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aprsistemas\Desktop\trabajo\data\"/>
    </mc:Choice>
  </mc:AlternateContent>
  <xr:revisionPtr revIDLastSave="0" documentId="13_ncr:1_{EF0CFB80-F842-4593-8B55-473B095BC4F3}" xr6:coauthVersionLast="47" xr6:coauthVersionMax="47" xr10:uidLastSave="{00000000-0000-0000-0000-000000000000}"/>
  <bookViews>
    <workbookView xWindow="-120" yWindow="-120" windowWidth="20730" windowHeight="11040" xr2:uid="{00000000-000D-0000-FFFF-FFFF00000000}"/>
  </bookViews>
  <sheets>
    <sheet name="BD" sheetId="1" r:id="rId1"/>
    <sheet name="Reporte" sheetId="2" r:id="rId2"/>
    <sheet name="Listado" sheetId="3" r:id="rId3"/>
    <sheet name="TC" sheetId="4" r:id="rId4"/>
    <sheet name="Budget x Vendedor" sheetId="5" r:id="rId5"/>
    <sheet name="Mariana" sheetId="6" r:id="rId6"/>
    <sheet name="FertiCarex" sheetId="7" r:id="rId7"/>
    <sheet name="Reporte (2)" sheetId="8" r:id="rId8"/>
  </sheets>
  <definedNames>
    <definedName name="_xlnm._FilterDatabase" localSheetId="0" hidden="1">BD!$A$1:$T$11638</definedName>
    <definedName name="_xlnm._FilterDatabase" localSheetId="4" hidden="1">'Budget x Vendedor'!$A$1:$R$49</definedName>
    <definedName name="_xlnm._FilterDatabase" localSheetId="2">Listado!$A$1:$B$74</definedName>
  </definedNames>
  <calcPr calcId="191029"/>
</workbook>
</file>

<file path=xl/calcChain.xml><?xml version="1.0" encoding="utf-8"?>
<calcChain xmlns="http://schemas.openxmlformats.org/spreadsheetml/2006/main">
  <c r="F11" i="7" l="1"/>
  <c r="F10" i="7"/>
  <c r="F9" i="7"/>
  <c r="F8" i="7"/>
  <c r="K7" i="7"/>
  <c r="K8" i="7" s="1"/>
  <c r="F7" i="7"/>
  <c r="D9" i="6"/>
  <c r="D8" i="6"/>
  <c r="D7" i="6"/>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M11638" i="1" s="1"/>
  <c r="N11638" i="1" s="1"/>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F10" i="2"/>
  <c r="F9" i="2"/>
  <c r="F8" i="2"/>
  <c r="K7" i="2"/>
  <c r="K8" i="2" s="1"/>
  <c r="K9" i="2" s="1"/>
  <c r="F7" i="2"/>
  <c r="F11" i="2" s="1"/>
  <c r="T11638" i="1"/>
  <c r="S11638" i="1"/>
  <c r="R11638" i="1"/>
  <c r="Q11638" i="1"/>
  <c r="P11638" i="1"/>
  <c r="O11638" i="1"/>
  <c r="T11637" i="1"/>
  <c r="S11637" i="1"/>
  <c r="R11637" i="1"/>
  <c r="Q11637" i="1"/>
  <c r="P11637" i="1"/>
  <c r="O11637" i="1"/>
  <c r="M11637" i="1"/>
  <c r="N11637" i="1" s="1"/>
  <c r="T11636" i="1"/>
  <c r="S11636" i="1"/>
  <c r="R11636" i="1"/>
  <c r="Q11636" i="1"/>
  <c r="P11636" i="1"/>
  <c r="O11636" i="1"/>
  <c r="M11636" i="1"/>
  <c r="N11636" i="1" s="1"/>
  <c r="T11635" i="1"/>
  <c r="S11635" i="1"/>
  <c r="R11635" i="1"/>
  <c r="Q11635" i="1"/>
  <c r="P11635" i="1"/>
  <c r="O11635" i="1"/>
  <c r="M11635" i="1"/>
  <c r="N11635" i="1" s="1"/>
  <c r="T11634" i="1"/>
  <c r="S11634" i="1"/>
  <c r="R11634" i="1"/>
  <c r="Q11634" i="1"/>
  <c r="P11634" i="1"/>
  <c r="O11634" i="1"/>
  <c r="M11634" i="1"/>
  <c r="N11634" i="1" s="1"/>
  <c r="T11633" i="1"/>
  <c r="S11633" i="1"/>
  <c r="R11633" i="1"/>
  <c r="Q11633" i="1"/>
  <c r="P11633" i="1"/>
  <c r="O11633" i="1"/>
  <c r="M11633" i="1"/>
  <c r="N11633" i="1" s="1"/>
  <c r="T11632" i="1"/>
  <c r="S11632" i="1"/>
  <c r="R11632" i="1"/>
  <c r="Q11632" i="1"/>
  <c r="P11632" i="1"/>
  <c r="O11632" i="1"/>
  <c r="M11632" i="1"/>
  <c r="N11632" i="1" s="1"/>
  <c r="T11631" i="1"/>
  <c r="S11631" i="1"/>
  <c r="R11631" i="1"/>
  <c r="Q11631" i="1"/>
  <c r="P11631" i="1"/>
  <c r="O11631" i="1"/>
  <c r="M11631" i="1"/>
  <c r="N11631" i="1" s="1"/>
  <c r="T11630" i="1"/>
  <c r="S11630" i="1"/>
  <c r="R11630" i="1"/>
  <c r="Q11630" i="1"/>
  <c r="P11630" i="1"/>
  <c r="O11630" i="1"/>
  <c r="M11630" i="1"/>
  <c r="N11630" i="1" s="1"/>
  <c r="T11629" i="1"/>
  <c r="S11629" i="1"/>
  <c r="R11629" i="1"/>
  <c r="Q11629" i="1"/>
  <c r="P11629" i="1"/>
  <c r="O11629" i="1"/>
  <c r="N11629" i="1"/>
  <c r="M11629" i="1"/>
  <c r="T11628" i="1"/>
  <c r="S11628" i="1"/>
  <c r="R11628" i="1"/>
  <c r="Q11628" i="1"/>
  <c r="P11628" i="1"/>
  <c r="O11628" i="1"/>
  <c r="N11628" i="1"/>
  <c r="M11628" i="1"/>
  <c r="T11627" i="1"/>
  <c r="S11627" i="1"/>
  <c r="R11627" i="1"/>
  <c r="Q11627" i="1"/>
  <c r="P11627" i="1"/>
  <c r="O11627" i="1"/>
  <c r="M11627" i="1"/>
  <c r="N11627" i="1" s="1"/>
  <c r="T11626" i="1"/>
  <c r="S11626" i="1"/>
  <c r="R11626" i="1"/>
  <c r="Q11626" i="1"/>
  <c r="P11626" i="1"/>
  <c r="O11626" i="1"/>
  <c r="M11626" i="1"/>
  <c r="N11626" i="1" s="1"/>
  <c r="T11625" i="1"/>
  <c r="S11625" i="1"/>
  <c r="R11625" i="1"/>
  <c r="Q11625" i="1"/>
  <c r="P11625" i="1"/>
  <c r="O11625" i="1"/>
  <c r="M11625" i="1"/>
  <c r="N11625" i="1" s="1"/>
  <c r="T11624" i="1"/>
  <c r="S11624" i="1"/>
  <c r="R11624" i="1"/>
  <c r="Q11624" i="1"/>
  <c r="P11624" i="1"/>
  <c r="O11624" i="1"/>
  <c r="M11624" i="1"/>
  <c r="N11624" i="1" s="1"/>
  <c r="T11623" i="1"/>
  <c r="S11623" i="1"/>
  <c r="R11623" i="1"/>
  <c r="Q11623" i="1"/>
  <c r="P11623" i="1"/>
  <c r="O11623" i="1"/>
  <c r="M11623" i="1"/>
  <c r="N11623" i="1" s="1"/>
  <c r="T11622" i="1"/>
  <c r="S11622" i="1"/>
  <c r="R11622" i="1"/>
  <c r="Q11622" i="1"/>
  <c r="P11622" i="1"/>
  <c r="O11622" i="1"/>
  <c r="M11622" i="1"/>
  <c r="N11622" i="1" s="1"/>
  <c r="T11621" i="1"/>
  <c r="S11621" i="1"/>
  <c r="R11621" i="1"/>
  <c r="Q11621" i="1"/>
  <c r="P11621" i="1"/>
  <c r="O11621" i="1"/>
  <c r="M11621" i="1"/>
  <c r="N11621" i="1" s="1"/>
  <c r="T11620" i="1"/>
  <c r="S11620" i="1"/>
  <c r="R11620" i="1"/>
  <c r="Q11620" i="1"/>
  <c r="P11620" i="1"/>
  <c r="O11620" i="1"/>
  <c r="M11620" i="1"/>
  <c r="N11620" i="1" s="1"/>
  <c r="T11619" i="1"/>
  <c r="S11619" i="1"/>
  <c r="R11619" i="1"/>
  <c r="Q11619" i="1"/>
  <c r="P11619" i="1"/>
  <c r="O11619" i="1"/>
  <c r="M11619" i="1"/>
  <c r="N11619" i="1" s="1"/>
  <c r="T11618" i="1"/>
  <c r="S11618" i="1"/>
  <c r="R11618" i="1"/>
  <c r="Q11618" i="1"/>
  <c r="P11618" i="1"/>
  <c r="O11618" i="1"/>
  <c r="N11618" i="1"/>
  <c r="M11618" i="1"/>
  <c r="T11617" i="1"/>
  <c r="S11617" i="1"/>
  <c r="R11617" i="1"/>
  <c r="Q11617" i="1"/>
  <c r="P11617" i="1"/>
  <c r="O11617" i="1"/>
  <c r="M11617" i="1"/>
  <c r="N11617" i="1" s="1"/>
  <c r="T11616" i="1"/>
  <c r="S11616" i="1"/>
  <c r="R11616" i="1"/>
  <c r="Q11616" i="1"/>
  <c r="P11616" i="1"/>
  <c r="O11616" i="1"/>
  <c r="M11616" i="1"/>
  <c r="N11616" i="1" s="1"/>
  <c r="T11615" i="1"/>
  <c r="S11615" i="1"/>
  <c r="R11615" i="1"/>
  <c r="Q11615" i="1"/>
  <c r="P11615" i="1"/>
  <c r="O11615" i="1"/>
  <c r="M11615" i="1"/>
  <c r="N11615" i="1" s="1"/>
  <c r="T11614" i="1"/>
  <c r="S11614" i="1"/>
  <c r="R11614" i="1"/>
  <c r="Q11614" i="1"/>
  <c r="P11614" i="1"/>
  <c r="O11614" i="1"/>
  <c r="M11614" i="1"/>
  <c r="N11614" i="1" s="1"/>
  <c r="T11613" i="1"/>
  <c r="S11613" i="1"/>
  <c r="N11613" i="1" s="1"/>
  <c r="R11613" i="1"/>
  <c r="Q11613" i="1"/>
  <c r="P11613" i="1"/>
  <c r="O11613" i="1"/>
  <c r="M11613" i="1"/>
  <c r="T11612" i="1"/>
  <c r="S11612" i="1"/>
  <c r="N11612" i="1" s="1"/>
  <c r="R11612" i="1"/>
  <c r="Q11612" i="1"/>
  <c r="P11612" i="1"/>
  <c r="O11612" i="1"/>
  <c r="M11612" i="1"/>
  <c r="T11611" i="1"/>
  <c r="S11611" i="1"/>
  <c r="R11611" i="1"/>
  <c r="Q11611" i="1"/>
  <c r="P11611" i="1"/>
  <c r="O11611" i="1"/>
  <c r="N11611" i="1"/>
  <c r="M11611" i="1"/>
  <c r="T11610" i="1"/>
  <c r="S11610" i="1"/>
  <c r="R11610" i="1"/>
  <c r="Q11610" i="1"/>
  <c r="P11610" i="1"/>
  <c r="O11610" i="1"/>
  <c r="N11610" i="1"/>
  <c r="M11610" i="1"/>
  <c r="T11609" i="1"/>
  <c r="S11609" i="1"/>
  <c r="R11609" i="1"/>
  <c r="Q11609" i="1"/>
  <c r="P11609" i="1"/>
  <c r="O11609" i="1"/>
  <c r="N11609" i="1"/>
  <c r="M11609" i="1"/>
  <c r="T11608" i="1"/>
  <c r="S11608" i="1"/>
  <c r="R11608" i="1"/>
  <c r="Q11608" i="1"/>
  <c r="P11608" i="1"/>
  <c r="O11608" i="1"/>
  <c r="N11608" i="1"/>
  <c r="M11608" i="1"/>
  <c r="T11607" i="1"/>
  <c r="S11607" i="1"/>
  <c r="R11607" i="1"/>
  <c r="Q11607" i="1"/>
  <c r="P11607" i="1"/>
  <c r="O11607" i="1"/>
  <c r="N11607" i="1"/>
  <c r="M11607" i="1"/>
  <c r="T11606" i="1"/>
  <c r="S11606" i="1"/>
  <c r="R11606" i="1"/>
  <c r="Q11606" i="1"/>
  <c r="P11606" i="1"/>
  <c r="O11606" i="1"/>
  <c r="M11606" i="1"/>
  <c r="N11606" i="1" s="1"/>
  <c r="T11605" i="1"/>
  <c r="S11605" i="1"/>
  <c r="R11605" i="1"/>
  <c r="Q11605" i="1"/>
  <c r="P11605" i="1"/>
  <c r="O11605" i="1"/>
  <c r="N11605" i="1"/>
  <c r="M11605" i="1"/>
  <c r="T11604" i="1"/>
  <c r="S11604" i="1"/>
  <c r="R11604" i="1"/>
  <c r="Q11604" i="1"/>
  <c r="P11604" i="1"/>
  <c r="O11604" i="1"/>
  <c r="N11604" i="1"/>
  <c r="M11604" i="1"/>
  <c r="T11603" i="1"/>
  <c r="S11603" i="1"/>
  <c r="R11603" i="1"/>
  <c r="Q11603" i="1"/>
  <c r="P11603" i="1"/>
  <c r="O11603" i="1"/>
  <c r="N11603" i="1"/>
  <c r="M11603" i="1"/>
  <c r="T11602" i="1"/>
  <c r="S11602" i="1"/>
  <c r="R11602" i="1"/>
  <c r="Q11602" i="1"/>
  <c r="P11602" i="1"/>
  <c r="O11602" i="1"/>
  <c r="N11602" i="1"/>
  <c r="M11602" i="1"/>
  <c r="T11601" i="1"/>
  <c r="S11601" i="1"/>
  <c r="R11601" i="1"/>
  <c r="Q11601" i="1"/>
  <c r="P11601" i="1"/>
  <c r="O11601" i="1"/>
  <c r="N11601" i="1"/>
  <c r="M11601" i="1"/>
  <c r="T11600" i="1"/>
  <c r="S11600" i="1"/>
  <c r="R11600" i="1"/>
  <c r="Q11600" i="1"/>
  <c r="P11600" i="1"/>
  <c r="O11600" i="1"/>
  <c r="N11600" i="1"/>
  <c r="M11600" i="1"/>
  <c r="T11599" i="1"/>
  <c r="S11599" i="1"/>
  <c r="R11599" i="1"/>
  <c r="Q11599" i="1"/>
  <c r="P11599" i="1"/>
  <c r="O11599" i="1"/>
  <c r="N11599" i="1"/>
  <c r="M11599" i="1"/>
  <c r="T11598" i="1"/>
  <c r="S11598" i="1"/>
  <c r="R11598" i="1"/>
  <c r="Q11598" i="1"/>
  <c r="P11598" i="1"/>
  <c r="O11598" i="1"/>
  <c r="M11598" i="1"/>
  <c r="N11598" i="1" s="1"/>
  <c r="T11597" i="1"/>
  <c r="S11597" i="1"/>
  <c r="R11597" i="1"/>
  <c r="Q11597" i="1"/>
  <c r="P11597" i="1"/>
  <c r="O11597" i="1"/>
  <c r="M11597" i="1"/>
  <c r="N11597" i="1" s="1"/>
  <c r="T11596" i="1"/>
  <c r="S11596" i="1"/>
  <c r="R11596" i="1"/>
  <c r="Q11596" i="1"/>
  <c r="P11596" i="1"/>
  <c r="O11596" i="1"/>
  <c r="M11596" i="1"/>
  <c r="N11596" i="1" s="1"/>
  <c r="T11595" i="1"/>
  <c r="S11595" i="1"/>
  <c r="R11595" i="1"/>
  <c r="Q11595" i="1"/>
  <c r="P11595" i="1"/>
  <c r="O11595" i="1"/>
  <c r="N11595" i="1"/>
  <c r="M11595" i="1"/>
  <c r="T11594" i="1"/>
  <c r="S11594" i="1"/>
  <c r="R11594" i="1"/>
  <c r="Q11594" i="1"/>
  <c r="P11594" i="1"/>
  <c r="O11594" i="1"/>
  <c r="N11594" i="1"/>
  <c r="M11594" i="1"/>
  <c r="T11593" i="1"/>
  <c r="S11593" i="1"/>
  <c r="R11593" i="1"/>
  <c r="Q11593" i="1"/>
  <c r="P11593" i="1"/>
  <c r="O11593" i="1"/>
  <c r="N11593" i="1"/>
  <c r="M11593" i="1"/>
  <c r="T11592" i="1"/>
  <c r="S11592" i="1"/>
  <c r="R11592" i="1"/>
  <c r="Q11592" i="1"/>
  <c r="P11592" i="1"/>
  <c r="O11592" i="1"/>
  <c r="M11592" i="1"/>
  <c r="N11592" i="1" s="1"/>
  <c r="T11591" i="1"/>
  <c r="S11591" i="1"/>
  <c r="R11591" i="1"/>
  <c r="Q11591" i="1"/>
  <c r="P11591" i="1"/>
  <c r="O11591" i="1"/>
  <c r="M11591" i="1"/>
  <c r="N11591" i="1" s="1"/>
  <c r="T11590" i="1"/>
  <c r="S11590" i="1"/>
  <c r="R11590" i="1"/>
  <c r="Q11590" i="1"/>
  <c r="P11590" i="1"/>
  <c r="O11590" i="1"/>
  <c r="M11590" i="1"/>
  <c r="N11590" i="1" s="1"/>
  <c r="T11589" i="1"/>
  <c r="S11589" i="1"/>
  <c r="R11589" i="1"/>
  <c r="Q11589" i="1"/>
  <c r="P11589" i="1"/>
  <c r="O11589" i="1"/>
  <c r="M11589" i="1"/>
  <c r="N11589" i="1" s="1"/>
  <c r="T11588" i="1"/>
  <c r="S11588" i="1"/>
  <c r="R11588" i="1"/>
  <c r="Q11588" i="1"/>
  <c r="P11588" i="1"/>
  <c r="O11588" i="1"/>
  <c r="N11588" i="1"/>
  <c r="M11588" i="1"/>
  <c r="T11587" i="1"/>
  <c r="S11587" i="1"/>
  <c r="R11587" i="1"/>
  <c r="Q11587" i="1"/>
  <c r="P11587" i="1"/>
  <c r="O11587" i="1"/>
  <c r="M11587" i="1"/>
  <c r="N11587" i="1" s="1"/>
  <c r="T11586" i="1"/>
  <c r="S11586" i="1"/>
  <c r="R11586" i="1"/>
  <c r="Q11586" i="1"/>
  <c r="P11586" i="1"/>
  <c r="O11586" i="1"/>
  <c r="M11586" i="1"/>
  <c r="N11586" i="1" s="1"/>
  <c r="T11585" i="1"/>
  <c r="S11585" i="1"/>
  <c r="R11585" i="1"/>
  <c r="Q11585" i="1"/>
  <c r="P11585" i="1"/>
  <c r="O11585" i="1"/>
  <c r="M11585" i="1"/>
  <c r="N11585" i="1" s="1"/>
  <c r="T11584" i="1"/>
  <c r="S11584" i="1"/>
  <c r="R11584" i="1"/>
  <c r="Q11584" i="1"/>
  <c r="P11584" i="1"/>
  <c r="O11584" i="1"/>
  <c r="M11584" i="1"/>
  <c r="N11584" i="1" s="1"/>
  <c r="T11583" i="1"/>
  <c r="S11583" i="1"/>
  <c r="R11583" i="1"/>
  <c r="Q11583" i="1"/>
  <c r="P11583" i="1"/>
  <c r="O11583" i="1"/>
  <c r="M11583" i="1"/>
  <c r="N11583" i="1" s="1"/>
  <c r="T11582" i="1"/>
  <c r="S11582" i="1"/>
  <c r="R11582" i="1"/>
  <c r="Q11582" i="1"/>
  <c r="P11582" i="1"/>
  <c r="O11582" i="1"/>
  <c r="M11582" i="1"/>
  <c r="N11582" i="1" s="1"/>
  <c r="T11581" i="1"/>
  <c r="S11581" i="1"/>
  <c r="R11581" i="1"/>
  <c r="Q11581" i="1"/>
  <c r="P11581" i="1"/>
  <c r="O11581" i="1"/>
  <c r="M11581" i="1"/>
  <c r="N11581" i="1" s="1"/>
  <c r="T11580" i="1"/>
  <c r="S11580" i="1"/>
  <c r="R11580" i="1"/>
  <c r="Q11580" i="1"/>
  <c r="P11580" i="1"/>
  <c r="O11580" i="1"/>
  <c r="M11580" i="1"/>
  <c r="N11580" i="1" s="1"/>
  <c r="T11579" i="1"/>
  <c r="S11579" i="1"/>
  <c r="R11579" i="1"/>
  <c r="Q11579" i="1"/>
  <c r="P11579" i="1"/>
  <c r="O11579" i="1"/>
  <c r="M11579" i="1"/>
  <c r="N11579" i="1" s="1"/>
  <c r="T11578" i="1"/>
  <c r="S11578" i="1"/>
  <c r="R11578" i="1"/>
  <c r="Q11578" i="1"/>
  <c r="P11578" i="1"/>
  <c r="O11578" i="1"/>
  <c r="M11578" i="1"/>
  <c r="N11578" i="1" s="1"/>
  <c r="T11577" i="1"/>
  <c r="S11577" i="1"/>
  <c r="R11577" i="1"/>
  <c r="Q11577" i="1"/>
  <c r="P11577" i="1"/>
  <c r="O11577" i="1"/>
  <c r="M11577" i="1"/>
  <c r="N11577" i="1" s="1"/>
  <c r="T11576" i="1"/>
  <c r="S11576" i="1"/>
  <c r="R11576" i="1"/>
  <c r="Q11576" i="1"/>
  <c r="P11576" i="1"/>
  <c r="O11576" i="1"/>
  <c r="M11576" i="1"/>
  <c r="N11576" i="1" s="1"/>
  <c r="T11575" i="1"/>
  <c r="S11575" i="1"/>
  <c r="R11575" i="1"/>
  <c r="Q11575" i="1"/>
  <c r="P11575" i="1"/>
  <c r="O11575" i="1"/>
  <c r="M11575" i="1"/>
  <c r="N11575" i="1" s="1"/>
  <c r="T11574" i="1"/>
  <c r="S11574" i="1"/>
  <c r="R11574" i="1"/>
  <c r="Q11574" i="1"/>
  <c r="P11574" i="1"/>
  <c r="O11574" i="1"/>
  <c r="M11574" i="1"/>
  <c r="N11574" i="1" s="1"/>
  <c r="T11573" i="1"/>
  <c r="S11573" i="1"/>
  <c r="R11573" i="1"/>
  <c r="Q11573" i="1"/>
  <c r="P11573" i="1"/>
  <c r="O11573" i="1"/>
  <c r="M11573" i="1"/>
  <c r="N11573" i="1" s="1"/>
  <c r="T11572" i="1"/>
  <c r="S11572" i="1"/>
  <c r="R11572" i="1"/>
  <c r="Q11572" i="1"/>
  <c r="P11572" i="1"/>
  <c r="O11572" i="1"/>
  <c r="M11572" i="1"/>
  <c r="N11572" i="1" s="1"/>
  <c r="T11571" i="1"/>
  <c r="S11571" i="1"/>
  <c r="R11571" i="1"/>
  <c r="Q11571" i="1"/>
  <c r="P11571" i="1"/>
  <c r="O11571" i="1"/>
  <c r="M11571" i="1"/>
  <c r="N11571" i="1" s="1"/>
  <c r="T11570" i="1"/>
  <c r="S11570" i="1"/>
  <c r="R11570" i="1"/>
  <c r="Q11570" i="1"/>
  <c r="P11570" i="1"/>
  <c r="O11570" i="1"/>
  <c r="M11570" i="1"/>
  <c r="N11570" i="1" s="1"/>
  <c r="T11569" i="1"/>
  <c r="S11569" i="1"/>
  <c r="R11569" i="1"/>
  <c r="Q11569" i="1"/>
  <c r="P11569" i="1"/>
  <c r="O11569" i="1"/>
  <c r="M11569" i="1"/>
  <c r="N11569" i="1" s="1"/>
  <c r="T11568" i="1"/>
  <c r="S11568" i="1"/>
  <c r="R11568" i="1"/>
  <c r="Q11568" i="1"/>
  <c r="P11568" i="1"/>
  <c r="O11568" i="1"/>
  <c r="M11568" i="1"/>
  <c r="N11568" i="1" s="1"/>
  <c r="T11567" i="1"/>
  <c r="S11567" i="1"/>
  <c r="R11567" i="1"/>
  <c r="Q11567" i="1"/>
  <c r="P11567" i="1"/>
  <c r="O11567" i="1"/>
  <c r="M11567" i="1"/>
  <c r="N11567" i="1" s="1"/>
  <c r="T11566" i="1"/>
  <c r="S11566" i="1"/>
  <c r="R11566" i="1"/>
  <c r="Q11566" i="1"/>
  <c r="P11566" i="1"/>
  <c r="O11566" i="1"/>
  <c r="M11566" i="1"/>
  <c r="N11566" i="1" s="1"/>
  <c r="T11565" i="1"/>
  <c r="S11565" i="1"/>
  <c r="R11565" i="1"/>
  <c r="Q11565" i="1"/>
  <c r="P11565" i="1"/>
  <c r="O11565" i="1"/>
  <c r="M11565" i="1"/>
  <c r="N11565" i="1" s="1"/>
  <c r="T11564" i="1"/>
  <c r="S11564" i="1"/>
  <c r="R11564" i="1"/>
  <c r="Q11564" i="1"/>
  <c r="P11564" i="1"/>
  <c r="O11564" i="1"/>
  <c r="M11564" i="1"/>
  <c r="N11564" i="1" s="1"/>
  <c r="T11563" i="1"/>
  <c r="S11563" i="1"/>
  <c r="R11563" i="1"/>
  <c r="Q11563" i="1"/>
  <c r="P11563" i="1"/>
  <c r="O11563" i="1"/>
  <c r="M11563" i="1"/>
  <c r="N11563" i="1" s="1"/>
  <c r="T11562" i="1"/>
  <c r="S11562" i="1"/>
  <c r="R11562" i="1"/>
  <c r="Q11562" i="1"/>
  <c r="P11562" i="1"/>
  <c r="O11562" i="1"/>
  <c r="M11562" i="1"/>
  <c r="N11562" i="1" s="1"/>
  <c r="T11561" i="1"/>
  <c r="S11561" i="1"/>
  <c r="R11561" i="1"/>
  <c r="Q11561" i="1"/>
  <c r="P11561" i="1"/>
  <c r="O11561" i="1"/>
  <c r="M11561" i="1"/>
  <c r="N11561" i="1" s="1"/>
  <c r="T11560" i="1"/>
  <c r="S11560" i="1"/>
  <c r="R11560" i="1"/>
  <c r="Q11560" i="1"/>
  <c r="P11560" i="1"/>
  <c r="O11560" i="1"/>
  <c r="M11560" i="1"/>
  <c r="N11560" i="1" s="1"/>
  <c r="T11559" i="1"/>
  <c r="S11559" i="1"/>
  <c r="R11559" i="1"/>
  <c r="Q11559" i="1"/>
  <c r="P11559" i="1"/>
  <c r="O11559" i="1"/>
  <c r="M11559" i="1"/>
  <c r="N11559" i="1" s="1"/>
  <c r="T11558" i="1"/>
  <c r="S11558" i="1"/>
  <c r="R11558" i="1"/>
  <c r="Q11558" i="1"/>
  <c r="P11558" i="1"/>
  <c r="O11558" i="1"/>
  <c r="M11558" i="1"/>
  <c r="N11558" i="1" s="1"/>
  <c r="T11557" i="1"/>
  <c r="S11557" i="1"/>
  <c r="R11557" i="1"/>
  <c r="Q11557" i="1"/>
  <c r="P11557" i="1"/>
  <c r="O11557" i="1"/>
  <c r="M11557" i="1"/>
  <c r="N11557" i="1" s="1"/>
  <c r="T11556" i="1"/>
  <c r="S11556" i="1"/>
  <c r="R11556" i="1"/>
  <c r="Q11556" i="1"/>
  <c r="P11556" i="1"/>
  <c r="O11556" i="1"/>
  <c r="M11556" i="1"/>
  <c r="N11556" i="1" s="1"/>
  <c r="T11555" i="1"/>
  <c r="S11555" i="1"/>
  <c r="R11555" i="1"/>
  <c r="Q11555" i="1"/>
  <c r="P11555" i="1"/>
  <c r="O11555" i="1"/>
  <c r="M11555" i="1"/>
  <c r="N11555" i="1" s="1"/>
  <c r="T11554" i="1"/>
  <c r="S11554" i="1"/>
  <c r="R11554" i="1"/>
  <c r="Q11554" i="1"/>
  <c r="P11554" i="1"/>
  <c r="O11554" i="1"/>
  <c r="M11554" i="1"/>
  <c r="N11554" i="1" s="1"/>
  <c r="T11553" i="1"/>
  <c r="S11553" i="1"/>
  <c r="R11553" i="1"/>
  <c r="Q11553" i="1"/>
  <c r="P11553" i="1"/>
  <c r="O11553" i="1"/>
  <c r="M11553" i="1"/>
  <c r="N11553" i="1" s="1"/>
  <c r="T11552" i="1"/>
  <c r="S11552" i="1"/>
  <c r="R11552" i="1"/>
  <c r="Q11552" i="1"/>
  <c r="P11552" i="1"/>
  <c r="O11552" i="1"/>
  <c r="M11552" i="1"/>
  <c r="N11552" i="1" s="1"/>
  <c r="T11551" i="1"/>
  <c r="S11551" i="1"/>
  <c r="R11551" i="1"/>
  <c r="Q11551" i="1"/>
  <c r="P11551" i="1"/>
  <c r="O11551" i="1"/>
  <c r="M11551" i="1"/>
  <c r="N11551" i="1" s="1"/>
  <c r="T11550" i="1"/>
  <c r="S11550" i="1"/>
  <c r="R11550" i="1"/>
  <c r="Q11550" i="1"/>
  <c r="P11550" i="1"/>
  <c r="O11550" i="1"/>
  <c r="M11550" i="1"/>
  <c r="N11550" i="1" s="1"/>
  <c r="T11549" i="1"/>
  <c r="S11549" i="1"/>
  <c r="R11549" i="1"/>
  <c r="Q11549" i="1"/>
  <c r="P11549" i="1"/>
  <c r="O11549" i="1"/>
  <c r="M11549" i="1"/>
  <c r="N11549" i="1" s="1"/>
  <c r="T11548" i="1"/>
  <c r="S11548" i="1"/>
  <c r="R11548" i="1"/>
  <c r="Q11548" i="1"/>
  <c r="P11548" i="1"/>
  <c r="O11548" i="1"/>
  <c r="M11548" i="1"/>
  <c r="N11548" i="1" s="1"/>
  <c r="T11547" i="1"/>
  <c r="S11547" i="1"/>
  <c r="R11547" i="1"/>
  <c r="Q11547" i="1"/>
  <c r="P11547" i="1"/>
  <c r="O11547" i="1"/>
  <c r="M11547" i="1"/>
  <c r="N11547" i="1" s="1"/>
  <c r="T11546" i="1"/>
  <c r="S11546" i="1"/>
  <c r="R11546" i="1"/>
  <c r="Q11546" i="1"/>
  <c r="P11546" i="1"/>
  <c r="O11546" i="1"/>
  <c r="M11546" i="1"/>
  <c r="N11546" i="1" s="1"/>
  <c r="T11545" i="1"/>
  <c r="S11545" i="1"/>
  <c r="R11545" i="1"/>
  <c r="Q11545" i="1"/>
  <c r="P11545" i="1"/>
  <c r="O11545" i="1"/>
  <c r="M11545" i="1"/>
  <c r="N11545" i="1" s="1"/>
  <c r="T11544" i="1"/>
  <c r="S11544" i="1"/>
  <c r="R11544" i="1"/>
  <c r="Q11544" i="1"/>
  <c r="P11544" i="1"/>
  <c r="O11544" i="1"/>
  <c r="M11544" i="1"/>
  <c r="N11544" i="1" s="1"/>
  <c r="T11543" i="1"/>
  <c r="S11543" i="1"/>
  <c r="R11543" i="1"/>
  <c r="Q11543" i="1"/>
  <c r="P11543" i="1"/>
  <c r="O11543" i="1"/>
  <c r="N11543" i="1"/>
  <c r="M11543" i="1"/>
  <c r="T11542" i="1"/>
  <c r="S11542" i="1"/>
  <c r="R11542" i="1"/>
  <c r="Q11542" i="1"/>
  <c r="P11542" i="1"/>
  <c r="O11542" i="1"/>
  <c r="N11542" i="1"/>
  <c r="M11542" i="1"/>
  <c r="T11541" i="1"/>
  <c r="S11541" i="1"/>
  <c r="R11541" i="1"/>
  <c r="Q11541" i="1"/>
  <c r="P11541" i="1"/>
  <c r="O11541" i="1"/>
  <c r="N11541" i="1"/>
  <c r="M11541" i="1"/>
  <c r="T11540" i="1"/>
  <c r="S11540" i="1"/>
  <c r="R11540" i="1"/>
  <c r="Q11540" i="1"/>
  <c r="P11540" i="1"/>
  <c r="O11540" i="1"/>
  <c r="N11540" i="1"/>
  <c r="M11540" i="1"/>
  <c r="T11539" i="1"/>
  <c r="S11539" i="1"/>
  <c r="R11539" i="1"/>
  <c r="Q11539" i="1"/>
  <c r="P11539" i="1"/>
  <c r="O11539" i="1"/>
  <c r="N11539" i="1"/>
  <c r="M11539" i="1"/>
  <c r="T11538" i="1"/>
  <c r="S11538" i="1"/>
  <c r="R11538" i="1"/>
  <c r="Q11538" i="1"/>
  <c r="P11538" i="1"/>
  <c r="O11538" i="1"/>
  <c r="N11538" i="1"/>
  <c r="M11538" i="1"/>
  <c r="T11537" i="1"/>
  <c r="S11537" i="1"/>
  <c r="R11537" i="1"/>
  <c r="Q11537" i="1"/>
  <c r="P11537" i="1"/>
  <c r="O11537" i="1"/>
  <c r="N11537" i="1"/>
  <c r="M11537" i="1"/>
  <c r="T11536" i="1"/>
  <c r="S11536" i="1"/>
  <c r="R11536" i="1"/>
  <c r="Q11536" i="1"/>
  <c r="P11536" i="1"/>
  <c r="O11536" i="1"/>
  <c r="N11536" i="1"/>
  <c r="M11536" i="1"/>
  <c r="T11535" i="1"/>
  <c r="S11535" i="1"/>
  <c r="R11535" i="1"/>
  <c r="Q11535" i="1"/>
  <c r="P11535" i="1"/>
  <c r="O11535" i="1"/>
  <c r="N11535" i="1"/>
  <c r="M11535" i="1"/>
  <c r="T11534" i="1"/>
  <c r="S11534" i="1"/>
  <c r="R11534" i="1"/>
  <c r="Q11534" i="1"/>
  <c r="P11534" i="1"/>
  <c r="O11534" i="1"/>
  <c r="N11534" i="1"/>
  <c r="M11534" i="1"/>
  <c r="T11533" i="1"/>
  <c r="S11533" i="1"/>
  <c r="R11533" i="1"/>
  <c r="Q11533" i="1"/>
  <c r="P11533" i="1"/>
  <c r="O11533" i="1"/>
  <c r="N11533" i="1"/>
  <c r="M11533" i="1"/>
  <c r="T11532" i="1"/>
  <c r="S11532" i="1"/>
  <c r="R11532" i="1"/>
  <c r="Q11532" i="1"/>
  <c r="P11532" i="1"/>
  <c r="O11532" i="1"/>
  <c r="N11532" i="1"/>
  <c r="M11532" i="1"/>
  <c r="T11531" i="1"/>
  <c r="S11531" i="1"/>
  <c r="R11531" i="1"/>
  <c r="Q11531" i="1"/>
  <c r="P11531" i="1"/>
  <c r="O11531" i="1"/>
  <c r="N11531" i="1"/>
  <c r="M11531" i="1"/>
  <c r="T11530" i="1"/>
  <c r="S11530" i="1"/>
  <c r="R11530" i="1"/>
  <c r="Q11530" i="1"/>
  <c r="P11530" i="1"/>
  <c r="O11530" i="1"/>
  <c r="N11530" i="1"/>
  <c r="M11530" i="1"/>
  <c r="T11529" i="1"/>
  <c r="S11529" i="1"/>
  <c r="R11529" i="1"/>
  <c r="Q11529" i="1"/>
  <c r="P11529" i="1"/>
  <c r="O11529" i="1"/>
  <c r="N11529" i="1"/>
  <c r="M11529" i="1"/>
  <c r="T11528" i="1"/>
  <c r="S11528" i="1"/>
  <c r="R11528" i="1"/>
  <c r="Q11528" i="1"/>
  <c r="P11528" i="1"/>
  <c r="O11528" i="1"/>
  <c r="N11528" i="1"/>
  <c r="M11528" i="1"/>
  <c r="T11527" i="1"/>
  <c r="S11527" i="1"/>
  <c r="R11527" i="1"/>
  <c r="Q11527" i="1"/>
  <c r="P11527" i="1"/>
  <c r="O11527" i="1"/>
  <c r="N11527" i="1"/>
  <c r="M11527" i="1"/>
  <c r="T11526" i="1"/>
  <c r="S11526" i="1"/>
  <c r="R11526" i="1"/>
  <c r="Q11526" i="1"/>
  <c r="P11526" i="1"/>
  <c r="O11526" i="1"/>
  <c r="N11526" i="1"/>
  <c r="M11526" i="1"/>
  <c r="T11525" i="1"/>
  <c r="S11525" i="1"/>
  <c r="R11525" i="1"/>
  <c r="Q11525" i="1"/>
  <c r="P11525" i="1"/>
  <c r="O11525" i="1"/>
  <c r="N11525" i="1"/>
  <c r="M11525" i="1"/>
  <c r="T11524" i="1"/>
  <c r="S11524" i="1"/>
  <c r="R11524" i="1"/>
  <c r="Q11524" i="1"/>
  <c r="P11524" i="1"/>
  <c r="O11524" i="1"/>
  <c r="N11524" i="1"/>
  <c r="M11524" i="1"/>
  <c r="T11523" i="1"/>
  <c r="S11523" i="1"/>
  <c r="R11523" i="1"/>
  <c r="Q11523" i="1"/>
  <c r="P11523" i="1"/>
  <c r="O11523" i="1"/>
  <c r="N11523" i="1"/>
  <c r="M11523" i="1"/>
  <c r="T11522" i="1"/>
  <c r="S11522" i="1"/>
  <c r="R11522" i="1"/>
  <c r="Q11522" i="1"/>
  <c r="P11522" i="1"/>
  <c r="O11522" i="1"/>
  <c r="N11522" i="1"/>
  <c r="M11522" i="1"/>
  <c r="T11521" i="1"/>
  <c r="S11521" i="1"/>
  <c r="R11521" i="1"/>
  <c r="Q11521" i="1"/>
  <c r="P11521" i="1"/>
  <c r="O11521" i="1"/>
  <c r="N11521" i="1"/>
  <c r="M11521" i="1"/>
  <c r="T11520" i="1"/>
  <c r="S11520" i="1"/>
  <c r="R11520" i="1"/>
  <c r="Q11520" i="1"/>
  <c r="P11520" i="1"/>
  <c r="O11520" i="1"/>
  <c r="N11520" i="1"/>
  <c r="M11520" i="1"/>
  <c r="T11519" i="1"/>
  <c r="S11519" i="1"/>
  <c r="R11519" i="1"/>
  <c r="Q11519" i="1"/>
  <c r="P11519" i="1"/>
  <c r="O11519" i="1"/>
  <c r="N11519" i="1"/>
  <c r="M11519" i="1"/>
  <c r="T11518" i="1"/>
  <c r="S11518" i="1"/>
  <c r="R11518" i="1"/>
  <c r="Q11518" i="1"/>
  <c r="P11518" i="1"/>
  <c r="O11518" i="1"/>
  <c r="N11518" i="1"/>
  <c r="M11518" i="1"/>
  <c r="T11517" i="1"/>
  <c r="S11517" i="1"/>
  <c r="R11517" i="1"/>
  <c r="Q11517" i="1"/>
  <c r="P11517" i="1"/>
  <c r="O11517" i="1"/>
  <c r="N11517" i="1"/>
  <c r="M11517" i="1"/>
  <c r="T11516" i="1"/>
  <c r="S11516" i="1"/>
  <c r="R11516" i="1"/>
  <c r="Q11516" i="1"/>
  <c r="P11516" i="1"/>
  <c r="O11516" i="1"/>
  <c r="N11516" i="1"/>
  <c r="M11516" i="1"/>
  <c r="T11515" i="1"/>
  <c r="S11515" i="1"/>
  <c r="R11515" i="1"/>
  <c r="Q11515" i="1"/>
  <c r="P11515" i="1"/>
  <c r="O11515" i="1"/>
  <c r="N11515" i="1"/>
  <c r="M11515" i="1"/>
  <c r="T11514" i="1"/>
  <c r="S11514" i="1"/>
  <c r="R11514" i="1"/>
  <c r="Q11514" i="1"/>
  <c r="P11514" i="1"/>
  <c r="O11514" i="1"/>
  <c r="N11514" i="1"/>
  <c r="M11514" i="1"/>
  <c r="T11513" i="1"/>
  <c r="S11513" i="1"/>
  <c r="R11513" i="1"/>
  <c r="Q11513" i="1"/>
  <c r="P11513" i="1"/>
  <c r="O11513" i="1"/>
  <c r="N11513" i="1"/>
  <c r="M11513" i="1"/>
  <c r="T11512" i="1"/>
  <c r="S11512" i="1"/>
  <c r="R11512" i="1"/>
  <c r="Q11512" i="1"/>
  <c r="P11512" i="1"/>
  <c r="O11512" i="1"/>
  <c r="N11512" i="1"/>
  <c r="M11512" i="1"/>
  <c r="T11511" i="1"/>
  <c r="S11511" i="1"/>
  <c r="R11511" i="1"/>
  <c r="Q11511" i="1"/>
  <c r="P11511" i="1"/>
  <c r="O11511" i="1"/>
  <c r="N11511" i="1"/>
  <c r="M11511" i="1"/>
  <c r="T11510" i="1"/>
  <c r="S11510" i="1"/>
  <c r="R11510" i="1"/>
  <c r="Q11510" i="1"/>
  <c r="P11510" i="1"/>
  <c r="O11510" i="1"/>
  <c r="N11510" i="1"/>
  <c r="M11510" i="1"/>
  <c r="T11509" i="1"/>
  <c r="S11509" i="1"/>
  <c r="R11509" i="1"/>
  <c r="Q11509" i="1"/>
  <c r="P11509" i="1"/>
  <c r="O11509" i="1"/>
  <c r="N11509" i="1"/>
  <c r="M11509" i="1"/>
  <c r="T11508" i="1"/>
  <c r="S11508" i="1"/>
  <c r="R11508" i="1"/>
  <c r="Q11508" i="1"/>
  <c r="P11508" i="1"/>
  <c r="O11508" i="1"/>
  <c r="N11508" i="1"/>
  <c r="M11508" i="1"/>
  <c r="T11507" i="1"/>
  <c r="S11507" i="1"/>
  <c r="R11507" i="1"/>
  <c r="Q11507" i="1"/>
  <c r="P11507" i="1"/>
  <c r="O11507" i="1"/>
  <c r="N11507" i="1"/>
  <c r="M11507" i="1"/>
  <c r="T11506" i="1"/>
  <c r="S11506" i="1"/>
  <c r="R11506" i="1"/>
  <c r="Q11506" i="1"/>
  <c r="P11506" i="1"/>
  <c r="O11506" i="1"/>
  <c r="N11506" i="1"/>
  <c r="M11506" i="1"/>
  <c r="T11505" i="1"/>
  <c r="S11505" i="1"/>
  <c r="R11505" i="1"/>
  <c r="Q11505" i="1"/>
  <c r="P11505" i="1"/>
  <c r="O11505" i="1"/>
  <c r="N11505" i="1"/>
  <c r="M11505" i="1"/>
  <c r="T11504" i="1"/>
  <c r="S11504" i="1"/>
  <c r="R11504" i="1"/>
  <c r="Q11504" i="1"/>
  <c r="P11504" i="1"/>
  <c r="O11504" i="1"/>
  <c r="N11504" i="1"/>
  <c r="M11504" i="1"/>
  <c r="T11503" i="1"/>
  <c r="S11503" i="1"/>
  <c r="R11503" i="1"/>
  <c r="Q11503" i="1"/>
  <c r="P11503" i="1"/>
  <c r="O11503" i="1"/>
  <c r="N11503" i="1"/>
  <c r="M11503" i="1"/>
  <c r="T11502" i="1"/>
  <c r="S11502" i="1"/>
  <c r="R11502" i="1"/>
  <c r="Q11502" i="1"/>
  <c r="P11502" i="1"/>
  <c r="O11502" i="1"/>
  <c r="N11502" i="1"/>
  <c r="M11502" i="1"/>
  <c r="T11501" i="1"/>
  <c r="S11501" i="1"/>
  <c r="R11501" i="1"/>
  <c r="Q11501" i="1"/>
  <c r="P11501" i="1"/>
  <c r="O11501" i="1"/>
  <c r="N11501" i="1"/>
  <c r="M11501" i="1"/>
  <c r="T11500" i="1"/>
  <c r="S11500" i="1"/>
  <c r="R11500" i="1"/>
  <c r="Q11500" i="1"/>
  <c r="P11500" i="1"/>
  <c r="O11500" i="1"/>
  <c r="N11500" i="1"/>
  <c r="M11500" i="1"/>
  <c r="T11499" i="1"/>
  <c r="S11499" i="1"/>
  <c r="R11499" i="1"/>
  <c r="Q11499" i="1"/>
  <c r="P11499" i="1"/>
  <c r="O11499" i="1"/>
  <c r="N11499" i="1"/>
  <c r="M11499" i="1"/>
  <c r="T11498" i="1"/>
  <c r="S11498" i="1"/>
  <c r="R11498" i="1"/>
  <c r="Q11498" i="1"/>
  <c r="P11498" i="1"/>
  <c r="O11498" i="1"/>
  <c r="N11498" i="1"/>
  <c r="M11498" i="1"/>
  <c r="T11497" i="1"/>
  <c r="S11497" i="1"/>
  <c r="R11497" i="1"/>
  <c r="Q11497" i="1"/>
  <c r="P11497" i="1"/>
  <c r="O11497" i="1"/>
  <c r="N11497" i="1"/>
  <c r="M11497" i="1"/>
  <c r="T11496" i="1"/>
  <c r="S11496" i="1"/>
  <c r="R11496" i="1"/>
  <c r="Q11496" i="1"/>
  <c r="P11496" i="1"/>
  <c r="O11496" i="1"/>
  <c r="N11496" i="1"/>
  <c r="M11496" i="1"/>
  <c r="T11495" i="1"/>
  <c r="S11495" i="1"/>
  <c r="R11495" i="1"/>
  <c r="Q11495" i="1"/>
  <c r="P11495" i="1"/>
  <c r="O11495" i="1"/>
  <c r="N11495" i="1"/>
  <c r="M11495" i="1"/>
  <c r="T11494" i="1"/>
  <c r="S11494" i="1"/>
  <c r="R11494" i="1"/>
  <c r="Q11494" i="1"/>
  <c r="P11494" i="1"/>
  <c r="O11494" i="1"/>
  <c r="N11494" i="1"/>
  <c r="M11494" i="1"/>
  <c r="T11493" i="1"/>
  <c r="S11493" i="1"/>
  <c r="R11493" i="1"/>
  <c r="Q11493" i="1"/>
  <c r="P11493" i="1"/>
  <c r="O11493" i="1"/>
  <c r="N11493" i="1"/>
  <c r="M11493" i="1"/>
  <c r="T11492" i="1"/>
  <c r="S11492" i="1"/>
  <c r="R11492" i="1"/>
  <c r="Q11492" i="1"/>
  <c r="P11492" i="1"/>
  <c r="O11492" i="1"/>
  <c r="N11492" i="1"/>
  <c r="M11492" i="1"/>
  <c r="T11491" i="1"/>
  <c r="S11491" i="1"/>
  <c r="R11491" i="1"/>
  <c r="Q11491" i="1"/>
  <c r="P11491" i="1"/>
  <c r="O11491" i="1"/>
  <c r="N11491" i="1"/>
  <c r="M11491" i="1"/>
  <c r="T11490" i="1"/>
  <c r="S11490" i="1"/>
  <c r="R11490" i="1"/>
  <c r="Q11490" i="1"/>
  <c r="P11490" i="1"/>
  <c r="O11490" i="1"/>
  <c r="N11490" i="1"/>
  <c r="M11490" i="1"/>
  <c r="T11489" i="1"/>
  <c r="S11489" i="1"/>
  <c r="R11489" i="1"/>
  <c r="Q11489" i="1"/>
  <c r="P11489" i="1"/>
  <c r="O11489" i="1"/>
  <c r="N11489" i="1"/>
  <c r="M11489" i="1"/>
  <c r="T11488" i="1"/>
  <c r="S11488" i="1"/>
  <c r="R11488" i="1"/>
  <c r="Q11488" i="1"/>
  <c r="P11488" i="1"/>
  <c r="O11488" i="1"/>
  <c r="N11488" i="1"/>
  <c r="M11488" i="1"/>
  <c r="T11487" i="1"/>
  <c r="S11487" i="1"/>
  <c r="R11487" i="1"/>
  <c r="Q11487" i="1"/>
  <c r="P11487" i="1"/>
  <c r="O11487" i="1"/>
  <c r="N11487" i="1"/>
  <c r="M11487" i="1"/>
  <c r="T11486" i="1"/>
  <c r="S11486" i="1"/>
  <c r="R11486" i="1"/>
  <c r="Q11486" i="1"/>
  <c r="P11486" i="1"/>
  <c r="O11486" i="1"/>
  <c r="N11486" i="1"/>
  <c r="M11486" i="1"/>
  <c r="T11485" i="1"/>
  <c r="S11485" i="1"/>
  <c r="R11485" i="1"/>
  <c r="Q11485" i="1"/>
  <c r="P11485" i="1"/>
  <c r="O11485" i="1"/>
  <c r="N11485" i="1"/>
  <c r="M11485" i="1"/>
  <c r="T11484" i="1"/>
  <c r="S11484" i="1"/>
  <c r="R11484" i="1"/>
  <c r="Q11484" i="1"/>
  <c r="P11484" i="1"/>
  <c r="O11484" i="1"/>
  <c r="N11484" i="1"/>
  <c r="M11484" i="1"/>
  <c r="T11483" i="1"/>
  <c r="S11483" i="1"/>
  <c r="R11483" i="1"/>
  <c r="Q11483" i="1"/>
  <c r="P11483" i="1"/>
  <c r="O11483" i="1"/>
  <c r="N11483" i="1"/>
  <c r="M11483" i="1"/>
  <c r="T11482" i="1"/>
  <c r="S11482" i="1"/>
  <c r="R11482" i="1"/>
  <c r="Q11482" i="1"/>
  <c r="P11482" i="1"/>
  <c r="O11482" i="1"/>
  <c r="N11482" i="1"/>
  <c r="M11482" i="1"/>
  <c r="T11481" i="1"/>
  <c r="S11481" i="1"/>
  <c r="R11481" i="1"/>
  <c r="Q11481" i="1"/>
  <c r="P11481" i="1"/>
  <c r="O11481" i="1"/>
  <c r="N11481" i="1"/>
  <c r="M11481" i="1"/>
  <c r="T11480" i="1"/>
  <c r="S11480" i="1"/>
  <c r="R11480" i="1"/>
  <c r="Q11480" i="1"/>
  <c r="P11480" i="1"/>
  <c r="O11480" i="1"/>
  <c r="N11480" i="1"/>
  <c r="M11480" i="1"/>
  <c r="T11479" i="1"/>
  <c r="S11479" i="1"/>
  <c r="R11479" i="1"/>
  <c r="Q11479" i="1"/>
  <c r="P11479" i="1"/>
  <c r="O11479" i="1"/>
  <c r="N11479" i="1"/>
  <c r="M11479" i="1"/>
  <c r="T11478" i="1"/>
  <c r="S11478" i="1"/>
  <c r="R11478" i="1"/>
  <c r="Q11478" i="1"/>
  <c r="P11478" i="1"/>
  <c r="O11478" i="1"/>
  <c r="N11478" i="1"/>
  <c r="M11478" i="1"/>
  <c r="T11477" i="1"/>
  <c r="S11477" i="1"/>
  <c r="R11477" i="1"/>
  <c r="Q11477" i="1"/>
  <c r="P11477" i="1"/>
  <c r="O11477" i="1"/>
  <c r="N11477" i="1"/>
  <c r="M11477" i="1"/>
  <c r="T11476" i="1"/>
  <c r="S11476" i="1"/>
  <c r="R11476" i="1"/>
  <c r="Q11476" i="1"/>
  <c r="P11476" i="1"/>
  <c r="O11476" i="1"/>
  <c r="N11476" i="1"/>
  <c r="M11476" i="1"/>
  <c r="T11475" i="1"/>
  <c r="S11475" i="1"/>
  <c r="R11475" i="1"/>
  <c r="Q11475" i="1"/>
  <c r="P11475" i="1"/>
  <c r="O11475" i="1"/>
  <c r="N11475" i="1"/>
  <c r="M11475" i="1"/>
  <c r="T11474" i="1"/>
  <c r="S11474" i="1"/>
  <c r="R11474" i="1"/>
  <c r="Q11474" i="1"/>
  <c r="P11474" i="1"/>
  <c r="O11474" i="1"/>
  <c r="N11474" i="1"/>
  <c r="M11474" i="1"/>
  <c r="T11473" i="1"/>
  <c r="S11473" i="1"/>
  <c r="R11473" i="1"/>
  <c r="Q11473" i="1"/>
  <c r="P11473" i="1"/>
  <c r="O11473" i="1"/>
  <c r="N11473" i="1"/>
  <c r="M11473" i="1"/>
  <c r="T11472" i="1"/>
  <c r="S11472" i="1"/>
  <c r="R11472" i="1"/>
  <c r="Q11472" i="1"/>
  <c r="P11472" i="1"/>
  <c r="O11472" i="1"/>
  <c r="N11472" i="1"/>
  <c r="M11472" i="1"/>
  <c r="T11471" i="1"/>
  <c r="S11471" i="1"/>
  <c r="R11471" i="1"/>
  <c r="Q11471" i="1"/>
  <c r="P11471" i="1"/>
  <c r="O11471" i="1"/>
  <c r="N11471" i="1"/>
  <c r="M11471" i="1"/>
  <c r="T11470" i="1"/>
  <c r="S11470" i="1"/>
  <c r="R11470" i="1"/>
  <c r="Q11470" i="1"/>
  <c r="P11470" i="1"/>
  <c r="O11470" i="1"/>
  <c r="N11470" i="1"/>
  <c r="M11470" i="1"/>
  <c r="T11469" i="1"/>
  <c r="S11469" i="1"/>
  <c r="R11469" i="1"/>
  <c r="Q11469" i="1"/>
  <c r="P11469" i="1"/>
  <c r="O11469" i="1"/>
  <c r="N11469" i="1"/>
  <c r="M11469" i="1"/>
  <c r="T11468" i="1"/>
  <c r="S11468" i="1"/>
  <c r="R11468" i="1"/>
  <c r="Q11468" i="1"/>
  <c r="P11468" i="1"/>
  <c r="O11468" i="1"/>
  <c r="N11468" i="1"/>
  <c r="M11468" i="1"/>
  <c r="T11467" i="1"/>
  <c r="S11467" i="1"/>
  <c r="R11467" i="1"/>
  <c r="Q11467" i="1"/>
  <c r="P11467" i="1"/>
  <c r="O11467" i="1"/>
  <c r="N11467" i="1"/>
  <c r="M11467" i="1"/>
  <c r="T11466" i="1"/>
  <c r="S11466" i="1"/>
  <c r="R11466" i="1"/>
  <c r="Q11466" i="1"/>
  <c r="P11466" i="1"/>
  <c r="O11466" i="1"/>
  <c r="N11466" i="1"/>
  <c r="M11466" i="1"/>
  <c r="T11465" i="1"/>
  <c r="S11465" i="1"/>
  <c r="R11465" i="1"/>
  <c r="Q11465" i="1"/>
  <c r="P11465" i="1"/>
  <c r="O11465" i="1"/>
  <c r="N11465" i="1"/>
  <c r="M11465" i="1"/>
  <c r="T11464" i="1"/>
  <c r="S11464" i="1"/>
  <c r="R11464" i="1"/>
  <c r="Q11464" i="1"/>
  <c r="P11464" i="1"/>
  <c r="O11464" i="1"/>
  <c r="N11464" i="1"/>
  <c r="M11464" i="1"/>
  <c r="T11463" i="1"/>
  <c r="S11463" i="1"/>
  <c r="R11463" i="1"/>
  <c r="Q11463" i="1"/>
  <c r="P11463" i="1"/>
  <c r="O11463" i="1"/>
  <c r="N11463" i="1"/>
  <c r="M11463" i="1"/>
  <c r="T11462" i="1"/>
  <c r="S11462" i="1"/>
  <c r="R11462" i="1"/>
  <c r="Q11462" i="1"/>
  <c r="P11462" i="1"/>
  <c r="O11462" i="1"/>
  <c r="N11462" i="1"/>
  <c r="M11462" i="1"/>
  <c r="T11461" i="1"/>
  <c r="S11461" i="1"/>
  <c r="R11461" i="1"/>
  <c r="Q11461" i="1"/>
  <c r="P11461" i="1"/>
  <c r="O11461" i="1"/>
  <c r="N11461" i="1"/>
  <c r="M11461" i="1"/>
  <c r="T11460" i="1"/>
  <c r="S11460" i="1"/>
  <c r="R11460" i="1"/>
  <c r="Q11460" i="1"/>
  <c r="P11460" i="1"/>
  <c r="O11460" i="1"/>
  <c r="N11460" i="1"/>
  <c r="M11460" i="1"/>
  <c r="T11459" i="1"/>
  <c r="S11459" i="1"/>
  <c r="R11459" i="1"/>
  <c r="Q11459" i="1"/>
  <c r="P11459" i="1"/>
  <c r="O11459" i="1"/>
  <c r="N11459" i="1"/>
  <c r="M11459" i="1"/>
  <c r="T11458" i="1"/>
  <c r="S11458" i="1"/>
  <c r="R11458" i="1"/>
  <c r="Q11458" i="1"/>
  <c r="P11458" i="1"/>
  <c r="O11458" i="1"/>
  <c r="N11458" i="1"/>
  <c r="M11458" i="1"/>
  <c r="T11457" i="1"/>
  <c r="S11457" i="1"/>
  <c r="R11457" i="1"/>
  <c r="Q11457" i="1"/>
  <c r="P11457" i="1"/>
  <c r="O11457" i="1"/>
  <c r="N11457" i="1"/>
  <c r="M11457" i="1"/>
  <c r="T11456" i="1"/>
  <c r="S11456" i="1"/>
  <c r="R11456" i="1"/>
  <c r="Q11456" i="1"/>
  <c r="P11456" i="1"/>
  <c r="O11456" i="1"/>
  <c r="N11456" i="1"/>
  <c r="M11456" i="1"/>
  <c r="T11455" i="1"/>
  <c r="S11455" i="1"/>
  <c r="R11455" i="1"/>
  <c r="Q11455" i="1"/>
  <c r="P11455" i="1"/>
  <c r="O11455" i="1"/>
  <c r="N11455" i="1"/>
  <c r="M11455" i="1"/>
  <c r="T11454" i="1"/>
  <c r="S11454" i="1"/>
  <c r="R11454" i="1"/>
  <c r="Q11454" i="1"/>
  <c r="P11454" i="1"/>
  <c r="O11454" i="1"/>
  <c r="N11454" i="1"/>
  <c r="M11454" i="1"/>
  <c r="T11453" i="1"/>
  <c r="S11453" i="1"/>
  <c r="R11453" i="1"/>
  <c r="Q11453" i="1"/>
  <c r="P11453" i="1"/>
  <c r="O11453" i="1"/>
  <c r="N11453" i="1"/>
  <c r="M11453" i="1"/>
  <c r="T11452" i="1"/>
  <c r="S11452" i="1"/>
  <c r="R11452" i="1"/>
  <c r="Q11452" i="1"/>
  <c r="P11452" i="1"/>
  <c r="O11452" i="1"/>
  <c r="N11452" i="1"/>
  <c r="M11452" i="1"/>
  <c r="T11451" i="1"/>
  <c r="S11451" i="1"/>
  <c r="R11451" i="1"/>
  <c r="Q11451" i="1"/>
  <c r="P11451" i="1"/>
  <c r="O11451" i="1"/>
  <c r="N11451" i="1"/>
  <c r="M11451" i="1"/>
  <c r="T11450" i="1"/>
  <c r="S11450" i="1"/>
  <c r="R11450" i="1"/>
  <c r="Q11450" i="1"/>
  <c r="P11450" i="1"/>
  <c r="O11450" i="1"/>
  <c r="N11450" i="1"/>
  <c r="M11450" i="1"/>
  <c r="T11449" i="1"/>
  <c r="S11449" i="1"/>
  <c r="R11449" i="1"/>
  <c r="Q11449" i="1"/>
  <c r="P11449" i="1"/>
  <c r="O11449" i="1"/>
  <c r="N11449" i="1"/>
  <c r="M11449" i="1"/>
  <c r="T11448" i="1"/>
  <c r="S11448" i="1"/>
  <c r="R11448" i="1"/>
  <c r="Q11448" i="1"/>
  <c r="P11448" i="1"/>
  <c r="O11448" i="1"/>
  <c r="N11448" i="1"/>
  <c r="M11448" i="1"/>
  <c r="T11447" i="1"/>
  <c r="S11447" i="1"/>
  <c r="R11447" i="1"/>
  <c r="Q11447" i="1"/>
  <c r="P11447" i="1"/>
  <c r="O11447" i="1"/>
  <c r="N11447" i="1"/>
  <c r="M11447" i="1"/>
  <c r="T11446" i="1"/>
  <c r="S11446" i="1"/>
  <c r="R11446" i="1"/>
  <c r="Q11446" i="1"/>
  <c r="P11446" i="1"/>
  <c r="O11446" i="1"/>
  <c r="N11446" i="1"/>
  <c r="M11446" i="1"/>
  <c r="T11445" i="1"/>
  <c r="S11445" i="1"/>
  <c r="R11445" i="1"/>
  <c r="Q11445" i="1"/>
  <c r="P11445" i="1"/>
  <c r="O11445" i="1"/>
  <c r="N11445" i="1"/>
  <c r="M11445" i="1"/>
  <c r="T11444" i="1"/>
  <c r="S11444" i="1"/>
  <c r="R11444" i="1"/>
  <c r="Q11444" i="1"/>
  <c r="P11444" i="1"/>
  <c r="O11444" i="1"/>
  <c r="N11444" i="1"/>
  <c r="M11444" i="1"/>
  <c r="T11443" i="1"/>
  <c r="S11443" i="1"/>
  <c r="R11443" i="1"/>
  <c r="Q11443" i="1"/>
  <c r="P11443" i="1"/>
  <c r="O11443" i="1"/>
  <c r="N11443" i="1"/>
  <c r="M11443" i="1"/>
  <c r="T11442" i="1"/>
  <c r="S11442" i="1"/>
  <c r="R11442" i="1"/>
  <c r="Q11442" i="1"/>
  <c r="P11442" i="1"/>
  <c r="O11442" i="1"/>
  <c r="N11442" i="1"/>
  <c r="M11442" i="1"/>
  <c r="T11441" i="1"/>
  <c r="S11441" i="1"/>
  <c r="R11441" i="1"/>
  <c r="Q11441" i="1"/>
  <c r="P11441" i="1"/>
  <c r="O11441" i="1"/>
  <c r="N11441" i="1"/>
  <c r="M11441" i="1"/>
  <c r="T11440" i="1"/>
  <c r="S11440" i="1"/>
  <c r="R11440" i="1"/>
  <c r="Q11440" i="1"/>
  <c r="P11440" i="1"/>
  <c r="O11440" i="1"/>
  <c r="N11440" i="1"/>
  <c r="M11440" i="1"/>
  <c r="T11439" i="1"/>
  <c r="S11439" i="1"/>
  <c r="R11439" i="1"/>
  <c r="Q11439" i="1"/>
  <c r="P11439" i="1"/>
  <c r="O11439" i="1"/>
  <c r="N11439" i="1"/>
  <c r="M11439" i="1"/>
  <c r="T11438" i="1"/>
  <c r="S11438" i="1"/>
  <c r="R11438" i="1"/>
  <c r="Q11438" i="1"/>
  <c r="P11438" i="1"/>
  <c r="O11438" i="1"/>
  <c r="N11438" i="1"/>
  <c r="M11438" i="1"/>
  <c r="T11437" i="1"/>
  <c r="S11437" i="1"/>
  <c r="R11437" i="1"/>
  <c r="Q11437" i="1"/>
  <c r="P11437" i="1"/>
  <c r="O11437" i="1"/>
  <c r="N11437" i="1"/>
  <c r="M11437" i="1"/>
  <c r="T11436" i="1"/>
  <c r="S11436" i="1"/>
  <c r="R11436" i="1"/>
  <c r="Q11436" i="1"/>
  <c r="P11436" i="1"/>
  <c r="O11436" i="1"/>
  <c r="N11436" i="1"/>
  <c r="M11436" i="1"/>
  <c r="T11435" i="1"/>
  <c r="S11435" i="1"/>
  <c r="R11435" i="1"/>
  <c r="Q11435" i="1"/>
  <c r="P11435" i="1"/>
  <c r="O11435" i="1"/>
  <c r="N11435" i="1"/>
  <c r="M11435" i="1"/>
  <c r="T11434" i="1"/>
  <c r="S11434" i="1"/>
  <c r="R11434" i="1"/>
  <c r="Q11434" i="1"/>
  <c r="P11434" i="1"/>
  <c r="O11434" i="1"/>
  <c r="N11434" i="1"/>
  <c r="M11434" i="1"/>
  <c r="T11433" i="1"/>
  <c r="S11433" i="1"/>
  <c r="R11433" i="1"/>
  <c r="Q11433" i="1"/>
  <c r="P11433" i="1"/>
  <c r="O11433" i="1"/>
  <c r="N11433" i="1"/>
  <c r="M11433" i="1"/>
  <c r="T11432" i="1"/>
  <c r="S11432" i="1"/>
  <c r="R11432" i="1"/>
  <c r="Q11432" i="1"/>
  <c r="P11432" i="1"/>
  <c r="O11432" i="1"/>
  <c r="N11432" i="1"/>
  <c r="M11432" i="1"/>
  <c r="T11431" i="1"/>
  <c r="S11431" i="1"/>
  <c r="R11431" i="1"/>
  <c r="Q11431" i="1"/>
  <c r="P11431" i="1"/>
  <c r="O11431" i="1"/>
  <c r="N11431" i="1"/>
  <c r="M11431" i="1"/>
  <c r="T11430" i="1"/>
  <c r="S11430" i="1"/>
  <c r="R11430" i="1"/>
  <c r="Q11430" i="1"/>
  <c r="P11430" i="1"/>
  <c r="O11430" i="1"/>
  <c r="N11430" i="1"/>
  <c r="M11430" i="1"/>
  <c r="T11429" i="1"/>
  <c r="S11429" i="1"/>
  <c r="R11429" i="1"/>
  <c r="Q11429" i="1"/>
  <c r="P11429" i="1"/>
  <c r="O11429" i="1"/>
  <c r="N11429" i="1"/>
  <c r="M11429" i="1"/>
  <c r="T11428" i="1"/>
  <c r="S11428" i="1"/>
  <c r="R11428" i="1"/>
  <c r="Q11428" i="1"/>
  <c r="P11428" i="1"/>
  <c r="O11428" i="1"/>
  <c r="N11428" i="1"/>
  <c r="M11428" i="1"/>
  <c r="T11427" i="1"/>
  <c r="S11427" i="1"/>
  <c r="R11427" i="1"/>
  <c r="Q11427" i="1"/>
  <c r="P11427" i="1"/>
  <c r="O11427" i="1"/>
  <c r="N11427" i="1"/>
  <c r="M11427" i="1"/>
  <c r="T11426" i="1"/>
  <c r="S11426" i="1"/>
  <c r="R11426" i="1"/>
  <c r="Q11426" i="1"/>
  <c r="P11426" i="1"/>
  <c r="O11426" i="1"/>
  <c r="N11426" i="1"/>
  <c r="M11426" i="1"/>
  <c r="T11425" i="1"/>
  <c r="S11425" i="1"/>
  <c r="R11425" i="1"/>
  <c r="Q11425" i="1"/>
  <c r="P11425" i="1"/>
  <c r="O11425" i="1"/>
  <c r="N11425" i="1"/>
  <c r="M11425" i="1"/>
  <c r="T11424" i="1"/>
  <c r="S11424" i="1"/>
  <c r="R11424" i="1"/>
  <c r="Q11424" i="1"/>
  <c r="P11424" i="1"/>
  <c r="O11424" i="1"/>
  <c r="N11424" i="1"/>
  <c r="M11424" i="1"/>
  <c r="T11423" i="1"/>
  <c r="S11423" i="1"/>
  <c r="R11423" i="1"/>
  <c r="Q11423" i="1"/>
  <c r="P11423" i="1"/>
  <c r="O11423" i="1"/>
  <c r="N11423" i="1"/>
  <c r="M11423" i="1"/>
  <c r="T11422" i="1"/>
  <c r="S11422" i="1"/>
  <c r="R11422" i="1"/>
  <c r="Q11422" i="1"/>
  <c r="P11422" i="1"/>
  <c r="O11422" i="1"/>
  <c r="N11422" i="1"/>
  <c r="M11422" i="1"/>
  <c r="T11421" i="1"/>
  <c r="S11421" i="1"/>
  <c r="R11421" i="1"/>
  <c r="Q11421" i="1"/>
  <c r="P11421" i="1"/>
  <c r="O11421" i="1"/>
  <c r="N11421" i="1"/>
  <c r="M11421" i="1"/>
  <c r="T11420" i="1"/>
  <c r="S11420" i="1"/>
  <c r="R11420" i="1"/>
  <c r="Q11420" i="1"/>
  <c r="P11420" i="1"/>
  <c r="O11420" i="1"/>
  <c r="M11420" i="1"/>
  <c r="N11420" i="1" s="1"/>
  <c r="T11419" i="1"/>
  <c r="S11419" i="1"/>
  <c r="R11419" i="1"/>
  <c r="Q11419" i="1"/>
  <c r="P11419" i="1"/>
  <c r="O11419" i="1"/>
  <c r="M11419" i="1"/>
  <c r="N11419" i="1" s="1"/>
  <c r="T11418" i="1"/>
  <c r="S11418" i="1"/>
  <c r="R11418" i="1"/>
  <c r="Q11418" i="1"/>
  <c r="P11418" i="1"/>
  <c r="O11418" i="1"/>
  <c r="M11418" i="1"/>
  <c r="N11418" i="1" s="1"/>
  <c r="T11417" i="1"/>
  <c r="S11417" i="1"/>
  <c r="R11417" i="1"/>
  <c r="Q11417" i="1"/>
  <c r="P11417" i="1"/>
  <c r="O11417" i="1"/>
  <c r="M11417" i="1"/>
  <c r="N11417" i="1" s="1"/>
  <c r="T11416" i="1"/>
  <c r="S11416" i="1"/>
  <c r="R11416" i="1"/>
  <c r="Q11416" i="1"/>
  <c r="P11416" i="1"/>
  <c r="O11416" i="1"/>
  <c r="M11416" i="1"/>
  <c r="N11416" i="1" s="1"/>
  <c r="T11415" i="1"/>
  <c r="S11415" i="1"/>
  <c r="R11415" i="1"/>
  <c r="Q11415" i="1"/>
  <c r="P11415" i="1"/>
  <c r="O11415" i="1"/>
  <c r="M11415" i="1"/>
  <c r="N11415" i="1" s="1"/>
  <c r="T11414" i="1"/>
  <c r="S11414" i="1"/>
  <c r="R11414" i="1"/>
  <c r="Q11414" i="1"/>
  <c r="P11414" i="1"/>
  <c r="O11414" i="1"/>
  <c r="M11414" i="1"/>
  <c r="N11414" i="1" s="1"/>
  <c r="T11413" i="1"/>
  <c r="S11413" i="1"/>
  <c r="R11413" i="1"/>
  <c r="Q11413" i="1"/>
  <c r="P11413" i="1"/>
  <c r="O11413" i="1"/>
  <c r="M11413" i="1"/>
  <c r="N11413" i="1" s="1"/>
  <c r="T11412" i="1"/>
  <c r="S11412" i="1"/>
  <c r="R11412" i="1"/>
  <c r="Q11412" i="1"/>
  <c r="P11412" i="1"/>
  <c r="O11412" i="1"/>
  <c r="M11412" i="1"/>
  <c r="N11412" i="1" s="1"/>
  <c r="T11411" i="1"/>
  <c r="S11411" i="1"/>
  <c r="R11411" i="1"/>
  <c r="Q11411" i="1"/>
  <c r="P11411" i="1"/>
  <c r="O11411" i="1"/>
  <c r="M11411" i="1"/>
  <c r="N11411" i="1" s="1"/>
  <c r="T11410" i="1"/>
  <c r="S11410" i="1"/>
  <c r="R11410" i="1"/>
  <c r="Q11410" i="1"/>
  <c r="P11410" i="1"/>
  <c r="O11410" i="1"/>
  <c r="M11410" i="1"/>
  <c r="N11410" i="1" s="1"/>
  <c r="T11409" i="1"/>
  <c r="S11409" i="1"/>
  <c r="R11409" i="1"/>
  <c r="Q11409" i="1"/>
  <c r="P11409" i="1"/>
  <c r="O11409" i="1"/>
  <c r="M11409" i="1"/>
  <c r="N11409" i="1" s="1"/>
  <c r="T11408" i="1"/>
  <c r="S11408" i="1"/>
  <c r="R11408" i="1"/>
  <c r="Q11408" i="1"/>
  <c r="P11408" i="1"/>
  <c r="O11408" i="1"/>
  <c r="M11408" i="1"/>
  <c r="N11408" i="1" s="1"/>
  <c r="T11407" i="1"/>
  <c r="S11407" i="1"/>
  <c r="R11407" i="1"/>
  <c r="Q11407" i="1"/>
  <c r="P11407" i="1"/>
  <c r="O11407" i="1"/>
  <c r="M11407" i="1"/>
  <c r="N11407" i="1" s="1"/>
  <c r="T11406" i="1"/>
  <c r="S11406" i="1"/>
  <c r="R11406" i="1"/>
  <c r="Q11406" i="1"/>
  <c r="P11406" i="1"/>
  <c r="O11406" i="1"/>
  <c r="M11406" i="1"/>
  <c r="N11406" i="1" s="1"/>
  <c r="T11405" i="1"/>
  <c r="S11405" i="1"/>
  <c r="R11405" i="1"/>
  <c r="Q11405" i="1"/>
  <c r="P11405" i="1"/>
  <c r="O11405" i="1"/>
  <c r="M11405" i="1"/>
  <c r="N11405" i="1" s="1"/>
  <c r="T11404" i="1"/>
  <c r="S11404" i="1"/>
  <c r="R11404" i="1"/>
  <c r="Q11404" i="1"/>
  <c r="P11404" i="1"/>
  <c r="O11404" i="1"/>
  <c r="M11404" i="1"/>
  <c r="N11404" i="1" s="1"/>
  <c r="T11403" i="1"/>
  <c r="S11403" i="1"/>
  <c r="R11403" i="1"/>
  <c r="Q11403" i="1"/>
  <c r="P11403" i="1"/>
  <c r="O11403" i="1"/>
  <c r="M11403" i="1"/>
  <c r="N11403" i="1" s="1"/>
  <c r="T11402" i="1"/>
  <c r="S11402" i="1"/>
  <c r="R11402" i="1"/>
  <c r="Q11402" i="1"/>
  <c r="P11402" i="1"/>
  <c r="O11402" i="1"/>
  <c r="M11402" i="1"/>
  <c r="N11402" i="1" s="1"/>
  <c r="T11401" i="1"/>
  <c r="S11401" i="1"/>
  <c r="R11401" i="1"/>
  <c r="Q11401" i="1"/>
  <c r="P11401" i="1"/>
  <c r="O11401" i="1"/>
  <c r="M11401" i="1"/>
  <c r="N11401" i="1" s="1"/>
  <c r="T11400" i="1"/>
  <c r="S11400" i="1"/>
  <c r="R11400" i="1"/>
  <c r="Q11400" i="1"/>
  <c r="P11400" i="1"/>
  <c r="O11400" i="1"/>
  <c r="M11400" i="1"/>
  <c r="N11400" i="1" s="1"/>
  <c r="T11399" i="1"/>
  <c r="S11399" i="1"/>
  <c r="R11399" i="1"/>
  <c r="Q11399" i="1"/>
  <c r="P11399" i="1"/>
  <c r="O11399" i="1"/>
  <c r="M11399" i="1"/>
  <c r="N11399" i="1" s="1"/>
  <c r="T11398" i="1"/>
  <c r="S11398" i="1"/>
  <c r="R11398" i="1"/>
  <c r="Q11398" i="1"/>
  <c r="P11398" i="1"/>
  <c r="O11398" i="1"/>
  <c r="M11398" i="1"/>
  <c r="N11398" i="1" s="1"/>
  <c r="T11397" i="1"/>
  <c r="S11397" i="1"/>
  <c r="R11397" i="1"/>
  <c r="Q11397" i="1"/>
  <c r="P11397" i="1"/>
  <c r="O11397" i="1"/>
  <c r="M11397" i="1"/>
  <c r="N11397" i="1" s="1"/>
  <c r="T11396" i="1"/>
  <c r="S11396" i="1"/>
  <c r="R11396" i="1"/>
  <c r="Q11396" i="1"/>
  <c r="P11396" i="1"/>
  <c r="O11396" i="1"/>
  <c r="M11396" i="1"/>
  <c r="N11396" i="1" s="1"/>
  <c r="T11395" i="1"/>
  <c r="S11395" i="1"/>
  <c r="R11395" i="1"/>
  <c r="Q11395" i="1"/>
  <c r="P11395" i="1"/>
  <c r="O11395" i="1"/>
  <c r="M11395" i="1"/>
  <c r="N11395" i="1" s="1"/>
  <c r="T11394" i="1"/>
  <c r="S11394" i="1"/>
  <c r="R11394" i="1"/>
  <c r="Q11394" i="1"/>
  <c r="P11394" i="1"/>
  <c r="O11394" i="1"/>
  <c r="M11394" i="1"/>
  <c r="N11394" i="1" s="1"/>
  <c r="T11393" i="1"/>
  <c r="S11393" i="1"/>
  <c r="R11393" i="1"/>
  <c r="Q11393" i="1"/>
  <c r="P11393" i="1"/>
  <c r="O11393" i="1"/>
  <c r="M11393" i="1"/>
  <c r="N11393" i="1" s="1"/>
  <c r="T11392" i="1"/>
  <c r="S11392" i="1"/>
  <c r="R11392" i="1"/>
  <c r="Q11392" i="1"/>
  <c r="P11392" i="1"/>
  <c r="O11392" i="1"/>
  <c r="M11392" i="1"/>
  <c r="N11392" i="1" s="1"/>
  <c r="T11391" i="1"/>
  <c r="S11391" i="1"/>
  <c r="R11391" i="1"/>
  <c r="Q11391" i="1"/>
  <c r="P11391" i="1"/>
  <c r="O11391" i="1"/>
  <c r="M11391" i="1"/>
  <c r="N11391" i="1" s="1"/>
  <c r="T11390" i="1"/>
  <c r="S11390" i="1"/>
  <c r="R11390" i="1"/>
  <c r="Q11390" i="1"/>
  <c r="P11390" i="1"/>
  <c r="O11390" i="1"/>
  <c r="M11390" i="1"/>
  <c r="N11390" i="1" s="1"/>
  <c r="T11389" i="1"/>
  <c r="S11389" i="1"/>
  <c r="R11389" i="1"/>
  <c r="Q11389" i="1"/>
  <c r="P11389" i="1"/>
  <c r="O11389" i="1"/>
  <c r="M11389" i="1"/>
  <c r="N11389" i="1" s="1"/>
  <c r="T11388" i="1"/>
  <c r="S11388" i="1"/>
  <c r="R11388" i="1"/>
  <c r="Q11388" i="1"/>
  <c r="P11388" i="1"/>
  <c r="O11388" i="1"/>
  <c r="M11388" i="1"/>
  <c r="N11388" i="1" s="1"/>
  <c r="T11387" i="1"/>
  <c r="S11387" i="1"/>
  <c r="R11387" i="1"/>
  <c r="Q11387" i="1"/>
  <c r="P11387" i="1"/>
  <c r="O11387" i="1"/>
  <c r="N11387" i="1"/>
  <c r="M11387" i="1"/>
  <c r="T11386" i="1"/>
  <c r="S11386" i="1"/>
  <c r="R11386" i="1"/>
  <c r="Q11386" i="1"/>
  <c r="P11386" i="1"/>
  <c r="O11386" i="1"/>
  <c r="N11386" i="1"/>
  <c r="M11386" i="1"/>
  <c r="T11385" i="1"/>
  <c r="S11385" i="1"/>
  <c r="R11385" i="1"/>
  <c r="Q11385" i="1"/>
  <c r="P11385" i="1"/>
  <c r="O11385" i="1"/>
  <c r="N11385" i="1"/>
  <c r="M11385" i="1"/>
  <c r="T11384" i="1"/>
  <c r="S11384" i="1"/>
  <c r="R11384" i="1"/>
  <c r="Q11384" i="1"/>
  <c r="P11384" i="1"/>
  <c r="O11384" i="1"/>
  <c r="N11384" i="1"/>
  <c r="M11384" i="1"/>
  <c r="T11383" i="1"/>
  <c r="S11383" i="1"/>
  <c r="R11383" i="1"/>
  <c r="Q11383" i="1"/>
  <c r="P11383" i="1"/>
  <c r="O11383" i="1"/>
  <c r="N11383" i="1"/>
  <c r="M11383" i="1"/>
  <c r="T11382" i="1"/>
  <c r="S11382" i="1"/>
  <c r="R11382" i="1"/>
  <c r="Q11382" i="1"/>
  <c r="P11382" i="1"/>
  <c r="O11382" i="1"/>
  <c r="N11382" i="1"/>
  <c r="M11382" i="1"/>
  <c r="T11381" i="1"/>
  <c r="S11381" i="1"/>
  <c r="R11381" i="1"/>
  <c r="Q11381" i="1"/>
  <c r="P11381" i="1"/>
  <c r="O11381" i="1"/>
  <c r="N11381" i="1"/>
  <c r="M11381" i="1"/>
  <c r="T11380" i="1"/>
  <c r="S11380" i="1"/>
  <c r="R11380" i="1"/>
  <c r="Q11380" i="1"/>
  <c r="P11380" i="1"/>
  <c r="O11380" i="1"/>
  <c r="N11380" i="1"/>
  <c r="M11380" i="1"/>
  <c r="T11379" i="1"/>
  <c r="S11379" i="1"/>
  <c r="R11379" i="1"/>
  <c r="Q11379" i="1"/>
  <c r="P11379" i="1"/>
  <c r="O11379" i="1"/>
  <c r="N11379" i="1"/>
  <c r="M11379" i="1"/>
  <c r="T11378" i="1"/>
  <c r="S11378" i="1"/>
  <c r="R11378" i="1"/>
  <c r="Q11378" i="1"/>
  <c r="P11378" i="1"/>
  <c r="O11378" i="1"/>
  <c r="N11378" i="1"/>
  <c r="M11378" i="1"/>
  <c r="T11377" i="1"/>
  <c r="S11377" i="1"/>
  <c r="R11377" i="1"/>
  <c r="Q11377" i="1"/>
  <c r="P11377" i="1"/>
  <c r="O11377" i="1"/>
  <c r="N11377" i="1"/>
  <c r="M11377" i="1"/>
  <c r="T11376" i="1"/>
  <c r="S11376" i="1"/>
  <c r="R11376" i="1"/>
  <c r="Q11376" i="1"/>
  <c r="P11376" i="1"/>
  <c r="O11376" i="1"/>
  <c r="N11376" i="1"/>
  <c r="M11376" i="1"/>
  <c r="T11375" i="1"/>
  <c r="S11375" i="1"/>
  <c r="R11375" i="1"/>
  <c r="Q11375" i="1"/>
  <c r="P11375" i="1"/>
  <c r="O11375" i="1"/>
  <c r="N11375" i="1"/>
  <c r="M11375" i="1"/>
  <c r="T11374" i="1"/>
  <c r="S11374" i="1"/>
  <c r="R11374" i="1"/>
  <c r="Q11374" i="1"/>
  <c r="P11374" i="1"/>
  <c r="O11374" i="1"/>
  <c r="N11374" i="1"/>
  <c r="M11374" i="1"/>
  <c r="T11373" i="1"/>
  <c r="S11373" i="1"/>
  <c r="R11373" i="1"/>
  <c r="Q11373" i="1"/>
  <c r="P11373" i="1"/>
  <c r="O11373" i="1"/>
  <c r="N11373" i="1"/>
  <c r="M11373" i="1"/>
  <c r="T11372" i="1"/>
  <c r="S11372" i="1"/>
  <c r="R11372" i="1"/>
  <c r="Q11372" i="1"/>
  <c r="P11372" i="1"/>
  <c r="O11372" i="1"/>
  <c r="N11372" i="1"/>
  <c r="M11372" i="1"/>
  <c r="T11371" i="1"/>
  <c r="S11371" i="1"/>
  <c r="R11371" i="1"/>
  <c r="Q11371" i="1"/>
  <c r="P11371" i="1"/>
  <c r="O11371" i="1"/>
  <c r="N11371" i="1"/>
  <c r="M11371" i="1"/>
  <c r="T11370" i="1"/>
  <c r="S11370" i="1"/>
  <c r="R11370" i="1"/>
  <c r="Q11370" i="1"/>
  <c r="P11370" i="1"/>
  <c r="O11370" i="1"/>
  <c r="N11370" i="1"/>
  <c r="M11370" i="1"/>
  <c r="T11369" i="1"/>
  <c r="S11369" i="1"/>
  <c r="R11369" i="1"/>
  <c r="Q11369" i="1"/>
  <c r="P11369" i="1"/>
  <c r="O11369" i="1"/>
  <c r="N11369" i="1"/>
  <c r="M11369" i="1"/>
  <c r="T11368" i="1"/>
  <c r="S11368" i="1"/>
  <c r="R11368" i="1"/>
  <c r="Q11368" i="1"/>
  <c r="P11368" i="1"/>
  <c r="O11368" i="1"/>
  <c r="N11368" i="1"/>
  <c r="M11368" i="1"/>
  <c r="T11367" i="1"/>
  <c r="S11367" i="1"/>
  <c r="R11367" i="1"/>
  <c r="Q11367" i="1"/>
  <c r="P11367" i="1"/>
  <c r="O11367" i="1"/>
  <c r="N11367" i="1"/>
  <c r="M11367" i="1"/>
  <c r="T11366" i="1"/>
  <c r="S11366" i="1"/>
  <c r="R11366" i="1"/>
  <c r="Q11366" i="1"/>
  <c r="P11366" i="1"/>
  <c r="O11366" i="1"/>
  <c r="N11366" i="1"/>
  <c r="M11366" i="1"/>
  <c r="T11365" i="1"/>
  <c r="S11365" i="1"/>
  <c r="R11365" i="1"/>
  <c r="Q11365" i="1"/>
  <c r="P11365" i="1"/>
  <c r="O11365" i="1"/>
  <c r="N11365" i="1"/>
  <c r="M11365" i="1"/>
  <c r="T11364" i="1"/>
  <c r="S11364" i="1"/>
  <c r="R11364" i="1"/>
  <c r="Q11364" i="1"/>
  <c r="P11364" i="1"/>
  <c r="O11364" i="1"/>
  <c r="N11364" i="1"/>
  <c r="M11364" i="1"/>
  <c r="T11363" i="1"/>
  <c r="S11363" i="1"/>
  <c r="R11363" i="1"/>
  <c r="Q11363" i="1"/>
  <c r="P11363" i="1"/>
  <c r="O11363" i="1"/>
  <c r="N11363" i="1"/>
  <c r="M11363" i="1"/>
  <c r="T11362" i="1"/>
  <c r="S11362" i="1"/>
  <c r="R11362" i="1"/>
  <c r="Q11362" i="1"/>
  <c r="P11362" i="1"/>
  <c r="O11362" i="1"/>
  <c r="N11362" i="1"/>
  <c r="M11362" i="1"/>
  <c r="T11361" i="1"/>
  <c r="S11361" i="1"/>
  <c r="R11361" i="1"/>
  <c r="Q11361" i="1"/>
  <c r="P11361" i="1"/>
  <c r="O11361" i="1"/>
  <c r="N11361" i="1"/>
  <c r="M11361" i="1"/>
  <c r="T11360" i="1"/>
  <c r="S11360" i="1"/>
  <c r="R11360" i="1"/>
  <c r="Q11360" i="1"/>
  <c r="P11360" i="1"/>
  <c r="O11360" i="1"/>
  <c r="N11360" i="1"/>
  <c r="M11360" i="1"/>
  <c r="T11359" i="1"/>
  <c r="S11359" i="1"/>
  <c r="R11359" i="1"/>
  <c r="Q11359" i="1"/>
  <c r="P11359" i="1"/>
  <c r="O11359" i="1"/>
  <c r="N11359" i="1"/>
  <c r="M11359" i="1"/>
  <c r="T11358" i="1"/>
  <c r="S11358" i="1"/>
  <c r="R11358" i="1"/>
  <c r="Q11358" i="1"/>
  <c r="P11358" i="1"/>
  <c r="O11358" i="1"/>
  <c r="N11358" i="1"/>
  <c r="M11358" i="1"/>
  <c r="T11357" i="1"/>
  <c r="S11357" i="1"/>
  <c r="R11357" i="1"/>
  <c r="Q11357" i="1"/>
  <c r="P11357" i="1"/>
  <c r="O11357" i="1"/>
  <c r="N11357" i="1"/>
  <c r="M11357" i="1"/>
  <c r="T11356" i="1"/>
  <c r="S11356" i="1"/>
  <c r="R11356" i="1"/>
  <c r="Q11356" i="1"/>
  <c r="P11356" i="1"/>
  <c r="O11356" i="1"/>
  <c r="N11356" i="1"/>
  <c r="M11356" i="1"/>
  <c r="T11355" i="1"/>
  <c r="S11355" i="1"/>
  <c r="R11355" i="1"/>
  <c r="Q11355" i="1"/>
  <c r="P11355" i="1"/>
  <c r="O11355" i="1"/>
  <c r="N11355" i="1"/>
  <c r="M11355" i="1"/>
  <c r="T11354" i="1"/>
  <c r="S11354" i="1"/>
  <c r="R11354" i="1"/>
  <c r="Q11354" i="1"/>
  <c r="P11354" i="1"/>
  <c r="O11354" i="1"/>
  <c r="N11354" i="1"/>
  <c r="M11354" i="1"/>
  <c r="T11353" i="1"/>
  <c r="S11353" i="1"/>
  <c r="R11353" i="1"/>
  <c r="Q11353" i="1"/>
  <c r="P11353" i="1"/>
  <c r="O11353" i="1"/>
  <c r="N11353" i="1"/>
  <c r="M11353" i="1"/>
  <c r="T11352" i="1"/>
  <c r="S11352" i="1"/>
  <c r="R11352" i="1"/>
  <c r="Q11352" i="1"/>
  <c r="P11352" i="1"/>
  <c r="O11352" i="1"/>
  <c r="N11352" i="1"/>
  <c r="M11352" i="1"/>
  <c r="T11351" i="1"/>
  <c r="S11351" i="1"/>
  <c r="R11351" i="1"/>
  <c r="Q11351" i="1"/>
  <c r="P11351" i="1"/>
  <c r="O11351" i="1"/>
  <c r="N11351" i="1"/>
  <c r="M11351" i="1"/>
  <c r="T11350" i="1"/>
  <c r="S11350" i="1"/>
  <c r="R11350" i="1"/>
  <c r="Q11350" i="1"/>
  <c r="P11350" i="1"/>
  <c r="O11350" i="1"/>
  <c r="N11350" i="1"/>
  <c r="M11350" i="1"/>
  <c r="T11349" i="1"/>
  <c r="S11349" i="1"/>
  <c r="R11349" i="1"/>
  <c r="Q11349" i="1"/>
  <c r="P11349" i="1"/>
  <c r="O11349" i="1"/>
  <c r="N11349" i="1"/>
  <c r="M11349" i="1"/>
  <c r="T11348" i="1"/>
  <c r="S11348" i="1"/>
  <c r="R11348" i="1"/>
  <c r="Q11348" i="1"/>
  <c r="P11348" i="1"/>
  <c r="O11348" i="1"/>
  <c r="N11348" i="1"/>
  <c r="M11348" i="1"/>
  <c r="T11347" i="1"/>
  <c r="S11347" i="1"/>
  <c r="R11347" i="1"/>
  <c r="Q11347" i="1"/>
  <c r="P11347" i="1"/>
  <c r="O11347" i="1"/>
  <c r="N11347" i="1"/>
  <c r="M11347" i="1"/>
  <c r="T11346" i="1"/>
  <c r="S11346" i="1"/>
  <c r="R11346" i="1"/>
  <c r="Q11346" i="1"/>
  <c r="P11346" i="1"/>
  <c r="O11346" i="1"/>
  <c r="N11346" i="1"/>
  <c r="M11346" i="1"/>
  <c r="T11345" i="1"/>
  <c r="S11345" i="1"/>
  <c r="R11345" i="1"/>
  <c r="Q11345" i="1"/>
  <c r="P11345" i="1"/>
  <c r="O11345" i="1"/>
  <c r="N11345" i="1"/>
  <c r="M11345" i="1"/>
  <c r="T11344" i="1"/>
  <c r="S11344" i="1"/>
  <c r="R11344" i="1"/>
  <c r="Q11344" i="1"/>
  <c r="P11344" i="1"/>
  <c r="O11344" i="1"/>
  <c r="N11344" i="1"/>
  <c r="M11344" i="1"/>
  <c r="T11343" i="1"/>
  <c r="S11343" i="1"/>
  <c r="R11343" i="1"/>
  <c r="Q11343" i="1"/>
  <c r="P11343" i="1"/>
  <c r="O11343" i="1"/>
  <c r="N11343" i="1"/>
  <c r="M11343" i="1"/>
  <c r="T11342" i="1"/>
  <c r="S11342" i="1"/>
  <c r="R11342" i="1"/>
  <c r="Q11342" i="1"/>
  <c r="P11342" i="1"/>
  <c r="O11342" i="1"/>
  <c r="N11342" i="1"/>
  <c r="M11342" i="1"/>
  <c r="T11341" i="1"/>
  <c r="S11341" i="1"/>
  <c r="R11341" i="1"/>
  <c r="Q11341" i="1"/>
  <c r="P11341" i="1"/>
  <c r="O11341" i="1"/>
  <c r="N11341" i="1"/>
  <c r="M11341" i="1"/>
  <c r="T11340" i="1"/>
  <c r="S11340" i="1"/>
  <c r="R11340" i="1"/>
  <c r="Q11340" i="1"/>
  <c r="P11340" i="1"/>
  <c r="O11340" i="1"/>
  <c r="N11340" i="1"/>
  <c r="M11340" i="1"/>
  <c r="T11339" i="1"/>
  <c r="S11339" i="1"/>
  <c r="R11339" i="1"/>
  <c r="Q11339" i="1"/>
  <c r="P11339" i="1"/>
  <c r="O11339" i="1"/>
  <c r="N11339" i="1"/>
  <c r="M11339" i="1"/>
  <c r="T11338" i="1"/>
  <c r="S11338" i="1"/>
  <c r="R11338" i="1"/>
  <c r="Q11338" i="1"/>
  <c r="P11338" i="1"/>
  <c r="O11338" i="1"/>
  <c r="N11338" i="1"/>
  <c r="M11338" i="1"/>
  <c r="T11337" i="1"/>
  <c r="S11337" i="1"/>
  <c r="R11337" i="1"/>
  <c r="Q11337" i="1"/>
  <c r="P11337" i="1"/>
  <c r="O11337" i="1"/>
  <c r="N11337" i="1"/>
  <c r="M11337" i="1"/>
  <c r="T11336" i="1"/>
  <c r="S11336" i="1"/>
  <c r="R11336" i="1"/>
  <c r="Q11336" i="1"/>
  <c r="P11336" i="1"/>
  <c r="O11336" i="1"/>
  <c r="N11336" i="1"/>
  <c r="M11336" i="1"/>
  <c r="T11335" i="1"/>
  <c r="S11335" i="1"/>
  <c r="R11335" i="1"/>
  <c r="Q11335" i="1"/>
  <c r="P11335" i="1"/>
  <c r="O11335" i="1"/>
  <c r="N11335" i="1"/>
  <c r="M11335" i="1"/>
  <c r="T11334" i="1"/>
  <c r="S11334" i="1"/>
  <c r="R11334" i="1"/>
  <c r="Q11334" i="1"/>
  <c r="P11334" i="1"/>
  <c r="O11334" i="1"/>
  <c r="M11334" i="1"/>
  <c r="N11334" i="1" s="1"/>
  <c r="T11333" i="1"/>
  <c r="S11333" i="1"/>
  <c r="R11333" i="1"/>
  <c r="Q11333" i="1"/>
  <c r="P11333" i="1"/>
  <c r="O11333" i="1"/>
  <c r="M11333" i="1"/>
  <c r="N11333" i="1" s="1"/>
  <c r="T11332" i="1"/>
  <c r="S11332" i="1"/>
  <c r="R11332" i="1"/>
  <c r="Q11332" i="1"/>
  <c r="P11332" i="1"/>
  <c r="O11332" i="1"/>
  <c r="M11332" i="1"/>
  <c r="N11332" i="1" s="1"/>
  <c r="T11331" i="1"/>
  <c r="S11331" i="1"/>
  <c r="R11331" i="1"/>
  <c r="Q11331" i="1"/>
  <c r="P11331" i="1"/>
  <c r="O11331" i="1"/>
  <c r="M11331" i="1"/>
  <c r="N11331" i="1" s="1"/>
  <c r="T11330" i="1"/>
  <c r="S11330" i="1"/>
  <c r="R11330" i="1"/>
  <c r="Q11330" i="1"/>
  <c r="P11330" i="1"/>
  <c r="O11330" i="1"/>
  <c r="M11330" i="1"/>
  <c r="N11330" i="1" s="1"/>
  <c r="T11329" i="1"/>
  <c r="S11329" i="1"/>
  <c r="R11329" i="1"/>
  <c r="Q11329" i="1"/>
  <c r="P11329" i="1"/>
  <c r="O11329" i="1"/>
  <c r="M11329" i="1"/>
  <c r="N11329" i="1" s="1"/>
  <c r="T11328" i="1"/>
  <c r="S11328" i="1"/>
  <c r="R11328" i="1"/>
  <c r="Q11328" i="1"/>
  <c r="P11328" i="1"/>
  <c r="O11328" i="1"/>
  <c r="M11328" i="1"/>
  <c r="N11328" i="1" s="1"/>
  <c r="T11327" i="1"/>
  <c r="S11327" i="1"/>
  <c r="R11327" i="1"/>
  <c r="Q11327" i="1"/>
  <c r="P11327" i="1"/>
  <c r="O11327" i="1"/>
  <c r="M11327" i="1"/>
  <c r="N11327" i="1" s="1"/>
  <c r="T11326" i="1"/>
  <c r="S11326" i="1"/>
  <c r="R11326" i="1"/>
  <c r="Q11326" i="1"/>
  <c r="P11326" i="1"/>
  <c r="O11326" i="1"/>
  <c r="M11326" i="1"/>
  <c r="N11326" i="1" s="1"/>
  <c r="T11325" i="1"/>
  <c r="S11325" i="1"/>
  <c r="R11325" i="1"/>
  <c r="Q11325" i="1"/>
  <c r="P11325" i="1"/>
  <c r="O11325" i="1"/>
  <c r="M11325" i="1"/>
  <c r="N11325" i="1" s="1"/>
  <c r="T11324" i="1"/>
  <c r="S11324" i="1"/>
  <c r="R11324" i="1"/>
  <c r="Q11324" i="1"/>
  <c r="P11324" i="1"/>
  <c r="O11324" i="1"/>
  <c r="M11324" i="1"/>
  <c r="N11324" i="1" s="1"/>
  <c r="T11323" i="1"/>
  <c r="S11323" i="1"/>
  <c r="R11323" i="1"/>
  <c r="Q11323" i="1"/>
  <c r="P11323" i="1"/>
  <c r="O11323" i="1"/>
  <c r="M11323" i="1"/>
  <c r="N11323" i="1" s="1"/>
  <c r="T11322" i="1"/>
  <c r="S11322" i="1"/>
  <c r="R11322" i="1"/>
  <c r="Q11322" i="1"/>
  <c r="P11322" i="1"/>
  <c r="O11322" i="1"/>
  <c r="M11322" i="1"/>
  <c r="N11322" i="1" s="1"/>
  <c r="T11321" i="1"/>
  <c r="S11321" i="1"/>
  <c r="R11321" i="1"/>
  <c r="Q11321" i="1"/>
  <c r="P11321" i="1"/>
  <c r="O11321" i="1"/>
  <c r="M11321" i="1"/>
  <c r="N11321" i="1" s="1"/>
  <c r="T11320" i="1"/>
  <c r="S11320" i="1"/>
  <c r="R11320" i="1"/>
  <c r="Q11320" i="1"/>
  <c r="P11320" i="1"/>
  <c r="O11320" i="1"/>
  <c r="M11320" i="1"/>
  <c r="N11320" i="1" s="1"/>
  <c r="T11319" i="1"/>
  <c r="S11319" i="1"/>
  <c r="R11319" i="1"/>
  <c r="Q11319" i="1"/>
  <c r="P11319" i="1"/>
  <c r="O11319" i="1"/>
  <c r="M11319" i="1"/>
  <c r="N11319" i="1" s="1"/>
  <c r="T11318" i="1"/>
  <c r="S11318" i="1"/>
  <c r="R11318" i="1"/>
  <c r="Q11318" i="1"/>
  <c r="P11318" i="1"/>
  <c r="O11318" i="1"/>
  <c r="M11318" i="1"/>
  <c r="N11318" i="1" s="1"/>
  <c r="T11317" i="1"/>
  <c r="S11317" i="1"/>
  <c r="R11317" i="1"/>
  <c r="Q11317" i="1"/>
  <c r="P11317" i="1"/>
  <c r="O11317" i="1"/>
  <c r="M11317" i="1"/>
  <c r="N11317" i="1" s="1"/>
  <c r="T11316" i="1"/>
  <c r="S11316" i="1"/>
  <c r="R11316" i="1"/>
  <c r="Q11316" i="1"/>
  <c r="P11316" i="1"/>
  <c r="O11316" i="1"/>
  <c r="M11316" i="1"/>
  <c r="N11316" i="1" s="1"/>
  <c r="T11315" i="1"/>
  <c r="S11315" i="1"/>
  <c r="R11315" i="1"/>
  <c r="Q11315" i="1"/>
  <c r="P11315" i="1"/>
  <c r="O11315" i="1"/>
  <c r="M11315" i="1"/>
  <c r="N11315" i="1" s="1"/>
  <c r="T11314" i="1"/>
  <c r="S11314" i="1"/>
  <c r="R11314" i="1"/>
  <c r="Q11314" i="1"/>
  <c r="P11314" i="1"/>
  <c r="O11314" i="1"/>
  <c r="M11314" i="1"/>
  <c r="N11314" i="1" s="1"/>
  <c r="T11313" i="1"/>
  <c r="S11313" i="1"/>
  <c r="R11313" i="1"/>
  <c r="Q11313" i="1"/>
  <c r="P11313" i="1"/>
  <c r="O11313" i="1"/>
  <c r="M11313" i="1"/>
  <c r="N11313" i="1" s="1"/>
  <c r="T11312" i="1"/>
  <c r="S11312" i="1"/>
  <c r="R11312" i="1"/>
  <c r="Q11312" i="1"/>
  <c r="P11312" i="1"/>
  <c r="O11312" i="1"/>
  <c r="M11312" i="1"/>
  <c r="N11312" i="1" s="1"/>
  <c r="T11311" i="1"/>
  <c r="S11311" i="1"/>
  <c r="R11311" i="1"/>
  <c r="Q11311" i="1"/>
  <c r="P11311" i="1"/>
  <c r="O11311" i="1"/>
  <c r="M11311" i="1"/>
  <c r="N11311" i="1" s="1"/>
  <c r="T11310" i="1"/>
  <c r="S11310" i="1"/>
  <c r="R11310" i="1"/>
  <c r="Q11310" i="1"/>
  <c r="P11310" i="1"/>
  <c r="O11310" i="1"/>
  <c r="M11310" i="1"/>
  <c r="N11310" i="1" s="1"/>
  <c r="T11309" i="1"/>
  <c r="S11309" i="1"/>
  <c r="R11309" i="1"/>
  <c r="Q11309" i="1"/>
  <c r="P11309" i="1"/>
  <c r="O11309" i="1"/>
  <c r="M11309" i="1"/>
  <c r="N11309" i="1" s="1"/>
  <c r="T11308" i="1"/>
  <c r="S11308" i="1"/>
  <c r="R11308" i="1"/>
  <c r="Q11308" i="1"/>
  <c r="P11308" i="1"/>
  <c r="O11308" i="1"/>
  <c r="M11308" i="1"/>
  <c r="N11308" i="1" s="1"/>
  <c r="T11307" i="1"/>
  <c r="S11307" i="1"/>
  <c r="R11307" i="1"/>
  <c r="Q11307" i="1"/>
  <c r="P11307" i="1"/>
  <c r="O11307" i="1"/>
  <c r="M11307" i="1"/>
  <c r="N11307" i="1" s="1"/>
  <c r="T11306" i="1"/>
  <c r="S11306" i="1"/>
  <c r="R11306" i="1"/>
  <c r="Q11306" i="1"/>
  <c r="P11306" i="1"/>
  <c r="O11306" i="1"/>
  <c r="M11306" i="1"/>
  <c r="N11306" i="1" s="1"/>
  <c r="T11305" i="1"/>
  <c r="S11305" i="1"/>
  <c r="R11305" i="1"/>
  <c r="Q11305" i="1"/>
  <c r="P11305" i="1"/>
  <c r="O11305" i="1"/>
  <c r="N11305" i="1"/>
  <c r="M11305" i="1"/>
  <c r="T11304" i="1"/>
  <c r="S11304" i="1"/>
  <c r="R11304" i="1"/>
  <c r="Q11304" i="1"/>
  <c r="P11304" i="1"/>
  <c r="O11304" i="1"/>
  <c r="N11304" i="1"/>
  <c r="M11304" i="1"/>
  <c r="T11303" i="1"/>
  <c r="S11303" i="1"/>
  <c r="R11303" i="1"/>
  <c r="Q11303" i="1"/>
  <c r="P11303" i="1"/>
  <c r="O11303" i="1"/>
  <c r="N11303" i="1"/>
  <c r="M11303" i="1"/>
  <c r="T11302" i="1"/>
  <c r="S11302" i="1"/>
  <c r="R11302" i="1"/>
  <c r="Q11302" i="1"/>
  <c r="P11302" i="1"/>
  <c r="O11302" i="1"/>
  <c r="N11302" i="1"/>
  <c r="M11302" i="1"/>
  <c r="T11301" i="1"/>
  <c r="S11301" i="1"/>
  <c r="R11301" i="1"/>
  <c r="Q11301" i="1"/>
  <c r="P11301" i="1"/>
  <c r="O11301" i="1"/>
  <c r="N11301" i="1"/>
  <c r="M11301" i="1"/>
  <c r="T11300" i="1"/>
  <c r="S11300" i="1"/>
  <c r="R11300" i="1"/>
  <c r="Q11300" i="1"/>
  <c r="P11300" i="1"/>
  <c r="O11300" i="1"/>
  <c r="N11300" i="1"/>
  <c r="M11300" i="1"/>
  <c r="T11299" i="1"/>
  <c r="S11299" i="1"/>
  <c r="R11299" i="1"/>
  <c r="Q11299" i="1"/>
  <c r="P11299" i="1"/>
  <c r="O11299" i="1"/>
  <c r="M11299" i="1"/>
  <c r="N11299" i="1" s="1"/>
  <c r="T11298" i="1"/>
  <c r="S11298" i="1"/>
  <c r="R11298" i="1"/>
  <c r="Q11298" i="1"/>
  <c r="P11298" i="1"/>
  <c r="O11298" i="1"/>
  <c r="M11298" i="1"/>
  <c r="N11298" i="1" s="1"/>
  <c r="T11297" i="1"/>
  <c r="S11297" i="1"/>
  <c r="R11297" i="1"/>
  <c r="Q11297" i="1"/>
  <c r="P11297" i="1"/>
  <c r="O11297" i="1"/>
  <c r="M11297" i="1"/>
  <c r="N11297" i="1" s="1"/>
  <c r="T11296" i="1"/>
  <c r="S11296" i="1"/>
  <c r="R11296" i="1"/>
  <c r="Q11296" i="1"/>
  <c r="P11296" i="1"/>
  <c r="O11296" i="1"/>
  <c r="M11296" i="1"/>
  <c r="N11296" i="1" s="1"/>
  <c r="T11295" i="1"/>
  <c r="S11295" i="1"/>
  <c r="R11295" i="1"/>
  <c r="Q11295" i="1"/>
  <c r="P11295" i="1"/>
  <c r="O11295" i="1"/>
  <c r="M11295" i="1"/>
  <c r="N11295" i="1" s="1"/>
  <c r="T11294" i="1"/>
  <c r="S11294" i="1"/>
  <c r="R11294" i="1"/>
  <c r="Q11294" i="1"/>
  <c r="P11294" i="1"/>
  <c r="O11294" i="1"/>
  <c r="M11294" i="1"/>
  <c r="N11294" i="1" s="1"/>
  <c r="T11293" i="1"/>
  <c r="S11293" i="1"/>
  <c r="R11293" i="1"/>
  <c r="Q11293" i="1"/>
  <c r="P11293" i="1"/>
  <c r="O11293" i="1"/>
  <c r="M11293" i="1"/>
  <c r="N11293" i="1" s="1"/>
  <c r="T11292" i="1"/>
  <c r="S11292" i="1"/>
  <c r="R11292" i="1"/>
  <c r="Q11292" i="1"/>
  <c r="P11292" i="1"/>
  <c r="O11292" i="1"/>
  <c r="M11292" i="1"/>
  <c r="N11292" i="1" s="1"/>
  <c r="T11291" i="1"/>
  <c r="S11291" i="1"/>
  <c r="R11291" i="1"/>
  <c r="Q11291" i="1"/>
  <c r="P11291" i="1"/>
  <c r="O11291" i="1"/>
  <c r="M11291" i="1"/>
  <c r="N11291" i="1" s="1"/>
  <c r="T11290" i="1"/>
  <c r="S11290" i="1"/>
  <c r="R11290" i="1"/>
  <c r="Q11290" i="1"/>
  <c r="P11290" i="1"/>
  <c r="O11290" i="1"/>
  <c r="M11290" i="1"/>
  <c r="N11290" i="1" s="1"/>
  <c r="T11289" i="1"/>
  <c r="S11289" i="1"/>
  <c r="R11289" i="1"/>
  <c r="Q11289" i="1"/>
  <c r="P11289" i="1"/>
  <c r="O11289" i="1"/>
  <c r="M11289" i="1"/>
  <c r="N11289" i="1" s="1"/>
  <c r="T11288" i="1"/>
  <c r="S11288" i="1"/>
  <c r="R11288" i="1"/>
  <c r="Q11288" i="1"/>
  <c r="P11288" i="1"/>
  <c r="O11288" i="1"/>
  <c r="M11288" i="1"/>
  <c r="N11288" i="1" s="1"/>
  <c r="T11287" i="1"/>
  <c r="S11287" i="1"/>
  <c r="R11287" i="1"/>
  <c r="Q11287" i="1"/>
  <c r="P11287" i="1"/>
  <c r="O11287" i="1"/>
  <c r="M11287" i="1"/>
  <c r="N11287" i="1" s="1"/>
  <c r="T11286" i="1"/>
  <c r="S11286" i="1"/>
  <c r="R11286" i="1"/>
  <c r="Q11286" i="1"/>
  <c r="P11286" i="1"/>
  <c r="O11286" i="1"/>
  <c r="M11286" i="1"/>
  <c r="N11286" i="1" s="1"/>
  <c r="T11285" i="1"/>
  <c r="S11285" i="1"/>
  <c r="R11285" i="1"/>
  <c r="Q11285" i="1"/>
  <c r="P11285" i="1"/>
  <c r="O11285" i="1"/>
  <c r="M11285" i="1"/>
  <c r="N11285" i="1" s="1"/>
  <c r="T11284" i="1"/>
  <c r="S11284" i="1"/>
  <c r="R11284" i="1"/>
  <c r="Q11284" i="1"/>
  <c r="P11284" i="1"/>
  <c r="O11284" i="1"/>
  <c r="M11284" i="1"/>
  <c r="N11284" i="1" s="1"/>
  <c r="T11283" i="1"/>
  <c r="S11283" i="1"/>
  <c r="R11283" i="1"/>
  <c r="Q11283" i="1"/>
  <c r="P11283" i="1"/>
  <c r="O11283" i="1"/>
  <c r="M11283" i="1"/>
  <c r="N11283" i="1" s="1"/>
  <c r="T11282" i="1"/>
  <c r="S11282" i="1"/>
  <c r="R11282" i="1"/>
  <c r="Q11282" i="1"/>
  <c r="P11282" i="1"/>
  <c r="O11282" i="1"/>
  <c r="M11282" i="1"/>
  <c r="N11282" i="1" s="1"/>
  <c r="T11281" i="1"/>
  <c r="S11281" i="1"/>
  <c r="R11281" i="1"/>
  <c r="Q11281" i="1"/>
  <c r="P11281" i="1"/>
  <c r="O11281" i="1"/>
  <c r="M11281" i="1"/>
  <c r="N11281" i="1" s="1"/>
  <c r="T11280" i="1"/>
  <c r="S11280" i="1"/>
  <c r="R11280" i="1"/>
  <c r="Q11280" i="1"/>
  <c r="P11280" i="1"/>
  <c r="O11280" i="1"/>
  <c r="M11280" i="1"/>
  <c r="N11280" i="1" s="1"/>
  <c r="T11279" i="1"/>
  <c r="S11279" i="1"/>
  <c r="R11279" i="1"/>
  <c r="Q11279" i="1"/>
  <c r="P11279" i="1"/>
  <c r="O11279" i="1"/>
  <c r="M11279" i="1"/>
  <c r="N11279" i="1" s="1"/>
  <c r="T11278" i="1"/>
  <c r="S11278" i="1"/>
  <c r="R11278" i="1"/>
  <c r="Q11278" i="1"/>
  <c r="P11278" i="1"/>
  <c r="O11278" i="1"/>
  <c r="M11278" i="1"/>
  <c r="N11278" i="1" s="1"/>
  <c r="T11277" i="1"/>
  <c r="S11277" i="1"/>
  <c r="R11277" i="1"/>
  <c r="Q11277" i="1"/>
  <c r="P11277" i="1"/>
  <c r="O11277" i="1"/>
  <c r="M11277" i="1"/>
  <c r="N11277" i="1" s="1"/>
  <c r="T11276" i="1"/>
  <c r="S11276" i="1"/>
  <c r="R11276" i="1"/>
  <c r="Q11276" i="1"/>
  <c r="P11276" i="1"/>
  <c r="O11276" i="1"/>
  <c r="N11276" i="1"/>
  <c r="M11276" i="1"/>
  <c r="T11275" i="1"/>
  <c r="S11275" i="1"/>
  <c r="R11275" i="1"/>
  <c r="Q11275" i="1"/>
  <c r="P11275" i="1"/>
  <c r="O11275" i="1"/>
  <c r="N11275" i="1"/>
  <c r="M11275" i="1"/>
  <c r="T11274" i="1"/>
  <c r="S11274" i="1"/>
  <c r="R11274" i="1"/>
  <c r="Q11274" i="1"/>
  <c r="P11274" i="1"/>
  <c r="O11274" i="1"/>
  <c r="N11274" i="1"/>
  <c r="M11274" i="1"/>
  <c r="T11273" i="1"/>
  <c r="S11273" i="1"/>
  <c r="R11273" i="1"/>
  <c r="Q11273" i="1"/>
  <c r="P11273" i="1"/>
  <c r="O11273" i="1"/>
  <c r="N11273" i="1"/>
  <c r="M11273" i="1"/>
  <c r="T11272" i="1"/>
  <c r="S11272" i="1"/>
  <c r="R11272" i="1"/>
  <c r="Q11272" i="1"/>
  <c r="P11272" i="1"/>
  <c r="O11272" i="1"/>
  <c r="N11272" i="1"/>
  <c r="M11272" i="1"/>
  <c r="T11271" i="1"/>
  <c r="S11271" i="1"/>
  <c r="R11271" i="1"/>
  <c r="Q11271" i="1"/>
  <c r="P11271" i="1"/>
  <c r="O11271" i="1"/>
  <c r="N11271" i="1"/>
  <c r="M11271" i="1"/>
  <c r="T11270" i="1"/>
  <c r="S11270" i="1"/>
  <c r="R11270" i="1"/>
  <c r="Q11270" i="1"/>
  <c r="P11270" i="1"/>
  <c r="O11270" i="1"/>
  <c r="N11270" i="1"/>
  <c r="M11270" i="1"/>
  <c r="T11269" i="1"/>
  <c r="S11269" i="1"/>
  <c r="R11269" i="1"/>
  <c r="Q11269" i="1"/>
  <c r="P11269" i="1"/>
  <c r="O11269" i="1"/>
  <c r="N11269" i="1"/>
  <c r="M11269" i="1"/>
  <c r="T11268" i="1"/>
  <c r="S11268" i="1"/>
  <c r="R11268" i="1"/>
  <c r="Q11268" i="1"/>
  <c r="P11268" i="1"/>
  <c r="O11268" i="1"/>
  <c r="N11268" i="1"/>
  <c r="M11268" i="1"/>
  <c r="T11267" i="1"/>
  <c r="S11267" i="1"/>
  <c r="R11267" i="1"/>
  <c r="Q11267" i="1"/>
  <c r="P11267" i="1"/>
  <c r="O11267" i="1"/>
  <c r="N11267" i="1"/>
  <c r="M11267" i="1"/>
  <c r="T11266" i="1"/>
  <c r="S11266" i="1"/>
  <c r="R11266" i="1"/>
  <c r="Q11266" i="1"/>
  <c r="P11266" i="1"/>
  <c r="O11266" i="1"/>
  <c r="N11266" i="1"/>
  <c r="M11266" i="1"/>
  <c r="T11265" i="1"/>
  <c r="S11265" i="1"/>
  <c r="R11265" i="1"/>
  <c r="Q11265" i="1"/>
  <c r="P11265" i="1"/>
  <c r="O11265" i="1"/>
  <c r="N11265" i="1"/>
  <c r="M11265" i="1"/>
  <c r="T11264" i="1"/>
  <c r="S11264" i="1"/>
  <c r="R11264" i="1"/>
  <c r="Q11264" i="1"/>
  <c r="P11264" i="1"/>
  <c r="O11264" i="1"/>
  <c r="N11264" i="1"/>
  <c r="M11264" i="1"/>
  <c r="T11263" i="1"/>
  <c r="S11263" i="1"/>
  <c r="R11263" i="1"/>
  <c r="Q11263" i="1"/>
  <c r="P11263" i="1"/>
  <c r="O11263" i="1"/>
  <c r="N11263" i="1"/>
  <c r="M11263" i="1"/>
  <c r="T11262" i="1"/>
  <c r="S11262" i="1"/>
  <c r="R11262" i="1"/>
  <c r="Q11262" i="1"/>
  <c r="P11262" i="1"/>
  <c r="O11262" i="1"/>
  <c r="N11262" i="1"/>
  <c r="M11262" i="1"/>
  <c r="T11261" i="1"/>
  <c r="S11261" i="1"/>
  <c r="R11261" i="1"/>
  <c r="Q11261" i="1"/>
  <c r="P11261" i="1"/>
  <c r="O11261" i="1"/>
  <c r="N11261" i="1"/>
  <c r="M11261" i="1"/>
  <c r="T11260" i="1"/>
  <c r="S11260" i="1"/>
  <c r="R11260" i="1"/>
  <c r="Q11260" i="1"/>
  <c r="P11260" i="1"/>
  <c r="O11260" i="1"/>
  <c r="N11260" i="1"/>
  <c r="M11260" i="1"/>
  <c r="T11259" i="1"/>
  <c r="S11259" i="1"/>
  <c r="R11259" i="1"/>
  <c r="Q11259" i="1"/>
  <c r="P11259" i="1"/>
  <c r="O11259" i="1"/>
  <c r="N11259" i="1"/>
  <c r="M11259" i="1"/>
  <c r="T11258" i="1"/>
  <c r="S11258" i="1"/>
  <c r="R11258" i="1"/>
  <c r="Q11258" i="1"/>
  <c r="P11258" i="1"/>
  <c r="O11258" i="1"/>
  <c r="N11258" i="1"/>
  <c r="M11258" i="1"/>
  <c r="T11257" i="1"/>
  <c r="S11257" i="1"/>
  <c r="R11257" i="1"/>
  <c r="Q11257" i="1"/>
  <c r="P11257" i="1"/>
  <c r="O11257" i="1"/>
  <c r="N11257" i="1"/>
  <c r="M11257" i="1"/>
  <c r="T11256" i="1"/>
  <c r="S11256" i="1"/>
  <c r="R11256" i="1"/>
  <c r="Q11256" i="1"/>
  <c r="P11256" i="1"/>
  <c r="O11256" i="1"/>
  <c r="N11256" i="1"/>
  <c r="M11256" i="1"/>
  <c r="T11255" i="1"/>
  <c r="S11255" i="1"/>
  <c r="R11255" i="1"/>
  <c r="Q11255" i="1"/>
  <c r="P11255" i="1"/>
  <c r="O11255" i="1"/>
  <c r="N11255" i="1"/>
  <c r="M11255" i="1"/>
  <c r="T11254" i="1"/>
  <c r="S11254" i="1"/>
  <c r="R11254" i="1"/>
  <c r="Q11254" i="1"/>
  <c r="P11254" i="1"/>
  <c r="O11254" i="1"/>
  <c r="N11254" i="1"/>
  <c r="M11254" i="1"/>
  <c r="T11253" i="1"/>
  <c r="S11253" i="1"/>
  <c r="R11253" i="1"/>
  <c r="Q11253" i="1"/>
  <c r="P11253" i="1"/>
  <c r="O11253" i="1"/>
  <c r="N11253" i="1"/>
  <c r="M11253" i="1"/>
  <c r="T11252" i="1"/>
  <c r="S11252" i="1"/>
  <c r="R11252" i="1"/>
  <c r="Q11252" i="1"/>
  <c r="P11252" i="1"/>
  <c r="O11252" i="1"/>
  <c r="N11252" i="1"/>
  <c r="M11252" i="1"/>
  <c r="T11251" i="1"/>
  <c r="S11251" i="1"/>
  <c r="R11251" i="1"/>
  <c r="Q11251" i="1"/>
  <c r="P11251" i="1"/>
  <c r="O11251" i="1"/>
  <c r="N11251" i="1"/>
  <c r="M11251" i="1"/>
  <c r="T11250" i="1"/>
  <c r="S11250" i="1"/>
  <c r="R11250" i="1"/>
  <c r="Q11250" i="1"/>
  <c r="P11250" i="1"/>
  <c r="O11250" i="1"/>
  <c r="M11250" i="1"/>
  <c r="N11250" i="1" s="1"/>
  <c r="T11249" i="1"/>
  <c r="S11249" i="1"/>
  <c r="R11249" i="1"/>
  <c r="Q11249" i="1"/>
  <c r="P11249" i="1"/>
  <c r="O11249" i="1"/>
  <c r="M11249" i="1"/>
  <c r="N11249" i="1" s="1"/>
  <c r="T11248" i="1"/>
  <c r="S11248" i="1"/>
  <c r="R11248" i="1"/>
  <c r="Q11248" i="1"/>
  <c r="P11248" i="1"/>
  <c r="O11248" i="1"/>
  <c r="N11248" i="1"/>
  <c r="M11248" i="1"/>
  <c r="T11247" i="1"/>
  <c r="S11247" i="1"/>
  <c r="R11247" i="1"/>
  <c r="Q11247" i="1"/>
  <c r="P11247" i="1"/>
  <c r="O11247" i="1"/>
  <c r="N11247" i="1"/>
  <c r="M11247" i="1"/>
  <c r="T11246" i="1"/>
  <c r="S11246" i="1"/>
  <c r="R11246" i="1"/>
  <c r="Q11246" i="1"/>
  <c r="P11246" i="1"/>
  <c r="O11246" i="1"/>
  <c r="N11246" i="1"/>
  <c r="M11246" i="1"/>
  <c r="T11245" i="1"/>
  <c r="S11245" i="1"/>
  <c r="R11245" i="1"/>
  <c r="Q11245" i="1"/>
  <c r="P11245" i="1"/>
  <c r="O11245" i="1"/>
  <c r="N11245" i="1"/>
  <c r="M11245" i="1"/>
  <c r="T11244" i="1"/>
  <c r="S11244" i="1"/>
  <c r="R11244" i="1"/>
  <c r="Q11244" i="1"/>
  <c r="P11244" i="1"/>
  <c r="O11244" i="1"/>
  <c r="N11244" i="1"/>
  <c r="M11244" i="1"/>
  <c r="T11243" i="1"/>
  <c r="S11243" i="1"/>
  <c r="R11243" i="1"/>
  <c r="Q11243" i="1"/>
  <c r="P11243" i="1"/>
  <c r="O11243" i="1"/>
  <c r="N11243" i="1"/>
  <c r="M11243" i="1"/>
  <c r="T11242" i="1"/>
  <c r="S11242" i="1"/>
  <c r="R11242" i="1"/>
  <c r="Q11242" i="1"/>
  <c r="P11242" i="1"/>
  <c r="O11242" i="1"/>
  <c r="N11242" i="1"/>
  <c r="M11242" i="1"/>
  <c r="T11241" i="1"/>
  <c r="S11241" i="1"/>
  <c r="R11241" i="1"/>
  <c r="Q11241" i="1"/>
  <c r="P11241" i="1"/>
  <c r="O11241" i="1"/>
  <c r="N11241" i="1"/>
  <c r="M11241" i="1"/>
  <c r="T11240" i="1"/>
  <c r="S11240" i="1"/>
  <c r="R11240" i="1"/>
  <c r="Q11240" i="1"/>
  <c r="P11240" i="1"/>
  <c r="O11240" i="1"/>
  <c r="N11240" i="1"/>
  <c r="M11240" i="1"/>
  <c r="T11239" i="1"/>
  <c r="S11239" i="1"/>
  <c r="R11239" i="1"/>
  <c r="Q11239" i="1"/>
  <c r="P11239" i="1"/>
  <c r="O11239" i="1"/>
  <c r="N11239" i="1"/>
  <c r="M11239" i="1"/>
  <c r="T11238" i="1"/>
  <c r="S11238" i="1"/>
  <c r="R11238" i="1"/>
  <c r="Q11238" i="1"/>
  <c r="P11238" i="1"/>
  <c r="O11238" i="1"/>
  <c r="N11238" i="1"/>
  <c r="M11238" i="1"/>
  <c r="T11237" i="1"/>
  <c r="S11237" i="1"/>
  <c r="R11237" i="1"/>
  <c r="Q11237" i="1"/>
  <c r="P11237" i="1"/>
  <c r="O11237" i="1"/>
  <c r="N11237" i="1"/>
  <c r="M11237" i="1"/>
  <c r="T11236" i="1"/>
  <c r="S11236" i="1"/>
  <c r="R11236" i="1"/>
  <c r="Q11236" i="1"/>
  <c r="P11236" i="1"/>
  <c r="O11236" i="1"/>
  <c r="N11236" i="1"/>
  <c r="M11236" i="1"/>
  <c r="T11235" i="1"/>
  <c r="S11235" i="1"/>
  <c r="R11235" i="1"/>
  <c r="Q11235" i="1"/>
  <c r="P11235" i="1"/>
  <c r="O11235" i="1"/>
  <c r="N11235" i="1"/>
  <c r="M11235" i="1"/>
  <c r="T11234" i="1"/>
  <c r="S11234" i="1"/>
  <c r="R11234" i="1"/>
  <c r="Q11234" i="1"/>
  <c r="P11234" i="1"/>
  <c r="O11234" i="1"/>
  <c r="N11234" i="1"/>
  <c r="M11234" i="1"/>
  <c r="T11233" i="1"/>
  <c r="S11233" i="1"/>
  <c r="R11233" i="1"/>
  <c r="Q11233" i="1"/>
  <c r="P11233" i="1"/>
  <c r="O11233" i="1"/>
  <c r="N11233" i="1"/>
  <c r="M11233" i="1"/>
  <c r="T11232" i="1"/>
  <c r="S11232" i="1"/>
  <c r="R11232" i="1"/>
  <c r="Q11232" i="1"/>
  <c r="P11232" i="1"/>
  <c r="O11232" i="1"/>
  <c r="N11232" i="1"/>
  <c r="M11232" i="1"/>
  <c r="T11231" i="1"/>
  <c r="S11231" i="1"/>
  <c r="R11231" i="1"/>
  <c r="Q11231" i="1"/>
  <c r="P11231" i="1"/>
  <c r="O11231" i="1"/>
  <c r="M11231" i="1"/>
  <c r="N11231" i="1" s="1"/>
  <c r="T11230" i="1"/>
  <c r="S11230" i="1"/>
  <c r="R11230" i="1"/>
  <c r="Q11230" i="1"/>
  <c r="P11230" i="1"/>
  <c r="O11230" i="1"/>
  <c r="M11230" i="1"/>
  <c r="N11230" i="1" s="1"/>
  <c r="T11229" i="1"/>
  <c r="S11229" i="1"/>
  <c r="R11229" i="1"/>
  <c r="Q11229" i="1"/>
  <c r="P11229" i="1"/>
  <c r="O11229" i="1"/>
  <c r="M11229" i="1"/>
  <c r="N11229" i="1" s="1"/>
  <c r="T11228" i="1"/>
  <c r="S11228" i="1"/>
  <c r="R11228" i="1"/>
  <c r="Q11228" i="1"/>
  <c r="P11228" i="1"/>
  <c r="O11228" i="1"/>
  <c r="M11228" i="1"/>
  <c r="N11228" i="1" s="1"/>
  <c r="T11227" i="1"/>
  <c r="S11227" i="1"/>
  <c r="R11227" i="1"/>
  <c r="Q11227" i="1"/>
  <c r="P11227" i="1"/>
  <c r="O11227" i="1"/>
  <c r="M11227" i="1"/>
  <c r="N11227" i="1" s="1"/>
  <c r="T11226" i="1"/>
  <c r="S11226" i="1"/>
  <c r="R11226" i="1"/>
  <c r="Q11226" i="1"/>
  <c r="P11226" i="1"/>
  <c r="O11226" i="1"/>
  <c r="M11226" i="1"/>
  <c r="N11226" i="1" s="1"/>
  <c r="T11225" i="1"/>
  <c r="S11225" i="1"/>
  <c r="R11225" i="1"/>
  <c r="Q11225" i="1"/>
  <c r="P11225" i="1"/>
  <c r="O11225" i="1"/>
  <c r="M11225" i="1"/>
  <c r="N11225" i="1" s="1"/>
  <c r="T11224" i="1"/>
  <c r="S11224" i="1"/>
  <c r="R11224" i="1"/>
  <c r="Q11224" i="1"/>
  <c r="P11224" i="1"/>
  <c r="O11224" i="1"/>
  <c r="M11224" i="1"/>
  <c r="N11224" i="1" s="1"/>
  <c r="T11223" i="1"/>
  <c r="S11223" i="1"/>
  <c r="R11223" i="1"/>
  <c r="Q11223" i="1"/>
  <c r="P11223" i="1"/>
  <c r="O11223" i="1"/>
  <c r="M11223" i="1"/>
  <c r="N11223" i="1" s="1"/>
  <c r="T11222" i="1"/>
  <c r="S11222" i="1"/>
  <c r="R11222" i="1"/>
  <c r="Q11222" i="1"/>
  <c r="P11222" i="1"/>
  <c r="O11222" i="1"/>
  <c r="M11222" i="1"/>
  <c r="N11222" i="1" s="1"/>
  <c r="T11221" i="1"/>
  <c r="S11221" i="1"/>
  <c r="R11221" i="1"/>
  <c r="Q11221" i="1"/>
  <c r="P11221" i="1"/>
  <c r="O11221" i="1"/>
  <c r="M11221" i="1"/>
  <c r="N11221" i="1" s="1"/>
  <c r="T11220" i="1"/>
  <c r="S11220" i="1"/>
  <c r="R11220" i="1"/>
  <c r="Q11220" i="1"/>
  <c r="P11220" i="1"/>
  <c r="O11220" i="1"/>
  <c r="M11220" i="1"/>
  <c r="N11220" i="1" s="1"/>
  <c r="T11219" i="1"/>
  <c r="S11219" i="1"/>
  <c r="R11219" i="1"/>
  <c r="Q11219" i="1"/>
  <c r="P11219" i="1"/>
  <c r="O11219" i="1"/>
  <c r="M11219" i="1"/>
  <c r="N11219" i="1" s="1"/>
  <c r="T11218" i="1"/>
  <c r="S11218" i="1"/>
  <c r="R11218" i="1"/>
  <c r="Q11218" i="1"/>
  <c r="P11218" i="1"/>
  <c r="O11218" i="1"/>
  <c r="M11218" i="1"/>
  <c r="N11218" i="1" s="1"/>
  <c r="T11217" i="1"/>
  <c r="S11217" i="1"/>
  <c r="R11217" i="1"/>
  <c r="Q11217" i="1"/>
  <c r="P11217" i="1"/>
  <c r="O11217" i="1"/>
  <c r="M11217" i="1"/>
  <c r="N11217" i="1" s="1"/>
  <c r="T11216" i="1"/>
  <c r="S11216" i="1"/>
  <c r="R11216" i="1"/>
  <c r="Q11216" i="1"/>
  <c r="P11216" i="1"/>
  <c r="O11216" i="1"/>
  <c r="M11216" i="1"/>
  <c r="N11216" i="1" s="1"/>
  <c r="T11215" i="1"/>
  <c r="S11215" i="1"/>
  <c r="R11215" i="1"/>
  <c r="Q11215" i="1"/>
  <c r="P11215" i="1"/>
  <c r="O11215" i="1"/>
  <c r="M11215" i="1"/>
  <c r="N11215" i="1" s="1"/>
  <c r="T11214" i="1"/>
  <c r="S11214" i="1"/>
  <c r="R11214" i="1"/>
  <c r="Q11214" i="1"/>
  <c r="P11214" i="1"/>
  <c r="O11214" i="1"/>
  <c r="M11214" i="1"/>
  <c r="N11214" i="1" s="1"/>
  <c r="T11213" i="1"/>
  <c r="S11213" i="1"/>
  <c r="R11213" i="1"/>
  <c r="Q11213" i="1"/>
  <c r="P11213" i="1"/>
  <c r="O11213" i="1"/>
  <c r="M11213" i="1"/>
  <c r="N11213" i="1" s="1"/>
  <c r="T11212" i="1"/>
  <c r="S11212" i="1"/>
  <c r="R11212" i="1"/>
  <c r="Q11212" i="1"/>
  <c r="P11212" i="1"/>
  <c r="O11212" i="1"/>
  <c r="M11212" i="1"/>
  <c r="N11212" i="1" s="1"/>
  <c r="T11211" i="1"/>
  <c r="S11211" i="1"/>
  <c r="R11211" i="1"/>
  <c r="Q11211" i="1"/>
  <c r="P11211" i="1"/>
  <c r="O11211" i="1"/>
  <c r="M11211" i="1"/>
  <c r="N11211" i="1" s="1"/>
  <c r="T11210" i="1"/>
  <c r="S11210" i="1"/>
  <c r="R11210" i="1"/>
  <c r="Q11210" i="1"/>
  <c r="P11210" i="1"/>
  <c r="O11210" i="1"/>
  <c r="M11210" i="1"/>
  <c r="N11210" i="1" s="1"/>
  <c r="T11209" i="1"/>
  <c r="S11209" i="1"/>
  <c r="R11209" i="1"/>
  <c r="Q11209" i="1"/>
  <c r="P11209" i="1"/>
  <c r="O11209" i="1"/>
  <c r="M11209" i="1"/>
  <c r="N11209" i="1" s="1"/>
  <c r="T11208" i="1"/>
  <c r="S11208" i="1"/>
  <c r="R11208" i="1"/>
  <c r="Q11208" i="1"/>
  <c r="P11208" i="1"/>
  <c r="O11208" i="1"/>
  <c r="M11208" i="1"/>
  <c r="N11208" i="1" s="1"/>
  <c r="T11207" i="1"/>
  <c r="S11207" i="1"/>
  <c r="R11207" i="1"/>
  <c r="Q11207" i="1"/>
  <c r="P11207" i="1"/>
  <c r="O11207" i="1"/>
  <c r="M11207" i="1"/>
  <c r="N11207" i="1" s="1"/>
  <c r="T11206" i="1"/>
  <c r="S11206" i="1"/>
  <c r="R11206" i="1"/>
  <c r="Q11206" i="1"/>
  <c r="P11206" i="1"/>
  <c r="O11206" i="1"/>
  <c r="M11206" i="1"/>
  <c r="N11206" i="1" s="1"/>
  <c r="T11205" i="1"/>
  <c r="S11205" i="1"/>
  <c r="R11205" i="1"/>
  <c r="Q11205" i="1"/>
  <c r="P11205" i="1"/>
  <c r="O11205" i="1"/>
  <c r="N11205" i="1"/>
  <c r="M11205" i="1"/>
  <c r="T11204" i="1"/>
  <c r="S11204" i="1"/>
  <c r="R11204" i="1"/>
  <c r="Q11204" i="1"/>
  <c r="P11204" i="1"/>
  <c r="O11204" i="1"/>
  <c r="N11204" i="1"/>
  <c r="M11204" i="1"/>
  <c r="T11203" i="1"/>
  <c r="S11203" i="1"/>
  <c r="R11203" i="1"/>
  <c r="Q11203" i="1"/>
  <c r="P11203" i="1"/>
  <c r="O11203" i="1"/>
  <c r="N11203" i="1"/>
  <c r="M11203" i="1"/>
  <c r="T11202" i="1"/>
  <c r="S11202" i="1"/>
  <c r="R11202" i="1"/>
  <c r="Q11202" i="1"/>
  <c r="P11202" i="1"/>
  <c r="O11202" i="1"/>
  <c r="N11202" i="1"/>
  <c r="M11202" i="1"/>
  <c r="T11201" i="1"/>
  <c r="S11201" i="1"/>
  <c r="R11201" i="1"/>
  <c r="Q11201" i="1"/>
  <c r="P11201" i="1"/>
  <c r="O11201" i="1"/>
  <c r="N11201" i="1"/>
  <c r="M11201" i="1"/>
  <c r="T11200" i="1"/>
  <c r="S11200" i="1"/>
  <c r="R11200" i="1"/>
  <c r="Q11200" i="1"/>
  <c r="P11200" i="1"/>
  <c r="O11200" i="1"/>
  <c r="N11200" i="1"/>
  <c r="M11200" i="1"/>
  <c r="T11199" i="1"/>
  <c r="S11199" i="1"/>
  <c r="R11199" i="1"/>
  <c r="Q11199" i="1"/>
  <c r="P11199" i="1"/>
  <c r="O11199" i="1"/>
  <c r="N11199" i="1"/>
  <c r="M11199" i="1"/>
  <c r="T11198" i="1"/>
  <c r="S11198" i="1"/>
  <c r="R11198" i="1"/>
  <c r="Q11198" i="1"/>
  <c r="P11198" i="1"/>
  <c r="O11198" i="1"/>
  <c r="N11198" i="1"/>
  <c r="M11198" i="1"/>
  <c r="T11197" i="1"/>
  <c r="S11197" i="1"/>
  <c r="R11197" i="1"/>
  <c r="Q11197" i="1"/>
  <c r="P11197" i="1"/>
  <c r="O11197" i="1"/>
  <c r="M11197" i="1"/>
  <c r="N11197" i="1" s="1"/>
  <c r="T11196" i="1"/>
  <c r="S11196" i="1"/>
  <c r="R11196" i="1"/>
  <c r="Q11196" i="1"/>
  <c r="P11196" i="1"/>
  <c r="O11196" i="1"/>
  <c r="M11196" i="1"/>
  <c r="N11196" i="1" s="1"/>
  <c r="T11195" i="1"/>
  <c r="S11195" i="1"/>
  <c r="R11195" i="1"/>
  <c r="Q11195" i="1"/>
  <c r="P11195" i="1"/>
  <c r="O11195" i="1"/>
  <c r="M11195" i="1"/>
  <c r="N11195" i="1" s="1"/>
  <c r="T11194" i="1"/>
  <c r="S11194" i="1"/>
  <c r="R11194" i="1"/>
  <c r="Q11194" i="1"/>
  <c r="P11194" i="1"/>
  <c r="O11194" i="1"/>
  <c r="M11194" i="1"/>
  <c r="N11194" i="1" s="1"/>
  <c r="T11193" i="1"/>
  <c r="S11193" i="1"/>
  <c r="R11193" i="1"/>
  <c r="Q11193" i="1"/>
  <c r="P11193" i="1"/>
  <c r="O11193" i="1"/>
  <c r="N11193" i="1"/>
  <c r="M11193" i="1"/>
  <c r="T11192" i="1"/>
  <c r="S11192" i="1"/>
  <c r="R11192" i="1"/>
  <c r="Q11192" i="1"/>
  <c r="P11192" i="1"/>
  <c r="O11192" i="1"/>
  <c r="N11192" i="1"/>
  <c r="M11192" i="1"/>
  <c r="T11191" i="1"/>
  <c r="S11191" i="1"/>
  <c r="R11191" i="1"/>
  <c r="Q11191" i="1"/>
  <c r="P11191" i="1"/>
  <c r="O11191" i="1"/>
  <c r="N11191" i="1"/>
  <c r="M11191" i="1"/>
  <c r="T11190" i="1"/>
  <c r="S11190" i="1"/>
  <c r="R11190" i="1"/>
  <c r="Q11190" i="1"/>
  <c r="P11190" i="1"/>
  <c r="O11190" i="1"/>
  <c r="N11190" i="1"/>
  <c r="M11190" i="1"/>
  <c r="T11189" i="1"/>
  <c r="S11189" i="1"/>
  <c r="R11189" i="1"/>
  <c r="Q11189" i="1"/>
  <c r="P11189" i="1"/>
  <c r="O11189" i="1"/>
  <c r="N11189" i="1"/>
  <c r="M11189" i="1"/>
  <c r="T11188" i="1"/>
  <c r="S11188" i="1"/>
  <c r="R11188" i="1"/>
  <c r="Q11188" i="1"/>
  <c r="P11188" i="1"/>
  <c r="O11188" i="1"/>
  <c r="N11188" i="1"/>
  <c r="M11188" i="1"/>
  <c r="T11187" i="1"/>
  <c r="S11187" i="1"/>
  <c r="R11187" i="1"/>
  <c r="Q11187" i="1"/>
  <c r="P11187" i="1"/>
  <c r="O11187" i="1"/>
  <c r="N11187" i="1"/>
  <c r="M11187" i="1"/>
  <c r="T11186" i="1"/>
  <c r="S11186" i="1"/>
  <c r="R11186" i="1"/>
  <c r="Q11186" i="1"/>
  <c r="P11186" i="1"/>
  <c r="O11186" i="1"/>
  <c r="M11186" i="1"/>
  <c r="N11186" i="1" s="1"/>
  <c r="T11185" i="1"/>
  <c r="S11185" i="1"/>
  <c r="R11185" i="1"/>
  <c r="Q11185" i="1"/>
  <c r="P11185" i="1"/>
  <c r="O11185" i="1"/>
  <c r="M11185" i="1"/>
  <c r="N11185" i="1" s="1"/>
  <c r="T11184" i="1"/>
  <c r="S11184" i="1"/>
  <c r="R11184" i="1"/>
  <c r="Q11184" i="1"/>
  <c r="P11184" i="1"/>
  <c r="O11184" i="1"/>
  <c r="M11184" i="1"/>
  <c r="N11184" i="1" s="1"/>
  <c r="T11183" i="1"/>
  <c r="S11183" i="1"/>
  <c r="R11183" i="1"/>
  <c r="Q11183" i="1"/>
  <c r="P11183" i="1"/>
  <c r="O11183" i="1"/>
  <c r="M11183" i="1"/>
  <c r="N11183" i="1" s="1"/>
  <c r="T11182" i="1"/>
  <c r="S11182" i="1"/>
  <c r="R11182" i="1"/>
  <c r="Q11182" i="1"/>
  <c r="P11182" i="1"/>
  <c r="O11182" i="1"/>
  <c r="N11182" i="1"/>
  <c r="M11182" i="1"/>
  <c r="T11181" i="1"/>
  <c r="S11181" i="1"/>
  <c r="R11181" i="1"/>
  <c r="Q11181" i="1"/>
  <c r="P11181" i="1"/>
  <c r="O11181" i="1"/>
  <c r="N11181" i="1"/>
  <c r="M11181" i="1"/>
  <c r="T11180" i="1"/>
  <c r="S11180" i="1"/>
  <c r="R11180" i="1"/>
  <c r="Q11180" i="1"/>
  <c r="P11180" i="1"/>
  <c r="O11180" i="1"/>
  <c r="N11180" i="1"/>
  <c r="M11180" i="1"/>
  <c r="T11179" i="1"/>
  <c r="S11179" i="1"/>
  <c r="R11179" i="1"/>
  <c r="Q11179" i="1"/>
  <c r="P11179" i="1"/>
  <c r="O11179" i="1"/>
  <c r="N11179" i="1"/>
  <c r="M11179" i="1"/>
  <c r="T11178" i="1"/>
  <c r="S11178" i="1"/>
  <c r="R11178" i="1"/>
  <c r="Q11178" i="1"/>
  <c r="P11178" i="1"/>
  <c r="O11178" i="1"/>
  <c r="N11178" i="1"/>
  <c r="M11178" i="1"/>
  <c r="T11177" i="1"/>
  <c r="S11177" i="1"/>
  <c r="R11177" i="1"/>
  <c r="Q11177" i="1"/>
  <c r="P11177" i="1"/>
  <c r="O11177" i="1"/>
  <c r="N11177" i="1"/>
  <c r="M11177" i="1"/>
  <c r="T11176" i="1"/>
  <c r="S11176" i="1"/>
  <c r="R11176" i="1"/>
  <c r="Q11176" i="1"/>
  <c r="P11176" i="1"/>
  <c r="O11176" i="1"/>
  <c r="N11176" i="1"/>
  <c r="M11176" i="1"/>
  <c r="T11175" i="1"/>
  <c r="S11175" i="1"/>
  <c r="R11175" i="1"/>
  <c r="Q11175" i="1"/>
  <c r="P11175" i="1"/>
  <c r="O11175" i="1"/>
  <c r="N11175" i="1"/>
  <c r="M11175" i="1"/>
  <c r="T11174" i="1"/>
  <c r="S11174" i="1"/>
  <c r="R11174" i="1"/>
  <c r="Q11174" i="1"/>
  <c r="P11174" i="1"/>
  <c r="O11174" i="1"/>
  <c r="N11174" i="1"/>
  <c r="M11174" i="1"/>
  <c r="T11173" i="1"/>
  <c r="S11173" i="1"/>
  <c r="R11173" i="1"/>
  <c r="Q11173" i="1"/>
  <c r="P11173" i="1"/>
  <c r="O11173" i="1"/>
  <c r="N11173" i="1"/>
  <c r="M11173" i="1"/>
  <c r="T11172" i="1"/>
  <c r="S11172" i="1"/>
  <c r="R11172" i="1"/>
  <c r="Q11172" i="1"/>
  <c r="P11172" i="1"/>
  <c r="O11172" i="1"/>
  <c r="N11172" i="1"/>
  <c r="M11172" i="1"/>
  <c r="T11171" i="1"/>
  <c r="S11171" i="1"/>
  <c r="R11171" i="1"/>
  <c r="Q11171" i="1"/>
  <c r="P11171" i="1"/>
  <c r="O11171" i="1"/>
  <c r="N11171" i="1"/>
  <c r="M11171" i="1"/>
  <c r="T11170" i="1"/>
  <c r="S11170" i="1"/>
  <c r="R11170" i="1"/>
  <c r="Q11170" i="1"/>
  <c r="P11170" i="1"/>
  <c r="O11170" i="1"/>
  <c r="N11170" i="1"/>
  <c r="M11170" i="1"/>
  <c r="T11169" i="1"/>
  <c r="S11169" i="1"/>
  <c r="R11169" i="1"/>
  <c r="Q11169" i="1"/>
  <c r="P11169" i="1"/>
  <c r="O11169" i="1"/>
  <c r="N11169" i="1"/>
  <c r="M11169" i="1"/>
  <c r="T11168" i="1"/>
  <c r="S11168" i="1"/>
  <c r="R11168" i="1"/>
  <c r="Q11168" i="1"/>
  <c r="P11168" i="1"/>
  <c r="O11168" i="1"/>
  <c r="N11168" i="1"/>
  <c r="M11168" i="1"/>
  <c r="T11167" i="1"/>
  <c r="S11167" i="1"/>
  <c r="R11167" i="1"/>
  <c r="Q11167" i="1"/>
  <c r="P11167" i="1"/>
  <c r="O11167" i="1"/>
  <c r="N11167" i="1"/>
  <c r="M11167" i="1"/>
  <c r="T11166" i="1"/>
  <c r="S11166" i="1"/>
  <c r="R11166" i="1"/>
  <c r="Q11166" i="1"/>
  <c r="P11166" i="1"/>
  <c r="O11166" i="1"/>
  <c r="N11166" i="1"/>
  <c r="M11166" i="1"/>
  <c r="T11165" i="1"/>
  <c r="S11165" i="1"/>
  <c r="R11165" i="1"/>
  <c r="Q11165" i="1"/>
  <c r="P11165" i="1"/>
  <c r="O11165" i="1"/>
  <c r="N11165" i="1"/>
  <c r="M11165" i="1"/>
  <c r="T11164" i="1"/>
  <c r="S11164" i="1"/>
  <c r="R11164" i="1"/>
  <c r="Q11164" i="1"/>
  <c r="P11164" i="1"/>
  <c r="O11164" i="1"/>
  <c r="N11164" i="1"/>
  <c r="M11164" i="1"/>
  <c r="T11163" i="1"/>
  <c r="S11163" i="1"/>
  <c r="R11163" i="1"/>
  <c r="Q11163" i="1"/>
  <c r="P11163" i="1"/>
  <c r="O11163" i="1"/>
  <c r="N11163" i="1"/>
  <c r="M11163" i="1"/>
  <c r="T11162" i="1"/>
  <c r="S11162" i="1"/>
  <c r="R11162" i="1"/>
  <c r="Q11162" i="1"/>
  <c r="P11162" i="1"/>
  <c r="O11162" i="1"/>
  <c r="M11162" i="1"/>
  <c r="N11162" i="1" s="1"/>
  <c r="T11161" i="1"/>
  <c r="S11161" i="1"/>
  <c r="R11161" i="1"/>
  <c r="Q11161" i="1"/>
  <c r="P11161" i="1"/>
  <c r="O11161" i="1"/>
  <c r="M11161" i="1"/>
  <c r="N11161" i="1" s="1"/>
  <c r="T11160" i="1"/>
  <c r="S11160" i="1"/>
  <c r="R11160" i="1"/>
  <c r="Q11160" i="1"/>
  <c r="P11160" i="1"/>
  <c r="O11160" i="1"/>
  <c r="M11160" i="1"/>
  <c r="N11160" i="1" s="1"/>
  <c r="T11159" i="1"/>
  <c r="S11159" i="1"/>
  <c r="R11159" i="1"/>
  <c r="Q11159" i="1"/>
  <c r="P11159" i="1"/>
  <c r="O11159" i="1"/>
  <c r="M11159" i="1"/>
  <c r="N11159" i="1" s="1"/>
  <c r="T11158" i="1"/>
  <c r="S11158" i="1"/>
  <c r="R11158" i="1"/>
  <c r="Q11158" i="1"/>
  <c r="P11158" i="1"/>
  <c r="O11158" i="1"/>
  <c r="M11158" i="1"/>
  <c r="N11158" i="1" s="1"/>
  <c r="T11157" i="1"/>
  <c r="S11157" i="1"/>
  <c r="R11157" i="1"/>
  <c r="Q11157" i="1"/>
  <c r="P11157" i="1"/>
  <c r="O11157" i="1"/>
  <c r="M11157" i="1"/>
  <c r="N11157" i="1" s="1"/>
  <c r="T11156" i="1"/>
  <c r="S11156" i="1"/>
  <c r="R11156" i="1"/>
  <c r="Q11156" i="1"/>
  <c r="P11156" i="1"/>
  <c r="O11156" i="1"/>
  <c r="M11156" i="1"/>
  <c r="N11156" i="1" s="1"/>
  <c r="T11155" i="1"/>
  <c r="S11155" i="1"/>
  <c r="R11155" i="1"/>
  <c r="Q11155" i="1"/>
  <c r="P11155" i="1"/>
  <c r="O11155" i="1"/>
  <c r="M11155" i="1"/>
  <c r="N11155" i="1" s="1"/>
  <c r="T11154" i="1"/>
  <c r="S11154" i="1"/>
  <c r="R11154" i="1"/>
  <c r="Q11154" i="1"/>
  <c r="P11154" i="1"/>
  <c r="O11154" i="1"/>
  <c r="M11154" i="1"/>
  <c r="N11154" i="1" s="1"/>
  <c r="T11153" i="1"/>
  <c r="S11153" i="1"/>
  <c r="R11153" i="1"/>
  <c r="Q11153" i="1"/>
  <c r="P11153" i="1"/>
  <c r="O11153" i="1"/>
  <c r="M11153" i="1"/>
  <c r="N11153" i="1" s="1"/>
  <c r="T11152" i="1"/>
  <c r="S11152" i="1"/>
  <c r="R11152" i="1"/>
  <c r="Q11152" i="1"/>
  <c r="P11152" i="1"/>
  <c r="O11152" i="1"/>
  <c r="M11152" i="1"/>
  <c r="N11152" i="1" s="1"/>
  <c r="T11151" i="1"/>
  <c r="S11151" i="1"/>
  <c r="R11151" i="1"/>
  <c r="Q11151" i="1"/>
  <c r="P11151" i="1"/>
  <c r="O11151" i="1"/>
  <c r="M11151" i="1"/>
  <c r="N11151" i="1" s="1"/>
  <c r="T11150" i="1"/>
  <c r="S11150" i="1"/>
  <c r="R11150" i="1"/>
  <c r="Q11150" i="1"/>
  <c r="P11150" i="1"/>
  <c r="O11150" i="1"/>
  <c r="M11150" i="1"/>
  <c r="N11150" i="1" s="1"/>
  <c r="T11149" i="1"/>
  <c r="S11149" i="1"/>
  <c r="R11149" i="1"/>
  <c r="Q11149" i="1"/>
  <c r="P11149" i="1"/>
  <c r="O11149" i="1"/>
  <c r="M11149" i="1"/>
  <c r="N11149" i="1" s="1"/>
  <c r="T11148" i="1"/>
  <c r="S11148" i="1"/>
  <c r="R11148" i="1"/>
  <c r="Q11148" i="1"/>
  <c r="P11148" i="1"/>
  <c r="O11148" i="1"/>
  <c r="M11148" i="1"/>
  <c r="N11148" i="1" s="1"/>
  <c r="T11147" i="1"/>
  <c r="S11147" i="1"/>
  <c r="R11147" i="1"/>
  <c r="Q11147" i="1"/>
  <c r="P11147" i="1"/>
  <c r="O11147" i="1"/>
  <c r="M11147" i="1"/>
  <c r="N11147" i="1" s="1"/>
  <c r="T11146" i="1"/>
  <c r="S11146" i="1"/>
  <c r="R11146" i="1"/>
  <c r="Q11146" i="1"/>
  <c r="P11146" i="1"/>
  <c r="O11146" i="1"/>
  <c r="M11146" i="1"/>
  <c r="N11146" i="1" s="1"/>
  <c r="T11145" i="1"/>
  <c r="S11145" i="1"/>
  <c r="R11145" i="1"/>
  <c r="Q11145" i="1"/>
  <c r="P11145" i="1"/>
  <c r="O11145" i="1"/>
  <c r="M11145" i="1"/>
  <c r="N11145" i="1" s="1"/>
  <c r="T11144" i="1"/>
  <c r="S11144" i="1"/>
  <c r="R11144" i="1"/>
  <c r="Q11144" i="1"/>
  <c r="P11144" i="1"/>
  <c r="O11144" i="1"/>
  <c r="M11144" i="1"/>
  <c r="N11144" i="1" s="1"/>
  <c r="T11143" i="1"/>
  <c r="S11143" i="1"/>
  <c r="R11143" i="1"/>
  <c r="Q11143" i="1"/>
  <c r="P11143" i="1"/>
  <c r="O11143" i="1"/>
  <c r="N11143" i="1"/>
  <c r="M11143" i="1"/>
  <c r="T11142" i="1"/>
  <c r="S11142" i="1"/>
  <c r="R11142" i="1"/>
  <c r="Q11142" i="1"/>
  <c r="P11142" i="1"/>
  <c r="O11142" i="1"/>
  <c r="N11142" i="1"/>
  <c r="M11142" i="1"/>
  <c r="T11141" i="1"/>
  <c r="S11141" i="1"/>
  <c r="R11141" i="1"/>
  <c r="Q11141" i="1"/>
  <c r="P11141" i="1"/>
  <c r="O11141" i="1"/>
  <c r="N11141" i="1"/>
  <c r="M11141" i="1"/>
  <c r="T11140" i="1"/>
  <c r="S11140" i="1"/>
  <c r="R11140" i="1"/>
  <c r="Q11140" i="1"/>
  <c r="P11140" i="1"/>
  <c r="O11140" i="1"/>
  <c r="N11140" i="1"/>
  <c r="M11140" i="1"/>
  <c r="T11139" i="1"/>
  <c r="S11139" i="1"/>
  <c r="R11139" i="1"/>
  <c r="Q11139" i="1"/>
  <c r="P11139" i="1"/>
  <c r="O11139" i="1"/>
  <c r="N11139" i="1"/>
  <c r="M11139" i="1"/>
  <c r="T11138" i="1"/>
  <c r="S11138" i="1"/>
  <c r="R11138" i="1"/>
  <c r="Q11138" i="1"/>
  <c r="P11138" i="1"/>
  <c r="O11138" i="1"/>
  <c r="N11138" i="1"/>
  <c r="M11138" i="1"/>
  <c r="T11137" i="1"/>
  <c r="S11137" i="1"/>
  <c r="R11137" i="1"/>
  <c r="Q11137" i="1"/>
  <c r="P11137" i="1"/>
  <c r="O11137" i="1"/>
  <c r="N11137" i="1"/>
  <c r="M11137" i="1"/>
  <c r="T11136" i="1"/>
  <c r="S11136" i="1"/>
  <c r="N11136" i="1" s="1"/>
  <c r="R11136" i="1"/>
  <c r="Q11136" i="1"/>
  <c r="P11136" i="1"/>
  <c r="O11136" i="1"/>
  <c r="M11136" i="1"/>
  <c r="T11135" i="1"/>
  <c r="S11135" i="1"/>
  <c r="N11135" i="1" s="1"/>
  <c r="R11135" i="1"/>
  <c r="Q11135" i="1"/>
  <c r="P11135" i="1"/>
  <c r="O11135" i="1"/>
  <c r="M11135" i="1"/>
  <c r="T11134" i="1"/>
  <c r="S11134" i="1"/>
  <c r="R11134" i="1"/>
  <c r="Q11134" i="1"/>
  <c r="P11134" i="1"/>
  <c r="O11134" i="1"/>
  <c r="N11134" i="1"/>
  <c r="M11134" i="1"/>
  <c r="T11133" i="1"/>
  <c r="S11133" i="1"/>
  <c r="R11133" i="1"/>
  <c r="Q11133" i="1"/>
  <c r="P11133" i="1"/>
  <c r="O11133" i="1"/>
  <c r="N11133" i="1"/>
  <c r="M11133" i="1"/>
  <c r="T11132" i="1"/>
  <c r="S11132" i="1"/>
  <c r="R11132" i="1"/>
  <c r="Q11132" i="1"/>
  <c r="P11132" i="1"/>
  <c r="O11132" i="1"/>
  <c r="N11132" i="1"/>
  <c r="M11132" i="1"/>
  <c r="T11131" i="1"/>
  <c r="S11131" i="1"/>
  <c r="R11131" i="1"/>
  <c r="Q11131" i="1"/>
  <c r="P11131" i="1"/>
  <c r="O11131" i="1"/>
  <c r="N11131" i="1"/>
  <c r="M11131" i="1"/>
  <c r="T11130" i="1"/>
  <c r="S11130" i="1"/>
  <c r="R11130" i="1"/>
  <c r="Q11130" i="1"/>
  <c r="P11130" i="1"/>
  <c r="O11130" i="1"/>
  <c r="N11130" i="1"/>
  <c r="M11130" i="1"/>
  <c r="T11129" i="1"/>
  <c r="S11129" i="1"/>
  <c r="R11129" i="1"/>
  <c r="Q11129" i="1"/>
  <c r="P11129" i="1"/>
  <c r="O11129" i="1"/>
  <c r="N11129" i="1"/>
  <c r="M11129" i="1"/>
  <c r="T11128" i="1"/>
  <c r="S11128" i="1"/>
  <c r="R11128" i="1"/>
  <c r="Q11128" i="1"/>
  <c r="P11128" i="1"/>
  <c r="O11128" i="1"/>
  <c r="N11128" i="1"/>
  <c r="M11128" i="1"/>
  <c r="T11127" i="1"/>
  <c r="S11127" i="1"/>
  <c r="R11127" i="1"/>
  <c r="Q11127" i="1"/>
  <c r="P11127" i="1"/>
  <c r="O11127" i="1"/>
  <c r="N11127" i="1"/>
  <c r="M11127" i="1"/>
  <c r="T11126" i="1"/>
  <c r="S11126" i="1"/>
  <c r="R11126" i="1"/>
  <c r="Q11126" i="1"/>
  <c r="P11126" i="1"/>
  <c r="O11126" i="1"/>
  <c r="N11126" i="1"/>
  <c r="M11126" i="1"/>
  <c r="T11125" i="1"/>
  <c r="S11125" i="1"/>
  <c r="R11125" i="1"/>
  <c r="Q11125" i="1"/>
  <c r="P11125" i="1"/>
  <c r="O11125" i="1"/>
  <c r="N11125" i="1"/>
  <c r="M11125" i="1"/>
  <c r="T11124" i="1"/>
  <c r="S11124" i="1"/>
  <c r="R11124" i="1"/>
  <c r="Q11124" i="1"/>
  <c r="P11124" i="1"/>
  <c r="O11124" i="1"/>
  <c r="N11124" i="1"/>
  <c r="M11124" i="1"/>
  <c r="T11123" i="1"/>
  <c r="S11123" i="1"/>
  <c r="R11123" i="1"/>
  <c r="Q11123" i="1"/>
  <c r="P11123" i="1"/>
  <c r="O11123" i="1"/>
  <c r="N11123" i="1"/>
  <c r="M11123" i="1"/>
  <c r="T11122" i="1"/>
  <c r="S11122" i="1"/>
  <c r="R11122" i="1"/>
  <c r="Q11122" i="1"/>
  <c r="P11122" i="1"/>
  <c r="O11122" i="1"/>
  <c r="N11122" i="1"/>
  <c r="M11122" i="1"/>
  <c r="T11121" i="1"/>
  <c r="S11121" i="1"/>
  <c r="R11121" i="1"/>
  <c r="Q11121" i="1"/>
  <c r="P11121" i="1"/>
  <c r="O11121" i="1"/>
  <c r="N11121" i="1"/>
  <c r="M11121" i="1"/>
  <c r="T11120" i="1"/>
  <c r="S11120" i="1"/>
  <c r="R11120" i="1"/>
  <c r="Q11120" i="1"/>
  <c r="P11120" i="1"/>
  <c r="O11120" i="1"/>
  <c r="N11120" i="1"/>
  <c r="M11120" i="1"/>
  <c r="T11119" i="1"/>
  <c r="S11119" i="1"/>
  <c r="R11119" i="1"/>
  <c r="Q11119" i="1"/>
  <c r="P11119" i="1"/>
  <c r="O11119" i="1"/>
  <c r="N11119" i="1"/>
  <c r="M11119" i="1"/>
  <c r="T11118" i="1"/>
  <c r="S11118" i="1"/>
  <c r="R11118" i="1"/>
  <c r="Q11118" i="1"/>
  <c r="P11118" i="1"/>
  <c r="O11118" i="1"/>
  <c r="N11118" i="1"/>
  <c r="M11118" i="1"/>
  <c r="T11117" i="1"/>
  <c r="S11117" i="1"/>
  <c r="R11117" i="1"/>
  <c r="Q11117" i="1"/>
  <c r="P11117" i="1"/>
  <c r="O11117" i="1"/>
  <c r="N11117" i="1"/>
  <c r="M11117" i="1"/>
  <c r="T11116" i="1"/>
  <c r="S11116" i="1"/>
  <c r="R11116" i="1"/>
  <c r="Q11116" i="1"/>
  <c r="P11116" i="1"/>
  <c r="O11116" i="1"/>
  <c r="N11116" i="1"/>
  <c r="M11116" i="1"/>
  <c r="T11115" i="1"/>
  <c r="S11115" i="1"/>
  <c r="R11115" i="1"/>
  <c r="Q11115" i="1"/>
  <c r="P11115" i="1"/>
  <c r="O11115" i="1"/>
  <c r="N11115" i="1"/>
  <c r="M11115" i="1"/>
  <c r="T11114" i="1"/>
  <c r="S11114" i="1"/>
  <c r="R11114" i="1"/>
  <c r="Q11114" i="1"/>
  <c r="P11114" i="1"/>
  <c r="O11114" i="1"/>
  <c r="N11114" i="1"/>
  <c r="M11114" i="1"/>
  <c r="T11113" i="1"/>
  <c r="S11113" i="1"/>
  <c r="R11113" i="1"/>
  <c r="Q11113" i="1"/>
  <c r="P11113" i="1"/>
  <c r="O11113" i="1"/>
  <c r="N11113" i="1"/>
  <c r="M11113" i="1"/>
  <c r="T11112" i="1"/>
  <c r="S11112" i="1"/>
  <c r="R11112" i="1"/>
  <c r="Q11112" i="1"/>
  <c r="P11112" i="1"/>
  <c r="O11112" i="1"/>
  <c r="N11112" i="1"/>
  <c r="M11112" i="1"/>
  <c r="T11111" i="1"/>
  <c r="S11111" i="1"/>
  <c r="R11111" i="1"/>
  <c r="Q11111" i="1"/>
  <c r="P11111" i="1"/>
  <c r="O11111" i="1"/>
  <c r="N11111" i="1"/>
  <c r="M11111" i="1"/>
  <c r="T11110" i="1"/>
  <c r="S11110" i="1"/>
  <c r="R11110" i="1"/>
  <c r="Q11110" i="1"/>
  <c r="P11110" i="1"/>
  <c r="O11110" i="1"/>
  <c r="N11110" i="1"/>
  <c r="M11110" i="1"/>
  <c r="T11109" i="1"/>
  <c r="S11109" i="1"/>
  <c r="R11109" i="1"/>
  <c r="Q11109" i="1"/>
  <c r="P11109" i="1"/>
  <c r="O11109" i="1"/>
  <c r="N11109" i="1"/>
  <c r="M11109" i="1"/>
  <c r="T11108" i="1"/>
  <c r="S11108" i="1"/>
  <c r="R11108" i="1"/>
  <c r="Q11108" i="1"/>
  <c r="P11108" i="1"/>
  <c r="O11108" i="1"/>
  <c r="N11108" i="1"/>
  <c r="M11108" i="1"/>
  <c r="T11107" i="1"/>
  <c r="S11107" i="1"/>
  <c r="R11107" i="1"/>
  <c r="Q11107" i="1"/>
  <c r="P11107" i="1"/>
  <c r="O11107" i="1"/>
  <c r="N11107" i="1"/>
  <c r="M11107" i="1"/>
  <c r="T11106" i="1"/>
  <c r="S11106" i="1"/>
  <c r="R11106" i="1"/>
  <c r="Q11106" i="1"/>
  <c r="P11106" i="1"/>
  <c r="O11106" i="1"/>
  <c r="N11106" i="1"/>
  <c r="M11106" i="1"/>
  <c r="T11105" i="1"/>
  <c r="S11105" i="1"/>
  <c r="R11105" i="1"/>
  <c r="Q11105" i="1"/>
  <c r="P11105" i="1"/>
  <c r="O11105" i="1"/>
  <c r="M11105" i="1"/>
  <c r="N11105" i="1" s="1"/>
  <c r="T11104" i="1"/>
  <c r="S11104" i="1"/>
  <c r="R11104" i="1"/>
  <c r="Q11104" i="1"/>
  <c r="P11104" i="1"/>
  <c r="O11104" i="1"/>
  <c r="M11104" i="1"/>
  <c r="N11104" i="1" s="1"/>
  <c r="T11103" i="1"/>
  <c r="S11103" i="1"/>
  <c r="R11103" i="1"/>
  <c r="Q11103" i="1"/>
  <c r="P11103" i="1"/>
  <c r="O11103" i="1"/>
  <c r="M11103" i="1"/>
  <c r="N11103" i="1" s="1"/>
  <c r="T11102" i="1"/>
  <c r="S11102" i="1"/>
  <c r="R11102" i="1"/>
  <c r="Q11102" i="1"/>
  <c r="P11102" i="1"/>
  <c r="O11102" i="1"/>
  <c r="M11102" i="1"/>
  <c r="N11102" i="1" s="1"/>
  <c r="T11101" i="1"/>
  <c r="S11101" i="1"/>
  <c r="R11101" i="1"/>
  <c r="Q11101" i="1"/>
  <c r="P11101" i="1"/>
  <c r="O11101" i="1"/>
  <c r="M11101" i="1"/>
  <c r="N11101" i="1" s="1"/>
  <c r="T11100" i="1"/>
  <c r="S11100" i="1"/>
  <c r="R11100" i="1"/>
  <c r="Q11100" i="1"/>
  <c r="P11100" i="1"/>
  <c r="O11100" i="1"/>
  <c r="M11100" i="1"/>
  <c r="N11100" i="1" s="1"/>
  <c r="T11099" i="1"/>
  <c r="S11099" i="1"/>
  <c r="R11099" i="1"/>
  <c r="Q11099" i="1"/>
  <c r="P11099" i="1"/>
  <c r="O11099" i="1"/>
  <c r="N11099" i="1"/>
  <c r="M11099" i="1"/>
  <c r="T11098" i="1"/>
  <c r="S11098" i="1"/>
  <c r="R11098" i="1"/>
  <c r="Q11098" i="1"/>
  <c r="P11098" i="1"/>
  <c r="O11098" i="1"/>
  <c r="N11098" i="1"/>
  <c r="M11098" i="1"/>
  <c r="T11097" i="1"/>
  <c r="S11097" i="1"/>
  <c r="R11097" i="1"/>
  <c r="Q11097" i="1"/>
  <c r="P11097" i="1"/>
  <c r="O11097" i="1"/>
  <c r="N11097" i="1"/>
  <c r="M11097" i="1"/>
  <c r="T11096" i="1"/>
  <c r="S11096" i="1"/>
  <c r="R11096" i="1"/>
  <c r="Q11096" i="1"/>
  <c r="P11096" i="1"/>
  <c r="O11096" i="1"/>
  <c r="N11096" i="1"/>
  <c r="M11096" i="1"/>
  <c r="T11095" i="1"/>
  <c r="S11095" i="1"/>
  <c r="R11095" i="1"/>
  <c r="Q11095" i="1"/>
  <c r="P11095" i="1"/>
  <c r="O11095" i="1"/>
  <c r="N11095" i="1"/>
  <c r="M11095" i="1"/>
  <c r="T11094" i="1"/>
  <c r="S11094" i="1"/>
  <c r="R11094" i="1"/>
  <c r="Q11094" i="1"/>
  <c r="P11094" i="1"/>
  <c r="O11094" i="1"/>
  <c r="M11094" i="1"/>
  <c r="N11094" i="1" s="1"/>
  <c r="T11093" i="1"/>
  <c r="S11093" i="1"/>
  <c r="R11093" i="1"/>
  <c r="Q11093" i="1"/>
  <c r="P11093" i="1"/>
  <c r="O11093" i="1"/>
  <c r="M11093" i="1"/>
  <c r="N11093" i="1" s="1"/>
  <c r="T11092" i="1"/>
  <c r="S11092" i="1"/>
  <c r="R11092" i="1"/>
  <c r="Q11092" i="1"/>
  <c r="P11092" i="1"/>
  <c r="O11092" i="1"/>
  <c r="M11092" i="1"/>
  <c r="N11092" i="1" s="1"/>
  <c r="T11091" i="1"/>
  <c r="S11091" i="1"/>
  <c r="R11091" i="1"/>
  <c r="Q11091" i="1"/>
  <c r="P11091" i="1"/>
  <c r="O11091" i="1"/>
  <c r="M11091" i="1"/>
  <c r="N11091" i="1" s="1"/>
  <c r="T11090" i="1"/>
  <c r="S11090" i="1"/>
  <c r="R11090" i="1"/>
  <c r="Q11090" i="1"/>
  <c r="P11090" i="1"/>
  <c r="O11090" i="1"/>
  <c r="M11090" i="1"/>
  <c r="N11090" i="1" s="1"/>
  <c r="T11089" i="1"/>
  <c r="S11089" i="1"/>
  <c r="R11089" i="1"/>
  <c r="Q11089" i="1"/>
  <c r="P11089" i="1"/>
  <c r="O11089" i="1"/>
  <c r="M11089" i="1"/>
  <c r="N11089" i="1" s="1"/>
  <c r="T11088" i="1"/>
  <c r="S11088" i="1"/>
  <c r="R11088" i="1"/>
  <c r="Q11088" i="1"/>
  <c r="P11088" i="1"/>
  <c r="O11088" i="1"/>
  <c r="N11088" i="1"/>
  <c r="M11088" i="1"/>
  <c r="T11087" i="1"/>
  <c r="S11087" i="1"/>
  <c r="R11087" i="1"/>
  <c r="Q11087" i="1"/>
  <c r="P11087" i="1"/>
  <c r="O11087" i="1"/>
  <c r="M11087" i="1"/>
  <c r="N11087" i="1" s="1"/>
  <c r="T11086" i="1"/>
  <c r="S11086" i="1"/>
  <c r="R11086" i="1"/>
  <c r="Q11086" i="1"/>
  <c r="P11086" i="1"/>
  <c r="O11086" i="1"/>
  <c r="N11086" i="1"/>
  <c r="M11086" i="1"/>
  <c r="T11085" i="1"/>
  <c r="S11085" i="1"/>
  <c r="R11085" i="1"/>
  <c r="Q11085" i="1"/>
  <c r="P11085" i="1"/>
  <c r="O11085" i="1"/>
  <c r="N11085" i="1"/>
  <c r="M11085" i="1"/>
  <c r="T11084" i="1"/>
  <c r="S11084" i="1"/>
  <c r="R11084" i="1"/>
  <c r="Q11084" i="1"/>
  <c r="P11084" i="1"/>
  <c r="O11084" i="1"/>
  <c r="M11084" i="1"/>
  <c r="N11084" i="1" s="1"/>
  <c r="T11083" i="1"/>
  <c r="S11083" i="1"/>
  <c r="R11083" i="1"/>
  <c r="Q11083" i="1"/>
  <c r="P11083" i="1"/>
  <c r="O11083" i="1"/>
  <c r="M11083" i="1"/>
  <c r="N11083" i="1" s="1"/>
  <c r="T11082" i="1"/>
  <c r="S11082" i="1"/>
  <c r="R11082" i="1"/>
  <c r="Q11082" i="1"/>
  <c r="P11082" i="1"/>
  <c r="O11082" i="1"/>
  <c r="M11082" i="1"/>
  <c r="N11082" i="1" s="1"/>
  <c r="T11081" i="1"/>
  <c r="S11081" i="1"/>
  <c r="R11081" i="1"/>
  <c r="Q11081" i="1"/>
  <c r="P11081" i="1"/>
  <c r="O11081" i="1"/>
  <c r="M11081" i="1"/>
  <c r="N11081" i="1" s="1"/>
  <c r="T11080" i="1"/>
  <c r="S11080" i="1"/>
  <c r="R11080" i="1"/>
  <c r="Q11080" i="1"/>
  <c r="P11080" i="1"/>
  <c r="O11080" i="1"/>
  <c r="N11080" i="1"/>
  <c r="M11080" i="1"/>
  <c r="T11079" i="1"/>
  <c r="S11079" i="1"/>
  <c r="R11079" i="1"/>
  <c r="Q11079" i="1"/>
  <c r="P11079" i="1"/>
  <c r="O11079" i="1"/>
  <c r="N11079" i="1"/>
  <c r="M11079" i="1"/>
  <c r="T11078" i="1"/>
  <c r="S11078" i="1"/>
  <c r="R11078" i="1"/>
  <c r="Q11078" i="1"/>
  <c r="P11078" i="1"/>
  <c r="O11078" i="1"/>
  <c r="N11078" i="1"/>
  <c r="M11078" i="1"/>
  <c r="T11077" i="1"/>
  <c r="S11077" i="1"/>
  <c r="R11077" i="1"/>
  <c r="Q11077" i="1"/>
  <c r="P11077" i="1"/>
  <c r="O11077" i="1"/>
  <c r="N11077" i="1"/>
  <c r="M11077" i="1"/>
  <c r="T11076" i="1"/>
  <c r="S11076" i="1"/>
  <c r="R11076" i="1"/>
  <c r="Q11076" i="1"/>
  <c r="P11076" i="1"/>
  <c r="O11076" i="1"/>
  <c r="M11076" i="1"/>
  <c r="N11076" i="1" s="1"/>
  <c r="T11075" i="1"/>
  <c r="S11075" i="1"/>
  <c r="R11075" i="1"/>
  <c r="Q11075" i="1"/>
  <c r="P11075" i="1"/>
  <c r="O11075" i="1"/>
  <c r="M11075" i="1"/>
  <c r="N11075" i="1" s="1"/>
  <c r="T11074" i="1"/>
  <c r="S11074" i="1"/>
  <c r="R11074" i="1"/>
  <c r="Q11074" i="1"/>
  <c r="P11074" i="1"/>
  <c r="O11074" i="1"/>
  <c r="M11074" i="1"/>
  <c r="N11074" i="1" s="1"/>
  <c r="T11073" i="1"/>
  <c r="S11073" i="1"/>
  <c r="R11073" i="1"/>
  <c r="Q11073" i="1"/>
  <c r="P11073" i="1"/>
  <c r="O11073" i="1"/>
  <c r="N11073" i="1"/>
  <c r="M11073" i="1"/>
  <c r="T11072" i="1"/>
  <c r="S11072" i="1"/>
  <c r="R11072" i="1"/>
  <c r="Q11072" i="1"/>
  <c r="P11072" i="1"/>
  <c r="O11072" i="1"/>
  <c r="N11072" i="1"/>
  <c r="M11072" i="1"/>
  <c r="T11071" i="1"/>
  <c r="S11071" i="1"/>
  <c r="R11071" i="1"/>
  <c r="Q11071" i="1"/>
  <c r="P11071" i="1"/>
  <c r="O11071" i="1"/>
  <c r="N11071" i="1"/>
  <c r="M11071" i="1"/>
  <c r="T11070" i="1"/>
  <c r="S11070" i="1"/>
  <c r="R11070" i="1"/>
  <c r="Q11070" i="1"/>
  <c r="P11070" i="1"/>
  <c r="O11070" i="1"/>
  <c r="M11070" i="1"/>
  <c r="N11070" i="1" s="1"/>
  <c r="T11069" i="1"/>
  <c r="S11069" i="1"/>
  <c r="R11069" i="1"/>
  <c r="Q11069" i="1"/>
  <c r="P11069" i="1"/>
  <c r="O11069" i="1"/>
  <c r="M11069" i="1"/>
  <c r="N11069" i="1" s="1"/>
  <c r="T11068" i="1"/>
  <c r="S11068" i="1"/>
  <c r="R11068" i="1"/>
  <c r="Q11068" i="1"/>
  <c r="P11068" i="1"/>
  <c r="O11068" i="1"/>
  <c r="M11068" i="1"/>
  <c r="N11068" i="1" s="1"/>
  <c r="T11067" i="1"/>
  <c r="S11067" i="1"/>
  <c r="R11067" i="1"/>
  <c r="Q11067" i="1"/>
  <c r="P11067" i="1"/>
  <c r="O11067" i="1"/>
  <c r="M11067" i="1"/>
  <c r="N11067" i="1" s="1"/>
  <c r="T11066" i="1"/>
  <c r="S11066" i="1"/>
  <c r="R11066" i="1"/>
  <c r="Q11066" i="1"/>
  <c r="P11066" i="1"/>
  <c r="O11066" i="1"/>
  <c r="M11066" i="1"/>
  <c r="N11066" i="1" s="1"/>
  <c r="T11065" i="1"/>
  <c r="S11065" i="1"/>
  <c r="R11065" i="1"/>
  <c r="Q11065" i="1"/>
  <c r="P11065" i="1"/>
  <c r="O11065" i="1"/>
  <c r="M11065" i="1"/>
  <c r="N11065" i="1" s="1"/>
  <c r="T11064" i="1"/>
  <c r="S11064" i="1"/>
  <c r="R11064" i="1"/>
  <c r="Q11064" i="1"/>
  <c r="P11064" i="1"/>
  <c r="O11064" i="1"/>
  <c r="M11064" i="1"/>
  <c r="N11064" i="1" s="1"/>
  <c r="T11063" i="1"/>
  <c r="S11063" i="1"/>
  <c r="R11063" i="1"/>
  <c r="Q11063" i="1"/>
  <c r="P11063" i="1"/>
  <c r="O11063" i="1"/>
  <c r="M11063" i="1"/>
  <c r="N11063" i="1" s="1"/>
  <c r="T11062" i="1"/>
  <c r="S11062" i="1"/>
  <c r="R11062" i="1"/>
  <c r="Q11062" i="1"/>
  <c r="P11062" i="1"/>
  <c r="O11062" i="1"/>
  <c r="M11062" i="1"/>
  <c r="N11062" i="1" s="1"/>
  <c r="T11061" i="1"/>
  <c r="S11061" i="1"/>
  <c r="R11061" i="1"/>
  <c r="Q11061" i="1"/>
  <c r="P11061" i="1"/>
  <c r="O11061" i="1"/>
  <c r="M11061" i="1"/>
  <c r="N11061" i="1" s="1"/>
  <c r="T11060" i="1"/>
  <c r="S11060" i="1"/>
  <c r="R11060" i="1"/>
  <c r="Q11060" i="1"/>
  <c r="P11060" i="1"/>
  <c r="O11060" i="1"/>
  <c r="N11060" i="1"/>
  <c r="M11060" i="1"/>
  <c r="T11059" i="1"/>
  <c r="S11059" i="1"/>
  <c r="R11059" i="1"/>
  <c r="Q11059" i="1"/>
  <c r="P11059" i="1"/>
  <c r="O11059" i="1"/>
  <c r="N11059" i="1"/>
  <c r="M11059" i="1"/>
  <c r="T11058" i="1"/>
  <c r="S11058" i="1"/>
  <c r="R11058" i="1"/>
  <c r="Q11058" i="1"/>
  <c r="P11058" i="1"/>
  <c r="O11058" i="1"/>
  <c r="N11058" i="1"/>
  <c r="M11058" i="1"/>
  <c r="T11057" i="1"/>
  <c r="S11057" i="1"/>
  <c r="R11057" i="1"/>
  <c r="Q11057" i="1"/>
  <c r="P11057" i="1"/>
  <c r="O11057" i="1"/>
  <c r="M11057" i="1"/>
  <c r="N11057" i="1" s="1"/>
  <c r="T11056" i="1"/>
  <c r="S11056" i="1"/>
  <c r="R11056" i="1"/>
  <c r="Q11056" i="1"/>
  <c r="P11056" i="1"/>
  <c r="O11056" i="1"/>
  <c r="M11056" i="1"/>
  <c r="N11056" i="1" s="1"/>
  <c r="T11055" i="1"/>
  <c r="S11055" i="1"/>
  <c r="R11055" i="1"/>
  <c r="Q11055" i="1"/>
  <c r="P11055" i="1"/>
  <c r="O11055" i="1"/>
  <c r="M11055" i="1"/>
  <c r="N11055" i="1" s="1"/>
  <c r="T11054" i="1"/>
  <c r="S11054" i="1"/>
  <c r="R11054" i="1"/>
  <c r="Q11054" i="1"/>
  <c r="P11054" i="1"/>
  <c r="O11054" i="1"/>
  <c r="M11054" i="1"/>
  <c r="N11054" i="1" s="1"/>
  <c r="T11053" i="1"/>
  <c r="S11053" i="1"/>
  <c r="R11053" i="1"/>
  <c r="Q11053" i="1"/>
  <c r="P11053" i="1"/>
  <c r="O11053" i="1"/>
  <c r="N11053" i="1"/>
  <c r="M11053" i="1"/>
  <c r="T11052" i="1"/>
  <c r="S11052" i="1"/>
  <c r="R11052" i="1"/>
  <c r="Q11052" i="1"/>
  <c r="P11052" i="1"/>
  <c r="O11052" i="1"/>
  <c r="N11052" i="1"/>
  <c r="M11052" i="1"/>
  <c r="T11051" i="1"/>
  <c r="S11051" i="1"/>
  <c r="R11051" i="1"/>
  <c r="Q11051" i="1"/>
  <c r="P11051" i="1"/>
  <c r="O11051" i="1"/>
  <c r="N11051" i="1"/>
  <c r="M11051" i="1"/>
  <c r="T11050" i="1"/>
  <c r="S11050" i="1"/>
  <c r="R11050" i="1"/>
  <c r="Q11050" i="1"/>
  <c r="P11050" i="1"/>
  <c r="O11050" i="1"/>
  <c r="N11050" i="1"/>
  <c r="M11050" i="1"/>
  <c r="T11049" i="1"/>
  <c r="S11049" i="1"/>
  <c r="R11049" i="1"/>
  <c r="Q11049" i="1"/>
  <c r="P11049" i="1"/>
  <c r="O11049" i="1"/>
  <c r="N11049" i="1"/>
  <c r="M11049" i="1"/>
  <c r="T11048" i="1"/>
  <c r="S11048" i="1"/>
  <c r="N11048" i="1" s="1"/>
  <c r="R11048" i="1"/>
  <c r="Q11048" i="1"/>
  <c r="P11048" i="1"/>
  <c r="O11048" i="1"/>
  <c r="M11048" i="1"/>
  <c r="T11047" i="1"/>
  <c r="S11047" i="1"/>
  <c r="N11047" i="1" s="1"/>
  <c r="R11047" i="1"/>
  <c r="Q11047" i="1"/>
  <c r="P11047" i="1"/>
  <c r="O11047" i="1"/>
  <c r="M11047" i="1"/>
  <c r="T11046" i="1"/>
  <c r="S11046" i="1"/>
  <c r="R11046" i="1"/>
  <c r="Q11046" i="1"/>
  <c r="P11046" i="1"/>
  <c r="O11046" i="1"/>
  <c r="N11046" i="1"/>
  <c r="M11046" i="1"/>
  <c r="T11045" i="1"/>
  <c r="S11045" i="1"/>
  <c r="R11045" i="1"/>
  <c r="Q11045" i="1"/>
  <c r="P11045" i="1"/>
  <c r="O11045" i="1"/>
  <c r="N11045" i="1"/>
  <c r="M11045" i="1"/>
  <c r="T11044" i="1"/>
  <c r="S11044" i="1"/>
  <c r="R11044" i="1"/>
  <c r="Q11044" i="1"/>
  <c r="P11044" i="1"/>
  <c r="O11044" i="1"/>
  <c r="N11044" i="1"/>
  <c r="M11044" i="1"/>
  <c r="T11043" i="1"/>
  <c r="S11043" i="1"/>
  <c r="R11043" i="1"/>
  <c r="Q11043" i="1"/>
  <c r="P11043" i="1"/>
  <c r="O11043" i="1"/>
  <c r="N11043" i="1"/>
  <c r="M11043" i="1"/>
  <c r="T11042" i="1"/>
  <c r="S11042" i="1"/>
  <c r="R11042" i="1"/>
  <c r="Q11042" i="1"/>
  <c r="P11042" i="1"/>
  <c r="O11042" i="1"/>
  <c r="N11042" i="1"/>
  <c r="M11042" i="1"/>
  <c r="T11041" i="1"/>
  <c r="S11041" i="1"/>
  <c r="R11041" i="1"/>
  <c r="Q11041" i="1"/>
  <c r="P11041" i="1"/>
  <c r="O11041" i="1"/>
  <c r="N11041" i="1"/>
  <c r="M11041" i="1"/>
  <c r="T11040" i="1"/>
  <c r="S11040" i="1"/>
  <c r="R11040" i="1"/>
  <c r="Q11040" i="1"/>
  <c r="P11040" i="1"/>
  <c r="O11040" i="1"/>
  <c r="N11040" i="1"/>
  <c r="M11040" i="1"/>
  <c r="T11039" i="1"/>
  <c r="S11039" i="1"/>
  <c r="R11039" i="1"/>
  <c r="Q11039" i="1"/>
  <c r="P11039" i="1"/>
  <c r="O11039" i="1"/>
  <c r="N11039" i="1"/>
  <c r="M11039" i="1"/>
  <c r="T11038" i="1"/>
  <c r="S11038" i="1"/>
  <c r="R11038" i="1"/>
  <c r="Q11038" i="1"/>
  <c r="P11038" i="1"/>
  <c r="O11038" i="1"/>
  <c r="N11038" i="1"/>
  <c r="M11038" i="1"/>
  <c r="T11037" i="1"/>
  <c r="S11037" i="1"/>
  <c r="R11037" i="1"/>
  <c r="Q11037" i="1"/>
  <c r="P11037" i="1"/>
  <c r="O11037" i="1"/>
  <c r="M11037" i="1"/>
  <c r="N11037" i="1" s="1"/>
  <c r="T11036" i="1"/>
  <c r="S11036" i="1"/>
  <c r="R11036" i="1"/>
  <c r="Q11036" i="1"/>
  <c r="P11036" i="1"/>
  <c r="O11036" i="1"/>
  <c r="M11036" i="1"/>
  <c r="N11036" i="1" s="1"/>
  <c r="T11035" i="1"/>
  <c r="S11035" i="1"/>
  <c r="R11035" i="1"/>
  <c r="Q11035" i="1"/>
  <c r="P11035" i="1"/>
  <c r="O11035" i="1"/>
  <c r="M11035" i="1"/>
  <c r="N11035" i="1" s="1"/>
  <c r="T11034" i="1"/>
  <c r="S11034" i="1"/>
  <c r="R11034" i="1"/>
  <c r="Q11034" i="1"/>
  <c r="P11034" i="1"/>
  <c r="O11034" i="1"/>
  <c r="M11034" i="1"/>
  <c r="N11034" i="1" s="1"/>
  <c r="T11033" i="1"/>
  <c r="S11033" i="1"/>
  <c r="R11033" i="1"/>
  <c r="Q11033" i="1"/>
  <c r="P11033" i="1"/>
  <c r="O11033" i="1"/>
  <c r="N11033" i="1"/>
  <c r="M11033" i="1"/>
  <c r="T11032" i="1"/>
  <c r="S11032" i="1"/>
  <c r="R11032" i="1"/>
  <c r="Q11032" i="1"/>
  <c r="P11032" i="1"/>
  <c r="O11032" i="1"/>
  <c r="N11032" i="1"/>
  <c r="M11032" i="1"/>
  <c r="T11031" i="1"/>
  <c r="S11031" i="1"/>
  <c r="R11031" i="1"/>
  <c r="Q11031" i="1"/>
  <c r="P11031" i="1"/>
  <c r="O11031" i="1"/>
  <c r="N11031" i="1"/>
  <c r="M11031" i="1"/>
  <c r="T11030" i="1"/>
  <c r="S11030" i="1"/>
  <c r="R11030" i="1"/>
  <c r="Q11030" i="1"/>
  <c r="P11030" i="1"/>
  <c r="O11030" i="1"/>
  <c r="N11030" i="1"/>
  <c r="M11030" i="1"/>
  <c r="T11029" i="1"/>
  <c r="S11029" i="1"/>
  <c r="R11029" i="1"/>
  <c r="Q11029" i="1"/>
  <c r="P11029" i="1"/>
  <c r="O11029" i="1"/>
  <c r="N11029" i="1"/>
  <c r="M11029" i="1"/>
  <c r="T11028" i="1"/>
  <c r="S11028" i="1"/>
  <c r="R11028" i="1"/>
  <c r="Q11028" i="1"/>
  <c r="P11028" i="1"/>
  <c r="O11028" i="1"/>
  <c r="N11028" i="1"/>
  <c r="M11028" i="1"/>
  <c r="T11027" i="1"/>
  <c r="S11027" i="1"/>
  <c r="R11027" i="1"/>
  <c r="Q11027" i="1"/>
  <c r="P11027" i="1"/>
  <c r="O11027" i="1"/>
  <c r="N11027" i="1"/>
  <c r="M11027" i="1"/>
  <c r="T11026" i="1"/>
  <c r="S11026" i="1"/>
  <c r="R11026" i="1"/>
  <c r="Q11026" i="1"/>
  <c r="P11026" i="1"/>
  <c r="O11026" i="1"/>
  <c r="N11026" i="1"/>
  <c r="M11026" i="1"/>
  <c r="T11025" i="1"/>
  <c r="S11025" i="1"/>
  <c r="R11025" i="1"/>
  <c r="Q11025" i="1"/>
  <c r="P11025" i="1"/>
  <c r="O11025" i="1"/>
  <c r="N11025" i="1"/>
  <c r="M11025" i="1"/>
  <c r="T11024" i="1"/>
  <c r="S11024" i="1"/>
  <c r="R11024" i="1"/>
  <c r="Q11024" i="1"/>
  <c r="P11024" i="1"/>
  <c r="O11024" i="1"/>
  <c r="N11024" i="1"/>
  <c r="M11024" i="1"/>
  <c r="T11023" i="1"/>
  <c r="S11023" i="1"/>
  <c r="R11023" i="1"/>
  <c r="Q11023" i="1"/>
  <c r="P11023" i="1"/>
  <c r="O11023" i="1"/>
  <c r="N11023" i="1"/>
  <c r="M11023" i="1"/>
  <c r="T11022" i="1"/>
  <c r="S11022" i="1"/>
  <c r="R11022" i="1"/>
  <c r="Q11022" i="1"/>
  <c r="P11022" i="1"/>
  <c r="O11022" i="1"/>
  <c r="N11022" i="1"/>
  <c r="M11022" i="1"/>
  <c r="T11021" i="1"/>
  <c r="S11021" i="1"/>
  <c r="R11021" i="1"/>
  <c r="Q11021" i="1"/>
  <c r="P11021" i="1"/>
  <c r="O11021" i="1"/>
  <c r="N11021" i="1"/>
  <c r="M11021" i="1"/>
  <c r="T11020" i="1"/>
  <c r="S11020" i="1"/>
  <c r="R11020" i="1"/>
  <c r="Q11020" i="1"/>
  <c r="P11020" i="1"/>
  <c r="O11020" i="1"/>
  <c r="N11020" i="1"/>
  <c r="M11020" i="1"/>
  <c r="T11019" i="1"/>
  <c r="S11019" i="1"/>
  <c r="R11019" i="1"/>
  <c r="Q11019" i="1"/>
  <c r="P11019" i="1"/>
  <c r="O11019" i="1"/>
  <c r="N11019" i="1"/>
  <c r="M11019" i="1"/>
  <c r="T11018" i="1"/>
  <c r="S11018" i="1"/>
  <c r="R11018" i="1"/>
  <c r="Q11018" i="1"/>
  <c r="P11018" i="1"/>
  <c r="O11018" i="1"/>
  <c r="N11018" i="1"/>
  <c r="M11018" i="1"/>
  <c r="T11017" i="1"/>
  <c r="S11017" i="1"/>
  <c r="R11017" i="1"/>
  <c r="Q11017" i="1"/>
  <c r="P11017" i="1"/>
  <c r="O11017" i="1"/>
  <c r="N11017" i="1"/>
  <c r="M11017" i="1"/>
  <c r="T11016" i="1"/>
  <c r="S11016" i="1"/>
  <c r="R11016" i="1"/>
  <c r="Q11016" i="1"/>
  <c r="P11016" i="1"/>
  <c r="O11016" i="1"/>
  <c r="N11016" i="1"/>
  <c r="M11016" i="1"/>
  <c r="T11015" i="1"/>
  <c r="S11015" i="1"/>
  <c r="R11015" i="1"/>
  <c r="Q11015" i="1"/>
  <c r="P11015" i="1"/>
  <c r="O11015" i="1"/>
  <c r="N11015" i="1"/>
  <c r="M11015" i="1"/>
  <c r="T11014" i="1"/>
  <c r="S11014" i="1"/>
  <c r="R11014" i="1"/>
  <c r="Q11014" i="1"/>
  <c r="P11014" i="1"/>
  <c r="O11014" i="1"/>
  <c r="N11014" i="1"/>
  <c r="M11014" i="1"/>
  <c r="T11013" i="1"/>
  <c r="S11013" i="1"/>
  <c r="R11013" i="1"/>
  <c r="Q11013" i="1"/>
  <c r="P11013" i="1"/>
  <c r="O11013" i="1"/>
  <c r="N11013" i="1"/>
  <c r="M11013" i="1"/>
  <c r="T11012" i="1"/>
  <c r="S11012" i="1"/>
  <c r="R11012" i="1"/>
  <c r="Q11012" i="1"/>
  <c r="P11012" i="1"/>
  <c r="O11012" i="1"/>
  <c r="N11012" i="1"/>
  <c r="M11012" i="1"/>
  <c r="T11011" i="1"/>
  <c r="S11011" i="1"/>
  <c r="R11011" i="1"/>
  <c r="Q11011" i="1"/>
  <c r="P11011" i="1"/>
  <c r="O11011" i="1"/>
  <c r="N11011" i="1"/>
  <c r="M11011" i="1"/>
  <c r="T11010" i="1"/>
  <c r="S11010" i="1"/>
  <c r="R11010" i="1"/>
  <c r="Q11010" i="1"/>
  <c r="P11010" i="1"/>
  <c r="O11010" i="1"/>
  <c r="N11010" i="1"/>
  <c r="M11010" i="1"/>
  <c r="T11009" i="1"/>
  <c r="S11009" i="1"/>
  <c r="R11009" i="1"/>
  <c r="Q11009" i="1"/>
  <c r="P11009" i="1"/>
  <c r="O11009" i="1"/>
  <c r="N11009" i="1"/>
  <c r="M11009" i="1"/>
  <c r="T11008" i="1"/>
  <c r="S11008" i="1"/>
  <c r="R11008" i="1"/>
  <c r="Q11008" i="1"/>
  <c r="P11008" i="1"/>
  <c r="O11008" i="1"/>
  <c r="N11008" i="1"/>
  <c r="M11008" i="1"/>
  <c r="T11007" i="1"/>
  <c r="S11007" i="1"/>
  <c r="R11007" i="1"/>
  <c r="Q11007" i="1"/>
  <c r="P11007" i="1"/>
  <c r="O11007" i="1"/>
  <c r="N11007" i="1"/>
  <c r="M11007" i="1"/>
  <c r="T11006" i="1"/>
  <c r="S11006" i="1"/>
  <c r="R11006" i="1"/>
  <c r="Q11006" i="1"/>
  <c r="P11006" i="1"/>
  <c r="O11006" i="1"/>
  <c r="N11006" i="1"/>
  <c r="M11006" i="1"/>
  <c r="T11005" i="1"/>
  <c r="S11005" i="1"/>
  <c r="R11005" i="1"/>
  <c r="Q11005" i="1"/>
  <c r="P11005" i="1"/>
  <c r="O11005" i="1"/>
  <c r="N11005" i="1"/>
  <c r="M11005" i="1"/>
  <c r="T11004" i="1"/>
  <c r="S11004" i="1"/>
  <c r="R11004" i="1"/>
  <c r="Q11004" i="1"/>
  <c r="P11004" i="1"/>
  <c r="O11004" i="1"/>
  <c r="N11004" i="1"/>
  <c r="M11004" i="1"/>
  <c r="T11003" i="1"/>
  <c r="S11003" i="1"/>
  <c r="R11003" i="1"/>
  <c r="Q11003" i="1"/>
  <c r="P11003" i="1"/>
  <c r="O11003" i="1"/>
  <c r="N11003" i="1"/>
  <c r="M11003" i="1"/>
  <c r="T11002" i="1"/>
  <c r="S11002" i="1"/>
  <c r="R11002" i="1"/>
  <c r="Q11002" i="1"/>
  <c r="P11002" i="1"/>
  <c r="O11002" i="1"/>
  <c r="N11002" i="1"/>
  <c r="M11002" i="1"/>
  <c r="T11001" i="1"/>
  <c r="S11001" i="1"/>
  <c r="R11001" i="1"/>
  <c r="Q11001" i="1"/>
  <c r="P11001" i="1"/>
  <c r="O11001" i="1"/>
  <c r="N11001" i="1"/>
  <c r="M11001" i="1"/>
  <c r="T11000" i="1"/>
  <c r="S11000" i="1"/>
  <c r="R11000" i="1"/>
  <c r="Q11000" i="1"/>
  <c r="P11000" i="1"/>
  <c r="O11000" i="1"/>
  <c r="N11000" i="1"/>
  <c r="M11000" i="1"/>
  <c r="T10999" i="1"/>
  <c r="S10999" i="1"/>
  <c r="R10999" i="1"/>
  <c r="Q10999" i="1"/>
  <c r="P10999" i="1"/>
  <c r="O10999" i="1"/>
  <c r="N10999" i="1"/>
  <c r="M10999" i="1"/>
  <c r="T10998" i="1"/>
  <c r="S10998" i="1"/>
  <c r="R10998" i="1"/>
  <c r="Q10998" i="1"/>
  <c r="P10998" i="1"/>
  <c r="O10998" i="1"/>
  <c r="N10998" i="1"/>
  <c r="M10998" i="1"/>
  <c r="T10997" i="1"/>
  <c r="S10997" i="1"/>
  <c r="R10997" i="1"/>
  <c r="Q10997" i="1"/>
  <c r="P10997" i="1"/>
  <c r="O10997" i="1"/>
  <c r="N10997" i="1"/>
  <c r="M10997" i="1"/>
  <c r="T10996" i="1"/>
  <c r="S10996" i="1"/>
  <c r="R10996" i="1"/>
  <c r="Q10996" i="1"/>
  <c r="P10996" i="1"/>
  <c r="O10996" i="1"/>
  <c r="N10996" i="1"/>
  <c r="M10996" i="1"/>
  <c r="T10995" i="1"/>
  <c r="S10995" i="1"/>
  <c r="R10995" i="1"/>
  <c r="Q10995" i="1"/>
  <c r="P10995" i="1"/>
  <c r="O10995" i="1"/>
  <c r="N10995" i="1"/>
  <c r="M10995" i="1"/>
  <c r="T10994" i="1"/>
  <c r="S10994" i="1"/>
  <c r="R10994" i="1"/>
  <c r="Q10994" i="1"/>
  <c r="P10994" i="1"/>
  <c r="O10994" i="1"/>
  <c r="N10994" i="1"/>
  <c r="M10994" i="1"/>
  <c r="T10993" i="1"/>
  <c r="S10993" i="1"/>
  <c r="R10993" i="1"/>
  <c r="Q10993" i="1"/>
  <c r="P10993" i="1"/>
  <c r="O10993" i="1"/>
  <c r="N10993" i="1"/>
  <c r="M10993" i="1"/>
  <c r="T10992" i="1"/>
  <c r="S10992" i="1"/>
  <c r="R10992" i="1"/>
  <c r="Q10992" i="1"/>
  <c r="P10992" i="1"/>
  <c r="O10992" i="1"/>
  <c r="N10992" i="1"/>
  <c r="M10992" i="1"/>
  <c r="T10991" i="1"/>
  <c r="S10991" i="1"/>
  <c r="R10991" i="1"/>
  <c r="Q10991" i="1"/>
  <c r="P10991" i="1"/>
  <c r="O10991" i="1"/>
  <c r="M10991" i="1"/>
  <c r="N10991" i="1" s="1"/>
  <c r="T10990" i="1"/>
  <c r="S10990" i="1"/>
  <c r="R10990" i="1"/>
  <c r="Q10990" i="1"/>
  <c r="P10990" i="1"/>
  <c r="O10990" i="1"/>
  <c r="M10990" i="1"/>
  <c r="N10990" i="1" s="1"/>
  <c r="T10989" i="1"/>
  <c r="S10989" i="1"/>
  <c r="R10989" i="1"/>
  <c r="Q10989" i="1"/>
  <c r="P10989" i="1"/>
  <c r="O10989" i="1"/>
  <c r="M10989" i="1"/>
  <c r="N10989" i="1" s="1"/>
  <c r="T10988" i="1"/>
  <c r="S10988" i="1"/>
  <c r="R10988" i="1"/>
  <c r="Q10988" i="1"/>
  <c r="P10988" i="1"/>
  <c r="O10988" i="1"/>
  <c r="M10988" i="1"/>
  <c r="N10988" i="1" s="1"/>
  <c r="T10987" i="1"/>
  <c r="S10987" i="1"/>
  <c r="R10987" i="1"/>
  <c r="Q10987" i="1"/>
  <c r="P10987" i="1"/>
  <c r="O10987" i="1"/>
  <c r="M10987" i="1"/>
  <c r="N10987" i="1" s="1"/>
  <c r="T10986" i="1"/>
  <c r="S10986" i="1"/>
  <c r="R10986" i="1"/>
  <c r="Q10986" i="1"/>
  <c r="P10986" i="1"/>
  <c r="O10986" i="1"/>
  <c r="M10986" i="1"/>
  <c r="N10986" i="1" s="1"/>
  <c r="T10985" i="1"/>
  <c r="S10985" i="1"/>
  <c r="R10985" i="1"/>
  <c r="Q10985" i="1"/>
  <c r="P10985" i="1"/>
  <c r="O10985" i="1"/>
  <c r="M10985" i="1"/>
  <c r="N10985" i="1" s="1"/>
  <c r="T10984" i="1"/>
  <c r="S10984" i="1"/>
  <c r="R10984" i="1"/>
  <c r="Q10984" i="1"/>
  <c r="P10984" i="1"/>
  <c r="O10984" i="1"/>
  <c r="M10984" i="1"/>
  <c r="N10984" i="1" s="1"/>
  <c r="T10983" i="1"/>
  <c r="S10983" i="1"/>
  <c r="R10983" i="1"/>
  <c r="Q10983" i="1"/>
  <c r="P10983" i="1"/>
  <c r="O10983" i="1"/>
  <c r="M10983" i="1"/>
  <c r="N10983" i="1" s="1"/>
  <c r="T10982" i="1"/>
  <c r="S10982" i="1"/>
  <c r="R10982" i="1"/>
  <c r="Q10982" i="1"/>
  <c r="P10982" i="1"/>
  <c r="O10982" i="1"/>
  <c r="M10982" i="1"/>
  <c r="N10982" i="1" s="1"/>
  <c r="T10981" i="1"/>
  <c r="S10981" i="1"/>
  <c r="R10981" i="1"/>
  <c r="Q10981" i="1"/>
  <c r="P10981" i="1"/>
  <c r="O10981" i="1"/>
  <c r="M10981" i="1"/>
  <c r="N10981" i="1" s="1"/>
  <c r="T10980" i="1"/>
  <c r="S10980" i="1"/>
  <c r="R10980" i="1"/>
  <c r="Q10980" i="1"/>
  <c r="P10980" i="1"/>
  <c r="O10980" i="1"/>
  <c r="M10980" i="1"/>
  <c r="N10980" i="1" s="1"/>
  <c r="T10979" i="1"/>
  <c r="S10979" i="1"/>
  <c r="R10979" i="1"/>
  <c r="Q10979" i="1"/>
  <c r="P10979" i="1"/>
  <c r="O10979" i="1"/>
  <c r="M10979" i="1"/>
  <c r="N10979" i="1" s="1"/>
  <c r="T10978" i="1"/>
  <c r="S10978" i="1"/>
  <c r="R10978" i="1"/>
  <c r="Q10978" i="1"/>
  <c r="P10978" i="1"/>
  <c r="O10978" i="1"/>
  <c r="M10978" i="1"/>
  <c r="N10978" i="1" s="1"/>
  <c r="T10977" i="1"/>
  <c r="S10977" i="1"/>
  <c r="R10977" i="1"/>
  <c r="Q10977" i="1"/>
  <c r="P10977" i="1"/>
  <c r="O10977" i="1"/>
  <c r="M10977" i="1"/>
  <c r="N10977" i="1" s="1"/>
  <c r="T10976" i="1"/>
  <c r="S10976" i="1"/>
  <c r="R10976" i="1"/>
  <c r="Q10976" i="1"/>
  <c r="P10976" i="1"/>
  <c r="O10976" i="1"/>
  <c r="M10976" i="1"/>
  <c r="N10976" i="1" s="1"/>
  <c r="T10975" i="1"/>
  <c r="S10975" i="1"/>
  <c r="R10975" i="1"/>
  <c r="Q10975" i="1"/>
  <c r="P10975" i="1"/>
  <c r="O10975" i="1"/>
  <c r="M10975" i="1"/>
  <c r="N10975" i="1" s="1"/>
  <c r="T10974" i="1"/>
  <c r="S10974" i="1"/>
  <c r="R10974" i="1"/>
  <c r="Q10974" i="1"/>
  <c r="P10974" i="1"/>
  <c r="O10974" i="1"/>
  <c r="M10974" i="1"/>
  <c r="N10974" i="1" s="1"/>
  <c r="T10973" i="1"/>
  <c r="S10973" i="1"/>
  <c r="R10973" i="1"/>
  <c r="Q10973" i="1"/>
  <c r="P10973" i="1"/>
  <c r="O10973" i="1"/>
  <c r="M10973" i="1"/>
  <c r="N10973" i="1" s="1"/>
  <c r="T10972" i="1"/>
  <c r="S10972" i="1"/>
  <c r="R10972" i="1"/>
  <c r="Q10972" i="1"/>
  <c r="P10972" i="1"/>
  <c r="O10972" i="1"/>
  <c r="M10972" i="1"/>
  <c r="N10972" i="1" s="1"/>
  <c r="T10971" i="1"/>
  <c r="S10971" i="1"/>
  <c r="R10971" i="1"/>
  <c r="Q10971" i="1"/>
  <c r="P10971" i="1"/>
  <c r="O10971" i="1"/>
  <c r="M10971" i="1"/>
  <c r="N10971" i="1" s="1"/>
  <c r="T10970" i="1"/>
  <c r="S10970" i="1"/>
  <c r="R10970" i="1"/>
  <c r="Q10970" i="1"/>
  <c r="P10970" i="1"/>
  <c r="O10970" i="1"/>
  <c r="M10970" i="1"/>
  <c r="N10970" i="1" s="1"/>
  <c r="T10969" i="1"/>
  <c r="S10969" i="1"/>
  <c r="R10969" i="1"/>
  <c r="Q10969" i="1"/>
  <c r="P10969" i="1"/>
  <c r="O10969" i="1"/>
  <c r="N10969" i="1"/>
  <c r="M10969" i="1"/>
  <c r="T10968" i="1"/>
  <c r="S10968" i="1"/>
  <c r="R10968" i="1"/>
  <c r="Q10968" i="1"/>
  <c r="P10968" i="1"/>
  <c r="O10968" i="1"/>
  <c r="N10968" i="1"/>
  <c r="M10968" i="1"/>
  <c r="T10967" i="1"/>
  <c r="S10967" i="1"/>
  <c r="R10967" i="1"/>
  <c r="Q10967" i="1"/>
  <c r="P10967" i="1"/>
  <c r="O10967" i="1"/>
  <c r="N10967" i="1"/>
  <c r="M10967" i="1"/>
  <c r="T10966" i="1"/>
  <c r="S10966" i="1"/>
  <c r="R10966" i="1"/>
  <c r="Q10966" i="1"/>
  <c r="P10966" i="1"/>
  <c r="O10966" i="1"/>
  <c r="N10966" i="1"/>
  <c r="M10966" i="1"/>
  <c r="T10965" i="1"/>
  <c r="S10965" i="1"/>
  <c r="R10965" i="1"/>
  <c r="Q10965" i="1"/>
  <c r="P10965" i="1"/>
  <c r="O10965" i="1"/>
  <c r="N10965" i="1"/>
  <c r="M10965" i="1"/>
  <c r="T10964" i="1"/>
  <c r="S10964" i="1"/>
  <c r="R10964" i="1"/>
  <c r="Q10964" i="1"/>
  <c r="P10964" i="1"/>
  <c r="O10964" i="1"/>
  <c r="N10964" i="1"/>
  <c r="M10964" i="1"/>
  <c r="T10963" i="1"/>
  <c r="S10963" i="1"/>
  <c r="R10963" i="1"/>
  <c r="Q10963" i="1"/>
  <c r="P10963" i="1"/>
  <c r="O10963" i="1"/>
  <c r="N10963" i="1"/>
  <c r="M10963" i="1"/>
  <c r="T10962" i="1"/>
  <c r="S10962" i="1"/>
  <c r="R10962" i="1"/>
  <c r="Q10962" i="1"/>
  <c r="P10962" i="1"/>
  <c r="O10962" i="1"/>
  <c r="N10962" i="1"/>
  <c r="M10962" i="1"/>
  <c r="T10961" i="1"/>
  <c r="S10961" i="1"/>
  <c r="R10961" i="1"/>
  <c r="Q10961" i="1"/>
  <c r="P10961" i="1"/>
  <c r="O10961" i="1"/>
  <c r="N10961" i="1"/>
  <c r="M10961" i="1"/>
  <c r="T10960" i="1"/>
  <c r="S10960" i="1"/>
  <c r="R10960" i="1"/>
  <c r="Q10960" i="1"/>
  <c r="P10960" i="1"/>
  <c r="O10960" i="1"/>
  <c r="N10960" i="1"/>
  <c r="M10960" i="1"/>
  <c r="T10959" i="1"/>
  <c r="S10959" i="1"/>
  <c r="R10959" i="1"/>
  <c r="Q10959" i="1"/>
  <c r="P10959" i="1"/>
  <c r="O10959" i="1"/>
  <c r="N10959" i="1"/>
  <c r="M10959" i="1"/>
  <c r="T10958" i="1"/>
  <c r="S10958" i="1"/>
  <c r="R10958" i="1"/>
  <c r="Q10958" i="1"/>
  <c r="P10958" i="1"/>
  <c r="O10958" i="1"/>
  <c r="N10958" i="1"/>
  <c r="M10958" i="1"/>
  <c r="T10957" i="1"/>
  <c r="S10957" i="1"/>
  <c r="R10957" i="1"/>
  <c r="Q10957" i="1"/>
  <c r="P10957" i="1"/>
  <c r="O10957" i="1"/>
  <c r="N10957" i="1"/>
  <c r="M10957" i="1"/>
  <c r="T10956" i="1"/>
  <c r="S10956" i="1"/>
  <c r="R10956" i="1"/>
  <c r="Q10956" i="1"/>
  <c r="P10956" i="1"/>
  <c r="O10956" i="1"/>
  <c r="N10956" i="1"/>
  <c r="M10956" i="1"/>
  <c r="T10955" i="1"/>
  <c r="S10955" i="1"/>
  <c r="R10955" i="1"/>
  <c r="Q10955" i="1"/>
  <c r="P10955" i="1"/>
  <c r="O10955" i="1"/>
  <c r="N10955" i="1"/>
  <c r="M10955" i="1"/>
  <c r="T10954" i="1"/>
  <c r="S10954" i="1"/>
  <c r="R10954" i="1"/>
  <c r="Q10954" i="1"/>
  <c r="P10954" i="1"/>
  <c r="O10954" i="1"/>
  <c r="N10954" i="1"/>
  <c r="M10954" i="1"/>
  <c r="T10953" i="1"/>
  <c r="S10953" i="1"/>
  <c r="R10953" i="1"/>
  <c r="Q10953" i="1"/>
  <c r="P10953" i="1"/>
  <c r="O10953" i="1"/>
  <c r="N10953" i="1"/>
  <c r="M10953" i="1"/>
  <c r="T10952" i="1"/>
  <c r="S10952" i="1"/>
  <c r="R10952" i="1"/>
  <c r="Q10952" i="1"/>
  <c r="P10952" i="1"/>
  <c r="O10952" i="1"/>
  <c r="N10952" i="1"/>
  <c r="M10952" i="1"/>
  <c r="T10951" i="1"/>
  <c r="S10951" i="1"/>
  <c r="R10951" i="1"/>
  <c r="Q10951" i="1"/>
  <c r="P10951" i="1"/>
  <c r="O10951" i="1"/>
  <c r="N10951" i="1"/>
  <c r="M10951" i="1"/>
  <c r="T10950" i="1"/>
  <c r="S10950" i="1"/>
  <c r="R10950" i="1"/>
  <c r="Q10950" i="1"/>
  <c r="P10950" i="1"/>
  <c r="O10950" i="1"/>
  <c r="N10950" i="1"/>
  <c r="M10950" i="1"/>
  <c r="T10949" i="1"/>
  <c r="S10949" i="1"/>
  <c r="R10949" i="1"/>
  <c r="Q10949" i="1"/>
  <c r="P10949" i="1"/>
  <c r="O10949" i="1"/>
  <c r="N10949" i="1"/>
  <c r="M10949" i="1"/>
  <c r="T10948" i="1"/>
  <c r="S10948" i="1"/>
  <c r="R10948" i="1"/>
  <c r="Q10948" i="1"/>
  <c r="P10948" i="1"/>
  <c r="O10948" i="1"/>
  <c r="N10948" i="1"/>
  <c r="M10948" i="1"/>
  <c r="T10947" i="1"/>
  <c r="S10947" i="1"/>
  <c r="R10947" i="1"/>
  <c r="Q10947" i="1"/>
  <c r="P10947" i="1"/>
  <c r="O10947" i="1"/>
  <c r="N10947" i="1"/>
  <c r="M10947" i="1"/>
  <c r="T10946" i="1"/>
  <c r="S10946" i="1"/>
  <c r="R10946" i="1"/>
  <c r="Q10946" i="1"/>
  <c r="P10946" i="1"/>
  <c r="O10946" i="1"/>
  <c r="N10946" i="1"/>
  <c r="M10946" i="1"/>
  <c r="T10945" i="1"/>
  <c r="S10945" i="1"/>
  <c r="R10945" i="1"/>
  <c r="Q10945" i="1"/>
  <c r="P10945" i="1"/>
  <c r="O10945" i="1"/>
  <c r="N10945" i="1"/>
  <c r="M10945" i="1"/>
  <c r="T10944" i="1"/>
  <c r="S10944" i="1"/>
  <c r="R10944" i="1"/>
  <c r="Q10944" i="1"/>
  <c r="P10944" i="1"/>
  <c r="O10944" i="1"/>
  <c r="N10944" i="1"/>
  <c r="M10944" i="1"/>
  <c r="T10943" i="1"/>
  <c r="S10943" i="1"/>
  <c r="R10943" i="1"/>
  <c r="Q10943" i="1"/>
  <c r="P10943" i="1"/>
  <c r="O10943" i="1"/>
  <c r="N10943" i="1"/>
  <c r="M10943" i="1"/>
  <c r="T10942" i="1"/>
  <c r="S10942" i="1"/>
  <c r="R10942" i="1"/>
  <c r="Q10942" i="1"/>
  <c r="P10942" i="1"/>
  <c r="O10942" i="1"/>
  <c r="N10942" i="1"/>
  <c r="M10942" i="1"/>
  <c r="T10941" i="1"/>
  <c r="S10941" i="1"/>
  <c r="R10941" i="1"/>
  <c r="Q10941" i="1"/>
  <c r="P10941" i="1"/>
  <c r="O10941" i="1"/>
  <c r="N10941" i="1"/>
  <c r="M10941" i="1"/>
  <c r="T10940" i="1"/>
  <c r="S10940" i="1"/>
  <c r="R10940" i="1"/>
  <c r="Q10940" i="1"/>
  <c r="P10940" i="1"/>
  <c r="O10940" i="1"/>
  <c r="N10940" i="1"/>
  <c r="M10940" i="1"/>
  <c r="T10939" i="1"/>
  <c r="S10939" i="1"/>
  <c r="R10939" i="1"/>
  <c r="Q10939" i="1"/>
  <c r="P10939" i="1"/>
  <c r="O10939" i="1"/>
  <c r="N10939" i="1"/>
  <c r="M10939" i="1"/>
  <c r="T10938" i="1"/>
  <c r="S10938" i="1"/>
  <c r="R10938" i="1"/>
  <c r="Q10938" i="1"/>
  <c r="P10938" i="1"/>
  <c r="O10938" i="1"/>
  <c r="N10938" i="1"/>
  <c r="M10938" i="1"/>
  <c r="T10937" i="1"/>
  <c r="S10937" i="1"/>
  <c r="R10937" i="1"/>
  <c r="Q10937" i="1"/>
  <c r="P10937" i="1"/>
  <c r="O10937" i="1"/>
  <c r="N10937" i="1"/>
  <c r="M10937" i="1"/>
  <c r="T10936" i="1"/>
  <c r="S10936" i="1"/>
  <c r="R10936" i="1"/>
  <c r="Q10936" i="1"/>
  <c r="P10936" i="1"/>
  <c r="O10936" i="1"/>
  <c r="N10936" i="1"/>
  <c r="M10936" i="1"/>
  <c r="T10935" i="1"/>
  <c r="S10935" i="1"/>
  <c r="R10935" i="1"/>
  <c r="Q10935" i="1"/>
  <c r="P10935" i="1"/>
  <c r="O10935" i="1"/>
  <c r="N10935" i="1"/>
  <c r="M10935" i="1"/>
  <c r="T10934" i="1"/>
  <c r="S10934" i="1"/>
  <c r="R10934" i="1"/>
  <c r="Q10934" i="1"/>
  <c r="P10934" i="1"/>
  <c r="O10934" i="1"/>
  <c r="N10934" i="1"/>
  <c r="M10934" i="1"/>
  <c r="T10933" i="1"/>
  <c r="S10933" i="1"/>
  <c r="R10933" i="1"/>
  <c r="Q10933" i="1"/>
  <c r="P10933" i="1"/>
  <c r="O10933" i="1"/>
  <c r="N10933" i="1"/>
  <c r="M10933" i="1"/>
  <c r="T10932" i="1"/>
  <c r="S10932" i="1"/>
  <c r="R10932" i="1"/>
  <c r="Q10932" i="1"/>
  <c r="P10932" i="1"/>
  <c r="O10932" i="1"/>
  <c r="N10932" i="1"/>
  <c r="M10932" i="1"/>
  <c r="T10931" i="1"/>
  <c r="S10931" i="1"/>
  <c r="R10931" i="1"/>
  <c r="Q10931" i="1"/>
  <c r="P10931" i="1"/>
  <c r="O10931" i="1"/>
  <c r="N10931" i="1"/>
  <c r="M10931" i="1"/>
  <c r="T10930" i="1"/>
  <c r="S10930" i="1"/>
  <c r="R10930" i="1"/>
  <c r="Q10930" i="1"/>
  <c r="P10930" i="1"/>
  <c r="O10930" i="1"/>
  <c r="N10930" i="1"/>
  <c r="M10930" i="1"/>
  <c r="T10929" i="1"/>
  <c r="S10929" i="1"/>
  <c r="R10929" i="1"/>
  <c r="Q10929" i="1"/>
  <c r="P10929" i="1"/>
  <c r="O10929" i="1"/>
  <c r="N10929" i="1"/>
  <c r="M10929" i="1"/>
  <c r="T10928" i="1"/>
  <c r="S10928" i="1"/>
  <c r="R10928" i="1"/>
  <c r="Q10928" i="1"/>
  <c r="P10928" i="1"/>
  <c r="O10928" i="1"/>
  <c r="N10928" i="1"/>
  <c r="M10928" i="1"/>
  <c r="T10927" i="1"/>
  <c r="S10927" i="1"/>
  <c r="R10927" i="1"/>
  <c r="Q10927" i="1"/>
  <c r="P10927" i="1"/>
  <c r="O10927" i="1"/>
  <c r="N10927" i="1"/>
  <c r="M10927" i="1"/>
  <c r="T10926" i="1"/>
  <c r="S10926" i="1"/>
  <c r="R10926" i="1"/>
  <c r="Q10926" i="1"/>
  <c r="P10926" i="1"/>
  <c r="O10926" i="1"/>
  <c r="N10926" i="1"/>
  <c r="M10926" i="1"/>
  <c r="T10925" i="1"/>
  <c r="S10925" i="1"/>
  <c r="R10925" i="1"/>
  <c r="Q10925" i="1"/>
  <c r="P10925" i="1"/>
  <c r="O10925" i="1"/>
  <c r="N10925" i="1"/>
  <c r="M10925" i="1"/>
  <c r="T10924" i="1"/>
  <c r="S10924" i="1"/>
  <c r="R10924" i="1"/>
  <c r="Q10924" i="1"/>
  <c r="P10924" i="1"/>
  <c r="O10924" i="1"/>
  <c r="N10924" i="1"/>
  <c r="M10924" i="1"/>
  <c r="T10923" i="1"/>
  <c r="S10923" i="1"/>
  <c r="R10923" i="1"/>
  <c r="Q10923" i="1"/>
  <c r="P10923" i="1"/>
  <c r="O10923" i="1"/>
  <c r="N10923" i="1"/>
  <c r="M10923" i="1"/>
  <c r="T10922" i="1"/>
  <c r="S10922" i="1"/>
  <c r="R10922" i="1"/>
  <c r="Q10922" i="1"/>
  <c r="P10922" i="1"/>
  <c r="O10922" i="1"/>
  <c r="N10922" i="1"/>
  <c r="M10922" i="1"/>
  <c r="T10921" i="1"/>
  <c r="S10921" i="1"/>
  <c r="R10921" i="1"/>
  <c r="Q10921" i="1"/>
  <c r="P10921" i="1"/>
  <c r="O10921" i="1"/>
  <c r="N10921" i="1"/>
  <c r="M10921" i="1"/>
  <c r="T10920" i="1"/>
  <c r="S10920" i="1"/>
  <c r="R10920" i="1"/>
  <c r="Q10920" i="1"/>
  <c r="P10920" i="1"/>
  <c r="O10920" i="1"/>
  <c r="N10920" i="1"/>
  <c r="M10920" i="1"/>
  <c r="T10919" i="1"/>
  <c r="S10919" i="1"/>
  <c r="R10919" i="1"/>
  <c r="Q10919" i="1"/>
  <c r="P10919" i="1"/>
  <c r="O10919" i="1"/>
  <c r="N10919" i="1"/>
  <c r="M10919" i="1"/>
  <c r="T10918" i="1"/>
  <c r="S10918" i="1"/>
  <c r="R10918" i="1"/>
  <c r="Q10918" i="1"/>
  <c r="P10918" i="1"/>
  <c r="O10918" i="1"/>
  <c r="N10918" i="1"/>
  <c r="M10918" i="1"/>
  <c r="T10917" i="1"/>
  <c r="S10917" i="1"/>
  <c r="R10917" i="1"/>
  <c r="Q10917" i="1"/>
  <c r="P10917" i="1"/>
  <c r="O10917" i="1"/>
  <c r="N10917" i="1"/>
  <c r="M10917" i="1"/>
  <c r="T10916" i="1"/>
  <c r="S10916" i="1"/>
  <c r="R10916" i="1"/>
  <c r="Q10916" i="1"/>
  <c r="P10916" i="1"/>
  <c r="O10916" i="1"/>
  <c r="N10916" i="1"/>
  <c r="M10916" i="1"/>
  <c r="T10915" i="1"/>
  <c r="S10915" i="1"/>
  <c r="R10915" i="1"/>
  <c r="Q10915" i="1"/>
  <c r="P10915" i="1"/>
  <c r="O10915" i="1"/>
  <c r="N10915" i="1"/>
  <c r="M10915" i="1"/>
  <c r="T10914" i="1"/>
  <c r="S10914" i="1"/>
  <c r="R10914" i="1"/>
  <c r="Q10914" i="1"/>
  <c r="P10914" i="1"/>
  <c r="O10914" i="1"/>
  <c r="N10914" i="1"/>
  <c r="M10914" i="1"/>
  <c r="T10913" i="1"/>
  <c r="S10913" i="1"/>
  <c r="R10913" i="1"/>
  <c r="Q10913" i="1"/>
  <c r="P10913" i="1"/>
  <c r="O10913" i="1"/>
  <c r="N10913" i="1"/>
  <c r="M10913" i="1"/>
  <c r="T10912" i="1"/>
  <c r="S10912" i="1"/>
  <c r="R10912" i="1"/>
  <c r="Q10912" i="1"/>
  <c r="P10912" i="1"/>
  <c r="O10912" i="1"/>
  <c r="N10912" i="1"/>
  <c r="M10912" i="1"/>
  <c r="T10911" i="1"/>
  <c r="S10911" i="1"/>
  <c r="R10911" i="1"/>
  <c r="Q10911" i="1"/>
  <c r="P10911" i="1"/>
  <c r="O10911" i="1"/>
  <c r="N10911" i="1"/>
  <c r="M10911" i="1"/>
  <c r="T10910" i="1"/>
  <c r="S10910" i="1"/>
  <c r="R10910" i="1"/>
  <c r="Q10910" i="1"/>
  <c r="P10910" i="1"/>
  <c r="O10910" i="1"/>
  <c r="N10910" i="1"/>
  <c r="M10910" i="1"/>
  <c r="T10909" i="1"/>
  <c r="S10909" i="1"/>
  <c r="R10909" i="1"/>
  <c r="Q10909" i="1"/>
  <c r="P10909" i="1"/>
  <c r="O10909" i="1"/>
  <c r="N10909" i="1"/>
  <c r="M10909" i="1"/>
  <c r="T10908" i="1"/>
  <c r="S10908" i="1"/>
  <c r="R10908" i="1"/>
  <c r="Q10908" i="1"/>
  <c r="P10908" i="1"/>
  <c r="O10908" i="1"/>
  <c r="N10908" i="1"/>
  <c r="M10908" i="1"/>
  <c r="T10907" i="1"/>
  <c r="S10907" i="1"/>
  <c r="R10907" i="1"/>
  <c r="Q10907" i="1"/>
  <c r="P10907" i="1"/>
  <c r="O10907" i="1"/>
  <c r="N10907" i="1"/>
  <c r="M10907" i="1"/>
  <c r="T10906" i="1"/>
  <c r="S10906" i="1"/>
  <c r="R10906" i="1"/>
  <c r="Q10906" i="1"/>
  <c r="P10906" i="1"/>
  <c r="O10906" i="1"/>
  <c r="N10906" i="1"/>
  <c r="M10906" i="1"/>
  <c r="T10905" i="1"/>
  <c r="S10905" i="1"/>
  <c r="R10905" i="1"/>
  <c r="Q10905" i="1"/>
  <c r="P10905" i="1"/>
  <c r="O10905" i="1"/>
  <c r="N10905" i="1"/>
  <c r="M10905" i="1"/>
  <c r="T10904" i="1"/>
  <c r="S10904" i="1"/>
  <c r="R10904" i="1"/>
  <c r="Q10904" i="1"/>
  <c r="P10904" i="1"/>
  <c r="O10904" i="1"/>
  <c r="N10904" i="1"/>
  <c r="M10904" i="1"/>
  <c r="T10903" i="1"/>
  <c r="S10903" i="1"/>
  <c r="R10903" i="1"/>
  <c r="Q10903" i="1"/>
  <c r="P10903" i="1"/>
  <c r="O10903" i="1"/>
  <c r="N10903" i="1"/>
  <c r="M10903" i="1"/>
  <c r="T10902" i="1"/>
  <c r="S10902" i="1"/>
  <c r="R10902" i="1"/>
  <c r="Q10902" i="1"/>
  <c r="P10902" i="1"/>
  <c r="O10902" i="1"/>
  <c r="N10902" i="1"/>
  <c r="M10902" i="1"/>
  <c r="T10901" i="1"/>
  <c r="S10901" i="1"/>
  <c r="R10901" i="1"/>
  <c r="Q10901" i="1"/>
  <c r="P10901" i="1"/>
  <c r="O10901" i="1"/>
  <c r="N10901" i="1"/>
  <c r="M10901" i="1"/>
  <c r="T10900" i="1"/>
  <c r="S10900" i="1"/>
  <c r="R10900" i="1"/>
  <c r="Q10900" i="1"/>
  <c r="P10900" i="1"/>
  <c r="O10900" i="1"/>
  <c r="N10900" i="1"/>
  <c r="M10900" i="1"/>
  <c r="T10899" i="1"/>
  <c r="S10899" i="1"/>
  <c r="R10899" i="1"/>
  <c r="Q10899" i="1"/>
  <c r="P10899" i="1"/>
  <c r="O10899" i="1"/>
  <c r="N10899" i="1"/>
  <c r="M10899" i="1"/>
  <c r="T10898" i="1"/>
  <c r="S10898" i="1"/>
  <c r="R10898" i="1"/>
  <c r="Q10898" i="1"/>
  <c r="P10898" i="1"/>
  <c r="O10898" i="1"/>
  <c r="N10898" i="1"/>
  <c r="M10898" i="1"/>
  <c r="T10897" i="1"/>
  <c r="S10897" i="1"/>
  <c r="R10897" i="1"/>
  <c r="Q10897" i="1"/>
  <c r="P10897" i="1"/>
  <c r="O10897" i="1"/>
  <c r="N10897" i="1"/>
  <c r="M10897" i="1"/>
  <c r="T10896" i="1"/>
  <c r="S10896" i="1"/>
  <c r="R10896" i="1"/>
  <c r="Q10896" i="1"/>
  <c r="P10896" i="1"/>
  <c r="O10896" i="1"/>
  <c r="N10896" i="1"/>
  <c r="M10896" i="1"/>
  <c r="T10895" i="1"/>
  <c r="S10895" i="1"/>
  <c r="R10895" i="1"/>
  <c r="Q10895" i="1"/>
  <c r="P10895" i="1"/>
  <c r="O10895" i="1"/>
  <c r="N10895" i="1"/>
  <c r="M10895" i="1"/>
  <c r="T10894" i="1"/>
  <c r="S10894" i="1"/>
  <c r="R10894" i="1"/>
  <c r="Q10894" i="1"/>
  <c r="P10894" i="1"/>
  <c r="O10894" i="1"/>
  <c r="N10894" i="1"/>
  <c r="M10894" i="1"/>
  <c r="T10893" i="1"/>
  <c r="S10893" i="1"/>
  <c r="R10893" i="1"/>
  <c r="Q10893" i="1"/>
  <c r="P10893" i="1"/>
  <c r="O10893" i="1"/>
  <c r="N10893" i="1"/>
  <c r="M10893" i="1"/>
  <c r="T10892" i="1"/>
  <c r="S10892" i="1"/>
  <c r="R10892" i="1"/>
  <c r="Q10892" i="1"/>
  <c r="P10892" i="1"/>
  <c r="O10892" i="1"/>
  <c r="N10892" i="1"/>
  <c r="M10892" i="1"/>
  <c r="T10891" i="1"/>
  <c r="S10891" i="1"/>
  <c r="R10891" i="1"/>
  <c r="Q10891" i="1"/>
  <c r="P10891" i="1"/>
  <c r="O10891" i="1"/>
  <c r="N10891" i="1"/>
  <c r="M10891" i="1"/>
  <c r="T10890" i="1"/>
  <c r="S10890" i="1"/>
  <c r="R10890" i="1"/>
  <c r="Q10890" i="1"/>
  <c r="P10890" i="1"/>
  <c r="O10890" i="1"/>
  <c r="N10890" i="1"/>
  <c r="M10890" i="1"/>
  <c r="T10889" i="1"/>
  <c r="S10889" i="1"/>
  <c r="R10889" i="1"/>
  <c r="Q10889" i="1"/>
  <c r="P10889" i="1"/>
  <c r="O10889" i="1"/>
  <c r="N10889" i="1"/>
  <c r="M10889" i="1"/>
  <c r="T10888" i="1"/>
  <c r="S10888" i="1"/>
  <c r="R10888" i="1"/>
  <c r="Q10888" i="1"/>
  <c r="P10888" i="1"/>
  <c r="O10888" i="1"/>
  <c r="N10888" i="1"/>
  <c r="M10888" i="1"/>
  <c r="T10887" i="1"/>
  <c r="S10887" i="1"/>
  <c r="R10887" i="1"/>
  <c r="Q10887" i="1"/>
  <c r="P10887" i="1"/>
  <c r="O10887" i="1"/>
  <c r="N10887" i="1"/>
  <c r="M10887" i="1"/>
  <c r="T10886" i="1"/>
  <c r="S10886" i="1"/>
  <c r="R10886" i="1"/>
  <c r="Q10886" i="1"/>
  <c r="P10886" i="1"/>
  <c r="O10886" i="1"/>
  <c r="N10886" i="1"/>
  <c r="M10886" i="1"/>
  <c r="T10885" i="1"/>
  <c r="S10885" i="1"/>
  <c r="R10885" i="1"/>
  <c r="Q10885" i="1"/>
  <c r="P10885" i="1"/>
  <c r="O10885" i="1"/>
  <c r="N10885" i="1"/>
  <c r="M10885" i="1"/>
  <c r="T10884" i="1"/>
  <c r="S10884" i="1"/>
  <c r="R10884" i="1"/>
  <c r="Q10884" i="1"/>
  <c r="P10884" i="1"/>
  <c r="O10884" i="1"/>
  <c r="N10884" i="1"/>
  <c r="M10884" i="1"/>
  <c r="T10883" i="1"/>
  <c r="S10883" i="1"/>
  <c r="R10883" i="1"/>
  <c r="Q10883" i="1"/>
  <c r="P10883" i="1"/>
  <c r="O10883" i="1"/>
  <c r="M10883" i="1"/>
  <c r="N10883" i="1" s="1"/>
  <c r="T10882" i="1"/>
  <c r="S10882" i="1"/>
  <c r="R10882" i="1"/>
  <c r="Q10882" i="1"/>
  <c r="P10882" i="1"/>
  <c r="O10882" i="1"/>
  <c r="M10882" i="1"/>
  <c r="N10882" i="1" s="1"/>
  <c r="T10881" i="1"/>
  <c r="S10881" i="1"/>
  <c r="R10881" i="1"/>
  <c r="Q10881" i="1"/>
  <c r="P10881" i="1"/>
  <c r="O10881" i="1"/>
  <c r="M10881" i="1"/>
  <c r="N10881" i="1" s="1"/>
  <c r="T10880" i="1"/>
  <c r="S10880" i="1"/>
  <c r="R10880" i="1"/>
  <c r="Q10880" i="1"/>
  <c r="P10880" i="1"/>
  <c r="O10880" i="1"/>
  <c r="M10880" i="1"/>
  <c r="N10880" i="1" s="1"/>
  <c r="T10879" i="1"/>
  <c r="S10879" i="1"/>
  <c r="R10879" i="1"/>
  <c r="Q10879" i="1"/>
  <c r="P10879" i="1"/>
  <c r="O10879" i="1"/>
  <c r="M10879" i="1"/>
  <c r="N10879" i="1" s="1"/>
  <c r="T10878" i="1"/>
  <c r="S10878" i="1"/>
  <c r="R10878" i="1"/>
  <c r="Q10878" i="1"/>
  <c r="P10878" i="1"/>
  <c r="O10878" i="1"/>
  <c r="M10878" i="1"/>
  <c r="N10878" i="1" s="1"/>
  <c r="T10877" i="1"/>
  <c r="S10877" i="1"/>
  <c r="R10877" i="1"/>
  <c r="Q10877" i="1"/>
  <c r="P10877" i="1"/>
  <c r="O10877" i="1"/>
  <c r="M10877" i="1"/>
  <c r="N10877" i="1" s="1"/>
  <c r="T10876" i="1"/>
  <c r="S10876" i="1"/>
  <c r="R10876" i="1"/>
  <c r="Q10876" i="1"/>
  <c r="P10876" i="1"/>
  <c r="O10876" i="1"/>
  <c r="M10876" i="1"/>
  <c r="N10876" i="1" s="1"/>
  <c r="T10875" i="1"/>
  <c r="S10875" i="1"/>
  <c r="R10875" i="1"/>
  <c r="Q10875" i="1"/>
  <c r="P10875" i="1"/>
  <c r="O10875" i="1"/>
  <c r="M10875" i="1"/>
  <c r="N10875" i="1" s="1"/>
  <c r="T10874" i="1"/>
  <c r="S10874" i="1"/>
  <c r="R10874" i="1"/>
  <c r="Q10874" i="1"/>
  <c r="P10874" i="1"/>
  <c r="O10874" i="1"/>
  <c r="M10874" i="1"/>
  <c r="N10874" i="1" s="1"/>
  <c r="T10873" i="1"/>
  <c r="S10873" i="1"/>
  <c r="R10873" i="1"/>
  <c r="Q10873" i="1"/>
  <c r="P10873" i="1"/>
  <c r="O10873" i="1"/>
  <c r="M10873" i="1"/>
  <c r="N10873" i="1" s="1"/>
  <c r="T10872" i="1"/>
  <c r="S10872" i="1"/>
  <c r="R10872" i="1"/>
  <c r="Q10872" i="1"/>
  <c r="P10872" i="1"/>
  <c r="O10872" i="1"/>
  <c r="M10872" i="1"/>
  <c r="N10872" i="1" s="1"/>
  <c r="T10871" i="1"/>
  <c r="S10871" i="1"/>
  <c r="R10871" i="1"/>
  <c r="Q10871" i="1"/>
  <c r="P10871" i="1"/>
  <c r="O10871" i="1"/>
  <c r="M10871" i="1"/>
  <c r="N10871" i="1" s="1"/>
  <c r="T10870" i="1"/>
  <c r="S10870" i="1"/>
  <c r="R10870" i="1"/>
  <c r="Q10870" i="1"/>
  <c r="P10870" i="1"/>
  <c r="O10870" i="1"/>
  <c r="M10870" i="1"/>
  <c r="N10870" i="1" s="1"/>
  <c r="T10869" i="1"/>
  <c r="S10869" i="1"/>
  <c r="R10869" i="1"/>
  <c r="Q10869" i="1"/>
  <c r="P10869" i="1"/>
  <c r="O10869" i="1"/>
  <c r="M10869" i="1"/>
  <c r="N10869" i="1" s="1"/>
  <c r="T10868" i="1"/>
  <c r="S10868" i="1"/>
  <c r="R10868" i="1"/>
  <c r="Q10868" i="1"/>
  <c r="P10868" i="1"/>
  <c r="O10868" i="1"/>
  <c r="M10868" i="1"/>
  <c r="N10868" i="1" s="1"/>
  <c r="T10867" i="1"/>
  <c r="S10867" i="1"/>
  <c r="R10867" i="1"/>
  <c r="Q10867" i="1"/>
  <c r="P10867" i="1"/>
  <c r="O10867" i="1"/>
  <c r="M10867" i="1"/>
  <c r="N10867" i="1" s="1"/>
  <c r="T10866" i="1"/>
  <c r="S10866" i="1"/>
  <c r="R10866" i="1"/>
  <c r="Q10866" i="1"/>
  <c r="P10866" i="1"/>
  <c r="O10866" i="1"/>
  <c r="M10866" i="1"/>
  <c r="N10866" i="1" s="1"/>
  <c r="T10865" i="1"/>
  <c r="S10865" i="1"/>
  <c r="R10865" i="1"/>
  <c r="Q10865" i="1"/>
  <c r="P10865" i="1"/>
  <c r="O10865" i="1"/>
  <c r="M10865" i="1"/>
  <c r="N10865" i="1" s="1"/>
  <c r="T10864" i="1"/>
  <c r="S10864" i="1"/>
  <c r="R10864" i="1"/>
  <c r="Q10864" i="1"/>
  <c r="P10864" i="1"/>
  <c r="O10864" i="1"/>
  <c r="M10864" i="1"/>
  <c r="N10864" i="1" s="1"/>
  <c r="T10863" i="1"/>
  <c r="S10863" i="1"/>
  <c r="R10863" i="1"/>
  <c r="Q10863" i="1"/>
  <c r="P10863" i="1"/>
  <c r="O10863" i="1"/>
  <c r="M10863" i="1"/>
  <c r="N10863" i="1" s="1"/>
  <c r="T10862" i="1"/>
  <c r="S10862" i="1"/>
  <c r="R10862" i="1"/>
  <c r="Q10862" i="1"/>
  <c r="P10862" i="1"/>
  <c r="O10862" i="1"/>
  <c r="N10862" i="1"/>
  <c r="M10862" i="1"/>
  <c r="T10861" i="1"/>
  <c r="S10861" i="1"/>
  <c r="R10861" i="1"/>
  <c r="Q10861" i="1"/>
  <c r="P10861" i="1"/>
  <c r="O10861" i="1"/>
  <c r="N10861" i="1"/>
  <c r="M10861" i="1"/>
  <c r="T10860" i="1"/>
  <c r="S10860" i="1"/>
  <c r="R10860" i="1"/>
  <c r="Q10860" i="1"/>
  <c r="P10860" i="1"/>
  <c r="O10860" i="1"/>
  <c r="N10860" i="1"/>
  <c r="M10860" i="1"/>
  <c r="T10859" i="1"/>
  <c r="S10859" i="1"/>
  <c r="R10859" i="1"/>
  <c r="Q10859" i="1"/>
  <c r="P10859" i="1"/>
  <c r="O10859" i="1"/>
  <c r="N10859" i="1"/>
  <c r="M10859" i="1"/>
  <c r="T10858" i="1"/>
  <c r="S10858" i="1"/>
  <c r="R10858" i="1"/>
  <c r="Q10858" i="1"/>
  <c r="P10858" i="1"/>
  <c r="O10858" i="1"/>
  <c r="N10858" i="1"/>
  <c r="M10858" i="1"/>
  <c r="T10857" i="1"/>
  <c r="S10857" i="1"/>
  <c r="R10857" i="1"/>
  <c r="Q10857" i="1"/>
  <c r="P10857" i="1"/>
  <c r="O10857" i="1"/>
  <c r="N10857" i="1"/>
  <c r="M10857" i="1"/>
  <c r="T10856" i="1"/>
  <c r="S10856" i="1"/>
  <c r="R10856" i="1"/>
  <c r="Q10856" i="1"/>
  <c r="P10856" i="1"/>
  <c r="O10856" i="1"/>
  <c r="N10856" i="1"/>
  <c r="M10856" i="1"/>
  <c r="T10855" i="1"/>
  <c r="S10855" i="1"/>
  <c r="R10855" i="1"/>
  <c r="Q10855" i="1"/>
  <c r="P10855" i="1"/>
  <c r="O10855" i="1"/>
  <c r="N10855" i="1"/>
  <c r="M10855" i="1"/>
  <c r="T10854" i="1"/>
  <c r="S10854" i="1"/>
  <c r="R10854" i="1"/>
  <c r="Q10854" i="1"/>
  <c r="P10854" i="1"/>
  <c r="O10854" i="1"/>
  <c r="N10854" i="1"/>
  <c r="M10854" i="1"/>
  <c r="T10853" i="1"/>
  <c r="S10853" i="1"/>
  <c r="R10853" i="1"/>
  <c r="Q10853" i="1"/>
  <c r="P10853" i="1"/>
  <c r="O10853" i="1"/>
  <c r="N10853" i="1"/>
  <c r="M10853" i="1"/>
  <c r="T10852" i="1"/>
  <c r="S10852" i="1"/>
  <c r="R10852" i="1"/>
  <c r="Q10852" i="1"/>
  <c r="P10852" i="1"/>
  <c r="O10852" i="1"/>
  <c r="N10852" i="1"/>
  <c r="M10852" i="1"/>
  <c r="T10851" i="1"/>
  <c r="S10851" i="1"/>
  <c r="R10851" i="1"/>
  <c r="Q10851" i="1"/>
  <c r="P10851" i="1"/>
  <c r="O10851" i="1"/>
  <c r="N10851" i="1"/>
  <c r="M10851" i="1"/>
  <c r="T10850" i="1"/>
  <c r="S10850" i="1"/>
  <c r="R10850" i="1"/>
  <c r="Q10850" i="1"/>
  <c r="P10850" i="1"/>
  <c r="O10850" i="1"/>
  <c r="N10850" i="1"/>
  <c r="M10850" i="1"/>
  <c r="T10849" i="1"/>
  <c r="S10849" i="1"/>
  <c r="R10849" i="1"/>
  <c r="Q10849" i="1"/>
  <c r="P10849" i="1"/>
  <c r="O10849" i="1"/>
  <c r="N10849" i="1"/>
  <c r="M10849" i="1"/>
  <c r="T10848" i="1"/>
  <c r="S10848" i="1"/>
  <c r="R10848" i="1"/>
  <c r="Q10848" i="1"/>
  <c r="P10848" i="1"/>
  <c r="O10848" i="1"/>
  <c r="N10848" i="1"/>
  <c r="M10848" i="1"/>
  <c r="T10847" i="1"/>
  <c r="S10847" i="1"/>
  <c r="R10847" i="1"/>
  <c r="Q10847" i="1"/>
  <c r="P10847" i="1"/>
  <c r="O10847" i="1"/>
  <c r="N10847" i="1"/>
  <c r="M10847" i="1"/>
  <c r="T10846" i="1"/>
  <c r="S10846" i="1"/>
  <c r="R10846" i="1"/>
  <c r="Q10846" i="1"/>
  <c r="P10846" i="1"/>
  <c r="O10846" i="1"/>
  <c r="N10846" i="1"/>
  <c r="M10846" i="1"/>
  <c r="T10845" i="1"/>
  <c r="S10845" i="1"/>
  <c r="R10845" i="1"/>
  <c r="Q10845" i="1"/>
  <c r="P10845" i="1"/>
  <c r="O10845" i="1"/>
  <c r="N10845" i="1"/>
  <c r="M10845" i="1"/>
  <c r="T10844" i="1"/>
  <c r="S10844" i="1"/>
  <c r="R10844" i="1"/>
  <c r="Q10844" i="1"/>
  <c r="P10844" i="1"/>
  <c r="O10844" i="1"/>
  <c r="N10844" i="1"/>
  <c r="M10844" i="1"/>
  <c r="T10843" i="1"/>
  <c r="S10843" i="1"/>
  <c r="R10843" i="1"/>
  <c r="Q10843" i="1"/>
  <c r="P10843" i="1"/>
  <c r="O10843" i="1"/>
  <c r="N10843" i="1"/>
  <c r="M10843" i="1"/>
  <c r="T10842" i="1"/>
  <c r="S10842" i="1"/>
  <c r="R10842" i="1"/>
  <c r="Q10842" i="1"/>
  <c r="P10842" i="1"/>
  <c r="O10842" i="1"/>
  <c r="N10842" i="1"/>
  <c r="M10842" i="1"/>
  <c r="T10841" i="1"/>
  <c r="S10841" i="1"/>
  <c r="R10841" i="1"/>
  <c r="Q10841" i="1"/>
  <c r="P10841" i="1"/>
  <c r="O10841" i="1"/>
  <c r="N10841" i="1"/>
  <c r="M10841" i="1"/>
  <c r="T10840" i="1"/>
  <c r="S10840" i="1"/>
  <c r="R10840" i="1"/>
  <c r="Q10840" i="1"/>
  <c r="P10840" i="1"/>
  <c r="O10840" i="1"/>
  <c r="N10840" i="1"/>
  <c r="M10840" i="1"/>
  <c r="T10839" i="1"/>
  <c r="S10839" i="1"/>
  <c r="R10839" i="1"/>
  <c r="Q10839" i="1"/>
  <c r="P10839" i="1"/>
  <c r="O10839" i="1"/>
  <c r="N10839" i="1"/>
  <c r="M10839" i="1"/>
  <c r="T10838" i="1"/>
  <c r="S10838" i="1"/>
  <c r="R10838" i="1"/>
  <c r="Q10838" i="1"/>
  <c r="P10838" i="1"/>
  <c r="O10838" i="1"/>
  <c r="N10838" i="1"/>
  <c r="M10838" i="1"/>
  <c r="T10837" i="1"/>
  <c r="S10837" i="1"/>
  <c r="R10837" i="1"/>
  <c r="Q10837" i="1"/>
  <c r="P10837" i="1"/>
  <c r="O10837" i="1"/>
  <c r="N10837" i="1"/>
  <c r="M10837" i="1"/>
  <c r="T10836" i="1"/>
  <c r="S10836" i="1"/>
  <c r="R10836" i="1"/>
  <c r="Q10836" i="1"/>
  <c r="P10836" i="1"/>
  <c r="O10836" i="1"/>
  <c r="N10836" i="1"/>
  <c r="M10836" i="1"/>
  <c r="T10835" i="1"/>
  <c r="S10835" i="1"/>
  <c r="R10835" i="1"/>
  <c r="Q10835" i="1"/>
  <c r="P10835" i="1"/>
  <c r="O10835" i="1"/>
  <c r="N10835" i="1"/>
  <c r="M10835" i="1"/>
  <c r="T10834" i="1"/>
  <c r="S10834" i="1"/>
  <c r="R10834" i="1"/>
  <c r="Q10834" i="1"/>
  <c r="P10834" i="1"/>
  <c r="O10834" i="1"/>
  <c r="N10834" i="1"/>
  <c r="M10834" i="1"/>
  <c r="T10833" i="1"/>
  <c r="S10833" i="1"/>
  <c r="R10833" i="1"/>
  <c r="Q10833" i="1"/>
  <c r="P10833" i="1"/>
  <c r="O10833" i="1"/>
  <c r="N10833" i="1"/>
  <c r="M10833" i="1"/>
  <c r="T10832" i="1"/>
  <c r="S10832" i="1"/>
  <c r="R10832" i="1"/>
  <c r="Q10832" i="1"/>
  <c r="P10832" i="1"/>
  <c r="O10832" i="1"/>
  <c r="N10832" i="1"/>
  <c r="M10832" i="1"/>
  <c r="T10831" i="1"/>
  <c r="S10831" i="1"/>
  <c r="R10831" i="1"/>
  <c r="Q10831" i="1"/>
  <c r="P10831" i="1"/>
  <c r="O10831" i="1"/>
  <c r="N10831" i="1"/>
  <c r="M10831" i="1"/>
  <c r="T10830" i="1"/>
  <c r="S10830" i="1"/>
  <c r="R10830" i="1"/>
  <c r="Q10830" i="1"/>
  <c r="P10830" i="1"/>
  <c r="O10830" i="1"/>
  <c r="N10830" i="1"/>
  <c r="M10830" i="1"/>
  <c r="T10829" i="1"/>
  <c r="S10829" i="1"/>
  <c r="R10829" i="1"/>
  <c r="Q10829" i="1"/>
  <c r="P10829" i="1"/>
  <c r="O10829" i="1"/>
  <c r="N10829" i="1"/>
  <c r="M10829" i="1"/>
  <c r="T10828" i="1"/>
  <c r="S10828" i="1"/>
  <c r="R10828" i="1"/>
  <c r="Q10828" i="1"/>
  <c r="P10828" i="1"/>
  <c r="O10828" i="1"/>
  <c r="N10828" i="1"/>
  <c r="M10828" i="1"/>
  <c r="T10827" i="1"/>
  <c r="S10827" i="1"/>
  <c r="R10827" i="1"/>
  <c r="Q10827" i="1"/>
  <c r="P10827" i="1"/>
  <c r="O10827" i="1"/>
  <c r="N10827" i="1"/>
  <c r="M10827" i="1"/>
  <c r="T10826" i="1"/>
  <c r="S10826" i="1"/>
  <c r="R10826" i="1"/>
  <c r="Q10826" i="1"/>
  <c r="P10826" i="1"/>
  <c r="O10826" i="1"/>
  <c r="N10826" i="1"/>
  <c r="M10826" i="1"/>
  <c r="T10825" i="1"/>
  <c r="S10825" i="1"/>
  <c r="R10825" i="1"/>
  <c r="Q10825" i="1"/>
  <c r="P10825" i="1"/>
  <c r="O10825" i="1"/>
  <c r="N10825" i="1"/>
  <c r="M10825" i="1"/>
  <c r="T10824" i="1"/>
  <c r="S10824" i="1"/>
  <c r="R10824" i="1"/>
  <c r="Q10824" i="1"/>
  <c r="P10824" i="1"/>
  <c r="O10824" i="1"/>
  <c r="N10824" i="1"/>
  <c r="M10824" i="1"/>
  <c r="T10823" i="1"/>
  <c r="S10823" i="1"/>
  <c r="R10823" i="1"/>
  <c r="Q10823" i="1"/>
  <c r="P10823" i="1"/>
  <c r="O10823" i="1"/>
  <c r="N10823" i="1"/>
  <c r="M10823" i="1"/>
  <c r="T10822" i="1"/>
  <c r="S10822" i="1"/>
  <c r="R10822" i="1"/>
  <c r="Q10822" i="1"/>
  <c r="P10822" i="1"/>
  <c r="O10822" i="1"/>
  <c r="N10822" i="1"/>
  <c r="M10822" i="1"/>
  <c r="T10821" i="1"/>
  <c r="S10821" i="1"/>
  <c r="R10821" i="1"/>
  <c r="Q10821" i="1"/>
  <c r="P10821" i="1"/>
  <c r="O10821" i="1"/>
  <c r="N10821" i="1"/>
  <c r="M10821" i="1"/>
  <c r="T10820" i="1"/>
  <c r="S10820" i="1"/>
  <c r="R10820" i="1"/>
  <c r="Q10820" i="1"/>
  <c r="P10820" i="1"/>
  <c r="O10820" i="1"/>
  <c r="N10820" i="1"/>
  <c r="M10820" i="1"/>
  <c r="T10819" i="1"/>
  <c r="S10819" i="1"/>
  <c r="R10819" i="1"/>
  <c r="Q10819" i="1"/>
  <c r="P10819" i="1"/>
  <c r="O10819" i="1"/>
  <c r="N10819" i="1"/>
  <c r="M10819" i="1"/>
  <c r="T10818" i="1"/>
  <c r="S10818" i="1"/>
  <c r="R10818" i="1"/>
  <c r="Q10818" i="1"/>
  <c r="P10818" i="1"/>
  <c r="O10818" i="1"/>
  <c r="N10818" i="1"/>
  <c r="M10818" i="1"/>
  <c r="T10817" i="1"/>
  <c r="S10817" i="1"/>
  <c r="R10817" i="1"/>
  <c r="Q10817" i="1"/>
  <c r="P10817" i="1"/>
  <c r="O10817" i="1"/>
  <c r="N10817" i="1"/>
  <c r="M10817" i="1"/>
  <c r="T10816" i="1"/>
  <c r="S10816" i="1"/>
  <c r="R10816" i="1"/>
  <c r="Q10816" i="1"/>
  <c r="P10816" i="1"/>
  <c r="O10816" i="1"/>
  <c r="N10816" i="1"/>
  <c r="M10816" i="1"/>
  <c r="T10815" i="1"/>
  <c r="S10815" i="1"/>
  <c r="R10815" i="1"/>
  <c r="Q10815" i="1"/>
  <c r="P10815" i="1"/>
  <c r="O10815" i="1"/>
  <c r="N10815" i="1"/>
  <c r="M10815" i="1"/>
  <c r="T10814" i="1"/>
  <c r="S10814" i="1"/>
  <c r="R10814" i="1"/>
  <c r="Q10814" i="1"/>
  <c r="P10814" i="1"/>
  <c r="O10814" i="1"/>
  <c r="N10814" i="1"/>
  <c r="M10814" i="1"/>
  <c r="T10813" i="1"/>
  <c r="S10813" i="1"/>
  <c r="R10813" i="1"/>
  <c r="Q10813" i="1"/>
  <c r="P10813" i="1"/>
  <c r="O10813" i="1"/>
  <c r="N10813" i="1"/>
  <c r="M10813" i="1"/>
  <c r="T10812" i="1"/>
  <c r="S10812" i="1"/>
  <c r="R10812" i="1"/>
  <c r="Q10812" i="1"/>
  <c r="P10812" i="1"/>
  <c r="O10812" i="1"/>
  <c r="N10812" i="1"/>
  <c r="M10812" i="1"/>
  <c r="T10811" i="1"/>
  <c r="S10811" i="1"/>
  <c r="R10811" i="1"/>
  <c r="Q10811" i="1"/>
  <c r="P10811" i="1"/>
  <c r="O10811" i="1"/>
  <c r="N10811" i="1"/>
  <c r="M10811" i="1"/>
  <c r="T10810" i="1"/>
  <c r="S10810" i="1"/>
  <c r="R10810" i="1"/>
  <c r="Q10810" i="1"/>
  <c r="P10810" i="1"/>
  <c r="O10810" i="1"/>
  <c r="N10810" i="1"/>
  <c r="M10810" i="1"/>
  <c r="T10809" i="1"/>
  <c r="S10809" i="1"/>
  <c r="R10809" i="1"/>
  <c r="Q10809" i="1"/>
  <c r="P10809" i="1"/>
  <c r="O10809" i="1"/>
  <c r="N10809" i="1"/>
  <c r="M10809" i="1"/>
  <c r="T10808" i="1"/>
  <c r="S10808" i="1"/>
  <c r="R10808" i="1"/>
  <c r="Q10808" i="1"/>
  <c r="P10808" i="1"/>
  <c r="O10808" i="1"/>
  <c r="N10808" i="1"/>
  <c r="M10808" i="1"/>
  <c r="T10807" i="1"/>
  <c r="S10807" i="1"/>
  <c r="R10807" i="1"/>
  <c r="Q10807" i="1"/>
  <c r="P10807" i="1"/>
  <c r="O10807" i="1"/>
  <c r="N10807" i="1"/>
  <c r="M10807" i="1"/>
  <c r="T10806" i="1"/>
  <c r="S10806" i="1"/>
  <c r="R10806" i="1"/>
  <c r="Q10806" i="1"/>
  <c r="P10806" i="1"/>
  <c r="O10806" i="1"/>
  <c r="N10806" i="1"/>
  <c r="M10806" i="1"/>
  <c r="T10805" i="1"/>
  <c r="S10805" i="1"/>
  <c r="R10805" i="1"/>
  <c r="Q10805" i="1"/>
  <c r="P10805" i="1"/>
  <c r="O10805" i="1"/>
  <c r="N10805" i="1"/>
  <c r="M10805" i="1"/>
  <c r="T10804" i="1"/>
  <c r="S10804" i="1"/>
  <c r="R10804" i="1"/>
  <c r="Q10804" i="1"/>
  <c r="P10804" i="1"/>
  <c r="O10804" i="1"/>
  <c r="N10804" i="1"/>
  <c r="M10804" i="1"/>
  <c r="T10803" i="1"/>
  <c r="S10803" i="1"/>
  <c r="R10803" i="1"/>
  <c r="Q10803" i="1"/>
  <c r="P10803" i="1"/>
  <c r="O10803" i="1"/>
  <c r="N10803" i="1"/>
  <c r="M10803" i="1"/>
  <c r="T10802" i="1"/>
  <c r="S10802" i="1"/>
  <c r="R10802" i="1"/>
  <c r="Q10802" i="1"/>
  <c r="P10802" i="1"/>
  <c r="O10802" i="1"/>
  <c r="N10802" i="1"/>
  <c r="M10802" i="1"/>
  <c r="T10801" i="1"/>
  <c r="S10801" i="1"/>
  <c r="R10801" i="1"/>
  <c r="Q10801" i="1"/>
  <c r="P10801" i="1"/>
  <c r="O10801" i="1"/>
  <c r="N10801" i="1"/>
  <c r="M10801" i="1"/>
  <c r="T10800" i="1"/>
  <c r="S10800" i="1"/>
  <c r="R10800" i="1"/>
  <c r="Q10800" i="1"/>
  <c r="P10800" i="1"/>
  <c r="O10800" i="1"/>
  <c r="N10800" i="1"/>
  <c r="M10800" i="1"/>
  <c r="T10799" i="1"/>
  <c r="S10799" i="1"/>
  <c r="R10799" i="1"/>
  <c r="Q10799" i="1"/>
  <c r="P10799" i="1"/>
  <c r="O10799" i="1"/>
  <c r="N10799" i="1"/>
  <c r="M10799" i="1"/>
  <c r="T10798" i="1"/>
  <c r="S10798" i="1"/>
  <c r="R10798" i="1"/>
  <c r="Q10798" i="1"/>
  <c r="P10798" i="1"/>
  <c r="O10798" i="1"/>
  <c r="N10798" i="1"/>
  <c r="M10798" i="1"/>
  <c r="T10797" i="1"/>
  <c r="S10797" i="1"/>
  <c r="R10797" i="1"/>
  <c r="Q10797" i="1"/>
  <c r="P10797" i="1"/>
  <c r="O10797" i="1"/>
  <c r="N10797" i="1"/>
  <c r="M10797" i="1"/>
  <c r="T10796" i="1"/>
  <c r="S10796" i="1"/>
  <c r="R10796" i="1"/>
  <c r="Q10796" i="1"/>
  <c r="P10796" i="1"/>
  <c r="O10796" i="1"/>
  <c r="N10796" i="1"/>
  <c r="M10796" i="1"/>
  <c r="T10795" i="1"/>
  <c r="S10795" i="1"/>
  <c r="R10795" i="1"/>
  <c r="Q10795" i="1"/>
  <c r="P10795" i="1"/>
  <c r="O10795" i="1"/>
  <c r="N10795" i="1"/>
  <c r="M10795" i="1"/>
  <c r="T10794" i="1"/>
  <c r="S10794" i="1"/>
  <c r="R10794" i="1"/>
  <c r="Q10794" i="1"/>
  <c r="P10794" i="1"/>
  <c r="O10794" i="1"/>
  <c r="N10794" i="1"/>
  <c r="M10794" i="1"/>
  <c r="T10793" i="1"/>
  <c r="S10793" i="1"/>
  <c r="R10793" i="1"/>
  <c r="Q10793" i="1"/>
  <c r="P10793" i="1"/>
  <c r="O10793" i="1"/>
  <c r="N10793" i="1"/>
  <c r="M10793" i="1"/>
  <c r="T10792" i="1"/>
  <c r="S10792" i="1"/>
  <c r="R10792" i="1"/>
  <c r="Q10792" i="1"/>
  <c r="P10792" i="1"/>
  <c r="O10792" i="1"/>
  <c r="N10792" i="1"/>
  <c r="M10792" i="1"/>
  <c r="T10791" i="1"/>
  <c r="S10791" i="1"/>
  <c r="R10791" i="1"/>
  <c r="Q10791" i="1"/>
  <c r="P10791" i="1"/>
  <c r="O10791" i="1"/>
  <c r="N10791" i="1"/>
  <c r="M10791" i="1"/>
  <c r="T10790" i="1"/>
  <c r="S10790" i="1"/>
  <c r="R10790" i="1"/>
  <c r="Q10790" i="1"/>
  <c r="P10790" i="1"/>
  <c r="O10790" i="1"/>
  <c r="N10790" i="1"/>
  <c r="M10790" i="1"/>
  <c r="T10789" i="1"/>
  <c r="S10789" i="1"/>
  <c r="R10789" i="1"/>
  <c r="Q10789" i="1"/>
  <c r="P10789" i="1"/>
  <c r="O10789" i="1"/>
  <c r="N10789" i="1"/>
  <c r="M10789" i="1"/>
  <c r="T10788" i="1"/>
  <c r="S10788" i="1"/>
  <c r="R10788" i="1"/>
  <c r="Q10788" i="1"/>
  <c r="P10788" i="1"/>
  <c r="O10788" i="1"/>
  <c r="N10788" i="1"/>
  <c r="M10788" i="1"/>
  <c r="T10787" i="1"/>
  <c r="S10787" i="1"/>
  <c r="R10787" i="1"/>
  <c r="Q10787" i="1"/>
  <c r="P10787" i="1"/>
  <c r="O10787" i="1"/>
  <c r="N10787" i="1"/>
  <c r="M10787" i="1"/>
  <c r="T10786" i="1"/>
  <c r="S10786" i="1"/>
  <c r="R10786" i="1"/>
  <c r="Q10786" i="1"/>
  <c r="P10786" i="1"/>
  <c r="O10786" i="1"/>
  <c r="N10786" i="1"/>
  <c r="M10786" i="1"/>
  <c r="T10785" i="1"/>
  <c r="S10785" i="1"/>
  <c r="R10785" i="1"/>
  <c r="Q10785" i="1"/>
  <c r="P10785" i="1"/>
  <c r="O10785" i="1"/>
  <c r="N10785" i="1"/>
  <c r="M10785" i="1"/>
  <c r="T10784" i="1"/>
  <c r="S10784" i="1"/>
  <c r="R10784" i="1"/>
  <c r="Q10784" i="1"/>
  <c r="P10784" i="1"/>
  <c r="O10784" i="1"/>
  <c r="N10784" i="1"/>
  <c r="M10784" i="1"/>
  <c r="T10783" i="1"/>
  <c r="S10783" i="1"/>
  <c r="R10783" i="1"/>
  <c r="Q10783" i="1"/>
  <c r="P10783" i="1"/>
  <c r="O10783" i="1"/>
  <c r="M10783" i="1"/>
  <c r="N10783" i="1" s="1"/>
  <c r="T10782" i="1"/>
  <c r="S10782" i="1"/>
  <c r="R10782" i="1"/>
  <c r="Q10782" i="1"/>
  <c r="P10782" i="1"/>
  <c r="O10782" i="1"/>
  <c r="N10782" i="1"/>
  <c r="M10782" i="1"/>
  <c r="T10781" i="1"/>
  <c r="S10781" i="1"/>
  <c r="R10781" i="1"/>
  <c r="Q10781" i="1"/>
  <c r="P10781" i="1"/>
  <c r="O10781" i="1"/>
  <c r="N10781" i="1"/>
  <c r="M10781" i="1"/>
  <c r="T10780" i="1"/>
  <c r="S10780" i="1"/>
  <c r="R10780" i="1"/>
  <c r="Q10780" i="1"/>
  <c r="P10780" i="1"/>
  <c r="O10780" i="1"/>
  <c r="N10780" i="1"/>
  <c r="M10780" i="1"/>
  <c r="T10779" i="1"/>
  <c r="S10779" i="1"/>
  <c r="R10779" i="1"/>
  <c r="Q10779" i="1"/>
  <c r="P10779" i="1"/>
  <c r="O10779" i="1"/>
  <c r="N10779" i="1"/>
  <c r="M10779" i="1"/>
  <c r="T10778" i="1"/>
  <c r="S10778" i="1"/>
  <c r="R10778" i="1"/>
  <c r="Q10778" i="1"/>
  <c r="P10778" i="1"/>
  <c r="O10778" i="1"/>
  <c r="M10778" i="1"/>
  <c r="N10778" i="1" s="1"/>
  <c r="T10777" i="1"/>
  <c r="S10777" i="1"/>
  <c r="R10777" i="1"/>
  <c r="Q10777" i="1"/>
  <c r="P10777" i="1"/>
  <c r="O10777" i="1"/>
  <c r="M10777" i="1"/>
  <c r="N10777" i="1" s="1"/>
  <c r="T10776" i="1"/>
  <c r="S10776" i="1"/>
  <c r="R10776" i="1"/>
  <c r="Q10776" i="1"/>
  <c r="P10776" i="1"/>
  <c r="O10776" i="1"/>
  <c r="M10776" i="1"/>
  <c r="N10776" i="1" s="1"/>
  <c r="T10775" i="1"/>
  <c r="S10775" i="1"/>
  <c r="R10775" i="1"/>
  <c r="Q10775" i="1"/>
  <c r="P10775" i="1"/>
  <c r="O10775" i="1"/>
  <c r="N10775" i="1"/>
  <c r="M10775" i="1"/>
  <c r="T10774" i="1"/>
  <c r="S10774" i="1"/>
  <c r="R10774" i="1"/>
  <c r="Q10774" i="1"/>
  <c r="P10774" i="1"/>
  <c r="O10774" i="1"/>
  <c r="N10774" i="1"/>
  <c r="M10774" i="1"/>
  <c r="T10773" i="1"/>
  <c r="S10773" i="1"/>
  <c r="R10773" i="1"/>
  <c r="Q10773" i="1"/>
  <c r="P10773" i="1"/>
  <c r="O10773" i="1"/>
  <c r="N10773" i="1"/>
  <c r="M10773" i="1"/>
  <c r="T10772" i="1"/>
  <c r="S10772" i="1"/>
  <c r="R10772" i="1"/>
  <c r="Q10772" i="1"/>
  <c r="P10772" i="1"/>
  <c r="O10772" i="1"/>
  <c r="M10772" i="1"/>
  <c r="N10772" i="1" s="1"/>
  <c r="T10771" i="1"/>
  <c r="S10771" i="1"/>
  <c r="R10771" i="1"/>
  <c r="Q10771" i="1"/>
  <c r="P10771" i="1"/>
  <c r="O10771" i="1"/>
  <c r="M10771" i="1"/>
  <c r="N10771" i="1" s="1"/>
  <c r="T10770" i="1"/>
  <c r="S10770" i="1"/>
  <c r="R10770" i="1"/>
  <c r="Q10770" i="1"/>
  <c r="P10770" i="1"/>
  <c r="O10770" i="1"/>
  <c r="M10770" i="1"/>
  <c r="N10770" i="1" s="1"/>
  <c r="T10769" i="1"/>
  <c r="S10769" i="1"/>
  <c r="R10769" i="1"/>
  <c r="Q10769" i="1"/>
  <c r="P10769" i="1"/>
  <c r="O10769" i="1"/>
  <c r="M10769" i="1"/>
  <c r="N10769" i="1" s="1"/>
  <c r="T10768" i="1"/>
  <c r="S10768" i="1"/>
  <c r="R10768" i="1"/>
  <c r="Q10768" i="1"/>
  <c r="P10768" i="1"/>
  <c r="O10768" i="1"/>
  <c r="N10768" i="1"/>
  <c r="M10768" i="1"/>
  <c r="T10767" i="1"/>
  <c r="S10767" i="1"/>
  <c r="R10767" i="1"/>
  <c r="Q10767" i="1"/>
  <c r="P10767" i="1"/>
  <c r="O10767" i="1"/>
  <c r="N10767" i="1"/>
  <c r="M10767" i="1"/>
  <c r="T10766" i="1"/>
  <c r="S10766" i="1"/>
  <c r="R10766" i="1"/>
  <c r="Q10766" i="1"/>
  <c r="P10766" i="1"/>
  <c r="O10766" i="1"/>
  <c r="N10766" i="1"/>
  <c r="M10766" i="1"/>
  <c r="T10765" i="1"/>
  <c r="S10765" i="1"/>
  <c r="R10765" i="1"/>
  <c r="Q10765" i="1"/>
  <c r="P10765" i="1"/>
  <c r="O10765" i="1"/>
  <c r="M10765" i="1"/>
  <c r="N10765" i="1" s="1"/>
  <c r="T10764" i="1"/>
  <c r="S10764" i="1"/>
  <c r="R10764" i="1"/>
  <c r="Q10764" i="1"/>
  <c r="P10764" i="1"/>
  <c r="O10764" i="1"/>
  <c r="M10764" i="1"/>
  <c r="N10764" i="1" s="1"/>
  <c r="T10763" i="1"/>
  <c r="S10763" i="1"/>
  <c r="R10763" i="1"/>
  <c r="Q10763" i="1"/>
  <c r="P10763" i="1"/>
  <c r="O10763" i="1"/>
  <c r="M10763" i="1"/>
  <c r="N10763" i="1" s="1"/>
  <c r="T10762" i="1"/>
  <c r="S10762" i="1"/>
  <c r="R10762" i="1"/>
  <c r="Q10762" i="1"/>
  <c r="P10762" i="1"/>
  <c r="O10762" i="1"/>
  <c r="M10762" i="1"/>
  <c r="N10762" i="1" s="1"/>
  <c r="T10761" i="1"/>
  <c r="S10761" i="1"/>
  <c r="R10761" i="1"/>
  <c r="Q10761" i="1"/>
  <c r="P10761" i="1"/>
  <c r="O10761" i="1"/>
  <c r="M10761" i="1"/>
  <c r="N10761" i="1" s="1"/>
  <c r="T10760" i="1"/>
  <c r="S10760" i="1"/>
  <c r="R10760" i="1"/>
  <c r="Q10760" i="1"/>
  <c r="P10760" i="1"/>
  <c r="O10760" i="1"/>
  <c r="M10760" i="1"/>
  <c r="N10760" i="1" s="1"/>
  <c r="T10759" i="1"/>
  <c r="S10759" i="1"/>
  <c r="R10759" i="1"/>
  <c r="Q10759" i="1"/>
  <c r="P10759" i="1"/>
  <c r="O10759" i="1"/>
  <c r="M10759" i="1"/>
  <c r="N10759" i="1" s="1"/>
  <c r="T10758" i="1"/>
  <c r="S10758" i="1"/>
  <c r="R10758" i="1"/>
  <c r="Q10758" i="1"/>
  <c r="P10758" i="1"/>
  <c r="O10758" i="1"/>
  <c r="M10758" i="1"/>
  <c r="N10758" i="1" s="1"/>
  <c r="T10757" i="1"/>
  <c r="S10757" i="1"/>
  <c r="R10757" i="1"/>
  <c r="Q10757" i="1"/>
  <c r="P10757" i="1"/>
  <c r="O10757" i="1"/>
  <c r="N10757" i="1"/>
  <c r="M10757" i="1"/>
  <c r="T10756" i="1"/>
  <c r="S10756" i="1"/>
  <c r="R10756" i="1"/>
  <c r="Q10756" i="1"/>
  <c r="P10756" i="1"/>
  <c r="O10756" i="1"/>
  <c r="N10756" i="1"/>
  <c r="M10756" i="1"/>
  <c r="T10755" i="1"/>
  <c r="S10755" i="1"/>
  <c r="R10755" i="1"/>
  <c r="Q10755" i="1"/>
  <c r="P10755" i="1"/>
  <c r="O10755" i="1"/>
  <c r="N10755" i="1"/>
  <c r="M10755" i="1"/>
  <c r="T10754" i="1"/>
  <c r="S10754" i="1"/>
  <c r="R10754" i="1"/>
  <c r="Q10754" i="1"/>
  <c r="P10754" i="1"/>
  <c r="O10754" i="1"/>
  <c r="N10754" i="1"/>
  <c r="M10754" i="1"/>
  <c r="T10753" i="1"/>
  <c r="S10753" i="1"/>
  <c r="R10753" i="1"/>
  <c r="Q10753" i="1"/>
  <c r="P10753" i="1"/>
  <c r="O10753" i="1"/>
  <c r="M10753" i="1"/>
  <c r="N10753" i="1" s="1"/>
  <c r="T10752" i="1"/>
  <c r="S10752" i="1"/>
  <c r="R10752" i="1"/>
  <c r="Q10752" i="1"/>
  <c r="P10752" i="1"/>
  <c r="O10752" i="1"/>
  <c r="M10752" i="1"/>
  <c r="N10752" i="1" s="1"/>
  <c r="T10751" i="1"/>
  <c r="S10751" i="1"/>
  <c r="R10751" i="1"/>
  <c r="Q10751" i="1"/>
  <c r="P10751" i="1"/>
  <c r="O10751" i="1"/>
  <c r="M10751" i="1"/>
  <c r="N10751" i="1" s="1"/>
  <c r="T10750" i="1"/>
  <c r="S10750" i="1"/>
  <c r="R10750" i="1"/>
  <c r="Q10750" i="1"/>
  <c r="P10750" i="1"/>
  <c r="O10750" i="1"/>
  <c r="M10750" i="1"/>
  <c r="N10750" i="1" s="1"/>
  <c r="T10749" i="1"/>
  <c r="S10749" i="1"/>
  <c r="R10749" i="1"/>
  <c r="Q10749" i="1"/>
  <c r="P10749" i="1"/>
  <c r="O10749" i="1"/>
  <c r="M10749" i="1"/>
  <c r="N10749" i="1" s="1"/>
  <c r="T10748" i="1"/>
  <c r="S10748" i="1"/>
  <c r="R10748" i="1"/>
  <c r="Q10748" i="1"/>
  <c r="P10748" i="1"/>
  <c r="O10748" i="1"/>
  <c r="M10748" i="1"/>
  <c r="N10748" i="1" s="1"/>
  <c r="T10747" i="1"/>
  <c r="S10747" i="1"/>
  <c r="R10747" i="1"/>
  <c r="Q10747" i="1"/>
  <c r="P10747" i="1"/>
  <c r="O10747" i="1"/>
  <c r="M10747" i="1"/>
  <c r="N10747" i="1" s="1"/>
  <c r="T10746" i="1"/>
  <c r="S10746" i="1"/>
  <c r="R10746" i="1"/>
  <c r="Q10746" i="1"/>
  <c r="P10746" i="1"/>
  <c r="O10746" i="1"/>
  <c r="M10746" i="1"/>
  <c r="N10746" i="1" s="1"/>
  <c r="T10745" i="1"/>
  <c r="S10745" i="1"/>
  <c r="R10745" i="1"/>
  <c r="Q10745" i="1"/>
  <c r="P10745" i="1"/>
  <c r="O10745" i="1"/>
  <c r="M10745" i="1"/>
  <c r="N10745" i="1" s="1"/>
  <c r="T10744" i="1"/>
  <c r="S10744" i="1"/>
  <c r="R10744" i="1"/>
  <c r="Q10744" i="1"/>
  <c r="P10744" i="1"/>
  <c r="O10744" i="1"/>
  <c r="M10744" i="1"/>
  <c r="N10744" i="1" s="1"/>
  <c r="T10743" i="1"/>
  <c r="S10743" i="1"/>
  <c r="R10743" i="1"/>
  <c r="Q10743" i="1"/>
  <c r="P10743" i="1"/>
  <c r="O10743" i="1"/>
  <c r="M10743" i="1"/>
  <c r="N10743" i="1" s="1"/>
  <c r="T10742" i="1"/>
  <c r="S10742" i="1"/>
  <c r="R10742" i="1"/>
  <c r="Q10742" i="1"/>
  <c r="P10742" i="1"/>
  <c r="O10742" i="1"/>
  <c r="M10742" i="1"/>
  <c r="N10742" i="1" s="1"/>
  <c r="T10741" i="1"/>
  <c r="S10741" i="1"/>
  <c r="R10741" i="1"/>
  <c r="Q10741" i="1"/>
  <c r="P10741" i="1"/>
  <c r="O10741" i="1"/>
  <c r="M10741" i="1"/>
  <c r="N10741" i="1" s="1"/>
  <c r="T10740" i="1"/>
  <c r="S10740" i="1"/>
  <c r="R10740" i="1"/>
  <c r="Q10740" i="1"/>
  <c r="P10740" i="1"/>
  <c r="O10740" i="1"/>
  <c r="M10740" i="1"/>
  <c r="N10740" i="1" s="1"/>
  <c r="T10739" i="1"/>
  <c r="S10739" i="1"/>
  <c r="R10739" i="1"/>
  <c r="Q10739" i="1"/>
  <c r="P10739" i="1"/>
  <c r="O10739" i="1"/>
  <c r="M10739" i="1"/>
  <c r="N10739" i="1" s="1"/>
  <c r="T10738" i="1"/>
  <c r="S10738" i="1"/>
  <c r="R10738" i="1"/>
  <c r="Q10738" i="1"/>
  <c r="P10738" i="1"/>
  <c r="O10738" i="1"/>
  <c r="M10738" i="1"/>
  <c r="N10738" i="1" s="1"/>
  <c r="T10737" i="1"/>
  <c r="S10737" i="1"/>
  <c r="R10737" i="1"/>
  <c r="Q10737" i="1"/>
  <c r="P10737" i="1"/>
  <c r="O10737" i="1"/>
  <c r="M10737" i="1"/>
  <c r="N10737" i="1" s="1"/>
  <c r="T10736" i="1"/>
  <c r="S10736" i="1"/>
  <c r="R10736" i="1"/>
  <c r="Q10736" i="1"/>
  <c r="P10736" i="1"/>
  <c r="O10736" i="1"/>
  <c r="M10736" i="1"/>
  <c r="N10736" i="1" s="1"/>
  <c r="T10735" i="1"/>
  <c r="S10735" i="1"/>
  <c r="R10735" i="1"/>
  <c r="Q10735" i="1"/>
  <c r="P10735" i="1"/>
  <c r="O10735" i="1"/>
  <c r="M10735" i="1"/>
  <c r="N10735" i="1" s="1"/>
  <c r="T10734" i="1"/>
  <c r="S10734" i="1"/>
  <c r="R10734" i="1"/>
  <c r="Q10734" i="1"/>
  <c r="P10734" i="1"/>
  <c r="O10734" i="1"/>
  <c r="M10734" i="1"/>
  <c r="N10734" i="1" s="1"/>
  <c r="T10733" i="1"/>
  <c r="S10733" i="1"/>
  <c r="R10733" i="1"/>
  <c r="Q10733" i="1"/>
  <c r="P10733" i="1"/>
  <c r="O10733" i="1"/>
  <c r="M10733" i="1"/>
  <c r="N10733" i="1" s="1"/>
  <c r="T10732" i="1"/>
  <c r="S10732" i="1"/>
  <c r="R10732" i="1"/>
  <c r="Q10732" i="1"/>
  <c r="P10732" i="1"/>
  <c r="O10732" i="1"/>
  <c r="M10732" i="1"/>
  <c r="N10732" i="1" s="1"/>
  <c r="T10731" i="1"/>
  <c r="S10731" i="1"/>
  <c r="R10731" i="1"/>
  <c r="Q10731" i="1"/>
  <c r="P10731" i="1"/>
  <c r="O10731" i="1"/>
  <c r="M10731" i="1"/>
  <c r="N10731" i="1" s="1"/>
  <c r="T10730" i="1"/>
  <c r="S10730" i="1"/>
  <c r="R10730" i="1"/>
  <c r="Q10730" i="1"/>
  <c r="P10730" i="1"/>
  <c r="O10730" i="1"/>
  <c r="M10730" i="1"/>
  <c r="N10730" i="1" s="1"/>
  <c r="T10729" i="1"/>
  <c r="S10729" i="1"/>
  <c r="R10729" i="1"/>
  <c r="Q10729" i="1"/>
  <c r="P10729" i="1"/>
  <c r="O10729" i="1"/>
  <c r="M10729" i="1"/>
  <c r="N10729" i="1" s="1"/>
  <c r="T10728" i="1"/>
  <c r="S10728" i="1"/>
  <c r="R10728" i="1"/>
  <c r="Q10728" i="1"/>
  <c r="P10728" i="1"/>
  <c r="O10728" i="1"/>
  <c r="M10728" i="1"/>
  <c r="N10728" i="1" s="1"/>
  <c r="T10727" i="1"/>
  <c r="S10727" i="1"/>
  <c r="R10727" i="1"/>
  <c r="Q10727" i="1"/>
  <c r="P10727" i="1"/>
  <c r="O10727" i="1"/>
  <c r="N10727" i="1"/>
  <c r="M10727" i="1"/>
  <c r="T10726" i="1"/>
  <c r="S10726" i="1"/>
  <c r="R10726" i="1"/>
  <c r="Q10726" i="1"/>
  <c r="P10726" i="1"/>
  <c r="O10726" i="1"/>
  <c r="M10726" i="1"/>
  <c r="N10726" i="1" s="1"/>
  <c r="T10725" i="1"/>
  <c r="S10725" i="1"/>
  <c r="R10725" i="1"/>
  <c r="Q10725" i="1"/>
  <c r="P10725" i="1"/>
  <c r="O10725" i="1"/>
  <c r="M10725" i="1"/>
  <c r="N10725" i="1" s="1"/>
  <c r="T10724" i="1"/>
  <c r="S10724" i="1"/>
  <c r="R10724" i="1"/>
  <c r="Q10724" i="1"/>
  <c r="P10724" i="1"/>
  <c r="O10724" i="1"/>
  <c r="M10724" i="1"/>
  <c r="N10724" i="1" s="1"/>
  <c r="T10723" i="1"/>
  <c r="S10723" i="1"/>
  <c r="R10723" i="1"/>
  <c r="Q10723" i="1"/>
  <c r="P10723" i="1"/>
  <c r="O10723" i="1"/>
  <c r="M10723" i="1"/>
  <c r="N10723" i="1" s="1"/>
  <c r="T10722" i="1"/>
  <c r="S10722" i="1"/>
  <c r="R10722" i="1"/>
  <c r="Q10722" i="1"/>
  <c r="P10722" i="1"/>
  <c r="O10722" i="1"/>
  <c r="M10722" i="1"/>
  <c r="N10722" i="1" s="1"/>
  <c r="T10721" i="1"/>
  <c r="S10721" i="1"/>
  <c r="R10721" i="1"/>
  <c r="Q10721" i="1"/>
  <c r="P10721" i="1"/>
  <c r="O10721" i="1"/>
  <c r="M10721" i="1"/>
  <c r="N10721" i="1" s="1"/>
  <c r="T10720" i="1"/>
  <c r="S10720" i="1"/>
  <c r="R10720" i="1"/>
  <c r="Q10720" i="1"/>
  <c r="P10720" i="1"/>
  <c r="O10720" i="1"/>
  <c r="M10720" i="1"/>
  <c r="N10720" i="1" s="1"/>
  <c r="T10719" i="1"/>
  <c r="S10719" i="1"/>
  <c r="R10719" i="1"/>
  <c r="Q10719" i="1"/>
  <c r="P10719" i="1"/>
  <c r="O10719" i="1"/>
  <c r="M10719" i="1"/>
  <c r="N10719" i="1" s="1"/>
  <c r="T10718" i="1"/>
  <c r="S10718" i="1"/>
  <c r="R10718" i="1"/>
  <c r="Q10718" i="1"/>
  <c r="P10718" i="1"/>
  <c r="O10718" i="1"/>
  <c r="M10718" i="1"/>
  <c r="N10718" i="1" s="1"/>
  <c r="T10717" i="1"/>
  <c r="S10717" i="1"/>
  <c r="R10717" i="1"/>
  <c r="Q10717" i="1"/>
  <c r="P10717" i="1"/>
  <c r="O10717" i="1"/>
  <c r="M10717" i="1"/>
  <c r="N10717" i="1" s="1"/>
  <c r="T10716" i="1"/>
  <c r="S10716" i="1"/>
  <c r="R10716" i="1"/>
  <c r="Q10716" i="1"/>
  <c r="P10716" i="1"/>
  <c r="O10716" i="1"/>
  <c r="N10716" i="1"/>
  <c r="M10716" i="1"/>
  <c r="T10715" i="1"/>
  <c r="S10715" i="1"/>
  <c r="R10715" i="1"/>
  <c r="Q10715" i="1"/>
  <c r="P10715" i="1"/>
  <c r="O10715" i="1"/>
  <c r="N10715" i="1"/>
  <c r="M10715" i="1"/>
  <c r="T10714" i="1"/>
  <c r="S10714" i="1"/>
  <c r="R10714" i="1"/>
  <c r="Q10714" i="1"/>
  <c r="P10714" i="1"/>
  <c r="O10714" i="1"/>
  <c r="N10714" i="1"/>
  <c r="M10714" i="1"/>
  <c r="T10713" i="1"/>
  <c r="S10713" i="1"/>
  <c r="R10713" i="1"/>
  <c r="Q10713" i="1"/>
  <c r="P10713" i="1"/>
  <c r="O10713" i="1"/>
  <c r="N10713" i="1"/>
  <c r="M10713" i="1"/>
  <c r="T10712" i="1"/>
  <c r="S10712" i="1"/>
  <c r="R10712" i="1"/>
  <c r="Q10712" i="1"/>
  <c r="P10712" i="1"/>
  <c r="O10712" i="1"/>
  <c r="N10712" i="1"/>
  <c r="M10712" i="1"/>
  <c r="T10711" i="1"/>
  <c r="S10711" i="1"/>
  <c r="R10711" i="1"/>
  <c r="Q10711" i="1"/>
  <c r="P10711" i="1"/>
  <c r="O10711" i="1"/>
  <c r="N10711" i="1"/>
  <c r="M10711" i="1"/>
  <c r="T10710" i="1"/>
  <c r="S10710" i="1"/>
  <c r="R10710" i="1"/>
  <c r="Q10710" i="1"/>
  <c r="P10710" i="1"/>
  <c r="O10710" i="1"/>
  <c r="N10710" i="1"/>
  <c r="M10710" i="1"/>
  <c r="T10709" i="1"/>
  <c r="S10709" i="1"/>
  <c r="R10709" i="1"/>
  <c r="Q10709" i="1"/>
  <c r="P10709" i="1"/>
  <c r="O10709" i="1"/>
  <c r="N10709" i="1"/>
  <c r="M10709" i="1"/>
  <c r="T10708" i="1"/>
  <c r="S10708" i="1"/>
  <c r="R10708" i="1"/>
  <c r="Q10708" i="1"/>
  <c r="P10708" i="1"/>
  <c r="O10708" i="1"/>
  <c r="N10708" i="1"/>
  <c r="M10708" i="1"/>
  <c r="T10707" i="1"/>
  <c r="S10707" i="1"/>
  <c r="R10707" i="1"/>
  <c r="Q10707" i="1"/>
  <c r="P10707" i="1"/>
  <c r="O10707" i="1"/>
  <c r="N10707" i="1"/>
  <c r="M10707" i="1"/>
  <c r="T10706" i="1"/>
  <c r="S10706" i="1"/>
  <c r="R10706" i="1"/>
  <c r="Q10706" i="1"/>
  <c r="P10706" i="1"/>
  <c r="O10706" i="1"/>
  <c r="N10706" i="1"/>
  <c r="M10706" i="1"/>
  <c r="T10705" i="1"/>
  <c r="S10705" i="1"/>
  <c r="R10705" i="1"/>
  <c r="Q10705" i="1"/>
  <c r="P10705" i="1"/>
  <c r="O10705" i="1"/>
  <c r="N10705" i="1"/>
  <c r="M10705" i="1"/>
  <c r="T10704" i="1"/>
  <c r="S10704" i="1"/>
  <c r="R10704" i="1"/>
  <c r="Q10704" i="1"/>
  <c r="P10704" i="1"/>
  <c r="O10704" i="1"/>
  <c r="N10704" i="1"/>
  <c r="M10704" i="1"/>
  <c r="T10703" i="1"/>
  <c r="S10703" i="1"/>
  <c r="R10703" i="1"/>
  <c r="Q10703" i="1"/>
  <c r="P10703" i="1"/>
  <c r="O10703" i="1"/>
  <c r="N10703" i="1"/>
  <c r="M10703" i="1"/>
  <c r="T10702" i="1"/>
  <c r="S10702" i="1"/>
  <c r="R10702" i="1"/>
  <c r="Q10702" i="1"/>
  <c r="P10702" i="1"/>
  <c r="O10702" i="1"/>
  <c r="N10702" i="1"/>
  <c r="M10702" i="1"/>
  <c r="T10701" i="1"/>
  <c r="S10701" i="1"/>
  <c r="R10701" i="1"/>
  <c r="Q10701" i="1"/>
  <c r="P10701" i="1"/>
  <c r="O10701" i="1"/>
  <c r="N10701" i="1"/>
  <c r="M10701" i="1"/>
  <c r="T10700" i="1"/>
  <c r="S10700" i="1"/>
  <c r="R10700" i="1"/>
  <c r="Q10700" i="1"/>
  <c r="P10700" i="1"/>
  <c r="O10700" i="1"/>
  <c r="N10700" i="1"/>
  <c r="M10700" i="1"/>
  <c r="T10699" i="1"/>
  <c r="S10699" i="1"/>
  <c r="R10699" i="1"/>
  <c r="Q10699" i="1"/>
  <c r="P10699" i="1"/>
  <c r="O10699" i="1"/>
  <c r="N10699" i="1"/>
  <c r="M10699" i="1"/>
  <c r="T10698" i="1"/>
  <c r="S10698" i="1"/>
  <c r="R10698" i="1"/>
  <c r="Q10698" i="1"/>
  <c r="P10698" i="1"/>
  <c r="O10698" i="1"/>
  <c r="N10698" i="1"/>
  <c r="M10698" i="1"/>
  <c r="T10697" i="1"/>
  <c r="S10697" i="1"/>
  <c r="R10697" i="1"/>
  <c r="Q10697" i="1"/>
  <c r="P10697" i="1"/>
  <c r="O10697" i="1"/>
  <c r="N10697" i="1"/>
  <c r="M10697" i="1"/>
  <c r="T10696" i="1"/>
  <c r="S10696" i="1"/>
  <c r="R10696" i="1"/>
  <c r="Q10696" i="1"/>
  <c r="P10696" i="1"/>
  <c r="O10696" i="1"/>
  <c r="N10696" i="1"/>
  <c r="M10696" i="1"/>
  <c r="T10695" i="1"/>
  <c r="S10695" i="1"/>
  <c r="R10695" i="1"/>
  <c r="Q10695" i="1"/>
  <c r="P10695" i="1"/>
  <c r="O10695" i="1"/>
  <c r="N10695" i="1"/>
  <c r="M10695" i="1"/>
  <c r="T10694" i="1"/>
  <c r="S10694" i="1"/>
  <c r="R10694" i="1"/>
  <c r="Q10694" i="1"/>
  <c r="P10694" i="1"/>
  <c r="O10694" i="1"/>
  <c r="N10694" i="1"/>
  <c r="M10694" i="1"/>
  <c r="T10693" i="1"/>
  <c r="S10693" i="1"/>
  <c r="R10693" i="1"/>
  <c r="Q10693" i="1"/>
  <c r="P10693" i="1"/>
  <c r="O10693" i="1"/>
  <c r="N10693" i="1"/>
  <c r="M10693" i="1"/>
  <c r="T10692" i="1"/>
  <c r="S10692" i="1"/>
  <c r="R10692" i="1"/>
  <c r="Q10692" i="1"/>
  <c r="P10692" i="1"/>
  <c r="O10692" i="1"/>
  <c r="N10692" i="1"/>
  <c r="M10692" i="1"/>
  <c r="T10691" i="1"/>
  <c r="S10691" i="1"/>
  <c r="R10691" i="1"/>
  <c r="Q10691" i="1"/>
  <c r="P10691" i="1"/>
  <c r="O10691" i="1"/>
  <c r="N10691" i="1"/>
  <c r="M10691" i="1"/>
  <c r="T10690" i="1"/>
  <c r="S10690" i="1"/>
  <c r="R10690" i="1"/>
  <c r="Q10690" i="1"/>
  <c r="P10690" i="1"/>
  <c r="O10690" i="1"/>
  <c r="N10690" i="1"/>
  <c r="M10690" i="1"/>
  <c r="T10689" i="1"/>
  <c r="S10689" i="1"/>
  <c r="R10689" i="1"/>
  <c r="Q10689" i="1"/>
  <c r="P10689" i="1"/>
  <c r="O10689" i="1"/>
  <c r="N10689" i="1"/>
  <c r="M10689" i="1"/>
  <c r="T10688" i="1"/>
  <c r="S10688" i="1"/>
  <c r="R10688" i="1"/>
  <c r="Q10688" i="1"/>
  <c r="P10688" i="1"/>
  <c r="O10688" i="1"/>
  <c r="N10688" i="1"/>
  <c r="M10688" i="1"/>
  <c r="T10687" i="1"/>
  <c r="S10687" i="1"/>
  <c r="R10687" i="1"/>
  <c r="Q10687" i="1"/>
  <c r="P10687" i="1"/>
  <c r="O10687" i="1"/>
  <c r="N10687" i="1"/>
  <c r="M10687" i="1"/>
  <c r="T10686" i="1"/>
  <c r="S10686" i="1"/>
  <c r="R10686" i="1"/>
  <c r="Q10686" i="1"/>
  <c r="P10686" i="1"/>
  <c r="O10686" i="1"/>
  <c r="N10686" i="1"/>
  <c r="M10686" i="1"/>
  <c r="T10685" i="1"/>
  <c r="S10685" i="1"/>
  <c r="R10685" i="1"/>
  <c r="Q10685" i="1"/>
  <c r="P10685" i="1"/>
  <c r="O10685" i="1"/>
  <c r="N10685" i="1"/>
  <c r="M10685" i="1"/>
  <c r="T10684" i="1"/>
  <c r="S10684" i="1"/>
  <c r="R10684" i="1"/>
  <c r="Q10684" i="1"/>
  <c r="P10684" i="1"/>
  <c r="O10684" i="1"/>
  <c r="N10684" i="1"/>
  <c r="M10684" i="1"/>
  <c r="T10683" i="1"/>
  <c r="S10683" i="1"/>
  <c r="R10683" i="1"/>
  <c r="Q10683" i="1"/>
  <c r="P10683" i="1"/>
  <c r="O10683" i="1"/>
  <c r="N10683" i="1"/>
  <c r="M10683" i="1"/>
  <c r="T10682" i="1"/>
  <c r="S10682" i="1"/>
  <c r="R10682" i="1"/>
  <c r="Q10682" i="1"/>
  <c r="P10682" i="1"/>
  <c r="O10682" i="1"/>
  <c r="N10682" i="1"/>
  <c r="M10682" i="1"/>
  <c r="T10681" i="1"/>
  <c r="S10681" i="1"/>
  <c r="R10681" i="1"/>
  <c r="Q10681" i="1"/>
  <c r="P10681" i="1"/>
  <c r="O10681" i="1"/>
  <c r="N10681" i="1"/>
  <c r="M10681" i="1"/>
  <c r="T10680" i="1"/>
  <c r="S10680" i="1"/>
  <c r="R10680" i="1"/>
  <c r="Q10680" i="1"/>
  <c r="P10680" i="1"/>
  <c r="O10680" i="1"/>
  <c r="N10680" i="1"/>
  <c r="M10680" i="1"/>
  <c r="T10679" i="1"/>
  <c r="S10679" i="1"/>
  <c r="R10679" i="1"/>
  <c r="Q10679" i="1"/>
  <c r="P10679" i="1"/>
  <c r="O10679" i="1"/>
  <c r="N10679" i="1"/>
  <c r="M10679" i="1"/>
  <c r="T10678" i="1"/>
  <c r="S10678" i="1"/>
  <c r="R10678" i="1"/>
  <c r="Q10678" i="1"/>
  <c r="P10678" i="1"/>
  <c r="O10678" i="1"/>
  <c r="N10678" i="1"/>
  <c r="M10678" i="1"/>
  <c r="T10677" i="1"/>
  <c r="S10677" i="1"/>
  <c r="R10677" i="1"/>
  <c r="Q10677" i="1"/>
  <c r="P10677" i="1"/>
  <c r="O10677" i="1"/>
  <c r="N10677" i="1"/>
  <c r="M10677" i="1"/>
  <c r="T10676" i="1"/>
  <c r="S10676" i="1"/>
  <c r="R10676" i="1"/>
  <c r="Q10676" i="1"/>
  <c r="P10676" i="1"/>
  <c r="O10676" i="1"/>
  <c r="N10676" i="1"/>
  <c r="M10676" i="1"/>
  <c r="T10675" i="1"/>
  <c r="S10675" i="1"/>
  <c r="R10675" i="1"/>
  <c r="Q10675" i="1"/>
  <c r="P10675" i="1"/>
  <c r="O10675" i="1"/>
  <c r="N10675" i="1"/>
  <c r="M10675" i="1"/>
  <c r="T10674" i="1"/>
  <c r="S10674" i="1"/>
  <c r="R10674" i="1"/>
  <c r="Q10674" i="1"/>
  <c r="P10674" i="1"/>
  <c r="O10674" i="1"/>
  <c r="N10674" i="1"/>
  <c r="M10674" i="1"/>
  <c r="T10673" i="1"/>
  <c r="S10673" i="1"/>
  <c r="R10673" i="1"/>
  <c r="Q10673" i="1"/>
  <c r="P10673" i="1"/>
  <c r="O10673" i="1"/>
  <c r="N10673" i="1"/>
  <c r="M10673" i="1"/>
  <c r="T10672" i="1"/>
  <c r="S10672" i="1"/>
  <c r="R10672" i="1"/>
  <c r="Q10672" i="1"/>
  <c r="P10672" i="1"/>
  <c r="O10672" i="1"/>
  <c r="N10672" i="1"/>
  <c r="M10672" i="1"/>
  <c r="T10671" i="1"/>
  <c r="S10671" i="1"/>
  <c r="R10671" i="1"/>
  <c r="Q10671" i="1"/>
  <c r="P10671" i="1"/>
  <c r="O10671" i="1"/>
  <c r="N10671" i="1"/>
  <c r="M10671" i="1"/>
  <c r="T10670" i="1"/>
  <c r="S10670" i="1"/>
  <c r="R10670" i="1"/>
  <c r="Q10670" i="1"/>
  <c r="P10670" i="1"/>
  <c r="O10670" i="1"/>
  <c r="N10670" i="1"/>
  <c r="M10670" i="1"/>
  <c r="T10669" i="1"/>
  <c r="S10669" i="1"/>
  <c r="R10669" i="1"/>
  <c r="Q10669" i="1"/>
  <c r="P10669" i="1"/>
  <c r="O10669" i="1"/>
  <c r="N10669" i="1"/>
  <c r="M10669" i="1"/>
  <c r="T10668" i="1"/>
  <c r="S10668" i="1"/>
  <c r="R10668" i="1"/>
  <c r="Q10668" i="1"/>
  <c r="P10668" i="1"/>
  <c r="O10668" i="1"/>
  <c r="N10668" i="1"/>
  <c r="M10668" i="1"/>
  <c r="T10667" i="1"/>
  <c r="S10667" i="1"/>
  <c r="R10667" i="1"/>
  <c r="Q10667" i="1"/>
  <c r="P10667" i="1"/>
  <c r="O10667" i="1"/>
  <c r="N10667" i="1"/>
  <c r="M10667" i="1"/>
  <c r="T10666" i="1"/>
  <c r="S10666" i="1"/>
  <c r="R10666" i="1"/>
  <c r="Q10666" i="1"/>
  <c r="P10666" i="1"/>
  <c r="O10666" i="1"/>
  <c r="N10666" i="1"/>
  <c r="M10666" i="1"/>
  <c r="T10665" i="1"/>
  <c r="S10665" i="1"/>
  <c r="R10665" i="1"/>
  <c r="Q10665" i="1"/>
  <c r="P10665" i="1"/>
  <c r="O10665" i="1"/>
  <c r="N10665" i="1"/>
  <c r="M10665" i="1"/>
  <c r="T10664" i="1"/>
  <c r="S10664" i="1"/>
  <c r="R10664" i="1"/>
  <c r="Q10664" i="1"/>
  <c r="P10664" i="1"/>
  <c r="O10664" i="1"/>
  <c r="N10664" i="1"/>
  <c r="M10664" i="1"/>
  <c r="T10663" i="1"/>
  <c r="S10663" i="1"/>
  <c r="R10663" i="1"/>
  <c r="Q10663" i="1"/>
  <c r="P10663" i="1"/>
  <c r="O10663" i="1"/>
  <c r="N10663" i="1"/>
  <c r="M10663" i="1"/>
  <c r="T10662" i="1"/>
  <c r="S10662" i="1"/>
  <c r="R10662" i="1"/>
  <c r="Q10662" i="1"/>
  <c r="P10662" i="1"/>
  <c r="O10662" i="1"/>
  <c r="N10662" i="1"/>
  <c r="M10662" i="1"/>
  <c r="T10661" i="1"/>
  <c r="S10661" i="1"/>
  <c r="R10661" i="1"/>
  <c r="Q10661" i="1"/>
  <c r="P10661" i="1"/>
  <c r="O10661" i="1"/>
  <c r="N10661" i="1"/>
  <c r="M10661" i="1"/>
  <c r="T10660" i="1"/>
  <c r="S10660" i="1"/>
  <c r="R10660" i="1"/>
  <c r="Q10660" i="1"/>
  <c r="P10660" i="1"/>
  <c r="O10660" i="1"/>
  <c r="N10660" i="1"/>
  <c r="M10660" i="1"/>
  <c r="T10659" i="1"/>
  <c r="S10659" i="1"/>
  <c r="R10659" i="1"/>
  <c r="Q10659" i="1"/>
  <c r="P10659" i="1"/>
  <c r="O10659" i="1"/>
  <c r="N10659" i="1"/>
  <c r="M10659" i="1"/>
  <c r="T10658" i="1"/>
  <c r="S10658" i="1"/>
  <c r="R10658" i="1"/>
  <c r="Q10658" i="1"/>
  <c r="P10658" i="1"/>
  <c r="O10658" i="1"/>
  <c r="N10658" i="1"/>
  <c r="M10658" i="1"/>
  <c r="T10657" i="1"/>
  <c r="S10657" i="1"/>
  <c r="R10657" i="1"/>
  <c r="Q10657" i="1"/>
  <c r="P10657" i="1"/>
  <c r="O10657" i="1"/>
  <c r="N10657" i="1"/>
  <c r="M10657" i="1"/>
  <c r="T10656" i="1"/>
  <c r="S10656" i="1"/>
  <c r="R10656" i="1"/>
  <c r="Q10656" i="1"/>
  <c r="P10656" i="1"/>
  <c r="O10656" i="1"/>
  <c r="N10656" i="1"/>
  <c r="M10656" i="1"/>
  <c r="T10655" i="1"/>
  <c r="S10655" i="1"/>
  <c r="R10655" i="1"/>
  <c r="Q10655" i="1"/>
  <c r="P10655" i="1"/>
  <c r="O10655" i="1"/>
  <c r="N10655" i="1"/>
  <c r="M10655" i="1"/>
  <c r="T10654" i="1"/>
  <c r="S10654" i="1"/>
  <c r="R10654" i="1"/>
  <c r="Q10654" i="1"/>
  <c r="P10654" i="1"/>
  <c r="O10654" i="1"/>
  <c r="N10654" i="1"/>
  <c r="M10654" i="1"/>
  <c r="T10653" i="1"/>
  <c r="S10653" i="1"/>
  <c r="R10653" i="1"/>
  <c r="Q10653" i="1"/>
  <c r="P10653" i="1"/>
  <c r="O10653" i="1"/>
  <c r="N10653" i="1"/>
  <c r="M10653" i="1"/>
  <c r="T10652" i="1"/>
  <c r="S10652" i="1"/>
  <c r="R10652" i="1"/>
  <c r="Q10652" i="1"/>
  <c r="P10652" i="1"/>
  <c r="O10652" i="1"/>
  <c r="N10652" i="1"/>
  <c r="M10652" i="1"/>
  <c r="T10651" i="1"/>
  <c r="S10651" i="1"/>
  <c r="R10651" i="1"/>
  <c r="Q10651" i="1"/>
  <c r="P10651" i="1"/>
  <c r="O10651" i="1"/>
  <c r="N10651" i="1"/>
  <c r="M10651" i="1"/>
  <c r="T10650" i="1"/>
  <c r="S10650" i="1"/>
  <c r="R10650" i="1"/>
  <c r="Q10650" i="1"/>
  <c r="P10650" i="1"/>
  <c r="O10650" i="1"/>
  <c r="N10650" i="1"/>
  <c r="M10650" i="1"/>
  <c r="T10649" i="1"/>
  <c r="S10649" i="1"/>
  <c r="R10649" i="1"/>
  <c r="Q10649" i="1"/>
  <c r="P10649" i="1"/>
  <c r="O10649" i="1"/>
  <c r="N10649" i="1"/>
  <c r="M10649" i="1"/>
  <c r="T10648" i="1"/>
  <c r="S10648" i="1"/>
  <c r="R10648" i="1"/>
  <c r="Q10648" i="1"/>
  <c r="P10648" i="1"/>
  <c r="O10648" i="1"/>
  <c r="N10648" i="1"/>
  <c r="M10648" i="1"/>
  <c r="T10647" i="1"/>
  <c r="S10647" i="1"/>
  <c r="R10647" i="1"/>
  <c r="Q10647" i="1"/>
  <c r="P10647" i="1"/>
  <c r="O10647" i="1"/>
  <c r="N10647" i="1"/>
  <c r="M10647" i="1"/>
  <c r="T10646" i="1"/>
  <c r="S10646" i="1"/>
  <c r="R10646" i="1"/>
  <c r="Q10646" i="1"/>
  <c r="P10646" i="1"/>
  <c r="O10646" i="1"/>
  <c r="N10646" i="1"/>
  <c r="M10646" i="1"/>
  <c r="T10645" i="1"/>
  <c r="S10645" i="1"/>
  <c r="R10645" i="1"/>
  <c r="Q10645" i="1"/>
  <c r="P10645" i="1"/>
  <c r="O10645" i="1"/>
  <c r="N10645" i="1"/>
  <c r="M10645" i="1"/>
  <c r="T10644" i="1"/>
  <c r="S10644" i="1"/>
  <c r="R10644" i="1"/>
  <c r="Q10644" i="1"/>
  <c r="P10644" i="1"/>
  <c r="O10644" i="1"/>
  <c r="N10644" i="1"/>
  <c r="M10644" i="1"/>
  <c r="T10643" i="1"/>
  <c r="S10643" i="1"/>
  <c r="R10643" i="1"/>
  <c r="Q10643" i="1"/>
  <c r="P10643" i="1"/>
  <c r="O10643" i="1"/>
  <c r="N10643" i="1"/>
  <c r="M10643" i="1"/>
  <c r="T10642" i="1"/>
  <c r="S10642" i="1"/>
  <c r="R10642" i="1"/>
  <c r="Q10642" i="1"/>
  <c r="P10642" i="1"/>
  <c r="O10642" i="1"/>
  <c r="N10642" i="1"/>
  <c r="M10642" i="1"/>
  <c r="T10641" i="1"/>
  <c r="S10641" i="1"/>
  <c r="R10641" i="1"/>
  <c r="Q10641" i="1"/>
  <c r="P10641" i="1"/>
  <c r="O10641" i="1"/>
  <c r="N10641" i="1"/>
  <c r="M10641" i="1"/>
  <c r="T10640" i="1"/>
  <c r="S10640" i="1"/>
  <c r="R10640" i="1"/>
  <c r="Q10640" i="1"/>
  <c r="P10640" i="1"/>
  <c r="O10640" i="1"/>
  <c r="N10640" i="1"/>
  <c r="M10640" i="1"/>
  <c r="T10639" i="1"/>
  <c r="S10639" i="1"/>
  <c r="R10639" i="1"/>
  <c r="Q10639" i="1"/>
  <c r="P10639" i="1"/>
  <c r="O10639" i="1"/>
  <c r="N10639" i="1"/>
  <c r="M10639" i="1"/>
  <c r="T10638" i="1"/>
  <c r="S10638" i="1"/>
  <c r="R10638" i="1"/>
  <c r="Q10638" i="1"/>
  <c r="P10638" i="1"/>
  <c r="O10638" i="1"/>
  <c r="N10638" i="1"/>
  <c r="M10638" i="1"/>
  <c r="T10637" i="1"/>
  <c r="S10637" i="1"/>
  <c r="R10637" i="1"/>
  <c r="Q10637" i="1"/>
  <c r="P10637" i="1"/>
  <c r="O10637" i="1"/>
  <c r="N10637" i="1"/>
  <c r="M10637" i="1"/>
  <c r="T10636" i="1"/>
  <c r="S10636" i="1"/>
  <c r="R10636" i="1"/>
  <c r="Q10636" i="1"/>
  <c r="P10636" i="1"/>
  <c r="O10636" i="1"/>
  <c r="N10636" i="1"/>
  <c r="M10636" i="1"/>
  <c r="T10635" i="1"/>
  <c r="S10635" i="1"/>
  <c r="R10635" i="1"/>
  <c r="Q10635" i="1"/>
  <c r="P10635" i="1"/>
  <c r="O10635" i="1"/>
  <c r="N10635" i="1"/>
  <c r="M10635" i="1"/>
  <c r="T10634" i="1"/>
  <c r="S10634" i="1"/>
  <c r="R10634" i="1"/>
  <c r="Q10634" i="1"/>
  <c r="P10634" i="1"/>
  <c r="O10634" i="1"/>
  <c r="N10634" i="1"/>
  <c r="M10634" i="1"/>
  <c r="T10633" i="1"/>
  <c r="S10633" i="1"/>
  <c r="R10633" i="1"/>
  <c r="Q10633" i="1"/>
  <c r="P10633" i="1"/>
  <c r="O10633" i="1"/>
  <c r="N10633" i="1"/>
  <c r="M10633" i="1"/>
  <c r="T10632" i="1"/>
  <c r="S10632" i="1"/>
  <c r="R10632" i="1"/>
  <c r="Q10632" i="1"/>
  <c r="P10632" i="1"/>
  <c r="O10632" i="1"/>
  <c r="N10632" i="1"/>
  <c r="M10632" i="1"/>
  <c r="T10631" i="1"/>
  <c r="S10631" i="1"/>
  <c r="R10631" i="1"/>
  <c r="Q10631" i="1"/>
  <c r="P10631" i="1"/>
  <c r="O10631" i="1"/>
  <c r="N10631" i="1"/>
  <c r="M10631" i="1"/>
  <c r="T10630" i="1"/>
  <c r="S10630" i="1"/>
  <c r="N10630" i="1" s="1"/>
  <c r="R10630" i="1"/>
  <c r="Q10630" i="1"/>
  <c r="P10630" i="1"/>
  <c r="O10630" i="1"/>
  <c r="M10630" i="1"/>
  <c r="T10629" i="1"/>
  <c r="S10629" i="1"/>
  <c r="N10629" i="1" s="1"/>
  <c r="R10629" i="1"/>
  <c r="Q10629" i="1"/>
  <c r="P10629" i="1"/>
  <c r="O10629" i="1"/>
  <c r="M10629" i="1"/>
  <c r="T10628" i="1"/>
  <c r="S10628" i="1"/>
  <c r="R10628" i="1"/>
  <c r="Q10628" i="1"/>
  <c r="P10628" i="1"/>
  <c r="O10628" i="1"/>
  <c r="N10628" i="1"/>
  <c r="M10628" i="1"/>
  <c r="T10627" i="1"/>
  <c r="S10627" i="1"/>
  <c r="R10627" i="1"/>
  <c r="Q10627" i="1"/>
  <c r="P10627" i="1"/>
  <c r="O10627" i="1"/>
  <c r="N10627" i="1"/>
  <c r="M10627" i="1"/>
  <c r="T10626" i="1"/>
  <c r="S10626" i="1"/>
  <c r="R10626" i="1"/>
  <c r="Q10626" i="1"/>
  <c r="P10626" i="1"/>
  <c r="O10626" i="1"/>
  <c r="N10626" i="1"/>
  <c r="M10626" i="1"/>
  <c r="T10625" i="1"/>
  <c r="S10625" i="1"/>
  <c r="R10625" i="1"/>
  <c r="Q10625" i="1"/>
  <c r="P10625" i="1"/>
  <c r="O10625" i="1"/>
  <c r="N10625" i="1"/>
  <c r="M10625" i="1"/>
  <c r="T10624" i="1"/>
  <c r="S10624" i="1"/>
  <c r="R10624" i="1"/>
  <c r="Q10624" i="1"/>
  <c r="P10624" i="1"/>
  <c r="O10624" i="1"/>
  <c r="N10624" i="1"/>
  <c r="M10624" i="1"/>
  <c r="T10623" i="1"/>
  <c r="S10623" i="1"/>
  <c r="R10623" i="1"/>
  <c r="Q10623" i="1"/>
  <c r="P10623" i="1"/>
  <c r="O10623" i="1"/>
  <c r="N10623" i="1"/>
  <c r="M10623" i="1"/>
  <c r="T10622" i="1"/>
  <c r="S10622" i="1"/>
  <c r="R10622" i="1"/>
  <c r="Q10622" i="1"/>
  <c r="P10622" i="1"/>
  <c r="O10622" i="1"/>
  <c r="N10622" i="1"/>
  <c r="M10622" i="1"/>
  <c r="T10621" i="1"/>
  <c r="S10621" i="1"/>
  <c r="R10621" i="1"/>
  <c r="Q10621" i="1"/>
  <c r="P10621" i="1"/>
  <c r="O10621" i="1"/>
  <c r="N10621" i="1"/>
  <c r="M10621" i="1"/>
  <c r="T10620" i="1"/>
  <c r="S10620" i="1"/>
  <c r="R10620" i="1"/>
  <c r="Q10620" i="1"/>
  <c r="P10620" i="1"/>
  <c r="O10620" i="1"/>
  <c r="N10620" i="1"/>
  <c r="M10620" i="1"/>
  <c r="T10619" i="1"/>
  <c r="S10619" i="1"/>
  <c r="R10619" i="1"/>
  <c r="Q10619" i="1"/>
  <c r="P10619" i="1"/>
  <c r="O10619" i="1"/>
  <c r="N10619" i="1"/>
  <c r="M10619" i="1"/>
  <c r="T10618" i="1"/>
  <c r="S10618" i="1"/>
  <c r="R10618" i="1"/>
  <c r="Q10618" i="1"/>
  <c r="P10618" i="1"/>
  <c r="O10618" i="1"/>
  <c r="N10618" i="1"/>
  <c r="M10618" i="1"/>
  <c r="T10617" i="1"/>
  <c r="S10617" i="1"/>
  <c r="R10617" i="1"/>
  <c r="Q10617" i="1"/>
  <c r="P10617" i="1"/>
  <c r="O10617" i="1"/>
  <c r="N10617" i="1"/>
  <c r="M10617" i="1"/>
  <c r="T10616" i="1"/>
  <c r="S10616" i="1"/>
  <c r="R10616" i="1"/>
  <c r="Q10616" i="1"/>
  <c r="P10616" i="1"/>
  <c r="O10616" i="1"/>
  <c r="N10616" i="1"/>
  <c r="M10616" i="1"/>
  <c r="T10615" i="1"/>
  <c r="S10615" i="1"/>
  <c r="R10615" i="1"/>
  <c r="Q10615" i="1"/>
  <c r="P10615" i="1"/>
  <c r="O10615" i="1"/>
  <c r="N10615" i="1"/>
  <c r="M10615" i="1"/>
  <c r="T10614" i="1"/>
  <c r="S10614" i="1"/>
  <c r="R10614" i="1"/>
  <c r="Q10614" i="1"/>
  <c r="P10614" i="1"/>
  <c r="O10614" i="1"/>
  <c r="N10614" i="1"/>
  <c r="M10614" i="1"/>
  <c r="T10613" i="1"/>
  <c r="S10613" i="1"/>
  <c r="R10613" i="1"/>
  <c r="Q10613" i="1"/>
  <c r="P10613" i="1"/>
  <c r="O10613" i="1"/>
  <c r="N10613" i="1"/>
  <c r="M10613" i="1"/>
  <c r="T10612" i="1"/>
  <c r="S10612" i="1"/>
  <c r="R10612" i="1"/>
  <c r="Q10612" i="1"/>
  <c r="P10612" i="1"/>
  <c r="O10612" i="1"/>
  <c r="N10612" i="1"/>
  <c r="M10612" i="1"/>
  <c r="T10611" i="1"/>
  <c r="S10611" i="1"/>
  <c r="R10611" i="1"/>
  <c r="Q10611" i="1"/>
  <c r="P10611" i="1"/>
  <c r="O10611" i="1"/>
  <c r="M10611" i="1"/>
  <c r="N10611" i="1" s="1"/>
  <c r="T10610" i="1"/>
  <c r="S10610" i="1"/>
  <c r="R10610" i="1"/>
  <c r="Q10610" i="1"/>
  <c r="P10610" i="1"/>
  <c r="O10610" i="1"/>
  <c r="M10610" i="1"/>
  <c r="N10610" i="1" s="1"/>
  <c r="T10609" i="1"/>
  <c r="S10609" i="1"/>
  <c r="R10609" i="1"/>
  <c r="Q10609" i="1"/>
  <c r="P10609" i="1"/>
  <c r="O10609" i="1"/>
  <c r="M10609" i="1"/>
  <c r="N10609" i="1" s="1"/>
  <c r="T10608" i="1"/>
  <c r="S10608" i="1"/>
  <c r="R10608" i="1"/>
  <c r="Q10608" i="1"/>
  <c r="P10608" i="1"/>
  <c r="O10608" i="1"/>
  <c r="M10608" i="1"/>
  <c r="N10608" i="1" s="1"/>
  <c r="T10607" i="1"/>
  <c r="S10607" i="1"/>
  <c r="R10607" i="1"/>
  <c r="Q10607" i="1"/>
  <c r="P10607" i="1"/>
  <c r="O10607" i="1"/>
  <c r="N10607" i="1"/>
  <c r="M10607" i="1"/>
  <c r="T10606" i="1"/>
  <c r="S10606" i="1"/>
  <c r="R10606" i="1"/>
  <c r="Q10606" i="1"/>
  <c r="P10606" i="1"/>
  <c r="O10606" i="1"/>
  <c r="N10606" i="1"/>
  <c r="M10606" i="1"/>
  <c r="T10605" i="1"/>
  <c r="S10605" i="1"/>
  <c r="R10605" i="1"/>
  <c r="Q10605" i="1"/>
  <c r="P10605" i="1"/>
  <c r="O10605" i="1"/>
  <c r="N10605" i="1"/>
  <c r="M10605" i="1"/>
  <c r="T10604" i="1"/>
  <c r="S10604" i="1"/>
  <c r="R10604" i="1"/>
  <c r="Q10604" i="1"/>
  <c r="P10604" i="1"/>
  <c r="O10604" i="1"/>
  <c r="N10604" i="1"/>
  <c r="M10604" i="1"/>
  <c r="T10603" i="1"/>
  <c r="S10603" i="1"/>
  <c r="R10603" i="1"/>
  <c r="Q10603" i="1"/>
  <c r="P10603" i="1"/>
  <c r="O10603" i="1"/>
  <c r="N10603" i="1"/>
  <c r="M10603" i="1"/>
  <c r="T10602" i="1"/>
  <c r="S10602" i="1"/>
  <c r="R10602" i="1"/>
  <c r="Q10602" i="1"/>
  <c r="P10602" i="1"/>
  <c r="O10602" i="1"/>
  <c r="N10602" i="1"/>
  <c r="M10602" i="1"/>
  <c r="T10601" i="1"/>
  <c r="S10601" i="1"/>
  <c r="R10601" i="1"/>
  <c r="Q10601" i="1"/>
  <c r="P10601" i="1"/>
  <c r="O10601" i="1"/>
  <c r="N10601" i="1"/>
  <c r="M10601" i="1"/>
  <c r="T10600" i="1"/>
  <c r="S10600" i="1"/>
  <c r="R10600" i="1"/>
  <c r="Q10600" i="1"/>
  <c r="P10600" i="1"/>
  <c r="O10600" i="1"/>
  <c r="N10600" i="1"/>
  <c r="M10600" i="1"/>
  <c r="T10599" i="1"/>
  <c r="S10599" i="1"/>
  <c r="R10599" i="1"/>
  <c r="Q10599" i="1"/>
  <c r="P10599" i="1"/>
  <c r="O10599" i="1"/>
  <c r="N10599" i="1"/>
  <c r="M10599" i="1"/>
  <c r="T10598" i="1"/>
  <c r="S10598" i="1"/>
  <c r="R10598" i="1"/>
  <c r="Q10598" i="1"/>
  <c r="P10598" i="1"/>
  <c r="O10598" i="1"/>
  <c r="N10598" i="1"/>
  <c r="M10598" i="1"/>
  <c r="T10597" i="1"/>
  <c r="S10597" i="1"/>
  <c r="R10597" i="1"/>
  <c r="Q10597" i="1"/>
  <c r="P10597" i="1"/>
  <c r="O10597" i="1"/>
  <c r="N10597" i="1"/>
  <c r="M10597" i="1"/>
  <c r="T10596" i="1"/>
  <c r="S10596" i="1"/>
  <c r="R10596" i="1"/>
  <c r="Q10596" i="1"/>
  <c r="P10596" i="1"/>
  <c r="O10596" i="1"/>
  <c r="N10596" i="1"/>
  <c r="M10596" i="1"/>
  <c r="T10595" i="1"/>
  <c r="S10595" i="1"/>
  <c r="R10595" i="1"/>
  <c r="Q10595" i="1"/>
  <c r="P10595" i="1"/>
  <c r="O10595" i="1"/>
  <c r="N10595" i="1"/>
  <c r="M10595" i="1"/>
  <c r="T10594" i="1"/>
  <c r="S10594" i="1"/>
  <c r="R10594" i="1"/>
  <c r="Q10594" i="1"/>
  <c r="P10594" i="1"/>
  <c r="O10594" i="1"/>
  <c r="N10594" i="1"/>
  <c r="M10594" i="1"/>
  <c r="T10593" i="1"/>
  <c r="S10593" i="1"/>
  <c r="R10593" i="1"/>
  <c r="Q10593" i="1"/>
  <c r="P10593" i="1"/>
  <c r="O10593" i="1"/>
  <c r="N10593" i="1"/>
  <c r="M10593" i="1"/>
  <c r="T10592" i="1"/>
  <c r="S10592" i="1"/>
  <c r="R10592" i="1"/>
  <c r="Q10592" i="1"/>
  <c r="P10592" i="1"/>
  <c r="O10592" i="1"/>
  <c r="N10592" i="1"/>
  <c r="M10592" i="1"/>
  <c r="T10591" i="1"/>
  <c r="S10591" i="1"/>
  <c r="R10591" i="1"/>
  <c r="Q10591" i="1"/>
  <c r="P10591" i="1"/>
  <c r="O10591" i="1"/>
  <c r="N10591" i="1"/>
  <c r="M10591" i="1"/>
  <c r="T10590" i="1"/>
  <c r="S10590" i="1"/>
  <c r="R10590" i="1"/>
  <c r="Q10590" i="1"/>
  <c r="P10590" i="1"/>
  <c r="O10590" i="1"/>
  <c r="N10590" i="1"/>
  <c r="M10590" i="1"/>
  <c r="T10589" i="1"/>
  <c r="S10589" i="1"/>
  <c r="R10589" i="1"/>
  <c r="Q10589" i="1"/>
  <c r="P10589" i="1"/>
  <c r="O10589" i="1"/>
  <c r="N10589" i="1"/>
  <c r="M10589" i="1"/>
  <c r="T10588" i="1"/>
  <c r="S10588" i="1"/>
  <c r="R10588" i="1"/>
  <c r="Q10588" i="1"/>
  <c r="P10588" i="1"/>
  <c r="O10588" i="1"/>
  <c r="N10588" i="1"/>
  <c r="M10588" i="1"/>
  <c r="T10587" i="1"/>
  <c r="S10587" i="1"/>
  <c r="R10587" i="1"/>
  <c r="Q10587" i="1"/>
  <c r="P10587" i="1"/>
  <c r="O10587" i="1"/>
  <c r="M10587" i="1"/>
  <c r="N10587" i="1" s="1"/>
  <c r="T10586" i="1"/>
  <c r="S10586" i="1"/>
  <c r="R10586" i="1"/>
  <c r="Q10586" i="1"/>
  <c r="P10586" i="1"/>
  <c r="O10586" i="1"/>
  <c r="M10586" i="1"/>
  <c r="N10586" i="1" s="1"/>
  <c r="T10585" i="1"/>
  <c r="S10585" i="1"/>
  <c r="R10585" i="1"/>
  <c r="Q10585" i="1"/>
  <c r="P10585" i="1"/>
  <c r="O10585" i="1"/>
  <c r="M10585" i="1"/>
  <c r="N10585" i="1" s="1"/>
  <c r="T10584" i="1"/>
  <c r="S10584" i="1"/>
  <c r="R10584" i="1"/>
  <c r="Q10584" i="1"/>
  <c r="P10584" i="1"/>
  <c r="O10584" i="1"/>
  <c r="M10584" i="1"/>
  <c r="N10584" i="1" s="1"/>
  <c r="T10583" i="1"/>
  <c r="S10583" i="1"/>
  <c r="R10583" i="1"/>
  <c r="Q10583" i="1"/>
  <c r="P10583" i="1"/>
  <c r="O10583" i="1"/>
  <c r="N10583" i="1"/>
  <c r="M10583" i="1"/>
  <c r="T10582" i="1"/>
  <c r="S10582" i="1"/>
  <c r="R10582" i="1"/>
  <c r="Q10582" i="1"/>
  <c r="P10582" i="1"/>
  <c r="O10582" i="1"/>
  <c r="N10582" i="1"/>
  <c r="M10582" i="1"/>
  <c r="T10581" i="1"/>
  <c r="S10581" i="1"/>
  <c r="R10581" i="1"/>
  <c r="Q10581" i="1"/>
  <c r="P10581" i="1"/>
  <c r="O10581" i="1"/>
  <c r="N10581" i="1"/>
  <c r="M10581" i="1"/>
  <c r="T10580" i="1"/>
  <c r="S10580" i="1"/>
  <c r="R10580" i="1"/>
  <c r="Q10580" i="1"/>
  <c r="P10580" i="1"/>
  <c r="O10580" i="1"/>
  <c r="N10580" i="1"/>
  <c r="M10580" i="1"/>
  <c r="T10579" i="1"/>
  <c r="S10579" i="1"/>
  <c r="R10579" i="1"/>
  <c r="Q10579" i="1"/>
  <c r="P10579" i="1"/>
  <c r="O10579" i="1"/>
  <c r="N10579" i="1"/>
  <c r="M10579" i="1"/>
  <c r="T10578" i="1"/>
  <c r="S10578" i="1"/>
  <c r="R10578" i="1"/>
  <c r="Q10578" i="1"/>
  <c r="P10578" i="1"/>
  <c r="O10578" i="1"/>
  <c r="N10578" i="1"/>
  <c r="M10578" i="1"/>
  <c r="T10577" i="1"/>
  <c r="S10577" i="1"/>
  <c r="R10577" i="1"/>
  <c r="Q10577" i="1"/>
  <c r="P10577" i="1"/>
  <c r="O10577" i="1"/>
  <c r="N10577" i="1"/>
  <c r="M10577" i="1"/>
  <c r="T10576" i="1"/>
  <c r="S10576" i="1"/>
  <c r="R10576" i="1"/>
  <c r="Q10576" i="1"/>
  <c r="P10576" i="1"/>
  <c r="O10576" i="1"/>
  <c r="N10576" i="1"/>
  <c r="M10576" i="1"/>
  <c r="T10575" i="1"/>
  <c r="S10575" i="1"/>
  <c r="R10575" i="1"/>
  <c r="Q10575" i="1"/>
  <c r="P10575" i="1"/>
  <c r="O10575" i="1"/>
  <c r="M10575" i="1"/>
  <c r="N10575" i="1" s="1"/>
  <c r="T10574" i="1"/>
  <c r="S10574" i="1"/>
  <c r="R10574" i="1"/>
  <c r="Q10574" i="1"/>
  <c r="P10574" i="1"/>
  <c r="O10574" i="1"/>
  <c r="M10574" i="1"/>
  <c r="N10574" i="1" s="1"/>
  <c r="T10573" i="1"/>
  <c r="S10573" i="1"/>
  <c r="R10573" i="1"/>
  <c r="Q10573" i="1"/>
  <c r="P10573" i="1"/>
  <c r="O10573" i="1"/>
  <c r="M10573" i="1"/>
  <c r="N10573" i="1" s="1"/>
  <c r="T10572" i="1"/>
  <c r="S10572" i="1"/>
  <c r="R10572" i="1"/>
  <c r="Q10572" i="1"/>
  <c r="P10572" i="1"/>
  <c r="O10572" i="1"/>
  <c r="N10572" i="1"/>
  <c r="M10572" i="1"/>
  <c r="T10571" i="1"/>
  <c r="S10571" i="1"/>
  <c r="R10571" i="1"/>
  <c r="Q10571" i="1"/>
  <c r="P10571" i="1"/>
  <c r="O10571" i="1"/>
  <c r="N10571" i="1"/>
  <c r="M10571" i="1"/>
  <c r="T10570" i="1"/>
  <c r="S10570" i="1"/>
  <c r="R10570" i="1"/>
  <c r="Q10570" i="1"/>
  <c r="P10570" i="1"/>
  <c r="O10570" i="1"/>
  <c r="N10570" i="1"/>
  <c r="M10570" i="1"/>
  <c r="T10569" i="1"/>
  <c r="S10569" i="1"/>
  <c r="R10569" i="1"/>
  <c r="Q10569" i="1"/>
  <c r="P10569" i="1"/>
  <c r="O10569" i="1"/>
  <c r="N10569" i="1"/>
  <c r="M10569" i="1"/>
  <c r="T10568" i="1"/>
  <c r="S10568" i="1"/>
  <c r="R10568" i="1"/>
  <c r="Q10568" i="1"/>
  <c r="P10568" i="1"/>
  <c r="O10568" i="1"/>
  <c r="N10568" i="1"/>
  <c r="M10568" i="1"/>
  <c r="T10567" i="1"/>
  <c r="S10567" i="1"/>
  <c r="R10567" i="1"/>
  <c r="Q10567" i="1"/>
  <c r="P10567" i="1"/>
  <c r="O10567" i="1"/>
  <c r="N10567" i="1"/>
  <c r="M10567" i="1"/>
  <c r="T10566" i="1"/>
  <c r="S10566" i="1"/>
  <c r="R10566" i="1"/>
  <c r="Q10566" i="1"/>
  <c r="P10566" i="1"/>
  <c r="O10566" i="1"/>
  <c r="N10566" i="1"/>
  <c r="M10566" i="1"/>
  <c r="T10565" i="1"/>
  <c r="S10565" i="1"/>
  <c r="R10565" i="1"/>
  <c r="Q10565" i="1"/>
  <c r="P10565" i="1"/>
  <c r="O10565" i="1"/>
  <c r="N10565" i="1"/>
  <c r="M10565" i="1"/>
  <c r="T10564" i="1"/>
  <c r="S10564" i="1"/>
  <c r="R10564" i="1"/>
  <c r="Q10564" i="1"/>
  <c r="P10564" i="1"/>
  <c r="O10564" i="1"/>
  <c r="N10564" i="1"/>
  <c r="M10564" i="1"/>
  <c r="T10563" i="1"/>
  <c r="S10563" i="1"/>
  <c r="R10563" i="1"/>
  <c r="Q10563" i="1"/>
  <c r="P10563" i="1"/>
  <c r="O10563" i="1"/>
  <c r="N10563" i="1"/>
  <c r="M10563" i="1"/>
  <c r="T10562" i="1"/>
  <c r="S10562" i="1"/>
  <c r="R10562" i="1"/>
  <c r="Q10562" i="1"/>
  <c r="P10562" i="1"/>
  <c r="O10562" i="1"/>
  <c r="N10562" i="1"/>
  <c r="M10562" i="1"/>
  <c r="T10561" i="1"/>
  <c r="S10561" i="1"/>
  <c r="R10561" i="1"/>
  <c r="Q10561" i="1"/>
  <c r="P10561" i="1"/>
  <c r="O10561" i="1"/>
  <c r="N10561" i="1"/>
  <c r="M10561" i="1"/>
  <c r="T10560" i="1"/>
  <c r="S10560" i="1"/>
  <c r="R10560" i="1"/>
  <c r="Q10560" i="1"/>
  <c r="P10560" i="1"/>
  <c r="O10560" i="1"/>
  <c r="N10560" i="1"/>
  <c r="M10560" i="1"/>
  <c r="T10559" i="1"/>
  <c r="S10559" i="1"/>
  <c r="R10559" i="1"/>
  <c r="Q10559" i="1"/>
  <c r="P10559" i="1"/>
  <c r="O10559" i="1"/>
  <c r="N10559" i="1"/>
  <c r="M10559" i="1"/>
  <c r="T10558" i="1"/>
  <c r="S10558" i="1"/>
  <c r="R10558" i="1"/>
  <c r="Q10558" i="1"/>
  <c r="P10558" i="1"/>
  <c r="O10558" i="1"/>
  <c r="N10558" i="1"/>
  <c r="M10558" i="1"/>
  <c r="T10557" i="1"/>
  <c r="S10557" i="1"/>
  <c r="R10557" i="1"/>
  <c r="Q10557" i="1"/>
  <c r="P10557" i="1"/>
  <c r="O10557" i="1"/>
  <c r="N10557" i="1"/>
  <c r="M10557" i="1"/>
  <c r="T10556" i="1"/>
  <c r="S10556" i="1"/>
  <c r="R10556" i="1"/>
  <c r="Q10556" i="1"/>
  <c r="P10556" i="1"/>
  <c r="O10556" i="1"/>
  <c r="N10556" i="1"/>
  <c r="M10556" i="1"/>
  <c r="T10555" i="1"/>
  <c r="S10555" i="1"/>
  <c r="R10555" i="1"/>
  <c r="Q10555" i="1"/>
  <c r="P10555" i="1"/>
  <c r="O10555" i="1"/>
  <c r="N10555" i="1"/>
  <c r="M10555" i="1"/>
  <c r="T10554" i="1"/>
  <c r="S10554" i="1"/>
  <c r="R10554" i="1"/>
  <c r="Q10554" i="1"/>
  <c r="P10554" i="1"/>
  <c r="O10554" i="1"/>
  <c r="M10554" i="1"/>
  <c r="N10554" i="1" s="1"/>
  <c r="T10553" i="1"/>
  <c r="S10553" i="1"/>
  <c r="R10553" i="1"/>
  <c r="Q10553" i="1"/>
  <c r="P10553" i="1"/>
  <c r="O10553" i="1"/>
  <c r="M10553" i="1"/>
  <c r="N10553" i="1" s="1"/>
  <c r="T10552" i="1"/>
  <c r="S10552" i="1"/>
  <c r="R10552" i="1"/>
  <c r="Q10552" i="1"/>
  <c r="P10552" i="1"/>
  <c r="O10552" i="1"/>
  <c r="M10552" i="1"/>
  <c r="N10552" i="1" s="1"/>
  <c r="T10551" i="1"/>
  <c r="S10551" i="1"/>
  <c r="R10551" i="1"/>
  <c r="Q10551" i="1"/>
  <c r="P10551" i="1"/>
  <c r="O10551" i="1"/>
  <c r="M10551" i="1"/>
  <c r="N10551" i="1" s="1"/>
  <c r="T10550" i="1"/>
  <c r="S10550" i="1"/>
  <c r="R10550" i="1"/>
  <c r="Q10550" i="1"/>
  <c r="P10550" i="1"/>
  <c r="O10550" i="1"/>
  <c r="M10550" i="1"/>
  <c r="N10550" i="1" s="1"/>
  <c r="T10549" i="1"/>
  <c r="S10549" i="1"/>
  <c r="R10549" i="1"/>
  <c r="Q10549" i="1"/>
  <c r="P10549" i="1"/>
  <c r="O10549" i="1"/>
  <c r="M10549" i="1"/>
  <c r="N10549" i="1" s="1"/>
  <c r="T10548" i="1"/>
  <c r="S10548" i="1"/>
  <c r="R10548" i="1"/>
  <c r="Q10548" i="1"/>
  <c r="P10548" i="1"/>
  <c r="O10548" i="1"/>
  <c r="M10548" i="1"/>
  <c r="N10548" i="1" s="1"/>
  <c r="T10547" i="1"/>
  <c r="S10547" i="1"/>
  <c r="R10547" i="1"/>
  <c r="Q10547" i="1"/>
  <c r="P10547" i="1"/>
  <c r="O10547" i="1"/>
  <c r="M10547" i="1"/>
  <c r="N10547" i="1" s="1"/>
  <c r="T10546" i="1"/>
  <c r="S10546" i="1"/>
  <c r="R10546" i="1"/>
  <c r="Q10546" i="1"/>
  <c r="P10546" i="1"/>
  <c r="O10546" i="1"/>
  <c r="M10546" i="1"/>
  <c r="N10546" i="1" s="1"/>
  <c r="T10545" i="1"/>
  <c r="S10545" i="1"/>
  <c r="R10545" i="1"/>
  <c r="Q10545" i="1"/>
  <c r="P10545" i="1"/>
  <c r="O10545" i="1"/>
  <c r="M10545" i="1"/>
  <c r="N10545" i="1" s="1"/>
  <c r="T10544" i="1"/>
  <c r="S10544" i="1"/>
  <c r="R10544" i="1"/>
  <c r="Q10544" i="1"/>
  <c r="P10544" i="1"/>
  <c r="O10544" i="1"/>
  <c r="M10544" i="1"/>
  <c r="N10544" i="1" s="1"/>
  <c r="T10543" i="1"/>
  <c r="S10543" i="1"/>
  <c r="R10543" i="1"/>
  <c r="Q10543" i="1"/>
  <c r="P10543" i="1"/>
  <c r="O10543" i="1"/>
  <c r="M10543" i="1"/>
  <c r="N10543" i="1" s="1"/>
  <c r="T10542" i="1"/>
  <c r="S10542" i="1"/>
  <c r="R10542" i="1"/>
  <c r="Q10542" i="1"/>
  <c r="P10542" i="1"/>
  <c r="O10542" i="1"/>
  <c r="M10542" i="1"/>
  <c r="N10542" i="1" s="1"/>
  <c r="T10541" i="1"/>
  <c r="S10541" i="1"/>
  <c r="R10541" i="1"/>
  <c r="Q10541" i="1"/>
  <c r="P10541" i="1"/>
  <c r="O10541" i="1"/>
  <c r="M10541" i="1"/>
  <c r="N10541" i="1" s="1"/>
  <c r="T10540" i="1"/>
  <c r="S10540" i="1"/>
  <c r="R10540" i="1"/>
  <c r="Q10540" i="1"/>
  <c r="P10540" i="1"/>
  <c r="O10540" i="1"/>
  <c r="M10540" i="1"/>
  <c r="N10540" i="1" s="1"/>
  <c r="T10539" i="1"/>
  <c r="S10539" i="1"/>
  <c r="R10539" i="1"/>
  <c r="Q10539" i="1"/>
  <c r="P10539" i="1"/>
  <c r="O10539" i="1"/>
  <c r="M10539" i="1"/>
  <c r="N10539" i="1" s="1"/>
  <c r="T10538" i="1"/>
  <c r="S10538" i="1"/>
  <c r="R10538" i="1"/>
  <c r="Q10538" i="1"/>
  <c r="P10538" i="1"/>
  <c r="O10538" i="1"/>
  <c r="N10538" i="1"/>
  <c r="M10538" i="1"/>
  <c r="T10537" i="1"/>
  <c r="S10537" i="1"/>
  <c r="R10537" i="1"/>
  <c r="Q10537" i="1"/>
  <c r="P10537" i="1"/>
  <c r="O10537" i="1"/>
  <c r="N10537" i="1"/>
  <c r="M10537" i="1"/>
  <c r="T10536" i="1"/>
  <c r="S10536" i="1"/>
  <c r="R10536" i="1"/>
  <c r="Q10536" i="1"/>
  <c r="P10536" i="1"/>
  <c r="O10536" i="1"/>
  <c r="N10536" i="1"/>
  <c r="M10536" i="1"/>
  <c r="T10535" i="1"/>
  <c r="S10535" i="1"/>
  <c r="R10535" i="1"/>
  <c r="Q10535" i="1"/>
  <c r="P10535" i="1"/>
  <c r="O10535" i="1"/>
  <c r="N10535" i="1"/>
  <c r="M10535" i="1"/>
  <c r="T10534" i="1"/>
  <c r="S10534" i="1"/>
  <c r="R10534" i="1"/>
  <c r="Q10534" i="1"/>
  <c r="P10534" i="1"/>
  <c r="O10534" i="1"/>
  <c r="N10534" i="1"/>
  <c r="M10534" i="1"/>
  <c r="T10533" i="1"/>
  <c r="S10533" i="1"/>
  <c r="R10533" i="1"/>
  <c r="Q10533" i="1"/>
  <c r="P10533" i="1"/>
  <c r="O10533" i="1"/>
  <c r="N10533" i="1"/>
  <c r="M10533" i="1"/>
  <c r="T10532" i="1"/>
  <c r="S10532" i="1"/>
  <c r="R10532" i="1"/>
  <c r="Q10532" i="1"/>
  <c r="P10532" i="1"/>
  <c r="O10532" i="1"/>
  <c r="N10532" i="1"/>
  <c r="M10532" i="1"/>
  <c r="T10531" i="1"/>
  <c r="S10531" i="1"/>
  <c r="R10531" i="1"/>
  <c r="Q10531" i="1"/>
  <c r="P10531" i="1"/>
  <c r="O10531" i="1"/>
  <c r="N10531" i="1"/>
  <c r="M10531" i="1"/>
  <c r="T10530" i="1"/>
  <c r="S10530" i="1"/>
  <c r="R10530" i="1"/>
  <c r="Q10530" i="1"/>
  <c r="P10530" i="1"/>
  <c r="O10530" i="1"/>
  <c r="N10530" i="1"/>
  <c r="M10530" i="1"/>
  <c r="T10529" i="1"/>
  <c r="S10529" i="1"/>
  <c r="R10529" i="1"/>
  <c r="Q10529" i="1"/>
  <c r="P10529" i="1"/>
  <c r="O10529" i="1"/>
  <c r="M10529" i="1"/>
  <c r="N10529" i="1" s="1"/>
  <c r="T10528" i="1"/>
  <c r="S10528" i="1"/>
  <c r="R10528" i="1"/>
  <c r="Q10528" i="1"/>
  <c r="P10528" i="1"/>
  <c r="O10528" i="1"/>
  <c r="M10528" i="1"/>
  <c r="N10528" i="1" s="1"/>
  <c r="T10527" i="1"/>
  <c r="S10527" i="1"/>
  <c r="R10527" i="1"/>
  <c r="Q10527" i="1"/>
  <c r="P10527" i="1"/>
  <c r="O10527" i="1"/>
  <c r="M10527" i="1"/>
  <c r="N10527" i="1" s="1"/>
  <c r="T10526" i="1"/>
  <c r="S10526" i="1"/>
  <c r="R10526" i="1"/>
  <c r="Q10526" i="1"/>
  <c r="P10526" i="1"/>
  <c r="O10526" i="1"/>
  <c r="M10526" i="1"/>
  <c r="N10526" i="1" s="1"/>
  <c r="T10525" i="1"/>
  <c r="S10525" i="1"/>
  <c r="R10525" i="1"/>
  <c r="Q10525" i="1"/>
  <c r="P10525" i="1"/>
  <c r="O10525" i="1"/>
  <c r="M10525" i="1"/>
  <c r="N10525" i="1" s="1"/>
  <c r="T10524" i="1"/>
  <c r="S10524" i="1"/>
  <c r="R10524" i="1"/>
  <c r="Q10524" i="1"/>
  <c r="P10524" i="1"/>
  <c r="O10524" i="1"/>
  <c r="M10524" i="1"/>
  <c r="N10524" i="1" s="1"/>
  <c r="T10523" i="1"/>
  <c r="S10523" i="1"/>
  <c r="R10523" i="1"/>
  <c r="Q10523" i="1"/>
  <c r="P10523" i="1"/>
  <c r="O10523" i="1"/>
  <c r="M10523" i="1"/>
  <c r="N10523" i="1" s="1"/>
  <c r="T10522" i="1"/>
  <c r="S10522" i="1"/>
  <c r="R10522" i="1"/>
  <c r="Q10522" i="1"/>
  <c r="P10522" i="1"/>
  <c r="O10522" i="1"/>
  <c r="M10522" i="1"/>
  <c r="N10522" i="1" s="1"/>
  <c r="T10521" i="1"/>
  <c r="S10521" i="1"/>
  <c r="R10521" i="1"/>
  <c r="Q10521" i="1"/>
  <c r="P10521" i="1"/>
  <c r="O10521" i="1"/>
  <c r="M10521" i="1"/>
  <c r="N10521" i="1" s="1"/>
  <c r="T10520" i="1"/>
  <c r="S10520" i="1"/>
  <c r="R10520" i="1"/>
  <c r="Q10520" i="1"/>
  <c r="P10520" i="1"/>
  <c r="O10520" i="1"/>
  <c r="M10520" i="1"/>
  <c r="N10520" i="1" s="1"/>
  <c r="T10519" i="1"/>
  <c r="S10519" i="1"/>
  <c r="R10519" i="1"/>
  <c r="Q10519" i="1"/>
  <c r="P10519" i="1"/>
  <c r="O10519" i="1"/>
  <c r="M10519" i="1"/>
  <c r="N10519" i="1" s="1"/>
  <c r="T10518" i="1"/>
  <c r="S10518" i="1"/>
  <c r="R10518" i="1"/>
  <c r="Q10518" i="1"/>
  <c r="P10518" i="1"/>
  <c r="O10518" i="1"/>
  <c r="M10518" i="1"/>
  <c r="N10518" i="1" s="1"/>
  <c r="T10517" i="1"/>
  <c r="S10517" i="1"/>
  <c r="R10517" i="1"/>
  <c r="Q10517" i="1"/>
  <c r="P10517" i="1"/>
  <c r="O10517" i="1"/>
  <c r="M10517" i="1"/>
  <c r="N10517" i="1" s="1"/>
  <c r="T10516" i="1"/>
  <c r="S10516" i="1"/>
  <c r="R10516" i="1"/>
  <c r="Q10516" i="1"/>
  <c r="P10516" i="1"/>
  <c r="O10516" i="1"/>
  <c r="M10516" i="1"/>
  <c r="N10516" i="1" s="1"/>
  <c r="T10515" i="1"/>
  <c r="S10515" i="1"/>
  <c r="R10515" i="1"/>
  <c r="Q10515" i="1"/>
  <c r="P10515" i="1"/>
  <c r="O10515" i="1"/>
  <c r="M10515" i="1"/>
  <c r="N10515" i="1" s="1"/>
  <c r="T10514" i="1"/>
  <c r="S10514" i="1"/>
  <c r="R10514" i="1"/>
  <c r="Q10514" i="1"/>
  <c r="P10514" i="1"/>
  <c r="O10514" i="1"/>
  <c r="M10514" i="1"/>
  <c r="N10514" i="1" s="1"/>
  <c r="T10513" i="1"/>
  <c r="S10513" i="1"/>
  <c r="R10513" i="1"/>
  <c r="Q10513" i="1"/>
  <c r="P10513" i="1"/>
  <c r="O10513" i="1"/>
  <c r="M10513" i="1"/>
  <c r="N10513" i="1" s="1"/>
  <c r="T10512" i="1"/>
  <c r="S10512" i="1"/>
  <c r="R10512" i="1"/>
  <c r="Q10512" i="1"/>
  <c r="P10512" i="1"/>
  <c r="O10512" i="1"/>
  <c r="M10512" i="1"/>
  <c r="N10512" i="1" s="1"/>
  <c r="T10511" i="1"/>
  <c r="S10511" i="1"/>
  <c r="R10511" i="1"/>
  <c r="Q10511" i="1"/>
  <c r="P10511" i="1"/>
  <c r="O10511" i="1"/>
  <c r="M10511" i="1"/>
  <c r="N10511" i="1" s="1"/>
  <c r="T10510" i="1"/>
  <c r="S10510" i="1"/>
  <c r="R10510" i="1"/>
  <c r="Q10510" i="1"/>
  <c r="P10510" i="1"/>
  <c r="O10510" i="1"/>
  <c r="M10510" i="1"/>
  <c r="N10510" i="1" s="1"/>
  <c r="T10509" i="1"/>
  <c r="S10509" i="1"/>
  <c r="R10509" i="1"/>
  <c r="Q10509" i="1"/>
  <c r="P10509" i="1"/>
  <c r="O10509" i="1"/>
  <c r="N10509" i="1"/>
  <c r="M10509" i="1"/>
  <c r="T10508" i="1"/>
  <c r="S10508" i="1"/>
  <c r="R10508" i="1"/>
  <c r="Q10508" i="1"/>
  <c r="P10508" i="1"/>
  <c r="O10508" i="1"/>
  <c r="N10508" i="1"/>
  <c r="M10508" i="1"/>
  <c r="T10507" i="1"/>
  <c r="S10507" i="1"/>
  <c r="R10507" i="1"/>
  <c r="Q10507" i="1"/>
  <c r="P10507" i="1"/>
  <c r="O10507" i="1"/>
  <c r="N10507" i="1"/>
  <c r="M10507" i="1"/>
  <c r="T10506" i="1"/>
  <c r="S10506" i="1"/>
  <c r="R10506" i="1"/>
  <c r="Q10506" i="1"/>
  <c r="P10506" i="1"/>
  <c r="O10506" i="1"/>
  <c r="N10506" i="1"/>
  <c r="M10506" i="1"/>
  <c r="T10505" i="1"/>
  <c r="S10505" i="1"/>
  <c r="R10505" i="1"/>
  <c r="Q10505" i="1"/>
  <c r="P10505" i="1"/>
  <c r="O10505" i="1"/>
  <c r="M10505" i="1"/>
  <c r="N10505" i="1" s="1"/>
  <c r="T10504" i="1"/>
  <c r="S10504" i="1"/>
  <c r="R10504" i="1"/>
  <c r="Q10504" i="1"/>
  <c r="P10504" i="1"/>
  <c r="O10504" i="1"/>
  <c r="M10504" i="1"/>
  <c r="N10504" i="1" s="1"/>
  <c r="T10503" i="1"/>
  <c r="S10503" i="1"/>
  <c r="R10503" i="1"/>
  <c r="Q10503" i="1"/>
  <c r="P10503" i="1"/>
  <c r="O10503" i="1"/>
  <c r="N10503" i="1"/>
  <c r="M10503" i="1"/>
  <c r="T10502" i="1"/>
  <c r="S10502" i="1"/>
  <c r="R10502" i="1"/>
  <c r="Q10502" i="1"/>
  <c r="P10502" i="1"/>
  <c r="O10502" i="1"/>
  <c r="N10502" i="1"/>
  <c r="M10502" i="1"/>
  <c r="T10501" i="1"/>
  <c r="S10501" i="1"/>
  <c r="R10501" i="1"/>
  <c r="Q10501" i="1"/>
  <c r="P10501" i="1"/>
  <c r="O10501" i="1"/>
  <c r="N10501" i="1"/>
  <c r="M10501" i="1"/>
  <c r="T10500" i="1"/>
  <c r="S10500" i="1"/>
  <c r="R10500" i="1"/>
  <c r="Q10500" i="1"/>
  <c r="P10500" i="1"/>
  <c r="O10500" i="1"/>
  <c r="N10500" i="1"/>
  <c r="M10500" i="1"/>
  <c r="T10499" i="1"/>
  <c r="S10499" i="1"/>
  <c r="R10499" i="1"/>
  <c r="Q10499" i="1"/>
  <c r="P10499" i="1"/>
  <c r="O10499" i="1"/>
  <c r="M10499" i="1"/>
  <c r="N10499" i="1" s="1"/>
  <c r="T10498" i="1"/>
  <c r="S10498" i="1"/>
  <c r="R10498" i="1"/>
  <c r="Q10498" i="1"/>
  <c r="P10498" i="1"/>
  <c r="O10498" i="1"/>
  <c r="M10498" i="1"/>
  <c r="N10498" i="1" s="1"/>
  <c r="T10497" i="1"/>
  <c r="S10497" i="1"/>
  <c r="R10497" i="1"/>
  <c r="Q10497" i="1"/>
  <c r="P10497" i="1"/>
  <c r="O10497" i="1"/>
  <c r="M10497" i="1"/>
  <c r="N10497" i="1" s="1"/>
  <c r="T10496" i="1"/>
  <c r="S10496" i="1"/>
  <c r="R10496" i="1"/>
  <c r="Q10496" i="1"/>
  <c r="P10496" i="1"/>
  <c r="O10496" i="1"/>
  <c r="M10496" i="1"/>
  <c r="N10496" i="1" s="1"/>
  <c r="T10495" i="1"/>
  <c r="S10495" i="1"/>
  <c r="R10495" i="1"/>
  <c r="Q10495" i="1"/>
  <c r="P10495" i="1"/>
  <c r="O10495" i="1"/>
  <c r="M10495" i="1"/>
  <c r="N10495" i="1" s="1"/>
  <c r="T10494" i="1"/>
  <c r="S10494" i="1"/>
  <c r="R10494" i="1"/>
  <c r="Q10494" i="1"/>
  <c r="P10494" i="1"/>
  <c r="O10494" i="1"/>
  <c r="M10494" i="1"/>
  <c r="N10494" i="1" s="1"/>
  <c r="T10493" i="1"/>
  <c r="S10493" i="1"/>
  <c r="R10493" i="1"/>
  <c r="Q10493" i="1"/>
  <c r="P10493" i="1"/>
  <c r="O10493" i="1"/>
  <c r="M10493" i="1"/>
  <c r="N10493" i="1" s="1"/>
  <c r="T10492" i="1"/>
  <c r="S10492" i="1"/>
  <c r="R10492" i="1"/>
  <c r="Q10492" i="1"/>
  <c r="P10492" i="1"/>
  <c r="O10492" i="1"/>
  <c r="M10492" i="1"/>
  <c r="N10492" i="1" s="1"/>
  <c r="T10491" i="1"/>
  <c r="S10491" i="1"/>
  <c r="R10491" i="1"/>
  <c r="Q10491" i="1"/>
  <c r="P10491" i="1"/>
  <c r="O10491" i="1"/>
  <c r="M10491" i="1"/>
  <c r="N10491" i="1" s="1"/>
  <c r="T10490" i="1"/>
  <c r="S10490" i="1"/>
  <c r="R10490" i="1"/>
  <c r="Q10490" i="1"/>
  <c r="P10490" i="1"/>
  <c r="O10490" i="1"/>
  <c r="M10490" i="1"/>
  <c r="N10490" i="1" s="1"/>
  <c r="T10489" i="1"/>
  <c r="S10489" i="1"/>
  <c r="R10489" i="1"/>
  <c r="Q10489" i="1"/>
  <c r="P10489" i="1"/>
  <c r="O10489" i="1"/>
  <c r="M10489" i="1"/>
  <c r="N10489" i="1" s="1"/>
  <c r="T10488" i="1"/>
  <c r="S10488" i="1"/>
  <c r="R10488" i="1"/>
  <c r="Q10488" i="1"/>
  <c r="P10488" i="1"/>
  <c r="O10488" i="1"/>
  <c r="M10488" i="1"/>
  <c r="N10488" i="1" s="1"/>
  <c r="T10487" i="1"/>
  <c r="S10487" i="1"/>
  <c r="R10487" i="1"/>
  <c r="Q10487" i="1"/>
  <c r="P10487" i="1"/>
  <c r="O10487" i="1"/>
  <c r="N10487" i="1"/>
  <c r="M10487" i="1"/>
  <c r="T10486" i="1"/>
  <c r="S10486" i="1"/>
  <c r="R10486" i="1"/>
  <c r="Q10486" i="1"/>
  <c r="P10486" i="1"/>
  <c r="O10486" i="1"/>
  <c r="N10486" i="1"/>
  <c r="M10486" i="1"/>
  <c r="T10485" i="1"/>
  <c r="S10485" i="1"/>
  <c r="R10485" i="1"/>
  <c r="Q10485" i="1"/>
  <c r="P10485" i="1"/>
  <c r="O10485" i="1"/>
  <c r="N10485" i="1"/>
  <c r="M10485" i="1"/>
  <c r="T10484" i="1"/>
  <c r="S10484" i="1"/>
  <c r="R10484" i="1"/>
  <c r="Q10484" i="1"/>
  <c r="P10484" i="1"/>
  <c r="O10484" i="1"/>
  <c r="M10484" i="1"/>
  <c r="N10484" i="1" s="1"/>
  <c r="T10483" i="1"/>
  <c r="S10483" i="1"/>
  <c r="R10483" i="1"/>
  <c r="Q10483" i="1"/>
  <c r="P10483" i="1"/>
  <c r="O10483" i="1"/>
  <c r="M10483" i="1"/>
  <c r="N10483" i="1" s="1"/>
  <c r="T10482" i="1"/>
  <c r="S10482" i="1"/>
  <c r="R10482" i="1"/>
  <c r="Q10482" i="1"/>
  <c r="P10482" i="1"/>
  <c r="O10482" i="1"/>
  <c r="M10482" i="1"/>
  <c r="N10482" i="1" s="1"/>
  <c r="T10481" i="1"/>
  <c r="S10481" i="1"/>
  <c r="R10481" i="1"/>
  <c r="Q10481" i="1"/>
  <c r="P10481" i="1"/>
  <c r="O10481" i="1"/>
  <c r="M10481" i="1"/>
  <c r="N10481" i="1" s="1"/>
  <c r="T10480" i="1"/>
  <c r="S10480" i="1"/>
  <c r="R10480" i="1"/>
  <c r="Q10480" i="1"/>
  <c r="P10480" i="1"/>
  <c r="O10480" i="1"/>
  <c r="M10480" i="1"/>
  <c r="N10480" i="1" s="1"/>
  <c r="T10479" i="1"/>
  <c r="S10479" i="1"/>
  <c r="R10479" i="1"/>
  <c r="Q10479" i="1"/>
  <c r="P10479" i="1"/>
  <c r="O10479" i="1"/>
  <c r="M10479" i="1"/>
  <c r="N10479" i="1" s="1"/>
  <c r="T10478" i="1"/>
  <c r="S10478" i="1"/>
  <c r="R10478" i="1"/>
  <c r="Q10478" i="1"/>
  <c r="P10478" i="1"/>
  <c r="O10478" i="1"/>
  <c r="N10478" i="1"/>
  <c r="M10478" i="1"/>
  <c r="T10477" i="1"/>
  <c r="S10477" i="1"/>
  <c r="R10477" i="1"/>
  <c r="Q10477" i="1"/>
  <c r="P10477" i="1"/>
  <c r="O10477" i="1"/>
  <c r="N10477" i="1"/>
  <c r="M10477" i="1"/>
  <c r="T10476" i="1"/>
  <c r="S10476" i="1"/>
  <c r="R10476" i="1"/>
  <c r="Q10476" i="1"/>
  <c r="P10476" i="1"/>
  <c r="O10476" i="1"/>
  <c r="N10476" i="1"/>
  <c r="M10476" i="1"/>
  <c r="T10475" i="1"/>
  <c r="S10475" i="1"/>
  <c r="R10475" i="1"/>
  <c r="Q10475" i="1"/>
  <c r="P10475" i="1"/>
  <c r="O10475" i="1"/>
  <c r="N10475" i="1"/>
  <c r="M10475" i="1"/>
  <c r="T10474" i="1"/>
  <c r="S10474" i="1"/>
  <c r="R10474" i="1"/>
  <c r="Q10474" i="1"/>
  <c r="P10474" i="1"/>
  <c r="O10474" i="1"/>
  <c r="N10474" i="1"/>
  <c r="M10474" i="1"/>
  <c r="T10473" i="1"/>
  <c r="S10473" i="1"/>
  <c r="R10473" i="1"/>
  <c r="Q10473" i="1"/>
  <c r="P10473" i="1"/>
  <c r="O10473" i="1"/>
  <c r="N10473" i="1"/>
  <c r="M10473" i="1"/>
  <c r="T10472" i="1"/>
  <c r="S10472" i="1"/>
  <c r="R10472" i="1"/>
  <c r="Q10472" i="1"/>
  <c r="P10472" i="1"/>
  <c r="O10472" i="1"/>
  <c r="N10472" i="1"/>
  <c r="M10472" i="1"/>
  <c r="T10471" i="1"/>
  <c r="S10471" i="1"/>
  <c r="R10471" i="1"/>
  <c r="Q10471" i="1"/>
  <c r="P10471" i="1"/>
  <c r="O10471" i="1"/>
  <c r="N10471" i="1"/>
  <c r="M10471" i="1"/>
  <c r="T10470" i="1"/>
  <c r="S10470" i="1"/>
  <c r="R10470" i="1"/>
  <c r="Q10470" i="1"/>
  <c r="P10470" i="1"/>
  <c r="O10470" i="1"/>
  <c r="M10470" i="1"/>
  <c r="N10470" i="1" s="1"/>
  <c r="T10469" i="1"/>
  <c r="S10469" i="1"/>
  <c r="R10469" i="1"/>
  <c r="Q10469" i="1"/>
  <c r="P10469" i="1"/>
  <c r="O10469" i="1"/>
  <c r="M10469" i="1"/>
  <c r="N10469" i="1" s="1"/>
  <c r="T10468" i="1"/>
  <c r="S10468" i="1"/>
  <c r="R10468" i="1"/>
  <c r="Q10468" i="1"/>
  <c r="P10468" i="1"/>
  <c r="O10468" i="1"/>
  <c r="M10468" i="1"/>
  <c r="N10468" i="1" s="1"/>
  <c r="T10467" i="1"/>
  <c r="S10467" i="1"/>
  <c r="R10467" i="1"/>
  <c r="Q10467" i="1"/>
  <c r="P10467" i="1"/>
  <c r="O10467" i="1"/>
  <c r="M10467" i="1"/>
  <c r="N10467" i="1" s="1"/>
  <c r="T10466" i="1"/>
  <c r="S10466" i="1"/>
  <c r="R10466" i="1"/>
  <c r="Q10466" i="1"/>
  <c r="P10466" i="1"/>
  <c r="O10466" i="1"/>
  <c r="M10466" i="1"/>
  <c r="N10466" i="1" s="1"/>
  <c r="T10465" i="1"/>
  <c r="S10465" i="1"/>
  <c r="R10465" i="1"/>
  <c r="Q10465" i="1"/>
  <c r="P10465" i="1"/>
  <c r="O10465" i="1"/>
  <c r="M10465" i="1"/>
  <c r="N10465" i="1" s="1"/>
  <c r="T10464" i="1"/>
  <c r="S10464" i="1"/>
  <c r="R10464" i="1"/>
  <c r="Q10464" i="1"/>
  <c r="P10464" i="1"/>
  <c r="O10464" i="1"/>
  <c r="M10464" i="1"/>
  <c r="N10464" i="1" s="1"/>
  <c r="T10463" i="1"/>
  <c r="S10463" i="1"/>
  <c r="R10463" i="1"/>
  <c r="Q10463" i="1"/>
  <c r="P10463" i="1"/>
  <c r="O10463" i="1"/>
  <c r="M10463" i="1"/>
  <c r="N10463" i="1" s="1"/>
  <c r="T10462" i="1"/>
  <c r="S10462" i="1"/>
  <c r="R10462" i="1"/>
  <c r="Q10462" i="1"/>
  <c r="P10462" i="1"/>
  <c r="O10462" i="1"/>
  <c r="M10462" i="1"/>
  <c r="N10462" i="1" s="1"/>
  <c r="T10461" i="1"/>
  <c r="S10461" i="1"/>
  <c r="R10461" i="1"/>
  <c r="Q10461" i="1"/>
  <c r="P10461" i="1"/>
  <c r="O10461" i="1"/>
  <c r="M10461" i="1"/>
  <c r="N10461" i="1" s="1"/>
  <c r="T10460" i="1"/>
  <c r="S10460" i="1"/>
  <c r="R10460" i="1"/>
  <c r="Q10460" i="1"/>
  <c r="P10460" i="1"/>
  <c r="O10460" i="1"/>
  <c r="M10460" i="1"/>
  <c r="N10460" i="1" s="1"/>
  <c r="T10459" i="1"/>
  <c r="S10459" i="1"/>
  <c r="R10459" i="1"/>
  <c r="Q10459" i="1"/>
  <c r="P10459" i="1"/>
  <c r="O10459" i="1"/>
  <c r="M10459" i="1"/>
  <c r="N10459" i="1" s="1"/>
  <c r="T10458" i="1"/>
  <c r="S10458" i="1"/>
  <c r="R10458" i="1"/>
  <c r="Q10458" i="1"/>
  <c r="P10458" i="1"/>
  <c r="O10458" i="1"/>
  <c r="M10458" i="1"/>
  <c r="N10458" i="1" s="1"/>
  <c r="T10457" i="1"/>
  <c r="S10457" i="1"/>
  <c r="R10457" i="1"/>
  <c r="Q10457" i="1"/>
  <c r="P10457" i="1"/>
  <c r="O10457" i="1"/>
  <c r="M10457" i="1"/>
  <c r="N10457" i="1" s="1"/>
  <c r="T10456" i="1"/>
  <c r="S10456" i="1"/>
  <c r="R10456" i="1"/>
  <c r="Q10456" i="1"/>
  <c r="P10456" i="1"/>
  <c r="O10456" i="1"/>
  <c r="M10456" i="1"/>
  <c r="N10456" i="1" s="1"/>
  <c r="T10455" i="1"/>
  <c r="S10455" i="1"/>
  <c r="R10455" i="1"/>
  <c r="Q10455" i="1"/>
  <c r="P10455" i="1"/>
  <c r="O10455" i="1"/>
  <c r="M10455" i="1"/>
  <c r="N10455" i="1" s="1"/>
  <c r="T10454" i="1"/>
  <c r="S10454" i="1"/>
  <c r="R10454" i="1"/>
  <c r="Q10454" i="1"/>
  <c r="P10454" i="1"/>
  <c r="O10454" i="1"/>
  <c r="M10454" i="1"/>
  <c r="N10454" i="1" s="1"/>
  <c r="T10453" i="1"/>
  <c r="S10453" i="1"/>
  <c r="R10453" i="1"/>
  <c r="Q10453" i="1"/>
  <c r="P10453" i="1"/>
  <c r="O10453" i="1"/>
  <c r="M10453" i="1"/>
  <c r="N10453" i="1" s="1"/>
  <c r="T10452" i="1"/>
  <c r="S10452" i="1"/>
  <c r="R10452" i="1"/>
  <c r="Q10452" i="1"/>
  <c r="P10452" i="1"/>
  <c r="O10452" i="1"/>
  <c r="M10452" i="1"/>
  <c r="N10452" i="1" s="1"/>
  <c r="T10451" i="1"/>
  <c r="S10451" i="1"/>
  <c r="R10451" i="1"/>
  <c r="Q10451" i="1"/>
  <c r="P10451" i="1"/>
  <c r="O10451" i="1"/>
  <c r="M10451" i="1"/>
  <c r="N10451" i="1" s="1"/>
  <c r="T10450" i="1"/>
  <c r="S10450" i="1"/>
  <c r="R10450" i="1"/>
  <c r="Q10450" i="1"/>
  <c r="P10450" i="1"/>
  <c r="O10450" i="1"/>
  <c r="M10450" i="1"/>
  <c r="N10450" i="1" s="1"/>
  <c r="T10449" i="1"/>
  <c r="S10449" i="1"/>
  <c r="R10449" i="1"/>
  <c r="Q10449" i="1"/>
  <c r="P10449" i="1"/>
  <c r="O10449" i="1"/>
  <c r="M10449" i="1"/>
  <c r="N10449" i="1" s="1"/>
  <c r="T10448" i="1"/>
  <c r="S10448" i="1"/>
  <c r="R10448" i="1"/>
  <c r="Q10448" i="1"/>
  <c r="P10448" i="1"/>
  <c r="O10448" i="1"/>
  <c r="M10448" i="1"/>
  <c r="N10448" i="1" s="1"/>
  <c r="T10447" i="1"/>
  <c r="S10447" i="1"/>
  <c r="R10447" i="1"/>
  <c r="Q10447" i="1"/>
  <c r="P10447" i="1"/>
  <c r="O10447" i="1"/>
  <c r="M10447" i="1"/>
  <c r="N10447" i="1" s="1"/>
  <c r="T10446" i="1"/>
  <c r="S10446" i="1"/>
  <c r="R10446" i="1"/>
  <c r="Q10446" i="1"/>
  <c r="P10446" i="1"/>
  <c r="O10446" i="1"/>
  <c r="M10446" i="1"/>
  <c r="N10446" i="1" s="1"/>
  <c r="T10445" i="1"/>
  <c r="S10445" i="1"/>
  <c r="R10445" i="1"/>
  <c r="Q10445" i="1"/>
  <c r="P10445" i="1"/>
  <c r="O10445" i="1"/>
  <c r="M10445" i="1"/>
  <c r="N10445" i="1" s="1"/>
  <c r="T10444" i="1"/>
  <c r="S10444" i="1"/>
  <c r="R10444" i="1"/>
  <c r="Q10444" i="1"/>
  <c r="P10444" i="1"/>
  <c r="O10444" i="1"/>
  <c r="M10444" i="1"/>
  <c r="N10444" i="1" s="1"/>
  <c r="T10443" i="1"/>
  <c r="S10443" i="1"/>
  <c r="R10443" i="1"/>
  <c r="Q10443" i="1"/>
  <c r="P10443" i="1"/>
  <c r="O10443" i="1"/>
  <c r="N10443" i="1"/>
  <c r="M10443" i="1"/>
  <c r="T10442" i="1"/>
  <c r="S10442" i="1"/>
  <c r="R10442" i="1"/>
  <c r="Q10442" i="1"/>
  <c r="P10442" i="1"/>
  <c r="O10442" i="1"/>
  <c r="M10442" i="1"/>
  <c r="N10442" i="1" s="1"/>
  <c r="T10441" i="1"/>
  <c r="S10441" i="1"/>
  <c r="R10441" i="1"/>
  <c r="Q10441" i="1"/>
  <c r="P10441" i="1"/>
  <c r="O10441" i="1"/>
  <c r="N10441" i="1"/>
  <c r="M10441" i="1"/>
  <c r="T10440" i="1"/>
  <c r="S10440" i="1"/>
  <c r="R10440" i="1"/>
  <c r="Q10440" i="1"/>
  <c r="P10440" i="1"/>
  <c r="O10440" i="1"/>
  <c r="N10440" i="1"/>
  <c r="M10440" i="1"/>
  <c r="T10439" i="1"/>
  <c r="S10439" i="1"/>
  <c r="R10439" i="1"/>
  <c r="Q10439" i="1"/>
  <c r="P10439" i="1"/>
  <c r="O10439" i="1"/>
  <c r="N10439" i="1"/>
  <c r="M10439" i="1"/>
  <c r="T10438" i="1"/>
  <c r="S10438" i="1"/>
  <c r="R10438" i="1"/>
  <c r="Q10438" i="1"/>
  <c r="P10438" i="1"/>
  <c r="O10438" i="1"/>
  <c r="N10438" i="1"/>
  <c r="M10438" i="1"/>
  <c r="T10437" i="1"/>
  <c r="S10437" i="1"/>
  <c r="R10437" i="1"/>
  <c r="Q10437" i="1"/>
  <c r="P10437" i="1"/>
  <c r="O10437" i="1"/>
  <c r="N10437" i="1"/>
  <c r="M10437" i="1"/>
  <c r="T10436" i="1"/>
  <c r="S10436" i="1"/>
  <c r="R10436" i="1"/>
  <c r="Q10436" i="1"/>
  <c r="P10436" i="1"/>
  <c r="O10436" i="1"/>
  <c r="N10436" i="1"/>
  <c r="M10436" i="1"/>
  <c r="T10435" i="1"/>
  <c r="S10435" i="1"/>
  <c r="R10435" i="1"/>
  <c r="Q10435" i="1"/>
  <c r="P10435" i="1"/>
  <c r="O10435" i="1"/>
  <c r="N10435" i="1"/>
  <c r="M10435" i="1"/>
  <c r="T10434" i="1"/>
  <c r="S10434" i="1"/>
  <c r="R10434" i="1"/>
  <c r="Q10434" i="1"/>
  <c r="P10434" i="1"/>
  <c r="O10434" i="1"/>
  <c r="N10434" i="1"/>
  <c r="M10434" i="1"/>
  <c r="T10433" i="1"/>
  <c r="S10433" i="1"/>
  <c r="R10433" i="1"/>
  <c r="Q10433" i="1"/>
  <c r="P10433" i="1"/>
  <c r="O10433" i="1"/>
  <c r="N10433" i="1"/>
  <c r="M10433" i="1"/>
  <c r="T10432" i="1"/>
  <c r="S10432" i="1"/>
  <c r="R10432" i="1"/>
  <c r="Q10432" i="1"/>
  <c r="P10432" i="1"/>
  <c r="O10432" i="1"/>
  <c r="N10432" i="1"/>
  <c r="M10432" i="1"/>
  <c r="T10431" i="1"/>
  <c r="S10431" i="1"/>
  <c r="R10431" i="1"/>
  <c r="Q10431" i="1"/>
  <c r="P10431" i="1"/>
  <c r="O10431" i="1"/>
  <c r="M10431" i="1"/>
  <c r="N10431" i="1" s="1"/>
  <c r="T10430" i="1"/>
  <c r="S10430" i="1"/>
  <c r="R10430" i="1"/>
  <c r="Q10430" i="1"/>
  <c r="P10430" i="1"/>
  <c r="O10430" i="1"/>
  <c r="M10430" i="1"/>
  <c r="N10430" i="1" s="1"/>
  <c r="T10429" i="1"/>
  <c r="S10429" i="1"/>
  <c r="R10429" i="1"/>
  <c r="Q10429" i="1"/>
  <c r="P10429" i="1"/>
  <c r="O10429" i="1"/>
  <c r="M10429" i="1"/>
  <c r="N10429" i="1" s="1"/>
  <c r="T10428" i="1"/>
  <c r="S10428" i="1"/>
  <c r="R10428" i="1"/>
  <c r="Q10428" i="1"/>
  <c r="P10428" i="1"/>
  <c r="O10428" i="1"/>
  <c r="M10428" i="1"/>
  <c r="N10428" i="1" s="1"/>
  <c r="T10427" i="1"/>
  <c r="S10427" i="1"/>
  <c r="R10427" i="1"/>
  <c r="Q10427" i="1"/>
  <c r="P10427" i="1"/>
  <c r="O10427" i="1"/>
  <c r="M10427" i="1"/>
  <c r="N10427" i="1" s="1"/>
  <c r="T10426" i="1"/>
  <c r="S10426" i="1"/>
  <c r="R10426" i="1"/>
  <c r="Q10426" i="1"/>
  <c r="P10426" i="1"/>
  <c r="O10426" i="1"/>
  <c r="M10426" i="1"/>
  <c r="N10426" i="1" s="1"/>
  <c r="T10425" i="1"/>
  <c r="S10425" i="1"/>
  <c r="R10425" i="1"/>
  <c r="Q10425" i="1"/>
  <c r="P10425" i="1"/>
  <c r="O10425" i="1"/>
  <c r="N10425" i="1"/>
  <c r="M10425" i="1"/>
  <c r="T10424" i="1"/>
  <c r="S10424" i="1"/>
  <c r="R10424" i="1"/>
  <c r="Q10424" i="1"/>
  <c r="P10424" i="1"/>
  <c r="O10424" i="1"/>
  <c r="N10424" i="1"/>
  <c r="M10424" i="1"/>
  <c r="T10423" i="1"/>
  <c r="S10423" i="1"/>
  <c r="R10423" i="1"/>
  <c r="Q10423" i="1"/>
  <c r="P10423" i="1"/>
  <c r="O10423" i="1"/>
  <c r="N10423" i="1"/>
  <c r="M10423" i="1"/>
  <c r="T10422" i="1"/>
  <c r="S10422" i="1"/>
  <c r="R10422" i="1"/>
  <c r="Q10422" i="1"/>
  <c r="P10422" i="1"/>
  <c r="O10422" i="1"/>
  <c r="N10422" i="1"/>
  <c r="M10422" i="1"/>
  <c r="T10421" i="1"/>
  <c r="S10421" i="1"/>
  <c r="R10421" i="1"/>
  <c r="Q10421" i="1"/>
  <c r="P10421" i="1"/>
  <c r="O10421" i="1"/>
  <c r="N10421" i="1"/>
  <c r="M10421" i="1"/>
  <c r="T10420" i="1"/>
  <c r="S10420" i="1"/>
  <c r="R10420" i="1"/>
  <c r="Q10420" i="1"/>
  <c r="P10420" i="1"/>
  <c r="O10420" i="1"/>
  <c r="N10420" i="1"/>
  <c r="M10420" i="1"/>
  <c r="T10419" i="1"/>
  <c r="S10419" i="1"/>
  <c r="R10419" i="1"/>
  <c r="Q10419" i="1"/>
  <c r="P10419" i="1"/>
  <c r="O10419" i="1"/>
  <c r="N10419" i="1"/>
  <c r="M10419" i="1"/>
  <c r="T10418" i="1"/>
  <c r="S10418" i="1"/>
  <c r="R10418" i="1"/>
  <c r="Q10418" i="1"/>
  <c r="P10418" i="1"/>
  <c r="O10418" i="1"/>
  <c r="N10418" i="1"/>
  <c r="M10418" i="1"/>
  <c r="T10417" i="1"/>
  <c r="S10417" i="1"/>
  <c r="R10417" i="1"/>
  <c r="Q10417" i="1"/>
  <c r="P10417" i="1"/>
  <c r="O10417" i="1"/>
  <c r="N10417" i="1"/>
  <c r="M10417" i="1"/>
  <c r="T10416" i="1"/>
  <c r="S10416" i="1"/>
  <c r="R10416" i="1"/>
  <c r="Q10416" i="1"/>
  <c r="P10416" i="1"/>
  <c r="O10416" i="1"/>
  <c r="N10416" i="1"/>
  <c r="M10416" i="1"/>
  <c r="T10415" i="1"/>
  <c r="S10415" i="1"/>
  <c r="R10415" i="1"/>
  <c r="Q10415" i="1"/>
  <c r="P10415" i="1"/>
  <c r="O10415" i="1"/>
  <c r="N10415" i="1"/>
  <c r="M10415" i="1"/>
  <c r="T10414" i="1"/>
  <c r="S10414" i="1"/>
  <c r="R10414" i="1"/>
  <c r="Q10414" i="1"/>
  <c r="P10414" i="1"/>
  <c r="O10414" i="1"/>
  <c r="N10414" i="1"/>
  <c r="M10414" i="1"/>
  <c r="T10413" i="1"/>
  <c r="S10413" i="1"/>
  <c r="R10413" i="1"/>
  <c r="Q10413" i="1"/>
  <c r="P10413" i="1"/>
  <c r="O10413" i="1"/>
  <c r="M10413" i="1"/>
  <c r="N10413" i="1" s="1"/>
  <c r="T10412" i="1"/>
  <c r="S10412" i="1"/>
  <c r="R10412" i="1"/>
  <c r="Q10412" i="1"/>
  <c r="P10412" i="1"/>
  <c r="O10412" i="1"/>
  <c r="M10412" i="1"/>
  <c r="N10412" i="1" s="1"/>
  <c r="T10411" i="1"/>
  <c r="S10411" i="1"/>
  <c r="R10411" i="1"/>
  <c r="Q10411" i="1"/>
  <c r="P10411" i="1"/>
  <c r="O10411" i="1"/>
  <c r="M10411" i="1"/>
  <c r="N10411" i="1" s="1"/>
  <c r="T10410" i="1"/>
  <c r="S10410" i="1"/>
  <c r="R10410" i="1"/>
  <c r="Q10410" i="1"/>
  <c r="P10410" i="1"/>
  <c r="O10410" i="1"/>
  <c r="M10410" i="1"/>
  <c r="N10410" i="1" s="1"/>
  <c r="T10409" i="1"/>
  <c r="S10409" i="1"/>
  <c r="R10409" i="1"/>
  <c r="Q10409" i="1"/>
  <c r="P10409" i="1"/>
  <c r="O10409" i="1"/>
  <c r="M10409" i="1"/>
  <c r="N10409" i="1" s="1"/>
  <c r="T10408" i="1"/>
  <c r="S10408" i="1"/>
  <c r="R10408" i="1"/>
  <c r="Q10408" i="1"/>
  <c r="P10408" i="1"/>
  <c r="O10408" i="1"/>
  <c r="M10408" i="1"/>
  <c r="N10408" i="1" s="1"/>
  <c r="T10407" i="1"/>
  <c r="S10407" i="1"/>
  <c r="R10407" i="1"/>
  <c r="Q10407" i="1"/>
  <c r="P10407" i="1"/>
  <c r="O10407" i="1"/>
  <c r="M10407" i="1"/>
  <c r="N10407" i="1" s="1"/>
  <c r="T10406" i="1"/>
  <c r="S10406" i="1"/>
  <c r="R10406" i="1"/>
  <c r="Q10406" i="1"/>
  <c r="P10406" i="1"/>
  <c r="O10406" i="1"/>
  <c r="M10406" i="1"/>
  <c r="N10406" i="1" s="1"/>
  <c r="T10405" i="1"/>
  <c r="S10405" i="1"/>
  <c r="R10405" i="1"/>
  <c r="Q10405" i="1"/>
  <c r="P10405" i="1"/>
  <c r="O10405" i="1"/>
  <c r="M10405" i="1"/>
  <c r="N10405" i="1" s="1"/>
  <c r="T10404" i="1"/>
  <c r="S10404" i="1"/>
  <c r="R10404" i="1"/>
  <c r="Q10404" i="1"/>
  <c r="P10404" i="1"/>
  <c r="O10404" i="1"/>
  <c r="M10404" i="1"/>
  <c r="N10404" i="1" s="1"/>
  <c r="T10403" i="1"/>
  <c r="S10403" i="1"/>
  <c r="R10403" i="1"/>
  <c r="Q10403" i="1"/>
  <c r="P10403" i="1"/>
  <c r="O10403" i="1"/>
  <c r="M10403" i="1"/>
  <c r="N10403" i="1" s="1"/>
  <c r="T10402" i="1"/>
  <c r="S10402" i="1"/>
  <c r="R10402" i="1"/>
  <c r="Q10402" i="1"/>
  <c r="P10402" i="1"/>
  <c r="O10402" i="1"/>
  <c r="M10402" i="1"/>
  <c r="N10402" i="1" s="1"/>
  <c r="T10401" i="1"/>
  <c r="S10401" i="1"/>
  <c r="R10401" i="1"/>
  <c r="Q10401" i="1"/>
  <c r="P10401" i="1"/>
  <c r="O10401" i="1"/>
  <c r="M10401" i="1"/>
  <c r="N10401" i="1" s="1"/>
  <c r="T10400" i="1"/>
  <c r="S10400" i="1"/>
  <c r="R10400" i="1"/>
  <c r="Q10400" i="1"/>
  <c r="P10400" i="1"/>
  <c r="O10400" i="1"/>
  <c r="M10400" i="1"/>
  <c r="N10400" i="1" s="1"/>
  <c r="T10399" i="1"/>
  <c r="S10399" i="1"/>
  <c r="R10399" i="1"/>
  <c r="Q10399" i="1"/>
  <c r="P10399" i="1"/>
  <c r="O10399" i="1"/>
  <c r="M10399" i="1"/>
  <c r="N10399" i="1" s="1"/>
  <c r="T10398" i="1"/>
  <c r="S10398" i="1"/>
  <c r="R10398" i="1"/>
  <c r="Q10398" i="1"/>
  <c r="P10398" i="1"/>
  <c r="O10398" i="1"/>
  <c r="M10398" i="1"/>
  <c r="N10398" i="1" s="1"/>
  <c r="T10397" i="1"/>
  <c r="S10397" i="1"/>
  <c r="R10397" i="1"/>
  <c r="Q10397" i="1"/>
  <c r="P10397" i="1"/>
  <c r="O10397" i="1"/>
  <c r="M10397" i="1"/>
  <c r="N10397" i="1" s="1"/>
  <c r="T10396" i="1"/>
  <c r="S10396" i="1"/>
  <c r="R10396" i="1"/>
  <c r="Q10396" i="1"/>
  <c r="P10396" i="1"/>
  <c r="O10396" i="1"/>
  <c r="M10396" i="1"/>
  <c r="N10396" i="1" s="1"/>
  <c r="T10395" i="1"/>
  <c r="S10395" i="1"/>
  <c r="R10395" i="1"/>
  <c r="Q10395" i="1"/>
  <c r="P10395" i="1"/>
  <c r="O10395" i="1"/>
  <c r="M10395" i="1"/>
  <c r="N10395" i="1" s="1"/>
  <c r="T10394" i="1"/>
  <c r="S10394" i="1"/>
  <c r="R10394" i="1"/>
  <c r="Q10394" i="1"/>
  <c r="P10394" i="1"/>
  <c r="O10394" i="1"/>
  <c r="M10394" i="1"/>
  <c r="N10394" i="1" s="1"/>
  <c r="T10393" i="1"/>
  <c r="S10393" i="1"/>
  <c r="R10393" i="1"/>
  <c r="Q10393" i="1"/>
  <c r="P10393" i="1"/>
  <c r="O10393" i="1"/>
  <c r="M10393" i="1"/>
  <c r="N10393" i="1" s="1"/>
  <c r="T10392" i="1"/>
  <c r="S10392" i="1"/>
  <c r="R10392" i="1"/>
  <c r="Q10392" i="1"/>
  <c r="P10392" i="1"/>
  <c r="O10392" i="1"/>
  <c r="M10392" i="1"/>
  <c r="N10392" i="1" s="1"/>
  <c r="T10391" i="1"/>
  <c r="S10391" i="1"/>
  <c r="R10391" i="1"/>
  <c r="Q10391" i="1"/>
  <c r="P10391" i="1"/>
  <c r="O10391" i="1"/>
  <c r="M10391" i="1"/>
  <c r="N10391" i="1" s="1"/>
  <c r="T10390" i="1"/>
  <c r="S10390" i="1"/>
  <c r="R10390" i="1"/>
  <c r="Q10390" i="1"/>
  <c r="P10390" i="1"/>
  <c r="O10390" i="1"/>
  <c r="M10390" i="1"/>
  <c r="N10390" i="1" s="1"/>
  <c r="T10389" i="1"/>
  <c r="S10389" i="1"/>
  <c r="R10389" i="1"/>
  <c r="Q10389" i="1"/>
  <c r="P10389" i="1"/>
  <c r="O10389" i="1"/>
  <c r="M10389" i="1"/>
  <c r="N10389" i="1" s="1"/>
  <c r="T10388" i="1"/>
  <c r="S10388" i="1"/>
  <c r="R10388" i="1"/>
  <c r="Q10388" i="1"/>
  <c r="P10388" i="1"/>
  <c r="O10388" i="1"/>
  <c r="M10388" i="1"/>
  <c r="N10388" i="1" s="1"/>
  <c r="T10387" i="1"/>
  <c r="S10387" i="1"/>
  <c r="R10387" i="1"/>
  <c r="Q10387" i="1"/>
  <c r="P10387" i="1"/>
  <c r="O10387" i="1"/>
  <c r="M10387" i="1"/>
  <c r="N10387" i="1" s="1"/>
  <c r="T10386" i="1"/>
  <c r="S10386" i="1"/>
  <c r="R10386" i="1"/>
  <c r="Q10386" i="1"/>
  <c r="P10386" i="1"/>
  <c r="O10386" i="1"/>
  <c r="M10386" i="1"/>
  <c r="N10386" i="1" s="1"/>
  <c r="T10385" i="1"/>
  <c r="S10385" i="1"/>
  <c r="R10385" i="1"/>
  <c r="Q10385" i="1"/>
  <c r="P10385" i="1"/>
  <c r="O10385" i="1"/>
  <c r="M10385" i="1"/>
  <c r="N10385" i="1" s="1"/>
  <c r="T10384" i="1"/>
  <c r="S10384" i="1"/>
  <c r="R10384" i="1"/>
  <c r="Q10384" i="1"/>
  <c r="P10384" i="1"/>
  <c r="O10384" i="1"/>
  <c r="M10384" i="1"/>
  <c r="N10384" i="1" s="1"/>
  <c r="T10383" i="1"/>
  <c r="S10383" i="1"/>
  <c r="R10383" i="1"/>
  <c r="Q10383" i="1"/>
  <c r="P10383" i="1"/>
  <c r="O10383" i="1"/>
  <c r="M10383" i="1"/>
  <c r="N10383" i="1" s="1"/>
  <c r="T10382" i="1"/>
  <c r="S10382" i="1"/>
  <c r="R10382" i="1"/>
  <c r="Q10382" i="1"/>
  <c r="P10382" i="1"/>
  <c r="O10382" i="1"/>
  <c r="M10382" i="1"/>
  <c r="N10382" i="1" s="1"/>
  <c r="T10381" i="1"/>
  <c r="S10381" i="1"/>
  <c r="R10381" i="1"/>
  <c r="Q10381" i="1"/>
  <c r="P10381" i="1"/>
  <c r="O10381" i="1"/>
  <c r="M10381" i="1"/>
  <c r="N10381" i="1" s="1"/>
  <c r="T10380" i="1"/>
  <c r="S10380" i="1"/>
  <c r="R10380" i="1"/>
  <c r="Q10380" i="1"/>
  <c r="P10380" i="1"/>
  <c r="O10380" i="1"/>
  <c r="M10380" i="1"/>
  <c r="N10380" i="1" s="1"/>
  <c r="T10379" i="1"/>
  <c r="S10379" i="1"/>
  <c r="R10379" i="1"/>
  <c r="Q10379" i="1"/>
  <c r="P10379" i="1"/>
  <c r="O10379" i="1"/>
  <c r="N10379" i="1"/>
  <c r="M10379" i="1"/>
  <c r="T10378" i="1"/>
  <c r="S10378" i="1"/>
  <c r="R10378" i="1"/>
  <c r="Q10378" i="1"/>
  <c r="P10378" i="1"/>
  <c r="O10378" i="1"/>
  <c r="N10378" i="1"/>
  <c r="M10378" i="1"/>
  <c r="T10377" i="1"/>
  <c r="S10377" i="1"/>
  <c r="R10377" i="1"/>
  <c r="Q10377" i="1"/>
  <c r="P10377" i="1"/>
  <c r="O10377" i="1"/>
  <c r="N10377" i="1"/>
  <c r="M10377" i="1"/>
  <c r="T10376" i="1"/>
  <c r="S10376" i="1"/>
  <c r="R10376" i="1"/>
  <c r="Q10376" i="1"/>
  <c r="P10376" i="1"/>
  <c r="O10376" i="1"/>
  <c r="N10376" i="1"/>
  <c r="M10376" i="1"/>
  <c r="T10375" i="1"/>
  <c r="S10375" i="1"/>
  <c r="R10375" i="1"/>
  <c r="Q10375" i="1"/>
  <c r="P10375" i="1"/>
  <c r="O10375" i="1"/>
  <c r="N10375" i="1"/>
  <c r="M10375" i="1"/>
  <c r="T10374" i="1"/>
  <c r="S10374" i="1"/>
  <c r="R10374" i="1"/>
  <c r="Q10374" i="1"/>
  <c r="P10374" i="1"/>
  <c r="O10374" i="1"/>
  <c r="N10374" i="1"/>
  <c r="M10374" i="1"/>
  <c r="T10373" i="1"/>
  <c r="S10373" i="1"/>
  <c r="R10373" i="1"/>
  <c r="Q10373" i="1"/>
  <c r="P10373" i="1"/>
  <c r="O10373" i="1"/>
  <c r="N10373" i="1"/>
  <c r="M10373" i="1"/>
  <c r="T10372" i="1"/>
  <c r="S10372" i="1"/>
  <c r="R10372" i="1"/>
  <c r="Q10372" i="1"/>
  <c r="P10372" i="1"/>
  <c r="O10372" i="1"/>
  <c r="N10372" i="1"/>
  <c r="M10372" i="1"/>
  <c r="T10371" i="1"/>
  <c r="S10371" i="1"/>
  <c r="R10371" i="1"/>
  <c r="Q10371" i="1"/>
  <c r="P10371" i="1"/>
  <c r="O10371" i="1"/>
  <c r="N10371" i="1"/>
  <c r="M10371" i="1"/>
  <c r="T10370" i="1"/>
  <c r="S10370" i="1"/>
  <c r="R10370" i="1"/>
  <c r="Q10370" i="1"/>
  <c r="P10370" i="1"/>
  <c r="O10370" i="1"/>
  <c r="N10370" i="1"/>
  <c r="M10370" i="1"/>
  <c r="T10369" i="1"/>
  <c r="S10369" i="1"/>
  <c r="R10369" i="1"/>
  <c r="Q10369" i="1"/>
  <c r="P10369" i="1"/>
  <c r="O10369" i="1"/>
  <c r="N10369" i="1"/>
  <c r="M10369" i="1"/>
  <c r="T10368" i="1"/>
  <c r="S10368" i="1"/>
  <c r="R10368" i="1"/>
  <c r="Q10368" i="1"/>
  <c r="P10368" i="1"/>
  <c r="O10368" i="1"/>
  <c r="N10368" i="1"/>
  <c r="M10368" i="1"/>
  <c r="T10367" i="1"/>
  <c r="S10367" i="1"/>
  <c r="R10367" i="1"/>
  <c r="Q10367" i="1"/>
  <c r="P10367" i="1"/>
  <c r="O10367" i="1"/>
  <c r="N10367" i="1"/>
  <c r="M10367" i="1"/>
  <c r="T10366" i="1"/>
  <c r="S10366" i="1"/>
  <c r="R10366" i="1"/>
  <c r="Q10366" i="1"/>
  <c r="P10366" i="1"/>
  <c r="O10366" i="1"/>
  <c r="N10366" i="1"/>
  <c r="M10366" i="1"/>
  <c r="T10365" i="1"/>
  <c r="S10365" i="1"/>
  <c r="R10365" i="1"/>
  <c r="Q10365" i="1"/>
  <c r="P10365" i="1"/>
  <c r="O10365" i="1"/>
  <c r="N10365" i="1"/>
  <c r="M10365" i="1"/>
  <c r="T10364" i="1"/>
  <c r="S10364" i="1"/>
  <c r="R10364" i="1"/>
  <c r="Q10364" i="1"/>
  <c r="P10364" i="1"/>
  <c r="O10364" i="1"/>
  <c r="N10364" i="1"/>
  <c r="M10364" i="1"/>
  <c r="T10363" i="1"/>
  <c r="S10363" i="1"/>
  <c r="R10363" i="1"/>
  <c r="Q10363" i="1"/>
  <c r="P10363" i="1"/>
  <c r="O10363" i="1"/>
  <c r="N10363" i="1"/>
  <c r="M10363" i="1"/>
  <c r="T10362" i="1"/>
  <c r="S10362" i="1"/>
  <c r="R10362" i="1"/>
  <c r="Q10362" i="1"/>
  <c r="P10362" i="1"/>
  <c r="O10362" i="1"/>
  <c r="N10362" i="1"/>
  <c r="M10362" i="1"/>
  <c r="T10361" i="1"/>
  <c r="S10361" i="1"/>
  <c r="R10361" i="1"/>
  <c r="Q10361" i="1"/>
  <c r="P10361" i="1"/>
  <c r="O10361" i="1"/>
  <c r="N10361" i="1"/>
  <c r="M10361" i="1"/>
  <c r="T10360" i="1"/>
  <c r="S10360" i="1"/>
  <c r="R10360" i="1"/>
  <c r="Q10360" i="1"/>
  <c r="P10360" i="1"/>
  <c r="O10360" i="1"/>
  <c r="N10360" i="1"/>
  <c r="M10360" i="1"/>
  <c r="T10359" i="1"/>
  <c r="S10359" i="1"/>
  <c r="R10359" i="1"/>
  <c r="Q10359" i="1"/>
  <c r="P10359" i="1"/>
  <c r="O10359" i="1"/>
  <c r="N10359" i="1"/>
  <c r="M10359" i="1"/>
  <c r="T10358" i="1"/>
  <c r="S10358" i="1"/>
  <c r="R10358" i="1"/>
  <c r="Q10358" i="1"/>
  <c r="P10358" i="1"/>
  <c r="O10358" i="1"/>
  <c r="N10358" i="1"/>
  <c r="M10358" i="1"/>
  <c r="T10357" i="1"/>
  <c r="S10357" i="1"/>
  <c r="R10357" i="1"/>
  <c r="Q10357" i="1"/>
  <c r="P10357" i="1"/>
  <c r="O10357" i="1"/>
  <c r="N10357" i="1"/>
  <c r="M10357" i="1"/>
  <c r="T10356" i="1"/>
  <c r="S10356" i="1"/>
  <c r="R10356" i="1"/>
  <c r="Q10356" i="1"/>
  <c r="P10356" i="1"/>
  <c r="O10356" i="1"/>
  <c r="N10356" i="1"/>
  <c r="M10356" i="1"/>
  <c r="T10355" i="1"/>
  <c r="S10355" i="1"/>
  <c r="R10355" i="1"/>
  <c r="Q10355" i="1"/>
  <c r="P10355" i="1"/>
  <c r="O10355" i="1"/>
  <c r="N10355" i="1"/>
  <c r="M10355" i="1"/>
  <c r="T10354" i="1"/>
  <c r="S10354" i="1"/>
  <c r="R10354" i="1"/>
  <c r="Q10354" i="1"/>
  <c r="P10354" i="1"/>
  <c r="O10354" i="1"/>
  <c r="N10354" i="1"/>
  <c r="M10354" i="1"/>
  <c r="T10353" i="1"/>
  <c r="S10353" i="1"/>
  <c r="R10353" i="1"/>
  <c r="Q10353" i="1"/>
  <c r="P10353" i="1"/>
  <c r="O10353" i="1"/>
  <c r="N10353" i="1"/>
  <c r="M10353" i="1"/>
  <c r="T10352" i="1"/>
  <c r="S10352" i="1"/>
  <c r="R10352" i="1"/>
  <c r="Q10352" i="1"/>
  <c r="P10352" i="1"/>
  <c r="O10352" i="1"/>
  <c r="N10352" i="1"/>
  <c r="M10352" i="1"/>
  <c r="T10351" i="1"/>
  <c r="S10351" i="1"/>
  <c r="R10351" i="1"/>
  <c r="Q10351" i="1"/>
  <c r="P10351" i="1"/>
  <c r="O10351" i="1"/>
  <c r="N10351" i="1"/>
  <c r="M10351" i="1"/>
  <c r="T10350" i="1"/>
  <c r="S10350" i="1"/>
  <c r="R10350" i="1"/>
  <c r="Q10350" i="1"/>
  <c r="P10350" i="1"/>
  <c r="O10350" i="1"/>
  <c r="N10350" i="1"/>
  <c r="M10350" i="1"/>
  <c r="T10349" i="1"/>
  <c r="S10349" i="1"/>
  <c r="R10349" i="1"/>
  <c r="Q10349" i="1"/>
  <c r="P10349" i="1"/>
  <c r="O10349" i="1"/>
  <c r="N10349" i="1"/>
  <c r="M10349" i="1"/>
  <c r="T10348" i="1"/>
  <c r="S10348" i="1"/>
  <c r="R10348" i="1"/>
  <c r="Q10348" i="1"/>
  <c r="P10348" i="1"/>
  <c r="O10348" i="1"/>
  <c r="N10348" i="1"/>
  <c r="M10348" i="1"/>
  <c r="T10347" i="1"/>
  <c r="S10347" i="1"/>
  <c r="R10347" i="1"/>
  <c r="Q10347" i="1"/>
  <c r="P10347" i="1"/>
  <c r="O10347" i="1"/>
  <c r="N10347" i="1"/>
  <c r="M10347" i="1"/>
  <c r="T10346" i="1"/>
  <c r="S10346" i="1"/>
  <c r="R10346" i="1"/>
  <c r="Q10346" i="1"/>
  <c r="P10346" i="1"/>
  <c r="O10346" i="1"/>
  <c r="N10346" i="1"/>
  <c r="M10346" i="1"/>
  <c r="T10345" i="1"/>
  <c r="S10345" i="1"/>
  <c r="R10345" i="1"/>
  <c r="Q10345" i="1"/>
  <c r="P10345" i="1"/>
  <c r="O10345" i="1"/>
  <c r="N10345" i="1"/>
  <c r="M10345" i="1"/>
  <c r="T10344" i="1"/>
  <c r="S10344" i="1"/>
  <c r="R10344" i="1"/>
  <c r="Q10344" i="1"/>
  <c r="P10344" i="1"/>
  <c r="O10344" i="1"/>
  <c r="N10344" i="1"/>
  <c r="M10344" i="1"/>
  <c r="T10343" i="1"/>
  <c r="S10343" i="1"/>
  <c r="R10343" i="1"/>
  <c r="Q10343" i="1"/>
  <c r="P10343" i="1"/>
  <c r="O10343" i="1"/>
  <c r="N10343" i="1"/>
  <c r="M10343" i="1"/>
  <c r="T10342" i="1"/>
  <c r="S10342" i="1"/>
  <c r="R10342" i="1"/>
  <c r="Q10342" i="1"/>
  <c r="P10342" i="1"/>
  <c r="O10342" i="1"/>
  <c r="N10342" i="1"/>
  <c r="M10342" i="1"/>
  <c r="T10341" i="1"/>
  <c r="S10341" i="1"/>
  <c r="R10341" i="1"/>
  <c r="Q10341" i="1"/>
  <c r="P10341" i="1"/>
  <c r="O10341" i="1"/>
  <c r="N10341" i="1"/>
  <c r="M10341" i="1"/>
  <c r="T10340" i="1"/>
  <c r="S10340" i="1"/>
  <c r="R10340" i="1"/>
  <c r="Q10340" i="1"/>
  <c r="P10340" i="1"/>
  <c r="O10340" i="1"/>
  <c r="N10340" i="1"/>
  <c r="M10340" i="1"/>
  <c r="T10339" i="1"/>
  <c r="S10339" i="1"/>
  <c r="R10339" i="1"/>
  <c r="Q10339" i="1"/>
  <c r="P10339" i="1"/>
  <c r="O10339" i="1"/>
  <c r="N10339" i="1"/>
  <c r="M10339" i="1"/>
  <c r="T10338" i="1"/>
  <c r="S10338" i="1"/>
  <c r="R10338" i="1"/>
  <c r="Q10338" i="1"/>
  <c r="P10338" i="1"/>
  <c r="O10338" i="1"/>
  <c r="N10338" i="1"/>
  <c r="M10338" i="1"/>
  <c r="T10337" i="1"/>
  <c r="S10337" i="1"/>
  <c r="R10337" i="1"/>
  <c r="Q10337" i="1"/>
  <c r="P10337" i="1"/>
  <c r="O10337" i="1"/>
  <c r="N10337" i="1"/>
  <c r="M10337" i="1"/>
  <c r="T10336" i="1"/>
  <c r="S10336" i="1"/>
  <c r="R10336" i="1"/>
  <c r="Q10336" i="1"/>
  <c r="P10336" i="1"/>
  <c r="O10336" i="1"/>
  <c r="N10336" i="1"/>
  <c r="M10336" i="1"/>
  <c r="T10335" i="1"/>
  <c r="S10335" i="1"/>
  <c r="R10335" i="1"/>
  <c r="Q10335" i="1"/>
  <c r="P10335" i="1"/>
  <c r="O10335" i="1"/>
  <c r="N10335" i="1"/>
  <c r="M10335" i="1"/>
  <c r="T10334" i="1"/>
  <c r="S10334" i="1"/>
  <c r="R10334" i="1"/>
  <c r="Q10334" i="1"/>
  <c r="P10334" i="1"/>
  <c r="O10334" i="1"/>
  <c r="N10334" i="1"/>
  <c r="M10334" i="1"/>
  <c r="T10333" i="1"/>
  <c r="S10333" i="1"/>
  <c r="R10333" i="1"/>
  <c r="Q10333" i="1"/>
  <c r="P10333" i="1"/>
  <c r="O10333" i="1"/>
  <c r="N10333" i="1"/>
  <c r="M10333" i="1"/>
  <c r="T10332" i="1"/>
  <c r="S10332" i="1"/>
  <c r="R10332" i="1"/>
  <c r="Q10332" i="1"/>
  <c r="P10332" i="1"/>
  <c r="O10332" i="1"/>
  <c r="N10332" i="1"/>
  <c r="M10332" i="1"/>
  <c r="T10331" i="1"/>
  <c r="S10331" i="1"/>
  <c r="R10331" i="1"/>
  <c r="Q10331" i="1"/>
  <c r="P10331" i="1"/>
  <c r="O10331" i="1"/>
  <c r="N10331" i="1"/>
  <c r="M10331" i="1"/>
  <c r="T10330" i="1"/>
  <c r="S10330" i="1"/>
  <c r="R10330" i="1"/>
  <c r="Q10330" i="1"/>
  <c r="P10330" i="1"/>
  <c r="O10330" i="1"/>
  <c r="N10330" i="1"/>
  <c r="M10330" i="1"/>
  <c r="T10329" i="1"/>
  <c r="S10329" i="1"/>
  <c r="R10329" i="1"/>
  <c r="Q10329" i="1"/>
  <c r="P10329" i="1"/>
  <c r="O10329" i="1"/>
  <c r="N10329" i="1"/>
  <c r="M10329" i="1"/>
  <c r="T10328" i="1"/>
  <c r="S10328" i="1"/>
  <c r="R10328" i="1"/>
  <c r="Q10328" i="1"/>
  <c r="P10328" i="1"/>
  <c r="O10328" i="1"/>
  <c r="N10328" i="1"/>
  <c r="M10328" i="1"/>
  <c r="T10327" i="1"/>
  <c r="S10327" i="1"/>
  <c r="R10327" i="1"/>
  <c r="Q10327" i="1"/>
  <c r="P10327" i="1"/>
  <c r="O10327" i="1"/>
  <c r="N10327" i="1"/>
  <c r="M10327" i="1"/>
  <c r="T10326" i="1"/>
  <c r="S10326" i="1"/>
  <c r="R10326" i="1"/>
  <c r="Q10326" i="1"/>
  <c r="P10326" i="1"/>
  <c r="O10326" i="1"/>
  <c r="N10326" i="1"/>
  <c r="M10326" i="1"/>
  <c r="T10325" i="1"/>
  <c r="S10325" i="1"/>
  <c r="R10325" i="1"/>
  <c r="Q10325" i="1"/>
  <c r="P10325" i="1"/>
  <c r="O10325" i="1"/>
  <c r="N10325" i="1"/>
  <c r="M10325" i="1"/>
  <c r="T10324" i="1"/>
  <c r="S10324" i="1"/>
  <c r="R10324" i="1"/>
  <c r="Q10324" i="1"/>
  <c r="P10324" i="1"/>
  <c r="O10324" i="1"/>
  <c r="N10324" i="1"/>
  <c r="M10324" i="1"/>
  <c r="T10323" i="1"/>
  <c r="S10323" i="1"/>
  <c r="R10323" i="1"/>
  <c r="Q10323" i="1"/>
  <c r="P10323" i="1"/>
  <c r="O10323" i="1"/>
  <c r="N10323" i="1"/>
  <c r="M10323" i="1"/>
  <c r="T10322" i="1"/>
  <c r="S10322" i="1"/>
  <c r="R10322" i="1"/>
  <c r="Q10322" i="1"/>
  <c r="P10322" i="1"/>
  <c r="O10322" i="1"/>
  <c r="N10322" i="1"/>
  <c r="M10322" i="1"/>
  <c r="T10321" i="1"/>
  <c r="S10321" i="1"/>
  <c r="R10321" i="1"/>
  <c r="Q10321" i="1"/>
  <c r="P10321" i="1"/>
  <c r="O10321" i="1"/>
  <c r="N10321" i="1"/>
  <c r="M10321" i="1"/>
  <c r="T10320" i="1"/>
  <c r="S10320" i="1"/>
  <c r="R10320" i="1"/>
  <c r="Q10320" i="1"/>
  <c r="P10320" i="1"/>
  <c r="O10320" i="1"/>
  <c r="N10320" i="1"/>
  <c r="M10320" i="1"/>
  <c r="T10319" i="1"/>
  <c r="S10319" i="1"/>
  <c r="R10319" i="1"/>
  <c r="Q10319" i="1"/>
  <c r="P10319" i="1"/>
  <c r="O10319" i="1"/>
  <c r="N10319" i="1"/>
  <c r="M10319" i="1"/>
  <c r="T10318" i="1"/>
  <c r="S10318" i="1"/>
  <c r="R10318" i="1"/>
  <c r="Q10318" i="1"/>
  <c r="P10318" i="1"/>
  <c r="O10318" i="1"/>
  <c r="N10318" i="1"/>
  <c r="M10318" i="1"/>
  <c r="T10317" i="1"/>
  <c r="S10317" i="1"/>
  <c r="R10317" i="1"/>
  <c r="Q10317" i="1"/>
  <c r="P10317" i="1"/>
  <c r="O10317" i="1"/>
  <c r="N10317" i="1"/>
  <c r="M10317" i="1"/>
  <c r="T10316" i="1"/>
  <c r="S10316" i="1"/>
  <c r="R10316" i="1"/>
  <c r="Q10316" i="1"/>
  <c r="P10316" i="1"/>
  <c r="O10316" i="1"/>
  <c r="N10316" i="1"/>
  <c r="M10316" i="1"/>
  <c r="T10315" i="1"/>
  <c r="S10315" i="1"/>
  <c r="R10315" i="1"/>
  <c r="Q10315" i="1"/>
  <c r="P10315" i="1"/>
  <c r="O10315" i="1"/>
  <c r="N10315" i="1"/>
  <c r="M10315" i="1"/>
  <c r="T10314" i="1"/>
  <c r="S10314" i="1"/>
  <c r="R10314" i="1"/>
  <c r="Q10314" i="1"/>
  <c r="P10314" i="1"/>
  <c r="O10314" i="1"/>
  <c r="N10314" i="1"/>
  <c r="M10314" i="1"/>
  <c r="T10313" i="1"/>
  <c r="S10313" i="1"/>
  <c r="R10313" i="1"/>
  <c r="Q10313" i="1"/>
  <c r="P10313" i="1"/>
  <c r="O10313" i="1"/>
  <c r="N10313" i="1"/>
  <c r="M10313" i="1"/>
  <c r="T10312" i="1"/>
  <c r="S10312" i="1"/>
  <c r="R10312" i="1"/>
  <c r="Q10312" i="1"/>
  <c r="P10312" i="1"/>
  <c r="O10312" i="1"/>
  <c r="N10312" i="1"/>
  <c r="M10312" i="1"/>
  <c r="T10311" i="1"/>
  <c r="S10311" i="1"/>
  <c r="R10311" i="1"/>
  <c r="Q10311" i="1"/>
  <c r="P10311" i="1"/>
  <c r="O10311" i="1"/>
  <c r="N10311" i="1"/>
  <c r="M10311" i="1"/>
  <c r="T10310" i="1"/>
  <c r="S10310" i="1"/>
  <c r="R10310" i="1"/>
  <c r="Q10310" i="1"/>
  <c r="P10310" i="1"/>
  <c r="O10310" i="1"/>
  <c r="N10310" i="1"/>
  <c r="M10310" i="1"/>
  <c r="T10309" i="1"/>
  <c r="S10309" i="1"/>
  <c r="R10309" i="1"/>
  <c r="Q10309" i="1"/>
  <c r="P10309" i="1"/>
  <c r="O10309" i="1"/>
  <c r="N10309" i="1"/>
  <c r="M10309" i="1"/>
  <c r="T10308" i="1"/>
  <c r="S10308" i="1"/>
  <c r="R10308" i="1"/>
  <c r="Q10308" i="1"/>
  <c r="P10308" i="1"/>
  <c r="O10308" i="1"/>
  <c r="N10308" i="1"/>
  <c r="M10308" i="1"/>
  <c r="T10307" i="1"/>
  <c r="S10307" i="1"/>
  <c r="R10307" i="1"/>
  <c r="Q10307" i="1"/>
  <c r="P10307" i="1"/>
  <c r="O10307" i="1"/>
  <c r="N10307" i="1"/>
  <c r="M10307" i="1"/>
  <c r="T10306" i="1"/>
  <c r="S10306" i="1"/>
  <c r="R10306" i="1"/>
  <c r="Q10306" i="1"/>
  <c r="P10306" i="1"/>
  <c r="O10306" i="1"/>
  <c r="N10306" i="1"/>
  <c r="M10306" i="1"/>
  <c r="T10305" i="1"/>
  <c r="S10305" i="1"/>
  <c r="R10305" i="1"/>
  <c r="Q10305" i="1"/>
  <c r="P10305" i="1"/>
  <c r="O10305" i="1"/>
  <c r="N10305" i="1"/>
  <c r="M10305" i="1"/>
  <c r="T10304" i="1"/>
  <c r="S10304" i="1"/>
  <c r="R10304" i="1"/>
  <c r="Q10304" i="1"/>
  <c r="P10304" i="1"/>
  <c r="O10304" i="1"/>
  <c r="N10304" i="1"/>
  <c r="M10304" i="1"/>
  <c r="T10303" i="1"/>
  <c r="S10303" i="1"/>
  <c r="R10303" i="1"/>
  <c r="Q10303" i="1"/>
  <c r="P10303" i="1"/>
  <c r="O10303" i="1"/>
  <c r="N10303" i="1"/>
  <c r="M10303" i="1"/>
  <c r="T10302" i="1"/>
  <c r="S10302" i="1"/>
  <c r="R10302" i="1"/>
  <c r="Q10302" i="1"/>
  <c r="P10302" i="1"/>
  <c r="O10302" i="1"/>
  <c r="N10302" i="1"/>
  <c r="M10302" i="1"/>
  <c r="T10301" i="1"/>
  <c r="S10301" i="1"/>
  <c r="R10301" i="1"/>
  <c r="Q10301" i="1"/>
  <c r="P10301" i="1"/>
  <c r="O10301" i="1"/>
  <c r="N10301" i="1"/>
  <c r="M10301" i="1"/>
  <c r="T10300" i="1"/>
  <c r="S10300" i="1"/>
  <c r="R10300" i="1"/>
  <c r="Q10300" i="1"/>
  <c r="P10300" i="1"/>
  <c r="O10300" i="1"/>
  <c r="N10300" i="1"/>
  <c r="M10300" i="1"/>
  <c r="T10299" i="1"/>
  <c r="S10299" i="1"/>
  <c r="R10299" i="1"/>
  <c r="Q10299" i="1"/>
  <c r="P10299" i="1"/>
  <c r="O10299" i="1"/>
  <c r="N10299" i="1"/>
  <c r="M10299" i="1"/>
  <c r="T10298" i="1"/>
  <c r="S10298" i="1"/>
  <c r="R10298" i="1"/>
  <c r="Q10298" i="1"/>
  <c r="P10298" i="1"/>
  <c r="O10298" i="1"/>
  <c r="N10298" i="1"/>
  <c r="M10298" i="1"/>
  <c r="T10297" i="1"/>
  <c r="S10297" i="1"/>
  <c r="R10297" i="1"/>
  <c r="Q10297" i="1"/>
  <c r="P10297" i="1"/>
  <c r="O10297" i="1"/>
  <c r="N10297" i="1"/>
  <c r="M10297" i="1"/>
  <c r="T10296" i="1"/>
  <c r="S10296" i="1"/>
  <c r="R10296" i="1"/>
  <c r="Q10296" i="1"/>
  <c r="P10296" i="1"/>
  <c r="O10296" i="1"/>
  <c r="N10296" i="1"/>
  <c r="M10296" i="1"/>
  <c r="T10295" i="1"/>
  <c r="S10295" i="1"/>
  <c r="R10295" i="1"/>
  <c r="Q10295" i="1"/>
  <c r="P10295" i="1"/>
  <c r="O10295" i="1"/>
  <c r="N10295" i="1"/>
  <c r="M10295" i="1"/>
  <c r="T10294" i="1"/>
  <c r="S10294" i="1"/>
  <c r="R10294" i="1"/>
  <c r="Q10294" i="1"/>
  <c r="P10294" i="1"/>
  <c r="O10294" i="1"/>
  <c r="N10294" i="1"/>
  <c r="M10294" i="1"/>
  <c r="T10293" i="1"/>
  <c r="S10293" i="1"/>
  <c r="R10293" i="1"/>
  <c r="Q10293" i="1"/>
  <c r="P10293" i="1"/>
  <c r="O10293" i="1"/>
  <c r="N10293" i="1"/>
  <c r="M10293" i="1"/>
  <c r="T10292" i="1"/>
  <c r="S10292" i="1"/>
  <c r="R10292" i="1"/>
  <c r="Q10292" i="1"/>
  <c r="P10292" i="1"/>
  <c r="O10292" i="1"/>
  <c r="N10292" i="1"/>
  <c r="M10292" i="1"/>
  <c r="T10291" i="1"/>
  <c r="S10291" i="1"/>
  <c r="R10291" i="1"/>
  <c r="Q10291" i="1"/>
  <c r="P10291" i="1"/>
  <c r="O10291" i="1"/>
  <c r="N10291" i="1"/>
  <c r="M10291" i="1"/>
  <c r="T10290" i="1"/>
  <c r="S10290" i="1"/>
  <c r="R10290" i="1"/>
  <c r="Q10290" i="1"/>
  <c r="P10290" i="1"/>
  <c r="O10290" i="1"/>
  <c r="N10290" i="1"/>
  <c r="M10290" i="1"/>
  <c r="T10289" i="1"/>
  <c r="S10289" i="1"/>
  <c r="R10289" i="1"/>
  <c r="Q10289" i="1"/>
  <c r="P10289" i="1"/>
  <c r="O10289" i="1"/>
  <c r="N10289" i="1"/>
  <c r="M10289" i="1"/>
  <c r="T10288" i="1"/>
  <c r="S10288" i="1"/>
  <c r="R10288" i="1"/>
  <c r="Q10288" i="1"/>
  <c r="P10288" i="1"/>
  <c r="O10288" i="1"/>
  <c r="N10288" i="1"/>
  <c r="M10288" i="1"/>
  <c r="T10287" i="1"/>
  <c r="S10287" i="1"/>
  <c r="R10287" i="1"/>
  <c r="Q10287" i="1"/>
  <c r="P10287" i="1"/>
  <c r="O10287" i="1"/>
  <c r="N10287" i="1"/>
  <c r="M10287" i="1"/>
  <c r="T10286" i="1"/>
  <c r="S10286" i="1"/>
  <c r="R10286" i="1"/>
  <c r="Q10286" i="1"/>
  <c r="P10286" i="1"/>
  <c r="O10286" i="1"/>
  <c r="N10286" i="1"/>
  <c r="M10286" i="1"/>
  <c r="T10285" i="1"/>
  <c r="S10285" i="1"/>
  <c r="R10285" i="1"/>
  <c r="Q10285" i="1"/>
  <c r="P10285" i="1"/>
  <c r="O10285" i="1"/>
  <c r="N10285" i="1"/>
  <c r="M10285" i="1"/>
  <c r="T10284" i="1"/>
  <c r="S10284" i="1"/>
  <c r="R10284" i="1"/>
  <c r="Q10284" i="1"/>
  <c r="P10284" i="1"/>
  <c r="O10284" i="1"/>
  <c r="N10284" i="1"/>
  <c r="M10284" i="1"/>
  <c r="T10283" i="1"/>
  <c r="S10283" i="1"/>
  <c r="R10283" i="1"/>
  <c r="Q10283" i="1"/>
  <c r="P10283" i="1"/>
  <c r="O10283" i="1"/>
  <c r="N10283" i="1"/>
  <c r="M10283" i="1"/>
  <c r="T10282" i="1"/>
  <c r="S10282" i="1"/>
  <c r="R10282" i="1"/>
  <c r="Q10282" i="1"/>
  <c r="P10282" i="1"/>
  <c r="O10282" i="1"/>
  <c r="N10282" i="1"/>
  <c r="M10282" i="1"/>
  <c r="T10281" i="1"/>
  <c r="S10281" i="1"/>
  <c r="R10281" i="1"/>
  <c r="Q10281" i="1"/>
  <c r="P10281" i="1"/>
  <c r="O10281" i="1"/>
  <c r="N10281" i="1"/>
  <c r="M10281" i="1"/>
  <c r="T10280" i="1"/>
  <c r="S10280" i="1"/>
  <c r="N10280" i="1" s="1"/>
  <c r="R10280" i="1"/>
  <c r="Q10280" i="1"/>
  <c r="P10280" i="1"/>
  <c r="O10280" i="1"/>
  <c r="M10280" i="1"/>
  <c r="T10279" i="1"/>
  <c r="S10279" i="1"/>
  <c r="N10279" i="1" s="1"/>
  <c r="R10279" i="1"/>
  <c r="Q10279" i="1"/>
  <c r="P10279" i="1"/>
  <c r="O10279" i="1"/>
  <c r="M10279" i="1"/>
  <c r="T10278" i="1"/>
  <c r="S10278" i="1"/>
  <c r="R10278" i="1"/>
  <c r="Q10278" i="1"/>
  <c r="P10278" i="1"/>
  <c r="O10278" i="1"/>
  <c r="N10278" i="1"/>
  <c r="M10278" i="1"/>
  <c r="T10277" i="1"/>
  <c r="S10277" i="1"/>
  <c r="R10277" i="1"/>
  <c r="Q10277" i="1"/>
  <c r="P10277" i="1"/>
  <c r="O10277" i="1"/>
  <c r="N10277" i="1"/>
  <c r="M10277" i="1"/>
  <c r="T10276" i="1"/>
  <c r="S10276" i="1"/>
  <c r="R10276" i="1"/>
  <c r="Q10276" i="1"/>
  <c r="P10276" i="1"/>
  <c r="O10276" i="1"/>
  <c r="N10276" i="1"/>
  <c r="M10276" i="1"/>
  <c r="T10275" i="1"/>
  <c r="S10275" i="1"/>
  <c r="R10275" i="1"/>
  <c r="Q10275" i="1"/>
  <c r="P10275" i="1"/>
  <c r="O10275" i="1"/>
  <c r="N10275" i="1"/>
  <c r="M10275" i="1"/>
  <c r="T10274" i="1"/>
  <c r="S10274" i="1"/>
  <c r="R10274" i="1"/>
  <c r="Q10274" i="1"/>
  <c r="P10274" i="1"/>
  <c r="O10274" i="1"/>
  <c r="N10274" i="1"/>
  <c r="M10274" i="1"/>
  <c r="T10273" i="1"/>
  <c r="S10273" i="1"/>
  <c r="R10273" i="1"/>
  <c r="Q10273" i="1"/>
  <c r="P10273" i="1"/>
  <c r="O10273" i="1"/>
  <c r="N10273" i="1"/>
  <c r="M10273" i="1"/>
  <c r="T10272" i="1"/>
  <c r="S10272" i="1"/>
  <c r="R10272" i="1"/>
  <c r="Q10272" i="1"/>
  <c r="P10272" i="1"/>
  <c r="O10272" i="1"/>
  <c r="N10272" i="1"/>
  <c r="M10272" i="1"/>
  <c r="T10271" i="1"/>
  <c r="S10271" i="1"/>
  <c r="R10271" i="1"/>
  <c r="Q10271" i="1"/>
  <c r="P10271" i="1"/>
  <c r="O10271" i="1"/>
  <c r="N10271" i="1"/>
  <c r="M10271" i="1"/>
  <c r="T10270" i="1"/>
  <c r="S10270" i="1"/>
  <c r="R10270" i="1"/>
  <c r="Q10270" i="1"/>
  <c r="P10270" i="1"/>
  <c r="O10270" i="1"/>
  <c r="N10270" i="1"/>
  <c r="M10270" i="1"/>
  <c r="T10269" i="1"/>
  <c r="S10269" i="1"/>
  <c r="R10269" i="1"/>
  <c r="Q10269" i="1"/>
  <c r="P10269" i="1"/>
  <c r="O10269" i="1"/>
  <c r="N10269" i="1"/>
  <c r="M10269" i="1"/>
  <c r="T10268" i="1"/>
  <c r="S10268" i="1"/>
  <c r="R10268" i="1"/>
  <c r="Q10268" i="1"/>
  <c r="P10268" i="1"/>
  <c r="O10268" i="1"/>
  <c r="N10268" i="1"/>
  <c r="M10268" i="1"/>
  <c r="T10267" i="1"/>
  <c r="S10267" i="1"/>
  <c r="R10267" i="1"/>
  <c r="Q10267" i="1"/>
  <c r="P10267" i="1"/>
  <c r="O10267" i="1"/>
  <c r="N10267" i="1"/>
  <c r="M10267" i="1"/>
  <c r="T10266" i="1"/>
  <c r="S10266" i="1"/>
  <c r="R10266" i="1"/>
  <c r="Q10266" i="1"/>
  <c r="P10266" i="1"/>
  <c r="O10266" i="1"/>
  <c r="N10266" i="1"/>
  <c r="M10266" i="1"/>
  <c r="T10265" i="1"/>
  <c r="S10265" i="1"/>
  <c r="R10265" i="1"/>
  <c r="Q10265" i="1"/>
  <c r="P10265" i="1"/>
  <c r="O10265" i="1"/>
  <c r="N10265" i="1"/>
  <c r="M10265" i="1"/>
  <c r="T10264" i="1"/>
  <c r="S10264" i="1"/>
  <c r="R10264" i="1"/>
  <c r="Q10264" i="1"/>
  <c r="P10264" i="1"/>
  <c r="O10264" i="1"/>
  <c r="N10264" i="1"/>
  <c r="M10264" i="1"/>
  <c r="T10263" i="1"/>
  <c r="S10263" i="1"/>
  <c r="R10263" i="1"/>
  <c r="Q10263" i="1"/>
  <c r="P10263" i="1"/>
  <c r="O10263" i="1"/>
  <c r="N10263" i="1"/>
  <c r="M10263" i="1"/>
  <c r="T10262" i="1"/>
  <c r="S10262" i="1"/>
  <c r="R10262" i="1"/>
  <c r="Q10262" i="1"/>
  <c r="P10262" i="1"/>
  <c r="O10262" i="1"/>
  <c r="N10262" i="1"/>
  <c r="M10262" i="1"/>
  <c r="T10261" i="1"/>
  <c r="S10261" i="1"/>
  <c r="R10261" i="1"/>
  <c r="Q10261" i="1"/>
  <c r="P10261" i="1"/>
  <c r="O10261" i="1"/>
  <c r="N10261" i="1"/>
  <c r="M10261" i="1"/>
  <c r="T10260" i="1"/>
  <c r="S10260" i="1"/>
  <c r="R10260" i="1"/>
  <c r="Q10260" i="1"/>
  <c r="P10260" i="1"/>
  <c r="O10260" i="1"/>
  <c r="N10260" i="1"/>
  <c r="M10260" i="1"/>
  <c r="T10259" i="1"/>
  <c r="S10259" i="1"/>
  <c r="R10259" i="1"/>
  <c r="Q10259" i="1"/>
  <c r="P10259" i="1"/>
  <c r="O10259" i="1"/>
  <c r="N10259" i="1"/>
  <c r="M10259" i="1"/>
  <c r="T10258" i="1"/>
  <c r="S10258" i="1"/>
  <c r="R10258" i="1"/>
  <c r="Q10258" i="1"/>
  <c r="P10258" i="1"/>
  <c r="O10258" i="1"/>
  <c r="N10258" i="1"/>
  <c r="M10258" i="1"/>
  <c r="T10257" i="1"/>
  <c r="S10257" i="1"/>
  <c r="R10257" i="1"/>
  <c r="Q10257" i="1"/>
  <c r="P10257" i="1"/>
  <c r="O10257" i="1"/>
  <c r="N10257" i="1"/>
  <c r="M10257" i="1"/>
  <c r="T10256" i="1"/>
  <c r="S10256" i="1"/>
  <c r="R10256" i="1"/>
  <c r="Q10256" i="1"/>
  <c r="P10256" i="1"/>
  <c r="O10256" i="1"/>
  <c r="N10256" i="1"/>
  <c r="M10256" i="1"/>
  <c r="T10255" i="1"/>
  <c r="S10255" i="1"/>
  <c r="R10255" i="1"/>
  <c r="Q10255" i="1"/>
  <c r="P10255" i="1"/>
  <c r="O10255" i="1"/>
  <c r="N10255" i="1"/>
  <c r="M10255" i="1"/>
  <c r="T10254" i="1"/>
  <c r="S10254" i="1"/>
  <c r="R10254" i="1"/>
  <c r="Q10254" i="1"/>
  <c r="P10254" i="1"/>
  <c r="O10254" i="1"/>
  <c r="N10254" i="1"/>
  <c r="M10254" i="1"/>
  <c r="T10253" i="1"/>
  <c r="S10253" i="1"/>
  <c r="R10253" i="1"/>
  <c r="Q10253" i="1"/>
  <c r="P10253" i="1"/>
  <c r="O10253" i="1"/>
  <c r="N10253" i="1"/>
  <c r="M10253" i="1"/>
  <c r="T10252" i="1"/>
  <c r="S10252" i="1"/>
  <c r="R10252" i="1"/>
  <c r="Q10252" i="1"/>
  <c r="P10252" i="1"/>
  <c r="O10252" i="1"/>
  <c r="N10252" i="1"/>
  <c r="M10252" i="1"/>
  <c r="T10251" i="1"/>
  <c r="S10251" i="1"/>
  <c r="R10251" i="1"/>
  <c r="Q10251" i="1"/>
  <c r="P10251" i="1"/>
  <c r="O10251" i="1"/>
  <c r="N10251" i="1"/>
  <c r="M10251" i="1"/>
  <c r="T10250" i="1"/>
  <c r="S10250" i="1"/>
  <c r="R10250" i="1"/>
  <c r="Q10250" i="1"/>
  <c r="P10250" i="1"/>
  <c r="O10250" i="1"/>
  <c r="N10250" i="1"/>
  <c r="M10250" i="1"/>
  <c r="T10249" i="1"/>
  <c r="S10249" i="1"/>
  <c r="R10249" i="1"/>
  <c r="Q10249" i="1"/>
  <c r="P10249" i="1"/>
  <c r="O10249" i="1"/>
  <c r="N10249" i="1"/>
  <c r="M10249" i="1"/>
  <c r="T10248" i="1"/>
  <c r="S10248" i="1"/>
  <c r="R10248" i="1"/>
  <c r="Q10248" i="1"/>
  <c r="P10248" i="1"/>
  <c r="O10248" i="1"/>
  <c r="N10248" i="1"/>
  <c r="M10248" i="1"/>
  <c r="T10247" i="1"/>
  <c r="S10247" i="1"/>
  <c r="R10247" i="1"/>
  <c r="Q10247" i="1"/>
  <c r="P10247" i="1"/>
  <c r="O10247" i="1"/>
  <c r="N10247" i="1"/>
  <c r="M10247" i="1"/>
  <c r="T10246" i="1"/>
  <c r="S10246" i="1"/>
  <c r="R10246" i="1"/>
  <c r="Q10246" i="1"/>
  <c r="P10246" i="1"/>
  <c r="O10246" i="1"/>
  <c r="N10246" i="1"/>
  <c r="M10246" i="1"/>
  <c r="T10245" i="1"/>
  <c r="S10245" i="1"/>
  <c r="R10245" i="1"/>
  <c r="Q10245" i="1"/>
  <c r="P10245" i="1"/>
  <c r="O10245" i="1"/>
  <c r="N10245" i="1"/>
  <c r="M10245" i="1"/>
  <c r="T10244" i="1"/>
  <c r="S10244" i="1"/>
  <c r="R10244" i="1"/>
  <c r="Q10244" i="1"/>
  <c r="P10244" i="1"/>
  <c r="O10244" i="1"/>
  <c r="N10244" i="1"/>
  <c r="M10244" i="1"/>
  <c r="T10243" i="1"/>
  <c r="S10243" i="1"/>
  <c r="R10243" i="1"/>
  <c r="Q10243" i="1"/>
  <c r="P10243" i="1"/>
  <c r="O10243" i="1"/>
  <c r="N10243" i="1"/>
  <c r="M10243" i="1"/>
  <c r="T10242" i="1"/>
  <c r="S10242" i="1"/>
  <c r="R10242" i="1"/>
  <c r="Q10242" i="1"/>
  <c r="P10242" i="1"/>
  <c r="O10242" i="1"/>
  <c r="N10242" i="1"/>
  <c r="M10242" i="1"/>
  <c r="T10241" i="1"/>
  <c r="S10241" i="1"/>
  <c r="R10241" i="1"/>
  <c r="Q10241" i="1"/>
  <c r="P10241" i="1"/>
  <c r="O10241" i="1"/>
  <c r="N10241" i="1"/>
  <c r="M10241" i="1"/>
  <c r="T10240" i="1"/>
  <c r="S10240" i="1"/>
  <c r="R10240" i="1"/>
  <c r="Q10240" i="1"/>
  <c r="P10240" i="1"/>
  <c r="O10240" i="1"/>
  <c r="N10240" i="1"/>
  <c r="M10240" i="1"/>
  <c r="T10239" i="1"/>
  <c r="S10239" i="1"/>
  <c r="R10239" i="1"/>
  <c r="Q10239" i="1"/>
  <c r="P10239" i="1"/>
  <c r="O10239" i="1"/>
  <c r="N10239" i="1"/>
  <c r="M10239" i="1"/>
  <c r="T10238" i="1"/>
  <c r="S10238" i="1"/>
  <c r="R10238" i="1"/>
  <c r="Q10238" i="1"/>
  <c r="P10238" i="1"/>
  <c r="O10238" i="1"/>
  <c r="N10238" i="1"/>
  <c r="M10238" i="1"/>
  <c r="T10237" i="1"/>
  <c r="S10237" i="1"/>
  <c r="R10237" i="1"/>
  <c r="Q10237" i="1"/>
  <c r="P10237" i="1"/>
  <c r="O10237" i="1"/>
  <c r="N10237" i="1"/>
  <c r="M10237" i="1"/>
  <c r="T10236" i="1"/>
  <c r="S10236" i="1"/>
  <c r="R10236" i="1"/>
  <c r="Q10236" i="1"/>
  <c r="P10236" i="1"/>
  <c r="O10236" i="1"/>
  <c r="M10236" i="1"/>
  <c r="N10236" i="1" s="1"/>
  <c r="T10235" i="1"/>
  <c r="S10235" i="1"/>
  <c r="R10235" i="1"/>
  <c r="Q10235" i="1"/>
  <c r="P10235" i="1"/>
  <c r="O10235" i="1"/>
  <c r="M10235" i="1"/>
  <c r="N10235" i="1" s="1"/>
  <c r="T10234" i="1"/>
  <c r="S10234" i="1"/>
  <c r="R10234" i="1"/>
  <c r="Q10234" i="1"/>
  <c r="P10234" i="1"/>
  <c r="O10234" i="1"/>
  <c r="M10234" i="1"/>
  <c r="N10234" i="1" s="1"/>
  <c r="T10233" i="1"/>
  <c r="S10233" i="1"/>
  <c r="R10233" i="1"/>
  <c r="Q10233" i="1"/>
  <c r="P10233" i="1"/>
  <c r="O10233" i="1"/>
  <c r="N10233" i="1"/>
  <c r="M10233" i="1"/>
  <c r="T10232" i="1"/>
  <c r="S10232" i="1"/>
  <c r="R10232" i="1"/>
  <c r="Q10232" i="1"/>
  <c r="P10232" i="1"/>
  <c r="O10232" i="1"/>
  <c r="N10232" i="1"/>
  <c r="M10232" i="1"/>
  <c r="T10231" i="1"/>
  <c r="S10231" i="1"/>
  <c r="R10231" i="1"/>
  <c r="Q10231" i="1"/>
  <c r="P10231" i="1"/>
  <c r="O10231" i="1"/>
  <c r="N10231" i="1"/>
  <c r="M10231" i="1"/>
  <c r="T10230" i="1"/>
  <c r="S10230" i="1"/>
  <c r="R10230" i="1"/>
  <c r="Q10230" i="1"/>
  <c r="P10230" i="1"/>
  <c r="O10230" i="1"/>
  <c r="N10230" i="1"/>
  <c r="M10230" i="1"/>
  <c r="T10229" i="1"/>
  <c r="S10229" i="1"/>
  <c r="R10229" i="1"/>
  <c r="Q10229" i="1"/>
  <c r="P10229" i="1"/>
  <c r="O10229" i="1"/>
  <c r="N10229" i="1"/>
  <c r="M10229" i="1"/>
  <c r="T10228" i="1"/>
  <c r="S10228" i="1"/>
  <c r="R10228" i="1"/>
  <c r="Q10228" i="1"/>
  <c r="P10228" i="1"/>
  <c r="O10228" i="1"/>
  <c r="N10228" i="1"/>
  <c r="M10228" i="1"/>
  <c r="T10227" i="1"/>
  <c r="S10227" i="1"/>
  <c r="R10227" i="1"/>
  <c r="Q10227" i="1"/>
  <c r="P10227" i="1"/>
  <c r="O10227" i="1"/>
  <c r="N10227" i="1"/>
  <c r="M10227" i="1"/>
  <c r="T10226" i="1"/>
  <c r="S10226" i="1"/>
  <c r="R10226" i="1"/>
  <c r="Q10226" i="1"/>
  <c r="P10226" i="1"/>
  <c r="O10226" i="1"/>
  <c r="N10226" i="1"/>
  <c r="M10226" i="1"/>
  <c r="T10225" i="1"/>
  <c r="S10225" i="1"/>
  <c r="R10225" i="1"/>
  <c r="Q10225" i="1"/>
  <c r="P10225" i="1"/>
  <c r="O10225" i="1"/>
  <c r="N10225" i="1"/>
  <c r="M10225" i="1"/>
  <c r="T10224" i="1"/>
  <c r="S10224" i="1"/>
  <c r="R10224" i="1"/>
  <c r="Q10224" i="1"/>
  <c r="P10224" i="1"/>
  <c r="O10224" i="1"/>
  <c r="N10224" i="1"/>
  <c r="M10224" i="1"/>
  <c r="T10223" i="1"/>
  <c r="S10223" i="1"/>
  <c r="R10223" i="1"/>
  <c r="Q10223" i="1"/>
  <c r="P10223" i="1"/>
  <c r="O10223" i="1"/>
  <c r="N10223" i="1"/>
  <c r="M10223" i="1"/>
  <c r="T10222" i="1"/>
  <c r="S10222" i="1"/>
  <c r="R10222" i="1"/>
  <c r="Q10222" i="1"/>
  <c r="P10222" i="1"/>
  <c r="O10222" i="1"/>
  <c r="N10222" i="1"/>
  <c r="M10222" i="1"/>
  <c r="T10221" i="1"/>
  <c r="S10221" i="1"/>
  <c r="R10221" i="1"/>
  <c r="Q10221" i="1"/>
  <c r="P10221" i="1"/>
  <c r="O10221" i="1"/>
  <c r="N10221" i="1"/>
  <c r="M10221" i="1"/>
  <c r="T10220" i="1"/>
  <c r="S10220" i="1"/>
  <c r="R10220" i="1"/>
  <c r="Q10220" i="1"/>
  <c r="P10220" i="1"/>
  <c r="O10220" i="1"/>
  <c r="N10220" i="1"/>
  <c r="M10220" i="1"/>
  <c r="T10219" i="1"/>
  <c r="S10219" i="1"/>
  <c r="R10219" i="1"/>
  <c r="Q10219" i="1"/>
  <c r="P10219" i="1"/>
  <c r="O10219" i="1"/>
  <c r="N10219" i="1"/>
  <c r="M10219" i="1"/>
  <c r="T10218" i="1"/>
  <c r="S10218" i="1"/>
  <c r="R10218" i="1"/>
  <c r="Q10218" i="1"/>
  <c r="P10218" i="1"/>
  <c r="O10218" i="1"/>
  <c r="N10218" i="1"/>
  <c r="M10218" i="1"/>
  <c r="T10217" i="1"/>
  <c r="S10217" i="1"/>
  <c r="R10217" i="1"/>
  <c r="Q10217" i="1"/>
  <c r="P10217" i="1"/>
  <c r="O10217" i="1"/>
  <c r="N10217" i="1"/>
  <c r="M10217" i="1"/>
  <c r="T10216" i="1"/>
  <c r="S10216" i="1"/>
  <c r="R10216" i="1"/>
  <c r="Q10216" i="1"/>
  <c r="P10216" i="1"/>
  <c r="O10216" i="1"/>
  <c r="N10216" i="1"/>
  <c r="M10216" i="1"/>
  <c r="T10215" i="1"/>
  <c r="S10215" i="1"/>
  <c r="R10215" i="1"/>
  <c r="Q10215" i="1"/>
  <c r="P10215" i="1"/>
  <c r="O10215" i="1"/>
  <c r="N10215" i="1"/>
  <c r="M10215" i="1"/>
  <c r="T10214" i="1"/>
  <c r="S10214" i="1"/>
  <c r="R10214" i="1"/>
  <c r="Q10214" i="1"/>
  <c r="P10214" i="1"/>
  <c r="O10214" i="1"/>
  <c r="N10214" i="1"/>
  <c r="M10214" i="1"/>
  <c r="T10213" i="1"/>
  <c r="S10213" i="1"/>
  <c r="R10213" i="1"/>
  <c r="Q10213" i="1"/>
  <c r="P10213" i="1"/>
  <c r="O10213" i="1"/>
  <c r="N10213" i="1"/>
  <c r="M10213" i="1"/>
  <c r="T10212" i="1"/>
  <c r="S10212" i="1"/>
  <c r="R10212" i="1"/>
  <c r="Q10212" i="1"/>
  <c r="P10212" i="1"/>
  <c r="O10212" i="1"/>
  <c r="N10212" i="1"/>
  <c r="M10212" i="1"/>
  <c r="T10211" i="1"/>
  <c r="S10211" i="1"/>
  <c r="R10211" i="1"/>
  <c r="Q10211" i="1"/>
  <c r="P10211" i="1"/>
  <c r="O10211" i="1"/>
  <c r="N10211" i="1"/>
  <c r="M10211" i="1"/>
  <c r="T10210" i="1"/>
  <c r="S10210" i="1"/>
  <c r="R10210" i="1"/>
  <c r="Q10210" i="1"/>
  <c r="P10210" i="1"/>
  <c r="O10210" i="1"/>
  <c r="N10210" i="1"/>
  <c r="M10210" i="1"/>
  <c r="T10209" i="1"/>
  <c r="S10209" i="1"/>
  <c r="R10209" i="1"/>
  <c r="Q10209" i="1"/>
  <c r="P10209" i="1"/>
  <c r="O10209" i="1"/>
  <c r="N10209" i="1"/>
  <c r="M10209" i="1"/>
  <c r="T10208" i="1"/>
  <c r="S10208" i="1"/>
  <c r="R10208" i="1"/>
  <c r="Q10208" i="1"/>
  <c r="P10208" i="1"/>
  <c r="O10208" i="1"/>
  <c r="N10208" i="1"/>
  <c r="M10208" i="1"/>
  <c r="T10207" i="1"/>
  <c r="S10207" i="1"/>
  <c r="R10207" i="1"/>
  <c r="Q10207" i="1"/>
  <c r="P10207" i="1"/>
  <c r="O10207" i="1"/>
  <c r="N10207" i="1"/>
  <c r="M10207" i="1"/>
  <c r="T10206" i="1"/>
  <c r="S10206" i="1"/>
  <c r="R10206" i="1"/>
  <c r="Q10206" i="1"/>
  <c r="P10206" i="1"/>
  <c r="O10206" i="1"/>
  <c r="N10206" i="1"/>
  <c r="M10206" i="1"/>
  <c r="T10205" i="1"/>
  <c r="S10205" i="1"/>
  <c r="R10205" i="1"/>
  <c r="Q10205" i="1"/>
  <c r="P10205" i="1"/>
  <c r="O10205" i="1"/>
  <c r="N10205" i="1"/>
  <c r="M10205" i="1"/>
  <c r="T10204" i="1"/>
  <c r="S10204" i="1"/>
  <c r="R10204" i="1"/>
  <c r="Q10204" i="1"/>
  <c r="P10204" i="1"/>
  <c r="O10204" i="1"/>
  <c r="N10204" i="1"/>
  <c r="M10204" i="1"/>
  <c r="T10203" i="1"/>
  <c r="S10203" i="1"/>
  <c r="R10203" i="1"/>
  <c r="Q10203" i="1"/>
  <c r="P10203" i="1"/>
  <c r="O10203" i="1"/>
  <c r="N10203" i="1"/>
  <c r="M10203" i="1"/>
  <c r="T10202" i="1"/>
  <c r="S10202" i="1"/>
  <c r="R10202" i="1"/>
  <c r="Q10202" i="1"/>
  <c r="P10202" i="1"/>
  <c r="O10202" i="1"/>
  <c r="N10202" i="1"/>
  <c r="M10202" i="1"/>
  <c r="T10201" i="1"/>
  <c r="S10201" i="1"/>
  <c r="R10201" i="1"/>
  <c r="Q10201" i="1"/>
  <c r="P10201" i="1"/>
  <c r="O10201" i="1"/>
  <c r="N10201" i="1"/>
  <c r="M10201" i="1"/>
  <c r="T10200" i="1"/>
  <c r="S10200" i="1"/>
  <c r="R10200" i="1"/>
  <c r="Q10200" i="1"/>
  <c r="P10200" i="1"/>
  <c r="O10200" i="1"/>
  <c r="N10200" i="1"/>
  <c r="M10200" i="1"/>
  <c r="T10199" i="1"/>
  <c r="S10199" i="1"/>
  <c r="R10199" i="1"/>
  <c r="Q10199" i="1"/>
  <c r="P10199" i="1"/>
  <c r="O10199" i="1"/>
  <c r="N10199" i="1"/>
  <c r="M10199" i="1"/>
  <c r="T10198" i="1"/>
  <c r="S10198" i="1"/>
  <c r="R10198" i="1"/>
  <c r="Q10198" i="1"/>
  <c r="P10198" i="1"/>
  <c r="O10198" i="1"/>
  <c r="N10198" i="1"/>
  <c r="M10198" i="1"/>
  <c r="T10197" i="1"/>
  <c r="S10197" i="1"/>
  <c r="R10197" i="1"/>
  <c r="Q10197" i="1"/>
  <c r="P10197" i="1"/>
  <c r="O10197" i="1"/>
  <c r="N10197" i="1"/>
  <c r="M10197" i="1"/>
  <c r="T10196" i="1"/>
  <c r="S10196" i="1"/>
  <c r="R10196" i="1"/>
  <c r="Q10196" i="1"/>
  <c r="P10196" i="1"/>
  <c r="O10196" i="1"/>
  <c r="N10196" i="1"/>
  <c r="M10196" i="1"/>
  <c r="T10195" i="1"/>
  <c r="S10195" i="1"/>
  <c r="R10195" i="1"/>
  <c r="Q10195" i="1"/>
  <c r="P10195" i="1"/>
  <c r="O10195" i="1"/>
  <c r="N10195" i="1"/>
  <c r="M10195" i="1"/>
  <c r="T10194" i="1"/>
  <c r="S10194" i="1"/>
  <c r="R10194" i="1"/>
  <c r="Q10194" i="1"/>
  <c r="P10194" i="1"/>
  <c r="O10194" i="1"/>
  <c r="N10194" i="1"/>
  <c r="M10194" i="1"/>
  <c r="T10193" i="1"/>
  <c r="S10193" i="1"/>
  <c r="R10193" i="1"/>
  <c r="Q10193" i="1"/>
  <c r="P10193" i="1"/>
  <c r="O10193" i="1"/>
  <c r="N10193" i="1"/>
  <c r="M10193" i="1"/>
  <c r="T10192" i="1"/>
  <c r="S10192" i="1"/>
  <c r="R10192" i="1"/>
  <c r="Q10192" i="1"/>
  <c r="P10192" i="1"/>
  <c r="O10192" i="1"/>
  <c r="N10192" i="1"/>
  <c r="M10192" i="1"/>
  <c r="T10191" i="1"/>
  <c r="S10191" i="1"/>
  <c r="R10191" i="1"/>
  <c r="Q10191" i="1"/>
  <c r="P10191" i="1"/>
  <c r="O10191" i="1"/>
  <c r="N10191" i="1"/>
  <c r="M10191" i="1"/>
  <c r="T10190" i="1"/>
  <c r="S10190" i="1"/>
  <c r="R10190" i="1"/>
  <c r="Q10190" i="1"/>
  <c r="P10190" i="1"/>
  <c r="O10190" i="1"/>
  <c r="N10190" i="1"/>
  <c r="M10190" i="1"/>
  <c r="T10189" i="1"/>
  <c r="S10189" i="1"/>
  <c r="R10189" i="1"/>
  <c r="Q10189" i="1"/>
  <c r="P10189" i="1"/>
  <c r="O10189" i="1"/>
  <c r="N10189" i="1"/>
  <c r="M10189" i="1"/>
  <c r="T10188" i="1"/>
  <c r="S10188" i="1"/>
  <c r="R10188" i="1"/>
  <c r="Q10188" i="1"/>
  <c r="P10188" i="1"/>
  <c r="O10188" i="1"/>
  <c r="N10188" i="1"/>
  <c r="M10188" i="1"/>
  <c r="T10187" i="1"/>
  <c r="S10187" i="1"/>
  <c r="R10187" i="1"/>
  <c r="Q10187" i="1"/>
  <c r="P10187" i="1"/>
  <c r="O10187" i="1"/>
  <c r="N10187" i="1"/>
  <c r="M10187" i="1"/>
  <c r="T10186" i="1"/>
  <c r="S10186" i="1"/>
  <c r="R10186" i="1"/>
  <c r="Q10186" i="1"/>
  <c r="P10186" i="1"/>
  <c r="O10186" i="1"/>
  <c r="N10186" i="1"/>
  <c r="M10186" i="1"/>
  <c r="T10185" i="1"/>
  <c r="S10185" i="1"/>
  <c r="R10185" i="1"/>
  <c r="Q10185" i="1"/>
  <c r="P10185" i="1"/>
  <c r="O10185" i="1"/>
  <c r="N10185" i="1"/>
  <c r="M10185" i="1"/>
  <c r="T10184" i="1"/>
  <c r="S10184" i="1"/>
  <c r="R10184" i="1"/>
  <c r="Q10184" i="1"/>
  <c r="P10184" i="1"/>
  <c r="O10184" i="1"/>
  <c r="N10184" i="1"/>
  <c r="M10184" i="1"/>
  <c r="T10183" i="1"/>
  <c r="S10183" i="1"/>
  <c r="R10183" i="1"/>
  <c r="Q10183" i="1"/>
  <c r="P10183" i="1"/>
  <c r="O10183" i="1"/>
  <c r="N10183" i="1"/>
  <c r="M10183" i="1"/>
  <c r="T10182" i="1"/>
  <c r="S10182" i="1"/>
  <c r="R10182" i="1"/>
  <c r="Q10182" i="1"/>
  <c r="P10182" i="1"/>
  <c r="O10182" i="1"/>
  <c r="N10182" i="1"/>
  <c r="M10182" i="1"/>
  <c r="T10181" i="1"/>
  <c r="S10181" i="1"/>
  <c r="R10181" i="1"/>
  <c r="Q10181" i="1"/>
  <c r="P10181" i="1"/>
  <c r="O10181" i="1"/>
  <c r="N10181" i="1"/>
  <c r="M10181" i="1"/>
  <c r="T10180" i="1"/>
  <c r="S10180" i="1"/>
  <c r="R10180" i="1"/>
  <c r="Q10180" i="1"/>
  <c r="P10180" i="1"/>
  <c r="O10180" i="1"/>
  <c r="N10180" i="1"/>
  <c r="M10180" i="1"/>
  <c r="T10179" i="1"/>
  <c r="S10179" i="1"/>
  <c r="R10179" i="1"/>
  <c r="Q10179" i="1"/>
  <c r="P10179" i="1"/>
  <c r="O10179" i="1"/>
  <c r="N10179" i="1"/>
  <c r="M10179" i="1"/>
  <c r="T10178" i="1"/>
  <c r="S10178" i="1"/>
  <c r="R10178" i="1"/>
  <c r="Q10178" i="1"/>
  <c r="P10178" i="1"/>
  <c r="O10178" i="1"/>
  <c r="N10178" i="1"/>
  <c r="M10178" i="1"/>
  <c r="T10177" i="1"/>
  <c r="S10177" i="1"/>
  <c r="R10177" i="1"/>
  <c r="Q10177" i="1"/>
  <c r="P10177" i="1"/>
  <c r="O10177" i="1"/>
  <c r="N10177" i="1"/>
  <c r="M10177" i="1"/>
  <c r="T10176" i="1"/>
  <c r="S10176" i="1"/>
  <c r="R10176" i="1"/>
  <c r="Q10176" i="1"/>
  <c r="P10176" i="1"/>
  <c r="O10176" i="1"/>
  <c r="N10176" i="1"/>
  <c r="M10176" i="1"/>
  <c r="T10175" i="1"/>
  <c r="S10175" i="1"/>
  <c r="R10175" i="1"/>
  <c r="Q10175" i="1"/>
  <c r="P10175" i="1"/>
  <c r="O10175" i="1"/>
  <c r="N10175" i="1"/>
  <c r="M10175" i="1"/>
  <c r="T10174" i="1"/>
  <c r="S10174" i="1"/>
  <c r="R10174" i="1"/>
  <c r="Q10174" i="1"/>
  <c r="P10174" i="1"/>
  <c r="O10174" i="1"/>
  <c r="N10174" i="1"/>
  <c r="M10174" i="1"/>
  <c r="T10173" i="1"/>
  <c r="S10173" i="1"/>
  <c r="R10173" i="1"/>
  <c r="Q10173" i="1"/>
  <c r="P10173" i="1"/>
  <c r="O10173" i="1"/>
  <c r="N10173" i="1"/>
  <c r="M10173" i="1"/>
  <c r="T10172" i="1"/>
  <c r="S10172" i="1"/>
  <c r="R10172" i="1"/>
  <c r="Q10172" i="1"/>
  <c r="P10172" i="1"/>
  <c r="O10172" i="1"/>
  <c r="N10172" i="1"/>
  <c r="M10172" i="1"/>
  <c r="T10171" i="1"/>
  <c r="S10171" i="1"/>
  <c r="R10171" i="1"/>
  <c r="Q10171" i="1"/>
  <c r="P10171" i="1"/>
  <c r="O10171" i="1"/>
  <c r="N10171" i="1"/>
  <c r="M10171" i="1"/>
  <c r="T10170" i="1"/>
  <c r="S10170" i="1"/>
  <c r="R10170" i="1"/>
  <c r="Q10170" i="1"/>
  <c r="P10170" i="1"/>
  <c r="O10170" i="1"/>
  <c r="N10170" i="1"/>
  <c r="M10170" i="1"/>
  <c r="T10169" i="1"/>
  <c r="S10169" i="1"/>
  <c r="R10169" i="1"/>
  <c r="Q10169" i="1"/>
  <c r="P10169" i="1"/>
  <c r="O10169" i="1"/>
  <c r="N10169" i="1"/>
  <c r="M10169" i="1"/>
  <c r="T10168" i="1"/>
  <c r="S10168" i="1"/>
  <c r="R10168" i="1"/>
  <c r="Q10168" i="1"/>
  <c r="P10168" i="1"/>
  <c r="O10168" i="1"/>
  <c r="N10168" i="1"/>
  <c r="M10168" i="1"/>
  <c r="T10167" i="1"/>
  <c r="S10167" i="1"/>
  <c r="R10167" i="1"/>
  <c r="Q10167" i="1"/>
  <c r="P10167" i="1"/>
  <c r="O10167" i="1"/>
  <c r="N10167" i="1"/>
  <c r="M10167" i="1"/>
  <c r="T10166" i="1"/>
  <c r="S10166" i="1"/>
  <c r="R10166" i="1"/>
  <c r="Q10166" i="1"/>
  <c r="P10166" i="1"/>
  <c r="O10166" i="1"/>
  <c r="N10166" i="1"/>
  <c r="M10166" i="1"/>
  <c r="T10165" i="1"/>
  <c r="S10165" i="1"/>
  <c r="R10165" i="1"/>
  <c r="Q10165" i="1"/>
  <c r="P10165" i="1"/>
  <c r="O10165" i="1"/>
  <c r="N10165" i="1"/>
  <c r="M10165" i="1"/>
  <c r="T10164" i="1"/>
  <c r="S10164" i="1"/>
  <c r="R10164" i="1"/>
  <c r="Q10164" i="1"/>
  <c r="P10164" i="1"/>
  <c r="O10164" i="1"/>
  <c r="N10164" i="1"/>
  <c r="M10164" i="1"/>
  <c r="T10163" i="1"/>
  <c r="S10163" i="1"/>
  <c r="R10163" i="1"/>
  <c r="Q10163" i="1"/>
  <c r="P10163" i="1"/>
  <c r="O10163" i="1"/>
  <c r="M10163" i="1"/>
  <c r="N10163" i="1" s="1"/>
  <c r="T10162" i="1"/>
  <c r="S10162" i="1"/>
  <c r="R10162" i="1"/>
  <c r="Q10162" i="1"/>
  <c r="P10162" i="1"/>
  <c r="O10162" i="1"/>
  <c r="M10162" i="1"/>
  <c r="N10162" i="1" s="1"/>
  <c r="T10161" i="1"/>
  <c r="S10161" i="1"/>
  <c r="R10161" i="1"/>
  <c r="Q10161" i="1"/>
  <c r="P10161" i="1"/>
  <c r="O10161" i="1"/>
  <c r="M10161" i="1"/>
  <c r="N10161" i="1" s="1"/>
  <c r="T10160" i="1"/>
  <c r="S10160" i="1"/>
  <c r="R10160" i="1"/>
  <c r="Q10160" i="1"/>
  <c r="P10160" i="1"/>
  <c r="O10160" i="1"/>
  <c r="N10160" i="1"/>
  <c r="M10160" i="1"/>
  <c r="T10159" i="1"/>
  <c r="S10159" i="1"/>
  <c r="R10159" i="1"/>
  <c r="Q10159" i="1"/>
  <c r="P10159" i="1"/>
  <c r="O10159" i="1"/>
  <c r="N10159" i="1"/>
  <c r="M10159" i="1"/>
  <c r="T10158" i="1"/>
  <c r="S10158" i="1"/>
  <c r="R10158" i="1"/>
  <c r="Q10158" i="1"/>
  <c r="P10158" i="1"/>
  <c r="O10158" i="1"/>
  <c r="N10158" i="1"/>
  <c r="M10158" i="1"/>
  <c r="T10157" i="1"/>
  <c r="S10157" i="1"/>
  <c r="R10157" i="1"/>
  <c r="Q10157" i="1"/>
  <c r="P10157" i="1"/>
  <c r="O10157" i="1"/>
  <c r="N10157" i="1"/>
  <c r="M10157" i="1"/>
  <c r="T10156" i="1"/>
  <c r="S10156" i="1"/>
  <c r="R10156" i="1"/>
  <c r="Q10156" i="1"/>
  <c r="P10156" i="1"/>
  <c r="O10156" i="1"/>
  <c r="N10156" i="1"/>
  <c r="M10156" i="1"/>
  <c r="T10155" i="1"/>
  <c r="S10155" i="1"/>
  <c r="R10155" i="1"/>
  <c r="Q10155" i="1"/>
  <c r="P10155" i="1"/>
  <c r="O10155" i="1"/>
  <c r="N10155" i="1"/>
  <c r="M10155" i="1"/>
  <c r="T10154" i="1"/>
  <c r="S10154" i="1"/>
  <c r="R10154" i="1"/>
  <c r="Q10154" i="1"/>
  <c r="P10154" i="1"/>
  <c r="O10154" i="1"/>
  <c r="N10154" i="1"/>
  <c r="M10154" i="1"/>
  <c r="T10153" i="1"/>
  <c r="S10153" i="1"/>
  <c r="R10153" i="1"/>
  <c r="Q10153" i="1"/>
  <c r="P10153" i="1"/>
  <c r="O10153" i="1"/>
  <c r="N10153" i="1"/>
  <c r="M10153" i="1"/>
  <c r="T10152" i="1"/>
  <c r="S10152" i="1"/>
  <c r="R10152" i="1"/>
  <c r="Q10152" i="1"/>
  <c r="P10152" i="1"/>
  <c r="O10152" i="1"/>
  <c r="N10152" i="1"/>
  <c r="M10152" i="1"/>
  <c r="T10151" i="1"/>
  <c r="S10151" i="1"/>
  <c r="R10151" i="1"/>
  <c r="Q10151" i="1"/>
  <c r="P10151" i="1"/>
  <c r="O10151" i="1"/>
  <c r="N10151" i="1"/>
  <c r="M10151" i="1"/>
  <c r="T10150" i="1"/>
  <c r="S10150" i="1"/>
  <c r="R10150" i="1"/>
  <c r="Q10150" i="1"/>
  <c r="P10150" i="1"/>
  <c r="O10150" i="1"/>
  <c r="N10150" i="1"/>
  <c r="M10150" i="1"/>
  <c r="T10149" i="1"/>
  <c r="S10149" i="1"/>
  <c r="R10149" i="1"/>
  <c r="Q10149" i="1"/>
  <c r="P10149" i="1"/>
  <c r="O10149" i="1"/>
  <c r="N10149" i="1"/>
  <c r="M10149" i="1"/>
  <c r="T10148" i="1"/>
  <c r="S10148" i="1"/>
  <c r="R10148" i="1"/>
  <c r="Q10148" i="1"/>
  <c r="P10148" i="1"/>
  <c r="O10148" i="1"/>
  <c r="N10148" i="1"/>
  <c r="M10148" i="1"/>
  <c r="T10147" i="1"/>
  <c r="S10147" i="1"/>
  <c r="R10147" i="1"/>
  <c r="Q10147" i="1"/>
  <c r="P10147" i="1"/>
  <c r="O10147" i="1"/>
  <c r="N10147" i="1"/>
  <c r="M10147" i="1"/>
  <c r="T10146" i="1"/>
  <c r="S10146" i="1"/>
  <c r="R10146" i="1"/>
  <c r="Q10146" i="1"/>
  <c r="P10146" i="1"/>
  <c r="O10146" i="1"/>
  <c r="N10146" i="1"/>
  <c r="M10146" i="1"/>
  <c r="T10145" i="1"/>
  <c r="S10145" i="1"/>
  <c r="R10145" i="1"/>
  <c r="Q10145" i="1"/>
  <c r="P10145" i="1"/>
  <c r="O10145" i="1"/>
  <c r="N10145" i="1"/>
  <c r="M10145" i="1"/>
  <c r="T10144" i="1"/>
  <c r="S10144" i="1"/>
  <c r="R10144" i="1"/>
  <c r="Q10144" i="1"/>
  <c r="P10144" i="1"/>
  <c r="O10144" i="1"/>
  <c r="N10144" i="1"/>
  <c r="M10144" i="1"/>
  <c r="T10143" i="1"/>
  <c r="S10143" i="1"/>
  <c r="R10143" i="1"/>
  <c r="Q10143" i="1"/>
  <c r="P10143" i="1"/>
  <c r="O10143" i="1"/>
  <c r="N10143" i="1"/>
  <c r="M10143" i="1"/>
  <c r="T10142" i="1"/>
  <c r="S10142" i="1"/>
  <c r="R10142" i="1"/>
  <c r="Q10142" i="1"/>
  <c r="P10142" i="1"/>
  <c r="O10142" i="1"/>
  <c r="N10142" i="1"/>
  <c r="M10142" i="1"/>
  <c r="T10141" i="1"/>
  <c r="S10141" i="1"/>
  <c r="R10141" i="1"/>
  <c r="Q10141" i="1"/>
  <c r="P10141" i="1"/>
  <c r="O10141" i="1"/>
  <c r="N10141" i="1"/>
  <c r="M10141" i="1"/>
  <c r="T10140" i="1"/>
  <c r="S10140" i="1"/>
  <c r="R10140" i="1"/>
  <c r="Q10140" i="1"/>
  <c r="P10140" i="1"/>
  <c r="O10140" i="1"/>
  <c r="N10140" i="1"/>
  <c r="M10140" i="1"/>
  <c r="T10139" i="1"/>
  <c r="S10139" i="1"/>
  <c r="R10139" i="1"/>
  <c r="Q10139" i="1"/>
  <c r="P10139" i="1"/>
  <c r="O10139" i="1"/>
  <c r="N10139" i="1"/>
  <c r="M10139" i="1"/>
  <c r="T10138" i="1"/>
  <c r="S10138" i="1"/>
  <c r="R10138" i="1"/>
  <c r="Q10138" i="1"/>
  <c r="P10138" i="1"/>
  <c r="O10138" i="1"/>
  <c r="N10138" i="1"/>
  <c r="M10138" i="1"/>
  <c r="T10137" i="1"/>
  <c r="S10137" i="1"/>
  <c r="R10137" i="1"/>
  <c r="Q10137" i="1"/>
  <c r="P10137" i="1"/>
  <c r="O10137" i="1"/>
  <c r="N10137" i="1"/>
  <c r="M10137" i="1"/>
  <c r="T10136" i="1"/>
  <c r="S10136" i="1"/>
  <c r="R10136" i="1"/>
  <c r="Q10136" i="1"/>
  <c r="P10136" i="1"/>
  <c r="O10136" i="1"/>
  <c r="N10136" i="1"/>
  <c r="M10136" i="1"/>
  <c r="T10135" i="1"/>
  <c r="S10135" i="1"/>
  <c r="R10135" i="1"/>
  <c r="Q10135" i="1"/>
  <c r="P10135" i="1"/>
  <c r="O10135" i="1"/>
  <c r="N10135" i="1"/>
  <c r="M10135" i="1"/>
  <c r="T10134" i="1"/>
  <c r="S10134" i="1"/>
  <c r="R10134" i="1"/>
  <c r="Q10134" i="1"/>
  <c r="P10134" i="1"/>
  <c r="O10134" i="1"/>
  <c r="N10134" i="1"/>
  <c r="M10134" i="1"/>
  <c r="T10133" i="1"/>
  <c r="S10133" i="1"/>
  <c r="R10133" i="1"/>
  <c r="Q10133" i="1"/>
  <c r="P10133" i="1"/>
  <c r="O10133" i="1"/>
  <c r="N10133" i="1"/>
  <c r="M10133" i="1"/>
  <c r="T10132" i="1"/>
  <c r="S10132" i="1"/>
  <c r="R10132" i="1"/>
  <c r="Q10132" i="1"/>
  <c r="P10132" i="1"/>
  <c r="O10132" i="1"/>
  <c r="N10132" i="1"/>
  <c r="M10132" i="1"/>
  <c r="T10131" i="1"/>
  <c r="S10131" i="1"/>
  <c r="R10131" i="1"/>
  <c r="Q10131" i="1"/>
  <c r="P10131" i="1"/>
  <c r="O10131" i="1"/>
  <c r="N10131" i="1"/>
  <c r="M10131" i="1"/>
  <c r="T10130" i="1"/>
  <c r="S10130" i="1"/>
  <c r="R10130" i="1"/>
  <c r="Q10130" i="1"/>
  <c r="P10130" i="1"/>
  <c r="O10130" i="1"/>
  <c r="N10130" i="1"/>
  <c r="M10130" i="1"/>
  <c r="T10129" i="1"/>
  <c r="S10129" i="1"/>
  <c r="R10129" i="1"/>
  <c r="Q10129" i="1"/>
  <c r="P10129" i="1"/>
  <c r="O10129" i="1"/>
  <c r="N10129" i="1"/>
  <c r="M10129" i="1"/>
  <c r="T10128" i="1"/>
  <c r="S10128" i="1"/>
  <c r="R10128" i="1"/>
  <c r="Q10128" i="1"/>
  <c r="P10128" i="1"/>
  <c r="O10128" i="1"/>
  <c r="N10128" i="1"/>
  <c r="M10128" i="1"/>
  <c r="T10127" i="1"/>
  <c r="S10127" i="1"/>
  <c r="R10127" i="1"/>
  <c r="Q10127" i="1"/>
  <c r="P10127" i="1"/>
  <c r="O10127" i="1"/>
  <c r="N10127" i="1"/>
  <c r="M10127" i="1"/>
  <c r="T10126" i="1"/>
  <c r="S10126" i="1"/>
  <c r="R10126" i="1"/>
  <c r="Q10126" i="1"/>
  <c r="P10126" i="1"/>
  <c r="O10126" i="1"/>
  <c r="N10126" i="1"/>
  <c r="M10126" i="1"/>
  <c r="T10125" i="1"/>
  <c r="S10125" i="1"/>
  <c r="R10125" i="1"/>
  <c r="Q10125" i="1"/>
  <c r="P10125" i="1"/>
  <c r="O10125" i="1"/>
  <c r="N10125" i="1"/>
  <c r="M10125" i="1"/>
  <c r="T10124" i="1"/>
  <c r="S10124" i="1"/>
  <c r="R10124" i="1"/>
  <c r="Q10124" i="1"/>
  <c r="P10124" i="1"/>
  <c r="O10124" i="1"/>
  <c r="N10124" i="1"/>
  <c r="M10124" i="1"/>
  <c r="T10123" i="1"/>
  <c r="S10123" i="1"/>
  <c r="R10123" i="1"/>
  <c r="Q10123" i="1"/>
  <c r="P10123" i="1"/>
  <c r="O10123" i="1"/>
  <c r="N10123" i="1"/>
  <c r="M10123" i="1"/>
  <c r="T10122" i="1"/>
  <c r="S10122" i="1"/>
  <c r="R10122" i="1"/>
  <c r="Q10122" i="1"/>
  <c r="P10122" i="1"/>
  <c r="O10122" i="1"/>
  <c r="N10122" i="1"/>
  <c r="M10122" i="1"/>
  <c r="T10121" i="1"/>
  <c r="S10121" i="1"/>
  <c r="R10121" i="1"/>
  <c r="Q10121" i="1"/>
  <c r="P10121" i="1"/>
  <c r="O10121" i="1"/>
  <c r="N10121" i="1"/>
  <c r="M10121" i="1"/>
  <c r="T10120" i="1"/>
  <c r="S10120" i="1"/>
  <c r="R10120" i="1"/>
  <c r="Q10120" i="1"/>
  <c r="P10120" i="1"/>
  <c r="O10120" i="1"/>
  <c r="N10120" i="1"/>
  <c r="M10120" i="1"/>
  <c r="T10119" i="1"/>
  <c r="S10119" i="1"/>
  <c r="R10119" i="1"/>
  <c r="Q10119" i="1"/>
  <c r="P10119" i="1"/>
  <c r="O10119" i="1"/>
  <c r="N10119" i="1"/>
  <c r="M10119" i="1"/>
  <c r="T10118" i="1"/>
  <c r="S10118" i="1"/>
  <c r="R10118" i="1"/>
  <c r="Q10118" i="1"/>
  <c r="P10118" i="1"/>
  <c r="O10118" i="1"/>
  <c r="N10118" i="1"/>
  <c r="M10118" i="1"/>
  <c r="T10117" i="1"/>
  <c r="S10117" i="1"/>
  <c r="R10117" i="1"/>
  <c r="Q10117" i="1"/>
  <c r="P10117" i="1"/>
  <c r="O10117" i="1"/>
  <c r="N10117" i="1"/>
  <c r="M10117" i="1"/>
  <c r="T10116" i="1"/>
  <c r="S10116" i="1"/>
  <c r="R10116" i="1"/>
  <c r="Q10116" i="1"/>
  <c r="P10116" i="1"/>
  <c r="O10116" i="1"/>
  <c r="N10116" i="1"/>
  <c r="M10116" i="1"/>
  <c r="T10115" i="1"/>
  <c r="S10115" i="1"/>
  <c r="R10115" i="1"/>
  <c r="Q10115" i="1"/>
  <c r="P10115" i="1"/>
  <c r="O10115" i="1"/>
  <c r="N10115" i="1"/>
  <c r="M10115" i="1"/>
  <c r="T10114" i="1"/>
  <c r="S10114" i="1"/>
  <c r="R10114" i="1"/>
  <c r="Q10114" i="1"/>
  <c r="P10114" i="1"/>
  <c r="O10114" i="1"/>
  <c r="N10114" i="1"/>
  <c r="M10114" i="1"/>
  <c r="T10113" i="1"/>
  <c r="S10113" i="1"/>
  <c r="R10113" i="1"/>
  <c r="Q10113" i="1"/>
  <c r="P10113" i="1"/>
  <c r="O10113" i="1"/>
  <c r="N10113" i="1"/>
  <c r="M10113" i="1"/>
  <c r="T10112" i="1"/>
  <c r="S10112" i="1"/>
  <c r="R10112" i="1"/>
  <c r="Q10112" i="1"/>
  <c r="P10112" i="1"/>
  <c r="O10112" i="1"/>
  <c r="N10112" i="1"/>
  <c r="M10112" i="1"/>
  <c r="T10111" i="1"/>
  <c r="S10111" i="1"/>
  <c r="R10111" i="1"/>
  <c r="Q10111" i="1"/>
  <c r="P10111" i="1"/>
  <c r="O10111" i="1"/>
  <c r="N10111" i="1"/>
  <c r="M10111" i="1"/>
  <c r="T10110" i="1"/>
  <c r="S10110" i="1"/>
  <c r="R10110" i="1"/>
  <c r="Q10110" i="1"/>
  <c r="P10110" i="1"/>
  <c r="O10110" i="1"/>
  <c r="N10110" i="1"/>
  <c r="M10110" i="1"/>
  <c r="T10109" i="1"/>
  <c r="S10109" i="1"/>
  <c r="R10109" i="1"/>
  <c r="Q10109" i="1"/>
  <c r="P10109" i="1"/>
  <c r="O10109" i="1"/>
  <c r="N10109" i="1"/>
  <c r="M10109" i="1"/>
  <c r="T10108" i="1"/>
  <c r="S10108" i="1"/>
  <c r="R10108" i="1"/>
  <c r="Q10108" i="1"/>
  <c r="P10108" i="1"/>
  <c r="O10108" i="1"/>
  <c r="N10108" i="1"/>
  <c r="M10108" i="1"/>
  <c r="T10107" i="1"/>
  <c r="S10107" i="1"/>
  <c r="R10107" i="1"/>
  <c r="Q10107" i="1"/>
  <c r="P10107" i="1"/>
  <c r="O10107" i="1"/>
  <c r="N10107" i="1"/>
  <c r="M10107" i="1"/>
  <c r="T10106" i="1"/>
  <c r="S10106" i="1"/>
  <c r="R10106" i="1"/>
  <c r="Q10106" i="1"/>
  <c r="P10106" i="1"/>
  <c r="O10106" i="1"/>
  <c r="N10106" i="1"/>
  <c r="M10106" i="1"/>
  <c r="T10105" i="1"/>
  <c r="S10105" i="1"/>
  <c r="R10105" i="1"/>
  <c r="Q10105" i="1"/>
  <c r="P10105" i="1"/>
  <c r="O10105" i="1"/>
  <c r="N10105" i="1"/>
  <c r="M10105" i="1"/>
  <c r="T10104" i="1"/>
  <c r="S10104" i="1"/>
  <c r="R10104" i="1"/>
  <c r="Q10104" i="1"/>
  <c r="P10104" i="1"/>
  <c r="O10104" i="1"/>
  <c r="N10104" i="1"/>
  <c r="M10104" i="1"/>
  <c r="T10103" i="1"/>
  <c r="S10103" i="1"/>
  <c r="R10103" i="1"/>
  <c r="Q10103" i="1"/>
  <c r="P10103" i="1"/>
  <c r="O10103" i="1"/>
  <c r="N10103" i="1"/>
  <c r="M10103" i="1"/>
  <c r="T10102" i="1"/>
  <c r="S10102" i="1"/>
  <c r="R10102" i="1"/>
  <c r="Q10102" i="1"/>
  <c r="P10102" i="1"/>
  <c r="O10102" i="1"/>
  <c r="N10102" i="1"/>
  <c r="M10102" i="1"/>
  <c r="T10101" i="1"/>
  <c r="S10101" i="1"/>
  <c r="R10101" i="1"/>
  <c r="Q10101" i="1"/>
  <c r="P10101" i="1"/>
  <c r="O10101" i="1"/>
  <c r="N10101" i="1"/>
  <c r="M10101" i="1"/>
  <c r="T10100" i="1"/>
  <c r="S10100" i="1"/>
  <c r="R10100" i="1"/>
  <c r="Q10100" i="1"/>
  <c r="P10100" i="1"/>
  <c r="O10100" i="1"/>
  <c r="N10100" i="1"/>
  <c r="M10100" i="1"/>
  <c r="T10099" i="1"/>
  <c r="S10099" i="1"/>
  <c r="R10099" i="1"/>
  <c r="Q10099" i="1"/>
  <c r="P10099" i="1"/>
  <c r="O10099" i="1"/>
  <c r="N10099" i="1"/>
  <c r="M10099" i="1"/>
  <c r="T10098" i="1"/>
  <c r="S10098" i="1"/>
  <c r="R10098" i="1"/>
  <c r="Q10098" i="1"/>
  <c r="P10098" i="1"/>
  <c r="O10098" i="1"/>
  <c r="N10098" i="1"/>
  <c r="M10098" i="1"/>
  <c r="T10097" i="1"/>
  <c r="S10097" i="1"/>
  <c r="R10097" i="1"/>
  <c r="Q10097" i="1"/>
  <c r="P10097" i="1"/>
  <c r="O10097" i="1"/>
  <c r="N10097" i="1"/>
  <c r="M10097" i="1"/>
  <c r="T10096" i="1"/>
  <c r="S10096" i="1"/>
  <c r="R10096" i="1"/>
  <c r="Q10096" i="1"/>
  <c r="P10096" i="1"/>
  <c r="O10096" i="1"/>
  <c r="N10096" i="1"/>
  <c r="M10096" i="1"/>
  <c r="T10095" i="1"/>
  <c r="S10095" i="1"/>
  <c r="R10095" i="1"/>
  <c r="Q10095" i="1"/>
  <c r="P10095" i="1"/>
  <c r="O10095" i="1"/>
  <c r="N10095" i="1"/>
  <c r="M10095" i="1"/>
  <c r="T10094" i="1"/>
  <c r="S10094" i="1"/>
  <c r="R10094" i="1"/>
  <c r="Q10094" i="1"/>
  <c r="P10094" i="1"/>
  <c r="O10094" i="1"/>
  <c r="N10094" i="1"/>
  <c r="M10094" i="1"/>
  <c r="T10093" i="1"/>
  <c r="S10093" i="1"/>
  <c r="R10093" i="1"/>
  <c r="Q10093" i="1"/>
  <c r="P10093" i="1"/>
  <c r="O10093" i="1"/>
  <c r="N10093" i="1"/>
  <c r="M10093" i="1"/>
  <c r="T10092" i="1"/>
  <c r="S10092" i="1"/>
  <c r="R10092" i="1"/>
  <c r="Q10092" i="1"/>
  <c r="P10092" i="1"/>
  <c r="O10092" i="1"/>
  <c r="N10092" i="1"/>
  <c r="M10092" i="1"/>
  <c r="T10091" i="1"/>
  <c r="S10091" i="1"/>
  <c r="R10091" i="1"/>
  <c r="Q10091" i="1"/>
  <c r="P10091" i="1"/>
  <c r="O10091" i="1"/>
  <c r="N10091" i="1"/>
  <c r="M10091" i="1"/>
  <c r="T10090" i="1"/>
  <c r="S10090" i="1"/>
  <c r="R10090" i="1"/>
  <c r="Q10090" i="1"/>
  <c r="P10090" i="1"/>
  <c r="O10090" i="1"/>
  <c r="N10090" i="1"/>
  <c r="M10090" i="1"/>
  <c r="T10089" i="1"/>
  <c r="S10089" i="1"/>
  <c r="R10089" i="1"/>
  <c r="Q10089" i="1"/>
  <c r="P10089" i="1"/>
  <c r="O10089" i="1"/>
  <c r="N10089" i="1"/>
  <c r="M10089" i="1"/>
  <c r="T10088" i="1"/>
  <c r="S10088" i="1"/>
  <c r="R10088" i="1"/>
  <c r="Q10088" i="1"/>
  <c r="P10088" i="1"/>
  <c r="O10088" i="1"/>
  <c r="N10088" i="1"/>
  <c r="M10088" i="1"/>
  <c r="T10087" i="1"/>
  <c r="S10087" i="1"/>
  <c r="R10087" i="1"/>
  <c r="Q10087" i="1"/>
  <c r="P10087" i="1"/>
  <c r="O10087" i="1"/>
  <c r="N10087" i="1"/>
  <c r="M10087" i="1"/>
  <c r="T10086" i="1"/>
  <c r="S10086" i="1"/>
  <c r="R10086" i="1"/>
  <c r="Q10086" i="1"/>
  <c r="P10086" i="1"/>
  <c r="O10086" i="1"/>
  <c r="N10086" i="1"/>
  <c r="M10086" i="1"/>
  <c r="T10085" i="1"/>
  <c r="S10085" i="1"/>
  <c r="R10085" i="1"/>
  <c r="Q10085" i="1"/>
  <c r="P10085" i="1"/>
  <c r="O10085" i="1"/>
  <c r="N10085" i="1"/>
  <c r="M10085" i="1"/>
  <c r="T10084" i="1"/>
  <c r="S10084" i="1"/>
  <c r="R10084" i="1"/>
  <c r="Q10084" i="1"/>
  <c r="P10084" i="1"/>
  <c r="O10084" i="1"/>
  <c r="N10084" i="1"/>
  <c r="M10084" i="1"/>
  <c r="T10083" i="1"/>
  <c r="S10083" i="1"/>
  <c r="N10083" i="1" s="1"/>
  <c r="R10083" i="1"/>
  <c r="Q10083" i="1"/>
  <c r="P10083" i="1"/>
  <c r="O10083" i="1"/>
  <c r="M10083" i="1"/>
  <c r="T10082" i="1"/>
  <c r="S10082" i="1"/>
  <c r="N10082" i="1" s="1"/>
  <c r="R10082" i="1"/>
  <c r="Q10082" i="1"/>
  <c r="P10082" i="1"/>
  <c r="O10082" i="1"/>
  <c r="M10082" i="1"/>
  <c r="T10081" i="1"/>
  <c r="S10081" i="1"/>
  <c r="R10081" i="1"/>
  <c r="Q10081" i="1"/>
  <c r="P10081" i="1"/>
  <c r="O10081" i="1"/>
  <c r="N10081" i="1"/>
  <c r="M10081" i="1"/>
  <c r="T10080" i="1"/>
  <c r="S10080" i="1"/>
  <c r="R10080" i="1"/>
  <c r="Q10080" i="1"/>
  <c r="P10080" i="1"/>
  <c r="O10080" i="1"/>
  <c r="N10080" i="1"/>
  <c r="M10080" i="1"/>
  <c r="T10079" i="1"/>
  <c r="S10079" i="1"/>
  <c r="R10079" i="1"/>
  <c r="Q10079" i="1"/>
  <c r="P10079" i="1"/>
  <c r="O10079" i="1"/>
  <c r="N10079" i="1"/>
  <c r="M10079" i="1"/>
  <c r="T10078" i="1"/>
  <c r="S10078" i="1"/>
  <c r="R10078" i="1"/>
  <c r="Q10078" i="1"/>
  <c r="P10078" i="1"/>
  <c r="O10078" i="1"/>
  <c r="N10078" i="1"/>
  <c r="M10078" i="1"/>
  <c r="T10077" i="1"/>
  <c r="S10077" i="1"/>
  <c r="R10077" i="1"/>
  <c r="Q10077" i="1"/>
  <c r="P10077" i="1"/>
  <c r="O10077" i="1"/>
  <c r="N10077" i="1"/>
  <c r="M10077" i="1"/>
  <c r="T10076" i="1"/>
  <c r="S10076" i="1"/>
  <c r="R10076" i="1"/>
  <c r="Q10076" i="1"/>
  <c r="P10076" i="1"/>
  <c r="O10076" i="1"/>
  <c r="N10076" i="1"/>
  <c r="M10076" i="1"/>
  <c r="T10075" i="1"/>
  <c r="S10075" i="1"/>
  <c r="R10075" i="1"/>
  <c r="Q10075" i="1"/>
  <c r="P10075" i="1"/>
  <c r="O10075" i="1"/>
  <c r="N10075" i="1"/>
  <c r="M10075" i="1"/>
  <c r="T10074" i="1"/>
  <c r="S10074" i="1"/>
  <c r="R10074" i="1"/>
  <c r="Q10074" i="1"/>
  <c r="P10074" i="1"/>
  <c r="O10074" i="1"/>
  <c r="N10074" i="1"/>
  <c r="M10074" i="1"/>
  <c r="T10073" i="1"/>
  <c r="S10073" i="1"/>
  <c r="R10073" i="1"/>
  <c r="Q10073" i="1"/>
  <c r="P10073" i="1"/>
  <c r="O10073" i="1"/>
  <c r="N10073" i="1"/>
  <c r="M10073" i="1"/>
  <c r="T10072" i="1"/>
  <c r="S10072" i="1"/>
  <c r="R10072" i="1"/>
  <c r="Q10072" i="1"/>
  <c r="P10072" i="1"/>
  <c r="O10072" i="1"/>
  <c r="N10072" i="1"/>
  <c r="M10072" i="1"/>
  <c r="T10071" i="1"/>
  <c r="S10071" i="1"/>
  <c r="R10071" i="1"/>
  <c r="Q10071" i="1"/>
  <c r="P10071" i="1"/>
  <c r="O10071" i="1"/>
  <c r="N10071" i="1"/>
  <c r="M10071" i="1"/>
  <c r="T10070" i="1"/>
  <c r="S10070" i="1"/>
  <c r="R10070" i="1"/>
  <c r="Q10070" i="1"/>
  <c r="P10070" i="1"/>
  <c r="O10070" i="1"/>
  <c r="N10070" i="1"/>
  <c r="M10070" i="1"/>
  <c r="T10069" i="1"/>
  <c r="S10069" i="1"/>
  <c r="R10069" i="1"/>
  <c r="Q10069" i="1"/>
  <c r="P10069" i="1"/>
  <c r="O10069" i="1"/>
  <c r="N10069" i="1"/>
  <c r="M10069" i="1"/>
  <c r="T10068" i="1"/>
  <c r="S10068" i="1"/>
  <c r="R10068" i="1"/>
  <c r="Q10068" i="1"/>
  <c r="P10068" i="1"/>
  <c r="O10068" i="1"/>
  <c r="N10068" i="1"/>
  <c r="M10068" i="1"/>
  <c r="T10067" i="1"/>
  <c r="S10067" i="1"/>
  <c r="R10067" i="1"/>
  <c r="Q10067" i="1"/>
  <c r="P10067" i="1"/>
  <c r="O10067" i="1"/>
  <c r="N10067" i="1"/>
  <c r="M10067" i="1"/>
  <c r="T10066" i="1"/>
  <c r="S10066" i="1"/>
  <c r="R10066" i="1"/>
  <c r="Q10066" i="1"/>
  <c r="P10066" i="1"/>
  <c r="O10066" i="1"/>
  <c r="N10066" i="1"/>
  <c r="M10066" i="1"/>
  <c r="T10065" i="1"/>
  <c r="S10065" i="1"/>
  <c r="R10065" i="1"/>
  <c r="Q10065" i="1"/>
  <c r="P10065" i="1"/>
  <c r="O10065" i="1"/>
  <c r="N10065" i="1"/>
  <c r="M10065" i="1"/>
  <c r="T10064" i="1"/>
  <c r="S10064" i="1"/>
  <c r="R10064" i="1"/>
  <c r="Q10064" i="1"/>
  <c r="P10064" i="1"/>
  <c r="O10064" i="1"/>
  <c r="N10064" i="1"/>
  <c r="M10064" i="1"/>
  <c r="T10063" i="1"/>
  <c r="S10063" i="1"/>
  <c r="R10063" i="1"/>
  <c r="Q10063" i="1"/>
  <c r="P10063" i="1"/>
  <c r="O10063" i="1"/>
  <c r="N10063" i="1"/>
  <c r="M10063" i="1"/>
  <c r="T10062" i="1"/>
  <c r="S10062" i="1"/>
  <c r="R10062" i="1"/>
  <c r="Q10062" i="1"/>
  <c r="P10062" i="1"/>
  <c r="O10062" i="1"/>
  <c r="N10062" i="1"/>
  <c r="M10062" i="1"/>
  <c r="T10061" i="1"/>
  <c r="S10061" i="1"/>
  <c r="R10061" i="1"/>
  <c r="Q10061" i="1"/>
  <c r="P10061" i="1"/>
  <c r="O10061" i="1"/>
  <c r="N10061" i="1"/>
  <c r="M10061" i="1"/>
  <c r="T10060" i="1"/>
  <c r="S10060" i="1"/>
  <c r="R10060" i="1"/>
  <c r="Q10060" i="1"/>
  <c r="P10060" i="1"/>
  <c r="O10060" i="1"/>
  <c r="N10060" i="1"/>
  <c r="M10060" i="1"/>
  <c r="T10059" i="1"/>
  <c r="S10059" i="1"/>
  <c r="R10059" i="1"/>
  <c r="Q10059" i="1"/>
  <c r="P10059" i="1"/>
  <c r="O10059" i="1"/>
  <c r="N10059" i="1"/>
  <c r="M10059" i="1"/>
  <c r="T10058" i="1"/>
  <c r="S10058" i="1"/>
  <c r="R10058" i="1"/>
  <c r="Q10058" i="1"/>
  <c r="P10058" i="1"/>
  <c r="O10058" i="1"/>
  <c r="N10058" i="1"/>
  <c r="M10058" i="1"/>
  <c r="T10057" i="1"/>
  <c r="S10057" i="1"/>
  <c r="R10057" i="1"/>
  <c r="Q10057" i="1"/>
  <c r="P10057" i="1"/>
  <c r="O10057" i="1"/>
  <c r="M10057" i="1"/>
  <c r="N10057" i="1" s="1"/>
  <c r="T10056" i="1"/>
  <c r="S10056" i="1"/>
  <c r="R10056" i="1"/>
  <c r="Q10056" i="1"/>
  <c r="P10056" i="1"/>
  <c r="O10056" i="1"/>
  <c r="M10056" i="1"/>
  <c r="N10056" i="1" s="1"/>
  <c r="T10055" i="1"/>
  <c r="S10055" i="1"/>
  <c r="R10055" i="1"/>
  <c r="Q10055" i="1"/>
  <c r="P10055" i="1"/>
  <c r="O10055" i="1"/>
  <c r="M10055" i="1"/>
  <c r="N10055" i="1" s="1"/>
  <c r="T10054" i="1"/>
  <c r="S10054" i="1"/>
  <c r="R10054" i="1"/>
  <c r="Q10054" i="1"/>
  <c r="P10054" i="1"/>
  <c r="O10054" i="1"/>
  <c r="N10054" i="1"/>
  <c r="M10054" i="1"/>
  <c r="T10053" i="1"/>
  <c r="S10053" i="1"/>
  <c r="R10053" i="1"/>
  <c r="Q10053" i="1"/>
  <c r="P10053" i="1"/>
  <c r="O10053" i="1"/>
  <c r="N10053" i="1"/>
  <c r="M10053" i="1"/>
  <c r="T10052" i="1"/>
  <c r="S10052" i="1"/>
  <c r="R10052" i="1"/>
  <c r="Q10052" i="1"/>
  <c r="P10052" i="1"/>
  <c r="O10052" i="1"/>
  <c r="N10052" i="1"/>
  <c r="M10052" i="1"/>
  <c r="T10051" i="1"/>
  <c r="S10051" i="1"/>
  <c r="R10051" i="1"/>
  <c r="Q10051" i="1"/>
  <c r="P10051" i="1"/>
  <c r="O10051" i="1"/>
  <c r="N10051" i="1"/>
  <c r="M10051" i="1"/>
  <c r="T10050" i="1"/>
  <c r="S10050" i="1"/>
  <c r="R10050" i="1"/>
  <c r="Q10050" i="1"/>
  <c r="P10050" i="1"/>
  <c r="O10050" i="1"/>
  <c r="N10050" i="1"/>
  <c r="M10050" i="1"/>
  <c r="T10049" i="1"/>
  <c r="S10049" i="1"/>
  <c r="R10049" i="1"/>
  <c r="Q10049" i="1"/>
  <c r="P10049" i="1"/>
  <c r="O10049" i="1"/>
  <c r="N10049" i="1"/>
  <c r="M10049" i="1"/>
  <c r="T10048" i="1"/>
  <c r="S10048" i="1"/>
  <c r="R10048" i="1"/>
  <c r="Q10048" i="1"/>
  <c r="P10048" i="1"/>
  <c r="O10048" i="1"/>
  <c r="N10048" i="1"/>
  <c r="M10048" i="1"/>
  <c r="T10047" i="1"/>
  <c r="S10047" i="1"/>
  <c r="R10047" i="1"/>
  <c r="Q10047" i="1"/>
  <c r="P10047" i="1"/>
  <c r="O10047" i="1"/>
  <c r="N10047" i="1"/>
  <c r="M10047" i="1"/>
  <c r="T10046" i="1"/>
  <c r="S10046" i="1"/>
  <c r="R10046" i="1"/>
  <c r="Q10046" i="1"/>
  <c r="P10046" i="1"/>
  <c r="O10046" i="1"/>
  <c r="N10046" i="1"/>
  <c r="M10046" i="1"/>
  <c r="T10045" i="1"/>
  <c r="S10045" i="1"/>
  <c r="R10045" i="1"/>
  <c r="Q10045" i="1"/>
  <c r="P10045" i="1"/>
  <c r="O10045" i="1"/>
  <c r="M10045" i="1"/>
  <c r="N10045" i="1" s="1"/>
  <c r="T10044" i="1"/>
  <c r="S10044" i="1"/>
  <c r="R10044" i="1"/>
  <c r="Q10044" i="1"/>
  <c r="P10044" i="1"/>
  <c r="O10044" i="1"/>
  <c r="M10044" i="1"/>
  <c r="N10044" i="1" s="1"/>
  <c r="T10043" i="1"/>
  <c r="S10043" i="1"/>
  <c r="R10043" i="1"/>
  <c r="Q10043" i="1"/>
  <c r="P10043" i="1"/>
  <c r="O10043" i="1"/>
  <c r="M10043" i="1"/>
  <c r="N10043" i="1" s="1"/>
  <c r="T10042" i="1"/>
  <c r="S10042" i="1"/>
  <c r="R10042" i="1"/>
  <c r="Q10042" i="1"/>
  <c r="P10042" i="1"/>
  <c r="O10042" i="1"/>
  <c r="M10042" i="1"/>
  <c r="N10042" i="1" s="1"/>
  <c r="T10041" i="1"/>
  <c r="S10041" i="1"/>
  <c r="R10041" i="1"/>
  <c r="Q10041" i="1"/>
  <c r="P10041" i="1"/>
  <c r="O10041" i="1"/>
  <c r="M10041" i="1"/>
  <c r="N10041" i="1" s="1"/>
  <c r="T10040" i="1"/>
  <c r="S10040" i="1"/>
  <c r="R10040" i="1"/>
  <c r="Q10040" i="1"/>
  <c r="P10040" i="1"/>
  <c r="O10040" i="1"/>
  <c r="M10040" i="1"/>
  <c r="N10040" i="1" s="1"/>
  <c r="T10039" i="1"/>
  <c r="S10039" i="1"/>
  <c r="R10039" i="1"/>
  <c r="Q10039" i="1"/>
  <c r="P10039" i="1"/>
  <c r="O10039" i="1"/>
  <c r="M10039" i="1"/>
  <c r="N10039" i="1" s="1"/>
  <c r="T10038" i="1"/>
  <c r="S10038" i="1"/>
  <c r="R10038" i="1"/>
  <c r="Q10038" i="1"/>
  <c r="P10038" i="1"/>
  <c r="O10038" i="1"/>
  <c r="M10038" i="1"/>
  <c r="N10038" i="1" s="1"/>
  <c r="T10037" i="1"/>
  <c r="S10037" i="1"/>
  <c r="R10037" i="1"/>
  <c r="Q10037" i="1"/>
  <c r="P10037" i="1"/>
  <c r="O10037" i="1"/>
  <c r="M10037" i="1"/>
  <c r="N10037" i="1" s="1"/>
  <c r="T10036" i="1"/>
  <c r="S10036" i="1"/>
  <c r="R10036" i="1"/>
  <c r="Q10036" i="1"/>
  <c r="P10036" i="1"/>
  <c r="O10036" i="1"/>
  <c r="M10036" i="1"/>
  <c r="N10036" i="1" s="1"/>
  <c r="T10035" i="1"/>
  <c r="S10035" i="1"/>
  <c r="R10035" i="1"/>
  <c r="Q10035" i="1"/>
  <c r="P10035" i="1"/>
  <c r="O10035" i="1"/>
  <c r="M10035" i="1"/>
  <c r="N10035" i="1" s="1"/>
  <c r="T10034" i="1"/>
  <c r="S10034" i="1"/>
  <c r="R10034" i="1"/>
  <c r="Q10034" i="1"/>
  <c r="P10034" i="1"/>
  <c r="O10034" i="1"/>
  <c r="M10034" i="1"/>
  <c r="N10034" i="1" s="1"/>
  <c r="T10033" i="1"/>
  <c r="S10033" i="1"/>
  <c r="R10033" i="1"/>
  <c r="Q10033" i="1"/>
  <c r="P10033" i="1"/>
  <c r="O10033" i="1"/>
  <c r="M10033" i="1"/>
  <c r="N10033" i="1" s="1"/>
  <c r="T10032" i="1"/>
  <c r="S10032" i="1"/>
  <c r="R10032" i="1"/>
  <c r="Q10032" i="1"/>
  <c r="P10032" i="1"/>
  <c r="O10032" i="1"/>
  <c r="M10032" i="1"/>
  <c r="N10032" i="1" s="1"/>
  <c r="T10031" i="1"/>
  <c r="S10031" i="1"/>
  <c r="R10031" i="1"/>
  <c r="Q10031" i="1"/>
  <c r="P10031" i="1"/>
  <c r="O10031" i="1"/>
  <c r="M10031" i="1"/>
  <c r="N10031" i="1" s="1"/>
  <c r="T10030" i="1"/>
  <c r="S10030" i="1"/>
  <c r="R10030" i="1"/>
  <c r="Q10030" i="1"/>
  <c r="P10030" i="1"/>
  <c r="O10030" i="1"/>
  <c r="M10030" i="1"/>
  <c r="N10030" i="1" s="1"/>
  <c r="T10029" i="1"/>
  <c r="S10029" i="1"/>
  <c r="R10029" i="1"/>
  <c r="Q10029" i="1"/>
  <c r="P10029" i="1"/>
  <c r="O10029" i="1"/>
  <c r="M10029" i="1"/>
  <c r="N10029" i="1" s="1"/>
  <c r="T10028" i="1"/>
  <c r="S10028" i="1"/>
  <c r="R10028" i="1"/>
  <c r="Q10028" i="1"/>
  <c r="P10028" i="1"/>
  <c r="O10028" i="1"/>
  <c r="M10028" i="1"/>
  <c r="N10028" i="1" s="1"/>
  <c r="T10027" i="1"/>
  <c r="S10027" i="1"/>
  <c r="R10027" i="1"/>
  <c r="Q10027" i="1"/>
  <c r="P10027" i="1"/>
  <c r="O10027" i="1"/>
  <c r="M10027" i="1"/>
  <c r="N10027" i="1" s="1"/>
  <c r="T10026" i="1"/>
  <c r="S10026" i="1"/>
  <c r="R10026" i="1"/>
  <c r="Q10026" i="1"/>
  <c r="P10026" i="1"/>
  <c r="O10026" i="1"/>
  <c r="M10026" i="1"/>
  <c r="N10026" i="1" s="1"/>
  <c r="T10025" i="1"/>
  <c r="S10025" i="1"/>
  <c r="R10025" i="1"/>
  <c r="Q10025" i="1"/>
  <c r="P10025" i="1"/>
  <c r="O10025" i="1"/>
  <c r="M10025" i="1"/>
  <c r="N10025" i="1" s="1"/>
  <c r="T10024" i="1"/>
  <c r="S10024" i="1"/>
  <c r="R10024" i="1"/>
  <c r="Q10024" i="1"/>
  <c r="P10024" i="1"/>
  <c r="O10024" i="1"/>
  <c r="M10024" i="1"/>
  <c r="N10024" i="1" s="1"/>
  <c r="T10023" i="1"/>
  <c r="S10023" i="1"/>
  <c r="R10023" i="1"/>
  <c r="Q10023" i="1"/>
  <c r="P10023" i="1"/>
  <c r="O10023" i="1"/>
  <c r="M10023" i="1"/>
  <c r="N10023" i="1" s="1"/>
  <c r="T10022" i="1"/>
  <c r="S10022" i="1"/>
  <c r="R10022" i="1"/>
  <c r="Q10022" i="1"/>
  <c r="P10022" i="1"/>
  <c r="O10022" i="1"/>
  <c r="M10022" i="1"/>
  <c r="N10022" i="1" s="1"/>
  <c r="T10021" i="1"/>
  <c r="S10021" i="1"/>
  <c r="R10021" i="1"/>
  <c r="Q10021" i="1"/>
  <c r="P10021" i="1"/>
  <c r="O10021" i="1"/>
  <c r="M10021" i="1"/>
  <c r="N10021" i="1" s="1"/>
  <c r="T10020" i="1"/>
  <c r="S10020" i="1"/>
  <c r="R10020" i="1"/>
  <c r="Q10020" i="1"/>
  <c r="P10020" i="1"/>
  <c r="O10020" i="1"/>
  <c r="M10020" i="1"/>
  <c r="N10020" i="1" s="1"/>
  <c r="T10019" i="1"/>
  <c r="S10019" i="1"/>
  <c r="R10019" i="1"/>
  <c r="Q10019" i="1"/>
  <c r="P10019" i="1"/>
  <c r="O10019" i="1"/>
  <c r="M10019" i="1"/>
  <c r="N10019" i="1" s="1"/>
  <c r="T10018" i="1"/>
  <c r="S10018" i="1"/>
  <c r="R10018" i="1"/>
  <c r="Q10018" i="1"/>
  <c r="P10018" i="1"/>
  <c r="O10018" i="1"/>
  <c r="M10018" i="1"/>
  <c r="N10018" i="1" s="1"/>
  <c r="T10017" i="1"/>
  <c r="S10017" i="1"/>
  <c r="R10017" i="1"/>
  <c r="Q10017" i="1"/>
  <c r="P10017" i="1"/>
  <c r="O10017" i="1"/>
  <c r="N10017" i="1"/>
  <c r="M10017" i="1"/>
  <c r="T10016" i="1"/>
  <c r="S10016" i="1"/>
  <c r="R10016" i="1"/>
  <c r="Q10016" i="1"/>
  <c r="P10016" i="1"/>
  <c r="O10016" i="1"/>
  <c r="N10016" i="1"/>
  <c r="M10016" i="1"/>
  <c r="T10015" i="1"/>
  <c r="S10015" i="1"/>
  <c r="R10015" i="1"/>
  <c r="Q10015" i="1"/>
  <c r="P10015" i="1"/>
  <c r="O10015" i="1"/>
  <c r="M10015" i="1"/>
  <c r="N10015" i="1" s="1"/>
  <c r="T10014" i="1"/>
  <c r="S10014" i="1"/>
  <c r="R10014" i="1"/>
  <c r="Q10014" i="1"/>
  <c r="P10014" i="1"/>
  <c r="O10014" i="1"/>
  <c r="M10014" i="1"/>
  <c r="N10014" i="1" s="1"/>
  <c r="T10013" i="1"/>
  <c r="S10013" i="1"/>
  <c r="R10013" i="1"/>
  <c r="Q10013" i="1"/>
  <c r="P10013" i="1"/>
  <c r="O10013" i="1"/>
  <c r="M10013" i="1"/>
  <c r="N10013" i="1" s="1"/>
  <c r="T10012" i="1"/>
  <c r="S10012" i="1"/>
  <c r="R10012" i="1"/>
  <c r="Q10012" i="1"/>
  <c r="P10012" i="1"/>
  <c r="O10012" i="1"/>
  <c r="M10012" i="1"/>
  <c r="N10012" i="1" s="1"/>
  <c r="T10011" i="1"/>
  <c r="S10011" i="1"/>
  <c r="R10011" i="1"/>
  <c r="Q10011" i="1"/>
  <c r="P10011" i="1"/>
  <c r="O10011" i="1"/>
  <c r="M10011" i="1"/>
  <c r="N10011" i="1" s="1"/>
  <c r="T10010" i="1"/>
  <c r="S10010" i="1"/>
  <c r="R10010" i="1"/>
  <c r="Q10010" i="1"/>
  <c r="P10010" i="1"/>
  <c r="O10010" i="1"/>
  <c r="M10010" i="1"/>
  <c r="N10010" i="1" s="1"/>
  <c r="T10009" i="1"/>
  <c r="S10009" i="1"/>
  <c r="R10009" i="1"/>
  <c r="Q10009" i="1"/>
  <c r="P10009" i="1"/>
  <c r="O10009" i="1"/>
  <c r="M10009" i="1"/>
  <c r="N10009" i="1" s="1"/>
  <c r="T10008" i="1"/>
  <c r="S10008" i="1"/>
  <c r="R10008" i="1"/>
  <c r="Q10008" i="1"/>
  <c r="P10008" i="1"/>
  <c r="O10008" i="1"/>
  <c r="M10008" i="1"/>
  <c r="N10008" i="1" s="1"/>
  <c r="T10007" i="1"/>
  <c r="S10007" i="1"/>
  <c r="R10007" i="1"/>
  <c r="Q10007" i="1"/>
  <c r="P10007" i="1"/>
  <c r="O10007" i="1"/>
  <c r="M10007" i="1"/>
  <c r="N10007" i="1" s="1"/>
  <c r="T10006" i="1"/>
  <c r="S10006" i="1"/>
  <c r="R10006" i="1"/>
  <c r="Q10006" i="1"/>
  <c r="P10006" i="1"/>
  <c r="O10006" i="1"/>
  <c r="M10006" i="1"/>
  <c r="N10006" i="1" s="1"/>
  <c r="T10005" i="1"/>
  <c r="S10005" i="1"/>
  <c r="R10005" i="1"/>
  <c r="Q10005" i="1"/>
  <c r="P10005" i="1"/>
  <c r="O10005" i="1"/>
  <c r="M10005" i="1"/>
  <c r="N10005" i="1" s="1"/>
  <c r="T10004" i="1"/>
  <c r="S10004" i="1"/>
  <c r="R10004" i="1"/>
  <c r="Q10004" i="1"/>
  <c r="P10004" i="1"/>
  <c r="O10004" i="1"/>
  <c r="M10004" i="1"/>
  <c r="N10004" i="1" s="1"/>
  <c r="T10003" i="1"/>
  <c r="S10003" i="1"/>
  <c r="R10003" i="1"/>
  <c r="Q10003" i="1"/>
  <c r="P10003" i="1"/>
  <c r="O10003" i="1"/>
  <c r="M10003" i="1"/>
  <c r="N10003" i="1" s="1"/>
  <c r="T10002" i="1"/>
  <c r="S10002" i="1"/>
  <c r="R10002" i="1"/>
  <c r="Q10002" i="1"/>
  <c r="P10002" i="1"/>
  <c r="O10002" i="1"/>
  <c r="M10002" i="1"/>
  <c r="N10002" i="1" s="1"/>
  <c r="T10001" i="1"/>
  <c r="S10001" i="1"/>
  <c r="R10001" i="1"/>
  <c r="Q10001" i="1"/>
  <c r="P10001" i="1"/>
  <c r="O10001" i="1"/>
  <c r="N10001" i="1"/>
  <c r="M10001" i="1"/>
  <c r="T10000" i="1"/>
  <c r="S10000" i="1"/>
  <c r="R10000" i="1"/>
  <c r="Q10000" i="1"/>
  <c r="P10000" i="1"/>
  <c r="O10000" i="1"/>
  <c r="N10000" i="1"/>
  <c r="M10000" i="1"/>
  <c r="T9999" i="1"/>
  <c r="S9999" i="1"/>
  <c r="R9999" i="1"/>
  <c r="Q9999" i="1"/>
  <c r="P9999" i="1"/>
  <c r="O9999" i="1"/>
  <c r="N9999" i="1"/>
  <c r="M9999" i="1"/>
  <c r="T9998" i="1"/>
  <c r="S9998" i="1"/>
  <c r="R9998" i="1"/>
  <c r="Q9998" i="1"/>
  <c r="P9998" i="1"/>
  <c r="O9998" i="1"/>
  <c r="N9998" i="1"/>
  <c r="M9998" i="1"/>
  <c r="T9997" i="1"/>
  <c r="S9997" i="1"/>
  <c r="R9997" i="1"/>
  <c r="Q9997" i="1"/>
  <c r="P9997" i="1"/>
  <c r="O9997" i="1"/>
  <c r="N9997" i="1"/>
  <c r="M9997" i="1"/>
  <c r="T9996" i="1"/>
  <c r="S9996" i="1"/>
  <c r="R9996" i="1"/>
  <c r="Q9996" i="1"/>
  <c r="P9996" i="1"/>
  <c r="O9996" i="1"/>
  <c r="N9996" i="1"/>
  <c r="M9996" i="1"/>
  <c r="T9995" i="1"/>
  <c r="S9995" i="1"/>
  <c r="R9995" i="1"/>
  <c r="Q9995" i="1"/>
  <c r="P9995" i="1"/>
  <c r="O9995" i="1"/>
  <c r="N9995" i="1"/>
  <c r="M9995" i="1"/>
  <c r="T9994" i="1"/>
  <c r="S9994" i="1"/>
  <c r="R9994" i="1"/>
  <c r="Q9994" i="1"/>
  <c r="P9994" i="1"/>
  <c r="O9994" i="1"/>
  <c r="N9994" i="1"/>
  <c r="M9994" i="1"/>
  <c r="T9993" i="1"/>
  <c r="S9993" i="1"/>
  <c r="R9993" i="1"/>
  <c r="Q9993" i="1"/>
  <c r="P9993" i="1"/>
  <c r="O9993" i="1"/>
  <c r="N9993" i="1"/>
  <c r="M9993" i="1"/>
  <c r="T9992" i="1"/>
  <c r="S9992" i="1"/>
  <c r="R9992" i="1"/>
  <c r="Q9992" i="1"/>
  <c r="P9992" i="1"/>
  <c r="O9992" i="1"/>
  <c r="N9992" i="1"/>
  <c r="M9992" i="1"/>
  <c r="T9991" i="1"/>
  <c r="S9991" i="1"/>
  <c r="R9991" i="1"/>
  <c r="Q9991" i="1"/>
  <c r="P9991" i="1"/>
  <c r="O9991" i="1"/>
  <c r="N9991" i="1"/>
  <c r="M9991" i="1"/>
  <c r="T9990" i="1"/>
  <c r="S9990" i="1"/>
  <c r="R9990" i="1"/>
  <c r="Q9990" i="1"/>
  <c r="P9990" i="1"/>
  <c r="O9990" i="1"/>
  <c r="N9990" i="1"/>
  <c r="M9990" i="1"/>
  <c r="T9989" i="1"/>
  <c r="S9989" i="1"/>
  <c r="R9989" i="1"/>
  <c r="Q9989" i="1"/>
  <c r="P9989" i="1"/>
  <c r="O9989" i="1"/>
  <c r="N9989" i="1"/>
  <c r="M9989" i="1"/>
  <c r="T9988" i="1"/>
  <c r="S9988" i="1"/>
  <c r="R9988" i="1"/>
  <c r="Q9988" i="1"/>
  <c r="P9988" i="1"/>
  <c r="O9988" i="1"/>
  <c r="N9988" i="1"/>
  <c r="M9988" i="1"/>
  <c r="T9987" i="1"/>
  <c r="S9987" i="1"/>
  <c r="R9987" i="1"/>
  <c r="Q9987" i="1"/>
  <c r="P9987" i="1"/>
  <c r="O9987" i="1"/>
  <c r="N9987" i="1"/>
  <c r="M9987" i="1"/>
  <c r="T9986" i="1"/>
  <c r="S9986" i="1"/>
  <c r="R9986" i="1"/>
  <c r="Q9986" i="1"/>
  <c r="P9986" i="1"/>
  <c r="O9986" i="1"/>
  <c r="N9986" i="1"/>
  <c r="M9986" i="1"/>
  <c r="T9985" i="1"/>
  <c r="S9985" i="1"/>
  <c r="R9985" i="1"/>
  <c r="Q9985" i="1"/>
  <c r="P9985" i="1"/>
  <c r="O9985" i="1"/>
  <c r="N9985" i="1"/>
  <c r="M9985" i="1"/>
  <c r="T9984" i="1"/>
  <c r="S9984" i="1"/>
  <c r="R9984" i="1"/>
  <c r="Q9984" i="1"/>
  <c r="P9984" i="1"/>
  <c r="O9984" i="1"/>
  <c r="N9984" i="1"/>
  <c r="M9984" i="1"/>
  <c r="T9983" i="1"/>
  <c r="S9983" i="1"/>
  <c r="R9983" i="1"/>
  <c r="Q9983" i="1"/>
  <c r="P9983" i="1"/>
  <c r="O9983" i="1"/>
  <c r="N9983" i="1"/>
  <c r="M9983" i="1"/>
  <c r="T9982" i="1"/>
  <c r="S9982" i="1"/>
  <c r="R9982" i="1"/>
  <c r="Q9982" i="1"/>
  <c r="P9982" i="1"/>
  <c r="O9982" i="1"/>
  <c r="N9982" i="1"/>
  <c r="M9982" i="1"/>
  <c r="T9981" i="1"/>
  <c r="S9981" i="1"/>
  <c r="R9981" i="1"/>
  <c r="Q9981" i="1"/>
  <c r="P9981" i="1"/>
  <c r="O9981" i="1"/>
  <c r="N9981" i="1"/>
  <c r="M9981" i="1"/>
  <c r="T9980" i="1"/>
  <c r="S9980" i="1"/>
  <c r="R9980" i="1"/>
  <c r="Q9980" i="1"/>
  <c r="P9980" i="1"/>
  <c r="O9980" i="1"/>
  <c r="N9980" i="1"/>
  <c r="M9980" i="1"/>
  <c r="T9979" i="1"/>
  <c r="S9979" i="1"/>
  <c r="R9979" i="1"/>
  <c r="Q9979" i="1"/>
  <c r="P9979" i="1"/>
  <c r="O9979" i="1"/>
  <c r="N9979" i="1"/>
  <c r="M9979" i="1"/>
  <c r="T9978" i="1"/>
  <c r="S9978" i="1"/>
  <c r="R9978" i="1"/>
  <c r="Q9978" i="1"/>
  <c r="P9978" i="1"/>
  <c r="O9978" i="1"/>
  <c r="N9978" i="1"/>
  <c r="M9978" i="1"/>
  <c r="T9977" i="1"/>
  <c r="S9977" i="1"/>
  <c r="R9977" i="1"/>
  <c r="Q9977" i="1"/>
  <c r="P9977" i="1"/>
  <c r="O9977" i="1"/>
  <c r="N9977" i="1"/>
  <c r="M9977" i="1"/>
  <c r="T9976" i="1"/>
  <c r="S9976" i="1"/>
  <c r="R9976" i="1"/>
  <c r="Q9976" i="1"/>
  <c r="P9976" i="1"/>
  <c r="O9976" i="1"/>
  <c r="N9976" i="1"/>
  <c r="M9976" i="1"/>
  <c r="T9975" i="1"/>
  <c r="S9975" i="1"/>
  <c r="R9975" i="1"/>
  <c r="Q9975" i="1"/>
  <c r="P9975" i="1"/>
  <c r="O9975" i="1"/>
  <c r="N9975" i="1"/>
  <c r="M9975" i="1"/>
  <c r="T9974" i="1"/>
  <c r="S9974" i="1"/>
  <c r="R9974" i="1"/>
  <c r="Q9974" i="1"/>
  <c r="P9974" i="1"/>
  <c r="O9974" i="1"/>
  <c r="N9974" i="1"/>
  <c r="M9974" i="1"/>
  <c r="T9973" i="1"/>
  <c r="S9973" i="1"/>
  <c r="R9973" i="1"/>
  <c r="Q9973" i="1"/>
  <c r="P9973" i="1"/>
  <c r="O9973" i="1"/>
  <c r="N9973" i="1"/>
  <c r="M9973" i="1"/>
  <c r="T9972" i="1"/>
  <c r="S9972" i="1"/>
  <c r="R9972" i="1"/>
  <c r="Q9972" i="1"/>
  <c r="P9972" i="1"/>
  <c r="O9972" i="1"/>
  <c r="N9972" i="1"/>
  <c r="M9972" i="1"/>
  <c r="T9971" i="1"/>
  <c r="S9971" i="1"/>
  <c r="R9971" i="1"/>
  <c r="Q9971" i="1"/>
  <c r="P9971" i="1"/>
  <c r="O9971" i="1"/>
  <c r="N9971" i="1"/>
  <c r="M9971" i="1"/>
  <c r="T9970" i="1"/>
  <c r="S9970" i="1"/>
  <c r="R9970" i="1"/>
  <c r="Q9970" i="1"/>
  <c r="P9970" i="1"/>
  <c r="O9970" i="1"/>
  <c r="N9970" i="1"/>
  <c r="M9970" i="1"/>
  <c r="T9969" i="1"/>
  <c r="S9969" i="1"/>
  <c r="R9969" i="1"/>
  <c r="Q9969" i="1"/>
  <c r="P9969" i="1"/>
  <c r="O9969" i="1"/>
  <c r="N9969" i="1"/>
  <c r="M9969" i="1"/>
  <c r="T9968" i="1"/>
  <c r="S9968" i="1"/>
  <c r="R9968" i="1"/>
  <c r="Q9968" i="1"/>
  <c r="P9968" i="1"/>
  <c r="O9968" i="1"/>
  <c r="N9968" i="1"/>
  <c r="M9968" i="1"/>
  <c r="T9967" i="1"/>
  <c r="S9967" i="1"/>
  <c r="R9967" i="1"/>
  <c r="Q9967" i="1"/>
  <c r="P9967" i="1"/>
  <c r="O9967" i="1"/>
  <c r="N9967" i="1"/>
  <c r="M9967" i="1"/>
  <c r="T9966" i="1"/>
  <c r="S9966" i="1"/>
  <c r="R9966" i="1"/>
  <c r="Q9966" i="1"/>
  <c r="P9966" i="1"/>
  <c r="O9966" i="1"/>
  <c r="N9966" i="1"/>
  <c r="M9966" i="1"/>
  <c r="T9965" i="1"/>
  <c r="S9965" i="1"/>
  <c r="R9965" i="1"/>
  <c r="Q9965" i="1"/>
  <c r="P9965" i="1"/>
  <c r="O9965" i="1"/>
  <c r="N9965" i="1"/>
  <c r="M9965" i="1"/>
  <c r="T9964" i="1"/>
  <c r="S9964" i="1"/>
  <c r="R9964" i="1"/>
  <c r="Q9964" i="1"/>
  <c r="P9964" i="1"/>
  <c r="O9964" i="1"/>
  <c r="N9964" i="1"/>
  <c r="M9964" i="1"/>
  <c r="T9963" i="1"/>
  <c r="S9963" i="1"/>
  <c r="R9963" i="1"/>
  <c r="Q9963" i="1"/>
  <c r="P9963" i="1"/>
  <c r="O9963" i="1"/>
  <c r="N9963" i="1"/>
  <c r="M9963" i="1"/>
  <c r="T9962" i="1"/>
  <c r="S9962" i="1"/>
  <c r="R9962" i="1"/>
  <c r="Q9962" i="1"/>
  <c r="P9962" i="1"/>
  <c r="O9962" i="1"/>
  <c r="N9962" i="1"/>
  <c r="M9962" i="1"/>
  <c r="T9961" i="1"/>
  <c r="S9961" i="1"/>
  <c r="R9961" i="1"/>
  <c r="Q9961" i="1"/>
  <c r="P9961" i="1"/>
  <c r="O9961" i="1"/>
  <c r="N9961" i="1"/>
  <c r="M9961" i="1"/>
  <c r="T9960" i="1"/>
  <c r="S9960" i="1"/>
  <c r="R9960" i="1"/>
  <c r="Q9960" i="1"/>
  <c r="P9960" i="1"/>
  <c r="O9960" i="1"/>
  <c r="N9960" i="1"/>
  <c r="M9960" i="1"/>
  <c r="T9959" i="1"/>
  <c r="S9959" i="1"/>
  <c r="R9959" i="1"/>
  <c r="Q9959" i="1"/>
  <c r="P9959" i="1"/>
  <c r="O9959" i="1"/>
  <c r="N9959" i="1"/>
  <c r="M9959" i="1"/>
  <c r="T9958" i="1"/>
  <c r="S9958" i="1"/>
  <c r="R9958" i="1"/>
  <c r="Q9958" i="1"/>
  <c r="P9958" i="1"/>
  <c r="O9958" i="1"/>
  <c r="N9958" i="1"/>
  <c r="M9958" i="1"/>
  <c r="T9957" i="1"/>
  <c r="S9957" i="1"/>
  <c r="R9957" i="1"/>
  <c r="Q9957" i="1"/>
  <c r="P9957" i="1"/>
  <c r="O9957" i="1"/>
  <c r="N9957" i="1"/>
  <c r="M9957" i="1"/>
  <c r="T9956" i="1"/>
  <c r="S9956" i="1"/>
  <c r="R9956" i="1"/>
  <c r="Q9956" i="1"/>
  <c r="P9956" i="1"/>
  <c r="O9956" i="1"/>
  <c r="N9956" i="1"/>
  <c r="M9956" i="1"/>
  <c r="T9955" i="1"/>
  <c r="S9955" i="1"/>
  <c r="R9955" i="1"/>
  <c r="Q9955" i="1"/>
  <c r="P9955" i="1"/>
  <c r="O9955" i="1"/>
  <c r="N9955" i="1"/>
  <c r="M9955" i="1"/>
  <c r="T9954" i="1"/>
  <c r="S9954" i="1"/>
  <c r="R9954" i="1"/>
  <c r="Q9954" i="1"/>
  <c r="P9954" i="1"/>
  <c r="O9954" i="1"/>
  <c r="N9954" i="1"/>
  <c r="M9954" i="1"/>
  <c r="T9953" i="1"/>
  <c r="S9953" i="1"/>
  <c r="R9953" i="1"/>
  <c r="Q9953" i="1"/>
  <c r="P9953" i="1"/>
  <c r="O9953" i="1"/>
  <c r="N9953" i="1"/>
  <c r="M9953" i="1"/>
  <c r="T9952" i="1"/>
  <c r="S9952" i="1"/>
  <c r="R9952" i="1"/>
  <c r="Q9952" i="1"/>
  <c r="P9952" i="1"/>
  <c r="O9952" i="1"/>
  <c r="N9952" i="1"/>
  <c r="M9952" i="1"/>
  <c r="T9951" i="1"/>
  <c r="S9951" i="1"/>
  <c r="R9951" i="1"/>
  <c r="Q9951" i="1"/>
  <c r="P9951" i="1"/>
  <c r="O9951" i="1"/>
  <c r="N9951" i="1"/>
  <c r="M9951" i="1"/>
  <c r="T9950" i="1"/>
  <c r="S9950" i="1"/>
  <c r="R9950" i="1"/>
  <c r="Q9950" i="1"/>
  <c r="P9950" i="1"/>
  <c r="O9950" i="1"/>
  <c r="N9950" i="1"/>
  <c r="M9950" i="1"/>
  <c r="T9949" i="1"/>
  <c r="S9949" i="1"/>
  <c r="R9949" i="1"/>
  <c r="Q9949" i="1"/>
  <c r="P9949" i="1"/>
  <c r="O9949" i="1"/>
  <c r="N9949" i="1"/>
  <c r="M9949" i="1"/>
  <c r="T9948" i="1"/>
  <c r="S9948" i="1"/>
  <c r="R9948" i="1"/>
  <c r="Q9948" i="1"/>
  <c r="P9948" i="1"/>
  <c r="O9948" i="1"/>
  <c r="N9948" i="1"/>
  <c r="M9948" i="1"/>
  <c r="T9947" i="1"/>
  <c r="S9947" i="1"/>
  <c r="R9947" i="1"/>
  <c r="Q9947" i="1"/>
  <c r="P9947" i="1"/>
  <c r="O9947" i="1"/>
  <c r="N9947" i="1"/>
  <c r="M9947" i="1"/>
  <c r="T9946" i="1"/>
  <c r="S9946" i="1"/>
  <c r="R9946" i="1"/>
  <c r="Q9946" i="1"/>
  <c r="P9946" i="1"/>
  <c r="O9946" i="1"/>
  <c r="N9946" i="1"/>
  <c r="M9946" i="1"/>
  <c r="T9945" i="1"/>
  <c r="S9945" i="1"/>
  <c r="R9945" i="1"/>
  <c r="Q9945" i="1"/>
  <c r="P9945" i="1"/>
  <c r="O9945" i="1"/>
  <c r="N9945" i="1"/>
  <c r="M9945" i="1"/>
  <c r="T9944" i="1"/>
  <c r="S9944" i="1"/>
  <c r="R9944" i="1"/>
  <c r="Q9944" i="1"/>
  <c r="P9944" i="1"/>
  <c r="O9944" i="1"/>
  <c r="N9944" i="1"/>
  <c r="M9944" i="1"/>
  <c r="T9943" i="1"/>
  <c r="S9943" i="1"/>
  <c r="R9943" i="1"/>
  <c r="Q9943" i="1"/>
  <c r="P9943" i="1"/>
  <c r="O9943" i="1"/>
  <c r="N9943" i="1"/>
  <c r="M9943" i="1"/>
  <c r="T9942" i="1"/>
  <c r="S9942" i="1"/>
  <c r="R9942" i="1"/>
  <c r="Q9942" i="1"/>
  <c r="P9942" i="1"/>
  <c r="O9942" i="1"/>
  <c r="N9942" i="1"/>
  <c r="M9942" i="1"/>
  <c r="T9941" i="1"/>
  <c r="S9941" i="1"/>
  <c r="R9941" i="1"/>
  <c r="Q9941" i="1"/>
  <c r="P9941" i="1"/>
  <c r="O9941" i="1"/>
  <c r="N9941" i="1"/>
  <c r="M9941" i="1"/>
  <c r="T9940" i="1"/>
  <c r="S9940" i="1"/>
  <c r="R9940" i="1"/>
  <c r="Q9940" i="1"/>
  <c r="P9940" i="1"/>
  <c r="O9940" i="1"/>
  <c r="N9940" i="1"/>
  <c r="M9940" i="1"/>
  <c r="T9939" i="1"/>
  <c r="S9939" i="1"/>
  <c r="R9939" i="1"/>
  <c r="Q9939" i="1"/>
  <c r="P9939" i="1"/>
  <c r="O9939" i="1"/>
  <c r="N9939" i="1"/>
  <c r="M9939" i="1"/>
  <c r="T9938" i="1"/>
  <c r="S9938" i="1"/>
  <c r="R9938" i="1"/>
  <c r="Q9938" i="1"/>
  <c r="P9938" i="1"/>
  <c r="O9938" i="1"/>
  <c r="N9938" i="1"/>
  <c r="M9938" i="1"/>
  <c r="T9937" i="1"/>
  <c r="S9937" i="1"/>
  <c r="R9937" i="1"/>
  <c r="Q9937" i="1"/>
  <c r="P9937" i="1"/>
  <c r="O9937" i="1"/>
  <c r="N9937" i="1"/>
  <c r="M9937" i="1"/>
  <c r="T9936" i="1"/>
  <c r="S9936" i="1"/>
  <c r="R9936" i="1"/>
  <c r="Q9936" i="1"/>
  <c r="P9936" i="1"/>
  <c r="O9936" i="1"/>
  <c r="N9936" i="1"/>
  <c r="M9936" i="1"/>
  <c r="T9935" i="1"/>
  <c r="S9935" i="1"/>
  <c r="R9935" i="1"/>
  <c r="Q9935" i="1"/>
  <c r="P9935" i="1"/>
  <c r="O9935" i="1"/>
  <c r="N9935" i="1"/>
  <c r="M9935" i="1"/>
  <c r="T9934" i="1"/>
  <c r="S9934" i="1"/>
  <c r="R9934" i="1"/>
  <c r="Q9934" i="1"/>
  <c r="P9934" i="1"/>
  <c r="O9934" i="1"/>
  <c r="N9934" i="1"/>
  <c r="M9934" i="1"/>
  <c r="T9933" i="1"/>
  <c r="S9933" i="1"/>
  <c r="R9933" i="1"/>
  <c r="Q9933" i="1"/>
  <c r="P9933" i="1"/>
  <c r="O9933" i="1"/>
  <c r="N9933" i="1"/>
  <c r="M9933" i="1"/>
  <c r="T9932" i="1"/>
  <c r="S9932" i="1"/>
  <c r="R9932" i="1"/>
  <c r="Q9932" i="1"/>
  <c r="P9932" i="1"/>
  <c r="O9932" i="1"/>
  <c r="N9932" i="1"/>
  <c r="M9932" i="1"/>
  <c r="T9931" i="1"/>
  <c r="S9931" i="1"/>
  <c r="R9931" i="1"/>
  <c r="Q9931" i="1"/>
  <c r="P9931" i="1"/>
  <c r="O9931" i="1"/>
  <c r="N9931" i="1"/>
  <c r="M9931" i="1"/>
  <c r="T9930" i="1"/>
  <c r="S9930" i="1"/>
  <c r="R9930" i="1"/>
  <c r="Q9930" i="1"/>
  <c r="P9930" i="1"/>
  <c r="O9930" i="1"/>
  <c r="N9930" i="1"/>
  <c r="M9930" i="1"/>
  <c r="T9929" i="1"/>
  <c r="S9929" i="1"/>
  <c r="R9929" i="1"/>
  <c r="Q9929" i="1"/>
  <c r="P9929" i="1"/>
  <c r="O9929" i="1"/>
  <c r="N9929" i="1"/>
  <c r="M9929" i="1"/>
  <c r="T9928" i="1"/>
  <c r="S9928" i="1"/>
  <c r="R9928" i="1"/>
  <c r="Q9928" i="1"/>
  <c r="P9928" i="1"/>
  <c r="O9928" i="1"/>
  <c r="N9928" i="1"/>
  <c r="M9928" i="1"/>
  <c r="T9927" i="1"/>
  <c r="S9927" i="1"/>
  <c r="R9927" i="1"/>
  <c r="Q9927" i="1"/>
  <c r="P9927" i="1"/>
  <c r="O9927" i="1"/>
  <c r="N9927" i="1"/>
  <c r="M9927" i="1"/>
  <c r="T9926" i="1"/>
  <c r="S9926" i="1"/>
  <c r="R9926" i="1"/>
  <c r="Q9926" i="1"/>
  <c r="P9926" i="1"/>
  <c r="O9926" i="1"/>
  <c r="N9926" i="1"/>
  <c r="M9926" i="1"/>
  <c r="T9925" i="1"/>
  <c r="S9925" i="1"/>
  <c r="R9925" i="1"/>
  <c r="Q9925" i="1"/>
  <c r="P9925" i="1"/>
  <c r="O9925" i="1"/>
  <c r="N9925" i="1"/>
  <c r="M9925" i="1"/>
  <c r="T9924" i="1"/>
  <c r="S9924" i="1"/>
  <c r="R9924" i="1"/>
  <c r="Q9924" i="1"/>
  <c r="P9924" i="1"/>
  <c r="O9924" i="1"/>
  <c r="N9924" i="1"/>
  <c r="M9924" i="1"/>
  <c r="T9923" i="1"/>
  <c r="S9923" i="1"/>
  <c r="R9923" i="1"/>
  <c r="Q9923" i="1"/>
  <c r="P9923" i="1"/>
  <c r="O9923" i="1"/>
  <c r="N9923" i="1"/>
  <c r="M9923" i="1"/>
  <c r="T9922" i="1"/>
  <c r="S9922" i="1"/>
  <c r="R9922" i="1"/>
  <c r="Q9922" i="1"/>
  <c r="P9922" i="1"/>
  <c r="O9922" i="1"/>
  <c r="N9922" i="1"/>
  <c r="M9922" i="1"/>
  <c r="T9921" i="1"/>
  <c r="S9921" i="1"/>
  <c r="R9921" i="1"/>
  <c r="Q9921" i="1"/>
  <c r="P9921" i="1"/>
  <c r="O9921" i="1"/>
  <c r="N9921" i="1"/>
  <c r="M9921" i="1"/>
  <c r="T9920" i="1"/>
  <c r="S9920" i="1"/>
  <c r="R9920" i="1"/>
  <c r="Q9920" i="1"/>
  <c r="P9920" i="1"/>
  <c r="O9920" i="1"/>
  <c r="N9920" i="1"/>
  <c r="M9920" i="1"/>
  <c r="T9919" i="1"/>
  <c r="S9919" i="1"/>
  <c r="R9919" i="1"/>
  <c r="Q9919" i="1"/>
  <c r="P9919" i="1"/>
  <c r="O9919" i="1"/>
  <c r="N9919" i="1"/>
  <c r="M9919" i="1"/>
  <c r="T9918" i="1"/>
  <c r="S9918" i="1"/>
  <c r="R9918" i="1"/>
  <c r="Q9918" i="1"/>
  <c r="P9918" i="1"/>
  <c r="O9918" i="1"/>
  <c r="N9918" i="1"/>
  <c r="M9918" i="1"/>
  <c r="T9917" i="1"/>
  <c r="S9917" i="1"/>
  <c r="R9917" i="1"/>
  <c r="Q9917" i="1"/>
  <c r="P9917" i="1"/>
  <c r="O9917" i="1"/>
  <c r="N9917" i="1"/>
  <c r="M9917" i="1"/>
  <c r="T9916" i="1"/>
  <c r="S9916" i="1"/>
  <c r="R9916" i="1"/>
  <c r="Q9916" i="1"/>
  <c r="P9916" i="1"/>
  <c r="O9916" i="1"/>
  <c r="N9916" i="1"/>
  <c r="M9916" i="1"/>
  <c r="T9915" i="1"/>
  <c r="S9915" i="1"/>
  <c r="R9915" i="1"/>
  <c r="Q9915" i="1"/>
  <c r="P9915" i="1"/>
  <c r="O9915" i="1"/>
  <c r="N9915" i="1"/>
  <c r="M9915" i="1"/>
  <c r="T9914" i="1"/>
  <c r="S9914" i="1"/>
  <c r="R9914" i="1"/>
  <c r="Q9914" i="1"/>
  <c r="P9914" i="1"/>
  <c r="O9914" i="1"/>
  <c r="N9914" i="1"/>
  <c r="M9914" i="1"/>
  <c r="T9913" i="1"/>
  <c r="S9913" i="1"/>
  <c r="R9913" i="1"/>
  <c r="Q9913" i="1"/>
  <c r="P9913" i="1"/>
  <c r="O9913" i="1"/>
  <c r="N9913" i="1"/>
  <c r="M9913" i="1"/>
  <c r="T9912" i="1"/>
  <c r="S9912" i="1"/>
  <c r="R9912" i="1"/>
  <c r="Q9912" i="1"/>
  <c r="P9912" i="1"/>
  <c r="O9912" i="1"/>
  <c r="N9912" i="1"/>
  <c r="M9912" i="1"/>
  <c r="T9911" i="1"/>
  <c r="S9911" i="1"/>
  <c r="R9911" i="1"/>
  <c r="Q9911" i="1"/>
  <c r="P9911" i="1"/>
  <c r="O9911" i="1"/>
  <c r="N9911" i="1"/>
  <c r="M9911" i="1"/>
  <c r="T9910" i="1"/>
  <c r="S9910" i="1"/>
  <c r="R9910" i="1"/>
  <c r="Q9910" i="1"/>
  <c r="P9910" i="1"/>
  <c r="O9910" i="1"/>
  <c r="N9910" i="1"/>
  <c r="M9910" i="1"/>
  <c r="T9909" i="1"/>
  <c r="S9909" i="1"/>
  <c r="R9909" i="1"/>
  <c r="Q9909" i="1"/>
  <c r="P9909" i="1"/>
  <c r="O9909" i="1"/>
  <c r="N9909" i="1"/>
  <c r="M9909" i="1"/>
  <c r="T9908" i="1"/>
  <c r="S9908" i="1"/>
  <c r="R9908" i="1"/>
  <c r="Q9908" i="1"/>
  <c r="P9908" i="1"/>
  <c r="O9908" i="1"/>
  <c r="N9908" i="1"/>
  <c r="M9908" i="1"/>
  <c r="T9907" i="1"/>
  <c r="S9907" i="1"/>
  <c r="R9907" i="1"/>
  <c r="Q9907" i="1"/>
  <c r="P9907" i="1"/>
  <c r="O9907" i="1"/>
  <c r="N9907" i="1"/>
  <c r="M9907" i="1"/>
  <c r="T9906" i="1"/>
  <c r="S9906" i="1"/>
  <c r="R9906" i="1"/>
  <c r="Q9906" i="1"/>
  <c r="P9906" i="1"/>
  <c r="O9906" i="1"/>
  <c r="N9906" i="1"/>
  <c r="M9906" i="1"/>
  <c r="T9905" i="1"/>
  <c r="S9905" i="1"/>
  <c r="R9905" i="1"/>
  <c r="Q9905" i="1"/>
  <c r="P9905" i="1"/>
  <c r="O9905" i="1"/>
  <c r="N9905" i="1"/>
  <c r="M9905" i="1"/>
  <c r="T9904" i="1"/>
  <c r="S9904" i="1"/>
  <c r="R9904" i="1"/>
  <c r="Q9904" i="1"/>
  <c r="P9904" i="1"/>
  <c r="O9904" i="1"/>
  <c r="N9904" i="1"/>
  <c r="M9904" i="1"/>
  <c r="T9903" i="1"/>
  <c r="S9903" i="1"/>
  <c r="R9903" i="1"/>
  <c r="Q9903" i="1"/>
  <c r="P9903" i="1"/>
  <c r="O9903" i="1"/>
  <c r="N9903" i="1"/>
  <c r="M9903" i="1"/>
  <c r="T9902" i="1"/>
  <c r="S9902" i="1"/>
  <c r="R9902" i="1"/>
  <c r="Q9902" i="1"/>
  <c r="P9902" i="1"/>
  <c r="O9902" i="1"/>
  <c r="N9902" i="1"/>
  <c r="M9902" i="1"/>
  <c r="T9901" i="1"/>
  <c r="S9901" i="1"/>
  <c r="R9901" i="1"/>
  <c r="Q9901" i="1"/>
  <c r="P9901" i="1"/>
  <c r="O9901" i="1"/>
  <c r="N9901" i="1"/>
  <c r="M9901" i="1"/>
  <c r="T9900" i="1"/>
  <c r="S9900" i="1"/>
  <c r="R9900" i="1"/>
  <c r="Q9900" i="1"/>
  <c r="P9900" i="1"/>
  <c r="O9900" i="1"/>
  <c r="N9900" i="1"/>
  <c r="M9900" i="1"/>
  <c r="T9899" i="1"/>
  <c r="S9899" i="1"/>
  <c r="R9899" i="1"/>
  <c r="Q9899" i="1"/>
  <c r="P9899" i="1"/>
  <c r="O9899" i="1"/>
  <c r="N9899" i="1"/>
  <c r="M9899" i="1"/>
  <c r="T9898" i="1"/>
  <c r="S9898" i="1"/>
  <c r="R9898" i="1"/>
  <c r="Q9898" i="1"/>
  <c r="P9898" i="1"/>
  <c r="O9898" i="1"/>
  <c r="N9898" i="1"/>
  <c r="M9898" i="1"/>
  <c r="T9897" i="1"/>
  <c r="S9897" i="1"/>
  <c r="R9897" i="1"/>
  <c r="Q9897" i="1"/>
  <c r="P9897" i="1"/>
  <c r="O9897" i="1"/>
  <c r="N9897" i="1"/>
  <c r="M9897" i="1"/>
  <c r="T9896" i="1"/>
  <c r="S9896" i="1"/>
  <c r="R9896" i="1"/>
  <c r="Q9896" i="1"/>
  <c r="P9896" i="1"/>
  <c r="O9896" i="1"/>
  <c r="N9896" i="1"/>
  <c r="M9896" i="1"/>
  <c r="T9895" i="1"/>
  <c r="S9895" i="1"/>
  <c r="R9895" i="1"/>
  <c r="Q9895" i="1"/>
  <c r="P9895" i="1"/>
  <c r="O9895" i="1"/>
  <c r="N9895" i="1"/>
  <c r="M9895" i="1"/>
  <c r="T9894" i="1"/>
  <c r="S9894" i="1"/>
  <c r="R9894" i="1"/>
  <c r="Q9894" i="1"/>
  <c r="P9894" i="1"/>
  <c r="O9894" i="1"/>
  <c r="N9894" i="1"/>
  <c r="M9894" i="1"/>
  <c r="T9893" i="1"/>
  <c r="S9893" i="1"/>
  <c r="R9893" i="1"/>
  <c r="Q9893" i="1"/>
  <c r="P9893" i="1"/>
  <c r="O9893" i="1"/>
  <c r="N9893" i="1"/>
  <c r="M9893" i="1"/>
  <c r="T9892" i="1"/>
  <c r="S9892" i="1"/>
  <c r="R9892" i="1"/>
  <c r="Q9892" i="1"/>
  <c r="P9892" i="1"/>
  <c r="O9892" i="1"/>
  <c r="N9892" i="1"/>
  <c r="M9892" i="1"/>
  <c r="T9891" i="1"/>
  <c r="S9891" i="1"/>
  <c r="R9891" i="1"/>
  <c r="Q9891" i="1"/>
  <c r="P9891" i="1"/>
  <c r="O9891" i="1"/>
  <c r="N9891" i="1"/>
  <c r="M9891" i="1"/>
  <c r="T9890" i="1"/>
  <c r="S9890" i="1"/>
  <c r="R9890" i="1"/>
  <c r="Q9890" i="1"/>
  <c r="P9890" i="1"/>
  <c r="O9890" i="1"/>
  <c r="N9890" i="1"/>
  <c r="M9890" i="1"/>
  <c r="T9889" i="1"/>
  <c r="S9889" i="1"/>
  <c r="R9889" i="1"/>
  <c r="Q9889" i="1"/>
  <c r="P9889" i="1"/>
  <c r="O9889" i="1"/>
  <c r="N9889" i="1"/>
  <c r="M9889" i="1"/>
  <c r="T9888" i="1"/>
  <c r="S9888" i="1"/>
  <c r="R9888" i="1"/>
  <c r="Q9888" i="1"/>
  <c r="P9888" i="1"/>
  <c r="O9888" i="1"/>
  <c r="N9888" i="1"/>
  <c r="M9888" i="1"/>
  <c r="T9887" i="1"/>
  <c r="S9887" i="1"/>
  <c r="R9887" i="1"/>
  <c r="Q9887" i="1"/>
  <c r="P9887" i="1"/>
  <c r="O9887" i="1"/>
  <c r="N9887" i="1"/>
  <c r="M9887" i="1"/>
  <c r="T9886" i="1"/>
  <c r="S9886" i="1"/>
  <c r="R9886" i="1"/>
  <c r="Q9886" i="1"/>
  <c r="P9886" i="1"/>
  <c r="O9886" i="1"/>
  <c r="N9886" i="1"/>
  <c r="M9886" i="1"/>
  <c r="T9885" i="1"/>
  <c r="S9885" i="1"/>
  <c r="R9885" i="1"/>
  <c r="Q9885" i="1"/>
  <c r="P9885" i="1"/>
  <c r="O9885" i="1"/>
  <c r="N9885" i="1"/>
  <c r="M9885" i="1"/>
  <c r="T9884" i="1"/>
  <c r="S9884" i="1"/>
  <c r="R9884" i="1"/>
  <c r="Q9884" i="1"/>
  <c r="P9884" i="1"/>
  <c r="O9884" i="1"/>
  <c r="N9884" i="1"/>
  <c r="M9884" i="1"/>
  <c r="T9883" i="1"/>
  <c r="S9883" i="1"/>
  <c r="R9883" i="1"/>
  <c r="Q9883" i="1"/>
  <c r="P9883" i="1"/>
  <c r="O9883" i="1"/>
  <c r="N9883" i="1"/>
  <c r="M9883" i="1"/>
  <c r="T9882" i="1"/>
  <c r="S9882" i="1"/>
  <c r="R9882" i="1"/>
  <c r="Q9882" i="1"/>
  <c r="P9882" i="1"/>
  <c r="O9882" i="1"/>
  <c r="N9882" i="1"/>
  <c r="M9882" i="1"/>
  <c r="T9881" i="1"/>
  <c r="S9881" i="1"/>
  <c r="R9881" i="1"/>
  <c r="Q9881" i="1"/>
  <c r="P9881" i="1"/>
  <c r="O9881" i="1"/>
  <c r="N9881" i="1"/>
  <c r="M9881" i="1"/>
  <c r="T9880" i="1"/>
  <c r="S9880" i="1"/>
  <c r="R9880" i="1"/>
  <c r="Q9880" i="1"/>
  <c r="P9880" i="1"/>
  <c r="O9880" i="1"/>
  <c r="N9880" i="1"/>
  <c r="M9880" i="1"/>
  <c r="T9879" i="1"/>
  <c r="S9879" i="1"/>
  <c r="R9879" i="1"/>
  <c r="Q9879" i="1"/>
  <c r="P9879" i="1"/>
  <c r="O9879" i="1"/>
  <c r="N9879" i="1"/>
  <c r="M9879" i="1"/>
  <c r="T9878" i="1"/>
  <c r="S9878" i="1"/>
  <c r="R9878" i="1"/>
  <c r="Q9878" i="1"/>
  <c r="P9878" i="1"/>
  <c r="O9878" i="1"/>
  <c r="N9878" i="1"/>
  <c r="M9878" i="1"/>
  <c r="T9877" i="1"/>
  <c r="S9877" i="1"/>
  <c r="R9877" i="1"/>
  <c r="Q9877" i="1"/>
  <c r="P9877" i="1"/>
  <c r="O9877" i="1"/>
  <c r="N9877" i="1"/>
  <c r="M9877" i="1"/>
  <c r="T9876" i="1"/>
  <c r="S9876" i="1"/>
  <c r="R9876" i="1"/>
  <c r="Q9876" i="1"/>
  <c r="P9876" i="1"/>
  <c r="O9876" i="1"/>
  <c r="N9876" i="1"/>
  <c r="M9876" i="1"/>
  <c r="T9875" i="1"/>
  <c r="S9875" i="1"/>
  <c r="R9875" i="1"/>
  <c r="Q9875" i="1"/>
  <c r="P9875" i="1"/>
  <c r="O9875" i="1"/>
  <c r="N9875" i="1"/>
  <c r="M9875" i="1"/>
  <c r="T9874" i="1"/>
  <c r="S9874" i="1"/>
  <c r="R9874" i="1"/>
  <c r="Q9874" i="1"/>
  <c r="P9874" i="1"/>
  <c r="O9874" i="1"/>
  <c r="N9874" i="1"/>
  <c r="M9874" i="1"/>
  <c r="T9873" i="1"/>
  <c r="S9873" i="1"/>
  <c r="R9873" i="1"/>
  <c r="Q9873" i="1"/>
  <c r="P9873" i="1"/>
  <c r="O9873" i="1"/>
  <c r="N9873" i="1"/>
  <c r="M9873" i="1"/>
  <c r="T9872" i="1"/>
  <c r="S9872" i="1"/>
  <c r="R9872" i="1"/>
  <c r="Q9872" i="1"/>
  <c r="P9872" i="1"/>
  <c r="O9872" i="1"/>
  <c r="N9872" i="1"/>
  <c r="M9872" i="1"/>
  <c r="T9871" i="1"/>
  <c r="S9871" i="1"/>
  <c r="R9871" i="1"/>
  <c r="Q9871" i="1"/>
  <c r="P9871" i="1"/>
  <c r="O9871" i="1"/>
  <c r="N9871" i="1"/>
  <c r="M9871" i="1"/>
  <c r="T9870" i="1"/>
  <c r="S9870" i="1"/>
  <c r="R9870" i="1"/>
  <c r="Q9870" i="1"/>
  <c r="P9870" i="1"/>
  <c r="O9870" i="1"/>
  <c r="N9870" i="1"/>
  <c r="M9870" i="1"/>
  <c r="T9869" i="1"/>
  <c r="S9869" i="1"/>
  <c r="R9869" i="1"/>
  <c r="Q9869" i="1"/>
  <c r="P9869" i="1"/>
  <c r="O9869" i="1"/>
  <c r="N9869" i="1"/>
  <c r="M9869" i="1"/>
  <c r="T9868" i="1"/>
  <c r="S9868" i="1"/>
  <c r="R9868" i="1"/>
  <c r="Q9868" i="1"/>
  <c r="P9868" i="1"/>
  <c r="O9868" i="1"/>
  <c r="N9868" i="1"/>
  <c r="M9868" i="1"/>
  <c r="T9867" i="1"/>
  <c r="S9867" i="1"/>
  <c r="R9867" i="1"/>
  <c r="Q9867" i="1"/>
  <c r="P9867" i="1"/>
  <c r="O9867" i="1"/>
  <c r="M9867" i="1"/>
  <c r="N9867" i="1" s="1"/>
  <c r="T9866" i="1"/>
  <c r="S9866" i="1"/>
  <c r="R9866" i="1"/>
  <c r="Q9866" i="1"/>
  <c r="P9866" i="1"/>
  <c r="O9866" i="1"/>
  <c r="M9866" i="1"/>
  <c r="N9866" i="1" s="1"/>
  <c r="T9865" i="1"/>
  <c r="S9865" i="1"/>
  <c r="R9865" i="1"/>
  <c r="Q9865" i="1"/>
  <c r="P9865" i="1"/>
  <c r="O9865" i="1"/>
  <c r="N9865" i="1"/>
  <c r="M9865" i="1"/>
  <c r="T9864" i="1"/>
  <c r="S9864" i="1"/>
  <c r="R9864" i="1"/>
  <c r="Q9864" i="1"/>
  <c r="P9864" i="1"/>
  <c r="O9864" i="1"/>
  <c r="N9864" i="1"/>
  <c r="M9864" i="1"/>
  <c r="T9863" i="1"/>
  <c r="S9863" i="1"/>
  <c r="R9863" i="1"/>
  <c r="Q9863" i="1"/>
  <c r="P9863" i="1"/>
  <c r="O9863" i="1"/>
  <c r="M9863" i="1"/>
  <c r="N9863" i="1" s="1"/>
  <c r="T9862" i="1"/>
  <c r="S9862" i="1"/>
  <c r="R9862" i="1"/>
  <c r="Q9862" i="1"/>
  <c r="P9862" i="1"/>
  <c r="O9862" i="1"/>
  <c r="N9862" i="1"/>
  <c r="M9862" i="1"/>
  <c r="T9861" i="1"/>
  <c r="S9861" i="1"/>
  <c r="R9861" i="1"/>
  <c r="Q9861" i="1"/>
  <c r="P9861" i="1"/>
  <c r="O9861" i="1"/>
  <c r="M9861" i="1"/>
  <c r="N9861" i="1" s="1"/>
  <c r="T9860" i="1"/>
  <c r="S9860" i="1"/>
  <c r="R9860" i="1"/>
  <c r="Q9860" i="1"/>
  <c r="P9860" i="1"/>
  <c r="O9860" i="1"/>
  <c r="M9860" i="1"/>
  <c r="N9860" i="1" s="1"/>
  <c r="T9859" i="1"/>
  <c r="S9859" i="1"/>
  <c r="R9859" i="1"/>
  <c r="Q9859" i="1"/>
  <c r="P9859" i="1"/>
  <c r="O9859" i="1"/>
  <c r="M9859" i="1"/>
  <c r="N9859" i="1" s="1"/>
  <c r="T9858" i="1"/>
  <c r="S9858" i="1"/>
  <c r="R9858" i="1"/>
  <c r="Q9858" i="1"/>
  <c r="P9858" i="1"/>
  <c r="O9858" i="1"/>
  <c r="M9858" i="1"/>
  <c r="N9858" i="1" s="1"/>
  <c r="T9857" i="1"/>
  <c r="S9857" i="1"/>
  <c r="R9857" i="1"/>
  <c r="Q9857" i="1"/>
  <c r="P9857" i="1"/>
  <c r="O9857" i="1"/>
  <c r="M9857" i="1"/>
  <c r="N9857" i="1" s="1"/>
  <c r="T9856" i="1"/>
  <c r="S9856" i="1"/>
  <c r="R9856" i="1"/>
  <c r="Q9856" i="1"/>
  <c r="P9856" i="1"/>
  <c r="O9856" i="1"/>
  <c r="M9856" i="1"/>
  <c r="N9856" i="1" s="1"/>
  <c r="T9855" i="1"/>
  <c r="S9855" i="1"/>
  <c r="R9855" i="1"/>
  <c r="Q9855" i="1"/>
  <c r="P9855" i="1"/>
  <c r="O9855" i="1"/>
  <c r="M9855" i="1"/>
  <c r="N9855" i="1" s="1"/>
  <c r="T9854" i="1"/>
  <c r="S9854" i="1"/>
  <c r="R9854" i="1"/>
  <c r="Q9854" i="1"/>
  <c r="P9854" i="1"/>
  <c r="O9854" i="1"/>
  <c r="M9854" i="1"/>
  <c r="N9854" i="1" s="1"/>
  <c r="T9853" i="1"/>
  <c r="S9853" i="1"/>
  <c r="R9853" i="1"/>
  <c r="Q9853" i="1"/>
  <c r="P9853" i="1"/>
  <c r="O9853" i="1"/>
  <c r="M9853" i="1"/>
  <c r="N9853" i="1" s="1"/>
  <c r="T9852" i="1"/>
  <c r="S9852" i="1"/>
  <c r="R9852" i="1"/>
  <c r="Q9852" i="1"/>
  <c r="P9852" i="1"/>
  <c r="O9852" i="1"/>
  <c r="M9852" i="1"/>
  <c r="N9852" i="1" s="1"/>
  <c r="T9851" i="1"/>
  <c r="S9851" i="1"/>
  <c r="R9851" i="1"/>
  <c r="Q9851" i="1"/>
  <c r="P9851" i="1"/>
  <c r="O9851" i="1"/>
  <c r="M9851" i="1"/>
  <c r="N9851" i="1" s="1"/>
  <c r="T9850" i="1"/>
  <c r="S9850" i="1"/>
  <c r="R9850" i="1"/>
  <c r="Q9850" i="1"/>
  <c r="P9850" i="1"/>
  <c r="O9850" i="1"/>
  <c r="M9850" i="1"/>
  <c r="N9850" i="1" s="1"/>
  <c r="T9849" i="1"/>
  <c r="S9849" i="1"/>
  <c r="R9849" i="1"/>
  <c r="Q9849" i="1"/>
  <c r="P9849" i="1"/>
  <c r="O9849" i="1"/>
  <c r="M9849" i="1"/>
  <c r="N9849" i="1" s="1"/>
  <c r="T9848" i="1"/>
  <c r="S9848" i="1"/>
  <c r="R9848" i="1"/>
  <c r="Q9848" i="1"/>
  <c r="P9848" i="1"/>
  <c r="O9848" i="1"/>
  <c r="M9848" i="1"/>
  <c r="N9848" i="1" s="1"/>
  <c r="T9847" i="1"/>
  <c r="S9847" i="1"/>
  <c r="R9847" i="1"/>
  <c r="Q9847" i="1"/>
  <c r="P9847" i="1"/>
  <c r="O9847" i="1"/>
  <c r="M9847" i="1"/>
  <c r="N9847" i="1" s="1"/>
  <c r="T9846" i="1"/>
  <c r="S9846" i="1"/>
  <c r="R9846" i="1"/>
  <c r="Q9846" i="1"/>
  <c r="P9846" i="1"/>
  <c r="O9846" i="1"/>
  <c r="M9846" i="1"/>
  <c r="N9846" i="1" s="1"/>
  <c r="T9845" i="1"/>
  <c r="S9845" i="1"/>
  <c r="R9845" i="1"/>
  <c r="Q9845" i="1"/>
  <c r="P9845" i="1"/>
  <c r="O9845" i="1"/>
  <c r="M9845" i="1"/>
  <c r="N9845" i="1" s="1"/>
  <c r="T9844" i="1"/>
  <c r="S9844" i="1"/>
  <c r="R9844" i="1"/>
  <c r="Q9844" i="1"/>
  <c r="P9844" i="1"/>
  <c r="O9844" i="1"/>
  <c r="M9844" i="1"/>
  <c r="N9844" i="1" s="1"/>
  <c r="T9843" i="1"/>
  <c r="S9843" i="1"/>
  <c r="R9843" i="1"/>
  <c r="Q9843" i="1"/>
  <c r="P9843" i="1"/>
  <c r="O9843" i="1"/>
  <c r="M9843" i="1"/>
  <c r="N9843" i="1" s="1"/>
  <c r="T9842" i="1"/>
  <c r="S9842" i="1"/>
  <c r="R9842" i="1"/>
  <c r="Q9842" i="1"/>
  <c r="P9842" i="1"/>
  <c r="O9842" i="1"/>
  <c r="M9842" i="1"/>
  <c r="N9842" i="1" s="1"/>
  <c r="T9841" i="1"/>
  <c r="S9841" i="1"/>
  <c r="R9841" i="1"/>
  <c r="Q9841" i="1"/>
  <c r="P9841" i="1"/>
  <c r="O9841" i="1"/>
  <c r="M9841" i="1"/>
  <c r="N9841" i="1" s="1"/>
  <c r="T9840" i="1"/>
  <c r="S9840" i="1"/>
  <c r="R9840" i="1"/>
  <c r="Q9840" i="1"/>
  <c r="P9840" i="1"/>
  <c r="O9840" i="1"/>
  <c r="M9840" i="1"/>
  <c r="N9840" i="1" s="1"/>
  <c r="T9839" i="1"/>
  <c r="S9839" i="1"/>
  <c r="R9839" i="1"/>
  <c r="Q9839" i="1"/>
  <c r="P9839" i="1"/>
  <c r="O9839" i="1"/>
  <c r="M9839" i="1"/>
  <c r="N9839" i="1" s="1"/>
  <c r="T9838" i="1"/>
  <c r="S9838" i="1"/>
  <c r="R9838" i="1"/>
  <c r="Q9838" i="1"/>
  <c r="P9838" i="1"/>
  <c r="O9838" i="1"/>
  <c r="M9838" i="1"/>
  <c r="N9838" i="1" s="1"/>
  <c r="T9837" i="1"/>
  <c r="S9837" i="1"/>
  <c r="R9837" i="1"/>
  <c r="Q9837" i="1"/>
  <c r="P9837" i="1"/>
  <c r="O9837" i="1"/>
  <c r="M9837" i="1"/>
  <c r="N9837" i="1" s="1"/>
  <c r="T9836" i="1"/>
  <c r="S9836" i="1"/>
  <c r="R9836" i="1"/>
  <c r="Q9836" i="1"/>
  <c r="P9836" i="1"/>
  <c r="O9836" i="1"/>
  <c r="M9836" i="1"/>
  <c r="N9836" i="1" s="1"/>
  <c r="T9835" i="1"/>
  <c r="S9835" i="1"/>
  <c r="R9835" i="1"/>
  <c r="Q9835" i="1"/>
  <c r="P9835" i="1"/>
  <c r="O9835" i="1"/>
  <c r="M9835" i="1"/>
  <c r="N9835" i="1" s="1"/>
  <c r="T9834" i="1"/>
  <c r="S9834" i="1"/>
  <c r="R9834" i="1"/>
  <c r="Q9834" i="1"/>
  <c r="P9834" i="1"/>
  <c r="O9834" i="1"/>
  <c r="M9834" i="1"/>
  <c r="N9834" i="1" s="1"/>
  <c r="T9833" i="1"/>
  <c r="S9833" i="1"/>
  <c r="R9833" i="1"/>
  <c r="Q9833" i="1"/>
  <c r="P9833" i="1"/>
  <c r="O9833" i="1"/>
  <c r="M9833" i="1"/>
  <c r="N9833" i="1" s="1"/>
  <c r="T9832" i="1"/>
  <c r="S9832" i="1"/>
  <c r="R9832" i="1"/>
  <c r="Q9832" i="1"/>
  <c r="P9832" i="1"/>
  <c r="O9832" i="1"/>
  <c r="M9832" i="1"/>
  <c r="N9832" i="1" s="1"/>
  <c r="T9831" i="1"/>
  <c r="S9831" i="1"/>
  <c r="R9831" i="1"/>
  <c r="Q9831" i="1"/>
  <c r="P9831" i="1"/>
  <c r="O9831" i="1"/>
  <c r="M9831" i="1"/>
  <c r="N9831" i="1" s="1"/>
  <c r="T9830" i="1"/>
  <c r="S9830" i="1"/>
  <c r="R9830" i="1"/>
  <c r="Q9830" i="1"/>
  <c r="P9830" i="1"/>
  <c r="O9830" i="1"/>
  <c r="M9830" i="1"/>
  <c r="N9830" i="1" s="1"/>
  <c r="T9829" i="1"/>
  <c r="S9829" i="1"/>
  <c r="R9829" i="1"/>
  <c r="Q9829" i="1"/>
  <c r="P9829" i="1"/>
  <c r="O9829" i="1"/>
  <c r="M9829" i="1"/>
  <c r="N9829" i="1" s="1"/>
  <c r="T9828" i="1"/>
  <c r="S9828" i="1"/>
  <c r="R9828" i="1"/>
  <c r="Q9828" i="1"/>
  <c r="P9828" i="1"/>
  <c r="O9828" i="1"/>
  <c r="M9828" i="1"/>
  <c r="N9828" i="1" s="1"/>
  <c r="T9827" i="1"/>
  <c r="S9827" i="1"/>
  <c r="R9827" i="1"/>
  <c r="Q9827" i="1"/>
  <c r="P9827" i="1"/>
  <c r="O9827" i="1"/>
  <c r="M9827" i="1"/>
  <c r="N9827" i="1" s="1"/>
  <c r="T9826" i="1"/>
  <c r="S9826" i="1"/>
  <c r="R9826" i="1"/>
  <c r="Q9826" i="1"/>
  <c r="P9826" i="1"/>
  <c r="O9826" i="1"/>
  <c r="M9826" i="1"/>
  <c r="N9826" i="1" s="1"/>
  <c r="T9825" i="1"/>
  <c r="S9825" i="1"/>
  <c r="R9825" i="1"/>
  <c r="Q9825" i="1"/>
  <c r="P9825" i="1"/>
  <c r="O9825" i="1"/>
  <c r="M9825" i="1"/>
  <c r="N9825" i="1" s="1"/>
  <c r="T9824" i="1"/>
  <c r="S9824" i="1"/>
  <c r="R9824" i="1"/>
  <c r="Q9824" i="1"/>
  <c r="P9824" i="1"/>
  <c r="O9824" i="1"/>
  <c r="M9824" i="1"/>
  <c r="N9824" i="1" s="1"/>
  <c r="T9823" i="1"/>
  <c r="S9823" i="1"/>
  <c r="R9823" i="1"/>
  <c r="Q9823" i="1"/>
  <c r="P9823" i="1"/>
  <c r="O9823" i="1"/>
  <c r="N9823" i="1"/>
  <c r="M9823" i="1"/>
  <c r="T9822" i="1"/>
  <c r="S9822" i="1"/>
  <c r="R9822" i="1"/>
  <c r="Q9822" i="1"/>
  <c r="P9822" i="1"/>
  <c r="O9822" i="1"/>
  <c r="N9822" i="1"/>
  <c r="M9822" i="1"/>
  <c r="T9821" i="1"/>
  <c r="S9821" i="1"/>
  <c r="R9821" i="1"/>
  <c r="Q9821" i="1"/>
  <c r="P9821" i="1"/>
  <c r="O9821" i="1"/>
  <c r="N9821" i="1"/>
  <c r="M9821" i="1"/>
  <c r="T9820" i="1"/>
  <c r="S9820" i="1"/>
  <c r="R9820" i="1"/>
  <c r="Q9820" i="1"/>
  <c r="P9820" i="1"/>
  <c r="O9820" i="1"/>
  <c r="N9820" i="1"/>
  <c r="M9820" i="1"/>
  <c r="T9819" i="1"/>
  <c r="S9819" i="1"/>
  <c r="R9819" i="1"/>
  <c r="Q9819" i="1"/>
  <c r="P9819" i="1"/>
  <c r="O9819" i="1"/>
  <c r="N9819" i="1"/>
  <c r="M9819" i="1"/>
  <c r="T9818" i="1"/>
  <c r="S9818" i="1"/>
  <c r="R9818" i="1"/>
  <c r="Q9818" i="1"/>
  <c r="P9818" i="1"/>
  <c r="O9818" i="1"/>
  <c r="M9818" i="1"/>
  <c r="N9818" i="1" s="1"/>
  <c r="T9817" i="1"/>
  <c r="S9817" i="1"/>
  <c r="R9817" i="1"/>
  <c r="Q9817" i="1"/>
  <c r="P9817" i="1"/>
  <c r="O9817" i="1"/>
  <c r="M9817" i="1"/>
  <c r="N9817" i="1" s="1"/>
  <c r="T9816" i="1"/>
  <c r="S9816" i="1"/>
  <c r="R9816" i="1"/>
  <c r="Q9816" i="1"/>
  <c r="P9816" i="1"/>
  <c r="O9816" i="1"/>
  <c r="M9816" i="1"/>
  <c r="N9816" i="1" s="1"/>
  <c r="T9815" i="1"/>
  <c r="S9815" i="1"/>
  <c r="R9815" i="1"/>
  <c r="Q9815" i="1"/>
  <c r="P9815" i="1"/>
  <c r="O9815" i="1"/>
  <c r="M9815" i="1"/>
  <c r="N9815" i="1" s="1"/>
  <c r="T9814" i="1"/>
  <c r="S9814" i="1"/>
  <c r="R9814" i="1"/>
  <c r="Q9814" i="1"/>
  <c r="P9814" i="1"/>
  <c r="O9814" i="1"/>
  <c r="M9814" i="1"/>
  <c r="N9814" i="1" s="1"/>
  <c r="T9813" i="1"/>
  <c r="S9813" i="1"/>
  <c r="R9813" i="1"/>
  <c r="Q9813" i="1"/>
  <c r="P9813" i="1"/>
  <c r="O9813" i="1"/>
  <c r="M9813" i="1"/>
  <c r="N9813" i="1" s="1"/>
  <c r="T9812" i="1"/>
  <c r="S9812" i="1"/>
  <c r="R9812" i="1"/>
  <c r="Q9812" i="1"/>
  <c r="P9812" i="1"/>
  <c r="O9812" i="1"/>
  <c r="M9812" i="1"/>
  <c r="N9812" i="1" s="1"/>
  <c r="T9811" i="1"/>
  <c r="S9811" i="1"/>
  <c r="R9811" i="1"/>
  <c r="Q9811" i="1"/>
  <c r="P9811" i="1"/>
  <c r="O9811" i="1"/>
  <c r="M9811" i="1"/>
  <c r="N9811" i="1" s="1"/>
  <c r="T9810" i="1"/>
  <c r="S9810" i="1"/>
  <c r="R9810" i="1"/>
  <c r="Q9810" i="1"/>
  <c r="P9810" i="1"/>
  <c r="O9810" i="1"/>
  <c r="M9810" i="1"/>
  <c r="N9810" i="1" s="1"/>
  <c r="T9809" i="1"/>
  <c r="S9809" i="1"/>
  <c r="R9809" i="1"/>
  <c r="Q9809" i="1"/>
  <c r="P9809" i="1"/>
  <c r="O9809" i="1"/>
  <c r="M9809" i="1"/>
  <c r="N9809" i="1" s="1"/>
  <c r="T9808" i="1"/>
  <c r="S9808" i="1"/>
  <c r="R9808" i="1"/>
  <c r="Q9808" i="1"/>
  <c r="P9808" i="1"/>
  <c r="O9808" i="1"/>
  <c r="M9808" i="1"/>
  <c r="N9808" i="1" s="1"/>
  <c r="T9807" i="1"/>
  <c r="S9807" i="1"/>
  <c r="R9807" i="1"/>
  <c r="Q9807" i="1"/>
  <c r="P9807" i="1"/>
  <c r="O9807" i="1"/>
  <c r="M9807" i="1"/>
  <c r="N9807" i="1" s="1"/>
  <c r="T9806" i="1"/>
  <c r="S9806" i="1"/>
  <c r="R9806" i="1"/>
  <c r="Q9806" i="1"/>
  <c r="P9806" i="1"/>
  <c r="O9806" i="1"/>
  <c r="M9806" i="1"/>
  <c r="N9806" i="1" s="1"/>
  <c r="T9805" i="1"/>
  <c r="S9805" i="1"/>
  <c r="R9805" i="1"/>
  <c r="Q9805" i="1"/>
  <c r="P9805" i="1"/>
  <c r="O9805" i="1"/>
  <c r="M9805" i="1"/>
  <c r="N9805" i="1" s="1"/>
  <c r="T9804" i="1"/>
  <c r="S9804" i="1"/>
  <c r="R9804" i="1"/>
  <c r="Q9804" i="1"/>
  <c r="P9804" i="1"/>
  <c r="O9804" i="1"/>
  <c r="M9804" i="1"/>
  <c r="N9804" i="1" s="1"/>
  <c r="T9803" i="1"/>
  <c r="S9803" i="1"/>
  <c r="R9803" i="1"/>
  <c r="Q9803" i="1"/>
  <c r="P9803" i="1"/>
  <c r="O9803" i="1"/>
  <c r="M9803" i="1"/>
  <c r="N9803" i="1" s="1"/>
  <c r="T9802" i="1"/>
  <c r="S9802" i="1"/>
  <c r="R9802" i="1"/>
  <c r="Q9802" i="1"/>
  <c r="P9802" i="1"/>
  <c r="O9802" i="1"/>
  <c r="M9802" i="1"/>
  <c r="N9802" i="1" s="1"/>
  <c r="T9801" i="1"/>
  <c r="S9801" i="1"/>
  <c r="R9801" i="1"/>
  <c r="Q9801" i="1"/>
  <c r="P9801" i="1"/>
  <c r="O9801" i="1"/>
  <c r="M9801" i="1"/>
  <c r="N9801" i="1" s="1"/>
  <c r="T9800" i="1"/>
  <c r="S9800" i="1"/>
  <c r="R9800" i="1"/>
  <c r="Q9800" i="1"/>
  <c r="P9800" i="1"/>
  <c r="O9800" i="1"/>
  <c r="M9800" i="1"/>
  <c r="N9800" i="1" s="1"/>
  <c r="T9799" i="1"/>
  <c r="S9799" i="1"/>
  <c r="R9799" i="1"/>
  <c r="Q9799" i="1"/>
  <c r="P9799" i="1"/>
  <c r="O9799" i="1"/>
  <c r="M9799" i="1"/>
  <c r="N9799" i="1" s="1"/>
  <c r="T9798" i="1"/>
  <c r="S9798" i="1"/>
  <c r="R9798" i="1"/>
  <c r="Q9798" i="1"/>
  <c r="P9798" i="1"/>
  <c r="O9798" i="1"/>
  <c r="M9798" i="1"/>
  <c r="N9798" i="1" s="1"/>
  <c r="T9797" i="1"/>
  <c r="S9797" i="1"/>
  <c r="R9797" i="1"/>
  <c r="Q9797" i="1"/>
  <c r="P9797" i="1"/>
  <c r="O9797" i="1"/>
  <c r="M9797" i="1"/>
  <c r="N9797" i="1" s="1"/>
  <c r="T9796" i="1"/>
  <c r="S9796" i="1"/>
  <c r="R9796" i="1"/>
  <c r="Q9796" i="1"/>
  <c r="P9796" i="1"/>
  <c r="O9796" i="1"/>
  <c r="M9796" i="1"/>
  <c r="N9796" i="1" s="1"/>
  <c r="T9795" i="1"/>
  <c r="S9795" i="1"/>
  <c r="R9795" i="1"/>
  <c r="Q9795" i="1"/>
  <c r="P9795" i="1"/>
  <c r="O9795" i="1"/>
  <c r="M9795" i="1"/>
  <c r="N9795" i="1" s="1"/>
  <c r="T9794" i="1"/>
  <c r="S9794" i="1"/>
  <c r="R9794" i="1"/>
  <c r="Q9794" i="1"/>
  <c r="P9794" i="1"/>
  <c r="O9794" i="1"/>
  <c r="M9794" i="1"/>
  <c r="N9794" i="1" s="1"/>
  <c r="T9793" i="1"/>
  <c r="S9793" i="1"/>
  <c r="R9793" i="1"/>
  <c r="Q9793" i="1"/>
  <c r="P9793" i="1"/>
  <c r="O9793" i="1"/>
  <c r="M9793" i="1"/>
  <c r="N9793" i="1" s="1"/>
  <c r="T9792" i="1"/>
  <c r="S9792" i="1"/>
  <c r="R9792" i="1"/>
  <c r="Q9792" i="1"/>
  <c r="P9792" i="1"/>
  <c r="O9792" i="1"/>
  <c r="M9792" i="1"/>
  <c r="N9792" i="1" s="1"/>
  <c r="T9791" i="1"/>
  <c r="S9791" i="1"/>
  <c r="R9791" i="1"/>
  <c r="Q9791" i="1"/>
  <c r="P9791" i="1"/>
  <c r="O9791" i="1"/>
  <c r="M9791" i="1"/>
  <c r="N9791" i="1" s="1"/>
  <c r="T9790" i="1"/>
  <c r="S9790" i="1"/>
  <c r="R9790" i="1"/>
  <c r="Q9790" i="1"/>
  <c r="P9790" i="1"/>
  <c r="O9790" i="1"/>
  <c r="M9790" i="1"/>
  <c r="N9790" i="1" s="1"/>
  <c r="T9789" i="1"/>
  <c r="S9789" i="1"/>
  <c r="R9789" i="1"/>
  <c r="Q9789" i="1"/>
  <c r="P9789" i="1"/>
  <c r="O9789" i="1"/>
  <c r="M9789" i="1"/>
  <c r="N9789" i="1" s="1"/>
  <c r="T9788" i="1"/>
  <c r="S9788" i="1"/>
  <c r="R9788" i="1"/>
  <c r="Q9788" i="1"/>
  <c r="P9788" i="1"/>
  <c r="O9788" i="1"/>
  <c r="M9788" i="1"/>
  <c r="N9788" i="1" s="1"/>
  <c r="T9787" i="1"/>
  <c r="S9787" i="1"/>
  <c r="R9787" i="1"/>
  <c r="Q9787" i="1"/>
  <c r="P9787" i="1"/>
  <c r="O9787" i="1"/>
  <c r="M9787" i="1"/>
  <c r="N9787" i="1" s="1"/>
  <c r="T9786" i="1"/>
  <c r="S9786" i="1"/>
  <c r="R9786" i="1"/>
  <c r="Q9786" i="1"/>
  <c r="P9786" i="1"/>
  <c r="O9786" i="1"/>
  <c r="M9786" i="1"/>
  <c r="N9786" i="1" s="1"/>
  <c r="T9785" i="1"/>
  <c r="S9785" i="1"/>
  <c r="R9785" i="1"/>
  <c r="Q9785" i="1"/>
  <c r="P9785" i="1"/>
  <c r="O9785" i="1"/>
  <c r="M9785" i="1"/>
  <c r="N9785" i="1" s="1"/>
  <c r="T9784" i="1"/>
  <c r="S9784" i="1"/>
  <c r="R9784" i="1"/>
  <c r="Q9784" i="1"/>
  <c r="P9784" i="1"/>
  <c r="O9784" i="1"/>
  <c r="M9784" i="1"/>
  <c r="N9784" i="1" s="1"/>
  <c r="T9783" i="1"/>
  <c r="S9783" i="1"/>
  <c r="R9783" i="1"/>
  <c r="Q9783" i="1"/>
  <c r="P9783" i="1"/>
  <c r="O9783" i="1"/>
  <c r="M9783" i="1"/>
  <c r="N9783" i="1" s="1"/>
  <c r="T9782" i="1"/>
  <c r="S9782" i="1"/>
  <c r="R9782" i="1"/>
  <c r="Q9782" i="1"/>
  <c r="P9782" i="1"/>
  <c r="O9782" i="1"/>
  <c r="M9782" i="1"/>
  <c r="N9782" i="1" s="1"/>
  <c r="T9781" i="1"/>
  <c r="S9781" i="1"/>
  <c r="R9781" i="1"/>
  <c r="Q9781" i="1"/>
  <c r="P9781" i="1"/>
  <c r="O9781" i="1"/>
  <c r="M9781" i="1"/>
  <c r="N9781" i="1" s="1"/>
  <c r="T9780" i="1"/>
  <c r="S9780" i="1"/>
  <c r="R9780" i="1"/>
  <c r="Q9780" i="1"/>
  <c r="P9780" i="1"/>
  <c r="O9780" i="1"/>
  <c r="M9780" i="1"/>
  <c r="N9780" i="1" s="1"/>
  <c r="T9779" i="1"/>
  <c r="S9779" i="1"/>
  <c r="R9779" i="1"/>
  <c r="Q9779" i="1"/>
  <c r="P9779" i="1"/>
  <c r="O9779" i="1"/>
  <c r="M9779" i="1"/>
  <c r="N9779" i="1" s="1"/>
  <c r="T9778" i="1"/>
  <c r="S9778" i="1"/>
  <c r="R9778" i="1"/>
  <c r="Q9778" i="1"/>
  <c r="P9778" i="1"/>
  <c r="O9778" i="1"/>
  <c r="M9778" i="1"/>
  <c r="N9778" i="1" s="1"/>
  <c r="T9777" i="1"/>
  <c r="S9777" i="1"/>
  <c r="R9777" i="1"/>
  <c r="Q9777" i="1"/>
  <c r="P9777" i="1"/>
  <c r="O9777" i="1"/>
  <c r="M9777" i="1"/>
  <c r="N9777" i="1" s="1"/>
  <c r="T9776" i="1"/>
  <c r="S9776" i="1"/>
  <c r="R9776" i="1"/>
  <c r="Q9776" i="1"/>
  <c r="P9776" i="1"/>
  <c r="O9776" i="1"/>
  <c r="M9776" i="1"/>
  <c r="N9776" i="1" s="1"/>
  <c r="T9775" i="1"/>
  <c r="S9775" i="1"/>
  <c r="R9775" i="1"/>
  <c r="Q9775" i="1"/>
  <c r="P9775" i="1"/>
  <c r="O9775" i="1"/>
  <c r="M9775" i="1"/>
  <c r="N9775" i="1" s="1"/>
  <c r="T9774" i="1"/>
  <c r="S9774" i="1"/>
  <c r="R9774" i="1"/>
  <c r="Q9774" i="1"/>
  <c r="P9774" i="1"/>
  <c r="O9774" i="1"/>
  <c r="M9774" i="1"/>
  <c r="N9774" i="1" s="1"/>
  <c r="T9773" i="1"/>
  <c r="S9773" i="1"/>
  <c r="R9773" i="1"/>
  <c r="Q9773" i="1"/>
  <c r="P9773" i="1"/>
  <c r="O9773" i="1"/>
  <c r="M9773" i="1"/>
  <c r="N9773" i="1" s="1"/>
  <c r="T9772" i="1"/>
  <c r="S9772" i="1"/>
  <c r="R9772" i="1"/>
  <c r="Q9772" i="1"/>
  <c r="P9772" i="1"/>
  <c r="O9772" i="1"/>
  <c r="M9772" i="1"/>
  <c r="N9772" i="1" s="1"/>
  <c r="T9771" i="1"/>
  <c r="S9771" i="1"/>
  <c r="R9771" i="1"/>
  <c r="Q9771" i="1"/>
  <c r="P9771" i="1"/>
  <c r="O9771" i="1"/>
  <c r="N9771" i="1"/>
  <c r="M9771" i="1"/>
  <c r="T9770" i="1"/>
  <c r="S9770" i="1"/>
  <c r="R9770" i="1"/>
  <c r="Q9770" i="1"/>
  <c r="P9770" i="1"/>
  <c r="O9770" i="1"/>
  <c r="N9770" i="1"/>
  <c r="M9770" i="1"/>
  <c r="T9769" i="1"/>
  <c r="S9769" i="1"/>
  <c r="R9769" i="1"/>
  <c r="Q9769" i="1"/>
  <c r="P9769" i="1"/>
  <c r="O9769" i="1"/>
  <c r="M9769" i="1"/>
  <c r="N9769" i="1" s="1"/>
  <c r="T9768" i="1"/>
  <c r="S9768" i="1"/>
  <c r="R9768" i="1"/>
  <c r="Q9768" i="1"/>
  <c r="P9768" i="1"/>
  <c r="O9768" i="1"/>
  <c r="N9768" i="1"/>
  <c r="M9768" i="1"/>
  <c r="T9767" i="1"/>
  <c r="S9767" i="1"/>
  <c r="N9767" i="1" s="1"/>
  <c r="R9767" i="1"/>
  <c r="Q9767" i="1"/>
  <c r="P9767" i="1"/>
  <c r="O9767" i="1"/>
  <c r="M9767" i="1"/>
  <c r="T9766" i="1"/>
  <c r="S9766" i="1"/>
  <c r="N9766" i="1" s="1"/>
  <c r="R9766" i="1"/>
  <c r="Q9766" i="1"/>
  <c r="P9766" i="1"/>
  <c r="O9766" i="1"/>
  <c r="M9766" i="1"/>
  <c r="T9765" i="1"/>
  <c r="S9765" i="1"/>
  <c r="R9765" i="1"/>
  <c r="Q9765" i="1"/>
  <c r="P9765" i="1"/>
  <c r="O9765" i="1"/>
  <c r="N9765" i="1"/>
  <c r="M9765" i="1"/>
  <c r="T9764" i="1"/>
  <c r="S9764" i="1"/>
  <c r="R9764" i="1"/>
  <c r="Q9764" i="1"/>
  <c r="P9764" i="1"/>
  <c r="O9764" i="1"/>
  <c r="N9764" i="1"/>
  <c r="M9764" i="1"/>
  <c r="T9763" i="1"/>
  <c r="S9763" i="1"/>
  <c r="R9763" i="1"/>
  <c r="Q9763" i="1"/>
  <c r="P9763" i="1"/>
  <c r="O9763" i="1"/>
  <c r="N9763" i="1"/>
  <c r="M9763" i="1"/>
  <c r="T9762" i="1"/>
  <c r="S9762" i="1"/>
  <c r="R9762" i="1"/>
  <c r="Q9762" i="1"/>
  <c r="P9762" i="1"/>
  <c r="O9762" i="1"/>
  <c r="N9762" i="1"/>
  <c r="M9762" i="1"/>
  <c r="T9761" i="1"/>
  <c r="S9761" i="1"/>
  <c r="R9761" i="1"/>
  <c r="Q9761" i="1"/>
  <c r="P9761" i="1"/>
  <c r="O9761" i="1"/>
  <c r="N9761" i="1"/>
  <c r="M9761" i="1"/>
  <c r="T9760" i="1"/>
  <c r="S9760" i="1"/>
  <c r="R9760" i="1"/>
  <c r="Q9760" i="1"/>
  <c r="P9760" i="1"/>
  <c r="O9760" i="1"/>
  <c r="N9760" i="1"/>
  <c r="M9760" i="1"/>
  <c r="T9759" i="1"/>
  <c r="S9759" i="1"/>
  <c r="R9759" i="1"/>
  <c r="Q9759" i="1"/>
  <c r="P9759" i="1"/>
  <c r="O9759" i="1"/>
  <c r="N9759" i="1"/>
  <c r="M9759" i="1"/>
  <c r="T9758" i="1"/>
  <c r="S9758" i="1"/>
  <c r="R9758" i="1"/>
  <c r="Q9758" i="1"/>
  <c r="P9758" i="1"/>
  <c r="O9758" i="1"/>
  <c r="N9758" i="1"/>
  <c r="M9758" i="1"/>
  <c r="T9757" i="1"/>
  <c r="S9757" i="1"/>
  <c r="R9757" i="1"/>
  <c r="Q9757" i="1"/>
  <c r="P9757" i="1"/>
  <c r="O9757" i="1"/>
  <c r="N9757" i="1"/>
  <c r="M9757" i="1"/>
  <c r="T9756" i="1"/>
  <c r="S9756" i="1"/>
  <c r="R9756" i="1"/>
  <c r="Q9756" i="1"/>
  <c r="P9756" i="1"/>
  <c r="O9756" i="1"/>
  <c r="M9756" i="1"/>
  <c r="N9756" i="1" s="1"/>
  <c r="T9755" i="1"/>
  <c r="S9755" i="1"/>
  <c r="R9755" i="1"/>
  <c r="Q9755" i="1"/>
  <c r="P9755" i="1"/>
  <c r="O9755" i="1"/>
  <c r="M9755" i="1"/>
  <c r="N9755" i="1" s="1"/>
  <c r="T9754" i="1"/>
  <c r="S9754" i="1"/>
  <c r="R9754" i="1"/>
  <c r="Q9754" i="1"/>
  <c r="P9754" i="1"/>
  <c r="O9754" i="1"/>
  <c r="M9754" i="1"/>
  <c r="N9754" i="1" s="1"/>
  <c r="T9753" i="1"/>
  <c r="S9753" i="1"/>
  <c r="R9753" i="1"/>
  <c r="Q9753" i="1"/>
  <c r="P9753" i="1"/>
  <c r="O9753" i="1"/>
  <c r="N9753" i="1"/>
  <c r="M9753" i="1"/>
  <c r="T9752" i="1"/>
  <c r="S9752" i="1"/>
  <c r="R9752" i="1"/>
  <c r="Q9752" i="1"/>
  <c r="P9752" i="1"/>
  <c r="O9752" i="1"/>
  <c r="N9752" i="1"/>
  <c r="M9752" i="1"/>
  <c r="T9751" i="1"/>
  <c r="S9751" i="1"/>
  <c r="R9751" i="1"/>
  <c r="Q9751" i="1"/>
  <c r="P9751" i="1"/>
  <c r="O9751" i="1"/>
  <c r="N9751" i="1"/>
  <c r="M9751" i="1"/>
  <c r="T9750" i="1"/>
  <c r="S9750" i="1"/>
  <c r="R9750" i="1"/>
  <c r="Q9750" i="1"/>
  <c r="P9750" i="1"/>
  <c r="O9750" i="1"/>
  <c r="N9750" i="1"/>
  <c r="M9750" i="1"/>
  <c r="T9749" i="1"/>
  <c r="S9749" i="1"/>
  <c r="R9749" i="1"/>
  <c r="Q9749" i="1"/>
  <c r="P9749" i="1"/>
  <c r="O9749" i="1"/>
  <c r="N9749" i="1"/>
  <c r="M9749" i="1"/>
  <c r="T9748" i="1"/>
  <c r="S9748" i="1"/>
  <c r="R9748" i="1"/>
  <c r="Q9748" i="1"/>
  <c r="P9748" i="1"/>
  <c r="O9748" i="1"/>
  <c r="N9748" i="1"/>
  <c r="M9748" i="1"/>
  <c r="T9747" i="1"/>
  <c r="S9747" i="1"/>
  <c r="R9747" i="1"/>
  <c r="Q9747" i="1"/>
  <c r="P9747" i="1"/>
  <c r="O9747" i="1"/>
  <c r="N9747" i="1"/>
  <c r="M9747" i="1"/>
  <c r="T9746" i="1"/>
  <c r="S9746" i="1"/>
  <c r="R9746" i="1"/>
  <c r="Q9746" i="1"/>
  <c r="P9746" i="1"/>
  <c r="O9746" i="1"/>
  <c r="N9746" i="1"/>
  <c r="M9746" i="1"/>
  <c r="T9745" i="1"/>
  <c r="S9745" i="1"/>
  <c r="R9745" i="1"/>
  <c r="Q9745" i="1"/>
  <c r="P9745" i="1"/>
  <c r="O9745" i="1"/>
  <c r="N9745" i="1"/>
  <c r="M9745" i="1"/>
  <c r="T9744" i="1"/>
  <c r="S9744" i="1"/>
  <c r="R9744" i="1"/>
  <c r="Q9744" i="1"/>
  <c r="P9744" i="1"/>
  <c r="O9744" i="1"/>
  <c r="N9744" i="1"/>
  <c r="M9744" i="1"/>
  <c r="T9743" i="1"/>
  <c r="S9743" i="1"/>
  <c r="R9743" i="1"/>
  <c r="Q9743" i="1"/>
  <c r="P9743" i="1"/>
  <c r="O9743" i="1"/>
  <c r="N9743" i="1"/>
  <c r="M9743" i="1"/>
  <c r="T9742" i="1"/>
  <c r="S9742" i="1"/>
  <c r="R9742" i="1"/>
  <c r="Q9742" i="1"/>
  <c r="P9742" i="1"/>
  <c r="O9742" i="1"/>
  <c r="N9742" i="1"/>
  <c r="M9742" i="1"/>
  <c r="T9741" i="1"/>
  <c r="S9741" i="1"/>
  <c r="R9741" i="1"/>
  <c r="Q9741" i="1"/>
  <c r="P9741" i="1"/>
  <c r="O9741" i="1"/>
  <c r="N9741" i="1"/>
  <c r="M9741" i="1"/>
  <c r="T9740" i="1"/>
  <c r="S9740" i="1"/>
  <c r="R9740" i="1"/>
  <c r="Q9740" i="1"/>
  <c r="P9740" i="1"/>
  <c r="O9740" i="1"/>
  <c r="N9740" i="1"/>
  <c r="M9740" i="1"/>
  <c r="T9739" i="1"/>
  <c r="S9739" i="1"/>
  <c r="R9739" i="1"/>
  <c r="Q9739" i="1"/>
  <c r="P9739" i="1"/>
  <c r="O9739" i="1"/>
  <c r="N9739" i="1"/>
  <c r="M9739" i="1"/>
  <c r="T9738" i="1"/>
  <c r="S9738" i="1"/>
  <c r="R9738" i="1"/>
  <c r="Q9738" i="1"/>
  <c r="P9738" i="1"/>
  <c r="O9738" i="1"/>
  <c r="N9738" i="1"/>
  <c r="M9738" i="1"/>
  <c r="T9737" i="1"/>
  <c r="S9737" i="1"/>
  <c r="R9737" i="1"/>
  <c r="Q9737" i="1"/>
  <c r="P9737" i="1"/>
  <c r="O9737" i="1"/>
  <c r="N9737" i="1"/>
  <c r="M9737" i="1"/>
  <c r="T9736" i="1"/>
  <c r="S9736" i="1"/>
  <c r="R9736" i="1"/>
  <c r="Q9736" i="1"/>
  <c r="P9736" i="1"/>
  <c r="O9736" i="1"/>
  <c r="N9736" i="1"/>
  <c r="M9736" i="1"/>
  <c r="T9735" i="1"/>
  <c r="S9735" i="1"/>
  <c r="R9735" i="1"/>
  <c r="Q9735" i="1"/>
  <c r="P9735" i="1"/>
  <c r="O9735" i="1"/>
  <c r="N9735" i="1"/>
  <c r="M9735" i="1"/>
  <c r="T9734" i="1"/>
  <c r="S9734" i="1"/>
  <c r="R9734" i="1"/>
  <c r="Q9734" i="1"/>
  <c r="P9734" i="1"/>
  <c r="O9734" i="1"/>
  <c r="N9734" i="1"/>
  <c r="M9734" i="1"/>
  <c r="T9733" i="1"/>
  <c r="S9733" i="1"/>
  <c r="R9733" i="1"/>
  <c r="Q9733" i="1"/>
  <c r="P9733" i="1"/>
  <c r="O9733" i="1"/>
  <c r="N9733" i="1"/>
  <c r="M9733" i="1"/>
  <c r="T9732" i="1"/>
  <c r="S9732" i="1"/>
  <c r="R9732" i="1"/>
  <c r="Q9732" i="1"/>
  <c r="P9732" i="1"/>
  <c r="O9732" i="1"/>
  <c r="N9732" i="1"/>
  <c r="M9732" i="1"/>
  <c r="T9731" i="1"/>
  <c r="S9731" i="1"/>
  <c r="R9731" i="1"/>
  <c r="Q9731" i="1"/>
  <c r="P9731" i="1"/>
  <c r="O9731" i="1"/>
  <c r="N9731" i="1"/>
  <c r="M9731" i="1"/>
  <c r="T9730" i="1"/>
  <c r="S9730" i="1"/>
  <c r="R9730" i="1"/>
  <c r="Q9730" i="1"/>
  <c r="P9730" i="1"/>
  <c r="O9730" i="1"/>
  <c r="N9730" i="1"/>
  <c r="M9730" i="1"/>
  <c r="T9729" i="1"/>
  <c r="S9729" i="1"/>
  <c r="R9729" i="1"/>
  <c r="Q9729" i="1"/>
  <c r="P9729" i="1"/>
  <c r="O9729" i="1"/>
  <c r="N9729" i="1"/>
  <c r="M9729" i="1"/>
  <c r="T9728" i="1"/>
  <c r="S9728" i="1"/>
  <c r="R9728" i="1"/>
  <c r="Q9728" i="1"/>
  <c r="P9728" i="1"/>
  <c r="O9728" i="1"/>
  <c r="N9728" i="1"/>
  <c r="M9728" i="1"/>
  <c r="T9727" i="1"/>
  <c r="S9727" i="1"/>
  <c r="R9727" i="1"/>
  <c r="Q9727" i="1"/>
  <c r="P9727" i="1"/>
  <c r="O9727" i="1"/>
  <c r="N9727" i="1"/>
  <c r="M9727" i="1"/>
  <c r="T9726" i="1"/>
  <c r="S9726" i="1"/>
  <c r="R9726" i="1"/>
  <c r="Q9726" i="1"/>
  <c r="P9726" i="1"/>
  <c r="O9726" i="1"/>
  <c r="N9726" i="1"/>
  <c r="M9726" i="1"/>
  <c r="T9725" i="1"/>
  <c r="S9725" i="1"/>
  <c r="R9725" i="1"/>
  <c r="Q9725" i="1"/>
  <c r="P9725" i="1"/>
  <c r="O9725" i="1"/>
  <c r="N9725" i="1"/>
  <c r="M9725" i="1"/>
  <c r="T9724" i="1"/>
  <c r="S9724" i="1"/>
  <c r="R9724" i="1"/>
  <c r="Q9724" i="1"/>
  <c r="P9724" i="1"/>
  <c r="O9724" i="1"/>
  <c r="N9724" i="1"/>
  <c r="M9724" i="1"/>
  <c r="T9723" i="1"/>
  <c r="S9723" i="1"/>
  <c r="R9723" i="1"/>
  <c r="Q9723" i="1"/>
  <c r="P9723" i="1"/>
  <c r="O9723" i="1"/>
  <c r="N9723" i="1"/>
  <c r="M9723" i="1"/>
  <c r="T9722" i="1"/>
  <c r="S9722" i="1"/>
  <c r="R9722" i="1"/>
  <c r="Q9722" i="1"/>
  <c r="P9722" i="1"/>
  <c r="O9722" i="1"/>
  <c r="N9722" i="1"/>
  <c r="M9722" i="1"/>
  <c r="T9721" i="1"/>
  <c r="S9721" i="1"/>
  <c r="R9721" i="1"/>
  <c r="Q9721" i="1"/>
  <c r="P9721" i="1"/>
  <c r="O9721" i="1"/>
  <c r="N9721" i="1"/>
  <c r="M9721" i="1"/>
  <c r="T9720" i="1"/>
  <c r="S9720" i="1"/>
  <c r="R9720" i="1"/>
  <c r="Q9720" i="1"/>
  <c r="P9720" i="1"/>
  <c r="O9720" i="1"/>
  <c r="N9720" i="1"/>
  <c r="M9720" i="1"/>
  <c r="T9719" i="1"/>
  <c r="S9719" i="1"/>
  <c r="R9719" i="1"/>
  <c r="Q9719" i="1"/>
  <c r="P9719" i="1"/>
  <c r="O9719" i="1"/>
  <c r="N9719" i="1"/>
  <c r="M9719" i="1"/>
  <c r="T9718" i="1"/>
  <c r="S9718" i="1"/>
  <c r="R9718" i="1"/>
  <c r="Q9718" i="1"/>
  <c r="P9718" i="1"/>
  <c r="O9718" i="1"/>
  <c r="M9718" i="1"/>
  <c r="N9718" i="1" s="1"/>
  <c r="T9717" i="1"/>
  <c r="S9717" i="1"/>
  <c r="R9717" i="1"/>
  <c r="Q9717" i="1"/>
  <c r="P9717" i="1"/>
  <c r="O9717" i="1"/>
  <c r="M9717" i="1"/>
  <c r="N9717" i="1" s="1"/>
  <c r="T9716" i="1"/>
  <c r="S9716" i="1"/>
  <c r="R9716" i="1"/>
  <c r="Q9716" i="1"/>
  <c r="P9716" i="1"/>
  <c r="O9716" i="1"/>
  <c r="M9716" i="1"/>
  <c r="N9716" i="1" s="1"/>
  <c r="T9715" i="1"/>
  <c r="S9715" i="1"/>
  <c r="R9715" i="1"/>
  <c r="Q9715" i="1"/>
  <c r="P9715" i="1"/>
  <c r="O9715" i="1"/>
  <c r="M9715" i="1"/>
  <c r="N9715" i="1" s="1"/>
  <c r="T9714" i="1"/>
  <c r="S9714" i="1"/>
  <c r="R9714" i="1"/>
  <c r="Q9714" i="1"/>
  <c r="P9714" i="1"/>
  <c r="O9714" i="1"/>
  <c r="N9714" i="1"/>
  <c r="M9714" i="1"/>
  <c r="T9713" i="1"/>
  <c r="S9713" i="1"/>
  <c r="R9713" i="1"/>
  <c r="Q9713" i="1"/>
  <c r="P9713" i="1"/>
  <c r="O9713" i="1"/>
  <c r="N9713" i="1"/>
  <c r="M9713" i="1"/>
  <c r="T9712" i="1"/>
  <c r="S9712" i="1"/>
  <c r="R9712" i="1"/>
  <c r="Q9712" i="1"/>
  <c r="P9712" i="1"/>
  <c r="O9712" i="1"/>
  <c r="N9712" i="1"/>
  <c r="M9712" i="1"/>
  <c r="T9711" i="1"/>
  <c r="S9711" i="1"/>
  <c r="R9711" i="1"/>
  <c r="Q9711" i="1"/>
  <c r="P9711" i="1"/>
  <c r="O9711" i="1"/>
  <c r="N9711" i="1"/>
  <c r="M9711" i="1"/>
  <c r="T9710" i="1"/>
  <c r="S9710" i="1"/>
  <c r="R9710" i="1"/>
  <c r="Q9710" i="1"/>
  <c r="P9710" i="1"/>
  <c r="O9710" i="1"/>
  <c r="N9710" i="1"/>
  <c r="M9710" i="1"/>
  <c r="T9709" i="1"/>
  <c r="S9709" i="1"/>
  <c r="R9709" i="1"/>
  <c r="Q9709" i="1"/>
  <c r="P9709" i="1"/>
  <c r="O9709" i="1"/>
  <c r="N9709" i="1"/>
  <c r="M9709" i="1"/>
  <c r="T9708" i="1"/>
  <c r="S9708" i="1"/>
  <c r="R9708" i="1"/>
  <c r="Q9708" i="1"/>
  <c r="P9708" i="1"/>
  <c r="O9708" i="1"/>
  <c r="N9708" i="1"/>
  <c r="M9708" i="1"/>
  <c r="T9707" i="1"/>
  <c r="S9707" i="1"/>
  <c r="R9707" i="1"/>
  <c r="Q9707" i="1"/>
  <c r="P9707" i="1"/>
  <c r="O9707" i="1"/>
  <c r="M9707" i="1"/>
  <c r="N9707" i="1" s="1"/>
  <c r="T9706" i="1"/>
  <c r="S9706" i="1"/>
  <c r="R9706" i="1"/>
  <c r="Q9706" i="1"/>
  <c r="P9706" i="1"/>
  <c r="O9706" i="1"/>
  <c r="N9706" i="1"/>
  <c r="M9706" i="1"/>
  <c r="T9705" i="1"/>
  <c r="S9705" i="1"/>
  <c r="R9705" i="1"/>
  <c r="Q9705" i="1"/>
  <c r="P9705" i="1"/>
  <c r="O9705" i="1"/>
  <c r="N9705" i="1"/>
  <c r="M9705" i="1"/>
  <c r="T9704" i="1"/>
  <c r="S9704" i="1"/>
  <c r="R9704" i="1"/>
  <c r="Q9704" i="1"/>
  <c r="P9704" i="1"/>
  <c r="O9704" i="1"/>
  <c r="N9704" i="1"/>
  <c r="M9704" i="1"/>
  <c r="T9703" i="1"/>
  <c r="S9703" i="1"/>
  <c r="R9703" i="1"/>
  <c r="Q9703" i="1"/>
  <c r="P9703" i="1"/>
  <c r="O9703" i="1"/>
  <c r="N9703" i="1"/>
  <c r="M9703" i="1"/>
  <c r="T9702" i="1"/>
  <c r="S9702" i="1"/>
  <c r="R9702" i="1"/>
  <c r="Q9702" i="1"/>
  <c r="P9702" i="1"/>
  <c r="O9702" i="1"/>
  <c r="N9702" i="1"/>
  <c r="M9702" i="1"/>
  <c r="T9701" i="1"/>
  <c r="S9701" i="1"/>
  <c r="R9701" i="1"/>
  <c r="Q9701" i="1"/>
  <c r="P9701" i="1"/>
  <c r="O9701" i="1"/>
  <c r="N9701" i="1"/>
  <c r="M9701" i="1"/>
  <c r="T9700" i="1"/>
  <c r="S9700" i="1"/>
  <c r="R9700" i="1"/>
  <c r="Q9700" i="1"/>
  <c r="P9700" i="1"/>
  <c r="O9700" i="1"/>
  <c r="N9700" i="1"/>
  <c r="M9700" i="1"/>
  <c r="T9699" i="1"/>
  <c r="S9699" i="1"/>
  <c r="R9699" i="1"/>
  <c r="Q9699" i="1"/>
  <c r="P9699" i="1"/>
  <c r="O9699" i="1"/>
  <c r="N9699" i="1"/>
  <c r="M9699" i="1"/>
  <c r="T9698" i="1"/>
  <c r="S9698" i="1"/>
  <c r="R9698" i="1"/>
  <c r="Q9698" i="1"/>
  <c r="P9698" i="1"/>
  <c r="O9698" i="1"/>
  <c r="N9698" i="1"/>
  <c r="M9698" i="1"/>
  <c r="T9697" i="1"/>
  <c r="S9697" i="1"/>
  <c r="R9697" i="1"/>
  <c r="Q9697" i="1"/>
  <c r="P9697" i="1"/>
  <c r="O9697" i="1"/>
  <c r="N9697" i="1"/>
  <c r="M9697" i="1"/>
  <c r="T9696" i="1"/>
  <c r="S9696" i="1"/>
  <c r="R9696" i="1"/>
  <c r="Q9696" i="1"/>
  <c r="P9696" i="1"/>
  <c r="O9696" i="1"/>
  <c r="N9696" i="1"/>
  <c r="M9696" i="1"/>
  <c r="T9695" i="1"/>
  <c r="S9695" i="1"/>
  <c r="R9695" i="1"/>
  <c r="Q9695" i="1"/>
  <c r="P9695" i="1"/>
  <c r="O9695" i="1"/>
  <c r="N9695" i="1"/>
  <c r="M9695" i="1"/>
  <c r="T9694" i="1"/>
  <c r="S9694" i="1"/>
  <c r="R9694" i="1"/>
  <c r="Q9694" i="1"/>
  <c r="P9694" i="1"/>
  <c r="O9694" i="1"/>
  <c r="N9694" i="1"/>
  <c r="M9694" i="1"/>
  <c r="T9693" i="1"/>
  <c r="S9693" i="1"/>
  <c r="R9693" i="1"/>
  <c r="Q9693" i="1"/>
  <c r="P9693" i="1"/>
  <c r="O9693" i="1"/>
  <c r="M9693" i="1"/>
  <c r="N9693" i="1" s="1"/>
  <c r="T9692" i="1"/>
  <c r="S9692" i="1"/>
  <c r="R9692" i="1"/>
  <c r="Q9692" i="1"/>
  <c r="P9692" i="1"/>
  <c r="O9692" i="1"/>
  <c r="M9692" i="1"/>
  <c r="N9692" i="1" s="1"/>
  <c r="T9691" i="1"/>
  <c r="S9691" i="1"/>
  <c r="R9691" i="1"/>
  <c r="Q9691" i="1"/>
  <c r="P9691" i="1"/>
  <c r="O9691" i="1"/>
  <c r="M9691" i="1"/>
  <c r="N9691" i="1" s="1"/>
  <c r="T9690" i="1"/>
  <c r="S9690" i="1"/>
  <c r="R9690" i="1"/>
  <c r="Q9690" i="1"/>
  <c r="P9690" i="1"/>
  <c r="O9690" i="1"/>
  <c r="M9690" i="1"/>
  <c r="N9690" i="1" s="1"/>
  <c r="T9689" i="1"/>
  <c r="S9689" i="1"/>
  <c r="R9689" i="1"/>
  <c r="Q9689" i="1"/>
  <c r="P9689" i="1"/>
  <c r="O9689" i="1"/>
  <c r="M9689" i="1"/>
  <c r="N9689" i="1" s="1"/>
  <c r="T9688" i="1"/>
  <c r="S9688" i="1"/>
  <c r="R9688" i="1"/>
  <c r="Q9688" i="1"/>
  <c r="P9688" i="1"/>
  <c r="O9688" i="1"/>
  <c r="M9688" i="1"/>
  <c r="N9688" i="1" s="1"/>
  <c r="T9687" i="1"/>
  <c r="S9687" i="1"/>
  <c r="R9687" i="1"/>
  <c r="Q9687" i="1"/>
  <c r="P9687" i="1"/>
  <c r="O9687" i="1"/>
  <c r="M9687" i="1"/>
  <c r="N9687" i="1" s="1"/>
  <c r="T9686" i="1"/>
  <c r="S9686" i="1"/>
  <c r="R9686" i="1"/>
  <c r="Q9686" i="1"/>
  <c r="P9686" i="1"/>
  <c r="O9686" i="1"/>
  <c r="M9686" i="1"/>
  <c r="N9686" i="1" s="1"/>
  <c r="T9685" i="1"/>
  <c r="S9685" i="1"/>
  <c r="R9685" i="1"/>
  <c r="Q9685" i="1"/>
  <c r="P9685" i="1"/>
  <c r="O9685" i="1"/>
  <c r="M9685" i="1"/>
  <c r="N9685" i="1" s="1"/>
  <c r="T9684" i="1"/>
  <c r="S9684" i="1"/>
  <c r="R9684" i="1"/>
  <c r="Q9684" i="1"/>
  <c r="P9684" i="1"/>
  <c r="O9684" i="1"/>
  <c r="M9684" i="1"/>
  <c r="N9684" i="1" s="1"/>
  <c r="T9683" i="1"/>
  <c r="S9683" i="1"/>
  <c r="R9683" i="1"/>
  <c r="Q9683" i="1"/>
  <c r="P9683" i="1"/>
  <c r="O9683" i="1"/>
  <c r="M9683" i="1"/>
  <c r="N9683" i="1" s="1"/>
  <c r="T9682" i="1"/>
  <c r="S9682" i="1"/>
  <c r="R9682" i="1"/>
  <c r="Q9682" i="1"/>
  <c r="P9682" i="1"/>
  <c r="O9682" i="1"/>
  <c r="M9682" i="1"/>
  <c r="N9682" i="1" s="1"/>
  <c r="T9681" i="1"/>
  <c r="S9681" i="1"/>
  <c r="R9681" i="1"/>
  <c r="Q9681" i="1"/>
  <c r="P9681" i="1"/>
  <c r="O9681" i="1"/>
  <c r="M9681" i="1"/>
  <c r="N9681" i="1" s="1"/>
  <c r="T9680" i="1"/>
  <c r="S9680" i="1"/>
  <c r="R9680" i="1"/>
  <c r="Q9680" i="1"/>
  <c r="P9680" i="1"/>
  <c r="O9680" i="1"/>
  <c r="N9680" i="1"/>
  <c r="M9680" i="1"/>
  <c r="T9679" i="1"/>
  <c r="S9679" i="1"/>
  <c r="R9679" i="1"/>
  <c r="Q9679" i="1"/>
  <c r="P9679" i="1"/>
  <c r="O9679" i="1"/>
  <c r="N9679" i="1"/>
  <c r="M9679" i="1"/>
  <c r="T9678" i="1"/>
  <c r="S9678" i="1"/>
  <c r="R9678" i="1"/>
  <c r="Q9678" i="1"/>
  <c r="P9678" i="1"/>
  <c r="O9678" i="1"/>
  <c r="N9678" i="1"/>
  <c r="M9678" i="1"/>
  <c r="T9677" i="1"/>
  <c r="S9677" i="1"/>
  <c r="R9677" i="1"/>
  <c r="Q9677" i="1"/>
  <c r="P9677" i="1"/>
  <c r="O9677" i="1"/>
  <c r="N9677" i="1"/>
  <c r="M9677" i="1"/>
  <c r="T9676" i="1"/>
  <c r="S9676" i="1"/>
  <c r="R9676" i="1"/>
  <c r="Q9676" i="1"/>
  <c r="P9676" i="1"/>
  <c r="O9676" i="1"/>
  <c r="N9676" i="1"/>
  <c r="M9676" i="1"/>
  <c r="T9675" i="1"/>
  <c r="S9675" i="1"/>
  <c r="R9675" i="1"/>
  <c r="Q9675" i="1"/>
  <c r="P9675" i="1"/>
  <c r="O9675" i="1"/>
  <c r="N9675" i="1"/>
  <c r="M9675" i="1"/>
  <c r="T9674" i="1"/>
  <c r="S9674" i="1"/>
  <c r="R9674" i="1"/>
  <c r="Q9674" i="1"/>
  <c r="P9674" i="1"/>
  <c r="O9674" i="1"/>
  <c r="N9674" i="1"/>
  <c r="M9674" i="1"/>
  <c r="T9673" i="1"/>
  <c r="S9673" i="1"/>
  <c r="R9673" i="1"/>
  <c r="Q9673" i="1"/>
  <c r="P9673" i="1"/>
  <c r="O9673" i="1"/>
  <c r="N9673" i="1"/>
  <c r="M9673" i="1"/>
  <c r="T9672" i="1"/>
  <c r="S9672" i="1"/>
  <c r="R9672" i="1"/>
  <c r="Q9672" i="1"/>
  <c r="P9672" i="1"/>
  <c r="O9672" i="1"/>
  <c r="N9672" i="1"/>
  <c r="M9672" i="1"/>
  <c r="T9671" i="1"/>
  <c r="S9671" i="1"/>
  <c r="R9671" i="1"/>
  <c r="Q9671" i="1"/>
  <c r="P9671" i="1"/>
  <c r="O9671" i="1"/>
  <c r="N9671" i="1"/>
  <c r="M9671" i="1"/>
  <c r="T9670" i="1"/>
  <c r="S9670" i="1"/>
  <c r="R9670" i="1"/>
  <c r="Q9670" i="1"/>
  <c r="P9670" i="1"/>
  <c r="O9670" i="1"/>
  <c r="N9670" i="1"/>
  <c r="M9670" i="1"/>
  <c r="T9669" i="1"/>
  <c r="S9669" i="1"/>
  <c r="R9669" i="1"/>
  <c r="Q9669" i="1"/>
  <c r="P9669" i="1"/>
  <c r="O9669" i="1"/>
  <c r="N9669" i="1"/>
  <c r="M9669" i="1"/>
  <c r="T9668" i="1"/>
  <c r="S9668" i="1"/>
  <c r="R9668" i="1"/>
  <c r="Q9668" i="1"/>
  <c r="P9668" i="1"/>
  <c r="O9668" i="1"/>
  <c r="N9668" i="1"/>
  <c r="M9668" i="1"/>
  <c r="T9667" i="1"/>
  <c r="S9667" i="1"/>
  <c r="R9667" i="1"/>
  <c r="Q9667" i="1"/>
  <c r="P9667" i="1"/>
  <c r="O9667" i="1"/>
  <c r="N9667" i="1"/>
  <c r="M9667" i="1"/>
  <c r="T9666" i="1"/>
  <c r="S9666" i="1"/>
  <c r="R9666" i="1"/>
  <c r="Q9666" i="1"/>
  <c r="P9666" i="1"/>
  <c r="O9666" i="1"/>
  <c r="N9666" i="1"/>
  <c r="M9666" i="1"/>
  <c r="T9665" i="1"/>
  <c r="S9665" i="1"/>
  <c r="R9665" i="1"/>
  <c r="Q9665" i="1"/>
  <c r="P9665" i="1"/>
  <c r="O9665" i="1"/>
  <c r="N9665" i="1"/>
  <c r="M9665" i="1"/>
  <c r="T9664" i="1"/>
  <c r="S9664" i="1"/>
  <c r="R9664" i="1"/>
  <c r="Q9664" i="1"/>
  <c r="P9664" i="1"/>
  <c r="O9664" i="1"/>
  <c r="N9664" i="1"/>
  <c r="M9664" i="1"/>
  <c r="T9663" i="1"/>
  <c r="S9663" i="1"/>
  <c r="R9663" i="1"/>
  <c r="Q9663" i="1"/>
  <c r="P9663" i="1"/>
  <c r="O9663" i="1"/>
  <c r="N9663" i="1"/>
  <c r="M9663" i="1"/>
  <c r="T9662" i="1"/>
  <c r="S9662" i="1"/>
  <c r="R9662" i="1"/>
  <c r="Q9662" i="1"/>
  <c r="P9662" i="1"/>
  <c r="O9662" i="1"/>
  <c r="N9662" i="1"/>
  <c r="M9662" i="1"/>
  <c r="T9661" i="1"/>
  <c r="S9661" i="1"/>
  <c r="R9661" i="1"/>
  <c r="Q9661" i="1"/>
  <c r="P9661" i="1"/>
  <c r="O9661" i="1"/>
  <c r="N9661" i="1"/>
  <c r="M9661" i="1"/>
  <c r="T9660" i="1"/>
  <c r="S9660" i="1"/>
  <c r="R9660" i="1"/>
  <c r="Q9660" i="1"/>
  <c r="P9660" i="1"/>
  <c r="O9660" i="1"/>
  <c r="N9660" i="1"/>
  <c r="M9660" i="1"/>
  <c r="T9659" i="1"/>
  <c r="S9659" i="1"/>
  <c r="R9659" i="1"/>
  <c r="Q9659" i="1"/>
  <c r="P9659" i="1"/>
  <c r="O9659" i="1"/>
  <c r="N9659" i="1"/>
  <c r="M9659" i="1"/>
  <c r="T9658" i="1"/>
  <c r="S9658" i="1"/>
  <c r="R9658" i="1"/>
  <c r="Q9658" i="1"/>
  <c r="P9658" i="1"/>
  <c r="O9658" i="1"/>
  <c r="N9658" i="1"/>
  <c r="M9658" i="1"/>
  <c r="T9657" i="1"/>
  <c r="S9657" i="1"/>
  <c r="R9657" i="1"/>
  <c r="Q9657" i="1"/>
  <c r="P9657" i="1"/>
  <c r="O9657" i="1"/>
  <c r="N9657" i="1"/>
  <c r="M9657" i="1"/>
  <c r="T9656" i="1"/>
  <c r="S9656" i="1"/>
  <c r="R9656" i="1"/>
  <c r="Q9656" i="1"/>
  <c r="P9656" i="1"/>
  <c r="O9656" i="1"/>
  <c r="N9656" i="1"/>
  <c r="M9656" i="1"/>
  <c r="T9655" i="1"/>
  <c r="S9655" i="1"/>
  <c r="R9655" i="1"/>
  <c r="Q9655" i="1"/>
  <c r="P9655" i="1"/>
  <c r="O9655" i="1"/>
  <c r="N9655" i="1"/>
  <c r="M9655" i="1"/>
  <c r="T9654" i="1"/>
  <c r="S9654" i="1"/>
  <c r="R9654" i="1"/>
  <c r="Q9654" i="1"/>
  <c r="P9654" i="1"/>
  <c r="O9654" i="1"/>
  <c r="N9654" i="1"/>
  <c r="M9654" i="1"/>
  <c r="T9653" i="1"/>
  <c r="S9653" i="1"/>
  <c r="R9653" i="1"/>
  <c r="Q9653" i="1"/>
  <c r="P9653" i="1"/>
  <c r="O9653" i="1"/>
  <c r="N9653" i="1"/>
  <c r="M9653" i="1"/>
  <c r="T9652" i="1"/>
  <c r="S9652" i="1"/>
  <c r="R9652" i="1"/>
  <c r="Q9652" i="1"/>
  <c r="P9652" i="1"/>
  <c r="O9652" i="1"/>
  <c r="N9652" i="1"/>
  <c r="M9652" i="1"/>
  <c r="T9651" i="1"/>
  <c r="S9651" i="1"/>
  <c r="R9651" i="1"/>
  <c r="Q9651" i="1"/>
  <c r="P9651" i="1"/>
  <c r="O9651" i="1"/>
  <c r="N9651" i="1"/>
  <c r="M9651" i="1"/>
  <c r="T9650" i="1"/>
  <c r="S9650" i="1"/>
  <c r="R9650" i="1"/>
  <c r="Q9650" i="1"/>
  <c r="P9650" i="1"/>
  <c r="O9650" i="1"/>
  <c r="N9650" i="1"/>
  <c r="M9650" i="1"/>
  <c r="T9649" i="1"/>
  <c r="S9649" i="1"/>
  <c r="R9649" i="1"/>
  <c r="Q9649" i="1"/>
  <c r="P9649" i="1"/>
  <c r="O9649" i="1"/>
  <c r="N9649" i="1"/>
  <c r="M9649" i="1"/>
  <c r="T9648" i="1"/>
  <c r="S9648" i="1"/>
  <c r="R9648" i="1"/>
  <c r="Q9648" i="1"/>
  <c r="P9648" i="1"/>
  <c r="O9648" i="1"/>
  <c r="N9648" i="1"/>
  <c r="M9648" i="1"/>
  <c r="T9647" i="1"/>
  <c r="S9647" i="1"/>
  <c r="R9647" i="1"/>
  <c r="Q9647" i="1"/>
  <c r="P9647" i="1"/>
  <c r="O9647" i="1"/>
  <c r="N9647" i="1"/>
  <c r="M9647" i="1"/>
  <c r="T9646" i="1"/>
  <c r="S9646" i="1"/>
  <c r="R9646" i="1"/>
  <c r="Q9646" i="1"/>
  <c r="P9646" i="1"/>
  <c r="O9646" i="1"/>
  <c r="N9646" i="1"/>
  <c r="M9646" i="1"/>
  <c r="T9645" i="1"/>
  <c r="S9645" i="1"/>
  <c r="R9645" i="1"/>
  <c r="Q9645" i="1"/>
  <c r="P9645" i="1"/>
  <c r="O9645" i="1"/>
  <c r="N9645" i="1"/>
  <c r="M9645" i="1"/>
  <c r="T9644" i="1"/>
  <c r="S9644" i="1"/>
  <c r="R9644" i="1"/>
  <c r="Q9644" i="1"/>
  <c r="P9644" i="1"/>
  <c r="O9644" i="1"/>
  <c r="N9644" i="1"/>
  <c r="M9644" i="1"/>
  <c r="T9643" i="1"/>
  <c r="S9643" i="1"/>
  <c r="R9643" i="1"/>
  <c r="Q9643" i="1"/>
  <c r="P9643" i="1"/>
  <c r="O9643" i="1"/>
  <c r="N9643" i="1"/>
  <c r="M9643" i="1"/>
  <c r="T9642" i="1"/>
  <c r="S9642" i="1"/>
  <c r="R9642" i="1"/>
  <c r="Q9642" i="1"/>
  <c r="P9642" i="1"/>
  <c r="O9642" i="1"/>
  <c r="N9642" i="1"/>
  <c r="M9642" i="1"/>
  <c r="T9641" i="1"/>
  <c r="S9641" i="1"/>
  <c r="R9641" i="1"/>
  <c r="Q9641" i="1"/>
  <c r="P9641" i="1"/>
  <c r="O9641" i="1"/>
  <c r="N9641" i="1"/>
  <c r="M9641" i="1"/>
  <c r="T9640" i="1"/>
  <c r="S9640" i="1"/>
  <c r="R9640" i="1"/>
  <c r="Q9640" i="1"/>
  <c r="P9640" i="1"/>
  <c r="O9640" i="1"/>
  <c r="N9640" i="1"/>
  <c r="M9640" i="1"/>
  <c r="T9639" i="1"/>
  <c r="S9639" i="1"/>
  <c r="R9639" i="1"/>
  <c r="Q9639" i="1"/>
  <c r="P9639" i="1"/>
  <c r="O9639" i="1"/>
  <c r="N9639" i="1"/>
  <c r="M9639" i="1"/>
  <c r="T9638" i="1"/>
  <c r="S9638" i="1"/>
  <c r="R9638" i="1"/>
  <c r="Q9638" i="1"/>
  <c r="P9638" i="1"/>
  <c r="O9638" i="1"/>
  <c r="N9638" i="1"/>
  <c r="M9638" i="1"/>
  <c r="T9637" i="1"/>
  <c r="S9637" i="1"/>
  <c r="R9637" i="1"/>
  <c r="Q9637" i="1"/>
  <c r="P9637" i="1"/>
  <c r="O9637" i="1"/>
  <c r="N9637" i="1"/>
  <c r="M9637" i="1"/>
  <c r="T9636" i="1"/>
  <c r="S9636" i="1"/>
  <c r="R9636" i="1"/>
  <c r="Q9636" i="1"/>
  <c r="P9636" i="1"/>
  <c r="O9636" i="1"/>
  <c r="N9636" i="1"/>
  <c r="M9636" i="1"/>
  <c r="T9635" i="1"/>
  <c r="S9635" i="1"/>
  <c r="R9635" i="1"/>
  <c r="Q9635" i="1"/>
  <c r="P9635" i="1"/>
  <c r="O9635" i="1"/>
  <c r="N9635" i="1"/>
  <c r="M9635" i="1"/>
  <c r="T9634" i="1"/>
  <c r="S9634" i="1"/>
  <c r="R9634" i="1"/>
  <c r="Q9634" i="1"/>
  <c r="P9634" i="1"/>
  <c r="O9634" i="1"/>
  <c r="N9634" i="1"/>
  <c r="M9634" i="1"/>
  <c r="T9633" i="1"/>
  <c r="S9633" i="1"/>
  <c r="R9633" i="1"/>
  <c r="Q9633" i="1"/>
  <c r="P9633" i="1"/>
  <c r="O9633" i="1"/>
  <c r="N9633" i="1"/>
  <c r="M9633" i="1"/>
  <c r="T9632" i="1"/>
  <c r="S9632" i="1"/>
  <c r="R9632" i="1"/>
  <c r="Q9632" i="1"/>
  <c r="P9632" i="1"/>
  <c r="O9632" i="1"/>
  <c r="N9632" i="1"/>
  <c r="M9632" i="1"/>
  <c r="T9631" i="1"/>
  <c r="S9631" i="1"/>
  <c r="R9631" i="1"/>
  <c r="Q9631" i="1"/>
  <c r="P9631" i="1"/>
  <c r="O9631" i="1"/>
  <c r="N9631" i="1"/>
  <c r="M9631" i="1"/>
  <c r="T9630" i="1"/>
  <c r="S9630" i="1"/>
  <c r="R9630" i="1"/>
  <c r="Q9630" i="1"/>
  <c r="P9630" i="1"/>
  <c r="O9630" i="1"/>
  <c r="N9630" i="1"/>
  <c r="M9630" i="1"/>
  <c r="T9629" i="1"/>
  <c r="S9629" i="1"/>
  <c r="R9629" i="1"/>
  <c r="Q9629" i="1"/>
  <c r="P9629" i="1"/>
  <c r="O9629" i="1"/>
  <c r="N9629" i="1"/>
  <c r="M9629" i="1"/>
  <c r="T9628" i="1"/>
  <c r="S9628" i="1"/>
  <c r="R9628" i="1"/>
  <c r="Q9628" i="1"/>
  <c r="P9628" i="1"/>
  <c r="O9628" i="1"/>
  <c r="N9628" i="1"/>
  <c r="M9628" i="1"/>
  <c r="T9627" i="1"/>
  <c r="S9627" i="1"/>
  <c r="R9627" i="1"/>
  <c r="Q9627" i="1"/>
  <c r="P9627" i="1"/>
  <c r="O9627" i="1"/>
  <c r="N9627" i="1"/>
  <c r="M9627" i="1"/>
  <c r="T9626" i="1"/>
  <c r="S9626" i="1"/>
  <c r="R9626" i="1"/>
  <c r="Q9626" i="1"/>
  <c r="P9626" i="1"/>
  <c r="O9626" i="1"/>
  <c r="N9626" i="1"/>
  <c r="M9626" i="1"/>
  <c r="T9625" i="1"/>
  <c r="S9625" i="1"/>
  <c r="R9625" i="1"/>
  <c r="Q9625" i="1"/>
  <c r="P9625" i="1"/>
  <c r="O9625" i="1"/>
  <c r="N9625" i="1"/>
  <c r="M9625" i="1"/>
  <c r="T9624" i="1"/>
  <c r="S9624" i="1"/>
  <c r="R9624" i="1"/>
  <c r="Q9624" i="1"/>
  <c r="P9624" i="1"/>
  <c r="O9624" i="1"/>
  <c r="N9624" i="1"/>
  <c r="M9624" i="1"/>
  <c r="T9623" i="1"/>
  <c r="S9623" i="1"/>
  <c r="R9623" i="1"/>
  <c r="Q9623" i="1"/>
  <c r="P9623" i="1"/>
  <c r="O9623" i="1"/>
  <c r="N9623" i="1"/>
  <c r="M9623" i="1"/>
  <c r="T9622" i="1"/>
  <c r="S9622" i="1"/>
  <c r="R9622" i="1"/>
  <c r="Q9622" i="1"/>
  <c r="P9622" i="1"/>
  <c r="O9622" i="1"/>
  <c r="N9622" i="1"/>
  <c r="M9622" i="1"/>
  <c r="T9621" i="1"/>
  <c r="S9621" i="1"/>
  <c r="R9621" i="1"/>
  <c r="Q9621" i="1"/>
  <c r="P9621" i="1"/>
  <c r="O9621" i="1"/>
  <c r="N9621" i="1"/>
  <c r="M9621" i="1"/>
  <c r="T9620" i="1"/>
  <c r="S9620" i="1"/>
  <c r="R9620" i="1"/>
  <c r="Q9620" i="1"/>
  <c r="P9620" i="1"/>
  <c r="O9620" i="1"/>
  <c r="N9620" i="1"/>
  <c r="M9620" i="1"/>
  <c r="T9619" i="1"/>
  <c r="S9619" i="1"/>
  <c r="R9619" i="1"/>
  <c r="Q9619" i="1"/>
  <c r="P9619" i="1"/>
  <c r="O9619" i="1"/>
  <c r="N9619" i="1"/>
  <c r="M9619" i="1"/>
  <c r="T9618" i="1"/>
  <c r="S9618" i="1"/>
  <c r="R9618" i="1"/>
  <c r="Q9618" i="1"/>
  <c r="P9618" i="1"/>
  <c r="O9618" i="1"/>
  <c r="N9618" i="1"/>
  <c r="M9618" i="1"/>
  <c r="T9617" i="1"/>
  <c r="S9617" i="1"/>
  <c r="R9617" i="1"/>
  <c r="Q9617" i="1"/>
  <c r="P9617" i="1"/>
  <c r="O9617" i="1"/>
  <c r="N9617" i="1"/>
  <c r="M9617" i="1"/>
  <c r="T9616" i="1"/>
  <c r="S9616" i="1"/>
  <c r="R9616" i="1"/>
  <c r="Q9616" i="1"/>
  <c r="P9616" i="1"/>
  <c r="O9616" i="1"/>
  <c r="N9616" i="1"/>
  <c r="M9616" i="1"/>
  <c r="T9615" i="1"/>
  <c r="S9615" i="1"/>
  <c r="N9615" i="1" s="1"/>
  <c r="R9615" i="1"/>
  <c r="Q9615" i="1"/>
  <c r="P9615" i="1"/>
  <c r="O9615" i="1"/>
  <c r="M9615" i="1"/>
  <c r="T9614" i="1"/>
  <c r="S9614" i="1"/>
  <c r="N9614" i="1" s="1"/>
  <c r="R9614" i="1"/>
  <c r="Q9614" i="1"/>
  <c r="P9614" i="1"/>
  <c r="O9614" i="1"/>
  <c r="M9614" i="1"/>
  <c r="T9613" i="1"/>
  <c r="S9613" i="1"/>
  <c r="R9613" i="1"/>
  <c r="Q9613" i="1"/>
  <c r="P9613" i="1"/>
  <c r="O9613" i="1"/>
  <c r="N9613" i="1"/>
  <c r="M9613" i="1"/>
  <c r="T9612" i="1"/>
  <c r="S9612" i="1"/>
  <c r="R9612" i="1"/>
  <c r="Q9612" i="1"/>
  <c r="P9612" i="1"/>
  <c r="O9612" i="1"/>
  <c r="N9612" i="1"/>
  <c r="M9612" i="1"/>
  <c r="T9611" i="1"/>
  <c r="S9611" i="1"/>
  <c r="R9611" i="1"/>
  <c r="Q9611" i="1"/>
  <c r="P9611" i="1"/>
  <c r="O9611" i="1"/>
  <c r="N9611" i="1"/>
  <c r="M9611" i="1"/>
  <c r="T9610" i="1"/>
  <c r="S9610" i="1"/>
  <c r="R9610" i="1"/>
  <c r="Q9610" i="1"/>
  <c r="P9610" i="1"/>
  <c r="O9610" i="1"/>
  <c r="N9610" i="1"/>
  <c r="M9610" i="1"/>
  <c r="T9609" i="1"/>
  <c r="S9609" i="1"/>
  <c r="R9609" i="1"/>
  <c r="Q9609" i="1"/>
  <c r="P9609" i="1"/>
  <c r="O9609" i="1"/>
  <c r="N9609" i="1"/>
  <c r="M9609" i="1"/>
  <c r="T9608" i="1"/>
  <c r="S9608" i="1"/>
  <c r="R9608" i="1"/>
  <c r="Q9608" i="1"/>
  <c r="P9608" i="1"/>
  <c r="O9608" i="1"/>
  <c r="N9608" i="1"/>
  <c r="M9608" i="1"/>
  <c r="T9607" i="1"/>
  <c r="S9607" i="1"/>
  <c r="R9607" i="1"/>
  <c r="Q9607" i="1"/>
  <c r="P9607" i="1"/>
  <c r="O9607" i="1"/>
  <c r="N9607" i="1"/>
  <c r="M9607" i="1"/>
  <c r="T9606" i="1"/>
  <c r="S9606" i="1"/>
  <c r="R9606" i="1"/>
  <c r="Q9606" i="1"/>
  <c r="P9606" i="1"/>
  <c r="O9606" i="1"/>
  <c r="N9606" i="1"/>
  <c r="M9606" i="1"/>
  <c r="T9605" i="1"/>
  <c r="S9605" i="1"/>
  <c r="R9605" i="1"/>
  <c r="Q9605" i="1"/>
  <c r="P9605" i="1"/>
  <c r="O9605" i="1"/>
  <c r="N9605" i="1"/>
  <c r="M9605" i="1"/>
  <c r="T9604" i="1"/>
  <c r="S9604" i="1"/>
  <c r="R9604" i="1"/>
  <c r="Q9604" i="1"/>
  <c r="P9604" i="1"/>
  <c r="O9604" i="1"/>
  <c r="N9604" i="1"/>
  <c r="M9604" i="1"/>
  <c r="T9603" i="1"/>
  <c r="S9603" i="1"/>
  <c r="R9603" i="1"/>
  <c r="Q9603" i="1"/>
  <c r="P9603" i="1"/>
  <c r="O9603" i="1"/>
  <c r="N9603" i="1"/>
  <c r="M9603" i="1"/>
  <c r="T9602" i="1"/>
  <c r="S9602" i="1"/>
  <c r="R9602" i="1"/>
  <c r="Q9602" i="1"/>
  <c r="P9602" i="1"/>
  <c r="O9602" i="1"/>
  <c r="N9602" i="1"/>
  <c r="M9602" i="1"/>
  <c r="T9601" i="1"/>
  <c r="S9601" i="1"/>
  <c r="R9601" i="1"/>
  <c r="Q9601" i="1"/>
  <c r="P9601" i="1"/>
  <c r="O9601" i="1"/>
  <c r="N9601" i="1"/>
  <c r="M9601" i="1"/>
  <c r="T9600" i="1"/>
  <c r="S9600" i="1"/>
  <c r="R9600" i="1"/>
  <c r="Q9600" i="1"/>
  <c r="P9600" i="1"/>
  <c r="O9600" i="1"/>
  <c r="N9600" i="1"/>
  <c r="M9600" i="1"/>
  <c r="T9599" i="1"/>
  <c r="S9599" i="1"/>
  <c r="R9599" i="1"/>
  <c r="Q9599" i="1"/>
  <c r="P9599" i="1"/>
  <c r="O9599" i="1"/>
  <c r="N9599" i="1"/>
  <c r="M9599" i="1"/>
  <c r="T9598" i="1"/>
  <c r="S9598" i="1"/>
  <c r="R9598" i="1"/>
  <c r="Q9598" i="1"/>
  <c r="P9598" i="1"/>
  <c r="O9598" i="1"/>
  <c r="N9598" i="1"/>
  <c r="M9598" i="1"/>
  <c r="T9597" i="1"/>
  <c r="S9597" i="1"/>
  <c r="R9597" i="1"/>
  <c r="Q9597" i="1"/>
  <c r="P9597" i="1"/>
  <c r="O9597" i="1"/>
  <c r="N9597" i="1"/>
  <c r="M9597" i="1"/>
  <c r="T9596" i="1"/>
  <c r="S9596" i="1"/>
  <c r="R9596" i="1"/>
  <c r="Q9596" i="1"/>
  <c r="P9596" i="1"/>
  <c r="O9596" i="1"/>
  <c r="N9596" i="1"/>
  <c r="M9596" i="1"/>
  <c r="T9595" i="1"/>
  <c r="S9595" i="1"/>
  <c r="R9595" i="1"/>
  <c r="Q9595" i="1"/>
  <c r="P9595" i="1"/>
  <c r="O9595" i="1"/>
  <c r="N9595" i="1"/>
  <c r="M9595" i="1"/>
  <c r="T9594" i="1"/>
  <c r="S9594" i="1"/>
  <c r="R9594" i="1"/>
  <c r="Q9594" i="1"/>
  <c r="P9594" i="1"/>
  <c r="O9594" i="1"/>
  <c r="M9594" i="1"/>
  <c r="N9594" i="1" s="1"/>
  <c r="T9593" i="1"/>
  <c r="S9593" i="1"/>
  <c r="R9593" i="1"/>
  <c r="Q9593" i="1"/>
  <c r="P9593" i="1"/>
  <c r="O9593" i="1"/>
  <c r="M9593" i="1"/>
  <c r="N9593" i="1" s="1"/>
  <c r="T9592" i="1"/>
  <c r="S9592" i="1"/>
  <c r="R9592" i="1"/>
  <c r="Q9592" i="1"/>
  <c r="P9592" i="1"/>
  <c r="O9592" i="1"/>
  <c r="N9592" i="1"/>
  <c r="M9592" i="1"/>
  <c r="T9591" i="1"/>
  <c r="S9591" i="1"/>
  <c r="R9591" i="1"/>
  <c r="Q9591" i="1"/>
  <c r="P9591" i="1"/>
  <c r="O9591" i="1"/>
  <c r="M9591" i="1"/>
  <c r="N9591" i="1" s="1"/>
  <c r="T9590" i="1"/>
  <c r="S9590" i="1"/>
  <c r="R9590" i="1"/>
  <c r="Q9590" i="1"/>
  <c r="P9590" i="1"/>
  <c r="O9590" i="1"/>
  <c r="N9590" i="1"/>
  <c r="M9590" i="1"/>
  <c r="T9589" i="1"/>
  <c r="S9589" i="1"/>
  <c r="R9589" i="1"/>
  <c r="Q9589" i="1"/>
  <c r="P9589" i="1"/>
  <c r="O9589" i="1"/>
  <c r="N9589" i="1"/>
  <c r="M9589" i="1"/>
  <c r="T9588" i="1"/>
  <c r="S9588" i="1"/>
  <c r="R9588" i="1"/>
  <c r="Q9588" i="1"/>
  <c r="P9588" i="1"/>
  <c r="O9588" i="1"/>
  <c r="M9588" i="1"/>
  <c r="N9588" i="1" s="1"/>
  <c r="T9587" i="1"/>
  <c r="S9587" i="1"/>
  <c r="R9587" i="1"/>
  <c r="Q9587" i="1"/>
  <c r="P9587" i="1"/>
  <c r="O9587" i="1"/>
  <c r="M9587" i="1"/>
  <c r="N9587" i="1" s="1"/>
  <c r="T9586" i="1"/>
  <c r="S9586" i="1"/>
  <c r="R9586" i="1"/>
  <c r="Q9586" i="1"/>
  <c r="P9586" i="1"/>
  <c r="O9586" i="1"/>
  <c r="M9586" i="1"/>
  <c r="N9586" i="1" s="1"/>
  <c r="T9585" i="1"/>
  <c r="S9585" i="1"/>
  <c r="R9585" i="1"/>
  <c r="Q9585" i="1"/>
  <c r="P9585" i="1"/>
  <c r="O9585" i="1"/>
  <c r="M9585" i="1"/>
  <c r="N9585" i="1" s="1"/>
  <c r="T9584" i="1"/>
  <c r="S9584" i="1"/>
  <c r="R9584" i="1"/>
  <c r="Q9584" i="1"/>
  <c r="P9584" i="1"/>
  <c r="O9584" i="1"/>
  <c r="M9584" i="1"/>
  <c r="N9584" i="1" s="1"/>
  <c r="T9583" i="1"/>
  <c r="S9583" i="1"/>
  <c r="R9583" i="1"/>
  <c r="Q9583" i="1"/>
  <c r="P9583" i="1"/>
  <c r="O9583" i="1"/>
  <c r="N9583" i="1"/>
  <c r="M9583" i="1"/>
  <c r="T9582" i="1"/>
  <c r="S9582" i="1"/>
  <c r="R9582" i="1"/>
  <c r="Q9582" i="1"/>
  <c r="P9582" i="1"/>
  <c r="O9582" i="1"/>
  <c r="N9582" i="1"/>
  <c r="M9582" i="1"/>
  <c r="T9581" i="1"/>
  <c r="S9581" i="1"/>
  <c r="R9581" i="1"/>
  <c r="Q9581" i="1"/>
  <c r="P9581" i="1"/>
  <c r="O9581" i="1"/>
  <c r="N9581" i="1"/>
  <c r="M9581" i="1"/>
  <c r="T9580" i="1"/>
  <c r="S9580" i="1"/>
  <c r="R9580" i="1"/>
  <c r="Q9580" i="1"/>
  <c r="P9580" i="1"/>
  <c r="O9580" i="1"/>
  <c r="M9580" i="1"/>
  <c r="N9580" i="1" s="1"/>
  <c r="T9579" i="1"/>
  <c r="S9579" i="1"/>
  <c r="R9579" i="1"/>
  <c r="Q9579" i="1"/>
  <c r="P9579" i="1"/>
  <c r="O9579" i="1"/>
  <c r="M9579" i="1"/>
  <c r="N9579" i="1" s="1"/>
  <c r="T9578" i="1"/>
  <c r="S9578" i="1"/>
  <c r="R9578" i="1"/>
  <c r="Q9578" i="1"/>
  <c r="P9578" i="1"/>
  <c r="O9578" i="1"/>
  <c r="M9578" i="1"/>
  <c r="N9578" i="1" s="1"/>
  <c r="T9577" i="1"/>
  <c r="S9577" i="1"/>
  <c r="R9577" i="1"/>
  <c r="Q9577" i="1"/>
  <c r="P9577" i="1"/>
  <c r="O9577" i="1"/>
  <c r="N9577" i="1"/>
  <c r="M9577" i="1"/>
  <c r="T9576" i="1"/>
  <c r="S9576" i="1"/>
  <c r="N9576" i="1" s="1"/>
  <c r="R9576" i="1"/>
  <c r="Q9576" i="1"/>
  <c r="P9576" i="1"/>
  <c r="O9576" i="1"/>
  <c r="M9576" i="1"/>
  <c r="T9575" i="1"/>
  <c r="S9575" i="1"/>
  <c r="N9575" i="1" s="1"/>
  <c r="R9575" i="1"/>
  <c r="Q9575" i="1"/>
  <c r="P9575" i="1"/>
  <c r="O9575" i="1"/>
  <c r="M9575" i="1"/>
  <c r="T9574" i="1"/>
  <c r="S9574" i="1"/>
  <c r="R9574" i="1"/>
  <c r="Q9574" i="1"/>
  <c r="P9574" i="1"/>
  <c r="O9574" i="1"/>
  <c r="N9574" i="1"/>
  <c r="M9574" i="1"/>
  <c r="T9573" i="1"/>
  <c r="S9573" i="1"/>
  <c r="R9573" i="1"/>
  <c r="Q9573" i="1"/>
  <c r="P9573" i="1"/>
  <c r="O9573" i="1"/>
  <c r="N9573" i="1"/>
  <c r="M9573" i="1"/>
  <c r="T9572" i="1"/>
  <c r="S9572" i="1"/>
  <c r="R9572" i="1"/>
  <c r="Q9572" i="1"/>
  <c r="P9572" i="1"/>
  <c r="O9572" i="1"/>
  <c r="N9572" i="1"/>
  <c r="M9572" i="1"/>
  <c r="T9571" i="1"/>
  <c r="S9571" i="1"/>
  <c r="R9571" i="1"/>
  <c r="Q9571" i="1"/>
  <c r="P9571" i="1"/>
  <c r="O9571" i="1"/>
  <c r="N9571" i="1"/>
  <c r="M9571" i="1"/>
  <c r="T9570" i="1"/>
  <c r="S9570" i="1"/>
  <c r="R9570" i="1"/>
  <c r="Q9570" i="1"/>
  <c r="P9570" i="1"/>
  <c r="O9570" i="1"/>
  <c r="N9570" i="1"/>
  <c r="M9570" i="1"/>
  <c r="T9569" i="1"/>
  <c r="S9569" i="1"/>
  <c r="R9569" i="1"/>
  <c r="Q9569" i="1"/>
  <c r="P9569" i="1"/>
  <c r="O9569" i="1"/>
  <c r="N9569" i="1"/>
  <c r="M9569" i="1"/>
  <c r="T9568" i="1"/>
  <c r="S9568" i="1"/>
  <c r="R9568" i="1"/>
  <c r="Q9568" i="1"/>
  <c r="P9568" i="1"/>
  <c r="O9568" i="1"/>
  <c r="N9568" i="1"/>
  <c r="M9568" i="1"/>
  <c r="T9567" i="1"/>
  <c r="S9567" i="1"/>
  <c r="R9567" i="1"/>
  <c r="Q9567" i="1"/>
  <c r="P9567" i="1"/>
  <c r="O9567" i="1"/>
  <c r="N9567" i="1"/>
  <c r="M9567" i="1"/>
  <c r="T9566" i="1"/>
  <c r="S9566" i="1"/>
  <c r="R9566" i="1"/>
  <c r="Q9566" i="1"/>
  <c r="P9566" i="1"/>
  <c r="O9566" i="1"/>
  <c r="N9566" i="1"/>
  <c r="M9566" i="1"/>
  <c r="T9565" i="1"/>
  <c r="S9565" i="1"/>
  <c r="R9565" i="1"/>
  <c r="Q9565" i="1"/>
  <c r="P9565" i="1"/>
  <c r="O9565" i="1"/>
  <c r="N9565" i="1"/>
  <c r="M9565" i="1"/>
  <c r="T9564" i="1"/>
  <c r="S9564" i="1"/>
  <c r="R9564" i="1"/>
  <c r="Q9564" i="1"/>
  <c r="P9564" i="1"/>
  <c r="O9564" i="1"/>
  <c r="N9564" i="1"/>
  <c r="M9564" i="1"/>
  <c r="T9563" i="1"/>
  <c r="S9563" i="1"/>
  <c r="R9563" i="1"/>
  <c r="Q9563" i="1"/>
  <c r="P9563" i="1"/>
  <c r="O9563" i="1"/>
  <c r="N9563" i="1"/>
  <c r="M9563" i="1"/>
  <c r="T9562" i="1"/>
  <c r="S9562" i="1"/>
  <c r="R9562" i="1"/>
  <c r="Q9562" i="1"/>
  <c r="P9562" i="1"/>
  <c r="O9562" i="1"/>
  <c r="N9562" i="1"/>
  <c r="M9562" i="1"/>
  <c r="T9561" i="1"/>
  <c r="S9561" i="1"/>
  <c r="R9561" i="1"/>
  <c r="Q9561" i="1"/>
  <c r="P9561" i="1"/>
  <c r="O9561" i="1"/>
  <c r="N9561" i="1"/>
  <c r="M9561" i="1"/>
  <c r="T9560" i="1"/>
  <c r="S9560" i="1"/>
  <c r="R9560" i="1"/>
  <c r="Q9560" i="1"/>
  <c r="P9560" i="1"/>
  <c r="O9560" i="1"/>
  <c r="N9560" i="1"/>
  <c r="M9560" i="1"/>
  <c r="T9559" i="1"/>
  <c r="S9559" i="1"/>
  <c r="R9559" i="1"/>
  <c r="Q9559" i="1"/>
  <c r="P9559" i="1"/>
  <c r="O9559" i="1"/>
  <c r="N9559" i="1"/>
  <c r="M9559" i="1"/>
  <c r="T9558" i="1"/>
  <c r="S9558" i="1"/>
  <c r="R9558" i="1"/>
  <c r="Q9558" i="1"/>
  <c r="P9558" i="1"/>
  <c r="O9558" i="1"/>
  <c r="N9558" i="1"/>
  <c r="M9558" i="1"/>
  <c r="T9557" i="1"/>
  <c r="S9557" i="1"/>
  <c r="R9557" i="1"/>
  <c r="Q9557" i="1"/>
  <c r="P9557" i="1"/>
  <c r="O9557" i="1"/>
  <c r="N9557" i="1"/>
  <c r="M9557" i="1"/>
  <c r="T9556" i="1"/>
  <c r="S9556" i="1"/>
  <c r="R9556" i="1"/>
  <c r="Q9556" i="1"/>
  <c r="P9556" i="1"/>
  <c r="O9556" i="1"/>
  <c r="N9556" i="1"/>
  <c r="M9556" i="1"/>
  <c r="T9555" i="1"/>
  <c r="S9555" i="1"/>
  <c r="R9555" i="1"/>
  <c r="Q9555" i="1"/>
  <c r="P9555" i="1"/>
  <c r="O9555" i="1"/>
  <c r="N9555" i="1"/>
  <c r="M9555" i="1"/>
  <c r="T9554" i="1"/>
  <c r="S9554" i="1"/>
  <c r="R9554" i="1"/>
  <c r="Q9554" i="1"/>
  <c r="P9554" i="1"/>
  <c r="O9554" i="1"/>
  <c r="N9554" i="1"/>
  <c r="M9554" i="1"/>
  <c r="T9553" i="1"/>
  <c r="S9553" i="1"/>
  <c r="R9553" i="1"/>
  <c r="Q9553" i="1"/>
  <c r="P9553" i="1"/>
  <c r="O9553" i="1"/>
  <c r="N9553" i="1"/>
  <c r="M9553" i="1"/>
  <c r="T9552" i="1"/>
  <c r="S9552" i="1"/>
  <c r="R9552" i="1"/>
  <c r="Q9552" i="1"/>
  <c r="P9552" i="1"/>
  <c r="O9552" i="1"/>
  <c r="N9552" i="1"/>
  <c r="M9552" i="1"/>
  <c r="T9551" i="1"/>
  <c r="S9551" i="1"/>
  <c r="R9551" i="1"/>
  <c r="Q9551" i="1"/>
  <c r="P9551" i="1"/>
  <c r="O9551" i="1"/>
  <c r="N9551" i="1"/>
  <c r="M9551" i="1"/>
  <c r="T9550" i="1"/>
  <c r="S9550" i="1"/>
  <c r="R9550" i="1"/>
  <c r="Q9550" i="1"/>
  <c r="P9550" i="1"/>
  <c r="O9550" i="1"/>
  <c r="N9550" i="1"/>
  <c r="M9550" i="1"/>
  <c r="T9549" i="1"/>
  <c r="S9549" i="1"/>
  <c r="R9549" i="1"/>
  <c r="Q9549" i="1"/>
  <c r="P9549" i="1"/>
  <c r="O9549" i="1"/>
  <c r="N9549" i="1"/>
  <c r="M9549" i="1"/>
  <c r="T9548" i="1"/>
  <c r="S9548" i="1"/>
  <c r="R9548" i="1"/>
  <c r="Q9548" i="1"/>
  <c r="P9548" i="1"/>
  <c r="O9548" i="1"/>
  <c r="N9548" i="1"/>
  <c r="M9548" i="1"/>
  <c r="T9547" i="1"/>
  <c r="S9547" i="1"/>
  <c r="R9547" i="1"/>
  <c r="Q9547" i="1"/>
  <c r="P9547" i="1"/>
  <c r="O9547" i="1"/>
  <c r="N9547" i="1"/>
  <c r="M9547" i="1"/>
  <c r="T9546" i="1"/>
  <c r="S9546" i="1"/>
  <c r="R9546" i="1"/>
  <c r="Q9546" i="1"/>
  <c r="P9546" i="1"/>
  <c r="O9546" i="1"/>
  <c r="N9546" i="1"/>
  <c r="M9546" i="1"/>
  <c r="T9545" i="1"/>
  <c r="S9545" i="1"/>
  <c r="R9545" i="1"/>
  <c r="Q9545" i="1"/>
  <c r="P9545" i="1"/>
  <c r="O9545" i="1"/>
  <c r="N9545" i="1"/>
  <c r="M9545" i="1"/>
  <c r="T9544" i="1"/>
  <c r="S9544" i="1"/>
  <c r="R9544" i="1"/>
  <c r="Q9544" i="1"/>
  <c r="P9544" i="1"/>
  <c r="O9544" i="1"/>
  <c r="N9544" i="1"/>
  <c r="M9544" i="1"/>
  <c r="T9543" i="1"/>
  <c r="S9543" i="1"/>
  <c r="R9543" i="1"/>
  <c r="Q9543" i="1"/>
  <c r="P9543" i="1"/>
  <c r="O9543" i="1"/>
  <c r="N9543" i="1"/>
  <c r="M9543" i="1"/>
  <c r="T9542" i="1"/>
  <c r="S9542" i="1"/>
  <c r="R9542" i="1"/>
  <c r="Q9542" i="1"/>
  <c r="P9542" i="1"/>
  <c r="O9542" i="1"/>
  <c r="N9542" i="1"/>
  <c r="M9542" i="1"/>
  <c r="T9541" i="1"/>
  <c r="S9541" i="1"/>
  <c r="R9541" i="1"/>
  <c r="Q9541" i="1"/>
  <c r="P9541" i="1"/>
  <c r="O9541" i="1"/>
  <c r="N9541" i="1"/>
  <c r="M9541" i="1"/>
  <c r="T9540" i="1"/>
  <c r="S9540" i="1"/>
  <c r="R9540" i="1"/>
  <c r="Q9540" i="1"/>
  <c r="P9540" i="1"/>
  <c r="O9540" i="1"/>
  <c r="N9540" i="1"/>
  <c r="M9540" i="1"/>
  <c r="T9539" i="1"/>
  <c r="S9539" i="1"/>
  <c r="R9539" i="1"/>
  <c r="Q9539" i="1"/>
  <c r="P9539" i="1"/>
  <c r="O9539" i="1"/>
  <c r="N9539" i="1"/>
  <c r="M9539" i="1"/>
  <c r="T9538" i="1"/>
  <c r="S9538" i="1"/>
  <c r="R9538" i="1"/>
  <c r="Q9538" i="1"/>
  <c r="P9538" i="1"/>
  <c r="O9538" i="1"/>
  <c r="N9538" i="1"/>
  <c r="M9538" i="1"/>
  <c r="T9537" i="1"/>
  <c r="S9537" i="1"/>
  <c r="R9537" i="1"/>
  <c r="Q9537" i="1"/>
  <c r="P9537" i="1"/>
  <c r="O9537" i="1"/>
  <c r="N9537" i="1"/>
  <c r="M9537" i="1"/>
  <c r="T9536" i="1"/>
  <c r="S9536" i="1"/>
  <c r="R9536" i="1"/>
  <c r="Q9536" i="1"/>
  <c r="P9536" i="1"/>
  <c r="O9536" i="1"/>
  <c r="N9536" i="1"/>
  <c r="M9536" i="1"/>
  <c r="T9535" i="1"/>
  <c r="S9535" i="1"/>
  <c r="R9535" i="1"/>
  <c r="Q9535" i="1"/>
  <c r="P9535" i="1"/>
  <c r="O9535" i="1"/>
  <c r="N9535" i="1"/>
  <c r="M9535" i="1"/>
  <c r="T9534" i="1"/>
  <c r="S9534" i="1"/>
  <c r="R9534" i="1"/>
  <c r="Q9534" i="1"/>
  <c r="P9534" i="1"/>
  <c r="O9534" i="1"/>
  <c r="N9534" i="1"/>
  <c r="M9534" i="1"/>
  <c r="T9533" i="1"/>
  <c r="S9533" i="1"/>
  <c r="R9533" i="1"/>
  <c r="Q9533" i="1"/>
  <c r="P9533" i="1"/>
  <c r="O9533" i="1"/>
  <c r="N9533" i="1"/>
  <c r="M9533" i="1"/>
  <c r="T9532" i="1"/>
  <c r="S9532" i="1"/>
  <c r="R9532" i="1"/>
  <c r="Q9532" i="1"/>
  <c r="P9532" i="1"/>
  <c r="O9532" i="1"/>
  <c r="N9532" i="1"/>
  <c r="M9532" i="1"/>
  <c r="T9531" i="1"/>
  <c r="S9531" i="1"/>
  <c r="R9531" i="1"/>
  <c r="Q9531" i="1"/>
  <c r="P9531" i="1"/>
  <c r="O9531" i="1"/>
  <c r="N9531" i="1"/>
  <c r="M9531" i="1"/>
  <c r="T9530" i="1"/>
  <c r="S9530" i="1"/>
  <c r="R9530" i="1"/>
  <c r="Q9530" i="1"/>
  <c r="P9530" i="1"/>
  <c r="O9530" i="1"/>
  <c r="N9530" i="1"/>
  <c r="M9530" i="1"/>
  <c r="T9529" i="1"/>
  <c r="S9529" i="1"/>
  <c r="R9529" i="1"/>
  <c r="Q9529" i="1"/>
  <c r="P9529" i="1"/>
  <c r="O9529" i="1"/>
  <c r="N9529" i="1"/>
  <c r="M9529" i="1"/>
  <c r="T9528" i="1"/>
  <c r="S9528" i="1"/>
  <c r="R9528" i="1"/>
  <c r="Q9528" i="1"/>
  <c r="P9528" i="1"/>
  <c r="O9528" i="1"/>
  <c r="N9528" i="1"/>
  <c r="M9528" i="1"/>
  <c r="T9527" i="1"/>
  <c r="S9527" i="1"/>
  <c r="R9527" i="1"/>
  <c r="Q9527" i="1"/>
  <c r="P9527" i="1"/>
  <c r="O9527" i="1"/>
  <c r="N9527" i="1"/>
  <c r="M9527" i="1"/>
  <c r="T9526" i="1"/>
  <c r="S9526" i="1"/>
  <c r="R9526" i="1"/>
  <c r="Q9526" i="1"/>
  <c r="P9526" i="1"/>
  <c r="O9526" i="1"/>
  <c r="N9526" i="1"/>
  <c r="M9526" i="1"/>
  <c r="T9525" i="1"/>
  <c r="S9525" i="1"/>
  <c r="R9525" i="1"/>
  <c r="Q9525" i="1"/>
  <c r="P9525" i="1"/>
  <c r="O9525" i="1"/>
  <c r="N9525" i="1"/>
  <c r="M9525" i="1"/>
  <c r="T9524" i="1"/>
  <c r="S9524" i="1"/>
  <c r="R9524" i="1"/>
  <c r="Q9524" i="1"/>
  <c r="P9524" i="1"/>
  <c r="O9524" i="1"/>
  <c r="N9524" i="1"/>
  <c r="M9524" i="1"/>
  <c r="T9523" i="1"/>
  <c r="S9523" i="1"/>
  <c r="R9523" i="1"/>
  <c r="Q9523" i="1"/>
  <c r="P9523" i="1"/>
  <c r="O9523" i="1"/>
  <c r="N9523" i="1"/>
  <c r="M9523" i="1"/>
  <c r="T9522" i="1"/>
  <c r="S9522" i="1"/>
  <c r="R9522" i="1"/>
  <c r="Q9522" i="1"/>
  <c r="P9522" i="1"/>
  <c r="O9522" i="1"/>
  <c r="N9522" i="1"/>
  <c r="M9522" i="1"/>
  <c r="T9521" i="1"/>
  <c r="S9521" i="1"/>
  <c r="R9521" i="1"/>
  <c r="Q9521" i="1"/>
  <c r="P9521" i="1"/>
  <c r="O9521" i="1"/>
  <c r="N9521" i="1"/>
  <c r="M9521" i="1"/>
  <c r="T9520" i="1"/>
  <c r="S9520" i="1"/>
  <c r="R9520" i="1"/>
  <c r="Q9520" i="1"/>
  <c r="P9520" i="1"/>
  <c r="O9520" i="1"/>
  <c r="N9520" i="1"/>
  <c r="M9520" i="1"/>
  <c r="T9519" i="1"/>
  <c r="S9519" i="1"/>
  <c r="R9519" i="1"/>
  <c r="Q9519" i="1"/>
  <c r="P9519" i="1"/>
  <c r="O9519" i="1"/>
  <c r="N9519" i="1"/>
  <c r="M9519" i="1"/>
  <c r="T9518" i="1"/>
  <c r="S9518" i="1"/>
  <c r="R9518" i="1"/>
  <c r="Q9518" i="1"/>
  <c r="P9518" i="1"/>
  <c r="O9518" i="1"/>
  <c r="N9518" i="1"/>
  <c r="M9518" i="1"/>
  <c r="T9517" i="1"/>
  <c r="S9517" i="1"/>
  <c r="R9517" i="1"/>
  <c r="Q9517" i="1"/>
  <c r="P9517" i="1"/>
  <c r="O9517" i="1"/>
  <c r="N9517" i="1"/>
  <c r="M9517" i="1"/>
  <c r="T9516" i="1"/>
  <c r="S9516" i="1"/>
  <c r="R9516" i="1"/>
  <c r="Q9516" i="1"/>
  <c r="P9516" i="1"/>
  <c r="O9516" i="1"/>
  <c r="N9516" i="1"/>
  <c r="M9516" i="1"/>
  <c r="T9515" i="1"/>
  <c r="S9515" i="1"/>
  <c r="R9515" i="1"/>
  <c r="Q9515" i="1"/>
  <c r="P9515" i="1"/>
  <c r="O9515" i="1"/>
  <c r="N9515" i="1"/>
  <c r="M9515" i="1"/>
  <c r="T9514" i="1"/>
  <c r="S9514" i="1"/>
  <c r="R9514" i="1"/>
  <c r="Q9514" i="1"/>
  <c r="P9514" i="1"/>
  <c r="O9514" i="1"/>
  <c r="N9514" i="1"/>
  <c r="M9514" i="1"/>
  <c r="T9513" i="1"/>
  <c r="S9513" i="1"/>
  <c r="R9513" i="1"/>
  <c r="Q9513" i="1"/>
  <c r="P9513" i="1"/>
  <c r="O9513" i="1"/>
  <c r="N9513" i="1"/>
  <c r="M9513" i="1"/>
  <c r="T9512" i="1"/>
  <c r="S9512" i="1"/>
  <c r="R9512" i="1"/>
  <c r="Q9512" i="1"/>
  <c r="P9512" i="1"/>
  <c r="O9512" i="1"/>
  <c r="N9512" i="1"/>
  <c r="M9512" i="1"/>
  <c r="T9511" i="1"/>
  <c r="S9511" i="1"/>
  <c r="R9511" i="1"/>
  <c r="Q9511" i="1"/>
  <c r="P9511" i="1"/>
  <c r="O9511" i="1"/>
  <c r="N9511" i="1"/>
  <c r="M9511" i="1"/>
  <c r="T9510" i="1"/>
  <c r="S9510" i="1"/>
  <c r="R9510" i="1"/>
  <c r="Q9510" i="1"/>
  <c r="P9510" i="1"/>
  <c r="O9510" i="1"/>
  <c r="N9510" i="1"/>
  <c r="M9510" i="1"/>
  <c r="T9509" i="1"/>
  <c r="S9509" i="1"/>
  <c r="R9509" i="1"/>
  <c r="Q9509" i="1"/>
  <c r="P9509" i="1"/>
  <c r="O9509" i="1"/>
  <c r="N9509" i="1"/>
  <c r="M9509" i="1"/>
  <c r="T9508" i="1"/>
  <c r="S9508" i="1"/>
  <c r="R9508" i="1"/>
  <c r="Q9508" i="1"/>
  <c r="P9508" i="1"/>
  <c r="O9508" i="1"/>
  <c r="N9508" i="1"/>
  <c r="M9508" i="1"/>
  <c r="T9507" i="1"/>
  <c r="S9507" i="1"/>
  <c r="R9507" i="1"/>
  <c r="Q9507" i="1"/>
  <c r="P9507" i="1"/>
  <c r="O9507" i="1"/>
  <c r="N9507" i="1"/>
  <c r="M9507" i="1"/>
  <c r="T9506" i="1"/>
  <c r="S9506" i="1"/>
  <c r="R9506" i="1"/>
  <c r="Q9506" i="1"/>
  <c r="P9506" i="1"/>
  <c r="O9506" i="1"/>
  <c r="N9506" i="1"/>
  <c r="M9506" i="1"/>
  <c r="T9505" i="1"/>
  <c r="S9505" i="1"/>
  <c r="R9505" i="1"/>
  <c r="Q9505" i="1"/>
  <c r="P9505" i="1"/>
  <c r="O9505" i="1"/>
  <c r="N9505" i="1"/>
  <c r="M9505" i="1"/>
  <c r="T9504" i="1"/>
  <c r="S9504" i="1"/>
  <c r="R9504" i="1"/>
  <c r="Q9504" i="1"/>
  <c r="P9504" i="1"/>
  <c r="O9504" i="1"/>
  <c r="N9504" i="1"/>
  <c r="M9504" i="1"/>
  <c r="T9503" i="1"/>
  <c r="S9503" i="1"/>
  <c r="R9503" i="1"/>
  <c r="Q9503" i="1"/>
  <c r="P9503" i="1"/>
  <c r="O9503" i="1"/>
  <c r="N9503" i="1"/>
  <c r="M9503" i="1"/>
  <c r="T9502" i="1"/>
  <c r="S9502" i="1"/>
  <c r="R9502" i="1"/>
  <c r="Q9502" i="1"/>
  <c r="P9502" i="1"/>
  <c r="O9502" i="1"/>
  <c r="N9502" i="1"/>
  <c r="M9502" i="1"/>
  <c r="T9501" i="1"/>
  <c r="S9501" i="1"/>
  <c r="R9501" i="1"/>
  <c r="Q9501" i="1"/>
  <c r="P9501" i="1"/>
  <c r="O9501" i="1"/>
  <c r="N9501" i="1"/>
  <c r="M9501" i="1"/>
  <c r="T9500" i="1"/>
  <c r="S9500" i="1"/>
  <c r="R9500" i="1"/>
  <c r="Q9500" i="1"/>
  <c r="P9500" i="1"/>
  <c r="O9500" i="1"/>
  <c r="N9500" i="1"/>
  <c r="M9500" i="1"/>
  <c r="T9499" i="1"/>
  <c r="S9499" i="1"/>
  <c r="R9499" i="1"/>
  <c r="Q9499" i="1"/>
  <c r="P9499" i="1"/>
  <c r="O9499" i="1"/>
  <c r="N9499" i="1"/>
  <c r="M9499" i="1"/>
  <c r="T9498" i="1"/>
  <c r="S9498" i="1"/>
  <c r="R9498" i="1"/>
  <c r="Q9498" i="1"/>
  <c r="P9498" i="1"/>
  <c r="O9498" i="1"/>
  <c r="N9498" i="1"/>
  <c r="M9498" i="1"/>
  <c r="T9497" i="1"/>
  <c r="S9497" i="1"/>
  <c r="R9497" i="1"/>
  <c r="Q9497" i="1"/>
  <c r="P9497" i="1"/>
  <c r="O9497" i="1"/>
  <c r="N9497" i="1"/>
  <c r="M9497" i="1"/>
  <c r="T9496" i="1"/>
  <c r="S9496" i="1"/>
  <c r="R9496" i="1"/>
  <c r="Q9496" i="1"/>
  <c r="P9496" i="1"/>
  <c r="O9496" i="1"/>
  <c r="N9496" i="1"/>
  <c r="M9496" i="1"/>
  <c r="T9495" i="1"/>
  <c r="S9495" i="1"/>
  <c r="R9495" i="1"/>
  <c r="Q9495" i="1"/>
  <c r="P9495" i="1"/>
  <c r="O9495" i="1"/>
  <c r="N9495" i="1"/>
  <c r="M9495" i="1"/>
  <c r="T9494" i="1"/>
  <c r="S9494" i="1"/>
  <c r="R9494" i="1"/>
  <c r="Q9494" i="1"/>
  <c r="P9494" i="1"/>
  <c r="O9494" i="1"/>
  <c r="N9494" i="1"/>
  <c r="M9494" i="1"/>
  <c r="T9493" i="1"/>
  <c r="S9493" i="1"/>
  <c r="R9493" i="1"/>
  <c r="Q9493" i="1"/>
  <c r="P9493" i="1"/>
  <c r="O9493" i="1"/>
  <c r="N9493" i="1"/>
  <c r="M9493" i="1"/>
  <c r="T9492" i="1"/>
  <c r="S9492" i="1"/>
  <c r="R9492" i="1"/>
  <c r="Q9492" i="1"/>
  <c r="P9492" i="1"/>
  <c r="O9492" i="1"/>
  <c r="N9492" i="1"/>
  <c r="M9492" i="1"/>
  <c r="T9491" i="1"/>
  <c r="S9491" i="1"/>
  <c r="R9491" i="1"/>
  <c r="Q9491" i="1"/>
  <c r="P9491" i="1"/>
  <c r="O9491" i="1"/>
  <c r="N9491" i="1"/>
  <c r="M9491" i="1"/>
  <c r="T9490" i="1"/>
  <c r="S9490" i="1"/>
  <c r="R9490" i="1"/>
  <c r="Q9490" i="1"/>
  <c r="P9490" i="1"/>
  <c r="O9490" i="1"/>
  <c r="N9490" i="1"/>
  <c r="M9490" i="1"/>
  <c r="T9489" i="1"/>
  <c r="S9489" i="1"/>
  <c r="R9489" i="1"/>
  <c r="Q9489" i="1"/>
  <c r="P9489" i="1"/>
  <c r="O9489" i="1"/>
  <c r="N9489" i="1"/>
  <c r="M9489" i="1"/>
  <c r="T9488" i="1"/>
  <c r="S9488" i="1"/>
  <c r="R9488" i="1"/>
  <c r="Q9488" i="1"/>
  <c r="P9488" i="1"/>
  <c r="O9488" i="1"/>
  <c r="N9488" i="1"/>
  <c r="M9488" i="1"/>
  <c r="T9487" i="1"/>
  <c r="S9487" i="1"/>
  <c r="R9487" i="1"/>
  <c r="Q9487" i="1"/>
  <c r="P9487" i="1"/>
  <c r="O9487" i="1"/>
  <c r="N9487" i="1"/>
  <c r="M9487" i="1"/>
  <c r="T9486" i="1"/>
  <c r="S9486" i="1"/>
  <c r="R9486" i="1"/>
  <c r="Q9486" i="1"/>
  <c r="P9486" i="1"/>
  <c r="O9486" i="1"/>
  <c r="N9486" i="1"/>
  <c r="M9486" i="1"/>
  <c r="T9485" i="1"/>
  <c r="S9485" i="1"/>
  <c r="R9485" i="1"/>
  <c r="Q9485" i="1"/>
  <c r="P9485" i="1"/>
  <c r="O9485" i="1"/>
  <c r="N9485" i="1"/>
  <c r="M9485" i="1"/>
  <c r="T9484" i="1"/>
  <c r="S9484" i="1"/>
  <c r="R9484" i="1"/>
  <c r="Q9484" i="1"/>
  <c r="P9484" i="1"/>
  <c r="O9484" i="1"/>
  <c r="N9484" i="1"/>
  <c r="M9484" i="1"/>
  <c r="T9483" i="1"/>
  <c r="S9483" i="1"/>
  <c r="R9483" i="1"/>
  <c r="Q9483" i="1"/>
  <c r="P9483" i="1"/>
  <c r="O9483" i="1"/>
  <c r="N9483" i="1"/>
  <c r="M9483" i="1"/>
  <c r="T9482" i="1"/>
  <c r="S9482" i="1"/>
  <c r="R9482" i="1"/>
  <c r="Q9482" i="1"/>
  <c r="P9482" i="1"/>
  <c r="O9482" i="1"/>
  <c r="N9482" i="1"/>
  <c r="M9482" i="1"/>
  <c r="T9481" i="1"/>
  <c r="S9481" i="1"/>
  <c r="R9481" i="1"/>
  <c r="Q9481" i="1"/>
  <c r="P9481" i="1"/>
  <c r="O9481" i="1"/>
  <c r="N9481" i="1"/>
  <c r="M9481" i="1"/>
  <c r="T9480" i="1"/>
  <c r="S9480" i="1"/>
  <c r="R9480" i="1"/>
  <c r="Q9480" i="1"/>
  <c r="P9480" i="1"/>
  <c r="O9480" i="1"/>
  <c r="N9480" i="1"/>
  <c r="M9480" i="1"/>
  <c r="T9479" i="1"/>
  <c r="S9479" i="1"/>
  <c r="R9479" i="1"/>
  <c r="Q9479" i="1"/>
  <c r="P9479" i="1"/>
  <c r="O9479" i="1"/>
  <c r="N9479" i="1"/>
  <c r="M9479" i="1"/>
  <c r="T9478" i="1"/>
  <c r="S9478" i="1"/>
  <c r="R9478" i="1"/>
  <c r="Q9478" i="1"/>
  <c r="P9478" i="1"/>
  <c r="O9478" i="1"/>
  <c r="N9478" i="1"/>
  <c r="M9478" i="1"/>
  <c r="T9477" i="1"/>
  <c r="S9477" i="1"/>
  <c r="R9477" i="1"/>
  <c r="Q9477" i="1"/>
  <c r="P9477" i="1"/>
  <c r="O9477" i="1"/>
  <c r="N9477" i="1"/>
  <c r="M9477" i="1"/>
  <c r="T9476" i="1"/>
  <c r="S9476" i="1"/>
  <c r="R9476" i="1"/>
  <c r="Q9476" i="1"/>
  <c r="P9476" i="1"/>
  <c r="O9476" i="1"/>
  <c r="N9476" i="1"/>
  <c r="M9476" i="1"/>
  <c r="T9475" i="1"/>
  <c r="S9475" i="1"/>
  <c r="R9475" i="1"/>
  <c r="Q9475" i="1"/>
  <c r="P9475" i="1"/>
  <c r="O9475" i="1"/>
  <c r="N9475" i="1"/>
  <c r="M9475" i="1"/>
  <c r="T9474" i="1"/>
  <c r="S9474" i="1"/>
  <c r="R9474" i="1"/>
  <c r="Q9474" i="1"/>
  <c r="P9474" i="1"/>
  <c r="O9474" i="1"/>
  <c r="N9474" i="1"/>
  <c r="M9474" i="1"/>
  <c r="T9473" i="1"/>
  <c r="S9473" i="1"/>
  <c r="R9473" i="1"/>
  <c r="Q9473" i="1"/>
  <c r="P9473" i="1"/>
  <c r="O9473" i="1"/>
  <c r="N9473" i="1"/>
  <c r="M9473" i="1"/>
  <c r="T9472" i="1"/>
  <c r="S9472" i="1"/>
  <c r="R9472" i="1"/>
  <c r="Q9472" i="1"/>
  <c r="P9472" i="1"/>
  <c r="O9472" i="1"/>
  <c r="N9472" i="1"/>
  <c r="M9472" i="1"/>
  <c r="T9471" i="1"/>
  <c r="S9471" i="1"/>
  <c r="R9471" i="1"/>
  <c r="Q9471" i="1"/>
  <c r="P9471" i="1"/>
  <c r="O9471" i="1"/>
  <c r="N9471" i="1"/>
  <c r="M9471" i="1"/>
  <c r="T9470" i="1"/>
  <c r="S9470" i="1"/>
  <c r="R9470" i="1"/>
  <c r="Q9470" i="1"/>
  <c r="P9470" i="1"/>
  <c r="O9470" i="1"/>
  <c r="N9470" i="1"/>
  <c r="M9470" i="1"/>
  <c r="T9469" i="1"/>
  <c r="S9469" i="1"/>
  <c r="R9469" i="1"/>
  <c r="Q9469" i="1"/>
  <c r="P9469" i="1"/>
  <c r="O9469" i="1"/>
  <c r="N9469" i="1"/>
  <c r="M9469" i="1"/>
  <c r="T9468" i="1"/>
  <c r="S9468" i="1"/>
  <c r="R9468" i="1"/>
  <c r="Q9468" i="1"/>
  <c r="P9468" i="1"/>
  <c r="O9468" i="1"/>
  <c r="N9468" i="1"/>
  <c r="M9468" i="1"/>
  <c r="T9467" i="1"/>
  <c r="S9467" i="1"/>
  <c r="R9467" i="1"/>
  <c r="Q9467" i="1"/>
  <c r="P9467" i="1"/>
  <c r="O9467" i="1"/>
  <c r="N9467" i="1"/>
  <c r="M9467" i="1"/>
  <c r="T9466" i="1"/>
  <c r="S9466" i="1"/>
  <c r="R9466" i="1"/>
  <c r="Q9466" i="1"/>
  <c r="P9466" i="1"/>
  <c r="O9466" i="1"/>
  <c r="N9466" i="1"/>
  <c r="M9466" i="1"/>
  <c r="T9465" i="1"/>
  <c r="S9465" i="1"/>
  <c r="R9465" i="1"/>
  <c r="Q9465" i="1"/>
  <c r="P9465" i="1"/>
  <c r="O9465" i="1"/>
  <c r="N9465" i="1"/>
  <c r="M9465" i="1"/>
  <c r="T9464" i="1"/>
  <c r="S9464" i="1"/>
  <c r="R9464" i="1"/>
  <c r="Q9464" i="1"/>
  <c r="P9464" i="1"/>
  <c r="O9464" i="1"/>
  <c r="N9464" i="1"/>
  <c r="M9464" i="1"/>
  <c r="T9463" i="1"/>
  <c r="S9463" i="1"/>
  <c r="R9463" i="1"/>
  <c r="Q9463" i="1"/>
  <c r="P9463" i="1"/>
  <c r="O9463" i="1"/>
  <c r="N9463" i="1"/>
  <c r="M9463" i="1"/>
  <c r="T9462" i="1"/>
  <c r="S9462" i="1"/>
  <c r="R9462" i="1"/>
  <c r="Q9462" i="1"/>
  <c r="P9462" i="1"/>
  <c r="O9462" i="1"/>
  <c r="N9462" i="1"/>
  <c r="M9462" i="1"/>
  <c r="T9461" i="1"/>
  <c r="S9461" i="1"/>
  <c r="R9461" i="1"/>
  <c r="Q9461" i="1"/>
  <c r="P9461" i="1"/>
  <c r="O9461" i="1"/>
  <c r="N9461" i="1"/>
  <c r="M9461" i="1"/>
  <c r="T9460" i="1"/>
  <c r="S9460" i="1"/>
  <c r="R9460" i="1"/>
  <c r="Q9460" i="1"/>
  <c r="P9460" i="1"/>
  <c r="O9460" i="1"/>
  <c r="N9460" i="1"/>
  <c r="M9460" i="1"/>
  <c r="T9459" i="1"/>
  <c r="S9459" i="1"/>
  <c r="R9459" i="1"/>
  <c r="Q9459" i="1"/>
  <c r="P9459" i="1"/>
  <c r="O9459" i="1"/>
  <c r="N9459" i="1"/>
  <c r="M9459" i="1"/>
  <c r="T9458" i="1"/>
  <c r="S9458" i="1"/>
  <c r="R9458" i="1"/>
  <c r="Q9458" i="1"/>
  <c r="P9458" i="1"/>
  <c r="O9458" i="1"/>
  <c r="N9458" i="1"/>
  <c r="M9458" i="1"/>
  <c r="T9457" i="1"/>
  <c r="S9457" i="1"/>
  <c r="R9457" i="1"/>
  <c r="Q9457" i="1"/>
  <c r="P9457" i="1"/>
  <c r="O9457" i="1"/>
  <c r="N9457" i="1"/>
  <c r="M9457" i="1"/>
  <c r="T9456" i="1"/>
  <c r="S9456" i="1"/>
  <c r="R9456" i="1"/>
  <c r="Q9456" i="1"/>
  <c r="P9456" i="1"/>
  <c r="O9456" i="1"/>
  <c r="N9456" i="1"/>
  <c r="M9456" i="1"/>
  <c r="T9455" i="1"/>
  <c r="S9455" i="1"/>
  <c r="R9455" i="1"/>
  <c r="Q9455" i="1"/>
  <c r="P9455" i="1"/>
  <c r="O9455" i="1"/>
  <c r="N9455" i="1"/>
  <c r="M9455" i="1"/>
  <c r="T9454" i="1"/>
  <c r="S9454" i="1"/>
  <c r="R9454" i="1"/>
  <c r="Q9454" i="1"/>
  <c r="P9454" i="1"/>
  <c r="O9454" i="1"/>
  <c r="N9454" i="1"/>
  <c r="M9454" i="1"/>
  <c r="T9453" i="1"/>
  <c r="S9453" i="1"/>
  <c r="R9453" i="1"/>
  <c r="Q9453" i="1"/>
  <c r="P9453" i="1"/>
  <c r="O9453" i="1"/>
  <c r="N9453" i="1"/>
  <c r="M9453" i="1"/>
  <c r="T9452" i="1"/>
  <c r="S9452" i="1"/>
  <c r="R9452" i="1"/>
  <c r="Q9452" i="1"/>
  <c r="P9452" i="1"/>
  <c r="O9452" i="1"/>
  <c r="N9452" i="1"/>
  <c r="M9452" i="1"/>
  <c r="T9451" i="1"/>
  <c r="S9451" i="1"/>
  <c r="R9451" i="1"/>
  <c r="Q9451" i="1"/>
  <c r="P9451" i="1"/>
  <c r="O9451" i="1"/>
  <c r="N9451" i="1"/>
  <c r="M9451" i="1"/>
  <c r="T9450" i="1"/>
  <c r="S9450" i="1"/>
  <c r="R9450" i="1"/>
  <c r="Q9450" i="1"/>
  <c r="P9450" i="1"/>
  <c r="O9450" i="1"/>
  <c r="N9450" i="1"/>
  <c r="M9450" i="1"/>
  <c r="T9449" i="1"/>
  <c r="S9449" i="1"/>
  <c r="R9449" i="1"/>
  <c r="Q9449" i="1"/>
  <c r="P9449" i="1"/>
  <c r="O9449" i="1"/>
  <c r="N9449" i="1"/>
  <c r="M9449" i="1"/>
  <c r="T9448" i="1"/>
  <c r="S9448" i="1"/>
  <c r="R9448" i="1"/>
  <c r="Q9448" i="1"/>
  <c r="P9448" i="1"/>
  <c r="O9448" i="1"/>
  <c r="N9448" i="1"/>
  <c r="M9448" i="1"/>
  <c r="T9447" i="1"/>
  <c r="S9447" i="1"/>
  <c r="R9447" i="1"/>
  <c r="Q9447" i="1"/>
  <c r="P9447" i="1"/>
  <c r="O9447" i="1"/>
  <c r="N9447" i="1"/>
  <c r="M9447" i="1"/>
  <c r="T9446" i="1"/>
  <c r="S9446" i="1"/>
  <c r="R9446" i="1"/>
  <c r="Q9446" i="1"/>
  <c r="P9446" i="1"/>
  <c r="O9446" i="1"/>
  <c r="N9446" i="1"/>
  <c r="M9446" i="1"/>
  <c r="T9445" i="1"/>
  <c r="S9445" i="1"/>
  <c r="R9445" i="1"/>
  <c r="Q9445" i="1"/>
  <c r="P9445" i="1"/>
  <c r="O9445" i="1"/>
  <c r="N9445" i="1"/>
  <c r="M9445" i="1"/>
  <c r="T9444" i="1"/>
  <c r="S9444" i="1"/>
  <c r="R9444" i="1"/>
  <c r="Q9444" i="1"/>
  <c r="P9444" i="1"/>
  <c r="O9444" i="1"/>
  <c r="N9444" i="1"/>
  <c r="M9444" i="1"/>
  <c r="T9443" i="1"/>
  <c r="S9443" i="1"/>
  <c r="R9443" i="1"/>
  <c r="Q9443" i="1"/>
  <c r="P9443" i="1"/>
  <c r="O9443" i="1"/>
  <c r="N9443" i="1"/>
  <c r="M9443" i="1"/>
  <c r="T9442" i="1"/>
  <c r="S9442" i="1"/>
  <c r="R9442" i="1"/>
  <c r="Q9442" i="1"/>
  <c r="P9442" i="1"/>
  <c r="O9442" i="1"/>
  <c r="N9442" i="1"/>
  <c r="M9442" i="1"/>
  <c r="T9441" i="1"/>
  <c r="S9441" i="1"/>
  <c r="R9441" i="1"/>
  <c r="Q9441" i="1"/>
  <c r="P9441" i="1"/>
  <c r="O9441" i="1"/>
  <c r="M9441" i="1"/>
  <c r="N9441" i="1" s="1"/>
  <c r="T9440" i="1"/>
  <c r="S9440" i="1"/>
  <c r="R9440" i="1"/>
  <c r="Q9440" i="1"/>
  <c r="P9440" i="1"/>
  <c r="O9440" i="1"/>
  <c r="N9440" i="1"/>
  <c r="M9440" i="1"/>
  <c r="T9439" i="1"/>
  <c r="S9439" i="1"/>
  <c r="R9439" i="1"/>
  <c r="Q9439" i="1"/>
  <c r="P9439" i="1"/>
  <c r="O9439" i="1"/>
  <c r="N9439" i="1"/>
  <c r="M9439" i="1"/>
  <c r="T9438" i="1"/>
  <c r="S9438" i="1"/>
  <c r="R9438" i="1"/>
  <c r="Q9438" i="1"/>
  <c r="P9438" i="1"/>
  <c r="O9438" i="1"/>
  <c r="N9438" i="1"/>
  <c r="M9438" i="1"/>
  <c r="T9437" i="1"/>
  <c r="S9437" i="1"/>
  <c r="R9437" i="1"/>
  <c r="Q9437" i="1"/>
  <c r="P9437" i="1"/>
  <c r="O9437" i="1"/>
  <c r="M9437" i="1"/>
  <c r="N9437" i="1" s="1"/>
  <c r="T9436" i="1"/>
  <c r="S9436" i="1"/>
  <c r="R9436" i="1"/>
  <c r="Q9436" i="1"/>
  <c r="P9436" i="1"/>
  <c r="O9436" i="1"/>
  <c r="M9436" i="1"/>
  <c r="N9436" i="1" s="1"/>
  <c r="T9435" i="1"/>
  <c r="S9435" i="1"/>
  <c r="R9435" i="1"/>
  <c r="Q9435" i="1"/>
  <c r="P9435" i="1"/>
  <c r="O9435" i="1"/>
  <c r="N9435" i="1"/>
  <c r="M9435" i="1"/>
  <c r="T9434" i="1"/>
  <c r="S9434" i="1"/>
  <c r="R9434" i="1"/>
  <c r="Q9434" i="1"/>
  <c r="P9434" i="1"/>
  <c r="O9434" i="1"/>
  <c r="M9434" i="1"/>
  <c r="N9434" i="1" s="1"/>
  <c r="T9433" i="1"/>
  <c r="S9433" i="1"/>
  <c r="R9433" i="1"/>
  <c r="Q9433" i="1"/>
  <c r="P9433" i="1"/>
  <c r="O9433" i="1"/>
  <c r="M9433" i="1"/>
  <c r="N9433" i="1" s="1"/>
  <c r="T9432" i="1"/>
  <c r="S9432" i="1"/>
  <c r="R9432" i="1"/>
  <c r="Q9432" i="1"/>
  <c r="P9432" i="1"/>
  <c r="O9432" i="1"/>
  <c r="M9432" i="1"/>
  <c r="N9432" i="1" s="1"/>
  <c r="T9431" i="1"/>
  <c r="S9431" i="1"/>
  <c r="R9431" i="1"/>
  <c r="Q9431" i="1"/>
  <c r="P9431" i="1"/>
  <c r="O9431" i="1"/>
  <c r="N9431" i="1"/>
  <c r="M9431" i="1"/>
  <c r="T9430" i="1"/>
  <c r="S9430" i="1"/>
  <c r="R9430" i="1"/>
  <c r="Q9430" i="1"/>
  <c r="P9430" i="1"/>
  <c r="O9430" i="1"/>
  <c r="N9430" i="1"/>
  <c r="M9430" i="1"/>
  <c r="T9429" i="1"/>
  <c r="S9429" i="1"/>
  <c r="R9429" i="1"/>
  <c r="Q9429" i="1"/>
  <c r="P9429" i="1"/>
  <c r="O9429" i="1"/>
  <c r="M9429" i="1"/>
  <c r="N9429" i="1" s="1"/>
  <c r="T9428" i="1"/>
  <c r="S9428" i="1"/>
  <c r="R9428" i="1"/>
  <c r="Q9428" i="1"/>
  <c r="P9428" i="1"/>
  <c r="O9428" i="1"/>
  <c r="M9428" i="1"/>
  <c r="N9428" i="1" s="1"/>
  <c r="T9427" i="1"/>
  <c r="S9427" i="1"/>
  <c r="R9427" i="1"/>
  <c r="Q9427" i="1"/>
  <c r="P9427" i="1"/>
  <c r="O9427" i="1"/>
  <c r="M9427" i="1"/>
  <c r="N9427" i="1" s="1"/>
  <c r="T9426" i="1"/>
  <c r="S9426" i="1"/>
  <c r="R9426" i="1"/>
  <c r="Q9426" i="1"/>
  <c r="P9426" i="1"/>
  <c r="O9426" i="1"/>
  <c r="M9426" i="1"/>
  <c r="N9426" i="1" s="1"/>
  <c r="T9425" i="1"/>
  <c r="S9425" i="1"/>
  <c r="R9425" i="1"/>
  <c r="Q9425" i="1"/>
  <c r="P9425" i="1"/>
  <c r="O9425" i="1"/>
  <c r="M9425" i="1"/>
  <c r="N9425" i="1" s="1"/>
  <c r="T9424" i="1"/>
  <c r="S9424" i="1"/>
  <c r="R9424" i="1"/>
  <c r="Q9424" i="1"/>
  <c r="P9424" i="1"/>
  <c r="O9424" i="1"/>
  <c r="M9424" i="1"/>
  <c r="N9424" i="1" s="1"/>
  <c r="T9423" i="1"/>
  <c r="S9423" i="1"/>
  <c r="R9423" i="1"/>
  <c r="Q9423" i="1"/>
  <c r="P9423" i="1"/>
  <c r="O9423" i="1"/>
  <c r="M9423" i="1"/>
  <c r="N9423" i="1" s="1"/>
  <c r="T9422" i="1"/>
  <c r="S9422" i="1"/>
  <c r="R9422" i="1"/>
  <c r="Q9422" i="1"/>
  <c r="P9422" i="1"/>
  <c r="O9422" i="1"/>
  <c r="M9422" i="1"/>
  <c r="N9422" i="1" s="1"/>
  <c r="T9421" i="1"/>
  <c r="S9421" i="1"/>
  <c r="R9421" i="1"/>
  <c r="Q9421" i="1"/>
  <c r="P9421" i="1"/>
  <c r="O9421" i="1"/>
  <c r="M9421" i="1"/>
  <c r="N9421" i="1" s="1"/>
  <c r="T9420" i="1"/>
  <c r="S9420" i="1"/>
  <c r="R9420" i="1"/>
  <c r="Q9420" i="1"/>
  <c r="P9420" i="1"/>
  <c r="O9420" i="1"/>
  <c r="M9420" i="1"/>
  <c r="N9420" i="1" s="1"/>
  <c r="T9419" i="1"/>
  <c r="S9419" i="1"/>
  <c r="R9419" i="1"/>
  <c r="Q9419" i="1"/>
  <c r="P9419" i="1"/>
  <c r="O9419" i="1"/>
  <c r="M9419" i="1"/>
  <c r="N9419" i="1" s="1"/>
  <c r="T9418" i="1"/>
  <c r="S9418" i="1"/>
  <c r="R9418" i="1"/>
  <c r="Q9418" i="1"/>
  <c r="P9418" i="1"/>
  <c r="O9418" i="1"/>
  <c r="M9418" i="1"/>
  <c r="N9418" i="1" s="1"/>
  <c r="T9417" i="1"/>
  <c r="S9417" i="1"/>
  <c r="R9417" i="1"/>
  <c r="Q9417" i="1"/>
  <c r="P9417" i="1"/>
  <c r="O9417" i="1"/>
  <c r="M9417" i="1"/>
  <c r="N9417" i="1" s="1"/>
  <c r="T9416" i="1"/>
  <c r="S9416" i="1"/>
  <c r="R9416" i="1"/>
  <c r="Q9416" i="1"/>
  <c r="P9416" i="1"/>
  <c r="O9416" i="1"/>
  <c r="M9416" i="1"/>
  <c r="N9416" i="1" s="1"/>
  <c r="T9415" i="1"/>
  <c r="S9415" i="1"/>
  <c r="R9415" i="1"/>
  <c r="Q9415" i="1"/>
  <c r="P9415" i="1"/>
  <c r="O9415" i="1"/>
  <c r="M9415" i="1"/>
  <c r="N9415" i="1" s="1"/>
  <c r="T9414" i="1"/>
  <c r="S9414" i="1"/>
  <c r="R9414" i="1"/>
  <c r="Q9414" i="1"/>
  <c r="P9414" i="1"/>
  <c r="O9414" i="1"/>
  <c r="M9414" i="1"/>
  <c r="N9414" i="1" s="1"/>
  <c r="T9413" i="1"/>
  <c r="S9413" i="1"/>
  <c r="R9413" i="1"/>
  <c r="Q9413" i="1"/>
  <c r="P9413" i="1"/>
  <c r="O9413" i="1"/>
  <c r="M9413" i="1"/>
  <c r="N9413" i="1" s="1"/>
  <c r="T9412" i="1"/>
  <c r="S9412" i="1"/>
  <c r="R9412" i="1"/>
  <c r="Q9412" i="1"/>
  <c r="P9412" i="1"/>
  <c r="O9412" i="1"/>
  <c r="M9412" i="1"/>
  <c r="N9412" i="1" s="1"/>
  <c r="T9411" i="1"/>
  <c r="S9411" i="1"/>
  <c r="R9411" i="1"/>
  <c r="Q9411" i="1"/>
  <c r="P9411" i="1"/>
  <c r="O9411" i="1"/>
  <c r="M9411" i="1"/>
  <c r="N9411" i="1" s="1"/>
  <c r="T9410" i="1"/>
  <c r="S9410" i="1"/>
  <c r="R9410" i="1"/>
  <c r="Q9410" i="1"/>
  <c r="P9410" i="1"/>
  <c r="O9410" i="1"/>
  <c r="M9410" i="1"/>
  <c r="N9410" i="1" s="1"/>
  <c r="T9409" i="1"/>
  <c r="S9409" i="1"/>
  <c r="R9409" i="1"/>
  <c r="Q9409" i="1"/>
  <c r="P9409" i="1"/>
  <c r="O9409" i="1"/>
  <c r="M9409" i="1"/>
  <c r="N9409" i="1" s="1"/>
  <c r="T9408" i="1"/>
  <c r="S9408" i="1"/>
  <c r="R9408" i="1"/>
  <c r="Q9408" i="1"/>
  <c r="P9408" i="1"/>
  <c r="O9408" i="1"/>
  <c r="M9408" i="1"/>
  <c r="N9408" i="1" s="1"/>
  <c r="T9407" i="1"/>
  <c r="S9407" i="1"/>
  <c r="R9407" i="1"/>
  <c r="Q9407" i="1"/>
  <c r="P9407" i="1"/>
  <c r="O9407" i="1"/>
  <c r="M9407" i="1"/>
  <c r="N9407" i="1" s="1"/>
  <c r="T9406" i="1"/>
  <c r="S9406" i="1"/>
  <c r="R9406" i="1"/>
  <c r="Q9406" i="1"/>
  <c r="P9406" i="1"/>
  <c r="O9406" i="1"/>
  <c r="M9406" i="1"/>
  <c r="N9406" i="1" s="1"/>
  <c r="T9405" i="1"/>
  <c r="S9405" i="1"/>
  <c r="R9405" i="1"/>
  <c r="Q9405" i="1"/>
  <c r="P9405" i="1"/>
  <c r="O9405" i="1"/>
  <c r="M9405" i="1"/>
  <c r="N9405" i="1" s="1"/>
  <c r="T9404" i="1"/>
  <c r="S9404" i="1"/>
  <c r="R9404" i="1"/>
  <c r="Q9404" i="1"/>
  <c r="P9404" i="1"/>
  <c r="O9404" i="1"/>
  <c r="M9404" i="1"/>
  <c r="N9404" i="1" s="1"/>
  <c r="T9403" i="1"/>
  <c r="S9403" i="1"/>
  <c r="R9403" i="1"/>
  <c r="Q9403" i="1"/>
  <c r="P9403" i="1"/>
  <c r="O9403" i="1"/>
  <c r="M9403" i="1"/>
  <c r="N9403" i="1" s="1"/>
  <c r="T9402" i="1"/>
  <c r="S9402" i="1"/>
  <c r="R9402" i="1"/>
  <c r="Q9402" i="1"/>
  <c r="P9402" i="1"/>
  <c r="O9402" i="1"/>
  <c r="M9402" i="1"/>
  <c r="N9402" i="1" s="1"/>
  <c r="T9401" i="1"/>
  <c r="S9401" i="1"/>
  <c r="R9401" i="1"/>
  <c r="Q9401" i="1"/>
  <c r="P9401" i="1"/>
  <c r="O9401" i="1"/>
  <c r="M9401" i="1"/>
  <c r="N9401" i="1" s="1"/>
  <c r="T9400" i="1"/>
  <c r="S9400" i="1"/>
  <c r="R9400" i="1"/>
  <c r="Q9400" i="1"/>
  <c r="P9400" i="1"/>
  <c r="O9400" i="1"/>
  <c r="M9400" i="1"/>
  <c r="N9400" i="1" s="1"/>
  <c r="T9399" i="1"/>
  <c r="S9399" i="1"/>
  <c r="R9399" i="1"/>
  <c r="Q9399" i="1"/>
  <c r="P9399" i="1"/>
  <c r="O9399" i="1"/>
  <c r="M9399" i="1"/>
  <c r="N9399" i="1" s="1"/>
  <c r="T9398" i="1"/>
  <c r="S9398" i="1"/>
  <c r="R9398" i="1"/>
  <c r="Q9398" i="1"/>
  <c r="P9398" i="1"/>
  <c r="O9398" i="1"/>
  <c r="M9398" i="1"/>
  <c r="N9398" i="1" s="1"/>
  <c r="T9397" i="1"/>
  <c r="S9397" i="1"/>
  <c r="R9397" i="1"/>
  <c r="Q9397" i="1"/>
  <c r="P9397" i="1"/>
  <c r="O9397" i="1"/>
  <c r="M9397" i="1"/>
  <c r="N9397" i="1" s="1"/>
  <c r="T9396" i="1"/>
  <c r="S9396" i="1"/>
  <c r="R9396" i="1"/>
  <c r="Q9396" i="1"/>
  <c r="P9396" i="1"/>
  <c r="O9396" i="1"/>
  <c r="M9396" i="1"/>
  <c r="N9396" i="1" s="1"/>
  <c r="T9395" i="1"/>
  <c r="S9395" i="1"/>
  <c r="R9395" i="1"/>
  <c r="Q9395" i="1"/>
  <c r="P9395" i="1"/>
  <c r="O9395" i="1"/>
  <c r="M9395" i="1"/>
  <c r="N9395" i="1" s="1"/>
  <c r="T9394" i="1"/>
  <c r="S9394" i="1"/>
  <c r="R9394" i="1"/>
  <c r="Q9394" i="1"/>
  <c r="P9394" i="1"/>
  <c r="O9394" i="1"/>
  <c r="M9394" i="1"/>
  <c r="N9394" i="1" s="1"/>
  <c r="T9393" i="1"/>
  <c r="S9393" i="1"/>
  <c r="R9393" i="1"/>
  <c r="Q9393" i="1"/>
  <c r="P9393" i="1"/>
  <c r="O9393" i="1"/>
  <c r="M9393" i="1"/>
  <c r="N9393" i="1" s="1"/>
  <c r="T9392" i="1"/>
  <c r="S9392" i="1"/>
  <c r="R9392" i="1"/>
  <c r="Q9392" i="1"/>
  <c r="P9392" i="1"/>
  <c r="O9392" i="1"/>
  <c r="M9392" i="1"/>
  <c r="N9392" i="1" s="1"/>
  <c r="T9391" i="1"/>
  <c r="S9391" i="1"/>
  <c r="R9391" i="1"/>
  <c r="Q9391" i="1"/>
  <c r="P9391" i="1"/>
  <c r="O9391" i="1"/>
  <c r="M9391" i="1"/>
  <c r="N9391" i="1" s="1"/>
  <c r="T9390" i="1"/>
  <c r="S9390" i="1"/>
  <c r="R9390" i="1"/>
  <c r="Q9390" i="1"/>
  <c r="P9390" i="1"/>
  <c r="O9390" i="1"/>
  <c r="N9390" i="1"/>
  <c r="M9390" i="1"/>
  <c r="T9389" i="1"/>
  <c r="S9389" i="1"/>
  <c r="R9389" i="1"/>
  <c r="Q9389" i="1"/>
  <c r="P9389" i="1"/>
  <c r="O9389" i="1"/>
  <c r="N9389" i="1"/>
  <c r="M9389" i="1"/>
  <c r="T9388" i="1"/>
  <c r="S9388" i="1"/>
  <c r="R9388" i="1"/>
  <c r="Q9388" i="1"/>
  <c r="P9388" i="1"/>
  <c r="O9388" i="1"/>
  <c r="N9388" i="1"/>
  <c r="M9388" i="1"/>
  <c r="T9387" i="1"/>
  <c r="S9387" i="1"/>
  <c r="R9387" i="1"/>
  <c r="Q9387" i="1"/>
  <c r="P9387" i="1"/>
  <c r="O9387" i="1"/>
  <c r="M9387" i="1"/>
  <c r="N9387" i="1" s="1"/>
  <c r="T9386" i="1"/>
  <c r="S9386" i="1"/>
  <c r="R9386" i="1"/>
  <c r="Q9386" i="1"/>
  <c r="P9386" i="1"/>
  <c r="O9386" i="1"/>
  <c r="M9386" i="1"/>
  <c r="N9386" i="1" s="1"/>
  <c r="T9385" i="1"/>
  <c r="S9385" i="1"/>
  <c r="R9385" i="1"/>
  <c r="Q9385" i="1"/>
  <c r="P9385" i="1"/>
  <c r="O9385" i="1"/>
  <c r="M9385" i="1"/>
  <c r="N9385" i="1" s="1"/>
  <c r="T9384" i="1"/>
  <c r="S9384" i="1"/>
  <c r="R9384" i="1"/>
  <c r="Q9384" i="1"/>
  <c r="P9384" i="1"/>
  <c r="O9384" i="1"/>
  <c r="M9384" i="1"/>
  <c r="N9384" i="1" s="1"/>
  <c r="T9383" i="1"/>
  <c r="S9383" i="1"/>
  <c r="R9383" i="1"/>
  <c r="Q9383" i="1"/>
  <c r="P9383" i="1"/>
  <c r="O9383" i="1"/>
  <c r="N9383" i="1"/>
  <c r="M9383" i="1"/>
  <c r="T9382" i="1"/>
  <c r="S9382" i="1"/>
  <c r="R9382" i="1"/>
  <c r="Q9382" i="1"/>
  <c r="P9382" i="1"/>
  <c r="O9382" i="1"/>
  <c r="N9382" i="1"/>
  <c r="M9382" i="1"/>
  <c r="T9381" i="1"/>
  <c r="S9381" i="1"/>
  <c r="R9381" i="1"/>
  <c r="Q9381" i="1"/>
  <c r="P9381" i="1"/>
  <c r="O9381" i="1"/>
  <c r="N9381" i="1"/>
  <c r="M9381" i="1"/>
  <c r="T9380" i="1"/>
  <c r="S9380" i="1"/>
  <c r="R9380" i="1"/>
  <c r="Q9380" i="1"/>
  <c r="P9380" i="1"/>
  <c r="O9380" i="1"/>
  <c r="N9380" i="1"/>
  <c r="M9380" i="1"/>
  <c r="T9379" i="1"/>
  <c r="S9379" i="1"/>
  <c r="R9379" i="1"/>
  <c r="Q9379" i="1"/>
  <c r="P9379" i="1"/>
  <c r="O9379" i="1"/>
  <c r="N9379" i="1"/>
  <c r="M9379" i="1"/>
  <c r="T9378" i="1"/>
  <c r="S9378" i="1"/>
  <c r="R9378" i="1"/>
  <c r="Q9378" i="1"/>
  <c r="P9378" i="1"/>
  <c r="O9378" i="1"/>
  <c r="N9378" i="1"/>
  <c r="M9378" i="1"/>
  <c r="T9377" i="1"/>
  <c r="S9377" i="1"/>
  <c r="R9377" i="1"/>
  <c r="Q9377" i="1"/>
  <c r="P9377" i="1"/>
  <c r="O9377" i="1"/>
  <c r="N9377" i="1"/>
  <c r="M9377" i="1"/>
  <c r="T9376" i="1"/>
  <c r="S9376" i="1"/>
  <c r="R9376" i="1"/>
  <c r="Q9376" i="1"/>
  <c r="P9376" i="1"/>
  <c r="O9376" i="1"/>
  <c r="N9376" i="1"/>
  <c r="M9376" i="1"/>
  <c r="T9375" i="1"/>
  <c r="S9375" i="1"/>
  <c r="R9375" i="1"/>
  <c r="Q9375" i="1"/>
  <c r="P9375" i="1"/>
  <c r="O9375" i="1"/>
  <c r="N9375" i="1"/>
  <c r="M9375" i="1"/>
  <c r="T9374" i="1"/>
  <c r="S9374" i="1"/>
  <c r="R9374" i="1"/>
  <c r="Q9374" i="1"/>
  <c r="P9374" i="1"/>
  <c r="O9374" i="1"/>
  <c r="N9374" i="1"/>
  <c r="M9374" i="1"/>
  <c r="T9373" i="1"/>
  <c r="S9373" i="1"/>
  <c r="R9373" i="1"/>
  <c r="Q9373" i="1"/>
  <c r="P9373" i="1"/>
  <c r="O9373" i="1"/>
  <c r="M9373" i="1"/>
  <c r="N9373" i="1" s="1"/>
  <c r="T9372" i="1"/>
  <c r="S9372" i="1"/>
  <c r="R9372" i="1"/>
  <c r="Q9372" i="1"/>
  <c r="P9372" i="1"/>
  <c r="O9372" i="1"/>
  <c r="M9372" i="1"/>
  <c r="N9372" i="1" s="1"/>
  <c r="T9371" i="1"/>
  <c r="S9371" i="1"/>
  <c r="R9371" i="1"/>
  <c r="Q9371" i="1"/>
  <c r="P9371" i="1"/>
  <c r="O9371" i="1"/>
  <c r="M9371" i="1"/>
  <c r="N9371" i="1" s="1"/>
  <c r="T9370" i="1"/>
  <c r="S9370" i="1"/>
  <c r="R9370" i="1"/>
  <c r="Q9370" i="1"/>
  <c r="P9370" i="1"/>
  <c r="O9370" i="1"/>
  <c r="M9370" i="1"/>
  <c r="N9370" i="1" s="1"/>
  <c r="T9369" i="1"/>
  <c r="S9369" i="1"/>
  <c r="R9369" i="1"/>
  <c r="Q9369" i="1"/>
  <c r="P9369" i="1"/>
  <c r="O9369" i="1"/>
  <c r="M9369" i="1"/>
  <c r="N9369" i="1" s="1"/>
  <c r="T9368" i="1"/>
  <c r="S9368" i="1"/>
  <c r="R9368" i="1"/>
  <c r="Q9368" i="1"/>
  <c r="P9368" i="1"/>
  <c r="O9368" i="1"/>
  <c r="M9368" i="1"/>
  <c r="N9368" i="1" s="1"/>
  <c r="T9367" i="1"/>
  <c r="S9367" i="1"/>
  <c r="R9367" i="1"/>
  <c r="Q9367" i="1"/>
  <c r="P9367" i="1"/>
  <c r="O9367" i="1"/>
  <c r="M9367" i="1"/>
  <c r="N9367" i="1" s="1"/>
  <c r="T9366" i="1"/>
  <c r="S9366" i="1"/>
  <c r="R9366" i="1"/>
  <c r="Q9366" i="1"/>
  <c r="P9366" i="1"/>
  <c r="O9366" i="1"/>
  <c r="M9366" i="1"/>
  <c r="N9366" i="1" s="1"/>
  <c r="T9365" i="1"/>
  <c r="S9365" i="1"/>
  <c r="R9365" i="1"/>
  <c r="Q9365" i="1"/>
  <c r="P9365" i="1"/>
  <c r="O9365" i="1"/>
  <c r="M9365" i="1"/>
  <c r="N9365" i="1" s="1"/>
  <c r="T9364" i="1"/>
  <c r="S9364" i="1"/>
  <c r="R9364" i="1"/>
  <c r="Q9364" i="1"/>
  <c r="P9364" i="1"/>
  <c r="O9364" i="1"/>
  <c r="M9364" i="1"/>
  <c r="N9364" i="1" s="1"/>
  <c r="T9363" i="1"/>
  <c r="S9363" i="1"/>
  <c r="R9363" i="1"/>
  <c r="Q9363" i="1"/>
  <c r="P9363" i="1"/>
  <c r="O9363" i="1"/>
  <c r="M9363" i="1"/>
  <c r="N9363" i="1" s="1"/>
  <c r="T9362" i="1"/>
  <c r="S9362" i="1"/>
  <c r="R9362" i="1"/>
  <c r="Q9362" i="1"/>
  <c r="P9362" i="1"/>
  <c r="O9362" i="1"/>
  <c r="M9362" i="1"/>
  <c r="N9362" i="1" s="1"/>
  <c r="T9361" i="1"/>
  <c r="S9361" i="1"/>
  <c r="R9361" i="1"/>
  <c r="Q9361" i="1"/>
  <c r="P9361" i="1"/>
  <c r="O9361" i="1"/>
  <c r="M9361" i="1"/>
  <c r="N9361" i="1" s="1"/>
  <c r="T9360" i="1"/>
  <c r="S9360" i="1"/>
  <c r="R9360" i="1"/>
  <c r="Q9360" i="1"/>
  <c r="P9360" i="1"/>
  <c r="O9360" i="1"/>
  <c r="M9360" i="1"/>
  <c r="N9360" i="1" s="1"/>
  <c r="T9359" i="1"/>
  <c r="S9359" i="1"/>
  <c r="R9359" i="1"/>
  <c r="Q9359" i="1"/>
  <c r="P9359" i="1"/>
  <c r="O9359" i="1"/>
  <c r="M9359" i="1"/>
  <c r="N9359" i="1" s="1"/>
  <c r="T9358" i="1"/>
  <c r="S9358" i="1"/>
  <c r="R9358" i="1"/>
  <c r="Q9358" i="1"/>
  <c r="P9358" i="1"/>
  <c r="O9358" i="1"/>
  <c r="M9358" i="1"/>
  <c r="N9358" i="1" s="1"/>
  <c r="T9357" i="1"/>
  <c r="S9357" i="1"/>
  <c r="R9357" i="1"/>
  <c r="Q9357" i="1"/>
  <c r="P9357" i="1"/>
  <c r="O9357" i="1"/>
  <c r="M9357" i="1"/>
  <c r="N9357" i="1" s="1"/>
  <c r="T9356" i="1"/>
  <c r="S9356" i="1"/>
  <c r="R9356" i="1"/>
  <c r="Q9356" i="1"/>
  <c r="P9356" i="1"/>
  <c r="O9356" i="1"/>
  <c r="N9356" i="1"/>
  <c r="M9356" i="1"/>
  <c r="T9355" i="1"/>
  <c r="S9355" i="1"/>
  <c r="R9355" i="1"/>
  <c r="Q9355" i="1"/>
  <c r="P9355" i="1"/>
  <c r="O9355" i="1"/>
  <c r="N9355" i="1"/>
  <c r="M9355" i="1"/>
  <c r="T9354" i="1"/>
  <c r="S9354" i="1"/>
  <c r="R9354" i="1"/>
  <c r="Q9354" i="1"/>
  <c r="P9354" i="1"/>
  <c r="O9354" i="1"/>
  <c r="N9354" i="1"/>
  <c r="M9354" i="1"/>
  <c r="T9353" i="1"/>
  <c r="S9353" i="1"/>
  <c r="R9353" i="1"/>
  <c r="Q9353" i="1"/>
  <c r="P9353" i="1"/>
  <c r="O9353" i="1"/>
  <c r="M9353" i="1"/>
  <c r="N9353" i="1" s="1"/>
  <c r="T9352" i="1"/>
  <c r="S9352" i="1"/>
  <c r="R9352" i="1"/>
  <c r="Q9352" i="1"/>
  <c r="P9352" i="1"/>
  <c r="O9352" i="1"/>
  <c r="M9352" i="1"/>
  <c r="N9352" i="1" s="1"/>
  <c r="T9351" i="1"/>
  <c r="S9351" i="1"/>
  <c r="R9351" i="1"/>
  <c r="Q9351" i="1"/>
  <c r="P9351" i="1"/>
  <c r="O9351" i="1"/>
  <c r="M9351" i="1"/>
  <c r="N9351" i="1" s="1"/>
  <c r="T9350" i="1"/>
  <c r="S9350" i="1"/>
  <c r="R9350" i="1"/>
  <c r="Q9350" i="1"/>
  <c r="P9350" i="1"/>
  <c r="O9350" i="1"/>
  <c r="M9350" i="1"/>
  <c r="N9350" i="1" s="1"/>
  <c r="T9349" i="1"/>
  <c r="S9349" i="1"/>
  <c r="R9349" i="1"/>
  <c r="Q9349" i="1"/>
  <c r="P9349" i="1"/>
  <c r="O9349" i="1"/>
  <c r="M9349" i="1"/>
  <c r="N9349" i="1" s="1"/>
  <c r="T9348" i="1"/>
  <c r="S9348" i="1"/>
  <c r="R9348" i="1"/>
  <c r="Q9348" i="1"/>
  <c r="P9348" i="1"/>
  <c r="O9348" i="1"/>
  <c r="M9348" i="1"/>
  <c r="N9348" i="1" s="1"/>
  <c r="T9347" i="1"/>
  <c r="S9347" i="1"/>
  <c r="R9347" i="1"/>
  <c r="Q9347" i="1"/>
  <c r="P9347" i="1"/>
  <c r="O9347" i="1"/>
  <c r="M9347" i="1"/>
  <c r="N9347" i="1" s="1"/>
  <c r="T9346" i="1"/>
  <c r="S9346" i="1"/>
  <c r="R9346" i="1"/>
  <c r="Q9346" i="1"/>
  <c r="P9346" i="1"/>
  <c r="O9346" i="1"/>
  <c r="M9346" i="1"/>
  <c r="N9346" i="1" s="1"/>
  <c r="T9345" i="1"/>
  <c r="S9345" i="1"/>
  <c r="R9345" i="1"/>
  <c r="Q9345" i="1"/>
  <c r="P9345" i="1"/>
  <c r="O9345" i="1"/>
  <c r="M9345" i="1"/>
  <c r="N9345" i="1" s="1"/>
  <c r="T9344" i="1"/>
  <c r="S9344" i="1"/>
  <c r="R9344" i="1"/>
  <c r="Q9344" i="1"/>
  <c r="P9344" i="1"/>
  <c r="O9344" i="1"/>
  <c r="M9344" i="1"/>
  <c r="N9344" i="1" s="1"/>
  <c r="T9343" i="1"/>
  <c r="S9343" i="1"/>
  <c r="R9343" i="1"/>
  <c r="Q9343" i="1"/>
  <c r="P9343" i="1"/>
  <c r="O9343" i="1"/>
  <c r="M9343" i="1"/>
  <c r="N9343" i="1" s="1"/>
  <c r="T9342" i="1"/>
  <c r="S9342" i="1"/>
  <c r="R9342" i="1"/>
  <c r="Q9342" i="1"/>
  <c r="P9342" i="1"/>
  <c r="O9342" i="1"/>
  <c r="M9342" i="1"/>
  <c r="N9342" i="1" s="1"/>
  <c r="T9341" i="1"/>
  <c r="S9341" i="1"/>
  <c r="R9341" i="1"/>
  <c r="Q9341" i="1"/>
  <c r="P9341" i="1"/>
  <c r="O9341" i="1"/>
  <c r="M9341" i="1"/>
  <c r="N9341" i="1" s="1"/>
  <c r="T9340" i="1"/>
  <c r="S9340" i="1"/>
  <c r="R9340" i="1"/>
  <c r="Q9340" i="1"/>
  <c r="P9340" i="1"/>
  <c r="O9340" i="1"/>
  <c r="N9340" i="1"/>
  <c r="M9340" i="1"/>
  <c r="T9339" i="1"/>
  <c r="S9339" i="1"/>
  <c r="R9339" i="1"/>
  <c r="Q9339" i="1"/>
  <c r="P9339" i="1"/>
  <c r="O9339" i="1"/>
  <c r="N9339" i="1"/>
  <c r="M9339" i="1"/>
  <c r="T9338" i="1"/>
  <c r="S9338" i="1"/>
  <c r="R9338" i="1"/>
  <c r="Q9338" i="1"/>
  <c r="P9338" i="1"/>
  <c r="O9338" i="1"/>
  <c r="N9338" i="1"/>
  <c r="M9338" i="1"/>
  <c r="T9337" i="1"/>
  <c r="S9337" i="1"/>
  <c r="R9337" i="1"/>
  <c r="Q9337" i="1"/>
  <c r="P9337" i="1"/>
  <c r="O9337" i="1"/>
  <c r="N9337" i="1"/>
  <c r="M9337" i="1"/>
  <c r="T9336" i="1"/>
  <c r="S9336" i="1"/>
  <c r="R9336" i="1"/>
  <c r="Q9336" i="1"/>
  <c r="P9336" i="1"/>
  <c r="O9336" i="1"/>
  <c r="N9336" i="1"/>
  <c r="M9336" i="1"/>
  <c r="T9335" i="1"/>
  <c r="S9335" i="1"/>
  <c r="R9335" i="1"/>
  <c r="Q9335" i="1"/>
  <c r="P9335" i="1"/>
  <c r="O9335" i="1"/>
  <c r="M9335" i="1"/>
  <c r="N9335" i="1" s="1"/>
  <c r="T9334" i="1"/>
  <c r="S9334" i="1"/>
  <c r="R9334" i="1"/>
  <c r="Q9334" i="1"/>
  <c r="P9334" i="1"/>
  <c r="O9334" i="1"/>
  <c r="M9334" i="1"/>
  <c r="N9334" i="1" s="1"/>
  <c r="T9333" i="1"/>
  <c r="S9333" i="1"/>
  <c r="R9333" i="1"/>
  <c r="Q9333" i="1"/>
  <c r="P9333" i="1"/>
  <c r="O9333" i="1"/>
  <c r="M9333" i="1"/>
  <c r="N9333" i="1" s="1"/>
  <c r="T9332" i="1"/>
  <c r="S9332" i="1"/>
  <c r="R9332" i="1"/>
  <c r="Q9332" i="1"/>
  <c r="P9332" i="1"/>
  <c r="O9332" i="1"/>
  <c r="M9332" i="1"/>
  <c r="N9332" i="1" s="1"/>
  <c r="T9331" i="1"/>
  <c r="S9331" i="1"/>
  <c r="R9331" i="1"/>
  <c r="Q9331" i="1"/>
  <c r="P9331" i="1"/>
  <c r="O9331" i="1"/>
  <c r="N9331" i="1"/>
  <c r="M9331" i="1"/>
  <c r="T9330" i="1"/>
  <c r="S9330" i="1"/>
  <c r="R9330" i="1"/>
  <c r="Q9330" i="1"/>
  <c r="P9330" i="1"/>
  <c r="O9330" i="1"/>
  <c r="N9330" i="1"/>
  <c r="M9330" i="1"/>
  <c r="T9329" i="1"/>
  <c r="S9329" i="1"/>
  <c r="R9329" i="1"/>
  <c r="Q9329" i="1"/>
  <c r="P9329" i="1"/>
  <c r="O9329" i="1"/>
  <c r="N9329" i="1"/>
  <c r="M9329" i="1"/>
  <c r="T9328" i="1"/>
  <c r="S9328" i="1"/>
  <c r="R9328" i="1"/>
  <c r="Q9328" i="1"/>
  <c r="P9328" i="1"/>
  <c r="O9328" i="1"/>
  <c r="M9328" i="1"/>
  <c r="N9328" i="1" s="1"/>
  <c r="T9327" i="1"/>
  <c r="S9327" i="1"/>
  <c r="R9327" i="1"/>
  <c r="Q9327" i="1"/>
  <c r="P9327" i="1"/>
  <c r="O9327" i="1"/>
  <c r="M9327" i="1"/>
  <c r="N9327" i="1" s="1"/>
  <c r="T9326" i="1"/>
  <c r="S9326" i="1"/>
  <c r="R9326" i="1"/>
  <c r="Q9326" i="1"/>
  <c r="P9326" i="1"/>
  <c r="O9326" i="1"/>
  <c r="M9326" i="1"/>
  <c r="N9326" i="1" s="1"/>
  <c r="T9325" i="1"/>
  <c r="S9325" i="1"/>
  <c r="R9325" i="1"/>
  <c r="Q9325" i="1"/>
  <c r="P9325" i="1"/>
  <c r="O9325" i="1"/>
  <c r="M9325" i="1"/>
  <c r="N9325" i="1" s="1"/>
  <c r="T9324" i="1"/>
  <c r="S9324" i="1"/>
  <c r="R9324" i="1"/>
  <c r="Q9324" i="1"/>
  <c r="P9324" i="1"/>
  <c r="O9324" i="1"/>
  <c r="M9324" i="1"/>
  <c r="N9324" i="1" s="1"/>
  <c r="T9323" i="1"/>
  <c r="S9323" i="1"/>
  <c r="R9323" i="1"/>
  <c r="Q9323" i="1"/>
  <c r="P9323" i="1"/>
  <c r="O9323" i="1"/>
  <c r="N9323" i="1"/>
  <c r="M9323" i="1"/>
  <c r="T9322" i="1"/>
  <c r="S9322" i="1"/>
  <c r="R9322" i="1"/>
  <c r="Q9322" i="1"/>
  <c r="P9322" i="1"/>
  <c r="O9322" i="1"/>
  <c r="N9322" i="1"/>
  <c r="M9322" i="1"/>
  <c r="T9321" i="1"/>
  <c r="S9321" i="1"/>
  <c r="R9321" i="1"/>
  <c r="Q9321" i="1"/>
  <c r="P9321" i="1"/>
  <c r="O9321" i="1"/>
  <c r="N9321" i="1"/>
  <c r="M9321" i="1"/>
  <c r="T9320" i="1"/>
  <c r="S9320" i="1"/>
  <c r="R9320" i="1"/>
  <c r="Q9320" i="1"/>
  <c r="P9320" i="1"/>
  <c r="O9320" i="1"/>
  <c r="N9320" i="1"/>
  <c r="M9320" i="1"/>
  <c r="T9319" i="1"/>
  <c r="S9319" i="1"/>
  <c r="R9319" i="1"/>
  <c r="Q9319" i="1"/>
  <c r="P9319" i="1"/>
  <c r="O9319" i="1"/>
  <c r="N9319" i="1"/>
  <c r="M9319" i="1"/>
  <c r="T9318" i="1"/>
  <c r="S9318" i="1"/>
  <c r="R9318" i="1"/>
  <c r="Q9318" i="1"/>
  <c r="P9318" i="1"/>
  <c r="O9318" i="1"/>
  <c r="N9318" i="1"/>
  <c r="M9318" i="1"/>
  <c r="T9317" i="1"/>
  <c r="S9317" i="1"/>
  <c r="R9317" i="1"/>
  <c r="Q9317" i="1"/>
  <c r="P9317" i="1"/>
  <c r="O9317" i="1"/>
  <c r="N9317" i="1"/>
  <c r="M9317" i="1"/>
  <c r="T9316" i="1"/>
  <c r="S9316" i="1"/>
  <c r="R9316" i="1"/>
  <c r="Q9316" i="1"/>
  <c r="P9316" i="1"/>
  <c r="O9316" i="1"/>
  <c r="N9316" i="1"/>
  <c r="M9316" i="1"/>
  <c r="T9315" i="1"/>
  <c r="S9315" i="1"/>
  <c r="R9315" i="1"/>
  <c r="Q9315" i="1"/>
  <c r="P9315" i="1"/>
  <c r="O9315" i="1"/>
  <c r="N9315" i="1"/>
  <c r="M9315" i="1"/>
  <c r="T9314" i="1"/>
  <c r="S9314" i="1"/>
  <c r="R9314" i="1"/>
  <c r="Q9314" i="1"/>
  <c r="P9314" i="1"/>
  <c r="O9314" i="1"/>
  <c r="N9314" i="1"/>
  <c r="M9314" i="1"/>
  <c r="T9313" i="1"/>
  <c r="S9313" i="1"/>
  <c r="R9313" i="1"/>
  <c r="Q9313" i="1"/>
  <c r="P9313" i="1"/>
  <c r="O9313" i="1"/>
  <c r="N9313" i="1"/>
  <c r="M9313" i="1"/>
  <c r="T9312" i="1"/>
  <c r="S9312" i="1"/>
  <c r="R9312" i="1"/>
  <c r="Q9312" i="1"/>
  <c r="P9312" i="1"/>
  <c r="O9312" i="1"/>
  <c r="N9312" i="1"/>
  <c r="M9312" i="1"/>
  <c r="T9311" i="1"/>
  <c r="S9311" i="1"/>
  <c r="N9311" i="1" s="1"/>
  <c r="R9311" i="1"/>
  <c r="Q9311" i="1"/>
  <c r="P9311" i="1"/>
  <c r="O9311" i="1"/>
  <c r="M9311" i="1"/>
  <c r="T9310" i="1"/>
  <c r="S9310" i="1"/>
  <c r="N9310" i="1" s="1"/>
  <c r="R9310" i="1"/>
  <c r="Q9310" i="1"/>
  <c r="P9310" i="1"/>
  <c r="O9310" i="1"/>
  <c r="M9310" i="1"/>
  <c r="T9309" i="1"/>
  <c r="S9309" i="1"/>
  <c r="R9309" i="1"/>
  <c r="Q9309" i="1"/>
  <c r="P9309" i="1"/>
  <c r="O9309" i="1"/>
  <c r="N9309" i="1"/>
  <c r="M9309" i="1"/>
  <c r="T9308" i="1"/>
  <c r="S9308" i="1"/>
  <c r="R9308" i="1"/>
  <c r="Q9308" i="1"/>
  <c r="P9308" i="1"/>
  <c r="O9308" i="1"/>
  <c r="N9308" i="1"/>
  <c r="M9308" i="1"/>
  <c r="T9307" i="1"/>
  <c r="S9307" i="1"/>
  <c r="R9307" i="1"/>
  <c r="Q9307" i="1"/>
  <c r="P9307" i="1"/>
  <c r="O9307" i="1"/>
  <c r="N9307" i="1"/>
  <c r="M9307" i="1"/>
  <c r="T9306" i="1"/>
  <c r="S9306" i="1"/>
  <c r="R9306" i="1"/>
  <c r="Q9306" i="1"/>
  <c r="P9306" i="1"/>
  <c r="O9306" i="1"/>
  <c r="N9306" i="1"/>
  <c r="M9306" i="1"/>
  <c r="T9305" i="1"/>
  <c r="S9305" i="1"/>
  <c r="R9305" i="1"/>
  <c r="Q9305" i="1"/>
  <c r="P9305" i="1"/>
  <c r="O9305" i="1"/>
  <c r="N9305" i="1"/>
  <c r="M9305" i="1"/>
  <c r="T9304" i="1"/>
  <c r="S9304" i="1"/>
  <c r="R9304" i="1"/>
  <c r="Q9304" i="1"/>
  <c r="P9304" i="1"/>
  <c r="O9304" i="1"/>
  <c r="N9304" i="1"/>
  <c r="M9304" i="1"/>
  <c r="T9303" i="1"/>
  <c r="S9303" i="1"/>
  <c r="R9303" i="1"/>
  <c r="Q9303" i="1"/>
  <c r="P9303" i="1"/>
  <c r="O9303" i="1"/>
  <c r="N9303" i="1"/>
  <c r="M9303" i="1"/>
  <c r="T9302" i="1"/>
  <c r="S9302" i="1"/>
  <c r="R9302" i="1"/>
  <c r="Q9302" i="1"/>
  <c r="P9302" i="1"/>
  <c r="O9302" i="1"/>
  <c r="N9302" i="1"/>
  <c r="M9302" i="1"/>
  <c r="T9301" i="1"/>
  <c r="S9301" i="1"/>
  <c r="R9301" i="1"/>
  <c r="Q9301" i="1"/>
  <c r="P9301" i="1"/>
  <c r="O9301" i="1"/>
  <c r="N9301" i="1"/>
  <c r="M9301" i="1"/>
  <c r="T9300" i="1"/>
  <c r="S9300" i="1"/>
  <c r="R9300" i="1"/>
  <c r="Q9300" i="1"/>
  <c r="P9300" i="1"/>
  <c r="O9300" i="1"/>
  <c r="N9300" i="1"/>
  <c r="M9300" i="1"/>
  <c r="T9299" i="1"/>
  <c r="S9299" i="1"/>
  <c r="R9299" i="1"/>
  <c r="Q9299" i="1"/>
  <c r="P9299" i="1"/>
  <c r="O9299" i="1"/>
  <c r="N9299" i="1"/>
  <c r="M9299" i="1"/>
  <c r="T9298" i="1"/>
  <c r="S9298" i="1"/>
  <c r="R9298" i="1"/>
  <c r="Q9298" i="1"/>
  <c r="P9298" i="1"/>
  <c r="O9298" i="1"/>
  <c r="N9298" i="1"/>
  <c r="M9298" i="1"/>
  <c r="T9297" i="1"/>
  <c r="S9297" i="1"/>
  <c r="R9297" i="1"/>
  <c r="Q9297" i="1"/>
  <c r="P9297" i="1"/>
  <c r="O9297" i="1"/>
  <c r="N9297" i="1"/>
  <c r="M9297" i="1"/>
  <c r="T9296" i="1"/>
  <c r="S9296" i="1"/>
  <c r="R9296" i="1"/>
  <c r="Q9296" i="1"/>
  <c r="P9296" i="1"/>
  <c r="O9296" i="1"/>
  <c r="N9296" i="1"/>
  <c r="M9296" i="1"/>
  <c r="T9295" i="1"/>
  <c r="S9295" i="1"/>
  <c r="R9295" i="1"/>
  <c r="Q9295" i="1"/>
  <c r="P9295" i="1"/>
  <c r="O9295" i="1"/>
  <c r="N9295" i="1"/>
  <c r="M9295" i="1"/>
  <c r="T9294" i="1"/>
  <c r="S9294" i="1"/>
  <c r="R9294" i="1"/>
  <c r="Q9294" i="1"/>
  <c r="P9294" i="1"/>
  <c r="O9294" i="1"/>
  <c r="N9294" i="1"/>
  <c r="M9294" i="1"/>
  <c r="T9293" i="1"/>
  <c r="S9293" i="1"/>
  <c r="R9293" i="1"/>
  <c r="Q9293" i="1"/>
  <c r="P9293" i="1"/>
  <c r="O9293" i="1"/>
  <c r="N9293" i="1"/>
  <c r="M9293" i="1"/>
  <c r="T9292" i="1"/>
  <c r="S9292" i="1"/>
  <c r="R9292" i="1"/>
  <c r="Q9292" i="1"/>
  <c r="P9292" i="1"/>
  <c r="O9292" i="1"/>
  <c r="N9292" i="1"/>
  <c r="M9292" i="1"/>
  <c r="T9291" i="1"/>
  <c r="S9291" i="1"/>
  <c r="R9291" i="1"/>
  <c r="Q9291" i="1"/>
  <c r="P9291" i="1"/>
  <c r="O9291" i="1"/>
  <c r="N9291" i="1"/>
  <c r="M9291" i="1"/>
  <c r="T9290" i="1"/>
  <c r="S9290" i="1"/>
  <c r="R9290" i="1"/>
  <c r="Q9290" i="1"/>
  <c r="P9290" i="1"/>
  <c r="O9290" i="1"/>
  <c r="N9290" i="1"/>
  <c r="M9290" i="1"/>
  <c r="T9289" i="1"/>
  <c r="S9289" i="1"/>
  <c r="R9289" i="1"/>
  <c r="Q9289" i="1"/>
  <c r="P9289" i="1"/>
  <c r="O9289" i="1"/>
  <c r="N9289" i="1"/>
  <c r="M9289" i="1"/>
  <c r="T9288" i="1"/>
  <c r="S9288" i="1"/>
  <c r="R9288" i="1"/>
  <c r="Q9288" i="1"/>
  <c r="P9288" i="1"/>
  <c r="O9288" i="1"/>
  <c r="N9288" i="1"/>
  <c r="M9288" i="1"/>
  <c r="T9287" i="1"/>
  <c r="S9287" i="1"/>
  <c r="R9287" i="1"/>
  <c r="Q9287" i="1"/>
  <c r="P9287" i="1"/>
  <c r="O9287" i="1"/>
  <c r="N9287" i="1"/>
  <c r="M9287" i="1"/>
  <c r="T9286" i="1"/>
  <c r="S9286" i="1"/>
  <c r="R9286" i="1"/>
  <c r="Q9286" i="1"/>
  <c r="P9286" i="1"/>
  <c r="O9286" i="1"/>
  <c r="N9286" i="1"/>
  <c r="M9286" i="1"/>
  <c r="T9285" i="1"/>
  <c r="S9285" i="1"/>
  <c r="R9285" i="1"/>
  <c r="Q9285" i="1"/>
  <c r="P9285" i="1"/>
  <c r="O9285" i="1"/>
  <c r="N9285" i="1"/>
  <c r="M9285" i="1"/>
  <c r="T9284" i="1"/>
  <c r="S9284" i="1"/>
  <c r="R9284" i="1"/>
  <c r="Q9284" i="1"/>
  <c r="P9284" i="1"/>
  <c r="O9284" i="1"/>
  <c r="N9284" i="1"/>
  <c r="M9284" i="1"/>
  <c r="T9283" i="1"/>
  <c r="S9283" i="1"/>
  <c r="R9283" i="1"/>
  <c r="Q9283" i="1"/>
  <c r="P9283" i="1"/>
  <c r="O9283" i="1"/>
  <c r="N9283" i="1"/>
  <c r="M9283" i="1"/>
  <c r="T9282" i="1"/>
  <c r="S9282" i="1"/>
  <c r="R9282" i="1"/>
  <c r="Q9282" i="1"/>
  <c r="P9282" i="1"/>
  <c r="O9282" i="1"/>
  <c r="N9282" i="1"/>
  <c r="M9282" i="1"/>
  <c r="T9281" i="1"/>
  <c r="S9281" i="1"/>
  <c r="R9281" i="1"/>
  <c r="Q9281" i="1"/>
  <c r="P9281" i="1"/>
  <c r="O9281" i="1"/>
  <c r="N9281" i="1"/>
  <c r="M9281" i="1"/>
  <c r="T9280" i="1"/>
  <c r="S9280" i="1"/>
  <c r="R9280" i="1"/>
  <c r="Q9280" i="1"/>
  <c r="P9280" i="1"/>
  <c r="O9280" i="1"/>
  <c r="N9280" i="1"/>
  <c r="M9280" i="1"/>
  <c r="T9279" i="1"/>
  <c r="S9279" i="1"/>
  <c r="R9279" i="1"/>
  <c r="Q9279" i="1"/>
  <c r="P9279" i="1"/>
  <c r="O9279" i="1"/>
  <c r="N9279" i="1"/>
  <c r="M9279" i="1"/>
  <c r="T9278" i="1"/>
  <c r="S9278" i="1"/>
  <c r="R9278" i="1"/>
  <c r="Q9278" i="1"/>
  <c r="P9278" i="1"/>
  <c r="O9278" i="1"/>
  <c r="N9278" i="1"/>
  <c r="M9278" i="1"/>
  <c r="T9277" i="1"/>
  <c r="S9277" i="1"/>
  <c r="R9277" i="1"/>
  <c r="Q9277" i="1"/>
  <c r="P9277" i="1"/>
  <c r="O9277" i="1"/>
  <c r="N9277" i="1"/>
  <c r="M9277" i="1"/>
  <c r="T9276" i="1"/>
  <c r="S9276" i="1"/>
  <c r="R9276" i="1"/>
  <c r="Q9276" i="1"/>
  <c r="P9276" i="1"/>
  <c r="O9276" i="1"/>
  <c r="N9276" i="1"/>
  <c r="M9276" i="1"/>
  <c r="T9275" i="1"/>
  <c r="S9275" i="1"/>
  <c r="R9275" i="1"/>
  <c r="Q9275" i="1"/>
  <c r="P9275" i="1"/>
  <c r="O9275" i="1"/>
  <c r="N9275" i="1"/>
  <c r="M9275" i="1"/>
  <c r="T9274" i="1"/>
  <c r="S9274" i="1"/>
  <c r="R9274" i="1"/>
  <c r="Q9274" i="1"/>
  <c r="P9274" i="1"/>
  <c r="O9274" i="1"/>
  <c r="N9274" i="1"/>
  <c r="M9274" i="1"/>
  <c r="T9273" i="1"/>
  <c r="S9273" i="1"/>
  <c r="R9273" i="1"/>
  <c r="Q9273" i="1"/>
  <c r="P9273" i="1"/>
  <c r="O9273" i="1"/>
  <c r="N9273" i="1"/>
  <c r="M9273" i="1"/>
  <c r="T9272" i="1"/>
  <c r="S9272" i="1"/>
  <c r="R9272" i="1"/>
  <c r="Q9272" i="1"/>
  <c r="P9272" i="1"/>
  <c r="O9272" i="1"/>
  <c r="N9272" i="1"/>
  <c r="M9272" i="1"/>
  <c r="T9271" i="1"/>
  <c r="S9271" i="1"/>
  <c r="R9271" i="1"/>
  <c r="Q9271" i="1"/>
  <c r="P9271" i="1"/>
  <c r="O9271" i="1"/>
  <c r="N9271" i="1"/>
  <c r="M9271" i="1"/>
  <c r="T9270" i="1"/>
  <c r="S9270" i="1"/>
  <c r="R9270" i="1"/>
  <c r="Q9270" i="1"/>
  <c r="P9270" i="1"/>
  <c r="O9270" i="1"/>
  <c r="N9270" i="1"/>
  <c r="M9270" i="1"/>
  <c r="T9269" i="1"/>
  <c r="S9269" i="1"/>
  <c r="R9269" i="1"/>
  <c r="Q9269" i="1"/>
  <c r="P9269" i="1"/>
  <c r="O9269" i="1"/>
  <c r="N9269" i="1"/>
  <c r="M9269" i="1"/>
  <c r="T9268" i="1"/>
  <c r="S9268" i="1"/>
  <c r="R9268" i="1"/>
  <c r="Q9268" i="1"/>
  <c r="P9268" i="1"/>
  <c r="O9268" i="1"/>
  <c r="N9268" i="1"/>
  <c r="M9268" i="1"/>
  <c r="T9267" i="1"/>
  <c r="S9267" i="1"/>
  <c r="R9267" i="1"/>
  <c r="Q9267" i="1"/>
  <c r="P9267" i="1"/>
  <c r="O9267" i="1"/>
  <c r="N9267" i="1"/>
  <c r="M9267" i="1"/>
  <c r="T9266" i="1"/>
  <c r="S9266" i="1"/>
  <c r="R9266" i="1"/>
  <c r="Q9266" i="1"/>
  <c r="P9266" i="1"/>
  <c r="O9266" i="1"/>
  <c r="N9266" i="1"/>
  <c r="M9266" i="1"/>
  <c r="T9265" i="1"/>
  <c r="S9265" i="1"/>
  <c r="R9265" i="1"/>
  <c r="Q9265" i="1"/>
  <c r="P9265" i="1"/>
  <c r="O9265" i="1"/>
  <c r="N9265" i="1"/>
  <c r="M9265" i="1"/>
  <c r="T9264" i="1"/>
  <c r="S9264" i="1"/>
  <c r="R9264" i="1"/>
  <c r="Q9264" i="1"/>
  <c r="P9264" i="1"/>
  <c r="O9264" i="1"/>
  <c r="N9264" i="1"/>
  <c r="M9264" i="1"/>
  <c r="T9263" i="1"/>
  <c r="S9263" i="1"/>
  <c r="R9263" i="1"/>
  <c r="Q9263" i="1"/>
  <c r="P9263" i="1"/>
  <c r="O9263" i="1"/>
  <c r="N9263" i="1"/>
  <c r="M9263" i="1"/>
  <c r="T9262" i="1"/>
  <c r="S9262" i="1"/>
  <c r="R9262" i="1"/>
  <c r="Q9262" i="1"/>
  <c r="P9262" i="1"/>
  <c r="O9262" i="1"/>
  <c r="N9262" i="1"/>
  <c r="M9262" i="1"/>
  <c r="T9261" i="1"/>
  <c r="S9261" i="1"/>
  <c r="R9261" i="1"/>
  <c r="Q9261" i="1"/>
  <c r="P9261" i="1"/>
  <c r="O9261" i="1"/>
  <c r="N9261" i="1"/>
  <c r="M9261" i="1"/>
  <c r="T9260" i="1"/>
  <c r="S9260" i="1"/>
  <c r="R9260" i="1"/>
  <c r="Q9260" i="1"/>
  <c r="P9260" i="1"/>
  <c r="O9260" i="1"/>
  <c r="N9260" i="1"/>
  <c r="M9260" i="1"/>
  <c r="T9259" i="1"/>
  <c r="S9259" i="1"/>
  <c r="R9259" i="1"/>
  <c r="Q9259" i="1"/>
  <c r="P9259" i="1"/>
  <c r="O9259" i="1"/>
  <c r="N9259" i="1"/>
  <c r="M9259" i="1"/>
  <c r="T9258" i="1"/>
  <c r="S9258" i="1"/>
  <c r="R9258" i="1"/>
  <c r="Q9258" i="1"/>
  <c r="P9258" i="1"/>
  <c r="O9258" i="1"/>
  <c r="N9258" i="1"/>
  <c r="M9258" i="1"/>
  <c r="T9257" i="1"/>
  <c r="S9257" i="1"/>
  <c r="R9257" i="1"/>
  <c r="Q9257" i="1"/>
  <c r="P9257" i="1"/>
  <c r="O9257" i="1"/>
  <c r="N9257" i="1"/>
  <c r="M9257" i="1"/>
  <c r="T9256" i="1"/>
  <c r="S9256" i="1"/>
  <c r="R9256" i="1"/>
  <c r="Q9256" i="1"/>
  <c r="P9256" i="1"/>
  <c r="O9256" i="1"/>
  <c r="N9256" i="1"/>
  <c r="M9256" i="1"/>
  <c r="T9255" i="1"/>
  <c r="S9255" i="1"/>
  <c r="R9255" i="1"/>
  <c r="Q9255" i="1"/>
  <c r="P9255" i="1"/>
  <c r="O9255" i="1"/>
  <c r="N9255" i="1"/>
  <c r="M9255" i="1"/>
  <c r="T9254" i="1"/>
  <c r="S9254" i="1"/>
  <c r="R9254" i="1"/>
  <c r="Q9254" i="1"/>
  <c r="P9254" i="1"/>
  <c r="O9254" i="1"/>
  <c r="N9254" i="1"/>
  <c r="M9254" i="1"/>
  <c r="T9253" i="1"/>
  <c r="S9253" i="1"/>
  <c r="R9253" i="1"/>
  <c r="Q9253" i="1"/>
  <c r="P9253" i="1"/>
  <c r="O9253" i="1"/>
  <c r="N9253" i="1"/>
  <c r="M9253" i="1"/>
  <c r="T9252" i="1"/>
  <c r="S9252" i="1"/>
  <c r="R9252" i="1"/>
  <c r="Q9252" i="1"/>
  <c r="P9252" i="1"/>
  <c r="O9252" i="1"/>
  <c r="N9252" i="1"/>
  <c r="M9252" i="1"/>
  <c r="T9251" i="1"/>
  <c r="S9251" i="1"/>
  <c r="R9251" i="1"/>
  <c r="Q9251" i="1"/>
  <c r="P9251" i="1"/>
  <c r="O9251" i="1"/>
  <c r="N9251" i="1"/>
  <c r="M9251" i="1"/>
  <c r="T9250" i="1"/>
  <c r="S9250" i="1"/>
  <c r="R9250" i="1"/>
  <c r="Q9250" i="1"/>
  <c r="P9250" i="1"/>
  <c r="O9250" i="1"/>
  <c r="N9250" i="1"/>
  <c r="M9250" i="1"/>
  <c r="T9249" i="1"/>
  <c r="S9249" i="1"/>
  <c r="R9249" i="1"/>
  <c r="Q9249" i="1"/>
  <c r="P9249" i="1"/>
  <c r="O9249" i="1"/>
  <c r="N9249" i="1"/>
  <c r="M9249" i="1"/>
  <c r="T9248" i="1"/>
  <c r="S9248" i="1"/>
  <c r="R9248" i="1"/>
  <c r="Q9248" i="1"/>
  <c r="P9248" i="1"/>
  <c r="O9248" i="1"/>
  <c r="N9248" i="1"/>
  <c r="M9248" i="1"/>
  <c r="T9247" i="1"/>
  <c r="S9247" i="1"/>
  <c r="R9247" i="1"/>
  <c r="Q9247" i="1"/>
  <c r="P9247" i="1"/>
  <c r="O9247" i="1"/>
  <c r="N9247" i="1"/>
  <c r="M9247" i="1"/>
  <c r="T9246" i="1"/>
  <c r="S9246" i="1"/>
  <c r="R9246" i="1"/>
  <c r="Q9246" i="1"/>
  <c r="P9246" i="1"/>
  <c r="O9246" i="1"/>
  <c r="N9246" i="1"/>
  <c r="M9246" i="1"/>
  <c r="T9245" i="1"/>
  <c r="S9245" i="1"/>
  <c r="R9245" i="1"/>
  <c r="Q9245" i="1"/>
  <c r="P9245" i="1"/>
  <c r="O9245" i="1"/>
  <c r="N9245" i="1"/>
  <c r="M9245" i="1"/>
  <c r="T9244" i="1"/>
  <c r="S9244" i="1"/>
  <c r="R9244" i="1"/>
  <c r="Q9244" i="1"/>
  <c r="P9244" i="1"/>
  <c r="O9244" i="1"/>
  <c r="N9244" i="1"/>
  <c r="M9244" i="1"/>
  <c r="T9243" i="1"/>
  <c r="S9243" i="1"/>
  <c r="R9243" i="1"/>
  <c r="Q9243" i="1"/>
  <c r="P9243" i="1"/>
  <c r="O9243" i="1"/>
  <c r="N9243" i="1"/>
  <c r="M9243" i="1"/>
  <c r="T9242" i="1"/>
  <c r="S9242" i="1"/>
  <c r="R9242" i="1"/>
  <c r="Q9242" i="1"/>
  <c r="P9242" i="1"/>
  <c r="O9242" i="1"/>
  <c r="N9242" i="1"/>
  <c r="M9242" i="1"/>
  <c r="T9241" i="1"/>
  <c r="S9241" i="1"/>
  <c r="R9241" i="1"/>
  <c r="Q9241" i="1"/>
  <c r="P9241" i="1"/>
  <c r="O9241" i="1"/>
  <c r="N9241" i="1"/>
  <c r="M9241" i="1"/>
  <c r="T9240" i="1"/>
  <c r="S9240" i="1"/>
  <c r="R9240" i="1"/>
  <c r="Q9240" i="1"/>
  <c r="P9240" i="1"/>
  <c r="O9240" i="1"/>
  <c r="N9240" i="1"/>
  <c r="M9240" i="1"/>
  <c r="T9239" i="1"/>
  <c r="S9239" i="1"/>
  <c r="R9239" i="1"/>
  <c r="Q9239" i="1"/>
  <c r="P9239" i="1"/>
  <c r="O9239" i="1"/>
  <c r="N9239" i="1"/>
  <c r="M9239" i="1"/>
  <c r="T9238" i="1"/>
  <c r="S9238" i="1"/>
  <c r="R9238" i="1"/>
  <c r="Q9238" i="1"/>
  <c r="P9238" i="1"/>
  <c r="O9238" i="1"/>
  <c r="N9238" i="1"/>
  <c r="M9238" i="1"/>
  <c r="T9237" i="1"/>
  <c r="S9237" i="1"/>
  <c r="R9237" i="1"/>
  <c r="Q9237" i="1"/>
  <c r="P9237" i="1"/>
  <c r="O9237" i="1"/>
  <c r="N9237" i="1"/>
  <c r="M9237" i="1"/>
  <c r="T9236" i="1"/>
  <c r="S9236" i="1"/>
  <c r="R9236" i="1"/>
  <c r="Q9236" i="1"/>
  <c r="P9236" i="1"/>
  <c r="O9236" i="1"/>
  <c r="N9236" i="1"/>
  <c r="M9236" i="1"/>
  <c r="T9235" i="1"/>
  <c r="S9235" i="1"/>
  <c r="R9235" i="1"/>
  <c r="Q9235" i="1"/>
  <c r="P9235" i="1"/>
  <c r="O9235" i="1"/>
  <c r="N9235" i="1"/>
  <c r="M9235" i="1"/>
  <c r="T9234" i="1"/>
  <c r="S9234" i="1"/>
  <c r="R9234" i="1"/>
  <c r="Q9234" i="1"/>
  <c r="P9234" i="1"/>
  <c r="O9234" i="1"/>
  <c r="N9234" i="1"/>
  <c r="M9234" i="1"/>
  <c r="T9233" i="1"/>
  <c r="S9233" i="1"/>
  <c r="R9233" i="1"/>
  <c r="Q9233" i="1"/>
  <c r="P9233" i="1"/>
  <c r="O9233" i="1"/>
  <c r="N9233" i="1"/>
  <c r="M9233" i="1"/>
  <c r="T9232" i="1"/>
  <c r="S9232" i="1"/>
  <c r="R9232" i="1"/>
  <c r="Q9232" i="1"/>
  <c r="P9232" i="1"/>
  <c r="O9232" i="1"/>
  <c r="N9232" i="1"/>
  <c r="M9232" i="1"/>
  <c r="T9231" i="1"/>
  <c r="S9231" i="1"/>
  <c r="R9231" i="1"/>
  <c r="Q9231" i="1"/>
  <c r="P9231" i="1"/>
  <c r="O9231" i="1"/>
  <c r="N9231" i="1"/>
  <c r="M9231" i="1"/>
  <c r="T9230" i="1"/>
  <c r="S9230" i="1"/>
  <c r="R9230" i="1"/>
  <c r="Q9230" i="1"/>
  <c r="P9230" i="1"/>
  <c r="O9230" i="1"/>
  <c r="N9230" i="1"/>
  <c r="M9230" i="1"/>
  <c r="T9229" i="1"/>
  <c r="S9229" i="1"/>
  <c r="R9229" i="1"/>
  <c r="Q9229" i="1"/>
  <c r="P9229" i="1"/>
  <c r="O9229" i="1"/>
  <c r="N9229" i="1"/>
  <c r="M9229" i="1"/>
  <c r="T9228" i="1"/>
  <c r="S9228" i="1"/>
  <c r="R9228" i="1"/>
  <c r="Q9228" i="1"/>
  <c r="P9228" i="1"/>
  <c r="O9228" i="1"/>
  <c r="N9228" i="1"/>
  <c r="M9228" i="1"/>
  <c r="T9227" i="1"/>
  <c r="S9227" i="1"/>
  <c r="R9227" i="1"/>
  <c r="Q9227" i="1"/>
  <c r="P9227" i="1"/>
  <c r="O9227" i="1"/>
  <c r="N9227" i="1"/>
  <c r="M9227" i="1"/>
  <c r="T9226" i="1"/>
  <c r="S9226" i="1"/>
  <c r="R9226" i="1"/>
  <c r="Q9226" i="1"/>
  <c r="P9226" i="1"/>
  <c r="O9226" i="1"/>
  <c r="N9226" i="1"/>
  <c r="M9226" i="1"/>
  <c r="T9225" i="1"/>
  <c r="S9225" i="1"/>
  <c r="R9225" i="1"/>
  <c r="Q9225" i="1"/>
  <c r="P9225" i="1"/>
  <c r="O9225" i="1"/>
  <c r="N9225" i="1"/>
  <c r="M9225" i="1"/>
  <c r="T9224" i="1"/>
  <c r="S9224" i="1"/>
  <c r="R9224" i="1"/>
  <c r="Q9224" i="1"/>
  <c r="P9224" i="1"/>
  <c r="O9224" i="1"/>
  <c r="N9224" i="1"/>
  <c r="M9224" i="1"/>
  <c r="T9223" i="1"/>
  <c r="S9223" i="1"/>
  <c r="R9223" i="1"/>
  <c r="Q9223" i="1"/>
  <c r="P9223" i="1"/>
  <c r="O9223" i="1"/>
  <c r="N9223" i="1"/>
  <c r="M9223" i="1"/>
  <c r="T9222" i="1"/>
  <c r="S9222" i="1"/>
  <c r="R9222" i="1"/>
  <c r="Q9222" i="1"/>
  <c r="P9222" i="1"/>
  <c r="O9222" i="1"/>
  <c r="N9222" i="1"/>
  <c r="M9222" i="1"/>
  <c r="T9221" i="1"/>
  <c r="S9221" i="1"/>
  <c r="R9221" i="1"/>
  <c r="Q9221" i="1"/>
  <c r="P9221" i="1"/>
  <c r="O9221" i="1"/>
  <c r="N9221" i="1"/>
  <c r="M9221" i="1"/>
  <c r="T9220" i="1"/>
  <c r="S9220" i="1"/>
  <c r="R9220" i="1"/>
  <c r="Q9220" i="1"/>
  <c r="P9220" i="1"/>
  <c r="O9220" i="1"/>
  <c r="N9220" i="1"/>
  <c r="M9220" i="1"/>
  <c r="T9219" i="1"/>
  <c r="S9219" i="1"/>
  <c r="R9219" i="1"/>
  <c r="Q9219" i="1"/>
  <c r="P9219" i="1"/>
  <c r="O9219" i="1"/>
  <c r="N9219" i="1"/>
  <c r="M9219" i="1"/>
  <c r="T9218" i="1"/>
  <c r="S9218" i="1"/>
  <c r="R9218" i="1"/>
  <c r="Q9218" i="1"/>
  <c r="P9218" i="1"/>
  <c r="O9218" i="1"/>
  <c r="N9218" i="1"/>
  <c r="M9218" i="1"/>
  <c r="T9217" i="1"/>
  <c r="S9217" i="1"/>
  <c r="R9217" i="1"/>
  <c r="Q9217" i="1"/>
  <c r="P9217" i="1"/>
  <c r="O9217" i="1"/>
  <c r="N9217" i="1"/>
  <c r="M9217" i="1"/>
  <c r="T9216" i="1"/>
  <c r="S9216" i="1"/>
  <c r="R9216" i="1"/>
  <c r="Q9216" i="1"/>
  <c r="P9216" i="1"/>
  <c r="O9216" i="1"/>
  <c r="N9216" i="1"/>
  <c r="M9216" i="1"/>
  <c r="T9215" i="1"/>
  <c r="S9215" i="1"/>
  <c r="R9215" i="1"/>
  <c r="Q9215" i="1"/>
  <c r="P9215" i="1"/>
  <c r="O9215" i="1"/>
  <c r="N9215" i="1"/>
  <c r="M9215" i="1"/>
  <c r="T9214" i="1"/>
  <c r="S9214" i="1"/>
  <c r="R9214" i="1"/>
  <c r="Q9214" i="1"/>
  <c r="P9214" i="1"/>
  <c r="O9214" i="1"/>
  <c r="N9214" i="1"/>
  <c r="M9214" i="1"/>
  <c r="T9213" i="1"/>
  <c r="S9213" i="1"/>
  <c r="R9213" i="1"/>
  <c r="Q9213" i="1"/>
  <c r="P9213" i="1"/>
  <c r="O9213" i="1"/>
  <c r="N9213" i="1"/>
  <c r="M9213" i="1"/>
  <c r="T9212" i="1"/>
  <c r="S9212" i="1"/>
  <c r="R9212" i="1"/>
  <c r="Q9212" i="1"/>
  <c r="P9212" i="1"/>
  <c r="O9212" i="1"/>
  <c r="N9212" i="1"/>
  <c r="M9212" i="1"/>
  <c r="T9211" i="1"/>
  <c r="S9211" i="1"/>
  <c r="R9211" i="1"/>
  <c r="Q9211" i="1"/>
  <c r="P9211" i="1"/>
  <c r="O9211" i="1"/>
  <c r="N9211" i="1"/>
  <c r="M9211" i="1"/>
  <c r="T9210" i="1"/>
  <c r="S9210" i="1"/>
  <c r="R9210" i="1"/>
  <c r="Q9210" i="1"/>
  <c r="P9210" i="1"/>
  <c r="O9210" i="1"/>
  <c r="N9210" i="1"/>
  <c r="M9210" i="1"/>
  <c r="T9209" i="1"/>
  <c r="S9209" i="1"/>
  <c r="R9209" i="1"/>
  <c r="Q9209" i="1"/>
  <c r="P9209" i="1"/>
  <c r="O9209" i="1"/>
  <c r="N9209" i="1"/>
  <c r="M9209" i="1"/>
  <c r="T9208" i="1"/>
  <c r="S9208" i="1"/>
  <c r="R9208" i="1"/>
  <c r="Q9208" i="1"/>
  <c r="P9208" i="1"/>
  <c r="O9208" i="1"/>
  <c r="N9208" i="1"/>
  <c r="M9208" i="1"/>
  <c r="T9207" i="1"/>
  <c r="S9207" i="1"/>
  <c r="R9207" i="1"/>
  <c r="Q9207" i="1"/>
  <c r="P9207" i="1"/>
  <c r="O9207" i="1"/>
  <c r="N9207" i="1"/>
  <c r="M9207" i="1"/>
  <c r="T9206" i="1"/>
  <c r="S9206" i="1"/>
  <c r="R9206" i="1"/>
  <c r="Q9206" i="1"/>
  <c r="P9206" i="1"/>
  <c r="O9206" i="1"/>
  <c r="N9206" i="1"/>
  <c r="M9206" i="1"/>
  <c r="T9205" i="1"/>
  <c r="S9205" i="1"/>
  <c r="R9205" i="1"/>
  <c r="Q9205" i="1"/>
  <c r="P9205" i="1"/>
  <c r="O9205" i="1"/>
  <c r="N9205" i="1"/>
  <c r="M9205" i="1"/>
  <c r="T9204" i="1"/>
  <c r="S9204" i="1"/>
  <c r="R9204" i="1"/>
  <c r="Q9204" i="1"/>
  <c r="P9204" i="1"/>
  <c r="O9204" i="1"/>
  <c r="N9204" i="1"/>
  <c r="M9204" i="1"/>
  <c r="T9203" i="1"/>
  <c r="S9203" i="1"/>
  <c r="R9203" i="1"/>
  <c r="Q9203" i="1"/>
  <c r="P9203" i="1"/>
  <c r="O9203" i="1"/>
  <c r="N9203" i="1"/>
  <c r="M9203" i="1"/>
  <c r="T9202" i="1"/>
  <c r="S9202" i="1"/>
  <c r="R9202" i="1"/>
  <c r="Q9202" i="1"/>
  <c r="P9202" i="1"/>
  <c r="O9202" i="1"/>
  <c r="N9202" i="1"/>
  <c r="M9202" i="1"/>
  <c r="T9201" i="1"/>
  <c r="S9201" i="1"/>
  <c r="R9201" i="1"/>
  <c r="Q9201" i="1"/>
  <c r="P9201" i="1"/>
  <c r="O9201" i="1"/>
  <c r="N9201" i="1"/>
  <c r="M9201" i="1"/>
  <c r="T9200" i="1"/>
  <c r="S9200" i="1"/>
  <c r="R9200" i="1"/>
  <c r="Q9200" i="1"/>
  <c r="P9200" i="1"/>
  <c r="O9200" i="1"/>
  <c r="N9200" i="1"/>
  <c r="M9200" i="1"/>
  <c r="T9199" i="1"/>
  <c r="S9199" i="1"/>
  <c r="R9199" i="1"/>
  <c r="Q9199" i="1"/>
  <c r="P9199" i="1"/>
  <c r="O9199" i="1"/>
  <c r="N9199" i="1"/>
  <c r="M9199" i="1"/>
  <c r="T9198" i="1"/>
  <c r="S9198" i="1"/>
  <c r="R9198" i="1"/>
  <c r="Q9198" i="1"/>
  <c r="P9198" i="1"/>
  <c r="O9198" i="1"/>
  <c r="N9198" i="1"/>
  <c r="M9198" i="1"/>
  <c r="T9197" i="1"/>
  <c r="S9197" i="1"/>
  <c r="R9197" i="1"/>
  <c r="Q9197" i="1"/>
  <c r="P9197" i="1"/>
  <c r="O9197" i="1"/>
  <c r="N9197" i="1"/>
  <c r="M9197" i="1"/>
  <c r="T9196" i="1"/>
  <c r="S9196" i="1"/>
  <c r="R9196" i="1"/>
  <c r="Q9196" i="1"/>
  <c r="P9196" i="1"/>
  <c r="O9196" i="1"/>
  <c r="N9196" i="1"/>
  <c r="M9196" i="1"/>
  <c r="T9195" i="1"/>
  <c r="S9195" i="1"/>
  <c r="R9195" i="1"/>
  <c r="Q9195" i="1"/>
  <c r="P9195" i="1"/>
  <c r="O9195" i="1"/>
  <c r="N9195" i="1"/>
  <c r="M9195" i="1"/>
  <c r="T9194" i="1"/>
  <c r="S9194" i="1"/>
  <c r="R9194" i="1"/>
  <c r="Q9194" i="1"/>
  <c r="P9194" i="1"/>
  <c r="O9194" i="1"/>
  <c r="N9194" i="1"/>
  <c r="M9194" i="1"/>
  <c r="T9193" i="1"/>
  <c r="S9193" i="1"/>
  <c r="R9193" i="1"/>
  <c r="Q9193" i="1"/>
  <c r="P9193" i="1"/>
  <c r="O9193" i="1"/>
  <c r="N9193" i="1"/>
  <c r="M9193" i="1"/>
  <c r="T9192" i="1"/>
  <c r="S9192" i="1"/>
  <c r="R9192" i="1"/>
  <c r="Q9192" i="1"/>
  <c r="P9192" i="1"/>
  <c r="O9192" i="1"/>
  <c r="N9192" i="1"/>
  <c r="M9192" i="1"/>
  <c r="T9191" i="1"/>
  <c r="S9191" i="1"/>
  <c r="R9191" i="1"/>
  <c r="Q9191" i="1"/>
  <c r="P9191" i="1"/>
  <c r="O9191" i="1"/>
  <c r="N9191" i="1"/>
  <c r="M9191" i="1"/>
  <c r="T9190" i="1"/>
  <c r="S9190" i="1"/>
  <c r="R9190" i="1"/>
  <c r="Q9190" i="1"/>
  <c r="P9190" i="1"/>
  <c r="O9190" i="1"/>
  <c r="N9190" i="1"/>
  <c r="M9190" i="1"/>
  <c r="T9189" i="1"/>
  <c r="S9189" i="1"/>
  <c r="R9189" i="1"/>
  <c r="Q9189" i="1"/>
  <c r="P9189" i="1"/>
  <c r="O9189" i="1"/>
  <c r="N9189" i="1"/>
  <c r="M9189" i="1"/>
  <c r="T9188" i="1"/>
  <c r="S9188" i="1"/>
  <c r="R9188" i="1"/>
  <c r="Q9188" i="1"/>
  <c r="P9188" i="1"/>
  <c r="O9188" i="1"/>
  <c r="N9188" i="1"/>
  <c r="M9188" i="1"/>
  <c r="T9187" i="1"/>
  <c r="S9187" i="1"/>
  <c r="R9187" i="1"/>
  <c r="Q9187" i="1"/>
  <c r="P9187" i="1"/>
  <c r="O9187" i="1"/>
  <c r="N9187" i="1"/>
  <c r="M9187" i="1"/>
  <c r="T9186" i="1"/>
  <c r="S9186" i="1"/>
  <c r="R9186" i="1"/>
  <c r="Q9186" i="1"/>
  <c r="P9186" i="1"/>
  <c r="O9186" i="1"/>
  <c r="N9186" i="1"/>
  <c r="M9186" i="1"/>
  <c r="T9185" i="1"/>
  <c r="S9185" i="1"/>
  <c r="R9185" i="1"/>
  <c r="Q9185" i="1"/>
  <c r="P9185" i="1"/>
  <c r="O9185" i="1"/>
  <c r="N9185" i="1"/>
  <c r="M9185" i="1"/>
  <c r="T9184" i="1"/>
  <c r="S9184" i="1"/>
  <c r="R9184" i="1"/>
  <c r="Q9184" i="1"/>
  <c r="P9184" i="1"/>
  <c r="O9184" i="1"/>
  <c r="N9184" i="1"/>
  <c r="M9184" i="1"/>
  <c r="T9183" i="1"/>
  <c r="S9183" i="1"/>
  <c r="R9183" i="1"/>
  <c r="Q9183" i="1"/>
  <c r="P9183" i="1"/>
  <c r="O9183" i="1"/>
  <c r="N9183" i="1"/>
  <c r="M9183" i="1"/>
  <c r="T9182" i="1"/>
  <c r="S9182" i="1"/>
  <c r="R9182" i="1"/>
  <c r="Q9182" i="1"/>
  <c r="P9182" i="1"/>
  <c r="O9182" i="1"/>
  <c r="N9182" i="1"/>
  <c r="M9182" i="1"/>
  <c r="T9181" i="1"/>
  <c r="S9181" i="1"/>
  <c r="R9181" i="1"/>
  <c r="Q9181" i="1"/>
  <c r="P9181" i="1"/>
  <c r="O9181" i="1"/>
  <c r="M9181" i="1"/>
  <c r="N9181" i="1" s="1"/>
  <c r="T9180" i="1"/>
  <c r="S9180" i="1"/>
  <c r="R9180" i="1"/>
  <c r="Q9180" i="1"/>
  <c r="P9180" i="1"/>
  <c r="O9180" i="1"/>
  <c r="M9180" i="1"/>
  <c r="N9180" i="1" s="1"/>
  <c r="T9179" i="1"/>
  <c r="S9179" i="1"/>
  <c r="R9179" i="1"/>
  <c r="Q9179" i="1"/>
  <c r="P9179" i="1"/>
  <c r="O9179" i="1"/>
  <c r="M9179" i="1"/>
  <c r="N9179" i="1" s="1"/>
  <c r="T9178" i="1"/>
  <c r="S9178" i="1"/>
  <c r="R9178" i="1"/>
  <c r="Q9178" i="1"/>
  <c r="P9178" i="1"/>
  <c r="O9178" i="1"/>
  <c r="M9178" i="1"/>
  <c r="N9178" i="1" s="1"/>
  <c r="T9177" i="1"/>
  <c r="S9177" i="1"/>
  <c r="R9177" i="1"/>
  <c r="Q9177" i="1"/>
  <c r="P9177" i="1"/>
  <c r="O9177" i="1"/>
  <c r="M9177" i="1"/>
  <c r="N9177" i="1" s="1"/>
  <c r="T9176" i="1"/>
  <c r="S9176" i="1"/>
  <c r="R9176" i="1"/>
  <c r="Q9176" i="1"/>
  <c r="P9176" i="1"/>
  <c r="O9176" i="1"/>
  <c r="M9176" i="1"/>
  <c r="N9176" i="1" s="1"/>
  <c r="T9175" i="1"/>
  <c r="S9175" i="1"/>
  <c r="R9175" i="1"/>
  <c r="Q9175" i="1"/>
  <c r="P9175" i="1"/>
  <c r="O9175" i="1"/>
  <c r="M9175" i="1"/>
  <c r="N9175" i="1" s="1"/>
  <c r="T9174" i="1"/>
  <c r="S9174" i="1"/>
  <c r="R9174" i="1"/>
  <c r="Q9174" i="1"/>
  <c r="P9174" i="1"/>
  <c r="O9174" i="1"/>
  <c r="M9174" i="1"/>
  <c r="N9174" i="1" s="1"/>
  <c r="T9173" i="1"/>
  <c r="S9173" i="1"/>
  <c r="R9173" i="1"/>
  <c r="Q9173" i="1"/>
  <c r="P9173" i="1"/>
  <c r="O9173" i="1"/>
  <c r="M9173" i="1"/>
  <c r="N9173" i="1" s="1"/>
  <c r="T9172" i="1"/>
  <c r="S9172" i="1"/>
  <c r="R9172" i="1"/>
  <c r="Q9172" i="1"/>
  <c r="P9172" i="1"/>
  <c r="O9172" i="1"/>
  <c r="N9172" i="1"/>
  <c r="M9172" i="1"/>
  <c r="T9171" i="1"/>
  <c r="S9171" i="1"/>
  <c r="R9171" i="1"/>
  <c r="Q9171" i="1"/>
  <c r="P9171" i="1"/>
  <c r="O9171" i="1"/>
  <c r="N9171" i="1"/>
  <c r="M9171" i="1"/>
  <c r="T9170" i="1"/>
  <c r="S9170" i="1"/>
  <c r="R9170" i="1"/>
  <c r="Q9170" i="1"/>
  <c r="P9170" i="1"/>
  <c r="O9170" i="1"/>
  <c r="N9170" i="1"/>
  <c r="M9170" i="1"/>
  <c r="T9169" i="1"/>
  <c r="S9169" i="1"/>
  <c r="R9169" i="1"/>
  <c r="Q9169" i="1"/>
  <c r="P9169" i="1"/>
  <c r="O9169" i="1"/>
  <c r="N9169" i="1"/>
  <c r="M9169" i="1"/>
  <c r="T9168" i="1"/>
  <c r="S9168" i="1"/>
  <c r="R9168" i="1"/>
  <c r="Q9168" i="1"/>
  <c r="P9168" i="1"/>
  <c r="O9168" i="1"/>
  <c r="N9168" i="1"/>
  <c r="M9168" i="1"/>
  <c r="T9167" i="1"/>
  <c r="S9167" i="1"/>
  <c r="R9167" i="1"/>
  <c r="Q9167" i="1"/>
  <c r="P9167" i="1"/>
  <c r="O9167" i="1"/>
  <c r="N9167" i="1"/>
  <c r="M9167" i="1"/>
  <c r="T9166" i="1"/>
  <c r="S9166" i="1"/>
  <c r="R9166" i="1"/>
  <c r="Q9166" i="1"/>
  <c r="P9166" i="1"/>
  <c r="O9166" i="1"/>
  <c r="N9166" i="1"/>
  <c r="M9166" i="1"/>
  <c r="T9165" i="1"/>
  <c r="S9165" i="1"/>
  <c r="R9165" i="1"/>
  <c r="Q9165" i="1"/>
  <c r="P9165" i="1"/>
  <c r="O9165" i="1"/>
  <c r="N9165" i="1"/>
  <c r="M9165" i="1"/>
  <c r="T9164" i="1"/>
  <c r="S9164" i="1"/>
  <c r="R9164" i="1"/>
  <c r="Q9164" i="1"/>
  <c r="P9164" i="1"/>
  <c r="O9164" i="1"/>
  <c r="N9164" i="1"/>
  <c r="M9164" i="1"/>
  <c r="T9163" i="1"/>
  <c r="S9163" i="1"/>
  <c r="R9163" i="1"/>
  <c r="Q9163" i="1"/>
  <c r="P9163" i="1"/>
  <c r="O9163" i="1"/>
  <c r="N9163" i="1"/>
  <c r="M9163" i="1"/>
  <c r="T9162" i="1"/>
  <c r="S9162" i="1"/>
  <c r="R9162" i="1"/>
  <c r="Q9162" i="1"/>
  <c r="P9162" i="1"/>
  <c r="O9162" i="1"/>
  <c r="N9162" i="1"/>
  <c r="M9162" i="1"/>
  <c r="T9161" i="1"/>
  <c r="S9161" i="1"/>
  <c r="R9161" i="1"/>
  <c r="Q9161" i="1"/>
  <c r="P9161" i="1"/>
  <c r="O9161" i="1"/>
  <c r="N9161" i="1"/>
  <c r="M9161" i="1"/>
  <c r="T9160" i="1"/>
  <c r="S9160" i="1"/>
  <c r="R9160" i="1"/>
  <c r="Q9160" i="1"/>
  <c r="P9160" i="1"/>
  <c r="O9160" i="1"/>
  <c r="N9160" i="1"/>
  <c r="M9160" i="1"/>
  <c r="T9159" i="1"/>
  <c r="S9159" i="1"/>
  <c r="R9159" i="1"/>
  <c r="Q9159" i="1"/>
  <c r="P9159" i="1"/>
  <c r="O9159" i="1"/>
  <c r="N9159" i="1"/>
  <c r="M9159" i="1"/>
  <c r="T9158" i="1"/>
  <c r="S9158" i="1"/>
  <c r="R9158" i="1"/>
  <c r="Q9158" i="1"/>
  <c r="P9158" i="1"/>
  <c r="O9158" i="1"/>
  <c r="N9158" i="1"/>
  <c r="M9158" i="1"/>
  <c r="T9157" i="1"/>
  <c r="S9157" i="1"/>
  <c r="R9157" i="1"/>
  <c r="Q9157" i="1"/>
  <c r="P9157" i="1"/>
  <c r="O9157" i="1"/>
  <c r="N9157" i="1"/>
  <c r="M9157" i="1"/>
  <c r="T9156" i="1"/>
  <c r="S9156" i="1"/>
  <c r="R9156" i="1"/>
  <c r="Q9156" i="1"/>
  <c r="P9156" i="1"/>
  <c r="O9156" i="1"/>
  <c r="N9156" i="1"/>
  <c r="M9156" i="1"/>
  <c r="T9155" i="1"/>
  <c r="S9155" i="1"/>
  <c r="R9155" i="1"/>
  <c r="Q9155" i="1"/>
  <c r="P9155" i="1"/>
  <c r="O9155" i="1"/>
  <c r="N9155" i="1"/>
  <c r="M9155" i="1"/>
  <c r="T9154" i="1"/>
  <c r="S9154" i="1"/>
  <c r="R9154" i="1"/>
  <c r="Q9154" i="1"/>
  <c r="P9154" i="1"/>
  <c r="O9154" i="1"/>
  <c r="N9154" i="1"/>
  <c r="M9154" i="1"/>
  <c r="T9153" i="1"/>
  <c r="S9153" i="1"/>
  <c r="R9153" i="1"/>
  <c r="Q9153" i="1"/>
  <c r="P9153" i="1"/>
  <c r="O9153" i="1"/>
  <c r="N9153" i="1"/>
  <c r="M9153" i="1"/>
  <c r="T9152" i="1"/>
  <c r="S9152" i="1"/>
  <c r="R9152" i="1"/>
  <c r="Q9152" i="1"/>
  <c r="P9152" i="1"/>
  <c r="O9152" i="1"/>
  <c r="N9152" i="1"/>
  <c r="M9152" i="1"/>
  <c r="T9151" i="1"/>
  <c r="S9151" i="1"/>
  <c r="R9151" i="1"/>
  <c r="Q9151" i="1"/>
  <c r="P9151" i="1"/>
  <c r="O9151" i="1"/>
  <c r="N9151" i="1"/>
  <c r="M9151" i="1"/>
  <c r="T9150" i="1"/>
  <c r="S9150" i="1"/>
  <c r="R9150" i="1"/>
  <c r="Q9150" i="1"/>
  <c r="P9150" i="1"/>
  <c r="O9150" i="1"/>
  <c r="N9150" i="1"/>
  <c r="M9150" i="1"/>
  <c r="T9149" i="1"/>
  <c r="S9149" i="1"/>
  <c r="R9149" i="1"/>
  <c r="Q9149" i="1"/>
  <c r="P9149" i="1"/>
  <c r="O9149" i="1"/>
  <c r="N9149" i="1"/>
  <c r="M9149" i="1"/>
  <c r="T9148" i="1"/>
  <c r="S9148" i="1"/>
  <c r="R9148" i="1"/>
  <c r="Q9148" i="1"/>
  <c r="P9148" i="1"/>
  <c r="O9148" i="1"/>
  <c r="N9148" i="1"/>
  <c r="M9148" i="1"/>
  <c r="T9147" i="1"/>
  <c r="S9147" i="1"/>
  <c r="R9147" i="1"/>
  <c r="Q9147" i="1"/>
  <c r="P9147" i="1"/>
  <c r="O9147" i="1"/>
  <c r="N9147" i="1"/>
  <c r="M9147" i="1"/>
  <c r="T9146" i="1"/>
  <c r="S9146" i="1"/>
  <c r="R9146" i="1"/>
  <c r="Q9146" i="1"/>
  <c r="P9146" i="1"/>
  <c r="O9146" i="1"/>
  <c r="N9146" i="1"/>
  <c r="M9146" i="1"/>
  <c r="T9145" i="1"/>
  <c r="S9145" i="1"/>
  <c r="R9145" i="1"/>
  <c r="Q9145" i="1"/>
  <c r="P9145" i="1"/>
  <c r="O9145" i="1"/>
  <c r="N9145" i="1"/>
  <c r="M9145" i="1"/>
  <c r="T9144" i="1"/>
  <c r="S9144" i="1"/>
  <c r="R9144" i="1"/>
  <c r="Q9144" i="1"/>
  <c r="P9144" i="1"/>
  <c r="O9144" i="1"/>
  <c r="N9144" i="1"/>
  <c r="M9144" i="1"/>
  <c r="T9143" i="1"/>
  <c r="S9143" i="1"/>
  <c r="R9143" i="1"/>
  <c r="Q9143" i="1"/>
  <c r="P9143" i="1"/>
  <c r="O9143" i="1"/>
  <c r="N9143" i="1"/>
  <c r="M9143" i="1"/>
  <c r="T9142" i="1"/>
  <c r="S9142" i="1"/>
  <c r="R9142" i="1"/>
  <c r="Q9142" i="1"/>
  <c r="P9142" i="1"/>
  <c r="O9142" i="1"/>
  <c r="N9142" i="1"/>
  <c r="M9142" i="1"/>
  <c r="T9141" i="1"/>
  <c r="S9141" i="1"/>
  <c r="R9141" i="1"/>
  <c r="Q9141" i="1"/>
  <c r="P9141" i="1"/>
  <c r="O9141" i="1"/>
  <c r="N9141" i="1"/>
  <c r="M9141" i="1"/>
  <c r="T9140" i="1"/>
  <c r="S9140" i="1"/>
  <c r="R9140" i="1"/>
  <c r="Q9140" i="1"/>
  <c r="P9140" i="1"/>
  <c r="O9140" i="1"/>
  <c r="N9140" i="1"/>
  <c r="M9140" i="1"/>
  <c r="T9139" i="1"/>
  <c r="S9139" i="1"/>
  <c r="R9139" i="1"/>
  <c r="Q9139" i="1"/>
  <c r="P9139" i="1"/>
  <c r="O9139" i="1"/>
  <c r="N9139" i="1"/>
  <c r="M9139" i="1"/>
  <c r="T9138" i="1"/>
  <c r="S9138" i="1"/>
  <c r="R9138" i="1"/>
  <c r="Q9138" i="1"/>
  <c r="P9138" i="1"/>
  <c r="O9138" i="1"/>
  <c r="N9138" i="1"/>
  <c r="M9138" i="1"/>
  <c r="T9137" i="1"/>
  <c r="S9137" i="1"/>
  <c r="R9137" i="1"/>
  <c r="Q9137" i="1"/>
  <c r="P9137" i="1"/>
  <c r="O9137" i="1"/>
  <c r="N9137" i="1"/>
  <c r="M9137" i="1"/>
  <c r="T9136" i="1"/>
  <c r="S9136" i="1"/>
  <c r="R9136" i="1"/>
  <c r="Q9136" i="1"/>
  <c r="P9136" i="1"/>
  <c r="O9136" i="1"/>
  <c r="N9136" i="1"/>
  <c r="M9136" i="1"/>
  <c r="T9135" i="1"/>
  <c r="S9135" i="1"/>
  <c r="R9135" i="1"/>
  <c r="Q9135" i="1"/>
  <c r="P9135" i="1"/>
  <c r="O9135" i="1"/>
  <c r="N9135" i="1"/>
  <c r="M9135" i="1"/>
  <c r="T9134" i="1"/>
  <c r="S9134" i="1"/>
  <c r="R9134" i="1"/>
  <c r="Q9134" i="1"/>
  <c r="P9134" i="1"/>
  <c r="O9134" i="1"/>
  <c r="N9134" i="1"/>
  <c r="M9134" i="1"/>
  <c r="T9133" i="1"/>
  <c r="S9133" i="1"/>
  <c r="R9133" i="1"/>
  <c r="Q9133" i="1"/>
  <c r="P9133" i="1"/>
  <c r="O9133" i="1"/>
  <c r="N9133" i="1"/>
  <c r="M9133" i="1"/>
  <c r="T9132" i="1"/>
  <c r="S9132" i="1"/>
  <c r="R9132" i="1"/>
  <c r="Q9132" i="1"/>
  <c r="P9132" i="1"/>
  <c r="O9132" i="1"/>
  <c r="N9132" i="1"/>
  <c r="M9132" i="1"/>
  <c r="T9131" i="1"/>
  <c r="S9131" i="1"/>
  <c r="R9131" i="1"/>
  <c r="Q9131" i="1"/>
  <c r="P9131" i="1"/>
  <c r="O9131" i="1"/>
  <c r="N9131" i="1"/>
  <c r="M9131" i="1"/>
  <c r="T9130" i="1"/>
  <c r="S9130" i="1"/>
  <c r="R9130" i="1"/>
  <c r="Q9130" i="1"/>
  <c r="P9130" i="1"/>
  <c r="O9130" i="1"/>
  <c r="N9130" i="1"/>
  <c r="M9130" i="1"/>
  <c r="T9129" i="1"/>
  <c r="S9129" i="1"/>
  <c r="R9129" i="1"/>
  <c r="Q9129" i="1"/>
  <c r="P9129" i="1"/>
  <c r="O9129" i="1"/>
  <c r="N9129" i="1"/>
  <c r="M9129" i="1"/>
  <c r="T9128" i="1"/>
  <c r="S9128" i="1"/>
  <c r="R9128" i="1"/>
  <c r="Q9128" i="1"/>
  <c r="P9128" i="1"/>
  <c r="O9128" i="1"/>
  <c r="N9128" i="1"/>
  <c r="M9128" i="1"/>
  <c r="T9127" i="1"/>
  <c r="S9127" i="1"/>
  <c r="R9127" i="1"/>
  <c r="Q9127" i="1"/>
  <c r="P9127" i="1"/>
  <c r="O9127" i="1"/>
  <c r="N9127" i="1"/>
  <c r="M9127" i="1"/>
  <c r="T9126" i="1"/>
  <c r="S9126" i="1"/>
  <c r="R9126" i="1"/>
  <c r="Q9126" i="1"/>
  <c r="P9126" i="1"/>
  <c r="O9126" i="1"/>
  <c r="N9126" i="1"/>
  <c r="M9126" i="1"/>
  <c r="T9125" i="1"/>
  <c r="S9125" i="1"/>
  <c r="R9125" i="1"/>
  <c r="Q9125" i="1"/>
  <c r="P9125" i="1"/>
  <c r="O9125" i="1"/>
  <c r="N9125" i="1"/>
  <c r="M9125" i="1"/>
  <c r="T9124" i="1"/>
  <c r="S9124" i="1"/>
  <c r="R9124" i="1"/>
  <c r="Q9124" i="1"/>
  <c r="P9124" i="1"/>
  <c r="O9124" i="1"/>
  <c r="N9124" i="1"/>
  <c r="M9124" i="1"/>
  <c r="T9123" i="1"/>
  <c r="S9123" i="1"/>
  <c r="R9123" i="1"/>
  <c r="Q9123" i="1"/>
  <c r="P9123" i="1"/>
  <c r="O9123" i="1"/>
  <c r="N9123" i="1"/>
  <c r="M9123" i="1"/>
  <c r="T9122" i="1"/>
  <c r="S9122" i="1"/>
  <c r="R9122" i="1"/>
  <c r="Q9122" i="1"/>
  <c r="P9122" i="1"/>
  <c r="O9122" i="1"/>
  <c r="N9122" i="1"/>
  <c r="M9122" i="1"/>
  <c r="T9121" i="1"/>
  <c r="S9121" i="1"/>
  <c r="R9121" i="1"/>
  <c r="Q9121" i="1"/>
  <c r="P9121" i="1"/>
  <c r="O9121" i="1"/>
  <c r="N9121" i="1"/>
  <c r="M9121" i="1"/>
  <c r="T9120" i="1"/>
  <c r="S9120" i="1"/>
  <c r="R9120" i="1"/>
  <c r="Q9120" i="1"/>
  <c r="P9120" i="1"/>
  <c r="O9120" i="1"/>
  <c r="N9120" i="1"/>
  <c r="M9120" i="1"/>
  <c r="T9119" i="1"/>
  <c r="S9119" i="1"/>
  <c r="R9119" i="1"/>
  <c r="Q9119" i="1"/>
  <c r="P9119" i="1"/>
  <c r="O9119" i="1"/>
  <c r="N9119" i="1"/>
  <c r="M9119" i="1"/>
  <c r="T9118" i="1"/>
  <c r="S9118" i="1"/>
  <c r="R9118" i="1"/>
  <c r="Q9118" i="1"/>
  <c r="P9118" i="1"/>
  <c r="O9118" i="1"/>
  <c r="N9118" i="1"/>
  <c r="M9118" i="1"/>
  <c r="T9117" i="1"/>
  <c r="S9117" i="1"/>
  <c r="R9117" i="1"/>
  <c r="Q9117" i="1"/>
  <c r="P9117" i="1"/>
  <c r="O9117" i="1"/>
  <c r="N9117" i="1"/>
  <c r="M9117" i="1"/>
  <c r="T9116" i="1"/>
  <c r="S9116" i="1"/>
  <c r="R9116" i="1"/>
  <c r="Q9116" i="1"/>
  <c r="P9116" i="1"/>
  <c r="O9116" i="1"/>
  <c r="N9116" i="1"/>
  <c r="M9116" i="1"/>
  <c r="T9115" i="1"/>
  <c r="S9115" i="1"/>
  <c r="R9115" i="1"/>
  <c r="Q9115" i="1"/>
  <c r="P9115" i="1"/>
  <c r="O9115" i="1"/>
  <c r="N9115" i="1"/>
  <c r="M9115" i="1"/>
  <c r="T9114" i="1"/>
  <c r="S9114" i="1"/>
  <c r="R9114" i="1"/>
  <c r="Q9114" i="1"/>
  <c r="P9114" i="1"/>
  <c r="O9114" i="1"/>
  <c r="N9114" i="1"/>
  <c r="M9114" i="1"/>
  <c r="T9113" i="1"/>
  <c r="S9113" i="1"/>
  <c r="R9113" i="1"/>
  <c r="Q9113" i="1"/>
  <c r="P9113" i="1"/>
  <c r="O9113" i="1"/>
  <c r="N9113" i="1"/>
  <c r="M9113" i="1"/>
  <c r="T9112" i="1"/>
  <c r="S9112" i="1"/>
  <c r="R9112" i="1"/>
  <c r="Q9112" i="1"/>
  <c r="P9112" i="1"/>
  <c r="O9112" i="1"/>
  <c r="N9112" i="1"/>
  <c r="M9112" i="1"/>
  <c r="T9111" i="1"/>
  <c r="S9111" i="1"/>
  <c r="R9111" i="1"/>
  <c r="Q9111" i="1"/>
  <c r="P9111" i="1"/>
  <c r="O9111" i="1"/>
  <c r="N9111" i="1"/>
  <c r="M9111" i="1"/>
  <c r="T9110" i="1"/>
  <c r="S9110" i="1"/>
  <c r="R9110" i="1"/>
  <c r="Q9110" i="1"/>
  <c r="P9110" i="1"/>
  <c r="O9110" i="1"/>
  <c r="N9110" i="1"/>
  <c r="M9110" i="1"/>
  <c r="T9109" i="1"/>
  <c r="S9109" i="1"/>
  <c r="R9109" i="1"/>
  <c r="Q9109" i="1"/>
  <c r="P9109" i="1"/>
  <c r="O9109" i="1"/>
  <c r="N9109" i="1"/>
  <c r="M9109" i="1"/>
  <c r="T9108" i="1"/>
  <c r="S9108" i="1"/>
  <c r="R9108" i="1"/>
  <c r="Q9108" i="1"/>
  <c r="P9108" i="1"/>
  <c r="O9108" i="1"/>
  <c r="N9108" i="1"/>
  <c r="M9108" i="1"/>
  <c r="T9107" i="1"/>
  <c r="S9107" i="1"/>
  <c r="R9107" i="1"/>
  <c r="Q9107" i="1"/>
  <c r="P9107" i="1"/>
  <c r="O9107" i="1"/>
  <c r="N9107" i="1"/>
  <c r="M9107" i="1"/>
  <c r="T9106" i="1"/>
  <c r="S9106" i="1"/>
  <c r="R9106" i="1"/>
  <c r="Q9106" i="1"/>
  <c r="P9106" i="1"/>
  <c r="O9106" i="1"/>
  <c r="N9106" i="1"/>
  <c r="M9106" i="1"/>
  <c r="T9105" i="1"/>
  <c r="S9105" i="1"/>
  <c r="R9105" i="1"/>
  <c r="Q9105" i="1"/>
  <c r="P9105" i="1"/>
  <c r="O9105" i="1"/>
  <c r="N9105" i="1"/>
  <c r="M9105" i="1"/>
  <c r="T9104" i="1"/>
  <c r="S9104" i="1"/>
  <c r="R9104" i="1"/>
  <c r="Q9104" i="1"/>
  <c r="P9104" i="1"/>
  <c r="O9104" i="1"/>
  <c r="N9104" i="1"/>
  <c r="M9104" i="1"/>
  <c r="T9103" i="1"/>
  <c r="S9103" i="1"/>
  <c r="R9103" i="1"/>
  <c r="Q9103" i="1"/>
  <c r="P9103" i="1"/>
  <c r="O9103" i="1"/>
  <c r="N9103" i="1"/>
  <c r="M9103" i="1"/>
  <c r="T9102" i="1"/>
  <c r="S9102" i="1"/>
  <c r="R9102" i="1"/>
  <c r="Q9102" i="1"/>
  <c r="P9102" i="1"/>
  <c r="O9102" i="1"/>
  <c r="N9102" i="1"/>
  <c r="M9102" i="1"/>
  <c r="T9101" i="1"/>
  <c r="S9101" i="1"/>
  <c r="R9101" i="1"/>
  <c r="Q9101" i="1"/>
  <c r="P9101" i="1"/>
  <c r="O9101" i="1"/>
  <c r="N9101" i="1"/>
  <c r="M9101" i="1"/>
  <c r="T9100" i="1"/>
  <c r="S9100" i="1"/>
  <c r="R9100" i="1"/>
  <c r="Q9100" i="1"/>
  <c r="P9100" i="1"/>
  <c r="O9100" i="1"/>
  <c r="N9100" i="1"/>
  <c r="M9100" i="1"/>
  <c r="T9099" i="1"/>
  <c r="S9099" i="1"/>
  <c r="R9099" i="1"/>
  <c r="Q9099" i="1"/>
  <c r="P9099" i="1"/>
  <c r="O9099" i="1"/>
  <c r="N9099" i="1"/>
  <c r="M9099" i="1"/>
  <c r="T9098" i="1"/>
  <c r="S9098" i="1"/>
  <c r="R9098" i="1"/>
  <c r="Q9098" i="1"/>
  <c r="P9098" i="1"/>
  <c r="O9098" i="1"/>
  <c r="N9098" i="1"/>
  <c r="M9098" i="1"/>
  <c r="T9097" i="1"/>
  <c r="S9097" i="1"/>
  <c r="R9097" i="1"/>
  <c r="Q9097" i="1"/>
  <c r="P9097" i="1"/>
  <c r="O9097" i="1"/>
  <c r="N9097" i="1"/>
  <c r="M9097" i="1"/>
  <c r="T9096" i="1"/>
  <c r="S9096" i="1"/>
  <c r="R9096" i="1"/>
  <c r="Q9096" i="1"/>
  <c r="P9096" i="1"/>
  <c r="O9096" i="1"/>
  <c r="N9096" i="1"/>
  <c r="M9096" i="1"/>
  <c r="T9095" i="1"/>
  <c r="S9095" i="1"/>
  <c r="R9095" i="1"/>
  <c r="Q9095" i="1"/>
  <c r="P9095" i="1"/>
  <c r="O9095" i="1"/>
  <c r="N9095" i="1"/>
  <c r="M9095" i="1"/>
  <c r="T9094" i="1"/>
  <c r="S9094" i="1"/>
  <c r="R9094" i="1"/>
  <c r="Q9094" i="1"/>
  <c r="P9094" i="1"/>
  <c r="O9094" i="1"/>
  <c r="N9094" i="1"/>
  <c r="M9094" i="1"/>
  <c r="T9093" i="1"/>
  <c r="S9093" i="1"/>
  <c r="R9093" i="1"/>
  <c r="Q9093" i="1"/>
  <c r="P9093" i="1"/>
  <c r="O9093" i="1"/>
  <c r="N9093" i="1"/>
  <c r="M9093" i="1"/>
  <c r="T9092" i="1"/>
  <c r="S9092" i="1"/>
  <c r="N9092" i="1" s="1"/>
  <c r="R9092" i="1"/>
  <c r="Q9092" i="1"/>
  <c r="P9092" i="1"/>
  <c r="O9092" i="1"/>
  <c r="M9092" i="1"/>
  <c r="T9091" i="1"/>
  <c r="S9091" i="1"/>
  <c r="N9091" i="1" s="1"/>
  <c r="R9091" i="1"/>
  <c r="Q9091" i="1"/>
  <c r="P9091" i="1"/>
  <c r="O9091" i="1"/>
  <c r="M9091" i="1"/>
  <c r="T9090" i="1"/>
  <c r="S9090" i="1"/>
  <c r="N9090" i="1" s="1"/>
  <c r="R9090" i="1"/>
  <c r="Q9090" i="1"/>
  <c r="P9090" i="1"/>
  <c r="O9090" i="1"/>
  <c r="M9090" i="1"/>
  <c r="T9089" i="1"/>
  <c r="S9089" i="1"/>
  <c r="N9089" i="1" s="1"/>
  <c r="R9089" i="1"/>
  <c r="Q9089" i="1"/>
  <c r="P9089" i="1"/>
  <c r="O9089" i="1"/>
  <c r="M9089" i="1"/>
  <c r="T9088" i="1"/>
  <c r="S9088" i="1"/>
  <c r="R9088" i="1"/>
  <c r="Q9088" i="1"/>
  <c r="P9088" i="1"/>
  <c r="O9088" i="1"/>
  <c r="M9088" i="1"/>
  <c r="N9088" i="1" s="1"/>
  <c r="T9087" i="1"/>
  <c r="S9087" i="1"/>
  <c r="R9087" i="1"/>
  <c r="Q9087" i="1"/>
  <c r="P9087" i="1"/>
  <c r="O9087" i="1"/>
  <c r="M9087" i="1"/>
  <c r="N9087" i="1" s="1"/>
  <c r="T9086" i="1"/>
  <c r="S9086" i="1"/>
  <c r="R9086" i="1"/>
  <c r="Q9086" i="1"/>
  <c r="P9086" i="1"/>
  <c r="O9086" i="1"/>
  <c r="M9086" i="1"/>
  <c r="N9086" i="1" s="1"/>
  <c r="T9085" i="1"/>
  <c r="S9085" i="1"/>
  <c r="R9085" i="1"/>
  <c r="Q9085" i="1"/>
  <c r="P9085" i="1"/>
  <c r="O9085" i="1"/>
  <c r="M9085" i="1"/>
  <c r="N9085" i="1" s="1"/>
  <c r="T9084" i="1"/>
  <c r="S9084" i="1"/>
  <c r="R9084" i="1"/>
  <c r="Q9084" i="1"/>
  <c r="P9084" i="1"/>
  <c r="O9084" i="1"/>
  <c r="N9084" i="1"/>
  <c r="M9084" i="1"/>
  <c r="T9083" i="1"/>
  <c r="S9083" i="1"/>
  <c r="R9083" i="1"/>
  <c r="Q9083" i="1"/>
  <c r="P9083" i="1"/>
  <c r="O9083" i="1"/>
  <c r="N9083" i="1"/>
  <c r="M9083" i="1"/>
  <c r="T9082" i="1"/>
  <c r="S9082" i="1"/>
  <c r="R9082" i="1"/>
  <c r="Q9082" i="1"/>
  <c r="P9082" i="1"/>
  <c r="O9082" i="1"/>
  <c r="N9082" i="1"/>
  <c r="M9082" i="1"/>
  <c r="T9081" i="1"/>
  <c r="S9081" i="1"/>
  <c r="R9081" i="1"/>
  <c r="Q9081" i="1"/>
  <c r="P9081" i="1"/>
  <c r="O9081" i="1"/>
  <c r="N9081" i="1"/>
  <c r="M9081" i="1"/>
  <c r="T9080" i="1"/>
  <c r="S9080" i="1"/>
  <c r="R9080" i="1"/>
  <c r="Q9080" i="1"/>
  <c r="P9080" i="1"/>
  <c r="O9080" i="1"/>
  <c r="N9080" i="1"/>
  <c r="M9080" i="1"/>
  <c r="T9079" i="1"/>
  <c r="S9079" i="1"/>
  <c r="R9079" i="1"/>
  <c r="Q9079" i="1"/>
  <c r="P9079" i="1"/>
  <c r="O9079" i="1"/>
  <c r="N9079" i="1"/>
  <c r="M9079" i="1"/>
  <c r="T9078" i="1"/>
  <c r="S9078" i="1"/>
  <c r="R9078" i="1"/>
  <c r="Q9078" i="1"/>
  <c r="P9078" i="1"/>
  <c r="O9078" i="1"/>
  <c r="N9078" i="1"/>
  <c r="M9078" i="1"/>
  <c r="T9077" i="1"/>
  <c r="S9077" i="1"/>
  <c r="R9077" i="1"/>
  <c r="Q9077" i="1"/>
  <c r="P9077" i="1"/>
  <c r="O9077" i="1"/>
  <c r="N9077" i="1"/>
  <c r="M9077" i="1"/>
  <c r="T9076" i="1"/>
  <c r="S9076" i="1"/>
  <c r="R9076" i="1"/>
  <c r="Q9076" i="1"/>
  <c r="P9076" i="1"/>
  <c r="O9076" i="1"/>
  <c r="N9076" i="1"/>
  <c r="M9076" i="1"/>
  <c r="T9075" i="1"/>
  <c r="S9075" i="1"/>
  <c r="R9075" i="1"/>
  <c r="Q9075" i="1"/>
  <c r="P9075" i="1"/>
  <c r="O9075" i="1"/>
  <c r="N9075" i="1"/>
  <c r="M9075" i="1"/>
  <c r="T9074" i="1"/>
  <c r="S9074" i="1"/>
  <c r="R9074" i="1"/>
  <c r="Q9074" i="1"/>
  <c r="P9074" i="1"/>
  <c r="O9074" i="1"/>
  <c r="M9074" i="1"/>
  <c r="N9074" i="1" s="1"/>
  <c r="T9073" i="1"/>
  <c r="S9073" i="1"/>
  <c r="R9073" i="1"/>
  <c r="Q9073" i="1"/>
  <c r="P9073" i="1"/>
  <c r="O9073" i="1"/>
  <c r="N9073" i="1"/>
  <c r="M9073" i="1"/>
  <c r="T9072" i="1"/>
  <c r="S9072" i="1"/>
  <c r="R9072" i="1"/>
  <c r="Q9072" i="1"/>
  <c r="P9072" i="1"/>
  <c r="O9072" i="1"/>
  <c r="M9072" i="1"/>
  <c r="N9072" i="1" s="1"/>
  <c r="T9071" i="1"/>
  <c r="S9071" i="1"/>
  <c r="R9071" i="1"/>
  <c r="Q9071" i="1"/>
  <c r="P9071" i="1"/>
  <c r="O9071" i="1"/>
  <c r="M9071" i="1"/>
  <c r="N9071" i="1" s="1"/>
  <c r="T9070" i="1"/>
  <c r="S9070" i="1"/>
  <c r="R9070" i="1"/>
  <c r="Q9070" i="1"/>
  <c r="P9070" i="1"/>
  <c r="O9070" i="1"/>
  <c r="N9070" i="1"/>
  <c r="M9070" i="1"/>
  <c r="T9069" i="1"/>
  <c r="S9069" i="1"/>
  <c r="R9069" i="1"/>
  <c r="Q9069" i="1"/>
  <c r="P9069" i="1"/>
  <c r="O9069" i="1"/>
  <c r="N9069" i="1"/>
  <c r="M9069" i="1"/>
  <c r="T9068" i="1"/>
  <c r="S9068" i="1"/>
  <c r="R9068" i="1"/>
  <c r="Q9068" i="1"/>
  <c r="P9068" i="1"/>
  <c r="O9068" i="1"/>
  <c r="N9068" i="1"/>
  <c r="M9068" i="1"/>
  <c r="T9067" i="1"/>
  <c r="S9067" i="1"/>
  <c r="R9067" i="1"/>
  <c r="Q9067" i="1"/>
  <c r="P9067" i="1"/>
  <c r="O9067" i="1"/>
  <c r="N9067" i="1"/>
  <c r="M9067" i="1"/>
  <c r="T9066" i="1"/>
  <c r="S9066" i="1"/>
  <c r="R9066" i="1"/>
  <c r="Q9066" i="1"/>
  <c r="P9066" i="1"/>
  <c r="O9066" i="1"/>
  <c r="N9066" i="1"/>
  <c r="M9066" i="1"/>
  <c r="T9065" i="1"/>
  <c r="S9065" i="1"/>
  <c r="R9065" i="1"/>
  <c r="Q9065" i="1"/>
  <c r="P9065" i="1"/>
  <c r="O9065" i="1"/>
  <c r="N9065" i="1"/>
  <c r="M9065" i="1"/>
  <c r="T9064" i="1"/>
  <c r="S9064" i="1"/>
  <c r="R9064" i="1"/>
  <c r="Q9064" i="1"/>
  <c r="P9064" i="1"/>
  <c r="O9064" i="1"/>
  <c r="N9064" i="1"/>
  <c r="M9064" i="1"/>
  <c r="T9063" i="1"/>
  <c r="S9063" i="1"/>
  <c r="R9063" i="1"/>
  <c r="Q9063" i="1"/>
  <c r="P9063" i="1"/>
  <c r="O9063" i="1"/>
  <c r="N9063" i="1"/>
  <c r="M9063" i="1"/>
  <c r="T9062" i="1"/>
  <c r="S9062" i="1"/>
  <c r="R9062" i="1"/>
  <c r="Q9062" i="1"/>
  <c r="P9062" i="1"/>
  <c r="O9062" i="1"/>
  <c r="M9062" i="1"/>
  <c r="N9062" i="1" s="1"/>
  <c r="T9061" i="1"/>
  <c r="S9061" i="1"/>
  <c r="R9061" i="1"/>
  <c r="Q9061" i="1"/>
  <c r="P9061" i="1"/>
  <c r="O9061" i="1"/>
  <c r="M9061" i="1"/>
  <c r="N9061" i="1" s="1"/>
  <c r="T9060" i="1"/>
  <c r="S9060" i="1"/>
  <c r="R9060" i="1"/>
  <c r="Q9060" i="1"/>
  <c r="P9060" i="1"/>
  <c r="O9060" i="1"/>
  <c r="M9060" i="1"/>
  <c r="N9060" i="1" s="1"/>
  <c r="T9059" i="1"/>
  <c r="S9059" i="1"/>
  <c r="R9059" i="1"/>
  <c r="Q9059" i="1"/>
  <c r="P9059" i="1"/>
  <c r="O9059" i="1"/>
  <c r="M9059" i="1"/>
  <c r="N9059" i="1" s="1"/>
  <c r="T9058" i="1"/>
  <c r="S9058" i="1"/>
  <c r="R9058" i="1"/>
  <c r="Q9058" i="1"/>
  <c r="P9058" i="1"/>
  <c r="O9058" i="1"/>
  <c r="M9058" i="1"/>
  <c r="N9058" i="1" s="1"/>
  <c r="T9057" i="1"/>
  <c r="S9057" i="1"/>
  <c r="R9057" i="1"/>
  <c r="Q9057" i="1"/>
  <c r="P9057" i="1"/>
  <c r="O9057" i="1"/>
  <c r="M9057" i="1"/>
  <c r="N9057" i="1" s="1"/>
  <c r="T9056" i="1"/>
  <c r="S9056" i="1"/>
  <c r="R9056" i="1"/>
  <c r="Q9056" i="1"/>
  <c r="P9056" i="1"/>
  <c r="O9056" i="1"/>
  <c r="M9056" i="1"/>
  <c r="N9056" i="1" s="1"/>
  <c r="T9055" i="1"/>
  <c r="S9055" i="1"/>
  <c r="R9055" i="1"/>
  <c r="Q9055" i="1"/>
  <c r="P9055" i="1"/>
  <c r="O9055" i="1"/>
  <c r="M9055" i="1"/>
  <c r="N9055" i="1" s="1"/>
  <c r="T9054" i="1"/>
  <c r="S9054" i="1"/>
  <c r="R9054" i="1"/>
  <c r="Q9054" i="1"/>
  <c r="P9054" i="1"/>
  <c r="O9054" i="1"/>
  <c r="M9054" i="1"/>
  <c r="N9054" i="1" s="1"/>
  <c r="T9053" i="1"/>
  <c r="S9053" i="1"/>
  <c r="R9053" i="1"/>
  <c r="Q9053" i="1"/>
  <c r="P9053" i="1"/>
  <c r="O9053" i="1"/>
  <c r="M9053" i="1"/>
  <c r="N9053" i="1" s="1"/>
  <c r="T9052" i="1"/>
  <c r="S9052" i="1"/>
  <c r="R9052" i="1"/>
  <c r="Q9052" i="1"/>
  <c r="P9052" i="1"/>
  <c r="O9052" i="1"/>
  <c r="M9052" i="1"/>
  <c r="N9052" i="1" s="1"/>
  <c r="T9051" i="1"/>
  <c r="S9051" i="1"/>
  <c r="R9051" i="1"/>
  <c r="Q9051" i="1"/>
  <c r="P9051" i="1"/>
  <c r="O9051" i="1"/>
  <c r="M9051" i="1"/>
  <c r="N9051" i="1" s="1"/>
  <c r="T9050" i="1"/>
  <c r="S9050" i="1"/>
  <c r="R9050" i="1"/>
  <c r="Q9050" i="1"/>
  <c r="P9050" i="1"/>
  <c r="O9050" i="1"/>
  <c r="M9050" i="1"/>
  <c r="N9050" i="1" s="1"/>
  <c r="T9049" i="1"/>
  <c r="S9049" i="1"/>
  <c r="R9049" i="1"/>
  <c r="Q9049" i="1"/>
  <c r="P9049" i="1"/>
  <c r="O9049" i="1"/>
  <c r="M9049" i="1"/>
  <c r="N9049" i="1" s="1"/>
  <c r="T9048" i="1"/>
  <c r="S9048" i="1"/>
  <c r="R9048" i="1"/>
  <c r="Q9048" i="1"/>
  <c r="P9048" i="1"/>
  <c r="O9048" i="1"/>
  <c r="M9048" i="1"/>
  <c r="N9048" i="1" s="1"/>
  <c r="T9047" i="1"/>
  <c r="S9047" i="1"/>
  <c r="R9047" i="1"/>
  <c r="Q9047" i="1"/>
  <c r="P9047" i="1"/>
  <c r="O9047" i="1"/>
  <c r="M9047" i="1"/>
  <c r="N9047" i="1" s="1"/>
  <c r="T9046" i="1"/>
  <c r="S9046" i="1"/>
  <c r="R9046" i="1"/>
  <c r="Q9046" i="1"/>
  <c r="P9046" i="1"/>
  <c r="O9046" i="1"/>
  <c r="M9046" i="1"/>
  <c r="N9046" i="1" s="1"/>
  <c r="T9045" i="1"/>
  <c r="S9045" i="1"/>
  <c r="R9045" i="1"/>
  <c r="Q9045" i="1"/>
  <c r="P9045" i="1"/>
  <c r="O9045" i="1"/>
  <c r="M9045" i="1"/>
  <c r="N9045" i="1" s="1"/>
  <c r="T9044" i="1"/>
  <c r="S9044" i="1"/>
  <c r="R9044" i="1"/>
  <c r="Q9044" i="1"/>
  <c r="P9044" i="1"/>
  <c r="O9044" i="1"/>
  <c r="M9044" i="1"/>
  <c r="N9044" i="1" s="1"/>
  <c r="T9043" i="1"/>
  <c r="S9043" i="1"/>
  <c r="R9043" i="1"/>
  <c r="Q9043" i="1"/>
  <c r="P9043" i="1"/>
  <c r="O9043" i="1"/>
  <c r="N9043" i="1"/>
  <c r="M9043" i="1"/>
  <c r="T9042" i="1"/>
  <c r="S9042" i="1"/>
  <c r="R9042" i="1"/>
  <c r="Q9042" i="1"/>
  <c r="P9042" i="1"/>
  <c r="O9042" i="1"/>
  <c r="N9042" i="1"/>
  <c r="M9042" i="1"/>
  <c r="T9041" i="1"/>
  <c r="S9041" i="1"/>
  <c r="R9041" i="1"/>
  <c r="Q9041" i="1"/>
  <c r="P9041" i="1"/>
  <c r="O9041" i="1"/>
  <c r="M9041" i="1"/>
  <c r="N9041" i="1" s="1"/>
  <c r="T9040" i="1"/>
  <c r="S9040" i="1"/>
  <c r="R9040" i="1"/>
  <c r="Q9040" i="1"/>
  <c r="P9040" i="1"/>
  <c r="O9040" i="1"/>
  <c r="M9040" i="1"/>
  <c r="N9040" i="1" s="1"/>
  <c r="T9039" i="1"/>
  <c r="S9039" i="1"/>
  <c r="R9039" i="1"/>
  <c r="Q9039" i="1"/>
  <c r="P9039" i="1"/>
  <c r="O9039" i="1"/>
  <c r="M9039" i="1"/>
  <c r="N9039" i="1" s="1"/>
  <c r="T9038" i="1"/>
  <c r="S9038" i="1"/>
  <c r="R9038" i="1"/>
  <c r="Q9038" i="1"/>
  <c r="P9038" i="1"/>
  <c r="O9038" i="1"/>
  <c r="M9038" i="1"/>
  <c r="N9038" i="1" s="1"/>
  <c r="T9037" i="1"/>
  <c r="S9037" i="1"/>
  <c r="R9037" i="1"/>
  <c r="Q9037" i="1"/>
  <c r="P9037" i="1"/>
  <c r="O9037" i="1"/>
  <c r="M9037" i="1"/>
  <c r="N9037" i="1" s="1"/>
  <c r="T9036" i="1"/>
  <c r="S9036" i="1"/>
  <c r="R9036" i="1"/>
  <c r="Q9036" i="1"/>
  <c r="P9036" i="1"/>
  <c r="O9036" i="1"/>
  <c r="M9036" i="1"/>
  <c r="N9036" i="1" s="1"/>
  <c r="T9035" i="1"/>
  <c r="S9035" i="1"/>
  <c r="R9035" i="1"/>
  <c r="Q9035" i="1"/>
  <c r="P9035" i="1"/>
  <c r="O9035" i="1"/>
  <c r="M9035" i="1"/>
  <c r="N9035" i="1" s="1"/>
  <c r="T9034" i="1"/>
  <c r="S9034" i="1"/>
  <c r="R9034" i="1"/>
  <c r="Q9034" i="1"/>
  <c r="P9034" i="1"/>
  <c r="O9034" i="1"/>
  <c r="M9034" i="1"/>
  <c r="N9034" i="1" s="1"/>
  <c r="T9033" i="1"/>
  <c r="S9033" i="1"/>
  <c r="R9033" i="1"/>
  <c r="Q9033" i="1"/>
  <c r="P9033" i="1"/>
  <c r="O9033" i="1"/>
  <c r="M9033" i="1"/>
  <c r="N9033" i="1" s="1"/>
  <c r="T9032" i="1"/>
  <c r="S9032" i="1"/>
  <c r="R9032" i="1"/>
  <c r="Q9032" i="1"/>
  <c r="P9032" i="1"/>
  <c r="O9032" i="1"/>
  <c r="M9032" i="1"/>
  <c r="N9032" i="1" s="1"/>
  <c r="T9031" i="1"/>
  <c r="S9031" i="1"/>
  <c r="R9031" i="1"/>
  <c r="Q9031" i="1"/>
  <c r="P9031" i="1"/>
  <c r="O9031" i="1"/>
  <c r="M9031" i="1"/>
  <c r="N9031" i="1" s="1"/>
  <c r="T9030" i="1"/>
  <c r="S9030" i="1"/>
  <c r="R9030" i="1"/>
  <c r="Q9030" i="1"/>
  <c r="P9030" i="1"/>
  <c r="O9030" i="1"/>
  <c r="M9030" i="1"/>
  <c r="N9030" i="1" s="1"/>
  <c r="T9029" i="1"/>
  <c r="S9029" i="1"/>
  <c r="R9029" i="1"/>
  <c r="Q9029" i="1"/>
  <c r="P9029" i="1"/>
  <c r="O9029" i="1"/>
  <c r="M9029" i="1"/>
  <c r="N9029" i="1" s="1"/>
  <c r="T9028" i="1"/>
  <c r="S9028" i="1"/>
  <c r="R9028" i="1"/>
  <c r="Q9028" i="1"/>
  <c r="P9028" i="1"/>
  <c r="O9028" i="1"/>
  <c r="M9028" i="1"/>
  <c r="N9028" i="1" s="1"/>
  <c r="T9027" i="1"/>
  <c r="S9027" i="1"/>
  <c r="R9027" i="1"/>
  <c r="Q9027" i="1"/>
  <c r="P9027" i="1"/>
  <c r="O9027" i="1"/>
  <c r="M9027" i="1"/>
  <c r="N9027" i="1" s="1"/>
  <c r="T9026" i="1"/>
  <c r="S9026" i="1"/>
  <c r="R9026" i="1"/>
  <c r="Q9026" i="1"/>
  <c r="P9026" i="1"/>
  <c r="O9026" i="1"/>
  <c r="M9026" i="1"/>
  <c r="N9026" i="1" s="1"/>
  <c r="T9025" i="1"/>
  <c r="S9025" i="1"/>
  <c r="R9025" i="1"/>
  <c r="Q9025" i="1"/>
  <c r="P9025" i="1"/>
  <c r="O9025" i="1"/>
  <c r="M9025" i="1"/>
  <c r="N9025" i="1" s="1"/>
  <c r="T9024" i="1"/>
  <c r="S9024" i="1"/>
  <c r="R9024" i="1"/>
  <c r="Q9024" i="1"/>
  <c r="P9024" i="1"/>
  <c r="O9024" i="1"/>
  <c r="M9024" i="1"/>
  <c r="N9024" i="1" s="1"/>
  <c r="T9023" i="1"/>
  <c r="S9023" i="1"/>
  <c r="R9023" i="1"/>
  <c r="Q9023" i="1"/>
  <c r="P9023" i="1"/>
  <c r="O9023" i="1"/>
  <c r="M9023" i="1"/>
  <c r="N9023" i="1" s="1"/>
  <c r="T9022" i="1"/>
  <c r="S9022" i="1"/>
  <c r="R9022" i="1"/>
  <c r="Q9022" i="1"/>
  <c r="P9022" i="1"/>
  <c r="O9022" i="1"/>
  <c r="M9022" i="1"/>
  <c r="N9022" i="1" s="1"/>
  <c r="T9021" i="1"/>
  <c r="S9021" i="1"/>
  <c r="R9021" i="1"/>
  <c r="Q9021" i="1"/>
  <c r="P9021" i="1"/>
  <c r="O9021" i="1"/>
  <c r="N9021" i="1"/>
  <c r="M9021" i="1"/>
  <c r="T9020" i="1"/>
  <c r="S9020" i="1"/>
  <c r="R9020" i="1"/>
  <c r="Q9020" i="1"/>
  <c r="P9020" i="1"/>
  <c r="O9020" i="1"/>
  <c r="N9020" i="1"/>
  <c r="M9020" i="1"/>
  <c r="T9019" i="1"/>
  <c r="S9019" i="1"/>
  <c r="R9019" i="1"/>
  <c r="Q9019" i="1"/>
  <c r="P9019" i="1"/>
  <c r="O9019" i="1"/>
  <c r="N9019" i="1"/>
  <c r="M9019" i="1"/>
  <c r="T9018" i="1"/>
  <c r="S9018" i="1"/>
  <c r="R9018" i="1"/>
  <c r="Q9018" i="1"/>
  <c r="P9018" i="1"/>
  <c r="O9018" i="1"/>
  <c r="N9018" i="1"/>
  <c r="M9018" i="1"/>
  <c r="T9017" i="1"/>
  <c r="S9017" i="1"/>
  <c r="R9017" i="1"/>
  <c r="Q9017" i="1"/>
  <c r="P9017" i="1"/>
  <c r="O9017" i="1"/>
  <c r="N9017" i="1"/>
  <c r="M9017" i="1"/>
  <c r="T9016" i="1"/>
  <c r="S9016" i="1"/>
  <c r="R9016" i="1"/>
  <c r="Q9016" i="1"/>
  <c r="P9016" i="1"/>
  <c r="O9016" i="1"/>
  <c r="N9016" i="1"/>
  <c r="M9016" i="1"/>
  <c r="T9015" i="1"/>
  <c r="S9015" i="1"/>
  <c r="R9015" i="1"/>
  <c r="Q9015" i="1"/>
  <c r="P9015" i="1"/>
  <c r="O9015" i="1"/>
  <c r="N9015" i="1"/>
  <c r="M9015" i="1"/>
  <c r="T9014" i="1"/>
  <c r="S9014" i="1"/>
  <c r="R9014" i="1"/>
  <c r="Q9014" i="1"/>
  <c r="P9014" i="1"/>
  <c r="O9014" i="1"/>
  <c r="N9014" i="1"/>
  <c r="M9014" i="1"/>
  <c r="T9013" i="1"/>
  <c r="S9013" i="1"/>
  <c r="R9013" i="1"/>
  <c r="Q9013" i="1"/>
  <c r="P9013" i="1"/>
  <c r="O9013" i="1"/>
  <c r="N9013" i="1"/>
  <c r="M9013" i="1"/>
  <c r="T9012" i="1"/>
  <c r="S9012" i="1"/>
  <c r="R9012" i="1"/>
  <c r="Q9012" i="1"/>
  <c r="P9012" i="1"/>
  <c r="O9012" i="1"/>
  <c r="N9012" i="1"/>
  <c r="M9012" i="1"/>
  <c r="T9011" i="1"/>
  <c r="S9011" i="1"/>
  <c r="R9011" i="1"/>
  <c r="Q9011" i="1"/>
  <c r="P9011" i="1"/>
  <c r="O9011" i="1"/>
  <c r="N9011" i="1"/>
  <c r="M9011" i="1"/>
  <c r="T9010" i="1"/>
  <c r="S9010" i="1"/>
  <c r="R9010" i="1"/>
  <c r="Q9010" i="1"/>
  <c r="P9010" i="1"/>
  <c r="O9010" i="1"/>
  <c r="N9010" i="1"/>
  <c r="M9010" i="1"/>
  <c r="T9009" i="1"/>
  <c r="S9009" i="1"/>
  <c r="R9009" i="1"/>
  <c r="Q9009" i="1"/>
  <c r="P9009" i="1"/>
  <c r="O9009" i="1"/>
  <c r="N9009" i="1"/>
  <c r="M9009" i="1"/>
  <c r="T9008" i="1"/>
  <c r="S9008" i="1"/>
  <c r="R9008" i="1"/>
  <c r="Q9008" i="1"/>
  <c r="P9008" i="1"/>
  <c r="O9008" i="1"/>
  <c r="N9008" i="1"/>
  <c r="M9008" i="1"/>
  <c r="T9007" i="1"/>
  <c r="S9007" i="1"/>
  <c r="R9007" i="1"/>
  <c r="Q9007" i="1"/>
  <c r="P9007" i="1"/>
  <c r="O9007" i="1"/>
  <c r="N9007" i="1"/>
  <c r="M9007" i="1"/>
  <c r="T9006" i="1"/>
  <c r="S9006" i="1"/>
  <c r="R9006" i="1"/>
  <c r="Q9006" i="1"/>
  <c r="P9006" i="1"/>
  <c r="O9006" i="1"/>
  <c r="N9006" i="1"/>
  <c r="M9006" i="1"/>
  <c r="T9005" i="1"/>
  <c r="S9005" i="1"/>
  <c r="N9005" i="1" s="1"/>
  <c r="R9005" i="1"/>
  <c r="Q9005" i="1"/>
  <c r="P9005" i="1"/>
  <c r="O9005" i="1"/>
  <c r="M9005" i="1"/>
  <c r="T9004" i="1"/>
  <c r="S9004" i="1"/>
  <c r="N9004" i="1" s="1"/>
  <c r="R9004" i="1"/>
  <c r="Q9004" i="1"/>
  <c r="P9004" i="1"/>
  <c r="O9004" i="1"/>
  <c r="M9004" i="1"/>
  <c r="T9003" i="1"/>
  <c r="S9003" i="1"/>
  <c r="R9003" i="1"/>
  <c r="Q9003" i="1"/>
  <c r="P9003" i="1"/>
  <c r="O9003" i="1"/>
  <c r="N9003" i="1"/>
  <c r="M9003" i="1"/>
  <c r="T9002" i="1"/>
  <c r="S9002" i="1"/>
  <c r="R9002" i="1"/>
  <c r="Q9002" i="1"/>
  <c r="P9002" i="1"/>
  <c r="O9002" i="1"/>
  <c r="N9002" i="1"/>
  <c r="M9002" i="1"/>
  <c r="T9001" i="1"/>
  <c r="S9001" i="1"/>
  <c r="R9001" i="1"/>
  <c r="Q9001" i="1"/>
  <c r="P9001" i="1"/>
  <c r="O9001" i="1"/>
  <c r="N9001" i="1"/>
  <c r="M9001" i="1"/>
  <c r="T9000" i="1"/>
  <c r="S9000" i="1"/>
  <c r="R9000" i="1"/>
  <c r="Q9000" i="1"/>
  <c r="P9000" i="1"/>
  <c r="O9000" i="1"/>
  <c r="N9000" i="1"/>
  <c r="M9000" i="1"/>
  <c r="T8999" i="1"/>
  <c r="S8999" i="1"/>
  <c r="R8999" i="1"/>
  <c r="Q8999" i="1"/>
  <c r="P8999" i="1"/>
  <c r="O8999" i="1"/>
  <c r="N8999" i="1"/>
  <c r="M8999" i="1"/>
  <c r="T8998" i="1"/>
  <c r="S8998" i="1"/>
  <c r="R8998" i="1"/>
  <c r="Q8998" i="1"/>
  <c r="P8998" i="1"/>
  <c r="O8998" i="1"/>
  <c r="N8998" i="1"/>
  <c r="M8998" i="1"/>
  <c r="T8997" i="1"/>
  <c r="S8997" i="1"/>
  <c r="R8997" i="1"/>
  <c r="Q8997" i="1"/>
  <c r="P8997" i="1"/>
  <c r="O8997" i="1"/>
  <c r="N8997" i="1"/>
  <c r="M8997" i="1"/>
  <c r="T8996" i="1"/>
  <c r="S8996" i="1"/>
  <c r="R8996" i="1"/>
  <c r="Q8996" i="1"/>
  <c r="P8996" i="1"/>
  <c r="O8996" i="1"/>
  <c r="N8996" i="1"/>
  <c r="M8996" i="1"/>
  <c r="T8995" i="1"/>
  <c r="S8995" i="1"/>
  <c r="R8995" i="1"/>
  <c r="Q8995" i="1"/>
  <c r="P8995" i="1"/>
  <c r="O8995" i="1"/>
  <c r="N8995" i="1"/>
  <c r="M8995" i="1"/>
  <c r="T8994" i="1"/>
  <c r="S8994" i="1"/>
  <c r="R8994" i="1"/>
  <c r="Q8994" i="1"/>
  <c r="P8994" i="1"/>
  <c r="O8994" i="1"/>
  <c r="N8994" i="1"/>
  <c r="M8994" i="1"/>
  <c r="T8993" i="1"/>
  <c r="S8993" i="1"/>
  <c r="R8993" i="1"/>
  <c r="Q8993" i="1"/>
  <c r="P8993" i="1"/>
  <c r="O8993" i="1"/>
  <c r="N8993" i="1"/>
  <c r="M8993" i="1"/>
  <c r="T8992" i="1"/>
  <c r="S8992" i="1"/>
  <c r="R8992" i="1"/>
  <c r="Q8992" i="1"/>
  <c r="P8992" i="1"/>
  <c r="O8992" i="1"/>
  <c r="N8992" i="1"/>
  <c r="M8992" i="1"/>
  <c r="T8991" i="1"/>
  <c r="S8991" i="1"/>
  <c r="R8991" i="1"/>
  <c r="Q8991" i="1"/>
  <c r="P8991" i="1"/>
  <c r="O8991" i="1"/>
  <c r="N8991" i="1"/>
  <c r="M8991" i="1"/>
  <c r="T8990" i="1"/>
  <c r="S8990" i="1"/>
  <c r="R8990" i="1"/>
  <c r="Q8990" i="1"/>
  <c r="P8990" i="1"/>
  <c r="O8990" i="1"/>
  <c r="N8990" i="1"/>
  <c r="M8990" i="1"/>
  <c r="T8989" i="1"/>
  <c r="S8989" i="1"/>
  <c r="R8989" i="1"/>
  <c r="Q8989" i="1"/>
  <c r="P8989" i="1"/>
  <c r="O8989" i="1"/>
  <c r="N8989" i="1"/>
  <c r="M8989" i="1"/>
  <c r="T8988" i="1"/>
  <c r="S8988" i="1"/>
  <c r="R8988" i="1"/>
  <c r="Q8988" i="1"/>
  <c r="P8988" i="1"/>
  <c r="O8988" i="1"/>
  <c r="N8988" i="1"/>
  <c r="M8988" i="1"/>
  <c r="T8987" i="1"/>
  <c r="S8987" i="1"/>
  <c r="R8987" i="1"/>
  <c r="Q8987" i="1"/>
  <c r="P8987" i="1"/>
  <c r="O8987" i="1"/>
  <c r="N8987" i="1"/>
  <c r="M8987" i="1"/>
  <c r="T8986" i="1"/>
  <c r="S8986" i="1"/>
  <c r="R8986" i="1"/>
  <c r="Q8986" i="1"/>
  <c r="P8986" i="1"/>
  <c r="O8986" i="1"/>
  <c r="N8986" i="1"/>
  <c r="M8986" i="1"/>
  <c r="T8985" i="1"/>
  <c r="S8985" i="1"/>
  <c r="R8985" i="1"/>
  <c r="Q8985" i="1"/>
  <c r="P8985" i="1"/>
  <c r="O8985" i="1"/>
  <c r="N8985" i="1"/>
  <c r="M8985" i="1"/>
  <c r="T8984" i="1"/>
  <c r="S8984" i="1"/>
  <c r="R8984" i="1"/>
  <c r="Q8984" i="1"/>
  <c r="P8984" i="1"/>
  <c r="O8984" i="1"/>
  <c r="N8984" i="1"/>
  <c r="M8984" i="1"/>
  <c r="T8983" i="1"/>
  <c r="S8983" i="1"/>
  <c r="R8983" i="1"/>
  <c r="Q8983" i="1"/>
  <c r="P8983" i="1"/>
  <c r="O8983" i="1"/>
  <c r="N8983" i="1"/>
  <c r="M8983" i="1"/>
  <c r="T8982" i="1"/>
  <c r="S8982" i="1"/>
  <c r="R8982" i="1"/>
  <c r="Q8982" i="1"/>
  <c r="P8982" i="1"/>
  <c r="O8982" i="1"/>
  <c r="N8982" i="1"/>
  <c r="M8982" i="1"/>
  <c r="T8981" i="1"/>
  <c r="S8981" i="1"/>
  <c r="R8981" i="1"/>
  <c r="Q8981" i="1"/>
  <c r="P8981" i="1"/>
  <c r="O8981" i="1"/>
  <c r="N8981" i="1"/>
  <c r="M8981" i="1"/>
  <c r="T8980" i="1"/>
  <c r="S8980" i="1"/>
  <c r="R8980" i="1"/>
  <c r="Q8980" i="1"/>
  <c r="P8980" i="1"/>
  <c r="O8980" i="1"/>
  <c r="N8980" i="1"/>
  <c r="M8980" i="1"/>
  <c r="T8979" i="1"/>
  <c r="S8979" i="1"/>
  <c r="R8979" i="1"/>
  <c r="Q8979" i="1"/>
  <c r="P8979" i="1"/>
  <c r="O8979" i="1"/>
  <c r="N8979" i="1"/>
  <c r="M8979" i="1"/>
  <c r="T8978" i="1"/>
  <c r="S8978" i="1"/>
  <c r="R8978" i="1"/>
  <c r="Q8978" i="1"/>
  <c r="P8978" i="1"/>
  <c r="O8978" i="1"/>
  <c r="N8978" i="1"/>
  <c r="M8978" i="1"/>
  <c r="T8977" i="1"/>
  <c r="S8977" i="1"/>
  <c r="R8977" i="1"/>
  <c r="Q8977" i="1"/>
  <c r="P8977" i="1"/>
  <c r="O8977" i="1"/>
  <c r="N8977" i="1"/>
  <c r="M8977" i="1"/>
  <c r="T8976" i="1"/>
  <c r="S8976" i="1"/>
  <c r="R8976" i="1"/>
  <c r="Q8976" i="1"/>
  <c r="P8976" i="1"/>
  <c r="O8976" i="1"/>
  <c r="N8976" i="1"/>
  <c r="M8976" i="1"/>
  <c r="T8975" i="1"/>
  <c r="S8975" i="1"/>
  <c r="R8975" i="1"/>
  <c r="Q8975" i="1"/>
  <c r="P8975" i="1"/>
  <c r="O8975" i="1"/>
  <c r="N8975" i="1"/>
  <c r="M8975" i="1"/>
  <c r="T8974" i="1"/>
  <c r="S8974" i="1"/>
  <c r="R8974" i="1"/>
  <c r="Q8974" i="1"/>
  <c r="P8974" i="1"/>
  <c r="O8974" i="1"/>
  <c r="N8974" i="1"/>
  <c r="M8974" i="1"/>
  <c r="T8973" i="1"/>
  <c r="S8973" i="1"/>
  <c r="R8973" i="1"/>
  <c r="Q8973" i="1"/>
  <c r="P8973" i="1"/>
  <c r="O8973" i="1"/>
  <c r="N8973" i="1"/>
  <c r="M8973" i="1"/>
  <c r="T8972" i="1"/>
  <c r="S8972" i="1"/>
  <c r="R8972" i="1"/>
  <c r="Q8972" i="1"/>
  <c r="P8972" i="1"/>
  <c r="O8972" i="1"/>
  <c r="N8972" i="1"/>
  <c r="M8972" i="1"/>
  <c r="T8971" i="1"/>
  <c r="S8971" i="1"/>
  <c r="R8971" i="1"/>
  <c r="Q8971" i="1"/>
  <c r="P8971" i="1"/>
  <c r="O8971" i="1"/>
  <c r="N8971" i="1"/>
  <c r="M8971" i="1"/>
  <c r="T8970" i="1"/>
  <c r="S8970" i="1"/>
  <c r="R8970" i="1"/>
  <c r="Q8970" i="1"/>
  <c r="P8970" i="1"/>
  <c r="O8970" i="1"/>
  <c r="N8970" i="1"/>
  <c r="M8970" i="1"/>
  <c r="T8969" i="1"/>
  <c r="S8969" i="1"/>
  <c r="R8969" i="1"/>
  <c r="Q8969" i="1"/>
  <c r="P8969" i="1"/>
  <c r="O8969" i="1"/>
  <c r="N8969" i="1"/>
  <c r="M8969" i="1"/>
  <c r="T8968" i="1"/>
  <c r="S8968" i="1"/>
  <c r="R8968" i="1"/>
  <c r="Q8968" i="1"/>
  <c r="P8968" i="1"/>
  <c r="O8968" i="1"/>
  <c r="N8968" i="1"/>
  <c r="M8968" i="1"/>
  <c r="T8967" i="1"/>
  <c r="S8967" i="1"/>
  <c r="R8967" i="1"/>
  <c r="Q8967" i="1"/>
  <c r="P8967" i="1"/>
  <c r="O8967" i="1"/>
  <c r="N8967" i="1"/>
  <c r="M8967" i="1"/>
  <c r="T8966" i="1"/>
  <c r="S8966" i="1"/>
  <c r="R8966" i="1"/>
  <c r="Q8966" i="1"/>
  <c r="P8966" i="1"/>
  <c r="O8966" i="1"/>
  <c r="N8966" i="1"/>
  <c r="M8966" i="1"/>
  <c r="T8965" i="1"/>
  <c r="S8965" i="1"/>
  <c r="R8965" i="1"/>
  <c r="Q8965" i="1"/>
  <c r="P8965" i="1"/>
  <c r="O8965" i="1"/>
  <c r="N8965" i="1"/>
  <c r="M8965" i="1"/>
  <c r="T8964" i="1"/>
  <c r="S8964" i="1"/>
  <c r="R8964" i="1"/>
  <c r="Q8964" i="1"/>
  <c r="P8964" i="1"/>
  <c r="O8964" i="1"/>
  <c r="N8964" i="1"/>
  <c r="M8964" i="1"/>
  <c r="T8963" i="1"/>
  <c r="S8963" i="1"/>
  <c r="R8963" i="1"/>
  <c r="Q8963" i="1"/>
  <c r="P8963" i="1"/>
  <c r="O8963" i="1"/>
  <c r="N8963" i="1"/>
  <c r="M8963" i="1"/>
  <c r="T8962" i="1"/>
  <c r="S8962" i="1"/>
  <c r="R8962" i="1"/>
  <c r="Q8962" i="1"/>
  <c r="P8962" i="1"/>
  <c r="O8962" i="1"/>
  <c r="N8962" i="1"/>
  <c r="M8962" i="1"/>
  <c r="T8961" i="1"/>
  <c r="S8961" i="1"/>
  <c r="R8961" i="1"/>
  <c r="Q8961" i="1"/>
  <c r="P8961" i="1"/>
  <c r="O8961" i="1"/>
  <c r="N8961" i="1"/>
  <c r="M8961" i="1"/>
  <c r="T8960" i="1"/>
  <c r="S8960" i="1"/>
  <c r="R8960" i="1"/>
  <c r="Q8960" i="1"/>
  <c r="P8960" i="1"/>
  <c r="O8960" i="1"/>
  <c r="N8960" i="1"/>
  <c r="M8960" i="1"/>
  <c r="T8959" i="1"/>
  <c r="S8959" i="1"/>
  <c r="R8959" i="1"/>
  <c r="Q8959" i="1"/>
  <c r="P8959" i="1"/>
  <c r="O8959" i="1"/>
  <c r="N8959" i="1"/>
  <c r="M8959" i="1"/>
  <c r="T8958" i="1"/>
  <c r="S8958" i="1"/>
  <c r="R8958" i="1"/>
  <c r="Q8958" i="1"/>
  <c r="P8958" i="1"/>
  <c r="O8958" i="1"/>
  <c r="N8958" i="1"/>
  <c r="M8958" i="1"/>
  <c r="T8957" i="1"/>
  <c r="S8957" i="1"/>
  <c r="R8957" i="1"/>
  <c r="Q8957" i="1"/>
  <c r="P8957" i="1"/>
  <c r="O8957" i="1"/>
  <c r="N8957" i="1"/>
  <c r="M8957" i="1"/>
  <c r="T8956" i="1"/>
  <c r="S8956" i="1"/>
  <c r="R8956" i="1"/>
  <c r="Q8956" i="1"/>
  <c r="P8956" i="1"/>
  <c r="O8956" i="1"/>
  <c r="N8956" i="1"/>
  <c r="M8956" i="1"/>
  <c r="T8955" i="1"/>
  <c r="S8955" i="1"/>
  <c r="R8955" i="1"/>
  <c r="Q8955" i="1"/>
  <c r="P8955" i="1"/>
  <c r="O8955" i="1"/>
  <c r="N8955" i="1"/>
  <c r="M8955" i="1"/>
  <c r="T8954" i="1"/>
  <c r="S8954" i="1"/>
  <c r="R8954" i="1"/>
  <c r="Q8954" i="1"/>
  <c r="P8954" i="1"/>
  <c r="O8954" i="1"/>
  <c r="N8954" i="1"/>
  <c r="M8954" i="1"/>
  <c r="T8953" i="1"/>
  <c r="S8953" i="1"/>
  <c r="R8953" i="1"/>
  <c r="Q8953" i="1"/>
  <c r="P8953" i="1"/>
  <c r="O8953" i="1"/>
  <c r="N8953" i="1"/>
  <c r="M8953" i="1"/>
  <c r="T8952" i="1"/>
  <c r="S8952" i="1"/>
  <c r="R8952" i="1"/>
  <c r="Q8952" i="1"/>
  <c r="P8952" i="1"/>
  <c r="O8952" i="1"/>
  <c r="N8952" i="1"/>
  <c r="M8952" i="1"/>
  <c r="T8951" i="1"/>
  <c r="S8951" i="1"/>
  <c r="R8951" i="1"/>
  <c r="Q8951" i="1"/>
  <c r="P8951" i="1"/>
  <c r="O8951" i="1"/>
  <c r="N8951" i="1"/>
  <c r="M8951" i="1"/>
  <c r="T8950" i="1"/>
  <c r="S8950" i="1"/>
  <c r="R8950" i="1"/>
  <c r="Q8950" i="1"/>
  <c r="P8950" i="1"/>
  <c r="O8950" i="1"/>
  <c r="N8950" i="1"/>
  <c r="M8950" i="1"/>
  <c r="T8949" i="1"/>
  <c r="S8949" i="1"/>
  <c r="R8949" i="1"/>
  <c r="Q8949" i="1"/>
  <c r="P8949" i="1"/>
  <c r="O8949" i="1"/>
  <c r="N8949" i="1"/>
  <c r="M8949" i="1"/>
  <c r="T8948" i="1"/>
  <c r="S8948" i="1"/>
  <c r="R8948" i="1"/>
  <c r="Q8948" i="1"/>
  <c r="P8948" i="1"/>
  <c r="O8948" i="1"/>
  <c r="N8948" i="1"/>
  <c r="M8948" i="1"/>
  <c r="T8947" i="1"/>
  <c r="S8947" i="1"/>
  <c r="R8947" i="1"/>
  <c r="Q8947" i="1"/>
  <c r="P8947" i="1"/>
  <c r="O8947" i="1"/>
  <c r="N8947" i="1"/>
  <c r="M8947" i="1"/>
  <c r="T8946" i="1"/>
  <c r="S8946" i="1"/>
  <c r="R8946" i="1"/>
  <c r="Q8946" i="1"/>
  <c r="P8946" i="1"/>
  <c r="O8946" i="1"/>
  <c r="N8946" i="1"/>
  <c r="M8946" i="1"/>
  <c r="T8945" i="1"/>
  <c r="S8945" i="1"/>
  <c r="R8945" i="1"/>
  <c r="Q8945" i="1"/>
  <c r="P8945" i="1"/>
  <c r="O8945" i="1"/>
  <c r="N8945" i="1"/>
  <c r="M8945" i="1"/>
  <c r="T8944" i="1"/>
  <c r="S8944" i="1"/>
  <c r="R8944" i="1"/>
  <c r="Q8944" i="1"/>
  <c r="P8944" i="1"/>
  <c r="O8944" i="1"/>
  <c r="N8944" i="1"/>
  <c r="M8944" i="1"/>
  <c r="T8943" i="1"/>
  <c r="S8943" i="1"/>
  <c r="R8943" i="1"/>
  <c r="Q8943" i="1"/>
  <c r="P8943" i="1"/>
  <c r="O8943" i="1"/>
  <c r="N8943" i="1"/>
  <c r="M8943" i="1"/>
  <c r="T8942" i="1"/>
  <c r="S8942" i="1"/>
  <c r="R8942" i="1"/>
  <c r="Q8942" i="1"/>
  <c r="P8942" i="1"/>
  <c r="O8942" i="1"/>
  <c r="N8942" i="1"/>
  <c r="M8942" i="1"/>
  <c r="T8941" i="1"/>
  <c r="S8941" i="1"/>
  <c r="R8941" i="1"/>
  <c r="Q8941" i="1"/>
  <c r="P8941" i="1"/>
  <c r="O8941" i="1"/>
  <c r="N8941" i="1"/>
  <c r="M8941" i="1"/>
  <c r="T8940" i="1"/>
  <c r="S8940" i="1"/>
  <c r="R8940" i="1"/>
  <c r="Q8940" i="1"/>
  <c r="P8940" i="1"/>
  <c r="O8940" i="1"/>
  <c r="N8940" i="1"/>
  <c r="M8940" i="1"/>
  <c r="T8939" i="1"/>
  <c r="S8939" i="1"/>
  <c r="R8939" i="1"/>
  <c r="Q8939" i="1"/>
  <c r="P8939" i="1"/>
  <c r="O8939" i="1"/>
  <c r="N8939" i="1"/>
  <c r="M8939" i="1"/>
  <c r="T8938" i="1"/>
  <c r="S8938" i="1"/>
  <c r="R8938" i="1"/>
  <c r="Q8938" i="1"/>
  <c r="P8938" i="1"/>
  <c r="O8938" i="1"/>
  <c r="N8938" i="1"/>
  <c r="M8938" i="1"/>
  <c r="T8937" i="1"/>
  <c r="S8937" i="1"/>
  <c r="R8937" i="1"/>
  <c r="Q8937" i="1"/>
  <c r="P8937" i="1"/>
  <c r="O8937" i="1"/>
  <c r="N8937" i="1"/>
  <c r="M8937" i="1"/>
  <c r="T8936" i="1"/>
  <c r="S8936" i="1"/>
  <c r="R8936" i="1"/>
  <c r="Q8936" i="1"/>
  <c r="P8936" i="1"/>
  <c r="O8936" i="1"/>
  <c r="N8936" i="1"/>
  <c r="M8936" i="1"/>
  <c r="T8935" i="1"/>
  <c r="S8935" i="1"/>
  <c r="R8935" i="1"/>
  <c r="Q8935" i="1"/>
  <c r="P8935" i="1"/>
  <c r="O8935" i="1"/>
  <c r="N8935" i="1"/>
  <c r="M8935" i="1"/>
  <c r="T8934" i="1"/>
  <c r="S8934" i="1"/>
  <c r="R8934" i="1"/>
  <c r="Q8934" i="1"/>
  <c r="P8934" i="1"/>
  <c r="O8934" i="1"/>
  <c r="N8934" i="1"/>
  <c r="M8934" i="1"/>
  <c r="T8933" i="1"/>
  <c r="S8933" i="1"/>
  <c r="R8933" i="1"/>
  <c r="Q8933" i="1"/>
  <c r="P8933" i="1"/>
  <c r="O8933" i="1"/>
  <c r="N8933" i="1"/>
  <c r="M8933" i="1"/>
  <c r="T8932" i="1"/>
  <c r="S8932" i="1"/>
  <c r="R8932" i="1"/>
  <c r="Q8932" i="1"/>
  <c r="P8932" i="1"/>
  <c r="O8932" i="1"/>
  <c r="N8932" i="1"/>
  <c r="M8932" i="1"/>
  <c r="T8931" i="1"/>
  <c r="S8931" i="1"/>
  <c r="R8931" i="1"/>
  <c r="Q8931" i="1"/>
  <c r="P8931" i="1"/>
  <c r="O8931" i="1"/>
  <c r="N8931" i="1"/>
  <c r="M8931" i="1"/>
  <c r="T8930" i="1"/>
  <c r="S8930" i="1"/>
  <c r="R8930" i="1"/>
  <c r="Q8930" i="1"/>
  <c r="P8930" i="1"/>
  <c r="O8930" i="1"/>
  <c r="N8930" i="1"/>
  <c r="M8930" i="1"/>
  <c r="T8929" i="1"/>
  <c r="S8929" i="1"/>
  <c r="R8929" i="1"/>
  <c r="Q8929" i="1"/>
  <c r="P8929" i="1"/>
  <c r="O8929" i="1"/>
  <c r="N8929" i="1"/>
  <c r="M8929" i="1"/>
  <c r="T8928" i="1"/>
  <c r="S8928" i="1"/>
  <c r="R8928" i="1"/>
  <c r="Q8928" i="1"/>
  <c r="P8928" i="1"/>
  <c r="O8928" i="1"/>
  <c r="N8928" i="1"/>
  <c r="M8928" i="1"/>
  <c r="T8927" i="1"/>
  <c r="S8927" i="1"/>
  <c r="R8927" i="1"/>
  <c r="Q8927" i="1"/>
  <c r="P8927" i="1"/>
  <c r="O8927" i="1"/>
  <c r="N8927" i="1"/>
  <c r="M8927" i="1"/>
  <c r="T8926" i="1"/>
  <c r="S8926" i="1"/>
  <c r="R8926" i="1"/>
  <c r="Q8926" i="1"/>
  <c r="P8926" i="1"/>
  <c r="O8926" i="1"/>
  <c r="N8926" i="1"/>
  <c r="M8926" i="1"/>
  <c r="T8925" i="1"/>
  <c r="S8925" i="1"/>
  <c r="R8925" i="1"/>
  <c r="Q8925" i="1"/>
  <c r="P8925" i="1"/>
  <c r="O8925" i="1"/>
  <c r="N8925" i="1"/>
  <c r="M8925" i="1"/>
  <c r="T8924" i="1"/>
  <c r="S8924" i="1"/>
  <c r="R8924" i="1"/>
  <c r="Q8924" i="1"/>
  <c r="P8924" i="1"/>
  <c r="O8924" i="1"/>
  <c r="N8924" i="1"/>
  <c r="M8924" i="1"/>
  <c r="T8923" i="1"/>
  <c r="S8923" i="1"/>
  <c r="R8923" i="1"/>
  <c r="Q8923" i="1"/>
  <c r="P8923" i="1"/>
  <c r="O8923" i="1"/>
  <c r="N8923" i="1"/>
  <c r="M8923" i="1"/>
  <c r="T8922" i="1"/>
  <c r="S8922" i="1"/>
  <c r="R8922" i="1"/>
  <c r="Q8922" i="1"/>
  <c r="P8922" i="1"/>
  <c r="O8922" i="1"/>
  <c r="N8922" i="1"/>
  <c r="M8922" i="1"/>
  <c r="T8921" i="1"/>
  <c r="S8921" i="1"/>
  <c r="R8921" i="1"/>
  <c r="Q8921" i="1"/>
  <c r="P8921" i="1"/>
  <c r="O8921" i="1"/>
  <c r="N8921" i="1"/>
  <c r="M8921" i="1"/>
  <c r="T8920" i="1"/>
  <c r="S8920" i="1"/>
  <c r="R8920" i="1"/>
  <c r="Q8920" i="1"/>
  <c r="P8920" i="1"/>
  <c r="O8920" i="1"/>
  <c r="N8920" i="1"/>
  <c r="M8920" i="1"/>
  <c r="T8919" i="1"/>
  <c r="S8919" i="1"/>
  <c r="R8919" i="1"/>
  <c r="Q8919" i="1"/>
  <c r="P8919" i="1"/>
  <c r="O8919" i="1"/>
  <c r="N8919" i="1"/>
  <c r="M8919" i="1"/>
  <c r="T8918" i="1"/>
  <c r="S8918" i="1"/>
  <c r="R8918" i="1"/>
  <c r="Q8918" i="1"/>
  <c r="P8918" i="1"/>
  <c r="O8918" i="1"/>
  <c r="N8918" i="1"/>
  <c r="M8918" i="1"/>
  <c r="T8917" i="1"/>
  <c r="S8917" i="1"/>
  <c r="R8917" i="1"/>
  <c r="Q8917" i="1"/>
  <c r="P8917" i="1"/>
  <c r="O8917" i="1"/>
  <c r="N8917" i="1"/>
  <c r="M8917" i="1"/>
  <c r="T8916" i="1"/>
  <c r="S8916" i="1"/>
  <c r="R8916" i="1"/>
  <c r="Q8916" i="1"/>
  <c r="P8916" i="1"/>
  <c r="O8916" i="1"/>
  <c r="N8916" i="1"/>
  <c r="M8916" i="1"/>
  <c r="T8915" i="1"/>
  <c r="S8915" i="1"/>
  <c r="R8915" i="1"/>
  <c r="Q8915" i="1"/>
  <c r="P8915" i="1"/>
  <c r="O8915" i="1"/>
  <c r="N8915" i="1"/>
  <c r="M8915" i="1"/>
  <c r="T8914" i="1"/>
  <c r="S8914" i="1"/>
  <c r="R8914" i="1"/>
  <c r="Q8914" i="1"/>
  <c r="P8914" i="1"/>
  <c r="O8914" i="1"/>
  <c r="N8914" i="1"/>
  <c r="M8914" i="1"/>
  <c r="T8913" i="1"/>
  <c r="S8913" i="1"/>
  <c r="R8913" i="1"/>
  <c r="Q8913" i="1"/>
  <c r="P8913" i="1"/>
  <c r="O8913" i="1"/>
  <c r="N8913" i="1"/>
  <c r="M8913" i="1"/>
  <c r="T8912" i="1"/>
  <c r="S8912" i="1"/>
  <c r="R8912" i="1"/>
  <c r="Q8912" i="1"/>
  <c r="P8912" i="1"/>
  <c r="O8912" i="1"/>
  <c r="N8912" i="1"/>
  <c r="M8912" i="1"/>
  <c r="T8911" i="1"/>
  <c r="S8911" i="1"/>
  <c r="R8911" i="1"/>
  <c r="Q8911" i="1"/>
  <c r="P8911" i="1"/>
  <c r="O8911" i="1"/>
  <c r="N8911" i="1"/>
  <c r="M8911" i="1"/>
  <c r="T8910" i="1"/>
  <c r="S8910" i="1"/>
  <c r="R8910" i="1"/>
  <c r="Q8910" i="1"/>
  <c r="P8910" i="1"/>
  <c r="O8910" i="1"/>
  <c r="N8910" i="1"/>
  <c r="M8910" i="1"/>
  <c r="T8909" i="1"/>
  <c r="S8909" i="1"/>
  <c r="R8909" i="1"/>
  <c r="Q8909" i="1"/>
  <c r="P8909" i="1"/>
  <c r="O8909" i="1"/>
  <c r="N8909" i="1"/>
  <c r="M8909" i="1"/>
  <c r="T8908" i="1"/>
  <c r="S8908" i="1"/>
  <c r="R8908" i="1"/>
  <c r="Q8908" i="1"/>
  <c r="P8908" i="1"/>
  <c r="O8908" i="1"/>
  <c r="N8908" i="1"/>
  <c r="M8908" i="1"/>
  <c r="T8907" i="1"/>
  <c r="S8907" i="1"/>
  <c r="R8907" i="1"/>
  <c r="Q8907" i="1"/>
  <c r="P8907" i="1"/>
  <c r="O8907" i="1"/>
  <c r="N8907" i="1"/>
  <c r="M8907" i="1"/>
  <c r="T8906" i="1"/>
  <c r="S8906" i="1"/>
  <c r="R8906" i="1"/>
  <c r="Q8906" i="1"/>
  <c r="P8906" i="1"/>
  <c r="O8906" i="1"/>
  <c r="N8906" i="1"/>
  <c r="M8906" i="1"/>
  <c r="T8905" i="1"/>
  <c r="S8905" i="1"/>
  <c r="R8905" i="1"/>
  <c r="Q8905" i="1"/>
  <c r="P8905" i="1"/>
  <c r="O8905" i="1"/>
  <c r="N8905" i="1"/>
  <c r="M8905" i="1"/>
  <c r="T8904" i="1"/>
  <c r="S8904" i="1"/>
  <c r="R8904" i="1"/>
  <c r="Q8904" i="1"/>
  <c r="P8904" i="1"/>
  <c r="O8904" i="1"/>
  <c r="M8904" i="1"/>
  <c r="N8904" i="1" s="1"/>
  <c r="T8903" i="1"/>
  <c r="S8903" i="1"/>
  <c r="R8903" i="1"/>
  <c r="Q8903" i="1"/>
  <c r="P8903" i="1"/>
  <c r="O8903" i="1"/>
  <c r="M8903" i="1"/>
  <c r="N8903" i="1" s="1"/>
  <c r="T8902" i="1"/>
  <c r="S8902" i="1"/>
  <c r="R8902" i="1"/>
  <c r="Q8902" i="1"/>
  <c r="P8902" i="1"/>
  <c r="O8902" i="1"/>
  <c r="M8902" i="1"/>
  <c r="N8902" i="1" s="1"/>
  <c r="T8901" i="1"/>
  <c r="S8901" i="1"/>
  <c r="R8901" i="1"/>
  <c r="Q8901" i="1"/>
  <c r="P8901" i="1"/>
  <c r="O8901" i="1"/>
  <c r="M8901" i="1"/>
  <c r="N8901" i="1" s="1"/>
  <c r="T8900" i="1"/>
  <c r="S8900" i="1"/>
  <c r="R8900" i="1"/>
  <c r="Q8900" i="1"/>
  <c r="P8900" i="1"/>
  <c r="O8900" i="1"/>
  <c r="M8900" i="1"/>
  <c r="N8900" i="1" s="1"/>
  <c r="T8899" i="1"/>
  <c r="S8899" i="1"/>
  <c r="R8899" i="1"/>
  <c r="Q8899" i="1"/>
  <c r="P8899" i="1"/>
  <c r="O8899" i="1"/>
  <c r="N8899" i="1"/>
  <c r="M8899" i="1"/>
  <c r="T8898" i="1"/>
  <c r="S8898" i="1"/>
  <c r="R8898" i="1"/>
  <c r="Q8898" i="1"/>
  <c r="P8898" i="1"/>
  <c r="O8898" i="1"/>
  <c r="N8898" i="1"/>
  <c r="M8898" i="1"/>
  <c r="T8897" i="1"/>
  <c r="S8897" i="1"/>
  <c r="R8897" i="1"/>
  <c r="Q8897" i="1"/>
  <c r="P8897" i="1"/>
  <c r="O8897" i="1"/>
  <c r="N8897" i="1"/>
  <c r="M8897" i="1"/>
  <c r="T8896" i="1"/>
  <c r="S8896" i="1"/>
  <c r="R8896" i="1"/>
  <c r="Q8896" i="1"/>
  <c r="P8896" i="1"/>
  <c r="O8896" i="1"/>
  <c r="N8896" i="1"/>
  <c r="M8896" i="1"/>
  <c r="T8895" i="1"/>
  <c r="S8895" i="1"/>
  <c r="R8895" i="1"/>
  <c r="Q8895" i="1"/>
  <c r="P8895" i="1"/>
  <c r="O8895" i="1"/>
  <c r="N8895" i="1"/>
  <c r="M8895" i="1"/>
  <c r="T8894" i="1"/>
  <c r="S8894" i="1"/>
  <c r="R8894" i="1"/>
  <c r="Q8894" i="1"/>
  <c r="P8894" i="1"/>
  <c r="O8894" i="1"/>
  <c r="N8894" i="1"/>
  <c r="M8894" i="1"/>
  <c r="T8893" i="1"/>
  <c r="S8893" i="1"/>
  <c r="R8893" i="1"/>
  <c r="Q8893" i="1"/>
  <c r="P8893" i="1"/>
  <c r="O8893" i="1"/>
  <c r="N8893" i="1"/>
  <c r="M8893" i="1"/>
  <c r="T8892" i="1"/>
  <c r="S8892" i="1"/>
  <c r="R8892" i="1"/>
  <c r="Q8892" i="1"/>
  <c r="P8892" i="1"/>
  <c r="O8892" i="1"/>
  <c r="N8892" i="1"/>
  <c r="M8892" i="1"/>
  <c r="T8891" i="1"/>
  <c r="S8891" i="1"/>
  <c r="R8891" i="1"/>
  <c r="Q8891" i="1"/>
  <c r="P8891" i="1"/>
  <c r="O8891" i="1"/>
  <c r="N8891" i="1"/>
  <c r="M8891" i="1"/>
  <c r="T8890" i="1"/>
  <c r="S8890" i="1"/>
  <c r="R8890" i="1"/>
  <c r="Q8890" i="1"/>
  <c r="P8890" i="1"/>
  <c r="O8890" i="1"/>
  <c r="N8890" i="1"/>
  <c r="M8890" i="1"/>
  <c r="T8889" i="1"/>
  <c r="S8889" i="1"/>
  <c r="R8889" i="1"/>
  <c r="Q8889" i="1"/>
  <c r="P8889" i="1"/>
  <c r="O8889" i="1"/>
  <c r="N8889" i="1"/>
  <c r="M8889" i="1"/>
  <c r="T8888" i="1"/>
  <c r="S8888" i="1"/>
  <c r="R8888" i="1"/>
  <c r="Q8888" i="1"/>
  <c r="P8888" i="1"/>
  <c r="O8888" i="1"/>
  <c r="N8888" i="1"/>
  <c r="M8888" i="1"/>
  <c r="T8887" i="1"/>
  <c r="S8887" i="1"/>
  <c r="R8887" i="1"/>
  <c r="Q8887" i="1"/>
  <c r="P8887" i="1"/>
  <c r="O8887" i="1"/>
  <c r="N8887" i="1"/>
  <c r="M8887" i="1"/>
  <c r="T8886" i="1"/>
  <c r="S8886" i="1"/>
  <c r="R8886" i="1"/>
  <c r="Q8886" i="1"/>
  <c r="P8886" i="1"/>
  <c r="O8886" i="1"/>
  <c r="N8886" i="1"/>
  <c r="M8886" i="1"/>
  <c r="T8885" i="1"/>
  <c r="S8885" i="1"/>
  <c r="R8885" i="1"/>
  <c r="Q8885" i="1"/>
  <c r="P8885" i="1"/>
  <c r="O8885" i="1"/>
  <c r="N8885" i="1"/>
  <c r="M8885" i="1"/>
  <c r="T8884" i="1"/>
  <c r="S8884" i="1"/>
  <c r="R8884" i="1"/>
  <c r="Q8884" i="1"/>
  <c r="P8884" i="1"/>
  <c r="O8884" i="1"/>
  <c r="N8884" i="1"/>
  <c r="M8884" i="1"/>
  <c r="T8883" i="1"/>
  <c r="S8883" i="1"/>
  <c r="R8883" i="1"/>
  <c r="Q8883" i="1"/>
  <c r="P8883" i="1"/>
  <c r="O8883" i="1"/>
  <c r="N8883" i="1"/>
  <c r="M8883" i="1"/>
  <c r="T8882" i="1"/>
  <c r="S8882" i="1"/>
  <c r="R8882" i="1"/>
  <c r="Q8882" i="1"/>
  <c r="P8882" i="1"/>
  <c r="O8882" i="1"/>
  <c r="N8882" i="1"/>
  <c r="M8882" i="1"/>
  <c r="T8881" i="1"/>
  <c r="S8881" i="1"/>
  <c r="R8881" i="1"/>
  <c r="Q8881" i="1"/>
  <c r="P8881" i="1"/>
  <c r="O8881" i="1"/>
  <c r="N8881" i="1"/>
  <c r="M8881" i="1"/>
  <c r="T8880" i="1"/>
  <c r="S8880" i="1"/>
  <c r="R8880" i="1"/>
  <c r="Q8880" i="1"/>
  <c r="P8880" i="1"/>
  <c r="O8880" i="1"/>
  <c r="N8880" i="1"/>
  <c r="M8880" i="1"/>
  <c r="T8879" i="1"/>
  <c r="S8879" i="1"/>
  <c r="R8879" i="1"/>
  <c r="Q8879" i="1"/>
  <c r="P8879" i="1"/>
  <c r="O8879" i="1"/>
  <c r="M8879" i="1"/>
  <c r="N8879" i="1" s="1"/>
  <c r="T8878" i="1"/>
  <c r="S8878" i="1"/>
  <c r="R8878" i="1"/>
  <c r="Q8878" i="1"/>
  <c r="P8878" i="1"/>
  <c r="O8878" i="1"/>
  <c r="M8878" i="1"/>
  <c r="N8878" i="1" s="1"/>
  <c r="T8877" i="1"/>
  <c r="S8877" i="1"/>
  <c r="R8877" i="1"/>
  <c r="Q8877" i="1"/>
  <c r="P8877" i="1"/>
  <c r="O8877" i="1"/>
  <c r="M8877" i="1"/>
  <c r="N8877" i="1" s="1"/>
  <c r="T8876" i="1"/>
  <c r="S8876" i="1"/>
  <c r="R8876" i="1"/>
  <c r="Q8876" i="1"/>
  <c r="P8876" i="1"/>
  <c r="O8876" i="1"/>
  <c r="M8876" i="1"/>
  <c r="N8876" i="1" s="1"/>
  <c r="T8875" i="1"/>
  <c r="S8875" i="1"/>
  <c r="R8875" i="1"/>
  <c r="Q8875" i="1"/>
  <c r="P8875" i="1"/>
  <c r="O8875" i="1"/>
  <c r="M8875" i="1"/>
  <c r="N8875" i="1" s="1"/>
  <c r="T8874" i="1"/>
  <c r="S8874" i="1"/>
  <c r="R8874" i="1"/>
  <c r="Q8874" i="1"/>
  <c r="P8874" i="1"/>
  <c r="O8874" i="1"/>
  <c r="M8874" i="1"/>
  <c r="N8874" i="1" s="1"/>
  <c r="T8873" i="1"/>
  <c r="S8873" i="1"/>
  <c r="R8873" i="1"/>
  <c r="Q8873" i="1"/>
  <c r="P8873" i="1"/>
  <c r="O8873" i="1"/>
  <c r="M8873" i="1"/>
  <c r="N8873" i="1" s="1"/>
  <c r="T8872" i="1"/>
  <c r="S8872" i="1"/>
  <c r="R8872" i="1"/>
  <c r="Q8872" i="1"/>
  <c r="P8872" i="1"/>
  <c r="O8872" i="1"/>
  <c r="M8872" i="1"/>
  <c r="N8872" i="1" s="1"/>
  <c r="T8871" i="1"/>
  <c r="S8871" i="1"/>
  <c r="R8871" i="1"/>
  <c r="Q8871" i="1"/>
  <c r="P8871" i="1"/>
  <c r="O8871" i="1"/>
  <c r="M8871" i="1"/>
  <c r="N8871" i="1" s="1"/>
  <c r="T8870" i="1"/>
  <c r="S8870" i="1"/>
  <c r="R8870" i="1"/>
  <c r="Q8870" i="1"/>
  <c r="P8870" i="1"/>
  <c r="O8870" i="1"/>
  <c r="M8870" i="1"/>
  <c r="N8870" i="1" s="1"/>
  <c r="T8869" i="1"/>
  <c r="S8869" i="1"/>
  <c r="R8869" i="1"/>
  <c r="Q8869" i="1"/>
  <c r="P8869" i="1"/>
  <c r="O8869" i="1"/>
  <c r="M8869" i="1"/>
  <c r="N8869" i="1" s="1"/>
  <c r="T8868" i="1"/>
  <c r="S8868" i="1"/>
  <c r="R8868" i="1"/>
  <c r="Q8868" i="1"/>
  <c r="P8868" i="1"/>
  <c r="O8868" i="1"/>
  <c r="M8868" i="1"/>
  <c r="N8868" i="1" s="1"/>
  <c r="T8867" i="1"/>
  <c r="S8867" i="1"/>
  <c r="R8867" i="1"/>
  <c r="Q8867" i="1"/>
  <c r="P8867" i="1"/>
  <c r="O8867" i="1"/>
  <c r="M8867" i="1"/>
  <c r="N8867" i="1" s="1"/>
  <c r="T8866" i="1"/>
  <c r="S8866" i="1"/>
  <c r="R8866" i="1"/>
  <c r="Q8866" i="1"/>
  <c r="P8866" i="1"/>
  <c r="O8866" i="1"/>
  <c r="M8866" i="1"/>
  <c r="N8866" i="1" s="1"/>
  <c r="T8865" i="1"/>
  <c r="S8865" i="1"/>
  <c r="R8865" i="1"/>
  <c r="Q8865" i="1"/>
  <c r="P8865" i="1"/>
  <c r="O8865" i="1"/>
  <c r="M8865" i="1"/>
  <c r="N8865" i="1" s="1"/>
  <c r="T8864" i="1"/>
  <c r="S8864" i="1"/>
  <c r="R8864" i="1"/>
  <c r="Q8864" i="1"/>
  <c r="P8864" i="1"/>
  <c r="O8864" i="1"/>
  <c r="M8864" i="1"/>
  <c r="N8864" i="1" s="1"/>
  <c r="T8863" i="1"/>
  <c r="S8863" i="1"/>
  <c r="R8863" i="1"/>
  <c r="Q8863" i="1"/>
  <c r="P8863" i="1"/>
  <c r="O8863" i="1"/>
  <c r="M8863" i="1"/>
  <c r="N8863" i="1" s="1"/>
  <c r="T8862" i="1"/>
  <c r="S8862" i="1"/>
  <c r="R8862" i="1"/>
  <c r="Q8862" i="1"/>
  <c r="P8862" i="1"/>
  <c r="O8862" i="1"/>
  <c r="M8862" i="1"/>
  <c r="N8862" i="1" s="1"/>
  <c r="T8861" i="1"/>
  <c r="S8861" i="1"/>
  <c r="R8861" i="1"/>
  <c r="Q8861" i="1"/>
  <c r="P8861" i="1"/>
  <c r="O8861" i="1"/>
  <c r="M8861" i="1"/>
  <c r="N8861" i="1" s="1"/>
  <c r="T8860" i="1"/>
  <c r="S8860" i="1"/>
  <c r="R8860" i="1"/>
  <c r="Q8860" i="1"/>
  <c r="P8860" i="1"/>
  <c r="O8860" i="1"/>
  <c r="M8860" i="1"/>
  <c r="N8860" i="1" s="1"/>
  <c r="T8859" i="1"/>
  <c r="S8859" i="1"/>
  <c r="R8859" i="1"/>
  <c r="Q8859" i="1"/>
  <c r="P8859" i="1"/>
  <c r="O8859" i="1"/>
  <c r="M8859" i="1"/>
  <c r="N8859" i="1" s="1"/>
  <c r="T8858" i="1"/>
  <c r="S8858" i="1"/>
  <c r="R8858" i="1"/>
  <c r="Q8858" i="1"/>
  <c r="P8858" i="1"/>
  <c r="O8858" i="1"/>
  <c r="M8858" i="1"/>
  <c r="N8858" i="1" s="1"/>
  <c r="T8857" i="1"/>
  <c r="S8857" i="1"/>
  <c r="R8857" i="1"/>
  <c r="Q8857" i="1"/>
  <c r="P8857" i="1"/>
  <c r="O8857" i="1"/>
  <c r="M8857" i="1"/>
  <c r="N8857" i="1" s="1"/>
  <c r="T8856" i="1"/>
  <c r="S8856" i="1"/>
  <c r="R8856" i="1"/>
  <c r="Q8856" i="1"/>
  <c r="P8856" i="1"/>
  <c r="O8856" i="1"/>
  <c r="N8856" i="1"/>
  <c r="M8856" i="1"/>
  <c r="T8855" i="1"/>
  <c r="S8855" i="1"/>
  <c r="R8855" i="1"/>
  <c r="Q8855" i="1"/>
  <c r="P8855" i="1"/>
  <c r="O8855" i="1"/>
  <c r="N8855" i="1"/>
  <c r="M8855" i="1"/>
  <c r="T8854" i="1"/>
  <c r="S8854" i="1"/>
  <c r="R8854" i="1"/>
  <c r="Q8854" i="1"/>
  <c r="P8854" i="1"/>
  <c r="O8854" i="1"/>
  <c r="N8854" i="1"/>
  <c r="M8854" i="1"/>
  <c r="T8853" i="1"/>
  <c r="S8853" i="1"/>
  <c r="R8853" i="1"/>
  <c r="Q8853" i="1"/>
  <c r="P8853" i="1"/>
  <c r="O8853" i="1"/>
  <c r="N8853" i="1"/>
  <c r="M8853" i="1"/>
  <c r="T8852" i="1"/>
  <c r="S8852" i="1"/>
  <c r="R8852" i="1"/>
  <c r="Q8852" i="1"/>
  <c r="P8852" i="1"/>
  <c r="O8852" i="1"/>
  <c r="N8852" i="1"/>
  <c r="M8852" i="1"/>
  <c r="T8851" i="1"/>
  <c r="S8851" i="1"/>
  <c r="R8851" i="1"/>
  <c r="Q8851" i="1"/>
  <c r="P8851" i="1"/>
  <c r="O8851" i="1"/>
  <c r="N8851" i="1"/>
  <c r="M8851" i="1"/>
  <c r="T8850" i="1"/>
  <c r="S8850" i="1"/>
  <c r="R8850" i="1"/>
  <c r="Q8850" i="1"/>
  <c r="P8850" i="1"/>
  <c r="O8850" i="1"/>
  <c r="N8850" i="1"/>
  <c r="M8850" i="1"/>
  <c r="T8849" i="1"/>
  <c r="S8849" i="1"/>
  <c r="R8849" i="1"/>
  <c r="Q8849" i="1"/>
  <c r="P8849" i="1"/>
  <c r="O8849" i="1"/>
  <c r="N8849" i="1"/>
  <c r="M8849" i="1"/>
  <c r="T8848" i="1"/>
  <c r="S8848" i="1"/>
  <c r="R8848" i="1"/>
  <c r="Q8848" i="1"/>
  <c r="P8848" i="1"/>
  <c r="O8848" i="1"/>
  <c r="N8848" i="1"/>
  <c r="M8848" i="1"/>
  <c r="T8847" i="1"/>
  <c r="S8847" i="1"/>
  <c r="R8847" i="1"/>
  <c r="Q8847" i="1"/>
  <c r="P8847" i="1"/>
  <c r="O8847" i="1"/>
  <c r="N8847" i="1"/>
  <c r="M8847" i="1"/>
  <c r="T8846" i="1"/>
  <c r="S8846" i="1"/>
  <c r="R8846" i="1"/>
  <c r="Q8846" i="1"/>
  <c r="P8846" i="1"/>
  <c r="O8846" i="1"/>
  <c r="N8846" i="1"/>
  <c r="M8846" i="1"/>
  <c r="T8845" i="1"/>
  <c r="S8845" i="1"/>
  <c r="R8845" i="1"/>
  <c r="Q8845" i="1"/>
  <c r="P8845" i="1"/>
  <c r="O8845" i="1"/>
  <c r="N8845" i="1"/>
  <c r="M8845" i="1"/>
  <c r="T8844" i="1"/>
  <c r="S8844" i="1"/>
  <c r="R8844" i="1"/>
  <c r="Q8844" i="1"/>
  <c r="P8844" i="1"/>
  <c r="O8844" i="1"/>
  <c r="N8844" i="1"/>
  <c r="M8844" i="1"/>
  <c r="T8843" i="1"/>
  <c r="S8843" i="1"/>
  <c r="R8843" i="1"/>
  <c r="Q8843" i="1"/>
  <c r="P8843" i="1"/>
  <c r="O8843" i="1"/>
  <c r="N8843" i="1"/>
  <c r="M8843" i="1"/>
  <c r="T8842" i="1"/>
  <c r="S8842" i="1"/>
  <c r="R8842" i="1"/>
  <c r="Q8842" i="1"/>
  <c r="P8842" i="1"/>
  <c r="O8842" i="1"/>
  <c r="N8842" i="1"/>
  <c r="M8842" i="1"/>
  <c r="T8841" i="1"/>
  <c r="S8841" i="1"/>
  <c r="R8841" i="1"/>
  <c r="Q8841" i="1"/>
  <c r="P8841" i="1"/>
  <c r="O8841" i="1"/>
  <c r="N8841" i="1"/>
  <c r="M8841" i="1"/>
  <c r="T8840" i="1"/>
  <c r="S8840" i="1"/>
  <c r="R8840" i="1"/>
  <c r="Q8840" i="1"/>
  <c r="P8840" i="1"/>
  <c r="O8840" i="1"/>
  <c r="N8840" i="1"/>
  <c r="M8840" i="1"/>
  <c r="T8839" i="1"/>
  <c r="S8839" i="1"/>
  <c r="R8839" i="1"/>
  <c r="Q8839" i="1"/>
  <c r="P8839" i="1"/>
  <c r="O8839" i="1"/>
  <c r="N8839" i="1"/>
  <c r="M8839" i="1"/>
  <c r="T8838" i="1"/>
  <c r="S8838" i="1"/>
  <c r="R8838" i="1"/>
  <c r="Q8838" i="1"/>
  <c r="P8838" i="1"/>
  <c r="O8838" i="1"/>
  <c r="N8838" i="1"/>
  <c r="M8838" i="1"/>
  <c r="T8837" i="1"/>
  <c r="S8837" i="1"/>
  <c r="R8837" i="1"/>
  <c r="Q8837" i="1"/>
  <c r="P8837" i="1"/>
  <c r="O8837" i="1"/>
  <c r="N8837" i="1"/>
  <c r="M8837" i="1"/>
  <c r="T8836" i="1"/>
  <c r="S8836" i="1"/>
  <c r="R8836" i="1"/>
  <c r="Q8836" i="1"/>
  <c r="P8836" i="1"/>
  <c r="O8836" i="1"/>
  <c r="N8836" i="1"/>
  <c r="M8836" i="1"/>
  <c r="T8835" i="1"/>
  <c r="S8835" i="1"/>
  <c r="R8835" i="1"/>
  <c r="Q8835" i="1"/>
  <c r="P8835" i="1"/>
  <c r="O8835" i="1"/>
  <c r="N8835" i="1"/>
  <c r="M8835" i="1"/>
  <c r="T8834" i="1"/>
  <c r="S8834" i="1"/>
  <c r="R8834" i="1"/>
  <c r="Q8834" i="1"/>
  <c r="P8834" i="1"/>
  <c r="O8834" i="1"/>
  <c r="N8834" i="1"/>
  <c r="M8834" i="1"/>
  <c r="T8833" i="1"/>
  <c r="S8833" i="1"/>
  <c r="R8833" i="1"/>
  <c r="Q8833" i="1"/>
  <c r="P8833" i="1"/>
  <c r="O8833" i="1"/>
  <c r="N8833" i="1"/>
  <c r="M8833" i="1"/>
  <c r="T8832" i="1"/>
  <c r="S8832" i="1"/>
  <c r="R8832" i="1"/>
  <c r="Q8832" i="1"/>
  <c r="P8832" i="1"/>
  <c r="O8832" i="1"/>
  <c r="N8832" i="1"/>
  <c r="M8832" i="1"/>
  <c r="T8831" i="1"/>
  <c r="S8831" i="1"/>
  <c r="R8831" i="1"/>
  <c r="Q8831" i="1"/>
  <c r="P8831" i="1"/>
  <c r="O8831" i="1"/>
  <c r="N8831" i="1"/>
  <c r="M8831" i="1"/>
  <c r="T8830" i="1"/>
  <c r="S8830" i="1"/>
  <c r="R8830" i="1"/>
  <c r="Q8830" i="1"/>
  <c r="P8830" i="1"/>
  <c r="O8830" i="1"/>
  <c r="N8830" i="1"/>
  <c r="M8830" i="1"/>
  <c r="T8829" i="1"/>
  <c r="S8829" i="1"/>
  <c r="R8829" i="1"/>
  <c r="Q8829" i="1"/>
  <c r="P8829" i="1"/>
  <c r="O8829" i="1"/>
  <c r="N8829" i="1"/>
  <c r="M8829" i="1"/>
  <c r="T8828" i="1"/>
  <c r="S8828" i="1"/>
  <c r="R8828" i="1"/>
  <c r="Q8828" i="1"/>
  <c r="P8828" i="1"/>
  <c r="O8828" i="1"/>
  <c r="N8828" i="1"/>
  <c r="M8828" i="1"/>
  <c r="T8827" i="1"/>
  <c r="S8827" i="1"/>
  <c r="R8827" i="1"/>
  <c r="Q8827" i="1"/>
  <c r="P8827" i="1"/>
  <c r="O8827" i="1"/>
  <c r="N8827" i="1"/>
  <c r="M8827" i="1"/>
  <c r="T8826" i="1"/>
  <c r="S8826" i="1"/>
  <c r="R8826" i="1"/>
  <c r="Q8826" i="1"/>
  <c r="P8826" i="1"/>
  <c r="O8826" i="1"/>
  <c r="N8826" i="1"/>
  <c r="M8826" i="1"/>
  <c r="T8825" i="1"/>
  <c r="S8825" i="1"/>
  <c r="R8825" i="1"/>
  <c r="Q8825" i="1"/>
  <c r="P8825" i="1"/>
  <c r="O8825" i="1"/>
  <c r="N8825" i="1"/>
  <c r="M8825" i="1"/>
  <c r="T8824" i="1"/>
  <c r="S8824" i="1"/>
  <c r="R8824" i="1"/>
  <c r="Q8824" i="1"/>
  <c r="P8824" i="1"/>
  <c r="O8824" i="1"/>
  <c r="N8824" i="1"/>
  <c r="M8824" i="1"/>
  <c r="T8823" i="1"/>
  <c r="S8823" i="1"/>
  <c r="R8823" i="1"/>
  <c r="Q8823" i="1"/>
  <c r="P8823" i="1"/>
  <c r="O8823" i="1"/>
  <c r="N8823" i="1"/>
  <c r="M8823" i="1"/>
  <c r="T8822" i="1"/>
  <c r="S8822" i="1"/>
  <c r="R8822" i="1"/>
  <c r="Q8822" i="1"/>
  <c r="P8822" i="1"/>
  <c r="O8822" i="1"/>
  <c r="N8822" i="1"/>
  <c r="M8822" i="1"/>
  <c r="T8821" i="1"/>
  <c r="S8821" i="1"/>
  <c r="R8821" i="1"/>
  <c r="Q8821" i="1"/>
  <c r="P8821" i="1"/>
  <c r="O8821" i="1"/>
  <c r="N8821" i="1"/>
  <c r="M8821" i="1"/>
  <c r="T8820" i="1"/>
  <c r="S8820" i="1"/>
  <c r="R8820" i="1"/>
  <c r="Q8820" i="1"/>
  <c r="P8820" i="1"/>
  <c r="O8820" i="1"/>
  <c r="N8820" i="1"/>
  <c r="M8820" i="1"/>
  <c r="T8819" i="1"/>
  <c r="S8819" i="1"/>
  <c r="R8819" i="1"/>
  <c r="Q8819" i="1"/>
  <c r="P8819" i="1"/>
  <c r="O8819" i="1"/>
  <c r="N8819" i="1"/>
  <c r="M8819" i="1"/>
  <c r="T8818" i="1"/>
  <c r="S8818" i="1"/>
  <c r="R8818" i="1"/>
  <c r="Q8818" i="1"/>
  <c r="P8818" i="1"/>
  <c r="O8818" i="1"/>
  <c r="N8818" i="1"/>
  <c r="M8818" i="1"/>
  <c r="T8817" i="1"/>
  <c r="S8817" i="1"/>
  <c r="R8817" i="1"/>
  <c r="Q8817" i="1"/>
  <c r="P8817" i="1"/>
  <c r="O8817" i="1"/>
  <c r="N8817" i="1"/>
  <c r="M8817" i="1"/>
  <c r="T8816" i="1"/>
  <c r="S8816" i="1"/>
  <c r="R8816" i="1"/>
  <c r="Q8816" i="1"/>
  <c r="P8816" i="1"/>
  <c r="O8816" i="1"/>
  <c r="N8816" i="1"/>
  <c r="M8816" i="1"/>
  <c r="T8815" i="1"/>
  <c r="S8815" i="1"/>
  <c r="R8815" i="1"/>
  <c r="Q8815" i="1"/>
  <c r="P8815" i="1"/>
  <c r="O8815" i="1"/>
  <c r="N8815" i="1"/>
  <c r="M8815" i="1"/>
  <c r="T8814" i="1"/>
  <c r="S8814" i="1"/>
  <c r="R8814" i="1"/>
  <c r="Q8814" i="1"/>
  <c r="P8814" i="1"/>
  <c r="O8814" i="1"/>
  <c r="N8814" i="1"/>
  <c r="M8814" i="1"/>
  <c r="T8813" i="1"/>
  <c r="S8813" i="1"/>
  <c r="R8813" i="1"/>
  <c r="Q8813" i="1"/>
  <c r="P8813" i="1"/>
  <c r="O8813" i="1"/>
  <c r="M8813" i="1"/>
  <c r="N8813" i="1" s="1"/>
  <c r="T8812" i="1"/>
  <c r="S8812" i="1"/>
  <c r="R8812" i="1"/>
  <c r="Q8812" i="1"/>
  <c r="P8812" i="1"/>
  <c r="O8812" i="1"/>
  <c r="M8812" i="1"/>
  <c r="N8812" i="1" s="1"/>
  <c r="T8811" i="1"/>
  <c r="S8811" i="1"/>
  <c r="R8811" i="1"/>
  <c r="Q8811" i="1"/>
  <c r="P8811" i="1"/>
  <c r="O8811" i="1"/>
  <c r="M8811" i="1"/>
  <c r="N8811" i="1" s="1"/>
  <c r="T8810" i="1"/>
  <c r="S8810" i="1"/>
  <c r="R8810" i="1"/>
  <c r="Q8810" i="1"/>
  <c r="P8810" i="1"/>
  <c r="O8810" i="1"/>
  <c r="M8810" i="1"/>
  <c r="N8810" i="1" s="1"/>
  <c r="T8809" i="1"/>
  <c r="S8809" i="1"/>
  <c r="R8809" i="1"/>
  <c r="Q8809" i="1"/>
  <c r="P8809" i="1"/>
  <c r="O8809" i="1"/>
  <c r="M8809" i="1"/>
  <c r="N8809" i="1" s="1"/>
  <c r="T8808" i="1"/>
  <c r="S8808" i="1"/>
  <c r="R8808" i="1"/>
  <c r="Q8808" i="1"/>
  <c r="P8808" i="1"/>
  <c r="O8808" i="1"/>
  <c r="M8808" i="1"/>
  <c r="N8808" i="1" s="1"/>
  <c r="T8807" i="1"/>
  <c r="S8807" i="1"/>
  <c r="R8807" i="1"/>
  <c r="Q8807" i="1"/>
  <c r="P8807" i="1"/>
  <c r="O8807" i="1"/>
  <c r="M8807" i="1"/>
  <c r="N8807" i="1" s="1"/>
  <c r="T8806" i="1"/>
  <c r="S8806" i="1"/>
  <c r="R8806" i="1"/>
  <c r="Q8806" i="1"/>
  <c r="P8806" i="1"/>
  <c r="O8806" i="1"/>
  <c r="M8806" i="1"/>
  <c r="N8806" i="1" s="1"/>
  <c r="T8805" i="1"/>
  <c r="S8805" i="1"/>
  <c r="R8805" i="1"/>
  <c r="Q8805" i="1"/>
  <c r="P8805" i="1"/>
  <c r="O8805" i="1"/>
  <c r="M8805" i="1"/>
  <c r="N8805" i="1" s="1"/>
  <c r="T8804" i="1"/>
  <c r="S8804" i="1"/>
  <c r="R8804" i="1"/>
  <c r="Q8804" i="1"/>
  <c r="P8804" i="1"/>
  <c r="O8804" i="1"/>
  <c r="M8804" i="1"/>
  <c r="N8804" i="1" s="1"/>
  <c r="T8803" i="1"/>
  <c r="S8803" i="1"/>
  <c r="R8803" i="1"/>
  <c r="Q8803" i="1"/>
  <c r="P8803" i="1"/>
  <c r="O8803" i="1"/>
  <c r="M8803" i="1"/>
  <c r="N8803" i="1" s="1"/>
  <c r="T8802" i="1"/>
  <c r="S8802" i="1"/>
  <c r="R8802" i="1"/>
  <c r="Q8802" i="1"/>
  <c r="P8802" i="1"/>
  <c r="O8802" i="1"/>
  <c r="M8802" i="1"/>
  <c r="N8802" i="1" s="1"/>
  <c r="T8801" i="1"/>
  <c r="S8801" i="1"/>
  <c r="R8801" i="1"/>
  <c r="Q8801" i="1"/>
  <c r="P8801" i="1"/>
  <c r="O8801" i="1"/>
  <c r="M8801" i="1"/>
  <c r="N8801" i="1" s="1"/>
  <c r="T8800" i="1"/>
  <c r="S8800" i="1"/>
  <c r="R8800" i="1"/>
  <c r="Q8800" i="1"/>
  <c r="P8800" i="1"/>
  <c r="O8800" i="1"/>
  <c r="M8800" i="1"/>
  <c r="N8800" i="1" s="1"/>
  <c r="T8799" i="1"/>
  <c r="S8799" i="1"/>
  <c r="R8799" i="1"/>
  <c r="Q8799" i="1"/>
  <c r="P8799" i="1"/>
  <c r="O8799" i="1"/>
  <c r="M8799" i="1"/>
  <c r="N8799" i="1" s="1"/>
  <c r="T8798" i="1"/>
  <c r="S8798" i="1"/>
  <c r="R8798" i="1"/>
  <c r="Q8798" i="1"/>
  <c r="P8798" i="1"/>
  <c r="O8798" i="1"/>
  <c r="M8798" i="1"/>
  <c r="N8798" i="1" s="1"/>
  <c r="T8797" i="1"/>
  <c r="S8797" i="1"/>
  <c r="R8797" i="1"/>
  <c r="Q8797" i="1"/>
  <c r="P8797" i="1"/>
  <c r="O8797" i="1"/>
  <c r="M8797" i="1"/>
  <c r="N8797" i="1" s="1"/>
  <c r="T8796" i="1"/>
  <c r="S8796" i="1"/>
  <c r="R8796" i="1"/>
  <c r="Q8796" i="1"/>
  <c r="P8796" i="1"/>
  <c r="O8796" i="1"/>
  <c r="M8796" i="1"/>
  <c r="N8796" i="1" s="1"/>
  <c r="T8795" i="1"/>
  <c r="S8795" i="1"/>
  <c r="R8795" i="1"/>
  <c r="Q8795" i="1"/>
  <c r="P8795" i="1"/>
  <c r="O8795" i="1"/>
  <c r="M8795" i="1"/>
  <c r="N8795" i="1" s="1"/>
  <c r="T8794" i="1"/>
  <c r="S8794" i="1"/>
  <c r="R8794" i="1"/>
  <c r="Q8794" i="1"/>
  <c r="P8794" i="1"/>
  <c r="O8794" i="1"/>
  <c r="M8794" i="1"/>
  <c r="N8794" i="1" s="1"/>
  <c r="T8793" i="1"/>
  <c r="S8793" i="1"/>
  <c r="R8793" i="1"/>
  <c r="Q8793" i="1"/>
  <c r="P8793" i="1"/>
  <c r="O8793" i="1"/>
  <c r="M8793" i="1"/>
  <c r="N8793" i="1" s="1"/>
  <c r="T8792" i="1"/>
  <c r="S8792" i="1"/>
  <c r="R8792" i="1"/>
  <c r="Q8792" i="1"/>
  <c r="P8792" i="1"/>
  <c r="O8792" i="1"/>
  <c r="M8792" i="1"/>
  <c r="N8792" i="1" s="1"/>
  <c r="T8791" i="1"/>
  <c r="S8791" i="1"/>
  <c r="R8791" i="1"/>
  <c r="Q8791" i="1"/>
  <c r="P8791" i="1"/>
  <c r="O8791" i="1"/>
  <c r="M8791" i="1"/>
  <c r="N8791" i="1" s="1"/>
  <c r="T8790" i="1"/>
  <c r="S8790" i="1"/>
  <c r="R8790" i="1"/>
  <c r="Q8790" i="1"/>
  <c r="P8790" i="1"/>
  <c r="O8790" i="1"/>
  <c r="M8790" i="1"/>
  <c r="N8790" i="1" s="1"/>
  <c r="T8789" i="1"/>
  <c r="S8789" i="1"/>
  <c r="R8789" i="1"/>
  <c r="Q8789" i="1"/>
  <c r="P8789" i="1"/>
  <c r="O8789" i="1"/>
  <c r="M8789" i="1"/>
  <c r="N8789" i="1" s="1"/>
  <c r="T8788" i="1"/>
  <c r="S8788" i="1"/>
  <c r="R8788" i="1"/>
  <c r="Q8788" i="1"/>
  <c r="P8788" i="1"/>
  <c r="O8788" i="1"/>
  <c r="M8788" i="1"/>
  <c r="N8788" i="1" s="1"/>
  <c r="T8787" i="1"/>
  <c r="S8787" i="1"/>
  <c r="R8787" i="1"/>
  <c r="Q8787" i="1"/>
  <c r="P8787" i="1"/>
  <c r="O8787" i="1"/>
  <c r="M8787" i="1"/>
  <c r="N8787" i="1" s="1"/>
  <c r="T8786" i="1"/>
  <c r="S8786" i="1"/>
  <c r="R8786" i="1"/>
  <c r="Q8786" i="1"/>
  <c r="P8786" i="1"/>
  <c r="O8786" i="1"/>
  <c r="M8786" i="1"/>
  <c r="N8786" i="1" s="1"/>
  <c r="T8785" i="1"/>
  <c r="S8785" i="1"/>
  <c r="R8785" i="1"/>
  <c r="Q8785" i="1"/>
  <c r="P8785" i="1"/>
  <c r="O8785" i="1"/>
  <c r="M8785" i="1"/>
  <c r="N8785" i="1" s="1"/>
  <c r="T8784" i="1"/>
  <c r="S8784" i="1"/>
  <c r="R8784" i="1"/>
  <c r="Q8784" i="1"/>
  <c r="P8784" i="1"/>
  <c r="O8784" i="1"/>
  <c r="M8784" i="1"/>
  <c r="N8784" i="1" s="1"/>
  <c r="T8783" i="1"/>
  <c r="S8783" i="1"/>
  <c r="R8783" i="1"/>
  <c r="Q8783" i="1"/>
  <c r="P8783" i="1"/>
  <c r="O8783" i="1"/>
  <c r="M8783" i="1"/>
  <c r="N8783" i="1" s="1"/>
  <c r="T8782" i="1"/>
  <c r="S8782" i="1"/>
  <c r="R8782" i="1"/>
  <c r="Q8782" i="1"/>
  <c r="P8782" i="1"/>
  <c r="O8782" i="1"/>
  <c r="M8782" i="1"/>
  <c r="N8782" i="1" s="1"/>
  <c r="T8781" i="1"/>
  <c r="S8781" i="1"/>
  <c r="R8781" i="1"/>
  <c r="Q8781" i="1"/>
  <c r="P8781" i="1"/>
  <c r="O8781" i="1"/>
  <c r="M8781" i="1"/>
  <c r="N8781" i="1" s="1"/>
  <c r="T8780" i="1"/>
  <c r="S8780" i="1"/>
  <c r="R8780" i="1"/>
  <c r="Q8780" i="1"/>
  <c r="P8780" i="1"/>
  <c r="O8780" i="1"/>
  <c r="M8780" i="1"/>
  <c r="N8780" i="1" s="1"/>
  <c r="T8779" i="1"/>
  <c r="S8779" i="1"/>
  <c r="R8779" i="1"/>
  <c r="Q8779" i="1"/>
  <c r="P8779" i="1"/>
  <c r="O8779" i="1"/>
  <c r="M8779" i="1"/>
  <c r="N8779" i="1" s="1"/>
  <c r="T8778" i="1"/>
  <c r="S8778" i="1"/>
  <c r="R8778" i="1"/>
  <c r="Q8778" i="1"/>
  <c r="P8778" i="1"/>
  <c r="O8778" i="1"/>
  <c r="M8778" i="1"/>
  <c r="N8778" i="1" s="1"/>
  <c r="T8777" i="1"/>
  <c r="S8777" i="1"/>
  <c r="R8777" i="1"/>
  <c r="Q8777" i="1"/>
  <c r="P8777" i="1"/>
  <c r="O8777" i="1"/>
  <c r="N8777" i="1"/>
  <c r="M8777" i="1"/>
  <c r="T8776" i="1"/>
  <c r="S8776" i="1"/>
  <c r="R8776" i="1"/>
  <c r="Q8776" i="1"/>
  <c r="P8776" i="1"/>
  <c r="O8776" i="1"/>
  <c r="N8776" i="1"/>
  <c r="M8776" i="1"/>
  <c r="T8775" i="1"/>
  <c r="S8775" i="1"/>
  <c r="R8775" i="1"/>
  <c r="Q8775" i="1"/>
  <c r="P8775" i="1"/>
  <c r="O8775" i="1"/>
  <c r="M8775" i="1"/>
  <c r="N8775" i="1" s="1"/>
  <c r="T8774" i="1"/>
  <c r="S8774" i="1"/>
  <c r="R8774" i="1"/>
  <c r="Q8774" i="1"/>
  <c r="P8774" i="1"/>
  <c r="O8774" i="1"/>
  <c r="N8774" i="1"/>
  <c r="M8774" i="1"/>
  <c r="T8773" i="1"/>
  <c r="S8773" i="1"/>
  <c r="R8773" i="1"/>
  <c r="Q8773" i="1"/>
  <c r="P8773" i="1"/>
  <c r="O8773" i="1"/>
  <c r="M8773" i="1"/>
  <c r="N8773" i="1" s="1"/>
  <c r="T8772" i="1"/>
  <c r="S8772" i="1"/>
  <c r="R8772" i="1"/>
  <c r="Q8772" i="1"/>
  <c r="P8772" i="1"/>
  <c r="O8772" i="1"/>
  <c r="N8772" i="1"/>
  <c r="M8772" i="1"/>
  <c r="T8771" i="1"/>
  <c r="S8771" i="1"/>
  <c r="R8771" i="1"/>
  <c r="Q8771" i="1"/>
  <c r="P8771" i="1"/>
  <c r="O8771" i="1"/>
  <c r="M8771" i="1"/>
  <c r="N8771" i="1" s="1"/>
  <c r="T8770" i="1"/>
  <c r="S8770" i="1"/>
  <c r="R8770" i="1"/>
  <c r="Q8770" i="1"/>
  <c r="P8770" i="1"/>
  <c r="O8770" i="1"/>
  <c r="M8770" i="1"/>
  <c r="N8770" i="1" s="1"/>
  <c r="T8769" i="1"/>
  <c r="S8769" i="1"/>
  <c r="R8769" i="1"/>
  <c r="Q8769" i="1"/>
  <c r="P8769" i="1"/>
  <c r="O8769" i="1"/>
  <c r="M8769" i="1"/>
  <c r="N8769" i="1" s="1"/>
  <c r="T8768" i="1"/>
  <c r="S8768" i="1"/>
  <c r="R8768" i="1"/>
  <c r="Q8768" i="1"/>
  <c r="P8768" i="1"/>
  <c r="O8768" i="1"/>
  <c r="M8768" i="1"/>
  <c r="N8768" i="1" s="1"/>
  <c r="T8767" i="1"/>
  <c r="S8767" i="1"/>
  <c r="R8767" i="1"/>
  <c r="Q8767" i="1"/>
  <c r="P8767" i="1"/>
  <c r="O8767" i="1"/>
  <c r="M8767" i="1"/>
  <c r="N8767" i="1" s="1"/>
  <c r="T8766" i="1"/>
  <c r="S8766" i="1"/>
  <c r="R8766" i="1"/>
  <c r="Q8766" i="1"/>
  <c r="P8766" i="1"/>
  <c r="O8766" i="1"/>
  <c r="M8766" i="1"/>
  <c r="N8766" i="1" s="1"/>
  <c r="T8765" i="1"/>
  <c r="S8765" i="1"/>
  <c r="R8765" i="1"/>
  <c r="Q8765" i="1"/>
  <c r="P8765" i="1"/>
  <c r="O8765" i="1"/>
  <c r="M8765" i="1"/>
  <c r="N8765" i="1" s="1"/>
  <c r="T8764" i="1"/>
  <c r="S8764" i="1"/>
  <c r="R8764" i="1"/>
  <c r="Q8764" i="1"/>
  <c r="P8764" i="1"/>
  <c r="O8764" i="1"/>
  <c r="M8764" i="1"/>
  <c r="N8764" i="1" s="1"/>
  <c r="T8763" i="1"/>
  <c r="S8763" i="1"/>
  <c r="R8763" i="1"/>
  <c r="Q8763" i="1"/>
  <c r="P8763" i="1"/>
  <c r="O8763" i="1"/>
  <c r="N8763" i="1"/>
  <c r="M8763" i="1"/>
  <c r="T8762" i="1"/>
  <c r="S8762" i="1"/>
  <c r="R8762" i="1"/>
  <c r="Q8762" i="1"/>
  <c r="P8762" i="1"/>
  <c r="O8762" i="1"/>
  <c r="M8762" i="1"/>
  <c r="N8762" i="1" s="1"/>
  <c r="T8761" i="1"/>
  <c r="S8761" i="1"/>
  <c r="R8761" i="1"/>
  <c r="Q8761" i="1"/>
  <c r="P8761" i="1"/>
  <c r="O8761" i="1"/>
  <c r="M8761" i="1"/>
  <c r="N8761" i="1" s="1"/>
  <c r="T8760" i="1"/>
  <c r="S8760" i="1"/>
  <c r="R8760" i="1"/>
  <c r="Q8760" i="1"/>
  <c r="P8760" i="1"/>
  <c r="O8760" i="1"/>
  <c r="M8760" i="1"/>
  <c r="N8760" i="1" s="1"/>
  <c r="T8759" i="1"/>
  <c r="S8759" i="1"/>
  <c r="R8759" i="1"/>
  <c r="Q8759" i="1"/>
  <c r="P8759" i="1"/>
  <c r="O8759" i="1"/>
  <c r="M8759" i="1"/>
  <c r="N8759" i="1" s="1"/>
  <c r="T8758" i="1"/>
  <c r="S8758" i="1"/>
  <c r="R8758" i="1"/>
  <c r="Q8758" i="1"/>
  <c r="P8758" i="1"/>
  <c r="O8758" i="1"/>
  <c r="M8758" i="1"/>
  <c r="N8758" i="1" s="1"/>
  <c r="T8757" i="1"/>
  <c r="S8757" i="1"/>
  <c r="R8757" i="1"/>
  <c r="Q8757" i="1"/>
  <c r="P8757" i="1"/>
  <c r="O8757" i="1"/>
  <c r="M8757" i="1"/>
  <c r="N8757" i="1" s="1"/>
  <c r="T8756" i="1"/>
  <c r="S8756" i="1"/>
  <c r="R8756" i="1"/>
  <c r="Q8756" i="1"/>
  <c r="P8756" i="1"/>
  <c r="O8756" i="1"/>
  <c r="M8756" i="1"/>
  <c r="N8756" i="1" s="1"/>
  <c r="T8755" i="1"/>
  <c r="S8755" i="1"/>
  <c r="R8755" i="1"/>
  <c r="Q8755" i="1"/>
  <c r="P8755" i="1"/>
  <c r="O8755" i="1"/>
  <c r="M8755" i="1"/>
  <c r="N8755" i="1" s="1"/>
  <c r="T8754" i="1"/>
  <c r="S8754" i="1"/>
  <c r="R8754" i="1"/>
  <c r="Q8754" i="1"/>
  <c r="P8754" i="1"/>
  <c r="O8754" i="1"/>
  <c r="M8754" i="1"/>
  <c r="N8754" i="1" s="1"/>
  <c r="T8753" i="1"/>
  <c r="S8753" i="1"/>
  <c r="R8753" i="1"/>
  <c r="Q8753" i="1"/>
  <c r="P8753" i="1"/>
  <c r="O8753" i="1"/>
  <c r="M8753" i="1"/>
  <c r="N8753" i="1" s="1"/>
  <c r="T8752" i="1"/>
  <c r="S8752" i="1"/>
  <c r="R8752" i="1"/>
  <c r="Q8752" i="1"/>
  <c r="P8752" i="1"/>
  <c r="O8752" i="1"/>
  <c r="M8752" i="1"/>
  <c r="N8752" i="1" s="1"/>
  <c r="T8751" i="1"/>
  <c r="S8751" i="1"/>
  <c r="R8751" i="1"/>
  <c r="Q8751" i="1"/>
  <c r="P8751" i="1"/>
  <c r="O8751" i="1"/>
  <c r="M8751" i="1"/>
  <c r="N8751" i="1" s="1"/>
  <c r="T8750" i="1"/>
  <c r="S8750" i="1"/>
  <c r="R8750" i="1"/>
  <c r="Q8750" i="1"/>
  <c r="P8750" i="1"/>
  <c r="O8750" i="1"/>
  <c r="M8750" i="1"/>
  <c r="N8750" i="1" s="1"/>
  <c r="T8749" i="1"/>
  <c r="S8749" i="1"/>
  <c r="R8749" i="1"/>
  <c r="Q8749" i="1"/>
  <c r="P8749" i="1"/>
  <c r="O8749" i="1"/>
  <c r="M8749" i="1"/>
  <c r="N8749" i="1" s="1"/>
  <c r="T8748" i="1"/>
  <c r="S8748" i="1"/>
  <c r="R8748" i="1"/>
  <c r="Q8748" i="1"/>
  <c r="P8748" i="1"/>
  <c r="O8748" i="1"/>
  <c r="M8748" i="1"/>
  <c r="N8748" i="1" s="1"/>
  <c r="T8747" i="1"/>
  <c r="S8747" i="1"/>
  <c r="R8747" i="1"/>
  <c r="Q8747" i="1"/>
  <c r="P8747" i="1"/>
  <c r="O8747" i="1"/>
  <c r="M8747" i="1"/>
  <c r="N8747" i="1" s="1"/>
  <c r="T8746" i="1"/>
  <c r="S8746" i="1"/>
  <c r="R8746" i="1"/>
  <c r="Q8746" i="1"/>
  <c r="P8746" i="1"/>
  <c r="O8746" i="1"/>
  <c r="M8746" i="1"/>
  <c r="N8746" i="1" s="1"/>
  <c r="T8745" i="1"/>
  <c r="S8745" i="1"/>
  <c r="R8745" i="1"/>
  <c r="Q8745" i="1"/>
  <c r="P8745" i="1"/>
  <c r="O8745" i="1"/>
  <c r="M8745" i="1"/>
  <c r="N8745" i="1" s="1"/>
  <c r="T8744" i="1"/>
  <c r="S8744" i="1"/>
  <c r="R8744" i="1"/>
  <c r="Q8744" i="1"/>
  <c r="P8744" i="1"/>
  <c r="O8744" i="1"/>
  <c r="M8744" i="1"/>
  <c r="N8744" i="1" s="1"/>
  <c r="T8743" i="1"/>
  <c r="S8743" i="1"/>
  <c r="R8743" i="1"/>
  <c r="Q8743" i="1"/>
  <c r="P8743" i="1"/>
  <c r="O8743" i="1"/>
  <c r="M8743" i="1"/>
  <c r="N8743" i="1" s="1"/>
  <c r="T8742" i="1"/>
  <c r="S8742" i="1"/>
  <c r="R8742" i="1"/>
  <c r="Q8742" i="1"/>
  <c r="P8742" i="1"/>
  <c r="O8742" i="1"/>
  <c r="M8742" i="1"/>
  <c r="N8742" i="1" s="1"/>
  <c r="T8741" i="1"/>
  <c r="S8741" i="1"/>
  <c r="R8741" i="1"/>
  <c r="Q8741" i="1"/>
  <c r="P8741" i="1"/>
  <c r="O8741" i="1"/>
  <c r="M8741" i="1"/>
  <c r="N8741" i="1" s="1"/>
  <c r="T8740" i="1"/>
  <c r="S8740" i="1"/>
  <c r="R8740" i="1"/>
  <c r="Q8740" i="1"/>
  <c r="P8740" i="1"/>
  <c r="O8740" i="1"/>
  <c r="M8740" i="1"/>
  <c r="N8740" i="1" s="1"/>
  <c r="T8739" i="1"/>
  <c r="S8739" i="1"/>
  <c r="R8739" i="1"/>
  <c r="Q8739" i="1"/>
  <c r="P8739" i="1"/>
  <c r="O8739" i="1"/>
  <c r="M8739" i="1"/>
  <c r="N8739" i="1" s="1"/>
  <c r="T8738" i="1"/>
  <c r="S8738" i="1"/>
  <c r="R8738" i="1"/>
  <c r="Q8738" i="1"/>
  <c r="P8738" i="1"/>
  <c r="O8738" i="1"/>
  <c r="M8738" i="1"/>
  <c r="N8738" i="1" s="1"/>
  <c r="T8737" i="1"/>
  <c r="S8737" i="1"/>
  <c r="R8737" i="1"/>
  <c r="Q8737" i="1"/>
  <c r="P8737" i="1"/>
  <c r="O8737" i="1"/>
  <c r="M8737" i="1"/>
  <c r="N8737" i="1" s="1"/>
  <c r="T8736" i="1"/>
  <c r="S8736" i="1"/>
  <c r="R8736" i="1"/>
  <c r="Q8736" i="1"/>
  <c r="P8736" i="1"/>
  <c r="O8736" i="1"/>
  <c r="M8736" i="1"/>
  <c r="N8736" i="1" s="1"/>
  <c r="T8735" i="1"/>
  <c r="S8735" i="1"/>
  <c r="R8735" i="1"/>
  <c r="Q8735" i="1"/>
  <c r="P8735" i="1"/>
  <c r="O8735" i="1"/>
  <c r="M8735" i="1"/>
  <c r="N8735" i="1" s="1"/>
  <c r="T8734" i="1"/>
  <c r="S8734" i="1"/>
  <c r="R8734" i="1"/>
  <c r="Q8734" i="1"/>
  <c r="P8734" i="1"/>
  <c r="O8734" i="1"/>
  <c r="N8734" i="1"/>
  <c r="M8734" i="1"/>
  <c r="T8733" i="1"/>
  <c r="S8733" i="1"/>
  <c r="R8733" i="1"/>
  <c r="Q8733" i="1"/>
  <c r="P8733" i="1"/>
  <c r="O8733" i="1"/>
  <c r="N8733" i="1"/>
  <c r="M8733" i="1"/>
  <c r="T8732" i="1"/>
  <c r="S8732" i="1"/>
  <c r="R8732" i="1"/>
  <c r="Q8732" i="1"/>
  <c r="P8732" i="1"/>
  <c r="O8732" i="1"/>
  <c r="N8732" i="1"/>
  <c r="M8732" i="1"/>
  <c r="T8731" i="1"/>
  <c r="S8731" i="1"/>
  <c r="R8731" i="1"/>
  <c r="Q8731" i="1"/>
  <c r="P8731" i="1"/>
  <c r="O8731" i="1"/>
  <c r="M8731" i="1"/>
  <c r="N8731" i="1" s="1"/>
  <c r="T8730" i="1"/>
  <c r="S8730" i="1"/>
  <c r="R8730" i="1"/>
  <c r="Q8730" i="1"/>
  <c r="P8730" i="1"/>
  <c r="O8730" i="1"/>
  <c r="M8730" i="1"/>
  <c r="N8730" i="1" s="1"/>
  <c r="T8729" i="1"/>
  <c r="S8729" i="1"/>
  <c r="R8729" i="1"/>
  <c r="Q8729" i="1"/>
  <c r="P8729" i="1"/>
  <c r="O8729" i="1"/>
  <c r="M8729" i="1"/>
  <c r="N8729" i="1" s="1"/>
  <c r="T8728" i="1"/>
  <c r="S8728" i="1"/>
  <c r="R8728" i="1"/>
  <c r="Q8728" i="1"/>
  <c r="P8728" i="1"/>
  <c r="O8728" i="1"/>
  <c r="M8728" i="1"/>
  <c r="N8728" i="1" s="1"/>
  <c r="T8727" i="1"/>
  <c r="S8727" i="1"/>
  <c r="R8727" i="1"/>
  <c r="Q8727" i="1"/>
  <c r="P8727" i="1"/>
  <c r="O8727" i="1"/>
  <c r="M8727" i="1"/>
  <c r="N8727" i="1" s="1"/>
  <c r="T8726" i="1"/>
  <c r="S8726" i="1"/>
  <c r="R8726" i="1"/>
  <c r="Q8726" i="1"/>
  <c r="P8726" i="1"/>
  <c r="O8726" i="1"/>
  <c r="M8726" i="1"/>
  <c r="N8726" i="1" s="1"/>
  <c r="T8725" i="1"/>
  <c r="S8725" i="1"/>
  <c r="R8725" i="1"/>
  <c r="Q8725" i="1"/>
  <c r="P8725" i="1"/>
  <c r="O8725" i="1"/>
  <c r="M8725" i="1"/>
  <c r="N8725" i="1" s="1"/>
  <c r="T8724" i="1"/>
  <c r="S8724" i="1"/>
  <c r="R8724" i="1"/>
  <c r="Q8724" i="1"/>
  <c r="P8724" i="1"/>
  <c r="O8724" i="1"/>
  <c r="M8724" i="1"/>
  <c r="N8724" i="1" s="1"/>
  <c r="T8723" i="1"/>
  <c r="S8723" i="1"/>
  <c r="R8723" i="1"/>
  <c r="Q8723" i="1"/>
  <c r="P8723" i="1"/>
  <c r="O8723" i="1"/>
  <c r="M8723" i="1"/>
  <c r="N8723" i="1" s="1"/>
  <c r="T8722" i="1"/>
  <c r="S8722" i="1"/>
  <c r="R8722" i="1"/>
  <c r="Q8722" i="1"/>
  <c r="P8722" i="1"/>
  <c r="O8722" i="1"/>
  <c r="M8722" i="1"/>
  <c r="N8722" i="1" s="1"/>
  <c r="T8721" i="1"/>
  <c r="S8721" i="1"/>
  <c r="R8721" i="1"/>
  <c r="Q8721" i="1"/>
  <c r="P8721" i="1"/>
  <c r="O8721" i="1"/>
  <c r="M8721" i="1"/>
  <c r="N8721" i="1" s="1"/>
  <c r="T8720" i="1"/>
  <c r="S8720" i="1"/>
  <c r="R8720" i="1"/>
  <c r="Q8720" i="1"/>
  <c r="P8720" i="1"/>
  <c r="O8720" i="1"/>
  <c r="M8720" i="1"/>
  <c r="N8720" i="1" s="1"/>
  <c r="T8719" i="1"/>
  <c r="S8719" i="1"/>
  <c r="R8719" i="1"/>
  <c r="Q8719" i="1"/>
  <c r="P8719" i="1"/>
  <c r="O8719" i="1"/>
  <c r="M8719" i="1"/>
  <c r="N8719" i="1" s="1"/>
  <c r="T8718" i="1"/>
  <c r="S8718" i="1"/>
  <c r="R8718" i="1"/>
  <c r="Q8718" i="1"/>
  <c r="P8718" i="1"/>
  <c r="O8718" i="1"/>
  <c r="M8718" i="1"/>
  <c r="N8718" i="1" s="1"/>
  <c r="T8717" i="1"/>
  <c r="S8717" i="1"/>
  <c r="R8717" i="1"/>
  <c r="Q8717" i="1"/>
  <c r="P8717" i="1"/>
  <c r="O8717" i="1"/>
  <c r="M8717" i="1"/>
  <c r="N8717" i="1" s="1"/>
  <c r="T8716" i="1"/>
  <c r="S8716" i="1"/>
  <c r="R8716" i="1"/>
  <c r="Q8716" i="1"/>
  <c r="P8716" i="1"/>
  <c r="O8716" i="1"/>
  <c r="M8716" i="1"/>
  <c r="N8716" i="1" s="1"/>
  <c r="T8715" i="1"/>
  <c r="S8715" i="1"/>
  <c r="R8715" i="1"/>
  <c r="Q8715" i="1"/>
  <c r="P8715" i="1"/>
  <c r="O8715" i="1"/>
  <c r="M8715" i="1"/>
  <c r="N8715" i="1" s="1"/>
  <c r="T8714" i="1"/>
  <c r="S8714" i="1"/>
  <c r="R8714" i="1"/>
  <c r="Q8714" i="1"/>
  <c r="P8714" i="1"/>
  <c r="O8714" i="1"/>
  <c r="M8714" i="1"/>
  <c r="N8714" i="1" s="1"/>
  <c r="T8713" i="1"/>
  <c r="S8713" i="1"/>
  <c r="R8713" i="1"/>
  <c r="Q8713" i="1"/>
  <c r="P8713" i="1"/>
  <c r="O8713" i="1"/>
  <c r="M8713" i="1"/>
  <c r="N8713" i="1" s="1"/>
  <c r="T8712" i="1"/>
  <c r="S8712" i="1"/>
  <c r="R8712" i="1"/>
  <c r="Q8712" i="1"/>
  <c r="P8712" i="1"/>
  <c r="O8712" i="1"/>
  <c r="M8712" i="1"/>
  <c r="N8712" i="1" s="1"/>
  <c r="T8711" i="1"/>
  <c r="S8711" i="1"/>
  <c r="R8711" i="1"/>
  <c r="Q8711" i="1"/>
  <c r="P8711" i="1"/>
  <c r="O8711" i="1"/>
  <c r="M8711" i="1"/>
  <c r="N8711" i="1" s="1"/>
  <c r="T8710" i="1"/>
  <c r="S8710" i="1"/>
  <c r="R8710" i="1"/>
  <c r="Q8710" i="1"/>
  <c r="P8710" i="1"/>
  <c r="O8710" i="1"/>
  <c r="M8710" i="1"/>
  <c r="N8710" i="1" s="1"/>
  <c r="T8709" i="1"/>
  <c r="S8709" i="1"/>
  <c r="R8709" i="1"/>
  <c r="Q8709" i="1"/>
  <c r="P8709" i="1"/>
  <c r="O8709" i="1"/>
  <c r="M8709" i="1"/>
  <c r="N8709" i="1" s="1"/>
  <c r="T8708" i="1"/>
  <c r="S8708" i="1"/>
  <c r="R8708" i="1"/>
  <c r="Q8708" i="1"/>
  <c r="P8708" i="1"/>
  <c r="O8708" i="1"/>
  <c r="M8708" i="1"/>
  <c r="N8708" i="1" s="1"/>
  <c r="T8707" i="1"/>
  <c r="S8707" i="1"/>
  <c r="R8707" i="1"/>
  <c r="Q8707" i="1"/>
  <c r="P8707" i="1"/>
  <c r="O8707" i="1"/>
  <c r="M8707" i="1"/>
  <c r="N8707" i="1" s="1"/>
  <c r="T8706" i="1"/>
  <c r="S8706" i="1"/>
  <c r="R8706" i="1"/>
  <c r="Q8706" i="1"/>
  <c r="P8706" i="1"/>
  <c r="O8706" i="1"/>
  <c r="M8706" i="1"/>
  <c r="N8706" i="1" s="1"/>
  <c r="T8705" i="1"/>
  <c r="S8705" i="1"/>
  <c r="R8705" i="1"/>
  <c r="Q8705" i="1"/>
  <c r="P8705" i="1"/>
  <c r="O8705" i="1"/>
  <c r="M8705" i="1"/>
  <c r="N8705" i="1" s="1"/>
  <c r="T8704" i="1"/>
  <c r="S8704" i="1"/>
  <c r="R8704" i="1"/>
  <c r="Q8704" i="1"/>
  <c r="P8704" i="1"/>
  <c r="O8704" i="1"/>
  <c r="M8704" i="1"/>
  <c r="N8704" i="1" s="1"/>
  <c r="T8703" i="1"/>
  <c r="S8703" i="1"/>
  <c r="R8703" i="1"/>
  <c r="Q8703" i="1"/>
  <c r="P8703" i="1"/>
  <c r="O8703" i="1"/>
  <c r="N8703" i="1"/>
  <c r="M8703" i="1"/>
  <c r="T8702" i="1"/>
  <c r="S8702" i="1"/>
  <c r="R8702" i="1"/>
  <c r="Q8702" i="1"/>
  <c r="P8702" i="1"/>
  <c r="O8702" i="1"/>
  <c r="N8702" i="1"/>
  <c r="M8702" i="1"/>
  <c r="T8701" i="1"/>
  <c r="S8701" i="1"/>
  <c r="R8701" i="1"/>
  <c r="Q8701" i="1"/>
  <c r="P8701" i="1"/>
  <c r="O8701" i="1"/>
  <c r="N8701" i="1"/>
  <c r="M8701" i="1"/>
  <c r="T8700" i="1"/>
  <c r="S8700" i="1"/>
  <c r="R8700" i="1"/>
  <c r="Q8700" i="1"/>
  <c r="P8700" i="1"/>
  <c r="O8700" i="1"/>
  <c r="N8700" i="1"/>
  <c r="M8700" i="1"/>
  <c r="T8699" i="1"/>
  <c r="S8699" i="1"/>
  <c r="R8699" i="1"/>
  <c r="Q8699" i="1"/>
  <c r="P8699" i="1"/>
  <c r="O8699" i="1"/>
  <c r="N8699" i="1"/>
  <c r="M8699" i="1"/>
  <c r="T8698" i="1"/>
  <c r="S8698" i="1"/>
  <c r="R8698" i="1"/>
  <c r="Q8698" i="1"/>
  <c r="P8698" i="1"/>
  <c r="O8698" i="1"/>
  <c r="N8698" i="1"/>
  <c r="M8698" i="1"/>
  <c r="T8697" i="1"/>
  <c r="S8697" i="1"/>
  <c r="R8697" i="1"/>
  <c r="Q8697" i="1"/>
  <c r="P8697" i="1"/>
  <c r="O8697" i="1"/>
  <c r="N8697" i="1"/>
  <c r="M8697" i="1"/>
  <c r="T8696" i="1"/>
  <c r="S8696" i="1"/>
  <c r="R8696" i="1"/>
  <c r="Q8696" i="1"/>
  <c r="P8696" i="1"/>
  <c r="O8696" i="1"/>
  <c r="N8696" i="1"/>
  <c r="M8696" i="1"/>
  <c r="T8695" i="1"/>
  <c r="S8695" i="1"/>
  <c r="R8695" i="1"/>
  <c r="Q8695" i="1"/>
  <c r="P8695" i="1"/>
  <c r="O8695" i="1"/>
  <c r="N8695" i="1"/>
  <c r="M8695" i="1"/>
  <c r="T8694" i="1"/>
  <c r="S8694" i="1"/>
  <c r="R8694" i="1"/>
  <c r="Q8694" i="1"/>
  <c r="P8694" i="1"/>
  <c r="O8694" i="1"/>
  <c r="M8694" i="1"/>
  <c r="N8694" i="1" s="1"/>
  <c r="T8693" i="1"/>
  <c r="S8693" i="1"/>
  <c r="R8693" i="1"/>
  <c r="Q8693" i="1"/>
  <c r="P8693" i="1"/>
  <c r="O8693" i="1"/>
  <c r="M8693" i="1"/>
  <c r="N8693" i="1" s="1"/>
  <c r="T8692" i="1"/>
  <c r="S8692" i="1"/>
  <c r="R8692" i="1"/>
  <c r="Q8692" i="1"/>
  <c r="P8692" i="1"/>
  <c r="O8692" i="1"/>
  <c r="M8692" i="1"/>
  <c r="N8692" i="1" s="1"/>
  <c r="T8691" i="1"/>
  <c r="S8691" i="1"/>
  <c r="R8691" i="1"/>
  <c r="Q8691" i="1"/>
  <c r="P8691" i="1"/>
  <c r="O8691" i="1"/>
  <c r="M8691" i="1"/>
  <c r="N8691" i="1" s="1"/>
  <c r="T8690" i="1"/>
  <c r="S8690" i="1"/>
  <c r="R8690" i="1"/>
  <c r="Q8690" i="1"/>
  <c r="P8690" i="1"/>
  <c r="O8690" i="1"/>
  <c r="M8690" i="1"/>
  <c r="N8690" i="1" s="1"/>
  <c r="T8689" i="1"/>
  <c r="S8689" i="1"/>
  <c r="R8689" i="1"/>
  <c r="Q8689" i="1"/>
  <c r="P8689" i="1"/>
  <c r="O8689" i="1"/>
  <c r="M8689" i="1"/>
  <c r="N8689" i="1" s="1"/>
  <c r="T8688" i="1"/>
  <c r="S8688" i="1"/>
  <c r="R8688" i="1"/>
  <c r="Q8688" i="1"/>
  <c r="P8688" i="1"/>
  <c r="O8688" i="1"/>
  <c r="M8688" i="1"/>
  <c r="N8688" i="1" s="1"/>
  <c r="T8687" i="1"/>
  <c r="S8687" i="1"/>
  <c r="R8687" i="1"/>
  <c r="Q8687" i="1"/>
  <c r="P8687" i="1"/>
  <c r="O8687" i="1"/>
  <c r="M8687" i="1"/>
  <c r="N8687" i="1" s="1"/>
  <c r="T8686" i="1"/>
  <c r="S8686" i="1"/>
  <c r="R8686" i="1"/>
  <c r="Q8686" i="1"/>
  <c r="P8686" i="1"/>
  <c r="O8686" i="1"/>
  <c r="M8686" i="1"/>
  <c r="N8686" i="1" s="1"/>
  <c r="T8685" i="1"/>
  <c r="S8685" i="1"/>
  <c r="R8685" i="1"/>
  <c r="Q8685" i="1"/>
  <c r="P8685" i="1"/>
  <c r="O8685" i="1"/>
  <c r="M8685" i="1"/>
  <c r="N8685" i="1" s="1"/>
  <c r="T8684" i="1"/>
  <c r="S8684" i="1"/>
  <c r="R8684" i="1"/>
  <c r="Q8684" i="1"/>
  <c r="P8684" i="1"/>
  <c r="O8684" i="1"/>
  <c r="M8684" i="1"/>
  <c r="N8684" i="1" s="1"/>
  <c r="T8683" i="1"/>
  <c r="S8683" i="1"/>
  <c r="R8683" i="1"/>
  <c r="Q8683" i="1"/>
  <c r="P8683" i="1"/>
  <c r="O8683" i="1"/>
  <c r="M8683" i="1"/>
  <c r="N8683" i="1" s="1"/>
  <c r="T8682" i="1"/>
  <c r="S8682" i="1"/>
  <c r="R8682" i="1"/>
  <c r="Q8682" i="1"/>
  <c r="P8682" i="1"/>
  <c r="O8682" i="1"/>
  <c r="N8682" i="1"/>
  <c r="M8682" i="1"/>
  <c r="T8681" i="1"/>
  <c r="S8681" i="1"/>
  <c r="R8681" i="1"/>
  <c r="Q8681" i="1"/>
  <c r="P8681" i="1"/>
  <c r="O8681" i="1"/>
  <c r="N8681" i="1"/>
  <c r="M8681" i="1"/>
  <c r="T8680" i="1"/>
  <c r="S8680" i="1"/>
  <c r="R8680" i="1"/>
  <c r="Q8680" i="1"/>
  <c r="P8680" i="1"/>
  <c r="O8680" i="1"/>
  <c r="N8680" i="1"/>
  <c r="M8680" i="1"/>
  <c r="T8679" i="1"/>
  <c r="S8679" i="1"/>
  <c r="R8679" i="1"/>
  <c r="Q8679" i="1"/>
  <c r="P8679" i="1"/>
  <c r="O8679" i="1"/>
  <c r="N8679" i="1"/>
  <c r="M8679" i="1"/>
  <c r="T8678" i="1"/>
  <c r="S8678" i="1"/>
  <c r="R8678" i="1"/>
  <c r="Q8678" i="1"/>
  <c r="P8678" i="1"/>
  <c r="O8678" i="1"/>
  <c r="N8678" i="1"/>
  <c r="M8678" i="1"/>
  <c r="T8677" i="1"/>
  <c r="S8677" i="1"/>
  <c r="R8677" i="1"/>
  <c r="Q8677" i="1"/>
  <c r="P8677" i="1"/>
  <c r="O8677" i="1"/>
  <c r="N8677" i="1"/>
  <c r="M8677" i="1"/>
  <c r="T8676" i="1"/>
  <c r="S8676" i="1"/>
  <c r="R8676" i="1"/>
  <c r="Q8676" i="1"/>
  <c r="P8676" i="1"/>
  <c r="O8676" i="1"/>
  <c r="N8676" i="1"/>
  <c r="M8676" i="1"/>
  <c r="T8675" i="1"/>
  <c r="S8675" i="1"/>
  <c r="R8675" i="1"/>
  <c r="Q8675" i="1"/>
  <c r="P8675" i="1"/>
  <c r="O8675" i="1"/>
  <c r="M8675" i="1"/>
  <c r="N8675" i="1" s="1"/>
  <c r="T8674" i="1"/>
  <c r="S8674" i="1"/>
  <c r="R8674" i="1"/>
  <c r="Q8674" i="1"/>
  <c r="P8674" i="1"/>
  <c r="O8674" i="1"/>
  <c r="N8674" i="1"/>
  <c r="M8674" i="1"/>
  <c r="T8673" i="1"/>
  <c r="S8673" i="1"/>
  <c r="R8673" i="1"/>
  <c r="Q8673" i="1"/>
  <c r="P8673" i="1"/>
  <c r="O8673" i="1"/>
  <c r="N8673" i="1"/>
  <c r="M8673" i="1"/>
  <c r="T8672" i="1"/>
  <c r="S8672" i="1"/>
  <c r="R8672" i="1"/>
  <c r="Q8672" i="1"/>
  <c r="P8672" i="1"/>
  <c r="O8672" i="1"/>
  <c r="N8672" i="1"/>
  <c r="M8672" i="1"/>
  <c r="T8671" i="1"/>
  <c r="S8671" i="1"/>
  <c r="R8671" i="1"/>
  <c r="Q8671" i="1"/>
  <c r="P8671" i="1"/>
  <c r="O8671" i="1"/>
  <c r="N8671" i="1"/>
  <c r="M8671" i="1"/>
  <c r="T8670" i="1"/>
  <c r="S8670" i="1"/>
  <c r="R8670" i="1"/>
  <c r="Q8670" i="1"/>
  <c r="P8670" i="1"/>
  <c r="O8670" i="1"/>
  <c r="M8670" i="1"/>
  <c r="N8670" i="1" s="1"/>
  <c r="T8669" i="1"/>
  <c r="S8669" i="1"/>
  <c r="R8669" i="1"/>
  <c r="Q8669" i="1"/>
  <c r="P8669" i="1"/>
  <c r="O8669" i="1"/>
  <c r="N8669" i="1"/>
  <c r="M8669" i="1"/>
  <c r="T8668" i="1"/>
  <c r="S8668" i="1"/>
  <c r="R8668" i="1"/>
  <c r="Q8668" i="1"/>
  <c r="P8668" i="1"/>
  <c r="O8668" i="1"/>
  <c r="N8668" i="1"/>
  <c r="M8668" i="1"/>
  <c r="T8667" i="1"/>
  <c r="S8667" i="1"/>
  <c r="R8667" i="1"/>
  <c r="Q8667" i="1"/>
  <c r="P8667" i="1"/>
  <c r="O8667" i="1"/>
  <c r="N8667" i="1"/>
  <c r="M8667" i="1"/>
  <c r="T8666" i="1"/>
  <c r="S8666" i="1"/>
  <c r="R8666" i="1"/>
  <c r="Q8666" i="1"/>
  <c r="P8666" i="1"/>
  <c r="O8666" i="1"/>
  <c r="N8666" i="1"/>
  <c r="M8666" i="1"/>
  <c r="T8665" i="1"/>
  <c r="S8665" i="1"/>
  <c r="R8665" i="1"/>
  <c r="Q8665" i="1"/>
  <c r="P8665" i="1"/>
  <c r="O8665" i="1"/>
  <c r="N8665" i="1"/>
  <c r="M8665" i="1"/>
  <c r="T8664" i="1"/>
  <c r="S8664" i="1"/>
  <c r="R8664" i="1"/>
  <c r="Q8664" i="1"/>
  <c r="P8664" i="1"/>
  <c r="O8664" i="1"/>
  <c r="N8664" i="1"/>
  <c r="M8664" i="1"/>
  <c r="T8663" i="1"/>
  <c r="S8663" i="1"/>
  <c r="R8663" i="1"/>
  <c r="Q8663" i="1"/>
  <c r="P8663" i="1"/>
  <c r="O8663" i="1"/>
  <c r="N8663" i="1"/>
  <c r="M8663" i="1"/>
  <c r="T8662" i="1"/>
  <c r="S8662" i="1"/>
  <c r="R8662" i="1"/>
  <c r="Q8662" i="1"/>
  <c r="P8662" i="1"/>
  <c r="O8662" i="1"/>
  <c r="N8662" i="1"/>
  <c r="M8662" i="1"/>
  <c r="T8661" i="1"/>
  <c r="S8661" i="1"/>
  <c r="R8661" i="1"/>
  <c r="Q8661" i="1"/>
  <c r="P8661" i="1"/>
  <c r="O8661" i="1"/>
  <c r="N8661" i="1"/>
  <c r="M8661" i="1"/>
  <c r="T8660" i="1"/>
  <c r="S8660" i="1"/>
  <c r="R8660" i="1"/>
  <c r="Q8660" i="1"/>
  <c r="P8660" i="1"/>
  <c r="O8660" i="1"/>
  <c r="N8660" i="1"/>
  <c r="M8660" i="1"/>
  <c r="T8659" i="1"/>
  <c r="S8659" i="1"/>
  <c r="N8659" i="1" s="1"/>
  <c r="R8659" i="1"/>
  <c r="Q8659" i="1"/>
  <c r="P8659" i="1"/>
  <c r="O8659" i="1"/>
  <c r="M8659" i="1"/>
  <c r="T8658" i="1"/>
  <c r="S8658" i="1"/>
  <c r="N8658" i="1" s="1"/>
  <c r="R8658" i="1"/>
  <c r="Q8658" i="1"/>
  <c r="P8658" i="1"/>
  <c r="O8658" i="1"/>
  <c r="M8658" i="1"/>
  <c r="T8657" i="1"/>
  <c r="S8657" i="1"/>
  <c r="R8657" i="1"/>
  <c r="Q8657" i="1"/>
  <c r="P8657" i="1"/>
  <c r="O8657" i="1"/>
  <c r="N8657" i="1"/>
  <c r="M8657" i="1"/>
  <c r="T8656" i="1"/>
  <c r="S8656" i="1"/>
  <c r="R8656" i="1"/>
  <c r="Q8656" i="1"/>
  <c r="P8656" i="1"/>
  <c r="O8656" i="1"/>
  <c r="N8656" i="1"/>
  <c r="M8656" i="1"/>
  <c r="T8655" i="1"/>
  <c r="S8655" i="1"/>
  <c r="R8655" i="1"/>
  <c r="Q8655" i="1"/>
  <c r="P8655" i="1"/>
  <c r="O8655" i="1"/>
  <c r="N8655" i="1"/>
  <c r="M8655" i="1"/>
  <c r="T8654" i="1"/>
  <c r="S8654" i="1"/>
  <c r="R8654" i="1"/>
  <c r="Q8654" i="1"/>
  <c r="P8654" i="1"/>
  <c r="O8654" i="1"/>
  <c r="N8654" i="1"/>
  <c r="M8654" i="1"/>
  <c r="T8653" i="1"/>
  <c r="S8653" i="1"/>
  <c r="R8653" i="1"/>
  <c r="Q8653" i="1"/>
  <c r="P8653" i="1"/>
  <c r="O8653" i="1"/>
  <c r="N8653" i="1"/>
  <c r="M8653" i="1"/>
  <c r="T8652" i="1"/>
  <c r="S8652" i="1"/>
  <c r="R8652" i="1"/>
  <c r="Q8652" i="1"/>
  <c r="P8652" i="1"/>
  <c r="O8652" i="1"/>
  <c r="N8652" i="1"/>
  <c r="M8652" i="1"/>
  <c r="T8651" i="1"/>
  <c r="S8651" i="1"/>
  <c r="R8651" i="1"/>
  <c r="Q8651" i="1"/>
  <c r="P8651" i="1"/>
  <c r="O8651" i="1"/>
  <c r="N8651" i="1"/>
  <c r="M8651" i="1"/>
  <c r="T8650" i="1"/>
  <c r="S8650" i="1"/>
  <c r="R8650" i="1"/>
  <c r="Q8650" i="1"/>
  <c r="P8650" i="1"/>
  <c r="O8650" i="1"/>
  <c r="N8650" i="1"/>
  <c r="M8650" i="1"/>
  <c r="T8649" i="1"/>
  <c r="S8649" i="1"/>
  <c r="R8649" i="1"/>
  <c r="Q8649" i="1"/>
  <c r="P8649" i="1"/>
  <c r="O8649" i="1"/>
  <c r="N8649" i="1"/>
  <c r="M8649" i="1"/>
  <c r="T8648" i="1"/>
  <c r="S8648" i="1"/>
  <c r="R8648" i="1"/>
  <c r="Q8648" i="1"/>
  <c r="P8648" i="1"/>
  <c r="O8648" i="1"/>
  <c r="N8648" i="1"/>
  <c r="M8648" i="1"/>
  <c r="T8647" i="1"/>
  <c r="S8647" i="1"/>
  <c r="R8647" i="1"/>
  <c r="Q8647" i="1"/>
  <c r="P8647" i="1"/>
  <c r="O8647" i="1"/>
  <c r="N8647" i="1"/>
  <c r="M8647" i="1"/>
  <c r="T8646" i="1"/>
  <c r="S8646" i="1"/>
  <c r="R8646" i="1"/>
  <c r="Q8646" i="1"/>
  <c r="P8646" i="1"/>
  <c r="O8646" i="1"/>
  <c r="N8646" i="1"/>
  <c r="M8646" i="1"/>
  <c r="T8645" i="1"/>
  <c r="S8645" i="1"/>
  <c r="R8645" i="1"/>
  <c r="Q8645" i="1"/>
  <c r="P8645" i="1"/>
  <c r="O8645" i="1"/>
  <c r="N8645" i="1"/>
  <c r="M8645" i="1"/>
  <c r="T8644" i="1"/>
  <c r="S8644" i="1"/>
  <c r="R8644" i="1"/>
  <c r="Q8644" i="1"/>
  <c r="P8644" i="1"/>
  <c r="O8644" i="1"/>
  <c r="N8644" i="1"/>
  <c r="M8644" i="1"/>
  <c r="T8643" i="1"/>
  <c r="S8643" i="1"/>
  <c r="R8643" i="1"/>
  <c r="Q8643" i="1"/>
  <c r="P8643" i="1"/>
  <c r="O8643" i="1"/>
  <c r="N8643" i="1"/>
  <c r="M8643" i="1"/>
  <c r="T8642" i="1"/>
  <c r="S8642" i="1"/>
  <c r="R8642" i="1"/>
  <c r="Q8642" i="1"/>
  <c r="P8642" i="1"/>
  <c r="O8642" i="1"/>
  <c r="N8642" i="1"/>
  <c r="M8642" i="1"/>
  <c r="T8641" i="1"/>
  <c r="S8641" i="1"/>
  <c r="R8641" i="1"/>
  <c r="Q8641" i="1"/>
  <c r="P8641" i="1"/>
  <c r="O8641" i="1"/>
  <c r="N8641" i="1"/>
  <c r="M8641" i="1"/>
  <c r="T8640" i="1"/>
  <c r="S8640" i="1"/>
  <c r="R8640" i="1"/>
  <c r="Q8640" i="1"/>
  <c r="P8640" i="1"/>
  <c r="O8640" i="1"/>
  <c r="N8640" i="1"/>
  <c r="M8640" i="1"/>
  <c r="T8639" i="1"/>
  <c r="S8639" i="1"/>
  <c r="R8639" i="1"/>
  <c r="Q8639" i="1"/>
  <c r="P8639" i="1"/>
  <c r="O8639" i="1"/>
  <c r="N8639" i="1"/>
  <c r="M8639" i="1"/>
  <c r="T8638" i="1"/>
  <c r="S8638" i="1"/>
  <c r="R8638" i="1"/>
  <c r="Q8638" i="1"/>
  <c r="P8638" i="1"/>
  <c r="O8638" i="1"/>
  <c r="N8638" i="1"/>
  <c r="M8638" i="1"/>
  <c r="T8637" i="1"/>
  <c r="S8637" i="1"/>
  <c r="R8637" i="1"/>
  <c r="Q8637" i="1"/>
  <c r="P8637" i="1"/>
  <c r="O8637" i="1"/>
  <c r="N8637" i="1"/>
  <c r="M8637" i="1"/>
  <c r="T8636" i="1"/>
  <c r="S8636" i="1"/>
  <c r="R8636" i="1"/>
  <c r="Q8636" i="1"/>
  <c r="P8636" i="1"/>
  <c r="O8636" i="1"/>
  <c r="N8636" i="1"/>
  <c r="M8636" i="1"/>
  <c r="T8635" i="1"/>
  <c r="S8635" i="1"/>
  <c r="R8635" i="1"/>
  <c r="Q8635" i="1"/>
  <c r="P8635" i="1"/>
  <c r="O8635" i="1"/>
  <c r="N8635" i="1"/>
  <c r="M8635" i="1"/>
  <c r="T8634" i="1"/>
  <c r="S8634" i="1"/>
  <c r="R8634" i="1"/>
  <c r="Q8634" i="1"/>
  <c r="P8634" i="1"/>
  <c r="O8634" i="1"/>
  <c r="N8634" i="1"/>
  <c r="M8634" i="1"/>
  <c r="T8633" i="1"/>
  <c r="S8633" i="1"/>
  <c r="R8633" i="1"/>
  <c r="Q8633" i="1"/>
  <c r="P8633" i="1"/>
  <c r="O8633" i="1"/>
  <c r="N8633" i="1"/>
  <c r="M8633" i="1"/>
  <c r="T8632" i="1"/>
  <c r="S8632" i="1"/>
  <c r="R8632" i="1"/>
  <c r="Q8632" i="1"/>
  <c r="P8632" i="1"/>
  <c r="O8632" i="1"/>
  <c r="N8632" i="1"/>
  <c r="M8632" i="1"/>
  <c r="T8631" i="1"/>
  <c r="S8631" i="1"/>
  <c r="R8631" i="1"/>
  <c r="Q8631" i="1"/>
  <c r="P8631" i="1"/>
  <c r="O8631" i="1"/>
  <c r="N8631" i="1"/>
  <c r="M8631" i="1"/>
  <c r="T8630" i="1"/>
  <c r="S8630" i="1"/>
  <c r="R8630" i="1"/>
  <c r="Q8630" i="1"/>
  <c r="P8630" i="1"/>
  <c r="O8630" i="1"/>
  <c r="N8630" i="1"/>
  <c r="M8630" i="1"/>
  <c r="T8629" i="1"/>
  <c r="S8629" i="1"/>
  <c r="R8629" i="1"/>
  <c r="Q8629" i="1"/>
  <c r="P8629" i="1"/>
  <c r="O8629" i="1"/>
  <c r="N8629" i="1"/>
  <c r="M8629" i="1"/>
  <c r="T8628" i="1"/>
  <c r="S8628" i="1"/>
  <c r="R8628" i="1"/>
  <c r="Q8628" i="1"/>
  <c r="P8628" i="1"/>
  <c r="O8628" i="1"/>
  <c r="N8628" i="1"/>
  <c r="M8628" i="1"/>
  <c r="T8627" i="1"/>
  <c r="S8627" i="1"/>
  <c r="R8627" i="1"/>
  <c r="Q8627" i="1"/>
  <c r="P8627" i="1"/>
  <c r="O8627" i="1"/>
  <c r="N8627" i="1"/>
  <c r="M8627" i="1"/>
  <c r="T8626" i="1"/>
  <c r="S8626" i="1"/>
  <c r="R8626" i="1"/>
  <c r="Q8626" i="1"/>
  <c r="P8626" i="1"/>
  <c r="O8626" i="1"/>
  <c r="N8626" i="1"/>
  <c r="M8626" i="1"/>
  <c r="T8625" i="1"/>
  <c r="S8625" i="1"/>
  <c r="R8625" i="1"/>
  <c r="Q8625" i="1"/>
  <c r="P8625" i="1"/>
  <c r="O8625" i="1"/>
  <c r="N8625" i="1"/>
  <c r="M8625" i="1"/>
  <c r="T8624" i="1"/>
  <c r="S8624" i="1"/>
  <c r="R8624" i="1"/>
  <c r="Q8624" i="1"/>
  <c r="P8624" i="1"/>
  <c r="O8624" i="1"/>
  <c r="N8624" i="1"/>
  <c r="M8624" i="1"/>
  <c r="T8623" i="1"/>
  <c r="S8623" i="1"/>
  <c r="R8623" i="1"/>
  <c r="Q8623" i="1"/>
  <c r="P8623" i="1"/>
  <c r="O8623" i="1"/>
  <c r="N8623" i="1"/>
  <c r="M8623" i="1"/>
  <c r="T8622" i="1"/>
  <c r="S8622" i="1"/>
  <c r="R8622" i="1"/>
  <c r="Q8622" i="1"/>
  <c r="P8622" i="1"/>
  <c r="O8622" i="1"/>
  <c r="N8622" i="1"/>
  <c r="M8622" i="1"/>
  <c r="T8621" i="1"/>
  <c r="S8621" i="1"/>
  <c r="R8621" i="1"/>
  <c r="Q8621" i="1"/>
  <c r="P8621" i="1"/>
  <c r="O8621" i="1"/>
  <c r="N8621" i="1"/>
  <c r="M8621" i="1"/>
  <c r="T8620" i="1"/>
  <c r="S8620" i="1"/>
  <c r="R8620" i="1"/>
  <c r="Q8620" i="1"/>
  <c r="P8620" i="1"/>
  <c r="O8620" i="1"/>
  <c r="N8620" i="1"/>
  <c r="M8620" i="1"/>
  <c r="T8619" i="1"/>
  <c r="S8619" i="1"/>
  <c r="R8619" i="1"/>
  <c r="Q8619" i="1"/>
  <c r="P8619" i="1"/>
  <c r="O8619" i="1"/>
  <c r="N8619" i="1"/>
  <c r="M8619" i="1"/>
  <c r="T8618" i="1"/>
  <c r="S8618" i="1"/>
  <c r="R8618" i="1"/>
  <c r="Q8618" i="1"/>
  <c r="P8618" i="1"/>
  <c r="O8618" i="1"/>
  <c r="N8618" i="1"/>
  <c r="M8618" i="1"/>
  <c r="T8617" i="1"/>
  <c r="S8617" i="1"/>
  <c r="R8617" i="1"/>
  <c r="Q8617" i="1"/>
  <c r="P8617" i="1"/>
  <c r="O8617" i="1"/>
  <c r="N8617" i="1"/>
  <c r="M8617" i="1"/>
  <c r="T8616" i="1"/>
  <c r="S8616" i="1"/>
  <c r="R8616" i="1"/>
  <c r="Q8616" i="1"/>
  <c r="P8616" i="1"/>
  <c r="O8616" i="1"/>
  <c r="N8616" i="1"/>
  <c r="M8616" i="1"/>
  <c r="T8615" i="1"/>
  <c r="S8615" i="1"/>
  <c r="R8615" i="1"/>
  <c r="Q8615" i="1"/>
  <c r="P8615" i="1"/>
  <c r="O8615" i="1"/>
  <c r="N8615" i="1"/>
  <c r="M8615" i="1"/>
  <c r="T8614" i="1"/>
  <c r="S8614" i="1"/>
  <c r="R8614" i="1"/>
  <c r="Q8614" i="1"/>
  <c r="P8614" i="1"/>
  <c r="O8614" i="1"/>
  <c r="N8614" i="1"/>
  <c r="M8614" i="1"/>
  <c r="T8613" i="1"/>
  <c r="S8613" i="1"/>
  <c r="R8613" i="1"/>
  <c r="Q8613" i="1"/>
  <c r="P8613" i="1"/>
  <c r="O8613" i="1"/>
  <c r="N8613" i="1"/>
  <c r="M8613" i="1"/>
  <c r="T8612" i="1"/>
  <c r="S8612" i="1"/>
  <c r="R8612" i="1"/>
  <c r="Q8612" i="1"/>
  <c r="P8612" i="1"/>
  <c r="O8612" i="1"/>
  <c r="M8612" i="1"/>
  <c r="N8612" i="1" s="1"/>
  <c r="T8611" i="1"/>
  <c r="S8611" i="1"/>
  <c r="R8611" i="1"/>
  <c r="Q8611" i="1"/>
  <c r="P8611" i="1"/>
  <c r="O8611" i="1"/>
  <c r="M8611" i="1"/>
  <c r="N8611" i="1" s="1"/>
  <c r="T8610" i="1"/>
  <c r="S8610" i="1"/>
  <c r="R8610" i="1"/>
  <c r="Q8610" i="1"/>
  <c r="P8610" i="1"/>
  <c r="O8610" i="1"/>
  <c r="M8610" i="1"/>
  <c r="N8610" i="1" s="1"/>
  <c r="T8609" i="1"/>
  <c r="S8609" i="1"/>
  <c r="R8609" i="1"/>
  <c r="Q8609" i="1"/>
  <c r="P8609" i="1"/>
  <c r="O8609" i="1"/>
  <c r="N8609" i="1"/>
  <c r="M8609" i="1"/>
  <c r="T8608" i="1"/>
  <c r="S8608" i="1"/>
  <c r="R8608" i="1"/>
  <c r="Q8608" i="1"/>
  <c r="P8608" i="1"/>
  <c r="O8608" i="1"/>
  <c r="N8608" i="1"/>
  <c r="M8608" i="1"/>
  <c r="T8607" i="1"/>
  <c r="S8607" i="1"/>
  <c r="R8607" i="1"/>
  <c r="Q8607" i="1"/>
  <c r="P8607" i="1"/>
  <c r="O8607" i="1"/>
  <c r="N8607" i="1"/>
  <c r="M8607" i="1"/>
  <c r="T8606" i="1"/>
  <c r="S8606" i="1"/>
  <c r="R8606" i="1"/>
  <c r="Q8606" i="1"/>
  <c r="P8606" i="1"/>
  <c r="O8606" i="1"/>
  <c r="N8606" i="1"/>
  <c r="M8606" i="1"/>
  <c r="T8605" i="1"/>
  <c r="S8605" i="1"/>
  <c r="R8605" i="1"/>
  <c r="Q8605" i="1"/>
  <c r="P8605" i="1"/>
  <c r="O8605" i="1"/>
  <c r="N8605" i="1"/>
  <c r="M8605" i="1"/>
  <c r="T8604" i="1"/>
  <c r="S8604" i="1"/>
  <c r="R8604" i="1"/>
  <c r="Q8604" i="1"/>
  <c r="P8604" i="1"/>
  <c r="O8604" i="1"/>
  <c r="N8604" i="1"/>
  <c r="M8604" i="1"/>
  <c r="T8603" i="1"/>
  <c r="S8603" i="1"/>
  <c r="R8603" i="1"/>
  <c r="Q8603" i="1"/>
  <c r="P8603" i="1"/>
  <c r="O8603" i="1"/>
  <c r="N8603" i="1"/>
  <c r="M8603" i="1"/>
  <c r="T8602" i="1"/>
  <c r="S8602" i="1"/>
  <c r="R8602" i="1"/>
  <c r="Q8602" i="1"/>
  <c r="P8602" i="1"/>
  <c r="O8602" i="1"/>
  <c r="N8602" i="1"/>
  <c r="M8602" i="1"/>
  <c r="T8601" i="1"/>
  <c r="S8601" i="1"/>
  <c r="R8601" i="1"/>
  <c r="Q8601" i="1"/>
  <c r="P8601" i="1"/>
  <c r="O8601" i="1"/>
  <c r="N8601" i="1"/>
  <c r="M8601" i="1"/>
  <c r="T8600" i="1"/>
  <c r="S8600" i="1"/>
  <c r="R8600" i="1"/>
  <c r="Q8600" i="1"/>
  <c r="P8600" i="1"/>
  <c r="O8600" i="1"/>
  <c r="N8600" i="1"/>
  <c r="M8600" i="1"/>
  <c r="T8599" i="1"/>
  <c r="S8599" i="1"/>
  <c r="R8599" i="1"/>
  <c r="Q8599" i="1"/>
  <c r="P8599" i="1"/>
  <c r="O8599" i="1"/>
  <c r="N8599" i="1"/>
  <c r="M8599" i="1"/>
  <c r="T8598" i="1"/>
  <c r="S8598" i="1"/>
  <c r="R8598" i="1"/>
  <c r="Q8598" i="1"/>
  <c r="P8598" i="1"/>
  <c r="O8598" i="1"/>
  <c r="N8598" i="1"/>
  <c r="M8598" i="1"/>
  <c r="T8597" i="1"/>
  <c r="S8597" i="1"/>
  <c r="R8597" i="1"/>
  <c r="Q8597" i="1"/>
  <c r="P8597" i="1"/>
  <c r="O8597" i="1"/>
  <c r="N8597" i="1"/>
  <c r="M8597" i="1"/>
  <c r="T8596" i="1"/>
  <c r="S8596" i="1"/>
  <c r="R8596" i="1"/>
  <c r="Q8596" i="1"/>
  <c r="P8596" i="1"/>
  <c r="O8596" i="1"/>
  <c r="N8596" i="1"/>
  <c r="M8596" i="1"/>
  <c r="T8595" i="1"/>
  <c r="S8595" i="1"/>
  <c r="R8595" i="1"/>
  <c r="Q8595" i="1"/>
  <c r="P8595" i="1"/>
  <c r="O8595" i="1"/>
  <c r="N8595" i="1"/>
  <c r="M8595" i="1"/>
  <c r="T8594" i="1"/>
  <c r="S8594" i="1"/>
  <c r="R8594" i="1"/>
  <c r="Q8594" i="1"/>
  <c r="P8594" i="1"/>
  <c r="O8594" i="1"/>
  <c r="N8594" i="1"/>
  <c r="M8594" i="1"/>
  <c r="T8593" i="1"/>
  <c r="S8593" i="1"/>
  <c r="R8593" i="1"/>
  <c r="Q8593" i="1"/>
  <c r="P8593" i="1"/>
  <c r="O8593" i="1"/>
  <c r="N8593" i="1"/>
  <c r="M8593" i="1"/>
  <c r="T8592" i="1"/>
  <c r="S8592" i="1"/>
  <c r="R8592" i="1"/>
  <c r="Q8592" i="1"/>
  <c r="P8592" i="1"/>
  <c r="O8592" i="1"/>
  <c r="N8592" i="1"/>
  <c r="M8592" i="1"/>
  <c r="T8591" i="1"/>
  <c r="S8591" i="1"/>
  <c r="R8591" i="1"/>
  <c r="Q8591" i="1"/>
  <c r="P8591" i="1"/>
  <c r="O8591" i="1"/>
  <c r="N8591" i="1"/>
  <c r="M8591" i="1"/>
  <c r="T8590" i="1"/>
  <c r="S8590" i="1"/>
  <c r="R8590" i="1"/>
  <c r="Q8590" i="1"/>
  <c r="P8590" i="1"/>
  <c r="O8590" i="1"/>
  <c r="N8590" i="1"/>
  <c r="M8590" i="1"/>
  <c r="T8589" i="1"/>
  <c r="S8589" i="1"/>
  <c r="R8589" i="1"/>
  <c r="Q8589" i="1"/>
  <c r="P8589" i="1"/>
  <c r="O8589" i="1"/>
  <c r="N8589" i="1"/>
  <c r="M8589" i="1"/>
  <c r="T8588" i="1"/>
  <c r="S8588" i="1"/>
  <c r="R8588" i="1"/>
  <c r="Q8588" i="1"/>
  <c r="P8588" i="1"/>
  <c r="O8588" i="1"/>
  <c r="N8588" i="1"/>
  <c r="M8588" i="1"/>
  <c r="T8587" i="1"/>
  <c r="S8587" i="1"/>
  <c r="R8587" i="1"/>
  <c r="Q8587" i="1"/>
  <c r="P8587" i="1"/>
  <c r="O8587" i="1"/>
  <c r="M8587" i="1"/>
  <c r="N8587" i="1" s="1"/>
  <c r="T8586" i="1"/>
  <c r="S8586" i="1"/>
  <c r="R8586" i="1"/>
  <c r="Q8586" i="1"/>
  <c r="P8586" i="1"/>
  <c r="O8586" i="1"/>
  <c r="M8586" i="1"/>
  <c r="N8586" i="1" s="1"/>
  <c r="T8585" i="1"/>
  <c r="S8585" i="1"/>
  <c r="R8585" i="1"/>
  <c r="Q8585" i="1"/>
  <c r="P8585" i="1"/>
  <c r="O8585" i="1"/>
  <c r="M8585" i="1"/>
  <c r="N8585" i="1" s="1"/>
  <c r="T8584" i="1"/>
  <c r="S8584" i="1"/>
  <c r="R8584" i="1"/>
  <c r="Q8584" i="1"/>
  <c r="P8584" i="1"/>
  <c r="O8584" i="1"/>
  <c r="M8584" i="1"/>
  <c r="N8584" i="1" s="1"/>
  <c r="T8583" i="1"/>
  <c r="S8583" i="1"/>
  <c r="R8583" i="1"/>
  <c r="Q8583" i="1"/>
  <c r="P8583" i="1"/>
  <c r="O8583" i="1"/>
  <c r="M8583" i="1"/>
  <c r="N8583" i="1" s="1"/>
  <c r="T8582" i="1"/>
  <c r="S8582" i="1"/>
  <c r="R8582" i="1"/>
  <c r="Q8582" i="1"/>
  <c r="P8582" i="1"/>
  <c r="O8582" i="1"/>
  <c r="M8582" i="1"/>
  <c r="N8582" i="1" s="1"/>
  <c r="T8581" i="1"/>
  <c r="S8581" i="1"/>
  <c r="R8581" i="1"/>
  <c r="Q8581" i="1"/>
  <c r="P8581" i="1"/>
  <c r="O8581" i="1"/>
  <c r="M8581" i="1"/>
  <c r="N8581" i="1" s="1"/>
  <c r="T8580" i="1"/>
  <c r="S8580" i="1"/>
  <c r="R8580" i="1"/>
  <c r="Q8580" i="1"/>
  <c r="P8580" i="1"/>
  <c r="O8580" i="1"/>
  <c r="M8580" i="1"/>
  <c r="N8580" i="1" s="1"/>
  <c r="T8579" i="1"/>
  <c r="S8579" i="1"/>
  <c r="R8579" i="1"/>
  <c r="Q8579" i="1"/>
  <c r="P8579" i="1"/>
  <c r="O8579" i="1"/>
  <c r="M8579" i="1"/>
  <c r="N8579" i="1" s="1"/>
  <c r="T8578" i="1"/>
  <c r="S8578" i="1"/>
  <c r="R8578" i="1"/>
  <c r="Q8578" i="1"/>
  <c r="P8578" i="1"/>
  <c r="O8578" i="1"/>
  <c r="N8578" i="1"/>
  <c r="M8578" i="1"/>
  <c r="T8577" i="1"/>
  <c r="S8577" i="1"/>
  <c r="R8577" i="1"/>
  <c r="Q8577" i="1"/>
  <c r="P8577" i="1"/>
  <c r="O8577" i="1"/>
  <c r="N8577" i="1"/>
  <c r="M8577" i="1"/>
  <c r="T8576" i="1"/>
  <c r="S8576" i="1"/>
  <c r="R8576" i="1"/>
  <c r="Q8576" i="1"/>
  <c r="P8576" i="1"/>
  <c r="O8576" i="1"/>
  <c r="N8576" i="1"/>
  <c r="M8576" i="1"/>
  <c r="T8575" i="1"/>
  <c r="S8575" i="1"/>
  <c r="R8575" i="1"/>
  <c r="Q8575" i="1"/>
  <c r="P8575" i="1"/>
  <c r="O8575" i="1"/>
  <c r="N8575" i="1"/>
  <c r="M8575" i="1"/>
  <c r="T8574" i="1"/>
  <c r="S8574" i="1"/>
  <c r="R8574" i="1"/>
  <c r="Q8574" i="1"/>
  <c r="P8574" i="1"/>
  <c r="O8574" i="1"/>
  <c r="N8574" i="1"/>
  <c r="M8574" i="1"/>
  <c r="T8573" i="1"/>
  <c r="S8573" i="1"/>
  <c r="R8573" i="1"/>
  <c r="Q8573" i="1"/>
  <c r="P8573" i="1"/>
  <c r="O8573" i="1"/>
  <c r="N8573" i="1"/>
  <c r="M8573" i="1"/>
  <c r="T8572" i="1"/>
  <c r="S8572" i="1"/>
  <c r="R8572" i="1"/>
  <c r="Q8572" i="1"/>
  <c r="P8572" i="1"/>
  <c r="O8572" i="1"/>
  <c r="N8572" i="1"/>
  <c r="M8572" i="1"/>
  <c r="T8571" i="1"/>
  <c r="S8571" i="1"/>
  <c r="R8571" i="1"/>
  <c r="Q8571" i="1"/>
  <c r="P8571" i="1"/>
  <c r="O8571" i="1"/>
  <c r="N8571" i="1"/>
  <c r="M8571" i="1"/>
  <c r="T8570" i="1"/>
  <c r="S8570" i="1"/>
  <c r="R8570" i="1"/>
  <c r="Q8570" i="1"/>
  <c r="P8570" i="1"/>
  <c r="O8570" i="1"/>
  <c r="N8570" i="1"/>
  <c r="M8570" i="1"/>
  <c r="T8569" i="1"/>
  <c r="S8569" i="1"/>
  <c r="R8569" i="1"/>
  <c r="Q8569" i="1"/>
  <c r="P8569" i="1"/>
  <c r="O8569" i="1"/>
  <c r="N8569" i="1"/>
  <c r="M8569" i="1"/>
  <c r="T8568" i="1"/>
  <c r="S8568" i="1"/>
  <c r="R8568" i="1"/>
  <c r="Q8568" i="1"/>
  <c r="P8568" i="1"/>
  <c r="O8568" i="1"/>
  <c r="N8568" i="1"/>
  <c r="M8568" i="1"/>
  <c r="T8567" i="1"/>
  <c r="S8567" i="1"/>
  <c r="R8567" i="1"/>
  <c r="Q8567" i="1"/>
  <c r="P8567" i="1"/>
  <c r="O8567" i="1"/>
  <c r="N8567" i="1"/>
  <c r="M8567" i="1"/>
  <c r="T8566" i="1"/>
  <c r="S8566" i="1"/>
  <c r="R8566" i="1"/>
  <c r="Q8566" i="1"/>
  <c r="P8566" i="1"/>
  <c r="O8566" i="1"/>
  <c r="N8566" i="1"/>
  <c r="M8566" i="1"/>
  <c r="T8565" i="1"/>
  <c r="S8565" i="1"/>
  <c r="R8565" i="1"/>
  <c r="Q8565" i="1"/>
  <c r="P8565" i="1"/>
  <c r="O8565" i="1"/>
  <c r="N8565" i="1"/>
  <c r="M8565" i="1"/>
  <c r="T8564" i="1"/>
  <c r="S8564" i="1"/>
  <c r="R8564" i="1"/>
  <c r="Q8564" i="1"/>
  <c r="P8564" i="1"/>
  <c r="O8564" i="1"/>
  <c r="N8564" i="1"/>
  <c r="M8564" i="1"/>
  <c r="T8563" i="1"/>
  <c r="S8563" i="1"/>
  <c r="R8563" i="1"/>
  <c r="Q8563" i="1"/>
  <c r="P8563" i="1"/>
  <c r="O8563" i="1"/>
  <c r="N8563" i="1"/>
  <c r="M8563" i="1"/>
  <c r="T8562" i="1"/>
  <c r="S8562" i="1"/>
  <c r="R8562" i="1"/>
  <c r="Q8562" i="1"/>
  <c r="P8562" i="1"/>
  <c r="O8562" i="1"/>
  <c r="N8562" i="1"/>
  <c r="M8562" i="1"/>
  <c r="T8561" i="1"/>
  <c r="S8561" i="1"/>
  <c r="R8561" i="1"/>
  <c r="Q8561" i="1"/>
  <c r="P8561" i="1"/>
  <c r="O8561" i="1"/>
  <c r="N8561" i="1"/>
  <c r="M8561" i="1"/>
  <c r="T8560" i="1"/>
  <c r="S8560" i="1"/>
  <c r="R8560" i="1"/>
  <c r="Q8560" i="1"/>
  <c r="P8560" i="1"/>
  <c r="O8560" i="1"/>
  <c r="N8560" i="1"/>
  <c r="M8560" i="1"/>
  <c r="T8559" i="1"/>
  <c r="S8559" i="1"/>
  <c r="R8559" i="1"/>
  <c r="Q8559" i="1"/>
  <c r="P8559" i="1"/>
  <c r="O8559" i="1"/>
  <c r="N8559" i="1"/>
  <c r="M8559" i="1"/>
  <c r="T8558" i="1"/>
  <c r="S8558" i="1"/>
  <c r="R8558" i="1"/>
  <c r="Q8558" i="1"/>
  <c r="P8558" i="1"/>
  <c r="O8558" i="1"/>
  <c r="N8558" i="1"/>
  <c r="M8558" i="1"/>
  <c r="T8557" i="1"/>
  <c r="S8557" i="1"/>
  <c r="R8557" i="1"/>
  <c r="Q8557" i="1"/>
  <c r="P8557" i="1"/>
  <c r="O8557" i="1"/>
  <c r="N8557" i="1"/>
  <c r="M8557" i="1"/>
  <c r="T8556" i="1"/>
  <c r="S8556" i="1"/>
  <c r="R8556" i="1"/>
  <c r="Q8556" i="1"/>
  <c r="P8556" i="1"/>
  <c r="O8556" i="1"/>
  <c r="N8556" i="1"/>
  <c r="M8556" i="1"/>
  <c r="T8555" i="1"/>
  <c r="S8555" i="1"/>
  <c r="R8555" i="1"/>
  <c r="Q8555" i="1"/>
  <c r="P8555" i="1"/>
  <c r="O8555" i="1"/>
  <c r="N8555" i="1"/>
  <c r="M8555" i="1"/>
  <c r="T8554" i="1"/>
  <c r="S8554" i="1"/>
  <c r="R8554" i="1"/>
  <c r="Q8554" i="1"/>
  <c r="P8554" i="1"/>
  <c r="O8554" i="1"/>
  <c r="N8554" i="1"/>
  <c r="M8554" i="1"/>
  <c r="T8553" i="1"/>
  <c r="S8553" i="1"/>
  <c r="R8553" i="1"/>
  <c r="Q8553" i="1"/>
  <c r="P8553" i="1"/>
  <c r="O8553" i="1"/>
  <c r="N8553" i="1"/>
  <c r="M8553" i="1"/>
  <c r="T8552" i="1"/>
  <c r="S8552" i="1"/>
  <c r="R8552" i="1"/>
  <c r="Q8552" i="1"/>
  <c r="P8552" i="1"/>
  <c r="O8552" i="1"/>
  <c r="N8552" i="1"/>
  <c r="M8552" i="1"/>
  <c r="T8551" i="1"/>
  <c r="S8551" i="1"/>
  <c r="R8551" i="1"/>
  <c r="Q8551" i="1"/>
  <c r="P8551" i="1"/>
  <c r="O8551" i="1"/>
  <c r="N8551" i="1"/>
  <c r="M8551" i="1"/>
  <c r="T8550" i="1"/>
  <c r="S8550" i="1"/>
  <c r="R8550" i="1"/>
  <c r="Q8550" i="1"/>
  <c r="P8550" i="1"/>
  <c r="O8550" i="1"/>
  <c r="N8550" i="1"/>
  <c r="M8550" i="1"/>
  <c r="T8549" i="1"/>
  <c r="S8549" i="1"/>
  <c r="R8549" i="1"/>
  <c r="Q8549" i="1"/>
  <c r="P8549" i="1"/>
  <c r="O8549" i="1"/>
  <c r="N8549" i="1"/>
  <c r="M8549" i="1"/>
  <c r="T8548" i="1"/>
  <c r="S8548" i="1"/>
  <c r="R8548" i="1"/>
  <c r="Q8548" i="1"/>
  <c r="P8548" i="1"/>
  <c r="O8548" i="1"/>
  <c r="N8548" i="1"/>
  <c r="M8548" i="1"/>
  <c r="T8547" i="1"/>
  <c r="S8547" i="1"/>
  <c r="R8547" i="1"/>
  <c r="Q8547" i="1"/>
  <c r="P8547" i="1"/>
  <c r="O8547" i="1"/>
  <c r="N8547" i="1"/>
  <c r="M8547" i="1"/>
  <c r="T8546" i="1"/>
  <c r="S8546" i="1"/>
  <c r="R8546" i="1"/>
  <c r="Q8546" i="1"/>
  <c r="P8546" i="1"/>
  <c r="O8546" i="1"/>
  <c r="N8546" i="1"/>
  <c r="M8546" i="1"/>
  <c r="T8545" i="1"/>
  <c r="S8545" i="1"/>
  <c r="R8545" i="1"/>
  <c r="Q8545" i="1"/>
  <c r="P8545" i="1"/>
  <c r="O8545" i="1"/>
  <c r="N8545" i="1"/>
  <c r="M8545" i="1"/>
  <c r="T8544" i="1"/>
  <c r="S8544" i="1"/>
  <c r="R8544" i="1"/>
  <c r="Q8544" i="1"/>
  <c r="P8544" i="1"/>
  <c r="O8544" i="1"/>
  <c r="N8544" i="1"/>
  <c r="M8544" i="1"/>
  <c r="T8543" i="1"/>
  <c r="S8543" i="1"/>
  <c r="R8543" i="1"/>
  <c r="Q8543" i="1"/>
  <c r="P8543" i="1"/>
  <c r="O8543" i="1"/>
  <c r="N8543" i="1"/>
  <c r="M8543" i="1"/>
  <c r="T8542" i="1"/>
  <c r="S8542" i="1"/>
  <c r="R8542" i="1"/>
  <c r="Q8542" i="1"/>
  <c r="P8542" i="1"/>
  <c r="O8542" i="1"/>
  <c r="N8542" i="1"/>
  <c r="M8542" i="1"/>
  <c r="T8541" i="1"/>
  <c r="S8541" i="1"/>
  <c r="R8541" i="1"/>
  <c r="Q8541" i="1"/>
  <c r="P8541" i="1"/>
  <c r="O8541" i="1"/>
  <c r="N8541" i="1"/>
  <c r="M8541" i="1"/>
  <c r="T8540" i="1"/>
  <c r="S8540" i="1"/>
  <c r="R8540" i="1"/>
  <c r="Q8540" i="1"/>
  <c r="P8540" i="1"/>
  <c r="O8540" i="1"/>
  <c r="N8540" i="1"/>
  <c r="M8540" i="1"/>
  <c r="T8539" i="1"/>
  <c r="S8539" i="1"/>
  <c r="R8539" i="1"/>
  <c r="Q8539" i="1"/>
  <c r="P8539" i="1"/>
  <c r="O8539" i="1"/>
  <c r="N8539" i="1"/>
  <c r="M8539" i="1"/>
  <c r="T8538" i="1"/>
  <c r="S8538" i="1"/>
  <c r="R8538" i="1"/>
  <c r="Q8538" i="1"/>
  <c r="P8538" i="1"/>
  <c r="O8538" i="1"/>
  <c r="N8538" i="1"/>
  <c r="M8538" i="1"/>
  <c r="T8537" i="1"/>
  <c r="S8537" i="1"/>
  <c r="R8537" i="1"/>
  <c r="Q8537" i="1"/>
  <c r="P8537" i="1"/>
  <c r="O8537" i="1"/>
  <c r="N8537" i="1"/>
  <c r="M8537" i="1"/>
  <c r="T8536" i="1"/>
  <c r="S8536" i="1"/>
  <c r="R8536" i="1"/>
  <c r="Q8536" i="1"/>
  <c r="P8536" i="1"/>
  <c r="O8536" i="1"/>
  <c r="N8536" i="1"/>
  <c r="M8536" i="1"/>
  <c r="T8535" i="1"/>
  <c r="S8535" i="1"/>
  <c r="R8535" i="1"/>
  <c r="Q8535" i="1"/>
  <c r="P8535" i="1"/>
  <c r="O8535" i="1"/>
  <c r="N8535" i="1"/>
  <c r="M8535" i="1"/>
  <c r="T8534" i="1"/>
  <c r="S8534" i="1"/>
  <c r="R8534" i="1"/>
  <c r="Q8534" i="1"/>
  <c r="P8534" i="1"/>
  <c r="O8534" i="1"/>
  <c r="N8534" i="1"/>
  <c r="M8534" i="1"/>
  <c r="T8533" i="1"/>
  <c r="S8533" i="1"/>
  <c r="R8533" i="1"/>
  <c r="Q8533" i="1"/>
  <c r="P8533" i="1"/>
  <c r="O8533" i="1"/>
  <c r="N8533" i="1"/>
  <c r="M8533" i="1"/>
  <c r="T8532" i="1"/>
  <c r="S8532" i="1"/>
  <c r="R8532" i="1"/>
  <c r="Q8532" i="1"/>
  <c r="P8532" i="1"/>
  <c r="O8532" i="1"/>
  <c r="N8532" i="1"/>
  <c r="M8532" i="1"/>
  <c r="T8531" i="1"/>
  <c r="S8531" i="1"/>
  <c r="R8531" i="1"/>
  <c r="Q8531" i="1"/>
  <c r="P8531" i="1"/>
  <c r="O8531" i="1"/>
  <c r="N8531" i="1"/>
  <c r="M8531" i="1"/>
  <c r="T8530" i="1"/>
  <c r="S8530" i="1"/>
  <c r="R8530" i="1"/>
  <c r="Q8530" i="1"/>
  <c r="P8530" i="1"/>
  <c r="O8530" i="1"/>
  <c r="N8530" i="1"/>
  <c r="M8530" i="1"/>
  <c r="T8529" i="1"/>
  <c r="S8529" i="1"/>
  <c r="R8529" i="1"/>
  <c r="Q8529" i="1"/>
  <c r="P8529" i="1"/>
  <c r="O8529" i="1"/>
  <c r="N8529" i="1"/>
  <c r="M8529" i="1"/>
  <c r="T8528" i="1"/>
  <c r="S8528" i="1"/>
  <c r="R8528" i="1"/>
  <c r="Q8528" i="1"/>
  <c r="P8528" i="1"/>
  <c r="O8528" i="1"/>
  <c r="N8528" i="1"/>
  <c r="M8528" i="1"/>
  <c r="T8527" i="1"/>
  <c r="S8527" i="1"/>
  <c r="R8527" i="1"/>
  <c r="Q8527" i="1"/>
  <c r="P8527" i="1"/>
  <c r="O8527" i="1"/>
  <c r="N8527" i="1"/>
  <c r="M8527" i="1"/>
  <c r="T8526" i="1"/>
  <c r="S8526" i="1"/>
  <c r="R8526" i="1"/>
  <c r="Q8526" i="1"/>
  <c r="P8526" i="1"/>
  <c r="O8526" i="1"/>
  <c r="N8526" i="1"/>
  <c r="M8526" i="1"/>
  <c r="T8525" i="1"/>
  <c r="S8525" i="1"/>
  <c r="R8525" i="1"/>
  <c r="Q8525" i="1"/>
  <c r="P8525" i="1"/>
  <c r="O8525" i="1"/>
  <c r="N8525" i="1"/>
  <c r="M8525" i="1"/>
  <c r="T8524" i="1"/>
  <c r="S8524" i="1"/>
  <c r="R8524" i="1"/>
  <c r="Q8524" i="1"/>
  <c r="P8524" i="1"/>
  <c r="O8524" i="1"/>
  <c r="N8524" i="1"/>
  <c r="M8524" i="1"/>
  <c r="T8523" i="1"/>
  <c r="S8523" i="1"/>
  <c r="R8523" i="1"/>
  <c r="Q8523" i="1"/>
  <c r="P8523" i="1"/>
  <c r="O8523" i="1"/>
  <c r="N8523" i="1"/>
  <c r="M8523" i="1"/>
  <c r="T8522" i="1"/>
  <c r="S8522" i="1"/>
  <c r="R8522" i="1"/>
  <c r="Q8522" i="1"/>
  <c r="P8522" i="1"/>
  <c r="O8522" i="1"/>
  <c r="N8522" i="1"/>
  <c r="M8522" i="1"/>
  <c r="T8521" i="1"/>
  <c r="S8521" i="1"/>
  <c r="R8521" i="1"/>
  <c r="Q8521" i="1"/>
  <c r="P8521" i="1"/>
  <c r="O8521" i="1"/>
  <c r="N8521" i="1"/>
  <c r="M8521" i="1"/>
  <c r="T8520" i="1"/>
  <c r="S8520" i="1"/>
  <c r="R8520" i="1"/>
  <c r="Q8520" i="1"/>
  <c r="P8520" i="1"/>
  <c r="O8520" i="1"/>
  <c r="N8520" i="1"/>
  <c r="M8520" i="1"/>
  <c r="T8519" i="1"/>
  <c r="S8519" i="1"/>
  <c r="R8519" i="1"/>
  <c r="Q8519" i="1"/>
  <c r="P8519" i="1"/>
  <c r="O8519" i="1"/>
  <c r="N8519" i="1"/>
  <c r="M8519" i="1"/>
  <c r="T8518" i="1"/>
  <c r="S8518" i="1"/>
  <c r="R8518" i="1"/>
  <c r="Q8518" i="1"/>
  <c r="P8518" i="1"/>
  <c r="O8518" i="1"/>
  <c r="N8518" i="1"/>
  <c r="M8518" i="1"/>
  <c r="T8517" i="1"/>
  <c r="S8517" i="1"/>
  <c r="R8517" i="1"/>
  <c r="Q8517" i="1"/>
  <c r="P8517" i="1"/>
  <c r="O8517" i="1"/>
  <c r="N8517" i="1"/>
  <c r="M8517" i="1"/>
  <c r="T8516" i="1"/>
  <c r="S8516" i="1"/>
  <c r="R8516" i="1"/>
  <c r="Q8516" i="1"/>
  <c r="P8516" i="1"/>
  <c r="O8516" i="1"/>
  <c r="N8516" i="1"/>
  <c r="M8516" i="1"/>
  <c r="T8515" i="1"/>
  <c r="S8515" i="1"/>
  <c r="R8515" i="1"/>
  <c r="Q8515" i="1"/>
  <c r="P8515" i="1"/>
  <c r="O8515" i="1"/>
  <c r="N8515" i="1"/>
  <c r="M8515" i="1"/>
  <c r="T8514" i="1"/>
  <c r="S8514" i="1"/>
  <c r="R8514" i="1"/>
  <c r="Q8514" i="1"/>
  <c r="P8514" i="1"/>
  <c r="O8514" i="1"/>
  <c r="N8514" i="1"/>
  <c r="M8514" i="1"/>
  <c r="T8513" i="1"/>
  <c r="S8513" i="1"/>
  <c r="R8513" i="1"/>
  <c r="Q8513" i="1"/>
  <c r="P8513" i="1"/>
  <c r="O8513" i="1"/>
  <c r="M8513" i="1"/>
  <c r="N8513" i="1" s="1"/>
  <c r="T8512" i="1"/>
  <c r="S8512" i="1"/>
  <c r="R8512" i="1"/>
  <c r="Q8512" i="1"/>
  <c r="P8512" i="1"/>
  <c r="O8512" i="1"/>
  <c r="M8512" i="1"/>
  <c r="N8512" i="1" s="1"/>
  <c r="T8511" i="1"/>
  <c r="S8511" i="1"/>
  <c r="R8511" i="1"/>
  <c r="Q8511" i="1"/>
  <c r="P8511" i="1"/>
  <c r="O8511" i="1"/>
  <c r="M8511" i="1"/>
  <c r="N8511" i="1" s="1"/>
  <c r="T8510" i="1"/>
  <c r="S8510" i="1"/>
  <c r="R8510" i="1"/>
  <c r="Q8510" i="1"/>
  <c r="P8510" i="1"/>
  <c r="O8510" i="1"/>
  <c r="M8510" i="1"/>
  <c r="N8510" i="1" s="1"/>
  <c r="T8509" i="1"/>
  <c r="S8509" i="1"/>
  <c r="R8509" i="1"/>
  <c r="Q8509" i="1"/>
  <c r="P8509" i="1"/>
  <c r="O8509" i="1"/>
  <c r="M8509" i="1"/>
  <c r="N8509" i="1" s="1"/>
  <c r="T8508" i="1"/>
  <c r="S8508" i="1"/>
  <c r="R8508" i="1"/>
  <c r="Q8508" i="1"/>
  <c r="P8508" i="1"/>
  <c r="O8508" i="1"/>
  <c r="M8508" i="1"/>
  <c r="N8508" i="1" s="1"/>
  <c r="T8507" i="1"/>
  <c r="S8507" i="1"/>
  <c r="R8507" i="1"/>
  <c r="Q8507" i="1"/>
  <c r="P8507" i="1"/>
  <c r="O8507" i="1"/>
  <c r="M8507" i="1"/>
  <c r="N8507" i="1" s="1"/>
  <c r="T8506" i="1"/>
  <c r="S8506" i="1"/>
  <c r="R8506" i="1"/>
  <c r="Q8506" i="1"/>
  <c r="P8506" i="1"/>
  <c r="O8506" i="1"/>
  <c r="M8506" i="1"/>
  <c r="N8506" i="1" s="1"/>
  <c r="T8505" i="1"/>
  <c r="S8505" i="1"/>
  <c r="R8505" i="1"/>
  <c r="Q8505" i="1"/>
  <c r="P8505" i="1"/>
  <c r="O8505" i="1"/>
  <c r="M8505" i="1"/>
  <c r="N8505" i="1" s="1"/>
  <c r="T8504" i="1"/>
  <c r="S8504" i="1"/>
  <c r="R8504" i="1"/>
  <c r="Q8504" i="1"/>
  <c r="P8504" i="1"/>
  <c r="O8504" i="1"/>
  <c r="M8504" i="1"/>
  <c r="N8504" i="1" s="1"/>
  <c r="T8503" i="1"/>
  <c r="S8503" i="1"/>
  <c r="R8503" i="1"/>
  <c r="Q8503" i="1"/>
  <c r="P8503" i="1"/>
  <c r="O8503" i="1"/>
  <c r="M8503" i="1"/>
  <c r="N8503" i="1" s="1"/>
  <c r="T8502" i="1"/>
  <c r="S8502" i="1"/>
  <c r="R8502" i="1"/>
  <c r="Q8502" i="1"/>
  <c r="P8502" i="1"/>
  <c r="O8502" i="1"/>
  <c r="M8502" i="1"/>
  <c r="N8502" i="1" s="1"/>
  <c r="T8501" i="1"/>
  <c r="S8501" i="1"/>
  <c r="R8501" i="1"/>
  <c r="Q8501" i="1"/>
  <c r="P8501" i="1"/>
  <c r="O8501" i="1"/>
  <c r="N8501" i="1"/>
  <c r="M8501" i="1"/>
  <c r="T8500" i="1"/>
  <c r="S8500" i="1"/>
  <c r="R8500" i="1"/>
  <c r="Q8500" i="1"/>
  <c r="P8500" i="1"/>
  <c r="O8500" i="1"/>
  <c r="N8500" i="1"/>
  <c r="M8500" i="1"/>
  <c r="T8499" i="1"/>
  <c r="S8499" i="1"/>
  <c r="R8499" i="1"/>
  <c r="Q8499" i="1"/>
  <c r="P8499" i="1"/>
  <c r="O8499" i="1"/>
  <c r="N8499" i="1"/>
  <c r="M8499" i="1"/>
  <c r="T8498" i="1"/>
  <c r="S8498" i="1"/>
  <c r="R8498" i="1"/>
  <c r="Q8498" i="1"/>
  <c r="P8498" i="1"/>
  <c r="O8498" i="1"/>
  <c r="N8498" i="1"/>
  <c r="M8498" i="1"/>
  <c r="T8497" i="1"/>
  <c r="S8497" i="1"/>
  <c r="R8497" i="1"/>
  <c r="Q8497" i="1"/>
  <c r="P8497" i="1"/>
  <c r="O8497" i="1"/>
  <c r="N8497" i="1"/>
  <c r="M8497" i="1"/>
  <c r="T8496" i="1"/>
  <c r="S8496" i="1"/>
  <c r="R8496" i="1"/>
  <c r="Q8496" i="1"/>
  <c r="P8496" i="1"/>
  <c r="O8496" i="1"/>
  <c r="N8496" i="1"/>
  <c r="M8496" i="1"/>
  <c r="T8495" i="1"/>
  <c r="S8495" i="1"/>
  <c r="R8495" i="1"/>
  <c r="Q8495" i="1"/>
  <c r="P8495" i="1"/>
  <c r="O8495" i="1"/>
  <c r="N8495" i="1"/>
  <c r="M8495" i="1"/>
  <c r="T8494" i="1"/>
  <c r="S8494" i="1"/>
  <c r="R8494" i="1"/>
  <c r="Q8494" i="1"/>
  <c r="P8494" i="1"/>
  <c r="O8494" i="1"/>
  <c r="N8494" i="1"/>
  <c r="M8494" i="1"/>
  <c r="T8493" i="1"/>
  <c r="S8493" i="1"/>
  <c r="R8493" i="1"/>
  <c r="Q8493" i="1"/>
  <c r="P8493" i="1"/>
  <c r="O8493" i="1"/>
  <c r="N8493" i="1"/>
  <c r="M8493" i="1"/>
  <c r="T8492" i="1"/>
  <c r="S8492" i="1"/>
  <c r="R8492" i="1"/>
  <c r="Q8492" i="1"/>
  <c r="P8492" i="1"/>
  <c r="O8492" i="1"/>
  <c r="N8492" i="1"/>
  <c r="M8492" i="1"/>
  <c r="T8491" i="1"/>
  <c r="S8491" i="1"/>
  <c r="R8491" i="1"/>
  <c r="Q8491" i="1"/>
  <c r="P8491" i="1"/>
  <c r="O8491" i="1"/>
  <c r="N8491" i="1"/>
  <c r="M8491" i="1"/>
  <c r="T8490" i="1"/>
  <c r="S8490" i="1"/>
  <c r="R8490" i="1"/>
  <c r="Q8490" i="1"/>
  <c r="P8490" i="1"/>
  <c r="O8490" i="1"/>
  <c r="M8490" i="1"/>
  <c r="N8490" i="1" s="1"/>
  <c r="T8489" i="1"/>
  <c r="S8489" i="1"/>
  <c r="R8489" i="1"/>
  <c r="Q8489" i="1"/>
  <c r="P8489" i="1"/>
  <c r="O8489" i="1"/>
  <c r="M8489" i="1"/>
  <c r="N8489" i="1" s="1"/>
  <c r="T8488" i="1"/>
  <c r="S8488" i="1"/>
  <c r="R8488" i="1"/>
  <c r="Q8488" i="1"/>
  <c r="P8488" i="1"/>
  <c r="O8488" i="1"/>
  <c r="M8488" i="1"/>
  <c r="N8488" i="1" s="1"/>
  <c r="T8487" i="1"/>
  <c r="S8487" i="1"/>
  <c r="R8487" i="1"/>
  <c r="Q8487" i="1"/>
  <c r="P8487" i="1"/>
  <c r="O8487" i="1"/>
  <c r="N8487" i="1"/>
  <c r="M8487" i="1"/>
  <c r="T8486" i="1"/>
  <c r="S8486" i="1"/>
  <c r="R8486" i="1"/>
  <c r="Q8486" i="1"/>
  <c r="P8486" i="1"/>
  <c r="O8486" i="1"/>
  <c r="N8486" i="1"/>
  <c r="M8486" i="1"/>
  <c r="T8485" i="1"/>
  <c r="S8485" i="1"/>
  <c r="R8485" i="1"/>
  <c r="Q8485" i="1"/>
  <c r="P8485" i="1"/>
  <c r="O8485" i="1"/>
  <c r="N8485" i="1"/>
  <c r="M8485" i="1"/>
  <c r="T8484" i="1"/>
  <c r="S8484" i="1"/>
  <c r="R8484" i="1"/>
  <c r="Q8484" i="1"/>
  <c r="P8484" i="1"/>
  <c r="O8484" i="1"/>
  <c r="N8484" i="1"/>
  <c r="M8484" i="1"/>
  <c r="T8483" i="1"/>
  <c r="S8483" i="1"/>
  <c r="R8483" i="1"/>
  <c r="Q8483" i="1"/>
  <c r="P8483" i="1"/>
  <c r="O8483" i="1"/>
  <c r="N8483" i="1"/>
  <c r="M8483" i="1"/>
  <c r="T8482" i="1"/>
  <c r="S8482" i="1"/>
  <c r="R8482" i="1"/>
  <c r="Q8482" i="1"/>
  <c r="P8482" i="1"/>
  <c r="O8482" i="1"/>
  <c r="N8482" i="1"/>
  <c r="M8482" i="1"/>
  <c r="T8481" i="1"/>
  <c r="S8481" i="1"/>
  <c r="R8481" i="1"/>
  <c r="Q8481" i="1"/>
  <c r="P8481" i="1"/>
  <c r="O8481" i="1"/>
  <c r="N8481" i="1"/>
  <c r="M8481" i="1"/>
  <c r="T8480" i="1"/>
  <c r="S8480" i="1"/>
  <c r="R8480" i="1"/>
  <c r="Q8480" i="1"/>
  <c r="P8480" i="1"/>
  <c r="O8480" i="1"/>
  <c r="N8480" i="1"/>
  <c r="M8480" i="1"/>
  <c r="T8479" i="1"/>
  <c r="S8479" i="1"/>
  <c r="R8479" i="1"/>
  <c r="Q8479" i="1"/>
  <c r="P8479" i="1"/>
  <c r="O8479" i="1"/>
  <c r="N8479" i="1"/>
  <c r="M8479" i="1"/>
  <c r="T8478" i="1"/>
  <c r="S8478" i="1"/>
  <c r="R8478" i="1"/>
  <c r="Q8478" i="1"/>
  <c r="P8478" i="1"/>
  <c r="O8478" i="1"/>
  <c r="N8478" i="1"/>
  <c r="M8478" i="1"/>
  <c r="T8477" i="1"/>
  <c r="S8477" i="1"/>
  <c r="R8477" i="1"/>
  <c r="Q8477" i="1"/>
  <c r="P8477" i="1"/>
  <c r="O8477" i="1"/>
  <c r="N8477" i="1"/>
  <c r="M8477" i="1"/>
  <c r="T8476" i="1"/>
  <c r="S8476" i="1"/>
  <c r="R8476" i="1"/>
  <c r="Q8476" i="1"/>
  <c r="P8476" i="1"/>
  <c r="O8476" i="1"/>
  <c r="N8476" i="1"/>
  <c r="M8476" i="1"/>
  <c r="T8475" i="1"/>
  <c r="S8475" i="1"/>
  <c r="R8475" i="1"/>
  <c r="Q8475" i="1"/>
  <c r="P8475" i="1"/>
  <c r="O8475" i="1"/>
  <c r="N8475" i="1"/>
  <c r="M8475" i="1"/>
  <c r="T8474" i="1"/>
  <c r="S8474" i="1"/>
  <c r="R8474" i="1"/>
  <c r="Q8474" i="1"/>
  <c r="P8474" i="1"/>
  <c r="O8474" i="1"/>
  <c r="N8474" i="1"/>
  <c r="M8474" i="1"/>
  <c r="T8473" i="1"/>
  <c r="S8473" i="1"/>
  <c r="R8473" i="1"/>
  <c r="Q8473" i="1"/>
  <c r="P8473" i="1"/>
  <c r="O8473" i="1"/>
  <c r="N8473" i="1"/>
  <c r="M8473" i="1"/>
  <c r="T8472" i="1"/>
  <c r="S8472" i="1"/>
  <c r="R8472" i="1"/>
  <c r="Q8472" i="1"/>
  <c r="P8472" i="1"/>
  <c r="O8472" i="1"/>
  <c r="N8472" i="1"/>
  <c r="M8472" i="1"/>
  <c r="T8471" i="1"/>
  <c r="S8471" i="1"/>
  <c r="R8471" i="1"/>
  <c r="Q8471" i="1"/>
  <c r="P8471" i="1"/>
  <c r="O8471" i="1"/>
  <c r="N8471" i="1"/>
  <c r="M8471" i="1"/>
  <c r="T8470" i="1"/>
  <c r="S8470" i="1"/>
  <c r="R8470" i="1"/>
  <c r="Q8470" i="1"/>
  <c r="P8470" i="1"/>
  <c r="O8470" i="1"/>
  <c r="M8470" i="1"/>
  <c r="N8470" i="1" s="1"/>
  <c r="T8469" i="1"/>
  <c r="S8469" i="1"/>
  <c r="R8469" i="1"/>
  <c r="Q8469" i="1"/>
  <c r="P8469" i="1"/>
  <c r="O8469" i="1"/>
  <c r="M8469" i="1"/>
  <c r="N8469" i="1" s="1"/>
  <c r="T8468" i="1"/>
  <c r="S8468" i="1"/>
  <c r="R8468" i="1"/>
  <c r="Q8468" i="1"/>
  <c r="P8468" i="1"/>
  <c r="O8468" i="1"/>
  <c r="M8468" i="1"/>
  <c r="N8468" i="1" s="1"/>
  <c r="T8467" i="1"/>
  <c r="S8467" i="1"/>
  <c r="R8467" i="1"/>
  <c r="Q8467" i="1"/>
  <c r="P8467" i="1"/>
  <c r="O8467" i="1"/>
  <c r="M8467" i="1"/>
  <c r="N8467" i="1" s="1"/>
  <c r="T8466" i="1"/>
  <c r="S8466" i="1"/>
  <c r="R8466" i="1"/>
  <c r="Q8466" i="1"/>
  <c r="P8466" i="1"/>
  <c r="O8466" i="1"/>
  <c r="M8466" i="1"/>
  <c r="N8466" i="1" s="1"/>
  <c r="T8465" i="1"/>
  <c r="S8465" i="1"/>
  <c r="R8465" i="1"/>
  <c r="Q8465" i="1"/>
  <c r="P8465" i="1"/>
  <c r="O8465" i="1"/>
  <c r="M8465" i="1"/>
  <c r="N8465" i="1" s="1"/>
  <c r="T8464" i="1"/>
  <c r="S8464" i="1"/>
  <c r="R8464" i="1"/>
  <c r="Q8464" i="1"/>
  <c r="P8464" i="1"/>
  <c r="O8464" i="1"/>
  <c r="M8464" i="1"/>
  <c r="N8464" i="1" s="1"/>
  <c r="T8463" i="1"/>
  <c r="S8463" i="1"/>
  <c r="R8463" i="1"/>
  <c r="Q8463" i="1"/>
  <c r="P8463" i="1"/>
  <c r="O8463" i="1"/>
  <c r="M8463" i="1"/>
  <c r="N8463" i="1" s="1"/>
  <c r="T8462" i="1"/>
  <c r="S8462" i="1"/>
  <c r="R8462" i="1"/>
  <c r="Q8462" i="1"/>
  <c r="P8462" i="1"/>
  <c r="O8462" i="1"/>
  <c r="M8462" i="1"/>
  <c r="N8462" i="1" s="1"/>
  <c r="T8461" i="1"/>
  <c r="S8461" i="1"/>
  <c r="R8461" i="1"/>
  <c r="Q8461" i="1"/>
  <c r="P8461" i="1"/>
  <c r="O8461" i="1"/>
  <c r="M8461" i="1"/>
  <c r="N8461" i="1" s="1"/>
  <c r="T8460" i="1"/>
  <c r="S8460" i="1"/>
  <c r="R8460" i="1"/>
  <c r="Q8460" i="1"/>
  <c r="P8460" i="1"/>
  <c r="O8460" i="1"/>
  <c r="M8460" i="1"/>
  <c r="N8460" i="1" s="1"/>
  <c r="T8459" i="1"/>
  <c r="S8459" i="1"/>
  <c r="R8459" i="1"/>
  <c r="Q8459" i="1"/>
  <c r="P8459" i="1"/>
  <c r="O8459" i="1"/>
  <c r="M8459" i="1"/>
  <c r="N8459" i="1" s="1"/>
  <c r="T8458" i="1"/>
  <c r="S8458" i="1"/>
  <c r="R8458" i="1"/>
  <c r="Q8458" i="1"/>
  <c r="P8458" i="1"/>
  <c r="O8458" i="1"/>
  <c r="M8458" i="1"/>
  <c r="N8458" i="1" s="1"/>
  <c r="T8457" i="1"/>
  <c r="S8457" i="1"/>
  <c r="R8457" i="1"/>
  <c r="Q8457" i="1"/>
  <c r="P8457" i="1"/>
  <c r="O8457" i="1"/>
  <c r="M8457" i="1"/>
  <c r="N8457" i="1" s="1"/>
  <c r="T8456" i="1"/>
  <c r="S8456" i="1"/>
  <c r="R8456" i="1"/>
  <c r="Q8456" i="1"/>
  <c r="P8456" i="1"/>
  <c r="O8456" i="1"/>
  <c r="N8456" i="1"/>
  <c r="M8456" i="1"/>
  <c r="T8455" i="1"/>
  <c r="S8455" i="1"/>
  <c r="R8455" i="1"/>
  <c r="Q8455" i="1"/>
  <c r="P8455" i="1"/>
  <c r="O8455" i="1"/>
  <c r="N8455" i="1"/>
  <c r="M8455" i="1"/>
  <c r="T8454" i="1"/>
  <c r="S8454" i="1"/>
  <c r="R8454" i="1"/>
  <c r="Q8454" i="1"/>
  <c r="P8454" i="1"/>
  <c r="O8454" i="1"/>
  <c r="N8454" i="1"/>
  <c r="M8454" i="1"/>
  <c r="T8453" i="1"/>
  <c r="S8453" i="1"/>
  <c r="R8453" i="1"/>
  <c r="Q8453" i="1"/>
  <c r="P8453" i="1"/>
  <c r="O8453" i="1"/>
  <c r="N8453" i="1"/>
  <c r="M8453" i="1"/>
  <c r="T8452" i="1"/>
  <c r="S8452" i="1"/>
  <c r="R8452" i="1"/>
  <c r="Q8452" i="1"/>
  <c r="P8452" i="1"/>
  <c r="O8452" i="1"/>
  <c r="N8452" i="1"/>
  <c r="M8452" i="1"/>
  <c r="T8451" i="1"/>
  <c r="S8451" i="1"/>
  <c r="R8451" i="1"/>
  <c r="Q8451" i="1"/>
  <c r="P8451" i="1"/>
  <c r="O8451" i="1"/>
  <c r="N8451" i="1"/>
  <c r="M8451" i="1"/>
  <c r="T8450" i="1"/>
  <c r="S8450" i="1"/>
  <c r="R8450" i="1"/>
  <c r="Q8450" i="1"/>
  <c r="P8450" i="1"/>
  <c r="O8450" i="1"/>
  <c r="N8450" i="1"/>
  <c r="M8450" i="1"/>
  <c r="T8449" i="1"/>
  <c r="S8449" i="1"/>
  <c r="R8449" i="1"/>
  <c r="Q8449" i="1"/>
  <c r="P8449" i="1"/>
  <c r="O8449" i="1"/>
  <c r="N8449" i="1"/>
  <c r="M8449" i="1"/>
  <c r="T8448" i="1"/>
  <c r="S8448" i="1"/>
  <c r="R8448" i="1"/>
  <c r="Q8448" i="1"/>
  <c r="P8448" i="1"/>
  <c r="O8448" i="1"/>
  <c r="N8448" i="1"/>
  <c r="M8448" i="1"/>
  <c r="T8447" i="1"/>
  <c r="S8447" i="1"/>
  <c r="R8447" i="1"/>
  <c r="Q8447" i="1"/>
  <c r="P8447" i="1"/>
  <c r="O8447" i="1"/>
  <c r="N8447" i="1"/>
  <c r="M8447" i="1"/>
  <c r="T8446" i="1"/>
  <c r="S8446" i="1"/>
  <c r="R8446" i="1"/>
  <c r="Q8446" i="1"/>
  <c r="P8446" i="1"/>
  <c r="O8446" i="1"/>
  <c r="N8446" i="1"/>
  <c r="M8446" i="1"/>
  <c r="T8445" i="1"/>
  <c r="S8445" i="1"/>
  <c r="R8445" i="1"/>
  <c r="Q8445" i="1"/>
  <c r="P8445" i="1"/>
  <c r="O8445" i="1"/>
  <c r="N8445" i="1"/>
  <c r="M8445" i="1"/>
  <c r="T8444" i="1"/>
  <c r="S8444" i="1"/>
  <c r="R8444" i="1"/>
  <c r="Q8444" i="1"/>
  <c r="P8444" i="1"/>
  <c r="O8444" i="1"/>
  <c r="N8444" i="1"/>
  <c r="M8444" i="1"/>
  <c r="T8443" i="1"/>
  <c r="S8443" i="1"/>
  <c r="R8443" i="1"/>
  <c r="Q8443" i="1"/>
  <c r="P8443" i="1"/>
  <c r="O8443" i="1"/>
  <c r="N8443" i="1"/>
  <c r="M8443" i="1"/>
  <c r="T8442" i="1"/>
  <c r="S8442" i="1"/>
  <c r="R8442" i="1"/>
  <c r="Q8442" i="1"/>
  <c r="P8442" i="1"/>
  <c r="O8442" i="1"/>
  <c r="N8442" i="1"/>
  <c r="M8442" i="1"/>
  <c r="T8441" i="1"/>
  <c r="S8441" i="1"/>
  <c r="R8441" i="1"/>
  <c r="Q8441" i="1"/>
  <c r="P8441" i="1"/>
  <c r="O8441" i="1"/>
  <c r="N8441" i="1"/>
  <c r="M8441" i="1"/>
  <c r="T8440" i="1"/>
  <c r="S8440" i="1"/>
  <c r="R8440" i="1"/>
  <c r="Q8440" i="1"/>
  <c r="P8440" i="1"/>
  <c r="O8440" i="1"/>
  <c r="N8440" i="1"/>
  <c r="M8440" i="1"/>
  <c r="T8439" i="1"/>
  <c r="S8439" i="1"/>
  <c r="R8439" i="1"/>
  <c r="Q8439" i="1"/>
  <c r="P8439" i="1"/>
  <c r="O8439" i="1"/>
  <c r="N8439" i="1"/>
  <c r="M8439" i="1"/>
  <c r="T8438" i="1"/>
  <c r="S8438" i="1"/>
  <c r="R8438" i="1"/>
  <c r="Q8438" i="1"/>
  <c r="P8438" i="1"/>
  <c r="O8438" i="1"/>
  <c r="N8438" i="1"/>
  <c r="M8438" i="1"/>
  <c r="T8437" i="1"/>
  <c r="S8437" i="1"/>
  <c r="R8437" i="1"/>
  <c r="Q8437" i="1"/>
  <c r="P8437" i="1"/>
  <c r="O8437" i="1"/>
  <c r="N8437" i="1"/>
  <c r="M8437" i="1"/>
  <c r="T8436" i="1"/>
  <c r="S8436" i="1"/>
  <c r="R8436" i="1"/>
  <c r="Q8436" i="1"/>
  <c r="P8436" i="1"/>
  <c r="O8436" i="1"/>
  <c r="N8436" i="1"/>
  <c r="M8436" i="1"/>
  <c r="T8435" i="1"/>
  <c r="S8435" i="1"/>
  <c r="R8435" i="1"/>
  <c r="Q8435" i="1"/>
  <c r="P8435" i="1"/>
  <c r="O8435" i="1"/>
  <c r="N8435" i="1"/>
  <c r="M8435" i="1"/>
  <c r="T8434" i="1"/>
  <c r="S8434" i="1"/>
  <c r="R8434" i="1"/>
  <c r="Q8434" i="1"/>
  <c r="P8434" i="1"/>
  <c r="O8434" i="1"/>
  <c r="N8434" i="1"/>
  <c r="M8434" i="1"/>
  <c r="T8433" i="1"/>
  <c r="S8433" i="1"/>
  <c r="R8433" i="1"/>
  <c r="Q8433" i="1"/>
  <c r="P8433" i="1"/>
  <c r="O8433" i="1"/>
  <c r="N8433" i="1"/>
  <c r="M8433" i="1"/>
  <c r="T8432" i="1"/>
  <c r="S8432" i="1"/>
  <c r="R8432" i="1"/>
  <c r="Q8432" i="1"/>
  <c r="P8432" i="1"/>
  <c r="O8432" i="1"/>
  <c r="N8432" i="1"/>
  <c r="M8432" i="1"/>
  <c r="T8431" i="1"/>
  <c r="S8431" i="1"/>
  <c r="R8431" i="1"/>
  <c r="Q8431" i="1"/>
  <c r="P8431" i="1"/>
  <c r="O8431" i="1"/>
  <c r="N8431" i="1"/>
  <c r="M8431" i="1"/>
  <c r="T8430" i="1"/>
  <c r="S8430" i="1"/>
  <c r="R8430" i="1"/>
  <c r="Q8430" i="1"/>
  <c r="P8430" i="1"/>
  <c r="O8430" i="1"/>
  <c r="N8430" i="1"/>
  <c r="M8430" i="1"/>
  <c r="T8429" i="1"/>
  <c r="S8429" i="1"/>
  <c r="R8429" i="1"/>
  <c r="Q8429" i="1"/>
  <c r="P8429" i="1"/>
  <c r="O8429" i="1"/>
  <c r="N8429" i="1"/>
  <c r="M8429" i="1"/>
  <c r="T8428" i="1"/>
  <c r="S8428" i="1"/>
  <c r="R8428" i="1"/>
  <c r="Q8428" i="1"/>
  <c r="P8428" i="1"/>
  <c r="O8428" i="1"/>
  <c r="N8428" i="1"/>
  <c r="M8428" i="1"/>
  <c r="T8427" i="1"/>
  <c r="S8427" i="1"/>
  <c r="R8427" i="1"/>
  <c r="Q8427" i="1"/>
  <c r="P8427" i="1"/>
  <c r="O8427" i="1"/>
  <c r="N8427" i="1"/>
  <c r="M8427" i="1"/>
  <c r="T8426" i="1"/>
  <c r="S8426" i="1"/>
  <c r="R8426" i="1"/>
  <c r="Q8426" i="1"/>
  <c r="P8426" i="1"/>
  <c r="O8426" i="1"/>
  <c r="N8426" i="1"/>
  <c r="M8426" i="1"/>
  <c r="T8425" i="1"/>
  <c r="S8425" i="1"/>
  <c r="R8425" i="1"/>
  <c r="Q8425" i="1"/>
  <c r="P8425" i="1"/>
  <c r="O8425" i="1"/>
  <c r="N8425" i="1"/>
  <c r="M8425" i="1"/>
  <c r="T8424" i="1"/>
  <c r="S8424" i="1"/>
  <c r="R8424" i="1"/>
  <c r="Q8424" i="1"/>
  <c r="P8424" i="1"/>
  <c r="O8424" i="1"/>
  <c r="N8424" i="1"/>
  <c r="M8424" i="1"/>
  <c r="T8423" i="1"/>
  <c r="S8423" i="1"/>
  <c r="R8423" i="1"/>
  <c r="Q8423" i="1"/>
  <c r="P8423" i="1"/>
  <c r="O8423" i="1"/>
  <c r="N8423" i="1"/>
  <c r="M8423" i="1"/>
  <c r="T8422" i="1"/>
  <c r="S8422" i="1"/>
  <c r="R8422" i="1"/>
  <c r="Q8422" i="1"/>
  <c r="P8422" i="1"/>
  <c r="O8422" i="1"/>
  <c r="N8422" i="1"/>
  <c r="M8422" i="1"/>
  <c r="T8421" i="1"/>
  <c r="S8421" i="1"/>
  <c r="R8421" i="1"/>
  <c r="Q8421" i="1"/>
  <c r="P8421" i="1"/>
  <c r="O8421" i="1"/>
  <c r="M8421" i="1"/>
  <c r="N8421" i="1" s="1"/>
  <c r="T8420" i="1"/>
  <c r="S8420" i="1"/>
  <c r="R8420" i="1"/>
  <c r="Q8420" i="1"/>
  <c r="P8420" i="1"/>
  <c r="O8420" i="1"/>
  <c r="N8420" i="1"/>
  <c r="M8420" i="1"/>
  <c r="T8419" i="1"/>
  <c r="S8419" i="1"/>
  <c r="R8419" i="1"/>
  <c r="Q8419" i="1"/>
  <c r="P8419" i="1"/>
  <c r="O8419" i="1"/>
  <c r="N8419" i="1"/>
  <c r="M8419" i="1"/>
  <c r="T8418" i="1"/>
  <c r="S8418" i="1"/>
  <c r="R8418" i="1"/>
  <c r="Q8418" i="1"/>
  <c r="P8418" i="1"/>
  <c r="O8418" i="1"/>
  <c r="N8418" i="1"/>
  <c r="M8418" i="1"/>
  <c r="T8417" i="1"/>
  <c r="S8417" i="1"/>
  <c r="R8417" i="1"/>
  <c r="Q8417" i="1"/>
  <c r="P8417" i="1"/>
  <c r="O8417" i="1"/>
  <c r="N8417" i="1"/>
  <c r="M8417" i="1"/>
  <c r="T8416" i="1"/>
  <c r="S8416" i="1"/>
  <c r="R8416" i="1"/>
  <c r="Q8416" i="1"/>
  <c r="P8416" i="1"/>
  <c r="O8416" i="1"/>
  <c r="N8416" i="1"/>
  <c r="M8416" i="1"/>
  <c r="T8415" i="1"/>
  <c r="S8415" i="1"/>
  <c r="R8415" i="1"/>
  <c r="Q8415" i="1"/>
  <c r="P8415" i="1"/>
  <c r="O8415" i="1"/>
  <c r="N8415" i="1"/>
  <c r="M8415" i="1"/>
  <c r="T8414" i="1"/>
  <c r="S8414" i="1"/>
  <c r="R8414" i="1"/>
  <c r="Q8414" i="1"/>
  <c r="P8414" i="1"/>
  <c r="O8414" i="1"/>
  <c r="N8414" i="1"/>
  <c r="M8414" i="1"/>
  <c r="T8413" i="1"/>
  <c r="S8413" i="1"/>
  <c r="R8413" i="1"/>
  <c r="Q8413" i="1"/>
  <c r="P8413" i="1"/>
  <c r="O8413" i="1"/>
  <c r="N8413" i="1"/>
  <c r="M8413" i="1"/>
  <c r="T8412" i="1"/>
  <c r="S8412" i="1"/>
  <c r="R8412" i="1"/>
  <c r="Q8412" i="1"/>
  <c r="P8412" i="1"/>
  <c r="O8412" i="1"/>
  <c r="N8412" i="1"/>
  <c r="M8412" i="1"/>
  <c r="T8411" i="1"/>
  <c r="S8411" i="1"/>
  <c r="R8411" i="1"/>
  <c r="Q8411" i="1"/>
  <c r="P8411" i="1"/>
  <c r="O8411" i="1"/>
  <c r="N8411" i="1"/>
  <c r="M8411" i="1"/>
  <c r="T8410" i="1"/>
  <c r="S8410" i="1"/>
  <c r="R8410" i="1"/>
  <c r="Q8410" i="1"/>
  <c r="P8410" i="1"/>
  <c r="O8410" i="1"/>
  <c r="N8410" i="1"/>
  <c r="M8410" i="1"/>
  <c r="T8409" i="1"/>
  <c r="S8409" i="1"/>
  <c r="R8409" i="1"/>
  <c r="Q8409" i="1"/>
  <c r="P8409" i="1"/>
  <c r="O8409" i="1"/>
  <c r="N8409" i="1"/>
  <c r="M8409" i="1"/>
  <c r="T8408" i="1"/>
  <c r="S8408" i="1"/>
  <c r="R8408" i="1"/>
  <c r="Q8408" i="1"/>
  <c r="P8408" i="1"/>
  <c r="O8408" i="1"/>
  <c r="N8408" i="1"/>
  <c r="M8408" i="1"/>
  <c r="T8407" i="1"/>
  <c r="S8407" i="1"/>
  <c r="R8407" i="1"/>
  <c r="Q8407" i="1"/>
  <c r="P8407" i="1"/>
  <c r="O8407" i="1"/>
  <c r="N8407" i="1"/>
  <c r="M8407" i="1"/>
  <c r="T8406" i="1"/>
  <c r="S8406" i="1"/>
  <c r="R8406" i="1"/>
  <c r="Q8406" i="1"/>
  <c r="P8406" i="1"/>
  <c r="O8406" i="1"/>
  <c r="N8406" i="1"/>
  <c r="M8406" i="1"/>
  <c r="T8405" i="1"/>
  <c r="S8405" i="1"/>
  <c r="R8405" i="1"/>
  <c r="Q8405" i="1"/>
  <c r="P8405" i="1"/>
  <c r="O8405" i="1"/>
  <c r="N8405" i="1"/>
  <c r="M8405" i="1"/>
  <c r="T8404" i="1"/>
  <c r="S8404" i="1"/>
  <c r="R8404" i="1"/>
  <c r="Q8404" i="1"/>
  <c r="P8404" i="1"/>
  <c r="O8404" i="1"/>
  <c r="N8404" i="1"/>
  <c r="M8404" i="1"/>
  <c r="T8403" i="1"/>
  <c r="S8403" i="1"/>
  <c r="R8403" i="1"/>
  <c r="Q8403" i="1"/>
  <c r="P8403" i="1"/>
  <c r="O8403" i="1"/>
  <c r="N8403" i="1"/>
  <c r="M8403" i="1"/>
  <c r="T8402" i="1"/>
  <c r="S8402" i="1"/>
  <c r="R8402" i="1"/>
  <c r="Q8402" i="1"/>
  <c r="P8402" i="1"/>
  <c r="O8402" i="1"/>
  <c r="N8402" i="1"/>
  <c r="M8402" i="1"/>
  <c r="T8401" i="1"/>
  <c r="S8401" i="1"/>
  <c r="R8401" i="1"/>
  <c r="Q8401" i="1"/>
  <c r="P8401" i="1"/>
  <c r="O8401" i="1"/>
  <c r="N8401" i="1"/>
  <c r="M8401" i="1"/>
  <c r="T8400" i="1"/>
  <c r="S8400" i="1"/>
  <c r="R8400" i="1"/>
  <c r="Q8400" i="1"/>
  <c r="P8400" i="1"/>
  <c r="O8400" i="1"/>
  <c r="N8400" i="1"/>
  <c r="M8400" i="1"/>
  <c r="T8399" i="1"/>
  <c r="S8399" i="1"/>
  <c r="R8399" i="1"/>
  <c r="Q8399" i="1"/>
  <c r="P8399" i="1"/>
  <c r="O8399" i="1"/>
  <c r="N8399" i="1"/>
  <c r="M8399" i="1"/>
  <c r="T8398" i="1"/>
  <c r="S8398" i="1"/>
  <c r="R8398" i="1"/>
  <c r="Q8398" i="1"/>
  <c r="P8398" i="1"/>
  <c r="O8398" i="1"/>
  <c r="N8398" i="1"/>
  <c r="M8398" i="1"/>
  <c r="T8397" i="1"/>
  <c r="S8397" i="1"/>
  <c r="R8397" i="1"/>
  <c r="Q8397" i="1"/>
  <c r="P8397" i="1"/>
  <c r="O8397" i="1"/>
  <c r="N8397" i="1"/>
  <c r="M8397" i="1"/>
  <c r="T8396" i="1"/>
  <c r="S8396" i="1"/>
  <c r="R8396" i="1"/>
  <c r="Q8396" i="1"/>
  <c r="P8396" i="1"/>
  <c r="O8396" i="1"/>
  <c r="N8396" i="1"/>
  <c r="M8396" i="1"/>
  <c r="T8395" i="1"/>
  <c r="S8395" i="1"/>
  <c r="R8395" i="1"/>
  <c r="Q8395" i="1"/>
  <c r="P8395" i="1"/>
  <c r="O8395" i="1"/>
  <c r="N8395" i="1"/>
  <c r="M8395" i="1"/>
  <c r="T8394" i="1"/>
  <c r="S8394" i="1"/>
  <c r="R8394" i="1"/>
  <c r="Q8394" i="1"/>
  <c r="P8394" i="1"/>
  <c r="O8394" i="1"/>
  <c r="N8394" i="1"/>
  <c r="M8394" i="1"/>
  <c r="T8393" i="1"/>
  <c r="S8393" i="1"/>
  <c r="R8393" i="1"/>
  <c r="Q8393" i="1"/>
  <c r="P8393" i="1"/>
  <c r="O8393" i="1"/>
  <c r="N8393" i="1"/>
  <c r="M8393" i="1"/>
  <c r="T8392" i="1"/>
  <c r="S8392" i="1"/>
  <c r="R8392" i="1"/>
  <c r="Q8392" i="1"/>
  <c r="P8392" i="1"/>
  <c r="O8392" i="1"/>
  <c r="N8392" i="1"/>
  <c r="M8392" i="1"/>
  <c r="T8391" i="1"/>
  <c r="S8391" i="1"/>
  <c r="R8391" i="1"/>
  <c r="Q8391" i="1"/>
  <c r="P8391" i="1"/>
  <c r="O8391" i="1"/>
  <c r="N8391" i="1"/>
  <c r="M8391" i="1"/>
  <c r="T8390" i="1"/>
  <c r="S8390" i="1"/>
  <c r="R8390" i="1"/>
  <c r="Q8390" i="1"/>
  <c r="P8390" i="1"/>
  <c r="O8390" i="1"/>
  <c r="N8390" i="1"/>
  <c r="M8390" i="1"/>
  <c r="T8389" i="1"/>
  <c r="S8389" i="1"/>
  <c r="R8389" i="1"/>
  <c r="Q8389" i="1"/>
  <c r="P8389" i="1"/>
  <c r="O8389" i="1"/>
  <c r="N8389" i="1"/>
  <c r="M8389" i="1"/>
  <c r="T8388" i="1"/>
  <c r="S8388" i="1"/>
  <c r="R8388" i="1"/>
  <c r="Q8388" i="1"/>
  <c r="P8388" i="1"/>
  <c r="O8388" i="1"/>
  <c r="N8388" i="1"/>
  <c r="M8388" i="1"/>
  <c r="T8387" i="1"/>
  <c r="S8387" i="1"/>
  <c r="R8387" i="1"/>
  <c r="Q8387" i="1"/>
  <c r="P8387" i="1"/>
  <c r="O8387" i="1"/>
  <c r="N8387" i="1"/>
  <c r="M8387" i="1"/>
  <c r="T8386" i="1"/>
  <c r="S8386" i="1"/>
  <c r="R8386" i="1"/>
  <c r="Q8386" i="1"/>
  <c r="P8386" i="1"/>
  <c r="O8386" i="1"/>
  <c r="N8386" i="1"/>
  <c r="M8386" i="1"/>
  <c r="T8385" i="1"/>
  <c r="S8385" i="1"/>
  <c r="R8385" i="1"/>
  <c r="Q8385" i="1"/>
  <c r="P8385" i="1"/>
  <c r="O8385" i="1"/>
  <c r="N8385" i="1"/>
  <c r="M8385" i="1"/>
  <c r="T8384" i="1"/>
  <c r="S8384" i="1"/>
  <c r="R8384" i="1"/>
  <c r="Q8384" i="1"/>
  <c r="P8384" i="1"/>
  <c r="O8384" i="1"/>
  <c r="N8384" i="1"/>
  <c r="M8384" i="1"/>
  <c r="T8383" i="1"/>
  <c r="S8383" i="1"/>
  <c r="R8383" i="1"/>
  <c r="Q8383" i="1"/>
  <c r="P8383" i="1"/>
  <c r="O8383" i="1"/>
  <c r="N8383" i="1"/>
  <c r="M8383" i="1"/>
  <c r="T8382" i="1"/>
  <c r="S8382" i="1"/>
  <c r="R8382" i="1"/>
  <c r="Q8382" i="1"/>
  <c r="P8382" i="1"/>
  <c r="O8382" i="1"/>
  <c r="N8382" i="1"/>
  <c r="M8382" i="1"/>
  <c r="T8381" i="1"/>
  <c r="S8381" i="1"/>
  <c r="R8381" i="1"/>
  <c r="Q8381" i="1"/>
  <c r="P8381" i="1"/>
  <c r="O8381" i="1"/>
  <c r="N8381" i="1"/>
  <c r="M8381" i="1"/>
  <c r="T8380" i="1"/>
  <c r="S8380" i="1"/>
  <c r="R8380" i="1"/>
  <c r="Q8380" i="1"/>
  <c r="P8380" i="1"/>
  <c r="O8380" i="1"/>
  <c r="N8380" i="1"/>
  <c r="M8380" i="1"/>
  <c r="T8379" i="1"/>
  <c r="S8379" i="1"/>
  <c r="R8379" i="1"/>
  <c r="Q8379" i="1"/>
  <c r="P8379" i="1"/>
  <c r="O8379" i="1"/>
  <c r="N8379" i="1"/>
  <c r="M8379" i="1"/>
  <c r="T8378" i="1"/>
  <c r="S8378" i="1"/>
  <c r="R8378" i="1"/>
  <c r="Q8378" i="1"/>
  <c r="P8378" i="1"/>
  <c r="O8378" i="1"/>
  <c r="N8378" i="1"/>
  <c r="M8378" i="1"/>
  <c r="T8377" i="1"/>
  <c r="S8377" i="1"/>
  <c r="R8377" i="1"/>
  <c r="Q8377" i="1"/>
  <c r="P8377" i="1"/>
  <c r="O8377" i="1"/>
  <c r="N8377" i="1"/>
  <c r="M8377" i="1"/>
  <c r="T8376" i="1"/>
  <c r="S8376" i="1"/>
  <c r="R8376" i="1"/>
  <c r="Q8376" i="1"/>
  <c r="P8376" i="1"/>
  <c r="O8376" i="1"/>
  <c r="N8376" i="1"/>
  <c r="M8376" i="1"/>
  <c r="T8375" i="1"/>
  <c r="S8375" i="1"/>
  <c r="R8375" i="1"/>
  <c r="Q8375" i="1"/>
  <c r="P8375" i="1"/>
  <c r="O8375" i="1"/>
  <c r="N8375" i="1"/>
  <c r="M8375" i="1"/>
  <c r="T8374" i="1"/>
  <c r="S8374" i="1"/>
  <c r="R8374" i="1"/>
  <c r="Q8374" i="1"/>
  <c r="P8374" i="1"/>
  <c r="O8374" i="1"/>
  <c r="N8374" i="1"/>
  <c r="M8374" i="1"/>
  <c r="T8373" i="1"/>
  <c r="S8373" i="1"/>
  <c r="R8373" i="1"/>
  <c r="Q8373" i="1"/>
  <c r="P8373" i="1"/>
  <c r="O8373" i="1"/>
  <c r="N8373" i="1"/>
  <c r="M8373" i="1"/>
  <c r="T8372" i="1"/>
  <c r="S8372" i="1"/>
  <c r="R8372" i="1"/>
  <c r="Q8372" i="1"/>
  <c r="P8372" i="1"/>
  <c r="O8372" i="1"/>
  <c r="N8372" i="1"/>
  <c r="M8372" i="1"/>
  <c r="T8371" i="1"/>
  <c r="S8371" i="1"/>
  <c r="R8371" i="1"/>
  <c r="Q8371" i="1"/>
  <c r="P8371" i="1"/>
  <c r="O8371" i="1"/>
  <c r="N8371" i="1"/>
  <c r="M8371" i="1"/>
  <c r="T8370" i="1"/>
  <c r="S8370" i="1"/>
  <c r="R8370" i="1"/>
  <c r="Q8370" i="1"/>
  <c r="P8370" i="1"/>
  <c r="O8370" i="1"/>
  <c r="N8370" i="1"/>
  <c r="M8370" i="1"/>
  <c r="T8369" i="1"/>
  <c r="S8369" i="1"/>
  <c r="R8369" i="1"/>
  <c r="Q8369" i="1"/>
  <c r="P8369" i="1"/>
  <c r="O8369" i="1"/>
  <c r="N8369" i="1"/>
  <c r="M8369" i="1"/>
  <c r="T8368" i="1"/>
  <c r="S8368" i="1"/>
  <c r="R8368" i="1"/>
  <c r="Q8368" i="1"/>
  <c r="P8368" i="1"/>
  <c r="O8368" i="1"/>
  <c r="N8368" i="1"/>
  <c r="M8368" i="1"/>
  <c r="T8367" i="1"/>
  <c r="S8367" i="1"/>
  <c r="R8367" i="1"/>
  <c r="Q8367" i="1"/>
  <c r="P8367" i="1"/>
  <c r="O8367" i="1"/>
  <c r="N8367" i="1"/>
  <c r="M8367" i="1"/>
  <c r="T8366" i="1"/>
  <c r="S8366" i="1"/>
  <c r="R8366" i="1"/>
  <c r="Q8366" i="1"/>
  <c r="P8366" i="1"/>
  <c r="O8366" i="1"/>
  <c r="N8366" i="1"/>
  <c r="M8366" i="1"/>
  <c r="T8365" i="1"/>
  <c r="S8365" i="1"/>
  <c r="R8365" i="1"/>
  <c r="Q8365" i="1"/>
  <c r="P8365" i="1"/>
  <c r="O8365" i="1"/>
  <c r="N8365" i="1"/>
  <c r="M8365" i="1"/>
  <c r="T8364" i="1"/>
  <c r="S8364" i="1"/>
  <c r="R8364" i="1"/>
  <c r="Q8364" i="1"/>
  <c r="P8364" i="1"/>
  <c r="O8364" i="1"/>
  <c r="N8364" i="1"/>
  <c r="M8364" i="1"/>
  <c r="T8363" i="1"/>
  <c r="S8363" i="1"/>
  <c r="R8363" i="1"/>
  <c r="Q8363" i="1"/>
  <c r="P8363" i="1"/>
  <c r="O8363" i="1"/>
  <c r="M8363" i="1"/>
  <c r="N8363" i="1" s="1"/>
  <c r="T8362" i="1"/>
  <c r="S8362" i="1"/>
  <c r="R8362" i="1"/>
  <c r="Q8362" i="1"/>
  <c r="P8362" i="1"/>
  <c r="O8362" i="1"/>
  <c r="M8362" i="1"/>
  <c r="N8362" i="1" s="1"/>
  <c r="T8361" i="1"/>
  <c r="S8361" i="1"/>
  <c r="R8361" i="1"/>
  <c r="Q8361" i="1"/>
  <c r="P8361" i="1"/>
  <c r="O8361" i="1"/>
  <c r="M8361" i="1"/>
  <c r="N8361" i="1" s="1"/>
  <c r="T8360" i="1"/>
  <c r="S8360" i="1"/>
  <c r="R8360" i="1"/>
  <c r="Q8360" i="1"/>
  <c r="P8360" i="1"/>
  <c r="O8360" i="1"/>
  <c r="M8360" i="1"/>
  <c r="N8360" i="1" s="1"/>
  <c r="T8359" i="1"/>
  <c r="S8359" i="1"/>
  <c r="R8359" i="1"/>
  <c r="Q8359" i="1"/>
  <c r="P8359" i="1"/>
  <c r="O8359" i="1"/>
  <c r="M8359" i="1"/>
  <c r="N8359" i="1" s="1"/>
  <c r="T8358" i="1"/>
  <c r="S8358" i="1"/>
  <c r="R8358" i="1"/>
  <c r="Q8358" i="1"/>
  <c r="P8358" i="1"/>
  <c r="O8358" i="1"/>
  <c r="M8358" i="1"/>
  <c r="N8358" i="1" s="1"/>
  <c r="T8357" i="1"/>
  <c r="S8357" i="1"/>
  <c r="R8357" i="1"/>
  <c r="Q8357" i="1"/>
  <c r="P8357" i="1"/>
  <c r="O8357" i="1"/>
  <c r="M8357" i="1"/>
  <c r="N8357" i="1" s="1"/>
  <c r="T8356" i="1"/>
  <c r="S8356" i="1"/>
  <c r="R8356" i="1"/>
  <c r="Q8356" i="1"/>
  <c r="P8356" i="1"/>
  <c r="O8356" i="1"/>
  <c r="M8356" i="1"/>
  <c r="N8356" i="1" s="1"/>
  <c r="T8355" i="1"/>
  <c r="S8355" i="1"/>
  <c r="R8355" i="1"/>
  <c r="Q8355" i="1"/>
  <c r="P8355" i="1"/>
  <c r="O8355" i="1"/>
  <c r="M8355" i="1"/>
  <c r="N8355" i="1" s="1"/>
  <c r="T8354" i="1"/>
  <c r="S8354" i="1"/>
  <c r="R8354" i="1"/>
  <c r="Q8354" i="1"/>
  <c r="P8354" i="1"/>
  <c r="O8354" i="1"/>
  <c r="M8354" i="1"/>
  <c r="N8354" i="1" s="1"/>
  <c r="T8353" i="1"/>
  <c r="S8353" i="1"/>
  <c r="R8353" i="1"/>
  <c r="Q8353" i="1"/>
  <c r="P8353" i="1"/>
  <c r="O8353" i="1"/>
  <c r="M8353" i="1"/>
  <c r="N8353" i="1" s="1"/>
  <c r="T8352" i="1"/>
  <c r="S8352" i="1"/>
  <c r="R8352" i="1"/>
  <c r="Q8352" i="1"/>
  <c r="P8352" i="1"/>
  <c r="O8352" i="1"/>
  <c r="M8352" i="1"/>
  <c r="N8352" i="1" s="1"/>
  <c r="T8351" i="1"/>
  <c r="S8351" i="1"/>
  <c r="R8351" i="1"/>
  <c r="Q8351" i="1"/>
  <c r="P8351" i="1"/>
  <c r="O8351" i="1"/>
  <c r="M8351" i="1"/>
  <c r="N8351" i="1" s="1"/>
  <c r="T8350" i="1"/>
  <c r="S8350" i="1"/>
  <c r="R8350" i="1"/>
  <c r="Q8350" i="1"/>
  <c r="P8350" i="1"/>
  <c r="O8350" i="1"/>
  <c r="M8350" i="1"/>
  <c r="N8350" i="1" s="1"/>
  <c r="T8349" i="1"/>
  <c r="S8349" i="1"/>
  <c r="R8349" i="1"/>
  <c r="Q8349" i="1"/>
  <c r="P8349" i="1"/>
  <c r="O8349" i="1"/>
  <c r="M8349" i="1"/>
  <c r="N8349" i="1" s="1"/>
  <c r="T8348" i="1"/>
  <c r="S8348" i="1"/>
  <c r="R8348" i="1"/>
  <c r="Q8348" i="1"/>
  <c r="P8348" i="1"/>
  <c r="O8348" i="1"/>
  <c r="M8348" i="1"/>
  <c r="N8348" i="1" s="1"/>
  <c r="T8347" i="1"/>
  <c r="S8347" i="1"/>
  <c r="R8347" i="1"/>
  <c r="Q8347" i="1"/>
  <c r="P8347" i="1"/>
  <c r="O8347" i="1"/>
  <c r="M8347" i="1"/>
  <c r="N8347" i="1" s="1"/>
  <c r="T8346" i="1"/>
  <c r="S8346" i="1"/>
  <c r="R8346" i="1"/>
  <c r="Q8346" i="1"/>
  <c r="P8346" i="1"/>
  <c r="O8346" i="1"/>
  <c r="M8346" i="1"/>
  <c r="N8346" i="1" s="1"/>
  <c r="T8345" i="1"/>
  <c r="S8345" i="1"/>
  <c r="R8345" i="1"/>
  <c r="Q8345" i="1"/>
  <c r="P8345" i="1"/>
  <c r="O8345" i="1"/>
  <c r="M8345" i="1"/>
  <c r="N8345" i="1" s="1"/>
  <c r="T8344" i="1"/>
  <c r="S8344" i="1"/>
  <c r="R8344" i="1"/>
  <c r="Q8344" i="1"/>
  <c r="P8344" i="1"/>
  <c r="O8344" i="1"/>
  <c r="M8344" i="1"/>
  <c r="N8344" i="1" s="1"/>
  <c r="T8343" i="1"/>
  <c r="S8343" i="1"/>
  <c r="R8343" i="1"/>
  <c r="Q8343" i="1"/>
  <c r="P8343" i="1"/>
  <c r="O8343" i="1"/>
  <c r="M8343" i="1"/>
  <c r="N8343" i="1" s="1"/>
  <c r="T8342" i="1"/>
  <c r="S8342" i="1"/>
  <c r="R8342" i="1"/>
  <c r="Q8342" i="1"/>
  <c r="P8342" i="1"/>
  <c r="O8342" i="1"/>
  <c r="M8342" i="1"/>
  <c r="N8342" i="1" s="1"/>
  <c r="T8341" i="1"/>
  <c r="S8341" i="1"/>
  <c r="R8341" i="1"/>
  <c r="Q8341" i="1"/>
  <c r="P8341" i="1"/>
  <c r="O8341" i="1"/>
  <c r="M8341" i="1"/>
  <c r="N8341" i="1" s="1"/>
  <c r="T8340" i="1"/>
  <c r="S8340" i="1"/>
  <c r="R8340" i="1"/>
  <c r="Q8340" i="1"/>
  <c r="P8340" i="1"/>
  <c r="O8340" i="1"/>
  <c r="M8340" i="1"/>
  <c r="N8340" i="1" s="1"/>
  <c r="T8339" i="1"/>
  <c r="S8339" i="1"/>
  <c r="R8339" i="1"/>
  <c r="Q8339" i="1"/>
  <c r="P8339" i="1"/>
  <c r="O8339" i="1"/>
  <c r="M8339" i="1"/>
  <c r="N8339" i="1" s="1"/>
  <c r="T8338" i="1"/>
  <c r="S8338" i="1"/>
  <c r="R8338" i="1"/>
  <c r="Q8338" i="1"/>
  <c r="P8338" i="1"/>
  <c r="O8338" i="1"/>
  <c r="M8338" i="1"/>
  <c r="N8338" i="1" s="1"/>
  <c r="T8337" i="1"/>
  <c r="S8337" i="1"/>
  <c r="R8337" i="1"/>
  <c r="Q8337" i="1"/>
  <c r="P8337" i="1"/>
  <c r="O8337" i="1"/>
  <c r="M8337" i="1"/>
  <c r="N8337" i="1" s="1"/>
  <c r="T8336" i="1"/>
  <c r="S8336" i="1"/>
  <c r="R8336" i="1"/>
  <c r="Q8336" i="1"/>
  <c r="P8336" i="1"/>
  <c r="O8336" i="1"/>
  <c r="M8336" i="1"/>
  <c r="N8336" i="1" s="1"/>
  <c r="T8335" i="1"/>
  <c r="S8335" i="1"/>
  <c r="R8335" i="1"/>
  <c r="Q8335" i="1"/>
  <c r="P8335" i="1"/>
  <c r="O8335" i="1"/>
  <c r="M8335" i="1"/>
  <c r="N8335" i="1" s="1"/>
  <c r="T8334" i="1"/>
  <c r="S8334" i="1"/>
  <c r="R8334" i="1"/>
  <c r="Q8334" i="1"/>
  <c r="P8334" i="1"/>
  <c r="O8334" i="1"/>
  <c r="M8334" i="1"/>
  <c r="N8334" i="1" s="1"/>
  <c r="T8333" i="1"/>
  <c r="S8333" i="1"/>
  <c r="R8333" i="1"/>
  <c r="Q8333" i="1"/>
  <c r="P8333" i="1"/>
  <c r="O8333" i="1"/>
  <c r="M8333" i="1"/>
  <c r="N8333" i="1" s="1"/>
  <c r="T8332" i="1"/>
  <c r="S8332" i="1"/>
  <c r="R8332" i="1"/>
  <c r="Q8332" i="1"/>
  <c r="P8332" i="1"/>
  <c r="O8332" i="1"/>
  <c r="M8332" i="1"/>
  <c r="N8332" i="1" s="1"/>
  <c r="T8331" i="1"/>
  <c r="S8331" i="1"/>
  <c r="R8331" i="1"/>
  <c r="Q8331" i="1"/>
  <c r="P8331" i="1"/>
  <c r="O8331" i="1"/>
  <c r="M8331" i="1"/>
  <c r="N8331" i="1" s="1"/>
  <c r="T8330" i="1"/>
  <c r="S8330" i="1"/>
  <c r="R8330" i="1"/>
  <c r="Q8330" i="1"/>
  <c r="P8330" i="1"/>
  <c r="O8330" i="1"/>
  <c r="N8330" i="1"/>
  <c r="M8330" i="1"/>
  <c r="T8329" i="1"/>
  <c r="S8329" i="1"/>
  <c r="R8329" i="1"/>
  <c r="Q8329" i="1"/>
  <c r="P8329" i="1"/>
  <c r="O8329" i="1"/>
  <c r="N8329" i="1"/>
  <c r="M8329" i="1"/>
  <c r="T8328" i="1"/>
  <c r="S8328" i="1"/>
  <c r="R8328" i="1"/>
  <c r="Q8328" i="1"/>
  <c r="P8328" i="1"/>
  <c r="O8328" i="1"/>
  <c r="N8328" i="1"/>
  <c r="M8328" i="1"/>
  <c r="T8327" i="1"/>
  <c r="S8327" i="1"/>
  <c r="R8327" i="1"/>
  <c r="Q8327" i="1"/>
  <c r="P8327" i="1"/>
  <c r="O8327" i="1"/>
  <c r="N8327" i="1"/>
  <c r="M8327" i="1"/>
  <c r="T8326" i="1"/>
  <c r="S8326" i="1"/>
  <c r="R8326" i="1"/>
  <c r="Q8326" i="1"/>
  <c r="P8326" i="1"/>
  <c r="O8326" i="1"/>
  <c r="N8326" i="1"/>
  <c r="M8326" i="1"/>
  <c r="T8325" i="1"/>
  <c r="S8325" i="1"/>
  <c r="R8325" i="1"/>
  <c r="Q8325" i="1"/>
  <c r="P8325" i="1"/>
  <c r="O8325" i="1"/>
  <c r="M8325" i="1"/>
  <c r="N8325" i="1" s="1"/>
  <c r="T8324" i="1"/>
  <c r="S8324" i="1"/>
  <c r="R8324" i="1"/>
  <c r="Q8324" i="1"/>
  <c r="P8324" i="1"/>
  <c r="O8324" i="1"/>
  <c r="M8324" i="1"/>
  <c r="N8324" i="1" s="1"/>
  <c r="T8323" i="1"/>
  <c r="S8323" i="1"/>
  <c r="R8323" i="1"/>
  <c r="Q8323" i="1"/>
  <c r="P8323" i="1"/>
  <c r="O8323" i="1"/>
  <c r="M8323" i="1"/>
  <c r="N8323" i="1" s="1"/>
  <c r="T8322" i="1"/>
  <c r="S8322" i="1"/>
  <c r="R8322" i="1"/>
  <c r="Q8322" i="1"/>
  <c r="P8322" i="1"/>
  <c r="O8322" i="1"/>
  <c r="M8322" i="1"/>
  <c r="N8322" i="1" s="1"/>
  <c r="T8321" i="1"/>
  <c r="S8321" i="1"/>
  <c r="R8321" i="1"/>
  <c r="Q8321" i="1"/>
  <c r="P8321" i="1"/>
  <c r="O8321" i="1"/>
  <c r="M8321" i="1"/>
  <c r="N8321" i="1" s="1"/>
  <c r="T8320" i="1"/>
  <c r="S8320" i="1"/>
  <c r="R8320" i="1"/>
  <c r="Q8320" i="1"/>
  <c r="P8320" i="1"/>
  <c r="O8320" i="1"/>
  <c r="M8320" i="1"/>
  <c r="N8320" i="1" s="1"/>
  <c r="T8319" i="1"/>
  <c r="S8319" i="1"/>
  <c r="R8319" i="1"/>
  <c r="Q8319" i="1"/>
  <c r="P8319" i="1"/>
  <c r="O8319" i="1"/>
  <c r="M8319" i="1"/>
  <c r="N8319" i="1" s="1"/>
  <c r="T8318" i="1"/>
  <c r="S8318" i="1"/>
  <c r="R8318" i="1"/>
  <c r="Q8318" i="1"/>
  <c r="P8318" i="1"/>
  <c r="O8318" i="1"/>
  <c r="M8318" i="1"/>
  <c r="N8318" i="1" s="1"/>
  <c r="T8317" i="1"/>
  <c r="S8317" i="1"/>
  <c r="R8317" i="1"/>
  <c r="Q8317" i="1"/>
  <c r="P8317" i="1"/>
  <c r="O8317" i="1"/>
  <c r="M8317" i="1"/>
  <c r="N8317" i="1" s="1"/>
  <c r="T8316" i="1"/>
  <c r="S8316" i="1"/>
  <c r="R8316" i="1"/>
  <c r="Q8316" i="1"/>
  <c r="P8316" i="1"/>
  <c r="O8316" i="1"/>
  <c r="M8316" i="1"/>
  <c r="N8316" i="1" s="1"/>
  <c r="T8315" i="1"/>
  <c r="S8315" i="1"/>
  <c r="R8315" i="1"/>
  <c r="Q8315" i="1"/>
  <c r="P8315" i="1"/>
  <c r="O8315" i="1"/>
  <c r="M8315" i="1"/>
  <c r="N8315" i="1" s="1"/>
  <c r="T8314" i="1"/>
  <c r="S8314" i="1"/>
  <c r="R8314" i="1"/>
  <c r="Q8314" i="1"/>
  <c r="P8314" i="1"/>
  <c r="O8314" i="1"/>
  <c r="M8314" i="1"/>
  <c r="N8314" i="1" s="1"/>
  <c r="T8313" i="1"/>
  <c r="S8313" i="1"/>
  <c r="R8313" i="1"/>
  <c r="Q8313" i="1"/>
  <c r="P8313" i="1"/>
  <c r="O8313" i="1"/>
  <c r="M8313" i="1"/>
  <c r="N8313" i="1" s="1"/>
  <c r="T8312" i="1"/>
  <c r="S8312" i="1"/>
  <c r="R8312" i="1"/>
  <c r="Q8312" i="1"/>
  <c r="P8312" i="1"/>
  <c r="O8312" i="1"/>
  <c r="M8312" i="1"/>
  <c r="N8312" i="1" s="1"/>
  <c r="T8311" i="1"/>
  <c r="S8311" i="1"/>
  <c r="R8311" i="1"/>
  <c r="Q8311" i="1"/>
  <c r="P8311" i="1"/>
  <c r="O8311" i="1"/>
  <c r="M8311" i="1"/>
  <c r="N8311" i="1" s="1"/>
  <c r="T8310" i="1"/>
  <c r="S8310" i="1"/>
  <c r="R8310" i="1"/>
  <c r="Q8310" i="1"/>
  <c r="P8310" i="1"/>
  <c r="O8310" i="1"/>
  <c r="M8310" i="1"/>
  <c r="N8310" i="1" s="1"/>
  <c r="T8309" i="1"/>
  <c r="S8309" i="1"/>
  <c r="R8309" i="1"/>
  <c r="Q8309" i="1"/>
  <c r="P8309" i="1"/>
  <c r="O8309" i="1"/>
  <c r="N8309" i="1"/>
  <c r="M8309" i="1"/>
  <c r="T8308" i="1"/>
  <c r="S8308" i="1"/>
  <c r="R8308" i="1"/>
  <c r="Q8308" i="1"/>
  <c r="P8308" i="1"/>
  <c r="O8308" i="1"/>
  <c r="N8308" i="1"/>
  <c r="M8308" i="1"/>
  <c r="T8307" i="1"/>
  <c r="S8307" i="1"/>
  <c r="R8307" i="1"/>
  <c r="Q8307" i="1"/>
  <c r="P8307" i="1"/>
  <c r="O8307" i="1"/>
  <c r="N8307" i="1"/>
  <c r="M8307" i="1"/>
  <c r="T8306" i="1"/>
  <c r="S8306" i="1"/>
  <c r="R8306" i="1"/>
  <c r="Q8306" i="1"/>
  <c r="P8306" i="1"/>
  <c r="O8306" i="1"/>
  <c r="N8306" i="1"/>
  <c r="M8306" i="1"/>
  <c r="T8305" i="1"/>
  <c r="S8305" i="1"/>
  <c r="R8305" i="1"/>
  <c r="Q8305" i="1"/>
  <c r="P8305" i="1"/>
  <c r="O8305" i="1"/>
  <c r="N8305" i="1"/>
  <c r="M8305" i="1"/>
  <c r="T8304" i="1"/>
  <c r="S8304" i="1"/>
  <c r="R8304" i="1"/>
  <c r="Q8304" i="1"/>
  <c r="P8304" i="1"/>
  <c r="O8304" i="1"/>
  <c r="N8304" i="1"/>
  <c r="M8304" i="1"/>
  <c r="T8303" i="1"/>
  <c r="S8303" i="1"/>
  <c r="R8303" i="1"/>
  <c r="Q8303" i="1"/>
  <c r="P8303" i="1"/>
  <c r="O8303" i="1"/>
  <c r="N8303" i="1"/>
  <c r="M8303" i="1"/>
  <c r="T8302" i="1"/>
  <c r="S8302" i="1"/>
  <c r="R8302" i="1"/>
  <c r="Q8302" i="1"/>
  <c r="P8302" i="1"/>
  <c r="O8302" i="1"/>
  <c r="N8302" i="1"/>
  <c r="M8302" i="1"/>
  <c r="T8301" i="1"/>
  <c r="S8301" i="1"/>
  <c r="R8301" i="1"/>
  <c r="Q8301" i="1"/>
  <c r="P8301" i="1"/>
  <c r="O8301" i="1"/>
  <c r="N8301" i="1"/>
  <c r="M8301" i="1"/>
  <c r="T8300" i="1"/>
  <c r="S8300" i="1"/>
  <c r="R8300" i="1"/>
  <c r="Q8300" i="1"/>
  <c r="P8300" i="1"/>
  <c r="O8300" i="1"/>
  <c r="N8300" i="1"/>
  <c r="M8300" i="1"/>
  <c r="T8299" i="1"/>
  <c r="S8299" i="1"/>
  <c r="R8299" i="1"/>
  <c r="Q8299" i="1"/>
  <c r="P8299" i="1"/>
  <c r="O8299" i="1"/>
  <c r="N8299" i="1"/>
  <c r="M8299" i="1"/>
  <c r="T8298" i="1"/>
  <c r="S8298" i="1"/>
  <c r="R8298" i="1"/>
  <c r="Q8298" i="1"/>
  <c r="P8298" i="1"/>
  <c r="O8298" i="1"/>
  <c r="N8298" i="1"/>
  <c r="M8298" i="1"/>
  <c r="T8297" i="1"/>
  <c r="S8297" i="1"/>
  <c r="R8297" i="1"/>
  <c r="Q8297" i="1"/>
  <c r="P8297" i="1"/>
  <c r="O8297" i="1"/>
  <c r="N8297" i="1"/>
  <c r="M8297" i="1"/>
  <c r="T8296" i="1"/>
  <c r="S8296" i="1"/>
  <c r="R8296" i="1"/>
  <c r="Q8296" i="1"/>
  <c r="P8296" i="1"/>
  <c r="O8296" i="1"/>
  <c r="N8296" i="1"/>
  <c r="M8296" i="1"/>
  <c r="T8295" i="1"/>
  <c r="S8295" i="1"/>
  <c r="R8295" i="1"/>
  <c r="Q8295" i="1"/>
  <c r="P8295" i="1"/>
  <c r="O8295" i="1"/>
  <c r="M8295" i="1"/>
  <c r="N8295" i="1" s="1"/>
  <c r="T8294" i="1"/>
  <c r="S8294" i="1"/>
  <c r="R8294" i="1"/>
  <c r="Q8294" i="1"/>
  <c r="P8294" i="1"/>
  <c r="O8294" i="1"/>
  <c r="N8294" i="1"/>
  <c r="M8294" i="1"/>
  <c r="T8293" i="1"/>
  <c r="S8293" i="1"/>
  <c r="R8293" i="1"/>
  <c r="Q8293" i="1"/>
  <c r="P8293" i="1"/>
  <c r="O8293" i="1"/>
  <c r="N8293" i="1"/>
  <c r="M8293" i="1"/>
  <c r="T8292" i="1"/>
  <c r="S8292" i="1"/>
  <c r="R8292" i="1"/>
  <c r="Q8292" i="1"/>
  <c r="P8292" i="1"/>
  <c r="O8292" i="1"/>
  <c r="M8292" i="1"/>
  <c r="N8292" i="1" s="1"/>
  <c r="T8291" i="1"/>
  <c r="S8291" i="1"/>
  <c r="R8291" i="1"/>
  <c r="Q8291" i="1"/>
  <c r="P8291" i="1"/>
  <c r="O8291" i="1"/>
  <c r="M8291" i="1"/>
  <c r="N8291" i="1" s="1"/>
  <c r="T8290" i="1"/>
  <c r="S8290" i="1"/>
  <c r="R8290" i="1"/>
  <c r="Q8290" i="1"/>
  <c r="P8290" i="1"/>
  <c r="O8290" i="1"/>
  <c r="M8290" i="1"/>
  <c r="N8290" i="1" s="1"/>
  <c r="T8289" i="1"/>
  <c r="S8289" i="1"/>
  <c r="R8289" i="1"/>
  <c r="Q8289" i="1"/>
  <c r="P8289" i="1"/>
  <c r="O8289" i="1"/>
  <c r="M8289" i="1"/>
  <c r="N8289" i="1" s="1"/>
  <c r="T8288" i="1"/>
  <c r="S8288" i="1"/>
  <c r="R8288" i="1"/>
  <c r="Q8288" i="1"/>
  <c r="P8288" i="1"/>
  <c r="O8288" i="1"/>
  <c r="M8288" i="1"/>
  <c r="N8288" i="1" s="1"/>
  <c r="T8287" i="1"/>
  <c r="S8287" i="1"/>
  <c r="R8287" i="1"/>
  <c r="Q8287" i="1"/>
  <c r="P8287" i="1"/>
  <c r="O8287" i="1"/>
  <c r="N8287" i="1"/>
  <c r="M8287" i="1"/>
  <c r="T8286" i="1"/>
  <c r="S8286" i="1"/>
  <c r="R8286" i="1"/>
  <c r="Q8286" i="1"/>
  <c r="P8286" i="1"/>
  <c r="O8286" i="1"/>
  <c r="N8286" i="1"/>
  <c r="M8286" i="1"/>
  <c r="T8285" i="1"/>
  <c r="S8285" i="1"/>
  <c r="N8285" i="1" s="1"/>
  <c r="R8285" i="1"/>
  <c r="Q8285" i="1"/>
  <c r="P8285" i="1"/>
  <c r="O8285" i="1"/>
  <c r="M8285" i="1"/>
  <c r="T8284" i="1"/>
  <c r="S8284" i="1"/>
  <c r="N8284" i="1" s="1"/>
  <c r="R8284" i="1"/>
  <c r="Q8284" i="1"/>
  <c r="P8284" i="1"/>
  <c r="O8284" i="1"/>
  <c r="M8284" i="1"/>
  <c r="T8283" i="1"/>
  <c r="S8283" i="1"/>
  <c r="R8283" i="1"/>
  <c r="Q8283" i="1"/>
  <c r="P8283" i="1"/>
  <c r="O8283" i="1"/>
  <c r="N8283" i="1"/>
  <c r="M8283" i="1"/>
  <c r="T8282" i="1"/>
  <c r="S8282" i="1"/>
  <c r="R8282" i="1"/>
  <c r="Q8282" i="1"/>
  <c r="P8282" i="1"/>
  <c r="O8282" i="1"/>
  <c r="N8282" i="1"/>
  <c r="M8282" i="1"/>
  <c r="T8281" i="1"/>
  <c r="S8281" i="1"/>
  <c r="R8281" i="1"/>
  <c r="Q8281" i="1"/>
  <c r="P8281" i="1"/>
  <c r="O8281" i="1"/>
  <c r="N8281" i="1"/>
  <c r="M8281" i="1"/>
  <c r="T8280" i="1"/>
  <c r="S8280" i="1"/>
  <c r="R8280" i="1"/>
  <c r="Q8280" i="1"/>
  <c r="P8280" i="1"/>
  <c r="O8280" i="1"/>
  <c r="N8280" i="1"/>
  <c r="M8280" i="1"/>
  <c r="T8279" i="1"/>
  <c r="S8279" i="1"/>
  <c r="R8279" i="1"/>
  <c r="Q8279" i="1"/>
  <c r="P8279" i="1"/>
  <c r="O8279" i="1"/>
  <c r="N8279" i="1"/>
  <c r="M8279" i="1"/>
  <c r="T8278" i="1"/>
  <c r="S8278" i="1"/>
  <c r="R8278" i="1"/>
  <c r="Q8278" i="1"/>
  <c r="P8278" i="1"/>
  <c r="O8278" i="1"/>
  <c r="N8278" i="1"/>
  <c r="M8278" i="1"/>
  <c r="T8277" i="1"/>
  <c r="S8277" i="1"/>
  <c r="R8277" i="1"/>
  <c r="Q8277" i="1"/>
  <c r="P8277" i="1"/>
  <c r="O8277" i="1"/>
  <c r="N8277" i="1"/>
  <c r="M8277" i="1"/>
  <c r="T8276" i="1"/>
  <c r="S8276" i="1"/>
  <c r="R8276" i="1"/>
  <c r="Q8276" i="1"/>
  <c r="P8276" i="1"/>
  <c r="O8276" i="1"/>
  <c r="N8276" i="1"/>
  <c r="M8276" i="1"/>
  <c r="T8275" i="1"/>
  <c r="S8275" i="1"/>
  <c r="R8275" i="1"/>
  <c r="Q8275" i="1"/>
  <c r="P8275" i="1"/>
  <c r="O8275" i="1"/>
  <c r="N8275" i="1"/>
  <c r="M8275" i="1"/>
  <c r="T8274" i="1"/>
  <c r="S8274" i="1"/>
  <c r="R8274" i="1"/>
  <c r="Q8274" i="1"/>
  <c r="P8274" i="1"/>
  <c r="O8274" i="1"/>
  <c r="N8274" i="1"/>
  <c r="M8274" i="1"/>
  <c r="T8273" i="1"/>
  <c r="S8273" i="1"/>
  <c r="R8273" i="1"/>
  <c r="Q8273" i="1"/>
  <c r="P8273" i="1"/>
  <c r="O8273" i="1"/>
  <c r="N8273" i="1"/>
  <c r="M8273" i="1"/>
  <c r="T8272" i="1"/>
  <c r="S8272" i="1"/>
  <c r="R8272" i="1"/>
  <c r="Q8272" i="1"/>
  <c r="P8272" i="1"/>
  <c r="O8272" i="1"/>
  <c r="N8272" i="1"/>
  <c r="M8272" i="1"/>
  <c r="T8271" i="1"/>
  <c r="S8271" i="1"/>
  <c r="R8271" i="1"/>
  <c r="Q8271" i="1"/>
  <c r="P8271" i="1"/>
  <c r="O8271" i="1"/>
  <c r="N8271" i="1"/>
  <c r="M8271" i="1"/>
  <c r="T8270" i="1"/>
  <c r="S8270" i="1"/>
  <c r="R8270" i="1"/>
  <c r="Q8270" i="1"/>
  <c r="P8270" i="1"/>
  <c r="O8270" i="1"/>
  <c r="N8270" i="1"/>
  <c r="M8270" i="1"/>
  <c r="T8269" i="1"/>
  <c r="S8269" i="1"/>
  <c r="R8269" i="1"/>
  <c r="Q8269" i="1"/>
  <c r="P8269" i="1"/>
  <c r="O8269" i="1"/>
  <c r="N8269" i="1"/>
  <c r="M8269" i="1"/>
  <c r="T8268" i="1"/>
  <c r="S8268" i="1"/>
  <c r="R8268" i="1"/>
  <c r="Q8268" i="1"/>
  <c r="P8268" i="1"/>
  <c r="O8268" i="1"/>
  <c r="N8268" i="1"/>
  <c r="M8268" i="1"/>
  <c r="T8267" i="1"/>
  <c r="S8267" i="1"/>
  <c r="R8267" i="1"/>
  <c r="Q8267" i="1"/>
  <c r="P8267" i="1"/>
  <c r="O8267" i="1"/>
  <c r="N8267" i="1"/>
  <c r="M8267" i="1"/>
  <c r="T8266" i="1"/>
  <c r="S8266" i="1"/>
  <c r="R8266" i="1"/>
  <c r="Q8266" i="1"/>
  <c r="P8266" i="1"/>
  <c r="O8266" i="1"/>
  <c r="N8266" i="1"/>
  <c r="M8266" i="1"/>
  <c r="T8265" i="1"/>
  <c r="S8265" i="1"/>
  <c r="R8265" i="1"/>
  <c r="Q8265" i="1"/>
  <c r="P8265" i="1"/>
  <c r="O8265" i="1"/>
  <c r="N8265" i="1"/>
  <c r="M8265" i="1"/>
  <c r="T8264" i="1"/>
  <c r="S8264" i="1"/>
  <c r="R8264" i="1"/>
  <c r="Q8264" i="1"/>
  <c r="P8264" i="1"/>
  <c r="O8264" i="1"/>
  <c r="N8264" i="1"/>
  <c r="M8264" i="1"/>
  <c r="T8263" i="1"/>
  <c r="S8263" i="1"/>
  <c r="R8263" i="1"/>
  <c r="Q8263" i="1"/>
  <c r="P8263" i="1"/>
  <c r="O8263" i="1"/>
  <c r="N8263" i="1"/>
  <c r="M8263" i="1"/>
  <c r="T8262" i="1"/>
  <c r="S8262" i="1"/>
  <c r="R8262" i="1"/>
  <c r="Q8262" i="1"/>
  <c r="P8262" i="1"/>
  <c r="O8262" i="1"/>
  <c r="N8262" i="1"/>
  <c r="M8262" i="1"/>
  <c r="T8261" i="1"/>
  <c r="S8261" i="1"/>
  <c r="R8261" i="1"/>
  <c r="Q8261" i="1"/>
  <c r="P8261" i="1"/>
  <c r="O8261" i="1"/>
  <c r="N8261" i="1"/>
  <c r="M8261" i="1"/>
  <c r="T8260" i="1"/>
  <c r="S8260" i="1"/>
  <c r="R8260" i="1"/>
  <c r="Q8260" i="1"/>
  <c r="P8260" i="1"/>
  <c r="O8260" i="1"/>
  <c r="N8260" i="1"/>
  <c r="M8260" i="1"/>
  <c r="T8259" i="1"/>
  <c r="S8259" i="1"/>
  <c r="R8259" i="1"/>
  <c r="Q8259" i="1"/>
  <c r="P8259" i="1"/>
  <c r="O8259" i="1"/>
  <c r="N8259" i="1"/>
  <c r="M8259" i="1"/>
  <c r="T8258" i="1"/>
  <c r="S8258" i="1"/>
  <c r="R8258" i="1"/>
  <c r="Q8258" i="1"/>
  <c r="P8258" i="1"/>
  <c r="O8258" i="1"/>
  <c r="N8258" i="1"/>
  <c r="M8258" i="1"/>
  <c r="T8257" i="1"/>
  <c r="S8257" i="1"/>
  <c r="R8257" i="1"/>
  <c r="Q8257" i="1"/>
  <c r="P8257" i="1"/>
  <c r="O8257" i="1"/>
  <c r="N8257" i="1"/>
  <c r="M8257" i="1"/>
  <c r="T8256" i="1"/>
  <c r="S8256" i="1"/>
  <c r="R8256" i="1"/>
  <c r="Q8256" i="1"/>
  <c r="P8256" i="1"/>
  <c r="O8256" i="1"/>
  <c r="N8256" i="1"/>
  <c r="M8256" i="1"/>
  <c r="T8255" i="1"/>
  <c r="S8255" i="1"/>
  <c r="R8255" i="1"/>
  <c r="Q8255" i="1"/>
  <c r="P8255" i="1"/>
  <c r="O8255" i="1"/>
  <c r="N8255" i="1"/>
  <c r="M8255" i="1"/>
  <c r="T8254" i="1"/>
  <c r="S8254" i="1"/>
  <c r="R8254" i="1"/>
  <c r="Q8254" i="1"/>
  <c r="P8254" i="1"/>
  <c r="O8254" i="1"/>
  <c r="N8254" i="1"/>
  <c r="M8254" i="1"/>
  <c r="T8253" i="1"/>
  <c r="S8253" i="1"/>
  <c r="R8253" i="1"/>
  <c r="Q8253" i="1"/>
  <c r="P8253" i="1"/>
  <c r="O8253" i="1"/>
  <c r="N8253" i="1"/>
  <c r="M8253" i="1"/>
  <c r="T8252" i="1"/>
  <c r="S8252" i="1"/>
  <c r="R8252" i="1"/>
  <c r="Q8252" i="1"/>
  <c r="P8252" i="1"/>
  <c r="O8252" i="1"/>
  <c r="N8252" i="1"/>
  <c r="M8252" i="1"/>
  <c r="T8251" i="1"/>
  <c r="S8251" i="1"/>
  <c r="R8251" i="1"/>
  <c r="Q8251" i="1"/>
  <c r="P8251" i="1"/>
  <c r="O8251" i="1"/>
  <c r="N8251" i="1"/>
  <c r="M8251" i="1"/>
  <c r="T8250" i="1"/>
  <c r="S8250" i="1"/>
  <c r="R8250" i="1"/>
  <c r="Q8250" i="1"/>
  <c r="P8250" i="1"/>
  <c r="O8250" i="1"/>
  <c r="N8250" i="1"/>
  <c r="M8250" i="1"/>
  <c r="T8249" i="1"/>
  <c r="S8249" i="1"/>
  <c r="R8249" i="1"/>
  <c r="Q8249" i="1"/>
  <c r="P8249" i="1"/>
  <c r="O8249" i="1"/>
  <c r="N8249" i="1"/>
  <c r="M8249" i="1"/>
  <c r="T8248" i="1"/>
  <c r="S8248" i="1"/>
  <c r="R8248" i="1"/>
  <c r="Q8248" i="1"/>
  <c r="P8248" i="1"/>
  <c r="O8248" i="1"/>
  <c r="N8248" i="1"/>
  <c r="M8248" i="1"/>
  <c r="T8247" i="1"/>
  <c r="S8247" i="1"/>
  <c r="R8247" i="1"/>
  <c r="Q8247" i="1"/>
  <c r="P8247" i="1"/>
  <c r="O8247" i="1"/>
  <c r="N8247" i="1"/>
  <c r="M8247" i="1"/>
  <c r="T8246" i="1"/>
  <c r="S8246" i="1"/>
  <c r="R8246" i="1"/>
  <c r="Q8246" i="1"/>
  <c r="P8246" i="1"/>
  <c r="O8246" i="1"/>
  <c r="N8246" i="1"/>
  <c r="M8246" i="1"/>
  <c r="T8245" i="1"/>
  <c r="S8245" i="1"/>
  <c r="R8245" i="1"/>
  <c r="Q8245" i="1"/>
  <c r="P8245" i="1"/>
  <c r="O8245" i="1"/>
  <c r="N8245" i="1"/>
  <c r="M8245" i="1"/>
  <c r="T8244" i="1"/>
  <c r="S8244" i="1"/>
  <c r="R8244" i="1"/>
  <c r="Q8244" i="1"/>
  <c r="P8244" i="1"/>
  <c r="O8244" i="1"/>
  <c r="N8244" i="1"/>
  <c r="M8244" i="1"/>
  <c r="T8243" i="1"/>
  <c r="S8243" i="1"/>
  <c r="R8243" i="1"/>
  <c r="Q8243" i="1"/>
  <c r="P8243" i="1"/>
  <c r="O8243" i="1"/>
  <c r="N8243" i="1"/>
  <c r="M8243" i="1"/>
  <c r="T8242" i="1"/>
  <c r="S8242" i="1"/>
  <c r="R8242" i="1"/>
  <c r="Q8242" i="1"/>
  <c r="P8242" i="1"/>
  <c r="O8242" i="1"/>
  <c r="N8242" i="1"/>
  <c r="M8242" i="1"/>
  <c r="T8241" i="1"/>
  <c r="S8241" i="1"/>
  <c r="R8241" i="1"/>
  <c r="Q8241" i="1"/>
  <c r="P8241" i="1"/>
  <c r="O8241" i="1"/>
  <c r="N8241" i="1"/>
  <c r="M8241" i="1"/>
  <c r="T8240" i="1"/>
  <c r="S8240" i="1"/>
  <c r="R8240" i="1"/>
  <c r="Q8240" i="1"/>
  <c r="P8240" i="1"/>
  <c r="O8240" i="1"/>
  <c r="N8240" i="1"/>
  <c r="M8240" i="1"/>
  <c r="T8239" i="1"/>
  <c r="S8239" i="1"/>
  <c r="R8239" i="1"/>
  <c r="Q8239" i="1"/>
  <c r="P8239" i="1"/>
  <c r="O8239" i="1"/>
  <c r="N8239" i="1"/>
  <c r="M8239" i="1"/>
  <c r="T8238" i="1"/>
  <c r="S8238" i="1"/>
  <c r="R8238" i="1"/>
  <c r="Q8238" i="1"/>
  <c r="P8238" i="1"/>
  <c r="O8238" i="1"/>
  <c r="N8238" i="1"/>
  <c r="M8238" i="1"/>
  <c r="T8237" i="1"/>
  <c r="S8237" i="1"/>
  <c r="R8237" i="1"/>
  <c r="Q8237" i="1"/>
  <c r="P8237" i="1"/>
  <c r="O8237" i="1"/>
  <c r="N8237" i="1"/>
  <c r="M8237" i="1"/>
  <c r="T8236" i="1"/>
  <c r="S8236" i="1"/>
  <c r="R8236" i="1"/>
  <c r="Q8236" i="1"/>
  <c r="P8236" i="1"/>
  <c r="O8236" i="1"/>
  <c r="N8236" i="1"/>
  <c r="M8236" i="1"/>
  <c r="T8235" i="1"/>
  <c r="S8235" i="1"/>
  <c r="R8235" i="1"/>
  <c r="Q8235" i="1"/>
  <c r="P8235" i="1"/>
  <c r="O8235" i="1"/>
  <c r="N8235" i="1"/>
  <c r="M8235" i="1"/>
  <c r="T8234" i="1"/>
  <c r="S8234" i="1"/>
  <c r="R8234" i="1"/>
  <c r="Q8234" i="1"/>
  <c r="P8234" i="1"/>
  <c r="O8234" i="1"/>
  <c r="N8234" i="1"/>
  <c r="M8234" i="1"/>
  <c r="T8233" i="1"/>
  <c r="S8233" i="1"/>
  <c r="R8233" i="1"/>
  <c r="Q8233" i="1"/>
  <c r="P8233" i="1"/>
  <c r="O8233" i="1"/>
  <c r="N8233" i="1"/>
  <c r="M8233" i="1"/>
  <c r="T8232" i="1"/>
  <c r="S8232" i="1"/>
  <c r="R8232" i="1"/>
  <c r="Q8232" i="1"/>
  <c r="P8232" i="1"/>
  <c r="O8232" i="1"/>
  <c r="N8232" i="1"/>
  <c r="M8232" i="1"/>
  <c r="T8231" i="1"/>
  <c r="S8231" i="1"/>
  <c r="R8231" i="1"/>
  <c r="Q8231" i="1"/>
  <c r="P8231" i="1"/>
  <c r="O8231" i="1"/>
  <c r="N8231" i="1"/>
  <c r="M8231" i="1"/>
  <c r="T8230" i="1"/>
  <c r="S8230" i="1"/>
  <c r="R8230" i="1"/>
  <c r="Q8230" i="1"/>
  <c r="P8230" i="1"/>
  <c r="O8230" i="1"/>
  <c r="N8230" i="1"/>
  <c r="M8230" i="1"/>
  <c r="T8229" i="1"/>
  <c r="S8229" i="1"/>
  <c r="R8229" i="1"/>
  <c r="Q8229" i="1"/>
  <c r="P8229" i="1"/>
  <c r="O8229" i="1"/>
  <c r="N8229" i="1"/>
  <c r="M8229" i="1"/>
  <c r="T8228" i="1"/>
  <c r="S8228" i="1"/>
  <c r="R8228" i="1"/>
  <c r="Q8228" i="1"/>
  <c r="P8228" i="1"/>
  <c r="O8228" i="1"/>
  <c r="N8228" i="1"/>
  <c r="M8228" i="1"/>
  <c r="T8227" i="1"/>
  <c r="S8227" i="1"/>
  <c r="R8227" i="1"/>
  <c r="Q8227" i="1"/>
  <c r="P8227" i="1"/>
  <c r="O8227" i="1"/>
  <c r="N8227" i="1"/>
  <c r="M8227" i="1"/>
  <c r="T8226" i="1"/>
  <c r="S8226" i="1"/>
  <c r="R8226" i="1"/>
  <c r="Q8226" i="1"/>
  <c r="P8226" i="1"/>
  <c r="O8226" i="1"/>
  <c r="N8226" i="1"/>
  <c r="M8226" i="1"/>
  <c r="T8225" i="1"/>
  <c r="S8225" i="1"/>
  <c r="R8225" i="1"/>
  <c r="Q8225" i="1"/>
  <c r="P8225" i="1"/>
  <c r="O8225" i="1"/>
  <c r="N8225" i="1"/>
  <c r="M8225" i="1"/>
  <c r="T8224" i="1"/>
  <c r="S8224" i="1"/>
  <c r="R8224" i="1"/>
  <c r="Q8224" i="1"/>
  <c r="P8224" i="1"/>
  <c r="O8224" i="1"/>
  <c r="N8224" i="1"/>
  <c r="M8224" i="1"/>
  <c r="T8223" i="1"/>
  <c r="S8223" i="1"/>
  <c r="R8223" i="1"/>
  <c r="Q8223" i="1"/>
  <c r="P8223" i="1"/>
  <c r="O8223" i="1"/>
  <c r="N8223" i="1"/>
  <c r="M8223" i="1"/>
  <c r="T8222" i="1"/>
  <c r="S8222" i="1"/>
  <c r="R8222" i="1"/>
  <c r="Q8222" i="1"/>
  <c r="P8222" i="1"/>
  <c r="O8222" i="1"/>
  <c r="N8222" i="1"/>
  <c r="M8222" i="1"/>
  <c r="T8221" i="1"/>
  <c r="S8221" i="1"/>
  <c r="R8221" i="1"/>
  <c r="Q8221" i="1"/>
  <c r="P8221" i="1"/>
  <c r="O8221" i="1"/>
  <c r="N8221" i="1"/>
  <c r="M8221" i="1"/>
  <c r="T8220" i="1"/>
  <c r="S8220" i="1"/>
  <c r="R8220" i="1"/>
  <c r="Q8220" i="1"/>
  <c r="P8220" i="1"/>
  <c r="O8220" i="1"/>
  <c r="N8220" i="1"/>
  <c r="M8220" i="1"/>
  <c r="T8219" i="1"/>
  <c r="S8219" i="1"/>
  <c r="R8219" i="1"/>
  <c r="Q8219" i="1"/>
  <c r="P8219" i="1"/>
  <c r="O8219" i="1"/>
  <c r="N8219" i="1"/>
  <c r="M8219" i="1"/>
  <c r="T8218" i="1"/>
  <c r="S8218" i="1"/>
  <c r="R8218" i="1"/>
  <c r="Q8218" i="1"/>
  <c r="P8218" i="1"/>
  <c r="O8218" i="1"/>
  <c r="N8218" i="1"/>
  <c r="M8218" i="1"/>
  <c r="T8217" i="1"/>
  <c r="S8217" i="1"/>
  <c r="R8217" i="1"/>
  <c r="Q8217" i="1"/>
  <c r="P8217" i="1"/>
  <c r="O8217" i="1"/>
  <c r="N8217" i="1"/>
  <c r="M8217" i="1"/>
  <c r="T8216" i="1"/>
  <c r="S8216" i="1"/>
  <c r="R8216" i="1"/>
  <c r="Q8216" i="1"/>
  <c r="P8216" i="1"/>
  <c r="O8216" i="1"/>
  <c r="N8216" i="1"/>
  <c r="M8216" i="1"/>
  <c r="T8215" i="1"/>
  <c r="S8215" i="1"/>
  <c r="R8215" i="1"/>
  <c r="Q8215" i="1"/>
  <c r="P8215" i="1"/>
  <c r="O8215" i="1"/>
  <c r="M8215" i="1"/>
  <c r="N8215" i="1" s="1"/>
  <c r="T8214" i="1"/>
  <c r="S8214" i="1"/>
  <c r="R8214" i="1"/>
  <c r="Q8214" i="1"/>
  <c r="P8214" i="1"/>
  <c r="O8214" i="1"/>
  <c r="M8214" i="1"/>
  <c r="N8214" i="1" s="1"/>
  <c r="T8213" i="1"/>
  <c r="S8213" i="1"/>
  <c r="R8213" i="1"/>
  <c r="Q8213" i="1"/>
  <c r="P8213" i="1"/>
  <c r="O8213" i="1"/>
  <c r="M8213" i="1"/>
  <c r="N8213" i="1" s="1"/>
  <c r="T8212" i="1"/>
  <c r="S8212" i="1"/>
  <c r="R8212" i="1"/>
  <c r="Q8212" i="1"/>
  <c r="P8212" i="1"/>
  <c r="O8212" i="1"/>
  <c r="N8212" i="1"/>
  <c r="M8212" i="1"/>
  <c r="T8211" i="1"/>
  <c r="S8211" i="1"/>
  <c r="R8211" i="1"/>
  <c r="Q8211" i="1"/>
  <c r="P8211" i="1"/>
  <c r="O8211" i="1"/>
  <c r="N8211" i="1"/>
  <c r="M8211" i="1"/>
  <c r="T8210" i="1"/>
  <c r="S8210" i="1"/>
  <c r="R8210" i="1"/>
  <c r="Q8210" i="1"/>
  <c r="P8210" i="1"/>
  <c r="O8210" i="1"/>
  <c r="N8210" i="1"/>
  <c r="M8210" i="1"/>
  <c r="T8209" i="1"/>
  <c r="S8209" i="1"/>
  <c r="R8209" i="1"/>
  <c r="Q8209" i="1"/>
  <c r="P8209" i="1"/>
  <c r="O8209" i="1"/>
  <c r="N8209" i="1"/>
  <c r="M8209" i="1"/>
  <c r="T8208" i="1"/>
  <c r="S8208" i="1"/>
  <c r="R8208" i="1"/>
  <c r="Q8208" i="1"/>
  <c r="P8208" i="1"/>
  <c r="O8208" i="1"/>
  <c r="N8208" i="1"/>
  <c r="M8208" i="1"/>
  <c r="T8207" i="1"/>
  <c r="S8207" i="1"/>
  <c r="R8207" i="1"/>
  <c r="Q8207" i="1"/>
  <c r="P8207" i="1"/>
  <c r="O8207" i="1"/>
  <c r="N8207" i="1"/>
  <c r="M8207" i="1"/>
  <c r="T8206" i="1"/>
  <c r="S8206" i="1"/>
  <c r="R8206" i="1"/>
  <c r="Q8206" i="1"/>
  <c r="P8206" i="1"/>
  <c r="O8206" i="1"/>
  <c r="N8206" i="1"/>
  <c r="M8206" i="1"/>
  <c r="T8205" i="1"/>
  <c r="S8205" i="1"/>
  <c r="R8205" i="1"/>
  <c r="Q8205" i="1"/>
  <c r="P8205" i="1"/>
  <c r="O8205" i="1"/>
  <c r="N8205" i="1"/>
  <c r="M8205" i="1"/>
  <c r="T8204" i="1"/>
  <c r="S8204" i="1"/>
  <c r="R8204" i="1"/>
  <c r="Q8204" i="1"/>
  <c r="P8204" i="1"/>
  <c r="O8204" i="1"/>
  <c r="N8204" i="1"/>
  <c r="M8204" i="1"/>
  <c r="T8203" i="1"/>
  <c r="S8203" i="1"/>
  <c r="R8203" i="1"/>
  <c r="Q8203" i="1"/>
  <c r="P8203" i="1"/>
  <c r="O8203" i="1"/>
  <c r="N8203" i="1"/>
  <c r="M8203" i="1"/>
  <c r="T8202" i="1"/>
  <c r="S8202" i="1"/>
  <c r="R8202" i="1"/>
  <c r="Q8202" i="1"/>
  <c r="P8202" i="1"/>
  <c r="O8202" i="1"/>
  <c r="N8202" i="1"/>
  <c r="M8202" i="1"/>
  <c r="T8201" i="1"/>
  <c r="S8201" i="1"/>
  <c r="R8201" i="1"/>
  <c r="Q8201" i="1"/>
  <c r="P8201" i="1"/>
  <c r="O8201" i="1"/>
  <c r="N8201" i="1"/>
  <c r="M8201" i="1"/>
  <c r="T8200" i="1"/>
  <c r="S8200" i="1"/>
  <c r="R8200" i="1"/>
  <c r="Q8200" i="1"/>
  <c r="P8200" i="1"/>
  <c r="O8200" i="1"/>
  <c r="N8200" i="1"/>
  <c r="M8200" i="1"/>
  <c r="T8199" i="1"/>
  <c r="S8199" i="1"/>
  <c r="R8199" i="1"/>
  <c r="Q8199" i="1"/>
  <c r="P8199" i="1"/>
  <c r="O8199" i="1"/>
  <c r="N8199" i="1"/>
  <c r="M8199" i="1"/>
  <c r="T8198" i="1"/>
  <c r="S8198" i="1"/>
  <c r="R8198" i="1"/>
  <c r="Q8198" i="1"/>
  <c r="P8198" i="1"/>
  <c r="O8198" i="1"/>
  <c r="N8198" i="1"/>
  <c r="M8198" i="1"/>
  <c r="T8197" i="1"/>
  <c r="S8197" i="1"/>
  <c r="R8197" i="1"/>
  <c r="Q8197" i="1"/>
  <c r="P8197" i="1"/>
  <c r="O8197" i="1"/>
  <c r="N8197" i="1"/>
  <c r="M8197" i="1"/>
  <c r="T8196" i="1"/>
  <c r="S8196" i="1"/>
  <c r="R8196" i="1"/>
  <c r="Q8196" i="1"/>
  <c r="P8196" i="1"/>
  <c r="O8196" i="1"/>
  <c r="N8196" i="1"/>
  <c r="M8196" i="1"/>
  <c r="T8195" i="1"/>
  <c r="S8195" i="1"/>
  <c r="R8195" i="1"/>
  <c r="Q8195" i="1"/>
  <c r="P8195" i="1"/>
  <c r="O8195" i="1"/>
  <c r="M8195" i="1"/>
  <c r="N8195" i="1" s="1"/>
  <c r="T8194" i="1"/>
  <c r="S8194" i="1"/>
  <c r="R8194" i="1"/>
  <c r="Q8194" i="1"/>
  <c r="P8194" i="1"/>
  <c r="O8194" i="1"/>
  <c r="M8194" i="1"/>
  <c r="N8194" i="1" s="1"/>
  <c r="T8193" i="1"/>
  <c r="S8193" i="1"/>
  <c r="R8193" i="1"/>
  <c r="Q8193" i="1"/>
  <c r="P8193" i="1"/>
  <c r="O8193" i="1"/>
  <c r="N8193" i="1"/>
  <c r="M8193" i="1"/>
  <c r="T8192" i="1"/>
  <c r="S8192" i="1"/>
  <c r="R8192" i="1"/>
  <c r="Q8192" i="1"/>
  <c r="P8192" i="1"/>
  <c r="O8192" i="1"/>
  <c r="N8192" i="1"/>
  <c r="M8192" i="1"/>
  <c r="T8191" i="1"/>
  <c r="S8191" i="1"/>
  <c r="R8191" i="1"/>
  <c r="Q8191" i="1"/>
  <c r="P8191" i="1"/>
  <c r="O8191" i="1"/>
  <c r="N8191" i="1"/>
  <c r="M8191" i="1"/>
  <c r="T8190" i="1"/>
  <c r="S8190" i="1"/>
  <c r="R8190" i="1"/>
  <c r="Q8190" i="1"/>
  <c r="P8190" i="1"/>
  <c r="O8190" i="1"/>
  <c r="N8190" i="1"/>
  <c r="M8190" i="1"/>
  <c r="T8189" i="1"/>
  <c r="S8189" i="1"/>
  <c r="R8189" i="1"/>
  <c r="Q8189" i="1"/>
  <c r="P8189" i="1"/>
  <c r="O8189" i="1"/>
  <c r="N8189" i="1"/>
  <c r="M8189" i="1"/>
  <c r="T8188" i="1"/>
  <c r="S8188" i="1"/>
  <c r="R8188" i="1"/>
  <c r="Q8188" i="1"/>
  <c r="P8188" i="1"/>
  <c r="O8188" i="1"/>
  <c r="N8188" i="1"/>
  <c r="M8188" i="1"/>
  <c r="T8187" i="1"/>
  <c r="S8187" i="1"/>
  <c r="R8187" i="1"/>
  <c r="Q8187" i="1"/>
  <c r="P8187" i="1"/>
  <c r="O8187" i="1"/>
  <c r="N8187" i="1"/>
  <c r="M8187" i="1"/>
  <c r="T8186" i="1"/>
  <c r="S8186" i="1"/>
  <c r="R8186" i="1"/>
  <c r="Q8186" i="1"/>
  <c r="P8186" i="1"/>
  <c r="O8186" i="1"/>
  <c r="N8186" i="1"/>
  <c r="M8186" i="1"/>
  <c r="T8185" i="1"/>
  <c r="S8185" i="1"/>
  <c r="R8185" i="1"/>
  <c r="Q8185" i="1"/>
  <c r="P8185" i="1"/>
  <c r="O8185" i="1"/>
  <c r="N8185" i="1"/>
  <c r="M8185" i="1"/>
  <c r="T8184" i="1"/>
  <c r="S8184" i="1"/>
  <c r="R8184" i="1"/>
  <c r="Q8184" i="1"/>
  <c r="P8184" i="1"/>
  <c r="O8184" i="1"/>
  <c r="M8184" i="1"/>
  <c r="N8184" i="1" s="1"/>
  <c r="T8183" i="1"/>
  <c r="S8183" i="1"/>
  <c r="R8183" i="1"/>
  <c r="Q8183" i="1"/>
  <c r="P8183" i="1"/>
  <c r="O8183" i="1"/>
  <c r="M8183" i="1"/>
  <c r="N8183" i="1" s="1"/>
  <c r="T8182" i="1"/>
  <c r="S8182" i="1"/>
  <c r="R8182" i="1"/>
  <c r="Q8182" i="1"/>
  <c r="P8182" i="1"/>
  <c r="O8182" i="1"/>
  <c r="M8182" i="1"/>
  <c r="N8182" i="1" s="1"/>
  <c r="T8181" i="1"/>
  <c r="S8181" i="1"/>
  <c r="R8181" i="1"/>
  <c r="Q8181" i="1"/>
  <c r="P8181" i="1"/>
  <c r="O8181" i="1"/>
  <c r="N8181" i="1"/>
  <c r="M8181" i="1"/>
  <c r="T8180" i="1"/>
  <c r="S8180" i="1"/>
  <c r="R8180" i="1"/>
  <c r="Q8180" i="1"/>
  <c r="P8180" i="1"/>
  <c r="O8180" i="1"/>
  <c r="N8180" i="1"/>
  <c r="M8180" i="1"/>
  <c r="T8179" i="1"/>
  <c r="S8179" i="1"/>
  <c r="R8179" i="1"/>
  <c r="Q8179" i="1"/>
  <c r="P8179" i="1"/>
  <c r="O8179" i="1"/>
  <c r="N8179" i="1"/>
  <c r="M8179" i="1"/>
  <c r="T8178" i="1"/>
  <c r="S8178" i="1"/>
  <c r="R8178" i="1"/>
  <c r="Q8178" i="1"/>
  <c r="P8178" i="1"/>
  <c r="O8178" i="1"/>
  <c r="N8178" i="1"/>
  <c r="M8178" i="1"/>
  <c r="T8177" i="1"/>
  <c r="S8177" i="1"/>
  <c r="R8177" i="1"/>
  <c r="Q8177" i="1"/>
  <c r="P8177" i="1"/>
  <c r="O8177" i="1"/>
  <c r="N8177" i="1"/>
  <c r="M8177" i="1"/>
  <c r="T8176" i="1"/>
  <c r="S8176" i="1"/>
  <c r="R8176" i="1"/>
  <c r="Q8176" i="1"/>
  <c r="P8176" i="1"/>
  <c r="O8176" i="1"/>
  <c r="N8176" i="1"/>
  <c r="M8176" i="1"/>
  <c r="T8175" i="1"/>
  <c r="S8175" i="1"/>
  <c r="R8175" i="1"/>
  <c r="Q8175" i="1"/>
  <c r="P8175" i="1"/>
  <c r="O8175" i="1"/>
  <c r="N8175" i="1"/>
  <c r="M8175" i="1"/>
  <c r="T8174" i="1"/>
  <c r="S8174" i="1"/>
  <c r="R8174" i="1"/>
  <c r="Q8174" i="1"/>
  <c r="P8174" i="1"/>
  <c r="O8174" i="1"/>
  <c r="N8174" i="1"/>
  <c r="M8174" i="1"/>
  <c r="T8173" i="1"/>
  <c r="S8173" i="1"/>
  <c r="R8173" i="1"/>
  <c r="Q8173" i="1"/>
  <c r="P8173" i="1"/>
  <c r="O8173" i="1"/>
  <c r="N8173" i="1"/>
  <c r="M8173" i="1"/>
  <c r="T8172" i="1"/>
  <c r="S8172" i="1"/>
  <c r="R8172" i="1"/>
  <c r="Q8172" i="1"/>
  <c r="P8172" i="1"/>
  <c r="O8172" i="1"/>
  <c r="N8172" i="1"/>
  <c r="M8172" i="1"/>
  <c r="T8171" i="1"/>
  <c r="S8171" i="1"/>
  <c r="R8171" i="1"/>
  <c r="Q8171" i="1"/>
  <c r="P8171" i="1"/>
  <c r="O8171" i="1"/>
  <c r="N8171" i="1"/>
  <c r="M8171" i="1"/>
  <c r="T8170" i="1"/>
  <c r="S8170" i="1"/>
  <c r="R8170" i="1"/>
  <c r="Q8170" i="1"/>
  <c r="P8170" i="1"/>
  <c r="O8170" i="1"/>
  <c r="N8170" i="1"/>
  <c r="M8170" i="1"/>
  <c r="T8169" i="1"/>
  <c r="S8169" i="1"/>
  <c r="R8169" i="1"/>
  <c r="Q8169" i="1"/>
  <c r="P8169" i="1"/>
  <c r="O8169" i="1"/>
  <c r="N8169" i="1"/>
  <c r="M8169" i="1"/>
  <c r="T8168" i="1"/>
  <c r="S8168" i="1"/>
  <c r="R8168" i="1"/>
  <c r="Q8168" i="1"/>
  <c r="P8168" i="1"/>
  <c r="O8168" i="1"/>
  <c r="N8168" i="1"/>
  <c r="M8168" i="1"/>
  <c r="T8167" i="1"/>
  <c r="S8167" i="1"/>
  <c r="R8167" i="1"/>
  <c r="Q8167" i="1"/>
  <c r="P8167" i="1"/>
  <c r="O8167" i="1"/>
  <c r="N8167" i="1"/>
  <c r="M8167" i="1"/>
  <c r="T8166" i="1"/>
  <c r="S8166" i="1"/>
  <c r="R8166" i="1"/>
  <c r="Q8166" i="1"/>
  <c r="P8166" i="1"/>
  <c r="O8166" i="1"/>
  <c r="N8166" i="1"/>
  <c r="M8166" i="1"/>
  <c r="T8165" i="1"/>
  <c r="S8165" i="1"/>
  <c r="R8165" i="1"/>
  <c r="Q8165" i="1"/>
  <c r="P8165" i="1"/>
  <c r="O8165" i="1"/>
  <c r="N8165" i="1"/>
  <c r="M8165" i="1"/>
  <c r="T8164" i="1"/>
  <c r="S8164" i="1"/>
  <c r="R8164" i="1"/>
  <c r="Q8164" i="1"/>
  <c r="P8164" i="1"/>
  <c r="O8164" i="1"/>
  <c r="N8164" i="1"/>
  <c r="M8164" i="1"/>
  <c r="T8163" i="1"/>
  <c r="S8163" i="1"/>
  <c r="R8163" i="1"/>
  <c r="Q8163" i="1"/>
  <c r="P8163" i="1"/>
  <c r="O8163" i="1"/>
  <c r="N8163" i="1"/>
  <c r="M8163" i="1"/>
  <c r="T8162" i="1"/>
  <c r="S8162" i="1"/>
  <c r="R8162" i="1"/>
  <c r="Q8162" i="1"/>
  <c r="P8162" i="1"/>
  <c r="O8162" i="1"/>
  <c r="M8162" i="1"/>
  <c r="N8162" i="1" s="1"/>
  <c r="T8161" i="1"/>
  <c r="S8161" i="1"/>
  <c r="R8161" i="1"/>
  <c r="Q8161" i="1"/>
  <c r="P8161" i="1"/>
  <c r="O8161" i="1"/>
  <c r="M8161" i="1"/>
  <c r="N8161" i="1" s="1"/>
  <c r="T8160" i="1"/>
  <c r="S8160" i="1"/>
  <c r="R8160" i="1"/>
  <c r="Q8160" i="1"/>
  <c r="P8160" i="1"/>
  <c r="O8160" i="1"/>
  <c r="N8160" i="1"/>
  <c r="M8160" i="1"/>
  <c r="T8159" i="1"/>
  <c r="S8159" i="1"/>
  <c r="R8159" i="1"/>
  <c r="Q8159" i="1"/>
  <c r="P8159" i="1"/>
  <c r="O8159" i="1"/>
  <c r="N8159" i="1"/>
  <c r="M8159" i="1"/>
  <c r="T8158" i="1"/>
  <c r="S8158" i="1"/>
  <c r="R8158" i="1"/>
  <c r="Q8158" i="1"/>
  <c r="P8158" i="1"/>
  <c r="O8158" i="1"/>
  <c r="N8158" i="1"/>
  <c r="M8158" i="1"/>
  <c r="T8157" i="1"/>
  <c r="S8157" i="1"/>
  <c r="R8157" i="1"/>
  <c r="Q8157" i="1"/>
  <c r="P8157" i="1"/>
  <c r="O8157" i="1"/>
  <c r="N8157" i="1"/>
  <c r="M8157" i="1"/>
  <c r="T8156" i="1"/>
  <c r="S8156" i="1"/>
  <c r="R8156" i="1"/>
  <c r="Q8156" i="1"/>
  <c r="P8156" i="1"/>
  <c r="O8156" i="1"/>
  <c r="N8156" i="1"/>
  <c r="M8156" i="1"/>
  <c r="T8155" i="1"/>
  <c r="S8155" i="1"/>
  <c r="R8155" i="1"/>
  <c r="Q8155" i="1"/>
  <c r="P8155" i="1"/>
  <c r="O8155" i="1"/>
  <c r="N8155" i="1"/>
  <c r="M8155" i="1"/>
  <c r="T8154" i="1"/>
  <c r="S8154" i="1"/>
  <c r="R8154" i="1"/>
  <c r="Q8154" i="1"/>
  <c r="P8154" i="1"/>
  <c r="O8154" i="1"/>
  <c r="N8154" i="1"/>
  <c r="M8154" i="1"/>
  <c r="T8153" i="1"/>
  <c r="S8153" i="1"/>
  <c r="R8153" i="1"/>
  <c r="Q8153" i="1"/>
  <c r="P8153" i="1"/>
  <c r="O8153" i="1"/>
  <c r="N8153" i="1"/>
  <c r="M8153" i="1"/>
  <c r="T8152" i="1"/>
  <c r="S8152" i="1"/>
  <c r="R8152" i="1"/>
  <c r="Q8152" i="1"/>
  <c r="P8152" i="1"/>
  <c r="O8152" i="1"/>
  <c r="N8152" i="1"/>
  <c r="M8152" i="1"/>
  <c r="T8151" i="1"/>
  <c r="S8151" i="1"/>
  <c r="R8151" i="1"/>
  <c r="Q8151" i="1"/>
  <c r="P8151" i="1"/>
  <c r="O8151" i="1"/>
  <c r="N8151" i="1"/>
  <c r="M8151" i="1"/>
  <c r="T8150" i="1"/>
  <c r="S8150" i="1"/>
  <c r="R8150" i="1"/>
  <c r="Q8150" i="1"/>
  <c r="P8150" i="1"/>
  <c r="O8150" i="1"/>
  <c r="N8150" i="1"/>
  <c r="M8150" i="1"/>
  <c r="T8149" i="1"/>
  <c r="S8149" i="1"/>
  <c r="R8149" i="1"/>
  <c r="Q8149" i="1"/>
  <c r="P8149" i="1"/>
  <c r="O8149" i="1"/>
  <c r="N8149" i="1"/>
  <c r="M8149" i="1"/>
  <c r="T8148" i="1"/>
  <c r="S8148" i="1"/>
  <c r="R8148" i="1"/>
  <c r="Q8148" i="1"/>
  <c r="P8148" i="1"/>
  <c r="O8148" i="1"/>
  <c r="N8148" i="1"/>
  <c r="M8148" i="1"/>
  <c r="T8147" i="1"/>
  <c r="S8147" i="1"/>
  <c r="R8147" i="1"/>
  <c r="Q8147" i="1"/>
  <c r="P8147" i="1"/>
  <c r="O8147" i="1"/>
  <c r="N8147" i="1"/>
  <c r="M8147" i="1"/>
  <c r="T8146" i="1"/>
  <c r="S8146" i="1"/>
  <c r="R8146" i="1"/>
  <c r="Q8146" i="1"/>
  <c r="P8146" i="1"/>
  <c r="O8146" i="1"/>
  <c r="N8146" i="1"/>
  <c r="M8146" i="1"/>
  <c r="T8145" i="1"/>
  <c r="S8145" i="1"/>
  <c r="R8145" i="1"/>
  <c r="Q8145" i="1"/>
  <c r="P8145" i="1"/>
  <c r="O8145" i="1"/>
  <c r="N8145" i="1"/>
  <c r="M8145" i="1"/>
  <c r="T8144" i="1"/>
  <c r="S8144" i="1"/>
  <c r="R8144" i="1"/>
  <c r="Q8144" i="1"/>
  <c r="P8144" i="1"/>
  <c r="O8144" i="1"/>
  <c r="M8144" i="1"/>
  <c r="N8144" i="1" s="1"/>
  <c r="T8143" i="1"/>
  <c r="S8143" i="1"/>
  <c r="R8143" i="1"/>
  <c r="Q8143" i="1"/>
  <c r="P8143" i="1"/>
  <c r="O8143" i="1"/>
  <c r="M8143" i="1"/>
  <c r="N8143" i="1" s="1"/>
  <c r="T8142" i="1"/>
  <c r="S8142" i="1"/>
  <c r="R8142" i="1"/>
  <c r="Q8142" i="1"/>
  <c r="P8142" i="1"/>
  <c r="O8142" i="1"/>
  <c r="M8142" i="1"/>
  <c r="N8142" i="1" s="1"/>
  <c r="T8141" i="1"/>
  <c r="S8141" i="1"/>
  <c r="R8141" i="1"/>
  <c r="Q8141" i="1"/>
  <c r="P8141" i="1"/>
  <c r="O8141" i="1"/>
  <c r="M8141" i="1"/>
  <c r="N8141" i="1" s="1"/>
  <c r="T8140" i="1"/>
  <c r="S8140" i="1"/>
  <c r="R8140" i="1"/>
  <c r="Q8140" i="1"/>
  <c r="P8140" i="1"/>
  <c r="O8140" i="1"/>
  <c r="M8140" i="1"/>
  <c r="N8140" i="1" s="1"/>
  <c r="T8139" i="1"/>
  <c r="S8139" i="1"/>
  <c r="R8139" i="1"/>
  <c r="Q8139" i="1"/>
  <c r="P8139" i="1"/>
  <c r="O8139" i="1"/>
  <c r="M8139" i="1"/>
  <c r="N8139" i="1" s="1"/>
  <c r="T8138" i="1"/>
  <c r="S8138" i="1"/>
  <c r="R8138" i="1"/>
  <c r="Q8138" i="1"/>
  <c r="P8138" i="1"/>
  <c r="O8138" i="1"/>
  <c r="M8138" i="1"/>
  <c r="N8138" i="1" s="1"/>
  <c r="T8137" i="1"/>
  <c r="S8137" i="1"/>
  <c r="R8137" i="1"/>
  <c r="Q8137" i="1"/>
  <c r="P8137" i="1"/>
  <c r="O8137" i="1"/>
  <c r="M8137" i="1"/>
  <c r="N8137" i="1" s="1"/>
  <c r="T8136" i="1"/>
  <c r="S8136" i="1"/>
  <c r="R8136" i="1"/>
  <c r="Q8136" i="1"/>
  <c r="P8136" i="1"/>
  <c r="O8136" i="1"/>
  <c r="M8136" i="1"/>
  <c r="N8136" i="1" s="1"/>
  <c r="T8135" i="1"/>
  <c r="S8135" i="1"/>
  <c r="R8135" i="1"/>
  <c r="Q8135" i="1"/>
  <c r="P8135" i="1"/>
  <c r="O8135" i="1"/>
  <c r="M8135" i="1"/>
  <c r="N8135" i="1" s="1"/>
  <c r="T8134" i="1"/>
  <c r="S8134" i="1"/>
  <c r="R8134" i="1"/>
  <c r="Q8134" i="1"/>
  <c r="P8134" i="1"/>
  <c r="O8134" i="1"/>
  <c r="M8134" i="1"/>
  <c r="N8134" i="1" s="1"/>
  <c r="T8133" i="1"/>
  <c r="S8133" i="1"/>
  <c r="R8133" i="1"/>
  <c r="Q8133" i="1"/>
  <c r="P8133" i="1"/>
  <c r="O8133" i="1"/>
  <c r="N8133" i="1"/>
  <c r="M8133" i="1"/>
  <c r="T8132" i="1"/>
  <c r="S8132" i="1"/>
  <c r="R8132" i="1"/>
  <c r="Q8132" i="1"/>
  <c r="P8132" i="1"/>
  <c r="O8132" i="1"/>
  <c r="N8132" i="1"/>
  <c r="M8132" i="1"/>
  <c r="T8131" i="1"/>
  <c r="S8131" i="1"/>
  <c r="R8131" i="1"/>
  <c r="Q8131" i="1"/>
  <c r="P8131" i="1"/>
  <c r="O8131" i="1"/>
  <c r="N8131" i="1"/>
  <c r="M8131" i="1"/>
  <c r="T8130" i="1"/>
  <c r="S8130" i="1"/>
  <c r="R8130" i="1"/>
  <c r="Q8130" i="1"/>
  <c r="P8130" i="1"/>
  <c r="O8130" i="1"/>
  <c r="N8130" i="1"/>
  <c r="M8130" i="1"/>
  <c r="T8129" i="1"/>
  <c r="S8129" i="1"/>
  <c r="R8129" i="1"/>
  <c r="Q8129" i="1"/>
  <c r="P8129" i="1"/>
  <c r="O8129" i="1"/>
  <c r="N8129" i="1"/>
  <c r="M8129" i="1"/>
  <c r="T8128" i="1"/>
  <c r="S8128" i="1"/>
  <c r="R8128" i="1"/>
  <c r="Q8128" i="1"/>
  <c r="P8128" i="1"/>
  <c r="O8128" i="1"/>
  <c r="M8128" i="1"/>
  <c r="N8128" i="1" s="1"/>
  <c r="T8127" i="1"/>
  <c r="S8127" i="1"/>
  <c r="R8127" i="1"/>
  <c r="Q8127" i="1"/>
  <c r="P8127" i="1"/>
  <c r="O8127" i="1"/>
  <c r="N8127" i="1"/>
  <c r="M8127" i="1"/>
  <c r="T8126" i="1"/>
  <c r="S8126" i="1"/>
  <c r="R8126" i="1"/>
  <c r="Q8126" i="1"/>
  <c r="P8126" i="1"/>
  <c r="O8126" i="1"/>
  <c r="N8126" i="1"/>
  <c r="M8126" i="1"/>
  <c r="T8125" i="1"/>
  <c r="S8125" i="1"/>
  <c r="R8125" i="1"/>
  <c r="Q8125" i="1"/>
  <c r="P8125" i="1"/>
  <c r="O8125" i="1"/>
  <c r="N8125" i="1"/>
  <c r="M8125" i="1"/>
  <c r="T8124" i="1"/>
  <c r="S8124" i="1"/>
  <c r="R8124" i="1"/>
  <c r="Q8124" i="1"/>
  <c r="P8124" i="1"/>
  <c r="O8124" i="1"/>
  <c r="N8124" i="1"/>
  <c r="M8124" i="1"/>
  <c r="T8123" i="1"/>
  <c r="S8123" i="1"/>
  <c r="R8123" i="1"/>
  <c r="Q8123" i="1"/>
  <c r="P8123" i="1"/>
  <c r="O8123" i="1"/>
  <c r="N8123" i="1"/>
  <c r="M8123" i="1"/>
  <c r="T8122" i="1"/>
  <c r="S8122" i="1"/>
  <c r="R8122" i="1"/>
  <c r="Q8122" i="1"/>
  <c r="P8122" i="1"/>
  <c r="O8122" i="1"/>
  <c r="N8122" i="1"/>
  <c r="M8122" i="1"/>
  <c r="T8121" i="1"/>
  <c r="S8121" i="1"/>
  <c r="R8121" i="1"/>
  <c r="Q8121" i="1"/>
  <c r="P8121" i="1"/>
  <c r="O8121" i="1"/>
  <c r="M8121" i="1"/>
  <c r="N8121" i="1" s="1"/>
  <c r="T8120" i="1"/>
  <c r="S8120" i="1"/>
  <c r="R8120" i="1"/>
  <c r="Q8120" i="1"/>
  <c r="P8120" i="1"/>
  <c r="O8120" i="1"/>
  <c r="N8120" i="1"/>
  <c r="M8120" i="1"/>
  <c r="T8119" i="1"/>
  <c r="S8119" i="1"/>
  <c r="R8119" i="1"/>
  <c r="Q8119" i="1"/>
  <c r="P8119" i="1"/>
  <c r="O8119" i="1"/>
  <c r="N8119" i="1"/>
  <c r="M8119" i="1"/>
  <c r="T8118" i="1"/>
  <c r="S8118" i="1"/>
  <c r="R8118" i="1"/>
  <c r="Q8118" i="1"/>
  <c r="P8118" i="1"/>
  <c r="O8118" i="1"/>
  <c r="N8118" i="1"/>
  <c r="M8118" i="1"/>
  <c r="T8117" i="1"/>
  <c r="S8117" i="1"/>
  <c r="R8117" i="1"/>
  <c r="Q8117" i="1"/>
  <c r="P8117" i="1"/>
  <c r="O8117" i="1"/>
  <c r="N8117" i="1"/>
  <c r="M8117" i="1"/>
  <c r="T8116" i="1"/>
  <c r="S8116" i="1"/>
  <c r="R8116" i="1"/>
  <c r="Q8116" i="1"/>
  <c r="P8116" i="1"/>
  <c r="O8116" i="1"/>
  <c r="N8116" i="1"/>
  <c r="M8116" i="1"/>
  <c r="T8115" i="1"/>
  <c r="S8115" i="1"/>
  <c r="R8115" i="1"/>
  <c r="Q8115" i="1"/>
  <c r="P8115" i="1"/>
  <c r="O8115" i="1"/>
  <c r="M8115" i="1"/>
  <c r="N8115" i="1" s="1"/>
  <c r="T8114" i="1"/>
  <c r="S8114" i="1"/>
  <c r="R8114" i="1"/>
  <c r="Q8114" i="1"/>
  <c r="P8114" i="1"/>
  <c r="O8114" i="1"/>
  <c r="N8114" i="1"/>
  <c r="M8114" i="1"/>
  <c r="T8113" i="1"/>
  <c r="S8113" i="1"/>
  <c r="R8113" i="1"/>
  <c r="Q8113" i="1"/>
  <c r="P8113" i="1"/>
  <c r="O8113" i="1"/>
  <c r="N8113" i="1"/>
  <c r="M8113" i="1"/>
  <c r="T8112" i="1"/>
  <c r="S8112" i="1"/>
  <c r="R8112" i="1"/>
  <c r="Q8112" i="1"/>
  <c r="P8112" i="1"/>
  <c r="O8112" i="1"/>
  <c r="N8112" i="1"/>
  <c r="M8112" i="1"/>
  <c r="T8111" i="1"/>
  <c r="S8111" i="1"/>
  <c r="R8111" i="1"/>
  <c r="Q8111" i="1"/>
  <c r="P8111" i="1"/>
  <c r="O8111" i="1"/>
  <c r="N8111" i="1"/>
  <c r="M8111" i="1"/>
  <c r="T8110" i="1"/>
  <c r="S8110" i="1"/>
  <c r="R8110" i="1"/>
  <c r="Q8110" i="1"/>
  <c r="P8110" i="1"/>
  <c r="O8110" i="1"/>
  <c r="N8110" i="1"/>
  <c r="M8110" i="1"/>
  <c r="T8109" i="1"/>
  <c r="S8109" i="1"/>
  <c r="R8109" i="1"/>
  <c r="Q8109" i="1"/>
  <c r="P8109" i="1"/>
  <c r="O8109" i="1"/>
  <c r="N8109" i="1"/>
  <c r="M8109" i="1"/>
  <c r="T8108" i="1"/>
  <c r="S8108" i="1"/>
  <c r="R8108" i="1"/>
  <c r="Q8108" i="1"/>
  <c r="P8108" i="1"/>
  <c r="O8108" i="1"/>
  <c r="N8108" i="1"/>
  <c r="M8108" i="1"/>
  <c r="T8107" i="1"/>
  <c r="S8107" i="1"/>
  <c r="R8107" i="1"/>
  <c r="Q8107" i="1"/>
  <c r="P8107" i="1"/>
  <c r="O8107" i="1"/>
  <c r="M8107" i="1"/>
  <c r="N8107" i="1" s="1"/>
  <c r="T8106" i="1"/>
  <c r="S8106" i="1"/>
  <c r="R8106" i="1"/>
  <c r="Q8106" i="1"/>
  <c r="P8106" i="1"/>
  <c r="O8106" i="1"/>
  <c r="M8106" i="1"/>
  <c r="N8106" i="1" s="1"/>
  <c r="T8105" i="1"/>
  <c r="S8105" i="1"/>
  <c r="R8105" i="1"/>
  <c r="Q8105" i="1"/>
  <c r="P8105" i="1"/>
  <c r="O8105" i="1"/>
  <c r="M8105" i="1"/>
  <c r="N8105" i="1" s="1"/>
  <c r="T8104" i="1"/>
  <c r="S8104" i="1"/>
  <c r="R8104" i="1"/>
  <c r="Q8104" i="1"/>
  <c r="P8104" i="1"/>
  <c r="O8104" i="1"/>
  <c r="M8104" i="1"/>
  <c r="N8104" i="1" s="1"/>
  <c r="T8103" i="1"/>
  <c r="S8103" i="1"/>
  <c r="R8103" i="1"/>
  <c r="Q8103" i="1"/>
  <c r="P8103" i="1"/>
  <c r="O8103" i="1"/>
  <c r="N8103" i="1"/>
  <c r="M8103" i="1"/>
  <c r="T8102" i="1"/>
  <c r="S8102" i="1"/>
  <c r="R8102" i="1"/>
  <c r="Q8102" i="1"/>
  <c r="P8102" i="1"/>
  <c r="O8102" i="1"/>
  <c r="N8102" i="1"/>
  <c r="M8102" i="1"/>
  <c r="T8101" i="1"/>
  <c r="S8101" i="1"/>
  <c r="R8101" i="1"/>
  <c r="Q8101" i="1"/>
  <c r="P8101" i="1"/>
  <c r="O8101" i="1"/>
  <c r="N8101" i="1"/>
  <c r="M8101" i="1"/>
  <c r="T8100" i="1"/>
  <c r="S8100" i="1"/>
  <c r="R8100" i="1"/>
  <c r="Q8100" i="1"/>
  <c r="P8100" i="1"/>
  <c r="O8100" i="1"/>
  <c r="N8100" i="1"/>
  <c r="M8100" i="1"/>
  <c r="T8099" i="1"/>
  <c r="S8099" i="1"/>
  <c r="R8099" i="1"/>
  <c r="Q8099" i="1"/>
  <c r="P8099" i="1"/>
  <c r="O8099" i="1"/>
  <c r="N8099" i="1"/>
  <c r="M8099" i="1"/>
  <c r="T8098" i="1"/>
  <c r="S8098" i="1"/>
  <c r="R8098" i="1"/>
  <c r="Q8098" i="1"/>
  <c r="P8098" i="1"/>
  <c r="O8098" i="1"/>
  <c r="N8098" i="1"/>
  <c r="M8098" i="1"/>
  <c r="T8097" i="1"/>
  <c r="S8097" i="1"/>
  <c r="R8097" i="1"/>
  <c r="Q8097" i="1"/>
  <c r="P8097" i="1"/>
  <c r="O8097" i="1"/>
  <c r="M8097" i="1"/>
  <c r="N8097" i="1" s="1"/>
  <c r="T8096" i="1"/>
  <c r="S8096" i="1"/>
  <c r="R8096" i="1"/>
  <c r="Q8096" i="1"/>
  <c r="P8096" i="1"/>
  <c r="O8096" i="1"/>
  <c r="N8096" i="1"/>
  <c r="M8096" i="1"/>
  <c r="T8095" i="1"/>
  <c r="S8095" i="1"/>
  <c r="R8095" i="1"/>
  <c r="Q8095" i="1"/>
  <c r="P8095" i="1"/>
  <c r="O8095" i="1"/>
  <c r="N8095" i="1"/>
  <c r="M8095" i="1"/>
  <c r="T8094" i="1"/>
  <c r="S8094" i="1"/>
  <c r="R8094" i="1"/>
  <c r="Q8094" i="1"/>
  <c r="P8094" i="1"/>
  <c r="O8094" i="1"/>
  <c r="M8094" i="1"/>
  <c r="N8094" i="1" s="1"/>
  <c r="T8093" i="1"/>
  <c r="S8093" i="1"/>
  <c r="R8093" i="1"/>
  <c r="Q8093" i="1"/>
  <c r="P8093" i="1"/>
  <c r="O8093" i="1"/>
  <c r="M8093" i="1"/>
  <c r="N8093" i="1" s="1"/>
  <c r="T8092" i="1"/>
  <c r="S8092" i="1"/>
  <c r="R8092" i="1"/>
  <c r="Q8092" i="1"/>
  <c r="P8092" i="1"/>
  <c r="O8092" i="1"/>
  <c r="M8092" i="1"/>
  <c r="N8092" i="1" s="1"/>
  <c r="T8091" i="1"/>
  <c r="S8091" i="1"/>
  <c r="R8091" i="1"/>
  <c r="Q8091" i="1"/>
  <c r="P8091" i="1"/>
  <c r="O8091" i="1"/>
  <c r="M8091" i="1"/>
  <c r="N8091" i="1" s="1"/>
  <c r="T8090" i="1"/>
  <c r="S8090" i="1"/>
  <c r="R8090" i="1"/>
  <c r="Q8090" i="1"/>
  <c r="P8090" i="1"/>
  <c r="O8090" i="1"/>
  <c r="M8090" i="1"/>
  <c r="N8090" i="1" s="1"/>
  <c r="T8089" i="1"/>
  <c r="S8089" i="1"/>
  <c r="R8089" i="1"/>
  <c r="Q8089" i="1"/>
  <c r="P8089" i="1"/>
  <c r="O8089" i="1"/>
  <c r="M8089" i="1"/>
  <c r="N8089" i="1" s="1"/>
  <c r="T8088" i="1"/>
  <c r="S8088" i="1"/>
  <c r="R8088" i="1"/>
  <c r="Q8088" i="1"/>
  <c r="P8088" i="1"/>
  <c r="O8088" i="1"/>
  <c r="M8088" i="1"/>
  <c r="N8088" i="1" s="1"/>
  <c r="T8087" i="1"/>
  <c r="S8087" i="1"/>
  <c r="R8087" i="1"/>
  <c r="Q8087" i="1"/>
  <c r="P8087" i="1"/>
  <c r="O8087" i="1"/>
  <c r="M8087" i="1"/>
  <c r="N8087" i="1" s="1"/>
  <c r="T8086" i="1"/>
  <c r="S8086" i="1"/>
  <c r="R8086" i="1"/>
  <c r="Q8086" i="1"/>
  <c r="P8086" i="1"/>
  <c r="O8086" i="1"/>
  <c r="N8086" i="1"/>
  <c r="M8086" i="1"/>
  <c r="T8085" i="1"/>
  <c r="S8085" i="1"/>
  <c r="R8085" i="1"/>
  <c r="Q8085" i="1"/>
  <c r="P8085" i="1"/>
  <c r="O8085" i="1"/>
  <c r="N8085" i="1"/>
  <c r="M8085" i="1"/>
  <c r="T8084" i="1"/>
  <c r="S8084" i="1"/>
  <c r="R8084" i="1"/>
  <c r="Q8084" i="1"/>
  <c r="P8084" i="1"/>
  <c r="O8084" i="1"/>
  <c r="N8084" i="1"/>
  <c r="M8084" i="1"/>
  <c r="T8083" i="1"/>
  <c r="S8083" i="1"/>
  <c r="R8083" i="1"/>
  <c r="Q8083" i="1"/>
  <c r="P8083" i="1"/>
  <c r="O8083" i="1"/>
  <c r="N8083" i="1"/>
  <c r="M8083" i="1"/>
  <c r="T8082" i="1"/>
  <c r="S8082" i="1"/>
  <c r="N8082" i="1" s="1"/>
  <c r="R8082" i="1"/>
  <c r="Q8082" i="1"/>
  <c r="P8082" i="1"/>
  <c r="O8082" i="1"/>
  <c r="M8082" i="1"/>
  <c r="T8081" i="1"/>
  <c r="S8081" i="1"/>
  <c r="N8081" i="1" s="1"/>
  <c r="R8081" i="1"/>
  <c r="Q8081" i="1"/>
  <c r="P8081" i="1"/>
  <c r="O8081" i="1"/>
  <c r="M8081" i="1"/>
  <c r="T8080" i="1"/>
  <c r="S8080" i="1"/>
  <c r="R8080" i="1"/>
  <c r="Q8080" i="1"/>
  <c r="P8080" i="1"/>
  <c r="O8080" i="1"/>
  <c r="N8080" i="1"/>
  <c r="M8080" i="1"/>
  <c r="T8079" i="1"/>
  <c r="S8079" i="1"/>
  <c r="R8079" i="1"/>
  <c r="Q8079" i="1"/>
  <c r="P8079" i="1"/>
  <c r="O8079" i="1"/>
  <c r="N8079" i="1"/>
  <c r="M8079" i="1"/>
  <c r="T8078" i="1"/>
  <c r="S8078" i="1"/>
  <c r="R8078" i="1"/>
  <c r="Q8078" i="1"/>
  <c r="P8078" i="1"/>
  <c r="O8078" i="1"/>
  <c r="N8078" i="1"/>
  <c r="M8078" i="1"/>
  <c r="T8077" i="1"/>
  <c r="S8077" i="1"/>
  <c r="R8077" i="1"/>
  <c r="Q8077" i="1"/>
  <c r="P8077" i="1"/>
  <c r="O8077" i="1"/>
  <c r="N8077" i="1"/>
  <c r="M8077" i="1"/>
  <c r="T8076" i="1"/>
  <c r="S8076" i="1"/>
  <c r="R8076" i="1"/>
  <c r="Q8076" i="1"/>
  <c r="P8076" i="1"/>
  <c r="O8076" i="1"/>
  <c r="N8076" i="1"/>
  <c r="M8076" i="1"/>
  <c r="T8075" i="1"/>
  <c r="S8075" i="1"/>
  <c r="R8075" i="1"/>
  <c r="Q8075" i="1"/>
  <c r="P8075" i="1"/>
  <c r="O8075" i="1"/>
  <c r="M8075" i="1"/>
  <c r="N8075" i="1" s="1"/>
  <c r="T8074" i="1"/>
  <c r="S8074" i="1"/>
  <c r="R8074" i="1"/>
  <c r="Q8074" i="1"/>
  <c r="P8074" i="1"/>
  <c r="O8074" i="1"/>
  <c r="N8074" i="1"/>
  <c r="M8074" i="1"/>
  <c r="T8073" i="1"/>
  <c r="S8073" i="1"/>
  <c r="R8073" i="1"/>
  <c r="Q8073" i="1"/>
  <c r="P8073" i="1"/>
  <c r="O8073" i="1"/>
  <c r="N8073" i="1"/>
  <c r="M8073" i="1"/>
  <c r="T8072" i="1"/>
  <c r="S8072" i="1"/>
  <c r="R8072" i="1"/>
  <c r="Q8072" i="1"/>
  <c r="P8072" i="1"/>
  <c r="O8072" i="1"/>
  <c r="N8072" i="1"/>
  <c r="M8072" i="1"/>
  <c r="T8071" i="1"/>
  <c r="S8071" i="1"/>
  <c r="R8071" i="1"/>
  <c r="Q8071" i="1"/>
  <c r="P8071" i="1"/>
  <c r="O8071" i="1"/>
  <c r="N8071" i="1"/>
  <c r="M8071" i="1"/>
  <c r="T8070" i="1"/>
  <c r="S8070" i="1"/>
  <c r="R8070" i="1"/>
  <c r="Q8070" i="1"/>
  <c r="P8070" i="1"/>
  <c r="O8070" i="1"/>
  <c r="N8070" i="1"/>
  <c r="M8070" i="1"/>
  <c r="T8069" i="1"/>
  <c r="S8069" i="1"/>
  <c r="R8069" i="1"/>
  <c r="Q8069" i="1"/>
  <c r="P8069" i="1"/>
  <c r="O8069" i="1"/>
  <c r="N8069" i="1"/>
  <c r="M8069" i="1"/>
  <c r="T8068" i="1"/>
  <c r="S8068" i="1"/>
  <c r="R8068" i="1"/>
  <c r="Q8068" i="1"/>
  <c r="P8068" i="1"/>
  <c r="O8068" i="1"/>
  <c r="N8068" i="1"/>
  <c r="M8068" i="1"/>
  <c r="T8067" i="1"/>
  <c r="S8067" i="1"/>
  <c r="R8067" i="1"/>
  <c r="Q8067" i="1"/>
  <c r="P8067" i="1"/>
  <c r="O8067" i="1"/>
  <c r="N8067" i="1"/>
  <c r="M8067" i="1"/>
  <c r="T8066" i="1"/>
  <c r="S8066" i="1"/>
  <c r="R8066" i="1"/>
  <c r="Q8066" i="1"/>
  <c r="P8066" i="1"/>
  <c r="O8066" i="1"/>
  <c r="N8066" i="1"/>
  <c r="M8066" i="1"/>
  <c r="T8065" i="1"/>
  <c r="S8065" i="1"/>
  <c r="R8065" i="1"/>
  <c r="Q8065" i="1"/>
  <c r="P8065" i="1"/>
  <c r="O8065" i="1"/>
  <c r="N8065" i="1"/>
  <c r="M8065" i="1"/>
  <c r="T8064" i="1"/>
  <c r="S8064" i="1"/>
  <c r="R8064" i="1"/>
  <c r="Q8064" i="1"/>
  <c r="P8064" i="1"/>
  <c r="O8064" i="1"/>
  <c r="N8064" i="1"/>
  <c r="M8064" i="1"/>
  <c r="T8063" i="1"/>
  <c r="S8063" i="1"/>
  <c r="R8063" i="1"/>
  <c r="Q8063" i="1"/>
  <c r="P8063" i="1"/>
  <c r="O8063" i="1"/>
  <c r="N8063" i="1"/>
  <c r="M8063" i="1"/>
  <c r="T8062" i="1"/>
  <c r="S8062" i="1"/>
  <c r="R8062" i="1"/>
  <c r="Q8062" i="1"/>
  <c r="P8062" i="1"/>
  <c r="O8062" i="1"/>
  <c r="N8062" i="1"/>
  <c r="M8062" i="1"/>
  <c r="T8061" i="1"/>
  <c r="S8061" i="1"/>
  <c r="R8061" i="1"/>
  <c r="Q8061" i="1"/>
  <c r="P8061" i="1"/>
  <c r="O8061" i="1"/>
  <c r="N8061" i="1"/>
  <c r="M8061" i="1"/>
  <c r="T8060" i="1"/>
  <c r="S8060" i="1"/>
  <c r="R8060" i="1"/>
  <c r="Q8060" i="1"/>
  <c r="P8060" i="1"/>
  <c r="O8060" i="1"/>
  <c r="N8060" i="1"/>
  <c r="M8060" i="1"/>
  <c r="T8059" i="1"/>
  <c r="S8059" i="1"/>
  <c r="R8059" i="1"/>
  <c r="Q8059" i="1"/>
  <c r="P8059" i="1"/>
  <c r="O8059" i="1"/>
  <c r="N8059" i="1"/>
  <c r="M8059" i="1"/>
  <c r="T8058" i="1"/>
  <c r="S8058" i="1"/>
  <c r="R8058" i="1"/>
  <c r="Q8058" i="1"/>
  <c r="P8058" i="1"/>
  <c r="O8058" i="1"/>
  <c r="N8058" i="1"/>
  <c r="M8058" i="1"/>
  <c r="T8057" i="1"/>
  <c r="S8057" i="1"/>
  <c r="R8057" i="1"/>
  <c r="Q8057" i="1"/>
  <c r="P8057" i="1"/>
  <c r="O8057" i="1"/>
  <c r="N8057" i="1"/>
  <c r="M8057" i="1"/>
  <c r="T8056" i="1"/>
  <c r="S8056" i="1"/>
  <c r="R8056" i="1"/>
  <c r="Q8056" i="1"/>
  <c r="P8056" i="1"/>
  <c r="O8056" i="1"/>
  <c r="N8056" i="1"/>
  <c r="M8056" i="1"/>
  <c r="T8055" i="1"/>
  <c r="S8055" i="1"/>
  <c r="R8055" i="1"/>
  <c r="Q8055" i="1"/>
  <c r="P8055" i="1"/>
  <c r="O8055" i="1"/>
  <c r="N8055" i="1"/>
  <c r="M8055" i="1"/>
  <c r="T8054" i="1"/>
  <c r="S8054" i="1"/>
  <c r="R8054" i="1"/>
  <c r="Q8054" i="1"/>
  <c r="P8054" i="1"/>
  <c r="O8054" i="1"/>
  <c r="N8054" i="1"/>
  <c r="M8054" i="1"/>
  <c r="T8053" i="1"/>
  <c r="S8053" i="1"/>
  <c r="R8053" i="1"/>
  <c r="Q8053" i="1"/>
  <c r="P8053" i="1"/>
  <c r="O8053" i="1"/>
  <c r="N8053" i="1"/>
  <c r="M8053" i="1"/>
  <c r="T8052" i="1"/>
  <c r="S8052" i="1"/>
  <c r="R8052" i="1"/>
  <c r="Q8052" i="1"/>
  <c r="P8052" i="1"/>
  <c r="O8052" i="1"/>
  <c r="N8052" i="1"/>
  <c r="M8052" i="1"/>
  <c r="T8051" i="1"/>
  <c r="S8051" i="1"/>
  <c r="R8051" i="1"/>
  <c r="Q8051" i="1"/>
  <c r="P8051" i="1"/>
  <c r="O8051" i="1"/>
  <c r="N8051" i="1"/>
  <c r="M8051" i="1"/>
  <c r="T8050" i="1"/>
  <c r="S8050" i="1"/>
  <c r="R8050" i="1"/>
  <c r="Q8050" i="1"/>
  <c r="P8050" i="1"/>
  <c r="O8050" i="1"/>
  <c r="N8050" i="1"/>
  <c r="M8050" i="1"/>
  <c r="T8049" i="1"/>
  <c r="S8049" i="1"/>
  <c r="R8049" i="1"/>
  <c r="Q8049" i="1"/>
  <c r="P8049" i="1"/>
  <c r="O8049" i="1"/>
  <c r="N8049" i="1"/>
  <c r="M8049" i="1"/>
  <c r="T8048" i="1"/>
  <c r="S8048" i="1"/>
  <c r="R8048" i="1"/>
  <c r="Q8048" i="1"/>
  <c r="P8048" i="1"/>
  <c r="O8048" i="1"/>
  <c r="M8048" i="1"/>
  <c r="N8048" i="1" s="1"/>
  <c r="T8047" i="1"/>
  <c r="S8047" i="1"/>
  <c r="R8047" i="1"/>
  <c r="Q8047" i="1"/>
  <c r="P8047" i="1"/>
  <c r="O8047" i="1"/>
  <c r="M8047" i="1"/>
  <c r="N8047" i="1" s="1"/>
  <c r="T8046" i="1"/>
  <c r="S8046" i="1"/>
  <c r="R8046" i="1"/>
  <c r="Q8046" i="1"/>
  <c r="P8046" i="1"/>
  <c r="O8046" i="1"/>
  <c r="M8046" i="1"/>
  <c r="N8046" i="1" s="1"/>
  <c r="T8045" i="1"/>
  <c r="S8045" i="1"/>
  <c r="R8045" i="1"/>
  <c r="Q8045" i="1"/>
  <c r="P8045" i="1"/>
  <c r="O8045" i="1"/>
  <c r="M8045" i="1"/>
  <c r="N8045" i="1" s="1"/>
  <c r="T8044" i="1"/>
  <c r="S8044" i="1"/>
  <c r="R8044" i="1"/>
  <c r="Q8044" i="1"/>
  <c r="P8044" i="1"/>
  <c r="O8044" i="1"/>
  <c r="N8044" i="1"/>
  <c r="M8044" i="1"/>
  <c r="T8043" i="1"/>
  <c r="S8043" i="1"/>
  <c r="R8043" i="1"/>
  <c r="Q8043" i="1"/>
  <c r="P8043" i="1"/>
  <c r="O8043" i="1"/>
  <c r="N8043" i="1"/>
  <c r="M8043" i="1"/>
  <c r="T8042" i="1"/>
  <c r="S8042" i="1"/>
  <c r="R8042" i="1"/>
  <c r="Q8042" i="1"/>
  <c r="P8042" i="1"/>
  <c r="O8042" i="1"/>
  <c r="N8042" i="1"/>
  <c r="M8042" i="1"/>
  <c r="T8041" i="1"/>
  <c r="S8041" i="1"/>
  <c r="R8041" i="1"/>
  <c r="Q8041" i="1"/>
  <c r="P8041" i="1"/>
  <c r="O8041" i="1"/>
  <c r="N8041" i="1"/>
  <c r="M8041" i="1"/>
  <c r="T8040" i="1"/>
  <c r="S8040" i="1"/>
  <c r="R8040" i="1"/>
  <c r="Q8040" i="1"/>
  <c r="P8040" i="1"/>
  <c r="O8040" i="1"/>
  <c r="N8040" i="1"/>
  <c r="M8040" i="1"/>
  <c r="T8039" i="1"/>
  <c r="S8039" i="1"/>
  <c r="R8039" i="1"/>
  <c r="Q8039" i="1"/>
  <c r="P8039" i="1"/>
  <c r="O8039" i="1"/>
  <c r="N8039" i="1"/>
  <c r="M8039" i="1"/>
  <c r="T8038" i="1"/>
  <c r="S8038" i="1"/>
  <c r="R8038" i="1"/>
  <c r="Q8038" i="1"/>
  <c r="P8038" i="1"/>
  <c r="O8038" i="1"/>
  <c r="N8038" i="1"/>
  <c r="M8038" i="1"/>
  <c r="T8037" i="1"/>
  <c r="S8037" i="1"/>
  <c r="R8037" i="1"/>
  <c r="Q8037" i="1"/>
  <c r="P8037" i="1"/>
  <c r="O8037" i="1"/>
  <c r="N8037" i="1"/>
  <c r="M8037" i="1"/>
  <c r="T8036" i="1"/>
  <c r="S8036" i="1"/>
  <c r="R8036" i="1"/>
  <c r="Q8036" i="1"/>
  <c r="P8036" i="1"/>
  <c r="O8036" i="1"/>
  <c r="N8036" i="1"/>
  <c r="M8036" i="1"/>
  <c r="T8035" i="1"/>
  <c r="S8035" i="1"/>
  <c r="R8035" i="1"/>
  <c r="Q8035" i="1"/>
  <c r="P8035" i="1"/>
  <c r="O8035" i="1"/>
  <c r="N8035" i="1"/>
  <c r="M8035" i="1"/>
  <c r="T8034" i="1"/>
  <c r="S8034" i="1"/>
  <c r="R8034" i="1"/>
  <c r="Q8034" i="1"/>
  <c r="P8034" i="1"/>
  <c r="O8034" i="1"/>
  <c r="N8034" i="1"/>
  <c r="M8034" i="1"/>
  <c r="T8033" i="1"/>
  <c r="S8033" i="1"/>
  <c r="R8033" i="1"/>
  <c r="Q8033" i="1"/>
  <c r="P8033" i="1"/>
  <c r="O8033" i="1"/>
  <c r="N8033" i="1"/>
  <c r="M8033" i="1"/>
  <c r="T8032" i="1"/>
  <c r="S8032" i="1"/>
  <c r="R8032" i="1"/>
  <c r="Q8032" i="1"/>
  <c r="P8032" i="1"/>
  <c r="O8032" i="1"/>
  <c r="N8032" i="1"/>
  <c r="M8032" i="1"/>
  <c r="T8031" i="1"/>
  <c r="S8031" i="1"/>
  <c r="R8031" i="1"/>
  <c r="Q8031" i="1"/>
  <c r="P8031" i="1"/>
  <c r="O8031" i="1"/>
  <c r="N8031" i="1"/>
  <c r="M8031" i="1"/>
  <c r="T8030" i="1"/>
  <c r="S8030" i="1"/>
  <c r="R8030" i="1"/>
  <c r="Q8030" i="1"/>
  <c r="P8030" i="1"/>
  <c r="O8030" i="1"/>
  <c r="N8030" i="1"/>
  <c r="M8030" i="1"/>
  <c r="T8029" i="1"/>
  <c r="S8029" i="1"/>
  <c r="R8029" i="1"/>
  <c r="Q8029" i="1"/>
  <c r="P8029" i="1"/>
  <c r="O8029" i="1"/>
  <c r="N8029" i="1"/>
  <c r="M8029" i="1"/>
  <c r="T8028" i="1"/>
  <c r="S8028" i="1"/>
  <c r="R8028" i="1"/>
  <c r="Q8028" i="1"/>
  <c r="P8028" i="1"/>
  <c r="O8028" i="1"/>
  <c r="N8028" i="1"/>
  <c r="M8028" i="1"/>
  <c r="T8027" i="1"/>
  <c r="S8027" i="1"/>
  <c r="R8027" i="1"/>
  <c r="Q8027" i="1"/>
  <c r="P8027" i="1"/>
  <c r="O8027" i="1"/>
  <c r="N8027" i="1"/>
  <c r="M8027" i="1"/>
  <c r="T8026" i="1"/>
  <c r="S8026" i="1"/>
  <c r="R8026" i="1"/>
  <c r="Q8026" i="1"/>
  <c r="P8026" i="1"/>
  <c r="O8026" i="1"/>
  <c r="N8026" i="1"/>
  <c r="M8026" i="1"/>
  <c r="T8025" i="1"/>
  <c r="S8025" i="1"/>
  <c r="R8025" i="1"/>
  <c r="Q8025" i="1"/>
  <c r="P8025" i="1"/>
  <c r="O8025" i="1"/>
  <c r="N8025" i="1"/>
  <c r="M8025" i="1"/>
  <c r="T8024" i="1"/>
  <c r="S8024" i="1"/>
  <c r="R8024" i="1"/>
  <c r="Q8024" i="1"/>
  <c r="P8024" i="1"/>
  <c r="O8024" i="1"/>
  <c r="N8024" i="1"/>
  <c r="M8024" i="1"/>
  <c r="T8023" i="1"/>
  <c r="S8023" i="1"/>
  <c r="R8023" i="1"/>
  <c r="Q8023" i="1"/>
  <c r="P8023" i="1"/>
  <c r="O8023" i="1"/>
  <c r="N8023" i="1"/>
  <c r="M8023" i="1"/>
  <c r="T8022" i="1"/>
  <c r="S8022" i="1"/>
  <c r="R8022" i="1"/>
  <c r="Q8022" i="1"/>
  <c r="P8022" i="1"/>
  <c r="O8022" i="1"/>
  <c r="N8022" i="1"/>
  <c r="M8022" i="1"/>
  <c r="T8021" i="1"/>
  <c r="S8021" i="1"/>
  <c r="R8021" i="1"/>
  <c r="Q8021" i="1"/>
  <c r="P8021" i="1"/>
  <c r="O8021" i="1"/>
  <c r="N8021" i="1"/>
  <c r="M8021" i="1"/>
  <c r="T8020" i="1"/>
  <c r="S8020" i="1"/>
  <c r="R8020" i="1"/>
  <c r="Q8020" i="1"/>
  <c r="P8020" i="1"/>
  <c r="O8020" i="1"/>
  <c r="N8020" i="1"/>
  <c r="M8020" i="1"/>
  <c r="T8019" i="1"/>
  <c r="S8019" i="1"/>
  <c r="R8019" i="1"/>
  <c r="Q8019" i="1"/>
  <c r="P8019" i="1"/>
  <c r="O8019" i="1"/>
  <c r="N8019" i="1"/>
  <c r="M8019" i="1"/>
  <c r="T8018" i="1"/>
  <c r="S8018" i="1"/>
  <c r="R8018" i="1"/>
  <c r="Q8018" i="1"/>
  <c r="P8018" i="1"/>
  <c r="O8018" i="1"/>
  <c r="N8018" i="1"/>
  <c r="M8018" i="1"/>
  <c r="T8017" i="1"/>
  <c r="S8017" i="1"/>
  <c r="R8017" i="1"/>
  <c r="Q8017" i="1"/>
  <c r="P8017" i="1"/>
  <c r="O8017" i="1"/>
  <c r="N8017" i="1"/>
  <c r="M8017" i="1"/>
  <c r="T8016" i="1"/>
  <c r="S8016" i="1"/>
  <c r="R8016" i="1"/>
  <c r="Q8016" i="1"/>
  <c r="P8016" i="1"/>
  <c r="O8016" i="1"/>
  <c r="N8016" i="1"/>
  <c r="M8016" i="1"/>
  <c r="T8015" i="1"/>
  <c r="S8015" i="1"/>
  <c r="R8015" i="1"/>
  <c r="Q8015" i="1"/>
  <c r="P8015" i="1"/>
  <c r="O8015" i="1"/>
  <c r="N8015" i="1"/>
  <c r="M8015" i="1"/>
  <c r="T8014" i="1"/>
  <c r="S8014" i="1"/>
  <c r="R8014" i="1"/>
  <c r="Q8014" i="1"/>
  <c r="P8014" i="1"/>
  <c r="O8014" i="1"/>
  <c r="N8014" i="1"/>
  <c r="M8014" i="1"/>
  <c r="T8013" i="1"/>
  <c r="S8013" i="1"/>
  <c r="R8013" i="1"/>
  <c r="Q8013" i="1"/>
  <c r="P8013" i="1"/>
  <c r="O8013" i="1"/>
  <c r="N8013" i="1"/>
  <c r="M8013" i="1"/>
  <c r="T8012" i="1"/>
  <c r="S8012" i="1"/>
  <c r="R8012" i="1"/>
  <c r="Q8012" i="1"/>
  <c r="P8012" i="1"/>
  <c r="O8012" i="1"/>
  <c r="M8012" i="1"/>
  <c r="N8012" i="1" s="1"/>
  <c r="T8011" i="1"/>
  <c r="S8011" i="1"/>
  <c r="R8011" i="1"/>
  <c r="Q8011" i="1"/>
  <c r="P8011" i="1"/>
  <c r="O8011" i="1"/>
  <c r="M8011" i="1"/>
  <c r="N8011" i="1" s="1"/>
  <c r="T8010" i="1"/>
  <c r="S8010" i="1"/>
  <c r="R8010" i="1"/>
  <c r="Q8010" i="1"/>
  <c r="P8010" i="1"/>
  <c r="O8010" i="1"/>
  <c r="M8010" i="1"/>
  <c r="N8010" i="1" s="1"/>
  <c r="T8009" i="1"/>
  <c r="S8009" i="1"/>
  <c r="R8009" i="1"/>
  <c r="Q8009" i="1"/>
  <c r="P8009" i="1"/>
  <c r="O8009" i="1"/>
  <c r="M8009" i="1"/>
  <c r="N8009" i="1" s="1"/>
  <c r="T8008" i="1"/>
  <c r="S8008" i="1"/>
  <c r="R8008" i="1"/>
  <c r="Q8008" i="1"/>
  <c r="P8008" i="1"/>
  <c r="O8008" i="1"/>
  <c r="M8008" i="1"/>
  <c r="N8008" i="1" s="1"/>
  <c r="T8007" i="1"/>
  <c r="S8007" i="1"/>
  <c r="R8007" i="1"/>
  <c r="Q8007" i="1"/>
  <c r="P8007" i="1"/>
  <c r="O8007" i="1"/>
  <c r="M8007" i="1"/>
  <c r="N8007" i="1" s="1"/>
  <c r="T8006" i="1"/>
  <c r="S8006" i="1"/>
  <c r="R8006" i="1"/>
  <c r="Q8006" i="1"/>
  <c r="P8006" i="1"/>
  <c r="O8006" i="1"/>
  <c r="M8006" i="1"/>
  <c r="N8006" i="1" s="1"/>
  <c r="T8005" i="1"/>
  <c r="S8005" i="1"/>
  <c r="R8005" i="1"/>
  <c r="Q8005" i="1"/>
  <c r="P8005" i="1"/>
  <c r="O8005" i="1"/>
  <c r="M8005" i="1"/>
  <c r="N8005" i="1" s="1"/>
  <c r="T8004" i="1"/>
  <c r="S8004" i="1"/>
  <c r="R8004" i="1"/>
  <c r="Q8004" i="1"/>
  <c r="P8004" i="1"/>
  <c r="O8004" i="1"/>
  <c r="M8004" i="1"/>
  <c r="N8004" i="1" s="1"/>
  <c r="T8003" i="1"/>
  <c r="S8003" i="1"/>
  <c r="R8003" i="1"/>
  <c r="Q8003" i="1"/>
  <c r="P8003" i="1"/>
  <c r="O8003" i="1"/>
  <c r="M8003" i="1"/>
  <c r="N8003" i="1" s="1"/>
  <c r="T8002" i="1"/>
  <c r="S8002" i="1"/>
  <c r="R8002" i="1"/>
  <c r="Q8002" i="1"/>
  <c r="P8002" i="1"/>
  <c r="O8002" i="1"/>
  <c r="M8002" i="1"/>
  <c r="N8002" i="1" s="1"/>
  <c r="T8001" i="1"/>
  <c r="S8001" i="1"/>
  <c r="R8001" i="1"/>
  <c r="Q8001" i="1"/>
  <c r="P8001" i="1"/>
  <c r="O8001" i="1"/>
  <c r="M8001" i="1"/>
  <c r="N8001" i="1" s="1"/>
  <c r="T8000" i="1"/>
  <c r="S8000" i="1"/>
  <c r="R8000" i="1"/>
  <c r="Q8000" i="1"/>
  <c r="P8000" i="1"/>
  <c r="O8000" i="1"/>
  <c r="M8000" i="1"/>
  <c r="N8000" i="1" s="1"/>
  <c r="T7999" i="1"/>
  <c r="S7999" i="1"/>
  <c r="R7999" i="1"/>
  <c r="Q7999" i="1"/>
  <c r="P7999" i="1"/>
  <c r="O7999" i="1"/>
  <c r="N7999" i="1"/>
  <c r="M7999" i="1"/>
  <c r="T7998" i="1"/>
  <c r="S7998" i="1"/>
  <c r="R7998" i="1"/>
  <c r="Q7998" i="1"/>
  <c r="P7998" i="1"/>
  <c r="O7998" i="1"/>
  <c r="M7998" i="1"/>
  <c r="N7998" i="1" s="1"/>
  <c r="T7997" i="1"/>
  <c r="S7997" i="1"/>
  <c r="R7997" i="1"/>
  <c r="Q7997" i="1"/>
  <c r="P7997" i="1"/>
  <c r="O7997" i="1"/>
  <c r="N7997" i="1"/>
  <c r="M7997" i="1"/>
  <c r="T7996" i="1"/>
  <c r="S7996" i="1"/>
  <c r="R7996" i="1"/>
  <c r="Q7996" i="1"/>
  <c r="P7996" i="1"/>
  <c r="O7996" i="1"/>
  <c r="N7996" i="1"/>
  <c r="M7996" i="1"/>
  <c r="T7995" i="1"/>
  <c r="S7995" i="1"/>
  <c r="R7995" i="1"/>
  <c r="Q7995" i="1"/>
  <c r="P7995" i="1"/>
  <c r="O7995" i="1"/>
  <c r="N7995" i="1"/>
  <c r="M7995" i="1"/>
  <c r="T7994" i="1"/>
  <c r="S7994" i="1"/>
  <c r="R7994" i="1"/>
  <c r="Q7994" i="1"/>
  <c r="P7994" i="1"/>
  <c r="O7994" i="1"/>
  <c r="N7994" i="1"/>
  <c r="M7994" i="1"/>
  <c r="T7993" i="1"/>
  <c r="S7993" i="1"/>
  <c r="R7993" i="1"/>
  <c r="Q7993" i="1"/>
  <c r="P7993" i="1"/>
  <c r="O7993" i="1"/>
  <c r="N7993" i="1"/>
  <c r="M7993" i="1"/>
  <c r="T7992" i="1"/>
  <c r="S7992" i="1"/>
  <c r="R7992" i="1"/>
  <c r="Q7992" i="1"/>
  <c r="P7992" i="1"/>
  <c r="O7992" i="1"/>
  <c r="N7992" i="1"/>
  <c r="M7992" i="1"/>
  <c r="T7991" i="1"/>
  <c r="S7991" i="1"/>
  <c r="R7991" i="1"/>
  <c r="Q7991" i="1"/>
  <c r="P7991" i="1"/>
  <c r="O7991" i="1"/>
  <c r="N7991" i="1"/>
  <c r="M7991" i="1"/>
  <c r="T7990" i="1"/>
  <c r="S7990" i="1"/>
  <c r="R7990" i="1"/>
  <c r="Q7990" i="1"/>
  <c r="P7990" i="1"/>
  <c r="O7990" i="1"/>
  <c r="N7990" i="1"/>
  <c r="M7990" i="1"/>
  <c r="T7989" i="1"/>
  <c r="S7989" i="1"/>
  <c r="R7989" i="1"/>
  <c r="Q7989" i="1"/>
  <c r="P7989" i="1"/>
  <c r="O7989" i="1"/>
  <c r="N7989" i="1"/>
  <c r="M7989" i="1"/>
  <c r="T7988" i="1"/>
  <c r="S7988" i="1"/>
  <c r="R7988" i="1"/>
  <c r="Q7988" i="1"/>
  <c r="P7988" i="1"/>
  <c r="O7988" i="1"/>
  <c r="N7988" i="1"/>
  <c r="M7988" i="1"/>
  <c r="T7987" i="1"/>
  <c r="S7987" i="1"/>
  <c r="R7987" i="1"/>
  <c r="Q7987" i="1"/>
  <c r="P7987" i="1"/>
  <c r="O7987" i="1"/>
  <c r="N7987" i="1"/>
  <c r="M7987" i="1"/>
  <c r="T7986" i="1"/>
  <c r="S7986" i="1"/>
  <c r="R7986" i="1"/>
  <c r="Q7986" i="1"/>
  <c r="P7986" i="1"/>
  <c r="O7986" i="1"/>
  <c r="N7986" i="1"/>
  <c r="M7986" i="1"/>
  <c r="T7985" i="1"/>
  <c r="S7985" i="1"/>
  <c r="R7985" i="1"/>
  <c r="Q7985" i="1"/>
  <c r="P7985" i="1"/>
  <c r="O7985" i="1"/>
  <c r="N7985" i="1"/>
  <c r="M7985" i="1"/>
  <c r="T7984" i="1"/>
  <c r="S7984" i="1"/>
  <c r="R7984" i="1"/>
  <c r="Q7984" i="1"/>
  <c r="P7984" i="1"/>
  <c r="O7984" i="1"/>
  <c r="N7984" i="1"/>
  <c r="M7984" i="1"/>
  <c r="T7983" i="1"/>
  <c r="S7983" i="1"/>
  <c r="R7983" i="1"/>
  <c r="Q7983" i="1"/>
  <c r="P7983" i="1"/>
  <c r="O7983" i="1"/>
  <c r="N7983" i="1"/>
  <c r="M7983" i="1"/>
  <c r="T7982" i="1"/>
  <c r="S7982" i="1"/>
  <c r="R7982" i="1"/>
  <c r="Q7982" i="1"/>
  <c r="P7982" i="1"/>
  <c r="O7982" i="1"/>
  <c r="N7982" i="1"/>
  <c r="M7982" i="1"/>
  <c r="T7981" i="1"/>
  <c r="S7981" i="1"/>
  <c r="R7981" i="1"/>
  <c r="Q7981" i="1"/>
  <c r="P7981" i="1"/>
  <c r="O7981" i="1"/>
  <c r="N7981" i="1"/>
  <c r="M7981" i="1"/>
  <c r="T7980" i="1"/>
  <c r="S7980" i="1"/>
  <c r="R7980" i="1"/>
  <c r="Q7980" i="1"/>
  <c r="P7980" i="1"/>
  <c r="O7980" i="1"/>
  <c r="N7980" i="1"/>
  <c r="M7980" i="1"/>
  <c r="T7979" i="1"/>
  <c r="S7979" i="1"/>
  <c r="R7979" i="1"/>
  <c r="Q7979" i="1"/>
  <c r="P7979" i="1"/>
  <c r="O7979" i="1"/>
  <c r="N7979" i="1"/>
  <c r="M7979" i="1"/>
  <c r="T7978" i="1"/>
  <c r="S7978" i="1"/>
  <c r="R7978" i="1"/>
  <c r="Q7978" i="1"/>
  <c r="P7978" i="1"/>
  <c r="O7978" i="1"/>
  <c r="N7978" i="1"/>
  <c r="M7978" i="1"/>
  <c r="T7977" i="1"/>
  <c r="S7977" i="1"/>
  <c r="R7977" i="1"/>
  <c r="Q7977" i="1"/>
  <c r="P7977" i="1"/>
  <c r="O7977" i="1"/>
  <c r="N7977" i="1"/>
  <c r="M7977" i="1"/>
  <c r="T7976" i="1"/>
  <c r="S7976" i="1"/>
  <c r="R7976" i="1"/>
  <c r="Q7976" i="1"/>
  <c r="P7976" i="1"/>
  <c r="O7976" i="1"/>
  <c r="N7976" i="1"/>
  <c r="M7976" i="1"/>
  <c r="T7975" i="1"/>
  <c r="S7975" i="1"/>
  <c r="R7975" i="1"/>
  <c r="Q7975" i="1"/>
  <c r="P7975" i="1"/>
  <c r="O7975" i="1"/>
  <c r="N7975" i="1"/>
  <c r="M7975" i="1"/>
  <c r="T7974" i="1"/>
  <c r="S7974" i="1"/>
  <c r="R7974" i="1"/>
  <c r="Q7974" i="1"/>
  <c r="P7974" i="1"/>
  <c r="O7974" i="1"/>
  <c r="M7974" i="1"/>
  <c r="N7974" i="1" s="1"/>
  <c r="T7973" i="1"/>
  <c r="S7973" i="1"/>
  <c r="R7973" i="1"/>
  <c r="Q7973" i="1"/>
  <c r="P7973" i="1"/>
  <c r="O7973" i="1"/>
  <c r="M7973" i="1"/>
  <c r="N7973" i="1" s="1"/>
  <c r="T7972" i="1"/>
  <c r="S7972" i="1"/>
  <c r="R7972" i="1"/>
  <c r="Q7972" i="1"/>
  <c r="P7972" i="1"/>
  <c r="O7972" i="1"/>
  <c r="M7972" i="1"/>
  <c r="N7972" i="1" s="1"/>
  <c r="T7971" i="1"/>
  <c r="S7971" i="1"/>
  <c r="R7971" i="1"/>
  <c r="Q7971" i="1"/>
  <c r="P7971" i="1"/>
  <c r="O7971" i="1"/>
  <c r="M7971" i="1"/>
  <c r="N7971" i="1" s="1"/>
  <c r="T7970" i="1"/>
  <c r="S7970" i="1"/>
  <c r="R7970" i="1"/>
  <c r="Q7970" i="1"/>
  <c r="P7970" i="1"/>
  <c r="O7970" i="1"/>
  <c r="N7970" i="1"/>
  <c r="M7970" i="1"/>
  <c r="T7969" i="1"/>
  <c r="S7969" i="1"/>
  <c r="R7969" i="1"/>
  <c r="Q7969" i="1"/>
  <c r="P7969" i="1"/>
  <c r="O7969" i="1"/>
  <c r="N7969" i="1"/>
  <c r="M7969" i="1"/>
  <c r="T7968" i="1"/>
  <c r="S7968" i="1"/>
  <c r="R7968" i="1"/>
  <c r="Q7968" i="1"/>
  <c r="P7968" i="1"/>
  <c r="O7968" i="1"/>
  <c r="N7968" i="1"/>
  <c r="M7968" i="1"/>
  <c r="T7967" i="1"/>
  <c r="S7967" i="1"/>
  <c r="R7967" i="1"/>
  <c r="Q7967" i="1"/>
  <c r="P7967" i="1"/>
  <c r="O7967" i="1"/>
  <c r="N7967" i="1"/>
  <c r="M7967" i="1"/>
  <c r="T7966" i="1"/>
  <c r="S7966" i="1"/>
  <c r="R7966" i="1"/>
  <c r="Q7966" i="1"/>
  <c r="P7966" i="1"/>
  <c r="O7966" i="1"/>
  <c r="N7966" i="1"/>
  <c r="M7966" i="1"/>
  <c r="T7965" i="1"/>
  <c r="S7965" i="1"/>
  <c r="R7965" i="1"/>
  <c r="Q7965" i="1"/>
  <c r="P7965" i="1"/>
  <c r="O7965" i="1"/>
  <c r="N7965" i="1"/>
  <c r="M7965" i="1"/>
  <c r="T7964" i="1"/>
  <c r="S7964" i="1"/>
  <c r="R7964" i="1"/>
  <c r="Q7964" i="1"/>
  <c r="P7964" i="1"/>
  <c r="O7964" i="1"/>
  <c r="N7964" i="1"/>
  <c r="M7964" i="1"/>
  <c r="T7963" i="1"/>
  <c r="S7963" i="1"/>
  <c r="R7963" i="1"/>
  <c r="Q7963" i="1"/>
  <c r="P7963" i="1"/>
  <c r="O7963" i="1"/>
  <c r="N7963" i="1"/>
  <c r="M7963" i="1"/>
  <c r="T7962" i="1"/>
  <c r="S7962" i="1"/>
  <c r="R7962" i="1"/>
  <c r="Q7962" i="1"/>
  <c r="P7962" i="1"/>
  <c r="O7962" i="1"/>
  <c r="M7962" i="1"/>
  <c r="N7962" i="1" s="1"/>
  <c r="T7961" i="1"/>
  <c r="S7961" i="1"/>
  <c r="R7961" i="1"/>
  <c r="Q7961" i="1"/>
  <c r="P7961" i="1"/>
  <c r="O7961" i="1"/>
  <c r="M7961" i="1"/>
  <c r="N7961" i="1" s="1"/>
  <c r="T7960" i="1"/>
  <c r="S7960" i="1"/>
  <c r="R7960" i="1"/>
  <c r="Q7960" i="1"/>
  <c r="P7960" i="1"/>
  <c r="O7960" i="1"/>
  <c r="M7960" i="1"/>
  <c r="N7960" i="1" s="1"/>
  <c r="T7959" i="1"/>
  <c r="S7959" i="1"/>
  <c r="R7959" i="1"/>
  <c r="Q7959" i="1"/>
  <c r="P7959" i="1"/>
  <c r="O7959" i="1"/>
  <c r="M7959" i="1"/>
  <c r="N7959" i="1" s="1"/>
  <c r="T7958" i="1"/>
  <c r="S7958" i="1"/>
  <c r="R7958" i="1"/>
  <c r="Q7958" i="1"/>
  <c r="P7958" i="1"/>
  <c r="O7958" i="1"/>
  <c r="M7958" i="1"/>
  <c r="N7958" i="1" s="1"/>
  <c r="T7957" i="1"/>
  <c r="S7957" i="1"/>
  <c r="R7957" i="1"/>
  <c r="Q7957" i="1"/>
  <c r="P7957" i="1"/>
  <c r="O7957" i="1"/>
  <c r="M7957" i="1"/>
  <c r="N7957" i="1" s="1"/>
  <c r="T7956" i="1"/>
  <c r="S7956" i="1"/>
  <c r="R7956" i="1"/>
  <c r="Q7956" i="1"/>
  <c r="P7956" i="1"/>
  <c r="O7956" i="1"/>
  <c r="M7956" i="1"/>
  <c r="N7956" i="1" s="1"/>
  <c r="T7955" i="1"/>
  <c r="S7955" i="1"/>
  <c r="R7955" i="1"/>
  <c r="Q7955" i="1"/>
  <c r="P7955" i="1"/>
  <c r="O7955" i="1"/>
  <c r="M7955" i="1"/>
  <c r="N7955" i="1" s="1"/>
  <c r="T7954" i="1"/>
  <c r="S7954" i="1"/>
  <c r="R7954" i="1"/>
  <c r="Q7954" i="1"/>
  <c r="P7954" i="1"/>
  <c r="O7954" i="1"/>
  <c r="M7954" i="1"/>
  <c r="N7954" i="1" s="1"/>
  <c r="T7953" i="1"/>
  <c r="S7953" i="1"/>
  <c r="R7953" i="1"/>
  <c r="Q7953" i="1"/>
  <c r="P7953" i="1"/>
  <c r="O7953" i="1"/>
  <c r="M7953" i="1"/>
  <c r="N7953" i="1" s="1"/>
  <c r="T7952" i="1"/>
  <c r="S7952" i="1"/>
  <c r="R7952" i="1"/>
  <c r="Q7952" i="1"/>
  <c r="P7952" i="1"/>
  <c r="O7952" i="1"/>
  <c r="M7952" i="1"/>
  <c r="N7952" i="1" s="1"/>
  <c r="T7951" i="1"/>
  <c r="S7951" i="1"/>
  <c r="R7951" i="1"/>
  <c r="Q7951" i="1"/>
  <c r="P7951" i="1"/>
  <c r="O7951" i="1"/>
  <c r="M7951" i="1"/>
  <c r="N7951" i="1" s="1"/>
  <c r="T7950" i="1"/>
  <c r="S7950" i="1"/>
  <c r="R7950" i="1"/>
  <c r="Q7950" i="1"/>
  <c r="P7950" i="1"/>
  <c r="O7950" i="1"/>
  <c r="M7950" i="1"/>
  <c r="N7950" i="1" s="1"/>
  <c r="T7949" i="1"/>
  <c r="S7949" i="1"/>
  <c r="R7949" i="1"/>
  <c r="Q7949" i="1"/>
  <c r="P7949" i="1"/>
  <c r="O7949" i="1"/>
  <c r="M7949" i="1"/>
  <c r="N7949" i="1" s="1"/>
  <c r="T7948" i="1"/>
  <c r="S7948" i="1"/>
  <c r="R7948" i="1"/>
  <c r="Q7948" i="1"/>
  <c r="P7948" i="1"/>
  <c r="O7948" i="1"/>
  <c r="M7948" i="1"/>
  <c r="N7948" i="1" s="1"/>
  <c r="T7947" i="1"/>
  <c r="S7947" i="1"/>
  <c r="R7947" i="1"/>
  <c r="Q7947" i="1"/>
  <c r="P7947" i="1"/>
  <c r="O7947" i="1"/>
  <c r="M7947" i="1"/>
  <c r="N7947" i="1" s="1"/>
  <c r="T7946" i="1"/>
  <c r="S7946" i="1"/>
  <c r="R7946" i="1"/>
  <c r="Q7946" i="1"/>
  <c r="P7946" i="1"/>
  <c r="O7946" i="1"/>
  <c r="M7946" i="1"/>
  <c r="N7946" i="1" s="1"/>
  <c r="T7945" i="1"/>
  <c r="S7945" i="1"/>
  <c r="R7945" i="1"/>
  <c r="Q7945" i="1"/>
  <c r="P7945" i="1"/>
  <c r="O7945" i="1"/>
  <c r="M7945" i="1"/>
  <c r="N7945" i="1" s="1"/>
  <c r="T7944" i="1"/>
  <c r="S7944" i="1"/>
  <c r="R7944" i="1"/>
  <c r="Q7944" i="1"/>
  <c r="P7944" i="1"/>
  <c r="O7944" i="1"/>
  <c r="M7944" i="1"/>
  <c r="N7944" i="1" s="1"/>
  <c r="T7943" i="1"/>
  <c r="S7943" i="1"/>
  <c r="R7943" i="1"/>
  <c r="Q7943" i="1"/>
  <c r="P7943" i="1"/>
  <c r="O7943" i="1"/>
  <c r="M7943" i="1"/>
  <c r="N7943" i="1" s="1"/>
  <c r="T7942" i="1"/>
  <c r="S7942" i="1"/>
  <c r="R7942" i="1"/>
  <c r="Q7942" i="1"/>
  <c r="P7942" i="1"/>
  <c r="O7942" i="1"/>
  <c r="M7942" i="1"/>
  <c r="N7942" i="1" s="1"/>
  <c r="T7941" i="1"/>
  <c r="S7941" i="1"/>
  <c r="R7941" i="1"/>
  <c r="Q7941" i="1"/>
  <c r="P7941" i="1"/>
  <c r="O7941" i="1"/>
  <c r="M7941" i="1"/>
  <c r="N7941" i="1" s="1"/>
  <c r="T7940" i="1"/>
  <c r="S7940" i="1"/>
  <c r="R7940" i="1"/>
  <c r="Q7940" i="1"/>
  <c r="P7940" i="1"/>
  <c r="O7940" i="1"/>
  <c r="M7940" i="1"/>
  <c r="N7940" i="1" s="1"/>
  <c r="T7939" i="1"/>
  <c r="S7939" i="1"/>
  <c r="R7939" i="1"/>
  <c r="Q7939" i="1"/>
  <c r="P7939" i="1"/>
  <c r="O7939" i="1"/>
  <c r="M7939" i="1"/>
  <c r="N7939" i="1" s="1"/>
  <c r="T7938" i="1"/>
  <c r="S7938" i="1"/>
  <c r="R7938" i="1"/>
  <c r="Q7938" i="1"/>
  <c r="P7938" i="1"/>
  <c r="O7938" i="1"/>
  <c r="M7938" i="1"/>
  <c r="N7938" i="1" s="1"/>
  <c r="T7937" i="1"/>
  <c r="S7937" i="1"/>
  <c r="R7937" i="1"/>
  <c r="Q7937" i="1"/>
  <c r="P7937" i="1"/>
  <c r="O7937" i="1"/>
  <c r="M7937" i="1"/>
  <c r="N7937" i="1" s="1"/>
  <c r="T7936" i="1"/>
  <c r="S7936" i="1"/>
  <c r="R7936" i="1"/>
  <c r="Q7936" i="1"/>
  <c r="P7936" i="1"/>
  <c r="O7936" i="1"/>
  <c r="M7936" i="1"/>
  <c r="N7936" i="1" s="1"/>
  <c r="T7935" i="1"/>
  <c r="S7935" i="1"/>
  <c r="R7935" i="1"/>
  <c r="Q7935" i="1"/>
  <c r="P7935" i="1"/>
  <c r="O7935" i="1"/>
  <c r="M7935" i="1"/>
  <c r="N7935" i="1" s="1"/>
  <c r="T7934" i="1"/>
  <c r="S7934" i="1"/>
  <c r="R7934" i="1"/>
  <c r="Q7934" i="1"/>
  <c r="P7934" i="1"/>
  <c r="O7934" i="1"/>
  <c r="M7934" i="1"/>
  <c r="N7934" i="1" s="1"/>
  <c r="T7933" i="1"/>
  <c r="S7933" i="1"/>
  <c r="R7933" i="1"/>
  <c r="Q7933" i="1"/>
  <c r="P7933" i="1"/>
  <c r="O7933" i="1"/>
  <c r="M7933" i="1"/>
  <c r="N7933" i="1" s="1"/>
  <c r="T7932" i="1"/>
  <c r="S7932" i="1"/>
  <c r="R7932" i="1"/>
  <c r="Q7932" i="1"/>
  <c r="P7932" i="1"/>
  <c r="O7932" i="1"/>
  <c r="M7932" i="1"/>
  <c r="N7932" i="1" s="1"/>
  <c r="T7931" i="1"/>
  <c r="S7931" i="1"/>
  <c r="R7931" i="1"/>
  <c r="Q7931" i="1"/>
  <c r="P7931" i="1"/>
  <c r="O7931" i="1"/>
  <c r="M7931" i="1"/>
  <c r="N7931" i="1" s="1"/>
  <c r="T7930" i="1"/>
  <c r="S7930" i="1"/>
  <c r="R7930" i="1"/>
  <c r="Q7930" i="1"/>
  <c r="P7930" i="1"/>
  <c r="O7930" i="1"/>
  <c r="M7930" i="1"/>
  <c r="N7930" i="1" s="1"/>
  <c r="T7929" i="1"/>
  <c r="S7929" i="1"/>
  <c r="R7929" i="1"/>
  <c r="Q7929" i="1"/>
  <c r="P7929" i="1"/>
  <c r="O7929" i="1"/>
  <c r="M7929" i="1"/>
  <c r="N7929" i="1" s="1"/>
  <c r="T7928" i="1"/>
  <c r="S7928" i="1"/>
  <c r="R7928" i="1"/>
  <c r="Q7928" i="1"/>
  <c r="P7928" i="1"/>
  <c r="O7928" i="1"/>
  <c r="M7928" i="1"/>
  <c r="N7928" i="1" s="1"/>
  <c r="T7927" i="1"/>
  <c r="S7927" i="1"/>
  <c r="R7927" i="1"/>
  <c r="Q7927" i="1"/>
  <c r="P7927" i="1"/>
  <c r="O7927" i="1"/>
  <c r="M7927" i="1"/>
  <c r="N7927" i="1" s="1"/>
  <c r="T7926" i="1"/>
  <c r="S7926" i="1"/>
  <c r="R7926" i="1"/>
  <c r="Q7926" i="1"/>
  <c r="P7926" i="1"/>
  <c r="O7926" i="1"/>
  <c r="M7926" i="1"/>
  <c r="N7926" i="1" s="1"/>
  <c r="T7925" i="1"/>
  <c r="S7925" i="1"/>
  <c r="R7925" i="1"/>
  <c r="Q7925" i="1"/>
  <c r="P7925" i="1"/>
  <c r="O7925" i="1"/>
  <c r="M7925" i="1"/>
  <c r="N7925" i="1" s="1"/>
  <c r="T7924" i="1"/>
  <c r="S7924" i="1"/>
  <c r="R7924" i="1"/>
  <c r="Q7924" i="1"/>
  <c r="P7924" i="1"/>
  <c r="O7924" i="1"/>
  <c r="M7924" i="1"/>
  <c r="N7924" i="1" s="1"/>
  <c r="T7923" i="1"/>
  <c r="S7923" i="1"/>
  <c r="R7923" i="1"/>
  <c r="Q7923" i="1"/>
  <c r="P7923" i="1"/>
  <c r="O7923" i="1"/>
  <c r="M7923" i="1"/>
  <c r="N7923" i="1" s="1"/>
  <c r="T7922" i="1"/>
  <c r="S7922" i="1"/>
  <c r="R7922" i="1"/>
  <c r="Q7922" i="1"/>
  <c r="P7922" i="1"/>
  <c r="O7922" i="1"/>
  <c r="M7922" i="1"/>
  <c r="N7922" i="1" s="1"/>
  <c r="T7921" i="1"/>
  <c r="S7921" i="1"/>
  <c r="R7921" i="1"/>
  <c r="Q7921" i="1"/>
  <c r="P7921" i="1"/>
  <c r="O7921" i="1"/>
  <c r="N7921" i="1"/>
  <c r="M7921" i="1"/>
  <c r="T7920" i="1"/>
  <c r="S7920" i="1"/>
  <c r="R7920" i="1"/>
  <c r="Q7920" i="1"/>
  <c r="P7920" i="1"/>
  <c r="O7920" i="1"/>
  <c r="N7920" i="1"/>
  <c r="M7920" i="1"/>
  <c r="T7919" i="1"/>
  <c r="S7919" i="1"/>
  <c r="R7919" i="1"/>
  <c r="Q7919" i="1"/>
  <c r="P7919" i="1"/>
  <c r="O7919" i="1"/>
  <c r="N7919" i="1"/>
  <c r="M7919" i="1"/>
  <c r="T7918" i="1"/>
  <c r="S7918" i="1"/>
  <c r="R7918" i="1"/>
  <c r="Q7918" i="1"/>
  <c r="P7918" i="1"/>
  <c r="O7918" i="1"/>
  <c r="N7918" i="1"/>
  <c r="M7918" i="1"/>
  <c r="T7917" i="1"/>
  <c r="S7917" i="1"/>
  <c r="R7917" i="1"/>
  <c r="Q7917" i="1"/>
  <c r="P7917" i="1"/>
  <c r="O7917" i="1"/>
  <c r="N7917" i="1"/>
  <c r="M7917" i="1"/>
  <c r="T7916" i="1"/>
  <c r="S7916" i="1"/>
  <c r="R7916" i="1"/>
  <c r="Q7916" i="1"/>
  <c r="P7916" i="1"/>
  <c r="O7916" i="1"/>
  <c r="N7916" i="1"/>
  <c r="M7916" i="1"/>
  <c r="T7915" i="1"/>
  <c r="S7915" i="1"/>
  <c r="R7915" i="1"/>
  <c r="Q7915" i="1"/>
  <c r="P7915" i="1"/>
  <c r="O7915" i="1"/>
  <c r="M7915" i="1"/>
  <c r="N7915" i="1" s="1"/>
  <c r="T7914" i="1"/>
  <c r="S7914" i="1"/>
  <c r="R7914" i="1"/>
  <c r="Q7914" i="1"/>
  <c r="P7914" i="1"/>
  <c r="O7914" i="1"/>
  <c r="M7914" i="1"/>
  <c r="N7914" i="1" s="1"/>
  <c r="T7913" i="1"/>
  <c r="S7913" i="1"/>
  <c r="R7913" i="1"/>
  <c r="Q7913" i="1"/>
  <c r="P7913" i="1"/>
  <c r="O7913" i="1"/>
  <c r="M7913" i="1"/>
  <c r="N7913" i="1" s="1"/>
  <c r="T7912" i="1"/>
  <c r="S7912" i="1"/>
  <c r="R7912" i="1"/>
  <c r="Q7912" i="1"/>
  <c r="P7912" i="1"/>
  <c r="O7912" i="1"/>
  <c r="N7912" i="1"/>
  <c r="M7912" i="1"/>
  <c r="T7911" i="1"/>
  <c r="S7911" i="1"/>
  <c r="R7911" i="1"/>
  <c r="Q7911" i="1"/>
  <c r="P7911" i="1"/>
  <c r="O7911" i="1"/>
  <c r="N7911" i="1"/>
  <c r="M7911" i="1"/>
  <c r="T7910" i="1"/>
  <c r="S7910" i="1"/>
  <c r="R7910" i="1"/>
  <c r="Q7910" i="1"/>
  <c r="P7910" i="1"/>
  <c r="O7910" i="1"/>
  <c r="N7910" i="1"/>
  <c r="M7910" i="1"/>
  <c r="T7909" i="1"/>
  <c r="S7909" i="1"/>
  <c r="R7909" i="1"/>
  <c r="Q7909" i="1"/>
  <c r="P7909" i="1"/>
  <c r="O7909" i="1"/>
  <c r="N7909" i="1"/>
  <c r="M7909" i="1"/>
  <c r="T7908" i="1"/>
  <c r="S7908" i="1"/>
  <c r="R7908" i="1"/>
  <c r="Q7908" i="1"/>
  <c r="P7908" i="1"/>
  <c r="O7908" i="1"/>
  <c r="N7908" i="1"/>
  <c r="M7908" i="1"/>
  <c r="T7907" i="1"/>
  <c r="S7907" i="1"/>
  <c r="R7907" i="1"/>
  <c r="Q7907" i="1"/>
  <c r="P7907" i="1"/>
  <c r="O7907" i="1"/>
  <c r="N7907" i="1"/>
  <c r="M7907" i="1"/>
  <c r="T7906" i="1"/>
  <c r="S7906" i="1"/>
  <c r="R7906" i="1"/>
  <c r="Q7906" i="1"/>
  <c r="P7906" i="1"/>
  <c r="O7906" i="1"/>
  <c r="N7906" i="1"/>
  <c r="M7906" i="1"/>
  <c r="T7905" i="1"/>
  <c r="S7905" i="1"/>
  <c r="R7905" i="1"/>
  <c r="Q7905" i="1"/>
  <c r="P7905" i="1"/>
  <c r="O7905" i="1"/>
  <c r="N7905" i="1"/>
  <c r="M7905" i="1"/>
  <c r="T7904" i="1"/>
  <c r="S7904" i="1"/>
  <c r="R7904" i="1"/>
  <c r="Q7904" i="1"/>
  <c r="P7904" i="1"/>
  <c r="O7904" i="1"/>
  <c r="N7904" i="1"/>
  <c r="M7904" i="1"/>
  <c r="T7903" i="1"/>
  <c r="S7903" i="1"/>
  <c r="R7903" i="1"/>
  <c r="Q7903" i="1"/>
  <c r="P7903" i="1"/>
  <c r="O7903" i="1"/>
  <c r="N7903" i="1"/>
  <c r="M7903" i="1"/>
  <c r="T7902" i="1"/>
  <c r="S7902" i="1"/>
  <c r="R7902" i="1"/>
  <c r="Q7902" i="1"/>
  <c r="P7902" i="1"/>
  <c r="O7902" i="1"/>
  <c r="N7902" i="1"/>
  <c r="M7902" i="1"/>
  <c r="T7901" i="1"/>
  <c r="S7901" i="1"/>
  <c r="R7901" i="1"/>
  <c r="Q7901" i="1"/>
  <c r="P7901" i="1"/>
  <c r="O7901" i="1"/>
  <c r="N7901" i="1"/>
  <c r="M7901" i="1"/>
  <c r="T7900" i="1"/>
  <c r="S7900" i="1"/>
  <c r="R7900" i="1"/>
  <c r="Q7900" i="1"/>
  <c r="P7900" i="1"/>
  <c r="O7900" i="1"/>
  <c r="N7900" i="1"/>
  <c r="M7900" i="1"/>
  <c r="T7899" i="1"/>
  <c r="S7899" i="1"/>
  <c r="R7899" i="1"/>
  <c r="Q7899" i="1"/>
  <c r="P7899" i="1"/>
  <c r="O7899" i="1"/>
  <c r="N7899" i="1"/>
  <c r="M7899" i="1"/>
  <c r="T7898" i="1"/>
  <c r="S7898" i="1"/>
  <c r="R7898" i="1"/>
  <c r="Q7898" i="1"/>
  <c r="P7898" i="1"/>
  <c r="O7898" i="1"/>
  <c r="N7898" i="1"/>
  <c r="M7898" i="1"/>
  <c r="T7897" i="1"/>
  <c r="S7897" i="1"/>
  <c r="R7897" i="1"/>
  <c r="Q7897" i="1"/>
  <c r="P7897" i="1"/>
  <c r="O7897" i="1"/>
  <c r="M7897" i="1"/>
  <c r="N7897" i="1" s="1"/>
  <c r="T7896" i="1"/>
  <c r="S7896" i="1"/>
  <c r="R7896" i="1"/>
  <c r="Q7896" i="1"/>
  <c r="P7896" i="1"/>
  <c r="O7896" i="1"/>
  <c r="M7896" i="1"/>
  <c r="N7896" i="1" s="1"/>
  <c r="T7895" i="1"/>
  <c r="S7895" i="1"/>
  <c r="R7895" i="1"/>
  <c r="Q7895" i="1"/>
  <c r="P7895" i="1"/>
  <c r="O7895" i="1"/>
  <c r="M7895" i="1"/>
  <c r="N7895" i="1" s="1"/>
  <c r="T7894" i="1"/>
  <c r="S7894" i="1"/>
  <c r="R7894" i="1"/>
  <c r="Q7894" i="1"/>
  <c r="P7894" i="1"/>
  <c r="O7894" i="1"/>
  <c r="M7894" i="1"/>
  <c r="N7894" i="1" s="1"/>
  <c r="T7893" i="1"/>
  <c r="S7893" i="1"/>
  <c r="R7893" i="1"/>
  <c r="Q7893" i="1"/>
  <c r="P7893" i="1"/>
  <c r="O7893" i="1"/>
  <c r="M7893" i="1"/>
  <c r="N7893" i="1" s="1"/>
  <c r="T7892" i="1"/>
  <c r="S7892" i="1"/>
  <c r="R7892" i="1"/>
  <c r="Q7892" i="1"/>
  <c r="P7892" i="1"/>
  <c r="O7892" i="1"/>
  <c r="M7892" i="1"/>
  <c r="N7892" i="1" s="1"/>
  <c r="T7891" i="1"/>
  <c r="S7891" i="1"/>
  <c r="R7891" i="1"/>
  <c r="Q7891" i="1"/>
  <c r="P7891" i="1"/>
  <c r="O7891" i="1"/>
  <c r="M7891" i="1"/>
  <c r="N7891" i="1" s="1"/>
  <c r="T7890" i="1"/>
  <c r="S7890" i="1"/>
  <c r="R7890" i="1"/>
  <c r="Q7890" i="1"/>
  <c r="P7890" i="1"/>
  <c r="O7890" i="1"/>
  <c r="M7890" i="1"/>
  <c r="N7890" i="1" s="1"/>
  <c r="T7889" i="1"/>
  <c r="S7889" i="1"/>
  <c r="R7889" i="1"/>
  <c r="Q7889" i="1"/>
  <c r="P7889" i="1"/>
  <c r="O7889" i="1"/>
  <c r="N7889" i="1"/>
  <c r="M7889" i="1"/>
  <c r="T7888" i="1"/>
  <c r="S7888" i="1"/>
  <c r="R7888" i="1"/>
  <c r="Q7888" i="1"/>
  <c r="P7888" i="1"/>
  <c r="O7888" i="1"/>
  <c r="N7888" i="1"/>
  <c r="M7888" i="1"/>
  <c r="T7887" i="1"/>
  <c r="S7887" i="1"/>
  <c r="R7887" i="1"/>
  <c r="Q7887" i="1"/>
  <c r="P7887" i="1"/>
  <c r="O7887" i="1"/>
  <c r="N7887" i="1"/>
  <c r="M7887" i="1"/>
  <c r="T7886" i="1"/>
  <c r="S7886" i="1"/>
  <c r="N7886" i="1" s="1"/>
  <c r="R7886" i="1"/>
  <c r="Q7886" i="1"/>
  <c r="P7886" i="1"/>
  <c r="O7886" i="1"/>
  <c r="M7886" i="1"/>
  <c r="T7885" i="1"/>
  <c r="S7885" i="1"/>
  <c r="N7885" i="1" s="1"/>
  <c r="R7885" i="1"/>
  <c r="Q7885" i="1"/>
  <c r="P7885" i="1"/>
  <c r="O7885" i="1"/>
  <c r="M7885" i="1"/>
  <c r="T7884" i="1"/>
  <c r="S7884" i="1"/>
  <c r="R7884" i="1"/>
  <c r="Q7884" i="1"/>
  <c r="P7884" i="1"/>
  <c r="O7884" i="1"/>
  <c r="N7884" i="1"/>
  <c r="M7884" i="1"/>
  <c r="T7883" i="1"/>
  <c r="S7883" i="1"/>
  <c r="R7883" i="1"/>
  <c r="Q7883" i="1"/>
  <c r="P7883" i="1"/>
  <c r="O7883" i="1"/>
  <c r="N7883" i="1"/>
  <c r="M7883" i="1"/>
  <c r="T7882" i="1"/>
  <c r="S7882" i="1"/>
  <c r="R7882" i="1"/>
  <c r="Q7882" i="1"/>
  <c r="P7882" i="1"/>
  <c r="O7882" i="1"/>
  <c r="N7882" i="1"/>
  <c r="M7882" i="1"/>
  <c r="T7881" i="1"/>
  <c r="S7881" i="1"/>
  <c r="R7881" i="1"/>
  <c r="Q7881" i="1"/>
  <c r="P7881" i="1"/>
  <c r="O7881" i="1"/>
  <c r="N7881" i="1"/>
  <c r="M7881" i="1"/>
  <c r="T7880" i="1"/>
  <c r="S7880" i="1"/>
  <c r="R7880" i="1"/>
  <c r="Q7880" i="1"/>
  <c r="P7880" i="1"/>
  <c r="O7880" i="1"/>
  <c r="N7880" i="1"/>
  <c r="M7880" i="1"/>
  <c r="T7879" i="1"/>
  <c r="S7879" i="1"/>
  <c r="R7879" i="1"/>
  <c r="Q7879" i="1"/>
  <c r="P7879" i="1"/>
  <c r="O7879" i="1"/>
  <c r="N7879" i="1"/>
  <c r="M7879" i="1"/>
  <c r="T7878" i="1"/>
  <c r="S7878" i="1"/>
  <c r="R7878" i="1"/>
  <c r="Q7878" i="1"/>
  <c r="P7878" i="1"/>
  <c r="O7878" i="1"/>
  <c r="N7878" i="1"/>
  <c r="M7878" i="1"/>
  <c r="T7877" i="1"/>
  <c r="S7877" i="1"/>
  <c r="R7877" i="1"/>
  <c r="Q7877" i="1"/>
  <c r="P7877" i="1"/>
  <c r="O7877" i="1"/>
  <c r="N7877" i="1"/>
  <c r="M7877" i="1"/>
  <c r="T7876" i="1"/>
  <c r="S7876" i="1"/>
  <c r="R7876" i="1"/>
  <c r="Q7876" i="1"/>
  <c r="P7876" i="1"/>
  <c r="O7876" i="1"/>
  <c r="N7876" i="1"/>
  <c r="M7876" i="1"/>
  <c r="T7875" i="1"/>
  <c r="S7875" i="1"/>
  <c r="R7875" i="1"/>
  <c r="Q7875" i="1"/>
  <c r="P7875" i="1"/>
  <c r="O7875" i="1"/>
  <c r="N7875" i="1"/>
  <c r="M7875" i="1"/>
  <c r="T7874" i="1"/>
  <c r="S7874" i="1"/>
  <c r="R7874" i="1"/>
  <c r="Q7874" i="1"/>
  <c r="P7874" i="1"/>
  <c r="O7874" i="1"/>
  <c r="N7874" i="1"/>
  <c r="M7874" i="1"/>
  <c r="T7873" i="1"/>
  <c r="S7873" i="1"/>
  <c r="R7873" i="1"/>
  <c r="Q7873" i="1"/>
  <c r="P7873" i="1"/>
  <c r="O7873" i="1"/>
  <c r="N7873" i="1"/>
  <c r="M7873" i="1"/>
  <c r="T7872" i="1"/>
  <c r="S7872" i="1"/>
  <c r="R7872" i="1"/>
  <c r="Q7872" i="1"/>
  <c r="P7872" i="1"/>
  <c r="O7872" i="1"/>
  <c r="N7872" i="1"/>
  <c r="M7872" i="1"/>
  <c r="T7871" i="1"/>
  <c r="S7871" i="1"/>
  <c r="R7871" i="1"/>
  <c r="Q7871" i="1"/>
  <c r="P7871" i="1"/>
  <c r="O7871" i="1"/>
  <c r="N7871" i="1"/>
  <c r="M7871" i="1"/>
  <c r="T7870" i="1"/>
  <c r="S7870" i="1"/>
  <c r="R7870" i="1"/>
  <c r="Q7870" i="1"/>
  <c r="P7870" i="1"/>
  <c r="O7870" i="1"/>
  <c r="N7870" i="1"/>
  <c r="M7870" i="1"/>
  <c r="T7869" i="1"/>
  <c r="S7869" i="1"/>
  <c r="R7869" i="1"/>
  <c r="Q7869" i="1"/>
  <c r="P7869" i="1"/>
  <c r="O7869" i="1"/>
  <c r="N7869" i="1"/>
  <c r="M7869" i="1"/>
  <c r="T7868" i="1"/>
  <c r="S7868" i="1"/>
  <c r="R7868" i="1"/>
  <c r="Q7868" i="1"/>
  <c r="P7868" i="1"/>
  <c r="O7868" i="1"/>
  <c r="N7868" i="1"/>
  <c r="M7868" i="1"/>
  <c r="T7867" i="1"/>
  <c r="S7867" i="1"/>
  <c r="R7867" i="1"/>
  <c r="Q7867" i="1"/>
  <c r="P7867" i="1"/>
  <c r="O7867" i="1"/>
  <c r="N7867" i="1"/>
  <c r="M7867" i="1"/>
  <c r="T7866" i="1"/>
  <c r="S7866" i="1"/>
  <c r="R7866" i="1"/>
  <c r="Q7866" i="1"/>
  <c r="P7866" i="1"/>
  <c r="O7866" i="1"/>
  <c r="N7866" i="1"/>
  <c r="M7866" i="1"/>
  <c r="T7865" i="1"/>
  <c r="S7865" i="1"/>
  <c r="R7865" i="1"/>
  <c r="Q7865" i="1"/>
  <c r="P7865" i="1"/>
  <c r="O7865" i="1"/>
  <c r="N7865" i="1"/>
  <c r="M7865" i="1"/>
  <c r="T7864" i="1"/>
  <c r="S7864" i="1"/>
  <c r="R7864" i="1"/>
  <c r="Q7864" i="1"/>
  <c r="P7864" i="1"/>
  <c r="O7864" i="1"/>
  <c r="N7864" i="1"/>
  <c r="M7864" i="1"/>
  <c r="T7863" i="1"/>
  <c r="S7863" i="1"/>
  <c r="R7863" i="1"/>
  <c r="Q7863" i="1"/>
  <c r="P7863" i="1"/>
  <c r="O7863" i="1"/>
  <c r="N7863" i="1"/>
  <c r="M7863" i="1"/>
  <c r="T7862" i="1"/>
  <c r="S7862" i="1"/>
  <c r="R7862" i="1"/>
  <c r="Q7862" i="1"/>
  <c r="P7862" i="1"/>
  <c r="O7862" i="1"/>
  <c r="N7862" i="1"/>
  <c r="M7862" i="1"/>
  <c r="T7861" i="1"/>
  <c r="S7861" i="1"/>
  <c r="R7861" i="1"/>
  <c r="Q7861" i="1"/>
  <c r="P7861" i="1"/>
  <c r="O7861" i="1"/>
  <c r="N7861" i="1"/>
  <c r="M7861" i="1"/>
  <c r="T7860" i="1"/>
  <c r="S7860" i="1"/>
  <c r="R7860" i="1"/>
  <c r="Q7860" i="1"/>
  <c r="P7860" i="1"/>
  <c r="O7860" i="1"/>
  <c r="N7860" i="1"/>
  <c r="M7860" i="1"/>
  <c r="T7859" i="1"/>
  <c r="S7859" i="1"/>
  <c r="R7859" i="1"/>
  <c r="Q7859" i="1"/>
  <c r="P7859" i="1"/>
  <c r="O7859" i="1"/>
  <c r="N7859" i="1"/>
  <c r="M7859" i="1"/>
  <c r="T7858" i="1"/>
  <c r="S7858" i="1"/>
  <c r="R7858" i="1"/>
  <c r="Q7858" i="1"/>
  <c r="P7858" i="1"/>
  <c r="O7858" i="1"/>
  <c r="N7858" i="1"/>
  <c r="M7858" i="1"/>
  <c r="T7857" i="1"/>
  <c r="S7857" i="1"/>
  <c r="R7857" i="1"/>
  <c r="Q7857" i="1"/>
  <c r="P7857" i="1"/>
  <c r="O7857" i="1"/>
  <c r="N7857" i="1"/>
  <c r="M7857" i="1"/>
  <c r="T7856" i="1"/>
  <c r="S7856" i="1"/>
  <c r="R7856" i="1"/>
  <c r="Q7856" i="1"/>
  <c r="P7856" i="1"/>
  <c r="O7856" i="1"/>
  <c r="N7856" i="1"/>
  <c r="M7856" i="1"/>
  <c r="T7855" i="1"/>
  <c r="S7855" i="1"/>
  <c r="R7855" i="1"/>
  <c r="Q7855" i="1"/>
  <c r="P7855" i="1"/>
  <c r="O7855" i="1"/>
  <c r="N7855" i="1"/>
  <c r="M7855" i="1"/>
  <c r="T7854" i="1"/>
  <c r="S7854" i="1"/>
  <c r="R7854" i="1"/>
  <c r="Q7854" i="1"/>
  <c r="P7854" i="1"/>
  <c r="O7854" i="1"/>
  <c r="N7854" i="1"/>
  <c r="M7854" i="1"/>
  <c r="T7853" i="1"/>
  <c r="S7853" i="1"/>
  <c r="R7853" i="1"/>
  <c r="Q7853" i="1"/>
  <c r="P7853" i="1"/>
  <c r="O7853" i="1"/>
  <c r="N7853" i="1"/>
  <c r="M7853" i="1"/>
  <c r="T7852" i="1"/>
  <c r="S7852" i="1"/>
  <c r="R7852" i="1"/>
  <c r="Q7852" i="1"/>
  <c r="P7852" i="1"/>
  <c r="O7852" i="1"/>
  <c r="N7852" i="1"/>
  <c r="M7852" i="1"/>
  <c r="T7851" i="1"/>
  <c r="S7851" i="1"/>
  <c r="R7851" i="1"/>
  <c r="Q7851" i="1"/>
  <c r="P7851" i="1"/>
  <c r="O7851" i="1"/>
  <c r="N7851" i="1"/>
  <c r="M7851" i="1"/>
  <c r="T7850" i="1"/>
  <c r="S7850" i="1"/>
  <c r="R7850" i="1"/>
  <c r="Q7850" i="1"/>
  <c r="P7850" i="1"/>
  <c r="O7850" i="1"/>
  <c r="N7850" i="1"/>
  <c r="M7850" i="1"/>
  <c r="T7849" i="1"/>
  <c r="S7849" i="1"/>
  <c r="R7849" i="1"/>
  <c r="Q7849" i="1"/>
  <c r="P7849" i="1"/>
  <c r="O7849" i="1"/>
  <c r="N7849" i="1"/>
  <c r="M7849" i="1"/>
  <c r="T7848" i="1"/>
  <c r="S7848" i="1"/>
  <c r="R7848" i="1"/>
  <c r="Q7848" i="1"/>
  <c r="P7848" i="1"/>
  <c r="O7848" i="1"/>
  <c r="N7848" i="1"/>
  <c r="M7848" i="1"/>
  <c r="T7847" i="1"/>
  <c r="S7847" i="1"/>
  <c r="R7847" i="1"/>
  <c r="Q7847" i="1"/>
  <c r="P7847" i="1"/>
  <c r="O7847" i="1"/>
  <c r="N7847" i="1"/>
  <c r="M7847" i="1"/>
  <c r="T7846" i="1"/>
  <c r="S7846" i="1"/>
  <c r="R7846" i="1"/>
  <c r="Q7846" i="1"/>
  <c r="P7846" i="1"/>
  <c r="O7846" i="1"/>
  <c r="N7846" i="1"/>
  <c r="M7846" i="1"/>
  <c r="T7845" i="1"/>
  <c r="S7845" i="1"/>
  <c r="R7845" i="1"/>
  <c r="Q7845" i="1"/>
  <c r="P7845" i="1"/>
  <c r="O7845" i="1"/>
  <c r="N7845" i="1"/>
  <c r="M7845" i="1"/>
  <c r="T7844" i="1"/>
  <c r="S7844" i="1"/>
  <c r="R7844" i="1"/>
  <c r="Q7844" i="1"/>
  <c r="P7844" i="1"/>
  <c r="O7844" i="1"/>
  <c r="N7844" i="1"/>
  <c r="M7844" i="1"/>
  <c r="T7843" i="1"/>
  <c r="S7843" i="1"/>
  <c r="R7843" i="1"/>
  <c r="Q7843" i="1"/>
  <c r="P7843" i="1"/>
  <c r="O7843" i="1"/>
  <c r="N7843" i="1"/>
  <c r="M7843" i="1"/>
  <c r="T7842" i="1"/>
  <c r="S7842" i="1"/>
  <c r="R7842" i="1"/>
  <c r="Q7842" i="1"/>
  <c r="P7842" i="1"/>
  <c r="O7842" i="1"/>
  <c r="N7842" i="1"/>
  <c r="M7842" i="1"/>
  <c r="T7841" i="1"/>
  <c r="S7841" i="1"/>
  <c r="R7841" i="1"/>
  <c r="Q7841" i="1"/>
  <c r="P7841" i="1"/>
  <c r="O7841" i="1"/>
  <c r="N7841" i="1"/>
  <c r="M7841" i="1"/>
  <c r="T7840" i="1"/>
  <c r="S7840" i="1"/>
  <c r="R7840" i="1"/>
  <c r="Q7840" i="1"/>
  <c r="P7840" i="1"/>
  <c r="O7840" i="1"/>
  <c r="N7840" i="1"/>
  <c r="M7840" i="1"/>
  <c r="T7839" i="1"/>
  <c r="S7839" i="1"/>
  <c r="R7839" i="1"/>
  <c r="Q7839" i="1"/>
  <c r="P7839" i="1"/>
  <c r="O7839" i="1"/>
  <c r="N7839" i="1"/>
  <c r="M7839" i="1"/>
  <c r="T7838" i="1"/>
  <c r="S7838" i="1"/>
  <c r="R7838" i="1"/>
  <c r="Q7838" i="1"/>
  <c r="P7838" i="1"/>
  <c r="O7838" i="1"/>
  <c r="N7838" i="1"/>
  <c r="M7838" i="1"/>
  <c r="T7837" i="1"/>
  <c r="S7837" i="1"/>
  <c r="R7837" i="1"/>
  <c r="Q7837" i="1"/>
  <c r="P7837" i="1"/>
  <c r="O7837" i="1"/>
  <c r="N7837" i="1"/>
  <c r="M7837" i="1"/>
  <c r="T7836" i="1"/>
  <c r="S7836" i="1"/>
  <c r="R7836" i="1"/>
  <c r="Q7836" i="1"/>
  <c r="P7836" i="1"/>
  <c r="O7836" i="1"/>
  <c r="N7836" i="1"/>
  <c r="M7836" i="1"/>
  <c r="T7835" i="1"/>
  <c r="S7835" i="1"/>
  <c r="R7835" i="1"/>
  <c r="Q7835" i="1"/>
  <c r="P7835" i="1"/>
  <c r="O7835" i="1"/>
  <c r="N7835" i="1"/>
  <c r="M7835" i="1"/>
  <c r="T7834" i="1"/>
  <c r="S7834" i="1"/>
  <c r="R7834" i="1"/>
  <c r="Q7834" i="1"/>
  <c r="P7834" i="1"/>
  <c r="O7834" i="1"/>
  <c r="N7834" i="1"/>
  <c r="M7834" i="1"/>
  <c r="T7833" i="1"/>
  <c r="S7833" i="1"/>
  <c r="R7833" i="1"/>
  <c r="Q7833" i="1"/>
  <c r="P7833" i="1"/>
  <c r="O7833" i="1"/>
  <c r="N7833" i="1"/>
  <c r="M7833" i="1"/>
  <c r="T7832" i="1"/>
  <c r="S7832" i="1"/>
  <c r="R7832" i="1"/>
  <c r="Q7832" i="1"/>
  <c r="P7832" i="1"/>
  <c r="O7832" i="1"/>
  <c r="N7832" i="1"/>
  <c r="M7832" i="1"/>
  <c r="T7831" i="1"/>
  <c r="S7831" i="1"/>
  <c r="R7831" i="1"/>
  <c r="Q7831" i="1"/>
  <c r="P7831" i="1"/>
  <c r="O7831" i="1"/>
  <c r="N7831" i="1"/>
  <c r="M7831" i="1"/>
  <c r="T7830" i="1"/>
  <c r="S7830" i="1"/>
  <c r="R7830" i="1"/>
  <c r="Q7830" i="1"/>
  <c r="P7830" i="1"/>
  <c r="O7830" i="1"/>
  <c r="N7830" i="1"/>
  <c r="M7830" i="1"/>
  <c r="T7829" i="1"/>
  <c r="S7829" i="1"/>
  <c r="R7829" i="1"/>
  <c r="Q7829" i="1"/>
  <c r="P7829" i="1"/>
  <c r="O7829" i="1"/>
  <c r="N7829" i="1"/>
  <c r="M7829" i="1"/>
  <c r="T7828" i="1"/>
  <c r="S7828" i="1"/>
  <c r="R7828" i="1"/>
  <c r="Q7828" i="1"/>
  <c r="P7828" i="1"/>
  <c r="O7828" i="1"/>
  <c r="N7828" i="1"/>
  <c r="M7828" i="1"/>
  <c r="T7827" i="1"/>
  <c r="S7827" i="1"/>
  <c r="R7827" i="1"/>
  <c r="Q7827" i="1"/>
  <c r="P7827" i="1"/>
  <c r="O7827" i="1"/>
  <c r="N7827" i="1"/>
  <c r="M7827" i="1"/>
  <c r="T7826" i="1"/>
  <c r="S7826" i="1"/>
  <c r="R7826" i="1"/>
  <c r="Q7826" i="1"/>
  <c r="P7826" i="1"/>
  <c r="O7826" i="1"/>
  <c r="N7826" i="1"/>
  <c r="M7826" i="1"/>
  <c r="T7825" i="1"/>
  <c r="S7825" i="1"/>
  <c r="R7825" i="1"/>
  <c r="Q7825" i="1"/>
  <c r="P7825" i="1"/>
  <c r="O7825" i="1"/>
  <c r="N7825" i="1"/>
  <c r="M7825" i="1"/>
  <c r="T7824" i="1"/>
  <c r="S7824" i="1"/>
  <c r="R7824" i="1"/>
  <c r="Q7824" i="1"/>
  <c r="P7824" i="1"/>
  <c r="O7824" i="1"/>
  <c r="N7824" i="1"/>
  <c r="M7824" i="1"/>
  <c r="T7823" i="1"/>
  <c r="S7823" i="1"/>
  <c r="R7823" i="1"/>
  <c r="Q7823" i="1"/>
  <c r="P7823" i="1"/>
  <c r="O7823" i="1"/>
  <c r="N7823" i="1"/>
  <c r="M7823" i="1"/>
  <c r="T7822" i="1"/>
  <c r="S7822" i="1"/>
  <c r="R7822" i="1"/>
  <c r="Q7822" i="1"/>
  <c r="P7822" i="1"/>
  <c r="O7822" i="1"/>
  <c r="N7822" i="1"/>
  <c r="M7822" i="1"/>
  <c r="T7821" i="1"/>
  <c r="S7821" i="1"/>
  <c r="R7821" i="1"/>
  <c r="Q7821" i="1"/>
  <c r="P7821" i="1"/>
  <c r="O7821" i="1"/>
  <c r="N7821" i="1"/>
  <c r="M7821" i="1"/>
  <c r="T7820" i="1"/>
  <c r="S7820" i="1"/>
  <c r="R7820" i="1"/>
  <c r="Q7820" i="1"/>
  <c r="P7820" i="1"/>
  <c r="O7820" i="1"/>
  <c r="N7820" i="1"/>
  <c r="M7820" i="1"/>
  <c r="T7819" i="1"/>
  <c r="S7819" i="1"/>
  <c r="R7819" i="1"/>
  <c r="Q7819" i="1"/>
  <c r="P7819" i="1"/>
  <c r="O7819" i="1"/>
  <c r="N7819" i="1"/>
  <c r="M7819" i="1"/>
  <c r="T7818" i="1"/>
  <c r="S7818" i="1"/>
  <c r="R7818" i="1"/>
  <c r="Q7818" i="1"/>
  <c r="P7818" i="1"/>
  <c r="O7818" i="1"/>
  <c r="N7818" i="1"/>
  <c r="M7818" i="1"/>
  <c r="T7817" i="1"/>
  <c r="S7817" i="1"/>
  <c r="R7817" i="1"/>
  <c r="Q7817" i="1"/>
  <c r="P7817" i="1"/>
  <c r="O7817" i="1"/>
  <c r="N7817" i="1"/>
  <c r="M7817" i="1"/>
  <c r="T7816" i="1"/>
  <c r="S7816" i="1"/>
  <c r="R7816" i="1"/>
  <c r="Q7816" i="1"/>
  <c r="P7816" i="1"/>
  <c r="O7816" i="1"/>
  <c r="N7816" i="1"/>
  <c r="M7816" i="1"/>
  <c r="T7815" i="1"/>
  <c r="S7815" i="1"/>
  <c r="R7815" i="1"/>
  <c r="Q7815" i="1"/>
  <c r="P7815" i="1"/>
  <c r="O7815" i="1"/>
  <c r="N7815" i="1"/>
  <c r="M7815" i="1"/>
  <c r="T7814" i="1"/>
  <c r="S7814" i="1"/>
  <c r="R7814" i="1"/>
  <c r="Q7814" i="1"/>
  <c r="P7814" i="1"/>
  <c r="O7814" i="1"/>
  <c r="N7814" i="1"/>
  <c r="M7814" i="1"/>
  <c r="T7813" i="1"/>
  <c r="S7813" i="1"/>
  <c r="R7813" i="1"/>
  <c r="Q7813" i="1"/>
  <c r="P7813" i="1"/>
  <c r="O7813" i="1"/>
  <c r="N7813" i="1"/>
  <c r="M7813" i="1"/>
  <c r="T7812" i="1"/>
  <c r="S7812" i="1"/>
  <c r="R7812" i="1"/>
  <c r="Q7812" i="1"/>
  <c r="P7812" i="1"/>
  <c r="O7812" i="1"/>
  <c r="N7812" i="1"/>
  <c r="M7812" i="1"/>
  <c r="T7811" i="1"/>
  <c r="S7811" i="1"/>
  <c r="R7811" i="1"/>
  <c r="Q7811" i="1"/>
  <c r="P7811" i="1"/>
  <c r="O7811" i="1"/>
  <c r="N7811" i="1"/>
  <c r="M7811" i="1"/>
  <c r="T7810" i="1"/>
  <c r="S7810" i="1"/>
  <c r="R7810" i="1"/>
  <c r="Q7810" i="1"/>
  <c r="P7810" i="1"/>
  <c r="O7810" i="1"/>
  <c r="N7810" i="1"/>
  <c r="M7810" i="1"/>
  <c r="T7809" i="1"/>
  <c r="S7809" i="1"/>
  <c r="R7809" i="1"/>
  <c r="Q7809" i="1"/>
  <c r="P7809" i="1"/>
  <c r="O7809" i="1"/>
  <c r="N7809" i="1"/>
  <c r="M7809" i="1"/>
  <c r="T7808" i="1"/>
  <c r="S7808" i="1"/>
  <c r="R7808" i="1"/>
  <c r="Q7808" i="1"/>
  <c r="P7808" i="1"/>
  <c r="O7808" i="1"/>
  <c r="N7808" i="1"/>
  <c r="M7808" i="1"/>
  <c r="T7807" i="1"/>
  <c r="S7807" i="1"/>
  <c r="R7807" i="1"/>
  <c r="Q7807" i="1"/>
  <c r="P7807" i="1"/>
  <c r="O7807" i="1"/>
  <c r="N7807" i="1"/>
  <c r="M7807" i="1"/>
  <c r="T7806" i="1"/>
  <c r="S7806" i="1"/>
  <c r="R7806" i="1"/>
  <c r="Q7806" i="1"/>
  <c r="P7806" i="1"/>
  <c r="O7806" i="1"/>
  <c r="N7806" i="1"/>
  <c r="M7806" i="1"/>
  <c r="T7805" i="1"/>
  <c r="S7805" i="1"/>
  <c r="R7805" i="1"/>
  <c r="Q7805" i="1"/>
  <c r="P7805" i="1"/>
  <c r="O7805" i="1"/>
  <c r="N7805" i="1"/>
  <c r="M7805" i="1"/>
  <c r="T7804" i="1"/>
  <c r="S7804" i="1"/>
  <c r="R7804" i="1"/>
  <c r="Q7804" i="1"/>
  <c r="P7804" i="1"/>
  <c r="O7804" i="1"/>
  <c r="N7804" i="1"/>
  <c r="M7804" i="1"/>
  <c r="T7803" i="1"/>
  <c r="S7803" i="1"/>
  <c r="R7803" i="1"/>
  <c r="Q7803" i="1"/>
  <c r="P7803" i="1"/>
  <c r="O7803" i="1"/>
  <c r="N7803" i="1"/>
  <c r="M7803" i="1"/>
  <c r="T7802" i="1"/>
  <c r="S7802" i="1"/>
  <c r="R7802" i="1"/>
  <c r="Q7802" i="1"/>
  <c r="P7802" i="1"/>
  <c r="O7802" i="1"/>
  <c r="N7802" i="1"/>
  <c r="M7802" i="1"/>
  <c r="T7801" i="1"/>
  <c r="S7801" i="1"/>
  <c r="R7801" i="1"/>
  <c r="Q7801" i="1"/>
  <c r="P7801" i="1"/>
  <c r="O7801" i="1"/>
  <c r="N7801" i="1"/>
  <c r="M7801" i="1"/>
  <c r="T7800" i="1"/>
  <c r="S7800" i="1"/>
  <c r="R7800" i="1"/>
  <c r="Q7800" i="1"/>
  <c r="P7800" i="1"/>
  <c r="O7800" i="1"/>
  <c r="N7800" i="1"/>
  <c r="M7800" i="1"/>
  <c r="T7799" i="1"/>
  <c r="S7799" i="1"/>
  <c r="R7799" i="1"/>
  <c r="Q7799" i="1"/>
  <c r="P7799" i="1"/>
  <c r="O7799" i="1"/>
  <c r="N7799" i="1"/>
  <c r="M7799" i="1"/>
  <c r="T7798" i="1"/>
  <c r="S7798" i="1"/>
  <c r="R7798" i="1"/>
  <c r="Q7798" i="1"/>
  <c r="P7798" i="1"/>
  <c r="O7798" i="1"/>
  <c r="N7798" i="1"/>
  <c r="M7798" i="1"/>
  <c r="T7797" i="1"/>
  <c r="S7797" i="1"/>
  <c r="R7797" i="1"/>
  <c r="Q7797" i="1"/>
  <c r="P7797" i="1"/>
  <c r="O7797" i="1"/>
  <c r="N7797" i="1"/>
  <c r="M7797" i="1"/>
  <c r="T7796" i="1"/>
  <c r="S7796" i="1"/>
  <c r="R7796" i="1"/>
  <c r="Q7796" i="1"/>
  <c r="P7796" i="1"/>
  <c r="O7796" i="1"/>
  <c r="N7796" i="1"/>
  <c r="M7796" i="1"/>
  <c r="T7795" i="1"/>
  <c r="S7795" i="1"/>
  <c r="R7795" i="1"/>
  <c r="Q7795" i="1"/>
  <c r="P7795" i="1"/>
  <c r="O7795" i="1"/>
  <c r="N7795" i="1"/>
  <c r="M7795" i="1"/>
  <c r="T7794" i="1"/>
  <c r="S7794" i="1"/>
  <c r="R7794" i="1"/>
  <c r="Q7794" i="1"/>
  <c r="P7794" i="1"/>
  <c r="O7794" i="1"/>
  <c r="N7794" i="1"/>
  <c r="M7794" i="1"/>
  <c r="T7793" i="1"/>
  <c r="S7793" i="1"/>
  <c r="R7793" i="1"/>
  <c r="Q7793" i="1"/>
  <c r="P7793" i="1"/>
  <c r="O7793" i="1"/>
  <c r="N7793" i="1"/>
  <c r="M7793" i="1"/>
  <c r="T7792" i="1"/>
  <c r="S7792" i="1"/>
  <c r="R7792" i="1"/>
  <c r="Q7792" i="1"/>
  <c r="P7792" i="1"/>
  <c r="O7792" i="1"/>
  <c r="N7792" i="1"/>
  <c r="M7792" i="1"/>
  <c r="T7791" i="1"/>
  <c r="S7791" i="1"/>
  <c r="R7791" i="1"/>
  <c r="Q7791" i="1"/>
  <c r="P7791" i="1"/>
  <c r="O7791" i="1"/>
  <c r="N7791" i="1"/>
  <c r="M7791" i="1"/>
  <c r="T7790" i="1"/>
  <c r="S7790" i="1"/>
  <c r="R7790" i="1"/>
  <c r="Q7790" i="1"/>
  <c r="P7790" i="1"/>
  <c r="O7790" i="1"/>
  <c r="N7790" i="1"/>
  <c r="M7790" i="1"/>
  <c r="T7789" i="1"/>
  <c r="S7789" i="1"/>
  <c r="R7789" i="1"/>
  <c r="Q7789" i="1"/>
  <c r="P7789" i="1"/>
  <c r="O7789" i="1"/>
  <c r="N7789" i="1"/>
  <c r="M7789" i="1"/>
  <c r="T7788" i="1"/>
  <c r="S7788" i="1"/>
  <c r="R7788" i="1"/>
  <c r="Q7788" i="1"/>
  <c r="P7788" i="1"/>
  <c r="O7788" i="1"/>
  <c r="N7788" i="1"/>
  <c r="M7788" i="1"/>
  <c r="T7787" i="1"/>
  <c r="S7787" i="1"/>
  <c r="R7787" i="1"/>
  <c r="Q7787" i="1"/>
  <c r="P7787" i="1"/>
  <c r="O7787" i="1"/>
  <c r="N7787" i="1"/>
  <c r="M7787" i="1"/>
  <c r="T7786" i="1"/>
  <c r="S7786" i="1"/>
  <c r="R7786" i="1"/>
  <c r="Q7786" i="1"/>
  <c r="P7786" i="1"/>
  <c r="O7786" i="1"/>
  <c r="N7786" i="1"/>
  <c r="M7786" i="1"/>
  <c r="T7785" i="1"/>
  <c r="S7785" i="1"/>
  <c r="R7785" i="1"/>
  <c r="Q7785" i="1"/>
  <c r="P7785" i="1"/>
  <c r="O7785" i="1"/>
  <c r="N7785" i="1"/>
  <c r="M7785" i="1"/>
  <c r="T7784" i="1"/>
  <c r="S7784" i="1"/>
  <c r="R7784" i="1"/>
  <c r="Q7784" i="1"/>
  <c r="P7784" i="1"/>
  <c r="O7784" i="1"/>
  <c r="N7784" i="1"/>
  <c r="M7784" i="1"/>
  <c r="T7783" i="1"/>
  <c r="S7783" i="1"/>
  <c r="R7783" i="1"/>
  <c r="Q7783" i="1"/>
  <c r="P7783" i="1"/>
  <c r="O7783" i="1"/>
  <c r="N7783" i="1"/>
  <c r="M7783" i="1"/>
  <c r="T7782" i="1"/>
  <c r="S7782" i="1"/>
  <c r="R7782" i="1"/>
  <c r="Q7782" i="1"/>
  <c r="P7782" i="1"/>
  <c r="O7782" i="1"/>
  <c r="N7782" i="1"/>
  <c r="M7782" i="1"/>
  <c r="T7781" i="1"/>
  <c r="S7781" i="1"/>
  <c r="R7781" i="1"/>
  <c r="Q7781" i="1"/>
  <c r="P7781" i="1"/>
  <c r="O7781" i="1"/>
  <c r="N7781" i="1"/>
  <c r="M7781" i="1"/>
  <c r="T7780" i="1"/>
  <c r="S7780" i="1"/>
  <c r="R7780" i="1"/>
  <c r="Q7780" i="1"/>
  <c r="P7780" i="1"/>
  <c r="O7780" i="1"/>
  <c r="N7780" i="1"/>
  <c r="M7780" i="1"/>
  <c r="T7779" i="1"/>
  <c r="S7779" i="1"/>
  <c r="R7779" i="1"/>
  <c r="Q7779" i="1"/>
  <c r="P7779" i="1"/>
  <c r="O7779" i="1"/>
  <c r="N7779" i="1"/>
  <c r="M7779" i="1"/>
  <c r="T7778" i="1"/>
  <c r="S7778" i="1"/>
  <c r="R7778" i="1"/>
  <c r="Q7778" i="1"/>
  <c r="P7778" i="1"/>
  <c r="O7778" i="1"/>
  <c r="N7778" i="1"/>
  <c r="M7778" i="1"/>
  <c r="T7777" i="1"/>
  <c r="S7777" i="1"/>
  <c r="R7777" i="1"/>
  <c r="Q7777" i="1"/>
  <c r="P7777" i="1"/>
  <c r="O7777" i="1"/>
  <c r="N7777" i="1"/>
  <c r="M7777" i="1"/>
  <c r="T7776" i="1"/>
  <c r="S7776" i="1"/>
  <c r="R7776" i="1"/>
  <c r="Q7776" i="1"/>
  <c r="P7776" i="1"/>
  <c r="O7776" i="1"/>
  <c r="N7776" i="1"/>
  <c r="M7776" i="1"/>
  <c r="T7775" i="1"/>
  <c r="S7775" i="1"/>
  <c r="R7775" i="1"/>
  <c r="Q7775" i="1"/>
  <c r="P7775" i="1"/>
  <c r="O7775" i="1"/>
  <c r="N7775" i="1"/>
  <c r="M7775" i="1"/>
  <c r="T7774" i="1"/>
  <c r="S7774" i="1"/>
  <c r="R7774" i="1"/>
  <c r="Q7774" i="1"/>
  <c r="P7774" i="1"/>
  <c r="O7774" i="1"/>
  <c r="N7774" i="1"/>
  <c r="M7774" i="1"/>
  <c r="T7773" i="1"/>
  <c r="S7773" i="1"/>
  <c r="R7773" i="1"/>
  <c r="Q7773" i="1"/>
  <c r="P7773" i="1"/>
  <c r="O7773" i="1"/>
  <c r="N7773" i="1"/>
  <c r="M7773" i="1"/>
  <c r="T7772" i="1"/>
  <c r="S7772" i="1"/>
  <c r="R7772" i="1"/>
  <c r="Q7772" i="1"/>
  <c r="P7772" i="1"/>
  <c r="O7772" i="1"/>
  <c r="N7772" i="1"/>
  <c r="M7772" i="1"/>
  <c r="T7771" i="1"/>
  <c r="S7771" i="1"/>
  <c r="R7771" i="1"/>
  <c r="Q7771" i="1"/>
  <c r="P7771" i="1"/>
  <c r="O7771" i="1"/>
  <c r="N7771" i="1"/>
  <c r="M7771" i="1"/>
  <c r="T7770" i="1"/>
  <c r="S7770" i="1"/>
  <c r="R7770" i="1"/>
  <c r="Q7770" i="1"/>
  <c r="P7770" i="1"/>
  <c r="O7770" i="1"/>
  <c r="N7770" i="1"/>
  <c r="M7770" i="1"/>
  <c r="T7769" i="1"/>
  <c r="S7769" i="1"/>
  <c r="R7769" i="1"/>
  <c r="Q7769" i="1"/>
  <c r="P7769" i="1"/>
  <c r="O7769" i="1"/>
  <c r="N7769" i="1"/>
  <c r="M7769" i="1"/>
  <c r="T7768" i="1"/>
  <c r="S7768" i="1"/>
  <c r="R7768" i="1"/>
  <c r="Q7768" i="1"/>
  <c r="P7768" i="1"/>
  <c r="O7768" i="1"/>
  <c r="N7768" i="1"/>
  <c r="M7768" i="1"/>
  <c r="T7767" i="1"/>
  <c r="S7767" i="1"/>
  <c r="R7767" i="1"/>
  <c r="Q7767" i="1"/>
  <c r="P7767" i="1"/>
  <c r="O7767" i="1"/>
  <c r="N7767" i="1"/>
  <c r="M7767" i="1"/>
  <c r="T7766" i="1"/>
  <c r="S7766" i="1"/>
  <c r="R7766" i="1"/>
  <c r="Q7766" i="1"/>
  <c r="P7766" i="1"/>
  <c r="O7766" i="1"/>
  <c r="N7766" i="1"/>
  <c r="M7766" i="1"/>
  <c r="T7765" i="1"/>
  <c r="S7765" i="1"/>
  <c r="R7765" i="1"/>
  <c r="Q7765" i="1"/>
  <c r="P7765" i="1"/>
  <c r="O7765" i="1"/>
  <c r="N7765" i="1"/>
  <c r="M7765" i="1"/>
  <c r="T7764" i="1"/>
  <c r="S7764" i="1"/>
  <c r="R7764" i="1"/>
  <c r="Q7764" i="1"/>
  <c r="P7764" i="1"/>
  <c r="O7764" i="1"/>
  <c r="N7764" i="1"/>
  <c r="M7764" i="1"/>
  <c r="T7763" i="1"/>
  <c r="S7763" i="1"/>
  <c r="R7763" i="1"/>
  <c r="Q7763" i="1"/>
  <c r="P7763" i="1"/>
  <c r="O7763" i="1"/>
  <c r="N7763" i="1"/>
  <c r="M7763" i="1"/>
  <c r="T7762" i="1"/>
  <c r="S7762" i="1"/>
  <c r="R7762" i="1"/>
  <c r="Q7762" i="1"/>
  <c r="P7762" i="1"/>
  <c r="O7762" i="1"/>
  <c r="M7762" i="1"/>
  <c r="N7762" i="1" s="1"/>
  <c r="T7761" i="1"/>
  <c r="S7761" i="1"/>
  <c r="R7761" i="1"/>
  <c r="Q7761" i="1"/>
  <c r="P7761" i="1"/>
  <c r="O7761" i="1"/>
  <c r="N7761" i="1"/>
  <c r="M7761" i="1"/>
  <c r="T7760" i="1"/>
  <c r="S7760" i="1"/>
  <c r="R7760" i="1"/>
  <c r="Q7760" i="1"/>
  <c r="P7760" i="1"/>
  <c r="O7760" i="1"/>
  <c r="N7760" i="1"/>
  <c r="M7760" i="1"/>
  <c r="T7759" i="1"/>
  <c r="S7759" i="1"/>
  <c r="R7759" i="1"/>
  <c r="Q7759" i="1"/>
  <c r="P7759" i="1"/>
  <c r="O7759" i="1"/>
  <c r="N7759" i="1"/>
  <c r="M7759" i="1"/>
  <c r="T7758" i="1"/>
  <c r="S7758" i="1"/>
  <c r="R7758" i="1"/>
  <c r="Q7758" i="1"/>
  <c r="P7758" i="1"/>
  <c r="O7758" i="1"/>
  <c r="N7758" i="1"/>
  <c r="M7758" i="1"/>
  <c r="T7757" i="1"/>
  <c r="S7757" i="1"/>
  <c r="R7757" i="1"/>
  <c r="Q7757" i="1"/>
  <c r="P7757" i="1"/>
  <c r="O7757" i="1"/>
  <c r="N7757" i="1"/>
  <c r="M7757" i="1"/>
  <c r="T7756" i="1"/>
  <c r="S7756" i="1"/>
  <c r="R7756" i="1"/>
  <c r="Q7756" i="1"/>
  <c r="P7756" i="1"/>
  <c r="O7756" i="1"/>
  <c r="N7756" i="1"/>
  <c r="M7756" i="1"/>
  <c r="T7755" i="1"/>
  <c r="S7755" i="1"/>
  <c r="R7755" i="1"/>
  <c r="Q7755" i="1"/>
  <c r="P7755" i="1"/>
  <c r="O7755" i="1"/>
  <c r="N7755" i="1"/>
  <c r="M7755" i="1"/>
  <c r="T7754" i="1"/>
  <c r="S7754" i="1"/>
  <c r="R7754" i="1"/>
  <c r="Q7754" i="1"/>
  <c r="P7754" i="1"/>
  <c r="O7754" i="1"/>
  <c r="N7754" i="1"/>
  <c r="M7754" i="1"/>
  <c r="T7753" i="1"/>
  <c r="S7753" i="1"/>
  <c r="R7753" i="1"/>
  <c r="Q7753" i="1"/>
  <c r="P7753" i="1"/>
  <c r="O7753" i="1"/>
  <c r="N7753" i="1"/>
  <c r="M7753" i="1"/>
  <c r="T7752" i="1"/>
  <c r="S7752" i="1"/>
  <c r="R7752" i="1"/>
  <c r="Q7752" i="1"/>
  <c r="P7752" i="1"/>
  <c r="O7752" i="1"/>
  <c r="N7752" i="1"/>
  <c r="M7752" i="1"/>
  <c r="T7751" i="1"/>
  <c r="S7751" i="1"/>
  <c r="R7751" i="1"/>
  <c r="Q7751" i="1"/>
  <c r="P7751" i="1"/>
  <c r="O7751" i="1"/>
  <c r="N7751" i="1"/>
  <c r="M7751" i="1"/>
  <c r="T7750" i="1"/>
  <c r="S7750" i="1"/>
  <c r="R7750" i="1"/>
  <c r="Q7750" i="1"/>
  <c r="P7750" i="1"/>
  <c r="O7750" i="1"/>
  <c r="N7750" i="1"/>
  <c r="M7750" i="1"/>
  <c r="T7749" i="1"/>
  <c r="S7749" i="1"/>
  <c r="R7749" i="1"/>
  <c r="Q7749" i="1"/>
  <c r="P7749" i="1"/>
  <c r="O7749" i="1"/>
  <c r="N7749" i="1"/>
  <c r="M7749" i="1"/>
  <c r="T7748" i="1"/>
  <c r="S7748" i="1"/>
  <c r="R7748" i="1"/>
  <c r="Q7748" i="1"/>
  <c r="P7748" i="1"/>
  <c r="O7748" i="1"/>
  <c r="N7748" i="1"/>
  <c r="M7748" i="1"/>
  <c r="T7747" i="1"/>
  <c r="S7747" i="1"/>
  <c r="R7747" i="1"/>
  <c r="Q7747" i="1"/>
  <c r="P7747" i="1"/>
  <c r="O7747" i="1"/>
  <c r="N7747" i="1"/>
  <c r="M7747" i="1"/>
  <c r="T7746" i="1"/>
  <c r="S7746" i="1"/>
  <c r="R7746" i="1"/>
  <c r="Q7746" i="1"/>
  <c r="P7746" i="1"/>
  <c r="O7746" i="1"/>
  <c r="N7746" i="1"/>
  <c r="M7746" i="1"/>
  <c r="T7745" i="1"/>
  <c r="S7745" i="1"/>
  <c r="R7745" i="1"/>
  <c r="Q7745" i="1"/>
  <c r="P7745" i="1"/>
  <c r="O7745" i="1"/>
  <c r="N7745" i="1"/>
  <c r="M7745" i="1"/>
  <c r="T7744" i="1"/>
  <c r="S7744" i="1"/>
  <c r="R7744" i="1"/>
  <c r="Q7744" i="1"/>
  <c r="P7744" i="1"/>
  <c r="O7744" i="1"/>
  <c r="N7744" i="1"/>
  <c r="M7744" i="1"/>
  <c r="T7743" i="1"/>
  <c r="S7743" i="1"/>
  <c r="R7743" i="1"/>
  <c r="Q7743" i="1"/>
  <c r="P7743" i="1"/>
  <c r="O7743" i="1"/>
  <c r="N7743" i="1"/>
  <c r="M7743" i="1"/>
  <c r="T7742" i="1"/>
  <c r="S7742" i="1"/>
  <c r="R7742" i="1"/>
  <c r="Q7742" i="1"/>
  <c r="P7742" i="1"/>
  <c r="O7742" i="1"/>
  <c r="N7742" i="1"/>
  <c r="M7742" i="1"/>
  <c r="T7741" i="1"/>
  <c r="S7741" i="1"/>
  <c r="R7741" i="1"/>
  <c r="Q7741" i="1"/>
  <c r="P7741" i="1"/>
  <c r="O7741" i="1"/>
  <c r="N7741" i="1"/>
  <c r="M7741" i="1"/>
  <c r="T7740" i="1"/>
  <c r="S7740" i="1"/>
  <c r="R7740" i="1"/>
  <c r="Q7740" i="1"/>
  <c r="P7740" i="1"/>
  <c r="O7740" i="1"/>
  <c r="N7740" i="1"/>
  <c r="M7740" i="1"/>
  <c r="T7739" i="1"/>
  <c r="S7739" i="1"/>
  <c r="R7739" i="1"/>
  <c r="Q7739" i="1"/>
  <c r="P7739" i="1"/>
  <c r="O7739" i="1"/>
  <c r="N7739" i="1"/>
  <c r="M7739" i="1"/>
  <c r="T7738" i="1"/>
  <c r="S7738" i="1"/>
  <c r="R7738" i="1"/>
  <c r="Q7738" i="1"/>
  <c r="P7738" i="1"/>
  <c r="O7738" i="1"/>
  <c r="N7738" i="1"/>
  <c r="M7738" i="1"/>
  <c r="T7737" i="1"/>
  <c r="S7737" i="1"/>
  <c r="R7737" i="1"/>
  <c r="Q7737" i="1"/>
  <c r="P7737" i="1"/>
  <c r="O7737" i="1"/>
  <c r="N7737" i="1"/>
  <c r="M7737" i="1"/>
  <c r="T7736" i="1"/>
  <c r="S7736" i="1"/>
  <c r="R7736" i="1"/>
  <c r="Q7736" i="1"/>
  <c r="P7736" i="1"/>
  <c r="O7736" i="1"/>
  <c r="N7736" i="1"/>
  <c r="M7736" i="1"/>
  <c r="T7735" i="1"/>
  <c r="S7735" i="1"/>
  <c r="R7735" i="1"/>
  <c r="Q7735" i="1"/>
  <c r="P7735" i="1"/>
  <c r="O7735" i="1"/>
  <c r="N7735" i="1"/>
  <c r="M7735" i="1"/>
  <c r="T7734" i="1"/>
  <c r="S7734" i="1"/>
  <c r="R7734" i="1"/>
  <c r="Q7734" i="1"/>
  <c r="P7734" i="1"/>
  <c r="O7734" i="1"/>
  <c r="N7734" i="1"/>
  <c r="M7734" i="1"/>
  <c r="T7733" i="1"/>
  <c r="S7733" i="1"/>
  <c r="R7733" i="1"/>
  <c r="Q7733" i="1"/>
  <c r="P7733" i="1"/>
  <c r="O7733" i="1"/>
  <c r="N7733" i="1"/>
  <c r="M7733" i="1"/>
  <c r="T7732" i="1"/>
  <c r="S7732" i="1"/>
  <c r="R7732" i="1"/>
  <c r="Q7732" i="1"/>
  <c r="P7732" i="1"/>
  <c r="O7732" i="1"/>
  <c r="N7732" i="1"/>
  <c r="M7732" i="1"/>
  <c r="T7731" i="1"/>
  <c r="S7731" i="1"/>
  <c r="R7731" i="1"/>
  <c r="Q7731" i="1"/>
  <c r="P7731" i="1"/>
  <c r="O7731" i="1"/>
  <c r="N7731" i="1"/>
  <c r="M7731" i="1"/>
  <c r="T7730" i="1"/>
  <c r="S7730" i="1"/>
  <c r="N7730" i="1" s="1"/>
  <c r="R7730" i="1"/>
  <c r="Q7730" i="1"/>
  <c r="P7730" i="1"/>
  <c r="O7730" i="1"/>
  <c r="M7730" i="1"/>
  <c r="T7729" i="1"/>
  <c r="S7729" i="1"/>
  <c r="N7729" i="1" s="1"/>
  <c r="R7729" i="1"/>
  <c r="Q7729" i="1"/>
  <c r="P7729" i="1"/>
  <c r="O7729" i="1"/>
  <c r="M7729" i="1"/>
  <c r="T7728" i="1"/>
  <c r="S7728" i="1"/>
  <c r="R7728" i="1"/>
  <c r="Q7728" i="1"/>
  <c r="P7728" i="1"/>
  <c r="O7728" i="1"/>
  <c r="N7728" i="1"/>
  <c r="M7728" i="1"/>
  <c r="T7727" i="1"/>
  <c r="S7727" i="1"/>
  <c r="R7727" i="1"/>
  <c r="Q7727" i="1"/>
  <c r="P7727" i="1"/>
  <c r="O7727" i="1"/>
  <c r="N7727" i="1"/>
  <c r="M7727" i="1"/>
  <c r="T7726" i="1"/>
  <c r="S7726" i="1"/>
  <c r="R7726" i="1"/>
  <c r="Q7726" i="1"/>
  <c r="P7726" i="1"/>
  <c r="O7726" i="1"/>
  <c r="N7726" i="1"/>
  <c r="M7726" i="1"/>
  <c r="T7725" i="1"/>
  <c r="S7725" i="1"/>
  <c r="R7725" i="1"/>
  <c r="Q7725" i="1"/>
  <c r="P7725" i="1"/>
  <c r="O7725" i="1"/>
  <c r="N7725" i="1"/>
  <c r="M7725" i="1"/>
  <c r="T7724" i="1"/>
  <c r="S7724" i="1"/>
  <c r="R7724" i="1"/>
  <c r="Q7724" i="1"/>
  <c r="P7724" i="1"/>
  <c r="O7724" i="1"/>
  <c r="N7724" i="1"/>
  <c r="M7724" i="1"/>
  <c r="T7723" i="1"/>
  <c r="S7723" i="1"/>
  <c r="R7723" i="1"/>
  <c r="Q7723" i="1"/>
  <c r="P7723" i="1"/>
  <c r="O7723" i="1"/>
  <c r="N7723" i="1"/>
  <c r="M7723" i="1"/>
  <c r="T7722" i="1"/>
  <c r="S7722" i="1"/>
  <c r="R7722" i="1"/>
  <c r="Q7722" i="1"/>
  <c r="P7722" i="1"/>
  <c r="O7722" i="1"/>
  <c r="N7722" i="1"/>
  <c r="M7722" i="1"/>
  <c r="T7721" i="1"/>
  <c r="S7721" i="1"/>
  <c r="R7721" i="1"/>
  <c r="Q7721" i="1"/>
  <c r="P7721" i="1"/>
  <c r="O7721" i="1"/>
  <c r="N7721" i="1"/>
  <c r="M7721" i="1"/>
  <c r="T7720" i="1"/>
  <c r="S7720" i="1"/>
  <c r="R7720" i="1"/>
  <c r="Q7720" i="1"/>
  <c r="P7720" i="1"/>
  <c r="O7720" i="1"/>
  <c r="N7720" i="1"/>
  <c r="M7720" i="1"/>
  <c r="T7719" i="1"/>
  <c r="S7719" i="1"/>
  <c r="R7719" i="1"/>
  <c r="Q7719" i="1"/>
  <c r="P7719" i="1"/>
  <c r="O7719" i="1"/>
  <c r="N7719" i="1"/>
  <c r="M7719" i="1"/>
  <c r="T7718" i="1"/>
  <c r="S7718" i="1"/>
  <c r="R7718" i="1"/>
  <c r="Q7718" i="1"/>
  <c r="P7718" i="1"/>
  <c r="O7718" i="1"/>
  <c r="N7718" i="1"/>
  <c r="M7718" i="1"/>
  <c r="T7717" i="1"/>
  <c r="S7717" i="1"/>
  <c r="R7717" i="1"/>
  <c r="Q7717" i="1"/>
  <c r="P7717" i="1"/>
  <c r="O7717" i="1"/>
  <c r="N7717" i="1"/>
  <c r="M7717" i="1"/>
  <c r="T7716" i="1"/>
  <c r="S7716" i="1"/>
  <c r="R7716" i="1"/>
  <c r="Q7716" i="1"/>
  <c r="P7716" i="1"/>
  <c r="O7716" i="1"/>
  <c r="N7716" i="1"/>
  <c r="M7716" i="1"/>
  <c r="T7715" i="1"/>
  <c r="S7715" i="1"/>
  <c r="R7715" i="1"/>
  <c r="Q7715" i="1"/>
  <c r="P7715" i="1"/>
  <c r="O7715" i="1"/>
  <c r="N7715" i="1"/>
  <c r="M7715" i="1"/>
  <c r="T7714" i="1"/>
  <c r="S7714" i="1"/>
  <c r="R7714" i="1"/>
  <c r="Q7714" i="1"/>
  <c r="P7714" i="1"/>
  <c r="O7714" i="1"/>
  <c r="N7714" i="1"/>
  <c r="M7714" i="1"/>
  <c r="T7713" i="1"/>
  <c r="S7713" i="1"/>
  <c r="R7713" i="1"/>
  <c r="Q7713" i="1"/>
  <c r="P7713" i="1"/>
  <c r="O7713" i="1"/>
  <c r="N7713" i="1"/>
  <c r="M7713" i="1"/>
  <c r="T7712" i="1"/>
  <c r="S7712" i="1"/>
  <c r="R7712" i="1"/>
  <c r="Q7712" i="1"/>
  <c r="P7712" i="1"/>
  <c r="O7712" i="1"/>
  <c r="N7712" i="1"/>
  <c r="M7712" i="1"/>
  <c r="T7711" i="1"/>
  <c r="S7711" i="1"/>
  <c r="R7711" i="1"/>
  <c r="Q7711" i="1"/>
  <c r="P7711" i="1"/>
  <c r="O7711" i="1"/>
  <c r="N7711" i="1"/>
  <c r="M7711" i="1"/>
  <c r="T7710" i="1"/>
  <c r="S7710" i="1"/>
  <c r="R7710" i="1"/>
  <c r="Q7710" i="1"/>
  <c r="P7710" i="1"/>
  <c r="O7710" i="1"/>
  <c r="N7710" i="1"/>
  <c r="M7710" i="1"/>
  <c r="T7709" i="1"/>
  <c r="S7709" i="1"/>
  <c r="R7709" i="1"/>
  <c r="Q7709" i="1"/>
  <c r="P7709" i="1"/>
  <c r="O7709" i="1"/>
  <c r="N7709" i="1"/>
  <c r="M7709" i="1"/>
  <c r="T7708" i="1"/>
  <c r="S7708" i="1"/>
  <c r="R7708" i="1"/>
  <c r="Q7708" i="1"/>
  <c r="P7708" i="1"/>
  <c r="O7708" i="1"/>
  <c r="N7708" i="1"/>
  <c r="M7708" i="1"/>
  <c r="T7707" i="1"/>
  <c r="S7707" i="1"/>
  <c r="R7707" i="1"/>
  <c r="Q7707" i="1"/>
  <c r="P7707" i="1"/>
  <c r="O7707" i="1"/>
  <c r="N7707" i="1"/>
  <c r="M7707" i="1"/>
  <c r="T7706" i="1"/>
  <c r="S7706" i="1"/>
  <c r="R7706" i="1"/>
  <c r="Q7706" i="1"/>
  <c r="P7706" i="1"/>
  <c r="O7706" i="1"/>
  <c r="N7706" i="1"/>
  <c r="M7706" i="1"/>
  <c r="T7705" i="1"/>
  <c r="S7705" i="1"/>
  <c r="R7705" i="1"/>
  <c r="Q7705" i="1"/>
  <c r="P7705" i="1"/>
  <c r="O7705" i="1"/>
  <c r="M7705" i="1"/>
  <c r="N7705" i="1" s="1"/>
  <c r="T7704" i="1"/>
  <c r="S7704" i="1"/>
  <c r="R7704" i="1"/>
  <c r="Q7704" i="1"/>
  <c r="P7704" i="1"/>
  <c r="O7704" i="1"/>
  <c r="N7704" i="1"/>
  <c r="M7704" i="1"/>
  <c r="T7703" i="1"/>
  <c r="S7703" i="1"/>
  <c r="R7703" i="1"/>
  <c r="Q7703" i="1"/>
  <c r="P7703" i="1"/>
  <c r="O7703" i="1"/>
  <c r="N7703" i="1"/>
  <c r="M7703" i="1"/>
  <c r="T7702" i="1"/>
  <c r="S7702" i="1"/>
  <c r="R7702" i="1"/>
  <c r="Q7702" i="1"/>
  <c r="P7702" i="1"/>
  <c r="O7702" i="1"/>
  <c r="N7702" i="1"/>
  <c r="M7702" i="1"/>
  <c r="T7701" i="1"/>
  <c r="S7701" i="1"/>
  <c r="R7701" i="1"/>
  <c r="Q7701" i="1"/>
  <c r="P7701" i="1"/>
  <c r="O7701" i="1"/>
  <c r="M7701" i="1"/>
  <c r="N7701" i="1" s="1"/>
  <c r="T7700" i="1"/>
  <c r="S7700" i="1"/>
  <c r="R7700" i="1"/>
  <c r="Q7700" i="1"/>
  <c r="P7700" i="1"/>
  <c r="O7700" i="1"/>
  <c r="N7700" i="1"/>
  <c r="M7700" i="1"/>
  <c r="T7699" i="1"/>
  <c r="S7699" i="1"/>
  <c r="R7699" i="1"/>
  <c r="Q7699" i="1"/>
  <c r="P7699" i="1"/>
  <c r="O7699" i="1"/>
  <c r="N7699" i="1"/>
  <c r="M7699" i="1"/>
  <c r="T7698" i="1"/>
  <c r="S7698" i="1"/>
  <c r="R7698" i="1"/>
  <c r="Q7698" i="1"/>
  <c r="P7698" i="1"/>
  <c r="O7698" i="1"/>
  <c r="N7698" i="1"/>
  <c r="M7698" i="1"/>
  <c r="T7697" i="1"/>
  <c r="S7697" i="1"/>
  <c r="R7697" i="1"/>
  <c r="Q7697" i="1"/>
  <c r="P7697" i="1"/>
  <c r="O7697" i="1"/>
  <c r="N7697" i="1"/>
  <c r="M7697" i="1"/>
  <c r="T7696" i="1"/>
  <c r="S7696" i="1"/>
  <c r="R7696" i="1"/>
  <c r="Q7696" i="1"/>
  <c r="P7696" i="1"/>
  <c r="O7696" i="1"/>
  <c r="N7696" i="1"/>
  <c r="M7696" i="1"/>
  <c r="T7695" i="1"/>
  <c r="S7695" i="1"/>
  <c r="R7695" i="1"/>
  <c r="Q7695" i="1"/>
  <c r="P7695" i="1"/>
  <c r="O7695" i="1"/>
  <c r="N7695" i="1"/>
  <c r="M7695" i="1"/>
  <c r="T7694" i="1"/>
  <c r="S7694" i="1"/>
  <c r="R7694" i="1"/>
  <c r="Q7694" i="1"/>
  <c r="P7694" i="1"/>
  <c r="O7694" i="1"/>
  <c r="M7694" i="1"/>
  <c r="N7694" i="1" s="1"/>
  <c r="T7693" i="1"/>
  <c r="S7693" i="1"/>
  <c r="R7693" i="1"/>
  <c r="Q7693" i="1"/>
  <c r="P7693" i="1"/>
  <c r="O7693" i="1"/>
  <c r="M7693" i="1"/>
  <c r="N7693" i="1" s="1"/>
  <c r="T7692" i="1"/>
  <c r="S7692" i="1"/>
  <c r="R7692" i="1"/>
  <c r="Q7692" i="1"/>
  <c r="P7692" i="1"/>
  <c r="O7692" i="1"/>
  <c r="N7692" i="1"/>
  <c r="M7692" i="1"/>
  <c r="T7691" i="1"/>
  <c r="S7691" i="1"/>
  <c r="R7691" i="1"/>
  <c r="Q7691" i="1"/>
  <c r="P7691" i="1"/>
  <c r="O7691" i="1"/>
  <c r="M7691" i="1"/>
  <c r="N7691" i="1" s="1"/>
  <c r="T7690" i="1"/>
  <c r="S7690" i="1"/>
  <c r="R7690" i="1"/>
  <c r="Q7690" i="1"/>
  <c r="P7690" i="1"/>
  <c r="O7690" i="1"/>
  <c r="M7690" i="1"/>
  <c r="N7690" i="1" s="1"/>
  <c r="T7689" i="1"/>
  <c r="S7689" i="1"/>
  <c r="R7689" i="1"/>
  <c r="Q7689" i="1"/>
  <c r="P7689" i="1"/>
  <c r="O7689" i="1"/>
  <c r="M7689" i="1"/>
  <c r="N7689" i="1" s="1"/>
  <c r="T7688" i="1"/>
  <c r="S7688" i="1"/>
  <c r="R7688" i="1"/>
  <c r="Q7688" i="1"/>
  <c r="P7688" i="1"/>
  <c r="O7688" i="1"/>
  <c r="M7688" i="1"/>
  <c r="N7688" i="1" s="1"/>
  <c r="T7687" i="1"/>
  <c r="S7687" i="1"/>
  <c r="R7687" i="1"/>
  <c r="Q7687" i="1"/>
  <c r="P7687" i="1"/>
  <c r="O7687" i="1"/>
  <c r="M7687" i="1"/>
  <c r="N7687" i="1" s="1"/>
  <c r="T7686" i="1"/>
  <c r="S7686" i="1"/>
  <c r="R7686" i="1"/>
  <c r="Q7686" i="1"/>
  <c r="P7686" i="1"/>
  <c r="O7686" i="1"/>
  <c r="N7686" i="1"/>
  <c r="M7686" i="1"/>
  <c r="T7685" i="1"/>
  <c r="S7685" i="1"/>
  <c r="R7685" i="1"/>
  <c r="Q7685" i="1"/>
  <c r="P7685" i="1"/>
  <c r="O7685" i="1"/>
  <c r="N7685" i="1"/>
  <c r="M7685" i="1"/>
  <c r="T7684" i="1"/>
  <c r="S7684" i="1"/>
  <c r="R7684" i="1"/>
  <c r="Q7684" i="1"/>
  <c r="P7684" i="1"/>
  <c r="O7684" i="1"/>
  <c r="N7684" i="1"/>
  <c r="M7684" i="1"/>
  <c r="T7683" i="1"/>
  <c r="S7683" i="1"/>
  <c r="R7683" i="1"/>
  <c r="Q7683" i="1"/>
  <c r="P7683" i="1"/>
  <c r="O7683" i="1"/>
  <c r="N7683" i="1"/>
  <c r="M7683" i="1"/>
  <c r="T7682" i="1"/>
  <c r="S7682" i="1"/>
  <c r="R7682" i="1"/>
  <c r="Q7682" i="1"/>
  <c r="P7682" i="1"/>
  <c r="O7682" i="1"/>
  <c r="N7682" i="1"/>
  <c r="M7682" i="1"/>
  <c r="T7681" i="1"/>
  <c r="S7681" i="1"/>
  <c r="R7681" i="1"/>
  <c r="Q7681" i="1"/>
  <c r="P7681" i="1"/>
  <c r="O7681" i="1"/>
  <c r="N7681" i="1"/>
  <c r="M7681" i="1"/>
  <c r="T7680" i="1"/>
  <c r="S7680" i="1"/>
  <c r="R7680" i="1"/>
  <c r="Q7680" i="1"/>
  <c r="P7680" i="1"/>
  <c r="O7680" i="1"/>
  <c r="N7680" i="1"/>
  <c r="M7680" i="1"/>
  <c r="T7679" i="1"/>
  <c r="S7679" i="1"/>
  <c r="R7679" i="1"/>
  <c r="Q7679" i="1"/>
  <c r="P7679" i="1"/>
  <c r="O7679" i="1"/>
  <c r="N7679" i="1"/>
  <c r="M7679" i="1"/>
  <c r="T7678" i="1"/>
  <c r="S7678" i="1"/>
  <c r="R7678" i="1"/>
  <c r="Q7678" i="1"/>
  <c r="P7678" i="1"/>
  <c r="O7678" i="1"/>
  <c r="N7678" i="1"/>
  <c r="M7678" i="1"/>
  <c r="T7677" i="1"/>
  <c r="S7677" i="1"/>
  <c r="R7677" i="1"/>
  <c r="Q7677" i="1"/>
  <c r="P7677" i="1"/>
  <c r="O7677" i="1"/>
  <c r="N7677" i="1"/>
  <c r="M7677" i="1"/>
  <c r="T7676" i="1"/>
  <c r="S7676" i="1"/>
  <c r="R7676" i="1"/>
  <c r="Q7676" i="1"/>
  <c r="P7676" i="1"/>
  <c r="O7676" i="1"/>
  <c r="N7676" i="1"/>
  <c r="M7676" i="1"/>
  <c r="T7675" i="1"/>
  <c r="S7675" i="1"/>
  <c r="R7675" i="1"/>
  <c r="Q7675" i="1"/>
  <c r="P7675" i="1"/>
  <c r="O7675" i="1"/>
  <c r="N7675" i="1"/>
  <c r="M7675" i="1"/>
  <c r="T7674" i="1"/>
  <c r="S7674" i="1"/>
  <c r="R7674" i="1"/>
  <c r="Q7674" i="1"/>
  <c r="P7674" i="1"/>
  <c r="O7674" i="1"/>
  <c r="N7674" i="1"/>
  <c r="M7674" i="1"/>
  <c r="T7673" i="1"/>
  <c r="S7673" i="1"/>
  <c r="R7673" i="1"/>
  <c r="Q7673" i="1"/>
  <c r="P7673" i="1"/>
  <c r="O7673" i="1"/>
  <c r="N7673" i="1"/>
  <c r="M7673" i="1"/>
  <c r="T7672" i="1"/>
  <c r="S7672" i="1"/>
  <c r="R7672" i="1"/>
  <c r="Q7672" i="1"/>
  <c r="P7672" i="1"/>
  <c r="O7672" i="1"/>
  <c r="N7672" i="1"/>
  <c r="M7672" i="1"/>
  <c r="T7671" i="1"/>
  <c r="S7671" i="1"/>
  <c r="R7671" i="1"/>
  <c r="Q7671" i="1"/>
  <c r="P7671" i="1"/>
  <c r="O7671" i="1"/>
  <c r="N7671" i="1"/>
  <c r="M7671" i="1"/>
  <c r="T7670" i="1"/>
  <c r="S7670" i="1"/>
  <c r="R7670" i="1"/>
  <c r="Q7670" i="1"/>
  <c r="P7670" i="1"/>
  <c r="O7670" i="1"/>
  <c r="N7670" i="1"/>
  <c r="M7670" i="1"/>
  <c r="T7669" i="1"/>
  <c r="S7669" i="1"/>
  <c r="R7669" i="1"/>
  <c r="Q7669" i="1"/>
  <c r="P7669" i="1"/>
  <c r="O7669" i="1"/>
  <c r="N7669" i="1"/>
  <c r="M7669" i="1"/>
  <c r="T7668" i="1"/>
  <c r="S7668" i="1"/>
  <c r="R7668" i="1"/>
  <c r="Q7668" i="1"/>
  <c r="P7668" i="1"/>
  <c r="O7668" i="1"/>
  <c r="N7668" i="1"/>
  <c r="M7668" i="1"/>
  <c r="T7667" i="1"/>
  <c r="S7667" i="1"/>
  <c r="R7667" i="1"/>
  <c r="Q7667" i="1"/>
  <c r="P7667" i="1"/>
  <c r="O7667" i="1"/>
  <c r="N7667" i="1"/>
  <c r="M7667" i="1"/>
  <c r="T7666" i="1"/>
  <c r="S7666" i="1"/>
  <c r="R7666" i="1"/>
  <c r="Q7666" i="1"/>
  <c r="P7666" i="1"/>
  <c r="O7666" i="1"/>
  <c r="N7666" i="1"/>
  <c r="M7666" i="1"/>
  <c r="T7665" i="1"/>
  <c r="S7665" i="1"/>
  <c r="R7665" i="1"/>
  <c r="Q7665" i="1"/>
  <c r="P7665" i="1"/>
  <c r="O7665" i="1"/>
  <c r="N7665" i="1"/>
  <c r="M7665" i="1"/>
  <c r="T7664" i="1"/>
  <c r="S7664" i="1"/>
  <c r="R7664" i="1"/>
  <c r="Q7664" i="1"/>
  <c r="P7664" i="1"/>
  <c r="O7664" i="1"/>
  <c r="N7664" i="1"/>
  <c r="M7664" i="1"/>
  <c r="T7663" i="1"/>
  <c r="S7663" i="1"/>
  <c r="R7663" i="1"/>
  <c r="Q7663" i="1"/>
  <c r="P7663" i="1"/>
  <c r="O7663" i="1"/>
  <c r="N7663" i="1"/>
  <c r="M7663" i="1"/>
  <c r="T7662" i="1"/>
  <c r="S7662" i="1"/>
  <c r="R7662" i="1"/>
  <c r="Q7662" i="1"/>
  <c r="P7662" i="1"/>
  <c r="O7662" i="1"/>
  <c r="N7662" i="1"/>
  <c r="M7662" i="1"/>
  <c r="T7661" i="1"/>
  <c r="S7661" i="1"/>
  <c r="R7661" i="1"/>
  <c r="Q7661" i="1"/>
  <c r="P7661" i="1"/>
  <c r="O7661" i="1"/>
  <c r="N7661" i="1"/>
  <c r="M7661" i="1"/>
  <c r="T7660" i="1"/>
  <c r="S7660" i="1"/>
  <c r="R7660" i="1"/>
  <c r="Q7660" i="1"/>
  <c r="P7660" i="1"/>
  <c r="O7660" i="1"/>
  <c r="N7660" i="1"/>
  <c r="M7660" i="1"/>
  <c r="T7659" i="1"/>
  <c r="S7659" i="1"/>
  <c r="R7659" i="1"/>
  <c r="Q7659" i="1"/>
  <c r="P7659" i="1"/>
  <c r="O7659" i="1"/>
  <c r="N7659" i="1"/>
  <c r="M7659" i="1"/>
  <c r="T7658" i="1"/>
  <c r="S7658" i="1"/>
  <c r="R7658" i="1"/>
  <c r="Q7658" i="1"/>
  <c r="P7658" i="1"/>
  <c r="O7658" i="1"/>
  <c r="N7658" i="1"/>
  <c r="M7658" i="1"/>
  <c r="T7657" i="1"/>
  <c r="S7657" i="1"/>
  <c r="R7657" i="1"/>
  <c r="Q7657" i="1"/>
  <c r="P7657" i="1"/>
  <c r="O7657" i="1"/>
  <c r="N7657" i="1"/>
  <c r="M7657" i="1"/>
  <c r="T7656" i="1"/>
  <c r="S7656" i="1"/>
  <c r="R7656" i="1"/>
  <c r="Q7656" i="1"/>
  <c r="P7656" i="1"/>
  <c r="O7656" i="1"/>
  <c r="N7656" i="1"/>
  <c r="M7656" i="1"/>
  <c r="T7655" i="1"/>
  <c r="S7655" i="1"/>
  <c r="R7655" i="1"/>
  <c r="Q7655" i="1"/>
  <c r="P7655" i="1"/>
  <c r="O7655" i="1"/>
  <c r="N7655" i="1"/>
  <c r="M7655" i="1"/>
  <c r="T7654" i="1"/>
  <c r="S7654" i="1"/>
  <c r="R7654" i="1"/>
  <c r="Q7654" i="1"/>
  <c r="P7654" i="1"/>
  <c r="O7654" i="1"/>
  <c r="N7654" i="1"/>
  <c r="M7654" i="1"/>
  <c r="T7653" i="1"/>
  <c r="S7653" i="1"/>
  <c r="R7653" i="1"/>
  <c r="Q7653" i="1"/>
  <c r="P7653" i="1"/>
  <c r="O7653" i="1"/>
  <c r="N7653" i="1"/>
  <c r="M7653" i="1"/>
  <c r="T7652" i="1"/>
  <c r="S7652" i="1"/>
  <c r="R7652" i="1"/>
  <c r="Q7652" i="1"/>
  <c r="P7652" i="1"/>
  <c r="O7652" i="1"/>
  <c r="N7652" i="1"/>
  <c r="M7652" i="1"/>
  <c r="T7651" i="1"/>
  <c r="S7651" i="1"/>
  <c r="R7651" i="1"/>
  <c r="Q7651" i="1"/>
  <c r="P7651" i="1"/>
  <c r="O7651" i="1"/>
  <c r="N7651" i="1"/>
  <c r="M7651" i="1"/>
  <c r="T7650" i="1"/>
  <c r="S7650" i="1"/>
  <c r="R7650" i="1"/>
  <c r="Q7650" i="1"/>
  <c r="P7650" i="1"/>
  <c r="O7650" i="1"/>
  <c r="N7650" i="1"/>
  <c r="M7650" i="1"/>
  <c r="T7649" i="1"/>
  <c r="S7649" i="1"/>
  <c r="R7649" i="1"/>
  <c r="Q7649" i="1"/>
  <c r="P7649" i="1"/>
  <c r="O7649" i="1"/>
  <c r="N7649" i="1"/>
  <c r="M7649" i="1"/>
  <c r="T7648" i="1"/>
  <c r="S7648" i="1"/>
  <c r="R7648" i="1"/>
  <c r="Q7648" i="1"/>
  <c r="P7648" i="1"/>
  <c r="O7648" i="1"/>
  <c r="N7648" i="1"/>
  <c r="M7648" i="1"/>
  <c r="T7647" i="1"/>
  <c r="S7647" i="1"/>
  <c r="R7647" i="1"/>
  <c r="Q7647" i="1"/>
  <c r="P7647" i="1"/>
  <c r="O7647" i="1"/>
  <c r="M7647" i="1"/>
  <c r="N7647" i="1" s="1"/>
  <c r="T7646" i="1"/>
  <c r="S7646" i="1"/>
  <c r="R7646" i="1"/>
  <c r="Q7646" i="1"/>
  <c r="P7646" i="1"/>
  <c r="O7646" i="1"/>
  <c r="M7646" i="1"/>
  <c r="N7646" i="1" s="1"/>
  <c r="T7645" i="1"/>
  <c r="S7645" i="1"/>
  <c r="R7645" i="1"/>
  <c r="Q7645" i="1"/>
  <c r="P7645" i="1"/>
  <c r="O7645" i="1"/>
  <c r="M7645" i="1"/>
  <c r="N7645" i="1" s="1"/>
  <c r="T7644" i="1"/>
  <c r="S7644" i="1"/>
  <c r="R7644" i="1"/>
  <c r="Q7644" i="1"/>
  <c r="P7644" i="1"/>
  <c r="O7644" i="1"/>
  <c r="M7644" i="1"/>
  <c r="N7644" i="1" s="1"/>
  <c r="T7643" i="1"/>
  <c r="S7643" i="1"/>
  <c r="R7643" i="1"/>
  <c r="Q7643" i="1"/>
  <c r="P7643" i="1"/>
  <c r="O7643" i="1"/>
  <c r="N7643" i="1"/>
  <c r="M7643" i="1"/>
  <c r="T7642" i="1"/>
  <c r="S7642" i="1"/>
  <c r="R7642" i="1"/>
  <c r="Q7642" i="1"/>
  <c r="P7642" i="1"/>
  <c r="O7642" i="1"/>
  <c r="N7642" i="1"/>
  <c r="M7642" i="1"/>
  <c r="T7641" i="1"/>
  <c r="S7641" i="1"/>
  <c r="R7641" i="1"/>
  <c r="Q7641" i="1"/>
  <c r="P7641" i="1"/>
  <c r="O7641" i="1"/>
  <c r="N7641" i="1"/>
  <c r="M7641" i="1"/>
  <c r="T7640" i="1"/>
  <c r="S7640" i="1"/>
  <c r="R7640" i="1"/>
  <c r="Q7640" i="1"/>
  <c r="P7640" i="1"/>
  <c r="O7640" i="1"/>
  <c r="N7640" i="1"/>
  <c r="M7640" i="1"/>
  <c r="T7639" i="1"/>
  <c r="S7639" i="1"/>
  <c r="R7639" i="1"/>
  <c r="Q7639" i="1"/>
  <c r="P7639" i="1"/>
  <c r="O7639" i="1"/>
  <c r="M7639" i="1"/>
  <c r="N7639" i="1" s="1"/>
  <c r="T7638" i="1"/>
  <c r="S7638" i="1"/>
  <c r="R7638" i="1"/>
  <c r="Q7638" i="1"/>
  <c r="P7638" i="1"/>
  <c r="O7638" i="1"/>
  <c r="M7638" i="1"/>
  <c r="N7638" i="1" s="1"/>
  <c r="T7637" i="1"/>
  <c r="S7637" i="1"/>
  <c r="R7637" i="1"/>
  <c r="Q7637" i="1"/>
  <c r="P7637" i="1"/>
  <c r="O7637" i="1"/>
  <c r="M7637" i="1"/>
  <c r="N7637" i="1" s="1"/>
  <c r="T7636" i="1"/>
  <c r="S7636" i="1"/>
  <c r="R7636" i="1"/>
  <c r="Q7636" i="1"/>
  <c r="P7636" i="1"/>
  <c r="O7636" i="1"/>
  <c r="N7636" i="1"/>
  <c r="M7636" i="1"/>
  <c r="T7635" i="1"/>
  <c r="S7635" i="1"/>
  <c r="R7635" i="1"/>
  <c r="Q7635" i="1"/>
  <c r="P7635" i="1"/>
  <c r="O7635" i="1"/>
  <c r="N7635" i="1"/>
  <c r="M7635" i="1"/>
  <c r="T7634" i="1"/>
  <c r="S7634" i="1"/>
  <c r="R7634" i="1"/>
  <c r="Q7634" i="1"/>
  <c r="P7634" i="1"/>
  <c r="O7634" i="1"/>
  <c r="N7634" i="1"/>
  <c r="M7634" i="1"/>
  <c r="T7633" i="1"/>
  <c r="S7633" i="1"/>
  <c r="R7633" i="1"/>
  <c r="Q7633" i="1"/>
  <c r="P7633" i="1"/>
  <c r="O7633" i="1"/>
  <c r="N7633" i="1"/>
  <c r="M7633" i="1"/>
  <c r="T7632" i="1"/>
  <c r="S7632" i="1"/>
  <c r="R7632" i="1"/>
  <c r="Q7632" i="1"/>
  <c r="P7632" i="1"/>
  <c r="O7632" i="1"/>
  <c r="N7632" i="1"/>
  <c r="M7632" i="1"/>
  <c r="T7631" i="1"/>
  <c r="S7631" i="1"/>
  <c r="R7631" i="1"/>
  <c r="Q7631" i="1"/>
  <c r="P7631" i="1"/>
  <c r="O7631" i="1"/>
  <c r="N7631" i="1"/>
  <c r="M7631" i="1"/>
  <c r="T7630" i="1"/>
  <c r="S7630" i="1"/>
  <c r="R7630" i="1"/>
  <c r="Q7630" i="1"/>
  <c r="P7630" i="1"/>
  <c r="O7630" i="1"/>
  <c r="N7630" i="1"/>
  <c r="M7630" i="1"/>
  <c r="T7629" i="1"/>
  <c r="S7629" i="1"/>
  <c r="R7629" i="1"/>
  <c r="Q7629" i="1"/>
  <c r="P7629" i="1"/>
  <c r="O7629" i="1"/>
  <c r="N7629" i="1"/>
  <c r="M7629" i="1"/>
  <c r="T7628" i="1"/>
  <c r="S7628" i="1"/>
  <c r="R7628" i="1"/>
  <c r="Q7628" i="1"/>
  <c r="P7628" i="1"/>
  <c r="O7628" i="1"/>
  <c r="N7628" i="1"/>
  <c r="M7628" i="1"/>
  <c r="T7627" i="1"/>
  <c r="S7627" i="1"/>
  <c r="R7627" i="1"/>
  <c r="Q7627" i="1"/>
  <c r="P7627" i="1"/>
  <c r="O7627" i="1"/>
  <c r="N7627" i="1"/>
  <c r="M7627" i="1"/>
  <c r="T7626" i="1"/>
  <c r="S7626" i="1"/>
  <c r="R7626" i="1"/>
  <c r="Q7626" i="1"/>
  <c r="P7626" i="1"/>
  <c r="O7626" i="1"/>
  <c r="N7626" i="1"/>
  <c r="M7626" i="1"/>
  <c r="T7625" i="1"/>
  <c r="S7625" i="1"/>
  <c r="R7625" i="1"/>
  <c r="Q7625" i="1"/>
  <c r="P7625" i="1"/>
  <c r="O7625" i="1"/>
  <c r="N7625" i="1"/>
  <c r="M7625" i="1"/>
  <c r="T7624" i="1"/>
  <c r="S7624" i="1"/>
  <c r="R7624" i="1"/>
  <c r="Q7624" i="1"/>
  <c r="P7624" i="1"/>
  <c r="O7624" i="1"/>
  <c r="N7624" i="1"/>
  <c r="M7624" i="1"/>
  <c r="T7623" i="1"/>
  <c r="S7623" i="1"/>
  <c r="R7623" i="1"/>
  <c r="Q7623" i="1"/>
  <c r="P7623" i="1"/>
  <c r="O7623" i="1"/>
  <c r="M7623" i="1"/>
  <c r="N7623" i="1" s="1"/>
  <c r="T7622" i="1"/>
  <c r="S7622" i="1"/>
  <c r="R7622" i="1"/>
  <c r="Q7622" i="1"/>
  <c r="P7622" i="1"/>
  <c r="O7622" i="1"/>
  <c r="M7622" i="1"/>
  <c r="N7622" i="1" s="1"/>
  <c r="T7621" i="1"/>
  <c r="S7621" i="1"/>
  <c r="R7621" i="1"/>
  <c r="Q7621" i="1"/>
  <c r="P7621" i="1"/>
  <c r="O7621" i="1"/>
  <c r="N7621" i="1"/>
  <c r="M7621" i="1"/>
  <c r="T7620" i="1"/>
  <c r="S7620" i="1"/>
  <c r="R7620" i="1"/>
  <c r="Q7620" i="1"/>
  <c r="P7620" i="1"/>
  <c r="O7620" i="1"/>
  <c r="N7620" i="1"/>
  <c r="M7620" i="1"/>
  <c r="T7619" i="1"/>
  <c r="S7619" i="1"/>
  <c r="R7619" i="1"/>
  <c r="Q7619" i="1"/>
  <c r="P7619" i="1"/>
  <c r="O7619" i="1"/>
  <c r="N7619" i="1"/>
  <c r="M7619" i="1"/>
  <c r="T7618" i="1"/>
  <c r="S7618" i="1"/>
  <c r="R7618" i="1"/>
  <c r="Q7618" i="1"/>
  <c r="P7618" i="1"/>
  <c r="O7618" i="1"/>
  <c r="N7618" i="1"/>
  <c r="M7618" i="1"/>
  <c r="T7617" i="1"/>
  <c r="S7617" i="1"/>
  <c r="R7617" i="1"/>
  <c r="Q7617" i="1"/>
  <c r="P7617" i="1"/>
  <c r="O7617" i="1"/>
  <c r="N7617" i="1"/>
  <c r="M7617" i="1"/>
  <c r="T7616" i="1"/>
  <c r="S7616" i="1"/>
  <c r="R7616" i="1"/>
  <c r="Q7616" i="1"/>
  <c r="P7616" i="1"/>
  <c r="O7616" i="1"/>
  <c r="N7616" i="1"/>
  <c r="M7616" i="1"/>
  <c r="T7615" i="1"/>
  <c r="S7615" i="1"/>
  <c r="R7615" i="1"/>
  <c r="Q7615" i="1"/>
  <c r="P7615" i="1"/>
  <c r="O7615" i="1"/>
  <c r="N7615" i="1"/>
  <c r="M7615" i="1"/>
  <c r="T7614" i="1"/>
  <c r="S7614" i="1"/>
  <c r="R7614" i="1"/>
  <c r="Q7614" i="1"/>
  <c r="P7614" i="1"/>
  <c r="O7614" i="1"/>
  <c r="N7614" i="1"/>
  <c r="M7614" i="1"/>
  <c r="T7613" i="1"/>
  <c r="S7613" i="1"/>
  <c r="R7613" i="1"/>
  <c r="Q7613" i="1"/>
  <c r="P7613" i="1"/>
  <c r="O7613" i="1"/>
  <c r="N7613" i="1"/>
  <c r="M7613" i="1"/>
  <c r="T7612" i="1"/>
  <c r="S7612" i="1"/>
  <c r="R7612" i="1"/>
  <c r="Q7612" i="1"/>
  <c r="P7612" i="1"/>
  <c r="O7612" i="1"/>
  <c r="N7612" i="1"/>
  <c r="M7612" i="1"/>
  <c r="T7611" i="1"/>
  <c r="S7611" i="1"/>
  <c r="R7611" i="1"/>
  <c r="Q7611" i="1"/>
  <c r="P7611" i="1"/>
  <c r="O7611" i="1"/>
  <c r="N7611" i="1"/>
  <c r="M7611" i="1"/>
  <c r="T7610" i="1"/>
  <c r="S7610" i="1"/>
  <c r="R7610" i="1"/>
  <c r="Q7610" i="1"/>
  <c r="P7610" i="1"/>
  <c r="O7610" i="1"/>
  <c r="N7610" i="1"/>
  <c r="M7610" i="1"/>
  <c r="T7609" i="1"/>
  <c r="S7609" i="1"/>
  <c r="R7609" i="1"/>
  <c r="Q7609" i="1"/>
  <c r="P7609" i="1"/>
  <c r="O7609" i="1"/>
  <c r="N7609" i="1"/>
  <c r="M7609" i="1"/>
  <c r="T7608" i="1"/>
  <c r="S7608" i="1"/>
  <c r="R7608" i="1"/>
  <c r="Q7608" i="1"/>
  <c r="P7608" i="1"/>
  <c r="O7608" i="1"/>
  <c r="N7608" i="1"/>
  <c r="M7608" i="1"/>
  <c r="T7607" i="1"/>
  <c r="S7607" i="1"/>
  <c r="R7607" i="1"/>
  <c r="Q7607" i="1"/>
  <c r="P7607" i="1"/>
  <c r="O7607" i="1"/>
  <c r="N7607" i="1"/>
  <c r="M7607" i="1"/>
  <c r="T7606" i="1"/>
  <c r="S7606" i="1"/>
  <c r="R7606" i="1"/>
  <c r="Q7606" i="1"/>
  <c r="P7606" i="1"/>
  <c r="O7606" i="1"/>
  <c r="N7606" i="1"/>
  <c r="M7606" i="1"/>
  <c r="T7605" i="1"/>
  <c r="S7605" i="1"/>
  <c r="R7605" i="1"/>
  <c r="Q7605" i="1"/>
  <c r="P7605" i="1"/>
  <c r="O7605" i="1"/>
  <c r="N7605" i="1"/>
  <c r="M7605" i="1"/>
  <c r="T7604" i="1"/>
  <c r="S7604" i="1"/>
  <c r="R7604" i="1"/>
  <c r="Q7604" i="1"/>
  <c r="P7604" i="1"/>
  <c r="O7604" i="1"/>
  <c r="N7604" i="1"/>
  <c r="M7604" i="1"/>
  <c r="T7603" i="1"/>
  <c r="S7603" i="1"/>
  <c r="R7603" i="1"/>
  <c r="Q7603" i="1"/>
  <c r="P7603" i="1"/>
  <c r="O7603" i="1"/>
  <c r="N7603" i="1"/>
  <c r="M7603" i="1"/>
  <c r="T7602" i="1"/>
  <c r="S7602" i="1"/>
  <c r="R7602" i="1"/>
  <c r="Q7602" i="1"/>
  <c r="P7602" i="1"/>
  <c r="O7602" i="1"/>
  <c r="N7602" i="1"/>
  <c r="M7602" i="1"/>
  <c r="T7601" i="1"/>
  <c r="S7601" i="1"/>
  <c r="R7601" i="1"/>
  <c r="Q7601" i="1"/>
  <c r="P7601" i="1"/>
  <c r="O7601" i="1"/>
  <c r="N7601" i="1"/>
  <c r="M7601" i="1"/>
  <c r="T7600" i="1"/>
  <c r="S7600" i="1"/>
  <c r="R7600" i="1"/>
  <c r="Q7600" i="1"/>
  <c r="P7600" i="1"/>
  <c r="O7600" i="1"/>
  <c r="N7600" i="1"/>
  <c r="M7600" i="1"/>
  <c r="T7599" i="1"/>
  <c r="S7599" i="1"/>
  <c r="R7599" i="1"/>
  <c r="Q7599" i="1"/>
  <c r="P7599" i="1"/>
  <c r="O7599" i="1"/>
  <c r="N7599" i="1"/>
  <c r="M7599" i="1"/>
  <c r="T7598" i="1"/>
  <c r="S7598" i="1"/>
  <c r="R7598" i="1"/>
  <c r="Q7598" i="1"/>
  <c r="P7598" i="1"/>
  <c r="O7598" i="1"/>
  <c r="N7598" i="1"/>
  <c r="M7598" i="1"/>
  <c r="T7597" i="1"/>
  <c r="S7597" i="1"/>
  <c r="R7597" i="1"/>
  <c r="Q7597" i="1"/>
  <c r="P7597" i="1"/>
  <c r="O7597" i="1"/>
  <c r="N7597" i="1"/>
  <c r="M7597" i="1"/>
  <c r="T7596" i="1"/>
  <c r="S7596" i="1"/>
  <c r="R7596" i="1"/>
  <c r="Q7596" i="1"/>
  <c r="P7596" i="1"/>
  <c r="O7596" i="1"/>
  <c r="N7596" i="1"/>
  <c r="M7596" i="1"/>
  <c r="T7595" i="1"/>
  <c r="S7595" i="1"/>
  <c r="R7595" i="1"/>
  <c r="Q7595" i="1"/>
  <c r="P7595" i="1"/>
  <c r="O7595" i="1"/>
  <c r="N7595" i="1"/>
  <c r="M7595" i="1"/>
  <c r="T7594" i="1"/>
  <c r="S7594" i="1"/>
  <c r="R7594" i="1"/>
  <c r="Q7594" i="1"/>
  <c r="P7594" i="1"/>
  <c r="O7594" i="1"/>
  <c r="N7594" i="1"/>
  <c r="M7594" i="1"/>
  <c r="T7593" i="1"/>
  <c r="S7593" i="1"/>
  <c r="R7593" i="1"/>
  <c r="Q7593" i="1"/>
  <c r="P7593" i="1"/>
  <c r="O7593" i="1"/>
  <c r="N7593" i="1"/>
  <c r="M7593" i="1"/>
  <c r="T7592" i="1"/>
  <c r="S7592" i="1"/>
  <c r="R7592" i="1"/>
  <c r="Q7592" i="1"/>
  <c r="P7592" i="1"/>
  <c r="O7592" i="1"/>
  <c r="N7592" i="1"/>
  <c r="M7592" i="1"/>
  <c r="T7591" i="1"/>
  <c r="S7591" i="1"/>
  <c r="R7591" i="1"/>
  <c r="Q7591" i="1"/>
  <c r="P7591" i="1"/>
  <c r="O7591" i="1"/>
  <c r="N7591" i="1"/>
  <c r="M7591" i="1"/>
  <c r="T7590" i="1"/>
  <c r="S7590" i="1"/>
  <c r="R7590" i="1"/>
  <c r="Q7590" i="1"/>
  <c r="P7590" i="1"/>
  <c r="O7590" i="1"/>
  <c r="N7590" i="1"/>
  <c r="M7590" i="1"/>
  <c r="T7589" i="1"/>
  <c r="S7589" i="1"/>
  <c r="R7589" i="1"/>
  <c r="Q7589" i="1"/>
  <c r="P7589" i="1"/>
  <c r="O7589" i="1"/>
  <c r="N7589" i="1"/>
  <c r="M7589" i="1"/>
  <c r="T7588" i="1"/>
  <c r="S7588" i="1"/>
  <c r="R7588" i="1"/>
  <c r="Q7588" i="1"/>
  <c r="P7588" i="1"/>
  <c r="O7588" i="1"/>
  <c r="N7588" i="1"/>
  <c r="M7588" i="1"/>
  <c r="T7587" i="1"/>
  <c r="S7587" i="1"/>
  <c r="R7587" i="1"/>
  <c r="Q7587" i="1"/>
  <c r="P7587" i="1"/>
  <c r="O7587" i="1"/>
  <c r="N7587" i="1"/>
  <c r="M7587" i="1"/>
  <c r="T7586" i="1"/>
  <c r="S7586" i="1"/>
  <c r="R7586" i="1"/>
  <c r="Q7586" i="1"/>
  <c r="P7586" i="1"/>
  <c r="O7586" i="1"/>
  <c r="N7586" i="1"/>
  <c r="M7586" i="1"/>
  <c r="T7585" i="1"/>
  <c r="S7585" i="1"/>
  <c r="R7585" i="1"/>
  <c r="Q7585" i="1"/>
  <c r="P7585" i="1"/>
  <c r="O7585" i="1"/>
  <c r="N7585" i="1"/>
  <c r="M7585" i="1"/>
  <c r="T7584" i="1"/>
  <c r="S7584" i="1"/>
  <c r="R7584" i="1"/>
  <c r="Q7584" i="1"/>
  <c r="P7584" i="1"/>
  <c r="O7584" i="1"/>
  <c r="N7584" i="1"/>
  <c r="M7584" i="1"/>
  <c r="T7583" i="1"/>
  <c r="S7583" i="1"/>
  <c r="R7583" i="1"/>
  <c r="Q7583" i="1"/>
  <c r="P7583" i="1"/>
  <c r="O7583" i="1"/>
  <c r="N7583" i="1"/>
  <c r="M7583" i="1"/>
  <c r="T7582" i="1"/>
  <c r="S7582" i="1"/>
  <c r="R7582" i="1"/>
  <c r="Q7582" i="1"/>
  <c r="P7582" i="1"/>
  <c r="O7582" i="1"/>
  <c r="N7582" i="1"/>
  <c r="M7582" i="1"/>
  <c r="T7581" i="1"/>
  <c r="S7581" i="1"/>
  <c r="R7581" i="1"/>
  <c r="Q7581" i="1"/>
  <c r="P7581" i="1"/>
  <c r="O7581" i="1"/>
  <c r="N7581" i="1"/>
  <c r="M7581" i="1"/>
  <c r="T7580" i="1"/>
  <c r="S7580" i="1"/>
  <c r="R7580" i="1"/>
  <c r="Q7580" i="1"/>
  <c r="P7580" i="1"/>
  <c r="O7580" i="1"/>
  <c r="N7580" i="1"/>
  <c r="M7580" i="1"/>
  <c r="T7579" i="1"/>
  <c r="S7579" i="1"/>
  <c r="R7579" i="1"/>
  <c r="Q7579" i="1"/>
  <c r="P7579" i="1"/>
  <c r="O7579" i="1"/>
  <c r="M7579" i="1"/>
  <c r="N7579" i="1" s="1"/>
  <c r="T7578" i="1"/>
  <c r="S7578" i="1"/>
  <c r="R7578" i="1"/>
  <c r="Q7578" i="1"/>
  <c r="P7578" i="1"/>
  <c r="O7578" i="1"/>
  <c r="M7578" i="1"/>
  <c r="N7578" i="1" s="1"/>
  <c r="T7577" i="1"/>
  <c r="S7577" i="1"/>
  <c r="R7577" i="1"/>
  <c r="Q7577" i="1"/>
  <c r="P7577" i="1"/>
  <c r="O7577" i="1"/>
  <c r="M7577" i="1"/>
  <c r="N7577" i="1" s="1"/>
  <c r="T7576" i="1"/>
  <c r="S7576" i="1"/>
  <c r="R7576" i="1"/>
  <c r="Q7576" i="1"/>
  <c r="P7576" i="1"/>
  <c r="O7576" i="1"/>
  <c r="M7576" i="1"/>
  <c r="N7576" i="1" s="1"/>
  <c r="T7575" i="1"/>
  <c r="S7575" i="1"/>
  <c r="R7575" i="1"/>
  <c r="Q7575" i="1"/>
  <c r="P7575" i="1"/>
  <c r="O7575" i="1"/>
  <c r="M7575" i="1"/>
  <c r="N7575" i="1" s="1"/>
  <c r="T7574" i="1"/>
  <c r="S7574" i="1"/>
  <c r="R7574" i="1"/>
  <c r="Q7574" i="1"/>
  <c r="P7574" i="1"/>
  <c r="O7574" i="1"/>
  <c r="M7574" i="1"/>
  <c r="N7574" i="1" s="1"/>
  <c r="T7573" i="1"/>
  <c r="S7573" i="1"/>
  <c r="R7573" i="1"/>
  <c r="Q7573" i="1"/>
  <c r="P7573" i="1"/>
  <c r="O7573" i="1"/>
  <c r="M7573" i="1"/>
  <c r="N7573" i="1" s="1"/>
  <c r="T7572" i="1"/>
  <c r="S7572" i="1"/>
  <c r="R7572" i="1"/>
  <c r="Q7572" i="1"/>
  <c r="P7572" i="1"/>
  <c r="O7572" i="1"/>
  <c r="N7572" i="1"/>
  <c r="M7572" i="1"/>
  <c r="T7571" i="1"/>
  <c r="S7571" i="1"/>
  <c r="R7571" i="1"/>
  <c r="Q7571" i="1"/>
  <c r="P7571" i="1"/>
  <c r="O7571" i="1"/>
  <c r="N7571" i="1"/>
  <c r="M7571" i="1"/>
  <c r="T7570" i="1"/>
  <c r="S7570" i="1"/>
  <c r="R7570" i="1"/>
  <c r="Q7570" i="1"/>
  <c r="P7570" i="1"/>
  <c r="O7570" i="1"/>
  <c r="N7570" i="1"/>
  <c r="M7570" i="1"/>
  <c r="T7569" i="1"/>
  <c r="S7569" i="1"/>
  <c r="R7569" i="1"/>
  <c r="Q7569" i="1"/>
  <c r="P7569" i="1"/>
  <c r="O7569" i="1"/>
  <c r="N7569" i="1"/>
  <c r="M7569" i="1"/>
  <c r="T7568" i="1"/>
  <c r="S7568" i="1"/>
  <c r="R7568" i="1"/>
  <c r="Q7568" i="1"/>
  <c r="P7568" i="1"/>
  <c r="O7568" i="1"/>
  <c r="N7568" i="1"/>
  <c r="M7568" i="1"/>
  <c r="T7567" i="1"/>
  <c r="S7567" i="1"/>
  <c r="R7567" i="1"/>
  <c r="Q7567" i="1"/>
  <c r="P7567" i="1"/>
  <c r="O7567" i="1"/>
  <c r="N7567" i="1"/>
  <c r="M7567" i="1"/>
  <c r="T7566" i="1"/>
  <c r="S7566" i="1"/>
  <c r="R7566" i="1"/>
  <c r="Q7566" i="1"/>
  <c r="P7566" i="1"/>
  <c r="O7566" i="1"/>
  <c r="N7566" i="1"/>
  <c r="M7566" i="1"/>
  <c r="T7565" i="1"/>
  <c r="S7565" i="1"/>
  <c r="R7565" i="1"/>
  <c r="Q7565" i="1"/>
  <c r="P7565" i="1"/>
  <c r="O7565" i="1"/>
  <c r="N7565" i="1"/>
  <c r="M7565" i="1"/>
  <c r="T7564" i="1"/>
  <c r="S7564" i="1"/>
  <c r="R7564" i="1"/>
  <c r="Q7564" i="1"/>
  <c r="P7564" i="1"/>
  <c r="O7564" i="1"/>
  <c r="N7564" i="1"/>
  <c r="M7564" i="1"/>
  <c r="T7563" i="1"/>
  <c r="S7563" i="1"/>
  <c r="R7563" i="1"/>
  <c r="Q7563" i="1"/>
  <c r="P7563" i="1"/>
  <c r="O7563" i="1"/>
  <c r="N7563" i="1"/>
  <c r="M7563" i="1"/>
  <c r="T7562" i="1"/>
  <c r="S7562" i="1"/>
  <c r="R7562" i="1"/>
  <c r="Q7562" i="1"/>
  <c r="P7562" i="1"/>
  <c r="O7562" i="1"/>
  <c r="N7562" i="1"/>
  <c r="M7562" i="1"/>
  <c r="T7561" i="1"/>
  <c r="S7561" i="1"/>
  <c r="R7561" i="1"/>
  <c r="Q7561" i="1"/>
  <c r="P7561" i="1"/>
  <c r="O7561" i="1"/>
  <c r="N7561" i="1"/>
  <c r="M7561" i="1"/>
  <c r="T7560" i="1"/>
  <c r="S7560" i="1"/>
  <c r="R7560" i="1"/>
  <c r="Q7560" i="1"/>
  <c r="P7560" i="1"/>
  <c r="O7560" i="1"/>
  <c r="N7560" i="1"/>
  <c r="M7560" i="1"/>
  <c r="T7559" i="1"/>
  <c r="S7559" i="1"/>
  <c r="R7559" i="1"/>
  <c r="Q7559" i="1"/>
  <c r="P7559" i="1"/>
  <c r="O7559" i="1"/>
  <c r="N7559" i="1"/>
  <c r="M7559" i="1"/>
  <c r="T7558" i="1"/>
  <c r="S7558" i="1"/>
  <c r="R7558" i="1"/>
  <c r="Q7558" i="1"/>
  <c r="P7558" i="1"/>
  <c r="O7558" i="1"/>
  <c r="N7558" i="1"/>
  <c r="M7558" i="1"/>
  <c r="T7557" i="1"/>
  <c r="S7557" i="1"/>
  <c r="R7557" i="1"/>
  <c r="Q7557" i="1"/>
  <c r="P7557" i="1"/>
  <c r="O7557" i="1"/>
  <c r="N7557" i="1"/>
  <c r="M7557" i="1"/>
  <c r="T7556" i="1"/>
  <c r="S7556" i="1"/>
  <c r="R7556" i="1"/>
  <c r="Q7556" i="1"/>
  <c r="P7556" i="1"/>
  <c r="O7556" i="1"/>
  <c r="N7556" i="1"/>
  <c r="M7556" i="1"/>
  <c r="T7555" i="1"/>
  <c r="S7555" i="1"/>
  <c r="R7555" i="1"/>
  <c r="Q7555" i="1"/>
  <c r="P7555" i="1"/>
  <c r="O7555" i="1"/>
  <c r="N7555" i="1"/>
  <c r="M7555" i="1"/>
  <c r="T7554" i="1"/>
  <c r="S7554" i="1"/>
  <c r="R7554" i="1"/>
  <c r="Q7554" i="1"/>
  <c r="P7554" i="1"/>
  <c r="O7554" i="1"/>
  <c r="N7554" i="1"/>
  <c r="M7554" i="1"/>
  <c r="T7553" i="1"/>
  <c r="S7553" i="1"/>
  <c r="R7553" i="1"/>
  <c r="Q7553" i="1"/>
  <c r="P7553" i="1"/>
  <c r="O7553" i="1"/>
  <c r="N7553" i="1"/>
  <c r="M7553" i="1"/>
  <c r="T7552" i="1"/>
  <c r="S7552" i="1"/>
  <c r="R7552" i="1"/>
  <c r="Q7552" i="1"/>
  <c r="P7552" i="1"/>
  <c r="O7552" i="1"/>
  <c r="N7552" i="1"/>
  <c r="M7552" i="1"/>
  <c r="T7551" i="1"/>
  <c r="S7551" i="1"/>
  <c r="R7551" i="1"/>
  <c r="Q7551" i="1"/>
  <c r="P7551" i="1"/>
  <c r="O7551" i="1"/>
  <c r="N7551" i="1"/>
  <c r="M7551" i="1"/>
  <c r="T7550" i="1"/>
  <c r="S7550" i="1"/>
  <c r="R7550" i="1"/>
  <c r="Q7550" i="1"/>
  <c r="P7550" i="1"/>
  <c r="O7550" i="1"/>
  <c r="N7550" i="1"/>
  <c r="M7550" i="1"/>
  <c r="T7549" i="1"/>
  <c r="S7549" i="1"/>
  <c r="R7549" i="1"/>
  <c r="Q7549" i="1"/>
  <c r="P7549" i="1"/>
  <c r="O7549" i="1"/>
  <c r="N7549" i="1"/>
  <c r="M7549" i="1"/>
  <c r="T7548" i="1"/>
  <c r="S7548" i="1"/>
  <c r="R7548" i="1"/>
  <c r="Q7548" i="1"/>
  <c r="P7548" i="1"/>
  <c r="O7548" i="1"/>
  <c r="N7548" i="1"/>
  <c r="M7548" i="1"/>
  <c r="T7547" i="1"/>
  <c r="S7547" i="1"/>
  <c r="R7547" i="1"/>
  <c r="Q7547" i="1"/>
  <c r="P7547" i="1"/>
  <c r="O7547" i="1"/>
  <c r="N7547" i="1"/>
  <c r="M7547" i="1"/>
  <c r="T7546" i="1"/>
  <c r="S7546" i="1"/>
  <c r="R7546" i="1"/>
  <c r="Q7546" i="1"/>
  <c r="P7546" i="1"/>
  <c r="O7546" i="1"/>
  <c r="N7546" i="1"/>
  <c r="M7546" i="1"/>
  <c r="T7545" i="1"/>
  <c r="S7545" i="1"/>
  <c r="R7545" i="1"/>
  <c r="Q7545" i="1"/>
  <c r="P7545" i="1"/>
  <c r="O7545" i="1"/>
  <c r="N7545" i="1"/>
  <c r="M7545" i="1"/>
  <c r="T7544" i="1"/>
  <c r="S7544" i="1"/>
  <c r="R7544" i="1"/>
  <c r="Q7544" i="1"/>
  <c r="P7544" i="1"/>
  <c r="O7544" i="1"/>
  <c r="N7544" i="1"/>
  <c r="M7544" i="1"/>
  <c r="T7543" i="1"/>
  <c r="S7543" i="1"/>
  <c r="R7543" i="1"/>
  <c r="Q7543" i="1"/>
  <c r="P7543" i="1"/>
  <c r="O7543" i="1"/>
  <c r="N7543" i="1"/>
  <c r="M7543" i="1"/>
  <c r="T7542" i="1"/>
  <c r="S7542" i="1"/>
  <c r="R7542" i="1"/>
  <c r="Q7542" i="1"/>
  <c r="P7542" i="1"/>
  <c r="O7542" i="1"/>
  <c r="N7542" i="1"/>
  <c r="M7542" i="1"/>
  <c r="T7541" i="1"/>
  <c r="S7541" i="1"/>
  <c r="R7541" i="1"/>
  <c r="Q7541" i="1"/>
  <c r="P7541" i="1"/>
  <c r="O7541" i="1"/>
  <c r="N7541" i="1"/>
  <c r="M7541" i="1"/>
  <c r="T7540" i="1"/>
  <c r="S7540" i="1"/>
  <c r="R7540" i="1"/>
  <c r="Q7540" i="1"/>
  <c r="P7540" i="1"/>
  <c r="O7540" i="1"/>
  <c r="M7540" i="1"/>
  <c r="N7540" i="1" s="1"/>
  <c r="T7539" i="1"/>
  <c r="S7539" i="1"/>
  <c r="R7539" i="1"/>
  <c r="Q7539" i="1"/>
  <c r="P7539" i="1"/>
  <c r="O7539" i="1"/>
  <c r="M7539" i="1"/>
  <c r="N7539" i="1" s="1"/>
  <c r="T7538" i="1"/>
  <c r="S7538" i="1"/>
  <c r="R7538" i="1"/>
  <c r="Q7538" i="1"/>
  <c r="P7538" i="1"/>
  <c r="O7538" i="1"/>
  <c r="M7538" i="1"/>
  <c r="N7538" i="1" s="1"/>
  <c r="T7537" i="1"/>
  <c r="S7537" i="1"/>
  <c r="R7537" i="1"/>
  <c r="Q7537" i="1"/>
  <c r="P7537" i="1"/>
  <c r="O7537" i="1"/>
  <c r="M7537" i="1"/>
  <c r="N7537" i="1" s="1"/>
  <c r="T7536" i="1"/>
  <c r="S7536" i="1"/>
  <c r="R7536" i="1"/>
  <c r="Q7536" i="1"/>
  <c r="P7536" i="1"/>
  <c r="O7536" i="1"/>
  <c r="N7536" i="1"/>
  <c r="M7536" i="1"/>
  <c r="T7535" i="1"/>
  <c r="S7535" i="1"/>
  <c r="R7535" i="1"/>
  <c r="Q7535" i="1"/>
  <c r="P7535" i="1"/>
  <c r="O7535" i="1"/>
  <c r="N7535" i="1"/>
  <c r="M7535" i="1"/>
  <c r="T7534" i="1"/>
  <c r="S7534" i="1"/>
  <c r="R7534" i="1"/>
  <c r="Q7534" i="1"/>
  <c r="P7534" i="1"/>
  <c r="O7534" i="1"/>
  <c r="N7534" i="1"/>
  <c r="M7534" i="1"/>
  <c r="T7533" i="1"/>
  <c r="S7533" i="1"/>
  <c r="R7533" i="1"/>
  <c r="Q7533" i="1"/>
  <c r="P7533" i="1"/>
  <c r="O7533" i="1"/>
  <c r="N7533" i="1"/>
  <c r="M7533" i="1"/>
  <c r="T7532" i="1"/>
  <c r="S7532" i="1"/>
  <c r="R7532" i="1"/>
  <c r="Q7532" i="1"/>
  <c r="P7532" i="1"/>
  <c r="O7532" i="1"/>
  <c r="N7532" i="1"/>
  <c r="M7532" i="1"/>
  <c r="T7531" i="1"/>
  <c r="S7531" i="1"/>
  <c r="R7531" i="1"/>
  <c r="Q7531" i="1"/>
  <c r="P7531" i="1"/>
  <c r="O7531" i="1"/>
  <c r="N7531" i="1"/>
  <c r="M7531" i="1"/>
  <c r="T7530" i="1"/>
  <c r="S7530" i="1"/>
  <c r="R7530" i="1"/>
  <c r="Q7530" i="1"/>
  <c r="P7530" i="1"/>
  <c r="O7530" i="1"/>
  <c r="N7530" i="1"/>
  <c r="M7530" i="1"/>
  <c r="T7529" i="1"/>
  <c r="S7529" i="1"/>
  <c r="R7529" i="1"/>
  <c r="Q7529" i="1"/>
  <c r="P7529" i="1"/>
  <c r="O7529" i="1"/>
  <c r="N7529" i="1"/>
  <c r="M7529" i="1"/>
  <c r="T7528" i="1"/>
  <c r="S7528" i="1"/>
  <c r="R7528" i="1"/>
  <c r="Q7528" i="1"/>
  <c r="P7528" i="1"/>
  <c r="O7528" i="1"/>
  <c r="N7528" i="1"/>
  <c r="M7528" i="1"/>
  <c r="T7527" i="1"/>
  <c r="S7527" i="1"/>
  <c r="R7527" i="1"/>
  <c r="Q7527" i="1"/>
  <c r="P7527" i="1"/>
  <c r="O7527" i="1"/>
  <c r="N7527" i="1"/>
  <c r="M7527" i="1"/>
  <c r="T7526" i="1"/>
  <c r="S7526" i="1"/>
  <c r="R7526" i="1"/>
  <c r="Q7526" i="1"/>
  <c r="P7526" i="1"/>
  <c r="O7526" i="1"/>
  <c r="M7526" i="1"/>
  <c r="N7526" i="1" s="1"/>
  <c r="T7525" i="1"/>
  <c r="S7525" i="1"/>
  <c r="R7525" i="1"/>
  <c r="Q7525" i="1"/>
  <c r="P7525" i="1"/>
  <c r="O7525" i="1"/>
  <c r="N7525" i="1"/>
  <c r="M7525" i="1"/>
  <c r="T7524" i="1"/>
  <c r="S7524" i="1"/>
  <c r="R7524" i="1"/>
  <c r="Q7524" i="1"/>
  <c r="P7524" i="1"/>
  <c r="O7524" i="1"/>
  <c r="N7524" i="1"/>
  <c r="M7524" i="1"/>
  <c r="T7523" i="1"/>
  <c r="S7523" i="1"/>
  <c r="R7523" i="1"/>
  <c r="Q7523" i="1"/>
  <c r="P7523" i="1"/>
  <c r="O7523" i="1"/>
  <c r="N7523" i="1"/>
  <c r="M7523" i="1"/>
  <c r="T7522" i="1"/>
  <c r="S7522" i="1"/>
  <c r="R7522" i="1"/>
  <c r="Q7522" i="1"/>
  <c r="P7522" i="1"/>
  <c r="O7522" i="1"/>
  <c r="N7522" i="1"/>
  <c r="M7522" i="1"/>
  <c r="T7521" i="1"/>
  <c r="S7521" i="1"/>
  <c r="R7521" i="1"/>
  <c r="Q7521" i="1"/>
  <c r="P7521" i="1"/>
  <c r="O7521" i="1"/>
  <c r="N7521" i="1"/>
  <c r="M7521" i="1"/>
  <c r="T7520" i="1"/>
  <c r="S7520" i="1"/>
  <c r="R7520" i="1"/>
  <c r="Q7520" i="1"/>
  <c r="P7520" i="1"/>
  <c r="O7520" i="1"/>
  <c r="N7520" i="1"/>
  <c r="M7520" i="1"/>
  <c r="T7519" i="1"/>
  <c r="S7519" i="1"/>
  <c r="R7519" i="1"/>
  <c r="Q7519" i="1"/>
  <c r="P7519" i="1"/>
  <c r="O7519" i="1"/>
  <c r="N7519" i="1"/>
  <c r="M7519" i="1"/>
  <c r="T7518" i="1"/>
  <c r="S7518" i="1"/>
  <c r="R7518" i="1"/>
  <c r="Q7518" i="1"/>
  <c r="P7518" i="1"/>
  <c r="O7518" i="1"/>
  <c r="N7518" i="1"/>
  <c r="M7518" i="1"/>
  <c r="T7517" i="1"/>
  <c r="S7517" i="1"/>
  <c r="R7517" i="1"/>
  <c r="Q7517" i="1"/>
  <c r="P7517" i="1"/>
  <c r="O7517" i="1"/>
  <c r="N7517" i="1"/>
  <c r="M7517" i="1"/>
  <c r="T7516" i="1"/>
  <c r="S7516" i="1"/>
  <c r="R7516" i="1"/>
  <c r="Q7516" i="1"/>
  <c r="P7516" i="1"/>
  <c r="O7516" i="1"/>
  <c r="M7516" i="1"/>
  <c r="N7516" i="1" s="1"/>
  <c r="T7515" i="1"/>
  <c r="S7515" i="1"/>
  <c r="R7515" i="1"/>
  <c r="Q7515" i="1"/>
  <c r="P7515" i="1"/>
  <c r="O7515" i="1"/>
  <c r="M7515" i="1"/>
  <c r="N7515" i="1" s="1"/>
  <c r="T7514" i="1"/>
  <c r="S7514" i="1"/>
  <c r="R7514" i="1"/>
  <c r="Q7514" i="1"/>
  <c r="P7514" i="1"/>
  <c r="O7514" i="1"/>
  <c r="M7514" i="1"/>
  <c r="N7514" i="1" s="1"/>
  <c r="T7513" i="1"/>
  <c r="S7513" i="1"/>
  <c r="R7513" i="1"/>
  <c r="Q7513" i="1"/>
  <c r="P7513" i="1"/>
  <c r="O7513" i="1"/>
  <c r="N7513" i="1"/>
  <c r="M7513" i="1"/>
  <c r="T7512" i="1"/>
  <c r="S7512" i="1"/>
  <c r="R7512" i="1"/>
  <c r="Q7512" i="1"/>
  <c r="P7512" i="1"/>
  <c r="O7512" i="1"/>
  <c r="N7512" i="1"/>
  <c r="M7512" i="1"/>
  <c r="T7511" i="1"/>
  <c r="S7511" i="1"/>
  <c r="R7511" i="1"/>
  <c r="Q7511" i="1"/>
  <c r="P7511" i="1"/>
  <c r="O7511" i="1"/>
  <c r="N7511" i="1"/>
  <c r="M7511" i="1"/>
  <c r="T7510" i="1"/>
  <c r="S7510" i="1"/>
  <c r="R7510" i="1"/>
  <c r="Q7510" i="1"/>
  <c r="P7510" i="1"/>
  <c r="O7510" i="1"/>
  <c r="N7510" i="1"/>
  <c r="M7510" i="1"/>
  <c r="T7509" i="1"/>
  <c r="S7509" i="1"/>
  <c r="R7509" i="1"/>
  <c r="Q7509" i="1"/>
  <c r="P7509" i="1"/>
  <c r="O7509" i="1"/>
  <c r="N7509" i="1"/>
  <c r="M7509" i="1"/>
  <c r="T7508" i="1"/>
  <c r="S7508" i="1"/>
  <c r="R7508" i="1"/>
  <c r="Q7508" i="1"/>
  <c r="P7508" i="1"/>
  <c r="O7508" i="1"/>
  <c r="N7508" i="1"/>
  <c r="M7508" i="1"/>
  <c r="T7507" i="1"/>
  <c r="S7507" i="1"/>
  <c r="R7507" i="1"/>
  <c r="Q7507" i="1"/>
  <c r="P7507" i="1"/>
  <c r="O7507" i="1"/>
  <c r="N7507" i="1"/>
  <c r="M7507" i="1"/>
  <c r="T7506" i="1"/>
  <c r="S7506" i="1"/>
  <c r="R7506" i="1"/>
  <c r="Q7506" i="1"/>
  <c r="P7506" i="1"/>
  <c r="O7506" i="1"/>
  <c r="N7506" i="1"/>
  <c r="M7506" i="1"/>
  <c r="T7505" i="1"/>
  <c r="S7505" i="1"/>
  <c r="R7505" i="1"/>
  <c r="Q7505" i="1"/>
  <c r="P7505" i="1"/>
  <c r="O7505" i="1"/>
  <c r="N7505" i="1"/>
  <c r="M7505" i="1"/>
  <c r="T7504" i="1"/>
  <c r="S7504" i="1"/>
  <c r="R7504" i="1"/>
  <c r="Q7504" i="1"/>
  <c r="P7504" i="1"/>
  <c r="O7504" i="1"/>
  <c r="N7504" i="1"/>
  <c r="M7504" i="1"/>
  <c r="T7503" i="1"/>
  <c r="S7503" i="1"/>
  <c r="R7503" i="1"/>
  <c r="Q7503" i="1"/>
  <c r="P7503" i="1"/>
  <c r="O7503" i="1"/>
  <c r="N7503" i="1"/>
  <c r="M7503" i="1"/>
  <c r="T7502" i="1"/>
  <c r="S7502" i="1"/>
  <c r="R7502" i="1"/>
  <c r="Q7502" i="1"/>
  <c r="P7502" i="1"/>
  <c r="O7502" i="1"/>
  <c r="N7502" i="1"/>
  <c r="M7502" i="1"/>
  <c r="T7501" i="1"/>
  <c r="S7501" i="1"/>
  <c r="R7501" i="1"/>
  <c r="Q7501" i="1"/>
  <c r="P7501" i="1"/>
  <c r="O7501" i="1"/>
  <c r="M7501" i="1"/>
  <c r="N7501" i="1" s="1"/>
  <c r="T7500" i="1"/>
  <c r="S7500" i="1"/>
  <c r="R7500" i="1"/>
  <c r="Q7500" i="1"/>
  <c r="P7500" i="1"/>
  <c r="O7500" i="1"/>
  <c r="M7500" i="1"/>
  <c r="N7500" i="1" s="1"/>
  <c r="T7499" i="1"/>
  <c r="S7499" i="1"/>
  <c r="R7499" i="1"/>
  <c r="Q7499" i="1"/>
  <c r="P7499" i="1"/>
  <c r="O7499" i="1"/>
  <c r="M7499" i="1"/>
  <c r="N7499" i="1" s="1"/>
  <c r="T7498" i="1"/>
  <c r="S7498" i="1"/>
  <c r="R7498" i="1"/>
  <c r="Q7498" i="1"/>
  <c r="P7498" i="1"/>
  <c r="O7498" i="1"/>
  <c r="N7498" i="1"/>
  <c r="M7498" i="1"/>
  <c r="T7497" i="1"/>
  <c r="S7497" i="1"/>
  <c r="R7497" i="1"/>
  <c r="Q7497" i="1"/>
  <c r="P7497" i="1"/>
  <c r="O7497" i="1"/>
  <c r="N7497" i="1"/>
  <c r="M7497" i="1"/>
  <c r="T7496" i="1"/>
  <c r="S7496" i="1"/>
  <c r="R7496" i="1"/>
  <c r="Q7496" i="1"/>
  <c r="P7496" i="1"/>
  <c r="O7496" i="1"/>
  <c r="N7496" i="1"/>
  <c r="M7496" i="1"/>
  <c r="T7495" i="1"/>
  <c r="S7495" i="1"/>
  <c r="R7495" i="1"/>
  <c r="Q7495" i="1"/>
  <c r="P7495" i="1"/>
  <c r="O7495" i="1"/>
  <c r="N7495" i="1"/>
  <c r="M7495" i="1"/>
  <c r="T7494" i="1"/>
  <c r="S7494" i="1"/>
  <c r="R7494" i="1"/>
  <c r="Q7494" i="1"/>
  <c r="P7494" i="1"/>
  <c r="O7494" i="1"/>
  <c r="N7494" i="1"/>
  <c r="M7494" i="1"/>
  <c r="T7493" i="1"/>
  <c r="S7493" i="1"/>
  <c r="R7493" i="1"/>
  <c r="Q7493" i="1"/>
  <c r="P7493" i="1"/>
  <c r="O7493" i="1"/>
  <c r="M7493" i="1"/>
  <c r="N7493" i="1" s="1"/>
  <c r="T7492" i="1"/>
  <c r="S7492" i="1"/>
  <c r="R7492" i="1"/>
  <c r="Q7492" i="1"/>
  <c r="P7492" i="1"/>
  <c r="O7492" i="1"/>
  <c r="M7492" i="1"/>
  <c r="N7492" i="1" s="1"/>
  <c r="T7491" i="1"/>
  <c r="S7491" i="1"/>
  <c r="R7491" i="1"/>
  <c r="Q7491" i="1"/>
  <c r="P7491" i="1"/>
  <c r="O7491" i="1"/>
  <c r="M7491" i="1"/>
  <c r="N7491" i="1" s="1"/>
  <c r="T7490" i="1"/>
  <c r="S7490" i="1"/>
  <c r="R7490" i="1"/>
  <c r="Q7490" i="1"/>
  <c r="P7490" i="1"/>
  <c r="O7490" i="1"/>
  <c r="M7490" i="1"/>
  <c r="N7490" i="1" s="1"/>
  <c r="T7489" i="1"/>
  <c r="S7489" i="1"/>
  <c r="N7489" i="1" s="1"/>
  <c r="R7489" i="1"/>
  <c r="Q7489" i="1"/>
  <c r="P7489" i="1"/>
  <c r="O7489" i="1"/>
  <c r="M7489" i="1"/>
  <c r="T7488" i="1"/>
  <c r="S7488" i="1"/>
  <c r="N7488" i="1" s="1"/>
  <c r="R7488" i="1"/>
  <c r="Q7488" i="1"/>
  <c r="P7488" i="1"/>
  <c r="O7488" i="1"/>
  <c r="M7488" i="1"/>
  <c r="T7487" i="1"/>
  <c r="S7487" i="1"/>
  <c r="R7487" i="1"/>
  <c r="Q7487" i="1"/>
  <c r="P7487" i="1"/>
  <c r="O7487" i="1"/>
  <c r="N7487" i="1"/>
  <c r="M7487" i="1"/>
  <c r="T7486" i="1"/>
  <c r="S7486" i="1"/>
  <c r="R7486" i="1"/>
  <c r="Q7486" i="1"/>
  <c r="P7486" i="1"/>
  <c r="O7486" i="1"/>
  <c r="N7486" i="1"/>
  <c r="M7486" i="1"/>
  <c r="T7485" i="1"/>
  <c r="S7485" i="1"/>
  <c r="R7485" i="1"/>
  <c r="Q7485" i="1"/>
  <c r="P7485" i="1"/>
  <c r="O7485" i="1"/>
  <c r="N7485" i="1"/>
  <c r="M7485" i="1"/>
  <c r="T7484" i="1"/>
  <c r="S7484" i="1"/>
  <c r="R7484" i="1"/>
  <c r="Q7484" i="1"/>
  <c r="P7484" i="1"/>
  <c r="O7484" i="1"/>
  <c r="N7484" i="1"/>
  <c r="M7484" i="1"/>
  <c r="T7483" i="1"/>
  <c r="S7483" i="1"/>
  <c r="R7483" i="1"/>
  <c r="Q7483" i="1"/>
  <c r="P7483" i="1"/>
  <c r="O7483" i="1"/>
  <c r="N7483" i="1"/>
  <c r="M7483" i="1"/>
  <c r="T7482" i="1"/>
  <c r="S7482" i="1"/>
  <c r="R7482" i="1"/>
  <c r="Q7482" i="1"/>
  <c r="P7482" i="1"/>
  <c r="O7482" i="1"/>
  <c r="N7482" i="1"/>
  <c r="M7482" i="1"/>
  <c r="T7481" i="1"/>
  <c r="S7481" i="1"/>
  <c r="R7481" i="1"/>
  <c r="Q7481" i="1"/>
  <c r="P7481" i="1"/>
  <c r="O7481" i="1"/>
  <c r="N7481" i="1"/>
  <c r="M7481" i="1"/>
  <c r="T7480" i="1"/>
  <c r="S7480" i="1"/>
  <c r="R7480" i="1"/>
  <c r="Q7480" i="1"/>
  <c r="P7480" i="1"/>
  <c r="O7480" i="1"/>
  <c r="M7480" i="1"/>
  <c r="N7480" i="1" s="1"/>
  <c r="T7479" i="1"/>
  <c r="S7479" i="1"/>
  <c r="R7479" i="1"/>
  <c r="Q7479" i="1"/>
  <c r="P7479" i="1"/>
  <c r="O7479" i="1"/>
  <c r="M7479" i="1"/>
  <c r="N7479" i="1" s="1"/>
  <c r="T7478" i="1"/>
  <c r="S7478" i="1"/>
  <c r="R7478" i="1"/>
  <c r="Q7478" i="1"/>
  <c r="P7478" i="1"/>
  <c r="O7478" i="1"/>
  <c r="M7478" i="1"/>
  <c r="N7478" i="1" s="1"/>
  <c r="T7477" i="1"/>
  <c r="S7477" i="1"/>
  <c r="R7477" i="1"/>
  <c r="Q7477" i="1"/>
  <c r="P7477" i="1"/>
  <c r="O7477" i="1"/>
  <c r="M7477" i="1"/>
  <c r="N7477" i="1" s="1"/>
  <c r="T7476" i="1"/>
  <c r="S7476" i="1"/>
  <c r="R7476" i="1"/>
  <c r="Q7476" i="1"/>
  <c r="P7476" i="1"/>
  <c r="O7476" i="1"/>
  <c r="M7476" i="1"/>
  <c r="N7476" i="1" s="1"/>
  <c r="T7475" i="1"/>
  <c r="S7475" i="1"/>
  <c r="R7475" i="1"/>
  <c r="Q7475" i="1"/>
  <c r="P7475" i="1"/>
  <c r="O7475" i="1"/>
  <c r="M7475" i="1"/>
  <c r="N7475" i="1" s="1"/>
  <c r="T7474" i="1"/>
  <c r="S7474" i="1"/>
  <c r="R7474" i="1"/>
  <c r="Q7474" i="1"/>
  <c r="P7474" i="1"/>
  <c r="O7474" i="1"/>
  <c r="M7474" i="1"/>
  <c r="N7474" i="1" s="1"/>
  <c r="T7473" i="1"/>
  <c r="S7473" i="1"/>
  <c r="R7473" i="1"/>
  <c r="Q7473" i="1"/>
  <c r="P7473" i="1"/>
  <c r="O7473" i="1"/>
  <c r="M7473" i="1"/>
  <c r="N7473" i="1" s="1"/>
  <c r="T7472" i="1"/>
  <c r="S7472" i="1"/>
  <c r="R7472" i="1"/>
  <c r="Q7472" i="1"/>
  <c r="P7472" i="1"/>
  <c r="O7472" i="1"/>
  <c r="M7472" i="1"/>
  <c r="N7472" i="1" s="1"/>
  <c r="T7471" i="1"/>
  <c r="S7471" i="1"/>
  <c r="R7471" i="1"/>
  <c r="Q7471" i="1"/>
  <c r="P7471" i="1"/>
  <c r="O7471" i="1"/>
  <c r="N7471" i="1"/>
  <c r="M7471" i="1"/>
  <c r="T7470" i="1"/>
  <c r="S7470" i="1"/>
  <c r="R7470" i="1"/>
  <c r="Q7470" i="1"/>
  <c r="P7470" i="1"/>
  <c r="O7470" i="1"/>
  <c r="N7470" i="1"/>
  <c r="M7470" i="1"/>
  <c r="T7469" i="1"/>
  <c r="S7469" i="1"/>
  <c r="R7469" i="1"/>
  <c r="Q7469" i="1"/>
  <c r="P7469" i="1"/>
  <c r="O7469" i="1"/>
  <c r="N7469" i="1"/>
  <c r="M7469" i="1"/>
  <c r="T7468" i="1"/>
  <c r="S7468" i="1"/>
  <c r="R7468" i="1"/>
  <c r="Q7468" i="1"/>
  <c r="P7468" i="1"/>
  <c r="O7468" i="1"/>
  <c r="N7468" i="1"/>
  <c r="M7468" i="1"/>
  <c r="T7467" i="1"/>
  <c r="S7467" i="1"/>
  <c r="R7467" i="1"/>
  <c r="Q7467" i="1"/>
  <c r="P7467" i="1"/>
  <c r="O7467" i="1"/>
  <c r="N7467" i="1"/>
  <c r="M7467" i="1"/>
  <c r="T7466" i="1"/>
  <c r="S7466" i="1"/>
  <c r="R7466" i="1"/>
  <c r="Q7466" i="1"/>
  <c r="P7466" i="1"/>
  <c r="O7466" i="1"/>
  <c r="N7466" i="1"/>
  <c r="M7466" i="1"/>
  <c r="T7465" i="1"/>
  <c r="S7465" i="1"/>
  <c r="R7465" i="1"/>
  <c r="Q7465" i="1"/>
  <c r="P7465" i="1"/>
  <c r="O7465" i="1"/>
  <c r="N7465" i="1"/>
  <c r="M7465" i="1"/>
  <c r="T7464" i="1"/>
  <c r="S7464" i="1"/>
  <c r="R7464" i="1"/>
  <c r="Q7464" i="1"/>
  <c r="P7464" i="1"/>
  <c r="O7464" i="1"/>
  <c r="N7464" i="1"/>
  <c r="M7464" i="1"/>
  <c r="T7463" i="1"/>
  <c r="S7463" i="1"/>
  <c r="R7463" i="1"/>
  <c r="Q7463" i="1"/>
  <c r="P7463" i="1"/>
  <c r="O7463" i="1"/>
  <c r="N7463" i="1"/>
  <c r="M7463" i="1"/>
  <c r="T7462" i="1"/>
  <c r="S7462" i="1"/>
  <c r="R7462" i="1"/>
  <c r="Q7462" i="1"/>
  <c r="P7462" i="1"/>
  <c r="O7462" i="1"/>
  <c r="N7462" i="1"/>
  <c r="M7462" i="1"/>
  <c r="T7461" i="1"/>
  <c r="S7461" i="1"/>
  <c r="R7461" i="1"/>
  <c r="Q7461" i="1"/>
  <c r="P7461" i="1"/>
  <c r="O7461" i="1"/>
  <c r="N7461" i="1"/>
  <c r="M7461" i="1"/>
  <c r="T7460" i="1"/>
  <c r="S7460" i="1"/>
  <c r="R7460" i="1"/>
  <c r="Q7460" i="1"/>
  <c r="P7460" i="1"/>
  <c r="O7460" i="1"/>
  <c r="N7460" i="1"/>
  <c r="M7460" i="1"/>
  <c r="T7459" i="1"/>
  <c r="S7459" i="1"/>
  <c r="R7459" i="1"/>
  <c r="Q7459" i="1"/>
  <c r="P7459" i="1"/>
  <c r="O7459" i="1"/>
  <c r="N7459" i="1"/>
  <c r="M7459" i="1"/>
  <c r="T7458" i="1"/>
  <c r="S7458" i="1"/>
  <c r="R7458" i="1"/>
  <c r="Q7458" i="1"/>
  <c r="P7458" i="1"/>
  <c r="O7458" i="1"/>
  <c r="N7458" i="1"/>
  <c r="M7458" i="1"/>
  <c r="T7457" i="1"/>
  <c r="S7457" i="1"/>
  <c r="R7457" i="1"/>
  <c r="Q7457" i="1"/>
  <c r="P7457" i="1"/>
  <c r="O7457" i="1"/>
  <c r="N7457" i="1"/>
  <c r="M7457" i="1"/>
  <c r="T7456" i="1"/>
  <c r="S7456" i="1"/>
  <c r="R7456" i="1"/>
  <c r="Q7456" i="1"/>
  <c r="P7456" i="1"/>
  <c r="O7456" i="1"/>
  <c r="N7456" i="1"/>
  <c r="M7456" i="1"/>
  <c r="T7455" i="1"/>
  <c r="S7455" i="1"/>
  <c r="R7455" i="1"/>
  <c r="Q7455" i="1"/>
  <c r="P7455" i="1"/>
  <c r="O7455" i="1"/>
  <c r="N7455" i="1"/>
  <c r="M7455" i="1"/>
  <c r="T7454" i="1"/>
  <c r="S7454" i="1"/>
  <c r="R7454" i="1"/>
  <c r="Q7454" i="1"/>
  <c r="P7454" i="1"/>
  <c r="O7454" i="1"/>
  <c r="N7454" i="1"/>
  <c r="M7454" i="1"/>
  <c r="T7453" i="1"/>
  <c r="S7453" i="1"/>
  <c r="R7453" i="1"/>
  <c r="Q7453" i="1"/>
  <c r="P7453" i="1"/>
  <c r="O7453" i="1"/>
  <c r="N7453" i="1"/>
  <c r="M7453" i="1"/>
  <c r="T7452" i="1"/>
  <c r="S7452" i="1"/>
  <c r="R7452" i="1"/>
  <c r="Q7452" i="1"/>
  <c r="P7452" i="1"/>
  <c r="O7452" i="1"/>
  <c r="N7452" i="1"/>
  <c r="M7452" i="1"/>
  <c r="T7451" i="1"/>
  <c r="S7451" i="1"/>
  <c r="R7451" i="1"/>
  <c r="Q7451" i="1"/>
  <c r="P7451" i="1"/>
  <c r="O7451" i="1"/>
  <c r="N7451" i="1"/>
  <c r="M7451" i="1"/>
  <c r="T7450" i="1"/>
  <c r="S7450" i="1"/>
  <c r="R7450" i="1"/>
  <c r="Q7450" i="1"/>
  <c r="P7450" i="1"/>
  <c r="O7450" i="1"/>
  <c r="N7450" i="1"/>
  <c r="M7450" i="1"/>
  <c r="T7449" i="1"/>
  <c r="S7449" i="1"/>
  <c r="R7449" i="1"/>
  <c r="Q7449" i="1"/>
  <c r="P7449" i="1"/>
  <c r="O7449" i="1"/>
  <c r="N7449" i="1"/>
  <c r="M7449" i="1"/>
  <c r="T7448" i="1"/>
  <c r="S7448" i="1"/>
  <c r="R7448" i="1"/>
  <c r="Q7448" i="1"/>
  <c r="P7448" i="1"/>
  <c r="O7448" i="1"/>
  <c r="N7448" i="1"/>
  <c r="M7448" i="1"/>
  <c r="T7447" i="1"/>
  <c r="S7447" i="1"/>
  <c r="R7447" i="1"/>
  <c r="Q7447" i="1"/>
  <c r="P7447" i="1"/>
  <c r="O7447" i="1"/>
  <c r="N7447" i="1"/>
  <c r="M7447" i="1"/>
  <c r="T7446" i="1"/>
  <c r="S7446" i="1"/>
  <c r="R7446" i="1"/>
  <c r="Q7446" i="1"/>
  <c r="P7446" i="1"/>
  <c r="O7446" i="1"/>
  <c r="N7446" i="1"/>
  <c r="M7446" i="1"/>
  <c r="T7445" i="1"/>
  <c r="S7445" i="1"/>
  <c r="R7445" i="1"/>
  <c r="Q7445" i="1"/>
  <c r="P7445" i="1"/>
  <c r="O7445" i="1"/>
  <c r="N7445" i="1"/>
  <c r="M7445" i="1"/>
  <c r="T7444" i="1"/>
  <c r="S7444" i="1"/>
  <c r="R7444" i="1"/>
  <c r="Q7444" i="1"/>
  <c r="P7444" i="1"/>
  <c r="O7444" i="1"/>
  <c r="N7444" i="1"/>
  <c r="M7444" i="1"/>
  <c r="T7443" i="1"/>
  <c r="S7443" i="1"/>
  <c r="R7443" i="1"/>
  <c r="Q7443" i="1"/>
  <c r="P7443" i="1"/>
  <c r="O7443" i="1"/>
  <c r="N7443" i="1"/>
  <c r="M7443" i="1"/>
  <c r="T7442" i="1"/>
  <c r="S7442" i="1"/>
  <c r="R7442" i="1"/>
  <c r="Q7442" i="1"/>
  <c r="P7442" i="1"/>
  <c r="O7442" i="1"/>
  <c r="N7442" i="1"/>
  <c r="M7442" i="1"/>
  <c r="T7441" i="1"/>
  <c r="S7441" i="1"/>
  <c r="R7441" i="1"/>
  <c r="Q7441" i="1"/>
  <c r="P7441" i="1"/>
  <c r="O7441" i="1"/>
  <c r="N7441" i="1"/>
  <c r="M7441" i="1"/>
  <c r="T7440" i="1"/>
  <c r="S7440" i="1"/>
  <c r="R7440" i="1"/>
  <c r="Q7440" i="1"/>
  <c r="P7440" i="1"/>
  <c r="O7440" i="1"/>
  <c r="N7440" i="1"/>
  <c r="M7440" i="1"/>
  <c r="T7439" i="1"/>
  <c r="S7439" i="1"/>
  <c r="R7439" i="1"/>
  <c r="Q7439" i="1"/>
  <c r="P7439" i="1"/>
  <c r="O7439" i="1"/>
  <c r="N7439" i="1"/>
  <c r="M7439" i="1"/>
  <c r="T7438" i="1"/>
  <c r="S7438" i="1"/>
  <c r="R7438" i="1"/>
  <c r="Q7438" i="1"/>
  <c r="P7438" i="1"/>
  <c r="O7438" i="1"/>
  <c r="N7438" i="1"/>
  <c r="M7438" i="1"/>
  <c r="T7437" i="1"/>
  <c r="S7437" i="1"/>
  <c r="R7437" i="1"/>
  <c r="Q7437" i="1"/>
  <c r="P7437" i="1"/>
  <c r="O7437" i="1"/>
  <c r="M7437" i="1"/>
  <c r="N7437" i="1" s="1"/>
  <c r="T7436" i="1"/>
  <c r="S7436" i="1"/>
  <c r="R7436" i="1"/>
  <c r="Q7436" i="1"/>
  <c r="P7436" i="1"/>
  <c r="O7436" i="1"/>
  <c r="M7436" i="1"/>
  <c r="N7436" i="1" s="1"/>
  <c r="T7435" i="1"/>
  <c r="S7435" i="1"/>
  <c r="R7435" i="1"/>
  <c r="Q7435" i="1"/>
  <c r="P7435" i="1"/>
  <c r="O7435" i="1"/>
  <c r="M7435" i="1"/>
  <c r="N7435" i="1" s="1"/>
  <c r="T7434" i="1"/>
  <c r="S7434" i="1"/>
  <c r="R7434" i="1"/>
  <c r="Q7434" i="1"/>
  <c r="P7434" i="1"/>
  <c r="O7434" i="1"/>
  <c r="M7434" i="1"/>
  <c r="N7434" i="1" s="1"/>
  <c r="T7433" i="1"/>
  <c r="S7433" i="1"/>
  <c r="R7433" i="1"/>
  <c r="Q7433" i="1"/>
  <c r="P7433" i="1"/>
  <c r="O7433" i="1"/>
  <c r="M7433" i="1"/>
  <c r="N7433" i="1" s="1"/>
  <c r="T7432" i="1"/>
  <c r="S7432" i="1"/>
  <c r="R7432" i="1"/>
  <c r="Q7432" i="1"/>
  <c r="P7432" i="1"/>
  <c r="O7432" i="1"/>
  <c r="M7432" i="1"/>
  <c r="N7432" i="1" s="1"/>
  <c r="T7431" i="1"/>
  <c r="S7431" i="1"/>
  <c r="R7431" i="1"/>
  <c r="Q7431" i="1"/>
  <c r="P7431" i="1"/>
  <c r="O7431" i="1"/>
  <c r="M7431" i="1"/>
  <c r="N7431" i="1" s="1"/>
  <c r="T7430" i="1"/>
  <c r="S7430" i="1"/>
  <c r="R7430" i="1"/>
  <c r="Q7430" i="1"/>
  <c r="P7430" i="1"/>
  <c r="O7430" i="1"/>
  <c r="M7430" i="1"/>
  <c r="N7430" i="1" s="1"/>
  <c r="T7429" i="1"/>
  <c r="S7429" i="1"/>
  <c r="R7429" i="1"/>
  <c r="Q7429" i="1"/>
  <c r="P7429" i="1"/>
  <c r="O7429" i="1"/>
  <c r="M7429" i="1"/>
  <c r="N7429" i="1" s="1"/>
  <c r="T7428" i="1"/>
  <c r="S7428" i="1"/>
  <c r="R7428" i="1"/>
  <c r="Q7428" i="1"/>
  <c r="P7428" i="1"/>
  <c r="O7428" i="1"/>
  <c r="M7428" i="1"/>
  <c r="N7428" i="1" s="1"/>
  <c r="T7427" i="1"/>
  <c r="S7427" i="1"/>
  <c r="R7427" i="1"/>
  <c r="Q7427" i="1"/>
  <c r="P7427" i="1"/>
  <c r="O7427" i="1"/>
  <c r="M7427" i="1"/>
  <c r="N7427" i="1" s="1"/>
  <c r="T7426" i="1"/>
  <c r="S7426" i="1"/>
  <c r="R7426" i="1"/>
  <c r="Q7426" i="1"/>
  <c r="P7426" i="1"/>
  <c r="O7426" i="1"/>
  <c r="N7426" i="1"/>
  <c r="M7426" i="1"/>
  <c r="T7425" i="1"/>
  <c r="S7425" i="1"/>
  <c r="R7425" i="1"/>
  <c r="Q7425" i="1"/>
  <c r="P7425" i="1"/>
  <c r="O7425" i="1"/>
  <c r="N7425" i="1"/>
  <c r="M7425" i="1"/>
  <c r="T7424" i="1"/>
  <c r="S7424" i="1"/>
  <c r="R7424" i="1"/>
  <c r="Q7424" i="1"/>
  <c r="P7424" i="1"/>
  <c r="O7424" i="1"/>
  <c r="N7424" i="1"/>
  <c r="M7424" i="1"/>
  <c r="T7423" i="1"/>
  <c r="S7423" i="1"/>
  <c r="R7423" i="1"/>
  <c r="Q7423" i="1"/>
  <c r="P7423" i="1"/>
  <c r="O7423" i="1"/>
  <c r="N7423" i="1"/>
  <c r="M7423" i="1"/>
  <c r="T7422" i="1"/>
  <c r="S7422" i="1"/>
  <c r="R7422" i="1"/>
  <c r="Q7422" i="1"/>
  <c r="P7422" i="1"/>
  <c r="O7422" i="1"/>
  <c r="N7422" i="1"/>
  <c r="M7422" i="1"/>
  <c r="T7421" i="1"/>
  <c r="S7421" i="1"/>
  <c r="R7421" i="1"/>
  <c r="Q7421" i="1"/>
  <c r="P7421" i="1"/>
  <c r="O7421" i="1"/>
  <c r="N7421" i="1"/>
  <c r="M7421" i="1"/>
  <c r="T7420" i="1"/>
  <c r="S7420" i="1"/>
  <c r="R7420" i="1"/>
  <c r="Q7420" i="1"/>
  <c r="P7420" i="1"/>
  <c r="O7420" i="1"/>
  <c r="N7420" i="1"/>
  <c r="M7420" i="1"/>
  <c r="T7419" i="1"/>
  <c r="S7419" i="1"/>
  <c r="R7419" i="1"/>
  <c r="Q7419" i="1"/>
  <c r="P7419" i="1"/>
  <c r="O7419" i="1"/>
  <c r="N7419" i="1"/>
  <c r="M7419" i="1"/>
  <c r="T7418" i="1"/>
  <c r="S7418" i="1"/>
  <c r="R7418" i="1"/>
  <c r="Q7418" i="1"/>
  <c r="P7418" i="1"/>
  <c r="O7418" i="1"/>
  <c r="N7418" i="1"/>
  <c r="M7418" i="1"/>
  <c r="T7417" i="1"/>
  <c r="S7417" i="1"/>
  <c r="R7417" i="1"/>
  <c r="Q7417" i="1"/>
  <c r="P7417" i="1"/>
  <c r="O7417" i="1"/>
  <c r="N7417" i="1"/>
  <c r="M7417" i="1"/>
  <c r="T7416" i="1"/>
  <c r="S7416" i="1"/>
  <c r="R7416" i="1"/>
  <c r="Q7416" i="1"/>
  <c r="P7416" i="1"/>
  <c r="O7416" i="1"/>
  <c r="N7416" i="1"/>
  <c r="M7416" i="1"/>
  <c r="T7415" i="1"/>
  <c r="S7415" i="1"/>
  <c r="R7415" i="1"/>
  <c r="Q7415" i="1"/>
  <c r="P7415" i="1"/>
  <c r="O7415" i="1"/>
  <c r="N7415" i="1"/>
  <c r="M7415" i="1"/>
  <c r="T7414" i="1"/>
  <c r="S7414" i="1"/>
  <c r="R7414" i="1"/>
  <c r="Q7414" i="1"/>
  <c r="P7414" i="1"/>
  <c r="O7414" i="1"/>
  <c r="N7414" i="1"/>
  <c r="M7414" i="1"/>
  <c r="T7413" i="1"/>
  <c r="S7413" i="1"/>
  <c r="R7413" i="1"/>
  <c r="Q7413" i="1"/>
  <c r="P7413" i="1"/>
  <c r="O7413" i="1"/>
  <c r="N7413" i="1"/>
  <c r="M7413" i="1"/>
  <c r="T7412" i="1"/>
  <c r="S7412" i="1"/>
  <c r="R7412" i="1"/>
  <c r="Q7412" i="1"/>
  <c r="P7412" i="1"/>
  <c r="O7412" i="1"/>
  <c r="N7412" i="1"/>
  <c r="M7412" i="1"/>
  <c r="T7411" i="1"/>
  <c r="S7411" i="1"/>
  <c r="R7411" i="1"/>
  <c r="Q7411" i="1"/>
  <c r="P7411" i="1"/>
  <c r="O7411" i="1"/>
  <c r="N7411" i="1"/>
  <c r="M7411" i="1"/>
  <c r="T7410" i="1"/>
  <c r="S7410" i="1"/>
  <c r="R7410" i="1"/>
  <c r="Q7410" i="1"/>
  <c r="P7410" i="1"/>
  <c r="O7410" i="1"/>
  <c r="N7410" i="1"/>
  <c r="M7410" i="1"/>
  <c r="T7409" i="1"/>
  <c r="S7409" i="1"/>
  <c r="R7409" i="1"/>
  <c r="Q7409" i="1"/>
  <c r="P7409" i="1"/>
  <c r="O7409" i="1"/>
  <c r="N7409" i="1"/>
  <c r="M7409" i="1"/>
  <c r="T7408" i="1"/>
  <c r="S7408" i="1"/>
  <c r="R7408" i="1"/>
  <c r="Q7408" i="1"/>
  <c r="P7408" i="1"/>
  <c r="O7408" i="1"/>
  <c r="M7408" i="1"/>
  <c r="N7408" i="1" s="1"/>
  <c r="T7407" i="1"/>
  <c r="S7407" i="1"/>
  <c r="R7407" i="1"/>
  <c r="Q7407" i="1"/>
  <c r="P7407" i="1"/>
  <c r="O7407" i="1"/>
  <c r="N7407" i="1"/>
  <c r="M7407" i="1"/>
  <c r="T7406" i="1"/>
  <c r="S7406" i="1"/>
  <c r="R7406" i="1"/>
  <c r="Q7406" i="1"/>
  <c r="P7406" i="1"/>
  <c r="O7406" i="1"/>
  <c r="N7406" i="1"/>
  <c r="M7406" i="1"/>
  <c r="T7405" i="1"/>
  <c r="S7405" i="1"/>
  <c r="R7405" i="1"/>
  <c r="Q7405" i="1"/>
  <c r="P7405" i="1"/>
  <c r="O7405" i="1"/>
  <c r="N7405" i="1"/>
  <c r="M7405" i="1"/>
  <c r="T7404" i="1"/>
  <c r="S7404" i="1"/>
  <c r="R7404" i="1"/>
  <c r="Q7404" i="1"/>
  <c r="P7404" i="1"/>
  <c r="O7404" i="1"/>
  <c r="N7404" i="1"/>
  <c r="M7404" i="1"/>
  <c r="T7403" i="1"/>
  <c r="S7403" i="1"/>
  <c r="R7403" i="1"/>
  <c r="Q7403" i="1"/>
  <c r="P7403" i="1"/>
  <c r="O7403" i="1"/>
  <c r="N7403" i="1"/>
  <c r="M7403" i="1"/>
  <c r="T7402" i="1"/>
  <c r="S7402" i="1"/>
  <c r="R7402" i="1"/>
  <c r="Q7402" i="1"/>
  <c r="P7402" i="1"/>
  <c r="O7402" i="1"/>
  <c r="M7402" i="1"/>
  <c r="N7402" i="1" s="1"/>
  <c r="T7401" i="1"/>
  <c r="S7401" i="1"/>
  <c r="R7401" i="1"/>
  <c r="Q7401" i="1"/>
  <c r="P7401" i="1"/>
  <c r="O7401" i="1"/>
  <c r="M7401" i="1"/>
  <c r="N7401" i="1" s="1"/>
  <c r="T7400" i="1"/>
  <c r="S7400" i="1"/>
  <c r="R7400" i="1"/>
  <c r="Q7400" i="1"/>
  <c r="P7400" i="1"/>
  <c r="O7400" i="1"/>
  <c r="M7400" i="1"/>
  <c r="N7400" i="1" s="1"/>
  <c r="T7399" i="1"/>
  <c r="S7399" i="1"/>
  <c r="R7399" i="1"/>
  <c r="Q7399" i="1"/>
  <c r="P7399" i="1"/>
  <c r="O7399" i="1"/>
  <c r="M7399" i="1"/>
  <c r="N7399" i="1" s="1"/>
  <c r="T7398" i="1"/>
  <c r="S7398" i="1"/>
  <c r="R7398" i="1"/>
  <c r="Q7398" i="1"/>
  <c r="P7398" i="1"/>
  <c r="O7398" i="1"/>
  <c r="N7398" i="1"/>
  <c r="M7398" i="1"/>
  <c r="T7397" i="1"/>
  <c r="S7397" i="1"/>
  <c r="R7397" i="1"/>
  <c r="Q7397" i="1"/>
  <c r="P7397" i="1"/>
  <c r="O7397" i="1"/>
  <c r="N7397" i="1"/>
  <c r="M7397" i="1"/>
  <c r="T7396" i="1"/>
  <c r="S7396" i="1"/>
  <c r="R7396" i="1"/>
  <c r="Q7396" i="1"/>
  <c r="P7396" i="1"/>
  <c r="O7396" i="1"/>
  <c r="N7396" i="1"/>
  <c r="M7396" i="1"/>
  <c r="T7395" i="1"/>
  <c r="S7395" i="1"/>
  <c r="R7395" i="1"/>
  <c r="Q7395" i="1"/>
  <c r="P7395" i="1"/>
  <c r="O7395" i="1"/>
  <c r="N7395" i="1"/>
  <c r="M7395" i="1"/>
  <c r="T7394" i="1"/>
  <c r="S7394" i="1"/>
  <c r="R7394" i="1"/>
  <c r="Q7394" i="1"/>
  <c r="P7394" i="1"/>
  <c r="O7394" i="1"/>
  <c r="N7394" i="1"/>
  <c r="M7394" i="1"/>
  <c r="T7393" i="1"/>
  <c r="S7393" i="1"/>
  <c r="R7393" i="1"/>
  <c r="Q7393" i="1"/>
  <c r="P7393" i="1"/>
  <c r="O7393" i="1"/>
  <c r="N7393" i="1"/>
  <c r="M7393" i="1"/>
  <c r="T7392" i="1"/>
  <c r="S7392" i="1"/>
  <c r="R7392" i="1"/>
  <c r="Q7392" i="1"/>
  <c r="P7392" i="1"/>
  <c r="O7392" i="1"/>
  <c r="N7392" i="1"/>
  <c r="M7392" i="1"/>
  <c r="T7391" i="1"/>
  <c r="S7391" i="1"/>
  <c r="R7391" i="1"/>
  <c r="Q7391" i="1"/>
  <c r="P7391" i="1"/>
  <c r="O7391" i="1"/>
  <c r="N7391" i="1"/>
  <c r="M7391" i="1"/>
  <c r="T7390" i="1"/>
  <c r="S7390" i="1"/>
  <c r="R7390" i="1"/>
  <c r="Q7390" i="1"/>
  <c r="P7390" i="1"/>
  <c r="O7390" i="1"/>
  <c r="N7390" i="1"/>
  <c r="M7390" i="1"/>
  <c r="T7389" i="1"/>
  <c r="S7389" i="1"/>
  <c r="R7389" i="1"/>
  <c r="Q7389" i="1"/>
  <c r="P7389" i="1"/>
  <c r="O7389" i="1"/>
  <c r="N7389" i="1"/>
  <c r="M7389" i="1"/>
  <c r="T7388" i="1"/>
  <c r="S7388" i="1"/>
  <c r="R7388" i="1"/>
  <c r="Q7388" i="1"/>
  <c r="P7388" i="1"/>
  <c r="O7388" i="1"/>
  <c r="N7388" i="1"/>
  <c r="M7388" i="1"/>
  <c r="T7387" i="1"/>
  <c r="S7387" i="1"/>
  <c r="R7387" i="1"/>
  <c r="Q7387" i="1"/>
  <c r="P7387" i="1"/>
  <c r="O7387" i="1"/>
  <c r="M7387" i="1"/>
  <c r="N7387" i="1" s="1"/>
  <c r="T7386" i="1"/>
  <c r="S7386" i="1"/>
  <c r="R7386" i="1"/>
  <c r="Q7386" i="1"/>
  <c r="P7386" i="1"/>
  <c r="O7386" i="1"/>
  <c r="N7386" i="1"/>
  <c r="M7386" i="1"/>
  <c r="T7385" i="1"/>
  <c r="S7385" i="1"/>
  <c r="R7385" i="1"/>
  <c r="Q7385" i="1"/>
  <c r="P7385" i="1"/>
  <c r="O7385" i="1"/>
  <c r="N7385" i="1"/>
  <c r="M7385" i="1"/>
  <c r="T7384" i="1"/>
  <c r="S7384" i="1"/>
  <c r="R7384" i="1"/>
  <c r="Q7384" i="1"/>
  <c r="P7384" i="1"/>
  <c r="O7384" i="1"/>
  <c r="N7384" i="1"/>
  <c r="M7384" i="1"/>
  <c r="T7383" i="1"/>
  <c r="S7383" i="1"/>
  <c r="R7383" i="1"/>
  <c r="Q7383" i="1"/>
  <c r="P7383" i="1"/>
  <c r="O7383" i="1"/>
  <c r="N7383" i="1"/>
  <c r="M7383" i="1"/>
  <c r="T7382" i="1"/>
  <c r="S7382" i="1"/>
  <c r="R7382" i="1"/>
  <c r="Q7382" i="1"/>
  <c r="P7382" i="1"/>
  <c r="O7382" i="1"/>
  <c r="N7382" i="1"/>
  <c r="M7382" i="1"/>
  <c r="T7381" i="1"/>
  <c r="S7381" i="1"/>
  <c r="R7381" i="1"/>
  <c r="Q7381" i="1"/>
  <c r="P7381" i="1"/>
  <c r="O7381" i="1"/>
  <c r="N7381" i="1"/>
  <c r="M7381" i="1"/>
  <c r="T7380" i="1"/>
  <c r="S7380" i="1"/>
  <c r="R7380" i="1"/>
  <c r="Q7380" i="1"/>
  <c r="P7380" i="1"/>
  <c r="O7380" i="1"/>
  <c r="M7380" i="1"/>
  <c r="N7380" i="1" s="1"/>
  <c r="T7379" i="1"/>
  <c r="S7379" i="1"/>
  <c r="R7379" i="1"/>
  <c r="Q7379" i="1"/>
  <c r="P7379" i="1"/>
  <c r="O7379" i="1"/>
  <c r="M7379" i="1"/>
  <c r="N7379" i="1" s="1"/>
  <c r="T7378" i="1"/>
  <c r="S7378" i="1"/>
  <c r="R7378" i="1"/>
  <c r="Q7378" i="1"/>
  <c r="P7378" i="1"/>
  <c r="O7378" i="1"/>
  <c r="M7378" i="1"/>
  <c r="N7378" i="1" s="1"/>
  <c r="T7377" i="1"/>
  <c r="S7377" i="1"/>
  <c r="R7377" i="1"/>
  <c r="Q7377" i="1"/>
  <c r="P7377" i="1"/>
  <c r="O7377" i="1"/>
  <c r="M7377" i="1"/>
  <c r="N7377" i="1" s="1"/>
  <c r="T7376" i="1"/>
  <c r="S7376" i="1"/>
  <c r="R7376" i="1"/>
  <c r="Q7376" i="1"/>
  <c r="P7376" i="1"/>
  <c r="O7376" i="1"/>
  <c r="M7376" i="1"/>
  <c r="N7376" i="1" s="1"/>
  <c r="T7375" i="1"/>
  <c r="S7375" i="1"/>
  <c r="R7375" i="1"/>
  <c r="Q7375" i="1"/>
  <c r="P7375" i="1"/>
  <c r="O7375" i="1"/>
  <c r="M7375" i="1"/>
  <c r="N7375" i="1" s="1"/>
  <c r="T7374" i="1"/>
  <c r="S7374" i="1"/>
  <c r="R7374" i="1"/>
  <c r="Q7374" i="1"/>
  <c r="P7374" i="1"/>
  <c r="O7374" i="1"/>
  <c r="M7374" i="1"/>
  <c r="N7374" i="1" s="1"/>
  <c r="T7373" i="1"/>
  <c r="S7373" i="1"/>
  <c r="R7373" i="1"/>
  <c r="Q7373" i="1"/>
  <c r="P7373" i="1"/>
  <c r="O7373" i="1"/>
  <c r="M7373" i="1"/>
  <c r="N7373" i="1" s="1"/>
  <c r="T7372" i="1"/>
  <c r="S7372" i="1"/>
  <c r="R7372" i="1"/>
  <c r="Q7372" i="1"/>
  <c r="P7372" i="1"/>
  <c r="O7372" i="1"/>
  <c r="M7372" i="1"/>
  <c r="N7372" i="1" s="1"/>
  <c r="T7371" i="1"/>
  <c r="S7371" i="1"/>
  <c r="R7371" i="1"/>
  <c r="Q7371" i="1"/>
  <c r="P7371" i="1"/>
  <c r="O7371" i="1"/>
  <c r="M7371" i="1"/>
  <c r="N7371" i="1" s="1"/>
  <c r="T7370" i="1"/>
  <c r="S7370" i="1"/>
  <c r="R7370" i="1"/>
  <c r="Q7370" i="1"/>
  <c r="P7370" i="1"/>
  <c r="O7370" i="1"/>
  <c r="M7370" i="1"/>
  <c r="N7370" i="1" s="1"/>
  <c r="T7369" i="1"/>
  <c r="S7369" i="1"/>
  <c r="R7369" i="1"/>
  <c r="Q7369" i="1"/>
  <c r="P7369" i="1"/>
  <c r="O7369" i="1"/>
  <c r="M7369" i="1"/>
  <c r="N7369" i="1" s="1"/>
  <c r="T7368" i="1"/>
  <c r="S7368" i="1"/>
  <c r="R7368" i="1"/>
  <c r="Q7368" i="1"/>
  <c r="P7368" i="1"/>
  <c r="O7368" i="1"/>
  <c r="M7368" i="1"/>
  <c r="N7368" i="1" s="1"/>
  <c r="T7367" i="1"/>
  <c r="S7367" i="1"/>
  <c r="R7367" i="1"/>
  <c r="Q7367" i="1"/>
  <c r="P7367" i="1"/>
  <c r="O7367" i="1"/>
  <c r="M7367" i="1"/>
  <c r="N7367" i="1" s="1"/>
  <c r="T7366" i="1"/>
  <c r="S7366" i="1"/>
  <c r="R7366" i="1"/>
  <c r="Q7366" i="1"/>
  <c r="P7366" i="1"/>
  <c r="O7366" i="1"/>
  <c r="M7366" i="1"/>
  <c r="N7366" i="1" s="1"/>
  <c r="T7365" i="1"/>
  <c r="S7365" i="1"/>
  <c r="R7365" i="1"/>
  <c r="Q7365" i="1"/>
  <c r="P7365" i="1"/>
  <c r="O7365" i="1"/>
  <c r="M7365" i="1"/>
  <c r="N7365" i="1" s="1"/>
  <c r="T7364" i="1"/>
  <c r="S7364" i="1"/>
  <c r="R7364" i="1"/>
  <c r="Q7364" i="1"/>
  <c r="P7364" i="1"/>
  <c r="O7364" i="1"/>
  <c r="M7364" i="1"/>
  <c r="N7364" i="1" s="1"/>
  <c r="T7363" i="1"/>
  <c r="S7363" i="1"/>
  <c r="R7363" i="1"/>
  <c r="Q7363" i="1"/>
  <c r="P7363" i="1"/>
  <c r="O7363" i="1"/>
  <c r="M7363" i="1"/>
  <c r="N7363" i="1" s="1"/>
  <c r="T7362" i="1"/>
  <c r="S7362" i="1"/>
  <c r="R7362" i="1"/>
  <c r="Q7362" i="1"/>
  <c r="P7362" i="1"/>
  <c r="O7362" i="1"/>
  <c r="M7362" i="1"/>
  <c r="N7362" i="1" s="1"/>
  <c r="T7361" i="1"/>
  <c r="S7361" i="1"/>
  <c r="R7361" i="1"/>
  <c r="Q7361" i="1"/>
  <c r="P7361" i="1"/>
  <c r="O7361" i="1"/>
  <c r="N7361" i="1"/>
  <c r="M7361" i="1"/>
  <c r="T7360" i="1"/>
  <c r="S7360" i="1"/>
  <c r="R7360" i="1"/>
  <c r="Q7360" i="1"/>
  <c r="P7360" i="1"/>
  <c r="O7360" i="1"/>
  <c r="N7360" i="1"/>
  <c r="M7360" i="1"/>
  <c r="T7359" i="1"/>
  <c r="S7359" i="1"/>
  <c r="R7359" i="1"/>
  <c r="Q7359" i="1"/>
  <c r="P7359" i="1"/>
  <c r="O7359" i="1"/>
  <c r="N7359" i="1"/>
  <c r="M7359" i="1"/>
  <c r="T7358" i="1"/>
  <c r="S7358" i="1"/>
  <c r="R7358" i="1"/>
  <c r="Q7358" i="1"/>
  <c r="P7358" i="1"/>
  <c r="O7358" i="1"/>
  <c r="N7358" i="1"/>
  <c r="M7358" i="1"/>
  <c r="T7357" i="1"/>
  <c r="S7357" i="1"/>
  <c r="R7357" i="1"/>
  <c r="Q7357" i="1"/>
  <c r="P7357" i="1"/>
  <c r="O7357" i="1"/>
  <c r="N7357" i="1"/>
  <c r="M7357" i="1"/>
  <c r="T7356" i="1"/>
  <c r="S7356" i="1"/>
  <c r="R7356" i="1"/>
  <c r="Q7356" i="1"/>
  <c r="P7356" i="1"/>
  <c r="O7356" i="1"/>
  <c r="N7356" i="1"/>
  <c r="M7356" i="1"/>
  <c r="T7355" i="1"/>
  <c r="S7355" i="1"/>
  <c r="R7355" i="1"/>
  <c r="Q7355" i="1"/>
  <c r="P7355" i="1"/>
  <c r="O7355" i="1"/>
  <c r="M7355" i="1"/>
  <c r="N7355" i="1" s="1"/>
  <c r="T7354" i="1"/>
  <c r="S7354" i="1"/>
  <c r="R7354" i="1"/>
  <c r="Q7354" i="1"/>
  <c r="P7354" i="1"/>
  <c r="O7354" i="1"/>
  <c r="M7354" i="1"/>
  <c r="N7354" i="1" s="1"/>
  <c r="T7353" i="1"/>
  <c r="S7353" i="1"/>
  <c r="R7353" i="1"/>
  <c r="Q7353" i="1"/>
  <c r="P7353" i="1"/>
  <c r="O7353" i="1"/>
  <c r="M7353" i="1"/>
  <c r="N7353" i="1" s="1"/>
  <c r="T7352" i="1"/>
  <c r="S7352" i="1"/>
  <c r="R7352" i="1"/>
  <c r="Q7352" i="1"/>
  <c r="P7352" i="1"/>
  <c r="O7352" i="1"/>
  <c r="M7352" i="1"/>
  <c r="N7352" i="1" s="1"/>
  <c r="T7351" i="1"/>
  <c r="S7351" i="1"/>
  <c r="R7351" i="1"/>
  <c r="Q7351" i="1"/>
  <c r="P7351" i="1"/>
  <c r="O7351" i="1"/>
  <c r="M7351" i="1"/>
  <c r="N7351" i="1" s="1"/>
  <c r="T7350" i="1"/>
  <c r="S7350" i="1"/>
  <c r="R7350" i="1"/>
  <c r="Q7350" i="1"/>
  <c r="P7350" i="1"/>
  <c r="O7350" i="1"/>
  <c r="M7350" i="1"/>
  <c r="N7350" i="1" s="1"/>
  <c r="T7349" i="1"/>
  <c r="S7349" i="1"/>
  <c r="R7349" i="1"/>
  <c r="Q7349" i="1"/>
  <c r="P7349" i="1"/>
  <c r="O7349" i="1"/>
  <c r="M7349" i="1"/>
  <c r="N7349" i="1" s="1"/>
  <c r="T7348" i="1"/>
  <c r="S7348" i="1"/>
  <c r="R7348" i="1"/>
  <c r="Q7348" i="1"/>
  <c r="P7348" i="1"/>
  <c r="O7348" i="1"/>
  <c r="M7348" i="1"/>
  <c r="N7348" i="1" s="1"/>
  <c r="T7347" i="1"/>
  <c r="S7347" i="1"/>
  <c r="R7347" i="1"/>
  <c r="Q7347" i="1"/>
  <c r="P7347" i="1"/>
  <c r="O7347" i="1"/>
  <c r="M7347" i="1"/>
  <c r="N7347" i="1" s="1"/>
  <c r="T7346" i="1"/>
  <c r="S7346" i="1"/>
  <c r="R7346" i="1"/>
  <c r="Q7346" i="1"/>
  <c r="P7346" i="1"/>
  <c r="O7346" i="1"/>
  <c r="M7346" i="1"/>
  <c r="N7346" i="1" s="1"/>
  <c r="T7345" i="1"/>
  <c r="S7345" i="1"/>
  <c r="R7345" i="1"/>
  <c r="Q7345" i="1"/>
  <c r="P7345" i="1"/>
  <c r="O7345" i="1"/>
  <c r="M7345" i="1"/>
  <c r="N7345" i="1" s="1"/>
  <c r="T7344" i="1"/>
  <c r="S7344" i="1"/>
  <c r="R7344" i="1"/>
  <c r="Q7344" i="1"/>
  <c r="P7344" i="1"/>
  <c r="O7344" i="1"/>
  <c r="M7344" i="1"/>
  <c r="N7344" i="1" s="1"/>
  <c r="T7343" i="1"/>
  <c r="S7343" i="1"/>
  <c r="R7343" i="1"/>
  <c r="Q7343" i="1"/>
  <c r="P7343" i="1"/>
  <c r="O7343" i="1"/>
  <c r="M7343" i="1"/>
  <c r="N7343" i="1" s="1"/>
  <c r="T7342" i="1"/>
  <c r="S7342" i="1"/>
  <c r="R7342" i="1"/>
  <c r="Q7342" i="1"/>
  <c r="P7342" i="1"/>
  <c r="O7342" i="1"/>
  <c r="M7342" i="1"/>
  <c r="N7342" i="1" s="1"/>
  <c r="T7341" i="1"/>
  <c r="S7341" i="1"/>
  <c r="R7341" i="1"/>
  <c r="Q7341" i="1"/>
  <c r="P7341" i="1"/>
  <c r="O7341" i="1"/>
  <c r="M7341" i="1"/>
  <c r="N7341" i="1" s="1"/>
  <c r="T7340" i="1"/>
  <c r="S7340" i="1"/>
  <c r="R7340" i="1"/>
  <c r="Q7340" i="1"/>
  <c r="P7340" i="1"/>
  <c r="O7340" i="1"/>
  <c r="N7340" i="1"/>
  <c r="M7340" i="1"/>
  <c r="T7339" i="1"/>
  <c r="S7339" i="1"/>
  <c r="R7339" i="1"/>
  <c r="Q7339" i="1"/>
  <c r="P7339" i="1"/>
  <c r="O7339" i="1"/>
  <c r="N7339" i="1"/>
  <c r="M7339" i="1"/>
  <c r="T7338" i="1"/>
  <c r="S7338" i="1"/>
  <c r="R7338" i="1"/>
  <c r="Q7338" i="1"/>
  <c r="P7338" i="1"/>
  <c r="O7338" i="1"/>
  <c r="N7338" i="1"/>
  <c r="M7338" i="1"/>
  <c r="T7337" i="1"/>
  <c r="S7337" i="1"/>
  <c r="R7337" i="1"/>
  <c r="Q7337" i="1"/>
  <c r="P7337" i="1"/>
  <c r="O7337" i="1"/>
  <c r="M7337" i="1"/>
  <c r="N7337" i="1" s="1"/>
  <c r="T7336" i="1"/>
  <c r="S7336" i="1"/>
  <c r="R7336" i="1"/>
  <c r="Q7336" i="1"/>
  <c r="P7336" i="1"/>
  <c r="O7336" i="1"/>
  <c r="M7336" i="1"/>
  <c r="N7336" i="1" s="1"/>
  <c r="T7335" i="1"/>
  <c r="S7335" i="1"/>
  <c r="R7335" i="1"/>
  <c r="Q7335" i="1"/>
  <c r="P7335" i="1"/>
  <c r="O7335" i="1"/>
  <c r="M7335" i="1"/>
  <c r="N7335" i="1" s="1"/>
  <c r="T7334" i="1"/>
  <c r="S7334" i="1"/>
  <c r="R7334" i="1"/>
  <c r="Q7334" i="1"/>
  <c r="P7334" i="1"/>
  <c r="O7334" i="1"/>
  <c r="M7334" i="1"/>
  <c r="N7334" i="1" s="1"/>
  <c r="T7333" i="1"/>
  <c r="S7333" i="1"/>
  <c r="R7333" i="1"/>
  <c r="Q7333" i="1"/>
  <c r="P7333" i="1"/>
  <c r="O7333" i="1"/>
  <c r="M7333" i="1"/>
  <c r="N7333" i="1" s="1"/>
  <c r="T7332" i="1"/>
  <c r="S7332" i="1"/>
  <c r="R7332" i="1"/>
  <c r="Q7332" i="1"/>
  <c r="P7332" i="1"/>
  <c r="O7332" i="1"/>
  <c r="M7332" i="1"/>
  <c r="N7332" i="1" s="1"/>
  <c r="T7331" i="1"/>
  <c r="S7331" i="1"/>
  <c r="R7331" i="1"/>
  <c r="Q7331" i="1"/>
  <c r="P7331" i="1"/>
  <c r="O7331" i="1"/>
  <c r="M7331" i="1"/>
  <c r="N7331" i="1" s="1"/>
  <c r="T7330" i="1"/>
  <c r="S7330" i="1"/>
  <c r="R7330" i="1"/>
  <c r="Q7330" i="1"/>
  <c r="P7330" i="1"/>
  <c r="O7330" i="1"/>
  <c r="M7330" i="1"/>
  <c r="N7330" i="1" s="1"/>
  <c r="T7329" i="1"/>
  <c r="S7329" i="1"/>
  <c r="R7329" i="1"/>
  <c r="Q7329" i="1"/>
  <c r="P7329" i="1"/>
  <c r="O7329" i="1"/>
  <c r="M7329" i="1"/>
  <c r="N7329" i="1" s="1"/>
  <c r="T7328" i="1"/>
  <c r="S7328" i="1"/>
  <c r="R7328" i="1"/>
  <c r="Q7328" i="1"/>
  <c r="P7328" i="1"/>
  <c r="O7328" i="1"/>
  <c r="N7328" i="1"/>
  <c r="M7328" i="1"/>
  <c r="T7327" i="1"/>
  <c r="S7327" i="1"/>
  <c r="R7327" i="1"/>
  <c r="Q7327" i="1"/>
  <c r="P7327" i="1"/>
  <c r="O7327" i="1"/>
  <c r="N7327" i="1"/>
  <c r="M7327" i="1"/>
  <c r="T7326" i="1"/>
  <c r="S7326" i="1"/>
  <c r="R7326" i="1"/>
  <c r="Q7326" i="1"/>
  <c r="P7326" i="1"/>
  <c r="O7326" i="1"/>
  <c r="N7326" i="1"/>
  <c r="M7326" i="1"/>
  <c r="T7325" i="1"/>
  <c r="S7325" i="1"/>
  <c r="R7325" i="1"/>
  <c r="Q7325" i="1"/>
  <c r="P7325" i="1"/>
  <c r="O7325" i="1"/>
  <c r="N7325" i="1"/>
  <c r="M7325" i="1"/>
  <c r="T7324" i="1"/>
  <c r="S7324" i="1"/>
  <c r="R7324" i="1"/>
  <c r="Q7324" i="1"/>
  <c r="P7324" i="1"/>
  <c r="O7324" i="1"/>
  <c r="N7324" i="1"/>
  <c r="M7324" i="1"/>
  <c r="T7323" i="1"/>
  <c r="S7323" i="1"/>
  <c r="R7323" i="1"/>
  <c r="Q7323" i="1"/>
  <c r="P7323" i="1"/>
  <c r="O7323" i="1"/>
  <c r="N7323" i="1"/>
  <c r="M7323" i="1"/>
  <c r="T7322" i="1"/>
  <c r="S7322" i="1"/>
  <c r="R7322" i="1"/>
  <c r="Q7322" i="1"/>
  <c r="P7322" i="1"/>
  <c r="O7322" i="1"/>
  <c r="N7322" i="1"/>
  <c r="M7322" i="1"/>
  <c r="T7321" i="1"/>
  <c r="S7321" i="1"/>
  <c r="R7321" i="1"/>
  <c r="Q7321" i="1"/>
  <c r="P7321" i="1"/>
  <c r="O7321" i="1"/>
  <c r="N7321" i="1"/>
  <c r="M7321" i="1"/>
  <c r="T7320" i="1"/>
  <c r="S7320" i="1"/>
  <c r="R7320" i="1"/>
  <c r="Q7320" i="1"/>
  <c r="P7320" i="1"/>
  <c r="O7320" i="1"/>
  <c r="N7320" i="1"/>
  <c r="M7320" i="1"/>
  <c r="T7319" i="1"/>
  <c r="S7319" i="1"/>
  <c r="R7319" i="1"/>
  <c r="Q7319" i="1"/>
  <c r="P7319" i="1"/>
  <c r="O7319" i="1"/>
  <c r="N7319" i="1"/>
  <c r="M7319" i="1"/>
  <c r="T7318" i="1"/>
  <c r="S7318" i="1"/>
  <c r="R7318" i="1"/>
  <c r="Q7318" i="1"/>
  <c r="P7318" i="1"/>
  <c r="O7318" i="1"/>
  <c r="N7318" i="1"/>
  <c r="M7318" i="1"/>
  <c r="T7317" i="1"/>
  <c r="S7317" i="1"/>
  <c r="R7317" i="1"/>
  <c r="Q7317" i="1"/>
  <c r="P7317" i="1"/>
  <c r="O7317" i="1"/>
  <c r="N7317" i="1"/>
  <c r="M7317" i="1"/>
  <c r="T7316" i="1"/>
  <c r="S7316" i="1"/>
  <c r="R7316" i="1"/>
  <c r="Q7316" i="1"/>
  <c r="P7316" i="1"/>
  <c r="O7316" i="1"/>
  <c r="N7316" i="1"/>
  <c r="M7316" i="1"/>
  <c r="T7315" i="1"/>
  <c r="S7315" i="1"/>
  <c r="R7315" i="1"/>
  <c r="Q7315" i="1"/>
  <c r="P7315" i="1"/>
  <c r="O7315" i="1"/>
  <c r="N7315" i="1"/>
  <c r="M7315" i="1"/>
  <c r="T7314" i="1"/>
  <c r="S7314" i="1"/>
  <c r="R7314" i="1"/>
  <c r="Q7314" i="1"/>
  <c r="P7314" i="1"/>
  <c r="O7314" i="1"/>
  <c r="N7314" i="1"/>
  <c r="M7314" i="1"/>
  <c r="T7313" i="1"/>
  <c r="S7313" i="1"/>
  <c r="R7313" i="1"/>
  <c r="Q7313" i="1"/>
  <c r="P7313" i="1"/>
  <c r="O7313" i="1"/>
  <c r="N7313" i="1"/>
  <c r="M7313" i="1"/>
  <c r="T7312" i="1"/>
  <c r="S7312" i="1"/>
  <c r="R7312" i="1"/>
  <c r="Q7312" i="1"/>
  <c r="P7312" i="1"/>
  <c r="O7312" i="1"/>
  <c r="N7312" i="1"/>
  <c r="M7312" i="1"/>
  <c r="T7311" i="1"/>
  <c r="S7311" i="1"/>
  <c r="R7311" i="1"/>
  <c r="Q7311" i="1"/>
  <c r="P7311" i="1"/>
  <c r="O7311" i="1"/>
  <c r="N7311" i="1"/>
  <c r="M7311" i="1"/>
  <c r="T7310" i="1"/>
  <c r="S7310" i="1"/>
  <c r="R7310" i="1"/>
  <c r="Q7310" i="1"/>
  <c r="P7310" i="1"/>
  <c r="O7310" i="1"/>
  <c r="N7310" i="1"/>
  <c r="M7310" i="1"/>
  <c r="T7309" i="1"/>
  <c r="S7309" i="1"/>
  <c r="R7309" i="1"/>
  <c r="Q7309" i="1"/>
  <c r="P7309" i="1"/>
  <c r="O7309" i="1"/>
  <c r="N7309" i="1"/>
  <c r="M7309" i="1"/>
  <c r="T7308" i="1"/>
  <c r="S7308" i="1"/>
  <c r="R7308" i="1"/>
  <c r="Q7308" i="1"/>
  <c r="P7308" i="1"/>
  <c r="O7308" i="1"/>
  <c r="N7308" i="1"/>
  <c r="M7308" i="1"/>
  <c r="T7307" i="1"/>
  <c r="S7307" i="1"/>
  <c r="R7307" i="1"/>
  <c r="Q7307" i="1"/>
  <c r="P7307" i="1"/>
  <c r="O7307" i="1"/>
  <c r="N7307" i="1"/>
  <c r="M7307" i="1"/>
  <c r="T7306" i="1"/>
  <c r="S7306" i="1"/>
  <c r="R7306" i="1"/>
  <c r="Q7306" i="1"/>
  <c r="P7306" i="1"/>
  <c r="O7306" i="1"/>
  <c r="N7306" i="1"/>
  <c r="M7306" i="1"/>
  <c r="T7305" i="1"/>
  <c r="S7305" i="1"/>
  <c r="R7305" i="1"/>
  <c r="Q7305" i="1"/>
  <c r="P7305" i="1"/>
  <c r="O7305" i="1"/>
  <c r="N7305" i="1"/>
  <c r="M7305" i="1"/>
  <c r="T7304" i="1"/>
  <c r="S7304" i="1"/>
  <c r="R7304" i="1"/>
  <c r="Q7304" i="1"/>
  <c r="P7304" i="1"/>
  <c r="O7304" i="1"/>
  <c r="N7304" i="1"/>
  <c r="M7304" i="1"/>
  <c r="T7303" i="1"/>
  <c r="S7303" i="1"/>
  <c r="R7303" i="1"/>
  <c r="Q7303" i="1"/>
  <c r="P7303" i="1"/>
  <c r="O7303" i="1"/>
  <c r="N7303" i="1"/>
  <c r="M7303" i="1"/>
  <c r="T7302" i="1"/>
  <c r="S7302" i="1"/>
  <c r="R7302" i="1"/>
  <c r="Q7302" i="1"/>
  <c r="P7302" i="1"/>
  <c r="O7302" i="1"/>
  <c r="N7302" i="1"/>
  <c r="M7302" i="1"/>
  <c r="T7301" i="1"/>
  <c r="S7301" i="1"/>
  <c r="R7301" i="1"/>
  <c r="Q7301" i="1"/>
  <c r="P7301" i="1"/>
  <c r="O7301" i="1"/>
  <c r="N7301" i="1"/>
  <c r="M7301" i="1"/>
  <c r="T7300" i="1"/>
  <c r="S7300" i="1"/>
  <c r="R7300" i="1"/>
  <c r="Q7300" i="1"/>
  <c r="P7300" i="1"/>
  <c r="O7300" i="1"/>
  <c r="N7300" i="1"/>
  <c r="M7300" i="1"/>
  <c r="T7299" i="1"/>
  <c r="S7299" i="1"/>
  <c r="R7299" i="1"/>
  <c r="Q7299" i="1"/>
  <c r="P7299" i="1"/>
  <c r="O7299" i="1"/>
  <c r="N7299" i="1"/>
  <c r="M7299" i="1"/>
  <c r="T7298" i="1"/>
  <c r="S7298" i="1"/>
  <c r="R7298" i="1"/>
  <c r="Q7298" i="1"/>
  <c r="P7298" i="1"/>
  <c r="O7298" i="1"/>
  <c r="N7298" i="1"/>
  <c r="M7298" i="1"/>
  <c r="T7297" i="1"/>
  <c r="S7297" i="1"/>
  <c r="R7297" i="1"/>
  <c r="Q7297" i="1"/>
  <c r="P7297" i="1"/>
  <c r="O7297" i="1"/>
  <c r="M7297" i="1"/>
  <c r="N7297" i="1" s="1"/>
  <c r="T7296" i="1"/>
  <c r="S7296" i="1"/>
  <c r="R7296" i="1"/>
  <c r="Q7296" i="1"/>
  <c r="P7296" i="1"/>
  <c r="O7296" i="1"/>
  <c r="M7296" i="1"/>
  <c r="N7296" i="1" s="1"/>
  <c r="T7295" i="1"/>
  <c r="S7295" i="1"/>
  <c r="R7295" i="1"/>
  <c r="Q7295" i="1"/>
  <c r="P7295" i="1"/>
  <c r="O7295" i="1"/>
  <c r="M7295" i="1"/>
  <c r="N7295" i="1" s="1"/>
  <c r="T7294" i="1"/>
  <c r="S7294" i="1"/>
  <c r="R7294" i="1"/>
  <c r="Q7294" i="1"/>
  <c r="P7294" i="1"/>
  <c r="O7294" i="1"/>
  <c r="M7294" i="1"/>
  <c r="N7294" i="1" s="1"/>
  <c r="T7293" i="1"/>
  <c r="S7293" i="1"/>
  <c r="R7293" i="1"/>
  <c r="Q7293" i="1"/>
  <c r="P7293" i="1"/>
  <c r="O7293" i="1"/>
  <c r="M7293" i="1"/>
  <c r="N7293" i="1" s="1"/>
  <c r="T7292" i="1"/>
  <c r="S7292" i="1"/>
  <c r="R7292" i="1"/>
  <c r="Q7292" i="1"/>
  <c r="P7292" i="1"/>
  <c r="O7292" i="1"/>
  <c r="M7292" i="1"/>
  <c r="N7292" i="1" s="1"/>
  <c r="T7291" i="1"/>
  <c r="S7291" i="1"/>
  <c r="R7291" i="1"/>
  <c r="Q7291" i="1"/>
  <c r="P7291" i="1"/>
  <c r="O7291" i="1"/>
  <c r="M7291" i="1"/>
  <c r="N7291" i="1" s="1"/>
  <c r="T7290" i="1"/>
  <c r="S7290" i="1"/>
  <c r="R7290" i="1"/>
  <c r="Q7290" i="1"/>
  <c r="P7290" i="1"/>
  <c r="O7290" i="1"/>
  <c r="M7290" i="1"/>
  <c r="N7290" i="1" s="1"/>
  <c r="T7289" i="1"/>
  <c r="S7289" i="1"/>
  <c r="R7289" i="1"/>
  <c r="Q7289" i="1"/>
  <c r="P7289" i="1"/>
  <c r="O7289" i="1"/>
  <c r="N7289" i="1"/>
  <c r="M7289" i="1"/>
  <c r="T7288" i="1"/>
  <c r="S7288" i="1"/>
  <c r="R7288" i="1"/>
  <c r="Q7288" i="1"/>
  <c r="P7288" i="1"/>
  <c r="O7288" i="1"/>
  <c r="M7288" i="1"/>
  <c r="N7288" i="1" s="1"/>
  <c r="T7287" i="1"/>
  <c r="S7287" i="1"/>
  <c r="R7287" i="1"/>
  <c r="Q7287" i="1"/>
  <c r="P7287" i="1"/>
  <c r="O7287" i="1"/>
  <c r="M7287" i="1"/>
  <c r="N7287" i="1" s="1"/>
  <c r="T7286" i="1"/>
  <c r="S7286" i="1"/>
  <c r="R7286" i="1"/>
  <c r="Q7286" i="1"/>
  <c r="P7286" i="1"/>
  <c r="O7286" i="1"/>
  <c r="M7286" i="1"/>
  <c r="N7286" i="1" s="1"/>
  <c r="T7285" i="1"/>
  <c r="S7285" i="1"/>
  <c r="R7285" i="1"/>
  <c r="Q7285" i="1"/>
  <c r="P7285" i="1"/>
  <c r="O7285" i="1"/>
  <c r="M7285" i="1"/>
  <c r="N7285" i="1" s="1"/>
  <c r="T7284" i="1"/>
  <c r="S7284" i="1"/>
  <c r="R7284" i="1"/>
  <c r="Q7284" i="1"/>
  <c r="P7284" i="1"/>
  <c r="O7284" i="1"/>
  <c r="M7284" i="1"/>
  <c r="N7284" i="1" s="1"/>
  <c r="T7283" i="1"/>
  <c r="S7283" i="1"/>
  <c r="R7283" i="1"/>
  <c r="Q7283" i="1"/>
  <c r="P7283" i="1"/>
  <c r="O7283" i="1"/>
  <c r="M7283" i="1"/>
  <c r="N7283" i="1" s="1"/>
  <c r="T7282" i="1"/>
  <c r="S7282" i="1"/>
  <c r="R7282" i="1"/>
  <c r="Q7282" i="1"/>
  <c r="P7282" i="1"/>
  <c r="O7282" i="1"/>
  <c r="M7282" i="1"/>
  <c r="N7282" i="1" s="1"/>
  <c r="T7281" i="1"/>
  <c r="S7281" i="1"/>
  <c r="R7281" i="1"/>
  <c r="Q7281" i="1"/>
  <c r="P7281" i="1"/>
  <c r="O7281" i="1"/>
  <c r="N7281" i="1"/>
  <c r="M7281" i="1"/>
  <c r="T7280" i="1"/>
  <c r="S7280" i="1"/>
  <c r="R7280" i="1"/>
  <c r="Q7280" i="1"/>
  <c r="P7280" i="1"/>
  <c r="O7280" i="1"/>
  <c r="N7280" i="1"/>
  <c r="M7280" i="1"/>
  <c r="T7279" i="1"/>
  <c r="S7279" i="1"/>
  <c r="R7279" i="1"/>
  <c r="Q7279" i="1"/>
  <c r="P7279" i="1"/>
  <c r="O7279" i="1"/>
  <c r="N7279" i="1"/>
  <c r="M7279" i="1"/>
  <c r="T7278" i="1"/>
  <c r="S7278" i="1"/>
  <c r="R7278" i="1"/>
  <c r="Q7278" i="1"/>
  <c r="P7278" i="1"/>
  <c r="O7278" i="1"/>
  <c r="N7278" i="1"/>
  <c r="M7278" i="1"/>
  <c r="T7277" i="1"/>
  <c r="S7277" i="1"/>
  <c r="R7277" i="1"/>
  <c r="Q7277" i="1"/>
  <c r="P7277" i="1"/>
  <c r="O7277" i="1"/>
  <c r="N7277" i="1"/>
  <c r="M7277" i="1"/>
  <c r="T7276" i="1"/>
  <c r="S7276" i="1"/>
  <c r="R7276" i="1"/>
  <c r="Q7276" i="1"/>
  <c r="P7276" i="1"/>
  <c r="O7276" i="1"/>
  <c r="N7276" i="1"/>
  <c r="M7276" i="1"/>
  <c r="T7275" i="1"/>
  <c r="S7275" i="1"/>
  <c r="R7275" i="1"/>
  <c r="Q7275" i="1"/>
  <c r="P7275" i="1"/>
  <c r="O7275" i="1"/>
  <c r="N7275" i="1"/>
  <c r="M7275" i="1"/>
  <c r="T7274" i="1"/>
  <c r="S7274" i="1"/>
  <c r="R7274" i="1"/>
  <c r="Q7274" i="1"/>
  <c r="P7274" i="1"/>
  <c r="O7274" i="1"/>
  <c r="M7274" i="1"/>
  <c r="N7274" i="1" s="1"/>
  <c r="T7273" i="1"/>
  <c r="S7273" i="1"/>
  <c r="R7273" i="1"/>
  <c r="Q7273" i="1"/>
  <c r="P7273" i="1"/>
  <c r="O7273" i="1"/>
  <c r="N7273" i="1"/>
  <c r="M7273" i="1"/>
  <c r="T7272" i="1"/>
  <c r="S7272" i="1"/>
  <c r="R7272" i="1"/>
  <c r="Q7272" i="1"/>
  <c r="P7272" i="1"/>
  <c r="O7272" i="1"/>
  <c r="N7272" i="1"/>
  <c r="M7272" i="1"/>
  <c r="T7271" i="1"/>
  <c r="S7271" i="1"/>
  <c r="R7271" i="1"/>
  <c r="Q7271" i="1"/>
  <c r="P7271" i="1"/>
  <c r="O7271" i="1"/>
  <c r="N7271" i="1"/>
  <c r="M7271" i="1"/>
  <c r="T7270" i="1"/>
  <c r="S7270" i="1"/>
  <c r="R7270" i="1"/>
  <c r="Q7270" i="1"/>
  <c r="P7270" i="1"/>
  <c r="O7270" i="1"/>
  <c r="N7270" i="1"/>
  <c r="M7270" i="1"/>
  <c r="T7269" i="1"/>
  <c r="S7269" i="1"/>
  <c r="R7269" i="1"/>
  <c r="Q7269" i="1"/>
  <c r="P7269" i="1"/>
  <c r="O7269" i="1"/>
  <c r="M7269" i="1"/>
  <c r="N7269" i="1" s="1"/>
  <c r="T7268" i="1"/>
  <c r="S7268" i="1"/>
  <c r="R7268" i="1"/>
  <c r="Q7268" i="1"/>
  <c r="P7268" i="1"/>
  <c r="O7268" i="1"/>
  <c r="M7268" i="1"/>
  <c r="N7268" i="1" s="1"/>
  <c r="T7267" i="1"/>
  <c r="S7267" i="1"/>
  <c r="R7267" i="1"/>
  <c r="Q7267" i="1"/>
  <c r="P7267" i="1"/>
  <c r="O7267" i="1"/>
  <c r="N7267" i="1"/>
  <c r="M7267" i="1"/>
  <c r="T7266" i="1"/>
  <c r="S7266" i="1"/>
  <c r="R7266" i="1"/>
  <c r="Q7266" i="1"/>
  <c r="P7266" i="1"/>
  <c r="O7266" i="1"/>
  <c r="N7266" i="1"/>
  <c r="M7266" i="1"/>
  <c r="T7265" i="1"/>
  <c r="S7265" i="1"/>
  <c r="R7265" i="1"/>
  <c r="Q7265" i="1"/>
  <c r="P7265" i="1"/>
  <c r="O7265" i="1"/>
  <c r="N7265" i="1"/>
  <c r="M7265" i="1"/>
  <c r="T7264" i="1"/>
  <c r="S7264" i="1"/>
  <c r="R7264" i="1"/>
  <c r="Q7264" i="1"/>
  <c r="P7264" i="1"/>
  <c r="O7264" i="1"/>
  <c r="N7264" i="1"/>
  <c r="M7264" i="1"/>
  <c r="T7263" i="1"/>
  <c r="S7263" i="1"/>
  <c r="R7263" i="1"/>
  <c r="Q7263" i="1"/>
  <c r="P7263" i="1"/>
  <c r="O7263" i="1"/>
  <c r="N7263" i="1"/>
  <c r="M7263" i="1"/>
  <c r="T7262" i="1"/>
  <c r="S7262" i="1"/>
  <c r="R7262" i="1"/>
  <c r="Q7262" i="1"/>
  <c r="P7262" i="1"/>
  <c r="O7262" i="1"/>
  <c r="N7262" i="1"/>
  <c r="M7262" i="1"/>
  <c r="T7261" i="1"/>
  <c r="S7261" i="1"/>
  <c r="R7261" i="1"/>
  <c r="Q7261" i="1"/>
  <c r="P7261" i="1"/>
  <c r="O7261" i="1"/>
  <c r="N7261" i="1"/>
  <c r="M7261" i="1"/>
  <c r="T7260" i="1"/>
  <c r="S7260" i="1"/>
  <c r="R7260" i="1"/>
  <c r="Q7260" i="1"/>
  <c r="P7260" i="1"/>
  <c r="O7260" i="1"/>
  <c r="N7260" i="1"/>
  <c r="M7260" i="1"/>
  <c r="T7259" i="1"/>
  <c r="S7259" i="1"/>
  <c r="R7259" i="1"/>
  <c r="Q7259" i="1"/>
  <c r="P7259" i="1"/>
  <c r="O7259" i="1"/>
  <c r="M7259" i="1"/>
  <c r="N7259" i="1" s="1"/>
  <c r="T7258" i="1"/>
  <c r="S7258" i="1"/>
  <c r="R7258" i="1"/>
  <c r="Q7258" i="1"/>
  <c r="P7258" i="1"/>
  <c r="O7258" i="1"/>
  <c r="M7258" i="1"/>
  <c r="N7258" i="1" s="1"/>
  <c r="T7257" i="1"/>
  <c r="S7257" i="1"/>
  <c r="R7257" i="1"/>
  <c r="Q7257" i="1"/>
  <c r="P7257" i="1"/>
  <c r="O7257" i="1"/>
  <c r="M7257" i="1"/>
  <c r="N7257" i="1" s="1"/>
  <c r="T7256" i="1"/>
  <c r="S7256" i="1"/>
  <c r="R7256" i="1"/>
  <c r="Q7256" i="1"/>
  <c r="P7256" i="1"/>
  <c r="O7256" i="1"/>
  <c r="M7256" i="1"/>
  <c r="N7256" i="1" s="1"/>
  <c r="T7255" i="1"/>
  <c r="S7255" i="1"/>
  <c r="R7255" i="1"/>
  <c r="Q7255" i="1"/>
  <c r="P7255" i="1"/>
  <c r="O7255" i="1"/>
  <c r="M7255" i="1"/>
  <c r="N7255" i="1" s="1"/>
  <c r="T7254" i="1"/>
  <c r="S7254" i="1"/>
  <c r="R7254" i="1"/>
  <c r="Q7254" i="1"/>
  <c r="P7254" i="1"/>
  <c r="O7254" i="1"/>
  <c r="M7254" i="1"/>
  <c r="N7254" i="1" s="1"/>
  <c r="T7253" i="1"/>
  <c r="S7253" i="1"/>
  <c r="R7253" i="1"/>
  <c r="Q7253" i="1"/>
  <c r="P7253" i="1"/>
  <c r="O7253" i="1"/>
  <c r="M7253" i="1"/>
  <c r="N7253" i="1" s="1"/>
  <c r="T7252" i="1"/>
  <c r="S7252" i="1"/>
  <c r="R7252" i="1"/>
  <c r="Q7252" i="1"/>
  <c r="P7252" i="1"/>
  <c r="O7252" i="1"/>
  <c r="N7252" i="1"/>
  <c r="M7252" i="1"/>
  <c r="T7251" i="1"/>
  <c r="S7251" i="1"/>
  <c r="R7251" i="1"/>
  <c r="Q7251" i="1"/>
  <c r="P7251" i="1"/>
  <c r="O7251" i="1"/>
  <c r="N7251" i="1"/>
  <c r="M7251" i="1"/>
  <c r="T7250" i="1"/>
  <c r="S7250" i="1"/>
  <c r="R7250" i="1"/>
  <c r="Q7250" i="1"/>
  <c r="P7250" i="1"/>
  <c r="O7250" i="1"/>
  <c r="M7250" i="1"/>
  <c r="N7250" i="1" s="1"/>
  <c r="T7249" i="1"/>
  <c r="S7249" i="1"/>
  <c r="R7249" i="1"/>
  <c r="Q7249" i="1"/>
  <c r="P7249" i="1"/>
  <c r="O7249" i="1"/>
  <c r="M7249" i="1"/>
  <c r="N7249" i="1" s="1"/>
  <c r="T7248" i="1"/>
  <c r="S7248" i="1"/>
  <c r="R7248" i="1"/>
  <c r="Q7248" i="1"/>
  <c r="P7248" i="1"/>
  <c r="O7248" i="1"/>
  <c r="M7248" i="1"/>
  <c r="N7248" i="1" s="1"/>
  <c r="T7247" i="1"/>
  <c r="S7247" i="1"/>
  <c r="R7247" i="1"/>
  <c r="Q7247" i="1"/>
  <c r="P7247" i="1"/>
  <c r="O7247" i="1"/>
  <c r="N7247" i="1"/>
  <c r="M7247" i="1"/>
  <c r="T7246" i="1"/>
  <c r="S7246" i="1"/>
  <c r="R7246" i="1"/>
  <c r="Q7246" i="1"/>
  <c r="P7246" i="1"/>
  <c r="O7246" i="1"/>
  <c r="N7246" i="1"/>
  <c r="M7246" i="1"/>
  <c r="T7245" i="1"/>
  <c r="S7245" i="1"/>
  <c r="R7245" i="1"/>
  <c r="Q7245" i="1"/>
  <c r="P7245" i="1"/>
  <c r="O7245" i="1"/>
  <c r="N7245" i="1"/>
  <c r="M7245" i="1"/>
  <c r="T7244" i="1"/>
  <c r="S7244" i="1"/>
  <c r="R7244" i="1"/>
  <c r="Q7244" i="1"/>
  <c r="P7244" i="1"/>
  <c r="O7244" i="1"/>
  <c r="N7244" i="1"/>
  <c r="M7244" i="1"/>
  <c r="T7243" i="1"/>
  <c r="S7243" i="1"/>
  <c r="R7243" i="1"/>
  <c r="Q7243" i="1"/>
  <c r="P7243" i="1"/>
  <c r="O7243" i="1"/>
  <c r="N7243" i="1"/>
  <c r="M7243" i="1"/>
  <c r="T7242" i="1"/>
  <c r="S7242" i="1"/>
  <c r="R7242" i="1"/>
  <c r="Q7242" i="1"/>
  <c r="P7242" i="1"/>
  <c r="O7242" i="1"/>
  <c r="N7242" i="1"/>
  <c r="M7242" i="1"/>
  <c r="T7241" i="1"/>
  <c r="S7241" i="1"/>
  <c r="R7241" i="1"/>
  <c r="Q7241" i="1"/>
  <c r="P7241" i="1"/>
  <c r="O7241" i="1"/>
  <c r="M7241" i="1"/>
  <c r="N7241" i="1" s="1"/>
  <c r="T7240" i="1"/>
  <c r="S7240" i="1"/>
  <c r="R7240" i="1"/>
  <c r="Q7240" i="1"/>
  <c r="P7240" i="1"/>
  <c r="O7240" i="1"/>
  <c r="M7240" i="1"/>
  <c r="N7240" i="1" s="1"/>
  <c r="T7239" i="1"/>
  <c r="S7239" i="1"/>
  <c r="R7239" i="1"/>
  <c r="Q7239" i="1"/>
  <c r="P7239" i="1"/>
  <c r="O7239" i="1"/>
  <c r="M7239" i="1"/>
  <c r="N7239" i="1" s="1"/>
  <c r="T7238" i="1"/>
  <c r="S7238" i="1"/>
  <c r="R7238" i="1"/>
  <c r="Q7238" i="1"/>
  <c r="P7238" i="1"/>
  <c r="O7238" i="1"/>
  <c r="N7238" i="1"/>
  <c r="M7238" i="1"/>
  <c r="T7237" i="1"/>
  <c r="S7237" i="1"/>
  <c r="R7237" i="1"/>
  <c r="Q7237" i="1"/>
  <c r="P7237" i="1"/>
  <c r="O7237" i="1"/>
  <c r="N7237" i="1"/>
  <c r="M7237" i="1"/>
  <c r="T7236" i="1"/>
  <c r="S7236" i="1"/>
  <c r="R7236" i="1"/>
  <c r="Q7236" i="1"/>
  <c r="P7236" i="1"/>
  <c r="O7236" i="1"/>
  <c r="N7236" i="1"/>
  <c r="M7236" i="1"/>
  <c r="T7235" i="1"/>
  <c r="S7235" i="1"/>
  <c r="R7235" i="1"/>
  <c r="Q7235" i="1"/>
  <c r="P7235" i="1"/>
  <c r="O7235" i="1"/>
  <c r="N7235" i="1"/>
  <c r="M7235" i="1"/>
  <c r="T7234" i="1"/>
  <c r="S7234" i="1"/>
  <c r="R7234" i="1"/>
  <c r="Q7234" i="1"/>
  <c r="P7234" i="1"/>
  <c r="O7234" i="1"/>
  <c r="N7234" i="1"/>
  <c r="M7234" i="1"/>
  <c r="T7233" i="1"/>
  <c r="S7233" i="1"/>
  <c r="R7233" i="1"/>
  <c r="Q7233" i="1"/>
  <c r="P7233" i="1"/>
  <c r="O7233" i="1"/>
  <c r="N7233" i="1"/>
  <c r="M7233" i="1"/>
  <c r="T7232" i="1"/>
  <c r="S7232" i="1"/>
  <c r="R7232" i="1"/>
  <c r="Q7232" i="1"/>
  <c r="P7232" i="1"/>
  <c r="O7232" i="1"/>
  <c r="N7232" i="1"/>
  <c r="M7232" i="1"/>
  <c r="T7231" i="1"/>
  <c r="S7231" i="1"/>
  <c r="R7231" i="1"/>
  <c r="Q7231" i="1"/>
  <c r="P7231" i="1"/>
  <c r="O7231" i="1"/>
  <c r="N7231" i="1"/>
  <c r="M7231" i="1"/>
  <c r="T7230" i="1"/>
  <c r="S7230" i="1"/>
  <c r="R7230" i="1"/>
  <c r="Q7230" i="1"/>
  <c r="P7230" i="1"/>
  <c r="O7230" i="1"/>
  <c r="N7230" i="1"/>
  <c r="M7230" i="1"/>
  <c r="T7229" i="1"/>
  <c r="S7229" i="1"/>
  <c r="R7229" i="1"/>
  <c r="Q7229" i="1"/>
  <c r="P7229" i="1"/>
  <c r="O7229" i="1"/>
  <c r="N7229" i="1"/>
  <c r="M7229" i="1"/>
  <c r="T7228" i="1"/>
  <c r="S7228" i="1"/>
  <c r="R7228" i="1"/>
  <c r="Q7228" i="1"/>
  <c r="P7228" i="1"/>
  <c r="O7228" i="1"/>
  <c r="N7228" i="1"/>
  <c r="M7228" i="1"/>
  <c r="T7227" i="1"/>
  <c r="S7227" i="1"/>
  <c r="R7227" i="1"/>
  <c r="Q7227" i="1"/>
  <c r="P7227" i="1"/>
  <c r="O7227" i="1"/>
  <c r="N7227" i="1"/>
  <c r="M7227" i="1"/>
  <c r="T7226" i="1"/>
  <c r="S7226" i="1"/>
  <c r="R7226" i="1"/>
  <c r="Q7226" i="1"/>
  <c r="P7226" i="1"/>
  <c r="O7226" i="1"/>
  <c r="N7226" i="1"/>
  <c r="M7226" i="1"/>
  <c r="T7225" i="1"/>
  <c r="S7225" i="1"/>
  <c r="R7225" i="1"/>
  <c r="Q7225" i="1"/>
  <c r="P7225" i="1"/>
  <c r="O7225" i="1"/>
  <c r="N7225" i="1"/>
  <c r="M7225" i="1"/>
  <c r="T7224" i="1"/>
  <c r="S7224" i="1"/>
  <c r="R7224" i="1"/>
  <c r="Q7224" i="1"/>
  <c r="P7224" i="1"/>
  <c r="O7224" i="1"/>
  <c r="N7224" i="1"/>
  <c r="M7224" i="1"/>
  <c r="T7223" i="1"/>
  <c r="S7223" i="1"/>
  <c r="R7223" i="1"/>
  <c r="Q7223" i="1"/>
  <c r="P7223" i="1"/>
  <c r="O7223" i="1"/>
  <c r="N7223" i="1"/>
  <c r="M7223" i="1"/>
  <c r="T7222" i="1"/>
  <c r="S7222" i="1"/>
  <c r="R7222" i="1"/>
  <c r="Q7222" i="1"/>
  <c r="P7222" i="1"/>
  <c r="O7222" i="1"/>
  <c r="N7222" i="1"/>
  <c r="M7222" i="1"/>
  <c r="T7221" i="1"/>
  <c r="S7221" i="1"/>
  <c r="R7221" i="1"/>
  <c r="Q7221" i="1"/>
  <c r="P7221" i="1"/>
  <c r="O7221" i="1"/>
  <c r="N7221" i="1"/>
  <c r="M7221" i="1"/>
  <c r="T7220" i="1"/>
  <c r="S7220" i="1"/>
  <c r="R7220" i="1"/>
  <c r="Q7220" i="1"/>
  <c r="P7220" i="1"/>
  <c r="O7220" i="1"/>
  <c r="N7220" i="1"/>
  <c r="M7220" i="1"/>
  <c r="T7219" i="1"/>
  <c r="S7219" i="1"/>
  <c r="R7219" i="1"/>
  <c r="Q7219" i="1"/>
  <c r="P7219" i="1"/>
  <c r="O7219" i="1"/>
  <c r="N7219" i="1"/>
  <c r="M7219" i="1"/>
  <c r="T7218" i="1"/>
  <c r="S7218" i="1"/>
  <c r="R7218" i="1"/>
  <c r="Q7218" i="1"/>
  <c r="P7218" i="1"/>
  <c r="O7218" i="1"/>
  <c r="N7218" i="1"/>
  <c r="M7218" i="1"/>
  <c r="T7217" i="1"/>
  <c r="S7217" i="1"/>
  <c r="R7217" i="1"/>
  <c r="Q7217" i="1"/>
  <c r="P7217" i="1"/>
  <c r="O7217" i="1"/>
  <c r="N7217" i="1"/>
  <c r="M7217" i="1"/>
  <c r="T7216" i="1"/>
  <c r="S7216" i="1"/>
  <c r="R7216" i="1"/>
  <c r="Q7216" i="1"/>
  <c r="P7216" i="1"/>
  <c r="O7216" i="1"/>
  <c r="N7216" i="1"/>
  <c r="M7216" i="1"/>
  <c r="T7215" i="1"/>
  <c r="S7215" i="1"/>
  <c r="R7215" i="1"/>
  <c r="Q7215" i="1"/>
  <c r="P7215" i="1"/>
  <c r="O7215" i="1"/>
  <c r="N7215" i="1"/>
  <c r="M7215" i="1"/>
  <c r="T7214" i="1"/>
  <c r="S7214" i="1"/>
  <c r="R7214" i="1"/>
  <c r="Q7214" i="1"/>
  <c r="P7214" i="1"/>
  <c r="O7214" i="1"/>
  <c r="N7214" i="1"/>
  <c r="M7214" i="1"/>
  <c r="T7213" i="1"/>
  <c r="S7213" i="1"/>
  <c r="R7213" i="1"/>
  <c r="Q7213" i="1"/>
  <c r="P7213" i="1"/>
  <c r="O7213" i="1"/>
  <c r="N7213" i="1"/>
  <c r="M7213" i="1"/>
  <c r="T7212" i="1"/>
  <c r="S7212" i="1"/>
  <c r="R7212" i="1"/>
  <c r="Q7212" i="1"/>
  <c r="P7212" i="1"/>
  <c r="O7212" i="1"/>
  <c r="N7212" i="1"/>
  <c r="M7212" i="1"/>
  <c r="T7211" i="1"/>
  <c r="S7211" i="1"/>
  <c r="R7211" i="1"/>
  <c r="Q7211" i="1"/>
  <c r="P7211" i="1"/>
  <c r="O7211" i="1"/>
  <c r="N7211" i="1"/>
  <c r="M7211" i="1"/>
  <c r="T7210" i="1"/>
  <c r="S7210" i="1"/>
  <c r="R7210" i="1"/>
  <c r="Q7210" i="1"/>
  <c r="P7210" i="1"/>
  <c r="O7210" i="1"/>
  <c r="N7210" i="1"/>
  <c r="M7210" i="1"/>
  <c r="T7209" i="1"/>
  <c r="S7209" i="1"/>
  <c r="R7209" i="1"/>
  <c r="Q7209" i="1"/>
  <c r="P7209" i="1"/>
  <c r="O7209" i="1"/>
  <c r="N7209" i="1"/>
  <c r="M7209" i="1"/>
  <c r="T7208" i="1"/>
  <c r="S7208" i="1"/>
  <c r="R7208" i="1"/>
  <c r="Q7208" i="1"/>
  <c r="P7208" i="1"/>
  <c r="O7208" i="1"/>
  <c r="N7208" i="1"/>
  <c r="M7208" i="1"/>
  <c r="T7207" i="1"/>
  <c r="S7207" i="1"/>
  <c r="R7207" i="1"/>
  <c r="Q7207" i="1"/>
  <c r="P7207" i="1"/>
  <c r="O7207" i="1"/>
  <c r="N7207" i="1"/>
  <c r="M7207" i="1"/>
  <c r="T7206" i="1"/>
  <c r="S7206" i="1"/>
  <c r="R7206" i="1"/>
  <c r="Q7206" i="1"/>
  <c r="P7206" i="1"/>
  <c r="O7206" i="1"/>
  <c r="N7206" i="1"/>
  <c r="M7206" i="1"/>
  <c r="T7205" i="1"/>
  <c r="S7205" i="1"/>
  <c r="R7205" i="1"/>
  <c r="Q7205" i="1"/>
  <c r="P7205" i="1"/>
  <c r="O7205" i="1"/>
  <c r="N7205" i="1"/>
  <c r="M7205" i="1"/>
  <c r="T7204" i="1"/>
  <c r="S7204" i="1"/>
  <c r="R7204" i="1"/>
  <c r="Q7204" i="1"/>
  <c r="P7204" i="1"/>
  <c r="O7204" i="1"/>
  <c r="N7204" i="1"/>
  <c r="M7204" i="1"/>
  <c r="T7203" i="1"/>
  <c r="S7203" i="1"/>
  <c r="R7203" i="1"/>
  <c r="Q7203" i="1"/>
  <c r="P7203" i="1"/>
  <c r="O7203" i="1"/>
  <c r="N7203" i="1"/>
  <c r="M7203" i="1"/>
  <c r="T7202" i="1"/>
  <c r="S7202" i="1"/>
  <c r="R7202" i="1"/>
  <c r="Q7202" i="1"/>
  <c r="P7202" i="1"/>
  <c r="O7202" i="1"/>
  <c r="N7202" i="1"/>
  <c r="M7202" i="1"/>
  <c r="T7201" i="1"/>
  <c r="S7201" i="1"/>
  <c r="R7201" i="1"/>
  <c r="Q7201" i="1"/>
  <c r="P7201" i="1"/>
  <c r="O7201" i="1"/>
  <c r="N7201" i="1"/>
  <c r="M7201" i="1"/>
  <c r="T7200" i="1"/>
  <c r="S7200" i="1"/>
  <c r="R7200" i="1"/>
  <c r="Q7200" i="1"/>
  <c r="P7200" i="1"/>
  <c r="O7200" i="1"/>
  <c r="N7200" i="1"/>
  <c r="M7200" i="1"/>
  <c r="T7199" i="1"/>
  <c r="S7199" i="1"/>
  <c r="R7199" i="1"/>
  <c r="Q7199" i="1"/>
  <c r="P7199" i="1"/>
  <c r="O7199" i="1"/>
  <c r="N7199" i="1"/>
  <c r="M7199" i="1"/>
  <c r="T7198" i="1"/>
  <c r="S7198" i="1"/>
  <c r="R7198" i="1"/>
  <c r="Q7198" i="1"/>
  <c r="P7198" i="1"/>
  <c r="O7198" i="1"/>
  <c r="N7198" i="1"/>
  <c r="M7198" i="1"/>
  <c r="T7197" i="1"/>
  <c r="S7197" i="1"/>
  <c r="R7197" i="1"/>
  <c r="Q7197" i="1"/>
  <c r="P7197" i="1"/>
  <c r="O7197" i="1"/>
  <c r="N7197" i="1"/>
  <c r="M7197" i="1"/>
  <c r="T7196" i="1"/>
  <c r="S7196" i="1"/>
  <c r="R7196" i="1"/>
  <c r="Q7196" i="1"/>
  <c r="P7196" i="1"/>
  <c r="O7196" i="1"/>
  <c r="N7196" i="1"/>
  <c r="M7196" i="1"/>
  <c r="T7195" i="1"/>
  <c r="S7195" i="1"/>
  <c r="R7195" i="1"/>
  <c r="Q7195" i="1"/>
  <c r="P7195" i="1"/>
  <c r="O7195" i="1"/>
  <c r="N7195" i="1"/>
  <c r="M7195" i="1"/>
  <c r="T7194" i="1"/>
  <c r="S7194" i="1"/>
  <c r="R7194" i="1"/>
  <c r="Q7194" i="1"/>
  <c r="P7194" i="1"/>
  <c r="O7194" i="1"/>
  <c r="N7194" i="1"/>
  <c r="M7194" i="1"/>
  <c r="T7193" i="1"/>
  <c r="S7193" i="1"/>
  <c r="R7193" i="1"/>
  <c r="Q7193" i="1"/>
  <c r="P7193" i="1"/>
  <c r="O7193" i="1"/>
  <c r="N7193" i="1"/>
  <c r="M7193" i="1"/>
  <c r="T7192" i="1"/>
  <c r="S7192" i="1"/>
  <c r="R7192" i="1"/>
  <c r="Q7192" i="1"/>
  <c r="P7192" i="1"/>
  <c r="O7192" i="1"/>
  <c r="N7192" i="1"/>
  <c r="M7192" i="1"/>
  <c r="T7191" i="1"/>
  <c r="S7191" i="1"/>
  <c r="R7191" i="1"/>
  <c r="Q7191" i="1"/>
  <c r="P7191" i="1"/>
  <c r="O7191" i="1"/>
  <c r="N7191" i="1"/>
  <c r="M7191" i="1"/>
  <c r="T7190" i="1"/>
  <c r="S7190" i="1"/>
  <c r="R7190" i="1"/>
  <c r="Q7190" i="1"/>
  <c r="P7190" i="1"/>
  <c r="O7190" i="1"/>
  <c r="N7190" i="1"/>
  <c r="M7190" i="1"/>
  <c r="T7189" i="1"/>
  <c r="S7189" i="1"/>
  <c r="R7189" i="1"/>
  <c r="Q7189" i="1"/>
  <c r="P7189" i="1"/>
  <c r="O7189" i="1"/>
  <c r="N7189" i="1"/>
  <c r="M7189" i="1"/>
  <c r="T7188" i="1"/>
  <c r="S7188" i="1"/>
  <c r="R7188" i="1"/>
  <c r="Q7188" i="1"/>
  <c r="P7188" i="1"/>
  <c r="O7188" i="1"/>
  <c r="N7188" i="1"/>
  <c r="M7188" i="1"/>
  <c r="T7187" i="1"/>
  <c r="S7187" i="1"/>
  <c r="R7187" i="1"/>
  <c r="Q7187" i="1"/>
  <c r="P7187" i="1"/>
  <c r="O7187" i="1"/>
  <c r="N7187" i="1"/>
  <c r="M7187" i="1"/>
  <c r="T7186" i="1"/>
  <c r="S7186" i="1"/>
  <c r="R7186" i="1"/>
  <c r="Q7186" i="1"/>
  <c r="P7186" i="1"/>
  <c r="O7186" i="1"/>
  <c r="M7186" i="1"/>
  <c r="N7186" i="1" s="1"/>
  <c r="T7185" i="1"/>
  <c r="S7185" i="1"/>
  <c r="R7185" i="1"/>
  <c r="Q7185" i="1"/>
  <c r="P7185" i="1"/>
  <c r="O7185" i="1"/>
  <c r="M7185" i="1"/>
  <c r="N7185" i="1" s="1"/>
  <c r="T7184" i="1"/>
  <c r="S7184" i="1"/>
  <c r="R7184" i="1"/>
  <c r="Q7184" i="1"/>
  <c r="P7184" i="1"/>
  <c r="O7184" i="1"/>
  <c r="M7184" i="1"/>
  <c r="N7184" i="1" s="1"/>
  <c r="T7183" i="1"/>
  <c r="S7183" i="1"/>
  <c r="R7183" i="1"/>
  <c r="Q7183" i="1"/>
  <c r="P7183" i="1"/>
  <c r="O7183" i="1"/>
  <c r="M7183" i="1"/>
  <c r="N7183" i="1" s="1"/>
  <c r="T7182" i="1"/>
  <c r="S7182" i="1"/>
  <c r="R7182" i="1"/>
  <c r="Q7182" i="1"/>
  <c r="P7182" i="1"/>
  <c r="O7182" i="1"/>
  <c r="M7182" i="1"/>
  <c r="N7182" i="1" s="1"/>
  <c r="T7181" i="1"/>
  <c r="S7181" i="1"/>
  <c r="R7181" i="1"/>
  <c r="Q7181" i="1"/>
  <c r="P7181" i="1"/>
  <c r="O7181" i="1"/>
  <c r="M7181" i="1"/>
  <c r="N7181" i="1" s="1"/>
  <c r="T7180" i="1"/>
  <c r="S7180" i="1"/>
  <c r="R7180" i="1"/>
  <c r="Q7180" i="1"/>
  <c r="P7180" i="1"/>
  <c r="O7180" i="1"/>
  <c r="M7180" i="1"/>
  <c r="N7180" i="1" s="1"/>
  <c r="T7179" i="1"/>
  <c r="S7179" i="1"/>
  <c r="R7179" i="1"/>
  <c r="Q7179" i="1"/>
  <c r="P7179" i="1"/>
  <c r="O7179" i="1"/>
  <c r="M7179" i="1"/>
  <c r="N7179" i="1" s="1"/>
  <c r="T7178" i="1"/>
  <c r="S7178" i="1"/>
  <c r="R7178" i="1"/>
  <c r="Q7178" i="1"/>
  <c r="P7178" i="1"/>
  <c r="O7178" i="1"/>
  <c r="M7178" i="1"/>
  <c r="N7178" i="1" s="1"/>
  <c r="T7177" i="1"/>
  <c r="S7177" i="1"/>
  <c r="R7177" i="1"/>
  <c r="Q7177" i="1"/>
  <c r="P7177" i="1"/>
  <c r="O7177" i="1"/>
  <c r="M7177" i="1"/>
  <c r="N7177" i="1" s="1"/>
  <c r="T7176" i="1"/>
  <c r="S7176" i="1"/>
  <c r="R7176" i="1"/>
  <c r="Q7176" i="1"/>
  <c r="P7176" i="1"/>
  <c r="O7176" i="1"/>
  <c r="M7176" i="1"/>
  <c r="N7176" i="1" s="1"/>
  <c r="T7175" i="1"/>
  <c r="S7175" i="1"/>
  <c r="R7175" i="1"/>
  <c r="Q7175" i="1"/>
  <c r="P7175" i="1"/>
  <c r="O7175" i="1"/>
  <c r="N7175" i="1"/>
  <c r="M7175" i="1"/>
  <c r="T7174" i="1"/>
  <c r="S7174" i="1"/>
  <c r="R7174" i="1"/>
  <c r="Q7174" i="1"/>
  <c r="P7174" i="1"/>
  <c r="O7174" i="1"/>
  <c r="N7174" i="1"/>
  <c r="M7174" i="1"/>
  <c r="T7173" i="1"/>
  <c r="S7173" i="1"/>
  <c r="R7173" i="1"/>
  <c r="Q7173" i="1"/>
  <c r="P7173" i="1"/>
  <c r="O7173" i="1"/>
  <c r="N7173" i="1"/>
  <c r="M7173" i="1"/>
  <c r="T7172" i="1"/>
  <c r="S7172" i="1"/>
  <c r="R7172" i="1"/>
  <c r="Q7172" i="1"/>
  <c r="P7172" i="1"/>
  <c r="O7172" i="1"/>
  <c r="N7172" i="1"/>
  <c r="M7172" i="1"/>
  <c r="T7171" i="1"/>
  <c r="S7171" i="1"/>
  <c r="R7171" i="1"/>
  <c r="Q7171" i="1"/>
  <c r="P7171" i="1"/>
  <c r="O7171" i="1"/>
  <c r="M7171" i="1"/>
  <c r="N7171" i="1" s="1"/>
  <c r="T7170" i="1"/>
  <c r="S7170" i="1"/>
  <c r="R7170" i="1"/>
  <c r="Q7170" i="1"/>
  <c r="P7170" i="1"/>
  <c r="O7170" i="1"/>
  <c r="M7170" i="1"/>
  <c r="N7170" i="1" s="1"/>
  <c r="T7169" i="1"/>
  <c r="S7169" i="1"/>
  <c r="R7169" i="1"/>
  <c r="Q7169" i="1"/>
  <c r="P7169" i="1"/>
  <c r="O7169" i="1"/>
  <c r="M7169" i="1"/>
  <c r="N7169" i="1" s="1"/>
  <c r="T7168" i="1"/>
  <c r="S7168" i="1"/>
  <c r="R7168" i="1"/>
  <c r="Q7168" i="1"/>
  <c r="P7168" i="1"/>
  <c r="O7168" i="1"/>
  <c r="N7168" i="1"/>
  <c r="M7168" i="1"/>
  <c r="T7167" i="1"/>
  <c r="S7167" i="1"/>
  <c r="R7167" i="1"/>
  <c r="Q7167" i="1"/>
  <c r="P7167" i="1"/>
  <c r="O7167" i="1"/>
  <c r="M7167" i="1"/>
  <c r="N7167" i="1" s="1"/>
  <c r="T7166" i="1"/>
  <c r="S7166" i="1"/>
  <c r="R7166" i="1"/>
  <c r="Q7166" i="1"/>
  <c r="P7166" i="1"/>
  <c r="O7166" i="1"/>
  <c r="M7166" i="1"/>
  <c r="N7166" i="1" s="1"/>
  <c r="T7165" i="1"/>
  <c r="S7165" i="1"/>
  <c r="R7165" i="1"/>
  <c r="Q7165" i="1"/>
  <c r="P7165" i="1"/>
  <c r="O7165" i="1"/>
  <c r="M7165" i="1"/>
  <c r="N7165" i="1" s="1"/>
  <c r="T7164" i="1"/>
  <c r="S7164" i="1"/>
  <c r="R7164" i="1"/>
  <c r="Q7164" i="1"/>
  <c r="P7164" i="1"/>
  <c r="O7164" i="1"/>
  <c r="N7164" i="1"/>
  <c r="M7164" i="1"/>
  <c r="T7163" i="1"/>
  <c r="S7163" i="1"/>
  <c r="R7163" i="1"/>
  <c r="Q7163" i="1"/>
  <c r="P7163" i="1"/>
  <c r="O7163" i="1"/>
  <c r="N7163" i="1"/>
  <c r="M7163" i="1"/>
  <c r="T7162" i="1"/>
  <c r="S7162" i="1"/>
  <c r="R7162" i="1"/>
  <c r="Q7162" i="1"/>
  <c r="P7162" i="1"/>
  <c r="O7162" i="1"/>
  <c r="N7162" i="1"/>
  <c r="M7162" i="1"/>
  <c r="T7161" i="1"/>
  <c r="S7161" i="1"/>
  <c r="R7161" i="1"/>
  <c r="Q7161" i="1"/>
  <c r="P7161" i="1"/>
  <c r="O7161" i="1"/>
  <c r="N7161" i="1"/>
  <c r="M7161" i="1"/>
  <c r="T7160" i="1"/>
  <c r="S7160" i="1"/>
  <c r="R7160" i="1"/>
  <c r="Q7160" i="1"/>
  <c r="P7160" i="1"/>
  <c r="O7160" i="1"/>
  <c r="N7160" i="1"/>
  <c r="M7160" i="1"/>
  <c r="T7159" i="1"/>
  <c r="S7159" i="1"/>
  <c r="R7159" i="1"/>
  <c r="Q7159" i="1"/>
  <c r="P7159" i="1"/>
  <c r="O7159" i="1"/>
  <c r="N7159" i="1"/>
  <c r="M7159" i="1"/>
  <c r="T7158" i="1"/>
  <c r="S7158" i="1"/>
  <c r="R7158" i="1"/>
  <c r="Q7158" i="1"/>
  <c r="P7158" i="1"/>
  <c r="O7158" i="1"/>
  <c r="N7158" i="1"/>
  <c r="M7158" i="1"/>
  <c r="T7157" i="1"/>
  <c r="S7157" i="1"/>
  <c r="R7157" i="1"/>
  <c r="Q7157" i="1"/>
  <c r="P7157" i="1"/>
  <c r="O7157" i="1"/>
  <c r="N7157" i="1"/>
  <c r="M7157" i="1"/>
  <c r="T7156" i="1"/>
  <c r="S7156" i="1"/>
  <c r="R7156" i="1"/>
  <c r="Q7156" i="1"/>
  <c r="P7156" i="1"/>
  <c r="O7156" i="1"/>
  <c r="N7156" i="1"/>
  <c r="M7156" i="1"/>
  <c r="T7155" i="1"/>
  <c r="S7155" i="1"/>
  <c r="R7155" i="1"/>
  <c r="Q7155" i="1"/>
  <c r="P7155" i="1"/>
  <c r="O7155" i="1"/>
  <c r="N7155" i="1"/>
  <c r="M7155" i="1"/>
  <c r="T7154" i="1"/>
  <c r="S7154" i="1"/>
  <c r="R7154" i="1"/>
  <c r="Q7154" i="1"/>
  <c r="P7154" i="1"/>
  <c r="O7154" i="1"/>
  <c r="M7154" i="1"/>
  <c r="N7154" i="1" s="1"/>
  <c r="T7153" i="1"/>
  <c r="S7153" i="1"/>
  <c r="R7153" i="1"/>
  <c r="Q7153" i="1"/>
  <c r="P7153" i="1"/>
  <c r="O7153" i="1"/>
  <c r="M7153" i="1"/>
  <c r="N7153" i="1" s="1"/>
  <c r="T7152" i="1"/>
  <c r="S7152" i="1"/>
  <c r="R7152" i="1"/>
  <c r="Q7152" i="1"/>
  <c r="P7152" i="1"/>
  <c r="O7152" i="1"/>
  <c r="M7152" i="1"/>
  <c r="N7152" i="1" s="1"/>
  <c r="T7151" i="1"/>
  <c r="S7151" i="1"/>
  <c r="R7151" i="1"/>
  <c r="Q7151" i="1"/>
  <c r="P7151" i="1"/>
  <c r="O7151" i="1"/>
  <c r="M7151" i="1"/>
  <c r="N7151" i="1" s="1"/>
  <c r="T7150" i="1"/>
  <c r="S7150" i="1"/>
  <c r="R7150" i="1"/>
  <c r="Q7150" i="1"/>
  <c r="P7150" i="1"/>
  <c r="O7150" i="1"/>
  <c r="N7150" i="1"/>
  <c r="M7150" i="1"/>
  <c r="T7149" i="1"/>
  <c r="S7149" i="1"/>
  <c r="R7149" i="1"/>
  <c r="Q7149" i="1"/>
  <c r="P7149" i="1"/>
  <c r="O7149" i="1"/>
  <c r="N7149" i="1"/>
  <c r="M7149" i="1"/>
  <c r="T7148" i="1"/>
  <c r="S7148" i="1"/>
  <c r="R7148" i="1"/>
  <c r="Q7148" i="1"/>
  <c r="P7148" i="1"/>
  <c r="O7148" i="1"/>
  <c r="N7148" i="1"/>
  <c r="M7148" i="1"/>
  <c r="T7147" i="1"/>
  <c r="S7147" i="1"/>
  <c r="R7147" i="1"/>
  <c r="Q7147" i="1"/>
  <c r="P7147" i="1"/>
  <c r="O7147" i="1"/>
  <c r="N7147" i="1"/>
  <c r="M7147" i="1"/>
  <c r="T7146" i="1"/>
  <c r="S7146" i="1"/>
  <c r="R7146" i="1"/>
  <c r="Q7146" i="1"/>
  <c r="P7146" i="1"/>
  <c r="O7146" i="1"/>
  <c r="N7146" i="1"/>
  <c r="M7146" i="1"/>
  <c r="T7145" i="1"/>
  <c r="S7145" i="1"/>
  <c r="R7145" i="1"/>
  <c r="Q7145" i="1"/>
  <c r="P7145" i="1"/>
  <c r="O7145" i="1"/>
  <c r="N7145" i="1"/>
  <c r="M7145" i="1"/>
  <c r="T7144" i="1"/>
  <c r="S7144" i="1"/>
  <c r="R7144" i="1"/>
  <c r="Q7144" i="1"/>
  <c r="P7144" i="1"/>
  <c r="O7144" i="1"/>
  <c r="N7144" i="1"/>
  <c r="M7144" i="1"/>
  <c r="T7143" i="1"/>
  <c r="S7143" i="1"/>
  <c r="R7143" i="1"/>
  <c r="Q7143" i="1"/>
  <c r="P7143" i="1"/>
  <c r="O7143" i="1"/>
  <c r="N7143" i="1"/>
  <c r="M7143" i="1"/>
  <c r="T7142" i="1"/>
  <c r="S7142" i="1"/>
  <c r="R7142" i="1"/>
  <c r="Q7142" i="1"/>
  <c r="P7142" i="1"/>
  <c r="O7142" i="1"/>
  <c r="N7142" i="1"/>
  <c r="M7142" i="1"/>
  <c r="T7141" i="1"/>
  <c r="S7141" i="1"/>
  <c r="R7141" i="1"/>
  <c r="Q7141" i="1"/>
  <c r="P7141" i="1"/>
  <c r="O7141" i="1"/>
  <c r="N7141" i="1"/>
  <c r="M7141" i="1"/>
  <c r="T7140" i="1"/>
  <c r="S7140" i="1"/>
  <c r="R7140" i="1"/>
  <c r="Q7140" i="1"/>
  <c r="P7140" i="1"/>
  <c r="O7140" i="1"/>
  <c r="N7140" i="1"/>
  <c r="M7140" i="1"/>
  <c r="T7139" i="1"/>
  <c r="S7139" i="1"/>
  <c r="R7139" i="1"/>
  <c r="Q7139" i="1"/>
  <c r="P7139" i="1"/>
  <c r="O7139" i="1"/>
  <c r="N7139" i="1"/>
  <c r="M7139" i="1"/>
  <c r="T7138" i="1"/>
  <c r="S7138" i="1"/>
  <c r="R7138" i="1"/>
  <c r="Q7138" i="1"/>
  <c r="P7138" i="1"/>
  <c r="O7138" i="1"/>
  <c r="N7138" i="1"/>
  <c r="M7138" i="1"/>
  <c r="T7137" i="1"/>
  <c r="S7137" i="1"/>
  <c r="R7137" i="1"/>
  <c r="Q7137" i="1"/>
  <c r="P7137" i="1"/>
  <c r="O7137" i="1"/>
  <c r="N7137" i="1"/>
  <c r="M7137" i="1"/>
  <c r="T7136" i="1"/>
  <c r="S7136" i="1"/>
  <c r="R7136" i="1"/>
  <c r="Q7136" i="1"/>
  <c r="P7136" i="1"/>
  <c r="O7136" i="1"/>
  <c r="N7136" i="1"/>
  <c r="M7136" i="1"/>
  <c r="T7135" i="1"/>
  <c r="S7135" i="1"/>
  <c r="R7135" i="1"/>
  <c r="Q7135" i="1"/>
  <c r="P7135" i="1"/>
  <c r="O7135" i="1"/>
  <c r="N7135" i="1"/>
  <c r="M7135" i="1"/>
  <c r="T7134" i="1"/>
  <c r="S7134" i="1"/>
  <c r="R7134" i="1"/>
  <c r="Q7134" i="1"/>
  <c r="P7134" i="1"/>
  <c r="O7134" i="1"/>
  <c r="N7134" i="1"/>
  <c r="M7134" i="1"/>
  <c r="T7133" i="1"/>
  <c r="S7133" i="1"/>
  <c r="R7133" i="1"/>
  <c r="Q7133" i="1"/>
  <c r="P7133" i="1"/>
  <c r="O7133" i="1"/>
  <c r="N7133" i="1"/>
  <c r="M7133" i="1"/>
  <c r="T7132" i="1"/>
  <c r="S7132" i="1"/>
  <c r="R7132" i="1"/>
  <c r="Q7132" i="1"/>
  <c r="P7132" i="1"/>
  <c r="O7132" i="1"/>
  <c r="N7132" i="1"/>
  <c r="M7132" i="1"/>
  <c r="T7131" i="1"/>
  <c r="S7131" i="1"/>
  <c r="R7131" i="1"/>
  <c r="Q7131" i="1"/>
  <c r="P7131" i="1"/>
  <c r="O7131" i="1"/>
  <c r="N7131" i="1"/>
  <c r="M7131" i="1"/>
  <c r="T7130" i="1"/>
  <c r="S7130" i="1"/>
  <c r="R7130" i="1"/>
  <c r="Q7130" i="1"/>
  <c r="P7130" i="1"/>
  <c r="O7130" i="1"/>
  <c r="N7130" i="1"/>
  <c r="M7130" i="1"/>
  <c r="T7129" i="1"/>
  <c r="S7129" i="1"/>
  <c r="R7129" i="1"/>
  <c r="Q7129" i="1"/>
  <c r="P7129" i="1"/>
  <c r="O7129" i="1"/>
  <c r="N7129" i="1"/>
  <c r="M7129" i="1"/>
  <c r="T7128" i="1"/>
  <c r="S7128" i="1"/>
  <c r="R7128" i="1"/>
  <c r="Q7128" i="1"/>
  <c r="P7128" i="1"/>
  <c r="O7128" i="1"/>
  <c r="N7128" i="1"/>
  <c r="M7128" i="1"/>
  <c r="T7127" i="1"/>
  <c r="S7127" i="1"/>
  <c r="R7127" i="1"/>
  <c r="Q7127" i="1"/>
  <c r="P7127" i="1"/>
  <c r="O7127" i="1"/>
  <c r="N7127" i="1"/>
  <c r="M7127" i="1"/>
  <c r="T7126" i="1"/>
  <c r="S7126" i="1"/>
  <c r="R7126" i="1"/>
  <c r="Q7126" i="1"/>
  <c r="P7126" i="1"/>
  <c r="O7126" i="1"/>
  <c r="N7126" i="1"/>
  <c r="M7126" i="1"/>
  <c r="T7125" i="1"/>
  <c r="S7125" i="1"/>
  <c r="R7125" i="1"/>
  <c r="Q7125" i="1"/>
  <c r="P7125" i="1"/>
  <c r="O7125" i="1"/>
  <c r="N7125" i="1"/>
  <c r="M7125" i="1"/>
  <c r="T7124" i="1"/>
  <c r="S7124" i="1"/>
  <c r="R7124" i="1"/>
  <c r="Q7124" i="1"/>
  <c r="P7124" i="1"/>
  <c r="O7124" i="1"/>
  <c r="N7124" i="1"/>
  <c r="M7124" i="1"/>
  <c r="T7123" i="1"/>
  <c r="S7123" i="1"/>
  <c r="R7123" i="1"/>
  <c r="Q7123" i="1"/>
  <c r="P7123" i="1"/>
  <c r="O7123" i="1"/>
  <c r="N7123" i="1"/>
  <c r="M7123" i="1"/>
  <c r="T7122" i="1"/>
  <c r="S7122" i="1"/>
  <c r="R7122" i="1"/>
  <c r="Q7122" i="1"/>
  <c r="P7122" i="1"/>
  <c r="O7122" i="1"/>
  <c r="N7122" i="1"/>
  <c r="M7122" i="1"/>
  <c r="T7121" i="1"/>
  <c r="S7121" i="1"/>
  <c r="R7121" i="1"/>
  <c r="Q7121" i="1"/>
  <c r="P7121" i="1"/>
  <c r="O7121" i="1"/>
  <c r="N7121" i="1"/>
  <c r="M7121" i="1"/>
  <c r="T7120" i="1"/>
  <c r="S7120" i="1"/>
  <c r="R7120" i="1"/>
  <c r="Q7120" i="1"/>
  <c r="P7120" i="1"/>
  <c r="O7120" i="1"/>
  <c r="N7120" i="1"/>
  <c r="M7120" i="1"/>
  <c r="T7119" i="1"/>
  <c r="S7119" i="1"/>
  <c r="R7119" i="1"/>
  <c r="Q7119" i="1"/>
  <c r="P7119" i="1"/>
  <c r="O7119" i="1"/>
  <c r="N7119" i="1"/>
  <c r="M7119" i="1"/>
  <c r="T7118" i="1"/>
  <c r="S7118" i="1"/>
  <c r="R7118" i="1"/>
  <c r="Q7118" i="1"/>
  <c r="P7118" i="1"/>
  <c r="O7118" i="1"/>
  <c r="N7118" i="1"/>
  <c r="M7118" i="1"/>
  <c r="T7117" i="1"/>
  <c r="S7117" i="1"/>
  <c r="R7117" i="1"/>
  <c r="Q7117" i="1"/>
  <c r="P7117" i="1"/>
  <c r="O7117" i="1"/>
  <c r="N7117" i="1"/>
  <c r="M7117" i="1"/>
  <c r="T7116" i="1"/>
  <c r="S7116" i="1"/>
  <c r="R7116" i="1"/>
  <c r="Q7116" i="1"/>
  <c r="P7116" i="1"/>
  <c r="O7116" i="1"/>
  <c r="N7116" i="1"/>
  <c r="M7116" i="1"/>
  <c r="T7115" i="1"/>
  <c r="S7115" i="1"/>
  <c r="R7115" i="1"/>
  <c r="Q7115" i="1"/>
  <c r="P7115" i="1"/>
  <c r="O7115" i="1"/>
  <c r="N7115" i="1"/>
  <c r="M7115" i="1"/>
  <c r="T7114" i="1"/>
  <c r="S7114" i="1"/>
  <c r="R7114" i="1"/>
  <c r="Q7114" i="1"/>
  <c r="P7114" i="1"/>
  <c r="O7114" i="1"/>
  <c r="N7114" i="1"/>
  <c r="M7114" i="1"/>
  <c r="T7113" i="1"/>
  <c r="S7113" i="1"/>
  <c r="R7113" i="1"/>
  <c r="Q7113" i="1"/>
  <c r="P7113" i="1"/>
  <c r="O7113" i="1"/>
  <c r="N7113" i="1"/>
  <c r="M7113" i="1"/>
  <c r="T7112" i="1"/>
  <c r="S7112" i="1"/>
  <c r="R7112" i="1"/>
  <c r="Q7112" i="1"/>
  <c r="P7112" i="1"/>
  <c r="O7112" i="1"/>
  <c r="N7112" i="1"/>
  <c r="M7112" i="1"/>
  <c r="T7111" i="1"/>
  <c r="S7111" i="1"/>
  <c r="R7111" i="1"/>
  <c r="Q7111" i="1"/>
  <c r="P7111" i="1"/>
  <c r="O7111" i="1"/>
  <c r="N7111" i="1"/>
  <c r="M7111" i="1"/>
  <c r="T7110" i="1"/>
  <c r="S7110" i="1"/>
  <c r="R7110" i="1"/>
  <c r="Q7110" i="1"/>
  <c r="P7110" i="1"/>
  <c r="O7110" i="1"/>
  <c r="N7110" i="1"/>
  <c r="M7110" i="1"/>
  <c r="T7109" i="1"/>
  <c r="S7109" i="1"/>
  <c r="R7109" i="1"/>
  <c r="Q7109" i="1"/>
  <c r="P7109" i="1"/>
  <c r="O7109" i="1"/>
  <c r="N7109" i="1"/>
  <c r="M7109" i="1"/>
  <c r="T7108" i="1"/>
  <c r="S7108" i="1"/>
  <c r="R7108" i="1"/>
  <c r="Q7108" i="1"/>
  <c r="P7108" i="1"/>
  <c r="O7108" i="1"/>
  <c r="N7108" i="1"/>
  <c r="M7108" i="1"/>
  <c r="T7107" i="1"/>
  <c r="S7107" i="1"/>
  <c r="R7107" i="1"/>
  <c r="Q7107" i="1"/>
  <c r="P7107" i="1"/>
  <c r="O7107" i="1"/>
  <c r="N7107" i="1"/>
  <c r="M7107" i="1"/>
  <c r="T7106" i="1"/>
  <c r="S7106" i="1"/>
  <c r="R7106" i="1"/>
  <c r="Q7106" i="1"/>
  <c r="P7106" i="1"/>
  <c r="O7106" i="1"/>
  <c r="N7106" i="1"/>
  <c r="M7106" i="1"/>
  <c r="T7105" i="1"/>
  <c r="S7105" i="1"/>
  <c r="R7105" i="1"/>
  <c r="Q7105" i="1"/>
  <c r="P7105" i="1"/>
  <c r="O7105" i="1"/>
  <c r="N7105" i="1"/>
  <c r="M7105" i="1"/>
  <c r="T7104" i="1"/>
  <c r="S7104" i="1"/>
  <c r="R7104" i="1"/>
  <c r="Q7104" i="1"/>
  <c r="P7104" i="1"/>
  <c r="O7104" i="1"/>
  <c r="N7104" i="1"/>
  <c r="M7104" i="1"/>
  <c r="T7103" i="1"/>
  <c r="S7103" i="1"/>
  <c r="R7103" i="1"/>
  <c r="Q7103" i="1"/>
  <c r="P7103" i="1"/>
  <c r="O7103" i="1"/>
  <c r="N7103" i="1"/>
  <c r="M7103" i="1"/>
  <c r="T7102" i="1"/>
  <c r="S7102" i="1"/>
  <c r="R7102" i="1"/>
  <c r="Q7102" i="1"/>
  <c r="P7102" i="1"/>
  <c r="O7102" i="1"/>
  <c r="N7102" i="1"/>
  <c r="M7102" i="1"/>
  <c r="T7101" i="1"/>
  <c r="S7101" i="1"/>
  <c r="R7101" i="1"/>
  <c r="Q7101" i="1"/>
  <c r="P7101" i="1"/>
  <c r="O7101" i="1"/>
  <c r="N7101" i="1"/>
  <c r="M7101" i="1"/>
  <c r="T7100" i="1"/>
  <c r="S7100" i="1"/>
  <c r="R7100" i="1"/>
  <c r="Q7100" i="1"/>
  <c r="P7100" i="1"/>
  <c r="O7100" i="1"/>
  <c r="N7100" i="1"/>
  <c r="M7100" i="1"/>
  <c r="T7099" i="1"/>
  <c r="S7099" i="1"/>
  <c r="R7099" i="1"/>
  <c r="Q7099" i="1"/>
  <c r="P7099" i="1"/>
  <c r="O7099" i="1"/>
  <c r="N7099" i="1"/>
  <c r="M7099" i="1"/>
  <c r="T7098" i="1"/>
  <c r="S7098" i="1"/>
  <c r="R7098" i="1"/>
  <c r="Q7098" i="1"/>
  <c r="P7098" i="1"/>
  <c r="O7098" i="1"/>
  <c r="N7098" i="1"/>
  <c r="M7098" i="1"/>
  <c r="T7097" i="1"/>
  <c r="S7097" i="1"/>
  <c r="R7097" i="1"/>
  <c r="Q7097" i="1"/>
  <c r="P7097" i="1"/>
  <c r="O7097" i="1"/>
  <c r="N7097" i="1"/>
  <c r="M7097" i="1"/>
  <c r="T7096" i="1"/>
  <c r="S7096" i="1"/>
  <c r="R7096" i="1"/>
  <c r="Q7096" i="1"/>
  <c r="P7096" i="1"/>
  <c r="O7096" i="1"/>
  <c r="N7096" i="1"/>
  <c r="M7096" i="1"/>
  <c r="T7095" i="1"/>
  <c r="S7095" i="1"/>
  <c r="R7095" i="1"/>
  <c r="Q7095" i="1"/>
  <c r="P7095" i="1"/>
  <c r="O7095" i="1"/>
  <c r="N7095" i="1"/>
  <c r="M7095" i="1"/>
  <c r="T7094" i="1"/>
  <c r="S7094" i="1"/>
  <c r="R7094" i="1"/>
  <c r="Q7094" i="1"/>
  <c r="P7094" i="1"/>
  <c r="O7094" i="1"/>
  <c r="N7094" i="1"/>
  <c r="M7094" i="1"/>
  <c r="T7093" i="1"/>
  <c r="S7093" i="1"/>
  <c r="R7093" i="1"/>
  <c r="Q7093" i="1"/>
  <c r="P7093" i="1"/>
  <c r="O7093" i="1"/>
  <c r="N7093" i="1"/>
  <c r="M7093" i="1"/>
  <c r="T7092" i="1"/>
  <c r="S7092" i="1"/>
  <c r="R7092" i="1"/>
  <c r="Q7092" i="1"/>
  <c r="P7092" i="1"/>
  <c r="O7092" i="1"/>
  <c r="N7092" i="1"/>
  <c r="M7092" i="1"/>
  <c r="T7091" i="1"/>
  <c r="S7091" i="1"/>
  <c r="R7091" i="1"/>
  <c r="Q7091" i="1"/>
  <c r="P7091" i="1"/>
  <c r="O7091" i="1"/>
  <c r="N7091" i="1"/>
  <c r="M7091" i="1"/>
  <c r="T7090" i="1"/>
  <c r="S7090" i="1"/>
  <c r="R7090" i="1"/>
  <c r="Q7090" i="1"/>
  <c r="P7090" i="1"/>
  <c r="O7090" i="1"/>
  <c r="N7090" i="1"/>
  <c r="M7090" i="1"/>
  <c r="T7089" i="1"/>
  <c r="S7089" i="1"/>
  <c r="R7089" i="1"/>
  <c r="Q7089" i="1"/>
  <c r="P7089" i="1"/>
  <c r="O7089" i="1"/>
  <c r="N7089" i="1"/>
  <c r="M7089" i="1"/>
  <c r="T7088" i="1"/>
  <c r="S7088" i="1"/>
  <c r="R7088" i="1"/>
  <c r="Q7088" i="1"/>
  <c r="P7088" i="1"/>
  <c r="O7088" i="1"/>
  <c r="N7088" i="1"/>
  <c r="M7088" i="1"/>
  <c r="T7087" i="1"/>
  <c r="S7087" i="1"/>
  <c r="R7087" i="1"/>
  <c r="Q7087" i="1"/>
  <c r="P7087" i="1"/>
  <c r="O7087" i="1"/>
  <c r="N7087" i="1"/>
  <c r="M7087" i="1"/>
  <c r="T7086" i="1"/>
  <c r="S7086" i="1"/>
  <c r="R7086" i="1"/>
  <c r="Q7086" i="1"/>
  <c r="P7086" i="1"/>
  <c r="O7086" i="1"/>
  <c r="N7086" i="1"/>
  <c r="M7086" i="1"/>
  <c r="T7085" i="1"/>
  <c r="S7085" i="1"/>
  <c r="R7085" i="1"/>
  <c r="Q7085" i="1"/>
  <c r="P7085" i="1"/>
  <c r="O7085" i="1"/>
  <c r="N7085" i="1"/>
  <c r="M7085" i="1"/>
  <c r="T7084" i="1"/>
  <c r="S7084" i="1"/>
  <c r="R7084" i="1"/>
  <c r="Q7084" i="1"/>
  <c r="P7084" i="1"/>
  <c r="O7084" i="1"/>
  <c r="N7084" i="1"/>
  <c r="M7084" i="1"/>
  <c r="T7083" i="1"/>
  <c r="S7083" i="1"/>
  <c r="R7083" i="1"/>
  <c r="Q7083" i="1"/>
  <c r="P7083" i="1"/>
  <c r="O7083" i="1"/>
  <c r="N7083" i="1"/>
  <c r="M7083" i="1"/>
  <c r="T7082" i="1"/>
  <c r="S7082" i="1"/>
  <c r="R7082" i="1"/>
  <c r="Q7082" i="1"/>
  <c r="P7082" i="1"/>
  <c r="O7082" i="1"/>
  <c r="N7082" i="1"/>
  <c r="M7082" i="1"/>
  <c r="T7081" i="1"/>
  <c r="S7081" i="1"/>
  <c r="R7081" i="1"/>
  <c r="Q7081" i="1"/>
  <c r="P7081" i="1"/>
  <c r="O7081" i="1"/>
  <c r="N7081" i="1"/>
  <c r="M7081" i="1"/>
  <c r="T7080" i="1"/>
  <c r="S7080" i="1"/>
  <c r="R7080" i="1"/>
  <c r="Q7080" i="1"/>
  <c r="P7080" i="1"/>
  <c r="O7080" i="1"/>
  <c r="N7080" i="1"/>
  <c r="M7080" i="1"/>
  <c r="T7079" i="1"/>
  <c r="S7079" i="1"/>
  <c r="R7079" i="1"/>
  <c r="Q7079" i="1"/>
  <c r="P7079" i="1"/>
  <c r="O7079" i="1"/>
  <c r="N7079" i="1"/>
  <c r="M7079" i="1"/>
  <c r="T7078" i="1"/>
  <c r="S7078" i="1"/>
  <c r="R7078" i="1"/>
  <c r="Q7078" i="1"/>
  <c r="P7078" i="1"/>
  <c r="O7078" i="1"/>
  <c r="N7078" i="1"/>
  <c r="M7078" i="1"/>
  <c r="T7077" i="1"/>
  <c r="S7077" i="1"/>
  <c r="R7077" i="1"/>
  <c r="Q7077" i="1"/>
  <c r="P7077" i="1"/>
  <c r="O7077" i="1"/>
  <c r="N7077" i="1"/>
  <c r="M7077" i="1"/>
  <c r="T7076" i="1"/>
  <c r="S7076" i="1"/>
  <c r="R7076" i="1"/>
  <c r="Q7076" i="1"/>
  <c r="P7076" i="1"/>
  <c r="O7076" i="1"/>
  <c r="M7076" i="1"/>
  <c r="N7076" i="1" s="1"/>
  <c r="T7075" i="1"/>
  <c r="S7075" i="1"/>
  <c r="R7075" i="1"/>
  <c r="Q7075" i="1"/>
  <c r="P7075" i="1"/>
  <c r="O7075" i="1"/>
  <c r="M7075" i="1"/>
  <c r="N7075" i="1" s="1"/>
  <c r="T7074" i="1"/>
  <c r="S7074" i="1"/>
  <c r="R7074" i="1"/>
  <c r="Q7074" i="1"/>
  <c r="P7074" i="1"/>
  <c r="O7074" i="1"/>
  <c r="M7074" i="1"/>
  <c r="N7074" i="1" s="1"/>
  <c r="T7073" i="1"/>
  <c r="S7073" i="1"/>
  <c r="R7073" i="1"/>
  <c r="Q7073" i="1"/>
  <c r="P7073" i="1"/>
  <c r="O7073" i="1"/>
  <c r="M7073" i="1"/>
  <c r="N7073" i="1" s="1"/>
  <c r="T7072" i="1"/>
  <c r="S7072" i="1"/>
  <c r="R7072" i="1"/>
  <c r="Q7072" i="1"/>
  <c r="P7072" i="1"/>
  <c r="O7072" i="1"/>
  <c r="M7072" i="1"/>
  <c r="N7072" i="1" s="1"/>
  <c r="T7071" i="1"/>
  <c r="S7071" i="1"/>
  <c r="R7071" i="1"/>
  <c r="Q7071" i="1"/>
  <c r="P7071" i="1"/>
  <c r="O7071" i="1"/>
  <c r="M7071" i="1"/>
  <c r="N7071" i="1" s="1"/>
  <c r="T7070" i="1"/>
  <c r="S7070" i="1"/>
  <c r="R7070" i="1"/>
  <c r="Q7070" i="1"/>
  <c r="P7070" i="1"/>
  <c r="O7070" i="1"/>
  <c r="M7070" i="1"/>
  <c r="N7070" i="1" s="1"/>
  <c r="T7069" i="1"/>
  <c r="S7069" i="1"/>
  <c r="R7069" i="1"/>
  <c r="Q7069" i="1"/>
  <c r="P7069" i="1"/>
  <c r="O7069" i="1"/>
  <c r="M7069" i="1"/>
  <c r="N7069" i="1" s="1"/>
  <c r="T7068" i="1"/>
  <c r="S7068" i="1"/>
  <c r="R7068" i="1"/>
  <c r="Q7068" i="1"/>
  <c r="P7068" i="1"/>
  <c r="O7068" i="1"/>
  <c r="M7068" i="1"/>
  <c r="N7068" i="1" s="1"/>
  <c r="T7067" i="1"/>
  <c r="S7067" i="1"/>
  <c r="R7067" i="1"/>
  <c r="Q7067" i="1"/>
  <c r="P7067" i="1"/>
  <c r="O7067" i="1"/>
  <c r="M7067" i="1"/>
  <c r="N7067" i="1" s="1"/>
  <c r="T7066" i="1"/>
  <c r="S7066" i="1"/>
  <c r="R7066" i="1"/>
  <c r="Q7066" i="1"/>
  <c r="P7066" i="1"/>
  <c r="O7066" i="1"/>
  <c r="M7066" i="1"/>
  <c r="N7066" i="1" s="1"/>
  <c r="T7065" i="1"/>
  <c r="S7065" i="1"/>
  <c r="R7065" i="1"/>
  <c r="Q7065" i="1"/>
  <c r="P7065" i="1"/>
  <c r="O7065" i="1"/>
  <c r="M7065" i="1"/>
  <c r="N7065" i="1" s="1"/>
  <c r="T7064" i="1"/>
  <c r="S7064" i="1"/>
  <c r="R7064" i="1"/>
  <c r="Q7064" i="1"/>
  <c r="P7064" i="1"/>
  <c r="O7064" i="1"/>
  <c r="M7064" i="1"/>
  <c r="N7064" i="1" s="1"/>
  <c r="T7063" i="1"/>
  <c r="S7063" i="1"/>
  <c r="R7063" i="1"/>
  <c r="Q7063" i="1"/>
  <c r="P7063" i="1"/>
  <c r="O7063" i="1"/>
  <c r="M7063" i="1"/>
  <c r="N7063" i="1" s="1"/>
  <c r="T7062" i="1"/>
  <c r="S7062" i="1"/>
  <c r="R7062" i="1"/>
  <c r="Q7062" i="1"/>
  <c r="P7062" i="1"/>
  <c r="O7062" i="1"/>
  <c r="M7062" i="1"/>
  <c r="N7062" i="1" s="1"/>
  <c r="T7061" i="1"/>
  <c r="S7061" i="1"/>
  <c r="R7061" i="1"/>
  <c r="Q7061" i="1"/>
  <c r="P7061" i="1"/>
  <c r="O7061" i="1"/>
  <c r="N7061" i="1"/>
  <c r="M7061" i="1"/>
  <c r="T7060" i="1"/>
  <c r="S7060" i="1"/>
  <c r="R7060" i="1"/>
  <c r="Q7060" i="1"/>
  <c r="P7060" i="1"/>
  <c r="O7060" i="1"/>
  <c r="N7060" i="1"/>
  <c r="M7060" i="1"/>
  <c r="T7059" i="1"/>
  <c r="S7059" i="1"/>
  <c r="R7059" i="1"/>
  <c r="Q7059" i="1"/>
  <c r="P7059" i="1"/>
  <c r="O7059" i="1"/>
  <c r="N7059" i="1"/>
  <c r="M7059" i="1"/>
  <c r="T7058" i="1"/>
  <c r="S7058" i="1"/>
  <c r="R7058" i="1"/>
  <c r="Q7058" i="1"/>
  <c r="P7058" i="1"/>
  <c r="O7058" i="1"/>
  <c r="N7058" i="1"/>
  <c r="M7058" i="1"/>
  <c r="T7057" i="1"/>
  <c r="S7057" i="1"/>
  <c r="R7057" i="1"/>
  <c r="Q7057" i="1"/>
  <c r="P7057" i="1"/>
  <c r="O7057" i="1"/>
  <c r="N7057" i="1"/>
  <c r="M7057" i="1"/>
  <c r="T7056" i="1"/>
  <c r="S7056" i="1"/>
  <c r="R7056" i="1"/>
  <c r="Q7056" i="1"/>
  <c r="P7056" i="1"/>
  <c r="O7056" i="1"/>
  <c r="N7056" i="1"/>
  <c r="M7056" i="1"/>
  <c r="T7055" i="1"/>
  <c r="S7055" i="1"/>
  <c r="R7055" i="1"/>
  <c r="Q7055" i="1"/>
  <c r="P7055" i="1"/>
  <c r="O7055" i="1"/>
  <c r="M7055" i="1"/>
  <c r="N7055" i="1" s="1"/>
  <c r="T7054" i="1"/>
  <c r="S7054" i="1"/>
  <c r="R7054" i="1"/>
  <c r="Q7054" i="1"/>
  <c r="P7054" i="1"/>
  <c r="O7054" i="1"/>
  <c r="M7054" i="1"/>
  <c r="N7054" i="1" s="1"/>
  <c r="T7053" i="1"/>
  <c r="S7053" i="1"/>
  <c r="R7053" i="1"/>
  <c r="Q7053" i="1"/>
  <c r="P7053" i="1"/>
  <c r="O7053" i="1"/>
  <c r="M7053" i="1"/>
  <c r="N7053" i="1" s="1"/>
  <c r="T7052" i="1"/>
  <c r="S7052" i="1"/>
  <c r="R7052" i="1"/>
  <c r="Q7052" i="1"/>
  <c r="P7052" i="1"/>
  <c r="O7052" i="1"/>
  <c r="M7052" i="1"/>
  <c r="N7052" i="1" s="1"/>
  <c r="T7051" i="1"/>
  <c r="S7051" i="1"/>
  <c r="R7051" i="1"/>
  <c r="Q7051" i="1"/>
  <c r="P7051" i="1"/>
  <c r="O7051" i="1"/>
  <c r="M7051" i="1"/>
  <c r="N7051" i="1" s="1"/>
  <c r="T7050" i="1"/>
  <c r="S7050" i="1"/>
  <c r="R7050" i="1"/>
  <c r="Q7050" i="1"/>
  <c r="P7050" i="1"/>
  <c r="O7050" i="1"/>
  <c r="M7050" i="1"/>
  <c r="N7050" i="1" s="1"/>
  <c r="T7049" i="1"/>
  <c r="S7049" i="1"/>
  <c r="R7049" i="1"/>
  <c r="Q7049" i="1"/>
  <c r="P7049" i="1"/>
  <c r="O7049" i="1"/>
  <c r="M7049" i="1"/>
  <c r="N7049" i="1" s="1"/>
  <c r="T7048" i="1"/>
  <c r="S7048" i="1"/>
  <c r="R7048" i="1"/>
  <c r="Q7048" i="1"/>
  <c r="P7048" i="1"/>
  <c r="O7048" i="1"/>
  <c r="M7048" i="1"/>
  <c r="N7048" i="1" s="1"/>
  <c r="T7047" i="1"/>
  <c r="S7047" i="1"/>
  <c r="R7047" i="1"/>
  <c r="Q7047" i="1"/>
  <c r="P7047" i="1"/>
  <c r="O7047" i="1"/>
  <c r="M7047" i="1"/>
  <c r="N7047" i="1" s="1"/>
  <c r="T7046" i="1"/>
  <c r="S7046" i="1"/>
  <c r="R7046" i="1"/>
  <c r="Q7046" i="1"/>
  <c r="P7046" i="1"/>
  <c r="O7046" i="1"/>
  <c r="M7046" i="1"/>
  <c r="N7046" i="1" s="1"/>
  <c r="T7045" i="1"/>
  <c r="S7045" i="1"/>
  <c r="R7045" i="1"/>
  <c r="Q7045" i="1"/>
  <c r="P7045" i="1"/>
  <c r="O7045" i="1"/>
  <c r="M7045" i="1"/>
  <c r="N7045" i="1" s="1"/>
  <c r="T7044" i="1"/>
  <c r="S7044" i="1"/>
  <c r="R7044" i="1"/>
  <c r="Q7044" i="1"/>
  <c r="P7044" i="1"/>
  <c r="O7044" i="1"/>
  <c r="M7044" i="1"/>
  <c r="N7044" i="1" s="1"/>
  <c r="T7043" i="1"/>
  <c r="S7043" i="1"/>
  <c r="R7043" i="1"/>
  <c r="Q7043" i="1"/>
  <c r="P7043" i="1"/>
  <c r="O7043" i="1"/>
  <c r="M7043" i="1"/>
  <c r="N7043" i="1" s="1"/>
  <c r="T7042" i="1"/>
  <c r="S7042" i="1"/>
  <c r="R7042" i="1"/>
  <c r="Q7042" i="1"/>
  <c r="P7042" i="1"/>
  <c r="O7042" i="1"/>
  <c r="M7042" i="1"/>
  <c r="N7042" i="1" s="1"/>
  <c r="T7041" i="1"/>
  <c r="S7041" i="1"/>
  <c r="R7041" i="1"/>
  <c r="Q7041" i="1"/>
  <c r="P7041" i="1"/>
  <c r="O7041" i="1"/>
  <c r="M7041" i="1"/>
  <c r="N7041" i="1" s="1"/>
  <c r="T7040" i="1"/>
  <c r="S7040" i="1"/>
  <c r="R7040" i="1"/>
  <c r="Q7040" i="1"/>
  <c r="P7040" i="1"/>
  <c r="O7040" i="1"/>
  <c r="M7040" i="1"/>
  <c r="N7040" i="1" s="1"/>
  <c r="T7039" i="1"/>
  <c r="S7039" i="1"/>
  <c r="R7039" i="1"/>
  <c r="Q7039" i="1"/>
  <c r="P7039" i="1"/>
  <c r="O7039" i="1"/>
  <c r="M7039" i="1"/>
  <c r="N7039" i="1" s="1"/>
  <c r="T7038" i="1"/>
  <c r="S7038" i="1"/>
  <c r="R7038" i="1"/>
  <c r="Q7038" i="1"/>
  <c r="P7038" i="1"/>
  <c r="O7038" i="1"/>
  <c r="M7038" i="1"/>
  <c r="N7038" i="1" s="1"/>
  <c r="T7037" i="1"/>
  <c r="S7037" i="1"/>
  <c r="R7037" i="1"/>
  <c r="Q7037" i="1"/>
  <c r="P7037" i="1"/>
  <c r="O7037" i="1"/>
  <c r="M7037" i="1"/>
  <c r="N7037" i="1" s="1"/>
  <c r="T7036" i="1"/>
  <c r="S7036" i="1"/>
  <c r="R7036" i="1"/>
  <c r="Q7036" i="1"/>
  <c r="P7036" i="1"/>
  <c r="O7036" i="1"/>
  <c r="M7036" i="1"/>
  <c r="N7036" i="1" s="1"/>
  <c r="T7035" i="1"/>
  <c r="S7035" i="1"/>
  <c r="R7035" i="1"/>
  <c r="Q7035" i="1"/>
  <c r="P7035" i="1"/>
  <c r="O7035" i="1"/>
  <c r="M7035" i="1"/>
  <c r="N7035" i="1" s="1"/>
  <c r="T7034" i="1"/>
  <c r="S7034" i="1"/>
  <c r="R7034" i="1"/>
  <c r="Q7034" i="1"/>
  <c r="P7034" i="1"/>
  <c r="O7034" i="1"/>
  <c r="M7034" i="1"/>
  <c r="N7034" i="1" s="1"/>
  <c r="T7033" i="1"/>
  <c r="S7033" i="1"/>
  <c r="R7033" i="1"/>
  <c r="Q7033" i="1"/>
  <c r="P7033" i="1"/>
  <c r="O7033" i="1"/>
  <c r="M7033" i="1"/>
  <c r="N7033" i="1" s="1"/>
  <c r="T7032" i="1"/>
  <c r="S7032" i="1"/>
  <c r="R7032" i="1"/>
  <c r="Q7032" i="1"/>
  <c r="P7032" i="1"/>
  <c r="O7032" i="1"/>
  <c r="M7032" i="1"/>
  <c r="N7032" i="1" s="1"/>
  <c r="T7031" i="1"/>
  <c r="S7031" i="1"/>
  <c r="R7031" i="1"/>
  <c r="Q7031" i="1"/>
  <c r="P7031" i="1"/>
  <c r="O7031" i="1"/>
  <c r="M7031" i="1"/>
  <c r="N7031" i="1" s="1"/>
  <c r="T7030" i="1"/>
  <c r="S7030" i="1"/>
  <c r="R7030" i="1"/>
  <c r="Q7030" i="1"/>
  <c r="P7030" i="1"/>
  <c r="O7030" i="1"/>
  <c r="M7030" i="1"/>
  <c r="N7030" i="1" s="1"/>
  <c r="T7029" i="1"/>
  <c r="S7029" i="1"/>
  <c r="R7029" i="1"/>
  <c r="Q7029" i="1"/>
  <c r="P7029" i="1"/>
  <c r="O7029" i="1"/>
  <c r="M7029" i="1"/>
  <c r="N7029" i="1" s="1"/>
  <c r="T7028" i="1"/>
  <c r="S7028" i="1"/>
  <c r="R7028" i="1"/>
  <c r="Q7028" i="1"/>
  <c r="P7028" i="1"/>
  <c r="O7028" i="1"/>
  <c r="M7028" i="1"/>
  <c r="N7028" i="1" s="1"/>
  <c r="T7027" i="1"/>
  <c r="S7027" i="1"/>
  <c r="R7027" i="1"/>
  <c r="Q7027" i="1"/>
  <c r="P7027" i="1"/>
  <c r="O7027" i="1"/>
  <c r="M7027" i="1"/>
  <c r="N7027" i="1" s="1"/>
  <c r="T7026" i="1"/>
  <c r="S7026" i="1"/>
  <c r="R7026" i="1"/>
  <c r="Q7026" i="1"/>
  <c r="P7026" i="1"/>
  <c r="O7026" i="1"/>
  <c r="M7026" i="1"/>
  <c r="N7026" i="1" s="1"/>
  <c r="T7025" i="1"/>
  <c r="S7025" i="1"/>
  <c r="R7025" i="1"/>
  <c r="Q7025" i="1"/>
  <c r="P7025" i="1"/>
  <c r="O7025" i="1"/>
  <c r="N7025" i="1"/>
  <c r="M7025" i="1"/>
  <c r="T7024" i="1"/>
  <c r="S7024" i="1"/>
  <c r="R7024" i="1"/>
  <c r="Q7024" i="1"/>
  <c r="P7024" i="1"/>
  <c r="O7024" i="1"/>
  <c r="N7024" i="1"/>
  <c r="M7024" i="1"/>
  <c r="T7023" i="1"/>
  <c r="S7023" i="1"/>
  <c r="R7023" i="1"/>
  <c r="Q7023" i="1"/>
  <c r="P7023" i="1"/>
  <c r="O7023" i="1"/>
  <c r="N7023" i="1"/>
  <c r="M7023" i="1"/>
  <c r="T7022" i="1"/>
  <c r="S7022" i="1"/>
  <c r="R7022" i="1"/>
  <c r="Q7022" i="1"/>
  <c r="P7022" i="1"/>
  <c r="O7022" i="1"/>
  <c r="N7022" i="1"/>
  <c r="M7022" i="1"/>
  <c r="T7021" i="1"/>
  <c r="S7021" i="1"/>
  <c r="R7021" i="1"/>
  <c r="Q7021" i="1"/>
  <c r="P7021" i="1"/>
  <c r="O7021" i="1"/>
  <c r="N7021" i="1"/>
  <c r="M7021" i="1"/>
  <c r="T7020" i="1"/>
  <c r="S7020" i="1"/>
  <c r="R7020" i="1"/>
  <c r="Q7020" i="1"/>
  <c r="P7020" i="1"/>
  <c r="O7020" i="1"/>
  <c r="N7020" i="1"/>
  <c r="M7020" i="1"/>
  <c r="T7019" i="1"/>
  <c r="S7019" i="1"/>
  <c r="R7019" i="1"/>
  <c r="Q7019" i="1"/>
  <c r="P7019" i="1"/>
  <c r="O7019" i="1"/>
  <c r="N7019" i="1"/>
  <c r="M7019" i="1"/>
  <c r="T7018" i="1"/>
  <c r="S7018" i="1"/>
  <c r="R7018" i="1"/>
  <c r="Q7018" i="1"/>
  <c r="P7018" i="1"/>
  <c r="O7018" i="1"/>
  <c r="N7018" i="1"/>
  <c r="M7018" i="1"/>
  <c r="T7017" i="1"/>
  <c r="S7017" i="1"/>
  <c r="R7017" i="1"/>
  <c r="Q7017" i="1"/>
  <c r="P7017" i="1"/>
  <c r="O7017" i="1"/>
  <c r="N7017" i="1"/>
  <c r="M7017" i="1"/>
  <c r="T7016" i="1"/>
  <c r="S7016" i="1"/>
  <c r="R7016" i="1"/>
  <c r="Q7016" i="1"/>
  <c r="P7016" i="1"/>
  <c r="O7016" i="1"/>
  <c r="N7016" i="1"/>
  <c r="M7016" i="1"/>
  <c r="T7015" i="1"/>
  <c r="S7015" i="1"/>
  <c r="R7015" i="1"/>
  <c r="Q7015" i="1"/>
  <c r="P7015" i="1"/>
  <c r="O7015" i="1"/>
  <c r="N7015" i="1"/>
  <c r="M7015" i="1"/>
  <c r="T7014" i="1"/>
  <c r="S7014" i="1"/>
  <c r="R7014" i="1"/>
  <c r="Q7014" i="1"/>
  <c r="P7014" i="1"/>
  <c r="O7014" i="1"/>
  <c r="N7014" i="1"/>
  <c r="M7014" i="1"/>
  <c r="T7013" i="1"/>
  <c r="S7013" i="1"/>
  <c r="R7013" i="1"/>
  <c r="Q7013" i="1"/>
  <c r="P7013" i="1"/>
  <c r="O7013" i="1"/>
  <c r="N7013" i="1"/>
  <c r="M7013" i="1"/>
  <c r="T7012" i="1"/>
  <c r="S7012" i="1"/>
  <c r="R7012" i="1"/>
  <c r="Q7012" i="1"/>
  <c r="P7012" i="1"/>
  <c r="O7012" i="1"/>
  <c r="N7012" i="1"/>
  <c r="M7012" i="1"/>
  <c r="T7011" i="1"/>
  <c r="S7011" i="1"/>
  <c r="R7011" i="1"/>
  <c r="Q7011" i="1"/>
  <c r="P7011" i="1"/>
  <c r="O7011" i="1"/>
  <c r="N7011" i="1"/>
  <c r="M7011" i="1"/>
  <c r="T7010" i="1"/>
  <c r="S7010" i="1"/>
  <c r="R7010" i="1"/>
  <c r="Q7010" i="1"/>
  <c r="P7010" i="1"/>
  <c r="O7010" i="1"/>
  <c r="N7010" i="1"/>
  <c r="M7010" i="1"/>
  <c r="T7009" i="1"/>
  <c r="S7009" i="1"/>
  <c r="R7009" i="1"/>
  <c r="Q7009" i="1"/>
  <c r="P7009" i="1"/>
  <c r="O7009" i="1"/>
  <c r="N7009" i="1"/>
  <c r="M7009" i="1"/>
  <c r="T7008" i="1"/>
  <c r="S7008" i="1"/>
  <c r="R7008" i="1"/>
  <c r="Q7008" i="1"/>
  <c r="P7008" i="1"/>
  <c r="O7008" i="1"/>
  <c r="N7008" i="1"/>
  <c r="M7008" i="1"/>
  <c r="T7007" i="1"/>
  <c r="S7007" i="1"/>
  <c r="R7007" i="1"/>
  <c r="Q7007" i="1"/>
  <c r="P7007" i="1"/>
  <c r="O7007" i="1"/>
  <c r="N7007" i="1"/>
  <c r="M7007" i="1"/>
  <c r="T7006" i="1"/>
  <c r="S7006" i="1"/>
  <c r="R7006" i="1"/>
  <c r="Q7006" i="1"/>
  <c r="P7006" i="1"/>
  <c r="O7006" i="1"/>
  <c r="N7006" i="1"/>
  <c r="M7006" i="1"/>
  <c r="T7005" i="1"/>
  <c r="S7005" i="1"/>
  <c r="R7005" i="1"/>
  <c r="Q7005" i="1"/>
  <c r="P7005" i="1"/>
  <c r="O7005" i="1"/>
  <c r="N7005" i="1"/>
  <c r="M7005" i="1"/>
  <c r="T7004" i="1"/>
  <c r="S7004" i="1"/>
  <c r="R7004" i="1"/>
  <c r="Q7004" i="1"/>
  <c r="P7004" i="1"/>
  <c r="O7004" i="1"/>
  <c r="N7004" i="1"/>
  <c r="M7004" i="1"/>
  <c r="T7003" i="1"/>
  <c r="S7003" i="1"/>
  <c r="R7003" i="1"/>
  <c r="Q7003" i="1"/>
  <c r="P7003" i="1"/>
  <c r="O7003" i="1"/>
  <c r="N7003" i="1"/>
  <c r="M7003" i="1"/>
  <c r="T7002" i="1"/>
  <c r="S7002" i="1"/>
  <c r="R7002" i="1"/>
  <c r="Q7002" i="1"/>
  <c r="P7002" i="1"/>
  <c r="O7002" i="1"/>
  <c r="N7002" i="1"/>
  <c r="M7002" i="1"/>
  <c r="T7001" i="1"/>
  <c r="S7001" i="1"/>
  <c r="R7001" i="1"/>
  <c r="Q7001" i="1"/>
  <c r="P7001" i="1"/>
  <c r="O7001" i="1"/>
  <c r="M7001" i="1"/>
  <c r="N7001" i="1" s="1"/>
  <c r="T7000" i="1"/>
  <c r="S7000" i="1"/>
  <c r="R7000" i="1"/>
  <c r="Q7000" i="1"/>
  <c r="P7000" i="1"/>
  <c r="O7000" i="1"/>
  <c r="N7000" i="1"/>
  <c r="M7000" i="1"/>
  <c r="T6999" i="1"/>
  <c r="S6999" i="1"/>
  <c r="R6999" i="1"/>
  <c r="Q6999" i="1"/>
  <c r="P6999" i="1"/>
  <c r="O6999" i="1"/>
  <c r="N6999" i="1"/>
  <c r="M6999" i="1"/>
  <c r="T6998" i="1"/>
  <c r="S6998" i="1"/>
  <c r="R6998" i="1"/>
  <c r="Q6998" i="1"/>
  <c r="P6998" i="1"/>
  <c r="O6998" i="1"/>
  <c r="N6998" i="1"/>
  <c r="M6998" i="1"/>
  <c r="T6997" i="1"/>
  <c r="S6997" i="1"/>
  <c r="R6997" i="1"/>
  <c r="Q6997" i="1"/>
  <c r="P6997" i="1"/>
  <c r="O6997" i="1"/>
  <c r="N6997" i="1"/>
  <c r="M6997" i="1"/>
  <c r="T6996" i="1"/>
  <c r="S6996" i="1"/>
  <c r="R6996" i="1"/>
  <c r="Q6996" i="1"/>
  <c r="P6996" i="1"/>
  <c r="O6996" i="1"/>
  <c r="N6996" i="1"/>
  <c r="M6996" i="1"/>
  <c r="T6995" i="1"/>
  <c r="S6995" i="1"/>
  <c r="R6995" i="1"/>
  <c r="Q6995" i="1"/>
  <c r="P6995" i="1"/>
  <c r="O6995" i="1"/>
  <c r="N6995" i="1"/>
  <c r="M6995" i="1"/>
  <c r="T6994" i="1"/>
  <c r="S6994" i="1"/>
  <c r="R6994" i="1"/>
  <c r="Q6994" i="1"/>
  <c r="P6994" i="1"/>
  <c r="O6994" i="1"/>
  <c r="N6994" i="1"/>
  <c r="M6994" i="1"/>
  <c r="T6993" i="1"/>
  <c r="S6993" i="1"/>
  <c r="R6993" i="1"/>
  <c r="Q6993" i="1"/>
  <c r="P6993" i="1"/>
  <c r="O6993" i="1"/>
  <c r="M6993" i="1"/>
  <c r="N6993" i="1" s="1"/>
  <c r="T6992" i="1"/>
  <c r="S6992" i="1"/>
  <c r="R6992" i="1"/>
  <c r="Q6992" i="1"/>
  <c r="P6992" i="1"/>
  <c r="O6992" i="1"/>
  <c r="N6992" i="1"/>
  <c r="M6992" i="1"/>
  <c r="T6991" i="1"/>
  <c r="S6991" i="1"/>
  <c r="R6991" i="1"/>
  <c r="Q6991" i="1"/>
  <c r="P6991" i="1"/>
  <c r="O6991" i="1"/>
  <c r="N6991" i="1"/>
  <c r="M6991" i="1"/>
  <c r="T6990" i="1"/>
  <c r="S6990" i="1"/>
  <c r="R6990" i="1"/>
  <c r="Q6990" i="1"/>
  <c r="P6990" i="1"/>
  <c r="O6990" i="1"/>
  <c r="N6990" i="1"/>
  <c r="M6990" i="1"/>
  <c r="T6989" i="1"/>
  <c r="S6989" i="1"/>
  <c r="R6989" i="1"/>
  <c r="Q6989" i="1"/>
  <c r="P6989" i="1"/>
  <c r="O6989" i="1"/>
  <c r="N6989" i="1"/>
  <c r="M6989" i="1"/>
  <c r="T6988" i="1"/>
  <c r="S6988" i="1"/>
  <c r="R6988" i="1"/>
  <c r="Q6988" i="1"/>
  <c r="P6988" i="1"/>
  <c r="O6988" i="1"/>
  <c r="N6988" i="1"/>
  <c r="M6988" i="1"/>
  <c r="T6987" i="1"/>
  <c r="S6987" i="1"/>
  <c r="R6987" i="1"/>
  <c r="Q6987" i="1"/>
  <c r="P6987" i="1"/>
  <c r="O6987" i="1"/>
  <c r="N6987" i="1"/>
  <c r="M6987" i="1"/>
  <c r="T6986" i="1"/>
  <c r="S6986" i="1"/>
  <c r="R6986" i="1"/>
  <c r="Q6986" i="1"/>
  <c r="P6986" i="1"/>
  <c r="O6986" i="1"/>
  <c r="N6986" i="1"/>
  <c r="M6986" i="1"/>
  <c r="T6985" i="1"/>
  <c r="S6985" i="1"/>
  <c r="R6985" i="1"/>
  <c r="Q6985" i="1"/>
  <c r="P6985" i="1"/>
  <c r="O6985" i="1"/>
  <c r="N6985" i="1"/>
  <c r="M6985" i="1"/>
  <c r="T6984" i="1"/>
  <c r="S6984" i="1"/>
  <c r="R6984" i="1"/>
  <c r="Q6984" i="1"/>
  <c r="P6984" i="1"/>
  <c r="O6984" i="1"/>
  <c r="N6984" i="1"/>
  <c r="M6984" i="1"/>
  <c r="T6983" i="1"/>
  <c r="S6983" i="1"/>
  <c r="R6983" i="1"/>
  <c r="Q6983" i="1"/>
  <c r="P6983" i="1"/>
  <c r="O6983" i="1"/>
  <c r="M6983" i="1"/>
  <c r="N6983" i="1" s="1"/>
  <c r="T6982" i="1"/>
  <c r="S6982" i="1"/>
  <c r="R6982" i="1"/>
  <c r="Q6982" i="1"/>
  <c r="P6982" i="1"/>
  <c r="O6982" i="1"/>
  <c r="N6982" i="1"/>
  <c r="M6982" i="1"/>
  <c r="T6981" i="1"/>
  <c r="S6981" i="1"/>
  <c r="R6981" i="1"/>
  <c r="Q6981" i="1"/>
  <c r="P6981" i="1"/>
  <c r="O6981" i="1"/>
  <c r="N6981" i="1"/>
  <c r="M6981" i="1"/>
  <c r="T6980" i="1"/>
  <c r="S6980" i="1"/>
  <c r="R6980" i="1"/>
  <c r="Q6980" i="1"/>
  <c r="P6980" i="1"/>
  <c r="O6980" i="1"/>
  <c r="N6980" i="1"/>
  <c r="M6980" i="1"/>
  <c r="T6979" i="1"/>
  <c r="S6979" i="1"/>
  <c r="R6979" i="1"/>
  <c r="Q6979" i="1"/>
  <c r="P6979" i="1"/>
  <c r="O6979" i="1"/>
  <c r="N6979" i="1"/>
  <c r="M6979" i="1"/>
  <c r="T6978" i="1"/>
  <c r="S6978" i="1"/>
  <c r="R6978" i="1"/>
  <c r="Q6978" i="1"/>
  <c r="P6978" i="1"/>
  <c r="O6978" i="1"/>
  <c r="N6978" i="1"/>
  <c r="M6978" i="1"/>
  <c r="T6977" i="1"/>
  <c r="S6977" i="1"/>
  <c r="R6977" i="1"/>
  <c r="Q6977" i="1"/>
  <c r="P6977" i="1"/>
  <c r="O6977" i="1"/>
  <c r="N6977" i="1"/>
  <c r="M6977" i="1"/>
  <c r="T6976" i="1"/>
  <c r="S6976" i="1"/>
  <c r="R6976" i="1"/>
  <c r="Q6976" i="1"/>
  <c r="P6976" i="1"/>
  <c r="O6976" i="1"/>
  <c r="N6976" i="1"/>
  <c r="M6976" i="1"/>
  <c r="T6975" i="1"/>
  <c r="S6975" i="1"/>
  <c r="R6975" i="1"/>
  <c r="Q6975" i="1"/>
  <c r="P6975" i="1"/>
  <c r="O6975" i="1"/>
  <c r="N6975" i="1"/>
  <c r="M6975" i="1"/>
  <c r="T6974" i="1"/>
  <c r="S6974" i="1"/>
  <c r="R6974" i="1"/>
  <c r="Q6974" i="1"/>
  <c r="P6974" i="1"/>
  <c r="O6974" i="1"/>
  <c r="N6974" i="1"/>
  <c r="M6974" i="1"/>
  <c r="T6973" i="1"/>
  <c r="S6973" i="1"/>
  <c r="R6973" i="1"/>
  <c r="Q6973" i="1"/>
  <c r="P6973" i="1"/>
  <c r="O6973" i="1"/>
  <c r="N6973" i="1"/>
  <c r="M6973" i="1"/>
  <c r="T6972" i="1"/>
  <c r="S6972" i="1"/>
  <c r="R6972" i="1"/>
  <c r="Q6972" i="1"/>
  <c r="P6972" i="1"/>
  <c r="O6972" i="1"/>
  <c r="N6972" i="1"/>
  <c r="M6972" i="1"/>
  <c r="T6971" i="1"/>
  <c r="S6971" i="1"/>
  <c r="R6971" i="1"/>
  <c r="Q6971" i="1"/>
  <c r="P6971" i="1"/>
  <c r="O6971" i="1"/>
  <c r="N6971" i="1"/>
  <c r="M6971" i="1"/>
  <c r="T6970" i="1"/>
  <c r="S6970" i="1"/>
  <c r="R6970" i="1"/>
  <c r="Q6970" i="1"/>
  <c r="P6970" i="1"/>
  <c r="O6970" i="1"/>
  <c r="N6970" i="1"/>
  <c r="M6970" i="1"/>
  <c r="T6969" i="1"/>
  <c r="S6969" i="1"/>
  <c r="R6969" i="1"/>
  <c r="Q6969" i="1"/>
  <c r="P6969" i="1"/>
  <c r="O6969" i="1"/>
  <c r="N6969" i="1"/>
  <c r="M6969" i="1"/>
  <c r="T6968" i="1"/>
  <c r="S6968" i="1"/>
  <c r="R6968" i="1"/>
  <c r="Q6968" i="1"/>
  <c r="P6968" i="1"/>
  <c r="O6968" i="1"/>
  <c r="N6968" i="1"/>
  <c r="M6968" i="1"/>
  <c r="T6967" i="1"/>
  <c r="S6967" i="1"/>
  <c r="R6967" i="1"/>
  <c r="Q6967" i="1"/>
  <c r="P6967" i="1"/>
  <c r="O6967" i="1"/>
  <c r="N6967" i="1"/>
  <c r="M6967" i="1"/>
  <c r="T6966" i="1"/>
  <c r="S6966" i="1"/>
  <c r="R6966" i="1"/>
  <c r="Q6966" i="1"/>
  <c r="P6966" i="1"/>
  <c r="O6966" i="1"/>
  <c r="N6966" i="1"/>
  <c r="M6966" i="1"/>
  <c r="T6965" i="1"/>
  <c r="S6965" i="1"/>
  <c r="R6965" i="1"/>
  <c r="Q6965" i="1"/>
  <c r="P6965" i="1"/>
  <c r="O6965" i="1"/>
  <c r="N6965" i="1"/>
  <c r="M6965" i="1"/>
  <c r="T6964" i="1"/>
  <c r="S6964" i="1"/>
  <c r="R6964" i="1"/>
  <c r="Q6964" i="1"/>
  <c r="P6964" i="1"/>
  <c r="O6964" i="1"/>
  <c r="N6964" i="1"/>
  <c r="M6964" i="1"/>
  <c r="T6963" i="1"/>
  <c r="S6963" i="1"/>
  <c r="R6963" i="1"/>
  <c r="Q6963" i="1"/>
  <c r="P6963" i="1"/>
  <c r="O6963" i="1"/>
  <c r="N6963" i="1"/>
  <c r="M6963" i="1"/>
  <c r="T6962" i="1"/>
  <c r="S6962" i="1"/>
  <c r="R6962" i="1"/>
  <c r="Q6962" i="1"/>
  <c r="P6962" i="1"/>
  <c r="O6962" i="1"/>
  <c r="N6962" i="1"/>
  <c r="M6962" i="1"/>
  <c r="T6961" i="1"/>
  <c r="S6961" i="1"/>
  <c r="R6961" i="1"/>
  <c r="Q6961" i="1"/>
  <c r="P6961" i="1"/>
  <c r="O6961" i="1"/>
  <c r="N6961" i="1"/>
  <c r="M6961" i="1"/>
  <c r="T6960" i="1"/>
  <c r="S6960" i="1"/>
  <c r="R6960" i="1"/>
  <c r="Q6960" i="1"/>
  <c r="P6960" i="1"/>
  <c r="O6960" i="1"/>
  <c r="N6960" i="1"/>
  <c r="M6960" i="1"/>
  <c r="T6959" i="1"/>
  <c r="S6959" i="1"/>
  <c r="R6959" i="1"/>
  <c r="Q6959" i="1"/>
  <c r="P6959" i="1"/>
  <c r="O6959" i="1"/>
  <c r="N6959" i="1"/>
  <c r="M6959" i="1"/>
  <c r="T6958" i="1"/>
  <c r="S6958" i="1"/>
  <c r="R6958" i="1"/>
  <c r="Q6958" i="1"/>
  <c r="P6958" i="1"/>
  <c r="O6958" i="1"/>
  <c r="N6958" i="1"/>
  <c r="M6958" i="1"/>
  <c r="T6957" i="1"/>
  <c r="S6957" i="1"/>
  <c r="R6957" i="1"/>
  <c r="Q6957" i="1"/>
  <c r="P6957" i="1"/>
  <c r="O6957" i="1"/>
  <c r="N6957" i="1"/>
  <c r="M6957" i="1"/>
  <c r="T6956" i="1"/>
  <c r="S6956" i="1"/>
  <c r="R6956" i="1"/>
  <c r="Q6956" i="1"/>
  <c r="P6956" i="1"/>
  <c r="O6956" i="1"/>
  <c r="N6956" i="1"/>
  <c r="M6956" i="1"/>
  <c r="T6955" i="1"/>
  <c r="S6955" i="1"/>
  <c r="R6955" i="1"/>
  <c r="Q6955" i="1"/>
  <c r="P6955" i="1"/>
  <c r="O6955" i="1"/>
  <c r="N6955" i="1"/>
  <c r="M6955" i="1"/>
  <c r="T6954" i="1"/>
  <c r="S6954" i="1"/>
  <c r="R6954" i="1"/>
  <c r="Q6954" i="1"/>
  <c r="P6954" i="1"/>
  <c r="O6954" i="1"/>
  <c r="N6954" i="1"/>
  <c r="M6954" i="1"/>
  <c r="T6953" i="1"/>
  <c r="S6953" i="1"/>
  <c r="R6953" i="1"/>
  <c r="Q6953" i="1"/>
  <c r="P6953" i="1"/>
  <c r="O6953" i="1"/>
  <c r="N6953" i="1"/>
  <c r="M6953" i="1"/>
  <c r="T6952" i="1"/>
  <c r="S6952" i="1"/>
  <c r="R6952" i="1"/>
  <c r="Q6952" i="1"/>
  <c r="P6952" i="1"/>
  <c r="O6952" i="1"/>
  <c r="N6952" i="1"/>
  <c r="M6952" i="1"/>
  <c r="T6951" i="1"/>
  <c r="S6951" i="1"/>
  <c r="R6951" i="1"/>
  <c r="Q6951" i="1"/>
  <c r="P6951" i="1"/>
  <c r="O6951" i="1"/>
  <c r="N6951" i="1"/>
  <c r="M6951" i="1"/>
  <c r="T6950" i="1"/>
  <c r="S6950" i="1"/>
  <c r="R6950" i="1"/>
  <c r="Q6950" i="1"/>
  <c r="P6950" i="1"/>
  <c r="O6950" i="1"/>
  <c r="N6950" i="1"/>
  <c r="M6950" i="1"/>
  <c r="T6949" i="1"/>
  <c r="S6949" i="1"/>
  <c r="R6949" i="1"/>
  <c r="Q6949" i="1"/>
  <c r="P6949" i="1"/>
  <c r="O6949" i="1"/>
  <c r="N6949" i="1"/>
  <c r="M6949" i="1"/>
  <c r="T6948" i="1"/>
  <c r="S6948" i="1"/>
  <c r="R6948" i="1"/>
  <c r="Q6948" i="1"/>
  <c r="P6948" i="1"/>
  <c r="O6948" i="1"/>
  <c r="N6948" i="1"/>
  <c r="M6948" i="1"/>
  <c r="T6947" i="1"/>
  <c r="S6947" i="1"/>
  <c r="R6947" i="1"/>
  <c r="Q6947" i="1"/>
  <c r="P6947" i="1"/>
  <c r="O6947" i="1"/>
  <c r="N6947" i="1"/>
  <c r="M6947" i="1"/>
  <c r="T6946" i="1"/>
  <c r="S6946" i="1"/>
  <c r="R6946" i="1"/>
  <c r="Q6946" i="1"/>
  <c r="P6946" i="1"/>
  <c r="O6946" i="1"/>
  <c r="N6946" i="1"/>
  <c r="M6946" i="1"/>
  <c r="T6945" i="1"/>
  <c r="S6945" i="1"/>
  <c r="R6945" i="1"/>
  <c r="Q6945" i="1"/>
  <c r="P6945" i="1"/>
  <c r="O6945" i="1"/>
  <c r="N6945" i="1"/>
  <c r="M6945" i="1"/>
  <c r="T6944" i="1"/>
  <c r="S6944" i="1"/>
  <c r="R6944" i="1"/>
  <c r="Q6944" i="1"/>
  <c r="P6944" i="1"/>
  <c r="O6944" i="1"/>
  <c r="N6944" i="1"/>
  <c r="M6944" i="1"/>
  <c r="T6943" i="1"/>
  <c r="S6943" i="1"/>
  <c r="R6943" i="1"/>
  <c r="Q6943" i="1"/>
  <c r="P6943" i="1"/>
  <c r="O6943" i="1"/>
  <c r="N6943" i="1"/>
  <c r="M6943" i="1"/>
  <c r="T6942" i="1"/>
  <c r="S6942" i="1"/>
  <c r="R6942" i="1"/>
  <c r="Q6942" i="1"/>
  <c r="P6942" i="1"/>
  <c r="O6942" i="1"/>
  <c r="N6942" i="1"/>
  <c r="M6942" i="1"/>
  <c r="T6941" i="1"/>
  <c r="S6941" i="1"/>
  <c r="R6941" i="1"/>
  <c r="Q6941" i="1"/>
  <c r="P6941" i="1"/>
  <c r="O6941" i="1"/>
  <c r="N6941" i="1"/>
  <c r="M6941" i="1"/>
  <c r="T6940" i="1"/>
  <c r="S6940" i="1"/>
  <c r="R6940" i="1"/>
  <c r="Q6940" i="1"/>
  <c r="P6940" i="1"/>
  <c r="O6940" i="1"/>
  <c r="N6940" i="1"/>
  <c r="M6940" i="1"/>
  <c r="T6939" i="1"/>
  <c r="S6939" i="1"/>
  <c r="R6939" i="1"/>
  <c r="Q6939" i="1"/>
  <c r="P6939" i="1"/>
  <c r="O6939" i="1"/>
  <c r="N6939" i="1"/>
  <c r="M6939" i="1"/>
  <c r="T6938" i="1"/>
  <c r="S6938" i="1"/>
  <c r="R6938" i="1"/>
  <c r="Q6938" i="1"/>
  <c r="P6938" i="1"/>
  <c r="O6938" i="1"/>
  <c r="N6938" i="1"/>
  <c r="M6938" i="1"/>
  <c r="T6937" i="1"/>
  <c r="S6937" i="1"/>
  <c r="R6937" i="1"/>
  <c r="Q6937" i="1"/>
  <c r="P6937" i="1"/>
  <c r="O6937" i="1"/>
  <c r="N6937" i="1"/>
  <c r="M6937" i="1"/>
  <c r="T6936" i="1"/>
  <c r="S6936" i="1"/>
  <c r="R6936" i="1"/>
  <c r="Q6936" i="1"/>
  <c r="P6936" i="1"/>
  <c r="O6936" i="1"/>
  <c r="N6936" i="1"/>
  <c r="M6936" i="1"/>
  <c r="T6935" i="1"/>
  <c r="S6935" i="1"/>
  <c r="R6935" i="1"/>
  <c r="Q6935" i="1"/>
  <c r="P6935" i="1"/>
  <c r="O6935" i="1"/>
  <c r="N6935" i="1"/>
  <c r="M6935" i="1"/>
  <c r="T6934" i="1"/>
  <c r="S6934" i="1"/>
  <c r="R6934" i="1"/>
  <c r="Q6934" i="1"/>
  <c r="P6934" i="1"/>
  <c r="O6934" i="1"/>
  <c r="N6934" i="1"/>
  <c r="M6934" i="1"/>
  <c r="T6933" i="1"/>
  <c r="S6933" i="1"/>
  <c r="R6933" i="1"/>
  <c r="Q6933" i="1"/>
  <c r="P6933" i="1"/>
  <c r="O6933" i="1"/>
  <c r="N6933" i="1"/>
  <c r="M6933" i="1"/>
  <c r="T6932" i="1"/>
  <c r="S6932" i="1"/>
  <c r="R6932" i="1"/>
  <c r="Q6932" i="1"/>
  <c r="P6932" i="1"/>
  <c r="O6932" i="1"/>
  <c r="N6932" i="1"/>
  <c r="M6932" i="1"/>
  <c r="T6931" i="1"/>
  <c r="S6931" i="1"/>
  <c r="R6931" i="1"/>
  <c r="Q6931" i="1"/>
  <c r="P6931" i="1"/>
  <c r="O6931" i="1"/>
  <c r="N6931" i="1"/>
  <c r="M6931" i="1"/>
  <c r="T6930" i="1"/>
  <c r="S6930" i="1"/>
  <c r="R6930" i="1"/>
  <c r="Q6930" i="1"/>
  <c r="P6930" i="1"/>
  <c r="O6930" i="1"/>
  <c r="N6930" i="1"/>
  <c r="M6930" i="1"/>
  <c r="T6929" i="1"/>
  <c r="S6929" i="1"/>
  <c r="R6929" i="1"/>
  <c r="Q6929" i="1"/>
  <c r="P6929" i="1"/>
  <c r="O6929" i="1"/>
  <c r="N6929" i="1"/>
  <c r="M6929" i="1"/>
  <c r="T6928" i="1"/>
  <c r="S6928" i="1"/>
  <c r="R6928" i="1"/>
  <c r="Q6928" i="1"/>
  <c r="P6928" i="1"/>
  <c r="O6928" i="1"/>
  <c r="N6928" i="1"/>
  <c r="M6928" i="1"/>
  <c r="T6927" i="1"/>
  <c r="S6927" i="1"/>
  <c r="R6927" i="1"/>
  <c r="Q6927" i="1"/>
  <c r="P6927" i="1"/>
  <c r="O6927" i="1"/>
  <c r="N6927" i="1"/>
  <c r="M6927" i="1"/>
  <c r="T6926" i="1"/>
  <c r="S6926" i="1"/>
  <c r="R6926" i="1"/>
  <c r="Q6926" i="1"/>
  <c r="P6926" i="1"/>
  <c r="O6926" i="1"/>
  <c r="N6926" i="1"/>
  <c r="M6926" i="1"/>
  <c r="T6925" i="1"/>
  <c r="S6925" i="1"/>
  <c r="R6925" i="1"/>
  <c r="Q6925" i="1"/>
  <c r="P6925" i="1"/>
  <c r="O6925" i="1"/>
  <c r="N6925" i="1"/>
  <c r="M6925" i="1"/>
  <c r="T6924" i="1"/>
  <c r="S6924" i="1"/>
  <c r="R6924" i="1"/>
  <c r="Q6924" i="1"/>
  <c r="P6924" i="1"/>
  <c r="O6924" i="1"/>
  <c r="N6924" i="1"/>
  <c r="M6924" i="1"/>
  <c r="T6923" i="1"/>
  <c r="S6923" i="1"/>
  <c r="R6923" i="1"/>
  <c r="Q6923" i="1"/>
  <c r="P6923" i="1"/>
  <c r="O6923" i="1"/>
  <c r="N6923" i="1"/>
  <c r="M6923" i="1"/>
  <c r="T6922" i="1"/>
  <c r="S6922" i="1"/>
  <c r="R6922" i="1"/>
  <c r="Q6922" i="1"/>
  <c r="P6922" i="1"/>
  <c r="O6922" i="1"/>
  <c r="N6922" i="1"/>
  <c r="M6922" i="1"/>
  <c r="T6921" i="1"/>
  <c r="S6921" i="1"/>
  <c r="R6921" i="1"/>
  <c r="Q6921" i="1"/>
  <c r="P6921" i="1"/>
  <c r="O6921" i="1"/>
  <c r="M6921" i="1"/>
  <c r="N6921" i="1" s="1"/>
  <c r="T6920" i="1"/>
  <c r="S6920" i="1"/>
  <c r="R6920" i="1"/>
  <c r="Q6920" i="1"/>
  <c r="P6920" i="1"/>
  <c r="O6920" i="1"/>
  <c r="M6920" i="1"/>
  <c r="N6920" i="1" s="1"/>
  <c r="T6919" i="1"/>
  <c r="S6919" i="1"/>
  <c r="R6919" i="1"/>
  <c r="Q6919" i="1"/>
  <c r="P6919" i="1"/>
  <c r="O6919" i="1"/>
  <c r="M6919" i="1"/>
  <c r="N6919" i="1" s="1"/>
  <c r="T6918" i="1"/>
  <c r="S6918" i="1"/>
  <c r="R6918" i="1"/>
  <c r="Q6918" i="1"/>
  <c r="P6918" i="1"/>
  <c r="O6918" i="1"/>
  <c r="N6918" i="1"/>
  <c r="M6918" i="1"/>
  <c r="T6917" i="1"/>
  <c r="S6917" i="1"/>
  <c r="R6917" i="1"/>
  <c r="Q6917" i="1"/>
  <c r="P6917" i="1"/>
  <c r="O6917" i="1"/>
  <c r="M6917" i="1"/>
  <c r="N6917" i="1" s="1"/>
  <c r="T6916" i="1"/>
  <c r="S6916" i="1"/>
  <c r="R6916" i="1"/>
  <c r="Q6916" i="1"/>
  <c r="P6916" i="1"/>
  <c r="O6916" i="1"/>
  <c r="M6916" i="1"/>
  <c r="N6916" i="1" s="1"/>
  <c r="T6915" i="1"/>
  <c r="S6915" i="1"/>
  <c r="R6915" i="1"/>
  <c r="Q6915" i="1"/>
  <c r="P6915" i="1"/>
  <c r="O6915" i="1"/>
  <c r="M6915" i="1"/>
  <c r="N6915" i="1" s="1"/>
  <c r="T6914" i="1"/>
  <c r="S6914" i="1"/>
  <c r="R6914" i="1"/>
  <c r="Q6914" i="1"/>
  <c r="P6914" i="1"/>
  <c r="O6914" i="1"/>
  <c r="M6914" i="1"/>
  <c r="N6914" i="1" s="1"/>
  <c r="T6913" i="1"/>
  <c r="S6913" i="1"/>
  <c r="R6913" i="1"/>
  <c r="Q6913" i="1"/>
  <c r="P6913" i="1"/>
  <c r="O6913" i="1"/>
  <c r="M6913" i="1"/>
  <c r="N6913" i="1" s="1"/>
  <c r="T6912" i="1"/>
  <c r="S6912" i="1"/>
  <c r="R6912" i="1"/>
  <c r="Q6912" i="1"/>
  <c r="P6912" i="1"/>
  <c r="O6912" i="1"/>
  <c r="M6912" i="1"/>
  <c r="N6912" i="1" s="1"/>
  <c r="T6911" i="1"/>
  <c r="S6911" i="1"/>
  <c r="R6911" i="1"/>
  <c r="Q6911" i="1"/>
  <c r="P6911" i="1"/>
  <c r="O6911" i="1"/>
  <c r="M6911" i="1"/>
  <c r="N6911" i="1" s="1"/>
  <c r="T6910" i="1"/>
  <c r="S6910" i="1"/>
  <c r="R6910" i="1"/>
  <c r="Q6910" i="1"/>
  <c r="P6910" i="1"/>
  <c r="O6910" i="1"/>
  <c r="M6910" i="1"/>
  <c r="N6910" i="1" s="1"/>
  <c r="T6909" i="1"/>
  <c r="S6909" i="1"/>
  <c r="R6909" i="1"/>
  <c r="Q6909" i="1"/>
  <c r="P6909" i="1"/>
  <c r="O6909" i="1"/>
  <c r="M6909" i="1"/>
  <c r="N6909" i="1" s="1"/>
  <c r="T6908" i="1"/>
  <c r="S6908" i="1"/>
  <c r="R6908" i="1"/>
  <c r="Q6908" i="1"/>
  <c r="P6908" i="1"/>
  <c r="O6908" i="1"/>
  <c r="M6908" i="1"/>
  <c r="N6908" i="1" s="1"/>
  <c r="T6907" i="1"/>
  <c r="S6907" i="1"/>
  <c r="R6907" i="1"/>
  <c r="Q6907" i="1"/>
  <c r="P6907" i="1"/>
  <c r="O6907" i="1"/>
  <c r="M6907" i="1"/>
  <c r="N6907" i="1" s="1"/>
  <c r="T6906" i="1"/>
  <c r="S6906" i="1"/>
  <c r="R6906" i="1"/>
  <c r="Q6906" i="1"/>
  <c r="P6906" i="1"/>
  <c r="O6906" i="1"/>
  <c r="N6906" i="1"/>
  <c r="M6906" i="1"/>
  <c r="T6905" i="1"/>
  <c r="S6905" i="1"/>
  <c r="R6905" i="1"/>
  <c r="Q6905" i="1"/>
  <c r="P6905" i="1"/>
  <c r="O6905" i="1"/>
  <c r="N6905" i="1"/>
  <c r="M6905" i="1"/>
  <c r="T6904" i="1"/>
  <c r="S6904" i="1"/>
  <c r="R6904" i="1"/>
  <c r="Q6904" i="1"/>
  <c r="P6904" i="1"/>
  <c r="O6904" i="1"/>
  <c r="N6904" i="1"/>
  <c r="M6904" i="1"/>
  <c r="T6903" i="1"/>
  <c r="S6903" i="1"/>
  <c r="R6903" i="1"/>
  <c r="Q6903" i="1"/>
  <c r="P6903" i="1"/>
  <c r="O6903" i="1"/>
  <c r="N6903" i="1"/>
  <c r="M6903" i="1"/>
  <c r="T6902" i="1"/>
  <c r="S6902" i="1"/>
  <c r="R6902" i="1"/>
  <c r="Q6902" i="1"/>
  <c r="P6902" i="1"/>
  <c r="O6902" i="1"/>
  <c r="N6902" i="1"/>
  <c r="M6902" i="1"/>
  <c r="T6901" i="1"/>
  <c r="S6901" i="1"/>
  <c r="R6901" i="1"/>
  <c r="Q6901" i="1"/>
  <c r="P6901" i="1"/>
  <c r="O6901" i="1"/>
  <c r="N6901" i="1"/>
  <c r="M6901" i="1"/>
  <c r="T6900" i="1"/>
  <c r="S6900" i="1"/>
  <c r="R6900" i="1"/>
  <c r="Q6900" i="1"/>
  <c r="P6900" i="1"/>
  <c r="O6900" i="1"/>
  <c r="N6900" i="1"/>
  <c r="M6900" i="1"/>
  <c r="T6899" i="1"/>
  <c r="S6899" i="1"/>
  <c r="R6899" i="1"/>
  <c r="Q6899" i="1"/>
  <c r="P6899" i="1"/>
  <c r="O6899" i="1"/>
  <c r="M6899" i="1"/>
  <c r="N6899" i="1" s="1"/>
  <c r="T6898" i="1"/>
  <c r="S6898" i="1"/>
  <c r="R6898" i="1"/>
  <c r="Q6898" i="1"/>
  <c r="P6898" i="1"/>
  <c r="O6898" i="1"/>
  <c r="M6898" i="1"/>
  <c r="N6898" i="1" s="1"/>
  <c r="T6897" i="1"/>
  <c r="S6897" i="1"/>
  <c r="R6897" i="1"/>
  <c r="Q6897" i="1"/>
  <c r="P6897" i="1"/>
  <c r="O6897" i="1"/>
  <c r="M6897" i="1"/>
  <c r="N6897" i="1" s="1"/>
  <c r="T6896" i="1"/>
  <c r="S6896" i="1"/>
  <c r="R6896" i="1"/>
  <c r="Q6896" i="1"/>
  <c r="P6896" i="1"/>
  <c r="O6896" i="1"/>
  <c r="N6896" i="1"/>
  <c r="M6896" i="1"/>
  <c r="T6895" i="1"/>
  <c r="S6895" i="1"/>
  <c r="R6895" i="1"/>
  <c r="Q6895" i="1"/>
  <c r="P6895" i="1"/>
  <c r="O6895" i="1"/>
  <c r="N6895" i="1"/>
  <c r="M6895" i="1"/>
  <c r="T6894" i="1"/>
  <c r="S6894" i="1"/>
  <c r="R6894" i="1"/>
  <c r="Q6894" i="1"/>
  <c r="P6894" i="1"/>
  <c r="O6894" i="1"/>
  <c r="N6894" i="1"/>
  <c r="M6894" i="1"/>
  <c r="T6893" i="1"/>
  <c r="S6893" i="1"/>
  <c r="R6893" i="1"/>
  <c r="Q6893" i="1"/>
  <c r="P6893" i="1"/>
  <c r="O6893" i="1"/>
  <c r="N6893" i="1"/>
  <c r="M6893" i="1"/>
  <c r="T6892" i="1"/>
  <c r="S6892" i="1"/>
  <c r="R6892" i="1"/>
  <c r="Q6892" i="1"/>
  <c r="P6892" i="1"/>
  <c r="O6892" i="1"/>
  <c r="N6892" i="1"/>
  <c r="M6892" i="1"/>
  <c r="T6891" i="1"/>
  <c r="S6891" i="1"/>
  <c r="R6891" i="1"/>
  <c r="Q6891" i="1"/>
  <c r="P6891" i="1"/>
  <c r="O6891" i="1"/>
  <c r="N6891" i="1"/>
  <c r="M6891" i="1"/>
  <c r="T6890" i="1"/>
  <c r="S6890" i="1"/>
  <c r="R6890" i="1"/>
  <c r="Q6890" i="1"/>
  <c r="P6890" i="1"/>
  <c r="O6890" i="1"/>
  <c r="N6890" i="1"/>
  <c r="M6890" i="1"/>
  <c r="T6889" i="1"/>
  <c r="S6889" i="1"/>
  <c r="R6889" i="1"/>
  <c r="Q6889" i="1"/>
  <c r="P6889" i="1"/>
  <c r="O6889" i="1"/>
  <c r="N6889" i="1"/>
  <c r="M6889" i="1"/>
  <c r="T6888" i="1"/>
  <c r="S6888" i="1"/>
  <c r="R6888" i="1"/>
  <c r="Q6888" i="1"/>
  <c r="P6888" i="1"/>
  <c r="O6888" i="1"/>
  <c r="N6888" i="1"/>
  <c r="M6888" i="1"/>
  <c r="T6887" i="1"/>
  <c r="S6887" i="1"/>
  <c r="R6887" i="1"/>
  <c r="Q6887" i="1"/>
  <c r="P6887" i="1"/>
  <c r="O6887" i="1"/>
  <c r="N6887" i="1"/>
  <c r="M6887" i="1"/>
  <c r="T6886" i="1"/>
  <c r="S6886" i="1"/>
  <c r="R6886" i="1"/>
  <c r="Q6886" i="1"/>
  <c r="P6886" i="1"/>
  <c r="O6886" i="1"/>
  <c r="N6886" i="1"/>
  <c r="M6886" i="1"/>
  <c r="T6885" i="1"/>
  <c r="S6885" i="1"/>
  <c r="R6885" i="1"/>
  <c r="Q6885" i="1"/>
  <c r="P6885" i="1"/>
  <c r="O6885" i="1"/>
  <c r="M6885" i="1"/>
  <c r="N6885" i="1" s="1"/>
  <c r="T6884" i="1"/>
  <c r="S6884" i="1"/>
  <c r="R6884" i="1"/>
  <c r="Q6884" i="1"/>
  <c r="P6884" i="1"/>
  <c r="O6884" i="1"/>
  <c r="M6884" i="1"/>
  <c r="N6884" i="1" s="1"/>
  <c r="T6883" i="1"/>
  <c r="S6883" i="1"/>
  <c r="R6883" i="1"/>
  <c r="Q6883" i="1"/>
  <c r="P6883" i="1"/>
  <c r="O6883" i="1"/>
  <c r="M6883" i="1"/>
  <c r="N6883" i="1" s="1"/>
  <c r="T6882" i="1"/>
  <c r="S6882" i="1"/>
  <c r="R6882" i="1"/>
  <c r="Q6882" i="1"/>
  <c r="P6882" i="1"/>
  <c r="O6882" i="1"/>
  <c r="N6882" i="1"/>
  <c r="M6882" i="1"/>
  <c r="T6881" i="1"/>
  <c r="S6881" i="1"/>
  <c r="R6881" i="1"/>
  <c r="Q6881" i="1"/>
  <c r="P6881" i="1"/>
  <c r="O6881" i="1"/>
  <c r="N6881" i="1"/>
  <c r="M6881" i="1"/>
  <c r="T6880" i="1"/>
  <c r="S6880" i="1"/>
  <c r="R6880" i="1"/>
  <c r="Q6880" i="1"/>
  <c r="P6880" i="1"/>
  <c r="O6880" i="1"/>
  <c r="N6880" i="1"/>
  <c r="M6880" i="1"/>
  <c r="T6879" i="1"/>
  <c r="S6879" i="1"/>
  <c r="R6879" i="1"/>
  <c r="Q6879" i="1"/>
  <c r="P6879" i="1"/>
  <c r="O6879" i="1"/>
  <c r="N6879" i="1"/>
  <c r="M6879" i="1"/>
  <c r="T6878" i="1"/>
  <c r="S6878" i="1"/>
  <c r="R6878" i="1"/>
  <c r="Q6878" i="1"/>
  <c r="P6878" i="1"/>
  <c r="O6878" i="1"/>
  <c r="N6878" i="1"/>
  <c r="M6878" i="1"/>
  <c r="T6877" i="1"/>
  <c r="S6877" i="1"/>
  <c r="R6877" i="1"/>
  <c r="Q6877" i="1"/>
  <c r="P6877" i="1"/>
  <c r="O6877" i="1"/>
  <c r="N6877" i="1"/>
  <c r="M6877" i="1"/>
  <c r="T6876" i="1"/>
  <c r="S6876" i="1"/>
  <c r="R6876" i="1"/>
  <c r="Q6876" i="1"/>
  <c r="P6876" i="1"/>
  <c r="O6876" i="1"/>
  <c r="N6876" i="1"/>
  <c r="M6876" i="1"/>
  <c r="T6875" i="1"/>
  <c r="S6875" i="1"/>
  <c r="R6875" i="1"/>
  <c r="Q6875" i="1"/>
  <c r="P6875" i="1"/>
  <c r="O6875" i="1"/>
  <c r="M6875" i="1"/>
  <c r="N6875" i="1" s="1"/>
  <c r="T6874" i="1"/>
  <c r="S6874" i="1"/>
  <c r="R6874" i="1"/>
  <c r="Q6874" i="1"/>
  <c r="P6874" i="1"/>
  <c r="O6874" i="1"/>
  <c r="M6874" i="1"/>
  <c r="N6874" i="1" s="1"/>
  <c r="T6873" i="1"/>
  <c r="S6873" i="1"/>
  <c r="R6873" i="1"/>
  <c r="Q6873" i="1"/>
  <c r="P6873" i="1"/>
  <c r="O6873" i="1"/>
  <c r="M6873" i="1"/>
  <c r="N6873" i="1" s="1"/>
  <c r="T6872" i="1"/>
  <c r="S6872" i="1"/>
  <c r="R6872" i="1"/>
  <c r="Q6872" i="1"/>
  <c r="P6872" i="1"/>
  <c r="O6872" i="1"/>
  <c r="N6872" i="1"/>
  <c r="M6872" i="1"/>
  <c r="T6871" i="1"/>
  <c r="S6871" i="1"/>
  <c r="R6871" i="1"/>
  <c r="Q6871" i="1"/>
  <c r="P6871" i="1"/>
  <c r="O6871" i="1"/>
  <c r="N6871" i="1"/>
  <c r="M6871" i="1"/>
  <c r="T6870" i="1"/>
  <c r="S6870" i="1"/>
  <c r="R6870" i="1"/>
  <c r="Q6870" i="1"/>
  <c r="P6870" i="1"/>
  <c r="O6870" i="1"/>
  <c r="N6870" i="1"/>
  <c r="M6870" i="1"/>
  <c r="T6869" i="1"/>
  <c r="S6869" i="1"/>
  <c r="R6869" i="1"/>
  <c r="Q6869" i="1"/>
  <c r="P6869" i="1"/>
  <c r="O6869" i="1"/>
  <c r="N6869" i="1"/>
  <c r="M6869" i="1"/>
  <c r="T6868" i="1"/>
  <c r="S6868" i="1"/>
  <c r="R6868" i="1"/>
  <c r="Q6868" i="1"/>
  <c r="P6868" i="1"/>
  <c r="O6868" i="1"/>
  <c r="N6868" i="1"/>
  <c r="M6868" i="1"/>
  <c r="T6867" i="1"/>
  <c r="S6867" i="1"/>
  <c r="R6867" i="1"/>
  <c r="Q6867" i="1"/>
  <c r="P6867" i="1"/>
  <c r="O6867" i="1"/>
  <c r="N6867" i="1"/>
  <c r="M6867" i="1"/>
  <c r="T6866" i="1"/>
  <c r="S6866" i="1"/>
  <c r="R6866" i="1"/>
  <c r="Q6866" i="1"/>
  <c r="P6866" i="1"/>
  <c r="O6866" i="1"/>
  <c r="N6866" i="1"/>
  <c r="M6866" i="1"/>
  <c r="T6865" i="1"/>
  <c r="S6865" i="1"/>
  <c r="R6865" i="1"/>
  <c r="Q6865" i="1"/>
  <c r="P6865" i="1"/>
  <c r="O6865" i="1"/>
  <c r="N6865" i="1"/>
  <c r="M6865" i="1"/>
  <c r="T6864" i="1"/>
  <c r="S6864" i="1"/>
  <c r="R6864" i="1"/>
  <c r="Q6864" i="1"/>
  <c r="P6864" i="1"/>
  <c r="O6864" i="1"/>
  <c r="N6864" i="1"/>
  <c r="M6864" i="1"/>
  <c r="T6863" i="1"/>
  <c r="S6863" i="1"/>
  <c r="R6863" i="1"/>
  <c r="Q6863" i="1"/>
  <c r="P6863" i="1"/>
  <c r="O6863" i="1"/>
  <c r="N6863" i="1"/>
  <c r="M6863" i="1"/>
  <c r="T6862" i="1"/>
  <c r="S6862" i="1"/>
  <c r="R6862" i="1"/>
  <c r="Q6862" i="1"/>
  <c r="P6862" i="1"/>
  <c r="O6862" i="1"/>
  <c r="N6862" i="1"/>
  <c r="M6862" i="1"/>
  <c r="T6861" i="1"/>
  <c r="S6861" i="1"/>
  <c r="R6861" i="1"/>
  <c r="Q6861" i="1"/>
  <c r="P6861" i="1"/>
  <c r="O6861" i="1"/>
  <c r="N6861" i="1"/>
  <c r="M6861" i="1"/>
  <c r="T6860" i="1"/>
  <c r="S6860" i="1"/>
  <c r="R6860" i="1"/>
  <c r="Q6860" i="1"/>
  <c r="P6860" i="1"/>
  <c r="O6860" i="1"/>
  <c r="N6860" i="1"/>
  <c r="M6860" i="1"/>
  <c r="T6859" i="1"/>
  <c r="S6859" i="1"/>
  <c r="R6859" i="1"/>
  <c r="Q6859" i="1"/>
  <c r="P6859" i="1"/>
  <c r="O6859" i="1"/>
  <c r="N6859" i="1"/>
  <c r="M6859" i="1"/>
  <c r="T6858" i="1"/>
  <c r="S6858" i="1"/>
  <c r="R6858" i="1"/>
  <c r="Q6858" i="1"/>
  <c r="P6858" i="1"/>
  <c r="O6858" i="1"/>
  <c r="N6858" i="1"/>
  <c r="M6858" i="1"/>
  <c r="T6857" i="1"/>
  <c r="S6857" i="1"/>
  <c r="R6857" i="1"/>
  <c r="Q6857" i="1"/>
  <c r="P6857" i="1"/>
  <c r="O6857" i="1"/>
  <c r="N6857" i="1"/>
  <c r="M6857" i="1"/>
  <c r="T6856" i="1"/>
  <c r="S6856" i="1"/>
  <c r="R6856" i="1"/>
  <c r="Q6856" i="1"/>
  <c r="P6856" i="1"/>
  <c r="O6856" i="1"/>
  <c r="N6856" i="1"/>
  <c r="M6856" i="1"/>
  <c r="T6855" i="1"/>
  <c r="S6855" i="1"/>
  <c r="R6855" i="1"/>
  <c r="Q6855" i="1"/>
  <c r="P6855" i="1"/>
  <c r="O6855" i="1"/>
  <c r="N6855" i="1"/>
  <c r="M6855" i="1"/>
  <c r="T6854" i="1"/>
  <c r="S6854" i="1"/>
  <c r="R6854" i="1"/>
  <c r="Q6854" i="1"/>
  <c r="P6854" i="1"/>
  <c r="O6854" i="1"/>
  <c r="N6854" i="1"/>
  <c r="M6854" i="1"/>
  <c r="T6853" i="1"/>
  <c r="S6853" i="1"/>
  <c r="R6853" i="1"/>
  <c r="Q6853" i="1"/>
  <c r="P6853" i="1"/>
  <c r="O6853" i="1"/>
  <c r="N6853" i="1"/>
  <c r="M6853" i="1"/>
  <c r="T6852" i="1"/>
  <c r="S6852" i="1"/>
  <c r="R6852" i="1"/>
  <c r="Q6852" i="1"/>
  <c r="P6852" i="1"/>
  <c r="O6852" i="1"/>
  <c r="N6852" i="1"/>
  <c r="M6852" i="1"/>
  <c r="T6851" i="1"/>
  <c r="S6851" i="1"/>
  <c r="R6851" i="1"/>
  <c r="Q6851" i="1"/>
  <c r="P6851" i="1"/>
  <c r="O6851" i="1"/>
  <c r="N6851" i="1"/>
  <c r="M6851" i="1"/>
  <c r="T6850" i="1"/>
  <c r="S6850" i="1"/>
  <c r="R6850" i="1"/>
  <c r="Q6850" i="1"/>
  <c r="P6850" i="1"/>
  <c r="O6850" i="1"/>
  <c r="N6850" i="1"/>
  <c r="M6850" i="1"/>
  <c r="T6849" i="1"/>
  <c r="S6849" i="1"/>
  <c r="R6849" i="1"/>
  <c r="Q6849" i="1"/>
  <c r="P6849" i="1"/>
  <c r="O6849" i="1"/>
  <c r="N6849" i="1"/>
  <c r="M6849" i="1"/>
  <c r="T6848" i="1"/>
  <c r="S6848" i="1"/>
  <c r="R6848" i="1"/>
  <c r="Q6848" i="1"/>
  <c r="P6848" i="1"/>
  <c r="O6848" i="1"/>
  <c r="N6848" i="1"/>
  <c r="M6848" i="1"/>
  <c r="T6847" i="1"/>
  <c r="S6847" i="1"/>
  <c r="R6847" i="1"/>
  <c r="Q6847" i="1"/>
  <c r="P6847" i="1"/>
  <c r="O6847" i="1"/>
  <c r="N6847" i="1"/>
  <c r="M6847" i="1"/>
  <c r="T6846" i="1"/>
  <c r="S6846" i="1"/>
  <c r="R6846" i="1"/>
  <c r="Q6846" i="1"/>
  <c r="P6846" i="1"/>
  <c r="O6846" i="1"/>
  <c r="N6846" i="1"/>
  <c r="M6846" i="1"/>
  <c r="T6845" i="1"/>
  <c r="S6845" i="1"/>
  <c r="R6845" i="1"/>
  <c r="Q6845" i="1"/>
  <c r="P6845" i="1"/>
  <c r="O6845" i="1"/>
  <c r="N6845" i="1"/>
  <c r="M6845" i="1"/>
  <c r="T6844" i="1"/>
  <c r="S6844" i="1"/>
  <c r="R6844" i="1"/>
  <c r="Q6844" i="1"/>
  <c r="P6844" i="1"/>
  <c r="O6844" i="1"/>
  <c r="N6844" i="1"/>
  <c r="M6844" i="1"/>
  <c r="T6843" i="1"/>
  <c r="S6843" i="1"/>
  <c r="R6843" i="1"/>
  <c r="Q6843" i="1"/>
  <c r="P6843" i="1"/>
  <c r="O6843" i="1"/>
  <c r="N6843" i="1"/>
  <c r="M6843" i="1"/>
  <c r="T6842" i="1"/>
  <c r="S6842" i="1"/>
  <c r="R6842" i="1"/>
  <c r="Q6842" i="1"/>
  <c r="P6842" i="1"/>
  <c r="O6842" i="1"/>
  <c r="N6842" i="1"/>
  <c r="M6842" i="1"/>
  <c r="T6841" i="1"/>
  <c r="S6841" i="1"/>
  <c r="R6841" i="1"/>
  <c r="Q6841" i="1"/>
  <c r="P6841" i="1"/>
  <c r="O6841" i="1"/>
  <c r="N6841" i="1"/>
  <c r="M6841" i="1"/>
  <c r="T6840" i="1"/>
  <c r="S6840" i="1"/>
  <c r="R6840" i="1"/>
  <c r="Q6840" i="1"/>
  <c r="P6840" i="1"/>
  <c r="O6840" i="1"/>
  <c r="N6840" i="1"/>
  <c r="M6840" i="1"/>
  <c r="T6839" i="1"/>
  <c r="S6839" i="1"/>
  <c r="R6839" i="1"/>
  <c r="Q6839" i="1"/>
  <c r="P6839" i="1"/>
  <c r="O6839" i="1"/>
  <c r="N6839" i="1"/>
  <c r="M6839" i="1"/>
  <c r="T6838" i="1"/>
  <c r="S6838" i="1"/>
  <c r="R6838" i="1"/>
  <c r="Q6838" i="1"/>
  <c r="P6838" i="1"/>
  <c r="O6838" i="1"/>
  <c r="N6838" i="1"/>
  <c r="M6838" i="1"/>
  <c r="T6837" i="1"/>
  <c r="S6837" i="1"/>
  <c r="R6837" i="1"/>
  <c r="Q6837" i="1"/>
  <c r="P6837" i="1"/>
  <c r="O6837" i="1"/>
  <c r="N6837" i="1"/>
  <c r="M6837" i="1"/>
  <c r="T6836" i="1"/>
  <c r="S6836" i="1"/>
  <c r="R6836" i="1"/>
  <c r="Q6836" i="1"/>
  <c r="P6836" i="1"/>
  <c r="O6836" i="1"/>
  <c r="N6836" i="1"/>
  <c r="M6836" i="1"/>
  <c r="T6835" i="1"/>
  <c r="S6835" i="1"/>
  <c r="R6835" i="1"/>
  <c r="Q6835" i="1"/>
  <c r="P6835" i="1"/>
  <c r="O6835" i="1"/>
  <c r="N6835" i="1"/>
  <c r="M6835" i="1"/>
  <c r="T6834" i="1"/>
  <c r="S6834" i="1"/>
  <c r="R6834" i="1"/>
  <c r="Q6834" i="1"/>
  <c r="P6834" i="1"/>
  <c r="O6834" i="1"/>
  <c r="N6834" i="1"/>
  <c r="M6834" i="1"/>
  <c r="T6833" i="1"/>
  <c r="S6833" i="1"/>
  <c r="R6833" i="1"/>
  <c r="Q6833" i="1"/>
  <c r="P6833" i="1"/>
  <c r="O6833" i="1"/>
  <c r="N6833" i="1"/>
  <c r="M6833" i="1"/>
  <c r="T6832" i="1"/>
  <c r="S6832" i="1"/>
  <c r="R6832" i="1"/>
  <c r="Q6832" i="1"/>
  <c r="P6832" i="1"/>
  <c r="O6832" i="1"/>
  <c r="N6832" i="1"/>
  <c r="M6832" i="1"/>
  <c r="T6831" i="1"/>
  <c r="S6831" i="1"/>
  <c r="R6831" i="1"/>
  <c r="Q6831" i="1"/>
  <c r="P6831" i="1"/>
  <c r="O6831" i="1"/>
  <c r="N6831" i="1"/>
  <c r="M6831" i="1"/>
  <c r="T6830" i="1"/>
  <c r="S6830" i="1"/>
  <c r="R6830" i="1"/>
  <c r="Q6830" i="1"/>
  <c r="P6830" i="1"/>
  <c r="O6830" i="1"/>
  <c r="N6830" i="1"/>
  <c r="M6830" i="1"/>
  <c r="T6829" i="1"/>
  <c r="S6829" i="1"/>
  <c r="R6829" i="1"/>
  <c r="Q6829" i="1"/>
  <c r="P6829" i="1"/>
  <c r="O6829" i="1"/>
  <c r="N6829" i="1"/>
  <c r="M6829" i="1"/>
  <c r="T6828" i="1"/>
  <c r="S6828" i="1"/>
  <c r="R6828" i="1"/>
  <c r="Q6828" i="1"/>
  <c r="P6828" i="1"/>
  <c r="O6828" i="1"/>
  <c r="N6828" i="1"/>
  <c r="M6828" i="1"/>
  <c r="T6827" i="1"/>
  <c r="S6827" i="1"/>
  <c r="R6827" i="1"/>
  <c r="Q6827" i="1"/>
  <c r="P6827" i="1"/>
  <c r="O6827" i="1"/>
  <c r="N6827" i="1"/>
  <c r="M6827" i="1"/>
  <c r="T6826" i="1"/>
  <c r="S6826" i="1"/>
  <c r="R6826" i="1"/>
  <c r="Q6826" i="1"/>
  <c r="P6826" i="1"/>
  <c r="O6826" i="1"/>
  <c r="N6826" i="1"/>
  <c r="M6826" i="1"/>
  <c r="T6825" i="1"/>
  <c r="S6825" i="1"/>
  <c r="R6825" i="1"/>
  <c r="Q6825" i="1"/>
  <c r="P6825" i="1"/>
  <c r="O6825" i="1"/>
  <c r="N6825" i="1"/>
  <c r="M6825" i="1"/>
  <c r="T6824" i="1"/>
  <c r="S6824" i="1"/>
  <c r="R6824" i="1"/>
  <c r="Q6824" i="1"/>
  <c r="P6824" i="1"/>
  <c r="O6824" i="1"/>
  <c r="N6824" i="1"/>
  <c r="M6824" i="1"/>
  <c r="T6823" i="1"/>
  <c r="S6823" i="1"/>
  <c r="R6823" i="1"/>
  <c r="Q6823" i="1"/>
  <c r="P6823" i="1"/>
  <c r="O6823" i="1"/>
  <c r="N6823" i="1"/>
  <c r="M6823" i="1"/>
  <c r="T6822" i="1"/>
  <c r="S6822" i="1"/>
  <c r="R6822" i="1"/>
  <c r="Q6822" i="1"/>
  <c r="P6822" i="1"/>
  <c r="O6822" i="1"/>
  <c r="N6822" i="1"/>
  <c r="M6822" i="1"/>
  <c r="T6821" i="1"/>
  <c r="S6821" i="1"/>
  <c r="R6821" i="1"/>
  <c r="Q6821" i="1"/>
  <c r="P6821" i="1"/>
  <c r="O6821" i="1"/>
  <c r="N6821" i="1"/>
  <c r="M6821" i="1"/>
  <c r="T6820" i="1"/>
  <c r="S6820" i="1"/>
  <c r="R6820" i="1"/>
  <c r="Q6820" i="1"/>
  <c r="P6820" i="1"/>
  <c r="O6820" i="1"/>
  <c r="N6820" i="1"/>
  <c r="M6820" i="1"/>
  <c r="T6819" i="1"/>
  <c r="S6819" i="1"/>
  <c r="R6819" i="1"/>
  <c r="Q6819" i="1"/>
  <c r="P6819" i="1"/>
  <c r="O6819" i="1"/>
  <c r="N6819" i="1"/>
  <c r="M6819" i="1"/>
  <c r="T6818" i="1"/>
  <c r="S6818" i="1"/>
  <c r="R6818" i="1"/>
  <c r="Q6818" i="1"/>
  <c r="P6818" i="1"/>
  <c r="O6818" i="1"/>
  <c r="N6818" i="1"/>
  <c r="M6818" i="1"/>
  <c r="T6817" i="1"/>
  <c r="S6817" i="1"/>
  <c r="R6817" i="1"/>
  <c r="Q6817" i="1"/>
  <c r="P6817" i="1"/>
  <c r="O6817" i="1"/>
  <c r="N6817" i="1"/>
  <c r="M6817" i="1"/>
  <c r="T6816" i="1"/>
  <c r="S6816" i="1"/>
  <c r="R6816" i="1"/>
  <c r="Q6816" i="1"/>
  <c r="P6816" i="1"/>
  <c r="O6816" i="1"/>
  <c r="N6816" i="1"/>
  <c r="M6816" i="1"/>
  <c r="T6815" i="1"/>
  <c r="S6815" i="1"/>
  <c r="R6815" i="1"/>
  <c r="Q6815" i="1"/>
  <c r="P6815" i="1"/>
  <c r="O6815" i="1"/>
  <c r="N6815" i="1"/>
  <c r="M6815" i="1"/>
  <c r="T6814" i="1"/>
  <c r="S6814" i="1"/>
  <c r="R6814" i="1"/>
  <c r="Q6814" i="1"/>
  <c r="P6814" i="1"/>
  <c r="O6814" i="1"/>
  <c r="N6814" i="1"/>
  <c r="M6814" i="1"/>
  <c r="T6813" i="1"/>
  <c r="S6813" i="1"/>
  <c r="R6813" i="1"/>
  <c r="Q6813" i="1"/>
  <c r="P6813" i="1"/>
  <c r="O6813" i="1"/>
  <c r="N6813" i="1"/>
  <c r="M6813" i="1"/>
  <c r="T6812" i="1"/>
  <c r="S6812" i="1"/>
  <c r="R6812" i="1"/>
  <c r="Q6812" i="1"/>
  <c r="P6812" i="1"/>
  <c r="O6812" i="1"/>
  <c r="N6812" i="1"/>
  <c r="M6812" i="1"/>
  <c r="T6811" i="1"/>
  <c r="S6811" i="1"/>
  <c r="R6811" i="1"/>
  <c r="Q6811" i="1"/>
  <c r="P6811" i="1"/>
  <c r="O6811" i="1"/>
  <c r="N6811" i="1"/>
  <c r="M6811" i="1"/>
  <c r="T6810" i="1"/>
  <c r="S6810" i="1"/>
  <c r="R6810" i="1"/>
  <c r="Q6810" i="1"/>
  <c r="P6810" i="1"/>
  <c r="O6810" i="1"/>
  <c r="N6810" i="1"/>
  <c r="M6810" i="1"/>
  <c r="T6809" i="1"/>
  <c r="S6809" i="1"/>
  <c r="R6809" i="1"/>
  <c r="Q6809" i="1"/>
  <c r="P6809" i="1"/>
  <c r="O6809" i="1"/>
  <c r="N6809" i="1"/>
  <c r="M6809" i="1"/>
  <c r="T6808" i="1"/>
  <c r="S6808" i="1"/>
  <c r="R6808" i="1"/>
  <c r="Q6808" i="1"/>
  <c r="P6808" i="1"/>
  <c r="O6808" i="1"/>
  <c r="N6808" i="1"/>
  <c r="M6808" i="1"/>
  <c r="T6807" i="1"/>
  <c r="S6807" i="1"/>
  <c r="R6807" i="1"/>
  <c r="Q6807" i="1"/>
  <c r="P6807" i="1"/>
  <c r="O6807" i="1"/>
  <c r="N6807" i="1"/>
  <c r="M6807" i="1"/>
  <c r="T6806" i="1"/>
  <c r="S6806" i="1"/>
  <c r="R6806" i="1"/>
  <c r="Q6806" i="1"/>
  <c r="P6806" i="1"/>
  <c r="O6806" i="1"/>
  <c r="N6806" i="1"/>
  <c r="M6806" i="1"/>
  <c r="T6805" i="1"/>
  <c r="S6805" i="1"/>
  <c r="R6805" i="1"/>
  <c r="Q6805" i="1"/>
  <c r="P6805" i="1"/>
  <c r="O6805" i="1"/>
  <c r="N6805" i="1"/>
  <c r="M6805" i="1"/>
  <c r="T6804" i="1"/>
  <c r="S6804" i="1"/>
  <c r="R6804" i="1"/>
  <c r="Q6804" i="1"/>
  <c r="P6804" i="1"/>
  <c r="O6804" i="1"/>
  <c r="N6804" i="1"/>
  <c r="M6804" i="1"/>
  <c r="T6803" i="1"/>
  <c r="S6803" i="1"/>
  <c r="R6803" i="1"/>
  <c r="Q6803" i="1"/>
  <c r="P6803" i="1"/>
  <c r="O6803" i="1"/>
  <c r="N6803" i="1"/>
  <c r="M6803" i="1"/>
  <c r="T6802" i="1"/>
  <c r="S6802" i="1"/>
  <c r="R6802" i="1"/>
  <c r="Q6802" i="1"/>
  <c r="P6802" i="1"/>
  <c r="O6802" i="1"/>
  <c r="N6802" i="1"/>
  <c r="M6802" i="1"/>
  <c r="T6801" i="1"/>
  <c r="S6801" i="1"/>
  <c r="R6801" i="1"/>
  <c r="Q6801" i="1"/>
  <c r="P6801" i="1"/>
  <c r="O6801" i="1"/>
  <c r="N6801" i="1"/>
  <c r="M6801" i="1"/>
  <c r="T6800" i="1"/>
  <c r="S6800" i="1"/>
  <c r="R6800" i="1"/>
  <c r="Q6800" i="1"/>
  <c r="P6800" i="1"/>
  <c r="O6800" i="1"/>
  <c r="N6800" i="1"/>
  <c r="M6800" i="1"/>
  <c r="T6799" i="1"/>
  <c r="S6799" i="1"/>
  <c r="R6799" i="1"/>
  <c r="Q6799" i="1"/>
  <c r="P6799" i="1"/>
  <c r="O6799" i="1"/>
  <c r="N6799" i="1"/>
  <c r="M6799" i="1"/>
  <c r="T6798" i="1"/>
  <c r="S6798" i="1"/>
  <c r="R6798" i="1"/>
  <c r="Q6798" i="1"/>
  <c r="P6798" i="1"/>
  <c r="O6798" i="1"/>
  <c r="N6798" i="1"/>
  <c r="M6798" i="1"/>
  <c r="T6797" i="1"/>
  <c r="S6797" i="1"/>
  <c r="R6797" i="1"/>
  <c r="Q6797" i="1"/>
  <c r="P6797" i="1"/>
  <c r="O6797" i="1"/>
  <c r="N6797" i="1"/>
  <c r="M6797" i="1"/>
  <c r="T6796" i="1"/>
  <c r="S6796" i="1"/>
  <c r="R6796" i="1"/>
  <c r="Q6796" i="1"/>
  <c r="P6796" i="1"/>
  <c r="O6796" i="1"/>
  <c r="N6796" i="1"/>
  <c r="M6796" i="1"/>
  <c r="T6795" i="1"/>
  <c r="S6795" i="1"/>
  <c r="R6795" i="1"/>
  <c r="Q6795" i="1"/>
  <c r="P6795" i="1"/>
  <c r="O6795" i="1"/>
  <c r="N6795" i="1"/>
  <c r="M6795" i="1"/>
  <c r="T6794" i="1"/>
  <c r="S6794" i="1"/>
  <c r="R6794" i="1"/>
  <c r="Q6794" i="1"/>
  <c r="P6794" i="1"/>
  <c r="O6794" i="1"/>
  <c r="N6794" i="1"/>
  <c r="M6794" i="1"/>
  <c r="T6793" i="1"/>
  <c r="S6793" i="1"/>
  <c r="R6793" i="1"/>
  <c r="Q6793" i="1"/>
  <c r="P6793" i="1"/>
  <c r="O6793" i="1"/>
  <c r="N6793" i="1"/>
  <c r="M6793" i="1"/>
  <c r="T6792" i="1"/>
  <c r="S6792" i="1"/>
  <c r="R6792" i="1"/>
  <c r="Q6792" i="1"/>
  <c r="P6792" i="1"/>
  <c r="O6792" i="1"/>
  <c r="N6792" i="1"/>
  <c r="M6792" i="1"/>
  <c r="T6791" i="1"/>
  <c r="S6791" i="1"/>
  <c r="R6791" i="1"/>
  <c r="Q6791" i="1"/>
  <c r="P6791" i="1"/>
  <c r="O6791" i="1"/>
  <c r="N6791" i="1"/>
  <c r="M6791" i="1"/>
  <c r="T6790" i="1"/>
  <c r="S6790" i="1"/>
  <c r="R6790" i="1"/>
  <c r="Q6790" i="1"/>
  <c r="P6790" i="1"/>
  <c r="O6790" i="1"/>
  <c r="N6790" i="1"/>
  <c r="M6790" i="1"/>
  <c r="T6789" i="1"/>
  <c r="S6789" i="1"/>
  <c r="R6789" i="1"/>
  <c r="Q6789" i="1"/>
  <c r="P6789" i="1"/>
  <c r="O6789" i="1"/>
  <c r="N6789" i="1"/>
  <c r="M6789" i="1"/>
  <c r="T6788" i="1"/>
  <c r="S6788" i="1"/>
  <c r="R6788" i="1"/>
  <c r="Q6788" i="1"/>
  <c r="P6788" i="1"/>
  <c r="O6788" i="1"/>
  <c r="N6788" i="1"/>
  <c r="M6788" i="1"/>
  <c r="T6787" i="1"/>
  <c r="S6787" i="1"/>
  <c r="R6787" i="1"/>
  <c r="Q6787" i="1"/>
  <c r="P6787" i="1"/>
  <c r="O6787" i="1"/>
  <c r="N6787" i="1"/>
  <c r="M6787" i="1"/>
  <c r="T6786" i="1"/>
  <c r="S6786" i="1"/>
  <c r="R6786" i="1"/>
  <c r="Q6786" i="1"/>
  <c r="P6786" i="1"/>
  <c r="O6786" i="1"/>
  <c r="N6786" i="1"/>
  <c r="M6786" i="1"/>
  <c r="T6785" i="1"/>
  <c r="S6785" i="1"/>
  <c r="R6785" i="1"/>
  <c r="Q6785" i="1"/>
  <c r="P6785" i="1"/>
  <c r="O6785" i="1"/>
  <c r="N6785" i="1"/>
  <c r="M6785" i="1"/>
  <c r="T6784" i="1"/>
  <c r="S6784" i="1"/>
  <c r="R6784" i="1"/>
  <c r="Q6784" i="1"/>
  <c r="P6784" i="1"/>
  <c r="O6784" i="1"/>
  <c r="N6784" i="1"/>
  <c r="M6784" i="1"/>
  <c r="T6783" i="1"/>
  <c r="S6783" i="1"/>
  <c r="R6783" i="1"/>
  <c r="Q6783" i="1"/>
  <c r="P6783" i="1"/>
  <c r="O6783" i="1"/>
  <c r="N6783" i="1"/>
  <c r="M6783" i="1"/>
  <c r="T6782" i="1"/>
  <c r="S6782" i="1"/>
  <c r="R6782" i="1"/>
  <c r="Q6782" i="1"/>
  <c r="P6782" i="1"/>
  <c r="O6782" i="1"/>
  <c r="N6782" i="1"/>
  <c r="M6782" i="1"/>
  <c r="T6781" i="1"/>
  <c r="S6781" i="1"/>
  <c r="R6781" i="1"/>
  <c r="Q6781" i="1"/>
  <c r="P6781" i="1"/>
  <c r="O6781" i="1"/>
  <c r="N6781" i="1"/>
  <c r="M6781" i="1"/>
  <c r="T6780" i="1"/>
  <c r="S6780" i="1"/>
  <c r="R6780" i="1"/>
  <c r="Q6780" i="1"/>
  <c r="P6780" i="1"/>
  <c r="O6780" i="1"/>
  <c r="N6780" i="1"/>
  <c r="M6780" i="1"/>
  <c r="T6779" i="1"/>
  <c r="S6779" i="1"/>
  <c r="R6779" i="1"/>
  <c r="Q6779" i="1"/>
  <c r="P6779" i="1"/>
  <c r="O6779" i="1"/>
  <c r="N6779" i="1"/>
  <c r="M6779" i="1"/>
  <c r="T6778" i="1"/>
  <c r="S6778" i="1"/>
  <c r="R6778" i="1"/>
  <c r="Q6778" i="1"/>
  <c r="P6778" i="1"/>
  <c r="O6778" i="1"/>
  <c r="N6778" i="1"/>
  <c r="M6778" i="1"/>
  <c r="T6777" i="1"/>
  <c r="S6777" i="1"/>
  <c r="R6777" i="1"/>
  <c r="Q6777" i="1"/>
  <c r="P6777" i="1"/>
  <c r="O6777" i="1"/>
  <c r="N6777" i="1"/>
  <c r="M6777" i="1"/>
  <c r="T6776" i="1"/>
  <c r="S6776" i="1"/>
  <c r="R6776" i="1"/>
  <c r="Q6776" i="1"/>
  <c r="P6776" i="1"/>
  <c r="O6776" i="1"/>
  <c r="N6776" i="1"/>
  <c r="M6776" i="1"/>
  <c r="T6775" i="1"/>
  <c r="S6775" i="1"/>
  <c r="R6775" i="1"/>
  <c r="Q6775" i="1"/>
  <c r="P6775" i="1"/>
  <c r="O6775" i="1"/>
  <c r="N6775" i="1"/>
  <c r="M6775" i="1"/>
  <c r="T6774" i="1"/>
  <c r="S6774" i="1"/>
  <c r="R6774" i="1"/>
  <c r="Q6774" i="1"/>
  <c r="P6774" i="1"/>
  <c r="O6774" i="1"/>
  <c r="N6774" i="1"/>
  <c r="M6774" i="1"/>
  <c r="T6773" i="1"/>
  <c r="S6773" i="1"/>
  <c r="R6773" i="1"/>
  <c r="Q6773" i="1"/>
  <c r="P6773" i="1"/>
  <c r="O6773" i="1"/>
  <c r="N6773" i="1"/>
  <c r="M6773" i="1"/>
  <c r="T6772" i="1"/>
  <c r="S6772" i="1"/>
  <c r="R6772" i="1"/>
  <c r="Q6772" i="1"/>
  <c r="P6772" i="1"/>
  <c r="O6772" i="1"/>
  <c r="N6772" i="1"/>
  <c r="M6772" i="1"/>
  <c r="T6771" i="1"/>
  <c r="S6771" i="1"/>
  <c r="R6771" i="1"/>
  <c r="Q6771" i="1"/>
  <c r="P6771" i="1"/>
  <c r="O6771" i="1"/>
  <c r="N6771" i="1"/>
  <c r="M6771" i="1"/>
  <c r="T6770" i="1"/>
  <c r="S6770" i="1"/>
  <c r="R6770" i="1"/>
  <c r="Q6770" i="1"/>
  <c r="P6770" i="1"/>
  <c r="O6770" i="1"/>
  <c r="N6770" i="1"/>
  <c r="M6770" i="1"/>
  <c r="T6769" i="1"/>
  <c r="S6769" i="1"/>
  <c r="R6769" i="1"/>
  <c r="Q6769" i="1"/>
  <c r="P6769" i="1"/>
  <c r="O6769" i="1"/>
  <c r="N6769" i="1"/>
  <c r="M6769" i="1"/>
  <c r="T6768" i="1"/>
  <c r="S6768" i="1"/>
  <c r="R6768" i="1"/>
  <c r="Q6768" i="1"/>
  <c r="P6768" i="1"/>
  <c r="O6768" i="1"/>
  <c r="N6768" i="1"/>
  <c r="M6768" i="1"/>
  <c r="T6767" i="1"/>
  <c r="S6767" i="1"/>
  <c r="R6767" i="1"/>
  <c r="Q6767" i="1"/>
  <c r="P6767" i="1"/>
  <c r="O6767" i="1"/>
  <c r="N6767" i="1"/>
  <c r="M6767" i="1"/>
  <c r="T6766" i="1"/>
  <c r="S6766" i="1"/>
  <c r="R6766" i="1"/>
  <c r="Q6766" i="1"/>
  <c r="P6766" i="1"/>
  <c r="O6766" i="1"/>
  <c r="N6766" i="1"/>
  <c r="M6766" i="1"/>
  <c r="T6765" i="1"/>
  <c r="S6765" i="1"/>
  <c r="R6765" i="1"/>
  <c r="Q6765" i="1"/>
  <c r="P6765" i="1"/>
  <c r="O6765" i="1"/>
  <c r="N6765" i="1"/>
  <c r="M6765" i="1"/>
  <c r="T6764" i="1"/>
  <c r="S6764" i="1"/>
  <c r="R6764" i="1"/>
  <c r="Q6764" i="1"/>
  <c r="P6764" i="1"/>
  <c r="O6764" i="1"/>
  <c r="N6764" i="1"/>
  <c r="M6764" i="1"/>
  <c r="T6763" i="1"/>
  <c r="S6763" i="1"/>
  <c r="R6763" i="1"/>
  <c r="Q6763" i="1"/>
  <c r="P6763" i="1"/>
  <c r="O6763" i="1"/>
  <c r="N6763" i="1"/>
  <c r="M6763" i="1"/>
  <c r="T6762" i="1"/>
  <c r="S6762" i="1"/>
  <c r="R6762" i="1"/>
  <c r="Q6762" i="1"/>
  <c r="P6762" i="1"/>
  <c r="O6762" i="1"/>
  <c r="N6762" i="1"/>
  <c r="M6762" i="1"/>
  <c r="T6761" i="1"/>
  <c r="S6761" i="1"/>
  <c r="R6761" i="1"/>
  <c r="Q6761" i="1"/>
  <c r="P6761" i="1"/>
  <c r="O6761" i="1"/>
  <c r="N6761" i="1"/>
  <c r="M6761" i="1"/>
  <c r="T6760" i="1"/>
  <c r="S6760" i="1"/>
  <c r="R6760" i="1"/>
  <c r="Q6760" i="1"/>
  <c r="P6760" i="1"/>
  <c r="O6760" i="1"/>
  <c r="N6760" i="1"/>
  <c r="M6760" i="1"/>
  <c r="T6759" i="1"/>
  <c r="S6759" i="1"/>
  <c r="R6759" i="1"/>
  <c r="Q6759" i="1"/>
  <c r="P6759" i="1"/>
  <c r="O6759" i="1"/>
  <c r="N6759" i="1"/>
  <c r="M6759" i="1"/>
  <c r="T6758" i="1"/>
  <c r="S6758" i="1"/>
  <c r="R6758" i="1"/>
  <c r="Q6758" i="1"/>
  <c r="P6758" i="1"/>
  <c r="O6758" i="1"/>
  <c r="N6758" i="1"/>
  <c r="M6758" i="1"/>
  <c r="T6757" i="1"/>
  <c r="S6757" i="1"/>
  <c r="R6757" i="1"/>
  <c r="Q6757" i="1"/>
  <c r="P6757" i="1"/>
  <c r="O6757" i="1"/>
  <c r="N6757" i="1"/>
  <c r="M6757" i="1"/>
  <c r="T6756" i="1"/>
  <c r="S6756" i="1"/>
  <c r="R6756" i="1"/>
  <c r="Q6756" i="1"/>
  <c r="P6756" i="1"/>
  <c r="O6756" i="1"/>
  <c r="N6756" i="1"/>
  <c r="M6756" i="1"/>
  <c r="T6755" i="1"/>
  <c r="S6755" i="1"/>
  <c r="R6755" i="1"/>
  <c r="Q6755" i="1"/>
  <c r="P6755" i="1"/>
  <c r="O6755" i="1"/>
  <c r="N6755" i="1"/>
  <c r="M6755" i="1"/>
  <c r="T6754" i="1"/>
  <c r="S6754" i="1"/>
  <c r="R6754" i="1"/>
  <c r="Q6754" i="1"/>
  <c r="P6754" i="1"/>
  <c r="O6754" i="1"/>
  <c r="N6754" i="1"/>
  <c r="M6754" i="1"/>
  <c r="T6753" i="1"/>
  <c r="S6753" i="1"/>
  <c r="R6753" i="1"/>
  <c r="Q6753" i="1"/>
  <c r="P6753" i="1"/>
  <c r="O6753" i="1"/>
  <c r="N6753" i="1"/>
  <c r="M6753" i="1"/>
  <c r="T6752" i="1"/>
  <c r="S6752" i="1"/>
  <c r="R6752" i="1"/>
  <c r="Q6752" i="1"/>
  <c r="P6752" i="1"/>
  <c r="O6752" i="1"/>
  <c r="N6752" i="1"/>
  <c r="M6752" i="1"/>
  <c r="T6751" i="1"/>
  <c r="S6751" i="1"/>
  <c r="R6751" i="1"/>
  <c r="Q6751" i="1"/>
  <c r="P6751" i="1"/>
  <c r="O6751" i="1"/>
  <c r="N6751" i="1"/>
  <c r="M6751" i="1"/>
  <c r="T6750" i="1"/>
  <c r="S6750" i="1"/>
  <c r="R6750" i="1"/>
  <c r="Q6750" i="1"/>
  <c r="P6750" i="1"/>
  <c r="O6750" i="1"/>
  <c r="N6750" i="1"/>
  <c r="M6750" i="1"/>
  <c r="T6749" i="1"/>
  <c r="S6749" i="1"/>
  <c r="R6749" i="1"/>
  <c r="Q6749" i="1"/>
  <c r="P6749" i="1"/>
  <c r="O6749" i="1"/>
  <c r="N6749" i="1"/>
  <c r="M6749" i="1"/>
  <c r="T6748" i="1"/>
  <c r="S6748" i="1"/>
  <c r="R6748" i="1"/>
  <c r="Q6748" i="1"/>
  <c r="P6748" i="1"/>
  <c r="O6748" i="1"/>
  <c r="N6748" i="1"/>
  <c r="M6748" i="1"/>
  <c r="T6747" i="1"/>
  <c r="S6747" i="1"/>
  <c r="R6747" i="1"/>
  <c r="Q6747" i="1"/>
  <c r="P6747" i="1"/>
  <c r="O6747" i="1"/>
  <c r="N6747" i="1"/>
  <c r="M6747" i="1"/>
  <c r="T6746" i="1"/>
  <c r="S6746" i="1"/>
  <c r="R6746" i="1"/>
  <c r="Q6746" i="1"/>
  <c r="P6746" i="1"/>
  <c r="O6746" i="1"/>
  <c r="N6746" i="1"/>
  <c r="M6746" i="1"/>
  <c r="T6745" i="1"/>
  <c r="S6745" i="1"/>
  <c r="R6745" i="1"/>
  <c r="Q6745" i="1"/>
  <c r="P6745" i="1"/>
  <c r="O6745" i="1"/>
  <c r="N6745" i="1"/>
  <c r="M6745" i="1"/>
  <c r="T6744" i="1"/>
  <c r="S6744" i="1"/>
  <c r="R6744" i="1"/>
  <c r="Q6744" i="1"/>
  <c r="P6744" i="1"/>
  <c r="O6744" i="1"/>
  <c r="N6744" i="1"/>
  <c r="M6744" i="1"/>
  <c r="T6743" i="1"/>
  <c r="S6743" i="1"/>
  <c r="R6743" i="1"/>
  <c r="Q6743" i="1"/>
  <c r="P6743" i="1"/>
  <c r="O6743" i="1"/>
  <c r="N6743" i="1"/>
  <c r="M6743" i="1"/>
  <c r="T6742" i="1"/>
  <c r="S6742" i="1"/>
  <c r="R6742" i="1"/>
  <c r="Q6742" i="1"/>
  <c r="P6742" i="1"/>
  <c r="O6742" i="1"/>
  <c r="N6742" i="1"/>
  <c r="M6742" i="1"/>
  <c r="T6741" i="1"/>
  <c r="S6741" i="1"/>
  <c r="R6741" i="1"/>
  <c r="Q6741" i="1"/>
  <c r="P6741" i="1"/>
  <c r="O6741" i="1"/>
  <c r="N6741" i="1"/>
  <c r="M6741" i="1"/>
  <c r="T6740" i="1"/>
  <c r="S6740" i="1"/>
  <c r="R6740" i="1"/>
  <c r="Q6740" i="1"/>
  <c r="P6740" i="1"/>
  <c r="O6740" i="1"/>
  <c r="N6740" i="1"/>
  <c r="M6740" i="1"/>
  <c r="T6739" i="1"/>
  <c r="S6739" i="1"/>
  <c r="R6739" i="1"/>
  <c r="Q6739" i="1"/>
  <c r="P6739" i="1"/>
  <c r="O6739" i="1"/>
  <c r="N6739" i="1"/>
  <c r="M6739" i="1"/>
  <c r="T6738" i="1"/>
  <c r="S6738" i="1"/>
  <c r="R6738" i="1"/>
  <c r="Q6738" i="1"/>
  <c r="P6738" i="1"/>
  <c r="O6738" i="1"/>
  <c r="N6738" i="1"/>
  <c r="M6738" i="1"/>
  <c r="T6737" i="1"/>
  <c r="S6737" i="1"/>
  <c r="R6737" i="1"/>
  <c r="Q6737" i="1"/>
  <c r="P6737" i="1"/>
  <c r="O6737" i="1"/>
  <c r="N6737" i="1"/>
  <c r="M6737" i="1"/>
  <c r="T6736" i="1"/>
  <c r="S6736" i="1"/>
  <c r="R6736" i="1"/>
  <c r="Q6736" i="1"/>
  <c r="P6736" i="1"/>
  <c r="O6736" i="1"/>
  <c r="N6736" i="1"/>
  <c r="M6736" i="1"/>
  <c r="T6735" i="1"/>
  <c r="S6735" i="1"/>
  <c r="R6735" i="1"/>
  <c r="Q6735" i="1"/>
  <c r="P6735" i="1"/>
  <c r="O6735" i="1"/>
  <c r="N6735" i="1"/>
  <c r="M6735" i="1"/>
  <c r="T6734" i="1"/>
  <c r="S6734" i="1"/>
  <c r="R6734" i="1"/>
  <c r="Q6734" i="1"/>
  <c r="P6734" i="1"/>
  <c r="O6734" i="1"/>
  <c r="N6734" i="1"/>
  <c r="M6734" i="1"/>
  <c r="T6733" i="1"/>
  <c r="S6733" i="1"/>
  <c r="R6733" i="1"/>
  <c r="Q6733" i="1"/>
  <c r="P6733" i="1"/>
  <c r="O6733" i="1"/>
  <c r="N6733" i="1"/>
  <c r="M6733" i="1"/>
  <c r="T6732" i="1"/>
  <c r="S6732" i="1"/>
  <c r="R6732" i="1"/>
  <c r="Q6732" i="1"/>
  <c r="P6732" i="1"/>
  <c r="O6732" i="1"/>
  <c r="N6732" i="1"/>
  <c r="M6732" i="1"/>
  <c r="T6731" i="1"/>
  <c r="S6731" i="1"/>
  <c r="R6731" i="1"/>
  <c r="Q6731" i="1"/>
  <c r="P6731" i="1"/>
  <c r="O6731" i="1"/>
  <c r="N6731" i="1"/>
  <c r="M6731" i="1"/>
  <c r="T6730" i="1"/>
  <c r="S6730" i="1"/>
  <c r="R6730" i="1"/>
  <c r="Q6730" i="1"/>
  <c r="P6730" i="1"/>
  <c r="O6730" i="1"/>
  <c r="N6730" i="1"/>
  <c r="M6730" i="1"/>
  <c r="T6729" i="1"/>
  <c r="S6729" i="1"/>
  <c r="R6729" i="1"/>
  <c r="Q6729" i="1"/>
  <c r="P6729" i="1"/>
  <c r="O6729" i="1"/>
  <c r="N6729" i="1"/>
  <c r="M6729" i="1"/>
  <c r="T6728" i="1"/>
  <c r="S6728" i="1"/>
  <c r="R6728" i="1"/>
  <c r="Q6728" i="1"/>
  <c r="P6728" i="1"/>
  <c r="O6728" i="1"/>
  <c r="N6728" i="1"/>
  <c r="M6728" i="1"/>
  <c r="T6727" i="1"/>
  <c r="S6727" i="1"/>
  <c r="R6727" i="1"/>
  <c r="Q6727" i="1"/>
  <c r="P6727" i="1"/>
  <c r="O6727" i="1"/>
  <c r="N6727" i="1"/>
  <c r="M6727" i="1"/>
  <c r="T6726" i="1"/>
  <c r="S6726" i="1"/>
  <c r="R6726" i="1"/>
  <c r="Q6726" i="1"/>
  <c r="P6726" i="1"/>
  <c r="O6726" i="1"/>
  <c r="N6726" i="1"/>
  <c r="M6726" i="1"/>
  <c r="T6725" i="1"/>
  <c r="S6725" i="1"/>
  <c r="R6725" i="1"/>
  <c r="Q6725" i="1"/>
  <c r="P6725" i="1"/>
  <c r="O6725" i="1"/>
  <c r="M6725" i="1"/>
  <c r="N6725" i="1" s="1"/>
  <c r="T6724" i="1"/>
  <c r="S6724" i="1"/>
  <c r="R6724" i="1"/>
  <c r="Q6724" i="1"/>
  <c r="P6724" i="1"/>
  <c r="O6724" i="1"/>
  <c r="M6724" i="1"/>
  <c r="N6724" i="1" s="1"/>
  <c r="T6723" i="1"/>
  <c r="S6723" i="1"/>
  <c r="R6723" i="1"/>
  <c r="Q6723" i="1"/>
  <c r="P6723" i="1"/>
  <c r="O6723" i="1"/>
  <c r="M6723" i="1"/>
  <c r="N6723" i="1" s="1"/>
  <c r="T6722" i="1"/>
  <c r="S6722" i="1"/>
  <c r="R6722" i="1"/>
  <c r="Q6722" i="1"/>
  <c r="P6722" i="1"/>
  <c r="O6722" i="1"/>
  <c r="N6722" i="1"/>
  <c r="M6722" i="1"/>
  <c r="T6721" i="1"/>
  <c r="S6721" i="1"/>
  <c r="R6721" i="1"/>
  <c r="Q6721" i="1"/>
  <c r="P6721" i="1"/>
  <c r="O6721" i="1"/>
  <c r="N6721" i="1"/>
  <c r="M6721" i="1"/>
  <c r="T6720" i="1"/>
  <c r="S6720" i="1"/>
  <c r="R6720" i="1"/>
  <c r="Q6720" i="1"/>
  <c r="P6720" i="1"/>
  <c r="O6720" i="1"/>
  <c r="N6720" i="1"/>
  <c r="M6720" i="1"/>
  <c r="T6719" i="1"/>
  <c r="S6719" i="1"/>
  <c r="R6719" i="1"/>
  <c r="Q6719" i="1"/>
  <c r="P6719" i="1"/>
  <c r="O6719" i="1"/>
  <c r="N6719" i="1"/>
  <c r="M6719" i="1"/>
  <c r="T6718" i="1"/>
  <c r="S6718" i="1"/>
  <c r="R6718" i="1"/>
  <c r="Q6718" i="1"/>
  <c r="P6718" i="1"/>
  <c r="O6718" i="1"/>
  <c r="N6718" i="1"/>
  <c r="M6718" i="1"/>
  <c r="T6717" i="1"/>
  <c r="S6717" i="1"/>
  <c r="R6717" i="1"/>
  <c r="Q6717" i="1"/>
  <c r="P6717" i="1"/>
  <c r="O6717" i="1"/>
  <c r="N6717" i="1"/>
  <c r="M6717" i="1"/>
  <c r="T6716" i="1"/>
  <c r="S6716" i="1"/>
  <c r="R6716" i="1"/>
  <c r="Q6716" i="1"/>
  <c r="P6716" i="1"/>
  <c r="O6716" i="1"/>
  <c r="N6716" i="1"/>
  <c r="M6716" i="1"/>
  <c r="T6715" i="1"/>
  <c r="S6715" i="1"/>
  <c r="R6715" i="1"/>
  <c r="Q6715" i="1"/>
  <c r="P6715" i="1"/>
  <c r="O6715" i="1"/>
  <c r="N6715" i="1"/>
  <c r="M6715" i="1"/>
  <c r="T6714" i="1"/>
  <c r="S6714" i="1"/>
  <c r="R6714" i="1"/>
  <c r="Q6714" i="1"/>
  <c r="P6714" i="1"/>
  <c r="O6714" i="1"/>
  <c r="N6714" i="1"/>
  <c r="M6714" i="1"/>
  <c r="T6713" i="1"/>
  <c r="S6713" i="1"/>
  <c r="R6713" i="1"/>
  <c r="Q6713" i="1"/>
  <c r="P6713" i="1"/>
  <c r="O6713" i="1"/>
  <c r="N6713" i="1"/>
  <c r="M6713" i="1"/>
  <c r="T6712" i="1"/>
  <c r="S6712" i="1"/>
  <c r="R6712" i="1"/>
  <c r="Q6712" i="1"/>
  <c r="P6712" i="1"/>
  <c r="O6712" i="1"/>
  <c r="N6712" i="1"/>
  <c r="M6712" i="1"/>
  <c r="T6711" i="1"/>
  <c r="S6711" i="1"/>
  <c r="R6711" i="1"/>
  <c r="Q6711" i="1"/>
  <c r="P6711" i="1"/>
  <c r="O6711" i="1"/>
  <c r="M6711" i="1"/>
  <c r="N6711" i="1" s="1"/>
  <c r="T6710" i="1"/>
  <c r="S6710" i="1"/>
  <c r="R6710" i="1"/>
  <c r="Q6710" i="1"/>
  <c r="P6710" i="1"/>
  <c r="O6710" i="1"/>
  <c r="M6710" i="1"/>
  <c r="N6710" i="1" s="1"/>
  <c r="T6709" i="1"/>
  <c r="S6709" i="1"/>
  <c r="R6709" i="1"/>
  <c r="Q6709" i="1"/>
  <c r="P6709" i="1"/>
  <c r="O6709" i="1"/>
  <c r="M6709" i="1"/>
  <c r="N6709" i="1" s="1"/>
  <c r="T6708" i="1"/>
  <c r="S6708" i="1"/>
  <c r="R6708" i="1"/>
  <c r="Q6708" i="1"/>
  <c r="P6708" i="1"/>
  <c r="O6708" i="1"/>
  <c r="M6708" i="1"/>
  <c r="N6708" i="1" s="1"/>
  <c r="T6707" i="1"/>
  <c r="S6707" i="1"/>
  <c r="R6707" i="1"/>
  <c r="Q6707" i="1"/>
  <c r="P6707" i="1"/>
  <c r="O6707" i="1"/>
  <c r="M6707" i="1"/>
  <c r="N6707" i="1" s="1"/>
  <c r="T6706" i="1"/>
  <c r="S6706" i="1"/>
  <c r="R6706" i="1"/>
  <c r="Q6706" i="1"/>
  <c r="P6706" i="1"/>
  <c r="O6706" i="1"/>
  <c r="M6706" i="1"/>
  <c r="N6706" i="1" s="1"/>
  <c r="T6705" i="1"/>
  <c r="S6705" i="1"/>
  <c r="R6705" i="1"/>
  <c r="Q6705" i="1"/>
  <c r="P6705" i="1"/>
  <c r="O6705" i="1"/>
  <c r="M6705" i="1"/>
  <c r="N6705" i="1" s="1"/>
  <c r="T6704" i="1"/>
  <c r="S6704" i="1"/>
  <c r="R6704" i="1"/>
  <c r="Q6704" i="1"/>
  <c r="P6704" i="1"/>
  <c r="O6704" i="1"/>
  <c r="N6704" i="1"/>
  <c r="M6704" i="1"/>
  <c r="T6703" i="1"/>
  <c r="S6703" i="1"/>
  <c r="R6703" i="1"/>
  <c r="Q6703" i="1"/>
  <c r="P6703" i="1"/>
  <c r="O6703" i="1"/>
  <c r="M6703" i="1"/>
  <c r="N6703" i="1" s="1"/>
  <c r="T6702" i="1"/>
  <c r="S6702" i="1"/>
  <c r="R6702" i="1"/>
  <c r="Q6702" i="1"/>
  <c r="P6702" i="1"/>
  <c r="O6702" i="1"/>
  <c r="M6702" i="1"/>
  <c r="N6702" i="1" s="1"/>
  <c r="T6701" i="1"/>
  <c r="S6701" i="1"/>
  <c r="R6701" i="1"/>
  <c r="Q6701" i="1"/>
  <c r="P6701" i="1"/>
  <c r="O6701" i="1"/>
  <c r="M6701" i="1"/>
  <c r="N6701" i="1" s="1"/>
  <c r="T6700" i="1"/>
  <c r="S6700" i="1"/>
  <c r="R6700" i="1"/>
  <c r="Q6700" i="1"/>
  <c r="P6700" i="1"/>
  <c r="O6700" i="1"/>
  <c r="M6700" i="1"/>
  <c r="N6700" i="1" s="1"/>
  <c r="T6699" i="1"/>
  <c r="S6699" i="1"/>
  <c r="R6699" i="1"/>
  <c r="Q6699" i="1"/>
  <c r="P6699" i="1"/>
  <c r="O6699" i="1"/>
  <c r="M6699" i="1"/>
  <c r="N6699" i="1" s="1"/>
  <c r="T6698" i="1"/>
  <c r="S6698" i="1"/>
  <c r="R6698" i="1"/>
  <c r="Q6698" i="1"/>
  <c r="P6698" i="1"/>
  <c r="O6698" i="1"/>
  <c r="N6698" i="1"/>
  <c r="M6698" i="1"/>
  <c r="T6697" i="1"/>
  <c r="S6697" i="1"/>
  <c r="R6697" i="1"/>
  <c r="Q6697" i="1"/>
  <c r="P6697" i="1"/>
  <c r="O6697" i="1"/>
  <c r="N6697" i="1"/>
  <c r="M6697" i="1"/>
  <c r="T6696" i="1"/>
  <c r="S6696" i="1"/>
  <c r="R6696" i="1"/>
  <c r="Q6696" i="1"/>
  <c r="P6696" i="1"/>
  <c r="O6696" i="1"/>
  <c r="N6696" i="1"/>
  <c r="M6696" i="1"/>
  <c r="T6695" i="1"/>
  <c r="S6695" i="1"/>
  <c r="R6695" i="1"/>
  <c r="Q6695" i="1"/>
  <c r="P6695" i="1"/>
  <c r="O6695" i="1"/>
  <c r="M6695" i="1"/>
  <c r="N6695" i="1" s="1"/>
  <c r="T6694" i="1"/>
  <c r="S6694" i="1"/>
  <c r="R6694" i="1"/>
  <c r="Q6694" i="1"/>
  <c r="P6694" i="1"/>
  <c r="O6694" i="1"/>
  <c r="M6694" i="1"/>
  <c r="N6694" i="1" s="1"/>
  <c r="T6693" i="1"/>
  <c r="S6693" i="1"/>
  <c r="R6693" i="1"/>
  <c r="Q6693" i="1"/>
  <c r="P6693" i="1"/>
  <c r="O6693" i="1"/>
  <c r="M6693" i="1"/>
  <c r="N6693" i="1" s="1"/>
  <c r="T6692" i="1"/>
  <c r="S6692" i="1"/>
  <c r="R6692" i="1"/>
  <c r="Q6692" i="1"/>
  <c r="P6692" i="1"/>
  <c r="O6692" i="1"/>
  <c r="M6692" i="1"/>
  <c r="N6692" i="1" s="1"/>
  <c r="T6691" i="1"/>
  <c r="S6691" i="1"/>
  <c r="R6691" i="1"/>
  <c r="Q6691" i="1"/>
  <c r="P6691" i="1"/>
  <c r="O6691" i="1"/>
  <c r="M6691" i="1"/>
  <c r="N6691" i="1" s="1"/>
  <c r="T6690" i="1"/>
  <c r="S6690" i="1"/>
  <c r="R6690" i="1"/>
  <c r="Q6690" i="1"/>
  <c r="P6690" i="1"/>
  <c r="O6690" i="1"/>
  <c r="M6690" i="1"/>
  <c r="N6690" i="1" s="1"/>
  <c r="T6689" i="1"/>
  <c r="S6689" i="1"/>
  <c r="R6689" i="1"/>
  <c r="Q6689" i="1"/>
  <c r="P6689" i="1"/>
  <c r="O6689" i="1"/>
  <c r="M6689" i="1"/>
  <c r="N6689" i="1" s="1"/>
  <c r="T6688" i="1"/>
  <c r="S6688" i="1"/>
  <c r="R6688" i="1"/>
  <c r="Q6688" i="1"/>
  <c r="P6688" i="1"/>
  <c r="O6688" i="1"/>
  <c r="M6688" i="1"/>
  <c r="N6688" i="1" s="1"/>
  <c r="T6687" i="1"/>
  <c r="S6687" i="1"/>
  <c r="R6687" i="1"/>
  <c r="Q6687" i="1"/>
  <c r="P6687" i="1"/>
  <c r="O6687" i="1"/>
  <c r="M6687" i="1"/>
  <c r="N6687" i="1" s="1"/>
  <c r="T6686" i="1"/>
  <c r="S6686" i="1"/>
  <c r="R6686" i="1"/>
  <c r="Q6686" i="1"/>
  <c r="P6686" i="1"/>
  <c r="O6686" i="1"/>
  <c r="M6686" i="1"/>
  <c r="N6686" i="1" s="1"/>
  <c r="T6685" i="1"/>
  <c r="S6685" i="1"/>
  <c r="R6685" i="1"/>
  <c r="Q6685" i="1"/>
  <c r="P6685" i="1"/>
  <c r="O6685" i="1"/>
  <c r="M6685" i="1"/>
  <c r="N6685" i="1" s="1"/>
  <c r="T6684" i="1"/>
  <c r="S6684" i="1"/>
  <c r="R6684" i="1"/>
  <c r="Q6684" i="1"/>
  <c r="P6684" i="1"/>
  <c r="O6684" i="1"/>
  <c r="M6684" i="1"/>
  <c r="N6684" i="1" s="1"/>
  <c r="T6683" i="1"/>
  <c r="S6683" i="1"/>
  <c r="R6683" i="1"/>
  <c r="Q6683" i="1"/>
  <c r="P6683" i="1"/>
  <c r="O6683" i="1"/>
  <c r="M6683" i="1"/>
  <c r="N6683" i="1" s="1"/>
  <c r="T6682" i="1"/>
  <c r="S6682" i="1"/>
  <c r="R6682" i="1"/>
  <c r="Q6682" i="1"/>
  <c r="P6682" i="1"/>
  <c r="O6682" i="1"/>
  <c r="M6682" i="1"/>
  <c r="N6682" i="1" s="1"/>
  <c r="T6681" i="1"/>
  <c r="S6681" i="1"/>
  <c r="R6681" i="1"/>
  <c r="Q6681" i="1"/>
  <c r="P6681" i="1"/>
  <c r="O6681" i="1"/>
  <c r="N6681" i="1"/>
  <c r="M6681" i="1"/>
  <c r="T6680" i="1"/>
  <c r="S6680" i="1"/>
  <c r="R6680" i="1"/>
  <c r="Q6680" i="1"/>
  <c r="P6680" i="1"/>
  <c r="O6680" i="1"/>
  <c r="N6680" i="1"/>
  <c r="M6680" i="1"/>
  <c r="T6679" i="1"/>
  <c r="S6679" i="1"/>
  <c r="R6679" i="1"/>
  <c r="Q6679" i="1"/>
  <c r="P6679" i="1"/>
  <c r="O6679" i="1"/>
  <c r="N6679" i="1"/>
  <c r="M6679" i="1"/>
  <c r="T6678" i="1"/>
  <c r="S6678" i="1"/>
  <c r="R6678" i="1"/>
  <c r="Q6678" i="1"/>
  <c r="P6678" i="1"/>
  <c r="O6678" i="1"/>
  <c r="N6678" i="1"/>
  <c r="M6678" i="1"/>
  <c r="T6677" i="1"/>
  <c r="S6677" i="1"/>
  <c r="R6677" i="1"/>
  <c r="Q6677" i="1"/>
  <c r="P6677" i="1"/>
  <c r="O6677" i="1"/>
  <c r="N6677" i="1"/>
  <c r="M6677" i="1"/>
  <c r="T6676" i="1"/>
  <c r="S6676" i="1"/>
  <c r="R6676" i="1"/>
  <c r="Q6676" i="1"/>
  <c r="P6676" i="1"/>
  <c r="O6676" i="1"/>
  <c r="N6676" i="1"/>
  <c r="M6676" i="1"/>
  <c r="T6675" i="1"/>
  <c r="S6675" i="1"/>
  <c r="R6675" i="1"/>
  <c r="Q6675" i="1"/>
  <c r="P6675" i="1"/>
  <c r="O6675" i="1"/>
  <c r="N6675" i="1"/>
  <c r="M6675" i="1"/>
  <c r="T6674" i="1"/>
  <c r="S6674" i="1"/>
  <c r="R6674" i="1"/>
  <c r="Q6674" i="1"/>
  <c r="P6674" i="1"/>
  <c r="O6674" i="1"/>
  <c r="N6674" i="1"/>
  <c r="M6674" i="1"/>
  <c r="T6673" i="1"/>
  <c r="S6673" i="1"/>
  <c r="R6673" i="1"/>
  <c r="Q6673" i="1"/>
  <c r="P6673" i="1"/>
  <c r="O6673" i="1"/>
  <c r="N6673" i="1"/>
  <c r="M6673" i="1"/>
  <c r="T6672" i="1"/>
  <c r="S6672" i="1"/>
  <c r="R6672" i="1"/>
  <c r="Q6672" i="1"/>
  <c r="P6672" i="1"/>
  <c r="O6672" i="1"/>
  <c r="N6672" i="1"/>
  <c r="M6672" i="1"/>
  <c r="T6671" i="1"/>
  <c r="S6671" i="1"/>
  <c r="R6671" i="1"/>
  <c r="Q6671" i="1"/>
  <c r="P6671" i="1"/>
  <c r="O6671" i="1"/>
  <c r="N6671" i="1"/>
  <c r="M6671" i="1"/>
  <c r="T6670" i="1"/>
  <c r="S6670" i="1"/>
  <c r="R6670" i="1"/>
  <c r="Q6670" i="1"/>
  <c r="P6670" i="1"/>
  <c r="O6670" i="1"/>
  <c r="N6670" i="1"/>
  <c r="M6670" i="1"/>
  <c r="T6669" i="1"/>
  <c r="S6669" i="1"/>
  <c r="R6669" i="1"/>
  <c r="Q6669" i="1"/>
  <c r="P6669" i="1"/>
  <c r="O6669" i="1"/>
  <c r="N6669" i="1"/>
  <c r="M6669" i="1"/>
  <c r="T6668" i="1"/>
  <c r="S6668" i="1"/>
  <c r="R6668" i="1"/>
  <c r="Q6668" i="1"/>
  <c r="P6668" i="1"/>
  <c r="O6668" i="1"/>
  <c r="N6668" i="1"/>
  <c r="M6668" i="1"/>
  <c r="T6667" i="1"/>
  <c r="S6667" i="1"/>
  <c r="R6667" i="1"/>
  <c r="Q6667" i="1"/>
  <c r="P6667" i="1"/>
  <c r="O6667" i="1"/>
  <c r="N6667" i="1"/>
  <c r="M6667" i="1"/>
  <c r="T6666" i="1"/>
  <c r="S6666" i="1"/>
  <c r="R6666" i="1"/>
  <c r="Q6666" i="1"/>
  <c r="P6666" i="1"/>
  <c r="O6666" i="1"/>
  <c r="N6666" i="1"/>
  <c r="M6666" i="1"/>
  <c r="T6665" i="1"/>
  <c r="S6665" i="1"/>
  <c r="R6665" i="1"/>
  <c r="Q6665" i="1"/>
  <c r="P6665" i="1"/>
  <c r="O6665" i="1"/>
  <c r="N6665" i="1"/>
  <c r="M6665" i="1"/>
  <c r="T6664" i="1"/>
  <c r="S6664" i="1"/>
  <c r="R6664" i="1"/>
  <c r="Q6664" i="1"/>
  <c r="P6664" i="1"/>
  <c r="O6664" i="1"/>
  <c r="N6664" i="1"/>
  <c r="M6664" i="1"/>
  <c r="T6663" i="1"/>
  <c r="S6663" i="1"/>
  <c r="R6663" i="1"/>
  <c r="Q6663" i="1"/>
  <c r="P6663" i="1"/>
  <c r="O6663" i="1"/>
  <c r="N6663" i="1"/>
  <c r="M6663" i="1"/>
  <c r="T6662" i="1"/>
  <c r="S6662" i="1"/>
  <c r="R6662" i="1"/>
  <c r="Q6662" i="1"/>
  <c r="P6662" i="1"/>
  <c r="O6662" i="1"/>
  <c r="N6662" i="1"/>
  <c r="M6662" i="1"/>
  <c r="T6661" i="1"/>
  <c r="S6661" i="1"/>
  <c r="R6661" i="1"/>
  <c r="Q6661" i="1"/>
  <c r="P6661" i="1"/>
  <c r="O6661" i="1"/>
  <c r="N6661" i="1"/>
  <c r="M6661" i="1"/>
  <c r="T6660" i="1"/>
  <c r="S6660" i="1"/>
  <c r="R6660" i="1"/>
  <c r="Q6660" i="1"/>
  <c r="P6660" i="1"/>
  <c r="O6660" i="1"/>
  <c r="N6660" i="1"/>
  <c r="M6660" i="1"/>
  <c r="T6659" i="1"/>
  <c r="S6659" i="1"/>
  <c r="R6659" i="1"/>
  <c r="Q6659" i="1"/>
  <c r="P6659" i="1"/>
  <c r="O6659" i="1"/>
  <c r="N6659" i="1"/>
  <c r="M6659" i="1"/>
  <c r="T6658" i="1"/>
  <c r="S6658" i="1"/>
  <c r="R6658" i="1"/>
  <c r="Q6658" i="1"/>
  <c r="P6658" i="1"/>
  <c r="O6658" i="1"/>
  <c r="N6658" i="1"/>
  <c r="M6658" i="1"/>
  <c r="T6657" i="1"/>
  <c r="S6657" i="1"/>
  <c r="R6657" i="1"/>
  <c r="Q6657" i="1"/>
  <c r="P6657" i="1"/>
  <c r="O6657" i="1"/>
  <c r="N6657" i="1"/>
  <c r="M6657" i="1"/>
  <c r="T6656" i="1"/>
  <c r="S6656" i="1"/>
  <c r="R6656" i="1"/>
  <c r="Q6656" i="1"/>
  <c r="P6656" i="1"/>
  <c r="O6656" i="1"/>
  <c r="N6656" i="1"/>
  <c r="M6656" i="1"/>
  <c r="T6655" i="1"/>
  <c r="S6655" i="1"/>
  <c r="R6655" i="1"/>
  <c r="Q6655" i="1"/>
  <c r="P6655" i="1"/>
  <c r="O6655" i="1"/>
  <c r="N6655" i="1"/>
  <c r="M6655" i="1"/>
  <c r="T6654" i="1"/>
  <c r="S6654" i="1"/>
  <c r="R6654" i="1"/>
  <c r="Q6654" i="1"/>
  <c r="P6654" i="1"/>
  <c r="O6654" i="1"/>
  <c r="N6654" i="1"/>
  <c r="M6654" i="1"/>
  <c r="T6653" i="1"/>
  <c r="S6653" i="1"/>
  <c r="R6653" i="1"/>
  <c r="Q6653" i="1"/>
  <c r="P6653" i="1"/>
  <c r="O6653" i="1"/>
  <c r="N6653" i="1"/>
  <c r="M6653" i="1"/>
  <c r="T6652" i="1"/>
  <c r="S6652" i="1"/>
  <c r="R6652" i="1"/>
  <c r="Q6652" i="1"/>
  <c r="P6652" i="1"/>
  <c r="O6652" i="1"/>
  <c r="N6652" i="1"/>
  <c r="M6652" i="1"/>
  <c r="T6651" i="1"/>
  <c r="S6651" i="1"/>
  <c r="R6651" i="1"/>
  <c r="Q6651" i="1"/>
  <c r="P6651" i="1"/>
  <c r="O6651" i="1"/>
  <c r="N6651" i="1"/>
  <c r="M6651" i="1"/>
  <c r="T6650" i="1"/>
  <c r="S6650" i="1"/>
  <c r="R6650" i="1"/>
  <c r="Q6650" i="1"/>
  <c r="P6650" i="1"/>
  <c r="O6650" i="1"/>
  <c r="N6650" i="1"/>
  <c r="M6650" i="1"/>
  <c r="T6649" i="1"/>
  <c r="S6649" i="1"/>
  <c r="R6649" i="1"/>
  <c r="Q6649" i="1"/>
  <c r="P6649" i="1"/>
  <c r="O6649" i="1"/>
  <c r="N6649" i="1"/>
  <c r="M6649" i="1"/>
  <c r="T6648" i="1"/>
  <c r="S6648" i="1"/>
  <c r="R6648" i="1"/>
  <c r="Q6648" i="1"/>
  <c r="P6648" i="1"/>
  <c r="O6648" i="1"/>
  <c r="N6648" i="1"/>
  <c r="M6648" i="1"/>
  <c r="T6647" i="1"/>
  <c r="S6647" i="1"/>
  <c r="R6647" i="1"/>
  <c r="Q6647" i="1"/>
  <c r="P6647" i="1"/>
  <c r="O6647" i="1"/>
  <c r="N6647" i="1"/>
  <c r="M6647" i="1"/>
  <c r="T6646" i="1"/>
  <c r="S6646" i="1"/>
  <c r="R6646" i="1"/>
  <c r="Q6646" i="1"/>
  <c r="P6646" i="1"/>
  <c r="O6646" i="1"/>
  <c r="N6646" i="1"/>
  <c r="M6646" i="1"/>
  <c r="T6645" i="1"/>
  <c r="S6645" i="1"/>
  <c r="R6645" i="1"/>
  <c r="Q6645" i="1"/>
  <c r="P6645" i="1"/>
  <c r="O6645" i="1"/>
  <c r="N6645" i="1"/>
  <c r="M6645" i="1"/>
  <c r="T6644" i="1"/>
  <c r="S6644" i="1"/>
  <c r="R6644" i="1"/>
  <c r="Q6644" i="1"/>
  <c r="P6644" i="1"/>
  <c r="O6644" i="1"/>
  <c r="N6644" i="1"/>
  <c r="M6644" i="1"/>
  <c r="T6643" i="1"/>
  <c r="S6643" i="1"/>
  <c r="R6643" i="1"/>
  <c r="Q6643" i="1"/>
  <c r="P6643" i="1"/>
  <c r="O6643" i="1"/>
  <c r="N6643" i="1"/>
  <c r="M6643" i="1"/>
  <c r="T6642" i="1"/>
  <c r="S6642" i="1"/>
  <c r="R6642" i="1"/>
  <c r="Q6642" i="1"/>
  <c r="P6642" i="1"/>
  <c r="O6642" i="1"/>
  <c r="N6642" i="1"/>
  <c r="M6642" i="1"/>
  <c r="T6641" i="1"/>
  <c r="S6641" i="1"/>
  <c r="R6641" i="1"/>
  <c r="Q6641" i="1"/>
  <c r="P6641" i="1"/>
  <c r="O6641" i="1"/>
  <c r="M6641" i="1"/>
  <c r="N6641" i="1" s="1"/>
  <c r="T6640" i="1"/>
  <c r="S6640" i="1"/>
  <c r="R6640" i="1"/>
  <c r="Q6640" i="1"/>
  <c r="P6640" i="1"/>
  <c r="O6640" i="1"/>
  <c r="M6640" i="1"/>
  <c r="N6640" i="1" s="1"/>
  <c r="T6639" i="1"/>
  <c r="S6639" i="1"/>
  <c r="R6639" i="1"/>
  <c r="Q6639" i="1"/>
  <c r="P6639" i="1"/>
  <c r="O6639" i="1"/>
  <c r="M6639" i="1"/>
  <c r="N6639" i="1" s="1"/>
  <c r="T6638" i="1"/>
  <c r="S6638" i="1"/>
  <c r="R6638" i="1"/>
  <c r="Q6638" i="1"/>
  <c r="P6638" i="1"/>
  <c r="O6638" i="1"/>
  <c r="M6638" i="1"/>
  <c r="N6638" i="1" s="1"/>
  <c r="T6637" i="1"/>
  <c r="S6637" i="1"/>
  <c r="R6637" i="1"/>
  <c r="Q6637" i="1"/>
  <c r="P6637" i="1"/>
  <c r="O6637" i="1"/>
  <c r="M6637" i="1"/>
  <c r="N6637" i="1" s="1"/>
  <c r="T6636" i="1"/>
  <c r="S6636" i="1"/>
  <c r="R6636" i="1"/>
  <c r="Q6636" i="1"/>
  <c r="P6636" i="1"/>
  <c r="O6636" i="1"/>
  <c r="M6636" i="1"/>
  <c r="N6636" i="1" s="1"/>
  <c r="T6635" i="1"/>
  <c r="S6635" i="1"/>
  <c r="R6635" i="1"/>
  <c r="Q6635" i="1"/>
  <c r="P6635" i="1"/>
  <c r="O6635" i="1"/>
  <c r="M6635" i="1"/>
  <c r="N6635" i="1" s="1"/>
  <c r="T6634" i="1"/>
  <c r="S6634" i="1"/>
  <c r="R6634" i="1"/>
  <c r="Q6634" i="1"/>
  <c r="P6634" i="1"/>
  <c r="O6634" i="1"/>
  <c r="M6634" i="1"/>
  <c r="N6634" i="1" s="1"/>
  <c r="T6633" i="1"/>
  <c r="S6633" i="1"/>
  <c r="R6633" i="1"/>
  <c r="Q6633" i="1"/>
  <c r="P6633" i="1"/>
  <c r="O6633" i="1"/>
  <c r="M6633" i="1"/>
  <c r="N6633" i="1" s="1"/>
  <c r="T6632" i="1"/>
  <c r="S6632" i="1"/>
  <c r="R6632" i="1"/>
  <c r="Q6632" i="1"/>
  <c r="P6632" i="1"/>
  <c r="O6632" i="1"/>
  <c r="M6632" i="1"/>
  <c r="N6632" i="1" s="1"/>
  <c r="T6631" i="1"/>
  <c r="S6631" i="1"/>
  <c r="R6631" i="1"/>
  <c r="Q6631" i="1"/>
  <c r="P6631" i="1"/>
  <c r="O6631" i="1"/>
  <c r="M6631" i="1"/>
  <c r="N6631" i="1" s="1"/>
  <c r="T6630" i="1"/>
  <c r="S6630" i="1"/>
  <c r="R6630" i="1"/>
  <c r="Q6630" i="1"/>
  <c r="P6630" i="1"/>
  <c r="O6630" i="1"/>
  <c r="M6630" i="1"/>
  <c r="N6630" i="1" s="1"/>
  <c r="T6629" i="1"/>
  <c r="S6629" i="1"/>
  <c r="R6629" i="1"/>
  <c r="Q6629" i="1"/>
  <c r="P6629" i="1"/>
  <c r="O6629" i="1"/>
  <c r="M6629" i="1"/>
  <c r="N6629" i="1" s="1"/>
  <c r="T6628" i="1"/>
  <c r="S6628" i="1"/>
  <c r="R6628" i="1"/>
  <c r="Q6628" i="1"/>
  <c r="P6628" i="1"/>
  <c r="O6628" i="1"/>
  <c r="M6628" i="1"/>
  <c r="N6628" i="1" s="1"/>
  <c r="T6627" i="1"/>
  <c r="S6627" i="1"/>
  <c r="R6627" i="1"/>
  <c r="Q6627" i="1"/>
  <c r="P6627" i="1"/>
  <c r="O6627" i="1"/>
  <c r="M6627" i="1"/>
  <c r="N6627" i="1" s="1"/>
  <c r="T6626" i="1"/>
  <c r="S6626" i="1"/>
  <c r="R6626" i="1"/>
  <c r="Q6626" i="1"/>
  <c r="P6626" i="1"/>
  <c r="O6626" i="1"/>
  <c r="M6626" i="1"/>
  <c r="N6626" i="1" s="1"/>
  <c r="T6625" i="1"/>
  <c r="S6625" i="1"/>
  <c r="R6625" i="1"/>
  <c r="Q6625" i="1"/>
  <c r="P6625" i="1"/>
  <c r="O6625" i="1"/>
  <c r="M6625" i="1"/>
  <c r="N6625" i="1" s="1"/>
  <c r="T6624" i="1"/>
  <c r="S6624" i="1"/>
  <c r="R6624" i="1"/>
  <c r="Q6624" i="1"/>
  <c r="P6624" i="1"/>
  <c r="O6624" i="1"/>
  <c r="M6624" i="1"/>
  <c r="N6624" i="1" s="1"/>
  <c r="T6623" i="1"/>
  <c r="S6623" i="1"/>
  <c r="R6623" i="1"/>
  <c r="Q6623" i="1"/>
  <c r="P6623" i="1"/>
  <c r="O6623" i="1"/>
  <c r="M6623" i="1"/>
  <c r="N6623" i="1" s="1"/>
  <c r="T6622" i="1"/>
  <c r="S6622" i="1"/>
  <c r="R6622" i="1"/>
  <c r="Q6622" i="1"/>
  <c r="P6622" i="1"/>
  <c r="O6622" i="1"/>
  <c r="M6622" i="1"/>
  <c r="N6622" i="1" s="1"/>
  <c r="T6621" i="1"/>
  <c r="S6621" i="1"/>
  <c r="R6621" i="1"/>
  <c r="Q6621" i="1"/>
  <c r="P6621" i="1"/>
  <c r="O6621" i="1"/>
  <c r="M6621" i="1"/>
  <c r="N6621" i="1" s="1"/>
  <c r="T6620" i="1"/>
  <c r="S6620" i="1"/>
  <c r="R6620" i="1"/>
  <c r="Q6620" i="1"/>
  <c r="P6620" i="1"/>
  <c r="O6620" i="1"/>
  <c r="M6620" i="1"/>
  <c r="N6620" i="1" s="1"/>
  <c r="T6619" i="1"/>
  <c r="S6619" i="1"/>
  <c r="R6619" i="1"/>
  <c r="Q6619" i="1"/>
  <c r="P6619" i="1"/>
  <c r="O6619" i="1"/>
  <c r="M6619" i="1"/>
  <c r="N6619" i="1" s="1"/>
  <c r="T6618" i="1"/>
  <c r="S6618" i="1"/>
  <c r="R6618" i="1"/>
  <c r="Q6618" i="1"/>
  <c r="P6618" i="1"/>
  <c r="O6618" i="1"/>
  <c r="M6618" i="1"/>
  <c r="N6618" i="1" s="1"/>
  <c r="T6617" i="1"/>
  <c r="S6617" i="1"/>
  <c r="R6617" i="1"/>
  <c r="Q6617" i="1"/>
  <c r="P6617" i="1"/>
  <c r="O6617" i="1"/>
  <c r="M6617" i="1"/>
  <c r="N6617" i="1" s="1"/>
  <c r="T6616" i="1"/>
  <c r="S6616" i="1"/>
  <c r="R6616" i="1"/>
  <c r="Q6616" i="1"/>
  <c r="P6616" i="1"/>
  <c r="O6616" i="1"/>
  <c r="M6616" i="1"/>
  <c r="N6616" i="1" s="1"/>
  <c r="T6615" i="1"/>
  <c r="S6615" i="1"/>
  <c r="R6615" i="1"/>
  <c r="Q6615" i="1"/>
  <c r="P6615" i="1"/>
  <c r="O6615" i="1"/>
  <c r="M6615" i="1"/>
  <c r="N6615" i="1" s="1"/>
  <c r="T6614" i="1"/>
  <c r="S6614" i="1"/>
  <c r="R6614" i="1"/>
  <c r="Q6614" i="1"/>
  <c r="P6614" i="1"/>
  <c r="O6614" i="1"/>
  <c r="M6614" i="1"/>
  <c r="N6614" i="1" s="1"/>
  <c r="T6613" i="1"/>
  <c r="S6613" i="1"/>
  <c r="R6613" i="1"/>
  <c r="Q6613" i="1"/>
  <c r="P6613" i="1"/>
  <c r="O6613" i="1"/>
  <c r="N6613" i="1"/>
  <c r="M6613" i="1"/>
  <c r="T6612" i="1"/>
  <c r="S6612" i="1"/>
  <c r="R6612" i="1"/>
  <c r="Q6612" i="1"/>
  <c r="P6612" i="1"/>
  <c r="O6612" i="1"/>
  <c r="N6612" i="1"/>
  <c r="M6612" i="1"/>
  <c r="T6611" i="1"/>
  <c r="S6611" i="1"/>
  <c r="R6611" i="1"/>
  <c r="Q6611" i="1"/>
  <c r="P6611" i="1"/>
  <c r="O6611" i="1"/>
  <c r="N6611" i="1"/>
  <c r="M6611" i="1"/>
  <c r="T6610" i="1"/>
  <c r="S6610" i="1"/>
  <c r="R6610" i="1"/>
  <c r="Q6610" i="1"/>
  <c r="P6610" i="1"/>
  <c r="O6610" i="1"/>
  <c r="N6610" i="1"/>
  <c r="M6610" i="1"/>
  <c r="T6609" i="1"/>
  <c r="S6609" i="1"/>
  <c r="R6609" i="1"/>
  <c r="Q6609" i="1"/>
  <c r="P6609" i="1"/>
  <c r="O6609" i="1"/>
  <c r="N6609" i="1"/>
  <c r="M6609" i="1"/>
  <c r="T6608" i="1"/>
  <c r="S6608" i="1"/>
  <c r="R6608" i="1"/>
  <c r="Q6608" i="1"/>
  <c r="P6608" i="1"/>
  <c r="O6608" i="1"/>
  <c r="N6608" i="1"/>
  <c r="M6608" i="1"/>
  <c r="T6607" i="1"/>
  <c r="S6607" i="1"/>
  <c r="R6607" i="1"/>
  <c r="Q6607" i="1"/>
  <c r="P6607" i="1"/>
  <c r="O6607" i="1"/>
  <c r="N6607" i="1"/>
  <c r="M6607" i="1"/>
  <c r="T6606" i="1"/>
  <c r="S6606" i="1"/>
  <c r="R6606" i="1"/>
  <c r="Q6606" i="1"/>
  <c r="P6606" i="1"/>
  <c r="O6606" i="1"/>
  <c r="N6606" i="1"/>
  <c r="M6606" i="1"/>
  <c r="T6605" i="1"/>
  <c r="S6605" i="1"/>
  <c r="R6605" i="1"/>
  <c r="Q6605" i="1"/>
  <c r="P6605" i="1"/>
  <c r="O6605" i="1"/>
  <c r="N6605" i="1"/>
  <c r="M6605" i="1"/>
  <c r="T6604" i="1"/>
  <c r="S6604" i="1"/>
  <c r="R6604" i="1"/>
  <c r="Q6604" i="1"/>
  <c r="P6604" i="1"/>
  <c r="O6604" i="1"/>
  <c r="N6604" i="1"/>
  <c r="M6604" i="1"/>
  <c r="T6603" i="1"/>
  <c r="S6603" i="1"/>
  <c r="R6603" i="1"/>
  <c r="Q6603" i="1"/>
  <c r="P6603" i="1"/>
  <c r="O6603" i="1"/>
  <c r="N6603" i="1"/>
  <c r="M6603" i="1"/>
  <c r="T6602" i="1"/>
  <c r="S6602" i="1"/>
  <c r="R6602" i="1"/>
  <c r="Q6602" i="1"/>
  <c r="P6602" i="1"/>
  <c r="O6602" i="1"/>
  <c r="N6602" i="1"/>
  <c r="M6602" i="1"/>
  <c r="T6601" i="1"/>
  <c r="S6601" i="1"/>
  <c r="R6601" i="1"/>
  <c r="Q6601" i="1"/>
  <c r="P6601" i="1"/>
  <c r="O6601" i="1"/>
  <c r="N6601" i="1"/>
  <c r="M6601" i="1"/>
  <c r="T6600" i="1"/>
  <c r="S6600" i="1"/>
  <c r="R6600" i="1"/>
  <c r="Q6600" i="1"/>
  <c r="P6600" i="1"/>
  <c r="O6600" i="1"/>
  <c r="N6600" i="1"/>
  <c r="M6600" i="1"/>
  <c r="T6599" i="1"/>
  <c r="S6599" i="1"/>
  <c r="R6599" i="1"/>
  <c r="Q6599" i="1"/>
  <c r="P6599" i="1"/>
  <c r="O6599" i="1"/>
  <c r="N6599" i="1"/>
  <c r="M6599" i="1"/>
  <c r="T6598" i="1"/>
  <c r="S6598" i="1"/>
  <c r="R6598" i="1"/>
  <c r="Q6598" i="1"/>
  <c r="P6598" i="1"/>
  <c r="O6598" i="1"/>
  <c r="N6598" i="1"/>
  <c r="M6598" i="1"/>
  <c r="T6597" i="1"/>
  <c r="S6597" i="1"/>
  <c r="R6597" i="1"/>
  <c r="Q6597" i="1"/>
  <c r="P6597" i="1"/>
  <c r="O6597" i="1"/>
  <c r="N6597" i="1"/>
  <c r="M6597" i="1"/>
  <c r="T6596" i="1"/>
  <c r="S6596" i="1"/>
  <c r="R6596" i="1"/>
  <c r="Q6596" i="1"/>
  <c r="P6596" i="1"/>
  <c r="O6596" i="1"/>
  <c r="N6596" i="1"/>
  <c r="M6596" i="1"/>
  <c r="T6595" i="1"/>
  <c r="S6595" i="1"/>
  <c r="R6595" i="1"/>
  <c r="Q6595" i="1"/>
  <c r="P6595" i="1"/>
  <c r="O6595" i="1"/>
  <c r="N6595" i="1"/>
  <c r="M6595" i="1"/>
  <c r="T6594" i="1"/>
  <c r="S6594" i="1"/>
  <c r="R6594" i="1"/>
  <c r="Q6594" i="1"/>
  <c r="P6594" i="1"/>
  <c r="O6594" i="1"/>
  <c r="N6594" i="1"/>
  <c r="M6594" i="1"/>
  <c r="T6593" i="1"/>
  <c r="S6593" i="1"/>
  <c r="R6593" i="1"/>
  <c r="Q6593" i="1"/>
  <c r="P6593" i="1"/>
  <c r="O6593" i="1"/>
  <c r="M6593" i="1"/>
  <c r="N6593" i="1" s="1"/>
  <c r="T6592" i="1"/>
  <c r="S6592" i="1"/>
  <c r="R6592" i="1"/>
  <c r="Q6592" i="1"/>
  <c r="P6592" i="1"/>
  <c r="O6592" i="1"/>
  <c r="M6592" i="1"/>
  <c r="N6592" i="1" s="1"/>
  <c r="T6591" i="1"/>
  <c r="S6591" i="1"/>
  <c r="R6591" i="1"/>
  <c r="Q6591" i="1"/>
  <c r="P6591" i="1"/>
  <c r="O6591" i="1"/>
  <c r="M6591" i="1"/>
  <c r="N6591" i="1" s="1"/>
  <c r="T6590" i="1"/>
  <c r="S6590" i="1"/>
  <c r="R6590" i="1"/>
  <c r="Q6590" i="1"/>
  <c r="P6590" i="1"/>
  <c r="O6590" i="1"/>
  <c r="M6590" i="1"/>
  <c r="N6590" i="1" s="1"/>
  <c r="T6589" i="1"/>
  <c r="S6589" i="1"/>
  <c r="R6589" i="1"/>
  <c r="Q6589" i="1"/>
  <c r="P6589" i="1"/>
  <c r="O6589" i="1"/>
  <c r="N6589" i="1"/>
  <c r="M6589" i="1"/>
  <c r="T6588" i="1"/>
  <c r="S6588" i="1"/>
  <c r="R6588" i="1"/>
  <c r="Q6588" i="1"/>
  <c r="P6588" i="1"/>
  <c r="O6588" i="1"/>
  <c r="N6588" i="1"/>
  <c r="M6588" i="1"/>
  <c r="T6587" i="1"/>
  <c r="S6587" i="1"/>
  <c r="R6587" i="1"/>
  <c r="Q6587" i="1"/>
  <c r="P6587" i="1"/>
  <c r="O6587" i="1"/>
  <c r="N6587" i="1"/>
  <c r="M6587" i="1"/>
  <c r="T6586" i="1"/>
  <c r="S6586" i="1"/>
  <c r="R6586" i="1"/>
  <c r="Q6586" i="1"/>
  <c r="P6586" i="1"/>
  <c r="O6586" i="1"/>
  <c r="N6586" i="1"/>
  <c r="M6586" i="1"/>
  <c r="T6585" i="1"/>
  <c r="S6585" i="1"/>
  <c r="R6585" i="1"/>
  <c r="Q6585" i="1"/>
  <c r="P6585" i="1"/>
  <c r="O6585" i="1"/>
  <c r="N6585" i="1"/>
  <c r="M6585" i="1"/>
  <c r="T6584" i="1"/>
  <c r="S6584" i="1"/>
  <c r="R6584" i="1"/>
  <c r="Q6584" i="1"/>
  <c r="P6584" i="1"/>
  <c r="O6584" i="1"/>
  <c r="N6584" i="1"/>
  <c r="M6584" i="1"/>
  <c r="T6583" i="1"/>
  <c r="S6583" i="1"/>
  <c r="R6583" i="1"/>
  <c r="Q6583" i="1"/>
  <c r="P6583" i="1"/>
  <c r="O6583" i="1"/>
  <c r="N6583" i="1"/>
  <c r="M6583" i="1"/>
  <c r="T6582" i="1"/>
  <c r="S6582" i="1"/>
  <c r="R6582" i="1"/>
  <c r="Q6582" i="1"/>
  <c r="P6582" i="1"/>
  <c r="O6582" i="1"/>
  <c r="N6582" i="1"/>
  <c r="M6582" i="1"/>
  <c r="T6581" i="1"/>
  <c r="S6581" i="1"/>
  <c r="R6581" i="1"/>
  <c r="Q6581" i="1"/>
  <c r="P6581" i="1"/>
  <c r="O6581" i="1"/>
  <c r="N6581" i="1"/>
  <c r="M6581" i="1"/>
  <c r="T6580" i="1"/>
  <c r="S6580" i="1"/>
  <c r="R6580" i="1"/>
  <c r="Q6580" i="1"/>
  <c r="P6580" i="1"/>
  <c r="O6580" i="1"/>
  <c r="N6580" i="1"/>
  <c r="M6580" i="1"/>
  <c r="T6579" i="1"/>
  <c r="S6579" i="1"/>
  <c r="R6579" i="1"/>
  <c r="Q6579" i="1"/>
  <c r="P6579" i="1"/>
  <c r="O6579" i="1"/>
  <c r="M6579" i="1"/>
  <c r="N6579" i="1" s="1"/>
  <c r="T6578" i="1"/>
  <c r="S6578" i="1"/>
  <c r="R6578" i="1"/>
  <c r="Q6578" i="1"/>
  <c r="P6578" i="1"/>
  <c r="O6578" i="1"/>
  <c r="M6578" i="1"/>
  <c r="N6578" i="1" s="1"/>
  <c r="T6577" i="1"/>
  <c r="S6577" i="1"/>
  <c r="R6577" i="1"/>
  <c r="Q6577" i="1"/>
  <c r="P6577" i="1"/>
  <c r="O6577" i="1"/>
  <c r="M6577" i="1"/>
  <c r="N6577" i="1" s="1"/>
  <c r="T6576" i="1"/>
  <c r="S6576" i="1"/>
  <c r="R6576" i="1"/>
  <c r="Q6576" i="1"/>
  <c r="P6576" i="1"/>
  <c r="O6576" i="1"/>
  <c r="M6576" i="1"/>
  <c r="N6576" i="1" s="1"/>
  <c r="T6575" i="1"/>
  <c r="S6575" i="1"/>
  <c r="R6575" i="1"/>
  <c r="Q6575" i="1"/>
  <c r="P6575" i="1"/>
  <c r="O6575" i="1"/>
  <c r="M6575" i="1"/>
  <c r="N6575" i="1" s="1"/>
  <c r="T6574" i="1"/>
  <c r="S6574" i="1"/>
  <c r="R6574" i="1"/>
  <c r="Q6574" i="1"/>
  <c r="P6574" i="1"/>
  <c r="O6574" i="1"/>
  <c r="M6574" i="1"/>
  <c r="N6574" i="1" s="1"/>
  <c r="T6573" i="1"/>
  <c r="S6573" i="1"/>
  <c r="R6573" i="1"/>
  <c r="Q6573" i="1"/>
  <c r="P6573" i="1"/>
  <c r="O6573" i="1"/>
  <c r="M6573" i="1"/>
  <c r="N6573" i="1" s="1"/>
  <c r="T6572" i="1"/>
  <c r="S6572" i="1"/>
  <c r="R6572" i="1"/>
  <c r="Q6572" i="1"/>
  <c r="P6572" i="1"/>
  <c r="O6572" i="1"/>
  <c r="M6572" i="1"/>
  <c r="N6572" i="1" s="1"/>
  <c r="T6571" i="1"/>
  <c r="S6571" i="1"/>
  <c r="R6571" i="1"/>
  <c r="Q6571" i="1"/>
  <c r="P6571" i="1"/>
  <c r="O6571" i="1"/>
  <c r="M6571" i="1"/>
  <c r="N6571" i="1" s="1"/>
  <c r="T6570" i="1"/>
  <c r="S6570" i="1"/>
  <c r="R6570" i="1"/>
  <c r="Q6570" i="1"/>
  <c r="P6570" i="1"/>
  <c r="O6570" i="1"/>
  <c r="M6570" i="1"/>
  <c r="N6570" i="1" s="1"/>
  <c r="T6569" i="1"/>
  <c r="S6569" i="1"/>
  <c r="R6569" i="1"/>
  <c r="Q6569" i="1"/>
  <c r="P6569" i="1"/>
  <c r="O6569" i="1"/>
  <c r="M6569" i="1"/>
  <c r="N6569" i="1" s="1"/>
  <c r="T6568" i="1"/>
  <c r="S6568" i="1"/>
  <c r="R6568" i="1"/>
  <c r="Q6568" i="1"/>
  <c r="P6568" i="1"/>
  <c r="O6568" i="1"/>
  <c r="M6568" i="1"/>
  <c r="N6568" i="1" s="1"/>
  <c r="T6567" i="1"/>
  <c r="S6567" i="1"/>
  <c r="R6567" i="1"/>
  <c r="Q6567" i="1"/>
  <c r="P6567" i="1"/>
  <c r="O6567" i="1"/>
  <c r="M6567" i="1"/>
  <c r="N6567" i="1" s="1"/>
  <c r="T6566" i="1"/>
  <c r="S6566" i="1"/>
  <c r="R6566" i="1"/>
  <c r="Q6566" i="1"/>
  <c r="P6566" i="1"/>
  <c r="O6566" i="1"/>
  <c r="M6566" i="1"/>
  <c r="N6566" i="1" s="1"/>
  <c r="T6565" i="1"/>
  <c r="S6565" i="1"/>
  <c r="R6565" i="1"/>
  <c r="Q6565" i="1"/>
  <c r="P6565" i="1"/>
  <c r="O6565" i="1"/>
  <c r="M6565" i="1"/>
  <c r="N6565" i="1" s="1"/>
  <c r="T6564" i="1"/>
  <c r="S6564" i="1"/>
  <c r="R6564" i="1"/>
  <c r="Q6564" i="1"/>
  <c r="P6564" i="1"/>
  <c r="O6564" i="1"/>
  <c r="M6564" i="1"/>
  <c r="N6564" i="1" s="1"/>
  <c r="T6563" i="1"/>
  <c r="S6563" i="1"/>
  <c r="R6563" i="1"/>
  <c r="Q6563" i="1"/>
  <c r="P6563" i="1"/>
  <c r="O6563" i="1"/>
  <c r="M6563" i="1"/>
  <c r="N6563" i="1" s="1"/>
  <c r="T6562" i="1"/>
  <c r="S6562" i="1"/>
  <c r="R6562" i="1"/>
  <c r="Q6562" i="1"/>
  <c r="P6562" i="1"/>
  <c r="O6562" i="1"/>
  <c r="M6562" i="1"/>
  <c r="N6562" i="1" s="1"/>
  <c r="T6561" i="1"/>
  <c r="S6561" i="1"/>
  <c r="R6561" i="1"/>
  <c r="Q6561" i="1"/>
  <c r="P6561" i="1"/>
  <c r="O6561" i="1"/>
  <c r="M6561" i="1"/>
  <c r="N6561" i="1" s="1"/>
  <c r="T6560" i="1"/>
  <c r="S6560" i="1"/>
  <c r="R6560" i="1"/>
  <c r="Q6560" i="1"/>
  <c r="P6560" i="1"/>
  <c r="O6560" i="1"/>
  <c r="M6560" i="1"/>
  <c r="N6560" i="1" s="1"/>
  <c r="T6559" i="1"/>
  <c r="S6559" i="1"/>
  <c r="R6559" i="1"/>
  <c r="Q6559" i="1"/>
  <c r="P6559" i="1"/>
  <c r="O6559" i="1"/>
  <c r="M6559" i="1"/>
  <c r="N6559" i="1" s="1"/>
  <c r="T6558" i="1"/>
  <c r="S6558" i="1"/>
  <c r="R6558" i="1"/>
  <c r="Q6558" i="1"/>
  <c r="P6558" i="1"/>
  <c r="O6558" i="1"/>
  <c r="M6558" i="1"/>
  <c r="N6558" i="1" s="1"/>
  <c r="T6557" i="1"/>
  <c r="S6557" i="1"/>
  <c r="R6557" i="1"/>
  <c r="Q6557" i="1"/>
  <c r="P6557" i="1"/>
  <c r="O6557" i="1"/>
  <c r="N6557" i="1"/>
  <c r="M6557" i="1"/>
  <c r="T6556" i="1"/>
  <c r="S6556" i="1"/>
  <c r="R6556" i="1"/>
  <c r="Q6556" i="1"/>
  <c r="P6556" i="1"/>
  <c r="O6556" i="1"/>
  <c r="N6556" i="1"/>
  <c r="M6556" i="1"/>
  <c r="T6555" i="1"/>
  <c r="S6555" i="1"/>
  <c r="R6555" i="1"/>
  <c r="Q6555" i="1"/>
  <c r="P6555" i="1"/>
  <c r="O6555" i="1"/>
  <c r="N6555" i="1"/>
  <c r="M6555" i="1"/>
  <c r="T6554" i="1"/>
  <c r="S6554" i="1"/>
  <c r="R6554" i="1"/>
  <c r="Q6554" i="1"/>
  <c r="P6554" i="1"/>
  <c r="O6554" i="1"/>
  <c r="N6554" i="1"/>
  <c r="M6554" i="1"/>
  <c r="T6553" i="1"/>
  <c r="S6553" i="1"/>
  <c r="R6553" i="1"/>
  <c r="Q6553" i="1"/>
  <c r="P6553" i="1"/>
  <c r="O6553" i="1"/>
  <c r="N6553" i="1"/>
  <c r="M6553" i="1"/>
  <c r="T6552" i="1"/>
  <c r="S6552" i="1"/>
  <c r="R6552" i="1"/>
  <c r="Q6552" i="1"/>
  <c r="P6552" i="1"/>
  <c r="O6552" i="1"/>
  <c r="N6552" i="1"/>
  <c r="M6552" i="1"/>
  <c r="T6551" i="1"/>
  <c r="S6551" i="1"/>
  <c r="R6551" i="1"/>
  <c r="Q6551" i="1"/>
  <c r="P6551" i="1"/>
  <c r="O6551" i="1"/>
  <c r="N6551" i="1"/>
  <c r="M6551" i="1"/>
  <c r="T6550" i="1"/>
  <c r="S6550" i="1"/>
  <c r="R6550" i="1"/>
  <c r="Q6550" i="1"/>
  <c r="P6550" i="1"/>
  <c r="O6550" i="1"/>
  <c r="N6550" i="1"/>
  <c r="M6550" i="1"/>
  <c r="T6549" i="1"/>
  <c r="S6549" i="1"/>
  <c r="R6549" i="1"/>
  <c r="Q6549" i="1"/>
  <c r="P6549" i="1"/>
  <c r="O6549" i="1"/>
  <c r="N6549" i="1"/>
  <c r="M6549" i="1"/>
  <c r="T6548" i="1"/>
  <c r="S6548" i="1"/>
  <c r="R6548" i="1"/>
  <c r="Q6548" i="1"/>
  <c r="P6548" i="1"/>
  <c r="O6548" i="1"/>
  <c r="N6548" i="1"/>
  <c r="M6548" i="1"/>
  <c r="T6547" i="1"/>
  <c r="S6547" i="1"/>
  <c r="R6547" i="1"/>
  <c r="Q6547" i="1"/>
  <c r="P6547" i="1"/>
  <c r="O6547" i="1"/>
  <c r="N6547" i="1"/>
  <c r="M6547" i="1"/>
  <c r="T6546" i="1"/>
  <c r="S6546" i="1"/>
  <c r="R6546" i="1"/>
  <c r="Q6546" i="1"/>
  <c r="P6546" i="1"/>
  <c r="O6546" i="1"/>
  <c r="N6546" i="1"/>
  <c r="M6546" i="1"/>
  <c r="T6545" i="1"/>
  <c r="S6545" i="1"/>
  <c r="R6545" i="1"/>
  <c r="Q6545" i="1"/>
  <c r="P6545" i="1"/>
  <c r="O6545" i="1"/>
  <c r="N6545" i="1"/>
  <c r="M6545" i="1"/>
  <c r="T6544" i="1"/>
  <c r="S6544" i="1"/>
  <c r="R6544" i="1"/>
  <c r="Q6544" i="1"/>
  <c r="P6544" i="1"/>
  <c r="O6544" i="1"/>
  <c r="N6544" i="1"/>
  <c r="M6544" i="1"/>
  <c r="T6543" i="1"/>
  <c r="S6543" i="1"/>
  <c r="R6543" i="1"/>
  <c r="Q6543" i="1"/>
  <c r="P6543" i="1"/>
  <c r="O6543" i="1"/>
  <c r="N6543" i="1"/>
  <c r="M6543" i="1"/>
  <c r="T6542" i="1"/>
  <c r="S6542" i="1"/>
  <c r="R6542" i="1"/>
  <c r="Q6542" i="1"/>
  <c r="P6542" i="1"/>
  <c r="O6542" i="1"/>
  <c r="N6542" i="1"/>
  <c r="M6542" i="1"/>
  <c r="T6541" i="1"/>
  <c r="S6541" i="1"/>
  <c r="R6541" i="1"/>
  <c r="Q6541" i="1"/>
  <c r="P6541" i="1"/>
  <c r="O6541" i="1"/>
  <c r="N6541" i="1"/>
  <c r="M6541" i="1"/>
  <c r="T6540" i="1"/>
  <c r="S6540" i="1"/>
  <c r="R6540" i="1"/>
  <c r="Q6540" i="1"/>
  <c r="P6540" i="1"/>
  <c r="O6540" i="1"/>
  <c r="N6540" i="1"/>
  <c r="M6540" i="1"/>
  <c r="T6539" i="1"/>
  <c r="S6539" i="1"/>
  <c r="R6539" i="1"/>
  <c r="Q6539" i="1"/>
  <c r="P6539" i="1"/>
  <c r="O6539" i="1"/>
  <c r="N6539" i="1"/>
  <c r="M6539" i="1"/>
  <c r="T6538" i="1"/>
  <c r="S6538" i="1"/>
  <c r="R6538" i="1"/>
  <c r="Q6538" i="1"/>
  <c r="P6538" i="1"/>
  <c r="O6538" i="1"/>
  <c r="N6538" i="1"/>
  <c r="M6538" i="1"/>
  <c r="T6537" i="1"/>
  <c r="S6537" i="1"/>
  <c r="R6537" i="1"/>
  <c r="Q6537" i="1"/>
  <c r="P6537" i="1"/>
  <c r="O6537" i="1"/>
  <c r="N6537" i="1"/>
  <c r="M6537" i="1"/>
  <c r="T6536" i="1"/>
  <c r="S6536" i="1"/>
  <c r="R6536" i="1"/>
  <c r="Q6536" i="1"/>
  <c r="P6536" i="1"/>
  <c r="O6536" i="1"/>
  <c r="N6536" i="1"/>
  <c r="M6536" i="1"/>
  <c r="T6535" i="1"/>
  <c r="S6535" i="1"/>
  <c r="R6535" i="1"/>
  <c r="Q6535" i="1"/>
  <c r="P6535" i="1"/>
  <c r="O6535" i="1"/>
  <c r="N6535" i="1"/>
  <c r="M6535" i="1"/>
  <c r="T6534" i="1"/>
  <c r="S6534" i="1"/>
  <c r="R6534" i="1"/>
  <c r="Q6534" i="1"/>
  <c r="P6534" i="1"/>
  <c r="O6534" i="1"/>
  <c r="N6534" i="1"/>
  <c r="M6534" i="1"/>
  <c r="T6533" i="1"/>
  <c r="S6533" i="1"/>
  <c r="R6533" i="1"/>
  <c r="Q6533" i="1"/>
  <c r="P6533" i="1"/>
  <c r="O6533" i="1"/>
  <c r="N6533" i="1"/>
  <c r="M6533" i="1"/>
  <c r="T6532" i="1"/>
  <c r="S6532" i="1"/>
  <c r="R6532" i="1"/>
  <c r="Q6532" i="1"/>
  <c r="P6532" i="1"/>
  <c r="O6532" i="1"/>
  <c r="N6532" i="1"/>
  <c r="M6532" i="1"/>
  <c r="T6531" i="1"/>
  <c r="S6531" i="1"/>
  <c r="R6531" i="1"/>
  <c r="Q6531" i="1"/>
  <c r="P6531" i="1"/>
  <c r="O6531" i="1"/>
  <c r="N6531" i="1"/>
  <c r="M6531" i="1"/>
  <c r="T6530" i="1"/>
  <c r="S6530" i="1"/>
  <c r="R6530" i="1"/>
  <c r="Q6530" i="1"/>
  <c r="P6530" i="1"/>
  <c r="O6530" i="1"/>
  <c r="N6530" i="1"/>
  <c r="M6530" i="1"/>
  <c r="T6529" i="1"/>
  <c r="S6529" i="1"/>
  <c r="R6529" i="1"/>
  <c r="Q6529" i="1"/>
  <c r="P6529" i="1"/>
  <c r="O6529" i="1"/>
  <c r="N6529" i="1"/>
  <c r="M6529" i="1"/>
  <c r="T6528" i="1"/>
  <c r="S6528" i="1"/>
  <c r="R6528" i="1"/>
  <c r="Q6528" i="1"/>
  <c r="P6528" i="1"/>
  <c r="O6528" i="1"/>
  <c r="N6528" i="1"/>
  <c r="M6528" i="1"/>
  <c r="T6527" i="1"/>
  <c r="S6527" i="1"/>
  <c r="R6527" i="1"/>
  <c r="Q6527" i="1"/>
  <c r="P6527" i="1"/>
  <c r="O6527" i="1"/>
  <c r="N6527" i="1"/>
  <c r="M6527" i="1"/>
  <c r="T6526" i="1"/>
  <c r="S6526" i="1"/>
  <c r="R6526" i="1"/>
  <c r="Q6526" i="1"/>
  <c r="P6526" i="1"/>
  <c r="O6526" i="1"/>
  <c r="N6526" i="1"/>
  <c r="M6526" i="1"/>
  <c r="T6525" i="1"/>
  <c r="S6525" i="1"/>
  <c r="R6525" i="1"/>
  <c r="Q6525" i="1"/>
  <c r="P6525" i="1"/>
  <c r="O6525" i="1"/>
  <c r="N6525" i="1"/>
  <c r="M6525" i="1"/>
  <c r="T6524" i="1"/>
  <c r="S6524" i="1"/>
  <c r="R6524" i="1"/>
  <c r="Q6524" i="1"/>
  <c r="P6524" i="1"/>
  <c r="O6524" i="1"/>
  <c r="N6524" i="1"/>
  <c r="M6524" i="1"/>
  <c r="T6523" i="1"/>
  <c r="S6523" i="1"/>
  <c r="R6523" i="1"/>
  <c r="Q6523" i="1"/>
  <c r="P6523" i="1"/>
  <c r="O6523" i="1"/>
  <c r="N6523" i="1"/>
  <c r="M6523" i="1"/>
  <c r="T6522" i="1"/>
  <c r="S6522" i="1"/>
  <c r="R6522" i="1"/>
  <c r="Q6522" i="1"/>
  <c r="P6522" i="1"/>
  <c r="O6522" i="1"/>
  <c r="N6522" i="1"/>
  <c r="M6522" i="1"/>
  <c r="T6521" i="1"/>
  <c r="S6521" i="1"/>
  <c r="R6521" i="1"/>
  <c r="Q6521" i="1"/>
  <c r="P6521" i="1"/>
  <c r="O6521" i="1"/>
  <c r="N6521" i="1"/>
  <c r="M6521" i="1"/>
  <c r="T6520" i="1"/>
  <c r="S6520" i="1"/>
  <c r="R6520" i="1"/>
  <c r="Q6520" i="1"/>
  <c r="P6520" i="1"/>
  <c r="O6520" i="1"/>
  <c r="N6520" i="1"/>
  <c r="M6520" i="1"/>
  <c r="T6519" i="1"/>
  <c r="S6519" i="1"/>
  <c r="R6519" i="1"/>
  <c r="Q6519" i="1"/>
  <c r="P6519" i="1"/>
  <c r="O6519" i="1"/>
  <c r="N6519" i="1"/>
  <c r="M6519" i="1"/>
  <c r="T6518" i="1"/>
  <c r="S6518" i="1"/>
  <c r="R6518" i="1"/>
  <c r="Q6518" i="1"/>
  <c r="P6518" i="1"/>
  <c r="O6518" i="1"/>
  <c r="N6518" i="1"/>
  <c r="M6518" i="1"/>
  <c r="T6517" i="1"/>
  <c r="S6517" i="1"/>
  <c r="R6517" i="1"/>
  <c r="Q6517" i="1"/>
  <c r="P6517" i="1"/>
  <c r="O6517" i="1"/>
  <c r="N6517" i="1"/>
  <c r="M6517" i="1"/>
  <c r="T6516" i="1"/>
  <c r="S6516" i="1"/>
  <c r="R6516" i="1"/>
  <c r="Q6516" i="1"/>
  <c r="P6516" i="1"/>
  <c r="O6516" i="1"/>
  <c r="N6516" i="1"/>
  <c r="M6516" i="1"/>
  <c r="T6515" i="1"/>
  <c r="S6515" i="1"/>
  <c r="R6515" i="1"/>
  <c r="Q6515" i="1"/>
  <c r="P6515" i="1"/>
  <c r="O6515" i="1"/>
  <c r="N6515" i="1"/>
  <c r="M6515" i="1"/>
  <c r="T6514" i="1"/>
  <c r="S6514" i="1"/>
  <c r="R6514" i="1"/>
  <c r="Q6514" i="1"/>
  <c r="P6514" i="1"/>
  <c r="O6514" i="1"/>
  <c r="N6514" i="1"/>
  <c r="M6514" i="1"/>
  <c r="T6513" i="1"/>
  <c r="S6513" i="1"/>
  <c r="R6513" i="1"/>
  <c r="Q6513" i="1"/>
  <c r="P6513" i="1"/>
  <c r="O6513" i="1"/>
  <c r="N6513" i="1"/>
  <c r="M6513" i="1"/>
  <c r="T6512" i="1"/>
  <c r="S6512" i="1"/>
  <c r="R6512" i="1"/>
  <c r="Q6512" i="1"/>
  <c r="P6512" i="1"/>
  <c r="O6512" i="1"/>
  <c r="N6512" i="1"/>
  <c r="M6512" i="1"/>
  <c r="T6511" i="1"/>
  <c r="S6511" i="1"/>
  <c r="R6511" i="1"/>
  <c r="Q6511" i="1"/>
  <c r="P6511" i="1"/>
  <c r="O6511" i="1"/>
  <c r="N6511" i="1"/>
  <c r="M6511" i="1"/>
  <c r="T6510" i="1"/>
  <c r="S6510" i="1"/>
  <c r="R6510" i="1"/>
  <c r="Q6510" i="1"/>
  <c r="P6510" i="1"/>
  <c r="O6510" i="1"/>
  <c r="N6510" i="1"/>
  <c r="M6510" i="1"/>
  <c r="T6509" i="1"/>
  <c r="S6509" i="1"/>
  <c r="R6509" i="1"/>
  <c r="Q6509" i="1"/>
  <c r="P6509" i="1"/>
  <c r="O6509" i="1"/>
  <c r="N6509" i="1"/>
  <c r="M6509" i="1"/>
  <c r="T6508" i="1"/>
  <c r="S6508" i="1"/>
  <c r="R6508" i="1"/>
  <c r="Q6508" i="1"/>
  <c r="P6508" i="1"/>
  <c r="O6508" i="1"/>
  <c r="N6508" i="1"/>
  <c r="M6508" i="1"/>
  <c r="T6507" i="1"/>
  <c r="S6507" i="1"/>
  <c r="R6507" i="1"/>
  <c r="Q6507" i="1"/>
  <c r="P6507" i="1"/>
  <c r="O6507" i="1"/>
  <c r="N6507" i="1"/>
  <c r="M6507" i="1"/>
  <c r="T6506" i="1"/>
  <c r="S6506" i="1"/>
  <c r="R6506" i="1"/>
  <c r="Q6506" i="1"/>
  <c r="P6506" i="1"/>
  <c r="O6506" i="1"/>
  <c r="N6506" i="1"/>
  <c r="M6506" i="1"/>
  <c r="T6505" i="1"/>
  <c r="S6505" i="1"/>
  <c r="R6505" i="1"/>
  <c r="Q6505" i="1"/>
  <c r="P6505" i="1"/>
  <c r="O6505" i="1"/>
  <c r="N6505" i="1"/>
  <c r="M6505" i="1"/>
  <c r="T6504" i="1"/>
  <c r="S6504" i="1"/>
  <c r="R6504" i="1"/>
  <c r="Q6504" i="1"/>
  <c r="P6504" i="1"/>
  <c r="O6504" i="1"/>
  <c r="M6504" i="1"/>
  <c r="N6504" i="1" s="1"/>
  <c r="T6503" i="1"/>
  <c r="S6503" i="1"/>
  <c r="R6503" i="1"/>
  <c r="Q6503" i="1"/>
  <c r="P6503" i="1"/>
  <c r="O6503" i="1"/>
  <c r="M6503" i="1"/>
  <c r="N6503" i="1" s="1"/>
  <c r="T6502" i="1"/>
  <c r="S6502" i="1"/>
  <c r="R6502" i="1"/>
  <c r="Q6502" i="1"/>
  <c r="P6502" i="1"/>
  <c r="O6502" i="1"/>
  <c r="M6502" i="1"/>
  <c r="N6502" i="1" s="1"/>
  <c r="T6501" i="1"/>
  <c r="S6501" i="1"/>
  <c r="R6501" i="1"/>
  <c r="Q6501" i="1"/>
  <c r="P6501" i="1"/>
  <c r="O6501" i="1"/>
  <c r="M6501" i="1"/>
  <c r="N6501" i="1" s="1"/>
  <c r="T6500" i="1"/>
  <c r="S6500" i="1"/>
  <c r="R6500" i="1"/>
  <c r="Q6500" i="1"/>
  <c r="P6500" i="1"/>
  <c r="O6500" i="1"/>
  <c r="M6500" i="1"/>
  <c r="N6500" i="1" s="1"/>
  <c r="T6499" i="1"/>
  <c r="S6499" i="1"/>
  <c r="R6499" i="1"/>
  <c r="Q6499" i="1"/>
  <c r="P6499" i="1"/>
  <c r="O6499" i="1"/>
  <c r="M6499" i="1"/>
  <c r="N6499" i="1" s="1"/>
  <c r="T6498" i="1"/>
  <c r="S6498" i="1"/>
  <c r="R6498" i="1"/>
  <c r="Q6498" i="1"/>
  <c r="P6498" i="1"/>
  <c r="O6498" i="1"/>
  <c r="M6498" i="1"/>
  <c r="N6498" i="1" s="1"/>
  <c r="T6497" i="1"/>
  <c r="S6497" i="1"/>
  <c r="R6497" i="1"/>
  <c r="Q6497" i="1"/>
  <c r="P6497" i="1"/>
  <c r="O6497" i="1"/>
  <c r="M6497" i="1"/>
  <c r="N6497" i="1" s="1"/>
  <c r="T6496" i="1"/>
  <c r="S6496" i="1"/>
  <c r="R6496" i="1"/>
  <c r="Q6496" i="1"/>
  <c r="P6496" i="1"/>
  <c r="O6496" i="1"/>
  <c r="M6496" i="1"/>
  <c r="N6496" i="1" s="1"/>
  <c r="T6495" i="1"/>
  <c r="S6495" i="1"/>
  <c r="R6495" i="1"/>
  <c r="Q6495" i="1"/>
  <c r="P6495" i="1"/>
  <c r="O6495" i="1"/>
  <c r="M6495" i="1"/>
  <c r="N6495" i="1" s="1"/>
  <c r="T6494" i="1"/>
  <c r="S6494" i="1"/>
  <c r="R6494" i="1"/>
  <c r="Q6494" i="1"/>
  <c r="P6494" i="1"/>
  <c r="O6494" i="1"/>
  <c r="M6494" i="1"/>
  <c r="N6494" i="1" s="1"/>
  <c r="T6493" i="1"/>
  <c r="S6493" i="1"/>
  <c r="R6493" i="1"/>
  <c r="Q6493" i="1"/>
  <c r="P6493" i="1"/>
  <c r="O6493" i="1"/>
  <c r="M6493" i="1"/>
  <c r="N6493" i="1" s="1"/>
  <c r="T6492" i="1"/>
  <c r="S6492" i="1"/>
  <c r="R6492" i="1"/>
  <c r="Q6492" i="1"/>
  <c r="P6492" i="1"/>
  <c r="O6492" i="1"/>
  <c r="M6492" i="1"/>
  <c r="N6492" i="1" s="1"/>
  <c r="T6491" i="1"/>
  <c r="S6491" i="1"/>
  <c r="R6491" i="1"/>
  <c r="Q6491" i="1"/>
  <c r="P6491" i="1"/>
  <c r="O6491" i="1"/>
  <c r="M6491" i="1"/>
  <c r="N6491" i="1" s="1"/>
  <c r="T6490" i="1"/>
  <c r="S6490" i="1"/>
  <c r="R6490" i="1"/>
  <c r="Q6490" i="1"/>
  <c r="P6490" i="1"/>
  <c r="O6490" i="1"/>
  <c r="M6490" i="1"/>
  <c r="N6490" i="1" s="1"/>
  <c r="T6489" i="1"/>
  <c r="S6489" i="1"/>
  <c r="R6489" i="1"/>
  <c r="Q6489" i="1"/>
  <c r="P6489" i="1"/>
  <c r="O6489" i="1"/>
  <c r="M6489" i="1"/>
  <c r="N6489" i="1" s="1"/>
  <c r="T6488" i="1"/>
  <c r="S6488" i="1"/>
  <c r="R6488" i="1"/>
  <c r="Q6488" i="1"/>
  <c r="P6488" i="1"/>
  <c r="O6488" i="1"/>
  <c r="M6488" i="1"/>
  <c r="N6488" i="1" s="1"/>
  <c r="T6487" i="1"/>
  <c r="S6487" i="1"/>
  <c r="R6487" i="1"/>
  <c r="Q6487" i="1"/>
  <c r="P6487" i="1"/>
  <c r="O6487" i="1"/>
  <c r="M6487" i="1"/>
  <c r="N6487" i="1" s="1"/>
  <c r="T6486" i="1"/>
  <c r="S6486" i="1"/>
  <c r="R6486" i="1"/>
  <c r="Q6486" i="1"/>
  <c r="P6486" i="1"/>
  <c r="O6486" i="1"/>
  <c r="M6486" i="1"/>
  <c r="N6486" i="1" s="1"/>
  <c r="T6485" i="1"/>
  <c r="S6485" i="1"/>
  <c r="R6485" i="1"/>
  <c r="Q6485" i="1"/>
  <c r="P6485" i="1"/>
  <c r="O6485" i="1"/>
  <c r="M6485" i="1"/>
  <c r="N6485" i="1" s="1"/>
  <c r="T6484" i="1"/>
  <c r="S6484" i="1"/>
  <c r="R6484" i="1"/>
  <c r="Q6484" i="1"/>
  <c r="P6484" i="1"/>
  <c r="O6484" i="1"/>
  <c r="M6484" i="1"/>
  <c r="N6484" i="1" s="1"/>
  <c r="T6483" i="1"/>
  <c r="S6483" i="1"/>
  <c r="R6483" i="1"/>
  <c r="Q6483" i="1"/>
  <c r="P6483" i="1"/>
  <c r="O6483" i="1"/>
  <c r="M6483" i="1"/>
  <c r="N6483" i="1" s="1"/>
  <c r="T6482" i="1"/>
  <c r="S6482" i="1"/>
  <c r="R6482" i="1"/>
  <c r="Q6482" i="1"/>
  <c r="P6482" i="1"/>
  <c r="O6482" i="1"/>
  <c r="M6482" i="1"/>
  <c r="N6482" i="1" s="1"/>
  <c r="T6481" i="1"/>
  <c r="S6481" i="1"/>
  <c r="R6481" i="1"/>
  <c r="Q6481" i="1"/>
  <c r="P6481" i="1"/>
  <c r="O6481" i="1"/>
  <c r="M6481" i="1"/>
  <c r="N6481" i="1" s="1"/>
  <c r="T6480" i="1"/>
  <c r="S6480" i="1"/>
  <c r="R6480" i="1"/>
  <c r="Q6480" i="1"/>
  <c r="P6480" i="1"/>
  <c r="O6480" i="1"/>
  <c r="M6480" i="1"/>
  <c r="N6480" i="1" s="1"/>
  <c r="T6479" i="1"/>
  <c r="S6479" i="1"/>
  <c r="R6479" i="1"/>
  <c r="Q6479" i="1"/>
  <c r="P6479" i="1"/>
  <c r="O6479" i="1"/>
  <c r="M6479" i="1"/>
  <c r="N6479" i="1" s="1"/>
  <c r="T6478" i="1"/>
  <c r="S6478" i="1"/>
  <c r="R6478" i="1"/>
  <c r="Q6478" i="1"/>
  <c r="P6478" i="1"/>
  <c r="O6478" i="1"/>
  <c r="M6478" i="1"/>
  <c r="N6478" i="1" s="1"/>
  <c r="T6477" i="1"/>
  <c r="S6477" i="1"/>
  <c r="R6477" i="1"/>
  <c r="Q6477" i="1"/>
  <c r="P6477" i="1"/>
  <c r="O6477" i="1"/>
  <c r="M6477" i="1"/>
  <c r="N6477" i="1" s="1"/>
  <c r="T6476" i="1"/>
  <c r="S6476" i="1"/>
  <c r="R6476" i="1"/>
  <c r="Q6476" i="1"/>
  <c r="P6476" i="1"/>
  <c r="O6476" i="1"/>
  <c r="M6476" i="1"/>
  <c r="N6476" i="1" s="1"/>
  <c r="T6475" i="1"/>
  <c r="S6475" i="1"/>
  <c r="R6475" i="1"/>
  <c r="Q6475" i="1"/>
  <c r="P6475" i="1"/>
  <c r="O6475" i="1"/>
  <c r="M6475" i="1"/>
  <c r="N6475" i="1" s="1"/>
  <c r="T6474" i="1"/>
  <c r="S6474" i="1"/>
  <c r="R6474" i="1"/>
  <c r="Q6474" i="1"/>
  <c r="P6474" i="1"/>
  <c r="O6474" i="1"/>
  <c r="M6474" i="1"/>
  <c r="N6474" i="1" s="1"/>
  <c r="T6473" i="1"/>
  <c r="S6473" i="1"/>
  <c r="R6473" i="1"/>
  <c r="Q6473" i="1"/>
  <c r="P6473" i="1"/>
  <c r="O6473" i="1"/>
  <c r="M6473" i="1"/>
  <c r="N6473" i="1" s="1"/>
  <c r="T6472" i="1"/>
  <c r="S6472" i="1"/>
  <c r="R6472" i="1"/>
  <c r="Q6472" i="1"/>
  <c r="P6472" i="1"/>
  <c r="O6472" i="1"/>
  <c r="M6472" i="1"/>
  <c r="N6472" i="1" s="1"/>
  <c r="T6471" i="1"/>
  <c r="S6471" i="1"/>
  <c r="R6471" i="1"/>
  <c r="Q6471" i="1"/>
  <c r="P6471" i="1"/>
  <c r="O6471" i="1"/>
  <c r="M6471" i="1"/>
  <c r="N6471" i="1" s="1"/>
  <c r="T6470" i="1"/>
  <c r="S6470" i="1"/>
  <c r="R6470" i="1"/>
  <c r="Q6470" i="1"/>
  <c r="P6470" i="1"/>
  <c r="O6470" i="1"/>
  <c r="M6470" i="1"/>
  <c r="N6470" i="1" s="1"/>
  <c r="T6469" i="1"/>
  <c r="S6469" i="1"/>
  <c r="R6469" i="1"/>
  <c r="Q6469" i="1"/>
  <c r="P6469" i="1"/>
  <c r="O6469" i="1"/>
  <c r="M6469" i="1"/>
  <c r="N6469" i="1" s="1"/>
  <c r="T6468" i="1"/>
  <c r="S6468" i="1"/>
  <c r="R6468" i="1"/>
  <c r="Q6468" i="1"/>
  <c r="P6468" i="1"/>
  <c r="O6468" i="1"/>
  <c r="M6468" i="1"/>
  <c r="N6468" i="1" s="1"/>
  <c r="T6467" i="1"/>
  <c r="S6467" i="1"/>
  <c r="R6467" i="1"/>
  <c r="Q6467" i="1"/>
  <c r="P6467" i="1"/>
  <c r="O6467" i="1"/>
  <c r="M6467" i="1"/>
  <c r="N6467" i="1" s="1"/>
  <c r="T6466" i="1"/>
  <c r="S6466" i="1"/>
  <c r="R6466" i="1"/>
  <c r="Q6466" i="1"/>
  <c r="P6466" i="1"/>
  <c r="O6466" i="1"/>
  <c r="M6466" i="1"/>
  <c r="N6466" i="1" s="1"/>
  <c r="T6465" i="1"/>
  <c r="S6465" i="1"/>
  <c r="R6465" i="1"/>
  <c r="Q6465" i="1"/>
  <c r="P6465" i="1"/>
  <c r="O6465" i="1"/>
  <c r="M6465" i="1"/>
  <c r="N6465" i="1" s="1"/>
  <c r="T6464" i="1"/>
  <c r="S6464" i="1"/>
  <c r="R6464" i="1"/>
  <c r="Q6464" i="1"/>
  <c r="P6464" i="1"/>
  <c r="O6464" i="1"/>
  <c r="M6464" i="1"/>
  <c r="N6464" i="1" s="1"/>
  <c r="T6463" i="1"/>
  <c r="S6463" i="1"/>
  <c r="R6463" i="1"/>
  <c r="Q6463" i="1"/>
  <c r="P6463" i="1"/>
  <c r="O6463" i="1"/>
  <c r="M6463" i="1"/>
  <c r="N6463" i="1" s="1"/>
  <c r="T6462" i="1"/>
  <c r="S6462" i="1"/>
  <c r="R6462" i="1"/>
  <c r="Q6462" i="1"/>
  <c r="P6462" i="1"/>
  <c r="O6462" i="1"/>
  <c r="M6462" i="1"/>
  <c r="N6462" i="1" s="1"/>
  <c r="T6461" i="1"/>
  <c r="S6461" i="1"/>
  <c r="R6461" i="1"/>
  <c r="Q6461" i="1"/>
  <c r="P6461" i="1"/>
  <c r="O6461" i="1"/>
  <c r="M6461" i="1"/>
  <c r="N6461" i="1" s="1"/>
  <c r="T6460" i="1"/>
  <c r="S6460" i="1"/>
  <c r="R6460" i="1"/>
  <c r="Q6460" i="1"/>
  <c r="P6460" i="1"/>
  <c r="O6460" i="1"/>
  <c r="M6460" i="1"/>
  <c r="N6460" i="1" s="1"/>
  <c r="T6459" i="1"/>
  <c r="S6459" i="1"/>
  <c r="R6459" i="1"/>
  <c r="Q6459" i="1"/>
  <c r="P6459" i="1"/>
  <c r="O6459" i="1"/>
  <c r="M6459" i="1"/>
  <c r="N6459" i="1" s="1"/>
  <c r="T6458" i="1"/>
  <c r="S6458" i="1"/>
  <c r="R6458" i="1"/>
  <c r="Q6458" i="1"/>
  <c r="P6458" i="1"/>
  <c r="O6458" i="1"/>
  <c r="M6458" i="1"/>
  <c r="N6458" i="1" s="1"/>
  <c r="T6457" i="1"/>
  <c r="S6457" i="1"/>
  <c r="R6457" i="1"/>
  <c r="Q6457" i="1"/>
  <c r="P6457" i="1"/>
  <c r="O6457" i="1"/>
  <c r="M6457" i="1"/>
  <c r="N6457" i="1" s="1"/>
  <c r="T6456" i="1"/>
  <c r="S6456" i="1"/>
  <c r="R6456" i="1"/>
  <c r="Q6456" i="1"/>
  <c r="P6456" i="1"/>
  <c r="O6456" i="1"/>
  <c r="M6456" i="1"/>
  <c r="N6456" i="1" s="1"/>
  <c r="T6455" i="1"/>
  <c r="S6455" i="1"/>
  <c r="R6455" i="1"/>
  <c r="Q6455" i="1"/>
  <c r="P6455" i="1"/>
  <c r="O6455" i="1"/>
  <c r="M6455" i="1"/>
  <c r="N6455" i="1" s="1"/>
  <c r="T6454" i="1"/>
  <c r="S6454" i="1"/>
  <c r="R6454" i="1"/>
  <c r="Q6454" i="1"/>
  <c r="P6454" i="1"/>
  <c r="O6454" i="1"/>
  <c r="M6454" i="1"/>
  <c r="N6454" i="1" s="1"/>
  <c r="T6453" i="1"/>
  <c r="S6453" i="1"/>
  <c r="R6453" i="1"/>
  <c r="Q6453" i="1"/>
  <c r="P6453" i="1"/>
  <c r="O6453" i="1"/>
  <c r="M6453" i="1"/>
  <c r="N6453" i="1" s="1"/>
  <c r="T6452" i="1"/>
  <c r="S6452" i="1"/>
  <c r="R6452" i="1"/>
  <c r="Q6452" i="1"/>
  <c r="P6452" i="1"/>
  <c r="O6452" i="1"/>
  <c r="M6452" i="1"/>
  <c r="N6452" i="1" s="1"/>
  <c r="T6451" i="1"/>
  <c r="S6451" i="1"/>
  <c r="R6451" i="1"/>
  <c r="Q6451" i="1"/>
  <c r="P6451" i="1"/>
  <c r="O6451" i="1"/>
  <c r="M6451" i="1"/>
  <c r="N6451" i="1" s="1"/>
  <c r="T6450" i="1"/>
  <c r="S6450" i="1"/>
  <c r="R6450" i="1"/>
  <c r="Q6450" i="1"/>
  <c r="P6450" i="1"/>
  <c r="O6450" i="1"/>
  <c r="M6450" i="1"/>
  <c r="N6450" i="1" s="1"/>
  <c r="T6449" i="1"/>
  <c r="S6449" i="1"/>
  <c r="R6449" i="1"/>
  <c r="Q6449" i="1"/>
  <c r="P6449" i="1"/>
  <c r="O6449" i="1"/>
  <c r="M6449" i="1"/>
  <c r="N6449" i="1" s="1"/>
  <c r="T6448" i="1"/>
  <c r="S6448" i="1"/>
  <c r="R6448" i="1"/>
  <c r="Q6448" i="1"/>
  <c r="P6448" i="1"/>
  <c r="O6448" i="1"/>
  <c r="M6448" i="1"/>
  <c r="N6448" i="1" s="1"/>
  <c r="T6447" i="1"/>
  <c r="S6447" i="1"/>
  <c r="R6447" i="1"/>
  <c r="Q6447" i="1"/>
  <c r="P6447" i="1"/>
  <c r="O6447" i="1"/>
  <c r="M6447" i="1"/>
  <c r="N6447" i="1" s="1"/>
  <c r="T6446" i="1"/>
  <c r="S6446" i="1"/>
  <c r="R6446" i="1"/>
  <c r="Q6446" i="1"/>
  <c r="P6446" i="1"/>
  <c r="O6446" i="1"/>
  <c r="M6446" i="1"/>
  <c r="N6446" i="1" s="1"/>
  <c r="T6445" i="1"/>
  <c r="S6445" i="1"/>
  <c r="R6445" i="1"/>
  <c r="Q6445" i="1"/>
  <c r="P6445" i="1"/>
  <c r="O6445" i="1"/>
  <c r="M6445" i="1"/>
  <c r="N6445" i="1" s="1"/>
  <c r="T6444" i="1"/>
  <c r="S6444" i="1"/>
  <c r="R6444" i="1"/>
  <c r="Q6444" i="1"/>
  <c r="P6444" i="1"/>
  <c r="O6444" i="1"/>
  <c r="M6444" i="1"/>
  <c r="N6444" i="1" s="1"/>
  <c r="T6443" i="1"/>
  <c r="S6443" i="1"/>
  <c r="R6443" i="1"/>
  <c r="Q6443" i="1"/>
  <c r="P6443" i="1"/>
  <c r="O6443" i="1"/>
  <c r="M6443" i="1"/>
  <c r="N6443" i="1" s="1"/>
  <c r="T6442" i="1"/>
  <c r="S6442" i="1"/>
  <c r="R6442" i="1"/>
  <c r="Q6442" i="1"/>
  <c r="P6442" i="1"/>
  <c r="O6442" i="1"/>
  <c r="M6442" i="1"/>
  <c r="N6442" i="1" s="1"/>
  <c r="T6441" i="1"/>
  <c r="S6441" i="1"/>
  <c r="R6441" i="1"/>
  <c r="Q6441" i="1"/>
  <c r="P6441" i="1"/>
  <c r="O6441" i="1"/>
  <c r="M6441" i="1"/>
  <c r="N6441" i="1" s="1"/>
  <c r="T6440" i="1"/>
  <c r="S6440" i="1"/>
  <c r="R6440" i="1"/>
  <c r="Q6440" i="1"/>
  <c r="P6440" i="1"/>
  <c r="O6440" i="1"/>
  <c r="M6440" i="1"/>
  <c r="N6440" i="1" s="1"/>
  <c r="T6439" i="1"/>
  <c r="S6439" i="1"/>
  <c r="R6439" i="1"/>
  <c r="Q6439" i="1"/>
  <c r="P6439" i="1"/>
  <c r="O6439" i="1"/>
  <c r="M6439" i="1"/>
  <c r="N6439" i="1" s="1"/>
  <c r="T6438" i="1"/>
  <c r="S6438" i="1"/>
  <c r="R6438" i="1"/>
  <c r="Q6438" i="1"/>
  <c r="P6438" i="1"/>
  <c r="O6438" i="1"/>
  <c r="N6438" i="1"/>
  <c r="M6438" i="1"/>
  <c r="T6437" i="1"/>
  <c r="S6437" i="1"/>
  <c r="R6437" i="1"/>
  <c r="Q6437" i="1"/>
  <c r="P6437" i="1"/>
  <c r="O6437" i="1"/>
  <c r="N6437" i="1"/>
  <c r="M6437" i="1"/>
  <c r="T6436" i="1"/>
  <c r="S6436" i="1"/>
  <c r="R6436" i="1"/>
  <c r="Q6436" i="1"/>
  <c r="P6436" i="1"/>
  <c r="O6436" i="1"/>
  <c r="M6436" i="1"/>
  <c r="N6436" i="1" s="1"/>
  <c r="T6435" i="1"/>
  <c r="S6435" i="1"/>
  <c r="R6435" i="1"/>
  <c r="Q6435" i="1"/>
  <c r="P6435" i="1"/>
  <c r="O6435" i="1"/>
  <c r="M6435" i="1"/>
  <c r="N6435" i="1" s="1"/>
  <c r="T6434" i="1"/>
  <c r="S6434" i="1"/>
  <c r="R6434" i="1"/>
  <c r="Q6434" i="1"/>
  <c r="P6434" i="1"/>
  <c r="O6434" i="1"/>
  <c r="M6434" i="1"/>
  <c r="N6434" i="1" s="1"/>
  <c r="T6433" i="1"/>
  <c r="S6433" i="1"/>
  <c r="R6433" i="1"/>
  <c r="Q6433" i="1"/>
  <c r="P6433" i="1"/>
  <c r="O6433" i="1"/>
  <c r="M6433" i="1"/>
  <c r="N6433" i="1" s="1"/>
  <c r="T6432" i="1"/>
  <c r="S6432" i="1"/>
  <c r="R6432" i="1"/>
  <c r="Q6432" i="1"/>
  <c r="P6432" i="1"/>
  <c r="O6432" i="1"/>
  <c r="M6432" i="1"/>
  <c r="N6432" i="1" s="1"/>
  <c r="T6431" i="1"/>
  <c r="S6431" i="1"/>
  <c r="R6431" i="1"/>
  <c r="Q6431" i="1"/>
  <c r="P6431" i="1"/>
  <c r="O6431" i="1"/>
  <c r="M6431" i="1"/>
  <c r="N6431" i="1" s="1"/>
  <c r="T6430" i="1"/>
  <c r="S6430" i="1"/>
  <c r="R6430" i="1"/>
  <c r="Q6430" i="1"/>
  <c r="P6430" i="1"/>
  <c r="O6430" i="1"/>
  <c r="M6430" i="1"/>
  <c r="N6430" i="1" s="1"/>
  <c r="T6429" i="1"/>
  <c r="S6429" i="1"/>
  <c r="R6429" i="1"/>
  <c r="Q6429" i="1"/>
  <c r="P6429" i="1"/>
  <c r="O6429" i="1"/>
  <c r="M6429" i="1"/>
  <c r="N6429" i="1" s="1"/>
  <c r="T6428" i="1"/>
  <c r="S6428" i="1"/>
  <c r="R6428" i="1"/>
  <c r="Q6428" i="1"/>
  <c r="P6428" i="1"/>
  <c r="O6428" i="1"/>
  <c r="M6428" i="1"/>
  <c r="N6428" i="1" s="1"/>
  <c r="T6427" i="1"/>
  <c r="S6427" i="1"/>
  <c r="R6427" i="1"/>
  <c r="Q6427" i="1"/>
  <c r="P6427" i="1"/>
  <c r="O6427" i="1"/>
  <c r="M6427" i="1"/>
  <c r="N6427" i="1" s="1"/>
  <c r="T6426" i="1"/>
  <c r="S6426" i="1"/>
  <c r="R6426" i="1"/>
  <c r="Q6426" i="1"/>
  <c r="P6426" i="1"/>
  <c r="O6426" i="1"/>
  <c r="M6426" i="1"/>
  <c r="N6426" i="1" s="1"/>
  <c r="T6425" i="1"/>
  <c r="S6425" i="1"/>
  <c r="R6425" i="1"/>
  <c r="Q6425" i="1"/>
  <c r="P6425" i="1"/>
  <c r="O6425" i="1"/>
  <c r="M6425" i="1"/>
  <c r="N6425" i="1" s="1"/>
  <c r="T6424" i="1"/>
  <c r="S6424" i="1"/>
  <c r="R6424" i="1"/>
  <c r="Q6424" i="1"/>
  <c r="P6424" i="1"/>
  <c r="O6424" i="1"/>
  <c r="M6424" i="1"/>
  <c r="N6424" i="1" s="1"/>
  <c r="T6423" i="1"/>
  <c r="S6423" i="1"/>
  <c r="R6423" i="1"/>
  <c r="Q6423" i="1"/>
  <c r="P6423" i="1"/>
  <c r="O6423" i="1"/>
  <c r="M6423" i="1"/>
  <c r="N6423" i="1" s="1"/>
  <c r="T6422" i="1"/>
  <c r="S6422" i="1"/>
  <c r="R6422" i="1"/>
  <c r="Q6422" i="1"/>
  <c r="P6422" i="1"/>
  <c r="O6422" i="1"/>
  <c r="M6422" i="1"/>
  <c r="N6422" i="1" s="1"/>
  <c r="T6421" i="1"/>
  <c r="S6421" i="1"/>
  <c r="R6421" i="1"/>
  <c r="Q6421" i="1"/>
  <c r="P6421" i="1"/>
  <c r="O6421" i="1"/>
  <c r="N6421" i="1"/>
  <c r="M6421" i="1"/>
  <c r="T6420" i="1"/>
  <c r="S6420" i="1"/>
  <c r="R6420" i="1"/>
  <c r="Q6420" i="1"/>
  <c r="P6420" i="1"/>
  <c r="O6420" i="1"/>
  <c r="N6420" i="1"/>
  <c r="M6420" i="1"/>
  <c r="T6419" i="1"/>
  <c r="S6419" i="1"/>
  <c r="R6419" i="1"/>
  <c r="Q6419" i="1"/>
  <c r="P6419" i="1"/>
  <c r="O6419" i="1"/>
  <c r="N6419" i="1"/>
  <c r="M6419" i="1"/>
  <c r="T6418" i="1"/>
  <c r="S6418" i="1"/>
  <c r="R6418" i="1"/>
  <c r="Q6418" i="1"/>
  <c r="P6418" i="1"/>
  <c r="O6418" i="1"/>
  <c r="M6418" i="1"/>
  <c r="N6418" i="1" s="1"/>
  <c r="T6417" i="1"/>
  <c r="S6417" i="1"/>
  <c r="R6417" i="1"/>
  <c r="Q6417" i="1"/>
  <c r="P6417" i="1"/>
  <c r="O6417" i="1"/>
  <c r="M6417" i="1"/>
  <c r="N6417" i="1" s="1"/>
  <c r="T6416" i="1"/>
  <c r="S6416" i="1"/>
  <c r="R6416" i="1"/>
  <c r="Q6416" i="1"/>
  <c r="P6416" i="1"/>
  <c r="O6416" i="1"/>
  <c r="N6416" i="1"/>
  <c r="M6416" i="1"/>
  <c r="T6415" i="1"/>
  <c r="S6415" i="1"/>
  <c r="R6415" i="1"/>
  <c r="Q6415" i="1"/>
  <c r="P6415" i="1"/>
  <c r="O6415" i="1"/>
  <c r="N6415" i="1"/>
  <c r="M6415" i="1"/>
  <c r="T6414" i="1"/>
  <c r="S6414" i="1"/>
  <c r="R6414" i="1"/>
  <c r="Q6414" i="1"/>
  <c r="P6414" i="1"/>
  <c r="O6414" i="1"/>
  <c r="N6414" i="1"/>
  <c r="M6414" i="1"/>
  <c r="T6413" i="1"/>
  <c r="S6413" i="1"/>
  <c r="R6413" i="1"/>
  <c r="Q6413" i="1"/>
  <c r="P6413" i="1"/>
  <c r="O6413" i="1"/>
  <c r="N6413" i="1"/>
  <c r="M6413" i="1"/>
  <c r="T6412" i="1"/>
  <c r="S6412" i="1"/>
  <c r="R6412" i="1"/>
  <c r="Q6412" i="1"/>
  <c r="P6412" i="1"/>
  <c r="O6412" i="1"/>
  <c r="N6412" i="1"/>
  <c r="M6412" i="1"/>
  <c r="T6411" i="1"/>
  <c r="S6411" i="1"/>
  <c r="R6411" i="1"/>
  <c r="Q6411" i="1"/>
  <c r="P6411" i="1"/>
  <c r="O6411" i="1"/>
  <c r="N6411" i="1"/>
  <c r="M6411" i="1"/>
  <c r="T6410" i="1"/>
  <c r="S6410" i="1"/>
  <c r="R6410" i="1"/>
  <c r="Q6410" i="1"/>
  <c r="P6410" i="1"/>
  <c r="O6410" i="1"/>
  <c r="N6410" i="1"/>
  <c r="M6410" i="1"/>
  <c r="T6409" i="1"/>
  <c r="S6409" i="1"/>
  <c r="R6409" i="1"/>
  <c r="Q6409" i="1"/>
  <c r="P6409" i="1"/>
  <c r="O6409" i="1"/>
  <c r="N6409" i="1"/>
  <c r="M6409" i="1"/>
  <c r="T6408" i="1"/>
  <c r="S6408" i="1"/>
  <c r="R6408" i="1"/>
  <c r="Q6408" i="1"/>
  <c r="P6408" i="1"/>
  <c r="O6408" i="1"/>
  <c r="N6408" i="1"/>
  <c r="M6408" i="1"/>
  <c r="T6407" i="1"/>
  <c r="S6407" i="1"/>
  <c r="R6407" i="1"/>
  <c r="Q6407" i="1"/>
  <c r="P6407" i="1"/>
  <c r="O6407" i="1"/>
  <c r="N6407" i="1"/>
  <c r="M6407" i="1"/>
  <c r="T6406" i="1"/>
  <c r="S6406" i="1"/>
  <c r="R6406" i="1"/>
  <c r="Q6406" i="1"/>
  <c r="P6406" i="1"/>
  <c r="O6406" i="1"/>
  <c r="M6406" i="1"/>
  <c r="N6406" i="1" s="1"/>
  <c r="T6405" i="1"/>
  <c r="S6405" i="1"/>
  <c r="R6405" i="1"/>
  <c r="Q6405" i="1"/>
  <c r="P6405" i="1"/>
  <c r="O6405" i="1"/>
  <c r="N6405" i="1"/>
  <c r="M6405" i="1"/>
  <c r="T6404" i="1"/>
  <c r="S6404" i="1"/>
  <c r="R6404" i="1"/>
  <c r="Q6404" i="1"/>
  <c r="P6404" i="1"/>
  <c r="O6404" i="1"/>
  <c r="N6404" i="1"/>
  <c r="M6404" i="1"/>
  <c r="T6403" i="1"/>
  <c r="S6403" i="1"/>
  <c r="R6403" i="1"/>
  <c r="Q6403" i="1"/>
  <c r="P6403" i="1"/>
  <c r="O6403" i="1"/>
  <c r="N6403" i="1"/>
  <c r="M6403" i="1"/>
  <c r="T6402" i="1"/>
  <c r="S6402" i="1"/>
  <c r="R6402" i="1"/>
  <c r="Q6402" i="1"/>
  <c r="P6402" i="1"/>
  <c r="O6402" i="1"/>
  <c r="N6402" i="1"/>
  <c r="M6402" i="1"/>
  <c r="T6401" i="1"/>
  <c r="S6401" i="1"/>
  <c r="R6401" i="1"/>
  <c r="Q6401" i="1"/>
  <c r="P6401" i="1"/>
  <c r="O6401" i="1"/>
  <c r="N6401" i="1"/>
  <c r="M6401" i="1"/>
  <c r="T6400" i="1"/>
  <c r="S6400" i="1"/>
  <c r="R6400" i="1"/>
  <c r="Q6400" i="1"/>
  <c r="P6400" i="1"/>
  <c r="O6400" i="1"/>
  <c r="N6400" i="1"/>
  <c r="M6400" i="1"/>
  <c r="T6399" i="1"/>
  <c r="S6399" i="1"/>
  <c r="R6399" i="1"/>
  <c r="Q6399" i="1"/>
  <c r="P6399" i="1"/>
  <c r="O6399" i="1"/>
  <c r="N6399" i="1"/>
  <c r="M6399" i="1"/>
  <c r="T6398" i="1"/>
  <c r="S6398" i="1"/>
  <c r="R6398" i="1"/>
  <c r="Q6398" i="1"/>
  <c r="P6398" i="1"/>
  <c r="O6398" i="1"/>
  <c r="N6398" i="1"/>
  <c r="M6398" i="1"/>
  <c r="T6397" i="1"/>
  <c r="S6397" i="1"/>
  <c r="R6397" i="1"/>
  <c r="Q6397" i="1"/>
  <c r="P6397" i="1"/>
  <c r="O6397" i="1"/>
  <c r="N6397" i="1"/>
  <c r="M6397" i="1"/>
  <c r="T6396" i="1"/>
  <c r="S6396" i="1"/>
  <c r="R6396" i="1"/>
  <c r="Q6396" i="1"/>
  <c r="P6396" i="1"/>
  <c r="O6396" i="1"/>
  <c r="N6396" i="1"/>
  <c r="M6396" i="1"/>
  <c r="T6395" i="1"/>
  <c r="S6395" i="1"/>
  <c r="R6395" i="1"/>
  <c r="Q6395" i="1"/>
  <c r="P6395" i="1"/>
  <c r="O6395" i="1"/>
  <c r="N6395" i="1"/>
  <c r="M6395" i="1"/>
  <c r="T6394" i="1"/>
  <c r="S6394" i="1"/>
  <c r="R6394" i="1"/>
  <c r="Q6394" i="1"/>
  <c r="P6394" i="1"/>
  <c r="O6394" i="1"/>
  <c r="N6394" i="1"/>
  <c r="M6394" i="1"/>
  <c r="T6393" i="1"/>
  <c r="S6393" i="1"/>
  <c r="R6393" i="1"/>
  <c r="Q6393" i="1"/>
  <c r="P6393" i="1"/>
  <c r="O6393" i="1"/>
  <c r="N6393" i="1"/>
  <c r="M6393" i="1"/>
  <c r="T6392" i="1"/>
  <c r="S6392" i="1"/>
  <c r="R6392" i="1"/>
  <c r="Q6392" i="1"/>
  <c r="P6392" i="1"/>
  <c r="O6392" i="1"/>
  <c r="N6392" i="1"/>
  <c r="M6392" i="1"/>
  <c r="T6391" i="1"/>
  <c r="S6391" i="1"/>
  <c r="R6391" i="1"/>
  <c r="Q6391" i="1"/>
  <c r="P6391" i="1"/>
  <c r="O6391" i="1"/>
  <c r="N6391" i="1"/>
  <c r="M6391" i="1"/>
  <c r="T6390" i="1"/>
  <c r="S6390" i="1"/>
  <c r="R6390" i="1"/>
  <c r="Q6390" i="1"/>
  <c r="P6390" i="1"/>
  <c r="O6390" i="1"/>
  <c r="N6390" i="1"/>
  <c r="M6390" i="1"/>
  <c r="T6389" i="1"/>
  <c r="S6389" i="1"/>
  <c r="R6389" i="1"/>
  <c r="Q6389" i="1"/>
  <c r="P6389" i="1"/>
  <c r="O6389" i="1"/>
  <c r="N6389" i="1"/>
  <c r="M6389" i="1"/>
  <c r="T6388" i="1"/>
  <c r="S6388" i="1"/>
  <c r="R6388" i="1"/>
  <c r="Q6388" i="1"/>
  <c r="P6388" i="1"/>
  <c r="O6388" i="1"/>
  <c r="N6388" i="1"/>
  <c r="M6388" i="1"/>
  <c r="T6387" i="1"/>
  <c r="S6387" i="1"/>
  <c r="R6387" i="1"/>
  <c r="Q6387" i="1"/>
  <c r="P6387" i="1"/>
  <c r="O6387" i="1"/>
  <c r="N6387" i="1"/>
  <c r="M6387" i="1"/>
  <c r="T6386" i="1"/>
  <c r="S6386" i="1"/>
  <c r="R6386" i="1"/>
  <c r="Q6386" i="1"/>
  <c r="P6386" i="1"/>
  <c r="O6386" i="1"/>
  <c r="N6386" i="1"/>
  <c r="M6386" i="1"/>
  <c r="T6385" i="1"/>
  <c r="S6385" i="1"/>
  <c r="R6385" i="1"/>
  <c r="Q6385" i="1"/>
  <c r="P6385" i="1"/>
  <c r="O6385" i="1"/>
  <c r="M6385" i="1"/>
  <c r="N6385" i="1" s="1"/>
  <c r="T6384" i="1"/>
  <c r="S6384" i="1"/>
  <c r="R6384" i="1"/>
  <c r="Q6384" i="1"/>
  <c r="P6384" i="1"/>
  <c r="O6384" i="1"/>
  <c r="M6384" i="1"/>
  <c r="N6384" i="1" s="1"/>
  <c r="T6383" i="1"/>
  <c r="S6383" i="1"/>
  <c r="R6383" i="1"/>
  <c r="Q6383" i="1"/>
  <c r="P6383" i="1"/>
  <c r="O6383" i="1"/>
  <c r="N6383" i="1"/>
  <c r="M6383" i="1"/>
  <c r="T6382" i="1"/>
  <c r="S6382" i="1"/>
  <c r="R6382" i="1"/>
  <c r="Q6382" i="1"/>
  <c r="P6382" i="1"/>
  <c r="O6382" i="1"/>
  <c r="N6382" i="1"/>
  <c r="M6382" i="1"/>
  <c r="T6381" i="1"/>
  <c r="S6381" i="1"/>
  <c r="R6381" i="1"/>
  <c r="Q6381" i="1"/>
  <c r="P6381" i="1"/>
  <c r="O6381" i="1"/>
  <c r="N6381" i="1"/>
  <c r="M6381" i="1"/>
  <c r="T6380" i="1"/>
  <c r="S6380" i="1"/>
  <c r="R6380" i="1"/>
  <c r="Q6380" i="1"/>
  <c r="P6380" i="1"/>
  <c r="O6380" i="1"/>
  <c r="N6380" i="1"/>
  <c r="M6380" i="1"/>
  <c r="T6379" i="1"/>
  <c r="S6379" i="1"/>
  <c r="R6379" i="1"/>
  <c r="Q6379" i="1"/>
  <c r="P6379" i="1"/>
  <c r="O6379" i="1"/>
  <c r="N6379" i="1"/>
  <c r="M6379" i="1"/>
  <c r="T6378" i="1"/>
  <c r="S6378" i="1"/>
  <c r="R6378" i="1"/>
  <c r="Q6378" i="1"/>
  <c r="P6378" i="1"/>
  <c r="O6378" i="1"/>
  <c r="N6378" i="1"/>
  <c r="M6378" i="1"/>
  <c r="T6377" i="1"/>
  <c r="S6377" i="1"/>
  <c r="R6377" i="1"/>
  <c r="Q6377" i="1"/>
  <c r="P6377" i="1"/>
  <c r="O6377" i="1"/>
  <c r="N6377" i="1"/>
  <c r="M6377" i="1"/>
  <c r="T6376" i="1"/>
  <c r="S6376" i="1"/>
  <c r="R6376" i="1"/>
  <c r="Q6376" i="1"/>
  <c r="P6376" i="1"/>
  <c r="O6376" i="1"/>
  <c r="N6376" i="1"/>
  <c r="M6376" i="1"/>
  <c r="T6375" i="1"/>
  <c r="S6375" i="1"/>
  <c r="R6375" i="1"/>
  <c r="Q6375" i="1"/>
  <c r="P6375" i="1"/>
  <c r="O6375" i="1"/>
  <c r="N6375" i="1"/>
  <c r="M6375" i="1"/>
  <c r="T6374" i="1"/>
  <c r="S6374" i="1"/>
  <c r="R6374" i="1"/>
  <c r="Q6374" i="1"/>
  <c r="P6374" i="1"/>
  <c r="O6374" i="1"/>
  <c r="N6374" i="1"/>
  <c r="M6374" i="1"/>
  <c r="T6373" i="1"/>
  <c r="S6373" i="1"/>
  <c r="R6373" i="1"/>
  <c r="Q6373" i="1"/>
  <c r="P6373" i="1"/>
  <c r="O6373" i="1"/>
  <c r="N6373" i="1"/>
  <c r="M6373" i="1"/>
  <c r="T6372" i="1"/>
  <c r="S6372" i="1"/>
  <c r="R6372" i="1"/>
  <c r="Q6372" i="1"/>
  <c r="P6372" i="1"/>
  <c r="O6372" i="1"/>
  <c r="N6372" i="1"/>
  <c r="M6372" i="1"/>
  <c r="T6371" i="1"/>
  <c r="S6371" i="1"/>
  <c r="R6371" i="1"/>
  <c r="Q6371" i="1"/>
  <c r="P6371" i="1"/>
  <c r="O6371" i="1"/>
  <c r="N6371" i="1"/>
  <c r="M6371" i="1"/>
  <c r="T6370" i="1"/>
  <c r="S6370" i="1"/>
  <c r="R6370" i="1"/>
  <c r="Q6370" i="1"/>
  <c r="P6370" i="1"/>
  <c r="O6370" i="1"/>
  <c r="N6370" i="1"/>
  <c r="M6370" i="1"/>
  <c r="T6369" i="1"/>
  <c r="S6369" i="1"/>
  <c r="R6369" i="1"/>
  <c r="Q6369" i="1"/>
  <c r="P6369" i="1"/>
  <c r="O6369" i="1"/>
  <c r="N6369" i="1"/>
  <c r="M6369" i="1"/>
  <c r="T6368" i="1"/>
  <c r="S6368" i="1"/>
  <c r="R6368" i="1"/>
  <c r="Q6368" i="1"/>
  <c r="P6368" i="1"/>
  <c r="O6368" i="1"/>
  <c r="N6368" i="1"/>
  <c r="M6368" i="1"/>
  <c r="T6367" i="1"/>
  <c r="S6367" i="1"/>
  <c r="R6367" i="1"/>
  <c r="Q6367" i="1"/>
  <c r="P6367" i="1"/>
  <c r="O6367" i="1"/>
  <c r="N6367" i="1"/>
  <c r="M6367" i="1"/>
  <c r="T6366" i="1"/>
  <c r="S6366" i="1"/>
  <c r="R6366" i="1"/>
  <c r="Q6366" i="1"/>
  <c r="P6366" i="1"/>
  <c r="O6366" i="1"/>
  <c r="N6366" i="1"/>
  <c r="M6366" i="1"/>
  <c r="T6365" i="1"/>
  <c r="S6365" i="1"/>
  <c r="R6365" i="1"/>
  <c r="Q6365" i="1"/>
  <c r="P6365" i="1"/>
  <c r="O6365" i="1"/>
  <c r="N6365" i="1"/>
  <c r="M6365" i="1"/>
  <c r="T6364" i="1"/>
  <c r="S6364" i="1"/>
  <c r="R6364" i="1"/>
  <c r="Q6364" i="1"/>
  <c r="P6364" i="1"/>
  <c r="O6364" i="1"/>
  <c r="N6364" i="1"/>
  <c r="M6364" i="1"/>
  <c r="T6363" i="1"/>
  <c r="S6363" i="1"/>
  <c r="R6363" i="1"/>
  <c r="Q6363" i="1"/>
  <c r="P6363" i="1"/>
  <c r="O6363" i="1"/>
  <c r="N6363" i="1"/>
  <c r="M6363" i="1"/>
  <c r="T6362" i="1"/>
  <c r="S6362" i="1"/>
  <c r="R6362" i="1"/>
  <c r="Q6362" i="1"/>
  <c r="P6362" i="1"/>
  <c r="O6362" i="1"/>
  <c r="N6362" i="1"/>
  <c r="M6362" i="1"/>
  <c r="T6361" i="1"/>
  <c r="S6361" i="1"/>
  <c r="R6361" i="1"/>
  <c r="Q6361" i="1"/>
  <c r="P6361" i="1"/>
  <c r="O6361" i="1"/>
  <c r="N6361" i="1"/>
  <c r="M6361" i="1"/>
  <c r="T6360" i="1"/>
  <c r="S6360" i="1"/>
  <c r="R6360" i="1"/>
  <c r="Q6360" i="1"/>
  <c r="P6360" i="1"/>
  <c r="O6360" i="1"/>
  <c r="N6360" i="1"/>
  <c r="M6360" i="1"/>
  <c r="T6359" i="1"/>
  <c r="S6359" i="1"/>
  <c r="R6359" i="1"/>
  <c r="Q6359" i="1"/>
  <c r="P6359" i="1"/>
  <c r="O6359" i="1"/>
  <c r="N6359" i="1"/>
  <c r="M6359" i="1"/>
  <c r="T6358" i="1"/>
  <c r="S6358" i="1"/>
  <c r="R6358" i="1"/>
  <c r="Q6358" i="1"/>
  <c r="P6358" i="1"/>
  <c r="O6358" i="1"/>
  <c r="N6358" i="1"/>
  <c r="M6358" i="1"/>
  <c r="T6357" i="1"/>
  <c r="S6357" i="1"/>
  <c r="R6357" i="1"/>
  <c r="Q6357" i="1"/>
  <c r="P6357" i="1"/>
  <c r="O6357" i="1"/>
  <c r="N6357" i="1"/>
  <c r="M6357" i="1"/>
  <c r="T6356" i="1"/>
  <c r="S6356" i="1"/>
  <c r="R6356" i="1"/>
  <c r="Q6356" i="1"/>
  <c r="P6356" i="1"/>
  <c r="O6356" i="1"/>
  <c r="N6356" i="1"/>
  <c r="M6356" i="1"/>
  <c r="T6355" i="1"/>
  <c r="S6355" i="1"/>
  <c r="R6355" i="1"/>
  <c r="Q6355" i="1"/>
  <c r="P6355" i="1"/>
  <c r="O6355" i="1"/>
  <c r="N6355" i="1"/>
  <c r="M6355" i="1"/>
  <c r="T6354" i="1"/>
  <c r="S6354" i="1"/>
  <c r="R6354" i="1"/>
  <c r="Q6354" i="1"/>
  <c r="P6354" i="1"/>
  <c r="O6354" i="1"/>
  <c r="N6354" i="1"/>
  <c r="M6354" i="1"/>
  <c r="T6353" i="1"/>
  <c r="S6353" i="1"/>
  <c r="R6353" i="1"/>
  <c r="Q6353" i="1"/>
  <c r="P6353" i="1"/>
  <c r="O6353" i="1"/>
  <c r="N6353" i="1"/>
  <c r="M6353" i="1"/>
  <c r="T6352" i="1"/>
  <c r="S6352" i="1"/>
  <c r="R6352" i="1"/>
  <c r="Q6352" i="1"/>
  <c r="P6352" i="1"/>
  <c r="O6352" i="1"/>
  <c r="N6352" i="1"/>
  <c r="M6352" i="1"/>
  <c r="T6351" i="1"/>
  <c r="S6351" i="1"/>
  <c r="R6351" i="1"/>
  <c r="Q6351" i="1"/>
  <c r="P6351" i="1"/>
  <c r="O6351" i="1"/>
  <c r="N6351" i="1"/>
  <c r="M6351" i="1"/>
  <c r="T6350" i="1"/>
  <c r="S6350" i="1"/>
  <c r="R6350" i="1"/>
  <c r="Q6350" i="1"/>
  <c r="P6350" i="1"/>
  <c r="O6350" i="1"/>
  <c r="N6350" i="1"/>
  <c r="M6350" i="1"/>
  <c r="T6349" i="1"/>
  <c r="S6349" i="1"/>
  <c r="R6349" i="1"/>
  <c r="Q6349" i="1"/>
  <c r="P6349" i="1"/>
  <c r="O6349" i="1"/>
  <c r="N6349" i="1"/>
  <c r="M6349" i="1"/>
  <c r="T6348" i="1"/>
  <c r="S6348" i="1"/>
  <c r="R6348" i="1"/>
  <c r="Q6348" i="1"/>
  <c r="P6348" i="1"/>
  <c r="O6348" i="1"/>
  <c r="N6348" i="1"/>
  <c r="M6348" i="1"/>
  <c r="T6347" i="1"/>
  <c r="S6347" i="1"/>
  <c r="R6347" i="1"/>
  <c r="Q6347" i="1"/>
  <c r="P6347" i="1"/>
  <c r="O6347" i="1"/>
  <c r="N6347" i="1"/>
  <c r="M6347" i="1"/>
  <c r="T6346" i="1"/>
  <c r="S6346" i="1"/>
  <c r="R6346" i="1"/>
  <c r="Q6346" i="1"/>
  <c r="P6346" i="1"/>
  <c r="O6346" i="1"/>
  <c r="N6346" i="1"/>
  <c r="M6346" i="1"/>
  <c r="T6345" i="1"/>
  <c r="S6345" i="1"/>
  <c r="R6345" i="1"/>
  <c r="Q6345" i="1"/>
  <c r="P6345" i="1"/>
  <c r="O6345" i="1"/>
  <c r="N6345" i="1"/>
  <c r="M6345" i="1"/>
  <c r="T6344" i="1"/>
  <c r="S6344" i="1"/>
  <c r="R6344" i="1"/>
  <c r="Q6344" i="1"/>
  <c r="P6344" i="1"/>
  <c r="O6344" i="1"/>
  <c r="N6344" i="1"/>
  <c r="M6344" i="1"/>
  <c r="T6343" i="1"/>
  <c r="S6343" i="1"/>
  <c r="R6343" i="1"/>
  <c r="Q6343" i="1"/>
  <c r="P6343" i="1"/>
  <c r="O6343" i="1"/>
  <c r="M6343" i="1"/>
  <c r="N6343" i="1" s="1"/>
  <c r="T6342" i="1"/>
  <c r="S6342" i="1"/>
  <c r="R6342" i="1"/>
  <c r="Q6342" i="1"/>
  <c r="P6342" i="1"/>
  <c r="O6342" i="1"/>
  <c r="M6342" i="1"/>
  <c r="N6342" i="1" s="1"/>
  <c r="T6341" i="1"/>
  <c r="S6341" i="1"/>
  <c r="R6341" i="1"/>
  <c r="Q6341" i="1"/>
  <c r="P6341" i="1"/>
  <c r="O6341" i="1"/>
  <c r="M6341" i="1"/>
  <c r="N6341" i="1" s="1"/>
  <c r="T6340" i="1"/>
  <c r="S6340" i="1"/>
  <c r="R6340" i="1"/>
  <c r="Q6340" i="1"/>
  <c r="P6340" i="1"/>
  <c r="O6340" i="1"/>
  <c r="M6340" i="1"/>
  <c r="N6340" i="1" s="1"/>
  <c r="T6339" i="1"/>
  <c r="S6339" i="1"/>
  <c r="R6339" i="1"/>
  <c r="Q6339" i="1"/>
  <c r="P6339" i="1"/>
  <c r="O6339" i="1"/>
  <c r="M6339" i="1"/>
  <c r="N6339" i="1" s="1"/>
  <c r="T6338" i="1"/>
  <c r="S6338" i="1"/>
  <c r="R6338" i="1"/>
  <c r="Q6338" i="1"/>
  <c r="P6338" i="1"/>
  <c r="O6338" i="1"/>
  <c r="M6338" i="1"/>
  <c r="N6338" i="1" s="1"/>
  <c r="T6337" i="1"/>
  <c r="S6337" i="1"/>
  <c r="R6337" i="1"/>
  <c r="Q6337" i="1"/>
  <c r="P6337" i="1"/>
  <c r="O6337" i="1"/>
  <c r="M6337" i="1"/>
  <c r="N6337" i="1" s="1"/>
  <c r="T6336" i="1"/>
  <c r="S6336" i="1"/>
  <c r="R6336" i="1"/>
  <c r="Q6336" i="1"/>
  <c r="P6336" i="1"/>
  <c r="O6336" i="1"/>
  <c r="M6336" i="1"/>
  <c r="N6336" i="1" s="1"/>
  <c r="T6335" i="1"/>
  <c r="S6335" i="1"/>
  <c r="R6335" i="1"/>
  <c r="Q6335" i="1"/>
  <c r="P6335" i="1"/>
  <c r="O6335" i="1"/>
  <c r="M6335" i="1"/>
  <c r="N6335" i="1" s="1"/>
  <c r="T6334" i="1"/>
  <c r="S6334" i="1"/>
  <c r="R6334" i="1"/>
  <c r="Q6334" i="1"/>
  <c r="P6334" i="1"/>
  <c r="O6334" i="1"/>
  <c r="M6334" i="1"/>
  <c r="N6334" i="1" s="1"/>
  <c r="T6333" i="1"/>
  <c r="S6333" i="1"/>
  <c r="R6333" i="1"/>
  <c r="Q6333" i="1"/>
  <c r="P6333" i="1"/>
  <c r="O6333" i="1"/>
  <c r="M6333" i="1"/>
  <c r="N6333" i="1" s="1"/>
  <c r="T6332" i="1"/>
  <c r="S6332" i="1"/>
  <c r="R6332" i="1"/>
  <c r="Q6332" i="1"/>
  <c r="P6332" i="1"/>
  <c r="O6332" i="1"/>
  <c r="M6332" i="1"/>
  <c r="N6332" i="1" s="1"/>
  <c r="T6331" i="1"/>
  <c r="S6331" i="1"/>
  <c r="R6331" i="1"/>
  <c r="Q6331" i="1"/>
  <c r="P6331" i="1"/>
  <c r="O6331" i="1"/>
  <c r="N6331" i="1"/>
  <c r="M6331" i="1"/>
  <c r="T6330" i="1"/>
  <c r="S6330" i="1"/>
  <c r="R6330" i="1"/>
  <c r="Q6330" i="1"/>
  <c r="P6330" i="1"/>
  <c r="O6330" i="1"/>
  <c r="N6330" i="1"/>
  <c r="M6330" i="1"/>
  <c r="T6329" i="1"/>
  <c r="S6329" i="1"/>
  <c r="R6329" i="1"/>
  <c r="Q6329" i="1"/>
  <c r="P6329" i="1"/>
  <c r="O6329" i="1"/>
  <c r="N6329" i="1"/>
  <c r="M6329" i="1"/>
  <c r="T6328" i="1"/>
  <c r="S6328" i="1"/>
  <c r="R6328" i="1"/>
  <c r="Q6328" i="1"/>
  <c r="P6328" i="1"/>
  <c r="O6328" i="1"/>
  <c r="N6328" i="1"/>
  <c r="M6328" i="1"/>
  <c r="T6327" i="1"/>
  <c r="S6327" i="1"/>
  <c r="R6327" i="1"/>
  <c r="Q6327" i="1"/>
  <c r="P6327" i="1"/>
  <c r="O6327" i="1"/>
  <c r="N6327" i="1"/>
  <c r="M6327" i="1"/>
  <c r="T6326" i="1"/>
  <c r="S6326" i="1"/>
  <c r="R6326" i="1"/>
  <c r="Q6326" i="1"/>
  <c r="P6326" i="1"/>
  <c r="O6326" i="1"/>
  <c r="N6326" i="1"/>
  <c r="M6326" i="1"/>
  <c r="T6325" i="1"/>
  <c r="S6325" i="1"/>
  <c r="R6325" i="1"/>
  <c r="Q6325" i="1"/>
  <c r="P6325" i="1"/>
  <c r="O6325" i="1"/>
  <c r="N6325" i="1"/>
  <c r="M6325" i="1"/>
  <c r="T6324" i="1"/>
  <c r="S6324" i="1"/>
  <c r="R6324" i="1"/>
  <c r="Q6324" i="1"/>
  <c r="P6324" i="1"/>
  <c r="O6324" i="1"/>
  <c r="N6324" i="1"/>
  <c r="M6324" i="1"/>
  <c r="T6323" i="1"/>
  <c r="S6323" i="1"/>
  <c r="R6323" i="1"/>
  <c r="Q6323" i="1"/>
  <c r="P6323" i="1"/>
  <c r="O6323" i="1"/>
  <c r="N6323" i="1"/>
  <c r="M6323" i="1"/>
  <c r="T6322" i="1"/>
  <c r="S6322" i="1"/>
  <c r="R6322" i="1"/>
  <c r="Q6322" i="1"/>
  <c r="P6322" i="1"/>
  <c r="O6322" i="1"/>
  <c r="N6322" i="1"/>
  <c r="M6322" i="1"/>
  <c r="T6321" i="1"/>
  <c r="S6321" i="1"/>
  <c r="R6321" i="1"/>
  <c r="Q6321" i="1"/>
  <c r="P6321" i="1"/>
  <c r="O6321" i="1"/>
  <c r="N6321" i="1"/>
  <c r="M6321" i="1"/>
  <c r="T6320" i="1"/>
  <c r="S6320" i="1"/>
  <c r="R6320" i="1"/>
  <c r="Q6320" i="1"/>
  <c r="P6320" i="1"/>
  <c r="O6320" i="1"/>
  <c r="N6320" i="1"/>
  <c r="M6320" i="1"/>
  <c r="T6319" i="1"/>
  <c r="S6319" i="1"/>
  <c r="R6319" i="1"/>
  <c r="Q6319" i="1"/>
  <c r="P6319" i="1"/>
  <c r="O6319" i="1"/>
  <c r="N6319" i="1"/>
  <c r="M6319" i="1"/>
  <c r="T6318" i="1"/>
  <c r="S6318" i="1"/>
  <c r="R6318" i="1"/>
  <c r="Q6318" i="1"/>
  <c r="P6318" i="1"/>
  <c r="O6318" i="1"/>
  <c r="N6318" i="1"/>
  <c r="M6318" i="1"/>
  <c r="T6317" i="1"/>
  <c r="S6317" i="1"/>
  <c r="R6317" i="1"/>
  <c r="Q6317" i="1"/>
  <c r="P6317" i="1"/>
  <c r="O6317" i="1"/>
  <c r="N6317" i="1"/>
  <c r="M6317" i="1"/>
  <c r="T6316" i="1"/>
  <c r="S6316" i="1"/>
  <c r="R6316" i="1"/>
  <c r="Q6316" i="1"/>
  <c r="P6316" i="1"/>
  <c r="O6316" i="1"/>
  <c r="N6316" i="1"/>
  <c r="M6316" i="1"/>
  <c r="T6315" i="1"/>
  <c r="S6315" i="1"/>
  <c r="R6315" i="1"/>
  <c r="Q6315" i="1"/>
  <c r="P6315" i="1"/>
  <c r="O6315" i="1"/>
  <c r="N6315" i="1"/>
  <c r="M6315" i="1"/>
  <c r="T6314" i="1"/>
  <c r="S6314" i="1"/>
  <c r="R6314" i="1"/>
  <c r="Q6314" i="1"/>
  <c r="P6314" i="1"/>
  <c r="O6314" i="1"/>
  <c r="N6314" i="1"/>
  <c r="M6314" i="1"/>
  <c r="T6313" i="1"/>
  <c r="S6313" i="1"/>
  <c r="R6313" i="1"/>
  <c r="Q6313" i="1"/>
  <c r="P6313" i="1"/>
  <c r="O6313" i="1"/>
  <c r="N6313" i="1"/>
  <c r="M6313" i="1"/>
  <c r="T6312" i="1"/>
  <c r="S6312" i="1"/>
  <c r="R6312" i="1"/>
  <c r="Q6312" i="1"/>
  <c r="P6312" i="1"/>
  <c r="O6312" i="1"/>
  <c r="N6312" i="1"/>
  <c r="M6312" i="1"/>
  <c r="T6311" i="1"/>
  <c r="S6311" i="1"/>
  <c r="R6311" i="1"/>
  <c r="Q6311" i="1"/>
  <c r="P6311" i="1"/>
  <c r="O6311" i="1"/>
  <c r="N6311" i="1"/>
  <c r="M6311" i="1"/>
  <c r="T6310" i="1"/>
  <c r="S6310" i="1"/>
  <c r="R6310" i="1"/>
  <c r="Q6310" i="1"/>
  <c r="P6310" i="1"/>
  <c r="O6310" i="1"/>
  <c r="N6310" i="1"/>
  <c r="M6310" i="1"/>
  <c r="T6309" i="1"/>
  <c r="S6309" i="1"/>
  <c r="R6309" i="1"/>
  <c r="Q6309" i="1"/>
  <c r="P6309" i="1"/>
  <c r="O6309" i="1"/>
  <c r="N6309" i="1"/>
  <c r="M6309" i="1"/>
  <c r="T6308" i="1"/>
  <c r="S6308" i="1"/>
  <c r="R6308" i="1"/>
  <c r="Q6308" i="1"/>
  <c r="P6308" i="1"/>
  <c r="O6308" i="1"/>
  <c r="N6308" i="1"/>
  <c r="M6308" i="1"/>
  <c r="T6307" i="1"/>
  <c r="S6307" i="1"/>
  <c r="R6307" i="1"/>
  <c r="Q6307" i="1"/>
  <c r="P6307" i="1"/>
  <c r="O6307" i="1"/>
  <c r="N6307" i="1"/>
  <c r="M6307" i="1"/>
  <c r="T6306" i="1"/>
  <c r="S6306" i="1"/>
  <c r="R6306" i="1"/>
  <c r="Q6306" i="1"/>
  <c r="P6306" i="1"/>
  <c r="O6306" i="1"/>
  <c r="M6306" i="1"/>
  <c r="N6306" i="1" s="1"/>
  <c r="T6305" i="1"/>
  <c r="S6305" i="1"/>
  <c r="R6305" i="1"/>
  <c r="Q6305" i="1"/>
  <c r="P6305" i="1"/>
  <c r="O6305" i="1"/>
  <c r="M6305" i="1"/>
  <c r="N6305" i="1" s="1"/>
  <c r="T6304" i="1"/>
  <c r="S6304" i="1"/>
  <c r="R6304" i="1"/>
  <c r="Q6304" i="1"/>
  <c r="P6304" i="1"/>
  <c r="O6304" i="1"/>
  <c r="M6304" i="1"/>
  <c r="N6304" i="1" s="1"/>
  <c r="T6303" i="1"/>
  <c r="S6303" i="1"/>
  <c r="R6303" i="1"/>
  <c r="Q6303" i="1"/>
  <c r="P6303" i="1"/>
  <c r="O6303" i="1"/>
  <c r="N6303" i="1"/>
  <c r="M6303" i="1"/>
  <c r="T6302" i="1"/>
  <c r="S6302" i="1"/>
  <c r="R6302" i="1"/>
  <c r="Q6302" i="1"/>
  <c r="P6302" i="1"/>
  <c r="O6302" i="1"/>
  <c r="N6302" i="1"/>
  <c r="M6302" i="1"/>
  <c r="T6301" i="1"/>
  <c r="S6301" i="1"/>
  <c r="R6301" i="1"/>
  <c r="Q6301" i="1"/>
  <c r="P6301" i="1"/>
  <c r="O6301" i="1"/>
  <c r="N6301" i="1"/>
  <c r="M6301" i="1"/>
  <c r="T6300" i="1"/>
  <c r="S6300" i="1"/>
  <c r="R6300" i="1"/>
  <c r="Q6300" i="1"/>
  <c r="P6300" i="1"/>
  <c r="O6300" i="1"/>
  <c r="N6300" i="1"/>
  <c r="M6300" i="1"/>
  <c r="T6299" i="1"/>
  <c r="S6299" i="1"/>
  <c r="R6299" i="1"/>
  <c r="Q6299" i="1"/>
  <c r="P6299" i="1"/>
  <c r="O6299" i="1"/>
  <c r="N6299" i="1"/>
  <c r="M6299" i="1"/>
  <c r="T6298" i="1"/>
  <c r="S6298" i="1"/>
  <c r="R6298" i="1"/>
  <c r="Q6298" i="1"/>
  <c r="P6298" i="1"/>
  <c r="O6298" i="1"/>
  <c r="N6298" i="1"/>
  <c r="M6298" i="1"/>
  <c r="T6297" i="1"/>
  <c r="S6297" i="1"/>
  <c r="R6297" i="1"/>
  <c r="Q6297" i="1"/>
  <c r="P6297" i="1"/>
  <c r="O6297" i="1"/>
  <c r="N6297" i="1"/>
  <c r="M6297" i="1"/>
  <c r="T6296" i="1"/>
  <c r="S6296" i="1"/>
  <c r="R6296" i="1"/>
  <c r="Q6296" i="1"/>
  <c r="P6296" i="1"/>
  <c r="O6296" i="1"/>
  <c r="N6296" i="1"/>
  <c r="M6296" i="1"/>
  <c r="T6295" i="1"/>
  <c r="S6295" i="1"/>
  <c r="R6295" i="1"/>
  <c r="Q6295" i="1"/>
  <c r="P6295" i="1"/>
  <c r="O6295" i="1"/>
  <c r="N6295" i="1"/>
  <c r="M6295" i="1"/>
  <c r="T6294" i="1"/>
  <c r="S6294" i="1"/>
  <c r="R6294" i="1"/>
  <c r="Q6294" i="1"/>
  <c r="P6294" i="1"/>
  <c r="O6294" i="1"/>
  <c r="N6294" i="1"/>
  <c r="M6294" i="1"/>
  <c r="T6293" i="1"/>
  <c r="S6293" i="1"/>
  <c r="R6293" i="1"/>
  <c r="Q6293" i="1"/>
  <c r="P6293" i="1"/>
  <c r="O6293" i="1"/>
  <c r="N6293" i="1"/>
  <c r="M6293" i="1"/>
  <c r="T6292" i="1"/>
  <c r="S6292" i="1"/>
  <c r="R6292" i="1"/>
  <c r="Q6292" i="1"/>
  <c r="P6292" i="1"/>
  <c r="O6292" i="1"/>
  <c r="N6292" i="1"/>
  <c r="M6292" i="1"/>
  <c r="T6291" i="1"/>
  <c r="S6291" i="1"/>
  <c r="R6291" i="1"/>
  <c r="Q6291" i="1"/>
  <c r="P6291" i="1"/>
  <c r="O6291" i="1"/>
  <c r="N6291" i="1"/>
  <c r="M6291" i="1"/>
  <c r="T6290" i="1"/>
  <c r="S6290" i="1"/>
  <c r="R6290" i="1"/>
  <c r="Q6290" i="1"/>
  <c r="P6290" i="1"/>
  <c r="O6290" i="1"/>
  <c r="N6290" i="1"/>
  <c r="M6290" i="1"/>
  <c r="T6289" i="1"/>
  <c r="S6289" i="1"/>
  <c r="R6289" i="1"/>
  <c r="Q6289" i="1"/>
  <c r="P6289" i="1"/>
  <c r="O6289" i="1"/>
  <c r="M6289" i="1"/>
  <c r="N6289" i="1" s="1"/>
  <c r="T6288" i="1"/>
  <c r="S6288" i="1"/>
  <c r="R6288" i="1"/>
  <c r="Q6288" i="1"/>
  <c r="P6288" i="1"/>
  <c r="O6288" i="1"/>
  <c r="M6288" i="1"/>
  <c r="N6288" i="1" s="1"/>
  <c r="T6287" i="1"/>
  <c r="S6287" i="1"/>
  <c r="R6287" i="1"/>
  <c r="Q6287" i="1"/>
  <c r="P6287" i="1"/>
  <c r="O6287" i="1"/>
  <c r="M6287" i="1"/>
  <c r="N6287" i="1" s="1"/>
  <c r="T6286" i="1"/>
  <c r="S6286" i="1"/>
  <c r="R6286" i="1"/>
  <c r="Q6286" i="1"/>
  <c r="P6286" i="1"/>
  <c r="O6286" i="1"/>
  <c r="M6286" i="1"/>
  <c r="N6286" i="1" s="1"/>
  <c r="T6285" i="1"/>
  <c r="S6285" i="1"/>
  <c r="R6285" i="1"/>
  <c r="Q6285" i="1"/>
  <c r="P6285" i="1"/>
  <c r="O6285" i="1"/>
  <c r="M6285" i="1"/>
  <c r="N6285" i="1" s="1"/>
  <c r="T6284" i="1"/>
  <c r="S6284" i="1"/>
  <c r="R6284" i="1"/>
  <c r="Q6284" i="1"/>
  <c r="P6284" i="1"/>
  <c r="O6284" i="1"/>
  <c r="M6284" i="1"/>
  <c r="N6284" i="1" s="1"/>
  <c r="T6283" i="1"/>
  <c r="S6283" i="1"/>
  <c r="R6283" i="1"/>
  <c r="Q6283" i="1"/>
  <c r="P6283" i="1"/>
  <c r="O6283" i="1"/>
  <c r="M6283" i="1"/>
  <c r="N6283" i="1" s="1"/>
  <c r="T6282" i="1"/>
  <c r="S6282" i="1"/>
  <c r="R6282" i="1"/>
  <c r="Q6282" i="1"/>
  <c r="P6282" i="1"/>
  <c r="O6282" i="1"/>
  <c r="M6282" i="1"/>
  <c r="N6282" i="1" s="1"/>
  <c r="T6281" i="1"/>
  <c r="S6281" i="1"/>
  <c r="R6281" i="1"/>
  <c r="Q6281" i="1"/>
  <c r="P6281" i="1"/>
  <c r="O6281" i="1"/>
  <c r="M6281" i="1"/>
  <c r="N6281" i="1" s="1"/>
  <c r="T6280" i="1"/>
  <c r="S6280" i="1"/>
  <c r="R6280" i="1"/>
  <c r="Q6280" i="1"/>
  <c r="P6280" i="1"/>
  <c r="O6280" i="1"/>
  <c r="M6280" i="1"/>
  <c r="N6280" i="1" s="1"/>
  <c r="T6279" i="1"/>
  <c r="S6279" i="1"/>
  <c r="R6279" i="1"/>
  <c r="Q6279" i="1"/>
  <c r="P6279" i="1"/>
  <c r="O6279" i="1"/>
  <c r="M6279" i="1"/>
  <c r="N6279" i="1" s="1"/>
  <c r="T6278" i="1"/>
  <c r="S6278" i="1"/>
  <c r="R6278" i="1"/>
  <c r="Q6278" i="1"/>
  <c r="P6278" i="1"/>
  <c r="O6278" i="1"/>
  <c r="M6278" i="1"/>
  <c r="N6278" i="1" s="1"/>
  <c r="T6277" i="1"/>
  <c r="S6277" i="1"/>
  <c r="R6277" i="1"/>
  <c r="Q6277" i="1"/>
  <c r="P6277" i="1"/>
  <c r="O6277" i="1"/>
  <c r="M6277" i="1"/>
  <c r="N6277" i="1" s="1"/>
  <c r="T6276" i="1"/>
  <c r="S6276" i="1"/>
  <c r="R6276" i="1"/>
  <c r="Q6276" i="1"/>
  <c r="P6276" i="1"/>
  <c r="O6276" i="1"/>
  <c r="M6276" i="1"/>
  <c r="N6276" i="1" s="1"/>
  <c r="T6275" i="1"/>
  <c r="S6275" i="1"/>
  <c r="R6275" i="1"/>
  <c r="Q6275" i="1"/>
  <c r="P6275" i="1"/>
  <c r="O6275" i="1"/>
  <c r="M6275" i="1"/>
  <c r="N6275" i="1" s="1"/>
  <c r="T6274" i="1"/>
  <c r="S6274" i="1"/>
  <c r="R6274" i="1"/>
  <c r="Q6274" i="1"/>
  <c r="P6274" i="1"/>
  <c r="O6274" i="1"/>
  <c r="M6274" i="1"/>
  <c r="N6274" i="1" s="1"/>
  <c r="T6273" i="1"/>
  <c r="S6273" i="1"/>
  <c r="R6273" i="1"/>
  <c r="Q6273" i="1"/>
  <c r="P6273" i="1"/>
  <c r="O6273" i="1"/>
  <c r="M6273" i="1"/>
  <c r="N6273" i="1" s="1"/>
  <c r="T6272" i="1"/>
  <c r="S6272" i="1"/>
  <c r="R6272" i="1"/>
  <c r="Q6272" i="1"/>
  <c r="P6272" i="1"/>
  <c r="O6272" i="1"/>
  <c r="M6272" i="1"/>
  <c r="N6272" i="1" s="1"/>
  <c r="T6271" i="1"/>
  <c r="S6271" i="1"/>
  <c r="R6271" i="1"/>
  <c r="Q6271" i="1"/>
  <c r="P6271" i="1"/>
  <c r="O6271" i="1"/>
  <c r="M6271" i="1"/>
  <c r="N6271" i="1" s="1"/>
  <c r="T6270" i="1"/>
  <c r="S6270" i="1"/>
  <c r="R6270" i="1"/>
  <c r="Q6270" i="1"/>
  <c r="P6270" i="1"/>
  <c r="O6270" i="1"/>
  <c r="M6270" i="1"/>
  <c r="N6270" i="1" s="1"/>
  <c r="T6269" i="1"/>
  <c r="S6269" i="1"/>
  <c r="R6269" i="1"/>
  <c r="Q6269" i="1"/>
  <c r="P6269" i="1"/>
  <c r="O6269" i="1"/>
  <c r="M6269" i="1"/>
  <c r="N6269" i="1" s="1"/>
  <c r="T6268" i="1"/>
  <c r="S6268" i="1"/>
  <c r="R6268" i="1"/>
  <c r="Q6268" i="1"/>
  <c r="P6268" i="1"/>
  <c r="O6268" i="1"/>
  <c r="M6268" i="1"/>
  <c r="N6268" i="1" s="1"/>
  <c r="T6267" i="1"/>
  <c r="S6267" i="1"/>
  <c r="R6267" i="1"/>
  <c r="Q6267" i="1"/>
  <c r="P6267" i="1"/>
  <c r="O6267" i="1"/>
  <c r="M6267" i="1"/>
  <c r="N6267" i="1" s="1"/>
  <c r="T6266" i="1"/>
  <c r="S6266" i="1"/>
  <c r="R6266" i="1"/>
  <c r="Q6266" i="1"/>
  <c r="P6266" i="1"/>
  <c r="O6266" i="1"/>
  <c r="M6266" i="1"/>
  <c r="N6266" i="1" s="1"/>
  <c r="T6265" i="1"/>
  <c r="S6265" i="1"/>
  <c r="R6265" i="1"/>
  <c r="Q6265" i="1"/>
  <c r="P6265" i="1"/>
  <c r="O6265" i="1"/>
  <c r="M6265" i="1"/>
  <c r="N6265" i="1" s="1"/>
  <c r="T6264" i="1"/>
  <c r="S6264" i="1"/>
  <c r="R6264" i="1"/>
  <c r="Q6264" i="1"/>
  <c r="P6264" i="1"/>
  <c r="O6264" i="1"/>
  <c r="M6264" i="1"/>
  <c r="N6264" i="1" s="1"/>
  <c r="T6263" i="1"/>
  <c r="S6263" i="1"/>
  <c r="R6263" i="1"/>
  <c r="Q6263" i="1"/>
  <c r="P6263" i="1"/>
  <c r="O6263" i="1"/>
  <c r="M6263" i="1"/>
  <c r="N6263" i="1" s="1"/>
  <c r="T6262" i="1"/>
  <c r="S6262" i="1"/>
  <c r="R6262" i="1"/>
  <c r="Q6262" i="1"/>
  <c r="P6262" i="1"/>
  <c r="O6262" i="1"/>
  <c r="M6262" i="1"/>
  <c r="N6262" i="1" s="1"/>
  <c r="T6261" i="1"/>
  <c r="S6261" i="1"/>
  <c r="R6261" i="1"/>
  <c r="Q6261" i="1"/>
  <c r="P6261" i="1"/>
  <c r="O6261" i="1"/>
  <c r="M6261" i="1"/>
  <c r="N6261" i="1" s="1"/>
  <c r="T6260" i="1"/>
  <c r="S6260" i="1"/>
  <c r="R6260" i="1"/>
  <c r="Q6260" i="1"/>
  <c r="P6260" i="1"/>
  <c r="O6260" i="1"/>
  <c r="M6260" i="1"/>
  <c r="N6260" i="1" s="1"/>
  <c r="T6259" i="1"/>
  <c r="S6259" i="1"/>
  <c r="R6259" i="1"/>
  <c r="Q6259" i="1"/>
  <c r="P6259" i="1"/>
  <c r="O6259" i="1"/>
  <c r="M6259" i="1"/>
  <c r="N6259" i="1" s="1"/>
  <c r="T6258" i="1"/>
  <c r="S6258" i="1"/>
  <c r="R6258" i="1"/>
  <c r="Q6258" i="1"/>
  <c r="P6258" i="1"/>
  <c r="O6258" i="1"/>
  <c r="M6258" i="1"/>
  <c r="N6258" i="1" s="1"/>
  <c r="T6257" i="1"/>
  <c r="S6257" i="1"/>
  <c r="R6257" i="1"/>
  <c r="Q6257" i="1"/>
  <c r="P6257" i="1"/>
  <c r="O6257" i="1"/>
  <c r="M6257" i="1"/>
  <c r="N6257" i="1" s="1"/>
  <c r="T6256" i="1"/>
  <c r="S6256" i="1"/>
  <c r="R6256" i="1"/>
  <c r="Q6256" i="1"/>
  <c r="P6256" i="1"/>
  <c r="O6256" i="1"/>
  <c r="M6256" i="1"/>
  <c r="N6256" i="1" s="1"/>
  <c r="T6255" i="1"/>
  <c r="S6255" i="1"/>
  <c r="R6255" i="1"/>
  <c r="Q6255" i="1"/>
  <c r="P6255" i="1"/>
  <c r="O6255" i="1"/>
  <c r="M6255" i="1"/>
  <c r="N6255" i="1" s="1"/>
  <c r="T6254" i="1"/>
  <c r="S6254" i="1"/>
  <c r="R6254" i="1"/>
  <c r="Q6254" i="1"/>
  <c r="P6254" i="1"/>
  <c r="O6254" i="1"/>
  <c r="M6254" i="1"/>
  <c r="N6254" i="1" s="1"/>
  <c r="T6253" i="1"/>
  <c r="S6253" i="1"/>
  <c r="R6253" i="1"/>
  <c r="Q6253" i="1"/>
  <c r="P6253" i="1"/>
  <c r="O6253" i="1"/>
  <c r="M6253" i="1"/>
  <c r="N6253" i="1" s="1"/>
  <c r="T6252" i="1"/>
  <c r="S6252" i="1"/>
  <c r="R6252" i="1"/>
  <c r="Q6252" i="1"/>
  <c r="P6252" i="1"/>
  <c r="O6252" i="1"/>
  <c r="M6252" i="1"/>
  <c r="N6252" i="1" s="1"/>
  <c r="T6251" i="1"/>
  <c r="S6251" i="1"/>
  <c r="R6251" i="1"/>
  <c r="Q6251" i="1"/>
  <c r="P6251" i="1"/>
  <c r="O6251" i="1"/>
  <c r="M6251" i="1"/>
  <c r="N6251" i="1" s="1"/>
  <c r="T6250" i="1"/>
  <c r="S6250" i="1"/>
  <c r="R6250" i="1"/>
  <c r="Q6250" i="1"/>
  <c r="P6250" i="1"/>
  <c r="O6250" i="1"/>
  <c r="M6250" i="1"/>
  <c r="N6250" i="1" s="1"/>
  <c r="T6249" i="1"/>
  <c r="S6249" i="1"/>
  <c r="R6249" i="1"/>
  <c r="Q6249" i="1"/>
  <c r="P6249" i="1"/>
  <c r="O6249" i="1"/>
  <c r="M6249" i="1"/>
  <c r="N6249" i="1" s="1"/>
  <c r="T6248" i="1"/>
  <c r="S6248" i="1"/>
  <c r="R6248" i="1"/>
  <c r="Q6248" i="1"/>
  <c r="P6248" i="1"/>
  <c r="O6248" i="1"/>
  <c r="M6248" i="1"/>
  <c r="N6248" i="1" s="1"/>
  <c r="T6247" i="1"/>
  <c r="S6247" i="1"/>
  <c r="R6247" i="1"/>
  <c r="Q6247" i="1"/>
  <c r="P6247" i="1"/>
  <c r="O6247" i="1"/>
  <c r="M6247" i="1"/>
  <c r="N6247" i="1" s="1"/>
  <c r="T6246" i="1"/>
  <c r="S6246" i="1"/>
  <c r="R6246" i="1"/>
  <c r="Q6246" i="1"/>
  <c r="P6246" i="1"/>
  <c r="O6246" i="1"/>
  <c r="M6246" i="1"/>
  <c r="N6246" i="1" s="1"/>
  <c r="T6245" i="1"/>
  <c r="S6245" i="1"/>
  <c r="R6245" i="1"/>
  <c r="Q6245" i="1"/>
  <c r="P6245" i="1"/>
  <c r="O6245" i="1"/>
  <c r="M6245" i="1"/>
  <c r="N6245" i="1" s="1"/>
  <c r="T6244" i="1"/>
  <c r="S6244" i="1"/>
  <c r="R6244" i="1"/>
  <c r="Q6244" i="1"/>
  <c r="P6244" i="1"/>
  <c r="O6244" i="1"/>
  <c r="M6244" i="1"/>
  <c r="N6244" i="1" s="1"/>
  <c r="T6243" i="1"/>
  <c r="S6243" i="1"/>
  <c r="R6243" i="1"/>
  <c r="Q6243" i="1"/>
  <c r="P6243" i="1"/>
  <c r="O6243" i="1"/>
  <c r="M6243" i="1"/>
  <c r="N6243" i="1" s="1"/>
  <c r="T6242" i="1"/>
  <c r="S6242" i="1"/>
  <c r="R6242" i="1"/>
  <c r="Q6242" i="1"/>
  <c r="P6242" i="1"/>
  <c r="O6242" i="1"/>
  <c r="M6242" i="1"/>
  <c r="N6242" i="1" s="1"/>
  <c r="T6241" i="1"/>
  <c r="S6241" i="1"/>
  <c r="R6241" i="1"/>
  <c r="Q6241" i="1"/>
  <c r="P6241" i="1"/>
  <c r="O6241" i="1"/>
  <c r="M6241" i="1"/>
  <c r="N6241" i="1" s="1"/>
  <c r="T6240" i="1"/>
  <c r="S6240" i="1"/>
  <c r="R6240" i="1"/>
  <c r="Q6240" i="1"/>
  <c r="P6240" i="1"/>
  <c r="O6240" i="1"/>
  <c r="M6240" i="1"/>
  <c r="N6240" i="1" s="1"/>
  <c r="T6239" i="1"/>
  <c r="S6239" i="1"/>
  <c r="R6239" i="1"/>
  <c r="Q6239" i="1"/>
  <c r="P6239" i="1"/>
  <c r="O6239" i="1"/>
  <c r="M6239" i="1"/>
  <c r="N6239" i="1" s="1"/>
  <c r="T6238" i="1"/>
  <c r="S6238" i="1"/>
  <c r="R6238" i="1"/>
  <c r="Q6238" i="1"/>
  <c r="P6238" i="1"/>
  <c r="O6238" i="1"/>
  <c r="M6238" i="1"/>
  <c r="N6238" i="1" s="1"/>
  <c r="T6237" i="1"/>
  <c r="S6237" i="1"/>
  <c r="R6237" i="1"/>
  <c r="Q6237" i="1"/>
  <c r="P6237" i="1"/>
  <c r="O6237" i="1"/>
  <c r="M6237" i="1"/>
  <c r="N6237" i="1" s="1"/>
  <c r="T6236" i="1"/>
  <c r="S6236" i="1"/>
  <c r="R6236" i="1"/>
  <c r="Q6236" i="1"/>
  <c r="P6236" i="1"/>
  <c r="O6236" i="1"/>
  <c r="M6236" i="1"/>
  <c r="N6236" i="1" s="1"/>
  <c r="T6235" i="1"/>
  <c r="S6235" i="1"/>
  <c r="R6235" i="1"/>
  <c r="Q6235" i="1"/>
  <c r="P6235" i="1"/>
  <c r="O6235" i="1"/>
  <c r="M6235" i="1"/>
  <c r="N6235" i="1" s="1"/>
  <c r="T6234" i="1"/>
  <c r="S6234" i="1"/>
  <c r="R6234" i="1"/>
  <c r="Q6234" i="1"/>
  <c r="P6234" i="1"/>
  <c r="O6234" i="1"/>
  <c r="M6234" i="1"/>
  <c r="N6234" i="1" s="1"/>
  <c r="T6233" i="1"/>
  <c r="S6233" i="1"/>
  <c r="R6233" i="1"/>
  <c r="Q6233" i="1"/>
  <c r="P6233" i="1"/>
  <c r="O6233" i="1"/>
  <c r="M6233" i="1"/>
  <c r="N6233" i="1" s="1"/>
  <c r="T6232" i="1"/>
  <c r="S6232" i="1"/>
  <c r="R6232" i="1"/>
  <c r="Q6232" i="1"/>
  <c r="P6232" i="1"/>
  <c r="O6232" i="1"/>
  <c r="M6232" i="1"/>
  <c r="N6232" i="1" s="1"/>
  <c r="T6231" i="1"/>
  <c r="S6231" i="1"/>
  <c r="R6231" i="1"/>
  <c r="Q6231" i="1"/>
  <c r="P6231" i="1"/>
  <c r="O6231" i="1"/>
  <c r="M6231" i="1"/>
  <c r="N6231" i="1" s="1"/>
  <c r="T6230" i="1"/>
  <c r="S6230" i="1"/>
  <c r="R6230" i="1"/>
  <c r="Q6230" i="1"/>
  <c r="P6230" i="1"/>
  <c r="O6230" i="1"/>
  <c r="M6230" i="1"/>
  <c r="N6230" i="1" s="1"/>
  <c r="T6229" i="1"/>
  <c r="S6229" i="1"/>
  <c r="R6229" i="1"/>
  <c r="Q6229" i="1"/>
  <c r="P6229" i="1"/>
  <c r="O6229" i="1"/>
  <c r="M6229" i="1"/>
  <c r="N6229" i="1" s="1"/>
  <c r="T6228" i="1"/>
  <c r="S6228" i="1"/>
  <c r="R6228" i="1"/>
  <c r="Q6228" i="1"/>
  <c r="P6228" i="1"/>
  <c r="O6228" i="1"/>
  <c r="M6228" i="1"/>
  <c r="N6228" i="1" s="1"/>
  <c r="T6227" i="1"/>
  <c r="S6227" i="1"/>
  <c r="R6227" i="1"/>
  <c r="Q6227" i="1"/>
  <c r="P6227" i="1"/>
  <c r="O6227" i="1"/>
  <c r="M6227" i="1"/>
  <c r="N6227" i="1" s="1"/>
  <c r="T6226" i="1"/>
  <c r="S6226" i="1"/>
  <c r="R6226" i="1"/>
  <c r="Q6226" i="1"/>
  <c r="P6226" i="1"/>
  <c r="O6226" i="1"/>
  <c r="M6226" i="1"/>
  <c r="N6226" i="1" s="1"/>
  <c r="T6225" i="1"/>
  <c r="S6225" i="1"/>
  <c r="R6225" i="1"/>
  <c r="Q6225" i="1"/>
  <c r="P6225" i="1"/>
  <c r="O6225" i="1"/>
  <c r="M6225" i="1"/>
  <c r="N6225" i="1" s="1"/>
  <c r="T6224" i="1"/>
  <c r="S6224" i="1"/>
  <c r="R6224" i="1"/>
  <c r="Q6224" i="1"/>
  <c r="P6224" i="1"/>
  <c r="O6224" i="1"/>
  <c r="M6224" i="1"/>
  <c r="N6224" i="1" s="1"/>
  <c r="T6223" i="1"/>
  <c r="S6223" i="1"/>
  <c r="R6223" i="1"/>
  <c r="Q6223" i="1"/>
  <c r="P6223" i="1"/>
  <c r="O6223" i="1"/>
  <c r="M6223" i="1"/>
  <c r="N6223" i="1" s="1"/>
  <c r="T6222" i="1"/>
  <c r="S6222" i="1"/>
  <c r="R6222" i="1"/>
  <c r="Q6222" i="1"/>
  <c r="P6222" i="1"/>
  <c r="O6222" i="1"/>
  <c r="N6222" i="1"/>
  <c r="M6222" i="1"/>
  <c r="T6221" i="1"/>
  <c r="S6221" i="1"/>
  <c r="R6221" i="1"/>
  <c r="Q6221" i="1"/>
  <c r="P6221" i="1"/>
  <c r="O6221" i="1"/>
  <c r="N6221" i="1"/>
  <c r="M6221" i="1"/>
  <c r="T6220" i="1"/>
  <c r="S6220" i="1"/>
  <c r="R6220" i="1"/>
  <c r="Q6220" i="1"/>
  <c r="P6220" i="1"/>
  <c r="O6220" i="1"/>
  <c r="N6220" i="1"/>
  <c r="M6220" i="1"/>
  <c r="T6219" i="1"/>
  <c r="S6219" i="1"/>
  <c r="R6219" i="1"/>
  <c r="Q6219" i="1"/>
  <c r="P6219" i="1"/>
  <c r="O6219" i="1"/>
  <c r="N6219" i="1"/>
  <c r="M6219" i="1"/>
  <c r="T6218" i="1"/>
  <c r="S6218" i="1"/>
  <c r="R6218" i="1"/>
  <c r="Q6218" i="1"/>
  <c r="P6218" i="1"/>
  <c r="O6218" i="1"/>
  <c r="N6218" i="1"/>
  <c r="M6218" i="1"/>
  <c r="T6217" i="1"/>
  <c r="S6217" i="1"/>
  <c r="R6217" i="1"/>
  <c r="Q6217" i="1"/>
  <c r="P6217" i="1"/>
  <c r="O6217" i="1"/>
  <c r="N6217" i="1"/>
  <c r="M6217" i="1"/>
  <c r="T6216" i="1"/>
  <c r="S6216" i="1"/>
  <c r="R6216" i="1"/>
  <c r="Q6216" i="1"/>
  <c r="P6216" i="1"/>
  <c r="O6216" i="1"/>
  <c r="N6216" i="1"/>
  <c r="M6216" i="1"/>
  <c r="T6215" i="1"/>
  <c r="S6215" i="1"/>
  <c r="R6215" i="1"/>
  <c r="Q6215" i="1"/>
  <c r="P6215" i="1"/>
  <c r="O6215" i="1"/>
  <c r="N6215" i="1"/>
  <c r="M6215" i="1"/>
  <c r="T6214" i="1"/>
  <c r="S6214" i="1"/>
  <c r="R6214" i="1"/>
  <c r="Q6214" i="1"/>
  <c r="P6214" i="1"/>
  <c r="O6214" i="1"/>
  <c r="N6214" i="1"/>
  <c r="M6214" i="1"/>
  <c r="T6213" i="1"/>
  <c r="S6213" i="1"/>
  <c r="R6213" i="1"/>
  <c r="Q6213" i="1"/>
  <c r="P6213" i="1"/>
  <c r="O6213" i="1"/>
  <c r="N6213" i="1"/>
  <c r="M6213" i="1"/>
  <c r="T6212" i="1"/>
  <c r="S6212" i="1"/>
  <c r="R6212" i="1"/>
  <c r="Q6212" i="1"/>
  <c r="P6212" i="1"/>
  <c r="O6212" i="1"/>
  <c r="N6212" i="1"/>
  <c r="M6212" i="1"/>
  <c r="T6211" i="1"/>
  <c r="S6211" i="1"/>
  <c r="R6211" i="1"/>
  <c r="Q6211" i="1"/>
  <c r="P6211" i="1"/>
  <c r="O6211" i="1"/>
  <c r="N6211" i="1"/>
  <c r="M6211" i="1"/>
  <c r="T6210" i="1"/>
  <c r="S6210" i="1"/>
  <c r="R6210" i="1"/>
  <c r="Q6210" i="1"/>
  <c r="P6210" i="1"/>
  <c r="O6210" i="1"/>
  <c r="N6210" i="1"/>
  <c r="M6210" i="1"/>
  <c r="T6209" i="1"/>
  <c r="S6209" i="1"/>
  <c r="R6209" i="1"/>
  <c r="Q6209" i="1"/>
  <c r="P6209" i="1"/>
  <c r="O6209" i="1"/>
  <c r="N6209" i="1"/>
  <c r="M6209" i="1"/>
  <c r="T6208" i="1"/>
  <c r="S6208" i="1"/>
  <c r="R6208" i="1"/>
  <c r="Q6208" i="1"/>
  <c r="P6208" i="1"/>
  <c r="O6208" i="1"/>
  <c r="N6208" i="1"/>
  <c r="M6208" i="1"/>
  <c r="T6207" i="1"/>
  <c r="S6207" i="1"/>
  <c r="R6207" i="1"/>
  <c r="Q6207" i="1"/>
  <c r="P6207" i="1"/>
  <c r="O6207" i="1"/>
  <c r="N6207" i="1"/>
  <c r="M6207" i="1"/>
  <c r="T6206" i="1"/>
  <c r="S6206" i="1"/>
  <c r="R6206" i="1"/>
  <c r="Q6206" i="1"/>
  <c r="P6206" i="1"/>
  <c r="O6206" i="1"/>
  <c r="N6206" i="1"/>
  <c r="M6206" i="1"/>
  <c r="T6205" i="1"/>
  <c r="S6205" i="1"/>
  <c r="R6205" i="1"/>
  <c r="Q6205" i="1"/>
  <c r="P6205" i="1"/>
  <c r="O6205" i="1"/>
  <c r="N6205" i="1"/>
  <c r="M6205" i="1"/>
  <c r="T6204" i="1"/>
  <c r="S6204" i="1"/>
  <c r="R6204" i="1"/>
  <c r="Q6204" i="1"/>
  <c r="P6204" i="1"/>
  <c r="O6204" i="1"/>
  <c r="N6204" i="1"/>
  <c r="M6204" i="1"/>
  <c r="T6203" i="1"/>
  <c r="S6203" i="1"/>
  <c r="R6203" i="1"/>
  <c r="Q6203" i="1"/>
  <c r="P6203" i="1"/>
  <c r="O6203" i="1"/>
  <c r="N6203" i="1"/>
  <c r="M6203" i="1"/>
  <c r="T6202" i="1"/>
  <c r="S6202" i="1"/>
  <c r="R6202" i="1"/>
  <c r="Q6202" i="1"/>
  <c r="P6202" i="1"/>
  <c r="O6202" i="1"/>
  <c r="N6202" i="1"/>
  <c r="M6202" i="1"/>
  <c r="T6201" i="1"/>
  <c r="S6201" i="1"/>
  <c r="R6201" i="1"/>
  <c r="Q6201" i="1"/>
  <c r="P6201" i="1"/>
  <c r="O6201" i="1"/>
  <c r="N6201" i="1"/>
  <c r="M6201" i="1"/>
  <c r="T6200" i="1"/>
  <c r="S6200" i="1"/>
  <c r="R6200" i="1"/>
  <c r="Q6200" i="1"/>
  <c r="P6200" i="1"/>
  <c r="O6200" i="1"/>
  <c r="N6200" i="1"/>
  <c r="M6200" i="1"/>
  <c r="T6199" i="1"/>
  <c r="S6199" i="1"/>
  <c r="R6199" i="1"/>
  <c r="Q6199" i="1"/>
  <c r="P6199" i="1"/>
  <c r="O6199" i="1"/>
  <c r="N6199" i="1"/>
  <c r="M6199" i="1"/>
  <c r="T6198" i="1"/>
  <c r="S6198" i="1"/>
  <c r="R6198" i="1"/>
  <c r="Q6198" i="1"/>
  <c r="P6198" i="1"/>
  <c r="O6198" i="1"/>
  <c r="N6198" i="1"/>
  <c r="M6198" i="1"/>
  <c r="T6197" i="1"/>
  <c r="S6197" i="1"/>
  <c r="R6197" i="1"/>
  <c r="Q6197" i="1"/>
  <c r="P6197" i="1"/>
  <c r="O6197" i="1"/>
  <c r="N6197" i="1"/>
  <c r="M6197" i="1"/>
  <c r="T6196" i="1"/>
  <c r="S6196" i="1"/>
  <c r="R6196" i="1"/>
  <c r="Q6196" i="1"/>
  <c r="P6196" i="1"/>
  <c r="O6196" i="1"/>
  <c r="N6196" i="1"/>
  <c r="M6196" i="1"/>
  <c r="T6195" i="1"/>
  <c r="S6195" i="1"/>
  <c r="R6195" i="1"/>
  <c r="Q6195" i="1"/>
  <c r="P6195" i="1"/>
  <c r="O6195" i="1"/>
  <c r="N6195" i="1"/>
  <c r="M6195" i="1"/>
  <c r="T6194" i="1"/>
  <c r="S6194" i="1"/>
  <c r="R6194" i="1"/>
  <c r="Q6194" i="1"/>
  <c r="P6194" i="1"/>
  <c r="O6194" i="1"/>
  <c r="N6194" i="1"/>
  <c r="M6194" i="1"/>
  <c r="T6193" i="1"/>
  <c r="S6193" i="1"/>
  <c r="R6193" i="1"/>
  <c r="Q6193" i="1"/>
  <c r="P6193" i="1"/>
  <c r="O6193" i="1"/>
  <c r="N6193" i="1"/>
  <c r="M6193" i="1"/>
  <c r="T6192" i="1"/>
  <c r="S6192" i="1"/>
  <c r="R6192" i="1"/>
  <c r="Q6192" i="1"/>
  <c r="P6192" i="1"/>
  <c r="O6192" i="1"/>
  <c r="N6192" i="1"/>
  <c r="M6192" i="1"/>
  <c r="T6191" i="1"/>
  <c r="S6191" i="1"/>
  <c r="R6191" i="1"/>
  <c r="Q6191" i="1"/>
  <c r="P6191" i="1"/>
  <c r="O6191" i="1"/>
  <c r="N6191" i="1"/>
  <c r="M6191" i="1"/>
  <c r="T6190" i="1"/>
  <c r="S6190" i="1"/>
  <c r="R6190" i="1"/>
  <c r="Q6190" i="1"/>
  <c r="P6190" i="1"/>
  <c r="O6190" i="1"/>
  <c r="N6190" i="1"/>
  <c r="M6190" i="1"/>
  <c r="T6189" i="1"/>
  <c r="S6189" i="1"/>
  <c r="R6189" i="1"/>
  <c r="Q6189" i="1"/>
  <c r="P6189" i="1"/>
  <c r="O6189" i="1"/>
  <c r="N6189" i="1"/>
  <c r="M6189" i="1"/>
  <c r="T6188" i="1"/>
  <c r="S6188" i="1"/>
  <c r="R6188" i="1"/>
  <c r="Q6188" i="1"/>
  <c r="P6188" i="1"/>
  <c r="O6188" i="1"/>
  <c r="N6188" i="1"/>
  <c r="M6188" i="1"/>
  <c r="T6187" i="1"/>
  <c r="S6187" i="1"/>
  <c r="R6187" i="1"/>
  <c r="Q6187" i="1"/>
  <c r="P6187" i="1"/>
  <c r="O6187" i="1"/>
  <c r="N6187" i="1"/>
  <c r="M6187" i="1"/>
  <c r="T6186" i="1"/>
  <c r="S6186" i="1"/>
  <c r="R6186" i="1"/>
  <c r="Q6186" i="1"/>
  <c r="P6186" i="1"/>
  <c r="O6186" i="1"/>
  <c r="N6186" i="1"/>
  <c r="M6186" i="1"/>
  <c r="T6185" i="1"/>
  <c r="S6185" i="1"/>
  <c r="R6185" i="1"/>
  <c r="Q6185" i="1"/>
  <c r="P6185" i="1"/>
  <c r="O6185" i="1"/>
  <c r="N6185" i="1"/>
  <c r="M6185" i="1"/>
  <c r="T6184" i="1"/>
  <c r="S6184" i="1"/>
  <c r="R6184" i="1"/>
  <c r="Q6184" i="1"/>
  <c r="P6184" i="1"/>
  <c r="O6184" i="1"/>
  <c r="N6184" i="1"/>
  <c r="M6184" i="1"/>
  <c r="T6183" i="1"/>
  <c r="S6183" i="1"/>
  <c r="R6183" i="1"/>
  <c r="Q6183" i="1"/>
  <c r="P6183" i="1"/>
  <c r="O6183" i="1"/>
  <c r="N6183" i="1"/>
  <c r="M6183" i="1"/>
  <c r="T6182" i="1"/>
  <c r="S6182" i="1"/>
  <c r="R6182" i="1"/>
  <c r="Q6182" i="1"/>
  <c r="P6182" i="1"/>
  <c r="O6182" i="1"/>
  <c r="N6182" i="1"/>
  <c r="M6182" i="1"/>
  <c r="T6181" i="1"/>
  <c r="S6181" i="1"/>
  <c r="R6181" i="1"/>
  <c r="Q6181" i="1"/>
  <c r="P6181" i="1"/>
  <c r="O6181" i="1"/>
  <c r="N6181" i="1"/>
  <c r="M6181" i="1"/>
  <c r="T6180" i="1"/>
  <c r="S6180" i="1"/>
  <c r="R6180" i="1"/>
  <c r="Q6180" i="1"/>
  <c r="P6180" i="1"/>
  <c r="O6180" i="1"/>
  <c r="N6180" i="1"/>
  <c r="M6180" i="1"/>
  <c r="T6179" i="1"/>
  <c r="S6179" i="1"/>
  <c r="R6179" i="1"/>
  <c r="Q6179" i="1"/>
  <c r="P6179" i="1"/>
  <c r="O6179" i="1"/>
  <c r="N6179" i="1"/>
  <c r="M6179" i="1"/>
  <c r="T6178" i="1"/>
  <c r="S6178" i="1"/>
  <c r="R6178" i="1"/>
  <c r="Q6178" i="1"/>
  <c r="P6178" i="1"/>
  <c r="O6178" i="1"/>
  <c r="N6178" i="1"/>
  <c r="M6178" i="1"/>
  <c r="T6177" i="1"/>
  <c r="S6177" i="1"/>
  <c r="R6177" i="1"/>
  <c r="Q6177" i="1"/>
  <c r="P6177" i="1"/>
  <c r="O6177" i="1"/>
  <c r="N6177" i="1"/>
  <c r="M6177" i="1"/>
  <c r="T6176" i="1"/>
  <c r="S6176" i="1"/>
  <c r="R6176" i="1"/>
  <c r="Q6176" i="1"/>
  <c r="P6176" i="1"/>
  <c r="O6176" i="1"/>
  <c r="N6176" i="1"/>
  <c r="M6176" i="1"/>
  <c r="T6175" i="1"/>
  <c r="S6175" i="1"/>
  <c r="R6175" i="1"/>
  <c r="Q6175" i="1"/>
  <c r="P6175" i="1"/>
  <c r="O6175" i="1"/>
  <c r="N6175" i="1"/>
  <c r="M6175" i="1"/>
  <c r="T6174" i="1"/>
  <c r="S6174" i="1"/>
  <c r="R6174" i="1"/>
  <c r="Q6174" i="1"/>
  <c r="P6174" i="1"/>
  <c r="O6174" i="1"/>
  <c r="N6174" i="1"/>
  <c r="M6174" i="1"/>
  <c r="T6173" i="1"/>
  <c r="S6173" i="1"/>
  <c r="R6173" i="1"/>
  <c r="Q6173" i="1"/>
  <c r="P6173" i="1"/>
  <c r="O6173" i="1"/>
  <c r="N6173" i="1"/>
  <c r="M6173" i="1"/>
  <c r="T6172" i="1"/>
  <c r="S6172" i="1"/>
  <c r="R6172" i="1"/>
  <c r="Q6172" i="1"/>
  <c r="P6172" i="1"/>
  <c r="O6172" i="1"/>
  <c r="N6172" i="1"/>
  <c r="M6172" i="1"/>
  <c r="T6171" i="1"/>
  <c r="S6171" i="1"/>
  <c r="R6171" i="1"/>
  <c r="Q6171" i="1"/>
  <c r="P6171" i="1"/>
  <c r="O6171" i="1"/>
  <c r="N6171" i="1"/>
  <c r="M6171" i="1"/>
  <c r="T6170" i="1"/>
  <c r="S6170" i="1"/>
  <c r="R6170" i="1"/>
  <c r="Q6170" i="1"/>
  <c r="P6170" i="1"/>
  <c r="O6170" i="1"/>
  <c r="N6170" i="1"/>
  <c r="M6170" i="1"/>
  <c r="T6169" i="1"/>
  <c r="S6169" i="1"/>
  <c r="R6169" i="1"/>
  <c r="Q6169" i="1"/>
  <c r="P6169" i="1"/>
  <c r="O6169" i="1"/>
  <c r="N6169" i="1"/>
  <c r="M6169" i="1"/>
  <c r="T6168" i="1"/>
  <c r="S6168" i="1"/>
  <c r="R6168" i="1"/>
  <c r="Q6168" i="1"/>
  <c r="P6168" i="1"/>
  <c r="O6168" i="1"/>
  <c r="N6168" i="1"/>
  <c r="M6168" i="1"/>
  <c r="T6167" i="1"/>
  <c r="S6167" i="1"/>
  <c r="R6167" i="1"/>
  <c r="Q6167" i="1"/>
  <c r="P6167" i="1"/>
  <c r="O6167" i="1"/>
  <c r="N6167" i="1"/>
  <c r="M6167" i="1"/>
  <c r="T6166" i="1"/>
  <c r="S6166" i="1"/>
  <c r="R6166" i="1"/>
  <c r="Q6166" i="1"/>
  <c r="P6166" i="1"/>
  <c r="O6166" i="1"/>
  <c r="N6166" i="1"/>
  <c r="M6166" i="1"/>
  <c r="T6165" i="1"/>
  <c r="S6165" i="1"/>
  <c r="R6165" i="1"/>
  <c r="Q6165" i="1"/>
  <c r="P6165" i="1"/>
  <c r="O6165" i="1"/>
  <c r="M6165" i="1"/>
  <c r="N6165" i="1" s="1"/>
  <c r="T6164" i="1"/>
  <c r="S6164" i="1"/>
  <c r="R6164" i="1"/>
  <c r="Q6164" i="1"/>
  <c r="P6164" i="1"/>
  <c r="O6164" i="1"/>
  <c r="M6164" i="1"/>
  <c r="N6164" i="1" s="1"/>
  <c r="T6163" i="1"/>
  <c r="S6163" i="1"/>
  <c r="R6163" i="1"/>
  <c r="Q6163" i="1"/>
  <c r="P6163" i="1"/>
  <c r="O6163" i="1"/>
  <c r="M6163" i="1"/>
  <c r="N6163" i="1" s="1"/>
  <c r="T6162" i="1"/>
  <c r="S6162" i="1"/>
  <c r="R6162" i="1"/>
  <c r="Q6162" i="1"/>
  <c r="P6162" i="1"/>
  <c r="O6162" i="1"/>
  <c r="N6162" i="1"/>
  <c r="M6162" i="1"/>
  <c r="T6161" i="1"/>
  <c r="S6161" i="1"/>
  <c r="R6161" i="1"/>
  <c r="Q6161" i="1"/>
  <c r="P6161" i="1"/>
  <c r="O6161" i="1"/>
  <c r="N6161" i="1"/>
  <c r="M6161" i="1"/>
  <c r="T6160" i="1"/>
  <c r="S6160" i="1"/>
  <c r="R6160" i="1"/>
  <c r="Q6160" i="1"/>
  <c r="P6160" i="1"/>
  <c r="O6160" i="1"/>
  <c r="N6160" i="1"/>
  <c r="M6160" i="1"/>
  <c r="T6159" i="1"/>
  <c r="S6159" i="1"/>
  <c r="R6159" i="1"/>
  <c r="Q6159" i="1"/>
  <c r="P6159" i="1"/>
  <c r="O6159" i="1"/>
  <c r="N6159" i="1"/>
  <c r="M6159" i="1"/>
  <c r="T6158" i="1"/>
  <c r="S6158" i="1"/>
  <c r="R6158" i="1"/>
  <c r="Q6158" i="1"/>
  <c r="P6158" i="1"/>
  <c r="O6158" i="1"/>
  <c r="N6158" i="1"/>
  <c r="M6158" i="1"/>
  <c r="T6157" i="1"/>
  <c r="S6157" i="1"/>
  <c r="R6157" i="1"/>
  <c r="Q6157" i="1"/>
  <c r="P6157" i="1"/>
  <c r="O6157" i="1"/>
  <c r="N6157" i="1"/>
  <c r="M6157" i="1"/>
  <c r="T6156" i="1"/>
  <c r="S6156" i="1"/>
  <c r="R6156" i="1"/>
  <c r="Q6156" i="1"/>
  <c r="P6156" i="1"/>
  <c r="O6156" i="1"/>
  <c r="N6156" i="1"/>
  <c r="M6156" i="1"/>
  <c r="T6155" i="1"/>
  <c r="S6155" i="1"/>
  <c r="R6155" i="1"/>
  <c r="Q6155" i="1"/>
  <c r="P6155" i="1"/>
  <c r="O6155" i="1"/>
  <c r="N6155" i="1"/>
  <c r="M6155" i="1"/>
  <c r="T6154" i="1"/>
  <c r="S6154" i="1"/>
  <c r="R6154" i="1"/>
  <c r="Q6154" i="1"/>
  <c r="P6154" i="1"/>
  <c r="O6154" i="1"/>
  <c r="N6154" i="1"/>
  <c r="M6154" i="1"/>
  <c r="T6153" i="1"/>
  <c r="S6153" i="1"/>
  <c r="R6153" i="1"/>
  <c r="Q6153" i="1"/>
  <c r="P6153" i="1"/>
  <c r="O6153" i="1"/>
  <c r="N6153" i="1"/>
  <c r="M6153" i="1"/>
  <c r="T6152" i="1"/>
  <c r="S6152" i="1"/>
  <c r="R6152" i="1"/>
  <c r="Q6152" i="1"/>
  <c r="P6152" i="1"/>
  <c r="O6152" i="1"/>
  <c r="N6152" i="1"/>
  <c r="M6152" i="1"/>
  <c r="T6151" i="1"/>
  <c r="S6151" i="1"/>
  <c r="R6151" i="1"/>
  <c r="Q6151" i="1"/>
  <c r="P6151" i="1"/>
  <c r="O6151" i="1"/>
  <c r="N6151" i="1"/>
  <c r="M6151" i="1"/>
  <c r="T6150" i="1"/>
  <c r="S6150" i="1"/>
  <c r="R6150" i="1"/>
  <c r="Q6150" i="1"/>
  <c r="P6150" i="1"/>
  <c r="O6150" i="1"/>
  <c r="N6150" i="1"/>
  <c r="M6150" i="1"/>
  <c r="T6149" i="1"/>
  <c r="S6149" i="1"/>
  <c r="R6149" i="1"/>
  <c r="Q6149" i="1"/>
  <c r="P6149" i="1"/>
  <c r="O6149" i="1"/>
  <c r="N6149" i="1"/>
  <c r="M6149" i="1"/>
  <c r="T6148" i="1"/>
  <c r="S6148" i="1"/>
  <c r="R6148" i="1"/>
  <c r="Q6148" i="1"/>
  <c r="P6148" i="1"/>
  <c r="O6148" i="1"/>
  <c r="N6148" i="1"/>
  <c r="M6148" i="1"/>
  <c r="T6147" i="1"/>
  <c r="S6147" i="1"/>
  <c r="R6147" i="1"/>
  <c r="Q6147" i="1"/>
  <c r="P6147" i="1"/>
  <c r="O6147" i="1"/>
  <c r="N6147" i="1"/>
  <c r="M6147" i="1"/>
  <c r="T6146" i="1"/>
  <c r="S6146" i="1"/>
  <c r="R6146" i="1"/>
  <c r="Q6146" i="1"/>
  <c r="P6146" i="1"/>
  <c r="O6146" i="1"/>
  <c r="N6146" i="1"/>
  <c r="M6146" i="1"/>
  <c r="T6145" i="1"/>
  <c r="S6145" i="1"/>
  <c r="R6145" i="1"/>
  <c r="Q6145" i="1"/>
  <c r="P6145" i="1"/>
  <c r="O6145" i="1"/>
  <c r="N6145" i="1"/>
  <c r="M6145" i="1"/>
  <c r="T6144" i="1"/>
  <c r="S6144" i="1"/>
  <c r="R6144" i="1"/>
  <c r="Q6144" i="1"/>
  <c r="P6144" i="1"/>
  <c r="O6144" i="1"/>
  <c r="N6144" i="1"/>
  <c r="M6144" i="1"/>
  <c r="T6143" i="1"/>
  <c r="S6143" i="1"/>
  <c r="R6143" i="1"/>
  <c r="Q6143" i="1"/>
  <c r="P6143" i="1"/>
  <c r="O6143" i="1"/>
  <c r="N6143" i="1"/>
  <c r="M6143" i="1"/>
  <c r="T6142" i="1"/>
  <c r="S6142" i="1"/>
  <c r="R6142" i="1"/>
  <c r="Q6142" i="1"/>
  <c r="P6142" i="1"/>
  <c r="O6142" i="1"/>
  <c r="N6142" i="1"/>
  <c r="M6142" i="1"/>
  <c r="T6141" i="1"/>
  <c r="S6141" i="1"/>
  <c r="R6141" i="1"/>
  <c r="Q6141" i="1"/>
  <c r="P6141" i="1"/>
  <c r="O6141" i="1"/>
  <c r="N6141" i="1"/>
  <c r="M6141" i="1"/>
  <c r="T6140" i="1"/>
  <c r="S6140" i="1"/>
  <c r="R6140" i="1"/>
  <c r="Q6140" i="1"/>
  <c r="P6140" i="1"/>
  <c r="O6140" i="1"/>
  <c r="N6140" i="1"/>
  <c r="M6140" i="1"/>
  <c r="T6139" i="1"/>
  <c r="S6139" i="1"/>
  <c r="R6139" i="1"/>
  <c r="Q6139" i="1"/>
  <c r="P6139" i="1"/>
  <c r="O6139" i="1"/>
  <c r="N6139" i="1"/>
  <c r="M6139" i="1"/>
  <c r="T6138" i="1"/>
  <c r="S6138" i="1"/>
  <c r="R6138" i="1"/>
  <c r="Q6138" i="1"/>
  <c r="P6138" i="1"/>
  <c r="O6138" i="1"/>
  <c r="N6138" i="1"/>
  <c r="M6138" i="1"/>
  <c r="T6137" i="1"/>
  <c r="S6137" i="1"/>
  <c r="R6137" i="1"/>
  <c r="Q6137" i="1"/>
  <c r="P6137" i="1"/>
  <c r="O6137" i="1"/>
  <c r="N6137" i="1"/>
  <c r="M6137" i="1"/>
  <c r="T6136" i="1"/>
  <c r="S6136" i="1"/>
  <c r="R6136" i="1"/>
  <c r="Q6136" i="1"/>
  <c r="P6136" i="1"/>
  <c r="O6136" i="1"/>
  <c r="N6136" i="1"/>
  <c r="M6136" i="1"/>
  <c r="T6135" i="1"/>
  <c r="S6135" i="1"/>
  <c r="R6135" i="1"/>
  <c r="Q6135" i="1"/>
  <c r="P6135" i="1"/>
  <c r="O6135" i="1"/>
  <c r="N6135" i="1"/>
  <c r="M6135" i="1"/>
  <c r="T6134" i="1"/>
  <c r="S6134" i="1"/>
  <c r="R6134" i="1"/>
  <c r="Q6134" i="1"/>
  <c r="P6134" i="1"/>
  <c r="O6134" i="1"/>
  <c r="N6134" i="1"/>
  <c r="M6134" i="1"/>
  <c r="T6133" i="1"/>
  <c r="S6133" i="1"/>
  <c r="R6133" i="1"/>
  <c r="Q6133" i="1"/>
  <c r="P6133" i="1"/>
  <c r="O6133" i="1"/>
  <c r="N6133" i="1"/>
  <c r="M6133" i="1"/>
  <c r="T6132" i="1"/>
  <c r="S6132" i="1"/>
  <c r="R6132" i="1"/>
  <c r="Q6132" i="1"/>
  <c r="P6132" i="1"/>
  <c r="O6132" i="1"/>
  <c r="N6132" i="1"/>
  <c r="M6132" i="1"/>
  <c r="T6131" i="1"/>
  <c r="S6131" i="1"/>
  <c r="R6131" i="1"/>
  <c r="Q6131" i="1"/>
  <c r="P6131" i="1"/>
  <c r="O6131" i="1"/>
  <c r="N6131" i="1"/>
  <c r="M6131" i="1"/>
  <c r="T6130" i="1"/>
  <c r="S6130" i="1"/>
  <c r="R6130" i="1"/>
  <c r="Q6130" i="1"/>
  <c r="P6130" i="1"/>
  <c r="O6130" i="1"/>
  <c r="N6130" i="1"/>
  <c r="M6130" i="1"/>
  <c r="T6129" i="1"/>
  <c r="S6129" i="1"/>
  <c r="R6129" i="1"/>
  <c r="Q6129" i="1"/>
  <c r="P6129" i="1"/>
  <c r="O6129" i="1"/>
  <c r="N6129" i="1"/>
  <c r="M6129" i="1"/>
  <c r="T6128" i="1"/>
  <c r="S6128" i="1"/>
  <c r="R6128" i="1"/>
  <c r="Q6128" i="1"/>
  <c r="P6128" i="1"/>
  <c r="O6128" i="1"/>
  <c r="N6128" i="1"/>
  <c r="M6128" i="1"/>
  <c r="T6127" i="1"/>
  <c r="S6127" i="1"/>
  <c r="R6127" i="1"/>
  <c r="Q6127" i="1"/>
  <c r="P6127" i="1"/>
  <c r="O6127" i="1"/>
  <c r="N6127" i="1"/>
  <c r="M6127" i="1"/>
  <c r="T6126" i="1"/>
  <c r="S6126" i="1"/>
  <c r="R6126" i="1"/>
  <c r="Q6126" i="1"/>
  <c r="P6126" i="1"/>
  <c r="O6126" i="1"/>
  <c r="N6126" i="1"/>
  <c r="M6126" i="1"/>
  <c r="T6125" i="1"/>
  <c r="S6125" i="1"/>
  <c r="R6125" i="1"/>
  <c r="Q6125" i="1"/>
  <c r="P6125" i="1"/>
  <c r="O6125" i="1"/>
  <c r="N6125" i="1"/>
  <c r="M6125" i="1"/>
  <c r="T6124" i="1"/>
  <c r="S6124" i="1"/>
  <c r="R6124" i="1"/>
  <c r="Q6124" i="1"/>
  <c r="P6124" i="1"/>
  <c r="O6124" i="1"/>
  <c r="N6124" i="1"/>
  <c r="M6124" i="1"/>
  <c r="T6123" i="1"/>
  <c r="S6123" i="1"/>
  <c r="R6123" i="1"/>
  <c r="Q6123" i="1"/>
  <c r="P6123" i="1"/>
  <c r="O6123" i="1"/>
  <c r="N6123" i="1"/>
  <c r="M6123" i="1"/>
  <c r="T6122" i="1"/>
  <c r="S6122" i="1"/>
  <c r="R6122" i="1"/>
  <c r="Q6122" i="1"/>
  <c r="P6122" i="1"/>
  <c r="O6122" i="1"/>
  <c r="N6122" i="1"/>
  <c r="M6122" i="1"/>
  <c r="T6121" i="1"/>
  <c r="S6121" i="1"/>
  <c r="R6121" i="1"/>
  <c r="Q6121" i="1"/>
  <c r="P6121" i="1"/>
  <c r="O6121" i="1"/>
  <c r="N6121" i="1"/>
  <c r="M6121" i="1"/>
  <c r="T6120" i="1"/>
  <c r="S6120" i="1"/>
  <c r="R6120" i="1"/>
  <c r="Q6120" i="1"/>
  <c r="P6120" i="1"/>
  <c r="O6120" i="1"/>
  <c r="N6120" i="1"/>
  <c r="M6120" i="1"/>
  <c r="T6119" i="1"/>
  <c r="S6119" i="1"/>
  <c r="R6119" i="1"/>
  <c r="Q6119" i="1"/>
  <c r="P6119" i="1"/>
  <c r="O6119" i="1"/>
  <c r="N6119" i="1"/>
  <c r="M6119" i="1"/>
  <c r="T6118" i="1"/>
  <c r="S6118" i="1"/>
  <c r="R6118" i="1"/>
  <c r="Q6118" i="1"/>
  <c r="P6118" i="1"/>
  <c r="O6118" i="1"/>
  <c r="N6118" i="1"/>
  <c r="M6118" i="1"/>
  <c r="T6117" i="1"/>
  <c r="S6117" i="1"/>
  <c r="R6117" i="1"/>
  <c r="Q6117" i="1"/>
  <c r="P6117" i="1"/>
  <c r="O6117" i="1"/>
  <c r="N6117" i="1"/>
  <c r="M6117" i="1"/>
  <c r="T6116" i="1"/>
  <c r="S6116" i="1"/>
  <c r="R6116" i="1"/>
  <c r="Q6116" i="1"/>
  <c r="P6116" i="1"/>
  <c r="O6116" i="1"/>
  <c r="N6116" i="1"/>
  <c r="M6116" i="1"/>
  <c r="T6115" i="1"/>
  <c r="S6115" i="1"/>
  <c r="R6115" i="1"/>
  <c r="Q6115" i="1"/>
  <c r="P6115" i="1"/>
  <c r="O6115" i="1"/>
  <c r="N6115" i="1"/>
  <c r="M6115" i="1"/>
  <c r="T6114" i="1"/>
  <c r="S6114" i="1"/>
  <c r="R6114" i="1"/>
  <c r="Q6114" i="1"/>
  <c r="P6114" i="1"/>
  <c r="O6114" i="1"/>
  <c r="N6114" i="1"/>
  <c r="M6114" i="1"/>
  <c r="T6113" i="1"/>
  <c r="S6113" i="1"/>
  <c r="R6113" i="1"/>
  <c r="Q6113" i="1"/>
  <c r="P6113" i="1"/>
  <c r="O6113" i="1"/>
  <c r="N6113" i="1"/>
  <c r="M6113" i="1"/>
  <c r="T6112" i="1"/>
  <c r="S6112" i="1"/>
  <c r="R6112" i="1"/>
  <c r="Q6112" i="1"/>
  <c r="P6112" i="1"/>
  <c r="O6112" i="1"/>
  <c r="N6112" i="1"/>
  <c r="M6112" i="1"/>
  <c r="T6111" i="1"/>
  <c r="S6111" i="1"/>
  <c r="R6111" i="1"/>
  <c r="Q6111" i="1"/>
  <c r="P6111" i="1"/>
  <c r="O6111" i="1"/>
  <c r="N6111" i="1"/>
  <c r="M6111" i="1"/>
  <c r="T6110" i="1"/>
  <c r="S6110" i="1"/>
  <c r="R6110" i="1"/>
  <c r="Q6110" i="1"/>
  <c r="P6110" i="1"/>
  <c r="O6110" i="1"/>
  <c r="N6110" i="1"/>
  <c r="M6110" i="1"/>
  <c r="T6109" i="1"/>
  <c r="S6109" i="1"/>
  <c r="R6109" i="1"/>
  <c r="Q6109" i="1"/>
  <c r="P6109" i="1"/>
  <c r="O6109" i="1"/>
  <c r="N6109" i="1"/>
  <c r="M6109" i="1"/>
  <c r="T6108" i="1"/>
  <c r="S6108" i="1"/>
  <c r="R6108" i="1"/>
  <c r="Q6108" i="1"/>
  <c r="P6108" i="1"/>
  <c r="O6108" i="1"/>
  <c r="N6108" i="1"/>
  <c r="M6108" i="1"/>
  <c r="T6107" i="1"/>
  <c r="S6107" i="1"/>
  <c r="R6107" i="1"/>
  <c r="Q6107" i="1"/>
  <c r="P6107" i="1"/>
  <c r="O6107" i="1"/>
  <c r="N6107" i="1"/>
  <c r="M6107" i="1"/>
  <c r="T6106" i="1"/>
  <c r="S6106" i="1"/>
  <c r="R6106" i="1"/>
  <c r="Q6106" i="1"/>
  <c r="P6106" i="1"/>
  <c r="O6106" i="1"/>
  <c r="N6106" i="1"/>
  <c r="M6106" i="1"/>
  <c r="T6105" i="1"/>
  <c r="S6105" i="1"/>
  <c r="R6105" i="1"/>
  <c r="Q6105" i="1"/>
  <c r="P6105" i="1"/>
  <c r="O6105" i="1"/>
  <c r="N6105" i="1"/>
  <c r="M6105" i="1"/>
  <c r="T6104" i="1"/>
  <c r="S6104" i="1"/>
  <c r="R6104" i="1"/>
  <c r="Q6104" i="1"/>
  <c r="P6104" i="1"/>
  <c r="O6104" i="1"/>
  <c r="N6104" i="1"/>
  <c r="M6104" i="1"/>
  <c r="T6103" i="1"/>
  <c r="S6103" i="1"/>
  <c r="R6103" i="1"/>
  <c r="Q6103" i="1"/>
  <c r="P6103" i="1"/>
  <c r="O6103" i="1"/>
  <c r="N6103" i="1"/>
  <c r="M6103" i="1"/>
  <c r="T6102" i="1"/>
  <c r="S6102" i="1"/>
  <c r="R6102" i="1"/>
  <c r="Q6102" i="1"/>
  <c r="P6102" i="1"/>
  <c r="O6102" i="1"/>
  <c r="N6102" i="1"/>
  <c r="M6102" i="1"/>
  <c r="T6101" i="1"/>
  <c r="S6101" i="1"/>
  <c r="R6101" i="1"/>
  <c r="Q6101" i="1"/>
  <c r="P6101" i="1"/>
  <c r="O6101" i="1"/>
  <c r="N6101" i="1"/>
  <c r="M6101" i="1"/>
  <c r="T6100" i="1"/>
  <c r="S6100" i="1"/>
  <c r="R6100" i="1"/>
  <c r="Q6100" i="1"/>
  <c r="P6100" i="1"/>
  <c r="O6100" i="1"/>
  <c r="N6100" i="1"/>
  <c r="M6100" i="1"/>
  <c r="T6099" i="1"/>
  <c r="S6099" i="1"/>
  <c r="R6099" i="1"/>
  <c r="Q6099" i="1"/>
  <c r="P6099" i="1"/>
  <c r="O6099" i="1"/>
  <c r="N6099" i="1"/>
  <c r="M6099" i="1"/>
  <c r="T6098" i="1"/>
  <c r="S6098" i="1"/>
  <c r="R6098" i="1"/>
  <c r="Q6098" i="1"/>
  <c r="P6098" i="1"/>
  <c r="O6098" i="1"/>
  <c r="N6098" i="1"/>
  <c r="M6098" i="1"/>
  <c r="T6097" i="1"/>
  <c r="S6097" i="1"/>
  <c r="R6097" i="1"/>
  <c r="Q6097" i="1"/>
  <c r="P6097" i="1"/>
  <c r="O6097" i="1"/>
  <c r="N6097" i="1"/>
  <c r="M6097" i="1"/>
  <c r="T6096" i="1"/>
  <c r="S6096" i="1"/>
  <c r="R6096" i="1"/>
  <c r="Q6096" i="1"/>
  <c r="P6096" i="1"/>
  <c r="O6096" i="1"/>
  <c r="N6096" i="1"/>
  <c r="M6096" i="1"/>
  <c r="T6095" i="1"/>
  <c r="S6095" i="1"/>
  <c r="R6095" i="1"/>
  <c r="Q6095" i="1"/>
  <c r="P6095" i="1"/>
  <c r="O6095" i="1"/>
  <c r="N6095" i="1"/>
  <c r="M6095" i="1"/>
  <c r="T6094" i="1"/>
  <c r="S6094" i="1"/>
  <c r="R6094" i="1"/>
  <c r="Q6094" i="1"/>
  <c r="P6094" i="1"/>
  <c r="O6094" i="1"/>
  <c r="N6094" i="1"/>
  <c r="M6094" i="1"/>
  <c r="T6093" i="1"/>
  <c r="S6093" i="1"/>
  <c r="R6093" i="1"/>
  <c r="Q6093" i="1"/>
  <c r="P6093" i="1"/>
  <c r="O6093" i="1"/>
  <c r="N6093" i="1"/>
  <c r="M6093" i="1"/>
  <c r="T6092" i="1"/>
  <c r="S6092" i="1"/>
  <c r="R6092" i="1"/>
  <c r="Q6092" i="1"/>
  <c r="P6092" i="1"/>
  <c r="O6092" i="1"/>
  <c r="N6092" i="1"/>
  <c r="M6092" i="1"/>
  <c r="T6091" i="1"/>
  <c r="S6091" i="1"/>
  <c r="R6091" i="1"/>
  <c r="Q6091" i="1"/>
  <c r="P6091" i="1"/>
  <c r="O6091" i="1"/>
  <c r="N6091" i="1"/>
  <c r="M6091" i="1"/>
  <c r="T6090" i="1"/>
  <c r="S6090" i="1"/>
  <c r="R6090" i="1"/>
  <c r="Q6090" i="1"/>
  <c r="P6090" i="1"/>
  <c r="O6090" i="1"/>
  <c r="N6090" i="1"/>
  <c r="M6090" i="1"/>
  <c r="T6089" i="1"/>
  <c r="S6089" i="1"/>
  <c r="R6089" i="1"/>
  <c r="Q6089" i="1"/>
  <c r="P6089" i="1"/>
  <c r="O6089" i="1"/>
  <c r="M6089" i="1"/>
  <c r="N6089" i="1" s="1"/>
  <c r="T6088" i="1"/>
  <c r="S6088" i="1"/>
  <c r="R6088" i="1"/>
  <c r="Q6088" i="1"/>
  <c r="P6088" i="1"/>
  <c r="O6088" i="1"/>
  <c r="M6088" i="1"/>
  <c r="N6088" i="1" s="1"/>
  <c r="T6087" i="1"/>
  <c r="S6087" i="1"/>
  <c r="R6087" i="1"/>
  <c r="Q6087" i="1"/>
  <c r="P6087" i="1"/>
  <c r="O6087" i="1"/>
  <c r="M6087" i="1"/>
  <c r="N6087" i="1" s="1"/>
  <c r="T6086" i="1"/>
  <c r="S6086" i="1"/>
  <c r="R6086" i="1"/>
  <c r="Q6086" i="1"/>
  <c r="P6086" i="1"/>
  <c r="O6086" i="1"/>
  <c r="M6086" i="1"/>
  <c r="N6086" i="1" s="1"/>
  <c r="T6085" i="1"/>
  <c r="S6085" i="1"/>
  <c r="R6085" i="1"/>
  <c r="Q6085" i="1"/>
  <c r="P6085" i="1"/>
  <c r="O6085" i="1"/>
  <c r="M6085" i="1"/>
  <c r="N6085" i="1" s="1"/>
  <c r="T6084" i="1"/>
  <c r="S6084" i="1"/>
  <c r="R6084" i="1"/>
  <c r="Q6084" i="1"/>
  <c r="P6084" i="1"/>
  <c r="O6084" i="1"/>
  <c r="M6084" i="1"/>
  <c r="N6084" i="1" s="1"/>
  <c r="T6083" i="1"/>
  <c r="S6083" i="1"/>
  <c r="R6083" i="1"/>
  <c r="Q6083" i="1"/>
  <c r="P6083" i="1"/>
  <c r="O6083" i="1"/>
  <c r="M6083" i="1"/>
  <c r="N6083" i="1" s="1"/>
  <c r="T6082" i="1"/>
  <c r="S6082" i="1"/>
  <c r="R6082" i="1"/>
  <c r="Q6082" i="1"/>
  <c r="P6082" i="1"/>
  <c r="O6082" i="1"/>
  <c r="M6082" i="1"/>
  <c r="N6082" i="1" s="1"/>
  <c r="T6081" i="1"/>
  <c r="S6081" i="1"/>
  <c r="R6081" i="1"/>
  <c r="Q6081" i="1"/>
  <c r="P6081" i="1"/>
  <c r="O6081" i="1"/>
  <c r="M6081" i="1"/>
  <c r="N6081" i="1" s="1"/>
  <c r="T6080" i="1"/>
  <c r="S6080" i="1"/>
  <c r="R6080" i="1"/>
  <c r="Q6080" i="1"/>
  <c r="P6080" i="1"/>
  <c r="O6080" i="1"/>
  <c r="M6080" i="1"/>
  <c r="N6080" i="1" s="1"/>
  <c r="T6079" i="1"/>
  <c r="S6079" i="1"/>
  <c r="R6079" i="1"/>
  <c r="Q6079" i="1"/>
  <c r="P6079" i="1"/>
  <c r="O6079" i="1"/>
  <c r="M6079" i="1"/>
  <c r="N6079" i="1" s="1"/>
  <c r="T6078" i="1"/>
  <c r="S6078" i="1"/>
  <c r="R6078" i="1"/>
  <c r="Q6078" i="1"/>
  <c r="P6078" i="1"/>
  <c r="O6078" i="1"/>
  <c r="M6078" i="1"/>
  <c r="N6078" i="1" s="1"/>
  <c r="T6077" i="1"/>
  <c r="S6077" i="1"/>
  <c r="R6077" i="1"/>
  <c r="Q6077" i="1"/>
  <c r="P6077" i="1"/>
  <c r="O6077" i="1"/>
  <c r="M6077" i="1"/>
  <c r="N6077" i="1" s="1"/>
  <c r="T6076" i="1"/>
  <c r="S6076" i="1"/>
  <c r="R6076" i="1"/>
  <c r="Q6076" i="1"/>
  <c r="P6076" i="1"/>
  <c r="O6076" i="1"/>
  <c r="M6076" i="1"/>
  <c r="N6076" i="1" s="1"/>
  <c r="T6075" i="1"/>
  <c r="S6075" i="1"/>
  <c r="R6075" i="1"/>
  <c r="Q6075" i="1"/>
  <c r="P6075" i="1"/>
  <c r="O6075" i="1"/>
  <c r="N6075" i="1"/>
  <c r="M6075" i="1"/>
  <c r="T6074" i="1"/>
  <c r="S6074" i="1"/>
  <c r="R6074" i="1"/>
  <c r="Q6074" i="1"/>
  <c r="P6074" i="1"/>
  <c r="O6074" i="1"/>
  <c r="N6074" i="1"/>
  <c r="M6074" i="1"/>
  <c r="T6073" i="1"/>
  <c r="S6073" i="1"/>
  <c r="R6073" i="1"/>
  <c r="Q6073" i="1"/>
  <c r="P6073" i="1"/>
  <c r="O6073" i="1"/>
  <c r="M6073" i="1"/>
  <c r="N6073" i="1" s="1"/>
  <c r="T6072" i="1"/>
  <c r="S6072" i="1"/>
  <c r="R6072" i="1"/>
  <c r="Q6072" i="1"/>
  <c r="P6072" i="1"/>
  <c r="O6072" i="1"/>
  <c r="M6072" i="1"/>
  <c r="N6072" i="1" s="1"/>
  <c r="T6071" i="1"/>
  <c r="S6071" i="1"/>
  <c r="R6071" i="1"/>
  <c r="Q6071" i="1"/>
  <c r="P6071" i="1"/>
  <c r="O6071" i="1"/>
  <c r="M6071" i="1"/>
  <c r="N6071" i="1" s="1"/>
  <c r="T6070" i="1"/>
  <c r="S6070" i="1"/>
  <c r="R6070" i="1"/>
  <c r="Q6070" i="1"/>
  <c r="P6070" i="1"/>
  <c r="O6070" i="1"/>
  <c r="M6070" i="1"/>
  <c r="N6070" i="1" s="1"/>
  <c r="T6069" i="1"/>
  <c r="S6069" i="1"/>
  <c r="R6069" i="1"/>
  <c r="Q6069" i="1"/>
  <c r="P6069" i="1"/>
  <c r="O6069" i="1"/>
  <c r="M6069" i="1"/>
  <c r="N6069" i="1" s="1"/>
  <c r="T6068" i="1"/>
  <c r="S6068" i="1"/>
  <c r="R6068" i="1"/>
  <c r="Q6068" i="1"/>
  <c r="P6068" i="1"/>
  <c r="O6068" i="1"/>
  <c r="M6068" i="1"/>
  <c r="N6068" i="1" s="1"/>
  <c r="T6067" i="1"/>
  <c r="S6067" i="1"/>
  <c r="R6067" i="1"/>
  <c r="Q6067" i="1"/>
  <c r="P6067" i="1"/>
  <c r="O6067" i="1"/>
  <c r="N6067" i="1"/>
  <c r="M6067" i="1"/>
  <c r="T6066" i="1"/>
  <c r="S6066" i="1"/>
  <c r="R6066" i="1"/>
  <c r="Q6066" i="1"/>
  <c r="P6066" i="1"/>
  <c r="O6066" i="1"/>
  <c r="N6066" i="1"/>
  <c r="M6066" i="1"/>
  <c r="T6065" i="1"/>
  <c r="S6065" i="1"/>
  <c r="R6065" i="1"/>
  <c r="Q6065" i="1"/>
  <c r="P6065" i="1"/>
  <c r="O6065" i="1"/>
  <c r="N6065" i="1"/>
  <c r="M6065" i="1"/>
  <c r="T6064" i="1"/>
  <c r="S6064" i="1"/>
  <c r="R6064" i="1"/>
  <c r="Q6064" i="1"/>
  <c r="P6064" i="1"/>
  <c r="O6064" i="1"/>
  <c r="N6064" i="1"/>
  <c r="M6064" i="1"/>
  <c r="T6063" i="1"/>
  <c r="S6063" i="1"/>
  <c r="R6063" i="1"/>
  <c r="Q6063" i="1"/>
  <c r="P6063" i="1"/>
  <c r="O6063" i="1"/>
  <c r="N6063" i="1"/>
  <c r="M6063" i="1"/>
  <c r="T6062" i="1"/>
  <c r="S6062" i="1"/>
  <c r="R6062" i="1"/>
  <c r="Q6062" i="1"/>
  <c r="P6062" i="1"/>
  <c r="O6062" i="1"/>
  <c r="N6062" i="1"/>
  <c r="M6062" i="1"/>
  <c r="T6061" i="1"/>
  <c r="S6061" i="1"/>
  <c r="R6061" i="1"/>
  <c r="Q6061" i="1"/>
  <c r="P6061" i="1"/>
  <c r="O6061" i="1"/>
  <c r="N6061" i="1"/>
  <c r="M6061" i="1"/>
  <c r="T6060" i="1"/>
  <c r="S6060" i="1"/>
  <c r="R6060" i="1"/>
  <c r="Q6060" i="1"/>
  <c r="P6060" i="1"/>
  <c r="O6060" i="1"/>
  <c r="N6060" i="1"/>
  <c r="M6060" i="1"/>
  <c r="T6059" i="1"/>
  <c r="S6059" i="1"/>
  <c r="R6059" i="1"/>
  <c r="Q6059" i="1"/>
  <c r="P6059" i="1"/>
  <c r="O6059" i="1"/>
  <c r="N6059" i="1"/>
  <c r="M6059" i="1"/>
  <c r="T6058" i="1"/>
  <c r="S6058" i="1"/>
  <c r="R6058" i="1"/>
  <c r="Q6058" i="1"/>
  <c r="P6058" i="1"/>
  <c r="O6058" i="1"/>
  <c r="N6058" i="1"/>
  <c r="M6058" i="1"/>
  <c r="T6057" i="1"/>
  <c r="S6057" i="1"/>
  <c r="R6057" i="1"/>
  <c r="Q6057" i="1"/>
  <c r="P6057" i="1"/>
  <c r="O6057" i="1"/>
  <c r="N6057" i="1"/>
  <c r="M6057" i="1"/>
  <c r="T6056" i="1"/>
  <c r="S6056" i="1"/>
  <c r="R6056" i="1"/>
  <c r="Q6056" i="1"/>
  <c r="P6056" i="1"/>
  <c r="O6056" i="1"/>
  <c r="N6056" i="1"/>
  <c r="M6056" i="1"/>
  <c r="T6055" i="1"/>
  <c r="S6055" i="1"/>
  <c r="R6055" i="1"/>
  <c r="Q6055" i="1"/>
  <c r="P6055" i="1"/>
  <c r="O6055" i="1"/>
  <c r="N6055" i="1"/>
  <c r="M6055" i="1"/>
  <c r="T6054" i="1"/>
  <c r="S6054" i="1"/>
  <c r="R6054" i="1"/>
  <c r="Q6054" i="1"/>
  <c r="P6054" i="1"/>
  <c r="O6054" i="1"/>
  <c r="N6054" i="1"/>
  <c r="M6054" i="1"/>
  <c r="T6053" i="1"/>
  <c r="S6053" i="1"/>
  <c r="R6053" i="1"/>
  <c r="Q6053" i="1"/>
  <c r="P6053" i="1"/>
  <c r="O6053" i="1"/>
  <c r="N6053" i="1"/>
  <c r="M6053" i="1"/>
  <c r="T6052" i="1"/>
  <c r="S6052" i="1"/>
  <c r="R6052" i="1"/>
  <c r="Q6052" i="1"/>
  <c r="P6052" i="1"/>
  <c r="O6052" i="1"/>
  <c r="N6052" i="1"/>
  <c r="M6052" i="1"/>
  <c r="T6051" i="1"/>
  <c r="S6051" i="1"/>
  <c r="R6051" i="1"/>
  <c r="Q6051" i="1"/>
  <c r="P6051" i="1"/>
  <c r="O6051" i="1"/>
  <c r="N6051" i="1"/>
  <c r="M6051" i="1"/>
  <c r="T6050" i="1"/>
  <c r="S6050" i="1"/>
  <c r="R6050" i="1"/>
  <c r="Q6050" i="1"/>
  <c r="P6050" i="1"/>
  <c r="O6050" i="1"/>
  <c r="N6050" i="1"/>
  <c r="M6050" i="1"/>
  <c r="T6049" i="1"/>
  <c r="S6049" i="1"/>
  <c r="R6049" i="1"/>
  <c r="Q6049" i="1"/>
  <c r="P6049" i="1"/>
  <c r="O6049" i="1"/>
  <c r="N6049" i="1"/>
  <c r="M6049" i="1"/>
  <c r="T6048" i="1"/>
  <c r="S6048" i="1"/>
  <c r="R6048" i="1"/>
  <c r="Q6048" i="1"/>
  <c r="P6048" i="1"/>
  <c r="O6048" i="1"/>
  <c r="N6048" i="1"/>
  <c r="M6048" i="1"/>
  <c r="T6047" i="1"/>
  <c r="S6047" i="1"/>
  <c r="R6047" i="1"/>
  <c r="Q6047" i="1"/>
  <c r="P6047" i="1"/>
  <c r="O6047" i="1"/>
  <c r="N6047" i="1"/>
  <c r="M6047" i="1"/>
  <c r="T6046" i="1"/>
  <c r="S6046" i="1"/>
  <c r="R6046" i="1"/>
  <c r="Q6046" i="1"/>
  <c r="P6046" i="1"/>
  <c r="O6046" i="1"/>
  <c r="N6046" i="1"/>
  <c r="M6046" i="1"/>
  <c r="T6045" i="1"/>
  <c r="S6045" i="1"/>
  <c r="R6045" i="1"/>
  <c r="Q6045" i="1"/>
  <c r="P6045" i="1"/>
  <c r="O6045" i="1"/>
  <c r="N6045" i="1"/>
  <c r="M6045" i="1"/>
  <c r="T6044" i="1"/>
  <c r="S6044" i="1"/>
  <c r="R6044" i="1"/>
  <c r="Q6044" i="1"/>
  <c r="P6044" i="1"/>
  <c r="O6044" i="1"/>
  <c r="N6044" i="1"/>
  <c r="M6044" i="1"/>
  <c r="T6043" i="1"/>
  <c r="S6043" i="1"/>
  <c r="R6043" i="1"/>
  <c r="Q6043" i="1"/>
  <c r="P6043" i="1"/>
  <c r="O6043" i="1"/>
  <c r="N6043" i="1"/>
  <c r="M6043" i="1"/>
  <c r="T6042" i="1"/>
  <c r="S6042" i="1"/>
  <c r="R6042" i="1"/>
  <c r="Q6042" i="1"/>
  <c r="P6042" i="1"/>
  <c r="O6042" i="1"/>
  <c r="N6042" i="1"/>
  <c r="M6042" i="1"/>
  <c r="T6041" i="1"/>
  <c r="S6041" i="1"/>
  <c r="R6041" i="1"/>
  <c r="Q6041" i="1"/>
  <c r="P6041" i="1"/>
  <c r="O6041" i="1"/>
  <c r="N6041" i="1"/>
  <c r="M6041" i="1"/>
  <c r="T6040" i="1"/>
  <c r="S6040" i="1"/>
  <c r="R6040" i="1"/>
  <c r="Q6040" i="1"/>
  <c r="P6040" i="1"/>
  <c r="O6040" i="1"/>
  <c r="N6040" i="1"/>
  <c r="M6040" i="1"/>
  <c r="T6039" i="1"/>
  <c r="S6039" i="1"/>
  <c r="R6039" i="1"/>
  <c r="Q6039" i="1"/>
  <c r="P6039" i="1"/>
  <c r="O6039" i="1"/>
  <c r="N6039" i="1"/>
  <c r="M6039" i="1"/>
  <c r="T6038" i="1"/>
  <c r="S6038" i="1"/>
  <c r="R6038" i="1"/>
  <c r="Q6038" i="1"/>
  <c r="P6038" i="1"/>
  <c r="O6038" i="1"/>
  <c r="N6038" i="1"/>
  <c r="M6038" i="1"/>
  <c r="T6037" i="1"/>
  <c r="S6037" i="1"/>
  <c r="R6037" i="1"/>
  <c r="Q6037" i="1"/>
  <c r="P6037" i="1"/>
  <c r="O6037" i="1"/>
  <c r="N6037" i="1"/>
  <c r="M6037" i="1"/>
  <c r="T6036" i="1"/>
  <c r="S6036" i="1"/>
  <c r="R6036" i="1"/>
  <c r="Q6036" i="1"/>
  <c r="P6036" i="1"/>
  <c r="O6036" i="1"/>
  <c r="N6036" i="1"/>
  <c r="M6036" i="1"/>
  <c r="T6035" i="1"/>
  <c r="S6035" i="1"/>
  <c r="R6035" i="1"/>
  <c r="Q6035" i="1"/>
  <c r="P6035" i="1"/>
  <c r="O6035" i="1"/>
  <c r="N6035" i="1"/>
  <c r="M6035" i="1"/>
  <c r="T6034" i="1"/>
  <c r="S6034" i="1"/>
  <c r="R6034" i="1"/>
  <c r="Q6034" i="1"/>
  <c r="P6034" i="1"/>
  <c r="O6034" i="1"/>
  <c r="N6034" i="1"/>
  <c r="M6034" i="1"/>
  <c r="T6033" i="1"/>
  <c r="S6033" i="1"/>
  <c r="R6033" i="1"/>
  <c r="Q6033" i="1"/>
  <c r="P6033" i="1"/>
  <c r="O6033" i="1"/>
  <c r="N6033" i="1"/>
  <c r="M6033" i="1"/>
  <c r="T6032" i="1"/>
  <c r="S6032" i="1"/>
  <c r="R6032" i="1"/>
  <c r="Q6032" i="1"/>
  <c r="P6032" i="1"/>
  <c r="O6032" i="1"/>
  <c r="N6032" i="1"/>
  <c r="M6032" i="1"/>
  <c r="T6031" i="1"/>
  <c r="S6031" i="1"/>
  <c r="R6031" i="1"/>
  <c r="Q6031" i="1"/>
  <c r="P6031" i="1"/>
  <c r="O6031" i="1"/>
  <c r="N6031" i="1"/>
  <c r="M6031" i="1"/>
  <c r="T6030" i="1"/>
  <c r="S6030" i="1"/>
  <c r="R6030" i="1"/>
  <c r="Q6030" i="1"/>
  <c r="P6030" i="1"/>
  <c r="O6030" i="1"/>
  <c r="N6030" i="1"/>
  <c r="M6030" i="1"/>
  <c r="T6029" i="1"/>
  <c r="S6029" i="1"/>
  <c r="R6029" i="1"/>
  <c r="Q6029" i="1"/>
  <c r="P6029" i="1"/>
  <c r="O6029" i="1"/>
  <c r="N6029" i="1"/>
  <c r="M6029" i="1"/>
  <c r="T6028" i="1"/>
  <c r="S6028" i="1"/>
  <c r="R6028" i="1"/>
  <c r="Q6028" i="1"/>
  <c r="P6028" i="1"/>
  <c r="O6028" i="1"/>
  <c r="N6028" i="1"/>
  <c r="M6028" i="1"/>
  <c r="T6027" i="1"/>
  <c r="S6027" i="1"/>
  <c r="R6027" i="1"/>
  <c r="Q6027" i="1"/>
  <c r="P6027" i="1"/>
  <c r="O6027" i="1"/>
  <c r="N6027" i="1"/>
  <c r="M6027" i="1"/>
  <c r="T6026" i="1"/>
  <c r="S6026" i="1"/>
  <c r="R6026" i="1"/>
  <c r="Q6026" i="1"/>
  <c r="P6026" i="1"/>
  <c r="O6026" i="1"/>
  <c r="N6026" i="1"/>
  <c r="M6026" i="1"/>
  <c r="T6025" i="1"/>
  <c r="S6025" i="1"/>
  <c r="R6025" i="1"/>
  <c r="Q6025" i="1"/>
  <c r="P6025" i="1"/>
  <c r="O6025" i="1"/>
  <c r="N6025" i="1"/>
  <c r="M6025" i="1"/>
  <c r="T6024" i="1"/>
  <c r="S6024" i="1"/>
  <c r="R6024" i="1"/>
  <c r="Q6024" i="1"/>
  <c r="P6024" i="1"/>
  <c r="O6024" i="1"/>
  <c r="N6024" i="1"/>
  <c r="M6024" i="1"/>
  <c r="T6023" i="1"/>
  <c r="S6023" i="1"/>
  <c r="R6023" i="1"/>
  <c r="Q6023" i="1"/>
  <c r="P6023" i="1"/>
  <c r="O6023" i="1"/>
  <c r="N6023" i="1"/>
  <c r="M6023" i="1"/>
  <c r="T6022" i="1"/>
  <c r="S6022" i="1"/>
  <c r="R6022" i="1"/>
  <c r="Q6022" i="1"/>
  <c r="P6022" i="1"/>
  <c r="O6022" i="1"/>
  <c r="N6022" i="1"/>
  <c r="M6022" i="1"/>
  <c r="T6021" i="1"/>
  <c r="S6021" i="1"/>
  <c r="R6021" i="1"/>
  <c r="Q6021" i="1"/>
  <c r="P6021" i="1"/>
  <c r="O6021" i="1"/>
  <c r="N6021" i="1"/>
  <c r="M6021" i="1"/>
  <c r="T6020" i="1"/>
  <c r="S6020" i="1"/>
  <c r="R6020" i="1"/>
  <c r="Q6020" i="1"/>
  <c r="P6020" i="1"/>
  <c r="O6020" i="1"/>
  <c r="N6020" i="1"/>
  <c r="M6020" i="1"/>
  <c r="T6019" i="1"/>
  <c r="S6019" i="1"/>
  <c r="R6019" i="1"/>
  <c r="Q6019" i="1"/>
  <c r="P6019" i="1"/>
  <c r="O6019" i="1"/>
  <c r="N6019" i="1"/>
  <c r="M6019" i="1"/>
  <c r="T6018" i="1"/>
  <c r="S6018" i="1"/>
  <c r="R6018" i="1"/>
  <c r="Q6018" i="1"/>
  <c r="P6018" i="1"/>
  <c r="O6018" i="1"/>
  <c r="N6018" i="1"/>
  <c r="M6018" i="1"/>
  <c r="T6017" i="1"/>
  <c r="S6017" i="1"/>
  <c r="R6017" i="1"/>
  <c r="Q6017" i="1"/>
  <c r="P6017" i="1"/>
  <c r="O6017" i="1"/>
  <c r="N6017" i="1"/>
  <c r="M6017" i="1"/>
  <c r="T6016" i="1"/>
  <c r="S6016" i="1"/>
  <c r="R6016" i="1"/>
  <c r="Q6016" i="1"/>
  <c r="P6016" i="1"/>
  <c r="O6016" i="1"/>
  <c r="N6016" i="1"/>
  <c r="M6016" i="1"/>
  <c r="T6015" i="1"/>
  <c r="S6015" i="1"/>
  <c r="R6015" i="1"/>
  <c r="Q6015" i="1"/>
  <c r="P6015" i="1"/>
  <c r="O6015" i="1"/>
  <c r="N6015" i="1"/>
  <c r="M6015" i="1"/>
  <c r="T6014" i="1"/>
  <c r="S6014" i="1"/>
  <c r="R6014" i="1"/>
  <c r="Q6014" i="1"/>
  <c r="P6014" i="1"/>
  <c r="O6014" i="1"/>
  <c r="N6014" i="1"/>
  <c r="M6014" i="1"/>
  <c r="T6013" i="1"/>
  <c r="S6013" i="1"/>
  <c r="R6013" i="1"/>
  <c r="Q6013" i="1"/>
  <c r="P6013" i="1"/>
  <c r="O6013" i="1"/>
  <c r="N6013" i="1"/>
  <c r="M6013" i="1"/>
  <c r="T6012" i="1"/>
  <c r="S6012" i="1"/>
  <c r="R6012" i="1"/>
  <c r="Q6012" i="1"/>
  <c r="P6012" i="1"/>
  <c r="O6012" i="1"/>
  <c r="N6012" i="1"/>
  <c r="M6012" i="1"/>
  <c r="T6011" i="1"/>
  <c r="S6011" i="1"/>
  <c r="R6011" i="1"/>
  <c r="Q6011" i="1"/>
  <c r="P6011" i="1"/>
  <c r="O6011" i="1"/>
  <c r="N6011" i="1"/>
  <c r="M6011" i="1"/>
  <c r="T6010" i="1"/>
  <c r="S6010" i="1"/>
  <c r="R6010" i="1"/>
  <c r="Q6010" i="1"/>
  <c r="P6010" i="1"/>
  <c r="O6010" i="1"/>
  <c r="N6010" i="1"/>
  <c r="M6010" i="1"/>
  <c r="T6009" i="1"/>
  <c r="S6009" i="1"/>
  <c r="R6009" i="1"/>
  <c r="Q6009" i="1"/>
  <c r="P6009" i="1"/>
  <c r="O6009" i="1"/>
  <c r="N6009" i="1"/>
  <c r="M6009" i="1"/>
  <c r="T6008" i="1"/>
  <c r="S6008" i="1"/>
  <c r="R6008" i="1"/>
  <c r="Q6008" i="1"/>
  <c r="P6008" i="1"/>
  <c r="O6008" i="1"/>
  <c r="N6008" i="1"/>
  <c r="M6008" i="1"/>
  <c r="T6007" i="1"/>
  <c r="S6007" i="1"/>
  <c r="R6007" i="1"/>
  <c r="Q6007" i="1"/>
  <c r="P6007" i="1"/>
  <c r="O6007" i="1"/>
  <c r="N6007" i="1"/>
  <c r="M6007" i="1"/>
  <c r="T6006" i="1"/>
  <c r="S6006" i="1"/>
  <c r="R6006" i="1"/>
  <c r="Q6006" i="1"/>
  <c r="P6006" i="1"/>
  <c r="O6006" i="1"/>
  <c r="N6006" i="1"/>
  <c r="M6006" i="1"/>
  <c r="T6005" i="1"/>
  <c r="S6005" i="1"/>
  <c r="R6005" i="1"/>
  <c r="Q6005" i="1"/>
  <c r="P6005" i="1"/>
  <c r="O6005" i="1"/>
  <c r="N6005" i="1"/>
  <c r="M6005" i="1"/>
  <c r="T6004" i="1"/>
  <c r="S6004" i="1"/>
  <c r="R6004" i="1"/>
  <c r="Q6004" i="1"/>
  <c r="P6004" i="1"/>
  <c r="O6004" i="1"/>
  <c r="N6004" i="1"/>
  <c r="M6004" i="1"/>
  <c r="T6003" i="1"/>
  <c r="S6003" i="1"/>
  <c r="R6003" i="1"/>
  <c r="Q6003" i="1"/>
  <c r="P6003" i="1"/>
  <c r="O6003" i="1"/>
  <c r="N6003" i="1"/>
  <c r="M6003" i="1"/>
  <c r="T6002" i="1"/>
  <c r="S6002" i="1"/>
  <c r="R6002" i="1"/>
  <c r="Q6002" i="1"/>
  <c r="P6002" i="1"/>
  <c r="O6002" i="1"/>
  <c r="N6002" i="1"/>
  <c r="M6002" i="1"/>
  <c r="T6001" i="1"/>
  <c r="S6001" i="1"/>
  <c r="R6001" i="1"/>
  <c r="Q6001" i="1"/>
  <c r="P6001" i="1"/>
  <c r="O6001" i="1"/>
  <c r="N6001" i="1"/>
  <c r="M6001" i="1"/>
  <c r="T6000" i="1"/>
  <c r="S6000" i="1"/>
  <c r="R6000" i="1"/>
  <c r="Q6000" i="1"/>
  <c r="P6000" i="1"/>
  <c r="O6000" i="1"/>
  <c r="N6000" i="1"/>
  <c r="M6000" i="1"/>
  <c r="T5999" i="1"/>
  <c r="S5999" i="1"/>
  <c r="R5999" i="1"/>
  <c r="Q5999" i="1"/>
  <c r="P5999" i="1"/>
  <c r="O5999" i="1"/>
  <c r="N5999" i="1"/>
  <c r="M5999" i="1"/>
  <c r="T5998" i="1"/>
  <c r="S5998" i="1"/>
  <c r="R5998" i="1"/>
  <c r="Q5998" i="1"/>
  <c r="P5998" i="1"/>
  <c r="O5998" i="1"/>
  <c r="N5998" i="1"/>
  <c r="M5998" i="1"/>
  <c r="T5997" i="1"/>
  <c r="S5997" i="1"/>
  <c r="R5997" i="1"/>
  <c r="Q5997" i="1"/>
  <c r="P5997" i="1"/>
  <c r="O5997" i="1"/>
  <c r="N5997" i="1"/>
  <c r="M5997" i="1"/>
  <c r="T5996" i="1"/>
  <c r="S5996" i="1"/>
  <c r="R5996" i="1"/>
  <c r="Q5996" i="1"/>
  <c r="P5996" i="1"/>
  <c r="O5996" i="1"/>
  <c r="N5996" i="1"/>
  <c r="M5996" i="1"/>
  <c r="T5995" i="1"/>
  <c r="S5995" i="1"/>
  <c r="R5995" i="1"/>
  <c r="Q5995" i="1"/>
  <c r="P5995" i="1"/>
  <c r="O5995" i="1"/>
  <c r="N5995" i="1"/>
  <c r="M5995" i="1"/>
  <c r="T5994" i="1"/>
  <c r="S5994" i="1"/>
  <c r="R5994" i="1"/>
  <c r="Q5994" i="1"/>
  <c r="P5994" i="1"/>
  <c r="O5994" i="1"/>
  <c r="N5994" i="1"/>
  <c r="M5994" i="1"/>
  <c r="T5993" i="1"/>
  <c r="S5993" i="1"/>
  <c r="R5993" i="1"/>
  <c r="Q5993" i="1"/>
  <c r="P5993" i="1"/>
  <c r="O5993" i="1"/>
  <c r="N5993" i="1"/>
  <c r="M5993" i="1"/>
  <c r="T5992" i="1"/>
  <c r="S5992" i="1"/>
  <c r="R5992" i="1"/>
  <c r="Q5992" i="1"/>
  <c r="P5992" i="1"/>
  <c r="O5992" i="1"/>
  <c r="N5992" i="1"/>
  <c r="M5992" i="1"/>
  <c r="T5991" i="1"/>
  <c r="S5991" i="1"/>
  <c r="R5991" i="1"/>
  <c r="Q5991" i="1"/>
  <c r="P5991" i="1"/>
  <c r="O5991" i="1"/>
  <c r="N5991" i="1"/>
  <c r="M5991" i="1"/>
  <c r="T5990" i="1"/>
  <c r="S5990" i="1"/>
  <c r="R5990" i="1"/>
  <c r="Q5990" i="1"/>
  <c r="P5990" i="1"/>
  <c r="O5990" i="1"/>
  <c r="N5990" i="1"/>
  <c r="M5990" i="1"/>
  <c r="T5989" i="1"/>
  <c r="S5989" i="1"/>
  <c r="R5989" i="1"/>
  <c r="Q5989" i="1"/>
  <c r="P5989" i="1"/>
  <c r="O5989" i="1"/>
  <c r="N5989" i="1"/>
  <c r="M5989" i="1"/>
  <c r="T5988" i="1"/>
  <c r="S5988" i="1"/>
  <c r="R5988" i="1"/>
  <c r="Q5988" i="1"/>
  <c r="P5988" i="1"/>
  <c r="O5988" i="1"/>
  <c r="N5988" i="1"/>
  <c r="M5988" i="1"/>
  <c r="T5987" i="1"/>
  <c r="S5987" i="1"/>
  <c r="R5987" i="1"/>
  <c r="Q5987" i="1"/>
  <c r="P5987" i="1"/>
  <c r="O5987" i="1"/>
  <c r="N5987" i="1"/>
  <c r="M5987" i="1"/>
  <c r="T5986" i="1"/>
  <c r="S5986" i="1"/>
  <c r="R5986" i="1"/>
  <c r="Q5986" i="1"/>
  <c r="P5986" i="1"/>
  <c r="O5986" i="1"/>
  <c r="N5986" i="1"/>
  <c r="M5986" i="1"/>
  <c r="T5985" i="1"/>
  <c r="S5985" i="1"/>
  <c r="R5985" i="1"/>
  <c r="Q5985" i="1"/>
  <c r="P5985" i="1"/>
  <c r="O5985" i="1"/>
  <c r="N5985" i="1"/>
  <c r="M5985" i="1"/>
  <c r="T5984" i="1"/>
  <c r="S5984" i="1"/>
  <c r="R5984" i="1"/>
  <c r="Q5984" i="1"/>
  <c r="P5984" i="1"/>
  <c r="O5984" i="1"/>
  <c r="N5984" i="1"/>
  <c r="M5984" i="1"/>
  <c r="T5983" i="1"/>
  <c r="S5983" i="1"/>
  <c r="R5983" i="1"/>
  <c r="Q5983" i="1"/>
  <c r="P5983" i="1"/>
  <c r="O5983" i="1"/>
  <c r="N5983" i="1"/>
  <c r="M5983" i="1"/>
  <c r="T5982" i="1"/>
  <c r="S5982" i="1"/>
  <c r="R5982" i="1"/>
  <c r="Q5982" i="1"/>
  <c r="P5982" i="1"/>
  <c r="O5982" i="1"/>
  <c r="M5982" i="1"/>
  <c r="N5982" i="1" s="1"/>
  <c r="T5981" i="1"/>
  <c r="S5981" i="1"/>
  <c r="R5981" i="1"/>
  <c r="Q5981" i="1"/>
  <c r="P5981" i="1"/>
  <c r="O5981" i="1"/>
  <c r="M5981" i="1"/>
  <c r="N5981" i="1" s="1"/>
  <c r="T5980" i="1"/>
  <c r="S5980" i="1"/>
  <c r="R5980" i="1"/>
  <c r="Q5980" i="1"/>
  <c r="P5980" i="1"/>
  <c r="O5980" i="1"/>
  <c r="M5980" i="1"/>
  <c r="N5980" i="1" s="1"/>
  <c r="T5979" i="1"/>
  <c r="S5979" i="1"/>
  <c r="R5979" i="1"/>
  <c r="Q5979" i="1"/>
  <c r="P5979" i="1"/>
  <c r="O5979" i="1"/>
  <c r="M5979" i="1"/>
  <c r="N5979" i="1" s="1"/>
  <c r="T5978" i="1"/>
  <c r="S5978" i="1"/>
  <c r="R5978" i="1"/>
  <c r="Q5978" i="1"/>
  <c r="P5978" i="1"/>
  <c r="O5978" i="1"/>
  <c r="M5978" i="1"/>
  <c r="N5978" i="1" s="1"/>
  <c r="T5977" i="1"/>
  <c r="S5977" i="1"/>
  <c r="R5977" i="1"/>
  <c r="Q5977" i="1"/>
  <c r="P5977" i="1"/>
  <c r="O5977" i="1"/>
  <c r="M5977" i="1"/>
  <c r="N5977" i="1" s="1"/>
  <c r="T5976" i="1"/>
  <c r="S5976" i="1"/>
  <c r="R5976" i="1"/>
  <c r="Q5976" i="1"/>
  <c r="P5976" i="1"/>
  <c r="O5976" i="1"/>
  <c r="M5976" i="1"/>
  <c r="N5976" i="1" s="1"/>
  <c r="T5975" i="1"/>
  <c r="S5975" i="1"/>
  <c r="R5975" i="1"/>
  <c r="Q5975" i="1"/>
  <c r="P5975" i="1"/>
  <c r="O5975" i="1"/>
  <c r="M5975" i="1"/>
  <c r="N5975" i="1" s="1"/>
  <c r="T5974" i="1"/>
  <c r="S5974" i="1"/>
  <c r="R5974" i="1"/>
  <c r="Q5974" i="1"/>
  <c r="P5974" i="1"/>
  <c r="O5974" i="1"/>
  <c r="M5974" i="1"/>
  <c r="N5974" i="1" s="1"/>
  <c r="T5973" i="1"/>
  <c r="S5973" i="1"/>
  <c r="R5973" i="1"/>
  <c r="Q5973" i="1"/>
  <c r="P5973" i="1"/>
  <c r="O5973" i="1"/>
  <c r="M5973" i="1"/>
  <c r="N5973" i="1" s="1"/>
  <c r="T5972" i="1"/>
  <c r="S5972" i="1"/>
  <c r="R5972" i="1"/>
  <c r="Q5972" i="1"/>
  <c r="P5972" i="1"/>
  <c r="O5972" i="1"/>
  <c r="M5972" i="1"/>
  <c r="N5972" i="1" s="1"/>
  <c r="T5971" i="1"/>
  <c r="S5971" i="1"/>
  <c r="R5971" i="1"/>
  <c r="Q5971" i="1"/>
  <c r="P5971" i="1"/>
  <c r="O5971" i="1"/>
  <c r="M5971" i="1"/>
  <c r="N5971" i="1" s="1"/>
  <c r="T5970" i="1"/>
  <c r="S5970" i="1"/>
  <c r="R5970" i="1"/>
  <c r="Q5970" i="1"/>
  <c r="P5970" i="1"/>
  <c r="O5970" i="1"/>
  <c r="M5970" i="1"/>
  <c r="N5970" i="1" s="1"/>
  <c r="T5969" i="1"/>
  <c r="S5969" i="1"/>
  <c r="R5969" i="1"/>
  <c r="Q5969" i="1"/>
  <c r="P5969" i="1"/>
  <c r="O5969" i="1"/>
  <c r="M5969" i="1"/>
  <c r="N5969" i="1" s="1"/>
  <c r="T5968" i="1"/>
  <c r="S5968" i="1"/>
  <c r="R5968" i="1"/>
  <c r="Q5968" i="1"/>
  <c r="P5968" i="1"/>
  <c r="O5968" i="1"/>
  <c r="N5968" i="1"/>
  <c r="M5968" i="1"/>
  <c r="T5967" i="1"/>
  <c r="S5967" i="1"/>
  <c r="R5967" i="1"/>
  <c r="Q5967" i="1"/>
  <c r="P5967" i="1"/>
  <c r="O5967" i="1"/>
  <c r="N5967" i="1"/>
  <c r="M5967" i="1"/>
  <c r="T5966" i="1"/>
  <c r="S5966" i="1"/>
  <c r="R5966" i="1"/>
  <c r="Q5966" i="1"/>
  <c r="P5966" i="1"/>
  <c r="O5966" i="1"/>
  <c r="N5966" i="1"/>
  <c r="M5966" i="1"/>
  <c r="T5965" i="1"/>
  <c r="S5965" i="1"/>
  <c r="R5965" i="1"/>
  <c r="Q5965" i="1"/>
  <c r="P5965" i="1"/>
  <c r="O5965" i="1"/>
  <c r="N5965" i="1"/>
  <c r="M5965" i="1"/>
  <c r="T5964" i="1"/>
  <c r="S5964" i="1"/>
  <c r="R5964" i="1"/>
  <c r="Q5964" i="1"/>
  <c r="P5964" i="1"/>
  <c r="O5964" i="1"/>
  <c r="N5964" i="1"/>
  <c r="M5964" i="1"/>
  <c r="T5963" i="1"/>
  <c r="S5963" i="1"/>
  <c r="R5963" i="1"/>
  <c r="Q5963" i="1"/>
  <c r="P5963" i="1"/>
  <c r="O5963" i="1"/>
  <c r="N5963" i="1"/>
  <c r="M5963" i="1"/>
  <c r="T5962" i="1"/>
  <c r="S5962" i="1"/>
  <c r="R5962" i="1"/>
  <c r="Q5962" i="1"/>
  <c r="P5962" i="1"/>
  <c r="O5962" i="1"/>
  <c r="N5962" i="1"/>
  <c r="M5962" i="1"/>
  <c r="T5961" i="1"/>
  <c r="S5961" i="1"/>
  <c r="R5961" i="1"/>
  <c r="Q5961" i="1"/>
  <c r="P5961" i="1"/>
  <c r="O5961" i="1"/>
  <c r="N5961" i="1"/>
  <c r="M5961" i="1"/>
  <c r="T5960" i="1"/>
  <c r="S5960" i="1"/>
  <c r="R5960" i="1"/>
  <c r="Q5960" i="1"/>
  <c r="P5960" i="1"/>
  <c r="O5960" i="1"/>
  <c r="N5960" i="1"/>
  <c r="M5960" i="1"/>
  <c r="T5959" i="1"/>
  <c r="S5959" i="1"/>
  <c r="R5959" i="1"/>
  <c r="Q5959" i="1"/>
  <c r="P5959" i="1"/>
  <c r="O5959" i="1"/>
  <c r="N5959" i="1"/>
  <c r="M5959" i="1"/>
  <c r="T5958" i="1"/>
  <c r="S5958" i="1"/>
  <c r="R5958" i="1"/>
  <c r="Q5958" i="1"/>
  <c r="P5958" i="1"/>
  <c r="O5958" i="1"/>
  <c r="N5958" i="1"/>
  <c r="M5958" i="1"/>
  <c r="T5957" i="1"/>
  <c r="S5957" i="1"/>
  <c r="R5957" i="1"/>
  <c r="Q5957" i="1"/>
  <c r="P5957" i="1"/>
  <c r="O5957" i="1"/>
  <c r="N5957" i="1"/>
  <c r="M5957" i="1"/>
  <c r="T5956" i="1"/>
  <c r="S5956" i="1"/>
  <c r="R5956" i="1"/>
  <c r="Q5956" i="1"/>
  <c r="P5956" i="1"/>
  <c r="O5956" i="1"/>
  <c r="N5956" i="1"/>
  <c r="M5956" i="1"/>
  <c r="T5955" i="1"/>
  <c r="S5955" i="1"/>
  <c r="R5955" i="1"/>
  <c r="Q5955" i="1"/>
  <c r="P5955" i="1"/>
  <c r="O5955" i="1"/>
  <c r="N5955" i="1"/>
  <c r="M5955" i="1"/>
  <c r="T5954" i="1"/>
  <c r="S5954" i="1"/>
  <c r="R5954" i="1"/>
  <c r="Q5954" i="1"/>
  <c r="P5954" i="1"/>
  <c r="O5954" i="1"/>
  <c r="N5954" i="1"/>
  <c r="M5954" i="1"/>
  <c r="T5953" i="1"/>
  <c r="S5953" i="1"/>
  <c r="R5953" i="1"/>
  <c r="Q5953" i="1"/>
  <c r="P5953" i="1"/>
  <c r="O5953" i="1"/>
  <c r="N5953" i="1"/>
  <c r="M5953" i="1"/>
  <c r="T5952" i="1"/>
  <c r="S5952" i="1"/>
  <c r="R5952" i="1"/>
  <c r="Q5952" i="1"/>
  <c r="P5952" i="1"/>
  <c r="O5952" i="1"/>
  <c r="N5952" i="1"/>
  <c r="M5952" i="1"/>
  <c r="T5951" i="1"/>
  <c r="S5951" i="1"/>
  <c r="R5951" i="1"/>
  <c r="Q5951" i="1"/>
  <c r="P5951" i="1"/>
  <c r="O5951" i="1"/>
  <c r="N5951" i="1"/>
  <c r="M5951" i="1"/>
  <c r="T5950" i="1"/>
  <c r="S5950" i="1"/>
  <c r="R5950" i="1"/>
  <c r="Q5950" i="1"/>
  <c r="P5950" i="1"/>
  <c r="O5950" i="1"/>
  <c r="N5950" i="1"/>
  <c r="M5950" i="1"/>
  <c r="T5949" i="1"/>
  <c r="S5949" i="1"/>
  <c r="R5949" i="1"/>
  <c r="Q5949" i="1"/>
  <c r="P5949" i="1"/>
  <c r="O5949" i="1"/>
  <c r="N5949" i="1"/>
  <c r="M5949" i="1"/>
  <c r="T5948" i="1"/>
  <c r="S5948" i="1"/>
  <c r="R5948" i="1"/>
  <c r="Q5948" i="1"/>
  <c r="P5948" i="1"/>
  <c r="O5948" i="1"/>
  <c r="N5948" i="1"/>
  <c r="M5948" i="1"/>
  <c r="T5947" i="1"/>
  <c r="S5947" i="1"/>
  <c r="R5947" i="1"/>
  <c r="Q5947" i="1"/>
  <c r="P5947" i="1"/>
  <c r="O5947" i="1"/>
  <c r="N5947" i="1"/>
  <c r="M5947" i="1"/>
  <c r="T5946" i="1"/>
  <c r="S5946" i="1"/>
  <c r="R5946" i="1"/>
  <c r="Q5946" i="1"/>
  <c r="P5946" i="1"/>
  <c r="O5946" i="1"/>
  <c r="N5946" i="1"/>
  <c r="M5946" i="1"/>
  <c r="T5945" i="1"/>
  <c r="S5945" i="1"/>
  <c r="R5945" i="1"/>
  <c r="Q5945" i="1"/>
  <c r="P5945" i="1"/>
  <c r="O5945" i="1"/>
  <c r="N5945" i="1"/>
  <c r="M5945" i="1"/>
  <c r="T5944" i="1"/>
  <c r="S5944" i="1"/>
  <c r="R5944" i="1"/>
  <c r="Q5944" i="1"/>
  <c r="P5944" i="1"/>
  <c r="O5944" i="1"/>
  <c r="N5944" i="1"/>
  <c r="M5944" i="1"/>
  <c r="T5943" i="1"/>
  <c r="S5943" i="1"/>
  <c r="R5943" i="1"/>
  <c r="Q5943" i="1"/>
  <c r="P5943" i="1"/>
  <c r="O5943" i="1"/>
  <c r="N5943" i="1"/>
  <c r="M5943" i="1"/>
  <c r="T5942" i="1"/>
  <c r="S5942" i="1"/>
  <c r="R5942" i="1"/>
  <c r="Q5942" i="1"/>
  <c r="P5942" i="1"/>
  <c r="O5942" i="1"/>
  <c r="N5942" i="1"/>
  <c r="M5942" i="1"/>
  <c r="T5941" i="1"/>
  <c r="S5941" i="1"/>
  <c r="R5941" i="1"/>
  <c r="Q5941" i="1"/>
  <c r="P5941" i="1"/>
  <c r="O5941" i="1"/>
  <c r="N5941" i="1"/>
  <c r="M5941" i="1"/>
  <c r="T5940" i="1"/>
  <c r="S5940" i="1"/>
  <c r="R5940" i="1"/>
  <c r="Q5940" i="1"/>
  <c r="P5940" i="1"/>
  <c r="O5940" i="1"/>
  <c r="N5940" i="1"/>
  <c r="M5940" i="1"/>
  <c r="T5939" i="1"/>
  <c r="S5939" i="1"/>
  <c r="R5939" i="1"/>
  <c r="Q5939" i="1"/>
  <c r="P5939" i="1"/>
  <c r="O5939" i="1"/>
  <c r="N5939" i="1"/>
  <c r="M5939" i="1"/>
  <c r="T5938" i="1"/>
  <c r="S5938" i="1"/>
  <c r="R5938" i="1"/>
  <c r="Q5938" i="1"/>
  <c r="P5938" i="1"/>
  <c r="O5938" i="1"/>
  <c r="N5938" i="1"/>
  <c r="M5938" i="1"/>
  <c r="T5937" i="1"/>
  <c r="S5937" i="1"/>
  <c r="R5937" i="1"/>
  <c r="Q5937" i="1"/>
  <c r="P5937" i="1"/>
  <c r="O5937" i="1"/>
  <c r="N5937" i="1"/>
  <c r="M5937" i="1"/>
  <c r="T5936" i="1"/>
  <c r="S5936" i="1"/>
  <c r="R5936" i="1"/>
  <c r="Q5936" i="1"/>
  <c r="P5936" i="1"/>
  <c r="O5936" i="1"/>
  <c r="N5936" i="1"/>
  <c r="M5936" i="1"/>
  <c r="T5935" i="1"/>
  <c r="S5935" i="1"/>
  <c r="R5935" i="1"/>
  <c r="Q5935" i="1"/>
  <c r="P5935" i="1"/>
  <c r="O5935" i="1"/>
  <c r="N5935" i="1"/>
  <c r="M5935" i="1"/>
  <c r="T5934" i="1"/>
  <c r="S5934" i="1"/>
  <c r="R5934" i="1"/>
  <c r="Q5934" i="1"/>
  <c r="P5934" i="1"/>
  <c r="O5934" i="1"/>
  <c r="N5934" i="1"/>
  <c r="M5934" i="1"/>
  <c r="T5933" i="1"/>
  <c r="S5933" i="1"/>
  <c r="R5933" i="1"/>
  <c r="Q5933" i="1"/>
  <c r="P5933" i="1"/>
  <c r="O5933" i="1"/>
  <c r="N5933" i="1"/>
  <c r="M5933" i="1"/>
  <c r="T5932" i="1"/>
  <c r="S5932" i="1"/>
  <c r="R5932" i="1"/>
  <c r="Q5932" i="1"/>
  <c r="P5932" i="1"/>
  <c r="O5932" i="1"/>
  <c r="N5932" i="1"/>
  <c r="M5932" i="1"/>
  <c r="T5931" i="1"/>
  <c r="S5931" i="1"/>
  <c r="R5931" i="1"/>
  <c r="Q5931" i="1"/>
  <c r="P5931" i="1"/>
  <c r="O5931" i="1"/>
  <c r="N5931" i="1"/>
  <c r="M5931" i="1"/>
  <c r="T5930" i="1"/>
  <c r="S5930" i="1"/>
  <c r="R5930" i="1"/>
  <c r="Q5930" i="1"/>
  <c r="P5930" i="1"/>
  <c r="O5930" i="1"/>
  <c r="N5930" i="1"/>
  <c r="M5930" i="1"/>
  <c r="T5929" i="1"/>
  <c r="S5929" i="1"/>
  <c r="R5929" i="1"/>
  <c r="Q5929" i="1"/>
  <c r="P5929" i="1"/>
  <c r="O5929" i="1"/>
  <c r="N5929" i="1"/>
  <c r="M5929" i="1"/>
  <c r="T5928" i="1"/>
  <c r="S5928" i="1"/>
  <c r="R5928" i="1"/>
  <c r="Q5928" i="1"/>
  <c r="P5928" i="1"/>
  <c r="O5928" i="1"/>
  <c r="N5928" i="1"/>
  <c r="M5928" i="1"/>
  <c r="T5927" i="1"/>
  <c r="S5927" i="1"/>
  <c r="R5927" i="1"/>
  <c r="Q5927" i="1"/>
  <c r="P5927" i="1"/>
  <c r="O5927" i="1"/>
  <c r="N5927" i="1"/>
  <c r="M5927" i="1"/>
  <c r="T5926" i="1"/>
  <c r="S5926" i="1"/>
  <c r="R5926" i="1"/>
  <c r="Q5926" i="1"/>
  <c r="P5926" i="1"/>
  <c r="O5926" i="1"/>
  <c r="N5926" i="1"/>
  <c r="M5926" i="1"/>
  <c r="T5925" i="1"/>
  <c r="S5925" i="1"/>
  <c r="R5925" i="1"/>
  <c r="Q5925" i="1"/>
  <c r="P5925" i="1"/>
  <c r="O5925" i="1"/>
  <c r="N5925" i="1"/>
  <c r="M5925" i="1"/>
  <c r="T5924" i="1"/>
  <c r="S5924" i="1"/>
  <c r="R5924" i="1"/>
  <c r="Q5924" i="1"/>
  <c r="P5924" i="1"/>
  <c r="O5924" i="1"/>
  <c r="M5924" i="1"/>
  <c r="N5924" i="1" s="1"/>
  <c r="T5923" i="1"/>
  <c r="S5923" i="1"/>
  <c r="R5923" i="1"/>
  <c r="Q5923" i="1"/>
  <c r="P5923" i="1"/>
  <c r="O5923" i="1"/>
  <c r="M5923" i="1"/>
  <c r="N5923" i="1" s="1"/>
  <c r="T5922" i="1"/>
  <c r="S5922" i="1"/>
  <c r="R5922" i="1"/>
  <c r="Q5922" i="1"/>
  <c r="P5922" i="1"/>
  <c r="O5922" i="1"/>
  <c r="M5922" i="1"/>
  <c r="N5922" i="1" s="1"/>
  <c r="T5921" i="1"/>
  <c r="S5921" i="1"/>
  <c r="R5921" i="1"/>
  <c r="Q5921" i="1"/>
  <c r="P5921" i="1"/>
  <c r="O5921" i="1"/>
  <c r="M5921" i="1"/>
  <c r="N5921" i="1" s="1"/>
  <c r="T5920" i="1"/>
  <c r="S5920" i="1"/>
  <c r="R5920" i="1"/>
  <c r="Q5920" i="1"/>
  <c r="P5920" i="1"/>
  <c r="O5920" i="1"/>
  <c r="N5920" i="1"/>
  <c r="M5920" i="1"/>
  <c r="T5919" i="1"/>
  <c r="S5919" i="1"/>
  <c r="R5919" i="1"/>
  <c r="Q5919" i="1"/>
  <c r="P5919" i="1"/>
  <c r="O5919" i="1"/>
  <c r="N5919" i="1"/>
  <c r="M5919" i="1"/>
  <c r="T5918" i="1"/>
  <c r="S5918" i="1"/>
  <c r="R5918" i="1"/>
  <c r="Q5918" i="1"/>
  <c r="P5918" i="1"/>
  <c r="O5918" i="1"/>
  <c r="N5918" i="1"/>
  <c r="M5918" i="1"/>
  <c r="T5917" i="1"/>
  <c r="S5917" i="1"/>
  <c r="R5917" i="1"/>
  <c r="Q5917" i="1"/>
  <c r="P5917" i="1"/>
  <c r="O5917" i="1"/>
  <c r="N5917" i="1"/>
  <c r="M5917" i="1"/>
  <c r="T5916" i="1"/>
  <c r="S5916" i="1"/>
  <c r="R5916" i="1"/>
  <c r="Q5916" i="1"/>
  <c r="P5916" i="1"/>
  <c r="O5916" i="1"/>
  <c r="N5916" i="1"/>
  <c r="M5916" i="1"/>
  <c r="T5915" i="1"/>
  <c r="S5915" i="1"/>
  <c r="R5915" i="1"/>
  <c r="Q5915" i="1"/>
  <c r="P5915" i="1"/>
  <c r="O5915" i="1"/>
  <c r="N5915" i="1"/>
  <c r="M5915" i="1"/>
  <c r="T5914" i="1"/>
  <c r="S5914" i="1"/>
  <c r="R5914" i="1"/>
  <c r="Q5914" i="1"/>
  <c r="P5914" i="1"/>
  <c r="O5914" i="1"/>
  <c r="N5914" i="1"/>
  <c r="M5914" i="1"/>
  <c r="T5913" i="1"/>
  <c r="S5913" i="1"/>
  <c r="R5913" i="1"/>
  <c r="Q5913" i="1"/>
  <c r="P5913" i="1"/>
  <c r="O5913" i="1"/>
  <c r="N5913" i="1"/>
  <c r="M5913" i="1"/>
  <c r="T5912" i="1"/>
  <c r="S5912" i="1"/>
  <c r="R5912" i="1"/>
  <c r="Q5912" i="1"/>
  <c r="P5912" i="1"/>
  <c r="O5912" i="1"/>
  <c r="N5912" i="1"/>
  <c r="M5912" i="1"/>
  <c r="T5911" i="1"/>
  <c r="S5911" i="1"/>
  <c r="R5911" i="1"/>
  <c r="Q5911" i="1"/>
  <c r="P5911" i="1"/>
  <c r="O5911" i="1"/>
  <c r="N5911" i="1"/>
  <c r="M5911" i="1"/>
  <c r="T5910" i="1"/>
  <c r="S5910" i="1"/>
  <c r="R5910" i="1"/>
  <c r="Q5910" i="1"/>
  <c r="P5910" i="1"/>
  <c r="O5910" i="1"/>
  <c r="N5910" i="1"/>
  <c r="M5910" i="1"/>
  <c r="T5909" i="1"/>
  <c r="S5909" i="1"/>
  <c r="R5909" i="1"/>
  <c r="Q5909" i="1"/>
  <c r="P5909" i="1"/>
  <c r="O5909" i="1"/>
  <c r="N5909" i="1"/>
  <c r="M5909" i="1"/>
  <c r="T5908" i="1"/>
  <c r="S5908" i="1"/>
  <c r="R5908" i="1"/>
  <c r="Q5908" i="1"/>
  <c r="P5908" i="1"/>
  <c r="O5908" i="1"/>
  <c r="N5908" i="1"/>
  <c r="M5908" i="1"/>
  <c r="T5907" i="1"/>
  <c r="S5907" i="1"/>
  <c r="R5907" i="1"/>
  <c r="Q5907" i="1"/>
  <c r="P5907" i="1"/>
  <c r="O5907" i="1"/>
  <c r="N5907" i="1"/>
  <c r="M5907" i="1"/>
  <c r="T5906" i="1"/>
  <c r="S5906" i="1"/>
  <c r="R5906" i="1"/>
  <c r="Q5906" i="1"/>
  <c r="P5906" i="1"/>
  <c r="O5906" i="1"/>
  <c r="N5906" i="1"/>
  <c r="M5906" i="1"/>
  <c r="T5905" i="1"/>
  <c r="S5905" i="1"/>
  <c r="R5905" i="1"/>
  <c r="Q5905" i="1"/>
  <c r="P5905" i="1"/>
  <c r="O5905" i="1"/>
  <c r="N5905" i="1"/>
  <c r="M5905" i="1"/>
  <c r="T5904" i="1"/>
  <c r="S5904" i="1"/>
  <c r="R5904" i="1"/>
  <c r="Q5904" i="1"/>
  <c r="P5904" i="1"/>
  <c r="O5904" i="1"/>
  <c r="N5904" i="1"/>
  <c r="M5904" i="1"/>
  <c r="T5903" i="1"/>
  <c r="S5903" i="1"/>
  <c r="R5903" i="1"/>
  <c r="Q5903" i="1"/>
  <c r="P5903" i="1"/>
  <c r="O5903" i="1"/>
  <c r="N5903" i="1"/>
  <c r="M5903" i="1"/>
  <c r="T5902" i="1"/>
  <c r="S5902" i="1"/>
  <c r="R5902" i="1"/>
  <c r="Q5902" i="1"/>
  <c r="P5902" i="1"/>
  <c r="O5902" i="1"/>
  <c r="N5902" i="1"/>
  <c r="M5902" i="1"/>
  <c r="T5901" i="1"/>
  <c r="S5901" i="1"/>
  <c r="R5901" i="1"/>
  <c r="Q5901" i="1"/>
  <c r="P5901" i="1"/>
  <c r="O5901" i="1"/>
  <c r="N5901" i="1"/>
  <c r="M5901" i="1"/>
  <c r="T5900" i="1"/>
  <c r="S5900" i="1"/>
  <c r="R5900" i="1"/>
  <c r="Q5900" i="1"/>
  <c r="P5900" i="1"/>
  <c r="O5900" i="1"/>
  <c r="N5900" i="1"/>
  <c r="M5900" i="1"/>
  <c r="T5899" i="1"/>
  <c r="S5899" i="1"/>
  <c r="R5899" i="1"/>
  <c r="Q5899" i="1"/>
  <c r="P5899" i="1"/>
  <c r="O5899" i="1"/>
  <c r="N5899" i="1"/>
  <c r="M5899" i="1"/>
  <c r="T5898" i="1"/>
  <c r="S5898" i="1"/>
  <c r="R5898" i="1"/>
  <c r="Q5898" i="1"/>
  <c r="P5898" i="1"/>
  <c r="O5898" i="1"/>
  <c r="N5898" i="1"/>
  <c r="M5898" i="1"/>
  <c r="T5897" i="1"/>
  <c r="S5897" i="1"/>
  <c r="R5897" i="1"/>
  <c r="Q5897" i="1"/>
  <c r="P5897" i="1"/>
  <c r="O5897" i="1"/>
  <c r="N5897" i="1"/>
  <c r="M5897" i="1"/>
  <c r="T5896" i="1"/>
  <c r="S5896" i="1"/>
  <c r="R5896" i="1"/>
  <c r="Q5896" i="1"/>
  <c r="P5896" i="1"/>
  <c r="O5896" i="1"/>
  <c r="N5896" i="1"/>
  <c r="M5896" i="1"/>
  <c r="T5895" i="1"/>
  <c r="S5895" i="1"/>
  <c r="R5895" i="1"/>
  <c r="Q5895" i="1"/>
  <c r="P5895" i="1"/>
  <c r="O5895" i="1"/>
  <c r="N5895" i="1"/>
  <c r="M5895" i="1"/>
  <c r="T5894" i="1"/>
  <c r="S5894" i="1"/>
  <c r="R5894" i="1"/>
  <c r="Q5894" i="1"/>
  <c r="P5894" i="1"/>
  <c r="O5894" i="1"/>
  <c r="N5894" i="1"/>
  <c r="M5894" i="1"/>
  <c r="T5893" i="1"/>
  <c r="S5893" i="1"/>
  <c r="R5893" i="1"/>
  <c r="Q5893" i="1"/>
  <c r="P5893" i="1"/>
  <c r="O5893" i="1"/>
  <c r="N5893" i="1"/>
  <c r="M5893" i="1"/>
  <c r="T5892" i="1"/>
  <c r="S5892" i="1"/>
  <c r="R5892" i="1"/>
  <c r="Q5892" i="1"/>
  <c r="P5892" i="1"/>
  <c r="O5892" i="1"/>
  <c r="N5892" i="1"/>
  <c r="M5892" i="1"/>
  <c r="T5891" i="1"/>
  <c r="S5891" i="1"/>
  <c r="R5891" i="1"/>
  <c r="Q5891" i="1"/>
  <c r="P5891" i="1"/>
  <c r="O5891" i="1"/>
  <c r="N5891" i="1"/>
  <c r="M5891" i="1"/>
  <c r="T5890" i="1"/>
  <c r="S5890" i="1"/>
  <c r="R5890" i="1"/>
  <c r="Q5890" i="1"/>
  <c r="P5890" i="1"/>
  <c r="O5890" i="1"/>
  <c r="N5890" i="1"/>
  <c r="M5890" i="1"/>
  <c r="T5889" i="1"/>
  <c r="S5889" i="1"/>
  <c r="R5889" i="1"/>
  <c r="Q5889" i="1"/>
  <c r="P5889" i="1"/>
  <c r="O5889" i="1"/>
  <c r="N5889" i="1"/>
  <c r="M5889" i="1"/>
  <c r="T5888" i="1"/>
  <c r="S5888" i="1"/>
  <c r="R5888" i="1"/>
  <c r="Q5888" i="1"/>
  <c r="P5888" i="1"/>
  <c r="O5888" i="1"/>
  <c r="M5888" i="1"/>
  <c r="N5888" i="1" s="1"/>
  <c r="T5887" i="1"/>
  <c r="S5887" i="1"/>
  <c r="R5887" i="1"/>
  <c r="Q5887" i="1"/>
  <c r="P5887" i="1"/>
  <c r="O5887" i="1"/>
  <c r="M5887" i="1"/>
  <c r="N5887" i="1" s="1"/>
  <c r="T5886" i="1"/>
  <c r="S5886" i="1"/>
  <c r="R5886" i="1"/>
  <c r="Q5886" i="1"/>
  <c r="P5886" i="1"/>
  <c r="O5886" i="1"/>
  <c r="M5886" i="1"/>
  <c r="N5886" i="1" s="1"/>
  <c r="T5885" i="1"/>
  <c r="S5885" i="1"/>
  <c r="R5885" i="1"/>
  <c r="Q5885" i="1"/>
  <c r="P5885" i="1"/>
  <c r="O5885" i="1"/>
  <c r="N5885" i="1"/>
  <c r="M5885" i="1"/>
  <c r="T5884" i="1"/>
  <c r="S5884" i="1"/>
  <c r="R5884" i="1"/>
  <c r="Q5884" i="1"/>
  <c r="P5884" i="1"/>
  <c r="O5884" i="1"/>
  <c r="N5884" i="1"/>
  <c r="M5884" i="1"/>
  <c r="T5883" i="1"/>
  <c r="S5883" i="1"/>
  <c r="R5883" i="1"/>
  <c r="Q5883" i="1"/>
  <c r="P5883" i="1"/>
  <c r="O5883" i="1"/>
  <c r="N5883" i="1"/>
  <c r="M5883" i="1"/>
  <c r="T5882" i="1"/>
  <c r="S5882" i="1"/>
  <c r="R5882" i="1"/>
  <c r="Q5882" i="1"/>
  <c r="P5882" i="1"/>
  <c r="O5882" i="1"/>
  <c r="N5882" i="1"/>
  <c r="M5882" i="1"/>
  <c r="T5881" i="1"/>
  <c r="S5881" i="1"/>
  <c r="R5881" i="1"/>
  <c r="Q5881" i="1"/>
  <c r="P5881" i="1"/>
  <c r="O5881" i="1"/>
  <c r="N5881" i="1"/>
  <c r="M5881" i="1"/>
  <c r="T5880" i="1"/>
  <c r="S5880" i="1"/>
  <c r="R5880" i="1"/>
  <c r="Q5880" i="1"/>
  <c r="P5880" i="1"/>
  <c r="O5880" i="1"/>
  <c r="N5880" i="1"/>
  <c r="M5880" i="1"/>
  <c r="T5879" i="1"/>
  <c r="S5879" i="1"/>
  <c r="R5879" i="1"/>
  <c r="Q5879" i="1"/>
  <c r="P5879" i="1"/>
  <c r="O5879" i="1"/>
  <c r="N5879" i="1"/>
  <c r="M5879" i="1"/>
  <c r="T5878" i="1"/>
  <c r="S5878" i="1"/>
  <c r="R5878" i="1"/>
  <c r="Q5878" i="1"/>
  <c r="P5878" i="1"/>
  <c r="O5878" i="1"/>
  <c r="N5878" i="1"/>
  <c r="M5878" i="1"/>
  <c r="T5877" i="1"/>
  <c r="S5877" i="1"/>
  <c r="R5877" i="1"/>
  <c r="Q5877" i="1"/>
  <c r="P5877" i="1"/>
  <c r="O5877" i="1"/>
  <c r="N5877" i="1"/>
  <c r="M5877" i="1"/>
  <c r="T5876" i="1"/>
  <c r="S5876" i="1"/>
  <c r="R5876" i="1"/>
  <c r="Q5876" i="1"/>
  <c r="P5876" i="1"/>
  <c r="O5876" i="1"/>
  <c r="N5876" i="1"/>
  <c r="M5876" i="1"/>
  <c r="T5875" i="1"/>
  <c r="S5875" i="1"/>
  <c r="R5875" i="1"/>
  <c r="Q5875" i="1"/>
  <c r="P5875" i="1"/>
  <c r="O5875" i="1"/>
  <c r="N5875" i="1"/>
  <c r="M5875" i="1"/>
  <c r="T5874" i="1"/>
  <c r="S5874" i="1"/>
  <c r="R5874" i="1"/>
  <c r="Q5874" i="1"/>
  <c r="P5874" i="1"/>
  <c r="O5874" i="1"/>
  <c r="N5874" i="1"/>
  <c r="M5874" i="1"/>
  <c r="T5873" i="1"/>
  <c r="S5873" i="1"/>
  <c r="R5873" i="1"/>
  <c r="Q5873" i="1"/>
  <c r="P5873" i="1"/>
  <c r="O5873" i="1"/>
  <c r="N5873" i="1"/>
  <c r="M5873" i="1"/>
  <c r="T5872" i="1"/>
  <c r="S5872" i="1"/>
  <c r="R5872" i="1"/>
  <c r="Q5872" i="1"/>
  <c r="P5872" i="1"/>
  <c r="O5872" i="1"/>
  <c r="N5872" i="1"/>
  <c r="M5872" i="1"/>
  <c r="T5871" i="1"/>
  <c r="S5871" i="1"/>
  <c r="R5871" i="1"/>
  <c r="Q5871" i="1"/>
  <c r="P5871" i="1"/>
  <c r="O5871" i="1"/>
  <c r="N5871" i="1"/>
  <c r="M5871" i="1"/>
  <c r="T5870" i="1"/>
  <c r="S5870" i="1"/>
  <c r="R5870" i="1"/>
  <c r="Q5870" i="1"/>
  <c r="P5870" i="1"/>
  <c r="O5870" i="1"/>
  <c r="N5870" i="1"/>
  <c r="M5870" i="1"/>
  <c r="T5869" i="1"/>
  <c r="S5869" i="1"/>
  <c r="R5869" i="1"/>
  <c r="Q5869" i="1"/>
  <c r="P5869" i="1"/>
  <c r="O5869" i="1"/>
  <c r="M5869" i="1"/>
  <c r="N5869" i="1" s="1"/>
  <c r="T5868" i="1"/>
  <c r="S5868" i="1"/>
  <c r="R5868" i="1"/>
  <c r="Q5868" i="1"/>
  <c r="P5868" i="1"/>
  <c r="O5868" i="1"/>
  <c r="M5868" i="1"/>
  <c r="N5868" i="1" s="1"/>
  <c r="T5867" i="1"/>
  <c r="S5867" i="1"/>
  <c r="R5867" i="1"/>
  <c r="Q5867" i="1"/>
  <c r="P5867" i="1"/>
  <c r="O5867" i="1"/>
  <c r="N5867" i="1"/>
  <c r="M5867" i="1"/>
  <c r="T5866" i="1"/>
  <c r="S5866" i="1"/>
  <c r="R5866" i="1"/>
  <c r="Q5866" i="1"/>
  <c r="P5866" i="1"/>
  <c r="O5866" i="1"/>
  <c r="N5866" i="1"/>
  <c r="M5866" i="1"/>
  <c r="T5865" i="1"/>
  <c r="S5865" i="1"/>
  <c r="R5865" i="1"/>
  <c r="Q5865" i="1"/>
  <c r="P5865" i="1"/>
  <c r="O5865" i="1"/>
  <c r="N5865" i="1"/>
  <c r="M5865" i="1"/>
  <c r="T5864" i="1"/>
  <c r="S5864" i="1"/>
  <c r="R5864" i="1"/>
  <c r="Q5864" i="1"/>
  <c r="P5864" i="1"/>
  <c r="O5864" i="1"/>
  <c r="N5864" i="1"/>
  <c r="M5864" i="1"/>
  <c r="T5863" i="1"/>
  <c r="S5863" i="1"/>
  <c r="R5863" i="1"/>
  <c r="Q5863" i="1"/>
  <c r="P5863" i="1"/>
  <c r="O5863" i="1"/>
  <c r="N5863" i="1"/>
  <c r="M5863" i="1"/>
  <c r="T5862" i="1"/>
  <c r="S5862" i="1"/>
  <c r="R5862" i="1"/>
  <c r="Q5862" i="1"/>
  <c r="P5862" i="1"/>
  <c r="O5862" i="1"/>
  <c r="N5862" i="1"/>
  <c r="M5862" i="1"/>
  <c r="T5861" i="1"/>
  <c r="S5861" i="1"/>
  <c r="R5861" i="1"/>
  <c r="Q5861" i="1"/>
  <c r="P5861" i="1"/>
  <c r="O5861" i="1"/>
  <c r="N5861" i="1"/>
  <c r="M5861" i="1"/>
  <c r="T5860" i="1"/>
  <c r="S5860" i="1"/>
  <c r="R5860" i="1"/>
  <c r="Q5860" i="1"/>
  <c r="P5860" i="1"/>
  <c r="O5860" i="1"/>
  <c r="N5860" i="1"/>
  <c r="M5860" i="1"/>
  <c r="T5859" i="1"/>
  <c r="S5859" i="1"/>
  <c r="R5859" i="1"/>
  <c r="Q5859" i="1"/>
  <c r="P5859" i="1"/>
  <c r="O5859" i="1"/>
  <c r="N5859" i="1"/>
  <c r="M5859" i="1"/>
  <c r="T5858" i="1"/>
  <c r="S5858" i="1"/>
  <c r="R5858" i="1"/>
  <c r="Q5858" i="1"/>
  <c r="P5858" i="1"/>
  <c r="O5858" i="1"/>
  <c r="N5858" i="1"/>
  <c r="M5858" i="1"/>
  <c r="T5857" i="1"/>
  <c r="S5857" i="1"/>
  <c r="R5857" i="1"/>
  <c r="Q5857" i="1"/>
  <c r="P5857" i="1"/>
  <c r="O5857" i="1"/>
  <c r="N5857" i="1"/>
  <c r="M5857" i="1"/>
  <c r="T5856" i="1"/>
  <c r="S5856" i="1"/>
  <c r="R5856" i="1"/>
  <c r="Q5856" i="1"/>
  <c r="P5856" i="1"/>
  <c r="O5856" i="1"/>
  <c r="N5856" i="1"/>
  <c r="M5856" i="1"/>
  <c r="T5855" i="1"/>
  <c r="S5855" i="1"/>
  <c r="R5855" i="1"/>
  <c r="Q5855" i="1"/>
  <c r="P5855" i="1"/>
  <c r="O5855" i="1"/>
  <c r="N5855" i="1"/>
  <c r="M5855" i="1"/>
  <c r="T5854" i="1"/>
  <c r="S5854" i="1"/>
  <c r="R5854" i="1"/>
  <c r="Q5854" i="1"/>
  <c r="P5854" i="1"/>
  <c r="O5854" i="1"/>
  <c r="N5854" i="1"/>
  <c r="M5854" i="1"/>
  <c r="T5853" i="1"/>
  <c r="S5853" i="1"/>
  <c r="R5853" i="1"/>
  <c r="Q5853" i="1"/>
  <c r="P5853" i="1"/>
  <c r="O5853" i="1"/>
  <c r="N5853" i="1"/>
  <c r="M5853" i="1"/>
  <c r="T5852" i="1"/>
  <c r="S5852" i="1"/>
  <c r="R5852" i="1"/>
  <c r="Q5852" i="1"/>
  <c r="P5852" i="1"/>
  <c r="O5852" i="1"/>
  <c r="N5852" i="1"/>
  <c r="M5852" i="1"/>
  <c r="T5851" i="1"/>
  <c r="S5851" i="1"/>
  <c r="R5851" i="1"/>
  <c r="Q5851" i="1"/>
  <c r="P5851" i="1"/>
  <c r="O5851" i="1"/>
  <c r="N5851" i="1"/>
  <c r="M5851" i="1"/>
  <c r="T5850" i="1"/>
  <c r="S5850" i="1"/>
  <c r="R5850" i="1"/>
  <c r="Q5850" i="1"/>
  <c r="P5850" i="1"/>
  <c r="O5850" i="1"/>
  <c r="N5850" i="1"/>
  <c r="M5850" i="1"/>
  <c r="T5849" i="1"/>
  <c r="S5849" i="1"/>
  <c r="R5849" i="1"/>
  <c r="Q5849" i="1"/>
  <c r="P5849" i="1"/>
  <c r="O5849" i="1"/>
  <c r="N5849" i="1"/>
  <c r="M5849" i="1"/>
  <c r="T5848" i="1"/>
  <c r="S5848" i="1"/>
  <c r="R5848" i="1"/>
  <c r="Q5848" i="1"/>
  <c r="P5848" i="1"/>
  <c r="O5848" i="1"/>
  <c r="N5848" i="1"/>
  <c r="M5848" i="1"/>
  <c r="T5847" i="1"/>
  <c r="S5847" i="1"/>
  <c r="R5847" i="1"/>
  <c r="Q5847" i="1"/>
  <c r="P5847" i="1"/>
  <c r="O5847" i="1"/>
  <c r="N5847" i="1"/>
  <c r="M5847" i="1"/>
  <c r="T5846" i="1"/>
  <c r="S5846" i="1"/>
  <c r="R5846" i="1"/>
  <c r="Q5846" i="1"/>
  <c r="P5846" i="1"/>
  <c r="O5846" i="1"/>
  <c r="N5846" i="1"/>
  <c r="M5846" i="1"/>
  <c r="T5845" i="1"/>
  <c r="S5845" i="1"/>
  <c r="R5845" i="1"/>
  <c r="Q5845" i="1"/>
  <c r="P5845" i="1"/>
  <c r="O5845" i="1"/>
  <c r="N5845" i="1"/>
  <c r="M5845" i="1"/>
  <c r="T5844" i="1"/>
  <c r="S5844" i="1"/>
  <c r="R5844" i="1"/>
  <c r="Q5844" i="1"/>
  <c r="P5844" i="1"/>
  <c r="O5844" i="1"/>
  <c r="N5844" i="1"/>
  <c r="M5844" i="1"/>
  <c r="T5843" i="1"/>
  <c r="S5843" i="1"/>
  <c r="R5843" i="1"/>
  <c r="Q5843" i="1"/>
  <c r="P5843" i="1"/>
  <c r="O5843" i="1"/>
  <c r="N5843" i="1"/>
  <c r="M5843" i="1"/>
  <c r="T5842" i="1"/>
  <c r="S5842" i="1"/>
  <c r="R5842" i="1"/>
  <c r="Q5842" i="1"/>
  <c r="P5842" i="1"/>
  <c r="O5842" i="1"/>
  <c r="N5842" i="1"/>
  <c r="M5842" i="1"/>
  <c r="T5841" i="1"/>
  <c r="S5841" i="1"/>
  <c r="R5841" i="1"/>
  <c r="Q5841" i="1"/>
  <c r="P5841" i="1"/>
  <c r="O5841" i="1"/>
  <c r="N5841" i="1"/>
  <c r="M5841" i="1"/>
  <c r="T5840" i="1"/>
  <c r="S5840" i="1"/>
  <c r="R5840" i="1"/>
  <c r="Q5840" i="1"/>
  <c r="P5840" i="1"/>
  <c r="O5840" i="1"/>
  <c r="N5840" i="1"/>
  <c r="M5840" i="1"/>
  <c r="T5839" i="1"/>
  <c r="S5839" i="1"/>
  <c r="R5839" i="1"/>
  <c r="Q5839" i="1"/>
  <c r="P5839" i="1"/>
  <c r="O5839" i="1"/>
  <c r="N5839" i="1"/>
  <c r="M5839" i="1"/>
  <c r="T5838" i="1"/>
  <c r="S5838" i="1"/>
  <c r="R5838" i="1"/>
  <c r="Q5838" i="1"/>
  <c r="P5838" i="1"/>
  <c r="O5838" i="1"/>
  <c r="N5838" i="1"/>
  <c r="M5838" i="1"/>
  <c r="T5837" i="1"/>
  <c r="S5837" i="1"/>
  <c r="R5837" i="1"/>
  <c r="Q5837" i="1"/>
  <c r="P5837" i="1"/>
  <c r="O5837" i="1"/>
  <c r="N5837" i="1"/>
  <c r="M5837" i="1"/>
  <c r="T5836" i="1"/>
  <c r="S5836" i="1"/>
  <c r="R5836" i="1"/>
  <c r="Q5836" i="1"/>
  <c r="P5836" i="1"/>
  <c r="O5836" i="1"/>
  <c r="N5836" i="1"/>
  <c r="M5836" i="1"/>
  <c r="T5835" i="1"/>
  <c r="S5835" i="1"/>
  <c r="R5835" i="1"/>
  <c r="Q5835" i="1"/>
  <c r="P5835" i="1"/>
  <c r="O5835" i="1"/>
  <c r="N5835" i="1"/>
  <c r="M5835" i="1"/>
  <c r="T5834" i="1"/>
  <c r="S5834" i="1"/>
  <c r="R5834" i="1"/>
  <c r="Q5834" i="1"/>
  <c r="P5834" i="1"/>
  <c r="O5834" i="1"/>
  <c r="N5834" i="1"/>
  <c r="M5834" i="1"/>
  <c r="T5833" i="1"/>
  <c r="S5833" i="1"/>
  <c r="R5833" i="1"/>
  <c r="Q5833" i="1"/>
  <c r="P5833" i="1"/>
  <c r="O5833" i="1"/>
  <c r="N5833" i="1"/>
  <c r="M5833" i="1"/>
  <c r="T5832" i="1"/>
  <c r="S5832" i="1"/>
  <c r="R5832" i="1"/>
  <c r="Q5832" i="1"/>
  <c r="P5832" i="1"/>
  <c r="O5832" i="1"/>
  <c r="N5832" i="1"/>
  <c r="M5832" i="1"/>
  <c r="T5831" i="1"/>
  <c r="S5831" i="1"/>
  <c r="R5831" i="1"/>
  <c r="Q5831" i="1"/>
  <c r="P5831" i="1"/>
  <c r="O5831" i="1"/>
  <c r="N5831" i="1"/>
  <c r="M5831" i="1"/>
  <c r="T5830" i="1"/>
  <c r="S5830" i="1"/>
  <c r="R5830" i="1"/>
  <c r="Q5830" i="1"/>
  <c r="P5830" i="1"/>
  <c r="O5830" i="1"/>
  <c r="N5830" i="1"/>
  <c r="M5830" i="1"/>
  <c r="T5829" i="1"/>
  <c r="S5829" i="1"/>
  <c r="R5829" i="1"/>
  <c r="Q5829" i="1"/>
  <c r="P5829" i="1"/>
  <c r="O5829" i="1"/>
  <c r="N5829" i="1"/>
  <c r="M5829" i="1"/>
  <c r="T5828" i="1"/>
  <c r="S5828" i="1"/>
  <c r="R5828" i="1"/>
  <c r="Q5828" i="1"/>
  <c r="P5828" i="1"/>
  <c r="O5828" i="1"/>
  <c r="N5828" i="1"/>
  <c r="M5828" i="1"/>
  <c r="T5827" i="1"/>
  <c r="S5827" i="1"/>
  <c r="R5827" i="1"/>
  <c r="Q5827" i="1"/>
  <c r="P5827" i="1"/>
  <c r="O5827" i="1"/>
  <c r="N5827" i="1"/>
  <c r="M5827" i="1"/>
  <c r="T5826" i="1"/>
  <c r="S5826" i="1"/>
  <c r="R5826" i="1"/>
  <c r="Q5826" i="1"/>
  <c r="P5826" i="1"/>
  <c r="O5826" i="1"/>
  <c r="N5826" i="1"/>
  <c r="M5826" i="1"/>
  <c r="T5825" i="1"/>
  <c r="S5825" i="1"/>
  <c r="R5825" i="1"/>
  <c r="Q5825" i="1"/>
  <c r="P5825" i="1"/>
  <c r="O5825" i="1"/>
  <c r="N5825" i="1"/>
  <c r="M5825" i="1"/>
  <c r="T5824" i="1"/>
  <c r="S5824" i="1"/>
  <c r="R5824" i="1"/>
  <c r="Q5824" i="1"/>
  <c r="P5824" i="1"/>
  <c r="O5824" i="1"/>
  <c r="N5824" i="1"/>
  <c r="M5824" i="1"/>
  <c r="T5823" i="1"/>
  <c r="S5823" i="1"/>
  <c r="R5823" i="1"/>
  <c r="Q5823" i="1"/>
  <c r="P5823" i="1"/>
  <c r="O5823" i="1"/>
  <c r="N5823" i="1"/>
  <c r="M5823" i="1"/>
  <c r="T5822" i="1"/>
  <c r="S5822" i="1"/>
  <c r="R5822" i="1"/>
  <c r="Q5822" i="1"/>
  <c r="P5822" i="1"/>
  <c r="O5822" i="1"/>
  <c r="N5822" i="1"/>
  <c r="M5822" i="1"/>
  <c r="T5821" i="1"/>
  <c r="S5821" i="1"/>
  <c r="R5821" i="1"/>
  <c r="Q5821" i="1"/>
  <c r="P5821" i="1"/>
  <c r="O5821" i="1"/>
  <c r="N5821" i="1"/>
  <c r="M5821" i="1"/>
  <c r="T5820" i="1"/>
  <c r="S5820" i="1"/>
  <c r="R5820" i="1"/>
  <c r="Q5820" i="1"/>
  <c r="P5820" i="1"/>
  <c r="O5820" i="1"/>
  <c r="N5820" i="1"/>
  <c r="M5820" i="1"/>
  <c r="T5819" i="1"/>
  <c r="S5819" i="1"/>
  <c r="R5819" i="1"/>
  <c r="Q5819" i="1"/>
  <c r="P5819" i="1"/>
  <c r="O5819" i="1"/>
  <c r="N5819" i="1"/>
  <c r="M5819" i="1"/>
  <c r="T5818" i="1"/>
  <c r="S5818" i="1"/>
  <c r="R5818" i="1"/>
  <c r="Q5818" i="1"/>
  <c r="P5818" i="1"/>
  <c r="O5818" i="1"/>
  <c r="N5818" i="1"/>
  <c r="M5818" i="1"/>
  <c r="T5817" i="1"/>
  <c r="S5817" i="1"/>
  <c r="R5817" i="1"/>
  <c r="Q5817" i="1"/>
  <c r="P5817" i="1"/>
  <c r="O5817" i="1"/>
  <c r="N5817" i="1"/>
  <c r="M5817" i="1"/>
  <c r="T5816" i="1"/>
  <c r="S5816" i="1"/>
  <c r="R5816" i="1"/>
  <c r="Q5816" i="1"/>
  <c r="P5816" i="1"/>
  <c r="O5816" i="1"/>
  <c r="N5816" i="1"/>
  <c r="M5816" i="1"/>
  <c r="T5815" i="1"/>
  <c r="S5815" i="1"/>
  <c r="R5815" i="1"/>
  <c r="Q5815" i="1"/>
  <c r="P5815" i="1"/>
  <c r="O5815" i="1"/>
  <c r="N5815" i="1"/>
  <c r="M5815" i="1"/>
  <c r="T5814" i="1"/>
  <c r="S5814" i="1"/>
  <c r="R5814" i="1"/>
  <c r="Q5814" i="1"/>
  <c r="P5814" i="1"/>
  <c r="O5814" i="1"/>
  <c r="N5814" i="1"/>
  <c r="M5814" i="1"/>
  <c r="T5813" i="1"/>
  <c r="S5813" i="1"/>
  <c r="R5813" i="1"/>
  <c r="Q5813" i="1"/>
  <c r="P5813" i="1"/>
  <c r="O5813" i="1"/>
  <c r="N5813" i="1"/>
  <c r="M5813" i="1"/>
  <c r="T5812" i="1"/>
  <c r="S5812" i="1"/>
  <c r="R5812" i="1"/>
  <c r="Q5812" i="1"/>
  <c r="P5812" i="1"/>
  <c r="O5812" i="1"/>
  <c r="N5812" i="1"/>
  <c r="M5812" i="1"/>
  <c r="T5811" i="1"/>
  <c r="S5811" i="1"/>
  <c r="R5811" i="1"/>
  <c r="Q5811" i="1"/>
  <c r="P5811" i="1"/>
  <c r="O5811" i="1"/>
  <c r="N5811" i="1"/>
  <c r="M5811" i="1"/>
  <c r="T5810" i="1"/>
  <c r="S5810" i="1"/>
  <c r="R5810" i="1"/>
  <c r="Q5810" i="1"/>
  <c r="P5810" i="1"/>
  <c r="O5810" i="1"/>
  <c r="N5810" i="1"/>
  <c r="M5810" i="1"/>
  <c r="T5809" i="1"/>
  <c r="S5809" i="1"/>
  <c r="R5809" i="1"/>
  <c r="Q5809" i="1"/>
  <c r="P5809" i="1"/>
  <c r="O5809" i="1"/>
  <c r="N5809" i="1"/>
  <c r="M5809" i="1"/>
  <c r="T5808" i="1"/>
  <c r="S5808" i="1"/>
  <c r="R5808" i="1"/>
  <c r="Q5808" i="1"/>
  <c r="P5808" i="1"/>
  <c r="O5808" i="1"/>
  <c r="N5808" i="1"/>
  <c r="M5808" i="1"/>
  <c r="T5807" i="1"/>
  <c r="S5807" i="1"/>
  <c r="R5807" i="1"/>
  <c r="Q5807" i="1"/>
  <c r="P5807" i="1"/>
  <c r="O5807" i="1"/>
  <c r="N5807" i="1"/>
  <c r="M5807" i="1"/>
  <c r="T5806" i="1"/>
  <c r="S5806" i="1"/>
  <c r="R5806" i="1"/>
  <c r="Q5806" i="1"/>
  <c r="P5806" i="1"/>
  <c r="O5806" i="1"/>
  <c r="N5806" i="1"/>
  <c r="M5806" i="1"/>
  <c r="T5805" i="1"/>
  <c r="S5805" i="1"/>
  <c r="R5805" i="1"/>
  <c r="Q5805" i="1"/>
  <c r="P5805" i="1"/>
  <c r="O5805" i="1"/>
  <c r="N5805" i="1"/>
  <c r="M5805" i="1"/>
  <c r="T5804" i="1"/>
  <c r="S5804" i="1"/>
  <c r="R5804" i="1"/>
  <c r="Q5804" i="1"/>
  <c r="P5804" i="1"/>
  <c r="O5804" i="1"/>
  <c r="N5804" i="1"/>
  <c r="M5804" i="1"/>
  <c r="T5803" i="1"/>
  <c r="S5803" i="1"/>
  <c r="R5803" i="1"/>
  <c r="Q5803" i="1"/>
  <c r="P5803" i="1"/>
  <c r="O5803" i="1"/>
  <c r="M5803" i="1"/>
  <c r="N5803" i="1" s="1"/>
  <c r="T5802" i="1"/>
  <c r="S5802" i="1"/>
  <c r="R5802" i="1"/>
  <c r="Q5802" i="1"/>
  <c r="P5802" i="1"/>
  <c r="O5802" i="1"/>
  <c r="M5802" i="1"/>
  <c r="N5802" i="1" s="1"/>
  <c r="T5801" i="1"/>
  <c r="S5801" i="1"/>
  <c r="R5801" i="1"/>
  <c r="Q5801" i="1"/>
  <c r="P5801" i="1"/>
  <c r="O5801" i="1"/>
  <c r="M5801" i="1"/>
  <c r="N5801" i="1" s="1"/>
  <c r="T5800" i="1"/>
  <c r="S5800" i="1"/>
  <c r="R5800" i="1"/>
  <c r="Q5800" i="1"/>
  <c r="P5800" i="1"/>
  <c r="O5800" i="1"/>
  <c r="M5800" i="1"/>
  <c r="N5800" i="1" s="1"/>
  <c r="T5799" i="1"/>
  <c r="S5799" i="1"/>
  <c r="R5799" i="1"/>
  <c r="Q5799" i="1"/>
  <c r="P5799" i="1"/>
  <c r="O5799" i="1"/>
  <c r="M5799" i="1"/>
  <c r="N5799" i="1" s="1"/>
  <c r="T5798" i="1"/>
  <c r="S5798" i="1"/>
  <c r="R5798" i="1"/>
  <c r="Q5798" i="1"/>
  <c r="P5798" i="1"/>
  <c r="O5798" i="1"/>
  <c r="M5798" i="1"/>
  <c r="N5798" i="1" s="1"/>
  <c r="T5797" i="1"/>
  <c r="S5797" i="1"/>
  <c r="R5797" i="1"/>
  <c r="Q5797" i="1"/>
  <c r="P5797" i="1"/>
  <c r="O5797" i="1"/>
  <c r="M5797" i="1"/>
  <c r="N5797" i="1" s="1"/>
  <c r="T5796" i="1"/>
  <c r="S5796" i="1"/>
  <c r="R5796" i="1"/>
  <c r="Q5796" i="1"/>
  <c r="P5796" i="1"/>
  <c r="O5796" i="1"/>
  <c r="M5796" i="1"/>
  <c r="N5796" i="1" s="1"/>
  <c r="T5795" i="1"/>
  <c r="S5795" i="1"/>
  <c r="R5795" i="1"/>
  <c r="Q5795" i="1"/>
  <c r="P5795" i="1"/>
  <c r="O5795" i="1"/>
  <c r="M5795" i="1"/>
  <c r="N5795" i="1" s="1"/>
  <c r="T5794" i="1"/>
  <c r="S5794" i="1"/>
  <c r="R5794" i="1"/>
  <c r="Q5794" i="1"/>
  <c r="P5794" i="1"/>
  <c r="O5794" i="1"/>
  <c r="M5794" i="1"/>
  <c r="N5794" i="1" s="1"/>
  <c r="T5793" i="1"/>
  <c r="S5793" i="1"/>
  <c r="R5793" i="1"/>
  <c r="Q5793" i="1"/>
  <c r="P5793" i="1"/>
  <c r="O5793" i="1"/>
  <c r="M5793" i="1"/>
  <c r="N5793" i="1" s="1"/>
  <c r="T5792" i="1"/>
  <c r="S5792" i="1"/>
  <c r="R5792" i="1"/>
  <c r="Q5792" i="1"/>
  <c r="P5792" i="1"/>
  <c r="O5792" i="1"/>
  <c r="M5792" i="1"/>
  <c r="N5792" i="1" s="1"/>
  <c r="T5791" i="1"/>
  <c r="S5791" i="1"/>
  <c r="R5791" i="1"/>
  <c r="Q5791" i="1"/>
  <c r="P5791" i="1"/>
  <c r="O5791" i="1"/>
  <c r="N5791" i="1"/>
  <c r="M5791" i="1"/>
  <c r="T5790" i="1"/>
  <c r="S5790" i="1"/>
  <c r="R5790" i="1"/>
  <c r="Q5790" i="1"/>
  <c r="P5790" i="1"/>
  <c r="O5790" i="1"/>
  <c r="N5790" i="1"/>
  <c r="M5790" i="1"/>
  <c r="T5789" i="1"/>
  <c r="S5789" i="1"/>
  <c r="R5789" i="1"/>
  <c r="Q5789" i="1"/>
  <c r="P5789" i="1"/>
  <c r="O5789" i="1"/>
  <c r="N5789" i="1"/>
  <c r="M5789" i="1"/>
  <c r="T5788" i="1"/>
  <c r="S5788" i="1"/>
  <c r="R5788" i="1"/>
  <c r="Q5788" i="1"/>
  <c r="P5788" i="1"/>
  <c r="O5788" i="1"/>
  <c r="N5788" i="1"/>
  <c r="M5788" i="1"/>
  <c r="T5787" i="1"/>
  <c r="S5787" i="1"/>
  <c r="R5787" i="1"/>
  <c r="Q5787" i="1"/>
  <c r="P5787" i="1"/>
  <c r="O5787" i="1"/>
  <c r="N5787" i="1"/>
  <c r="M5787" i="1"/>
  <c r="T5786" i="1"/>
  <c r="S5786" i="1"/>
  <c r="R5786" i="1"/>
  <c r="Q5786" i="1"/>
  <c r="P5786" i="1"/>
  <c r="O5786" i="1"/>
  <c r="N5786" i="1"/>
  <c r="M5786" i="1"/>
  <c r="T5785" i="1"/>
  <c r="S5785" i="1"/>
  <c r="R5785" i="1"/>
  <c r="Q5785" i="1"/>
  <c r="P5785" i="1"/>
  <c r="O5785" i="1"/>
  <c r="N5785" i="1"/>
  <c r="M5785" i="1"/>
  <c r="T5784" i="1"/>
  <c r="S5784" i="1"/>
  <c r="R5784" i="1"/>
  <c r="Q5784" i="1"/>
  <c r="P5784" i="1"/>
  <c r="O5784" i="1"/>
  <c r="N5784" i="1"/>
  <c r="M5784" i="1"/>
  <c r="T5783" i="1"/>
  <c r="S5783" i="1"/>
  <c r="R5783" i="1"/>
  <c r="Q5783" i="1"/>
  <c r="P5783" i="1"/>
  <c r="O5783" i="1"/>
  <c r="N5783" i="1"/>
  <c r="M5783" i="1"/>
  <c r="T5782" i="1"/>
  <c r="S5782" i="1"/>
  <c r="R5782" i="1"/>
  <c r="Q5782" i="1"/>
  <c r="P5782" i="1"/>
  <c r="O5782" i="1"/>
  <c r="N5782" i="1"/>
  <c r="M5782" i="1"/>
  <c r="T5781" i="1"/>
  <c r="S5781" i="1"/>
  <c r="R5781" i="1"/>
  <c r="Q5781" i="1"/>
  <c r="P5781" i="1"/>
  <c r="O5781" i="1"/>
  <c r="N5781" i="1"/>
  <c r="M5781" i="1"/>
  <c r="T5780" i="1"/>
  <c r="S5780" i="1"/>
  <c r="R5780" i="1"/>
  <c r="Q5780" i="1"/>
  <c r="P5780" i="1"/>
  <c r="O5780" i="1"/>
  <c r="N5780" i="1"/>
  <c r="M5780" i="1"/>
  <c r="T5779" i="1"/>
  <c r="S5779" i="1"/>
  <c r="R5779" i="1"/>
  <c r="Q5779" i="1"/>
  <c r="P5779" i="1"/>
  <c r="O5779" i="1"/>
  <c r="N5779" i="1"/>
  <c r="M5779" i="1"/>
  <c r="T5778" i="1"/>
  <c r="S5778" i="1"/>
  <c r="R5778" i="1"/>
  <c r="Q5778" i="1"/>
  <c r="P5778" i="1"/>
  <c r="O5778" i="1"/>
  <c r="N5778" i="1"/>
  <c r="M5778" i="1"/>
  <c r="T5777" i="1"/>
  <c r="S5777" i="1"/>
  <c r="R5777" i="1"/>
  <c r="Q5777" i="1"/>
  <c r="P5777" i="1"/>
  <c r="O5777" i="1"/>
  <c r="N5777" i="1"/>
  <c r="M5777" i="1"/>
  <c r="T5776" i="1"/>
  <c r="S5776" i="1"/>
  <c r="R5776" i="1"/>
  <c r="Q5776" i="1"/>
  <c r="P5776" i="1"/>
  <c r="O5776" i="1"/>
  <c r="N5776" i="1"/>
  <c r="M5776" i="1"/>
  <c r="T5775" i="1"/>
  <c r="S5775" i="1"/>
  <c r="R5775" i="1"/>
  <c r="Q5775" i="1"/>
  <c r="P5775" i="1"/>
  <c r="O5775" i="1"/>
  <c r="N5775" i="1"/>
  <c r="M5775" i="1"/>
  <c r="T5774" i="1"/>
  <c r="S5774" i="1"/>
  <c r="R5774" i="1"/>
  <c r="Q5774" i="1"/>
  <c r="P5774" i="1"/>
  <c r="O5774" i="1"/>
  <c r="N5774" i="1"/>
  <c r="M5774" i="1"/>
  <c r="T5773" i="1"/>
  <c r="S5773" i="1"/>
  <c r="R5773" i="1"/>
  <c r="Q5773" i="1"/>
  <c r="P5773" i="1"/>
  <c r="O5773" i="1"/>
  <c r="N5773" i="1"/>
  <c r="M5773" i="1"/>
  <c r="T5772" i="1"/>
  <c r="S5772" i="1"/>
  <c r="R5772" i="1"/>
  <c r="Q5772" i="1"/>
  <c r="P5772" i="1"/>
  <c r="O5772" i="1"/>
  <c r="N5772" i="1"/>
  <c r="M5772" i="1"/>
  <c r="T5771" i="1"/>
  <c r="S5771" i="1"/>
  <c r="R5771" i="1"/>
  <c r="Q5771" i="1"/>
  <c r="P5771" i="1"/>
  <c r="O5771" i="1"/>
  <c r="N5771" i="1"/>
  <c r="M5771" i="1"/>
  <c r="T5770" i="1"/>
  <c r="S5770" i="1"/>
  <c r="R5770" i="1"/>
  <c r="Q5770" i="1"/>
  <c r="P5770" i="1"/>
  <c r="O5770" i="1"/>
  <c r="N5770" i="1"/>
  <c r="M5770" i="1"/>
  <c r="T5769" i="1"/>
  <c r="S5769" i="1"/>
  <c r="R5769" i="1"/>
  <c r="Q5769" i="1"/>
  <c r="P5769" i="1"/>
  <c r="O5769" i="1"/>
  <c r="N5769" i="1"/>
  <c r="M5769" i="1"/>
  <c r="T5768" i="1"/>
  <c r="S5768" i="1"/>
  <c r="R5768" i="1"/>
  <c r="Q5768" i="1"/>
  <c r="P5768" i="1"/>
  <c r="O5768" i="1"/>
  <c r="N5768" i="1"/>
  <c r="M5768" i="1"/>
  <c r="T5767" i="1"/>
  <c r="S5767" i="1"/>
  <c r="R5767" i="1"/>
  <c r="Q5767" i="1"/>
  <c r="P5767" i="1"/>
  <c r="O5767" i="1"/>
  <c r="N5767" i="1"/>
  <c r="M5767" i="1"/>
  <c r="T5766" i="1"/>
  <c r="S5766" i="1"/>
  <c r="R5766" i="1"/>
  <c r="Q5766" i="1"/>
  <c r="P5766" i="1"/>
  <c r="O5766" i="1"/>
  <c r="N5766" i="1"/>
  <c r="M5766" i="1"/>
  <c r="T5765" i="1"/>
  <c r="S5765" i="1"/>
  <c r="R5765" i="1"/>
  <c r="Q5765" i="1"/>
  <c r="P5765" i="1"/>
  <c r="O5765" i="1"/>
  <c r="N5765" i="1"/>
  <c r="M5765" i="1"/>
  <c r="T5764" i="1"/>
  <c r="S5764" i="1"/>
  <c r="R5764" i="1"/>
  <c r="Q5764" i="1"/>
  <c r="P5764" i="1"/>
  <c r="O5764" i="1"/>
  <c r="N5764" i="1"/>
  <c r="M5764" i="1"/>
  <c r="T5763" i="1"/>
  <c r="S5763" i="1"/>
  <c r="R5763" i="1"/>
  <c r="Q5763" i="1"/>
  <c r="P5763" i="1"/>
  <c r="O5763" i="1"/>
  <c r="N5763" i="1"/>
  <c r="M5763" i="1"/>
  <c r="T5762" i="1"/>
  <c r="S5762" i="1"/>
  <c r="R5762" i="1"/>
  <c r="Q5762" i="1"/>
  <c r="P5762" i="1"/>
  <c r="O5762" i="1"/>
  <c r="M5762" i="1"/>
  <c r="N5762" i="1" s="1"/>
  <c r="T5761" i="1"/>
  <c r="S5761" i="1"/>
  <c r="R5761" i="1"/>
  <c r="Q5761" i="1"/>
  <c r="P5761" i="1"/>
  <c r="O5761" i="1"/>
  <c r="M5761" i="1"/>
  <c r="N5761" i="1" s="1"/>
  <c r="T5760" i="1"/>
  <c r="S5760" i="1"/>
  <c r="R5760" i="1"/>
  <c r="Q5760" i="1"/>
  <c r="P5760" i="1"/>
  <c r="O5760" i="1"/>
  <c r="M5760" i="1"/>
  <c r="N5760" i="1" s="1"/>
  <c r="T5759" i="1"/>
  <c r="S5759" i="1"/>
  <c r="R5759" i="1"/>
  <c r="Q5759" i="1"/>
  <c r="P5759" i="1"/>
  <c r="O5759" i="1"/>
  <c r="M5759" i="1"/>
  <c r="N5759" i="1" s="1"/>
  <c r="T5758" i="1"/>
  <c r="S5758" i="1"/>
  <c r="R5758" i="1"/>
  <c r="Q5758" i="1"/>
  <c r="P5758" i="1"/>
  <c r="O5758" i="1"/>
  <c r="M5758" i="1"/>
  <c r="N5758" i="1" s="1"/>
  <c r="T5757" i="1"/>
  <c r="S5757" i="1"/>
  <c r="R5757" i="1"/>
  <c r="Q5757" i="1"/>
  <c r="P5757" i="1"/>
  <c r="O5757" i="1"/>
  <c r="M5757" i="1"/>
  <c r="N5757" i="1" s="1"/>
  <c r="T5756" i="1"/>
  <c r="S5756" i="1"/>
  <c r="R5756" i="1"/>
  <c r="Q5756" i="1"/>
  <c r="P5756" i="1"/>
  <c r="O5756" i="1"/>
  <c r="M5756" i="1"/>
  <c r="N5756" i="1" s="1"/>
  <c r="T5755" i="1"/>
  <c r="S5755" i="1"/>
  <c r="R5755" i="1"/>
  <c r="Q5755" i="1"/>
  <c r="P5755" i="1"/>
  <c r="O5755" i="1"/>
  <c r="M5755" i="1"/>
  <c r="N5755" i="1" s="1"/>
  <c r="T5754" i="1"/>
  <c r="S5754" i="1"/>
  <c r="R5754" i="1"/>
  <c r="Q5754" i="1"/>
  <c r="P5754" i="1"/>
  <c r="O5754" i="1"/>
  <c r="M5754" i="1"/>
  <c r="N5754" i="1" s="1"/>
  <c r="T5753" i="1"/>
  <c r="S5753" i="1"/>
  <c r="R5753" i="1"/>
  <c r="Q5753" i="1"/>
  <c r="P5753" i="1"/>
  <c r="O5753" i="1"/>
  <c r="M5753" i="1"/>
  <c r="N5753" i="1" s="1"/>
  <c r="T5752" i="1"/>
  <c r="S5752" i="1"/>
  <c r="R5752" i="1"/>
  <c r="Q5752" i="1"/>
  <c r="P5752" i="1"/>
  <c r="O5752" i="1"/>
  <c r="M5752" i="1"/>
  <c r="N5752" i="1" s="1"/>
  <c r="T5751" i="1"/>
  <c r="S5751" i="1"/>
  <c r="R5751" i="1"/>
  <c r="Q5751" i="1"/>
  <c r="P5751" i="1"/>
  <c r="O5751" i="1"/>
  <c r="M5751" i="1"/>
  <c r="N5751" i="1" s="1"/>
  <c r="T5750" i="1"/>
  <c r="S5750" i="1"/>
  <c r="R5750" i="1"/>
  <c r="Q5750" i="1"/>
  <c r="P5750" i="1"/>
  <c r="O5750" i="1"/>
  <c r="M5750" i="1"/>
  <c r="N5750" i="1" s="1"/>
  <c r="T5749" i="1"/>
  <c r="S5749" i="1"/>
  <c r="R5749" i="1"/>
  <c r="Q5749" i="1"/>
  <c r="P5749" i="1"/>
  <c r="O5749" i="1"/>
  <c r="M5749" i="1"/>
  <c r="N5749" i="1" s="1"/>
  <c r="T5748" i="1"/>
  <c r="S5748" i="1"/>
  <c r="R5748" i="1"/>
  <c r="Q5748" i="1"/>
  <c r="P5748" i="1"/>
  <c r="O5748" i="1"/>
  <c r="M5748" i="1"/>
  <c r="N5748" i="1" s="1"/>
  <c r="T5747" i="1"/>
  <c r="S5747" i="1"/>
  <c r="R5747" i="1"/>
  <c r="Q5747" i="1"/>
  <c r="P5747" i="1"/>
  <c r="O5747" i="1"/>
  <c r="M5747" i="1"/>
  <c r="N5747" i="1" s="1"/>
  <c r="T5746" i="1"/>
  <c r="S5746" i="1"/>
  <c r="R5746" i="1"/>
  <c r="Q5746" i="1"/>
  <c r="P5746" i="1"/>
  <c r="O5746" i="1"/>
  <c r="M5746" i="1"/>
  <c r="N5746" i="1" s="1"/>
  <c r="T5745" i="1"/>
  <c r="S5745" i="1"/>
  <c r="R5745" i="1"/>
  <c r="Q5745" i="1"/>
  <c r="P5745" i="1"/>
  <c r="O5745" i="1"/>
  <c r="M5745" i="1"/>
  <c r="N5745" i="1" s="1"/>
  <c r="T5744" i="1"/>
  <c r="S5744" i="1"/>
  <c r="R5744" i="1"/>
  <c r="Q5744" i="1"/>
  <c r="P5744" i="1"/>
  <c r="O5744" i="1"/>
  <c r="M5744" i="1"/>
  <c r="N5744" i="1" s="1"/>
  <c r="T5743" i="1"/>
  <c r="S5743" i="1"/>
  <c r="R5743" i="1"/>
  <c r="Q5743" i="1"/>
  <c r="P5743" i="1"/>
  <c r="O5743" i="1"/>
  <c r="M5743" i="1"/>
  <c r="N5743" i="1" s="1"/>
  <c r="T5742" i="1"/>
  <c r="S5742" i="1"/>
  <c r="R5742" i="1"/>
  <c r="Q5742" i="1"/>
  <c r="P5742" i="1"/>
  <c r="O5742" i="1"/>
  <c r="M5742" i="1"/>
  <c r="N5742" i="1" s="1"/>
  <c r="T5741" i="1"/>
  <c r="S5741" i="1"/>
  <c r="R5741" i="1"/>
  <c r="Q5741" i="1"/>
  <c r="P5741" i="1"/>
  <c r="O5741" i="1"/>
  <c r="M5741" i="1"/>
  <c r="N5741" i="1" s="1"/>
  <c r="T5740" i="1"/>
  <c r="S5740" i="1"/>
  <c r="R5740" i="1"/>
  <c r="Q5740" i="1"/>
  <c r="P5740" i="1"/>
  <c r="O5740" i="1"/>
  <c r="M5740" i="1"/>
  <c r="N5740" i="1" s="1"/>
  <c r="T5739" i="1"/>
  <c r="S5739" i="1"/>
  <c r="R5739" i="1"/>
  <c r="Q5739" i="1"/>
  <c r="P5739" i="1"/>
  <c r="O5739" i="1"/>
  <c r="M5739" i="1"/>
  <c r="N5739" i="1" s="1"/>
  <c r="T5738" i="1"/>
  <c r="S5738" i="1"/>
  <c r="R5738" i="1"/>
  <c r="Q5738" i="1"/>
  <c r="P5738" i="1"/>
  <c r="O5738" i="1"/>
  <c r="M5738" i="1"/>
  <c r="N5738" i="1" s="1"/>
  <c r="T5737" i="1"/>
  <c r="S5737" i="1"/>
  <c r="R5737" i="1"/>
  <c r="Q5737" i="1"/>
  <c r="P5737" i="1"/>
  <c r="O5737" i="1"/>
  <c r="M5737" i="1"/>
  <c r="N5737" i="1" s="1"/>
  <c r="T5736" i="1"/>
  <c r="S5736" i="1"/>
  <c r="R5736" i="1"/>
  <c r="Q5736" i="1"/>
  <c r="P5736" i="1"/>
  <c r="O5736" i="1"/>
  <c r="M5736" i="1"/>
  <c r="N5736" i="1" s="1"/>
  <c r="T5735" i="1"/>
  <c r="S5735" i="1"/>
  <c r="R5735" i="1"/>
  <c r="Q5735" i="1"/>
  <c r="P5735" i="1"/>
  <c r="O5735" i="1"/>
  <c r="M5735" i="1"/>
  <c r="N5735" i="1" s="1"/>
  <c r="T5734" i="1"/>
  <c r="S5734" i="1"/>
  <c r="R5734" i="1"/>
  <c r="Q5734" i="1"/>
  <c r="P5734" i="1"/>
  <c r="O5734" i="1"/>
  <c r="N5734" i="1"/>
  <c r="M5734" i="1"/>
  <c r="T5733" i="1"/>
  <c r="S5733" i="1"/>
  <c r="R5733" i="1"/>
  <c r="Q5733" i="1"/>
  <c r="P5733" i="1"/>
  <c r="O5733" i="1"/>
  <c r="N5733" i="1"/>
  <c r="M5733" i="1"/>
  <c r="T5732" i="1"/>
  <c r="S5732" i="1"/>
  <c r="R5732" i="1"/>
  <c r="Q5732" i="1"/>
  <c r="P5732" i="1"/>
  <c r="O5732" i="1"/>
  <c r="N5732" i="1"/>
  <c r="M5732" i="1"/>
  <c r="T5731" i="1"/>
  <c r="S5731" i="1"/>
  <c r="R5731" i="1"/>
  <c r="Q5731" i="1"/>
  <c r="P5731" i="1"/>
  <c r="O5731" i="1"/>
  <c r="N5731" i="1"/>
  <c r="M5731" i="1"/>
  <c r="T5730" i="1"/>
  <c r="S5730" i="1"/>
  <c r="R5730" i="1"/>
  <c r="Q5730" i="1"/>
  <c r="P5730" i="1"/>
  <c r="O5730" i="1"/>
  <c r="N5730" i="1"/>
  <c r="M5730" i="1"/>
  <c r="T5729" i="1"/>
  <c r="S5729" i="1"/>
  <c r="R5729" i="1"/>
  <c r="Q5729" i="1"/>
  <c r="P5729" i="1"/>
  <c r="O5729" i="1"/>
  <c r="N5729" i="1"/>
  <c r="M5729" i="1"/>
  <c r="T5728" i="1"/>
  <c r="S5728" i="1"/>
  <c r="R5728" i="1"/>
  <c r="Q5728" i="1"/>
  <c r="P5728" i="1"/>
  <c r="O5728" i="1"/>
  <c r="N5728" i="1"/>
  <c r="M5728" i="1"/>
  <c r="T5727" i="1"/>
  <c r="S5727" i="1"/>
  <c r="R5727" i="1"/>
  <c r="Q5727" i="1"/>
  <c r="P5727" i="1"/>
  <c r="O5727" i="1"/>
  <c r="N5727" i="1"/>
  <c r="M5727" i="1"/>
  <c r="T5726" i="1"/>
  <c r="S5726" i="1"/>
  <c r="R5726" i="1"/>
  <c r="Q5726" i="1"/>
  <c r="P5726" i="1"/>
  <c r="O5726" i="1"/>
  <c r="N5726" i="1"/>
  <c r="M5726" i="1"/>
  <c r="T5725" i="1"/>
  <c r="S5725" i="1"/>
  <c r="R5725" i="1"/>
  <c r="Q5725" i="1"/>
  <c r="P5725" i="1"/>
  <c r="O5725" i="1"/>
  <c r="M5725" i="1"/>
  <c r="N5725" i="1" s="1"/>
  <c r="T5724" i="1"/>
  <c r="S5724" i="1"/>
  <c r="R5724" i="1"/>
  <c r="Q5724" i="1"/>
  <c r="P5724" i="1"/>
  <c r="O5724" i="1"/>
  <c r="M5724" i="1"/>
  <c r="N5724" i="1" s="1"/>
  <c r="T5723" i="1"/>
  <c r="S5723" i="1"/>
  <c r="R5723" i="1"/>
  <c r="Q5723" i="1"/>
  <c r="P5723" i="1"/>
  <c r="O5723" i="1"/>
  <c r="M5723" i="1"/>
  <c r="N5723" i="1" s="1"/>
  <c r="T5722" i="1"/>
  <c r="S5722" i="1"/>
  <c r="R5722" i="1"/>
  <c r="Q5722" i="1"/>
  <c r="P5722" i="1"/>
  <c r="O5722" i="1"/>
  <c r="M5722" i="1"/>
  <c r="N5722" i="1" s="1"/>
  <c r="T5721" i="1"/>
  <c r="S5721" i="1"/>
  <c r="R5721" i="1"/>
  <c r="Q5721" i="1"/>
  <c r="P5721" i="1"/>
  <c r="O5721" i="1"/>
  <c r="M5721" i="1"/>
  <c r="N5721" i="1" s="1"/>
  <c r="T5720" i="1"/>
  <c r="S5720" i="1"/>
  <c r="R5720" i="1"/>
  <c r="Q5720" i="1"/>
  <c r="P5720" i="1"/>
  <c r="O5720" i="1"/>
  <c r="M5720" i="1"/>
  <c r="N5720" i="1" s="1"/>
  <c r="T5719" i="1"/>
  <c r="S5719" i="1"/>
  <c r="R5719" i="1"/>
  <c r="Q5719" i="1"/>
  <c r="P5719" i="1"/>
  <c r="O5719" i="1"/>
  <c r="M5719" i="1"/>
  <c r="N5719" i="1" s="1"/>
  <c r="T5718" i="1"/>
  <c r="S5718" i="1"/>
  <c r="R5718" i="1"/>
  <c r="Q5718" i="1"/>
  <c r="P5718" i="1"/>
  <c r="O5718" i="1"/>
  <c r="M5718" i="1"/>
  <c r="N5718" i="1" s="1"/>
  <c r="T5717" i="1"/>
  <c r="S5717" i="1"/>
  <c r="R5717" i="1"/>
  <c r="Q5717" i="1"/>
  <c r="P5717" i="1"/>
  <c r="O5717" i="1"/>
  <c r="M5717" i="1"/>
  <c r="N5717" i="1" s="1"/>
  <c r="T5716" i="1"/>
  <c r="S5716" i="1"/>
  <c r="R5716" i="1"/>
  <c r="Q5716" i="1"/>
  <c r="P5716" i="1"/>
  <c r="O5716" i="1"/>
  <c r="M5716" i="1"/>
  <c r="N5716" i="1" s="1"/>
  <c r="T5715" i="1"/>
  <c r="S5715" i="1"/>
  <c r="R5715" i="1"/>
  <c r="Q5715" i="1"/>
  <c r="P5715" i="1"/>
  <c r="O5715" i="1"/>
  <c r="M5715" i="1"/>
  <c r="N5715" i="1" s="1"/>
  <c r="T5714" i="1"/>
  <c r="S5714" i="1"/>
  <c r="R5714" i="1"/>
  <c r="Q5714" i="1"/>
  <c r="P5714" i="1"/>
  <c r="O5714" i="1"/>
  <c r="M5714" i="1"/>
  <c r="N5714" i="1" s="1"/>
  <c r="T5713" i="1"/>
  <c r="S5713" i="1"/>
  <c r="R5713" i="1"/>
  <c r="Q5713" i="1"/>
  <c r="P5713" i="1"/>
  <c r="O5713" i="1"/>
  <c r="M5713" i="1"/>
  <c r="N5713" i="1" s="1"/>
  <c r="T5712" i="1"/>
  <c r="S5712" i="1"/>
  <c r="R5712" i="1"/>
  <c r="Q5712" i="1"/>
  <c r="P5712" i="1"/>
  <c r="O5712" i="1"/>
  <c r="M5712" i="1"/>
  <c r="N5712" i="1" s="1"/>
  <c r="T5711" i="1"/>
  <c r="S5711" i="1"/>
  <c r="R5711" i="1"/>
  <c r="Q5711" i="1"/>
  <c r="P5711" i="1"/>
  <c r="O5711" i="1"/>
  <c r="M5711" i="1"/>
  <c r="N5711" i="1" s="1"/>
  <c r="T5710" i="1"/>
  <c r="S5710" i="1"/>
  <c r="R5710" i="1"/>
  <c r="Q5710" i="1"/>
  <c r="P5710" i="1"/>
  <c r="O5710" i="1"/>
  <c r="M5710" i="1"/>
  <c r="N5710" i="1" s="1"/>
  <c r="T5709" i="1"/>
  <c r="S5709" i="1"/>
  <c r="R5709" i="1"/>
  <c r="Q5709" i="1"/>
  <c r="P5709" i="1"/>
  <c r="O5709" i="1"/>
  <c r="M5709" i="1"/>
  <c r="N5709" i="1" s="1"/>
  <c r="T5708" i="1"/>
  <c r="S5708" i="1"/>
  <c r="R5708" i="1"/>
  <c r="Q5708" i="1"/>
  <c r="P5708" i="1"/>
  <c r="O5708" i="1"/>
  <c r="M5708" i="1"/>
  <c r="N5708" i="1" s="1"/>
  <c r="T5707" i="1"/>
  <c r="S5707" i="1"/>
  <c r="R5707" i="1"/>
  <c r="Q5707" i="1"/>
  <c r="P5707" i="1"/>
  <c r="O5707" i="1"/>
  <c r="M5707" i="1"/>
  <c r="N5707" i="1" s="1"/>
  <c r="T5706" i="1"/>
  <c r="S5706" i="1"/>
  <c r="R5706" i="1"/>
  <c r="Q5706" i="1"/>
  <c r="P5706" i="1"/>
  <c r="O5706" i="1"/>
  <c r="M5706" i="1"/>
  <c r="N5706" i="1" s="1"/>
  <c r="T5705" i="1"/>
  <c r="S5705" i="1"/>
  <c r="R5705" i="1"/>
  <c r="Q5705" i="1"/>
  <c r="P5705" i="1"/>
  <c r="O5705" i="1"/>
  <c r="M5705" i="1"/>
  <c r="N5705" i="1" s="1"/>
  <c r="T5704" i="1"/>
  <c r="S5704" i="1"/>
  <c r="R5704" i="1"/>
  <c r="Q5704" i="1"/>
  <c r="P5704" i="1"/>
  <c r="O5704" i="1"/>
  <c r="M5704" i="1"/>
  <c r="N5704" i="1" s="1"/>
  <c r="T5703" i="1"/>
  <c r="S5703" i="1"/>
  <c r="R5703" i="1"/>
  <c r="Q5703" i="1"/>
  <c r="P5703" i="1"/>
  <c r="O5703" i="1"/>
  <c r="M5703" i="1"/>
  <c r="N5703" i="1" s="1"/>
  <c r="T5702" i="1"/>
  <c r="S5702" i="1"/>
  <c r="R5702" i="1"/>
  <c r="Q5702" i="1"/>
  <c r="P5702" i="1"/>
  <c r="O5702" i="1"/>
  <c r="M5702" i="1"/>
  <c r="N5702" i="1" s="1"/>
  <c r="T5701" i="1"/>
  <c r="S5701" i="1"/>
  <c r="R5701" i="1"/>
  <c r="Q5701" i="1"/>
  <c r="P5701" i="1"/>
  <c r="O5701" i="1"/>
  <c r="M5701" i="1"/>
  <c r="N5701" i="1" s="1"/>
  <c r="T5700" i="1"/>
  <c r="S5700" i="1"/>
  <c r="R5700" i="1"/>
  <c r="Q5700" i="1"/>
  <c r="P5700" i="1"/>
  <c r="O5700" i="1"/>
  <c r="M5700" i="1"/>
  <c r="N5700" i="1" s="1"/>
  <c r="T5699" i="1"/>
  <c r="S5699" i="1"/>
  <c r="R5699" i="1"/>
  <c r="Q5699" i="1"/>
  <c r="P5699" i="1"/>
  <c r="O5699" i="1"/>
  <c r="M5699" i="1"/>
  <c r="N5699" i="1" s="1"/>
  <c r="T5698" i="1"/>
  <c r="S5698" i="1"/>
  <c r="R5698" i="1"/>
  <c r="Q5698" i="1"/>
  <c r="P5698" i="1"/>
  <c r="O5698" i="1"/>
  <c r="M5698" i="1"/>
  <c r="N5698" i="1" s="1"/>
  <c r="T5697" i="1"/>
  <c r="S5697" i="1"/>
  <c r="R5697" i="1"/>
  <c r="Q5697" i="1"/>
  <c r="P5697" i="1"/>
  <c r="O5697" i="1"/>
  <c r="M5697" i="1"/>
  <c r="N5697" i="1" s="1"/>
  <c r="T5696" i="1"/>
  <c r="S5696" i="1"/>
  <c r="R5696" i="1"/>
  <c r="Q5696" i="1"/>
  <c r="P5696" i="1"/>
  <c r="O5696" i="1"/>
  <c r="M5696" i="1"/>
  <c r="N5696" i="1" s="1"/>
  <c r="T5695" i="1"/>
  <c r="S5695" i="1"/>
  <c r="R5695" i="1"/>
  <c r="Q5695" i="1"/>
  <c r="P5695" i="1"/>
  <c r="O5695" i="1"/>
  <c r="M5695" i="1"/>
  <c r="N5695" i="1" s="1"/>
  <c r="T5694" i="1"/>
  <c r="S5694" i="1"/>
  <c r="R5694" i="1"/>
  <c r="Q5694" i="1"/>
  <c r="P5694" i="1"/>
  <c r="O5694" i="1"/>
  <c r="M5694" i="1"/>
  <c r="N5694" i="1" s="1"/>
  <c r="T5693" i="1"/>
  <c r="S5693" i="1"/>
  <c r="R5693" i="1"/>
  <c r="Q5693" i="1"/>
  <c r="P5693" i="1"/>
  <c r="O5693" i="1"/>
  <c r="M5693" i="1"/>
  <c r="N5693" i="1" s="1"/>
  <c r="T5692" i="1"/>
  <c r="S5692" i="1"/>
  <c r="R5692" i="1"/>
  <c r="Q5692" i="1"/>
  <c r="P5692" i="1"/>
  <c r="O5692" i="1"/>
  <c r="M5692" i="1"/>
  <c r="N5692" i="1" s="1"/>
  <c r="T5691" i="1"/>
  <c r="S5691" i="1"/>
  <c r="R5691" i="1"/>
  <c r="Q5691" i="1"/>
  <c r="P5691" i="1"/>
  <c r="O5691" i="1"/>
  <c r="M5691" i="1"/>
  <c r="N5691" i="1" s="1"/>
  <c r="T5690" i="1"/>
  <c r="S5690" i="1"/>
  <c r="R5690" i="1"/>
  <c r="Q5690" i="1"/>
  <c r="P5690" i="1"/>
  <c r="O5690" i="1"/>
  <c r="M5690" i="1"/>
  <c r="N5690" i="1" s="1"/>
  <c r="T5689" i="1"/>
  <c r="S5689" i="1"/>
  <c r="R5689" i="1"/>
  <c r="Q5689" i="1"/>
  <c r="P5689" i="1"/>
  <c r="O5689" i="1"/>
  <c r="M5689" i="1"/>
  <c r="N5689" i="1" s="1"/>
  <c r="T5688" i="1"/>
  <c r="S5688" i="1"/>
  <c r="R5688" i="1"/>
  <c r="Q5688" i="1"/>
  <c r="P5688" i="1"/>
  <c r="O5688" i="1"/>
  <c r="M5688" i="1"/>
  <c r="N5688" i="1" s="1"/>
  <c r="T5687" i="1"/>
  <c r="S5687" i="1"/>
  <c r="R5687" i="1"/>
  <c r="Q5687" i="1"/>
  <c r="P5687" i="1"/>
  <c r="O5687" i="1"/>
  <c r="M5687" i="1"/>
  <c r="N5687" i="1" s="1"/>
  <c r="T5686" i="1"/>
  <c r="S5686" i="1"/>
  <c r="R5686" i="1"/>
  <c r="Q5686" i="1"/>
  <c r="P5686" i="1"/>
  <c r="O5686" i="1"/>
  <c r="M5686" i="1"/>
  <c r="N5686" i="1" s="1"/>
  <c r="T5685" i="1"/>
  <c r="S5685" i="1"/>
  <c r="R5685" i="1"/>
  <c r="Q5685" i="1"/>
  <c r="P5685" i="1"/>
  <c r="O5685" i="1"/>
  <c r="M5685" i="1"/>
  <c r="N5685" i="1" s="1"/>
  <c r="T5684" i="1"/>
  <c r="S5684" i="1"/>
  <c r="R5684" i="1"/>
  <c r="Q5684" i="1"/>
  <c r="P5684" i="1"/>
  <c r="O5684" i="1"/>
  <c r="M5684" i="1"/>
  <c r="N5684" i="1" s="1"/>
  <c r="T5683" i="1"/>
  <c r="S5683" i="1"/>
  <c r="R5683" i="1"/>
  <c r="Q5683" i="1"/>
  <c r="P5683" i="1"/>
  <c r="O5683" i="1"/>
  <c r="M5683" i="1"/>
  <c r="N5683" i="1" s="1"/>
  <c r="T5682" i="1"/>
  <c r="S5682" i="1"/>
  <c r="R5682" i="1"/>
  <c r="Q5682" i="1"/>
  <c r="P5682" i="1"/>
  <c r="O5682" i="1"/>
  <c r="M5682" i="1"/>
  <c r="N5682" i="1" s="1"/>
  <c r="T5681" i="1"/>
  <c r="S5681" i="1"/>
  <c r="R5681" i="1"/>
  <c r="Q5681" i="1"/>
  <c r="P5681" i="1"/>
  <c r="O5681" i="1"/>
  <c r="M5681" i="1"/>
  <c r="N5681" i="1" s="1"/>
  <c r="T5680" i="1"/>
  <c r="S5680" i="1"/>
  <c r="R5680" i="1"/>
  <c r="Q5680" i="1"/>
  <c r="P5680" i="1"/>
  <c r="O5680" i="1"/>
  <c r="M5680" i="1"/>
  <c r="N5680" i="1" s="1"/>
  <c r="T5679" i="1"/>
  <c r="S5679" i="1"/>
  <c r="R5679" i="1"/>
  <c r="Q5679" i="1"/>
  <c r="P5679" i="1"/>
  <c r="O5679" i="1"/>
  <c r="M5679" i="1"/>
  <c r="N5679" i="1" s="1"/>
  <c r="T5678" i="1"/>
  <c r="S5678" i="1"/>
  <c r="R5678" i="1"/>
  <c r="Q5678" i="1"/>
  <c r="P5678" i="1"/>
  <c r="O5678" i="1"/>
  <c r="M5678" i="1"/>
  <c r="N5678" i="1" s="1"/>
  <c r="T5677" i="1"/>
  <c r="S5677" i="1"/>
  <c r="R5677" i="1"/>
  <c r="Q5677" i="1"/>
  <c r="P5677" i="1"/>
  <c r="O5677" i="1"/>
  <c r="M5677" i="1"/>
  <c r="N5677" i="1" s="1"/>
  <c r="T5676" i="1"/>
  <c r="S5676" i="1"/>
  <c r="R5676" i="1"/>
  <c r="Q5676" i="1"/>
  <c r="P5676" i="1"/>
  <c r="O5676" i="1"/>
  <c r="M5676" i="1"/>
  <c r="N5676" i="1" s="1"/>
  <c r="T5675" i="1"/>
  <c r="S5675" i="1"/>
  <c r="R5675" i="1"/>
  <c r="Q5675" i="1"/>
  <c r="P5675" i="1"/>
  <c r="O5675" i="1"/>
  <c r="M5675" i="1"/>
  <c r="N5675" i="1" s="1"/>
  <c r="T5674" i="1"/>
  <c r="S5674" i="1"/>
  <c r="R5674" i="1"/>
  <c r="Q5674" i="1"/>
  <c r="P5674" i="1"/>
  <c r="O5674" i="1"/>
  <c r="M5674" i="1"/>
  <c r="N5674" i="1" s="1"/>
  <c r="T5673" i="1"/>
  <c r="S5673" i="1"/>
  <c r="R5673" i="1"/>
  <c r="Q5673" i="1"/>
  <c r="P5673" i="1"/>
  <c r="O5673" i="1"/>
  <c r="M5673" i="1"/>
  <c r="N5673" i="1" s="1"/>
  <c r="T5672" i="1"/>
  <c r="S5672" i="1"/>
  <c r="R5672" i="1"/>
  <c r="Q5672" i="1"/>
  <c r="P5672" i="1"/>
  <c r="O5672" i="1"/>
  <c r="M5672" i="1"/>
  <c r="N5672" i="1" s="1"/>
  <c r="T5671" i="1"/>
  <c r="S5671" i="1"/>
  <c r="R5671" i="1"/>
  <c r="Q5671" i="1"/>
  <c r="P5671" i="1"/>
  <c r="O5671" i="1"/>
  <c r="M5671" i="1"/>
  <c r="N5671" i="1" s="1"/>
  <c r="T5670" i="1"/>
  <c r="S5670" i="1"/>
  <c r="R5670" i="1"/>
  <c r="Q5670" i="1"/>
  <c r="P5670" i="1"/>
  <c r="O5670" i="1"/>
  <c r="M5670" i="1"/>
  <c r="N5670" i="1" s="1"/>
  <c r="T5669" i="1"/>
  <c r="S5669" i="1"/>
  <c r="R5669" i="1"/>
  <c r="Q5669" i="1"/>
  <c r="P5669" i="1"/>
  <c r="O5669" i="1"/>
  <c r="M5669" i="1"/>
  <c r="N5669" i="1" s="1"/>
  <c r="T5668" i="1"/>
  <c r="S5668" i="1"/>
  <c r="R5668" i="1"/>
  <c r="Q5668" i="1"/>
  <c r="P5668" i="1"/>
  <c r="O5668" i="1"/>
  <c r="M5668" i="1"/>
  <c r="N5668" i="1" s="1"/>
  <c r="T5667" i="1"/>
  <c r="S5667" i="1"/>
  <c r="R5667" i="1"/>
  <c r="Q5667" i="1"/>
  <c r="P5667" i="1"/>
  <c r="O5667" i="1"/>
  <c r="M5667" i="1"/>
  <c r="N5667" i="1" s="1"/>
  <c r="T5666" i="1"/>
  <c r="S5666" i="1"/>
  <c r="R5666" i="1"/>
  <c r="Q5666" i="1"/>
  <c r="P5666" i="1"/>
  <c r="O5666" i="1"/>
  <c r="M5666" i="1"/>
  <c r="N5666" i="1" s="1"/>
  <c r="T5665" i="1"/>
  <c r="S5665" i="1"/>
  <c r="R5665" i="1"/>
  <c r="Q5665" i="1"/>
  <c r="P5665" i="1"/>
  <c r="O5665" i="1"/>
  <c r="M5665" i="1"/>
  <c r="N5665" i="1" s="1"/>
  <c r="T5664" i="1"/>
  <c r="S5664" i="1"/>
  <c r="R5664" i="1"/>
  <c r="Q5664" i="1"/>
  <c r="P5664" i="1"/>
  <c r="O5664" i="1"/>
  <c r="M5664" i="1"/>
  <c r="N5664" i="1" s="1"/>
  <c r="T5663" i="1"/>
  <c r="S5663" i="1"/>
  <c r="R5663" i="1"/>
  <c r="Q5663" i="1"/>
  <c r="P5663" i="1"/>
  <c r="O5663" i="1"/>
  <c r="M5663" i="1"/>
  <c r="N5663" i="1" s="1"/>
  <c r="T5662" i="1"/>
  <c r="S5662" i="1"/>
  <c r="R5662" i="1"/>
  <c r="Q5662" i="1"/>
  <c r="P5662" i="1"/>
  <c r="O5662" i="1"/>
  <c r="M5662" i="1"/>
  <c r="N5662" i="1" s="1"/>
  <c r="T5661" i="1"/>
  <c r="S5661" i="1"/>
  <c r="R5661" i="1"/>
  <c r="Q5661" i="1"/>
  <c r="P5661" i="1"/>
  <c r="O5661" i="1"/>
  <c r="M5661" i="1"/>
  <c r="N5661" i="1" s="1"/>
  <c r="T5660" i="1"/>
  <c r="S5660" i="1"/>
  <c r="R5660" i="1"/>
  <c r="Q5660" i="1"/>
  <c r="P5660" i="1"/>
  <c r="O5660" i="1"/>
  <c r="M5660" i="1"/>
  <c r="N5660" i="1" s="1"/>
  <c r="T5659" i="1"/>
  <c r="S5659" i="1"/>
  <c r="R5659" i="1"/>
  <c r="Q5659" i="1"/>
  <c r="P5659" i="1"/>
  <c r="O5659" i="1"/>
  <c r="M5659" i="1"/>
  <c r="N5659" i="1" s="1"/>
  <c r="T5658" i="1"/>
  <c r="S5658" i="1"/>
  <c r="R5658" i="1"/>
  <c r="Q5658" i="1"/>
  <c r="P5658" i="1"/>
  <c r="O5658" i="1"/>
  <c r="M5658" i="1"/>
  <c r="N5658" i="1" s="1"/>
  <c r="T5657" i="1"/>
  <c r="S5657" i="1"/>
  <c r="R5657" i="1"/>
  <c r="Q5657" i="1"/>
  <c r="P5657" i="1"/>
  <c r="O5657" i="1"/>
  <c r="M5657" i="1"/>
  <c r="N5657" i="1" s="1"/>
  <c r="T5656" i="1"/>
  <c r="S5656" i="1"/>
  <c r="R5656" i="1"/>
  <c r="Q5656" i="1"/>
  <c r="P5656" i="1"/>
  <c r="O5656" i="1"/>
  <c r="M5656" i="1"/>
  <c r="N5656" i="1" s="1"/>
  <c r="T5655" i="1"/>
  <c r="S5655" i="1"/>
  <c r="R5655" i="1"/>
  <c r="Q5655" i="1"/>
  <c r="P5655" i="1"/>
  <c r="O5655" i="1"/>
  <c r="M5655" i="1"/>
  <c r="N5655" i="1" s="1"/>
  <c r="T5654" i="1"/>
  <c r="S5654" i="1"/>
  <c r="R5654" i="1"/>
  <c r="Q5654" i="1"/>
  <c r="P5654" i="1"/>
  <c r="O5654" i="1"/>
  <c r="M5654" i="1"/>
  <c r="N5654" i="1" s="1"/>
  <c r="T5653" i="1"/>
  <c r="S5653" i="1"/>
  <c r="R5653" i="1"/>
  <c r="Q5653" i="1"/>
  <c r="P5653" i="1"/>
  <c r="O5653" i="1"/>
  <c r="M5653" i="1"/>
  <c r="N5653" i="1" s="1"/>
  <c r="T5652" i="1"/>
  <c r="S5652" i="1"/>
  <c r="R5652" i="1"/>
  <c r="Q5652" i="1"/>
  <c r="P5652" i="1"/>
  <c r="O5652" i="1"/>
  <c r="M5652" i="1"/>
  <c r="N5652" i="1" s="1"/>
  <c r="T5651" i="1"/>
  <c r="S5651" i="1"/>
  <c r="R5651" i="1"/>
  <c r="Q5651" i="1"/>
  <c r="P5651" i="1"/>
  <c r="O5651" i="1"/>
  <c r="M5651" i="1"/>
  <c r="N5651" i="1" s="1"/>
  <c r="T5650" i="1"/>
  <c r="S5650" i="1"/>
  <c r="R5650" i="1"/>
  <c r="Q5650" i="1"/>
  <c r="P5650" i="1"/>
  <c r="O5650" i="1"/>
  <c r="M5650" i="1"/>
  <c r="N5650" i="1" s="1"/>
  <c r="T5649" i="1"/>
  <c r="S5649" i="1"/>
  <c r="R5649" i="1"/>
  <c r="Q5649" i="1"/>
  <c r="P5649" i="1"/>
  <c r="O5649" i="1"/>
  <c r="M5649" i="1"/>
  <c r="N5649" i="1" s="1"/>
  <c r="T5648" i="1"/>
  <c r="S5648" i="1"/>
  <c r="R5648" i="1"/>
  <c r="Q5648" i="1"/>
  <c r="P5648" i="1"/>
  <c r="O5648" i="1"/>
  <c r="M5648" i="1"/>
  <c r="N5648" i="1" s="1"/>
  <c r="T5647" i="1"/>
  <c r="S5647" i="1"/>
  <c r="R5647" i="1"/>
  <c r="Q5647" i="1"/>
  <c r="P5647" i="1"/>
  <c r="O5647" i="1"/>
  <c r="M5647" i="1"/>
  <c r="N5647" i="1" s="1"/>
  <c r="T5646" i="1"/>
  <c r="S5646" i="1"/>
  <c r="R5646" i="1"/>
  <c r="Q5646" i="1"/>
  <c r="P5646" i="1"/>
  <c r="O5646" i="1"/>
  <c r="M5646" i="1"/>
  <c r="N5646" i="1" s="1"/>
  <c r="T5645" i="1"/>
  <c r="S5645" i="1"/>
  <c r="R5645" i="1"/>
  <c r="Q5645" i="1"/>
  <c r="P5645" i="1"/>
  <c r="O5645" i="1"/>
  <c r="M5645" i="1"/>
  <c r="N5645" i="1" s="1"/>
  <c r="T5644" i="1"/>
  <c r="S5644" i="1"/>
  <c r="R5644" i="1"/>
  <c r="Q5644" i="1"/>
  <c r="P5644" i="1"/>
  <c r="O5644" i="1"/>
  <c r="M5644" i="1"/>
  <c r="N5644" i="1" s="1"/>
  <c r="T5643" i="1"/>
  <c r="S5643" i="1"/>
  <c r="R5643" i="1"/>
  <c r="Q5643" i="1"/>
  <c r="P5643" i="1"/>
  <c r="O5643" i="1"/>
  <c r="M5643" i="1"/>
  <c r="N5643" i="1" s="1"/>
  <c r="T5642" i="1"/>
  <c r="S5642" i="1"/>
  <c r="R5642" i="1"/>
  <c r="Q5642" i="1"/>
  <c r="P5642" i="1"/>
  <c r="O5642" i="1"/>
  <c r="M5642" i="1"/>
  <c r="N5642" i="1" s="1"/>
  <c r="T5641" i="1"/>
  <c r="S5641" i="1"/>
  <c r="R5641" i="1"/>
  <c r="Q5641" i="1"/>
  <c r="P5641" i="1"/>
  <c r="O5641" i="1"/>
  <c r="M5641" i="1"/>
  <c r="N5641" i="1" s="1"/>
  <c r="T5640" i="1"/>
  <c r="S5640" i="1"/>
  <c r="R5640" i="1"/>
  <c r="Q5640" i="1"/>
  <c r="P5640" i="1"/>
  <c r="O5640" i="1"/>
  <c r="M5640" i="1"/>
  <c r="N5640" i="1" s="1"/>
  <c r="T5639" i="1"/>
  <c r="S5639" i="1"/>
  <c r="R5639" i="1"/>
  <c r="Q5639" i="1"/>
  <c r="P5639" i="1"/>
  <c r="O5639" i="1"/>
  <c r="M5639" i="1"/>
  <c r="N5639" i="1" s="1"/>
  <c r="T5638" i="1"/>
  <c r="S5638" i="1"/>
  <c r="R5638" i="1"/>
  <c r="Q5638" i="1"/>
  <c r="P5638" i="1"/>
  <c r="O5638" i="1"/>
  <c r="M5638" i="1"/>
  <c r="N5638" i="1" s="1"/>
  <c r="T5637" i="1"/>
  <c r="S5637" i="1"/>
  <c r="R5637" i="1"/>
  <c r="Q5637" i="1"/>
  <c r="P5637" i="1"/>
  <c r="O5637" i="1"/>
  <c r="M5637" i="1"/>
  <c r="N5637" i="1" s="1"/>
  <c r="T5636" i="1"/>
  <c r="S5636" i="1"/>
  <c r="R5636" i="1"/>
  <c r="Q5636" i="1"/>
  <c r="P5636" i="1"/>
  <c r="O5636" i="1"/>
  <c r="M5636" i="1"/>
  <c r="N5636" i="1" s="1"/>
  <c r="T5635" i="1"/>
  <c r="S5635" i="1"/>
  <c r="R5635" i="1"/>
  <c r="Q5635" i="1"/>
  <c r="P5635" i="1"/>
  <c r="O5635" i="1"/>
  <c r="M5635" i="1"/>
  <c r="N5635" i="1" s="1"/>
  <c r="T5634" i="1"/>
  <c r="S5634" i="1"/>
  <c r="R5634" i="1"/>
  <c r="Q5634" i="1"/>
  <c r="P5634" i="1"/>
  <c r="O5634" i="1"/>
  <c r="M5634" i="1"/>
  <c r="N5634" i="1" s="1"/>
  <c r="T5633" i="1"/>
  <c r="S5633" i="1"/>
  <c r="R5633" i="1"/>
  <c r="Q5633" i="1"/>
  <c r="P5633" i="1"/>
  <c r="O5633" i="1"/>
  <c r="M5633" i="1"/>
  <c r="N5633" i="1" s="1"/>
  <c r="T5632" i="1"/>
  <c r="S5632" i="1"/>
  <c r="R5632" i="1"/>
  <c r="Q5632" i="1"/>
  <c r="P5632" i="1"/>
  <c r="O5632" i="1"/>
  <c r="M5632" i="1"/>
  <c r="N5632" i="1" s="1"/>
  <c r="T5631" i="1"/>
  <c r="S5631" i="1"/>
  <c r="R5631" i="1"/>
  <c r="Q5631" i="1"/>
  <c r="P5631" i="1"/>
  <c r="O5631" i="1"/>
  <c r="M5631" i="1"/>
  <c r="N5631" i="1" s="1"/>
  <c r="T5630" i="1"/>
  <c r="S5630" i="1"/>
  <c r="R5630" i="1"/>
  <c r="Q5630" i="1"/>
  <c r="P5630" i="1"/>
  <c r="O5630" i="1"/>
  <c r="M5630" i="1"/>
  <c r="N5630" i="1" s="1"/>
  <c r="T5629" i="1"/>
  <c r="S5629" i="1"/>
  <c r="R5629" i="1"/>
  <c r="Q5629" i="1"/>
  <c r="P5629" i="1"/>
  <c r="O5629" i="1"/>
  <c r="M5629" i="1"/>
  <c r="N5629" i="1" s="1"/>
  <c r="T5628" i="1"/>
  <c r="S5628" i="1"/>
  <c r="R5628" i="1"/>
  <c r="Q5628" i="1"/>
  <c r="P5628" i="1"/>
  <c r="O5628" i="1"/>
  <c r="M5628" i="1"/>
  <c r="N5628" i="1" s="1"/>
  <c r="T5627" i="1"/>
  <c r="S5627" i="1"/>
  <c r="R5627" i="1"/>
  <c r="Q5627" i="1"/>
  <c r="P5627" i="1"/>
  <c r="O5627" i="1"/>
  <c r="M5627" i="1"/>
  <c r="N5627" i="1" s="1"/>
  <c r="T5626" i="1"/>
  <c r="S5626" i="1"/>
  <c r="R5626" i="1"/>
  <c r="Q5626" i="1"/>
  <c r="P5626" i="1"/>
  <c r="O5626" i="1"/>
  <c r="M5626" i="1"/>
  <c r="N5626" i="1" s="1"/>
  <c r="T5625" i="1"/>
  <c r="S5625" i="1"/>
  <c r="R5625" i="1"/>
  <c r="Q5625" i="1"/>
  <c r="P5625" i="1"/>
  <c r="O5625" i="1"/>
  <c r="M5625" i="1"/>
  <c r="N5625" i="1" s="1"/>
  <c r="T5624" i="1"/>
  <c r="S5624" i="1"/>
  <c r="R5624" i="1"/>
  <c r="Q5624" i="1"/>
  <c r="P5624" i="1"/>
  <c r="O5624" i="1"/>
  <c r="M5624" i="1"/>
  <c r="N5624" i="1" s="1"/>
  <c r="T5623" i="1"/>
  <c r="S5623" i="1"/>
  <c r="R5623" i="1"/>
  <c r="Q5623" i="1"/>
  <c r="P5623" i="1"/>
  <c r="O5623" i="1"/>
  <c r="M5623" i="1"/>
  <c r="N5623" i="1" s="1"/>
  <c r="T5622" i="1"/>
  <c r="S5622" i="1"/>
  <c r="R5622" i="1"/>
  <c r="Q5622" i="1"/>
  <c r="P5622" i="1"/>
  <c r="O5622" i="1"/>
  <c r="M5622" i="1"/>
  <c r="N5622" i="1" s="1"/>
  <c r="T5621" i="1"/>
  <c r="S5621" i="1"/>
  <c r="R5621" i="1"/>
  <c r="Q5621" i="1"/>
  <c r="P5621" i="1"/>
  <c r="O5621" i="1"/>
  <c r="M5621" i="1"/>
  <c r="N5621" i="1" s="1"/>
  <c r="T5620" i="1"/>
  <c r="S5620" i="1"/>
  <c r="R5620" i="1"/>
  <c r="Q5620" i="1"/>
  <c r="P5620" i="1"/>
  <c r="O5620" i="1"/>
  <c r="M5620" i="1"/>
  <c r="N5620" i="1" s="1"/>
  <c r="T5619" i="1"/>
  <c r="S5619" i="1"/>
  <c r="R5619" i="1"/>
  <c r="Q5619" i="1"/>
  <c r="P5619" i="1"/>
  <c r="O5619" i="1"/>
  <c r="M5619" i="1"/>
  <c r="N5619" i="1" s="1"/>
  <c r="T5618" i="1"/>
  <c r="S5618" i="1"/>
  <c r="R5618" i="1"/>
  <c r="Q5618" i="1"/>
  <c r="P5618" i="1"/>
  <c r="O5618" i="1"/>
  <c r="M5618" i="1"/>
  <c r="N5618" i="1" s="1"/>
  <c r="T5617" i="1"/>
  <c r="S5617" i="1"/>
  <c r="R5617" i="1"/>
  <c r="Q5617" i="1"/>
  <c r="P5617" i="1"/>
  <c r="O5617" i="1"/>
  <c r="M5617" i="1"/>
  <c r="N5617" i="1" s="1"/>
  <c r="T5616" i="1"/>
  <c r="S5616" i="1"/>
  <c r="R5616" i="1"/>
  <c r="Q5616" i="1"/>
  <c r="P5616" i="1"/>
  <c r="O5616" i="1"/>
  <c r="M5616" i="1"/>
  <c r="N5616" i="1" s="1"/>
  <c r="T5615" i="1"/>
  <c r="S5615" i="1"/>
  <c r="R5615" i="1"/>
  <c r="Q5615" i="1"/>
  <c r="P5615" i="1"/>
  <c r="O5615" i="1"/>
  <c r="M5615" i="1"/>
  <c r="N5615" i="1" s="1"/>
  <c r="T5614" i="1"/>
  <c r="S5614" i="1"/>
  <c r="R5614" i="1"/>
  <c r="Q5614" i="1"/>
  <c r="P5614" i="1"/>
  <c r="O5614" i="1"/>
  <c r="M5614" i="1"/>
  <c r="N5614" i="1" s="1"/>
  <c r="T5613" i="1"/>
  <c r="S5613" i="1"/>
  <c r="R5613" i="1"/>
  <c r="Q5613" i="1"/>
  <c r="P5613" i="1"/>
  <c r="O5613" i="1"/>
  <c r="M5613" i="1"/>
  <c r="N5613" i="1" s="1"/>
  <c r="T5612" i="1"/>
  <c r="S5612" i="1"/>
  <c r="R5612" i="1"/>
  <c r="Q5612" i="1"/>
  <c r="P5612" i="1"/>
  <c r="O5612" i="1"/>
  <c r="M5612" i="1"/>
  <c r="N5612" i="1" s="1"/>
  <c r="T5611" i="1"/>
  <c r="S5611" i="1"/>
  <c r="R5611" i="1"/>
  <c r="Q5611" i="1"/>
  <c r="P5611" i="1"/>
  <c r="O5611" i="1"/>
  <c r="M5611" i="1"/>
  <c r="N5611" i="1" s="1"/>
  <c r="T5610" i="1"/>
  <c r="S5610" i="1"/>
  <c r="R5610" i="1"/>
  <c r="Q5610" i="1"/>
  <c r="P5610" i="1"/>
  <c r="O5610" i="1"/>
  <c r="M5610" i="1"/>
  <c r="N5610" i="1" s="1"/>
  <c r="T5609" i="1"/>
  <c r="S5609" i="1"/>
  <c r="R5609" i="1"/>
  <c r="Q5609" i="1"/>
  <c r="P5609" i="1"/>
  <c r="O5609" i="1"/>
  <c r="M5609" i="1"/>
  <c r="N5609" i="1" s="1"/>
  <c r="T5608" i="1"/>
  <c r="S5608" i="1"/>
  <c r="R5608" i="1"/>
  <c r="Q5608" i="1"/>
  <c r="P5608" i="1"/>
  <c r="O5608" i="1"/>
  <c r="M5608" i="1"/>
  <c r="N5608" i="1" s="1"/>
  <c r="T5607" i="1"/>
  <c r="S5607" i="1"/>
  <c r="R5607" i="1"/>
  <c r="Q5607" i="1"/>
  <c r="P5607" i="1"/>
  <c r="O5607" i="1"/>
  <c r="M5607" i="1"/>
  <c r="N5607" i="1" s="1"/>
  <c r="T5606" i="1"/>
  <c r="S5606" i="1"/>
  <c r="R5606" i="1"/>
  <c r="Q5606" i="1"/>
  <c r="P5606" i="1"/>
  <c r="O5606" i="1"/>
  <c r="M5606" i="1"/>
  <c r="N5606" i="1" s="1"/>
  <c r="T5605" i="1"/>
  <c r="S5605" i="1"/>
  <c r="R5605" i="1"/>
  <c r="Q5605" i="1"/>
  <c r="P5605" i="1"/>
  <c r="O5605" i="1"/>
  <c r="M5605" i="1"/>
  <c r="N5605" i="1" s="1"/>
  <c r="T5604" i="1"/>
  <c r="S5604" i="1"/>
  <c r="R5604" i="1"/>
  <c r="Q5604" i="1"/>
  <c r="P5604" i="1"/>
  <c r="O5604" i="1"/>
  <c r="M5604" i="1"/>
  <c r="N5604" i="1" s="1"/>
  <c r="T5603" i="1"/>
  <c r="S5603" i="1"/>
  <c r="R5603" i="1"/>
  <c r="Q5603" i="1"/>
  <c r="P5603" i="1"/>
  <c r="O5603" i="1"/>
  <c r="M5603" i="1"/>
  <c r="N5603" i="1" s="1"/>
  <c r="T5602" i="1"/>
  <c r="S5602" i="1"/>
  <c r="R5602" i="1"/>
  <c r="Q5602" i="1"/>
  <c r="P5602" i="1"/>
  <c r="O5602" i="1"/>
  <c r="M5602" i="1"/>
  <c r="N5602" i="1" s="1"/>
  <c r="T5601" i="1"/>
  <c r="S5601" i="1"/>
  <c r="R5601" i="1"/>
  <c r="Q5601" i="1"/>
  <c r="P5601" i="1"/>
  <c r="O5601" i="1"/>
  <c r="M5601" i="1"/>
  <c r="N5601" i="1" s="1"/>
  <c r="T5600" i="1"/>
  <c r="S5600" i="1"/>
  <c r="R5600" i="1"/>
  <c r="Q5600" i="1"/>
  <c r="P5600" i="1"/>
  <c r="O5600" i="1"/>
  <c r="M5600" i="1"/>
  <c r="N5600" i="1" s="1"/>
  <c r="T5599" i="1"/>
  <c r="S5599" i="1"/>
  <c r="R5599" i="1"/>
  <c r="Q5599" i="1"/>
  <c r="P5599" i="1"/>
  <c r="O5599" i="1"/>
  <c r="M5599" i="1"/>
  <c r="N5599" i="1" s="1"/>
  <c r="T5598" i="1"/>
  <c r="S5598" i="1"/>
  <c r="R5598" i="1"/>
  <c r="Q5598" i="1"/>
  <c r="P5598" i="1"/>
  <c r="O5598" i="1"/>
  <c r="M5598" i="1"/>
  <c r="N5598" i="1" s="1"/>
  <c r="T5597" i="1"/>
  <c r="S5597" i="1"/>
  <c r="R5597" i="1"/>
  <c r="Q5597" i="1"/>
  <c r="P5597" i="1"/>
  <c r="O5597" i="1"/>
  <c r="M5597" i="1"/>
  <c r="N5597" i="1" s="1"/>
  <c r="T5596" i="1"/>
  <c r="S5596" i="1"/>
  <c r="R5596" i="1"/>
  <c r="Q5596" i="1"/>
  <c r="P5596" i="1"/>
  <c r="O5596" i="1"/>
  <c r="M5596" i="1"/>
  <c r="N5596" i="1" s="1"/>
  <c r="T5595" i="1"/>
  <c r="S5595" i="1"/>
  <c r="R5595" i="1"/>
  <c r="Q5595" i="1"/>
  <c r="P5595" i="1"/>
  <c r="O5595" i="1"/>
  <c r="M5595" i="1"/>
  <c r="N5595" i="1" s="1"/>
  <c r="T5594" i="1"/>
  <c r="S5594" i="1"/>
  <c r="R5594" i="1"/>
  <c r="Q5594" i="1"/>
  <c r="P5594" i="1"/>
  <c r="O5594" i="1"/>
  <c r="M5594" i="1"/>
  <c r="N5594" i="1" s="1"/>
  <c r="T5593" i="1"/>
  <c r="S5593" i="1"/>
  <c r="R5593" i="1"/>
  <c r="Q5593" i="1"/>
  <c r="P5593" i="1"/>
  <c r="O5593" i="1"/>
  <c r="M5593" i="1"/>
  <c r="N5593" i="1" s="1"/>
  <c r="T5592" i="1"/>
  <c r="S5592" i="1"/>
  <c r="R5592" i="1"/>
  <c r="Q5592" i="1"/>
  <c r="P5592" i="1"/>
  <c r="O5592" i="1"/>
  <c r="M5592" i="1"/>
  <c r="N5592" i="1" s="1"/>
  <c r="T5591" i="1"/>
  <c r="S5591" i="1"/>
  <c r="R5591" i="1"/>
  <c r="Q5591" i="1"/>
  <c r="P5591" i="1"/>
  <c r="O5591" i="1"/>
  <c r="M5591" i="1"/>
  <c r="N5591" i="1" s="1"/>
  <c r="T5590" i="1"/>
  <c r="S5590" i="1"/>
  <c r="R5590" i="1"/>
  <c r="Q5590" i="1"/>
  <c r="P5590" i="1"/>
  <c r="O5590" i="1"/>
  <c r="M5590" i="1"/>
  <c r="N5590" i="1" s="1"/>
  <c r="T5589" i="1"/>
  <c r="S5589" i="1"/>
  <c r="R5589" i="1"/>
  <c r="Q5589" i="1"/>
  <c r="P5589" i="1"/>
  <c r="O5589" i="1"/>
  <c r="N5589" i="1"/>
  <c r="M5589" i="1"/>
  <c r="T5588" i="1"/>
  <c r="S5588" i="1"/>
  <c r="R5588" i="1"/>
  <c r="Q5588" i="1"/>
  <c r="P5588" i="1"/>
  <c r="O5588" i="1"/>
  <c r="N5588" i="1"/>
  <c r="M5588" i="1"/>
  <c r="T5587" i="1"/>
  <c r="S5587" i="1"/>
  <c r="R5587" i="1"/>
  <c r="Q5587" i="1"/>
  <c r="P5587" i="1"/>
  <c r="O5587" i="1"/>
  <c r="N5587" i="1"/>
  <c r="M5587" i="1"/>
  <c r="T5586" i="1"/>
  <c r="S5586" i="1"/>
  <c r="R5586" i="1"/>
  <c r="Q5586" i="1"/>
  <c r="P5586" i="1"/>
  <c r="O5586" i="1"/>
  <c r="N5586" i="1"/>
  <c r="M5586" i="1"/>
  <c r="T5585" i="1"/>
  <c r="S5585" i="1"/>
  <c r="R5585" i="1"/>
  <c r="Q5585" i="1"/>
  <c r="P5585" i="1"/>
  <c r="O5585" i="1"/>
  <c r="N5585" i="1"/>
  <c r="M5585" i="1"/>
  <c r="T5584" i="1"/>
  <c r="S5584" i="1"/>
  <c r="R5584" i="1"/>
  <c r="Q5584" i="1"/>
  <c r="P5584" i="1"/>
  <c r="O5584" i="1"/>
  <c r="N5584" i="1"/>
  <c r="M5584" i="1"/>
  <c r="T5583" i="1"/>
  <c r="S5583" i="1"/>
  <c r="R5583" i="1"/>
  <c r="Q5583" i="1"/>
  <c r="P5583" i="1"/>
  <c r="O5583" i="1"/>
  <c r="N5583" i="1"/>
  <c r="M5583" i="1"/>
  <c r="T5582" i="1"/>
  <c r="S5582" i="1"/>
  <c r="R5582" i="1"/>
  <c r="Q5582" i="1"/>
  <c r="P5582" i="1"/>
  <c r="O5582" i="1"/>
  <c r="N5582" i="1"/>
  <c r="M5582" i="1"/>
  <c r="T5581" i="1"/>
  <c r="S5581" i="1"/>
  <c r="R5581" i="1"/>
  <c r="Q5581" i="1"/>
  <c r="P5581" i="1"/>
  <c r="O5581" i="1"/>
  <c r="N5581" i="1"/>
  <c r="M5581" i="1"/>
  <c r="T5580" i="1"/>
  <c r="S5580" i="1"/>
  <c r="R5580" i="1"/>
  <c r="Q5580" i="1"/>
  <c r="P5580" i="1"/>
  <c r="O5580" i="1"/>
  <c r="N5580" i="1"/>
  <c r="M5580" i="1"/>
  <c r="T5579" i="1"/>
  <c r="S5579" i="1"/>
  <c r="R5579" i="1"/>
  <c r="Q5579" i="1"/>
  <c r="P5579" i="1"/>
  <c r="O5579" i="1"/>
  <c r="N5579" i="1"/>
  <c r="M5579" i="1"/>
  <c r="T5578" i="1"/>
  <c r="S5578" i="1"/>
  <c r="R5578" i="1"/>
  <c r="Q5578" i="1"/>
  <c r="P5578" i="1"/>
  <c r="O5578" i="1"/>
  <c r="N5578" i="1"/>
  <c r="M5578" i="1"/>
  <c r="T5577" i="1"/>
  <c r="S5577" i="1"/>
  <c r="R5577" i="1"/>
  <c r="Q5577" i="1"/>
  <c r="P5577" i="1"/>
  <c r="O5577" i="1"/>
  <c r="N5577" i="1"/>
  <c r="M5577" i="1"/>
  <c r="T5576" i="1"/>
  <c r="S5576" i="1"/>
  <c r="R5576" i="1"/>
  <c r="Q5576" i="1"/>
  <c r="P5576" i="1"/>
  <c r="O5576" i="1"/>
  <c r="N5576" i="1"/>
  <c r="M5576" i="1"/>
  <c r="T5575" i="1"/>
  <c r="S5575" i="1"/>
  <c r="R5575" i="1"/>
  <c r="Q5575" i="1"/>
  <c r="P5575" i="1"/>
  <c r="O5575" i="1"/>
  <c r="N5575" i="1"/>
  <c r="M5575" i="1"/>
  <c r="T5574" i="1"/>
  <c r="S5574" i="1"/>
  <c r="R5574" i="1"/>
  <c r="Q5574" i="1"/>
  <c r="P5574" i="1"/>
  <c r="O5574" i="1"/>
  <c r="N5574" i="1"/>
  <c r="M5574" i="1"/>
  <c r="T5573" i="1"/>
  <c r="S5573" i="1"/>
  <c r="R5573" i="1"/>
  <c r="Q5573" i="1"/>
  <c r="P5573" i="1"/>
  <c r="O5573" i="1"/>
  <c r="N5573" i="1"/>
  <c r="M5573" i="1"/>
  <c r="T5572" i="1"/>
  <c r="S5572" i="1"/>
  <c r="R5572" i="1"/>
  <c r="Q5572" i="1"/>
  <c r="P5572" i="1"/>
  <c r="O5572" i="1"/>
  <c r="N5572" i="1"/>
  <c r="M5572" i="1"/>
  <c r="T5571" i="1"/>
  <c r="S5571" i="1"/>
  <c r="R5571" i="1"/>
  <c r="Q5571" i="1"/>
  <c r="P5571" i="1"/>
  <c r="O5571" i="1"/>
  <c r="N5571" i="1"/>
  <c r="M5571" i="1"/>
  <c r="T5570" i="1"/>
  <c r="S5570" i="1"/>
  <c r="R5570" i="1"/>
  <c r="Q5570" i="1"/>
  <c r="P5570" i="1"/>
  <c r="O5570" i="1"/>
  <c r="N5570" i="1"/>
  <c r="M5570" i="1"/>
  <c r="T5569" i="1"/>
  <c r="S5569" i="1"/>
  <c r="R5569" i="1"/>
  <c r="Q5569" i="1"/>
  <c r="P5569" i="1"/>
  <c r="O5569" i="1"/>
  <c r="N5569" i="1"/>
  <c r="M5569" i="1"/>
  <c r="T5568" i="1"/>
  <c r="S5568" i="1"/>
  <c r="R5568" i="1"/>
  <c r="Q5568" i="1"/>
  <c r="P5568" i="1"/>
  <c r="O5568" i="1"/>
  <c r="N5568" i="1"/>
  <c r="M5568" i="1"/>
  <c r="T5567" i="1"/>
  <c r="S5567" i="1"/>
  <c r="R5567" i="1"/>
  <c r="Q5567" i="1"/>
  <c r="P5567" i="1"/>
  <c r="O5567" i="1"/>
  <c r="N5567" i="1"/>
  <c r="M5567" i="1"/>
  <c r="T5566" i="1"/>
  <c r="S5566" i="1"/>
  <c r="R5566" i="1"/>
  <c r="Q5566" i="1"/>
  <c r="P5566" i="1"/>
  <c r="O5566" i="1"/>
  <c r="N5566" i="1"/>
  <c r="M5566" i="1"/>
  <c r="T5565" i="1"/>
  <c r="S5565" i="1"/>
  <c r="R5565" i="1"/>
  <c r="Q5565" i="1"/>
  <c r="P5565" i="1"/>
  <c r="O5565" i="1"/>
  <c r="N5565" i="1"/>
  <c r="M5565" i="1"/>
  <c r="T5564" i="1"/>
  <c r="S5564" i="1"/>
  <c r="R5564" i="1"/>
  <c r="Q5564" i="1"/>
  <c r="P5564" i="1"/>
  <c r="O5564" i="1"/>
  <c r="N5564" i="1"/>
  <c r="M5564" i="1"/>
  <c r="T5563" i="1"/>
  <c r="S5563" i="1"/>
  <c r="R5563" i="1"/>
  <c r="Q5563" i="1"/>
  <c r="P5563" i="1"/>
  <c r="O5563" i="1"/>
  <c r="N5563" i="1"/>
  <c r="M5563" i="1"/>
  <c r="T5562" i="1"/>
  <c r="S5562" i="1"/>
  <c r="R5562" i="1"/>
  <c r="Q5562" i="1"/>
  <c r="P5562" i="1"/>
  <c r="O5562" i="1"/>
  <c r="N5562" i="1"/>
  <c r="M5562" i="1"/>
  <c r="T5561" i="1"/>
  <c r="S5561" i="1"/>
  <c r="R5561" i="1"/>
  <c r="Q5561" i="1"/>
  <c r="P5561" i="1"/>
  <c r="O5561" i="1"/>
  <c r="N5561" i="1"/>
  <c r="M5561" i="1"/>
  <c r="T5560" i="1"/>
  <c r="S5560" i="1"/>
  <c r="R5560" i="1"/>
  <c r="Q5560" i="1"/>
  <c r="P5560" i="1"/>
  <c r="O5560" i="1"/>
  <c r="N5560" i="1"/>
  <c r="M5560" i="1"/>
  <c r="T5559" i="1"/>
  <c r="S5559" i="1"/>
  <c r="R5559" i="1"/>
  <c r="Q5559" i="1"/>
  <c r="P5559" i="1"/>
  <c r="O5559" i="1"/>
  <c r="N5559" i="1"/>
  <c r="M5559" i="1"/>
  <c r="T5558" i="1"/>
  <c r="S5558" i="1"/>
  <c r="R5558" i="1"/>
  <c r="Q5558" i="1"/>
  <c r="P5558" i="1"/>
  <c r="O5558" i="1"/>
  <c r="N5558" i="1"/>
  <c r="M5558" i="1"/>
  <c r="T5557" i="1"/>
  <c r="S5557" i="1"/>
  <c r="R5557" i="1"/>
  <c r="Q5557" i="1"/>
  <c r="P5557" i="1"/>
  <c r="O5557" i="1"/>
  <c r="N5557" i="1"/>
  <c r="M5557" i="1"/>
  <c r="T5556" i="1"/>
  <c r="S5556" i="1"/>
  <c r="R5556" i="1"/>
  <c r="Q5556" i="1"/>
  <c r="P5556" i="1"/>
  <c r="O5556" i="1"/>
  <c r="N5556" i="1"/>
  <c r="M5556" i="1"/>
  <c r="T5555" i="1"/>
  <c r="S5555" i="1"/>
  <c r="R5555" i="1"/>
  <c r="Q5555" i="1"/>
  <c r="P5555" i="1"/>
  <c r="O5555" i="1"/>
  <c r="N5555" i="1"/>
  <c r="M5555" i="1"/>
  <c r="T5554" i="1"/>
  <c r="S5554" i="1"/>
  <c r="R5554" i="1"/>
  <c r="Q5554" i="1"/>
  <c r="P5554" i="1"/>
  <c r="O5554" i="1"/>
  <c r="N5554" i="1"/>
  <c r="M5554" i="1"/>
  <c r="T5553" i="1"/>
  <c r="S5553" i="1"/>
  <c r="R5553" i="1"/>
  <c r="Q5553" i="1"/>
  <c r="P5553" i="1"/>
  <c r="O5553" i="1"/>
  <c r="N5553" i="1"/>
  <c r="M5553" i="1"/>
  <c r="T5552" i="1"/>
  <c r="S5552" i="1"/>
  <c r="R5552" i="1"/>
  <c r="Q5552" i="1"/>
  <c r="P5552" i="1"/>
  <c r="O5552" i="1"/>
  <c r="N5552" i="1"/>
  <c r="M5552" i="1"/>
  <c r="T5551" i="1"/>
  <c r="S5551" i="1"/>
  <c r="R5551" i="1"/>
  <c r="Q5551" i="1"/>
  <c r="P5551" i="1"/>
  <c r="O5551" i="1"/>
  <c r="N5551" i="1"/>
  <c r="M5551" i="1"/>
  <c r="T5550" i="1"/>
  <c r="S5550" i="1"/>
  <c r="R5550" i="1"/>
  <c r="Q5550" i="1"/>
  <c r="P5550" i="1"/>
  <c r="O5550" i="1"/>
  <c r="N5550" i="1"/>
  <c r="M5550" i="1"/>
  <c r="T5549" i="1"/>
  <c r="S5549" i="1"/>
  <c r="R5549" i="1"/>
  <c r="Q5549" i="1"/>
  <c r="P5549" i="1"/>
  <c r="O5549" i="1"/>
  <c r="N5549" i="1"/>
  <c r="M5549" i="1"/>
  <c r="T5548" i="1"/>
  <c r="S5548" i="1"/>
  <c r="R5548" i="1"/>
  <c r="Q5548" i="1"/>
  <c r="P5548" i="1"/>
  <c r="O5548" i="1"/>
  <c r="N5548" i="1"/>
  <c r="M5548" i="1"/>
  <c r="T5547" i="1"/>
  <c r="S5547" i="1"/>
  <c r="R5547" i="1"/>
  <c r="Q5547" i="1"/>
  <c r="P5547" i="1"/>
  <c r="O5547" i="1"/>
  <c r="N5547" i="1"/>
  <c r="M5547" i="1"/>
  <c r="T5546" i="1"/>
  <c r="S5546" i="1"/>
  <c r="R5546" i="1"/>
  <c r="Q5546" i="1"/>
  <c r="P5546" i="1"/>
  <c r="O5546" i="1"/>
  <c r="N5546" i="1"/>
  <c r="M5546" i="1"/>
  <c r="T5545" i="1"/>
  <c r="S5545" i="1"/>
  <c r="R5545" i="1"/>
  <c r="Q5545" i="1"/>
  <c r="P5545" i="1"/>
  <c r="O5545" i="1"/>
  <c r="N5545" i="1"/>
  <c r="M5545" i="1"/>
  <c r="T5544" i="1"/>
  <c r="S5544" i="1"/>
  <c r="R5544" i="1"/>
  <c r="Q5544" i="1"/>
  <c r="P5544" i="1"/>
  <c r="O5544" i="1"/>
  <c r="N5544" i="1"/>
  <c r="M5544" i="1"/>
  <c r="T5543" i="1"/>
  <c r="S5543" i="1"/>
  <c r="R5543" i="1"/>
  <c r="Q5543" i="1"/>
  <c r="P5543" i="1"/>
  <c r="O5543" i="1"/>
  <c r="N5543" i="1"/>
  <c r="M5543" i="1"/>
  <c r="T5542" i="1"/>
  <c r="S5542" i="1"/>
  <c r="R5542" i="1"/>
  <c r="Q5542" i="1"/>
  <c r="P5542" i="1"/>
  <c r="O5542" i="1"/>
  <c r="N5542" i="1"/>
  <c r="M5542" i="1"/>
  <c r="T5541" i="1"/>
  <c r="S5541" i="1"/>
  <c r="R5541" i="1"/>
  <c r="Q5541" i="1"/>
  <c r="P5541" i="1"/>
  <c r="O5541" i="1"/>
  <c r="N5541" i="1"/>
  <c r="M5541" i="1"/>
  <c r="T5540" i="1"/>
  <c r="S5540" i="1"/>
  <c r="R5540" i="1"/>
  <c r="Q5540" i="1"/>
  <c r="P5540" i="1"/>
  <c r="O5540" i="1"/>
  <c r="N5540" i="1"/>
  <c r="M5540" i="1"/>
  <c r="T5539" i="1"/>
  <c r="S5539" i="1"/>
  <c r="R5539" i="1"/>
  <c r="Q5539" i="1"/>
  <c r="P5539" i="1"/>
  <c r="O5539" i="1"/>
  <c r="N5539" i="1"/>
  <c r="M5539" i="1"/>
  <c r="T5538" i="1"/>
  <c r="S5538" i="1"/>
  <c r="R5538" i="1"/>
  <c r="Q5538" i="1"/>
  <c r="P5538" i="1"/>
  <c r="O5538" i="1"/>
  <c r="N5538" i="1"/>
  <c r="M5538" i="1"/>
  <c r="T5537" i="1"/>
  <c r="S5537" i="1"/>
  <c r="R5537" i="1"/>
  <c r="Q5537" i="1"/>
  <c r="P5537" i="1"/>
  <c r="O5537" i="1"/>
  <c r="N5537" i="1"/>
  <c r="M5537" i="1"/>
  <c r="T5536" i="1"/>
  <c r="S5536" i="1"/>
  <c r="R5536" i="1"/>
  <c r="Q5536" i="1"/>
  <c r="P5536" i="1"/>
  <c r="O5536" i="1"/>
  <c r="N5536" i="1"/>
  <c r="M5536" i="1"/>
  <c r="T5535" i="1"/>
  <c r="S5535" i="1"/>
  <c r="R5535" i="1"/>
  <c r="Q5535" i="1"/>
  <c r="P5535" i="1"/>
  <c r="O5535" i="1"/>
  <c r="N5535" i="1"/>
  <c r="M5535" i="1"/>
  <c r="T5534" i="1"/>
  <c r="S5534" i="1"/>
  <c r="R5534" i="1"/>
  <c r="Q5534" i="1"/>
  <c r="P5534" i="1"/>
  <c r="O5534" i="1"/>
  <c r="N5534" i="1"/>
  <c r="M5534" i="1"/>
  <c r="T5533" i="1"/>
  <c r="S5533" i="1"/>
  <c r="R5533" i="1"/>
  <c r="Q5533" i="1"/>
  <c r="P5533" i="1"/>
  <c r="O5533" i="1"/>
  <c r="N5533" i="1"/>
  <c r="M5533" i="1"/>
  <c r="T5532" i="1"/>
  <c r="S5532" i="1"/>
  <c r="R5532" i="1"/>
  <c r="Q5532" i="1"/>
  <c r="P5532" i="1"/>
  <c r="O5532" i="1"/>
  <c r="N5532" i="1"/>
  <c r="M5532" i="1"/>
  <c r="T5531" i="1"/>
  <c r="S5531" i="1"/>
  <c r="R5531" i="1"/>
  <c r="Q5531" i="1"/>
  <c r="P5531" i="1"/>
  <c r="O5531" i="1"/>
  <c r="N5531" i="1"/>
  <c r="M5531" i="1"/>
  <c r="T5530" i="1"/>
  <c r="S5530" i="1"/>
  <c r="R5530" i="1"/>
  <c r="Q5530" i="1"/>
  <c r="P5530" i="1"/>
  <c r="O5530" i="1"/>
  <c r="N5530" i="1"/>
  <c r="M5530" i="1"/>
  <c r="T5529" i="1"/>
  <c r="S5529" i="1"/>
  <c r="R5529" i="1"/>
  <c r="Q5529" i="1"/>
  <c r="P5529" i="1"/>
  <c r="O5529" i="1"/>
  <c r="N5529" i="1"/>
  <c r="M5529" i="1"/>
  <c r="T5528" i="1"/>
  <c r="S5528" i="1"/>
  <c r="R5528" i="1"/>
  <c r="Q5528" i="1"/>
  <c r="P5528" i="1"/>
  <c r="O5528" i="1"/>
  <c r="N5528" i="1"/>
  <c r="M5528" i="1"/>
  <c r="T5527" i="1"/>
  <c r="S5527" i="1"/>
  <c r="R5527" i="1"/>
  <c r="Q5527" i="1"/>
  <c r="P5527" i="1"/>
  <c r="O5527" i="1"/>
  <c r="N5527" i="1"/>
  <c r="M5527" i="1"/>
  <c r="T5526" i="1"/>
  <c r="S5526" i="1"/>
  <c r="R5526" i="1"/>
  <c r="Q5526" i="1"/>
  <c r="P5526" i="1"/>
  <c r="O5526" i="1"/>
  <c r="N5526" i="1"/>
  <c r="M5526" i="1"/>
  <c r="T5525" i="1"/>
  <c r="S5525" i="1"/>
  <c r="R5525" i="1"/>
  <c r="Q5525" i="1"/>
  <c r="P5525" i="1"/>
  <c r="O5525" i="1"/>
  <c r="N5525" i="1"/>
  <c r="M5525" i="1"/>
  <c r="T5524" i="1"/>
  <c r="S5524" i="1"/>
  <c r="R5524" i="1"/>
  <c r="Q5524" i="1"/>
  <c r="P5524" i="1"/>
  <c r="O5524" i="1"/>
  <c r="N5524" i="1"/>
  <c r="M5524" i="1"/>
  <c r="T5523" i="1"/>
  <c r="S5523" i="1"/>
  <c r="R5523" i="1"/>
  <c r="Q5523" i="1"/>
  <c r="P5523" i="1"/>
  <c r="O5523" i="1"/>
  <c r="N5523" i="1"/>
  <c r="M5523" i="1"/>
  <c r="T5522" i="1"/>
  <c r="S5522" i="1"/>
  <c r="R5522" i="1"/>
  <c r="Q5522" i="1"/>
  <c r="P5522" i="1"/>
  <c r="O5522" i="1"/>
  <c r="N5522" i="1"/>
  <c r="M5522" i="1"/>
  <c r="T5521" i="1"/>
  <c r="S5521" i="1"/>
  <c r="R5521" i="1"/>
  <c r="Q5521" i="1"/>
  <c r="P5521" i="1"/>
  <c r="O5521" i="1"/>
  <c r="N5521" i="1"/>
  <c r="M5521" i="1"/>
  <c r="T5520" i="1"/>
  <c r="S5520" i="1"/>
  <c r="R5520" i="1"/>
  <c r="Q5520" i="1"/>
  <c r="P5520" i="1"/>
  <c r="O5520" i="1"/>
  <c r="N5520" i="1"/>
  <c r="M5520" i="1"/>
  <c r="T5519" i="1"/>
  <c r="S5519" i="1"/>
  <c r="R5519" i="1"/>
  <c r="Q5519" i="1"/>
  <c r="P5519" i="1"/>
  <c r="O5519" i="1"/>
  <c r="N5519" i="1"/>
  <c r="M5519" i="1"/>
  <c r="T5518" i="1"/>
  <c r="S5518" i="1"/>
  <c r="R5518" i="1"/>
  <c r="Q5518" i="1"/>
  <c r="P5518" i="1"/>
  <c r="O5518" i="1"/>
  <c r="N5518" i="1"/>
  <c r="M5518" i="1"/>
  <c r="T5517" i="1"/>
  <c r="S5517" i="1"/>
  <c r="R5517" i="1"/>
  <c r="Q5517" i="1"/>
  <c r="P5517" i="1"/>
  <c r="O5517" i="1"/>
  <c r="N5517" i="1"/>
  <c r="M5517" i="1"/>
  <c r="T5516" i="1"/>
  <c r="S5516" i="1"/>
  <c r="R5516" i="1"/>
  <c r="Q5516" i="1"/>
  <c r="P5516" i="1"/>
  <c r="O5516" i="1"/>
  <c r="N5516" i="1"/>
  <c r="M5516" i="1"/>
  <c r="T5515" i="1"/>
  <c r="S5515" i="1"/>
  <c r="R5515" i="1"/>
  <c r="Q5515" i="1"/>
  <c r="P5515" i="1"/>
  <c r="O5515" i="1"/>
  <c r="N5515" i="1"/>
  <c r="M5515" i="1"/>
  <c r="T5514" i="1"/>
  <c r="S5514" i="1"/>
  <c r="R5514" i="1"/>
  <c r="Q5514" i="1"/>
  <c r="P5514" i="1"/>
  <c r="O5514" i="1"/>
  <c r="N5514" i="1"/>
  <c r="M5514" i="1"/>
  <c r="T5513" i="1"/>
  <c r="S5513" i="1"/>
  <c r="R5513" i="1"/>
  <c r="Q5513" i="1"/>
  <c r="P5513" i="1"/>
  <c r="O5513" i="1"/>
  <c r="N5513" i="1"/>
  <c r="M5513" i="1"/>
  <c r="T5512" i="1"/>
  <c r="S5512" i="1"/>
  <c r="R5512" i="1"/>
  <c r="Q5512" i="1"/>
  <c r="P5512" i="1"/>
  <c r="O5512" i="1"/>
  <c r="N5512" i="1"/>
  <c r="M5512" i="1"/>
  <c r="T5511" i="1"/>
  <c r="S5511" i="1"/>
  <c r="R5511" i="1"/>
  <c r="Q5511" i="1"/>
  <c r="P5511" i="1"/>
  <c r="O5511" i="1"/>
  <c r="N5511" i="1"/>
  <c r="M5511" i="1"/>
  <c r="T5510" i="1"/>
  <c r="S5510" i="1"/>
  <c r="R5510" i="1"/>
  <c r="Q5510" i="1"/>
  <c r="P5510" i="1"/>
  <c r="O5510" i="1"/>
  <c r="M5510" i="1"/>
  <c r="N5510" i="1" s="1"/>
  <c r="T5509" i="1"/>
  <c r="S5509" i="1"/>
  <c r="R5509" i="1"/>
  <c r="Q5509" i="1"/>
  <c r="P5509" i="1"/>
  <c r="O5509" i="1"/>
  <c r="M5509" i="1"/>
  <c r="N5509" i="1" s="1"/>
  <c r="T5508" i="1"/>
  <c r="S5508" i="1"/>
  <c r="R5508" i="1"/>
  <c r="Q5508" i="1"/>
  <c r="P5508" i="1"/>
  <c r="O5508" i="1"/>
  <c r="M5508" i="1"/>
  <c r="N5508" i="1" s="1"/>
  <c r="T5507" i="1"/>
  <c r="S5507" i="1"/>
  <c r="R5507" i="1"/>
  <c r="Q5507" i="1"/>
  <c r="P5507" i="1"/>
  <c r="O5507" i="1"/>
  <c r="M5507" i="1"/>
  <c r="N5507" i="1" s="1"/>
  <c r="T5506" i="1"/>
  <c r="S5506" i="1"/>
  <c r="R5506" i="1"/>
  <c r="Q5506" i="1"/>
  <c r="P5506" i="1"/>
  <c r="O5506" i="1"/>
  <c r="M5506" i="1"/>
  <c r="N5506" i="1" s="1"/>
  <c r="T5505" i="1"/>
  <c r="S5505" i="1"/>
  <c r="R5505" i="1"/>
  <c r="Q5505" i="1"/>
  <c r="P5505" i="1"/>
  <c r="O5505" i="1"/>
  <c r="N5505" i="1"/>
  <c r="M5505" i="1"/>
  <c r="T5504" i="1"/>
  <c r="S5504" i="1"/>
  <c r="R5504" i="1"/>
  <c r="Q5504" i="1"/>
  <c r="P5504" i="1"/>
  <c r="O5504" i="1"/>
  <c r="N5504" i="1"/>
  <c r="M5504" i="1"/>
  <c r="T5503" i="1"/>
  <c r="S5503" i="1"/>
  <c r="R5503" i="1"/>
  <c r="Q5503" i="1"/>
  <c r="P5503" i="1"/>
  <c r="O5503" i="1"/>
  <c r="N5503" i="1"/>
  <c r="M5503" i="1"/>
  <c r="T5502" i="1"/>
  <c r="S5502" i="1"/>
  <c r="R5502" i="1"/>
  <c r="Q5502" i="1"/>
  <c r="P5502" i="1"/>
  <c r="O5502" i="1"/>
  <c r="N5502" i="1"/>
  <c r="M5502" i="1"/>
  <c r="T5501" i="1"/>
  <c r="S5501" i="1"/>
  <c r="R5501" i="1"/>
  <c r="Q5501" i="1"/>
  <c r="P5501" i="1"/>
  <c r="O5501" i="1"/>
  <c r="N5501" i="1"/>
  <c r="M5501" i="1"/>
  <c r="T5500" i="1"/>
  <c r="S5500" i="1"/>
  <c r="R5500" i="1"/>
  <c r="Q5500" i="1"/>
  <c r="P5500" i="1"/>
  <c r="O5500" i="1"/>
  <c r="N5500" i="1"/>
  <c r="M5500" i="1"/>
  <c r="T5499" i="1"/>
  <c r="S5499" i="1"/>
  <c r="R5499" i="1"/>
  <c r="Q5499" i="1"/>
  <c r="P5499" i="1"/>
  <c r="O5499" i="1"/>
  <c r="M5499" i="1"/>
  <c r="N5499" i="1" s="1"/>
  <c r="T5498" i="1"/>
  <c r="S5498" i="1"/>
  <c r="R5498" i="1"/>
  <c r="Q5498" i="1"/>
  <c r="P5498" i="1"/>
  <c r="O5498" i="1"/>
  <c r="M5498" i="1"/>
  <c r="N5498" i="1" s="1"/>
  <c r="T5497" i="1"/>
  <c r="S5497" i="1"/>
  <c r="R5497" i="1"/>
  <c r="Q5497" i="1"/>
  <c r="P5497" i="1"/>
  <c r="O5497" i="1"/>
  <c r="N5497" i="1"/>
  <c r="M5497" i="1"/>
  <c r="T5496" i="1"/>
  <c r="S5496" i="1"/>
  <c r="R5496" i="1"/>
  <c r="Q5496" i="1"/>
  <c r="P5496" i="1"/>
  <c r="O5496" i="1"/>
  <c r="N5496" i="1"/>
  <c r="M5496" i="1"/>
  <c r="T5495" i="1"/>
  <c r="S5495" i="1"/>
  <c r="R5495" i="1"/>
  <c r="Q5495" i="1"/>
  <c r="P5495" i="1"/>
  <c r="O5495" i="1"/>
  <c r="N5495" i="1"/>
  <c r="M5495" i="1"/>
  <c r="T5494" i="1"/>
  <c r="S5494" i="1"/>
  <c r="R5494" i="1"/>
  <c r="Q5494" i="1"/>
  <c r="P5494" i="1"/>
  <c r="O5494" i="1"/>
  <c r="M5494" i="1"/>
  <c r="N5494" i="1" s="1"/>
  <c r="T5493" i="1"/>
  <c r="S5493" i="1"/>
  <c r="R5493" i="1"/>
  <c r="Q5493" i="1"/>
  <c r="P5493" i="1"/>
  <c r="O5493" i="1"/>
  <c r="M5493" i="1"/>
  <c r="N5493" i="1" s="1"/>
  <c r="T5492" i="1"/>
  <c r="S5492" i="1"/>
  <c r="R5492" i="1"/>
  <c r="Q5492" i="1"/>
  <c r="P5492" i="1"/>
  <c r="O5492" i="1"/>
  <c r="M5492" i="1"/>
  <c r="N5492" i="1" s="1"/>
  <c r="T5491" i="1"/>
  <c r="S5491" i="1"/>
  <c r="R5491" i="1"/>
  <c r="Q5491" i="1"/>
  <c r="P5491" i="1"/>
  <c r="O5491" i="1"/>
  <c r="M5491" i="1"/>
  <c r="N5491" i="1" s="1"/>
  <c r="T5490" i="1"/>
  <c r="S5490" i="1"/>
  <c r="R5490" i="1"/>
  <c r="Q5490" i="1"/>
  <c r="P5490" i="1"/>
  <c r="O5490" i="1"/>
  <c r="M5490" i="1"/>
  <c r="N5490" i="1" s="1"/>
  <c r="T5489" i="1"/>
  <c r="S5489" i="1"/>
  <c r="R5489" i="1"/>
  <c r="Q5489" i="1"/>
  <c r="P5489" i="1"/>
  <c r="O5489" i="1"/>
  <c r="M5489" i="1"/>
  <c r="N5489" i="1" s="1"/>
  <c r="T5488" i="1"/>
  <c r="S5488" i="1"/>
  <c r="R5488" i="1"/>
  <c r="Q5488" i="1"/>
  <c r="P5488" i="1"/>
  <c r="O5488" i="1"/>
  <c r="M5488" i="1"/>
  <c r="N5488" i="1" s="1"/>
  <c r="T5487" i="1"/>
  <c r="S5487" i="1"/>
  <c r="R5487" i="1"/>
  <c r="Q5487" i="1"/>
  <c r="P5487" i="1"/>
  <c r="O5487" i="1"/>
  <c r="M5487" i="1"/>
  <c r="N5487" i="1" s="1"/>
  <c r="T5486" i="1"/>
  <c r="S5486" i="1"/>
  <c r="R5486" i="1"/>
  <c r="Q5486" i="1"/>
  <c r="P5486" i="1"/>
  <c r="O5486" i="1"/>
  <c r="M5486" i="1"/>
  <c r="N5486" i="1" s="1"/>
  <c r="T5485" i="1"/>
  <c r="S5485" i="1"/>
  <c r="R5485" i="1"/>
  <c r="Q5485" i="1"/>
  <c r="P5485" i="1"/>
  <c r="O5485" i="1"/>
  <c r="M5485" i="1"/>
  <c r="N5485" i="1" s="1"/>
  <c r="T5484" i="1"/>
  <c r="S5484" i="1"/>
  <c r="R5484" i="1"/>
  <c r="Q5484" i="1"/>
  <c r="P5484" i="1"/>
  <c r="O5484" i="1"/>
  <c r="M5484" i="1"/>
  <c r="N5484" i="1" s="1"/>
  <c r="T5483" i="1"/>
  <c r="S5483" i="1"/>
  <c r="R5483" i="1"/>
  <c r="Q5483" i="1"/>
  <c r="P5483" i="1"/>
  <c r="O5483" i="1"/>
  <c r="M5483" i="1"/>
  <c r="N5483" i="1" s="1"/>
  <c r="T5482" i="1"/>
  <c r="S5482" i="1"/>
  <c r="R5482" i="1"/>
  <c r="Q5482" i="1"/>
  <c r="P5482" i="1"/>
  <c r="O5482" i="1"/>
  <c r="M5482" i="1"/>
  <c r="N5482" i="1" s="1"/>
  <c r="T5481" i="1"/>
  <c r="S5481" i="1"/>
  <c r="R5481" i="1"/>
  <c r="Q5481" i="1"/>
  <c r="P5481" i="1"/>
  <c r="O5481" i="1"/>
  <c r="M5481" i="1"/>
  <c r="N5481" i="1" s="1"/>
  <c r="T5480" i="1"/>
  <c r="S5480" i="1"/>
  <c r="R5480" i="1"/>
  <c r="Q5480" i="1"/>
  <c r="P5480" i="1"/>
  <c r="O5480" i="1"/>
  <c r="M5480" i="1"/>
  <c r="N5480" i="1" s="1"/>
  <c r="T5479" i="1"/>
  <c r="S5479" i="1"/>
  <c r="R5479" i="1"/>
  <c r="Q5479" i="1"/>
  <c r="P5479" i="1"/>
  <c r="O5479" i="1"/>
  <c r="N5479" i="1"/>
  <c r="M5479" i="1"/>
  <c r="T5478" i="1"/>
  <c r="S5478" i="1"/>
  <c r="R5478" i="1"/>
  <c r="Q5478" i="1"/>
  <c r="P5478" i="1"/>
  <c r="O5478" i="1"/>
  <c r="N5478" i="1"/>
  <c r="M5478" i="1"/>
  <c r="T5477" i="1"/>
  <c r="S5477" i="1"/>
  <c r="R5477" i="1"/>
  <c r="Q5477" i="1"/>
  <c r="P5477" i="1"/>
  <c r="O5477" i="1"/>
  <c r="N5477" i="1"/>
  <c r="M5477" i="1"/>
  <c r="T5476" i="1"/>
  <c r="S5476" i="1"/>
  <c r="R5476" i="1"/>
  <c r="Q5476" i="1"/>
  <c r="P5476" i="1"/>
  <c r="O5476" i="1"/>
  <c r="N5476" i="1"/>
  <c r="M5476" i="1"/>
  <c r="T5475" i="1"/>
  <c r="S5475" i="1"/>
  <c r="R5475" i="1"/>
  <c r="Q5475" i="1"/>
  <c r="P5475" i="1"/>
  <c r="O5475" i="1"/>
  <c r="M5475" i="1"/>
  <c r="N5475" i="1" s="1"/>
  <c r="T5474" i="1"/>
  <c r="S5474" i="1"/>
  <c r="R5474" i="1"/>
  <c r="Q5474" i="1"/>
  <c r="P5474" i="1"/>
  <c r="O5474" i="1"/>
  <c r="M5474" i="1"/>
  <c r="N5474" i="1" s="1"/>
  <c r="T5473" i="1"/>
  <c r="S5473" i="1"/>
  <c r="R5473" i="1"/>
  <c r="Q5473" i="1"/>
  <c r="P5473" i="1"/>
  <c r="O5473" i="1"/>
  <c r="M5473" i="1"/>
  <c r="N5473" i="1" s="1"/>
  <c r="T5472" i="1"/>
  <c r="S5472" i="1"/>
  <c r="R5472" i="1"/>
  <c r="Q5472" i="1"/>
  <c r="P5472" i="1"/>
  <c r="O5472" i="1"/>
  <c r="M5472" i="1"/>
  <c r="N5472" i="1" s="1"/>
  <c r="T5471" i="1"/>
  <c r="S5471" i="1"/>
  <c r="R5471" i="1"/>
  <c r="Q5471" i="1"/>
  <c r="P5471" i="1"/>
  <c r="O5471" i="1"/>
  <c r="N5471" i="1"/>
  <c r="M5471" i="1"/>
  <c r="T5470" i="1"/>
  <c r="S5470" i="1"/>
  <c r="R5470" i="1"/>
  <c r="Q5470" i="1"/>
  <c r="P5470" i="1"/>
  <c r="O5470" i="1"/>
  <c r="N5470" i="1"/>
  <c r="M5470" i="1"/>
  <c r="T5469" i="1"/>
  <c r="S5469" i="1"/>
  <c r="R5469" i="1"/>
  <c r="Q5469" i="1"/>
  <c r="P5469" i="1"/>
  <c r="O5469" i="1"/>
  <c r="N5469" i="1"/>
  <c r="M5469" i="1"/>
  <c r="T5468" i="1"/>
  <c r="S5468" i="1"/>
  <c r="R5468" i="1"/>
  <c r="Q5468" i="1"/>
  <c r="P5468" i="1"/>
  <c r="O5468" i="1"/>
  <c r="N5468" i="1"/>
  <c r="M5468" i="1"/>
  <c r="T5467" i="1"/>
  <c r="S5467" i="1"/>
  <c r="R5467" i="1"/>
  <c r="Q5467" i="1"/>
  <c r="P5467" i="1"/>
  <c r="O5467" i="1"/>
  <c r="N5467" i="1"/>
  <c r="M5467" i="1"/>
  <c r="T5466" i="1"/>
  <c r="S5466" i="1"/>
  <c r="R5466" i="1"/>
  <c r="Q5466" i="1"/>
  <c r="P5466" i="1"/>
  <c r="O5466" i="1"/>
  <c r="N5466" i="1"/>
  <c r="M5466" i="1"/>
  <c r="T5465" i="1"/>
  <c r="S5465" i="1"/>
  <c r="R5465" i="1"/>
  <c r="Q5465" i="1"/>
  <c r="P5465" i="1"/>
  <c r="O5465" i="1"/>
  <c r="N5465" i="1"/>
  <c r="M5465" i="1"/>
  <c r="T5464" i="1"/>
  <c r="S5464" i="1"/>
  <c r="R5464" i="1"/>
  <c r="Q5464" i="1"/>
  <c r="P5464" i="1"/>
  <c r="O5464" i="1"/>
  <c r="N5464" i="1"/>
  <c r="M5464" i="1"/>
  <c r="T5463" i="1"/>
  <c r="S5463" i="1"/>
  <c r="R5463" i="1"/>
  <c r="Q5463" i="1"/>
  <c r="P5463" i="1"/>
  <c r="O5463" i="1"/>
  <c r="N5463" i="1"/>
  <c r="M5463" i="1"/>
  <c r="T5462" i="1"/>
  <c r="S5462" i="1"/>
  <c r="R5462" i="1"/>
  <c r="Q5462" i="1"/>
  <c r="P5462" i="1"/>
  <c r="O5462" i="1"/>
  <c r="M5462" i="1"/>
  <c r="N5462" i="1" s="1"/>
  <c r="T5461" i="1"/>
  <c r="S5461" i="1"/>
  <c r="R5461" i="1"/>
  <c r="Q5461" i="1"/>
  <c r="P5461" i="1"/>
  <c r="O5461" i="1"/>
  <c r="M5461" i="1"/>
  <c r="N5461" i="1" s="1"/>
  <c r="T5460" i="1"/>
  <c r="S5460" i="1"/>
  <c r="R5460" i="1"/>
  <c r="Q5460" i="1"/>
  <c r="P5460" i="1"/>
  <c r="O5460" i="1"/>
  <c r="M5460" i="1"/>
  <c r="N5460" i="1" s="1"/>
  <c r="T5459" i="1"/>
  <c r="S5459" i="1"/>
  <c r="R5459" i="1"/>
  <c r="Q5459" i="1"/>
  <c r="P5459" i="1"/>
  <c r="O5459" i="1"/>
  <c r="N5459" i="1"/>
  <c r="M5459" i="1"/>
  <c r="T5458" i="1"/>
  <c r="S5458" i="1"/>
  <c r="R5458" i="1"/>
  <c r="Q5458" i="1"/>
  <c r="P5458" i="1"/>
  <c r="O5458" i="1"/>
  <c r="N5458" i="1"/>
  <c r="M5458" i="1"/>
  <c r="T5457" i="1"/>
  <c r="S5457" i="1"/>
  <c r="R5457" i="1"/>
  <c r="Q5457" i="1"/>
  <c r="P5457" i="1"/>
  <c r="O5457" i="1"/>
  <c r="N5457" i="1"/>
  <c r="M5457" i="1"/>
  <c r="T5456" i="1"/>
  <c r="S5456" i="1"/>
  <c r="R5456" i="1"/>
  <c r="Q5456" i="1"/>
  <c r="P5456" i="1"/>
  <c r="O5456" i="1"/>
  <c r="M5456" i="1"/>
  <c r="N5456" i="1" s="1"/>
  <c r="T5455" i="1"/>
  <c r="S5455" i="1"/>
  <c r="R5455" i="1"/>
  <c r="Q5455" i="1"/>
  <c r="P5455" i="1"/>
  <c r="O5455" i="1"/>
  <c r="M5455" i="1"/>
  <c r="N5455" i="1" s="1"/>
  <c r="T5454" i="1"/>
  <c r="S5454" i="1"/>
  <c r="R5454" i="1"/>
  <c r="Q5454" i="1"/>
  <c r="P5454" i="1"/>
  <c r="O5454" i="1"/>
  <c r="M5454" i="1"/>
  <c r="N5454" i="1" s="1"/>
  <c r="T5453" i="1"/>
  <c r="S5453" i="1"/>
  <c r="R5453" i="1"/>
  <c r="Q5453" i="1"/>
  <c r="P5453" i="1"/>
  <c r="O5453" i="1"/>
  <c r="M5453" i="1"/>
  <c r="N5453" i="1" s="1"/>
  <c r="T5452" i="1"/>
  <c r="S5452" i="1"/>
  <c r="R5452" i="1"/>
  <c r="Q5452" i="1"/>
  <c r="P5452" i="1"/>
  <c r="O5452" i="1"/>
  <c r="M5452" i="1"/>
  <c r="N5452" i="1" s="1"/>
  <c r="T5451" i="1"/>
  <c r="S5451" i="1"/>
  <c r="R5451" i="1"/>
  <c r="Q5451" i="1"/>
  <c r="P5451" i="1"/>
  <c r="O5451" i="1"/>
  <c r="M5451" i="1"/>
  <c r="N5451" i="1" s="1"/>
  <c r="T5450" i="1"/>
  <c r="S5450" i="1"/>
  <c r="R5450" i="1"/>
  <c r="Q5450" i="1"/>
  <c r="P5450" i="1"/>
  <c r="O5450" i="1"/>
  <c r="M5450" i="1"/>
  <c r="N5450" i="1" s="1"/>
  <c r="T5449" i="1"/>
  <c r="S5449" i="1"/>
  <c r="R5449" i="1"/>
  <c r="Q5449" i="1"/>
  <c r="P5449" i="1"/>
  <c r="O5449" i="1"/>
  <c r="M5449" i="1"/>
  <c r="N5449" i="1" s="1"/>
  <c r="T5448" i="1"/>
  <c r="S5448" i="1"/>
  <c r="R5448" i="1"/>
  <c r="Q5448" i="1"/>
  <c r="P5448" i="1"/>
  <c r="O5448" i="1"/>
  <c r="M5448" i="1"/>
  <c r="N5448" i="1" s="1"/>
  <c r="T5447" i="1"/>
  <c r="S5447" i="1"/>
  <c r="R5447" i="1"/>
  <c r="Q5447" i="1"/>
  <c r="P5447" i="1"/>
  <c r="O5447" i="1"/>
  <c r="M5447" i="1"/>
  <c r="N5447" i="1" s="1"/>
  <c r="T5446" i="1"/>
  <c r="S5446" i="1"/>
  <c r="R5446" i="1"/>
  <c r="Q5446" i="1"/>
  <c r="P5446" i="1"/>
  <c r="O5446" i="1"/>
  <c r="M5446" i="1"/>
  <c r="N5446" i="1" s="1"/>
  <c r="T5445" i="1"/>
  <c r="S5445" i="1"/>
  <c r="R5445" i="1"/>
  <c r="Q5445" i="1"/>
  <c r="P5445" i="1"/>
  <c r="O5445" i="1"/>
  <c r="M5445" i="1"/>
  <c r="N5445" i="1" s="1"/>
  <c r="T5444" i="1"/>
  <c r="S5444" i="1"/>
  <c r="R5444" i="1"/>
  <c r="Q5444" i="1"/>
  <c r="P5444" i="1"/>
  <c r="O5444" i="1"/>
  <c r="M5444" i="1"/>
  <c r="N5444" i="1" s="1"/>
  <c r="T5443" i="1"/>
  <c r="S5443" i="1"/>
  <c r="R5443" i="1"/>
  <c r="Q5443" i="1"/>
  <c r="P5443" i="1"/>
  <c r="O5443" i="1"/>
  <c r="M5443" i="1"/>
  <c r="N5443" i="1" s="1"/>
  <c r="T5442" i="1"/>
  <c r="S5442" i="1"/>
  <c r="R5442" i="1"/>
  <c r="Q5442" i="1"/>
  <c r="P5442" i="1"/>
  <c r="O5442" i="1"/>
  <c r="M5442" i="1"/>
  <c r="N5442" i="1" s="1"/>
  <c r="T5441" i="1"/>
  <c r="S5441" i="1"/>
  <c r="R5441" i="1"/>
  <c r="Q5441" i="1"/>
  <c r="P5441" i="1"/>
  <c r="O5441" i="1"/>
  <c r="M5441" i="1"/>
  <c r="N5441" i="1" s="1"/>
  <c r="T5440" i="1"/>
  <c r="S5440" i="1"/>
  <c r="R5440" i="1"/>
  <c r="Q5440" i="1"/>
  <c r="P5440" i="1"/>
  <c r="O5440" i="1"/>
  <c r="M5440" i="1"/>
  <c r="N5440" i="1" s="1"/>
  <c r="T5439" i="1"/>
  <c r="S5439" i="1"/>
  <c r="R5439" i="1"/>
  <c r="Q5439" i="1"/>
  <c r="P5439" i="1"/>
  <c r="O5439" i="1"/>
  <c r="M5439" i="1"/>
  <c r="N5439" i="1" s="1"/>
  <c r="T5438" i="1"/>
  <c r="S5438" i="1"/>
  <c r="R5438" i="1"/>
  <c r="Q5438" i="1"/>
  <c r="P5438" i="1"/>
  <c r="O5438" i="1"/>
  <c r="M5438" i="1"/>
  <c r="N5438" i="1" s="1"/>
  <c r="T5437" i="1"/>
  <c r="S5437" i="1"/>
  <c r="R5437" i="1"/>
  <c r="Q5437" i="1"/>
  <c r="P5437" i="1"/>
  <c r="O5437" i="1"/>
  <c r="M5437" i="1"/>
  <c r="N5437" i="1" s="1"/>
  <c r="T5436" i="1"/>
  <c r="S5436" i="1"/>
  <c r="R5436" i="1"/>
  <c r="Q5436" i="1"/>
  <c r="P5436" i="1"/>
  <c r="O5436" i="1"/>
  <c r="M5436" i="1"/>
  <c r="N5436" i="1" s="1"/>
  <c r="T5435" i="1"/>
  <c r="S5435" i="1"/>
  <c r="R5435" i="1"/>
  <c r="Q5435" i="1"/>
  <c r="P5435" i="1"/>
  <c r="O5435" i="1"/>
  <c r="M5435" i="1"/>
  <c r="N5435" i="1" s="1"/>
  <c r="T5434" i="1"/>
  <c r="S5434" i="1"/>
  <c r="R5434" i="1"/>
  <c r="Q5434" i="1"/>
  <c r="P5434" i="1"/>
  <c r="O5434" i="1"/>
  <c r="M5434" i="1"/>
  <c r="N5434" i="1" s="1"/>
  <c r="T5433" i="1"/>
  <c r="S5433" i="1"/>
  <c r="R5433" i="1"/>
  <c r="Q5433" i="1"/>
  <c r="P5433" i="1"/>
  <c r="O5433" i="1"/>
  <c r="N5433" i="1"/>
  <c r="M5433" i="1"/>
  <c r="T5432" i="1"/>
  <c r="S5432" i="1"/>
  <c r="R5432" i="1"/>
  <c r="Q5432" i="1"/>
  <c r="P5432" i="1"/>
  <c r="O5432" i="1"/>
  <c r="N5432" i="1"/>
  <c r="M5432" i="1"/>
  <c r="T5431" i="1"/>
  <c r="S5431" i="1"/>
  <c r="R5431" i="1"/>
  <c r="Q5431" i="1"/>
  <c r="P5431" i="1"/>
  <c r="O5431" i="1"/>
  <c r="N5431" i="1"/>
  <c r="M5431" i="1"/>
  <c r="T5430" i="1"/>
  <c r="S5430" i="1"/>
  <c r="R5430" i="1"/>
  <c r="Q5430" i="1"/>
  <c r="P5430" i="1"/>
  <c r="O5430" i="1"/>
  <c r="N5430" i="1"/>
  <c r="M5430" i="1"/>
  <c r="T5429" i="1"/>
  <c r="S5429" i="1"/>
  <c r="R5429" i="1"/>
  <c r="Q5429" i="1"/>
  <c r="P5429" i="1"/>
  <c r="O5429" i="1"/>
  <c r="N5429" i="1"/>
  <c r="M5429" i="1"/>
  <c r="T5428" i="1"/>
  <c r="S5428" i="1"/>
  <c r="R5428" i="1"/>
  <c r="Q5428" i="1"/>
  <c r="P5428" i="1"/>
  <c r="O5428" i="1"/>
  <c r="N5428" i="1"/>
  <c r="M5428" i="1"/>
  <c r="T5427" i="1"/>
  <c r="S5427" i="1"/>
  <c r="R5427" i="1"/>
  <c r="Q5427" i="1"/>
  <c r="P5427" i="1"/>
  <c r="O5427" i="1"/>
  <c r="N5427" i="1"/>
  <c r="M5427" i="1"/>
  <c r="T5426" i="1"/>
  <c r="S5426" i="1"/>
  <c r="R5426" i="1"/>
  <c r="Q5426" i="1"/>
  <c r="P5426" i="1"/>
  <c r="O5426" i="1"/>
  <c r="N5426" i="1"/>
  <c r="M5426" i="1"/>
  <c r="T5425" i="1"/>
  <c r="S5425" i="1"/>
  <c r="R5425" i="1"/>
  <c r="Q5425" i="1"/>
  <c r="P5425" i="1"/>
  <c r="O5425" i="1"/>
  <c r="N5425" i="1"/>
  <c r="M5425" i="1"/>
  <c r="T5424" i="1"/>
  <c r="S5424" i="1"/>
  <c r="R5424" i="1"/>
  <c r="Q5424" i="1"/>
  <c r="P5424" i="1"/>
  <c r="O5424" i="1"/>
  <c r="N5424" i="1"/>
  <c r="M5424" i="1"/>
  <c r="T5423" i="1"/>
  <c r="S5423" i="1"/>
  <c r="R5423" i="1"/>
  <c r="Q5423" i="1"/>
  <c r="P5423" i="1"/>
  <c r="O5423" i="1"/>
  <c r="N5423" i="1"/>
  <c r="M5423" i="1"/>
  <c r="T5422" i="1"/>
  <c r="S5422" i="1"/>
  <c r="R5422" i="1"/>
  <c r="Q5422" i="1"/>
  <c r="P5422" i="1"/>
  <c r="O5422" i="1"/>
  <c r="N5422" i="1"/>
  <c r="M5422" i="1"/>
  <c r="T5421" i="1"/>
  <c r="S5421" i="1"/>
  <c r="R5421" i="1"/>
  <c r="Q5421" i="1"/>
  <c r="P5421" i="1"/>
  <c r="O5421" i="1"/>
  <c r="N5421" i="1"/>
  <c r="M5421" i="1"/>
  <c r="T5420" i="1"/>
  <c r="S5420" i="1"/>
  <c r="R5420" i="1"/>
  <c r="Q5420" i="1"/>
  <c r="P5420" i="1"/>
  <c r="O5420" i="1"/>
  <c r="N5420" i="1"/>
  <c r="M5420" i="1"/>
  <c r="T5419" i="1"/>
  <c r="S5419" i="1"/>
  <c r="R5419" i="1"/>
  <c r="Q5419" i="1"/>
  <c r="P5419" i="1"/>
  <c r="O5419" i="1"/>
  <c r="N5419" i="1"/>
  <c r="M5419" i="1"/>
  <c r="T5418" i="1"/>
  <c r="S5418" i="1"/>
  <c r="R5418" i="1"/>
  <c r="Q5418" i="1"/>
  <c r="P5418" i="1"/>
  <c r="O5418" i="1"/>
  <c r="N5418" i="1"/>
  <c r="M5418" i="1"/>
  <c r="T5417" i="1"/>
  <c r="S5417" i="1"/>
  <c r="R5417" i="1"/>
  <c r="Q5417" i="1"/>
  <c r="P5417" i="1"/>
  <c r="O5417" i="1"/>
  <c r="N5417" i="1"/>
  <c r="M5417" i="1"/>
  <c r="T5416" i="1"/>
  <c r="S5416" i="1"/>
  <c r="R5416" i="1"/>
  <c r="Q5416" i="1"/>
  <c r="P5416" i="1"/>
  <c r="O5416" i="1"/>
  <c r="N5416" i="1"/>
  <c r="M5416" i="1"/>
  <c r="T5415" i="1"/>
  <c r="S5415" i="1"/>
  <c r="R5415" i="1"/>
  <c r="Q5415" i="1"/>
  <c r="P5415" i="1"/>
  <c r="O5415" i="1"/>
  <c r="N5415" i="1"/>
  <c r="M5415" i="1"/>
  <c r="T5414" i="1"/>
  <c r="S5414" i="1"/>
  <c r="R5414" i="1"/>
  <c r="Q5414" i="1"/>
  <c r="P5414" i="1"/>
  <c r="O5414" i="1"/>
  <c r="N5414" i="1"/>
  <c r="M5414" i="1"/>
  <c r="T5413" i="1"/>
  <c r="S5413" i="1"/>
  <c r="R5413" i="1"/>
  <c r="Q5413" i="1"/>
  <c r="P5413" i="1"/>
  <c r="O5413" i="1"/>
  <c r="N5413" i="1"/>
  <c r="M5413" i="1"/>
  <c r="T5412" i="1"/>
  <c r="S5412" i="1"/>
  <c r="R5412" i="1"/>
  <c r="Q5412" i="1"/>
  <c r="P5412" i="1"/>
  <c r="O5412" i="1"/>
  <c r="N5412" i="1"/>
  <c r="M5412" i="1"/>
  <c r="T5411" i="1"/>
  <c r="S5411" i="1"/>
  <c r="R5411" i="1"/>
  <c r="Q5411" i="1"/>
  <c r="P5411" i="1"/>
  <c r="O5411" i="1"/>
  <c r="N5411" i="1"/>
  <c r="M5411" i="1"/>
  <c r="T5410" i="1"/>
  <c r="S5410" i="1"/>
  <c r="R5410" i="1"/>
  <c r="Q5410" i="1"/>
  <c r="P5410" i="1"/>
  <c r="O5410" i="1"/>
  <c r="N5410" i="1"/>
  <c r="M5410" i="1"/>
  <c r="T5409" i="1"/>
  <c r="S5409" i="1"/>
  <c r="R5409" i="1"/>
  <c r="Q5409" i="1"/>
  <c r="P5409" i="1"/>
  <c r="O5409" i="1"/>
  <c r="N5409" i="1"/>
  <c r="M5409" i="1"/>
  <c r="T5408" i="1"/>
  <c r="S5408" i="1"/>
  <c r="R5408" i="1"/>
  <c r="Q5408" i="1"/>
  <c r="P5408" i="1"/>
  <c r="O5408" i="1"/>
  <c r="N5408" i="1"/>
  <c r="M5408" i="1"/>
  <c r="T5407" i="1"/>
  <c r="S5407" i="1"/>
  <c r="R5407" i="1"/>
  <c r="Q5407" i="1"/>
  <c r="P5407" i="1"/>
  <c r="O5407" i="1"/>
  <c r="N5407" i="1"/>
  <c r="M5407" i="1"/>
  <c r="T5406" i="1"/>
  <c r="S5406" i="1"/>
  <c r="R5406" i="1"/>
  <c r="Q5406" i="1"/>
  <c r="P5406" i="1"/>
  <c r="O5406" i="1"/>
  <c r="N5406" i="1"/>
  <c r="M5406" i="1"/>
  <c r="T5405" i="1"/>
  <c r="S5405" i="1"/>
  <c r="R5405" i="1"/>
  <c r="Q5405" i="1"/>
  <c r="P5405" i="1"/>
  <c r="O5405" i="1"/>
  <c r="N5405" i="1"/>
  <c r="M5405" i="1"/>
  <c r="T5404" i="1"/>
  <c r="S5404" i="1"/>
  <c r="R5404" i="1"/>
  <c r="Q5404" i="1"/>
  <c r="P5404" i="1"/>
  <c r="O5404" i="1"/>
  <c r="N5404" i="1"/>
  <c r="M5404" i="1"/>
  <c r="T5403" i="1"/>
  <c r="S5403" i="1"/>
  <c r="R5403" i="1"/>
  <c r="Q5403" i="1"/>
  <c r="P5403" i="1"/>
  <c r="O5403" i="1"/>
  <c r="N5403" i="1"/>
  <c r="M5403" i="1"/>
  <c r="T5402" i="1"/>
  <c r="S5402" i="1"/>
  <c r="R5402" i="1"/>
  <c r="Q5402" i="1"/>
  <c r="P5402" i="1"/>
  <c r="O5402" i="1"/>
  <c r="N5402" i="1"/>
  <c r="M5402" i="1"/>
  <c r="T5401" i="1"/>
  <c r="S5401" i="1"/>
  <c r="R5401" i="1"/>
  <c r="Q5401" i="1"/>
  <c r="P5401" i="1"/>
  <c r="O5401" i="1"/>
  <c r="N5401" i="1"/>
  <c r="M5401" i="1"/>
  <c r="T5400" i="1"/>
  <c r="S5400" i="1"/>
  <c r="R5400" i="1"/>
  <c r="Q5400" i="1"/>
  <c r="P5400" i="1"/>
  <c r="O5400" i="1"/>
  <c r="N5400" i="1"/>
  <c r="M5400" i="1"/>
  <c r="T5399" i="1"/>
  <c r="S5399" i="1"/>
  <c r="R5399" i="1"/>
  <c r="Q5399" i="1"/>
  <c r="P5399" i="1"/>
  <c r="O5399" i="1"/>
  <c r="N5399" i="1"/>
  <c r="M5399" i="1"/>
  <c r="T5398" i="1"/>
  <c r="S5398" i="1"/>
  <c r="R5398" i="1"/>
  <c r="Q5398" i="1"/>
  <c r="P5398" i="1"/>
  <c r="O5398" i="1"/>
  <c r="N5398" i="1"/>
  <c r="M5398" i="1"/>
  <c r="T5397" i="1"/>
  <c r="S5397" i="1"/>
  <c r="R5397" i="1"/>
  <c r="Q5397" i="1"/>
  <c r="P5397" i="1"/>
  <c r="O5397" i="1"/>
  <c r="N5397" i="1"/>
  <c r="M5397" i="1"/>
  <c r="T5396" i="1"/>
  <c r="S5396" i="1"/>
  <c r="R5396" i="1"/>
  <c r="Q5396" i="1"/>
  <c r="P5396" i="1"/>
  <c r="O5396" i="1"/>
  <c r="N5396" i="1"/>
  <c r="M5396" i="1"/>
  <c r="T5395" i="1"/>
  <c r="S5395" i="1"/>
  <c r="R5395" i="1"/>
  <c r="Q5395" i="1"/>
  <c r="P5395" i="1"/>
  <c r="O5395" i="1"/>
  <c r="N5395" i="1"/>
  <c r="M5395" i="1"/>
  <c r="T5394" i="1"/>
  <c r="S5394" i="1"/>
  <c r="R5394" i="1"/>
  <c r="Q5394" i="1"/>
  <c r="P5394" i="1"/>
  <c r="O5394" i="1"/>
  <c r="N5394" i="1"/>
  <c r="M5394" i="1"/>
  <c r="T5393" i="1"/>
  <c r="S5393" i="1"/>
  <c r="R5393" i="1"/>
  <c r="Q5393" i="1"/>
  <c r="P5393" i="1"/>
  <c r="O5393" i="1"/>
  <c r="N5393" i="1"/>
  <c r="M5393" i="1"/>
  <c r="T5392" i="1"/>
  <c r="S5392" i="1"/>
  <c r="R5392" i="1"/>
  <c r="Q5392" i="1"/>
  <c r="P5392" i="1"/>
  <c r="O5392" i="1"/>
  <c r="N5392" i="1"/>
  <c r="M5392" i="1"/>
  <c r="T5391" i="1"/>
  <c r="S5391" i="1"/>
  <c r="R5391" i="1"/>
  <c r="Q5391" i="1"/>
  <c r="P5391" i="1"/>
  <c r="O5391" i="1"/>
  <c r="N5391" i="1"/>
  <c r="M5391" i="1"/>
  <c r="T5390" i="1"/>
  <c r="S5390" i="1"/>
  <c r="R5390" i="1"/>
  <c r="Q5390" i="1"/>
  <c r="P5390" i="1"/>
  <c r="O5390" i="1"/>
  <c r="N5390" i="1"/>
  <c r="M5390" i="1"/>
  <c r="T5389" i="1"/>
  <c r="S5389" i="1"/>
  <c r="R5389" i="1"/>
  <c r="Q5389" i="1"/>
  <c r="P5389" i="1"/>
  <c r="O5389" i="1"/>
  <c r="N5389" i="1"/>
  <c r="M5389" i="1"/>
  <c r="T5388" i="1"/>
  <c r="S5388" i="1"/>
  <c r="R5388" i="1"/>
  <c r="Q5388" i="1"/>
  <c r="P5388" i="1"/>
  <c r="O5388" i="1"/>
  <c r="N5388" i="1"/>
  <c r="M5388" i="1"/>
  <c r="T5387" i="1"/>
  <c r="S5387" i="1"/>
  <c r="R5387" i="1"/>
  <c r="Q5387" i="1"/>
  <c r="P5387" i="1"/>
  <c r="O5387" i="1"/>
  <c r="N5387" i="1"/>
  <c r="M5387" i="1"/>
  <c r="T5386" i="1"/>
  <c r="S5386" i="1"/>
  <c r="R5386" i="1"/>
  <c r="Q5386" i="1"/>
  <c r="P5386" i="1"/>
  <c r="O5386" i="1"/>
  <c r="N5386" i="1"/>
  <c r="M5386" i="1"/>
  <c r="T5385" i="1"/>
  <c r="S5385" i="1"/>
  <c r="R5385" i="1"/>
  <c r="Q5385" i="1"/>
  <c r="P5385" i="1"/>
  <c r="O5385" i="1"/>
  <c r="N5385" i="1"/>
  <c r="M5385" i="1"/>
  <c r="T5384" i="1"/>
  <c r="S5384" i="1"/>
  <c r="R5384" i="1"/>
  <c r="Q5384" i="1"/>
  <c r="P5384" i="1"/>
  <c r="O5384" i="1"/>
  <c r="N5384" i="1"/>
  <c r="M5384" i="1"/>
  <c r="T5383" i="1"/>
  <c r="S5383" i="1"/>
  <c r="R5383" i="1"/>
  <c r="Q5383" i="1"/>
  <c r="P5383" i="1"/>
  <c r="O5383" i="1"/>
  <c r="N5383" i="1"/>
  <c r="M5383" i="1"/>
  <c r="T5382" i="1"/>
  <c r="S5382" i="1"/>
  <c r="R5382" i="1"/>
  <c r="Q5382" i="1"/>
  <c r="P5382" i="1"/>
  <c r="O5382" i="1"/>
  <c r="N5382" i="1"/>
  <c r="M5382" i="1"/>
  <c r="T5381" i="1"/>
  <c r="S5381" i="1"/>
  <c r="R5381" i="1"/>
  <c r="Q5381" i="1"/>
  <c r="P5381" i="1"/>
  <c r="O5381" i="1"/>
  <c r="N5381" i="1"/>
  <c r="M5381" i="1"/>
  <c r="T5380" i="1"/>
  <c r="S5380" i="1"/>
  <c r="R5380" i="1"/>
  <c r="Q5380" i="1"/>
  <c r="P5380" i="1"/>
  <c r="O5380" i="1"/>
  <c r="N5380" i="1"/>
  <c r="M5380" i="1"/>
  <c r="T5379" i="1"/>
  <c r="S5379" i="1"/>
  <c r="R5379" i="1"/>
  <c r="Q5379" i="1"/>
  <c r="P5379" i="1"/>
  <c r="O5379" i="1"/>
  <c r="N5379" i="1"/>
  <c r="M5379" i="1"/>
  <c r="T5378" i="1"/>
  <c r="S5378" i="1"/>
  <c r="R5378" i="1"/>
  <c r="Q5378" i="1"/>
  <c r="P5378" i="1"/>
  <c r="O5378" i="1"/>
  <c r="N5378" i="1"/>
  <c r="M5378" i="1"/>
  <c r="T5377" i="1"/>
  <c r="S5377" i="1"/>
  <c r="R5377" i="1"/>
  <c r="Q5377" i="1"/>
  <c r="P5377" i="1"/>
  <c r="O5377" i="1"/>
  <c r="M5377" i="1"/>
  <c r="N5377" i="1" s="1"/>
  <c r="T5376" i="1"/>
  <c r="S5376" i="1"/>
  <c r="R5376" i="1"/>
  <c r="Q5376" i="1"/>
  <c r="P5376" i="1"/>
  <c r="O5376" i="1"/>
  <c r="M5376" i="1"/>
  <c r="N5376" i="1" s="1"/>
  <c r="T5375" i="1"/>
  <c r="S5375" i="1"/>
  <c r="R5375" i="1"/>
  <c r="Q5375" i="1"/>
  <c r="P5375" i="1"/>
  <c r="O5375" i="1"/>
  <c r="M5375" i="1"/>
  <c r="N5375" i="1" s="1"/>
  <c r="T5374" i="1"/>
  <c r="S5374" i="1"/>
  <c r="R5374" i="1"/>
  <c r="Q5374" i="1"/>
  <c r="P5374" i="1"/>
  <c r="O5374" i="1"/>
  <c r="M5374" i="1"/>
  <c r="N5374" i="1" s="1"/>
  <c r="T5373" i="1"/>
  <c r="S5373" i="1"/>
  <c r="R5373" i="1"/>
  <c r="Q5373" i="1"/>
  <c r="P5373" i="1"/>
  <c r="O5373" i="1"/>
  <c r="M5373" i="1"/>
  <c r="N5373" i="1" s="1"/>
  <c r="T5372" i="1"/>
  <c r="S5372" i="1"/>
  <c r="R5372" i="1"/>
  <c r="Q5372" i="1"/>
  <c r="P5372" i="1"/>
  <c r="O5372" i="1"/>
  <c r="M5372" i="1"/>
  <c r="N5372" i="1" s="1"/>
  <c r="T5371" i="1"/>
  <c r="S5371" i="1"/>
  <c r="R5371" i="1"/>
  <c r="Q5371" i="1"/>
  <c r="P5371" i="1"/>
  <c r="O5371" i="1"/>
  <c r="M5371" i="1"/>
  <c r="N5371" i="1" s="1"/>
  <c r="T5370" i="1"/>
  <c r="S5370" i="1"/>
  <c r="R5370" i="1"/>
  <c r="Q5370" i="1"/>
  <c r="P5370" i="1"/>
  <c r="O5370" i="1"/>
  <c r="M5370" i="1"/>
  <c r="N5370" i="1" s="1"/>
  <c r="T5369" i="1"/>
  <c r="S5369" i="1"/>
  <c r="R5369" i="1"/>
  <c r="Q5369" i="1"/>
  <c r="P5369" i="1"/>
  <c r="O5369" i="1"/>
  <c r="M5369" i="1"/>
  <c r="N5369" i="1" s="1"/>
  <c r="T5368" i="1"/>
  <c r="S5368" i="1"/>
  <c r="R5368" i="1"/>
  <c r="Q5368" i="1"/>
  <c r="P5368" i="1"/>
  <c r="O5368" i="1"/>
  <c r="N5368" i="1"/>
  <c r="M5368" i="1"/>
  <c r="T5367" i="1"/>
  <c r="S5367" i="1"/>
  <c r="R5367" i="1"/>
  <c r="Q5367" i="1"/>
  <c r="P5367" i="1"/>
  <c r="O5367" i="1"/>
  <c r="N5367" i="1"/>
  <c r="M5367" i="1"/>
  <c r="T5366" i="1"/>
  <c r="S5366" i="1"/>
  <c r="R5366" i="1"/>
  <c r="Q5366" i="1"/>
  <c r="P5366" i="1"/>
  <c r="O5366" i="1"/>
  <c r="N5366" i="1"/>
  <c r="M5366" i="1"/>
  <c r="T5365" i="1"/>
  <c r="S5365" i="1"/>
  <c r="R5365" i="1"/>
  <c r="Q5365" i="1"/>
  <c r="P5365" i="1"/>
  <c r="O5365" i="1"/>
  <c r="N5365" i="1"/>
  <c r="M5365" i="1"/>
  <c r="T5364" i="1"/>
  <c r="S5364" i="1"/>
  <c r="R5364" i="1"/>
  <c r="Q5364" i="1"/>
  <c r="P5364" i="1"/>
  <c r="O5364" i="1"/>
  <c r="M5364" i="1"/>
  <c r="N5364" i="1" s="1"/>
  <c r="T5363" i="1"/>
  <c r="S5363" i="1"/>
  <c r="R5363" i="1"/>
  <c r="Q5363" i="1"/>
  <c r="P5363" i="1"/>
  <c r="O5363" i="1"/>
  <c r="M5363" i="1"/>
  <c r="N5363" i="1" s="1"/>
  <c r="T5362" i="1"/>
  <c r="S5362" i="1"/>
  <c r="R5362" i="1"/>
  <c r="Q5362" i="1"/>
  <c r="P5362" i="1"/>
  <c r="O5362" i="1"/>
  <c r="M5362" i="1"/>
  <c r="N5362" i="1" s="1"/>
  <c r="T5361" i="1"/>
  <c r="S5361" i="1"/>
  <c r="R5361" i="1"/>
  <c r="Q5361" i="1"/>
  <c r="P5361" i="1"/>
  <c r="O5361" i="1"/>
  <c r="M5361" i="1"/>
  <c r="N5361" i="1" s="1"/>
  <c r="T5360" i="1"/>
  <c r="S5360" i="1"/>
  <c r="R5360" i="1"/>
  <c r="Q5360" i="1"/>
  <c r="P5360" i="1"/>
  <c r="O5360" i="1"/>
  <c r="N5360" i="1"/>
  <c r="M5360" i="1"/>
  <c r="T5359" i="1"/>
  <c r="S5359" i="1"/>
  <c r="R5359" i="1"/>
  <c r="Q5359" i="1"/>
  <c r="P5359" i="1"/>
  <c r="O5359" i="1"/>
  <c r="N5359" i="1"/>
  <c r="M5359" i="1"/>
  <c r="T5358" i="1"/>
  <c r="S5358" i="1"/>
  <c r="R5358" i="1"/>
  <c r="Q5358" i="1"/>
  <c r="P5358" i="1"/>
  <c r="O5358" i="1"/>
  <c r="N5358" i="1"/>
  <c r="M5358" i="1"/>
  <c r="T5357" i="1"/>
  <c r="S5357" i="1"/>
  <c r="R5357" i="1"/>
  <c r="Q5357" i="1"/>
  <c r="P5357" i="1"/>
  <c r="O5357" i="1"/>
  <c r="N5357" i="1"/>
  <c r="M5357" i="1"/>
  <c r="T5356" i="1"/>
  <c r="S5356" i="1"/>
  <c r="R5356" i="1"/>
  <c r="Q5356" i="1"/>
  <c r="P5356" i="1"/>
  <c r="O5356" i="1"/>
  <c r="N5356" i="1"/>
  <c r="M5356" i="1"/>
  <c r="T5355" i="1"/>
  <c r="S5355" i="1"/>
  <c r="R5355" i="1"/>
  <c r="Q5355" i="1"/>
  <c r="P5355" i="1"/>
  <c r="O5355" i="1"/>
  <c r="N5355" i="1"/>
  <c r="M5355" i="1"/>
  <c r="T5354" i="1"/>
  <c r="S5354" i="1"/>
  <c r="R5354" i="1"/>
  <c r="Q5354" i="1"/>
  <c r="P5354" i="1"/>
  <c r="O5354" i="1"/>
  <c r="N5354" i="1"/>
  <c r="M5354" i="1"/>
  <c r="T5353" i="1"/>
  <c r="S5353" i="1"/>
  <c r="R5353" i="1"/>
  <c r="Q5353" i="1"/>
  <c r="P5353" i="1"/>
  <c r="O5353" i="1"/>
  <c r="N5353" i="1"/>
  <c r="M5353" i="1"/>
  <c r="T5352" i="1"/>
  <c r="S5352" i="1"/>
  <c r="R5352" i="1"/>
  <c r="Q5352" i="1"/>
  <c r="P5352" i="1"/>
  <c r="O5352" i="1"/>
  <c r="N5352" i="1"/>
  <c r="M5352" i="1"/>
  <c r="T5351" i="1"/>
  <c r="S5351" i="1"/>
  <c r="R5351" i="1"/>
  <c r="Q5351" i="1"/>
  <c r="P5351" i="1"/>
  <c r="O5351" i="1"/>
  <c r="N5351" i="1"/>
  <c r="M5351" i="1"/>
  <c r="T5350" i="1"/>
  <c r="S5350" i="1"/>
  <c r="R5350" i="1"/>
  <c r="Q5350" i="1"/>
  <c r="P5350" i="1"/>
  <c r="O5350" i="1"/>
  <c r="N5350" i="1"/>
  <c r="M5350" i="1"/>
  <c r="T5349" i="1"/>
  <c r="S5349" i="1"/>
  <c r="R5349" i="1"/>
  <c r="Q5349" i="1"/>
  <c r="P5349" i="1"/>
  <c r="O5349" i="1"/>
  <c r="N5349" i="1"/>
  <c r="M5349" i="1"/>
  <c r="T5348" i="1"/>
  <c r="S5348" i="1"/>
  <c r="R5348" i="1"/>
  <c r="Q5348" i="1"/>
  <c r="P5348" i="1"/>
  <c r="O5348" i="1"/>
  <c r="N5348" i="1"/>
  <c r="M5348" i="1"/>
  <c r="T5347" i="1"/>
  <c r="S5347" i="1"/>
  <c r="R5347" i="1"/>
  <c r="Q5347" i="1"/>
  <c r="P5347" i="1"/>
  <c r="O5347" i="1"/>
  <c r="N5347" i="1"/>
  <c r="M5347" i="1"/>
  <c r="T5346" i="1"/>
  <c r="S5346" i="1"/>
  <c r="R5346" i="1"/>
  <c r="Q5346" i="1"/>
  <c r="P5346" i="1"/>
  <c r="O5346" i="1"/>
  <c r="M5346" i="1"/>
  <c r="N5346" i="1" s="1"/>
  <c r="T5345" i="1"/>
  <c r="S5345" i="1"/>
  <c r="R5345" i="1"/>
  <c r="Q5345" i="1"/>
  <c r="P5345" i="1"/>
  <c r="O5345" i="1"/>
  <c r="M5345" i="1"/>
  <c r="N5345" i="1" s="1"/>
  <c r="T5344" i="1"/>
  <c r="S5344" i="1"/>
  <c r="R5344" i="1"/>
  <c r="Q5344" i="1"/>
  <c r="P5344" i="1"/>
  <c r="O5344" i="1"/>
  <c r="M5344" i="1"/>
  <c r="N5344" i="1" s="1"/>
  <c r="T5343" i="1"/>
  <c r="S5343" i="1"/>
  <c r="R5343" i="1"/>
  <c r="Q5343" i="1"/>
  <c r="P5343" i="1"/>
  <c r="O5343" i="1"/>
  <c r="M5343" i="1"/>
  <c r="N5343" i="1" s="1"/>
  <c r="T5342" i="1"/>
  <c r="S5342" i="1"/>
  <c r="R5342" i="1"/>
  <c r="Q5342" i="1"/>
  <c r="P5342" i="1"/>
  <c r="O5342" i="1"/>
  <c r="M5342" i="1"/>
  <c r="N5342" i="1" s="1"/>
  <c r="T5341" i="1"/>
  <c r="S5341" i="1"/>
  <c r="R5341" i="1"/>
  <c r="Q5341" i="1"/>
  <c r="P5341" i="1"/>
  <c r="O5341" i="1"/>
  <c r="M5341" i="1"/>
  <c r="N5341" i="1" s="1"/>
  <c r="T5340" i="1"/>
  <c r="S5340" i="1"/>
  <c r="R5340" i="1"/>
  <c r="Q5340" i="1"/>
  <c r="P5340" i="1"/>
  <c r="O5340" i="1"/>
  <c r="M5340" i="1"/>
  <c r="N5340" i="1" s="1"/>
  <c r="T5339" i="1"/>
  <c r="S5339" i="1"/>
  <c r="R5339" i="1"/>
  <c r="Q5339" i="1"/>
  <c r="P5339" i="1"/>
  <c r="O5339" i="1"/>
  <c r="M5339" i="1"/>
  <c r="N5339" i="1" s="1"/>
  <c r="T5338" i="1"/>
  <c r="S5338" i="1"/>
  <c r="R5338" i="1"/>
  <c r="Q5338" i="1"/>
  <c r="P5338" i="1"/>
  <c r="O5338" i="1"/>
  <c r="M5338" i="1"/>
  <c r="N5338" i="1" s="1"/>
  <c r="T5337" i="1"/>
  <c r="S5337" i="1"/>
  <c r="R5337" i="1"/>
  <c r="Q5337" i="1"/>
  <c r="P5337" i="1"/>
  <c r="O5337" i="1"/>
  <c r="M5337" i="1"/>
  <c r="N5337" i="1" s="1"/>
  <c r="T5336" i="1"/>
  <c r="S5336" i="1"/>
  <c r="R5336" i="1"/>
  <c r="Q5336" i="1"/>
  <c r="P5336" i="1"/>
  <c r="O5336" i="1"/>
  <c r="M5336" i="1"/>
  <c r="N5336" i="1" s="1"/>
  <c r="T5335" i="1"/>
  <c r="S5335" i="1"/>
  <c r="R5335" i="1"/>
  <c r="Q5335" i="1"/>
  <c r="P5335" i="1"/>
  <c r="O5335" i="1"/>
  <c r="M5335" i="1"/>
  <c r="N5335" i="1" s="1"/>
  <c r="T5334" i="1"/>
  <c r="S5334" i="1"/>
  <c r="R5334" i="1"/>
  <c r="Q5334" i="1"/>
  <c r="P5334" i="1"/>
  <c r="O5334" i="1"/>
  <c r="N5334" i="1"/>
  <c r="M5334" i="1"/>
  <c r="T5333" i="1"/>
  <c r="S5333" i="1"/>
  <c r="R5333" i="1"/>
  <c r="Q5333" i="1"/>
  <c r="P5333" i="1"/>
  <c r="O5333" i="1"/>
  <c r="N5333" i="1"/>
  <c r="M5333" i="1"/>
  <c r="T5332" i="1"/>
  <c r="S5332" i="1"/>
  <c r="R5332" i="1"/>
  <c r="Q5332" i="1"/>
  <c r="P5332" i="1"/>
  <c r="O5332" i="1"/>
  <c r="N5332" i="1"/>
  <c r="M5332" i="1"/>
  <c r="T5331" i="1"/>
  <c r="S5331" i="1"/>
  <c r="R5331" i="1"/>
  <c r="Q5331" i="1"/>
  <c r="P5331" i="1"/>
  <c r="O5331" i="1"/>
  <c r="N5331" i="1"/>
  <c r="M5331" i="1"/>
  <c r="T5330" i="1"/>
  <c r="S5330" i="1"/>
  <c r="R5330" i="1"/>
  <c r="Q5330" i="1"/>
  <c r="P5330" i="1"/>
  <c r="O5330" i="1"/>
  <c r="N5330" i="1"/>
  <c r="M5330" i="1"/>
  <c r="T5329" i="1"/>
  <c r="S5329" i="1"/>
  <c r="R5329" i="1"/>
  <c r="Q5329" i="1"/>
  <c r="P5329" i="1"/>
  <c r="O5329" i="1"/>
  <c r="N5329" i="1"/>
  <c r="M5329" i="1"/>
  <c r="T5328" i="1"/>
  <c r="S5328" i="1"/>
  <c r="R5328" i="1"/>
  <c r="Q5328" i="1"/>
  <c r="P5328" i="1"/>
  <c r="O5328" i="1"/>
  <c r="N5328" i="1"/>
  <c r="M5328" i="1"/>
  <c r="T5327" i="1"/>
  <c r="S5327" i="1"/>
  <c r="R5327" i="1"/>
  <c r="Q5327" i="1"/>
  <c r="P5327" i="1"/>
  <c r="O5327" i="1"/>
  <c r="N5327" i="1"/>
  <c r="M5327" i="1"/>
  <c r="T5326" i="1"/>
  <c r="S5326" i="1"/>
  <c r="R5326" i="1"/>
  <c r="Q5326" i="1"/>
  <c r="P5326" i="1"/>
  <c r="O5326" i="1"/>
  <c r="N5326" i="1"/>
  <c r="M5326" i="1"/>
  <c r="T5325" i="1"/>
  <c r="S5325" i="1"/>
  <c r="R5325" i="1"/>
  <c r="Q5325" i="1"/>
  <c r="P5325" i="1"/>
  <c r="O5325" i="1"/>
  <c r="N5325" i="1"/>
  <c r="M5325" i="1"/>
  <c r="T5324" i="1"/>
  <c r="S5324" i="1"/>
  <c r="R5324" i="1"/>
  <c r="Q5324" i="1"/>
  <c r="P5324" i="1"/>
  <c r="O5324" i="1"/>
  <c r="N5324" i="1"/>
  <c r="M5324" i="1"/>
  <c r="T5323" i="1"/>
  <c r="S5323" i="1"/>
  <c r="R5323" i="1"/>
  <c r="Q5323" i="1"/>
  <c r="P5323" i="1"/>
  <c r="O5323" i="1"/>
  <c r="N5323" i="1"/>
  <c r="M5323" i="1"/>
  <c r="T5322" i="1"/>
  <c r="S5322" i="1"/>
  <c r="R5322" i="1"/>
  <c r="Q5322" i="1"/>
  <c r="P5322" i="1"/>
  <c r="O5322" i="1"/>
  <c r="N5322" i="1"/>
  <c r="M5322" i="1"/>
  <c r="T5321" i="1"/>
  <c r="S5321" i="1"/>
  <c r="R5321" i="1"/>
  <c r="Q5321" i="1"/>
  <c r="P5321" i="1"/>
  <c r="O5321" i="1"/>
  <c r="N5321" i="1"/>
  <c r="M5321" i="1"/>
  <c r="T5320" i="1"/>
  <c r="S5320" i="1"/>
  <c r="R5320" i="1"/>
  <c r="Q5320" i="1"/>
  <c r="P5320" i="1"/>
  <c r="O5320" i="1"/>
  <c r="N5320" i="1"/>
  <c r="M5320" i="1"/>
  <c r="T5319" i="1"/>
  <c r="S5319" i="1"/>
  <c r="R5319" i="1"/>
  <c r="Q5319" i="1"/>
  <c r="P5319" i="1"/>
  <c r="O5319" i="1"/>
  <c r="N5319" i="1"/>
  <c r="M5319" i="1"/>
  <c r="T5318" i="1"/>
  <c r="S5318" i="1"/>
  <c r="R5318" i="1"/>
  <c r="Q5318" i="1"/>
  <c r="P5318" i="1"/>
  <c r="O5318" i="1"/>
  <c r="N5318" i="1"/>
  <c r="M5318" i="1"/>
  <c r="T5317" i="1"/>
  <c r="S5317" i="1"/>
  <c r="R5317" i="1"/>
  <c r="Q5317" i="1"/>
  <c r="P5317" i="1"/>
  <c r="O5317" i="1"/>
  <c r="N5317" i="1"/>
  <c r="M5317" i="1"/>
  <c r="T5316" i="1"/>
  <c r="S5316" i="1"/>
  <c r="R5316" i="1"/>
  <c r="Q5316" i="1"/>
  <c r="P5316" i="1"/>
  <c r="O5316" i="1"/>
  <c r="N5316" i="1"/>
  <c r="M5316" i="1"/>
  <c r="T5315" i="1"/>
  <c r="S5315" i="1"/>
  <c r="R5315" i="1"/>
  <c r="Q5315" i="1"/>
  <c r="P5315" i="1"/>
  <c r="O5315" i="1"/>
  <c r="N5315" i="1"/>
  <c r="M5315" i="1"/>
  <c r="T5314" i="1"/>
  <c r="S5314" i="1"/>
  <c r="R5314" i="1"/>
  <c r="Q5314" i="1"/>
  <c r="P5314" i="1"/>
  <c r="O5314" i="1"/>
  <c r="N5314" i="1"/>
  <c r="M5314" i="1"/>
  <c r="T5313" i="1"/>
  <c r="S5313" i="1"/>
  <c r="R5313" i="1"/>
  <c r="Q5313" i="1"/>
  <c r="P5313" i="1"/>
  <c r="O5313" i="1"/>
  <c r="N5313" i="1"/>
  <c r="M5313" i="1"/>
  <c r="T5312" i="1"/>
  <c r="S5312" i="1"/>
  <c r="R5312" i="1"/>
  <c r="Q5312" i="1"/>
  <c r="P5312" i="1"/>
  <c r="O5312" i="1"/>
  <c r="N5312" i="1"/>
  <c r="M5312" i="1"/>
  <c r="T5311" i="1"/>
  <c r="S5311" i="1"/>
  <c r="R5311" i="1"/>
  <c r="Q5311" i="1"/>
  <c r="P5311" i="1"/>
  <c r="O5311" i="1"/>
  <c r="N5311" i="1"/>
  <c r="M5311" i="1"/>
  <c r="T5310" i="1"/>
  <c r="S5310" i="1"/>
  <c r="R5310" i="1"/>
  <c r="Q5310" i="1"/>
  <c r="P5310" i="1"/>
  <c r="O5310" i="1"/>
  <c r="N5310" i="1"/>
  <c r="M5310" i="1"/>
  <c r="T5309" i="1"/>
  <c r="S5309" i="1"/>
  <c r="R5309" i="1"/>
  <c r="Q5309" i="1"/>
  <c r="P5309" i="1"/>
  <c r="O5309" i="1"/>
  <c r="N5309" i="1"/>
  <c r="M5309" i="1"/>
  <c r="T5308" i="1"/>
  <c r="S5308" i="1"/>
  <c r="R5308" i="1"/>
  <c r="Q5308" i="1"/>
  <c r="P5308" i="1"/>
  <c r="O5308" i="1"/>
  <c r="N5308" i="1"/>
  <c r="M5308" i="1"/>
  <c r="T5307" i="1"/>
  <c r="S5307" i="1"/>
  <c r="R5307" i="1"/>
  <c r="Q5307" i="1"/>
  <c r="P5307" i="1"/>
  <c r="O5307" i="1"/>
  <c r="N5307" i="1"/>
  <c r="M5307" i="1"/>
  <c r="T5306" i="1"/>
  <c r="S5306" i="1"/>
  <c r="R5306" i="1"/>
  <c r="Q5306" i="1"/>
  <c r="P5306" i="1"/>
  <c r="O5306" i="1"/>
  <c r="N5306" i="1"/>
  <c r="M5306" i="1"/>
  <c r="T5305" i="1"/>
  <c r="S5305" i="1"/>
  <c r="R5305" i="1"/>
  <c r="Q5305" i="1"/>
  <c r="P5305" i="1"/>
  <c r="O5305" i="1"/>
  <c r="N5305" i="1"/>
  <c r="M5305" i="1"/>
  <c r="T5304" i="1"/>
  <c r="S5304" i="1"/>
  <c r="R5304" i="1"/>
  <c r="Q5304" i="1"/>
  <c r="P5304" i="1"/>
  <c r="O5304" i="1"/>
  <c r="N5304" i="1"/>
  <c r="M5304" i="1"/>
  <c r="T5303" i="1"/>
  <c r="S5303" i="1"/>
  <c r="R5303" i="1"/>
  <c r="Q5303" i="1"/>
  <c r="P5303" i="1"/>
  <c r="O5303" i="1"/>
  <c r="N5303" i="1"/>
  <c r="M5303" i="1"/>
  <c r="T5302" i="1"/>
  <c r="S5302" i="1"/>
  <c r="R5302" i="1"/>
  <c r="Q5302" i="1"/>
  <c r="P5302" i="1"/>
  <c r="O5302" i="1"/>
  <c r="N5302" i="1"/>
  <c r="M5302" i="1"/>
  <c r="T5301" i="1"/>
  <c r="S5301" i="1"/>
  <c r="R5301" i="1"/>
  <c r="Q5301" i="1"/>
  <c r="P5301" i="1"/>
  <c r="O5301" i="1"/>
  <c r="N5301" i="1"/>
  <c r="M5301" i="1"/>
  <c r="T5300" i="1"/>
  <c r="S5300" i="1"/>
  <c r="R5300" i="1"/>
  <c r="Q5300" i="1"/>
  <c r="P5300" i="1"/>
  <c r="O5300" i="1"/>
  <c r="N5300" i="1"/>
  <c r="M5300" i="1"/>
  <c r="T5299" i="1"/>
  <c r="S5299" i="1"/>
  <c r="R5299" i="1"/>
  <c r="Q5299" i="1"/>
  <c r="P5299" i="1"/>
  <c r="O5299" i="1"/>
  <c r="N5299" i="1"/>
  <c r="M5299" i="1"/>
  <c r="T5298" i="1"/>
  <c r="S5298" i="1"/>
  <c r="R5298" i="1"/>
  <c r="Q5298" i="1"/>
  <c r="P5298" i="1"/>
  <c r="O5298" i="1"/>
  <c r="N5298" i="1"/>
  <c r="M5298" i="1"/>
  <c r="T5297" i="1"/>
  <c r="S5297" i="1"/>
  <c r="R5297" i="1"/>
  <c r="Q5297" i="1"/>
  <c r="P5297" i="1"/>
  <c r="O5297" i="1"/>
  <c r="N5297" i="1"/>
  <c r="M5297" i="1"/>
  <c r="T5296" i="1"/>
  <c r="S5296" i="1"/>
  <c r="R5296" i="1"/>
  <c r="Q5296" i="1"/>
  <c r="P5296" i="1"/>
  <c r="O5296" i="1"/>
  <c r="N5296" i="1"/>
  <c r="M5296" i="1"/>
  <c r="T5295" i="1"/>
  <c r="S5295" i="1"/>
  <c r="R5295" i="1"/>
  <c r="Q5295" i="1"/>
  <c r="P5295" i="1"/>
  <c r="O5295" i="1"/>
  <c r="N5295" i="1"/>
  <c r="M5295" i="1"/>
  <c r="T5294" i="1"/>
  <c r="S5294" i="1"/>
  <c r="R5294" i="1"/>
  <c r="Q5294" i="1"/>
  <c r="P5294" i="1"/>
  <c r="O5294" i="1"/>
  <c r="N5294" i="1"/>
  <c r="M5294" i="1"/>
  <c r="T5293" i="1"/>
  <c r="S5293" i="1"/>
  <c r="R5293" i="1"/>
  <c r="Q5293" i="1"/>
  <c r="P5293" i="1"/>
  <c r="O5293" i="1"/>
  <c r="N5293" i="1"/>
  <c r="M5293" i="1"/>
  <c r="T5292" i="1"/>
  <c r="S5292" i="1"/>
  <c r="R5292" i="1"/>
  <c r="Q5292" i="1"/>
  <c r="P5292" i="1"/>
  <c r="O5292" i="1"/>
  <c r="N5292" i="1"/>
  <c r="M5292" i="1"/>
  <c r="T5291" i="1"/>
  <c r="S5291" i="1"/>
  <c r="R5291" i="1"/>
  <c r="Q5291" i="1"/>
  <c r="P5291" i="1"/>
  <c r="O5291" i="1"/>
  <c r="N5291" i="1"/>
  <c r="M5291" i="1"/>
  <c r="T5290" i="1"/>
  <c r="S5290" i="1"/>
  <c r="R5290" i="1"/>
  <c r="Q5290" i="1"/>
  <c r="P5290" i="1"/>
  <c r="O5290" i="1"/>
  <c r="N5290" i="1"/>
  <c r="M5290" i="1"/>
  <c r="T5289" i="1"/>
  <c r="S5289" i="1"/>
  <c r="R5289" i="1"/>
  <c r="Q5289" i="1"/>
  <c r="P5289" i="1"/>
  <c r="O5289" i="1"/>
  <c r="N5289" i="1"/>
  <c r="M5289" i="1"/>
  <c r="T5288" i="1"/>
  <c r="S5288" i="1"/>
  <c r="R5288" i="1"/>
  <c r="Q5288" i="1"/>
  <c r="P5288" i="1"/>
  <c r="O5288" i="1"/>
  <c r="N5288" i="1"/>
  <c r="M5288" i="1"/>
  <c r="T5287" i="1"/>
  <c r="S5287" i="1"/>
  <c r="R5287" i="1"/>
  <c r="Q5287" i="1"/>
  <c r="P5287" i="1"/>
  <c r="O5287" i="1"/>
  <c r="N5287" i="1"/>
  <c r="M5287" i="1"/>
  <c r="T5286" i="1"/>
  <c r="S5286" i="1"/>
  <c r="R5286" i="1"/>
  <c r="Q5286" i="1"/>
  <c r="P5286" i="1"/>
  <c r="O5286" i="1"/>
  <c r="M5286" i="1"/>
  <c r="N5286" i="1" s="1"/>
  <c r="T5285" i="1"/>
  <c r="S5285" i="1"/>
  <c r="R5285" i="1"/>
  <c r="Q5285" i="1"/>
  <c r="P5285" i="1"/>
  <c r="O5285" i="1"/>
  <c r="M5285" i="1"/>
  <c r="N5285" i="1" s="1"/>
  <c r="T5284" i="1"/>
  <c r="S5284" i="1"/>
  <c r="R5284" i="1"/>
  <c r="Q5284" i="1"/>
  <c r="P5284" i="1"/>
  <c r="O5284" i="1"/>
  <c r="M5284" i="1"/>
  <c r="N5284" i="1" s="1"/>
  <c r="T5283" i="1"/>
  <c r="S5283" i="1"/>
  <c r="R5283" i="1"/>
  <c r="Q5283" i="1"/>
  <c r="P5283" i="1"/>
  <c r="O5283" i="1"/>
  <c r="M5283" i="1"/>
  <c r="N5283" i="1" s="1"/>
  <c r="T5282" i="1"/>
  <c r="S5282" i="1"/>
  <c r="R5282" i="1"/>
  <c r="Q5282" i="1"/>
  <c r="P5282" i="1"/>
  <c r="O5282" i="1"/>
  <c r="M5282" i="1"/>
  <c r="N5282" i="1" s="1"/>
  <c r="T5281" i="1"/>
  <c r="S5281" i="1"/>
  <c r="R5281" i="1"/>
  <c r="Q5281" i="1"/>
  <c r="P5281" i="1"/>
  <c r="O5281" i="1"/>
  <c r="M5281" i="1"/>
  <c r="N5281" i="1" s="1"/>
  <c r="T5280" i="1"/>
  <c r="S5280" i="1"/>
  <c r="R5280" i="1"/>
  <c r="Q5280" i="1"/>
  <c r="P5280" i="1"/>
  <c r="O5280" i="1"/>
  <c r="M5280" i="1"/>
  <c r="N5280" i="1" s="1"/>
  <c r="T5279" i="1"/>
  <c r="S5279" i="1"/>
  <c r="R5279" i="1"/>
  <c r="Q5279" i="1"/>
  <c r="P5279" i="1"/>
  <c r="O5279" i="1"/>
  <c r="M5279" i="1"/>
  <c r="N5279" i="1" s="1"/>
  <c r="T5278" i="1"/>
  <c r="S5278" i="1"/>
  <c r="R5278" i="1"/>
  <c r="Q5278" i="1"/>
  <c r="P5278" i="1"/>
  <c r="O5278" i="1"/>
  <c r="M5278" i="1"/>
  <c r="N5278" i="1" s="1"/>
  <c r="T5277" i="1"/>
  <c r="S5277" i="1"/>
  <c r="R5277" i="1"/>
  <c r="Q5277" i="1"/>
  <c r="P5277" i="1"/>
  <c r="O5277" i="1"/>
  <c r="M5277" i="1"/>
  <c r="N5277" i="1" s="1"/>
  <c r="T5276" i="1"/>
  <c r="S5276" i="1"/>
  <c r="R5276" i="1"/>
  <c r="Q5276" i="1"/>
  <c r="P5276" i="1"/>
  <c r="O5276" i="1"/>
  <c r="N5276" i="1"/>
  <c r="M5276" i="1"/>
  <c r="T5275" i="1"/>
  <c r="S5275" i="1"/>
  <c r="R5275" i="1"/>
  <c r="Q5275" i="1"/>
  <c r="P5275" i="1"/>
  <c r="O5275" i="1"/>
  <c r="N5275" i="1"/>
  <c r="M5275" i="1"/>
  <c r="T5274" i="1"/>
  <c r="S5274" i="1"/>
  <c r="R5274" i="1"/>
  <c r="Q5274" i="1"/>
  <c r="P5274" i="1"/>
  <c r="O5274" i="1"/>
  <c r="N5274" i="1"/>
  <c r="M5274" i="1"/>
  <c r="T5273" i="1"/>
  <c r="S5273" i="1"/>
  <c r="R5273" i="1"/>
  <c r="Q5273" i="1"/>
  <c r="P5273" i="1"/>
  <c r="O5273" i="1"/>
  <c r="N5273" i="1"/>
  <c r="M5273" i="1"/>
  <c r="T5272" i="1"/>
  <c r="S5272" i="1"/>
  <c r="R5272" i="1"/>
  <c r="Q5272" i="1"/>
  <c r="P5272" i="1"/>
  <c r="O5272" i="1"/>
  <c r="N5272" i="1"/>
  <c r="M5272" i="1"/>
  <c r="T5271" i="1"/>
  <c r="S5271" i="1"/>
  <c r="R5271" i="1"/>
  <c r="Q5271" i="1"/>
  <c r="P5271" i="1"/>
  <c r="O5271" i="1"/>
  <c r="N5271" i="1"/>
  <c r="M5271" i="1"/>
  <c r="T5270" i="1"/>
  <c r="S5270" i="1"/>
  <c r="R5270" i="1"/>
  <c r="Q5270" i="1"/>
  <c r="P5270" i="1"/>
  <c r="O5270" i="1"/>
  <c r="N5270" i="1"/>
  <c r="M5270" i="1"/>
  <c r="T5269" i="1"/>
  <c r="S5269" i="1"/>
  <c r="R5269" i="1"/>
  <c r="Q5269" i="1"/>
  <c r="P5269" i="1"/>
  <c r="O5269" i="1"/>
  <c r="N5269" i="1"/>
  <c r="M5269" i="1"/>
  <c r="T5268" i="1"/>
  <c r="S5268" i="1"/>
  <c r="R5268" i="1"/>
  <c r="Q5268" i="1"/>
  <c r="P5268" i="1"/>
  <c r="O5268" i="1"/>
  <c r="N5268" i="1"/>
  <c r="M5268" i="1"/>
  <c r="T5267" i="1"/>
  <c r="S5267" i="1"/>
  <c r="R5267" i="1"/>
  <c r="Q5267" i="1"/>
  <c r="P5267" i="1"/>
  <c r="O5267" i="1"/>
  <c r="N5267" i="1"/>
  <c r="M5267" i="1"/>
  <c r="T5266" i="1"/>
  <c r="S5266" i="1"/>
  <c r="R5266" i="1"/>
  <c r="Q5266" i="1"/>
  <c r="P5266" i="1"/>
  <c r="O5266" i="1"/>
  <c r="M5266" i="1"/>
  <c r="N5266" i="1" s="1"/>
  <c r="T5265" i="1"/>
  <c r="S5265" i="1"/>
  <c r="R5265" i="1"/>
  <c r="Q5265" i="1"/>
  <c r="P5265" i="1"/>
  <c r="O5265" i="1"/>
  <c r="M5265" i="1"/>
  <c r="N5265" i="1" s="1"/>
  <c r="T5264" i="1"/>
  <c r="S5264" i="1"/>
  <c r="R5264" i="1"/>
  <c r="Q5264" i="1"/>
  <c r="P5264" i="1"/>
  <c r="O5264" i="1"/>
  <c r="M5264" i="1"/>
  <c r="N5264" i="1" s="1"/>
  <c r="T5263" i="1"/>
  <c r="S5263" i="1"/>
  <c r="R5263" i="1"/>
  <c r="Q5263" i="1"/>
  <c r="P5263" i="1"/>
  <c r="O5263" i="1"/>
  <c r="N5263" i="1"/>
  <c r="M5263" i="1"/>
  <c r="T5262" i="1"/>
  <c r="S5262" i="1"/>
  <c r="R5262" i="1"/>
  <c r="Q5262" i="1"/>
  <c r="P5262" i="1"/>
  <c r="O5262" i="1"/>
  <c r="N5262" i="1"/>
  <c r="M5262" i="1"/>
  <c r="T5261" i="1"/>
  <c r="S5261" i="1"/>
  <c r="R5261" i="1"/>
  <c r="Q5261" i="1"/>
  <c r="P5261" i="1"/>
  <c r="O5261" i="1"/>
  <c r="N5261" i="1"/>
  <c r="M5261" i="1"/>
  <c r="T5260" i="1"/>
  <c r="S5260" i="1"/>
  <c r="R5260" i="1"/>
  <c r="Q5260" i="1"/>
  <c r="P5260" i="1"/>
  <c r="O5260" i="1"/>
  <c r="N5260" i="1"/>
  <c r="M5260" i="1"/>
  <c r="T5259" i="1"/>
  <c r="S5259" i="1"/>
  <c r="R5259" i="1"/>
  <c r="Q5259" i="1"/>
  <c r="P5259" i="1"/>
  <c r="O5259" i="1"/>
  <c r="N5259" i="1"/>
  <c r="M5259" i="1"/>
  <c r="T5258" i="1"/>
  <c r="S5258" i="1"/>
  <c r="R5258" i="1"/>
  <c r="Q5258" i="1"/>
  <c r="P5258" i="1"/>
  <c r="O5258" i="1"/>
  <c r="N5258" i="1"/>
  <c r="M5258" i="1"/>
  <c r="T5257" i="1"/>
  <c r="S5257" i="1"/>
  <c r="R5257" i="1"/>
  <c r="Q5257" i="1"/>
  <c r="P5257" i="1"/>
  <c r="O5257" i="1"/>
  <c r="N5257" i="1"/>
  <c r="M5257" i="1"/>
  <c r="T5256" i="1"/>
  <c r="S5256" i="1"/>
  <c r="R5256" i="1"/>
  <c r="Q5256" i="1"/>
  <c r="P5256" i="1"/>
  <c r="O5256" i="1"/>
  <c r="N5256" i="1"/>
  <c r="M5256" i="1"/>
  <c r="T5255" i="1"/>
  <c r="S5255" i="1"/>
  <c r="R5255" i="1"/>
  <c r="Q5255" i="1"/>
  <c r="P5255" i="1"/>
  <c r="O5255" i="1"/>
  <c r="N5255" i="1"/>
  <c r="M5255" i="1"/>
  <c r="T5254" i="1"/>
  <c r="S5254" i="1"/>
  <c r="R5254" i="1"/>
  <c r="Q5254" i="1"/>
  <c r="P5254" i="1"/>
  <c r="O5254" i="1"/>
  <c r="N5254" i="1"/>
  <c r="M5254" i="1"/>
  <c r="T5253" i="1"/>
  <c r="S5253" i="1"/>
  <c r="R5253" i="1"/>
  <c r="Q5253" i="1"/>
  <c r="P5253" i="1"/>
  <c r="O5253" i="1"/>
  <c r="N5253" i="1"/>
  <c r="M5253" i="1"/>
  <c r="T5252" i="1"/>
  <c r="S5252" i="1"/>
  <c r="R5252" i="1"/>
  <c r="Q5252" i="1"/>
  <c r="P5252" i="1"/>
  <c r="O5252" i="1"/>
  <c r="N5252" i="1"/>
  <c r="M5252" i="1"/>
  <c r="T5251" i="1"/>
  <c r="S5251" i="1"/>
  <c r="R5251" i="1"/>
  <c r="Q5251" i="1"/>
  <c r="P5251" i="1"/>
  <c r="O5251" i="1"/>
  <c r="N5251" i="1"/>
  <c r="M5251" i="1"/>
  <c r="T5250" i="1"/>
  <c r="S5250" i="1"/>
  <c r="R5250" i="1"/>
  <c r="Q5250" i="1"/>
  <c r="P5250" i="1"/>
  <c r="O5250" i="1"/>
  <c r="N5250" i="1"/>
  <c r="M5250" i="1"/>
  <c r="T5249" i="1"/>
  <c r="S5249" i="1"/>
  <c r="R5249" i="1"/>
  <c r="Q5249" i="1"/>
  <c r="P5249" i="1"/>
  <c r="O5249" i="1"/>
  <c r="N5249" i="1"/>
  <c r="M5249" i="1"/>
  <c r="T5248" i="1"/>
  <c r="S5248" i="1"/>
  <c r="R5248" i="1"/>
  <c r="Q5248" i="1"/>
  <c r="P5248" i="1"/>
  <c r="O5248" i="1"/>
  <c r="N5248" i="1"/>
  <c r="M5248" i="1"/>
  <c r="T5247" i="1"/>
  <c r="S5247" i="1"/>
  <c r="R5247" i="1"/>
  <c r="Q5247" i="1"/>
  <c r="P5247" i="1"/>
  <c r="O5247" i="1"/>
  <c r="N5247" i="1"/>
  <c r="M5247" i="1"/>
  <c r="T5246" i="1"/>
  <c r="S5246" i="1"/>
  <c r="R5246" i="1"/>
  <c r="Q5246" i="1"/>
  <c r="P5246" i="1"/>
  <c r="O5246" i="1"/>
  <c r="N5246" i="1"/>
  <c r="M5246" i="1"/>
  <c r="T5245" i="1"/>
  <c r="S5245" i="1"/>
  <c r="R5245" i="1"/>
  <c r="Q5245" i="1"/>
  <c r="P5245" i="1"/>
  <c r="O5245" i="1"/>
  <c r="N5245" i="1"/>
  <c r="M5245" i="1"/>
  <c r="T5244" i="1"/>
  <c r="S5244" i="1"/>
  <c r="R5244" i="1"/>
  <c r="Q5244" i="1"/>
  <c r="P5244" i="1"/>
  <c r="O5244" i="1"/>
  <c r="N5244" i="1"/>
  <c r="M5244" i="1"/>
  <c r="T5243" i="1"/>
  <c r="S5243" i="1"/>
  <c r="R5243" i="1"/>
  <c r="Q5243" i="1"/>
  <c r="P5243" i="1"/>
  <c r="O5243" i="1"/>
  <c r="N5243" i="1"/>
  <c r="M5243" i="1"/>
  <c r="T5242" i="1"/>
  <c r="S5242" i="1"/>
  <c r="R5242" i="1"/>
  <c r="Q5242" i="1"/>
  <c r="P5242" i="1"/>
  <c r="O5242" i="1"/>
  <c r="N5242" i="1"/>
  <c r="M5242" i="1"/>
  <c r="T5241" i="1"/>
  <c r="S5241" i="1"/>
  <c r="R5241" i="1"/>
  <c r="Q5241" i="1"/>
  <c r="P5241" i="1"/>
  <c r="O5241" i="1"/>
  <c r="N5241" i="1"/>
  <c r="M5241" i="1"/>
  <c r="T5240" i="1"/>
  <c r="S5240" i="1"/>
  <c r="R5240" i="1"/>
  <c r="Q5240" i="1"/>
  <c r="P5240" i="1"/>
  <c r="O5240" i="1"/>
  <c r="N5240" i="1"/>
  <c r="M5240" i="1"/>
  <c r="T5239" i="1"/>
  <c r="S5239" i="1"/>
  <c r="R5239" i="1"/>
  <c r="Q5239" i="1"/>
  <c r="P5239" i="1"/>
  <c r="O5239" i="1"/>
  <c r="N5239" i="1"/>
  <c r="M5239" i="1"/>
  <c r="T5238" i="1"/>
  <c r="S5238" i="1"/>
  <c r="R5238" i="1"/>
  <c r="Q5238" i="1"/>
  <c r="P5238" i="1"/>
  <c r="O5238" i="1"/>
  <c r="N5238" i="1"/>
  <c r="M5238" i="1"/>
  <c r="T5237" i="1"/>
  <c r="S5237" i="1"/>
  <c r="R5237" i="1"/>
  <c r="Q5237" i="1"/>
  <c r="P5237" i="1"/>
  <c r="O5237" i="1"/>
  <c r="N5237" i="1"/>
  <c r="M5237" i="1"/>
  <c r="T5236" i="1"/>
  <c r="S5236" i="1"/>
  <c r="R5236" i="1"/>
  <c r="Q5236" i="1"/>
  <c r="P5236" i="1"/>
  <c r="O5236" i="1"/>
  <c r="N5236" i="1"/>
  <c r="M5236" i="1"/>
  <c r="T5235" i="1"/>
  <c r="S5235" i="1"/>
  <c r="R5235" i="1"/>
  <c r="Q5235" i="1"/>
  <c r="P5235" i="1"/>
  <c r="O5235" i="1"/>
  <c r="N5235" i="1"/>
  <c r="M5235" i="1"/>
  <c r="T5234" i="1"/>
  <c r="S5234" i="1"/>
  <c r="R5234" i="1"/>
  <c r="Q5234" i="1"/>
  <c r="P5234" i="1"/>
  <c r="O5234" i="1"/>
  <c r="N5234" i="1"/>
  <c r="M5234" i="1"/>
  <c r="T5233" i="1"/>
  <c r="S5233" i="1"/>
  <c r="R5233" i="1"/>
  <c r="Q5233" i="1"/>
  <c r="P5233" i="1"/>
  <c r="O5233" i="1"/>
  <c r="N5233" i="1"/>
  <c r="M5233" i="1"/>
  <c r="T5232" i="1"/>
  <c r="S5232" i="1"/>
  <c r="R5232" i="1"/>
  <c r="Q5232" i="1"/>
  <c r="P5232" i="1"/>
  <c r="O5232" i="1"/>
  <c r="N5232" i="1"/>
  <c r="M5232" i="1"/>
  <c r="T5231" i="1"/>
  <c r="S5231" i="1"/>
  <c r="R5231" i="1"/>
  <c r="Q5231" i="1"/>
  <c r="P5231" i="1"/>
  <c r="O5231" i="1"/>
  <c r="N5231" i="1"/>
  <c r="M5231" i="1"/>
  <c r="T5230" i="1"/>
  <c r="S5230" i="1"/>
  <c r="R5230" i="1"/>
  <c r="Q5230" i="1"/>
  <c r="P5230" i="1"/>
  <c r="O5230" i="1"/>
  <c r="N5230" i="1"/>
  <c r="M5230" i="1"/>
  <c r="T5229" i="1"/>
  <c r="S5229" i="1"/>
  <c r="R5229" i="1"/>
  <c r="Q5229" i="1"/>
  <c r="P5229" i="1"/>
  <c r="O5229" i="1"/>
  <c r="N5229" i="1"/>
  <c r="M5229" i="1"/>
  <c r="T5228" i="1"/>
  <c r="S5228" i="1"/>
  <c r="R5228" i="1"/>
  <c r="Q5228" i="1"/>
  <c r="P5228" i="1"/>
  <c r="O5228" i="1"/>
  <c r="N5228" i="1"/>
  <c r="M5228" i="1"/>
  <c r="T5227" i="1"/>
  <c r="S5227" i="1"/>
  <c r="R5227" i="1"/>
  <c r="Q5227" i="1"/>
  <c r="P5227" i="1"/>
  <c r="O5227" i="1"/>
  <c r="N5227" i="1"/>
  <c r="M5227" i="1"/>
  <c r="T5226" i="1"/>
  <c r="S5226" i="1"/>
  <c r="R5226" i="1"/>
  <c r="Q5226" i="1"/>
  <c r="P5226" i="1"/>
  <c r="O5226" i="1"/>
  <c r="N5226" i="1"/>
  <c r="M5226" i="1"/>
  <c r="T5225" i="1"/>
  <c r="S5225" i="1"/>
  <c r="R5225" i="1"/>
  <c r="Q5225" i="1"/>
  <c r="P5225" i="1"/>
  <c r="O5225" i="1"/>
  <c r="N5225" i="1"/>
  <c r="M5225" i="1"/>
  <c r="T5224" i="1"/>
  <c r="S5224" i="1"/>
  <c r="R5224" i="1"/>
  <c r="Q5224" i="1"/>
  <c r="P5224" i="1"/>
  <c r="O5224" i="1"/>
  <c r="N5224" i="1"/>
  <c r="M5224" i="1"/>
  <c r="T5223" i="1"/>
  <c r="S5223" i="1"/>
  <c r="R5223" i="1"/>
  <c r="Q5223" i="1"/>
  <c r="P5223" i="1"/>
  <c r="O5223" i="1"/>
  <c r="N5223" i="1"/>
  <c r="M5223" i="1"/>
  <c r="T5222" i="1"/>
  <c r="S5222" i="1"/>
  <c r="R5222" i="1"/>
  <c r="Q5222" i="1"/>
  <c r="P5222" i="1"/>
  <c r="O5222" i="1"/>
  <c r="N5222" i="1"/>
  <c r="M5222" i="1"/>
  <c r="T5221" i="1"/>
  <c r="S5221" i="1"/>
  <c r="R5221" i="1"/>
  <c r="Q5221" i="1"/>
  <c r="P5221" i="1"/>
  <c r="O5221" i="1"/>
  <c r="N5221" i="1"/>
  <c r="M5221" i="1"/>
  <c r="T5220" i="1"/>
  <c r="S5220" i="1"/>
  <c r="R5220" i="1"/>
  <c r="Q5220" i="1"/>
  <c r="P5220" i="1"/>
  <c r="O5220" i="1"/>
  <c r="N5220" i="1"/>
  <c r="M5220" i="1"/>
  <c r="T5219" i="1"/>
  <c r="S5219" i="1"/>
  <c r="R5219" i="1"/>
  <c r="Q5219" i="1"/>
  <c r="P5219" i="1"/>
  <c r="O5219" i="1"/>
  <c r="N5219" i="1"/>
  <c r="M5219" i="1"/>
  <c r="T5218" i="1"/>
  <c r="S5218" i="1"/>
  <c r="R5218" i="1"/>
  <c r="Q5218" i="1"/>
  <c r="P5218" i="1"/>
  <c r="O5218" i="1"/>
  <c r="N5218" i="1"/>
  <c r="M5218" i="1"/>
  <c r="T5217" i="1"/>
  <c r="S5217" i="1"/>
  <c r="R5217" i="1"/>
  <c r="Q5217" i="1"/>
  <c r="P5217" i="1"/>
  <c r="O5217" i="1"/>
  <c r="N5217" i="1"/>
  <c r="M5217" i="1"/>
  <c r="T5216" i="1"/>
  <c r="S5216" i="1"/>
  <c r="R5216" i="1"/>
  <c r="Q5216" i="1"/>
  <c r="P5216" i="1"/>
  <c r="O5216" i="1"/>
  <c r="N5216" i="1"/>
  <c r="M5216" i="1"/>
  <c r="T5215" i="1"/>
  <c r="S5215" i="1"/>
  <c r="R5215" i="1"/>
  <c r="Q5215" i="1"/>
  <c r="P5215" i="1"/>
  <c r="O5215" i="1"/>
  <c r="N5215" i="1"/>
  <c r="M5215" i="1"/>
  <c r="T5214" i="1"/>
  <c r="S5214" i="1"/>
  <c r="R5214" i="1"/>
  <c r="Q5214" i="1"/>
  <c r="P5214" i="1"/>
  <c r="O5214" i="1"/>
  <c r="N5214" i="1"/>
  <c r="M5214" i="1"/>
  <c r="T5213" i="1"/>
  <c r="S5213" i="1"/>
  <c r="R5213" i="1"/>
  <c r="Q5213" i="1"/>
  <c r="P5213" i="1"/>
  <c r="O5213" i="1"/>
  <c r="N5213" i="1"/>
  <c r="M5213" i="1"/>
  <c r="T5212" i="1"/>
  <c r="S5212" i="1"/>
  <c r="R5212" i="1"/>
  <c r="Q5212" i="1"/>
  <c r="P5212" i="1"/>
  <c r="O5212" i="1"/>
  <c r="N5212" i="1"/>
  <c r="M5212" i="1"/>
  <c r="T5211" i="1"/>
  <c r="S5211" i="1"/>
  <c r="R5211" i="1"/>
  <c r="Q5211" i="1"/>
  <c r="P5211" i="1"/>
  <c r="O5211" i="1"/>
  <c r="N5211" i="1"/>
  <c r="M5211" i="1"/>
  <c r="T5210" i="1"/>
  <c r="S5210" i="1"/>
  <c r="R5210" i="1"/>
  <c r="Q5210" i="1"/>
  <c r="P5210" i="1"/>
  <c r="O5210" i="1"/>
  <c r="N5210" i="1"/>
  <c r="M5210" i="1"/>
  <c r="T5209" i="1"/>
  <c r="S5209" i="1"/>
  <c r="R5209" i="1"/>
  <c r="Q5209" i="1"/>
  <c r="P5209" i="1"/>
  <c r="O5209" i="1"/>
  <c r="N5209" i="1"/>
  <c r="M5209" i="1"/>
  <c r="T5208" i="1"/>
  <c r="S5208" i="1"/>
  <c r="R5208" i="1"/>
  <c r="Q5208" i="1"/>
  <c r="P5208" i="1"/>
  <c r="O5208" i="1"/>
  <c r="M5208" i="1"/>
  <c r="N5208" i="1" s="1"/>
  <c r="T5207" i="1"/>
  <c r="S5207" i="1"/>
  <c r="R5207" i="1"/>
  <c r="Q5207" i="1"/>
  <c r="P5207" i="1"/>
  <c r="O5207" i="1"/>
  <c r="M5207" i="1"/>
  <c r="N5207" i="1" s="1"/>
  <c r="T5206" i="1"/>
  <c r="S5206" i="1"/>
  <c r="R5206" i="1"/>
  <c r="Q5206" i="1"/>
  <c r="P5206" i="1"/>
  <c r="O5206" i="1"/>
  <c r="M5206" i="1"/>
  <c r="N5206" i="1" s="1"/>
  <c r="T5205" i="1"/>
  <c r="S5205" i="1"/>
  <c r="R5205" i="1"/>
  <c r="Q5205" i="1"/>
  <c r="P5205" i="1"/>
  <c r="O5205" i="1"/>
  <c r="M5205" i="1"/>
  <c r="N5205" i="1" s="1"/>
  <c r="T5204" i="1"/>
  <c r="S5204" i="1"/>
  <c r="R5204" i="1"/>
  <c r="Q5204" i="1"/>
  <c r="P5204" i="1"/>
  <c r="O5204" i="1"/>
  <c r="M5204" i="1"/>
  <c r="N5204" i="1" s="1"/>
  <c r="T5203" i="1"/>
  <c r="S5203" i="1"/>
  <c r="R5203" i="1"/>
  <c r="Q5203" i="1"/>
  <c r="P5203" i="1"/>
  <c r="O5203" i="1"/>
  <c r="M5203" i="1"/>
  <c r="N5203" i="1" s="1"/>
  <c r="T5202" i="1"/>
  <c r="S5202" i="1"/>
  <c r="R5202" i="1"/>
  <c r="Q5202" i="1"/>
  <c r="P5202" i="1"/>
  <c r="O5202" i="1"/>
  <c r="M5202" i="1"/>
  <c r="N5202" i="1" s="1"/>
  <c r="T5201" i="1"/>
  <c r="S5201" i="1"/>
  <c r="R5201" i="1"/>
  <c r="Q5201" i="1"/>
  <c r="P5201" i="1"/>
  <c r="O5201" i="1"/>
  <c r="M5201" i="1"/>
  <c r="N5201" i="1" s="1"/>
  <c r="T5200" i="1"/>
  <c r="S5200" i="1"/>
  <c r="R5200" i="1"/>
  <c r="Q5200" i="1"/>
  <c r="P5200" i="1"/>
  <c r="O5200" i="1"/>
  <c r="M5200" i="1"/>
  <c r="N5200" i="1" s="1"/>
  <c r="T5199" i="1"/>
  <c r="S5199" i="1"/>
  <c r="R5199" i="1"/>
  <c r="Q5199" i="1"/>
  <c r="P5199" i="1"/>
  <c r="O5199" i="1"/>
  <c r="M5199" i="1"/>
  <c r="N5199" i="1" s="1"/>
  <c r="T5198" i="1"/>
  <c r="S5198" i="1"/>
  <c r="R5198" i="1"/>
  <c r="Q5198" i="1"/>
  <c r="P5198" i="1"/>
  <c r="O5198" i="1"/>
  <c r="M5198" i="1"/>
  <c r="N5198" i="1" s="1"/>
  <c r="T5197" i="1"/>
  <c r="S5197" i="1"/>
  <c r="R5197" i="1"/>
  <c r="Q5197" i="1"/>
  <c r="P5197" i="1"/>
  <c r="O5197" i="1"/>
  <c r="M5197" i="1"/>
  <c r="N5197" i="1" s="1"/>
  <c r="T5196" i="1"/>
  <c r="S5196" i="1"/>
  <c r="R5196" i="1"/>
  <c r="Q5196" i="1"/>
  <c r="P5196" i="1"/>
  <c r="O5196" i="1"/>
  <c r="M5196" i="1"/>
  <c r="N5196" i="1" s="1"/>
  <c r="T5195" i="1"/>
  <c r="S5195" i="1"/>
  <c r="R5195" i="1"/>
  <c r="Q5195" i="1"/>
  <c r="P5195" i="1"/>
  <c r="O5195" i="1"/>
  <c r="M5195" i="1"/>
  <c r="N5195" i="1" s="1"/>
  <c r="T5194" i="1"/>
  <c r="S5194" i="1"/>
  <c r="R5194" i="1"/>
  <c r="Q5194" i="1"/>
  <c r="P5194" i="1"/>
  <c r="O5194" i="1"/>
  <c r="M5194" i="1"/>
  <c r="N5194" i="1" s="1"/>
  <c r="T5193" i="1"/>
  <c r="S5193" i="1"/>
  <c r="R5193" i="1"/>
  <c r="Q5193" i="1"/>
  <c r="P5193" i="1"/>
  <c r="O5193" i="1"/>
  <c r="M5193" i="1"/>
  <c r="N5193" i="1" s="1"/>
  <c r="T5192" i="1"/>
  <c r="S5192" i="1"/>
  <c r="R5192" i="1"/>
  <c r="Q5192" i="1"/>
  <c r="P5192" i="1"/>
  <c r="O5192" i="1"/>
  <c r="M5192" i="1"/>
  <c r="N5192" i="1" s="1"/>
  <c r="T5191" i="1"/>
  <c r="S5191" i="1"/>
  <c r="R5191" i="1"/>
  <c r="Q5191" i="1"/>
  <c r="P5191" i="1"/>
  <c r="O5191" i="1"/>
  <c r="M5191" i="1"/>
  <c r="N5191" i="1" s="1"/>
  <c r="T5190" i="1"/>
  <c r="S5190" i="1"/>
  <c r="R5190" i="1"/>
  <c r="Q5190" i="1"/>
  <c r="P5190" i="1"/>
  <c r="O5190" i="1"/>
  <c r="M5190" i="1"/>
  <c r="N5190" i="1" s="1"/>
  <c r="T5189" i="1"/>
  <c r="S5189" i="1"/>
  <c r="R5189" i="1"/>
  <c r="Q5189" i="1"/>
  <c r="P5189" i="1"/>
  <c r="O5189" i="1"/>
  <c r="M5189" i="1"/>
  <c r="N5189" i="1" s="1"/>
  <c r="T5188" i="1"/>
  <c r="S5188" i="1"/>
  <c r="R5188" i="1"/>
  <c r="Q5188" i="1"/>
  <c r="P5188" i="1"/>
  <c r="O5188" i="1"/>
  <c r="M5188" i="1"/>
  <c r="N5188" i="1" s="1"/>
  <c r="T5187" i="1"/>
  <c r="S5187" i="1"/>
  <c r="R5187" i="1"/>
  <c r="Q5187" i="1"/>
  <c r="P5187" i="1"/>
  <c r="O5187" i="1"/>
  <c r="M5187" i="1"/>
  <c r="N5187" i="1" s="1"/>
  <c r="T5186" i="1"/>
  <c r="S5186" i="1"/>
  <c r="R5186" i="1"/>
  <c r="Q5186" i="1"/>
  <c r="P5186" i="1"/>
  <c r="O5186" i="1"/>
  <c r="M5186" i="1"/>
  <c r="N5186" i="1" s="1"/>
  <c r="T5185" i="1"/>
  <c r="S5185" i="1"/>
  <c r="R5185" i="1"/>
  <c r="Q5185" i="1"/>
  <c r="P5185" i="1"/>
  <c r="O5185" i="1"/>
  <c r="M5185" i="1"/>
  <c r="N5185" i="1" s="1"/>
  <c r="T5184" i="1"/>
  <c r="S5184" i="1"/>
  <c r="R5184" i="1"/>
  <c r="Q5184" i="1"/>
  <c r="P5184" i="1"/>
  <c r="O5184" i="1"/>
  <c r="M5184" i="1"/>
  <c r="N5184" i="1" s="1"/>
  <c r="T5183" i="1"/>
  <c r="S5183" i="1"/>
  <c r="R5183" i="1"/>
  <c r="Q5183" i="1"/>
  <c r="P5183" i="1"/>
  <c r="O5183" i="1"/>
  <c r="M5183" i="1"/>
  <c r="N5183" i="1" s="1"/>
  <c r="T5182" i="1"/>
  <c r="S5182" i="1"/>
  <c r="R5182" i="1"/>
  <c r="Q5182" i="1"/>
  <c r="P5182" i="1"/>
  <c r="O5182" i="1"/>
  <c r="M5182" i="1"/>
  <c r="N5182" i="1" s="1"/>
  <c r="T5181" i="1"/>
  <c r="S5181" i="1"/>
  <c r="R5181" i="1"/>
  <c r="Q5181" i="1"/>
  <c r="P5181" i="1"/>
  <c r="O5181" i="1"/>
  <c r="M5181" i="1"/>
  <c r="N5181" i="1" s="1"/>
  <c r="T5180" i="1"/>
  <c r="S5180" i="1"/>
  <c r="R5180" i="1"/>
  <c r="Q5180" i="1"/>
  <c r="P5180" i="1"/>
  <c r="O5180" i="1"/>
  <c r="M5180" i="1"/>
  <c r="N5180" i="1" s="1"/>
  <c r="T5179" i="1"/>
  <c r="S5179" i="1"/>
  <c r="R5179" i="1"/>
  <c r="Q5179" i="1"/>
  <c r="P5179" i="1"/>
  <c r="O5179" i="1"/>
  <c r="M5179" i="1"/>
  <c r="N5179" i="1" s="1"/>
  <c r="T5178" i="1"/>
  <c r="S5178" i="1"/>
  <c r="R5178" i="1"/>
  <c r="Q5178" i="1"/>
  <c r="P5178" i="1"/>
  <c r="O5178" i="1"/>
  <c r="M5178" i="1"/>
  <c r="N5178" i="1" s="1"/>
  <c r="T5177" i="1"/>
  <c r="S5177" i="1"/>
  <c r="R5177" i="1"/>
  <c r="Q5177" i="1"/>
  <c r="P5177" i="1"/>
  <c r="O5177" i="1"/>
  <c r="M5177" i="1"/>
  <c r="N5177" i="1" s="1"/>
  <c r="T5176" i="1"/>
  <c r="S5176" i="1"/>
  <c r="R5176" i="1"/>
  <c r="Q5176" i="1"/>
  <c r="P5176" i="1"/>
  <c r="O5176" i="1"/>
  <c r="M5176" i="1"/>
  <c r="N5176" i="1" s="1"/>
  <c r="T5175" i="1"/>
  <c r="S5175" i="1"/>
  <c r="R5175" i="1"/>
  <c r="Q5175" i="1"/>
  <c r="P5175" i="1"/>
  <c r="O5175" i="1"/>
  <c r="M5175" i="1"/>
  <c r="N5175" i="1" s="1"/>
  <c r="T5174" i="1"/>
  <c r="S5174" i="1"/>
  <c r="R5174" i="1"/>
  <c r="Q5174" i="1"/>
  <c r="P5174" i="1"/>
  <c r="O5174" i="1"/>
  <c r="M5174" i="1"/>
  <c r="N5174" i="1" s="1"/>
  <c r="T5173" i="1"/>
  <c r="S5173" i="1"/>
  <c r="R5173" i="1"/>
  <c r="Q5173" i="1"/>
  <c r="P5173" i="1"/>
  <c r="O5173" i="1"/>
  <c r="M5173" i="1"/>
  <c r="N5173" i="1" s="1"/>
  <c r="T5172" i="1"/>
  <c r="S5172" i="1"/>
  <c r="R5172" i="1"/>
  <c r="Q5172" i="1"/>
  <c r="P5172" i="1"/>
  <c r="O5172" i="1"/>
  <c r="M5172" i="1"/>
  <c r="N5172" i="1" s="1"/>
  <c r="T5171" i="1"/>
  <c r="S5171" i="1"/>
  <c r="R5171" i="1"/>
  <c r="Q5171" i="1"/>
  <c r="P5171" i="1"/>
  <c r="O5171" i="1"/>
  <c r="M5171" i="1"/>
  <c r="N5171" i="1" s="1"/>
  <c r="T5170" i="1"/>
  <c r="S5170" i="1"/>
  <c r="R5170" i="1"/>
  <c r="Q5170" i="1"/>
  <c r="P5170" i="1"/>
  <c r="O5170" i="1"/>
  <c r="M5170" i="1"/>
  <c r="N5170" i="1" s="1"/>
  <c r="T5169" i="1"/>
  <c r="S5169" i="1"/>
  <c r="R5169" i="1"/>
  <c r="Q5169" i="1"/>
  <c r="P5169" i="1"/>
  <c r="O5169" i="1"/>
  <c r="M5169" i="1"/>
  <c r="N5169" i="1" s="1"/>
  <c r="T5168" i="1"/>
  <c r="S5168" i="1"/>
  <c r="R5168" i="1"/>
  <c r="Q5168" i="1"/>
  <c r="P5168" i="1"/>
  <c r="O5168" i="1"/>
  <c r="M5168" i="1"/>
  <c r="N5168" i="1" s="1"/>
  <c r="T5167" i="1"/>
  <c r="S5167" i="1"/>
  <c r="R5167" i="1"/>
  <c r="Q5167" i="1"/>
  <c r="P5167" i="1"/>
  <c r="O5167" i="1"/>
  <c r="M5167" i="1"/>
  <c r="N5167" i="1" s="1"/>
  <c r="T5166" i="1"/>
  <c r="S5166" i="1"/>
  <c r="R5166" i="1"/>
  <c r="Q5166" i="1"/>
  <c r="P5166" i="1"/>
  <c r="O5166" i="1"/>
  <c r="M5166" i="1"/>
  <c r="N5166" i="1" s="1"/>
  <c r="T5165" i="1"/>
  <c r="S5165" i="1"/>
  <c r="R5165" i="1"/>
  <c r="Q5165" i="1"/>
  <c r="P5165" i="1"/>
  <c r="O5165" i="1"/>
  <c r="M5165" i="1"/>
  <c r="N5165" i="1" s="1"/>
  <c r="T5164" i="1"/>
  <c r="S5164" i="1"/>
  <c r="R5164" i="1"/>
  <c r="Q5164" i="1"/>
  <c r="P5164" i="1"/>
  <c r="O5164" i="1"/>
  <c r="M5164" i="1"/>
  <c r="N5164" i="1" s="1"/>
  <c r="T5163" i="1"/>
  <c r="S5163" i="1"/>
  <c r="R5163" i="1"/>
  <c r="Q5163" i="1"/>
  <c r="P5163" i="1"/>
  <c r="O5163" i="1"/>
  <c r="M5163" i="1"/>
  <c r="N5163" i="1" s="1"/>
  <c r="T5162" i="1"/>
  <c r="S5162" i="1"/>
  <c r="R5162" i="1"/>
  <c r="Q5162" i="1"/>
  <c r="P5162" i="1"/>
  <c r="O5162" i="1"/>
  <c r="M5162" i="1"/>
  <c r="N5162" i="1" s="1"/>
  <c r="T5161" i="1"/>
  <c r="S5161" i="1"/>
  <c r="R5161" i="1"/>
  <c r="Q5161" i="1"/>
  <c r="P5161" i="1"/>
  <c r="O5161" i="1"/>
  <c r="M5161" i="1"/>
  <c r="N5161" i="1" s="1"/>
  <c r="T5160" i="1"/>
  <c r="S5160" i="1"/>
  <c r="R5160" i="1"/>
  <c r="Q5160" i="1"/>
  <c r="P5160" i="1"/>
  <c r="O5160" i="1"/>
  <c r="M5160" i="1"/>
  <c r="N5160" i="1" s="1"/>
  <c r="T5159" i="1"/>
  <c r="S5159" i="1"/>
  <c r="R5159" i="1"/>
  <c r="Q5159" i="1"/>
  <c r="P5159" i="1"/>
  <c r="O5159" i="1"/>
  <c r="M5159" i="1"/>
  <c r="N5159" i="1" s="1"/>
  <c r="T5158" i="1"/>
  <c r="S5158" i="1"/>
  <c r="R5158" i="1"/>
  <c r="Q5158" i="1"/>
  <c r="P5158" i="1"/>
  <c r="O5158" i="1"/>
  <c r="M5158" i="1"/>
  <c r="N5158" i="1" s="1"/>
  <c r="T5157" i="1"/>
  <c r="S5157" i="1"/>
  <c r="R5157" i="1"/>
  <c r="Q5157" i="1"/>
  <c r="P5157" i="1"/>
  <c r="O5157" i="1"/>
  <c r="M5157" i="1"/>
  <c r="N5157" i="1" s="1"/>
  <c r="T5156" i="1"/>
  <c r="S5156" i="1"/>
  <c r="R5156" i="1"/>
  <c r="Q5156" i="1"/>
  <c r="P5156" i="1"/>
  <c r="O5156" i="1"/>
  <c r="M5156" i="1"/>
  <c r="N5156" i="1" s="1"/>
  <c r="T5155" i="1"/>
  <c r="S5155" i="1"/>
  <c r="R5155" i="1"/>
  <c r="Q5155" i="1"/>
  <c r="P5155" i="1"/>
  <c r="O5155" i="1"/>
  <c r="M5155" i="1"/>
  <c r="N5155" i="1" s="1"/>
  <c r="T5154" i="1"/>
  <c r="S5154" i="1"/>
  <c r="R5154" i="1"/>
  <c r="Q5154" i="1"/>
  <c r="P5154" i="1"/>
  <c r="O5154" i="1"/>
  <c r="M5154" i="1"/>
  <c r="N5154" i="1" s="1"/>
  <c r="T5153" i="1"/>
  <c r="S5153" i="1"/>
  <c r="R5153" i="1"/>
  <c r="Q5153" i="1"/>
  <c r="P5153" i="1"/>
  <c r="O5153" i="1"/>
  <c r="M5153" i="1"/>
  <c r="N5153" i="1" s="1"/>
  <c r="T5152" i="1"/>
  <c r="S5152" i="1"/>
  <c r="R5152" i="1"/>
  <c r="Q5152" i="1"/>
  <c r="P5152" i="1"/>
  <c r="O5152" i="1"/>
  <c r="M5152" i="1"/>
  <c r="N5152" i="1" s="1"/>
  <c r="T5151" i="1"/>
  <c r="S5151" i="1"/>
  <c r="R5151" i="1"/>
  <c r="Q5151" i="1"/>
  <c r="P5151" i="1"/>
  <c r="O5151" i="1"/>
  <c r="M5151" i="1"/>
  <c r="N5151" i="1" s="1"/>
  <c r="T5150" i="1"/>
  <c r="S5150" i="1"/>
  <c r="R5150" i="1"/>
  <c r="Q5150" i="1"/>
  <c r="P5150" i="1"/>
  <c r="O5150" i="1"/>
  <c r="M5150" i="1"/>
  <c r="N5150" i="1" s="1"/>
  <c r="T5149" i="1"/>
  <c r="S5149" i="1"/>
  <c r="R5149" i="1"/>
  <c r="Q5149" i="1"/>
  <c r="P5149" i="1"/>
  <c r="O5149" i="1"/>
  <c r="M5149" i="1"/>
  <c r="N5149" i="1" s="1"/>
  <c r="T5148" i="1"/>
  <c r="S5148" i="1"/>
  <c r="R5148" i="1"/>
  <c r="Q5148" i="1"/>
  <c r="P5148" i="1"/>
  <c r="O5148" i="1"/>
  <c r="N5148" i="1"/>
  <c r="M5148" i="1"/>
  <c r="T5147" i="1"/>
  <c r="S5147" i="1"/>
  <c r="R5147" i="1"/>
  <c r="Q5147" i="1"/>
  <c r="P5147" i="1"/>
  <c r="O5147" i="1"/>
  <c r="N5147" i="1"/>
  <c r="M5147" i="1"/>
  <c r="T5146" i="1"/>
  <c r="S5146" i="1"/>
  <c r="R5146" i="1"/>
  <c r="Q5146" i="1"/>
  <c r="P5146" i="1"/>
  <c r="O5146" i="1"/>
  <c r="M5146" i="1"/>
  <c r="N5146" i="1" s="1"/>
  <c r="T5145" i="1"/>
  <c r="S5145" i="1"/>
  <c r="R5145" i="1"/>
  <c r="Q5145" i="1"/>
  <c r="P5145" i="1"/>
  <c r="O5145" i="1"/>
  <c r="M5145" i="1"/>
  <c r="N5145" i="1" s="1"/>
  <c r="T5144" i="1"/>
  <c r="S5144" i="1"/>
  <c r="R5144" i="1"/>
  <c r="Q5144" i="1"/>
  <c r="P5144" i="1"/>
  <c r="O5144" i="1"/>
  <c r="M5144" i="1"/>
  <c r="N5144" i="1" s="1"/>
  <c r="T5143" i="1"/>
  <c r="S5143" i="1"/>
  <c r="R5143" i="1"/>
  <c r="Q5143" i="1"/>
  <c r="P5143" i="1"/>
  <c r="O5143" i="1"/>
  <c r="M5143" i="1"/>
  <c r="N5143" i="1" s="1"/>
  <c r="T5142" i="1"/>
  <c r="S5142" i="1"/>
  <c r="R5142" i="1"/>
  <c r="Q5142" i="1"/>
  <c r="P5142" i="1"/>
  <c r="O5142" i="1"/>
  <c r="M5142" i="1"/>
  <c r="N5142" i="1" s="1"/>
  <c r="T5141" i="1"/>
  <c r="S5141" i="1"/>
  <c r="R5141" i="1"/>
  <c r="Q5141" i="1"/>
  <c r="P5141" i="1"/>
  <c r="O5141" i="1"/>
  <c r="M5141" i="1"/>
  <c r="N5141" i="1" s="1"/>
  <c r="T5140" i="1"/>
  <c r="S5140" i="1"/>
  <c r="R5140" i="1"/>
  <c r="Q5140" i="1"/>
  <c r="P5140" i="1"/>
  <c r="O5140" i="1"/>
  <c r="M5140" i="1"/>
  <c r="N5140" i="1" s="1"/>
  <c r="T5139" i="1"/>
  <c r="S5139" i="1"/>
  <c r="R5139" i="1"/>
  <c r="Q5139" i="1"/>
  <c r="P5139" i="1"/>
  <c r="O5139" i="1"/>
  <c r="M5139" i="1"/>
  <c r="N5139" i="1" s="1"/>
  <c r="T5138" i="1"/>
  <c r="S5138" i="1"/>
  <c r="R5138" i="1"/>
  <c r="Q5138" i="1"/>
  <c r="P5138" i="1"/>
  <c r="O5138" i="1"/>
  <c r="M5138" i="1"/>
  <c r="N5138" i="1" s="1"/>
  <c r="T5137" i="1"/>
  <c r="S5137" i="1"/>
  <c r="R5137" i="1"/>
  <c r="Q5137" i="1"/>
  <c r="P5137" i="1"/>
  <c r="O5137" i="1"/>
  <c r="M5137" i="1"/>
  <c r="N5137" i="1" s="1"/>
  <c r="T5136" i="1"/>
  <c r="S5136" i="1"/>
  <c r="R5136" i="1"/>
  <c r="Q5136" i="1"/>
  <c r="P5136" i="1"/>
  <c r="O5136" i="1"/>
  <c r="M5136" i="1"/>
  <c r="N5136" i="1" s="1"/>
  <c r="T5135" i="1"/>
  <c r="S5135" i="1"/>
  <c r="R5135" i="1"/>
  <c r="Q5135" i="1"/>
  <c r="P5135" i="1"/>
  <c r="O5135" i="1"/>
  <c r="M5135" i="1"/>
  <c r="N5135" i="1" s="1"/>
  <c r="T5134" i="1"/>
  <c r="S5134" i="1"/>
  <c r="R5134" i="1"/>
  <c r="Q5134" i="1"/>
  <c r="P5134" i="1"/>
  <c r="O5134" i="1"/>
  <c r="M5134" i="1"/>
  <c r="N5134" i="1" s="1"/>
  <c r="T5133" i="1"/>
  <c r="S5133" i="1"/>
  <c r="R5133" i="1"/>
  <c r="Q5133" i="1"/>
  <c r="P5133" i="1"/>
  <c r="O5133" i="1"/>
  <c r="M5133" i="1"/>
  <c r="N5133" i="1" s="1"/>
  <c r="T5132" i="1"/>
  <c r="S5132" i="1"/>
  <c r="R5132" i="1"/>
  <c r="Q5132" i="1"/>
  <c r="P5132" i="1"/>
  <c r="O5132" i="1"/>
  <c r="M5132" i="1"/>
  <c r="N5132" i="1" s="1"/>
  <c r="T5131" i="1"/>
  <c r="S5131" i="1"/>
  <c r="R5131" i="1"/>
  <c r="Q5131" i="1"/>
  <c r="P5131" i="1"/>
  <c r="O5131" i="1"/>
  <c r="M5131" i="1"/>
  <c r="N5131" i="1" s="1"/>
  <c r="T5130" i="1"/>
  <c r="S5130" i="1"/>
  <c r="R5130" i="1"/>
  <c r="Q5130" i="1"/>
  <c r="P5130" i="1"/>
  <c r="O5130" i="1"/>
  <c r="M5130" i="1"/>
  <c r="N5130" i="1" s="1"/>
  <c r="T5129" i="1"/>
  <c r="S5129" i="1"/>
  <c r="R5129" i="1"/>
  <c r="Q5129" i="1"/>
  <c r="P5129" i="1"/>
  <c r="O5129" i="1"/>
  <c r="M5129" i="1"/>
  <c r="N5129" i="1" s="1"/>
  <c r="T5128" i="1"/>
  <c r="S5128" i="1"/>
  <c r="R5128" i="1"/>
  <c r="Q5128" i="1"/>
  <c r="P5128" i="1"/>
  <c r="O5128" i="1"/>
  <c r="M5128" i="1"/>
  <c r="N5128" i="1" s="1"/>
  <c r="T5127" i="1"/>
  <c r="S5127" i="1"/>
  <c r="R5127" i="1"/>
  <c r="Q5127" i="1"/>
  <c r="P5127" i="1"/>
  <c r="O5127" i="1"/>
  <c r="M5127" i="1"/>
  <c r="N5127" i="1" s="1"/>
  <c r="T5126" i="1"/>
  <c r="S5126" i="1"/>
  <c r="R5126" i="1"/>
  <c r="Q5126" i="1"/>
  <c r="P5126" i="1"/>
  <c r="O5126" i="1"/>
  <c r="N5126" i="1"/>
  <c r="M5126" i="1"/>
  <c r="T5125" i="1"/>
  <c r="S5125" i="1"/>
  <c r="R5125" i="1"/>
  <c r="Q5125" i="1"/>
  <c r="P5125" i="1"/>
  <c r="O5125" i="1"/>
  <c r="N5125" i="1"/>
  <c r="M5125" i="1"/>
  <c r="T5124" i="1"/>
  <c r="S5124" i="1"/>
  <c r="R5124" i="1"/>
  <c r="Q5124" i="1"/>
  <c r="P5124" i="1"/>
  <c r="O5124" i="1"/>
  <c r="N5124" i="1"/>
  <c r="M5124" i="1"/>
  <c r="T5123" i="1"/>
  <c r="S5123" i="1"/>
  <c r="R5123" i="1"/>
  <c r="Q5123" i="1"/>
  <c r="P5123" i="1"/>
  <c r="O5123" i="1"/>
  <c r="N5123" i="1"/>
  <c r="M5123" i="1"/>
  <c r="T5122" i="1"/>
  <c r="S5122" i="1"/>
  <c r="R5122" i="1"/>
  <c r="Q5122" i="1"/>
  <c r="P5122" i="1"/>
  <c r="O5122" i="1"/>
  <c r="N5122" i="1"/>
  <c r="M5122" i="1"/>
  <c r="T5121" i="1"/>
  <c r="S5121" i="1"/>
  <c r="R5121" i="1"/>
  <c r="Q5121" i="1"/>
  <c r="P5121" i="1"/>
  <c r="O5121" i="1"/>
  <c r="N5121" i="1"/>
  <c r="M5121" i="1"/>
  <c r="T5120" i="1"/>
  <c r="S5120" i="1"/>
  <c r="R5120" i="1"/>
  <c r="Q5120" i="1"/>
  <c r="P5120" i="1"/>
  <c r="O5120" i="1"/>
  <c r="N5120" i="1"/>
  <c r="M5120" i="1"/>
  <c r="T5119" i="1"/>
  <c r="S5119" i="1"/>
  <c r="R5119" i="1"/>
  <c r="Q5119" i="1"/>
  <c r="P5119" i="1"/>
  <c r="O5119" i="1"/>
  <c r="N5119" i="1"/>
  <c r="M5119" i="1"/>
  <c r="T5118" i="1"/>
  <c r="S5118" i="1"/>
  <c r="R5118" i="1"/>
  <c r="Q5118" i="1"/>
  <c r="P5118" i="1"/>
  <c r="O5118" i="1"/>
  <c r="N5118" i="1"/>
  <c r="M5118" i="1"/>
  <c r="T5117" i="1"/>
  <c r="S5117" i="1"/>
  <c r="R5117" i="1"/>
  <c r="Q5117" i="1"/>
  <c r="P5117" i="1"/>
  <c r="O5117" i="1"/>
  <c r="N5117" i="1"/>
  <c r="M5117" i="1"/>
  <c r="T5116" i="1"/>
  <c r="S5116" i="1"/>
  <c r="R5116" i="1"/>
  <c r="Q5116" i="1"/>
  <c r="P5116" i="1"/>
  <c r="O5116" i="1"/>
  <c r="N5116" i="1"/>
  <c r="M5116" i="1"/>
  <c r="T5115" i="1"/>
  <c r="S5115" i="1"/>
  <c r="R5115" i="1"/>
  <c r="Q5115" i="1"/>
  <c r="P5115" i="1"/>
  <c r="O5115" i="1"/>
  <c r="N5115" i="1"/>
  <c r="M5115" i="1"/>
  <c r="T5114" i="1"/>
  <c r="S5114" i="1"/>
  <c r="R5114" i="1"/>
  <c r="Q5114" i="1"/>
  <c r="P5114" i="1"/>
  <c r="O5114" i="1"/>
  <c r="N5114" i="1"/>
  <c r="M5114" i="1"/>
  <c r="T5113" i="1"/>
  <c r="S5113" i="1"/>
  <c r="R5113" i="1"/>
  <c r="Q5113" i="1"/>
  <c r="P5113" i="1"/>
  <c r="O5113" i="1"/>
  <c r="N5113" i="1"/>
  <c r="M5113" i="1"/>
  <c r="T5112" i="1"/>
  <c r="S5112" i="1"/>
  <c r="R5112" i="1"/>
  <c r="Q5112" i="1"/>
  <c r="P5112" i="1"/>
  <c r="O5112" i="1"/>
  <c r="N5112" i="1"/>
  <c r="M5112" i="1"/>
  <c r="T5111" i="1"/>
  <c r="S5111" i="1"/>
  <c r="R5111" i="1"/>
  <c r="Q5111" i="1"/>
  <c r="P5111" i="1"/>
  <c r="O5111" i="1"/>
  <c r="N5111" i="1"/>
  <c r="M5111" i="1"/>
  <c r="T5110" i="1"/>
  <c r="S5110" i="1"/>
  <c r="R5110" i="1"/>
  <c r="Q5110" i="1"/>
  <c r="P5110" i="1"/>
  <c r="O5110" i="1"/>
  <c r="N5110" i="1"/>
  <c r="M5110" i="1"/>
  <c r="T5109" i="1"/>
  <c r="S5109" i="1"/>
  <c r="R5109" i="1"/>
  <c r="Q5109" i="1"/>
  <c r="P5109" i="1"/>
  <c r="O5109" i="1"/>
  <c r="N5109" i="1"/>
  <c r="M5109" i="1"/>
  <c r="T5108" i="1"/>
  <c r="S5108" i="1"/>
  <c r="R5108" i="1"/>
  <c r="Q5108" i="1"/>
  <c r="P5108" i="1"/>
  <c r="O5108" i="1"/>
  <c r="N5108" i="1"/>
  <c r="M5108" i="1"/>
  <c r="T5107" i="1"/>
  <c r="S5107" i="1"/>
  <c r="R5107" i="1"/>
  <c r="Q5107" i="1"/>
  <c r="P5107" i="1"/>
  <c r="O5107" i="1"/>
  <c r="N5107" i="1"/>
  <c r="M5107" i="1"/>
  <c r="T5106" i="1"/>
  <c r="S5106" i="1"/>
  <c r="R5106" i="1"/>
  <c r="Q5106" i="1"/>
  <c r="P5106" i="1"/>
  <c r="O5106" i="1"/>
  <c r="N5106" i="1"/>
  <c r="M5106" i="1"/>
  <c r="T5105" i="1"/>
  <c r="S5105" i="1"/>
  <c r="R5105" i="1"/>
  <c r="Q5105" i="1"/>
  <c r="P5105" i="1"/>
  <c r="O5105" i="1"/>
  <c r="N5105" i="1"/>
  <c r="M5105" i="1"/>
  <c r="T5104" i="1"/>
  <c r="S5104" i="1"/>
  <c r="R5104" i="1"/>
  <c r="Q5104" i="1"/>
  <c r="P5104" i="1"/>
  <c r="O5104" i="1"/>
  <c r="N5104" i="1"/>
  <c r="M5104" i="1"/>
  <c r="T5103" i="1"/>
  <c r="S5103" i="1"/>
  <c r="R5103" i="1"/>
  <c r="Q5103" i="1"/>
  <c r="P5103" i="1"/>
  <c r="O5103" i="1"/>
  <c r="N5103" i="1"/>
  <c r="M5103" i="1"/>
  <c r="T5102" i="1"/>
  <c r="S5102" i="1"/>
  <c r="R5102" i="1"/>
  <c r="Q5102" i="1"/>
  <c r="P5102" i="1"/>
  <c r="O5102" i="1"/>
  <c r="N5102" i="1"/>
  <c r="M5102" i="1"/>
  <c r="T5101" i="1"/>
  <c r="S5101" i="1"/>
  <c r="R5101" i="1"/>
  <c r="Q5101" i="1"/>
  <c r="P5101" i="1"/>
  <c r="O5101" i="1"/>
  <c r="N5101" i="1"/>
  <c r="M5101" i="1"/>
  <c r="T5100" i="1"/>
  <c r="S5100" i="1"/>
  <c r="R5100" i="1"/>
  <c r="Q5100" i="1"/>
  <c r="P5100" i="1"/>
  <c r="O5100" i="1"/>
  <c r="N5100" i="1"/>
  <c r="M5100" i="1"/>
  <c r="T5099" i="1"/>
  <c r="S5099" i="1"/>
  <c r="R5099" i="1"/>
  <c r="Q5099" i="1"/>
  <c r="P5099" i="1"/>
  <c r="O5099" i="1"/>
  <c r="N5099" i="1"/>
  <c r="M5099" i="1"/>
  <c r="T5098" i="1"/>
  <c r="S5098" i="1"/>
  <c r="R5098" i="1"/>
  <c r="Q5098" i="1"/>
  <c r="P5098" i="1"/>
  <c r="O5098" i="1"/>
  <c r="N5098" i="1"/>
  <c r="M5098" i="1"/>
  <c r="T5097" i="1"/>
  <c r="S5097" i="1"/>
  <c r="R5097" i="1"/>
  <c r="Q5097" i="1"/>
  <c r="P5097" i="1"/>
  <c r="O5097" i="1"/>
  <c r="N5097" i="1"/>
  <c r="M5097" i="1"/>
  <c r="T5096" i="1"/>
  <c r="S5096" i="1"/>
  <c r="R5096" i="1"/>
  <c r="Q5096" i="1"/>
  <c r="P5096" i="1"/>
  <c r="O5096" i="1"/>
  <c r="N5096" i="1"/>
  <c r="M5096" i="1"/>
  <c r="T5095" i="1"/>
  <c r="S5095" i="1"/>
  <c r="R5095" i="1"/>
  <c r="Q5095" i="1"/>
  <c r="P5095" i="1"/>
  <c r="O5095" i="1"/>
  <c r="N5095" i="1"/>
  <c r="M5095" i="1"/>
  <c r="T5094" i="1"/>
  <c r="S5094" i="1"/>
  <c r="R5094" i="1"/>
  <c r="Q5094" i="1"/>
  <c r="P5094" i="1"/>
  <c r="O5094" i="1"/>
  <c r="N5094" i="1"/>
  <c r="M5094" i="1"/>
  <c r="T5093" i="1"/>
  <c r="S5093" i="1"/>
  <c r="R5093" i="1"/>
  <c r="Q5093" i="1"/>
  <c r="P5093" i="1"/>
  <c r="O5093" i="1"/>
  <c r="N5093" i="1"/>
  <c r="M5093" i="1"/>
  <c r="T5092" i="1"/>
  <c r="S5092" i="1"/>
  <c r="R5092" i="1"/>
  <c r="Q5092" i="1"/>
  <c r="P5092" i="1"/>
  <c r="O5092" i="1"/>
  <c r="N5092" i="1"/>
  <c r="M5092" i="1"/>
  <c r="T5091" i="1"/>
  <c r="S5091" i="1"/>
  <c r="R5091" i="1"/>
  <c r="Q5091" i="1"/>
  <c r="P5091" i="1"/>
  <c r="O5091" i="1"/>
  <c r="N5091" i="1"/>
  <c r="M5091" i="1"/>
  <c r="T5090" i="1"/>
  <c r="S5090" i="1"/>
  <c r="R5090" i="1"/>
  <c r="Q5090" i="1"/>
  <c r="P5090" i="1"/>
  <c r="O5090" i="1"/>
  <c r="N5090" i="1"/>
  <c r="M5090" i="1"/>
  <c r="T5089" i="1"/>
  <c r="S5089" i="1"/>
  <c r="R5089" i="1"/>
  <c r="Q5089" i="1"/>
  <c r="P5089" i="1"/>
  <c r="O5089" i="1"/>
  <c r="N5089" i="1"/>
  <c r="M5089" i="1"/>
  <c r="T5088" i="1"/>
  <c r="S5088" i="1"/>
  <c r="R5088" i="1"/>
  <c r="Q5088" i="1"/>
  <c r="P5088" i="1"/>
  <c r="O5088" i="1"/>
  <c r="N5088" i="1"/>
  <c r="M5088" i="1"/>
  <c r="T5087" i="1"/>
  <c r="S5087" i="1"/>
  <c r="R5087" i="1"/>
  <c r="Q5087" i="1"/>
  <c r="P5087" i="1"/>
  <c r="O5087" i="1"/>
  <c r="N5087" i="1"/>
  <c r="M5087" i="1"/>
  <c r="T5086" i="1"/>
  <c r="S5086" i="1"/>
  <c r="R5086" i="1"/>
  <c r="Q5086" i="1"/>
  <c r="P5086" i="1"/>
  <c r="O5086" i="1"/>
  <c r="N5086" i="1"/>
  <c r="M5086" i="1"/>
  <c r="T5085" i="1"/>
  <c r="S5085" i="1"/>
  <c r="R5085" i="1"/>
  <c r="Q5085" i="1"/>
  <c r="P5085" i="1"/>
  <c r="O5085" i="1"/>
  <c r="N5085" i="1"/>
  <c r="M5085" i="1"/>
  <c r="T5084" i="1"/>
  <c r="S5084" i="1"/>
  <c r="R5084" i="1"/>
  <c r="Q5084" i="1"/>
  <c r="P5084" i="1"/>
  <c r="O5084" i="1"/>
  <c r="N5084" i="1"/>
  <c r="M5084" i="1"/>
  <c r="T5083" i="1"/>
  <c r="S5083" i="1"/>
  <c r="R5083" i="1"/>
  <c r="Q5083" i="1"/>
  <c r="P5083" i="1"/>
  <c r="O5083" i="1"/>
  <c r="N5083" i="1"/>
  <c r="M5083" i="1"/>
  <c r="T5082" i="1"/>
  <c r="S5082" i="1"/>
  <c r="R5082" i="1"/>
  <c r="Q5082" i="1"/>
  <c r="P5082" i="1"/>
  <c r="O5082" i="1"/>
  <c r="N5082" i="1"/>
  <c r="M5082" i="1"/>
  <c r="T5081" i="1"/>
  <c r="S5081" i="1"/>
  <c r="R5081" i="1"/>
  <c r="Q5081" i="1"/>
  <c r="P5081" i="1"/>
  <c r="O5081" i="1"/>
  <c r="N5081" i="1"/>
  <c r="M5081" i="1"/>
  <c r="T5080" i="1"/>
  <c r="S5080" i="1"/>
  <c r="R5080" i="1"/>
  <c r="Q5080" i="1"/>
  <c r="P5080" i="1"/>
  <c r="O5080" i="1"/>
  <c r="N5080" i="1"/>
  <c r="M5080" i="1"/>
  <c r="T5079" i="1"/>
  <c r="S5079" i="1"/>
  <c r="R5079" i="1"/>
  <c r="Q5079" i="1"/>
  <c r="P5079" i="1"/>
  <c r="O5079" i="1"/>
  <c r="N5079" i="1"/>
  <c r="M5079" i="1"/>
  <c r="T5078" i="1"/>
  <c r="S5078" i="1"/>
  <c r="R5078" i="1"/>
  <c r="Q5078" i="1"/>
  <c r="P5078" i="1"/>
  <c r="O5078" i="1"/>
  <c r="N5078" i="1"/>
  <c r="M5078" i="1"/>
  <c r="T5077" i="1"/>
  <c r="S5077" i="1"/>
  <c r="R5077" i="1"/>
  <c r="Q5077" i="1"/>
  <c r="P5077" i="1"/>
  <c r="O5077" i="1"/>
  <c r="N5077" i="1"/>
  <c r="M5077" i="1"/>
  <c r="T5076" i="1"/>
  <c r="S5076" i="1"/>
  <c r="R5076" i="1"/>
  <c r="Q5076" i="1"/>
  <c r="P5076" i="1"/>
  <c r="O5076" i="1"/>
  <c r="N5076" i="1"/>
  <c r="M5076" i="1"/>
  <c r="T5075" i="1"/>
  <c r="S5075" i="1"/>
  <c r="R5075" i="1"/>
  <c r="Q5075" i="1"/>
  <c r="P5075" i="1"/>
  <c r="O5075" i="1"/>
  <c r="N5075" i="1"/>
  <c r="M5075" i="1"/>
  <c r="T5074" i="1"/>
  <c r="S5074" i="1"/>
  <c r="R5074" i="1"/>
  <c r="Q5074" i="1"/>
  <c r="P5074" i="1"/>
  <c r="O5074" i="1"/>
  <c r="N5074" i="1"/>
  <c r="M5074" i="1"/>
  <c r="T5073" i="1"/>
  <c r="S5073" i="1"/>
  <c r="R5073" i="1"/>
  <c r="Q5073" i="1"/>
  <c r="P5073" i="1"/>
  <c r="O5073" i="1"/>
  <c r="N5073" i="1"/>
  <c r="M5073" i="1"/>
  <c r="T5072" i="1"/>
  <c r="S5072" i="1"/>
  <c r="R5072" i="1"/>
  <c r="Q5072" i="1"/>
  <c r="P5072" i="1"/>
  <c r="O5072" i="1"/>
  <c r="N5072" i="1"/>
  <c r="M5072" i="1"/>
  <c r="T5071" i="1"/>
  <c r="S5071" i="1"/>
  <c r="R5071" i="1"/>
  <c r="Q5071" i="1"/>
  <c r="P5071" i="1"/>
  <c r="O5071" i="1"/>
  <c r="N5071" i="1"/>
  <c r="M5071" i="1"/>
  <c r="T5070" i="1"/>
  <c r="S5070" i="1"/>
  <c r="R5070" i="1"/>
  <c r="Q5070" i="1"/>
  <c r="P5070" i="1"/>
  <c r="O5070" i="1"/>
  <c r="N5070" i="1"/>
  <c r="M5070" i="1"/>
  <c r="T5069" i="1"/>
  <c r="S5069" i="1"/>
  <c r="R5069" i="1"/>
  <c r="Q5069" i="1"/>
  <c r="P5069" i="1"/>
  <c r="O5069" i="1"/>
  <c r="N5069" i="1"/>
  <c r="M5069" i="1"/>
  <c r="T5068" i="1"/>
  <c r="S5068" i="1"/>
  <c r="R5068" i="1"/>
  <c r="Q5068" i="1"/>
  <c r="P5068" i="1"/>
  <c r="O5068" i="1"/>
  <c r="N5068" i="1"/>
  <c r="M5068" i="1"/>
  <c r="T5067" i="1"/>
  <c r="S5067" i="1"/>
  <c r="R5067" i="1"/>
  <c r="Q5067" i="1"/>
  <c r="P5067" i="1"/>
  <c r="O5067" i="1"/>
  <c r="N5067" i="1"/>
  <c r="M5067" i="1"/>
  <c r="T5066" i="1"/>
  <c r="S5066" i="1"/>
  <c r="R5066" i="1"/>
  <c r="Q5066" i="1"/>
  <c r="P5066" i="1"/>
  <c r="O5066" i="1"/>
  <c r="N5066" i="1"/>
  <c r="M5066" i="1"/>
  <c r="T5065" i="1"/>
  <c r="S5065" i="1"/>
  <c r="R5065" i="1"/>
  <c r="Q5065" i="1"/>
  <c r="P5065" i="1"/>
  <c r="O5065" i="1"/>
  <c r="N5065" i="1"/>
  <c r="M5065" i="1"/>
  <c r="T5064" i="1"/>
  <c r="S5064" i="1"/>
  <c r="R5064" i="1"/>
  <c r="Q5064" i="1"/>
  <c r="P5064" i="1"/>
  <c r="O5064" i="1"/>
  <c r="M5064" i="1"/>
  <c r="N5064" i="1" s="1"/>
  <c r="T5063" i="1"/>
  <c r="S5063" i="1"/>
  <c r="R5063" i="1"/>
  <c r="Q5063" i="1"/>
  <c r="P5063" i="1"/>
  <c r="O5063" i="1"/>
  <c r="M5063" i="1"/>
  <c r="N5063" i="1" s="1"/>
  <c r="T5062" i="1"/>
  <c r="S5062" i="1"/>
  <c r="R5062" i="1"/>
  <c r="Q5062" i="1"/>
  <c r="P5062" i="1"/>
  <c r="O5062" i="1"/>
  <c r="M5062" i="1"/>
  <c r="N5062" i="1" s="1"/>
  <c r="T5061" i="1"/>
  <c r="S5061" i="1"/>
  <c r="R5061" i="1"/>
  <c r="Q5061" i="1"/>
  <c r="P5061" i="1"/>
  <c r="O5061" i="1"/>
  <c r="M5061" i="1"/>
  <c r="N5061" i="1" s="1"/>
  <c r="T5060" i="1"/>
  <c r="S5060" i="1"/>
  <c r="R5060" i="1"/>
  <c r="Q5060" i="1"/>
  <c r="P5060" i="1"/>
  <c r="O5060" i="1"/>
  <c r="N5060" i="1"/>
  <c r="M5060" i="1"/>
  <c r="T5059" i="1"/>
  <c r="S5059" i="1"/>
  <c r="R5059" i="1"/>
  <c r="Q5059" i="1"/>
  <c r="P5059" i="1"/>
  <c r="O5059" i="1"/>
  <c r="N5059" i="1"/>
  <c r="M5059" i="1"/>
  <c r="T5058" i="1"/>
  <c r="S5058" i="1"/>
  <c r="R5058" i="1"/>
  <c r="Q5058" i="1"/>
  <c r="P5058" i="1"/>
  <c r="O5058" i="1"/>
  <c r="N5058" i="1"/>
  <c r="M5058" i="1"/>
  <c r="T5057" i="1"/>
  <c r="S5057" i="1"/>
  <c r="R5057" i="1"/>
  <c r="Q5057" i="1"/>
  <c r="P5057" i="1"/>
  <c r="O5057" i="1"/>
  <c r="N5057" i="1"/>
  <c r="M5057" i="1"/>
  <c r="T5056" i="1"/>
  <c r="S5056" i="1"/>
  <c r="R5056" i="1"/>
  <c r="Q5056" i="1"/>
  <c r="P5056" i="1"/>
  <c r="O5056" i="1"/>
  <c r="N5056" i="1"/>
  <c r="M5056" i="1"/>
  <c r="T5055" i="1"/>
  <c r="S5055" i="1"/>
  <c r="R5055" i="1"/>
  <c r="Q5055" i="1"/>
  <c r="P5055" i="1"/>
  <c r="O5055" i="1"/>
  <c r="N5055" i="1"/>
  <c r="M5055" i="1"/>
  <c r="T5054" i="1"/>
  <c r="S5054" i="1"/>
  <c r="R5054" i="1"/>
  <c r="Q5054" i="1"/>
  <c r="P5054" i="1"/>
  <c r="O5054" i="1"/>
  <c r="N5054" i="1"/>
  <c r="M5054" i="1"/>
  <c r="T5053" i="1"/>
  <c r="S5053" i="1"/>
  <c r="R5053" i="1"/>
  <c r="Q5053" i="1"/>
  <c r="P5053" i="1"/>
  <c r="O5053" i="1"/>
  <c r="N5053" i="1"/>
  <c r="M5053" i="1"/>
  <c r="T5052" i="1"/>
  <c r="S5052" i="1"/>
  <c r="R5052" i="1"/>
  <c r="Q5052" i="1"/>
  <c r="P5052" i="1"/>
  <c r="O5052" i="1"/>
  <c r="N5052" i="1"/>
  <c r="M5052" i="1"/>
  <c r="T5051" i="1"/>
  <c r="S5051" i="1"/>
  <c r="R5051" i="1"/>
  <c r="Q5051" i="1"/>
  <c r="P5051" i="1"/>
  <c r="O5051" i="1"/>
  <c r="M5051" i="1"/>
  <c r="N5051" i="1" s="1"/>
  <c r="T5050" i="1"/>
  <c r="S5050" i="1"/>
  <c r="R5050" i="1"/>
  <c r="Q5050" i="1"/>
  <c r="P5050" i="1"/>
  <c r="O5050" i="1"/>
  <c r="M5050" i="1"/>
  <c r="N5050" i="1" s="1"/>
  <c r="T5049" i="1"/>
  <c r="S5049" i="1"/>
  <c r="R5049" i="1"/>
  <c r="Q5049" i="1"/>
  <c r="P5049" i="1"/>
  <c r="O5049" i="1"/>
  <c r="M5049" i="1"/>
  <c r="N5049" i="1" s="1"/>
  <c r="T5048" i="1"/>
  <c r="S5048" i="1"/>
  <c r="R5048" i="1"/>
  <c r="Q5048" i="1"/>
  <c r="P5048" i="1"/>
  <c r="O5048" i="1"/>
  <c r="M5048" i="1"/>
  <c r="N5048" i="1" s="1"/>
  <c r="T5047" i="1"/>
  <c r="S5047" i="1"/>
  <c r="R5047" i="1"/>
  <c r="Q5047" i="1"/>
  <c r="P5047" i="1"/>
  <c r="O5047" i="1"/>
  <c r="M5047" i="1"/>
  <c r="N5047" i="1" s="1"/>
  <c r="T5046" i="1"/>
  <c r="S5046" i="1"/>
  <c r="R5046" i="1"/>
  <c r="Q5046" i="1"/>
  <c r="P5046" i="1"/>
  <c r="O5046" i="1"/>
  <c r="N5046" i="1"/>
  <c r="M5046" i="1"/>
  <c r="T5045" i="1"/>
  <c r="S5045" i="1"/>
  <c r="R5045" i="1"/>
  <c r="Q5045" i="1"/>
  <c r="P5045" i="1"/>
  <c r="O5045" i="1"/>
  <c r="N5045" i="1"/>
  <c r="M5045" i="1"/>
  <c r="T5044" i="1"/>
  <c r="S5044" i="1"/>
  <c r="R5044" i="1"/>
  <c r="Q5044" i="1"/>
  <c r="P5044" i="1"/>
  <c r="O5044" i="1"/>
  <c r="N5044" i="1"/>
  <c r="M5044" i="1"/>
  <c r="T5043" i="1"/>
  <c r="S5043" i="1"/>
  <c r="R5043" i="1"/>
  <c r="Q5043" i="1"/>
  <c r="P5043" i="1"/>
  <c r="O5043" i="1"/>
  <c r="N5043" i="1"/>
  <c r="M5043" i="1"/>
  <c r="T5042" i="1"/>
  <c r="S5042" i="1"/>
  <c r="R5042" i="1"/>
  <c r="Q5042" i="1"/>
  <c r="P5042" i="1"/>
  <c r="O5042" i="1"/>
  <c r="N5042" i="1"/>
  <c r="M5042" i="1"/>
  <c r="T5041" i="1"/>
  <c r="S5041" i="1"/>
  <c r="R5041" i="1"/>
  <c r="Q5041" i="1"/>
  <c r="P5041" i="1"/>
  <c r="O5041" i="1"/>
  <c r="N5041" i="1"/>
  <c r="M5041" i="1"/>
  <c r="T5040" i="1"/>
  <c r="S5040" i="1"/>
  <c r="R5040" i="1"/>
  <c r="Q5040" i="1"/>
  <c r="P5040" i="1"/>
  <c r="O5040" i="1"/>
  <c r="N5040" i="1"/>
  <c r="M5040" i="1"/>
  <c r="T5039" i="1"/>
  <c r="S5039" i="1"/>
  <c r="R5039" i="1"/>
  <c r="Q5039" i="1"/>
  <c r="P5039" i="1"/>
  <c r="O5039" i="1"/>
  <c r="N5039" i="1"/>
  <c r="M5039" i="1"/>
  <c r="T5038" i="1"/>
  <c r="S5038" i="1"/>
  <c r="R5038" i="1"/>
  <c r="Q5038" i="1"/>
  <c r="P5038" i="1"/>
  <c r="O5038" i="1"/>
  <c r="N5038" i="1"/>
  <c r="M5038" i="1"/>
  <c r="T5037" i="1"/>
  <c r="S5037" i="1"/>
  <c r="R5037" i="1"/>
  <c r="Q5037" i="1"/>
  <c r="P5037" i="1"/>
  <c r="O5037" i="1"/>
  <c r="N5037" i="1"/>
  <c r="M5037" i="1"/>
  <c r="T5036" i="1"/>
  <c r="S5036" i="1"/>
  <c r="R5036" i="1"/>
  <c r="Q5036" i="1"/>
  <c r="P5036" i="1"/>
  <c r="O5036" i="1"/>
  <c r="N5036" i="1"/>
  <c r="M5036" i="1"/>
  <c r="T5035" i="1"/>
  <c r="S5035" i="1"/>
  <c r="R5035" i="1"/>
  <c r="Q5035" i="1"/>
  <c r="P5035" i="1"/>
  <c r="O5035" i="1"/>
  <c r="N5035" i="1"/>
  <c r="M5035" i="1"/>
  <c r="T5034" i="1"/>
  <c r="S5034" i="1"/>
  <c r="R5034" i="1"/>
  <c r="Q5034" i="1"/>
  <c r="P5034" i="1"/>
  <c r="O5034" i="1"/>
  <c r="N5034" i="1"/>
  <c r="M5034" i="1"/>
  <c r="T5033" i="1"/>
  <c r="S5033" i="1"/>
  <c r="R5033" i="1"/>
  <c r="Q5033" i="1"/>
  <c r="P5033" i="1"/>
  <c r="O5033" i="1"/>
  <c r="N5033" i="1"/>
  <c r="M5033" i="1"/>
  <c r="T5032" i="1"/>
  <c r="S5032" i="1"/>
  <c r="R5032" i="1"/>
  <c r="Q5032" i="1"/>
  <c r="P5032" i="1"/>
  <c r="O5032" i="1"/>
  <c r="N5032" i="1"/>
  <c r="M5032" i="1"/>
  <c r="T5031" i="1"/>
  <c r="S5031" i="1"/>
  <c r="R5031" i="1"/>
  <c r="Q5031" i="1"/>
  <c r="P5031" i="1"/>
  <c r="O5031" i="1"/>
  <c r="N5031" i="1"/>
  <c r="M5031" i="1"/>
  <c r="T5030" i="1"/>
  <c r="S5030" i="1"/>
  <c r="R5030" i="1"/>
  <c r="Q5030" i="1"/>
  <c r="P5030" i="1"/>
  <c r="O5030" i="1"/>
  <c r="N5030" i="1"/>
  <c r="M5030" i="1"/>
  <c r="T5029" i="1"/>
  <c r="S5029" i="1"/>
  <c r="R5029" i="1"/>
  <c r="Q5029" i="1"/>
  <c r="P5029" i="1"/>
  <c r="O5029" i="1"/>
  <c r="N5029" i="1"/>
  <c r="M5029" i="1"/>
  <c r="T5028" i="1"/>
  <c r="S5028" i="1"/>
  <c r="R5028" i="1"/>
  <c r="Q5028" i="1"/>
  <c r="P5028" i="1"/>
  <c r="O5028" i="1"/>
  <c r="N5028" i="1"/>
  <c r="M5028" i="1"/>
  <c r="T5027" i="1"/>
  <c r="S5027" i="1"/>
  <c r="R5027" i="1"/>
  <c r="Q5027" i="1"/>
  <c r="P5027" i="1"/>
  <c r="O5027" i="1"/>
  <c r="N5027" i="1"/>
  <c r="M5027" i="1"/>
  <c r="T5026" i="1"/>
  <c r="S5026" i="1"/>
  <c r="R5026" i="1"/>
  <c r="Q5026" i="1"/>
  <c r="P5026" i="1"/>
  <c r="O5026" i="1"/>
  <c r="N5026" i="1"/>
  <c r="M5026" i="1"/>
  <c r="T5025" i="1"/>
  <c r="S5025" i="1"/>
  <c r="R5025" i="1"/>
  <c r="Q5025" i="1"/>
  <c r="P5025" i="1"/>
  <c r="O5025" i="1"/>
  <c r="N5025" i="1"/>
  <c r="M5025" i="1"/>
  <c r="T5024" i="1"/>
  <c r="S5024" i="1"/>
  <c r="R5024" i="1"/>
  <c r="Q5024" i="1"/>
  <c r="P5024" i="1"/>
  <c r="O5024" i="1"/>
  <c r="N5024" i="1"/>
  <c r="M5024" i="1"/>
  <c r="T5023" i="1"/>
  <c r="S5023" i="1"/>
  <c r="R5023" i="1"/>
  <c r="Q5023" i="1"/>
  <c r="P5023" i="1"/>
  <c r="O5023" i="1"/>
  <c r="N5023" i="1"/>
  <c r="M5023" i="1"/>
  <c r="T5022" i="1"/>
  <c r="S5022" i="1"/>
  <c r="R5022" i="1"/>
  <c r="Q5022" i="1"/>
  <c r="P5022" i="1"/>
  <c r="O5022" i="1"/>
  <c r="N5022" i="1"/>
  <c r="M5022" i="1"/>
  <c r="T5021" i="1"/>
  <c r="S5021" i="1"/>
  <c r="R5021" i="1"/>
  <c r="Q5021" i="1"/>
  <c r="P5021" i="1"/>
  <c r="O5021" i="1"/>
  <c r="N5021" i="1"/>
  <c r="M5021" i="1"/>
  <c r="T5020" i="1"/>
  <c r="S5020" i="1"/>
  <c r="R5020" i="1"/>
  <c r="Q5020" i="1"/>
  <c r="P5020" i="1"/>
  <c r="O5020" i="1"/>
  <c r="N5020" i="1"/>
  <c r="M5020" i="1"/>
  <c r="T5019" i="1"/>
  <c r="S5019" i="1"/>
  <c r="R5019" i="1"/>
  <c r="Q5019" i="1"/>
  <c r="P5019" i="1"/>
  <c r="O5019" i="1"/>
  <c r="N5019" i="1"/>
  <c r="M5019" i="1"/>
  <c r="T5018" i="1"/>
  <c r="S5018" i="1"/>
  <c r="R5018" i="1"/>
  <c r="Q5018" i="1"/>
  <c r="P5018" i="1"/>
  <c r="O5018" i="1"/>
  <c r="N5018" i="1"/>
  <c r="M5018" i="1"/>
  <c r="T5017" i="1"/>
  <c r="S5017" i="1"/>
  <c r="R5017" i="1"/>
  <c r="Q5017" i="1"/>
  <c r="P5017" i="1"/>
  <c r="O5017" i="1"/>
  <c r="N5017" i="1"/>
  <c r="M5017" i="1"/>
  <c r="T5016" i="1"/>
  <c r="S5016" i="1"/>
  <c r="R5016" i="1"/>
  <c r="Q5016" i="1"/>
  <c r="P5016" i="1"/>
  <c r="O5016" i="1"/>
  <c r="N5016" i="1"/>
  <c r="M5016" i="1"/>
  <c r="T5015" i="1"/>
  <c r="S5015" i="1"/>
  <c r="R5015" i="1"/>
  <c r="Q5015" i="1"/>
  <c r="P5015" i="1"/>
  <c r="O5015" i="1"/>
  <c r="N5015" i="1"/>
  <c r="M5015" i="1"/>
  <c r="T5014" i="1"/>
  <c r="S5014" i="1"/>
  <c r="R5014" i="1"/>
  <c r="Q5014" i="1"/>
  <c r="P5014" i="1"/>
  <c r="O5014" i="1"/>
  <c r="N5014" i="1"/>
  <c r="M5014" i="1"/>
  <c r="T5013" i="1"/>
  <c r="S5013" i="1"/>
  <c r="R5013" i="1"/>
  <c r="Q5013" i="1"/>
  <c r="P5013" i="1"/>
  <c r="O5013" i="1"/>
  <c r="N5013" i="1"/>
  <c r="M5013" i="1"/>
  <c r="T5012" i="1"/>
  <c r="S5012" i="1"/>
  <c r="R5012" i="1"/>
  <c r="Q5012" i="1"/>
  <c r="P5012" i="1"/>
  <c r="O5012" i="1"/>
  <c r="N5012" i="1"/>
  <c r="M5012" i="1"/>
  <c r="T5011" i="1"/>
  <c r="S5011" i="1"/>
  <c r="R5011" i="1"/>
  <c r="Q5011" i="1"/>
  <c r="P5011" i="1"/>
  <c r="O5011" i="1"/>
  <c r="N5011" i="1"/>
  <c r="M5011" i="1"/>
  <c r="T5010" i="1"/>
  <c r="S5010" i="1"/>
  <c r="R5010" i="1"/>
  <c r="Q5010" i="1"/>
  <c r="P5010" i="1"/>
  <c r="O5010" i="1"/>
  <c r="N5010" i="1"/>
  <c r="M5010" i="1"/>
  <c r="T5009" i="1"/>
  <c r="S5009" i="1"/>
  <c r="R5009" i="1"/>
  <c r="Q5009" i="1"/>
  <c r="P5009" i="1"/>
  <c r="O5009" i="1"/>
  <c r="N5009" i="1"/>
  <c r="M5009" i="1"/>
  <c r="T5008" i="1"/>
  <c r="S5008" i="1"/>
  <c r="R5008" i="1"/>
  <c r="Q5008" i="1"/>
  <c r="P5008" i="1"/>
  <c r="O5008" i="1"/>
  <c r="N5008" i="1"/>
  <c r="M5008" i="1"/>
  <c r="T5007" i="1"/>
  <c r="S5007" i="1"/>
  <c r="R5007" i="1"/>
  <c r="Q5007" i="1"/>
  <c r="P5007" i="1"/>
  <c r="O5007" i="1"/>
  <c r="N5007" i="1"/>
  <c r="M5007" i="1"/>
  <c r="T5006" i="1"/>
  <c r="S5006" i="1"/>
  <c r="R5006" i="1"/>
  <c r="Q5006" i="1"/>
  <c r="P5006" i="1"/>
  <c r="O5006" i="1"/>
  <c r="N5006" i="1"/>
  <c r="M5006" i="1"/>
  <c r="T5005" i="1"/>
  <c r="S5005" i="1"/>
  <c r="R5005" i="1"/>
  <c r="Q5005" i="1"/>
  <c r="P5005" i="1"/>
  <c r="O5005" i="1"/>
  <c r="N5005" i="1"/>
  <c r="M5005" i="1"/>
  <c r="T5004" i="1"/>
  <c r="S5004" i="1"/>
  <c r="R5004" i="1"/>
  <c r="Q5004" i="1"/>
  <c r="P5004" i="1"/>
  <c r="O5004" i="1"/>
  <c r="N5004" i="1"/>
  <c r="M5004" i="1"/>
  <c r="T5003" i="1"/>
  <c r="S5003" i="1"/>
  <c r="R5003" i="1"/>
  <c r="Q5003" i="1"/>
  <c r="P5003" i="1"/>
  <c r="O5003" i="1"/>
  <c r="N5003" i="1"/>
  <c r="M5003" i="1"/>
  <c r="T5002" i="1"/>
  <c r="S5002" i="1"/>
  <c r="R5002" i="1"/>
  <c r="Q5002" i="1"/>
  <c r="P5002" i="1"/>
  <c r="O5002" i="1"/>
  <c r="N5002" i="1"/>
  <c r="M5002" i="1"/>
  <c r="T5001" i="1"/>
  <c r="S5001" i="1"/>
  <c r="R5001" i="1"/>
  <c r="Q5001" i="1"/>
  <c r="P5001" i="1"/>
  <c r="O5001" i="1"/>
  <c r="N5001" i="1"/>
  <c r="M5001" i="1"/>
  <c r="T5000" i="1"/>
  <c r="S5000" i="1"/>
  <c r="R5000" i="1"/>
  <c r="Q5000" i="1"/>
  <c r="P5000" i="1"/>
  <c r="O5000" i="1"/>
  <c r="N5000" i="1"/>
  <c r="M5000" i="1"/>
  <c r="T4999" i="1"/>
  <c r="S4999" i="1"/>
  <c r="R4999" i="1"/>
  <c r="Q4999" i="1"/>
  <c r="P4999" i="1"/>
  <c r="O4999" i="1"/>
  <c r="N4999" i="1"/>
  <c r="M4999" i="1"/>
  <c r="T4998" i="1"/>
  <c r="S4998" i="1"/>
  <c r="R4998" i="1"/>
  <c r="Q4998" i="1"/>
  <c r="P4998" i="1"/>
  <c r="O4998" i="1"/>
  <c r="N4998" i="1"/>
  <c r="M4998" i="1"/>
  <c r="T4997" i="1"/>
  <c r="S4997" i="1"/>
  <c r="R4997" i="1"/>
  <c r="Q4997" i="1"/>
  <c r="P4997" i="1"/>
  <c r="O4997" i="1"/>
  <c r="N4997" i="1"/>
  <c r="M4997" i="1"/>
  <c r="T4996" i="1"/>
  <c r="S4996" i="1"/>
  <c r="R4996" i="1"/>
  <c r="Q4996" i="1"/>
  <c r="P4996" i="1"/>
  <c r="O4996" i="1"/>
  <c r="N4996" i="1"/>
  <c r="M4996" i="1"/>
  <c r="T4995" i="1"/>
  <c r="S4995" i="1"/>
  <c r="R4995" i="1"/>
  <c r="Q4995" i="1"/>
  <c r="P4995" i="1"/>
  <c r="O4995" i="1"/>
  <c r="N4995" i="1"/>
  <c r="M4995" i="1"/>
  <c r="T4994" i="1"/>
  <c r="S4994" i="1"/>
  <c r="R4994" i="1"/>
  <c r="Q4994" i="1"/>
  <c r="P4994" i="1"/>
  <c r="O4994" i="1"/>
  <c r="N4994" i="1"/>
  <c r="M4994" i="1"/>
  <c r="T4993" i="1"/>
  <c r="S4993" i="1"/>
  <c r="R4993" i="1"/>
  <c r="Q4993" i="1"/>
  <c r="P4993" i="1"/>
  <c r="O4993" i="1"/>
  <c r="N4993" i="1"/>
  <c r="M4993" i="1"/>
  <c r="T4992" i="1"/>
  <c r="S4992" i="1"/>
  <c r="R4992" i="1"/>
  <c r="Q4992" i="1"/>
  <c r="P4992" i="1"/>
  <c r="O4992" i="1"/>
  <c r="N4992" i="1"/>
  <c r="M4992" i="1"/>
  <c r="T4991" i="1"/>
  <c r="S4991" i="1"/>
  <c r="R4991" i="1"/>
  <c r="Q4991" i="1"/>
  <c r="P4991" i="1"/>
  <c r="O4991" i="1"/>
  <c r="N4991" i="1"/>
  <c r="M4991" i="1"/>
  <c r="T4990" i="1"/>
  <c r="S4990" i="1"/>
  <c r="R4990" i="1"/>
  <c r="Q4990" i="1"/>
  <c r="P4990" i="1"/>
  <c r="O4990" i="1"/>
  <c r="N4990" i="1"/>
  <c r="M4990" i="1"/>
  <c r="T4989" i="1"/>
  <c r="S4989" i="1"/>
  <c r="R4989" i="1"/>
  <c r="Q4989" i="1"/>
  <c r="P4989" i="1"/>
  <c r="O4989" i="1"/>
  <c r="N4989" i="1"/>
  <c r="M4989" i="1"/>
  <c r="T4988" i="1"/>
  <c r="S4988" i="1"/>
  <c r="R4988" i="1"/>
  <c r="Q4988" i="1"/>
  <c r="P4988" i="1"/>
  <c r="O4988" i="1"/>
  <c r="N4988" i="1"/>
  <c r="M4988" i="1"/>
  <c r="T4987" i="1"/>
  <c r="S4987" i="1"/>
  <c r="R4987" i="1"/>
  <c r="Q4987" i="1"/>
  <c r="P4987" i="1"/>
  <c r="O4987" i="1"/>
  <c r="N4987" i="1"/>
  <c r="M4987" i="1"/>
  <c r="T4986" i="1"/>
  <c r="S4986" i="1"/>
  <c r="R4986" i="1"/>
  <c r="Q4986" i="1"/>
  <c r="P4986" i="1"/>
  <c r="O4986" i="1"/>
  <c r="N4986" i="1"/>
  <c r="M4986" i="1"/>
  <c r="T4985" i="1"/>
  <c r="S4985" i="1"/>
  <c r="R4985" i="1"/>
  <c r="Q4985" i="1"/>
  <c r="P4985" i="1"/>
  <c r="O4985" i="1"/>
  <c r="N4985" i="1"/>
  <c r="M4985" i="1"/>
  <c r="T4984" i="1"/>
  <c r="S4984" i="1"/>
  <c r="R4984" i="1"/>
  <c r="Q4984" i="1"/>
  <c r="P4984" i="1"/>
  <c r="O4984" i="1"/>
  <c r="N4984" i="1"/>
  <c r="M4984" i="1"/>
  <c r="T4983" i="1"/>
  <c r="S4983" i="1"/>
  <c r="R4983" i="1"/>
  <c r="Q4983" i="1"/>
  <c r="P4983" i="1"/>
  <c r="O4983" i="1"/>
  <c r="N4983" i="1"/>
  <c r="M4983" i="1"/>
  <c r="T4982" i="1"/>
  <c r="S4982" i="1"/>
  <c r="R4982" i="1"/>
  <c r="Q4982" i="1"/>
  <c r="P4982" i="1"/>
  <c r="O4982" i="1"/>
  <c r="N4982" i="1"/>
  <c r="M4982" i="1"/>
  <c r="T4981" i="1"/>
  <c r="S4981" i="1"/>
  <c r="R4981" i="1"/>
  <c r="Q4981" i="1"/>
  <c r="P4981" i="1"/>
  <c r="O4981" i="1"/>
  <c r="N4981" i="1"/>
  <c r="M4981" i="1"/>
  <c r="T4980" i="1"/>
  <c r="S4980" i="1"/>
  <c r="R4980" i="1"/>
  <c r="Q4980" i="1"/>
  <c r="P4980" i="1"/>
  <c r="O4980" i="1"/>
  <c r="N4980" i="1"/>
  <c r="M4980" i="1"/>
  <c r="T4979" i="1"/>
  <c r="S4979" i="1"/>
  <c r="R4979" i="1"/>
  <c r="Q4979" i="1"/>
  <c r="P4979" i="1"/>
  <c r="O4979" i="1"/>
  <c r="N4979" i="1"/>
  <c r="M4979" i="1"/>
  <c r="T4978" i="1"/>
  <c r="S4978" i="1"/>
  <c r="R4978" i="1"/>
  <c r="Q4978" i="1"/>
  <c r="P4978" i="1"/>
  <c r="O4978" i="1"/>
  <c r="N4978" i="1"/>
  <c r="M4978" i="1"/>
  <c r="T4977" i="1"/>
  <c r="S4977" i="1"/>
  <c r="R4977" i="1"/>
  <c r="Q4977" i="1"/>
  <c r="P4977" i="1"/>
  <c r="O4977" i="1"/>
  <c r="N4977" i="1"/>
  <c r="M4977" i="1"/>
  <c r="T4976" i="1"/>
  <c r="S4976" i="1"/>
  <c r="R4976" i="1"/>
  <c r="Q4976" i="1"/>
  <c r="P4976" i="1"/>
  <c r="O4976" i="1"/>
  <c r="N4976" i="1"/>
  <c r="M4976" i="1"/>
  <c r="T4975" i="1"/>
  <c r="S4975" i="1"/>
  <c r="R4975" i="1"/>
  <c r="Q4975" i="1"/>
  <c r="P4975" i="1"/>
  <c r="O4975" i="1"/>
  <c r="N4975" i="1"/>
  <c r="M4975" i="1"/>
  <c r="T4974" i="1"/>
  <c r="S4974" i="1"/>
  <c r="R4974" i="1"/>
  <c r="Q4974" i="1"/>
  <c r="P4974" i="1"/>
  <c r="O4974" i="1"/>
  <c r="N4974" i="1"/>
  <c r="M4974" i="1"/>
  <c r="T4973" i="1"/>
  <c r="S4973" i="1"/>
  <c r="R4973" i="1"/>
  <c r="Q4973" i="1"/>
  <c r="P4973" i="1"/>
  <c r="O4973" i="1"/>
  <c r="N4973" i="1"/>
  <c r="M4973" i="1"/>
  <c r="T4972" i="1"/>
  <c r="S4972" i="1"/>
  <c r="R4972" i="1"/>
  <c r="Q4972" i="1"/>
  <c r="P4972" i="1"/>
  <c r="O4972" i="1"/>
  <c r="N4972" i="1"/>
  <c r="M4972" i="1"/>
  <c r="T4971" i="1"/>
  <c r="S4971" i="1"/>
  <c r="R4971" i="1"/>
  <c r="Q4971" i="1"/>
  <c r="P4971" i="1"/>
  <c r="O4971" i="1"/>
  <c r="N4971" i="1"/>
  <c r="M4971" i="1"/>
  <c r="T4970" i="1"/>
  <c r="S4970" i="1"/>
  <c r="R4970" i="1"/>
  <c r="Q4970" i="1"/>
  <c r="P4970" i="1"/>
  <c r="O4970" i="1"/>
  <c r="N4970" i="1"/>
  <c r="M4970" i="1"/>
  <c r="T4969" i="1"/>
  <c r="S4969" i="1"/>
  <c r="R4969" i="1"/>
  <c r="Q4969" i="1"/>
  <c r="P4969" i="1"/>
  <c r="O4969" i="1"/>
  <c r="M4969" i="1"/>
  <c r="N4969" i="1" s="1"/>
  <c r="T4968" i="1"/>
  <c r="S4968" i="1"/>
  <c r="R4968" i="1"/>
  <c r="Q4968" i="1"/>
  <c r="P4968" i="1"/>
  <c r="O4968" i="1"/>
  <c r="M4968" i="1"/>
  <c r="N4968" i="1" s="1"/>
  <c r="T4967" i="1"/>
  <c r="S4967" i="1"/>
  <c r="R4967" i="1"/>
  <c r="Q4967" i="1"/>
  <c r="P4967" i="1"/>
  <c r="O4967" i="1"/>
  <c r="M4967" i="1"/>
  <c r="N4967" i="1" s="1"/>
  <c r="T4966" i="1"/>
  <c r="S4966" i="1"/>
  <c r="R4966" i="1"/>
  <c r="Q4966" i="1"/>
  <c r="P4966" i="1"/>
  <c r="O4966" i="1"/>
  <c r="M4966" i="1"/>
  <c r="N4966" i="1" s="1"/>
  <c r="T4965" i="1"/>
  <c r="S4965" i="1"/>
  <c r="R4965" i="1"/>
  <c r="Q4965" i="1"/>
  <c r="P4965" i="1"/>
  <c r="O4965" i="1"/>
  <c r="M4965" i="1"/>
  <c r="N4965" i="1" s="1"/>
  <c r="T4964" i="1"/>
  <c r="S4964" i="1"/>
  <c r="R4964" i="1"/>
  <c r="Q4964" i="1"/>
  <c r="P4964" i="1"/>
  <c r="O4964" i="1"/>
  <c r="M4964" i="1"/>
  <c r="N4964" i="1" s="1"/>
  <c r="T4963" i="1"/>
  <c r="S4963" i="1"/>
  <c r="R4963" i="1"/>
  <c r="Q4963" i="1"/>
  <c r="P4963" i="1"/>
  <c r="O4963" i="1"/>
  <c r="M4963" i="1"/>
  <c r="N4963" i="1" s="1"/>
  <c r="T4962" i="1"/>
  <c r="S4962" i="1"/>
  <c r="R4962" i="1"/>
  <c r="Q4962" i="1"/>
  <c r="P4962" i="1"/>
  <c r="O4962" i="1"/>
  <c r="M4962" i="1"/>
  <c r="N4962" i="1" s="1"/>
  <c r="T4961" i="1"/>
  <c r="S4961" i="1"/>
  <c r="R4961" i="1"/>
  <c r="Q4961" i="1"/>
  <c r="P4961" i="1"/>
  <c r="O4961" i="1"/>
  <c r="M4961" i="1"/>
  <c r="N4961" i="1" s="1"/>
  <c r="T4960" i="1"/>
  <c r="S4960" i="1"/>
  <c r="R4960" i="1"/>
  <c r="Q4960" i="1"/>
  <c r="P4960" i="1"/>
  <c r="O4960" i="1"/>
  <c r="M4960" i="1"/>
  <c r="N4960" i="1" s="1"/>
  <c r="T4959" i="1"/>
  <c r="S4959" i="1"/>
  <c r="R4959" i="1"/>
  <c r="Q4959" i="1"/>
  <c r="P4959" i="1"/>
  <c r="O4959" i="1"/>
  <c r="M4959" i="1"/>
  <c r="N4959" i="1" s="1"/>
  <c r="T4958" i="1"/>
  <c r="S4958" i="1"/>
  <c r="R4958" i="1"/>
  <c r="Q4958" i="1"/>
  <c r="P4958" i="1"/>
  <c r="O4958" i="1"/>
  <c r="M4958" i="1"/>
  <c r="N4958" i="1" s="1"/>
  <c r="T4957" i="1"/>
  <c r="S4957" i="1"/>
  <c r="R4957" i="1"/>
  <c r="Q4957" i="1"/>
  <c r="P4957" i="1"/>
  <c r="O4957" i="1"/>
  <c r="M4957" i="1"/>
  <c r="N4957" i="1" s="1"/>
  <c r="T4956" i="1"/>
  <c r="S4956" i="1"/>
  <c r="R4956" i="1"/>
  <c r="Q4956" i="1"/>
  <c r="P4956" i="1"/>
  <c r="O4956" i="1"/>
  <c r="M4956" i="1"/>
  <c r="N4956" i="1" s="1"/>
  <c r="T4955" i="1"/>
  <c r="S4955" i="1"/>
  <c r="R4955" i="1"/>
  <c r="Q4955" i="1"/>
  <c r="P4955" i="1"/>
  <c r="O4955" i="1"/>
  <c r="M4955" i="1"/>
  <c r="N4955" i="1" s="1"/>
  <c r="T4954" i="1"/>
  <c r="S4954" i="1"/>
  <c r="R4954" i="1"/>
  <c r="Q4954" i="1"/>
  <c r="P4954" i="1"/>
  <c r="O4954" i="1"/>
  <c r="M4954" i="1"/>
  <c r="N4954" i="1" s="1"/>
  <c r="T4953" i="1"/>
  <c r="S4953" i="1"/>
  <c r="R4953" i="1"/>
  <c r="Q4953" i="1"/>
  <c r="P4953" i="1"/>
  <c r="O4953" i="1"/>
  <c r="M4953" i="1"/>
  <c r="N4953" i="1" s="1"/>
  <c r="T4952" i="1"/>
  <c r="S4952" i="1"/>
  <c r="R4952" i="1"/>
  <c r="Q4952" i="1"/>
  <c r="P4952" i="1"/>
  <c r="O4952" i="1"/>
  <c r="M4952" i="1"/>
  <c r="N4952" i="1" s="1"/>
  <c r="T4951" i="1"/>
  <c r="S4951" i="1"/>
  <c r="R4951" i="1"/>
  <c r="Q4951" i="1"/>
  <c r="P4951" i="1"/>
  <c r="O4951" i="1"/>
  <c r="N4951" i="1"/>
  <c r="M4951" i="1"/>
  <c r="T4950" i="1"/>
  <c r="S4950" i="1"/>
  <c r="R4950" i="1"/>
  <c r="Q4950" i="1"/>
  <c r="P4950" i="1"/>
  <c r="O4950" i="1"/>
  <c r="N4950" i="1"/>
  <c r="M4950" i="1"/>
  <c r="T4949" i="1"/>
  <c r="S4949" i="1"/>
  <c r="R4949" i="1"/>
  <c r="Q4949" i="1"/>
  <c r="P4949" i="1"/>
  <c r="O4949" i="1"/>
  <c r="N4949" i="1"/>
  <c r="M4949" i="1"/>
  <c r="T4948" i="1"/>
  <c r="S4948" i="1"/>
  <c r="R4948" i="1"/>
  <c r="Q4948" i="1"/>
  <c r="P4948" i="1"/>
  <c r="O4948" i="1"/>
  <c r="N4948" i="1"/>
  <c r="M4948" i="1"/>
  <c r="T4947" i="1"/>
  <c r="S4947" i="1"/>
  <c r="R4947" i="1"/>
  <c r="Q4947" i="1"/>
  <c r="P4947" i="1"/>
  <c r="O4947" i="1"/>
  <c r="N4947" i="1"/>
  <c r="M4947" i="1"/>
  <c r="T4946" i="1"/>
  <c r="S4946" i="1"/>
  <c r="R4946" i="1"/>
  <c r="Q4946" i="1"/>
  <c r="P4946" i="1"/>
  <c r="O4946" i="1"/>
  <c r="N4946" i="1"/>
  <c r="M4946" i="1"/>
  <c r="T4945" i="1"/>
  <c r="S4945" i="1"/>
  <c r="R4945" i="1"/>
  <c r="Q4945" i="1"/>
  <c r="P4945" i="1"/>
  <c r="O4945" i="1"/>
  <c r="N4945" i="1"/>
  <c r="M4945" i="1"/>
  <c r="T4944" i="1"/>
  <c r="S4944" i="1"/>
  <c r="R4944" i="1"/>
  <c r="Q4944" i="1"/>
  <c r="P4944" i="1"/>
  <c r="O4944" i="1"/>
  <c r="N4944" i="1"/>
  <c r="M4944" i="1"/>
  <c r="T4943" i="1"/>
  <c r="S4943" i="1"/>
  <c r="R4943" i="1"/>
  <c r="Q4943" i="1"/>
  <c r="P4943" i="1"/>
  <c r="O4943" i="1"/>
  <c r="N4943" i="1"/>
  <c r="M4943" i="1"/>
  <c r="T4942" i="1"/>
  <c r="S4942" i="1"/>
  <c r="R4942" i="1"/>
  <c r="Q4942" i="1"/>
  <c r="P4942" i="1"/>
  <c r="O4942" i="1"/>
  <c r="N4942" i="1"/>
  <c r="M4942" i="1"/>
  <c r="T4941" i="1"/>
  <c r="S4941" i="1"/>
  <c r="R4941" i="1"/>
  <c r="Q4941" i="1"/>
  <c r="P4941" i="1"/>
  <c r="O4941" i="1"/>
  <c r="M4941" i="1"/>
  <c r="N4941" i="1" s="1"/>
  <c r="T4940" i="1"/>
  <c r="S4940" i="1"/>
  <c r="R4940" i="1"/>
  <c r="Q4940" i="1"/>
  <c r="P4940" i="1"/>
  <c r="O4940" i="1"/>
  <c r="N4940" i="1"/>
  <c r="M4940" i="1"/>
  <c r="T4939" i="1"/>
  <c r="S4939" i="1"/>
  <c r="R4939" i="1"/>
  <c r="Q4939" i="1"/>
  <c r="P4939" i="1"/>
  <c r="O4939" i="1"/>
  <c r="M4939" i="1"/>
  <c r="N4939" i="1" s="1"/>
  <c r="T4938" i="1"/>
  <c r="S4938" i="1"/>
  <c r="R4938" i="1"/>
  <c r="Q4938" i="1"/>
  <c r="P4938" i="1"/>
  <c r="O4938" i="1"/>
  <c r="M4938" i="1"/>
  <c r="N4938" i="1" s="1"/>
  <c r="T4937" i="1"/>
  <c r="S4937" i="1"/>
  <c r="R4937" i="1"/>
  <c r="Q4937" i="1"/>
  <c r="P4937" i="1"/>
  <c r="O4937" i="1"/>
  <c r="N4937" i="1"/>
  <c r="M4937" i="1"/>
  <c r="T4936" i="1"/>
  <c r="S4936" i="1"/>
  <c r="R4936" i="1"/>
  <c r="Q4936" i="1"/>
  <c r="P4936" i="1"/>
  <c r="O4936" i="1"/>
  <c r="N4936" i="1"/>
  <c r="M4936" i="1"/>
  <c r="T4935" i="1"/>
  <c r="S4935" i="1"/>
  <c r="R4935" i="1"/>
  <c r="Q4935" i="1"/>
  <c r="P4935" i="1"/>
  <c r="O4935" i="1"/>
  <c r="M4935" i="1"/>
  <c r="N4935" i="1" s="1"/>
  <c r="T4934" i="1"/>
  <c r="S4934" i="1"/>
  <c r="R4934" i="1"/>
  <c r="Q4934" i="1"/>
  <c r="P4934" i="1"/>
  <c r="O4934" i="1"/>
  <c r="M4934" i="1"/>
  <c r="N4934" i="1" s="1"/>
  <c r="T4933" i="1"/>
  <c r="S4933" i="1"/>
  <c r="R4933" i="1"/>
  <c r="Q4933" i="1"/>
  <c r="P4933" i="1"/>
  <c r="O4933" i="1"/>
  <c r="M4933" i="1"/>
  <c r="N4933" i="1" s="1"/>
  <c r="T4932" i="1"/>
  <c r="S4932" i="1"/>
  <c r="R4932" i="1"/>
  <c r="Q4932" i="1"/>
  <c r="P4932" i="1"/>
  <c r="O4932" i="1"/>
  <c r="M4932" i="1"/>
  <c r="N4932" i="1" s="1"/>
  <c r="T4931" i="1"/>
  <c r="S4931" i="1"/>
  <c r="R4931" i="1"/>
  <c r="Q4931" i="1"/>
  <c r="P4931" i="1"/>
  <c r="O4931" i="1"/>
  <c r="M4931" i="1"/>
  <c r="N4931" i="1" s="1"/>
  <c r="T4930" i="1"/>
  <c r="S4930" i="1"/>
  <c r="R4930" i="1"/>
  <c r="Q4930" i="1"/>
  <c r="P4930" i="1"/>
  <c r="O4930" i="1"/>
  <c r="M4930" i="1"/>
  <c r="N4930" i="1" s="1"/>
  <c r="T4929" i="1"/>
  <c r="S4929" i="1"/>
  <c r="R4929" i="1"/>
  <c r="Q4929" i="1"/>
  <c r="P4929" i="1"/>
  <c r="O4929" i="1"/>
  <c r="M4929" i="1"/>
  <c r="N4929" i="1" s="1"/>
  <c r="T4928" i="1"/>
  <c r="S4928" i="1"/>
  <c r="R4928" i="1"/>
  <c r="Q4928" i="1"/>
  <c r="P4928" i="1"/>
  <c r="O4928" i="1"/>
  <c r="M4928" i="1"/>
  <c r="N4928" i="1" s="1"/>
  <c r="T4927" i="1"/>
  <c r="S4927" i="1"/>
  <c r="R4927" i="1"/>
  <c r="Q4927" i="1"/>
  <c r="P4927" i="1"/>
  <c r="O4927" i="1"/>
  <c r="M4927" i="1"/>
  <c r="N4927" i="1" s="1"/>
  <c r="T4926" i="1"/>
  <c r="S4926" i="1"/>
  <c r="R4926" i="1"/>
  <c r="Q4926" i="1"/>
  <c r="P4926" i="1"/>
  <c r="O4926" i="1"/>
  <c r="M4926" i="1"/>
  <c r="N4926" i="1" s="1"/>
  <c r="T4925" i="1"/>
  <c r="S4925" i="1"/>
  <c r="R4925" i="1"/>
  <c r="Q4925" i="1"/>
  <c r="P4925" i="1"/>
  <c r="O4925" i="1"/>
  <c r="M4925" i="1"/>
  <c r="N4925" i="1" s="1"/>
  <c r="T4924" i="1"/>
  <c r="S4924" i="1"/>
  <c r="R4924" i="1"/>
  <c r="Q4924" i="1"/>
  <c r="P4924" i="1"/>
  <c r="O4924" i="1"/>
  <c r="M4924" i="1"/>
  <c r="N4924" i="1" s="1"/>
  <c r="T4923" i="1"/>
  <c r="S4923" i="1"/>
  <c r="R4923" i="1"/>
  <c r="Q4923" i="1"/>
  <c r="P4923" i="1"/>
  <c r="O4923" i="1"/>
  <c r="N4923" i="1"/>
  <c r="M4923" i="1"/>
  <c r="T4922" i="1"/>
  <c r="S4922" i="1"/>
  <c r="R4922" i="1"/>
  <c r="Q4922" i="1"/>
  <c r="P4922" i="1"/>
  <c r="O4922" i="1"/>
  <c r="N4922" i="1"/>
  <c r="M4922" i="1"/>
  <c r="T4921" i="1"/>
  <c r="S4921" i="1"/>
  <c r="R4921" i="1"/>
  <c r="Q4921" i="1"/>
  <c r="P4921" i="1"/>
  <c r="O4921" i="1"/>
  <c r="N4921" i="1"/>
  <c r="M4921" i="1"/>
  <c r="T4920" i="1"/>
  <c r="S4920" i="1"/>
  <c r="R4920" i="1"/>
  <c r="Q4920" i="1"/>
  <c r="P4920" i="1"/>
  <c r="O4920" i="1"/>
  <c r="N4920" i="1"/>
  <c r="M4920" i="1"/>
  <c r="T4919" i="1"/>
  <c r="S4919" i="1"/>
  <c r="R4919" i="1"/>
  <c r="Q4919" i="1"/>
  <c r="P4919" i="1"/>
  <c r="O4919" i="1"/>
  <c r="N4919" i="1"/>
  <c r="M4919" i="1"/>
  <c r="T4918" i="1"/>
  <c r="S4918" i="1"/>
  <c r="R4918" i="1"/>
  <c r="Q4918" i="1"/>
  <c r="P4918" i="1"/>
  <c r="O4918" i="1"/>
  <c r="N4918" i="1"/>
  <c r="M4918" i="1"/>
  <c r="T4917" i="1"/>
  <c r="S4917" i="1"/>
  <c r="R4917" i="1"/>
  <c r="Q4917" i="1"/>
  <c r="P4917" i="1"/>
  <c r="O4917" i="1"/>
  <c r="N4917" i="1"/>
  <c r="M4917" i="1"/>
  <c r="T4916" i="1"/>
  <c r="S4916" i="1"/>
  <c r="R4916" i="1"/>
  <c r="Q4916" i="1"/>
  <c r="P4916" i="1"/>
  <c r="O4916" i="1"/>
  <c r="N4916" i="1"/>
  <c r="M4916" i="1"/>
  <c r="T4915" i="1"/>
  <c r="S4915" i="1"/>
  <c r="R4915" i="1"/>
  <c r="Q4915" i="1"/>
  <c r="P4915" i="1"/>
  <c r="O4915" i="1"/>
  <c r="N4915" i="1"/>
  <c r="M4915" i="1"/>
  <c r="T4914" i="1"/>
  <c r="S4914" i="1"/>
  <c r="R4914" i="1"/>
  <c r="Q4914" i="1"/>
  <c r="P4914" i="1"/>
  <c r="O4914" i="1"/>
  <c r="N4914" i="1"/>
  <c r="M4914" i="1"/>
  <c r="T4913" i="1"/>
  <c r="S4913" i="1"/>
  <c r="R4913" i="1"/>
  <c r="Q4913" i="1"/>
  <c r="P4913" i="1"/>
  <c r="O4913" i="1"/>
  <c r="M4913" i="1"/>
  <c r="N4913" i="1" s="1"/>
  <c r="T4912" i="1"/>
  <c r="S4912" i="1"/>
  <c r="R4912" i="1"/>
  <c r="Q4912" i="1"/>
  <c r="P4912" i="1"/>
  <c r="O4912" i="1"/>
  <c r="M4912" i="1"/>
  <c r="N4912" i="1" s="1"/>
  <c r="T4911" i="1"/>
  <c r="S4911" i="1"/>
  <c r="R4911" i="1"/>
  <c r="Q4911" i="1"/>
  <c r="P4911" i="1"/>
  <c r="O4911" i="1"/>
  <c r="M4911" i="1"/>
  <c r="N4911" i="1" s="1"/>
  <c r="T4910" i="1"/>
  <c r="S4910" i="1"/>
  <c r="R4910" i="1"/>
  <c r="Q4910" i="1"/>
  <c r="P4910" i="1"/>
  <c r="O4910" i="1"/>
  <c r="M4910" i="1"/>
  <c r="N4910" i="1" s="1"/>
  <c r="T4909" i="1"/>
  <c r="S4909" i="1"/>
  <c r="R4909" i="1"/>
  <c r="Q4909" i="1"/>
  <c r="P4909" i="1"/>
  <c r="O4909" i="1"/>
  <c r="M4909" i="1"/>
  <c r="N4909" i="1" s="1"/>
  <c r="T4908" i="1"/>
  <c r="S4908" i="1"/>
  <c r="R4908" i="1"/>
  <c r="Q4908" i="1"/>
  <c r="P4908" i="1"/>
  <c r="O4908" i="1"/>
  <c r="M4908" i="1"/>
  <c r="N4908" i="1" s="1"/>
  <c r="T4907" i="1"/>
  <c r="S4907" i="1"/>
  <c r="R4907" i="1"/>
  <c r="Q4907" i="1"/>
  <c r="P4907" i="1"/>
  <c r="O4907" i="1"/>
  <c r="M4907" i="1"/>
  <c r="N4907" i="1" s="1"/>
  <c r="T4906" i="1"/>
  <c r="S4906" i="1"/>
  <c r="R4906" i="1"/>
  <c r="Q4906" i="1"/>
  <c r="P4906" i="1"/>
  <c r="O4906" i="1"/>
  <c r="N4906" i="1"/>
  <c r="M4906" i="1"/>
  <c r="T4905" i="1"/>
  <c r="S4905" i="1"/>
  <c r="R4905" i="1"/>
  <c r="Q4905" i="1"/>
  <c r="P4905" i="1"/>
  <c r="O4905" i="1"/>
  <c r="N4905" i="1"/>
  <c r="M4905" i="1"/>
  <c r="T4904" i="1"/>
  <c r="S4904" i="1"/>
  <c r="R4904" i="1"/>
  <c r="Q4904" i="1"/>
  <c r="P4904" i="1"/>
  <c r="O4904" i="1"/>
  <c r="N4904" i="1"/>
  <c r="M4904" i="1"/>
  <c r="T4903" i="1"/>
  <c r="S4903" i="1"/>
  <c r="R4903" i="1"/>
  <c r="Q4903" i="1"/>
  <c r="P4903" i="1"/>
  <c r="O4903" i="1"/>
  <c r="N4903" i="1"/>
  <c r="M4903" i="1"/>
  <c r="T4902" i="1"/>
  <c r="S4902" i="1"/>
  <c r="R4902" i="1"/>
  <c r="Q4902" i="1"/>
  <c r="P4902" i="1"/>
  <c r="O4902" i="1"/>
  <c r="N4902" i="1"/>
  <c r="M4902" i="1"/>
  <c r="T4901" i="1"/>
  <c r="S4901" i="1"/>
  <c r="R4901" i="1"/>
  <c r="Q4901" i="1"/>
  <c r="P4901" i="1"/>
  <c r="O4901" i="1"/>
  <c r="N4901" i="1"/>
  <c r="M4901" i="1"/>
  <c r="T4900" i="1"/>
  <c r="S4900" i="1"/>
  <c r="R4900" i="1"/>
  <c r="Q4900" i="1"/>
  <c r="P4900" i="1"/>
  <c r="O4900" i="1"/>
  <c r="N4900" i="1"/>
  <c r="M4900" i="1"/>
  <c r="T4899" i="1"/>
  <c r="S4899" i="1"/>
  <c r="R4899" i="1"/>
  <c r="Q4899" i="1"/>
  <c r="P4899" i="1"/>
  <c r="O4899" i="1"/>
  <c r="N4899" i="1"/>
  <c r="M4899" i="1"/>
  <c r="T4898" i="1"/>
  <c r="S4898" i="1"/>
  <c r="R4898" i="1"/>
  <c r="Q4898" i="1"/>
  <c r="P4898" i="1"/>
  <c r="O4898" i="1"/>
  <c r="N4898" i="1"/>
  <c r="M4898" i="1"/>
  <c r="T4897" i="1"/>
  <c r="S4897" i="1"/>
  <c r="R4897" i="1"/>
  <c r="Q4897" i="1"/>
  <c r="P4897" i="1"/>
  <c r="O4897" i="1"/>
  <c r="N4897" i="1"/>
  <c r="M4897" i="1"/>
  <c r="T4896" i="1"/>
  <c r="S4896" i="1"/>
  <c r="R4896" i="1"/>
  <c r="Q4896" i="1"/>
  <c r="P4896" i="1"/>
  <c r="O4896" i="1"/>
  <c r="N4896" i="1"/>
  <c r="M4896" i="1"/>
  <c r="T4895" i="1"/>
  <c r="S4895" i="1"/>
  <c r="R4895" i="1"/>
  <c r="Q4895" i="1"/>
  <c r="P4895" i="1"/>
  <c r="O4895" i="1"/>
  <c r="N4895" i="1"/>
  <c r="M4895" i="1"/>
  <c r="T4894" i="1"/>
  <c r="S4894" i="1"/>
  <c r="R4894" i="1"/>
  <c r="Q4894" i="1"/>
  <c r="P4894" i="1"/>
  <c r="O4894" i="1"/>
  <c r="N4894" i="1"/>
  <c r="M4894" i="1"/>
  <c r="T4893" i="1"/>
  <c r="S4893" i="1"/>
  <c r="R4893" i="1"/>
  <c r="Q4893" i="1"/>
  <c r="P4893" i="1"/>
  <c r="O4893" i="1"/>
  <c r="N4893" i="1"/>
  <c r="M4893" i="1"/>
  <c r="T4892" i="1"/>
  <c r="S4892" i="1"/>
  <c r="R4892" i="1"/>
  <c r="Q4892" i="1"/>
  <c r="P4892" i="1"/>
  <c r="O4892" i="1"/>
  <c r="N4892" i="1"/>
  <c r="M4892" i="1"/>
  <c r="T4891" i="1"/>
  <c r="S4891" i="1"/>
  <c r="R4891" i="1"/>
  <c r="Q4891" i="1"/>
  <c r="P4891" i="1"/>
  <c r="O4891" i="1"/>
  <c r="N4891" i="1"/>
  <c r="M4891" i="1"/>
  <c r="T4890" i="1"/>
  <c r="S4890" i="1"/>
  <c r="R4890" i="1"/>
  <c r="Q4890" i="1"/>
  <c r="P4890" i="1"/>
  <c r="O4890" i="1"/>
  <c r="N4890" i="1"/>
  <c r="M4890" i="1"/>
  <c r="T4889" i="1"/>
  <c r="S4889" i="1"/>
  <c r="R4889" i="1"/>
  <c r="Q4889" i="1"/>
  <c r="P4889" i="1"/>
  <c r="O4889" i="1"/>
  <c r="N4889" i="1"/>
  <c r="M4889" i="1"/>
  <c r="T4888" i="1"/>
  <c r="S4888" i="1"/>
  <c r="R4888" i="1"/>
  <c r="Q4888" i="1"/>
  <c r="P4888" i="1"/>
  <c r="O4888" i="1"/>
  <c r="N4888" i="1"/>
  <c r="M4888" i="1"/>
  <c r="T4887" i="1"/>
  <c r="S4887" i="1"/>
  <c r="R4887" i="1"/>
  <c r="Q4887" i="1"/>
  <c r="P4887" i="1"/>
  <c r="O4887" i="1"/>
  <c r="N4887" i="1"/>
  <c r="M4887" i="1"/>
  <c r="T4886" i="1"/>
  <c r="S4886" i="1"/>
  <c r="R4886" i="1"/>
  <c r="Q4886" i="1"/>
  <c r="P4886" i="1"/>
  <c r="O4886" i="1"/>
  <c r="N4886" i="1"/>
  <c r="M4886" i="1"/>
  <c r="T4885" i="1"/>
  <c r="S4885" i="1"/>
  <c r="R4885" i="1"/>
  <c r="Q4885" i="1"/>
  <c r="P4885" i="1"/>
  <c r="O4885" i="1"/>
  <c r="N4885" i="1"/>
  <c r="M4885" i="1"/>
  <c r="T4884" i="1"/>
  <c r="S4884" i="1"/>
  <c r="R4884" i="1"/>
  <c r="Q4884" i="1"/>
  <c r="P4884" i="1"/>
  <c r="O4884" i="1"/>
  <c r="N4884" i="1"/>
  <c r="M4884" i="1"/>
  <c r="T4883" i="1"/>
  <c r="S4883" i="1"/>
  <c r="R4883" i="1"/>
  <c r="Q4883" i="1"/>
  <c r="P4883" i="1"/>
  <c r="O4883" i="1"/>
  <c r="N4883" i="1"/>
  <c r="M4883" i="1"/>
  <c r="T4882" i="1"/>
  <c r="S4882" i="1"/>
  <c r="R4882" i="1"/>
  <c r="Q4882" i="1"/>
  <c r="P4882" i="1"/>
  <c r="O4882" i="1"/>
  <c r="N4882" i="1"/>
  <c r="M4882" i="1"/>
  <c r="T4881" i="1"/>
  <c r="S4881" i="1"/>
  <c r="R4881" i="1"/>
  <c r="Q4881" i="1"/>
  <c r="P4881" i="1"/>
  <c r="O4881" i="1"/>
  <c r="N4881" i="1"/>
  <c r="M4881" i="1"/>
  <c r="T4880" i="1"/>
  <c r="S4880" i="1"/>
  <c r="R4880" i="1"/>
  <c r="Q4880" i="1"/>
  <c r="P4880" i="1"/>
  <c r="O4880" i="1"/>
  <c r="N4880" i="1"/>
  <c r="M4880" i="1"/>
  <c r="T4879" i="1"/>
  <c r="S4879" i="1"/>
  <c r="R4879" i="1"/>
  <c r="Q4879" i="1"/>
  <c r="P4879" i="1"/>
  <c r="O4879" i="1"/>
  <c r="M4879" i="1"/>
  <c r="N4879" i="1" s="1"/>
  <c r="T4878" i="1"/>
  <c r="S4878" i="1"/>
  <c r="R4878" i="1"/>
  <c r="Q4878" i="1"/>
  <c r="P4878" i="1"/>
  <c r="O4878" i="1"/>
  <c r="M4878" i="1"/>
  <c r="N4878" i="1" s="1"/>
  <c r="T4877" i="1"/>
  <c r="S4877" i="1"/>
  <c r="R4877" i="1"/>
  <c r="Q4877" i="1"/>
  <c r="P4877" i="1"/>
  <c r="O4877" i="1"/>
  <c r="M4877" i="1"/>
  <c r="N4877" i="1" s="1"/>
  <c r="T4876" i="1"/>
  <c r="S4876" i="1"/>
  <c r="R4876" i="1"/>
  <c r="Q4876" i="1"/>
  <c r="P4876" i="1"/>
  <c r="O4876" i="1"/>
  <c r="M4876" i="1"/>
  <c r="N4876" i="1" s="1"/>
  <c r="T4875" i="1"/>
  <c r="S4875" i="1"/>
  <c r="R4875" i="1"/>
  <c r="Q4875" i="1"/>
  <c r="P4875" i="1"/>
  <c r="O4875" i="1"/>
  <c r="M4875" i="1"/>
  <c r="N4875" i="1" s="1"/>
  <c r="T4874" i="1"/>
  <c r="S4874" i="1"/>
  <c r="R4874" i="1"/>
  <c r="Q4874" i="1"/>
  <c r="P4874" i="1"/>
  <c r="O4874" i="1"/>
  <c r="M4874" i="1"/>
  <c r="N4874" i="1" s="1"/>
  <c r="T4873" i="1"/>
  <c r="S4873" i="1"/>
  <c r="R4873" i="1"/>
  <c r="Q4873" i="1"/>
  <c r="P4873" i="1"/>
  <c r="O4873" i="1"/>
  <c r="M4873" i="1"/>
  <c r="N4873" i="1" s="1"/>
  <c r="T4872" i="1"/>
  <c r="S4872" i="1"/>
  <c r="R4872" i="1"/>
  <c r="Q4872" i="1"/>
  <c r="P4872" i="1"/>
  <c r="O4872" i="1"/>
  <c r="M4872" i="1"/>
  <c r="N4872" i="1" s="1"/>
  <c r="T4871" i="1"/>
  <c r="S4871" i="1"/>
  <c r="R4871" i="1"/>
  <c r="Q4871" i="1"/>
  <c r="P4871" i="1"/>
  <c r="O4871" i="1"/>
  <c r="M4871" i="1"/>
  <c r="N4871" i="1" s="1"/>
  <c r="T4870" i="1"/>
  <c r="S4870" i="1"/>
  <c r="R4870" i="1"/>
  <c r="Q4870" i="1"/>
  <c r="P4870" i="1"/>
  <c r="O4870" i="1"/>
  <c r="M4870" i="1"/>
  <c r="N4870" i="1" s="1"/>
  <c r="T4869" i="1"/>
  <c r="S4869" i="1"/>
  <c r="R4869" i="1"/>
  <c r="Q4869" i="1"/>
  <c r="P4869" i="1"/>
  <c r="O4869" i="1"/>
  <c r="M4869" i="1"/>
  <c r="N4869" i="1" s="1"/>
  <c r="T4868" i="1"/>
  <c r="S4868" i="1"/>
  <c r="R4868" i="1"/>
  <c r="Q4868" i="1"/>
  <c r="P4868" i="1"/>
  <c r="O4868" i="1"/>
  <c r="M4868" i="1"/>
  <c r="N4868" i="1" s="1"/>
  <c r="T4867" i="1"/>
  <c r="S4867" i="1"/>
  <c r="R4867" i="1"/>
  <c r="Q4867" i="1"/>
  <c r="P4867" i="1"/>
  <c r="O4867" i="1"/>
  <c r="M4867" i="1"/>
  <c r="N4867" i="1" s="1"/>
  <c r="T4866" i="1"/>
  <c r="S4866" i="1"/>
  <c r="R4866" i="1"/>
  <c r="Q4866" i="1"/>
  <c r="P4866" i="1"/>
  <c r="O4866" i="1"/>
  <c r="N4866" i="1"/>
  <c r="M4866" i="1"/>
  <c r="T4865" i="1"/>
  <c r="S4865" i="1"/>
  <c r="R4865" i="1"/>
  <c r="Q4865" i="1"/>
  <c r="P4865" i="1"/>
  <c r="O4865" i="1"/>
  <c r="N4865" i="1"/>
  <c r="M4865" i="1"/>
  <c r="T4864" i="1"/>
  <c r="S4864" i="1"/>
  <c r="R4864" i="1"/>
  <c r="Q4864" i="1"/>
  <c r="P4864" i="1"/>
  <c r="O4864" i="1"/>
  <c r="N4864" i="1"/>
  <c r="M4864" i="1"/>
  <c r="T4863" i="1"/>
  <c r="S4863" i="1"/>
  <c r="R4863" i="1"/>
  <c r="Q4863" i="1"/>
  <c r="P4863" i="1"/>
  <c r="O4863" i="1"/>
  <c r="N4863" i="1"/>
  <c r="M4863" i="1"/>
  <c r="T4862" i="1"/>
  <c r="S4862" i="1"/>
  <c r="R4862" i="1"/>
  <c r="Q4862" i="1"/>
  <c r="P4862" i="1"/>
  <c r="O4862" i="1"/>
  <c r="N4862" i="1"/>
  <c r="M4862" i="1"/>
  <c r="T4861" i="1"/>
  <c r="S4861" i="1"/>
  <c r="R4861" i="1"/>
  <c r="Q4861" i="1"/>
  <c r="P4861" i="1"/>
  <c r="O4861" i="1"/>
  <c r="N4861" i="1"/>
  <c r="M4861" i="1"/>
  <c r="T4860" i="1"/>
  <c r="S4860" i="1"/>
  <c r="R4860" i="1"/>
  <c r="Q4860" i="1"/>
  <c r="P4860" i="1"/>
  <c r="O4860" i="1"/>
  <c r="N4860" i="1"/>
  <c r="M4860" i="1"/>
  <c r="T4859" i="1"/>
  <c r="S4859" i="1"/>
  <c r="R4859" i="1"/>
  <c r="Q4859" i="1"/>
  <c r="P4859" i="1"/>
  <c r="O4859" i="1"/>
  <c r="N4859" i="1"/>
  <c r="M4859" i="1"/>
  <c r="T4858" i="1"/>
  <c r="S4858" i="1"/>
  <c r="R4858" i="1"/>
  <c r="Q4858" i="1"/>
  <c r="P4858" i="1"/>
  <c r="O4858" i="1"/>
  <c r="N4858" i="1"/>
  <c r="M4858" i="1"/>
  <c r="T4857" i="1"/>
  <c r="S4857" i="1"/>
  <c r="R4857" i="1"/>
  <c r="Q4857" i="1"/>
  <c r="P4857" i="1"/>
  <c r="O4857" i="1"/>
  <c r="N4857" i="1"/>
  <c r="M4857" i="1"/>
  <c r="T4856" i="1"/>
  <c r="S4856" i="1"/>
  <c r="R4856" i="1"/>
  <c r="Q4856" i="1"/>
  <c r="P4856" i="1"/>
  <c r="O4856" i="1"/>
  <c r="N4856" i="1"/>
  <c r="M4856" i="1"/>
  <c r="T4855" i="1"/>
  <c r="S4855" i="1"/>
  <c r="R4855" i="1"/>
  <c r="Q4855" i="1"/>
  <c r="P4855" i="1"/>
  <c r="O4855" i="1"/>
  <c r="N4855" i="1"/>
  <c r="M4855" i="1"/>
  <c r="T4854" i="1"/>
  <c r="S4854" i="1"/>
  <c r="R4854" i="1"/>
  <c r="Q4854" i="1"/>
  <c r="P4854" i="1"/>
  <c r="O4854" i="1"/>
  <c r="M4854" i="1"/>
  <c r="N4854" i="1" s="1"/>
  <c r="T4853" i="1"/>
  <c r="S4853" i="1"/>
  <c r="R4853" i="1"/>
  <c r="Q4853" i="1"/>
  <c r="P4853" i="1"/>
  <c r="O4853" i="1"/>
  <c r="M4853" i="1"/>
  <c r="N4853" i="1" s="1"/>
  <c r="T4852" i="1"/>
  <c r="S4852" i="1"/>
  <c r="R4852" i="1"/>
  <c r="Q4852" i="1"/>
  <c r="P4852" i="1"/>
  <c r="O4852" i="1"/>
  <c r="M4852" i="1"/>
  <c r="N4852" i="1" s="1"/>
  <c r="T4851" i="1"/>
  <c r="S4851" i="1"/>
  <c r="R4851" i="1"/>
  <c r="Q4851" i="1"/>
  <c r="P4851" i="1"/>
  <c r="O4851" i="1"/>
  <c r="M4851" i="1"/>
  <c r="N4851" i="1" s="1"/>
  <c r="T4850" i="1"/>
  <c r="S4850" i="1"/>
  <c r="R4850" i="1"/>
  <c r="Q4850" i="1"/>
  <c r="P4850" i="1"/>
  <c r="O4850" i="1"/>
  <c r="M4850" i="1"/>
  <c r="N4850" i="1" s="1"/>
  <c r="T4849" i="1"/>
  <c r="S4849" i="1"/>
  <c r="R4849" i="1"/>
  <c r="Q4849" i="1"/>
  <c r="P4849" i="1"/>
  <c r="O4849" i="1"/>
  <c r="M4849" i="1"/>
  <c r="N4849" i="1" s="1"/>
  <c r="T4848" i="1"/>
  <c r="S4848" i="1"/>
  <c r="R4848" i="1"/>
  <c r="Q4848" i="1"/>
  <c r="P4848" i="1"/>
  <c r="O4848" i="1"/>
  <c r="M4848" i="1"/>
  <c r="N4848" i="1" s="1"/>
  <c r="T4847" i="1"/>
  <c r="S4847" i="1"/>
  <c r="R4847" i="1"/>
  <c r="Q4847" i="1"/>
  <c r="P4847" i="1"/>
  <c r="O4847" i="1"/>
  <c r="M4847" i="1"/>
  <c r="N4847" i="1" s="1"/>
  <c r="T4846" i="1"/>
  <c r="S4846" i="1"/>
  <c r="R4846" i="1"/>
  <c r="Q4846" i="1"/>
  <c r="P4846" i="1"/>
  <c r="O4846" i="1"/>
  <c r="M4846" i="1"/>
  <c r="N4846" i="1" s="1"/>
  <c r="T4845" i="1"/>
  <c r="S4845" i="1"/>
  <c r="R4845" i="1"/>
  <c r="Q4845" i="1"/>
  <c r="P4845" i="1"/>
  <c r="O4845" i="1"/>
  <c r="M4845" i="1"/>
  <c r="N4845" i="1" s="1"/>
  <c r="T4844" i="1"/>
  <c r="S4844" i="1"/>
  <c r="R4844" i="1"/>
  <c r="Q4844" i="1"/>
  <c r="P4844" i="1"/>
  <c r="O4844" i="1"/>
  <c r="M4844" i="1"/>
  <c r="N4844" i="1" s="1"/>
  <c r="T4843" i="1"/>
  <c r="S4843" i="1"/>
  <c r="R4843" i="1"/>
  <c r="Q4843" i="1"/>
  <c r="P4843" i="1"/>
  <c r="O4843" i="1"/>
  <c r="M4843" i="1"/>
  <c r="N4843" i="1" s="1"/>
  <c r="T4842" i="1"/>
  <c r="S4842" i="1"/>
  <c r="R4842" i="1"/>
  <c r="Q4842" i="1"/>
  <c r="P4842" i="1"/>
  <c r="O4842" i="1"/>
  <c r="M4842" i="1"/>
  <c r="N4842" i="1" s="1"/>
  <c r="T4841" i="1"/>
  <c r="S4841" i="1"/>
  <c r="R4841" i="1"/>
  <c r="Q4841" i="1"/>
  <c r="P4841" i="1"/>
  <c r="O4841" i="1"/>
  <c r="N4841" i="1"/>
  <c r="M4841" i="1"/>
  <c r="T4840" i="1"/>
  <c r="S4840" i="1"/>
  <c r="R4840" i="1"/>
  <c r="Q4840" i="1"/>
  <c r="P4840" i="1"/>
  <c r="O4840" i="1"/>
  <c r="M4840" i="1"/>
  <c r="N4840" i="1" s="1"/>
  <c r="T4839" i="1"/>
  <c r="S4839" i="1"/>
  <c r="R4839" i="1"/>
  <c r="Q4839" i="1"/>
  <c r="P4839" i="1"/>
  <c r="O4839" i="1"/>
  <c r="M4839" i="1"/>
  <c r="N4839" i="1" s="1"/>
  <c r="T4838" i="1"/>
  <c r="S4838" i="1"/>
  <c r="R4838" i="1"/>
  <c r="Q4838" i="1"/>
  <c r="P4838" i="1"/>
  <c r="O4838" i="1"/>
  <c r="M4838" i="1"/>
  <c r="N4838" i="1" s="1"/>
  <c r="T4837" i="1"/>
  <c r="S4837" i="1"/>
  <c r="R4837" i="1"/>
  <c r="Q4837" i="1"/>
  <c r="P4837" i="1"/>
  <c r="O4837" i="1"/>
  <c r="M4837" i="1"/>
  <c r="N4837" i="1" s="1"/>
  <c r="T4836" i="1"/>
  <c r="S4836" i="1"/>
  <c r="R4836" i="1"/>
  <c r="Q4836" i="1"/>
  <c r="P4836" i="1"/>
  <c r="O4836" i="1"/>
  <c r="M4836" i="1"/>
  <c r="N4836" i="1" s="1"/>
  <c r="T4835" i="1"/>
  <c r="S4835" i="1"/>
  <c r="R4835" i="1"/>
  <c r="Q4835" i="1"/>
  <c r="P4835" i="1"/>
  <c r="O4835" i="1"/>
  <c r="M4835" i="1"/>
  <c r="N4835" i="1" s="1"/>
  <c r="T4834" i="1"/>
  <c r="S4834" i="1"/>
  <c r="R4834" i="1"/>
  <c r="Q4834" i="1"/>
  <c r="P4834" i="1"/>
  <c r="O4834" i="1"/>
  <c r="M4834" i="1"/>
  <c r="N4834" i="1" s="1"/>
  <c r="T4833" i="1"/>
  <c r="S4833" i="1"/>
  <c r="R4833" i="1"/>
  <c r="Q4833" i="1"/>
  <c r="P4833" i="1"/>
  <c r="O4833" i="1"/>
  <c r="M4833" i="1"/>
  <c r="N4833" i="1" s="1"/>
  <c r="T4832" i="1"/>
  <c r="S4832" i="1"/>
  <c r="R4832" i="1"/>
  <c r="Q4832" i="1"/>
  <c r="P4832" i="1"/>
  <c r="O4832" i="1"/>
  <c r="M4832" i="1"/>
  <c r="N4832" i="1" s="1"/>
  <c r="T4831" i="1"/>
  <c r="S4831" i="1"/>
  <c r="R4831" i="1"/>
  <c r="Q4831" i="1"/>
  <c r="P4831" i="1"/>
  <c r="O4831" i="1"/>
  <c r="M4831" i="1"/>
  <c r="N4831" i="1" s="1"/>
  <c r="T4830" i="1"/>
  <c r="S4830" i="1"/>
  <c r="R4830" i="1"/>
  <c r="Q4830" i="1"/>
  <c r="P4830" i="1"/>
  <c r="O4830" i="1"/>
  <c r="M4830" i="1"/>
  <c r="N4830" i="1" s="1"/>
  <c r="T4829" i="1"/>
  <c r="S4829" i="1"/>
  <c r="R4829" i="1"/>
  <c r="Q4829" i="1"/>
  <c r="P4829" i="1"/>
  <c r="O4829" i="1"/>
  <c r="M4829" i="1"/>
  <c r="N4829" i="1" s="1"/>
  <c r="T4828" i="1"/>
  <c r="S4828" i="1"/>
  <c r="R4828" i="1"/>
  <c r="Q4828" i="1"/>
  <c r="P4828" i="1"/>
  <c r="O4828" i="1"/>
  <c r="M4828" i="1"/>
  <c r="N4828" i="1" s="1"/>
  <c r="T4827" i="1"/>
  <c r="S4827" i="1"/>
  <c r="R4827" i="1"/>
  <c r="Q4827" i="1"/>
  <c r="P4827" i="1"/>
  <c r="O4827" i="1"/>
  <c r="N4827" i="1"/>
  <c r="M4827" i="1"/>
  <c r="T4826" i="1"/>
  <c r="S4826" i="1"/>
  <c r="R4826" i="1"/>
  <c r="Q4826" i="1"/>
  <c r="P4826" i="1"/>
  <c r="O4826" i="1"/>
  <c r="N4826" i="1"/>
  <c r="M4826" i="1"/>
  <c r="T4825" i="1"/>
  <c r="S4825" i="1"/>
  <c r="R4825" i="1"/>
  <c r="Q4825" i="1"/>
  <c r="P4825" i="1"/>
  <c r="O4825" i="1"/>
  <c r="N4825" i="1"/>
  <c r="M4825" i="1"/>
  <c r="T4824" i="1"/>
  <c r="S4824" i="1"/>
  <c r="R4824" i="1"/>
  <c r="Q4824" i="1"/>
  <c r="P4824" i="1"/>
  <c r="O4824" i="1"/>
  <c r="N4824" i="1"/>
  <c r="M4824" i="1"/>
  <c r="T4823" i="1"/>
  <c r="S4823" i="1"/>
  <c r="R4823" i="1"/>
  <c r="Q4823" i="1"/>
  <c r="P4823" i="1"/>
  <c r="O4823" i="1"/>
  <c r="N4823" i="1"/>
  <c r="M4823" i="1"/>
  <c r="T4822" i="1"/>
  <c r="S4822" i="1"/>
  <c r="R4822" i="1"/>
  <c r="Q4822" i="1"/>
  <c r="P4822" i="1"/>
  <c r="O4822" i="1"/>
  <c r="N4822" i="1"/>
  <c r="M4822" i="1"/>
  <c r="T4821" i="1"/>
  <c r="S4821" i="1"/>
  <c r="R4821" i="1"/>
  <c r="Q4821" i="1"/>
  <c r="P4821" i="1"/>
  <c r="O4821" i="1"/>
  <c r="N4821" i="1"/>
  <c r="M4821" i="1"/>
  <c r="T4820" i="1"/>
  <c r="S4820" i="1"/>
  <c r="R4820" i="1"/>
  <c r="Q4820" i="1"/>
  <c r="P4820" i="1"/>
  <c r="O4820" i="1"/>
  <c r="N4820" i="1"/>
  <c r="M4820" i="1"/>
  <c r="T4819" i="1"/>
  <c r="S4819" i="1"/>
  <c r="R4819" i="1"/>
  <c r="Q4819" i="1"/>
  <c r="P4819" i="1"/>
  <c r="O4819" i="1"/>
  <c r="N4819" i="1"/>
  <c r="M4819" i="1"/>
  <c r="T4818" i="1"/>
  <c r="S4818" i="1"/>
  <c r="R4818" i="1"/>
  <c r="Q4818" i="1"/>
  <c r="P4818" i="1"/>
  <c r="O4818" i="1"/>
  <c r="N4818" i="1"/>
  <c r="M4818" i="1"/>
  <c r="T4817" i="1"/>
  <c r="S4817" i="1"/>
  <c r="R4817" i="1"/>
  <c r="Q4817" i="1"/>
  <c r="P4817" i="1"/>
  <c r="O4817" i="1"/>
  <c r="N4817" i="1"/>
  <c r="M4817" i="1"/>
  <c r="T4816" i="1"/>
  <c r="S4816" i="1"/>
  <c r="R4816" i="1"/>
  <c r="Q4816" i="1"/>
  <c r="P4816" i="1"/>
  <c r="O4816" i="1"/>
  <c r="N4816" i="1"/>
  <c r="M4816" i="1"/>
  <c r="T4815" i="1"/>
  <c r="S4815" i="1"/>
  <c r="R4815" i="1"/>
  <c r="Q4815" i="1"/>
  <c r="P4815" i="1"/>
  <c r="O4815" i="1"/>
  <c r="N4815" i="1"/>
  <c r="M4815" i="1"/>
  <c r="T4814" i="1"/>
  <c r="S4814" i="1"/>
  <c r="R4814" i="1"/>
  <c r="Q4814" i="1"/>
  <c r="P4814" i="1"/>
  <c r="O4814" i="1"/>
  <c r="N4814" i="1"/>
  <c r="M4814" i="1"/>
  <c r="T4813" i="1"/>
  <c r="S4813" i="1"/>
  <c r="R4813" i="1"/>
  <c r="Q4813" i="1"/>
  <c r="P4813" i="1"/>
  <c r="O4813" i="1"/>
  <c r="N4813" i="1"/>
  <c r="M4813" i="1"/>
  <c r="T4812" i="1"/>
  <c r="S4812" i="1"/>
  <c r="R4812" i="1"/>
  <c r="Q4812" i="1"/>
  <c r="P4812" i="1"/>
  <c r="O4812" i="1"/>
  <c r="N4812" i="1"/>
  <c r="M4812" i="1"/>
  <c r="T4811" i="1"/>
  <c r="S4811" i="1"/>
  <c r="R4811" i="1"/>
  <c r="Q4811" i="1"/>
  <c r="P4811" i="1"/>
  <c r="O4811" i="1"/>
  <c r="N4811" i="1"/>
  <c r="M4811" i="1"/>
  <c r="T4810" i="1"/>
  <c r="S4810" i="1"/>
  <c r="R4810" i="1"/>
  <c r="Q4810" i="1"/>
  <c r="P4810" i="1"/>
  <c r="O4810" i="1"/>
  <c r="N4810" i="1"/>
  <c r="M4810" i="1"/>
  <c r="T4809" i="1"/>
  <c r="S4809" i="1"/>
  <c r="R4809" i="1"/>
  <c r="Q4809" i="1"/>
  <c r="P4809" i="1"/>
  <c r="O4809" i="1"/>
  <c r="N4809" i="1"/>
  <c r="M4809" i="1"/>
  <c r="T4808" i="1"/>
  <c r="S4808" i="1"/>
  <c r="R4808" i="1"/>
  <c r="Q4808" i="1"/>
  <c r="P4808" i="1"/>
  <c r="O4808" i="1"/>
  <c r="N4808" i="1"/>
  <c r="M4808" i="1"/>
  <c r="T4807" i="1"/>
  <c r="S4807" i="1"/>
  <c r="R4807" i="1"/>
  <c r="Q4807" i="1"/>
  <c r="P4807" i="1"/>
  <c r="O4807" i="1"/>
  <c r="M4807" i="1"/>
  <c r="N4807" i="1" s="1"/>
  <c r="T4806" i="1"/>
  <c r="S4806" i="1"/>
  <c r="R4806" i="1"/>
  <c r="Q4806" i="1"/>
  <c r="P4806" i="1"/>
  <c r="O4806" i="1"/>
  <c r="M4806" i="1"/>
  <c r="N4806" i="1" s="1"/>
  <c r="T4805" i="1"/>
  <c r="S4805" i="1"/>
  <c r="R4805" i="1"/>
  <c r="Q4805" i="1"/>
  <c r="P4805" i="1"/>
  <c r="O4805" i="1"/>
  <c r="N4805" i="1"/>
  <c r="M4805" i="1"/>
  <c r="T4804" i="1"/>
  <c r="S4804" i="1"/>
  <c r="R4804" i="1"/>
  <c r="Q4804" i="1"/>
  <c r="P4804" i="1"/>
  <c r="O4804" i="1"/>
  <c r="M4804" i="1"/>
  <c r="N4804" i="1" s="1"/>
  <c r="T4803" i="1"/>
  <c r="S4803" i="1"/>
  <c r="R4803" i="1"/>
  <c r="Q4803" i="1"/>
  <c r="P4803" i="1"/>
  <c r="O4803" i="1"/>
  <c r="N4803" i="1"/>
  <c r="M4803" i="1"/>
  <c r="T4802" i="1"/>
  <c r="S4802" i="1"/>
  <c r="R4802" i="1"/>
  <c r="Q4802" i="1"/>
  <c r="P4802" i="1"/>
  <c r="O4802" i="1"/>
  <c r="N4802" i="1"/>
  <c r="M4802" i="1"/>
  <c r="T4801" i="1"/>
  <c r="S4801" i="1"/>
  <c r="R4801" i="1"/>
  <c r="Q4801" i="1"/>
  <c r="P4801" i="1"/>
  <c r="O4801" i="1"/>
  <c r="N4801" i="1"/>
  <c r="M4801" i="1"/>
  <c r="T4800" i="1"/>
  <c r="S4800" i="1"/>
  <c r="R4800" i="1"/>
  <c r="Q4800" i="1"/>
  <c r="P4800" i="1"/>
  <c r="O4800" i="1"/>
  <c r="N4800" i="1"/>
  <c r="M4800" i="1"/>
  <c r="T4799" i="1"/>
  <c r="S4799" i="1"/>
  <c r="R4799" i="1"/>
  <c r="Q4799" i="1"/>
  <c r="P4799" i="1"/>
  <c r="O4799" i="1"/>
  <c r="N4799" i="1"/>
  <c r="M4799" i="1"/>
  <c r="T4798" i="1"/>
  <c r="S4798" i="1"/>
  <c r="R4798" i="1"/>
  <c r="Q4798" i="1"/>
  <c r="P4798" i="1"/>
  <c r="O4798" i="1"/>
  <c r="N4798" i="1"/>
  <c r="M4798" i="1"/>
  <c r="T4797" i="1"/>
  <c r="S4797" i="1"/>
  <c r="R4797" i="1"/>
  <c r="Q4797" i="1"/>
  <c r="P4797" i="1"/>
  <c r="O4797" i="1"/>
  <c r="M4797" i="1"/>
  <c r="N4797" i="1" s="1"/>
  <c r="T4796" i="1"/>
  <c r="S4796" i="1"/>
  <c r="R4796" i="1"/>
  <c r="Q4796" i="1"/>
  <c r="P4796" i="1"/>
  <c r="O4796" i="1"/>
  <c r="M4796" i="1"/>
  <c r="N4796" i="1" s="1"/>
  <c r="T4795" i="1"/>
  <c r="S4795" i="1"/>
  <c r="R4795" i="1"/>
  <c r="Q4795" i="1"/>
  <c r="P4795" i="1"/>
  <c r="O4795" i="1"/>
  <c r="N4795" i="1"/>
  <c r="M4795" i="1"/>
  <c r="T4794" i="1"/>
  <c r="S4794" i="1"/>
  <c r="R4794" i="1"/>
  <c r="Q4794" i="1"/>
  <c r="P4794" i="1"/>
  <c r="O4794" i="1"/>
  <c r="N4794" i="1"/>
  <c r="M4794" i="1"/>
  <c r="T4793" i="1"/>
  <c r="S4793" i="1"/>
  <c r="R4793" i="1"/>
  <c r="Q4793" i="1"/>
  <c r="P4793" i="1"/>
  <c r="O4793" i="1"/>
  <c r="N4793" i="1"/>
  <c r="M4793" i="1"/>
  <c r="T4792" i="1"/>
  <c r="S4792" i="1"/>
  <c r="R4792" i="1"/>
  <c r="Q4792" i="1"/>
  <c r="P4792" i="1"/>
  <c r="O4792" i="1"/>
  <c r="N4792" i="1"/>
  <c r="M4792" i="1"/>
  <c r="T4791" i="1"/>
  <c r="S4791" i="1"/>
  <c r="R4791" i="1"/>
  <c r="Q4791" i="1"/>
  <c r="P4791" i="1"/>
  <c r="O4791" i="1"/>
  <c r="N4791" i="1"/>
  <c r="M4791" i="1"/>
  <c r="T4790" i="1"/>
  <c r="S4790" i="1"/>
  <c r="R4790" i="1"/>
  <c r="Q4790" i="1"/>
  <c r="P4790" i="1"/>
  <c r="O4790" i="1"/>
  <c r="M4790" i="1"/>
  <c r="N4790" i="1" s="1"/>
  <c r="T4789" i="1"/>
  <c r="S4789" i="1"/>
  <c r="R4789" i="1"/>
  <c r="Q4789" i="1"/>
  <c r="P4789" i="1"/>
  <c r="O4789" i="1"/>
  <c r="M4789" i="1"/>
  <c r="N4789" i="1" s="1"/>
  <c r="T4788" i="1"/>
  <c r="S4788" i="1"/>
  <c r="R4788" i="1"/>
  <c r="Q4788" i="1"/>
  <c r="P4788" i="1"/>
  <c r="O4788" i="1"/>
  <c r="N4788" i="1"/>
  <c r="M4788" i="1"/>
  <c r="T4787" i="1"/>
  <c r="S4787" i="1"/>
  <c r="R4787" i="1"/>
  <c r="Q4787" i="1"/>
  <c r="P4787" i="1"/>
  <c r="O4787" i="1"/>
  <c r="N4787" i="1"/>
  <c r="M4787" i="1"/>
  <c r="T4786" i="1"/>
  <c r="S4786" i="1"/>
  <c r="R4786" i="1"/>
  <c r="Q4786" i="1"/>
  <c r="P4786" i="1"/>
  <c r="O4786" i="1"/>
  <c r="N4786" i="1"/>
  <c r="M4786" i="1"/>
  <c r="T4785" i="1"/>
  <c r="S4785" i="1"/>
  <c r="R4785" i="1"/>
  <c r="Q4785" i="1"/>
  <c r="P4785" i="1"/>
  <c r="O4785" i="1"/>
  <c r="N4785" i="1"/>
  <c r="M4785" i="1"/>
  <c r="T4784" i="1"/>
  <c r="S4784" i="1"/>
  <c r="R4784" i="1"/>
  <c r="Q4784" i="1"/>
  <c r="P4784" i="1"/>
  <c r="O4784" i="1"/>
  <c r="N4784" i="1"/>
  <c r="M4784" i="1"/>
  <c r="T4783" i="1"/>
  <c r="S4783" i="1"/>
  <c r="R4783" i="1"/>
  <c r="Q4783" i="1"/>
  <c r="P4783" i="1"/>
  <c r="O4783" i="1"/>
  <c r="N4783" i="1"/>
  <c r="M4783" i="1"/>
  <c r="T4782" i="1"/>
  <c r="S4782" i="1"/>
  <c r="R4782" i="1"/>
  <c r="Q4782" i="1"/>
  <c r="P4782" i="1"/>
  <c r="O4782" i="1"/>
  <c r="N4782" i="1"/>
  <c r="M4782" i="1"/>
  <c r="T4781" i="1"/>
  <c r="S4781" i="1"/>
  <c r="R4781" i="1"/>
  <c r="Q4781" i="1"/>
  <c r="P4781" i="1"/>
  <c r="O4781" i="1"/>
  <c r="N4781" i="1"/>
  <c r="M4781" i="1"/>
  <c r="T4780" i="1"/>
  <c r="S4780" i="1"/>
  <c r="R4780" i="1"/>
  <c r="Q4780" i="1"/>
  <c r="P4780" i="1"/>
  <c r="O4780" i="1"/>
  <c r="N4780" i="1"/>
  <c r="M4780" i="1"/>
  <c r="T4779" i="1"/>
  <c r="S4779" i="1"/>
  <c r="R4779" i="1"/>
  <c r="Q4779" i="1"/>
  <c r="P4779" i="1"/>
  <c r="O4779" i="1"/>
  <c r="N4779" i="1"/>
  <c r="M4779" i="1"/>
  <c r="T4778" i="1"/>
  <c r="S4778" i="1"/>
  <c r="R4778" i="1"/>
  <c r="Q4778" i="1"/>
  <c r="P4778" i="1"/>
  <c r="O4778" i="1"/>
  <c r="N4778" i="1"/>
  <c r="M4778" i="1"/>
  <c r="T4777" i="1"/>
  <c r="S4777" i="1"/>
  <c r="R4777" i="1"/>
  <c r="Q4777" i="1"/>
  <c r="P4777" i="1"/>
  <c r="O4777" i="1"/>
  <c r="N4777" i="1"/>
  <c r="M4777" i="1"/>
  <c r="T4776" i="1"/>
  <c r="S4776" i="1"/>
  <c r="R4776" i="1"/>
  <c r="Q4776" i="1"/>
  <c r="P4776" i="1"/>
  <c r="O4776" i="1"/>
  <c r="N4776" i="1"/>
  <c r="M4776" i="1"/>
  <c r="T4775" i="1"/>
  <c r="S4775" i="1"/>
  <c r="R4775" i="1"/>
  <c r="Q4775" i="1"/>
  <c r="P4775" i="1"/>
  <c r="O4775" i="1"/>
  <c r="N4775" i="1"/>
  <c r="M4775" i="1"/>
  <c r="T4774" i="1"/>
  <c r="S4774" i="1"/>
  <c r="R4774" i="1"/>
  <c r="Q4774" i="1"/>
  <c r="P4774" i="1"/>
  <c r="O4774" i="1"/>
  <c r="N4774" i="1"/>
  <c r="M4774" i="1"/>
  <c r="T4773" i="1"/>
  <c r="S4773" i="1"/>
  <c r="R4773" i="1"/>
  <c r="Q4773" i="1"/>
  <c r="P4773" i="1"/>
  <c r="O4773" i="1"/>
  <c r="N4773" i="1"/>
  <c r="M4773" i="1"/>
  <c r="T4772" i="1"/>
  <c r="S4772" i="1"/>
  <c r="R4772" i="1"/>
  <c r="Q4772" i="1"/>
  <c r="P4772" i="1"/>
  <c r="O4772" i="1"/>
  <c r="N4772" i="1"/>
  <c r="M4772" i="1"/>
  <c r="T4771" i="1"/>
  <c r="S4771" i="1"/>
  <c r="R4771" i="1"/>
  <c r="Q4771" i="1"/>
  <c r="P4771" i="1"/>
  <c r="O4771" i="1"/>
  <c r="N4771" i="1"/>
  <c r="M4771" i="1"/>
  <c r="T4770" i="1"/>
  <c r="S4770" i="1"/>
  <c r="R4770" i="1"/>
  <c r="Q4770" i="1"/>
  <c r="P4770" i="1"/>
  <c r="O4770" i="1"/>
  <c r="N4770" i="1"/>
  <c r="M4770" i="1"/>
  <c r="T4769" i="1"/>
  <c r="S4769" i="1"/>
  <c r="R4769" i="1"/>
  <c r="Q4769" i="1"/>
  <c r="P4769" i="1"/>
  <c r="O4769" i="1"/>
  <c r="M4769" i="1"/>
  <c r="N4769" i="1" s="1"/>
  <c r="T4768" i="1"/>
  <c r="S4768" i="1"/>
  <c r="R4768" i="1"/>
  <c r="Q4768" i="1"/>
  <c r="P4768" i="1"/>
  <c r="O4768" i="1"/>
  <c r="M4768" i="1"/>
  <c r="N4768" i="1" s="1"/>
  <c r="T4767" i="1"/>
  <c r="S4767" i="1"/>
  <c r="R4767" i="1"/>
  <c r="Q4767" i="1"/>
  <c r="P4767" i="1"/>
  <c r="O4767" i="1"/>
  <c r="M4767" i="1"/>
  <c r="N4767" i="1" s="1"/>
  <c r="T4766" i="1"/>
  <c r="S4766" i="1"/>
  <c r="R4766" i="1"/>
  <c r="Q4766" i="1"/>
  <c r="P4766" i="1"/>
  <c r="O4766" i="1"/>
  <c r="M4766" i="1"/>
  <c r="N4766" i="1" s="1"/>
  <c r="T4765" i="1"/>
  <c r="S4765" i="1"/>
  <c r="R4765" i="1"/>
  <c r="Q4765" i="1"/>
  <c r="P4765" i="1"/>
  <c r="O4765" i="1"/>
  <c r="M4765" i="1"/>
  <c r="N4765" i="1" s="1"/>
  <c r="T4764" i="1"/>
  <c r="S4764" i="1"/>
  <c r="R4764" i="1"/>
  <c r="Q4764" i="1"/>
  <c r="P4764" i="1"/>
  <c r="O4764" i="1"/>
  <c r="M4764" i="1"/>
  <c r="N4764" i="1" s="1"/>
  <c r="T4763" i="1"/>
  <c r="S4763" i="1"/>
  <c r="R4763" i="1"/>
  <c r="Q4763" i="1"/>
  <c r="P4763" i="1"/>
  <c r="O4763" i="1"/>
  <c r="M4763" i="1"/>
  <c r="N4763" i="1" s="1"/>
  <c r="T4762" i="1"/>
  <c r="S4762" i="1"/>
  <c r="R4762" i="1"/>
  <c r="Q4762" i="1"/>
  <c r="P4762" i="1"/>
  <c r="O4762" i="1"/>
  <c r="M4762" i="1"/>
  <c r="N4762" i="1" s="1"/>
  <c r="T4761" i="1"/>
  <c r="S4761" i="1"/>
  <c r="R4761" i="1"/>
  <c r="Q4761" i="1"/>
  <c r="P4761" i="1"/>
  <c r="O4761" i="1"/>
  <c r="M4761" i="1"/>
  <c r="N4761" i="1" s="1"/>
  <c r="T4760" i="1"/>
  <c r="S4760" i="1"/>
  <c r="R4760" i="1"/>
  <c r="Q4760" i="1"/>
  <c r="P4760" i="1"/>
  <c r="O4760" i="1"/>
  <c r="M4760" i="1"/>
  <c r="N4760" i="1" s="1"/>
  <c r="T4759" i="1"/>
  <c r="S4759" i="1"/>
  <c r="R4759" i="1"/>
  <c r="Q4759" i="1"/>
  <c r="P4759" i="1"/>
  <c r="O4759" i="1"/>
  <c r="M4759" i="1"/>
  <c r="N4759" i="1" s="1"/>
  <c r="T4758" i="1"/>
  <c r="S4758" i="1"/>
  <c r="R4758" i="1"/>
  <c r="Q4758" i="1"/>
  <c r="P4758" i="1"/>
  <c r="O4758" i="1"/>
  <c r="M4758" i="1"/>
  <c r="N4758" i="1" s="1"/>
  <c r="T4757" i="1"/>
  <c r="S4757" i="1"/>
  <c r="R4757" i="1"/>
  <c r="Q4757" i="1"/>
  <c r="P4757" i="1"/>
  <c r="O4757" i="1"/>
  <c r="M4757" i="1"/>
  <c r="N4757" i="1" s="1"/>
  <c r="T4756" i="1"/>
  <c r="S4756" i="1"/>
  <c r="R4756" i="1"/>
  <c r="Q4756" i="1"/>
  <c r="P4756" i="1"/>
  <c r="O4756" i="1"/>
  <c r="M4756" i="1"/>
  <c r="N4756" i="1" s="1"/>
  <c r="T4755" i="1"/>
  <c r="S4755" i="1"/>
  <c r="R4755" i="1"/>
  <c r="Q4755" i="1"/>
  <c r="P4755" i="1"/>
  <c r="O4755" i="1"/>
  <c r="M4755" i="1"/>
  <c r="N4755" i="1" s="1"/>
  <c r="T4754" i="1"/>
  <c r="S4754" i="1"/>
  <c r="R4754" i="1"/>
  <c r="Q4754" i="1"/>
  <c r="P4754" i="1"/>
  <c r="O4754" i="1"/>
  <c r="N4754" i="1"/>
  <c r="M4754" i="1"/>
  <c r="T4753" i="1"/>
  <c r="S4753" i="1"/>
  <c r="R4753" i="1"/>
  <c r="Q4753" i="1"/>
  <c r="P4753" i="1"/>
  <c r="O4753" i="1"/>
  <c r="N4753" i="1"/>
  <c r="M4753" i="1"/>
  <c r="T4752" i="1"/>
  <c r="S4752" i="1"/>
  <c r="R4752" i="1"/>
  <c r="Q4752" i="1"/>
  <c r="P4752" i="1"/>
  <c r="O4752" i="1"/>
  <c r="N4752" i="1"/>
  <c r="M4752" i="1"/>
  <c r="T4751" i="1"/>
  <c r="S4751" i="1"/>
  <c r="R4751" i="1"/>
  <c r="Q4751" i="1"/>
  <c r="P4751" i="1"/>
  <c r="O4751" i="1"/>
  <c r="M4751" i="1"/>
  <c r="N4751" i="1" s="1"/>
  <c r="T4750" i="1"/>
  <c r="S4750" i="1"/>
  <c r="R4750" i="1"/>
  <c r="Q4750" i="1"/>
  <c r="P4750" i="1"/>
  <c r="O4750" i="1"/>
  <c r="M4750" i="1"/>
  <c r="N4750" i="1" s="1"/>
  <c r="T4749" i="1"/>
  <c r="S4749" i="1"/>
  <c r="R4749" i="1"/>
  <c r="Q4749" i="1"/>
  <c r="P4749" i="1"/>
  <c r="O4749" i="1"/>
  <c r="M4749" i="1"/>
  <c r="N4749" i="1" s="1"/>
  <c r="T4748" i="1"/>
  <c r="S4748" i="1"/>
  <c r="R4748" i="1"/>
  <c r="Q4748" i="1"/>
  <c r="P4748" i="1"/>
  <c r="O4748" i="1"/>
  <c r="M4748" i="1"/>
  <c r="N4748" i="1" s="1"/>
  <c r="T4747" i="1"/>
  <c r="S4747" i="1"/>
  <c r="R4747" i="1"/>
  <c r="Q4747" i="1"/>
  <c r="P4747" i="1"/>
  <c r="O4747" i="1"/>
  <c r="M4747" i="1"/>
  <c r="N4747" i="1" s="1"/>
  <c r="T4746" i="1"/>
  <c r="S4746" i="1"/>
  <c r="R4746" i="1"/>
  <c r="Q4746" i="1"/>
  <c r="P4746" i="1"/>
  <c r="O4746" i="1"/>
  <c r="M4746" i="1"/>
  <c r="N4746" i="1" s="1"/>
  <c r="T4745" i="1"/>
  <c r="S4745" i="1"/>
  <c r="R4745" i="1"/>
  <c r="Q4745" i="1"/>
  <c r="P4745" i="1"/>
  <c r="O4745" i="1"/>
  <c r="M4745" i="1"/>
  <c r="N4745" i="1" s="1"/>
  <c r="T4744" i="1"/>
  <c r="S4744" i="1"/>
  <c r="R4744" i="1"/>
  <c r="Q4744" i="1"/>
  <c r="P4744" i="1"/>
  <c r="O4744" i="1"/>
  <c r="M4744" i="1"/>
  <c r="N4744" i="1" s="1"/>
  <c r="T4743" i="1"/>
  <c r="S4743" i="1"/>
  <c r="R4743" i="1"/>
  <c r="Q4743" i="1"/>
  <c r="P4743" i="1"/>
  <c r="O4743" i="1"/>
  <c r="M4743" i="1"/>
  <c r="N4743" i="1" s="1"/>
  <c r="T4742" i="1"/>
  <c r="S4742" i="1"/>
  <c r="R4742" i="1"/>
  <c r="Q4742" i="1"/>
  <c r="P4742" i="1"/>
  <c r="O4742" i="1"/>
  <c r="M4742" i="1"/>
  <c r="N4742" i="1" s="1"/>
  <c r="T4741" i="1"/>
  <c r="S4741" i="1"/>
  <c r="R4741" i="1"/>
  <c r="Q4741" i="1"/>
  <c r="P4741" i="1"/>
  <c r="O4741" i="1"/>
  <c r="M4741" i="1"/>
  <c r="N4741" i="1" s="1"/>
  <c r="T4740" i="1"/>
  <c r="S4740" i="1"/>
  <c r="R4740" i="1"/>
  <c r="Q4740" i="1"/>
  <c r="P4740" i="1"/>
  <c r="O4740" i="1"/>
  <c r="M4740" i="1"/>
  <c r="N4740" i="1" s="1"/>
  <c r="T4739" i="1"/>
  <c r="S4739" i="1"/>
  <c r="R4739" i="1"/>
  <c r="Q4739" i="1"/>
  <c r="P4739" i="1"/>
  <c r="O4739" i="1"/>
  <c r="M4739" i="1"/>
  <c r="N4739" i="1" s="1"/>
  <c r="T4738" i="1"/>
  <c r="S4738" i="1"/>
  <c r="R4738" i="1"/>
  <c r="Q4738" i="1"/>
  <c r="P4738" i="1"/>
  <c r="O4738" i="1"/>
  <c r="M4738" i="1"/>
  <c r="N4738" i="1" s="1"/>
  <c r="T4737" i="1"/>
  <c r="S4737" i="1"/>
  <c r="R4737" i="1"/>
  <c r="Q4737" i="1"/>
  <c r="P4737" i="1"/>
  <c r="O4737" i="1"/>
  <c r="M4737" i="1"/>
  <c r="N4737" i="1" s="1"/>
  <c r="T4736" i="1"/>
  <c r="S4736" i="1"/>
  <c r="R4736" i="1"/>
  <c r="Q4736" i="1"/>
  <c r="P4736" i="1"/>
  <c r="O4736" i="1"/>
  <c r="M4736" i="1"/>
  <c r="N4736" i="1" s="1"/>
  <c r="T4735" i="1"/>
  <c r="S4735" i="1"/>
  <c r="R4735" i="1"/>
  <c r="Q4735" i="1"/>
  <c r="P4735" i="1"/>
  <c r="O4735" i="1"/>
  <c r="M4735" i="1"/>
  <c r="N4735" i="1" s="1"/>
  <c r="T4734" i="1"/>
  <c r="S4734" i="1"/>
  <c r="R4734" i="1"/>
  <c r="Q4734" i="1"/>
  <c r="P4734" i="1"/>
  <c r="O4734" i="1"/>
  <c r="M4734" i="1"/>
  <c r="N4734" i="1" s="1"/>
  <c r="T4733" i="1"/>
  <c r="S4733" i="1"/>
  <c r="R4733" i="1"/>
  <c r="Q4733" i="1"/>
  <c r="P4733" i="1"/>
  <c r="O4733" i="1"/>
  <c r="M4733" i="1"/>
  <c r="N4733" i="1" s="1"/>
  <c r="T4732" i="1"/>
  <c r="S4732" i="1"/>
  <c r="R4732" i="1"/>
  <c r="Q4732" i="1"/>
  <c r="P4732" i="1"/>
  <c r="O4732" i="1"/>
  <c r="M4732" i="1"/>
  <c r="N4732" i="1" s="1"/>
  <c r="T4731" i="1"/>
  <c r="S4731" i="1"/>
  <c r="R4731" i="1"/>
  <c r="Q4731" i="1"/>
  <c r="P4731" i="1"/>
  <c r="O4731" i="1"/>
  <c r="M4731" i="1"/>
  <c r="N4731" i="1" s="1"/>
  <c r="T4730" i="1"/>
  <c r="S4730" i="1"/>
  <c r="R4730" i="1"/>
  <c r="Q4730" i="1"/>
  <c r="P4730" i="1"/>
  <c r="O4730" i="1"/>
  <c r="M4730" i="1"/>
  <c r="N4730" i="1" s="1"/>
  <c r="T4729" i="1"/>
  <c r="S4729" i="1"/>
  <c r="R4729" i="1"/>
  <c r="Q4729" i="1"/>
  <c r="P4729" i="1"/>
  <c r="O4729" i="1"/>
  <c r="M4729" i="1"/>
  <c r="N4729" i="1" s="1"/>
  <c r="T4728" i="1"/>
  <c r="S4728" i="1"/>
  <c r="R4728" i="1"/>
  <c r="Q4728" i="1"/>
  <c r="P4728" i="1"/>
  <c r="O4728" i="1"/>
  <c r="M4728" i="1"/>
  <c r="N4728" i="1" s="1"/>
  <c r="T4727" i="1"/>
  <c r="S4727" i="1"/>
  <c r="R4727" i="1"/>
  <c r="Q4727" i="1"/>
  <c r="P4727" i="1"/>
  <c r="O4727" i="1"/>
  <c r="M4727" i="1"/>
  <c r="N4727" i="1" s="1"/>
  <c r="T4726" i="1"/>
  <c r="S4726" i="1"/>
  <c r="R4726" i="1"/>
  <c r="Q4726" i="1"/>
  <c r="P4726" i="1"/>
  <c r="O4726" i="1"/>
  <c r="M4726" i="1"/>
  <c r="N4726" i="1" s="1"/>
  <c r="T4725" i="1"/>
  <c r="S4725" i="1"/>
  <c r="R4725" i="1"/>
  <c r="Q4725" i="1"/>
  <c r="P4725" i="1"/>
  <c r="O4725" i="1"/>
  <c r="M4725" i="1"/>
  <c r="N4725" i="1" s="1"/>
  <c r="T4724" i="1"/>
  <c r="S4724" i="1"/>
  <c r="R4724" i="1"/>
  <c r="Q4724" i="1"/>
  <c r="P4724" i="1"/>
  <c r="O4724" i="1"/>
  <c r="M4724" i="1"/>
  <c r="N4724" i="1" s="1"/>
  <c r="T4723" i="1"/>
  <c r="S4723" i="1"/>
  <c r="R4723" i="1"/>
  <c r="Q4723" i="1"/>
  <c r="P4723" i="1"/>
  <c r="O4723" i="1"/>
  <c r="M4723" i="1"/>
  <c r="N4723" i="1" s="1"/>
  <c r="T4722" i="1"/>
  <c r="S4722" i="1"/>
  <c r="R4722" i="1"/>
  <c r="Q4722" i="1"/>
  <c r="P4722" i="1"/>
  <c r="O4722" i="1"/>
  <c r="M4722" i="1"/>
  <c r="N4722" i="1" s="1"/>
  <c r="T4721" i="1"/>
  <c r="S4721" i="1"/>
  <c r="R4721" i="1"/>
  <c r="Q4721" i="1"/>
  <c r="P4721" i="1"/>
  <c r="O4721" i="1"/>
  <c r="M4721" i="1"/>
  <c r="N4721" i="1" s="1"/>
  <c r="T4720" i="1"/>
  <c r="S4720" i="1"/>
  <c r="R4720" i="1"/>
  <c r="Q4720" i="1"/>
  <c r="P4720" i="1"/>
  <c r="O4720" i="1"/>
  <c r="M4720" i="1"/>
  <c r="N4720" i="1" s="1"/>
  <c r="T4719" i="1"/>
  <c r="S4719" i="1"/>
  <c r="R4719" i="1"/>
  <c r="Q4719" i="1"/>
  <c r="P4719" i="1"/>
  <c r="O4719" i="1"/>
  <c r="M4719" i="1"/>
  <c r="N4719" i="1" s="1"/>
  <c r="T4718" i="1"/>
  <c r="S4718" i="1"/>
  <c r="R4718" i="1"/>
  <c r="Q4718" i="1"/>
  <c r="P4718" i="1"/>
  <c r="O4718" i="1"/>
  <c r="M4718" i="1"/>
  <c r="N4718" i="1" s="1"/>
  <c r="T4717" i="1"/>
  <c r="S4717" i="1"/>
  <c r="R4717" i="1"/>
  <c r="Q4717" i="1"/>
  <c r="P4717" i="1"/>
  <c r="O4717" i="1"/>
  <c r="M4717" i="1"/>
  <c r="N4717" i="1" s="1"/>
  <c r="T4716" i="1"/>
  <c r="S4716" i="1"/>
  <c r="R4716" i="1"/>
  <c r="Q4716" i="1"/>
  <c r="P4716" i="1"/>
  <c r="O4716" i="1"/>
  <c r="N4716" i="1"/>
  <c r="M4716" i="1"/>
  <c r="T4715" i="1"/>
  <c r="S4715" i="1"/>
  <c r="R4715" i="1"/>
  <c r="Q4715" i="1"/>
  <c r="P4715" i="1"/>
  <c r="O4715" i="1"/>
  <c r="N4715" i="1"/>
  <c r="M4715" i="1"/>
  <c r="T4714" i="1"/>
  <c r="S4714" i="1"/>
  <c r="R4714" i="1"/>
  <c r="Q4714" i="1"/>
  <c r="P4714" i="1"/>
  <c r="O4714" i="1"/>
  <c r="N4714" i="1"/>
  <c r="M4714" i="1"/>
  <c r="T4713" i="1"/>
  <c r="S4713" i="1"/>
  <c r="R4713" i="1"/>
  <c r="Q4713" i="1"/>
  <c r="P4713" i="1"/>
  <c r="O4713" i="1"/>
  <c r="N4713" i="1"/>
  <c r="M4713" i="1"/>
  <c r="T4712" i="1"/>
  <c r="S4712" i="1"/>
  <c r="R4712" i="1"/>
  <c r="Q4712" i="1"/>
  <c r="P4712" i="1"/>
  <c r="O4712" i="1"/>
  <c r="N4712" i="1"/>
  <c r="M4712" i="1"/>
  <c r="T4711" i="1"/>
  <c r="S4711" i="1"/>
  <c r="R4711" i="1"/>
  <c r="Q4711" i="1"/>
  <c r="P4711" i="1"/>
  <c r="O4711" i="1"/>
  <c r="N4711" i="1"/>
  <c r="M4711" i="1"/>
  <c r="T4710" i="1"/>
  <c r="S4710" i="1"/>
  <c r="R4710" i="1"/>
  <c r="Q4710" i="1"/>
  <c r="P4710" i="1"/>
  <c r="O4710" i="1"/>
  <c r="N4710" i="1"/>
  <c r="M4710" i="1"/>
  <c r="T4709" i="1"/>
  <c r="S4709" i="1"/>
  <c r="R4709" i="1"/>
  <c r="Q4709" i="1"/>
  <c r="P4709" i="1"/>
  <c r="O4709" i="1"/>
  <c r="N4709" i="1"/>
  <c r="M4709" i="1"/>
  <c r="T4708" i="1"/>
  <c r="S4708" i="1"/>
  <c r="R4708" i="1"/>
  <c r="Q4708" i="1"/>
  <c r="P4708" i="1"/>
  <c r="O4708" i="1"/>
  <c r="M4708" i="1"/>
  <c r="N4708" i="1" s="1"/>
  <c r="T4707" i="1"/>
  <c r="S4707" i="1"/>
  <c r="R4707" i="1"/>
  <c r="Q4707" i="1"/>
  <c r="P4707" i="1"/>
  <c r="O4707" i="1"/>
  <c r="M4707" i="1"/>
  <c r="N4707" i="1" s="1"/>
  <c r="T4706" i="1"/>
  <c r="S4706" i="1"/>
  <c r="R4706" i="1"/>
  <c r="Q4706" i="1"/>
  <c r="P4706" i="1"/>
  <c r="O4706" i="1"/>
  <c r="M4706" i="1"/>
  <c r="N4706" i="1" s="1"/>
  <c r="T4705" i="1"/>
  <c r="S4705" i="1"/>
  <c r="R4705" i="1"/>
  <c r="Q4705" i="1"/>
  <c r="P4705" i="1"/>
  <c r="O4705" i="1"/>
  <c r="M4705" i="1"/>
  <c r="N4705" i="1" s="1"/>
  <c r="T4704" i="1"/>
  <c r="S4704" i="1"/>
  <c r="R4704" i="1"/>
  <c r="Q4704" i="1"/>
  <c r="P4704" i="1"/>
  <c r="O4704" i="1"/>
  <c r="N4704" i="1"/>
  <c r="M4704" i="1"/>
  <c r="T4703" i="1"/>
  <c r="S4703" i="1"/>
  <c r="R4703" i="1"/>
  <c r="Q4703" i="1"/>
  <c r="P4703" i="1"/>
  <c r="O4703" i="1"/>
  <c r="N4703" i="1"/>
  <c r="M4703" i="1"/>
  <c r="T4702" i="1"/>
  <c r="S4702" i="1"/>
  <c r="R4702" i="1"/>
  <c r="Q4702" i="1"/>
  <c r="P4702" i="1"/>
  <c r="O4702" i="1"/>
  <c r="M4702" i="1"/>
  <c r="N4702" i="1" s="1"/>
  <c r="T4701" i="1"/>
  <c r="S4701" i="1"/>
  <c r="R4701" i="1"/>
  <c r="Q4701" i="1"/>
  <c r="P4701" i="1"/>
  <c r="O4701" i="1"/>
  <c r="M4701" i="1"/>
  <c r="N4701" i="1" s="1"/>
  <c r="T4700" i="1"/>
  <c r="S4700" i="1"/>
  <c r="R4700" i="1"/>
  <c r="Q4700" i="1"/>
  <c r="P4700" i="1"/>
  <c r="O4700" i="1"/>
  <c r="M4700" i="1"/>
  <c r="N4700" i="1" s="1"/>
  <c r="T4699" i="1"/>
  <c r="S4699" i="1"/>
  <c r="R4699" i="1"/>
  <c r="Q4699" i="1"/>
  <c r="P4699" i="1"/>
  <c r="O4699" i="1"/>
  <c r="N4699" i="1"/>
  <c r="M4699" i="1"/>
  <c r="T4698" i="1"/>
  <c r="S4698" i="1"/>
  <c r="R4698" i="1"/>
  <c r="Q4698" i="1"/>
  <c r="P4698" i="1"/>
  <c r="O4698" i="1"/>
  <c r="N4698" i="1"/>
  <c r="M4698" i="1"/>
  <c r="T4697" i="1"/>
  <c r="S4697" i="1"/>
  <c r="R4697" i="1"/>
  <c r="Q4697" i="1"/>
  <c r="P4697" i="1"/>
  <c r="O4697" i="1"/>
  <c r="M4697" i="1"/>
  <c r="N4697" i="1" s="1"/>
  <c r="T4696" i="1"/>
  <c r="S4696" i="1"/>
  <c r="R4696" i="1"/>
  <c r="Q4696" i="1"/>
  <c r="P4696" i="1"/>
  <c r="O4696" i="1"/>
  <c r="M4696" i="1"/>
  <c r="N4696" i="1" s="1"/>
  <c r="T4695" i="1"/>
  <c r="S4695" i="1"/>
  <c r="R4695" i="1"/>
  <c r="Q4695" i="1"/>
  <c r="P4695" i="1"/>
  <c r="O4695" i="1"/>
  <c r="M4695" i="1"/>
  <c r="N4695" i="1" s="1"/>
  <c r="T4694" i="1"/>
  <c r="S4694" i="1"/>
  <c r="R4694" i="1"/>
  <c r="Q4694" i="1"/>
  <c r="P4694" i="1"/>
  <c r="O4694" i="1"/>
  <c r="N4694" i="1"/>
  <c r="M4694" i="1"/>
  <c r="T4693" i="1"/>
  <c r="S4693" i="1"/>
  <c r="R4693" i="1"/>
  <c r="Q4693" i="1"/>
  <c r="P4693" i="1"/>
  <c r="O4693" i="1"/>
  <c r="N4693" i="1"/>
  <c r="M4693" i="1"/>
  <c r="T4692" i="1"/>
  <c r="S4692" i="1"/>
  <c r="R4692" i="1"/>
  <c r="Q4692" i="1"/>
  <c r="P4692" i="1"/>
  <c r="O4692" i="1"/>
  <c r="N4692" i="1"/>
  <c r="M4692" i="1"/>
  <c r="T4691" i="1"/>
  <c r="S4691" i="1"/>
  <c r="R4691" i="1"/>
  <c r="Q4691" i="1"/>
  <c r="P4691" i="1"/>
  <c r="O4691" i="1"/>
  <c r="M4691" i="1"/>
  <c r="N4691" i="1" s="1"/>
  <c r="T4690" i="1"/>
  <c r="S4690" i="1"/>
  <c r="R4690" i="1"/>
  <c r="Q4690" i="1"/>
  <c r="P4690" i="1"/>
  <c r="O4690" i="1"/>
  <c r="M4690" i="1"/>
  <c r="N4690" i="1" s="1"/>
  <c r="T4689" i="1"/>
  <c r="S4689" i="1"/>
  <c r="R4689" i="1"/>
  <c r="Q4689" i="1"/>
  <c r="P4689" i="1"/>
  <c r="O4689" i="1"/>
  <c r="M4689" i="1"/>
  <c r="N4689" i="1" s="1"/>
  <c r="T4688" i="1"/>
  <c r="S4688" i="1"/>
  <c r="R4688" i="1"/>
  <c r="Q4688" i="1"/>
  <c r="P4688" i="1"/>
  <c r="O4688" i="1"/>
  <c r="M4688" i="1"/>
  <c r="N4688" i="1" s="1"/>
  <c r="T4687" i="1"/>
  <c r="S4687" i="1"/>
  <c r="R4687" i="1"/>
  <c r="Q4687" i="1"/>
  <c r="P4687" i="1"/>
  <c r="O4687" i="1"/>
  <c r="N4687" i="1"/>
  <c r="M4687" i="1"/>
  <c r="T4686" i="1"/>
  <c r="S4686" i="1"/>
  <c r="R4686" i="1"/>
  <c r="Q4686" i="1"/>
  <c r="P4686" i="1"/>
  <c r="O4686" i="1"/>
  <c r="N4686" i="1"/>
  <c r="M4686" i="1"/>
  <c r="T4685" i="1"/>
  <c r="S4685" i="1"/>
  <c r="R4685" i="1"/>
  <c r="Q4685" i="1"/>
  <c r="P4685" i="1"/>
  <c r="O4685" i="1"/>
  <c r="N4685" i="1"/>
  <c r="M4685" i="1"/>
  <c r="T4684" i="1"/>
  <c r="S4684" i="1"/>
  <c r="R4684" i="1"/>
  <c r="Q4684" i="1"/>
  <c r="P4684" i="1"/>
  <c r="O4684" i="1"/>
  <c r="N4684" i="1"/>
  <c r="M4684" i="1"/>
  <c r="T4683" i="1"/>
  <c r="S4683" i="1"/>
  <c r="R4683" i="1"/>
  <c r="Q4683" i="1"/>
  <c r="P4683" i="1"/>
  <c r="O4683" i="1"/>
  <c r="N4683" i="1"/>
  <c r="M4683" i="1"/>
  <c r="T4682" i="1"/>
  <c r="S4682" i="1"/>
  <c r="R4682" i="1"/>
  <c r="Q4682" i="1"/>
  <c r="P4682" i="1"/>
  <c r="O4682" i="1"/>
  <c r="N4682" i="1"/>
  <c r="M4682" i="1"/>
  <c r="T4681" i="1"/>
  <c r="S4681" i="1"/>
  <c r="R4681" i="1"/>
  <c r="Q4681" i="1"/>
  <c r="P4681" i="1"/>
  <c r="O4681" i="1"/>
  <c r="N4681" i="1"/>
  <c r="M4681" i="1"/>
  <c r="T4680" i="1"/>
  <c r="S4680" i="1"/>
  <c r="R4680" i="1"/>
  <c r="Q4680" i="1"/>
  <c r="P4680" i="1"/>
  <c r="O4680" i="1"/>
  <c r="N4680" i="1"/>
  <c r="M4680" i="1"/>
  <c r="T4679" i="1"/>
  <c r="S4679" i="1"/>
  <c r="R4679" i="1"/>
  <c r="Q4679" i="1"/>
  <c r="P4679" i="1"/>
  <c r="O4679" i="1"/>
  <c r="N4679" i="1"/>
  <c r="M4679" i="1"/>
  <c r="T4678" i="1"/>
  <c r="S4678" i="1"/>
  <c r="R4678" i="1"/>
  <c r="Q4678" i="1"/>
  <c r="P4678" i="1"/>
  <c r="O4678" i="1"/>
  <c r="N4678" i="1"/>
  <c r="M4678" i="1"/>
  <c r="T4677" i="1"/>
  <c r="S4677" i="1"/>
  <c r="R4677" i="1"/>
  <c r="Q4677" i="1"/>
  <c r="P4677" i="1"/>
  <c r="O4677" i="1"/>
  <c r="N4677" i="1"/>
  <c r="M4677" i="1"/>
  <c r="T4676" i="1"/>
  <c r="S4676" i="1"/>
  <c r="R4676" i="1"/>
  <c r="Q4676" i="1"/>
  <c r="P4676" i="1"/>
  <c r="O4676" i="1"/>
  <c r="N4676" i="1"/>
  <c r="M4676" i="1"/>
  <c r="T4675" i="1"/>
  <c r="S4675" i="1"/>
  <c r="R4675" i="1"/>
  <c r="Q4675" i="1"/>
  <c r="P4675" i="1"/>
  <c r="O4675" i="1"/>
  <c r="N4675" i="1"/>
  <c r="M4675" i="1"/>
  <c r="T4674" i="1"/>
  <c r="S4674" i="1"/>
  <c r="R4674" i="1"/>
  <c r="Q4674" i="1"/>
  <c r="P4674" i="1"/>
  <c r="O4674" i="1"/>
  <c r="N4674" i="1"/>
  <c r="M4674" i="1"/>
  <c r="T4673" i="1"/>
  <c r="S4673" i="1"/>
  <c r="R4673" i="1"/>
  <c r="Q4673" i="1"/>
  <c r="P4673" i="1"/>
  <c r="O4673" i="1"/>
  <c r="N4673" i="1"/>
  <c r="M4673" i="1"/>
  <c r="T4672" i="1"/>
  <c r="S4672" i="1"/>
  <c r="R4672" i="1"/>
  <c r="Q4672" i="1"/>
  <c r="P4672" i="1"/>
  <c r="O4672" i="1"/>
  <c r="N4672" i="1"/>
  <c r="M4672" i="1"/>
  <c r="T4671" i="1"/>
  <c r="S4671" i="1"/>
  <c r="R4671" i="1"/>
  <c r="Q4671" i="1"/>
  <c r="P4671" i="1"/>
  <c r="O4671" i="1"/>
  <c r="N4671" i="1"/>
  <c r="M4671" i="1"/>
  <c r="T4670" i="1"/>
  <c r="S4670" i="1"/>
  <c r="R4670" i="1"/>
  <c r="Q4670" i="1"/>
  <c r="P4670" i="1"/>
  <c r="O4670" i="1"/>
  <c r="N4670" i="1"/>
  <c r="M4670" i="1"/>
  <c r="T4669" i="1"/>
  <c r="S4669" i="1"/>
  <c r="R4669" i="1"/>
  <c r="Q4669" i="1"/>
  <c r="P4669" i="1"/>
  <c r="O4669" i="1"/>
  <c r="N4669" i="1"/>
  <c r="M4669" i="1"/>
  <c r="T4668" i="1"/>
  <c r="S4668" i="1"/>
  <c r="R4668" i="1"/>
  <c r="Q4668" i="1"/>
  <c r="P4668" i="1"/>
  <c r="O4668" i="1"/>
  <c r="N4668" i="1"/>
  <c r="M4668" i="1"/>
  <c r="T4667" i="1"/>
  <c r="S4667" i="1"/>
  <c r="R4667" i="1"/>
  <c r="Q4667" i="1"/>
  <c r="P4667" i="1"/>
  <c r="O4667" i="1"/>
  <c r="N4667" i="1"/>
  <c r="M4667" i="1"/>
  <c r="T4666" i="1"/>
  <c r="S4666" i="1"/>
  <c r="R4666" i="1"/>
  <c r="Q4666" i="1"/>
  <c r="P4666" i="1"/>
  <c r="O4666" i="1"/>
  <c r="N4666" i="1"/>
  <c r="M4666" i="1"/>
  <c r="T4665" i="1"/>
  <c r="S4665" i="1"/>
  <c r="R4665" i="1"/>
  <c r="Q4665" i="1"/>
  <c r="P4665" i="1"/>
  <c r="O4665" i="1"/>
  <c r="N4665" i="1"/>
  <c r="M4665" i="1"/>
  <c r="T4664" i="1"/>
  <c r="S4664" i="1"/>
  <c r="R4664" i="1"/>
  <c r="Q4664" i="1"/>
  <c r="P4664" i="1"/>
  <c r="O4664" i="1"/>
  <c r="N4664" i="1"/>
  <c r="M4664" i="1"/>
  <c r="T4663" i="1"/>
  <c r="S4663" i="1"/>
  <c r="R4663" i="1"/>
  <c r="Q4663" i="1"/>
  <c r="P4663" i="1"/>
  <c r="O4663" i="1"/>
  <c r="N4663" i="1"/>
  <c r="M4663" i="1"/>
  <c r="T4662" i="1"/>
  <c r="S4662" i="1"/>
  <c r="R4662" i="1"/>
  <c r="Q4662" i="1"/>
  <c r="P4662" i="1"/>
  <c r="O4662" i="1"/>
  <c r="N4662" i="1"/>
  <c r="M4662" i="1"/>
  <c r="T4661" i="1"/>
  <c r="S4661" i="1"/>
  <c r="R4661" i="1"/>
  <c r="Q4661" i="1"/>
  <c r="P4661" i="1"/>
  <c r="O4661" i="1"/>
  <c r="N4661" i="1"/>
  <c r="M4661" i="1"/>
  <c r="T4660" i="1"/>
  <c r="S4660" i="1"/>
  <c r="R4660" i="1"/>
  <c r="Q4660" i="1"/>
  <c r="P4660" i="1"/>
  <c r="O4660" i="1"/>
  <c r="N4660" i="1"/>
  <c r="M4660" i="1"/>
  <c r="T4659" i="1"/>
  <c r="S4659" i="1"/>
  <c r="R4659" i="1"/>
  <c r="Q4659" i="1"/>
  <c r="P4659" i="1"/>
  <c r="O4659" i="1"/>
  <c r="N4659" i="1"/>
  <c r="M4659" i="1"/>
  <c r="T4658" i="1"/>
  <c r="S4658" i="1"/>
  <c r="R4658" i="1"/>
  <c r="Q4658" i="1"/>
  <c r="P4658" i="1"/>
  <c r="O4658" i="1"/>
  <c r="N4658" i="1"/>
  <c r="M4658" i="1"/>
  <c r="T4657" i="1"/>
  <c r="S4657" i="1"/>
  <c r="R4657" i="1"/>
  <c r="Q4657" i="1"/>
  <c r="P4657" i="1"/>
  <c r="O4657" i="1"/>
  <c r="N4657" i="1"/>
  <c r="M4657" i="1"/>
  <c r="T4656" i="1"/>
  <c r="S4656" i="1"/>
  <c r="R4656" i="1"/>
  <c r="Q4656" i="1"/>
  <c r="P4656" i="1"/>
  <c r="O4656" i="1"/>
  <c r="M4656" i="1"/>
  <c r="N4656" i="1" s="1"/>
  <c r="T4655" i="1"/>
  <c r="S4655" i="1"/>
  <c r="R4655" i="1"/>
  <c r="Q4655" i="1"/>
  <c r="P4655" i="1"/>
  <c r="O4655" i="1"/>
  <c r="M4655" i="1"/>
  <c r="N4655" i="1" s="1"/>
  <c r="T4654" i="1"/>
  <c r="S4654" i="1"/>
  <c r="R4654" i="1"/>
  <c r="Q4654" i="1"/>
  <c r="P4654" i="1"/>
  <c r="O4654" i="1"/>
  <c r="M4654" i="1"/>
  <c r="N4654" i="1" s="1"/>
  <c r="T4653" i="1"/>
  <c r="S4653" i="1"/>
  <c r="R4653" i="1"/>
  <c r="Q4653" i="1"/>
  <c r="P4653" i="1"/>
  <c r="O4653" i="1"/>
  <c r="N4653" i="1"/>
  <c r="M4653" i="1"/>
  <c r="T4652" i="1"/>
  <c r="S4652" i="1"/>
  <c r="R4652" i="1"/>
  <c r="Q4652" i="1"/>
  <c r="P4652" i="1"/>
  <c r="O4652" i="1"/>
  <c r="N4652" i="1"/>
  <c r="M4652" i="1"/>
  <c r="T4651" i="1"/>
  <c r="S4651" i="1"/>
  <c r="R4651" i="1"/>
  <c r="Q4651" i="1"/>
  <c r="P4651" i="1"/>
  <c r="O4651" i="1"/>
  <c r="N4651" i="1"/>
  <c r="M4651" i="1"/>
  <c r="T4650" i="1"/>
  <c r="S4650" i="1"/>
  <c r="R4650" i="1"/>
  <c r="Q4650" i="1"/>
  <c r="P4650" i="1"/>
  <c r="O4650" i="1"/>
  <c r="N4650" i="1"/>
  <c r="M4650" i="1"/>
  <c r="T4649" i="1"/>
  <c r="S4649" i="1"/>
  <c r="R4649" i="1"/>
  <c r="Q4649" i="1"/>
  <c r="P4649" i="1"/>
  <c r="O4649" i="1"/>
  <c r="N4649" i="1"/>
  <c r="M4649" i="1"/>
  <c r="T4648" i="1"/>
  <c r="S4648" i="1"/>
  <c r="R4648" i="1"/>
  <c r="Q4648" i="1"/>
  <c r="P4648" i="1"/>
  <c r="O4648" i="1"/>
  <c r="N4648" i="1"/>
  <c r="M4648" i="1"/>
  <c r="T4647" i="1"/>
  <c r="S4647" i="1"/>
  <c r="R4647" i="1"/>
  <c r="Q4647" i="1"/>
  <c r="P4647" i="1"/>
  <c r="O4647" i="1"/>
  <c r="N4647" i="1"/>
  <c r="M4647" i="1"/>
  <c r="T4646" i="1"/>
  <c r="S4646" i="1"/>
  <c r="R4646" i="1"/>
  <c r="Q4646" i="1"/>
  <c r="P4646" i="1"/>
  <c r="O4646" i="1"/>
  <c r="N4646" i="1"/>
  <c r="M4646" i="1"/>
  <c r="T4645" i="1"/>
  <c r="S4645" i="1"/>
  <c r="R4645" i="1"/>
  <c r="Q4645" i="1"/>
  <c r="P4645" i="1"/>
  <c r="O4645" i="1"/>
  <c r="N4645" i="1"/>
  <c r="M4645" i="1"/>
  <c r="T4644" i="1"/>
  <c r="S4644" i="1"/>
  <c r="R4644" i="1"/>
  <c r="Q4644" i="1"/>
  <c r="P4644" i="1"/>
  <c r="O4644" i="1"/>
  <c r="N4644" i="1"/>
  <c r="M4644" i="1"/>
  <c r="T4643" i="1"/>
  <c r="S4643" i="1"/>
  <c r="R4643" i="1"/>
  <c r="Q4643" i="1"/>
  <c r="P4643" i="1"/>
  <c r="O4643" i="1"/>
  <c r="N4643" i="1"/>
  <c r="M4643" i="1"/>
  <c r="T4642" i="1"/>
  <c r="S4642" i="1"/>
  <c r="R4642" i="1"/>
  <c r="Q4642" i="1"/>
  <c r="P4642" i="1"/>
  <c r="O4642" i="1"/>
  <c r="N4642" i="1"/>
  <c r="M4642" i="1"/>
  <c r="T4641" i="1"/>
  <c r="S4641" i="1"/>
  <c r="R4641" i="1"/>
  <c r="Q4641" i="1"/>
  <c r="P4641" i="1"/>
  <c r="O4641" i="1"/>
  <c r="N4641" i="1"/>
  <c r="M4641" i="1"/>
  <c r="T4640" i="1"/>
  <c r="S4640" i="1"/>
  <c r="R4640" i="1"/>
  <c r="Q4640" i="1"/>
  <c r="P4640" i="1"/>
  <c r="O4640" i="1"/>
  <c r="N4640" i="1"/>
  <c r="M4640" i="1"/>
  <c r="T4639" i="1"/>
  <c r="S4639" i="1"/>
  <c r="R4639" i="1"/>
  <c r="Q4639" i="1"/>
  <c r="P4639" i="1"/>
  <c r="O4639" i="1"/>
  <c r="N4639" i="1"/>
  <c r="M4639" i="1"/>
  <c r="T4638" i="1"/>
  <c r="S4638" i="1"/>
  <c r="R4638" i="1"/>
  <c r="Q4638" i="1"/>
  <c r="P4638" i="1"/>
  <c r="O4638" i="1"/>
  <c r="N4638" i="1"/>
  <c r="M4638" i="1"/>
  <c r="T4637" i="1"/>
  <c r="S4637" i="1"/>
  <c r="R4637" i="1"/>
  <c r="Q4637" i="1"/>
  <c r="P4637" i="1"/>
  <c r="O4637" i="1"/>
  <c r="N4637" i="1"/>
  <c r="M4637" i="1"/>
  <c r="T4636" i="1"/>
  <c r="S4636" i="1"/>
  <c r="R4636" i="1"/>
  <c r="Q4636" i="1"/>
  <c r="P4636" i="1"/>
  <c r="O4636" i="1"/>
  <c r="N4636" i="1"/>
  <c r="M4636" i="1"/>
  <c r="T4635" i="1"/>
  <c r="S4635" i="1"/>
  <c r="R4635" i="1"/>
  <c r="Q4635" i="1"/>
  <c r="P4635" i="1"/>
  <c r="O4635" i="1"/>
  <c r="N4635" i="1"/>
  <c r="M4635" i="1"/>
  <c r="T4634" i="1"/>
  <c r="S4634" i="1"/>
  <c r="R4634" i="1"/>
  <c r="Q4634" i="1"/>
  <c r="P4634" i="1"/>
  <c r="O4634" i="1"/>
  <c r="N4634" i="1"/>
  <c r="M4634" i="1"/>
  <c r="T4633" i="1"/>
  <c r="S4633" i="1"/>
  <c r="R4633" i="1"/>
  <c r="Q4633" i="1"/>
  <c r="P4633" i="1"/>
  <c r="O4633" i="1"/>
  <c r="N4633" i="1"/>
  <c r="M4633" i="1"/>
  <c r="T4632" i="1"/>
  <c r="S4632" i="1"/>
  <c r="R4632" i="1"/>
  <c r="Q4632" i="1"/>
  <c r="P4632" i="1"/>
  <c r="O4632" i="1"/>
  <c r="N4632" i="1"/>
  <c r="M4632" i="1"/>
  <c r="T4631" i="1"/>
  <c r="S4631" i="1"/>
  <c r="R4631" i="1"/>
  <c r="Q4631" i="1"/>
  <c r="P4631" i="1"/>
  <c r="O4631" i="1"/>
  <c r="N4631" i="1"/>
  <c r="M4631" i="1"/>
  <c r="T4630" i="1"/>
  <c r="S4630" i="1"/>
  <c r="R4630" i="1"/>
  <c r="Q4630" i="1"/>
  <c r="P4630" i="1"/>
  <c r="O4630" i="1"/>
  <c r="N4630" i="1"/>
  <c r="M4630" i="1"/>
  <c r="T4629" i="1"/>
  <c r="S4629" i="1"/>
  <c r="R4629" i="1"/>
  <c r="Q4629" i="1"/>
  <c r="P4629" i="1"/>
  <c r="O4629" i="1"/>
  <c r="N4629" i="1"/>
  <c r="M4629" i="1"/>
  <c r="T4628" i="1"/>
  <c r="S4628" i="1"/>
  <c r="R4628" i="1"/>
  <c r="Q4628" i="1"/>
  <c r="P4628" i="1"/>
  <c r="O4628" i="1"/>
  <c r="N4628" i="1"/>
  <c r="M4628" i="1"/>
  <c r="T4627" i="1"/>
  <c r="S4627" i="1"/>
  <c r="R4627" i="1"/>
  <c r="Q4627" i="1"/>
  <c r="P4627" i="1"/>
  <c r="O4627" i="1"/>
  <c r="N4627" i="1"/>
  <c r="M4627" i="1"/>
  <c r="T4626" i="1"/>
  <c r="S4626" i="1"/>
  <c r="R4626" i="1"/>
  <c r="Q4626" i="1"/>
  <c r="P4626" i="1"/>
  <c r="O4626" i="1"/>
  <c r="N4626" i="1"/>
  <c r="M4626" i="1"/>
  <c r="T4625" i="1"/>
  <c r="S4625" i="1"/>
  <c r="R4625" i="1"/>
  <c r="Q4625" i="1"/>
  <c r="P4625" i="1"/>
  <c r="O4625" i="1"/>
  <c r="N4625" i="1"/>
  <c r="M4625" i="1"/>
  <c r="T4624" i="1"/>
  <c r="S4624" i="1"/>
  <c r="R4624" i="1"/>
  <c r="Q4624" i="1"/>
  <c r="P4624" i="1"/>
  <c r="O4624" i="1"/>
  <c r="N4624" i="1"/>
  <c r="M4624" i="1"/>
  <c r="T4623" i="1"/>
  <c r="S4623" i="1"/>
  <c r="R4623" i="1"/>
  <c r="Q4623" i="1"/>
  <c r="P4623" i="1"/>
  <c r="O4623" i="1"/>
  <c r="N4623" i="1"/>
  <c r="M4623" i="1"/>
  <c r="T4622" i="1"/>
  <c r="S4622" i="1"/>
  <c r="R4622" i="1"/>
  <c r="Q4622" i="1"/>
  <c r="P4622" i="1"/>
  <c r="O4622" i="1"/>
  <c r="N4622" i="1"/>
  <c r="M4622" i="1"/>
  <c r="T4621" i="1"/>
  <c r="S4621" i="1"/>
  <c r="R4621" i="1"/>
  <c r="Q4621" i="1"/>
  <c r="P4621" i="1"/>
  <c r="O4621" i="1"/>
  <c r="N4621" i="1"/>
  <c r="M4621" i="1"/>
  <c r="T4620" i="1"/>
  <c r="S4620" i="1"/>
  <c r="R4620" i="1"/>
  <c r="Q4620" i="1"/>
  <c r="P4620" i="1"/>
  <c r="O4620" i="1"/>
  <c r="N4620" i="1"/>
  <c r="M4620" i="1"/>
  <c r="T4619" i="1"/>
  <c r="S4619" i="1"/>
  <c r="R4619" i="1"/>
  <c r="Q4619" i="1"/>
  <c r="P4619" i="1"/>
  <c r="O4619" i="1"/>
  <c r="N4619" i="1"/>
  <c r="M4619" i="1"/>
  <c r="T4618" i="1"/>
  <c r="S4618" i="1"/>
  <c r="R4618" i="1"/>
  <c r="Q4618" i="1"/>
  <c r="P4618" i="1"/>
  <c r="O4618" i="1"/>
  <c r="N4618" i="1"/>
  <c r="M4618" i="1"/>
  <c r="T4617" i="1"/>
  <c r="S4617" i="1"/>
  <c r="R4617" i="1"/>
  <c r="Q4617" i="1"/>
  <c r="P4617" i="1"/>
  <c r="O4617" i="1"/>
  <c r="N4617" i="1"/>
  <c r="M4617" i="1"/>
  <c r="T4616" i="1"/>
  <c r="S4616" i="1"/>
  <c r="R4616" i="1"/>
  <c r="Q4616" i="1"/>
  <c r="P4616" i="1"/>
  <c r="O4616" i="1"/>
  <c r="N4616" i="1"/>
  <c r="M4616" i="1"/>
  <c r="T4615" i="1"/>
  <c r="S4615" i="1"/>
  <c r="R4615" i="1"/>
  <c r="Q4615" i="1"/>
  <c r="P4615" i="1"/>
  <c r="O4615" i="1"/>
  <c r="N4615" i="1"/>
  <c r="M4615" i="1"/>
  <c r="T4614" i="1"/>
  <c r="S4614" i="1"/>
  <c r="R4614" i="1"/>
  <c r="Q4614" i="1"/>
  <c r="P4614" i="1"/>
  <c r="O4614" i="1"/>
  <c r="N4614" i="1"/>
  <c r="M4614" i="1"/>
  <c r="T4613" i="1"/>
  <c r="S4613" i="1"/>
  <c r="R4613" i="1"/>
  <c r="Q4613" i="1"/>
  <c r="P4613" i="1"/>
  <c r="O4613" i="1"/>
  <c r="N4613" i="1"/>
  <c r="M4613" i="1"/>
  <c r="T4612" i="1"/>
  <c r="S4612" i="1"/>
  <c r="R4612" i="1"/>
  <c r="Q4612" i="1"/>
  <c r="P4612" i="1"/>
  <c r="O4612" i="1"/>
  <c r="N4612" i="1"/>
  <c r="M4612" i="1"/>
  <c r="T4611" i="1"/>
  <c r="S4611" i="1"/>
  <c r="R4611" i="1"/>
  <c r="Q4611" i="1"/>
  <c r="P4611" i="1"/>
  <c r="O4611" i="1"/>
  <c r="N4611" i="1"/>
  <c r="M4611" i="1"/>
  <c r="T4610" i="1"/>
  <c r="S4610" i="1"/>
  <c r="R4610" i="1"/>
  <c r="Q4610" i="1"/>
  <c r="P4610" i="1"/>
  <c r="O4610" i="1"/>
  <c r="N4610" i="1"/>
  <c r="M4610" i="1"/>
  <c r="T4609" i="1"/>
  <c r="S4609" i="1"/>
  <c r="R4609" i="1"/>
  <c r="Q4609" i="1"/>
  <c r="P4609" i="1"/>
  <c r="O4609" i="1"/>
  <c r="N4609" i="1"/>
  <c r="M4609" i="1"/>
  <c r="T4608" i="1"/>
  <c r="S4608" i="1"/>
  <c r="R4608" i="1"/>
  <c r="Q4608" i="1"/>
  <c r="P4608" i="1"/>
  <c r="O4608" i="1"/>
  <c r="N4608" i="1"/>
  <c r="M4608" i="1"/>
  <c r="T4607" i="1"/>
  <c r="S4607" i="1"/>
  <c r="R4607" i="1"/>
  <c r="Q4607" i="1"/>
  <c r="P4607" i="1"/>
  <c r="O4607" i="1"/>
  <c r="M4607" i="1"/>
  <c r="N4607" i="1" s="1"/>
  <c r="T4606" i="1"/>
  <c r="S4606" i="1"/>
  <c r="R4606" i="1"/>
  <c r="Q4606" i="1"/>
  <c r="P4606" i="1"/>
  <c r="O4606" i="1"/>
  <c r="M4606" i="1"/>
  <c r="N4606" i="1" s="1"/>
  <c r="T4605" i="1"/>
  <c r="S4605" i="1"/>
  <c r="R4605" i="1"/>
  <c r="Q4605" i="1"/>
  <c r="P4605" i="1"/>
  <c r="O4605" i="1"/>
  <c r="N4605" i="1"/>
  <c r="M4605" i="1"/>
  <c r="T4604" i="1"/>
  <c r="S4604" i="1"/>
  <c r="R4604" i="1"/>
  <c r="Q4604" i="1"/>
  <c r="P4604" i="1"/>
  <c r="O4604" i="1"/>
  <c r="N4604" i="1"/>
  <c r="M4604" i="1"/>
  <c r="T4603" i="1"/>
  <c r="S4603" i="1"/>
  <c r="R4603" i="1"/>
  <c r="Q4603" i="1"/>
  <c r="P4603" i="1"/>
  <c r="O4603" i="1"/>
  <c r="N4603" i="1"/>
  <c r="M4603" i="1"/>
  <c r="T4602" i="1"/>
  <c r="S4602" i="1"/>
  <c r="R4602" i="1"/>
  <c r="Q4602" i="1"/>
  <c r="P4602" i="1"/>
  <c r="O4602" i="1"/>
  <c r="N4602" i="1"/>
  <c r="M4602" i="1"/>
  <c r="T4601" i="1"/>
  <c r="S4601" i="1"/>
  <c r="R4601" i="1"/>
  <c r="Q4601" i="1"/>
  <c r="P4601" i="1"/>
  <c r="O4601" i="1"/>
  <c r="N4601" i="1"/>
  <c r="M4601" i="1"/>
  <c r="T4600" i="1"/>
  <c r="S4600" i="1"/>
  <c r="R4600" i="1"/>
  <c r="Q4600" i="1"/>
  <c r="P4600" i="1"/>
  <c r="O4600" i="1"/>
  <c r="N4600" i="1"/>
  <c r="M4600" i="1"/>
  <c r="T4599" i="1"/>
  <c r="S4599" i="1"/>
  <c r="R4599" i="1"/>
  <c r="Q4599" i="1"/>
  <c r="P4599" i="1"/>
  <c r="O4599" i="1"/>
  <c r="N4599" i="1"/>
  <c r="M4599" i="1"/>
  <c r="T4598" i="1"/>
  <c r="S4598" i="1"/>
  <c r="R4598" i="1"/>
  <c r="Q4598" i="1"/>
  <c r="P4598" i="1"/>
  <c r="O4598" i="1"/>
  <c r="N4598" i="1"/>
  <c r="M4598" i="1"/>
  <c r="T4597" i="1"/>
  <c r="S4597" i="1"/>
  <c r="R4597" i="1"/>
  <c r="Q4597" i="1"/>
  <c r="P4597" i="1"/>
  <c r="O4597" i="1"/>
  <c r="N4597" i="1"/>
  <c r="M4597" i="1"/>
  <c r="T4596" i="1"/>
  <c r="S4596" i="1"/>
  <c r="R4596" i="1"/>
  <c r="Q4596" i="1"/>
  <c r="P4596" i="1"/>
  <c r="O4596" i="1"/>
  <c r="M4596" i="1"/>
  <c r="N4596" i="1" s="1"/>
  <c r="T4595" i="1"/>
  <c r="S4595" i="1"/>
  <c r="R4595" i="1"/>
  <c r="Q4595" i="1"/>
  <c r="P4595" i="1"/>
  <c r="O4595" i="1"/>
  <c r="M4595" i="1"/>
  <c r="N4595" i="1" s="1"/>
  <c r="T4594" i="1"/>
  <c r="S4594" i="1"/>
  <c r="R4594" i="1"/>
  <c r="Q4594" i="1"/>
  <c r="P4594" i="1"/>
  <c r="O4594" i="1"/>
  <c r="N4594" i="1"/>
  <c r="M4594" i="1"/>
  <c r="T4593" i="1"/>
  <c r="S4593" i="1"/>
  <c r="R4593" i="1"/>
  <c r="Q4593" i="1"/>
  <c r="P4593" i="1"/>
  <c r="O4593" i="1"/>
  <c r="N4593" i="1"/>
  <c r="M4593" i="1"/>
  <c r="T4592" i="1"/>
  <c r="S4592" i="1"/>
  <c r="R4592" i="1"/>
  <c r="Q4592" i="1"/>
  <c r="P4592" i="1"/>
  <c r="O4592" i="1"/>
  <c r="N4592" i="1"/>
  <c r="M4592" i="1"/>
  <c r="T4591" i="1"/>
  <c r="S4591" i="1"/>
  <c r="R4591" i="1"/>
  <c r="Q4591" i="1"/>
  <c r="P4591" i="1"/>
  <c r="O4591" i="1"/>
  <c r="N4591" i="1"/>
  <c r="M4591" i="1"/>
  <c r="T4590" i="1"/>
  <c r="S4590" i="1"/>
  <c r="R4590" i="1"/>
  <c r="Q4590" i="1"/>
  <c r="P4590" i="1"/>
  <c r="O4590" i="1"/>
  <c r="N4590" i="1"/>
  <c r="M4590" i="1"/>
  <c r="T4589" i="1"/>
  <c r="S4589" i="1"/>
  <c r="R4589" i="1"/>
  <c r="Q4589" i="1"/>
  <c r="P4589" i="1"/>
  <c r="O4589" i="1"/>
  <c r="N4589" i="1"/>
  <c r="M4589" i="1"/>
  <c r="T4588" i="1"/>
  <c r="S4588" i="1"/>
  <c r="R4588" i="1"/>
  <c r="Q4588" i="1"/>
  <c r="P4588" i="1"/>
  <c r="O4588" i="1"/>
  <c r="N4588" i="1"/>
  <c r="M4588" i="1"/>
  <c r="T4587" i="1"/>
  <c r="S4587" i="1"/>
  <c r="R4587" i="1"/>
  <c r="Q4587" i="1"/>
  <c r="P4587" i="1"/>
  <c r="O4587" i="1"/>
  <c r="M4587" i="1"/>
  <c r="N4587" i="1" s="1"/>
  <c r="T4586" i="1"/>
  <c r="S4586" i="1"/>
  <c r="R4586" i="1"/>
  <c r="Q4586" i="1"/>
  <c r="P4586" i="1"/>
  <c r="O4586" i="1"/>
  <c r="M4586" i="1"/>
  <c r="N4586" i="1" s="1"/>
  <c r="T4585" i="1"/>
  <c r="S4585" i="1"/>
  <c r="R4585" i="1"/>
  <c r="Q4585" i="1"/>
  <c r="P4585" i="1"/>
  <c r="O4585" i="1"/>
  <c r="N4585" i="1"/>
  <c r="M4585" i="1"/>
  <c r="T4584" i="1"/>
  <c r="S4584" i="1"/>
  <c r="R4584" i="1"/>
  <c r="Q4584" i="1"/>
  <c r="P4584" i="1"/>
  <c r="O4584" i="1"/>
  <c r="N4584" i="1"/>
  <c r="M4584" i="1"/>
  <c r="T4583" i="1"/>
  <c r="S4583" i="1"/>
  <c r="R4583" i="1"/>
  <c r="Q4583" i="1"/>
  <c r="P4583" i="1"/>
  <c r="O4583" i="1"/>
  <c r="N4583" i="1"/>
  <c r="M4583" i="1"/>
  <c r="T4582" i="1"/>
  <c r="S4582" i="1"/>
  <c r="R4582" i="1"/>
  <c r="Q4582" i="1"/>
  <c r="P4582" i="1"/>
  <c r="O4582" i="1"/>
  <c r="N4582" i="1"/>
  <c r="M4582" i="1"/>
  <c r="T4581" i="1"/>
  <c r="S4581" i="1"/>
  <c r="R4581" i="1"/>
  <c r="Q4581" i="1"/>
  <c r="P4581" i="1"/>
  <c r="O4581" i="1"/>
  <c r="N4581" i="1"/>
  <c r="M4581" i="1"/>
  <c r="T4580" i="1"/>
  <c r="S4580" i="1"/>
  <c r="R4580" i="1"/>
  <c r="Q4580" i="1"/>
  <c r="P4580" i="1"/>
  <c r="O4580" i="1"/>
  <c r="N4580" i="1"/>
  <c r="M4580" i="1"/>
  <c r="T4579" i="1"/>
  <c r="S4579" i="1"/>
  <c r="R4579" i="1"/>
  <c r="Q4579" i="1"/>
  <c r="P4579" i="1"/>
  <c r="O4579" i="1"/>
  <c r="N4579" i="1"/>
  <c r="M4579" i="1"/>
  <c r="T4578" i="1"/>
  <c r="S4578" i="1"/>
  <c r="R4578" i="1"/>
  <c r="Q4578" i="1"/>
  <c r="P4578" i="1"/>
  <c r="O4578" i="1"/>
  <c r="N4578" i="1"/>
  <c r="M4578" i="1"/>
  <c r="T4577" i="1"/>
  <c r="S4577" i="1"/>
  <c r="R4577" i="1"/>
  <c r="Q4577" i="1"/>
  <c r="P4577" i="1"/>
  <c r="O4577" i="1"/>
  <c r="N4577" i="1"/>
  <c r="M4577" i="1"/>
  <c r="T4576" i="1"/>
  <c r="S4576" i="1"/>
  <c r="R4576" i="1"/>
  <c r="Q4576" i="1"/>
  <c r="P4576" i="1"/>
  <c r="O4576" i="1"/>
  <c r="N4576" i="1"/>
  <c r="M4576" i="1"/>
  <c r="T4575" i="1"/>
  <c r="S4575" i="1"/>
  <c r="R4575" i="1"/>
  <c r="Q4575" i="1"/>
  <c r="P4575" i="1"/>
  <c r="O4575" i="1"/>
  <c r="N4575" i="1"/>
  <c r="M4575" i="1"/>
  <c r="T4574" i="1"/>
  <c r="S4574" i="1"/>
  <c r="R4574" i="1"/>
  <c r="Q4574" i="1"/>
  <c r="P4574" i="1"/>
  <c r="O4574" i="1"/>
  <c r="N4574" i="1"/>
  <c r="M4574" i="1"/>
  <c r="T4573" i="1"/>
  <c r="S4573" i="1"/>
  <c r="R4573" i="1"/>
  <c r="Q4573" i="1"/>
  <c r="P4573" i="1"/>
  <c r="O4573" i="1"/>
  <c r="N4573" i="1"/>
  <c r="M4573" i="1"/>
  <c r="T4572" i="1"/>
  <c r="S4572" i="1"/>
  <c r="R4572" i="1"/>
  <c r="Q4572" i="1"/>
  <c r="P4572" i="1"/>
  <c r="O4572" i="1"/>
  <c r="N4572" i="1"/>
  <c r="M4572" i="1"/>
  <c r="T4571" i="1"/>
  <c r="S4571" i="1"/>
  <c r="R4571" i="1"/>
  <c r="Q4571" i="1"/>
  <c r="P4571" i="1"/>
  <c r="O4571" i="1"/>
  <c r="N4571" i="1"/>
  <c r="M4571" i="1"/>
  <c r="T4570" i="1"/>
  <c r="S4570" i="1"/>
  <c r="R4570" i="1"/>
  <c r="Q4570" i="1"/>
  <c r="P4570" i="1"/>
  <c r="O4570" i="1"/>
  <c r="N4570" i="1"/>
  <c r="M4570" i="1"/>
  <c r="T4569" i="1"/>
  <c r="S4569" i="1"/>
  <c r="R4569" i="1"/>
  <c r="Q4569" i="1"/>
  <c r="P4569" i="1"/>
  <c r="O4569" i="1"/>
  <c r="M4569" i="1"/>
  <c r="N4569" i="1" s="1"/>
  <c r="T4568" i="1"/>
  <c r="S4568" i="1"/>
  <c r="R4568" i="1"/>
  <c r="Q4568" i="1"/>
  <c r="P4568" i="1"/>
  <c r="O4568" i="1"/>
  <c r="M4568" i="1"/>
  <c r="N4568" i="1" s="1"/>
  <c r="T4567" i="1"/>
  <c r="S4567" i="1"/>
  <c r="R4567" i="1"/>
  <c r="Q4567" i="1"/>
  <c r="P4567" i="1"/>
  <c r="O4567" i="1"/>
  <c r="N4567" i="1"/>
  <c r="M4567" i="1"/>
  <c r="T4566" i="1"/>
  <c r="S4566" i="1"/>
  <c r="R4566" i="1"/>
  <c r="Q4566" i="1"/>
  <c r="P4566" i="1"/>
  <c r="O4566" i="1"/>
  <c r="N4566" i="1"/>
  <c r="M4566" i="1"/>
  <c r="T4565" i="1"/>
  <c r="S4565" i="1"/>
  <c r="R4565" i="1"/>
  <c r="Q4565" i="1"/>
  <c r="P4565" i="1"/>
  <c r="O4565" i="1"/>
  <c r="N4565" i="1"/>
  <c r="M4565" i="1"/>
  <c r="T4564" i="1"/>
  <c r="S4564" i="1"/>
  <c r="R4564" i="1"/>
  <c r="Q4564" i="1"/>
  <c r="P4564" i="1"/>
  <c r="O4564" i="1"/>
  <c r="N4564" i="1"/>
  <c r="M4564" i="1"/>
  <c r="T4563" i="1"/>
  <c r="S4563" i="1"/>
  <c r="R4563" i="1"/>
  <c r="Q4563" i="1"/>
  <c r="P4563" i="1"/>
  <c r="O4563" i="1"/>
  <c r="M4563" i="1"/>
  <c r="N4563" i="1" s="1"/>
  <c r="T4562" i="1"/>
  <c r="S4562" i="1"/>
  <c r="R4562" i="1"/>
  <c r="Q4562" i="1"/>
  <c r="P4562" i="1"/>
  <c r="O4562" i="1"/>
  <c r="M4562" i="1"/>
  <c r="N4562" i="1" s="1"/>
  <c r="T4561" i="1"/>
  <c r="S4561" i="1"/>
  <c r="R4561" i="1"/>
  <c r="Q4561" i="1"/>
  <c r="P4561" i="1"/>
  <c r="O4561" i="1"/>
  <c r="M4561" i="1"/>
  <c r="N4561" i="1" s="1"/>
  <c r="T4560" i="1"/>
  <c r="S4560" i="1"/>
  <c r="R4560" i="1"/>
  <c r="Q4560" i="1"/>
  <c r="P4560" i="1"/>
  <c r="O4560" i="1"/>
  <c r="M4560" i="1"/>
  <c r="N4560" i="1" s="1"/>
  <c r="T4559" i="1"/>
  <c r="S4559" i="1"/>
  <c r="R4559" i="1"/>
  <c r="Q4559" i="1"/>
  <c r="P4559" i="1"/>
  <c r="O4559" i="1"/>
  <c r="M4559" i="1"/>
  <c r="N4559" i="1" s="1"/>
  <c r="T4558" i="1"/>
  <c r="S4558" i="1"/>
  <c r="R4558" i="1"/>
  <c r="Q4558" i="1"/>
  <c r="P4558" i="1"/>
  <c r="O4558" i="1"/>
  <c r="M4558" i="1"/>
  <c r="N4558" i="1" s="1"/>
  <c r="T4557" i="1"/>
  <c r="S4557" i="1"/>
  <c r="R4557" i="1"/>
  <c r="Q4557" i="1"/>
  <c r="P4557" i="1"/>
  <c r="O4557" i="1"/>
  <c r="N4557" i="1"/>
  <c r="M4557" i="1"/>
  <c r="T4556" i="1"/>
  <c r="S4556" i="1"/>
  <c r="R4556" i="1"/>
  <c r="Q4556" i="1"/>
  <c r="P4556" i="1"/>
  <c r="O4556" i="1"/>
  <c r="N4556" i="1"/>
  <c r="M4556" i="1"/>
  <c r="T4555" i="1"/>
  <c r="S4555" i="1"/>
  <c r="R4555" i="1"/>
  <c r="Q4555" i="1"/>
  <c r="P4555" i="1"/>
  <c r="O4555" i="1"/>
  <c r="N4555" i="1"/>
  <c r="M4555" i="1"/>
  <c r="T4554" i="1"/>
  <c r="S4554" i="1"/>
  <c r="R4554" i="1"/>
  <c r="Q4554" i="1"/>
  <c r="P4554" i="1"/>
  <c r="O4554" i="1"/>
  <c r="N4554" i="1"/>
  <c r="M4554" i="1"/>
  <c r="T4553" i="1"/>
  <c r="S4553" i="1"/>
  <c r="R4553" i="1"/>
  <c r="Q4553" i="1"/>
  <c r="P4553" i="1"/>
  <c r="O4553" i="1"/>
  <c r="M4553" i="1"/>
  <c r="N4553" i="1" s="1"/>
  <c r="T4552" i="1"/>
  <c r="S4552" i="1"/>
  <c r="R4552" i="1"/>
  <c r="Q4552" i="1"/>
  <c r="P4552" i="1"/>
  <c r="O4552" i="1"/>
  <c r="M4552" i="1"/>
  <c r="N4552" i="1" s="1"/>
  <c r="T4551" i="1"/>
  <c r="S4551" i="1"/>
  <c r="R4551" i="1"/>
  <c r="Q4551" i="1"/>
  <c r="P4551" i="1"/>
  <c r="O4551" i="1"/>
  <c r="M4551" i="1"/>
  <c r="N4551" i="1" s="1"/>
  <c r="T4550" i="1"/>
  <c r="S4550" i="1"/>
  <c r="R4550" i="1"/>
  <c r="Q4550" i="1"/>
  <c r="P4550" i="1"/>
  <c r="O4550" i="1"/>
  <c r="M4550" i="1"/>
  <c r="N4550" i="1" s="1"/>
  <c r="T4549" i="1"/>
  <c r="S4549" i="1"/>
  <c r="R4549" i="1"/>
  <c r="Q4549" i="1"/>
  <c r="P4549" i="1"/>
  <c r="O4549" i="1"/>
  <c r="M4549" i="1"/>
  <c r="N4549" i="1" s="1"/>
  <c r="T4548" i="1"/>
  <c r="S4548" i="1"/>
  <c r="R4548" i="1"/>
  <c r="Q4548" i="1"/>
  <c r="P4548" i="1"/>
  <c r="O4548" i="1"/>
  <c r="M4548" i="1"/>
  <c r="N4548" i="1" s="1"/>
  <c r="T4547" i="1"/>
  <c r="S4547" i="1"/>
  <c r="R4547" i="1"/>
  <c r="Q4547" i="1"/>
  <c r="P4547" i="1"/>
  <c r="O4547" i="1"/>
  <c r="M4547" i="1"/>
  <c r="N4547" i="1" s="1"/>
  <c r="T4546" i="1"/>
  <c r="S4546" i="1"/>
  <c r="R4546" i="1"/>
  <c r="Q4546" i="1"/>
  <c r="P4546" i="1"/>
  <c r="O4546" i="1"/>
  <c r="M4546" i="1"/>
  <c r="N4546" i="1" s="1"/>
  <c r="T4545" i="1"/>
  <c r="S4545" i="1"/>
  <c r="R4545" i="1"/>
  <c r="Q4545" i="1"/>
  <c r="P4545" i="1"/>
  <c r="O4545" i="1"/>
  <c r="M4545" i="1"/>
  <c r="N4545" i="1" s="1"/>
  <c r="T4544" i="1"/>
  <c r="S4544" i="1"/>
  <c r="R4544" i="1"/>
  <c r="Q4544" i="1"/>
  <c r="P4544" i="1"/>
  <c r="O4544" i="1"/>
  <c r="M4544" i="1"/>
  <c r="N4544" i="1" s="1"/>
  <c r="T4543" i="1"/>
  <c r="S4543" i="1"/>
  <c r="R4543" i="1"/>
  <c r="Q4543" i="1"/>
  <c r="P4543" i="1"/>
  <c r="O4543" i="1"/>
  <c r="M4543" i="1"/>
  <c r="N4543" i="1" s="1"/>
  <c r="T4542" i="1"/>
  <c r="S4542" i="1"/>
  <c r="R4542" i="1"/>
  <c r="Q4542" i="1"/>
  <c r="P4542" i="1"/>
  <c r="O4542" i="1"/>
  <c r="M4542" i="1"/>
  <c r="N4542" i="1" s="1"/>
  <c r="T4541" i="1"/>
  <c r="S4541" i="1"/>
  <c r="R4541" i="1"/>
  <c r="Q4541" i="1"/>
  <c r="P4541" i="1"/>
  <c r="O4541" i="1"/>
  <c r="M4541" i="1"/>
  <c r="N4541" i="1" s="1"/>
  <c r="T4540" i="1"/>
  <c r="S4540" i="1"/>
  <c r="R4540" i="1"/>
  <c r="Q4540" i="1"/>
  <c r="P4540" i="1"/>
  <c r="O4540" i="1"/>
  <c r="M4540" i="1"/>
  <c r="N4540" i="1" s="1"/>
  <c r="T4539" i="1"/>
  <c r="S4539" i="1"/>
  <c r="R4539" i="1"/>
  <c r="Q4539" i="1"/>
  <c r="P4539" i="1"/>
  <c r="O4539" i="1"/>
  <c r="M4539" i="1"/>
  <c r="N4539" i="1" s="1"/>
  <c r="T4538" i="1"/>
  <c r="S4538" i="1"/>
  <c r="R4538" i="1"/>
  <c r="Q4538" i="1"/>
  <c r="P4538" i="1"/>
  <c r="O4538" i="1"/>
  <c r="N4538" i="1"/>
  <c r="M4538" i="1"/>
  <c r="T4537" i="1"/>
  <c r="S4537" i="1"/>
  <c r="R4537" i="1"/>
  <c r="Q4537" i="1"/>
  <c r="P4537" i="1"/>
  <c r="O4537" i="1"/>
  <c r="N4537" i="1"/>
  <c r="M4537" i="1"/>
  <c r="T4536" i="1"/>
  <c r="S4536" i="1"/>
  <c r="R4536" i="1"/>
  <c r="Q4536" i="1"/>
  <c r="P4536" i="1"/>
  <c r="O4536" i="1"/>
  <c r="N4536" i="1"/>
  <c r="M4536" i="1"/>
  <c r="T4535" i="1"/>
  <c r="S4535" i="1"/>
  <c r="R4535" i="1"/>
  <c r="Q4535" i="1"/>
  <c r="P4535" i="1"/>
  <c r="O4535" i="1"/>
  <c r="N4535" i="1"/>
  <c r="M4535" i="1"/>
  <c r="T4534" i="1"/>
  <c r="S4534" i="1"/>
  <c r="R4534" i="1"/>
  <c r="Q4534" i="1"/>
  <c r="P4534" i="1"/>
  <c r="O4534" i="1"/>
  <c r="N4534" i="1"/>
  <c r="M4534" i="1"/>
  <c r="T4533" i="1"/>
  <c r="S4533" i="1"/>
  <c r="R4533" i="1"/>
  <c r="Q4533" i="1"/>
  <c r="P4533" i="1"/>
  <c r="O4533" i="1"/>
  <c r="N4533" i="1"/>
  <c r="M4533" i="1"/>
  <c r="T4532" i="1"/>
  <c r="S4532" i="1"/>
  <c r="R4532" i="1"/>
  <c r="Q4532" i="1"/>
  <c r="P4532" i="1"/>
  <c r="O4532" i="1"/>
  <c r="M4532" i="1"/>
  <c r="N4532" i="1" s="1"/>
  <c r="T4531" i="1"/>
  <c r="S4531" i="1"/>
  <c r="R4531" i="1"/>
  <c r="Q4531" i="1"/>
  <c r="P4531" i="1"/>
  <c r="O4531" i="1"/>
  <c r="M4531" i="1"/>
  <c r="N4531" i="1" s="1"/>
  <c r="T4530" i="1"/>
  <c r="S4530" i="1"/>
  <c r="R4530" i="1"/>
  <c r="Q4530" i="1"/>
  <c r="P4530" i="1"/>
  <c r="O4530" i="1"/>
  <c r="M4530" i="1"/>
  <c r="N4530" i="1" s="1"/>
  <c r="T4529" i="1"/>
  <c r="S4529" i="1"/>
  <c r="R4529" i="1"/>
  <c r="Q4529" i="1"/>
  <c r="P4529" i="1"/>
  <c r="O4529" i="1"/>
  <c r="M4529" i="1"/>
  <c r="N4529" i="1" s="1"/>
  <c r="T4528" i="1"/>
  <c r="S4528" i="1"/>
  <c r="R4528" i="1"/>
  <c r="Q4528" i="1"/>
  <c r="P4528" i="1"/>
  <c r="O4528" i="1"/>
  <c r="M4528" i="1"/>
  <c r="N4528" i="1" s="1"/>
  <c r="T4527" i="1"/>
  <c r="S4527" i="1"/>
  <c r="R4527" i="1"/>
  <c r="Q4527" i="1"/>
  <c r="P4527" i="1"/>
  <c r="O4527" i="1"/>
  <c r="M4527" i="1"/>
  <c r="N4527" i="1" s="1"/>
  <c r="T4526" i="1"/>
  <c r="S4526" i="1"/>
  <c r="R4526" i="1"/>
  <c r="Q4526" i="1"/>
  <c r="P4526" i="1"/>
  <c r="O4526" i="1"/>
  <c r="M4526" i="1"/>
  <c r="N4526" i="1" s="1"/>
  <c r="T4525" i="1"/>
  <c r="S4525" i="1"/>
  <c r="R4525" i="1"/>
  <c r="Q4525" i="1"/>
  <c r="P4525" i="1"/>
  <c r="O4525" i="1"/>
  <c r="M4525" i="1"/>
  <c r="N4525" i="1" s="1"/>
  <c r="T4524" i="1"/>
  <c r="S4524" i="1"/>
  <c r="R4524" i="1"/>
  <c r="Q4524" i="1"/>
  <c r="P4524" i="1"/>
  <c r="O4524" i="1"/>
  <c r="M4524" i="1"/>
  <c r="N4524" i="1" s="1"/>
  <c r="T4523" i="1"/>
  <c r="S4523" i="1"/>
  <c r="R4523" i="1"/>
  <c r="Q4523" i="1"/>
  <c r="P4523" i="1"/>
  <c r="O4523" i="1"/>
  <c r="N4523" i="1"/>
  <c r="M4523" i="1"/>
  <c r="T4522" i="1"/>
  <c r="S4522" i="1"/>
  <c r="R4522" i="1"/>
  <c r="Q4522" i="1"/>
  <c r="P4522" i="1"/>
  <c r="O4522" i="1"/>
  <c r="N4522" i="1"/>
  <c r="M4522" i="1"/>
  <c r="T4521" i="1"/>
  <c r="S4521" i="1"/>
  <c r="R4521" i="1"/>
  <c r="Q4521" i="1"/>
  <c r="P4521" i="1"/>
  <c r="O4521" i="1"/>
  <c r="M4521" i="1"/>
  <c r="N4521" i="1" s="1"/>
  <c r="T4520" i="1"/>
  <c r="S4520" i="1"/>
  <c r="R4520" i="1"/>
  <c r="Q4520" i="1"/>
  <c r="P4520" i="1"/>
  <c r="O4520" i="1"/>
  <c r="M4520" i="1"/>
  <c r="N4520" i="1" s="1"/>
  <c r="T4519" i="1"/>
  <c r="S4519" i="1"/>
  <c r="R4519" i="1"/>
  <c r="Q4519" i="1"/>
  <c r="P4519" i="1"/>
  <c r="O4519" i="1"/>
  <c r="M4519" i="1"/>
  <c r="N4519" i="1" s="1"/>
  <c r="T4518" i="1"/>
  <c r="S4518" i="1"/>
  <c r="R4518" i="1"/>
  <c r="Q4518" i="1"/>
  <c r="P4518" i="1"/>
  <c r="O4518" i="1"/>
  <c r="M4518" i="1"/>
  <c r="N4518" i="1" s="1"/>
  <c r="T4517" i="1"/>
  <c r="S4517" i="1"/>
  <c r="R4517" i="1"/>
  <c r="Q4517" i="1"/>
  <c r="P4517" i="1"/>
  <c r="O4517" i="1"/>
  <c r="M4517" i="1"/>
  <c r="N4517" i="1" s="1"/>
  <c r="T4516" i="1"/>
  <c r="S4516" i="1"/>
  <c r="R4516" i="1"/>
  <c r="Q4516" i="1"/>
  <c r="P4516" i="1"/>
  <c r="O4516" i="1"/>
  <c r="M4516" i="1"/>
  <c r="N4516" i="1" s="1"/>
  <c r="T4515" i="1"/>
  <c r="S4515" i="1"/>
  <c r="R4515" i="1"/>
  <c r="Q4515" i="1"/>
  <c r="P4515" i="1"/>
  <c r="O4515" i="1"/>
  <c r="M4515" i="1"/>
  <c r="N4515" i="1" s="1"/>
  <c r="T4514" i="1"/>
  <c r="S4514" i="1"/>
  <c r="R4514" i="1"/>
  <c r="Q4514" i="1"/>
  <c r="P4514" i="1"/>
  <c r="O4514" i="1"/>
  <c r="N4514" i="1"/>
  <c r="M4514" i="1"/>
  <c r="T4513" i="1"/>
  <c r="S4513" i="1"/>
  <c r="R4513" i="1"/>
  <c r="Q4513" i="1"/>
  <c r="P4513" i="1"/>
  <c r="O4513" i="1"/>
  <c r="N4513" i="1"/>
  <c r="M4513" i="1"/>
  <c r="T4512" i="1"/>
  <c r="S4512" i="1"/>
  <c r="R4512" i="1"/>
  <c r="Q4512" i="1"/>
  <c r="P4512" i="1"/>
  <c r="O4512" i="1"/>
  <c r="N4512" i="1"/>
  <c r="M4512" i="1"/>
  <c r="T4511" i="1"/>
  <c r="S4511" i="1"/>
  <c r="R4511" i="1"/>
  <c r="Q4511" i="1"/>
  <c r="P4511" i="1"/>
  <c r="O4511" i="1"/>
  <c r="N4511" i="1"/>
  <c r="M4511" i="1"/>
  <c r="T4510" i="1"/>
  <c r="S4510" i="1"/>
  <c r="R4510" i="1"/>
  <c r="Q4510" i="1"/>
  <c r="P4510" i="1"/>
  <c r="O4510" i="1"/>
  <c r="N4510" i="1"/>
  <c r="M4510" i="1"/>
  <c r="T4509" i="1"/>
  <c r="S4509" i="1"/>
  <c r="R4509" i="1"/>
  <c r="Q4509" i="1"/>
  <c r="P4509" i="1"/>
  <c r="O4509" i="1"/>
  <c r="N4509" i="1"/>
  <c r="M4509" i="1"/>
  <c r="T4508" i="1"/>
  <c r="S4508" i="1"/>
  <c r="R4508" i="1"/>
  <c r="Q4508" i="1"/>
  <c r="P4508" i="1"/>
  <c r="O4508" i="1"/>
  <c r="N4508" i="1"/>
  <c r="M4508" i="1"/>
  <c r="T4507" i="1"/>
  <c r="S4507" i="1"/>
  <c r="R4507" i="1"/>
  <c r="Q4507" i="1"/>
  <c r="P4507" i="1"/>
  <c r="O4507" i="1"/>
  <c r="N4507" i="1"/>
  <c r="M4507" i="1"/>
  <c r="T4506" i="1"/>
  <c r="S4506" i="1"/>
  <c r="R4506" i="1"/>
  <c r="Q4506" i="1"/>
  <c r="P4506" i="1"/>
  <c r="O4506" i="1"/>
  <c r="N4506" i="1"/>
  <c r="M4506" i="1"/>
  <c r="T4505" i="1"/>
  <c r="S4505" i="1"/>
  <c r="R4505" i="1"/>
  <c r="Q4505" i="1"/>
  <c r="P4505" i="1"/>
  <c r="O4505" i="1"/>
  <c r="N4505" i="1"/>
  <c r="M4505" i="1"/>
  <c r="T4504" i="1"/>
  <c r="S4504" i="1"/>
  <c r="R4504" i="1"/>
  <c r="Q4504" i="1"/>
  <c r="P4504" i="1"/>
  <c r="O4504" i="1"/>
  <c r="N4504" i="1"/>
  <c r="M4504" i="1"/>
  <c r="T4503" i="1"/>
  <c r="S4503" i="1"/>
  <c r="R4503" i="1"/>
  <c r="Q4503" i="1"/>
  <c r="P4503" i="1"/>
  <c r="O4503" i="1"/>
  <c r="N4503" i="1"/>
  <c r="M4503" i="1"/>
  <c r="T4502" i="1"/>
  <c r="S4502" i="1"/>
  <c r="R4502" i="1"/>
  <c r="Q4502" i="1"/>
  <c r="P4502" i="1"/>
  <c r="O4502" i="1"/>
  <c r="N4502" i="1"/>
  <c r="M4502" i="1"/>
  <c r="T4501" i="1"/>
  <c r="S4501" i="1"/>
  <c r="R4501" i="1"/>
  <c r="Q4501" i="1"/>
  <c r="P4501" i="1"/>
  <c r="O4501" i="1"/>
  <c r="N4501" i="1"/>
  <c r="M4501" i="1"/>
  <c r="T4500" i="1"/>
  <c r="S4500" i="1"/>
  <c r="R4500" i="1"/>
  <c r="Q4500" i="1"/>
  <c r="P4500" i="1"/>
  <c r="O4500" i="1"/>
  <c r="N4500" i="1"/>
  <c r="M4500" i="1"/>
  <c r="T4499" i="1"/>
  <c r="S4499" i="1"/>
  <c r="R4499" i="1"/>
  <c r="Q4499" i="1"/>
  <c r="P4499" i="1"/>
  <c r="O4499" i="1"/>
  <c r="N4499" i="1"/>
  <c r="M4499" i="1"/>
  <c r="T4498" i="1"/>
  <c r="S4498" i="1"/>
  <c r="R4498" i="1"/>
  <c r="Q4498" i="1"/>
  <c r="P4498" i="1"/>
  <c r="O4498" i="1"/>
  <c r="N4498" i="1"/>
  <c r="M4498" i="1"/>
  <c r="T4497" i="1"/>
  <c r="S4497" i="1"/>
  <c r="R4497" i="1"/>
  <c r="Q4497" i="1"/>
  <c r="P4497" i="1"/>
  <c r="O4497" i="1"/>
  <c r="N4497" i="1"/>
  <c r="M4497" i="1"/>
  <c r="T4496" i="1"/>
  <c r="S4496" i="1"/>
  <c r="R4496" i="1"/>
  <c r="Q4496" i="1"/>
  <c r="P4496" i="1"/>
  <c r="O4496" i="1"/>
  <c r="N4496" i="1"/>
  <c r="M4496" i="1"/>
  <c r="T4495" i="1"/>
  <c r="S4495" i="1"/>
  <c r="R4495" i="1"/>
  <c r="Q4495" i="1"/>
  <c r="P4495" i="1"/>
  <c r="O4495" i="1"/>
  <c r="N4495" i="1"/>
  <c r="M4495" i="1"/>
  <c r="T4494" i="1"/>
  <c r="S4494" i="1"/>
  <c r="R4494" i="1"/>
  <c r="Q4494" i="1"/>
  <c r="P4494" i="1"/>
  <c r="O4494" i="1"/>
  <c r="N4494" i="1"/>
  <c r="M4494" i="1"/>
  <c r="T4493" i="1"/>
  <c r="S4493" i="1"/>
  <c r="R4493" i="1"/>
  <c r="Q4493" i="1"/>
  <c r="P4493" i="1"/>
  <c r="O4493" i="1"/>
  <c r="N4493" i="1"/>
  <c r="M4493" i="1"/>
  <c r="T4492" i="1"/>
  <c r="S4492" i="1"/>
  <c r="R4492" i="1"/>
  <c r="Q4492" i="1"/>
  <c r="P4492" i="1"/>
  <c r="O4492" i="1"/>
  <c r="N4492" i="1"/>
  <c r="M4492" i="1"/>
  <c r="T4491" i="1"/>
  <c r="S4491" i="1"/>
  <c r="R4491" i="1"/>
  <c r="Q4491" i="1"/>
  <c r="P4491" i="1"/>
  <c r="O4491" i="1"/>
  <c r="N4491" i="1"/>
  <c r="M4491" i="1"/>
  <c r="T4490" i="1"/>
  <c r="S4490" i="1"/>
  <c r="R4490" i="1"/>
  <c r="Q4490" i="1"/>
  <c r="P4490" i="1"/>
  <c r="O4490" i="1"/>
  <c r="N4490" i="1"/>
  <c r="M4490" i="1"/>
  <c r="T4489" i="1"/>
  <c r="S4489" i="1"/>
  <c r="R4489" i="1"/>
  <c r="Q4489" i="1"/>
  <c r="P4489" i="1"/>
  <c r="O4489" i="1"/>
  <c r="N4489" i="1"/>
  <c r="M4489" i="1"/>
  <c r="T4488" i="1"/>
  <c r="S4488" i="1"/>
  <c r="R4488" i="1"/>
  <c r="Q4488" i="1"/>
  <c r="P4488" i="1"/>
  <c r="O4488" i="1"/>
  <c r="N4488" i="1"/>
  <c r="M4488" i="1"/>
  <c r="T4487" i="1"/>
  <c r="S4487" i="1"/>
  <c r="R4487" i="1"/>
  <c r="Q4487" i="1"/>
  <c r="P4487" i="1"/>
  <c r="O4487" i="1"/>
  <c r="N4487" i="1"/>
  <c r="M4487" i="1"/>
  <c r="T4486" i="1"/>
  <c r="S4486" i="1"/>
  <c r="R4486" i="1"/>
  <c r="Q4486" i="1"/>
  <c r="P4486" i="1"/>
  <c r="O4486" i="1"/>
  <c r="N4486" i="1"/>
  <c r="M4486" i="1"/>
  <c r="T4485" i="1"/>
  <c r="S4485" i="1"/>
  <c r="R4485" i="1"/>
  <c r="Q4485" i="1"/>
  <c r="P4485" i="1"/>
  <c r="O4485" i="1"/>
  <c r="N4485" i="1"/>
  <c r="M4485" i="1"/>
  <c r="T4484" i="1"/>
  <c r="S4484" i="1"/>
  <c r="R4484" i="1"/>
  <c r="Q4484" i="1"/>
  <c r="P4484" i="1"/>
  <c r="O4484" i="1"/>
  <c r="N4484" i="1"/>
  <c r="M4484" i="1"/>
  <c r="T4483" i="1"/>
  <c r="S4483" i="1"/>
  <c r="R4483" i="1"/>
  <c r="Q4483" i="1"/>
  <c r="P4483" i="1"/>
  <c r="O4483" i="1"/>
  <c r="N4483" i="1"/>
  <c r="M4483" i="1"/>
  <c r="T4482" i="1"/>
  <c r="S4482" i="1"/>
  <c r="R4482" i="1"/>
  <c r="Q4482" i="1"/>
  <c r="P4482" i="1"/>
  <c r="O4482" i="1"/>
  <c r="N4482" i="1"/>
  <c r="M4482" i="1"/>
  <c r="T4481" i="1"/>
  <c r="S4481" i="1"/>
  <c r="R4481" i="1"/>
  <c r="Q4481" i="1"/>
  <c r="P4481" i="1"/>
  <c r="O4481" i="1"/>
  <c r="N4481" i="1"/>
  <c r="M4481" i="1"/>
  <c r="T4480" i="1"/>
  <c r="S4480" i="1"/>
  <c r="R4480" i="1"/>
  <c r="Q4480" i="1"/>
  <c r="P4480" i="1"/>
  <c r="O4480" i="1"/>
  <c r="N4480" i="1"/>
  <c r="M4480" i="1"/>
  <c r="T4479" i="1"/>
  <c r="S4479" i="1"/>
  <c r="R4479" i="1"/>
  <c r="Q4479" i="1"/>
  <c r="P4479" i="1"/>
  <c r="O4479" i="1"/>
  <c r="N4479" i="1"/>
  <c r="M4479" i="1"/>
  <c r="T4478" i="1"/>
  <c r="S4478" i="1"/>
  <c r="R4478" i="1"/>
  <c r="Q4478" i="1"/>
  <c r="P4478" i="1"/>
  <c r="O4478" i="1"/>
  <c r="N4478" i="1"/>
  <c r="M4478" i="1"/>
  <c r="T4477" i="1"/>
  <c r="S4477" i="1"/>
  <c r="R4477" i="1"/>
  <c r="Q4477" i="1"/>
  <c r="P4477" i="1"/>
  <c r="O4477" i="1"/>
  <c r="M4477" i="1"/>
  <c r="N4477" i="1" s="1"/>
  <c r="T4476" i="1"/>
  <c r="S4476" i="1"/>
  <c r="R4476" i="1"/>
  <c r="Q4476" i="1"/>
  <c r="P4476" i="1"/>
  <c r="O4476" i="1"/>
  <c r="M4476" i="1"/>
  <c r="N4476" i="1" s="1"/>
  <c r="T4475" i="1"/>
  <c r="S4475" i="1"/>
  <c r="R4475" i="1"/>
  <c r="Q4475" i="1"/>
  <c r="P4475" i="1"/>
  <c r="O4475" i="1"/>
  <c r="N4475" i="1"/>
  <c r="M4475" i="1"/>
  <c r="T4474" i="1"/>
  <c r="S4474" i="1"/>
  <c r="R4474" i="1"/>
  <c r="Q4474" i="1"/>
  <c r="P4474" i="1"/>
  <c r="O4474" i="1"/>
  <c r="N4474" i="1"/>
  <c r="M4474" i="1"/>
  <c r="T4473" i="1"/>
  <c r="S4473" i="1"/>
  <c r="R4473" i="1"/>
  <c r="Q4473" i="1"/>
  <c r="P4473" i="1"/>
  <c r="O4473" i="1"/>
  <c r="N4473" i="1"/>
  <c r="M4473" i="1"/>
  <c r="T4472" i="1"/>
  <c r="S4472" i="1"/>
  <c r="R4472" i="1"/>
  <c r="Q4472" i="1"/>
  <c r="P4472" i="1"/>
  <c r="O4472" i="1"/>
  <c r="N4472" i="1"/>
  <c r="M4472" i="1"/>
  <c r="T4471" i="1"/>
  <c r="S4471" i="1"/>
  <c r="R4471" i="1"/>
  <c r="Q4471" i="1"/>
  <c r="P4471" i="1"/>
  <c r="O4471" i="1"/>
  <c r="N4471" i="1"/>
  <c r="M4471" i="1"/>
  <c r="T4470" i="1"/>
  <c r="S4470" i="1"/>
  <c r="R4470" i="1"/>
  <c r="Q4470" i="1"/>
  <c r="P4470" i="1"/>
  <c r="O4470" i="1"/>
  <c r="N4470" i="1"/>
  <c r="M4470" i="1"/>
  <c r="T4469" i="1"/>
  <c r="S4469" i="1"/>
  <c r="R4469" i="1"/>
  <c r="Q4469" i="1"/>
  <c r="P4469" i="1"/>
  <c r="O4469" i="1"/>
  <c r="N4469" i="1"/>
  <c r="M4469" i="1"/>
  <c r="T4468" i="1"/>
  <c r="S4468" i="1"/>
  <c r="R4468" i="1"/>
  <c r="Q4468" i="1"/>
  <c r="P4468" i="1"/>
  <c r="O4468" i="1"/>
  <c r="M4468" i="1"/>
  <c r="N4468" i="1" s="1"/>
  <c r="T4467" i="1"/>
  <c r="S4467" i="1"/>
  <c r="R4467" i="1"/>
  <c r="Q4467" i="1"/>
  <c r="P4467" i="1"/>
  <c r="O4467" i="1"/>
  <c r="M4467" i="1"/>
  <c r="N4467" i="1" s="1"/>
  <c r="T4466" i="1"/>
  <c r="S4466" i="1"/>
  <c r="R4466" i="1"/>
  <c r="Q4466" i="1"/>
  <c r="P4466" i="1"/>
  <c r="O4466" i="1"/>
  <c r="M4466" i="1"/>
  <c r="N4466" i="1" s="1"/>
  <c r="T4465" i="1"/>
  <c r="S4465" i="1"/>
  <c r="R4465" i="1"/>
  <c r="Q4465" i="1"/>
  <c r="P4465" i="1"/>
  <c r="O4465" i="1"/>
  <c r="M4465" i="1"/>
  <c r="N4465" i="1" s="1"/>
  <c r="T4464" i="1"/>
  <c r="S4464" i="1"/>
  <c r="R4464" i="1"/>
  <c r="Q4464" i="1"/>
  <c r="P4464" i="1"/>
  <c r="O4464" i="1"/>
  <c r="M4464" i="1"/>
  <c r="N4464" i="1" s="1"/>
  <c r="T4463" i="1"/>
  <c r="S4463" i="1"/>
  <c r="R4463" i="1"/>
  <c r="Q4463" i="1"/>
  <c r="P4463" i="1"/>
  <c r="O4463" i="1"/>
  <c r="M4463" i="1"/>
  <c r="N4463" i="1" s="1"/>
  <c r="T4462" i="1"/>
  <c r="S4462" i="1"/>
  <c r="R4462" i="1"/>
  <c r="Q4462" i="1"/>
  <c r="P4462" i="1"/>
  <c r="O4462" i="1"/>
  <c r="N4462" i="1"/>
  <c r="M4462" i="1"/>
  <c r="T4461" i="1"/>
  <c r="S4461" i="1"/>
  <c r="R4461" i="1"/>
  <c r="Q4461" i="1"/>
  <c r="P4461" i="1"/>
  <c r="O4461" i="1"/>
  <c r="N4461" i="1"/>
  <c r="M4461" i="1"/>
  <c r="T4460" i="1"/>
  <c r="S4460" i="1"/>
  <c r="R4460" i="1"/>
  <c r="Q4460" i="1"/>
  <c r="P4460" i="1"/>
  <c r="O4460" i="1"/>
  <c r="N4460" i="1"/>
  <c r="M4460" i="1"/>
  <c r="T4459" i="1"/>
  <c r="S4459" i="1"/>
  <c r="R4459" i="1"/>
  <c r="Q4459" i="1"/>
  <c r="P4459" i="1"/>
  <c r="O4459" i="1"/>
  <c r="N4459" i="1"/>
  <c r="M4459" i="1"/>
  <c r="T4458" i="1"/>
  <c r="S4458" i="1"/>
  <c r="R4458" i="1"/>
  <c r="Q4458" i="1"/>
  <c r="P4458" i="1"/>
  <c r="O4458" i="1"/>
  <c r="N4458" i="1"/>
  <c r="M4458" i="1"/>
  <c r="T4457" i="1"/>
  <c r="S4457" i="1"/>
  <c r="R4457" i="1"/>
  <c r="Q4457" i="1"/>
  <c r="P4457" i="1"/>
  <c r="O4457" i="1"/>
  <c r="N4457" i="1"/>
  <c r="M4457" i="1"/>
  <c r="T4456" i="1"/>
  <c r="S4456" i="1"/>
  <c r="R4456" i="1"/>
  <c r="Q4456" i="1"/>
  <c r="P4456" i="1"/>
  <c r="O4456" i="1"/>
  <c r="N4456" i="1"/>
  <c r="M4456" i="1"/>
  <c r="T4455" i="1"/>
  <c r="S4455" i="1"/>
  <c r="R4455" i="1"/>
  <c r="Q4455" i="1"/>
  <c r="P4455" i="1"/>
  <c r="O4455" i="1"/>
  <c r="N4455" i="1"/>
  <c r="M4455" i="1"/>
  <c r="T4454" i="1"/>
  <c r="S4454" i="1"/>
  <c r="R4454" i="1"/>
  <c r="Q4454" i="1"/>
  <c r="P4454" i="1"/>
  <c r="O4454" i="1"/>
  <c r="N4454" i="1"/>
  <c r="M4454" i="1"/>
  <c r="T4453" i="1"/>
  <c r="S4453" i="1"/>
  <c r="R4453" i="1"/>
  <c r="Q4453" i="1"/>
  <c r="P4453" i="1"/>
  <c r="O4453" i="1"/>
  <c r="N4453" i="1"/>
  <c r="M4453" i="1"/>
  <c r="T4452" i="1"/>
  <c r="S4452" i="1"/>
  <c r="R4452" i="1"/>
  <c r="Q4452" i="1"/>
  <c r="P4452" i="1"/>
  <c r="O4452" i="1"/>
  <c r="N4452" i="1"/>
  <c r="M4452" i="1"/>
  <c r="T4451" i="1"/>
  <c r="S4451" i="1"/>
  <c r="R4451" i="1"/>
  <c r="Q4451" i="1"/>
  <c r="P4451" i="1"/>
  <c r="O4451" i="1"/>
  <c r="N4451" i="1"/>
  <c r="M4451" i="1"/>
  <c r="T4450" i="1"/>
  <c r="S4450" i="1"/>
  <c r="R4450" i="1"/>
  <c r="Q4450" i="1"/>
  <c r="P4450" i="1"/>
  <c r="O4450" i="1"/>
  <c r="N4450" i="1"/>
  <c r="M4450" i="1"/>
  <c r="T4449" i="1"/>
  <c r="S4449" i="1"/>
  <c r="R4449" i="1"/>
  <c r="Q4449" i="1"/>
  <c r="P4449" i="1"/>
  <c r="O4449" i="1"/>
  <c r="N4449" i="1"/>
  <c r="M4449" i="1"/>
  <c r="T4448" i="1"/>
  <c r="S4448" i="1"/>
  <c r="R4448" i="1"/>
  <c r="Q4448" i="1"/>
  <c r="P4448" i="1"/>
  <c r="O4448" i="1"/>
  <c r="N4448" i="1"/>
  <c r="M4448" i="1"/>
  <c r="T4447" i="1"/>
  <c r="S4447" i="1"/>
  <c r="R4447" i="1"/>
  <c r="Q4447" i="1"/>
  <c r="P4447" i="1"/>
  <c r="O4447" i="1"/>
  <c r="N4447" i="1"/>
  <c r="M4447" i="1"/>
  <c r="T4446" i="1"/>
  <c r="S4446" i="1"/>
  <c r="R4446" i="1"/>
  <c r="Q4446" i="1"/>
  <c r="P4446" i="1"/>
  <c r="O4446" i="1"/>
  <c r="N4446" i="1"/>
  <c r="M4446" i="1"/>
  <c r="T4445" i="1"/>
  <c r="S4445" i="1"/>
  <c r="R4445" i="1"/>
  <c r="Q4445" i="1"/>
  <c r="P4445" i="1"/>
  <c r="O4445" i="1"/>
  <c r="N4445" i="1"/>
  <c r="M4445" i="1"/>
  <c r="T4444" i="1"/>
  <c r="S4444" i="1"/>
  <c r="R4444" i="1"/>
  <c r="Q4444" i="1"/>
  <c r="P4444" i="1"/>
  <c r="O4444" i="1"/>
  <c r="N4444" i="1"/>
  <c r="M4444" i="1"/>
  <c r="T4443" i="1"/>
  <c r="S4443" i="1"/>
  <c r="R4443" i="1"/>
  <c r="Q4443" i="1"/>
  <c r="P4443" i="1"/>
  <c r="O4443" i="1"/>
  <c r="N4443" i="1"/>
  <c r="M4443" i="1"/>
  <c r="T4442" i="1"/>
  <c r="S4442" i="1"/>
  <c r="R4442" i="1"/>
  <c r="Q4442" i="1"/>
  <c r="P4442" i="1"/>
  <c r="O4442" i="1"/>
  <c r="N4442" i="1"/>
  <c r="M4442" i="1"/>
  <c r="T4441" i="1"/>
  <c r="S4441" i="1"/>
  <c r="R4441" i="1"/>
  <c r="Q4441" i="1"/>
  <c r="P4441" i="1"/>
  <c r="O4441" i="1"/>
  <c r="N4441" i="1"/>
  <c r="M4441" i="1"/>
  <c r="T4440" i="1"/>
  <c r="S4440" i="1"/>
  <c r="R4440" i="1"/>
  <c r="Q4440" i="1"/>
  <c r="P4440" i="1"/>
  <c r="O4440" i="1"/>
  <c r="N4440" i="1"/>
  <c r="M4440" i="1"/>
  <c r="T4439" i="1"/>
  <c r="S4439" i="1"/>
  <c r="R4439" i="1"/>
  <c r="Q4439" i="1"/>
  <c r="P4439" i="1"/>
  <c r="O4439" i="1"/>
  <c r="N4439" i="1"/>
  <c r="M4439" i="1"/>
  <c r="T4438" i="1"/>
  <c r="S4438" i="1"/>
  <c r="R4438" i="1"/>
  <c r="Q4438" i="1"/>
  <c r="P4438" i="1"/>
  <c r="O4438" i="1"/>
  <c r="N4438" i="1"/>
  <c r="M4438" i="1"/>
  <c r="T4437" i="1"/>
  <c r="S4437" i="1"/>
  <c r="R4437" i="1"/>
  <c r="Q4437" i="1"/>
  <c r="P4437" i="1"/>
  <c r="O4437" i="1"/>
  <c r="N4437" i="1"/>
  <c r="M4437" i="1"/>
  <c r="T4436" i="1"/>
  <c r="S4436" i="1"/>
  <c r="R4436" i="1"/>
  <c r="Q4436" i="1"/>
  <c r="P4436" i="1"/>
  <c r="O4436" i="1"/>
  <c r="N4436" i="1"/>
  <c r="M4436" i="1"/>
  <c r="T4435" i="1"/>
  <c r="S4435" i="1"/>
  <c r="R4435" i="1"/>
  <c r="Q4435" i="1"/>
  <c r="P4435" i="1"/>
  <c r="O4435" i="1"/>
  <c r="N4435" i="1"/>
  <c r="M4435" i="1"/>
  <c r="T4434" i="1"/>
  <c r="S4434" i="1"/>
  <c r="R4434" i="1"/>
  <c r="Q4434" i="1"/>
  <c r="P4434" i="1"/>
  <c r="O4434" i="1"/>
  <c r="N4434" i="1"/>
  <c r="M4434" i="1"/>
  <c r="T4433" i="1"/>
  <c r="S4433" i="1"/>
  <c r="R4433" i="1"/>
  <c r="Q4433" i="1"/>
  <c r="P4433" i="1"/>
  <c r="O4433" i="1"/>
  <c r="N4433" i="1"/>
  <c r="M4433" i="1"/>
  <c r="T4432" i="1"/>
  <c r="S4432" i="1"/>
  <c r="R4432" i="1"/>
  <c r="Q4432" i="1"/>
  <c r="P4432" i="1"/>
  <c r="O4432" i="1"/>
  <c r="N4432" i="1"/>
  <c r="M4432" i="1"/>
  <c r="T4431" i="1"/>
  <c r="S4431" i="1"/>
  <c r="R4431" i="1"/>
  <c r="Q4431" i="1"/>
  <c r="P4431" i="1"/>
  <c r="O4431" i="1"/>
  <c r="N4431" i="1"/>
  <c r="M4431" i="1"/>
  <c r="T4430" i="1"/>
  <c r="S4430" i="1"/>
  <c r="R4430" i="1"/>
  <c r="Q4430" i="1"/>
  <c r="P4430" i="1"/>
  <c r="O4430" i="1"/>
  <c r="N4430" i="1"/>
  <c r="M4430" i="1"/>
  <c r="T4429" i="1"/>
  <c r="S4429" i="1"/>
  <c r="R4429" i="1"/>
  <c r="Q4429" i="1"/>
  <c r="P4429" i="1"/>
  <c r="O4429" i="1"/>
  <c r="N4429" i="1"/>
  <c r="M4429" i="1"/>
  <c r="T4428" i="1"/>
  <c r="S4428" i="1"/>
  <c r="R4428" i="1"/>
  <c r="Q4428" i="1"/>
  <c r="P4428" i="1"/>
  <c r="O4428" i="1"/>
  <c r="N4428" i="1"/>
  <c r="M4428" i="1"/>
  <c r="T4427" i="1"/>
  <c r="S4427" i="1"/>
  <c r="R4427" i="1"/>
  <c r="Q4427" i="1"/>
  <c r="P4427" i="1"/>
  <c r="O4427" i="1"/>
  <c r="N4427" i="1"/>
  <c r="M4427" i="1"/>
  <c r="T4426" i="1"/>
  <c r="S4426" i="1"/>
  <c r="R4426" i="1"/>
  <c r="Q4426" i="1"/>
  <c r="P4426" i="1"/>
  <c r="O4426" i="1"/>
  <c r="M4426" i="1"/>
  <c r="N4426" i="1" s="1"/>
  <c r="T4425" i="1"/>
  <c r="S4425" i="1"/>
  <c r="R4425" i="1"/>
  <c r="Q4425" i="1"/>
  <c r="P4425" i="1"/>
  <c r="O4425" i="1"/>
  <c r="N4425" i="1"/>
  <c r="M4425" i="1"/>
  <c r="T4424" i="1"/>
  <c r="S4424" i="1"/>
  <c r="R4424" i="1"/>
  <c r="Q4424" i="1"/>
  <c r="P4424" i="1"/>
  <c r="O4424" i="1"/>
  <c r="N4424" i="1"/>
  <c r="M4424" i="1"/>
  <c r="T4423" i="1"/>
  <c r="S4423" i="1"/>
  <c r="R4423" i="1"/>
  <c r="Q4423" i="1"/>
  <c r="P4423" i="1"/>
  <c r="O4423" i="1"/>
  <c r="N4423" i="1"/>
  <c r="M4423" i="1"/>
  <c r="T4422" i="1"/>
  <c r="S4422" i="1"/>
  <c r="R4422" i="1"/>
  <c r="Q4422" i="1"/>
  <c r="P4422" i="1"/>
  <c r="O4422" i="1"/>
  <c r="M4422" i="1"/>
  <c r="N4422" i="1" s="1"/>
  <c r="T4421" i="1"/>
  <c r="S4421" i="1"/>
  <c r="R4421" i="1"/>
  <c r="Q4421" i="1"/>
  <c r="P4421" i="1"/>
  <c r="O4421" i="1"/>
  <c r="M4421" i="1"/>
  <c r="N4421" i="1" s="1"/>
  <c r="T4420" i="1"/>
  <c r="S4420" i="1"/>
  <c r="R4420" i="1"/>
  <c r="Q4420" i="1"/>
  <c r="P4420" i="1"/>
  <c r="O4420" i="1"/>
  <c r="M4420" i="1"/>
  <c r="N4420" i="1" s="1"/>
  <c r="T4419" i="1"/>
  <c r="S4419" i="1"/>
  <c r="R4419" i="1"/>
  <c r="Q4419" i="1"/>
  <c r="P4419" i="1"/>
  <c r="O4419" i="1"/>
  <c r="N4419" i="1"/>
  <c r="M4419" i="1"/>
  <c r="T4418" i="1"/>
  <c r="S4418" i="1"/>
  <c r="R4418" i="1"/>
  <c r="Q4418" i="1"/>
  <c r="P4418" i="1"/>
  <c r="O4418" i="1"/>
  <c r="N4418" i="1"/>
  <c r="M4418" i="1"/>
  <c r="T4417" i="1"/>
  <c r="S4417" i="1"/>
  <c r="R4417" i="1"/>
  <c r="Q4417" i="1"/>
  <c r="P4417" i="1"/>
  <c r="O4417" i="1"/>
  <c r="N4417" i="1"/>
  <c r="M4417" i="1"/>
  <c r="T4416" i="1"/>
  <c r="S4416" i="1"/>
  <c r="R4416" i="1"/>
  <c r="Q4416" i="1"/>
  <c r="P4416" i="1"/>
  <c r="O4416" i="1"/>
  <c r="M4416" i="1"/>
  <c r="N4416" i="1" s="1"/>
  <c r="T4415" i="1"/>
  <c r="S4415" i="1"/>
  <c r="R4415" i="1"/>
  <c r="Q4415" i="1"/>
  <c r="P4415" i="1"/>
  <c r="O4415" i="1"/>
  <c r="M4415" i="1"/>
  <c r="N4415" i="1" s="1"/>
  <c r="T4414" i="1"/>
  <c r="S4414" i="1"/>
  <c r="R4414" i="1"/>
  <c r="Q4414" i="1"/>
  <c r="P4414" i="1"/>
  <c r="O4414" i="1"/>
  <c r="M4414" i="1"/>
  <c r="N4414" i="1" s="1"/>
  <c r="T4413" i="1"/>
  <c r="S4413" i="1"/>
  <c r="R4413" i="1"/>
  <c r="Q4413" i="1"/>
  <c r="P4413" i="1"/>
  <c r="O4413" i="1"/>
  <c r="M4413" i="1"/>
  <c r="N4413" i="1" s="1"/>
  <c r="T4412" i="1"/>
  <c r="S4412" i="1"/>
  <c r="R4412" i="1"/>
  <c r="Q4412" i="1"/>
  <c r="P4412" i="1"/>
  <c r="O4412" i="1"/>
  <c r="M4412" i="1"/>
  <c r="N4412" i="1" s="1"/>
  <c r="T4411" i="1"/>
  <c r="S4411" i="1"/>
  <c r="R4411" i="1"/>
  <c r="Q4411" i="1"/>
  <c r="P4411" i="1"/>
  <c r="O4411" i="1"/>
  <c r="N4411" i="1"/>
  <c r="M4411" i="1"/>
  <c r="T4410" i="1"/>
  <c r="S4410" i="1"/>
  <c r="R4410" i="1"/>
  <c r="Q4410" i="1"/>
  <c r="P4410" i="1"/>
  <c r="O4410" i="1"/>
  <c r="N4410" i="1"/>
  <c r="M4410" i="1"/>
  <c r="T4409" i="1"/>
  <c r="S4409" i="1"/>
  <c r="R4409" i="1"/>
  <c r="Q4409" i="1"/>
  <c r="P4409" i="1"/>
  <c r="O4409" i="1"/>
  <c r="N4409" i="1"/>
  <c r="M4409" i="1"/>
  <c r="T4408" i="1"/>
  <c r="S4408" i="1"/>
  <c r="R4408" i="1"/>
  <c r="Q4408" i="1"/>
  <c r="P4408" i="1"/>
  <c r="O4408" i="1"/>
  <c r="N4408" i="1"/>
  <c r="M4408" i="1"/>
  <c r="T4407" i="1"/>
  <c r="S4407" i="1"/>
  <c r="R4407" i="1"/>
  <c r="Q4407" i="1"/>
  <c r="P4407" i="1"/>
  <c r="O4407" i="1"/>
  <c r="N4407" i="1"/>
  <c r="M4407" i="1"/>
  <c r="T4406" i="1"/>
  <c r="S4406" i="1"/>
  <c r="R4406" i="1"/>
  <c r="Q4406" i="1"/>
  <c r="P4406" i="1"/>
  <c r="O4406" i="1"/>
  <c r="N4406" i="1"/>
  <c r="M4406" i="1"/>
  <c r="T4405" i="1"/>
  <c r="S4405" i="1"/>
  <c r="R4405" i="1"/>
  <c r="Q4405" i="1"/>
  <c r="P4405" i="1"/>
  <c r="O4405" i="1"/>
  <c r="N4405" i="1"/>
  <c r="M4405" i="1"/>
  <c r="T4404" i="1"/>
  <c r="S4404" i="1"/>
  <c r="R4404" i="1"/>
  <c r="Q4404" i="1"/>
  <c r="P4404" i="1"/>
  <c r="O4404" i="1"/>
  <c r="N4404" i="1"/>
  <c r="M4404" i="1"/>
  <c r="T4403" i="1"/>
  <c r="S4403" i="1"/>
  <c r="R4403" i="1"/>
  <c r="Q4403" i="1"/>
  <c r="P4403" i="1"/>
  <c r="O4403" i="1"/>
  <c r="N4403" i="1"/>
  <c r="M4403" i="1"/>
  <c r="T4402" i="1"/>
  <c r="S4402" i="1"/>
  <c r="R4402" i="1"/>
  <c r="Q4402" i="1"/>
  <c r="P4402" i="1"/>
  <c r="O4402" i="1"/>
  <c r="N4402" i="1"/>
  <c r="M4402" i="1"/>
  <c r="T4401" i="1"/>
  <c r="S4401" i="1"/>
  <c r="R4401" i="1"/>
  <c r="Q4401" i="1"/>
  <c r="P4401" i="1"/>
  <c r="O4401" i="1"/>
  <c r="N4401" i="1"/>
  <c r="M4401" i="1"/>
  <c r="T4400" i="1"/>
  <c r="S4400" i="1"/>
  <c r="R4400" i="1"/>
  <c r="Q4400" i="1"/>
  <c r="P4400" i="1"/>
  <c r="O4400" i="1"/>
  <c r="N4400" i="1"/>
  <c r="M4400" i="1"/>
  <c r="T4399" i="1"/>
  <c r="S4399" i="1"/>
  <c r="R4399" i="1"/>
  <c r="Q4399" i="1"/>
  <c r="P4399" i="1"/>
  <c r="O4399" i="1"/>
  <c r="N4399" i="1"/>
  <c r="M4399" i="1"/>
  <c r="T4398" i="1"/>
  <c r="S4398" i="1"/>
  <c r="R4398" i="1"/>
  <c r="Q4398" i="1"/>
  <c r="P4398" i="1"/>
  <c r="O4398" i="1"/>
  <c r="N4398" i="1"/>
  <c r="M4398" i="1"/>
  <c r="T4397" i="1"/>
  <c r="S4397" i="1"/>
  <c r="R4397" i="1"/>
  <c r="Q4397" i="1"/>
  <c r="P4397" i="1"/>
  <c r="O4397" i="1"/>
  <c r="N4397" i="1"/>
  <c r="M4397" i="1"/>
  <c r="T4396" i="1"/>
  <c r="S4396" i="1"/>
  <c r="R4396" i="1"/>
  <c r="Q4396" i="1"/>
  <c r="P4396" i="1"/>
  <c r="O4396" i="1"/>
  <c r="N4396" i="1"/>
  <c r="M4396" i="1"/>
  <c r="T4395" i="1"/>
  <c r="S4395" i="1"/>
  <c r="R4395" i="1"/>
  <c r="Q4395" i="1"/>
  <c r="P4395" i="1"/>
  <c r="O4395" i="1"/>
  <c r="N4395" i="1"/>
  <c r="M4395" i="1"/>
  <c r="T4394" i="1"/>
  <c r="S4394" i="1"/>
  <c r="R4394" i="1"/>
  <c r="Q4394" i="1"/>
  <c r="P4394" i="1"/>
  <c r="O4394" i="1"/>
  <c r="N4394" i="1"/>
  <c r="M4394" i="1"/>
  <c r="T4393" i="1"/>
  <c r="S4393" i="1"/>
  <c r="R4393" i="1"/>
  <c r="Q4393" i="1"/>
  <c r="P4393" i="1"/>
  <c r="O4393" i="1"/>
  <c r="N4393" i="1"/>
  <c r="M4393" i="1"/>
  <c r="T4392" i="1"/>
  <c r="S4392" i="1"/>
  <c r="R4392" i="1"/>
  <c r="Q4392" i="1"/>
  <c r="P4392" i="1"/>
  <c r="O4392" i="1"/>
  <c r="N4392" i="1"/>
  <c r="M4392" i="1"/>
  <c r="T4391" i="1"/>
  <c r="S4391" i="1"/>
  <c r="R4391" i="1"/>
  <c r="Q4391" i="1"/>
  <c r="P4391" i="1"/>
  <c r="O4391" i="1"/>
  <c r="N4391" i="1"/>
  <c r="M4391" i="1"/>
  <c r="T4390" i="1"/>
  <c r="S4390" i="1"/>
  <c r="R4390" i="1"/>
  <c r="Q4390" i="1"/>
  <c r="P4390" i="1"/>
  <c r="O4390" i="1"/>
  <c r="N4390" i="1"/>
  <c r="M4390" i="1"/>
  <c r="T4389" i="1"/>
  <c r="S4389" i="1"/>
  <c r="R4389" i="1"/>
  <c r="Q4389" i="1"/>
  <c r="P4389" i="1"/>
  <c r="O4389" i="1"/>
  <c r="N4389" i="1"/>
  <c r="M4389" i="1"/>
  <c r="T4388" i="1"/>
  <c r="S4388" i="1"/>
  <c r="R4388" i="1"/>
  <c r="Q4388" i="1"/>
  <c r="P4388" i="1"/>
  <c r="O4388" i="1"/>
  <c r="N4388" i="1"/>
  <c r="M4388" i="1"/>
  <c r="T4387" i="1"/>
  <c r="S4387" i="1"/>
  <c r="R4387" i="1"/>
  <c r="Q4387" i="1"/>
  <c r="P4387" i="1"/>
  <c r="O4387" i="1"/>
  <c r="N4387" i="1"/>
  <c r="M4387" i="1"/>
  <c r="T4386" i="1"/>
  <c r="S4386" i="1"/>
  <c r="R4386" i="1"/>
  <c r="Q4386" i="1"/>
  <c r="P4386" i="1"/>
  <c r="O4386" i="1"/>
  <c r="N4386" i="1"/>
  <c r="M4386" i="1"/>
  <c r="T4385" i="1"/>
  <c r="S4385" i="1"/>
  <c r="R4385" i="1"/>
  <c r="Q4385" i="1"/>
  <c r="P4385" i="1"/>
  <c r="O4385" i="1"/>
  <c r="N4385" i="1"/>
  <c r="M4385" i="1"/>
  <c r="T4384" i="1"/>
  <c r="S4384" i="1"/>
  <c r="R4384" i="1"/>
  <c r="Q4384" i="1"/>
  <c r="P4384" i="1"/>
  <c r="O4384" i="1"/>
  <c r="N4384" i="1"/>
  <c r="M4384" i="1"/>
  <c r="T4383" i="1"/>
  <c r="S4383" i="1"/>
  <c r="R4383" i="1"/>
  <c r="Q4383" i="1"/>
  <c r="P4383" i="1"/>
  <c r="O4383" i="1"/>
  <c r="N4383" i="1"/>
  <c r="M4383" i="1"/>
  <c r="T4382" i="1"/>
  <c r="S4382" i="1"/>
  <c r="R4382" i="1"/>
  <c r="Q4382" i="1"/>
  <c r="P4382" i="1"/>
  <c r="O4382" i="1"/>
  <c r="N4382" i="1"/>
  <c r="M4382" i="1"/>
  <c r="T4381" i="1"/>
  <c r="S4381" i="1"/>
  <c r="R4381" i="1"/>
  <c r="Q4381" i="1"/>
  <c r="P4381" i="1"/>
  <c r="O4381" i="1"/>
  <c r="N4381" i="1"/>
  <c r="M4381" i="1"/>
  <c r="T4380" i="1"/>
  <c r="S4380" i="1"/>
  <c r="R4380" i="1"/>
  <c r="Q4380" i="1"/>
  <c r="P4380" i="1"/>
  <c r="O4380" i="1"/>
  <c r="N4380" i="1"/>
  <c r="M4380" i="1"/>
  <c r="T4379" i="1"/>
  <c r="S4379" i="1"/>
  <c r="R4379" i="1"/>
  <c r="Q4379" i="1"/>
  <c r="P4379" i="1"/>
  <c r="O4379" i="1"/>
  <c r="N4379" i="1"/>
  <c r="M4379" i="1"/>
  <c r="T4378" i="1"/>
  <c r="S4378" i="1"/>
  <c r="R4378" i="1"/>
  <c r="Q4378" i="1"/>
  <c r="P4378" i="1"/>
  <c r="O4378" i="1"/>
  <c r="N4378" i="1"/>
  <c r="M4378" i="1"/>
  <c r="T4377" i="1"/>
  <c r="S4377" i="1"/>
  <c r="R4377" i="1"/>
  <c r="Q4377" i="1"/>
  <c r="P4377" i="1"/>
  <c r="O4377" i="1"/>
  <c r="N4377" i="1"/>
  <c r="M4377" i="1"/>
  <c r="T4376" i="1"/>
  <c r="S4376" i="1"/>
  <c r="R4376" i="1"/>
  <c r="Q4376" i="1"/>
  <c r="P4376" i="1"/>
  <c r="O4376" i="1"/>
  <c r="N4376" i="1"/>
  <c r="M4376" i="1"/>
  <c r="T4375" i="1"/>
  <c r="S4375" i="1"/>
  <c r="R4375" i="1"/>
  <c r="Q4375" i="1"/>
  <c r="P4375" i="1"/>
  <c r="O4375" i="1"/>
  <c r="N4375" i="1"/>
  <c r="M4375" i="1"/>
  <c r="T4374" i="1"/>
  <c r="S4374" i="1"/>
  <c r="R4374" i="1"/>
  <c r="Q4374" i="1"/>
  <c r="P4374" i="1"/>
  <c r="O4374" i="1"/>
  <c r="N4374" i="1"/>
  <c r="M4374" i="1"/>
  <c r="T4373" i="1"/>
  <c r="S4373" i="1"/>
  <c r="R4373" i="1"/>
  <c r="Q4373" i="1"/>
  <c r="P4373" i="1"/>
  <c r="O4373" i="1"/>
  <c r="N4373" i="1"/>
  <c r="M4373" i="1"/>
  <c r="T4372" i="1"/>
  <c r="S4372" i="1"/>
  <c r="R4372" i="1"/>
  <c r="Q4372" i="1"/>
  <c r="P4372" i="1"/>
  <c r="O4372" i="1"/>
  <c r="N4372" i="1"/>
  <c r="M4372" i="1"/>
  <c r="T4371" i="1"/>
  <c r="S4371" i="1"/>
  <c r="R4371" i="1"/>
  <c r="Q4371" i="1"/>
  <c r="P4371" i="1"/>
  <c r="O4371" i="1"/>
  <c r="N4371" i="1"/>
  <c r="M4371" i="1"/>
  <c r="T4370" i="1"/>
  <c r="S4370" i="1"/>
  <c r="R4370" i="1"/>
  <c r="Q4370" i="1"/>
  <c r="P4370" i="1"/>
  <c r="O4370" i="1"/>
  <c r="N4370" i="1"/>
  <c r="M4370" i="1"/>
  <c r="T4369" i="1"/>
  <c r="S4369" i="1"/>
  <c r="R4369" i="1"/>
  <c r="Q4369" i="1"/>
  <c r="P4369" i="1"/>
  <c r="O4369" i="1"/>
  <c r="N4369" i="1"/>
  <c r="M4369" i="1"/>
  <c r="T4368" i="1"/>
  <c r="S4368" i="1"/>
  <c r="R4368" i="1"/>
  <c r="Q4368" i="1"/>
  <c r="P4368" i="1"/>
  <c r="O4368" i="1"/>
  <c r="N4368" i="1"/>
  <c r="M4368" i="1"/>
  <c r="T4367" i="1"/>
  <c r="S4367" i="1"/>
  <c r="R4367" i="1"/>
  <c r="Q4367" i="1"/>
  <c r="P4367" i="1"/>
  <c r="O4367" i="1"/>
  <c r="N4367" i="1"/>
  <c r="M4367" i="1"/>
  <c r="T4366" i="1"/>
  <c r="S4366" i="1"/>
  <c r="R4366" i="1"/>
  <c r="Q4366" i="1"/>
  <c r="P4366" i="1"/>
  <c r="O4366" i="1"/>
  <c r="N4366" i="1"/>
  <c r="M4366" i="1"/>
  <c r="T4365" i="1"/>
  <c r="S4365" i="1"/>
  <c r="R4365" i="1"/>
  <c r="Q4365" i="1"/>
  <c r="P4365" i="1"/>
  <c r="O4365" i="1"/>
  <c r="N4365" i="1"/>
  <c r="M4365" i="1"/>
  <c r="T4364" i="1"/>
  <c r="S4364" i="1"/>
  <c r="R4364" i="1"/>
  <c r="Q4364" i="1"/>
  <c r="P4364" i="1"/>
  <c r="O4364" i="1"/>
  <c r="N4364" i="1"/>
  <c r="M4364" i="1"/>
  <c r="T4363" i="1"/>
  <c r="S4363" i="1"/>
  <c r="R4363" i="1"/>
  <c r="Q4363" i="1"/>
  <c r="P4363" i="1"/>
  <c r="O4363" i="1"/>
  <c r="N4363" i="1"/>
  <c r="M4363" i="1"/>
  <c r="T4362" i="1"/>
  <c r="S4362" i="1"/>
  <c r="R4362" i="1"/>
  <c r="Q4362" i="1"/>
  <c r="P4362" i="1"/>
  <c r="O4362" i="1"/>
  <c r="N4362" i="1"/>
  <c r="M4362" i="1"/>
  <c r="T4361" i="1"/>
  <c r="S4361" i="1"/>
  <c r="R4361" i="1"/>
  <c r="Q4361" i="1"/>
  <c r="P4361" i="1"/>
  <c r="O4361" i="1"/>
  <c r="N4361" i="1"/>
  <c r="M4361" i="1"/>
  <c r="T4360" i="1"/>
  <c r="S4360" i="1"/>
  <c r="R4360" i="1"/>
  <c r="Q4360" i="1"/>
  <c r="P4360" i="1"/>
  <c r="O4360" i="1"/>
  <c r="N4360" i="1"/>
  <c r="M4360" i="1"/>
  <c r="T4359" i="1"/>
  <c r="S4359" i="1"/>
  <c r="R4359" i="1"/>
  <c r="Q4359" i="1"/>
  <c r="P4359" i="1"/>
  <c r="O4359" i="1"/>
  <c r="N4359" i="1"/>
  <c r="M4359" i="1"/>
  <c r="T4358" i="1"/>
  <c r="S4358" i="1"/>
  <c r="R4358" i="1"/>
  <c r="Q4358" i="1"/>
  <c r="P4358" i="1"/>
  <c r="O4358" i="1"/>
  <c r="N4358" i="1"/>
  <c r="M4358" i="1"/>
  <c r="T4357" i="1"/>
  <c r="S4357" i="1"/>
  <c r="R4357" i="1"/>
  <c r="Q4357" i="1"/>
  <c r="P4357" i="1"/>
  <c r="O4357" i="1"/>
  <c r="N4357" i="1"/>
  <c r="M4357" i="1"/>
  <c r="T4356" i="1"/>
  <c r="S4356" i="1"/>
  <c r="R4356" i="1"/>
  <c r="Q4356" i="1"/>
  <c r="P4356" i="1"/>
  <c r="O4356" i="1"/>
  <c r="N4356" i="1"/>
  <c r="M4356" i="1"/>
  <c r="T4355" i="1"/>
  <c r="S4355" i="1"/>
  <c r="R4355" i="1"/>
  <c r="Q4355" i="1"/>
  <c r="P4355" i="1"/>
  <c r="O4355" i="1"/>
  <c r="N4355" i="1"/>
  <c r="M4355" i="1"/>
  <c r="T4354" i="1"/>
  <c r="S4354" i="1"/>
  <c r="R4354" i="1"/>
  <c r="Q4354" i="1"/>
  <c r="P4354" i="1"/>
  <c r="O4354" i="1"/>
  <c r="N4354" i="1"/>
  <c r="M4354" i="1"/>
  <c r="T4353" i="1"/>
  <c r="S4353" i="1"/>
  <c r="R4353" i="1"/>
  <c r="Q4353" i="1"/>
  <c r="P4353" i="1"/>
  <c r="O4353" i="1"/>
  <c r="N4353" i="1"/>
  <c r="M4353" i="1"/>
  <c r="T4352" i="1"/>
  <c r="S4352" i="1"/>
  <c r="R4352" i="1"/>
  <c r="Q4352" i="1"/>
  <c r="P4352" i="1"/>
  <c r="O4352" i="1"/>
  <c r="N4352" i="1"/>
  <c r="M4352" i="1"/>
  <c r="T4351" i="1"/>
  <c r="S4351" i="1"/>
  <c r="R4351" i="1"/>
  <c r="Q4351" i="1"/>
  <c r="P4351" i="1"/>
  <c r="O4351" i="1"/>
  <c r="N4351" i="1"/>
  <c r="M4351" i="1"/>
  <c r="T4350" i="1"/>
  <c r="S4350" i="1"/>
  <c r="R4350" i="1"/>
  <c r="Q4350" i="1"/>
  <c r="P4350" i="1"/>
  <c r="O4350" i="1"/>
  <c r="N4350" i="1"/>
  <c r="M4350" i="1"/>
  <c r="T4349" i="1"/>
  <c r="S4349" i="1"/>
  <c r="R4349" i="1"/>
  <c r="Q4349" i="1"/>
  <c r="P4349" i="1"/>
  <c r="O4349" i="1"/>
  <c r="N4349" i="1"/>
  <c r="M4349" i="1"/>
  <c r="T4348" i="1"/>
  <c r="S4348" i="1"/>
  <c r="R4348" i="1"/>
  <c r="Q4348" i="1"/>
  <c r="P4348" i="1"/>
  <c r="O4348" i="1"/>
  <c r="N4348" i="1"/>
  <c r="M4348" i="1"/>
  <c r="T4347" i="1"/>
  <c r="S4347" i="1"/>
  <c r="R4347" i="1"/>
  <c r="Q4347" i="1"/>
  <c r="P4347" i="1"/>
  <c r="O4347" i="1"/>
  <c r="N4347" i="1"/>
  <c r="M4347" i="1"/>
  <c r="T4346" i="1"/>
  <c r="S4346" i="1"/>
  <c r="R4346" i="1"/>
  <c r="Q4346" i="1"/>
  <c r="P4346" i="1"/>
  <c r="O4346" i="1"/>
  <c r="N4346" i="1"/>
  <c r="M4346" i="1"/>
  <c r="T4345" i="1"/>
  <c r="S4345" i="1"/>
  <c r="R4345" i="1"/>
  <c r="Q4345" i="1"/>
  <c r="P4345" i="1"/>
  <c r="O4345" i="1"/>
  <c r="N4345" i="1"/>
  <c r="M4345" i="1"/>
  <c r="T4344" i="1"/>
  <c r="S4344" i="1"/>
  <c r="R4344" i="1"/>
  <c r="Q4344" i="1"/>
  <c r="P4344" i="1"/>
  <c r="O4344" i="1"/>
  <c r="N4344" i="1"/>
  <c r="M4344" i="1"/>
  <c r="T4343" i="1"/>
  <c r="S4343" i="1"/>
  <c r="R4343" i="1"/>
  <c r="Q4343" i="1"/>
  <c r="P4343" i="1"/>
  <c r="O4343" i="1"/>
  <c r="N4343" i="1"/>
  <c r="M4343" i="1"/>
  <c r="T4342" i="1"/>
  <c r="S4342" i="1"/>
  <c r="R4342" i="1"/>
  <c r="Q4342" i="1"/>
  <c r="P4342" i="1"/>
  <c r="O4342" i="1"/>
  <c r="N4342" i="1"/>
  <c r="M4342" i="1"/>
  <c r="T4341" i="1"/>
  <c r="S4341" i="1"/>
  <c r="R4341" i="1"/>
  <c r="Q4341" i="1"/>
  <c r="P4341" i="1"/>
  <c r="O4341" i="1"/>
  <c r="N4341" i="1"/>
  <c r="M4341" i="1"/>
  <c r="T4340" i="1"/>
  <c r="S4340" i="1"/>
  <c r="R4340" i="1"/>
  <c r="Q4340" i="1"/>
  <c r="P4340" i="1"/>
  <c r="O4340" i="1"/>
  <c r="N4340" i="1"/>
  <c r="M4340" i="1"/>
  <c r="T4339" i="1"/>
  <c r="S4339" i="1"/>
  <c r="R4339" i="1"/>
  <c r="Q4339" i="1"/>
  <c r="P4339" i="1"/>
  <c r="O4339" i="1"/>
  <c r="N4339" i="1"/>
  <c r="M4339" i="1"/>
  <c r="T4338" i="1"/>
  <c r="S4338" i="1"/>
  <c r="R4338" i="1"/>
  <c r="Q4338" i="1"/>
  <c r="P4338" i="1"/>
  <c r="O4338" i="1"/>
  <c r="N4338" i="1"/>
  <c r="M4338" i="1"/>
  <c r="T4337" i="1"/>
  <c r="S4337" i="1"/>
  <c r="R4337" i="1"/>
  <c r="Q4337" i="1"/>
  <c r="P4337" i="1"/>
  <c r="O4337" i="1"/>
  <c r="N4337" i="1"/>
  <c r="M4337" i="1"/>
  <c r="T4336" i="1"/>
  <c r="S4336" i="1"/>
  <c r="R4336" i="1"/>
  <c r="Q4336" i="1"/>
  <c r="P4336" i="1"/>
  <c r="O4336" i="1"/>
  <c r="N4336" i="1"/>
  <c r="M4336" i="1"/>
  <c r="T4335" i="1"/>
  <c r="S4335" i="1"/>
  <c r="R4335" i="1"/>
  <c r="Q4335" i="1"/>
  <c r="P4335" i="1"/>
  <c r="O4335" i="1"/>
  <c r="N4335" i="1"/>
  <c r="M4335" i="1"/>
  <c r="T4334" i="1"/>
  <c r="S4334" i="1"/>
  <c r="R4334" i="1"/>
  <c r="Q4334" i="1"/>
  <c r="P4334" i="1"/>
  <c r="O4334" i="1"/>
  <c r="N4334" i="1"/>
  <c r="M4334" i="1"/>
  <c r="T4333" i="1"/>
  <c r="S4333" i="1"/>
  <c r="R4333" i="1"/>
  <c r="Q4333" i="1"/>
  <c r="P4333" i="1"/>
  <c r="O4333" i="1"/>
  <c r="N4333" i="1"/>
  <c r="M4333" i="1"/>
  <c r="T4332" i="1"/>
  <c r="S4332" i="1"/>
  <c r="R4332" i="1"/>
  <c r="Q4332" i="1"/>
  <c r="P4332" i="1"/>
  <c r="O4332" i="1"/>
  <c r="N4332" i="1"/>
  <c r="M4332" i="1"/>
  <c r="T4331" i="1"/>
  <c r="S4331" i="1"/>
  <c r="R4331" i="1"/>
  <c r="Q4331" i="1"/>
  <c r="P4331" i="1"/>
  <c r="O4331" i="1"/>
  <c r="N4331" i="1"/>
  <c r="M4331" i="1"/>
  <c r="T4330" i="1"/>
  <c r="S4330" i="1"/>
  <c r="R4330" i="1"/>
  <c r="Q4330" i="1"/>
  <c r="P4330" i="1"/>
  <c r="O4330" i="1"/>
  <c r="N4330" i="1"/>
  <c r="M4330" i="1"/>
  <c r="T4329" i="1"/>
  <c r="S4329" i="1"/>
  <c r="R4329" i="1"/>
  <c r="Q4329" i="1"/>
  <c r="P4329" i="1"/>
  <c r="O4329" i="1"/>
  <c r="N4329" i="1"/>
  <c r="M4329" i="1"/>
  <c r="T4328" i="1"/>
  <c r="S4328" i="1"/>
  <c r="R4328" i="1"/>
  <c r="Q4328" i="1"/>
  <c r="P4328" i="1"/>
  <c r="O4328" i="1"/>
  <c r="N4328" i="1"/>
  <c r="M4328" i="1"/>
  <c r="T4327" i="1"/>
  <c r="S4327" i="1"/>
  <c r="R4327" i="1"/>
  <c r="Q4327" i="1"/>
  <c r="P4327" i="1"/>
  <c r="O4327" i="1"/>
  <c r="N4327" i="1"/>
  <c r="M4327" i="1"/>
  <c r="T4326" i="1"/>
  <c r="S4326" i="1"/>
  <c r="R4326" i="1"/>
  <c r="Q4326" i="1"/>
  <c r="P4326" i="1"/>
  <c r="O4326" i="1"/>
  <c r="N4326" i="1"/>
  <c r="M4326" i="1"/>
  <c r="T4325" i="1"/>
  <c r="S4325" i="1"/>
  <c r="R4325" i="1"/>
  <c r="Q4325" i="1"/>
  <c r="P4325" i="1"/>
  <c r="O4325" i="1"/>
  <c r="N4325" i="1"/>
  <c r="M4325" i="1"/>
  <c r="T4324" i="1"/>
  <c r="S4324" i="1"/>
  <c r="R4324" i="1"/>
  <c r="Q4324" i="1"/>
  <c r="P4324" i="1"/>
  <c r="O4324" i="1"/>
  <c r="N4324" i="1"/>
  <c r="M4324" i="1"/>
  <c r="T4323" i="1"/>
  <c r="S4323" i="1"/>
  <c r="R4323" i="1"/>
  <c r="Q4323" i="1"/>
  <c r="P4323" i="1"/>
  <c r="O4323" i="1"/>
  <c r="N4323" i="1"/>
  <c r="M4323" i="1"/>
  <c r="T4322" i="1"/>
  <c r="S4322" i="1"/>
  <c r="R4322" i="1"/>
  <c r="Q4322" i="1"/>
  <c r="P4322" i="1"/>
  <c r="O4322" i="1"/>
  <c r="N4322" i="1"/>
  <c r="M4322" i="1"/>
  <c r="T4321" i="1"/>
  <c r="S4321" i="1"/>
  <c r="R4321" i="1"/>
  <c r="Q4321" i="1"/>
  <c r="P4321" i="1"/>
  <c r="O4321" i="1"/>
  <c r="N4321" i="1"/>
  <c r="M4321" i="1"/>
  <c r="T4320" i="1"/>
  <c r="S4320" i="1"/>
  <c r="R4320" i="1"/>
  <c r="Q4320" i="1"/>
  <c r="P4320" i="1"/>
  <c r="O4320" i="1"/>
  <c r="N4320" i="1"/>
  <c r="M4320" i="1"/>
  <c r="T4319" i="1"/>
  <c r="S4319" i="1"/>
  <c r="R4319" i="1"/>
  <c r="Q4319" i="1"/>
  <c r="P4319" i="1"/>
  <c r="O4319" i="1"/>
  <c r="N4319" i="1"/>
  <c r="M4319" i="1"/>
  <c r="T4318" i="1"/>
  <c r="S4318" i="1"/>
  <c r="R4318" i="1"/>
  <c r="Q4318" i="1"/>
  <c r="P4318" i="1"/>
  <c r="O4318" i="1"/>
  <c r="N4318" i="1"/>
  <c r="M4318" i="1"/>
  <c r="T4317" i="1"/>
  <c r="S4317" i="1"/>
  <c r="R4317" i="1"/>
  <c r="Q4317" i="1"/>
  <c r="P4317" i="1"/>
  <c r="O4317" i="1"/>
  <c r="N4317" i="1"/>
  <c r="M4317" i="1"/>
  <c r="T4316" i="1"/>
  <c r="S4316" i="1"/>
  <c r="R4316" i="1"/>
  <c r="Q4316" i="1"/>
  <c r="P4316" i="1"/>
  <c r="O4316" i="1"/>
  <c r="N4316" i="1"/>
  <c r="M4316" i="1"/>
  <c r="T4315" i="1"/>
  <c r="S4315" i="1"/>
  <c r="R4315" i="1"/>
  <c r="Q4315" i="1"/>
  <c r="P4315" i="1"/>
  <c r="O4315" i="1"/>
  <c r="N4315" i="1"/>
  <c r="M4315" i="1"/>
  <c r="T4314" i="1"/>
  <c r="S4314" i="1"/>
  <c r="R4314" i="1"/>
  <c r="Q4314" i="1"/>
  <c r="P4314" i="1"/>
  <c r="O4314" i="1"/>
  <c r="N4314" i="1"/>
  <c r="M4314" i="1"/>
  <c r="T4313" i="1"/>
  <c r="S4313" i="1"/>
  <c r="R4313" i="1"/>
  <c r="Q4313" i="1"/>
  <c r="P4313" i="1"/>
  <c r="O4313" i="1"/>
  <c r="M4313" i="1"/>
  <c r="N4313" i="1" s="1"/>
  <c r="T4312" i="1"/>
  <c r="S4312" i="1"/>
  <c r="R4312" i="1"/>
  <c r="Q4312" i="1"/>
  <c r="P4312" i="1"/>
  <c r="O4312" i="1"/>
  <c r="M4312" i="1"/>
  <c r="N4312" i="1" s="1"/>
  <c r="T4311" i="1"/>
  <c r="S4311" i="1"/>
  <c r="R4311" i="1"/>
  <c r="Q4311" i="1"/>
  <c r="P4311" i="1"/>
  <c r="O4311" i="1"/>
  <c r="M4311" i="1"/>
  <c r="N4311" i="1" s="1"/>
  <c r="T4310" i="1"/>
  <c r="S4310" i="1"/>
  <c r="R4310" i="1"/>
  <c r="Q4310" i="1"/>
  <c r="P4310" i="1"/>
  <c r="O4310" i="1"/>
  <c r="M4310" i="1"/>
  <c r="N4310" i="1" s="1"/>
  <c r="T4309" i="1"/>
  <c r="S4309" i="1"/>
  <c r="R4309" i="1"/>
  <c r="Q4309" i="1"/>
  <c r="P4309" i="1"/>
  <c r="O4309" i="1"/>
  <c r="M4309" i="1"/>
  <c r="N4309" i="1" s="1"/>
  <c r="T4308" i="1"/>
  <c r="S4308" i="1"/>
  <c r="R4308" i="1"/>
  <c r="Q4308" i="1"/>
  <c r="P4308" i="1"/>
  <c r="O4308" i="1"/>
  <c r="M4308" i="1"/>
  <c r="N4308" i="1" s="1"/>
  <c r="T4307" i="1"/>
  <c r="S4307" i="1"/>
  <c r="R4307" i="1"/>
  <c r="Q4307" i="1"/>
  <c r="P4307" i="1"/>
  <c r="O4307" i="1"/>
  <c r="M4307" i="1"/>
  <c r="N4307" i="1" s="1"/>
  <c r="T4306" i="1"/>
  <c r="S4306" i="1"/>
  <c r="R4306" i="1"/>
  <c r="Q4306" i="1"/>
  <c r="P4306" i="1"/>
  <c r="O4306" i="1"/>
  <c r="M4306" i="1"/>
  <c r="N4306" i="1" s="1"/>
  <c r="T4305" i="1"/>
  <c r="S4305" i="1"/>
  <c r="R4305" i="1"/>
  <c r="Q4305" i="1"/>
  <c r="P4305" i="1"/>
  <c r="O4305" i="1"/>
  <c r="M4305" i="1"/>
  <c r="N4305" i="1" s="1"/>
  <c r="T4304" i="1"/>
  <c r="S4304" i="1"/>
  <c r="R4304" i="1"/>
  <c r="Q4304" i="1"/>
  <c r="P4304" i="1"/>
  <c r="O4304" i="1"/>
  <c r="M4304" i="1"/>
  <c r="N4304" i="1" s="1"/>
  <c r="T4303" i="1"/>
  <c r="S4303" i="1"/>
  <c r="R4303" i="1"/>
  <c r="Q4303" i="1"/>
  <c r="P4303" i="1"/>
  <c r="O4303" i="1"/>
  <c r="M4303" i="1"/>
  <c r="N4303" i="1" s="1"/>
  <c r="T4302" i="1"/>
  <c r="S4302" i="1"/>
  <c r="R4302" i="1"/>
  <c r="Q4302" i="1"/>
  <c r="P4302" i="1"/>
  <c r="O4302" i="1"/>
  <c r="N4302" i="1"/>
  <c r="M4302" i="1"/>
  <c r="T4301" i="1"/>
  <c r="S4301" i="1"/>
  <c r="R4301" i="1"/>
  <c r="Q4301" i="1"/>
  <c r="P4301" i="1"/>
  <c r="O4301" i="1"/>
  <c r="N4301" i="1"/>
  <c r="M4301" i="1"/>
  <c r="T4300" i="1"/>
  <c r="S4300" i="1"/>
  <c r="R4300" i="1"/>
  <c r="Q4300" i="1"/>
  <c r="P4300" i="1"/>
  <c r="O4300" i="1"/>
  <c r="N4300" i="1"/>
  <c r="M4300" i="1"/>
  <c r="T4299" i="1"/>
  <c r="S4299" i="1"/>
  <c r="R4299" i="1"/>
  <c r="Q4299" i="1"/>
  <c r="P4299" i="1"/>
  <c r="O4299" i="1"/>
  <c r="N4299" i="1"/>
  <c r="M4299" i="1"/>
  <c r="T4298" i="1"/>
  <c r="S4298" i="1"/>
  <c r="R4298" i="1"/>
  <c r="Q4298" i="1"/>
  <c r="P4298" i="1"/>
  <c r="O4298" i="1"/>
  <c r="N4298" i="1"/>
  <c r="M4298" i="1"/>
  <c r="T4297" i="1"/>
  <c r="S4297" i="1"/>
  <c r="R4297" i="1"/>
  <c r="Q4297" i="1"/>
  <c r="P4297" i="1"/>
  <c r="O4297" i="1"/>
  <c r="N4297" i="1"/>
  <c r="M4297" i="1"/>
  <c r="T4296" i="1"/>
  <c r="S4296" i="1"/>
  <c r="R4296" i="1"/>
  <c r="Q4296" i="1"/>
  <c r="P4296" i="1"/>
  <c r="O4296" i="1"/>
  <c r="N4296" i="1"/>
  <c r="M4296" i="1"/>
  <c r="T4295" i="1"/>
  <c r="S4295" i="1"/>
  <c r="R4295" i="1"/>
  <c r="Q4295" i="1"/>
  <c r="P4295" i="1"/>
  <c r="O4295" i="1"/>
  <c r="N4295" i="1"/>
  <c r="M4295" i="1"/>
  <c r="T4294" i="1"/>
  <c r="S4294" i="1"/>
  <c r="R4294" i="1"/>
  <c r="Q4294" i="1"/>
  <c r="P4294" i="1"/>
  <c r="O4294" i="1"/>
  <c r="N4294" i="1"/>
  <c r="M4294" i="1"/>
  <c r="T4293" i="1"/>
  <c r="S4293" i="1"/>
  <c r="R4293" i="1"/>
  <c r="Q4293" i="1"/>
  <c r="P4293" i="1"/>
  <c r="O4293" i="1"/>
  <c r="N4293" i="1"/>
  <c r="M4293" i="1"/>
  <c r="T4292" i="1"/>
  <c r="S4292" i="1"/>
  <c r="R4292" i="1"/>
  <c r="Q4292" i="1"/>
  <c r="P4292" i="1"/>
  <c r="O4292" i="1"/>
  <c r="N4292" i="1"/>
  <c r="M4292" i="1"/>
  <c r="T4291" i="1"/>
  <c r="S4291" i="1"/>
  <c r="R4291" i="1"/>
  <c r="Q4291" i="1"/>
  <c r="P4291" i="1"/>
  <c r="O4291" i="1"/>
  <c r="N4291" i="1"/>
  <c r="M4291" i="1"/>
  <c r="T4290" i="1"/>
  <c r="S4290" i="1"/>
  <c r="R4290" i="1"/>
  <c r="Q4290" i="1"/>
  <c r="P4290" i="1"/>
  <c r="O4290" i="1"/>
  <c r="N4290" i="1"/>
  <c r="M4290" i="1"/>
  <c r="T4289" i="1"/>
  <c r="S4289" i="1"/>
  <c r="R4289" i="1"/>
  <c r="Q4289" i="1"/>
  <c r="P4289" i="1"/>
  <c r="O4289" i="1"/>
  <c r="N4289" i="1"/>
  <c r="M4289" i="1"/>
  <c r="T4288" i="1"/>
  <c r="S4288" i="1"/>
  <c r="R4288" i="1"/>
  <c r="Q4288" i="1"/>
  <c r="P4288" i="1"/>
  <c r="O4288" i="1"/>
  <c r="N4288" i="1"/>
  <c r="M4288" i="1"/>
  <c r="T4287" i="1"/>
  <c r="S4287" i="1"/>
  <c r="R4287" i="1"/>
  <c r="Q4287" i="1"/>
  <c r="P4287" i="1"/>
  <c r="O4287" i="1"/>
  <c r="N4287" i="1"/>
  <c r="M4287" i="1"/>
  <c r="T4286" i="1"/>
  <c r="S4286" i="1"/>
  <c r="R4286" i="1"/>
  <c r="Q4286" i="1"/>
  <c r="P4286" i="1"/>
  <c r="O4286" i="1"/>
  <c r="N4286" i="1"/>
  <c r="M4286" i="1"/>
  <c r="T4285" i="1"/>
  <c r="S4285" i="1"/>
  <c r="R4285" i="1"/>
  <c r="Q4285" i="1"/>
  <c r="P4285" i="1"/>
  <c r="O4285" i="1"/>
  <c r="N4285" i="1"/>
  <c r="M4285" i="1"/>
  <c r="T4284" i="1"/>
  <c r="S4284" i="1"/>
  <c r="R4284" i="1"/>
  <c r="Q4284" i="1"/>
  <c r="P4284" i="1"/>
  <c r="O4284" i="1"/>
  <c r="N4284" i="1"/>
  <c r="M4284" i="1"/>
  <c r="T4283" i="1"/>
  <c r="S4283" i="1"/>
  <c r="R4283" i="1"/>
  <c r="Q4283" i="1"/>
  <c r="P4283" i="1"/>
  <c r="O4283" i="1"/>
  <c r="N4283" i="1"/>
  <c r="M4283" i="1"/>
  <c r="T4282" i="1"/>
  <c r="S4282" i="1"/>
  <c r="R4282" i="1"/>
  <c r="Q4282" i="1"/>
  <c r="P4282" i="1"/>
  <c r="O4282" i="1"/>
  <c r="N4282" i="1"/>
  <c r="M4282" i="1"/>
  <c r="T4281" i="1"/>
  <c r="S4281" i="1"/>
  <c r="R4281" i="1"/>
  <c r="Q4281" i="1"/>
  <c r="P4281" i="1"/>
  <c r="O4281" i="1"/>
  <c r="N4281" i="1"/>
  <c r="M4281" i="1"/>
  <c r="T4280" i="1"/>
  <c r="S4280" i="1"/>
  <c r="R4280" i="1"/>
  <c r="Q4280" i="1"/>
  <c r="P4280" i="1"/>
  <c r="O4280" i="1"/>
  <c r="N4280" i="1"/>
  <c r="M4280" i="1"/>
  <c r="T4279" i="1"/>
  <c r="S4279" i="1"/>
  <c r="R4279" i="1"/>
  <c r="Q4279" i="1"/>
  <c r="P4279" i="1"/>
  <c r="O4279" i="1"/>
  <c r="N4279" i="1"/>
  <c r="M4279" i="1"/>
  <c r="T4278" i="1"/>
  <c r="S4278" i="1"/>
  <c r="R4278" i="1"/>
  <c r="Q4278" i="1"/>
  <c r="P4278" i="1"/>
  <c r="O4278" i="1"/>
  <c r="N4278" i="1"/>
  <c r="M4278" i="1"/>
  <c r="T4277" i="1"/>
  <c r="S4277" i="1"/>
  <c r="R4277" i="1"/>
  <c r="Q4277" i="1"/>
  <c r="P4277" i="1"/>
  <c r="O4277" i="1"/>
  <c r="N4277" i="1"/>
  <c r="M4277" i="1"/>
  <c r="T4276" i="1"/>
  <c r="S4276" i="1"/>
  <c r="R4276" i="1"/>
  <c r="Q4276" i="1"/>
  <c r="P4276" i="1"/>
  <c r="O4276" i="1"/>
  <c r="N4276" i="1"/>
  <c r="M4276" i="1"/>
  <c r="T4275" i="1"/>
  <c r="S4275" i="1"/>
  <c r="R4275" i="1"/>
  <c r="Q4275" i="1"/>
  <c r="P4275" i="1"/>
  <c r="O4275" i="1"/>
  <c r="N4275" i="1"/>
  <c r="M4275" i="1"/>
  <c r="T4274" i="1"/>
  <c r="S4274" i="1"/>
  <c r="R4274" i="1"/>
  <c r="Q4274" i="1"/>
  <c r="P4274" i="1"/>
  <c r="O4274" i="1"/>
  <c r="N4274" i="1"/>
  <c r="M4274" i="1"/>
  <c r="T4273" i="1"/>
  <c r="S4273" i="1"/>
  <c r="R4273" i="1"/>
  <c r="Q4273" i="1"/>
  <c r="P4273" i="1"/>
  <c r="O4273" i="1"/>
  <c r="N4273" i="1"/>
  <c r="M4273" i="1"/>
  <c r="T4272" i="1"/>
  <c r="S4272" i="1"/>
  <c r="R4272" i="1"/>
  <c r="Q4272" i="1"/>
  <c r="P4272" i="1"/>
  <c r="O4272" i="1"/>
  <c r="N4272" i="1"/>
  <c r="M4272" i="1"/>
  <c r="T4271" i="1"/>
  <c r="S4271" i="1"/>
  <c r="R4271" i="1"/>
  <c r="Q4271" i="1"/>
  <c r="P4271" i="1"/>
  <c r="O4271" i="1"/>
  <c r="N4271" i="1"/>
  <c r="M4271" i="1"/>
  <c r="T4270" i="1"/>
  <c r="S4270" i="1"/>
  <c r="R4270" i="1"/>
  <c r="Q4270" i="1"/>
  <c r="P4270" i="1"/>
  <c r="O4270" i="1"/>
  <c r="N4270" i="1"/>
  <c r="M4270" i="1"/>
  <c r="T4269" i="1"/>
  <c r="S4269" i="1"/>
  <c r="R4269" i="1"/>
  <c r="Q4269" i="1"/>
  <c r="P4269" i="1"/>
  <c r="O4269" i="1"/>
  <c r="N4269" i="1"/>
  <c r="M4269" i="1"/>
  <c r="T4268" i="1"/>
  <c r="S4268" i="1"/>
  <c r="R4268" i="1"/>
  <c r="Q4268" i="1"/>
  <c r="P4268" i="1"/>
  <c r="O4268" i="1"/>
  <c r="N4268" i="1"/>
  <c r="M4268" i="1"/>
  <c r="T4267" i="1"/>
  <c r="S4267" i="1"/>
  <c r="R4267" i="1"/>
  <c r="Q4267" i="1"/>
  <c r="P4267" i="1"/>
  <c r="O4267" i="1"/>
  <c r="N4267" i="1"/>
  <c r="M4267" i="1"/>
  <c r="T4266" i="1"/>
  <c r="S4266" i="1"/>
  <c r="R4266" i="1"/>
  <c r="Q4266" i="1"/>
  <c r="P4266" i="1"/>
  <c r="O4266" i="1"/>
  <c r="N4266" i="1"/>
  <c r="M4266" i="1"/>
  <c r="T4265" i="1"/>
  <c r="S4265" i="1"/>
  <c r="R4265" i="1"/>
  <c r="Q4265" i="1"/>
  <c r="P4265" i="1"/>
  <c r="O4265" i="1"/>
  <c r="N4265" i="1"/>
  <c r="M4265" i="1"/>
  <c r="T4264" i="1"/>
  <c r="S4264" i="1"/>
  <c r="R4264" i="1"/>
  <c r="Q4264" i="1"/>
  <c r="P4264" i="1"/>
  <c r="O4264" i="1"/>
  <c r="N4264" i="1"/>
  <c r="M4264" i="1"/>
  <c r="T4263" i="1"/>
  <c r="S4263" i="1"/>
  <c r="R4263" i="1"/>
  <c r="Q4263" i="1"/>
  <c r="P4263" i="1"/>
  <c r="O4263" i="1"/>
  <c r="N4263" i="1"/>
  <c r="M4263" i="1"/>
  <c r="T4262" i="1"/>
  <c r="S4262" i="1"/>
  <c r="R4262" i="1"/>
  <c r="Q4262" i="1"/>
  <c r="P4262" i="1"/>
  <c r="O4262" i="1"/>
  <c r="N4262" i="1"/>
  <c r="M4262" i="1"/>
  <c r="T4261" i="1"/>
  <c r="S4261" i="1"/>
  <c r="R4261" i="1"/>
  <c r="Q4261" i="1"/>
  <c r="P4261" i="1"/>
  <c r="O4261" i="1"/>
  <c r="N4261" i="1"/>
  <c r="M4261" i="1"/>
  <c r="T4260" i="1"/>
  <c r="S4260" i="1"/>
  <c r="R4260" i="1"/>
  <c r="Q4260" i="1"/>
  <c r="P4260" i="1"/>
  <c r="O4260" i="1"/>
  <c r="N4260" i="1"/>
  <c r="M4260" i="1"/>
  <c r="T4259" i="1"/>
  <c r="S4259" i="1"/>
  <c r="R4259" i="1"/>
  <c r="Q4259" i="1"/>
  <c r="P4259" i="1"/>
  <c r="O4259" i="1"/>
  <c r="N4259" i="1"/>
  <c r="M4259" i="1"/>
  <c r="T4258" i="1"/>
  <c r="S4258" i="1"/>
  <c r="R4258" i="1"/>
  <c r="Q4258" i="1"/>
  <c r="P4258" i="1"/>
  <c r="O4258" i="1"/>
  <c r="N4258" i="1"/>
  <c r="M4258" i="1"/>
  <c r="T4257" i="1"/>
  <c r="S4257" i="1"/>
  <c r="R4257" i="1"/>
  <c r="Q4257" i="1"/>
  <c r="P4257" i="1"/>
  <c r="O4257" i="1"/>
  <c r="N4257" i="1"/>
  <c r="M4257" i="1"/>
  <c r="T4256" i="1"/>
  <c r="S4256" i="1"/>
  <c r="R4256" i="1"/>
  <c r="Q4256" i="1"/>
  <c r="P4256" i="1"/>
  <c r="O4256" i="1"/>
  <c r="N4256" i="1"/>
  <c r="M4256" i="1"/>
  <c r="T4255" i="1"/>
  <c r="S4255" i="1"/>
  <c r="R4255" i="1"/>
  <c r="Q4255" i="1"/>
  <c r="P4255" i="1"/>
  <c r="O4255" i="1"/>
  <c r="N4255" i="1"/>
  <c r="M4255" i="1"/>
  <c r="T4254" i="1"/>
  <c r="S4254" i="1"/>
  <c r="R4254" i="1"/>
  <c r="Q4254" i="1"/>
  <c r="P4254" i="1"/>
  <c r="O4254" i="1"/>
  <c r="N4254" i="1"/>
  <c r="M4254" i="1"/>
  <c r="T4253" i="1"/>
  <c r="S4253" i="1"/>
  <c r="R4253" i="1"/>
  <c r="Q4253" i="1"/>
  <c r="P4253" i="1"/>
  <c r="O4253" i="1"/>
  <c r="N4253" i="1"/>
  <c r="M4253" i="1"/>
  <c r="T4252" i="1"/>
  <c r="S4252" i="1"/>
  <c r="R4252" i="1"/>
  <c r="Q4252" i="1"/>
  <c r="P4252" i="1"/>
  <c r="O4252" i="1"/>
  <c r="N4252" i="1"/>
  <c r="M4252" i="1"/>
  <c r="T4251" i="1"/>
  <c r="S4251" i="1"/>
  <c r="R4251" i="1"/>
  <c r="Q4251" i="1"/>
  <c r="P4251" i="1"/>
  <c r="O4251" i="1"/>
  <c r="N4251" i="1"/>
  <c r="M4251" i="1"/>
  <c r="T4250" i="1"/>
  <c r="S4250" i="1"/>
  <c r="R4250" i="1"/>
  <c r="Q4250" i="1"/>
  <c r="P4250" i="1"/>
  <c r="O4250" i="1"/>
  <c r="N4250" i="1"/>
  <c r="M4250" i="1"/>
  <c r="T4249" i="1"/>
  <c r="S4249" i="1"/>
  <c r="R4249" i="1"/>
  <c r="Q4249" i="1"/>
  <c r="P4249" i="1"/>
  <c r="O4249" i="1"/>
  <c r="N4249" i="1"/>
  <c r="M4249" i="1"/>
  <c r="T4248" i="1"/>
  <c r="S4248" i="1"/>
  <c r="R4248" i="1"/>
  <c r="Q4248" i="1"/>
  <c r="P4248" i="1"/>
  <c r="O4248" i="1"/>
  <c r="N4248" i="1"/>
  <c r="M4248" i="1"/>
  <c r="T4247" i="1"/>
  <c r="S4247" i="1"/>
  <c r="R4247" i="1"/>
  <c r="Q4247" i="1"/>
  <c r="P4247" i="1"/>
  <c r="O4247" i="1"/>
  <c r="N4247" i="1"/>
  <c r="M4247" i="1"/>
  <c r="T4246" i="1"/>
  <c r="S4246" i="1"/>
  <c r="R4246" i="1"/>
  <c r="Q4246" i="1"/>
  <c r="P4246" i="1"/>
  <c r="O4246" i="1"/>
  <c r="N4246" i="1"/>
  <c r="M4246" i="1"/>
  <c r="T4245" i="1"/>
  <c r="S4245" i="1"/>
  <c r="R4245" i="1"/>
  <c r="Q4245" i="1"/>
  <c r="P4245" i="1"/>
  <c r="O4245" i="1"/>
  <c r="N4245" i="1"/>
  <c r="M4245" i="1"/>
  <c r="T4244" i="1"/>
  <c r="S4244" i="1"/>
  <c r="R4244" i="1"/>
  <c r="Q4244" i="1"/>
  <c r="P4244" i="1"/>
  <c r="O4244" i="1"/>
  <c r="N4244" i="1"/>
  <c r="M4244" i="1"/>
  <c r="T4243" i="1"/>
  <c r="S4243" i="1"/>
  <c r="R4243" i="1"/>
  <c r="Q4243" i="1"/>
  <c r="P4243" i="1"/>
  <c r="O4243" i="1"/>
  <c r="N4243" i="1"/>
  <c r="M4243" i="1"/>
  <c r="T4242" i="1"/>
  <c r="S4242" i="1"/>
  <c r="R4242" i="1"/>
  <c r="Q4242" i="1"/>
  <c r="P4242" i="1"/>
  <c r="O4242" i="1"/>
  <c r="N4242" i="1"/>
  <c r="M4242" i="1"/>
  <c r="T4241" i="1"/>
  <c r="S4241" i="1"/>
  <c r="R4241" i="1"/>
  <c r="Q4241" i="1"/>
  <c r="P4241" i="1"/>
  <c r="O4241" i="1"/>
  <c r="N4241" i="1"/>
  <c r="M4241" i="1"/>
  <c r="T4240" i="1"/>
  <c r="S4240" i="1"/>
  <c r="R4240" i="1"/>
  <c r="Q4240" i="1"/>
  <c r="P4240" i="1"/>
  <c r="O4240" i="1"/>
  <c r="N4240" i="1"/>
  <c r="M4240" i="1"/>
  <c r="T4239" i="1"/>
  <c r="S4239" i="1"/>
  <c r="R4239" i="1"/>
  <c r="Q4239" i="1"/>
  <c r="P4239" i="1"/>
  <c r="O4239" i="1"/>
  <c r="N4239" i="1"/>
  <c r="M4239" i="1"/>
  <c r="T4238" i="1"/>
  <c r="S4238" i="1"/>
  <c r="R4238" i="1"/>
  <c r="Q4238" i="1"/>
  <c r="P4238" i="1"/>
  <c r="O4238" i="1"/>
  <c r="N4238" i="1"/>
  <c r="M4238" i="1"/>
  <c r="T4237" i="1"/>
  <c r="S4237" i="1"/>
  <c r="R4237" i="1"/>
  <c r="Q4237" i="1"/>
  <c r="P4237" i="1"/>
  <c r="O4237" i="1"/>
  <c r="N4237" i="1"/>
  <c r="M4237" i="1"/>
  <c r="T4236" i="1"/>
  <c r="S4236" i="1"/>
  <c r="R4236" i="1"/>
  <c r="Q4236" i="1"/>
  <c r="P4236" i="1"/>
  <c r="O4236" i="1"/>
  <c r="N4236" i="1"/>
  <c r="M4236" i="1"/>
  <c r="T4235" i="1"/>
  <c r="S4235" i="1"/>
  <c r="R4235" i="1"/>
  <c r="Q4235" i="1"/>
  <c r="P4235" i="1"/>
  <c r="O4235" i="1"/>
  <c r="N4235" i="1"/>
  <c r="M4235" i="1"/>
  <c r="T4234" i="1"/>
  <c r="S4234" i="1"/>
  <c r="R4234" i="1"/>
  <c r="Q4234" i="1"/>
  <c r="P4234" i="1"/>
  <c r="O4234" i="1"/>
  <c r="N4234" i="1"/>
  <c r="M4234" i="1"/>
  <c r="T4233" i="1"/>
  <c r="S4233" i="1"/>
  <c r="R4233" i="1"/>
  <c r="Q4233" i="1"/>
  <c r="P4233" i="1"/>
  <c r="O4233" i="1"/>
  <c r="N4233" i="1"/>
  <c r="M4233" i="1"/>
  <c r="T4232" i="1"/>
  <c r="S4232" i="1"/>
  <c r="R4232" i="1"/>
  <c r="Q4232" i="1"/>
  <c r="P4232" i="1"/>
  <c r="O4232" i="1"/>
  <c r="N4232" i="1"/>
  <c r="M4232" i="1"/>
  <c r="T4231" i="1"/>
  <c r="S4231" i="1"/>
  <c r="R4231" i="1"/>
  <c r="Q4231" i="1"/>
  <c r="P4231" i="1"/>
  <c r="O4231" i="1"/>
  <c r="N4231" i="1"/>
  <c r="M4231" i="1"/>
  <c r="T4230" i="1"/>
  <c r="S4230" i="1"/>
  <c r="R4230" i="1"/>
  <c r="Q4230" i="1"/>
  <c r="P4230" i="1"/>
  <c r="O4230" i="1"/>
  <c r="N4230" i="1"/>
  <c r="M4230" i="1"/>
  <c r="T4229" i="1"/>
  <c r="S4229" i="1"/>
  <c r="R4229" i="1"/>
  <c r="Q4229" i="1"/>
  <c r="P4229" i="1"/>
  <c r="O4229" i="1"/>
  <c r="N4229" i="1"/>
  <c r="M4229" i="1"/>
  <c r="T4228" i="1"/>
  <c r="S4228" i="1"/>
  <c r="R4228" i="1"/>
  <c r="Q4228" i="1"/>
  <c r="P4228" i="1"/>
  <c r="O4228" i="1"/>
  <c r="N4228" i="1"/>
  <c r="M4228" i="1"/>
  <c r="T4227" i="1"/>
  <c r="S4227" i="1"/>
  <c r="R4227" i="1"/>
  <c r="Q4227" i="1"/>
  <c r="P4227" i="1"/>
  <c r="O4227" i="1"/>
  <c r="N4227" i="1"/>
  <c r="M4227" i="1"/>
  <c r="T4226" i="1"/>
  <c r="S4226" i="1"/>
  <c r="R4226" i="1"/>
  <c r="Q4226" i="1"/>
  <c r="P4226" i="1"/>
  <c r="O4226" i="1"/>
  <c r="N4226" i="1"/>
  <c r="M4226" i="1"/>
  <c r="T4225" i="1"/>
  <c r="S4225" i="1"/>
  <c r="R4225" i="1"/>
  <c r="Q4225" i="1"/>
  <c r="P4225" i="1"/>
  <c r="O4225" i="1"/>
  <c r="N4225" i="1"/>
  <c r="M4225" i="1"/>
  <c r="T4224" i="1"/>
  <c r="S4224" i="1"/>
  <c r="R4224" i="1"/>
  <c r="Q4224" i="1"/>
  <c r="P4224" i="1"/>
  <c r="O4224" i="1"/>
  <c r="N4224" i="1"/>
  <c r="M4224" i="1"/>
  <c r="T4223" i="1"/>
  <c r="S4223" i="1"/>
  <c r="R4223" i="1"/>
  <c r="Q4223" i="1"/>
  <c r="P4223" i="1"/>
  <c r="O4223" i="1"/>
  <c r="N4223" i="1"/>
  <c r="M4223" i="1"/>
  <c r="T4222" i="1"/>
  <c r="S4222" i="1"/>
  <c r="R4222" i="1"/>
  <c r="Q4222" i="1"/>
  <c r="P4222" i="1"/>
  <c r="O4222" i="1"/>
  <c r="N4222" i="1"/>
  <c r="M4222" i="1"/>
  <c r="T4221" i="1"/>
  <c r="S4221" i="1"/>
  <c r="R4221" i="1"/>
  <c r="Q4221" i="1"/>
  <c r="P4221" i="1"/>
  <c r="O4221" i="1"/>
  <c r="N4221" i="1"/>
  <c r="M4221" i="1"/>
  <c r="T4220" i="1"/>
  <c r="S4220" i="1"/>
  <c r="R4220" i="1"/>
  <c r="Q4220" i="1"/>
  <c r="P4220" i="1"/>
  <c r="O4220" i="1"/>
  <c r="N4220" i="1"/>
  <c r="M4220" i="1"/>
  <c r="T4219" i="1"/>
  <c r="S4219" i="1"/>
  <c r="R4219" i="1"/>
  <c r="Q4219" i="1"/>
  <c r="P4219" i="1"/>
  <c r="O4219" i="1"/>
  <c r="N4219" i="1"/>
  <c r="M4219" i="1"/>
  <c r="T4218" i="1"/>
  <c r="S4218" i="1"/>
  <c r="R4218" i="1"/>
  <c r="Q4218" i="1"/>
  <c r="P4218" i="1"/>
  <c r="O4218" i="1"/>
  <c r="N4218" i="1"/>
  <c r="M4218" i="1"/>
  <c r="T4217" i="1"/>
  <c r="S4217" i="1"/>
  <c r="R4217" i="1"/>
  <c r="Q4217" i="1"/>
  <c r="P4217" i="1"/>
  <c r="O4217" i="1"/>
  <c r="N4217" i="1"/>
  <c r="M4217" i="1"/>
  <c r="T4216" i="1"/>
  <c r="S4216" i="1"/>
  <c r="R4216" i="1"/>
  <c r="Q4216" i="1"/>
  <c r="P4216" i="1"/>
  <c r="O4216" i="1"/>
  <c r="M4216" i="1"/>
  <c r="N4216" i="1" s="1"/>
  <c r="T4215" i="1"/>
  <c r="S4215" i="1"/>
  <c r="R4215" i="1"/>
  <c r="Q4215" i="1"/>
  <c r="P4215" i="1"/>
  <c r="O4215" i="1"/>
  <c r="M4215" i="1"/>
  <c r="N4215" i="1" s="1"/>
  <c r="T4214" i="1"/>
  <c r="S4214" i="1"/>
  <c r="R4214" i="1"/>
  <c r="Q4214" i="1"/>
  <c r="P4214" i="1"/>
  <c r="O4214" i="1"/>
  <c r="M4214" i="1"/>
  <c r="N4214" i="1" s="1"/>
  <c r="T4213" i="1"/>
  <c r="S4213" i="1"/>
  <c r="R4213" i="1"/>
  <c r="Q4213" i="1"/>
  <c r="P4213" i="1"/>
  <c r="O4213" i="1"/>
  <c r="M4213" i="1"/>
  <c r="N4213" i="1" s="1"/>
  <c r="T4212" i="1"/>
  <c r="S4212" i="1"/>
  <c r="R4212" i="1"/>
  <c r="Q4212" i="1"/>
  <c r="P4212" i="1"/>
  <c r="O4212" i="1"/>
  <c r="M4212" i="1"/>
  <c r="N4212" i="1" s="1"/>
  <c r="T4211" i="1"/>
  <c r="S4211" i="1"/>
  <c r="R4211" i="1"/>
  <c r="Q4211" i="1"/>
  <c r="P4211" i="1"/>
  <c r="O4211" i="1"/>
  <c r="M4211" i="1"/>
  <c r="N4211" i="1" s="1"/>
  <c r="T4210" i="1"/>
  <c r="S4210" i="1"/>
  <c r="R4210" i="1"/>
  <c r="Q4210" i="1"/>
  <c r="P4210" i="1"/>
  <c r="O4210" i="1"/>
  <c r="N4210" i="1"/>
  <c r="M4210" i="1"/>
  <c r="T4209" i="1"/>
  <c r="S4209" i="1"/>
  <c r="R4209" i="1"/>
  <c r="Q4209" i="1"/>
  <c r="P4209" i="1"/>
  <c r="O4209" i="1"/>
  <c r="M4209" i="1"/>
  <c r="N4209" i="1" s="1"/>
  <c r="T4208" i="1"/>
  <c r="S4208" i="1"/>
  <c r="R4208" i="1"/>
  <c r="Q4208" i="1"/>
  <c r="P4208" i="1"/>
  <c r="O4208" i="1"/>
  <c r="M4208" i="1"/>
  <c r="N4208" i="1" s="1"/>
  <c r="T4207" i="1"/>
  <c r="S4207" i="1"/>
  <c r="R4207" i="1"/>
  <c r="Q4207" i="1"/>
  <c r="P4207" i="1"/>
  <c r="O4207" i="1"/>
  <c r="M4207" i="1"/>
  <c r="N4207" i="1" s="1"/>
  <c r="T4206" i="1"/>
  <c r="S4206" i="1"/>
  <c r="R4206" i="1"/>
  <c r="Q4206" i="1"/>
  <c r="P4206" i="1"/>
  <c r="O4206" i="1"/>
  <c r="N4206" i="1"/>
  <c r="M4206" i="1"/>
  <c r="T4205" i="1"/>
  <c r="S4205" i="1"/>
  <c r="R4205" i="1"/>
  <c r="Q4205" i="1"/>
  <c r="P4205" i="1"/>
  <c r="O4205" i="1"/>
  <c r="N4205" i="1"/>
  <c r="M4205" i="1"/>
  <c r="T4204" i="1"/>
  <c r="S4204" i="1"/>
  <c r="R4204" i="1"/>
  <c r="Q4204" i="1"/>
  <c r="P4204" i="1"/>
  <c r="O4204" i="1"/>
  <c r="N4204" i="1"/>
  <c r="M4204" i="1"/>
  <c r="T4203" i="1"/>
  <c r="S4203" i="1"/>
  <c r="R4203" i="1"/>
  <c r="Q4203" i="1"/>
  <c r="P4203" i="1"/>
  <c r="O4203" i="1"/>
  <c r="N4203" i="1"/>
  <c r="M4203" i="1"/>
  <c r="T4202" i="1"/>
  <c r="S4202" i="1"/>
  <c r="R4202" i="1"/>
  <c r="Q4202" i="1"/>
  <c r="P4202" i="1"/>
  <c r="O4202" i="1"/>
  <c r="N4202" i="1"/>
  <c r="M4202" i="1"/>
  <c r="T4201" i="1"/>
  <c r="S4201" i="1"/>
  <c r="R4201" i="1"/>
  <c r="Q4201" i="1"/>
  <c r="P4201" i="1"/>
  <c r="O4201" i="1"/>
  <c r="N4201" i="1"/>
  <c r="M4201" i="1"/>
  <c r="T4200" i="1"/>
  <c r="S4200" i="1"/>
  <c r="R4200" i="1"/>
  <c r="Q4200" i="1"/>
  <c r="P4200" i="1"/>
  <c r="O4200" i="1"/>
  <c r="N4200" i="1"/>
  <c r="M4200" i="1"/>
  <c r="T4199" i="1"/>
  <c r="S4199" i="1"/>
  <c r="R4199" i="1"/>
  <c r="Q4199" i="1"/>
  <c r="P4199" i="1"/>
  <c r="O4199" i="1"/>
  <c r="N4199" i="1"/>
  <c r="M4199" i="1"/>
  <c r="T4198" i="1"/>
  <c r="S4198" i="1"/>
  <c r="R4198" i="1"/>
  <c r="Q4198" i="1"/>
  <c r="P4198" i="1"/>
  <c r="O4198" i="1"/>
  <c r="N4198" i="1"/>
  <c r="M4198" i="1"/>
  <c r="T4197" i="1"/>
  <c r="S4197" i="1"/>
  <c r="R4197" i="1"/>
  <c r="Q4197" i="1"/>
  <c r="P4197" i="1"/>
  <c r="O4197" i="1"/>
  <c r="N4197" i="1"/>
  <c r="M4197" i="1"/>
  <c r="T4196" i="1"/>
  <c r="S4196" i="1"/>
  <c r="R4196" i="1"/>
  <c r="Q4196" i="1"/>
  <c r="P4196" i="1"/>
  <c r="O4196" i="1"/>
  <c r="N4196" i="1"/>
  <c r="M4196" i="1"/>
  <c r="T4195" i="1"/>
  <c r="S4195" i="1"/>
  <c r="R4195" i="1"/>
  <c r="Q4195" i="1"/>
  <c r="P4195" i="1"/>
  <c r="O4195" i="1"/>
  <c r="N4195" i="1"/>
  <c r="M4195" i="1"/>
  <c r="T4194" i="1"/>
  <c r="S4194" i="1"/>
  <c r="R4194" i="1"/>
  <c r="Q4194" i="1"/>
  <c r="P4194" i="1"/>
  <c r="O4194" i="1"/>
  <c r="N4194" i="1"/>
  <c r="M4194" i="1"/>
  <c r="T4193" i="1"/>
  <c r="S4193" i="1"/>
  <c r="R4193" i="1"/>
  <c r="Q4193" i="1"/>
  <c r="P4193" i="1"/>
  <c r="O4193" i="1"/>
  <c r="N4193" i="1"/>
  <c r="M4193" i="1"/>
  <c r="T4192" i="1"/>
  <c r="S4192" i="1"/>
  <c r="R4192" i="1"/>
  <c r="Q4192" i="1"/>
  <c r="P4192" i="1"/>
  <c r="O4192" i="1"/>
  <c r="N4192" i="1"/>
  <c r="M4192" i="1"/>
  <c r="T4191" i="1"/>
  <c r="S4191" i="1"/>
  <c r="R4191" i="1"/>
  <c r="Q4191" i="1"/>
  <c r="P4191" i="1"/>
  <c r="O4191" i="1"/>
  <c r="N4191" i="1"/>
  <c r="M4191" i="1"/>
  <c r="T4190" i="1"/>
  <c r="S4190" i="1"/>
  <c r="R4190" i="1"/>
  <c r="Q4190" i="1"/>
  <c r="P4190" i="1"/>
  <c r="O4190" i="1"/>
  <c r="N4190" i="1"/>
  <c r="M4190" i="1"/>
  <c r="T4189" i="1"/>
  <c r="S4189" i="1"/>
  <c r="R4189" i="1"/>
  <c r="Q4189" i="1"/>
  <c r="P4189" i="1"/>
  <c r="O4189" i="1"/>
  <c r="N4189" i="1"/>
  <c r="M4189" i="1"/>
  <c r="T4188" i="1"/>
  <c r="S4188" i="1"/>
  <c r="R4188" i="1"/>
  <c r="Q4188" i="1"/>
  <c r="P4188" i="1"/>
  <c r="O4188" i="1"/>
  <c r="N4188" i="1"/>
  <c r="M4188" i="1"/>
  <c r="T4187" i="1"/>
  <c r="S4187" i="1"/>
  <c r="R4187" i="1"/>
  <c r="Q4187" i="1"/>
  <c r="P4187" i="1"/>
  <c r="O4187" i="1"/>
  <c r="N4187" i="1"/>
  <c r="M4187" i="1"/>
  <c r="T4186" i="1"/>
  <c r="S4186" i="1"/>
  <c r="R4186" i="1"/>
  <c r="Q4186" i="1"/>
  <c r="P4186" i="1"/>
  <c r="O4186" i="1"/>
  <c r="N4186" i="1"/>
  <c r="M4186" i="1"/>
  <c r="T4185" i="1"/>
  <c r="S4185" i="1"/>
  <c r="R4185" i="1"/>
  <c r="Q4185" i="1"/>
  <c r="P4185" i="1"/>
  <c r="O4185" i="1"/>
  <c r="N4185" i="1"/>
  <c r="M4185" i="1"/>
  <c r="T4184" i="1"/>
  <c r="S4184" i="1"/>
  <c r="R4184" i="1"/>
  <c r="Q4184" i="1"/>
  <c r="P4184" i="1"/>
  <c r="O4184" i="1"/>
  <c r="N4184" i="1"/>
  <c r="M4184" i="1"/>
  <c r="T4183" i="1"/>
  <c r="S4183" i="1"/>
  <c r="R4183" i="1"/>
  <c r="Q4183" i="1"/>
  <c r="P4183" i="1"/>
  <c r="O4183" i="1"/>
  <c r="N4183" i="1"/>
  <c r="M4183" i="1"/>
  <c r="T4182" i="1"/>
  <c r="S4182" i="1"/>
  <c r="R4182" i="1"/>
  <c r="Q4182" i="1"/>
  <c r="P4182" i="1"/>
  <c r="O4182" i="1"/>
  <c r="N4182" i="1"/>
  <c r="M4182" i="1"/>
  <c r="T4181" i="1"/>
  <c r="S4181" i="1"/>
  <c r="R4181" i="1"/>
  <c r="Q4181" i="1"/>
  <c r="P4181" i="1"/>
  <c r="O4181" i="1"/>
  <c r="N4181" i="1"/>
  <c r="M4181" i="1"/>
  <c r="T4180" i="1"/>
  <c r="S4180" i="1"/>
  <c r="R4180" i="1"/>
  <c r="Q4180" i="1"/>
  <c r="P4180" i="1"/>
  <c r="O4180" i="1"/>
  <c r="N4180" i="1"/>
  <c r="M4180" i="1"/>
  <c r="T4179" i="1"/>
  <c r="S4179" i="1"/>
  <c r="R4179" i="1"/>
  <c r="Q4179" i="1"/>
  <c r="P4179" i="1"/>
  <c r="O4179" i="1"/>
  <c r="M4179" i="1"/>
  <c r="N4179" i="1" s="1"/>
  <c r="T4178" i="1"/>
  <c r="S4178" i="1"/>
  <c r="R4178" i="1"/>
  <c r="Q4178" i="1"/>
  <c r="P4178" i="1"/>
  <c r="O4178" i="1"/>
  <c r="M4178" i="1"/>
  <c r="N4178" i="1" s="1"/>
  <c r="T4177" i="1"/>
  <c r="S4177" i="1"/>
  <c r="R4177" i="1"/>
  <c r="Q4177" i="1"/>
  <c r="P4177" i="1"/>
  <c r="O4177" i="1"/>
  <c r="M4177" i="1"/>
  <c r="N4177" i="1" s="1"/>
  <c r="T4176" i="1"/>
  <c r="S4176" i="1"/>
  <c r="R4176" i="1"/>
  <c r="Q4176" i="1"/>
  <c r="P4176" i="1"/>
  <c r="O4176" i="1"/>
  <c r="M4176" i="1"/>
  <c r="N4176" i="1" s="1"/>
  <c r="T4175" i="1"/>
  <c r="S4175" i="1"/>
  <c r="R4175" i="1"/>
  <c r="Q4175" i="1"/>
  <c r="P4175" i="1"/>
  <c r="O4175" i="1"/>
  <c r="N4175" i="1"/>
  <c r="M4175" i="1"/>
  <c r="T4174" i="1"/>
  <c r="S4174" i="1"/>
  <c r="R4174" i="1"/>
  <c r="Q4174" i="1"/>
  <c r="P4174" i="1"/>
  <c r="O4174" i="1"/>
  <c r="N4174" i="1"/>
  <c r="M4174" i="1"/>
  <c r="T4173" i="1"/>
  <c r="S4173" i="1"/>
  <c r="R4173" i="1"/>
  <c r="Q4173" i="1"/>
  <c r="P4173" i="1"/>
  <c r="O4173" i="1"/>
  <c r="N4173" i="1"/>
  <c r="M4173" i="1"/>
  <c r="T4172" i="1"/>
  <c r="S4172" i="1"/>
  <c r="R4172" i="1"/>
  <c r="Q4172" i="1"/>
  <c r="P4172" i="1"/>
  <c r="O4172" i="1"/>
  <c r="N4172" i="1"/>
  <c r="M4172" i="1"/>
  <c r="T4171" i="1"/>
  <c r="S4171" i="1"/>
  <c r="R4171" i="1"/>
  <c r="Q4171" i="1"/>
  <c r="P4171" i="1"/>
  <c r="O4171" i="1"/>
  <c r="N4171" i="1"/>
  <c r="M4171" i="1"/>
  <c r="T4170" i="1"/>
  <c r="S4170" i="1"/>
  <c r="R4170" i="1"/>
  <c r="Q4170" i="1"/>
  <c r="P4170" i="1"/>
  <c r="O4170" i="1"/>
  <c r="N4170" i="1"/>
  <c r="M4170" i="1"/>
  <c r="T4169" i="1"/>
  <c r="S4169" i="1"/>
  <c r="R4169" i="1"/>
  <c r="Q4169" i="1"/>
  <c r="P4169" i="1"/>
  <c r="O4169" i="1"/>
  <c r="N4169" i="1"/>
  <c r="M4169" i="1"/>
  <c r="T4168" i="1"/>
  <c r="S4168" i="1"/>
  <c r="R4168" i="1"/>
  <c r="Q4168" i="1"/>
  <c r="P4168" i="1"/>
  <c r="O4168" i="1"/>
  <c r="N4168" i="1"/>
  <c r="M4168" i="1"/>
  <c r="T4167" i="1"/>
  <c r="S4167" i="1"/>
  <c r="R4167" i="1"/>
  <c r="Q4167" i="1"/>
  <c r="P4167" i="1"/>
  <c r="O4167" i="1"/>
  <c r="N4167" i="1"/>
  <c r="M4167" i="1"/>
  <c r="T4166" i="1"/>
  <c r="S4166" i="1"/>
  <c r="R4166" i="1"/>
  <c r="Q4166" i="1"/>
  <c r="P4166" i="1"/>
  <c r="O4166" i="1"/>
  <c r="N4166" i="1"/>
  <c r="M4166" i="1"/>
  <c r="T4165" i="1"/>
  <c r="S4165" i="1"/>
  <c r="R4165" i="1"/>
  <c r="Q4165" i="1"/>
  <c r="P4165" i="1"/>
  <c r="O4165" i="1"/>
  <c r="N4165" i="1"/>
  <c r="M4165" i="1"/>
  <c r="T4164" i="1"/>
  <c r="S4164" i="1"/>
  <c r="R4164" i="1"/>
  <c r="Q4164" i="1"/>
  <c r="P4164" i="1"/>
  <c r="O4164" i="1"/>
  <c r="N4164" i="1"/>
  <c r="M4164" i="1"/>
  <c r="T4163" i="1"/>
  <c r="S4163" i="1"/>
  <c r="R4163" i="1"/>
  <c r="Q4163" i="1"/>
  <c r="P4163" i="1"/>
  <c r="O4163" i="1"/>
  <c r="N4163" i="1"/>
  <c r="M4163" i="1"/>
  <c r="T4162" i="1"/>
  <c r="S4162" i="1"/>
  <c r="R4162" i="1"/>
  <c r="Q4162" i="1"/>
  <c r="P4162" i="1"/>
  <c r="O4162" i="1"/>
  <c r="N4162" i="1"/>
  <c r="M4162" i="1"/>
  <c r="T4161" i="1"/>
  <c r="S4161" i="1"/>
  <c r="R4161" i="1"/>
  <c r="Q4161" i="1"/>
  <c r="P4161" i="1"/>
  <c r="O4161" i="1"/>
  <c r="N4161" i="1"/>
  <c r="M4161" i="1"/>
  <c r="T4160" i="1"/>
  <c r="S4160" i="1"/>
  <c r="R4160" i="1"/>
  <c r="Q4160" i="1"/>
  <c r="P4160" i="1"/>
  <c r="O4160" i="1"/>
  <c r="N4160" i="1"/>
  <c r="M4160" i="1"/>
  <c r="T4159" i="1"/>
  <c r="S4159" i="1"/>
  <c r="R4159" i="1"/>
  <c r="Q4159" i="1"/>
  <c r="P4159" i="1"/>
  <c r="O4159" i="1"/>
  <c r="N4159" i="1"/>
  <c r="M4159" i="1"/>
  <c r="T4158" i="1"/>
  <c r="S4158" i="1"/>
  <c r="R4158" i="1"/>
  <c r="Q4158" i="1"/>
  <c r="P4158" i="1"/>
  <c r="O4158" i="1"/>
  <c r="N4158" i="1"/>
  <c r="M4158" i="1"/>
  <c r="T4157" i="1"/>
  <c r="S4157" i="1"/>
  <c r="R4157" i="1"/>
  <c r="Q4157" i="1"/>
  <c r="P4157" i="1"/>
  <c r="O4157" i="1"/>
  <c r="N4157" i="1"/>
  <c r="M4157" i="1"/>
  <c r="T4156" i="1"/>
  <c r="S4156" i="1"/>
  <c r="R4156" i="1"/>
  <c r="Q4156" i="1"/>
  <c r="P4156" i="1"/>
  <c r="O4156" i="1"/>
  <c r="N4156" i="1"/>
  <c r="M4156" i="1"/>
  <c r="T4155" i="1"/>
  <c r="S4155" i="1"/>
  <c r="R4155" i="1"/>
  <c r="Q4155" i="1"/>
  <c r="P4155" i="1"/>
  <c r="O4155" i="1"/>
  <c r="N4155" i="1"/>
  <c r="M4155" i="1"/>
  <c r="T4154" i="1"/>
  <c r="S4154" i="1"/>
  <c r="R4154" i="1"/>
  <c r="Q4154" i="1"/>
  <c r="P4154" i="1"/>
  <c r="O4154" i="1"/>
  <c r="N4154" i="1"/>
  <c r="M4154" i="1"/>
  <c r="T4153" i="1"/>
  <c r="S4153" i="1"/>
  <c r="R4153" i="1"/>
  <c r="Q4153" i="1"/>
  <c r="P4153" i="1"/>
  <c r="O4153" i="1"/>
  <c r="N4153" i="1"/>
  <c r="M4153" i="1"/>
  <c r="T4152" i="1"/>
  <c r="S4152" i="1"/>
  <c r="R4152" i="1"/>
  <c r="Q4152" i="1"/>
  <c r="P4152" i="1"/>
  <c r="O4152" i="1"/>
  <c r="N4152" i="1"/>
  <c r="M4152" i="1"/>
  <c r="T4151" i="1"/>
  <c r="S4151" i="1"/>
  <c r="R4151" i="1"/>
  <c r="Q4151" i="1"/>
  <c r="P4151" i="1"/>
  <c r="O4151" i="1"/>
  <c r="N4151" i="1"/>
  <c r="M4151" i="1"/>
  <c r="T4150" i="1"/>
  <c r="S4150" i="1"/>
  <c r="R4150" i="1"/>
  <c r="Q4150" i="1"/>
  <c r="P4150" i="1"/>
  <c r="O4150" i="1"/>
  <c r="N4150" i="1"/>
  <c r="M4150" i="1"/>
  <c r="T4149" i="1"/>
  <c r="S4149" i="1"/>
  <c r="R4149" i="1"/>
  <c r="Q4149" i="1"/>
  <c r="P4149" i="1"/>
  <c r="O4149" i="1"/>
  <c r="N4149" i="1"/>
  <c r="M4149" i="1"/>
  <c r="T4148" i="1"/>
  <c r="S4148" i="1"/>
  <c r="R4148" i="1"/>
  <c r="Q4148" i="1"/>
  <c r="P4148" i="1"/>
  <c r="O4148" i="1"/>
  <c r="N4148" i="1"/>
  <c r="M4148" i="1"/>
  <c r="T4147" i="1"/>
  <c r="S4147" i="1"/>
  <c r="R4147" i="1"/>
  <c r="Q4147" i="1"/>
  <c r="P4147" i="1"/>
  <c r="O4147" i="1"/>
  <c r="N4147" i="1"/>
  <c r="M4147" i="1"/>
  <c r="T4146" i="1"/>
  <c r="S4146" i="1"/>
  <c r="R4146" i="1"/>
  <c r="Q4146" i="1"/>
  <c r="P4146" i="1"/>
  <c r="O4146" i="1"/>
  <c r="N4146" i="1"/>
  <c r="M4146" i="1"/>
  <c r="T4145" i="1"/>
  <c r="S4145" i="1"/>
  <c r="R4145" i="1"/>
  <c r="Q4145" i="1"/>
  <c r="P4145" i="1"/>
  <c r="O4145" i="1"/>
  <c r="N4145" i="1"/>
  <c r="M4145" i="1"/>
  <c r="T4144" i="1"/>
  <c r="S4144" i="1"/>
  <c r="R4144" i="1"/>
  <c r="Q4144" i="1"/>
  <c r="P4144" i="1"/>
  <c r="O4144" i="1"/>
  <c r="N4144" i="1"/>
  <c r="M4144" i="1"/>
  <c r="T4143" i="1"/>
  <c r="S4143" i="1"/>
  <c r="R4143" i="1"/>
  <c r="Q4143" i="1"/>
  <c r="P4143" i="1"/>
  <c r="O4143" i="1"/>
  <c r="N4143" i="1"/>
  <c r="M4143" i="1"/>
  <c r="T4142" i="1"/>
  <c r="S4142" i="1"/>
  <c r="R4142" i="1"/>
  <c r="Q4142" i="1"/>
  <c r="P4142" i="1"/>
  <c r="O4142" i="1"/>
  <c r="N4142" i="1"/>
  <c r="M4142" i="1"/>
  <c r="T4141" i="1"/>
  <c r="S4141" i="1"/>
  <c r="R4141" i="1"/>
  <c r="Q4141" i="1"/>
  <c r="P4141" i="1"/>
  <c r="O4141" i="1"/>
  <c r="N4141" i="1"/>
  <c r="M4141" i="1"/>
  <c r="T4140" i="1"/>
  <c r="S4140" i="1"/>
  <c r="R4140" i="1"/>
  <c r="Q4140" i="1"/>
  <c r="P4140" i="1"/>
  <c r="O4140" i="1"/>
  <c r="N4140" i="1"/>
  <c r="M4140" i="1"/>
  <c r="T4139" i="1"/>
  <c r="S4139" i="1"/>
  <c r="R4139" i="1"/>
  <c r="Q4139" i="1"/>
  <c r="P4139" i="1"/>
  <c r="O4139" i="1"/>
  <c r="N4139" i="1"/>
  <c r="M4139" i="1"/>
  <c r="T4138" i="1"/>
  <c r="S4138" i="1"/>
  <c r="R4138" i="1"/>
  <c r="Q4138" i="1"/>
  <c r="P4138" i="1"/>
  <c r="O4138" i="1"/>
  <c r="N4138" i="1"/>
  <c r="M4138" i="1"/>
  <c r="T4137" i="1"/>
  <c r="S4137" i="1"/>
  <c r="R4137" i="1"/>
  <c r="Q4137" i="1"/>
  <c r="P4137" i="1"/>
  <c r="O4137" i="1"/>
  <c r="N4137" i="1"/>
  <c r="M4137" i="1"/>
  <c r="T4136" i="1"/>
  <c r="S4136" i="1"/>
  <c r="R4136" i="1"/>
  <c r="Q4136" i="1"/>
  <c r="P4136" i="1"/>
  <c r="O4136" i="1"/>
  <c r="N4136" i="1"/>
  <c r="M4136" i="1"/>
  <c r="T4135" i="1"/>
  <c r="S4135" i="1"/>
  <c r="R4135" i="1"/>
  <c r="Q4135" i="1"/>
  <c r="P4135" i="1"/>
  <c r="O4135" i="1"/>
  <c r="N4135" i="1"/>
  <c r="M4135" i="1"/>
  <c r="T4134" i="1"/>
  <c r="S4134" i="1"/>
  <c r="R4134" i="1"/>
  <c r="Q4134" i="1"/>
  <c r="P4134" i="1"/>
  <c r="O4134" i="1"/>
  <c r="N4134" i="1"/>
  <c r="M4134" i="1"/>
  <c r="T4133" i="1"/>
  <c r="S4133" i="1"/>
  <c r="R4133" i="1"/>
  <c r="Q4133" i="1"/>
  <c r="P4133" i="1"/>
  <c r="O4133" i="1"/>
  <c r="N4133" i="1"/>
  <c r="M4133" i="1"/>
  <c r="T4132" i="1"/>
  <c r="S4132" i="1"/>
  <c r="R4132" i="1"/>
  <c r="Q4132" i="1"/>
  <c r="P4132" i="1"/>
  <c r="O4132" i="1"/>
  <c r="N4132" i="1"/>
  <c r="M4132" i="1"/>
  <c r="T4131" i="1"/>
  <c r="S4131" i="1"/>
  <c r="R4131" i="1"/>
  <c r="Q4131" i="1"/>
  <c r="P4131" i="1"/>
  <c r="O4131" i="1"/>
  <c r="N4131" i="1"/>
  <c r="M4131" i="1"/>
  <c r="T4130" i="1"/>
  <c r="S4130" i="1"/>
  <c r="R4130" i="1"/>
  <c r="Q4130" i="1"/>
  <c r="P4130" i="1"/>
  <c r="O4130" i="1"/>
  <c r="N4130" i="1"/>
  <c r="M4130" i="1"/>
  <c r="T4129" i="1"/>
  <c r="S4129" i="1"/>
  <c r="R4129" i="1"/>
  <c r="Q4129" i="1"/>
  <c r="P4129" i="1"/>
  <c r="O4129" i="1"/>
  <c r="N4129" i="1"/>
  <c r="M4129" i="1"/>
  <c r="T4128" i="1"/>
  <c r="S4128" i="1"/>
  <c r="R4128" i="1"/>
  <c r="Q4128" i="1"/>
  <c r="P4128" i="1"/>
  <c r="O4128" i="1"/>
  <c r="N4128" i="1"/>
  <c r="M4128" i="1"/>
  <c r="T4127" i="1"/>
  <c r="S4127" i="1"/>
  <c r="R4127" i="1"/>
  <c r="Q4127" i="1"/>
  <c r="P4127" i="1"/>
  <c r="O4127" i="1"/>
  <c r="N4127" i="1"/>
  <c r="M4127" i="1"/>
  <c r="T4126" i="1"/>
  <c r="S4126" i="1"/>
  <c r="R4126" i="1"/>
  <c r="Q4126" i="1"/>
  <c r="P4126" i="1"/>
  <c r="O4126" i="1"/>
  <c r="N4126" i="1"/>
  <c r="M4126" i="1"/>
  <c r="T4125" i="1"/>
  <c r="S4125" i="1"/>
  <c r="R4125" i="1"/>
  <c r="Q4125" i="1"/>
  <c r="P4125" i="1"/>
  <c r="O4125" i="1"/>
  <c r="N4125" i="1"/>
  <c r="M4125" i="1"/>
  <c r="T4124" i="1"/>
  <c r="S4124" i="1"/>
  <c r="R4124" i="1"/>
  <c r="Q4124" i="1"/>
  <c r="P4124" i="1"/>
  <c r="O4124" i="1"/>
  <c r="N4124" i="1"/>
  <c r="M4124" i="1"/>
  <c r="T4123" i="1"/>
  <c r="S4123" i="1"/>
  <c r="R4123" i="1"/>
  <c r="Q4123" i="1"/>
  <c r="P4123" i="1"/>
  <c r="O4123" i="1"/>
  <c r="N4123" i="1"/>
  <c r="M4123" i="1"/>
  <c r="T4122" i="1"/>
  <c r="S4122" i="1"/>
  <c r="R4122" i="1"/>
  <c r="Q4122" i="1"/>
  <c r="P4122" i="1"/>
  <c r="O4122" i="1"/>
  <c r="N4122" i="1"/>
  <c r="M4122" i="1"/>
  <c r="T4121" i="1"/>
  <c r="S4121" i="1"/>
  <c r="R4121" i="1"/>
  <c r="Q4121" i="1"/>
  <c r="P4121" i="1"/>
  <c r="O4121" i="1"/>
  <c r="N4121" i="1"/>
  <c r="M4121" i="1"/>
  <c r="T4120" i="1"/>
  <c r="S4120" i="1"/>
  <c r="R4120" i="1"/>
  <c r="Q4120" i="1"/>
  <c r="P4120" i="1"/>
  <c r="O4120" i="1"/>
  <c r="N4120" i="1"/>
  <c r="M4120" i="1"/>
  <c r="T4119" i="1"/>
  <c r="S4119" i="1"/>
  <c r="R4119" i="1"/>
  <c r="Q4119" i="1"/>
  <c r="P4119" i="1"/>
  <c r="O4119" i="1"/>
  <c r="N4119" i="1"/>
  <c r="M4119" i="1"/>
  <c r="T4118" i="1"/>
  <c r="S4118" i="1"/>
  <c r="R4118" i="1"/>
  <c r="Q4118" i="1"/>
  <c r="P4118" i="1"/>
  <c r="O4118" i="1"/>
  <c r="N4118" i="1"/>
  <c r="M4118" i="1"/>
  <c r="T4117" i="1"/>
  <c r="S4117" i="1"/>
  <c r="R4117" i="1"/>
  <c r="Q4117" i="1"/>
  <c r="P4117" i="1"/>
  <c r="O4117" i="1"/>
  <c r="N4117" i="1"/>
  <c r="M4117" i="1"/>
  <c r="T4116" i="1"/>
  <c r="S4116" i="1"/>
  <c r="R4116" i="1"/>
  <c r="Q4116" i="1"/>
  <c r="P4116" i="1"/>
  <c r="O4116" i="1"/>
  <c r="N4116" i="1"/>
  <c r="M4116" i="1"/>
  <c r="T4115" i="1"/>
  <c r="S4115" i="1"/>
  <c r="R4115" i="1"/>
  <c r="Q4115" i="1"/>
  <c r="P4115" i="1"/>
  <c r="O4115" i="1"/>
  <c r="N4115" i="1"/>
  <c r="M4115" i="1"/>
  <c r="T4114" i="1"/>
  <c r="S4114" i="1"/>
  <c r="R4114" i="1"/>
  <c r="Q4114" i="1"/>
  <c r="P4114" i="1"/>
  <c r="O4114" i="1"/>
  <c r="N4114" i="1"/>
  <c r="M4114" i="1"/>
  <c r="T4113" i="1"/>
  <c r="S4113" i="1"/>
  <c r="R4113" i="1"/>
  <c r="Q4113" i="1"/>
  <c r="P4113" i="1"/>
  <c r="O4113" i="1"/>
  <c r="N4113" i="1"/>
  <c r="M4113" i="1"/>
  <c r="T4112" i="1"/>
  <c r="S4112" i="1"/>
  <c r="R4112" i="1"/>
  <c r="Q4112" i="1"/>
  <c r="P4112" i="1"/>
  <c r="O4112" i="1"/>
  <c r="N4112" i="1"/>
  <c r="M4112" i="1"/>
  <c r="T4111" i="1"/>
  <c r="S4111" i="1"/>
  <c r="R4111" i="1"/>
  <c r="Q4111" i="1"/>
  <c r="P4111" i="1"/>
  <c r="O4111" i="1"/>
  <c r="N4111" i="1"/>
  <c r="M4111" i="1"/>
  <c r="T4110" i="1"/>
  <c r="S4110" i="1"/>
  <c r="R4110" i="1"/>
  <c r="Q4110" i="1"/>
  <c r="P4110" i="1"/>
  <c r="O4110" i="1"/>
  <c r="N4110" i="1"/>
  <c r="M4110" i="1"/>
  <c r="T4109" i="1"/>
  <c r="S4109" i="1"/>
  <c r="R4109" i="1"/>
  <c r="Q4109" i="1"/>
  <c r="P4109" i="1"/>
  <c r="O4109" i="1"/>
  <c r="N4109" i="1"/>
  <c r="M4109" i="1"/>
  <c r="T4108" i="1"/>
  <c r="S4108" i="1"/>
  <c r="R4108" i="1"/>
  <c r="Q4108" i="1"/>
  <c r="P4108" i="1"/>
  <c r="O4108" i="1"/>
  <c r="N4108" i="1"/>
  <c r="M4108" i="1"/>
  <c r="T4107" i="1"/>
  <c r="S4107" i="1"/>
  <c r="R4107" i="1"/>
  <c r="Q4107" i="1"/>
  <c r="P4107" i="1"/>
  <c r="O4107" i="1"/>
  <c r="N4107" i="1"/>
  <c r="M4107" i="1"/>
  <c r="T4106" i="1"/>
  <c r="S4106" i="1"/>
  <c r="R4106" i="1"/>
  <c r="Q4106" i="1"/>
  <c r="P4106" i="1"/>
  <c r="O4106" i="1"/>
  <c r="N4106" i="1"/>
  <c r="M4106" i="1"/>
  <c r="T4105" i="1"/>
  <c r="S4105" i="1"/>
  <c r="R4105" i="1"/>
  <c r="Q4105" i="1"/>
  <c r="P4105" i="1"/>
  <c r="O4105" i="1"/>
  <c r="N4105" i="1"/>
  <c r="M4105" i="1"/>
  <c r="T4104" i="1"/>
  <c r="S4104" i="1"/>
  <c r="R4104" i="1"/>
  <c r="Q4104" i="1"/>
  <c r="P4104" i="1"/>
  <c r="O4104" i="1"/>
  <c r="N4104" i="1"/>
  <c r="M4104" i="1"/>
  <c r="T4103" i="1"/>
  <c r="S4103" i="1"/>
  <c r="R4103" i="1"/>
  <c r="Q4103" i="1"/>
  <c r="P4103" i="1"/>
  <c r="O4103" i="1"/>
  <c r="N4103" i="1"/>
  <c r="M4103" i="1"/>
  <c r="T4102" i="1"/>
  <c r="S4102" i="1"/>
  <c r="R4102" i="1"/>
  <c r="Q4102" i="1"/>
  <c r="P4102" i="1"/>
  <c r="O4102" i="1"/>
  <c r="N4102" i="1"/>
  <c r="M4102" i="1"/>
  <c r="T4101" i="1"/>
  <c r="S4101" i="1"/>
  <c r="R4101" i="1"/>
  <c r="Q4101" i="1"/>
  <c r="P4101" i="1"/>
  <c r="O4101" i="1"/>
  <c r="N4101" i="1"/>
  <c r="M4101" i="1"/>
  <c r="T4100" i="1"/>
  <c r="S4100" i="1"/>
  <c r="R4100" i="1"/>
  <c r="Q4100" i="1"/>
  <c r="P4100" i="1"/>
  <c r="O4100" i="1"/>
  <c r="N4100" i="1"/>
  <c r="M4100" i="1"/>
  <c r="T4099" i="1"/>
  <c r="S4099" i="1"/>
  <c r="R4099" i="1"/>
  <c r="Q4099" i="1"/>
  <c r="P4099" i="1"/>
  <c r="O4099" i="1"/>
  <c r="N4099" i="1"/>
  <c r="M4099" i="1"/>
  <c r="T4098" i="1"/>
  <c r="S4098" i="1"/>
  <c r="R4098" i="1"/>
  <c r="Q4098" i="1"/>
  <c r="P4098" i="1"/>
  <c r="O4098" i="1"/>
  <c r="N4098" i="1"/>
  <c r="M4098" i="1"/>
  <c r="T4097" i="1"/>
  <c r="S4097" i="1"/>
  <c r="R4097" i="1"/>
  <c r="Q4097" i="1"/>
  <c r="P4097" i="1"/>
  <c r="O4097" i="1"/>
  <c r="N4097" i="1"/>
  <c r="M4097" i="1"/>
  <c r="T4096" i="1"/>
  <c r="S4096" i="1"/>
  <c r="R4096" i="1"/>
  <c r="Q4096" i="1"/>
  <c r="P4096" i="1"/>
  <c r="O4096" i="1"/>
  <c r="N4096" i="1"/>
  <c r="M4096" i="1"/>
  <c r="T4095" i="1"/>
  <c r="S4095" i="1"/>
  <c r="R4095" i="1"/>
  <c r="Q4095" i="1"/>
  <c r="P4095" i="1"/>
  <c r="O4095" i="1"/>
  <c r="N4095" i="1"/>
  <c r="M4095" i="1"/>
  <c r="T4094" i="1"/>
  <c r="S4094" i="1"/>
  <c r="R4094" i="1"/>
  <c r="Q4094" i="1"/>
  <c r="P4094" i="1"/>
  <c r="O4094" i="1"/>
  <c r="N4094" i="1"/>
  <c r="M4094" i="1"/>
  <c r="T4093" i="1"/>
  <c r="S4093" i="1"/>
  <c r="R4093" i="1"/>
  <c r="Q4093" i="1"/>
  <c r="P4093" i="1"/>
  <c r="O4093" i="1"/>
  <c r="N4093" i="1"/>
  <c r="M4093" i="1"/>
  <c r="T4092" i="1"/>
  <c r="S4092" i="1"/>
  <c r="R4092" i="1"/>
  <c r="Q4092" i="1"/>
  <c r="P4092" i="1"/>
  <c r="O4092" i="1"/>
  <c r="N4092" i="1"/>
  <c r="M4092" i="1"/>
  <c r="T4091" i="1"/>
  <c r="S4091" i="1"/>
  <c r="R4091" i="1"/>
  <c r="Q4091" i="1"/>
  <c r="P4091" i="1"/>
  <c r="O4091" i="1"/>
  <c r="N4091" i="1"/>
  <c r="M4091" i="1"/>
  <c r="T4090" i="1"/>
  <c r="S4090" i="1"/>
  <c r="R4090" i="1"/>
  <c r="Q4090" i="1"/>
  <c r="P4090" i="1"/>
  <c r="O4090" i="1"/>
  <c r="N4090" i="1"/>
  <c r="M4090" i="1"/>
  <c r="T4089" i="1"/>
  <c r="S4089" i="1"/>
  <c r="R4089" i="1"/>
  <c r="Q4089" i="1"/>
  <c r="P4089" i="1"/>
  <c r="O4089" i="1"/>
  <c r="N4089" i="1"/>
  <c r="M4089" i="1"/>
  <c r="T4088" i="1"/>
  <c r="S4088" i="1"/>
  <c r="R4088" i="1"/>
  <c r="Q4088" i="1"/>
  <c r="P4088" i="1"/>
  <c r="O4088" i="1"/>
  <c r="N4088" i="1"/>
  <c r="M4088" i="1"/>
  <c r="T4087" i="1"/>
  <c r="S4087" i="1"/>
  <c r="R4087" i="1"/>
  <c r="Q4087" i="1"/>
  <c r="P4087" i="1"/>
  <c r="O4087" i="1"/>
  <c r="N4087" i="1"/>
  <c r="M4087" i="1"/>
  <c r="T4086" i="1"/>
  <c r="S4086" i="1"/>
  <c r="R4086" i="1"/>
  <c r="Q4086" i="1"/>
  <c r="P4086" i="1"/>
  <c r="O4086" i="1"/>
  <c r="N4086" i="1"/>
  <c r="M4086" i="1"/>
  <c r="T4085" i="1"/>
  <c r="S4085" i="1"/>
  <c r="R4085" i="1"/>
  <c r="Q4085" i="1"/>
  <c r="P4085" i="1"/>
  <c r="O4085" i="1"/>
  <c r="N4085" i="1"/>
  <c r="M4085" i="1"/>
  <c r="T4084" i="1"/>
  <c r="S4084" i="1"/>
  <c r="R4084" i="1"/>
  <c r="Q4084" i="1"/>
  <c r="P4084" i="1"/>
  <c r="O4084" i="1"/>
  <c r="M4084" i="1"/>
  <c r="N4084" i="1" s="1"/>
  <c r="T4083" i="1"/>
  <c r="S4083" i="1"/>
  <c r="R4083" i="1"/>
  <c r="Q4083" i="1"/>
  <c r="P4083" i="1"/>
  <c r="O4083" i="1"/>
  <c r="M4083" i="1"/>
  <c r="N4083" i="1" s="1"/>
  <c r="T4082" i="1"/>
  <c r="S4082" i="1"/>
  <c r="R4082" i="1"/>
  <c r="Q4082" i="1"/>
  <c r="P4082" i="1"/>
  <c r="O4082" i="1"/>
  <c r="N4082" i="1"/>
  <c r="M4082" i="1"/>
  <c r="T4081" i="1"/>
  <c r="S4081" i="1"/>
  <c r="R4081" i="1"/>
  <c r="Q4081" i="1"/>
  <c r="P4081" i="1"/>
  <c r="O4081" i="1"/>
  <c r="N4081" i="1"/>
  <c r="M4081" i="1"/>
  <c r="T4080" i="1"/>
  <c r="S4080" i="1"/>
  <c r="R4080" i="1"/>
  <c r="Q4080" i="1"/>
  <c r="P4080" i="1"/>
  <c r="O4080" i="1"/>
  <c r="N4080" i="1"/>
  <c r="M4080" i="1"/>
  <c r="T4079" i="1"/>
  <c r="S4079" i="1"/>
  <c r="R4079" i="1"/>
  <c r="Q4079" i="1"/>
  <c r="P4079" i="1"/>
  <c r="O4079" i="1"/>
  <c r="N4079" i="1"/>
  <c r="M4079" i="1"/>
  <c r="T4078" i="1"/>
  <c r="S4078" i="1"/>
  <c r="R4078" i="1"/>
  <c r="Q4078" i="1"/>
  <c r="P4078" i="1"/>
  <c r="O4078" i="1"/>
  <c r="N4078" i="1"/>
  <c r="M4078" i="1"/>
  <c r="T4077" i="1"/>
  <c r="S4077" i="1"/>
  <c r="R4077" i="1"/>
  <c r="Q4077" i="1"/>
  <c r="P4077" i="1"/>
  <c r="O4077" i="1"/>
  <c r="N4077" i="1"/>
  <c r="M4077" i="1"/>
  <c r="T4076" i="1"/>
  <c r="S4076" i="1"/>
  <c r="R4076" i="1"/>
  <c r="Q4076" i="1"/>
  <c r="P4076" i="1"/>
  <c r="O4076" i="1"/>
  <c r="N4076" i="1"/>
  <c r="M4076" i="1"/>
  <c r="T4075" i="1"/>
  <c r="S4075" i="1"/>
  <c r="R4075" i="1"/>
  <c r="Q4075" i="1"/>
  <c r="P4075" i="1"/>
  <c r="O4075" i="1"/>
  <c r="N4075" i="1"/>
  <c r="M4075" i="1"/>
  <c r="T4074" i="1"/>
  <c r="S4074" i="1"/>
  <c r="R4074" i="1"/>
  <c r="Q4074" i="1"/>
  <c r="P4074" i="1"/>
  <c r="O4074" i="1"/>
  <c r="N4074" i="1"/>
  <c r="M4074" i="1"/>
  <c r="T4073" i="1"/>
  <c r="S4073" i="1"/>
  <c r="R4073" i="1"/>
  <c r="Q4073" i="1"/>
  <c r="P4073" i="1"/>
  <c r="O4073" i="1"/>
  <c r="N4073" i="1"/>
  <c r="M4073" i="1"/>
  <c r="T4072" i="1"/>
  <c r="S4072" i="1"/>
  <c r="R4072" i="1"/>
  <c r="Q4072" i="1"/>
  <c r="P4072" i="1"/>
  <c r="O4072" i="1"/>
  <c r="N4072" i="1"/>
  <c r="M4072" i="1"/>
  <c r="T4071" i="1"/>
  <c r="S4071" i="1"/>
  <c r="R4071" i="1"/>
  <c r="Q4071" i="1"/>
  <c r="P4071" i="1"/>
  <c r="O4071" i="1"/>
  <c r="N4071" i="1"/>
  <c r="M4071" i="1"/>
  <c r="T4070" i="1"/>
  <c r="S4070" i="1"/>
  <c r="R4070" i="1"/>
  <c r="Q4070" i="1"/>
  <c r="P4070" i="1"/>
  <c r="O4070" i="1"/>
  <c r="N4070" i="1"/>
  <c r="M4070" i="1"/>
  <c r="T4069" i="1"/>
  <c r="S4069" i="1"/>
  <c r="R4069" i="1"/>
  <c r="Q4069" i="1"/>
  <c r="P4069" i="1"/>
  <c r="O4069" i="1"/>
  <c r="N4069" i="1"/>
  <c r="M4069" i="1"/>
  <c r="T4068" i="1"/>
  <c r="S4068" i="1"/>
  <c r="R4068" i="1"/>
  <c r="Q4068" i="1"/>
  <c r="P4068" i="1"/>
  <c r="O4068" i="1"/>
  <c r="N4068" i="1"/>
  <c r="M4068" i="1"/>
  <c r="T4067" i="1"/>
  <c r="S4067" i="1"/>
  <c r="R4067" i="1"/>
  <c r="Q4067" i="1"/>
  <c r="P4067" i="1"/>
  <c r="O4067" i="1"/>
  <c r="N4067" i="1"/>
  <c r="M4067" i="1"/>
  <c r="T4066" i="1"/>
  <c r="S4066" i="1"/>
  <c r="R4066" i="1"/>
  <c r="Q4066" i="1"/>
  <c r="P4066" i="1"/>
  <c r="O4066" i="1"/>
  <c r="N4066" i="1"/>
  <c r="M4066" i="1"/>
  <c r="T4065" i="1"/>
  <c r="S4065" i="1"/>
  <c r="R4065" i="1"/>
  <c r="Q4065" i="1"/>
  <c r="P4065" i="1"/>
  <c r="O4065" i="1"/>
  <c r="N4065" i="1"/>
  <c r="M4065" i="1"/>
  <c r="T4064" i="1"/>
  <c r="S4064" i="1"/>
  <c r="R4064" i="1"/>
  <c r="Q4064" i="1"/>
  <c r="P4064" i="1"/>
  <c r="O4064" i="1"/>
  <c r="N4064" i="1"/>
  <c r="M4064" i="1"/>
  <c r="T4063" i="1"/>
  <c r="S4063" i="1"/>
  <c r="R4063" i="1"/>
  <c r="Q4063" i="1"/>
  <c r="P4063" i="1"/>
  <c r="O4063" i="1"/>
  <c r="N4063" i="1"/>
  <c r="M4063" i="1"/>
  <c r="T4062" i="1"/>
  <c r="S4062" i="1"/>
  <c r="R4062" i="1"/>
  <c r="Q4062" i="1"/>
  <c r="P4062" i="1"/>
  <c r="O4062" i="1"/>
  <c r="N4062" i="1"/>
  <c r="M4062" i="1"/>
  <c r="T4061" i="1"/>
  <c r="S4061" i="1"/>
  <c r="R4061" i="1"/>
  <c r="Q4061" i="1"/>
  <c r="P4061" i="1"/>
  <c r="O4061" i="1"/>
  <c r="N4061" i="1"/>
  <c r="M4061" i="1"/>
  <c r="T4060" i="1"/>
  <c r="S4060" i="1"/>
  <c r="R4060" i="1"/>
  <c r="Q4060" i="1"/>
  <c r="P4060" i="1"/>
  <c r="O4060" i="1"/>
  <c r="N4060" i="1"/>
  <c r="M4060" i="1"/>
  <c r="T4059" i="1"/>
  <c r="S4059" i="1"/>
  <c r="R4059" i="1"/>
  <c r="Q4059" i="1"/>
  <c r="P4059" i="1"/>
  <c r="O4059" i="1"/>
  <c r="N4059" i="1"/>
  <c r="M4059" i="1"/>
  <c r="T4058" i="1"/>
  <c r="S4058" i="1"/>
  <c r="R4058" i="1"/>
  <c r="Q4058" i="1"/>
  <c r="P4058" i="1"/>
  <c r="O4058" i="1"/>
  <c r="N4058" i="1"/>
  <c r="M4058" i="1"/>
  <c r="T4057" i="1"/>
  <c r="S4057" i="1"/>
  <c r="R4057" i="1"/>
  <c r="Q4057" i="1"/>
  <c r="P4057" i="1"/>
  <c r="O4057" i="1"/>
  <c r="N4057" i="1"/>
  <c r="M4057" i="1"/>
  <c r="T4056" i="1"/>
  <c r="S4056" i="1"/>
  <c r="R4056" i="1"/>
  <c r="Q4056" i="1"/>
  <c r="P4056" i="1"/>
  <c r="O4056" i="1"/>
  <c r="N4056" i="1"/>
  <c r="M4056" i="1"/>
  <c r="T4055" i="1"/>
  <c r="S4055" i="1"/>
  <c r="R4055" i="1"/>
  <c r="Q4055" i="1"/>
  <c r="P4055" i="1"/>
  <c r="O4055" i="1"/>
  <c r="N4055" i="1"/>
  <c r="M4055" i="1"/>
  <c r="T4054" i="1"/>
  <c r="S4054" i="1"/>
  <c r="R4054" i="1"/>
  <c r="Q4054" i="1"/>
  <c r="P4054" i="1"/>
  <c r="O4054" i="1"/>
  <c r="N4054" i="1"/>
  <c r="M4054" i="1"/>
  <c r="T4053" i="1"/>
  <c r="S4053" i="1"/>
  <c r="R4053" i="1"/>
  <c r="Q4053" i="1"/>
  <c r="P4053" i="1"/>
  <c r="O4053" i="1"/>
  <c r="N4053" i="1"/>
  <c r="M4053" i="1"/>
  <c r="T4052" i="1"/>
  <c r="S4052" i="1"/>
  <c r="R4052" i="1"/>
  <c r="Q4052" i="1"/>
  <c r="P4052" i="1"/>
  <c r="O4052" i="1"/>
  <c r="N4052" i="1"/>
  <c r="M4052" i="1"/>
  <c r="T4051" i="1"/>
  <c r="S4051" i="1"/>
  <c r="R4051" i="1"/>
  <c r="Q4051" i="1"/>
  <c r="P4051" i="1"/>
  <c r="O4051" i="1"/>
  <c r="N4051" i="1"/>
  <c r="M4051" i="1"/>
  <c r="T4050" i="1"/>
  <c r="S4050" i="1"/>
  <c r="R4050" i="1"/>
  <c r="Q4050" i="1"/>
  <c r="P4050" i="1"/>
  <c r="O4050" i="1"/>
  <c r="N4050" i="1"/>
  <c r="M4050" i="1"/>
  <c r="T4049" i="1"/>
  <c r="S4049" i="1"/>
  <c r="R4049" i="1"/>
  <c r="Q4049" i="1"/>
  <c r="P4049" i="1"/>
  <c r="O4049" i="1"/>
  <c r="N4049" i="1"/>
  <c r="M4049" i="1"/>
  <c r="T4048" i="1"/>
  <c r="S4048" i="1"/>
  <c r="R4048" i="1"/>
  <c r="Q4048" i="1"/>
  <c r="P4048" i="1"/>
  <c r="O4048" i="1"/>
  <c r="N4048" i="1"/>
  <c r="M4048" i="1"/>
  <c r="T4047" i="1"/>
  <c r="S4047" i="1"/>
  <c r="R4047" i="1"/>
  <c r="Q4047" i="1"/>
  <c r="P4047" i="1"/>
  <c r="O4047" i="1"/>
  <c r="N4047" i="1"/>
  <c r="M4047" i="1"/>
  <c r="T4046" i="1"/>
  <c r="S4046" i="1"/>
  <c r="R4046" i="1"/>
  <c r="Q4046" i="1"/>
  <c r="P4046" i="1"/>
  <c r="O4046" i="1"/>
  <c r="N4046" i="1"/>
  <c r="M4046" i="1"/>
  <c r="T4045" i="1"/>
  <c r="S4045" i="1"/>
  <c r="R4045" i="1"/>
  <c r="Q4045" i="1"/>
  <c r="P4045" i="1"/>
  <c r="O4045" i="1"/>
  <c r="N4045" i="1"/>
  <c r="M4045" i="1"/>
  <c r="T4044" i="1"/>
  <c r="S4044" i="1"/>
  <c r="R4044" i="1"/>
  <c r="Q4044" i="1"/>
  <c r="P4044" i="1"/>
  <c r="O4044" i="1"/>
  <c r="N4044" i="1"/>
  <c r="M4044" i="1"/>
  <c r="T4043" i="1"/>
  <c r="S4043" i="1"/>
  <c r="R4043" i="1"/>
  <c r="Q4043" i="1"/>
  <c r="P4043" i="1"/>
  <c r="O4043" i="1"/>
  <c r="N4043" i="1"/>
  <c r="M4043" i="1"/>
  <c r="T4042" i="1"/>
  <c r="S4042" i="1"/>
  <c r="R4042" i="1"/>
  <c r="Q4042" i="1"/>
  <c r="P4042" i="1"/>
  <c r="O4042" i="1"/>
  <c r="N4042" i="1"/>
  <c r="M4042" i="1"/>
  <c r="T4041" i="1"/>
  <c r="S4041" i="1"/>
  <c r="R4041" i="1"/>
  <c r="Q4041" i="1"/>
  <c r="P4041" i="1"/>
  <c r="O4041" i="1"/>
  <c r="N4041" i="1"/>
  <c r="M4041" i="1"/>
  <c r="T4040" i="1"/>
  <c r="S4040" i="1"/>
  <c r="R4040" i="1"/>
  <c r="Q4040" i="1"/>
  <c r="P4040" i="1"/>
  <c r="O4040" i="1"/>
  <c r="N4040" i="1"/>
  <c r="M4040" i="1"/>
  <c r="T4039" i="1"/>
  <c r="S4039" i="1"/>
  <c r="R4039" i="1"/>
  <c r="Q4039" i="1"/>
  <c r="P4039" i="1"/>
  <c r="O4039" i="1"/>
  <c r="N4039" i="1"/>
  <c r="M4039" i="1"/>
  <c r="T4038" i="1"/>
  <c r="S4038" i="1"/>
  <c r="R4038" i="1"/>
  <c r="Q4038" i="1"/>
  <c r="P4038" i="1"/>
  <c r="O4038" i="1"/>
  <c r="N4038" i="1"/>
  <c r="M4038" i="1"/>
  <c r="T4037" i="1"/>
  <c r="S4037" i="1"/>
  <c r="R4037" i="1"/>
  <c r="Q4037" i="1"/>
  <c r="P4037" i="1"/>
  <c r="O4037" i="1"/>
  <c r="N4037" i="1"/>
  <c r="M4037" i="1"/>
  <c r="T4036" i="1"/>
  <c r="S4036" i="1"/>
  <c r="R4036" i="1"/>
  <c r="Q4036" i="1"/>
  <c r="P4036" i="1"/>
  <c r="O4036" i="1"/>
  <c r="N4036" i="1"/>
  <c r="M4036" i="1"/>
  <c r="T4035" i="1"/>
  <c r="S4035" i="1"/>
  <c r="R4035" i="1"/>
  <c r="Q4035" i="1"/>
  <c r="P4035" i="1"/>
  <c r="O4035" i="1"/>
  <c r="N4035" i="1"/>
  <c r="M4035" i="1"/>
  <c r="T4034" i="1"/>
  <c r="S4034" i="1"/>
  <c r="R4034" i="1"/>
  <c r="Q4034" i="1"/>
  <c r="P4034" i="1"/>
  <c r="O4034" i="1"/>
  <c r="N4034" i="1"/>
  <c r="M4034" i="1"/>
  <c r="T4033" i="1"/>
  <c r="S4033" i="1"/>
  <c r="R4033" i="1"/>
  <c r="Q4033" i="1"/>
  <c r="P4033" i="1"/>
  <c r="O4033" i="1"/>
  <c r="N4033" i="1"/>
  <c r="M4033" i="1"/>
  <c r="T4032" i="1"/>
  <c r="S4032" i="1"/>
  <c r="R4032" i="1"/>
  <c r="Q4032" i="1"/>
  <c r="P4032" i="1"/>
  <c r="O4032" i="1"/>
  <c r="N4032" i="1"/>
  <c r="M4032" i="1"/>
  <c r="T4031" i="1"/>
  <c r="S4031" i="1"/>
  <c r="R4031" i="1"/>
  <c r="Q4031" i="1"/>
  <c r="P4031" i="1"/>
  <c r="O4031" i="1"/>
  <c r="N4031" i="1"/>
  <c r="M4031" i="1"/>
  <c r="T4030" i="1"/>
  <c r="S4030" i="1"/>
  <c r="R4030" i="1"/>
  <c r="Q4030" i="1"/>
  <c r="P4030" i="1"/>
  <c r="O4030" i="1"/>
  <c r="N4030" i="1"/>
  <c r="M4030" i="1"/>
  <c r="T4029" i="1"/>
  <c r="S4029" i="1"/>
  <c r="R4029" i="1"/>
  <c r="Q4029" i="1"/>
  <c r="P4029" i="1"/>
  <c r="O4029" i="1"/>
  <c r="N4029" i="1"/>
  <c r="M4029" i="1"/>
  <c r="T4028" i="1"/>
  <c r="S4028" i="1"/>
  <c r="R4028" i="1"/>
  <c r="Q4028" i="1"/>
  <c r="P4028" i="1"/>
  <c r="O4028" i="1"/>
  <c r="N4028" i="1"/>
  <c r="M4028" i="1"/>
  <c r="T4027" i="1"/>
  <c r="S4027" i="1"/>
  <c r="R4027" i="1"/>
  <c r="Q4027" i="1"/>
  <c r="P4027" i="1"/>
  <c r="O4027" i="1"/>
  <c r="N4027" i="1"/>
  <c r="M4027" i="1"/>
  <c r="T4026" i="1"/>
  <c r="S4026" i="1"/>
  <c r="R4026" i="1"/>
  <c r="Q4026" i="1"/>
  <c r="P4026" i="1"/>
  <c r="O4026" i="1"/>
  <c r="N4026" i="1"/>
  <c r="M4026" i="1"/>
  <c r="T4025" i="1"/>
  <c r="S4025" i="1"/>
  <c r="R4025" i="1"/>
  <c r="Q4025" i="1"/>
  <c r="P4025" i="1"/>
  <c r="O4025" i="1"/>
  <c r="N4025" i="1"/>
  <c r="M4025" i="1"/>
  <c r="T4024" i="1"/>
  <c r="S4024" i="1"/>
  <c r="R4024" i="1"/>
  <c r="Q4024" i="1"/>
  <c r="P4024" i="1"/>
  <c r="O4024" i="1"/>
  <c r="N4024" i="1"/>
  <c r="M4024" i="1"/>
  <c r="T4023" i="1"/>
  <c r="S4023" i="1"/>
  <c r="R4023" i="1"/>
  <c r="Q4023" i="1"/>
  <c r="P4023" i="1"/>
  <c r="O4023" i="1"/>
  <c r="N4023" i="1"/>
  <c r="M4023" i="1"/>
  <c r="T4022" i="1"/>
  <c r="S4022" i="1"/>
  <c r="R4022" i="1"/>
  <c r="Q4022" i="1"/>
  <c r="P4022" i="1"/>
  <c r="O4022" i="1"/>
  <c r="N4022" i="1"/>
  <c r="M4022" i="1"/>
  <c r="T4021" i="1"/>
  <c r="S4021" i="1"/>
  <c r="R4021" i="1"/>
  <c r="Q4021" i="1"/>
  <c r="P4021" i="1"/>
  <c r="O4021" i="1"/>
  <c r="N4021" i="1"/>
  <c r="M4021" i="1"/>
  <c r="T4020" i="1"/>
  <c r="S4020" i="1"/>
  <c r="R4020" i="1"/>
  <c r="Q4020" i="1"/>
  <c r="P4020" i="1"/>
  <c r="O4020" i="1"/>
  <c r="N4020" i="1"/>
  <c r="M4020" i="1"/>
  <c r="T4019" i="1"/>
  <c r="S4019" i="1"/>
  <c r="R4019" i="1"/>
  <c r="Q4019" i="1"/>
  <c r="P4019" i="1"/>
  <c r="O4019" i="1"/>
  <c r="N4019" i="1"/>
  <c r="M4019" i="1"/>
  <c r="T4018" i="1"/>
  <c r="S4018" i="1"/>
  <c r="R4018" i="1"/>
  <c r="Q4018" i="1"/>
  <c r="P4018" i="1"/>
  <c r="O4018" i="1"/>
  <c r="N4018" i="1"/>
  <c r="M4018" i="1"/>
  <c r="T4017" i="1"/>
  <c r="S4017" i="1"/>
  <c r="R4017" i="1"/>
  <c r="Q4017" i="1"/>
  <c r="P4017" i="1"/>
  <c r="O4017" i="1"/>
  <c r="N4017" i="1"/>
  <c r="M4017" i="1"/>
  <c r="T4016" i="1"/>
  <c r="S4016" i="1"/>
  <c r="R4016" i="1"/>
  <c r="Q4016" i="1"/>
  <c r="P4016" i="1"/>
  <c r="O4016" i="1"/>
  <c r="N4016" i="1"/>
  <c r="M4016" i="1"/>
  <c r="T4015" i="1"/>
  <c r="S4015" i="1"/>
  <c r="R4015" i="1"/>
  <c r="Q4015" i="1"/>
  <c r="P4015" i="1"/>
  <c r="O4015" i="1"/>
  <c r="N4015" i="1"/>
  <c r="M4015" i="1"/>
  <c r="T4014" i="1"/>
  <c r="S4014" i="1"/>
  <c r="R4014" i="1"/>
  <c r="Q4014" i="1"/>
  <c r="P4014" i="1"/>
  <c r="O4014" i="1"/>
  <c r="N4014" i="1"/>
  <c r="M4014" i="1"/>
  <c r="T4013" i="1"/>
  <c r="S4013" i="1"/>
  <c r="R4013" i="1"/>
  <c r="Q4013" i="1"/>
  <c r="P4013" i="1"/>
  <c r="O4013" i="1"/>
  <c r="N4013" i="1"/>
  <c r="M4013" i="1"/>
  <c r="T4012" i="1"/>
  <c r="S4012" i="1"/>
  <c r="R4012" i="1"/>
  <c r="Q4012" i="1"/>
  <c r="P4012" i="1"/>
  <c r="O4012" i="1"/>
  <c r="N4012" i="1"/>
  <c r="M4012" i="1"/>
  <c r="T4011" i="1"/>
  <c r="S4011" i="1"/>
  <c r="R4011" i="1"/>
  <c r="Q4011" i="1"/>
  <c r="P4011" i="1"/>
  <c r="O4011" i="1"/>
  <c r="N4011" i="1"/>
  <c r="M4011" i="1"/>
  <c r="T4010" i="1"/>
  <c r="S4010" i="1"/>
  <c r="R4010" i="1"/>
  <c r="Q4010" i="1"/>
  <c r="P4010" i="1"/>
  <c r="O4010" i="1"/>
  <c r="N4010" i="1"/>
  <c r="M4010" i="1"/>
  <c r="T4009" i="1"/>
  <c r="S4009" i="1"/>
  <c r="R4009" i="1"/>
  <c r="Q4009" i="1"/>
  <c r="P4009" i="1"/>
  <c r="O4009" i="1"/>
  <c r="N4009" i="1"/>
  <c r="M4009" i="1"/>
  <c r="T4008" i="1"/>
  <c r="S4008" i="1"/>
  <c r="R4008" i="1"/>
  <c r="Q4008" i="1"/>
  <c r="P4008" i="1"/>
  <c r="O4008" i="1"/>
  <c r="N4008" i="1"/>
  <c r="M4008" i="1"/>
  <c r="T4007" i="1"/>
  <c r="S4007" i="1"/>
  <c r="R4007" i="1"/>
  <c r="Q4007" i="1"/>
  <c r="P4007" i="1"/>
  <c r="O4007" i="1"/>
  <c r="N4007" i="1"/>
  <c r="M4007" i="1"/>
  <c r="T4006" i="1"/>
  <c r="S4006" i="1"/>
  <c r="R4006" i="1"/>
  <c r="Q4006" i="1"/>
  <c r="P4006" i="1"/>
  <c r="O4006" i="1"/>
  <c r="N4006" i="1"/>
  <c r="M4006" i="1"/>
  <c r="T4005" i="1"/>
  <c r="S4005" i="1"/>
  <c r="R4005" i="1"/>
  <c r="Q4005" i="1"/>
  <c r="P4005" i="1"/>
  <c r="O4005" i="1"/>
  <c r="N4005" i="1"/>
  <c r="M4005" i="1"/>
  <c r="T4004" i="1"/>
  <c r="S4004" i="1"/>
  <c r="R4004" i="1"/>
  <c r="Q4004" i="1"/>
  <c r="P4004" i="1"/>
  <c r="O4004" i="1"/>
  <c r="N4004" i="1"/>
  <c r="M4004" i="1"/>
  <c r="T4003" i="1"/>
  <c r="S4003" i="1"/>
  <c r="R4003" i="1"/>
  <c r="Q4003" i="1"/>
  <c r="P4003" i="1"/>
  <c r="O4003" i="1"/>
  <c r="N4003" i="1"/>
  <c r="M4003" i="1"/>
  <c r="T4002" i="1"/>
  <c r="S4002" i="1"/>
  <c r="R4002" i="1"/>
  <c r="Q4002" i="1"/>
  <c r="P4002" i="1"/>
  <c r="O4002" i="1"/>
  <c r="M4002" i="1"/>
  <c r="N4002" i="1" s="1"/>
  <c r="T4001" i="1"/>
  <c r="S4001" i="1"/>
  <c r="R4001" i="1"/>
  <c r="Q4001" i="1"/>
  <c r="P4001" i="1"/>
  <c r="O4001" i="1"/>
  <c r="M4001" i="1"/>
  <c r="N4001" i="1" s="1"/>
  <c r="T4000" i="1"/>
  <c r="S4000" i="1"/>
  <c r="R4000" i="1"/>
  <c r="Q4000" i="1"/>
  <c r="P4000" i="1"/>
  <c r="O4000" i="1"/>
  <c r="M4000" i="1"/>
  <c r="N4000" i="1" s="1"/>
  <c r="T3999" i="1"/>
  <c r="S3999" i="1"/>
  <c r="R3999" i="1"/>
  <c r="Q3999" i="1"/>
  <c r="P3999" i="1"/>
  <c r="O3999" i="1"/>
  <c r="N3999" i="1"/>
  <c r="M3999" i="1"/>
  <c r="T3998" i="1"/>
  <c r="S3998" i="1"/>
  <c r="R3998" i="1"/>
  <c r="Q3998" i="1"/>
  <c r="P3998" i="1"/>
  <c r="O3998" i="1"/>
  <c r="N3998" i="1"/>
  <c r="M3998" i="1"/>
  <c r="T3997" i="1"/>
  <c r="S3997" i="1"/>
  <c r="R3997" i="1"/>
  <c r="Q3997" i="1"/>
  <c r="P3997" i="1"/>
  <c r="O3997" i="1"/>
  <c r="N3997" i="1"/>
  <c r="M3997" i="1"/>
  <c r="T3996" i="1"/>
  <c r="S3996" i="1"/>
  <c r="R3996" i="1"/>
  <c r="Q3996" i="1"/>
  <c r="P3996" i="1"/>
  <c r="O3996" i="1"/>
  <c r="N3996" i="1"/>
  <c r="M3996" i="1"/>
  <c r="T3995" i="1"/>
  <c r="S3995" i="1"/>
  <c r="R3995" i="1"/>
  <c r="Q3995" i="1"/>
  <c r="P3995" i="1"/>
  <c r="O3995" i="1"/>
  <c r="N3995" i="1"/>
  <c r="M3995" i="1"/>
  <c r="T3994" i="1"/>
  <c r="S3994" i="1"/>
  <c r="R3994" i="1"/>
  <c r="Q3994" i="1"/>
  <c r="P3994" i="1"/>
  <c r="O3994" i="1"/>
  <c r="M3994" i="1"/>
  <c r="N3994" i="1" s="1"/>
  <c r="T3993" i="1"/>
  <c r="S3993" i="1"/>
  <c r="R3993" i="1"/>
  <c r="Q3993" i="1"/>
  <c r="P3993" i="1"/>
  <c r="O3993" i="1"/>
  <c r="N3993" i="1"/>
  <c r="M3993" i="1"/>
  <c r="T3992" i="1"/>
  <c r="S3992" i="1"/>
  <c r="R3992" i="1"/>
  <c r="Q3992" i="1"/>
  <c r="P3992" i="1"/>
  <c r="O3992" i="1"/>
  <c r="N3992" i="1"/>
  <c r="M3992" i="1"/>
  <c r="T3991" i="1"/>
  <c r="S3991" i="1"/>
  <c r="R3991" i="1"/>
  <c r="Q3991" i="1"/>
  <c r="P3991" i="1"/>
  <c r="O3991" i="1"/>
  <c r="N3991" i="1"/>
  <c r="M3991" i="1"/>
  <c r="T3990" i="1"/>
  <c r="S3990" i="1"/>
  <c r="R3990" i="1"/>
  <c r="Q3990" i="1"/>
  <c r="P3990" i="1"/>
  <c r="O3990" i="1"/>
  <c r="N3990" i="1"/>
  <c r="M3990" i="1"/>
  <c r="T3989" i="1"/>
  <c r="S3989" i="1"/>
  <c r="R3989" i="1"/>
  <c r="Q3989" i="1"/>
  <c r="P3989" i="1"/>
  <c r="O3989" i="1"/>
  <c r="N3989" i="1"/>
  <c r="M3989" i="1"/>
  <c r="T3988" i="1"/>
  <c r="S3988" i="1"/>
  <c r="R3988" i="1"/>
  <c r="Q3988" i="1"/>
  <c r="P3988" i="1"/>
  <c r="O3988" i="1"/>
  <c r="N3988" i="1"/>
  <c r="M3988" i="1"/>
  <c r="T3987" i="1"/>
  <c r="S3987" i="1"/>
  <c r="R3987" i="1"/>
  <c r="Q3987" i="1"/>
  <c r="P3987" i="1"/>
  <c r="O3987" i="1"/>
  <c r="N3987" i="1"/>
  <c r="M3987" i="1"/>
  <c r="T3986" i="1"/>
  <c r="S3986" i="1"/>
  <c r="R3986" i="1"/>
  <c r="Q3986" i="1"/>
  <c r="P3986" i="1"/>
  <c r="O3986" i="1"/>
  <c r="N3986" i="1"/>
  <c r="M3986" i="1"/>
  <c r="T3985" i="1"/>
  <c r="S3985" i="1"/>
  <c r="R3985" i="1"/>
  <c r="Q3985" i="1"/>
  <c r="P3985" i="1"/>
  <c r="O3985" i="1"/>
  <c r="N3985" i="1"/>
  <c r="M3985" i="1"/>
  <c r="T3984" i="1"/>
  <c r="S3984" i="1"/>
  <c r="R3984" i="1"/>
  <c r="Q3984" i="1"/>
  <c r="P3984" i="1"/>
  <c r="O3984" i="1"/>
  <c r="N3984" i="1"/>
  <c r="M3984" i="1"/>
  <c r="T3983" i="1"/>
  <c r="S3983" i="1"/>
  <c r="R3983" i="1"/>
  <c r="Q3983" i="1"/>
  <c r="P3983" i="1"/>
  <c r="O3983" i="1"/>
  <c r="N3983" i="1"/>
  <c r="M3983" i="1"/>
  <c r="T3982" i="1"/>
  <c r="S3982" i="1"/>
  <c r="R3982" i="1"/>
  <c r="Q3982" i="1"/>
  <c r="P3982" i="1"/>
  <c r="O3982" i="1"/>
  <c r="N3982" i="1"/>
  <c r="M3982" i="1"/>
  <c r="T3981" i="1"/>
  <c r="S3981" i="1"/>
  <c r="R3981" i="1"/>
  <c r="Q3981" i="1"/>
  <c r="P3981" i="1"/>
  <c r="O3981" i="1"/>
  <c r="N3981" i="1"/>
  <c r="M3981" i="1"/>
  <c r="T3980" i="1"/>
  <c r="S3980" i="1"/>
  <c r="R3980" i="1"/>
  <c r="Q3980" i="1"/>
  <c r="P3980" i="1"/>
  <c r="O3980" i="1"/>
  <c r="N3980" i="1"/>
  <c r="M3980" i="1"/>
  <c r="T3979" i="1"/>
  <c r="S3979" i="1"/>
  <c r="R3979" i="1"/>
  <c r="Q3979" i="1"/>
  <c r="P3979" i="1"/>
  <c r="O3979" i="1"/>
  <c r="N3979" i="1"/>
  <c r="M3979" i="1"/>
  <c r="T3978" i="1"/>
  <c r="S3978" i="1"/>
  <c r="R3978" i="1"/>
  <c r="Q3978" i="1"/>
  <c r="P3978" i="1"/>
  <c r="O3978" i="1"/>
  <c r="N3978" i="1"/>
  <c r="M3978" i="1"/>
  <c r="T3977" i="1"/>
  <c r="S3977" i="1"/>
  <c r="R3977" i="1"/>
  <c r="Q3977" i="1"/>
  <c r="P3977" i="1"/>
  <c r="O3977" i="1"/>
  <c r="M3977" i="1"/>
  <c r="N3977" i="1" s="1"/>
  <c r="T3976" i="1"/>
  <c r="S3976" i="1"/>
  <c r="R3976" i="1"/>
  <c r="Q3976" i="1"/>
  <c r="P3976" i="1"/>
  <c r="O3976" i="1"/>
  <c r="M3976" i="1"/>
  <c r="N3976" i="1" s="1"/>
  <c r="T3975" i="1"/>
  <c r="S3975" i="1"/>
  <c r="R3975" i="1"/>
  <c r="Q3975" i="1"/>
  <c r="P3975" i="1"/>
  <c r="O3975" i="1"/>
  <c r="M3975" i="1"/>
  <c r="N3975" i="1" s="1"/>
  <c r="T3974" i="1"/>
  <c r="S3974" i="1"/>
  <c r="R3974" i="1"/>
  <c r="Q3974" i="1"/>
  <c r="P3974" i="1"/>
  <c r="O3974" i="1"/>
  <c r="N3974" i="1"/>
  <c r="M3974" i="1"/>
  <c r="T3973" i="1"/>
  <c r="S3973" i="1"/>
  <c r="R3973" i="1"/>
  <c r="Q3973" i="1"/>
  <c r="P3973" i="1"/>
  <c r="O3973" i="1"/>
  <c r="N3973" i="1"/>
  <c r="M3973" i="1"/>
  <c r="T3972" i="1"/>
  <c r="S3972" i="1"/>
  <c r="R3972" i="1"/>
  <c r="Q3972" i="1"/>
  <c r="P3972" i="1"/>
  <c r="O3972" i="1"/>
  <c r="N3972" i="1"/>
  <c r="M3972" i="1"/>
  <c r="T3971" i="1"/>
  <c r="S3971" i="1"/>
  <c r="R3971" i="1"/>
  <c r="Q3971" i="1"/>
  <c r="P3971" i="1"/>
  <c r="O3971" i="1"/>
  <c r="N3971" i="1"/>
  <c r="M3971" i="1"/>
  <c r="T3970" i="1"/>
  <c r="S3970" i="1"/>
  <c r="R3970" i="1"/>
  <c r="Q3970" i="1"/>
  <c r="P3970" i="1"/>
  <c r="O3970" i="1"/>
  <c r="N3970" i="1"/>
  <c r="M3970" i="1"/>
  <c r="T3969" i="1"/>
  <c r="S3969" i="1"/>
  <c r="R3969" i="1"/>
  <c r="Q3969" i="1"/>
  <c r="P3969" i="1"/>
  <c r="O3969" i="1"/>
  <c r="N3969" i="1"/>
  <c r="M3969" i="1"/>
  <c r="T3968" i="1"/>
  <c r="S3968" i="1"/>
  <c r="R3968" i="1"/>
  <c r="Q3968" i="1"/>
  <c r="P3968" i="1"/>
  <c r="O3968" i="1"/>
  <c r="N3968" i="1"/>
  <c r="M3968" i="1"/>
  <c r="T3967" i="1"/>
  <c r="S3967" i="1"/>
  <c r="R3967" i="1"/>
  <c r="Q3967" i="1"/>
  <c r="P3967" i="1"/>
  <c r="O3967" i="1"/>
  <c r="N3967" i="1"/>
  <c r="M3967" i="1"/>
  <c r="T3966" i="1"/>
  <c r="S3966" i="1"/>
  <c r="R3966" i="1"/>
  <c r="Q3966" i="1"/>
  <c r="P3966" i="1"/>
  <c r="O3966" i="1"/>
  <c r="N3966" i="1"/>
  <c r="M3966" i="1"/>
  <c r="T3965" i="1"/>
  <c r="S3965" i="1"/>
  <c r="R3965" i="1"/>
  <c r="Q3965" i="1"/>
  <c r="P3965" i="1"/>
  <c r="O3965" i="1"/>
  <c r="N3965" i="1"/>
  <c r="M3965" i="1"/>
  <c r="T3964" i="1"/>
  <c r="S3964" i="1"/>
  <c r="R3964" i="1"/>
  <c r="Q3964" i="1"/>
  <c r="P3964" i="1"/>
  <c r="O3964" i="1"/>
  <c r="N3964" i="1"/>
  <c r="M3964" i="1"/>
  <c r="T3963" i="1"/>
  <c r="S3963" i="1"/>
  <c r="R3963" i="1"/>
  <c r="Q3963" i="1"/>
  <c r="P3963" i="1"/>
  <c r="O3963" i="1"/>
  <c r="N3963" i="1"/>
  <c r="M3963" i="1"/>
  <c r="T3962" i="1"/>
  <c r="S3962" i="1"/>
  <c r="R3962" i="1"/>
  <c r="Q3962" i="1"/>
  <c r="P3962" i="1"/>
  <c r="O3962" i="1"/>
  <c r="N3962" i="1"/>
  <c r="M3962" i="1"/>
  <c r="T3961" i="1"/>
  <c r="S3961" i="1"/>
  <c r="R3961" i="1"/>
  <c r="Q3961" i="1"/>
  <c r="P3961" i="1"/>
  <c r="O3961" i="1"/>
  <c r="N3961" i="1"/>
  <c r="M3961" i="1"/>
  <c r="T3960" i="1"/>
  <c r="S3960" i="1"/>
  <c r="R3960" i="1"/>
  <c r="Q3960" i="1"/>
  <c r="P3960" i="1"/>
  <c r="O3960" i="1"/>
  <c r="N3960" i="1"/>
  <c r="M3960" i="1"/>
  <c r="T3959" i="1"/>
  <c r="S3959" i="1"/>
  <c r="R3959" i="1"/>
  <c r="Q3959" i="1"/>
  <c r="P3959" i="1"/>
  <c r="O3959" i="1"/>
  <c r="N3959" i="1"/>
  <c r="M3959" i="1"/>
  <c r="T3958" i="1"/>
  <c r="S3958" i="1"/>
  <c r="R3958" i="1"/>
  <c r="Q3958" i="1"/>
  <c r="P3958" i="1"/>
  <c r="O3958" i="1"/>
  <c r="N3958" i="1"/>
  <c r="M3958" i="1"/>
  <c r="T3957" i="1"/>
  <c r="S3957" i="1"/>
  <c r="R3957" i="1"/>
  <c r="Q3957" i="1"/>
  <c r="P3957" i="1"/>
  <c r="O3957" i="1"/>
  <c r="N3957" i="1"/>
  <c r="M3957" i="1"/>
  <c r="T3956" i="1"/>
  <c r="S3956" i="1"/>
  <c r="R3956" i="1"/>
  <c r="Q3956" i="1"/>
  <c r="P3956" i="1"/>
  <c r="O3956" i="1"/>
  <c r="N3956" i="1"/>
  <c r="M3956" i="1"/>
  <c r="T3955" i="1"/>
  <c r="S3955" i="1"/>
  <c r="R3955" i="1"/>
  <c r="Q3955" i="1"/>
  <c r="P3955" i="1"/>
  <c r="O3955" i="1"/>
  <c r="N3955" i="1"/>
  <c r="M3955" i="1"/>
  <c r="T3954" i="1"/>
  <c r="S3954" i="1"/>
  <c r="R3954" i="1"/>
  <c r="Q3954" i="1"/>
  <c r="P3954" i="1"/>
  <c r="O3954" i="1"/>
  <c r="N3954" i="1"/>
  <c r="M3954" i="1"/>
  <c r="T3953" i="1"/>
  <c r="S3953" i="1"/>
  <c r="R3953" i="1"/>
  <c r="Q3953" i="1"/>
  <c r="P3953" i="1"/>
  <c r="O3953" i="1"/>
  <c r="N3953" i="1"/>
  <c r="M3953" i="1"/>
  <c r="T3952" i="1"/>
  <c r="S3952" i="1"/>
  <c r="R3952" i="1"/>
  <c r="Q3952" i="1"/>
  <c r="P3952" i="1"/>
  <c r="O3952" i="1"/>
  <c r="N3952" i="1"/>
  <c r="M3952" i="1"/>
  <c r="T3951" i="1"/>
  <c r="S3951" i="1"/>
  <c r="R3951" i="1"/>
  <c r="Q3951" i="1"/>
  <c r="P3951" i="1"/>
  <c r="O3951" i="1"/>
  <c r="N3951" i="1"/>
  <c r="M3951" i="1"/>
  <c r="T3950" i="1"/>
  <c r="S3950" i="1"/>
  <c r="R3950" i="1"/>
  <c r="Q3950" i="1"/>
  <c r="P3950" i="1"/>
  <c r="O3950" i="1"/>
  <c r="N3950" i="1"/>
  <c r="M3950" i="1"/>
  <c r="T3949" i="1"/>
  <c r="S3949" i="1"/>
  <c r="R3949" i="1"/>
  <c r="Q3949" i="1"/>
  <c r="P3949" i="1"/>
  <c r="O3949" i="1"/>
  <c r="N3949" i="1"/>
  <c r="M3949" i="1"/>
  <c r="T3948" i="1"/>
  <c r="S3948" i="1"/>
  <c r="R3948" i="1"/>
  <c r="Q3948" i="1"/>
  <c r="P3948" i="1"/>
  <c r="O3948" i="1"/>
  <c r="N3948" i="1"/>
  <c r="M3948" i="1"/>
  <c r="T3947" i="1"/>
  <c r="S3947" i="1"/>
  <c r="R3947" i="1"/>
  <c r="Q3947" i="1"/>
  <c r="P3947" i="1"/>
  <c r="O3947" i="1"/>
  <c r="N3947" i="1"/>
  <c r="M3947" i="1"/>
  <c r="T3946" i="1"/>
  <c r="S3946" i="1"/>
  <c r="R3946" i="1"/>
  <c r="Q3946" i="1"/>
  <c r="P3946" i="1"/>
  <c r="O3946" i="1"/>
  <c r="N3946" i="1"/>
  <c r="M3946" i="1"/>
  <c r="T3945" i="1"/>
  <c r="S3945" i="1"/>
  <c r="R3945" i="1"/>
  <c r="Q3945" i="1"/>
  <c r="P3945" i="1"/>
  <c r="O3945" i="1"/>
  <c r="N3945" i="1"/>
  <c r="M3945" i="1"/>
  <c r="T3944" i="1"/>
  <c r="S3944" i="1"/>
  <c r="R3944" i="1"/>
  <c r="Q3944" i="1"/>
  <c r="P3944" i="1"/>
  <c r="O3944" i="1"/>
  <c r="N3944" i="1"/>
  <c r="M3944" i="1"/>
  <c r="T3943" i="1"/>
  <c r="S3943" i="1"/>
  <c r="R3943" i="1"/>
  <c r="Q3943" i="1"/>
  <c r="P3943" i="1"/>
  <c r="O3943" i="1"/>
  <c r="N3943" i="1"/>
  <c r="M3943" i="1"/>
  <c r="T3942" i="1"/>
  <c r="S3942" i="1"/>
  <c r="R3942" i="1"/>
  <c r="Q3942" i="1"/>
  <c r="P3942" i="1"/>
  <c r="O3942" i="1"/>
  <c r="N3942" i="1"/>
  <c r="M3942" i="1"/>
  <c r="T3941" i="1"/>
  <c r="S3941" i="1"/>
  <c r="R3941" i="1"/>
  <c r="Q3941" i="1"/>
  <c r="P3941" i="1"/>
  <c r="O3941" i="1"/>
  <c r="N3941" i="1"/>
  <c r="M3941" i="1"/>
  <c r="T3940" i="1"/>
  <c r="S3940" i="1"/>
  <c r="R3940" i="1"/>
  <c r="Q3940" i="1"/>
  <c r="P3940" i="1"/>
  <c r="O3940" i="1"/>
  <c r="N3940" i="1"/>
  <c r="M3940" i="1"/>
  <c r="T3939" i="1"/>
  <c r="S3939" i="1"/>
  <c r="R3939" i="1"/>
  <c r="Q3939" i="1"/>
  <c r="P3939" i="1"/>
  <c r="O3939" i="1"/>
  <c r="N3939" i="1"/>
  <c r="M3939" i="1"/>
  <c r="T3938" i="1"/>
  <c r="S3938" i="1"/>
  <c r="R3938" i="1"/>
  <c r="Q3938" i="1"/>
  <c r="P3938" i="1"/>
  <c r="O3938" i="1"/>
  <c r="N3938" i="1"/>
  <c r="M3938" i="1"/>
  <c r="T3937" i="1"/>
  <c r="S3937" i="1"/>
  <c r="R3937" i="1"/>
  <c r="Q3937" i="1"/>
  <c r="P3937" i="1"/>
  <c r="O3937" i="1"/>
  <c r="N3937" i="1"/>
  <c r="M3937" i="1"/>
  <c r="T3936" i="1"/>
  <c r="S3936" i="1"/>
  <c r="R3936" i="1"/>
  <c r="Q3936" i="1"/>
  <c r="P3936" i="1"/>
  <c r="O3936" i="1"/>
  <c r="N3936" i="1"/>
  <c r="M3936" i="1"/>
  <c r="T3935" i="1"/>
  <c r="S3935" i="1"/>
  <c r="R3935" i="1"/>
  <c r="Q3935" i="1"/>
  <c r="P3935" i="1"/>
  <c r="O3935" i="1"/>
  <c r="N3935" i="1"/>
  <c r="M3935" i="1"/>
  <c r="T3934" i="1"/>
  <c r="S3934" i="1"/>
  <c r="R3934" i="1"/>
  <c r="Q3934" i="1"/>
  <c r="P3934" i="1"/>
  <c r="O3934" i="1"/>
  <c r="N3934" i="1"/>
  <c r="M3934" i="1"/>
  <c r="T3933" i="1"/>
  <c r="S3933" i="1"/>
  <c r="R3933" i="1"/>
  <c r="Q3933" i="1"/>
  <c r="P3933" i="1"/>
  <c r="O3933" i="1"/>
  <c r="N3933" i="1"/>
  <c r="M3933" i="1"/>
  <c r="T3932" i="1"/>
  <c r="S3932" i="1"/>
  <c r="R3932" i="1"/>
  <c r="Q3932" i="1"/>
  <c r="P3932" i="1"/>
  <c r="O3932" i="1"/>
  <c r="N3932" i="1"/>
  <c r="M3932" i="1"/>
  <c r="T3931" i="1"/>
  <c r="S3931" i="1"/>
  <c r="R3931" i="1"/>
  <c r="Q3931" i="1"/>
  <c r="P3931" i="1"/>
  <c r="O3931" i="1"/>
  <c r="N3931" i="1"/>
  <c r="M3931" i="1"/>
  <c r="T3930" i="1"/>
  <c r="S3930" i="1"/>
  <c r="R3930" i="1"/>
  <c r="Q3930" i="1"/>
  <c r="P3930" i="1"/>
  <c r="O3930" i="1"/>
  <c r="N3930" i="1"/>
  <c r="M3930" i="1"/>
  <c r="T3929" i="1"/>
  <c r="S3929" i="1"/>
  <c r="R3929" i="1"/>
  <c r="Q3929" i="1"/>
  <c r="P3929" i="1"/>
  <c r="O3929" i="1"/>
  <c r="N3929" i="1"/>
  <c r="M3929" i="1"/>
  <c r="T3928" i="1"/>
  <c r="S3928" i="1"/>
  <c r="R3928" i="1"/>
  <c r="Q3928" i="1"/>
  <c r="P3928" i="1"/>
  <c r="O3928" i="1"/>
  <c r="N3928" i="1"/>
  <c r="M3928" i="1"/>
  <c r="T3927" i="1"/>
  <c r="S3927" i="1"/>
  <c r="R3927" i="1"/>
  <c r="Q3927" i="1"/>
  <c r="P3927" i="1"/>
  <c r="O3927" i="1"/>
  <c r="N3927" i="1"/>
  <c r="M3927" i="1"/>
  <c r="T3926" i="1"/>
  <c r="S3926" i="1"/>
  <c r="R3926" i="1"/>
  <c r="Q3926" i="1"/>
  <c r="P3926" i="1"/>
  <c r="O3926" i="1"/>
  <c r="N3926" i="1"/>
  <c r="M3926" i="1"/>
  <c r="T3925" i="1"/>
  <c r="S3925" i="1"/>
  <c r="R3925" i="1"/>
  <c r="Q3925" i="1"/>
  <c r="P3925" i="1"/>
  <c r="O3925" i="1"/>
  <c r="M3925" i="1"/>
  <c r="N3925" i="1" s="1"/>
  <c r="T3924" i="1"/>
  <c r="S3924" i="1"/>
  <c r="R3924" i="1"/>
  <c r="Q3924" i="1"/>
  <c r="P3924" i="1"/>
  <c r="O3924" i="1"/>
  <c r="M3924" i="1"/>
  <c r="N3924" i="1" s="1"/>
  <c r="T3923" i="1"/>
  <c r="S3923" i="1"/>
  <c r="R3923" i="1"/>
  <c r="Q3923" i="1"/>
  <c r="P3923" i="1"/>
  <c r="O3923" i="1"/>
  <c r="M3923" i="1"/>
  <c r="N3923" i="1" s="1"/>
  <c r="T3922" i="1"/>
  <c r="S3922" i="1"/>
  <c r="R3922" i="1"/>
  <c r="Q3922" i="1"/>
  <c r="P3922" i="1"/>
  <c r="O3922" i="1"/>
  <c r="M3922" i="1"/>
  <c r="N3922" i="1" s="1"/>
  <c r="T3921" i="1"/>
  <c r="S3921" i="1"/>
  <c r="R3921" i="1"/>
  <c r="Q3921" i="1"/>
  <c r="P3921" i="1"/>
  <c r="O3921" i="1"/>
  <c r="M3921" i="1"/>
  <c r="N3921" i="1" s="1"/>
  <c r="T3920" i="1"/>
  <c r="S3920" i="1"/>
  <c r="R3920" i="1"/>
  <c r="Q3920" i="1"/>
  <c r="P3920" i="1"/>
  <c r="O3920" i="1"/>
  <c r="M3920" i="1"/>
  <c r="N3920" i="1" s="1"/>
  <c r="T3919" i="1"/>
  <c r="S3919" i="1"/>
  <c r="R3919" i="1"/>
  <c r="Q3919" i="1"/>
  <c r="P3919" i="1"/>
  <c r="O3919" i="1"/>
  <c r="M3919" i="1"/>
  <c r="N3919" i="1" s="1"/>
  <c r="T3918" i="1"/>
  <c r="S3918" i="1"/>
  <c r="R3918" i="1"/>
  <c r="Q3918" i="1"/>
  <c r="P3918" i="1"/>
  <c r="O3918" i="1"/>
  <c r="M3918" i="1"/>
  <c r="N3918" i="1" s="1"/>
  <c r="T3917" i="1"/>
  <c r="S3917" i="1"/>
  <c r="R3917" i="1"/>
  <c r="Q3917" i="1"/>
  <c r="P3917" i="1"/>
  <c r="O3917" i="1"/>
  <c r="M3917" i="1"/>
  <c r="N3917" i="1" s="1"/>
  <c r="T3916" i="1"/>
  <c r="S3916" i="1"/>
  <c r="R3916" i="1"/>
  <c r="Q3916" i="1"/>
  <c r="P3916" i="1"/>
  <c r="O3916" i="1"/>
  <c r="M3916" i="1"/>
  <c r="N3916" i="1" s="1"/>
  <c r="T3915" i="1"/>
  <c r="S3915" i="1"/>
  <c r="R3915" i="1"/>
  <c r="Q3915" i="1"/>
  <c r="P3915" i="1"/>
  <c r="O3915" i="1"/>
  <c r="M3915" i="1"/>
  <c r="N3915" i="1" s="1"/>
  <c r="T3914" i="1"/>
  <c r="S3914" i="1"/>
  <c r="R3914" i="1"/>
  <c r="Q3914" i="1"/>
  <c r="P3914" i="1"/>
  <c r="O3914" i="1"/>
  <c r="M3914" i="1"/>
  <c r="N3914" i="1" s="1"/>
  <c r="T3913" i="1"/>
  <c r="S3913" i="1"/>
  <c r="R3913" i="1"/>
  <c r="Q3913" i="1"/>
  <c r="P3913" i="1"/>
  <c r="O3913" i="1"/>
  <c r="M3913" i="1"/>
  <c r="N3913" i="1" s="1"/>
  <c r="T3912" i="1"/>
  <c r="S3912" i="1"/>
  <c r="R3912" i="1"/>
  <c r="Q3912" i="1"/>
  <c r="P3912" i="1"/>
  <c r="O3912" i="1"/>
  <c r="M3912" i="1"/>
  <c r="N3912" i="1" s="1"/>
  <c r="T3911" i="1"/>
  <c r="S3911" i="1"/>
  <c r="R3911" i="1"/>
  <c r="Q3911" i="1"/>
  <c r="P3911" i="1"/>
  <c r="O3911" i="1"/>
  <c r="M3911" i="1"/>
  <c r="N3911" i="1" s="1"/>
  <c r="T3910" i="1"/>
  <c r="S3910" i="1"/>
  <c r="R3910" i="1"/>
  <c r="Q3910" i="1"/>
  <c r="P3910" i="1"/>
  <c r="O3910" i="1"/>
  <c r="M3910" i="1"/>
  <c r="N3910" i="1" s="1"/>
  <c r="T3909" i="1"/>
  <c r="S3909" i="1"/>
  <c r="R3909" i="1"/>
  <c r="Q3909" i="1"/>
  <c r="P3909" i="1"/>
  <c r="O3909" i="1"/>
  <c r="M3909" i="1"/>
  <c r="N3909" i="1" s="1"/>
  <c r="T3908" i="1"/>
  <c r="S3908" i="1"/>
  <c r="R3908" i="1"/>
  <c r="Q3908" i="1"/>
  <c r="P3908" i="1"/>
  <c r="O3908" i="1"/>
  <c r="M3908" i="1"/>
  <c r="N3908" i="1" s="1"/>
  <c r="T3907" i="1"/>
  <c r="S3907" i="1"/>
  <c r="R3907" i="1"/>
  <c r="Q3907" i="1"/>
  <c r="P3907" i="1"/>
  <c r="O3907" i="1"/>
  <c r="M3907" i="1"/>
  <c r="N3907" i="1" s="1"/>
  <c r="T3906" i="1"/>
  <c r="S3906" i="1"/>
  <c r="R3906" i="1"/>
  <c r="Q3906" i="1"/>
  <c r="P3906" i="1"/>
  <c r="O3906" i="1"/>
  <c r="M3906" i="1"/>
  <c r="N3906" i="1" s="1"/>
  <c r="T3905" i="1"/>
  <c r="S3905" i="1"/>
  <c r="R3905" i="1"/>
  <c r="Q3905" i="1"/>
  <c r="P3905" i="1"/>
  <c r="O3905" i="1"/>
  <c r="M3905" i="1"/>
  <c r="N3905" i="1" s="1"/>
  <c r="T3904" i="1"/>
  <c r="S3904" i="1"/>
  <c r="R3904" i="1"/>
  <c r="Q3904" i="1"/>
  <c r="P3904" i="1"/>
  <c r="O3904" i="1"/>
  <c r="M3904" i="1"/>
  <c r="N3904" i="1" s="1"/>
  <c r="T3903" i="1"/>
  <c r="S3903" i="1"/>
  <c r="R3903" i="1"/>
  <c r="Q3903" i="1"/>
  <c r="P3903" i="1"/>
  <c r="O3903" i="1"/>
  <c r="M3903" i="1"/>
  <c r="N3903" i="1" s="1"/>
  <c r="T3902" i="1"/>
  <c r="S3902" i="1"/>
  <c r="R3902" i="1"/>
  <c r="Q3902" i="1"/>
  <c r="P3902" i="1"/>
  <c r="O3902" i="1"/>
  <c r="M3902" i="1"/>
  <c r="N3902" i="1" s="1"/>
  <c r="T3901" i="1"/>
  <c r="S3901" i="1"/>
  <c r="R3901" i="1"/>
  <c r="Q3901" i="1"/>
  <c r="P3901" i="1"/>
  <c r="O3901" i="1"/>
  <c r="M3901" i="1"/>
  <c r="N3901" i="1" s="1"/>
  <c r="T3900" i="1"/>
  <c r="S3900" i="1"/>
  <c r="R3900" i="1"/>
  <c r="Q3900" i="1"/>
  <c r="P3900" i="1"/>
  <c r="O3900" i="1"/>
  <c r="M3900" i="1"/>
  <c r="N3900" i="1" s="1"/>
  <c r="T3899" i="1"/>
  <c r="S3899" i="1"/>
  <c r="R3899" i="1"/>
  <c r="Q3899" i="1"/>
  <c r="P3899" i="1"/>
  <c r="O3899" i="1"/>
  <c r="M3899" i="1"/>
  <c r="N3899" i="1" s="1"/>
  <c r="T3898" i="1"/>
  <c r="S3898" i="1"/>
  <c r="R3898" i="1"/>
  <c r="Q3898" i="1"/>
  <c r="P3898" i="1"/>
  <c r="O3898" i="1"/>
  <c r="M3898" i="1"/>
  <c r="N3898" i="1" s="1"/>
  <c r="T3897" i="1"/>
  <c r="S3897" i="1"/>
  <c r="R3897" i="1"/>
  <c r="Q3897" i="1"/>
  <c r="P3897" i="1"/>
  <c r="O3897" i="1"/>
  <c r="M3897" i="1"/>
  <c r="N3897" i="1" s="1"/>
  <c r="T3896" i="1"/>
  <c r="S3896" i="1"/>
  <c r="R3896" i="1"/>
  <c r="Q3896" i="1"/>
  <c r="P3896" i="1"/>
  <c r="O3896" i="1"/>
  <c r="M3896" i="1"/>
  <c r="N3896" i="1" s="1"/>
  <c r="T3895" i="1"/>
  <c r="S3895" i="1"/>
  <c r="R3895" i="1"/>
  <c r="Q3895" i="1"/>
  <c r="P3895" i="1"/>
  <c r="O3895" i="1"/>
  <c r="M3895" i="1"/>
  <c r="N3895" i="1" s="1"/>
  <c r="T3894" i="1"/>
  <c r="S3894" i="1"/>
  <c r="R3894" i="1"/>
  <c r="Q3894" i="1"/>
  <c r="P3894" i="1"/>
  <c r="O3894" i="1"/>
  <c r="N3894" i="1"/>
  <c r="M3894" i="1"/>
  <c r="T3893" i="1"/>
  <c r="S3893" i="1"/>
  <c r="R3893" i="1"/>
  <c r="Q3893" i="1"/>
  <c r="P3893" i="1"/>
  <c r="O3893" i="1"/>
  <c r="N3893" i="1"/>
  <c r="M3893" i="1"/>
  <c r="T3892" i="1"/>
  <c r="S3892" i="1"/>
  <c r="R3892" i="1"/>
  <c r="Q3892" i="1"/>
  <c r="P3892" i="1"/>
  <c r="O3892" i="1"/>
  <c r="N3892" i="1"/>
  <c r="M3892" i="1"/>
  <c r="T3891" i="1"/>
  <c r="S3891" i="1"/>
  <c r="R3891" i="1"/>
  <c r="Q3891" i="1"/>
  <c r="P3891" i="1"/>
  <c r="O3891" i="1"/>
  <c r="N3891" i="1"/>
  <c r="M3891" i="1"/>
  <c r="T3890" i="1"/>
  <c r="S3890" i="1"/>
  <c r="R3890" i="1"/>
  <c r="Q3890" i="1"/>
  <c r="P3890" i="1"/>
  <c r="O3890" i="1"/>
  <c r="N3890" i="1"/>
  <c r="M3890" i="1"/>
  <c r="T3889" i="1"/>
  <c r="S3889" i="1"/>
  <c r="R3889" i="1"/>
  <c r="Q3889" i="1"/>
  <c r="P3889" i="1"/>
  <c r="O3889" i="1"/>
  <c r="N3889" i="1"/>
  <c r="M3889" i="1"/>
  <c r="T3888" i="1"/>
  <c r="S3888" i="1"/>
  <c r="R3888" i="1"/>
  <c r="Q3888" i="1"/>
  <c r="P3888" i="1"/>
  <c r="O3888" i="1"/>
  <c r="N3888" i="1"/>
  <c r="M3888" i="1"/>
  <c r="T3887" i="1"/>
  <c r="S3887" i="1"/>
  <c r="R3887" i="1"/>
  <c r="Q3887" i="1"/>
  <c r="P3887" i="1"/>
  <c r="O3887" i="1"/>
  <c r="N3887" i="1"/>
  <c r="M3887" i="1"/>
  <c r="T3886" i="1"/>
  <c r="S3886" i="1"/>
  <c r="R3886" i="1"/>
  <c r="Q3886" i="1"/>
  <c r="P3886" i="1"/>
  <c r="O3886" i="1"/>
  <c r="N3886" i="1"/>
  <c r="M3886" i="1"/>
  <c r="T3885" i="1"/>
  <c r="S3885" i="1"/>
  <c r="R3885" i="1"/>
  <c r="Q3885" i="1"/>
  <c r="P3885" i="1"/>
  <c r="O3885" i="1"/>
  <c r="N3885" i="1"/>
  <c r="M3885" i="1"/>
  <c r="T3884" i="1"/>
  <c r="S3884" i="1"/>
  <c r="R3884" i="1"/>
  <c r="Q3884" i="1"/>
  <c r="P3884" i="1"/>
  <c r="O3884" i="1"/>
  <c r="N3884" i="1"/>
  <c r="M3884" i="1"/>
  <c r="T3883" i="1"/>
  <c r="S3883" i="1"/>
  <c r="R3883" i="1"/>
  <c r="Q3883" i="1"/>
  <c r="P3883" i="1"/>
  <c r="O3883" i="1"/>
  <c r="N3883" i="1"/>
  <c r="M3883" i="1"/>
  <c r="T3882" i="1"/>
  <c r="S3882" i="1"/>
  <c r="R3882" i="1"/>
  <c r="Q3882" i="1"/>
  <c r="P3882" i="1"/>
  <c r="O3882" i="1"/>
  <c r="N3882" i="1"/>
  <c r="M3882" i="1"/>
  <c r="T3881" i="1"/>
  <c r="S3881" i="1"/>
  <c r="R3881" i="1"/>
  <c r="Q3881" i="1"/>
  <c r="P3881" i="1"/>
  <c r="O3881" i="1"/>
  <c r="N3881" i="1"/>
  <c r="M3881" i="1"/>
  <c r="T3880" i="1"/>
  <c r="S3880" i="1"/>
  <c r="R3880" i="1"/>
  <c r="Q3880" i="1"/>
  <c r="P3880" i="1"/>
  <c r="O3880" i="1"/>
  <c r="N3880" i="1"/>
  <c r="M3880" i="1"/>
  <c r="T3879" i="1"/>
  <c r="S3879" i="1"/>
  <c r="R3879" i="1"/>
  <c r="Q3879" i="1"/>
  <c r="P3879" i="1"/>
  <c r="O3879" i="1"/>
  <c r="N3879" i="1"/>
  <c r="M3879" i="1"/>
  <c r="T3878" i="1"/>
  <c r="S3878" i="1"/>
  <c r="R3878" i="1"/>
  <c r="Q3878" i="1"/>
  <c r="P3878" i="1"/>
  <c r="O3878" i="1"/>
  <c r="N3878" i="1"/>
  <c r="M3878" i="1"/>
  <c r="T3877" i="1"/>
  <c r="S3877" i="1"/>
  <c r="R3877" i="1"/>
  <c r="Q3877" i="1"/>
  <c r="P3877" i="1"/>
  <c r="O3877" i="1"/>
  <c r="N3877" i="1"/>
  <c r="M3877" i="1"/>
  <c r="T3876" i="1"/>
  <c r="S3876" i="1"/>
  <c r="R3876" i="1"/>
  <c r="Q3876" i="1"/>
  <c r="P3876" i="1"/>
  <c r="O3876" i="1"/>
  <c r="N3876" i="1"/>
  <c r="M3876" i="1"/>
  <c r="T3875" i="1"/>
  <c r="S3875" i="1"/>
  <c r="R3875" i="1"/>
  <c r="Q3875" i="1"/>
  <c r="P3875" i="1"/>
  <c r="O3875" i="1"/>
  <c r="N3875" i="1"/>
  <c r="M3875" i="1"/>
  <c r="T3874" i="1"/>
  <c r="S3874" i="1"/>
  <c r="R3874" i="1"/>
  <c r="Q3874" i="1"/>
  <c r="P3874" i="1"/>
  <c r="O3874" i="1"/>
  <c r="N3874" i="1"/>
  <c r="M3874" i="1"/>
  <c r="T3873" i="1"/>
  <c r="S3873" i="1"/>
  <c r="R3873" i="1"/>
  <c r="Q3873" i="1"/>
  <c r="P3873" i="1"/>
  <c r="O3873" i="1"/>
  <c r="N3873" i="1"/>
  <c r="M3873" i="1"/>
  <c r="T3872" i="1"/>
  <c r="S3872" i="1"/>
  <c r="R3872" i="1"/>
  <c r="Q3872" i="1"/>
  <c r="P3872" i="1"/>
  <c r="O3872" i="1"/>
  <c r="N3872" i="1"/>
  <c r="M3872" i="1"/>
  <c r="T3871" i="1"/>
  <c r="S3871" i="1"/>
  <c r="R3871" i="1"/>
  <c r="Q3871" i="1"/>
  <c r="P3871" i="1"/>
  <c r="O3871" i="1"/>
  <c r="N3871" i="1"/>
  <c r="M3871" i="1"/>
  <c r="T3870" i="1"/>
  <c r="S3870" i="1"/>
  <c r="R3870" i="1"/>
  <c r="Q3870" i="1"/>
  <c r="P3870" i="1"/>
  <c r="O3870" i="1"/>
  <c r="N3870" i="1"/>
  <c r="M3870" i="1"/>
  <c r="T3869" i="1"/>
  <c r="S3869" i="1"/>
  <c r="R3869" i="1"/>
  <c r="Q3869" i="1"/>
  <c r="P3869" i="1"/>
  <c r="O3869" i="1"/>
  <c r="N3869" i="1"/>
  <c r="M3869" i="1"/>
  <c r="T3868" i="1"/>
  <c r="S3868" i="1"/>
  <c r="R3868" i="1"/>
  <c r="Q3868" i="1"/>
  <c r="P3868" i="1"/>
  <c r="O3868" i="1"/>
  <c r="N3868" i="1"/>
  <c r="M3868" i="1"/>
  <c r="T3867" i="1"/>
  <c r="S3867" i="1"/>
  <c r="R3867" i="1"/>
  <c r="Q3867" i="1"/>
  <c r="P3867" i="1"/>
  <c r="O3867" i="1"/>
  <c r="N3867" i="1"/>
  <c r="M3867" i="1"/>
  <c r="T3866" i="1"/>
  <c r="S3866" i="1"/>
  <c r="R3866" i="1"/>
  <c r="Q3866" i="1"/>
  <c r="P3866" i="1"/>
  <c r="O3866" i="1"/>
  <c r="N3866" i="1"/>
  <c r="M3866" i="1"/>
  <c r="T3865" i="1"/>
  <c r="S3865" i="1"/>
  <c r="R3865" i="1"/>
  <c r="Q3865" i="1"/>
  <c r="P3865" i="1"/>
  <c r="O3865" i="1"/>
  <c r="N3865" i="1"/>
  <c r="M3865" i="1"/>
  <c r="T3864" i="1"/>
  <c r="S3864" i="1"/>
  <c r="R3864" i="1"/>
  <c r="Q3864" i="1"/>
  <c r="P3864" i="1"/>
  <c r="O3864" i="1"/>
  <c r="N3864" i="1"/>
  <c r="M3864" i="1"/>
  <c r="T3863" i="1"/>
  <c r="S3863" i="1"/>
  <c r="R3863" i="1"/>
  <c r="Q3863" i="1"/>
  <c r="P3863" i="1"/>
  <c r="O3863" i="1"/>
  <c r="N3863" i="1"/>
  <c r="M3863" i="1"/>
  <c r="T3862" i="1"/>
  <c r="S3862" i="1"/>
  <c r="R3862" i="1"/>
  <c r="Q3862" i="1"/>
  <c r="P3862" i="1"/>
  <c r="O3862" i="1"/>
  <c r="N3862" i="1"/>
  <c r="M3862" i="1"/>
  <c r="T3861" i="1"/>
  <c r="S3861" i="1"/>
  <c r="R3861" i="1"/>
  <c r="Q3861" i="1"/>
  <c r="P3861" i="1"/>
  <c r="O3861" i="1"/>
  <c r="N3861" i="1"/>
  <c r="M3861" i="1"/>
  <c r="T3860" i="1"/>
  <c r="S3860" i="1"/>
  <c r="R3860" i="1"/>
  <c r="Q3860" i="1"/>
  <c r="P3860" i="1"/>
  <c r="O3860" i="1"/>
  <c r="N3860" i="1"/>
  <c r="M3860" i="1"/>
  <c r="T3859" i="1"/>
  <c r="S3859" i="1"/>
  <c r="R3859" i="1"/>
  <c r="Q3859" i="1"/>
  <c r="P3859" i="1"/>
  <c r="O3859" i="1"/>
  <c r="N3859" i="1"/>
  <c r="M3859" i="1"/>
  <c r="T3858" i="1"/>
  <c r="S3858" i="1"/>
  <c r="R3858" i="1"/>
  <c r="Q3858" i="1"/>
  <c r="P3858" i="1"/>
  <c r="O3858" i="1"/>
  <c r="N3858" i="1"/>
  <c r="M3858" i="1"/>
  <c r="T3857" i="1"/>
  <c r="S3857" i="1"/>
  <c r="R3857" i="1"/>
  <c r="Q3857" i="1"/>
  <c r="P3857" i="1"/>
  <c r="O3857" i="1"/>
  <c r="N3857" i="1"/>
  <c r="M3857" i="1"/>
  <c r="T3856" i="1"/>
  <c r="S3856" i="1"/>
  <c r="R3856" i="1"/>
  <c r="Q3856" i="1"/>
  <c r="P3856" i="1"/>
  <c r="O3856" i="1"/>
  <c r="N3856" i="1"/>
  <c r="M3856" i="1"/>
  <c r="T3855" i="1"/>
  <c r="S3855" i="1"/>
  <c r="R3855" i="1"/>
  <c r="Q3855" i="1"/>
  <c r="P3855" i="1"/>
  <c r="O3855" i="1"/>
  <c r="M3855" i="1"/>
  <c r="N3855" i="1" s="1"/>
  <c r="T3854" i="1"/>
  <c r="S3854" i="1"/>
  <c r="R3854" i="1"/>
  <c r="Q3854" i="1"/>
  <c r="P3854" i="1"/>
  <c r="O3854" i="1"/>
  <c r="M3854" i="1"/>
  <c r="N3854" i="1" s="1"/>
  <c r="T3853" i="1"/>
  <c r="S3853" i="1"/>
  <c r="R3853" i="1"/>
  <c r="Q3853" i="1"/>
  <c r="P3853" i="1"/>
  <c r="O3853" i="1"/>
  <c r="M3853" i="1"/>
  <c r="N3853" i="1" s="1"/>
  <c r="T3852" i="1"/>
  <c r="S3852" i="1"/>
  <c r="R3852" i="1"/>
  <c r="Q3852" i="1"/>
  <c r="P3852" i="1"/>
  <c r="O3852" i="1"/>
  <c r="M3852" i="1"/>
  <c r="N3852" i="1" s="1"/>
  <c r="T3851" i="1"/>
  <c r="S3851" i="1"/>
  <c r="R3851" i="1"/>
  <c r="Q3851" i="1"/>
  <c r="P3851" i="1"/>
  <c r="O3851" i="1"/>
  <c r="M3851" i="1"/>
  <c r="N3851" i="1" s="1"/>
  <c r="T3850" i="1"/>
  <c r="S3850" i="1"/>
  <c r="R3850" i="1"/>
  <c r="Q3850" i="1"/>
  <c r="P3850" i="1"/>
  <c r="O3850" i="1"/>
  <c r="M3850" i="1"/>
  <c r="N3850" i="1" s="1"/>
  <c r="T3849" i="1"/>
  <c r="S3849" i="1"/>
  <c r="R3849" i="1"/>
  <c r="Q3849" i="1"/>
  <c r="P3849" i="1"/>
  <c r="O3849" i="1"/>
  <c r="M3849" i="1"/>
  <c r="N3849" i="1" s="1"/>
  <c r="T3848" i="1"/>
  <c r="S3848" i="1"/>
  <c r="R3848" i="1"/>
  <c r="Q3848" i="1"/>
  <c r="P3848" i="1"/>
  <c r="O3848" i="1"/>
  <c r="M3848" i="1"/>
  <c r="N3848" i="1" s="1"/>
  <c r="T3847" i="1"/>
  <c r="S3847" i="1"/>
  <c r="R3847" i="1"/>
  <c r="Q3847" i="1"/>
  <c r="P3847" i="1"/>
  <c r="O3847" i="1"/>
  <c r="M3847" i="1"/>
  <c r="N3847" i="1" s="1"/>
  <c r="T3846" i="1"/>
  <c r="S3846" i="1"/>
  <c r="R3846" i="1"/>
  <c r="Q3846" i="1"/>
  <c r="P3846" i="1"/>
  <c r="O3846" i="1"/>
  <c r="N3846" i="1"/>
  <c r="M3846" i="1"/>
  <c r="T3845" i="1"/>
  <c r="S3845" i="1"/>
  <c r="R3845" i="1"/>
  <c r="Q3845" i="1"/>
  <c r="P3845" i="1"/>
  <c r="O3845" i="1"/>
  <c r="M3845" i="1"/>
  <c r="N3845" i="1" s="1"/>
  <c r="T3844" i="1"/>
  <c r="S3844" i="1"/>
  <c r="R3844" i="1"/>
  <c r="Q3844" i="1"/>
  <c r="P3844" i="1"/>
  <c r="O3844" i="1"/>
  <c r="M3844" i="1"/>
  <c r="N3844" i="1" s="1"/>
  <c r="T3843" i="1"/>
  <c r="S3843" i="1"/>
  <c r="R3843" i="1"/>
  <c r="Q3843" i="1"/>
  <c r="P3843" i="1"/>
  <c r="O3843" i="1"/>
  <c r="M3843" i="1"/>
  <c r="N3843" i="1" s="1"/>
  <c r="T3842" i="1"/>
  <c r="S3842" i="1"/>
  <c r="R3842" i="1"/>
  <c r="Q3842" i="1"/>
  <c r="P3842" i="1"/>
  <c r="O3842" i="1"/>
  <c r="M3842" i="1"/>
  <c r="N3842" i="1" s="1"/>
  <c r="T3841" i="1"/>
  <c r="S3841" i="1"/>
  <c r="R3841" i="1"/>
  <c r="Q3841" i="1"/>
  <c r="P3841" i="1"/>
  <c r="O3841" i="1"/>
  <c r="M3841" i="1"/>
  <c r="N3841" i="1" s="1"/>
  <c r="T3840" i="1"/>
  <c r="S3840" i="1"/>
  <c r="R3840" i="1"/>
  <c r="Q3840" i="1"/>
  <c r="P3840" i="1"/>
  <c r="O3840" i="1"/>
  <c r="M3840" i="1"/>
  <c r="N3840" i="1" s="1"/>
  <c r="T3839" i="1"/>
  <c r="S3839" i="1"/>
  <c r="R3839" i="1"/>
  <c r="Q3839" i="1"/>
  <c r="P3839" i="1"/>
  <c r="O3839" i="1"/>
  <c r="M3839" i="1"/>
  <c r="N3839" i="1" s="1"/>
  <c r="T3838" i="1"/>
  <c r="S3838" i="1"/>
  <c r="R3838" i="1"/>
  <c r="Q3838" i="1"/>
  <c r="P3838" i="1"/>
  <c r="O3838" i="1"/>
  <c r="M3838" i="1"/>
  <c r="N3838" i="1" s="1"/>
  <c r="T3837" i="1"/>
  <c r="S3837" i="1"/>
  <c r="R3837" i="1"/>
  <c r="Q3837" i="1"/>
  <c r="P3837" i="1"/>
  <c r="O3837" i="1"/>
  <c r="M3837" i="1"/>
  <c r="N3837" i="1" s="1"/>
  <c r="T3836" i="1"/>
  <c r="S3836" i="1"/>
  <c r="R3836" i="1"/>
  <c r="Q3836" i="1"/>
  <c r="P3836" i="1"/>
  <c r="O3836" i="1"/>
  <c r="M3836" i="1"/>
  <c r="N3836" i="1" s="1"/>
  <c r="T3835" i="1"/>
  <c r="S3835" i="1"/>
  <c r="R3835" i="1"/>
  <c r="Q3835" i="1"/>
  <c r="P3835" i="1"/>
  <c r="O3835" i="1"/>
  <c r="M3835" i="1"/>
  <c r="N3835" i="1" s="1"/>
  <c r="T3834" i="1"/>
  <c r="S3834" i="1"/>
  <c r="R3834" i="1"/>
  <c r="Q3834" i="1"/>
  <c r="P3834" i="1"/>
  <c r="O3834" i="1"/>
  <c r="M3834" i="1"/>
  <c r="N3834" i="1" s="1"/>
  <c r="T3833" i="1"/>
  <c r="S3833" i="1"/>
  <c r="R3833" i="1"/>
  <c r="Q3833" i="1"/>
  <c r="P3833" i="1"/>
  <c r="O3833" i="1"/>
  <c r="M3833" i="1"/>
  <c r="N3833" i="1" s="1"/>
  <c r="T3832" i="1"/>
  <c r="S3832" i="1"/>
  <c r="R3832" i="1"/>
  <c r="Q3832" i="1"/>
  <c r="P3832" i="1"/>
  <c r="O3832" i="1"/>
  <c r="M3832" i="1"/>
  <c r="N3832" i="1" s="1"/>
  <c r="T3831" i="1"/>
  <c r="S3831" i="1"/>
  <c r="R3831" i="1"/>
  <c r="Q3831" i="1"/>
  <c r="P3831" i="1"/>
  <c r="O3831" i="1"/>
  <c r="M3831" i="1"/>
  <c r="N3831" i="1" s="1"/>
  <c r="T3830" i="1"/>
  <c r="S3830" i="1"/>
  <c r="R3830" i="1"/>
  <c r="Q3830" i="1"/>
  <c r="P3830" i="1"/>
  <c r="O3830" i="1"/>
  <c r="M3830" i="1"/>
  <c r="N3830" i="1" s="1"/>
  <c r="T3829" i="1"/>
  <c r="S3829" i="1"/>
  <c r="R3829" i="1"/>
  <c r="Q3829" i="1"/>
  <c r="P3829" i="1"/>
  <c r="O3829" i="1"/>
  <c r="M3829" i="1"/>
  <c r="N3829" i="1" s="1"/>
  <c r="T3828" i="1"/>
  <c r="S3828" i="1"/>
  <c r="R3828" i="1"/>
  <c r="Q3828" i="1"/>
  <c r="P3828" i="1"/>
  <c r="O3828" i="1"/>
  <c r="M3828" i="1"/>
  <c r="N3828" i="1" s="1"/>
  <c r="T3827" i="1"/>
  <c r="S3827" i="1"/>
  <c r="R3827" i="1"/>
  <c r="Q3827" i="1"/>
  <c r="P3827" i="1"/>
  <c r="O3827" i="1"/>
  <c r="M3827" i="1"/>
  <c r="N3827" i="1" s="1"/>
  <c r="T3826" i="1"/>
  <c r="S3826" i="1"/>
  <c r="R3826" i="1"/>
  <c r="Q3826" i="1"/>
  <c r="P3826" i="1"/>
  <c r="O3826" i="1"/>
  <c r="M3826" i="1"/>
  <c r="N3826" i="1" s="1"/>
  <c r="T3825" i="1"/>
  <c r="S3825" i="1"/>
  <c r="R3825" i="1"/>
  <c r="Q3825" i="1"/>
  <c r="P3825" i="1"/>
  <c r="O3825" i="1"/>
  <c r="M3825" i="1"/>
  <c r="N3825" i="1" s="1"/>
  <c r="T3824" i="1"/>
  <c r="S3824" i="1"/>
  <c r="R3824" i="1"/>
  <c r="Q3824" i="1"/>
  <c r="P3824" i="1"/>
  <c r="O3824" i="1"/>
  <c r="M3824" i="1"/>
  <c r="N3824" i="1" s="1"/>
  <c r="T3823" i="1"/>
  <c r="S3823" i="1"/>
  <c r="R3823" i="1"/>
  <c r="Q3823" i="1"/>
  <c r="P3823" i="1"/>
  <c r="O3823" i="1"/>
  <c r="M3823" i="1"/>
  <c r="N3823" i="1" s="1"/>
  <c r="T3822" i="1"/>
  <c r="S3822" i="1"/>
  <c r="R3822" i="1"/>
  <c r="Q3822" i="1"/>
  <c r="P3822" i="1"/>
  <c r="O3822" i="1"/>
  <c r="M3822" i="1"/>
  <c r="N3822" i="1" s="1"/>
  <c r="T3821" i="1"/>
  <c r="S3821" i="1"/>
  <c r="R3821" i="1"/>
  <c r="Q3821" i="1"/>
  <c r="P3821" i="1"/>
  <c r="O3821" i="1"/>
  <c r="M3821" i="1"/>
  <c r="N3821" i="1" s="1"/>
  <c r="T3820" i="1"/>
  <c r="S3820" i="1"/>
  <c r="R3820" i="1"/>
  <c r="Q3820" i="1"/>
  <c r="P3820" i="1"/>
  <c r="O3820" i="1"/>
  <c r="M3820" i="1"/>
  <c r="N3820" i="1" s="1"/>
  <c r="T3819" i="1"/>
  <c r="S3819" i="1"/>
  <c r="R3819" i="1"/>
  <c r="Q3819" i="1"/>
  <c r="P3819" i="1"/>
  <c r="O3819" i="1"/>
  <c r="M3819" i="1"/>
  <c r="N3819" i="1" s="1"/>
  <c r="T3818" i="1"/>
  <c r="S3818" i="1"/>
  <c r="R3818" i="1"/>
  <c r="Q3818" i="1"/>
  <c r="P3818" i="1"/>
  <c r="O3818" i="1"/>
  <c r="M3818" i="1"/>
  <c r="N3818" i="1" s="1"/>
  <c r="T3817" i="1"/>
  <c r="S3817" i="1"/>
  <c r="R3817" i="1"/>
  <c r="Q3817" i="1"/>
  <c r="P3817" i="1"/>
  <c r="O3817" i="1"/>
  <c r="N3817" i="1"/>
  <c r="M3817" i="1"/>
  <c r="T3816" i="1"/>
  <c r="S3816" i="1"/>
  <c r="R3816" i="1"/>
  <c r="Q3816" i="1"/>
  <c r="P3816" i="1"/>
  <c r="O3816" i="1"/>
  <c r="N3816" i="1"/>
  <c r="M3816" i="1"/>
  <c r="T3815" i="1"/>
  <c r="S3815" i="1"/>
  <c r="R3815" i="1"/>
  <c r="Q3815" i="1"/>
  <c r="P3815" i="1"/>
  <c r="O3815" i="1"/>
  <c r="N3815" i="1"/>
  <c r="M3815" i="1"/>
  <c r="T3814" i="1"/>
  <c r="S3814" i="1"/>
  <c r="R3814" i="1"/>
  <c r="Q3814" i="1"/>
  <c r="P3814" i="1"/>
  <c r="O3814" i="1"/>
  <c r="N3814" i="1"/>
  <c r="M3814" i="1"/>
  <c r="T3813" i="1"/>
  <c r="S3813" i="1"/>
  <c r="R3813" i="1"/>
  <c r="Q3813" i="1"/>
  <c r="P3813" i="1"/>
  <c r="O3813" i="1"/>
  <c r="N3813" i="1"/>
  <c r="M3813" i="1"/>
  <c r="T3812" i="1"/>
  <c r="S3812" i="1"/>
  <c r="R3812" i="1"/>
  <c r="Q3812" i="1"/>
  <c r="P3812" i="1"/>
  <c r="O3812" i="1"/>
  <c r="N3812" i="1"/>
  <c r="M3812" i="1"/>
  <c r="T3811" i="1"/>
  <c r="S3811" i="1"/>
  <c r="R3811" i="1"/>
  <c r="Q3811" i="1"/>
  <c r="P3811" i="1"/>
  <c r="O3811" i="1"/>
  <c r="N3811" i="1"/>
  <c r="M3811" i="1"/>
  <c r="T3810" i="1"/>
  <c r="S3810" i="1"/>
  <c r="R3810" i="1"/>
  <c r="Q3810" i="1"/>
  <c r="P3810" i="1"/>
  <c r="O3810" i="1"/>
  <c r="N3810" i="1"/>
  <c r="M3810" i="1"/>
  <c r="T3809" i="1"/>
  <c r="S3809" i="1"/>
  <c r="R3809" i="1"/>
  <c r="Q3809" i="1"/>
  <c r="P3809" i="1"/>
  <c r="O3809" i="1"/>
  <c r="N3809" i="1"/>
  <c r="M3809" i="1"/>
  <c r="T3808" i="1"/>
  <c r="S3808" i="1"/>
  <c r="R3808" i="1"/>
  <c r="Q3808" i="1"/>
  <c r="P3808" i="1"/>
  <c r="O3808" i="1"/>
  <c r="N3808" i="1"/>
  <c r="M3808" i="1"/>
  <c r="T3807" i="1"/>
  <c r="S3807" i="1"/>
  <c r="R3807" i="1"/>
  <c r="Q3807" i="1"/>
  <c r="P3807" i="1"/>
  <c r="O3807" i="1"/>
  <c r="N3807" i="1"/>
  <c r="M3807" i="1"/>
  <c r="T3806" i="1"/>
  <c r="S3806" i="1"/>
  <c r="R3806" i="1"/>
  <c r="Q3806" i="1"/>
  <c r="P3806" i="1"/>
  <c r="O3806" i="1"/>
  <c r="N3806" i="1"/>
  <c r="M3806" i="1"/>
  <c r="T3805" i="1"/>
  <c r="S3805" i="1"/>
  <c r="R3805" i="1"/>
  <c r="Q3805" i="1"/>
  <c r="P3805" i="1"/>
  <c r="O3805" i="1"/>
  <c r="N3805" i="1"/>
  <c r="M3805" i="1"/>
  <c r="T3804" i="1"/>
  <c r="S3804" i="1"/>
  <c r="R3804" i="1"/>
  <c r="Q3804" i="1"/>
  <c r="P3804" i="1"/>
  <c r="O3804" i="1"/>
  <c r="N3804" i="1"/>
  <c r="M3804" i="1"/>
  <c r="T3803" i="1"/>
  <c r="S3803" i="1"/>
  <c r="R3803" i="1"/>
  <c r="Q3803" i="1"/>
  <c r="P3803" i="1"/>
  <c r="O3803" i="1"/>
  <c r="N3803" i="1"/>
  <c r="M3803" i="1"/>
  <c r="T3802" i="1"/>
  <c r="S3802" i="1"/>
  <c r="R3802" i="1"/>
  <c r="Q3802" i="1"/>
  <c r="P3802" i="1"/>
  <c r="O3802" i="1"/>
  <c r="N3802" i="1"/>
  <c r="M3802" i="1"/>
  <c r="T3801" i="1"/>
  <c r="S3801" i="1"/>
  <c r="R3801" i="1"/>
  <c r="Q3801" i="1"/>
  <c r="P3801" i="1"/>
  <c r="O3801" i="1"/>
  <c r="N3801" i="1"/>
  <c r="M3801" i="1"/>
  <c r="T3800" i="1"/>
  <c r="S3800" i="1"/>
  <c r="R3800" i="1"/>
  <c r="Q3800" i="1"/>
  <c r="P3800" i="1"/>
  <c r="O3800" i="1"/>
  <c r="N3800" i="1"/>
  <c r="M3800" i="1"/>
  <c r="T3799" i="1"/>
  <c r="S3799" i="1"/>
  <c r="R3799" i="1"/>
  <c r="Q3799" i="1"/>
  <c r="P3799" i="1"/>
  <c r="O3799" i="1"/>
  <c r="N3799" i="1"/>
  <c r="M3799" i="1"/>
  <c r="T3798" i="1"/>
  <c r="S3798" i="1"/>
  <c r="R3798" i="1"/>
  <c r="Q3798" i="1"/>
  <c r="P3798" i="1"/>
  <c r="O3798" i="1"/>
  <c r="N3798" i="1"/>
  <c r="M3798" i="1"/>
  <c r="T3797" i="1"/>
  <c r="S3797" i="1"/>
  <c r="R3797" i="1"/>
  <c r="Q3797" i="1"/>
  <c r="P3797" i="1"/>
  <c r="O3797" i="1"/>
  <c r="N3797" i="1"/>
  <c r="M3797" i="1"/>
  <c r="T3796" i="1"/>
  <c r="S3796" i="1"/>
  <c r="R3796" i="1"/>
  <c r="Q3796" i="1"/>
  <c r="P3796" i="1"/>
  <c r="O3796" i="1"/>
  <c r="N3796" i="1"/>
  <c r="M3796" i="1"/>
  <c r="T3795" i="1"/>
  <c r="S3795" i="1"/>
  <c r="R3795" i="1"/>
  <c r="Q3795" i="1"/>
  <c r="P3795" i="1"/>
  <c r="O3795" i="1"/>
  <c r="N3795" i="1"/>
  <c r="M3795" i="1"/>
  <c r="T3794" i="1"/>
  <c r="S3794" i="1"/>
  <c r="R3794" i="1"/>
  <c r="Q3794" i="1"/>
  <c r="P3794" i="1"/>
  <c r="O3794" i="1"/>
  <c r="N3794" i="1"/>
  <c r="M3794" i="1"/>
  <c r="T3793" i="1"/>
  <c r="S3793" i="1"/>
  <c r="R3793" i="1"/>
  <c r="Q3793" i="1"/>
  <c r="P3793" i="1"/>
  <c r="O3793" i="1"/>
  <c r="N3793" i="1"/>
  <c r="M3793" i="1"/>
  <c r="T3792" i="1"/>
  <c r="S3792" i="1"/>
  <c r="R3792" i="1"/>
  <c r="Q3792" i="1"/>
  <c r="P3792" i="1"/>
  <c r="O3792" i="1"/>
  <c r="N3792" i="1"/>
  <c r="M3792" i="1"/>
  <c r="T3791" i="1"/>
  <c r="S3791" i="1"/>
  <c r="R3791" i="1"/>
  <c r="Q3791" i="1"/>
  <c r="P3791" i="1"/>
  <c r="O3791" i="1"/>
  <c r="N3791" i="1"/>
  <c r="M3791" i="1"/>
  <c r="T3790" i="1"/>
  <c r="S3790" i="1"/>
  <c r="R3790" i="1"/>
  <c r="Q3790" i="1"/>
  <c r="P3790" i="1"/>
  <c r="O3790" i="1"/>
  <c r="N3790" i="1"/>
  <c r="M3790" i="1"/>
  <c r="T3789" i="1"/>
  <c r="S3789" i="1"/>
  <c r="R3789" i="1"/>
  <c r="Q3789" i="1"/>
  <c r="P3789" i="1"/>
  <c r="O3789" i="1"/>
  <c r="N3789" i="1"/>
  <c r="M3789" i="1"/>
  <c r="T3788" i="1"/>
  <c r="S3788" i="1"/>
  <c r="R3788" i="1"/>
  <c r="Q3788" i="1"/>
  <c r="P3788" i="1"/>
  <c r="O3788" i="1"/>
  <c r="N3788" i="1"/>
  <c r="M3788" i="1"/>
  <c r="T3787" i="1"/>
  <c r="S3787" i="1"/>
  <c r="R3787" i="1"/>
  <c r="Q3787" i="1"/>
  <c r="P3787" i="1"/>
  <c r="O3787" i="1"/>
  <c r="N3787" i="1"/>
  <c r="M3787" i="1"/>
  <c r="T3786" i="1"/>
  <c r="S3786" i="1"/>
  <c r="R3786" i="1"/>
  <c r="Q3786" i="1"/>
  <c r="P3786" i="1"/>
  <c r="O3786" i="1"/>
  <c r="N3786" i="1"/>
  <c r="M3786" i="1"/>
  <c r="T3785" i="1"/>
  <c r="S3785" i="1"/>
  <c r="R3785" i="1"/>
  <c r="Q3785" i="1"/>
  <c r="P3785" i="1"/>
  <c r="O3785" i="1"/>
  <c r="N3785" i="1"/>
  <c r="M3785" i="1"/>
  <c r="T3784" i="1"/>
  <c r="S3784" i="1"/>
  <c r="R3784" i="1"/>
  <c r="Q3784" i="1"/>
  <c r="P3784" i="1"/>
  <c r="O3784" i="1"/>
  <c r="N3784" i="1"/>
  <c r="M3784" i="1"/>
  <c r="T3783" i="1"/>
  <c r="S3783" i="1"/>
  <c r="R3783" i="1"/>
  <c r="Q3783" i="1"/>
  <c r="P3783" i="1"/>
  <c r="O3783" i="1"/>
  <c r="N3783" i="1"/>
  <c r="M3783" i="1"/>
  <c r="T3782" i="1"/>
  <c r="S3782" i="1"/>
  <c r="R3782" i="1"/>
  <c r="Q3782" i="1"/>
  <c r="P3782" i="1"/>
  <c r="O3782" i="1"/>
  <c r="N3782" i="1"/>
  <c r="M3782" i="1"/>
  <c r="T3781" i="1"/>
  <c r="S3781" i="1"/>
  <c r="R3781" i="1"/>
  <c r="Q3781" i="1"/>
  <c r="P3781" i="1"/>
  <c r="O3781" i="1"/>
  <c r="N3781" i="1"/>
  <c r="M3781" i="1"/>
  <c r="T3780" i="1"/>
  <c r="S3780" i="1"/>
  <c r="R3780" i="1"/>
  <c r="Q3780" i="1"/>
  <c r="P3780" i="1"/>
  <c r="O3780" i="1"/>
  <c r="N3780" i="1"/>
  <c r="M3780" i="1"/>
  <c r="T3779" i="1"/>
  <c r="S3779" i="1"/>
  <c r="R3779" i="1"/>
  <c r="Q3779" i="1"/>
  <c r="P3779" i="1"/>
  <c r="O3779" i="1"/>
  <c r="N3779" i="1"/>
  <c r="M3779" i="1"/>
  <c r="T3778" i="1"/>
  <c r="S3778" i="1"/>
  <c r="R3778" i="1"/>
  <c r="Q3778" i="1"/>
  <c r="P3778" i="1"/>
  <c r="O3778" i="1"/>
  <c r="N3778" i="1"/>
  <c r="M3778" i="1"/>
  <c r="T3777" i="1"/>
  <c r="S3777" i="1"/>
  <c r="R3777" i="1"/>
  <c r="Q3777" i="1"/>
  <c r="P3777" i="1"/>
  <c r="O3777" i="1"/>
  <c r="N3777" i="1"/>
  <c r="M3777" i="1"/>
  <c r="T3776" i="1"/>
  <c r="S3776" i="1"/>
  <c r="R3776" i="1"/>
  <c r="Q3776" i="1"/>
  <c r="P3776" i="1"/>
  <c r="O3776" i="1"/>
  <c r="N3776" i="1"/>
  <c r="M3776" i="1"/>
  <c r="T3775" i="1"/>
  <c r="S3775" i="1"/>
  <c r="R3775" i="1"/>
  <c r="Q3775" i="1"/>
  <c r="P3775" i="1"/>
  <c r="O3775" i="1"/>
  <c r="N3775" i="1"/>
  <c r="M3775" i="1"/>
  <c r="T3774" i="1"/>
  <c r="S3774" i="1"/>
  <c r="R3774" i="1"/>
  <c r="Q3774" i="1"/>
  <c r="P3774" i="1"/>
  <c r="O3774" i="1"/>
  <c r="N3774" i="1"/>
  <c r="M3774" i="1"/>
  <c r="T3773" i="1"/>
  <c r="S3773" i="1"/>
  <c r="R3773" i="1"/>
  <c r="Q3773" i="1"/>
  <c r="P3773" i="1"/>
  <c r="O3773" i="1"/>
  <c r="N3773" i="1"/>
  <c r="M3773" i="1"/>
  <c r="T3772" i="1"/>
  <c r="S3772" i="1"/>
  <c r="R3772" i="1"/>
  <c r="Q3772" i="1"/>
  <c r="P3772" i="1"/>
  <c r="O3772" i="1"/>
  <c r="N3772" i="1"/>
  <c r="M3772" i="1"/>
  <c r="T3771" i="1"/>
  <c r="S3771" i="1"/>
  <c r="R3771" i="1"/>
  <c r="Q3771" i="1"/>
  <c r="P3771" i="1"/>
  <c r="O3771" i="1"/>
  <c r="N3771" i="1"/>
  <c r="M3771" i="1"/>
  <c r="T3770" i="1"/>
  <c r="S3770" i="1"/>
  <c r="R3770" i="1"/>
  <c r="Q3770" i="1"/>
  <c r="P3770" i="1"/>
  <c r="O3770" i="1"/>
  <c r="N3770" i="1"/>
  <c r="M3770" i="1"/>
  <c r="T3769" i="1"/>
  <c r="S3769" i="1"/>
  <c r="R3769" i="1"/>
  <c r="Q3769" i="1"/>
  <c r="P3769" i="1"/>
  <c r="O3769" i="1"/>
  <c r="N3769" i="1"/>
  <c r="M3769" i="1"/>
  <c r="T3768" i="1"/>
  <c r="S3768" i="1"/>
  <c r="R3768" i="1"/>
  <c r="Q3768" i="1"/>
  <c r="P3768" i="1"/>
  <c r="O3768" i="1"/>
  <c r="N3768" i="1"/>
  <c r="M3768" i="1"/>
  <c r="T3767" i="1"/>
  <c r="S3767" i="1"/>
  <c r="R3767" i="1"/>
  <c r="Q3767" i="1"/>
  <c r="P3767" i="1"/>
  <c r="O3767" i="1"/>
  <c r="N3767" i="1"/>
  <c r="M3767" i="1"/>
  <c r="T3766" i="1"/>
  <c r="S3766" i="1"/>
  <c r="R3766" i="1"/>
  <c r="Q3766" i="1"/>
  <c r="P3766" i="1"/>
  <c r="O3766" i="1"/>
  <c r="N3766" i="1"/>
  <c r="M3766" i="1"/>
  <c r="T3765" i="1"/>
  <c r="S3765" i="1"/>
  <c r="R3765" i="1"/>
  <c r="Q3765" i="1"/>
  <c r="P3765" i="1"/>
  <c r="O3765" i="1"/>
  <c r="N3765" i="1"/>
  <c r="M3765" i="1"/>
  <c r="T3764" i="1"/>
  <c r="S3764" i="1"/>
  <c r="R3764" i="1"/>
  <c r="Q3764" i="1"/>
  <c r="P3764" i="1"/>
  <c r="O3764" i="1"/>
  <c r="N3764" i="1"/>
  <c r="M3764" i="1"/>
  <c r="T3763" i="1"/>
  <c r="S3763" i="1"/>
  <c r="R3763" i="1"/>
  <c r="Q3763" i="1"/>
  <c r="P3763" i="1"/>
  <c r="O3763" i="1"/>
  <c r="N3763" i="1"/>
  <c r="M3763" i="1"/>
  <c r="T3762" i="1"/>
  <c r="S3762" i="1"/>
  <c r="R3762" i="1"/>
  <c r="Q3762" i="1"/>
  <c r="P3762" i="1"/>
  <c r="O3762" i="1"/>
  <c r="N3762" i="1"/>
  <c r="M3762" i="1"/>
  <c r="T3761" i="1"/>
  <c r="S3761" i="1"/>
  <c r="R3761" i="1"/>
  <c r="Q3761" i="1"/>
  <c r="P3761" i="1"/>
  <c r="O3761" i="1"/>
  <c r="N3761" i="1"/>
  <c r="M3761" i="1"/>
  <c r="T3760" i="1"/>
  <c r="S3760" i="1"/>
  <c r="R3760" i="1"/>
  <c r="Q3760" i="1"/>
  <c r="P3760" i="1"/>
  <c r="O3760" i="1"/>
  <c r="N3760" i="1"/>
  <c r="M3760" i="1"/>
  <c r="T3759" i="1"/>
  <c r="S3759" i="1"/>
  <c r="R3759" i="1"/>
  <c r="Q3759" i="1"/>
  <c r="P3759" i="1"/>
  <c r="O3759" i="1"/>
  <c r="N3759" i="1"/>
  <c r="M3759" i="1"/>
  <c r="T3758" i="1"/>
  <c r="S3758" i="1"/>
  <c r="R3758" i="1"/>
  <c r="Q3758" i="1"/>
  <c r="P3758" i="1"/>
  <c r="O3758" i="1"/>
  <c r="N3758" i="1"/>
  <c r="M3758" i="1"/>
  <c r="T3757" i="1"/>
  <c r="S3757" i="1"/>
  <c r="R3757" i="1"/>
  <c r="Q3757" i="1"/>
  <c r="P3757" i="1"/>
  <c r="O3757" i="1"/>
  <c r="N3757" i="1"/>
  <c r="M3757" i="1"/>
  <c r="T3756" i="1"/>
  <c r="S3756" i="1"/>
  <c r="R3756" i="1"/>
  <c r="Q3756" i="1"/>
  <c r="P3756" i="1"/>
  <c r="O3756" i="1"/>
  <c r="N3756" i="1"/>
  <c r="M3756" i="1"/>
  <c r="T3755" i="1"/>
  <c r="S3755" i="1"/>
  <c r="R3755" i="1"/>
  <c r="Q3755" i="1"/>
  <c r="P3755" i="1"/>
  <c r="O3755" i="1"/>
  <c r="N3755" i="1"/>
  <c r="M3755" i="1"/>
  <c r="T3754" i="1"/>
  <c r="S3754" i="1"/>
  <c r="R3754" i="1"/>
  <c r="Q3754" i="1"/>
  <c r="P3754" i="1"/>
  <c r="O3754" i="1"/>
  <c r="N3754" i="1"/>
  <c r="M3754" i="1"/>
  <c r="T3753" i="1"/>
  <c r="S3753" i="1"/>
  <c r="R3753" i="1"/>
  <c r="Q3753" i="1"/>
  <c r="P3753" i="1"/>
  <c r="O3753" i="1"/>
  <c r="N3753" i="1"/>
  <c r="M3753" i="1"/>
  <c r="T3752" i="1"/>
  <c r="S3752" i="1"/>
  <c r="R3752" i="1"/>
  <c r="Q3752" i="1"/>
  <c r="P3752" i="1"/>
  <c r="O3752" i="1"/>
  <c r="N3752" i="1"/>
  <c r="M3752" i="1"/>
  <c r="T3751" i="1"/>
  <c r="S3751" i="1"/>
  <c r="R3751" i="1"/>
  <c r="Q3751" i="1"/>
  <c r="P3751" i="1"/>
  <c r="O3751" i="1"/>
  <c r="N3751" i="1"/>
  <c r="M3751" i="1"/>
  <c r="T3750" i="1"/>
  <c r="S3750" i="1"/>
  <c r="R3750" i="1"/>
  <c r="Q3750" i="1"/>
  <c r="P3750" i="1"/>
  <c r="O3750" i="1"/>
  <c r="N3750" i="1"/>
  <c r="M3750" i="1"/>
  <c r="T3749" i="1"/>
  <c r="S3749" i="1"/>
  <c r="R3749" i="1"/>
  <c r="Q3749" i="1"/>
  <c r="P3749" i="1"/>
  <c r="O3749" i="1"/>
  <c r="N3749" i="1"/>
  <c r="M3749" i="1"/>
  <c r="T3748" i="1"/>
  <c r="S3748" i="1"/>
  <c r="R3748" i="1"/>
  <c r="Q3748" i="1"/>
  <c r="P3748" i="1"/>
  <c r="O3748" i="1"/>
  <c r="N3748" i="1"/>
  <c r="M3748" i="1"/>
  <c r="T3747" i="1"/>
  <c r="S3747" i="1"/>
  <c r="R3747" i="1"/>
  <c r="Q3747" i="1"/>
  <c r="P3747" i="1"/>
  <c r="O3747" i="1"/>
  <c r="N3747" i="1"/>
  <c r="M3747" i="1"/>
  <c r="T3746" i="1"/>
  <c r="S3746" i="1"/>
  <c r="R3746" i="1"/>
  <c r="Q3746" i="1"/>
  <c r="P3746" i="1"/>
  <c r="O3746" i="1"/>
  <c r="N3746" i="1"/>
  <c r="M3746" i="1"/>
  <c r="T3745" i="1"/>
  <c r="S3745" i="1"/>
  <c r="R3745" i="1"/>
  <c r="Q3745" i="1"/>
  <c r="P3745" i="1"/>
  <c r="O3745" i="1"/>
  <c r="N3745" i="1"/>
  <c r="M3745" i="1"/>
  <c r="T3744" i="1"/>
  <c r="S3744" i="1"/>
  <c r="R3744" i="1"/>
  <c r="Q3744" i="1"/>
  <c r="P3744" i="1"/>
  <c r="O3744" i="1"/>
  <c r="N3744" i="1"/>
  <c r="M3744" i="1"/>
  <c r="T3743" i="1"/>
  <c r="S3743" i="1"/>
  <c r="R3743" i="1"/>
  <c r="Q3743" i="1"/>
  <c r="P3743" i="1"/>
  <c r="O3743" i="1"/>
  <c r="M3743" i="1"/>
  <c r="N3743" i="1" s="1"/>
  <c r="T3742" i="1"/>
  <c r="S3742" i="1"/>
  <c r="R3742" i="1"/>
  <c r="Q3742" i="1"/>
  <c r="P3742" i="1"/>
  <c r="O3742" i="1"/>
  <c r="M3742" i="1"/>
  <c r="N3742" i="1" s="1"/>
  <c r="T3741" i="1"/>
  <c r="S3741" i="1"/>
  <c r="R3741" i="1"/>
  <c r="Q3741" i="1"/>
  <c r="P3741" i="1"/>
  <c r="O3741" i="1"/>
  <c r="M3741" i="1"/>
  <c r="N3741" i="1" s="1"/>
  <c r="T3740" i="1"/>
  <c r="S3740" i="1"/>
  <c r="R3740" i="1"/>
  <c r="Q3740" i="1"/>
  <c r="P3740" i="1"/>
  <c r="O3740" i="1"/>
  <c r="M3740" i="1"/>
  <c r="N3740" i="1" s="1"/>
  <c r="T3739" i="1"/>
  <c r="S3739" i="1"/>
  <c r="R3739" i="1"/>
  <c r="Q3739" i="1"/>
  <c r="P3739" i="1"/>
  <c r="O3739" i="1"/>
  <c r="M3739" i="1"/>
  <c r="N3739" i="1" s="1"/>
  <c r="T3738" i="1"/>
  <c r="S3738" i="1"/>
  <c r="R3738" i="1"/>
  <c r="Q3738" i="1"/>
  <c r="P3738" i="1"/>
  <c r="O3738" i="1"/>
  <c r="M3738" i="1"/>
  <c r="N3738" i="1" s="1"/>
  <c r="T3737" i="1"/>
  <c r="S3737" i="1"/>
  <c r="R3737" i="1"/>
  <c r="Q3737" i="1"/>
  <c r="P3737" i="1"/>
  <c r="O3737" i="1"/>
  <c r="M3737" i="1"/>
  <c r="N3737" i="1" s="1"/>
  <c r="T3736" i="1"/>
  <c r="S3736" i="1"/>
  <c r="R3736" i="1"/>
  <c r="Q3736" i="1"/>
  <c r="P3736" i="1"/>
  <c r="O3736" i="1"/>
  <c r="M3736" i="1"/>
  <c r="N3736" i="1" s="1"/>
  <c r="T3735" i="1"/>
  <c r="S3735" i="1"/>
  <c r="R3735" i="1"/>
  <c r="Q3735" i="1"/>
  <c r="P3735" i="1"/>
  <c r="O3735" i="1"/>
  <c r="M3735" i="1"/>
  <c r="N3735" i="1" s="1"/>
  <c r="T3734" i="1"/>
  <c r="S3734" i="1"/>
  <c r="R3734" i="1"/>
  <c r="Q3734" i="1"/>
  <c r="P3734" i="1"/>
  <c r="O3734" i="1"/>
  <c r="M3734" i="1"/>
  <c r="N3734" i="1" s="1"/>
  <c r="T3733" i="1"/>
  <c r="S3733" i="1"/>
  <c r="R3733" i="1"/>
  <c r="Q3733" i="1"/>
  <c r="P3733" i="1"/>
  <c r="O3733" i="1"/>
  <c r="M3733" i="1"/>
  <c r="N3733" i="1" s="1"/>
  <c r="T3732" i="1"/>
  <c r="S3732" i="1"/>
  <c r="R3732" i="1"/>
  <c r="Q3732" i="1"/>
  <c r="P3732" i="1"/>
  <c r="O3732" i="1"/>
  <c r="M3732" i="1"/>
  <c r="N3732" i="1" s="1"/>
  <c r="T3731" i="1"/>
  <c r="S3731" i="1"/>
  <c r="R3731" i="1"/>
  <c r="Q3731" i="1"/>
  <c r="P3731" i="1"/>
  <c r="O3731" i="1"/>
  <c r="M3731" i="1"/>
  <c r="N3731" i="1" s="1"/>
  <c r="T3730" i="1"/>
  <c r="S3730" i="1"/>
  <c r="R3730" i="1"/>
  <c r="Q3730" i="1"/>
  <c r="P3730" i="1"/>
  <c r="O3730" i="1"/>
  <c r="M3730" i="1"/>
  <c r="N3730" i="1" s="1"/>
  <c r="T3729" i="1"/>
  <c r="S3729" i="1"/>
  <c r="R3729" i="1"/>
  <c r="Q3729" i="1"/>
  <c r="P3729" i="1"/>
  <c r="O3729" i="1"/>
  <c r="M3729" i="1"/>
  <c r="N3729" i="1" s="1"/>
  <c r="T3728" i="1"/>
  <c r="S3728" i="1"/>
  <c r="R3728" i="1"/>
  <c r="Q3728" i="1"/>
  <c r="P3728" i="1"/>
  <c r="O3728" i="1"/>
  <c r="M3728" i="1"/>
  <c r="N3728" i="1" s="1"/>
  <c r="T3727" i="1"/>
  <c r="S3727" i="1"/>
  <c r="R3727" i="1"/>
  <c r="Q3727" i="1"/>
  <c r="P3727" i="1"/>
  <c r="O3727" i="1"/>
  <c r="M3727" i="1"/>
  <c r="N3727" i="1" s="1"/>
  <c r="T3726" i="1"/>
  <c r="S3726" i="1"/>
  <c r="R3726" i="1"/>
  <c r="Q3726" i="1"/>
  <c r="P3726" i="1"/>
  <c r="O3726" i="1"/>
  <c r="M3726" i="1"/>
  <c r="N3726" i="1" s="1"/>
  <c r="T3725" i="1"/>
  <c r="S3725" i="1"/>
  <c r="R3725" i="1"/>
  <c r="Q3725" i="1"/>
  <c r="P3725" i="1"/>
  <c r="O3725" i="1"/>
  <c r="M3725" i="1"/>
  <c r="N3725" i="1" s="1"/>
  <c r="T3724" i="1"/>
  <c r="S3724" i="1"/>
  <c r="R3724" i="1"/>
  <c r="Q3724" i="1"/>
  <c r="P3724" i="1"/>
  <c r="O3724" i="1"/>
  <c r="M3724" i="1"/>
  <c r="N3724" i="1" s="1"/>
  <c r="T3723" i="1"/>
  <c r="S3723" i="1"/>
  <c r="R3723" i="1"/>
  <c r="Q3723" i="1"/>
  <c r="P3723" i="1"/>
  <c r="O3723" i="1"/>
  <c r="M3723" i="1"/>
  <c r="N3723" i="1" s="1"/>
  <c r="T3722" i="1"/>
  <c r="S3722" i="1"/>
  <c r="R3722" i="1"/>
  <c r="Q3722" i="1"/>
  <c r="P3722" i="1"/>
  <c r="O3722" i="1"/>
  <c r="M3722" i="1"/>
  <c r="N3722" i="1" s="1"/>
  <c r="T3721" i="1"/>
  <c r="S3721" i="1"/>
  <c r="R3721" i="1"/>
  <c r="Q3721" i="1"/>
  <c r="P3721" i="1"/>
  <c r="O3721" i="1"/>
  <c r="N3721" i="1"/>
  <c r="M3721" i="1"/>
  <c r="T3720" i="1"/>
  <c r="S3720" i="1"/>
  <c r="R3720" i="1"/>
  <c r="Q3720" i="1"/>
  <c r="P3720" i="1"/>
  <c r="O3720" i="1"/>
  <c r="M3720" i="1"/>
  <c r="N3720" i="1" s="1"/>
  <c r="T3719" i="1"/>
  <c r="S3719" i="1"/>
  <c r="R3719" i="1"/>
  <c r="Q3719" i="1"/>
  <c r="P3719" i="1"/>
  <c r="O3719" i="1"/>
  <c r="M3719" i="1"/>
  <c r="N3719" i="1" s="1"/>
  <c r="T3718" i="1"/>
  <c r="S3718" i="1"/>
  <c r="R3718" i="1"/>
  <c r="Q3718" i="1"/>
  <c r="P3718" i="1"/>
  <c r="O3718" i="1"/>
  <c r="M3718" i="1"/>
  <c r="N3718" i="1" s="1"/>
  <c r="T3717" i="1"/>
  <c r="S3717" i="1"/>
  <c r="R3717" i="1"/>
  <c r="Q3717" i="1"/>
  <c r="P3717" i="1"/>
  <c r="O3717" i="1"/>
  <c r="M3717" i="1"/>
  <c r="N3717" i="1" s="1"/>
  <c r="T3716" i="1"/>
  <c r="S3716" i="1"/>
  <c r="R3716" i="1"/>
  <c r="Q3716" i="1"/>
  <c r="P3716" i="1"/>
  <c r="O3716" i="1"/>
  <c r="M3716" i="1"/>
  <c r="N3716" i="1" s="1"/>
  <c r="T3715" i="1"/>
  <c r="S3715" i="1"/>
  <c r="R3715" i="1"/>
  <c r="Q3715" i="1"/>
  <c r="P3715" i="1"/>
  <c r="O3715" i="1"/>
  <c r="M3715" i="1"/>
  <c r="N3715" i="1" s="1"/>
  <c r="T3714" i="1"/>
  <c r="S3714" i="1"/>
  <c r="R3714" i="1"/>
  <c r="Q3714" i="1"/>
  <c r="P3714" i="1"/>
  <c r="O3714" i="1"/>
  <c r="M3714" i="1"/>
  <c r="N3714" i="1" s="1"/>
  <c r="T3713" i="1"/>
  <c r="S3713" i="1"/>
  <c r="R3713" i="1"/>
  <c r="Q3713" i="1"/>
  <c r="P3713" i="1"/>
  <c r="O3713" i="1"/>
  <c r="M3713" i="1"/>
  <c r="N3713" i="1" s="1"/>
  <c r="T3712" i="1"/>
  <c r="S3712" i="1"/>
  <c r="R3712" i="1"/>
  <c r="Q3712" i="1"/>
  <c r="P3712" i="1"/>
  <c r="O3712" i="1"/>
  <c r="M3712" i="1"/>
  <c r="N3712" i="1" s="1"/>
  <c r="T3711" i="1"/>
  <c r="S3711" i="1"/>
  <c r="R3711" i="1"/>
  <c r="Q3711" i="1"/>
  <c r="P3711" i="1"/>
  <c r="O3711" i="1"/>
  <c r="M3711" i="1"/>
  <c r="N3711" i="1" s="1"/>
  <c r="T3710" i="1"/>
  <c r="S3710" i="1"/>
  <c r="R3710" i="1"/>
  <c r="Q3710" i="1"/>
  <c r="P3710" i="1"/>
  <c r="O3710" i="1"/>
  <c r="M3710" i="1"/>
  <c r="N3710" i="1" s="1"/>
  <c r="T3709" i="1"/>
  <c r="S3709" i="1"/>
  <c r="R3709" i="1"/>
  <c r="Q3709" i="1"/>
  <c r="P3709" i="1"/>
  <c r="O3709" i="1"/>
  <c r="M3709" i="1"/>
  <c r="N3709" i="1" s="1"/>
  <c r="T3708" i="1"/>
  <c r="S3708" i="1"/>
  <c r="R3708" i="1"/>
  <c r="Q3708" i="1"/>
  <c r="P3708" i="1"/>
  <c r="O3708" i="1"/>
  <c r="M3708" i="1"/>
  <c r="N3708" i="1" s="1"/>
  <c r="T3707" i="1"/>
  <c r="S3707" i="1"/>
  <c r="R3707" i="1"/>
  <c r="Q3707" i="1"/>
  <c r="P3707" i="1"/>
  <c r="O3707" i="1"/>
  <c r="M3707" i="1"/>
  <c r="N3707" i="1" s="1"/>
  <c r="T3706" i="1"/>
  <c r="S3706" i="1"/>
  <c r="R3706" i="1"/>
  <c r="Q3706" i="1"/>
  <c r="P3706" i="1"/>
  <c r="O3706" i="1"/>
  <c r="M3706" i="1"/>
  <c r="N3706" i="1" s="1"/>
  <c r="T3705" i="1"/>
  <c r="S3705" i="1"/>
  <c r="R3705" i="1"/>
  <c r="Q3705" i="1"/>
  <c r="P3705" i="1"/>
  <c r="O3705" i="1"/>
  <c r="M3705" i="1"/>
  <c r="N3705" i="1" s="1"/>
  <c r="T3704" i="1"/>
  <c r="S3704" i="1"/>
  <c r="R3704" i="1"/>
  <c r="Q3704" i="1"/>
  <c r="P3704" i="1"/>
  <c r="O3704" i="1"/>
  <c r="M3704" i="1"/>
  <c r="N3704" i="1" s="1"/>
  <c r="T3703" i="1"/>
  <c r="S3703" i="1"/>
  <c r="R3703" i="1"/>
  <c r="Q3703" i="1"/>
  <c r="P3703" i="1"/>
  <c r="O3703" i="1"/>
  <c r="N3703" i="1"/>
  <c r="M3703" i="1"/>
  <c r="T3702" i="1"/>
  <c r="S3702" i="1"/>
  <c r="R3702" i="1"/>
  <c r="Q3702" i="1"/>
  <c r="P3702" i="1"/>
  <c r="O3702" i="1"/>
  <c r="N3702" i="1"/>
  <c r="M3702" i="1"/>
  <c r="T3701" i="1"/>
  <c r="S3701" i="1"/>
  <c r="R3701" i="1"/>
  <c r="Q3701" i="1"/>
  <c r="P3701" i="1"/>
  <c r="O3701" i="1"/>
  <c r="N3701" i="1"/>
  <c r="M3701" i="1"/>
  <c r="T3700" i="1"/>
  <c r="S3700" i="1"/>
  <c r="R3700" i="1"/>
  <c r="Q3700" i="1"/>
  <c r="P3700" i="1"/>
  <c r="O3700" i="1"/>
  <c r="N3700" i="1"/>
  <c r="M3700" i="1"/>
  <c r="T3699" i="1"/>
  <c r="S3699" i="1"/>
  <c r="R3699" i="1"/>
  <c r="Q3699" i="1"/>
  <c r="P3699" i="1"/>
  <c r="O3699" i="1"/>
  <c r="N3699" i="1"/>
  <c r="M3699" i="1"/>
  <c r="T3698" i="1"/>
  <c r="S3698" i="1"/>
  <c r="R3698" i="1"/>
  <c r="Q3698" i="1"/>
  <c r="P3698" i="1"/>
  <c r="O3698" i="1"/>
  <c r="N3698" i="1"/>
  <c r="M3698" i="1"/>
  <c r="T3697" i="1"/>
  <c r="S3697" i="1"/>
  <c r="R3697" i="1"/>
  <c r="Q3697" i="1"/>
  <c r="P3697" i="1"/>
  <c r="O3697" i="1"/>
  <c r="N3697" i="1"/>
  <c r="M3697" i="1"/>
  <c r="T3696" i="1"/>
  <c r="S3696" i="1"/>
  <c r="R3696" i="1"/>
  <c r="Q3696" i="1"/>
  <c r="P3696" i="1"/>
  <c r="O3696" i="1"/>
  <c r="N3696" i="1"/>
  <c r="M3696" i="1"/>
  <c r="T3695" i="1"/>
  <c r="S3695" i="1"/>
  <c r="R3695" i="1"/>
  <c r="Q3695" i="1"/>
  <c r="P3695" i="1"/>
  <c r="O3695" i="1"/>
  <c r="N3695" i="1"/>
  <c r="M3695" i="1"/>
  <c r="T3694" i="1"/>
  <c r="S3694" i="1"/>
  <c r="R3694" i="1"/>
  <c r="Q3694" i="1"/>
  <c r="P3694" i="1"/>
  <c r="O3694" i="1"/>
  <c r="N3694" i="1"/>
  <c r="M3694" i="1"/>
  <c r="T3693" i="1"/>
  <c r="S3693" i="1"/>
  <c r="R3693" i="1"/>
  <c r="Q3693" i="1"/>
  <c r="P3693" i="1"/>
  <c r="O3693" i="1"/>
  <c r="N3693" i="1"/>
  <c r="M3693" i="1"/>
  <c r="T3692" i="1"/>
  <c r="S3692" i="1"/>
  <c r="R3692" i="1"/>
  <c r="Q3692" i="1"/>
  <c r="P3692" i="1"/>
  <c r="O3692" i="1"/>
  <c r="N3692" i="1"/>
  <c r="M3692" i="1"/>
  <c r="T3691" i="1"/>
  <c r="S3691" i="1"/>
  <c r="R3691" i="1"/>
  <c r="Q3691" i="1"/>
  <c r="P3691" i="1"/>
  <c r="O3691" i="1"/>
  <c r="N3691" i="1"/>
  <c r="M3691" i="1"/>
  <c r="T3690" i="1"/>
  <c r="S3690" i="1"/>
  <c r="R3690" i="1"/>
  <c r="Q3690" i="1"/>
  <c r="P3690" i="1"/>
  <c r="O3690" i="1"/>
  <c r="N3690" i="1"/>
  <c r="M3690" i="1"/>
  <c r="T3689" i="1"/>
  <c r="S3689" i="1"/>
  <c r="R3689" i="1"/>
  <c r="Q3689" i="1"/>
  <c r="P3689" i="1"/>
  <c r="O3689" i="1"/>
  <c r="N3689" i="1"/>
  <c r="M3689" i="1"/>
  <c r="T3688" i="1"/>
  <c r="S3688" i="1"/>
  <c r="R3688" i="1"/>
  <c r="Q3688" i="1"/>
  <c r="P3688" i="1"/>
  <c r="O3688" i="1"/>
  <c r="N3688" i="1"/>
  <c r="M3688" i="1"/>
  <c r="T3687" i="1"/>
  <c r="S3687" i="1"/>
  <c r="R3687" i="1"/>
  <c r="Q3687" i="1"/>
  <c r="P3687" i="1"/>
  <c r="O3687" i="1"/>
  <c r="N3687" i="1"/>
  <c r="M3687" i="1"/>
  <c r="T3686" i="1"/>
  <c r="S3686" i="1"/>
  <c r="R3686" i="1"/>
  <c r="Q3686" i="1"/>
  <c r="P3686" i="1"/>
  <c r="O3686" i="1"/>
  <c r="N3686" i="1"/>
  <c r="M3686" i="1"/>
  <c r="T3685" i="1"/>
  <c r="S3685" i="1"/>
  <c r="R3685" i="1"/>
  <c r="Q3685" i="1"/>
  <c r="P3685" i="1"/>
  <c r="O3685" i="1"/>
  <c r="N3685" i="1"/>
  <c r="M3685" i="1"/>
  <c r="T3684" i="1"/>
  <c r="S3684" i="1"/>
  <c r="R3684" i="1"/>
  <c r="Q3684" i="1"/>
  <c r="P3684" i="1"/>
  <c r="O3684" i="1"/>
  <c r="N3684" i="1"/>
  <c r="M3684" i="1"/>
  <c r="T3683" i="1"/>
  <c r="S3683" i="1"/>
  <c r="R3683" i="1"/>
  <c r="Q3683" i="1"/>
  <c r="P3683" i="1"/>
  <c r="O3683" i="1"/>
  <c r="N3683" i="1"/>
  <c r="M3683" i="1"/>
  <c r="T3682" i="1"/>
  <c r="S3682" i="1"/>
  <c r="R3682" i="1"/>
  <c r="Q3682" i="1"/>
  <c r="P3682" i="1"/>
  <c r="O3682" i="1"/>
  <c r="N3682" i="1"/>
  <c r="M3682" i="1"/>
  <c r="T3681" i="1"/>
  <c r="S3681" i="1"/>
  <c r="R3681" i="1"/>
  <c r="Q3681" i="1"/>
  <c r="P3681" i="1"/>
  <c r="O3681" i="1"/>
  <c r="N3681" i="1"/>
  <c r="M3681" i="1"/>
  <c r="T3680" i="1"/>
  <c r="S3680" i="1"/>
  <c r="R3680" i="1"/>
  <c r="Q3680" i="1"/>
  <c r="P3680" i="1"/>
  <c r="O3680" i="1"/>
  <c r="N3680" i="1"/>
  <c r="M3680" i="1"/>
  <c r="T3679" i="1"/>
  <c r="S3679" i="1"/>
  <c r="R3679" i="1"/>
  <c r="Q3679" i="1"/>
  <c r="P3679" i="1"/>
  <c r="O3679" i="1"/>
  <c r="N3679" i="1"/>
  <c r="M3679" i="1"/>
  <c r="T3678" i="1"/>
  <c r="S3678" i="1"/>
  <c r="R3678" i="1"/>
  <c r="Q3678" i="1"/>
  <c r="P3678" i="1"/>
  <c r="O3678" i="1"/>
  <c r="N3678" i="1"/>
  <c r="M3678" i="1"/>
  <c r="T3677" i="1"/>
  <c r="S3677" i="1"/>
  <c r="R3677" i="1"/>
  <c r="Q3677" i="1"/>
  <c r="P3677" i="1"/>
  <c r="O3677" i="1"/>
  <c r="N3677" i="1"/>
  <c r="M3677" i="1"/>
  <c r="T3676" i="1"/>
  <c r="S3676" i="1"/>
  <c r="R3676" i="1"/>
  <c r="Q3676" i="1"/>
  <c r="P3676" i="1"/>
  <c r="O3676" i="1"/>
  <c r="M3676" i="1"/>
  <c r="N3676" i="1" s="1"/>
  <c r="T3675" i="1"/>
  <c r="S3675" i="1"/>
  <c r="R3675" i="1"/>
  <c r="Q3675" i="1"/>
  <c r="P3675" i="1"/>
  <c r="O3675" i="1"/>
  <c r="N3675" i="1"/>
  <c r="M3675" i="1"/>
  <c r="T3674" i="1"/>
  <c r="S3674" i="1"/>
  <c r="R3674" i="1"/>
  <c r="Q3674" i="1"/>
  <c r="P3674" i="1"/>
  <c r="O3674" i="1"/>
  <c r="N3674" i="1"/>
  <c r="M3674" i="1"/>
  <c r="T3673" i="1"/>
  <c r="S3673" i="1"/>
  <c r="R3673" i="1"/>
  <c r="Q3673" i="1"/>
  <c r="P3673" i="1"/>
  <c r="O3673" i="1"/>
  <c r="N3673" i="1"/>
  <c r="M3673" i="1"/>
  <c r="T3672" i="1"/>
  <c r="S3672" i="1"/>
  <c r="R3672" i="1"/>
  <c r="Q3672" i="1"/>
  <c r="P3672" i="1"/>
  <c r="O3672" i="1"/>
  <c r="N3672" i="1"/>
  <c r="M3672" i="1"/>
  <c r="T3671" i="1"/>
  <c r="S3671" i="1"/>
  <c r="R3671" i="1"/>
  <c r="Q3671" i="1"/>
  <c r="P3671" i="1"/>
  <c r="O3671" i="1"/>
  <c r="N3671" i="1"/>
  <c r="M3671" i="1"/>
  <c r="T3670" i="1"/>
  <c r="S3670" i="1"/>
  <c r="R3670" i="1"/>
  <c r="Q3670" i="1"/>
  <c r="P3670" i="1"/>
  <c r="O3670" i="1"/>
  <c r="N3670" i="1"/>
  <c r="M3670" i="1"/>
  <c r="T3669" i="1"/>
  <c r="S3669" i="1"/>
  <c r="R3669" i="1"/>
  <c r="Q3669" i="1"/>
  <c r="P3669" i="1"/>
  <c r="O3669" i="1"/>
  <c r="N3669" i="1"/>
  <c r="M3669" i="1"/>
  <c r="T3668" i="1"/>
  <c r="S3668" i="1"/>
  <c r="R3668" i="1"/>
  <c r="Q3668" i="1"/>
  <c r="P3668" i="1"/>
  <c r="O3668" i="1"/>
  <c r="N3668" i="1"/>
  <c r="M3668" i="1"/>
  <c r="T3667" i="1"/>
  <c r="S3667" i="1"/>
  <c r="R3667" i="1"/>
  <c r="Q3667" i="1"/>
  <c r="P3667" i="1"/>
  <c r="O3667" i="1"/>
  <c r="N3667" i="1"/>
  <c r="M3667" i="1"/>
  <c r="T3666" i="1"/>
  <c r="S3666" i="1"/>
  <c r="R3666" i="1"/>
  <c r="Q3666" i="1"/>
  <c r="P3666" i="1"/>
  <c r="O3666" i="1"/>
  <c r="N3666" i="1"/>
  <c r="M3666" i="1"/>
  <c r="T3665" i="1"/>
  <c r="S3665" i="1"/>
  <c r="R3665" i="1"/>
  <c r="Q3665" i="1"/>
  <c r="P3665" i="1"/>
  <c r="O3665" i="1"/>
  <c r="N3665" i="1"/>
  <c r="M3665" i="1"/>
  <c r="T3664" i="1"/>
  <c r="S3664" i="1"/>
  <c r="R3664" i="1"/>
  <c r="Q3664" i="1"/>
  <c r="P3664" i="1"/>
  <c r="O3664" i="1"/>
  <c r="N3664" i="1"/>
  <c r="M3664" i="1"/>
  <c r="T3663" i="1"/>
  <c r="S3663" i="1"/>
  <c r="R3663" i="1"/>
  <c r="Q3663" i="1"/>
  <c r="P3663" i="1"/>
  <c r="O3663" i="1"/>
  <c r="N3663" i="1"/>
  <c r="M3663" i="1"/>
  <c r="T3662" i="1"/>
  <c r="S3662" i="1"/>
  <c r="R3662" i="1"/>
  <c r="Q3662" i="1"/>
  <c r="P3662" i="1"/>
  <c r="O3662" i="1"/>
  <c r="N3662" i="1"/>
  <c r="M3662" i="1"/>
  <c r="T3661" i="1"/>
  <c r="S3661" i="1"/>
  <c r="R3661" i="1"/>
  <c r="Q3661" i="1"/>
  <c r="P3661" i="1"/>
  <c r="O3661" i="1"/>
  <c r="M3661" i="1"/>
  <c r="N3661" i="1" s="1"/>
  <c r="T3660" i="1"/>
  <c r="S3660" i="1"/>
  <c r="R3660" i="1"/>
  <c r="Q3660" i="1"/>
  <c r="P3660" i="1"/>
  <c r="O3660" i="1"/>
  <c r="M3660" i="1"/>
  <c r="N3660" i="1" s="1"/>
  <c r="T3659" i="1"/>
  <c r="S3659" i="1"/>
  <c r="R3659" i="1"/>
  <c r="Q3659" i="1"/>
  <c r="P3659" i="1"/>
  <c r="O3659" i="1"/>
  <c r="M3659" i="1"/>
  <c r="N3659" i="1" s="1"/>
  <c r="T3658" i="1"/>
  <c r="S3658" i="1"/>
  <c r="R3658" i="1"/>
  <c r="Q3658" i="1"/>
  <c r="P3658" i="1"/>
  <c r="O3658" i="1"/>
  <c r="M3658" i="1"/>
  <c r="N3658" i="1" s="1"/>
  <c r="T3657" i="1"/>
  <c r="S3657" i="1"/>
  <c r="R3657" i="1"/>
  <c r="Q3657" i="1"/>
  <c r="P3657" i="1"/>
  <c r="O3657" i="1"/>
  <c r="M3657" i="1"/>
  <c r="N3657" i="1" s="1"/>
  <c r="T3656" i="1"/>
  <c r="S3656" i="1"/>
  <c r="R3656" i="1"/>
  <c r="Q3656" i="1"/>
  <c r="P3656" i="1"/>
  <c r="O3656" i="1"/>
  <c r="N3656" i="1"/>
  <c r="M3656" i="1"/>
  <c r="T3655" i="1"/>
  <c r="S3655" i="1"/>
  <c r="R3655" i="1"/>
  <c r="Q3655" i="1"/>
  <c r="P3655" i="1"/>
  <c r="O3655" i="1"/>
  <c r="N3655" i="1"/>
  <c r="M3655" i="1"/>
  <c r="T3654" i="1"/>
  <c r="S3654" i="1"/>
  <c r="R3654" i="1"/>
  <c r="Q3654" i="1"/>
  <c r="P3654" i="1"/>
  <c r="O3654" i="1"/>
  <c r="N3654" i="1"/>
  <c r="M3654" i="1"/>
  <c r="T3653" i="1"/>
  <c r="S3653" i="1"/>
  <c r="R3653" i="1"/>
  <c r="Q3653" i="1"/>
  <c r="P3653" i="1"/>
  <c r="O3653" i="1"/>
  <c r="N3653" i="1"/>
  <c r="M3653" i="1"/>
  <c r="T3652" i="1"/>
  <c r="S3652" i="1"/>
  <c r="R3652" i="1"/>
  <c r="Q3652" i="1"/>
  <c r="P3652" i="1"/>
  <c r="O3652" i="1"/>
  <c r="N3652" i="1"/>
  <c r="M3652" i="1"/>
  <c r="T3651" i="1"/>
  <c r="S3651" i="1"/>
  <c r="R3651" i="1"/>
  <c r="Q3651" i="1"/>
  <c r="P3651" i="1"/>
  <c r="O3651" i="1"/>
  <c r="N3651" i="1"/>
  <c r="M3651" i="1"/>
  <c r="T3650" i="1"/>
  <c r="S3650" i="1"/>
  <c r="R3650" i="1"/>
  <c r="Q3650" i="1"/>
  <c r="P3650" i="1"/>
  <c r="O3650" i="1"/>
  <c r="N3650" i="1"/>
  <c r="M3650" i="1"/>
  <c r="T3649" i="1"/>
  <c r="S3649" i="1"/>
  <c r="R3649" i="1"/>
  <c r="Q3649" i="1"/>
  <c r="P3649" i="1"/>
  <c r="O3649" i="1"/>
  <c r="N3649" i="1"/>
  <c r="M3649" i="1"/>
  <c r="T3648" i="1"/>
  <c r="S3648" i="1"/>
  <c r="R3648" i="1"/>
  <c r="Q3648" i="1"/>
  <c r="P3648" i="1"/>
  <c r="O3648" i="1"/>
  <c r="N3648" i="1"/>
  <c r="M3648" i="1"/>
  <c r="T3647" i="1"/>
  <c r="S3647" i="1"/>
  <c r="R3647" i="1"/>
  <c r="Q3647" i="1"/>
  <c r="P3647" i="1"/>
  <c r="O3647" i="1"/>
  <c r="N3647" i="1"/>
  <c r="M3647" i="1"/>
  <c r="T3646" i="1"/>
  <c r="S3646" i="1"/>
  <c r="R3646" i="1"/>
  <c r="Q3646" i="1"/>
  <c r="P3646" i="1"/>
  <c r="O3646" i="1"/>
  <c r="N3646" i="1"/>
  <c r="M3646" i="1"/>
  <c r="T3645" i="1"/>
  <c r="S3645" i="1"/>
  <c r="R3645" i="1"/>
  <c r="Q3645" i="1"/>
  <c r="P3645" i="1"/>
  <c r="O3645" i="1"/>
  <c r="M3645" i="1"/>
  <c r="N3645" i="1" s="1"/>
  <c r="T3644" i="1"/>
  <c r="S3644" i="1"/>
  <c r="R3644" i="1"/>
  <c r="Q3644" i="1"/>
  <c r="P3644" i="1"/>
  <c r="O3644" i="1"/>
  <c r="N3644" i="1"/>
  <c r="M3644" i="1"/>
  <c r="T3643" i="1"/>
  <c r="S3643" i="1"/>
  <c r="R3643" i="1"/>
  <c r="Q3643" i="1"/>
  <c r="P3643" i="1"/>
  <c r="O3643" i="1"/>
  <c r="N3643" i="1"/>
  <c r="M3643" i="1"/>
  <c r="T3642" i="1"/>
  <c r="S3642" i="1"/>
  <c r="R3642" i="1"/>
  <c r="Q3642" i="1"/>
  <c r="P3642" i="1"/>
  <c r="O3642" i="1"/>
  <c r="N3642" i="1"/>
  <c r="M3642" i="1"/>
  <c r="T3641" i="1"/>
  <c r="S3641" i="1"/>
  <c r="R3641" i="1"/>
  <c r="Q3641" i="1"/>
  <c r="P3641" i="1"/>
  <c r="O3641" i="1"/>
  <c r="N3641" i="1"/>
  <c r="M3641" i="1"/>
  <c r="T3640" i="1"/>
  <c r="S3640" i="1"/>
  <c r="R3640" i="1"/>
  <c r="Q3640" i="1"/>
  <c r="P3640" i="1"/>
  <c r="O3640" i="1"/>
  <c r="N3640" i="1"/>
  <c r="M3640" i="1"/>
  <c r="T3639" i="1"/>
  <c r="S3639" i="1"/>
  <c r="R3639" i="1"/>
  <c r="Q3639" i="1"/>
  <c r="P3639" i="1"/>
  <c r="O3639" i="1"/>
  <c r="N3639" i="1"/>
  <c r="M3639" i="1"/>
  <c r="T3638" i="1"/>
  <c r="S3638" i="1"/>
  <c r="R3638" i="1"/>
  <c r="Q3638" i="1"/>
  <c r="P3638" i="1"/>
  <c r="O3638" i="1"/>
  <c r="N3638" i="1"/>
  <c r="M3638" i="1"/>
  <c r="T3637" i="1"/>
  <c r="S3637" i="1"/>
  <c r="R3637" i="1"/>
  <c r="Q3637" i="1"/>
  <c r="P3637" i="1"/>
  <c r="O3637" i="1"/>
  <c r="N3637" i="1"/>
  <c r="M3637" i="1"/>
  <c r="T3636" i="1"/>
  <c r="S3636" i="1"/>
  <c r="R3636" i="1"/>
  <c r="Q3636" i="1"/>
  <c r="P3636" i="1"/>
  <c r="O3636" i="1"/>
  <c r="N3636" i="1"/>
  <c r="M3636" i="1"/>
  <c r="T3635" i="1"/>
  <c r="S3635" i="1"/>
  <c r="R3635" i="1"/>
  <c r="Q3635" i="1"/>
  <c r="P3635" i="1"/>
  <c r="O3635" i="1"/>
  <c r="N3635" i="1"/>
  <c r="M3635" i="1"/>
  <c r="T3634" i="1"/>
  <c r="S3634" i="1"/>
  <c r="R3634" i="1"/>
  <c r="Q3634" i="1"/>
  <c r="P3634" i="1"/>
  <c r="O3634" i="1"/>
  <c r="M3634" i="1"/>
  <c r="N3634" i="1" s="1"/>
  <c r="T3633" i="1"/>
  <c r="S3633" i="1"/>
  <c r="R3633" i="1"/>
  <c r="Q3633" i="1"/>
  <c r="P3633" i="1"/>
  <c r="O3633" i="1"/>
  <c r="N3633" i="1"/>
  <c r="M3633" i="1"/>
  <c r="T3632" i="1"/>
  <c r="S3632" i="1"/>
  <c r="R3632" i="1"/>
  <c r="Q3632" i="1"/>
  <c r="P3632" i="1"/>
  <c r="O3632" i="1"/>
  <c r="M3632" i="1"/>
  <c r="N3632" i="1" s="1"/>
  <c r="T3631" i="1"/>
  <c r="S3631" i="1"/>
  <c r="R3631" i="1"/>
  <c r="Q3631" i="1"/>
  <c r="P3631" i="1"/>
  <c r="O3631" i="1"/>
  <c r="N3631" i="1"/>
  <c r="M3631" i="1"/>
  <c r="T3630" i="1"/>
  <c r="S3630" i="1"/>
  <c r="R3630" i="1"/>
  <c r="Q3630" i="1"/>
  <c r="P3630" i="1"/>
  <c r="O3630" i="1"/>
  <c r="N3630" i="1"/>
  <c r="M3630" i="1"/>
  <c r="T3629" i="1"/>
  <c r="S3629" i="1"/>
  <c r="R3629" i="1"/>
  <c r="Q3629" i="1"/>
  <c r="P3629" i="1"/>
  <c r="O3629" i="1"/>
  <c r="N3629" i="1"/>
  <c r="M3629" i="1"/>
  <c r="T3628" i="1"/>
  <c r="S3628" i="1"/>
  <c r="R3628" i="1"/>
  <c r="Q3628" i="1"/>
  <c r="P3628" i="1"/>
  <c r="O3628" i="1"/>
  <c r="N3628" i="1"/>
  <c r="M3628" i="1"/>
  <c r="T3627" i="1"/>
  <c r="S3627" i="1"/>
  <c r="R3627" i="1"/>
  <c r="Q3627" i="1"/>
  <c r="P3627" i="1"/>
  <c r="O3627" i="1"/>
  <c r="N3627" i="1"/>
  <c r="M3627" i="1"/>
  <c r="T3626" i="1"/>
  <c r="S3626" i="1"/>
  <c r="R3626" i="1"/>
  <c r="Q3626" i="1"/>
  <c r="P3626" i="1"/>
  <c r="O3626" i="1"/>
  <c r="N3626" i="1"/>
  <c r="M3626" i="1"/>
  <c r="T3625" i="1"/>
  <c r="S3625" i="1"/>
  <c r="R3625" i="1"/>
  <c r="Q3625" i="1"/>
  <c r="P3625" i="1"/>
  <c r="O3625" i="1"/>
  <c r="N3625" i="1"/>
  <c r="M3625" i="1"/>
  <c r="T3624" i="1"/>
  <c r="S3624" i="1"/>
  <c r="R3624" i="1"/>
  <c r="Q3624" i="1"/>
  <c r="P3624" i="1"/>
  <c r="O3624" i="1"/>
  <c r="N3624" i="1"/>
  <c r="M3624" i="1"/>
  <c r="T3623" i="1"/>
  <c r="S3623" i="1"/>
  <c r="R3623" i="1"/>
  <c r="Q3623" i="1"/>
  <c r="P3623" i="1"/>
  <c r="O3623" i="1"/>
  <c r="N3623" i="1"/>
  <c r="M3623" i="1"/>
  <c r="T3622" i="1"/>
  <c r="S3622" i="1"/>
  <c r="R3622" i="1"/>
  <c r="Q3622" i="1"/>
  <c r="P3622" i="1"/>
  <c r="O3622" i="1"/>
  <c r="N3622" i="1"/>
  <c r="M3622" i="1"/>
  <c r="T3621" i="1"/>
  <c r="S3621" i="1"/>
  <c r="R3621" i="1"/>
  <c r="Q3621" i="1"/>
  <c r="P3621" i="1"/>
  <c r="O3621" i="1"/>
  <c r="N3621" i="1"/>
  <c r="M3621" i="1"/>
  <c r="T3620" i="1"/>
  <c r="S3620" i="1"/>
  <c r="R3620" i="1"/>
  <c r="Q3620" i="1"/>
  <c r="P3620" i="1"/>
  <c r="O3620" i="1"/>
  <c r="N3620" i="1"/>
  <c r="M3620" i="1"/>
  <c r="T3619" i="1"/>
  <c r="S3619" i="1"/>
  <c r="R3619" i="1"/>
  <c r="Q3619" i="1"/>
  <c r="P3619" i="1"/>
  <c r="O3619" i="1"/>
  <c r="N3619" i="1"/>
  <c r="M3619" i="1"/>
  <c r="T3618" i="1"/>
  <c r="S3618" i="1"/>
  <c r="R3618" i="1"/>
  <c r="Q3618" i="1"/>
  <c r="P3618" i="1"/>
  <c r="O3618" i="1"/>
  <c r="N3618" i="1"/>
  <c r="M3618" i="1"/>
  <c r="T3617" i="1"/>
  <c r="S3617" i="1"/>
  <c r="R3617" i="1"/>
  <c r="Q3617" i="1"/>
  <c r="P3617" i="1"/>
  <c r="O3617" i="1"/>
  <c r="N3617" i="1"/>
  <c r="M3617" i="1"/>
  <c r="T3616" i="1"/>
  <c r="S3616" i="1"/>
  <c r="R3616" i="1"/>
  <c r="Q3616" i="1"/>
  <c r="P3616" i="1"/>
  <c r="O3616" i="1"/>
  <c r="N3616" i="1"/>
  <c r="M3616" i="1"/>
  <c r="T3615" i="1"/>
  <c r="S3615" i="1"/>
  <c r="R3615" i="1"/>
  <c r="Q3615" i="1"/>
  <c r="P3615" i="1"/>
  <c r="O3615" i="1"/>
  <c r="N3615" i="1"/>
  <c r="M3615" i="1"/>
  <c r="T3614" i="1"/>
  <c r="S3614" i="1"/>
  <c r="R3614" i="1"/>
  <c r="Q3614" i="1"/>
  <c r="P3614" i="1"/>
  <c r="O3614" i="1"/>
  <c r="N3614" i="1"/>
  <c r="M3614" i="1"/>
  <c r="T3613" i="1"/>
  <c r="S3613" i="1"/>
  <c r="R3613" i="1"/>
  <c r="Q3613" i="1"/>
  <c r="P3613" i="1"/>
  <c r="O3613" i="1"/>
  <c r="N3613" i="1"/>
  <c r="M3613" i="1"/>
  <c r="T3612" i="1"/>
  <c r="S3612" i="1"/>
  <c r="R3612" i="1"/>
  <c r="Q3612" i="1"/>
  <c r="P3612" i="1"/>
  <c r="O3612" i="1"/>
  <c r="N3612" i="1"/>
  <c r="M3612" i="1"/>
  <c r="T3611" i="1"/>
  <c r="S3611" i="1"/>
  <c r="R3611" i="1"/>
  <c r="Q3611" i="1"/>
  <c r="P3611" i="1"/>
  <c r="O3611" i="1"/>
  <c r="N3611" i="1"/>
  <c r="M3611" i="1"/>
  <c r="T3610" i="1"/>
  <c r="S3610" i="1"/>
  <c r="R3610" i="1"/>
  <c r="Q3610" i="1"/>
  <c r="P3610" i="1"/>
  <c r="O3610" i="1"/>
  <c r="N3610" i="1"/>
  <c r="M3610" i="1"/>
  <c r="T3609" i="1"/>
  <c r="S3609" i="1"/>
  <c r="R3609" i="1"/>
  <c r="Q3609" i="1"/>
  <c r="P3609" i="1"/>
  <c r="O3609" i="1"/>
  <c r="M3609" i="1"/>
  <c r="N3609" i="1" s="1"/>
  <c r="T3608" i="1"/>
  <c r="S3608" i="1"/>
  <c r="R3608" i="1"/>
  <c r="Q3608" i="1"/>
  <c r="P3608" i="1"/>
  <c r="O3608" i="1"/>
  <c r="N3608" i="1"/>
  <c r="M3608" i="1"/>
  <c r="T3607" i="1"/>
  <c r="S3607" i="1"/>
  <c r="R3607" i="1"/>
  <c r="Q3607" i="1"/>
  <c r="P3607" i="1"/>
  <c r="O3607" i="1"/>
  <c r="N3607" i="1"/>
  <c r="M3607" i="1"/>
  <c r="T3606" i="1"/>
  <c r="S3606" i="1"/>
  <c r="R3606" i="1"/>
  <c r="Q3606" i="1"/>
  <c r="P3606" i="1"/>
  <c r="O3606" i="1"/>
  <c r="N3606" i="1"/>
  <c r="M3606" i="1"/>
  <c r="T3605" i="1"/>
  <c r="S3605" i="1"/>
  <c r="R3605" i="1"/>
  <c r="Q3605" i="1"/>
  <c r="P3605" i="1"/>
  <c r="O3605" i="1"/>
  <c r="N3605" i="1"/>
  <c r="M3605" i="1"/>
  <c r="T3604" i="1"/>
  <c r="S3604" i="1"/>
  <c r="R3604" i="1"/>
  <c r="Q3604" i="1"/>
  <c r="P3604" i="1"/>
  <c r="O3604" i="1"/>
  <c r="N3604" i="1"/>
  <c r="M3604" i="1"/>
  <c r="T3603" i="1"/>
  <c r="S3603" i="1"/>
  <c r="R3603" i="1"/>
  <c r="Q3603" i="1"/>
  <c r="P3603" i="1"/>
  <c r="O3603" i="1"/>
  <c r="N3603" i="1"/>
  <c r="M3603" i="1"/>
  <c r="T3602" i="1"/>
  <c r="S3602" i="1"/>
  <c r="R3602" i="1"/>
  <c r="Q3602" i="1"/>
  <c r="P3602" i="1"/>
  <c r="O3602" i="1"/>
  <c r="N3602" i="1"/>
  <c r="M3602" i="1"/>
  <c r="T3601" i="1"/>
  <c r="S3601" i="1"/>
  <c r="R3601" i="1"/>
  <c r="Q3601" i="1"/>
  <c r="P3601" i="1"/>
  <c r="O3601" i="1"/>
  <c r="N3601" i="1"/>
  <c r="M3601" i="1"/>
  <c r="T3600" i="1"/>
  <c r="S3600" i="1"/>
  <c r="R3600" i="1"/>
  <c r="Q3600" i="1"/>
  <c r="P3600" i="1"/>
  <c r="O3600" i="1"/>
  <c r="N3600" i="1"/>
  <c r="M3600" i="1"/>
  <c r="T3599" i="1"/>
  <c r="S3599" i="1"/>
  <c r="R3599" i="1"/>
  <c r="Q3599" i="1"/>
  <c r="P3599" i="1"/>
  <c r="O3599" i="1"/>
  <c r="N3599" i="1"/>
  <c r="M3599" i="1"/>
  <c r="T3598" i="1"/>
  <c r="S3598" i="1"/>
  <c r="R3598" i="1"/>
  <c r="Q3598" i="1"/>
  <c r="P3598" i="1"/>
  <c r="O3598" i="1"/>
  <c r="N3598" i="1"/>
  <c r="M3598" i="1"/>
  <c r="T3597" i="1"/>
  <c r="S3597" i="1"/>
  <c r="R3597" i="1"/>
  <c r="Q3597" i="1"/>
  <c r="P3597" i="1"/>
  <c r="O3597" i="1"/>
  <c r="M3597" i="1"/>
  <c r="N3597" i="1" s="1"/>
  <c r="T3596" i="1"/>
  <c r="S3596" i="1"/>
  <c r="R3596" i="1"/>
  <c r="Q3596" i="1"/>
  <c r="P3596" i="1"/>
  <c r="O3596" i="1"/>
  <c r="N3596" i="1"/>
  <c r="M3596" i="1"/>
  <c r="T3595" i="1"/>
  <c r="S3595" i="1"/>
  <c r="R3595" i="1"/>
  <c r="Q3595" i="1"/>
  <c r="P3595" i="1"/>
  <c r="O3595" i="1"/>
  <c r="N3595" i="1"/>
  <c r="M3595" i="1"/>
  <c r="T3594" i="1"/>
  <c r="S3594" i="1"/>
  <c r="R3594" i="1"/>
  <c r="Q3594" i="1"/>
  <c r="P3594" i="1"/>
  <c r="O3594" i="1"/>
  <c r="N3594" i="1"/>
  <c r="M3594" i="1"/>
  <c r="T3593" i="1"/>
  <c r="S3593" i="1"/>
  <c r="R3593" i="1"/>
  <c r="Q3593" i="1"/>
  <c r="P3593" i="1"/>
  <c r="O3593" i="1"/>
  <c r="N3593" i="1"/>
  <c r="M3593" i="1"/>
  <c r="T3592" i="1"/>
  <c r="S3592" i="1"/>
  <c r="R3592" i="1"/>
  <c r="Q3592" i="1"/>
  <c r="P3592" i="1"/>
  <c r="O3592" i="1"/>
  <c r="N3592" i="1"/>
  <c r="M3592" i="1"/>
  <c r="T3591" i="1"/>
  <c r="S3591" i="1"/>
  <c r="R3591" i="1"/>
  <c r="Q3591" i="1"/>
  <c r="P3591" i="1"/>
  <c r="O3591" i="1"/>
  <c r="M3591" i="1"/>
  <c r="N3591" i="1" s="1"/>
  <c r="T3590" i="1"/>
  <c r="S3590" i="1"/>
  <c r="R3590" i="1"/>
  <c r="Q3590" i="1"/>
  <c r="P3590" i="1"/>
  <c r="O3590" i="1"/>
  <c r="N3590" i="1"/>
  <c r="M3590" i="1"/>
  <c r="T3589" i="1"/>
  <c r="S3589" i="1"/>
  <c r="R3589" i="1"/>
  <c r="Q3589" i="1"/>
  <c r="P3589" i="1"/>
  <c r="O3589" i="1"/>
  <c r="N3589" i="1"/>
  <c r="M3589" i="1"/>
  <c r="T3588" i="1"/>
  <c r="S3588" i="1"/>
  <c r="R3588" i="1"/>
  <c r="Q3588" i="1"/>
  <c r="P3588" i="1"/>
  <c r="O3588" i="1"/>
  <c r="N3588" i="1"/>
  <c r="M3588" i="1"/>
  <c r="T3587" i="1"/>
  <c r="S3587" i="1"/>
  <c r="R3587" i="1"/>
  <c r="Q3587" i="1"/>
  <c r="P3587" i="1"/>
  <c r="O3587" i="1"/>
  <c r="N3587" i="1"/>
  <c r="M3587" i="1"/>
  <c r="T3586" i="1"/>
  <c r="S3586" i="1"/>
  <c r="R3586" i="1"/>
  <c r="Q3586" i="1"/>
  <c r="P3586" i="1"/>
  <c r="O3586" i="1"/>
  <c r="N3586" i="1"/>
  <c r="M3586" i="1"/>
  <c r="T3585" i="1"/>
  <c r="S3585" i="1"/>
  <c r="R3585" i="1"/>
  <c r="Q3585" i="1"/>
  <c r="P3585" i="1"/>
  <c r="O3585" i="1"/>
  <c r="N3585" i="1"/>
  <c r="M3585" i="1"/>
  <c r="T3584" i="1"/>
  <c r="S3584" i="1"/>
  <c r="R3584" i="1"/>
  <c r="Q3584" i="1"/>
  <c r="P3584" i="1"/>
  <c r="O3584" i="1"/>
  <c r="N3584" i="1"/>
  <c r="M3584" i="1"/>
  <c r="T3583" i="1"/>
  <c r="S3583" i="1"/>
  <c r="R3583" i="1"/>
  <c r="Q3583" i="1"/>
  <c r="P3583" i="1"/>
  <c r="O3583" i="1"/>
  <c r="N3583" i="1"/>
  <c r="M3583" i="1"/>
  <c r="T3582" i="1"/>
  <c r="S3582" i="1"/>
  <c r="R3582" i="1"/>
  <c r="Q3582" i="1"/>
  <c r="P3582" i="1"/>
  <c r="O3582" i="1"/>
  <c r="N3582" i="1"/>
  <c r="M3582" i="1"/>
  <c r="T3581" i="1"/>
  <c r="S3581" i="1"/>
  <c r="R3581" i="1"/>
  <c r="Q3581" i="1"/>
  <c r="P3581" i="1"/>
  <c r="O3581" i="1"/>
  <c r="N3581" i="1"/>
  <c r="M3581" i="1"/>
  <c r="T3580" i="1"/>
  <c r="S3580" i="1"/>
  <c r="R3580" i="1"/>
  <c r="Q3580" i="1"/>
  <c r="P3580" i="1"/>
  <c r="O3580" i="1"/>
  <c r="N3580" i="1"/>
  <c r="M3580" i="1"/>
  <c r="T3579" i="1"/>
  <c r="S3579" i="1"/>
  <c r="R3579" i="1"/>
  <c r="Q3579" i="1"/>
  <c r="P3579" i="1"/>
  <c r="O3579" i="1"/>
  <c r="N3579" i="1"/>
  <c r="M3579" i="1"/>
  <c r="T3578" i="1"/>
  <c r="S3578" i="1"/>
  <c r="R3578" i="1"/>
  <c r="Q3578" i="1"/>
  <c r="P3578" i="1"/>
  <c r="O3578" i="1"/>
  <c r="N3578" i="1"/>
  <c r="M3578" i="1"/>
  <c r="T3577" i="1"/>
  <c r="S3577" i="1"/>
  <c r="R3577" i="1"/>
  <c r="Q3577" i="1"/>
  <c r="P3577" i="1"/>
  <c r="O3577" i="1"/>
  <c r="N3577" i="1"/>
  <c r="M3577" i="1"/>
  <c r="T3576" i="1"/>
  <c r="S3576" i="1"/>
  <c r="R3576" i="1"/>
  <c r="Q3576" i="1"/>
  <c r="P3576" i="1"/>
  <c r="O3576" i="1"/>
  <c r="N3576" i="1"/>
  <c r="M3576" i="1"/>
  <c r="T3575" i="1"/>
  <c r="S3575" i="1"/>
  <c r="R3575" i="1"/>
  <c r="Q3575" i="1"/>
  <c r="P3575" i="1"/>
  <c r="O3575" i="1"/>
  <c r="N3575" i="1"/>
  <c r="M3575" i="1"/>
  <c r="T3574" i="1"/>
  <c r="S3574" i="1"/>
  <c r="R3574" i="1"/>
  <c r="Q3574" i="1"/>
  <c r="P3574" i="1"/>
  <c r="O3574" i="1"/>
  <c r="N3574" i="1"/>
  <c r="M3574" i="1"/>
  <c r="T3573" i="1"/>
  <c r="S3573" i="1"/>
  <c r="R3573" i="1"/>
  <c r="Q3573" i="1"/>
  <c r="P3573" i="1"/>
  <c r="O3573" i="1"/>
  <c r="N3573" i="1"/>
  <c r="M3573" i="1"/>
  <c r="T3572" i="1"/>
  <c r="S3572" i="1"/>
  <c r="R3572" i="1"/>
  <c r="Q3572" i="1"/>
  <c r="P3572" i="1"/>
  <c r="O3572" i="1"/>
  <c r="N3572" i="1"/>
  <c r="M3572" i="1"/>
  <c r="T3571" i="1"/>
  <c r="S3571" i="1"/>
  <c r="R3571" i="1"/>
  <c r="Q3571" i="1"/>
  <c r="P3571" i="1"/>
  <c r="O3571" i="1"/>
  <c r="N3571" i="1"/>
  <c r="M3571" i="1"/>
  <c r="T3570" i="1"/>
  <c r="S3570" i="1"/>
  <c r="R3570" i="1"/>
  <c r="Q3570" i="1"/>
  <c r="P3570" i="1"/>
  <c r="O3570" i="1"/>
  <c r="N3570" i="1"/>
  <c r="M3570" i="1"/>
  <c r="T3569" i="1"/>
  <c r="S3569" i="1"/>
  <c r="R3569" i="1"/>
  <c r="Q3569" i="1"/>
  <c r="P3569" i="1"/>
  <c r="O3569" i="1"/>
  <c r="N3569" i="1"/>
  <c r="M3569" i="1"/>
  <c r="T3568" i="1"/>
  <c r="S3568" i="1"/>
  <c r="R3568" i="1"/>
  <c r="Q3568" i="1"/>
  <c r="P3568" i="1"/>
  <c r="O3568" i="1"/>
  <c r="N3568" i="1"/>
  <c r="M3568" i="1"/>
  <c r="T3567" i="1"/>
  <c r="S3567" i="1"/>
  <c r="R3567" i="1"/>
  <c r="Q3567" i="1"/>
  <c r="P3567" i="1"/>
  <c r="O3567" i="1"/>
  <c r="N3567" i="1"/>
  <c r="M3567" i="1"/>
  <c r="T3566" i="1"/>
  <c r="S3566" i="1"/>
  <c r="R3566" i="1"/>
  <c r="Q3566" i="1"/>
  <c r="P3566" i="1"/>
  <c r="O3566" i="1"/>
  <c r="N3566" i="1"/>
  <c r="M3566" i="1"/>
  <c r="T3565" i="1"/>
  <c r="S3565" i="1"/>
  <c r="R3565" i="1"/>
  <c r="Q3565" i="1"/>
  <c r="P3565" i="1"/>
  <c r="O3565" i="1"/>
  <c r="M3565" i="1"/>
  <c r="N3565" i="1" s="1"/>
  <c r="T3564" i="1"/>
  <c r="S3564" i="1"/>
  <c r="R3564" i="1"/>
  <c r="Q3564" i="1"/>
  <c r="P3564" i="1"/>
  <c r="O3564" i="1"/>
  <c r="N3564" i="1"/>
  <c r="M3564" i="1"/>
  <c r="T3563" i="1"/>
  <c r="S3563" i="1"/>
  <c r="R3563" i="1"/>
  <c r="Q3563" i="1"/>
  <c r="P3563" i="1"/>
  <c r="O3563" i="1"/>
  <c r="N3563" i="1"/>
  <c r="M3563" i="1"/>
  <c r="T3562" i="1"/>
  <c r="S3562" i="1"/>
  <c r="R3562" i="1"/>
  <c r="Q3562" i="1"/>
  <c r="P3562" i="1"/>
  <c r="O3562" i="1"/>
  <c r="N3562" i="1"/>
  <c r="M3562" i="1"/>
  <c r="T3561" i="1"/>
  <c r="S3561" i="1"/>
  <c r="R3561" i="1"/>
  <c r="Q3561" i="1"/>
  <c r="P3561" i="1"/>
  <c r="O3561" i="1"/>
  <c r="N3561" i="1"/>
  <c r="M3561" i="1"/>
  <c r="T3560" i="1"/>
  <c r="S3560" i="1"/>
  <c r="R3560" i="1"/>
  <c r="Q3560" i="1"/>
  <c r="P3560" i="1"/>
  <c r="O3560" i="1"/>
  <c r="N3560" i="1"/>
  <c r="M3560" i="1"/>
  <c r="T3559" i="1"/>
  <c r="S3559" i="1"/>
  <c r="R3559" i="1"/>
  <c r="Q3559" i="1"/>
  <c r="P3559" i="1"/>
  <c r="O3559" i="1"/>
  <c r="N3559" i="1"/>
  <c r="M3559" i="1"/>
  <c r="T3558" i="1"/>
  <c r="S3558" i="1"/>
  <c r="R3558" i="1"/>
  <c r="Q3558" i="1"/>
  <c r="P3558" i="1"/>
  <c r="O3558" i="1"/>
  <c r="N3558" i="1"/>
  <c r="M3558" i="1"/>
  <c r="T3557" i="1"/>
  <c r="S3557" i="1"/>
  <c r="R3557" i="1"/>
  <c r="Q3557" i="1"/>
  <c r="P3557" i="1"/>
  <c r="O3557" i="1"/>
  <c r="N3557" i="1"/>
  <c r="M3557" i="1"/>
  <c r="T3556" i="1"/>
  <c r="S3556" i="1"/>
  <c r="R3556" i="1"/>
  <c r="Q3556" i="1"/>
  <c r="P3556" i="1"/>
  <c r="O3556" i="1"/>
  <c r="N3556" i="1"/>
  <c r="M3556" i="1"/>
  <c r="T3555" i="1"/>
  <c r="S3555" i="1"/>
  <c r="R3555" i="1"/>
  <c r="Q3555" i="1"/>
  <c r="P3555" i="1"/>
  <c r="O3555" i="1"/>
  <c r="N3555" i="1"/>
  <c r="M3555" i="1"/>
  <c r="T3554" i="1"/>
  <c r="S3554" i="1"/>
  <c r="R3554" i="1"/>
  <c r="Q3554" i="1"/>
  <c r="P3554" i="1"/>
  <c r="O3554" i="1"/>
  <c r="N3554" i="1"/>
  <c r="M3554" i="1"/>
  <c r="T3553" i="1"/>
  <c r="S3553" i="1"/>
  <c r="R3553" i="1"/>
  <c r="Q3553" i="1"/>
  <c r="P3553" i="1"/>
  <c r="O3553" i="1"/>
  <c r="N3553" i="1"/>
  <c r="M3553" i="1"/>
  <c r="T3552" i="1"/>
  <c r="S3552" i="1"/>
  <c r="R3552" i="1"/>
  <c r="Q3552" i="1"/>
  <c r="P3552" i="1"/>
  <c r="O3552" i="1"/>
  <c r="N3552" i="1"/>
  <c r="M3552" i="1"/>
  <c r="T3551" i="1"/>
  <c r="S3551" i="1"/>
  <c r="R3551" i="1"/>
  <c r="Q3551" i="1"/>
  <c r="P3551" i="1"/>
  <c r="O3551" i="1"/>
  <c r="N3551" i="1"/>
  <c r="M3551" i="1"/>
  <c r="T3550" i="1"/>
  <c r="S3550" i="1"/>
  <c r="R3550" i="1"/>
  <c r="Q3550" i="1"/>
  <c r="P3550" i="1"/>
  <c r="O3550" i="1"/>
  <c r="N3550" i="1"/>
  <c r="M3550" i="1"/>
  <c r="T3549" i="1"/>
  <c r="S3549" i="1"/>
  <c r="R3549" i="1"/>
  <c r="Q3549" i="1"/>
  <c r="P3549" i="1"/>
  <c r="O3549" i="1"/>
  <c r="N3549" i="1"/>
  <c r="M3549" i="1"/>
  <c r="T3548" i="1"/>
  <c r="S3548" i="1"/>
  <c r="R3548" i="1"/>
  <c r="Q3548" i="1"/>
  <c r="P3548" i="1"/>
  <c r="O3548" i="1"/>
  <c r="N3548" i="1"/>
  <c r="M3548" i="1"/>
  <c r="T3547" i="1"/>
  <c r="S3547" i="1"/>
  <c r="R3547" i="1"/>
  <c r="Q3547" i="1"/>
  <c r="P3547" i="1"/>
  <c r="O3547" i="1"/>
  <c r="N3547" i="1"/>
  <c r="M3547" i="1"/>
  <c r="T3546" i="1"/>
  <c r="S3546" i="1"/>
  <c r="R3546" i="1"/>
  <c r="Q3546" i="1"/>
  <c r="P3546" i="1"/>
  <c r="O3546" i="1"/>
  <c r="N3546" i="1"/>
  <c r="M3546" i="1"/>
  <c r="T3545" i="1"/>
  <c r="S3545" i="1"/>
  <c r="R3545" i="1"/>
  <c r="Q3545" i="1"/>
  <c r="P3545" i="1"/>
  <c r="O3545" i="1"/>
  <c r="N3545" i="1"/>
  <c r="M3545" i="1"/>
  <c r="T3544" i="1"/>
  <c r="S3544" i="1"/>
  <c r="R3544" i="1"/>
  <c r="Q3544" i="1"/>
  <c r="P3544" i="1"/>
  <c r="O3544" i="1"/>
  <c r="N3544" i="1"/>
  <c r="M3544" i="1"/>
  <c r="T3543" i="1"/>
  <c r="S3543" i="1"/>
  <c r="R3543" i="1"/>
  <c r="Q3543" i="1"/>
  <c r="P3543" i="1"/>
  <c r="O3543" i="1"/>
  <c r="N3543" i="1"/>
  <c r="M3543" i="1"/>
  <c r="T3542" i="1"/>
  <c r="S3542" i="1"/>
  <c r="R3542" i="1"/>
  <c r="Q3542" i="1"/>
  <c r="P3542" i="1"/>
  <c r="O3542" i="1"/>
  <c r="N3542" i="1"/>
  <c r="M3542" i="1"/>
  <c r="T3541" i="1"/>
  <c r="S3541" i="1"/>
  <c r="R3541" i="1"/>
  <c r="Q3541" i="1"/>
  <c r="P3541" i="1"/>
  <c r="O3541" i="1"/>
  <c r="N3541" i="1"/>
  <c r="M3541" i="1"/>
  <c r="T3540" i="1"/>
  <c r="S3540" i="1"/>
  <c r="R3540" i="1"/>
  <c r="Q3540" i="1"/>
  <c r="P3540" i="1"/>
  <c r="O3540" i="1"/>
  <c r="N3540" i="1"/>
  <c r="M3540" i="1"/>
  <c r="T3539" i="1"/>
  <c r="S3539" i="1"/>
  <c r="R3539" i="1"/>
  <c r="Q3539" i="1"/>
  <c r="P3539" i="1"/>
  <c r="O3539" i="1"/>
  <c r="N3539" i="1"/>
  <c r="M3539" i="1"/>
  <c r="T3538" i="1"/>
  <c r="S3538" i="1"/>
  <c r="R3538" i="1"/>
  <c r="Q3538" i="1"/>
  <c r="P3538" i="1"/>
  <c r="O3538" i="1"/>
  <c r="N3538" i="1"/>
  <c r="M3538" i="1"/>
  <c r="T3537" i="1"/>
  <c r="S3537" i="1"/>
  <c r="R3537" i="1"/>
  <c r="Q3537" i="1"/>
  <c r="P3537" i="1"/>
  <c r="O3537" i="1"/>
  <c r="N3537" i="1"/>
  <c r="M3537" i="1"/>
  <c r="T3536" i="1"/>
  <c r="S3536" i="1"/>
  <c r="R3536" i="1"/>
  <c r="Q3536" i="1"/>
  <c r="P3536" i="1"/>
  <c r="O3536" i="1"/>
  <c r="N3536" i="1"/>
  <c r="M3536" i="1"/>
  <c r="T3535" i="1"/>
  <c r="S3535" i="1"/>
  <c r="R3535" i="1"/>
  <c r="Q3535" i="1"/>
  <c r="P3535" i="1"/>
  <c r="O3535" i="1"/>
  <c r="N3535" i="1"/>
  <c r="M3535" i="1"/>
  <c r="T3534" i="1"/>
  <c r="S3534" i="1"/>
  <c r="R3534" i="1"/>
  <c r="Q3534" i="1"/>
  <c r="P3534" i="1"/>
  <c r="O3534" i="1"/>
  <c r="N3534" i="1"/>
  <c r="M3534" i="1"/>
  <c r="T3533" i="1"/>
  <c r="S3533" i="1"/>
  <c r="R3533" i="1"/>
  <c r="Q3533" i="1"/>
  <c r="P3533" i="1"/>
  <c r="O3533" i="1"/>
  <c r="N3533" i="1"/>
  <c r="M3533" i="1"/>
  <c r="T3532" i="1"/>
  <c r="S3532" i="1"/>
  <c r="R3532" i="1"/>
  <c r="Q3532" i="1"/>
  <c r="P3532" i="1"/>
  <c r="O3532" i="1"/>
  <c r="N3532" i="1"/>
  <c r="M3532" i="1"/>
  <c r="T3531" i="1"/>
  <c r="S3531" i="1"/>
  <c r="R3531" i="1"/>
  <c r="Q3531" i="1"/>
  <c r="P3531" i="1"/>
  <c r="O3531" i="1"/>
  <c r="N3531" i="1"/>
  <c r="M3531" i="1"/>
  <c r="T3530" i="1"/>
  <c r="S3530" i="1"/>
  <c r="R3530" i="1"/>
  <c r="Q3530" i="1"/>
  <c r="P3530" i="1"/>
  <c r="O3530" i="1"/>
  <c r="N3530" i="1"/>
  <c r="M3530" i="1"/>
  <c r="T3529" i="1"/>
  <c r="S3529" i="1"/>
  <c r="R3529" i="1"/>
  <c r="Q3529" i="1"/>
  <c r="P3529" i="1"/>
  <c r="O3529" i="1"/>
  <c r="N3529" i="1"/>
  <c r="M3529" i="1"/>
  <c r="T3528" i="1"/>
  <c r="S3528" i="1"/>
  <c r="R3528" i="1"/>
  <c r="Q3528" i="1"/>
  <c r="P3528" i="1"/>
  <c r="O3528" i="1"/>
  <c r="N3528" i="1"/>
  <c r="M3528" i="1"/>
  <c r="T3527" i="1"/>
  <c r="S3527" i="1"/>
  <c r="R3527" i="1"/>
  <c r="Q3527" i="1"/>
  <c r="P3527" i="1"/>
  <c r="O3527" i="1"/>
  <c r="N3527" i="1"/>
  <c r="M3527" i="1"/>
  <c r="T3526" i="1"/>
  <c r="S3526" i="1"/>
  <c r="R3526" i="1"/>
  <c r="Q3526" i="1"/>
  <c r="P3526" i="1"/>
  <c r="O3526" i="1"/>
  <c r="N3526" i="1"/>
  <c r="M3526" i="1"/>
  <c r="T3525" i="1"/>
  <c r="S3525" i="1"/>
  <c r="R3525" i="1"/>
  <c r="Q3525" i="1"/>
  <c r="P3525" i="1"/>
  <c r="O3525" i="1"/>
  <c r="N3525" i="1"/>
  <c r="M3525" i="1"/>
  <c r="T3524" i="1"/>
  <c r="S3524" i="1"/>
  <c r="R3524" i="1"/>
  <c r="Q3524" i="1"/>
  <c r="P3524" i="1"/>
  <c r="O3524" i="1"/>
  <c r="N3524" i="1"/>
  <c r="M3524" i="1"/>
  <c r="T3523" i="1"/>
  <c r="S3523" i="1"/>
  <c r="R3523" i="1"/>
  <c r="Q3523" i="1"/>
  <c r="P3523" i="1"/>
  <c r="O3523" i="1"/>
  <c r="N3523" i="1"/>
  <c r="M3523" i="1"/>
  <c r="T3522" i="1"/>
  <c r="S3522" i="1"/>
  <c r="R3522" i="1"/>
  <c r="Q3522" i="1"/>
  <c r="P3522" i="1"/>
  <c r="O3522" i="1"/>
  <c r="N3522" i="1"/>
  <c r="M3522" i="1"/>
  <c r="T3521" i="1"/>
  <c r="S3521" i="1"/>
  <c r="R3521" i="1"/>
  <c r="Q3521" i="1"/>
  <c r="P3521" i="1"/>
  <c r="O3521" i="1"/>
  <c r="N3521" i="1"/>
  <c r="M3521" i="1"/>
  <c r="T3520" i="1"/>
  <c r="S3520" i="1"/>
  <c r="R3520" i="1"/>
  <c r="Q3520" i="1"/>
  <c r="P3520" i="1"/>
  <c r="O3520" i="1"/>
  <c r="N3520" i="1"/>
  <c r="M3520" i="1"/>
  <c r="T3519" i="1"/>
  <c r="S3519" i="1"/>
  <c r="R3519" i="1"/>
  <c r="Q3519" i="1"/>
  <c r="P3519" i="1"/>
  <c r="O3519" i="1"/>
  <c r="N3519" i="1"/>
  <c r="M3519" i="1"/>
  <c r="T3518" i="1"/>
  <c r="S3518" i="1"/>
  <c r="R3518" i="1"/>
  <c r="Q3518" i="1"/>
  <c r="P3518" i="1"/>
  <c r="O3518" i="1"/>
  <c r="N3518" i="1"/>
  <c r="M3518" i="1"/>
  <c r="T3517" i="1"/>
  <c r="S3517" i="1"/>
  <c r="R3517" i="1"/>
  <c r="Q3517" i="1"/>
  <c r="P3517" i="1"/>
  <c r="O3517" i="1"/>
  <c r="N3517" i="1"/>
  <c r="M3517" i="1"/>
  <c r="T3516" i="1"/>
  <c r="S3516" i="1"/>
  <c r="R3516" i="1"/>
  <c r="Q3516" i="1"/>
  <c r="P3516" i="1"/>
  <c r="O3516" i="1"/>
  <c r="N3516" i="1"/>
  <c r="M3516" i="1"/>
  <c r="T3515" i="1"/>
  <c r="S3515" i="1"/>
  <c r="R3515" i="1"/>
  <c r="Q3515" i="1"/>
  <c r="P3515" i="1"/>
  <c r="O3515" i="1"/>
  <c r="N3515" i="1"/>
  <c r="M3515" i="1"/>
  <c r="T3514" i="1"/>
  <c r="S3514" i="1"/>
  <c r="R3514" i="1"/>
  <c r="Q3514" i="1"/>
  <c r="P3514" i="1"/>
  <c r="O3514" i="1"/>
  <c r="N3514" i="1"/>
  <c r="M3514" i="1"/>
  <c r="T3513" i="1"/>
  <c r="S3513" i="1"/>
  <c r="R3513" i="1"/>
  <c r="Q3513" i="1"/>
  <c r="P3513" i="1"/>
  <c r="O3513" i="1"/>
  <c r="N3513" i="1"/>
  <c r="M3513" i="1"/>
  <c r="T3512" i="1"/>
  <c r="S3512" i="1"/>
  <c r="R3512" i="1"/>
  <c r="Q3512" i="1"/>
  <c r="P3512" i="1"/>
  <c r="O3512" i="1"/>
  <c r="N3512" i="1"/>
  <c r="M3512" i="1"/>
  <c r="T3511" i="1"/>
  <c r="S3511" i="1"/>
  <c r="R3511" i="1"/>
  <c r="Q3511" i="1"/>
  <c r="P3511" i="1"/>
  <c r="O3511" i="1"/>
  <c r="N3511" i="1"/>
  <c r="M3511" i="1"/>
  <c r="T3510" i="1"/>
  <c r="S3510" i="1"/>
  <c r="R3510" i="1"/>
  <c r="Q3510" i="1"/>
  <c r="P3510" i="1"/>
  <c r="O3510" i="1"/>
  <c r="N3510" i="1"/>
  <c r="M3510" i="1"/>
  <c r="T3509" i="1"/>
  <c r="S3509" i="1"/>
  <c r="R3509" i="1"/>
  <c r="Q3509" i="1"/>
  <c r="P3509" i="1"/>
  <c r="O3509" i="1"/>
  <c r="N3509" i="1"/>
  <c r="M3509" i="1"/>
  <c r="T3508" i="1"/>
  <c r="S3508" i="1"/>
  <c r="R3508" i="1"/>
  <c r="Q3508" i="1"/>
  <c r="P3508" i="1"/>
  <c r="O3508" i="1"/>
  <c r="N3508" i="1"/>
  <c r="M3508" i="1"/>
  <c r="T3507" i="1"/>
  <c r="S3507" i="1"/>
  <c r="R3507" i="1"/>
  <c r="Q3507" i="1"/>
  <c r="P3507" i="1"/>
  <c r="O3507" i="1"/>
  <c r="N3507" i="1"/>
  <c r="M3507" i="1"/>
  <c r="T3506" i="1"/>
  <c r="S3506" i="1"/>
  <c r="R3506" i="1"/>
  <c r="Q3506" i="1"/>
  <c r="P3506" i="1"/>
  <c r="O3506" i="1"/>
  <c r="N3506" i="1"/>
  <c r="M3506" i="1"/>
  <c r="T3505" i="1"/>
  <c r="S3505" i="1"/>
  <c r="R3505" i="1"/>
  <c r="Q3505" i="1"/>
  <c r="P3505" i="1"/>
  <c r="O3505" i="1"/>
  <c r="N3505" i="1"/>
  <c r="M3505" i="1"/>
  <c r="T3504" i="1"/>
  <c r="S3504" i="1"/>
  <c r="R3504" i="1"/>
  <c r="Q3504" i="1"/>
  <c r="P3504" i="1"/>
  <c r="O3504" i="1"/>
  <c r="N3504" i="1"/>
  <c r="M3504" i="1"/>
  <c r="T3503" i="1"/>
  <c r="S3503" i="1"/>
  <c r="R3503" i="1"/>
  <c r="Q3503" i="1"/>
  <c r="P3503" i="1"/>
  <c r="O3503" i="1"/>
  <c r="N3503" i="1"/>
  <c r="M3503" i="1"/>
  <c r="T3502" i="1"/>
  <c r="S3502" i="1"/>
  <c r="R3502" i="1"/>
  <c r="Q3502" i="1"/>
  <c r="P3502" i="1"/>
  <c r="O3502" i="1"/>
  <c r="N3502" i="1"/>
  <c r="M3502" i="1"/>
  <c r="T3501" i="1"/>
  <c r="S3501" i="1"/>
  <c r="R3501" i="1"/>
  <c r="Q3501" i="1"/>
  <c r="P3501" i="1"/>
  <c r="O3501" i="1"/>
  <c r="N3501" i="1"/>
  <c r="M3501" i="1"/>
  <c r="T3500" i="1"/>
  <c r="S3500" i="1"/>
  <c r="R3500" i="1"/>
  <c r="Q3500" i="1"/>
  <c r="P3500" i="1"/>
  <c r="O3500" i="1"/>
  <c r="N3500" i="1"/>
  <c r="M3500" i="1"/>
  <c r="T3499" i="1"/>
  <c r="S3499" i="1"/>
  <c r="R3499" i="1"/>
  <c r="Q3499" i="1"/>
  <c r="P3499" i="1"/>
  <c r="O3499" i="1"/>
  <c r="N3499" i="1"/>
  <c r="M3499" i="1"/>
  <c r="T3498" i="1"/>
  <c r="S3498" i="1"/>
  <c r="R3498" i="1"/>
  <c r="Q3498" i="1"/>
  <c r="P3498" i="1"/>
  <c r="O3498" i="1"/>
  <c r="N3498" i="1"/>
  <c r="M3498" i="1"/>
  <c r="T3497" i="1"/>
  <c r="S3497" i="1"/>
  <c r="R3497" i="1"/>
  <c r="Q3497" i="1"/>
  <c r="P3497" i="1"/>
  <c r="O3497" i="1"/>
  <c r="N3497" i="1"/>
  <c r="M3497" i="1"/>
  <c r="T3496" i="1"/>
  <c r="S3496" i="1"/>
  <c r="R3496" i="1"/>
  <c r="Q3496" i="1"/>
  <c r="P3496" i="1"/>
  <c r="O3496" i="1"/>
  <c r="N3496" i="1"/>
  <c r="M3496" i="1"/>
  <c r="T3495" i="1"/>
  <c r="S3495" i="1"/>
  <c r="R3495" i="1"/>
  <c r="Q3495" i="1"/>
  <c r="P3495" i="1"/>
  <c r="O3495" i="1"/>
  <c r="N3495" i="1"/>
  <c r="M3495" i="1"/>
  <c r="T3494" i="1"/>
  <c r="S3494" i="1"/>
  <c r="R3494" i="1"/>
  <c r="Q3494" i="1"/>
  <c r="P3494" i="1"/>
  <c r="O3494" i="1"/>
  <c r="N3494" i="1"/>
  <c r="M3494" i="1"/>
  <c r="T3493" i="1"/>
  <c r="S3493" i="1"/>
  <c r="R3493" i="1"/>
  <c r="Q3493" i="1"/>
  <c r="P3493" i="1"/>
  <c r="O3493" i="1"/>
  <c r="M3493" i="1"/>
  <c r="N3493" i="1" s="1"/>
  <c r="T3492" i="1"/>
  <c r="S3492" i="1"/>
  <c r="R3492" i="1"/>
  <c r="Q3492" i="1"/>
  <c r="P3492" i="1"/>
  <c r="O3492" i="1"/>
  <c r="M3492" i="1"/>
  <c r="N3492" i="1" s="1"/>
  <c r="T3491" i="1"/>
  <c r="S3491" i="1"/>
  <c r="R3491" i="1"/>
  <c r="Q3491" i="1"/>
  <c r="P3491" i="1"/>
  <c r="O3491" i="1"/>
  <c r="M3491" i="1"/>
  <c r="N3491" i="1" s="1"/>
  <c r="T3490" i="1"/>
  <c r="S3490" i="1"/>
  <c r="R3490" i="1"/>
  <c r="Q3490" i="1"/>
  <c r="P3490" i="1"/>
  <c r="O3490" i="1"/>
  <c r="M3490" i="1"/>
  <c r="N3490" i="1" s="1"/>
  <c r="T3489" i="1"/>
  <c r="S3489" i="1"/>
  <c r="R3489" i="1"/>
  <c r="Q3489" i="1"/>
  <c r="P3489" i="1"/>
  <c r="O3489" i="1"/>
  <c r="M3489" i="1"/>
  <c r="N3489" i="1" s="1"/>
  <c r="T3488" i="1"/>
  <c r="S3488" i="1"/>
  <c r="R3488" i="1"/>
  <c r="Q3488" i="1"/>
  <c r="P3488" i="1"/>
  <c r="O3488" i="1"/>
  <c r="N3488" i="1"/>
  <c r="M3488" i="1"/>
  <c r="T3487" i="1"/>
  <c r="S3487" i="1"/>
  <c r="R3487" i="1"/>
  <c r="Q3487" i="1"/>
  <c r="P3487" i="1"/>
  <c r="O3487" i="1"/>
  <c r="N3487" i="1"/>
  <c r="M3487" i="1"/>
  <c r="T3486" i="1"/>
  <c r="S3486" i="1"/>
  <c r="R3486" i="1"/>
  <c r="Q3486" i="1"/>
  <c r="P3486" i="1"/>
  <c r="O3486" i="1"/>
  <c r="N3486" i="1"/>
  <c r="M3486" i="1"/>
  <c r="T3485" i="1"/>
  <c r="S3485" i="1"/>
  <c r="R3485" i="1"/>
  <c r="Q3485" i="1"/>
  <c r="P3485" i="1"/>
  <c r="O3485" i="1"/>
  <c r="N3485" i="1"/>
  <c r="M3485" i="1"/>
  <c r="T3484" i="1"/>
  <c r="S3484" i="1"/>
  <c r="R3484" i="1"/>
  <c r="Q3484" i="1"/>
  <c r="P3484" i="1"/>
  <c r="O3484" i="1"/>
  <c r="N3484" i="1"/>
  <c r="M3484" i="1"/>
  <c r="T3483" i="1"/>
  <c r="S3483" i="1"/>
  <c r="R3483" i="1"/>
  <c r="Q3483" i="1"/>
  <c r="P3483" i="1"/>
  <c r="O3483" i="1"/>
  <c r="N3483" i="1"/>
  <c r="M3483" i="1"/>
  <c r="T3482" i="1"/>
  <c r="S3482" i="1"/>
  <c r="R3482" i="1"/>
  <c r="Q3482" i="1"/>
  <c r="P3482" i="1"/>
  <c r="O3482" i="1"/>
  <c r="N3482" i="1"/>
  <c r="M3482" i="1"/>
  <c r="T3481" i="1"/>
  <c r="S3481" i="1"/>
  <c r="R3481" i="1"/>
  <c r="Q3481" i="1"/>
  <c r="P3481" i="1"/>
  <c r="O3481" i="1"/>
  <c r="N3481" i="1"/>
  <c r="M3481" i="1"/>
  <c r="T3480" i="1"/>
  <c r="S3480" i="1"/>
  <c r="R3480" i="1"/>
  <c r="Q3480" i="1"/>
  <c r="P3480" i="1"/>
  <c r="O3480" i="1"/>
  <c r="N3480" i="1"/>
  <c r="M3480" i="1"/>
  <c r="T3479" i="1"/>
  <c r="S3479" i="1"/>
  <c r="R3479" i="1"/>
  <c r="Q3479" i="1"/>
  <c r="P3479" i="1"/>
  <c r="O3479" i="1"/>
  <c r="N3479" i="1"/>
  <c r="M3479" i="1"/>
  <c r="T3478" i="1"/>
  <c r="S3478" i="1"/>
  <c r="R3478" i="1"/>
  <c r="Q3478" i="1"/>
  <c r="P3478" i="1"/>
  <c r="O3478" i="1"/>
  <c r="N3478" i="1"/>
  <c r="M3478" i="1"/>
  <c r="T3477" i="1"/>
  <c r="S3477" i="1"/>
  <c r="R3477" i="1"/>
  <c r="Q3477" i="1"/>
  <c r="P3477" i="1"/>
  <c r="O3477" i="1"/>
  <c r="N3477" i="1"/>
  <c r="M3477" i="1"/>
  <c r="T3476" i="1"/>
  <c r="S3476" i="1"/>
  <c r="R3476" i="1"/>
  <c r="Q3476" i="1"/>
  <c r="P3476" i="1"/>
  <c r="O3476" i="1"/>
  <c r="N3476" i="1"/>
  <c r="M3476" i="1"/>
  <c r="T3475" i="1"/>
  <c r="S3475" i="1"/>
  <c r="R3475" i="1"/>
  <c r="Q3475" i="1"/>
  <c r="P3475" i="1"/>
  <c r="O3475" i="1"/>
  <c r="N3475" i="1"/>
  <c r="M3475" i="1"/>
  <c r="T3474" i="1"/>
  <c r="S3474" i="1"/>
  <c r="R3474" i="1"/>
  <c r="Q3474" i="1"/>
  <c r="P3474" i="1"/>
  <c r="O3474" i="1"/>
  <c r="N3474" i="1"/>
  <c r="M3474" i="1"/>
  <c r="T3473" i="1"/>
  <c r="S3473" i="1"/>
  <c r="R3473" i="1"/>
  <c r="Q3473" i="1"/>
  <c r="P3473" i="1"/>
  <c r="O3473" i="1"/>
  <c r="N3473" i="1"/>
  <c r="M3473" i="1"/>
  <c r="T3472" i="1"/>
  <c r="S3472" i="1"/>
  <c r="R3472" i="1"/>
  <c r="Q3472" i="1"/>
  <c r="P3472" i="1"/>
  <c r="O3472" i="1"/>
  <c r="N3472" i="1"/>
  <c r="M3472" i="1"/>
  <c r="T3471" i="1"/>
  <c r="S3471" i="1"/>
  <c r="R3471" i="1"/>
  <c r="Q3471" i="1"/>
  <c r="P3471" i="1"/>
  <c r="O3471" i="1"/>
  <c r="N3471" i="1"/>
  <c r="M3471" i="1"/>
  <c r="T3470" i="1"/>
  <c r="S3470" i="1"/>
  <c r="R3470" i="1"/>
  <c r="Q3470" i="1"/>
  <c r="P3470" i="1"/>
  <c r="O3470" i="1"/>
  <c r="N3470" i="1"/>
  <c r="M3470" i="1"/>
  <c r="T3469" i="1"/>
  <c r="S3469" i="1"/>
  <c r="R3469" i="1"/>
  <c r="Q3469" i="1"/>
  <c r="P3469" i="1"/>
  <c r="O3469" i="1"/>
  <c r="N3469" i="1"/>
  <c r="M3469" i="1"/>
  <c r="T3468" i="1"/>
  <c r="S3468" i="1"/>
  <c r="R3468" i="1"/>
  <c r="Q3468" i="1"/>
  <c r="P3468" i="1"/>
  <c r="O3468" i="1"/>
  <c r="N3468" i="1"/>
  <c r="M3468" i="1"/>
  <c r="T3467" i="1"/>
  <c r="S3467" i="1"/>
  <c r="R3467" i="1"/>
  <c r="Q3467" i="1"/>
  <c r="P3467" i="1"/>
  <c r="O3467" i="1"/>
  <c r="N3467" i="1"/>
  <c r="M3467" i="1"/>
  <c r="T3466" i="1"/>
  <c r="S3466" i="1"/>
  <c r="R3466" i="1"/>
  <c r="Q3466" i="1"/>
  <c r="P3466" i="1"/>
  <c r="O3466" i="1"/>
  <c r="N3466" i="1"/>
  <c r="M3466" i="1"/>
  <c r="T3465" i="1"/>
  <c r="S3465" i="1"/>
  <c r="R3465" i="1"/>
  <c r="Q3465" i="1"/>
  <c r="P3465" i="1"/>
  <c r="O3465" i="1"/>
  <c r="N3465" i="1"/>
  <c r="M3465" i="1"/>
  <c r="T3464" i="1"/>
  <c r="S3464" i="1"/>
  <c r="R3464" i="1"/>
  <c r="Q3464" i="1"/>
  <c r="P3464" i="1"/>
  <c r="O3464" i="1"/>
  <c r="N3464" i="1"/>
  <c r="M3464" i="1"/>
  <c r="T3463" i="1"/>
  <c r="S3463" i="1"/>
  <c r="R3463" i="1"/>
  <c r="Q3463" i="1"/>
  <c r="P3463" i="1"/>
  <c r="O3463" i="1"/>
  <c r="N3463" i="1"/>
  <c r="M3463" i="1"/>
  <c r="T3462" i="1"/>
  <c r="S3462" i="1"/>
  <c r="R3462" i="1"/>
  <c r="Q3462" i="1"/>
  <c r="P3462" i="1"/>
  <c r="O3462" i="1"/>
  <c r="N3462" i="1"/>
  <c r="M3462" i="1"/>
  <c r="T3461" i="1"/>
  <c r="S3461" i="1"/>
  <c r="R3461" i="1"/>
  <c r="Q3461" i="1"/>
  <c r="P3461" i="1"/>
  <c r="O3461" i="1"/>
  <c r="N3461" i="1"/>
  <c r="M3461" i="1"/>
  <c r="T3460" i="1"/>
  <c r="S3460" i="1"/>
  <c r="R3460" i="1"/>
  <c r="Q3460" i="1"/>
  <c r="P3460" i="1"/>
  <c r="O3460" i="1"/>
  <c r="N3460" i="1"/>
  <c r="M3460" i="1"/>
  <c r="T3459" i="1"/>
  <c r="S3459" i="1"/>
  <c r="R3459" i="1"/>
  <c r="Q3459" i="1"/>
  <c r="P3459" i="1"/>
  <c r="O3459" i="1"/>
  <c r="N3459" i="1"/>
  <c r="M3459" i="1"/>
  <c r="T3458" i="1"/>
  <c r="S3458" i="1"/>
  <c r="R3458" i="1"/>
  <c r="Q3458" i="1"/>
  <c r="P3458" i="1"/>
  <c r="O3458" i="1"/>
  <c r="N3458" i="1"/>
  <c r="M3458" i="1"/>
  <c r="T3457" i="1"/>
  <c r="S3457" i="1"/>
  <c r="R3457" i="1"/>
  <c r="Q3457" i="1"/>
  <c r="P3457" i="1"/>
  <c r="O3457" i="1"/>
  <c r="N3457" i="1"/>
  <c r="M3457" i="1"/>
  <c r="T3456" i="1"/>
  <c r="S3456" i="1"/>
  <c r="R3456" i="1"/>
  <c r="Q3456" i="1"/>
  <c r="P3456" i="1"/>
  <c r="O3456" i="1"/>
  <c r="N3456" i="1"/>
  <c r="M3456" i="1"/>
  <c r="T3455" i="1"/>
  <c r="S3455" i="1"/>
  <c r="R3455" i="1"/>
  <c r="Q3455" i="1"/>
  <c r="P3455" i="1"/>
  <c r="O3455" i="1"/>
  <c r="N3455" i="1"/>
  <c r="M3455" i="1"/>
  <c r="T3454" i="1"/>
  <c r="S3454" i="1"/>
  <c r="R3454" i="1"/>
  <c r="Q3454" i="1"/>
  <c r="P3454" i="1"/>
  <c r="O3454" i="1"/>
  <c r="N3454" i="1"/>
  <c r="M3454" i="1"/>
  <c r="T3453" i="1"/>
  <c r="S3453" i="1"/>
  <c r="R3453" i="1"/>
  <c r="Q3453" i="1"/>
  <c r="P3453" i="1"/>
  <c r="O3453" i="1"/>
  <c r="N3453" i="1"/>
  <c r="M3453" i="1"/>
  <c r="T3452" i="1"/>
  <c r="S3452" i="1"/>
  <c r="R3452" i="1"/>
  <c r="Q3452" i="1"/>
  <c r="P3452" i="1"/>
  <c r="O3452" i="1"/>
  <c r="N3452" i="1"/>
  <c r="M3452" i="1"/>
  <c r="T3451" i="1"/>
  <c r="S3451" i="1"/>
  <c r="R3451" i="1"/>
  <c r="Q3451" i="1"/>
  <c r="P3451" i="1"/>
  <c r="O3451" i="1"/>
  <c r="N3451" i="1"/>
  <c r="M3451" i="1"/>
  <c r="T3450" i="1"/>
  <c r="S3450" i="1"/>
  <c r="R3450" i="1"/>
  <c r="Q3450" i="1"/>
  <c r="P3450" i="1"/>
  <c r="O3450" i="1"/>
  <c r="N3450" i="1"/>
  <c r="M3450" i="1"/>
  <c r="T3449" i="1"/>
  <c r="S3449" i="1"/>
  <c r="R3449" i="1"/>
  <c r="Q3449" i="1"/>
  <c r="P3449" i="1"/>
  <c r="O3449" i="1"/>
  <c r="N3449" i="1"/>
  <c r="M3449" i="1"/>
  <c r="T3448" i="1"/>
  <c r="S3448" i="1"/>
  <c r="R3448" i="1"/>
  <c r="Q3448" i="1"/>
  <c r="P3448" i="1"/>
  <c r="O3448" i="1"/>
  <c r="N3448" i="1"/>
  <c r="M3448" i="1"/>
  <c r="T3447" i="1"/>
  <c r="S3447" i="1"/>
  <c r="R3447" i="1"/>
  <c r="Q3447" i="1"/>
  <c r="P3447" i="1"/>
  <c r="O3447" i="1"/>
  <c r="N3447" i="1"/>
  <c r="M3447" i="1"/>
  <c r="T3446" i="1"/>
  <c r="S3446" i="1"/>
  <c r="R3446" i="1"/>
  <c r="Q3446" i="1"/>
  <c r="P3446" i="1"/>
  <c r="O3446" i="1"/>
  <c r="N3446" i="1"/>
  <c r="M3446" i="1"/>
  <c r="T3445" i="1"/>
  <c r="S3445" i="1"/>
  <c r="R3445" i="1"/>
  <c r="Q3445" i="1"/>
  <c r="P3445" i="1"/>
  <c r="O3445" i="1"/>
  <c r="N3445" i="1"/>
  <c r="M3445" i="1"/>
  <c r="T3444" i="1"/>
  <c r="S3444" i="1"/>
  <c r="R3444" i="1"/>
  <c r="Q3444" i="1"/>
  <c r="P3444" i="1"/>
  <c r="O3444" i="1"/>
  <c r="N3444" i="1"/>
  <c r="M3444" i="1"/>
  <c r="T3443" i="1"/>
  <c r="S3443" i="1"/>
  <c r="R3443" i="1"/>
  <c r="Q3443" i="1"/>
  <c r="P3443" i="1"/>
  <c r="O3443" i="1"/>
  <c r="N3443" i="1"/>
  <c r="M3443" i="1"/>
  <c r="T3442" i="1"/>
  <c r="S3442" i="1"/>
  <c r="R3442" i="1"/>
  <c r="Q3442" i="1"/>
  <c r="P3442" i="1"/>
  <c r="O3442" i="1"/>
  <c r="N3442" i="1"/>
  <c r="M3442" i="1"/>
  <c r="T3441" i="1"/>
  <c r="S3441" i="1"/>
  <c r="R3441" i="1"/>
  <c r="Q3441" i="1"/>
  <c r="P3441" i="1"/>
  <c r="O3441" i="1"/>
  <c r="N3441" i="1"/>
  <c r="M3441" i="1"/>
  <c r="T3440" i="1"/>
  <c r="S3440" i="1"/>
  <c r="R3440" i="1"/>
  <c r="Q3440" i="1"/>
  <c r="P3440" i="1"/>
  <c r="O3440" i="1"/>
  <c r="N3440" i="1"/>
  <c r="M3440" i="1"/>
  <c r="T3439" i="1"/>
  <c r="S3439" i="1"/>
  <c r="R3439" i="1"/>
  <c r="Q3439" i="1"/>
  <c r="P3439" i="1"/>
  <c r="O3439" i="1"/>
  <c r="N3439" i="1"/>
  <c r="M3439" i="1"/>
  <c r="T3438" i="1"/>
  <c r="S3438" i="1"/>
  <c r="R3438" i="1"/>
  <c r="Q3438" i="1"/>
  <c r="P3438" i="1"/>
  <c r="O3438" i="1"/>
  <c r="N3438" i="1"/>
  <c r="M3438" i="1"/>
  <c r="T3437" i="1"/>
  <c r="S3437" i="1"/>
  <c r="R3437" i="1"/>
  <c r="Q3437" i="1"/>
  <c r="P3437" i="1"/>
  <c r="O3437" i="1"/>
  <c r="N3437" i="1"/>
  <c r="M3437" i="1"/>
  <c r="T3436" i="1"/>
  <c r="S3436" i="1"/>
  <c r="R3436" i="1"/>
  <c r="Q3436" i="1"/>
  <c r="P3436" i="1"/>
  <c r="O3436" i="1"/>
  <c r="N3436" i="1"/>
  <c r="M3436" i="1"/>
  <c r="T3435" i="1"/>
  <c r="S3435" i="1"/>
  <c r="R3435" i="1"/>
  <c r="Q3435" i="1"/>
  <c r="P3435" i="1"/>
  <c r="O3435" i="1"/>
  <c r="N3435" i="1"/>
  <c r="M3435" i="1"/>
  <c r="T3434" i="1"/>
  <c r="S3434" i="1"/>
  <c r="R3434" i="1"/>
  <c r="Q3434" i="1"/>
  <c r="P3434" i="1"/>
  <c r="O3434" i="1"/>
  <c r="N3434" i="1"/>
  <c r="M3434" i="1"/>
  <c r="T3433" i="1"/>
  <c r="S3433" i="1"/>
  <c r="R3433" i="1"/>
  <c r="Q3433" i="1"/>
  <c r="P3433" i="1"/>
  <c r="O3433" i="1"/>
  <c r="N3433" i="1"/>
  <c r="M3433" i="1"/>
  <c r="T3432" i="1"/>
  <c r="S3432" i="1"/>
  <c r="R3432" i="1"/>
  <c r="Q3432" i="1"/>
  <c r="P3432" i="1"/>
  <c r="O3432" i="1"/>
  <c r="N3432" i="1"/>
  <c r="M3432" i="1"/>
  <c r="T3431" i="1"/>
  <c r="S3431" i="1"/>
  <c r="R3431" i="1"/>
  <c r="Q3431" i="1"/>
  <c r="P3431" i="1"/>
  <c r="O3431" i="1"/>
  <c r="N3431" i="1"/>
  <c r="M3431" i="1"/>
  <c r="T3430" i="1"/>
  <c r="S3430" i="1"/>
  <c r="R3430" i="1"/>
  <c r="Q3430" i="1"/>
  <c r="P3430" i="1"/>
  <c r="O3430" i="1"/>
  <c r="N3430" i="1"/>
  <c r="M3430" i="1"/>
  <c r="T3429" i="1"/>
  <c r="S3429" i="1"/>
  <c r="R3429" i="1"/>
  <c r="Q3429" i="1"/>
  <c r="P3429" i="1"/>
  <c r="O3429" i="1"/>
  <c r="N3429" i="1"/>
  <c r="M3429" i="1"/>
  <c r="T3428" i="1"/>
  <c r="S3428" i="1"/>
  <c r="R3428" i="1"/>
  <c r="Q3428" i="1"/>
  <c r="P3428" i="1"/>
  <c r="O3428" i="1"/>
  <c r="N3428" i="1"/>
  <c r="M3428" i="1"/>
  <c r="T3427" i="1"/>
  <c r="S3427" i="1"/>
  <c r="R3427" i="1"/>
  <c r="Q3427" i="1"/>
  <c r="P3427" i="1"/>
  <c r="O3427" i="1"/>
  <c r="N3427" i="1"/>
  <c r="M3427" i="1"/>
  <c r="T3426" i="1"/>
  <c r="S3426" i="1"/>
  <c r="R3426" i="1"/>
  <c r="Q3426" i="1"/>
  <c r="P3426" i="1"/>
  <c r="O3426" i="1"/>
  <c r="N3426" i="1"/>
  <c r="M3426" i="1"/>
  <c r="T3425" i="1"/>
  <c r="S3425" i="1"/>
  <c r="R3425" i="1"/>
  <c r="Q3425" i="1"/>
  <c r="P3425" i="1"/>
  <c r="O3425" i="1"/>
  <c r="N3425" i="1"/>
  <c r="M3425" i="1"/>
  <c r="T3424" i="1"/>
  <c r="S3424" i="1"/>
  <c r="R3424" i="1"/>
  <c r="Q3424" i="1"/>
  <c r="P3424" i="1"/>
  <c r="O3424" i="1"/>
  <c r="N3424" i="1"/>
  <c r="M3424" i="1"/>
  <c r="T3423" i="1"/>
  <c r="S3423" i="1"/>
  <c r="R3423" i="1"/>
  <c r="Q3423" i="1"/>
  <c r="P3423" i="1"/>
  <c r="O3423" i="1"/>
  <c r="N3423" i="1"/>
  <c r="M3423" i="1"/>
  <c r="T3422" i="1"/>
  <c r="S3422" i="1"/>
  <c r="R3422" i="1"/>
  <c r="Q3422" i="1"/>
  <c r="P3422" i="1"/>
  <c r="O3422" i="1"/>
  <c r="N3422" i="1"/>
  <c r="M3422" i="1"/>
  <c r="T3421" i="1"/>
  <c r="S3421" i="1"/>
  <c r="R3421" i="1"/>
  <c r="Q3421" i="1"/>
  <c r="P3421" i="1"/>
  <c r="O3421" i="1"/>
  <c r="N3421" i="1"/>
  <c r="M3421" i="1"/>
  <c r="T3420" i="1"/>
  <c r="S3420" i="1"/>
  <c r="R3420" i="1"/>
  <c r="Q3420" i="1"/>
  <c r="P3420" i="1"/>
  <c r="O3420" i="1"/>
  <c r="N3420" i="1"/>
  <c r="M3420" i="1"/>
  <c r="T3419" i="1"/>
  <c r="S3419" i="1"/>
  <c r="R3419" i="1"/>
  <c r="Q3419" i="1"/>
  <c r="P3419" i="1"/>
  <c r="O3419" i="1"/>
  <c r="N3419" i="1"/>
  <c r="M3419" i="1"/>
  <c r="T3418" i="1"/>
  <c r="S3418" i="1"/>
  <c r="R3418" i="1"/>
  <c r="Q3418" i="1"/>
  <c r="P3418" i="1"/>
  <c r="O3418" i="1"/>
  <c r="N3418" i="1"/>
  <c r="M3418" i="1"/>
  <c r="T3417" i="1"/>
  <c r="S3417" i="1"/>
  <c r="R3417" i="1"/>
  <c r="Q3417" i="1"/>
  <c r="P3417" i="1"/>
  <c r="O3417" i="1"/>
  <c r="N3417" i="1"/>
  <c r="M3417" i="1"/>
  <c r="T3416" i="1"/>
  <c r="S3416" i="1"/>
  <c r="R3416" i="1"/>
  <c r="Q3416" i="1"/>
  <c r="P3416" i="1"/>
  <c r="O3416" i="1"/>
  <c r="N3416" i="1"/>
  <c r="M3416" i="1"/>
  <c r="T3415" i="1"/>
  <c r="S3415" i="1"/>
  <c r="R3415" i="1"/>
  <c r="Q3415" i="1"/>
  <c r="P3415" i="1"/>
  <c r="O3415" i="1"/>
  <c r="N3415" i="1"/>
  <c r="M3415" i="1"/>
  <c r="T3414" i="1"/>
  <c r="S3414" i="1"/>
  <c r="R3414" i="1"/>
  <c r="Q3414" i="1"/>
  <c r="P3414" i="1"/>
  <c r="O3414" i="1"/>
  <c r="N3414" i="1"/>
  <c r="M3414" i="1"/>
  <c r="T3413" i="1"/>
  <c r="S3413" i="1"/>
  <c r="R3413" i="1"/>
  <c r="Q3413" i="1"/>
  <c r="P3413" i="1"/>
  <c r="O3413" i="1"/>
  <c r="N3413" i="1"/>
  <c r="M3413" i="1"/>
  <c r="T3412" i="1"/>
  <c r="S3412" i="1"/>
  <c r="R3412" i="1"/>
  <c r="Q3412" i="1"/>
  <c r="P3412" i="1"/>
  <c r="O3412" i="1"/>
  <c r="N3412" i="1"/>
  <c r="M3412" i="1"/>
  <c r="T3411" i="1"/>
  <c r="S3411" i="1"/>
  <c r="R3411" i="1"/>
  <c r="Q3411" i="1"/>
  <c r="P3411" i="1"/>
  <c r="O3411" i="1"/>
  <c r="N3411" i="1"/>
  <c r="M3411" i="1"/>
  <c r="T3410" i="1"/>
  <c r="S3410" i="1"/>
  <c r="R3410" i="1"/>
  <c r="Q3410" i="1"/>
  <c r="P3410" i="1"/>
  <c r="O3410" i="1"/>
  <c r="N3410" i="1"/>
  <c r="M3410" i="1"/>
  <c r="T3409" i="1"/>
  <c r="S3409" i="1"/>
  <c r="R3409" i="1"/>
  <c r="Q3409" i="1"/>
  <c r="P3409" i="1"/>
  <c r="O3409" i="1"/>
  <c r="N3409" i="1"/>
  <c r="M3409" i="1"/>
  <c r="T3408" i="1"/>
  <c r="S3408" i="1"/>
  <c r="R3408" i="1"/>
  <c r="Q3408" i="1"/>
  <c r="P3408" i="1"/>
  <c r="O3408" i="1"/>
  <c r="N3408" i="1"/>
  <c r="M3408" i="1"/>
  <c r="T3407" i="1"/>
  <c r="S3407" i="1"/>
  <c r="R3407" i="1"/>
  <c r="Q3407" i="1"/>
  <c r="P3407" i="1"/>
  <c r="O3407" i="1"/>
  <c r="N3407" i="1"/>
  <c r="M3407" i="1"/>
  <c r="T3406" i="1"/>
  <c r="S3406" i="1"/>
  <c r="R3406" i="1"/>
  <c r="Q3406" i="1"/>
  <c r="P3406" i="1"/>
  <c r="O3406" i="1"/>
  <c r="N3406" i="1"/>
  <c r="M3406" i="1"/>
  <c r="T3405" i="1"/>
  <c r="S3405" i="1"/>
  <c r="R3405" i="1"/>
  <c r="Q3405" i="1"/>
  <c r="P3405" i="1"/>
  <c r="O3405" i="1"/>
  <c r="N3405" i="1"/>
  <c r="M3405" i="1"/>
  <c r="T3404" i="1"/>
  <c r="S3404" i="1"/>
  <c r="R3404" i="1"/>
  <c r="Q3404" i="1"/>
  <c r="P3404" i="1"/>
  <c r="O3404" i="1"/>
  <c r="N3404" i="1"/>
  <c r="M3404" i="1"/>
  <c r="T3403" i="1"/>
  <c r="S3403" i="1"/>
  <c r="R3403" i="1"/>
  <c r="Q3403" i="1"/>
  <c r="P3403" i="1"/>
  <c r="O3403" i="1"/>
  <c r="N3403" i="1"/>
  <c r="M3403" i="1"/>
  <c r="T3402" i="1"/>
  <c r="S3402" i="1"/>
  <c r="R3402" i="1"/>
  <c r="Q3402" i="1"/>
  <c r="P3402" i="1"/>
  <c r="O3402" i="1"/>
  <c r="N3402" i="1"/>
  <c r="M3402" i="1"/>
  <c r="T3401" i="1"/>
  <c r="S3401" i="1"/>
  <c r="R3401" i="1"/>
  <c r="Q3401" i="1"/>
  <c r="P3401" i="1"/>
  <c r="O3401" i="1"/>
  <c r="N3401" i="1"/>
  <c r="M3401" i="1"/>
  <c r="T3400" i="1"/>
  <c r="S3400" i="1"/>
  <c r="R3400" i="1"/>
  <c r="Q3400" i="1"/>
  <c r="P3400" i="1"/>
  <c r="O3400" i="1"/>
  <c r="N3400" i="1"/>
  <c r="M3400" i="1"/>
  <c r="T3399" i="1"/>
  <c r="S3399" i="1"/>
  <c r="R3399" i="1"/>
  <c r="Q3399" i="1"/>
  <c r="P3399" i="1"/>
  <c r="O3399" i="1"/>
  <c r="N3399" i="1"/>
  <c r="M3399" i="1"/>
  <c r="T3398" i="1"/>
  <c r="S3398" i="1"/>
  <c r="R3398" i="1"/>
  <c r="Q3398" i="1"/>
  <c r="P3398" i="1"/>
  <c r="O3398" i="1"/>
  <c r="N3398" i="1"/>
  <c r="M3398" i="1"/>
  <c r="T3397" i="1"/>
  <c r="S3397" i="1"/>
  <c r="R3397" i="1"/>
  <c r="Q3397" i="1"/>
  <c r="P3397" i="1"/>
  <c r="O3397" i="1"/>
  <c r="N3397" i="1"/>
  <c r="M3397" i="1"/>
  <c r="T3396" i="1"/>
  <c r="S3396" i="1"/>
  <c r="R3396" i="1"/>
  <c r="Q3396" i="1"/>
  <c r="P3396" i="1"/>
  <c r="O3396" i="1"/>
  <c r="N3396" i="1"/>
  <c r="M3396" i="1"/>
  <c r="T3395" i="1"/>
  <c r="S3395" i="1"/>
  <c r="R3395" i="1"/>
  <c r="Q3395" i="1"/>
  <c r="P3395" i="1"/>
  <c r="O3395" i="1"/>
  <c r="N3395" i="1"/>
  <c r="M3395" i="1"/>
  <c r="T3394" i="1"/>
  <c r="S3394" i="1"/>
  <c r="R3394" i="1"/>
  <c r="Q3394" i="1"/>
  <c r="P3394" i="1"/>
  <c r="O3394" i="1"/>
  <c r="N3394" i="1"/>
  <c r="M3394" i="1"/>
  <c r="T3393" i="1"/>
  <c r="S3393" i="1"/>
  <c r="R3393" i="1"/>
  <c r="Q3393" i="1"/>
  <c r="P3393" i="1"/>
  <c r="O3393" i="1"/>
  <c r="N3393" i="1"/>
  <c r="M3393" i="1"/>
  <c r="T3392" i="1"/>
  <c r="S3392" i="1"/>
  <c r="R3392" i="1"/>
  <c r="Q3392" i="1"/>
  <c r="P3392" i="1"/>
  <c r="O3392" i="1"/>
  <c r="N3392" i="1"/>
  <c r="M3392" i="1"/>
  <c r="T3391" i="1"/>
  <c r="S3391" i="1"/>
  <c r="R3391" i="1"/>
  <c r="Q3391" i="1"/>
  <c r="P3391" i="1"/>
  <c r="O3391" i="1"/>
  <c r="N3391" i="1"/>
  <c r="M3391" i="1"/>
  <c r="T3390" i="1"/>
  <c r="S3390" i="1"/>
  <c r="R3390" i="1"/>
  <c r="Q3390" i="1"/>
  <c r="P3390" i="1"/>
  <c r="O3390" i="1"/>
  <c r="N3390" i="1"/>
  <c r="M3390" i="1"/>
  <c r="T3389" i="1"/>
  <c r="S3389" i="1"/>
  <c r="R3389" i="1"/>
  <c r="Q3389" i="1"/>
  <c r="P3389" i="1"/>
  <c r="O3389" i="1"/>
  <c r="N3389" i="1"/>
  <c r="M3389" i="1"/>
  <c r="T3388" i="1"/>
  <c r="S3388" i="1"/>
  <c r="R3388" i="1"/>
  <c r="Q3388" i="1"/>
  <c r="P3388" i="1"/>
  <c r="O3388" i="1"/>
  <c r="N3388" i="1"/>
  <c r="M3388" i="1"/>
  <c r="T3387" i="1"/>
  <c r="S3387" i="1"/>
  <c r="R3387" i="1"/>
  <c r="Q3387" i="1"/>
  <c r="P3387" i="1"/>
  <c r="O3387" i="1"/>
  <c r="N3387" i="1"/>
  <c r="M3387" i="1"/>
  <c r="T3386" i="1"/>
  <c r="S3386" i="1"/>
  <c r="R3386" i="1"/>
  <c r="Q3386" i="1"/>
  <c r="P3386" i="1"/>
  <c r="O3386" i="1"/>
  <c r="N3386" i="1"/>
  <c r="M3386" i="1"/>
  <c r="T3385" i="1"/>
  <c r="S3385" i="1"/>
  <c r="R3385" i="1"/>
  <c r="Q3385" i="1"/>
  <c r="P3385" i="1"/>
  <c r="O3385" i="1"/>
  <c r="N3385" i="1"/>
  <c r="M3385" i="1"/>
  <c r="T3384" i="1"/>
  <c r="S3384" i="1"/>
  <c r="R3384" i="1"/>
  <c r="Q3384" i="1"/>
  <c r="P3384" i="1"/>
  <c r="O3384" i="1"/>
  <c r="N3384" i="1"/>
  <c r="M3384" i="1"/>
  <c r="T3383" i="1"/>
  <c r="S3383" i="1"/>
  <c r="R3383" i="1"/>
  <c r="Q3383" i="1"/>
  <c r="P3383" i="1"/>
  <c r="O3383" i="1"/>
  <c r="N3383" i="1"/>
  <c r="M3383" i="1"/>
  <c r="T3382" i="1"/>
  <c r="S3382" i="1"/>
  <c r="R3382" i="1"/>
  <c r="Q3382" i="1"/>
  <c r="P3382" i="1"/>
  <c r="O3382" i="1"/>
  <c r="N3382" i="1"/>
  <c r="M3382" i="1"/>
  <c r="T3381" i="1"/>
  <c r="S3381" i="1"/>
  <c r="R3381" i="1"/>
  <c r="Q3381" i="1"/>
  <c r="P3381" i="1"/>
  <c r="O3381" i="1"/>
  <c r="N3381" i="1"/>
  <c r="M3381" i="1"/>
  <c r="T3380" i="1"/>
  <c r="S3380" i="1"/>
  <c r="R3380" i="1"/>
  <c r="Q3380" i="1"/>
  <c r="P3380" i="1"/>
  <c r="O3380" i="1"/>
  <c r="N3380" i="1"/>
  <c r="M3380" i="1"/>
  <c r="T3379" i="1"/>
  <c r="S3379" i="1"/>
  <c r="R3379" i="1"/>
  <c r="Q3379" i="1"/>
  <c r="P3379" i="1"/>
  <c r="O3379" i="1"/>
  <c r="N3379" i="1"/>
  <c r="M3379" i="1"/>
  <c r="T3378" i="1"/>
  <c r="S3378" i="1"/>
  <c r="R3378" i="1"/>
  <c r="Q3378" i="1"/>
  <c r="P3378" i="1"/>
  <c r="O3378" i="1"/>
  <c r="N3378" i="1"/>
  <c r="M3378" i="1"/>
  <c r="T3377" i="1"/>
  <c r="S3377" i="1"/>
  <c r="R3377" i="1"/>
  <c r="Q3377" i="1"/>
  <c r="P3377" i="1"/>
  <c r="O3377" i="1"/>
  <c r="N3377" i="1"/>
  <c r="M3377" i="1"/>
  <c r="T3376" i="1"/>
  <c r="S3376" i="1"/>
  <c r="R3376" i="1"/>
  <c r="Q3376" i="1"/>
  <c r="P3376" i="1"/>
  <c r="O3376" i="1"/>
  <c r="N3376" i="1"/>
  <c r="M3376" i="1"/>
  <c r="T3375" i="1"/>
  <c r="S3375" i="1"/>
  <c r="R3375" i="1"/>
  <c r="Q3375" i="1"/>
  <c r="P3375" i="1"/>
  <c r="O3375" i="1"/>
  <c r="N3375" i="1"/>
  <c r="M3375" i="1"/>
  <c r="T3374" i="1"/>
  <c r="S3374" i="1"/>
  <c r="R3374" i="1"/>
  <c r="Q3374" i="1"/>
  <c r="P3374" i="1"/>
  <c r="O3374" i="1"/>
  <c r="N3374" i="1"/>
  <c r="M3374" i="1"/>
  <c r="T3373" i="1"/>
  <c r="S3373" i="1"/>
  <c r="R3373" i="1"/>
  <c r="Q3373" i="1"/>
  <c r="P3373" i="1"/>
  <c r="O3373" i="1"/>
  <c r="N3373" i="1"/>
  <c r="M3373" i="1"/>
  <c r="T3372" i="1"/>
  <c r="S3372" i="1"/>
  <c r="R3372" i="1"/>
  <c r="Q3372" i="1"/>
  <c r="P3372" i="1"/>
  <c r="O3372" i="1"/>
  <c r="N3372" i="1"/>
  <c r="M3372" i="1"/>
  <c r="T3371" i="1"/>
  <c r="S3371" i="1"/>
  <c r="R3371" i="1"/>
  <c r="Q3371" i="1"/>
  <c r="P3371" i="1"/>
  <c r="O3371" i="1"/>
  <c r="N3371" i="1"/>
  <c r="M3371" i="1"/>
  <c r="T3370" i="1"/>
  <c r="S3370" i="1"/>
  <c r="R3370" i="1"/>
  <c r="Q3370" i="1"/>
  <c r="P3370" i="1"/>
  <c r="O3370" i="1"/>
  <c r="N3370" i="1"/>
  <c r="M3370" i="1"/>
  <c r="T3369" i="1"/>
  <c r="S3369" i="1"/>
  <c r="R3369" i="1"/>
  <c r="Q3369" i="1"/>
  <c r="P3369" i="1"/>
  <c r="O3369" i="1"/>
  <c r="N3369" i="1"/>
  <c r="M3369" i="1"/>
  <c r="T3368" i="1"/>
  <c r="S3368" i="1"/>
  <c r="R3368" i="1"/>
  <c r="Q3368" i="1"/>
  <c r="P3368" i="1"/>
  <c r="O3368" i="1"/>
  <c r="N3368" i="1"/>
  <c r="M3368" i="1"/>
  <c r="T3367" i="1"/>
  <c r="S3367" i="1"/>
  <c r="R3367" i="1"/>
  <c r="Q3367" i="1"/>
  <c r="P3367" i="1"/>
  <c r="O3367" i="1"/>
  <c r="N3367" i="1"/>
  <c r="M3367" i="1"/>
  <c r="T3366" i="1"/>
  <c r="S3366" i="1"/>
  <c r="R3366" i="1"/>
  <c r="Q3366" i="1"/>
  <c r="P3366" i="1"/>
  <c r="O3366" i="1"/>
  <c r="N3366" i="1"/>
  <c r="M3366" i="1"/>
  <c r="T3365" i="1"/>
  <c r="S3365" i="1"/>
  <c r="R3365" i="1"/>
  <c r="Q3365" i="1"/>
  <c r="P3365" i="1"/>
  <c r="O3365" i="1"/>
  <c r="N3365" i="1"/>
  <c r="M3365" i="1"/>
  <c r="T3364" i="1"/>
  <c r="S3364" i="1"/>
  <c r="R3364" i="1"/>
  <c r="Q3364" i="1"/>
  <c r="P3364" i="1"/>
  <c r="O3364" i="1"/>
  <c r="N3364" i="1"/>
  <c r="M3364" i="1"/>
  <c r="T3363" i="1"/>
  <c r="S3363" i="1"/>
  <c r="R3363" i="1"/>
  <c r="Q3363" i="1"/>
  <c r="P3363" i="1"/>
  <c r="O3363" i="1"/>
  <c r="N3363" i="1"/>
  <c r="M3363" i="1"/>
  <c r="T3362" i="1"/>
  <c r="S3362" i="1"/>
  <c r="R3362" i="1"/>
  <c r="Q3362" i="1"/>
  <c r="P3362" i="1"/>
  <c r="O3362" i="1"/>
  <c r="N3362" i="1"/>
  <c r="M3362" i="1"/>
  <c r="T3361" i="1"/>
  <c r="S3361" i="1"/>
  <c r="R3361" i="1"/>
  <c r="Q3361" i="1"/>
  <c r="P3361" i="1"/>
  <c r="O3361" i="1"/>
  <c r="N3361" i="1"/>
  <c r="M3361" i="1"/>
  <c r="T3360" i="1"/>
  <c r="S3360" i="1"/>
  <c r="R3360" i="1"/>
  <c r="Q3360" i="1"/>
  <c r="P3360" i="1"/>
  <c r="O3360" i="1"/>
  <c r="N3360" i="1"/>
  <c r="M3360" i="1"/>
  <c r="T3359" i="1"/>
  <c r="S3359" i="1"/>
  <c r="R3359" i="1"/>
  <c r="Q3359" i="1"/>
  <c r="P3359" i="1"/>
  <c r="O3359" i="1"/>
  <c r="N3359" i="1"/>
  <c r="M3359" i="1"/>
  <c r="T3358" i="1"/>
  <c r="S3358" i="1"/>
  <c r="R3358" i="1"/>
  <c r="Q3358" i="1"/>
  <c r="P3358" i="1"/>
  <c r="O3358" i="1"/>
  <c r="N3358" i="1"/>
  <c r="M3358" i="1"/>
  <c r="T3357" i="1"/>
  <c r="S3357" i="1"/>
  <c r="R3357" i="1"/>
  <c r="Q3357" i="1"/>
  <c r="P3357" i="1"/>
  <c r="O3357" i="1"/>
  <c r="N3357" i="1"/>
  <c r="M3357" i="1"/>
  <c r="T3356" i="1"/>
  <c r="S3356" i="1"/>
  <c r="R3356" i="1"/>
  <c r="Q3356" i="1"/>
  <c r="P3356" i="1"/>
  <c r="O3356" i="1"/>
  <c r="N3356" i="1"/>
  <c r="M3356" i="1"/>
  <c r="T3355" i="1"/>
  <c r="S3355" i="1"/>
  <c r="R3355" i="1"/>
  <c r="Q3355" i="1"/>
  <c r="P3355" i="1"/>
  <c r="O3355" i="1"/>
  <c r="N3355" i="1"/>
  <c r="M3355" i="1"/>
  <c r="T3354" i="1"/>
  <c r="S3354" i="1"/>
  <c r="R3354" i="1"/>
  <c r="Q3354" i="1"/>
  <c r="P3354" i="1"/>
  <c r="O3354" i="1"/>
  <c r="N3354" i="1"/>
  <c r="M3354" i="1"/>
  <c r="T3353" i="1"/>
  <c r="S3353" i="1"/>
  <c r="R3353" i="1"/>
  <c r="Q3353" i="1"/>
  <c r="P3353" i="1"/>
  <c r="O3353" i="1"/>
  <c r="N3353" i="1"/>
  <c r="M3353" i="1"/>
  <c r="T3352" i="1"/>
  <c r="S3352" i="1"/>
  <c r="R3352" i="1"/>
  <c r="Q3352" i="1"/>
  <c r="P3352" i="1"/>
  <c r="O3352" i="1"/>
  <c r="N3352" i="1"/>
  <c r="M3352" i="1"/>
  <c r="T3351" i="1"/>
  <c r="S3351" i="1"/>
  <c r="R3351" i="1"/>
  <c r="Q3351" i="1"/>
  <c r="P3351" i="1"/>
  <c r="O3351" i="1"/>
  <c r="M3351" i="1"/>
  <c r="N3351" i="1" s="1"/>
  <c r="T3350" i="1"/>
  <c r="S3350" i="1"/>
  <c r="R3350" i="1"/>
  <c r="Q3350" i="1"/>
  <c r="P3350" i="1"/>
  <c r="O3350" i="1"/>
  <c r="M3350" i="1"/>
  <c r="N3350" i="1" s="1"/>
  <c r="T3349" i="1"/>
  <c r="S3349" i="1"/>
  <c r="R3349" i="1"/>
  <c r="Q3349" i="1"/>
  <c r="P3349" i="1"/>
  <c r="O3349" i="1"/>
  <c r="M3349" i="1"/>
  <c r="N3349" i="1" s="1"/>
  <c r="T3348" i="1"/>
  <c r="S3348" i="1"/>
  <c r="R3348" i="1"/>
  <c r="Q3348" i="1"/>
  <c r="P3348" i="1"/>
  <c r="O3348" i="1"/>
  <c r="M3348" i="1"/>
  <c r="N3348" i="1" s="1"/>
  <c r="T3347" i="1"/>
  <c r="S3347" i="1"/>
  <c r="R3347" i="1"/>
  <c r="Q3347" i="1"/>
  <c r="P3347" i="1"/>
  <c r="O3347" i="1"/>
  <c r="M3347" i="1"/>
  <c r="N3347" i="1" s="1"/>
  <c r="T3346" i="1"/>
  <c r="S3346" i="1"/>
  <c r="R3346" i="1"/>
  <c r="Q3346" i="1"/>
  <c r="P3346" i="1"/>
  <c r="O3346" i="1"/>
  <c r="M3346" i="1"/>
  <c r="N3346" i="1" s="1"/>
  <c r="T3345" i="1"/>
  <c r="S3345" i="1"/>
  <c r="R3345" i="1"/>
  <c r="Q3345" i="1"/>
  <c r="P3345" i="1"/>
  <c r="O3345" i="1"/>
  <c r="N3345" i="1"/>
  <c r="M3345" i="1"/>
  <c r="T3344" i="1"/>
  <c r="S3344" i="1"/>
  <c r="R3344" i="1"/>
  <c r="Q3344" i="1"/>
  <c r="P3344" i="1"/>
  <c r="O3344" i="1"/>
  <c r="N3344" i="1"/>
  <c r="M3344" i="1"/>
  <c r="T3343" i="1"/>
  <c r="S3343" i="1"/>
  <c r="R3343" i="1"/>
  <c r="Q3343" i="1"/>
  <c r="P3343" i="1"/>
  <c r="O3343" i="1"/>
  <c r="N3343" i="1"/>
  <c r="M3343" i="1"/>
  <c r="T3342" i="1"/>
  <c r="S3342" i="1"/>
  <c r="R3342" i="1"/>
  <c r="Q3342" i="1"/>
  <c r="P3342" i="1"/>
  <c r="O3342" i="1"/>
  <c r="N3342" i="1"/>
  <c r="M3342" i="1"/>
  <c r="T3341" i="1"/>
  <c r="S3341" i="1"/>
  <c r="R3341" i="1"/>
  <c r="Q3341" i="1"/>
  <c r="P3341" i="1"/>
  <c r="O3341" i="1"/>
  <c r="N3341" i="1"/>
  <c r="M3341" i="1"/>
  <c r="T3340" i="1"/>
  <c r="S3340" i="1"/>
  <c r="R3340" i="1"/>
  <c r="Q3340" i="1"/>
  <c r="P3340" i="1"/>
  <c r="O3340" i="1"/>
  <c r="N3340" i="1"/>
  <c r="M3340" i="1"/>
  <c r="T3339" i="1"/>
  <c r="S3339" i="1"/>
  <c r="R3339" i="1"/>
  <c r="Q3339" i="1"/>
  <c r="P3339" i="1"/>
  <c r="O3339" i="1"/>
  <c r="N3339" i="1"/>
  <c r="M3339" i="1"/>
  <c r="T3338" i="1"/>
  <c r="S3338" i="1"/>
  <c r="R3338" i="1"/>
  <c r="Q3338" i="1"/>
  <c r="P3338" i="1"/>
  <c r="O3338" i="1"/>
  <c r="N3338" i="1"/>
  <c r="M3338" i="1"/>
  <c r="T3337" i="1"/>
  <c r="S3337" i="1"/>
  <c r="R3337" i="1"/>
  <c r="Q3337" i="1"/>
  <c r="P3337" i="1"/>
  <c r="O3337" i="1"/>
  <c r="N3337" i="1"/>
  <c r="M3337" i="1"/>
  <c r="T3336" i="1"/>
  <c r="S3336" i="1"/>
  <c r="R3336" i="1"/>
  <c r="Q3336" i="1"/>
  <c r="P3336" i="1"/>
  <c r="O3336" i="1"/>
  <c r="N3336" i="1"/>
  <c r="M3336" i="1"/>
  <c r="T3335" i="1"/>
  <c r="S3335" i="1"/>
  <c r="R3335" i="1"/>
  <c r="Q3335" i="1"/>
  <c r="P3335" i="1"/>
  <c r="O3335" i="1"/>
  <c r="N3335" i="1"/>
  <c r="M3335" i="1"/>
  <c r="T3334" i="1"/>
  <c r="S3334" i="1"/>
  <c r="R3334" i="1"/>
  <c r="Q3334" i="1"/>
  <c r="P3334" i="1"/>
  <c r="O3334" i="1"/>
  <c r="M3334" i="1"/>
  <c r="N3334" i="1" s="1"/>
  <c r="T3333" i="1"/>
  <c r="S3333" i="1"/>
  <c r="R3333" i="1"/>
  <c r="Q3333" i="1"/>
  <c r="P3333" i="1"/>
  <c r="O3333" i="1"/>
  <c r="M3333" i="1"/>
  <c r="N3333" i="1" s="1"/>
  <c r="T3332" i="1"/>
  <c r="S3332" i="1"/>
  <c r="R3332" i="1"/>
  <c r="Q3332" i="1"/>
  <c r="P3332" i="1"/>
  <c r="O3332" i="1"/>
  <c r="M3332" i="1"/>
  <c r="N3332" i="1" s="1"/>
  <c r="T3331" i="1"/>
  <c r="S3331" i="1"/>
  <c r="R3331" i="1"/>
  <c r="Q3331" i="1"/>
  <c r="P3331" i="1"/>
  <c r="O3331" i="1"/>
  <c r="N3331" i="1"/>
  <c r="M3331" i="1"/>
  <c r="T3330" i="1"/>
  <c r="S3330" i="1"/>
  <c r="R3330" i="1"/>
  <c r="Q3330" i="1"/>
  <c r="P3330" i="1"/>
  <c r="O3330" i="1"/>
  <c r="N3330" i="1"/>
  <c r="M3330" i="1"/>
  <c r="T3329" i="1"/>
  <c r="S3329" i="1"/>
  <c r="R3329" i="1"/>
  <c r="Q3329" i="1"/>
  <c r="P3329" i="1"/>
  <c r="O3329" i="1"/>
  <c r="N3329" i="1"/>
  <c r="M3329" i="1"/>
  <c r="T3328" i="1"/>
  <c r="S3328" i="1"/>
  <c r="R3328" i="1"/>
  <c r="Q3328" i="1"/>
  <c r="P3328" i="1"/>
  <c r="O3328" i="1"/>
  <c r="N3328" i="1"/>
  <c r="M3328" i="1"/>
  <c r="T3327" i="1"/>
  <c r="S3327" i="1"/>
  <c r="R3327" i="1"/>
  <c r="Q3327" i="1"/>
  <c r="P3327" i="1"/>
  <c r="O3327" i="1"/>
  <c r="N3327" i="1"/>
  <c r="M3327" i="1"/>
  <c r="T3326" i="1"/>
  <c r="S3326" i="1"/>
  <c r="R3326" i="1"/>
  <c r="Q3326" i="1"/>
  <c r="P3326" i="1"/>
  <c r="O3326" i="1"/>
  <c r="N3326" i="1"/>
  <c r="M3326" i="1"/>
  <c r="T3325" i="1"/>
  <c r="S3325" i="1"/>
  <c r="R3325" i="1"/>
  <c r="Q3325" i="1"/>
  <c r="P3325" i="1"/>
  <c r="O3325" i="1"/>
  <c r="N3325" i="1"/>
  <c r="M3325" i="1"/>
  <c r="T3324" i="1"/>
  <c r="S3324" i="1"/>
  <c r="R3324" i="1"/>
  <c r="Q3324" i="1"/>
  <c r="P3324" i="1"/>
  <c r="O3324" i="1"/>
  <c r="N3324" i="1"/>
  <c r="M3324" i="1"/>
  <c r="T3323" i="1"/>
  <c r="S3323" i="1"/>
  <c r="R3323" i="1"/>
  <c r="Q3323" i="1"/>
  <c r="P3323" i="1"/>
  <c r="O3323" i="1"/>
  <c r="N3323" i="1"/>
  <c r="M3323" i="1"/>
  <c r="T3322" i="1"/>
  <c r="S3322" i="1"/>
  <c r="R3322" i="1"/>
  <c r="Q3322" i="1"/>
  <c r="P3322" i="1"/>
  <c r="O3322" i="1"/>
  <c r="N3322" i="1"/>
  <c r="M3322" i="1"/>
  <c r="T3321" i="1"/>
  <c r="S3321" i="1"/>
  <c r="R3321" i="1"/>
  <c r="Q3321" i="1"/>
  <c r="P3321" i="1"/>
  <c r="O3321" i="1"/>
  <c r="N3321" i="1"/>
  <c r="M3321" i="1"/>
  <c r="T3320" i="1"/>
  <c r="S3320" i="1"/>
  <c r="R3320" i="1"/>
  <c r="Q3320" i="1"/>
  <c r="P3320" i="1"/>
  <c r="O3320" i="1"/>
  <c r="N3320" i="1"/>
  <c r="M3320" i="1"/>
  <c r="T3319" i="1"/>
  <c r="S3319" i="1"/>
  <c r="R3319" i="1"/>
  <c r="Q3319" i="1"/>
  <c r="P3319" i="1"/>
  <c r="O3319" i="1"/>
  <c r="N3319" i="1"/>
  <c r="M3319" i="1"/>
  <c r="T3318" i="1"/>
  <c r="S3318" i="1"/>
  <c r="R3318" i="1"/>
  <c r="Q3318" i="1"/>
  <c r="P3318" i="1"/>
  <c r="O3318" i="1"/>
  <c r="N3318" i="1"/>
  <c r="M3318" i="1"/>
  <c r="T3317" i="1"/>
  <c r="S3317" i="1"/>
  <c r="R3317" i="1"/>
  <c r="Q3317" i="1"/>
  <c r="P3317" i="1"/>
  <c r="O3317" i="1"/>
  <c r="N3317" i="1"/>
  <c r="M3317" i="1"/>
  <c r="T3316" i="1"/>
  <c r="S3316" i="1"/>
  <c r="R3316" i="1"/>
  <c r="Q3316" i="1"/>
  <c r="P3316" i="1"/>
  <c r="O3316" i="1"/>
  <c r="N3316" i="1"/>
  <c r="M3316" i="1"/>
  <c r="T3315" i="1"/>
  <c r="S3315" i="1"/>
  <c r="R3315" i="1"/>
  <c r="Q3315" i="1"/>
  <c r="P3315" i="1"/>
  <c r="O3315" i="1"/>
  <c r="N3315" i="1"/>
  <c r="M3315" i="1"/>
  <c r="T3314" i="1"/>
  <c r="S3314" i="1"/>
  <c r="R3314" i="1"/>
  <c r="Q3314" i="1"/>
  <c r="P3314" i="1"/>
  <c r="O3314" i="1"/>
  <c r="N3314" i="1"/>
  <c r="M3314" i="1"/>
  <c r="T3313" i="1"/>
  <c r="S3313" i="1"/>
  <c r="R3313" i="1"/>
  <c r="Q3313" i="1"/>
  <c r="P3313" i="1"/>
  <c r="O3313" i="1"/>
  <c r="N3313" i="1"/>
  <c r="M3313" i="1"/>
  <c r="T3312" i="1"/>
  <c r="S3312" i="1"/>
  <c r="R3312" i="1"/>
  <c r="Q3312" i="1"/>
  <c r="P3312" i="1"/>
  <c r="O3312" i="1"/>
  <c r="M3312" i="1"/>
  <c r="N3312" i="1" s="1"/>
  <c r="T3311" i="1"/>
  <c r="S3311" i="1"/>
  <c r="R3311" i="1"/>
  <c r="Q3311" i="1"/>
  <c r="P3311" i="1"/>
  <c r="O3311" i="1"/>
  <c r="M3311" i="1"/>
  <c r="N3311" i="1" s="1"/>
  <c r="T3310" i="1"/>
  <c r="S3310" i="1"/>
  <c r="R3310" i="1"/>
  <c r="Q3310" i="1"/>
  <c r="P3310" i="1"/>
  <c r="O3310" i="1"/>
  <c r="M3310" i="1"/>
  <c r="N3310" i="1" s="1"/>
  <c r="T3309" i="1"/>
  <c r="S3309" i="1"/>
  <c r="R3309" i="1"/>
  <c r="Q3309" i="1"/>
  <c r="P3309" i="1"/>
  <c r="O3309" i="1"/>
  <c r="M3309" i="1"/>
  <c r="N3309" i="1" s="1"/>
  <c r="T3308" i="1"/>
  <c r="S3308" i="1"/>
  <c r="R3308" i="1"/>
  <c r="Q3308" i="1"/>
  <c r="P3308" i="1"/>
  <c r="O3308" i="1"/>
  <c r="M3308" i="1"/>
  <c r="N3308" i="1" s="1"/>
  <c r="T3307" i="1"/>
  <c r="S3307" i="1"/>
  <c r="R3307" i="1"/>
  <c r="Q3307" i="1"/>
  <c r="P3307" i="1"/>
  <c r="O3307" i="1"/>
  <c r="M3307" i="1"/>
  <c r="N3307" i="1" s="1"/>
  <c r="T3306" i="1"/>
  <c r="S3306" i="1"/>
  <c r="R3306" i="1"/>
  <c r="Q3306" i="1"/>
  <c r="P3306" i="1"/>
  <c r="O3306" i="1"/>
  <c r="M3306" i="1"/>
  <c r="N3306" i="1" s="1"/>
  <c r="T3305" i="1"/>
  <c r="S3305" i="1"/>
  <c r="R3305" i="1"/>
  <c r="Q3305" i="1"/>
  <c r="P3305" i="1"/>
  <c r="O3305" i="1"/>
  <c r="M3305" i="1"/>
  <c r="N3305" i="1" s="1"/>
  <c r="T3304" i="1"/>
  <c r="S3304" i="1"/>
  <c r="R3304" i="1"/>
  <c r="Q3304" i="1"/>
  <c r="P3304" i="1"/>
  <c r="O3304" i="1"/>
  <c r="M3304" i="1"/>
  <c r="N3304" i="1" s="1"/>
  <c r="T3303" i="1"/>
  <c r="S3303" i="1"/>
  <c r="R3303" i="1"/>
  <c r="Q3303" i="1"/>
  <c r="P3303" i="1"/>
  <c r="O3303" i="1"/>
  <c r="M3303" i="1"/>
  <c r="N3303" i="1" s="1"/>
  <c r="T3302" i="1"/>
  <c r="S3302" i="1"/>
  <c r="R3302" i="1"/>
  <c r="Q3302" i="1"/>
  <c r="P3302" i="1"/>
  <c r="O3302" i="1"/>
  <c r="M3302" i="1"/>
  <c r="N3302" i="1" s="1"/>
  <c r="T3301" i="1"/>
  <c r="S3301" i="1"/>
  <c r="R3301" i="1"/>
  <c r="Q3301" i="1"/>
  <c r="P3301" i="1"/>
  <c r="O3301" i="1"/>
  <c r="M3301" i="1"/>
  <c r="N3301" i="1" s="1"/>
  <c r="T3300" i="1"/>
  <c r="S3300" i="1"/>
  <c r="R3300" i="1"/>
  <c r="Q3300" i="1"/>
  <c r="P3300" i="1"/>
  <c r="O3300" i="1"/>
  <c r="M3300" i="1"/>
  <c r="N3300" i="1" s="1"/>
  <c r="T3299" i="1"/>
  <c r="S3299" i="1"/>
  <c r="R3299" i="1"/>
  <c r="Q3299" i="1"/>
  <c r="P3299" i="1"/>
  <c r="O3299" i="1"/>
  <c r="M3299" i="1"/>
  <c r="N3299" i="1" s="1"/>
  <c r="T3298" i="1"/>
  <c r="S3298" i="1"/>
  <c r="R3298" i="1"/>
  <c r="Q3298" i="1"/>
  <c r="P3298" i="1"/>
  <c r="O3298" i="1"/>
  <c r="M3298" i="1"/>
  <c r="N3298" i="1" s="1"/>
  <c r="T3297" i="1"/>
  <c r="S3297" i="1"/>
  <c r="R3297" i="1"/>
  <c r="Q3297" i="1"/>
  <c r="P3297" i="1"/>
  <c r="O3297" i="1"/>
  <c r="M3297" i="1"/>
  <c r="N3297" i="1" s="1"/>
  <c r="T3296" i="1"/>
  <c r="S3296" i="1"/>
  <c r="R3296" i="1"/>
  <c r="Q3296" i="1"/>
  <c r="P3296" i="1"/>
  <c r="O3296" i="1"/>
  <c r="M3296" i="1"/>
  <c r="N3296" i="1" s="1"/>
  <c r="T3295" i="1"/>
  <c r="S3295" i="1"/>
  <c r="R3295" i="1"/>
  <c r="Q3295" i="1"/>
  <c r="P3295" i="1"/>
  <c r="O3295" i="1"/>
  <c r="M3295" i="1"/>
  <c r="N3295" i="1" s="1"/>
  <c r="T3294" i="1"/>
  <c r="S3294" i="1"/>
  <c r="R3294" i="1"/>
  <c r="Q3294" i="1"/>
  <c r="P3294" i="1"/>
  <c r="O3294" i="1"/>
  <c r="M3294" i="1"/>
  <c r="N3294" i="1" s="1"/>
  <c r="T3293" i="1"/>
  <c r="S3293" i="1"/>
  <c r="R3293" i="1"/>
  <c r="Q3293" i="1"/>
  <c r="P3293" i="1"/>
  <c r="O3293" i="1"/>
  <c r="M3293" i="1"/>
  <c r="N3293" i="1" s="1"/>
  <c r="T3292" i="1"/>
  <c r="S3292" i="1"/>
  <c r="R3292" i="1"/>
  <c r="Q3292" i="1"/>
  <c r="P3292" i="1"/>
  <c r="O3292" i="1"/>
  <c r="M3292" i="1"/>
  <c r="N3292" i="1" s="1"/>
  <c r="T3291" i="1"/>
  <c r="S3291" i="1"/>
  <c r="R3291" i="1"/>
  <c r="Q3291" i="1"/>
  <c r="P3291" i="1"/>
  <c r="O3291" i="1"/>
  <c r="N3291" i="1"/>
  <c r="M3291" i="1"/>
  <c r="T3290" i="1"/>
  <c r="S3290" i="1"/>
  <c r="R3290" i="1"/>
  <c r="Q3290" i="1"/>
  <c r="P3290" i="1"/>
  <c r="O3290" i="1"/>
  <c r="N3290" i="1"/>
  <c r="M3290" i="1"/>
  <c r="T3289" i="1"/>
  <c r="S3289" i="1"/>
  <c r="R3289" i="1"/>
  <c r="Q3289" i="1"/>
  <c r="P3289" i="1"/>
  <c r="O3289" i="1"/>
  <c r="N3289" i="1"/>
  <c r="M3289" i="1"/>
  <c r="T3288" i="1"/>
  <c r="S3288" i="1"/>
  <c r="R3288" i="1"/>
  <c r="Q3288" i="1"/>
  <c r="P3288" i="1"/>
  <c r="O3288" i="1"/>
  <c r="N3288" i="1"/>
  <c r="M3288" i="1"/>
  <c r="T3287" i="1"/>
  <c r="S3287" i="1"/>
  <c r="R3287" i="1"/>
  <c r="Q3287" i="1"/>
  <c r="P3287" i="1"/>
  <c r="O3287" i="1"/>
  <c r="N3287" i="1"/>
  <c r="M3287" i="1"/>
  <c r="T3286" i="1"/>
  <c r="S3286" i="1"/>
  <c r="R3286" i="1"/>
  <c r="Q3286" i="1"/>
  <c r="P3286" i="1"/>
  <c r="O3286" i="1"/>
  <c r="N3286" i="1"/>
  <c r="M3286" i="1"/>
  <c r="T3285" i="1"/>
  <c r="S3285" i="1"/>
  <c r="R3285" i="1"/>
  <c r="Q3285" i="1"/>
  <c r="P3285" i="1"/>
  <c r="O3285" i="1"/>
  <c r="N3285" i="1"/>
  <c r="M3285" i="1"/>
  <c r="T3284" i="1"/>
  <c r="S3284" i="1"/>
  <c r="R3284" i="1"/>
  <c r="Q3284" i="1"/>
  <c r="P3284" i="1"/>
  <c r="O3284" i="1"/>
  <c r="N3284" i="1"/>
  <c r="M3284" i="1"/>
  <c r="T3283" i="1"/>
  <c r="S3283" i="1"/>
  <c r="R3283" i="1"/>
  <c r="Q3283" i="1"/>
  <c r="P3283" i="1"/>
  <c r="O3283" i="1"/>
  <c r="N3283" i="1"/>
  <c r="M3283" i="1"/>
  <c r="T3282" i="1"/>
  <c r="S3282" i="1"/>
  <c r="R3282" i="1"/>
  <c r="Q3282" i="1"/>
  <c r="P3282" i="1"/>
  <c r="O3282" i="1"/>
  <c r="N3282" i="1"/>
  <c r="M3282" i="1"/>
  <c r="T3281" i="1"/>
  <c r="S3281" i="1"/>
  <c r="R3281" i="1"/>
  <c r="Q3281" i="1"/>
  <c r="P3281" i="1"/>
  <c r="O3281" i="1"/>
  <c r="N3281" i="1"/>
  <c r="M3281" i="1"/>
  <c r="T3280" i="1"/>
  <c r="S3280" i="1"/>
  <c r="R3280" i="1"/>
  <c r="Q3280" i="1"/>
  <c r="P3280" i="1"/>
  <c r="O3280" i="1"/>
  <c r="N3280" i="1"/>
  <c r="M3280" i="1"/>
  <c r="T3279" i="1"/>
  <c r="S3279" i="1"/>
  <c r="R3279" i="1"/>
  <c r="Q3279" i="1"/>
  <c r="P3279" i="1"/>
  <c r="O3279" i="1"/>
  <c r="N3279" i="1"/>
  <c r="M3279" i="1"/>
  <c r="T3278" i="1"/>
  <c r="S3278" i="1"/>
  <c r="R3278" i="1"/>
  <c r="Q3278" i="1"/>
  <c r="P3278" i="1"/>
  <c r="O3278" i="1"/>
  <c r="N3278" i="1"/>
  <c r="M3278" i="1"/>
  <c r="T3277" i="1"/>
  <c r="S3277" i="1"/>
  <c r="R3277" i="1"/>
  <c r="Q3277" i="1"/>
  <c r="P3277" i="1"/>
  <c r="O3277" i="1"/>
  <c r="N3277" i="1"/>
  <c r="M3277" i="1"/>
  <c r="T3276" i="1"/>
  <c r="S3276" i="1"/>
  <c r="R3276" i="1"/>
  <c r="Q3276" i="1"/>
  <c r="P3276" i="1"/>
  <c r="O3276" i="1"/>
  <c r="N3276" i="1"/>
  <c r="M3276" i="1"/>
  <c r="T3275" i="1"/>
  <c r="S3275" i="1"/>
  <c r="R3275" i="1"/>
  <c r="Q3275" i="1"/>
  <c r="P3275" i="1"/>
  <c r="O3275" i="1"/>
  <c r="N3275" i="1"/>
  <c r="M3275" i="1"/>
  <c r="T3274" i="1"/>
  <c r="S3274" i="1"/>
  <c r="R3274" i="1"/>
  <c r="Q3274" i="1"/>
  <c r="P3274" i="1"/>
  <c r="O3274" i="1"/>
  <c r="N3274" i="1"/>
  <c r="M3274" i="1"/>
  <c r="T3273" i="1"/>
  <c r="S3273" i="1"/>
  <c r="R3273" i="1"/>
  <c r="Q3273" i="1"/>
  <c r="P3273" i="1"/>
  <c r="O3273" i="1"/>
  <c r="N3273" i="1"/>
  <c r="M3273" i="1"/>
  <c r="T3272" i="1"/>
  <c r="S3272" i="1"/>
  <c r="R3272" i="1"/>
  <c r="Q3272" i="1"/>
  <c r="P3272" i="1"/>
  <c r="O3272" i="1"/>
  <c r="N3272" i="1"/>
  <c r="M3272" i="1"/>
  <c r="T3271" i="1"/>
  <c r="S3271" i="1"/>
  <c r="R3271" i="1"/>
  <c r="Q3271" i="1"/>
  <c r="P3271" i="1"/>
  <c r="O3271" i="1"/>
  <c r="N3271" i="1"/>
  <c r="M3271" i="1"/>
  <c r="T3270" i="1"/>
  <c r="S3270" i="1"/>
  <c r="R3270" i="1"/>
  <c r="Q3270" i="1"/>
  <c r="P3270" i="1"/>
  <c r="O3270" i="1"/>
  <c r="N3270" i="1"/>
  <c r="M3270" i="1"/>
  <c r="T3269" i="1"/>
  <c r="S3269" i="1"/>
  <c r="R3269" i="1"/>
  <c r="Q3269" i="1"/>
  <c r="P3269" i="1"/>
  <c r="O3269" i="1"/>
  <c r="N3269" i="1"/>
  <c r="M3269" i="1"/>
  <c r="T3268" i="1"/>
  <c r="S3268" i="1"/>
  <c r="R3268" i="1"/>
  <c r="Q3268" i="1"/>
  <c r="P3268" i="1"/>
  <c r="O3268" i="1"/>
  <c r="N3268" i="1"/>
  <c r="M3268" i="1"/>
  <c r="T3267" i="1"/>
  <c r="S3267" i="1"/>
  <c r="R3267" i="1"/>
  <c r="Q3267" i="1"/>
  <c r="P3267" i="1"/>
  <c r="O3267" i="1"/>
  <c r="N3267" i="1"/>
  <c r="M3267" i="1"/>
  <c r="T3266" i="1"/>
  <c r="S3266" i="1"/>
  <c r="R3266" i="1"/>
  <c r="Q3266" i="1"/>
  <c r="P3266" i="1"/>
  <c r="O3266" i="1"/>
  <c r="N3266" i="1"/>
  <c r="M3266" i="1"/>
  <c r="T3265" i="1"/>
  <c r="S3265" i="1"/>
  <c r="R3265" i="1"/>
  <c r="Q3265" i="1"/>
  <c r="P3265" i="1"/>
  <c r="O3265" i="1"/>
  <c r="N3265" i="1"/>
  <c r="M3265" i="1"/>
  <c r="T3264" i="1"/>
  <c r="S3264" i="1"/>
  <c r="R3264" i="1"/>
  <c r="Q3264" i="1"/>
  <c r="P3264" i="1"/>
  <c r="O3264" i="1"/>
  <c r="N3264" i="1"/>
  <c r="M3264" i="1"/>
  <c r="T3263" i="1"/>
  <c r="S3263" i="1"/>
  <c r="R3263" i="1"/>
  <c r="Q3263" i="1"/>
  <c r="P3263" i="1"/>
  <c r="O3263" i="1"/>
  <c r="N3263" i="1"/>
  <c r="M3263" i="1"/>
  <c r="T3262" i="1"/>
  <c r="S3262" i="1"/>
  <c r="R3262" i="1"/>
  <c r="Q3262" i="1"/>
  <c r="P3262" i="1"/>
  <c r="O3262" i="1"/>
  <c r="N3262" i="1"/>
  <c r="M3262" i="1"/>
  <c r="T3261" i="1"/>
  <c r="S3261" i="1"/>
  <c r="R3261" i="1"/>
  <c r="Q3261" i="1"/>
  <c r="P3261" i="1"/>
  <c r="O3261" i="1"/>
  <c r="N3261" i="1"/>
  <c r="M3261" i="1"/>
  <c r="T3260" i="1"/>
  <c r="S3260" i="1"/>
  <c r="R3260" i="1"/>
  <c r="Q3260" i="1"/>
  <c r="P3260" i="1"/>
  <c r="O3260" i="1"/>
  <c r="N3260" i="1"/>
  <c r="M3260" i="1"/>
  <c r="T3259" i="1"/>
  <c r="S3259" i="1"/>
  <c r="R3259" i="1"/>
  <c r="Q3259" i="1"/>
  <c r="P3259" i="1"/>
  <c r="O3259" i="1"/>
  <c r="N3259" i="1"/>
  <c r="M3259" i="1"/>
  <c r="T3258" i="1"/>
  <c r="S3258" i="1"/>
  <c r="R3258" i="1"/>
  <c r="Q3258" i="1"/>
  <c r="P3258" i="1"/>
  <c r="O3258" i="1"/>
  <c r="N3258" i="1"/>
  <c r="M3258" i="1"/>
  <c r="T3257" i="1"/>
  <c r="S3257" i="1"/>
  <c r="R3257" i="1"/>
  <c r="Q3257" i="1"/>
  <c r="P3257" i="1"/>
  <c r="O3257" i="1"/>
  <c r="N3257" i="1"/>
  <c r="M3257" i="1"/>
  <c r="T3256" i="1"/>
  <c r="S3256" i="1"/>
  <c r="R3256" i="1"/>
  <c r="Q3256" i="1"/>
  <c r="P3256" i="1"/>
  <c r="O3256" i="1"/>
  <c r="N3256" i="1"/>
  <c r="M3256" i="1"/>
  <c r="T3255" i="1"/>
  <c r="S3255" i="1"/>
  <c r="R3255" i="1"/>
  <c r="Q3255" i="1"/>
  <c r="P3255" i="1"/>
  <c r="O3255" i="1"/>
  <c r="N3255" i="1"/>
  <c r="M3255" i="1"/>
  <c r="T3254" i="1"/>
  <c r="S3254" i="1"/>
  <c r="R3254" i="1"/>
  <c r="Q3254" i="1"/>
  <c r="P3254" i="1"/>
  <c r="O3254" i="1"/>
  <c r="N3254" i="1"/>
  <c r="M3254" i="1"/>
  <c r="T3253" i="1"/>
  <c r="S3253" i="1"/>
  <c r="R3253" i="1"/>
  <c r="Q3253" i="1"/>
  <c r="P3253" i="1"/>
  <c r="O3253" i="1"/>
  <c r="N3253" i="1"/>
  <c r="M3253" i="1"/>
  <c r="T3252" i="1"/>
  <c r="S3252" i="1"/>
  <c r="R3252" i="1"/>
  <c r="Q3252" i="1"/>
  <c r="P3252" i="1"/>
  <c r="O3252" i="1"/>
  <c r="N3252" i="1"/>
  <c r="M3252" i="1"/>
  <c r="T3251" i="1"/>
  <c r="S3251" i="1"/>
  <c r="R3251" i="1"/>
  <c r="Q3251" i="1"/>
  <c r="P3251" i="1"/>
  <c r="O3251" i="1"/>
  <c r="N3251" i="1"/>
  <c r="M3251" i="1"/>
  <c r="T3250" i="1"/>
  <c r="S3250" i="1"/>
  <c r="R3250" i="1"/>
  <c r="Q3250" i="1"/>
  <c r="P3250" i="1"/>
  <c r="O3250" i="1"/>
  <c r="N3250" i="1"/>
  <c r="M3250" i="1"/>
  <c r="T3249" i="1"/>
  <c r="S3249" i="1"/>
  <c r="R3249" i="1"/>
  <c r="Q3249" i="1"/>
  <c r="P3249" i="1"/>
  <c r="O3249" i="1"/>
  <c r="N3249" i="1"/>
  <c r="M3249" i="1"/>
  <c r="T3248" i="1"/>
  <c r="S3248" i="1"/>
  <c r="R3248" i="1"/>
  <c r="Q3248" i="1"/>
  <c r="P3248" i="1"/>
  <c r="O3248" i="1"/>
  <c r="N3248" i="1"/>
  <c r="M3248" i="1"/>
  <c r="T3247" i="1"/>
  <c r="S3247" i="1"/>
  <c r="R3247" i="1"/>
  <c r="Q3247" i="1"/>
  <c r="P3247" i="1"/>
  <c r="O3247" i="1"/>
  <c r="N3247" i="1"/>
  <c r="M3247" i="1"/>
  <c r="T3246" i="1"/>
  <c r="S3246" i="1"/>
  <c r="R3246" i="1"/>
  <c r="Q3246" i="1"/>
  <c r="P3246" i="1"/>
  <c r="O3246" i="1"/>
  <c r="N3246" i="1"/>
  <c r="M3246" i="1"/>
  <c r="T3245" i="1"/>
  <c r="S3245" i="1"/>
  <c r="R3245" i="1"/>
  <c r="Q3245" i="1"/>
  <c r="P3245" i="1"/>
  <c r="O3245" i="1"/>
  <c r="N3245" i="1"/>
  <c r="M3245" i="1"/>
  <c r="T3244" i="1"/>
  <c r="S3244" i="1"/>
  <c r="R3244" i="1"/>
  <c r="Q3244" i="1"/>
  <c r="P3244" i="1"/>
  <c r="O3244" i="1"/>
  <c r="N3244" i="1"/>
  <c r="M3244" i="1"/>
  <c r="T3243" i="1"/>
  <c r="S3243" i="1"/>
  <c r="R3243" i="1"/>
  <c r="Q3243" i="1"/>
  <c r="P3243" i="1"/>
  <c r="O3243" i="1"/>
  <c r="N3243" i="1"/>
  <c r="M3243" i="1"/>
  <c r="T3242" i="1"/>
  <c r="S3242" i="1"/>
  <c r="R3242" i="1"/>
  <c r="Q3242" i="1"/>
  <c r="P3242" i="1"/>
  <c r="O3242" i="1"/>
  <c r="N3242" i="1"/>
  <c r="M3242" i="1"/>
  <c r="T3241" i="1"/>
  <c r="S3241" i="1"/>
  <c r="R3241" i="1"/>
  <c r="Q3241" i="1"/>
  <c r="P3241" i="1"/>
  <c r="O3241" i="1"/>
  <c r="N3241" i="1"/>
  <c r="M3241" i="1"/>
  <c r="T3240" i="1"/>
  <c r="S3240" i="1"/>
  <c r="R3240" i="1"/>
  <c r="Q3240" i="1"/>
  <c r="P3240" i="1"/>
  <c r="O3240" i="1"/>
  <c r="N3240" i="1"/>
  <c r="M3240" i="1"/>
  <c r="T3239" i="1"/>
  <c r="S3239" i="1"/>
  <c r="R3239" i="1"/>
  <c r="Q3239" i="1"/>
  <c r="P3239" i="1"/>
  <c r="O3239" i="1"/>
  <c r="N3239" i="1"/>
  <c r="M3239" i="1"/>
  <c r="T3238" i="1"/>
  <c r="S3238" i="1"/>
  <c r="R3238" i="1"/>
  <c r="Q3238" i="1"/>
  <c r="P3238" i="1"/>
  <c r="O3238" i="1"/>
  <c r="N3238" i="1"/>
  <c r="M3238" i="1"/>
  <c r="T3237" i="1"/>
  <c r="S3237" i="1"/>
  <c r="R3237" i="1"/>
  <c r="Q3237" i="1"/>
  <c r="P3237" i="1"/>
  <c r="O3237" i="1"/>
  <c r="N3237" i="1"/>
  <c r="M3237" i="1"/>
  <c r="T3236" i="1"/>
  <c r="S3236" i="1"/>
  <c r="R3236" i="1"/>
  <c r="Q3236" i="1"/>
  <c r="P3236" i="1"/>
  <c r="O3236" i="1"/>
  <c r="N3236" i="1"/>
  <c r="M3236" i="1"/>
  <c r="T3235" i="1"/>
  <c r="S3235" i="1"/>
  <c r="R3235" i="1"/>
  <c r="Q3235" i="1"/>
  <c r="P3235" i="1"/>
  <c r="O3235" i="1"/>
  <c r="N3235" i="1"/>
  <c r="M3235" i="1"/>
  <c r="T3234" i="1"/>
  <c r="S3234" i="1"/>
  <c r="R3234" i="1"/>
  <c r="Q3234" i="1"/>
  <c r="P3234" i="1"/>
  <c r="O3234" i="1"/>
  <c r="N3234" i="1"/>
  <c r="M3234" i="1"/>
  <c r="T3233" i="1"/>
  <c r="S3233" i="1"/>
  <c r="R3233" i="1"/>
  <c r="Q3233" i="1"/>
  <c r="P3233" i="1"/>
  <c r="O3233" i="1"/>
  <c r="N3233" i="1"/>
  <c r="M3233" i="1"/>
  <c r="T3232" i="1"/>
  <c r="S3232" i="1"/>
  <c r="R3232" i="1"/>
  <c r="Q3232" i="1"/>
  <c r="P3232" i="1"/>
  <c r="O3232" i="1"/>
  <c r="N3232" i="1"/>
  <c r="M3232" i="1"/>
  <c r="T3231" i="1"/>
  <c r="S3231" i="1"/>
  <c r="R3231" i="1"/>
  <c r="Q3231" i="1"/>
  <c r="P3231" i="1"/>
  <c r="O3231" i="1"/>
  <c r="N3231" i="1"/>
  <c r="M3231" i="1"/>
  <c r="T3230" i="1"/>
  <c r="S3230" i="1"/>
  <c r="R3230" i="1"/>
  <c r="Q3230" i="1"/>
  <c r="P3230" i="1"/>
  <c r="O3230" i="1"/>
  <c r="N3230" i="1"/>
  <c r="M3230" i="1"/>
  <c r="T3229" i="1"/>
  <c r="S3229" i="1"/>
  <c r="R3229" i="1"/>
  <c r="Q3229" i="1"/>
  <c r="P3229" i="1"/>
  <c r="O3229" i="1"/>
  <c r="N3229" i="1"/>
  <c r="M3229" i="1"/>
  <c r="T3228" i="1"/>
  <c r="S3228" i="1"/>
  <c r="R3228" i="1"/>
  <c r="Q3228" i="1"/>
  <c r="P3228" i="1"/>
  <c r="O3228" i="1"/>
  <c r="N3228" i="1"/>
  <c r="M3228" i="1"/>
  <c r="T3227" i="1"/>
  <c r="S3227" i="1"/>
  <c r="R3227" i="1"/>
  <c r="Q3227" i="1"/>
  <c r="P3227" i="1"/>
  <c r="O3227" i="1"/>
  <c r="N3227" i="1"/>
  <c r="M3227" i="1"/>
  <c r="T3226" i="1"/>
  <c r="S3226" i="1"/>
  <c r="R3226" i="1"/>
  <c r="Q3226" i="1"/>
  <c r="P3226" i="1"/>
  <c r="O3226" i="1"/>
  <c r="N3226" i="1"/>
  <c r="M3226" i="1"/>
  <c r="T3225" i="1"/>
  <c r="S3225" i="1"/>
  <c r="R3225" i="1"/>
  <c r="Q3225" i="1"/>
  <c r="P3225" i="1"/>
  <c r="O3225" i="1"/>
  <c r="N3225" i="1"/>
  <c r="M3225" i="1"/>
  <c r="T3224" i="1"/>
  <c r="S3224" i="1"/>
  <c r="R3224" i="1"/>
  <c r="Q3224" i="1"/>
  <c r="P3224" i="1"/>
  <c r="O3224" i="1"/>
  <c r="N3224" i="1"/>
  <c r="M3224" i="1"/>
  <c r="T3223" i="1"/>
  <c r="S3223" i="1"/>
  <c r="R3223" i="1"/>
  <c r="Q3223" i="1"/>
  <c r="P3223" i="1"/>
  <c r="O3223" i="1"/>
  <c r="N3223" i="1"/>
  <c r="M3223" i="1"/>
  <c r="T3222" i="1"/>
  <c r="S3222" i="1"/>
  <c r="R3222" i="1"/>
  <c r="Q3222" i="1"/>
  <c r="P3222" i="1"/>
  <c r="O3222" i="1"/>
  <c r="N3222" i="1"/>
  <c r="M3222" i="1"/>
  <c r="T3221" i="1"/>
  <c r="S3221" i="1"/>
  <c r="R3221" i="1"/>
  <c r="Q3221" i="1"/>
  <c r="P3221" i="1"/>
  <c r="O3221" i="1"/>
  <c r="N3221" i="1"/>
  <c r="M3221" i="1"/>
  <c r="T3220" i="1"/>
  <c r="S3220" i="1"/>
  <c r="R3220" i="1"/>
  <c r="Q3220" i="1"/>
  <c r="P3220" i="1"/>
  <c r="O3220" i="1"/>
  <c r="N3220" i="1"/>
  <c r="M3220" i="1"/>
  <c r="T3219" i="1"/>
  <c r="S3219" i="1"/>
  <c r="R3219" i="1"/>
  <c r="Q3219" i="1"/>
  <c r="P3219" i="1"/>
  <c r="O3219" i="1"/>
  <c r="N3219" i="1"/>
  <c r="M3219" i="1"/>
  <c r="T3218" i="1"/>
  <c r="S3218" i="1"/>
  <c r="R3218" i="1"/>
  <c r="Q3218" i="1"/>
  <c r="P3218" i="1"/>
  <c r="O3218" i="1"/>
  <c r="N3218" i="1"/>
  <c r="M3218" i="1"/>
  <c r="T3217" i="1"/>
  <c r="S3217" i="1"/>
  <c r="R3217" i="1"/>
  <c r="Q3217" i="1"/>
  <c r="P3217" i="1"/>
  <c r="O3217" i="1"/>
  <c r="N3217" i="1"/>
  <c r="M3217" i="1"/>
  <c r="T3216" i="1"/>
  <c r="S3216" i="1"/>
  <c r="R3216" i="1"/>
  <c r="Q3216" i="1"/>
  <c r="P3216" i="1"/>
  <c r="O3216" i="1"/>
  <c r="N3216" i="1"/>
  <c r="M3216" i="1"/>
  <c r="T3215" i="1"/>
  <c r="S3215" i="1"/>
  <c r="R3215" i="1"/>
  <c r="Q3215" i="1"/>
  <c r="P3215" i="1"/>
  <c r="O3215" i="1"/>
  <c r="N3215" i="1"/>
  <c r="M3215" i="1"/>
  <c r="T3214" i="1"/>
  <c r="S3214" i="1"/>
  <c r="R3214" i="1"/>
  <c r="Q3214" i="1"/>
  <c r="P3214" i="1"/>
  <c r="O3214" i="1"/>
  <c r="N3214" i="1"/>
  <c r="M3214" i="1"/>
  <c r="T3213" i="1"/>
  <c r="S3213" i="1"/>
  <c r="R3213" i="1"/>
  <c r="Q3213" i="1"/>
  <c r="P3213" i="1"/>
  <c r="O3213" i="1"/>
  <c r="N3213" i="1"/>
  <c r="M3213" i="1"/>
  <c r="T3212" i="1"/>
  <c r="S3212" i="1"/>
  <c r="R3212" i="1"/>
  <c r="Q3212" i="1"/>
  <c r="P3212" i="1"/>
  <c r="O3212" i="1"/>
  <c r="N3212" i="1"/>
  <c r="M3212" i="1"/>
  <c r="T3211" i="1"/>
  <c r="S3211" i="1"/>
  <c r="R3211" i="1"/>
  <c r="Q3211" i="1"/>
  <c r="P3211" i="1"/>
  <c r="O3211" i="1"/>
  <c r="N3211" i="1"/>
  <c r="M3211" i="1"/>
  <c r="T3210" i="1"/>
  <c r="S3210" i="1"/>
  <c r="R3210" i="1"/>
  <c r="Q3210" i="1"/>
  <c r="P3210" i="1"/>
  <c r="O3210" i="1"/>
  <c r="N3210" i="1"/>
  <c r="M3210" i="1"/>
  <c r="T3209" i="1"/>
  <c r="S3209" i="1"/>
  <c r="R3209" i="1"/>
  <c r="Q3209" i="1"/>
  <c r="P3209" i="1"/>
  <c r="O3209" i="1"/>
  <c r="N3209" i="1"/>
  <c r="M3209" i="1"/>
  <c r="T3208" i="1"/>
  <c r="S3208" i="1"/>
  <c r="R3208" i="1"/>
  <c r="Q3208" i="1"/>
  <c r="P3208" i="1"/>
  <c r="O3208" i="1"/>
  <c r="N3208" i="1"/>
  <c r="M3208" i="1"/>
  <c r="T3207" i="1"/>
  <c r="S3207" i="1"/>
  <c r="R3207" i="1"/>
  <c r="Q3207" i="1"/>
  <c r="P3207" i="1"/>
  <c r="O3207" i="1"/>
  <c r="N3207" i="1"/>
  <c r="M3207" i="1"/>
  <c r="T3206" i="1"/>
  <c r="S3206" i="1"/>
  <c r="R3206" i="1"/>
  <c r="Q3206" i="1"/>
  <c r="P3206" i="1"/>
  <c r="O3206" i="1"/>
  <c r="N3206" i="1"/>
  <c r="M3206" i="1"/>
  <c r="T3205" i="1"/>
  <c r="S3205" i="1"/>
  <c r="R3205" i="1"/>
  <c r="Q3205" i="1"/>
  <c r="P3205" i="1"/>
  <c r="O3205" i="1"/>
  <c r="N3205" i="1"/>
  <c r="M3205" i="1"/>
  <c r="T3204" i="1"/>
  <c r="S3204" i="1"/>
  <c r="R3204" i="1"/>
  <c r="Q3204" i="1"/>
  <c r="P3204" i="1"/>
  <c r="O3204" i="1"/>
  <c r="N3204" i="1"/>
  <c r="M3204" i="1"/>
  <c r="T3203" i="1"/>
  <c r="S3203" i="1"/>
  <c r="R3203" i="1"/>
  <c r="Q3203" i="1"/>
  <c r="P3203" i="1"/>
  <c r="O3203" i="1"/>
  <c r="N3203" i="1"/>
  <c r="M3203" i="1"/>
  <c r="T3202" i="1"/>
  <c r="S3202" i="1"/>
  <c r="R3202" i="1"/>
  <c r="Q3202" i="1"/>
  <c r="P3202" i="1"/>
  <c r="O3202" i="1"/>
  <c r="N3202" i="1"/>
  <c r="M3202" i="1"/>
  <c r="T3201" i="1"/>
  <c r="S3201" i="1"/>
  <c r="R3201" i="1"/>
  <c r="Q3201" i="1"/>
  <c r="P3201" i="1"/>
  <c r="O3201" i="1"/>
  <c r="N3201" i="1"/>
  <c r="M3201" i="1"/>
  <c r="T3200" i="1"/>
  <c r="S3200" i="1"/>
  <c r="R3200" i="1"/>
  <c r="Q3200" i="1"/>
  <c r="P3200" i="1"/>
  <c r="O3200" i="1"/>
  <c r="N3200" i="1"/>
  <c r="M3200" i="1"/>
  <c r="T3199" i="1"/>
  <c r="S3199" i="1"/>
  <c r="R3199" i="1"/>
  <c r="Q3199" i="1"/>
  <c r="P3199" i="1"/>
  <c r="O3199" i="1"/>
  <c r="N3199" i="1"/>
  <c r="M3199" i="1"/>
  <c r="T3198" i="1"/>
  <c r="S3198" i="1"/>
  <c r="R3198" i="1"/>
  <c r="Q3198" i="1"/>
  <c r="P3198" i="1"/>
  <c r="O3198" i="1"/>
  <c r="M3198" i="1"/>
  <c r="N3198" i="1" s="1"/>
  <c r="T3197" i="1"/>
  <c r="S3197" i="1"/>
  <c r="R3197" i="1"/>
  <c r="Q3197" i="1"/>
  <c r="P3197" i="1"/>
  <c r="O3197" i="1"/>
  <c r="M3197" i="1"/>
  <c r="N3197" i="1" s="1"/>
  <c r="T3196" i="1"/>
  <c r="S3196" i="1"/>
  <c r="R3196" i="1"/>
  <c r="Q3196" i="1"/>
  <c r="P3196" i="1"/>
  <c r="O3196" i="1"/>
  <c r="M3196" i="1"/>
  <c r="N3196" i="1" s="1"/>
  <c r="T3195" i="1"/>
  <c r="S3195" i="1"/>
  <c r="R3195" i="1"/>
  <c r="Q3195" i="1"/>
  <c r="P3195" i="1"/>
  <c r="O3195" i="1"/>
  <c r="M3195" i="1"/>
  <c r="N3195" i="1" s="1"/>
  <c r="T3194" i="1"/>
  <c r="S3194" i="1"/>
  <c r="R3194" i="1"/>
  <c r="Q3194" i="1"/>
  <c r="P3194" i="1"/>
  <c r="O3194" i="1"/>
  <c r="M3194" i="1"/>
  <c r="N3194" i="1" s="1"/>
  <c r="T3193" i="1"/>
  <c r="S3193" i="1"/>
  <c r="R3193" i="1"/>
  <c r="Q3193" i="1"/>
  <c r="P3193" i="1"/>
  <c r="O3193" i="1"/>
  <c r="M3193" i="1"/>
  <c r="N3193" i="1" s="1"/>
  <c r="T3192" i="1"/>
  <c r="S3192" i="1"/>
  <c r="R3192" i="1"/>
  <c r="Q3192" i="1"/>
  <c r="P3192" i="1"/>
  <c r="O3192" i="1"/>
  <c r="M3192" i="1"/>
  <c r="N3192" i="1" s="1"/>
  <c r="T3191" i="1"/>
  <c r="S3191" i="1"/>
  <c r="R3191" i="1"/>
  <c r="Q3191" i="1"/>
  <c r="P3191" i="1"/>
  <c r="O3191" i="1"/>
  <c r="M3191" i="1"/>
  <c r="N3191" i="1" s="1"/>
  <c r="T3190" i="1"/>
  <c r="S3190" i="1"/>
  <c r="R3190" i="1"/>
  <c r="Q3190" i="1"/>
  <c r="P3190" i="1"/>
  <c r="O3190" i="1"/>
  <c r="M3190" i="1"/>
  <c r="N3190" i="1" s="1"/>
  <c r="T3189" i="1"/>
  <c r="S3189" i="1"/>
  <c r="R3189" i="1"/>
  <c r="Q3189" i="1"/>
  <c r="P3189" i="1"/>
  <c r="O3189" i="1"/>
  <c r="M3189" i="1"/>
  <c r="N3189" i="1" s="1"/>
  <c r="T3188" i="1"/>
  <c r="S3188" i="1"/>
  <c r="R3188" i="1"/>
  <c r="Q3188" i="1"/>
  <c r="P3188" i="1"/>
  <c r="O3188" i="1"/>
  <c r="M3188" i="1"/>
  <c r="N3188" i="1" s="1"/>
  <c r="T3187" i="1"/>
  <c r="S3187" i="1"/>
  <c r="R3187" i="1"/>
  <c r="Q3187" i="1"/>
  <c r="P3187" i="1"/>
  <c r="O3187" i="1"/>
  <c r="M3187" i="1"/>
  <c r="N3187" i="1" s="1"/>
  <c r="T3186" i="1"/>
  <c r="S3186" i="1"/>
  <c r="R3186" i="1"/>
  <c r="Q3186" i="1"/>
  <c r="P3186" i="1"/>
  <c r="O3186" i="1"/>
  <c r="M3186" i="1"/>
  <c r="N3186" i="1" s="1"/>
  <c r="T3185" i="1"/>
  <c r="S3185" i="1"/>
  <c r="R3185" i="1"/>
  <c r="Q3185" i="1"/>
  <c r="P3185" i="1"/>
  <c r="O3185" i="1"/>
  <c r="M3185" i="1"/>
  <c r="N3185" i="1" s="1"/>
  <c r="T3184" i="1"/>
  <c r="S3184" i="1"/>
  <c r="R3184" i="1"/>
  <c r="Q3184" i="1"/>
  <c r="P3184" i="1"/>
  <c r="O3184" i="1"/>
  <c r="M3184" i="1"/>
  <c r="N3184" i="1" s="1"/>
  <c r="T3183" i="1"/>
  <c r="S3183" i="1"/>
  <c r="R3183" i="1"/>
  <c r="Q3183" i="1"/>
  <c r="P3183" i="1"/>
  <c r="O3183" i="1"/>
  <c r="M3183" i="1"/>
  <c r="N3183" i="1" s="1"/>
  <c r="T3182" i="1"/>
  <c r="S3182" i="1"/>
  <c r="R3182" i="1"/>
  <c r="Q3182" i="1"/>
  <c r="P3182" i="1"/>
  <c r="O3182" i="1"/>
  <c r="M3182" i="1"/>
  <c r="N3182" i="1" s="1"/>
  <c r="T3181" i="1"/>
  <c r="S3181" i="1"/>
  <c r="R3181" i="1"/>
  <c r="Q3181" i="1"/>
  <c r="P3181" i="1"/>
  <c r="O3181" i="1"/>
  <c r="M3181" i="1"/>
  <c r="N3181" i="1" s="1"/>
  <c r="T3180" i="1"/>
  <c r="S3180" i="1"/>
  <c r="R3180" i="1"/>
  <c r="Q3180" i="1"/>
  <c r="P3180" i="1"/>
  <c r="O3180" i="1"/>
  <c r="M3180" i="1"/>
  <c r="N3180" i="1" s="1"/>
  <c r="T3179" i="1"/>
  <c r="S3179" i="1"/>
  <c r="R3179" i="1"/>
  <c r="Q3179" i="1"/>
  <c r="P3179" i="1"/>
  <c r="O3179" i="1"/>
  <c r="M3179" i="1"/>
  <c r="N3179" i="1" s="1"/>
  <c r="T3178" i="1"/>
  <c r="S3178" i="1"/>
  <c r="R3178" i="1"/>
  <c r="Q3178" i="1"/>
  <c r="P3178" i="1"/>
  <c r="O3178" i="1"/>
  <c r="M3178" i="1"/>
  <c r="N3178" i="1" s="1"/>
  <c r="T3177" i="1"/>
  <c r="S3177" i="1"/>
  <c r="R3177" i="1"/>
  <c r="Q3177" i="1"/>
  <c r="P3177" i="1"/>
  <c r="O3177" i="1"/>
  <c r="M3177" i="1"/>
  <c r="N3177" i="1" s="1"/>
  <c r="T3176" i="1"/>
  <c r="S3176" i="1"/>
  <c r="R3176" i="1"/>
  <c r="Q3176" i="1"/>
  <c r="P3176" i="1"/>
  <c r="O3176" i="1"/>
  <c r="M3176" i="1"/>
  <c r="N3176" i="1" s="1"/>
  <c r="T3175" i="1"/>
  <c r="S3175" i="1"/>
  <c r="R3175" i="1"/>
  <c r="Q3175" i="1"/>
  <c r="P3175" i="1"/>
  <c r="O3175" i="1"/>
  <c r="M3175" i="1"/>
  <c r="N3175" i="1" s="1"/>
  <c r="T3174" i="1"/>
  <c r="S3174" i="1"/>
  <c r="R3174" i="1"/>
  <c r="Q3174" i="1"/>
  <c r="P3174" i="1"/>
  <c r="O3174" i="1"/>
  <c r="M3174" i="1"/>
  <c r="N3174" i="1" s="1"/>
  <c r="T3173" i="1"/>
  <c r="S3173" i="1"/>
  <c r="R3173" i="1"/>
  <c r="Q3173" i="1"/>
  <c r="P3173" i="1"/>
  <c r="O3173" i="1"/>
  <c r="M3173" i="1"/>
  <c r="N3173" i="1" s="1"/>
  <c r="T3172" i="1"/>
  <c r="S3172" i="1"/>
  <c r="R3172" i="1"/>
  <c r="Q3172" i="1"/>
  <c r="P3172" i="1"/>
  <c r="O3172" i="1"/>
  <c r="M3172" i="1"/>
  <c r="N3172" i="1" s="1"/>
  <c r="T3171" i="1"/>
  <c r="S3171" i="1"/>
  <c r="R3171" i="1"/>
  <c r="Q3171" i="1"/>
  <c r="P3171" i="1"/>
  <c r="O3171" i="1"/>
  <c r="M3171" i="1"/>
  <c r="N3171" i="1" s="1"/>
  <c r="T3170" i="1"/>
  <c r="S3170" i="1"/>
  <c r="R3170" i="1"/>
  <c r="Q3170" i="1"/>
  <c r="P3170" i="1"/>
  <c r="O3170" i="1"/>
  <c r="M3170" i="1"/>
  <c r="N3170" i="1" s="1"/>
  <c r="T3169" i="1"/>
  <c r="S3169" i="1"/>
  <c r="R3169" i="1"/>
  <c r="Q3169" i="1"/>
  <c r="P3169" i="1"/>
  <c r="O3169" i="1"/>
  <c r="M3169" i="1"/>
  <c r="N3169" i="1" s="1"/>
  <c r="T3168" i="1"/>
  <c r="S3168" i="1"/>
  <c r="R3168" i="1"/>
  <c r="Q3168" i="1"/>
  <c r="P3168" i="1"/>
  <c r="O3168" i="1"/>
  <c r="M3168" i="1"/>
  <c r="N3168" i="1" s="1"/>
  <c r="T3167" i="1"/>
  <c r="S3167" i="1"/>
  <c r="R3167" i="1"/>
  <c r="Q3167" i="1"/>
  <c r="P3167" i="1"/>
  <c r="O3167" i="1"/>
  <c r="M3167" i="1"/>
  <c r="N3167" i="1" s="1"/>
  <c r="T3166" i="1"/>
  <c r="S3166" i="1"/>
  <c r="R3166" i="1"/>
  <c r="Q3166" i="1"/>
  <c r="P3166" i="1"/>
  <c r="O3166" i="1"/>
  <c r="M3166" i="1"/>
  <c r="N3166" i="1" s="1"/>
  <c r="T3165" i="1"/>
  <c r="S3165" i="1"/>
  <c r="R3165" i="1"/>
  <c r="Q3165" i="1"/>
  <c r="P3165" i="1"/>
  <c r="O3165" i="1"/>
  <c r="M3165" i="1"/>
  <c r="N3165" i="1" s="1"/>
  <c r="T3164" i="1"/>
  <c r="S3164" i="1"/>
  <c r="R3164" i="1"/>
  <c r="Q3164" i="1"/>
  <c r="P3164" i="1"/>
  <c r="O3164" i="1"/>
  <c r="M3164" i="1"/>
  <c r="N3164" i="1" s="1"/>
  <c r="T3163" i="1"/>
  <c r="S3163" i="1"/>
  <c r="R3163" i="1"/>
  <c r="Q3163" i="1"/>
  <c r="P3163" i="1"/>
  <c r="O3163" i="1"/>
  <c r="M3163" i="1"/>
  <c r="N3163" i="1" s="1"/>
  <c r="T3162" i="1"/>
  <c r="S3162" i="1"/>
  <c r="R3162" i="1"/>
  <c r="Q3162" i="1"/>
  <c r="P3162" i="1"/>
  <c r="O3162" i="1"/>
  <c r="M3162" i="1"/>
  <c r="N3162" i="1" s="1"/>
  <c r="T3161" i="1"/>
  <c r="S3161" i="1"/>
  <c r="R3161" i="1"/>
  <c r="Q3161" i="1"/>
  <c r="P3161" i="1"/>
  <c r="O3161" i="1"/>
  <c r="M3161" i="1"/>
  <c r="N3161" i="1" s="1"/>
  <c r="T3160" i="1"/>
  <c r="S3160" i="1"/>
  <c r="R3160" i="1"/>
  <c r="Q3160" i="1"/>
  <c r="P3160" i="1"/>
  <c r="O3160" i="1"/>
  <c r="M3160" i="1"/>
  <c r="N3160" i="1" s="1"/>
  <c r="T3159" i="1"/>
  <c r="S3159" i="1"/>
  <c r="R3159" i="1"/>
  <c r="Q3159" i="1"/>
  <c r="P3159" i="1"/>
  <c r="O3159" i="1"/>
  <c r="M3159" i="1"/>
  <c r="N3159" i="1" s="1"/>
  <c r="T3158" i="1"/>
  <c r="S3158" i="1"/>
  <c r="R3158" i="1"/>
  <c r="Q3158" i="1"/>
  <c r="P3158" i="1"/>
  <c r="O3158" i="1"/>
  <c r="M3158" i="1"/>
  <c r="N3158" i="1" s="1"/>
  <c r="T3157" i="1"/>
  <c r="S3157" i="1"/>
  <c r="R3157" i="1"/>
  <c r="Q3157" i="1"/>
  <c r="P3157" i="1"/>
  <c r="O3157" i="1"/>
  <c r="M3157" i="1"/>
  <c r="N3157" i="1" s="1"/>
  <c r="T3156" i="1"/>
  <c r="S3156" i="1"/>
  <c r="R3156" i="1"/>
  <c r="Q3156" i="1"/>
  <c r="P3156" i="1"/>
  <c r="O3156" i="1"/>
  <c r="M3156" i="1"/>
  <c r="N3156" i="1" s="1"/>
  <c r="T3155" i="1"/>
  <c r="S3155" i="1"/>
  <c r="R3155" i="1"/>
  <c r="Q3155" i="1"/>
  <c r="P3155" i="1"/>
  <c r="O3155" i="1"/>
  <c r="M3155" i="1"/>
  <c r="N3155" i="1" s="1"/>
  <c r="T3154" i="1"/>
  <c r="S3154" i="1"/>
  <c r="R3154" i="1"/>
  <c r="Q3154" i="1"/>
  <c r="P3154" i="1"/>
  <c r="O3154" i="1"/>
  <c r="M3154" i="1"/>
  <c r="N3154" i="1" s="1"/>
  <c r="T3153" i="1"/>
  <c r="S3153" i="1"/>
  <c r="R3153" i="1"/>
  <c r="Q3153" i="1"/>
  <c r="P3153" i="1"/>
  <c r="O3153" i="1"/>
  <c r="M3153" i="1"/>
  <c r="N3153" i="1" s="1"/>
  <c r="T3152" i="1"/>
  <c r="S3152" i="1"/>
  <c r="R3152" i="1"/>
  <c r="Q3152" i="1"/>
  <c r="P3152" i="1"/>
  <c r="O3152" i="1"/>
  <c r="M3152" i="1"/>
  <c r="N3152" i="1" s="1"/>
  <c r="T3151" i="1"/>
  <c r="S3151" i="1"/>
  <c r="R3151" i="1"/>
  <c r="Q3151" i="1"/>
  <c r="P3151" i="1"/>
  <c r="O3151" i="1"/>
  <c r="M3151" i="1"/>
  <c r="N3151" i="1" s="1"/>
  <c r="T3150" i="1"/>
  <c r="S3150" i="1"/>
  <c r="R3150" i="1"/>
  <c r="Q3150" i="1"/>
  <c r="P3150" i="1"/>
  <c r="O3150" i="1"/>
  <c r="M3150" i="1"/>
  <c r="N3150" i="1" s="1"/>
  <c r="T3149" i="1"/>
  <c r="S3149" i="1"/>
  <c r="R3149" i="1"/>
  <c r="Q3149" i="1"/>
  <c r="P3149" i="1"/>
  <c r="O3149" i="1"/>
  <c r="M3149" i="1"/>
  <c r="N3149" i="1" s="1"/>
  <c r="T3148" i="1"/>
  <c r="S3148" i="1"/>
  <c r="R3148" i="1"/>
  <c r="Q3148" i="1"/>
  <c r="P3148" i="1"/>
  <c r="O3148" i="1"/>
  <c r="M3148" i="1"/>
  <c r="N3148" i="1" s="1"/>
  <c r="T3147" i="1"/>
  <c r="S3147" i="1"/>
  <c r="R3147" i="1"/>
  <c r="Q3147" i="1"/>
  <c r="P3147" i="1"/>
  <c r="O3147" i="1"/>
  <c r="M3147" i="1"/>
  <c r="N3147" i="1" s="1"/>
  <c r="T3146" i="1"/>
  <c r="S3146" i="1"/>
  <c r="R3146" i="1"/>
  <c r="Q3146" i="1"/>
  <c r="P3146" i="1"/>
  <c r="O3146" i="1"/>
  <c r="M3146" i="1"/>
  <c r="N3146" i="1" s="1"/>
  <c r="T3145" i="1"/>
  <c r="S3145" i="1"/>
  <c r="R3145" i="1"/>
  <c r="Q3145" i="1"/>
  <c r="P3145" i="1"/>
  <c r="O3145" i="1"/>
  <c r="M3145" i="1"/>
  <c r="N3145" i="1" s="1"/>
  <c r="T3144" i="1"/>
  <c r="S3144" i="1"/>
  <c r="R3144" i="1"/>
  <c r="Q3144" i="1"/>
  <c r="P3144" i="1"/>
  <c r="O3144" i="1"/>
  <c r="N3144" i="1"/>
  <c r="M3144" i="1"/>
  <c r="T3143" i="1"/>
  <c r="S3143" i="1"/>
  <c r="R3143" i="1"/>
  <c r="Q3143" i="1"/>
  <c r="P3143" i="1"/>
  <c r="O3143" i="1"/>
  <c r="N3143" i="1"/>
  <c r="M3143" i="1"/>
  <c r="T3142" i="1"/>
  <c r="S3142" i="1"/>
  <c r="R3142" i="1"/>
  <c r="Q3142" i="1"/>
  <c r="P3142" i="1"/>
  <c r="O3142" i="1"/>
  <c r="N3142" i="1"/>
  <c r="M3142" i="1"/>
  <c r="T3141" i="1"/>
  <c r="S3141" i="1"/>
  <c r="R3141" i="1"/>
  <c r="Q3141" i="1"/>
  <c r="P3141" i="1"/>
  <c r="O3141" i="1"/>
  <c r="M3141" i="1"/>
  <c r="N3141" i="1" s="1"/>
  <c r="T3140" i="1"/>
  <c r="S3140" i="1"/>
  <c r="R3140" i="1"/>
  <c r="Q3140" i="1"/>
  <c r="P3140" i="1"/>
  <c r="O3140" i="1"/>
  <c r="N3140" i="1"/>
  <c r="M3140" i="1"/>
  <c r="T3139" i="1"/>
  <c r="S3139" i="1"/>
  <c r="R3139" i="1"/>
  <c r="Q3139" i="1"/>
  <c r="P3139" i="1"/>
  <c r="O3139" i="1"/>
  <c r="N3139" i="1"/>
  <c r="M3139" i="1"/>
  <c r="T3138" i="1"/>
  <c r="S3138" i="1"/>
  <c r="R3138" i="1"/>
  <c r="Q3138" i="1"/>
  <c r="P3138" i="1"/>
  <c r="O3138" i="1"/>
  <c r="N3138" i="1"/>
  <c r="M3138" i="1"/>
  <c r="T3137" i="1"/>
  <c r="S3137" i="1"/>
  <c r="R3137" i="1"/>
  <c r="Q3137" i="1"/>
  <c r="P3137" i="1"/>
  <c r="O3137" i="1"/>
  <c r="N3137" i="1"/>
  <c r="M3137" i="1"/>
  <c r="T3136" i="1"/>
  <c r="S3136" i="1"/>
  <c r="R3136" i="1"/>
  <c r="Q3136" i="1"/>
  <c r="P3136" i="1"/>
  <c r="O3136" i="1"/>
  <c r="N3136" i="1"/>
  <c r="M3136" i="1"/>
  <c r="T3135" i="1"/>
  <c r="S3135" i="1"/>
  <c r="R3135" i="1"/>
  <c r="Q3135" i="1"/>
  <c r="P3135" i="1"/>
  <c r="O3135" i="1"/>
  <c r="N3135" i="1"/>
  <c r="M3135" i="1"/>
  <c r="T3134" i="1"/>
  <c r="S3134" i="1"/>
  <c r="R3134" i="1"/>
  <c r="Q3134" i="1"/>
  <c r="P3134" i="1"/>
  <c r="O3134" i="1"/>
  <c r="N3134" i="1"/>
  <c r="M3134" i="1"/>
  <c r="T3133" i="1"/>
  <c r="S3133" i="1"/>
  <c r="R3133" i="1"/>
  <c r="Q3133" i="1"/>
  <c r="P3133" i="1"/>
  <c r="O3133" i="1"/>
  <c r="N3133" i="1"/>
  <c r="M3133" i="1"/>
  <c r="T3132" i="1"/>
  <c r="S3132" i="1"/>
  <c r="R3132" i="1"/>
  <c r="Q3132" i="1"/>
  <c r="P3132" i="1"/>
  <c r="O3132" i="1"/>
  <c r="N3132" i="1"/>
  <c r="M3132" i="1"/>
  <c r="T3131" i="1"/>
  <c r="S3131" i="1"/>
  <c r="R3131" i="1"/>
  <c r="Q3131" i="1"/>
  <c r="P3131" i="1"/>
  <c r="O3131" i="1"/>
  <c r="N3131" i="1"/>
  <c r="M3131" i="1"/>
  <c r="T3130" i="1"/>
  <c r="S3130" i="1"/>
  <c r="R3130" i="1"/>
  <c r="Q3130" i="1"/>
  <c r="P3130" i="1"/>
  <c r="O3130" i="1"/>
  <c r="N3130" i="1"/>
  <c r="M3130" i="1"/>
  <c r="T3129" i="1"/>
  <c r="S3129" i="1"/>
  <c r="R3129" i="1"/>
  <c r="Q3129" i="1"/>
  <c r="P3129" i="1"/>
  <c r="O3129" i="1"/>
  <c r="N3129" i="1"/>
  <c r="M3129" i="1"/>
  <c r="T3128" i="1"/>
  <c r="S3128" i="1"/>
  <c r="R3128" i="1"/>
  <c r="Q3128" i="1"/>
  <c r="P3128" i="1"/>
  <c r="O3128" i="1"/>
  <c r="N3128" i="1"/>
  <c r="M3128" i="1"/>
  <c r="T3127" i="1"/>
  <c r="S3127" i="1"/>
  <c r="R3127" i="1"/>
  <c r="Q3127" i="1"/>
  <c r="P3127" i="1"/>
  <c r="O3127" i="1"/>
  <c r="N3127" i="1"/>
  <c r="M3127" i="1"/>
  <c r="T3126" i="1"/>
  <c r="S3126" i="1"/>
  <c r="R3126" i="1"/>
  <c r="Q3126" i="1"/>
  <c r="P3126" i="1"/>
  <c r="O3126" i="1"/>
  <c r="N3126" i="1"/>
  <c r="M3126" i="1"/>
  <c r="T3125" i="1"/>
  <c r="S3125" i="1"/>
  <c r="R3125" i="1"/>
  <c r="Q3125" i="1"/>
  <c r="P3125" i="1"/>
  <c r="O3125" i="1"/>
  <c r="N3125" i="1"/>
  <c r="M3125" i="1"/>
  <c r="T3124" i="1"/>
  <c r="S3124" i="1"/>
  <c r="R3124" i="1"/>
  <c r="Q3124" i="1"/>
  <c r="P3124" i="1"/>
  <c r="O3124" i="1"/>
  <c r="N3124" i="1"/>
  <c r="M3124" i="1"/>
  <c r="T3123" i="1"/>
  <c r="S3123" i="1"/>
  <c r="R3123" i="1"/>
  <c r="Q3123" i="1"/>
  <c r="P3123" i="1"/>
  <c r="O3123" i="1"/>
  <c r="M3123" i="1"/>
  <c r="N3123" i="1" s="1"/>
  <c r="T3122" i="1"/>
  <c r="S3122" i="1"/>
  <c r="R3122" i="1"/>
  <c r="Q3122" i="1"/>
  <c r="P3122" i="1"/>
  <c r="O3122" i="1"/>
  <c r="M3122" i="1"/>
  <c r="N3122" i="1" s="1"/>
  <c r="T3121" i="1"/>
  <c r="S3121" i="1"/>
  <c r="R3121" i="1"/>
  <c r="Q3121" i="1"/>
  <c r="P3121" i="1"/>
  <c r="O3121" i="1"/>
  <c r="M3121" i="1"/>
  <c r="N3121" i="1" s="1"/>
  <c r="T3120" i="1"/>
  <c r="S3120" i="1"/>
  <c r="R3120" i="1"/>
  <c r="Q3120" i="1"/>
  <c r="P3120" i="1"/>
  <c r="O3120" i="1"/>
  <c r="M3120" i="1"/>
  <c r="N3120" i="1" s="1"/>
  <c r="T3119" i="1"/>
  <c r="S3119" i="1"/>
  <c r="R3119" i="1"/>
  <c r="Q3119" i="1"/>
  <c r="P3119" i="1"/>
  <c r="O3119" i="1"/>
  <c r="N3119" i="1"/>
  <c r="M3119" i="1"/>
  <c r="T3118" i="1"/>
  <c r="S3118" i="1"/>
  <c r="R3118" i="1"/>
  <c r="Q3118" i="1"/>
  <c r="P3118" i="1"/>
  <c r="O3118" i="1"/>
  <c r="N3118" i="1"/>
  <c r="M3118" i="1"/>
  <c r="T3117" i="1"/>
  <c r="S3117" i="1"/>
  <c r="R3117" i="1"/>
  <c r="Q3117" i="1"/>
  <c r="P3117" i="1"/>
  <c r="O3117" i="1"/>
  <c r="M3117" i="1"/>
  <c r="N3117" i="1" s="1"/>
  <c r="T3116" i="1"/>
  <c r="S3116" i="1"/>
  <c r="R3116" i="1"/>
  <c r="Q3116" i="1"/>
  <c r="P3116" i="1"/>
  <c r="O3116" i="1"/>
  <c r="M3116" i="1"/>
  <c r="N3116" i="1" s="1"/>
  <c r="T3115" i="1"/>
  <c r="S3115" i="1"/>
  <c r="R3115" i="1"/>
  <c r="Q3115" i="1"/>
  <c r="P3115" i="1"/>
  <c r="O3115" i="1"/>
  <c r="M3115" i="1"/>
  <c r="N3115" i="1" s="1"/>
  <c r="T3114" i="1"/>
  <c r="S3114" i="1"/>
  <c r="R3114" i="1"/>
  <c r="Q3114" i="1"/>
  <c r="P3114" i="1"/>
  <c r="O3114" i="1"/>
  <c r="M3114" i="1"/>
  <c r="N3114" i="1" s="1"/>
  <c r="T3113" i="1"/>
  <c r="S3113" i="1"/>
  <c r="R3113" i="1"/>
  <c r="Q3113" i="1"/>
  <c r="P3113" i="1"/>
  <c r="O3113" i="1"/>
  <c r="M3113" i="1"/>
  <c r="N3113" i="1" s="1"/>
  <c r="T3112" i="1"/>
  <c r="S3112" i="1"/>
  <c r="R3112" i="1"/>
  <c r="Q3112" i="1"/>
  <c r="P3112" i="1"/>
  <c r="O3112" i="1"/>
  <c r="M3112" i="1"/>
  <c r="N3112" i="1" s="1"/>
  <c r="T3111" i="1"/>
  <c r="S3111" i="1"/>
  <c r="R3111" i="1"/>
  <c r="Q3111" i="1"/>
  <c r="P3111" i="1"/>
  <c r="O3111" i="1"/>
  <c r="M3111" i="1"/>
  <c r="N3111" i="1" s="1"/>
  <c r="T3110" i="1"/>
  <c r="S3110" i="1"/>
  <c r="R3110" i="1"/>
  <c r="Q3110" i="1"/>
  <c r="P3110" i="1"/>
  <c r="O3110" i="1"/>
  <c r="M3110" i="1"/>
  <c r="N3110" i="1" s="1"/>
  <c r="T3109" i="1"/>
  <c r="S3109" i="1"/>
  <c r="R3109" i="1"/>
  <c r="Q3109" i="1"/>
  <c r="P3109" i="1"/>
  <c r="O3109" i="1"/>
  <c r="M3109" i="1"/>
  <c r="N3109" i="1" s="1"/>
  <c r="T3108" i="1"/>
  <c r="S3108" i="1"/>
  <c r="R3108" i="1"/>
  <c r="Q3108" i="1"/>
  <c r="P3108" i="1"/>
  <c r="O3108" i="1"/>
  <c r="M3108" i="1"/>
  <c r="N3108" i="1" s="1"/>
  <c r="T3107" i="1"/>
  <c r="S3107" i="1"/>
  <c r="R3107" i="1"/>
  <c r="Q3107" i="1"/>
  <c r="P3107" i="1"/>
  <c r="O3107" i="1"/>
  <c r="M3107" i="1"/>
  <c r="N3107" i="1" s="1"/>
  <c r="T3106" i="1"/>
  <c r="S3106" i="1"/>
  <c r="R3106" i="1"/>
  <c r="Q3106" i="1"/>
  <c r="P3106" i="1"/>
  <c r="O3106" i="1"/>
  <c r="M3106" i="1"/>
  <c r="N3106" i="1" s="1"/>
  <c r="T3105" i="1"/>
  <c r="S3105" i="1"/>
  <c r="R3105" i="1"/>
  <c r="Q3105" i="1"/>
  <c r="P3105" i="1"/>
  <c r="O3105" i="1"/>
  <c r="M3105" i="1"/>
  <c r="N3105" i="1" s="1"/>
  <c r="T3104" i="1"/>
  <c r="S3104" i="1"/>
  <c r="R3104" i="1"/>
  <c r="Q3104" i="1"/>
  <c r="P3104" i="1"/>
  <c r="O3104" i="1"/>
  <c r="M3104" i="1"/>
  <c r="N3104" i="1" s="1"/>
  <c r="T3103" i="1"/>
  <c r="S3103" i="1"/>
  <c r="R3103" i="1"/>
  <c r="Q3103" i="1"/>
  <c r="P3103" i="1"/>
  <c r="O3103" i="1"/>
  <c r="M3103" i="1"/>
  <c r="N3103" i="1" s="1"/>
  <c r="T3102" i="1"/>
  <c r="S3102" i="1"/>
  <c r="R3102" i="1"/>
  <c r="Q3102" i="1"/>
  <c r="P3102" i="1"/>
  <c r="O3102" i="1"/>
  <c r="M3102" i="1"/>
  <c r="N3102" i="1" s="1"/>
  <c r="T3101" i="1"/>
  <c r="S3101" i="1"/>
  <c r="R3101" i="1"/>
  <c r="Q3101" i="1"/>
  <c r="P3101" i="1"/>
  <c r="O3101" i="1"/>
  <c r="M3101" i="1"/>
  <c r="N3101" i="1" s="1"/>
  <c r="T3100" i="1"/>
  <c r="S3100" i="1"/>
  <c r="R3100" i="1"/>
  <c r="Q3100" i="1"/>
  <c r="P3100" i="1"/>
  <c r="O3100" i="1"/>
  <c r="M3100" i="1"/>
  <c r="N3100" i="1" s="1"/>
  <c r="T3099" i="1"/>
  <c r="S3099" i="1"/>
  <c r="R3099" i="1"/>
  <c r="Q3099" i="1"/>
  <c r="P3099" i="1"/>
  <c r="O3099" i="1"/>
  <c r="M3099" i="1"/>
  <c r="N3099" i="1" s="1"/>
  <c r="T3098" i="1"/>
  <c r="S3098" i="1"/>
  <c r="R3098" i="1"/>
  <c r="Q3098" i="1"/>
  <c r="P3098" i="1"/>
  <c r="O3098" i="1"/>
  <c r="M3098" i="1"/>
  <c r="N3098" i="1" s="1"/>
  <c r="T3097" i="1"/>
  <c r="S3097" i="1"/>
  <c r="R3097" i="1"/>
  <c r="Q3097" i="1"/>
  <c r="P3097" i="1"/>
  <c r="O3097" i="1"/>
  <c r="M3097" i="1"/>
  <c r="N3097" i="1" s="1"/>
  <c r="T3096" i="1"/>
  <c r="S3096" i="1"/>
  <c r="R3096" i="1"/>
  <c r="Q3096" i="1"/>
  <c r="P3096" i="1"/>
  <c r="O3096" i="1"/>
  <c r="M3096" i="1"/>
  <c r="N3096" i="1" s="1"/>
  <c r="T3095" i="1"/>
  <c r="S3095" i="1"/>
  <c r="R3095" i="1"/>
  <c r="Q3095" i="1"/>
  <c r="P3095" i="1"/>
  <c r="O3095" i="1"/>
  <c r="M3095" i="1"/>
  <c r="N3095" i="1" s="1"/>
  <c r="T3094" i="1"/>
  <c r="S3094" i="1"/>
  <c r="R3094" i="1"/>
  <c r="Q3094" i="1"/>
  <c r="P3094" i="1"/>
  <c r="O3094" i="1"/>
  <c r="M3094" i="1"/>
  <c r="N3094" i="1" s="1"/>
  <c r="T3093" i="1"/>
  <c r="S3093" i="1"/>
  <c r="R3093" i="1"/>
  <c r="Q3093" i="1"/>
  <c r="P3093" i="1"/>
  <c r="O3093" i="1"/>
  <c r="M3093" i="1"/>
  <c r="N3093" i="1" s="1"/>
  <c r="T3092" i="1"/>
  <c r="S3092" i="1"/>
  <c r="R3092" i="1"/>
  <c r="Q3092" i="1"/>
  <c r="P3092" i="1"/>
  <c r="O3092" i="1"/>
  <c r="M3092" i="1"/>
  <c r="N3092" i="1" s="1"/>
  <c r="T3091" i="1"/>
  <c r="S3091" i="1"/>
  <c r="R3091" i="1"/>
  <c r="Q3091" i="1"/>
  <c r="P3091" i="1"/>
  <c r="O3091" i="1"/>
  <c r="M3091" i="1"/>
  <c r="N3091" i="1" s="1"/>
  <c r="T3090" i="1"/>
  <c r="S3090" i="1"/>
  <c r="R3090" i="1"/>
  <c r="Q3090" i="1"/>
  <c r="P3090" i="1"/>
  <c r="O3090" i="1"/>
  <c r="M3090" i="1"/>
  <c r="N3090" i="1" s="1"/>
  <c r="T3089" i="1"/>
  <c r="S3089" i="1"/>
  <c r="R3089" i="1"/>
  <c r="Q3089" i="1"/>
  <c r="P3089" i="1"/>
  <c r="O3089" i="1"/>
  <c r="M3089" i="1"/>
  <c r="N3089" i="1" s="1"/>
  <c r="T3088" i="1"/>
  <c r="S3088" i="1"/>
  <c r="R3088" i="1"/>
  <c r="Q3088" i="1"/>
  <c r="P3088" i="1"/>
  <c r="O3088" i="1"/>
  <c r="M3088" i="1"/>
  <c r="N3088" i="1" s="1"/>
  <c r="T3087" i="1"/>
  <c r="S3087" i="1"/>
  <c r="R3087" i="1"/>
  <c r="Q3087" i="1"/>
  <c r="P3087" i="1"/>
  <c r="O3087" i="1"/>
  <c r="M3087" i="1"/>
  <c r="N3087" i="1" s="1"/>
  <c r="T3086" i="1"/>
  <c r="S3086" i="1"/>
  <c r="R3086" i="1"/>
  <c r="Q3086" i="1"/>
  <c r="P3086" i="1"/>
  <c r="O3086" i="1"/>
  <c r="M3086" i="1"/>
  <c r="N3086" i="1" s="1"/>
  <c r="T3085" i="1"/>
  <c r="S3085" i="1"/>
  <c r="R3085" i="1"/>
  <c r="Q3085" i="1"/>
  <c r="P3085" i="1"/>
  <c r="O3085" i="1"/>
  <c r="M3085" i="1"/>
  <c r="N3085" i="1" s="1"/>
  <c r="T3084" i="1"/>
  <c r="S3084" i="1"/>
  <c r="R3084" i="1"/>
  <c r="Q3084" i="1"/>
  <c r="P3084" i="1"/>
  <c r="O3084" i="1"/>
  <c r="M3084" i="1"/>
  <c r="N3084" i="1" s="1"/>
  <c r="T3083" i="1"/>
  <c r="S3083" i="1"/>
  <c r="R3083" i="1"/>
  <c r="Q3083" i="1"/>
  <c r="P3083" i="1"/>
  <c r="O3083" i="1"/>
  <c r="M3083" i="1"/>
  <c r="N3083" i="1" s="1"/>
  <c r="T3082" i="1"/>
  <c r="S3082" i="1"/>
  <c r="R3082" i="1"/>
  <c r="Q3082" i="1"/>
  <c r="P3082" i="1"/>
  <c r="O3082" i="1"/>
  <c r="M3082" i="1"/>
  <c r="N3082" i="1" s="1"/>
  <c r="T3081" i="1"/>
  <c r="S3081" i="1"/>
  <c r="R3081" i="1"/>
  <c r="Q3081" i="1"/>
  <c r="P3081" i="1"/>
  <c r="O3081" i="1"/>
  <c r="M3081" i="1"/>
  <c r="N3081" i="1" s="1"/>
  <c r="T3080" i="1"/>
  <c r="S3080" i="1"/>
  <c r="R3080" i="1"/>
  <c r="Q3080" i="1"/>
  <c r="P3080" i="1"/>
  <c r="O3080" i="1"/>
  <c r="M3080" i="1"/>
  <c r="N3080" i="1" s="1"/>
  <c r="T3079" i="1"/>
  <c r="S3079" i="1"/>
  <c r="R3079" i="1"/>
  <c r="Q3079" i="1"/>
  <c r="P3079" i="1"/>
  <c r="O3079" i="1"/>
  <c r="M3079" i="1"/>
  <c r="N3079" i="1" s="1"/>
  <c r="T3078" i="1"/>
  <c r="S3078" i="1"/>
  <c r="R3078" i="1"/>
  <c r="Q3078" i="1"/>
  <c r="P3078" i="1"/>
  <c r="O3078" i="1"/>
  <c r="M3078" i="1"/>
  <c r="N3078" i="1" s="1"/>
  <c r="T3077" i="1"/>
  <c r="S3077" i="1"/>
  <c r="R3077" i="1"/>
  <c r="Q3077" i="1"/>
  <c r="P3077" i="1"/>
  <c r="O3077" i="1"/>
  <c r="M3077" i="1"/>
  <c r="N3077" i="1" s="1"/>
  <c r="T3076" i="1"/>
  <c r="S3076" i="1"/>
  <c r="R3076" i="1"/>
  <c r="Q3076" i="1"/>
  <c r="P3076" i="1"/>
  <c r="O3076" i="1"/>
  <c r="M3076" i="1"/>
  <c r="N3076" i="1" s="1"/>
  <c r="T3075" i="1"/>
  <c r="S3075" i="1"/>
  <c r="R3075" i="1"/>
  <c r="Q3075" i="1"/>
  <c r="P3075" i="1"/>
  <c r="O3075" i="1"/>
  <c r="N3075" i="1"/>
  <c r="M3075" i="1"/>
  <c r="T3074" i="1"/>
  <c r="S3074" i="1"/>
  <c r="R3074" i="1"/>
  <c r="Q3074" i="1"/>
  <c r="P3074" i="1"/>
  <c r="O3074" i="1"/>
  <c r="N3074" i="1"/>
  <c r="M3074" i="1"/>
  <c r="T3073" i="1"/>
  <c r="S3073" i="1"/>
  <c r="R3073" i="1"/>
  <c r="Q3073" i="1"/>
  <c r="P3073" i="1"/>
  <c r="O3073" i="1"/>
  <c r="N3073" i="1"/>
  <c r="M3073" i="1"/>
  <c r="T3072" i="1"/>
  <c r="S3072" i="1"/>
  <c r="R3072" i="1"/>
  <c r="Q3072" i="1"/>
  <c r="P3072" i="1"/>
  <c r="O3072" i="1"/>
  <c r="N3072" i="1"/>
  <c r="M3072" i="1"/>
  <c r="T3071" i="1"/>
  <c r="S3071" i="1"/>
  <c r="R3071" i="1"/>
  <c r="Q3071" i="1"/>
  <c r="P3071" i="1"/>
  <c r="O3071" i="1"/>
  <c r="N3071" i="1"/>
  <c r="M3071" i="1"/>
  <c r="T3070" i="1"/>
  <c r="S3070" i="1"/>
  <c r="R3070" i="1"/>
  <c r="Q3070" i="1"/>
  <c r="P3070" i="1"/>
  <c r="O3070" i="1"/>
  <c r="N3070" i="1"/>
  <c r="M3070" i="1"/>
  <c r="T3069" i="1"/>
  <c r="S3069" i="1"/>
  <c r="R3069" i="1"/>
  <c r="Q3069" i="1"/>
  <c r="P3069" i="1"/>
  <c r="O3069" i="1"/>
  <c r="N3069" i="1"/>
  <c r="M3069" i="1"/>
  <c r="T3068" i="1"/>
  <c r="S3068" i="1"/>
  <c r="R3068" i="1"/>
  <c r="Q3068" i="1"/>
  <c r="P3068" i="1"/>
  <c r="O3068" i="1"/>
  <c r="N3068" i="1"/>
  <c r="M3068" i="1"/>
  <c r="T3067" i="1"/>
  <c r="S3067" i="1"/>
  <c r="R3067" i="1"/>
  <c r="Q3067" i="1"/>
  <c r="P3067" i="1"/>
  <c r="O3067" i="1"/>
  <c r="N3067" i="1"/>
  <c r="M3067" i="1"/>
  <c r="T3066" i="1"/>
  <c r="S3066" i="1"/>
  <c r="R3066" i="1"/>
  <c r="Q3066" i="1"/>
  <c r="P3066" i="1"/>
  <c r="O3066" i="1"/>
  <c r="N3066" i="1"/>
  <c r="M3066" i="1"/>
  <c r="T3065" i="1"/>
  <c r="S3065" i="1"/>
  <c r="R3065" i="1"/>
  <c r="Q3065" i="1"/>
  <c r="P3065" i="1"/>
  <c r="O3065" i="1"/>
  <c r="N3065" i="1"/>
  <c r="M3065" i="1"/>
  <c r="T3064" i="1"/>
  <c r="S3064" i="1"/>
  <c r="R3064" i="1"/>
  <c r="Q3064" i="1"/>
  <c r="P3064" i="1"/>
  <c r="O3064" i="1"/>
  <c r="N3064" i="1"/>
  <c r="M3064" i="1"/>
  <c r="T3063" i="1"/>
  <c r="S3063" i="1"/>
  <c r="R3063" i="1"/>
  <c r="Q3063" i="1"/>
  <c r="P3063" i="1"/>
  <c r="O3063" i="1"/>
  <c r="N3063" i="1"/>
  <c r="M3063" i="1"/>
  <c r="T3062" i="1"/>
  <c r="S3062" i="1"/>
  <c r="R3062" i="1"/>
  <c r="Q3062" i="1"/>
  <c r="P3062" i="1"/>
  <c r="O3062" i="1"/>
  <c r="N3062" i="1"/>
  <c r="M3062" i="1"/>
  <c r="T3061" i="1"/>
  <c r="S3061" i="1"/>
  <c r="R3061" i="1"/>
  <c r="Q3061" i="1"/>
  <c r="P3061" i="1"/>
  <c r="O3061" i="1"/>
  <c r="N3061" i="1"/>
  <c r="M3061" i="1"/>
  <c r="T3060" i="1"/>
  <c r="S3060" i="1"/>
  <c r="R3060" i="1"/>
  <c r="Q3060" i="1"/>
  <c r="P3060" i="1"/>
  <c r="O3060" i="1"/>
  <c r="N3060" i="1"/>
  <c r="M3060" i="1"/>
  <c r="T3059" i="1"/>
  <c r="S3059" i="1"/>
  <c r="R3059" i="1"/>
  <c r="Q3059" i="1"/>
  <c r="P3059" i="1"/>
  <c r="O3059" i="1"/>
  <c r="N3059" i="1"/>
  <c r="M3059" i="1"/>
  <c r="T3058" i="1"/>
  <c r="S3058" i="1"/>
  <c r="R3058" i="1"/>
  <c r="Q3058" i="1"/>
  <c r="P3058" i="1"/>
  <c r="O3058" i="1"/>
  <c r="M3058" i="1"/>
  <c r="N3058" i="1" s="1"/>
  <c r="T3057" i="1"/>
  <c r="S3057" i="1"/>
  <c r="R3057" i="1"/>
  <c r="Q3057" i="1"/>
  <c r="P3057" i="1"/>
  <c r="O3057" i="1"/>
  <c r="M3057" i="1"/>
  <c r="N3057" i="1" s="1"/>
  <c r="T3056" i="1"/>
  <c r="S3056" i="1"/>
  <c r="R3056" i="1"/>
  <c r="Q3056" i="1"/>
  <c r="P3056" i="1"/>
  <c r="O3056" i="1"/>
  <c r="M3056" i="1"/>
  <c r="N3056" i="1" s="1"/>
  <c r="T3055" i="1"/>
  <c r="S3055" i="1"/>
  <c r="R3055" i="1"/>
  <c r="Q3055" i="1"/>
  <c r="P3055" i="1"/>
  <c r="O3055" i="1"/>
  <c r="M3055" i="1"/>
  <c r="N3055" i="1" s="1"/>
  <c r="T3054" i="1"/>
  <c r="S3054" i="1"/>
  <c r="R3054" i="1"/>
  <c r="Q3054" i="1"/>
  <c r="P3054" i="1"/>
  <c r="O3054" i="1"/>
  <c r="M3054" i="1"/>
  <c r="N3054" i="1" s="1"/>
  <c r="T3053" i="1"/>
  <c r="S3053" i="1"/>
  <c r="R3053" i="1"/>
  <c r="Q3053" i="1"/>
  <c r="P3053" i="1"/>
  <c r="O3053" i="1"/>
  <c r="M3053" i="1"/>
  <c r="N3053" i="1" s="1"/>
  <c r="T3052" i="1"/>
  <c r="S3052" i="1"/>
  <c r="R3052" i="1"/>
  <c r="Q3052" i="1"/>
  <c r="P3052" i="1"/>
  <c r="O3052" i="1"/>
  <c r="M3052" i="1"/>
  <c r="N3052" i="1" s="1"/>
  <c r="T3051" i="1"/>
  <c r="S3051" i="1"/>
  <c r="R3051" i="1"/>
  <c r="Q3051" i="1"/>
  <c r="P3051" i="1"/>
  <c r="O3051" i="1"/>
  <c r="M3051" i="1"/>
  <c r="N3051" i="1" s="1"/>
  <c r="T3050" i="1"/>
  <c r="S3050" i="1"/>
  <c r="R3050" i="1"/>
  <c r="Q3050" i="1"/>
  <c r="P3050" i="1"/>
  <c r="O3050" i="1"/>
  <c r="M3050" i="1"/>
  <c r="N3050" i="1" s="1"/>
  <c r="T3049" i="1"/>
  <c r="S3049" i="1"/>
  <c r="R3049" i="1"/>
  <c r="Q3049" i="1"/>
  <c r="P3049" i="1"/>
  <c r="O3049" i="1"/>
  <c r="M3049" i="1"/>
  <c r="N3049" i="1" s="1"/>
  <c r="T3048" i="1"/>
  <c r="S3048" i="1"/>
  <c r="R3048" i="1"/>
  <c r="Q3048" i="1"/>
  <c r="P3048" i="1"/>
  <c r="O3048" i="1"/>
  <c r="M3048" i="1"/>
  <c r="N3048" i="1" s="1"/>
  <c r="T3047" i="1"/>
  <c r="S3047" i="1"/>
  <c r="R3047" i="1"/>
  <c r="Q3047" i="1"/>
  <c r="P3047" i="1"/>
  <c r="O3047" i="1"/>
  <c r="M3047" i="1"/>
  <c r="N3047" i="1" s="1"/>
  <c r="T3046" i="1"/>
  <c r="S3046" i="1"/>
  <c r="R3046" i="1"/>
  <c r="Q3046" i="1"/>
  <c r="P3046" i="1"/>
  <c r="O3046" i="1"/>
  <c r="M3046" i="1"/>
  <c r="N3046" i="1" s="1"/>
  <c r="T3045" i="1"/>
  <c r="S3045" i="1"/>
  <c r="R3045" i="1"/>
  <c r="Q3045" i="1"/>
  <c r="P3045" i="1"/>
  <c r="O3045" i="1"/>
  <c r="M3045" i="1"/>
  <c r="N3045" i="1" s="1"/>
  <c r="T3044" i="1"/>
  <c r="S3044" i="1"/>
  <c r="R3044" i="1"/>
  <c r="Q3044" i="1"/>
  <c r="P3044" i="1"/>
  <c r="O3044" i="1"/>
  <c r="M3044" i="1"/>
  <c r="N3044" i="1" s="1"/>
  <c r="T3043" i="1"/>
  <c r="S3043" i="1"/>
  <c r="R3043" i="1"/>
  <c r="Q3043" i="1"/>
  <c r="P3043" i="1"/>
  <c r="O3043" i="1"/>
  <c r="N3043" i="1"/>
  <c r="M3043" i="1"/>
  <c r="T3042" i="1"/>
  <c r="S3042" i="1"/>
  <c r="R3042" i="1"/>
  <c r="Q3042" i="1"/>
  <c r="P3042" i="1"/>
  <c r="O3042" i="1"/>
  <c r="N3042" i="1"/>
  <c r="M3042" i="1"/>
  <c r="T3041" i="1"/>
  <c r="S3041" i="1"/>
  <c r="R3041" i="1"/>
  <c r="Q3041" i="1"/>
  <c r="P3041" i="1"/>
  <c r="O3041" i="1"/>
  <c r="N3041" i="1"/>
  <c r="M3041" i="1"/>
  <c r="T3040" i="1"/>
  <c r="S3040" i="1"/>
  <c r="R3040" i="1"/>
  <c r="Q3040" i="1"/>
  <c r="P3040" i="1"/>
  <c r="O3040" i="1"/>
  <c r="N3040" i="1"/>
  <c r="M3040" i="1"/>
  <c r="T3039" i="1"/>
  <c r="S3039" i="1"/>
  <c r="R3039" i="1"/>
  <c r="Q3039" i="1"/>
  <c r="P3039" i="1"/>
  <c r="O3039" i="1"/>
  <c r="N3039" i="1"/>
  <c r="M3039" i="1"/>
  <c r="T3038" i="1"/>
  <c r="S3038" i="1"/>
  <c r="R3038" i="1"/>
  <c r="Q3038" i="1"/>
  <c r="P3038" i="1"/>
  <c r="O3038" i="1"/>
  <c r="N3038" i="1"/>
  <c r="M3038" i="1"/>
  <c r="T3037" i="1"/>
  <c r="S3037" i="1"/>
  <c r="R3037" i="1"/>
  <c r="Q3037" i="1"/>
  <c r="P3037" i="1"/>
  <c r="O3037" i="1"/>
  <c r="N3037" i="1"/>
  <c r="M3037" i="1"/>
  <c r="T3036" i="1"/>
  <c r="S3036" i="1"/>
  <c r="R3036" i="1"/>
  <c r="Q3036" i="1"/>
  <c r="P3036" i="1"/>
  <c r="O3036" i="1"/>
  <c r="N3036" i="1"/>
  <c r="M3036" i="1"/>
  <c r="T3035" i="1"/>
  <c r="S3035" i="1"/>
  <c r="R3035" i="1"/>
  <c r="Q3035" i="1"/>
  <c r="P3035" i="1"/>
  <c r="O3035" i="1"/>
  <c r="N3035" i="1"/>
  <c r="M3035" i="1"/>
  <c r="T3034" i="1"/>
  <c r="S3034" i="1"/>
  <c r="R3034" i="1"/>
  <c r="Q3034" i="1"/>
  <c r="P3034" i="1"/>
  <c r="O3034" i="1"/>
  <c r="N3034" i="1"/>
  <c r="M3034" i="1"/>
  <c r="T3033" i="1"/>
  <c r="S3033" i="1"/>
  <c r="R3033" i="1"/>
  <c r="Q3033" i="1"/>
  <c r="P3033" i="1"/>
  <c r="O3033" i="1"/>
  <c r="N3033" i="1"/>
  <c r="M3033" i="1"/>
  <c r="T3032" i="1"/>
  <c r="S3032" i="1"/>
  <c r="R3032" i="1"/>
  <c r="Q3032" i="1"/>
  <c r="P3032" i="1"/>
  <c r="O3032" i="1"/>
  <c r="N3032" i="1"/>
  <c r="M3032" i="1"/>
  <c r="T3031" i="1"/>
  <c r="S3031" i="1"/>
  <c r="R3031" i="1"/>
  <c r="Q3031" i="1"/>
  <c r="P3031" i="1"/>
  <c r="O3031" i="1"/>
  <c r="N3031" i="1"/>
  <c r="M3031" i="1"/>
  <c r="T3030" i="1"/>
  <c r="S3030" i="1"/>
  <c r="R3030" i="1"/>
  <c r="Q3030" i="1"/>
  <c r="P3030" i="1"/>
  <c r="O3030" i="1"/>
  <c r="M3030" i="1"/>
  <c r="N3030" i="1" s="1"/>
  <c r="T3029" i="1"/>
  <c r="S3029" i="1"/>
  <c r="R3029" i="1"/>
  <c r="Q3029" i="1"/>
  <c r="P3029" i="1"/>
  <c r="O3029" i="1"/>
  <c r="M3029" i="1"/>
  <c r="N3029" i="1" s="1"/>
  <c r="T3028" i="1"/>
  <c r="S3028" i="1"/>
  <c r="R3028" i="1"/>
  <c r="Q3028" i="1"/>
  <c r="P3028" i="1"/>
  <c r="O3028" i="1"/>
  <c r="M3028" i="1"/>
  <c r="N3028" i="1" s="1"/>
  <c r="T3027" i="1"/>
  <c r="S3027" i="1"/>
  <c r="R3027" i="1"/>
  <c r="Q3027" i="1"/>
  <c r="P3027" i="1"/>
  <c r="O3027" i="1"/>
  <c r="M3027" i="1"/>
  <c r="N3027" i="1" s="1"/>
  <c r="T3026" i="1"/>
  <c r="S3026" i="1"/>
  <c r="R3026" i="1"/>
  <c r="Q3026" i="1"/>
  <c r="P3026" i="1"/>
  <c r="O3026" i="1"/>
  <c r="M3026" i="1"/>
  <c r="N3026" i="1" s="1"/>
  <c r="T3025" i="1"/>
  <c r="S3025" i="1"/>
  <c r="R3025" i="1"/>
  <c r="Q3025" i="1"/>
  <c r="P3025" i="1"/>
  <c r="O3025" i="1"/>
  <c r="M3025" i="1"/>
  <c r="N3025" i="1" s="1"/>
  <c r="T3024" i="1"/>
  <c r="S3024" i="1"/>
  <c r="R3024" i="1"/>
  <c r="Q3024" i="1"/>
  <c r="P3024" i="1"/>
  <c r="O3024" i="1"/>
  <c r="M3024" i="1"/>
  <c r="N3024" i="1" s="1"/>
  <c r="T3023" i="1"/>
  <c r="S3023" i="1"/>
  <c r="R3023" i="1"/>
  <c r="Q3023" i="1"/>
  <c r="P3023" i="1"/>
  <c r="O3023" i="1"/>
  <c r="M3023" i="1"/>
  <c r="N3023" i="1" s="1"/>
  <c r="T3022" i="1"/>
  <c r="S3022" i="1"/>
  <c r="R3022" i="1"/>
  <c r="Q3022" i="1"/>
  <c r="P3022" i="1"/>
  <c r="O3022" i="1"/>
  <c r="N3022" i="1"/>
  <c r="M3022" i="1"/>
  <c r="T3021" i="1"/>
  <c r="S3021" i="1"/>
  <c r="R3021" i="1"/>
  <c r="Q3021" i="1"/>
  <c r="P3021" i="1"/>
  <c r="O3021" i="1"/>
  <c r="N3021" i="1"/>
  <c r="M3021" i="1"/>
  <c r="T3020" i="1"/>
  <c r="S3020" i="1"/>
  <c r="R3020" i="1"/>
  <c r="Q3020" i="1"/>
  <c r="P3020" i="1"/>
  <c r="O3020" i="1"/>
  <c r="N3020" i="1"/>
  <c r="M3020" i="1"/>
  <c r="T3019" i="1"/>
  <c r="S3019" i="1"/>
  <c r="R3019" i="1"/>
  <c r="Q3019" i="1"/>
  <c r="P3019" i="1"/>
  <c r="O3019" i="1"/>
  <c r="N3019" i="1"/>
  <c r="M3019" i="1"/>
  <c r="T3018" i="1"/>
  <c r="S3018" i="1"/>
  <c r="R3018" i="1"/>
  <c r="Q3018" i="1"/>
  <c r="P3018" i="1"/>
  <c r="O3018" i="1"/>
  <c r="N3018" i="1"/>
  <c r="M3018" i="1"/>
  <c r="T3017" i="1"/>
  <c r="S3017" i="1"/>
  <c r="R3017" i="1"/>
  <c r="Q3017" i="1"/>
  <c r="P3017" i="1"/>
  <c r="O3017" i="1"/>
  <c r="M3017" i="1"/>
  <c r="N3017" i="1" s="1"/>
  <c r="T3016" i="1"/>
  <c r="S3016" i="1"/>
  <c r="R3016" i="1"/>
  <c r="Q3016" i="1"/>
  <c r="P3016" i="1"/>
  <c r="O3016" i="1"/>
  <c r="N3016" i="1"/>
  <c r="M3016" i="1"/>
  <c r="T3015" i="1"/>
  <c r="S3015" i="1"/>
  <c r="R3015" i="1"/>
  <c r="Q3015" i="1"/>
  <c r="P3015" i="1"/>
  <c r="O3015" i="1"/>
  <c r="N3015" i="1"/>
  <c r="M3015" i="1"/>
  <c r="T3014" i="1"/>
  <c r="S3014" i="1"/>
  <c r="R3014" i="1"/>
  <c r="Q3014" i="1"/>
  <c r="P3014" i="1"/>
  <c r="O3014" i="1"/>
  <c r="N3014" i="1"/>
  <c r="M3014" i="1"/>
  <c r="T3013" i="1"/>
  <c r="S3013" i="1"/>
  <c r="R3013" i="1"/>
  <c r="Q3013" i="1"/>
  <c r="P3013" i="1"/>
  <c r="O3013" i="1"/>
  <c r="N3013" i="1"/>
  <c r="M3013" i="1"/>
  <c r="T3012" i="1"/>
  <c r="S3012" i="1"/>
  <c r="R3012" i="1"/>
  <c r="Q3012" i="1"/>
  <c r="P3012" i="1"/>
  <c r="O3012" i="1"/>
  <c r="N3012" i="1"/>
  <c r="M3012" i="1"/>
  <c r="T3011" i="1"/>
  <c r="S3011" i="1"/>
  <c r="R3011" i="1"/>
  <c r="Q3011" i="1"/>
  <c r="P3011" i="1"/>
  <c r="O3011" i="1"/>
  <c r="M3011" i="1"/>
  <c r="N3011" i="1" s="1"/>
  <c r="T3010" i="1"/>
  <c r="S3010" i="1"/>
  <c r="R3010" i="1"/>
  <c r="Q3010" i="1"/>
  <c r="P3010" i="1"/>
  <c r="O3010" i="1"/>
  <c r="M3010" i="1"/>
  <c r="N3010" i="1" s="1"/>
  <c r="T3009" i="1"/>
  <c r="S3009" i="1"/>
  <c r="R3009" i="1"/>
  <c r="Q3009" i="1"/>
  <c r="P3009" i="1"/>
  <c r="O3009" i="1"/>
  <c r="M3009" i="1"/>
  <c r="N3009" i="1" s="1"/>
  <c r="T3008" i="1"/>
  <c r="S3008" i="1"/>
  <c r="R3008" i="1"/>
  <c r="Q3008" i="1"/>
  <c r="P3008" i="1"/>
  <c r="O3008" i="1"/>
  <c r="M3008" i="1"/>
  <c r="N3008" i="1" s="1"/>
  <c r="T3007" i="1"/>
  <c r="S3007" i="1"/>
  <c r="R3007" i="1"/>
  <c r="Q3007" i="1"/>
  <c r="P3007" i="1"/>
  <c r="O3007" i="1"/>
  <c r="N3007" i="1"/>
  <c r="M3007" i="1"/>
  <c r="T3006" i="1"/>
  <c r="S3006" i="1"/>
  <c r="R3006" i="1"/>
  <c r="Q3006" i="1"/>
  <c r="P3006" i="1"/>
  <c r="O3006" i="1"/>
  <c r="N3006" i="1"/>
  <c r="M3006" i="1"/>
  <c r="T3005" i="1"/>
  <c r="S3005" i="1"/>
  <c r="R3005" i="1"/>
  <c r="Q3005" i="1"/>
  <c r="P3005" i="1"/>
  <c r="O3005" i="1"/>
  <c r="N3005" i="1"/>
  <c r="M3005" i="1"/>
  <c r="T3004" i="1"/>
  <c r="S3004" i="1"/>
  <c r="R3004" i="1"/>
  <c r="Q3004" i="1"/>
  <c r="P3004" i="1"/>
  <c r="O3004" i="1"/>
  <c r="N3004" i="1"/>
  <c r="M3004" i="1"/>
  <c r="T3003" i="1"/>
  <c r="S3003" i="1"/>
  <c r="R3003" i="1"/>
  <c r="Q3003" i="1"/>
  <c r="P3003" i="1"/>
  <c r="O3003" i="1"/>
  <c r="N3003" i="1"/>
  <c r="M3003" i="1"/>
  <c r="T3002" i="1"/>
  <c r="S3002" i="1"/>
  <c r="R3002" i="1"/>
  <c r="Q3002" i="1"/>
  <c r="P3002" i="1"/>
  <c r="O3002" i="1"/>
  <c r="N3002" i="1"/>
  <c r="M3002" i="1"/>
  <c r="T3001" i="1"/>
  <c r="S3001" i="1"/>
  <c r="R3001" i="1"/>
  <c r="Q3001" i="1"/>
  <c r="P3001" i="1"/>
  <c r="O3001" i="1"/>
  <c r="N3001" i="1"/>
  <c r="M3001" i="1"/>
  <c r="T3000" i="1"/>
  <c r="S3000" i="1"/>
  <c r="R3000" i="1"/>
  <c r="Q3000" i="1"/>
  <c r="P3000" i="1"/>
  <c r="O3000" i="1"/>
  <c r="N3000" i="1"/>
  <c r="M3000" i="1"/>
  <c r="T2999" i="1"/>
  <c r="S2999" i="1"/>
  <c r="R2999" i="1"/>
  <c r="Q2999" i="1"/>
  <c r="P2999" i="1"/>
  <c r="O2999" i="1"/>
  <c r="N2999" i="1"/>
  <c r="M2999" i="1"/>
  <c r="T2998" i="1"/>
  <c r="S2998" i="1"/>
  <c r="R2998" i="1"/>
  <c r="Q2998" i="1"/>
  <c r="P2998" i="1"/>
  <c r="O2998" i="1"/>
  <c r="N2998" i="1"/>
  <c r="M2998" i="1"/>
  <c r="T2997" i="1"/>
  <c r="S2997" i="1"/>
  <c r="R2997" i="1"/>
  <c r="Q2997" i="1"/>
  <c r="P2997" i="1"/>
  <c r="O2997" i="1"/>
  <c r="N2997" i="1"/>
  <c r="M2997" i="1"/>
  <c r="T2996" i="1"/>
  <c r="S2996" i="1"/>
  <c r="R2996" i="1"/>
  <c r="Q2996" i="1"/>
  <c r="P2996" i="1"/>
  <c r="O2996" i="1"/>
  <c r="N2996" i="1"/>
  <c r="M2996" i="1"/>
  <c r="T2995" i="1"/>
  <c r="S2995" i="1"/>
  <c r="R2995" i="1"/>
  <c r="Q2995" i="1"/>
  <c r="P2995" i="1"/>
  <c r="O2995" i="1"/>
  <c r="N2995" i="1"/>
  <c r="M2995" i="1"/>
  <c r="T2994" i="1"/>
  <c r="S2994" i="1"/>
  <c r="R2994" i="1"/>
  <c r="Q2994" i="1"/>
  <c r="P2994" i="1"/>
  <c r="O2994" i="1"/>
  <c r="N2994" i="1"/>
  <c r="M2994" i="1"/>
  <c r="T2993" i="1"/>
  <c r="S2993" i="1"/>
  <c r="R2993" i="1"/>
  <c r="Q2993" i="1"/>
  <c r="P2993" i="1"/>
  <c r="O2993" i="1"/>
  <c r="N2993" i="1"/>
  <c r="M2993" i="1"/>
  <c r="T2992" i="1"/>
  <c r="S2992" i="1"/>
  <c r="R2992" i="1"/>
  <c r="Q2992" i="1"/>
  <c r="P2992" i="1"/>
  <c r="O2992" i="1"/>
  <c r="N2992" i="1"/>
  <c r="M2992" i="1"/>
  <c r="T2991" i="1"/>
  <c r="S2991" i="1"/>
  <c r="R2991" i="1"/>
  <c r="Q2991" i="1"/>
  <c r="P2991" i="1"/>
  <c r="O2991" i="1"/>
  <c r="N2991" i="1"/>
  <c r="M2991" i="1"/>
  <c r="T2990" i="1"/>
  <c r="S2990" i="1"/>
  <c r="R2990" i="1"/>
  <c r="Q2990" i="1"/>
  <c r="P2990" i="1"/>
  <c r="O2990" i="1"/>
  <c r="N2990" i="1"/>
  <c r="M2990" i="1"/>
  <c r="T2989" i="1"/>
  <c r="S2989" i="1"/>
  <c r="R2989" i="1"/>
  <c r="Q2989" i="1"/>
  <c r="P2989" i="1"/>
  <c r="O2989" i="1"/>
  <c r="N2989" i="1"/>
  <c r="M2989" i="1"/>
  <c r="T2988" i="1"/>
  <c r="S2988" i="1"/>
  <c r="R2988" i="1"/>
  <c r="Q2988" i="1"/>
  <c r="P2988" i="1"/>
  <c r="O2988" i="1"/>
  <c r="N2988" i="1"/>
  <c r="M2988" i="1"/>
  <c r="T2987" i="1"/>
  <c r="S2987" i="1"/>
  <c r="R2987" i="1"/>
  <c r="Q2987" i="1"/>
  <c r="P2987" i="1"/>
  <c r="O2987" i="1"/>
  <c r="N2987" i="1"/>
  <c r="M2987" i="1"/>
  <c r="T2986" i="1"/>
  <c r="S2986" i="1"/>
  <c r="R2986" i="1"/>
  <c r="Q2986" i="1"/>
  <c r="P2986" i="1"/>
  <c r="O2986" i="1"/>
  <c r="N2986" i="1"/>
  <c r="M2986" i="1"/>
  <c r="T2985" i="1"/>
  <c r="S2985" i="1"/>
  <c r="R2985" i="1"/>
  <c r="Q2985" i="1"/>
  <c r="P2985" i="1"/>
  <c r="O2985" i="1"/>
  <c r="N2985" i="1"/>
  <c r="M2985" i="1"/>
  <c r="T2984" i="1"/>
  <c r="S2984" i="1"/>
  <c r="R2984" i="1"/>
  <c r="Q2984" i="1"/>
  <c r="P2984" i="1"/>
  <c r="O2984" i="1"/>
  <c r="N2984" i="1"/>
  <c r="M2984" i="1"/>
  <c r="T2983" i="1"/>
  <c r="S2983" i="1"/>
  <c r="R2983" i="1"/>
  <c r="Q2983" i="1"/>
  <c r="P2983" i="1"/>
  <c r="O2983" i="1"/>
  <c r="M2983" i="1"/>
  <c r="N2983" i="1" s="1"/>
  <c r="T2982" i="1"/>
  <c r="S2982" i="1"/>
  <c r="R2982" i="1"/>
  <c r="Q2982" i="1"/>
  <c r="P2982" i="1"/>
  <c r="O2982" i="1"/>
  <c r="M2982" i="1"/>
  <c r="N2982" i="1" s="1"/>
  <c r="T2981" i="1"/>
  <c r="S2981" i="1"/>
  <c r="R2981" i="1"/>
  <c r="Q2981" i="1"/>
  <c r="P2981" i="1"/>
  <c r="O2981" i="1"/>
  <c r="M2981" i="1"/>
  <c r="N2981" i="1" s="1"/>
  <c r="T2980" i="1"/>
  <c r="S2980" i="1"/>
  <c r="R2980" i="1"/>
  <c r="Q2980" i="1"/>
  <c r="P2980" i="1"/>
  <c r="O2980" i="1"/>
  <c r="M2980" i="1"/>
  <c r="N2980" i="1" s="1"/>
  <c r="T2979" i="1"/>
  <c r="S2979" i="1"/>
  <c r="R2979" i="1"/>
  <c r="Q2979" i="1"/>
  <c r="P2979" i="1"/>
  <c r="O2979" i="1"/>
  <c r="M2979" i="1"/>
  <c r="N2979" i="1" s="1"/>
  <c r="T2978" i="1"/>
  <c r="S2978" i="1"/>
  <c r="R2978" i="1"/>
  <c r="Q2978" i="1"/>
  <c r="P2978" i="1"/>
  <c r="O2978" i="1"/>
  <c r="M2978" i="1"/>
  <c r="N2978" i="1" s="1"/>
  <c r="T2977" i="1"/>
  <c r="S2977" i="1"/>
  <c r="R2977" i="1"/>
  <c r="Q2977" i="1"/>
  <c r="P2977" i="1"/>
  <c r="O2977" i="1"/>
  <c r="M2977" i="1"/>
  <c r="N2977" i="1" s="1"/>
  <c r="T2976" i="1"/>
  <c r="S2976" i="1"/>
  <c r="R2976" i="1"/>
  <c r="Q2976" i="1"/>
  <c r="P2976" i="1"/>
  <c r="O2976" i="1"/>
  <c r="M2976" i="1"/>
  <c r="N2976" i="1" s="1"/>
  <c r="T2975" i="1"/>
  <c r="S2975" i="1"/>
  <c r="R2975" i="1"/>
  <c r="Q2975" i="1"/>
  <c r="P2975" i="1"/>
  <c r="O2975" i="1"/>
  <c r="M2975" i="1"/>
  <c r="N2975" i="1" s="1"/>
  <c r="T2974" i="1"/>
  <c r="S2974" i="1"/>
  <c r="R2974" i="1"/>
  <c r="Q2974" i="1"/>
  <c r="P2974" i="1"/>
  <c r="O2974" i="1"/>
  <c r="M2974" i="1"/>
  <c r="N2974" i="1" s="1"/>
  <c r="T2973" i="1"/>
  <c r="S2973" i="1"/>
  <c r="R2973" i="1"/>
  <c r="Q2973" i="1"/>
  <c r="P2973" i="1"/>
  <c r="O2973" i="1"/>
  <c r="M2973" i="1"/>
  <c r="N2973" i="1" s="1"/>
  <c r="T2972" i="1"/>
  <c r="S2972" i="1"/>
  <c r="R2972" i="1"/>
  <c r="Q2972" i="1"/>
  <c r="P2972" i="1"/>
  <c r="O2972" i="1"/>
  <c r="M2972" i="1"/>
  <c r="N2972" i="1" s="1"/>
  <c r="T2971" i="1"/>
  <c r="S2971" i="1"/>
  <c r="R2971" i="1"/>
  <c r="Q2971" i="1"/>
  <c r="P2971" i="1"/>
  <c r="O2971" i="1"/>
  <c r="M2971" i="1"/>
  <c r="N2971" i="1" s="1"/>
  <c r="T2970" i="1"/>
  <c r="S2970" i="1"/>
  <c r="R2970" i="1"/>
  <c r="Q2970" i="1"/>
  <c r="P2970" i="1"/>
  <c r="O2970" i="1"/>
  <c r="M2970" i="1"/>
  <c r="N2970" i="1" s="1"/>
  <c r="T2969" i="1"/>
  <c r="S2969" i="1"/>
  <c r="R2969" i="1"/>
  <c r="Q2969" i="1"/>
  <c r="P2969" i="1"/>
  <c r="O2969" i="1"/>
  <c r="M2969" i="1"/>
  <c r="N2969" i="1" s="1"/>
  <c r="T2968" i="1"/>
  <c r="S2968" i="1"/>
  <c r="R2968" i="1"/>
  <c r="Q2968" i="1"/>
  <c r="P2968" i="1"/>
  <c r="O2968" i="1"/>
  <c r="M2968" i="1"/>
  <c r="N2968" i="1" s="1"/>
  <c r="T2967" i="1"/>
  <c r="S2967" i="1"/>
  <c r="R2967" i="1"/>
  <c r="Q2967" i="1"/>
  <c r="P2967" i="1"/>
  <c r="O2967" i="1"/>
  <c r="M2967" i="1"/>
  <c r="N2967" i="1" s="1"/>
  <c r="T2966" i="1"/>
  <c r="S2966" i="1"/>
  <c r="R2966" i="1"/>
  <c r="Q2966" i="1"/>
  <c r="P2966" i="1"/>
  <c r="O2966" i="1"/>
  <c r="M2966" i="1"/>
  <c r="N2966" i="1" s="1"/>
  <c r="T2965" i="1"/>
  <c r="S2965" i="1"/>
  <c r="R2965" i="1"/>
  <c r="Q2965" i="1"/>
  <c r="P2965" i="1"/>
  <c r="O2965" i="1"/>
  <c r="M2965" i="1"/>
  <c r="N2965" i="1" s="1"/>
  <c r="T2964" i="1"/>
  <c r="S2964" i="1"/>
  <c r="R2964" i="1"/>
  <c r="Q2964" i="1"/>
  <c r="P2964" i="1"/>
  <c r="O2964" i="1"/>
  <c r="M2964" i="1"/>
  <c r="N2964" i="1" s="1"/>
  <c r="T2963" i="1"/>
  <c r="S2963" i="1"/>
  <c r="R2963" i="1"/>
  <c r="Q2963" i="1"/>
  <c r="P2963" i="1"/>
  <c r="O2963" i="1"/>
  <c r="M2963" i="1"/>
  <c r="N2963" i="1" s="1"/>
  <c r="T2962" i="1"/>
  <c r="S2962" i="1"/>
  <c r="R2962" i="1"/>
  <c r="Q2962" i="1"/>
  <c r="P2962" i="1"/>
  <c r="O2962" i="1"/>
  <c r="M2962" i="1"/>
  <c r="N2962" i="1" s="1"/>
  <c r="T2961" i="1"/>
  <c r="S2961" i="1"/>
  <c r="R2961" i="1"/>
  <c r="Q2961" i="1"/>
  <c r="P2961" i="1"/>
  <c r="O2961" i="1"/>
  <c r="M2961" i="1"/>
  <c r="N2961" i="1" s="1"/>
  <c r="T2960" i="1"/>
  <c r="S2960" i="1"/>
  <c r="R2960" i="1"/>
  <c r="Q2960" i="1"/>
  <c r="P2960" i="1"/>
  <c r="O2960" i="1"/>
  <c r="M2960" i="1"/>
  <c r="N2960" i="1" s="1"/>
  <c r="T2959" i="1"/>
  <c r="S2959" i="1"/>
  <c r="R2959" i="1"/>
  <c r="Q2959" i="1"/>
  <c r="P2959" i="1"/>
  <c r="O2959" i="1"/>
  <c r="M2959" i="1"/>
  <c r="N2959" i="1" s="1"/>
  <c r="T2958" i="1"/>
  <c r="S2958" i="1"/>
  <c r="R2958" i="1"/>
  <c r="Q2958" i="1"/>
  <c r="P2958" i="1"/>
  <c r="O2958" i="1"/>
  <c r="M2958" i="1"/>
  <c r="N2958" i="1" s="1"/>
  <c r="T2957" i="1"/>
  <c r="S2957" i="1"/>
  <c r="R2957" i="1"/>
  <c r="Q2957" i="1"/>
  <c r="P2957" i="1"/>
  <c r="O2957" i="1"/>
  <c r="M2957" i="1"/>
  <c r="N2957" i="1" s="1"/>
  <c r="T2956" i="1"/>
  <c r="S2956" i="1"/>
  <c r="R2956" i="1"/>
  <c r="Q2956" i="1"/>
  <c r="P2956" i="1"/>
  <c r="O2956" i="1"/>
  <c r="M2956" i="1"/>
  <c r="N2956" i="1" s="1"/>
  <c r="T2955" i="1"/>
  <c r="S2955" i="1"/>
  <c r="R2955" i="1"/>
  <c r="Q2955" i="1"/>
  <c r="P2955" i="1"/>
  <c r="O2955" i="1"/>
  <c r="M2955" i="1"/>
  <c r="N2955" i="1" s="1"/>
  <c r="T2954" i="1"/>
  <c r="S2954" i="1"/>
  <c r="R2954" i="1"/>
  <c r="Q2954" i="1"/>
  <c r="P2954" i="1"/>
  <c r="O2954" i="1"/>
  <c r="M2954" i="1"/>
  <c r="N2954" i="1" s="1"/>
  <c r="T2953" i="1"/>
  <c r="S2953" i="1"/>
  <c r="R2953" i="1"/>
  <c r="Q2953" i="1"/>
  <c r="P2953" i="1"/>
  <c r="O2953" i="1"/>
  <c r="M2953" i="1"/>
  <c r="N2953" i="1" s="1"/>
  <c r="T2952" i="1"/>
  <c r="S2952" i="1"/>
  <c r="R2952" i="1"/>
  <c r="Q2952" i="1"/>
  <c r="P2952" i="1"/>
  <c r="O2952" i="1"/>
  <c r="M2952" i="1"/>
  <c r="N2952" i="1" s="1"/>
  <c r="T2951" i="1"/>
  <c r="S2951" i="1"/>
  <c r="R2951" i="1"/>
  <c r="Q2951" i="1"/>
  <c r="P2951" i="1"/>
  <c r="O2951" i="1"/>
  <c r="M2951" i="1"/>
  <c r="N2951" i="1" s="1"/>
  <c r="T2950" i="1"/>
  <c r="S2950" i="1"/>
  <c r="R2950" i="1"/>
  <c r="Q2950" i="1"/>
  <c r="P2950" i="1"/>
  <c r="O2950" i="1"/>
  <c r="M2950" i="1"/>
  <c r="N2950" i="1" s="1"/>
  <c r="T2949" i="1"/>
  <c r="S2949" i="1"/>
  <c r="R2949" i="1"/>
  <c r="Q2949" i="1"/>
  <c r="P2949" i="1"/>
  <c r="O2949" i="1"/>
  <c r="M2949" i="1"/>
  <c r="N2949" i="1" s="1"/>
  <c r="T2948" i="1"/>
  <c r="S2948" i="1"/>
  <c r="R2948" i="1"/>
  <c r="Q2948" i="1"/>
  <c r="P2948" i="1"/>
  <c r="O2948" i="1"/>
  <c r="M2948" i="1"/>
  <c r="N2948" i="1" s="1"/>
  <c r="T2947" i="1"/>
  <c r="S2947" i="1"/>
  <c r="R2947" i="1"/>
  <c r="Q2947" i="1"/>
  <c r="P2947" i="1"/>
  <c r="O2947" i="1"/>
  <c r="M2947" i="1"/>
  <c r="N2947" i="1" s="1"/>
  <c r="T2946" i="1"/>
  <c r="S2946" i="1"/>
  <c r="R2946" i="1"/>
  <c r="Q2946" i="1"/>
  <c r="P2946" i="1"/>
  <c r="O2946" i="1"/>
  <c r="M2946" i="1"/>
  <c r="N2946" i="1" s="1"/>
  <c r="T2945" i="1"/>
  <c r="S2945" i="1"/>
  <c r="R2945" i="1"/>
  <c r="Q2945" i="1"/>
  <c r="P2945" i="1"/>
  <c r="O2945" i="1"/>
  <c r="M2945" i="1"/>
  <c r="N2945" i="1" s="1"/>
  <c r="T2944" i="1"/>
  <c r="S2944" i="1"/>
  <c r="R2944" i="1"/>
  <c r="Q2944" i="1"/>
  <c r="P2944" i="1"/>
  <c r="O2944" i="1"/>
  <c r="N2944" i="1"/>
  <c r="M2944" i="1"/>
  <c r="T2943" i="1"/>
  <c r="S2943" i="1"/>
  <c r="R2943" i="1"/>
  <c r="Q2943" i="1"/>
  <c r="P2943" i="1"/>
  <c r="O2943" i="1"/>
  <c r="N2943" i="1"/>
  <c r="M2943" i="1"/>
  <c r="T2942" i="1"/>
  <c r="S2942" i="1"/>
  <c r="R2942" i="1"/>
  <c r="Q2942" i="1"/>
  <c r="P2942" i="1"/>
  <c r="O2942" i="1"/>
  <c r="M2942" i="1"/>
  <c r="N2942" i="1" s="1"/>
  <c r="T2941" i="1"/>
  <c r="S2941" i="1"/>
  <c r="R2941" i="1"/>
  <c r="Q2941" i="1"/>
  <c r="P2941" i="1"/>
  <c r="O2941" i="1"/>
  <c r="N2941" i="1"/>
  <c r="M2941" i="1"/>
  <c r="T2940" i="1"/>
  <c r="S2940" i="1"/>
  <c r="R2940" i="1"/>
  <c r="Q2940" i="1"/>
  <c r="P2940" i="1"/>
  <c r="O2940" i="1"/>
  <c r="N2940" i="1"/>
  <c r="M2940" i="1"/>
  <c r="T2939" i="1"/>
  <c r="S2939" i="1"/>
  <c r="R2939" i="1"/>
  <c r="Q2939" i="1"/>
  <c r="P2939" i="1"/>
  <c r="O2939" i="1"/>
  <c r="M2939" i="1"/>
  <c r="N2939" i="1" s="1"/>
  <c r="T2938" i="1"/>
  <c r="S2938" i="1"/>
  <c r="R2938" i="1"/>
  <c r="Q2938" i="1"/>
  <c r="P2938" i="1"/>
  <c r="O2938" i="1"/>
  <c r="M2938" i="1"/>
  <c r="N2938" i="1" s="1"/>
  <c r="T2937" i="1"/>
  <c r="S2937" i="1"/>
  <c r="R2937" i="1"/>
  <c r="Q2937" i="1"/>
  <c r="P2937" i="1"/>
  <c r="O2937" i="1"/>
  <c r="M2937" i="1"/>
  <c r="N2937" i="1" s="1"/>
  <c r="T2936" i="1"/>
  <c r="S2936" i="1"/>
  <c r="R2936" i="1"/>
  <c r="Q2936" i="1"/>
  <c r="P2936" i="1"/>
  <c r="O2936" i="1"/>
  <c r="N2936" i="1"/>
  <c r="M2936" i="1"/>
  <c r="T2935" i="1"/>
  <c r="S2935" i="1"/>
  <c r="R2935" i="1"/>
  <c r="Q2935" i="1"/>
  <c r="P2935" i="1"/>
  <c r="O2935" i="1"/>
  <c r="N2935" i="1"/>
  <c r="M2935" i="1"/>
  <c r="T2934" i="1"/>
  <c r="S2934" i="1"/>
  <c r="R2934" i="1"/>
  <c r="Q2934" i="1"/>
  <c r="P2934" i="1"/>
  <c r="O2934" i="1"/>
  <c r="N2934" i="1"/>
  <c r="M2934" i="1"/>
  <c r="T2933" i="1"/>
  <c r="S2933" i="1"/>
  <c r="R2933" i="1"/>
  <c r="Q2933" i="1"/>
  <c r="P2933" i="1"/>
  <c r="O2933" i="1"/>
  <c r="N2933" i="1"/>
  <c r="M2933" i="1"/>
  <c r="T2932" i="1"/>
  <c r="S2932" i="1"/>
  <c r="R2932" i="1"/>
  <c r="Q2932" i="1"/>
  <c r="P2932" i="1"/>
  <c r="O2932" i="1"/>
  <c r="N2932" i="1"/>
  <c r="M2932" i="1"/>
  <c r="T2931" i="1"/>
  <c r="S2931" i="1"/>
  <c r="R2931" i="1"/>
  <c r="Q2931" i="1"/>
  <c r="P2931" i="1"/>
  <c r="O2931" i="1"/>
  <c r="N2931" i="1"/>
  <c r="M2931" i="1"/>
  <c r="T2930" i="1"/>
  <c r="S2930" i="1"/>
  <c r="R2930" i="1"/>
  <c r="Q2930" i="1"/>
  <c r="P2930" i="1"/>
  <c r="O2930" i="1"/>
  <c r="N2930" i="1"/>
  <c r="M2930" i="1"/>
  <c r="T2929" i="1"/>
  <c r="S2929" i="1"/>
  <c r="R2929" i="1"/>
  <c r="Q2929" i="1"/>
  <c r="P2929" i="1"/>
  <c r="O2929" i="1"/>
  <c r="N2929" i="1"/>
  <c r="M2929" i="1"/>
  <c r="T2928" i="1"/>
  <c r="S2928" i="1"/>
  <c r="R2928" i="1"/>
  <c r="Q2928" i="1"/>
  <c r="P2928" i="1"/>
  <c r="O2928" i="1"/>
  <c r="N2928" i="1"/>
  <c r="M2928" i="1"/>
  <c r="T2927" i="1"/>
  <c r="S2927" i="1"/>
  <c r="R2927" i="1"/>
  <c r="Q2927" i="1"/>
  <c r="P2927" i="1"/>
  <c r="O2927" i="1"/>
  <c r="N2927" i="1"/>
  <c r="M2927" i="1"/>
  <c r="T2926" i="1"/>
  <c r="S2926" i="1"/>
  <c r="R2926" i="1"/>
  <c r="Q2926" i="1"/>
  <c r="P2926" i="1"/>
  <c r="O2926" i="1"/>
  <c r="N2926" i="1"/>
  <c r="M2926" i="1"/>
  <c r="T2925" i="1"/>
  <c r="S2925" i="1"/>
  <c r="R2925" i="1"/>
  <c r="Q2925" i="1"/>
  <c r="P2925" i="1"/>
  <c r="O2925" i="1"/>
  <c r="N2925" i="1"/>
  <c r="M2925" i="1"/>
  <c r="T2924" i="1"/>
  <c r="S2924" i="1"/>
  <c r="R2924" i="1"/>
  <c r="Q2924" i="1"/>
  <c r="P2924" i="1"/>
  <c r="O2924" i="1"/>
  <c r="N2924" i="1"/>
  <c r="M2924" i="1"/>
  <c r="T2923" i="1"/>
  <c r="S2923" i="1"/>
  <c r="R2923" i="1"/>
  <c r="Q2923" i="1"/>
  <c r="P2923" i="1"/>
  <c r="O2923" i="1"/>
  <c r="N2923" i="1"/>
  <c r="M2923" i="1"/>
  <c r="T2922" i="1"/>
  <c r="S2922" i="1"/>
  <c r="R2922" i="1"/>
  <c r="Q2922" i="1"/>
  <c r="P2922" i="1"/>
  <c r="O2922" i="1"/>
  <c r="N2922" i="1"/>
  <c r="M2922" i="1"/>
  <c r="T2921" i="1"/>
  <c r="S2921" i="1"/>
  <c r="R2921" i="1"/>
  <c r="Q2921" i="1"/>
  <c r="P2921" i="1"/>
  <c r="O2921" i="1"/>
  <c r="N2921" i="1"/>
  <c r="M2921" i="1"/>
  <c r="T2920" i="1"/>
  <c r="S2920" i="1"/>
  <c r="R2920" i="1"/>
  <c r="Q2920" i="1"/>
  <c r="P2920" i="1"/>
  <c r="O2920" i="1"/>
  <c r="N2920" i="1"/>
  <c r="M2920" i="1"/>
  <c r="T2919" i="1"/>
  <c r="S2919" i="1"/>
  <c r="R2919" i="1"/>
  <c r="Q2919" i="1"/>
  <c r="P2919" i="1"/>
  <c r="O2919" i="1"/>
  <c r="N2919" i="1"/>
  <c r="M2919" i="1"/>
  <c r="T2918" i="1"/>
  <c r="S2918" i="1"/>
  <c r="R2918" i="1"/>
  <c r="Q2918" i="1"/>
  <c r="P2918" i="1"/>
  <c r="O2918" i="1"/>
  <c r="N2918" i="1"/>
  <c r="M2918" i="1"/>
  <c r="T2917" i="1"/>
  <c r="S2917" i="1"/>
  <c r="R2917" i="1"/>
  <c r="Q2917" i="1"/>
  <c r="P2917" i="1"/>
  <c r="O2917" i="1"/>
  <c r="N2917" i="1"/>
  <c r="M2917" i="1"/>
  <c r="T2916" i="1"/>
  <c r="S2916" i="1"/>
  <c r="R2916" i="1"/>
  <c r="Q2916" i="1"/>
  <c r="P2916" i="1"/>
  <c r="O2916" i="1"/>
  <c r="N2916" i="1"/>
  <c r="M2916" i="1"/>
  <c r="T2915" i="1"/>
  <c r="S2915" i="1"/>
  <c r="R2915" i="1"/>
  <c r="Q2915" i="1"/>
  <c r="P2915" i="1"/>
  <c r="O2915" i="1"/>
  <c r="N2915" i="1"/>
  <c r="M2915" i="1"/>
  <c r="T2914" i="1"/>
  <c r="S2914" i="1"/>
  <c r="R2914" i="1"/>
  <c r="Q2914" i="1"/>
  <c r="P2914" i="1"/>
  <c r="O2914" i="1"/>
  <c r="N2914" i="1"/>
  <c r="M2914" i="1"/>
  <c r="T2913" i="1"/>
  <c r="S2913" i="1"/>
  <c r="R2913" i="1"/>
  <c r="Q2913" i="1"/>
  <c r="P2913" i="1"/>
  <c r="O2913" i="1"/>
  <c r="N2913" i="1"/>
  <c r="M2913" i="1"/>
  <c r="T2912" i="1"/>
  <c r="S2912" i="1"/>
  <c r="R2912" i="1"/>
  <c r="Q2912" i="1"/>
  <c r="P2912" i="1"/>
  <c r="O2912" i="1"/>
  <c r="N2912" i="1"/>
  <c r="M2912" i="1"/>
  <c r="T2911" i="1"/>
  <c r="S2911" i="1"/>
  <c r="R2911" i="1"/>
  <c r="Q2911" i="1"/>
  <c r="P2911" i="1"/>
  <c r="O2911" i="1"/>
  <c r="N2911" i="1"/>
  <c r="M2911" i="1"/>
  <c r="T2910" i="1"/>
  <c r="S2910" i="1"/>
  <c r="R2910" i="1"/>
  <c r="Q2910" i="1"/>
  <c r="P2910" i="1"/>
  <c r="O2910" i="1"/>
  <c r="N2910" i="1"/>
  <c r="M2910" i="1"/>
  <c r="T2909" i="1"/>
  <c r="S2909" i="1"/>
  <c r="R2909" i="1"/>
  <c r="Q2909" i="1"/>
  <c r="P2909" i="1"/>
  <c r="O2909" i="1"/>
  <c r="N2909" i="1"/>
  <c r="M2909" i="1"/>
  <c r="T2908" i="1"/>
  <c r="S2908" i="1"/>
  <c r="R2908" i="1"/>
  <c r="Q2908" i="1"/>
  <c r="P2908" i="1"/>
  <c r="O2908" i="1"/>
  <c r="N2908" i="1"/>
  <c r="M2908" i="1"/>
  <c r="T2907" i="1"/>
  <c r="S2907" i="1"/>
  <c r="R2907" i="1"/>
  <c r="Q2907" i="1"/>
  <c r="P2907" i="1"/>
  <c r="O2907" i="1"/>
  <c r="N2907" i="1"/>
  <c r="M2907" i="1"/>
  <c r="T2906" i="1"/>
  <c r="S2906" i="1"/>
  <c r="R2906" i="1"/>
  <c r="Q2906" i="1"/>
  <c r="P2906" i="1"/>
  <c r="O2906" i="1"/>
  <c r="N2906" i="1"/>
  <c r="M2906" i="1"/>
  <c r="T2905" i="1"/>
  <c r="S2905" i="1"/>
  <c r="R2905" i="1"/>
  <c r="Q2905" i="1"/>
  <c r="P2905" i="1"/>
  <c r="O2905" i="1"/>
  <c r="N2905" i="1"/>
  <c r="M2905" i="1"/>
  <c r="T2904" i="1"/>
  <c r="S2904" i="1"/>
  <c r="R2904" i="1"/>
  <c r="Q2904" i="1"/>
  <c r="P2904" i="1"/>
  <c r="O2904" i="1"/>
  <c r="N2904" i="1"/>
  <c r="M2904" i="1"/>
  <c r="T2903" i="1"/>
  <c r="S2903" i="1"/>
  <c r="R2903" i="1"/>
  <c r="Q2903" i="1"/>
  <c r="P2903" i="1"/>
  <c r="O2903" i="1"/>
  <c r="N2903" i="1"/>
  <c r="M2903" i="1"/>
  <c r="T2902" i="1"/>
  <c r="S2902" i="1"/>
  <c r="R2902" i="1"/>
  <c r="Q2902" i="1"/>
  <c r="P2902" i="1"/>
  <c r="O2902" i="1"/>
  <c r="N2902" i="1"/>
  <c r="M2902" i="1"/>
  <c r="T2901" i="1"/>
  <c r="S2901" i="1"/>
  <c r="R2901" i="1"/>
  <c r="Q2901" i="1"/>
  <c r="P2901" i="1"/>
  <c r="O2901" i="1"/>
  <c r="M2901" i="1"/>
  <c r="N2901" i="1" s="1"/>
  <c r="T2900" i="1"/>
  <c r="S2900" i="1"/>
  <c r="R2900" i="1"/>
  <c r="Q2900" i="1"/>
  <c r="P2900" i="1"/>
  <c r="O2900" i="1"/>
  <c r="N2900" i="1"/>
  <c r="M2900" i="1"/>
  <c r="T2899" i="1"/>
  <c r="S2899" i="1"/>
  <c r="R2899" i="1"/>
  <c r="Q2899" i="1"/>
  <c r="P2899" i="1"/>
  <c r="O2899" i="1"/>
  <c r="M2899" i="1"/>
  <c r="N2899" i="1" s="1"/>
  <c r="T2898" i="1"/>
  <c r="S2898" i="1"/>
  <c r="R2898" i="1"/>
  <c r="Q2898" i="1"/>
  <c r="P2898" i="1"/>
  <c r="O2898" i="1"/>
  <c r="M2898" i="1"/>
  <c r="N2898" i="1" s="1"/>
  <c r="T2897" i="1"/>
  <c r="S2897" i="1"/>
  <c r="R2897" i="1"/>
  <c r="Q2897" i="1"/>
  <c r="P2897" i="1"/>
  <c r="O2897" i="1"/>
  <c r="M2897" i="1"/>
  <c r="N2897" i="1" s="1"/>
  <c r="T2896" i="1"/>
  <c r="S2896" i="1"/>
  <c r="R2896" i="1"/>
  <c r="Q2896" i="1"/>
  <c r="P2896" i="1"/>
  <c r="O2896" i="1"/>
  <c r="M2896" i="1"/>
  <c r="N2896" i="1" s="1"/>
  <c r="T2895" i="1"/>
  <c r="S2895" i="1"/>
  <c r="R2895" i="1"/>
  <c r="Q2895" i="1"/>
  <c r="P2895" i="1"/>
  <c r="O2895" i="1"/>
  <c r="M2895" i="1"/>
  <c r="N2895" i="1" s="1"/>
  <c r="T2894" i="1"/>
  <c r="S2894" i="1"/>
  <c r="R2894" i="1"/>
  <c r="Q2894" i="1"/>
  <c r="P2894" i="1"/>
  <c r="O2894" i="1"/>
  <c r="M2894" i="1"/>
  <c r="N2894" i="1" s="1"/>
  <c r="T2893" i="1"/>
  <c r="S2893" i="1"/>
  <c r="R2893" i="1"/>
  <c r="Q2893" i="1"/>
  <c r="P2893" i="1"/>
  <c r="O2893" i="1"/>
  <c r="M2893" i="1"/>
  <c r="N2893" i="1" s="1"/>
  <c r="T2892" i="1"/>
  <c r="S2892" i="1"/>
  <c r="R2892" i="1"/>
  <c r="Q2892" i="1"/>
  <c r="P2892" i="1"/>
  <c r="O2892" i="1"/>
  <c r="M2892" i="1"/>
  <c r="N2892" i="1" s="1"/>
  <c r="T2891" i="1"/>
  <c r="S2891" i="1"/>
  <c r="R2891" i="1"/>
  <c r="Q2891" i="1"/>
  <c r="P2891" i="1"/>
  <c r="O2891" i="1"/>
  <c r="M2891" i="1"/>
  <c r="N2891" i="1" s="1"/>
  <c r="T2890" i="1"/>
  <c r="S2890" i="1"/>
  <c r="R2890" i="1"/>
  <c r="Q2890" i="1"/>
  <c r="P2890" i="1"/>
  <c r="O2890" i="1"/>
  <c r="M2890" i="1"/>
  <c r="N2890" i="1" s="1"/>
  <c r="T2889" i="1"/>
  <c r="S2889" i="1"/>
  <c r="R2889" i="1"/>
  <c r="Q2889" i="1"/>
  <c r="P2889" i="1"/>
  <c r="O2889" i="1"/>
  <c r="M2889" i="1"/>
  <c r="N2889" i="1" s="1"/>
  <c r="T2888" i="1"/>
  <c r="S2888" i="1"/>
  <c r="R2888" i="1"/>
  <c r="Q2888" i="1"/>
  <c r="P2888" i="1"/>
  <c r="O2888" i="1"/>
  <c r="M2888" i="1"/>
  <c r="N2888" i="1" s="1"/>
  <c r="T2887" i="1"/>
  <c r="S2887" i="1"/>
  <c r="R2887" i="1"/>
  <c r="Q2887" i="1"/>
  <c r="P2887" i="1"/>
  <c r="O2887" i="1"/>
  <c r="M2887" i="1"/>
  <c r="N2887" i="1" s="1"/>
  <c r="T2886" i="1"/>
  <c r="S2886" i="1"/>
  <c r="R2886" i="1"/>
  <c r="Q2886" i="1"/>
  <c r="P2886" i="1"/>
  <c r="O2886" i="1"/>
  <c r="M2886" i="1"/>
  <c r="N2886" i="1" s="1"/>
  <c r="T2885" i="1"/>
  <c r="S2885" i="1"/>
  <c r="R2885" i="1"/>
  <c r="Q2885" i="1"/>
  <c r="P2885" i="1"/>
  <c r="O2885" i="1"/>
  <c r="M2885" i="1"/>
  <c r="N2885" i="1" s="1"/>
  <c r="T2884" i="1"/>
  <c r="S2884" i="1"/>
  <c r="R2884" i="1"/>
  <c r="Q2884" i="1"/>
  <c r="P2884" i="1"/>
  <c r="O2884" i="1"/>
  <c r="M2884" i="1"/>
  <c r="N2884" i="1" s="1"/>
  <c r="T2883" i="1"/>
  <c r="S2883" i="1"/>
  <c r="R2883" i="1"/>
  <c r="Q2883" i="1"/>
  <c r="P2883" i="1"/>
  <c r="O2883" i="1"/>
  <c r="N2883" i="1"/>
  <c r="M2883" i="1"/>
  <c r="T2882" i="1"/>
  <c r="S2882" i="1"/>
  <c r="R2882" i="1"/>
  <c r="Q2882" i="1"/>
  <c r="P2882" i="1"/>
  <c r="O2882" i="1"/>
  <c r="N2882" i="1"/>
  <c r="M2882" i="1"/>
  <c r="T2881" i="1"/>
  <c r="S2881" i="1"/>
  <c r="R2881" i="1"/>
  <c r="Q2881" i="1"/>
  <c r="P2881" i="1"/>
  <c r="O2881" i="1"/>
  <c r="N2881" i="1"/>
  <c r="M2881" i="1"/>
  <c r="T2880" i="1"/>
  <c r="S2880" i="1"/>
  <c r="R2880" i="1"/>
  <c r="Q2880" i="1"/>
  <c r="P2880" i="1"/>
  <c r="O2880" i="1"/>
  <c r="M2880" i="1"/>
  <c r="N2880" i="1" s="1"/>
  <c r="T2879" i="1"/>
  <c r="S2879" i="1"/>
  <c r="R2879" i="1"/>
  <c r="Q2879" i="1"/>
  <c r="P2879" i="1"/>
  <c r="O2879" i="1"/>
  <c r="N2879" i="1"/>
  <c r="M2879" i="1"/>
  <c r="T2878" i="1"/>
  <c r="S2878" i="1"/>
  <c r="R2878" i="1"/>
  <c r="Q2878" i="1"/>
  <c r="P2878" i="1"/>
  <c r="O2878" i="1"/>
  <c r="N2878" i="1"/>
  <c r="M2878" i="1"/>
  <c r="T2877" i="1"/>
  <c r="S2877" i="1"/>
  <c r="R2877" i="1"/>
  <c r="Q2877" i="1"/>
  <c r="P2877" i="1"/>
  <c r="O2877" i="1"/>
  <c r="N2877" i="1"/>
  <c r="M2877" i="1"/>
  <c r="T2876" i="1"/>
  <c r="S2876" i="1"/>
  <c r="R2876" i="1"/>
  <c r="Q2876" i="1"/>
  <c r="P2876" i="1"/>
  <c r="O2876" i="1"/>
  <c r="N2876" i="1"/>
  <c r="M2876" i="1"/>
  <c r="T2875" i="1"/>
  <c r="S2875" i="1"/>
  <c r="R2875" i="1"/>
  <c r="Q2875" i="1"/>
  <c r="P2875" i="1"/>
  <c r="O2875" i="1"/>
  <c r="N2875" i="1"/>
  <c r="M2875" i="1"/>
  <c r="T2874" i="1"/>
  <c r="S2874" i="1"/>
  <c r="R2874" i="1"/>
  <c r="Q2874" i="1"/>
  <c r="P2874" i="1"/>
  <c r="O2874" i="1"/>
  <c r="N2874" i="1"/>
  <c r="M2874" i="1"/>
  <c r="T2873" i="1"/>
  <c r="S2873" i="1"/>
  <c r="R2873" i="1"/>
  <c r="Q2873" i="1"/>
  <c r="P2873" i="1"/>
  <c r="O2873" i="1"/>
  <c r="N2873" i="1"/>
  <c r="M2873" i="1"/>
  <c r="T2872" i="1"/>
  <c r="S2872" i="1"/>
  <c r="R2872" i="1"/>
  <c r="Q2872" i="1"/>
  <c r="P2872" i="1"/>
  <c r="O2872" i="1"/>
  <c r="N2872" i="1"/>
  <c r="M2872" i="1"/>
  <c r="T2871" i="1"/>
  <c r="S2871" i="1"/>
  <c r="R2871" i="1"/>
  <c r="Q2871" i="1"/>
  <c r="P2871" i="1"/>
  <c r="O2871" i="1"/>
  <c r="N2871" i="1"/>
  <c r="M2871" i="1"/>
  <c r="T2870" i="1"/>
  <c r="S2870" i="1"/>
  <c r="R2870" i="1"/>
  <c r="Q2870" i="1"/>
  <c r="P2870" i="1"/>
  <c r="O2870" i="1"/>
  <c r="N2870" i="1"/>
  <c r="M2870" i="1"/>
  <c r="T2869" i="1"/>
  <c r="S2869" i="1"/>
  <c r="R2869" i="1"/>
  <c r="Q2869" i="1"/>
  <c r="P2869" i="1"/>
  <c r="O2869" i="1"/>
  <c r="N2869" i="1"/>
  <c r="M2869" i="1"/>
  <c r="T2868" i="1"/>
  <c r="S2868" i="1"/>
  <c r="R2868" i="1"/>
  <c r="Q2868" i="1"/>
  <c r="P2868" i="1"/>
  <c r="O2868" i="1"/>
  <c r="M2868" i="1"/>
  <c r="N2868" i="1" s="1"/>
  <c r="T2867" i="1"/>
  <c r="S2867" i="1"/>
  <c r="R2867" i="1"/>
  <c r="Q2867" i="1"/>
  <c r="P2867" i="1"/>
  <c r="O2867" i="1"/>
  <c r="M2867" i="1"/>
  <c r="N2867" i="1" s="1"/>
  <c r="T2866" i="1"/>
  <c r="S2866" i="1"/>
  <c r="R2866" i="1"/>
  <c r="Q2866" i="1"/>
  <c r="P2866" i="1"/>
  <c r="O2866" i="1"/>
  <c r="M2866" i="1"/>
  <c r="N2866" i="1" s="1"/>
  <c r="T2865" i="1"/>
  <c r="S2865" i="1"/>
  <c r="R2865" i="1"/>
  <c r="Q2865" i="1"/>
  <c r="P2865" i="1"/>
  <c r="O2865" i="1"/>
  <c r="M2865" i="1"/>
  <c r="N2865" i="1" s="1"/>
  <c r="T2864" i="1"/>
  <c r="S2864" i="1"/>
  <c r="R2864" i="1"/>
  <c r="Q2864" i="1"/>
  <c r="P2864" i="1"/>
  <c r="O2864" i="1"/>
  <c r="M2864" i="1"/>
  <c r="N2864" i="1" s="1"/>
  <c r="T2863" i="1"/>
  <c r="S2863" i="1"/>
  <c r="R2863" i="1"/>
  <c r="Q2863" i="1"/>
  <c r="P2863" i="1"/>
  <c r="O2863" i="1"/>
  <c r="M2863" i="1"/>
  <c r="N2863" i="1" s="1"/>
  <c r="T2862" i="1"/>
  <c r="S2862" i="1"/>
  <c r="R2862" i="1"/>
  <c r="Q2862" i="1"/>
  <c r="P2862" i="1"/>
  <c r="O2862" i="1"/>
  <c r="M2862" i="1"/>
  <c r="N2862" i="1" s="1"/>
  <c r="T2861" i="1"/>
  <c r="S2861" i="1"/>
  <c r="R2861" i="1"/>
  <c r="Q2861" i="1"/>
  <c r="P2861" i="1"/>
  <c r="O2861" i="1"/>
  <c r="M2861" i="1"/>
  <c r="N2861" i="1" s="1"/>
  <c r="T2860" i="1"/>
  <c r="S2860" i="1"/>
  <c r="R2860" i="1"/>
  <c r="Q2860" i="1"/>
  <c r="P2860" i="1"/>
  <c r="O2860" i="1"/>
  <c r="M2860" i="1"/>
  <c r="N2860" i="1" s="1"/>
  <c r="T2859" i="1"/>
  <c r="S2859" i="1"/>
  <c r="R2859" i="1"/>
  <c r="Q2859" i="1"/>
  <c r="P2859" i="1"/>
  <c r="O2859" i="1"/>
  <c r="N2859" i="1"/>
  <c r="M2859" i="1"/>
  <c r="T2858" i="1"/>
  <c r="S2858" i="1"/>
  <c r="R2858" i="1"/>
  <c r="Q2858" i="1"/>
  <c r="P2858" i="1"/>
  <c r="O2858" i="1"/>
  <c r="N2858" i="1"/>
  <c r="M2858" i="1"/>
  <c r="T2857" i="1"/>
  <c r="S2857" i="1"/>
  <c r="R2857" i="1"/>
  <c r="Q2857" i="1"/>
  <c r="P2857" i="1"/>
  <c r="O2857" i="1"/>
  <c r="N2857" i="1"/>
  <c r="M2857" i="1"/>
  <c r="T2856" i="1"/>
  <c r="S2856" i="1"/>
  <c r="R2856" i="1"/>
  <c r="Q2856" i="1"/>
  <c r="P2856" i="1"/>
  <c r="O2856" i="1"/>
  <c r="N2856" i="1"/>
  <c r="M2856" i="1"/>
  <c r="T2855" i="1"/>
  <c r="S2855" i="1"/>
  <c r="R2855" i="1"/>
  <c r="Q2855" i="1"/>
  <c r="P2855" i="1"/>
  <c r="O2855" i="1"/>
  <c r="N2855" i="1"/>
  <c r="M2855" i="1"/>
  <c r="T2854" i="1"/>
  <c r="S2854" i="1"/>
  <c r="R2854" i="1"/>
  <c r="Q2854" i="1"/>
  <c r="P2854" i="1"/>
  <c r="O2854" i="1"/>
  <c r="N2854" i="1"/>
  <c r="M2854" i="1"/>
  <c r="T2853" i="1"/>
  <c r="S2853" i="1"/>
  <c r="R2853" i="1"/>
  <c r="Q2853" i="1"/>
  <c r="P2853" i="1"/>
  <c r="O2853" i="1"/>
  <c r="N2853" i="1"/>
  <c r="M2853" i="1"/>
  <c r="T2852" i="1"/>
  <c r="S2852" i="1"/>
  <c r="R2852" i="1"/>
  <c r="Q2852" i="1"/>
  <c r="P2852" i="1"/>
  <c r="O2852" i="1"/>
  <c r="N2852" i="1"/>
  <c r="M2852" i="1"/>
  <c r="T2851" i="1"/>
  <c r="S2851" i="1"/>
  <c r="R2851" i="1"/>
  <c r="Q2851" i="1"/>
  <c r="P2851" i="1"/>
  <c r="O2851" i="1"/>
  <c r="N2851" i="1"/>
  <c r="M2851" i="1"/>
  <c r="T2850" i="1"/>
  <c r="S2850" i="1"/>
  <c r="R2850" i="1"/>
  <c r="Q2850" i="1"/>
  <c r="P2850" i="1"/>
  <c r="O2850" i="1"/>
  <c r="N2850" i="1"/>
  <c r="M2850" i="1"/>
  <c r="T2849" i="1"/>
  <c r="S2849" i="1"/>
  <c r="R2849" i="1"/>
  <c r="Q2849" i="1"/>
  <c r="P2849" i="1"/>
  <c r="O2849" i="1"/>
  <c r="N2849" i="1"/>
  <c r="M2849" i="1"/>
  <c r="T2848" i="1"/>
  <c r="S2848" i="1"/>
  <c r="R2848" i="1"/>
  <c r="Q2848" i="1"/>
  <c r="P2848" i="1"/>
  <c r="O2848" i="1"/>
  <c r="N2848" i="1"/>
  <c r="M2848" i="1"/>
  <c r="T2847" i="1"/>
  <c r="S2847" i="1"/>
  <c r="R2847" i="1"/>
  <c r="Q2847" i="1"/>
  <c r="P2847" i="1"/>
  <c r="O2847" i="1"/>
  <c r="N2847" i="1"/>
  <c r="M2847" i="1"/>
  <c r="T2846" i="1"/>
  <c r="S2846" i="1"/>
  <c r="R2846" i="1"/>
  <c r="Q2846" i="1"/>
  <c r="P2846" i="1"/>
  <c r="O2846" i="1"/>
  <c r="N2846" i="1"/>
  <c r="M2846" i="1"/>
  <c r="T2845" i="1"/>
  <c r="S2845" i="1"/>
  <c r="R2845" i="1"/>
  <c r="Q2845" i="1"/>
  <c r="P2845" i="1"/>
  <c r="O2845" i="1"/>
  <c r="N2845" i="1"/>
  <c r="M2845" i="1"/>
  <c r="T2844" i="1"/>
  <c r="S2844" i="1"/>
  <c r="R2844" i="1"/>
  <c r="Q2844" i="1"/>
  <c r="P2844" i="1"/>
  <c r="O2844" i="1"/>
  <c r="N2844" i="1"/>
  <c r="M2844" i="1"/>
  <c r="T2843" i="1"/>
  <c r="S2843" i="1"/>
  <c r="R2843" i="1"/>
  <c r="Q2843" i="1"/>
  <c r="P2843" i="1"/>
  <c r="O2843" i="1"/>
  <c r="N2843" i="1"/>
  <c r="M2843" i="1"/>
  <c r="T2842" i="1"/>
  <c r="S2842" i="1"/>
  <c r="R2842" i="1"/>
  <c r="Q2842" i="1"/>
  <c r="P2842" i="1"/>
  <c r="O2842" i="1"/>
  <c r="N2842" i="1"/>
  <c r="M2842" i="1"/>
  <c r="T2841" i="1"/>
  <c r="S2841" i="1"/>
  <c r="R2841" i="1"/>
  <c r="Q2841" i="1"/>
  <c r="P2841" i="1"/>
  <c r="O2841" i="1"/>
  <c r="N2841" i="1"/>
  <c r="M2841" i="1"/>
  <c r="T2840" i="1"/>
  <c r="S2840" i="1"/>
  <c r="R2840" i="1"/>
  <c r="Q2840" i="1"/>
  <c r="P2840" i="1"/>
  <c r="O2840" i="1"/>
  <c r="N2840" i="1"/>
  <c r="M2840" i="1"/>
  <c r="T2839" i="1"/>
  <c r="S2839" i="1"/>
  <c r="R2839" i="1"/>
  <c r="Q2839" i="1"/>
  <c r="P2839" i="1"/>
  <c r="O2839" i="1"/>
  <c r="N2839" i="1"/>
  <c r="M2839" i="1"/>
  <c r="T2838" i="1"/>
  <c r="S2838" i="1"/>
  <c r="R2838" i="1"/>
  <c r="Q2838" i="1"/>
  <c r="P2838" i="1"/>
  <c r="O2838" i="1"/>
  <c r="N2838" i="1"/>
  <c r="M2838" i="1"/>
  <c r="T2837" i="1"/>
  <c r="S2837" i="1"/>
  <c r="R2837" i="1"/>
  <c r="Q2837" i="1"/>
  <c r="P2837" i="1"/>
  <c r="O2837" i="1"/>
  <c r="N2837" i="1"/>
  <c r="M2837" i="1"/>
  <c r="T2836" i="1"/>
  <c r="S2836" i="1"/>
  <c r="R2836" i="1"/>
  <c r="Q2836" i="1"/>
  <c r="P2836" i="1"/>
  <c r="O2836" i="1"/>
  <c r="N2836" i="1"/>
  <c r="M2836" i="1"/>
  <c r="T2835" i="1"/>
  <c r="S2835" i="1"/>
  <c r="R2835" i="1"/>
  <c r="Q2835" i="1"/>
  <c r="P2835" i="1"/>
  <c r="O2835" i="1"/>
  <c r="N2835" i="1"/>
  <c r="M2835" i="1"/>
  <c r="T2834" i="1"/>
  <c r="S2834" i="1"/>
  <c r="R2834" i="1"/>
  <c r="Q2834" i="1"/>
  <c r="P2834" i="1"/>
  <c r="O2834" i="1"/>
  <c r="N2834" i="1"/>
  <c r="M2834" i="1"/>
  <c r="T2833" i="1"/>
  <c r="S2833" i="1"/>
  <c r="R2833" i="1"/>
  <c r="Q2833" i="1"/>
  <c r="P2833" i="1"/>
  <c r="O2833" i="1"/>
  <c r="N2833" i="1"/>
  <c r="M2833" i="1"/>
  <c r="T2832" i="1"/>
  <c r="S2832" i="1"/>
  <c r="R2832" i="1"/>
  <c r="Q2832" i="1"/>
  <c r="P2832" i="1"/>
  <c r="O2832" i="1"/>
  <c r="N2832" i="1"/>
  <c r="M2832" i="1"/>
  <c r="T2831" i="1"/>
  <c r="S2831" i="1"/>
  <c r="R2831" i="1"/>
  <c r="Q2831" i="1"/>
  <c r="P2831" i="1"/>
  <c r="O2831" i="1"/>
  <c r="N2831" i="1"/>
  <c r="M2831" i="1"/>
  <c r="T2830" i="1"/>
  <c r="S2830" i="1"/>
  <c r="R2830" i="1"/>
  <c r="Q2830" i="1"/>
  <c r="P2830" i="1"/>
  <c r="O2830" i="1"/>
  <c r="N2830" i="1"/>
  <c r="M2830" i="1"/>
  <c r="T2829" i="1"/>
  <c r="S2829" i="1"/>
  <c r="R2829" i="1"/>
  <c r="Q2829" i="1"/>
  <c r="P2829" i="1"/>
  <c r="O2829" i="1"/>
  <c r="N2829" i="1"/>
  <c r="M2829" i="1"/>
  <c r="T2828" i="1"/>
  <c r="S2828" i="1"/>
  <c r="R2828" i="1"/>
  <c r="Q2828" i="1"/>
  <c r="P2828" i="1"/>
  <c r="O2828" i="1"/>
  <c r="N2828" i="1"/>
  <c r="M2828" i="1"/>
  <c r="T2827" i="1"/>
  <c r="S2827" i="1"/>
  <c r="R2827" i="1"/>
  <c r="Q2827" i="1"/>
  <c r="P2827" i="1"/>
  <c r="O2827" i="1"/>
  <c r="N2827" i="1"/>
  <c r="M2827" i="1"/>
  <c r="T2826" i="1"/>
  <c r="S2826" i="1"/>
  <c r="R2826" i="1"/>
  <c r="Q2826" i="1"/>
  <c r="P2826" i="1"/>
  <c r="O2826" i="1"/>
  <c r="N2826" i="1"/>
  <c r="M2826" i="1"/>
  <c r="T2825" i="1"/>
  <c r="S2825" i="1"/>
  <c r="R2825" i="1"/>
  <c r="Q2825" i="1"/>
  <c r="P2825" i="1"/>
  <c r="O2825" i="1"/>
  <c r="N2825" i="1"/>
  <c r="M2825" i="1"/>
  <c r="T2824" i="1"/>
  <c r="S2824" i="1"/>
  <c r="R2824" i="1"/>
  <c r="Q2824" i="1"/>
  <c r="P2824" i="1"/>
  <c r="O2824" i="1"/>
  <c r="N2824" i="1"/>
  <c r="M2824" i="1"/>
  <c r="T2823" i="1"/>
  <c r="S2823" i="1"/>
  <c r="R2823" i="1"/>
  <c r="Q2823" i="1"/>
  <c r="P2823" i="1"/>
  <c r="O2823" i="1"/>
  <c r="M2823" i="1"/>
  <c r="N2823" i="1" s="1"/>
  <c r="T2822" i="1"/>
  <c r="S2822" i="1"/>
  <c r="R2822" i="1"/>
  <c r="Q2822" i="1"/>
  <c r="P2822" i="1"/>
  <c r="O2822" i="1"/>
  <c r="M2822" i="1"/>
  <c r="N2822" i="1" s="1"/>
  <c r="T2821" i="1"/>
  <c r="S2821" i="1"/>
  <c r="R2821" i="1"/>
  <c r="Q2821" i="1"/>
  <c r="P2821" i="1"/>
  <c r="O2821" i="1"/>
  <c r="M2821" i="1"/>
  <c r="N2821" i="1" s="1"/>
  <c r="T2820" i="1"/>
  <c r="S2820" i="1"/>
  <c r="R2820" i="1"/>
  <c r="Q2820" i="1"/>
  <c r="P2820" i="1"/>
  <c r="O2820" i="1"/>
  <c r="M2820" i="1"/>
  <c r="N2820" i="1" s="1"/>
  <c r="T2819" i="1"/>
  <c r="S2819" i="1"/>
  <c r="R2819" i="1"/>
  <c r="Q2819" i="1"/>
  <c r="P2819" i="1"/>
  <c r="O2819" i="1"/>
  <c r="M2819" i="1"/>
  <c r="N2819" i="1" s="1"/>
  <c r="T2818" i="1"/>
  <c r="S2818" i="1"/>
  <c r="R2818" i="1"/>
  <c r="Q2818" i="1"/>
  <c r="P2818" i="1"/>
  <c r="O2818" i="1"/>
  <c r="M2818" i="1"/>
  <c r="N2818" i="1" s="1"/>
  <c r="T2817" i="1"/>
  <c r="S2817" i="1"/>
  <c r="R2817" i="1"/>
  <c r="Q2817" i="1"/>
  <c r="P2817" i="1"/>
  <c r="O2817" i="1"/>
  <c r="M2817" i="1"/>
  <c r="N2817" i="1" s="1"/>
  <c r="T2816" i="1"/>
  <c r="S2816" i="1"/>
  <c r="R2816" i="1"/>
  <c r="Q2816" i="1"/>
  <c r="P2816" i="1"/>
  <c r="O2816" i="1"/>
  <c r="M2816" i="1"/>
  <c r="N2816" i="1" s="1"/>
  <c r="T2815" i="1"/>
  <c r="S2815" i="1"/>
  <c r="R2815" i="1"/>
  <c r="Q2815" i="1"/>
  <c r="P2815" i="1"/>
  <c r="O2815" i="1"/>
  <c r="M2815" i="1"/>
  <c r="N2815" i="1" s="1"/>
  <c r="T2814" i="1"/>
  <c r="S2814" i="1"/>
  <c r="R2814" i="1"/>
  <c r="Q2814" i="1"/>
  <c r="P2814" i="1"/>
  <c r="O2814" i="1"/>
  <c r="M2814" i="1"/>
  <c r="N2814" i="1" s="1"/>
  <c r="T2813" i="1"/>
  <c r="S2813" i="1"/>
  <c r="R2813" i="1"/>
  <c r="Q2813" i="1"/>
  <c r="P2813" i="1"/>
  <c r="O2813" i="1"/>
  <c r="M2813" i="1"/>
  <c r="N2813" i="1" s="1"/>
  <c r="T2812" i="1"/>
  <c r="S2812" i="1"/>
  <c r="R2812" i="1"/>
  <c r="Q2812" i="1"/>
  <c r="P2812" i="1"/>
  <c r="O2812" i="1"/>
  <c r="M2812" i="1"/>
  <c r="N2812" i="1" s="1"/>
  <c r="T2811" i="1"/>
  <c r="S2811" i="1"/>
  <c r="R2811" i="1"/>
  <c r="Q2811" i="1"/>
  <c r="P2811" i="1"/>
  <c r="O2811" i="1"/>
  <c r="M2811" i="1"/>
  <c r="N2811" i="1" s="1"/>
  <c r="T2810" i="1"/>
  <c r="S2810" i="1"/>
  <c r="R2810" i="1"/>
  <c r="Q2810" i="1"/>
  <c r="P2810" i="1"/>
  <c r="O2810" i="1"/>
  <c r="M2810" i="1"/>
  <c r="N2810" i="1" s="1"/>
  <c r="T2809" i="1"/>
  <c r="S2809" i="1"/>
  <c r="R2809" i="1"/>
  <c r="Q2809" i="1"/>
  <c r="P2809" i="1"/>
  <c r="O2809" i="1"/>
  <c r="M2809" i="1"/>
  <c r="N2809" i="1" s="1"/>
  <c r="T2808" i="1"/>
  <c r="S2808" i="1"/>
  <c r="R2808" i="1"/>
  <c r="Q2808" i="1"/>
  <c r="P2808" i="1"/>
  <c r="O2808" i="1"/>
  <c r="M2808" i="1"/>
  <c r="N2808" i="1" s="1"/>
  <c r="T2807" i="1"/>
  <c r="S2807" i="1"/>
  <c r="R2807" i="1"/>
  <c r="Q2807" i="1"/>
  <c r="P2807" i="1"/>
  <c r="O2807" i="1"/>
  <c r="M2807" i="1"/>
  <c r="N2807" i="1" s="1"/>
  <c r="T2806" i="1"/>
  <c r="S2806" i="1"/>
  <c r="R2806" i="1"/>
  <c r="Q2806" i="1"/>
  <c r="P2806" i="1"/>
  <c r="O2806" i="1"/>
  <c r="M2806" i="1"/>
  <c r="N2806" i="1" s="1"/>
  <c r="T2805" i="1"/>
  <c r="S2805" i="1"/>
  <c r="R2805" i="1"/>
  <c r="Q2805" i="1"/>
  <c r="P2805" i="1"/>
  <c r="O2805" i="1"/>
  <c r="N2805" i="1"/>
  <c r="M2805" i="1"/>
  <c r="T2804" i="1"/>
  <c r="S2804" i="1"/>
  <c r="R2804" i="1"/>
  <c r="Q2804" i="1"/>
  <c r="P2804" i="1"/>
  <c r="O2804" i="1"/>
  <c r="N2804" i="1"/>
  <c r="M2804" i="1"/>
  <c r="T2803" i="1"/>
  <c r="S2803" i="1"/>
  <c r="R2803" i="1"/>
  <c r="Q2803" i="1"/>
  <c r="P2803" i="1"/>
  <c r="O2803" i="1"/>
  <c r="N2803" i="1"/>
  <c r="M2803" i="1"/>
  <c r="T2802" i="1"/>
  <c r="S2802" i="1"/>
  <c r="R2802" i="1"/>
  <c r="Q2802" i="1"/>
  <c r="P2802" i="1"/>
  <c r="O2802" i="1"/>
  <c r="N2802" i="1"/>
  <c r="M2802" i="1"/>
  <c r="T2801" i="1"/>
  <c r="S2801" i="1"/>
  <c r="R2801" i="1"/>
  <c r="Q2801" i="1"/>
  <c r="P2801" i="1"/>
  <c r="O2801" i="1"/>
  <c r="N2801" i="1"/>
  <c r="M2801" i="1"/>
  <c r="T2800" i="1"/>
  <c r="S2800" i="1"/>
  <c r="R2800" i="1"/>
  <c r="Q2800" i="1"/>
  <c r="P2800" i="1"/>
  <c r="O2800" i="1"/>
  <c r="N2800" i="1"/>
  <c r="M2800" i="1"/>
  <c r="T2799" i="1"/>
  <c r="S2799" i="1"/>
  <c r="R2799" i="1"/>
  <c r="Q2799" i="1"/>
  <c r="P2799" i="1"/>
  <c r="O2799" i="1"/>
  <c r="N2799" i="1"/>
  <c r="M2799" i="1"/>
  <c r="T2798" i="1"/>
  <c r="S2798" i="1"/>
  <c r="R2798" i="1"/>
  <c r="Q2798" i="1"/>
  <c r="P2798" i="1"/>
  <c r="O2798" i="1"/>
  <c r="N2798" i="1"/>
  <c r="M2798" i="1"/>
  <c r="T2797" i="1"/>
  <c r="S2797" i="1"/>
  <c r="R2797" i="1"/>
  <c r="Q2797" i="1"/>
  <c r="P2797" i="1"/>
  <c r="O2797" i="1"/>
  <c r="N2797" i="1"/>
  <c r="M2797" i="1"/>
  <c r="T2796" i="1"/>
  <c r="S2796" i="1"/>
  <c r="R2796" i="1"/>
  <c r="Q2796" i="1"/>
  <c r="P2796" i="1"/>
  <c r="O2796" i="1"/>
  <c r="N2796" i="1"/>
  <c r="M2796" i="1"/>
  <c r="T2795" i="1"/>
  <c r="S2795" i="1"/>
  <c r="R2795" i="1"/>
  <c r="Q2795" i="1"/>
  <c r="P2795" i="1"/>
  <c r="O2795" i="1"/>
  <c r="N2795" i="1"/>
  <c r="M2795" i="1"/>
  <c r="T2794" i="1"/>
  <c r="S2794" i="1"/>
  <c r="R2794" i="1"/>
  <c r="Q2794" i="1"/>
  <c r="P2794" i="1"/>
  <c r="O2794" i="1"/>
  <c r="N2794" i="1"/>
  <c r="M2794" i="1"/>
  <c r="T2793" i="1"/>
  <c r="S2793" i="1"/>
  <c r="R2793" i="1"/>
  <c r="Q2793" i="1"/>
  <c r="P2793" i="1"/>
  <c r="O2793" i="1"/>
  <c r="N2793" i="1"/>
  <c r="M2793" i="1"/>
  <c r="T2792" i="1"/>
  <c r="S2792" i="1"/>
  <c r="R2792" i="1"/>
  <c r="Q2792" i="1"/>
  <c r="P2792" i="1"/>
  <c r="O2792" i="1"/>
  <c r="N2792" i="1"/>
  <c r="M2792" i="1"/>
  <c r="T2791" i="1"/>
  <c r="S2791" i="1"/>
  <c r="R2791" i="1"/>
  <c r="Q2791" i="1"/>
  <c r="P2791" i="1"/>
  <c r="O2791" i="1"/>
  <c r="N2791" i="1"/>
  <c r="M2791" i="1"/>
  <c r="T2790" i="1"/>
  <c r="S2790" i="1"/>
  <c r="R2790" i="1"/>
  <c r="Q2790" i="1"/>
  <c r="P2790" i="1"/>
  <c r="O2790" i="1"/>
  <c r="N2790" i="1"/>
  <c r="M2790" i="1"/>
  <c r="T2789" i="1"/>
  <c r="S2789" i="1"/>
  <c r="R2789" i="1"/>
  <c r="Q2789" i="1"/>
  <c r="P2789" i="1"/>
  <c r="O2789" i="1"/>
  <c r="N2789" i="1"/>
  <c r="M2789" i="1"/>
  <c r="T2788" i="1"/>
  <c r="S2788" i="1"/>
  <c r="R2788" i="1"/>
  <c r="Q2788" i="1"/>
  <c r="P2788" i="1"/>
  <c r="O2788" i="1"/>
  <c r="N2788" i="1"/>
  <c r="M2788" i="1"/>
  <c r="T2787" i="1"/>
  <c r="S2787" i="1"/>
  <c r="R2787" i="1"/>
  <c r="Q2787" i="1"/>
  <c r="P2787" i="1"/>
  <c r="O2787" i="1"/>
  <c r="N2787" i="1"/>
  <c r="M2787" i="1"/>
  <c r="T2786" i="1"/>
  <c r="S2786" i="1"/>
  <c r="R2786" i="1"/>
  <c r="Q2786" i="1"/>
  <c r="P2786" i="1"/>
  <c r="O2786" i="1"/>
  <c r="N2786" i="1"/>
  <c r="M2786" i="1"/>
  <c r="T2785" i="1"/>
  <c r="S2785" i="1"/>
  <c r="R2785" i="1"/>
  <c r="Q2785" i="1"/>
  <c r="P2785" i="1"/>
  <c r="O2785" i="1"/>
  <c r="N2785" i="1"/>
  <c r="M2785" i="1"/>
  <c r="T2784" i="1"/>
  <c r="S2784" i="1"/>
  <c r="R2784" i="1"/>
  <c r="Q2784" i="1"/>
  <c r="P2784" i="1"/>
  <c r="O2784" i="1"/>
  <c r="N2784" i="1"/>
  <c r="M2784" i="1"/>
  <c r="T2783" i="1"/>
  <c r="S2783" i="1"/>
  <c r="R2783" i="1"/>
  <c r="Q2783" i="1"/>
  <c r="P2783" i="1"/>
  <c r="O2783" i="1"/>
  <c r="N2783" i="1"/>
  <c r="M2783" i="1"/>
  <c r="T2782" i="1"/>
  <c r="S2782" i="1"/>
  <c r="R2782" i="1"/>
  <c r="Q2782" i="1"/>
  <c r="P2782" i="1"/>
  <c r="O2782" i="1"/>
  <c r="N2782" i="1"/>
  <c r="M2782" i="1"/>
  <c r="T2781" i="1"/>
  <c r="S2781" i="1"/>
  <c r="R2781" i="1"/>
  <c r="Q2781" i="1"/>
  <c r="P2781" i="1"/>
  <c r="O2781" i="1"/>
  <c r="N2781" i="1"/>
  <c r="M2781" i="1"/>
  <c r="T2780" i="1"/>
  <c r="S2780" i="1"/>
  <c r="R2780" i="1"/>
  <c r="Q2780" i="1"/>
  <c r="P2780" i="1"/>
  <c r="O2780" i="1"/>
  <c r="N2780" i="1"/>
  <c r="M2780" i="1"/>
  <c r="T2779" i="1"/>
  <c r="S2779" i="1"/>
  <c r="R2779" i="1"/>
  <c r="Q2779" i="1"/>
  <c r="P2779" i="1"/>
  <c r="O2779" i="1"/>
  <c r="N2779" i="1"/>
  <c r="M2779" i="1"/>
  <c r="T2778" i="1"/>
  <c r="S2778" i="1"/>
  <c r="R2778" i="1"/>
  <c r="Q2778" i="1"/>
  <c r="P2778" i="1"/>
  <c r="O2778" i="1"/>
  <c r="N2778" i="1"/>
  <c r="M2778" i="1"/>
  <c r="T2777" i="1"/>
  <c r="S2777" i="1"/>
  <c r="R2777" i="1"/>
  <c r="Q2777" i="1"/>
  <c r="P2777" i="1"/>
  <c r="O2777" i="1"/>
  <c r="M2777" i="1"/>
  <c r="N2777" i="1" s="1"/>
  <c r="T2776" i="1"/>
  <c r="S2776" i="1"/>
  <c r="R2776" i="1"/>
  <c r="Q2776" i="1"/>
  <c r="P2776" i="1"/>
  <c r="O2776" i="1"/>
  <c r="M2776" i="1"/>
  <c r="N2776" i="1" s="1"/>
  <c r="T2775" i="1"/>
  <c r="S2775" i="1"/>
  <c r="R2775" i="1"/>
  <c r="Q2775" i="1"/>
  <c r="P2775" i="1"/>
  <c r="O2775" i="1"/>
  <c r="M2775" i="1"/>
  <c r="N2775" i="1" s="1"/>
  <c r="T2774" i="1"/>
  <c r="S2774" i="1"/>
  <c r="R2774" i="1"/>
  <c r="Q2774" i="1"/>
  <c r="P2774" i="1"/>
  <c r="O2774" i="1"/>
  <c r="M2774" i="1"/>
  <c r="N2774" i="1" s="1"/>
  <c r="T2773" i="1"/>
  <c r="S2773" i="1"/>
  <c r="R2773" i="1"/>
  <c r="Q2773" i="1"/>
  <c r="P2773" i="1"/>
  <c r="O2773" i="1"/>
  <c r="N2773" i="1"/>
  <c r="M2773" i="1"/>
  <c r="T2772" i="1"/>
  <c r="S2772" i="1"/>
  <c r="R2772" i="1"/>
  <c r="Q2772" i="1"/>
  <c r="P2772" i="1"/>
  <c r="O2772" i="1"/>
  <c r="N2772" i="1"/>
  <c r="M2772" i="1"/>
  <c r="T2771" i="1"/>
  <c r="S2771" i="1"/>
  <c r="R2771" i="1"/>
  <c r="Q2771" i="1"/>
  <c r="P2771" i="1"/>
  <c r="O2771" i="1"/>
  <c r="N2771" i="1"/>
  <c r="M2771" i="1"/>
  <c r="T2770" i="1"/>
  <c r="S2770" i="1"/>
  <c r="R2770" i="1"/>
  <c r="Q2770" i="1"/>
  <c r="P2770" i="1"/>
  <c r="O2770" i="1"/>
  <c r="N2770" i="1"/>
  <c r="M2770" i="1"/>
  <c r="T2769" i="1"/>
  <c r="S2769" i="1"/>
  <c r="R2769" i="1"/>
  <c r="Q2769" i="1"/>
  <c r="P2769" i="1"/>
  <c r="O2769" i="1"/>
  <c r="N2769" i="1"/>
  <c r="M2769" i="1"/>
  <c r="T2768" i="1"/>
  <c r="S2768" i="1"/>
  <c r="R2768" i="1"/>
  <c r="Q2768" i="1"/>
  <c r="P2768" i="1"/>
  <c r="O2768" i="1"/>
  <c r="N2768" i="1"/>
  <c r="M2768" i="1"/>
  <c r="T2767" i="1"/>
  <c r="S2767" i="1"/>
  <c r="R2767" i="1"/>
  <c r="Q2767" i="1"/>
  <c r="P2767" i="1"/>
  <c r="O2767" i="1"/>
  <c r="N2767" i="1"/>
  <c r="M2767" i="1"/>
  <c r="T2766" i="1"/>
  <c r="S2766" i="1"/>
  <c r="R2766" i="1"/>
  <c r="Q2766" i="1"/>
  <c r="P2766" i="1"/>
  <c r="O2766" i="1"/>
  <c r="N2766" i="1"/>
  <c r="M2766" i="1"/>
  <c r="T2765" i="1"/>
  <c r="S2765" i="1"/>
  <c r="R2765" i="1"/>
  <c r="Q2765" i="1"/>
  <c r="P2765" i="1"/>
  <c r="O2765" i="1"/>
  <c r="N2765" i="1"/>
  <c r="M2765" i="1"/>
  <c r="T2764" i="1"/>
  <c r="S2764" i="1"/>
  <c r="R2764" i="1"/>
  <c r="Q2764" i="1"/>
  <c r="P2764" i="1"/>
  <c r="O2764" i="1"/>
  <c r="N2764" i="1"/>
  <c r="M2764" i="1"/>
  <c r="T2763" i="1"/>
  <c r="S2763" i="1"/>
  <c r="R2763" i="1"/>
  <c r="Q2763" i="1"/>
  <c r="P2763" i="1"/>
  <c r="O2763" i="1"/>
  <c r="N2763" i="1"/>
  <c r="M2763" i="1"/>
  <c r="T2762" i="1"/>
  <c r="S2762" i="1"/>
  <c r="R2762" i="1"/>
  <c r="Q2762" i="1"/>
  <c r="P2762" i="1"/>
  <c r="O2762" i="1"/>
  <c r="N2762" i="1"/>
  <c r="M2762" i="1"/>
  <c r="T2761" i="1"/>
  <c r="S2761" i="1"/>
  <c r="R2761" i="1"/>
  <c r="Q2761" i="1"/>
  <c r="P2761" i="1"/>
  <c r="O2761" i="1"/>
  <c r="N2761" i="1"/>
  <c r="M2761" i="1"/>
  <c r="T2760" i="1"/>
  <c r="S2760" i="1"/>
  <c r="R2760" i="1"/>
  <c r="Q2760" i="1"/>
  <c r="P2760" i="1"/>
  <c r="O2760" i="1"/>
  <c r="N2760" i="1"/>
  <c r="M2760" i="1"/>
  <c r="T2759" i="1"/>
  <c r="S2759" i="1"/>
  <c r="R2759" i="1"/>
  <c r="Q2759" i="1"/>
  <c r="P2759" i="1"/>
  <c r="O2759" i="1"/>
  <c r="N2759" i="1"/>
  <c r="M2759" i="1"/>
  <c r="T2758" i="1"/>
  <c r="S2758" i="1"/>
  <c r="R2758" i="1"/>
  <c r="Q2758" i="1"/>
  <c r="P2758" i="1"/>
  <c r="O2758" i="1"/>
  <c r="N2758" i="1"/>
  <c r="M2758" i="1"/>
  <c r="T2757" i="1"/>
  <c r="S2757" i="1"/>
  <c r="R2757" i="1"/>
  <c r="Q2757" i="1"/>
  <c r="P2757" i="1"/>
  <c r="O2757" i="1"/>
  <c r="N2757" i="1"/>
  <c r="M2757" i="1"/>
  <c r="T2756" i="1"/>
  <c r="S2756" i="1"/>
  <c r="R2756" i="1"/>
  <c r="Q2756" i="1"/>
  <c r="P2756" i="1"/>
  <c r="O2756" i="1"/>
  <c r="N2756" i="1"/>
  <c r="M2756" i="1"/>
  <c r="T2755" i="1"/>
  <c r="S2755" i="1"/>
  <c r="R2755" i="1"/>
  <c r="Q2755" i="1"/>
  <c r="P2755" i="1"/>
  <c r="O2755" i="1"/>
  <c r="N2755" i="1"/>
  <c r="M2755" i="1"/>
  <c r="T2754" i="1"/>
  <c r="S2754" i="1"/>
  <c r="R2754" i="1"/>
  <c r="Q2754" i="1"/>
  <c r="P2754" i="1"/>
  <c r="O2754" i="1"/>
  <c r="N2754" i="1"/>
  <c r="M2754" i="1"/>
  <c r="T2753" i="1"/>
  <c r="S2753" i="1"/>
  <c r="R2753" i="1"/>
  <c r="Q2753" i="1"/>
  <c r="P2753" i="1"/>
  <c r="O2753" i="1"/>
  <c r="N2753" i="1"/>
  <c r="M2753" i="1"/>
  <c r="T2752" i="1"/>
  <c r="S2752" i="1"/>
  <c r="R2752" i="1"/>
  <c r="Q2752" i="1"/>
  <c r="P2752" i="1"/>
  <c r="O2752" i="1"/>
  <c r="N2752" i="1"/>
  <c r="M2752" i="1"/>
  <c r="T2751" i="1"/>
  <c r="S2751" i="1"/>
  <c r="R2751" i="1"/>
  <c r="Q2751" i="1"/>
  <c r="P2751" i="1"/>
  <c r="O2751" i="1"/>
  <c r="N2751" i="1"/>
  <c r="M2751" i="1"/>
  <c r="T2750" i="1"/>
  <c r="S2750" i="1"/>
  <c r="R2750" i="1"/>
  <c r="Q2750" i="1"/>
  <c r="P2750" i="1"/>
  <c r="O2750" i="1"/>
  <c r="N2750" i="1"/>
  <c r="M2750" i="1"/>
  <c r="T2749" i="1"/>
  <c r="S2749" i="1"/>
  <c r="R2749" i="1"/>
  <c r="Q2749" i="1"/>
  <c r="P2749" i="1"/>
  <c r="O2749" i="1"/>
  <c r="N2749" i="1"/>
  <c r="M2749" i="1"/>
  <c r="T2748" i="1"/>
  <c r="S2748" i="1"/>
  <c r="R2748" i="1"/>
  <c r="Q2748" i="1"/>
  <c r="P2748" i="1"/>
  <c r="O2748" i="1"/>
  <c r="N2748" i="1"/>
  <c r="M2748" i="1"/>
  <c r="T2747" i="1"/>
  <c r="S2747" i="1"/>
  <c r="R2747" i="1"/>
  <c r="Q2747" i="1"/>
  <c r="P2747" i="1"/>
  <c r="O2747" i="1"/>
  <c r="N2747" i="1"/>
  <c r="M2747" i="1"/>
  <c r="T2746" i="1"/>
  <c r="S2746" i="1"/>
  <c r="R2746" i="1"/>
  <c r="Q2746" i="1"/>
  <c r="P2746" i="1"/>
  <c r="O2746" i="1"/>
  <c r="N2746" i="1"/>
  <c r="M2746" i="1"/>
  <c r="T2745" i="1"/>
  <c r="S2745" i="1"/>
  <c r="R2745" i="1"/>
  <c r="Q2745" i="1"/>
  <c r="P2745" i="1"/>
  <c r="O2745" i="1"/>
  <c r="N2745" i="1"/>
  <c r="M2745" i="1"/>
  <c r="T2744" i="1"/>
  <c r="S2744" i="1"/>
  <c r="R2744" i="1"/>
  <c r="Q2744" i="1"/>
  <c r="P2744" i="1"/>
  <c r="O2744" i="1"/>
  <c r="N2744" i="1"/>
  <c r="M2744" i="1"/>
  <c r="T2743" i="1"/>
  <c r="S2743" i="1"/>
  <c r="R2743" i="1"/>
  <c r="Q2743" i="1"/>
  <c r="P2743" i="1"/>
  <c r="O2743" i="1"/>
  <c r="N2743" i="1"/>
  <c r="M2743" i="1"/>
  <c r="T2742" i="1"/>
  <c r="S2742" i="1"/>
  <c r="R2742" i="1"/>
  <c r="Q2742" i="1"/>
  <c r="P2742" i="1"/>
  <c r="O2742" i="1"/>
  <c r="N2742" i="1"/>
  <c r="M2742" i="1"/>
  <c r="T2741" i="1"/>
  <c r="S2741" i="1"/>
  <c r="R2741" i="1"/>
  <c r="Q2741" i="1"/>
  <c r="P2741" i="1"/>
  <c r="O2741" i="1"/>
  <c r="N2741" i="1"/>
  <c r="M2741" i="1"/>
  <c r="T2740" i="1"/>
  <c r="S2740" i="1"/>
  <c r="R2740" i="1"/>
  <c r="Q2740" i="1"/>
  <c r="P2740" i="1"/>
  <c r="O2740" i="1"/>
  <c r="N2740" i="1"/>
  <c r="M2740" i="1"/>
  <c r="T2739" i="1"/>
  <c r="S2739" i="1"/>
  <c r="R2739" i="1"/>
  <c r="Q2739" i="1"/>
  <c r="P2739" i="1"/>
  <c r="O2739" i="1"/>
  <c r="N2739" i="1"/>
  <c r="M2739" i="1"/>
  <c r="T2738" i="1"/>
  <c r="S2738" i="1"/>
  <c r="R2738" i="1"/>
  <c r="Q2738" i="1"/>
  <c r="P2738" i="1"/>
  <c r="O2738" i="1"/>
  <c r="N2738" i="1"/>
  <c r="M2738" i="1"/>
  <c r="T2737" i="1"/>
  <c r="S2737" i="1"/>
  <c r="R2737" i="1"/>
  <c r="Q2737" i="1"/>
  <c r="P2737" i="1"/>
  <c r="O2737" i="1"/>
  <c r="N2737" i="1"/>
  <c r="M2737" i="1"/>
  <c r="T2736" i="1"/>
  <c r="S2736" i="1"/>
  <c r="R2736" i="1"/>
  <c r="Q2736" i="1"/>
  <c r="P2736" i="1"/>
  <c r="O2736" i="1"/>
  <c r="N2736" i="1"/>
  <c r="M2736" i="1"/>
  <c r="T2735" i="1"/>
  <c r="S2735" i="1"/>
  <c r="R2735" i="1"/>
  <c r="Q2735" i="1"/>
  <c r="P2735" i="1"/>
  <c r="O2735" i="1"/>
  <c r="N2735" i="1"/>
  <c r="M2735" i="1"/>
  <c r="T2734" i="1"/>
  <c r="S2734" i="1"/>
  <c r="R2734" i="1"/>
  <c r="Q2734" i="1"/>
  <c r="P2734" i="1"/>
  <c r="O2734" i="1"/>
  <c r="N2734" i="1"/>
  <c r="M2734" i="1"/>
  <c r="T2733" i="1"/>
  <c r="S2733" i="1"/>
  <c r="R2733" i="1"/>
  <c r="Q2733" i="1"/>
  <c r="P2733" i="1"/>
  <c r="O2733" i="1"/>
  <c r="N2733" i="1"/>
  <c r="M2733" i="1"/>
  <c r="T2732" i="1"/>
  <c r="S2732" i="1"/>
  <c r="R2732" i="1"/>
  <c r="Q2732" i="1"/>
  <c r="P2732" i="1"/>
  <c r="O2732" i="1"/>
  <c r="N2732" i="1"/>
  <c r="M2732" i="1"/>
  <c r="T2731" i="1"/>
  <c r="S2731" i="1"/>
  <c r="R2731" i="1"/>
  <c r="Q2731" i="1"/>
  <c r="P2731" i="1"/>
  <c r="O2731" i="1"/>
  <c r="N2731" i="1"/>
  <c r="M2731" i="1"/>
  <c r="T2730" i="1"/>
  <c r="S2730" i="1"/>
  <c r="R2730" i="1"/>
  <c r="Q2730" i="1"/>
  <c r="P2730" i="1"/>
  <c r="O2730" i="1"/>
  <c r="N2730" i="1"/>
  <c r="M2730" i="1"/>
  <c r="T2729" i="1"/>
  <c r="S2729" i="1"/>
  <c r="R2729" i="1"/>
  <c r="Q2729" i="1"/>
  <c r="P2729" i="1"/>
  <c r="O2729" i="1"/>
  <c r="N2729" i="1"/>
  <c r="M2729" i="1"/>
  <c r="T2728" i="1"/>
  <c r="S2728" i="1"/>
  <c r="R2728" i="1"/>
  <c r="Q2728" i="1"/>
  <c r="P2728" i="1"/>
  <c r="O2728" i="1"/>
  <c r="N2728" i="1"/>
  <c r="M2728" i="1"/>
  <c r="T2727" i="1"/>
  <c r="S2727" i="1"/>
  <c r="R2727" i="1"/>
  <c r="Q2727" i="1"/>
  <c r="P2727" i="1"/>
  <c r="O2727" i="1"/>
  <c r="N2727" i="1"/>
  <c r="M2727" i="1"/>
  <c r="T2726" i="1"/>
  <c r="S2726" i="1"/>
  <c r="R2726" i="1"/>
  <c r="Q2726" i="1"/>
  <c r="P2726" i="1"/>
  <c r="O2726" i="1"/>
  <c r="N2726" i="1"/>
  <c r="M2726" i="1"/>
  <c r="T2725" i="1"/>
  <c r="S2725" i="1"/>
  <c r="R2725" i="1"/>
  <c r="Q2725" i="1"/>
  <c r="P2725" i="1"/>
  <c r="O2725" i="1"/>
  <c r="N2725" i="1"/>
  <c r="M2725" i="1"/>
  <c r="T2724" i="1"/>
  <c r="S2724" i="1"/>
  <c r="R2724" i="1"/>
  <c r="Q2724" i="1"/>
  <c r="P2724" i="1"/>
  <c r="O2724" i="1"/>
  <c r="N2724" i="1"/>
  <c r="M2724" i="1"/>
  <c r="T2723" i="1"/>
  <c r="S2723" i="1"/>
  <c r="R2723" i="1"/>
  <c r="Q2723" i="1"/>
  <c r="P2723" i="1"/>
  <c r="O2723" i="1"/>
  <c r="M2723" i="1"/>
  <c r="N2723" i="1" s="1"/>
  <c r="T2722" i="1"/>
  <c r="S2722" i="1"/>
  <c r="R2722" i="1"/>
  <c r="Q2722" i="1"/>
  <c r="P2722" i="1"/>
  <c r="O2722" i="1"/>
  <c r="M2722" i="1"/>
  <c r="N2722" i="1" s="1"/>
  <c r="T2721" i="1"/>
  <c r="S2721" i="1"/>
  <c r="R2721" i="1"/>
  <c r="Q2721" i="1"/>
  <c r="P2721" i="1"/>
  <c r="O2721" i="1"/>
  <c r="M2721" i="1"/>
  <c r="N2721" i="1" s="1"/>
  <c r="T2720" i="1"/>
  <c r="S2720" i="1"/>
  <c r="R2720" i="1"/>
  <c r="Q2720" i="1"/>
  <c r="P2720" i="1"/>
  <c r="O2720" i="1"/>
  <c r="M2720" i="1"/>
  <c r="N2720" i="1" s="1"/>
  <c r="T2719" i="1"/>
  <c r="S2719" i="1"/>
  <c r="R2719" i="1"/>
  <c r="Q2719" i="1"/>
  <c r="P2719" i="1"/>
  <c r="O2719" i="1"/>
  <c r="M2719" i="1"/>
  <c r="N2719" i="1" s="1"/>
  <c r="T2718" i="1"/>
  <c r="S2718" i="1"/>
  <c r="R2718" i="1"/>
  <c r="Q2718" i="1"/>
  <c r="P2718" i="1"/>
  <c r="O2718" i="1"/>
  <c r="N2718" i="1"/>
  <c r="M2718" i="1"/>
  <c r="T2717" i="1"/>
  <c r="S2717" i="1"/>
  <c r="R2717" i="1"/>
  <c r="Q2717" i="1"/>
  <c r="P2717" i="1"/>
  <c r="O2717" i="1"/>
  <c r="N2717" i="1"/>
  <c r="M2717" i="1"/>
  <c r="T2716" i="1"/>
  <c r="S2716" i="1"/>
  <c r="R2716" i="1"/>
  <c r="Q2716" i="1"/>
  <c r="P2716" i="1"/>
  <c r="O2716" i="1"/>
  <c r="N2716" i="1"/>
  <c r="M2716" i="1"/>
  <c r="T2715" i="1"/>
  <c r="S2715" i="1"/>
  <c r="R2715" i="1"/>
  <c r="Q2715" i="1"/>
  <c r="P2715" i="1"/>
  <c r="O2715" i="1"/>
  <c r="N2715" i="1"/>
  <c r="M2715" i="1"/>
  <c r="T2714" i="1"/>
  <c r="S2714" i="1"/>
  <c r="R2714" i="1"/>
  <c r="Q2714" i="1"/>
  <c r="P2714" i="1"/>
  <c r="O2714" i="1"/>
  <c r="N2714" i="1"/>
  <c r="M2714" i="1"/>
  <c r="T2713" i="1"/>
  <c r="S2713" i="1"/>
  <c r="R2713" i="1"/>
  <c r="Q2713" i="1"/>
  <c r="P2713" i="1"/>
  <c r="O2713" i="1"/>
  <c r="N2713" i="1"/>
  <c r="M2713" i="1"/>
  <c r="T2712" i="1"/>
  <c r="S2712" i="1"/>
  <c r="R2712" i="1"/>
  <c r="Q2712" i="1"/>
  <c r="P2712" i="1"/>
  <c r="O2712" i="1"/>
  <c r="N2712" i="1"/>
  <c r="M2712" i="1"/>
  <c r="T2711" i="1"/>
  <c r="S2711" i="1"/>
  <c r="R2711" i="1"/>
  <c r="Q2711" i="1"/>
  <c r="P2711" i="1"/>
  <c r="O2711" i="1"/>
  <c r="N2711" i="1"/>
  <c r="M2711" i="1"/>
  <c r="T2710" i="1"/>
  <c r="S2710" i="1"/>
  <c r="R2710" i="1"/>
  <c r="Q2710" i="1"/>
  <c r="P2710" i="1"/>
  <c r="O2710" i="1"/>
  <c r="N2710" i="1"/>
  <c r="M2710" i="1"/>
  <c r="T2709" i="1"/>
  <c r="S2709" i="1"/>
  <c r="R2709" i="1"/>
  <c r="Q2709" i="1"/>
  <c r="P2709" i="1"/>
  <c r="O2709" i="1"/>
  <c r="N2709" i="1"/>
  <c r="M2709" i="1"/>
  <c r="T2708" i="1"/>
  <c r="S2708" i="1"/>
  <c r="R2708" i="1"/>
  <c r="Q2708" i="1"/>
  <c r="P2708" i="1"/>
  <c r="O2708" i="1"/>
  <c r="N2708" i="1"/>
  <c r="M2708" i="1"/>
  <c r="T2707" i="1"/>
  <c r="S2707" i="1"/>
  <c r="R2707" i="1"/>
  <c r="Q2707" i="1"/>
  <c r="P2707" i="1"/>
  <c r="O2707" i="1"/>
  <c r="N2707" i="1"/>
  <c r="M2707" i="1"/>
  <c r="T2706" i="1"/>
  <c r="S2706" i="1"/>
  <c r="R2706" i="1"/>
  <c r="Q2706" i="1"/>
  <c r="P2706" i="1"/>
  <c r="O2706" i="1"/>
  <c r="N2706" i="1"/>
  <c r="M2706" i="1"/>
  <c r="T2705" i="1"/>
  <c r="S2705" i="1"/>
  <c r="R2705" i="1"/>
  <c r="Q2705" i="1"/>
  <c r="P2705" i="1"/>
  <c r="O2705" i="1"/>
  <c r="N2705" i="1"/>
  <c r="M2705" i="1"/>
  <c r="T2704" i="1"/>
  <c r="S2704" i="1"/>
  <c r="R2704" i="1"/>
  <c r="Q2704" i="1"/>
  <c r="P2704" i="1"/>
  <c r="O2704" i="1"/>
  <c r="N2704" i="1"/>
  <c r="M2704" i="1"/>
  <c r="T2703" i="1"/>
  <c r="S2703" i="1"/>
  <c r="R2703" i="1"/>
  <c r="Q2703" i="1"/>
  <c r="P2703" i="1"/>
  <c r="O2703" i="1"/>
  <c r="N2703" i="1"/>
  <c r="M2703" i="1"/>
  <c r="T2702" i="1"/>
  <c r="S2702" i="1"/>
  <c r="R2702" i="1"/>
  <c r="Q2702" i="1"/>
  <c r="P2702" i="1"/>
  <c r="O2702" i="1"/>
  <c r="N2702" i="1"/>
  <c r="M2702" i="1"/>
  <c r="T2701" i="1"/>
  <c r="S2701" i="1"/>
  <c r="R2701" i="1"/>
  <c r="Q2701" i="1"/>
  <c r="P2701" i="1"/>
  <c r="O2701" i="1"/>
  <c r="N2701" i="1"/>
  <c r="M2701" i="1"/>
  <c r="T2700" i="1"/>
  <c r="S2700" i="1"/>
  <c r="R2700" i="1"/>
  <c r="Q2700" i="1"/>
  <c r="P2700" i="1"/>
  <c r="O2700" i="1"/>
  <c r="N2700" i="1"/>
  <c r="M2700" i="1"/>
  <c r="T2699" i="1"/>
  <c r="S2699" i="1"/>
  <c r="R2699" i="1"/>
  <c r="Q2699" i="1"/>
  <c r="P2699" i="1"/>
  <c r="O2699" i="1"/>
  <c r="N2699" i="1"/>
  <c r="M2699" i="1"/>
  <c r="T2698" i="1"/>
  <c r="S2698" i="1"/>
  <c r="R2698" i="1"/>
  <c r="Q2698" i="1"/>
  <c r="P2698" i="1"/>
  <c r="O2698" i="1"/>
  <c r="N2698" i="1"/>
  <c r="M2698" i="1"/>
  <c r="T2697" i="1"/>
  <c r="S2697" i="1"/>
  <c r="R2697" i="1"/>
  <c r="Q2697" i="1"/>
  <c r="P2697" i="1"/>
  <c r="O2697" i="1"/>
  <c r="N2697" i="1"/>
  <c r="M2697" i="1"/>
  <c r="T2696" i="1"/>
  <c r="S2696" i="1"/>
  <c r="R2696" i="1"/>
  <c r="Q2696" i="1"/>
  <c r="P2696" i="1"/>
  <c r="O2696" i="1"/>
  <c r="N2696" i="1"/>
  <c r="M2696" i="1"/>
  <c r="T2695" i="1"/>
  <c r="S2695" i="1"/>
  <c r="R2695" i="1"/>
  <c r="Q2695" i="1"/>
  <c r="P2695" i="1"/>
  <c r="O2695" i="1"/>
  <c r="N2695" i="1"/>
  <c r="M2695" i="1"/>
  <c r="T2694" i="1"/>
  <c r="S2694" i="1"/>
  <c r="R2694" i="1"/>
  <c r="Q2694" i="1"/>
  <c r="P2694" i="1"/>
  <c r="O2694" i="1"/>
  <c r="N2694" i="1"/>
  <c r="M2694" i="1"/>
  <c r="T2693" i="1"/>
  <c r="S2693" i="1"/>
  <c r="R2693" i="1"/>
  <c r="Q2693" i="1"/>
  <c r="P2693" i="1"/>
  <c r="O2693" i="1"/>
  <c r="N2693" i="1"/>
  <c r="M2693" i="1"/>
  <c r="T2692" i="1"/>
  <c r="S2692" i="1"/>
  <c r="R2692" i="1"/>
  <c r="Q2692" i="1"/>
  <c r="P2692" i="1"/>
  <c r="O2692" i="1"/>
  <c r="N2692" i="1"/>
  <c r="M2692" i="1"/>
  <c r="T2691" i="1"/>
  <c r="S2691" i="1"/>
  <c r="R2691" i="1"/>
  <c r="Q2691" i="1"/>
  <c r="P2691" i="1"/>
  <c r="O2691" i="1"/>
  <c r="N2691" i="1"/>
  <c r="M2691" i="1"/>
  <c r="T2690" i="1"/>
  <c r="S2690" i="1"/>
  <c r="R2690" i="1"/>
  <c r="Q2690" i="1"/>
  <c r="P2690" i="1"/>
  <c r="O2690" i="1"/>
  <c r="N2690" i="1"/>
  <c r="M2690" i="1"/>
  <c r="T2689" i="1"/>
  <c r="S2689" i="1"/>
  <c r="R2689" i="1"/>
  <c r="Q2689" i="1"/>
  <c r="P2689" i="1"/>
  <c r="O2689" i="1"/>
  <c r="N2689" i="1"/>
  <c r="M2689" i="1"/>
  <c r="T2688" i="1"/>
  <c r="S2688" i="1"/>
  <c r="R2688" i="1"/>
  <c r="Q2688" i="1"/>
  <c r="P2688" i="1"/>
  <c r="O2688" i="1"/>
  <c r="N2688" i="1"/>
  <c r="M2688" i="1"/>
  <c r="T2687" i="1"/>
  <c r="S2687" i="1"/>
  <c r="R2687" i="1"/>
  <c r="Q2687" i="1"/>
  <c r="P2687" i="1"/>
  <c r="O2687" i="1"/>
  <c r="M2687" i="1"/>
  <c r="N2687" i="1" s="1"/>
  <c r="T2686" i="1"/>
  <c r="S2686" i="1"/>
  <c r="R2686" i="1"/>
  <c r="Q2686" i="1"/>
  <c r="P2686" i="1"/>
  <c r="O2686" i="1"/>
  <c r="M2686" i="1"/>
  <c r="N2686" i="1" s="1"/>
  <c r="T2685" i="1"/>
  <c r="S2685" i="1"/>
  <c r="R2685" i="1"/>
  <c r="Q2685" i="1"/>
  <c r="P2685" i="1"/>
  <c r="O2685" i="1"/>
  <c r="N2685" i="1"/>
  <c r="M2685" i="1"/>
  <c r="T2684" i="1"/>
  <c r="S2684" i="1"/>
  <c r="R2684" i="1"/>
  <c r="Q2684" i="1"/>
  <c r="P2684" i="1"/>
  <c r="O2684" i="1"/>
  <c r="N2684" i="1"/>
  <c r="M2684" i="1"/>
  <c r="T2683" i="1"/>
  <c r="S2683" i="1"/>
  <c r="R2683" i="1"/>
  <c r="Q2683" i="1"/>
  <c r="P2683" i="1"/>
  <c r="O2683" i="1"/>
  <c r="N2683" i="1"/>
  <c r="M2683" i="1"/>
  <c r="T2682" i="1"/>
  <c r="S2682" i="1"/>
  <c r="R2682" i="1"/>
  <c r="Q2682" i="1"/>
  <c r="P2682" i="1"/>
  <c r="O2682" i="1"/>
  <c r="N2682" i="1"/>
  <c r="M2682" i="1"/>
  <c r="T2681" i="1"/>
  <c r="S2681" i="1"/>
  <c r="R2681" i="1"/>
  <c r="Q2681" i="1"/>
  <c r="P2681" i="1"/>
  <c r="O2681" i="1"/>
  <c r="N2681" i="1"/>
  <c r="M2681" i="1"/>
  <c r="T2680" i="1"/>
  <c r="S2680" i="1"/>
  <c r="R2680" i="1"/>
  <c r="Q2680" i="1"/>
  <c r="P2680" i="1"/>
  <c r="O2680" i="1"/>
  <c r="N2680" i="1"/>
  <c r="M2680" i="1"/>
  <c r="T2679" i="1"/>
  <c r="S2679" i="1"/>
  <c r="R2679" i="1"/>
  <c r="Q2679" i="1"/>
  <c r="P2679" i="1"/>
  <c r="O2679" i="1"/>
  <c r="N2679" i="1"/>
  <c r="M2679" i="1"/>
  <c r="T2678" i="1"/>
  <c r="S2678" i="1"/>
  <c r="R2678" i="1"/>
  <c r="Q2678" i="1"/>
  <c r="P2678" i="1"/>
  <c r="O2678" i="1"/>
  <c r="N2678" i="1"/>
  <c r="M2678" i="1"/>
  <c r="T2677" i="1"/>
  <c r="S2677" i="1"/>
  <c r="R2677" i="1"/>
  <c r="Q2677" i="1"/>
  <c r="P2677" i="1"/>
  <c r="O2677" i="1"/>
  <c r="N2677" i="1"/>
  <c r="M2677" i="1"/>
  <c r="T2676" i="1"/>
  <c r="S2676" i="1"/>
  <c r="R2676" i="1"/>
  <c r="Q2676" i="1"/>
  <c r="P2676" i="1"/>
  <c r="O2676" i="1"/>
  <c r="N2676" i="1"/>
  <c r="M2676" i="1"/>
  <c r="T2675" i="1"/>
  <c r="S2675" i="1"/>
  <c r="R2675" i="1"/>
  <c r="Q2675" i="1"/>
  <c r="P2675" i="1"/>
  <c r="O2675" i="1"/>
  <c r="N2675" i="1"/>
  <c r="M2675" i="1"/>
  <c r="T2674" i="1"/>
  <c r="S2674" i="1"/>
  <c r="R2674" i="1"/>
  <c r="Q2674" i="1"/>
  <c r="P2674" i="1"/>
  <c r="O2674" i="1"/>
  <c r="N2674" i="1"/>
  <c r="M2674" i="1"/>
  <c r="T2673" i="1"/>
  <c r="S2673" i="1"/>
  <c r="R2673" i="1"/>
  <c r="Q2673" i="1"/>
  <c r="P2673" i="1"/>
  <c r="O2673" i="1"/>
  <c r="N2673" i="1"/>
  <c r="M2673" i="1"/>
  <c r="T2672" i="1"/>
  <c r="S2672" i="1"/>
  <c r="R2672" i="1"/>
  <c r="Q2672" i="1"/>
  <c r="P2672" i="1"/>
  <c r="O2672" i="1"/>
  <c r="N2672" i="1"/>
  <c r="M2672" i="1"/>
  <c r="T2671" i="1"/>
  <c r="S2671" i="1"/>
  <c r="R2671" i="1"/>
  <c r="Q2671" i="1"/>
  <c r="P2671" i="1"/>
  <c r="O2671" i="1"/>
  <c r="N2671" i="1"/>
  <c r="M2671" i="1"/>
  <c r="T2670" i="1"/>
  <c r="S2670" i="1"/>
  <c r="R2670" i="1"/>
  <c r="Q2670" i="1"/>
  <c r="P2670" i="1"/>
  <c r="O2670" i="1"/>
  <c r="N2670" i="1"/>
  <c r="M2670" i="1"/>
  <c r="T2669" i="1"/>
  <c r="S2669" i="1"/>
  <c r="R2669" i="1"/>
  <c r="Q2669" i="1"/>
  <c r="P2669" i="1"/>
  <c r="O2669" i="1"/>
  <c r="N2669" i="1"/>
  <c r="M2669" i="1"/>
  <c r="T2668" i="1"/>
  <c r="S2668" i="1"/>
  <c r="R2668" i="1"/>
  <c r="Q2668" i="1"/>
  <c r="P2668" i="1"/>
  <c r="O2668" i="1"/>
  <c r="N2668" i="1"/>
  <c r="M2668" i="1"/>
  <c r="T2667" i="1"/>
  <c r="S2667" i="1"/>
  <c r="R2667" i="1"/>
  <c r="Q2667" i="1"/>
  <c r="P2667" i="1"/>
  <c r="O2667" i="1"/>
  <c r="N2667" i="1"/>
  <c r="M2667" i="1"/>
  <c r="T2666" i="1"/>
  <c r="S2666" i="1"/>
  <c r="R2666" i="1"/>
  <c r="Q2666" i="1"/>
  <c r="P2666" i="1"/>
  <c r="O2666" i="1"/>
  <c r="N2666" i="1"/>
  <c r="M2666" i="1"/>
  <c r="T2665" i="1"/>
  <c r="S2665" i="1"/>
  <c r="R2665" i="1"/>
  <c r="Q2665" i="1"/>
  <c r="P2665" i="1"/>
  <c r="O2665" i="1"/>
  <c r="N2665" i="1"/>
  <c r="M2665" i="1"/>
  <c r="T2664" i="1"/>
  <c r="S2664" i="1"/>
  <c r="R2664" i="1"/>
  <c r="Q2664" i="1"/>
  <c r="P2664" i="1"/>
  <c r="O2664" i="1"/>
  <c r="N2664" i="1"/>
  <c r="M2664" i="1"/>
  <c r="T2663" i="1"/>
  <c r="S2663" i="1"/>
  <c r="R2663" i="1"/>
  <c r="Q2663" i="1"/>
  <c r="P2663" i="1"/>
  <c r="O2663" i="1"/>
  <c r="N2663" i="1"/>
  <c r="M2663" i="1"/>
  <c r="T2662" i="1"/>
  <c r="S2662" i="1"/>
  <c r="R2662" i="1"/>
  <c r="Q2662" i="1"/>
  <c r="P2662" i="1"/>
  <c r="O2662" i="1"/>
  <c r="N2662" i="1"/>
  <c r="M2662" i="1"/>
  <c r="T2661" i="1"/>
  <c r="S2661" i="1"/>
  <c r="R2661" i="1"/>
  <c r="Q2661" i="1"/>
  <c r="P2661" i="1"/>
  <c r="O2661" i="1"/>
  <c r="N2661" i="1"/>
  <c r="M2661" i="1"/>
  <c r="T2660" i="1"/>
  <c r="S2660" i="1"/>
  <c r="R2660" i="1"/>
  <c r="Q2660" i="1"/>
  <c r="P2660" i="1"/>
  <c r="O2660" i="1"/>
  <c r="N2660" i="1"/>
  <c r="M2660" i="1"/>
  <c r="T2659" i="1"/>
  <c r="S2659" i="1"/>
  <c r="R2659" i="1"/>
  <c r="Q2659" i="1"/>
  <c r="P2659" i="1"/>
  <c r="O2659" i="1"/>
  <c r="N2659" i="1"/>
  <c r="M2659" i="1"/>
  <c r="T2658" i="1"/>
  <c r="S2658" i="1"/>
  <c r="R2658" i="1"/>
  <c r="Q2658" i="1"/>
  <c r="P2658" i="1"/>
  <c r="O2658" i="1"/>
  <c r="N2658" i="1"/>
  <c r="M2658" i="1"/>
  <c r="T2657" i="1"/>
  <c r="S2657" i="1"/>
  <c r="R2657" i="1"/>
  <c r="Q2657" i="1"/>
  <c r="P2657" i="1"/>
  <c r="O2657" i="1"/>
  <c r="N2657" i="1"/>
  <c r="M2657" i="1"/>
  <c r="T2656" i="1"/>
  <c r="S2656" i="1"/>
  <c r="R2656" i="1"/>
  <c r="Q2656" i="1"/>
  <c r="P2656" i="1"/>
  <c r="O2656" i="1"/>
  <c r="N2656" i="1"/>
  <c r="M2656" i="1"/>
  <c r="T2655" i="1"/>
  <c r="S2655" i="1"/>
  <c r="R2655" i="1"/>
  <c r="Q2655" i="1"/>
  <c r="P2655" i="1"/>
  <c r="O2655" i="1"/>
  <c r="N2655" i="1"/>
  <c r="M2655" i="1"/>
  <c r="T2654" i="1"/>
  <c r="S2654" i="1"/>
  <c r="R2654" i="1"/>
  <c r="Q2654" i="1"/>
  <c r="P2654" i="1"/>
  <c r="O2654" i="1"/>
  <c r="N2654" i="1"/>
  <c r="M2654" i="1"/>
  <c r="T2653" i="1"/>
  <c r="S2653" i="1"/>
  <c r="R2653" i="1"/>
  <c r="Q2653" i="1"/>
  <c r="P2653" i="1"/>
  <c r="O2653" i="1"/>
  <c r="N2653" i="1"/>
  <c r="M2653" i="1"/>
  <c r="T2652" i="1"/>
  <c r="S2652" i="1"/>
  <c r="R2652" i="1"/>
  <c r="Q2652" i="1"/>
  <c r="P2652" i="1"/>
  <c r="O2652" i="1"/>
  <c r="N2652" i="1"/>
  <c r="M2652" i="1"/>
  <c r="T2651" i="1"/>
  <c r="S2651" i="1"/>
  <c r="R2651" i="1"/>
  <c r="Q2651" i="1"/>
  <c r="P2651" i="1"/>
  <c r="O2651" i="1"/>
  <c r="N2651" i="1"/>
  <c r="M2651" i="1"/>
  <c r="T2650" i="1"/>
  <c r="S2650" i="1"/>
  <c r="R2650" i="1"/>
  <c r="Q2650" i="1"/>
  <c r="P2650" i="1"/>
  <c r="O2650" i="1"/>
  <c r="N2650" i="1"/>
  <c r="M2650" i="1"/>
  <c r="T2649" i="1"/>
  <c r="S2649" i="1"/>
  <c r="R2649" i="1"/>
  <c r="Q2649" i="1"/>
  <c r="P2649" i="1"/>
  <c r="O2649" i="1"/>
  <c r="N2649" i="1"/>
  <c r="M2649" i="1"/>
  <c r="T2648" i="1"/>
  <c r="S2648" i="1"/>
  <c r="R2648" i="1"/>
  <c r="Q2648" i="1"/>
  <c r="P2648" i="1"/>
  <c r="O2648" i="1"/>
  <c r="N2648" i="1"/>
  <c r="M2648" i="1"/>
  <c r="T2647" i="1"/>
  <c r="S2647" i="1"/>
  <c r="R2647" i="1"/>
  <c r="Q2647" i="1"/>
  <c r="P2647" i="1"/>
  <c r="O2647" i="1"/>
  <c r="N2647" i="1"/>
  <c r="M2647" i="1"/>
  <c r="T2646" i="1"/>
  <c r="S2646" i="1"/>
  <c r="R2646" i="1"/>
  <c r="Q2646" i="1"/>
  <c r="P2646" i="1"/>
  <c r="O2646" i="1"/>
  <c r="N2646" i="1"/>
  <c r="M2646" i="1"/>
  <c r="T2645" i="1"/>
  <c r="S2645" i="1"/>
  <c r="R2645" i="1"/>
  <c r="Q2645" i="1"/>
  <c r="P2645" i="1"/>
  <c r="O2645" i="1"/>
  <c r="N2645" i="1"/>
  <c r="M2645" i="1"/>
  <c r="T2644" i="1"/>
  <c r="S2644" i="1"/>
  <c r="R2644" i="1"/>
  <c r="Q2644" i="1"/>
  <c r="P2644" i="1"/>
  <c r="O2644" i="1"/>
  <c r="N2644" i="1"/>
  <c r="M2644" i="1"/>
  <c r="T2643" i="1"/>
  <c r="S2643" i="1"/>
  <c r="R2643" i="1"/>
  <c r="Q2643" i="1"/>
  <c r="P2643" i="1"/>
  <c r="O2643" i="1"/>
  <c r="N2643" i="1"/>
  <c r="M2643" i="1"/>
  <c r="T2642" i="1"/>
  <c r="S2642" i="1"/>
  <c r="R2642" i="1"/>
  <c r="Q2642" i="1"/>
  <c r="P2642" i="1"/>
  <c r="O2642" i="1"/>
  <c r="N2642" i="1"/>
  <c r="M2642" i="1"/>
  <c r="T2641" i="1"/>
  <c r="S2641" i="1"/>
  <c r="R2641" i="1"/>
  <c r="Q2641" i="1"/>
  <c r="P2641" i="1"/>
  <c r="O2641" i="1"/>
  <c r="N2641" i="1"/>
  <c r="M2641" i="1"/>
  <c r="T2640" i="1"/>
  <c r="S2640" i="1"/>
  <c r="R2640" i="1"/>
  <c r="Q2640" i="1"/>
  <c r="P2640" i="1"/>
  <c r="O2640" i="1"/>
  <c r="N2640" i="1"/>
  <c r="M2640" i="1"/>
  <c r="T2639" i="1"/>
  <c r="S2639" i="1"/>
  <c r="R2639" i="1"/>
  <c r="Q2639" i="1"/>
  <c r="P2639" i="1"/>
  <c r="O2639" i="1"/>
  <c r="N2639" i="1"/>
  <c r="M2639" i="1"/>
  <c r="T2638" i="1"/>
  <c r="S2638" i="1"/>
  <c r="R2638" i="1"/>
  <c r="Q2638" i="1"/>
  <c r="P2638" i="1"/>
  <c r="O2638" i="1"/>
  <c r="N2638" i="1"/>
  <c r="M2638" i="1"/>
  <c r="T2637" i="1"/>
  <c r="S2637" i="1"/>
  <c r="R2637" i="1"/>
  <c r="Q2637" i="1"/>
  <c r="P2637" i="1"/>
  <c r="O2637" i="1"/>
  <c r="N2637" i="1"/>
  <c r="M2637" i="1"/>
  <c r="T2636" i="1"/>
  <c r="S2636" i="1"/>
  <c r="R2636" i="1"/>
  <c r="Q2636" i="1"/>
  <c r="P2636" i="1"/>
  <c r="O2636" i="1"/>
  <c r="N2636" i="1"/>
  <c r="M2636" i="1"/>
  <c r="T2635" i="1"/>
  <c r="S2635" i="1"/>
  <c r="R2635" i="1"/>
  <c r="Q2635" i="1"/>
  <c r="P2635" i="1"/>
  <c r="O2635" i="1"/>
  <c r="N2635" i="1"/>
  <c r="M2635" i="1"/>
  <c r="T2634" i="1"/>
  <c r="S2634" i="1"/>
  <c r="R2634" i="1"/>
  <c r="Q2634" i="1"/>
  <c r="P2634" i="1"/>
  <c r="O2634" i="1"/>
  <c r="N2634" i="1"/>
  <c r="M2634" i="1"/>
  <c r="T2633" i="1"/>
  <c r="S2633" i="1"/>
  <c r="R2633" i="1"/>
  <c r="Q2633" i="1"/>
  <c r="P2633" i="1"/>
  <c r="O2633" i="1"/>
  <c r="N2633" i="1"/>
  <c r="M2633" i="1"/>
  <c r="T2632" i="1"/>
  <c r="S2632" i="1"/>
  <c r="R2632" i="1"/>
  <c r="Q2632" i="1"/>
  <c r="P2632" i="1"/>
  <c r="O2632" i="1"/>
  <c r="N2632" i="1"/>
  <c r="M2632" i="1"/>
  <c r="T2631" i="1"/>
  <c r="S2631" i="1"/>
  <c r="R2631" i="1"/>
  <c r="Q2631" i="1"/>
  <c r="P2631" i="1"/>
  <c r="O2631" i="1"/>
  <c r="N2631" i="1"/>
  <c r="M2631" i="1"/>
  <c r="T2630" i="1"/>
  <c r="S2630" i="1"/>
  <c r="R2630" i="1"/>
  <c r="Q2630" i="1"/>
  <c r="P2630" i="1"/>
  <c r="O2630" i="1"/>
  <c r="N2630" i="1"/>
  <c r="M2630" i="1"/>
  <c r="T2629" i="1"/>
  <c r="S2629" i="1"/>
  <c r="R2629" i="1"/>
  <c r="Q2629" i="1"/>
  <c r="P2629" i="1"/>
  <c r="O2629" i="1"/>
  <c r="N2629" i="1"/>
  <c r="M2629" i="1"/>
  <c r="T2628" i="1"/>
  <c r="S2628" i="1"/>
  <c r="R2628" i="1"/>
  <c r="Q2628" i="1"/>
  <c r="P2628" i="1"/>
  <c r="O2628" i="1"/>
  <c r="N2628" i="1"/>
  <c r="M2628" i="1"/>
  <c r="T2627" i="1"/>
  <c r="S2627" i="1"/>
  <c r="R2627" i="1"/>
  <c r="Q2627" i="1"/>
  <c r="P2627" i="1"/>
  <c r="O2627" i="1"/>
  <c r="N2627" i="1"/>
  <c r="M2627" i="1"/>
  <c r="T2626" i="1"/>
  <c r="S2626" i="1"/>
  <c r="R2626" i="1"/>
  <c r="Q2626" i="1"/>
  <c r="P2626" i="1"/>
  <c r="O2626" i="1"/>
  <c r="N2626" i="1"/>
  <c r="M2626" i="1"/>
  <c r="T2625" i="1"/>
  <c r="S2625" i="1"/>
  <c r="R2625" i="1"/>
  <c r="Q2625" i="1"/>
  <c r="P2625" i="1"/>
  <c r="O2625" i="1"/>
  <c r="N2625" i="1"/>
  <c r="M2625" i="1"/>
  <c r="T2624" i="1"/>
  <c r="S2624" i="1"/>
  <c r="R2624" i="1"/>
  <c r="Q2624" i="1"/>
  <c r="P2624" i="1"/>
  <c r="O2624" i="1"/>
  <c r="N2624" i="1"/>
  <c r="M2624" i="1"/>
  <c r="T2623" i="1"/>
  <c r="S2623" i="1"/>
  <c r="R2623" i="1"/>
  <c r="Q2623" i="1"/>
  <c r="P2623" i="1"/>
  <c r="O2623" i="1"/>
  <c r="N2623" i="1"/>
  <c r="M2623" i="1"/>
  <c r="T2622" i="1"/>
  <c r="S2622" i="1"/>
  <c r="R2622" i="1"/>
  <c r="Q2622" i="1"/>
  <c r="P2622" i="1"/>
  <c r="O2622" i="1"/>
  <c r="N2622" i="1"/>
  <c r="M2622" i="1"/>
  <c r="T2621" i="1"/>
  <c r="S2621" i="1"/>
  <c r="R2621" i="1"/>
  <c r="Q2621" i="1"/>
  <c r="P2621" i="1"/>
  <c r="O2621" i="1"/>
  <c r="N2621" i="1"/>
  <c r="M2621" i="1"/>
  <c r="T2620" i="1"/>
  <c r="S2620" i="1"/>
  <c r="R2620" i="1"/>
  <c r="Q2620" i="1"/>
  <c r="P2620" i="1"/>
  <c r="O2620" i="1"/>
  <c r="N2620" i="1"/>
  <c r="M2620" i="1"/>
  <c r="T2619" i="1"/>
  <c r="S2619" i="1"/>
  <c r="R2619" i="1"/>
  <c r="Q2619" i="1"/>
  <c r="P2619" i="1"/>
  <c r="O2619" i="1"/>
  <c r="N2619" i="1"/>
  <c r="M2619" i="1"/>
  <c r="T2618" i="1"/>
  <c r="S2618" i="1"/>
  <c r="R2618" i="1"/>
  <c r="Q2618" i="1"/>
  <c r="P2618" i="1"/>
  <c r="O2618" i="1"/>
  <c r="N2618" i="1"/>
  <c r="M2618" i="1"/>
  <c r="T2617" i="1"/>
  <c r="S2617" i="1"/>
  <c r="R2617" i="1"/>
  <c r="Q2617" i="1"/>
  <c r="P2617" i="1"/>
  <c r="O2617" i="1"/>
  <c r="N2617" i="1"/>
  <c r="M2617" i="1"/>
  <c r="T2616" i="1"/>
  <c r="S2616" i="1"/>
  <c r="R2616" i="1"/>
  <c r="Q2616" i="1"/>
  <c r="P2616" i="1"/>
  <c r="O2616" i="1"/>
  <c r="N2616" i="1"/>
  <c r="M2616" i="1"/>
  <c r="T2615" i="1"/>
  <c r="S2615" i="1"/>
  <c r="R2615" i="1"/>
  <c r="Q2615" i="1"/>
  <c r="P2615" i="1"/>
  <c r="O2615" i="1"/>
  <c r="N2615" i="1"/>
  <c r="M2615" i="1"/>
  <c r="T2614" i="1"/>
  <c r="S2614" i="1"/>
  <c r="R2614" i="1"/>
  <c r="Q2614" i="1"/>
  <c r="P2614" i="1"/>
  <c r="O2614" i="1"/>
  <c r="N2614" i="1"/>
  <c r="M2614" i="1"/>
  <c r="T2613" i="1"/>
  <c r="S2613" i="1"/>
  <c r="R2613" i="1"/>
  <c r="Q2613" i="1"/>
  <c r="P2613" i="1"/>
  <c r="O2613" i="1"/>
  <c r="N2613" i="1"/>
  <c r="M2613" i="1"/>
  <c r="T2612" i="1"/>
  <c r="S2612" i="1"/>
  <c r="R2612" i="1"/>
  <c r="Q2612" i="1"/>
  <c r="P2612" i="1"/>
  <c r="O2612" i="1"/>
  <c r="N2612" i="1"/>
  <c r="M2612" i="1"/>
  <c r="T2611" i="1"/>
  <c r="S2611" i="1"/>
  <c r="R2611" i="1"/>
  <c r="Q2611" i="1"/>
  <c r="P2611" i="1"/>
  <c r="O2611" i="1"/>
  <c r="N2611" i="1"/>
  <c r="M2611" i="1"/>
  <c r="T2610" i="1"/>
  <c r="S2610" i="1"/>
  <c r="R2610" i="1"/>
  <c r="Q2610" i="1"/>
  <c r="P2610" i="1"/>
  <c r="O2610" i="1"/>
  <c r="N2610" i="1"/>
  <c r="M2610" i="1"/>
  <c r="T2609" i="1"/>
  <c r="S2609" i="1"/>
  <c r="R2609" i="1"/>
  <c r="Q2609" i="1"/>
  <c r="P2609" i="1"/>
  <c r="O2609" i="1"/>
  <c r="N2609" i="1"/>
  <c r="M2609" i="1"/>
  <c r="T2608" i="1"/>
  <c r="S2608" i="1"/>
  <c r="R2608" i="1"/>
  <c r="Q2608" i="1"/>
  <c r="P2608" i="1"/>
  <c r="O2608" i="1"/>
  <c r="N2608" i="1"/>
  <c r="M2608" i="1"/>
  <c r="T2607" i="1"/>
  <c r="S2607" i="1"/>
  <c r="R2607" i="1"/>
  <c r="Q2607" i="1"/>
  <c r="P2607" i="1"/>
  <c r="O2607" i="1"/>
  <c r="N2607" i="1"/>
  <c r="M2607" i="1"/>
  <c r="T2606" i="1"/>
  <c r="S2606" i="1"/>
  <c r="R2606" i="1"/>
  <c r="Q2606" i="1"/>
  <c r="P2606" i="1"/>
  <c r="O2606" i="1"/>
  <c r="N2606" i="1"/>
  <c r="M2606" i="1"/>
  <c r="T2605" i="1"/>
  <c r="S2605" i="1"/>
  <c r="R2605" i="1"/>
  <c r="Q2605" i="1"/>
  <c r="P2605" i="1"/>
  <c r="O2605" i="1"/>
  <c r="N2605" i="1"/>
  <c r="M2605" i="1"/>
  <c r="T2604" i="1"/>
  <c r="S2604" i="1"/>
  <c r="R2604" i="1"/>
  <c r="Q2604" i="1"/>
  <c r="P2604" i="1"/>
  <c r="O2604" i="1"/>
  <c r="N2604" i="1"/>
  <c r="M2604" i="1"/>
  <c r="T2603" i="1"/>
  <c r="S2603" i="1"/>
  <c r="R2603" i="1"/>
  <c r="Q2603" i="1"/>
  <c r="P2603" i="1"/>
  <c r="O2603" i="1"/>
  <c r="N2603" i="1"/>
  <c r="M2603" i="1"/>
  <c r="T2602" i="1"/>
  <c r="S2602" i="1"/>
  <c r="R2602" i="1"/>
  <c r="Q2602" i="1"/>
  <c r="P2602" i="1"/>
  <c r="O2602" i="1"/>
  <c r="N2602" i="1"/>
  <c r="M2602" i="1"/>
  <c r="T2601" i="1"/>
  <c r="S2601" i="1"/>
  <c r="R2601" i="1"/>
  <c r="Q2601" i="1"/>
  <c r="P2601" i="1"/>
  <c r="O2601" i="1"/>
  <c r="N2601" i="1"/>
  <c r="M2601" i="1"/>
  <c r="T2600" i="1"/>
  <c r="S2600" i="1"/>
  <c r="R2600" i="1"/>
  <c r="Q2600" i="1"/>
  <c r="P2600" i="1"/>
  <c r="O2600" i="1"/>
  <c r="N2600" i="1"/>
  <c r="M2600" i="1"/>
  <c r="T2599" i="1"/>
  <c r="S2599" i="1"/>
  <c r="R2599" i="1"/>
  <c r="Q2599" i="1"/>
  <c r="P2599" i="1"/>
  <c r="O2599" i="1"/>
  <c r="N2599" i="1"/>
  <c r="M2599" i="1"/>
  <c r="T2598" i="1"/>
  <c r="S2598" i="1"/>
  <c r="R2598" i="1"/>
  <c r="Q2598" i="1"/>
  <c r="P2598" i="1"/>
  <c r="O2598" i="1"/>
  <c r="N2598" i="1"/>
  <c r="M2598" i="1"/>
  <c r="T2597" i="1"/>
  <c r="S2597" i="1"/>
  <c r="R2597" i="1"/>
  <c r="Q2597" i="1"/>
  <c r="P2597" i="1"/>
  <c r="O2597" i="1"/>
  <c r="N2597" i="1"/>
  <c r="M2597" i="1"/>
  <c r="T2596" i="1"/>
  <c r="S2596" i="1"/>
  <c r="R2596" i="1"/>
  <c r="Q2596" i="1"/>
  <c r="P2596" i="1"/>
  <c r="O2596" i="1"/>
  <c r="N2596" i="1"/>
  <c r="M2596" i="1"/>
  <c r="T2595" i="1"/>
  <c r="S2595" i="1"/>
  <c r="R2595" i="1"/>
  <c r="Q2595" i="1"/>
  <c r="P2595" i="1"/>
  <c r="O2595" i="1"/>
  <c r="N2595" i="1"/>
  <c r="M2595" i="1"/>
  <c r="T2594" i="1"/>
  <c r="S2594" i="1"/>
  <c r="R2594" i="1"/>
  <c r="Q2594" i="1"/>
  <c r="P2594" i="1"/>
  <c r="O2594" i="1"/>
  <c r="N2594" i="1"/>
  <c r="M2594" i="1"/>
  <c r="T2593" i="1"/>
  <c r="S2593" i="1"/>
  <c r="R2593" i="1"/>
  <c r="Q2593" i="1"/>
  <c r="P2593" i="1"/>
  <c r="O2593" i="1"/>
  <c r="N2593" i="1"/>
  <c r="M2593" i="1"/>
  <c r="T2592" i="1"/>
  <c r="S2592" i="1"/>
  <c r="R2592" i="1"/>
  <c r="Q2592" i="1"/>
  <c r="P2592" i="1"/>
  <c r="O2592" i="1"/>
  <c r="N2592" i="1"/>
  <c r="M2592" i="1"/>
  <c r="T2591" i="1"/>
  <c r="S2591" i="1"/>
  <c r="R2591" i="1"/>
  <c r="Q2591" i="1"/>
  <c r="P2591" i="1"/>
  <c r="O2591" i="1"/>
  <c r="N2591" i="1"/>
  <c r="M2591" i="1"/>
  <c r="T2590" i="1"/>
  <c r="S2590" i="1"/>
  <c r="R2590" i="1"/>
  <c r="Q2590" i="1"/>
  <c r="P2590" i="1"/>
  <c r="O2590" i="1"/>
  <c r="N2590" i="1"/>
  <c r="M2590" i="1"/>
  <c r="T2589" i="1"/>
  <c r="S2589" i="1"/>
  <c r="R2589" i="1"/>
  <c r="Q2589" i="1"/>
  <c r="P2589" i="1"/>
  <c r="O2589" i="1"/>
  <c r="N2589" i="1"/>
  <c r="M2589" i="1"/>
  <c r="T2588" i="1"/>
  <c r="S2588" i="1"/>
  <c r="R2588" i="1"/>
  <c r="Q2588" i="1"/>
  <c r="P2588" i="1"/>
  <c r="O2588" i="1"/>
  <c r="N2588" i="1"/>
  <c r="M2588" i="1"/>
  <c r="T2587" i="1"/>
  <c r="S2587" i="1"/>
  <c r="R2587" i="1"/>
  <c r="Q2587" i="1"/>
  <c r="P2587" i="1"/>
  <c r="O2587" i="1"/>
  <c r="N2587" i="1"/>
  <c r="M2587" i="1"/>
  <c r="T2586" i="1"/>
  <c r="S2586" i="1"/>
  <c r="R2586" i="1"/>
  <c r="Q2586" i="1"/>
  <c r="P2586" i="1"/>
  <c r="O2586" i="1"/>
  <c r="N2586" i="1"/>
  <c r="M2586" i="1"/>
  <c r="T2585" i="1"/>
  <c r="S2585" i="1"/>
  <c r="R2585" i="1"/>
  <c r="Q2585" i="1"/>
  <c r="P2585" i="1"/>
  <c r="O2585" i="1"/>
  <c r="N2585" i="1"/>
  <c r="M2585" i="1"/>
  <c r="T2584" i="1"/>
  <c r="S2584" i="1"/>
  <c r="R2584" i="1"/>
  <c r="Q2584" i="1"/>
  <c r="P2584" i="1"/>
  <c r="O2584" i="1"/>
  <c r="N2584" i="1"/>
  <c r="M2584" i="1"/>
  <c r="T2583" i="1"/>
  <c r="S2583" i="1"/>
  <c r="R2583" i="1"/>
  <c r="Q2583" i="1"/>
  <c r="P2583" i="1"/>
  <c r="O2583" i="1"/>
  <c r="N2583" i="1"/>
  <c r="M2583" i="1"/>
  <c r="T2582" i="1"/>
  <c r="S2582" i="1"/>
  <c r="R2582" i="1"/>
  <c r="Q2582" i="1"/>
  <c r="P2582" i="1"/>
  <c r="O2582" i="1"/>
  <c r="N2582" i="1"/>
  <c r="M2582" i="1"/>
  <c r="T2581" i="1"/>
  <c r="S2581" i="1"/>
  <c r="R2581" i="1"/>
  <c r="Q2581" i="1"/>
  <c r="P2581" i="1"/>
  <c r="O2581" i="1"/>
  <c r="N2581" i="1"/>
  <c r="M2581" i="1"/>
  <c r="T2580" i="1"/>
  <c r="S2580" i="1"/>
  <c r="R2580" i="1"/>
  <c r="Q2580" i="1"/>
  <c r="P2580" i="1"/>
  <c r="O2580" i="1"/>
  <c r="N2580" i="1"/>
  <c r="M2580" i="1"/>
  <c r="T2579" i="1"/>
  <c r="S2579" i="1"/>
  <c r="R2579" i="1"/>
  <c r="Q2579" i="1"/>
  <c r="P2579" i="1"/>
  <c r="O2579" i="1"/>
  <c r="N2579" i="1"/>
  <c r="M2579" i="1"/>
  <c r="T2578" i="1"/>
  <c r="S2578" i="1"/>
  <c r="R2578" i="1"/>
  <c r="Q2578" i="1"/>
  <c r="P2578" i="1"/>
  <c r="O2578" i="1"/>
  <c r="N2578" i="1"/>
  <c r="M2578" i="1"/>
  <c r="T2577" i="1"/>
  <c r="S2577" i="1"/>
  <c r="R2577" i="1"/>
  <c r="Q2577" i="1"/>
  <c r="P2577" i="1"/>
  <c r="O2577" i="1"/>
  <c r="N2577" i="1"/>
  <c r="M2577" i="1"/>
  <c r="T2576" i="1"/>
  <c r="S2576" i="1"/>
  <c r="R2576" i="1"/>
  <c r="Q2576" i="1"/>
  <c r="P2576" i="1"/>
  <c r="O2576" i="1"/>
  <c r="N2576" i="1"/>
  <c r="M2576" i="1"/>
  <c r="T2575" i="1"/>
  <c r="S2575" i="1"/>
  <c r="R2575" i="1"/>
  <c r="Q2575" i="1"/>
  <c r="P2575" i="1"/>
  <c r="O2575" i="1"/>
  <c r="N2575" i="1"/>
  <c r="M2575" i="1"/>
  <c r="T2574" i="1"/>
  <c r="S2574" i="1"/>
  <c r="R2574" i="1"/>
  <c r="Q2574" i="1"/>
  <c r="P2574" i="1"/>
  <c r="O2574" i="1"/>
  <c r="N2574" i="1"/>
  <c r="M2574" i="1"/>
  <c r="T2573" i="1"/>
  <c r="S2573" i="1"/>
  <c r="R2573" i="1"/>
  <c r="Q2573" i="1"/>
  <c r="P2573" i="1"/>
  <c r="O2573" i="1"/>
  <c r="N2573" i="1"/>
  <c r="M2573" i="1"/>
  <c r="T2572" i="1"/>
  <c r="S2572" i="1"/>
  <c r="R2572" i="1"/>
  <c r="Q2572" i="1"/>
  <c r="P2572" i="1"/>
  <c r="O2572" i="1"/>
  <c r="N2572" i="1"/>
  <c r="M2572" i="1"/>
  <c r="T2571" i="1"/>
  <c r="S2571" i="1"/>
  <c r="R2571" i="1"/>
  <c r="Q2571" i="1"/>
  <c r="P2571" i="1"/>
  <c r="O2571" i="1"/>
  <c r="N2571" i="1"/>
  <c r="M2571" i="1"/>
  <c r="T2570" i="1"/>
  <c r="S2570" i="1"/>
  <c r="R2570" i="1"/>
  <c r="Q2570" i="1"/>
  <c r="P2570" i="1"/>
  <c r="O2570" i="1"/>
  <c r="N2570" i="1"/>
  <c r="M2570" i="1"/>
  <c r="T2569" i="1"/>
  <c r="S2569" i="1"/>
  <c r="R2569" i="1"/>
  <c r="Q2569" i="1"/>
  <c r="P2569" i="1"/>
  <c r="O2569" i="1"/>
  <c r="N2569" i="1"/>
  <c r="M2569" i="1"/>
  <c r="T2568" i="1"/>
  <c r="S2568" i="1"/>
  <c r="R2568" i="1"/>
  <c r="Q2568" i="1"/>
  <c r="P2568" i="1"/>
  <c r="O2568" i="1"/>
  <c r="M2568" i="1"/>
  <c r="N2568" i="1" s="1"/>
  <c r="T2567" i="1"/>
  <c r="S2567" i="1"/>
  <c r="R2567" i="1"/>
  <c r="Q2567" i="1"/>
  <c r="P2567" i="1"/>
  <c r="O2567" i="1"/>
  <c r="N2567" i="1"/>
  <c r="M2567" i="1"/>
  <c r="T2566" i="1"/>
  <c r="S2566" i="1"/>
  <c r="R2566" i="1"/>
  <c r="Q2566" i="1"/>
  <c r="P2566" i="1"/>
  <c r="O2566" i="1"/>
  <c r="N2566" i="1"/>
  <c r="M2566" i="1"/>
  <c r="T2565" i="1"/>
  <c r="S2565" i="1"/>
  <c r="R2565" i="1"/>
  <c r="Q2565" i="1"/>
  <c r="P2565" i="1"/>
  <c r="O2565" i="1"/>
  <c r="N2565" i="1"/>
  <c r="M2565" i="1"/>
  <c r="T2564" i="1"/>
  <c r="S2564" i="1"/>
  <c r="R2564" i="1"/>
  <c r="Q2564" i="1"/>
  <c r="P2564" i="1"/>
  <c r="O2564" i="1"/>
  <c r="N2564" i="1"/>
  <c r="M2564" i="1"/>
  <c r="T2563" i="1"/>
  <c r="S2563" i="1"/>
  <c r="R2563" i="1"/>
  <c r="Q2563" i="1"/>
  <c r="P2563" i="1"/>
  <c r="O2563" i="1"/>
  <c r="N2563" i="1"/>
  <c r="M2563" i="1"/>
  <c r="T2562" i="1"/>
  <c r="S2562" i="1"/>
  <c r="R2562" i="1"/>
  <c r="Q2562" i="1"/>
  <c r="P2562" i="1"/>
  <c r="O2562" i="1"/>
  <c r="N2562" i="1"/>
  <c r="M2562" i="1"/>
  <c r="T2561" i="1"/>
  <c r="S2561" i="1"/>
  <c r="R2561" i="1"/>
  <c r="Q2561" i="1"/>
  <c r="P2561" i="1"/>
  <c r="O2561" i="1"/>
  <c r="N2561" i="1"/>
  <c r="M2561" i="1"/>
  <c r="T2560" i="1"/>
  <c r="S2560" i="1"/>
  <c r="R2560" i="1"/>
  <c r="Q2560" i="1"/>
  <c r="P2560" i="1"/>
  <c r="O2560" i="1"/>
  <c r="N2560" i="1"/>
  <c r="M2560" i="1"/>
  <c r="T2559" i="1"/>
  <c r="S2559" i="1"/>
  <c r="R2559" i="1"/>
  <c r="Q2559" i="1"/>
  <c r="P2559" i="1"/>
  <c r="O2559" i="1"/>
  <c r="M2559" i="1"/>
  <c r="N2559" i="1" s="1"/>
  <c r="T2558" i="1"/>
  <c r="S2558" i="1"/>
  <c r="R2558" i="1"/>
  <c r="Q2558" i="1"/>
  <c r="P2558" i="1"/>
  <c r="O2558" i="1"/>
  <c r="M2558" i="1"/>
  <c r="N2558" i="1" s="1"/>
  <c r="T2557" i="1"/>
  <c r="S2557" i="1"/>
  <c r="R2557" i="1"/>
  <c r="Q2557" i="1"/>
  <c r="P2557" i="1"/>
  <c r="O2557" i="1"/>
  <c r="M2557" i="1"/>
  <c r="N2557" i="1" s="1"/>
  <c r="T2556" i="1"/>
  <c r="S2556" i="1"/>
  <c r="R2556" i="1"/>
  <c r="Q2556" i="1"/>
  <c r="P2556" i="1"/>
  <c r="O2556" i="1"/>
  <c r="M2556" i="1"/>
  <c r="N2556" i="1" s="1"/>
  <c r="T2555" i="1"/>
  <c r="S2555" i="1"/>
  <c r="R2555" i="1"/>
  <c r="Q2555" i="1"/>
  <c r="P2555" i="1"/>
  <c r="O2555" i="1"/>
  <c r="M2555" i="1"/>
  <c r="N2555" i="1" s="1"/>
  <c r="T2554" i="1"/>
  <c r="S2554" i="1"/>
  <c r="R2554" i="1"/>
  <c r="Q2554" i="1"/>
  <c r="P2554" i="1"/>
  <c r="O2554" i="1"/>
  <c r="M2554" i="1"/>
  <c r="N2554" i="1" s="1"/>
  <c r="T2553" i="1"/>
  <c r="S2553" i="1"/>
  <c r="R2553" i="1"/>
  <c r="Q2553" i="1"/>
  <c r="P2553" i="1"/>
  <c r="O2553" i="1"/>
  <c r="N2553" i="1"/>
  <c r="M2553" i="1"/>
  <c r="T2552" i="1"/>
  <c r="S2552" i="1"/>
  <c r="R2552" i="1"/>
  <c r="Q2552" i="1"/>
  <c r="P2552" i="1"/>
  <c r="O2552" i="1"/>
  <c r="N2552" i="1"/>
  <c r="M2552" i="1"/>
  <c r="T2551" i="1"/>
  <c r="S2551" i="1"/>
  <c r="R2551" i="1"/>
  <c r="Q2551" i="1"/>
  <c r="P2551" i="1"/>
  <c r="O2551" i="1"/>
  <c r="N2551" i="1"/>
  <c r="M2551" i="1"/>
  <c r="T2550" i="1"/>
  <c r="S2550" i="1"/>
  <c r="R2550" i="1"/>
  <c r="Q2550" i="1"/>
  <c r="P2550" i="1"/>
  <c r="O2550" i="1"/>
  <c r="N2550" i="1"/>
  <c r="M2550" i="1"/>
  <c r="T2549" i="1"/>
  <c r="S2549" i="1"/>
  <c r="R2549" i="1"/>
  <c r="Q2549" i="1"/>
  <c r="P2549" i="1"/>
  <c r="O2549" i="1"/>
  <c r="M2549" i="1"/>
  <c r="N2549" i="1" s="1"/>
  <c r="T2548" i="1"/>
  <c r="S2548" i="1"/>
  <c r="R2548" i="1"/>
  <c r="Q2548" i="1"/>
  <c r="P2548" i="1"/>
  <c r="O2548" i="1"/>
  <c r="M2548" i="1"/>
  <c r="N2548" i="1" s="1"/>
  <c r="T2547" i="1"/>
  <c r="S2547" i="1"/>
  <c r="R2547" i="1"/>
  <c r="Q2547" i="1"/>
  <c r="P2547" i="1"/>
  <c r="O2547" i="1"/>
  <c r="M2547" i="1"/>
  <c r="N2547" i="1" s="1"/>
  <c r="T2546" i="1"/>
  <c r="S2546" i="1"/>
  <c r="R2546" i="1"/>
  <c r="Q2546" i="1"/>
  <c r="P2546" i="1"/>
  <c r="O2546" i="1"/>
  <c r="N2546" i="1"/>
  <c r="M2546" i="1"/>
  <c r="T2545" i="1"/>
  <c r="S2545" i="1"/>
  <c r="R2545" i="1"/>
  <c r="Q2545" i="1"/>
  <c r="P2545" i="1"/>
  <c r="O2545" i="1"/>
  <c r="N2545" i="1"/>
  <c r="M2545" i="1"/>
  <c r="T2544" i="1"/>
  <c r="S2544" i="1"/>
  <c r="R2544" i="1"/>
  <c r="Q2544" i="1"/>
  <c r="P2544" i="1"/>
  <c r="O2544" i="1"/>
  <c r="N2544" i="1"/>
  <c r="M2544" i="1"/>
  <c r="T2543" i="1"/>
  <c r="S2543" i="1"/>
  <c r="R2543" i="1"/>
  <c r="Q2543" i="1"/>
  <c r="P2543" i="1"/>
  <c r="O2543" i="1"/>
  <c r="N2543" i="1"/>
  <c r="M2543" i="1"/>
  <c r="T2542" i="1"/>
  <c r="S2542" i="1"/>
  <c r="R2542" i="1"/>
  <c r="Q2542" i="1"/>
  <c r="P2542" i="1"/>
  <c r="O2542" i="1"/>
  <c r="N2542" i="1"/>
  <c r="M2542" i="1"/>
  <c r="T2541" i="1"/>
  <c r="S2541" i="1"/>
  <c r="R2541" i="1"/>
  <c r="Q2541" i="1"/>
  <c r="P2541" i="1"/>
  <c r="O2541" i="1"/>
  <c r="N2541" i="1"/>
  <c r="M2541" i="1"/>
  <c r="T2540" i="1"/>
  <c r="S2540" i="1"/>
  <c r="R2540" i="1"/>
  <c r="Q2540" i="1"/>
  <c r="P2540" i="1"/>
  <c r="O2540" i="1"/>
  <c r="N2540" i="1"/>
  <c r="M2540" i="1"/>
  <c r="T2539" i="1"/>
  <c r="S2539" i="1"/>
  <c r="R2539" i="1"/>
  <c r="Q2539" i="1"/>
  <c r="P2539" i="1"/>
  <c r="O2539" i="1"/>
  <c r="N2539" i="1"/>
  <c r="M2539" i="1"/>
  <c r="T2538" i="1"/>
  <c r="S2538" i="1"/>
  <c r="R2538" i="1"/>
  <c r="Q2538" i="1"/>
  <c r="P2538" i="1"/>
  <c r="O2538" i="1"/>
  <c r="N2538" i="1"/>
  <c r="M2538" i="1"/>
  <c r="T2537" i="1"/>
  <c r="S2537" i="1"/>
  <c r="R2537" i="1"/>
  <c r="Q2537" i="1"/>
  <c r="P2537" i="1"/>
  <c r="O2537" i="1"/>
  <c r="N2537" i="1"/>
  <c r="M2537" i="1"/>
  <c r="T2536" i="1"/>
  <c r="S2536" i="1"/>
  <c r="R2536" i="1"/>
  <c r="Q2536" i="1"/>
  <c r="P2536" i="1"/>
  <c r="O2536" i="1"/>
  <c r="M2536" i="1"/>
  <c r="N2536" i="1" s="1"/>
  <c r="T2535" i="1"/>
  <c r="S2535" i="1"/>
  <c r="R2535" i="1"/>
  <c r="Q2535" i="1"/>
  <c r="P2535" i="1"/>
  <c r="O2535" i="1"/>
  <c r="M2535" i="1"/>
  <c r="N2535" i="1" s="1"/>
  <c r="T2534" i="1"/>
  <c r="S2534" i="1"/>
  <c r="R2534" i="1"/>
  <c r="Q2534" i="1"/>
  <c r="P2534" i="1"/>
  <c r="O2534" i="1"/>
  <c r="M2534" i="1"/>
  <c r="N2534" i="1" s="1"/>
  <c r="T2533" i="1"/>
  <c r="S2533" i="1"/>
  <c r="R2533" i="1"/>
  <c r="Q2533" i="1"/>
  <c r="P2533" i="1"/>
  <c r="O2533" i="1"/>
  <c r="M2533" i="1"/>
  <c r="N2533" i="1" s="1"/>
  <c r="T2532" i="1"/>
  <c r="S2532" i="1"/>
  <c r="R2532" i="1"/>
  <c r="Q2532" i="1"/>
  <c r="P2532" i="1"/>
  <c r="O2532" i="1"/>
  <c r="M2532" i="1"/>
  <c r="N2532" i="1" s="1"/>
  <c r="T2531" i="1"/>
  <c r="S2531" i="1"/>
  <c r="R2531" i="1"/>
  <c r="Q2531" i="1"/>
  <c r="P2531" i="1"/>
  <c r="O2531" i="1"/>
  <c r="M2531" i="1"/>
  <c r="N2531" i="1" s="1"/>
  <c r="T2530" i="1"/>
  <c r="S2530" i="1"/>
  <c r="R2530" i="1"/>
  <c r="Q2530" i="1"/>
  <c r="P2530" i="1"/>
  <c r="O2530" i="1"/>
  <c r="N2530" i="1"/>
  <c r="M2530" i="1"/>
  <c r="T2529" i="1"/>
  <c r="S2529" i="1"/>
  <c r="R2529" i="1"/>
  <c r="Q2529" i="1"/>
  <c r="P2529" i="1"/>
  <c r="O2529" i="1"/>
  <c r="N2529" i="1"/>
  <c r="M2529" i="1"/>
  <c r="T2528" i="1"/>
  <c r="S2528" i="1"/>
  <c r="R2528" i="1"/>
  <c r="Q2528" i="1"/>
  <c r="P2528" i="1"/>
  <c r="O2528" i="1"/>
  <c r="N2528" i="1"/>
  <c r="M2528" i="1"/>
  <c r="T2527" i="1"/>
  <c r="S2527" i="1"/>
  <c r="R2527" i="1"/>
  <c r="Q2527" i="1"/>
  <c r="P2527" i="1"/>
  <c r="O2527" i="1"/>
  <c r="N2527" i="1"/>
  <c r="M2527" i="1"/>
  <c r="T2526" i="1"/>
  <c r="S2526" i="1"/>
  <c r="R2526" i="1"/>
  <c r="Q2526" i="1"/>
  <c r="P2526" i="1"/>
  <c r="O2526" i="1"/>
  <c r="N2526" i="1"/>
  <c r="M2526" i="1"/>
  <c r="T2525" i="1"/>
  <c r="S2525" i="1"/>
  <c r="R2525" i="1"/>
  <c r="Q2525" i="1"/>
  <c r="P2525" i="1"/>
  <c r="O2525" i="1"/>
  <c r="N2525" i="1"/>
  <c r="M2525" i="1"/>
  <c r="T2524" i="1"/>
  <c r="S2524" i="1"/>
  <c r="R2524" i="1"/>
  <c r="Q2524" i="1"/>
  <c r="P2524" i="1"/>
  <c r="O2524" i="1"/>
  <c r="N2524" i="1"/>
  <c r="M2524" i="1"/>
  <c r="T2523" i="1"/>
  <c r="S2523" i="1"/>
  <c r="R2523" i="1"/>
  <c r="Q2523" i="1"/>
  <c r="P2523" i="1"/>
  <c r="O2523" i="1"/>
  <c r="N2523" i="1"/>
  <c r="M2523" i="1"/>
  <c r="T2522" i="1"/>
  <c r="S2522" i="1"/>
  <c r="R2522" i="1"/>
  <c r="Q2522" i="1"/>
  <c r="P2522" i="1"/>
  <c r="O2522" i="1"/>
  <c r="M2522" i="1"/>
  <c r="N2522" i="1" s="1"/>
  <c r="T2521" i="1"/>
  <c r="S2521" i="1"/>
  <c r="R2521" i="1"/>
  <c r="Q2521" i="1"/>
  <c r="P2521" i="1"/>
  <c r="O2521" i="1"/>
  <c r="M2521" i="1"/>
  <c r="N2521" i="1" s="1"/>
  <c r="T2520" i="1"/>
  <c r="S2520" i="1"/>
  <c r="R2520" i="1"/>
  <c r="Q2520" i="1"/>
  <c r="P2520" i="1"/>
  <c r="O2520" i="1"/>
  <c r="M2520" i="1"/>
  <c r="N2520" i="1" s="1"/>
  <c r="T2519" i="1"/>
  <c r="S2519" i="1"/>
  <c r="R2519" i="1"/>
  <c r="Q2519" i="1"/>
  <c r="P2519" i="1"/>
  <c r="O2519" i="1"/>
  <c r="N2519" i="1"/>
  <c r="M2519" i="1"/>
  <c r="T2518" i="1"/>
  <c r="S2518" i="1"/>
  <c r="R2518" i="1"/>
  <c r="Q2518" i="1"/>
  <c r="P2518" i="1"/>
  <c r="O2518" i="1"/>
  <c r="N2518" i="1"/>
  <c r="M2518" i="1"/>
  <c r="T2517" i="1"/>
  <c r="S2517" i="1"/>
  <c r="R2517" i="1"/>
  <c r="Q2517" i="1"/>
  <c r="P2517" i="1"/>
  <c r="O2517" i="1"/>
  <c r="N2517" i="1"/>
  <c r="M2517" i="1"/>
  <c r="T2516" i="1"/>
  <c r="S2516" i="1"/>
  <c r="R2516" i="1"/>
  <c r="Q2516" i="1"/>
  <c r="P2516" i="1"/>
  <c r="O2516" i="1"/>
  <c r="N2516" i="1"/>
  <c r="M2516" i="1"/>
  <c r="T2515" i="1"/>
  <c r="S2515" i="1"/>
  <c r="R2515" i="1"/>
  <c r="Q2515" i="1"/>
  <c r="P2515" i="1"/>
  <c r="O2515" i="1"/>
  <c r="N2515" i="1"/>
  <c r="M2515" i="1"/>
  <c r="T2514" i="1"/>
  <c r="S2514" i="1"/>
  <c r="R2514" i="1"/>
  <c r="Q2514" i="1"/>
  <c r="P2514" i="1"/>
  <c r="O2514" i="1"/>
  <c r="N2514" i="1"/>
  <c r="M2514" i="1"/>
  <c r="T2513" i="1"/>
  <c r="S2513" i="1"/>
  <c r="R2513" i="1"/>
  <c r="Q2513" i="1"/>
  <c r="P2513" i="1"/>
  <c r="O2513" i="1"/>
  <c r="N2513" i="1"/>
  <c r="M2513" i="1"/>
  <c r="T2512" i="1"/>
  <c r="S2512" i="1"/>
  <c r="R2512" i="1"/>
  <c r="Q2512" i="1"/>
  <c r="P2512" i="1"/>
  <c r="O2512" i="1"/>
  <c r="N2512" i="1"/>
  <c r="M2512" i="1"/>
  <c r="T2511" i="1"/>
  <c r="S2511" i="1"/>
  <c r="R2511" i="1"/>
  <c r="Q2511" i="1"/>
  <c r="P2511" i="1"/>
  <c r="O2511" i="1"/>
  <c r="N2511" i="1"/>
  <c r="M2511" i="1"/>
  <c r="T2510" i="1"/>
  <c r="S2510" i="1"/>
  <c r="R2510" i="1"/>
  <c r="Q2510" i="1"/>
  <c r="P2510" i="1"/>
  <c r="O2510" i="1"/>
  <c r="M2510" i="1"/>
  <c r="N2510" i="1" s="1"/>
  <c r="T2509" i="1"/>
  <c r="S2509" i="1"/>
  <c r="R2509" i="1"/>
  <c r="Q2509" i="1"/>
  <c r="P2509" i="1"/>
  <c r="O2509" i="1"/>
  <c r="M2509" i="1"/>
  <c r="N2509" i="1" s="1"/>
  <c r="T2508" i="1"/>
  <c r="S2508" i="1"/>
  <c r="R2508" i="1"/>
  <c r="Q2508" i="1"/>
  <c r="P2508" i="1"/>
  <c r="O2508" i="1"/>
  <c r="N2508" i="1"/>
  <c r="M2508" i="1"/>
  <c r="T2507" i="1"/>
  <c r="S2507" i="1"/>
  <c r="R2507" i="1"/>
  <c r="Q2507" i="1"/>
  <c r="P2507" i="1"/>
  <c r="O2507" i="1"/>
  <c r="N2507" i="1"/>
  <c r="M2507" i="1"/>
  <c r="T2506" i="1"/>
  <c r="S2506" i="1"/>
  <c r="R2506" i="1"/>
  <c r="Q2506" i="1"/>
  <c r="P2506" i="1"/>
  <c r="O2506" i="1"/>
  <c r="N2506" i="1"/>
  <c r="M2506" i="1"/>
  <c r="T2505" i="1"/>
  <c r="S2505" i="1"/>
  <c r="R2505" i="1"/>
  <c r="Q2505" i="1"/>
  <c r="P2505" i="1"/>
  <c r="O2505" i="1"/>
  <c r="N2505" i="1"/>
  <c r="M2505" i="1"/>
  <c r="T2504" i="1"/>
  <c r="S2504" i="1"/>
  <c r="R2504" i="1"/>
  <c r="Q2504" i="1"/>
  <c r="P2504" i="1"/>
  <c r="O2504" i="1"/>
  <c r="N2504" i="1"/>
  <c r="M2504" i="1"/>
  <c r="T2503" i="1"/>
  <c r="S2503" i="1"/>
  <c r="R2503" i="1"/>
  <c r="Q2503" i="1"/>
  <c r="P2503" i="1"/>
  <c r="O2503" i="1"/>
  <c r="N2503" i="1"/>
  <c r="M2503" i="1"/>
  <c r="T2502" i="1"/>
  <c r="S2502" i="1"/>
  <c r="R2502" i="1"/>
  <c r="Q2502" i="1"/>
  <c r="P2502" i="1"/>
  <c r="O2502" i="1"/>
  <c r="N2502" i="1"/>
  <c r="M2502" i="1"/>
  <c r="T2501" i="1"/>
  <c r="S2501" i="1"/>
  <c r="R2501" i="1"/>
  <c r="Q2501" i="1"/>
  <c r="P2501" i="1"/>
  <c r="O2501" i="1"/>
  <c r="N2501" i="1"/>
  <c r="M2501" i="1"/>
  <c r="T2500" i="1"/>
  <c r="S2500" i="1"/>
  <c r="R2500" i="1"/>
  <c r="Q2500" i="1"/>
  <c r="P2500" i="1"/>
  <c r="O2500" i="1"/>
  <c r="N2500" i="1"/>
  <c r="M2500" i="1"/>
  <c r="T2499" i="1"/>
  <c r="S2499" i="1"/>
  <c r="R2499" i="1"/>
  <c r="Q2499" i="1"/>
  <c r="P2499" i="1"/>
  <c r="O2499" i="1"/>
  <c r="N2499" i="1"/>
  <c r="M2499" i="1"/>
  <c r="T2498" i="1"/>
  <c r="S2498" i="1"/>
  <c r="R2498" i="1"/>
  <c r="Q2498" i="1"/>
  <c r="P2498" i="1"/>
  <c r="O2498" i="1"/>
  <c r="N2498" i="1"/>
  <c r="M2498" i="1"/>
  <c r="T2497" i="1"/>
  <c r="S2497" i="1"/>
  <c r="R2497" i="1"/>
  <c r="Q2497" i="1"/>
  <c r="P2497" i="1"/>
  <c r="O2497" i="1"/>
  <c r="N2497" i="1"/>
  <c r="M2497" i="1"/>
  <c r="T2496" i="1"/>
  <c r="S2496" i="1"/>
  <c r="R2496" i="1"/>
  <c r="Q2496" i="1"/>
  <c r="P2496" i="1"/>
  <c r="O2496" i="1"/>
  <c r="N2496" i="1"/>
  <c r="M2496" i="1"/>
  <c r="T2495" i="1"/>
  <c r="S2495" i="1"/>
  <c r="R2495" i="1"/>
  <c r="Q2495" i="1"/>
  <c r="P2495" i="1"/>
  <c r="O2495" i="1"/>
  <c r="N2495" i="1"/>
  <c r="M2495" i="1"/>
  <c r="T2494" i="1"/>
  <c r="S2494" i="1"/>
  <c r="R2494" i="1"/>
  <c r="Q2494" i="1"/>
  <c r="P2494" i="1"/>
  <c r="O2494" i="1"/>
  <c r="N2494" i="1"/>
  <c r="M2494" i="1"/>
  <c r="T2493" i="1"/>
  <c r="S2493" i="1"/>
  <c r="R2493" i="1"/>
  <c r="Q2493" i="1"/>
  <c r="P2493" i="1"/>
  <c r="O2493" i="1"/>
  <c r="N2493" i="1"/>
  <c r="M2493" i="1"/>
  <c r="T2492" i="1"/>
  <c r="S2492" i="1"/>
  <c r="R2492" i="1"/>
  <c r="Q2492" i="1"/>
  <c r="P2492" i="1"/>
  <c r="O2492" i="1"/>
  <c r="N2492" i="1"/>
  <c r="M2492" i="1"/>
  <c r="T2491" i="1"/>
  <c r="S2491" i="1"/>
  <c r="R2491" i="1"/>
  <c r="Q2491" i="1"/>
  <c r="P2491" i="1"/>
  <c r="O2491" i="1"/>
  <c r="N2491" i="1"/>
  <c r="M2491" i="1"/>
  <c r="T2490" i="1"/>
  <c r="S2490" i="1"/>
  <c r="R2490" i="1"/>
  <c r="Q2490" i="1"/>
  <c r="P2490" i="1"/>
  <c r="O2490" i="1"/>
  <c r="N2490" i="1"/>
  <c r="M2490" i="1"/>
  <c r="T2489" i="1"/>
  <c r="S2489" i="1"/>
  <c r="R2489" i="1"/>
  <c r="Q2489" i="1"/>
  <c r="P2489" i="1"/>
  <c r="O2489" i="1"/>
  <c r="N2489" i="1"/>
  <c r="M2489" i="1"/>
  <c r="T2488" i="1"/>
  <c r="S2488" i="1"/>
  <c r="R2488" i="1"/>
  <c r="Q2488" i="1"/>
  <c r="P2488" i="1"/>
  <c r="O2488" i="1"/>
  <c r="N2488" i="1"/>
  <c r="M2488" i="1"/>
  <c r="T2487" i="1"/>
  <c r="S2487" i="1"/>
  <c r="R2487" i="1"/>
  <c r="Q2487" i="1"/>
  <c r="P2487" i="1"/>
  <c r="O2487" i="1"/>
  <c r="N2487" i="1"/>
  <c r="M2487" i="1"/>
  <c r="T2486" i="1"/>
  <c r="S2486" i="1"/>
  <c r="R2486" i="1"/>
  <c r="Q2486" i="1"/>
  <c r="P2486" i="1"/>
  <c r="O2486" i="1"/>
  <c r="N2486" i="1"/>
  <c r="M2486" i="1"/>
  <c r="T2485" i="1"/>
  <c r="S2485" i="1"/>
  <c r="R2485" i="1"/>
  <c r="Q2485" i="1"/>
  <c r="P2485" i="1"/>
  <c r="O2485" i="1"/>
  <c r="N2485" i="1"/>
  <c r="M2485" i="1"/>
  <c r="T2484" i="1"/>
  <c r="S2484" i="1"/>
  <c r="R2484" i="1"/>
  <c r="Q2484" i="1"/>
  <c r="P2484" i="1"/>
  <c r="O2484" i="1"/>
  <c r="N2484" i="1"/>
  <c r="M2484" i="1"/>
  <c r="T2483" i="1"/>
  <c r="S2483" i="1"/>
  <c r="R2483" i="1"/>
  <c r="Q2483" i="1"/>
  <c r="P2483" i="1"/>
  <c r="O2483" i="1"/>
  <c r="N2483" i="1"/>
  <c r="M2483" i="1"/>
  <c r="T2482" i="1"/>
  <c r="S2482" i="1"/>
  <c r="R2482" i="1"/>
  <c r="Q2482" i="1"/>
  <c r="P2482" i="1"/>
  <c r="O2482" i="1"/>
  <c r="N2482" i="1"/>
  <c r="M2482" i="1"/>
  <c r="T2481" i="1"/>
  <c r="S2481" i="1"/>
  <c r="R2481" i="1"/>
  <c r="Q2481" i="1"/>
  <c r="P2481" i="1"/>
  <c r="O2481" i="1"/>
  <c r="N2481" i="1"/>
  <c r="M2481" i="1"/>
  <c r="T2480" i="1"/>
  <c r="S2480" i="1"/>
  <c r="R2480" i="1"/>
  <c r="Q2480" i="1"/>
  <c r="P2480" i="1"/>
  <c r="O2480" i="1"/>
  <c r="N2480" i="1"/>
  <c r="M2480" i="1"/>
  <c r="T2479" i="1"/>
  <c r="S2479" i="1"/>
  <c r="R2479" i="1"/>
  <c r="Q2479" i="1"/>
  <c r="P2479" i="1"/>
  <c r="O2479" i="1"/>
  <c r="N2479" i="1"/>
  <c r="M2479" i="1"/>
  <c r="T2478" i="1"/>
  <c r="S2478" i="1"/>
  <c r="R2478" i="1"/>
  <c r="Q2478" i="1"/>
  <c r="P2478" i="1"/>
  <c r="O2478" i="1"/>
  <c r="N2478" i="1"/>
  <c r="M2478" i="1"/>
  <c r="T2477" i="1"/>
  <c r="S2477" i="1"/>
  <c r="R2477" i="1"/>
  <c r="Q2477" i="1"/>
  <c r="P2477" i="1"/>
  <c r="O2477" i="1"/>
  <c r="N2477" i="1"/>
  <c r="M2477" i="1"/>
  <c r="T2476" i="1"/>
  <c r="S2476" i="1"/>
  <c r="R2476" i="1"/>
  <c r="Q2476" i="1"/>
  <c r="P2476" i="1"/>
  <c r="O2476" i="1"/>
  <c r="N2476" i="1"/>
  <c r="M2476" i="1"/>
  <c r="T2475" i="1"/>
  <c r="S2475" i="1"/>
  <c r="R2475" i="1"/>
  <c r="Q2475" i="1"/>
  <c r="P2475" i="1"/>
  <c r="O2475" i="1"/>
  <c r="N2475" i="1"/>
  <c r="M2475" i="1"/>
  <c r="T2474" i="1"/>
  <c r="S2474" i="1"/>
  <c r="R2474" i="1"/>
  <c r="Q2474" i="1"/>
  <c r="P2474" i="1"/>
  <c r="O2474" i="1"/>
  <c r="N2474" i="1"/>
  <c r="M2474" i="1"/>
  <c r="T2473" i="1"/>
  <c r="S2473" i="1"/>
  <c r="R2473" i="1"/>
  <c r="Q2473" i="1"/>
  <c r="P2473" i="1"/>
  <c r="O2473" i="1"/>
  <c r="N2473" i="1"/>
  <c r="M2473" i="1"/>
  <c r="T2472" i="1"/>
  <c r="S2472" i="1"/>
  <c r="R2472" i="1"/>
  <c r="Q2472" i="1"/>
  <c r="P2472" i="1"/>
  <c r="O2472" i="1"/>
  <c r="N2472" i="1"/>
  <c r="M2472" i="1"/>
  <c r="T2471" i="1"/>
  <c r="S2471" i="1"/>
  <c r="R2471" i="1"/>
  <c r="Q2471" i="1"/>
  <c r="P2471" i="1"/>
  <c r="O2471" i="1"/>
  <c r="N2471" i="1"/>
  <c r="M2471" i="1"/>
  <c r="T2470" i="1"/>
  <c r="S2470" i="1"/>
  <c r="R2470" i="1"/>
  <c r="Q2470" i="1"/>
  <c r="P2470" i="1"/>
  <c r="O2470" i="1"/>
  <c r="N2470" i="1"/>
  <c r="M2470" i="1"/>
  <c r="T2469" i="1"/>
  <c r="S2469" i="1"/>
  <c r="R2469" i="1"/>
  <c r="Q2469" i="1"/>
  <c r="P2469" i="1"/>
  <c r="O2469" i="1"/>
  <c r="N2469" i="1"/>
  <c r="M2469" i="1"/>
  <c r="T2468" i="1"/>
  <c r="S2468" i="1"/>
  <c r="R2468" i="1"/>
  <c r="Q2468" i="1"/>
  <c r="P2468" i="1"/>
  <c r="O2468" i="1"/>
  <c r="N2468" i="1"/>
  <c r="M2468" i="1"/>
  <c r="T2467" i="1"/>
  <c r="S2467" i="1"/>
  <c r="R2467" i="1"/>
  <c r="Q2467" i="1"/>
  <c r="P2467" i="1"/>
  <c r="O2467" i="1"/>
  <c r="N2467" i="1"/>
  <c r="M2467" i="1"/>
  <c r="T2466" i="1"/>
  <c r="S2466" i="1"/>
  <c r="R2466" i="1"/>
  <c r="Q2466" i="1"/>
  <c r="P2466" i="1"/>
  <c r="O2466" i="1"/>
  <c r="N2466" i="1"/>
  <c r="M2466" i="1"/>
  <c r="T2465" i="1"/>
  <c r="S2465" i="1"/>
  <c r="R2465" i="1"/>
  <c r="Q2465" i="1"/>
  <c r="P2465" i="1"/>
  <c r="O2465" i="1"/>
  <c r="N2465" i="1"/>
  <c r="M2465" i="1"/>
  <c r="T2464" i="1"/>
  <c r="S2464" i="1"/>
  <c r="R2464" i="1"/>
  <c r="Q2464" i="1"/>
  <c r="P2464" i="1"/>
  <c r="O2464" i="1"/>
  <c r="N2464" i="1"/>
  <c r="M2464" i="1"/>
  <c r="T2463" i="1"/>
  <c r="S2463" i="1"/>
  <c r="R2463" i="1"/>
  <c r="Q2463" i="1"/>
  <c r="P2463" i="1"/>
  <c r="O2463" i="1"/>
  <c r="N2463" i="1"/>
  <c r="M2463" i="1"/>
  <c r="T2462" i="1"/>
  <c r="S2462" i="1"/>
  <c r="R2462" i="1"/>
  <c r="Q2462" i="1"/>
  <c r="P2462" i="1"/>
  <c r="O2462" i="1"/>
  <c r="N2462" i="1"/>
  <c r="M2462" i="1"/>
  <c r="T2461" i="1"/>
  <c r="S2461" i="1"/>
  <c r="R2461" i="1"/>
  <c r="Q2461" i="1"/>
  <c r="P2461" i="1"/>
  <c r="O2461" i="1"/>
  <c r="N2461" i="1"/>
  <c r="M2461" i="1"/>
  <c r="T2460" i="1"/>
  <c r="S2460" i="1"/>
  <c r="R2460" i="1"/>
  <c r="Q2460" i="1"/>
  <c r="P2460" i="1"/>
  <c r="O2460" i="1"/>
  <c r="N2460" i="1"/>
  <c r="M2460" i="1"/>
  <c r="T2459" i="1"/>
  <c r="S2459" i="1"/>
  <c r="R2459" i="1"/>
  <c r="Q2459" i="1"/>
  <c r="P2459" i="1"/>
  <c r="O2459" i="1"/>
  <c r="N2459" i="1"/>
  <c r="M2459" i="1"/>
  <c r="T2458" i="1"/>
  <c r="S2458" i="1"/>
  <c r="R2458" i="1"/>
  <c r="Q2458" i="1"/>
  <c r="P2458" i="1"/>
  <c r="O2458" i="1"/>
  <c r="N2458" i="1"/>
  <c r="M2458" i="1"/>
  <c r="T2457" i="1"/>
  <c r="S2457" i="1"/>
  <c r="R2457" i="1"/>
  <c r="Q2457" i="1"/>
  <c r="P2457" i="1"/>
  <c r="O2457" i="1"/>
  <c r="N2457" i="1"/>
  <c r="M2457" i="1"/>
  <c r="T2456" i="1"/>
  <c r="S2456" i="1"/>
  <c r="R2456" i="1"/>
  <c r="Q2456" i="1"/>
  <c r="P2456" i="1"/>
  <c r="O2456" i="1"/>
  <c r="N2456" i="1"/>
  <c r="M2456" i="1"/>
  <c r="T2455" i="1"/>
  <c r="S2455" i="1"/>
  <c r="R2455" i="1"/>
  <c r="Q2455" i="1"/>
  <c r="P2455" i="1"/>
  <c r="O2455" i="1"/>
  <c r="N2455" i="1"/>
  <c r="M2455" i="1"/>
  <c r="T2454" i="1"/>
  <c r="S2454" i="1"/>
  <c r="R2454" i="1"/>
  <c r="Q2454" i="1"/>
  <c r="P2454" i="1"/>
  <c r="O2454" i="1"/>
  <c r="N2454" i="1"/>
  <c r="M2454" i="1"/>
  <c r="T2453" i="1"/>
  <c r="S2453" i="1"/>
  <c r="R2453" i="1"/>
  <c r="Q2453" i="1"/>
  <c r="P2453" i="1"/>
  <c r="O2453" i="1"/>
  <c r="N2453" i="1"/>
  <c r="M2453" i="1"/>
  <c r="T2452" i="1"/>
  <c r="S2452" i="1"/>
  <c r="R2452" i="1"/>
  <c r="Q2452" i="1"/>
  <c r="P2452" i="1"/>
  <c r="O2452" i="1"/>
  <c r="N2452" i="1"/>
  <c r="M2452" i="1"/>
  <c r="T2451" i="1"/>
  <c r="S2451" i="1"/>
  <c r="R2451" i="1"/>
  <c r="Q2451" i="1"/>
  <c r="P2451" i="1"/>
  <c r="O2451" i="1"/>
  <c r="N2451" i="1"/>
  <c r="M2451" i="1"/>
  <c r="T2450" i="1"/>
  <c r="S2450" i="1"/>
  <c r="R2450" i="1"/>
  <c r="Q2450" i="1"/>
  <c r="P2450" i="1"/>
  <c r="O2450" i="1"/>
  <c r="N2450" i="1"/>
  <c r="M2450" i="1"/>
  <c r="T2449" i="1"/>
  <c r="S2449" i="1"/>
  <c r="R2449" i="1"/>
  <c r="Q2449" i="1"/>
  <c r="P2449" i="1"/>
  <c r="O2449" i="1"/>
  <c r="N2449" i="1"/>
  <c r="M2449" i="1"/>
  <c r="T2448" i="1"/>
  <c r="S2448" i="1"/>
  <c r="R2448" i="1"/>
  <c r="Q2448" i="1"/>
  <c r="P2448" i="1"/>
  <c r="O2448" i="1"/>
  <c r="N2448" i="1"/>
  <c r="M2448" i="1"/>
  <c r="T2447" i="1"/>
  <c r="S2447" i="1"/>
  <c r="R2447" i="1"/>
  <c r="Q2447" i="1"/>
  <c r="P2447" i="1"/>
  <c r="O2447" i="1"/>
  <c r="N2447" i="1"/>
  <c r="M2447" i="1"/>
  <c r="T2446" i="1"/>
  <c r="S2446" i="1"/>
  <c r="R2446" i="1"/>
  <c r="Q2446" i="1"/>
  <c r="P2446" i="1"/>
  <c r="O2446" i="1"/>
  <c r="N2446" i="1"/>
  <c r="M2446" i="1"/>
  <c r="T2445" i="1"/>
  <c r="S2445" i="1"/>
  <c r="R2445" i="1"/>
  <c r="Q2445" i="1"/>
  <c r="P2445" i="1"/>
  <c r="O2445" i="1"/>
  <c r="N2445" i="1"/>
  <c r="M2445" i="1"/>
  <c r="T2444" i="1"/>
  <c r="S2444" i="1"/>
  <c r="R2444" i="1"/>
  <c r="Q2444" i="1"/>
  <c r="P2444" i="1"/>
  <c r="O2444" i="1"/>
  <c r="N2444" i="1"/>
  <c r="M2444" i="1"/>
  <c r="T2443" i="1"/>
  <c r="S2443" i="1"/>
  <c r="R2443" i="1"/>
  <c r="Q2443" i="1"/>
  <c r="P2443" i="1"/>
  <c r="O2443" i="1"/>
  <c r="N2443" i="1"/>
  <c r="M2443" i="1"/>
  <c r="T2442" i="1"/>
  <c r="S2442" i="1"/>
  <c r="R2442" i="1"/>
  <c r="Q2442" i="1"/>
  <c r="P2442" i="1"/>
  <c r="O2442" i="1"/>
  <c r="N2442" i="1"/>
  <c r="M2442" i="1"/>
  <c r="T2441" i="1"/>
  <c r="S2441" i="1"/>
  <c r="R2441" i="1"/>
  <c r="Q2441" i="1"/>
  <c r="P2441" i="1"/>
  <c r="O2441" i="1"/>
  <c r="N2441" i="1"/>
  <c r="M2441" i="1"/>
  <c r="T2440" i="1"/>
  <c r="S2440" i="1"/>
  <c r="R2440" i="1"/>
  <c r="Q2440" i="1"/>
  <c r="P2440" i="1"/>
  <c r="O2440" i="1"/>
  <c r="N2440" i="1"/>
  <c r="M2440" i="1"/>
  <c r="T2439" i="1"/>
  <c r="S2439" i="1"/>
  <c r="R2439" i="1"/>
  <c r="Q2439" i="1"/>
  <c r="P2439" i="1"/>
  <c r="O2439" i="1"/>
  <c r="N2439" i="1"/>
  <c r="M2439" i="1"/>
  <c r="T2438" i="1"/>
  <c r="S2438" i="1"/>
  <c r="R2438" i="1"/>
  <c r="Q2438" i="1"/>
  <c r="P2438" i="1"/>
  <c r="O2438" i="1"/>
  <c r="N2438" i="1"/>
  <c r="M2438" i="1"/>
  <c r="T2437" i="1"/>
  <c r="S2437" i="1"/>
  <c r="R2437" i="1"/>
  <c r="Q2437" i="1"/>
  <c r="P2437" i="1"/>
  <c r="O2437" i="1"/>
  <c r="N2437" i="1"/>
  <c r="M2437" i="1"/>
  <c r="T2436" i="1"/>
  <c r="S2436" i="1"/>
  <c r="R2436" i="1"/>
  <c r="Q2436" i="1"/>
  <c r="P2436" i="1"/>
  <c r="O2436" i="1"/>
  <c r="N2436" i="1"/>
  <c r="M2436" i="1"/>
  <c r="T2435" i="1"/>
  <c r="S2435" i="1"/>
  <c r="R2435" i="1"/>
  <c r="Q2435" i="1"/>
  <c r="P2435" i="1"/>
  <c r="O2435" i="1"/>
  <c r="N2435" i="1"/>
  <c r="M2435" i="1"/>
  <c r="T2434" i="1"/>
  <c r="S2434" i="1"/>
  <c r="R2434" i="1"/>
  <c r="Q2434" i="1"/>
  <c r="P2434" i="1"/>
  <c r="O2434" i="1"/>
  <c r="N2434" i="1"/>
  <c r="M2434" i="1"/>
  <c r="T2433" i="1"/>
  <c r="S2433" i="1"/>
  <c r="R2433" i="1"/>
  <c r="Q2433" i="1"/>
  <c r="P2433" i="1"/>
  <c r="O2433" i="1"/>
  <c r="N2433" i="1"/>
  <c r="M2433" i="1"/>
  <c r="T2432" i="1"/>
  <c r="S2432" i="1"/>
  <c r="R2432" i="1"/>
  <c r="Q2432" i="1"/>
  <c r="P2432" i="1"/>
  <c r="O2432" i="1"/>
  <c r="N2432" i="1"/>
  <c r="M2432" i="1"/>
  <c r="T2431" i="1"/>
  <c r="S2431" i="1"/>
  <c r="R2431" i="1"/>
  <c r="Q2431" i="1"/>
  <c r="P2431" i="1"/>
  <c r="O2431" i="1"/>
  <c r="N2431" i="1"/>
  <c r="M2431" i="1"/>
  <c r="T2430" i="1"/>
  <c r="S2430" i="1"/>
  <c r="R2430" i="1"/>
  <c r="Q2430" i="1"/>
  <c r="P2430" i="1"/>
  <c r="O2430" i="1"/>
  <c r="N2430" i="1"/>
  <c r="M2430" i="1"/>
  <c r="T2429" i="1"/>
  <c r="S2429" i="1"/>
  <c r="R2429" i="1"/>
  <c r="Q2429" i="1"/>
  <c r="P2429" i="1"/>
  <c r="O2429" i="1"/>
  <c r="N2429" i="1"/>
  <c r="M2429" i="1"/>
  <c r="T2428" i="1"/>
  <c r="S2428" i="1"/>
  <c r="R2428" i="1"/>
  <c r="Q2428" i="1"/>
  <c r="P2428" i="1"/>
  <c r="O2428" i="1"/>
  <c r="N2428" i="1"/>
  <c r="M2428" i="1"/>
  <c r="T2427" i="1"/>
  <c r="S2427" i="1"/>
  <c r="R2427" i="1"/>
  <c r="Q2427" i="1"/>
  <c r="P2427" i="1"/>
  <c r="O2427" i="1"/>
  <c r="N2427" i="1"/>
  <c r="M2427" i="1"/>
  <c r="T2426" i="1"/>
  <c r="S2426" i="1"/>
  <c r="R2426" i="1"/>
  <c r="Q2426" i="1"/>
  <c r="P2426" i="1"/>
  <c r="O2426" i="1"/>
  <c r="N2426" i="1"/>
  <c r="M2426" i="1"/>
  <c r="T2425" i="1"/>
  <c r="S2425" i="1"/>
  <c r="R2425" i="1"/>
  <c r="Q2425" i="1"/>
  <c r="P2425" i="1"/>
  <c r="O2425" i="1"/>
  <c r="N2425" i="1"/>
  <c r="M2425" i="1"/>
  <c r="T2424" i="1"/>
  <c r="S2424" i="1"/>
  <c r="R2424" i="1"/>
  <c r="Q2424" i="1"/>
  <c r="P2424" i="1"/>
  <c r="O2424" i="1"/>
  <c r="N2424" i="1"/>
  <c r="M2424" i="1"/>
  <c r="T2423" i="1"/>
  <c r="S2423" i="1"/>
  <c r="R2423" i="1"/>
  <c r="Q2423" i="1"/>
  <c r="P2423" i="1"/>
  <c r="O2423" i="1"/>
  <c r="N2423" i="1"/>
  <c r="M2423" i="1"/>
  <c r="T2422" i="1"/>
  <c r="S2422" i="1"/>
  <c r="R2422" i="1"/>
  <c r="Q2422" i="1"/>
  <c r="P2422" i="1"/>
  <c r="O2422" i="1"/>
  <c r="N2422" i="1"/>
  <c r="M2422" i="1"/>
  <c r="T2421" i="1"/>
  <c r="S2421" i="1"/>
  <c r="R2421" i="1"/>
  <c r="Q2421" i="1"/>
  <c r="P2421" i="1"/>
  <c r="O2421" i="1"/>
  <c r="N2421" i="1"/>
  <c r="M2421" i="1"/>
  <c r="T2420" i="1"/>
  <c r="S2420" i="1"/>
  <c r="R2420" i="1"/>
  <c r="Q2420" i="1"/>
  <c r="P2420" i="1"/>
  <c r="O2420" i="1"/>
  <c r="N2420" i="1"/>
  <c r="M2420" i="1"/>
  <c r="T2419" i="1"/>
  <c r="S2419" i="1"/>
  <c r="R2419" i="1"/>
  <c r="Q2419" i="1"/>
  <c r="P2419" i="1"/>
  <c r="O2419" i="1"/>
  <c r="N2419" i="1"/>
  <c r="M2419" i="1"/>
  <c r="T2418" i="1"/>
  <c r="S2418" i="1"/>
  <c r="R2418" i="1"/>
  <c r="Q2418" i="1"/>
  <c r="P2418" i="1"/>
  <c r="O2418" i="1"/>
  <c r="N2418" i="1"/>
  <c r="M2418" i="1"/>
  <c r="T2417" i="1"/>
  <c r="S2417" i="1"/>
  <c r="R2417" i="1"/>
  <c r="Q2417" i="1"/>
  <c r="P2417" i="1"/>
  <c r="O2417" i="1"/>
  <c r="N2417" i="1"/>
  <c r="M2417" i="1"/>
  <c r="T2416" i="1"/>
  <c r="S2416" i="1"/>
  <c r="R2416" i="1"/>
  <c r="Q2416" i="1"/>
  <c r="P2416" i="1"/>
  <c r="O2416" i="1"/>
  <c r="N2416" i="1"/>
  <c r="M2416" i="1"/>
  <c r="T2415" i="1"/>
  <c r="S2415" i="1"/>
  <c r="R2415" i="1"/>
  <c r="Q2415" i="1"/>
  <c r="P2415" i="1"/>
  <c r="O2415" i="1"/>
  <c r="M2415" i="1"/>
  <c r="N2415" i="1" s="1"/>
  <c r="T2414" i="1"/>
  <c r="S2414" i="1"/>
  <c r="R2414" i="1"/>
  <c r="Q2414" i="1"/>
  <c r="P2414" i="1"/>
  <c r="O2414" i="1"/>
  <c r="M2414" i="1"/>
  <c r="N2414" i="1" s="1"/>
  <c r="T2413" i="1"/>
  <c r="S2413" i="1"/>
  <c r="R2413" i="1"/>
  <c r="Q2413" i="1"/>
  <c r="P2413" i="1"/>
  <c r="O2413" i="1"/>
  <c r="M2413" i="1"/>
  <c r="N2413" i="1" s="1"/>
  <c r="T2412" i="1"/>
  <c r="S2412" i="1"/>
  <c r="R2412" i="1"/>
  <c r="Q2412" i="1"/>
  <c r="P2412" i="1"/>
  <c r="O2412" i="1"/>
  <c r="M2412" i="1"/>
  <c r="N2412" i="1" s="1"/>
  <c r="T2411" i="1"/>
  <c r="S2411" i="1"/>
  <c r="R2411" i="1"/>
  <c r="Q2411" i="1"/>
  <c r="P2411" i="1"/>
  <c r="O2411" i="1"/>
  <c r="M2411" i="1"/>
  <c r="N2411" i="1" s="1"/>
  <c r="T2410" i="1"/>
  <c r="S2410" i="1"/>
  <c r="R2410" i="1"/>
  <c r="Q2410" i="1"/>
  <c r="P2410" i="1"/>
  <c r="O2410" i="1"/>
  <c r="M2410" i="1"/>
  <c r="N2410" i="1" s="1"/>
  <c r="T2409" i="1"/>
  <c r="S2409" i="1"/>
  <c r="R2409" i="1"/>
  <c r="Q2409" i="1"/>
  <c r="P2409" i="1"/>
  <c r="O2409" i="1"/>
  <c r="M2409" i="1"/>
  <c r="N2409" i="1" s="1"/>
  <c r="T2408" i="1"/>
  <c r="S2408" i="1"/>
  <c r="R2408" i="1"/>
  <c r="Q2408" i="1"/>
  <c r="P2408" i="1"/>
  <c r="O2408" i="1"/>
  <c r="M2408" i="1"/>
  <c r="N2408" i="1" s="1"/>
  <c r="T2407" i="1"/>
  <c r="S2407" i="1"/>
  <c r="R2407" i="1"/>
  <c r="Q2407" i="1"/>
  <c r="P2407" i="1"/>
  <c r="O2407" i="1"/>
  <c r="M2407" i="1"/>
  <c r="N2407" i="1" s="1"/>
  <c r="T2406" i="1"/>
  <c r="S2406" i="1"/>
  <c r="R2406" i="1"/>
  <c r="Q2406" i="1"/>
  <c r="P2406" i="1"/>
  <c r="O2406" i="1"/>
  <c r="M2406" i="1"/>
  <c r="N2406" i="1" s="1"/>
  <c r="T2405" i="1"/>
  <c r="S2405" i="1"/>
  <c r="R2405" i="1"/>
  <c r="Q2405" i="1"/>
  <c r="P2405" i="1"/>
  <c r="O2405" i="1"/>
  <c r="M2405" i="1"/>
  <c r="N2405" i="1" s="1"/>
  <c r="T2404" i="1"/>
  <c r="S2404" i="1"/>
  <c r="R2404" i="1"/>
  <c r="Q2404" i="1"/>
  <c r="P2404" i="1"/>
  <c r="O2404" i="1"/>
  <c r="M2404" i="1"/>
  <c r="N2404" i="1" s="1"/>
  <c r="T2403" i="1"/>
  <c r="S2403" i="1"/>
  <c r="R2403" i="1"/>
  <c r="Q2403" i="1"/>
  <c r="P2403" i="1"/>
  <c r="O2403" i="1"/>
  <c r="M2403" i="1"/>
  <c r="N2403" i="1" s="1"/>
  <c r="T2402" i="1"/>
  <c r="S2402" i="1"/>
  <c r="R2402" i="1"/>
  <c r="Q2402" i="1"/>
  <c r="P2402" i="1"/>
  <c r="O2402" i="1"/>
  <c r="M2402" i="1"/>
  <c r="N2402" i="1" s="1"/>
  <c r="T2401" i="1"/>
  <c r="S2401" i="1"/>
  <c r="R2401" i="1"/>
  <c r="Q2401" i="1"/>
  <c r="P2401" i="1"/>
  <c r="O2401" i="1"/>
  <c r="N2401" i="1"/>
  <c r="M2401" i="1"/>
  <c r="T2400" i="1"/>
  <c r="S2400" i="1"/>
  <c r="R2400" i="1"/>
  <c r="Q2400" i="1"/>
  <c r="P2400" i="1"/>
  <c r="O2400" i="1"/>
  <c r="N2400" i="1"/>
  <c r="M2400" i="1"/>
  <c r="T2399" i="1"/>
  <c r="S2399" i="1"/>
  <c r="R2399" i="1"/>
  <c r="Q2399" i="1"/>
  <c r="P2399" i="1"/>
  <c r="O2399" i="1"/>
  <c r="N2399" i="1"/>
  <c r="M2399" i="1"/>
  <c r="T2398" i="1"/>
  <c r="S2398" i="1"/>
  <c r="R2398" i="1"/>
  <c r="Q2398" i="1"/>
  <c r="P2398" i="1"/>
  <c r="O2398" i="1"/>
  <c r="N2398" i="1"/>
  <c r="M2398" i="1"/>
  <c r="T2397" i="1"/>
  <c r="S2397" i="1"/>
  <c r="R2397" i="1"/>
  <c r="Q2397" i="1"/>
  <c r="P2397" i="1"/>
  <c r="O2397" i="1"/>
  <c r="N2397" i="1"/>
  <c r="M2397" i="1"/>
  <c r="T2396" i="1"/>
  <c r="S2396" i="1"/>
  <c r="R2396" i="1"/>
  <c r="Q2396" i="1"/>
  <c r="P2396" i="1"/>
  <c r="O2396" i="1"/>
  <c r="N2396" i="1"/>
  <c r="M2396" i="1"/>
  <c r="T2395" i="1"/>
  <c r="S2395" i="1"/>
  <c r="R2395" i="1"/>
  <c r="Q2395" i="1"/>
  <c r="P2395" i="1"/>
  <c r="O2395" i="1"/>
  <c r="N2395" i="1"/>
  <c r="M2395" i="1"/>
  <c r="T2394" i="1"/>
  <c r="S2394" i="1"/>
  <c r="R2394" i="1"/>
  <c r="Q2394" i="1"/>
  <c r="P2394" i="1"/>
  <c r="O2394" i="1"/>
  <c r="N2394" i="1"/>
  <c r="M2394" i="1"/>
  <c r="T2393" i="1"/>
  <c r="S2393" i="1"/>
  <c r="R2393" i="1"/>
  <c r="Q2393" i="1"/>
  <c r="P2393" i="1"/>
  <c r="O2393" i="1"/>
  <c r="N2393" i="1"/>
  <c r="M2393" i="1"/>
  <c r="T2392" i="1"/>
  <c r="S2392" i="1"/>
  <c r="R2392" i="1"/>
  <c r="Q2392" i="1"/>
  <c r="P2392" i="1"/>
  <c r="O2392" i="1"/>
  <c r="N2392" i="1"/>
  <c r="M2392" i="1"/>
  <c r="T2391" i="1"/>
  <c r="S2391" i="1"/>
  <c r="R2391" i="1"/>
  <c r="Q2391" i="1"/>
  <c r="P2391" i="1"/>
  <c r="O2391" i="1"/>
  <c r="N2391" i="1"/>
  <c r="M2391" i="1"/>
  <c r="T2390" i="1"/>
  <c r="S2390" i="1"/>
  <c r="R2390" i="1"/>
  <c r="Q2390" i="1"/>
  <c r="P2390" i="1"/>
  <c r="O2390" i="1"/>
  <c r="N2390" i="1"/>
  <c r="M2390" i="1"/>
  <c r="T2389" i="1"/>
  <c r="S2389" i="1"/>
  <c r="R2389" i="1"/>
  <c r="Q2389" i="1"/>
  <c r="P2389" i="1"/>
  <c r="O2389" i="1"/>
  <c r="N2389" i="1"/>
  <c r="M2389" i="1"/>
  <c r="T2388" i="1"/>
  <c r="S2388" i="1"/>
  <c r="R2388" i="1"/>
  <c r="Q2388" i="1"/>
  <c r="P2388" i="1"/>
  <c r="O2388" i="1"/>
  <c r="N2388" i="1"/>
  <c r="M2388" i="1"/>
  <c r="T2387" i="1"/>
  <c r="S2387" i="1"/>
  <c r="R2387" i="1"/>
  <c r="Q2387" i="1"/>
  <c r="P2387" i="1"/>
  <c r="O2387" i="1"/>
  <c r="N2387" i="1"/>
  <c r="M2387" i="1"/>
  <c r="T2386" i="1"/>
  <c r="S2386" i="1"/>
  <c r="R2386" i="1"/>
  <c r="Q2386" i="1"/>
  <c r="P2386" i="1"/>
  <c r="O2386" i="1"/>
  <c r="N2386" i="1"/>
  <c r="M2386" i="1"/>
  <c r="T2385" i="1"/>
  <c r="S2385" i="1"/>
  <c r="R2385" i="1"/>
  <c r="Q2385" i="1"/>
  <c r="P2385" i="1"/>
  <c r="O2385" i="1"/>
  <c r="N2385" i="1"/>
  <c r="M2385" i="1"/>
  <c r="T2384" i="1"/>
  <c r="S2384" i="1"/>
  <c r="R2384" i="1"/>
  <c r="Q2384" i="1"/>
  <c r="P2384" i="1"/>
  <c r="O2384" i="1"/>
  <c r="N2384" i="1"/>
  <c r="M2384" i="1"/>
  <c r="T2383" i="1"/>
  <c r="S2383" i="1"/>
  <c r="R2383" i="1"/>
  <c r="Q2383" i="1"/>
  <c r="P2383" i="1"/>
  <c r="O2383" i="1"/>
  <c r="N2383" i="1"/>
  <c r="M2383" i="1"/>
  <c r="T2382" i="1"/>
  <c r="S2382" i="1"/>
  <c r="R2382" i="1"/>
  <c r="Q2382" i="1"/>
  <c r="P2382" i="1"/>
  <c r="O2382" i="1"/>
  <c r="N2382" i="1"/>
  <c r="M2382" i="1"/>
  <c r="T2381" i="1"/>
  <c r="S2381" i="1"/>
  <c r="R2381" i="1"/>
  <c r="Q2381" i="1"/>
  <c r="P2381" i="1"/>
  <c r="O2381" i="1"/>
  <c r="N2381" i="1"/>
  <c r="M2381" i="1"/>
  <c r="T2380" i="1"/>
  <c r="S2380" i="1"/>
  <c r="R2380" i="1"/>
  <c r="Q2380" i="1"/>
  <c r="P2380" i="1"/>
  <c r="O2380" i="1"/>
  <c r="N2380" i="1"/>
  <c r="M2380" i="1"/>
  <c r="T2379" i="1"/>
  <c r="S2379" i="1"/>
  <c r="R2379" i="1"/>
  <c r="Q2379" i="1"/>
  <c r="P2379" i="1"/>
  <c r="O2379" i="1"/>
  <c r="N2379" i="1"/>
  <c r="M2379" i="1"/>
  <c r="T2378" i="1"/>
  <c r="S2378" i="1"/>
  <c r="R2378" i="1"/>
  <c r="Q2378" i="1"/>
  <c r="P2378" i="1"/>
  <c r="O2378" i="1"/>
  <c r="N2378" i="1"/>
  <c r="M2378" i="1"/>
  <c r="T2377" i="1"/>
  <c r="S2377" i="1"/>
  <c r="R2377" i="1"/>
  <c r="Q2377" i="1"/>
  <c r="P2377" i="1"/>
  <c r="O2377" i="1"/>
  <c r="N2377" i="1"/>
  <c r="M2377" i="1"/>
  <c r="T2376" i="1"/>
  <c r="S2376" i="1"/>
  <c r="R2376" i="1"/>
  <c r="Q2376" i="1"/>
  <c r="P2376" i="1"/>
  <c r="O2376" i="1"/>
  <c r="N2376" i="1"/>
  <c r="M2376" i="1"/>
  <c r="T2375" i="1"/>
  <c r="S2375" i="1"/>
  <c r="R2375" i="1"/>
  <c r="Q2375" i="1"/>
  <c r="P2375" i="1"/>
  <c r="O2375" i="1"/>
  <c r="N2375" i="1"/>
  <c r="M2375" i="1"/>
  <c r="T2374" i="1"/>
  <c r="S2374" i="1"/>
  <c r="R2374" i="1"/>
  <c r="Q2374" i="1"/>
  <c r="P2374" i="1"/>
  <c r="O2374" i="1"/>
  <c r="N2374" i="1"/>
  <c r="M2374" i="1"/>
  <c r="T2373" i="1"/>
  <c r="S2373" i="1"/>
  <c r="R2373" i="1"/>
  <c r="Q2373" i="1"/>
  <c r="P2373" i="1"/>
  <c r="O2373" i="1"/>
  <c r="N2373" i="1"/>
  <c r="M2373" i="1"/>
  <c r="T2372" i="1"/>
  <c r="S2372" i="1"/>
  <c r="R2372" i="1"/>
  <c r="Q2372" i="1"/>
  <c r="P2372" i="1"/>
  <c r="O2372" i="1"/>
  <c r="N2372" i="1"/>
  <c r="M2372" i="1"/>
  <c r="T2371" i="1"/>
  <c r="S2371" i="1"/>
  <c r="R2371" i="1"/>
  <c r="Q2371" i="1"/>
  <c r="P2371" i="1"/>
  <c r="O2371" i="1"/>
  <c r="N2371" i="1"/>
  <c r="M2371" i="1"/>
  <c r="T2370" i="1"/>
  <c r="S2370" i="1"/>
  <c r="R2370" i="1"/>
  <c r="Q2370" i="1"/>
  <c r="P2370" i="1"/>
  <c r="O2370" i="1"/>
  <c r="N2370" i="1"/>
  <c r="M2370" i="1"/>
  <c r="T2369" i="1"/>
  <c r="S2369" i="1"/>
  <c r="R2369" i="1"/>
  <c r="Q2369" i="1"/>
  <c r="P2369" i="1"/>
  <c r="O2369" i="1"/>
  <c r="N2369" i="1"/>
  <c r="M2369" i="1"/>
  <c r="T2368" i="1"/>
  <c r="S2368" i="1"/>
  <c r="R2368" i="1"/>
  <c r="Q2368" i="1"/>
  <c r="P2368" i="1"/>
  <c r="O2368" i="1"/>
  <c r="N2368" i="1"/>
  <c r="M2368" i="1"/>
  <c r="T2367" i="1"/>
  <c r="S2367" i="1"/>
  <c r="R2367" i="1"/>
  <c r="Q2367" i="1"/>
  <c r="P2367" i="1"/>
  <c r="O2367" i="1"/>
  <c r="N2367" i="1"/>
  <c r="M2367" i="1"/>
  <c r="T2366" i="1"/>
  <c r="S2366" i="1"/>
  <c r="R2366" i="1"/>
  <c r="Q2366" i="1"/>
  <c r="P2366" i="1"/>
  <c r="O2366" i="1"/>
  <c r="N2366" i="1"/>
  <c r="M2366" i="1"/>
  <c r="T2365" i="1"/>
  <c r="S2365" i="1"/>
  <c r="R2365" i="1"/>
  <c r="Q2365" i="1"/>
  <c r="P2365" i="1"/>
  <c r="O2365" i="1"/>
  <c r="N2365" i="1"/>
  <c r="M2365" i="1"/>
  <c r="T2364" i="1"/>
  <c r="S2364" i="1"/>
  <c r="R2364" i="1"/>
  <c r="Q2364" i="1"/>
  <c r="P2364" i="1"/>
  <c r="O2364" i="1"/>
  <c r="N2364" i="1"/>
  <c r="M2364" i="1"/>
  <c r="T2363" i="1"/>
  <c r="S2363" i="1"/>
  <c r="R2363" i="1"/>
  <c r="Q2363" i="1"/>
  <c r="P2363" i="1"/>
  <c r="O2363" i="1"/>
  <c r="N2363" i="1"/>
  <c r="M2363" i="1"/>
  <c r="T2362" i="1"/>
  <c r="S2362" i="1"/>
  <c r="R2362" i="1"/>
  <c r="Q2362" i="1"/>
  <c r="P2362" i="1"/>
  <c r="O2362" i="1"/>
  <c r="N2362" i="1"/>
  <c r="M2362" i="1"/>
  <c r="T2361" i="1"/>
  <c r="S2361" i="1"/>
  <c r="R2361" i="1"/>
  <c r="Q2361" i="1"/>
  <c r="P2361" i="1"/>
  <c r="O2361" i="1"/>
  <c r="N2361" i="1"/>
  <c r="M2361" i="1"/>
  <c r="T2360" i="1"/>
  <c r="S2360" i="1"/>
  <c r="R2360" i="1"/>
  <c r="Q2360" i="1"/>
  <c r="P2360" i="1"/>
  <c r="O2360" i="1"/>
  <c r="N2360" i="1"/>
  <c r="M2360" i="1"/>
  <c r="T2359" i="1"/>
  <c r="S2359" i="1"/>
  <c r="R2359" i="1"/>
  <c r="Q2359" i="1"/>
  <c r="P2359" i="1"/>
  <c r="O2359" i="1"/>
  <c r="N2359" i="1"/>
  <c r="M2359" i="1"/>
  <c r="T2358" i="1"/>
  <c r="S2358" i="1"/>
  <c r="R2358" i="1"/>
  <c r="Q2358" i="1"/>
  <c r="P2358" i="1"/>
  <c r="O2358" i="1"/>
  <c r="N2358" i="1"/>
  <c r="M2358" i="1"/>
  <c r="T2357" i="1"/>
  <c r="S2357" i="1"/>
  <c r="R2357" i="1"/>
  <c r="Q2357" i="1"/>
  <c r="P2357" i="1"/>
  <c r="O2357" i="1"/>
  <c r="N2357" i="1"/>
  <c r="M2357" i="1"/>
  <c r="T2356" i="1"/>
  <c r="S2356" i="1"/>
  <c r="R2356" i="1"/>
  <c r="Q2356" i="1"/>
  <c r="P2356" i="1"/>
  <c r="O2356" i="1"/>
  <c r="N2356" i="1"/>
  <c r="M2356" i="1"/>
  <c r="T2355" i="1"/>
  <c r="S2355" i="1"/>
  <c r="R2355" i="1"/>
  <c r="Q2355" i="1"/>
  <c r="P2355" i="1"/>
  <c r="O2355" i="1"/>
  <c r="N2355" i="1"/>
  <c r="M2355" i="1"/>
  <c r="T2354" i="1"/>
  <c r="S2354" i="1"/>
  <c r="R2354" i="1"/>
  <c r="Q2354" i="1"/>
  <c r="P2354" i="1"/>
  <c r="O2354" i="1"/>
  <c r="N2354" i="1"/>
  <c r="M2354" i="1"/>
  <c r="T2353" i="1"/>
  <c r="S2353" i="1"/>
  <c r="R2353" i="1"/>
  <c r="Q2353" i="1"/>
  <c r="P2353" i="1"/>
  <c r="O2353" i="1"/>
  <c r="N2353" i="1"/>
  <c r="M2353" i="1"/>
  <c r="T2352" i="1"/>
  <c r="S2352" i="1"/>
  <c r="R2352" i="1"/>
  <c r="Q2352" i="1"/>
  <c r="P2352" i="1"/>
  <c r="O2352" i="1"/>
  <c r="N2352" i="1"/>
  <c r="M2352" i="1"/>
  <c r="T2351" i="1"/>
  <c r="S2351" i="1"/>
  <c r="R2351" i="1"/>
  <c r="Q2351" i="1"/>
  <c r="P2351" i="1"/>
  <c r="O2351" i="1"/>
  <c r="N2351" i="1"/>
  <c r="M2351" i="1"/>
  <c r="T2350" i="1"/>
  <c r="S2350" i="1"/>
  <c r="R2350" i="1"/>
  <c r="Q2350" i="1"/>
  <c r="P2350" i="1"/>
  <c r="O2350" i="1"/>
  <c r="N2350" i="1"/>
  <c r="M2350" i="1"/>
  <c r="T2349" i="1"/>
  <c r="S2349" i="1"/>
  <c r="R2349" i="1"/>
  <c r="Q2349" i="1"/>
  <c r="P2349" i="1"/>
  <c r="O2349" i="1"/>
  <c r="N2349" i="1"/>
  <c r="M2349" i="1"/>
  <c r="T2348" i="1"/>
  <c r="S2348" i="1"/>
  <c r="R2348" i="1"/>
  <c r="Q2348" i="1"/>
  <c r="P2348" i="1"/>
  <c r="O2348" i="1"/>
  <c r="N2348" i="1"/>
  <c r="M2348" i="1"/>
  <c r="T2347" i="1"/>
  <c r="S2347" i="1"/>
  <c r="R2347" i="1"/>
  <c r="Q2347" i="1"/>
  <c r="P2347" i="1"/>
  <c r="O2347" i="1"/>
  <c r="N2347" i="1"/>
  <c r="M2347" i="1"/>
  <c r="T2346" i="1"/>
  <c r="S2346" i="1"/>
  <c r="R2346" i="1"/>
  <c r="Q2346" i="1"/>
  <c r="P2346" i="1"/>
  <c r="O2346" i="1"/>
  <c r="N2346" i="1"/>
  <c r="M2346" i="1"/>
  <c r="T2345" i="1"/>
  <c r="S2345" i="1"/>
  <c r="R2345" i="1"/>
  <c r="Q2345" i="1"/>
  <c r="P2345" i="1"/>
  <c r="O2345" i="1"/>
  <c r="N2345" i="1"/>
  <c r="M2345" i="1"/>
  <c r="T2344" i="1"/>
  <c r="S2344" i="1"/>
  <c r="R2344" i="1"/>
  <c r="Q2344" i="1"/>
  <c r="P2344" i="1"/>
  <c r="O2344" i="1"/>
  <c r="N2344" i="1"/>
  <c r="M2344" i="1"/>
  <c r="T2343" i="1"/>
  <c r="S2343" i="1"/>
  <c r="R2343" i="1"/>
  <c r="Q2343" i="1"/>
  <c r="P2343" i="1"/>
  <c r="O2343" i="1"/>
  <c r="N2343" i="1"/>
  <c r="M2343" i="1"/>
  <c r="T2342" i="1"/>
  <c r="S2342" i="1"/>
  <c r="R2342" i="1"/>
  <c r="Q2342" i="1"/>
  <c r="P2342" i="1"/>
  <c r="O2342" i="1"/>
  <c r="N2342" i="1"/>
  <c r="M2342" i="1"/>
  <c r="T2341" i="1"/>
  <c r="S2341" i="1"/>
  <c r="R2341" i="1"/>
  <c r="Q2341" i="1"/>
  <c r="P2341" i="1"/>
  <c r="O2341" i="1"/>
  <c r="N2341" i="1"/>
  <c r="M2341" i="1"/>
  <c r="T2340" i="1"/>
  <c r="S2340" i="1"/>
  <c r="R2340" i="1"/>
  <c r="Q2340" i="1"/>
  <c r="P2340" i="1"/>
  <c r="O2340" i="1"/>
  <c r="N2340" i="1"/>
  <c r="M2340" i="1"/>
  <c r="T2339" i="1"/>
  <c r="S2339" i="1"/>
  <c r="R2339" i="1"/>
  <c r="Q2339" i="1"/>
  <c r="P2339" i="1"/>
  <c r="O2339" i="1"/>
  <c r="N2339" i="1"/>
  <c r="M2339" i="1"/>
  <c r="T2338" i="1"/>
  <c r="S2338" i="1"/>
  <c r="R2338" i="1"/>
  <c r="Q2338" i="1"/>
  <c r="P2338" i="1"/>
  <c r="O2338" i="1"/>
  <c r="N2338" i="1"/>
  <c r="M2338" i="1"/>
  <c r="T2337" i="1"/>
  <c r="S2337" i="1"/>
  <c r="R2337" i="1"/>
  <c r="Q2337" i="1"/>
  <c r="P2337" i="1"/>
  <c r="O2337" i="1"/>
  <c r="N2337" i="1"/>
  <c r="M2337" i="1"/>
  <c r="T2336" i="1"/>
  <c r="S2336" i="1"/>
  <c r="R2336" i="1"/>
  <c r="Q2336" i="1"/>
  <c r="P2336" i="1"/>
  <c r="O2336" i="1"/>
  <c r="N2336" i="1"/>
  <c r="M2336" i="1"/>
  <c r="T2335" i="1"/>
  <c r="S2335" i="1"/>
  <c r="R2335" i="1"/>
  <c r="Q2335" i="1"/>
  <c r="P2335" i="1"/>
  <c r="O2335" i="1"/>
  <c r="N2335" i="1"/>
  <c r="M2335" i="1"/>
  <c r="T2334" i="1"/>
  <c r="S2334" i="1"/>
  <c r="R2334" i="1"/>
  <c r="Q2334" i="1"/>
  <c r="P2334" i="1"/>
  <c r="O2334" i="1"/>
  <c r="N2334" i="1"/>
  <c r="M2334" i="1"/>
  <c r="T2333" i="1"/>
  <c r="S2333" i="1"/>
  <c r="R2333" i="1"/>
  <c r="Q2333" i="1"/>
  <c r="P2333" i="1"/>
  <c r="O2333" i="1"/>
  <c r="N2333" i="1"/>
  <c r="M2333" i="1"/>
  <c r="T2332" i="1"/>
  <c r="S2332" i="1"/>
  <c r="R2332" i="1"/>
  <c r="Q2332" i="1"/>
  <c r="P2332" i="1"/>
  <c r="O2332" i="1"/>
  <c r="N2332" i="1"/>
  <c r="M2332" i="1"/>
  <c r="T2331" i="1"/>
  <c r="S2331" i="1"/>
  <c r="R2331" i="1"/>
  <c r="Q2331" i="1"/>
  <c r="P2331" i="1"/>
  <c r="O2331" i="1"/>
  <c r="N2331" i="1"/>
  <c r="M2331" i="1"/>
  <c r="T2330" i="1"/>
  <c r="S2330" i="1"/>
  <c r="R2330" i="1"/>
  <c r="Q2330" i="1"/>
  <c r="P2330" i="1"/>
  <c r="O2330" i="1"/>
  <c r="N2330" i="1"/>
  <c r="M2330" i="1"/>
  <c r="T2329" i="1"/>
  <c r="S2329" i="1"/>
  <c r="R2329" i="1"/>
  <c r="Q2329" i="1"/>
  <c r="P2329" i="1"/>
  <c r="O2329" i="1"/>
  <c r="N2329" i="1"/>
  <c r="M2329" i="1"/>
  <c r="T2328" i="1"/>
  <c r="S2328" i="1"/>
  <c r="R2328" i="1"/>
  <c r="Q2328" i="1"/>
  <c r="P2328" i="1"/>
  <c r="O2328" i="1"/>
  <c r="N2328" i="1"/>
  <c r="M2328" i="1"/>
  <c r="T2327" i="1"/>
  <c r="S2327" i="1"/>
  <c r="R2327" i="1"/>
  <c r="Q2327" i="1"/>
  <c r="P2327" i="1"/>
  <c r="O2327" i="1"/>
  <c r="N2327" i="1"/>
  <c r="M2327" i="1"/>
  <c r="T2326" i="1"/>
  <c r="S2326" i="1"/>
  <c r="R2326" i="1"/>
  <c r="Q2326" i="1"/>
  <c r="P2326" i="1"/>
  <c r="O2326" i="1"/>
  <c r="N2326" i="1"/>
  <c r="M2326" i="1"/>
  <c r="T2325" i="1"/>
  <c r="S2325" i="1"/>
  <c r="R2325" i="1"/>
  <c r="Q2325" i="1"/>
  <c r="P2325" i="1"/>
  <c r="O2325" i="1"/>
  <c r="N2325" i="1"/>
  <c r="M2325" i="1"/>
  <c r="T2324" i="1"/>
  <c r="S2324" i="1"/>
  <c r="R2324" i="1"/>
  <c r="Q2324" i="1"/>
  <c r="P2324" i="1"/>
  <c r="O2324" i="1"/>
  <c r="N2324" i="1"/>
  <c r="M2324" i="1"/>
  <c r="T2323" i="1"/>
  <c r="S2323" i="1"/>
  <c r="R2323" i="1"/>
  <c r="Q2323" i="1"/>
  <c r="P2323" i="1"/>
  <c r="O2323" i="1"/>
  <c r="N2323" i="1"/>
  <c r="M2323" i="1"/>
  <c r="T2322" i="1"/>
  <c r="S2322" i="1"/>
  <c r="R2322" i="1"/>
  <c r="Q2322" i="1"/>
  <c r="P2322" i="1"/>
  <c r="O2322" i="1"/>
  <c r="N2322" i="1"/>
  <c r="M2322" i="1"/>
  <c r="T2321" i="1"/>
  <c r="S2321" i="1"/>
  <c r="R2321" i="1"/>
  <c r="Q2321" i="1"/>
  <c r="P2321" i="1"/>
  <c r="O2321" i="1"/>
  <c r="N2321" i="1"/>
  <c r="M2321" i="1"/>
  <c r="T2320" i="1"/>
  <c r="S2320" i="1"/>
  <c r="R2320" i="1"/>
  <c r="Q2320" i="1"/>
  <c r="P2320" i="1"/>
  <c r="O2320" i="1"/>
  <c r="N2320" i="1"/>
  <c r="M2320" i="1"/>
  <c r="T2319" i="1"/>
  <c r="S2319" i="1"/>
  <c r="R2319" i="1"/>
  <c r="Q2319" i="1"/>
  <c r="P2319" i="1"/>
  <c r="O2319" i="1"/>
  <c r="N2319" i="1"/>
  <c r="M2319" i="1"/>
  <c r="T2318" i="1"/>
  <c r="S2318" i="1"/>
  <c r="R2318" i="1"/>
  <c r="Q2318" i="1"/>
  <c r="P2318" i="1"/>
  <c r="O2318" i="1"/>
  <c r="N2318" i="1"/>
  <c r="M2318" i="1"/>
  <c r="T2317" i="1"/>
  <c r="S2317" i="1"/>
  <c r="R2317" i="1"/>
  <c r="Q2317" i="1"/>
  <c r="P2317" i="1"/>
  <c r="O2317" i="1"/>
  <c r="N2317" i="1"/>
  <c r="M2317" i="1"/>
  <c r="T2316" i="1"/>
  <c r="S2316" i="1"/>
  <c r="R2316" i="1"/>
  <c r="Q2316" i="1"/>
  <c r="P2316" i="1"/>
  <c r="O2316" i="1"/>
  <c r="N2316" i="1"/>
  <c r="M2316" i="1"/>
  <c r="T2315" i="1"/>
  <c r="S2315" i="1"/>
  <c r="R2315" i="1"/>
  <c r="Q2315" i="1"/>
  <c r="P2315" i="1"/>
  <c r="O2315" i="1"/>
  <c r="N2315" i="1"/>
  <c r="M2315" i="1"/>
  <c r="T2314" i="1"/>
  <c r="S2314" i="1"/>
  <c r="R2314" i="1"/>
  <c r="Q2314" i="1"/>
  <c r="P2314" i="1"/>
  <c r="O2314" i="1"/>
  <c r="N2314" i="1"/>
  <c r="M2314" i="1"/>
  <c r="T2313" i="1"/>
  <c r="S2313" i="1"/>
  <c r="R2313" i="1"/>
  <c r="Q2313" i="1"/>
  <c r="P2313" i="1"/>
  <c r="O2313" i="1"/>
  <c r="N2313" i="1"/>
  <c r="M2313" i="1"/>
  <c r="T2312" i="1"/>
  <c r="S2312" i="1"/>
  <c r="R2312" i="1"/>
  <c r="Q2312" i="1"/>
  <c r="P2312" i="1"/>
  <c r="O2312" i="1"/>
  <c r="N2312" i="1"/>
  <c r="M2312" i="1"/>
  <c r="T2311" i="1"/>
  <c r="S2311" i="1"/>
  <c r="R2311" i="1"/>
  <c r="Q2311" i="1"/>
  <c r="P2311" i="1"/>
  <c r="O2311" i="1"/>
  <c r="N2311" i="1"/>
  <c r="M2311" i="1"/>
  <c r="T2310" i="1"/>
  <c r="S2310" i="1"/>
  <c r="R2310" i="1"/>
  <c r="Q2310" i="1"/>
  <c r="P2310" i="1"/>
  <c r="O2310" i="1"/>
  <c r="N2310" i="1"/>
  <c r="M2310" i="1"/>
  <c r="T2309" i="1"/>
  <c r="S2309" i="1"/>
  <c r="R2309" i="1"/>
  <c r="Q2309" i="1"/>
  <c r="P2309" i="1"/>
  <c r="O2309" i="1"/>
  <c r="N2309" i="1"/>
  <c r="M2309" i="1"/>
  <c r="T2308" i="1"/>
  <c r="S2308" i="1"/>
  <c r="R2308" i="1"/>
  <c r="Q2308" i="1"/>
  <c r="P2308" i="1"/>
  <c r="O2308" i="1"/>
  <c r="N2308" i="1"/>
  <c r="M2308" i="1"/>
  <c r="T2307" i="1"/>
  <c r="S2307" i="1"/>
  <c r="R2307" i="1"/>
  <c r="Q2307" i="1"/>
  <c r="P2307" i="1"/>
  <c r="O2307" i="1"/>
  <c r="N2307" i="1"/>
  <c r="M2307" i="1"/>
  <c r="T2306" i="1"/>
  <c r="S2306" i="1"/>
  <c r="R2306" i="1"/>
  <c r="Q2306" i="1"/>
  <c r="P2306" i="1"/>
  <c r="O2306" i="1"/>
  <c r="N2306" i="1"/>
  <c r="M2306" i="1"/>
  <c r="T2305" i="1"/>
  <c r="S2305" i="1"/>
  <c r="R2305" i="1"/>
  <c r="Q2305" i="1"/>
  <c r="P2305" i="1"/>
  <c r="O2305" i="1"/>
  <c r="N2305" i="1"/>
  <c r="M2305" i="1"/>
  <c r="T2304" i="1"/>
  <c r="S2304" i="1"/>
  <c r="R2304" i="1"/>
  <c r="Q2304" i="1"/>
  <c r="P2304" i="1"/>
  <c r="O2304" i="1"/>
  <c r="N2304" i="1"/>
  <c r="M2304" i="1"/>
  <c r="T2303" i="1"/>
  <c r="S2303" i="1"/>
  <c r="R2303" i="1"/>
  <c r="Q2303" i="1"/>
  <c r="P2303" i="1"/>
  <c r="O2303" i="1"/>
  <c r="N2303" i="1"/>
  <c r="M2303" i="1"/>
  <c r="T2302" i="1"/>
  <c r="S2302" i="1"/>
  <c r="R2302" i="1"/>
  <c r="Q2302" i="1"/>
  <c r="P2302" i="1"/>
  <c r="O2302" i="1"/>
  <c r="N2302" i="1"/>
  <c r="M2302" i="1"/>
  <c r="T2301" i="1"/>
  <c r="S2301" i="1"/>
  <c r="R2301" i="1"/>
  <c r="Q2301" i="1"/>
  <c r="P2301" i="1"/>
  <c r="O2301" i="1"/>
  <c r="N2301" i="1"/>
  <c r="M2301" i="1"/>
  <c r="T2300" i="1"/>
  <c r="S2300" i="1"/>
  <c r="R2300" i="1"/>
  <c r="Q2300" i="1"/>
  <c r="P2300" i="1"/>
  <c r="O2300" i="1"/>
  <c r="N2300" i="1"/>
  <c r="M2300" i="1"/>
  <c r="T2299" i="1"/>
  <c r="S2299" i="1"/>
  <c r="R2299" i="1"/>
  <c r="Q2299" i="1"/>
  <c r="P2299" i="1"/>
  <c r="O2299" i="1"/>
  <c r="N2299" i="1"/>
  <c r="M2299" i="1"/>
  <c r="T2298" i="1"/>
  <c r="S2298" i="1"/>
  <c r="R2298" i="1"/>
  <c r="Q2298" i="1"/>
  <c r="P2298" i="1"/>
  <c r="O2298" i="1"/>
  <c r="N2298" i="1"/>
  <c r="M2298" i="1"/>
  <c r="T2297" i="1"/>
  <c r="S2297" i="1"/>
  <c r="R2297" i="1"/>
  <c r="Q2297" i="1"/>
  <c r="P2297" i="1"/>
  <c r="O2297" i="1"/>
  <c r="N2297" i="1"/>
  <c r="M2297" i="1"/>
  <c r="T2296" i="1"/>
  <c r="S2296" i="1"/>
  <c r="R2296" i="1"/>
  <c r="Q2296" i="1"/>
  <c r="P2296" i="1"/>
  <c r="O2296" i="1"/>
  <c r="N2296" i="1"/>
  <c r="M2296" i="1"/>
  <c r="T2295" i="1"/>
  <c r="S2295" i="1"/>
  <c r="R2295" i="1"/>
  <c r="Q2295" i="1"/>
  <c r="P2295" i="1"/>
  <c r="O2295" i="1"/>
  <c r="N2295" i="1"/>
  <c r="M2295" i="1"/>
  <c r="T2294" i="1"/>
  <c r="S2294" i="1"/>
  <c r="R2294" i="1"/>
  <c r="Q2294" i="1"/>
  <c r="P2294" i="1"/>
  <c r="O2294" i="1"/>
  <c r="N2294" i="1"/>
  <c r="M2294" i="1"/>
  <c r="T2293" i="1"/>
  <c r="S2293" i="1"/>
  <c r="R2293" i="1"/>
  <c r="Q2293" i="1"/>
  <c r="P2293" i="1"/>
  <c r="O2293" i="1"/>
  <c r="N2293" i="1"/>
  <c r="M2293" i="1"/>
  <c r="T2292" i="1"/>
  <c r="S2292" i="1"/>
  <c r="R2292" i="1"/>
  <c r="Q2292" i="1"/>
  <c r="P2292" i="1"/>
  <c r="O2292" i="1"/>
  <c r="N2292" i="1"/>
  <c r="M2292" i="1"/>
  <c r="T2291" i="1"/>
  <c r="S2291" i="1"/>
  <c r="R2291" i="1"/>
  <c r="Q2291" i="1"/>
  <c r="P2291" i="1"/>
  <c r="O2291" i="1"/>
  <c r="N2291" i="1"/>
  <c r="M2291" i="1"/>
  <c r="T2290" i="1"/>
  <c r="S2290" i="1"/>
  <c r="R2290" i="1"/>
  <c r="Q2290" i="1"/>
  <c r="P2290" i="1"/>
  <c r="O2290" i="1"/>
  <c r="N2290" i="1"/>
  <c r="M2290" i="1"/>
  <c r="T2289" i="1"/>
  <c r="S2289" i="1"/>
  <c r="R2289" i="1"/>
  <c r="Q2289" i="1"/>
  <c r="P2289" i="1"/>
  <c r="O2289" i="1"/>
  <c r="N2289" i="1"/>
  <c r="M2289" i="1"/>
  <c r="T2288" i="1"/>
  <c r="S2288" i="1"/>
  <c r="R2288" i="1"/>
  <c r="Q2288" i="1"/>
  <c r="P2288" i="1"/>
  <c r="O2288" i="1"/>
  <c r="N2288" i="1"/>
  <c r="M2288" i="1"/>
  <c r="T2287" i="1"/>
  <c r="S2287" i="1"/>
  <c r="R2287" i="1"/>
  <c r="Q2287" i="1"/>
  <c r="P2287" i="1"/>
  <c r="O2287" i="1"/>
  <c r="N2287" i="1"/>
  <c r="M2287" i="1"/>
  <c r="T2286" i="1"/>
  <c r="S2286" i="1"/>
  <c r="R2286" i="1"/>
  <c r="Q2286" i="1"/>
  <c r="P2286" i="1"/>
  <c r="O2286" i="1"/>
  <c r="N2286" i="1"/>
  <c r="M2286" i="1"/>
  <c r="T2285" i="1"/>
  <c r="S2285" i="1"/>
  <c r="R2285" i="1"/>
  <c r="Q2285" i="1"/>
  <c r="P2285" i="1"/>
  <c r="O2285" i="1"/>
  <c r="N2285" i="1"/>
  <c r="M2285" i="1"/>
  <c r="T2284" i="1"/>
  <c r="S2284" i="1"/>
  <c r="R2284" i="1"/>
  <c r="Q2284" i="1"/>
  <c r="P2284" i="1"/>
  <c r="O2284" i="1"/>
  <c r="N2284" i="1"/>
  <c r="M2284" i="1"/>
  <c r="T2283" i="1"/>
  <c r="S2283" i="1"/>
  <c r="R2283" i="1"/>
  <c r="Q2283" i="1"/>
  <c r="P2283" i="1"/>
  <c r="O2283" i="1"/>
  <c r="N2283" i="1"/>
  <c r="M2283" i="1"/>
  <c r="T2282" i="1"/>
  <c r="S2282" i="1"/>
  <c r="R2282" i="1"/>
  <c r="Q2282" i="1"/>
  <c r="P2282" i="1"/>
  <c r="O2282" i="1"/>
  <c r="N2282" i="1"/>
  <c r="M2282" i="1"/>
  <c r="T2281" i="1"/>
  <c r="S2281" i="1"/>
  <c r="R2281" i="1"/>
  <c r="Q2281" i="1"/>
  <c r="P2281" i="1"/>
  <c r="O2281" i="1"/>
  <c r="N2281" i="1"/>
  <c r="M2281" i="1"/>
  <c r="T2280" i="1"/>
  <c r="S2280" i="1"/>
  <c r="R2280" i="1"/>
  <c r="Q2280" i="1"/>
  <c r="P2280" i="1"/>
  <c r="O2280" i="1"/>
  <c r="N2280" i="1"/>
  <c r="M2280" i="1"/>
  <c r="T2279" i="1"/>
  <c r="S2279" i="1"/>
  <c r="R2279" i="1"/>
  <c r="Q2279" i="1"/>
  <c r="P2279" i="1"/>
  <c r="O2279" i="1"/>
  <c r="N2279" i="1"/>
  <c r="M2279" i="1"/>
  <c r="T2278" i="1"/>
  <c r="S2278" i="1"/>
  <c r="R2278" i="1"/>
  <c r="Q2278" i="1"/>
  <c r="P2278" i="1"/>
  <c r="O2278" i="1"/>
  <c r="N2278" i="1"/>
  <c r="M2278" i="1"/>
  <c r="T2277" i="1"/>
  <c r="S2277" i="1"/>
  <c r="R2277" i="1"/>
  <c r="Q2277" i="1"/>
  <c r="P2277" i="1"/>
  <c r="O2277" i="1"/>
  <c r="N2277" i="1"/>
  <c r="M2277" i="1"/>
  <c r="T2276" i="1"/>
  <c r="S2276" i="1"/>
  <c r="R2276" i="1"/>
  <c r="Q2276" i="1"/>
  <c r="P2276" i="1"/>
  <c r="O2276" i="1"/>
  <c r="N2276" i="1"/>
  <c r="M2276" i="1"/>
  <c r="T2275" i="1"/>
  <c r="S2275" i="1"/>
  <c r="R2275" i="1"/>
  <c r="Q2275" i="1"/>
  <c r="P2275" i="1"/>
  <c r="O2275" i="1"/>
  <c r="N2275" i="1"/>
  <c r="M2275" i="1"/>
  <c r="T2274" i="1"/>
  <c r="S2274" i="1"/>
  <c r="R2274" i="1"/>
  <c r="Q2274" i="1"/>
  <c r="P2274" i="1"/>
  <c r="O2274" i="1"/>
  <c r="N2274" i="1"/>
  <c r="M2274" i="1"/>
  <c r="T2273" i="1"/>
  <c r="S2273" i="1"/>
  <c r="R2273" i="1"/>
  <c r="Q2273" i="1"/>
  <c r="P2273" i="1"/>
  <c r="O2273" i="1"/>
  <c r="N2273" i="1"/>
  <c r="M2273" i="1"/>
  <c r="T2272" i="1"/>
  <c r="S2272" i="1"/>
  <c r="R2272" i="1"/>
  <c r="Q2272" i="1"/>
  <c r="P2272" i="1"/>
  <c r="O2272" i="1"/>
  <c r="N2272" i="1"/>
  <c r="M2272" i="1"/>
  <c r="T2271" i="1"/>
  <c r="S2271" i="1"/>
  <c r="R2271" i="1"/>
  <c r="Q2271" i="1"/>
  <c r="P2271" i="1"/>
  <c r="O2271" i="1"/>
  <c r="N2271" i="1"/>
  <c r="M2271" i="1"/>
  <c r="T2270" i="1"/>
  <c r="S2270" i="1"/>
  <c r="R2270" i="1"/>
  <c r="Q2270" i="1"/>
  <c r="P2270" i="1"/>
  <c r="O2270" i="1"/>
  <c r="N2270" i="1"/>
  <c r="M2270" i="1"/>
  <c r="T2269" i="1"/>
  <c r="S2269" i="1"/>
  <c r="R2269" i="1"/>
  <c r="Q2269" i="1"/>
  <c r="P2269" i="1"/>
  <c r="O2269" i="1"/>
  <c r="N2269" i="1"/>
  <c r="M2269" i="1"/>
  <c r="T2268" i="1"/>
  <c r="S2268" i="1"/>
  <c r="R2268" i="1"/>
  <c r="Q2268" i="1"/>
  <c r="P2268" i="1"/>
  <c r="O2268" i="1"/>
  <c r="N2268" i="1"/>
  <c r="M2268" i="1"/>
  <c r="T2267" i="1"/>
  <c r="S2267" i="1"/>
  <c r="R2267" i="1"/>
  <c r="Q2267" i="1"/>
  <c r="P2267" i="1"/>
  <c r="O2267" i="1"/>
  <c r="M2267" i="1"/>
  <c r="N2267" i="1" s="1"/>
  <c r="T2266" i="1"/>
  <c r="S2266" i="1"/>
  <c r="R2266" i="1"/>
  <c r="Q2266" i="1"/>
  <c r="P2266" i="1"/>
  <c r="O2266" i="1"/>
  <c r="N2266" i="1"/>
  <c r="M2266" i="1"/>
  <c r="T2265" i="1"/>
  <c r="S2265" i="1"/>
  <c r="R2265" i="1"/>
  <c r="Q2265" i="1"/>
  <c r="P2265" i="1"/>
  <c r="O2265" i="1"/>
  <c r="N2265" i="1"/>
  <c r="M2265" i="1"/>
  <c r="T2264" i="1"/>
  <c r="S2264" i="1"/>
  <c r="R2264" i="1"/>
  <c r="Q2264" i="1"/>
  <c r="P2264" i="1"/>
  <c r="O2264" i="1"/>
  <c r="N2264" i="1"/>
  <c r="M2264" i="1"/>
  <c r="T2263" i="1"/>
  <c r="S2263" i="1"/>
  <c r="R2263" i="1"/>
  <c r="Q2263" i="1"/>
  <c r="P2263" i="1"/>
  <c r="O2263" i="1"/>
  <c r="N2263" i="1"/>
  <c r="M2263" i="1"/>
  <c r="T2262" i="1"/>
  <c r="S2262" i="1"/>
  <c r="R2262" i="1"/>
  <c r="Q2262" i="1"/>
  <c r="P2262" i="1"/>
  <c r="O2262" i="1"/>
  <c r="N2262" i="1"/>
  <c r="M2262" i="1"/>
  <c r="T2261" i="1"/>
  <c r="S2261" i="1"/>
  <c r="R2261" i="1"/>
  <c r="Q2261" i="1"/>
  <c r="P2261" i="1"/>
  <c r="O2261" i="1"/>
  <c r="N2261" i="1"/>
  <c r="M2261" i="1"/>
  <c r="T2260" i="1"/>
  <c r="S2260" i="1"/>
  <c r="R2260" i="1"/>
  <c r="Q2260" i="1"/>
  <c r="P2260" i="1"/>
  <c r="O2260" i="1"/>
  <c r="N2260" i="1"/>
  <c r="M2260" i="1"/>
  <c r="T2259" i="1"/>
  <c r="S2259" i="1"/>
  <c r="R2259" i="1"/>
  <c r="Q2259" i="1"/>
  <c r="P2259" i="1"/>
  <c r="O2259" i="1"/>
  <c r="N2259" i="1"/>
  <c r="M2259" i="1"/>
  <c r="T2258" i="1"/>
  <c r="S2258" i="1"/>
  <c r="R2258" i="1"/>
  <c r="Q2258" i="1"/>
  <c r="P2258" i="1"/>
  <c r="O2258" i="1"/>
  <c r="N2258" i="1"/>
  <c r="M2258" i="1"/>
  <c r="T2257" i="1"/>
  <c r="S2257" i="1"/>
  <c r="R2257" i="1"/>
  <c r="Q2257" i="1"/>
  <c r="P2257" i="1"/>
  <c r="O2257" i="1"/>
  <c r="N2257" i="1"/>
  <c r="M2257" i="1"/>
  <c r="T2256" i="1"/>
  <c r="S2256" i="1"/>
  <c r="R2256" i="1"/>
  <c r="Q2256" i="1"/>
  <c r="P2256" i="1"/>
  <c r="O2256" i="1"/>
  <c r="N2256" i="1"/>
  <c r="M2256" i="1"/>
  <c r="T2255" i="1"/>
  <c r="S2255" i="1"/>
  <c r="R2255" i="1"/>
  <c r="Q2255" i="1"/>
  <c r="P2255" i="1"/>
  <c r="O2255" i="1"/>
  <c r="N2255" i="1"/>
  <c r="M2255" i="1"/>
  <c r="T2254" i="1"/>
  <c r="S2254" i="1"/>
  <c r="R2254" i="1"/>
  <c r="Q2254" i="1"/>
  <c r="P2254" i="1"/>
  <c r="O2254" i="1"/>
  <c r="N2254" i="1"/>
  <c r="M2254" i="1"/>
  <c r="T2253" i="1"/>
  <c r="S2253" i="1"/>
  <c r="R2253" i="1"/>
  <c r="Q2253" i="1"/>
  <c r="P2253" i="1"/>
  <c r="O2253" i="1"/>
  <c r="N2253" i="1"/>
  <c r="M2253" i="1"/>
  <c r="T2252" i="1"/>
  <c r="S2252" i="1"/>
  <c r="R2252" i="1"/>
  <c r="Q2252" i="1"/>
  <c r="P2252" i="1"/>
  <c r="O2252" i="1"/>
  <c r="N2252" i="1"/>
  <c r="M2252" i="1"/>
  <c r="T2251" i="1"/>
  <c r="S2251" i="1"/>
  <c r="R2251" i="1"/>
  <c r="Q2251" i="1"/>
  <c r="P2251" i="1"/>
  <c r="O2251" i="1"/>
  <c r="N2251" i="1"/>
  <c r="M2251" i="1"/>
  <c r="T2250" i="1"/>
  <c r="S2250" i="1"/>
  <c r="R2250" i="1"/>
  <c r="Q2250" i="1"/>
  <c r="P2250" i="1"/>
  <c r="O2250" i="1"/>
  <c r="N2250" i="1"/>
  <c r="M2250" i="1"/>
  <c r="T2249" i="1"/>
  <c r="S2249" i="1"/>
  <c r="R2249" i="1"/>
  <c r="Q2249" i="1"/>
  <c r="P2249" i="1"/>
  <c r="O2249" i="1"/>
  <c r="N2249" i="1"/>
  <c r="M2249" i="1"/>
  <c r="T2248" i="1"/>
  <c r="S2248" i="1"/>
  <c r="R2248" i="1"/>
  <c r="Q2248" i="1"/>
  <c r="P2248" i="1"/>
  <c r="O2248" i="1"/>
  <c r="N2248" i="1"/>
  <c r="M2248" i="1"/>
  <c r="T2247" i="1"/>
  <c r="S2247" i="1"/>
  <c r="R2247" i="1"/>
  <c r="Q2247" i="1"/>
  <c r="P2247" i="1"/>
  <c r="O2247" i="1"/>
  <c r="N2247" i="1"/>
  <c r="M2247" i="1"/>
  <c r="T2246" i="1"/>
  <c r="S2246" i="1"/>
  <c r="R2246" i="1"/>
  <c r="Q2246" i="1"/>
  <c r="P2246" i="1"/>
  <c r="O2246" i="1"/>
  <c r="N2246" i="1"/>
  <c r="M2246" i="1"/>
  <c r="T2245" i="1"/>
  <c r="S2245" i="1"/>
  <c r="R2245" i="1"/>
  <c r="Q2245" i="1"/>
  <c r="P2245" i="1"/>
  <c r="O2245" i="1"/>
  <c r="N2245" i="1"/>
  <c r="M2245" i="1"/>
  <c r="T2244" i="1"/>
  <c r="S2244" i="1"/>
  <c r="R2244" i="1"/>
  <c r="Q2244" i="1"/>
  <c r="P2244" i="1"/>
  <c r="O2244" i="1"/>
  <c r="N2244" i="1"/>
  <c r="M2244" i="1"/>
  <c r="T2243" i="1"/>
  <c r="S2243" i="1"/>
  <c r="R2243" i="1"/>
  <c r="Q2243" i="1"/>
  <c r="P2243" i="1"/>
  <c r="O2243" i="1"/>
  <c r="N2243" i="1"/>
  <c r="M2243" i="1"/>
  <c r="T2242" i="1"/>
  <c r="S2242" i="1"/>
  <c r="R2242" i="1"/>
  <c r="Q2242" i="1"/>
  <c r="P2242" i="1"/>
  <c r="O2242" i="1"/>
  <c r="N2242" i="1"/>
  <c r="M2242" i="1"/>
  <c r="T2241" i="1"/>
  <c r="S2241" i="1"/>
  <c r="R2241" i="1"/>
  <c r="Q2241" i="1"/>
  <c r="P2241" i="1"/>
  <c r="O2241" i="1"/>
  <c r="N2241" i="1"/>
  <c r="M2241" i="1"/>
  <c r="T2240" i="1"/>
  <c r="S2240" i="1"/>
  <c r="R2240" i="1"/>
  <c r="Q2240" i="1"/>
  <c r="P2240" i="1"/>
  <c r="O2240" i="1"/>
  <c r="N2240" i="1"/>
  <c r="M2240" i="1"/>
  <c r="T2239" i="1"/>
  <c r="S2239" i="1"/>
  <c r="R2239" i="1"/>
  <c r="Q2239" i="1"/>
  <c r="P2239" i="1"/>
  <c r="O2239" i="1"/>
  <c r="N2239" i="1"/>
  <c r="M2239" i="1"/>
  <c r="T2238" i="1"/>
  <c r="S2238" i="1"/>
  <c r="R2238" i="1"/>
  <c r="Q2238" i="1"/>
  <c r="P2238" i="1"/>
  <c r="O2238" i="1"/>
  <c r="N2238" i="1"/>
  <c r="M2238" i="1"/>
  <c r="T2237" i="1"/>
  <c r="S2237" i="1"/>
  <c r="R2237" i="1"/>
  <c r="Q2237" i="1"/>
  <c r="P2237" i="1"/>
  <c r="O2237" i="1"/>
  <c r="N2237" i="1"/>
  <c r="M2237" i="1"/>
  <c r="T2236" i="1"/>
  <c r="S2236" i="1"/>
  <c r="R2236" i="1"/>
  <c r="Q2236" i="1"/>
  <c r="P2236" i="1"/>
  <c r="O2236" i="1"/>
  <c r="N2236" i="1"/>
  <c r="M2236" i="1"/>
  <c r="T2235" i="1"/>
  <c r="S2235" i="1"/>
  <c r="R2235" i="1"/>
  <c r="Q2235" i="1"/>
  <c r="P2235" i="1"/>
  <c r="O2235" i="1"/>
  <c r="N2235" i="1"/>
  <c r="M2235" i="1"/>
  <c r="T2234" i="1"/>
  <c r="S2234" i="1"/>
  <c r="R2234" i="1"/>
  <c r="Q2234" i="1"/>
  <c r="P2234" i="1"/>
  <c r="O2234" i="1"/>
  <c r="N2234" i="1"/>
  <c r="M2234" i="1"/>
  <c r="T2233" i="1"/>
  <c r="S2233" i="1"/>
  <c r="R2233" i="1"/>
  <c r="Q2233" i="1"/>
  <c r="P2233" i="1"/>
  <c r="O2233" i="1"/>
  <c r="N2233" i="1"/>
  <c r="M2233" i="1"/>
  <c r="T2232" i="1"/>
  <c r="S2232" i="1"/>
  <c r="R2232" i="1"/>
  <c r="Q2232" i="1"/>
  <c r="P2232" i="1"/>
  <c r="O2232" i="1"/>
  <c r="N2232" i="1"/>
  <c r="M2232" i="1"/>
  <c r="T2231" i="1"/>
  <c r="S2231" i="1"/>
  <c r="R2231" i="1"/>
  <c r="Q2231" i="1"/>
  <c r="P2231" i="1"/>
  <c r="O2231" i="1"/>
  <c r="N2231" i="1"/>
  <c r="M2231" i="1"/>
  <c r="T2230" i="1"/>
  <c r="S2230" i="1"/>
  <c r="R2230" i="1"/>
  <c r="Q2230" i="1"/>
  <c r="P2230" i="1"/>
  <c r="O2230" i="1"/>
  <c r="N2230" i="1"/>
  <c r="M2230" i="1"/>
  <c r="T2229" i="1"/>
  <c r="S2229" i="1"/>
  <c r="R2229" i="1"/>
  <c r="Q2229" i="1"/>
  <c r="P2229" i="1"/>
  <c r="O2229" i="1"/>
  <c r="N2229" i="1"/>
  <c r="M2229" i="1"/>
  <c r="T2228" i="1"/>
  <c r="S2228" i="1"/>
  <c r="R2228" i="1"/>
  <c r="Q2228" i="1"/>
  <c r="P2228" i="1"/>
  <c r="O2228" i="1"/>
  <c r="N2228" i="1"/>
  <c r="M2228" i="1"/>
  <c r="T2227" i="1"/>
  <c r="S2227" i="1"/>
  <c r="R2227" i="1"/>
  <c r="Q2227" i="1"/>
  <c r="P2227" i="1"/>
  <c r="O2227" i="1"/>
  <c r="M2227" i="1"/>
  <c r="N2227" i="1" s="1"/>
  <c r="T2226" i="1"/>
  <c r="S2226" i="1"/>
  <c r="R2226" i="1"/>
  <c r="Q2226" i="1"/>
  <c r="P2226" i="1"/>
  <c r="O2226" i="1"/>
  <c r="M2226" i="1"/>
  <c r="N2226" i="1" s="1"/>
  <c r="T2225" i="1"/>
  <c r="S2225" i="1"/>
  <c r="R2225" i="1"/>
  <c r="Q2225" i="1"/>
  <c r="P2225" i="1"/>
  <c r="O2225" i="1"/>
  <c r="M2225" i="1"/>
  <c r="N2225" i="1" s="1"/>
  <c r="T2224" i="1"/>
  <c r="S2224" i="1"/>
  <c r="R2224" i="1"/>
  <c r="Q2224" i="1"/>
  <c r="P2224" i="1"/>
  <c r="O2224" i="1"/>
  <c r="M2224" i="1"/>
  <c r="N2224" i="1" s="1"/>
  <c r="T2223" i="1"/>
  <c r="S2223" i="1"/>
  <c r="R2223" i="1"/>
  <c r="Q2223" i="1"/>
  <c r="P2223" i="1"/>
  <c r="O2223" i="1"/>
  <c r="N2223" i="1"/>
  <c r="M2223" i="1"/>
  <c r="T2222" i="1"/>
  <c r="S2222" i="1"/>
  <c r="R2222" i="1"/>
  <c r="Q2222" i="1"/>
  <c r="P2222" i="1"/>
  <c r="O2222" i="1"/>
  <c r="N2222" i="1"/>
  <c r="M2222" i="1"/>
  <c r="T2221" i="1"/>
  <c r="S2221" i="1"/>
  <c r="R2221" i="1"/>
  <c r="Q2221" i="1"/>
  <c r="P2221" i="1"/>
  <c r="O2221" i="1"/>
  <c r="N2221" i="1"/>
  <c r="M2221" i="1"/>
  <c r="T2220" i="1"/>
  <c r="S2220" i="1"/>
  <c r="R2220" i="1"/>
  <c r="Q2220" i="1"/>
  <c r="P2220" i="1"/>
  <c r="O2220" i="1"/>
  <c r="M2220" i="1"/>
  <c r="N2220" i="1" s="1"/>
  <c r="T2219" i="1"/>
  <c r="S2219" i="1"/>
  <c r="R2219" i="1"/>
  <c r="Q2219" i="1"/>
  <c r="P2219" i="1"/>
  <c r="O2219" i="1"/>
  <c r="M2219" i="1"/>
  <c r="N2219" i="1" s="1"/>
  <c r="T2218" i="1"/>
  <c r="S2218" i="1"/>
  <c r="R2218" i="1"/>
  <c r="Q2218" i="1"/>
  <c r="P2218" i="1"/>
  <c r="O2218" i="1"/>
  <c r="M2218" i="1"/>
  <c r="N2218" i="1" s="1"/>
  <c r="T2217" i="1"/>
  <c r="S2217" i="1"/>
  <c r="R2217" i="1"/>
  <c r="Q2217" i="1"/>
  <c r="P2217" i="1"/>
  <c r="O2217" i="1"/>
  <c r="M2217" i="1"/>
  <c r="N2217" i="1" s="1"/>
  <c r="T2216" i="1"/>
  <c r="S2216" i="1"/>
  <c r="R2216" i="1"/>
  <c r="Q2216" i="1"/>
  <c r="P2216" i="1"/>
  <c r="O2216" i="1"/>
  <c r="M2216" i="1"/>
  <c r="N2216" i="1" s="1"/>
  <c r="T2215" i="1"/>
  <c r="S2215" i="1"/>
  <c r="R2215" i="1"/>
  <c r="Q2215" i="1"/>
  <c r="P2215" i="1"/>
  <c r="O2215" i="1"/>
  <c r="M2215" i="1"/>
  <c r="N2215" i="1" s="1"/>
  <c r="T2214" i="1"/>
  <c r="S2214" i="1"/>
  <c r="R2214" i="1"/>
  <c r="Q2214" i="1"/>
  <c r="P2214" i="1"/>
  <c r="O2214" i="1"/>
  <c r="M2214" i="1"/>
  <c r="N2214" i="1" s="1"/>
  <c r="T2213" i="1"/>
  <c r="S2213" i="1"/>
  <c r="R2213" i="1"/>
  <c r="Q2213" i="1"/>
  <c r="P2213" i="1"/>
  <c r="O2213" i="1"/>
  <c r="M2213" i="1"/>
  <c r="N2213" i="1" s="1"/>
  <c r="T2212" i="1"/>
  <c r="S2212" i="1"/>
  <c r="R2212" i="1"/>
  <c r="Q2212" i="1"/>
  <c r="P2212" i="1"/>
  <c r="O2212" i="1"/>
  <c r="M2212" i="1"/>
  <c r="N2212" i="1" s="1"/>
  <c r="T2211" i="1"/>
  <c r="S2211" i="1"/>
  <c r="R2211" i="1"/>
  <c r="Q2211" i="1"/>
  <c r="P2211" i="1"/>
  <c r="O2211" i="1"/>
  <c r="M2211" i="1"/>
  <c r="N2211" i="1" s="1"/>
  <c r="T2210" i="1"/>
  <c r="S2210" i="1"/>
  <c r="R2210" i="1"/>
  <c r="Q2210" i="1"/>
  <c r="P2210" i="1"/>
  <c r="O2210" i="1"/>
  <c r="M2210" i="1"/>
  <c r="N2210" i="1" s="1"/>
  <c r="T2209" i="1"/>
  <c r="S2209" i="1"/>
  <c r="R2209" i="1"/>
  <c r="Q2209" i="1"/>
  <c r="P2209" i="1"/>
  <c r="O2209" i="1"/>
  <c r="M2209" i="1"/>
  <c r="N2209" i="1" s="1"/>
  <c r="T2208" i="1"/>
  <c r="S2208" i="1"/>
  <c r="R2208" i="1"/>
  <c r="Q2208" i="1"/>
  <c r="P2208" i="1"/>
  <c r="O2208" i="1"/>
  <c r="N2208" i="1"/>
  <c r="M2208" i="1"/>
  <c r="T2207" i="1"/>
  <c r="S2207" i="1"/>
  <c r="R2207" i="1"/>
  <c r="Q2207" i="1"/>
  <c r="P2207" i="1"/>
  <c r="O2207" i="1"/>
  <c r="N2207" i="1"/>
  <c r="M2207" i="1"/>
  <c r="T2206" i="1"/>
  <c r="S2206" i="1"/>
  <c r="R2206" i="1"/>
  <c r="Q2206" i="1"/>
  <c r="P2206" i="1"/>
  <c r="O2206" i="1"/>
  <c r="M2206" i="1"/>
  <c r="N2206" i="1" s="1"/>
  <c r="T2205" i="1"/>
  <c r="S2205" i="1"/>
  <c r="R2205" i="1"/>
  <c r="Q2205" i="1"/>
  <c r="P2205" i="1"/>
  <c r="O2205" i="1"/>
  <c r="M2205" i="1"/>
  <c r="N2205" i="1" s="1"/>
  <c r="T2204" i="1"/>
  <c r="S2204" i="1"/>
  <c r="R2204" i="1"/>
  <c r="Q2204" i="1"/>
  <c r="P2204" i="1"/>
  <c r="O2204" i="1"/>
  <c r="M2204" i="1"/>
  <c r="N2204" i="1" s="1"/>
  <c r="T2203" i="1"/>
  <c r="S2203" i="1"/>
  <c r="R2203" i="1"/>
  <c r="Q2203" i="1"/>
  <c r="P2203" i="1"/>
  <c r="O2203" i="1"/>
  <c r="M2203" i="1"/>
  <c r="N2203" i="1" s="1"/>
  <c r="T2202" i="1"/>
  <c r="S2202" i="1"/>
  <c r="R2202" i="1"/>
  <c r="Q2202" i="1"/>
  <c r="P2202" i="1"/>
  <c r="O2202" i="1"/>
  <c r="M2202" i="1"/>
  <c r="N2202" i="1" s="1"/>
  <c r="T2201" i="1"/>
  <c r="S2201" i="1"/>
  <c r="R2201" i="1"/>
  <c r="Q2201" i="1"/>
  <c r="P2201" i="1"/>
  <c r="O2201" i="1"/>
  <c r="M2201" i="1"/>
  <c r="N2201" i="1" s="1"/>
  <c r="T2200" i="1"/>
  <c r="S2200" i="1"/>
  <c r="R2200" i="1"/>
  <c r="Q2200" i="1"/>
  <c r="P2200" i="1"/>
  <c r="O2200" i="1"/>
  <c r="M2200" i="1"/>
  <c r="N2200" i="1" s="1"/>
  <c r="T2199" i="1"/>
  <c r="S2199" i="1"/>
  <c r="R2199" i="1"/>
  <c r="Q2199" i="1"/>
  <c r="P2199" i="1"/>
  <c r="O2199" i="1"/>
  <c r="M2199" i="1"/>
  <c r="N2199" i="1" s="1"/>
  <c r="T2198" i="1"/>
  <c r="S2198" i="1"/>
  <c r="R2198" i="1"/>
  <c r="Q2198" i="1"/>
  <c r="P2198" i="1"/>
  <c r="O2198" i="1"/>
  <c r="M2198" i="1"/>
  <c r="N2198" i="1" s="1"/>
  <c r="T2197" i="1"/>
  <c r="S2197" i="1"/>
  <c r="R2197" i="1"/>
  <c r="Q2197" i="1"/>
  <c r="P2197" i="1"/>
  <c r="O2197" i="1"/>
  <c r="M2197" i="1"/>
  <c r="N2197" i="1" s="1"/>
  <c r="T2196" i="1"/>
  <c r="S2196" i="1"/>
  <c r="R2196" i="1"/>
  <c r="Q2196" i="1"/>
  <c r="P2196" i="1"/>
  <c r="O2196" i="1"/>
  <c r="M2196" i="1"/>
  <c r="N2196" i="1" s="1"/>
  <c r="T2195" i="1"/>
  <c r="S2195" i="1"/>
  <c r="R2195" i="1"/>
  <c r="Q2195" i="1"/>
  <c r="P2195" i="1"/>
  <c r="O2195" i="1"/>
  <c r="M2195" i="1"/>
  <c r="N2195" i="1" s="1"/>
  <c r="T2194" i="1"/>
  <c r="S2194" i="1"/>
  <c r="R2194" i="1"/>
  <c r="Q2194" i="1"/>
  <c r="P2194" i="1"/>
  <c r="O2194" i="1"/>
  <c r="M2194" i="1"/>
  <c r="N2194" i="1" s="1"/>
  <c r="T2193" i="1"/>
  <c r="S2193" i="1"/>
  <c r="R2193" i="1"/>
  <c r="Q2193" i="1"/>
  <c r="P2193" i="1"/>
  <c r="O2193" i="1"/>
  <c r="M2193" i="1"/>
  <c r="N2193" i="1" s="1"/>
  <c r="T2192" i="1"/>
  <c r="S2192" i="1"/>
  <c r="R2192" i="1"/>
  <c r="Q2192" i="1"/>
  <c r="P2192" i="1"/>
  <c r="O2192" i="1"/>
  <c r="M2192" i="1"/>
  <c r="N2192" i="1" s="1"/>
  <c r="T2191" i="1"/>
  <c r="S2191" i="1"/>
  <c r="R2191" i="1"/>
  <c r="Q2191" i="1"/>
  <c r="P2191" i="1"/>
  <c r="O2191" i="1"/>
  <c r="M2191" i="1"/>
  <c r="N2191" i="1" s="1"/>
  <c r="T2190" i="1"/>
  <c r="S2190" i="1"/>
  <c r="R2190" i="1"/>
  <c r="Q2190" i="1"/>
  <c r="P2190" i="1"/>
  <c r="O2190" i="1"/>
  <c r="M2190" i="1"/>
  <c r="N2190" i="1" s="1"/>
  <c r="T2189" i="1"/>
  <c r="S2189" i="1"/>
  <c r="R2189" i="1"/>
  <c r="Q2189" i="1"/>
  <c r="P2189" i="1"/>
  <c r="O2189" i="1"/>
  <c r="M2189" i="1"/>
  <c r="N2189" i="1" s="1"/>
  <c r="T2188" i="1"/>
  <c r="S2188" i="1"/>
  <c r="R2188" i="1"/>
  <c r="Q2188" i="1"/>
  <c r="P2188" i="1"/>
  <c r="O2188" i="1"/>
  <c r="N2188" i="1"/>
  <c r="M2188" i="1"/>
  <c r="T2187" i="1"/>
  <c r="S2187" i="1"/>
  <c r="R2187" i="1"/>
  <c r="Q2187" i="1"/>
  <c r="P2187" i="1"/>
  <c r="O2187" i="1"/>
  <c r="M2187" i="1"/>
  <c r="N2187" i="1" s="1"/>
  <c r="T2186" i="1"/>
  <c r="S2186" i="1"/>
  <c r="R2186" i="1"/>
  <c r="Q2186" i="1"/>
  <c r="P2186" i="1"/>
  <c r="O2186" i="1"/>
  <c r="M2186" i="1"/>
  <c r="N2186" i="1" s="1"/>
  <c r="T2185" i="1"/>
  <c r="S2185" i="1"/>
  <c r="R2185" i="1"/>
  <c r="Q2185" i="1"/>
  <c r="P2185" i="1"/>
  <c r="O2185" i="1"/>
  <c r="M2185" i="1"/>
  <c r="N2185" i="1" s="1"/>
  <c r="T2184" i="1"/>
  <c r="S2184" i="1"/>
  <c r="R2184" i="1"/>
  <c r="Q2184" i="1"/>
  <c r="P2184" i="1"/>
  <c r="O2184" i="1"/>
  <c r="M2184" i="1"/>
  <c r="N2184" i="1" s="1"/>
  <c r="T2183" i="1"/>
  <c r="S2183" i="1"/>
  <c r="R2183" i="1"/>
  <c r="Q2183" i="1"/>
  <c r="P2183" i="1"/>
  <c r="O2183" i="1"/>
  <c r="M2183" i="1"/>
  <c r="N2183" i="1" s="1"/>
  <c r="T2182" i="1"/>
  <c r="S2182" i="1"/>
  <c r="R2182" i="1"/>
  <c r="Q2182" i="1"/>
  <c r="P2182" i="1"/>
  <c r="O2182" i="1"/>
  <c r="M2182" i="1"/>
  <c r="N2182" i="1" s="1"/>
  <c r="T2181" i="1"/>
  <c r="S2181" i="1"/>
  <c r="R2181" i="1"/>
  <c r="Q2181" i="1"/>
  <c r="P2181" i="1"/>
  <c r="O2181" i="1"/>
  <c r="M2181" i="1"/>
  <c r="N2181" i="1" s="1"/>
  <c r="T2180" i="1"/>
  <c r="S2180" i="1"/>
  <c r="R2180" i="1"/>
  <c r="Q2180" i="1"/>
  <c r="P2180" i="1"/>
  <c r="O2180" i="1"/>
  <c r="M2180" i="1"/>
  <c r="N2180" i="1" s="1"/>
  <c r="T2179" i="1"/>
  <c r="S2179" i="1"/>
  <c r="R2179" i="1"/>
  <c r="Q2179" i="1"/>
  <c r="P2179" i="1"/>
  <c r="O2179" i="1"/>
  <c r="M2179" i="1"/>
  <c r="N2179" i="1" s="1"/>
  <c r="T2178" i="1"/>
  <c r="S2178" i="1"/>
  <c r="R2178" i="1"/>
  <c r="Q2178" i="1"/>
  <c r="P2178" i="1"/>
  <c r="O2178" i="1"/>
  <c r="M2178" i="1"/>
  <c r="N2178" i="1" s="1"/>
  <c r="T2177" i="1"/>
  <c r="S2177" i="1"/>
  <c r="R2177" i="1"/>
  <c r="Q2177" i="1"/>
  <c r="P2177" i="1"/>
  <c r="O2177" i="1"/>
  <c r="M2177" i="1"/>
  <c r="N2177" i="1" s="1"/>
  <c r="T2176" i="1"/>
  <c r="S2176" i="1"/>
  <c r="R2176" i="1"/>
  <c r="Q2176" i="1"/>
  <c r="P2176" i="1"/>
  <c r="O2176" i="1"/>
  <c r="M2176" i="1"/>
  <c r="N2176" i="1" s="1"/>
  <c r="T2175" i="1"/>
  <c r="S2175" i="1"/>
  <c r="R2175" i="1"/>
  <c r="Q2175" i="1"/>
  <c r="P2175" i="1"/>
  <c r="O2175" i="1"/>
  <c r="N2175" i="1"/>
  <c r="M2175" i="1"/>
  <c r="T2174" i="1"/>
  <c r="S2174" i="1"/>
  <c r="R2174" i="1"/>
  <c r="Q2174" i="1"/>
  <c r="P2174" i="1"/>
  <c r="O2174" i="1"/>
  <c r="N2174" i="1"/>
  <c r="M2174" i="1"/>
  <c r="T2173" i="1"/>
  <c r="S2173" i="1"/>
  <c r="R2173" i="1"/>
  <c r="Q2173" i="1"/>
  <c r="P2173" i="1"/>
  <c r="O2173" i="1"/>
  <c r="N2173" i="1"/>
  <c r="M2173" i="1"/>
  <c r="T2172" i="1"/>
  <c r="S2172" i="1"/>
  <c r="R2172" i="1"/>
  <c r="Q2172" i="1"/>
  <c r="P2172" i="1"/>
  <c r="O2172" i="1"/>
  <c r="N2172" i="1"/>
  <c r="M2172" i="1"/>
  <c r="T2171" i="1"/>
  <c r="S2171" i="1"/>
  <c r="R2171" i="1"/>
  <c r="Q2171" i="1"/>
  <c r="P2171" i="1"/>
  <c r="O2171" i="1"/>
  <c r="N2171" i="1"/>
  <c r="M2171" i="1"/>
  <c r="T2170" i="1"/>
  <c r="S2170" i="1"/>
  <c r="R2170" i="1"/>
  <c r="Q2170" i="1"/>
  <c r="P2170" i="1"/>
  <c r="O2170" i="1"/>
  <c r="N2170" i="1"/>
  <c r="M2170" i="1"/>
  <c r="T2169" i="1"/>
  <c r="S2169" i="1"/>
  <c r="R2169" i="1"/>
  <c r="Q2169" i="1"/>
  <c r="P2169" i="1"/>
  <c r="O2169" i="1"/>
  <c r="N2169" i="1"/>
  <c r="M2169" i="1"/>
  <c r="T2168" i="1"/>
  <c r="S2168" i="1"/>
  <c r="R2168" i="1"/>
  <c r="Q2168" i="1"/>
  <c r="P2168" i="1"/>
  <c r="O2168" i="1"/>
  <c r="N2168" i="1"/>
  <c r="M2168" i="1"/>
  <c r="T2167" i="1"/>
  <c r="S2167" i="1"/>
  <c r="R2167" i="1"/>
  <c r="Q2167" i="1"/>
  <c r="P2167" i="1"/>
  <c r="O2167" i="1"/>
  <c r="N2167" i="1"/>
  <c r="M2167" i="1"/>
  <c r="T2166" i="1"/>
  <c r="S2166" i="1"/>
  <c r="R2166" i="1"/>
  <c r="Q2166" i="1"/>
  <c r="P2166" i="1"/>
  <c r="O2166" i="1"/>
  <c r="N2166" i="1"/>
  <c r="M2166" i="1"/>
  <c r="T2165" i="1"/>
  <c r="S2165" i="1"/>
  <c r="R2165" i="1"/>
  <c r="Q2165" i="1"/>
  <c r="P2165" i="1"/>
  <c r="O2165" i="1"/>
  <c r="N2165" i="1"/>
  <c r="M2165" i="1"/>
  <c r="T2164" i="1"/>
  <c r="S2164" i="1"/>
  <c r="R2164" i="1"/>
  <c r="Q2164" i="1"/>
  <c r="P2164" i="1"/>
  <c r="O2164" i="1"/>
  <c r="N2164" i="1"/>
  <c r="M2164" i="1"/>
  <c r="T2163" i="1"/>
  <c r="S2163" i="1"/>
  <c r="R2163" i="1"/>
  <c r="Q2163" i="1"/>
  <c r="P2163" i="1"/>
  <c r="O2163" i="1"/>
  <c r="N2163" i="1"/>
  <c r="M2163" i="1"/>
  <c r="T2162" i="1"/>
  <c r="S2162" i="1"/>
  <c r="R2162" i="1"/>
  <c r="Q2162" i="1"/>
  <c r="P2162" i="1"/>
  <c r="O2162" i="1"/>
  <c r="N2162" i="1"/>
  <c r="M2162" i="1"/>
  <c r="T2161" i="1"/>
  <c r="S2161" i="1"/>
  <c r="R2161" i="1"/>
  <c r="Q2161" i="1"/>
  <c r="P2161" i="1"/>
  <c r="O2161" i="1"/>
  <c r="M2161" i="1"/>
  <c r="N2161" i="1" s="1"/>
  <c r="T2160" i="1"/>
  <c r="S2160" i="1"/>
  <c r="R2160" i="1"/>
  <c r="Q2160" i="1"/>
  <c r="P2160" i="1"/>
  <c r="O2160" i="1"/>
  <c r="M2160" i="1"/>
  <c r="N2160" i="1" s="1"/>
  <c r="T2159" i="1"/>
  <c r="S2159" i="1"/>
  <c r="R2159" i="1"/>
  <c r="Q2159" i="1"/>
  <c r="P2159" i="1"/>
  <c r="O2159" i="1"/>
  <c r="M2159" i="1"/>
  <c r="N2159" i="1" s="1"/>
  <c r="T2158" i="1"/>
  <c r="S2158" i="1"/>
  <c r="R2158" i="1"/>
  <c r="Q2158" i="1"/>
  <c r="P2158" i="1"/>
  <c r="O2158" i="1"/>
  <c r="M2158" i="1"/>
  <c r="N2158" i="1" s="1"/>
  <c r="T2157" i="1"/>
  <c r="S2157" i="1"/>
  <c r="R2157" i="1"/>
  <c r="Q2157" i="1"/>
  <c r="P2157" i="1"/>
  <c r="O2157" i="1"/>
  <c r="M2157" i="1"/>
  <c r="N2157" i="1" s="1"/>
  <c r="T2156" i="1"/>
  <c r="S2156" i="1"/>
  <c r="R2156" i="1"/>
  <c r="Q2156" i="1"/>
  <c r="P2156" i="1"/>
  <c r="O2156" i="1"/>
  <c r="M2156" i="1"/>
  <c r="N2156" i="1" s="1"/>
  <c r="T2155" i="1"/>
  <c r="S2155" i="1"/>
  <c r="R2155" i="1"/>
  <c r="Q2155" i="1"/>
  <c r="P2155" i="1"/>
  <c r="O2155" i="1"/>
  <c r="M2155" i="1"/>
  <c r="N2155" i="1" s="1"/>
  <c r="T2154" i="1"/>
  <c r="S2154" i="1"/>
  <c r="R2154" i="1"/>
  <c r="Q2154" i="1"/>
  <c r="P2154" i="1"/>
  <c r="O2154" i="1"/>
  <c r="M2154" i="1"/>
  <c r="N2154" i="1" s="1"/>
  <c r="T2153" i="1"/>
  <c r="S2153" i="1"/>
  <c r="R2153" i="1"/>
  <c r="Q2153" i="1"/>
  <c r="P2153" i="1"/>
  <c r="O2153" i="1"/>
  <c r="N2153" i="1"/>
  <c r="M2153" i="1"/>
  <c r="T2152" i="1"/>
  <c r="S2152" i="1"/>
  <c r="R2152" i="1"/>
  <c r="Q2152" i="1"/>
  <c r="P2152" i="1"/>
  <c r="O2152" i="1"/>
  <c r="N2152" i="1"/>
  <c r="M2152" i="1"/>
  <c r="T2151" i="1"/>
  <c r="S2151" i="1"/>
  <c r="R2151" i="1"/>
  <c r="Q2151" i="1"/>
  <c r="P2151" i="1"/>
  <c r="O2151" i="1"/>
  <c r="N2151" i="1"/>
  <c r="M2151" i="1"/>
  <c r="T2150" i="1"/>
  <c r="S2150" i="1"/>
  <c r="R2150" i="1"/>
  <c r="Q2150" i="1"/>
  <c r="P2150" i="1"/>
  <c r="O2150" i="1"/>
  <c r="N2150" i="1"/>
  <c r="M2150" i="1"/>
  <c r="T2149" i="1"/>
  <c r="S2149" i="1"/>
  <c r="R2149" i="1"/>
  <c r="Q2149" i="1"/>
  <c r="P2149" i="1"/>
  <c r="O2149" i="1"/>
  <c r="N2149" i="1"/>
  <c r="M2149" i="1"/>
  <c r="T2148" i="1"/>
  <c r="S2148" i="1"/>
  <c r="R2148" i="1"/>
  <c r="Q2148" i="1"/>
  <c r="P2148" i="1"/>
  <c r="O2148" i="1"/>
  <c r="N2148" i="1"/>
  <c r="M2148" i="1"/>
  <c r="T2147" i="1"/>
  <c r="S2147" i="1"/>
  <c r="R2147" i="1"/>
  <c r="Q2147" i="1"/>
  <c r="P2147" i="1"/>
  <c r="O2147" i="1"/>
  <c r="N2147" i="1"/>
  <c r="M2147" i="1"/>
  <c r="T2146" i="1"/>
  <c r="S2146" i="1"/>
  <c r="R2146" i="1"/>
  <c r="Q2146" i="1"/>
  <c r="P2146" i="1"/>
  <c r="O2146" i="1"/>
  <c r="N2146" i="1"/>
  <c r="M2146" i="1"/>
  <c r="T2145" i="1"/>
  <c r="S2145" i="1"/>
  <c r="R2145" i="1"/>
  <c r="Q2145" i="1"/>
  <c r="P2145" i="1"/>
  <c r="O2145" i="1"/>
  <c r="N2145" i="1"/>
  <c r="M2145" i="1"/>
  <c r="T2144" i="1"/>
  <c r="S2144" i="1"/>
  <c r="R2144" i="1"/>
  <c r="Q2144" i="1"/>
  <c r="P2144" i="1"/>
  <c r="O2144" i="1"/>
  <c r="N2144" i="1"/>
  <c r="M2144" i="1"/>
  <c r="T2143" i="1"/>
  <c r="S2143" i="1"/>
  <c r="R2143" i="1"/>
  <c r="Q2143" i="1"/>
  <c r="P2143" i="1"/>
  <c r="O2143" i="1"/>
  <c r="N2143" i="1"/>
  <c r="M2143" i="1"/>
  <c r="T2142" i="1"/>
  <c r="S2142" i="1"/>
  <c r="R2142" i="1"/>
  <c r="Q2142" i="1"/>
  <c r="P2142" i="1"/>
  <c r="O2142" i="1"/>
  <c r="N2142" i="1"/>
  <c r="M2142" i="1"/>
  <c r="T2141" i="1"/>
  <c r="S2141" i="1"/>
  <c r="R2141" i="1"/>
  <c r="Q2141" i="1"/>
  <c r="P2141" i="1"/>
  <c r="O2141" i="1"/>
  <c r="N2141" i="1"/>
  <c r="M2141" i="1"/>
  <c r="T2140" i="1"/>
  <c r="S2140" i="1"/>
  <c r="R2140" i="1"/>
  <c r="Q2140" i="1"/>
  <c r="P2140" i="1"/>
  <c r="O2140" i="1"/>
  <c r="N2140" i="1"/>
  <c r="M2140" i="1"/>
  <c r="T2139" i="1"/>
  <c r="S2139" i="1"/>
  <c r="R2139" i="1"/>
  <c r="Q2139" i="1"/>
  <c r="P2139" i="1"/>
  <c r="O2139" i="1"/>
  <c r="N2139" i="1"/>
  <c r="M2139" i="1"/>
  <c r="T2138" i="1"/>
  <c r="S2138" i="1"/>
  <c r="R2138" i="1"/>
  <c r="Q2138" i="1"/>
  <c r="P2138" i="1"/>
  <c r="O2138" i="1"/>
  <c r="N2138" i="1"/>
  <c r="M2138" i="1"/>
  <c r="T2137" i="1"/>
  <c r="S2137" i="1"/>
  <c r="R2137" i="1"/>
  <c r="Q2137" i="1"/>
  <c r="P2137" i="1"/>
  <c r="O2137" i="1"/>
  <c r="N2137" i="1"/>
  <c r="M2137" i="1"/>
  <c r="T2136" i="1"/>
  <c r="S2136" i="1"/>
  <c r="R2136" i="1"/>
  <c r="Q2136" i="1"/>
  <c r="P2136" i="1"/>
  <c r="O2136" i="1"/>
  <c r="N2136" i="1"/>
  <c r="M2136" i="1"/>
  <c r="T2135" i="1"/>
  <c r="S2135" i="1"/>
  <c r="R2135" i="1"/>
  <c r="Q2135" i="1"/>
  <c r="P2135" i="1"/>
  <c r="O2135" i="1"/>
  <c r="N2135" i="1"/>
  <c r="M2135" i="1"/>
  <c r="T2134" i="1"/>
  <c r="S2134" i="1"/>
  <c r="R2134" i="1"/>
  <c r="Q2134" i="1"/>
  <c r="P2134" i="1"/>
  <c r="O2134" i="1"/>
  <c r="N2134" i="1"/>
  <c r="M2134" i="1"/>
  <c r="T2133" i="1"/>
  <c r="S2133" i="1"/>
  <c r="R2133" i="1"/>
  <c r="Q2133" i="1"/>
  <c r="P2133" i="1"/>
  <c r="O2133" i="1"/>
  <c r="N2133" i="1"/>
  <c r="M2133" i="1"/>
  <c r="T2132" i="1"/>
  <c r="S2132" i="1"/>
  <c r="R2132" i="1"/>
  <c r="Q2132" i="1"/>
  <c r="P2132" i="1"/>
  <c r="O2132" i="1"/>
  <c r="N2132" i="1"/>
  <c r="M2132" i="1"/>
  <c r="T2131" i="1"/>
  <c r="S2131" i="1"/>
  <c r="R2131" i="1"/>
  <c r="Q2131" i="1"/>
  <c r="P2131" i="1"/>
  <c r="O2131" i="1"/>
  <c r="N2131" i="1"/>
  <c r="M2131" i="1"/>
  <c r="T2130" i="1"/>
  <c r="S2130" i="1"/>
  <c r="R2130" i="1"/>
  <c r="Q2130" i="1"/>
  <c r="P2130" i="1"/>
  <c r="O2130" i="1"/>
  <c r="N2130" i="1"/>
  <c r="M2130" i="1"/>
  <c r="T2129" i="1"/>
  <c r="S2129" i="1"/>
  <c r="R2129" i="1"/>
  <c r="Q2129" i="1"/>
  <c r="P2129" i="1"/>
  <c r="O2129" i="1"/>
  <c r="N2129" i="1"/>
  <c r="M2129" i="1"/>
  <c r="T2128" i="1"/>
  <c r="S2128" i="1"/>
  <c r="R2128" i="1"/>
  <c r="Q2128" i="1"/>
  <c r="P2128" i="1"/>
  <c r="O2128" i="1"/>
  <c r="N2128" i="1"/>
  <c r="M2128" i="1"/>
  <c r="T2127" i="1"/>
  <c r="S2127" i="1"/>
  <c r="R2127" i="1"/>
  <c r="Q2127" i="1"/>
  <c r="P2127" i="1"/>
  <c r="O2127" i="1"/>
  <c r="N2127" i="1"/>
  <c r="M2127" i="1"/>
  <c r="T2126" i="1"/>
  <c r="S2126" i="1"/>
  <c r="R2126" i="1"/>
  <c r="Q2126" i="1"/>
  <c r="P2126" i="1"/>
  <c r="O2126" i="1"/>
  <c r="M2126" i="1"/>
  <c r="N2126" i="1" s="1"/>
  <c r="T2125" i="1"/>
  <c r="S2125" i="1"/>
  <c r="R2125" i="1"/>
  <c r="Q2125" i="1"/>
  <c r="P2125" i="1"/>
  <c r="O2125" i="1"/>
  <c r="M2125" i="1"/>
  <c r="N2125" i="1" s="1"/>
  <c r="T2124" i="1"/>
  <c r="S2124" i="1"/>
  <c r="R2124" i="1"/>
  <c r="Q2124" i="1"/>
  <c r="P2124" i="1"/>
  <c r="O2124" i="1"/>
  <c r="M2124" i="1"/>
  <c r="N2124" i="1" s="1"/>
  <c r="T2123" i="1"/>
  <c r="S2123" i="1"/>
  <c r="R2123" i="1"/>
  <c r="Q2123" i="1"/>
  <c r="P2123" i="1"/>
  <c r="O2123" i="1"/>
  <c r="M2123" i="1"/>
  <c r="N2123" i="1" s="1"/>
  <c r="T2122" i="1"/>
  <c r="S2122" i="1"/>
  <c r="R2122" i="1"/>
  <c r="Q2122" i="1"/>
  <c r="P2122" i="1"/>
  <c r="O2122" i="1"/>
  <c r="N2122" i="1"/>
  <c r="M2122" i="1"/>
  <c r="T2121" i="1"/>
  <c r="S2121" i="1"/>
  <c r="R2121" i="1"/>
  <c r="Q2121" i="1"/>
  <c r="P2121" i="1"/>
  <c r="O2121" i="1"/>
  <c r="N2121" i="1"/>
  <c r="M2121" i="1"/>
  <c r="T2120" i="1"/>
  <c r="S2120" i="1"/>
  <c r="R2120" i="1"/>
  <c r="Q2120" i="1"/>
  <c r="P2120" i="1"/>
  <c r="O2120" i="1"/>
  <c r="N2120" i="1"/>
  <c r="M2120" i="1"/>
  <c r="T2119" i="1"/>
  <c r="S2119" i="1"/>
  <c r="R2119" i="1"/>
  <c r="Q2119" i="1"/>
  <c r="P2119" i="1"/>
  <c r="O2119" i="1"/>
  <c r="N2119" i="1"/>
  <c r="M2119" i="1"/>
  <c r="T2118" i="1"/>
  <c r="S2118" i="1"/>
  <c r="R2118" i="1"/>
  <c r="Q2118" i="1"/>
  <c r="P2118" i="1"/>
  <c r="O2118" i="1"/>
  <c r="N2118" i="1"/>
  <c r="M2118" i="1"/>
  <c r="T2117" i="1"/>
  <c r="S2117" i="1"/>
  <c r="R2117" i="1"/>
  <c r="Q2117" i="1"/>
  <c r="P2117" i="1"/>
  <c r="O2117" i="1"/>
  <c r="N2117" i="1"/>
  <c r="M2117" i="1"/>
  <c r="T2116" i="1"/>
  <c r="S2116" i="1"/>
  <c r="R2116" i="1"/>
  <c r="Q2116" i="1"/>
  <c r="P2116" i="1"/>
  <c r="O2116" i="1"/>
  <c r="N2116" i="1"/>
  <c r="M2116" i="1"/>
  <c r="T2115" i="1"/>
  <c r="S2115" i="1"/>
  <c r="R2115" i="1"/>
  <c r="Q2115" i="1"/>
  <c r="P2115" i="1"/>
  <c r="O2115" i="1"/>
  <c r="N2115" i="1"/>
  <c r="M2115" i="1"/>
  <c r="T2114" i="1"/>
  <c r="S2114" i="1"/>
  <c r="R2114" i="1"/>
  <c r="Q2114" i="1"/>
  <c r="P2114" i="1"/>
  <c r="O2114" i="1"/>
  <c r="N2114" i="1"/>
  <c r="M2114" i="1"/>
  <c r="T2113" i="1"/>
  <c r="S2113" i="1"/>
  <c r="R2113" i="1"/>
  <c r="Q2113" i="1"/>
  <c r="P2113" i="1"/>
  <c r="O2113" i="1"/>
  <c r="N2113" i="1"/>
  <c r="M2113" i="1"/>
  <c r="T2112" i="1"/>
  <c r="S2112" i="1"/>
  <c r="R2112" i="1"/>
  <c r="Q2112" i="1"/>
  <c r="P2112" i="1"/>
  <c r="O2112" i="1"/>
  <c r="N2112" i="1"/>
  <c r="M2112" i="1"/>
  <c r="T2111" i="1"/>
  <c r="S2111" i="1"/>
  <c r="R2111" i="1"/>
  <c r="Q2111" i="1"/>
  <c r="P2111" i="1"/>
  <c r="O2111" i="1"/>
  <c r="N2111" i="1"/>
  <c r="M2111" i="1"/>
  <c r="T2110" i="1"/>
  <c r="S2110" i="1"/>
  <c r="R2110" i="1"/>
  <c r="Q2110" i="1"/>
  <c r="P2110" i="1"/>
  <c r="O2110" i="1"/>
  <c r="N2110" i="1"/>
  <c r="M2110" i="1"/>
  <c r="T2109" i="1"/>
  <c r="S2109" i="1"/>
  <c r="R2109" i="1"/>
  <c r="Q2109" i="1"/>
  <c r="P2109" i="1"/>
  <c r="O2109" i="1"/>
  <c r="N2109" i="1"/>
  <c r="M2109" i="1"/>
  <c r="T2108" i="1"/>
  <c r="S2108" i="1"/>
  <c r="R2108" i="1"/>
  <c r="Q2108" i="1"/>
  <c r="P2108" i="1"/>
  <c r="O2108" i="1"/>
  <c r="M2108" i="1"/>
  <c r="N2108" i="1" s="1"/>
  <c r="T2107" i="1"/>
  <c r="S2107" i="1"/>
  <c r="R2107" i="1"/>
  <c r="Q2107" i="1"/>
  <c r="P2107" i="1"/>
  <c r="O2107" i="1"/>
  <c r="M2107" i="1"/>
  <c r="N2107" i="1" s="1"/>
  <c r="T2106" i="1"/>
  <c r="S2106" i="1"/>
  <c r="R2106" i="1"/>
  <c r="Q2106" i="1"/>
  <c r="P2106" i="1"/>
  <c r="O2106" i="1"/>
  <c r="M2106" i="1"/>
  <c r="N2106" i="1" s="1"/>
  <c r="T2105" i="1"/>
  <c r="S2105" i="1"/>
  <c r="R2105" i="1"/>
  <c r="Q2105" i="1"/>
  <c r="P2105" i="1"/>
  <c r="O2105" i="1"/>
  <c r="M2105" i="1"/>
  <c r="N2105" i="1" s="1"/>
  <c r="T2104" i="1"/>
  <c r="S2104" i="1"/>
  <c r="R2104" i="1"/>
  <c r="Q2104" i="1"/>
  <c r="P2104" i="1"/>
  <c r="O2104" i="1"/>
  <c r="M2104" i="1"/>
  <c r="N2104" i="1" s="1"/>
  <c r="T2103" i="1"/>
  <c r="S2103" i="1"/>
  <c r="R2103" i="1"/>
  <c r="Q2103" i="1"/>
  <c r="P2103" i="1"/>
  <c r="O2103" i="1"/>
  <c r="M2103" i="1"/>
  <c r="N2103" i="1" s="1"/>
  <c r="T2102" i="1"/>
  <c r="S2102" i="1"/>
  <c r="R2102" i="1"/>
  <c r="Q2102" i="1"/>
  <c r="P2102" i="1"/>
  <c r="O2102" i="1"/>
  <c r="M2102" i="1"/>
  <c r="N2102" i="1" s="1"/>
  <c r="T2101" i="1"/>
  <c r="S2101" i="1"/>
  <c r="R2101" i="1"/>
  <c r="Q2101" i="1"/>
  <c r="P2101" i="1"/>
  <c r="O2101" i="1"/>
  <c r="M2101" i="1"/>
  <c r="N2101" i="1" s="1"/>
  <c r="T2100" i="1"/>
  <c r="S2100" i="1"/>
  <c r="R2100" i="1"/>
  <c r="Q2100" i="1"/>
  <c r="P2100" i="1"/>
  <c r="O2100" i="1"/>
  <c r="M2100" i="1"/>
  <c r="N2100" i="1" s="1"/>
  <c r="T2099" i="1"/>
  <c r="S2099" i="1"/>
  <c r="R2099" i="1"/>
  <c r="Q2099" i="1"/>
  <c r="P2099" i="1"/>
  <c r="O2099" i="1"/>
  <c r="M2099" i="1"/>
  <c r="N2099" i="1" s="1"/>
  <c r="T2098" i="1"/>
  <c r="S2098" i="1"/>
  <c r="R2098" i="1"/>
  <c r="Q2098" i="1"/>
  <c r="P2098" i="1"/>
  <c r="O2098" i="1"/>
  <c r="M2098" i="1"/>
  <c r="N2098" i="1" s="1"/>
  <c r="T2097" i="1"/>
  <c r="S2097" i="1"/>
  <c r="R2097" i="1"/>
  <c r="Q2097" i="1"/>
  <c r="P2097" i="1"/>
  <c r="O2097" i="1"/>
  <c r="N2097" i="1"/>
  <c r="M2097" i="1"/>
  <c r="T2096" i="1"/>
  <c r="S2096" i="1"/>
  <c r="R2096" i="1"/>
  <c r="Q2096" i="1"/>
  <c r="P2096" i="1"/>
  <c r="O2096" i="1"/>
  <c r="N2096" i="1"/>
  <c r="M2096" i="1"/>
  <c r="T2095" i="1"/>
  <c r="S2095" i="1"/>
  <c r="R2095" i="1"/>
  <c r="Q2095" i="1"/>
  <c r="P2095" i="1"/>
  <c r="O2095" i="1"/>
  <c r="M2095" i="1"/>
  <c r="N2095" i="1" s="1"/>
  <c r="T2094" i="1"/>
  <c r="S2094" i="1"/>
  <c r="R2094" i="1"/>
  <c r="Q2094" i="1"/>
  <c r="P2094" i="1"/>
  <c r="O2094" i="1"/>
  <c r="M2094" i="1"/>
  <c r="N2094" i="1" s="1"/>
  <c r="T2093" i="1"/>
  <c r="S2093" i="1"/>
  <c r="R2093" i="1"/>
  <c r="Q2093" i="1"/>
  <c r="P2093" i="1"/>
  <c r="O2093" i="1"/>
  <c r="N2093" i="1"/>
  <c r="M2093" i="1"/>
  <c r="T2092" i="1"/>
  <c r="S2092" i="1"/>
  <c r="R2092" i="1"/>
  <c r="Q2092" i="1"/>
  <c r="P2092" i="1"/>
  <c r="O2092" i="1"/>
  <c r="N2092" i="1"/>
  <c r="M2092" i="1"/>
  <c r="T2091" i="1"/>
  <c r="S2091" i="1"/>
  <c r="R2091" i="1"/>
  <c r="Q2091" i="1"/>
  <c r="P2091" i="1"/>
  <c r="O2091" i="1"/>
  <c r="N2091" i="1"/>
  <c r="M2091" i="1"/>
  <c r="T2090" i="1"/>
  <c r="S2090" i="1"/>
  <c r="R2090" i="1"/>
  <c r="Q2090" i="1"/>
  <c r="P2090" i="1"/>
  <c r="O2090" i="1"/>
  <c r="N2090" i="1"/>
  <c r="M2090" i="1"/>
  <c r="T2089" i="1"/>
  <c r="S2089" i="1"/>
  <c r="R2089" i="1"/>
  <c r="Q2089" i="1"/>
  <c r="P2089" i="1"/>
  <c r="O2089" i="1"/>
  <c r="N2089" i="1"/>
  <c r="M2089" i="1"/>
  <c r="T2088" i="1"/>
  <c r="S2088" i="1"/>
  <c r="R2088" i="1"/>
  <c r="Q2088" i="1"/>
  <c r="P2088" i="1"/>
  <c r="O2088" i="1"/>
  <c r="N2088" i="1"/>
  <c r="M2088" i="1"/>
  <c r="T2087" i="1"/>
  <c r="S2087" i="1"/>
  <c r="R2087" i="1"/>
  <c r="Q2087" i="1"/>
  <c r="P2087" i="1"/>
  <c r="O2087" i="1"/>
  <c r="N2087" i="1"/>
  <c r="M2087" i="1"/>
  <c r="T2086" i="1"/>
  <c r="S2086" i="1"/>
  <c r="R2086" i="1"/>
  <c r="Q2086" i="1"/>
  <c r="P2086" i="1"/>
  <c r="O2086" i="1"/>
  <c r="N2086" i="1"/>
  <c r="M2086" i="1"/>
  <c r="T2085" i="1"/>
  <c r="S2085" i="1"/>
  <c r="R2085" i="1"/>
  <c r="Q2085" i="1"/>
  <c r="P2085" i="1"/>
  <c r="O2085" i="1"/>
  <c r="N2085" i="1"/>
  <c r="M2085" i="1"/>
  <c r="T2084" i="1"/>
  <c r="S2084" i="1"/>
  <c r="R2084" i="1"/>
  <c r="Q2084" i="1"/>
  <c r="P2084" i="1"/>
  <c r="O2084" i="1"/>
  <c r="N2084" i="1"/>
  <c r="M2084" i="1"/>
  <c r="T2083" i="1"/>
  <c r="S2083" i="1"/>
  <c r="R2083" i="1"/>
  <c r="Q2083" i="1"/>
  <c r="P2083" i="1"/>
  <c r="O2083" i="1"/>
  <c r="N2083" i="1"/>
  <c r="M2083" i="1"/>
  <c r="T2082" i="1"/>
  <c r="S2082" i="1"/>
  <c r="R2082" i="1"/>
  <c r="Q2082" i="1"/>
  <c r="P2082" i="1"/>
  <c r="O2082" i="1"/>
  <c r="N2082" i="1"/>
  <c r="M2082" i="1"/>
  <c r="T2081" i="1"/>
  <c r="S2081" i="1"/>
  <c r="R2081" i="1"/>
  <c r="Q2081" i="1"/>
  <c r="P2081" i="1"/>
  <c r="O2081" i="1"/>
  <c r="N2081" i="1"/>
  <c r="M2081" i="1"/>
  <c r="T2080" i="1"/>
  <c r="S2080" i="1"/>
  <c r="R2080" i="1"/>
  <c r="Q2080" i="1"/>
  <c r="P2080" i="1"/>
  <c r="O2080" i="1"/>
  <c r="N2080" i="1"/>
  <c r="M2080" i="1"/>
  <c r="T2079" i="1"/>
  <c r="S2079" i="1"/>
  <c r="R2079" i="1"/>
  <c r="Q2079" i="1"/>
  <c r="P2079" i="1"/>
  <c r="O2079" i="1"/>
  <c r="N2079" i="1"/>
  <c r="M2079" i="1"/>
  <c r="T2078" i="1"/>
  <c r="S2078" i="1"/>
  <c r="R2078" i="1"/>
  <c r="Q2078" i="1"/>
  <c r="P2078" i="1"/>
  <c r="O2078" i="1"/>
  <c r="N2078" i="1"/>
  <c r="M2078" i="1"/>
  <c r="T2077" i="1"/>
  <c r="S2077" i="1"/>
  <c r="R2077" i="1"/>
  <c r="Q2077" i="1"/>
  <c r="P2077" i="1"/>
  <c r="O2077" i="1"/>
  <c r="N2077" i="1"/>
  <c r="M2077" i="1"/>
  <c r="T2076" i="1"/>
  <c r="S2076" i="1"/>
  <c r="R2076" i="1"/>
  <c r="Q2076" i="1"/>
  <c r="P2076" i="1"/>
  <c r="O2076" i="1"/>
  <c r="N2076" i="1"/>
  <c r="M2076" i="1"/>
  <c r="T2075" i="1"/>
  <c r="S2075" i="1"/>
  <c r="R2075" i="1"/>
  <c r="Q2075" i="1"/>
  <c r="P2075" i="1"/>
  <c r="O2075" i="1"/>
  <c r="N2075" i="1"/>
  <c r="M2075" i="1"/>
  <c r="T2074" i="1"/>
  <c r="S2074" i="1"/>
  <c r="R2074" i="1"/>
  <c r="Q2074" i="1"/>
  <c r="P2074" i="1"/>
  <c r="O2074" i="1"/>
  <c r="N2074" i="1"/>
  <c r="M2074" i="1"/>
  <c r="T2073" i="1"/>
  <c r="S2073" i="1"/>
  <c r="R2073" i="1"/>
  <c r="Q2073" i="1"/>
  <c r="P2073" i="1"/>
  <c r="O2073" i="1"/>
  <c r="N2073" i="1"/>
  <c r="M2073" i="1"/>
  <c r="T2072" i="1"/>
  <c r="S2072" i="1"/>
  <c r="R2072" i="1"/>
  <c r="Q2072" i="1"/>
  <c r="P2072" i="1"/>
  <c r="O2072" i="1"/>
  <c r="N2072" i="1"/>
  <c r="M2072" i="1"/>
  <c r="T2071" i="1"/>
  <c r="S2071" i="1"/>
  <c r="R2071" i="1"/>
  <c r="Q2071" i="1"/>
  <c r="P2071" i="1"/>
  <c r="O2071" i="1"/>
  <c r="N2071" i="1"/>
  <c r="M2071" i="1"/>
  <c r="T2070" i="1"/>
  <c r="S2070" i="1"/>
  <c r="R2070" i="1"/>
  <c r="Q2070" i="1"/>
  <c r="P2070" i="1"/>
  <c r="O2070" i="1"/>
  <c r="N2070" i="1"/>
  <c r="M2070" i="1"/>
  <c r="T2069" i="1"/>
  <c r="S2069" i="1"/>
  <c r="R2069" i="1"/>
  <c r="Q2069" i="1"/>
  <c r="P2069" i="1"/>
  <c r="O2069" i="1"/>
  <c r="N2069" i="1"/>
  <c r="M2069" i="1"/>
  <c r="T2068" i="1"/>
  <c r="S2068" i="1"/>
  <c r="R2068" i="1"/>
  <c r="Q2068" i="1"/>
  <c r="P2068" i="1"/>
  <c r="O2068" i="1"/>
  <c r="N2068" i="1"/>
  <c r="M2068" i="1"/>
  <c r="T2067" i="1"/>
  <c r="S2067" i="1"/>
  <c r="R2067" i="1"/>
  <c r="Q2067" i="1"/>
  <c r="P2067" i="1"/>
  <c r="O2067" i="1"/>
  <c r="N2067" i="1"/>
  <c r="M2067" i="1"/>
  <c r="T2066" i="1"/>
  <c r="S2066" i="1"/>
  <c r="R2066" i="1"/>
  <c r="Q2066" i="1"/>
  <c r="P2066" i="1"/>
  <c r="O2066" i="1"/>
  <c r="N2066" i="1"/>
  <c r="M2066" i="1"/>
  <c r="T2065" i="1"/>
  <c r="S2065" i="1"/>
  <c r="R2065" i="1"/>
  <c r="Q2065" i="1"/>
  <c r="P2065" i="1"/>
  <c r="O2065" i="1"/>
  <c r="N2065" i="1"/>
  <c r="M2065" i="1"/>
  <c r="T2064" i="1"/>
  <c r="S2064" i="1"/>
  <c r="R2064" i="1"/>
  <c r="Q2064" i="1"/>
  <c r="P2064" i="1"/>
  <c r="O2064" i="1"/>
  <c r="N2064" i="1"/>
  <c r="M2064" i="1"/>
  <c r="T2063" i="1"/>
  <c r="S2063" i="1"/>
  <c r="R2063" i="1"/>
  <c r="Q2063" i="1"/>
  <c r="P2063" i="1"/>
  <c r="O2063" i="1"/>
  <c r="N2063" i="1"/>
  <c r="M2063" i="1"/>
  <c r="T2062" i="1"/>
  <c r="S2062" i="1"/>
  <c r="R2062" i="1"/>
  <c r="Q2062" i="1"/>
  <c r="P2062" i="1"/>
  <c r="O2062" i="1"/>
  <c r="N2062" i="1"/>
  <c r="M2062" i="1"/>
  <c r="T2061" i="1"/>
  <c r="S2061" i="1"/>
  <c r="R2061" i="1"/>
  <c r="Q2061" i="1"/>
  <c r="P2061" i="1"/>
  <c r="O2061" i="1"/>
  <c r="N2061" i="1"/>
  <c r="M2061" i="1"/>
  <c r="T2060" i="1"/>
  <c r="S2060" i="1"/>
  <c r="R2060" i="1"/>
  <c r="Q2060" i="1"/>
  <c r="P2060" i="1"/>
  <c r="O2060" i="1"/>
  <c r="N2060" i="1"/>
  <c r="M2060" i="1"/>
  <c r="T2059" i="1"/>
  <c r="S2059" i="1"/>
  <c r="R2059" i="1"/>
  <c r="Q2059" i="1"/>
  <c r="P2059" i="1"/>
  <c r="O2059" i="1"/>
  <c r="N2059" i="1"/>
  <c r="M2059" i="1"/>
  <c r="T2058" i="1"/>
  <c r="S2058" i="1"/>
  <c r="R2058" i="1"/>
  <c r="Q2058" i="1"/>
  <c r="P2058" i="1"/>
  <c r="O2058" i="1"/>
  <c r="N2058" i="1"/>
  <c r="M2058" i="1"/>
  <c r="T2057" i="1"/>
  <c r="S2057" i="1"/>
  <c r="R2057" i="1"/>
  <c r="Q2057" i="1"/>
  <c r="P2057" i="1"/>
  <c r="O2057" i="1"/>
  <c r="N2057" i="1"/>
  <c r="M2057" i="1"/>
  <c r="T2056" i="1"/>
  <c r="S2056" i="1"/>
  <c r="R2056" i="1"/>
  <c r="Q2056" i="1"/>
  <c r="P2056" i="1"/>
  <c r="O2056" i="1"/>
  <c r="N2056" i="1"/>
  <c r="M2056" i="1"/>
  <c r="T2055" i="1"/>
  <c r="S2055" i="1"/>
  <c r="R2055" i="1"/>
  <c r="Q2055" i="1"/>
  <c r="P2055" i="1"/>
  <c r="O2055" i="1"/>
  <c r="N2055" i="1"/>
  <c r="M2055" i="1"/>
  <c r="T2054" i="1"/>
  <c r="S2054" i="1"/>
  <c r="R2054" i="1"/>
  <c r="Q2054" i="1"/>
  <c r="P2054" i="1"/>
  <c r="O2054" i="1"/>
  <c r="N2054" i="1"/>
  <c r="M2054" i="1"/>
  <c r="T2053" i="1"/>
  <c r="S2053" i="1"/>
  <c r="R2053" i="1"/>
  <c r="Q2053" i="1"/>
  <c r="P2053" i="1"/>
  <c r="O2053" i="1"/>
  <c r="N2053" i="1"/>
  <c r="M2053" i="1"/>
  <c r="T2052" i="1"/>
  <c r="S2052" i="1"/>
  <c r="R2052" i="1"/>
  <c r="Q2052" i="1"/>
  <c r="P2052" i="1"/>
  <c r="O2052" i="1"/>
  <c r="N2052" i="1"/>
  <c r="M2052" i="1"/>
  <c r="T2051" i="1"/>
  <c r="S2051" i="1"/>
  <c r="R2051" i="1"/>
  <c r="Q2051" i="1"/>
  <c r="P2051" i="1"/>
  <c r="O2051" i="1"/>
  <c r="M2051" i="1"/>
  <c r="N2051" i="1" s="1"/>
  <c r="T2050" i="1"/>
  <c r="S2050" i="1"/>
  <c r="R2050" i="1"/>
  <c r="Q2050" i="1"/>
  <c r="P2050" i="1"/>
  <c r="O2050" i="1"/>
  <c r="N2050" i="1"/>
  <c r="M2050" i="1"/>
  <c r="T2049" i="1"/>
  <c r="S2049" i="1"/>
  <c r="R2049" i="1"/>
  <c r="Q2049" i="1"/>
  <c r="P2049" i="1"/>
  <c r="O2049" i="1"/>
  <c r="N2049" i="1"/>
  <c r="M2049" i="1"/>
  <c r="T2048" i="1"/>
  <c r="S2048" i="1"/>
  <c r="R2048" i="1"/>
  <c r="Q2048" i="1"/>
  <c r="P2048" i="1"/>
  <c r="O2048" i="1"/>
  <c r="N2048" i="1"/>
  <c r="M2048" i="1"/>
  <c r="T2047" i="1"/>
  <c r="S2047" i="1"/>
  <c r="R2047" i="1"/>
  <c r="Q2047" i="1"/>
  <c r="P2047" i="1"/>
  <c r="O2047" i="1"/>
  <c r="N2047" i="1"/>
  <c r="M2047" i="1"/>
  <c r="T2046" i="1"/>
  <c r="S2046" i="1"/>
  <c r="R2046" i="1"/>
  <c r="Q2046" i="1"/>
  <c r="P2046" i="1"/>
  <c r="O2046" i="1"/>
  <c r="M2046" i="1"/>
  <c r="N2046" i="1" s="1"/>
  <c r="T2045" i="1"/>
  <c r="S2045" i="1"/>
  <c r="R2045" i="1"/>
  <c r="Q2045" i="1"/>
  <c r="P2045" i="1"/>
  <c r="O2045" i="1"/>
  <c r="M2045" i="1"/>
  <c r="N2045" i="1" s="1"/>
  <c r="T2044" i="1"/>
  <c r="S2044" i="1"/>
  <c r="R2044" i="1"/>
  <c r="Q2044" i="1"/>
  <c r="P2044" i="1"/>
  <c r="O2044" i="1"/>
  <c r="N2044" i="1"/>
  <c r="M2044" i="1"/>
  <c r="T2043" i="1"/>
  <c r="S2043" i="1"/>
  <c r="R2043" i="1"/>
  <c r="Q2043" i="1"/>
  <c r="P2043" i="1"/>
  <c r="O2043" i="1"/>
  <c r="N2043" i="1"/>
  <c r="M2043" i="1"/>
  <c r="T2042" i="1"/>
  <c r="S2042" i="1"/>
  <c r="R2042" i="1"/>
  <c r="Q2042" i="1"/>
  <c r="P2042" i="1"/>
  <c r="O2042" i="1"/>
  <c r="N2042" i="1"/>
  <c r="M2042" i="1"/>
  <c r="T2041" i="1"/>
  <c r="S2041" i="1"/>
  <c r="R2041" i="1"/>
  <c r="Q2041" i="1"/>
  <c r="P2041" i="1"/>
  <c r="O2041" i="1"/>
  <c r="N2041" i="1"/>
  <c r="M2041" i="1"/>
  <c r="T2040" i="1"/>
  <c r="S2040" i="1"/>
  <c r="R2040" i="1"/>
  <c r="Q2040" i="1"/>
  <c r="P2040" i="1"/>
  <c r="O2040" i="1"/>
  <c r="N2040" i="1"/>
  <c r="M2040" i="1"/>
  <c r="T2039" i="1"/>
  <c r="S2039" i="1"/>
  <c r="R2039" i="1"/>
  <c r="Q2039" i="1"/>
  <c r="P2039" i="1"/>
  <c r="O2039" i="1"/>
  <c r="N2039" i="1"/>
  <c r="M2039" i="1"/>
  <c r="T2038" i="1"/>
  <c r="S2038" i="1"/>
  <c r="R2038" i="1"/>
  <c r="Q2038" i="1"/>
  <c r="P2038" i="1"/>
  <c r="O2038" i="1"/>
  <c r="M2038" i="1"/>
  <c r="N2038" i="1" s="1"/>
  <c r="T2037" i="1"/>
  <c r="S2037" i="1"/>
  <c r="R2037" i="1"/>
  <c r="Q2037" i="1"/>
  <c r="P2037" i="1"/>
  <c r="O2037" i="1"/>
  <c r="M2037" i="1"/>
  <c r="N2037" i="1" s="1"/>
  <c r="T2036" i="1"/>
  <c r="S2036" i="1"/>
  <c r="R2036" i="1"/>
  <c r="Q2036" i="1"/>
  <c r="P2036" i="1"/>
  <c r="O2036" i="1"/>
  <c r="M2036" i="1"/>
  <c r="N2036" i="1" s="1"/>
  <c r="T2035" i="1"/>
  <c r="S2035" i="1"/>
  <c r="R2035" i="1"/>
  <c r="Q2035" i="1"/>
  <c r="P2035" i="1"/>
  <c r="O2035" i="1"/>
  <c r="M2035" i="1"/>
  <c r="N2035" i="1" s="1"/>
  <c r="T2034" i="1"/>
  <c r="S2034" i="1"/>
  <c r="R2034" i="1"/>
  <c r="Q2034" i="1"/>
  <c r="P2034" i="1"/>
  <c r="O2034" i="1"/>
  <c r="M2034" i="1"/>
  <c r="N2034" i="1" s="1"/>
  <c r="T2033" i="1"/>
  <c r="S2033" i="1"/>
  <c r="R2033" i="1"/>
  <c r="Q2033" i="1"/>
  <c r="P2033" i="1"/>
  <c r="O2033" i="1"/>
  <c r="M2033" i="1"/>
  <c r="N2033" i="1" s="1"/>
  <c r="T2032" i="1"/>
  <c r="S2032" i="1"/>
  <c r="R2032" i="1"/>
  <c r="Q2032" i="1"/>
  <c r="P2032" i="1"/>
  <c r="O2032" i="1"/>
  <c r="M2032" i="1"/>
  <c r="N2032" i="1" s="1"/>
  <c r="T2031" i="1"/>
  <c r="S2031" i="1"/>
  <c r="R2031" i="1"/>
  <c r="Q2031" i="1"/>
  <c r="P2031" i="1"/>
  <c r="O2031" i="1"/>
  <c r="M2031" i="1"/>
  <c r="N2031" i="1" s="1"/>
  <c r="T2030" i="1"/>
  <c r="S2030" i="1"/>
  <c r="R2030" i="1"/>
  <c r="Q2030" i="1"/>
  <c r="P2030" i="1"/>
  <c r="O2030" i="1"/>
  <c r="M2030" i="1"/>
  <c r="N2030" i="1" s="1"/>
  <c r="T2029" i="1"/>
  <c r="S2029" i="1"/>
  <c r="R2029" i="1"/>
  <c r="Q2029" i="1"/>
  <c r="P2029" i="1"/>
  <c r="O2029" i="1"/>
  <c r="M2029" i="1"/>
  <c r="N2029" i="1" s="1"/>
  <c r="T2028" i="1"/>
  <c r="S2028" i="1"/>
  <c r="R2028" i="1"/>
  <c r="Q2028" i="1"/>
  <c r="P2028" i="1"/>
  <c r="O2028" i="1"/>
  <c r="M2028" i="1"/>
  <c r="N2028" i="1" s="1"/>
  <c r="T2027" i="1"/>
  <c r="S2027" i="1"/>
  <c r="R2027" i="1"/>
  <c r="Q2027" i="1"/>
  <c r="P2027" i="1"/>
  <c r="O2027" i="1"/>
  <c r="M2027" i="1"/>
  <c r="N2027" i="1" s="1"/>
  <c r="T2026" i="1"/>
  <c r="S2026" i="1"/>
  <c r="R2026" i="1"/>
  <c r="Q2026" i="1"/>
  <c r="P2026" i="1"/>
  <c r="O2026" i="1"/>
  <c r="M2026" i="1"/>
  <c r="N2026" i="1" s="1"/>
  <c r="T2025" i="1"/>
  <c r="S2025" i="1"/>
  <c r="R2025" i="1"/>
  <c r="Q2025" i="1"/>
  <c r="P2025" i="1"/>
  <c r="O2025" i="1"/>
  <c r="M2025" i="1"/>
  <c r="N2025" i="1" s="1"/>
  <c r="T2024" i="1"/>
  <c r="S2024" i="1"/>
  <c r="R2024" i="1"/>
  <c r="Q2024" i="1"/>
  <c r="P2024" i="1"/>
  <c r="O2024" i="1"/>
  <c r="M2024" i="1"/>
  <c r="N2024" i="1" s="1"/>
  <c r="T2023" i="1"/>
  <c r="S2023" i="1"/>
  <c r="R2023" i="1"/>
  <c r="Q2023" i="1"/>
  <c r="P2023" i="1"/>
  <c r="O2023" i="1"/>
  <c r="M2023" i="1"/>
  <c r="N2023" i="1" s="1"/>
  <c r="T2022" i="1"/>
  <c r="S2022" i="1"/>
  <c r="R2022" i="1"/>
  <c r="Q2022" i="1"/>
  <c r="P2022" i="1"/>
  <c r="O2022" i="1"/>
  <c r="N2022" i="1"/>
  <c r="M2022" i="1"/>
  <c r="T2021" i="1"/>
  <c r="S2021" i="1"/>
  <c r="R2021" i="1"/>
  <c r="Q2021" i="1"/>
  <c r="P2021" i="1"/>
  <c r="O2021" i="1"/>
  <c r="N2021" i="1"/>
  <c r="M2021" i="1"/>
  <c r="T2020" i="1"/>
  <c r="S2020" i="1"/>
  <c r="R2020" i="1"/>
  <c r="Q2020" i="1"/>
  <c r="P2020" i="1"/>
  <c r="O2020" i="1"/>
  <c r="N2020" i="1"/>
  <c r="M2020" i="1"/>
  <c r="T2019" i="1"/>
  <c r="S2019" i="1"/>
  <c r="R2019" i="1"/>
  <c r="Q2019" i="1"/>
  <c r="P2019" i="1"/>
  <c r="O2019" i="1"/>
  <c r="M2019" i="1"/>
  <c r="N2019" i="1" s="1"/>
  <c r="T2018" i="1"/>
  <c r="S2018" i="1"/>
  <c r="R2018" i="1"/>
  <c r="Q2018" i="1"/>
  <c r="P2018" i="1"/>
  <c r="O2018" i="1"/>
  <c r="M2018" i="1"/>
  <c r="N2018" i="1" s="1"/>
  <c r="T2017" i="1"/>
  <c r="S2017" i="1"/>
  <c r="R2017" i="1"/>
  <c r="Q2017" i="1"/>
  <c r="P2017" i="1"/>
  <c r="O2017" i="1"/>
  <c r="M2017" i="1"/>
  <c r="N2017" i="1" s="1"/>
  <c r="T2016" i="1"/>
  <c r="S2016" i="1"/>
  <c r="R2016" i="1"/>
  <c r="Q2016" i="1"/>
  <c r="P2016" i="1"/>
  <c r="O2016" i="1"/>
  <c r="M2016" i="1"/>
  <c r="N2016" i="1" s="1"/>
  <c r="T2015" i="1"/>
  <c r="S2015" i="1"/>
  <c r="R2015" i="1"/>
  <c r="Q2015" i="1"/>
  <c r="P2015" i="1"/>
  <c r="O2015" i="1"/>
  <c r="M2015" i="1"/>
  <c r="N2015" i="1" s="1"/>
  <c r="T2014" i="1"/>
  <c r="S2014" i="1"/>
  <c r="R2014" i="1"/>
  <c r="Q2014" i="1"/>
  <c r="P2014" i="1"/>
  <c r="O2014" i="1"/>
  <c r="M2014" i="1"/>
  <c r="N2014" i="1" s="1"/>
  <c r="T2013" i="1"/>
  <c r="S2013" i="1"/>
  <c r="R2013" i="1"/>
  <c r="Q2013" i="1"/>
  <c r="P2013" i="1"/>
  <c r="O2013" i="1"/>
  <c r="M2013" i="1"/>
  <c r="N2013" i="1" s="1"/>
  <c r="T2012" i="1"/>
  <c r="S2012" i="1"/>
  <c r="R2012" i="1"/>
  <c r="Q2012" i="1"/>
  <c r="P2012" i="1"/>
  <c r="O2012" i="1"/>
  <c r="M2012" i="1"/>
  <c r="N2012" i="1" s="1"/>
  <c r="T2011" i="1"/>
  <c r="S2011" i="1"/>
  <c r="R2011" i="1"/>
  <c r="Q2011" i="1"/>
  <c r="P2011" i="1"/>
  <c r="O2011" i="1"/>
  <c r="M2011" i="1"/>
  <c r="N2011" i="1" s="1"/>
  <c r="T2010" i="1"/>
  <c r="S2010" i="1"/>
  <c r="R2010" i="1"/>
  <c r="Q2010" i="1"/>
  <c r="P2010" i="1"/>
  <c r="O2010" i="1"/>
  <c r="M2010" i="1"/>
  <c r="N2010" i="1" s="1"/>
  <c r="T2009" i="1"/>
  <c r="S2009" i="1"/>
  <c r="R2009" i="1"/>
  <c r="Q2009" i="1"/>
  <c r="P2009" i="1"/>
  <c r="O2009" i="1"/>
  <c r="M2009" i="1"/>
  <c r="N2009" i="1" s="1"/>
  <c r="T2008" i="1"/>
  <c r="S2008" i="1"/>
  <c r="R2008" i="1"/>
  <c r="Q2008" i="1"/>
  <c r="P2008" i="1"/>
  <c r="O2008" i="1"/>
  <c r="M2008" i="1"/>
  <c r="N2008" i="1" s="1"/>
  <c r="T2007" i="1"/>
  <c r="S2007" i="1"/>
  <c r="R2007" i="1"/>
  <c r="Q2007" i="1"/>
  <c r="P2007" i="1"/>
  <c r="O2007" i="1"/>
  <c r="M2007" i="1"/>
  <c r="N2007" i="1" s="1"/>
  <c r="T2006" i="1"/>
  <c r="S2006" i="1"/>
  <c r="R2006" i="1"/>
  <c r="Q2006" i="1"/>
  <c r="P2006" i="1"/>
  <c r="O2006" i="1"/>
  <c r="M2006" i="1"/>
  <c r="N2006" i="1" s="1"/>
  <c r="T2005" i="1"/>
  <c r="S2005" i="1"/>
  <c r="R2005" i="1"/>
  <c r="Q2005" i="1"/>
  <c r="P2005" i="1"/>
  <c r="O2005" i="1"/>
  <c r="M2005" i="1"/>
  <c r="N2005" i="1" s="1"/>
  <c r="T2004" i="1"/>
  <c r="S2004" i="1"/>
  <c r="R2004" i="1"/>
  <c r="Q2004" i="1"/>
  <c r="P2004" i="1"/>
  <c r="O2004" i="1"/>
  <c r="M2004" i="1"/>
  <c r="N2004" i="1" s="1"/>
  <c r="T2003" i="1"/>
  <c r="S2003" i="1"/>
  <c r="R2003" i="1"/>
  <c r="Q2003" i="1"/>
  <c r="P2003" i="1"/>
  <c r="O2003" i="1"/>
  <c r="N2003" i="1"/>
  <c r="M2003" i="1"/>
  <c r="T2002" i="1"/>
  <c r="S2002" i="1"/>
  <c r="R2002" i="1"/>
  <c r="Q2002" i="1"/>
  <c r="P2002" i="1"/>
  <c r="O2002" i="1"/>
  <c r="N2002" i="1"/>
  <c r="M2002" i="1"/>
  <c r="T2001" i="1"/>
  <c r="S2001" i="1"/>
  <c r="R2001" i="1"/>
  <c r="Q2001" i="1"/>
  <c r="P2001" i="1"/>
  <c r="O2001" i="1"/>
  <c r="N2001" i="1"/>
  <c r="M2001" i="1"/>
  <c r="T2000" i="1"/>
  <c r="S2000" i="1"/>
  <c r="R2000" i="1"/>
  <c r="Q2000" i="1"/>
  <c r="P2000" i="1"/>
  <c r="O2000" i="1"/>
  <c r="N2000" i="1"/>
  <c r="M2000" i="1"/>
  <c r="T1999" i="1"/>
  <c r="S1999" i="1"/>
  <c r="R1999" i="1"/>
  <c r="Q1999" i="1"/>
  <c r="P1999" i="1"/>
  <c r="O1999" i="1"/>
  <c r="N1999" i="1"/>
  <c r="M1999" i="1"/>
  <c r="T1998" i="1"/>
  <c r="S1998" i="1"/>
  <c r="R1998" i="1"/>
  <c r="Q1998" i="1"/>
  <c r="P1998" i="1"/>
  <c r="O1998" i="1"/>
  <c r="N1998" i="1"/>
  <c r="M1998" i="1"/>
  <c r="T1997" i="1"/>
  <c r="S1997" i="1"/>
  <c r="R1997" i="1"/>
  <c r="Q1997" i="1"/>
  <c r="P1997" i="1"/>
  <c r="O1997" i="1"/>
  <c r="N1997" i="1"/>
  <c r="M1997" i="1"/>
  <c r="T1996" i="1"/>
  <c r="S1996" i="1"/>
  <c r="R1996" i="1"/>
  <c r="Q1996" i="1"/>
  <c r="P1996" i="1"/>
  <c r="O1996" i="1"/>
  <c r="N1996" i="1"/>
  <c r="M1996" i="1"/>
  <c r="T1995" i="1"/>
  <c r="S1995" i="1"/>
  <c r="R1995" i="1"/>
  <c r="Q1995" i="1"/>
  <c r="P1995" i="1"/>
  <c r="O1995" i="1"/>
  <c r="N1995" i="1"/>
  <c r="M1995" i="1"/>
  <c r="T1994" i="1"/>
  <c r="S1994" i="1"/>
  <c r="R1994" i="1"/>
  <c r="Q1994" i="1"/>
  <c r="P1994" i="1"/>
  <c r="O1994" i="1"/>
  <c r="N1994" i="1"/>
  <c r="M1994" i="1"/>
  <c r="T1993" i="1"/>
  <c r="S1993" i="1"/>
  <c r="R1993" i="1"/>
  <c r="Q1993" i="1"/>
  <c r="P1993" i="1"/>
  <c r="O1993" i="1"/>
  <c r="N1993" i="1"/>
  <c r="M1993" i="1"/>
  <c r="T1992" i="1"/>
  <c r="S1992" i="1"/>
  <c r="R1992" i="1"/>
  <c r="Q1992" i="1"/>
  <c r="P1992" i="1"/>
  <c r="O1992" i="1"/>
  <c r="N1992" i="1"/>
  <c r="M1992" i="1"/>
  <c r="T1991" i="1"/>
  <c r="S1991" i="1"/>
  <c r="R1991" i="1"/>
  <c r="Q1991" i="1"/>
  <c r="P1991" i="1"/>
  <c r="O1991" i="1"/>
  <c r="N1991" i="1"/>
  <c r="M1991" i="1"/>
  <c r="T1990" i="1"/>
  <c r="S1990" i="1"/>
  <c r="R1990" i="1"/>
  <c r="Q1990" i="1"/>
  <c r="P1990" i="1"/>
  <c r="O1990" i="1"/>
  <c r="N1990" i="1"/>
  <c r="M1990" i="1"/>
  <c r="T1989" i="1"/>
  <c r="S1989" i="1"/>
  <c r="R1989" i="1"/>
  <c r="Q1989" i="1"/>
  <c r="P1989" i="1"/>
  <c r="O1989" i="1"/>
  <c r="N1989" i="1"/>
  <c r="M1989" i="1"/>
  <c r="T1988" i="1"/>
  <c r="S1988" i="1"/>
  <c r="R1988" i="1"/>
  <c r="Q1988" i="1"/>
  <c r="P1988" i="1"/>
  <c r="O1988" i="1"/>
  <c r="N1988" i="1"/>
  <c r="M1988" i="1"/>
  <c r="T1987" i="1"/>
  <c r="S1987" i="1"/>
  <c r="R1987" i="1"/>
  <c r="Q1987" i="1"/>
  <c r="P1987" i="1"/>
  <c r="O1987" i="1"/>
  <c r="N1987" i="1"/>
  <c r="M1987" i="1"/>
  <c r="T1986" i="1"/>
  <c r="S1986" i="1"/>
  <c r="R1986" i="1"/>
  <c r="Q1986" i="1"/>
  <c r="P1986" i="1"/>
  <c r="O1986" i="1"/>
  <c r="N1986" i="1"/>
  <c r="M1986" i="1"/>
  <c r="T1985" i="1"/>
  <c r="S1985" i="1"/>
  <c r="R1985" i="1"/>
  <c r="Q1985" i="1"/>
  <c r="P1985" i="1"/>
  <c r="O1985" i="1"/>
  <c r="N1985" i="1"/>
  <c r="M1985" i="1"/>
  <c r="T1984" i="1"/>
  <c r="S1984" i="1"/>
  <c r="R1984" i="1"/>
  <c r="Q1984" i="1"/>
  <c r="P1984" i="1"/>
  <c r="O1984" i="1"/>
  <c r="N1984" i="1"/>
  <c r="M1984" i="1"/>
  <c r="T1983" i="1"/>
  <c r="S1983" i="1"/>
  <c r="R1983" i="1"/>
  <c r="Q1983" i="1"/>
  <c r="P1983" i="1"/>
  <c r="O1983" i="1"/>
  <c r="N1983" i="1"/>
  <c r="M1983" i="1"/>
  <c r="T1982" i="1"/>
  <c r="S1982" i="1"/>
  <c r="R1982" i="1"/>
  <c r="Q1982" i="1"/>
  <c r="P1982" i="1"/>
  <c r="O1982" i="1"/>
  <c r="N1982" i="1"/>
  <c r="M1982" i="1"/>
  <c r="T1981" i="1"/>
  <c r="S1981" i="1"/>
  <c r="R1981" i="1"/>
  <c r="Q1981" i="1"/>
  <c r="P1981" i="1"/>
  <c r="O1981" i="1"/>
  <c r="N1981" i="1"/>
  <c r="M1981" i="1"/>
  <c r="T1980" i="1"/>
  <c r="S1980" i="1"/>
  <c r="R1980" i="1"/>
  <c r="Q1980" i="1"/>
  <c r="P1980" i="1"/>
  <c r="O1980" i="1"/>
  <c r="N1980" i="1"/>
  <c r="M1980" i="1"/>
  <c r="T1979" i="1"/>
  <c r="S1979" i="1"/>
  <c r="R1979" i="1"/>
  <c r="Q1979" i="1"/>
  <c r="P1979" i="1"/>
  <c r="O1979" i="1"/>
  <c r="N1979" i="1"/>
  <c r="M1979" i="1"/>
  <c r="T1978" i="1"/>
  <c r="S1978" i="1"/>
  <c r="R1978" i="1"/>
  <c r="Q1978" i="1"/>
  <c r="P1978" i="1"/>
  <c r="O1978" i="1"/>
  <c r="N1978" i="1"/>
  <c r="M1978" i="1"/>
  <c r="T1977" i="1"/>
  <c r="S1977" i="1"/>
  <c r="R1977" i="1"/>
  <c r="Q1977" i="1"/>
  <c r="P1977" i="1"/>
  <c r="O1977" i="1"/>
  <c r="N1977" i="1"/>
  <c r="M1977" i="1"/>
  <c r="T1976" i="1"/>
  <c r="S1976" i="1"/>
  <c r="R1976" i="1"/>
  <c r="Q1976" i="1"/>
  <c r="P1976" i="1"/>
  <c r="O1976" i="1"/>
  <c r="N1976" i="1"/>
  <c r="M1976" i="1"/>
  <c r="T1975" i="1"/>
  <c r="S1975" i="1"/>
  <c r="R1975" i="1"/>
  <c r="Q1975" i="1"/>
  <c r="P1975" i="1"/>
  <c r="O1975" i="1"/>
  <c r="N1975" i="1"/>
  <c r="M1975" i="1"/>
  <c r="T1974" i="1"/>
  <c r="S1974" i="1"/>
  <c r="R1974" i="1"/>
  <c r="Q1974" i="1"/>
  <c r="P1974" i="1"/>
  <c r="O1974" i="1"/>
  <c r="N1974" i="1"/>
  <c r="M1974" i="1"/>
  <c r="T1973" i="1"/>
  <c r="S1973" i="1"/>
  <c r="R1973" i="1"/>
  <c r="Q1973" i="1"/>
  <c r="P1973" i="1"/>
  <c r="O1973" i="1"/>
  <c r="N1973" i="1"/>
  <c r="M1973" i="1"/>
  <c r="T1972" i="1"/>
  <c r="S1972" i="1"/>
  <c r="R1972" i="1"/>
  <c r="Q1972" i="1"/>
  <c r="P1972" i="1"/>
  <c r="O1972" i="1"/>
  <c r="N1972" i="1"/>
  <c r="M1972" i="1"/>
  <c r="T1971" i="1"/>
  <c r="S1971" i="1"/>
  <c r="R1971" i="1"/>
  <c r="Q1971" i="1"/>
  <c r="P1971" i="1"/>
  <c r="O1971" i="1"/>
  <c r="N1971" i="1"/>
  <c r="M1971" i="1"/>
  <c r="T1970" i="1"/>
  <c r="S1970" i="1"/>
  <c r="R1970" i="1"/>
  <c r="Q1970" i="1"/>
  <c r="P1970" i="1"/>
  <c r="O1970" i="1"/>
  <c r="N1970" i="1"/>
  <c r="M1970" i="1"/>
  <c r="T1969" i="1"/>
  <c r="S1969" i="1"/>
  <c r="R1969" i="1"/>
  <c r="Q1969" i="1"/>
  <c r="P1969" i="1"/>
  <c r="O1969" i="1"/>
  <c r="N1969" i="1"/>
  <c r="M1969" i="1"/>
  <c r="T1968" i="1"/>
  <c r="S1968" i="1"/>
  <c r="R1968" i="1"/>
  <c r="Q1968" i="1"/>
  <c r="P1968" i="1"/>
  <c r="O1968" i="1"/>
  <c r="N1968" i="1"/>
  <c r="M1968" i="1"/>
  <c r="T1967" i="1"/>
  <c r="S1967" i="1"/>
  <c r="R1967" i="1"/>
  <c r="Q1967" i="1"/>
  <c r="P1967" i="1"/>
  <c r="O1967" i="1"/>
  <c r="N1967" i="1"/>
  <c r="M1967" i="1"/>
  <c r="T1966" i="1"/>
  <c r="S1966" i="1"/>
  <c r="R1966" i="1"/>
  <c r="Q1966" i="1"/>
  <c r="P1966" i="1"/>
  <c r="O1966" i="1"/>
  <c r="N1966" i="1"/>
  <c r="M1966" i="1"/>
  <c r="T1965" i="1"/>
  <c r="S1965" i="1"/>
  <c r="R1965" i="1"/>
  <c r="Q1965" i="1"/>
  <c r="P1965" i="1"/>
  <c r="O1965" i="1"/>
  <c r="N1965" i="1"/>
  <c r="M1965" i="1"/>
  <c r="T1964" i="1"/>
  <c r="S1964" i="1"/>
  <c r="R1964" i="1"/>
  <c r="Q1964" i="1"/>
  <c r="P1964" i="1"/>
  <c r="O1964" i="1"/>
  <c r="N1964" i="1"/>
  <c r="M1964" i="1"/>
  <c r="T1963" i="1"/>
  <c r="S1963" i="1"/>
  <c r="R1963" i="1"/>
  <c r="Q1963" i="1"/>
  <c r="P1963" i="1"/>
  <c r="O1963" i="1"/>
  <c r="N1963" i="1"/>
  <c r="M1963" i="1"/>
  <c r="T1962" i="1"/>
  <c r="S1962" i="1"/>
  <c r="R1962" i="1"/>
  <c r="Q1962" i="1"/>
  <c r="P1962" i="1"/>
  <c r="O1962" i="1"/>
  <c r="N1962" i="1"/>
  <c r="M1962" i="1"/>
  <c r="T1961" i="1"/>
  <c r="S1961" i="1"/>
  <c r="R1961" i="1"/>
  <c r="Q1961" i="1"/>
  <c r="P1961" i="1"/>
  <c r="O1961" i="1"/>
  <c r="N1961" i="1"/>
  <c r="M1961" i="1"/>
  <c r="T1960" i="1"/>
  <c r="S1960" i="1"/>
  <c r="R1960" i="1"/>
  <c r="Q1960" i="1"/>
  <c r="P1960" i="1"/>
  <c r="O1960" i="1"/>
  <c r="N1960" i="1"/>
  <c r="M1960" i="1"/>
  <c r="T1959" i="1"/>
  <c r="S1959" i="1"/>
  <c r="R1959" i="1"/>
  <c r="Q1959" i="1"/>
  <c r="P1959" i="1"/>
  <c r="O1959" i="1"/>
  <c r="N1959" i="1"/>
  <c r="M1959" i="1"/>
  <c r="T1958" i="1"/>
  <c r="S1958" i="1"/>
  <c r="R1958" i="1"/>
  <c r="Q1958" i="1"/>
  <c r="P1958" i="1"/>
  <c r="O1958" i="1"/>
  <c r="N1958" i="1"/>
  <c r="M1958" i="1"/>
  <c r="T1957" i="1"/>
  <c r="S1957" i="1"/>
  <c r="R1957" i="1"/>
  <c r="Q1957" i="1"/>
  <c r="P1957" i="1"/>
  <c r="O1957" i="1"/>
  <c r="N1957" i="1"/>
  <c r="M1957" i="1"/>
  <c r="T1956" i="1"/>
  <c r="S1956" i="1"/>
  <c r="R1956" i="1"/>
  <c r="Q1956" i="1"/>
  <c r="P1956" i="1"/>
  <c r="O1956" i="1"/>
  <c r="N1956" i="1"/>
  <c r="M1956" i="1"/>
  <c r="T1955" i="1"/>
  <c r="S1955" i="1"/>
  <c r="R1955" i="1"/>
  <c r="Q1955" i="1"/>
  <c r="P1955" i="1"/>
  <c r="O1955" i="1"/>
  <c r="N1955" i="1"/>
  <c r="M1955" i="1"/>
  <c r="T1954" i="1"/>
  <c r="S1954" i="1"/>
  <c r="R1954" i="1"/>
  <c r="Q1954" i="1"/>
  <c r="P1954" i="1"/>
  <c r="O1954" i="1"/>
  <c r="N1954" i="1"/>
  <c r="M1954" i="1"/>
  <c r="T1953" i="1"/>
  <c r="S1953" i="1"/>
  <c r="R1953" i="1"/>
  <c r="Q1953" i="1"/>
  <c r="P1953" i="1"/>
  <c r="O1953" i="1"/>
  <c r="N1953" i="1"/>
  <c r="M1953" i="1"/>
  <c r="T1952" i="1"/>
  <c r="S1952" i="1"/>
  <c r="R1952" i="1"/>
  <c r="Q1952" i="1"/>
  <c r="P1952" i="1"/>
  <c r="O1952" i="1"/>
  <c r="N1952" i="1"/>
  <c r="M1952" i="1"/>
  <c r="T1951" i="1"/>
  <c r="S1951" i="1"/>
  <c r="R1951" i="1"/>
  <c r="Q1951" i="1"/>
  <c r="P1951" i="1"/>
  <c r="O1951" i="1"/>
  <c r="N1951" i="1"/>
  <c r="M1951" i="1"/>
  <c r="T1950" i="1"/>
  <c r="S1950" i="1"/>
  <c r="R1950" i="1"/>
  <c r="Q1950" i="1"/>
  <c r="P1950" i="1"/>
  <c r="O1950" i="1"/>
  <c r="N1950" i="1"/>
  <c r="M1950" i="1"/>
  <c r="T1949" i="1"/>
  <c r="S1949" i="1"/>
  <c r="R1949" i="1"/>
  <c r="Q1949" i="1"/>
  <c r="P1949" i="1"/>
  <c r="O1949" i="1"/>
  <c r="N1949" i="1"/>
  <c r="M1949" i="1"/>
  <c r="T1948" i="1"/>
  <c r="S1948" i="1"/>
  <c r="R1948" i="1"/>
  <c r="Q1948" i="1"/>
  <c r="P1948" i="1"/>
  <c r="O1948" i="1"/>
  <c r="N1948" i="1"/>
  <c r="M1948" i="1"/>
  <c r="T1947" i="1"/>
  <c r="S1947" i="1"/>
  <c r="R1947" i="1"/>
  <c r="Q1947" i="1"/>
  <c r="P1947" i="1"/>
  <c r="O1947" i="1"/>
  <c r="N1947" i="1"/>
  <c r="M1947" i="1"/>
  <c r="T1946" i="1"/>
  <c r="S1946" i="1"/>
  <c r="R1946" i="1"/>
  <c r="Q1946" i="1"/>
  <c r="P1946" i="1"/>
  <c r="O1946" i="1"/>
  <c r="N1946" i="1"/>
  <c r="M1946" i="1"/>
  <c r="T1945" i="1"/>
  <c r="S1945" i="1"/>
  <c r="R1945" i="1"/>
  <c r="Q1945" i="1"/>
  <c r="P1945" i="1"/>
  <c r="O1945" i="1"/>
  <c r="N1945" i="1"/>
  <c r="M1945" i="1"/>
  <c r="T1944" i="1"/>
  <c r="S1944" i="1"/>
  <c r="R1944" i="1"/>
  <c r="Q1944" i="1"/>
  <c r="P1944" i="1"/>
  <c r="O1944" i="1"/>
  <c r="N1944" i="1"/>
  <c r="M1944" i="1"/>
  <c r="T1943" i="1"/>
  <c r="S1943" i="1"/>
  <c r="R1943" i="1"/>
  <c r="Q1943" i="1"/>
  <c r="P1943" i="1"/>
  <c r="O1943" i="1"/>
  <c r="N1943" i="1"/>
  <c r="M1943" i="1"/>
  <c r="T1942" i="1"/>
  <c r="S1942" i="1"/>
  <c r="R1942" i="1"/>
  <c r="Q1942" i="1"/>
  <c r="P1942" i="1"/>
  <c r="O1942" i="1"/>
  <c r="N1942" i="1"/>
  <c r="M1942" i="1"/>
  <c r="T1941" i="1"/>
  <c r="S1941" i="1"/>
  <c r="R1941" i="1"/>
  <c r="Q1941" i="1"/>
  <c r="P1941" i="1"/>
  <c r="O1941" i="1"/>
  <c r="N1941" i="1"/>
  <c r="M1941" i="1"/>
  <c r="T1940" i="1"/>
  <c r="S1940" i="1"/>
  <c r="R1940" i="1"/>
  <c r="Q1940" i="1"/>
  <c r="P1940" i="1"/>
  <c r="O1940" i="1"/>
  <c r="N1940" i="1"/>
  <c r="M1940" i="1"/>
  <c r="T1939" i="1"/>
  <c r="S1939" i="1"/>
  <c r="R1939" i="1"/>
  <c r="Q1939" i="1"/>
  <c r="P1939" i="1"/>
  <c r="O1939" i="1"/>
  <c r="N1939" i="1"/>
  <c r="M1939" i="1"/>
  <c r="T1938" i="1"/>
  <c r="S1938" i="1"/>
  <c r="R1938" i="1"/>
  <c r="Q1938" i="1"/>
  <c r="P1938" i="1"/>
  <c r="O1938" i="1"/>
  <c r="N1938" i="1"/>
  <c r="M1938" i="1"/>
  <c r="T1937" i="1"/>
  <c r="S1937" i="1"/>
  <c r="R1937" i="1"/>
  <c r="Q1937" i="1"/>
  <c r="P1937" i="1"/>
  <c r="O1937" i="1"/>
  <c r="N1937" i="1"/>
  <c r="M1937" i="1"/>
  <c r="T1936" i="1"/>
  <c r="S1936" i="1"/>
  <c r="R1936" i="1"/>
  <c r="Q1936" i="1"/>
  <c r="P1936" i="1"/>
  <c r="O1936" i="1"/>
  <c r="N1936" i="1"/>
  <c r="M1936" i="1"/>
  <c r="T1935" i="1"/>
  <c r="S1935" i="1"/>
  <c r="R1935" i="1"/>
  <c r="Q1935" i="1"/>
  <c r="P1935" i="1"/>
  <c r="O1935" i="1"/>
  <c r="N1935" i="1"/>
  <c r="M1935" i="1"/>
  <c r="T1934" i="1"/>
  <c r="S1934" i="1"/>
  <c r="R1934" i="1"/>
  <c r="Q1934" i="1"/>
  <c r="P1934" i="1"/>
  <c r="O1934" i="1"/>
  <c r="N1934" i="1"/>
  <c r="M1934" i="1"/>
  <c r="T1933" i="1"/>
  <c r="S1933" i="1"/>
  <c r="R1933" i="1"/>
  <c r="Q1933" i="1"/>
  <c r="P1933" i="1"/>
  <c r="O1933" i="1"/>
  <c r="M1933" i="1"/>
  <c r="N1933" i="1" s="1"/>
  <c r="T1932" i="1"/>
  <c r="S1932" i="1"/>
  <c r="R1932" i="1"/>
  <c r="Q1932" i="1"/>
  <c r="P1932" i="1"/>
  <c r="O1932" i="1"/>
  <c r="M1932" i="1"/>
  <c r="N1932" i="1" s="1"/>
  <c r="T1931" i="1"/>
  <c r="S1931" i="1"/>
  <c r="R1931" i="1"/>
  <c r="Q1931" i="1"/>
  <c r="P1931" i="1"/>
  <c r="O1931" i="1"/>
  <c r="N1931" i="1"/>
  <c r="M1931" i="1"/>
  <c r="T1930" i="1"/>
  <c r="S1930" i="1"/>
  <c r="R1930" i="1"/>
  <c r="Q1930" i="1"/>
  <c r="P1930" i="1"/>
  <c r="O1930" i="1"/>
  <c r="N1930" i="1"/>
  <c r="M1930" i="1"/>
  <c r="T1929" i="1"/>
  <c r="S1929" i="1"/>
  <c r="R1929" i="1"/>
  <c r="Q1929" i="1"/>
  <c r="P1929" i="1"/>
  <c r="O1929" i="1"/>
  <c r="N1929" i="1"/>
  <c r="M1929" i="1"/>
  <c r="T1928" i="1"/>
  <c r="S1928" i="1"/>
  <c r="R1928" i="1"/>
  <c r="Q1928" i="1"/>
  <c r="P1928" i="1"/>
  <c r="O1928" i="1"/>
  <c r="N1928" i="1"/>
  <c r="M1928" i="1"/>
  <c r="T1927" i="1"/>
  <c r="S1927" i="1"/>
  <c r="R1927" i="1"/>
  <c r="Q1927" i="1"/>
  <c r="P1927" i="1"/>
  <c r="O1927" i="1"/>
  <c r="N1927" i="1"/>
  <c r="M1927" i="1"/>
  <c r="T1926" i="1"/>
  <c r="S1926" i="1"/>
  <c r="R1926" i="1"/>
  <c r="Q1926" i="1"/>
  <c r="P1926" i="1"/>
  <c r="O1926" i="1"/>
  <c r="N1926" i="1"/>
  <c r="M1926" i="1"/>
  <c r="T1925" i="1"/>
  <c r="S1925" i="1"/>
  <c r="R1925" i="1"/>
  <c r="Q1925" i="1"/>
  <c r="P1925" i="1"/>
  <c r="O1925" i="1"/>
  <c r="N1925" i="1"/>
  <c r="M1925" i="1"/>
  <c r="T1924" i="1"/>
  <c r="S1924" i="1"/>
  <c r="R1924" i="1"/>
  <c r="Q1924" i="1"/>
  <c r="P1924" i="1"/>
  <c r="O1924" i="1"/>
  <c r="N1924" i="1"/>
  <c r="M1924" i="1"/>
  <c r="T1923" i="1"/>
  <c r="S1923" i="1"/>
  <c r="R1923" i="1"/>
  <c r="Q1923" i="1"/>
  <c r="P1923" i="1"/>
  <c r="O1923" i="1"/>
  <c r="N1923" i="1"/>
  <c r="M1923" i="1"/>
  <c r="T1922" i="1"/>
  <c r="S1922" i="1"/>
  <c r="R1922" i="1"/>
  <c r="Q1922" i="1"/>
  <c r="P1922" i="1"/>
  <c r="O1922" i="1"/>
  <c r="N1922" i="1"/>
  <c r="M1922" i="1"/>
  <c r="T1921" i="1"/>
  <c r="S1921" i="1"/>
  <c r="R1921" i="1"/>
  <c r="Q1921" i="1"/>
  <c r="P1921" i="1"/>
  <c r="O1921" i="1"/>
  <c r="N1921" i="1"/>
  <c r="M1921" i="1"/>
  <c r="T1920" i="1"/>
  <c r="S1920" i="1"/>
  <c r="R1920" i="1"/>
  <c r="Q1920" i="1"/>
  <c r="P1920" i="1"/>
  <c r="O1920" i="1"/>
  <c r="N1920" i="1"/>
  <c r="M1920" i="1"/>
  <c r="T1919" i="1"/>
  <c r="S1919" i="1"/>
  <c r="R1919" i="1"/>
  <c r="Q1919" i="1"/>
  <c r="P1919" i="1"/>
  <c r="O1919" i="1"/>
  <c r="N1919" i="1"/>
  <c r="M1919" i="1"/>
  <c r="T1918" i="1"/>
  <c r="S1918" i="1"/>
  <c r="R1918" i="1"/>
  <c r="Q1918" i="1"/>
  <c r="P1918" i="1"/>
  <c r="O1918" i="1"/>
  <c r="N1918" i="1"/>
  <c r="M1918" i="1"/>
  <c r="T1917" i="1"/>
  <c r="S1917" i="1"/>
  <c r="R1917" i="1"/>
  <c r="Q1917" i="1"/>
  <c r="P1917" i="1"/>
  <c r="O1917" i="1"/>
  <c r="N1917" i="1"/>
  <c r="M1917" i="1"/>
  <c r="T1916" i="1"/>
  <c r="S1916" i="1"/>
  <c r="R1916" i="1"/>
  <c r="Q1916" i="1"/>
  <c r="P1916" i="1"/>
  <c r="O1916" i="1"/>
  <c r="N1916" i="1"/>
  <c r="M1916" i="1"/>
  <c r="T1915" i="1"/>
  <c r="S1915" i="1"/>
  <c r="R1915" i="1"/>
  <c r="Q1915" i="1"/>
  <c r="P1915" i="1"/>
  <c r="O1915" i="1"/>
  <c r="N1915" i="1"/>
  <c r="M1915" i="1"/>
  <c r="T1914" i="1"/>
  <c r="S1914" i="1"/>
  <c r="R1914" i="1"/>
  <c r="Q1914" i="1"/>
  <c r="P1914" i="1"/>
  <c r="O1914" i="1"/>
  <c r="N1914" i="1"/>
  <c r="M1914" i="1"/>
  <c r="T1913" i="1"/>
  <c r="S1913" i="1"/>
  <c r="R1913" i="1"/>
  <c r="Q1913" i="1"/>
  <c r="P1913" i="1"/>
  <c r="O1913" i="1"/>
  <c r="N1913" i="1"/>
  <c r="M1913" i="1"/>
  <c r="T1912" i="1"/>
  <c r="S1912" i="1"/>
  <c r="R1912" i="1"/>
  <c r="Q1912" i="1"/>
  <c r="P1912" i="1"/>
  <c r="O1912" i="1"/>
  <c r="N1912" i="1"/>
  <c r="M1912" i="1"/>
  <c r="T1911" i="1"/>
  <c r="S1911" i="1"/>
  <c r="R1911" i="1"/>
  <c r="Q1911" i="1"/>
  <c r="P1911" i="1"/>
  <c r="O1911" i="1"/>
  <c r="N1911" i="1"/>
  <c r="M1911" i="1"/>
  <c r="T1910" i="1"/>
  <c r="S1910" i="1"/>
  <c r="R1910" i="1"/>
  <c r="Q1910" i="1"/>
  <c r="P1910" i="1"/>
  <c r="O1910" i="1"/>
  <c r="N1910" i="1"/>
  <c r="M1910" i="1"/>
  <c r="T1909" i="1"/>
  <c r="S1909" i="1"/>
  <c r="R1909" i="1"/>
  <c r="Q1909" i="1"/>
  <c r="P1909" i="1"/>
  <c r="O1909" i="1"/>
  <c r="N1909" i="1"/>
  <c r="M1909" i="1"/>
  <c r="T1908" i="1"/>
  <c r="S1908" i="1"/>
  <c r="R1908" i="1"/>
  <c r="Q1908" i="1"/>
  <c r="P1908" i="1"/>
  <c r="O1908" i="1"/>
  <c r="N1908" i="1"/>
  <c r="M1908" i="1"/>
  <c r="T1907" i="1"/>
  <c r="S1907" i="1"/>
  <c r="R1907" i="1"/>
  <c r="Q1907" i="1"/>
  <c r="P1907" i="1"/>
  <c r="O1907" i="1"/>
  <c r="N1907" i="1"/>
  <c r="M1907" i="1"/>
  <c r="T1906" i="1"/>
  <c r="S1906" i="1"/>
  <c r="R1906" i="1"/>
  <c r="Q1906" i="1"/>
  <c r="P1906" i="1"/>
  <c r="O1906" i="1"/>
  <c r="N1906" i="1"/>
  <c r="M1906" i="1"/>
  <c r="T1905" i="1"/>
  <c r="S1905" i="1"/>
  <c r="R1905" i="1"/>
  <c r="Q1905" i="1"/>
  <c r="P1905" i="1"/>
  <c r="O1905" i="1"/>
  <c r="N1905" i="1"/>
  <c r="M1905" i="1"/>
  <c r="T1904" i="1"/>
  <c r="S1904" i="1"/>
  <c r="R1904" i="1"/>
  <c r="Q1904" i="1"/>
  <c r="P1904" i="1"/>
  <c r="O1904" i="1"/>
  <c r="N1904" i="1"/>
  <c r="M1904" i="1"/>
  <c r="T1903" i="1"/>
  <c r="S1903" i="1"/>
  <c r="R1903" i="1"/>
  <c r="Q1903" i="1"/>
  <c r="P1903" i="1"/>
  <c r="O1903" i="1"/>
  <c r="N1903" i="1"/>
  <c r="M1903" i="1"/>
  <c r="T1902" i="1"/>
  <c r="S1902" i="1"/>
  <c r="R1902" i="1"/>
  <c r="Q1902" i="1"/>
  <c r="P1902" i="1"/>
  <c r="O1902" i="1"/>
  <c r="N1902" i="1"/>
  <c r="M1902" i="1"/>
  <c r="T1901" i="1"/>
  <c r="S1901" i="1"/>
  <c r="R1901" i="1"/>
  <c r="Q1901" i="1"/>
  <c r="P1901" i="1"/>
  <c r="O1901" i="1"/>
  <c r="N1901" i="1"/>
  <c r="M1901" i="1"/>
  <c r="T1900" i="1"/>
  <c r="S1900" i="1"/>
  <c r="R1900" i="1"/>
  <c r="Q1900" i="1"/>
  <c r="P1900" i="1"/>
  <c r="O1900" i="1"/>
  <c r="N1900" i="1"/>
  <c r="M1900" i="1"/>
  <c r="T1899" i="1"/>
  <c r="S1899" i="1"/>
  <c r="R1899" i="1"/>
  <c r="Q1899" i="1"/>
  <c r="P1899" i="1"/>
  <c r="O1899" i="1"/>
  <c r="N1899" i="1"/>
  <c r="M1899" i="1"/>
  <c r="T1898" i="1"/>
  <c r="S1898" i="1"/>
  <c r="R1898" i="1"/>
  <c r="Q1898" i="1"/>
  <c r="P1898" i="1"/>
  <c r="O1898" i="1"/>
  <c r="N1898" i="1"/>
  <c r="M1898" i="1"/>
  <c r="T1897" i="1"/>
  <c r="S1897" i="1"/>
  <c r="R1897" i="1"/>
  <c r="Q1897" i="1"/>
  <c r="P1897" i="1"/>
  <c r="O1897" i="1"/>
  <c r="N1897" i="1"/>
  <c r="M1897" i="1"/>
  <c r="T1896" i="1"/>
  <c r="S1896" i="1"/>
  <c r="R1896" i="1"/>
  <c r="Q1896" i="1"/>
  <c r="P1896" i="1"/>
  <c r="O1896" i="1"/>
  <c r="N1896" i="1"/>
  <c r="M1896" i="1"/>
  <c r="T1895" i="1"/>
  <c r="S1895" i="1"/>
  <c r="R1895" i="1"/>
  <c r="Q1895" i="1"/>
  <c r="P1895" i="1"/>
  <c r="O1895" i="1"/>
  <c r="N1895" i="1"/>
  <c r="M1895" i="1"/>
  <c r="T1894" i="1"/>
  <c r="S1894" i="1"/>
  <c r="R1894" i="1"/>
  <c r="Q1894" i="1"/>
  <c r="P1894" i="1"/>
  <c r="O1894" i="1"/>
  <c r="N1894" i="1"/>
  <c r="M1894" i="1"/>
  <c r="T1893" i="1"/>
  <c r="S1893" i="1"/>
  <c r="R1893" i="1"/>
  <c r="Q1893" i="1"/>
  <c r="P1893" i="1"/>
  <c r="O1893" i="1"/>
  <c r="N1893" i="1"/>
  <c r="M1893" i="1"/>
  <c r="T1892" i="1"/>
  <c r="S1892" i="1"/>
  <c r="R1892" i="1"/>
  <c r="Q1892" i="1"/>
  <c r="P1892" i="1"/>
  <c r="O1892" i="1"/>
  <c r="N1892" i="1"/>
  <c r="M1892" i="1"/>
  <c r="T1891" i="1"/>
  <c r="S1891" i="1"/>
  <c r="R1891" i="1"/>
  <c r="Q1891" i="1"/>
  <c r="P1891" i="1"/>
  <c r="O1891" i="1"/>
  <c r="N1891" i="1"/>
  <c r="M1891" i="1"/>
  <c r="T1890" i="1"/>
  <c r="S1890" i="1"/>
  <c r="R1890" i="1"/>
  <c r="Q1890" i="1"/>
  <c r="P1890" i="1"/>
  <c r="O1890" i="1"/>
  <c r="N1890" i="1"/>
  <c r="M1890" i="1"/>
  <c r="T1889" i="1"/>
  <c r="S1889" i="1"/>
  <c r="R1889" i="1"/>
  <c r="Q1889" i="1"/>
  <c r="P1889" i="1"/>
  <c r="O1889" i="1"/>
  <c r="N1889" i="1"/>
  <c r="M1889" i="1"/>
  <c r="T1888" i="1"/>
  <c r="S1888" i="1"/>
  <c r="R1888" i="1"/>
  <c r="Q1888" i="1"/>
  <c r="P1888" i="1"/>
  <c r="O1888" i="1"/>
  <c r="N1888" i="1"/>
  <c r="M1888" i="1"/>
  <c r="T1887" i="1"/>
  <c r="S1887" i="1"/>
  <c r="R1887" i="1"/>
  <c r="Q1887" i="1"/>
  <c r="P1887" i="1"/>
  <c r="O1887" i="1"/>
  <c r="N1887" i="1"/>
  <c r="M1887" i="1"/>
  <c r="T1886" i="1"/>
  <c r="S1886" i="1"/>
  <c r="R1886" i="1"/>
  <c r="Q1886" i="1"/>
  <c r="P1886" i="1"/>
  <c r="O1886" i="1"/>
  <c r="N1886" i="1"/>
  <c r="M1886" i="1"/>
  <c r="T1885" i="1"/>
  <c r="S1885" i="1"/>
  <c r="R1885" i="1"/>
  <c r="Q1885" i="1"/>
  <c r="P1885" i="1"/>
  <c r="O1885" i="1"/>
  <c r="N1885" i="1"/>
  <c r="M1885" i="1"/>
  <c r="T1884" i="1"/>
  <c r="S1884" i="1"/>
  <c r="R1884" i="1"/>
  <c r="Q1884" i="1"/>
  <c r="P1884" i="1"/>
  <c r="O1884" i="1"/>
  <c r="N1884" i="1"/>
  <c r="M1884" i="1"/>
  <c r="T1883" i="1"/>
  <c r="S1883" i="1"/>
  <c r="R1883" i="1"/>
  <c r="Q1883" i="1"/>
  <c r="P1883" i="1"/>
  <c r="O1883" i="1"/>
  <c r="N1883" i="1"/>
  <c r="M1883" i="1"/>
  <c r="T1882" i="1"/>
  <c r="S1882" i="1"/>
  <c r="R1882" i="1"/>
  <c r="Q1882" i="1"/>
  <c r="P1882" i="1"/>
  <c r="O1882" i="1"/>
  <c r="N1882" i="1"/>
  <c r="M1882" i="1"/>
  <c r="T1881" i="1"/>
  <c r="S1881" i="1"/>
  <c r="R1881" i="1"/>
  <c r="Q1881" i="1"/>
  <c r="P1881" i="1"/>
  <c r="O1881" i="1"/>
  <c r="N1881" i="1"/>
  <c r="M1881" i="1"/>
  <c r="T1880" i="1"/>
  <c r="S1880" i="1"/>
  <c r="R1880" i="1"/>
  <c r="Q1880" i="1"/>
  <c r="P1880" i="1"/>
  <c r="O1880" i="1"/>
  <c r="N1880" i="1"/>
  <c r="M1880" i="1"/>
  <c r="T1879" i="1"/>
  <c r="S1879" i="1"/>
  <c r="R1879" i="1"/>
  <c r="Q1879" i="1"/>
  <c r="P1879" i="1"/>
  <c r="O1879" i="1"/>
  <c r="N1879" i="1"/>
  <c r="M1879" i="1"/>
  <c r="T1878" i="1"/>
  <c r="S1878" i="1"/>
  <c r="R1878" i="1"/>
  <c r="Q1878" i="1"/>
  <c r="P1878" i="1"/>
  <c r="O1878" i="1"/>
  <c r="N1878" i="1"/>
  <c r="M1878" i="1"/>
  <c r="T1877" i="1"/>
  <c r="S1877" i="1"/>
  <c r="R1877" i="1"/>
  <c r="Q1877" i="1"/>
  <c r="P1877" i="1"/>
  <c r="O1877" i="1"/>
  <c r="N1877" i="1"/>
  <c r="M1877" i="1"/>
  <c r="T1876" i="1"/>
  <c r="S1876" i="1"/>
  <c r="R1876" i="1"/>
  <c r="Q1876" i="1"/>
  <c r="P1876" i="1"/>
  <c r="O1876" i="1"/>
  <c r="N1876" i="1"/>
  <c r="M1876" i="1"/>
  <c r="T1875" i="1"/>
  <c r="S1875" i="1"/>
  <c r="R1875" i="1"/>
  <c r="Q1875" i="1"/>
  <c r="P1875" i="1"/>
  <c r="O1875" i="1"/>
  <c r="N1875" i="1"/>
  <c r="M1875" i="1"/>
  <c r="T1874" i="1"/>
  <c r="S1874" i="1"/>
  <c r="R1874" i="1"/>
  <c r="Q1874" i="1"/>
  <c r="P1874" i="1"/>
  <c r="O1874" i="1"/>
  <c r="N1874" i="1"/>
  <c r="M1874" i="1"/>
  <c r="T1873" i="1"/>
  <c r="S1873" i="1"/>
  <c r="R1873" i="1"/>
  <c r="Q1873" i="1"/>
  <c r="P1873" i="1"/>
  <c r="O1873" i="1"/>
  <c r="N1873" i="1"/>
  <c r="M1873" i="1"/>
  <c r="T1872" i="1"/>
  <c r="S1872" i="1"/>
  <c r="R1872" i="1"/>
  <c r="Q1872" i="1"/>
  <c r="P1872" i="1"/>
  <c r="O1872" i="1"/>
  <c r="N1872" i="1"/>
  <c r="M1872" i="1"/>
  <c r="T1871" i="1"/>
  <c r="S1871" i="1"/>
  <c r="R1871" i="1"/>
  <c r="Q1871" i="1"/>
  <c r="P1871" i="1"/>
  <c r="O1871" i="1"/>
  <c r="N1871" i="1"/>
  <c r="M1871" i="1"/>
  <c r="T1870" i="1"/>
  <c r="S1870" i="1"/>
  <c r="R1870" i="1"/>
  <c r="Q1870" i="1"/>
  <c r="P1870" i="1"/>
  <c r="O1870" i="1"/>
  <c r="N1870" i="1"/>
  <c r="M1870" i="1"/>
  <c r="T1869" i="1"/>
  <c r="S1869" i="1"/>
  <c r="R1869" i="1"/>
  <c r="Q1869" i="1"/>
  <c r="P1869" i="1"/>
  <c r="O1869" i="1"/>
  <c r="N1869" i="1"/>
  <c r="M1869" i="1"/>
  <c r="T1868" i="1"/>
  <c r="S1868" i="1"/>
  <c r="R1868" i="1"/>
  <c r="Q1868" i="1"/>
  <c r="P1868" i="1"/>
  <c r="O1868" i="1"/>
  <c r="N1868" i="1"/>
  <c r="M1868" i="1"/>
  <c r="T1867" i="1"/>
  <c r="S1867" i="1"/>
  <c r="R1867" i="1"/>
  <c r="Q1867" i="1"/>
  <c r="P1867" i="1"/>
  <c r="O1867" i="1"/>
  <c r="N1867" i="1"/>
  <c r="M1867" i="1"/>
  <c r="T1866" i="1"/>
  <c r="S1866" i="1"/>
  <c r="R1866" i="1"/>
  <c r="Q1866" i="1"/>
  <c r="P1866" i="1"/>
  <c r="O1866" i="1"/>
  <c r="N1866" i="1"/>
  <c r="M1866" i="1"/>
  <c r="T1865" i="1"/>
  <c r="S1865" i="1"/>
  <c r="R1865" i="1"/>
  <c r="Q1865" i="1"/>
  <c r="P1865" i="1"/>
  <c r="O1865" i="1"/>
  <c r="N1865" i="1"/>
  <c r="M1865" i="1"/>
  <c r="T1864" i="1"/>
  <c r="S1864" i="1"/>
  <c r="R1864" i="1"/>
  <c r="Q1864" i="1"/>
  <c r="P1864" i="1"/>
  <c r="O1864" i="1"/>
  <c r="N1864" i="1"/>
  <c r="M1864" i="1"/>
  <c r="T1863" i="1"/>
  <c r="S1863" i="1"/>
  <c r="R1863" i="1"/>
  <c r="Q1863" i="1"/>
  <c r="P1863" i="1"/>
  <c r="O1863" i="1"/>
  <c r="N1863" i="1"/>
  <c r="M1863" i="1"/>
  <c r="T1862" i="1"/>
  <c r="S1862" i="1"/>
  <c r="R1862" i="1"/>
  <c r="Q1862" i="1"/>
  <c r="P1862" i="1"/>
  <c r="O1862" i="1"/>
  <c r="N1862" i="1"/>
  <c r="M1862" i="1"/>
  <c r="T1861" i="1"/>
  <c r="S1861" i="1"/>
  <c r="R1861" i="1"/>
  <c r="Q1861" i="1"/>
  <c r="P1861" i="1"/>
  <c r="O1861" i="1"/>
  <c r="N1861" i="1"/>
  <c r="M1861" i="1"/>
  <c r="T1860" i="1"/>
  <c r="S1860" i="1"/>
  <c r="R1860" i="1"/>
  <c r="Q1860" i="1"/>
  <c r="P1860" i="1"/>
  <c r="O1860" i="1"/>
  <c r="N1860" i="1"/>
  <c r="M1860" i="1"/>
  <c r="T1859" i="1"/>
  <c r="S1859" i="1"/>
  <c r="R1859" i="1"/>
  <c r="Q1859" i="1"/>
  <c r="P1859" i="1"/>
  <c r="O1859" i="1"/>
  <c r="N1859" i="1"/>
  <c r="M1859" i="1"/>
  <c r="T1858" i="1"/>
  <c r="S1858" i="1"/>
  <c r="R1858" i="1"/>
  <c r="Q1858" i="1"/>
  <c r="P1858" i="1"/>
  <c r="O1858" i="1"/>
  <c r="N1858" i="1"/>
  <c r="M1858" i="1"/>
  <c r="T1857" i="1"/>
  <c r="S1857" i="1"/>
  <c r="R1857" i="1"/>
  <c r="Q1857" i="1"/>
  <c r="P1857" i="1"/>
  <c r="O1857" i="1"/>
  <c r="N1857" i="1"/>
  <c r="M1857" i="1"/>
  <c r="T1856" i="1"/>
  <c r="S1856" i="1"/>
  <c r="R1856" i="1"/>
  <c r="Q1856" i="1"/>
  <c r="P1856" i="1"/>
  <c r="O1856" i="1"/>
  <c r="N1856" i="1"/>
  <c r="M1856" i="1"/>
  <c r="T1855" i="1"/>
  <c r="S1855" i="1"/>
  <c r="R1855" i="1"/>
  <c r="Q1855" i="1"/>
  <c r="P1855" i="1"/>
  <c r="O1855" i="1"/>
  <c r="N1855" i="1"/>
  <c r="M1855" i="1"/>
  <c r="T1854" i="1"/>
  <c r="S1854" i="1"/>
  <c r="R1854" i="1"/>
  <c r="Q1854" i="1"/>
  <c r="P1854" i="1"/>
  <c r="O1854" i="1"/>
  <c r="N1854" i="1"/>
  <c r="M1854" i="1"/>
  <c r="T1853" i="1"/>
  <c r="S1853" i="1"/>
  <c r="R1853" i="1"/>
  <c r="Q1853" i="1"/>
  <c r="P1853" i="1"/>
  <c r="O1853" i="1"/>
  <c r="N1853" i="1"/>
  <c r="M1853" i="1"/>
  <c r="T1852" i="1"/>
  <c r="S1852" i="1"/>
  <c r="R1852" i="1"/>
  <c r="Q1852" i="1"/>
  <c r="P1852" i="1"/>
  <c r="O1852" i="1"/>
  <c r="N1852" i="1"/>
  <c r="M1852" i="1"/>
  <c r="T1851" i="1"/>
  <c r="S1851" i="1"/>
  <c r="R1851" i="1"/>
  <c r="Q1851" i="1"/>
  <c r="P1851" i="1"/>
  <c r="O1851" i="1"/>
  <c r="N1851" i="1"/>
  <c r="M1851" i="1"/>
  <c r="T1850" i="1"/>
  <c r="S1850" i="1"/>
  <c r="R1850" i="1"/>
  <c r="Q1850" i="1"/>
  <c r="P1850" i="1"/>
  <c r="O1850" i="1"/>
  <c r="N1850" i="1"/>
  <c r="M1850" i="1"/>
  <c r="T1849" i="1"/>
  <c r="S1849" i="1"/>
  <c r="R1849" i="1"/>
  <c r="Q1849" i="1"/>
  <c r="P1849" i="1"/>
  <c r="O1849" i="1"/>
  <c r="N1849" i="1"/>
  <c r="M1849" i="1"/>
  <c r="T1848" i="1"/>
  <c r="S1848" i="1"/>
  <c r="R1848" i="1"/>
  <c r="Q1848" i="1"/>
  <c r="P1848" i="1"/>
  <c r="O1848" i="1"/>
  <c r="N1848" i="1"/>
  <c r="M1848" i="1"/>
  <c r="T1847" i="1"/>
  <c r="S1847" i="1"/>
  <c r="R1847" i="1"/>
  <c r="Q1847" i="1"/>
  <c r="P1847" i="1"/>
  <c r="O1847" i="1"/>
  <c r="N1847" i="1"/>
  <c r="M1847" i="1"/>
  <c r="T1846" i="1"/>
  <c r="S1846" i="1"/>
  <c r="R1846" i="1"/>
  <c r="Q1846" i="1"/>
  <c r="P1846" i="1"/>
  <c r="O1846" i="1"/>
  <c r="N1846" i="1"/>
  <c r="M1846" i="1"/>
  <c r="T1845" i="1"/>
  <c r="S1845" i="1"/>
  <c r="R1845" i="1"/>
  <c r="Q1845" i="1"/>
  <c r="P1845" i="1"/>
  <c r="O1845" i="1"/>
  <c r="N1845" i="1"/>
  <c r="M1845" i="1"/>
  <c r="T1844" i="1"/>
  <c r="S1844" i="1"/>
  <c r="R1844" i="1"/>
  <c r="Q1844" i="1"/>
  <c r="P1844" i="1"/>
  <c r="O1844" i="1"/>
  <c r="N1844" i="1"/>
  <c r="M1844" i="1"/>
  <c r="T1843" i="1"/>
  <c r="S1843" i="1"/>
  <c r="R1843" i="1"/>
  <c r="Q1843" i="1"/>
  <c r="P1843" i="1"/>
  <c r="O1843" i="1"/>
  <c r="N1843" i="1"/>
  <c r="M1843" i="1"/>
  <c r="T1842" i="1"/>
  <c r="S1842" i="1"/>
  <c r="R1842" i="1"/>
  <c r="Q1842" i="1"/>
  <c r="P1842" i="1"/>
  <c r="O1842" i="1"/>
  <c r="N1842" i="1"/>
  <c r="M1842" i="1"/>
  <c r="T1841" i="1"/>
  <c r="S1841" i="1"/>
  <c r="R1841" i="1"/>
  <c r="Q1841" i="1"/>
  <c r="P1841" i="1"/>
  <c r="O1841" i="1"/>
  <c r="N1841" i="1"/>
  <c r="M1841" i="1"/>
  <c r="T1840" i="1"/>
  <c r="S1840" i="1"/>
  <c r="R1840" i="1"/>
  <c r="Q1840" i="1"/>
  <c r="P1840" i="1"/>
  <c r="O1840" i="1"/>
  <c r="N1840" i="1"/>
  <c r="M1840" i="1"/>
  <c r="T1839" i="1"/>
  <c r="S1839" i="1"/>
  <c r="R1839" i="1"/>
  <c r="Q1839" i="1"/>
  <c r="P1839" i="1"/>
  <c r="O1839" i="1"/>
  <c r="N1839" i="1"/>
  <c r="M1839" i="1"/>
  <c r="T1838" i="1"/>
  <c r="S1838" i="1"/>
  <c r="R1838" i="1"/>
  <c r="Q1838" i="1"/>
  <c r="P1838" i="1"/>
  <c r="O1838" i="1"/>
  <c r="N1838" i="1"/>
  <c r="M1838" i="1"/>
  <c r="T1837" i="1"/>
  <c r="S1837" i="1"/>
  <c r="R1837" i="1"/>
  <c r="Q1837" i="1"/>
  <c r="P1837" i="1"/>
  <c r="O1837" i="1"/>
  <c r="N1837" i="1"/>
  <c r="M1837" i="1"/>
  <c r="T1836" i="1"/>
  <c r="S1836" i="1"/>
  <c r="R1836" i="1"/>
  <c r="Q1836" i="1"/>
  <c r="P1836" i="1"/>
  <c r="O1836" i="1"/>
  <c r="M1836" i="1"/>
  <c r="N1836" i="1" s="1"/>
  <c r="T1835" i="1"/>
  <c r="S1835" i="1"/>
  <c r="R1835" i="1"/>
  <c r="Q1835" i="1"/>
  <c r="P1835" i="1"/>
  <c r="O1835" i="1"/>
  <c r="M1835" i="1"/>
  <c r="N1835" i="1" s="1"/>
  <c r="T1834" i="1"/>
  <c r="S1834" i="1"/>
  <c r="R1834" i="1"/>
  <c r="Q1834" i="1"/>
  <c r="P1834" i="1"/>
  <c r="O1834" i="1"/>
  <c r="M1834" i="1"/>
  <c r="N1834" i="1" s="1"/>
  <c r="T1833" i="1"/>
  <c r="S1833" i="1"/>
  <c r="R1833" i="1"/>
  <c r="Q1833" i="1"/>
  <c r="P1833" i="1"/>
  <c r="O1833" i="1"/>
  <c r="M1833" i="1"/>
  <c r="N1833" i="1" s="1"/>
  <c r="T1832" i="1"/>
  <c r="S1832" i="1"/>
  <c r="R1832" i="1"/>
  <c r="Q1832" i="1"/>
  <c r="P1832" i="1"/>
  <c r="O1832" i="1"/>
  <c r="M1832" i="1"/>
  <c r="N1832" i="1" s="1"/>
  <c r="T1831" i="1"/>
  <c r="S1831" i="1"/>
  <c r="R1831" i="1"/>
  <c r="Q1831" i="1"/>
  <c r="P1831" i="1"/>
  <c r="O1831" i="1"/>
  <c r="M1831" i="1"/>
  <c r="N1831" i="1" s="1"/>
  <c r="T1830" i="1"/>
  <c r="S1830" i="1"/>
  <c r="R1830" i="1"/>
  <c r="Q1830" i="1"/>
  <c r="P1830" i="1"/>
  <c r="O1830" i="1"/>
  <c r="M1830" i="1"/>
  <c r="N1830" i="1" s="1"/>
  <c r="T1829" i="1"/>
  <c r="S1829" i="1"/>
  <c r="R1829" i="1"/>
  <c r="Q1829" i="1"/>
  <c r="P1829" i="1"/>
  <c r="O1829" i="1"/>
  <c r="M1829" i="1"/>
  <c r="N1829" i="1" s="1"/>
  <c r="T1828" i="1"/>
  <c r="S1828" i="1"/>
  <c r="R1828" i="1"/>
  <c r="Q1828" i="1"/>
  <c r="P1828" i="1"/>
  <c r="O1828" i="1"/>
  <c r="M1828" i="1"/>
  <c r="N1828" i="1" s="1"/>
  <c r="T1827" i="1"/>
  <c r="S1827" i="1"/>
  <c r="R1827" i="1"/>
  <c r="Q1827" i="1"/>
  <c r="P1827" i="1"/>
  <c r="O1827" i="1"/>
  <c r="M1827" i="1"/>
  <c r="N1827" i="1" s="1"/>
  <c r="T1826" i="1"/>
  <c r="S1826" i="1"/>
  <c r="R1826" i="1"/>
  <c r="Q1826" i="1"/>
  <c r="P1826" i="1"/>
  <c r="O1826" i="1"/>
  <c r="M1826" i="1"/>
  <c r="N1826" i="1" s="1"/>
  <c r="T1825" i="1"/>
  <c r="S1825" i="1"/>
  <c r="R1825" i="1"/>
  <c r="Q1825" i="1"/>
  <c r="P1825" i="1"/>
  <c r="O1825" i="1"/>
  <c r="N1825" i="1"/>
  <c r="M1825" i="1"/>
  <c r="T1824" i="1"/>
  <c r="S1824" i="1"/>
  <c r="R1824" i="1"/>
  <c r="Q1824" i="1"/>
  <c r="P1824" i="1"/>
  <c r="O1824" i="1"/>
  <c r="N1824" i="1"/>
  <c r="M1824" i="1"/>
  <c r="T1823" i="1"/>
  <c r="S1823" i="1"/>
  <c r="R1823" i="1"/>
  <c r="Q1823" i="1"/>
  <c r="P1823" i="1"/>
  <c r="O1823" i="1"/>
  <c r="N1823" i="1"/>
  <c r="M1823" i="1"/>
  <c r="T1822" i="1"/>
  <c r="S1822" i="1"/>
  <c r="R1822" i="1"/>
  <c r="Q1822" i="1"/>
  <c r="P1822" i="1"/>
  <c r="O1822" i="1"/>
  <c r="N1822" i="1"/>
  <c r="M1822" i="1"/>
  <c r="T1821" i="1"/>
  <c r="S1821" i="1"/>
  <c r="R1821" i="1"/>
  <c r="Q1821" i="1"/>
  <c r="P1821" i="1"/>
  <c r="O1821" i="1"/>
  <c r="N1821" i="1"/>
  <c r="M1821" i="1"/>
  <c r="T1820" i="1"/>
  <c r="S1820" i="1"/>
  <c r="R1820" i="1"/>
  <c r="Q1820" i="1"/>
  <c r="P1820" i="1"/>
  <c r="O1820" i="1"/>
  <c r="N1820" i="1"/>
  <c r="M1820" i="1"/>
  <c r="T1819" i="1"/>
  <c r="S1819" i="1"/>
  <c r="R1819" i="1"/>
  <c r="Q1819" i="1"/>
  <c r="P1819" i="1"/>
  <c r="O1819" i="1"/>
  <c r="N1819" i="1"/>
  <c r="M1819" i="1"/>
  <c r="T1818" i="1"/>
  <c r="S1818" i="1"/>
  <c r="R1818" i="1"/>
  <c r="Q1818" i="1"/>
  <c r="P1818" i="1"/>
  <c r="O1818" i="1"/>
  <c r="N1818" i="1"/>
  <c r="M1818" i="1"/>
  <c r="T1817" i="1"/>
  <c r="S1817" i="1"/>
  <c r="R1817" i="1"/>
  <c r="Q1817" i="1"/>
  <c r="P1817" i="1"/>
  <c r="O1817" i="1"/>
  <c r="N1817" i="1"/>
  <c r="M1817" i="1"/>
  <c r="T1816" i="1"/>
  <c r="S1816" i="1"/>
  <c r="R1816" i="1"/>
  <c r="Q1816" i="1"/>
  <c r="P1816" i="1"/>
  <c r="O1816" i="1"/>
  <c r="N1816" i="1"/>
  <c r="M1816" i="1"/>
  <c r="T1815" i="1"/>
  <c r="S1815" i="1"/>
  <c r="R1815" i="1"/>
  <c r="Q1815" i="1"/>
  <c r="P1815" i="1"/>
  <c r="O1815" i="1"/>
  <c r="N1815" i="1"/>
  <c r="M1815" i="1"/>
  <c r="T1814" i="1"/>
  <c r="S1814" i="1"/>
  <c r="R1814" i="1"/>
  <c r="Q1814" i="1"/>
  <c r="P1814" i="1"/>
  <c r="O1814" i="1"/>
  <c r="N1814" i="1"/>
  <c r="M1814" i="1"/>
  <c r="T1813" i="1"/>
  <c r="S1813" i="1"/>
  <c r="R1813" i="1"/>
  <c r="Q1813" i="1"/>
  <c r="P1813" i="1"/>
  <c r="O1813" i="1"/>
  <c r="N1813" i="1"/>
  <c r="M1813" i="1"/>
  <c r="T1812" i="1"/>
  <c r="S1812" i="1"/>
  <c r="R1812" i="1"/>
  <c r="Q1812" i="1"/>
  <c r="P1812" i="1"/>
  <c r="O1812" i="1"/>
  <c r="N1812" i="1"/>
  <c r="M1812" i="1"/>
  <c r="T1811" i="1"/>
  <c r="S1811" i="1"/>
  <c r="R1811" i="1"/>
  <c r="Q1811" i="1"/>
  <c r="P1811" i="1"/>
  <c r="O1811" i="1"/>
  <c r="N1811" i="1"/>
  <c r="M1811" i="1"/>
  <c r="T1810" i="1"/>
  <c r="S1810" i="1"/>
  <c r="R1810" i="1"/>
  <c r="Q1810" i="1"/>
  <c r="P1810" i="1"/>
  <c r="O1810" i="1"/>
  <c r="N1810" i="1"/>
  <c r="M1810" i="1"/>
  <c r="T1809" i="1"/>
  <c r="S1809" i="1"/>
  <c r="R1809" i="1"/>
  <c r="Q1809" i="1"/>
  <c r="P1809" i="1"/>
  <c r="O1809" i="1"/>
  <c r="N1809" i="1"/>
  <c r="M1809" i="1"/>
  <c r="T1808" i="1"/>
  <c r="S1808" i="1"/>
  <c r="R1808" i="1"/>
  <c r="Q1808" i="1"/>
  <c r="P1808" i="1"/>
  <c r="O1808" i="1"/>
  <c r="N1808" i="1"/>
  <c r="M1808" i="1"/>
  <c r="T1807" i="1"/>
  <c r="S1807" i="1"/>
  <c r="R1807" i="1"/>
  <c r="Q1807" i="1"/>
  <c r="P1807" i="1"/>
  <c r="O1807" i="1"/>
  <c r="N1807" i="1"/>
  <c r="M1807" i="1"/>
  <c r="T1806" i="1"/>
  <c r="S1806" i="1"/>
  <c r="R1806" i="1"/>
  <c r="Q1806" i="1"/>
  <c r="P1806" i="1"/>
  <c r="O1806" i="1"/>
  <c r="N1806" i="1"/>
  <c r="M1806" i="1"/>
  <c r="T1805" i="1"/>
  <c r="S1805" i="1"/>
  <c r="R1805" i="1"/>
  <c r="Q1805" i="1"/>
  <c r="P1805" i="1"/>
  <c r="O1805" i="1"/>
  <c r="N1805" i="1"/>
  <c r="M1805" i="1"/>
  <c r="T1804" i="1"/>
  <c r="S1804" i="1"/>
  <c r="R1804" i="1"/>
  <c r="Q1804" i="1"/>
  <c r="P1804" i="1"/>
  <c r="O1804" i="1"/>
  <c r="N1804" i="1"/>
  <c r="M1804" i="1"/>
  <c r="T1803" i="1"/>
  <c r="S1803" i="1"/>
  <c r="R1803" i="1"/>
  <c r="Q1803" i="1"/>
  <c r="P1803" i="1"/>
  <c r="O1803" i="1"/>
  <c r="N1803" i="1"/>
  <c r="M1803" i="1"/>
  <c r="T1802" i="1"/>
  <c r="S1802" i="1"/>
  <c r="R1802" i="1"/>
  <c r="Q1802" i="1"/>
  <c r="P1802" i="1"/>
  <c r="O1802" i="1"/>
  <c r="N1802" i="1"/>
  <c r="M1802" i="1"/>
  <c r="T1801" i="1"/>
  <c r="S1801" i="1"/>
  <c r="R1801" i="1"/>
  <c r="Q1801" i="1"/>
  <c r="P1801" i="1"/>
  <c r="O1801" i="1"/>
  <c r="N1801" i="1"/>
  <c r="M1801" i="1"/>
  <c r="T1800" i="1"/>
  <c r="S1800" i="1"/>
  <c r="R1800" i="1"/>
  <c r="Q1800" i="1"/>
  <c r="P1800" i="1"/>
  <c r="O1800" i="1"/>
  <c r="N1800" i="1"/>
  <c r="M1800" i="1"/>
  <c r="T1799" i="1"/>
  <c r="S1799" i="1"/>
  <c r="R1799" i="1"/>
  <c r="Q1799" i="1"/>
  <c r="P1799" i="1"/>
  <c r="O1799" i="1"/>
  <c r="N1799" i="1"/>
  <c r="M1799" i="1"/>
  <c r="T1798" i="1"/>
  <c r="S1798" i="1"/>
  <c r="R1798" i="1"/>
  <c r="Q1798" i="1"/>
  <c r="P1798" i="1"/>
  <c r="O1798" i="1"/>
  <c r="N1798" i="1"/>
  <c r="M1798" i="1"/>
  <c r="T1797" i="1"/>
  <c r="S1797" i="1"/>
  <c r="R1797" i="1"/>
  <c r="Q1797" i="1"/>
  <c r="P1797" i="1"/>
  <c r="O1797" i="1"/>
  <c r="N1797" i="1"/>
  <c r="M1797" i="1"/>
  <c r="T1796" i="1"/>
  <c r="S1796" i="1"/>
  <c r="R1796" i="1"/>
  <c r="Q1796" i="1"/>
  <c r="P1796" i="1"/>
  <c r="O1796" i="1"/>
  <c r="N1796" i="1"/>
  <c r="M1796" i="1"/>
  <c r="T1795" i="1"/>
  <c r="S1795" i="1"/>
  <c r="R1795" i="1"/>
  <c r="Q1795" i="1"/>
  <c r="P1795" i="1"/>
  <c r="O1795" i="1"/>
  <c r="N1795" i="1"/>
  <c r="M1795" i="1"/>
  <c r="T1794" i="1"/>
  <c r="S1794" i="1"/>
  <c r="R1794" i="1"/>
  <c r="Q1794" i="1"/>
  <c r="P1794" i="1"/>
  <c r="O1794" i="1"/>
  <c r="N1794" i="1"/>
  <c r="M1794" i="1"/>
  <c r="T1793" i="1"/>
  <c r="S1793" i="1"/>
  <c r="R1793" i="1"/>
  <c r="Q1793" i="1"/>
  <c r="P1793" i="1"/>
  <c r="O1793" i="1"/>
  <c r="N1793" i="1"/>
  <c r="M1793" i="1"/>
  <c r="T1792" i="1"/>
  <c r="S1792" i="1"/>
  <c r="R1792" i="1"/>
  <c r="Q1792" i="1"/>
  <c r="P1792" i="1"/>
  <c r="O1792" i="1"/>
  <c r="M1792" i="1"/>
  <c r="N1792" i="1" s="1"/>
  <c r="T1791" i="1"/>
  <c r="S1791" i="1"/>
  <c r="R1791" i="1"/>
  <c r="Q1791" i="1"/>
  <c r="P1791" i="1"/>
  <c r="O1791" i="1"/>
  <c r="M1791" i="1"/>
  <c r="N1791" i="1" s="1"/>
  <c r="T1790" i="1"/>
  <c r="S1790" i="1"/>
  <c r="R1790" i="1"/>
  <c r="Q1790" i="1"/>
  <c r="P1790" i="1"/>
  <c r="O1790" i="1"/>
  <c r="M1790" i="1"/>
  <c r="N1790" i="1" s="1"/>
  <c r="T1789" i="1"/>
  <c r="S1789" i="1"/>
  <c r="R1789" i="1"/>
  <c r="Q1789" i="1"/>
  <c r="P1789" i="1"/>
  <c r="O1789" i="1"/>
  <c r="M1789" i="1"/>
  <c r="N1789" i="1" s="1"/>
  <c r="T1788" i="1"/>
  <c r="S1788" i="1"/>
  <c r="R1788" i="1"/>
  <c r="Q1788" i="1"/>
  <c r="P1788" i="1"/>
  <c r="O1788" i="1"/>
  <c r="M1788" i="1"/>
  <c r="N1788" i="1" s="1"/>
  <c r="T1787" i="1"/>
  <c r="S1787" i="1"/>
  <c r="R1787" i="1"/>
  <c r="Q1787" i="1"/>
  <c r="P1787" i="1"/>
  <c r="O1787" i="1"/>
  <c r="M1787" i="1"/>
  <c r="N1787" i="1" s="1"/>
  <c r="T1786" i="1"/>
  <c r="S1786" i="1"/>
  <c r="R1786" i="1"/>
  <c r="Q1786" i="1"/>
  <c r="P1786" i="1"/>
  <c r="O1786" i="1"/>
  <c r="M1786" i="1"/>
  <c r="N1786" i="1" s="1"/>
  <c r="T1785" i="1"/>
  <c r="S1785" i="1"/>
  <c r="R1785" i="1"/>
  <c r="Q1785" i="1"/>
  <c r="P1785" i="1"/>
  <c r="O1785" i="1"/>
  <c r="M1785" i="1"/>
  <c r="N1785" i="1" s="1"/>
  <c r="T1784" i="1"/>
  <c r="S1784" i="1"/>
  <c r="R1784" i="1"/>
  <c r="Q1784" i="1"/>
  <c r="P1784" i="1"/>
  <c r="O1784" i="1"/>
  <c r="M1784" i="1"/>
  <c r="N1784" i="1" s="1"/>
  <c r="T1783" i="1"/>
  <c r="S1783" i="1"/>
  <c r="R1783" i="1"/>
  <c r="Q1783" i="1"/>
  <c r="P1783" i="1"/>
  <c r="O1783" i="1"/>
  <c r="M1783" i="1"/>
  <c r="N1783" i="1" s="1"/>
  <c r="T1782" i="1"/>
  <c r="S1782" i="1"/>
  <c r="R1782" i="1"/>
  <c r="Q1782" i="1"/>
  <c r="P1782" i="1"/>
  <c r="O1782" i="1"/>
  <c r="M1782" i="1"/>
  <c r="N1782" i="1" s="1"/>
  <c r="T1781" i="1"/>
  <c r="S1781" i="1"/>
  <c r="R1781" i="1"/>
  <c r="Q1781" i="1"/>
  <c r="P1781" i="1"/>
  <c r="O1781" i="1"/>
  <c r="N1781" i="1"/>
  <c r="M1781" i="1"/>
  <c r="T1780" i="1"/>
  <c r="S1780" i="1"/>
  <c r="R1780" i="1"/>
  <c r="Q1780" i="1"/>
  <c r="P1780" i="1"/>
  <c r="O1780" i="1"/>
  <c r="N1780" i="1"/>
  <c r="M1780" i="1"/>
  <c r="T1779" i="1"/>
  <c r="S1779" i="1"/>
  <c r="R1779" i="1"/>
  <c r="Q1779" i="1"/>
  <c r="P1779" i="1"/>
  <c r="O1779" i="1"/>
  <c r="N1779" i="1"/>
  <c r="M1779" i="1"/>
  <c r="T1778" i="1"/>
  <c r="S1778" i="1"/>
  <c r="R1778" i="1"/>
  <c r="Q1778" i="1"/>
  <c r="P1778" i="1"/>
  <c r="O1778" i="1"/>
  <c r="N1778" i="1"/>
  <c r="M1778" i="1"/>
  <c r="T1777" i="1"/>
  <c r="S1777" i="1"/>
  <c r="R1777" i="1"/>
  <c r="Q1777" i="1"/>
  <c r="P1777" i="1"/>
  <c r="O1777" i="1"/>
  <c r="N1777" i="1"/>
  <c r="M1777" i="1"/>
  <c r="T1776" i="1"/>
  <c r="S1776" i="1"/>
  <c r="R1776" i="1"/>
  <c r="Q1776" i="1"/>
  <c r="P1776" i="1"/>
  <c r="O1776" i="1"/>
  <c r="N1776" i="1"/>
  <c r="M1776" i="1"/>
  <c r="T1775" i="1"/>
  <c r="S1775" i="1"/>
  <c r="R1775" i="1"/>
  <c r="Q1775" i="1"/>
  <c r="P1775" i="1"/>
  <c r="O1775" i="1"/>
  <c r="N1775" i="1"/>
  <c r="M1775" i="1"/>
  <c r="T1774" i="1"/>
  <c r="S1774" i="1"/>
  <c r="R1774" i="1"/>
  <c r="Q1774" i="1"/>
  <c r="P1774" i="1"/>
  <c r="O1774" i="1"/>
  <c r="N1774" i="1"/>
  <c r="M1774" i="1"/>
  <c r="T1773" i="1"/>
  <c r="S1773" i="1"/>
  <c r="R1773" i="1"/>
  <c r="Q1773" i="1"/>
  <c r="P1773" i="1"/>
  <c r="O1773" i="1"/>
  <c r="N1773" i="1"/>
  <c r="M1773" i="1"/>
  <c r="T1772" i="1"/>
  <c r="S1772" i="1"/>
  <c r="R1772" i="1"/>
  <c r="Q1772" i="1"/>
  <c r="P1772" i="1"/>
  <c r="O1772" i="1"/>
  <c r="N1772" i="1"/>
  <c r="M1772" i="1"/>
  <c r="T1771" i="1"/>
  <c r="S1771" i="1"/>
  <c r="R1771" i="1"/>
  <c r="Q1771" i="1"/>
  <c r="P1771" i="1"/>
  <c r="O1771" i="1"/>
  <c r="N1771" i="1"/>
  <c r="M1771" i="1"/>
  <c r="T1770" i="1"/>
  <c r="S1770" i="1"/>
  <c r="R1770" i="1"/>
  <c r="Q1770" i="1"/>
  <c r="P1770" i="1"/>
  <c r="O1770" i="1"/>
  <c r="N1770" i="1"/>
  <c r="M1770" i="1"/>
  <c r="T1769" i="1"/>
  <c r="S1769" i="1"/>
  <c r="R1769" i="1"/>
  <c r="Q1769" i="1"/>
  <c r="P1769" i="1"/>
  <c r="O1769" i="1"/>
  <c r="N1769" i="1"/>
  <c r="M1769" i="1"/>
  <c r="T1768" i="1"/>
  <c r="S1768" i="1"/>
  <c r="R1768" i="1"/>
  <c r="Q1768" i="1"/>
  <c r="P1768" i="1"/>
  <c r="O1768" i="1"/>
  <c r="N1768" i="1"/>
  <c r="M1768" i="1"/>
  <c r="T1767" i="1"/>
  <c r="S1767" i="1"/>
  <c r="R1767" i="1"/>
  <c r="Q1767" i="1"/>
  <c r="P1767" i="1"/>
  <c r="O1767" i="1"/>
  <c r="N1767" i="1"/>
  <c r="M1767" i="1"/>
  <c r="T1766" i="1"/>
  <c r="S1766" i="1"/>
  <c r="R1766" i="1"/>
  <c r="Q1766" i="1"/>
  <c r="P1766" i="1"/>
  <c r="O1766" i="1"/>
  <c r="N1766" i="1"/>
  <c r="M1766" i="1"/>
  <c r="T1765" i="1"/>
  <c r="S1765" i="1"/>
  <c r="R1765" i="1"/>
  <c r="Q1765" i="1"/>
  <c r="P1765" i="1"/>
  <c r="O1765" i="1"/>
  <c r="N1765" i="1"/>
  <c r="M1765" i="1"/>
  <c r="T1764" i="1"/>
  <c r="S1764" i="1"/>
  <c r="R1764" i="1"/>
  <c r="Q1764" i="1"/>
  <c r="P1764" i="1"/>
  <c r="O1764" i="1"/>
  <c r="N1764" i="1"/>
  <c r="M1764" i="1"/>
  <c r="T1763" i="1"/>
  <c r="S1763" i="1"/>
  <c r="R1763" i="1"/>
  <c r="Q1763" i="1"/>
  <c r="P1763" i="1"/>
  <c r="O1763" i="1"/>
  <c r="N1763" i="1"/>
  <c r="M1763" i="1"/>
  <c r="T1762" i="1"/>
  <c r="S1762" i="1"/>
  <c r="R1762" i="1"/>
  <c r="Q1762" i="1"/>
  <c r="P1762" i="1"/>
  <c r="O1762" i="1"/>
  <c r="N1762" i="1"/>
  <c r="M1762" i="1"/>
  <c r="T1761" i="1"/>
  <c r="S1761" i="1"/>
  <c r="R1761" i="1"/>
  <c r="Q1761" i="1"/>
  <c r="P1761" i="1"/>
  <c r="O1761" i="1"/>
  <c r="N1761" i="1"/>
  <c r="M1761" i="1"/>
  <c r="T1760" i="1"/>
  <c r="S1760" i="1"/>
  <c r="R1760" i="1"/>
  <c r="Q1760" i="1"/>
  <c r="P1760" i="1"/>
  <c r="O1760" i="1"/>
  <c r="N1760" i="1"/>
  <c r="M1760" i="1"/>
  <c r="T1759" i="1"/>
  <c r="S1759" i="1"/>
  <c r="R1759" i="1"/>
  <c r="Q1759" i="1"/>
  <c r="P1759" i="1"/>
  <c r="O1759" i="1"/>
  <c r="N1759" i="1"/>
  <c r="M1759" i="1"/>
  <c r="T1758" i="1"/>
  <c r="S1758" i="1"/>
  <c r="R1758" i="1"/>
  <c r="Q1758" i="1"/>
  <c r="P1758" i="1"/>
  <c r="O1758" i="1"/>
  <c r="N1758" i="1"/>
  <c r="M1758" i="1"/>
  <c r="T1757" i="1"/>
  <c r="S1757" i="1"/>
  <c r="R1757" i="1"/>
  <c r="Q1757" i="1"/>
  <c r="P1757" i="1"/>
  <c r="O1757" i="1"/>
  <c r="N1757" i="1"/>
  <c r="M1757" i="1"/>
  <c r="T1756" i="1"/>
  <c r="S1756" i="1"/>
  <c r="R1756" i="1"/>
  <c r="Q1756" i="1"/>
  <c r="P1756" i="1"/>
  <c r="O1756" i="1"/>
  <c r="N1756" i="1"/>
  <c r="M1756" i="1"/>
  <c r="T1755" i="1"/>
  <c r="S1755" i="1"/>
  <c r="R1755" i="1"/>
  <c r="Q1755" i="1"/>
  <c r="P1755" i="1"/>
  <c r="O1755" i="1"/>
  <c r="N1755" i="1"/>
  <c r="M1755" i="1"/>
  <c r="T1754" i="1"/>
  <c r="S1754" i="1"/>
  <c r="R1754" i="1"/>
  <c r="Q1754" i="1"/>
  <c r="P1754" i="1"/>
  <c r="O1754" i="1"/>
  <c r="N1754" i="1"/>
  <c r="M1754" i="1"/>
  <c r="T1753" i="1"/>
  <c r="S1753" i="1"/>
  <c r="R1753" i="1"/>
  <c r="Q1753" i="1"/>
  <c r="P1753" i="1"/>
  <c r="O1753" i="1"/>
  <c r="N1753" i="1"/>
  <c r="M1753" i="1"/>
  <c r="T1752" i="1"/>
  <c r="S1752" i="1"/>
  <c r="R1752" i="1"/>
  <c r="Q1752" i="1"/>
  <c r="P1752" i="1"/>
  <c r="O1752" i="1"/>
  <c r="N1752" i="1"/>
  <c r="M1752" i="1"/>
  <c r="T1751" i="1"/>
  <c r="S1751" i="1"/>
  <c r="R1751" i="1"/>
  <c r="Q1751" i="1"/>
  <c r="P1751" i="1"/>
  <c r="O1751" i="1"/>
  <c r="N1751" i="1"/>
  <c r="M1751" i="1"/>
  <c r="T1750" i="1"/>
  <c r="S1750" i="1"/>
  <c r="R1750" i="1"/>
  <c r="Q1750" i="1"/>
  <c r="P1750" i="1"/>
  <c r="O1750" i="1"/>
  <c r="N1750" i="1"/>
  <c r="M1750" i="1"/>
  <c r="T1749" i="1"/>
  <c r="S1749" i="1"/>
  <c r="R1749" i="1"/>
  <c r="Q1749" i="1"/>
  <c r="P1749" i="1"/>
  <c r="O1749" i="1"/>
  <c r="N1749" i="1"/>
  <c r="M1749" i="1"/>
  <c r="T1748" i="1"/>
  <c r="S1748" i="1"/>
  <c r="R1748" i="1"/>
  <c r="Q1748" i="1"/>
  <c r="P1748" i="1"/>
  <c r="O1748" i="1"/>
  <c r="N1748" i="1"/>
  <c r="M1748" i="1"/>
  <c r="T1747" i="1"/>
  <c r="S1747" i="1"/>
  <c r="R1747" i="1"/>
  <c r="Q1747" i="1"/>
  <c r="P1747" i="1"/>
  <c r="O1747" i="1"/>
  <c r="N1747" i="1"/>
  <c r="M1747" i="1"/>
  <c r="T1746" i="1"/>
  <c r="S1746" i="1"/>
  <c r="R1746" i="1"/>
  <c r="Q1746" i="1"/>
  <c r="P1746" i="1"/>
  <c r="O1746" i="1"/>
  <c r="N1746" i="1"/>
  <c r="M1746" i="1"/>
  <c r="T1745" i="1"/>
  <c r="S1745" i="1"/>
  <c r="R1745" i="1"/>
  <c r="Q1745" i="1"/>
  <c r="P1745" i="1"/>
  <c r="O1745" i="1"/>
  <c r="N1745" i="1"/>
  <c r="M1745" i="1"/>
  <c r="T1744" i="1"/>
  <c r="S1744" i="1"/>
  <c r="R1744" i="1"/>
  <c r="Q1744" i="1"/>
  <c r="P1744" i="1"/>
  <c r="O1744" i="1"/>
  <c r="N1744" i="1"/>
  <c r="M1744" i="1"/>
  <c r="T1743" i="1"/>
  <c r="S1743" i="1"/>
  <c r="R1743" i="1"/>
  <c r="Q1743" i="1"/>
  <c r="P1743" i="1"/>
  <c r="O1743" i="1"/>
  <c r="N1743" i="1"/>
  <c r="M1743" i="1"/>
  <c r="T1742" i="1"/>
  <c r="S1742" i="1"/>
  <c r="R1742" i="1"/>
  <c r="Q1742" i="1"/>
  <c r="P1742" i="1"/>
  <c r="O1742" i="1"/>
  <c r="N1742" i="1"/>
  <c r="M1742" i="1"/>
  <c r="T1741" i="1"/>
  <c r="S1741" i="1"/>
  <c r="R1741" i="1"/>
  <c r="Q1741" i="1"/>
  <c r="P1741" i="1"/>
  <c r="O1741" i="1"/>
  <c r="N1741" i="1"/>
  <c r="M1741" i="1"/>
  <c r="T1740" i="1"/>
  <c r="S1740" i="1"/>
  <c r="R1740" i="1"/>
  <c r="Q1740" i="1"/>
  <c r="P1740" i="1"/>
  <c r="O1740" i="1"/>
  <c r="N1740" i="1"/>
  <c r="M1740" i="1"/>
  <c r="T1739" i="1"/>
  <c r="S1739" i="1"/>
  <c r="R1739" i="1"/>
  <c r="Q1739" i="1"/>
  <c r="P1739" i="1"/>
  <c r="O1739" i="1"/>
  <c r="N1739" i="1"/>
  <c r="M1739" i="1"/>
  <c r="T1738" i="1"/>
  <c r="S1738" i="1"/>
  <c r="R1738" i="1"/>
  <c r="Q1738" i="1"/>
  <c r="P1738" i="1"/>
  <c r="O1738" i="1"/>
  <c r="N1738" i="1"/>
  <c r="M1738" i="1"/>
  <c r="T1737" i="1"/>
  <c r="S1737" i="1"/>
  <c r="R1737" i="1"/>
  <c r="Q1737" i="1"/>
  <c r="P1737" i="1"/>
  <c r="O1737" i="1"/>
  <c r="N1737" i="1"/>
  <c r="M1737" i="1"/>
  <c r="T1736" i="1"/>
  <c r="S1736" i="1"/>
  <c r="R1736" i="1"/>
  <c r="Q1736" i="1"/>
  <c r="P1736" i="1"/>
  <c r="O1736" i="1"/>
  <c r="N1736" i="1"/>
  <c r="M1736" i="1"/>
  <c r="T1735" i="1"/>
  <c r="S1735" i="1"/>
  <c r="R1735" i="1"/>
  <c r="Q1735" i="1"/>
  <c r="P1735" i="1"/>
  <c r="O1735" i="1"/>
  <c r="N1735" i="1"/>
  <c r="M1735" i="1"/>
  <c r="T1734" i="1"/>
  <c r="S1734" i="1"/>
  <c r="R1734" i="1"/>
  <c r="Q1734" i="1"/>
  <c r="P1734" i="1"/>
  <c r="O1734" i="1"/>
  <c r="N1734" i="1"/>
  <c r="M1734" i="1"/>
  <c r="T1733" i="1"/>
  <c r="S1733" i="1"/>
  <c r="R1733" i="1"/>
  <c r="Q1733" i="1"/>
  <c r="P1733" i="1"/>
  <c r="O1733" i="1"/>
  <c r="N1733" i="1"/>
  <c r="M1733" i="1"/>
  <c r="T1732" i="1"/>
  <c r="S1732" i="1"/>
  <c r="R1732" i="1"/>
  <c r="Q1732" i="1"/>
  <c r="P1732" i="1"/>
  <c r="O1732" i="1"/>
  <c r="N1732" i="1"/>
  <c r="M1732" i="1"/>
  <c r="T1731" i="1"/>
  <c r="S1731" i="1"/>
  <c r="R1731" i="1"/>
  <c r="Q1731" i="1"/>
  <c r="P1731" i="1"/>
  <c r="O1731" i="1"/>
  <c r="N1731" i="1"/>
  <c r="M1731" i="1"/>
  <c r="T1730" i="1"/>
  <c r="S1730" i="1"/>
  <c r="R1730" i="1"/>
  <c r="Q1730" i="1"/>
  <c r="P1730" i="1"/>
  <c r="O1730" i="1"/>
  <c r="N1730" i="1"/>
  <c r="M1730" i="1"/>
  <c r="T1729" i="1"/>
  <c r="S1729" i="1"/>
  <c r="R1729" i="1"/>
  <c r="Q1729" i="1"/>
  <c r="P1729" i="1"/>
  <c r="O1729" i="1"/>
  <c r="N1729" i="1"/>
  <c r="M1729" i="1"/>
  <c r="T1728" i="1"/>
  <c r="S1728" i="1"/>
  <c r="R1728" i="1"/>
  <c r="Q1728" i="1"/>
  <c r="P1728" i="1"/>
  <c r="O1728" i="1"/>
  <c r="N1728" i="1"/>
  <c r="M1728" i="1"/>
  <c r="T1727" i="1"/>
  <c r="S1727" i="1"/>
  <c r="R1727" i="1"/>
  <c r="Q1727" i="1"/>
  <c r="P1727" i="1"/>
  <c r="O1727" i="1"/>
  <c r="N1727" i="1"/>
  <c r="M1727" i="1"/>
  <c r="T1726" i="1"/>
  <c r="S1726" i="1"/>
  <c r="R1726" i="1"/>
  <c r="Q1726" i="1"/>
  <c r="P1726" i="1"/>
  <c r="O1726" i="1"/>
  <c r="N1726" i="1"/>
  <c r="M1726" i="1"/>
  <c r="T1725" i="1"/>
  <c r="S1725" i="1"/>
  <c r="R1725" i="1"/>
  <c r="Q1725" i="1"/>
  <c r="P1725" i="1"/>
  <c r="O1725" i="1"/>
  <c r="N1725" i="1"/>
  <c r="M1725" i="1"/>
  <c r="T1724" i="1"/>
  <c r="S1724" i="1"/>
  <c r="R1724" i="1"/>
  <c r="Q1724" i="1"/>
  <c r="P1724" i="1"/>
  <c r="O1724" i="1"/>
  <c r="N1724" i="1"/>
  <c r="M1724" i="1"/>
  <c r="T1723" i="1"/>
  <c r="S1723" i="1"/>
  <c r="R1723" i="1"/>
  <c r="Q1723" i="1"/>
  <c r="P1723" i="1"/>
  <c r="O1723" i="1"/>
  <c r="N1723" i="1"/>
  <c r="M1723" i="1"/>
  <c r="T1722" i="1"/>
  <c r="S1722" i="1"/>
  <c r="R1722" i="1"/>
  <c r="Q1722" i="1"/>
  <c r="P1722" i="1"/>
  <c r="O1722" i="1"/>
  <c r="N1722" i="1"/>
  <c r="M1722" i="1"/>
  <c r="T1721" i="1"/>
  <c r="S1721" i="1"/>
  <c r="R1721" i="1"/>
  <c r="Q1721" i="1"/>
  <c r="P1721" i="1"/>
  <c r="O1721" i="1"/>
  <c r="N1721" i="1"/>
  <c r="M1721" i="1"/>
  <c r="T1720" i="1"/>
  <c r="S1720" i="1"/>
  <c r="R1720" i="1"/>
  <c r="Q1720" i="1"/>
  <c r="P1720" i="1"/>
  <c r="O1720" i="1"/>
  <c r="N1720" i="1"/>
  <c r="M1720" i="1"/>
  <c r="T1719" i="1"/>
  <c r="S1719" i="1"/>
  <c r="R1719" i="1"/>
  <c r="Q1719" i="1"/>
  <c r="P1719" i="1"/>
  <c r="O1719" i="1"/>
  <c r="N1719" i="1"/>
  <c r="M1719" i="1"/>
  <c r="T1718" i="1"/>
  <c r="S1718" i="1"/>
  <c r="R1718" i="1"/>
  <c r="Q1718" i="1"/>
  <c r="P1718" i="1"/>
  <c r="O1718" i="1"/>
  <c r="N1718" i="1"/>
  <c r="M1718" i="1"/>
  <c r="T1717" i="1"/>
  <c r="S1717" i="1"/>
  <c r="R1717" i="1"/>
  <c r="Q1717" i="1"/>
  <c r="P1717" i="1"/>
  <c r="O1717" i="1"/>
  <c r="N1717" i="1"/>
  <c r="M1717" i="1"/>
  <c r="T1716" i="1"/>
  <c r="S1716" i="1"/>
  <c r="R1716" i="1"/>
  <c r="Q1716" i="1"/>
  <c r="P1716" i="1"/>
  <c r="O1716" i="1"/>
  <c r="N1716" i="1"/>
  <c r="M1716" i="1"/>
  <c r="T1715" i="1"/>
  <c r="S1715" i="1"/>
  <c r="R1715" i="1"/>
  <c r="Q1715" i="1"/>
  <c r="P1715" i="1"/>
  <c r="O1715" i="1"/>
  <c r="N1715" i="1"/>
  <c r="M1715" i="1"/>
  <c r="T1714" i="1"/>
  <c r="S1714" i="1"/>
  <c r="R1714" i="1"/>
  <c r="Q1714" i="1"/>
  <c r="P1714" i="1"/>
  <c r="O1714" i="1"/>
  <c r="N1714" i="1"/>
  <c r="M1714" i="1"/>
  <c r="T1713" i="1"/>
  <c r="S1713" i="1"/>
  <c r="R1713" i="1"/>
  <c r="Q1713" i="1"/>
  <c r="P1713" i="1"/>
  <c r="O1713" i="1"/>
  <c r="N1713" i="1"/>
  <c r="M1713" i="1"/>
  <c r="T1712" i="1"/>
  <c r="S1712" i="1"/>
  <c r="R1712" i="1"/>
  <c r="Q1712" i="1"/>
  <c r="P1712" i="1"/>
  <c r="O1712" i="1"/>
  <c r="N1712" i="1"/>
  <c r="M1712" i="1"/>
  <c r="T1711" i="1"/>
  <c r="S1711" i="1"/>
  <c r="R1711" i="1"/>
  <c r="Q1711" i="1"/>
  <c r="P1711" i="1"/>
  <c r="O1711" i="1"/>
  <c r="N1711" i="1"/>
  <c r="M1711" i="1"/>
  <c r="T1710" i="1"/>
  <c r="S1710" i="1"/>
  <c r="R1710" i="1"/>
  <c r="Q1710" i="1"/>
  <c r="P1710" i="1"/>
  <c r="O1710" i="1"/>
  <c r="N1710" i="1"/>
  <c r="M1710" i="1"/>
  <c r="T1709" i="1"/>
  <c r="S1709" i="1"/>
  <c r="R1709" i="1"/>
  <c r="Q1709" i="1"/>
  <c r="P1709" i="1"/>
  <c r="O1709" i="1"/>
  <c r="N1709" i="1"/>
  <c r="M1709" i="1"/>
  <c r="T1708" i="1"/>
  <c r="S1708" i="1"/>
  <c r="R1708" i="1"/>
  <c r="Q1708" i="1"/>
  <c r="P1708" i="1"/>
  <c r="O1708" i="1"/>
  <c r="N1708" i="1"/>
  <c r="M1708" i="1"/>
  <c r="T1707" i="1"/>
  <c r="S1707" i="1"/>
  <c r="R1707" i="1"/>
  <c r="Q1707" i="1"/>
  <c r="P1707" i="1"/>
  <c r="O1707" i="1"/>
  <c r="N1707" i="1"/>
  <c r="M1707" i="1"/>
  <c r="T1706" i="1"/>
  <c r="S1706" i="1"/>
  <c r="R1706" i="1"/>
  <c r="Q1706" i="1"/>
  <c r="P1706" i="1"/>
  <c r="O1706" i="1"/>
  <c r="N1706" i="1"/>
  <c r="M1706" i="1"/>
  <c r="T1705" i="1"/>
  <c r="S1705" i="1"/>
  <c r="R1705" i="1"/>
  <c r="Q1705" i="1"/>
  <c r="P1705" i="1"/>
  <c r="O1705" i="1"/>
  <c r="N1705" i="1"/>
  <c r="M1705" i="1"/>
  <c r="T1704" i="1"/>
  <c r="S1704" i="1"/>
  <c r="R1704" i="1"/>
  <c r="Q1704" i="1"/>
  <c r="P1704" i="1"/>
  <c r="O1704" i="1"/>
  <c r="N1704" i="1"/>
  <c r="M1704" i="1"/>
  <c r="T1703" i="1"/>
  <c r="S1703" i="1"/>
  <c r="R1703" i="1"/>
  <c r="Q1703" i="1"/>
  <c r="P1703" i="1"/>
  <c r="O1703" i="1"/>
  <c r="N1703" i="1"/>
  <c r="M1703" i="1"/>
  <c r="T1702" i="1"/>
  <c r="S1702" i="1"/>
  <c r="R1702" i="1"/>
  <c r="Q1702" i="1"/>
  <c r="P1702" i="1"/>
  <c r="O1702" i="1"/>
  <c r="N1702" i="1"/>
  <c r="M1702" i="1"/>
  <c r="T1701" i="1"/>
  <c r="S1701" i="1"/>
  <c r="R1701" i="1"/>
  <c r="Q1701" i="1"/>
  <c r="P1701" i="1"/>
  <c r="O1701" i="1"/>
  <c r="N1701" i="1"/>
  <c r="M1701" i="1"/>
  <c r="T1700" i="1"/>
  <c r="S1700" i="1"/>
  <c r="R1700" i="1"/>
  <c r="Q1700" i="1"/>
  <c r="P1700" i="1"/>
  <c r="O1700" i="1"/>
  <c r="N1700" i="1"/>
  <c r="M1700" i="1"/>
  <c r="T1699" i="1"/>
  <c r="S1699" i="1"/>
  <c r="R1699" i="1"/>
  <c r="Q1699" i="1"/>
  <c r="P1699" i="1"/>
  <c r="O1699" i="1"/>
  <c r="N1699" i="1"/>
  <c r="M1699" i="1"/>
  <c r="T1698" i="1"/>
  <c r="S1698" i="1"/>
  <c r="R1698" i="1"/>
  <c r="Q1698" i="1"/>
  <c r="P1698" i="1"/>
  <c r="O1698" i="1"/>
  <c r="N1698" i="1"/>
  <c r="M1698" i="1"/>
  <c r="T1697" i="1"/>
  <c r="S1697" i="1"/>
  <c r="R1697" i="1"/>
  <c r="Q1697" i="1"/>
  <c r="P1697" i="1"/>
  <c r="O1697" i="1"/>
  <c r="M1697" i="1"/>
  <c r="N1697" i="1" s="1"/>
  <c r="T1696" i="1"/>
  <c r="S1696" i="1"/>
  <c r="R1696" i="1"/>
  <c r="Q1696" i="1"/>
  <c r="P1696" i="1"/>
  <c r="O1696" i="1"/>
  <c r="N1696" i="1"/>
  <c r="M1696" i="1"/>
  <c r="T1695" i="1"/>
  <c r="S1695" i="1"/>
  <c r="R1695" i="1"/>
  <c r="Q1695" i="1"/>
  <c r="P1695" i="1"/>
  <c r="O1695" i="1"/>
  <c r="N1695" i="1"/>
  <c r="M1695" i="1"/>
  <c r="T1694" i="1"/>
  <c r="S1694" i="1"/>
  <c r="R1694" i="1"/>
  <c r="Q1694" i="1"/>
  <c r="P1694" i="1"/>
  <c r="O1694" i="1"/>
  <c r="N1694" i="1"/>
  <c r="M1694" i="1"/>
  <c r="T1693" i="1"/>
  <c r="S1693" i="1"/>
  <c r="R1693" i="1"/>
  <c r="Q1693" i="1"/>
  <c r="P1693" i="1"/>
  <c r="O1693" i="1"/>
  <c r="N1693" i="1"/>
  <c r="M1693" i="1"/>
  <c r="T1692" i="1"/>
  <c r="S1692" i="1"/>
  <c r="R1692" i="1"/>
  <c r="Q1692" i="1"/>
  <c r="P1692" i="1"/>
  <c r="O1692" i="1"/>
  <c r="N1692" i="1"/>
  <c r="M1692" i="1"/>
  <c r="T1691" i="1"/>
  <c r="S1691" i="1"/>
  <c r="R1691" i="1"/>
  <c r="Q1691" i="1"/>
  <c r="P1691" i="1"/>
  <c r="O1691" i="1"/>
  <c r="N1691" i="1"/>
  <c r="M1691" i="1"/>
  <c r="T1690" i="1"/>
  <c r="S1690" i="1"/>
  <c r="R1690" i="1"/>
  <c r="Q1690" i="1"/>
  <c r="P1690" i="1"/>
  <c r="O1690" i="1"/>
  <c r="N1690" i="1"/>
  <c r="M1690" i="1"/>
  <c r="T1689" i="1"/>
  <c r="S1689" i="1"/>
  <c r="R1689" i="1"/>
  <c r="Q1689" i="1"/>
  <c r="P1689" i="1"/>
  <c r="O1689" i="1"/>
  <c r="N1689" i="1"/>
  <c r="M1689" i="1"/>
  <c r="T1688" i="1"/>
  <c r="S1688" i="1"/>
  <c r="R1688" i="1"/>
  <c r="Q1688" i="1"/>
  <c r="P1688" i="1"/>
  <c r="O1688" i="1"/>
  <c r="N1688" i="1"/>
  <c r="M1688" i="1"/>
  <c r="T1687" i="1"/>
  <c r="S1687" i="1"/>
  <c r="R1687" i="1"/>
  <c r="Q1687" i="1"/>
  <c r="P1687" i="1"/>
  <c r="O1687" i="1"/>
  <c r="N1687" i="1"/>
  <c r="M1687" i="1"/>
  <c r="T1686" i="1"/>
  <c r="S1686" i="1"/>
  <c r="R1686" i="1"/>
  <c r="Q1686" i="1"/>
  <c r="P1686" i="1"/>
  <c r="O1686" i="1"/>
  <c r="N1686" i="1"/>
  <c r="M1686" i="1"/>
  <c r="T1685" i="1"/>
  <c r="S1685" i="1"/>
  <c r="R1685" i="1"/>
  <c r="Q1685" i="1"/>
  <c r="P1685" i="1"/>
  <c r="O1685" i="1"/>
  <c r="N1685" i="1"/>
  <c r="M1685" i="1"/>
  <c r="T1684" i="1"/>
  <c r="S1684" i="1"/>
  <c r="R1684" i="1"/>
  <c r="Q1684" i="1"/>
  <c r="P1684" i="1"/>
  <c r="O1684" i="1"/>
  <c r="N1684" i="1"/>
  <c r="M1684" i="1"/>
  <c r="T1683" i="1"/>
  <c r="S1683" i="1"/>
  <c r="R1683" i="1"/>
  <c r="Q1683" i="1"/>
  <c r="P1683" i="1"/>
  <c r="O1683" i="1"/>
  <c r="N1683" i="1"/>
  <c r="M1683" i="1"/>
  <c r="T1682" i="1"/>
  <c r="S1682" i="1"/>
  <c r="R1682" i="1"/>
  <c r="Q1682" i="1"/>
  <c r="P1682" i="1"/>
  <c r="O1682" i="1"/>
  <c r="N1682" i="1"/>
  <c r="M1682" i="1"/>
  <c r="T1681" i="1"/>
  <c r="S1681" i="1"/>
  <c r="R1681" i="1"/>
  <c r="Q1681" i="1"/>
  <c r="P1681" i="1"/>
  <c r="O1681" i="1"/>
  <c r="N1681" i="1"/>
  <c r="M1681" i="1"/>
  <c r="T1680" i="1"/>
  <c r="S1680" i="1"/>
  <c r="R1680" i="1"/>
  <c r="Q1680" i="1"/>
  <c r="P1680" i="1"/>
  <c r="O1680" i="1"/>
  <c r="N1680" i="1"/>
  <c r="M1680" i="1"/>
  <c r="T1679" i="1"/>
  <c r="S1679" i="1"/>
  <c r="R1679" i="1"/>
  <c r="Q1679" i="1"/>
  <c r="P1679" i="1"/>
  <c r="O1679" i="1"/>
  <c r="N1679" i="1"/>
  <c r="M1679" i="1"/>
  <c r="T1678" i="1"/>
  <c r="S1678" i="1"/>
  <c r="R1678" i="1"/>
  <c r="Q1678" i="1"/>
  <c r="P1678" i="1"/>
  <c r="O1678" i="1"/>
  <c r="N1678" i="1"/>
  <c r="M1678" i="1"/>
  <c r="T1677" i="1"/>
  <c r="S1677" i="1"/>
  <c r="R1677" i="1"/>
  <c r="Q1677" i="1"/>
  <c r="P1677" i="1"/>
  <c r="O1677" i="1"/>
  <c r="N1677" i="1"/>
  <c r="M1677" i="1"/>
  <c r="T1676" i="1"/>
  <c r="S1676" i="1"/>
  <c r="R1676" i="1"/>
  <c r="Q1676" i="1"/>
  <c r="P1676" i="1"/>
  <c r="O1676" i="1"/>
  <c r="N1676" i="1"/>
  <c r="M1676" i="1"/>
  <c r="T1675" i="1"/>
  <c r="S1675" i="1"/>
  <c r="R1675" i="1"/>
  <c r="Q1675" i="1"/>
  <c r="P1675" i="1"/>
  <c r="O1675" i="1"/>
  <c r="N1675" i="1"/>
  <c r="M1675" i="1"/>
  <c r="T1674" i="1"/>
  <c r="S1674" i="1"/>
  <c r="R1674" i="1"/>
  <c r="Q1674" i="1"/>
  <c r="P1674" i="1"/>
  <c r="O1674" i="1"/>
  <c r="N1674" i="1"/>
  <c r="M1674" i="1"/>
  <c r="T1673" i="1"/>
  <c r="S1673" i="1"/>
  <c r="R1673" i="1"/>
  <c r="Q1673" i="1"/>
  <c r="P1673" i="1"/>
  <c r="O1673" i="1"/>
  <c r="N1673" i="1"/>
  <c r="M1673" i="1"/>
  <c r="T1672" i="1"/>
  <c r="S1672" i="1"/>
  <c r="R1672" i="1"/>
  <c r="Q1672" i="1"/>
  <c r="P1672" i="1"/>
  <c r="O1672" i="1"/>
  <c r="N1672" i="1"/>
  <c r="M1672" i="1"/>
  <c r="T1671" i="1"/>
  <c r="S1671" i="1"/>
  <c r="R1671" i="1"/>
  <c r="Q1671" i="1"/>
  <c r="P1671" i="1"/>
  <c r="O1671" i="1"/>
  <c r="N1671" i="1"/>
  <c r="M1671" i="1"/>
  <c r="T1670" i="1"/>
  <c r="S1670" i="1"/>
  <c r="R1670" i="1"/>
  <c r="Q1670" i="1"/>
  <c r="P1670" i="1"/>
  <c r="O1670" i="1"/>
  <c r="N1670" i="1"/>
  <c r="M1670" i="1"/>
  <c r="T1669" i="1"/>
  <c r="S1669" i="1"/>
  <c r="R1669" i="1"/>
  <c r="Q1669" i="1"/>
  <c r="P1669" i="1"/>
  <c r="O1669" i="1"/>
  <c r="N1669" i="1"/>
  <c r="M1669" i="1"/>
  <c r="T1668" i="1"/>
  <c r="S1668" i="1"/>
  <c r="R1668" i="1"/>
  <c r="Q1668" i="1"/>
  <c r="P1668" i="1"/>
  <c r="O1668" i="1"/>
  <c r="N1668" i="1"/>
  <c r="M1668" i="1"/>
  <c r="T1667" i="1"/>
  <c r="S1667" i="1"/>
  <c r="R1667" i="1"/>
  <c r="Q1667" i="1"/>
  <c r="P1667" i="1"/>
  <c r="O1667" i="1"/>
  <c r="N1667" i="1"/>
  <c r="M1667" i="1"/>
  <c r="T1666" i="1"/>
  <c r="S1666" i="1"/>
  <c r="R1666" i="1"/>
  <c r="Q1666" i="1"/>
  <c r="P1666" i="1"/>
  <c r="O1666" i="1"/>
  <c r="N1666" i="1"/>
  <c r="M1666" i="1"/>
  <c r="T1665" i="1"/>
  <c r="S1665" i="1"/>
  <c r="R1665" i="1"/>
  <c r="Q1665" i="1"/>
  <c r="P1665" i="1"/>
  <c r="O1665" i="1"/>
  <c r="N1665" i="1"/>
  <c r="M1665" i="1"/>
  <c r="T1664" i="1"/>
  <c r="S1664" i="1"/>
  <c r="R1664" i="1"/>
  <c r="Q1664" i="1"/>
  <c r="P1664" i="1"/>
  <c r="O1664" i="1"/>
  <c r="N1664" i="1"/>
  <c r="M1664" i="1"/>
  <c r="T1663" i="1"/>
  <c r="S1663" i="1"/>
  <c r="R1663" i="1"/>
  <c r="Q1663" i="1"/>
  <c r="P1663" i="1"/>
  <c r="O1663" i="1"/>
  <c r="N1663" i="1"/>
  <c r="M1663" i="1"/>
  <c r="T1662" i="1"/>
  <c r="S1662" i="1"/>
  <c r="R1662" i="1"/>
  <c r="Q1662" i="1"/>
  <c r="P1662" i="1"/>
  <c r="O1662" i="1"/>
  <c r="N1662" i="1"/>
  <c r="M1662" i="1"/>
  <c r="T1661" i="1"/>
  <c r="S1661" i="1"/>
  <c r="R1661" i="1"/>
  <c r="Q1661" i="1"/>
  <c r="P1661" i="1"/>
  <c r="O1661" i="1"/>
  <c r="N1661" i="1"/>
  <c r="M1661" i="1"/>
  <c r="T1660" i="1"/>
  <c r="S1660" i="1"/>
  <c r="R1660" i="1"/>
  <c r="Q1660" i="1"/>
  <c r="P1660" i="1"/>
  <c r="O1660" i="1"/>
  <c r="N1660" i="1"/>
  <c r="M1660" i="1"/>
  <c r="T1659" i="1"/>
  <c r="S1659" i="1"/>
  <c r="R1659" i="1"/>
  <c r="Q1659" i="1"/>
  <c r="P1659" i="1"/>
  <c r="O1659" i="1"/>
  <c r="N1659" i="1"/>
  <c r="M1659" i="1"/>
  <c r="T1658" i="1"/>
  <c r="S1658" i="1"/>
  <c r="R1658" i="1"/>
  <c r="Q1658" i="1"/>
  <c r="P1658" i="1"/>
  <c r="O1658" i="1"/>
  <c r="N1658" i="1"/>
  <c r="M1658" i="1"/>
  <c r="T1657" i="1"/>
  <c r="S1657" i="1"/>
  <c r="R1657" i="1"/>
  <c r="Q1657" i="1"/>
  <c r="P1657" i="1"/>
  <c r="O1657" i="1"/>
  <c r="N1657" i="1"/>
  <c r="M1657" i="1"/>
  <c r="T1656" i="1"/>
  <c r="S1656" i="1"/>
  <c r="R1656" i="1"/>
  <c r="Q1656" i="1"/>
  <c r="P1656" i="1"/>
  <c r="O1656" i="1"/>
  <c r="N1656" i="1"/>
  <c r="M1656" i="1"/>
  <c r="T1655" i="1"/>
  <c r="S1655" i="1"/>
  <c r="R1655" i="1"/>
  <c r="Q1655" i="1"/>
  <c r="P1655" i="1"/>
  <c r="O1655" i="1"/>
  <c r="N1655" i="1"/>
  <c r="M1655" i="1"/>
  <c r="T1654" i="1"/>
  <c r="S1654" i="1"/>
  <c r="R1654" i="1"/>
  <c r="Q1654" i="1"/>
  <c r="P1654" i="1"/>
  <c r="O1654" i="1"/>
  <c r="N1654" i="1"/>
  <c r="M1654" i="1"/>
  <c r="T1653" i="1"/>
  <c r="S1653" i="1"/>
  <c r="R1653" i="1"/>
  <c r="Q1653" i="1"/>
  <c r="P1653" i="1"/>
  <c r="O1653" i="1"/>
  <c r="N1653" i="1"/>
  <c r="M1653" i="1"/>
  <c r="T1652" i="1"/>
  <c r="S1652" i="1"/>
  <c r="R1652" i="1"/>
  <c r="Q1652" i="1"/>
  <c r="P1652" i="1"/>
  <c r="O1652" i="1"/>
  <c r="N1652" i="1"/>
  <c r="M1652" i="1"/>
  <c r="T1651" i="1"/>
  <c r="S1651" i="1"/>
  <c r="R1651" i="1"/>
  <c r="Q1651" i="1"/>
  <c r="P1651" i="1"/>
  <c r="O1651" i="1"/>
  <c r="N1651" i="1"/>
  <c r="M1651" i="1"/>
  <c r="T1650" i="1"/>
  <c r="S1650" i="1"/>
  <c r="R1650" i="1"/>
  <c r="Q1650" i="1"/>
  <c r="P1650" i="1"/>
  <c r="O1650" i="1"/>
  <c r="N1650" i="1"/>
  <c r="M1650" i="1"/>
  <c r="T1649" i="1"/>
  <c r="S1649" i="1"/>
  <c r="R1649" i="1"/>
  <c r="Q1649" i="1"/>
  <c r="P1649" i="1"/>
  <c r="O1649" i="1"/>
  <c r="N1649" i="1"/>
  <c r="M1649" i="1"/>
  <c r="T1648" i="1"/>
  <c r="S1648" i="1"/>
  <c r="R1648" i="1"/>
  <c r="Q1648" i="1"/>
  <c r="P1648" i="1"/>
  <c r="O1648" i="1"/>
  <c r="N1648" i="1"/>
  <c r="M1648" i="1"/>
  <c r="T1647" i="1"/>
  <c r="S1647" i="1"/>
  <c r="R1647" i="1"/>
  <c r="Q1647" i="1"/>
  <c r="P1647" i="1"/>
  <c r="O1647" i="1"/>
  <c r="N1647" i="1"/>
  <c r="M1647" i="1"/>
  <c r="T1646" i="1"/>
  <c r="S1646" i="1"/>
  <c r="R1646" i="1"/>
  <c r="Q1646" i="1"/>
  <c r="P1646" i="1"/>
  <c r="O1646" i="1"/>
  <c r="N1646" i="1"/>
  <c r="M1646" i="1"/>
  <c r="T1645" i="1"/>
  <c r="S1645" i="1"/>
  <c r="R1645" i="1"/>
  <c r="Q1645" i="1"/>
  <c r="P1645" i="1"/>
  <c r="O1645" i="1"/>
  <c r="N1645" i="1"/>
  <c r="M1645" i="1"/>
  <c r="T1644" i="1"/>
  <c r="S1644" i="1"/>
  <c r="R1644" i="1"/>
  <c r="Q1644" i="1"/>
  <c r="P1644" i="1"/>
  <c r="O1644" i="1"/>
  <c r="N1644" i="1"/>
  <c r="M1644" i="1"/>
  <c r="T1643" i="1"/>
  <c r="S1643" i="1"/>
  <c r="R1643" i="1"/>
  <c r="Q1643" i="1"/>
  <c r="P1643" i="1"/>
  <c r="O1643" i="1"/>
  <c r="N1643" i="1"/>
  <c r="M1643" i="1"/>
  <c r="T1642" i="1"/>
  <c r="S1642" i="1"/>
  <c r="R1642" i="1"/>
  <c r="Q1642" i="1"/>
  <c r="P1642" i="1"/>
  <c r="O1642" i="1"/>
  <c r="M1642" i="1"/>
  <c r="N1642" i="1" s="1"/>
  <c r="T1641" i="1"/>
  <c r="S1641" i="1"/>
  <c r="R1641" i="1"/>
  <c r="Q1641" i="1"/>
  <c r="P1641" i="1"/>
  <c r="O1641" i="1"/>
  <c r="M1641" i="1"/>
  <c r="N1641" i="1" s="1"/>
  <c r="T1640" i="1"/>
  <c r="S1640" i="1"/>
  <c r="R1640" i="1"/>
  <c r="Q1640" i="1"/>
  <c r="P1640" i="1"/>
  <c r="O1640" i="1"/>
  <c r="M1640" i="1"/>
  <c r="N1640" i="1" s="1"/>
  <c r="T1639" i="1"/>
  <c r="S1639" i="1"/>
  <c r="R1639" i="1"/>
  <c r="Q1639" i="1"/>
  <c r="P1639" i="1"/>
  <c r="O1639" i="1"/>
  <c r="M1639" i="1"/>
  <c r="N1639" i="1" s="1"/>
  <c r="T1638" i="1"/>
  <c r="S1638" i="1"/>
  <c r="R1638" i="1"/>
  <c r="Q1638" i="1"/>
  <c r="P1638" i="1"/>
  <c r="O1638" i="1"/>
  <c r="M1638" i="1"/>
  <c r="N1638" i="1" s="1"/>
  <c r="T1637" i="1"/>
  <c r="S1637" i="1"/>
  <c r="R1637" i="1"/>
  <c r="Q1637" i="1"/>
  <c r="P1637" i="1"/>
  <c r="O1637" i="1"/>
  <c r="M1637" i="1"/>
  <c r="N1637" i="1" s="1"/>
  <c r="T1636" i="1"/>
  <c r="S1636" i="1"/>
  <c r="R1636" i="1"/>
  <c r="Q1636" i="1"/>
  <c r="P1636" i="1"/>
  <c r="O1636" i="1"/>
  <c r="M1636" i="1"/>
  <c r="N1636" i="1" s="1"/>
  <c r="T1635" i="1"/>
  <c r="S1635" i="1"/>
  <c r="R1635" i="1"/>
  <c r="Q1635" i="1"/>
  <c r="P1635" i="1"/>
  <c r="O1635" i="1"/>
  <c r="M1635" i="1"/>
  <c r="N1635" i="1" s="1"/>
  <c r="T1634" i="1"/>
  <c r="S1634" i="1"/>
  <c r="R1634" i="1"/>
  <c r="Q1634" i="1"/>
  <c r="P1634" i="1"/>
  <c r="O1634" i="1"/>
  <c r="M1634" i="1"/>
  <c r="N1634" i="1" s="1"/>
  <c r="T1633" i="1"/>
  <c r="S1633" i="1"/>
  <c r="R1633" i="1"/>
  <c r="Q1633" i="1"/>
  <c r="P1633" i="1"/>
  <c r="O1633" i="1"/>
  <c r="M1633" i="1"/>
  <c r="N1633" i="1" s="1"/>
  <c r="T1632" i="1"/>
  <c r="S1632" i="1"/>
  <c r="R1632" i="1"/>
  <c r="Q1632" i="1"/>
  <c r="P1632" i="1"/>
  <c r="O1632" i="1"/>
  <c r="M1632" i="1"/>
  <c r="N1632" i="1" s="1"/>
  <c r="T1631" i="1"/>
  <c r="S1631" i="1"/>
  <c r="R1631" i="1"/>
  <c r="Q1631" i="1"/>
  <c r="P1631" i="1"/>
  <c r="O1631" i="1"/>
  <c r="M1631" i="1"/>
  <c r="N1631" i="1" s="1"/>
  <c r="T1630" i="1"/>
  <c r="S1630" i="1"/>
  <c r="R1630" i="1"/>
  <c r="Q1630" i="1"/>
  <c r="P1630" i="1"/>
  <c r="O1630" i="1"/>
  <c r="M1630" i="1"/>
  <c r="N1630" i="1" s="1"/>
  <c r="T1629" i="1"/>
  <c r="S1629" i="1"/>
  <c r="R1629" i="1"/>
  <c r="Q1629" i="1"/>
  <c r="P1629" i="1"/>
  <c r="O1629" i="1"/>
  <c r="M1629" i="1"/>
  <c r="N1629" i="1" s="1"/>
  <c r="T1628" i="1"/>
  <c r="S1628" i="1"/>
  <c r="R1628" i="1"/>
  <c r="Q1628" i="1"/>
  <c r="P1628" i="1"/>
  <c r="O1628" i="1"/>
  <c r="M1628" i="1"/>
  <c r="N1628" i="1" s="1"/>
  <c r="T1627" i="1"/>
  <c r="S1627" i="1"/>
  <c r="R1627" i="1"/>
  <c r="Q1627" i="1"/>
  <c r="P1627" i="1"/>
  <c r="O1627" i="1"/>
  <c r="M1627" i="1"/>
  <c r="N1627" i="1" s="1"/>
  <c r="T1626" i="1"/>
  <c r="S1626" i="1"/>
  <c r="R1626" i="1"/>
  <c r="Q1626" i="1"/>
  <c r="P1626" i="1"/>
  <c r="O1626" i="1"/>
  <c r="N1626" i="1"/>
  <c r="M1626" i="1"/>
  <c r="T1625" i="1"/>
  <c r="S1625" i="1"/>
  <c r="R1625" i="1"/>
  <c r="Q1625" i="1"/>
  <c r="P1625" i="1"/>
  <c r="O1625" i="1"/>
  <c r="N1625" i="1"/>
  <c r="M1625" i="1"/>
  <c r="T1624" i="1"/>
  <c r="S1624" i="1"/>
  <c r="R1624" i="1"/>
  <c r="Q1624" i="1"/>
  <c r="P1624" i="1"/>
  <c r="O1624" i="1"/>
  <c r="M1624" i="1"/>
  <c r="N1624" i="1" s="1"/>
  <c r="T1623" i="1"/>
  <c r="S1623" i="1"/>
  <c r="R1623" i="1"/>
  <c r="Q1623" i="1"/>
  <c r="P1623" i="1"/>
  <c r="O1623" i="1"/>
  <c r="M1623" i="1"/>
  <c r="N1623" i="1" s="1"/>
  <c r="T1622" i="1"/>
  <c r="S1622" i="1"/>
  <c r="R1622" i="1"/>
  <c r="Q1622" i="1"/>
  <c r="P1622" i="1"/>
  <c r="O1622" i="1"/>
  <c r="M1622" i="1"/>
  <c r="N1622" i="1" s="1"/>
  <c r="T1621" i="1"/>
  <c r="S1621" i="1"/>
  <c r="R1621" i="1"/>
  <c r="Q1621" i="1"/>
  <c r="P1621" i="1"/>
  <c r="O1621" i="1"/>
  <c r="M1621" i="1"/>
  <c r="N1621" i="1" s="1"/>
  <c r="T1620" i="1"/>
  <c r="S1620" i="1"/>
  <c r="R1620" i="1"/>
  <c r="Q1620" i="1"/>
  <c r="P1620" i="1"/>
  <c r="O1620" i="1"/>
  <c r="M1620" i="1"/>
  <c r="N1620" i="1" s="1"/>
  <c r="T1619" i="1"/>
  <c r="S1619" i="1"/>
  <c r="R1619" i="1"/>
  <c r="Q1619" i="1"/>
  <c r="P1619" i="1"/>
  <c r="O1619" i="1"/>
  <c r="M1619" i="1"/>
  <c r="N1619" i="1" s="1"/>
  <c r="T1618" i="1"/>
  <c r="S1618" i="1"/>
  <c r="R1618" i="1"/>
  <c r="Q1618" i="1"/>
  <c r="P1618" i="1"/>
  <c r="O1618" i="1"/>
  <c r="M1618" i="1"/>
  <c r="N1618" i="1" s="1"/>
  <c r="T1617" i="1"/>
  <c r="S1617" i="1"/>
  <c r="R1617" i="1"/>
  <c r="Q1617" i="1"/>
  <c r="P1617" i="1"/>
  <c r="O1617" i="1"/>
  <c r="M1617" i="1"/>
  <c r="N1617" i="1" s="1"/>
  <c r="T1616" i="1"/>
  <c r="S1616" i="1"/>
  <c r="R1616" i="1"/>
  <c r="Q1616" i="1"/>
  <c r="P1616" i="1"/>
  <c r="O1616" i="1"/>
  <c r="M1616" i="1"/>
  <c r="N1616" i="1" s="1"/>
  <c r="T1615" i="1"/>
  <c r="S1615" i="1"/>
  <c r="R1615" i="1"/>
  <c r="Q1615" i="1"/>
  <c r="P1615" i="1"/>
  <c r="O1615" i="1"/>
  <c r="M1615" i="1"/>
  <c r="N1615" i="1" s="1"/>
  <c r="T1614" i="1"/>
  <c r="S1614" i="1"/>
  <c r="R1614" i="1"/>
  <c r="Q1614" i="1"/>
  <c r="P1614" i="1"/>
  <c r="O1614" i="1"/>
  <c r="N1614" i="1"/>
  <c r="M1614" i="1"/>
  <c r="T1613" i="1"/>
  <c r="S1613" i="1"/>
  <c r="R1613" i="1"/>
  <c r="Q1613" i="1"/>
  <c r="P1613" i="1"/>
  <c r="O1613" i="1"/>
  <c r="M1613" i="1"/>
  <c r="N1613" i="1" s="1"/>
  <c r="T1612" i="1"/>
  <c r="S1612" i="1"/>
  <c r="R1612" i="1"/>
  <c r="Q1612" i="1"/>
  <c r="P1612" i="1"/>
  <c r="O1612" i="1"/>
  <c r="M1612" i="1"/>
  <c r="N1612" i="1" s="1"/>
  <c r="T1611" i="1"/>
  <c r="S1611" i="1"/>
  <c r="R1611" i="1"/>
  <c r="Q1611" i="1"/>
  <c r="P1611" i="1"/>
  <c r="O1611" i="1"/>
  <c r="M1611" i="1"/>
  <c r="N1611" i="1" s="1"/>
  <c r="T1610" i="1"/>
  <c r="S1610" i="1"/>
  <c r="R1610" i="1"/>
  <c r="Q1610" i="1"/>
  <c r="P1610" i="1"/>
  <c r="O1610" i="1"/>
  <c r="N1610" i="1"/>
  <c r="M1610" i="1"/>
  <c r="T1609" i="1"/>
  <c r="S1609" i="1"/>
  <c r="R1609" i="1"/>
  <c r="Q1609" i="1"/>
  <c r="P1609" i="1"/>
  <c r="O1609" i="1"/>
  <c r="N1609" i="1"/>
  <c r="M1609" i="1"/>
  <c r="T1608" i="1"/>
  <c r="S1608" i="1"/>
  <c r="R1608" i="1"/>
  <c r="Q1608" i="1"/>
  <c r="P1608" i="1"/>
  <c r="O1608" i="1"/>
  <c r="M1608" i="1"/>
  <c r="N1608" i="1" s="1"/>
  <c r="T1607" i="1"/>
  <c r="S1607" i="1"/>
  <c r="R1607" i="1"/>
  <c r="Q1607" i="1"/>
  <c r="P1607" i="1"/>
  <c r="O1607" i="1"/>
  <c r="M1607" i="1"/>
  <c r="N1607" i="1" s="1"/>
  <c r="T1606" i="1"/>
  <c r="S1606" i="1"/>
  <c r="R1606" i="1"/>
  <c r="Q1606" i="1"/>
  <c r="P1606" i="1"/>
  <c r="O1606" i="1"/>
  <c r="M1606" i="1"/>
  <c r="N1606" i="1" s="1"/>
  <c r="T1605" i="1"/>
  <c r="S1605" i="1"/>
  <c r="R1605" i="1"/>
  <c r="Q1605" i="1"/>
  <c r="P1605" i="1"/>
  <c r="O1605" i="1"/>
  <c r="M1605" i="1"/>
  <c r="N1605" i="1" s="1"/>
  <c r="T1604" i="1"/>
  <c r="S1604" i="1"/>
  <c r="R1604" i="1"/>
  <c r="Q1604" i="1"/>
  <c r="P1604" i="1"/>
  <c r="O1604" i="1"/>
  <c r="M1604" i="1"/>
  <c r="N1604" i="1" s="1"/>
  <c r="T1603" i="1"/>
  <c r="S1603" i="1"/>
  <c r="R1603" i="1"/>
  <c r="Q1603" i="1"/>
  <c r="P1603" i="1"/>
  <c r="O1603" i="1"/>
  <c r="M1603" i="1"/>
  <c r="N1603" i="1" s="1"/>
  <c r="T1602" i="1"/>
  <c r="S1602" i="1"/>
  <c r="R1602" i="1"/>
  <c r="Q1602" i="1"/>
  <c r="P1602" i="1"/>
  <c r="O1602" i="1"/>
  <c r="M1602" i="1"/>
  <c r="N1602" i="1" s="1"/>
  <c r="T1601" i="1"/>
  <c r="S1601" i="1"/>
  <c r="R1601" i="1"/>
  <c r="Q1601" i="1"/>
  <c r="P1601" i="1"/>
  <c r="O1601" i="1"/>
  <c r="M1601" i="1"/>
  <c r="N1601" i="1" s="1"/>
  <c r="T1600" i="1"/>
  <c r="S1600" i="1"/>
  <c r="R1600" i="1"/>
  <c r="Q1600" i="1"/>
  <c r="P1600" i="1"/>
  <c r="O1600" i="1"/>
  <c r="M1600" i="1"/>
  <c r="N1600" i="1" s="1"/>
  <c r="T1599" i="1"/>
  <c r="S1599" i="1"/>
  <c r="R1599" i="1"/>
  <c r="Q1599" i="1"/>
  <c r="P1599" i="1"/>
  <c r="O1599" i="1"/>
  <c r="M1599" i="1"/>
  <c r="N1599" i="1" s="1"/>
  <c r="T1598" i="1"/>
  <c r="S1598" i="1"/>
  <c r="R1598" i="1"/>
  <c r="Q1598" i="1"/>
  <c r="P1598" i="1"/>
  <c r="O1598" i="1"/>
  <c r="M1598" i="1"/>
  <c r="N1598" i="1" s="1"/>
  <c r="T1597" i="1"/>
  <c r="S1597" i="1"/>
  <c r="R1597" i="1"/>
  <c r="Q1597" i="1"/>
  <c r="P1597" i="1"/>
  <c r="O1597" i="1"/>
  <c r="M1597" i="1"/>
  <c r="N1597" i="1" s="1"/>
  <c r="T1596" i="1"/>
  <c r="S1596" i="1"/>
  <c r="R1596" i="1"/>
  <c r="Q1596" i="1"/>
  <c r="P1596" i="1"/>
  <c r="O1596" i="1"/>
  <c r="M1596" i="1"/>
  <c r="N1596" i="1" s="1"/>
  <c r="T1595" i="1"/>
  <c r="S1595" i="1"/>
  <c r="R1595" i="1"/>
  <c r="Q1595" i="1"/>
  <c r="P1595" i="1"/>
  <c r="O1595" i="1"/>
  <c r="M1595" i="1"/>
  <c r="N1595" i="1" s="1"/>
  <c r="T1594" i="1"/>
  <c r="S1594" i="1"/>
  <c r="R1594" i="1"/>
  <c r="Q1594" i="1"/>
  <c r="P1594" i="1"/>
  <c r="O1594" i="1"/>
  <c r="M1594" i="1"/>
  <c r="N1594" i="1" s="1"/>
  <c r="T1593" i="1"/>
  <c r="S1593" i="1"/>
  <c r="R1593" i="1"/>
  <c r="Q1593" i="1"/>
  <c r="P1593" i="1"/>
  <c r="O1593" i="1"/>
  <c r="M1593" i="1"/>
  <c r="N1593" i="1" s="1"/>
  <c r="T1592" i="1"/>
  <c r="S1592" i="1"/>
  <c r="R1592" i="1"/>
  <c r="Q1592" i="1"/>
  <c r="P1592" i="1"/>
  <c r="O1592" i="1"/>
  <c r="M1592" i="1"/>
  <c r="N1592" i="1" s="1"/>
  <c r="T1591" i="1"/>
  <c r="S1591" i="1"/>
  <c r="R1591" i="1"/>
  <c r="Q1591" i="1"/>
  <c r="P1591" i="1"/>
  <c r="O1591" i="1"/>
  <c r="M1591" i="1"/>
  <c r="N1591" i="1" s="1"/>
  <c r="T1590" i="1"/>
  <c r="S1590" i="1"/>
  <c r="R1590" i="1"/>
  <c r="Q1590" i="1"/>
  <c r="P1590" i="1"/>
  <c r="O1590" i="1"/>
  <c r="M1590" i="1"/>
  <c r="N1590" i="1" s="1"/>
  <c r="T1589" i="1"/>
  <c r="S1589" i="1"/>
  <c r="R1589" i="1"/>
  <c r="Q1589" i="1"/>
  <c r="P1589" i="1"/>
  <c r="O1589" i="1"/>
  <c r="M1589" i="1"/>
  <c r="N1589" i="1" s="1"/>
  <c r="T1588" i="1"/>
  <c r="S1588" i="1"/>
  <c r="R1588" i="1"/>
  <c r="Q1588" i="1"/>
  <c r="P1588" i="1"/>
  <c r="O1588" i="1"/>
  <c r="M1588" i="1"/>
  <c r="N1588" i="1" s="1"/>
  <c r="T1587" i="1"/>
  <c r="S1587" i="1"/>
  <c r="R1587" i="1"/>
  <c r="Q1587" i="1"/>
  <c r="P1587" i="1"/>
  <c r="O1587" i="1"/>
  <c r="M1587" i="1"/>
  <c r="N1587" i="1" s="1"/>
  <c r="T1586" i="1"/>
  <c r="S1586" i="1"/>
  <c r="R1586" i="1"/>
  <c r="Q1586" i="1"/>
  <c r="P1586" i="1"/>
  <c r="O1586" i="1"/>
  <c r="M1586" i="1"/>
  <c r="N1586" i="1" s="1"/>
  <c r="T1585" i="1"/>
  <c r="S1585" i="1"/>
  <c r="R1585" i="1"/>
  <c r="Q1585" i="1"/>
  <c r="P1585" i="1"/>
  <c r="O1585" i="1"/>
  <c r="M1585" i="1"/>
  <c r="N1585" i="1" s="1"/>
  <c r="T1584" i="1"/>
  <c r="S1584" i="1"/>
  <c r="R1584" i="1"/>
  <c r="Q1584" i="1"/>
  <c r="P1584" i="1"/>
  <c r="O1584" i="1"/>
  <c r="M1584" i="1"/>
  <c r="N1584" i="1" s="1"/>
  <c r="T1583" i="1"/>
  <c r="S1583" i="1"/>
  <c r="R1583" i="1"/>
  <c r="Q1583" i="1"/>
  <c r="P1583" i="1"/>
  <c r="O1583" i="1"/>
  <c r="M1583" i="1"/>
  <c r="N1583" i="1" s="1"/>
  <c r="T1582" i="1"/>
  <c r="S1582" i="1"/>
  <c r="R1582" i="1"/>
  <c r="Q1582" i="1"/>
  <c r="P1582" i="1"/>
  <c r="O1582" i="1"/>
  <c r="M1582" i="1"/>
  <c r="N1582" i="1" s="1"/>
  <c r="T1581" i="1"/>
  <c r="S1581" i="1"/>
  <c r="R1581" i="1"/>
  <c r="Q1581" i="1"/>
  <c r="P1581" i="1"/>
  <c r="O1581" i="1"/>
  <c r="M1581" i="1"/>
  <c r="N1581" i="1" s="1"/>
  <c r="T1580" i="1"/>
  <c r="S1580" i="1"/>
  <c r="R1580" i="1"/>
  <c r="Q1580" i="1"/>
  <c r="P1580" i="1"/>
  <c r="O1580" i="1"/>
  <c r="M1580" i="1"/>
  <c r="N1580" i="1" s="1"/>
  <c r="T1579" i="1"/>
  <c r="S1579" i="1"/>
  <c r="R1579" i="1"/>
  <c r="Q1579" i="1"/>
  <c r="P1579" i="1"/>
  <c r="O1579" i="1"/>
  <c r="M1579" i="1"/>
  <c r="N1579" i="1" s="1"/>
  <c r="T1578" i="1"/>
  <c r="S1578" i="1"/>
  <c r="R1578" i="1"/>
  <c r="Q1578" i="1"/>
  <c r="P1578" i="1"/>
  <c r="O1578" i="1"/>
  <c r="M1578" i="1"/>
  <c r="N1578" i="1" s="1"/>
  <c r="T1577" i="1"/>
  <c r="S1577" i="1"/>
  <c r="R1577" i="1"/>
  <c r="Q1577" i="1"/>
  <c r="P1577" i="1"/>
  <c r="O1577" i="1"/>
  <c r="M1577" i="1"/>
  <c r="N1577" i="1" s="1"/>
  <c r="T1576" i="1"/>
  <c r="S1576" i="1"/>
  <c r="R1576" i="1"/>
  <c r="Q1576" i="1"/>
  <c r="P1576" i="1"/>
  <c r="O1576" i="1"/>
  <c r="M1576" i="1"/>
  <c r="N1576" i="1" s="1"/>
  <c r="T1575" i="1"/>
  <c r="S1575" i="1"/>
  <c r="R1575" i="1"/>
  <c r="Q1575" i="1"/>
  <c r="P1575" i="1"/>
  <c r="O1575" i="1"/>
  <c r="M1575" i="1"/>
  <c r="N1575" i="1" s="1"/>
  <c r="T1574" i="1"/>
  <c r="S1574" i="1"/>
  <c r="R1574" i="1"/>
  <c r="Q1574" i="1"/>
  <c r="P1574" i="1"/>
  <c r="O1574" i="1"/>
  <c r="M1574" i="1"/>
  <c r="N1574" i="1" s="1"/>
  <c r="T1573" i="1"/>
  <c r="S1573" i="1"/>
  <c r="R1573" i="1"/>
  <c r="Q1573" i="1"/>
  <c r="P1573" i="1"/>
  <c r="O1573" i="1"/>
  <c r="M1573" i="1"/>
  <c r="N1573" i="1" s="1"/>
  <c r="T1572" i="1"/>
  <c r="S1572" i="1"/>
  <c r="R1572" i="1"/>
  <c r="Q1572" i="1"/>
  <c r="P1572" i="1"/>
  <c r="O1572" i="1"/>
  <c r="N1572" i="1"/>
  <c r="M1572" i="1"/>
  <c r="T1571" i="1"/>
  <c r="S1571" i="1"/>
  <c r="R1571" i="1"/>
  <c r="Q1571" i="1"/>
  <c r="P1571" i="1"/>
  <c r="O1571" i="1"/>
  <c r="N1571" i="1"/>
  <c r="M1571" i="1"/>
  <c r="T1570" i="1"/>
  <c r="S1570" i="1"/>
  <c r="R1570" i="1"/>
  <c r="Q1570" i="1"/>
  <c r="P1570" i="1"/>
  <c r="O1570" i="1"/>
  <c r="N1570" i="1"/>
  <c r="M1570" i="1"/>
  <c r="T1569" i="1"/>
  <c r="S1569" i="1"/>
  <c r="R1569" i="1"/>
  <c r="Q1569" i="1"/>
  <c r="P1569" i="1"/>
  <c r="O1569" i="1"/>
  <c r="N1569" i="1"/>
  <c r="M1569" i="1"/>
  <c r="T1568" i="1"/>
  <c r="S1568" i="1"/>
  <c r="R1568" i="1"/>
  <c r="Q1568" i="1"/>
  <c r="P1568" i="1"/>
  <c r="O1568" i="1"/>
  <c r="N1568" i="1"/>
  <c r="M1568" i="1"/>
  <c r="T1567" i="1"/>
  <c r="S1567" i="1"/>
  <c r="R1567" i="1"/>
  <c r="Q1567" i="1"/>
  <c r="P1567" i="1"/>
  <c r="O1567" i="1"/>
  <c r="N1567" i="1"/>
  <c r="M1567" i="1"/>
  <c r="T1566" i="1"/>
  <c r="S1566" i="1"/>
  <c r="R1566" i="1"/>
  <c r="Q1566" i="1"/>
  <c r="P1566" i="1"/>
  <c r="O1566" i="1"/>
  <c r="N1566" i="1"/>
  <c r="M1566" i="1"/>
  <c r="T1565" i="1"/>
  <c r="S1565" i="1"/>
  <c r="R1565" i="1"/>
  <c r="Q1565" i="1"/>
  <c r="P1565" i="1"/>
  <c r="O1565" i="1"/>
  <c r="N1565" i="1"/>
  <c r="M1565" i="1"/>
  <c r="T1564" i="1"/>
  <c r="S1564" i="1"/>
  <c r="R1564" i="1"/>
  <c r="Q1564" i="1"/>
  <c r="P1564" i="1"/>
  <c r="O1564" i="1"/>
  <c r="N1564" i="1"/>
  <c r="M1564" i="1"/>
  <c r="T1563" i="1"/>
  <c r="S1563" i="1"/>
  <c r="R1563" i="1"/>
  <c r="Q1563" i="1"/>
  <c r="P1563" i="1"/>
  <c r="O1563" i="1"/>
  <c r="N1563" i="1"/>
  <c r="M1563" i="1"/>
  <c r="T1562" i="1"/>
  <c r="S1562" i="1"/>
  <c r="R1562" i="1"/>
  <c r="Q1562" i="1"/>
  <c r="P1562" i="1"/>
  <c r="O1562" i="1"/>
  <c r="N1562" i="1"/>
  <c r="M1562" i="1"/>
  <c r="T1561" i="1"/>
  <c r="S1561" i="1"/>
  <c r="R1561" i="1"/>
  <c r="Q1561" i="1"/>
  <c r="P1561" i="1"/>
  <c r="O1561" i="1"/>
  <c r="N1561" i="1"/>
  <c r="M1561" i="1"/>
  <c r="T1560" i="1"/>
  <c r="S1560" i="1"/>
  <c r="R1560" i="1"/>
  <c r="Q1560" i="1"/>
  <c r="P1560" i="1"/>
  <c r="O1560" i="1"/>
  <c r="N1560" i="1"/>
  <c r="M1560" i="1"/>
  <c r="T1559" i="1"/>
  <c r="S1559" i="1"/>
  <c r="R1559" i="1"/>
  <c r="Q1559" i="1"/>
  <c r="P1559" i="1"/>
  <c r="O1559" i="1"/>
  <c r="N1559" i="1"/>
  <c r="M1559" i="1"/>
  <c r="T1558" i="1"/>
  <c r="S1558" i="1"/>
  <c r="R1558" i="1"/>
  <c r="Q1558" i="1"/>
  <c r="P1558" i="1"/>
  <c r="O1558" i="1"/>
  <c r="N1558" i="1"/>
  <c r="M1558" i="1"/>
  <c r="T1557" i="1"/>
  <c r="S1557" i="1"/>
  <c r="R1557" i="1"/>
  <c r="Q1557" i="1"/>
  <c r="P1557" i="1"/>
  <c r="O1557" i="1"/>
  <c r="N1557" i="1"/>
  <c r="M1557" i="1"/>
  <c r="T1556" i="1"/>
  <c r="S1556" i="1"/>
  <c r="R1556" i="1"/>
  <c r="Q1556" i="1"/>
  <c r="P1556" i="1"/>
  <c r="O1556" i="1"/>
  <c r="N1556" i="1"/>
  <c r="M1556" i="1"/>
  <c r="T1555" i="1"/>
  <c r="S1555" i="1"/>
  <c r="R1555" i="1"/>
  <c r="Q1555" i="1"/>
  <c r="P1555" i="1"/>
  <c r="O1555" i="1"/>
  <c r="N1555" i="1"/>
  <c r="M1555" i="1"/>
  <c r="T1554" i="1"/>
  <c r="S1554" i="1"/>
  <c r="R1554" i="1"/>
  <c r="Q1554" i="1"/>
  <c r="P1554" i="1"/>
  <c r="O1554" i="1"/>
  <c r="N1554" i="1"/>
  <c r="M1554" i="1"/>
  <c r="T1553" i="1"/>
  <c r="S1553" i="1"/>
  <c r="R1553" i="1"/>
  <c r="Q1553" i="1"/>
  <c r="P1553" i="1"/>
  <c r="O1553" i="1"/>
  <c r="N1553" i="1"/>
  <c r="M1553" i="1"/>
  <c r="T1552" i="1"/>
  <c r="S1552" i="1"/>
  <c r="R1552" i="1"/>
  <c r="Q1552" i="1"/>
  <c r="P1552" i="1"/>
  <c r="O1552" i="1"/>
  <c r="N1552" i="1"/>
  <c r="M1552" i="1"/>
  <c r="T1551" i="1"/>
  <c r="S1551" i="1"/>
  <c r="R1551" i="1"/>
  <c r="Q1551" i="1"/>
  <c r="P1551" i="1"/>
  <c r="O1551" i="1"/>
  <c r="N1551" i="1"/>
  <c r="M1551" i="1"/>
  <c r="T1550" i="1"/>
  <c r="S1550" i="1"/>
  <c r="R1550" i="1"/>
  <c r="Q1550" i="1"/>
  <c r="P1550" i="1"/>
  <c r="O1550" i="1"/>
  <c r="N1550" i="1"/>
  <c r="M1550" i="1"/>
  <c r="T1549" i="1"/>
  <c r="S1549" i="1"/>
  <c r="R1549" i="1"/>
  <c r="Q1549" i="1"/>
  <c r="P1549" i="1"/>
  <c r="O1549" i="1"/>
  <c r="N1549" i="1"/>
  <c r="M1549" i="1"/>
  <c r="T1548" i="1"/>
  <c r="S1548" i="1"/>
  <c r="R1548" i="1"/>
  <c r="Q1548" i="1"/>
  <c r="P1548" i="1"/>
  <c r="O1548" i="1"/>
  <c r="N1548" i="1"/>
  <c r="M1548" i="1"/>
  <c r="T1547" i="1"/>
  <c r="S1547" i="1"/>
  <c r="R1547" i="1"/>
  <c r="Q1547" i="1"/>
  <c r="P1547" i="1"/>
  <c r="O1547" i="1"/>
  <c r="N1547" i="1"/>
  <c r="M1547" i="1"/>
  <c r="T1546" i="1"/>
  <c r="S1546" i="1"/>
  <c r="R1546" i="1"/>
  <c r="Q1546" i="1"/>
  <c r="P1546" i="1"/>
  <c r="O1546" i="1"/>
  <c r="N1546" i="1"/>
  <c r="M1546" i="1"/>
  <c r="T1545" i="1"/>
  <c r="S1545" i="1"/>
  <c r="R1545" i="1"/>
  <c r="Q1545" i="1"/>
  <c r="P1545" i="1"/>
  <c r="O1545" i="1"/>
  <c r="N1545" i="1"/>
  <c r="M1545" i="1"/>
  <c r="T1544" i="1"/>
  <c r="S1544" i="1"/>
  <c r="R1544" i="1"/>
  <c r="Q1544" i="1"/>
  <c r="P1544" i="1"/>
  <c r="O1544" i="1"/>
  <c r="N1544" i="1"/>
  <c r="M1544" i="1"/>
  <c r="T1543" i="1"/>
  <c r="S1543" i="1"/>
  <c r="R1543" i="1"/>
  <c r="Q1543" i="1"/>
  <c r="P1543" i="1"/>
  <c r="O1543" i="1"/>
  <c r="N1543" i="1"/>
  <c r="M1543" i="1"/>
  <c r="T1542" i="1"/>
  <c r="S1542" i="1"/>
  <c r="R1542" i="1"/>
  <c r="Q1542" i="1"/>
  <c r="P1542" i="1"/>
  <c r="O1542" i="1"/>
  <c r="N1542" i="1"/>
  <c r="M1542" i="1"/>
  <c r="T1541" i="1"/>
  <c r="S1541" i="1"/>
  <c r="R1541" i="1"/>
  <c r="Q1541" i="1"/>
  <c r="P1541" i="1"/>
  <c r="O1541" i="1"/>
  <c r="N1541" i="1"/>
  <c r="M1541" i="1"/>
  <c r="T1540" i="1"/>
  <c r="S1540" i="1"/>
  <c r="R1540" i="1"/>
  <c r="Q1540" i="1"/>
  <c r="P1540" i="1"/>
  <c r="O1540" i="1"/>
  <c r="N1540" i="1"/>
  <c r="M1540" i="1"/>
  <c r="T1539" i="1"/>
  <c r="S1539" i="1"/>
  <c r="R1539" i="1"/>
  <c r="Q1539" i="1"/>
  <c r="P1539" i="1"/>
  <c r="O1539" i="1"/>
  <c r="N1539" i="1"/>
  <c r="M1539" i="1"/>
  <c r="T1538" i="1"/>
  <c r="S1538" i="1"/>
  <c r="R1538" i="1"/>
  <c r="Q1538" i="1"/>
  <c r="P1538" i="1"/>
  <c r="O1538" i="1"/>
  <c r="N1538" i="1"/>
  <c r="M1538" i="1"/>
  <c r="T1537" i="1"/>
  <c r="S1537" i="1"/>
  <c r="R1537" i="1"/>
  <c r="Q1537" i="1"/>
  <c r="P1537" i="1"/>
  <c r="O1537" i="1"/>
  <c r="N1537" i="1"/>
  <c r="M1537" i="1"/>
  <c r="T1536" i="1"/>
  <c r="S1536" i="1"/>
  <c r="R1536" i="1"/>
  <c r="Q1536" i="1"/>
  <c r="P1536" i="1"/>
  <c r="O1536" i="1"/>
  <c r="N1536" i="1"/>
  <c r="M1536" i="1"/>
  <c r="T1535" i="1"/>
  <c r="S1535" i="1"/>
  <c r="R1535" i="1"/>
  <c r="Q1535" i="1"/>
  <c r="P1535" i="1"/>
  <c r="O1535" i="1"/>
  <c r="N1535" i="1"/>
  <c r="M1535" i="1"/>
  <c r="T1534" i="1"/>
  <c r="S1534" i="1"/>
  <c r="R1534" i="1"/>
  <c r="Q1534" i="1"/>
  <c r="P1534" i="1"/>
  <c r="O1534" i="1"/>
  <c r="N1534" i="1"/>
  <c r="M1534" i="1"/>
  <c r="T1533" i="1"/>
  <c r="S1533" i="1"/>
  <c r="R1533" i="1"/>
  <c r="Q1533" i="1"/>
  <c r="P1533" i="1"/>
  <c r="O1533" i="1"/>
  <c r="N1533" i="1"/>
  <c r="M1533" i="1"/>
  <c r="T1532" i="1"/>
  <c r="S1532" i="1"/>
  <c r="R1532" i="1"/>
  <c r="Q1532" i="1"/>
  <c r="P1532" i="1"/>
  <c r="O1532" i="1"/>
  <c r="N1532" i="1"/>
  <c r="M1532" i="1"/>
  <c r="T1531" i="1"/>
  <c r="S1531" i="1"/>
  <c r="R1531" i="1"/>
  <c r="Q1531" i="1"/>
  <c r="P1531" i="1"/>
  <c r="O1531" i="1"/>
  <c r="N1531" i="1"/>
  <c r="M1531" i="1"/>
  <c r="T1530" i="1"/>
  <c r="S1530" i="1"/>
  <c r="R1530" i="1"/>
  <c r="Q1530" i="1"/>
  <c r="P1530" i="1"/>
  <c r="O1530" i="1"/>
  <c r="N1530" i="1"/>
  <c r="M1530" i="1"/>
  <c r="T1529" i="1"/>
  <c r="S1529" i="1"/>
  <c r="R1529" i="1"/>
  <c r="Q1529" i="1"/>
  <c r="P1529" i="1"/>
  <c r="O1529" i="1"/>
  <c r="N1529" i="1"/>
  <c r="M1529" i="1"/>
  <c r="T1528" i="1"/>
  <c r="S1528" i="1"/>
  <c r="R1528" i="1"/>
  <c r="Q1528" i="1"/>
  <c r="P1528" i="1"/>
  <c r="O1528" i="1"/>
  <c r="N1528" i="1"/>
  <c r="M1528" i="1"/>
  <c r="T1527" i="1"/>
  <c r="S1527" i="1"/>
  <c r="R1527" i="1"/>
  <c r="Q1527" i="1"/>
  <c r="P1527" i="1"/>
  <c r="O1527" i="1"/>
  <c r="N1527" i="1"/>
  <c r="M1527" i="1"/>
  <c r="T1526" i="1"/>
  <c r="S1526" i="1"/>
  <c r="R1526" i="1"/>
  <c r="Q1526" i="1"/>
  <c r="P1526" i="1"/>
  <c r="O1526" i="1"/>
  <c r="N1526" i="1"/>
  <c r="M1526" i="1"/>
  <c r="T1525" i="1"/>
  <c r="S1525" i="1"/>
  <c r="R1525" i="1"/>
  <c r="Q1525" i="1"/>
  <c r="P1525" i="1"/>
  <c r="O1525" i="1"/>
  <c r="M1525" i="1"/>
  <c r="N1525" i="1" s="1"/>
  <c r="T1524" i="1"/>
  <c r="S1524" i="1"/>
  <c r="R1524" i="1"/>
  <c r="Q1524" i="1"/>
  <c r="P1524" i="1"/>
  <c r="O1524" i="1"/>
  <c r="M1524" i="1"/>
  <c r="N1524" i="1" s="1"/>
  <c r="T1523" i="1"/>
  <c r="S1523" i="1"/>
  <c r="R1523" i="1"/>
  <c r="Q1523" i="1"/>
  <c r="P1523" i="1"/>
  <c r="O1523" i="1"/>
  <c r="M1523" i="1"/>
  <c r="N1523" i="1" s="1"/>
  <c r="T1522" i="1"/>
  <c r="S1522" i="1"/>
  <c r="R1522" i="1"/>
  <c r="Q1522" i="1"/>
  <c r="P1522" i="1"/>
  <c r="O1522" i="1"/>
  <c r="M1522" i="1"/>
  <c r="N1522" i="1" s="1"/>
  <c r="T1521" i="1"/>
  <c r="S1521" i="1"/>
  <c r="R1521" i="1"/>
  <c r="Q1521" i="1"/>
  <c r="P1521" i="1"/>
  <c r="O1521" i="1"/>
  <c r="M1521" i="1"/>
  <c r="N1521" i="1" s="1"/>
  <c r="T1520" i="1"/>
  <c r="S1520" i="1"/>
  <c r="R1520" i="1"/>
  <c r="Q1520" i="1"/>
  <c r="P1520" i="1"/>
  <c r="O1520" i="1"/>
  <c r="N1520" i="1"/>
  <c r="M1520" i="1"/>
  <c r="T1519" i="1"/>
  <c r="S1519" i="1"/>
  <c r="R1519" i="1"/>
  <c r="Q1519" i="1"/>
  <c r="P1519" i="1"/>
  <c r="O1519" i="1"/>
  <c r="N1519" i="1"/>
  <c r="M1519" i="1"/>
  <c r="T1518" i="1"/>
  <c r="S1518" i="1"/>
  <c r="R1518" i="1"/>
  <c r="Q1518" i="1"/>
  <c r="P1518" i="1"/>
  <c r="O1518" i="1"/>
  <c r="N1518" i="1"/>
  <c r="M1518" i="1"/>
  <c r="T1517" i="1"/>
  <c r="S1517" i="1"/>
  <c r="R1517" i="1"/>
  <c r="Q1517" i="1"/>
  <c r="P1517" i="1"/>
  <c r="O1517" i="1"/>
  <c r="N1517" i="1"/>
  <c r="M1517" i="1"/>
  <c r="T1516" i="1"/>
  <c r="S1516" i="1"/>
  <c r="R1516" i="1"/>
  <c r="Q1516" i="1"/>
  <c r="P1516" i="1"/>
  <c r="O1516" i="1"/>
  <c r="N1516" i="1"/>
  <c r="M1516" i="1"/>
  <c r="T1515" i="1"/>
  <c r="S1515" i="1"/>
  <c r="R1515" i="1"/>
  <c r="Q1515" i="1"/>
  <c r="P1515" i="1"/>
  <c r="O1515" i="1"/>
  <c r="M1515" i="1"/>
  <c r="N1515" i="1" s="1"/>
  <c r="T1514" i="1"/>
  <c r="S1514" i="1"/>
  <c r="R1514" i="1"/>
  <c r="Q1514" i="1"/>
  <c r="P1514" i="1"/>
  <c r="O1514" i="1"/>
  <c r="M1514" i="1"/>
  <c r="N1514" i="1" s="1"/>
  <c r="T1513" i="1"/>
  <c r="S1513" i="1"/>
  <c r="R1513" i="1"/>
  <c r="Q1513" i="1"/>
  <c r="P1513" i="1"/>
  <c r="O1513" i="1"/>
  <c r="M1513" i="1"/>
  <c r="N1513" i="1" s="1"/>
  <c r="T1512" i="1"/>
  <c r="S1512" i="1"/>
  <c r="R1512" i="1"/>
  <c r="Q1512" i="1"/>
  <c r="P1512" i="1"/>
  <c r="O1512" i="1"/>
  <c r="M1512" i="1"/>
  <c r="N1512" i="1" s="1"/>
  <c r="T1511" i="1"/>
  <c r="S1511" i="1"/>
  <c r="R1511" i="1"/>
  <c r="Q1511" i="1"/>
  <c r="P1511" i="1"/>
  <c r="O1511" i="1"/>
  <c r="M1511" i="1"/>
  <c r="N1511" i="1" s="1"/>
  <c r="T1510" i="1"/>
  <c r="S1510" i="1"/>
  <c r="R1510" i="1"/>
  <c r="Q1510" i="1"/>
  <c r="P1510" i="1"/>
  <c r="O1510" i="1"/>
  <c r="M1510" i="1"/>
  <c r="N1510" i="1" s="1"/>
  <c r="T1509" i="1"/>
  <c r="S1509" i="1"/>
  <c r="R1509" i="1"/>
  <c r="Q1509" i="1"/>
  <c r="P1509" i="1"/>
  <c r="O1509" i="1"/>
  <c r="M1509" i="1"/>
  <c r="N1509" i="1" s="1"/>
  <c r="T1508" i="1"/>
  <c r="S1508" i="1"/>
  <c r="R1508" i="1"/>
  <c r="Q1508" i="1"/>
  <c r="P1508" i="1"/>
  <c r="O1508" i="1"/>
  <c r="M1508" i="1"/>
  <c r="N1508" i="1" s="1"/>
  <c r="T1507" i="1"/>
  <c r="S1507" i="1"/>
  <c r="R1507" i="1"/>
  <c r="Q1507" i="1"/>
  <c r="P1507" i="1"/>
  <c r="O1507" i="1"/>
  <c r="N1507" i="1"/>
  <c r="M1507" i="1"/>
  <c r="T1506" i="1"/>
  <c r="S1506" i="1"/>
  <c r="R1506" i="1"/>
  <c r="Q1506" i="1"/>
  <c r="P1506" i="1"/>
  <c r="O1506" i="1"/>
  <c r="N1506" i="1"/>
  <c r="M1506" i="1"/>
  <c r="T1505" i="1"/>
  <c r="S1505" i="1"/>
  <c r="R1505" i="1"/>
  <c r="Q1505" i="1"/>
  <c r="P1505" i="1"/>
  <c r="O1505" i="1"/>
  <c r="N1505" i="1"/>
  <c r="M1505" i="1"/>
  <c r="T1504" i="1"/>
  <c r="S1504" i="1"/>
  <c r="R1504" i="1"/>
  <c r="Q1504" i="1"/>
  <c r="P1504" i="1"/>
  <c r="O1504" i="1"/>
  <c r="M1504" i="1"/>
  <c r="N1504" i="1" s="1"/>
  <c r="T1503" i="1"/>
  <c r="S1503" i="1"/>
  <c r="R1503" i="1"/>
  <c r="Q1503" i="1"/>
  <c r="P1503" i="1"/>
  <c r="O1503" i="1"/>
  <c r="N1503" i="1"/>
  <c r="M1503" i="1"/>
  <c r="T1502" i="1"/>
  <c r="S1502" i="1"/>
  <c r="R1502" i="1"/>
  <c r="Q1502" i="1"/>
  <c r="P1502" i="1"/>
  <c r="O1502" i="1"/>
  <c r="N1502" i="1"/>
  <c r="M1502" i="1"/>
  <c r="T1501" i="1"/>
  <c r="S1501" i="1"/>
  <c r="R1501" i="1"/>
  <c r="Q1501" i="1"/>
  <c r="P1501" i="1"/>
  <c r="O1501" i="1"/>
  <c r="N1501" i="1"/>
  <c r="M1501" i="1"/>
  <c r="T1500" i="1"/>
  <c r="S1500" i="1"/>
  <c r="R1500" i="1"/>
  <c r="Q1500" i="1"/>
  <c r="P1500" i="1"/>
  <c r="O1500" i="1"/>
  <c r="N1500" i="1"/>
  <c r="M1500" i="1"/>
  <c r="T1499" i="1"/>
  <c r="S1499" i="1"/>
  <c r="R1499" i="1"/>
  <c r="Q1499" i="1"/>
  <c r="P1499" i="1"/>
  <c r="O1499" i="1"/>
  <c r="N1499" i="1"/>
  <c r="M1499" i="1"/>
  <c r="T1498" i="1"/>
  <c r="S1498" i="1"/>
  <c r="R1498" i="1"/>
  <c r="Q1498" i="1"/>
  <c r="P1498" i="1"/>
  <c r="O1498" i="1"/>
  <c r="N1498" i="1"/>
  <c r="M1498" i="1"/>
  <c r="T1497" i="1"/>
  <c r="S1497" i="1"/>
  <c r="R1497" i="1"/>
  <c r="Q1497" i="1"/>
  <c r="P1497" i="1"/>
  <c r="O1497" i="1"/>
  <c r="N1497" i="1"/>
  <c r="M1497" i="1"/>
  <c r="T1496" i="1"/>
  <c r="S1496" i="1"/>
  <c r="R1496" i="1"/>
  <c r="Q1496" i="1"/>
  <c r="P1496" i="1"/>
  <c r="O1496" i="1"/>
  <c r="N1496" i="1"/>
  <c r="M1496" i="1"/>
  <c r="T1495" i="1"/>
  <c r="S1495" i="1"/>
  <c r="R1495" i="1"/>
  <c r="Q1495" i="1"/>
  <c r="P1495" i="1"/>
  <c r="O1495" i="1"/>
  <c r="N1495" i="1"/>
  <c r="M1495" i="1"/>
  <c r="T1494" i="1"/>
  <c r="S1494" i="1"/>
  <c r="R1494" i="1"/>
  <c r="Q1494" i="1"/>
  <c r="P1494" i="1"/>
  <c r="O1494" i="1"/>
  <c r="N1494" i="1"/>
  <c r="M1494" i="1"/>
  <c r="T1493" i="1"/>
  <c r="S1493" i="1"/>
  <c r="R1493" i="1"/>
  <c r="Q1493" i="1"/>
  <c r="P1493" i="1"/>
  <c r="O1493" i="1"/>
  <c r="N1493" i="1"/>
  <c r="M1493" i="1"/>
  <c r="T1492" i="1"/>
  <c r="S1492" i="1"/>
  <c r="R1492" i="1"/>
  <c r="Q1492" i="1"/>
  <c r="P1492" i="1"/>
  <c r="O1492" i="1"/>
  <c r="N1492" i="1"/>
  <c r="M1492" i="1"/>
  <c r="T1491" i="1"/>
  <c r="S1491" i="1"/>
  <c r="R1491" i="1"/>
  <c r="Q1491" i="1"/>
  <c r="P1491" i="1"/>
  <c r="O1491" i="1"/>
  <c r="N1491" i="1"/>
  <c r="M1491" i="1"/>
  <c r="T1490" i="1"/>
  <c r="S1490" i="1"/>
  <c r="R1490" i="1"/>
  <c r="Q1490" i="1"/>
  <c r="P1490" i="1"/>
  <c r="O1490" i="1"/>
  <c r="M1490" i="1"/>
  <c r="N1490" i="1" s="1"/>
  <c r="T1489" i="1"/>
  <c r="S1489" i="1"/>
  <c r="R1489" i="1"/>
  <c r="Q1489" i="1"/>
  <c r="P1489" i="1"/>
  <c r="O1489" i="1"/>
  <c r="M1489" i="1"/>
  <c r="N1489" i="1" s="1"/>
  <c r="T1488" i="1"/>
  <c r="S1488" i="1"/>
  <c r="R1488" i="1"/>
  <c r="Q1488" i="1"/>
  <c r="P1488" i="1"/>
  <c r="O1488" i="1"/>
  <c r="N1488" i="1"/>
  <c r="M1488" i="1"/>
  <c r="T1487" i="1"/>
  <c r="S1487" i="1"/>
  <c r="R1487" i="1"/>
  <c r="Q1487" i="1"/>
  <c r="P1487" i="1"/>
  <c r="O1487" i="1"/>
  <c r="N1487" i="1"/>
  <c r="M1487" i="1"/>
  <c r="T1486" i="1"/>
  <c r="S1486" i="1"/>
  <c r="R1486" i="1"/>
  <c r="Q1486" i="1"/>
  <c r="P1486" i="1"/>
  <c r="O1486" i="1"/>
  <c r="N1486" i="1"/>
  <c r="M1486" i="1"/>
  <c r="T1485" i="1"/>
  <c r="S1485" i="1"/>
  <c r="R1485" i="1"/>
  <c r="Q1485" i="1"/>
  <c r="P1485" i="1"/>
  <c r="O1485" i="1"/>
  <c r="N1485" i="1"/>
  <c r="M1485" i="1"/>
  <c r="T1484" i="1"/>
  <c r="S1484" i="1"/>
  <c r="R1484" i="1"/>
  <c r="Q1484" i="1"/>
  <c r="P1484" i="1"/>
  <c r="O1484" i="1"/>
  <c r="N1484" i="1"/>
  <c r="M1484" i="1"/>
  <c r="T1483" i="1"/>
  <c r="S1483" i="1"/>
  <c r="R1483" i="1"/>
  <c r="Q1483" i="1"/>
  <c r="P1483" i="1"/>
  <c r="O1483" i="1"/>
  <c r="N1483" i="1"/>
  <c r="M1483" i="1"/>
  <c r="T1482" i="1"/>
  <c r="S1482" i="1"/>
  <c r="R1482" i="1"/>
  <c r="Q1482" i="1"/>
  <c r="P1482" i="1"/>
  <c r="O1482" i="1"/>
  <c r="N1482" i="1"/>
  <c r="M1482" i="1"/>
  <c r="T1481" i="1"/>
  <c r="S1481" i="1"/>
  <c r="R1481" i="1"/>
  <c r="Q1481" i="1"/>
  <c r="P1481" i="1"/>
  <c r="O1481" i="1"/>
  <c r="M1481" i="1"/>
  <c r="N1481" i="1" s="1"/>
  <c r="T1480" i="1"/>
  <c r="S1480" i="1"/>
  <c r="R1480" i="1"/>
  <c r="Q1480" i="1"/>
  <c r="P1480" i="1"/>
  <c r="O1480" i="1"/>
  <c r="M1480" i="1"/>
  <c r="N1480" i="1" s="1"/>
  <c r="T1479" i="1"/>
  <c r="S1479" i="1"/>
  <c r="R1479" i="1"/>
  <c r="Q1479" i="1"/>
  <c r="P1479" i="1"/>
  <c r="O1479" i="1"/>
  <c r="N1479" i="1"/>
  <c r="M1479" i="1"/>
  <c r="T1478" i="1"/>
  <c r="S1478" i="1"/>
  <c r="R1478" i="1"/>
  <c r="Q1478" i="1"/>
  <c r="P1478" i="1"/>
  <c r="O1478" i="1"/>
  <c r="M1478" i="1"/>
  <c r="N1478" i="1" s="1"/>
  <c r="T1477" i="1"/>
  <c r="S1477" i="1"/>
  <c r="R1477" i="1"/>
  <c r="Q1477" i="1"/>
  <c r="P1477" i="1"/>
  <c r="O1477" i="1"/>
  <c r="M1477" i="1"/>
  <c r="N1477" i="1" s="1"/>
  <c r="T1476" i="1"/>
  <c r="S1476" i="1"/>
  <c r="R1476" i="1"/>
  <c r="Q1476" i="1"/>
  <c r="P1476" i="1"/>
  <c r="O1476" i="1"/>
  <c r="N1476" i="1"/>
  <c r="M1476" i="1"/>
  <c r="T1475" i="1"/>
  <c r="S1475" i="1"/>
  <c r="R1475" i="1"/>
  <c r="Q1475" i="1"/>
  <c r="P1475" i="1"/>
  <c r="O1475" i="1"/>
  <c r="N1475" i="1"/>
  <c r="M1475" i="1"/>
  <c r="T1474" i="1"/>
  <c r="S1474" i="1"/>
  <c r="R1474" i="1"/>
  <c r="Q1474" i="1"/>
  <c r="P1474" i="1"/>
  <c r="O1474" i="1"/>
  <c r="N1474" i="1"/>
  <c r="M1474" i="1"/>
  <c r="T1473" i="1"/>
  <c r="S1473" i="1"/>
  <c r="R1473" i="1"/>
  <c r="Q1473" i="1"/>
  <c r="P1473" i="1"/>
  <c r="O1473" i="1"/>
  <c r="N1473" i="1"/>
  <c r="M1473" i="1"/>
  <c r="T1472" i="1"/>
  <c r="S1472" i="1"/>
  <c r="R1472" i="1"/>
  <c r="Q1472" i="1"/>
  <c r="P1472" i="1"/>
  <c r="O1472" i="1"/>
  <c r="N1472" i="1"/>
  <c r="M1472" i="1"/>
  <c r="T1471" i="1"/>
  <c r="S1471" i="1"/>
  <c r="R1471" i="1"/>
  <c r="Q1471" i="1"/>
  <c r="P1471" i="1"/>
  <c r="O1471" i="1"/>
  <c r="N1471" i="1"/>
  <c r="M1471" i="1"/>
  <c r="T1470" i="1"/>
  <c r="S1470" i="1"/>
  <c r="R1470" i="1"/>
  <c r="Q1470" i="1"/>
  <c r="P1470" i="1"/>
  <c r="O1470" i="1"/>
  <c r="N1470" i="1"/>
  <c r="M1470" i="1"/>
  <c r="T1469" i="1"/>
  <c r="S1469" i="1"/>
  <c r="R1469" i="1"/>
  <c r="Q1469" i="1"/>
  <c r="P1469" i="1"/>
  <c r="O1469" i="1"/>
  <c r="N1469" i="1"/>
  <c r="M1469" i="1"/>
  <c r="T1468" i="1"/>
  <c r="S1468" i="1"/>
  <c r="R1468" i="1"/>
  <c r="Q1468" i="1"/>
  <c r="P1468" i="1"/>
  <c r="O1468" i="1"/>
  <c r="N1468" i="1"/>
  <c r="M1468" i="1"/>
  <c r="T1467" i="1"/>
  <c r="S1467" i="1"/>
  <c r="R1467" i="1"/>
  <c r="Q1467" i="1"/>
  <c r="P1467" i="1"/>
  <c r="O1467" i="1"/>
  <c r="N1467" i="1"/>
  <c r="M1467" i="1"/>
  <c r="T1466" i="1"/>
  <c r="S1466" i="1"/>
  <c r="R1466" i="1"/>
  <c r="Q1466" i="1"/>
  <c r="P1466" i="1"/>
  <c r="O1466" i="1"/>
  <c r="N1466" i="1"/>
  <c r="M1466" i="1"/>
  <c r="T1465" i="1"/>
  <c r="S1465" i="1"/>
  <c r="R1465" i="1"/>
  <c r="Q1465" i="1"/>
  <c r="P1465" i="1"/>
  <c r="O1465" i="1"/>
  <c r="N1465" i="1"/>
  <c r="M1465" i="1"/>
  <c r="T1464" i="1"/>
  <c r="S1464" i="1"/>
  <c r="R1464" i="1"/>
  <c r="Q1464" i="1"/>
  <c r="P1464" i="1"/>
  <c r="O1464" i="1"/>
  <c r="N1464" i="1"/>
  <c r="M1464" i="1"/>
  <c r="T1463" i="1"/>
  <c r="S1463" i="1"/>
  <c r="R1463" i="1"/>
  <c r="Q1463" i="1"/>
  <c r="P1463" i="1"/>
  <c r="O1463" i="1"/>
  <c r="N1463" i="1"/>
  <c r="M1463" i="1"/>
  <c r="T1462" i="1"/>
  <c r="S1462" i="1"/>
  <c r="R1462" i="1"/>
  <c r="Q1462" i="1"/>
  <c r="P1462" i="1"/>
  <c r="O1462" i="1"/>
  <c r="N1462" i="1"/>
  <c r="M1462" i="1"/>
  <c r="T1461" i="1"/>
  <c r="S1461" i="1"/>
  <c r="R1461" i="1"/>
  <c r="Q1461" i="1"/>
  <c r="P1461" i="1"/>
  <c r="O1461" i="1"/>
  <c r="N1461" i="1"/>
  <c r="M1461" i="1"/>
  <c r="T1460" i="1"/>
  <c r="S1460" i="1"/>
  <c r="R1460" i="1"/>
  <c r="Q1460" i="1"/>
  <c r="P1460" i="1"/>
  <c r="O1460" i="1"/>
  <c r="N1460" i="1"/>
  <c r="M1460" i="1"/>
  <c r="T1459" i="1"/>
  <c r="S1459" i="1"/>
  <c r="R1459" i="1"/>
  <c r="Q1459" i="1"/>
  <c r="P1459" i="1"/>
  <c r="O1459" i="1"/>
  <c r="N1459" i="1"/>
  <c r="M1459" i="1"/>
  <c r="T1458" i="1"/>
  <c r="S1458" i="1"/>
  <c r="R1458" i="1"/>
  <c r="Q1458" i="1"/>
  <c r="P1458" i="1"/>
  <c r="O1458" i="1"/>
  <c r="N1458" i="1"/>
  <c r="M1458" i="1"/>
  <c r="T1457" i="1"/>
  <c r="S1457" i="1"/>
  <c r="R1457" i="1"/>
  <c r="Q1457" i="1"/>
  <c r="P1457" i="1"/>
  <c r="O1457" i="1"/>
  <c r="N1457" i="1"/>
  <c r="M1457" i="1"/>
  <c r="T1456" i="1"/>
  <c r="S1456" i="1"/>
  <c r="R1456" i="1"/>
  <c r="Q1456" i="1"/>
  <c r="P1456" i="1"/>
  <c r="O1456" i="1"/>
  <c r="N1456" i="1"/>
  <c r="M1456" i="1"/>
  <c r="T1455" i="1"/>
  <c r="S1455" i="1"/>
  <c r="R1455" i="1"/>
  <c r="Q1455" i="1"/>
  <c r="P1455" i="1"/>
  <c r="O1455" i="1"/>
  <c r="N1455" i="1"/>
  <c r="M1455" i="1"/>
  <c r="T1454" i="1"/>
  <c r="S1454" i="1"/>
  <c r="R1454" i="1"/>
  <c r="Q1454" i="1"/>
  <c r="P1454" i="1"/>
  <c r="O1454" i="1"/>
  <c r="N1454" i="1"/>
  <c r="M1454" i="1"/>
  <c r="T1453" i="1"/>
  <c r="S1453" i="1"/>
  <c r="R1453" i="1"/>
  <c r="Q1453" i="1"/>
  <c r="P1453" i="1"/>
  <c r="O1453" i="1"/>
  <c r="N1453" i="1"/>
  <c r="M1453" i="1"/>
  <c r="T1452" i="1"/>
  <c r="S1452" i="1"/>
  <c r="R1452" i="1"/>
  <c r="Q1452" i="1"/>
  <c r="P1452" i="1"/>
  <c r="O1452" i="1"/>
  <c r="N1452" i="1"/>
  <c r="M1452" i="1"/>
  <c r="T1451" i="1"/>
  <c r="S1451" i="1"/>
  <c r="R1451" i="1"/>
  <c r="Q1451" i="1"/>
  <c r="P1451" i="1"/>
  <c r="O1451" i="1"/>
  <c r="M1451" i="1"/>
  <c r="N1451" i="1" s="1"/>
  <c r="T1450" i="1"/>
  <c r="S1450" i="1"/>
  <c r="R1450" i="1"/>
  <c r="Q1450" i="1"/>
  <c r="P1450" i="1"/>
  <c r="O1450" i="1"/>
  <c r="M1450" i="1"/>
  <c r="N1450" i="1" s="1"/>
  <c r="T1449" i="1"/>
  <c r="S1449" i="1"/>
  <c r="R1449" i="1"/>
  <c r="Q1449" i="1"/>
  <c r="P1449" i="1"/>
  <c r="O1449" i="1"/>
  <c r="M1449" i="1"/>
  <c r="N1449" i="1" s="1"/>
  <c r="T1448" i="1"/>
  <c r="S1448" i="1"/>
  <c r="R1448" i="1"/>
  <c r="Q1448" i="1"/>
  <c r="P1448" i="1"/>
  <c r="O1448" i="1"/>
  <c r="M1448" i="1"/>
  <c r="N1448" i="1" s="1"/>
  <c r="T1447" i="1"/>
  <c r="S1447" i="1"/>
  <c r="R1447" i="1"/>
  <c r="Q1447" i="1"/>
  <c r="P1447" i="1"/>
  <c r="O1447" i="1"/>
  <c r="M1447" i="1"/>
  <c r="N1447" i="1" s="1"/>
  <c r="T1446" i="1"/>
  <c r="S1446" i="1"/>
  <c r="R1446" i="1"/>
  <c r="Q1446" i="1"/>
  <c r="P1446" i="1"/>
  <c r="O1446" i="1"/>
  <c r="M1446" i="1"/>
  <c r="N1446" i="1" s="1"/>
  <c r="T1445" i="1"/>
  <c r="S1445" i="1"/>
  <c r="R1445" i="1"/>
  <c r="Q1445" i="1"/>
  <c r="P1445" i="1"/>
  <c r="O1445" i="1"/>
  <c r="M1445" i="1"/>
  <c r="N1445" i="1" s="1"/>
  <c r="T1444" i="1"/>
  <c r="S1444" i="1"/>
  <c r="R1444" i="1"/>
  <c r="Q1444" i="1"/>
  <c r="P1444" i="1"/>
  <c r="O1444" i="1"/>
  <c r="M1444" i="1"/>
  <c r="N1444" i="1" s="1"/>
  <c r="T1443" i="1"/>
  <c r="S1443" i="1"/>
  <c r="R1443" i="1"/>
  <c r="Q1443" i="1"/>
  <c r="P1443" i="1"/>
  <c r="O1443" i="1"/>
  <c r="M1443" i="1"/>
  <c r="N1443" i="1" s="1"/>
  <c r="T1442" i="1"/>
  <c r="S1442" i="1"/>
  <c r="R1442" i="1"/>
  <c r="Q1442" i="1"/>
  <c r="P1442" i="1"/>
  <c r="O1442" i="1"/>
  <c r="M1442" i="1"/>
  <c r="N1442" i="1" s="1"/>
  <c r="T1441" i="1"/>
  <c r="S1441" i="1"/>
  <c r="R1441" i="1"/>
  <c r="Q1441" i="1"/>
  <c r="P1441" i="1"/>
  <c r="O1441" i="1"/>
  <c r="M1441" i="1"/>
  <c r="N1441" i="1" s="1"/>
  <c r="T1440" i="1"/>
  <c r="S1440" i="1"/>
  <c r="R1440" i="1"/>
  <c r="Q1440" i="1"/>
  <c r="P1440" i="1"/>
  <c r="O1440" i="1"/>
  <c r="M1440" i="1"/>
  <c r="N1440" i="1" s="1"/>
  <c r="T1439" i="1"/>
  <c r="S1439" i="1"/>
  <c r="R1439" i="1"/>
  <c r="Q1439" i="1"/>
  <c r="P1439" i="1"/>
  <c r="O1439" i="1"/>
  <c r="M1439" i="1"/>
  <c r="N1439" i="1" s="1"/>
  <c r="T1438" i="1"/>
  <c r="S1438" i="1"/>
  <c r="R1438" i="1"/>
  <c r="Q1438" i="1"/>
  <c r="P1438" i="1"/>
  <c r="O1438" i="1"/>
  <c r="M1438" i="1"/>
  <c r="N1438" i="1" s="1"/>
  <c r="T1437" i="1"/>
  <c r="S1437" i="1"/>
  <c r="R1437" i="1"/>
  <c r="Q1437" i="1"/>
  <c r="P1437" i="1"/>
  <c r="O1437" i="1"/>
  <c r="M1437" i="1"/>
  <c r="N1437" i="1" s="1"/>
  <c r="T1436" i="1"/>
  <c r="S1436" i="1"/>
  <c r="R1436" i="1"/>
  <c r="Q1436" i="1"/>
  <c r="P1436" i="1"/>
  <c r="O1436" i="1"/>
  <c r="M1436" i="1"/>
  <c r="N1436" i="1" s="1"/>
  <c r="T1435" i="1"/>
  <c r="S1435" i="1"/>
  <c r="R1435" i="1"/>
  <c r="Q1435" i="1"/>
  <c r="P1435" i="1"/>
  <c r="O1435" i="1"/>
  <c r="M1435" i="1"/>
  <c r="N1435" i="1" s="1"/>
  <c r="T1434" i="1"/>
  <c r="S1434" i="1"/>
  <c r="R1434" i="1"/>
  <c r="Q1434" i="1"/>
  <c r="P1434" i="1"/>
  <c r="O1434" i="1"/>
  <c r="M1434" i="1"/>
  <c r="N1434" i="1" s="1"/>
  <c r="T1433" i="1"/>
  <c r="S1433" i="1"/>
  <c r="R1433" i="1"/>
  <c r="Q1433" i="1"/>
  <c r="P1433" i="1"/>
  <c r="O1433" i="1"/>
  <c r="M1433" i="1"/>
  <c r="N1433" i="1" s="1"/>
  <c r="T1432" i="1"/>
  <c r="S1432" i="1"/>
  <c r="R1432" i="1"/>
  <c r="Q1432" i="1"/>
  <c r="P1432" i="1"/>
  <c r="O1432" i="1"/>
  <c r="M1432" i="1"/>
  <c r="N1432" i="1" s="1"/>
  <c r="T1431" i="1"/>
  <c r="S1431" i="1"/>
  <c r="R1431" i="1"/>
  <c r="Q1431" i="1"/>
  <c r="P1431" i="1"/>
  <c r="O1431" i="1"/>
  <c r="M1431" i="1"/>
  <c r="N1431" i="1" s="1"/>
  <c r="T1430" i="1"/>
  <c r="S1430" i="1"/>
  <c r="R1430" i="1"/>
  <c r="Q1430" i="1"/>
  <c r="P1430" i="1"/>
  <c r="O1430" i="1"/>
  <c r="N1430" i="1"/>
  <c r="M1430" i="1"/>
  <c r="T1429" i="1"/>
  <c r="S1429" i="1"/>
  <c r="R1429" i="1"/>
  <c r="Q1429" i="1"/>
  <c r="P1429" i="1"/>
  <c r="O1429" i="1"/>
  <c r="N1429" i="1"/>
  <c r="M1429" i="1"/>
  <c r="T1428" i="1"/>
  <c r="S1428" i="1"/>
  <c r="R1428" i="1"/>
  <c r="Q1428" i="1"/>
  <c r="P1428" i="1"/>
  <c r="O1428" i="1"/>
  <c r="N1428" i="1"/>
  <c r="M1428" i="1"/>
  <c r="T1427" i="1"/>
  <c r="S1427" i="1"/>
  <c r="R1427" i="1"/>
  <c r="Q1427" i="1"/>
  <c r="P1427" i="1"/>
  <c r="O1427" i="1"/>
  <c r="M1427" i="1"/>
  <c r="N1427" i="1" s="1"/>
  <c r="T1426" i="1"/>
  <c r="S1426" i="1"/>
  <c r="R1426" i="1"/>
  <c r="Q1426" i="1"/>
  <c r="P1426" i="1"/>
  <c r="O1426" i="1"/>
  <c r="M1426" i="1"/>
  <c r="N1426" i="1" s="1"/>
  <c r="T1425" i="1"/>
  <c r="S1425" i="1"/>
  <c r="R1425" i="1"/>
  <c r="Q1425" i="1"/>
  <c r="P1425" i="1"/>
  <c r="O1425" i="1"/>
  <c r="M1425" i="1"/>
  <c r="N1425" i="1" s="1"/>
  <c r="T1424" i="1"/>
  <c r="S1424" i="1"/>
  <c r="R1424" i="1"/>
  <c r="Q1424" i="1"/>
  <c r="P1424" i="1"/>
  <c r="O1424" i="1"/>
  <c r="M1424" i="1"/>
  <c r="N1424" i="1" s="1"/>
  <c r="T1423" i="1"/>
  <c r="S1423" i="1"/>
  <c r="R1423" i="1"/>
  <c r="Q1423" i="1"/>
  <c r="P1423" i="1"/>
  <c r="O1423" i="1"/>
  <c r="M1423" i="1"/>
  <c r="N1423" i="1" s="1"/>
  <c r="T1422" i="1"/>
  <c r="S1422" i="1"/>
  <c r="R1422" i="1"/>
  <c r="Q1422" i="1"/>
  <c r="P1422" i="1"/>
  <c r="O1422" i="1"/>
  <c r="M1422" i="1"/>
  <c r="N1422" i="1" s="1"/>
  <c r="T1421" i="1"/>
  <c r="S1421" i="1"/>
  <c r="R1421" i="1"/>
  <c r="Q1421" i="1"/>
  <c r="P1421" i="1"/>
  <c r="O1421" i="1"/>
  <c r="M1421" i="1"/>
  <c r="N1421" i="1" s="1"/>
  <c r="T1420" i="1"/>
  <c r="S1420" i="1"/>
  <c r="R1420" i="1"/>
  <c r="Q1420" i="1"/>
  <c r="P1420" i="1"/>
  <c r="O1420" i="1"/>
  <c r="M1420" i="1"/>
  <c r="N1420" i="1" s="1"/>
  <c r="T1419" i="1"/>
  <c r="S1419" i="1"/>
  <c r="R1419" i="1"/>
  <c r="Q1419" i="1"/>
  <c r="P1419" i="1"/>
  <c r="O1419" i="1"/>
  <c r="M1419" i="1"/>
  <c r="N1419" i="1" s="1"/>
  <c r="T1418" i="1"/>
  <c r="S1418" i="1"/>
  <c r="R1418" i="1"/>
  <c r="Q1418" i="1"/>
  <c r="P1418" i="1"/>
  <c r="O1418" i="1"/>
  <c r="M1418" i="1"/>
  <c r="N1418" i="1" s="1"/>
  <c r="T1417" i="1"/>
  <c r="S1417" i="1"/>
  <c r="R1417" i="1"/>
  <c r="Q1417" i="1"/>
  <c r="P1417" i="1"/>
  <c r="O1417" i="1"/>
  <c r="M1417" i="1"/>
  <c r="N1417" i="1" s="1"/>
  <c r="T1416" i="1"/>
  <c r="S1416" i="1"/>
  <c r="R1416" i="1"/>
  <c r="Q1416" i="1"/>
  <c r="P1416" i="1"/>
  <c r="O1416" i="1"/>
  <c r="M1416" i="1"/>
  <c r="N1416" i="1" s="1"/>
  <c r="T1415" i="1"/>
  <c r="S1415" i="1"/>
  <c r="R1415" i="1"/>
  <c r="Q1415" i="1"/>
  <c r="P1415" i="1"/>
  <c r="O1415" i="1"/>
  <c r="M1415" i="1"/>
  <c r="N1415" i="1" s="1"/>
  <c r="T1414" i="1"/>
  <c r="S1414" i="1"/>
  <c r="R1414" i="1"/>
  <c r="Q1414" i="1"/>
  <c r="P1414" i="1"/>
  <c r="O1414" i="1"/>
  <c r="M1414" i="1"/>
  <c r="N1414" i="1" s="1"/>
  <c r="T1413" i="1"/>
  <c r="S1413" i="1"/>
  <c r="R1413" i="1"/>
  <c r="Q1413" i="1"/>
  <c r="P1413" i="1"/>
  <c r="O1413" i="1"/>
  <c r="M1413" i="1"/>
  <c r="N1413" i="1" s="1"/>
  <c r="T1412" i="1"/>
  <c r="S1412" i="1"/>
  <c r="R1412" i="1"/>
  <c r="Q1412" i="1"/>
  <c r="P1412" i="1"/>
  <c r="O1412" i="1"/>
  <c r="M1412" i="1"/>
  <c r="N1412" i="1" s="1"/>
  <c r="T1411" i="1"/>
  <c r="S1411" i="1"/>
  <c r="R1411" i="1"/>
  <c r="Q1411" i="1"/>
  <c r="P1411" i="1"/>
  <c r="O1411" i="1"/>
  <c r="M1411" i="1"/>
  <c r="N1411" i="1" s="1"/>
  <c r="T1410" i="1"/>
  <c r="S1410" i="1"/>
  <c r="R1410" i="1"/>
  <c r="Q1410" i="1"/>
  <c r="P1410" i="1"/>
  <c r="O1410" i="1"/>
  <c r="M1410" i="1"/>
  <c r="N1410" i="1" s="1"/>
  <c r="T1409" i="1"/>
  <c r="S1409" i="1"/>
  <c r="R1409" i="1"/>
  <c r="Q1409" i="1"/>
  <c r="P1409" i="1"/>
  <c r="O1409" i="1"/>
  <c r="M1409" i="1"/>
  <c r="N1409" i="1" s="1"/>
  <c r="T1408" i="1"/>
  <c r="S1408" i="1"/>
  <c r="R1408" i="1"/>
  <c r="Q1408" i="1"/>
  <c r="P1408" i="1"/>
  <c r="O1408" i="1"/>
  <c r="M1408" i="1"/>
  <c r="N1408" i="1" s="1"/>
  <c r="T1407" i="1"/>
  <c r="S1407" i="1"/>
  <c r="R1407" i="1"/>
  <c r="Q1407" i="1"/>
  <c r="P1407" i="1"/>
  <c r="O1407" i="1"/>
  <c r="M1407" i="1"/>
  <c r="N1407" i="1" s="1"/>
  <c r="T1406" i="1"/>
  <c r="S1406" i="1"/>
  <c r="R1406" i="1"/>
  <c r="Q1406" i="1"/>
  <c r="P1406" i="1"/>
  <c r="O1406" i="1"/>
  <c r="M1406" i="1"/>
  <c r="N1406" i="1" s="1"/>
  <c r="T1405" i="1"/>
  <c r="S1405" i="1"/>
  <c r="R1405" i="1"/>
  <c r="Q1405" i="1"/>
  <c r="P1405" i="1"/>
  <c r="O1405" i="1"/>
  <c r="M1405" i="1"/>
  <c r="N1405" i="1" s="1"/>
  <c r="T1404" i="1"/>
  <c r="S1404" i="1"/>
  <c r="R1404" i="1"/>
  <c r="Q1404" i="1"/>
  <c r="P1404" i="1"/>
  <c r="O1404" i="1"/>
  <c r="M1404" i="1"/>
  <c r="N1404" i="1" s="1"/>
  <c r="T1403" i="1"/>
  <c r="S1403" i="1"/>
  <c r="R1403" i="1"/>
  <c r="Q1403" i="1"/>
  <c r="P1403" i="1"/>
  <c r="O1403" i="1"/>
  <c r="M1403" i="1"/>
  <c r="N1403" i="1" s="1"/>
  <c r="T1402" i="1"/>
  <c r="S1402" i="1"/>
  <c r="R1402" i="1"/>
  <c r="Q1402" i="1"/>
  <c r="P1402" i="1"/>
  <c r="O1402" i="1"/>
  <c r="M1402" i="1"/>
  <c r="N1402" i="1" s="1"/>
  <c r="T1401" i="1"/>
  <c r="S1401" i="1"/>
  <c r="R1401" i="1"/>
  <c r="Q1401" i="1"/>
  <c r="P1401" i="1"/>
  <c r="O1401" i="1"/>
  <c r="M1401" i="1"/>
  <c r="N1401" i="1" s="1"/>
  <c r="T1400" i="1"/>
  <c r="S1400" i="1"/>
  <c r="R1400" i="1"/>
  <c r="Q1400" i="1"/>
  <c r="P1400" i="1"/>
  <c r="O1400" i="1"/>
  <c r="M1400" i="1"/>
  <c r="N1400" i="1" s="1"/>
  <c r="T1399" i="1"/>
  <c r="S1399" i="1"/>
  <c r="R1399" i="1"/>
  <c r="Q1399" i="1"/>
  <c r="P1399" i="1"/>
  <c r="O1399" i="1"/>
  <c r="M1399" i="1"/>
  <c r="N1399" i="1" s="1"/>
  <c r="T1398" i="1"/>
  <c r="S1398" i="1"/>
  <c r="R1398" i="1"/>
  <c r="Q1398" i="1"/>
  <c r="P1398" i="1"/>
  <c r="O1398" i="1"/>
  <c r="M1398" i="1"/>
  <c r="N1398" i="1" s="1"/>
  <c r="T1397" i="1"/>
  <c r="S1397" i="1"/>
  <c r="R1397" i="1"/>
  <c r="Q1397" i="1"/>
  <c r="P1397" i="1"/>
  <c r="O1397" i="1"/>
  <c r="M1397" i="1"/>
  <c r="N1397" i="1" s="1"/>
  <c r="T1396" i="1"/>
  <c r="S1396" i="1"/>
  <c r="R1396" i="1"/>
  <c r="Q1396" i="1"/>
  <c r="P1396" i="1"/>
  <c r="O1396" i="1"/>
  <c r="M1396" i="1"/>
  <c r="N1396" i="1" s="1"/>
  <c r="T1395" i="1"/>
  <c r="S1395" i="1"/>
  <c r="R1395" i="1"/>
  <c r="Q1395" i="1"/>
  <c r="P1395" i="1"/>
  <c r="O1395" i="1"/>
  <c r="M1395" i="1"/>
  <c r="N1395" i="1" s="1"/>
  <c r="T1394" i="1"/>
  <c r="S1394" i="1"/>
  <c r="R1394" i="1"/>
  <c r="Q1394" i="1"/>
  <c r="P1394" i="1"/>
  <c r="O1394" i="1"/>
  <c r="M1394" i="1"/>
  <c r="N1394" i="1" s="1"/>
  <c r="T1393" i="1"/>
  <c r="S1393" i="1"/>
  <c r="R1393" i="1"/>
  <c r="Q1393" i="1"/>
  <c r="P1393" i="1"/>
  <c r="O1393" i="1"/>
  <c r="M1393" i="1"/>
  <c r="N1393" i="1" s="1"/>
  <c r="T1392" i="1"/>
  <c r="S1392" i="1"/>
  <c r="R1392" i="1"/>
  <c r="Q1392" i="1"/>
  <c r="P1392" i="1"/>
  <c r="O1392" i="1"/>
  <c r="M1392" i="1"/>
  <c r="N1392" i="1" s="1"/>
  <c r="T1391" i="1"/>
  <c r="S1391" i="1"/>
  <c r="R1391" i="1"/>
  <c r="Q1391" i="1"/>
  <c r="P1391" i="1"/>
  <c r="O1391" i="1"/>
  <c r="M1391" i="1"/>
  <c r="N1391" i="1" s="1"/>
  <c r="T1390" i="1"/>
  <c r="S1390" i="1"/>
  <c r="R1390" i="1"/>
  <c r="Q1390" i="1"/>
  <c r="P1390" i="1"/>
  <c r="O1390" i="1"/>
  <c r="N1390" i="1"/>
  <c r="M1390" i="1"/>
  <c r="T1389" i="1"/>
  <c r="S1389" i="1"/>
  <c r="R1389" i="1"/>
  <c r="Q1389" i="1"/>
  <c r="P1389" i="1"/>
  <c r="O1389" i="1"/>
  <c r="N1389" i="1"/>
  <c r="M1389" i="1"/>
  <c r="T1388" i="1"/>
  <c r="S1388" i="1"/>
  <c r="R1388" i="1"/>
  <c r="Q1388" i="1"/>
  <c r="P1388" i="1"/>
  <c r="O1388" i="1"/>
  <c r="N1388" i="1"/>
  <c r="M1388" i="1"/>
  <c r="T1387" i="1"/>
  <c r="S1387" i="1"/>
  <c r="R1387" i="1"/>
  <c r="Q1387" i="1"/>
  <c r="P1387" i="1"/>
  <c r="O1387" i="1"/>
  <c r="N1387" i="1"/>
  <c r="M1387" i="1"/>
  <c r="T1386" i="1"/>
  <c r="S1386" i="1"/>
  <c r="R1386" i="1"/>
  <c r="Q1386" i="1"/>
  <c r="P1386" i="1"/>
  <c r="O1386" i="1"/>
  <c r="N1386" i="1"/>
  <c r="M1386" i="1"/>
  <c r="T1385" i="1"/>
  <c r="S1385" i="1"/>
  <c r="R1385" i="1"/>
  <c r="Q1385" i="1"/>
  <c r="P1385" i="1"/>
  <c r="O1385" i="1"/>
  <c r="N1385" i="1"/>
  <c r="M1385" i="1"/>
  <c r="T1384" i="1"/>
  <c r="S1384" i="1"/>
  <c r="R1384" i="1"/>
  <c r="Q1384" i="1"/>
  <c r="P1384" i="1"/>
  <c r="O1384" i="1"/>
  <c r="N1384" i="1"/>
  <c r="M1384" i="1"/>
  <c r="T1383" i="1"/>
  <c r="S1383" i="1"/>
  <c r="R1383" i="1"/>
  <c r="Q1383" i="1"/>
  <c r="P1383" i="1"/>
  <c r="O1383" i="1"/>
  <c r="N1383" i="1"/>
  <c r="M1383" i="1"/>
  <c r="T1382" i="1"/>
  <c r="S1382" i="1"/>
  <c r="R1382" i="1"/>
  <c r="Q1382" i="1"/>
  <c r="P1382" i="1"/>
  <c r="O1382" i="1"/>
  <c r="N1382" i="1"/>
  <c r="M1382" i="1"/>
  <c r="T1381" i="1"/>
  <c r="S1381" i="1"/>
  <c r="R1381" i="1"/>
  <c r="Q1381" i="1"/>
  <c r="P1381" i="1"/>
  <c r="O1381" i="1"/>
  <c r="N1381" i="1"/>
  <c r="M1381" i="1"/>
  <c r="T1380" i="1"/>
  <c r="S1380" i="1"/>
  <c r="R1380" i="1"/>
  <c r="Q1380" i="1"/>
  <c r="P1380" i="1"/>
  <c r="O1380" i="1"/>
  <c r="N1380" i="1"/>
  <c r="M1380" i="1"/>
  <c r="T1379" i="1"/>
  <c r="S1379" i="1"/>
  <c r="R1379" i="1"/>
  <c r="Q1379" i="1"/>
  <c r="P1379" i="1"/>
  <c r="O1379" i="1"/>
  <c r="N1379" i="1"/>
  <c r="M1379" i="1"/>
  <c r="T1378" i="1"/>
  <c r="S1378" i="1"/>
  <c r="R1378" i="1"/>
  <c r="Q1378" i="1"/>
  <c r="P1378" i="1"/>
  <c r="O1378" i="1"/>
  <c r="N1378" i="1"/>
  <c r="M1378" i="1"/>
  <c r="T1377" i="1"/>
  <c r="S1377" i="1"/>
  <c r="R1377" i="1"/>
  <c r="Q1377" i="1"/>
  <c r="P1377" i="1"/>
  <c r="O1377" i="1"/>
  <c r="N1377" i="1"/>
  <c r="M1377" i="1"/>
  <c r="T1376" i="1"/>
  <c r="S1376" i="1"/>
  <c r="R1376" i="1"/>
  <c r="Q1376" i="1"/>
  <c r="P1376" i="1"/>
  <c r="O1376" i="1"/>
  <c r="N1376" i="1"/>
  <c r="M1376" i="1"/>
  <c r="T1375" i="1"/>
  <c r="S1375" i="1"/>
  <c r="R1375" i="1"/>
  <c r="Q1375" i="1"/>
  <c r="P1375" i="1"/>
  <c r="O1375" i="1"/>
  <c r="N1375" i="1"/>
  <c r="M1375" i="1"/>
  <c r="T1374" i="1"/>
  <c r="S1374" i="1"/>
  <c r="R1374" i="1"/>
  <c r="Q1374" i="1"/>
  <c r="P1374" i="1"/>
  <c r="O1374" i="1"/>
  <c r="M1374" i="1"/>
  <c r="N1374" i="1" s="1"/>
  <c r="T1373" i="1"/>
  <c r="S1373" i="1"/>
  <c r="R1373" i="1"/>
  <c r="Q1373" i="1"/>
  <c r="P1373" i="1"/>
  <c r="O1373" i="1"/>
  <c r="M1373" i="1"/>
  <c r="N1373" i="1" s="1"/>
  <c r="T1372" i="1"/>
  <c r="S1372" i="1"/>
  <c r="R1372" i="1"/>
  <c r="Q1372" i="1"/>
  <c r="P1372" i="1"/>
  <c r="O1372" i="1"/>
  <c r="M1372" i="1"/>
  <c r="N1372" i="1" s="1"/>
  <c r="T1371" i="1"/>
  <c r="S1371" i="1"/>
  <c r="R1371" i="1"/>
  <c r="Q1371" i="1"/>
  <c r="P1371" i="1"/>
  <c r="O1371" i="1"/>
  <c r="M1371" i="1"/>
  <c r="N1371" i="1" s="1"/>
  <c r="T1370" i="1"/>
  <c r="S1370" i="1"/>
  <c r="R1370" i="1"/>
  <c r="Q1370" i="1"/>
  <c r="P1370" i="1"/>
  <c r="O1370" i="1"/>
  <c r="N1370" i="1"/>
  <c r="M1370" i="1"/>
  <c r="T1369" i="1"/>
  <c r="S1369" i="1"/>
  <c r="R1369" i="1"/>
  <c r="Q1369" i="1"/>
  <c r="P1369" i="1"/>
  <c r="O1369" i="1"/>
  <c r="M1369" i="1"/>
  <c r="N1369" i="1" s="1"/>
  <c r="T1368" i="1"/>
  <c r="S1368" i="1"/>
  <c r="R1368" i="1"/>
  <c r="Q1368" i="1"/>
  <c r="P1368" i="1"/>
  <c r="O1368" i="1"/>
  <c r="N1368" i="1"/>
  <c r="M1368" i="1"/>
  <c r="T1367" i="1"/>
  <c r="S1367" i="1"/>
  <c r="R1367" i="1"/>
  <c r="Q1367" i="1"/>
  <c r="P1367" i="1"/>
  <c r="O1367" i="1"/>
  <c r="N1367" i="1"/>
  <c r="M1367" i="1"/>
  <c r="T1366" i="1"/>
  <c r="S1366" i="1"/>
  <c r="R1366" i="1"/>
  <c r="Q1366" i="1"/>
  <c r="P1366" i="1"/>
  <c r="O1366" i="1"/>
  <c r="N1366" i="1"/>
  <c r="M1366" i="1"/>
  <c r="T1365" i="1"/>
  <c r="S1365" i="1"/>
  <c r="R1365" i="1"/>
  <c r="Q1365" i="1"/>
  <c r="P1365" i="1"/>
  <c r="O1365" i="1"/>
  <c r="N1365" i="1"/>
  <c r="M1365" i="1"/>
  <c r="T1364" i="1"/>
  <c r="S1364" i="1"/>
  <c r="R1364" i="1"/>
  <c r="Q1364" i="1"/>
  <c r="P1364" i="1"/>
  <c r="O1364" i="1"/>
  <c r="N1364" i="1"/>
  <c r="M1364" i="1"/>
  <c r="T1363" i="1"/>
  <c r="S1363" i="1"/>
  <c r="R1363" i="1"/>
  <c r="Q1363" i="1"/>
  <c r="P1363" i="1"/>
  <c r="O1363" i="1"/>
  <c r="N1363" i="1"/>
  <c r="M1363" i="1"/>
  <c r="T1362" i="1"/>
  <c r="S1362" i="1"/>
  <c r="R1362" i="1"/>
  <c r="Q1362" i="1"/>
  <c r="P1362" i="1"/>
  <c r="O1362" i="1"/>
  <c r="N1362" i="1"/>
  <c r="M1362" i="1"/>
  <c r="T1361" i="1"/>
  <c r="S1361" i="1"/>
  <c r="R1361" i="1"/>
  <c r="Q1361" i="1"/>
  <c r="P1361" i="1"/>
  <c r="O1361" i="1"/>
  <c r="N1361" i="1"/>
  <c r="M1361" i="1"/>
  <c r="T1360" i="1"/>
  <c r="S1360" i="1"/>
  <c r="R1360" i="1"/>
  <c r="Q1360" i="1"/>
  <c r="P1360" i="1"/>
  <c r="O1360" i="1"/>
  <c r="N1360" i="1"/>
  <c r="M1360" i="1"/>
  <c r="T1359" i="1"/>
  <c r="S1359" i="1"/>
  <c r="R1359" i="1"/>
  <c r="Q1359" i="1"/>
  <c r="P1359" i="1"/>
  <c r="O1359" i="1"/>
  <c r="N1359" i="1"/>
  <c r="M1359" i="1"/>
  <c r="T1358" i="1"/>
  <c r="S1358" i="1"/>
  <c r="R1358" i="1"/>
  <c r="Q1358" i="1"/>
  <c r="P1358" i="1"/>
  <c r="O1358" i="1"/>
  <c r="N1358" i="1"/>
  <c r="M1358" i="1"/>
  <c r="T1357" i="1"/>
  <c r="S1357" i="1"/>
  <c r="R1357" i="1"/>
  <c r="Q1357" i="1"/>
  <c r="P1357" i="1"/>
  <c r="O1357" i="1"/>
  <c r="N1357" i="1"/>
  <c r="M1357" i="1"/>
  <c r="T1356" i="1"/>
  <c r="S1356" i="1"/>
  <c r="R1356" i="1"/>
  <c r="Q1356" i="1"/>
  <c r="P1356" i="1"/>
  <c r="O1356" i="1"/>
  <c r="N1356" i="1"/>
  <c r="M1356" i="1"/>
  <c r="T1355" i="1"/>
  <c r="S1355" i="1"/>
  <c r="R1355" i="1"/>
  <c r="Q1355" i="1"/>
  <c r="P1355" i="1"/>
  <c r="O1355" i="1"/>
  <c r="N1355" i="1"/>
  <c r="M1355" i="1"/>
  <c r="T1354" i="1"/>
  <c r="S1354" i="1"/>
  <c r="R1354" i="1"/>
  <c r="Q1354" i="1"/>
  <c r="P1354" i="1"/>
  <c r="O1354" i="1"/>
  <c r="M1354" i="1"/>
  <c r="N1354" i="1" s="1"/>
  <c r="T1353" i="1"/>
  <c r="S1353" i="1"/>
  <c r="R1353" i="1"/>
  <c r="Q1353" i="1"/>
  <c r="P1353" i="1"/>
  <c r="O1353" i="1"/>
  <c r="M1353" i="1"/>
  <c r="N1353" i="1" s="1"/>
  <c r="T1352" i="1"/>
  <c r="S1352" i="1"/>
  <c r="R1352" i="1"/>
  <c r="Q1352" i="1"/>
  <c r="P1352" i="1"/>
  <c r="O1352" i="1"/>
  <c r="N1352" i="1"/>
  <c r="M1352" i="1"/>
  <c r="T1351" i="1"/>
  <c r="S1351" i="1"/>
  <c r="R1351" i="1"/>
  <c r="Q1351" i="1"/>
  <c r="P1351" i="1"/>
  <c r="O1351" i="1"/>
  <c r="M1351" i="1"/>
  <c r="N1351" i="1" s="1"/>
  <c r="T1350" i="1"/>
  <c r="S1350" i="1"/>
  <c r="R1350" i="1"/>
  <c r="Q1350" i="1"/>
  <c r="P1350" i="1"/>
  <c r="O1350" i="1"/>
  <c r="M1350" i="1"/>
  <c r="N1350" i="1" s="1"/>
  <c r="T1349" i="1"/>
  <c r="S1349" i="1"/>
  <c r="R1349" i="1"/>
  <c r="Q1349" i="1"/>
  <c r="P1349" i="1"/>
  <c r="O1349" i="1"/>
  <c r="M1349" i="1"/>
  <c r="N1349" i="1" s="1"/>
  <c r="T1348" i="1"/>
  <c r="S1348" i="1"/>
  <c r="R1348" i="1"/>
  <c r="Q1348" i="1"/>
  <c r="P1348" i="1"/>
  <c r="O1348" i="1"/>
  <c r="M1348" i="1"/>
  <c r="N1348" i="1" s="1"/>
  <c r="T1347" i="1"/>
  <c r="S1347" i="1"/>
  <c r="R1347" i="1"/>
  <c r="Q1347" i="1"/>
  <c r="P1347" i="1"/>
  <c r="O1347" i="1"/>
  <c r="M1347" i="1"/>
  <c r="N1347" i="1" s="1"/>
  <c r="T1346" i="1"/>
  <c r="S1346" i="1"/>
  <c r="R1346" i="1"/>
  <c r="Q1346" i="1"/>
  <c r="P1346" i="1"/>
  <c r="O1346" i="1"/>
  <c r="M1346" i="1"/>
  <c r="N1346" i="1" s="1"/>
  <c r="T1345" i="1"/>
  <c r="S1345" i="1"/>
  <c r="R1345" i="1"/>
  <c r="Q1345" i="1"/>
  <c r="P1345" i="1"/>
  <c r="O1345" i="1"/>
  <c r="M1345" i="1"/>
  <c r="N1345" i="1" s="1"/>
  <c r="T1344" i="1"/>
  <c r="S1344" i="1"/>
  <c r="R1344" i="1"/>
  <c r="Q1344" i="1"/>
  <c r="P1344" i="1"/>
  <c r="O1344" i="1"/>
  <c r="N1344" i="1"/>
  <c r="M1344" i="1"/>
  <c r="T1343" i="1"/>
  <c r="S1343" i="1"/>
  <c r="R1343" i="1"/>
  <c r="Q1343" i="1"/>
  <c r="P1343" i="1"/>
  <c r="O1343" i="1"/>
  <c r="N1343" i="1"/>
  <c r="M1343" i="1"/>
  <c r="T1342" i="1"/>
  <c r="S1342" i="1"/>
  <c r="R1342" i="1"/>
  <c r="Q1342" i="1"/>
  <c r="P1342" i="1"/>
  <c r="O1342" i="1"/>
  <c r="N1342" i="1"/>
  <c r="M1342" i="1"/>
  <c r="T1341" i="1"/>
  <c r="S1341" i="1"/>
  <c r="R1341" i="1"/>
  <c r="Q1341" i="1"/>
  <c r="P1341" i="1"/>
  <c r="O1341" i="1"/>
  <c r="N1341" i="1"/>
  <c r="M1341" i="1"/>
  <c r="T1340" i="1"/>
  <c r="S1340" i="1"/>
  <c r="R1340" i="1"/>
  <c r="Q1340" i="1"/>
  <c r="P1340" i="1"/>
  <c r="O1340" i="1"/>
  <c r="N1340" i="1"/>
  <c r="M1340" i="1"/>
  <c r="T1339" i="1"/>
  <c r="S1339" i="1"/>
  <c r="R1339" i="1"/>
  <c r="Q1339" i="1"/>
  <c r="P1339" i="1"/>
  <c r="O1339" i="1"/>
  <c r="N1339" i="1"/>
  <c r="M1339" i="1"/>
  <c r="T1338" i="1"/>
  <c r="S1338" i="1"/>
  <c r="R1338" i="1"/>
  <c r="Q1338" i="1"/>
  <c r="P1338" i="1"/>
  <c r="O1338" i="1"/>
  <c r="N1338" i="1"/>
  <c r="M1338" i="1"/>
  <c r="T1337" i="1"/>
  <c r="S1337" i="1"/>
  <c r="R1337" i="1"/>
  <c r="Q1337" i="1"/>
  <c r="P1337" i="1"/>
  <c r="O1337" i="1"/>
  <c r="M1337" i="1"/>
  <c r="N1337" i="1" s="1"/>
  <c r="T1336" i="1"/>
  <c r="S1336" i="1"/>
  <c r="R1336" i="1"/>
  <c r="Q1336" i="1"/>
  <c r="P1336" i="1"/>
  <c r="O1336" i="1"/>
  <c r="N1336" i="1"/>
  <c r="M1336" i="1"/>
  <c r="T1335" i="1"/>
  <c r="S1335" i="1"/>
  <c r="R1335" i="1"/>
  <c r="Q1335" i="1"/>
  <c r="P1335" i="1"/>
  <c r="O1335" i="1"/>
  <c r="M1335" i="1"/>
  <c r="N1335" i="1" s="1"/>
  <c r="T1334" i="1"/>
  <c r="S1334" i="1"/>
  <c r="R1334" i="1"/>
  <c r="Q1334" i="1"/>
  <c r="P1334" i="1"/>
  <c r="O1334" i="1"/>
  <c r="M1334" i="1"/>
  <c r="N1334" i="1" s="1"/>
  <c r="T1333" i="1"/>
  <c r="S1333" i="1"/>
  <c r="R1333" i="1"/>
  <c r="Q1333" i="1"/>
  <c r="P1333" i="1"/>
  <c r="O1333" i="1"/>
  <c r="N1333" i="1"/>
  <c r="M1333" i="1"/>
  <c r="T1332" i="1"/>
  <c r="S1332" i="1"/>
  <c r="R1332" i="1"/>
  <c r="Q1332" i="1"/>
  <c r="P1332" i="1"/>
  <c r="O1332" i="1"/>
  <c r="N1332" i="1"/>
  <c r="M1332" i="1"/>
  <c r="T1331" i="1"/>
  <c r="S1331" i="1"/>
  <c r="R1331" i="1"/>
  <c r="Q1331" i="1"/>
  <c r="P1331" i="1"/>
  <c r="O1331" i="1"/>
  <c r="N1331" i="1"/>
  <c r="M1331" i="1"/>
  <c r="T1330" i="1"/>
  <c r="S1330" i="1"/>
  <c r="R1330" i="1"/>
  <c r="Q1330" i="1"/>
  <c r="P1330" i="1"/>
  <c r="O1330" i="1"/>
  <c r="N1330" i="1"/>
  <c r="M1330" i="1"/>
  <c r="T1329" i="1"/>
  <c r="S1329" i="1"/>
  <c r="R1329" i="1"/>
  <c r="Q1329" i="1"/>
  <c r="P1329" i="1"/>
  <c r="O1329" i="1"/>
  <c r="N1329" i="1"/>
  <c r="M1329" i="1"/>
  <c r="T1328" i="1"/>
  <c r="S1328" i="1"/>
  <c r="R1328" i="1"/>
  <c r="Q1328" i="1"/>
  <c r="P1328" i="1"/>
  <c r="O1328" i="1"/>
  <c r="N1328" i="1"/>
  <c r="M1328" i="1"/>
  <c r="T1327" i="1"/>
  <c r="S1327" i="1"/>
  <c r="R1327" i="1"/>
  <c r="Q1327" i="1"/>
  <c r="P1327" i="1"/>
  <c r="O1327" i="1"/>
  <c r="N1327" i="1"/>
  <c r="M1327" i="1"/>
  <c r="T1326" i="1"/>
  <c r="S1326" i="1"/>
  <c r="R1326" i="1"/>
  <c r="Q1326" i="1"/>
  <c r="P1326" i="1"/>
  <c r="O1326" i="1"/>
  <c r="N1326" i="1"/>
  <c r="M1326" i="1"/>
  <c r="T1325" i="1"/>
  <c r="S1325" i="1"/>
  <c r="R1325" i="1"/>
  <c r="Q1325" i="1"/>
  <c r="P1325" i="1"/>
  <c r="O1325" i="1"/>
  <c r="N1325" i="1"/>
  <c r="M1325" i="1"/>
  <c r="T1324" i="1"/>
  <c r="S1324" i="1"/>
  <c r="R1324" i="1"/>
  <c r="Q1324" i="1"/>
  <c r="P1324" i="1"/>
  <c r="O1324" i="1"/>
  <c r="N1324" i="1"/>
  <c r="M1324" i="1"/>
  <c r="T1323" i="1"/>
  <c r="S1323" i="1"/>
  <c r="R1323" i="1"/>
  <c r="Q1323" i="1"/>
  <c r="P1323" i="1"/>
  <c r="O1323" i="1"/>
  <c r="N1323" i="1"/>
  <c r="M1323" i="1"/>
  <c r="T1322" i="1"/>
  <c r="S1322" i="1"/>
  <c r="R1322" i="1"/>
  <c r="Q1322" i="1"/>
  <c r="P1322" i="1"/>
  <c r="O1322" i="1"/>
  <c r="N1322" i="1"/>
  <c r="M1322" i="1"/>
  <c r="T1321" i="1"/>
  <c r="S1321" i="1"/>
  <c r="R1321" i="1"/>
  <c r="Q1321" i="1"/>
  <c r="P1321" i="1"/>
  <c r="O1321" i="1"/>
  <c r="N1321" i="1"/>
  <c r="M1321" i="1"/>
  <c r="T1320" i="1"/>
  <c r="S1320" i="1"/>
  <c r="R1320" i="1"/>
  <c r="Q1320" i="1"/>
  <c r="P1320" i="1"/>
  <c r="O1320" i="1"/>
  <c r="N1320" i="1"/>
  <c r="M1320" i="1"/>
  <c r="T1319" i="1"/>
  <c r="S1319" i="1"/>
  <c r="R1319" i="1"/>
  <c r="Q1319" i="1"/>
  <c r="P1319" i="1"/>
  <c r="O1319" i="1"/>
  <c r="N1319" i="1"/>
  <c r="M1319" i="1"/>
  <c r="T1318" i="1"/>
  <c r="S1318" i="1"/>
  <c r="R1318" i="1"/>
  <c r="Q1318" i="1"/>
  <c r="P1318" i="1"/>
  <c r="O1318" i="1"/>
  <c r="N1318" i="1"/>
  <c r="M1318" i="1"/>
  <c r="T1317" i="1"/>
  <c r="S1317" i="1"/>
  <c r="R1317" i="1"/>
  <c r="Q1317" i="1"/>
  <c r="P1317" i="1"/>
  <c r="O1317" i="1"/>
  <c r="N1317" i="1"/>
  <c r="M1317" i="1"/>
  <c r="T1316" i="1"/>
  <c r="S1316" i="1"/>
  <c r="R1316" i="1"/>
  <c r="Q1316" i="1"/>
  <c r="P1316" i="1"/>
  <c r="O1316" i="1"/>
  <c r="N1316" i="1"/>
  <c r="M1316" i="1"/>
  <c r="T1315" i="1"/>
  <c r="S1315" i="1"/>
  <c r="R1315" i="1"/>
  <c r="Q1315" i="1"/>
  <c r="P1315" i="1"/>
  <c r="O1315" i="1"/>
  <c r="N1315" i="1"/>
  <c r="M1315" i="1"/>
  <c r="T1314" i="1"/>
  <c r="S1314" i="1"/>
  <c r="R1314" i="1"/>
  <c r="Q1314" i="1"/>
  <c r="P1314" i="1"/>
  <c r="O1314" i="1"/>
  <c r="N1314" i="1"/>
  <c r="M1314" i="1"/>
  <c r="T1313" i="1"/>
  <c r="S1313" i="1"/>
  <c r="R1313" i="1"/>
  <c r="Q1313" i="1"/>
  <c r="P1313" i="1"/>
  <c r="O1313" i="1"/>
  <c r="N1313" i="1"/>
  <c r="M1313" i="1"/>
  <c r="T1312" i="1"/>
  <c r="S1312" i="1"/>
  <c r="R1312" i="1"/>
  <c r="Q1312" i="1"/>
  <c r="P1312" i="1"/>
  <c r="O1312" i="1"/>
  <c r="N1312" i="1"/>
  <c r="M1312" i="1"/>
  <c r="T1311" i="1"/>
  <c r="S1311" i="1"/>
  <c r="R1311" i="1"/>
  <c r="Q1311" i="1"/>
  <c r="P1311" i="1"/>
  <c r="O1311" i="1"/>
  <c r="N1311" i="1"/>
  <c r="M1311" i="1"/>
  <c r="T1310" i="1"/>
  <c r="S1310" i="1"/>
  <c r="R1310" i="1"/>
  <c r="Q1310" i="1"/>
  <c r="P1310" i="1"/>
  <c r="O1310" i="1"/>
  <c r="N1310" i="1"/>
  <c r="M1310" i="1"/>
  <c r="T1309" i="1"/>
  <c r="S1309" i="1"/>
  <c r="R1309" i="1"/>
  <c r="Q1309" i="1"/>
  <c r="P1309" i="1"/>
  <c r="O1309" i="1"/>
  <c r="N1309" i="1"/>
  <c r="M1309" i="1"/>
  <c r="T1308" i="1"/>
  <c r="S1308" i="1"/>
  <c r="R1308" i="1"/>
  <c r="Q1308" i="1"/>
  <c r="P1308" i="1"/>
  <c r="O1308" i="1"/>
  <c r="M1308" i="1"/>
  <c r="N1308" i="1" s="1"/>
  <c r="T1307" i="1"/>
  <c r="S1307" i="1"/>
  <c r="R1307" i="1"/>
  <c r="Q1307" i="1"/>
  <c r="P1307" i="1"/>
  <c r="O1307" i="1"/>
  <c r="N1307" i="1"/>
  <c r="M1307" i="1"/>
  <c r="T1306" i="1"/>
  <c r="S1306" i="1"/>
  <c r="R1306" i="1"/>
  <c r="Q1306" i="1"/>
  <c r="P1306" i="1"/>
  <c r="O1306" i="1"/>
  <c r="N1306" i="1"/>
  <c r="M1306" i="1"/>
  <c r="T1305" i="1"/>
  <c r="S1305" i="1"/>
  <c r="R1305" i="1"/>
  <c r="Q1305" i="1"/>
  <c r="P1305" i="1"/>
  <c r="O1305" i="1"/>
  <c r="N1305" i="1"/>
  <c r="M1305" i="1"/>
  <c r="T1304" i="1"/>
  <c r="S1304" i="1"/>
  <c r="R1304" i="1"/>
  <c r="Q1304" i="1"/>
  <c r="P1304" i="1"/>
  <c r="O1304" i="1"/>
  <c r="N1304" i="1"/>
  <c r="M1304" i="1"/>
  <c r="T1303" i="1"/>
  <c r="S1303" i="1"/>
  <c r="R1303" i="1"/>
  <c r="Q1303" i="1"/>
  <c r="P1303" i="1"/>
  <c r="O1303" i="1"/>
  <c r="N1303" i="1"/>
  <c r="M1303" i="1"/>
  <c r="T1302" i="1"/>
  <c r="S1302" i="1"/>
  <c r="R1302" i="1"/>
  <c r="Q1302" i="1"/>
  <c r="P1302" i="1"/>
  <c r="O1302" i="1"/>
  <c r="N1302" i="1"/>
  <c r="M1302" i="1"/>
  <c r="T1301" i="1"/>
  <c r="S1301" i="1"/>
  <c r="R1301" i="1"/>
  <c r="Q1301" i="1"/>
  <c r="P1301" i="1"/>
  <c r="O1301" i="1"/>
  <c r="N1301" i="1"/>
  <c r="M1301" i="1"/>
  <c r="T1300" i="1"/>
  <c r="S1300" i="1"/>
  <c r="R1300" i="1"/>
  <c r="Q1300" i="1"/>
  <c r="P1300" i="1"/>
  <c r="O1300" i="1"/>
  <c r="N1300" i="1"/>
  <c r="M1300" i="1"/>
  <c r="T1299" i="1"/>
  <c r="S1299" i="1"/>
  <c r="R1299" i="1"/>
  <c r="Q1299" i="1"/>
  <c r="P1299" i="1"/>
  <c r="O1299" i="1"/>
  <c r="N1299" i="1"/>
  <c r="M1299" i="1"/>
  <c r="T1298" i="1"/>
  <c r="S1298" i="1"/>
  <c r="R1298" i="1"/>
  <c r="Q1298" i="1"/>
  <c r="P1298" i="1"/>
  <c r="O1298" i="1"/>
  <c r="N1298" i="1"/>
  <c r="M1298" i="1"/>
  <c r="T1297" i="1"/>
  <c r="S1297" i="1"/>
  <c r="R1297" i="1"/>
  <c r="Q1297" i="1"/>
  <c r="P1297" i="1"/>
  <c r="O1297" i="1"/>
  <c r="N1297" i="1"/>
  <c r="M1297" i="1"/>
  <c r="T1296" i="1"/>
  <c r="S1296" i="1"/>
  <c r="R1296" i="1"/>
  <c r="Q1296" i="1"/>
  <c r="P1296" i="1"/>
  <c r="O1296" i="1"/>
  <c r="M1296" i="1"/>
  <c r="N1296" i="1" s="1"/>
  <c r="T1295" i="1"/>
  <c r="S1295" i="1"/>
  <c r="R1295" i="1"/>
  <c r="Q1295" i="1"/>
  <c r="P1295" i="1"/>
  <c r="O1295" i="1"/>
  <c r="M1295" i="1"/>
  <c r="N1295" i="1" s="1"/>
  <c r="T1294" i="1"/>
  <c r="S1294" i="1"/>
  <c r="R1294" i="1"/>
  <c r="Q1294" i="1"/>
  <c r="P1294" i="1"/>
  <c r="O1294" i="1"/>
  <c r="M1294" i="1"/>
  <c r="N1294" i="1" s="1"/>
  <c r="T1293" i="1"/>
  <c r="S1293" i="1"/>
  <c r="R1293" i="1"/>
  <c r="Q1293" i="1"/>
  <c r="P1293" i="1"/>
  <c r="O1293" i="1"/>
  <c r="M1293" i="1"/>
  <c r="N1293" i="1" s="1"/>
  <c r="T1292" i="1"/>
  <c r="S1292" i="1"/>
  <c r="R1292" i="1"/>
  <c r="Q1292" i="1"/>
  <c r="P1292" i="1"/>
  <c r="O1292" i="1"/>
  <c r="M1292" i="1"/>
  <c r="N1292" i="1" s="1"/>
  <c r="T1291" i="1"/>
  <c r="S1291" i="1"/>
  <c r="R1291" i="1"/>
  <c r="Q1291" i="1"/>
  <c r="P1291" i="1"/>
  <c r="O1291" i="1"/>
  <c r="M1291" i="1"/>
  <c r="N1291" i="1" s="1"/>
  <c r="T1290" i="1"/>
  <c r="S1290" i="1"/>
  <c r="R1290" i="1"/>
  <c r="Q1290" i="1"/>
  <c r="P1290" i="1"/>
  <c r="O1290" i="1"/>
  <c r="M1290" i="1"/>
  <c r="N1290" i="1" s="1"/>
  <c r="T1289" i="1"/>
  <c r="S1289" i="1"/>
  <c r="R1289" i="1"/>
  <c r="Q1289" i="1"/>
  <c r="P1289" i="1"/>
  <c r="O1289" i="1"/>
  <c r="M1289" i="1"/>
  <c r="N1289" i="1" s="1"/>
  <c r="T1288" i="1"/>
  <c r="S1288" i="1"/>
  <c r="R1288" i="1"/>
  <c r="Q1288" i="1"/>
  <c r="P1288" i="1"/>
  <c r="O1288" i="1"/>
  <c r="M1288" i="1"/>
  <c r="N1288" i="1" s="1"/>
  <c r="T1287" i="1"/>
  <c r="S1287" i="1"/>
  <c r="R1287" i="1"/>
  <c r="Q1287" i="1"/>
  <c r="P1287" i="1"/>
  <c r="O1287" i="1"/>
  <c r="M1287" i="1"/>
  <c r="N1287" i="1" s="1"/>
  <c r="T1286" i="1"/>
  <c r="S1286" i="1"/>
  <c r="R1286" i="1"/>
  <c r="Q1286" i="1"/>
  <c r="P1286" i="1"/>
  <c r="O1286" i="1"/>
  <c r="M1286" i="1"/>
  <c r="N1286" i="1" s="1"/>
  <c r="T1285" i="1"/>
  <c r="S1285" i="1"/>
  <c r="R1285" i="1"/>
  <c r="Q1285" i="1"/>
  <c r="P1285" i="1"/>
  <c r="O1285" i="1"/>
  <c r="N1285" i="1"/>
  <c r="M1285" i="1"/>
  <c r="T1284" i="1"/>
  <c r="S1284" i="1"/>
  <c r="R1284" i="1"/>
  <c r="Q1284" i="1"/>
  <c r="P1284" i="1"/>
  <c r="O1284" i="1"/>
  <c r="M1284" i="1"/>
  <c r="N1284" i="1" s="1"/>
  <c r="T1283" i="1"/>
  <c r="S1283" i="1"/>
  <c r="R1283" i="1"/>
  <c r="Q1283" i="1"/>
  <c r="P1283" i="1"/>
  <c r="O1283" i="1"/>
  <c r="M1283" i="1"/>
  <c r="N1283" i="1" s="1"/>
  <c r="T1282" i="1"/>
  <c r="S1282" i="1"/>
  <c r="R1282" i="1"/>
  <c r="Q1282" i="1"/>
  <c r="P1282" i="1"/>
  <c r="O1282" i="1"/>
  <c r="M1282" i="1"/>
  <c r="N1282" i="1" s="1"/>
  <c r="T1281" i="1"/>
  <c r="S1281" i="1"/>
  <c r="R1281" i="1"/>
  <c r="Q1281" i="1"/>
  <c r="P1281" i="1"/>
  <c r="O1281" i="1"/>
  <c r="M1281" i="1"/>
  <c r="N1281" i="1" s="1"/>
  <c r="T1280" i="1"/>
  <c r="S1280" i="1"/>
  <c r="R1280" i="1"/>
  <c r="Q1280" i="1"/>
  <c r="P1280" i="1"/>
  <c r="O1280" i="1"/>
  <c r="N1280" i="1"/>
  <c r="M1280" i="1"/>
  <c r="T1279" i="1"/>
  <c r="S1279" i="1"/>
  <c r="R1279" i="1"/>
  <c r="Q1279" i="1"/>
  <c r="P1279" i="1"/>
  <c r="O1279" i="1"/>
  <c r="N1279" i="1"/>
  <c r="M1279" i="1"/>
  <c r="T1278" i="1"/>
  <c r="S1278" i="1"/>
  <c r="R1278" i="1"/>
  <c r="Q1278" i="1"/>
  <c r="P1278" i="1"/>
  <c r="O1278" i="1"/>
  <c r="M1278" i="1"/>
  <c r="N1278" i="1" s="1"/>
  <c r="T1277" i="1"/>
  <c r="S1277" i="1"/>
  <c r="R1277" i="1"/>
  <c r="Q1277" i="1"/>
  <c r="P1277" i="1"/>
  <c r="O1277" i="1"/>
  <c r="M1277" i="1"/>
  <c r="N1277" i="1" s="1"/>
  <c r="T1276" i="1"/>
  <c r="S1276" i="1"/>
  <c r="R1276" i="1"/>
  <c r="Q1276" i="1"/>
  <c r="P1276" i="1"/>
  <c r="O1276" i="1"/>
  <c r="M1276" i="1"/>
  <c r="N1276" i="1" s="1"/>
  <c r="T1275" i="1"/>
  <c r="S1275" i="1"/>
  <c r="R1275" i="1"/>
  <c r="Q1275" i="1"/>
  <c r="P1275" i="1"/>
  <c r="O1275" i="1"/>
  <c r="M1275" i="1"/>
  <c r="N1275" i="1" s="1"/>
  <c r="T1274" i="1"/>
  <c r="S1274" i="1"/>
  <c r="R1274" i="1"/>
  <c r="Q1274" i="1"/>
  <c r="P1274" i="1"/>
  <c r="O1274" i="1"/>
  <c r="M1274" i="1"/>
  <c r="N1274" i="1" s="1"/>
  <c r="T1273" i="1"/>
  <c r="S1273" i="1"/>
  <c r="R1273" i="1"/>
  <c r="Q1273" i="1"/>
  <c r="P1273" i="1"/>
  <c r="O1273" i="1"/>
  <c r="M1273" i="1"/>
  <c r="N1273" i="1" s="1"/>
  <c r="T1272" i="1"/>
  <c r="S1272" i="1"/>
  <c r="R1272" i="1"/>
  <c r="Q1272" i="1"/>
  <c r="P1272" i="1"/>
  <c r="O1272" i="1"/>
  <c r="N1272" i="1"/>
  <c r="M1272" i="1"/>
  <c r="T1271" i="1"/>
  <c r="S1271" i="1"/>
  <c r="R1271" i="1"/>
  <c r="Q1271" i="1"/>
  <c r="P1271" i="1"/>
  <c r="O1271" i="1"/>
  <c r="N1271" i="1"/>
  <c r="M1271" i="1"/>
  <c r="T1270" i="1"/>
  <c r="S1270" i="1"/>
  <c r="R1270" i="1"/>
  <c r="Q1270" i="1"/>
  <c r="P1270" i="1"/>
  <c r="O1270" i="1"/>
  <c r="N1270" i="1"/>
  <c r="M1270" i="1"/>
  <c r="T1269" i="1"/>
  <c r="S1269" i="1"/>
  <c r="R1269" i="1"/>
  <c r="Q1269" i="1"/>
  <c r="P1269" i="1"/>
  <c r="O1269" i="1"/>
  <c r="N1269" i="1"/>
  <c r="M1269" i="1"/>
  <c r="T1268" i="1"/>
  <c r="S1268" i="1"/>
  <c r="R1268" i="1"/>
  <c r="Q1268" i="1"/>
  <c r="P1268" i="1"/>
  <c r="O1268" i="1"/>
  <c r="N1268" i="1"/>
  <c r="M1268" i="1"/>
  <c r="T1267" i="1"/>
  <c r="S1267" i="1"/>
  <c r="R1267" i="1"/>
  <c r="Q1267" i="1"/>
  <c r="P1267" i="1"/>
  <c r="O1267" i="1"/>
  <c r="N1267" i="1"/>
  <c r="M1267" i="1"/>
  <c r="T1266" i="1"/>
  <c r="S1266" i="1"/>
  <c r="R1266" i="1"/>
  <c r="Q1266" i="1"/>
  <c r="P1266" i="1"/>
  <c r="O1266" i="1"/>
  <c r="N1266" i="1"/>
  <c r="M1266" i="1"/>
  <c r="T1265" i="1"/>
  <c r="S1265" i="1"/>
  <c r="R1265" i="1"/>
  <c r="Q1265" i="1"/>
  <c r="P1265" i="1"/>
  <c r="O1265" i="1"/>
  <c r="N1265" i="1"/>
  <c r="M1265" i="1"/>
  <c r="T1264" i="1"/>
  <c r="S1264" i="1"/>
  <c r="R1264" i="1"/>
  <c r="Q1264" i="1"/>
  <c r="P1264" i="1"/>
  <c r="O1264" i="1"/>
  <c r="N1264" i="1"/>
  <c r="M1264" i="1"/>
  <c r="T1263" i="1"/>
  <c r="S1263" i="1"/>
  <c r="R1263" i="1"/>
  <c r="Q1263" i="1"/>
  <c r="P1263" i="1"/>
  <c r="O1263" i="1"/>
  <c r="N1263" i="1"/>
  <c r="M1263" i="1"/>
  <c r="T1262" i="1"/>
  <c r="S1262" i="1"/>
  <c r="R1262" i="1"/>
  <c r="Q1262" i="1"/>
  <c r="P1262" i="1"/>
  <c r="O1262" i="1"/>
  <c r="N1262" i="1"/>
  <c r="M1262" i="1"/>
  <c r="T1261" i="1"/>
  <c r="S1261" i="1"/>
  <c r="R1261" i="1"/>
  <c r="Q1261" i="1"/>
  <c r="P1261" i="1"/>
  <c r="O1261" i="1"/>
  <c r="N1261" i="1"/>
  <c r="M1261" i="1"/>
  <c r="T1260" i="1"/>
  <c r="S1260" i="1"/>
  <c r="R1260" i="1"/>
  <c r="Q1260" i="1"/>
  <c r="P1260" i="1"/>
  <c r="O1260" i="1"/>
  <c r="N1260" i="1"/>
  <c r="M1260" i="1"/>
  <c r="T1259" i="1"/>
  <c r="S1259" i="1"/>
  <c r="R1259" i="1"/>
  <c r="Q1259" i="1"/>
  <c r="P1259" i="1"/>
  <c r="O1259" i="1"/>
  <c r="N1259" i="1"/>
  <c r="M1259" i="1"/>
  <c r="T1258" i="1"/>
  <c r="S1258" i="1"/>
  <c r="R1258" i="1"/>
  <c r="Q1258" i="1"/>
  <c r="P1258" i="1"/>
  <c r="O1258" i="1"/>
  <c r="N1258" i="1"/>
  <c r="M1258" i="1"/>
  <c r="T1257" i="1"/>
  <c r="S1257" i="1"/>
  <c r="R1257" i="1"/>
  <c r="Q1257" i="1"/>
  <c r="P1257" i="1"/>
  <c r="O1257" i="1"/>
  <c r="N1257" i="1"/>
  <c r="M1257" i="1"/>
  <c r="T1256" i="1"/>
  <c r="S1256" i="1"/>
  <c r="R1256" i="1"/>
  <c r="Q1256" i="1"/>
  <c r="P1256" i="1"/>
  <c r="O1256" i="1"/>
  <c r="N1256" i="1"/>
  <c r="M1256" i="1"/>
  <c r="T1255" i="1"/>
  <c r="S1255" i="1"/>
  <c r="R1255" i="1"/>
  <c r="Q1255" i="1"/>
  <c r="P1255" i="1"/>
  <c r="O1255" i="1"/>
  <c r="N1255" i="1"/>
  <c r="M1255" i="1"/>
  <c r="T1254" i="1"/>
  <c r="S1254" i="1"/>
  <c r="R1254" i="1"/>
  <c r="Q1254" i="1"/>
  <c r="P1254" i="1"/>
  <c r="O1254" i="1"/>
  <c r="N1254" i="1"/>
  <c r="M1254" i="1"/>
  <c r="T1253" i="1"/>
  <c r="S1253" i="1"/>
  <c r="R1253" i="1"/>
  <c r="Q1253" i="1"/>
  <c r="P1253" i="1"/>
  <c r="O1253" i="1"/>
  <c r="N1253" i="1"/>
  <c r="M1253" i="1"/>
  <c r="T1252" i="1"/>
  <c r="S1252" i="1"/>
  <c r="R1252" i="1"/>
  <c r="Q1252" i="1"/>
  <c r="P1252" i="1"/>
  <c r="O1252" i="1"/>
  <c r="N1252" i="1"/>
  <c r="M1252" i="1"/>
  <c r="T1251" i="1"/>
  <c r="S1251" i="1"/>
  <c r="R1251" i="1"/>
  <c r="Q1251" i="1"/>
  <c r="P1251" i="1"/>
  <c r="O1251" i="1"/>
  <c r="N1251" i="1"/>
  <c r="M1251" i="1"/>
  <c r="T1250" i="1"/>
  <c r="S1250" i="1"/>
  <c r="R1250" i="1"/>
  <c r="Q1250" i="1"/>
  <c r="P1250" i="1"/>
  <c r="O1250" i="1"/>
  <c r="N1250" i="1"/>
  <c r="M1250" i="1"/>
  <c r="T1249" i="1"/>
  <c r="S1249" i="1"/>
  <c r="R1249" i="1"/>
  <c r="Q1249" i="1"/>
  <c r="P1249" i="1"/>
  <c r="O1249" i="1"/>
  <c r="N1249" i="1"/>
  <c r="M1249" i="1"/>
  <c r="T1248" i="1"/>
  <c r="S1248" i="1"/>
  <c r="R1248" i="1"/>
  <c r="Q1248" i="1"/>
  <c r="P1248" i="1"/>
  <c r="O1248" i="1"/>
  <c r="N1248" i="1"/>
  <c r="M1248" i="1"/>
  <c r="T1247" i="1"/>
  <c r="S1247" i="1"/>
  <c r="R1247" i="1"/>
  <c r="Q1247" i="1"/>
  <c r="P1247" i="1"/>
  <c r="O1247" i="1"/>
  <c r="N1247" i="1"/>
  <c r="M1247" i="1"/>
  <c r="T1246" i="1"/>
  <c r="S1246" i="1"/>
  <c r="R1246" i="1"/>
  <c r="Q1246" i="1"/>
  <c r="P1246" i="1"/>
  <c r="O1246" i="1"/>
  <c r="N1246" i="1"/>
  <c r="M1246" i="1"/>
  <c r="T1245" i="1"/>
  <c r="S1245" i="1"/>
  <c r="R1245" i="1"/>
  <c r="Q1245" i="1"/>
  <c r="P1245" i="1"/>
  <c r="O1245" i="1"/>
  <c r="N1245" i="1"/>
  <c r="M1245" i="1"/>
  <c r="T1244" i="1"/>
  <c r="S1244" i="1"/>
  <c r="R1244" i="1"/>
  <c r="Q1244" i="1"/>
  <c r="P1244" i="1"/>
  <c r="O1244" i="1"/>
  <c r="N1244" i="1"/>
  <c r="M1244" i="1"/>
  <c r="T1243" i="1"/>
  <c r="S1243" i="1"/>
  <c r="R1243" i="1"/>
  <c r="Q1243" i="1"/>
  <c r="P1243" i="1"/>
  <c r="O1243" i="1"/>
  <c r="N1243" i="1"/>
  <c r="M1243" i="1"/>
  <c r="T1242" i="1"/>
  <c r="S1242" i="1"/>
  <c r="R1242" i="1"/>
  <c r="Q1242" i="1"/>
  <c r="P1242" i="1"/>
  <c r="O1242" i="1"/>
  <c r="N1242" i="1"/>
  <c r="M1242" i="1"/>
  <c r="T1241" i="1"/>
  <c r="S1241" i="1"/>
  <c r="R1241" i="1"/>
  <c r="Q1241" i="1"/>
  <c r="P1241" i="1"/>
  <c r="O1241" i="1"/>
  <c r="N1241" i="1"/>
  <c r="M1241" i="1"/>
  <c r="T1240" i="1"/>
  <c r="S1240" i="1"/>
  <c r="R1240" i="1"/>
  <c r="Q1240" i="1"/>
  <c r="P1240" i="1"/>
  <c r="O1240" i="1"/>
  <c r="N1240" i="1"/>
  <c r="M1240" i="1"/>
  <c r="T1239" i="1"/>
  <c r="S1239" i="1"/>
  <c r="R1239" i="1"/>
  <c r="Q1239" i="1"/>
  <c r="P1239" i="1"/>
  <c r="O1239" i="1"/>
  <c r="N1239" i="1"/>
  <c r="M1239" i="1"/>
  <c r="T1238" i="1"/>
  <c r="S1238" i="1"/>
  <c r="R1238" i="1"/>
  <c r="Q1238" i="1"/>
  <c r="P1238" i="1"/>
  <c r="O1238" i="1"/>
  <c r="M1238" i="1"/>
  <c r="N1238" i="1" s="1"/>
  <c r="T1237" i="1"/>
  <c r="S1237" i="1"/>
  <c r="R1237" i="1"/>
  <c r="Q1237" i="1"/>
  <c r="P1237" i="1"/>
  <c r="O1237" i="1"/>
  <c r="M1237" i="1"/>
  <c r="N1237" i="1" s="1"/>
  <c r="T1236" i="1"/>
  <c r="S1236" i="1"/>
  <c r="R1236" i="1"/>
  <c r="Q1236" i="1"/>
  <c r="P1236" i="1"/>
  <c r="O1236" i="1"/>
  <c r="M1236" i="1"/>
  <c r="N1236" i="1" s="1"/>
  <c r="T1235" i="1"/>
  <c r="S1235" i="1"/>
  <c r="R1235" i="1"/>
  <c r="Q1235" i="1"/>
  <c r="P1235" i="1"/>
  <c r="O1235" i="1"/>
  <c r="M1235" i="1"/>
  <c r="N1235" i="1" s="1"/>
  <c r="T1234" i="1"/>
  <c r="S1234" i="1"/>
  <c r="R1234" i="1"/>
  <c r="Q1234" i="1"/>
  <c r="P1234" i="1"/>
  <c r="O1234" i="1"/>
  <c r="M1234" i="1"/>
  <c r="N1234" i="1" s="1"/>
  <c r="T1233" i="1"/>
  <c r="S1233" i="1"/>
  <c r="R1233" i="1"/>
  <c r="Q1233" i="1"/>
  <c r="P1233" i="1"/>
  <c r="O1233" i="1"/>
  <c r="M1233" i="1"/>
  <c r="N1233" i="1" s="1"/>
  <c r="T1232" i="1"/>
  <c r="S1232" i="1"/>
  <c r="R1232" i="1"/>
  <c r="Q1232" i="1"/>
  <c r="P1232" i="1"/>
  <c r="O1232" i="1"/>
  <c r="M1232" i="1"/>
  <c r="N1232" i="1" s="1"/>
  <c r="T1231" i="1"/>
  <c r="S1231" i="1"/>
  <c r="R1231" i="1"/>
  <c r="Q1231" i="1"/>
  <c r="P1231" i="1"/>
  <c r="O1231" i="1"/>
  <c r="M1231" i="1"/>
  <c r="N1231" i="1" s="1"/>
  <c r="T1230" i="1"/>
  <c r="S1230" i="1"/>
  <c r="R1230" i="1"/>
  <c r="Q1230" i="1"/>
  <c r="P1230" i="1"/>
  <c r="O1230" i="1"/>
  <c r="M1230" i="1"/>
  <c r="N1230" i="1" s="1"/>
  <c r="T1229" i="1"/>
  <c r="S1229" i="1"/>
  <c r="R1229" i="1"/>
  <c r="Q1229" i="1"/>
  <c r="P1229" i="1"/>
  <c r="O1229" i="1"/>
  <c r="N1229" i="1"/>
  <c r="M1229" i="1"/>
  <c r="T1228" i="1"/>
  <c r="S1228" i="1"/>
  <c r="R1228" i="1"/>
  <c r="Q1228" i="1"/>
  <c r="P1228" i="1"/>
  <c r="O1228" i="1"/>
  <c r="N1228" i="1"/>
  <c r="M1228" i="1"/>
  <c r="T1227" i="1"/>
  <c r="S1227" i="1"/>
  <c r="R1227" i="1"/>
  <c r="Q1227" i="1"/>
  <c r="P1227" i="1"/>
  <c r="O1227" i="1"/>
  <c r="M1227" i="1"/>
  <c r="N1227" i="1" s="1"/>
  <c r="T1226" i="1"/>
  <c r="S1226" i="1"/>
  <c r="R1226" i="1"/>
  <c r="Q1226" i="1"/>
  <c r="P1226" i="1"/>
  <c r="O1226" i="1"/>
  <c r="M1226" i="1"/>
  <c r="N1226" i="1" s="1"/>
  <c r="T1225" i="1"/>
  <c r="S1225" i="1"/>
  <c r="R1225" i="1"/>
  <c r="Q1225" i="1"/>
  <c r="P1225" i="1"/>
  <c r="O1225" i="1"/>
  <c r="M1225" i="1"/>
  <c r="N1225" i="1" s="1"/>
  <c r="T1224" i="1"/>
  <c r="S1224" i="1"/>
  <c r="R1224" i="1"/>
  <c r="Q1224" i="1"/>
  <c r="P1224" i="1"/>
  <c r="O1224" i="1"/>
  <c r="M1224" i="1"/>
  <c r="N1224" i="1" s="1"/>
  <c r="T1223" i="1"/>
  <c r="S1223" i="1"/>
  <c r="R1223" i="1"/>
  <c r="Q1223" i="1"/>
  <c r="P1223" i="1"/>
  <c r="O1223" i="1"/>
  <c r="M1223" i="1"/>
  <c r="N1223" i="1" s="1"/>
  <c r="T1222" i="1"/>
  <c r="S1222" i="1"/>
  <c r="R1222" i="1"/>
  <c r="Q1222" i="1"/>
  <c r="P1222" i="1"/>
  <c r="O1222" i="1"/>
  <c r="M1222" i="1"/>
  <c r="N1222" i="1" s="1"/>
  <c r="T1221" i="1"/>
  <c r="S1221" i="1"/>
  <c r="R1221" i="1"/>
  <c r="Q1221" i="1"/>
  <c r="P1221" i="1"/>
  <c r="O1221" i="1"/>
  <c r="M1221" i="1"/>
  <c r="N1221" i="1" s="1"/>
  <c r="T1220" i="1"/>
  <c r="S1220" i="1"/>
  <c r="R1220" i="1"/>
  <c r="Q1220" i="1"/>
  <c r="P1220" i="1"/>
  <c r="O1220" i="1"/>
  <c r="M1220" i="1"/>
  <c r="N1220" i="1" s="1"/>
  <c r="T1219" i="1"/>
  <c r="S1219" i="1"/>
  <c r="R1219" i="1"/>
  <c r="Q1219" i="1"/>
  <c r="P1219" i="1"/>
  <c r="O1219" i="1"/>
  <c r="N1219" i="1"/>
  <c r="M1219" i="1"/>
  <c r="T1218" i="1"/>
  <c r="S1218" i="1"/>
  <c r="R1218" i="1"/>
  <c r="Q1218" i="1"/>
  <c r="P1218" i="1"/>
  <c r="O1218" i="1"/>
  <c r="M1218" i="1"/>
  <c r="N1218" i="1" s="1"/>
  <c r="T1217" i="1"/>
  <c r="S1217" i="1"/>
  <c r="R1217" i="1"/>
  <c r="Q1217" i="1"/>
  <c r="P1217" i="1"/>
  <c r="O1217" i="1"/>
  <c r="M1217" i="1"/>
  <c r="N1217" i="1" s="1"/>
  <c r="T1216" i="1"/>
  <c r="S1216" i="1"/>
  <c r="R1216" i="1"/>
  <c r="Q1216" i="1"/>
  <c r="P1216" i="1"/>
  <c r="O1216" i="1"/>
  <c r="M1216" i="1"/>
  <c r="N1216" i="1" s="1"/>
  <c r="T1215" i="1"/>
  <c r="S1215" i="1"/>
  <c r="R1215" i="1"/>
  <c r="Q1215" i="1"/>
  <c r="P1215" i="1"/>
  <c r="O1215" i="1"/>
  <c r="N1215" i="1"/>
  <c r="M1215" i="1"/>
  <c r="T1214" i="1"/>
  <c r="S1214" i="1"/>
  <c r="R1214" i="1"/>
  <c r="Q1214" i="1"/>
  <c r="P1214" i="1"/>
  <c r="O1214" i="1"/>
  <c r="N1214" i="1"/>
  <c r="M1214" i="1"/>
  <c r="T1213" i="1"/>
  <c r="S1213" i="1"/>
  <c r="R1213" i="1"/>
  <c r="Q1213" i="1"/>
  <c r="P1213" i="1"/>
  <c r="O1213" i="1"/>
  <c r="N1213" i="1"/>
  <c r="M1213" i="1"/>
  <c r="T1212" i="1"/>
  <c r="S1212" i="1"/>
  <c r="R1212" i="1"/>
  <c r="Q1212" i="1"/>
  <c r="P1212" i="1"/>
  <c r="O1212" i="1"/>
  <c r="N1212" i="1"/>
  <c r="M1212" i="1"/>
  <c r="T1211" i="1"/>
  <c r="S1211" i="1"/>
  <c r="R1211" i="1"/>
  <c r="Q1211" i="1"/>
  <c r="P1211" i="1"/>
  <c r="O1211" i="1"/>
  <c r="N1211" i="1"/>
  <c r="M1211" i="1"/>
  <c r="T1210" i="1"/>
  <c r="S1210" i="1"/>
  <c r="R1210" i="1"/>
  <c r="Q1210" i="1"/>
  <c r="P1210" i="1"/>
  <c r="O1210" i="1"/>
  <c r="N1210" i="1"/>
  <c r="M1210" i="1"/>
  <c r="T1209" i="1"/>
  <c r="S1209" i="1"/>
  <c r="R1209" i="1"/>
  <c r="Q1209" i="1"/>
  <c r="P1209" i="1"/>
  <c r="O1209" i="1"/>
  <c r="N1209" i="1"/>
  <c r="M1209" i="1"/>
  <c r="T1208" i="1"/>
  <c r="S1208" i="1"/>
  <c r="R1208" i="1"/>
  <c r="Q1208" i="1"/>
  <c r="P1208" i="1"/>
  <c r="O1208" i="1"/>
  <c r="N1208" i="1"/>
  <c r="M1208" i="1"/>
  <c r="T1207" i="1"/>
  <c r="S1207" i="1"/>
  <c r="R1207" i="1"/>
  <c r="Q1207" i="1"/>
  <c r="P1207" i="1"/>
  <c r="O1207" i="1"/>
  <c r="N1207" i="1"/>
  <c r="M1207" i="1"/>
  <c r="T1206" i="1"/>
  <c r="S1206" i="1"/>
  <c r="R1206" i="1"/>
  <c r="Q1206" i="1"/>
  <c r="P1206" i="1"/>
  <c r="O1206" i="1"/>
  <c r="N1206" i="1"/>
  <c r="M1206" i="1"/>
  <c r="T1205" i="1"/>
  <c r="S1205" i="1"/>
  <c r="R1205" i="1"/>
  <c r="Q1205" i="1"/>
  <c r="P1205" i="1"/>
  <c r="O1205" i="1"/>
  <c r="N1205" i="1"/>
  <c r="M1205" i="1"/>
  <c r="T1204" i="1"/>
  <c r="S1204" i="1"/>
  <c r="R1204" i="1"/>
  <c r="Q1204" i="1"/>
  <c r="P1204" i="1"/>
  <c r="O1204" i="1"/>
  <c r="M1204" i="1"/>
  <c r="N1204" i="1" s="1"/>
  <c r="T1203" i="1"/>
  <c r="S1203" i="1"/>
  <c r="R1203" i="1"/>
  <c r="Q1203" i="1"/>
  <c r="P1203" i="1"/>
  <c r="O1203" i="1"/>
  <c r="N1203" i="1"/>
  <c r="M1203" i="1"/>
  <c r="T1202" i="1"/>
  <c r="S1202" i="1"/>
  <c r="R1202" i="1"/>
  <c r="Q1202" i="1"/>
  <c r="P1202" i="1"/>
  <c r="O1202" i="1"/>
  <c r="N1202" i="1"/>
  <c r="M1202" i="1"/>
  <c r="T1201" i="1"/>
  <c r="S1201" i="1"/>
  <c r="R1201" i="1"/>
  <c r="Q1201" i="1"/>
  <c r="P1201" i="1"/>
  <c r="O1201" i="1"/>
  <c r="M1201" i="1"/>
  <c r="N1201" i="1" s="1"/>
  <c r="T1200" i="1"/>
  <c r="S1200" i="1"/>
  <c r="R1200" i="1"/>
  <c r="Q1200" i="1"/>
  <c r="P1200" i="1"/>
  <c r="O1200" i="1"/>
  <c r="N1200" i="1"/>
  <c r="M1200" i="1"/>
  <c r="T1199" i="1"/>
  <c r="S1199" i="1"/>
  <c r="R1199" i="1"/>
  <c r="Q1199" i="1"/>
  <c r="P1199" i="1"/>
  <c r="O1199" i="1"/>
  <c r="N1199" i="1"/>
  <c r="M1199" i="1"/>
  <c r="T1198" i="1"/>
  <c r="S1198" i="1"/>
  <c r="R1198" i="1"/>
  <c r="Q1198" i="1"/>
  <c r="P1198" i="1"/>
  <c r="O1198" i="1"/>
  <c r="N1198" i="1"/>
  <c r="M1198" i="1"/>
  <c r="T1197" i="1"/>
  <c r="S1197" i="1"/>
  <c r="R1197" i="1"/>
  <c r="Q1197" i="1"/>
  <c r="P1197" i="1"/>
  <c r="O1197" i="1"/>
  <c r="N1197" i="1"/>
  <c r="M1197" i="1"/>
  <c r="T1196" i="1"/>
  <c r="S1196" i="1"/>
  <c r="R1196" i="1"/>
  <c r="Q1196" i="1"/>
  <c r="P1196" i="1"/>
  <c r="O1196" i="1"/>
  <c r="N1196" i="1"/>
  <c r="M1196" i="1"/>
  <c r="T1195" i="1"/>
  <c r="S1195" i="1"/>
  <c r="R1195" i="1"/>
  <c r="Q1195" i="1"/>
  <c r="P1195" i="1"/>
  <c r="O1195" i="1"/>
  <c r="N1195" i="1"/>
  <c r="M1195" i="1"/>
  <c r="T1194" i="1"/>
  <c r="S1194" i="1"/>
  <c r="R1194" i="1"/>
  <c r="Q1194" i="1"/>
  <c r="P1194" i="1"/>
  <c r="O1194" i="1"/>
  <c r="N1194" i="1"/>
  <c r="M1194" i="1"/>
  <c r="T1193" i="1"/>
  <c r="S1193" i="1"/>
  <c r="R1193" i="1"/>
  <c r="Q1193" i="1"/>
  <c r="P1193" i="1"/>
  <c r="O1193" i="1"/>
  <c r="N1193" i="1"/>
  <c r="M1193" i="1"/>
  <c r="T1192" i="1"/>
  <c r="S1192" i="1"/>
  <c r="R1192" i="1"/>
  <c r="Q1192" i="1"/>
  <c r="P1192" i="1"/>
  <c r="O1192" i="1"/>
  <c r="N1192" i="1"/>
  <c r="M1192" i="1"/>
  <c r="T1191" i="1"/>
  <c r="S1191" i="1"/>
  <c r="R1191" i="1"/>
  <c r="Q1191" i="1"/>
  <c r="P1191" i="1"/>
  <c r="O1191" i="1"/>
  <c r="N1191" i="1"/>
  <c r="M1191" i="1"/>
  <c r="T1190" i="1"/>
  <c r="S1190" i="1"/>
  <c r="R1190" i="1"/>
  <c r="Q1190" i="1"/>
  <c r="P1190" i="1"/>
  <c r="O1190" i="1"/>
  <c r="M1190" i="1"/>
  <c r="N1190" i="1" s="1"/>
  <c r="T1189" i="1"/>
  <c r="S1189" i="1"/>
  <c r="R1189" i="1"/>
  <c r="Q1189" i="1"/>
  <c r="P1189" i="1"/>
  <c r="O1189" i="1"/>
  <c r="M1189" i="1"/>
  <c r="N1189" i="1" s="1"/>
  <c r="T1188" i="1"/>
  <c r="S1188" i="1"/>
  <c r="R1188" i="1"/>
  <c r="Q1188" i="1"/>
  <c r="P1188" i="1"/>
  <c r="O1188" i="1"/>
  <c r="M1188" i="1"/>
  <c r="N1188" i="1" s="1"/>
  <c r="T1187" i="1"/>
  <c r="S1187" i="1"/>
  <c r="R1187" i="1"/>
  <c r="Q1187" i="1"/>
  <c r="P1187" i="1"/>
  <c r="O1187" i="1"/>
  <c r="M1187" i="1"/>
  <c r="N1187" i="1" s="1"/>
  <c r="T1186" i="1"/>
  <c r="S1186" i="1"/>
  <c r="R1186" i="1"/>
  <c r="Q1186" i="1"/>
  <c r="P1186" i="1"/>
  <c r="O1186" i="1"/>
  <c r="M1186" i="1"/>
  <c r="N1186" i="1" s="1"/>
  <c r="T1185" i="1"/>
  <c r="S1185" i="1"/>
  <c r="R1185" i="1"/>
  <c r="Q1185" i="1"/>
  <c r="P1185" i="1"/>
  <c r="O1185" i="1"/>
  <c r="M1185" i="1"/>
  <c r="N1185" i="1" s="1"/>
  <c r="T1184" i="1"/>
  <c r="S1184" i="1"/>
  <c r="R1184" i="1"/>
  <c r="Q1184" i="1"/>
  <c r="P1184" i="1"/>
  <c r="O1184" i="1"/>
  <c r="M1184" i="1"/>
  <c r="N1184" i="1" s="1"/>
  <c r="T1183" i="1"/>
  <c r="S1183" i="1"/>
  <c r="R1183" i="1"/>
  <c r="Q1183" i="1"/>
  <c r="P1183" i="1"/>
  <c r="O1183" i="1"/>
  <c r="M1183" i="1"/>
  <c r="N1183" i="1" s="1"/>
  <c r="T1182" i="1"/>
  <c r="S1182" i="1"/>
  <c r="R1182" i="1"/>
  <c r="Q1182" i="1"/>
  <c r="P1182" i="1"/>
  <c r="O1182" i="1"/>
  <c r="M1182" i="1"/>
  <c r="N1182" i="1" s="1"/>
  <c r="T1181" i="1"/>
  <c r="S1181" i="1"/>
  <c r="R1181" i="1"/>
  <c r="Q1181" i="1"/>
  <c r="P1181" i="1"/>
  <c r="O1181" i="1"/>
  <c r="N1181" i="1"/>
  <c r="M1181" i="1"/>
  <c r="T1180" i="1"/>
  <c r="S1180" i="1"/>
  <c r="R1180" i="1"/>
  <c r="Q1180" i="1"/>
  <c r="P1180" i="1"/>
  <c r="O1180" i="1"/>
  <c r="N1180" i="1"/>
  <c r="M1180" i="1"/>
  <c r="T1179" i="1"/>
  <c r="S1179" i="1"/>
  <c r="R1179" i="1"/>
  <c r="Q1179" i="1"/>
  <c r="P1179" i="1"/>
  <c r="O1179" i="1"/>
  <c r="N1179" i="1"/>
  <c r="M1179" i="1"/>
  <c r="T1178" i="1"/>
  <c r="S1178" i="1"/>
  <c r="R1178" i="1"/>
  <c r="Q1178" i="1"/>
  <c r="P1178" i="1"/>
  <c r="O1178" i="1"/>
  <c r="N1178" i="1"/>
  <c r="M1178" i="1"/>
  <c r="T1177" i="1"/>
  <c r="S1177" i="1"/>
  <c r="R1177" i="1"/>
  <c r="Q1177" i="1"/>
  <c r="P1177" i="1"/>
  <c r="O1177" i="1"/>
  <c r="N1177" i="1"/>
  <c r="M1177" i="1"/>
  <c r="T1176" i="1"/>
  <c r="S1176" i="1"/>
  <c r="R1176" i="1"/>
  <c r="Q1176" i="1"/>
  <c r="P1176" i="1"/>
  <c r="O1176" i="1"/>
  <c r="N1176" i="1"/>
  <c r="M1176" i="1"/>
  <c r="T1175" i="1"/>
  <c r="S1175" i="1"/>
  <c r="R1175" i="1"/>
  <c r="Q1175" i="1"/>
  <c r="P1175" i="1"/>
  <c r="O1175" i="1"/>
  <c r="N1175" i="1"/>
  <c r="M1175" i="1"/>
  <c r="T1174" i="1"/>
  <c r="S1174" i="1"/>
  <c r="R1174" i="1"/>
  <c r="Q1174" i="1"/>
  <c r="P1174" i="1"/>
  <c r="O1174" i="1"/>
  <c r="N1174" i="1"/>
  <c r="M1174" i="1"/>
  <c r="T1173" i="1"/>
  <c r="S1173" i="1"/>
  <c r="R1173" i="1"/>
  <c r="Q1173" i="1"/>
  <c r="P1173" i="1"/>
  <c r="O1173" i="1"/>
  <c r="N1173" i="1"/>
  <c r="M1173" i="1"/>
  <c r="T1172" i="1"/>
  <c r="S1172" i="1"/>
  <c r="R1172" i="1"/>
  <c r="Q1172" i="1"/>
  <c r="P1172" i="1"/>
  <c r="O1172" i="1"/>
  <c r="N1172" i="1"/>
  <c r="M1172" i="1"/>
  <c r="T1171" i="1"/>
  <c r="S1171" i="1"/>
  <c r="R1171" i="1"/>
  <c r="Q1171" i="1"/>
  <c r="P1171" i="1"/>
  <c r="O1171" i="1"/>
  <c r="N1171" i="1"/>
  <c r="M1171" i="1"/>
  <c r="T1170" i="1"/>
  <c r="S1170" i="1"/>
  <c r="R1170" i="1"/>
  <c r="Q1170" i="1"/>
  <c r="P1170" i="1"/>
  <c r="O1170" i="1"/>
  <c r="N1170" i="1"/>
  <c r="M1170" i="1"/>
  <c r="T1169" i="1"/>
  <c r="S1169" i="1"/>
  <c r="R1169" i="1"/>
  <c r="Q1169" i="1"/>
  <c r="P1169" i="1"/>
  <c r="O1169" i="1"/>
  <c r="N1169" i="1"/>
  <c r="M1169" i="1"/>
  <c r="T1168" i="1"/>
  <c r="S1168" i="1"/>
  <c r="R1168" i="1"/>
  <c r="Q1168" i="1"/>
  <c r="P1168" i="1"/>
  <c r="O1168" i="1"/>
  <c r="N1168" i="1"/>
  <c r="M1168" i="1"/>
  <c r="T1167" i="1"/>
  <c r="S1167" i="1"/>
  <c r="R1167" i="1"/>
  <c r="Q1167" i="1"/>
  <c r="P1167" i="1"/>
  <c r="O1167" i="1"/>
  <c r="N1167" i="1"/>
  <c r="M1167" i="1"/>
  <c r="T1166" i="1"/>
  <c r="S1166" i="1"/>
  <c r="R1166" i="1"/>
  <c r="Q1166" i="1"/>
  <c r="P1166" i="1"/>
  <c r="O1166" i="1"/>
  <c r="N1166" i="1"/>
  <c r="M1166" i="1"/>
  <c r="T1165" i="1"/>
  <c r="S1165" i="1"/>
  <c r="R1165" i="1"/>
  <c r="Q1165" i="1"/>
  <c r="P1165" i="1"/>
  <c r="O1165" i="1"/>
  <c r="N1165" i="1"/>
  <c r="M1165" i="1"/>
  <c r="T1164" i="1"/>
  <c r="S1164" i="1"/>
  <c r="R1164" i="1"/>
  <c r="Q1164" i="1"/>
  <c r="P1164" i="1"/>
  <c r="O1164" i="1"/>
  <c r="N1164" i="1"/>
  <c r="M1164" i="1"/>
  <c r="T1163" i="1"/>
  <c r="S1163" i="1"/>
  <c r="R1163" i="1"/>
  <c r="Q1163" i="1"/>
  <c r="P1163" i="1"/>
  <c r="O1163" i="1"/>
  <c r="N1163" i="1"/>
  <c r="M1163" i="1"/>
  <c r="T1162" i="1"/>
  <c r="S1162" i="1"/>
  <c r="R1162" i="1"/>
  <c r="Q1162" i="1"/>
  <c r="P1162" i="1"/>
  <c r="O1162" i="1"/>
  <c r="N1162" i="1"/>
  <c r="M1162" i="1"/>
  <c r="T1161" i="1"/>
  <c r="S1161" i="1"/>
  <c r="R1161" i="1"/>
  <c r="Q1161" i="1"/>
  <c r="P1161" i="1"/>
  <c r="O1161" i="1"/>
  <c r="N1161" i="1"/>
  <c r="M1161" i="1"/>
  <c r="T1160" i="1"/>
  <c r="S1160" i="1"/>
  <c r="R1160" i="1"/>
  <c r="Q1160" i="1"/>
  <c r="P1160" i="1"/>
  <c r="O1160" i="1"/>
  <c r="M1160" i="1"/>
  <c r="N1160" i="1" s="1"/>
  <c r="T1159" i="1"/>
  <c r="S1159" i="1"/>
  <c r="R1159" i="1"/>
  <c r="Q1159" i="1"/>
  <c r="P1159" i="1"/>
  <c r="O1159" i="1"/>
  <c r="M1159" i="1"/>
  <c r="N1159" i="1" s="1"/>
  <c r="T1158" i="1"/>
  <c r="S1158" i="1"/>
  <c r="R1158" i="1"/>
  <c r="Q1158" i="1"/>
  <c r="P1158" i="1"/>
  <c r="O1158" i="1"/>
  <c r="M1158" i="1"/>
  <c r="N1158" i="1" s="1"/>
  <c r="T1157" i="1"/>
  <c r="S1157" i="1"/>
  <c r="R1157" i="1"/>
  <c r="Q1157" i="1"/>
  <c r="P1157" i="1"/>
  <c r="O1157" i="1"/>
  <c r="M1157" i="1"/>
  <c r="N1157" i="1" s="1"/>
  <c r="T1156" i="1"/>
  <c r="S1156" i="1"/>
  <c r="R1156" i="1"/>
  <c r="Q1156" i="1"/>
  <c r="P1156" i="1"/>
  <c r="O1156" i="1"/>
  <c r="N1156" i="1"/>
  <c r="M1156" i="1"/>
  <c r="T1155" i="1"/>
  <c r="S1155" i="1"/>
  <c r="R1155" i="1"/>
  <c r="Q1155" i="1"/>
  <c r="P1155" i="1"/>
  <c r="O1155" i="1"/>
  <c r="N1155" i="1"/>
  <c r="M1155" i="1"/>
  <c r="T1154" i="1"/>
  <c r="S1154" i="1"/>
  <c r="R1154" i="1"/>
  <c r="Q1154" i="1"/>
  <c r="P1154" i="1"/>
  <c r="O1154" i="1"/>
  <c r="N1154" i="1"/>
  <c r="M1154" i="1"/>
  <c r="T1153" i="1"/>
  <c r="S1153" i="1"/>
  <c r="R1153" i="1"/>
  <c r="Q1153" i="1"/>
  <c r="P1153" i="1"/>
  <c r="O1153" i="1"/>
  <c r="N1153" i="1"/>
  <c r="M1153" i="1"/>
  <c r="T1152" i="1"/>
  <c r="S1152" i="1"/>
  <c r="R1152" i="1"/>
  <c r="Q1152" i="1"/>
  <c r="P1152" i="1"/>
  <c r="O1152" i="1"/>
  <c r="N1152" i="1"/>
  <c r="M1152" i="1"/>
  <c r="T1151" i="1"/>
  <c r="S1151" i="1"/>
  <c r="R1151" i="1"/>
  <c r="Q1151" i="1"/>
  <c r="P1151" i="1"/>
  <c r="O1151" i="1"/>
  <c r="N1151" i="1"/>
  <c r="M1151" i="1"/>
  <c r="T1150" i="1"/>
  <c r="S1150" i="1"/>
  <c r="R1150" i="1"/>
  <c r="Q1150" i="1"/>
  <c r="P1150" i="1"/>
  <c r="O1150" i="1"/>
  <c r="N1150" i="1"/>
  <c r="M1150" i="1"/>
  <c r="T1149" i="1"/>
  <c r="S1149" i="1"/>
  <c r="R1149" i="1"/>
  <c r="Q1149" i="1"/>
  <c r="P1149" i="1"/>
  <c r="O1149" i="1"/>
  <c r="N1149" i="1"/>
  <c r="M1149" i="1"/>
  <c r="T1148" i="1"/>
  <c r="S1148" i="1"/>
  <c r="R1148" i="1"/>
  <c r="Q1148" i="1"/>
  <c r="P1148" i="1"/>
  <c r="O1148" i="1"/>
  <c r="N1148" i="1"/>
  <c r="M1148" i="1"/>
  <c r="T1147" i="1"/>
  <c r="S1147" i="1"/>
  <c r="R1147" i="1"/>
  <c r="Q1147" i="1"/>
  <c r="P1147" i="1"/>
  <c r="O1147" i="1"/>
  <c r="N1147" i="1"/>
  <c r="M1147" i="1"/>
  <c r="T1146" i="1"/>
  <c r="S1146" i="1"/>
  <c r="R1146" i="1"/>
  <c r="Q1146" i="1"/>
  <c r="P1146" i="1"/>
  <c r="O1146" i="1"/>
  <c r="N1146" i="1"/>
  <c r="M1146" i="1"/>
  <c r="T1145" i="1"/>
  <c r="S1145" i="1"/>
  <c r="R1145" i="1"/>
  <c r="Q1145" i="1"/>
  <c r="P1145" i="1"/>
  <c r="O1145" i="1"/>
  <c r="N1145" i="1"/>
  <c r="M1145" i="1"/>
  <c r="T1144" i="1"/>
  <c r="S1144" i="1"/>
  <c r="R1144" i="1"/>
  <c r="Q1144" i="1"/>
  <c r="P1144" i="1"/>
  <c r="O1144" i="1"/>
  <c r="N1144" i="1"/>
  <c r="M1144" i="1"/>
  <c r="T1143" i="1"/>
  <c r="S1143" i="1"/>
  <c r="R1143" i="1"/>
  <c r="Q1143" i="1"/>
  <c r="P1143" i="1"/>
  <c r="O1143" i="1"/>
  <c r="N1143" i="1"/>
  <c r="M1143" i="1"/>
  <c r="T1142" i="1"/>
  <c r="S1142" i="1"/>
  <c r="R1142" i="1"/>
  <c r="Q1142" i="1"/>
  <c r="P1142" i="1"/>
  <c r="O1142" i="1"/>
  <c r="N1142" i="1"/>
  <c r="M1142" i="1"/>
  <c r="T1141" i="1"/>
  <c r="S1141" i="1"/>
  <c r="R1141" i="1"/>
  <c r="Q1141" i="1"/>
  <c r="P1141" i="1"/>
  <c r="O1141" i="1"/>
  <c r="N1141" i="1"/>
  <c r="M1141" i="1"/>
  <c r="T1140" i="1"/>
  <c r="S1140" i="1"/>
  <c r="R1140" i="1"/>
  <c r="Q1140" i="1"/>
  <c r="P1140" i="1"/>
  <c r="O1140" i="1"/>
  <c r="N1140" i="1"/>
  <c r="M1140" i="1"/>
  <c r="T1139" i="1"/>
  <c r="S1139" i="1"/>
  <c r="R1139" i="1"/>
  <c r="Q1139" i="1"/>
  <c r="P1139" i="1"/>
  <c r="O1139" i="1"/>
  <c r="N1139" i="1"/>
  <c r="M1139" i="1"/>
  <c r="T1138" i="1"/>
  <c r="S1138" i="1"/>
  <c r="R1138" i="1"/>
  <c r="Q1138" i="1"/>
  <c r="P1138" i="1"/>
  <c r="O1138" i="1"/>
  <c r="N1138" i="1"/>
  <c r="M1138" i="1"/>
  <c r="T1137" i="1"/>
  <c r="S1137" i="1"/>
  <c r="R1137" i="1"/>
  <c r="Q1137" i="1"/>
  <c r="P1137" i="1"/>
  <c r="O1137" i="1"/>
  <c r="N1137" i="1"/>
  <c r="M1137" i="1"/>
  <c r="T1136" i="1"/>
  <c r="S1136" i="1"/>
  <c r="R1136" i="1"/>
  <c r="Q1136" i="1"/>
  <c r="P1136" i="1"/>
  <c r="O1136" i="1"/>
  <c r="N1136" i="1"/>
  <c r="M1136" i="1"/>
  <c r="T1135" i="1"/>
  <c r="S1135" i="1"/>
  <c r="R1135" i="1"/>
  <c r="Q1135" i="1"/>
  <c r="P1135" i="1"/>
  <c r="O1135" i="1"/>
  <c r="N1135" i="1"/>
  <c r="M1135" i="1"/>
  <c r="T1134" i="1"/>
  <c r="S1134" i="1"/>
  <c r="R1134" i="1"/>
  <c r="Q1134" i="1"/>
  <c r="P1134" i="1"/>
  <c r="O1134" i="1"/>
  <c r="N1134" i="1"/>
  <c r="M1134" i="1"/>
  <c r="T1133" i="1"/>
  <c r="S1133" i="1"/>
  <c r="R1133" i="1"/>
  <c r="Q1133" i="1"/>
  <c r="P1133" i="1"/>
  <c r="O1133" i="1"/>
  <c r="N1133" i="1"/>
  <c r="M1133" i="1"/>
  <c r="T1132" i="1"/>
  <c r="S1132" i="1"/>
  <c r="R1132" i="1"/>
  <c r="Q1132" i="1"/>
  <c r="P1132" i="1"/>
  <c r="O1132" i="1"/>
  <c r="N1132" i="1"/>
  <c r="M1132" i="1"/>
  <c r="T1131" i="1"/>
  <c r="S1131" i="1"/>
  <c r="R1131" i="1"/>
  <c r="Q1131" i="1"/>
  <c r="P1131" i="1"/>
  <c r="O1131" i="1"/>
  <c r="N1131" i="1"/>
  <c r="M1131" i="1"/>
  <c r="T1130" i="1"/>
  <c r="S1130" i="1"/>
  <c r="R1130" i="1"/>
  <c r="Q1130" i="1"/>
  <c r="P1130" i="1"/>
  <c r="O1130" i="1"/>
  <c r="N1130" i="1"/>
  <c r="M1130" i="1"/>
  <c r="T1129" i="1"/>
  <c r="S1129" i="1"/>
  <c r="R1129" i="1"/>
  <c r="Q1129" i="1"/>
  <c r="P1129" i="1"/>
  <c r="O1129" i="1"/>
  <c r="N1129" i="1"/>
  <c r="M1129" i="1"/>
  <c r="T1128" i="1"/>
  <c r="S1128" i="1"/>
  <c r="R1128" i="1"/>
  <c r="Q1128" i="1"/>
  <c r="P1128" i="1"/>
  <c r="O1128" i="1"/>
  <c r="N1128" i="1"/>
  <c r="M1128" i="1"/>
  <c r="T1127" i="1"/>
  <c r="S1127" i="1"/>
  <c r="R1127" i="1"/>
  <c r="Q1127" i="1"/>
  <c r="P1127" i="1"/>
  <c r="O1127" i="1"/>
  <c r="N1127" i="1"/>
  <c r="M1127" i="1"/>
  <c r="T1126" i="1"/>
  <c r="S1126" i="1"/>
  <c r="R1126" i="1"/>
  <c r="Q1126" i="1"/>
  <c r="P1126" i="1"/>
  <c r="O1126" i="1"/>
  <c r="N1126" i="1"/>
  <c r="M1126" i="1"/>
  <c r="T1125" i="1"/>
  <c r="S1125" i="1"/>
  <c r="R1125" i="1"/>
  <c r="Q1125" i="1"/>
  <c r="P1125" i="1"/>
  <c r="O1125" i="1"/>
  <c r="N1125" i="1"/>
  <c r="M1125" i="1"/>
  <c r="T1124" i="1"/>
  <c r="S1124" i="1"/>
  <c r="R1124" i="1"/>
  <c r="Q1124" i="1"/>
  <c r="P1124" i="1"/>
  <c r="O1124" i="1"/>
  <c r="N1124" i="1"/>
  <c r="M1124" i="1"/>
  <c r="T1123" i="1"/>
  <c r="S1123" i="1"/>
  <c r="R1123" i="1"/>
  <c r="Q1123" i="1"/>
  <c r="P1123" i="1"/>
  <c r="O1123" i="1"/>
  <c r="N1123" i="1"/>
  <c r="M1123" i="1"/>
  <c r="T1122" i="1"/>
  <c r="S1122" i="1"/>
  <c r="R1122" i="1"/>
  <c r="Q1122" i="1"/>
  <c r="P1122" i="1"/>
  <c r="O1122" i="1"/>
  <c r="N1122" i="1"/>
  <c r="M1122" i="1"/>
  <c r="T1121" i="1"/>
  <c r="S1121" i="1"/>
  <c r="R1121" i="1"/>
  <c r="Q1121" i="1"/>
  <c r="P1121" i="1"/>
  <c r="O1121" i="1"/>
  <c r="N1121" i="1"/>
  <c r="M1121" i="1"/>
  <c r="T1120" i="1"/>
  <c r="S1120" i="1"/>
  <c r="R1120" i="1"/>
  <c r="Q1120" i="1"/>
  <c r="P1120" i="1"/>
  <c r="O1120" i="1"/>
  <c r="N1120" i="1"/>
  <c r="M1120" i="1"/>
  <c r="T1119" i="1"/>
  <c r="S1119" i="1"/>
  <c r="R1119" i="1"/>
  <c r="Q1119" i="1"/>
  <c r="P1119" i="1"/>
  <c r="O1119" i="1"/>
  <c r="N1119" i="1"/>
  <c r="M1119" i="1"/>
  <c r="T1118" i="1"/>
  <c r="S1118" i="1"/>
  <c r="R1118" i="1"/>
  <c r="Q1118" i="1"/>
  <c r="P1118" i="1"/>
  <c r="O1118" i="1"/>
  <c r="N1118" i="1"/>
  <c r="M1118" i="1"/>
  <c r="T1117" i="1"/>
  <c r="S1117" i="1"/>
  <c r="R1117" i="1"/>
  <c r="Q1117" i="1"/>
  <c r="P1117" i="1"/>
  <c r="O1117" i="1"/>
  <c r="N1117" i="1"/>
  <c r="M1117" i="1"/>
  <c r="T1116" i="1"/>
  <c r="S1116" i="1"/>
  <c r="R1116" i="1"/>
  <c r="Q1116" i="1"/>
  <c r="P1116" i="1"/>
  <c r="O1116" i="1"/>
  <c r="N1116" i="1"/>
  <c r="M1116" i="1"/>
  <c r="T1115" i="1"/>
  <c r="S1115" i="1"/>
  <c r="R1115" i="1"/>
  <c r="Q1115" i="1"/>
  <c r="P1115" i="1"/>
  <c r="O1115" i="1"/>
  <c r="N1115" i="1"/>
  <c r="M1115" i="1"/>
  <c r="T1114" i="1"/>
  <c r="S1114" i="1"/>
  <c r="R1114" i="1"/>
  <c r="Q1114" i="1"/>
  <c r="P1114" i="1"/>
  <c r="O1114" i="1"/>
  <c r="N1114" i="1"/>
  <c r="M1114" i="1"/>
  <c r="T1113" i="1"/>
  <c r="S1113" i="1"/>
  <c r="R1113" i="1"/>
  <c r="Q1113" i="1"/>
  <c r="P1113" i="1"/>
  <c r="O1113" i="1"/>
  <c r="N1113" i="1"/>
  <c r="M1113" i="1"/>
  <c r="T1112" i="1"/>
  <c r="S1112" i="1"/>
  <c r="R1112" i="1"/>
  <c r="Q1112" i="1"/>
  <c r="P1112" i="1"/>
  <c r="O1112" i="1"/>
  <c r="N1112" i="1"/>
  <c r="M1112" i="1"/>
  <c r="T1111" i="1"/>
  <c r="S1111" i="1"/>
  <c r="R1111" i="1"/>
  <c r="Q1111" i="1"/>
  <c r="P1111" i="1"/>
  <c r="O1111" i="1"/>
  <c r="N1111" i="1"/>
  <c r="M1111" i="1"/>
  <c r="T1110" i="1"/>
  <c r="S1110" i="1"/>
  <c r="R1110" i="1"/>
  <c r="Q1110" i="1"/>
  <c r="P1110" i="1"/>
  <c r="O1110" i="1"/>
  <c r="N1110" i="1"/>
  <c r="M1110" i="1"/>
  <c r="T1109" i="1"/>
  <c r="S1109" i="1"/>
  <c r="R1109" i="1"/>
  <c r="Q1109" i="1"/>
  <c r="P1109" i="1"/>
  <c r="O1109" i="1"/>
  <c r="N1109" i="1"/>
  <c r="M1109" i="1"/>
  <c r="T1108" i="1"/>
  <c r="S1108" i="1"/>
  <c r="R1108" i="1"/>
  <c r="Q1108" i="1"/>
  <c r="P1108" i="1"/>
  <c r="O1108" i="1"/>
  <c r="N1108" i="1"/>
  <c r="M1108" i="1"/>
  <c r="T1107" i="1"/>
  <c r="S1107" i="1"/>
  <c r="R1107" i="1"/>
  <c r="Q1107" i="1"/>
  <c r="P1107" i="1"/>
  <c r="O1107" i="1"/>
  <c r="N1107" i="1"/>
  <c r="M1107" i="1"/>
  <c r="T1106" i="1"/>
  <c r="S1106" i="1"/>
  <c r="R1106" i="1"/>
  <c r="Q1106" i="1"/>
  <c r="P1106" i="1"/>
  <c r="O1106" i="1"/>
  <c r="N1106" i="1"/>
  <c r="M1106" i="1"/>
  <c r="T1105" i="1"/>
  <c r="S1105" i="1"/>
  <c r="R1105" i="1"/>
  <c r="Q1105" i="1"/>
  <c r="P1105" i="1"/>
  <c r="O1105" i="1"/>
  <c r="N1105" i="1"/>
  <c r="M1105" i="1"/>
  <c r="T1104" i="1"/>
  <c r="S1104" i="1"/>
  <c r="R1104" i="1"/>
  <c r="Q1104" i="1"/>
  <c r="P1104" i="1"/>
  <c r="O1104" i="1"/>
  <c r="N1104" i="1"/>
  <c r="M1104" i="1"/>
  <c r="T1103" i="1"/>
  <c r="S1103" i="1"/>
  <c r="R1103" i="1"/>
  <c r="Q1103" i="1"/>
  <c r="P1103" i="1"/>
  <c r="O1103" i="1"/>
  <c r="N1103" i="1"/>
  <c r="M1103" i="1"/>
  <c r="T1102" i="1"/>
  <c r="S1102" i="1"/>
  <c r="R1102" i="1"/>
  <c r="Q1102" i="1"/>
  <c r="P1102" i="1"/>
  <c r="O1102" i="1"/>
  <c r="N1102" i="1"/>
  <c r="M1102" i="1"/>
  <c r="T1101" i="1"/>
  <c r="S1101" i="1"/>
  <c r="R1101" i="1"/>
  <c r="Q1101" i="1"/>
  <c r="P1101" i="1"/>
  <c r="O1101" i="1"/>
  <c r="N1101" i="1"/>
  <c r="M1101" i="1"/>
  <c r="T1100" i="1"/>
  <c r="S1100" i="1"/>
  <c r="R1100" i="1"/>
  <c r="Q1100" i="1"/>
  <c r="P1100" i="1"/>
  <c r="O1100" i="1"/>
  <c r="N1100" i="1"/>
  <c r="M1100" i="1"/>
  <c r="T1099" i="1"/>
  <c r="S1099" i="1"/>
  <c r="R1099" i="1"/>
  <c r="Q1099" i="1"/>
  <c r="P1099" i="1"/>
  <c r="O1099" i="1"/>
  <c r="N1099" i="1"/>
  <c r="M1099" i="1"/>
  <c r="T1098" i="1"/>
  <c r="S1098" i="1"/>
  <c r="R1098" i="1"/>
  <c r="Q1098" i="1"/>
  <c r="P1098" i="1"/>
  <c r="O1098" i="1"/>
  <c r="N1098" i="1"/>
  <c r="M1098" i="1"/>
  <c r="T1097" i="1"/>
  <c r="S1097" i="1"/>
  <c r="R1097" i="1"/>
  <c r="Q1097" i="1"/>
  <c r="P1097" i="1"/>
  <c r="O1097" i="1"/>
  <c r="N1097" i="1"/>
  <c r="M1097" i="1"/>
  <c r="T1096" i="1"/>
  <c r="S1096" i="1"/>
  <c r="R1096" i="1"/>
  <c r="Q1096" i="1"/>
  <c r="P1096" i="1"/>
  <c r="O1096" i="1"/>
  <c r="N1096" i="1"/>
  <c r="M1096" i="1"/>
  <c r="T1095" i="1"/>
  <c r="S1095" i="1"/>
  <c r="R1095" i="1"/>
  <c r="Q1095" i="1"/>
  <c r="P1095" i="1"/>
  <c r="O1095" i="1"/>
  <c r="N1095" i="1"/>
  <c r="M1095" i="1"/>
  <c r="T1094" i="1"/>
  <c r="S1094" i="1"/>
  <c r="R1094" i="1"/>
  <c r="Q1094" i="1"/>
  <c r="P1094" i="1"/>
  <c r="O1094" i="1"/>
  <c r="N1094" i="1"/>
  <c r="M1094" i="1"/>
  <c r="T1093" i="1"/>
  <c r="S1093" i="1"/>
  <c r="R1093" i="1"/>
  <c r="Q1093" i="1"/>
  <c r="P1093" i="1"/>
  <c r="O1093" i="1"/>
  <c r="N1093" i="1"/>
  <c r="M1093" i="1"/>
  <c r="T1092" i="1"/>
  <c r="S1092" i="1"/>
  <c r="R1092" i="1"/>
  <c r="Q1092" i="1"/>
  <c r="P1092" i="1"/>
  <c r="O1092" i="1"/>
  <c r="N1092" i="1"/>
  <c r="M1092" i="1"/>
  <c r="T1091" i="1"/>
  <c r="S1091" i="1"/>
  <c r="R1091" i="1"/>
  <c r="Q1091" i="1"/>
  <c r="P1091" i="1"/>
  <c r="O1091" i="1"/>
  <c r="N1091" i="1"/>
  <c r="M1091" i="1"/>
  <c r="T1090" i="1"/>
  <c r="S1090" i="1"/>
  <c r="R1090" i="1"/>
  <c r="Q1090" i="1"/>
  <c r="P1090" i="1"/>
  <c r="O1090" i="1"/>
  <c r="N1090" i="1"/>
  <c r="M1090" i="1"/>
  <c r="T1089" i="1"/>
  <c r="S1089" i="1"/>
  <c r="R1089" i="1"/>
  <c r="Q1089" i="1"/>
  <c r="P1089" i="1"/>
  <c r="O1089" i="1"/>
  <c r="N1089" i="1"/>
  <c r="M1089" i="1"/>
  <c r="T1088" i="1"/>
  <c r="S1088" i="1"/>
  <c r="R1088" i="1"/>
  <c r="Q1088" i="1"/>
  <c r="P1088" i="1"/>
  <c r="O1088" i="1"/>
  <c r="N1088" i="1"/>
  <c r="M1088" i="1"/>
  <c r="T1087" i="1"/>
  <c r="S1087" i="1"/>
  <c r="R1087" i="1"/>
  <c r="Q1087" i="1"/>
  <c r="P1087" i="1"/>
  <c r="O1087" i="1"/>
  <c r="N1087" i="1"/>
  <c r="M1087" i="1"/>
  <c r="T1086" i="1"/>
  <c r="S1086" i="1"/>
  <c r="R1086" i="1"/>
  <c r="Q1086" i="1"/>
  <c r="P1086" i="1"/>
  <c r="O1086" i="1"/>
  <c r="N1086" i="1"/>
  <c r="M1086" i="1"/>
  <c r="T1085" i="1"/>
  <c r="S1085" i="1"/>
  <c r="R1085" i="1"/>
  <c r="Q1085" i="1"/>
  <c r="P1085" i="1"/>
  <c r="O1085" i="1"/>
  <c r="N1085" i="1"/>
  <c r="M1085" i="1"/>
  <c r="T1084" i="1"/>
  <c r="S1084" i="1"/>
  <c r="R1084" i="1"/>
  <c r="Q1084" i="1"/>
  <c r="P1084" i="1"/>
  <c r="O1084" i="1"/>
  <c r="N1084" i="1"/>
  <c r="M1084" i="1"/>
  <c r="T1083" i="1"/>
  <c r="S1083" i="1"/>
  <c r="R1083" i="1"/>
  <c r="Q1083" i="1"/>
  <c r="P1083" i="1"/>
  <c r="O1083" i="1"/>
  <c r="N1083" i="1"/>
  <c r="M1083" i="1"/>
  <c r="T1082" i="1"/>
  <c r="S1082" i="1"/>
  <c r="R1082" i="1"/>
  <c r="Q1082" i="1"/>
  <c r="P1082" i="1"/>
  <c r="O1082" i="1"/>
  <c r="N1082" i="1"/>
  <c r="M1082" i="1"/>
  <c r="T1081" i="1"/>
  <c r="S1081" i="1"/>
  <c r="R1081" i="1"/>
  <c r="Q1081" i="1"/>
  <c r="P1081" i="1"/>
  <c r="O1081" i="1"/>
  <c r="N1081" i="1"/>
  <c r="M1081" i="1"/>
  <c r="T1080" i="1"/>
  <c r="S1080" i="1"/>
  <c r="R1080" i="1"/>
  <c r="Q1080" i="1"/>
  <c r="P1080" i="1"/>
  <c r="O1080" i="1"/>
  <c r="N1080" i="1"/>
  <c r="M1080" i="1"/>
  <c r="T1079" i="1"/>
  <c r="S1079" i="1"/>
  <c r="R1079" i="1"/>
  <c r="Q1079" i="1"/>
  <c r="P1079" i="1"/>
  <c r="O1079" i="1"/>
  <c r="N1079" i="1"/>
  <c r="M1079" i="1"/>
  <c r="T1078" i="1"/>
  <c r="S1078" i="1"/>
  <c r="R1078" i="1"/>
  <c r="Q1078" i="1"/>
  <c r="P1078" i="1"/>
  <c r="O1078" i="1"/>
  <c r="N1078" i="1"/>
  <c r="M1078" i="1"/>
  <c r="T1077" i="1"/>
  <c r="S1077" i="1"/>
  <c r="R1077" i="1"/>
  <c r="Q1077" i="1"/>
  <c r="P1077" i="1"/>
  <c r="O1077" i="1"/>
  <c r="N1077" i="1"/>
  <c r="M1077" i="1"/>
  <c r="T1076" i="1"/>
  <c r="S1076" i="1"/>
  <c r="R1076" i="1"/>
  <c r="Q1076" i="1"/>
  <c r="P1076" i="1"/>
  <c r="O1076" i="1"/>
  <c r="N1076" i="1"/>
  <c r="M1076" i="1"/>
  <c r="T1075" i="1"/>
  <c r="S1075" i="1"/>
  <c r="R1075" i="1"/>
  <c r="Q1075" i="1"/>
  <c r="P1075" i="1"/>
  <c r="O1075" i="1"/>
  <c r="N1075" i="1"/>
  <c r="M1075" i="1"/>
  <c r="T1074" i="1"/>
  <c r="S1074" i="1"/>
  <c r="R1074" i="1"/>
  <c r="Q1074" i="1"/>
  <c r="P1074" i="1"/>
  <c r="O1074" i="1"/>
  <c r="N1074" i="1"/>
  <c r="M1074" i="1"/>
  <c r="T1073" i="1"/>
  <c r="S1073" i="1"/>
  <c r="R1073" i="1"/>
  <c r="Q1073" i="1"/>
  <c r="P1073" i="1"/>
  <c r="O1073" i="1"/>
  <c r="N1073" i="1"/>
  <c r="M1073" i="1"/>
  <c r="T1072" i="1"/>
  <c r="S1072" i="1"/>
  <c r="R1072" i="1"/>
  <c r="Q1072" i="1"/>
  <c r="P1072" i="1"/>
  <c r="O1072" i="1"/>
  <c r="N1072" i="1"/>
  <c r="M1072" i="1"/>
  <c r="T1071" i="1"/>
  <c r="S1071" i="1"/>
  <c r="R1071" i="1"/>
  <c r="Q1071" i="1"/>
  <c r="P1071" i="1"/>
  <c r="O1071" i="1"/>
  <c r="N1071" i="1"/>
  <c r="M1071" i="1"/>
  <c r="T1070" i="1"/>
  <c r="S1070" i="1"/>
  <c r="R1070" i="1"/>
  <c r="Q1070" i="1"/>
  <c r="P1070" i="1"/>
  <c r="O1070" i="1"/>
  <c r="N1070" i="1"/>
  <c r="M1070" i="1"/>
  <c r="T1069" i="1"/>
  <c r="S1069" i="1"/>
  <c r="R1069" i="1"/>
  <c r="Q1069" i="1"/>
  <c r="P1069" i="1"/>
  <c r="O1069" i="1"/>
  <c r="N1069" i="1"/>
  <c r="M1069" i="1"/>
  <c r="T1068" i="1"/>
  <c r="S1068" i="1"/>
  <c r="R1068" i="1"/>
  <c r="Q1068" i="1"/>
  <c r="P1068" i="1"/>
  <c r="O1068" i="1"/>
  <c r="N1068" i="1"/>
  <c r="M1068" i="1"/>
  <c r="T1067" i="1"/>
  <c r="S1067" i="1"/>
  <c r="R1067" i="1"/>
  <c r="Q1067" i="1"/>
  <c r="P1067" i="1"/>
  <c r="O1067" i="1"/>
  <c r="N1067" i="1"/>
  <c r="M1067" i="1"/>
  <c r="T1066" i="1"/>
  <c r="S1066" i="1"/>
  <c r="R1066" i="1"/>
  <c r="Q1066" i="1"/>
  <c r="P1066" i="1"/>
  <c r="O1066" i="1"/>
  <c r="N1066" i="1"/>
  <c r="M1066" i="1"/>
  <c r="T1065" i="1"/>
  <c r="S1065" i="1"/>
  <c r="R1065" i="1"/>
  <c r="Q1065" i="1"/>
  <c r="P1065" i="1"/>
  <c r="O1065" i="1"/>
  <c r="N1065" i="1"/>
  <c r="M1065" i="1"/>
  <c r="T1064" i="1"/>
  <c r="S1064" i="1"/>
  <c r="R1064" i="1"/>
  <c r="Q1064" i="1"/>
  <c r="P1064" i="1"/>
  <c r="O1064" i="1"/>
  <c r="N1064" i="1"/>
  <c r="M1064" i="1"/>
  <c r="T1063" i="1"/>
  <c r="S1063" i="1"/>
  <c r="R1063" i="1"/>
  <c r="Q1063" i="1"/>
  <c r="P1063" i="1"/>
  <c r="O1063" i="1"/>
  <c r="N1063" i="1"/>
  <c r="M1063" i="1"/>
  <c r="T1062" i="1"/>
  <c r="S1062" i="1"/>
  <c r="R1062" i="1"/>
  <c r="Q1062" i="1"/>
  <c r="P1062" i="1"/>
  <c r="O1062" i="1"/>
  <c r="N1062" i="1"/>
  <c r="M1062" i="1"/>
  <c r="T1061" i="1"/>
  <c r="S1061" i="1"/>
  <c r="R1061" i="1"/>
  <c r="Q1061" i="1"/>
  <c r="P1061" i="1"/>
  <c r="O1061" i="1"/>
  <c r="N1061" i="1"/>
  <c r="M1061" i="1"/>
  <c r="T1060" i="1"/>
  <c r="S1060" i="1"/>
  <c r="R1060" i="1"/>
  <c r="Q1060" i="1"/>
  <c r="P1060" i="1"/>
  <c r="O1060" i="1"/>
  <c r="N1060" i="1"/>
  <c r="M1060" i="1"/>
  <c r="T1059" i="1"/>
  <c r="S1059" i="1"/>
  <c r="R1059" i="1"/>
  <c r="Q1059" i="1"/>
  <c r="P1059" i="1"/>
  <c r="O1059" i="1"/>
  <c r="N1059" i="1"/>
  <c r="M1059" i="1"/>
  <c r="T1058" i="1"/>
  <c r="S1058" i="1"/>
  <c r="R1058" i="1"/>
  <c r="Q1058" i="1"/>
  <c r="P1058" i="1"/>
  <c r="O1058" i="1"/>
  <c r="N1058" i="1"/>
  <c r="M1058" i="1"/>
  <c r="T1057" i="1"/>
  <c r="S1057" i="1"/>
  <c r="R1057" i="1"/>
  <c r="Q1057" i="1"/>
  <c r="P1057" i="1"/>
  <c r="O1057" i="1"/>
  <c r="N1057" i="1"/>
  <c r="M1057" i="1"/>
  <c r="T1056" i="1"/>
  <c r="S1056" i="1"/>
  <c r="R1056" i="1"/>
  <c r="Q1056" i="1"/>
  <c r="P1056" i="1"/>
  <c r="O1056" i="1"/>
  <c r="N1056" i="1"/>
  <c r="M1056" i="1"/>
  <c r="T1055" i="1"/>
  <c r="S1055" i="1"/>
  <c r="R1055" i="1"/>
  <c r="Q1055" i="1"/>
  <c r="P1055" i="1"/>
  <c r="O1055" i="1"/>
  <c r="N1055" i="1"/>
  <c r="M1055" i="1"/>
  <c r="T1054" i="1"/>
  <c r="S1054" i="1"/>
  <c r="R1054" i="1"/>
  <c r="Q1054" i="1"/>
  <c r="P1054" i="1"/>
  <c r="O1054" i="1"/>
  <c r="N1054" i="1"/>
  <c r="M1054" i="1"/>
  <c r="T1053" i="1"/>
  <c r="S1053" i="1"/>
  <c r="R1053" i="1"/>
  <c r="Q1053" i="1"/>
  <c r="P1053" i="1"/>
  <c r="O1053" i="1"/>
  <c r="N1053" i="1"/>
  <c r="M1053" i="1"/>
  <c r="T1052" i="1"/>
  <c r="S1052" i="1"/>
  <c r="R1052" i="1"/>
  <c r="Q1052" i="1"/>
  <c r="P1052" i="1"/>
  <c r="O1052" i="1"/>
  <c r="N1052" i="1"/>
  <c r="M1052" i="1"/>
  <c r="T1051" i="1"/>
  <c r="S1051" i="1"/>
  <c r="R1051" i="1"/>
  <c r="Q1051" i="1"/>
  <c r="P1051" i="1"/>
  <c r="O1051" i="1"/>
  <c r="N1051" i="1"/>
  <c r="M1051" i="1"/>
  <c r="T1050" i="1"/>
  <c r="S1050" i="1"/>
  <c r="R1050" i="1"/>
  <c r="Q1050" i="1"/>
  <c r="P1050" i="1"/>
  <c r="O1050" i="1"/>
  <c r="N1050" i="1"/>
  <c r="M1050" i="1"/>
  <c r="T1049" i="1"/>
  <c r="S1049" i="1"/>
  <c r="R1049" i="1"/>
  <c r="Q1049" i="1"/>
  <c r="P1049" i="1"/>
  <c r="O1049" i="1"/>
  <c r="N1049" i="1"/>
  <c r="M1049" i="1"/>
  <c r="T1048" i="1"/>
  <c r="S1048" i="1"/>
  <c r="R1048" i="1"/>
  <c r="Q1048" i="1"/>
  <c r="P1048" i="1"/>
  <c r="O1048" i="1"/>
  <c r="N1048" i="1"/>
  <c r="M1048" i="1"/>
  <c r="T1047" i="1"/>
  <c r="S1047" i="1"/>
  <c r="R1047" i="1"/>
  <c r="Q1047" i="1"/>
  <c r="P1047" i="1"/>
  <c r="O1047" i="1"/>
  <c r="N1047" i="1"/>
  <c r="M1047" i="1"/>
  <c r="T1046" i="1"/>
  <c r="S1046" i="1"/>
  <c r="R1046" i="1"/>
  <c r="Q1046" i="1"/>
  <c r="P1046" i="1"/>
  <c r="O1046" i="1"/>
  <c r="N1046" i="1"/>
  <c r="M1046" i="1"/>
  <c r="T1045" i="1"/>
  <c r="S1045" i="1"/>
  <c r="R1045" i="1"/>
  <c r="Q1045" i="1"/>
  <c r="P1045" i="1"/>
  <c r="O1045" i="1"/>
  <c r="N1045" i="1"/>
  <c r="M1045" i="1"/>
  <c r="T1044" i="1"/>
  <c r="S1044" i="1"/>
  <c r="R1044" i="1"/>
  <c r="Q1044" i="1"/>
  <c r="P1044" i="1"/>
  <c r="O1044" i="1"/>
  <c r="N1044" i="1"/>
  <c r="M1044" i="1"/>
  <c r="T1043" i="1"/>
  <c r="S1043" i="1"/>
  <c r="R1043" i="1"/>
  <c r="Q1043" i="1"/>
  <c r="P1043" i="1"/>
  <c r="O1043" i="1"/>
  <c r="N1043" i="1"/>
  <c r="M1043" i="1"/>
  <c r="T1042" i="1"/>
  <c r="S1042" i="1"/>
  <c r="R1042" i="1"/>
  <c r="Q1042" i="1"/>
  <c r="P1042" i="1"/>
  <c r="O1042" i="1"/>
  <c r="N1042" i="1"/>
  <c r="M1042" i="1"/>
  <c r="T1041" i="1"/>
  <c r="S1041" i="1"/>
  <c r="R1041" i="1"/>
  <c r="Q1041" i="1"/>
  <c r="P1041" i="1"/>
  <c r="O1041" i="1"/>
  <c r="N1041" i="1"/>
  <c r="M1041" i="1"/>
  <c r="T1040" i="1"/>
  <c r="S1040" i="1"/>
  <c r="R1040" i="1"/>
  <c r="Q1040" i="1"/>
  <c r="P1040" i="1"/>
  <c r="O1040" i="1"/>
  <c r="N1040" i="1"/>
  <c r="M1040" i="1"/>
  <c r="T1039" i="1"/>
  <c r="S1039" i="1"/>
  <c r="R1039" i="1"/>
  <c r="Q1039" i="1"/>
  <c r="P1039" i="1"/>
  <c r="O1039" i="1"/>
  <c r="N1039" i="1"/>
  <c r="M1039" i="1"/>
  <c r="T1038" i="1"/>
  <c r="S1038" i="1"/>
  <c r="R1038" i="1"/>
  <c r="Q1038" i="1"/>
  <c r="P1038" i="1"/>
  <c r="O1038" i="1"/>
  <c r="N1038" i="1"/>
  <c r="M1038" i="1"/>
  <c r="T1037" i="1"/>
  <c r="S1037" i="1"/>
  <c r="R1037" i="1"/>
  <c r="Q1037" i="1"/>
  <c r="P1037" i="1"/>
  <c r="O1037" i="1"/>
  <c r="N1037" i="1"/>
  <c r="M1037" i="1"/>
  <c r="T1036" i="1"/>
  <c r="S1036" i="1"/>
  <c r="R1036" i="1"/>
  <c r="Q1036" i="1"/>
  <c r="P1036" i="1"/>
  <c r="O1036" i="1"/>
  <c r="N1036" i="1"/>
  <c r="M1036" i="1"/>
  <c r="T1035" i="1"/>
  <c r="S1035" i="1"/>
  <c r="R1035" i="1"/>
  <c r="Q1035" i="1"/>
  <c r="P1035" i="1"/>
  <c r="O1035" i="1"/>
  <c r="N1035" i="1"/>
  <c r="M1035" i="1"/>
  <c r="T1034" i="1"/>
  <c r="S1034" i="1"/>
  <c r="R1034" i="1"/>
  <c r="Q1034" i="1"/>
  <c r="P1034" i="1"/>
  <c r="O1034" i="1"/>
  <c r="N1034" i="1"/>
  <c r="M1034" i="1"/>
  <c r="T1033" i="1"/>
  <c r="S1033" i="1"/>
  <c r="R1033" i="1"/>
  <c r="Q1033" i="1"/>
  <c r="P1033" i="1"/>
  <c r="O1033" i="1"/>
  <c r="N1033" i="1"/>
  <c r="M1033" i="1"/>
  <c r="T1032" i="1"/>
  <c r="S1032" i="1"/>
  <c r="R1032" i="1"/>
  <c r="Q1032" i="1"/>
  <c r="P1032" i="1"/>
  <c r="O1032" i="1"/>
  <c r="N1032" i="1"/>
  <c r="M1032" i="1"/>
  <c r="T1031" i="1"/>
  <c r="S1031" i="1"/>
  <c r="R1031" i="1"/>
  <c r="Q1031" i="1"/>
  <c r="P1031" i="1"/>
  <c r="O1031" i="1"/>
  <c r="N1031" i="1"/>
  <c r="M1031" i="1"/>
  <c r="T1030" i="1"/>
  <c r="S1030" i="1"/>
  <c r="R1030" i="1"/>
  <c r="Q1030" i="1"/>
  <c r="P1030" i="1"/>
  <c r="O1030" i="1"/>
  <c r="N1030" i="1"/>
  <c r="M1030" i="1"/>
  <c r="T1029" i="1"/>
  <c r="S1029" i="1"/>
  <c r="R1029" i="1"/>
  <c r="Q1029" i="1"/>
  <c r="P1029" i="1"/>
  <c r="O1029" i="1"/>
  <c r="N1029" i="1"/>
  <c r="M1029" i="1"/>
  <c r="T1028" i="1"/>
  <c r="S1028" i="1"/>
  <c r="R1028" i="1"/>
  <c r="Q1028" i="1"/>
  <c r="P1028" i="1"/>
  <c r="O1028" i="1"/>
  <c r="N1028" i="1"/>
  <c r="M1028" i="1"/>
  <c r="T1027" i="1"/>
  <c r="S1027" i="1"/>
  <c r="R1027" i="1"/>
  <c r="Q1027" i="1"/>
  <c r="P1027" i="1"/>
  <c r="O1027" i="1"/>
  <c r="N1027" i="1"/>
  <c r="M1027" i="1"/>
  <c r="T1026" i="1"/>
  <c r="S1026" i="1"/>
  <c r="R1026" i="1"/>
  <c r="Q1026" i="1"/>
  <c r="P1026" i="1"/>
  <c r="O1026" i="1"/>
  <c r="N1026" i="1"/>
  <c r="M1026" i="1"/>
  <c r="T1025" i="1"/>
  <c r="S1025" i="1"/>
  <c r="R1025" i="1"/>
  <c r="Q1025" i="1"/>
  <c r="P1025" i="1"/>
  <c r="O1025" i="1"/>
  <c r="N1025" i="1"/>
  <c r="M1025" i="1"/>
  <c r="T1024" i="1"/>
  <c r="S1024" i="1"/>
  <c r="R1024" i="1"/>
  <c r="Q1024" i="1"/>
  <c r="P1024" i="1"/>
  <c r="O1024" i="1"/>
  <c r="N1024" i="1"/>
  <c r="M1024" i="1"/>
  <c r="T1023" i="1"/>
  <c r="S1023" i="1"/>
  <c r="R1023" i="1"/>
  <c r="Q1023" i="1"/>
  <c r="P1023" i="1"/>
  <c r="O1023" i="1"/>
  <c r="N1023" i="1"/>
  <c r="M1023" i="1"/>
  <c r="T1022" i="1"/>
  <c r="S1022" i="1"/>
  <c r="R1022" i="1"/>
  <c r="Q1022" i="1"/>
  <c r="P1022" i="1"/>
  <c r="O1022" i="1"/>
  <c r="N1022" i="1"/>
  <c r="M1022" i="1"/>
  <c r="T1021" i="1"/>
  <c r="S1021" i="1"/>
  <c r="R1021" i="1"/>
  <c r="Q1021" i="1"/>
  <c r="P1021" i="1"/>
  <c r="O1021" i="1"/>
  <c r="N1021" i="1"/>
  <c r="M1021" i="1"/>
  <c r="T1020" i="1"/>
  <c r="S1020" i="1"/>
  <c r="R1020" i="1"/>
  <c r="Q1020" i="1"/>
  <c r="P1020" i="1"/>
  <c r="O1020" i="1"/>
  <c r="N1020" i="1"/>
  <c r="M1020" i="1"/>
  <c r="T1019" i="1"/>
  <c r="S1019" i="1"/>
  <c r="R1019" i="1"/>
  <c r="Q1019" i="1"/>
  <c r="P1019" i="1"/>
  <c r="O1019" i="1"/>
  <c r="N1019" i="1"/>
  <c r="M1019" i="1"/>
  <c r="T1018" i="1"/>
  <c r="S1018" i="1"/>
  <c r="R1018" i="1"/>
  <c r="Q1018" i="1"/>
  <c r="P1018" i="1"/>
  <c r="O1018" i="1"/>
  <c r="N1018" i="1"/>
  <c r="M1018" i="1"/>
  <c r="T1017" i="1"/>
  <c r="S1017" i="1"/>
  <c r="R1017" i="1"/>
  <c r="Q1017" i="1"/>
  <c r="P1017" i="1"/>
  <c r="O1017" i="1"/>
  <c r="N1017" i="1"/>
  <c r="M1017" i="1"/>
  <c r="T1016" i="1"/>
  <c r="S1016" i="1"/>
  <c r="R1016" i="1"/>
  <c r="Q1016" i="1"/>
  <c r="P1016" i="1"/>
  <c r="O1016" i="1"/>
  <c r="N1016" i="1"/>
  <c r="M1016" i="1"/>
  <c r="T1015" i="1"/>
  <c r="S1015" i="1"/>
  <c r="R1015" i="1"/>
  <c r="Q1015" i="1"/>
  <c r="P1015" i="1"/>
  <c r="O1015" i="1"/>
  <c r="N1015" i="1"/>
  <c r="M1015" i="1"/>
  <c r="T1014" i="1"/>
  <c r="S1014" i="1"/>
  <c r="R1014" i="1"/>
  <c r="Q1014" i="1"/>
  <c r="P1014" i="1"/>
  <c r="O1014" i="1"/>
  <c r="N1014" i="1"/>
  <c r="M1014" i="1"/>
  <c r="T1013" i="1"/>
  <c r="S1013" i="1"/>
  <c r="R1013" i="1"/>
  <c r="Q1013" i="1"/>
  <c r="P1013" i="1"/>
  <c r="O1013" i="1"/>
  <c r="N1013" i="1"/>
  <c r="M1013" i="1"/>
  <c r="T1012" i="1"/>
  <c r="S1012" i="1"/>
  <c r="R1012" i="1"/>
  <c r="Q1012" i="1"/>
  <c r="P1012" i="1"/>
  <c r="O1012" i="1"/>
  <c r="N1012" i="1"/>
  <c r="M1012" i="1"/>
  <c r="T1011" i="1"/>
  <c r="S1011" i="1"/>
  <c r="R1011" i="1"/>
  <c r="Q1011" i="1"/>
  <c r="P1011" i="1"/>
  <c r="O1011" i="1"/>
  <c r="N1011" i="1"/>
  <c r="M1011" i="1"/>
  <c r="T1010" i="1"/>
  <c r="S1010" i="1"/>
  <c r="R1010" i="1"/>
  <c r="Q1010" i="1"/>
  <c r="P1010" i="1"/>
  <c r="O1010" i="1"/>
  <c r="N1010" i="1"/>
  <c r="M1010" i="1"/>
  <c r="T1009" i="1"/>
  <c r="S1009" i="1"/>
  <c r="R1009" i="1"/>
  <c r="Q1009" i="1"/>
  <c r="P1009" i="1"/>
  <c r="O1009" i="1"/>
  <c r="N1009" i="1"/>
  <c r="M1009" i="1"/>
  <c r="T1008" i="1"/>
  <c r="S1008" i="1"/>
  <c r="R1008" i="1"/>
  <c r="Q1008" i="1"/>
  <c r="P1008" i="1"/>
  <c r="O1008" i="1"/>
  <c r="N1008" i="1"/>
  <c r="M1008" i="1"/>
  <c r="T1007" i="1"/>
  <c r="S1007" i="1"/>
  <c r="R1007" i="1"/>
  <c r="Q1007" i="1"/>
  <c r="P1007" i="1"/>
  <c r="O1007" i="1"/>
  <c r="N1007" i="1"/>
  <c r="M1007" i="1"/>
  <c r="T1006" i="1"/>
  <c r="S1006" i="1"/>
  <c r="R1006" i="1"/>
  <c r="Q1006" i="1"/>
  <c r="P1006" i="1"/>
  <c r="O1006" i="1"/>
  <c r="N1006" i="1"/>
  <c r="M1006" i="1"/>
  <c r="T1005" i="1"/>
  <c r="S1005" i="1"/>
  <c r="R1005" i="1"/>
  <c r="Q1005" i="1"/>
  <c r="P1005" i="1"/>
  <c r="O1005" i="1"/>
  <c r="N1005" i="1"/>
  <c r="M1005" i="1"/>
  <c r="T1004" i="1"/>
  <c r="S1004" i="1"/>
  <c r="R1004" i="1"/>
  <c r="Q1004" i="1"/>
  <c r="P1004" i="1"/>
  <c r="O1004" i="1"/>
  <c r="N1004" i="1"/>
  <c r="M1004" i="1"/>
  <c r="T1003" i="1"/>
  <c r="S1003" i="1"/>
  <c r="R1003" i="1"/>
  <c r="Q1003" i="1"/>
  <c r="P1003" i="1"/>
  <c r="O1003" i="1"/>
  <c r="N1003" i="1"/>
  <c r="M1003" i="1"/>
  <c r="T1002" i="1"/>
  <c r="S1002" i="1"/>
  <c r="R1002" i="1"/>
  <c r="Q1002" i="1"/>
  <c r="P1002" i="1"/>
  <c r="O1002" i="1"/>
  <c r="N1002" i="1"/>
  <c r="M1002" i="1"/>
  <c r="T1001" i="1"/>
  <c r="S1001" i="1"/>
  <c r="R1001" i="1"/>
  <c r="Q1001" i="1"/>
  <c r="P1001" i="1"/>
  <c r="O1001" i="1"/>
  <c r="N1001" i="1"/>
  <c r="M1001" i="1"/>
  <c r="T1000" i="1"/>
  <c r="S1000" i="1"/>
  <c r="R1000" i="1"/>
  <c r="Q1000" i="1"/>
  <c r="P1000" i="1"/>
  <c r="O1000" i="1"/>
  <c r="N1000" i="1"/>
  <c r="M1000" i="1"/>
  <c r="T999" i="1"/>
  <c r="S999" i="1"/>
  <c r="R999" i="1"/>
  <c r="Q999" i="1"/>
  <c r="P999" i="1"/>
  <c r="O999" i="1"/>
  <c r="N999" i="1"/>
  <c r="M999" i="1"/>
  <c r="T998" i="1"/>
  <c r="S998" i="1"/>
  <c r="R998" i="1"/>
  <c r="Q998" i="1"/>
  <c r="P998" i="1"/>
  <c r="O998" i="1"/>
  <c r="N998" i="1"/>
  <c r="M998" i="1"/>
  <c r="T997" i="1"/>
  <c r="S997" i="1"/>
  <c r="R997" i="1"/>
  <c r="Q997" i="1"/>
  <c r="P997" i="1"/>
  <c r="O997" i="1"/>
  <c r="N997" i="1"/>
  <c r="M997" i="1"/>
  <c r="T996" i="1"/>
  <c r="S996" i="1"/>
  <c r="R996" i="1"/>
  <c r="Q996" i="1"/>
  <c r="P996" i="1"/>
  <c r="O996" i="1"/>
  <c r="N996" i="1"/>
  <c r="M996" i="1"/>
  <c r="T995" i="1"/>
  <c r="S995" i="1"/>
  <c r="R995" i="1"/>
  <c r="Q995" i="1"/>
  <c r="P995" i="1"/>
  <c r="O995" i="1"/>
  <c r="N995" i="1"/>
  <c r="M995" i="1"/>
  <c r="T994" i="1"/>
  <c r="S994" i="1"/>
  <c r="R994" i="1"/>
  <c r="Q994" i="1"/>
  <c r="P994" i="1"/>
  <c r="O994" i="1"/>
  <c r="N994" i="1"/>
  <c r="M994" i="1"/>
  <c r="T993" i="1"/>
  <c r="S993" i="1"/>
  <c r="R993" i="1"/>
  <c r="Q993" i="1"/>
  <c r="P993" i="1"/>
  <c r="O993" i="1"/>
  <c r="N993" i="1"/>
  <c r="M993" i="1"/>
  <c r="T992" i="1"/>
  <c r="S992" i="1"/>
  <c r="R992" i="1"/>
  <c r="Q992" i="1"/>
  <c r="P992" i="1"/>
  <c r="O992" i="1"/>
  <c r="N992" i="1"/>
  <c r="M992" i="1"/>
  <c r="T991" i="1"/>
  <c r="S991" i="1"/>
  <c r="R991" i="1"/>
  <c r="Q991" i="1"/>
  <c r="P991" i="1"/>
  <c r="O991" i="1"/>
  <c r="N991" i="1"/>
  <c r="M991" i="1"/>
  <c r="T990" i="1"/>
  <c r="S990" i="1"/>
  <c r="R990" i="1"/>
  <c r="Q990" i="1"/>
  <c r="P990" i="1"/>
  <c r="O990" i="1"/>
  <c r="N990" i="1"/>
  <c r="M990" i="1"/>
  <c r="T989" i="1"/>
  <c r="S989" i="1"/>
  <c r="R989" i="1"/>
  <c r="Q989" i="1"/>
  <c r="P989" i="1"/>
  <c r="O989" i="1"/>
  <c r="N989" i="1"/>
  <c r="M989" i="1"/>
  <c r="T988" i="1"/>
  <c r="S988" i="1"/>
  <c r="R988" i="1"/>
  <c r="Q988" i="1"/>
  <c r="P988" i="1"/>
  <c r="O988" i="1"/>
  <c r="N988" i="1"/>
  <c r="M988" i="1"/>
  <c r="T987" i="1"/>
  <c r="S987" i="1"/>
  <c r="R987" i="1"/>
  <c r="Q987" i="1"/>
  <c r="P987" i="1"/>
  <c r="O987" i="1"/>
  <c r="N987" i="1"/>
  <c r="M987" i="1"/>
  <c r="T986" i="1"/>
  <c r="S986" i="1"/>
  <c r="R986" i="1"/>
  <c r="Q986" i="1"/>
  <c r="P986" i="1"/>
  <c r="O986" i="1"/>
  <c r="N986" i="1"/>
  <c r="M986" i="1"/>
  <c r="T985" i="1"/>
  <c r="S985" i="1"/>
  <c r="R985" i="1"/>
  <c r="Q985" i="1"/>
  <c r="P985" i="1"/>
  <c r="O985" i="1"/>
  <c r="N985" i="1"/>
  <c r="M985" i="1"/>
  <c r="T984" i="1"/>
  <c r="S984" i="1"/>
  <c r="R984" i="1"/>
  <c r="Q984" i="1"/>
  <c r="P984" i="1"/>
  <c r="O984" i="1"/>
  <c r="N984" i="1"/>
  <c r="M984" i="1"/>
  <c r="T983" i="1"/>
  <c r="S983" i="1"/>
  <c r="R983" i="1"/>
  <c r="Q983" i="1"/>
  <c r="P983" i="1"/>
  <c r="O983" i="1"/>
  <c r="N983" i="1"/>
  <c r="M983" i="1"/>
  <c r="T982" i="1"/>
  <c r="S982" i="1"/>
  <c r="R982" i="1"/>
  <c r="Q982" i="1"/>
  <c r="P982" i="1"/>
  <c r="O982" i="1"/>
  <c r="N982" i="1"/>
  <c r="M982" i="1"/>
  <c r="T981" i="1"/>
  <c r="S981" i="1"/>
  <c r="R981" i="1"/>
  <c r="Q981" i="1"/>
  <c r="P981" i="1"/>
  <c r="O981" i="1"/>
  <c r="N981" i="1"/>
  <c r="M981" i="1"/>
  <c r="T980" i="1"/>
  <c r="S980" i="1"/>
  <c r="R980" i="1"/>
  <c r="Q980" i="1"/>
  <c r="P980" i="1"/>
  <c r="O980" i="1"/>
  <c r="N980" i="1"/>
  <c r="M980" i="1"/>
  <c r="T979" i="1"/>
  <c r="S979" i="1"/>
  <c r="R979" i="1"/>
  <c r="Q979" i="1"/>
  <c r="P979" i="1"/>
  <c r="O979" i="1"/>
  <c r="N979" i="1"/>
  <c r="M979" i="1"/>
  <c r="T978" i="1"/>
  <c r="S978" i="1"/>
  <c r="R978" i="1"/>
  <c r="Q978" i="1"/>
  <c r="P978" i="1"/>
  <c r="O978" i="1"/>
  <c r="N978" i="1"/>
  <c r="M978" i="1"/>
  <c r="T977" i="1"/>
  <c r="S977" i="1"/>
  <c r="R977" i="1"/>
  <c r="Q977" i="1"/>
  <c r="P977" i="1"/>
  <c r="O977" i="1"/>
  <c r="N977" i="1"/>
  <c r="M977" i="1"/>
  <c r="T976" i="1"/>
  <c r="S976" i="1"/>
  <c r="R976" i="1"/>
  <c r="Q976" i="1"/>
  <c r="P976" i="1"/>
  <c r="O976" i="1"/>
  <c r="N976" i="1"/>
  <c r="M976" i="1"/>
  <c r="T975" i="1"/>
  <c r="S975" i="1"/>
  <c r="R975" i="1"/>
  <c r="Q975" i="1"/>
  <c r="P975" i="1"/>
  <c r="O975" i="1"/>
  <c r="N975" i="1"/>
  <c r="M975" i="1"/>
  <c r="T974" i="1"/>
  <c r="S974" i="1"/>
  <c r="R974" i="1"/>
  <c r="Q974" i="1"/>
  <c r="P974" i="1"/>
  <c r="O974" i="1"/>
  <c r="N974" i="1"/>
  <c r="M974" i="1"/>
  <c r="T973" i="1"/>
  <c r="S973" i="1"/>
  <c r="R973" i="1"/>
  <c r="Q973" i="1"/>
  <c r="P973" i="1"/>
  <c r="O973" i="1"/>
  <c r="N973" i="1"/>
  <c r="M973" i="1"/>
  <c r="T972" i="1"/>
  <c r="S972" i="1"/>
  <c r="R972" i="1"/>
  <c r="Q972" i="1"/>
  <c r="P972" i="1"/>
  <c r="O972" i="1"/>
  <c r="N972" i="1"/>
  <c r="M972" i="1"/>
  <c r="T971" i="1"/>
  <c r="S971" i="1"/>
  <c r="R971" i="1"/>
  <c r="Q971" i="1"/>
  <c r="P971" i="1"/>
  <c r="O971" i="1"/>
  <c r="N971" i="1"/>
  <c r="M971" i="1"/>
  <c r="T970" i="1"/>
  <c r="S970" i="1"/>
  <c r="R970" i="1"/>
  <c r="Q970" i="1"/>
  <c r="P970" i="1"/>
  <c r="O970" i="1"/>
  <c r="N970" i="1"/>
  <c r="M970" i="1"/>
  <c r="T969" i="1"/>
  <c r="S969" i="1"/>
  <c r="R969" i="1"/>
  <c r="Q969" i="1"/>
  <c r="P969" i="1"/>
  <c r="O969" i="1"/>
  <c r="N969" i="1"/>
  <c r="M969" i="1"/>
  <c r="T968" i="1"/>
  <c r="S968" i="1"/>
  <c r="R968" i="1"/>
  <c r="Q968" i="1"/>
  <c r="P968" i="1"/>
  <c r="O968" i="1"/>
  <c r="N968" i="1"/>
  <c r="M968" i="1"/>
  <c r="T967" i="1"/>
  <c r="S967" i="1"/>
  <c r="R967" i="1"/>
  <c r="Q967" i="1"/>
  <c r="P967" i="1"/>
  <c r="O967" i="1"/>
  <c r="N967" i="1"/>
  <c r="M967" i="1"/>
  <c r="T966" i="1"/>
  <c r="S966" i="1"/>
  <c r="R966" i="1"/>
  <c r="Q966" i="1"/>
  <c r="P966" i="1"/>
  <c r="O966" i="1"/>
  <c r="N966" i="1"/>
  <c r="M966" i="1"/>
  <c r="T965" i="1"/>
  <c r="S965" i="1"/>
  <c r="R965" i="1"/>
  <c r="Q965" i="1"/>
  <c r="P965" i="1"/>
  <c r="O965" i="1"/>
  <c r="N965" i="1"/>
  <c r="M965" i="1"/>
  <c r="T964" i="1"/>
  <c r="S964" i="1"/>
  <c r="R964" i="1"/>
  <c r="Q964" i="1"/>
  <c r="P964" i="1"/>
  <c r="O964" i="1"/>
  <c r="N964" i="1"/>
  <c r="M964" i="1"/>
  <c r="T963" i="1"/>
  <c r="S963" i="1"/>
  <c r="R963" i="1"/>
  <c r="Q963" i="1"/>
  <c r="P963" i="1"/>
  <c r="O963" i="1"/>
  <c r="N963" i="1"/>
  <c r="M963" i="1"/>
  <c r="T962" i="1"/>
  <c r="S962" i="1"/>
  <c r="R962" i="1"/>
  <c r="Q962" i="1"/>
  <c r="P962" i="1"/>
  <c r="O962" i="1"/>
  <c r="N962" i="1"/>
  <c r="M962" i="1"/>
  <c r="T961" i="1"/>
  <c r="S961" i="1"/>
  <c r="R961" i="1"/>
  <c r="Q961" i="1"/>
  <c r="P961" i="1"/>
  <c r="O961" i="1"/>
  <c r="N961" i="1"/>
  <c r="M961" i="1"/>
  <c r="T960" i="1"/>
  <c r="S960" i="1"/>
  <c r="R960" i="1"/>
  <c r="Q960" i="1"/>
  <c r="P960" i="1"/>
  <c r="O960" i="1"/>
  <c r="N960" i="1"/>
  <c r="M960" i="1"/>
  <c r="T959" i="1"/>
  <c r="S959" i="1"/>
  <c r="R959" i="1"/>
  <c r="Q959" i="1"/>
  <c r="P959" i="1"/>
  <c r="O959" i="1"/>
  <c r="N959" i="1"/>
  <c r="M959" i="1"/>
  <c r="T958" i="1"/>
  <c r="S958" i="1"/>
  <c r="R958" i="1"/>
  <c r="Q958" i="1"/>
  <c r="P958" i="1"/>
  <c r="O958" i="1"/>
  <c r="N958" i="1"/>
  <c r="M958" i="1"/>
  <c r="T957" i="1"/>
  <c r="S957" i="1"/>
  <c r="R957" i="1"/>
  <c r="Q957" i="1"/>
  <c r="P957" i="1"/>
  <c r="O957" i="1"/>
  <c r="N957" i="1"/>
  <c r="M957" i="1"/>
  <c r="T956" i="1"/>
  <c r="S956" i="1"/>
  <c r="R956" i="1"/>
  <c r="Q956" i="1"/>
  <c r="P956" i="1"/>
  <c r="O956" i="1"/>
  <c r="N956" i="1"/>
  <c r="M956" i="1"/>
  <c r="T955" i="1"/>
  <c r="S955" i="1"/>
  <c r="R955" i="1"/>
  <c r="Q955" i="1"/>
  <c r="P955" i="1"/>
  <c r="O955" i="1"/>
  <c r="N955" i="1"/>
  <c r="M955" i="1"/>
  <c r="T954" i="1"/>
  <c r="S954" i="1"/>
  <c r="R954" i="1"/>
  <c r="Q954" i="1"/>
  <c r="P954" i="1"/>
  <c r="O954" i="1"/>
  <c r="N954" i="1"/>
  <c r="M954" i="1"/>
  <c r="T953" i="1"/>
  <c r="S953" i="1"/>
  <c r="R953" i="1"/>
  <c r="Q953" i="1"/>
  <c r="P953" i="1"/>
  <c r="O953" i="1"/>
  <c r="N953" i="1"/>
  <c r="M953" i="1"/>
  <c r="T952" i="1"/>
  <c r="S952" i="1"/>
  <c r="R952" i="1"/>
  <c r="Q952" i="1"/>
  <c r="P952" i="1"/>
  <c r="O952" i="1"/>
  <c r="N952" i="1"/>
  <c r="M952" i="1"/>
  <c r="T951" i="1"/>
  <c r="S951" i="1"/>
  <c r="R951" i="1"/>
  <c r="Q951" i="1"/>
  <c r="P951" i="1"/>
  <c r="O951" i="1"/>
  <c r="N951" i="1"/>
  <c r="M951" i="1"/>
  <c r="T950" i="1"/>
  <c r="S950" i="1"/>
  <c r="R950" i="1"/>
  <c r="Q950" i="1"/>
  <c r="P950" i="1"/>
  <c r="O950" i="1"/>
  <c r="N950" i="1"/>
  <c r="M950" i="1"/>
  <c r="T949" i="1"/>
  <c r="S949" i="1"/>
  <c r="R949" i="1"/>
  <c r="Q949" i="1"/>
  <c r="P949" i="1"/>
  <c r="O949" i="1"/>
  <c r="N949" i="1"/>
  <c r="M949" i="1"/>
  <c r="T948" i="1"/>
  <c r="S948" i="1"/>
  <c r="R948" i="1"/>
  <c r="Q948" i="1"/>
  <c r="P948" i="1"/>
  <c r="O948" i="1"/>
  <c r="N948" i="1"/>
  <c r="M948" i="1"/>
  <c r="T947" i="1"/>
  <c r="S947" i="1"/>
  <c r="R947" i="1"/>
  <c r="Q947" i="1"/>
  <c r="P947" i="1"/>
  <c r="O947" i="1"/>
  <c r="N947" i="1"/>
  <c r="M947" i="1"/>
  <c r="T946" i="1"/>
  <c r="S946" i="1"/>
  <c r="R946" i="1"/>
  <c r="Q946" i="1"/>
  <c r="P946" i="1"/>
  <c r="O946" i="1"/>
  <c r="N946" i="1"/>
  <c r="M946" i="1"/>
  <c r="T945" i="1"/>
  <c r="S945" i="1"/>
  <c r="R945" i="1"/>
  <c r="Q945" i="1"/>
  <c r="P945" i="1"/>
  <c r="O945" i="1"/>
  <c r="N945" i="1"/>
  <c r="M945" i="1"/>
  <c r="T944" i="1"/>
  <c r="S944" i="1"/>
  <c r="R944" i="1"/>
  <c r="Q944" i="1"/>
  <c r="P944" i="1"/>
  <c r="O944" i="1"/>
  <c r="N944" i="1"/>
  <c r="M944" i="1"/>
  <c r="T943" i="1"/>
  <c r="S943" i="1"/>
  <c r="R943" i="1"/>
  <c r="Q943" i="1"/>
  <c r="P943" i="1"/>
  <c r="O943" i="1"/>
  <c r="N943" i="1"/>
  <c r="M943" i="1"/>
  <c r="T942" i="1"/>
  <c r="S942" i="1"/>
  <c r="R942" i="1"/>
  <c r="Q942" i="1"/>
  <c r="P942" i="1"/>
  <c r="O942" i="1"/>
  <c r="N942" i="1"/>
  <c r="M942" i="1"/>
  <c r="T941" i="1"/>
  <c r="S941" i="1"/>
  <c r="R941" i="1"/>
  <c r="Q941" i="1"/>
  <c r="P941" i="1"/>
  <c r="O941" i="1"/>
  <c r="N941" i="1"/>
  <c r="M941" i="1"/>
  <c r="T940" i="1"/>
  <c r="S940" i="1"/>
  <c r="R940" i="1"/>
  <c r="Q940" i="1"/>
  <c r="P940" i="1"/>
  <c r="O940" i="1"/>
  <c r="N940" i="1"/>
  <c r="M940" i="1"/>
  <c r="T939" i="1"/>
  <c r="S939" i="1"/>
  <c r="R939" i="1"/>
  <c r="Q939" i="1"/>
  <c r="P939" i="1"/>
  <c r="O939" i="1"/>
  <c r="N939" i="1"/>
  <c r="M939" i="1"/>
  <c r="T938" i="1"/>
  <c r="S938" i="1"/>
  <c r="R938" i="1"/>
  <c r="Q938" i="1"/>
  <c r="P938" i="1"/>
  <c r="O938" i="1"/>
  <c r="N938" i="1"/>
  <c r="M938" i="1"/>
  <c r="T937" i="1"/>
  <c r="S937" i="1"/>
  <c r="R937" i="1"/>
  <c r="Q937" i="1"/>
  <c r="P937" i="1"/>
  <c r="O937" i="1"/>
  <c r="N937" i="1"/>
  <c r="M937" i="1"/>
  <c r="T936" i="1"/>
  <c r="S936" i="1"/>
  <c r="R936" i="1"/>
  <c r="Q936" i="1"/>
  <c r="P936" i="1"/>
  <c r="O936" i="1"/>
  <c r="N936" i="1"/>
  <c r="M936" i="1"/>
  <c r="T935" i="1"/>
  <c r="S935" i="1"/>
  <c r="R935" i="1"/>
  <c r="Q935" i="1"/>
  <c r="P935" i="1"/>
  <c r="O935" i="1"/>
  <c r="N935" i="1"/>
  <c r="M935" i="1"/>
  <c r="T934" i="1"/>
  <c r="S934" i="1"/>
  <c r="R934" i="1"/>
  <c r="Q934" i="1"/>
  <c r="P934" i="1"/>
  <c r="O934" i="1"/>
  <c r="N934" i="1"/>
  <c r="M934" i="1"/>
  <c r="T933" i="1"/>
  <c r="S933" i="1"/>
  <c r="R933" i="1"/>
  <c r="Q933" i="1"/>
  <c r="P933" i="1"/>
  <c r="O933" i="1"/>
  <c r="N933" i="1"/>
  <c r="M933" i="1"/>
  <c r="T932" i="1"/>
  <c r="S932" i="1"/>
  <c r="R932" i="1"/>
  <c r="Q932" i="1"/>
  <c r="P932" i="1"/>
  <c r="O932" i="1"/>
  <c r="N932" i="1"/>
  <c r="M932" i="1"/>
  <c r="T931" i="1"/>
  <c r="S931" i="1"/>
  <c r="R931" i="1"/>
  <c r="Q931" i="1"/>
  <c r="P931" i="1"/>
  <c r="O931" i="1"/>
  <c r="N931" i="1"/>
  <c r="M931" i="1"/>
  <c r="T930" i="1"/>
  <c r="S930" i="1"/>
  <c r="R930" i="1"/>
  <c r="Q930" i="1"/>
  <c r="P930" i="1"/>
  <c r="O930" i="1"/>
  <c r="N930" i="1"/>
  <c r="M930" i="1"/>
  <c r="T929" i="1"/>
  <c r="S929" i="1"/>
  <c r="R929" i="1"/>
  <c r="Q929" i="1"/>
  <c r="P929" i="1"/>
  <c r="O929" i="1"/>
  <c r="N929" i="1"/>
  <c r="M929" i="1"/>
  <c r="T928" i="1"/>
  <c r="S928" i="1"/>
  <c r="R928" i="1"/>
  <c r="Q928" i="1"/>
  <c r="P928" i="1"/>
  <c r="O928" i="1"/>
  <c r="N928" i="1"/>
  <c r="M928" i="1"/>
  <c r="T927" i="1"/>
  <c r="S927" i="1"/>
  <c r="R927" i="1"/>
  <c r="Q927" i="1"/>
  <c r="P927" i="1"/>
  <c r="O927" i="1"/>
  <c r="N927" i="1"/>
  <c r="M927" i="1"/>
  <c r="T926" i="1"/>
  <c r="S926" i="1"/>
  <c r="R926" i="1"/>
  <c r="Q926" i="1"/>
  <c r="P926" i="1"/>
  <c r="O926" i="1"/>
  <c r="N926" i="1"/>
  <c r="M926" i="1"/>
  <c r="T925" i="1"/>
  <c r="S925" i="1"/>
  <c r="R925" i="1"/>
  <c r="Q925" i="1"/>
  <c r="P925" i="1"/>
  <c r="O925" i="1"/>
  <c r="N925" i="1"/>
  <c r="M925" i="1"/>
  <c r="T924" i="1"/>
  <c r="S924" i="1"/>
  <c r="R924" i="1"/>
  <c r="Q924" i="1"/>
  <c r="P924" i="1"/>
  <c r="O924" i="1"/>
  <c r="N924" i="1"/>
  <c r="M924" i="1"/>
  <c r="T923" i="1"/>
  <c r="S923" i="1"/>
  <c r="R923" i="1"/>
  <c r="Q923" i="1"/>
  <c r="P923" i="1"/>
  <c r="O923" i="1"/>
  <c r="N923" i="1"/>
  <c r="M923" i="1"/>
  <c r="T922" i="1"/>
  <c r="S922" i="1"/>
  <c r="R922" i="1"/>
  <c r="Q922" i="1"/>
  <c r="P922" i="1"/>
  <c r="O922" i="1"/>
  <c r="N922" i="1"/>
  <c r="M922" i="1"/>
  <c r="T921" i="1"/>
  <c r="S921" i="1"/>
  <c r="R921" i="1"/>
  <c r="Q921" i="1"/>
  <c r="P921" i="1"/>
  <c r="O921" i="1"/>
  <c r="N921" i="1"/>
  <c r="M921" i="1"/>
  <c r="T920" i="1"/>
  <c r="S920" i="1"/>
  <c r="R920" i="1"/>
  <c r="Q920" i="1"/>
  <c r="P920" i="1"/>
  <c r="O920" i="1"/>
  <c r="N920" i="1"/>
  <c r="M920" i="1"/>
  <c r="T919" i="1"/>
  <c r="S919" i="1"/>
  <c r="R919" i="1"/>
  <c r="Q919" i="1"/>
  <c r="P919" i="1"/>
  <c r="O919" i="1"/>
  <c r="N919" i="1"/>
  <c r="M919" i="1"/>
  <c r="T918" i="1"/>
  <c r="S918" i="1"/>
  <c r="R918" i="1"/>
  <c r="Q918" i="1"/>
  <c r="P918" i="1"/>
  <c r="O918" i="1"/>
  <c r="N918" i="1"/>
  <c r="M918" i="1"/>
  <c r="T917" i="1"/>
  <c r="S917" i="1"/>
  <c r="R917" i="1"/>
  <c r="Q917" i="1"/>
  <c r="P917" i="1"/>
  <c r="O917" i="1"/>
  <c r="N917" i="1"/>
  <c r="M917" i="1"/>
  <c r="T916" i="1"/>
  <c r="S916" i="1"/>
  <c r="R916" i="1"/>
  <c r="Q916" i="1"/>
  <c r="P916" i="1"/>
  <c r="O916" i="1"/>
  <c r="N916" i="1"/>
  <c r="M916" i="1"/>
  <c r="T915" i="1"/>
  <c r="S915" i="1"/>
  <c r="R915" i="1"/>
  <c r="Q915" i="1"/>
  <c r="P915" i="1"/>
  <c r="O915" i="1"/>
  <c r="N915" i="1"/>
  <c r="M915" i="1"/>
  <c r="T914" i="1"/>
  <c r="S914" i="1"/>
  <c r="R914" i="1"/>
  <c r="Q914" i="1"/>
  <c r="P914" i="1"/>
  <c r="O914" i="1"/>
  <c r="N914" i="1"/>
  <c r="M914" i="1"/>
  <c r="T913" i="1"/>
  <c r="S913" i="1"/>
  <c r="R913" i="1"/>
  <c r="Q913" i="1"/>
  <c r="P913" i="1"/>
  <c r="O913" i="1"/>
  <c r="N913" i="1"/>
  <c r="M913" i="1"/>
  <c r="T912" i="1"/>
  <c r="S912" i="1"/>
  <c r="R912" i="1"/>
  <c r="Q912" i="1"/>
  <c r="P912" i="1"/>
  <c r="O912" i="1"/>
  <c r="N912" i="1"/>
  <c r="M912" i="1"/>
  <c r="T911" i="1"/>
  <c r="S911" i="1"/>
  <c r="R911" i="1"/>
  <c r="Q911" i="1"/>
  <c r="P911" i="1"/>
  <c r="O911" i="1"/>
  <c r="N911" i="1"/>
  <c r="M911" i="1"/>
  <c r="T910" i="1"/>
  <c r="S910" i="1"/>
  <c r="R910" i="1"/>
  <c r="Q910" i="1"/>
  <c r="P910" i="1"/>
  <c r="O910" i="1"/>
  <c r="N910" i="1"/>
  <c r="M910" i="1"/>
  <c r="T909" i="1"/>
  <c r="S909" i="1"/>
  <c r="R909" i="1"/>
  <c r="Q909" i="1"/>
  <c r="P909" i="1"/>
  <c r="O909" i="1"/>
  <c r="N909" i="1"/>
  <c r="M909" i="1"/>
  <c r="T908" i="1"/>
  <c r="S908" i="1"/>
  <c r="R908" i="1"/>
  <c r="Q908" i="1"/>
  <c r="P908" i="1"/>
  <c r="O908" i="1"/>
  <c r="N908" i="1"/>
  <c r="M908" i="1"/>
  <c r="T907" i="1"/>
  <c r="S907" i="1"/>
  <c r="R907" i="1"/>
  <c r="Q907" i="1"/>
  <c r="P907" i="1"/>
  <c r="O907" i="1"/>
  <c r="N907" i="1"/>
  <c r="M907" i="1"/>
  <c r="T906" i="1"/>
  <c r="S906" i="1"/>
  <c r="R906" i="1"/>
  <c r="Q906" i="1"/>
  <c r="P906" i="1"/>
  <c r="O906" i="1"/>
  <c r="N906" i="1"/>
  <c r="M906" i="1"/>
  <c r="T905" i="1"/>
  <c r="S905" i="1"/>
  <c r="R905" i="1"/>
  <c r="Q905" i="1"/>
  <c r="P905" i="1"/>
  <c r="O905" i="1"/>
  <c r="N905" i="1"/>
  <c r="M905" i="1"/>
  <c r="T904" i="1"/>
  <c r="S904" i="1"/>
  <c r="R904" i="1"/>
  <c r="Q904" i="1"/>
  <c r="P904" i="1"/>
  <c r="O904" i="1"/>
  <c r="N904" i="1"/>
  <c r="M904" i="1"/>
  <c r="T903" i="1"/>
  <c r="S903" i="1"/>
  <c r="R903" i="1"/>
  <c r="Q903" i="1"/>
  <c r="P903" i="1"/>
  <c r="O903" i="1"/>
  <c r="N903" i="1"/>
  <c r="M903" i="1"/>
  <c r="T902" i="1"/>
  <c r="S902" i="1"/>
  <c r="R902" i="1"/>
  <c r="Q902" i="1"/>
  <c r="P902" i="1"/>
  <c r="O902" i="1"/>
  <c r="N902" i="1"/>
  <c r="M902" i="1"/>
  <c r="T901" i="1"/>
  <c r="S901" i="1"/>
  <c r="R901" i="1"/>
  <c r="Q901" i="1"/>
  <c r="P901" i="1"/>
  <c r="O901" i="1"/>
  <c r="N901" i="1"/>
  <c r="M901" i="1"/>
  <c r="T900" i="1"/>
  <c r="S900" i="1"/>
  <c r="R900" i="1"/>
  <c r="Q900" i="1"/>
  <c r="P900" i="1"/>
  <c r="O900" i="1"/>
  <c r="N900" i="1"/>
  <c r="M900" i="1"/>
  <c r="T899" i="1"/>
  <c r="S899" i="1"/>
  <c r="R899" i="1"/>
  <c r="Q899" i="1"/>
  <c r="P899" i="1"/>
  <c r="O899" i="1"/>
  <c r="N899" i="1"/>
  <c r="M899" i="1"/>
  <c r="T898" i="1"/>
  <c r="S898" i="1"/>
  <c r="R898" i="1"/>
  <c r="Q898" i="1"/>
  <c r="P898" i="1"/>
  <c r="O898" i="1"/>
  <c r="N898" i="1"/>
  <c r="M898" i="1"/>
  <c r="T897" i="1"/>
  <c r="S897" i="1"/>
  <c r="R897" i="1"/>
  <c r="Q897" i="1"/>
  <c r="P897" i="1"/>
  <c r="O897" i="1"/>
  <c r="N897" i="1"/>
  <c r="M897" i="1"/>
  <c r="T896" i="1"/>
  <c r="S896" i="1"/>
  <c r="R896" i="1"/>
  <c r="Q896" i="1"/>
  <c r="P896" i="1"/>
  <c r="O896" i="1"/>
  <c r="N896" i="1"/>
  <c r="M896" i="1"/>
  <c r="T895" i="1"/>
  <c r="S895" i="1"/>
  <c r="R895" i="1"/>
  <c r="Q895" i="1"/>
  <c r="P895" i="1"/>
  <c r="O895" i="1"/>
  <c r="N895" i="1"/>
  <c r="M895" i="1"/>
  <c r="T894" i="1"/>
  <c r="S894" i="1"/>
  <c r="R894" i="1"/>
  <c r="Q894" i="1"/>
  <c r="P894" i="1"/>
  <c r="O894" i="1"/>
  <c r="N894" i="1"/>
  <c r="M894" i="1"/>
  <c r="T893" i="1"/>
  <c r="S893" i="1"/>
  <c r="R893" i="1"/>
  <c r="Q893" i="1"/>
  <c r="P893" i="1"/>
  <c r="O893" i="1"/>
  <c r="N893" i="1"/>
  <c r="M893" i="1"/>
  <c r="T892" i="1"/>
  <c r="S892" i="1"/>
  <c r="R892" i="1"/>
  <c r="Q892" i="1"/>
  <c r="P892" i="1"/>
  <c r="O892" i="1"/>
  <c r="N892" i="1"/>
  <c r="M892" i="1"/>
  <c r="T891" i="1"/>
  <c r="S891" i="1"/>
  <c r="R891" i="1"/>
  <c r="Q891" i="1"/>
  <c r="P891" i="1"/>
  <c r="O891" i="1"/>
  <c r="N891" i="1"/>
  <c r="M891" i="1"/>
  <c r="T890" i="1"/>
  <c r="S890" i="1"/>
  <c r="R890" i="1"/>
  <c r="Q890" i="1"/>
  <c r="P890" i="1"/>
  <c r="O890" i="1"/>
  <c r="N890" i="1"/>
  <c r="M890" i="1"/>
  <c r="T889" i="1"/>
  <c r="S889" i="1"/>
  <c r="R889" i="1"/>
  <c r="Q889" i="1"/>
  <c r="P889" i="1"/>
  <c r="O889" i="1"/>
  <c r="N889" i="1"/>
  <c r="M889" i="1"/>
  <c r="T888" i="1"/>
  <c r="S888" i="1"/>
  <c r="R888" i="1"/>
  <c r="Q888" i="1"/>
  <c r="P888" i="1"/>
  <c r="O888" i="1"/>
  <c r="M888" i="1"/>
  <c r="N888" i="1" s="1"/>
  <c r="T887" i="1"/>
  <c r="S887" i="1"/>
  <c r="R887" i="1"/>
  <c r="Q887" i="1"/>
  <c r="P887" i="1"/>
  <c r="O887" i="1"/>
  <c r="M887" i="1"/>
  <c r="N887" i="1" s="1"/>
  <c r="T886" i="1"/>
  <c r="S886" i="1"/>
  <c r="R886" i="1"/>
  <c r="Q886" i="1"/>
  <c r="P886" i="1"/>
  <c r="O886" i="1"/>
  <c r="M886" i="1"/>
  <c r="N886" i="1" s="1"/>
  <c r="T885" i="1"/>
  <c r="S885" i="1"/>
  <c r="R885" i="1"/>
  <c r="Q885" i="1"/>
  <c r="P885" i="1"/>
  <c r="O885" i="1"/>
  <c r="M885" i="1"/>
  <c r="N885" i="1" s="1"/>
  <c r="T884" i="1"/>
  <c r="S884" i="1"/>
  <c r="R884" i="1"/>
  <c r="Q884" i="1"/>
  <c r="P884" i="1"/>
  <c r="O884" i="1"/>
  <c r="N884" i="1"/>
  <c r="M884" i="1"/>
  <c r="T883" i="1"/>
  <c r="S883" i="1"/>
  <c r="R883" i="1"/>
  <c r="Q883" i="1"/>
  <c r="P883" i="1"/>
  <c r="O883" i="1"/>
  <c r="N883" i="1"/>
  <c r="M883" i="1"/>
  <c r="T882" i="1"/>
  <c r="S882" i="1"/>
  <c r="R882" i="1"/>
  <c r="Q882" i="1"/>
  <c r="P882" i="1"/>
  <c r="O882" i="1"/>
  <c r="N882" i="1"/>
  <c r="M882" i="1"/>
  <c r="T881" i="1"/>
  <c r="S881" i="1"/>
  <c r="R881" i="1"/>
  <c r="Q881" i="1"/>
  <c r="P881" i="1"/>
  <c r="O881" i="1"/>
  <c r="N881" i="1"/>
  <c r="M881" i="1"/>
  <c r="T880" i="1"/>
  <c r="S880" i="1"/>
  <c r="R880" i="1"/>
  <c r="Q880" i="1"/>
  <c r="P880" i="1"/>
  <c r="O880" i="1"/>
  <c r="N880" i="1"/>
  <c r="M880" i="1"/>
  <c r="T879" i="1"/>
  <c r="S879" i="1"/>
  <c r="R879" i="1"/>
  <c r="Q879" i="1"/>
  <c r="P879" i="1"/>
  <c r="O879" i="1"/>
  <c r="N879" i="1"/>
  <c r="M879" i="1"/>
  <c r="T878" i="1"/>
  <c r="S878" i="1"/>
  <c r="R878" i="1"/>
  <c r="Q878" i="1"/>
  <c r="P878" i="1"/>
  <c r="O878" i="1"/>
  <c r="N878" i="1"/>
  <c r="M878" i="1"/>
  <c r="T877" i="1"/>
  <c r="S877" i="1"/>
  <c r="R877" i="1"/>
  <c r="Q877" i="1"/>
  <c r="P877" i="1"/>
  <c r="O877" i="1"/>
  <c r="N877" i="1"/>
  <c r="M877" i="1"/>
  <c r="T876" i="1"/>
  <c r="S876" i="1"/>
  <c r="R876" i="1"/>
  <c r="Q876" i="1"/>
  <c r="P876" i="1"/>
  <c r="O876" i="1"/>
  <c r="N876" i="1"/>
  <c r="M876" i="1"/>
  <c r="T875" i="1"/>
  <c r="S875" i="1"/>
  <c r="R875" i="1"/>
  <c r="Q875" i="1"/>
  <c r="P875" i="1"/>
  <c r="O875" i="1"/>
  <c r="N875" i="1"/>
  <c r="M875" i="1"/>
  <c r="T874" i="1"/>
  <c r="S874" i="1"/>
  <c r="R874" i="1"/>
  <c r="Q874" i="1"/>
  <c r="P874" i="1"/>
  <c r="O874" i="1"/>
  <c r="N874" i="1"/>
  <c r="M874" i="1"/>
  <c r="T873" i="1"/>
  <c r="S873" i="1"/>
  <c r="R873" i="1"/>
  <c r="Q873" i="1"/>
  <c r="P873" i="1"/>
  <c r="O873" i="1"/>
  <c r="N873" i="1"/>
  <c r="M873" i="1"/>
  <c r="T872" i="1"/>
  <c r="S872" i="1"/>
  <c r="R872" i="1"/>
  <c r="Q872" i="1"/>
  <c r="P872" i="1"/>
  <c r="O872" i="1"/>
  <c r="N872" i="1"/>
  <c r="M872" i="1"/>
  <c r="T871" i="1"/>
  <c r="S871" i="1"/>
  <c r="R871" i="1"/>
  <c r="Q871" i="1"/>
  <c r="P871" i="1"/>
  <c r="O871" i="1"/>
  <c r="N871" i="1"/>
  <c r="M871" i="1"/>
  <c r="T870" i="1"/>
  <c r="S870" i="1"/>
  <c r="R870" i="1"/>
  <c r="Q870" i="1"/>
  <c r="P870" i="1"/>
  <c r="O870" i="1"/>
  <c r="N870" i="1"/>
  <c r="M870" i="1"/>
  <c r="T869" i="1"/>
  <c r="S869" i="1"/>
  <c r="R869" i="1"/>
  <c r="Q869" i="1"/>
  <c r="P869" i="1"/>
  <c r="O869" i="1"/>
  <c r="N869" i="1"/>
  <c r="M869" i="1"/>
  <c r="T868" i="1"/>
  <c r="S868" i="1"/>
  <c r="R868" i="1"/>
  <c r="Q868" i="1"/>
  <c r="P868" i="1"/>
  <c r="O868" i="1"/>
  <c r="N868" i="1"/>
  <c r="M868" i="1"/>
  <c r="T867" i="1"/>
  <c r="S867" i="1"/>
  <c r="R867" i="1"/>
  <c r="Q867" i="1"/>
  <c r="P867" i="1"/>
  <c r="O867" i="1"/>
  <c r="N867" i="1"/>
  <c r="M867" i="1"/>
  <c r="T866" i="1"/>
  <c r="S866" i="1"/>
  <c r="R866" i="1"/>
  <c r="Q866" i="1"/>
  <c r="P866" i="1"/>
  <c r="O866" i="1"/>
  <c r="N866" i="1"/>
  <c r="M866" i="1"/>
  <c r="T865" i="1"/>
  <c r="S865" i="1"/>
  <c r="R865" i="1"/>
  <c r="Q865" i="1"/>
  <c r="P865" i="1"/>
  <c r="O865" i="1"/>
  <c r="N865" i="1"/>
  <c r="M865" i="1"/>
  <c r="T864" i="1"/>
  <c r="S864" i="1"/>
  <c r="R864" i="1"/>
  <c r="Q864" i="1"/>
  <c r="P864" i="1"/>
  <c r="O864" i="1"/>
  <c r="N864" i="1"/>
  <c r="M864" i="1"/>
  <c r="T863" i="1"/>
  <c r="S863" i="1"/>
  <c r="R863" i="1"/>
  <c r="Q863" i="1"/>
  <c r="P863" i="1"/>
  <c r="O863" i="1"/>
  <c r="N863" i="1"/>
  <c r="M863" i="1"/>
  <c r="T862" i="1"/>
  <c r="S862" i="1"/>
  <c r="R862" i="1"/>
  <c r="Q862" i="1"/>
  <c r="P862" i="1"/>
  <c r="O862" i="1"/>
  <c r="N862" i="1"/>
  <c r="M862" i="1"/>
  <c r="T861" i="1"/>
  <c r="S861" i="1"/>
  <c r="R861" i="1"/>
  <c r="Q861" i="1"/>
  <c r="P861" i="1"/>
  <c r="O861" i="1"/>
  <c r="N861" i="1"/>
  <c r="M861" i="1"/>
  <c r="T860" i="1"/>
  <c r="S860" i="1"/>
  <c r="R860" i="1"/>
  <c r="Q860" i="1"/>
  <c r="P860" i="1"/>
  <c r="O860" i="1"/>
  <c r="N860" i="1"/>
  <c r="M860" i="1"/>
  <c r="T859" i="1"/>
  <c r="S859" i="1"/>
  <c r="R859" i="1"/>
  <c r="Q859" i="1"/>
  <c r="P859" i="1"/>
  <c r="O859" i="1"/>
  <c r="N859" i="1"/>
  <c r="M859" i="1"/>
  <c r="T858" i="1"/>
  <c r="S858" i="1"/>
  <c r="R858" i="1"/>
  <c r="Q858" i="1"/>
  <c r="P858" i="1"/>
  <c r="O858" i="1"/>
  <c r="N858" i="1"/>
  <c r="M858" i="1"/>
  <c r="T857" i="1"/>
  <c r="S857" i="1"/>
  <c r="R857" i="1"/>
  <c r="Q857" i="1"/>
  <c r="P857" i="1"/>
  <c r="O857" i="1"/>
  <c r="N857" i="1"/>
  <c r="M857" i="1"/>
  <c r="T856" i="1"/>
  <c r="S856" i="1"/>
  <c r="R856" i="1"/>
  <c r="Q856" i="1"/>
  <c r="P856" i="1"/>
  <c r="O856" i="1"/>
  <c r="N856" i="1"/>
  <c r="M856" i="1"/>
  <c r="T855" i="1"/>
  <c r="S855" i="1"/>
  <c r="R855" i="1"/>
  <c r="Q855" i="1"/>
  <c r="P855" i="1"/>
  <c r="O855" i="1"/>
  <c r="N855" i="1"/>
  <c r="M855" i="1"/>
  <c r="T854" i="1"/>
  <c r="S854" i="1"/>
  <c r="R854" i="1"/>
  <c r="Q854" i="1"/>
  <c r="P854" i="1"/>
  <c r="O854" i="1"/>
  <c r="N854" i="1"/>
  <c r="M854" i="1"/>
  <c r="T853" i="1"/>
  <c r="S853" i="1"/>
  <c r="R853" i="1"/>
  <c r="Q853" i="1"/>
  <c r="P853" i="1"/>
  <c r="O853" i="1"/>
  <c r="N853" i="1"/>
  <c r="M853" i="1"/>
  <c r="T852" i="1"/>
  <c r="S852" i="1"/>
  <c r="R852" i="1"/>
  <c r="Q852" i="1"/>
  <c r="P852" i="1"/>
  <c r="O852" i="1"/>
  <c r="N852" i="1"/>
  <c r="M852" i="1"/>
  <c r="T851" i="1"/>
  <c r="S851" i="1"/>
  <c r="R851" i="1"/>
  <c r="Q851" i="1"/>
  <c r="P851" i="1"/>
  <c r="O851" i="1"/>
  <c r="N851" i="1"/>
  <c r="M851" i="1"/>
  <c r="T850" i="1"/>
  <c r="S850" i="1"/>
  <c r="R850" i="1"/>
  <c r="Q850" i="1"/>
  <c r="P850" i="1"/>
  <c r="O850" i="1"/>
  <c r="N850" i="1"/>
  <c r="M850" i="1"/>
  <c r="T849" i="1"/>
  <c r="S849" i="1"/>
  <c r="R849" i="1"/>
  <c r="Q849" i="1"/>
  <c r="P849" i="1"/>
  <c r="O849" i="1"/>
  <c r="N849" i="1"/>
  <c r="M849" i="1"/>
  <c r="T848" i="1"/>
  <c r="S848" i="1"/>
  <c r="R848" i="1"/>
  <c r="Q848" i="1"/>
  <c r="P848" i="1"/>
  <c r="O848" i="1"/>
  <c r="N848" i="1"/>
  <c r="M848" i="1"/>
  <c r="T847" i="1"/>
  <c r="S847" i="1"/>
  <c r="R847" i="1"/>
  <c r="Q847" i="1"/>
  <c r="P847" i="1"/>
  <c r="O847" i="1"/>
  <c r="N847" i="1"/>
  <c r="M847" i="1"/>
  <c r="T846" i="1"/>
  <c r="S846" i="1"/>
  <c r="R846" i="1"/>
  <c r="Q846" i="1"/>
  <c r="P846" i="1"/>
  <c r="O846" i="1"/>
  <c r="N846" i="1"/>
  <c r="M846" i="1"/>
  <c r="T845" i="1"/>
  <c r="S845" i="1"/>
  <c r="R845" i="1"/>
  <c r="Q845" i="1"/>
  <c r="P845" i="1"/>
  <c r="O845" i="1"/>
  <c r="N845" i="1"/>
  <c r="M845" i="1"/>
  <c r="T844" i="1"/>
  <c r="S844" i="1"/>
  <c r="R844" i="1"/>
  <c r="Q844" i="1"/>
  <c r="P844" i="1"/>
  <c r="O844" i="1"/>
  <c r="N844" i="1"/>
  <c r="M844" i="1"/>
  <c r="T843" i="1"/>
  <c r="S843" i="1"/>
  <c r="R843" i="1"/>
  <c r="Q843" i="1"/>
  <c r="P843" i="1"/>
  <c r="O843" i="1"/>
  <c r="N843" i="1"/>
  <c r="M843" i="1"/>
  <c r="T842" i="1"/>
  <c r="S842" i="1"/>
  <c r="R842" i="1"/>
  <c r="Q842" i="1"/>
  <c r="P842" i="1"/>
  <c r="O842" i="1"/>
  <c r="N842" i="1"/>
  <c r="M842" i="1"/>
  <c r="T841" i="1"/>
  <c r="S841" i="1"/>
  <c r="R841" i="1"/>
  <c r="Q841" i="1"/>
  <c r="P841" i="1"/>
  <c r="O841" i="1"/>
  <c r="N841" i="1"/>
  <c r="M841" i="1"/>
  <c r="T840" i="1"/>
  <c r="S840" i="1"/>
  <c r="R840" i="1"/>
  <c r="Q840" i="1"/>
  <c r="P840" i="1"/>
  <c r="O840" i="1"/>
  <c r="N840" i="1"/>
  <c r="M840" i="1"/>
  <c r="T839" i="1"/>
  <c r="S839" i="1"/>
  <c r="R839" i="1"/>
  <c r="Q839" i="1"/>
  <c r="P839" i="1"/>
  <c r="O839" i="1"/>
  <c r="N839" i="1"/>
  <c r="M839" i="1"/>
  <c r="T838" i="1"/>
  <c r="S838" i="1"/>
  <c r="R838" i="1"/>
  <c r="Q838" i="1"/>
  <c r="P838" i="1"/>
  <c r="O838" i="1"/>
  <c r="N838" i="1"/>
  <c r="M838" i="1"/>
  <c r="T837" i="1"/>
  <c r="S837" i="1"/>
  <c r="R837" i="1"/>
  <c r="Q837" i="1"/>
  <c r="P837" i="1"/>
  <c r="O837" i="1"/>
  <c r="N837" i="1"/>
  <c r="M837" i="1"/>
  <c r="T836" i="1"/>
  <c r="S836" i="1"/>
  <c r="R836" i="1"/>
  <c r="Q836" i="1"/>
  <c r="P836" i="1"/>
  <c r="O836" i="1"/>
  <c r="N836" i="1"/>
  <c r="M836" i="1"/>
  <c r="T835" i="1"/>
  <c r="S835" i="1"/>
  <c r="R835" i="1"/>
  <c r="Q835" i="1"/>
  <c r="P835" i="1"/>
  <c r="O835" i="1"/>
  <c r="M835" i="1"/>
  <c r="N835" i="1" s="1"/>
  <c r="T834" i="1"/>
  <c r="S834" i="1"/>
  <c r="R834" i="1"/>
  <c r="Q834" i="1"/>
  <c r="P834" i="1"/>
  <c r="O834" i="1"/>
  <c r="M834" i="1"/>
  <c r="N834" i="1" s="1"/>
  <c r="T833" i="1"/>
  <c r="S833" i="1"/>
  <c r="R833" i="1"/>
  <c r="Q833" i="1"/>
  <c r="P833" i="1"/>
  <c r="O833" i="1"/>
  <c r="M833" i="1"/>
  <c r="N833" i="1" s="1"/>
  <c r="T832" i="1"/>
  <c r="S832" i="1"/>
  <c r="R832" i="1"/>
  <c r="Q832" i="1"/>
  <c r="P832" i="1"/>
  <c r="O832" i="1"/>
  <c r="N832" i="1"/>
  <c r="M832" i="1"/>
  <c r="T831" i="1"/>
  <c r="S831" i="1"/>
  <c r="R831" i="1"/>
  <c r="Q831" i="1"/>
  <c r="P831" i="1"/>
  <c r="O831" i="1"/>
  <c r="N831" i="1"/>
  <c r="M831" i="1"/>
  <c r="T830" i="1"/>
  <c r="S830" i="1"/>
  <c r="R830" i="1"/>
  <c r="Q830" i="1"/>
  <c r="P830" i="1"/>
  <c r="O830" i="1"/>
  <c r="N830" i="1"/>
  <c r="M830" i="1"/>
  <c r="T829" i="1"/>
  <c r="S829" i="1"/>
  <c r="R829" i="1"/>
  <c r="Q829" i="1"/>
  <c r="P829" i="1"/>
  <c r="O829" i="1"/>
  <c r="N829" i="1"/>
  <c r="M829" i="1"/>
  <c r="T828" i="1"/>
  <c r="S828" i="1"/>
  <c r="R828" i="1"/>
  <c r="Q828" i="1"/>
  <c r="P828" i="1"/>
  <c r="O828" i="1"/>
  <c r="N828" i="1"/>
  <c r="M828" i="1"/>
  <c r="T827" i="1"/>
  <c r="S827" i="1"/>
  <c r="R827" i="1"/>
  <c r="Q827" i="1"/>
  <c r="P827" i="1"/>
  <c r="O827" i="1"/>
  <c r="N827" i="1"/>
  <c r="M827" i="1"/>
  <c r="T826" i="1"/>
  <c r="S826" i="1"/>
  <c r="R826" i="1"/>
  <c r="Q826" i="1"/>
  <c r="P826" i="1"/>
  <c r="O826" i="1"/>
  <c r="N826" i="1"/>
  <c r="M826" i="1"/>
  <c r="T825" i="1"/>
  <c r="S825" i="1"/>
  <c r="R825" i="1"/>
  <c r="Q825" i="1"/>
  <c r="P825" i="1"/>
  <c r="O825" i="1"/>
  <c r="N825" i="1"/>
  <c r="M825" i="1"/>
  <c r="T824" i="1"/>
  <c r="S824" i="1"/>
  <c r="R824" i="1"/>
  <c r="Q824" i="1"/>
  <c r="P824" i="1"/>
  <c r="O824" i="1"/>
  <c r="M824" i="1"/>
  <c r="N824" i="1" s="1"/>
  <c r="T823" i="1"/>
  <c r="S823" i="1"/>
  <c r="R823" i="1"/>
  <c r="Q823" i="1"/>
  <c r="P823" i="1"/>
  <c r="O823" i="1"/>
  <c r="M823" i="1"/>
  <c r="N823" i="1" s="1"/>
  <c r="T822" i="1"/>
  <c r="S822" i="1"/>
  <c r="R822" i="1"/>
  <c r="Q822" i="1"/>
  <c r="P822" i="1"/>
  <c r="O822" i="1"/>
  <c r="M822" i="1"/>
  <c r="N822" i="1" s="1"/>
  <c r="T821" i="1"/>
  <c r="S821" i="1"/>
  <c r="R821" i="1"/>
  <c r="Q821" i="1"/>
  <c r="P821" i="1"/>
  <c r="O821" i="1"/>
  <c r="M821" i="1"/>
  <c r="N821" i="1" s="1"/>
  <c r="T820" i="1"/>
  <c r="S820" i="1"/>
  <c r="R820" i="1"/>
  <c r="Q820" i="1"/>
  <c r="P820" i="1"/>
  <c r="O820" i="1"/>
  <c r="M820" i="1"/>
  <c r="N820" i="1" s="1"/>
  <c r="T819" i="1"/>
  <c r="S819" i="1"/>
  <c r="R819" i="1"/>
  <c r="Q819" i="1"/>
  <c r="P819" i="1"/>
  <c r="O819" i="1"/>
  <c r="M819" i="1"/>
  <c r="N819" i="1" s="1"/>
  <c r="T818" i="1"/>
  <c r="S818" i="1"/>
  <c r="R818" i="1"/>
  <c r="Q818" i="1"/>
  <c r="P818" i="1"/>
  <c r="O818" i="1"/>
  <c r="M818" i="1"/>
  <c r="N818" i="1" s="1"/>
  <c r="T817" i="1"/>
  <c r="S817" i="1"/>
  <c r="R817" i="1"/>
  <c r="Q817" i="1"/>
  <c r="P817" i="1"/>
  <c r="O817" i="1"/>
  <c r="M817" i="1"/>
  <c r="N817" i="1" s="1"/>
  <c r="T816" i="1"/>
  <c r="S816" i="1"/>
  <c r="R816" i="1"/>
  <c r="Q816" i="1"/>
  <c r="P816" i="1"/>
  <c r="O816" i="1"/>
  <c r="N816" i="1"/>
  <c r="M816" i="1"/>
  <c r="T815" i="1"/>
  <c r="S815" i="1"/>
  <c r="R815" i="1"/>
  <c r="Q815" i="1"/>
  <c r="P815" i="1"/>
  <c r="O815" i="1"/>
  <c r="N815" i="1"/>
  <c r="M815" i="1"/>
  <c r="T814" i="1"/>
  <c r="S814" i="1"/>
  <c r="R814" i="1"/>
  <c r="Q814" i="1"/>
  <c r="P814" i="1"/>
  <c r="O814" i="1"/>
  <c r="N814" i="1"/>
  <c r="M814" i="1"/>
  <c r="T813" i="1"/>
  <c r="S813" i="1"/>
  <c r="R813" i="1"/>
  <c r="Q813" i="1"/>
  <c r="P813" i="1"/>
  <c r="O813" i="1"/>
  <c r="N813" i="1"/>
  <c r="M813" i="1"/>
  <c r="T812" i="1"/>
  <c r="S812" i="1"/>
  <c r="R812" i="1"/>
  <c r="Q812" i="1"/>
  <c r="P812" i="1"/>
  <c r="O812" i="1"/>
  <c r="N812" i="1"/>
  <c r="M812" i="1"/>
  <c r="T811" i="1"/>
  <c r="S811" i="1"/>
  <c r="R811" i="1"/>
  <c r="Q811" i="1"/>
  <c r="P811" i="1"/>
  <c r="O811" i="1"/>
  <c r="N811" i="1"/>
  <c r="M811" i="1"/>
  <c r="T810" i="1"/>
  <c r="S810" i="1"/>
  <c r="R810" i="1"/>
  <c r="Q810" i="1"/>
  <c r="P810" i="1"/>
  <c r="O810" i="1"/>
  <c r="N810" i="1"/>
  <c r="M810" i="1"/>
  <c r="T809" i="1"/>
  <c r="S809" i="1"/>
  <c r="R809" i="1"/>
  <c r="Q809" i="1"/>
  <c r="P809" i="1"/>
  <c r="O809" i="1"/>
  <c r="N809" i="1"/>
  <c r="M809" i="1"/>
  <c r="T808" i="1"/>
  <c r="S808" i="1"/>
  <c r="R808" i="1"/>
  <c r="Q808" i="1"/>
  <c r="P808" i="1"/>
  <c r="O808" i="1"/>
  <c r="N808" i="1"/>
  <c r="M808" i="1"/>
  <c r="T807" i="1"/>
  <c r="S807" i="1"/>
  <c r="R807" i="1"/>
  <c r="Q807" i="1"/>
  <c r="P807" i="1"/>
  <c r="O807" i="1"/>
  <c r="N807" i="1"/>
  <c r="M807" i="1"/>
  <c r="T806" i="1"/>
  <c r="S806" i="1"/>
  <c r="R806" i="1"/>
  <c r="Q806" i="1"/>
  <c r="P806" i="1"/>
  <c r="O806" i="1"/>
  <c r="N806" i="1"/>
  <c r="M806" i="1"/>
  <c r="T805" i="1"/>
  <c r="S805" i="1"/>
  <c r="R805" i="1"/>
  <c r="Q805" i="1"/>
  <c r="P805" i="1"/>
  <c r="O805" i="1"/>
  <c r="N805" i="1"/>
  <c r="M805" i="1"/>
  <c r="T804" i="1"/>
  <c r="S804" i="1"/>
  <c r="R804" i="1"/>
  <c r="Q804" i="1"/>
  <c r="P804" i="1"/>
  <c r="O804" i="1"/>
  <c r="N804" i="1"/>
  <c r="M804" i="1"/>
  <c r="T803" i="1"/>
  <c r="S803" i="1"/>
  <c r="R803" i="1"/>
  <c r="Q803" i="1"/>
  <c r="P803" i="1"/>
  <c r="O803" i="1"/>
  <c r="N803" i="1"/>
  <c r="M803" i="1"/>
  <c r="T802" i="1"/>
  <c r="S802" i="1"/>
  <c r="R802" i="1"/>
  <c r="Q802" i="1"/>
  <c r="P802" i="1"/>
  <c r="O802" i="1"/>
  <c r="N802" i="1"/>
  <c r="M802" i="1"/>
  <c r="T801" i="1"/>
  <c r="S801" i="1"/>
  <c r="R801" i="1"/>
  <c r="Q801" i="1"/>
  <c r="P801" i="1"/>
  <c r="O801" i="1"/>
  <c r="N801" i="1"/>
  <c r="M801" i="1"/>
  <c r="T800" i="1"/>
  <c r="S800" i="1"/>
  <c r="R800" i="1"/>
  <c r="Q800" i="1"/>
  <c r="P800" i="1"/>
  <c r="O800" i="1"/>
  <c r="N800" i="1"/>
  <c r="M800" i="1"/>
  <c r="T799" i="1"/>
  <c r="S799" i="1"/>
  <c r="R799" i="1"/>
  <c r="Q799" i="1"/>
  <c r="P799" i="1"/>
  <c r="O799" i="1"/>
  <c r="N799" i="1"/>
  <c r="M799" i="1"/>
  <c r="T798" i="1"/>
  <c r="S798" i="1"/>
  <c r="R798" i="1"/>
  <c r="Q798" i="1"/>
  <c r="P798" i="1"/>
  <c r="O798" i="1"/>
  <c r="N798" i="1"/>
  <c r="M798" i="1"/>
  <c r="T797" i="1"/>
  <c r="S797" i="1"/>
  <c r="R797" i="1"/>
  <c r="Q797" i="1"/>
  <c r="P797" i="1"/>
  <c r="O797" i="1"/>
  <c r="N797" i="1"/>
  <c r="M797" i="1"/>
  <c r="T796" i="1"/>
  <c r="S796" i="1"/>
  <c r="R796" i="1"/>
  <c r="Q796" i="1"/>
  <c r="P796" i="1"/>
  <c r="O796" i="1"/>
  <c r="N796" i="1"/>
  <c r="M796" i="1"/>
  <c r="T795" i="1"/>
  <c r="S795" i="1"/>
  <c r="R795" i="1"/>
  <c r="Q795" i="1"/>
  <c r="P795" i="1"/>
  <c r="O795" i="1"/>
  <c r="N795" i="1"/>
  <c r="M795" i="1"/>
  <c r="T794" i="1"/>
  <c r="S794" i="1"/>
  <c r="R794" i="1"/>
  <c r="Q794" i="1"/>
  <c r="P794" i="1"/>
  <c r="O794" i="1"/>
  <c r="N794" i="1"/>
  <c r="M794" i="1"/>
  <c r="T793" i="1"/>
  <c r="S793" i="1"/>
  <c r="R793" i="1"/>
  <c r="Q793" i="1"/>
  <c r="P793" i="1"/>
  <c r="O793" i="1"/>
  <c r="N793" i="1"/>
  <c r="M793" i="1"/>
  <c r="T792" i="1"/>
  <c r="S792" i="1"/>
  <c r="R792" i="1"/>
  <c r="Q792" i="1"/>
  <c r="P792" i="1"/>
  <c r="O792" i="1"/>
  <c r="N792" i="1"/>
  <c r="M792" i="1"/>
  <c r="T791" i="1"/>
  <c r="S791" i="1"/>
  <c r="R791" i="1"/>
  <c r="Q791" i="1"/>
  <c r="P791" i="1"/>
  <c r="O791" i="1"/>
  <c r="N791" i="1"/>
  <c r="M791" i="1"/>
  <c r="T790" i="1"/>
  <c r="S790" i="1"/>
  <c r="R790" i="1"/>
  <c r="Q790" i="1"/>
  <c r="P790" i="1"/>
  <c r="O790" i="1"/>
  <c r="N790" i="1"/>
  <c r="M790" i="1"/>
  <c r="T789" i="1"/>
  <c r="S789" i="1"/>
  <c r="R789" i="1"/>
  <c r="Q789" i="1"/>
  <c r="P789" i="1"/>
  <c r="O789" i="1"/>
  <c r="N789" i="1"/>
  <c r="M789" i="1"/>
  <c r="T788" i="1"/>
  <c r="S788" i="1"/>
  <c r="R788" i="1"/>
  <c r="Q788" i="1"/>
  <c r="P788" i="1"/>
  <c r="O788" i="1"/>
  <c r="N788" i="1"/>
  <c r="M788" i="1"/>
  <c r="T787" i="1"/>
  <c r="S787" i="1"/>
  <c r="R787" i="1"/>
  <c r="Q787" i="1"/>
  <c r="P787" i="1"/>
  <c r="O787" i="1"/>
  <c r="N787" i="1"/>
  <c r="M787" i="1"/>
  <c r="T786" i="1"/>
  <c r="S786" i="1"/>
  <c r="R786" i="1"/>
  <c r="Q786" i="1"/>
  <c r="P786" i="1"/>
  <c r="O786" i="1"/>
  <c r="N786" i="1"/>
  <c r="M786" i="1"/>
  <c r="T785" i="1"/>
  <c r="S785" i="1"/>
  <c r="R785" i="1"/>
  <c r="Q785" i="1"/>
  <c r="P785" i="1"/>
  <c r="O785" i="1"/>
  <c r="N785" i="1"/>
  <c r="M785" i="1"/>
  <c r="T784" i="1"/>
  <c r="S784" i="1"/>
  <c r="R784" i="1"/>
  <c r="Q784" i="1"/>
  <c r="P784" i="1"/>
  <c r="O784" i="1"/>
  <c r="N784" i="1"/>
  <c r="M784" i="1"/>
  <c r="T783" i="1"/>
  <c r="S783" i="1"/>
  <c r="R783" i="1"/>
  <c r="Q783" i="1"/>
  <c r="P783" i="1"/>
  <c r="O783" i="1"/>
  <c r="N783" i="1"/>
  <c r="M783" i="1"/>
  <c r="T782" i="1"/>
  <c r="S782" i="1"/>
  <c r="R782" i="1"/>
  <c r="Q782" i="1"/>
  <c r="P782" i="1"/>
  <c r="O782" i="1"/>
  <c r="N782" i="1"/>
  <c r="M782" i="1"/>
  <c r="T781" i="1"/>
  <c r="S781" i="1"/>
  <c r="R781" i="1"/>
  <c r="Q781" i="1"/>
  <c r="P781" i="1"/>
  <c r="O781" i="1"/>
  <c r="N781" i="1"/>
  <c r="M781" i="1"/>
  <c r="T780" i="1"/>
  <c r="S780" i="1"/>
  <c r="R780" i="1"/>
  <c r="Q780" i="1"/>
  <c r="P780" i="1"/>
  <c r="O780" i="1"/>
  <c r="N780" i="1"/>
  <c r="M780" i="1"/>
  <c r="T779" i="1"/>
  <c r="S779" i="1"/>
  <c r="R779" i="1"/>
  <c r="Q779" i="1"/>
  <c r="P779" i="1"/>
  <c r="O779" i="1"/>
  <c r="N779" i="1"/>
  <c r="M779" i="1"/>
  <c r="T778" i="1"/>
  <c r="S778" i="1"/>
  <c r="R778" i="1"/>
  <c r="Q778" i="1"/>
  <c r="P778" i="1"/>
  <c r="O778" i="1"/>
  <c r="N778" i="1"/>
  <c r="M778" i="1"/>
  <c r="T777" i="1"/>
  <c r="S777" i="1"/>
  <c r="R777" i="1"/>
  <c r="Q777" i="1"/>
  <c r="P777" i="1"/>
  <c r="O777" i="1"/>
  <c r="N777" i="1"/>
  <c r="M777" i="1"/>
  <c r="T776" i="1"/>
  <c r="S776" i="1"/>
  <c r="R776" i="1"/>
  <c r="Q776" i="1"/>
  <c r="P776" i="1"/>
  <c r="O776" i="1"/>
  <c r="N776" i="1"/>
  <c r="M776" i="1"/>
  <c r="T775" i="1"/>
  <c r="S775" i="1"/>
  <c r="R775" i="1"/>
  <c r="Q775" i="1"/>
  <c r="P775" i="1"/>
  <c r="O775" i="1"/>
  <c r="N775" i="1"/>
  <c r="M775" i="1"/>
  <c r="T774" i="1"/>
  <c r="S774" i="1"/>
  <c r="R774" i="1"/>
  <c r="Q774" i="1"/>
  <c r="P774" i="1"/>
  <c r="O774" i="1"/>
  <c r="N774" i="1"/>
  <c r="M774" i="1"/>
  <c r="T773" i="1"/>
  <c r="S773" i="1"/>
  <c r="R773" i="1"/>
  <c r="Q773" i="1"/>
  <c r="P773" i="1"/>
  <c r="O773" i="1"/>
  <c r="N773" i="1"/>
  <c r="M773" i="1"/>
  <c r="T772" i="1"/>
  <c r="S772" i="1"/>
  <c r="R772" i="1"/>
  <c r="Q772" i="1"/>
  <c r="P772" i="1"/>
  <c r="O772" i="1"/>
  <c r="N772" i="1"/>
  <c r="M772" i="1"/>
  <c r="T771" i="1"/>
  <c r="S771" i="1"/>
  <c r="R771" i="1"/>
  <c r="Q771" i="1"/>
  <c r="P771" i="1"/>
  <c r="O771" i="1"/>
  <c r="N771" i="1"/>
  <c r="M771" i="1"/>
  <c r="T770" i="1"/>
  <c r="S770" i="1"/>
  <c r="R770" i="1"/>
  <c r="Q770" i="1"/>
  <c r="P770" i="1"/>
  <c r="O770" i="1"/>
  <c r="N770" i="1"/>
  <c r="M770" i="1"/>
  <c r="T769" i="1"/>
  <c r="S769" i="1"/>
  <c r="R769" i="1"/>
  <c r="Q769" i="1"/>
  <c r="P769" i="1"/>
  <c r="O769" i="1"/>
  <c r="N769" i="1"/>
  <c r="M769" i="1"/>
  <c r="T768" i="1"/>
  <c r="S768" i="1"/>
  <c r="R768" i="1"/>
  <c r="Q768" i="1"/>
  <c r="P768" i="1"/>
  <c r="O768" i="1"/>
  <c r="N768" i="1"/>
  <c r="M768" i="1"/>
  <c r="T767" i="1"/>
  <c r="S767" i="1"/>
  <c r="R767" i="1"/>
  <c r="Q767" i="1"/>
  <c r="P767" i="1"/>
  <c r="O767" i="1"/>
  <c r="N767" i="1"/>
  <c r="M767" i="1"/>
  <c r="T766" i="1"/>
  <c r="S766" i="1"/>
  <c r="R766" i="1"/>
  <c r="Q766" i="1"/>
  <c r="P766" i="1"/>
  <c r="O766" i="1"/>
  <c r="N766" i="1"/>
  <c r="M766" i="1"/>
  <c r="T765" i="1"/>
  <c r="S765" i="1"/>
  <c r="R765" i="1"/>
  <c r="Q765" i="1"/>
  <c r="P765" i="1"/>
  <c r="O765" i="1"/>
  <c r="N765" i="1"/>
  <c r="M765" i="1"/>
  <c r="T764" i="1"/>
  <c r="S764" i="1"/>
  <c r="R764" i="1"/>
  <c r="Q764" i="1"/>
  <c r="P764" i="1"/>
  <c r="O764" i="1"/>
  <c r="N764" i="1"/>
  <c r="M764" i="1"/>
  <c r="T763" i="1"/>
  <c r="S763" i="1"/>
  <c r="R763" i="1"/>
  <c r="Q763" i="1"/>
  <c r="P763" i="1"/>
  <c r="O763" i="1"/>
  <c r="N763" i="1"/>
  <c r="M763" i="1"/>
  <c r="T762" i="1"/>
  <c r="S762" i="1"/>
  <c r="R762" i="1"/>
  <c r="Q762" i="1"/>
  <c r="P762" i="1"/>
  <c r="O762" i="1"/>
  <c r="N762" i="1"/>
  <c r="M762" i="1"/>
  <c r="T761" i="1"/>
  <c r="S761" i="1"/>
  <c r="R761" i="1"/>
  <c r="Q761" i="1"/>
  <c r="P761" i="1"/>
  <c r="O761" i="1"/>
  <c r="N761" i="1"/>
  <c r="M761" i="1"/>
  <c r="T760" i="1"/>
  <c r="S760" i="1"/>
  <c r="R760" i="1"/>
  <c r="Q760" i="1"/>
  <c r="P760" i="1"/>
  <c r="O760" i="1"/>
  <c r="N760" i="1"/>
  <c r="M760" i="1"/>
  <c r="T759" i="1"/>
  <c r="S759" i="1"/>
  <c r="R759" i="1"/>
  <c r="Q759" i="1"/>
  <c r="P759" i="1"/>
  <c r="O759" i="1"/>
  <c r="N759" i="1"/>
  <c r="M759" i="1"/>
  <c r="T758" i="1"/>
  <c r="S758" i="1"/>
  <c r="R758" i="1"/>
  <c r="Q758" i="1"/>
  <c r="P758" i="1"/>
  <c r="O758" i="1"/>
  <c r="N758" i="1"/>
  <c r="M758" i="1"/>
  <c r="T757" i="1"/>
  <c r="S757" i="1"/>
  <c r="R757" i="1"/>
  <c r="Q757" i="1"/>
  <c r="P757" i="1"/>
  <c r="O757" i="1"/>
  <c r="N757" i="1"/>
  <c r="M757" i="1"/>
  <c r="T756" i="1"/>
  <c r="S756" i="1"/>
  <c r="R756" i="1"/>
  <c r="Q756" i="1"/>
  <c r="P756" i="1"/>
  <c r="O756" i="1"/>
  <c r="N756" i="1"/>
  <c r="M756" i="1"/>
  <c r="T755" i="1"/>
  <c r="S755" i="1"/>
  <c r="R755" i="1"/>
  <c r="Q755" i="1"/>
  <c r="P755" i="1"/>
  <c r="O755" i="1"/>
  <c r="N755" i="1"/>
  <c r="M755" i="1"/>
  <c r="T754" i="1"/>
  <c r="S754" i="1"/>
  <c r="R754" i="1"/>
  <c r="Q754" i="1"/>
  <c r="P754" i="1"/>
  <c r="O754" i="1"/>
  <c r="N754" i="1"/>
  <c r="M754" i="1"/>
  <c r="T753" i="1"/>
  <c r="S753" i="1"/>
  <c r="R753" i="1"/>
  <c r="Q753" i="1"/>
  <c r="P753" i="1"/>
  <c r="O753" i="1"/>
  <c r="N753" i="1"/>
  <c r="M753" i="1"/>
  <c r="T752" i="1"/>
  <c r="S752" i="1"/>
  <c r="R752" i="1"/>
  <c r="Q752" i="1"/>
  <c r="P752" i="1"/>
  <c r="O752" i="1"/>
  <c r="N752" i="1"/>
  <c r="M752" i="1"/>
  <c r="T751" i="1"/>
  <c r="S751" i="1"/>
  <c r="R751" i="1"/>
  <c r="Q751" i="1"/>
  <c r="P751" i="1"/>
  <c r="O751" i="1"/>
  <c r="N751" i="1"/>
  <c r="M751" i="1"/>
  <c r="T750" i="1"/>
  <c r="S750" i="1"/>
  <c r="R750" i="1"/>
  <c r="Q750" i="1"/>
  <c r="P750" i="1"/>
  <c r="O750" i="1"/>
  <c r="N750" i="1"/>
  <c r="M750" i="1"/>
  <c r="T749" i="1"/>
  <c r="S749" i="1"/>
  <c r="R749" i="1"/>
  <c r="Q749" i="1"/>
  <c r="P749" i="1"/>
  <c r="O749" i="1"/>
  <c r="N749" i="1"/>
  <c r="M749" i="1"/>
  <c r="T748" i="1"/>
  <c r="S748" i="1"/>
  <c r="R748" i="1"/>
  <c r="Q748" i="1"/>
  <c r="P748" i="1"/>
  <c r="O748" i="1"/>
  <c r="N748" i="1"/>
  <c r="M748" i="1"/>
  <c r="T747" i="1"/>
  <c r="S747" i="1"/>
  <c r="R747" i="1"/>
  <c r="Q747" i="1"/>
  <c r="P747" i="1"/>
  <c r="O747" i="1"/>
  <c r="N747" i="1"/>
  <c r="M747" i="1"/>
  <c r="T746" i="1"/>
  <c r="S746" i="1"/>
  <c r="R746" i="1"/>
  <c r="Q746" i="1"/>
  <c r="P746" i="1"/>
  <c r="O746" i="1"/>
  <c r="N746" i="1"/>
  <c r="M746" i="1"/>
  <c r="T745" i="1"/>
  <c r="S745" i="1"/>
  <c r="R745" i="1"/>
  <c r="Q745" i="1"/>
  <c r="P745" i="1"/>
  <c r="O745" i="1"/>
  <c r="N745" i="1"/>
  <c r="M745" i="1"/>
  <c r="T744" i="1"/>
  <c r="S744" i="1"/>
  <c r="R744" i="1"/>
  <c r="Q744" i="1"/>
  <c r="P744" i="1"/>
  <c r="O744" i="1"/>
  <c r="N744" i="1"/>
  <c r="M744" i="1"/>
  <c r="T743" i="1"/>
  <c r="S743" i="1"/>
  <c r="R743" i="1"/>
  <c r="Q743" i="1"/>
  <c r="P743" i="1"/>
  <c r="O743" i="1"/>
  <c r="N743" i="1"/>
  <c r="M743" i="1"/>
  <c r="T742" i="1"/>
  <c r="S742" i="1"/>
  <c r="R742" i="1"/>
  <c r="Q742" i="1"/>
  <c r="P742" i="1"/>
  <c r="O742" i="1"/>
  <c r="N742" i="1"/>
  <c r="M742" i="1"/>
  <c r="T741" i="1"/>
  <c r="S741" i="1"/>
  <c r="R741" i="1"/>
  <c r="Q741" i="1"/>
  <c r="P741" i="1"/>
  <c r="O741" i="1"/>
  <c r="N741" i="1"/>
  <c r="M741" i="1"/>
  <c r="T740" i="1"/>
  <c r="S740" i="1"/>
  <c r="R740" i="1"/>
  <c r="Q740" i="1"/>
  <c r="P740" i="1"/>
  <c r="O740" i="1"/>
  <c r="N740" i="1"/>
  <c r="M740" i="1"/>
  <c r="T739" i="1"/>
  <c r="S739" i="1"/>
  <c r="R739" i="1"/>
  <c r="Q739" i="1"/>
  <c r="P739" i="1"/>
  <c r="O739" i="1"/>
  <c r="N739" i="1"/>
  <c r="M739" i="1"/>
  <c r="T738" i="1"/>
  <c r="S738" i="1"/>
  <c r="R738" i="1"/>
  <c r="Q738" i="1"/>
  <c r="P738" i="1"/>
  <c r="O738" i="1"/>
  <c r="M738" i="1"/>
  <c r="N738" i="1" s="1"/>
  <c r="T737" i="1"/>
  <c r="S737" i="1"/>
  <c r="R737" i="1"/>
  <c r="Q737" i="1"/>
  <c r="P737" i="1"/>
  <c r="O737" i="1"/>
  <c r="N737" i="1"/>
  <c r="M737" i="1"/>
  <c r="T736" i="1"/>
  <c r="S736" i="1"/>
  <c r="R736" i="1"/>
  <c r="Q736" i="1"/>
  <c r="P736" i="1"/>
  <c r="O736" i="1"/>
  <c r="N736" i="1"/>
  <c r="M736" i="1"/>
  <c r="T735" i="1"/>
  <c r="S735" i="1"/>
  <c r="R735" i="1"/>
  <c r="Q735" i="1"/>
  <c r="P735" i="1"/>
  <c r="O735" i="1"/>
  <c r="N735" i="1"/>
  <c r="M735" i="1"/>
  <c r="T734" i="1"/>
  <c r="S734" i="1"/>
  <c r="R734" i="1"/>
  <c r="Q734" i="1"/>
  <c r="P734" i="1"/>
  <c r="O734" i="1"/>
  <c r="N734" i="1"/>
  <c r="M734" i="1"/>
  <c r="T733" i="1"/>
  <c r="S733" i="1"/>
  <c r="R733" i="1"/>
  <c r="Q733" i="1"/>
  <c r="P733" i="1"/>
  <c r="O733" i="1"/>
  <c r="M733" i="1"/>
  <c r="N733" i="1" s="1"/>
  <c r="T732" i="1"/>
  <c r="S732" i="1"/>
  <c r="R732" i="1"/>
  <c r="Q732" i="1"/>
  <c r="P732" i="1"/>
  <c r="O732" i="1"/>
  <c r="M732" i="1"/>
  <c r="N732" i="1" s="1"/>
  <c r="T731" i="1"/>
  <c r="S731" i="1"/>
  <c r="R731" i="1"/>
  <c r="Q731" i="1"/>
  <c r="P731" i="1"/>
  <c r="O731" i="1"/>
  <c r="M731" i="1"/>
  <c r="N731" i="1" s="1"/>
  <c r="T730" i="1"/>
  <c r="S730" i="1"/>
  <c r="R730" i="1"/>
  <c r="Q730" i="1"/>
  <c r="P730" i="1"/>
  <c r="O730" i="1"/>
  <c r="N730" i="1"/>
  <c r="M730" i="1"/>
  <c r="T729" i="1"/>
  <c r="S729" i="1"/>
  <c r="R729" i="1"/>
  <c r="Q729" i="1"/>
  <c r="P729" i="1"/>
  <c r="O729" i="1"/>
  <c r="N729" i="1"/>
  <c r="M729" i="1"/>
  <c r="T728" i="1"/>
  <c r="S728" i="1"/>
  <c r="R728" i="1"/>
  <c r="Q728" i="1"/>
  <c r="P728" i="1"/>
  <c r="O728" i="1"/>
  <c r="N728" i="1"/>
  <c r="M728" i="1"/>
  <c r="T727" i="1"/>
  <c r="S727" i="1"/>
  <c r="R727" i="1"/>
  <c r="Q727" i="1"/>
  <c r="P727" i="1"/>
  <c r="O727" i="1"/>
  <c r="N727" i="1"/>
  <c r="M727" i="1"/>
  <c r="T726" i="1"/>
  <c r="S726" i="1"/>
  <c r="R726" i="1"/>
  <c r="Q726" i="1"/>
  <c r="P726" i="1"/>
  <c r="O726" i="1"/>
  <c r="N726" i="1"/>
  <c r="M726" i="1"/>
  <c r="T725" i="1"/>
  <c r="S725" i="1"/>
  <c r="R725" i="1"/>
  <c r="Q725" i="1"/>
  <c r="P725" i="1"/>
  <c r="O725" i="1"/>
  <c r="N725" i="1"/>
  <c r="M725" i="1"/>
  <c r="T724" i="1"/>
  <c r="S724" i="1"/>
  <c r="R724" i="1"/>
  <c r="Q724" i="1"/>
  <c r="P724" i="1"/>
  <c r="O724" i="1"/>
  <c r="N724" i="1"/>
  <c r="M724" i="1"/>
  <c r="T723" i="1"/>
  <c r="S723" i="1"/>
  <c r="R723" i="1"/>
  <c r="Q723" i="1"/>
  <c r="P723" i="1"/>
  <c r="O723" i="1"/>
  <c r="N723" i="1"/>
  <c r="M723" i="1"/>
  <c r="T722" i="1"/>
  <c r="S722" i="1"/>
  <c r="R722" i="1"/>
  <c r="Q722" i="1"/>
  <c r="P722" i="1"/>
  <c r="O722" i="1"/>
  <c r="N722" i="1"/>
  <c r="M722" i="1"/>
  <c r="T721" i="1"/>
  <c r="S721" i="1"/>
  <c r="R721" i="1"/>
  <c r="Q721" i="1"/>
  <c r="P721" i="1"/>
  <c r="O721" i="1"/>
  <c r="N721" i="1"/>
  <c r="M721" i="1"/>
  <c r="T720" i="1"/>
  <c r="S720" i="1"/>
  <c r="R720" i="1"/>
  <c r="Q720" i="1"/>
  <c r="P720" i="1"/>
  <c r="O720" i="1"/>
  <c r="N720" i="1"/>
  <c r="M720" i="1"/>
  <c r="T719" i="1"/>
  <c r="S719" i="1"/>
  <c r="R719" i="1"/>
  <c r="Q719" i="1"/>
  <c r="P719" i="1"/>
  <c r="O719" i="1"/>
  <c r="N719" i="1"/>
  <c r="M719" i="1"/>
  <c r="T718" i="1"/>
  <c r="S718" i="1"/>
  <c r="R718" i="1"/>
  <c r="Q718" i="1"/>
  <c r="P718" i="1"/>
  <c r="O718" i="1"/>
  <c r="N718" i="1"/>
  <c r="M718" i="1"/>
  <c r="T717" i="1"/>
  <c r="S717" i="1"/>
  <c r="R717" i="1"/>
  <c r="Q717" i="1"/>
  <c r="P717" i="1"/>
  <c r="O717" i="1"/>
  <c r="N717" i="1"/>
  <c r="M717" i="1"/>
  <c r="T716" i="1"/>
  <c r="S716" i="1"/>
  <c r="R716" i="1"/>
  <c r="Q716" i="1"/>
  <c r="P716" i="1"/>
  <c r="O716" i="1"/>
  <c r="N716" i="1"/>
  <c r="M716" i="1"/>
  <c r="T715" i="1"/>
  <c r="S715" i="1"/>
  <c r="R715" i="1"/>
  <c r="Q715" i="1"/>
  <c r="P715" i="1"/>
  <c r="O715" i="1"/>
  <c r="N715" i="1"/>
  <c r="M715" i="1"/>
  <c r="T714" i="1"/>
  <c r="S714" i="1"/>
  <c r="R714" i="1"/>
  <c r="Q714" i="1"/>
  <c r="P714" i="1"/>
  <c r="O714" i="1"/>
  <c r="N714" i="1"/>
  <c r="M714" i="1"/>
  <c r="T713" i="1"/>
  <c r="S713" i="1"/>
  <c r="R713" i="1"/>
  <c r="Q713" i="1"/>
  <c r="P713" i="1"/>
  <c r="O713" i="1"/>
  <c r="N713" i="1"/>
  <c r="M713" i="1"/>
  <c r="T712" i="1"/>
  <c r="S712" i="1"/>
  <c r="R712" i="1"/>
  <c r="Q712" i="1"/>
  <c r="P712" i="1"/>
  <c r="O712" i="1"/>
  <c r="N712" i="1"/>
  <c r="M712" i="1"/>
  <c r="T711" i="1"/>
  <c r="S711" i="1"/>
  <c r="R711" i="1"/>
  <c r="Q711" i="1"/>
  <c r="P711" i="1"/>
  <c r="O711" i="1"/>
  <c r="M711" i="1"/>
  <c r="N711" i="1" s="1"/>
  <c r="T710" i="1"/>
  <c r="S710" i="1"/>
  <c r="R710" i="1"/>
  <c r="Q710" i="1"/>
  <c r="P710" i="1"/>
  <c r="O710" i="1"/>
  <c r="M710" i="1"/>
  <c r="N710" i="1" s="1"/>
  <c r="T709" i="1"/>
  <c r="S709" i="1"/>
  <c r="R709" i="1"/>
  <c r="Q709" i="1"/>
  <c r="P709" i="1"/>
  <c r="O709" i="1"/>
  <c r="M709" i="1"/>
  <c r="N709" i="1" s="1"/>
  <c r="T708" i="1"/>
  <c r="S708" i="1"/>
  <c r="R708" i="1"/>
  <c r="Q708" i="1"/>
  <c r="P708" i="1"/>
  <c r="O708" i="1"/>
  <c r="M708" i="1"/>
  <c r="N708" i="1" s="1"/>
  <c r="T707" i="1"/>
  <c r="S707" i="1"/>
  <c r="R707" i="1"/>
  <c r="Q707" i="1"/>
  <c r="P707" i="1"/>
  <c r="O707" i="1"/>
  <c r="M707" i="1"/>
  <c r="N707" i="1" s="1"/>
  <c r="T706" i="1"/>
  <c r="S706" i="1"/>
  <c r="R706" i="1"/>
  <c r="Q706" i="1"/>
  <c r="P706" i="1"/>
  <c r="O706" i="1"/>
  <c r="M706" i="1"/>
  <c r="N706" i="1" s="1"/>
  <c r="T705" i="1"/>
  <c r="S705" i="1"/>
  <c r="R705" i="1"/>
  <c r="Q705" i="1"/>
  <c r="P705" i="1"/>
  <c r="O705" i="1"/>
  <c r="M705" i="1"/>
  <c r="N705" i="1" s="1"/>
  <c r="T704" i="1"/>
  <c r="S704" i="1"/>
  <c r="R704" i="1"/>
  <c r="Q704" i="1"/>
  <c r="P704" i="1"/>
  <c r="O704" i="1"/>
  <c r="M704" i="1"/>
  <c r="N704" i="1" s="1"/>
  <c r="T703" i="1"/>
  <c r="S703" i="1"/>
  <c r="R703" i="1"/>
  <c r="Q703" i="1"/>
  <c r="P703" i="1"/>
  <c r="O703" i="1"/>
  <c r="M703" i="1"/>
  <c r="N703" i="1" s="1"/>
  <c r="T702" i="1"/>
  <c r="S702" i="1"/>
  <c r="R702" i="1"/>
  <c r="Q702" i="1"/>
  <c r="P702" i="1"/>
  <c r="O702" i="1"/>
  <c r="M702" i="1"/>
  <c r="N702" i="1" s="1"/>
  <c r="T701" i="1"/>
  <c r="S701" i="1"/>
  <c r="R701" i="1"/>
  <c r="Q701" i="1"/>
  <c r="P701" i="1"/>
  <c r="O701" i="1"/>
  <c r="N701" i="1"/>
  <c r="M701" i="1"/>
  <c r="T700" i="1"/>
  <c r="S700" i="1"/>
  <c r="R700" i="1"/>
  <c r="Q700" i="1"/>
  <c r="P700" i="1"/>
  <c r="O700" i="1"/>
  <c r="N700" i="1"/>
  <c r="M700" i="1"/>
  <c r="T699" i="1"/>
  <c r="S699" i="1"/>
  <c r="R699" i="1"/>
  <c r="Q699" i="1"/>
  <c r="P699" i="1"/>
  <c r="O699" i="1"/>
  <c r="N699" i="1"/>
  <c r="M699" i="1"/>
  <c r="T698" i="1"/>
  <c r="S698" i="1"/>
  <c r="R698" i="1"/>
  <c r="Q698" i="1"/>
  <c r="P698" i="1"/>
  <c r="O698" i="1"/>
  <c r="N698" i="1"/>
  <c r="M698" i="1"/>
  <c r="T697" i="1"/>
  <c r="S697" i="1"/>
  <c r="R697" i="1"/>
  <c r="Q697" i="1"/>
  <c r="P697" i="1"/>
  <c r="O697" i="1"/>
  <c r="N697" i="1"/>
  <c r="M697" i="1"/>
  <c r="T696" i="1"/>
  <c r="S696" i="1"/>
  <c r="R696" i="1"/>
  <c r="Q696" i="1"/>
  <c r="P696" i="1"/>
  <c r="O696" i="1"/>
  <c r="N696" i="1"/>
  <c r="M696" i="1"/>
  <c r="T695" i="1"/>
  <c r="S695" i="1"/>
  <c r="R695" i="1"/>
  <c r="Q695" i="1"/>
  <c r="P695" i="1"/>
  <c r="O695" i="1"/>
  <c r="N695" i="1"/>
  <c r="M695" i="1"/>
  <c r="T694" i="1"/>
  <c r="S694" i="1"/>
  <c r="R694" i="1"/>
  <c r="Q694" i="1"/>
  <c r="P694" i="1"/>
  <c r="O694" i="1"/>
  <c r="N694" i="1"/>
  <c r="M694" i="1"/>
  <c r="T693" i="1"/>
  <c r="S693" i="1"/>
  <c r="R693" i="1"/>
  <c r="Q693" i="1"/>
  <c r="P693" i="1"/>
  <c r="O693" i="1"/>
  <c r="N693" i="1"/>
  <c r="M693" i="1"/>
  <c r="T692" i="1"/>
  <c r="S692" i="1"/>
  <c r="R692" i="1"/>
  <c r="Q692" i="1"/>
  <c r="P692" i="1"/>
  <c r="O692" i="1"/>
  <c r="N692" i="1"/>
  <c r="M692" i="1"/>
  <c r="T691" i="1"/>
  <c r="S691" i="1"/>
  <c r="R691" i="1"/>
  <c r="Q691" i="1"/>
  <c r="P691" i="1"/>
  <c r="O691" i="1"/>
  <c r="N691" i="1"/>
  <c r="M691" i="1"/>
  <c r="T690" i="1"/>
  <c r="S690" i="1"/>
  <c r="R690" i="1"/>
  <c r="Q690" i="1"/>
  <c r="P690" i="1"/>
  <c r="O690" i="1"/>
  <c r="N690" i="1"/>
  <c r="M690" i="1"/>
  <c r="T689" i="1"/>
  <c r="S689" i="1"/>
  <c r="R689" i="1"/>
  <c r="Q689" i="1"/>
  <c r="P689" i="1"/>
  <c r="O689" i="1"/>
  <c r="M689" i="1"/>
  <c r="N689" i="1" s="1"/>
  <c r="T688" i="1"/>
  <c r="S688" i="1"/>
  <c r="R688" i="1"/>
  <c r="Q688" i="1"/>
  <c r="P688" i="1"/>
  <c r="O688" i="1"/>
  <c r="M688" i="1"/>
  <c r="N688" i="1" s="1"/>
  <c r="T687" i="1"/>
  <c r="S687" i="1"/>
  <c r="R687" i="1"/>
  <c r="Q687" i="1"/>
  <c r="P687" i="1"/>
  <c r="O687" i="1"/>
  <c r="M687" i="1"/>
  <c r="N687" i="1" s="1"/>
  <c r="T686" i="1"/>
  <c r="S686" i="1"/>
  <c r="R686" i="1"/>
  <c r="Q686" i="1"/>
  <c r="P686" i="1"/>
  <c r="O686" i="1"/>
  <c r="N686" i="1"/>
  <c r="M686" i="1"/>
  <c r="T685" i="1"/>
  <c r="S685" i="1"/>
  <c r="R685" i="1"/>
  <c r="Q685" i="1"/>
  <c r="P685" i="1"/>
  <c r="O685" i="1"/>
  <c r="N685" i="1"/>
  <c r="M685" i="1"/>
  <c r="T684" i="1"/>
  <c r="S684" i="1"/>
  <c r="R684" i="1"/>
  <c r="Q684" i="1"/>
  <c r="P684" i="1"/>
  <c r="O684" i="1"/>
  <c r="N684" i="1"/>
  <c r="M684" i="1"/>
  <c r="T683" i="1"/>
  <c r="S683" i="1"/>
  <c r="R683" i="1"/>
  <c r="Q683" i="1"/>
  <c r="P683" i="1"/>
  <c r="O683" i="1"/>
  <c r="N683" i="1"/>
  <c r="M683" i="1"/>
  <c r="T682" i="1"/>
  <c r="S682" i="1"/>
  <c r="R682" i="1"/>
  <c r="Q682" i="1"/>
  <c r="P682" i="1"/>
  <c r="O682" i="1"/>
  <c r="N682" i="1"/>
  <c r="M682" i="1"/>
  <c r="T681" i="1"/>
  <c r="S681" i="1"/>
  <c r="R681" i="1"/>
  <c r="Q681" i="1"/>
  <c r="P681" i="1"/>
  <c r="O681" i="1"/>
  <c r="N681" i="1"/>
  <c r="M681" i="1"/>
  <c r="T680" i="1"/>
  <c r="S680" i="1"/>
  <c r="R680" i="1"/>
  <c r="Q680" i="1"/>
  <c r="P680" i="1"/>
  <c r="O680" i="1"/>
  <c r="N680" i="1"/>
  <c r="M680" i="1"/>
  <c r="T679" i="1"/>
  <c r="S679" i="1"/>
  <c r="R679" i="1"/>
  <c r="Q679" i="1"/>
  <c r="P679" i="1"/>
  <c r="O679" i="1"/>
  <c r="N679" i="1"/>
  <c r="M679" i="1"/>
  <c r="T678" i="1"/>
  <c r="S678" i="1"/>
  <c r="R678" i="1"/>
  <c r="Q678" i="1"/>
  <c r="P678" i="1"/>
  <c r="O678" i="1"/>
  <c r="M678" i="1"/>
  <c r="N678" i="1" s="1"/>
  <c r="T677" i="1"/>
  <c r="S677" i="1"/>
  <c r="R677" i="1"/>
  <c r="Q677" i="1"/>
  <c r="P677" i="1"/>
  <c r="O677" i="1"/>
  <c r="M677" i="1"/>
  <c r="N677" i="1" s="1"/>
  <c r="T676" i="1"/>
  <c r="S676" i="1"/>
  <c r="R676" i="1"/>
  <c r="Q676" i="1"/>
  <c r="P676" i="1"/>
  <c r="O676" i="1"/>
  <c r="M676" i="1"/>
  <c r="N676" i="1" s="1"/>
  <c r="T675" i="1"/>
  <c r="S675" i="1"/>
  <c r="R675" i="1"/>
  <c r="Q675" i="1"/>
  <c r="P675" i="1"/>
  <c r="O675" i="1"/>
  <c r="N675" i="1"/>
  <c r="M675" i="1"/>
  <c r="T674" i="1"/>
  <c r="S674" i="1"/>
  <c r="R674" i="1"/>
  <c r="Q674" i="1"/>
  <c r="P674" i="1"/>
  <c r="O674" i="1"/>
  <c r="N674" i="1"/>
  <c r="M674" i="1"/>
  <c r="T673" i="1"/>
  <c r="S673" i="1"/>
  <c r="R673" i="1"/>
  <c r="Q673" i="1"/>
  <c r="P673" i="1"/>
  <c r="O673" i="1"/>
  <c r="N673" i="1"/>
  <c r="M673" i="1"/>
  <c r="T672" i="1"/>
  <c r="S672" i="1"/>
  <c r="R672" i="1"/>
  <c r="Q672" i="1"/>
  <c r="P672" i="1"/>
  <c r="O672" i="1"/>
  <c r="N672" i="1"/>
  <c r="M672" i="1"/>
  <c r="T671" i="1"/>
  <c r="S671" i="1"/>
  <c r="R671" i="1"/>
  <c r="Q671" i="1"/>
  <c r="P671" i="1"/>
  <c r="O671" i="1"/>
  <c r="N671" i="1"/>
  <c r="M671" i="1"/>
  <c r="T670" i="1"/>
  <c r="S670" i="1"/>
  <c r="R670" i="1"/>
  <c r="Q670" i="1"/>
  <c r="P670" i="1"/>
  <c r="O670" i="1"/>
  <c r="N670" i="1"/>
  <c r="M670" i="1"/>
  <c r="T669" i="1"/>
  <c r="S669" i="1"/>
  <c r="R669" i="1"/>
  <c r="Q669" i="1"/>
  <c r="P669" i="1"/>
  <c r="O669" i="1"/>
  <c r="N669" i="1"/>
  <c r="M669" i="1"/>
  <c r="T668" i="1"/>
  <c r="S668" i="1"/>
  <c r="R668" i="1"/>
  <c r="Q668" i="1"/>
  <c r="P668" i="1"/>
  <c r="O668" i="1"/>
  <c r="N668" i="1"/>
  <c r="M668" i="1"/>
  <c r="T667" i="1"/>
  <c r="S667" i="1"/>
  <c r="R667" i="1"/>
  <c r="Q667" i="1"/>
  <c r="P667" i="1"/>
  <c r="O667" i="1"/>
  <c r="N667" i="1"/>
  <c r="M667" i="1"/>
  <c r="T666" i="1"/>
  <c r="S666" i="1"/>
  <c r="R666" i="1"/>
  <c r="Q666" i="1"/>
  <c r="P666" i="1"/>
  <c r="O666" i="1"/>
  <c r="M666" i="1"/>
  <c r="N666" i="1" s="1"/>
  <c r="T665" i="1"/>
  <c r="S665" i="1"/>
  <c r="R665" i="1"/>
  <c r="Q665" i="1"/>
  <c r="P665" i="1"/>
  <c r="O665" i="1"/>
  <c r="M665" i="1"/>
  <c r="N665" i="1" s="1"/>
  <c r="T664" i="1"/>
  <c r="S664" i="1"/>
  <c r="R664" i="1"/>
  <c r="Q664" i="1"/>
  <c r="P664" i="1"/>
  <c r="O664" i="1"/>
  <c r="M664" i="1"/>
  <c r="N664" i="1" s="1"/>
  <c r="T663" i="1"/>
  <c r="S663" i="1"/>
  <c r="R663" i="1"/>
  <c r="Q663" i="1"/>
  <c r="P663" i="1"/>
  <c r="O663" i="1"/>
  <c r="N663" i="1"/>
  <c r="M663" i="1"/>
  <c r="T662" i="1"/>
  <c r="S662" i="1"/>
  <c r="R662" i="1"/>
  <c r="Q662" i="1"/>
  <c r="P662" i="1"/>
  <c r="O662" i="1"/>
  <c r="N662" i="1"/>
  <c r="M662" i="1"/>
  <c r="T661" i="1"/>
  <c r="S661" i="1"/>
  <c r="R661" i="1"/>
  <c r="Q661" i="1"/>
  <c r="P661" i="1"/>
  <c r="O661" i="1"/>
  <c r="M661" i="1"/>
  <c r="N661" i="1" s="1"/>
  <c r="T660" i="1"/>
  <c r="S660" i="1"/>
  <c r="R660" i="1"/>
  <c r="Q660" i="1"/>
  <c r="P660" i="1"/>
  <c r="O660" i="1"/>
  <c r="M660" i="1"/>
  <c r="N660" i="1" s="1"/>
  <c r="T659" i="1"/>
  <c r="S659" i="1"/>
  <c r="R659" i="1"/>
  <c r="Q659" i="1"/>
  <c r="P659" i="1"/>
  <c r="O659" i="1"/>
  <c r="M659" i="1"/>
  <c r="N659" i="1" s="1"/>
  <c r="T658" i="1"/>
  <c r="S658" i="1"/>
  <c r="R658" i="1"/>
  <c r="Q658" i="1"/>
  <c r="P658" i="1"/>
  <c r="O658" i="1"/>
  <c r="M658" i="1"/>
  <c r="N658" i="1" s="1"/>
  <c r="T657" i="1"/>
  <c r="S657" i="1"/>
  <c r="R657" i="1"/>
  <c r="Q657" i="1"/>
  <c r="P657" i="1"/>
  <c r="O657" i="1"/>
  <c r="M657" i="1"/>
  <c r="N657" i="1" s="1"/>
  <c r="T656" i="1"/>
  <c r="S656" i="1"/>
  <c r="R656" i="1"/>
  <c r="Q656" i="1"/>
  <c r="P656" i="1"/>
  <c r="O656" i="1"/>
  <c r="M656" i="1"/>
  <c r="N656" i="1" s="1"/>
  <c r="T655" i="1"/>
  <c r="S655" i="1"/>
  <c r="R655" i="1"/>
  <c r="Q655" i="1"/>
  <c r="P655" i="1"/>
  <c r="O655" i="1"/>
  <c r="N655" i="1"/>
  <c r="M655" i="1"/>
  <c r="T654" i="1"/>
  <c r="S654" i="1"/>
  <c r="R654" i="1"/>
  <c r="Q654" i="1"/>
  <c r="P654" i="1"/>
  <c r="O654" i="1"/>
  <c r="N654" i="1"/>
  <c r="M654" i="1"/>
  <c r="T653" i="1"/>
  <c r="S653" i="1"/>
  <c r="R653" i="1"/>
  <c r="Q653" i="1"/>
  <c r="P653" i="1"/>
  <c r="O653" i="1"/>
  <c r="N653" i="1"/>
  <c r="M653" i="1"/>
  <c r="T652" i="1"/>
  <c r="S652" i="1"/>
  <c r="R652" i="1"/>
  <c r="Q652" i="1"/>
  <c r="P652" i="1"/>
  <c r="O652" i="1"/>
  <c r="N652" i="1"/>
  <c r="M652" i="1"/>
  <c r="T651" i="1"/>
  <c r="S651" i="1"/>
  <c r="R651" i="1"/>
  <c r="Q651" i="1"/>
  <c r="P651" i="1"/>
  <c r="O651" i="1"/>
  <c r="N651" i="1"/>
  <c r="M651" i="1"/>
  <c r="T650" i="1"/>
  <c r="S650" i="1"/>
  <c r="R650" i="1"/>
  <c r="Q650" i="1"/>
  <c r="P650" i="1"/>
  <c r="O650" i="1"/>
  <c r="M650" i="1"/>
  <c r="N650" i="1" s="1"/>
  <c r="T649" i="1"/>
  <c r="S649" i="1"/>
  <c r="R649" i="1"/>
  <c r="Q649" i="1"/>
  <c r="P649" i="1"/>
  <c r="O649" i="1"/>
  <c r="N649" i="1"/>
  <c r="M649" i="1"/>
  <c r="T648" i="1"/>
  <c r="S648" i="1"/>
  <c r="R648" i="1"/>
  <c r="Q648" i="1"/>
  <c r="P648" i="1"/>
  <c r="O648" i="1"/>
  <c r="N648" i="1"/>
  <c r="M648" i="1"/>
  <c r="T647" i="1"/>
  <c r="S647" i="1"/>
  <c r="R647" i="1"/>
  <c r="Q647" i="1"/>
  <c r="P647" i="1"/>
  <c r="O647" i="1"/>
  <c r="N647" i="1"/>
  <c r="M647" i="1"/>
  <c r="T646" i="1"/>
  <c r="S646" i="1"/>
  <c r="R646" i="1"/>
  <c r="Q646" i="1"/>
  <c r="P646" i="1"/>
  <c r="O646" i="1"/>
  <c r="N646" i="1"/>
  <c r="M646" i="1"/>
  <c r="T645" i="1"/>
  <c r="S645" i="1"/>
  <c r="R645" i="1"/>
  <c r="Q645" i="1"/>
  <c r="P645" i="1"/>
  <c r="O645" i="1"/>
  <c r="N645" i="1"/>
  <c r="M645" i="1"/>
  <c r="T644" i="1"/>
  <c r="S644" i="1"/>
  <c r="R644" i="1"/>
  <c r="Q644" i="1"/>
  <c r="P644" i="1"/>
  <c r="O644" i="1"/>
  <c r="N644" i="1"/>
  <c r="M644" i="1"/>
  <c r="T643" i="1"/>
  <c r="S643" i="1"/>
  <c r="R643" i="1"/>
  <c r="Q643" i="1"/>
  <c r="P643" i="1"/>
  <c r="O643" i="1"/>
  <c r="M643" i="1"/>
  <c r="N643" i="1" s="1"/>
  <c r="T642" i="1"/>
  <c r="S642" i="1"/>
  <c r="R642" i="1"/>
  <c r="Q642" i="1"/>
  <c r="P642" i="1"/>
  <c r="O642" i="1"/>
  <c r="M642" i="1"/>
  <c r="N642" i="1" s="1"/>
  <c r="T641" i="1"/>
  <c r="S641" i="1"/>
  <c r="R641" i="1"/>
  <c r="Q641" i="1"/>
  <c r="P641" i="1"/>
  <c r="O641" i="1"/>
  <c r="M641" i="1"/>
  <c r="N641" i="1" s="1"/>
  <c r="T640" i="1"/>
  <c r="S640" i="1"/>
  <c r="R640" i="1"/>
  <c r="Q640" i="1"/>
  <c r="P640" i="1"/>
  <c r="O640" i="1"/>
  <c r="M640" i="1"/>
  <c r="N640" i="1" s="1"/>
  <c r="T639" i="1"/>
  <c r="S639" i="1"/>
  <c r="R639" i="1"/>
  <c r="Q639" i="1"/>
  <c r="P639" i="1"/>
  <c r="O639" i="1"/>
  <c r="M639" i="1"/>
  <c r="N639" i="1" s="1"/>
  <c r="T638" i="1"/>
  <c r="S638" i="1"/>
  <c r="R638" i="1"/>
  <c r="Q638" i="1"/>
  <c r="P638" i="1"/>
  <c r="O638" i="1"/>
  <c r="M638" i="1"/>
  <c r="N638" i="1" s="1"/>
  <c r="T637" i="1"/>
  <c r="S637" i="1"/>
  <c r="R637" i="1"/>
  <c r="Q637" i="1"/>
  <c r="P637" i="1"/>
  <c r="O637" i="1"/>
  <c r="M637" i="1"/>
  <c r="N637" i="1" s="1"/>
  <c r="T636" i="1"/>
  <c r="S636" i="1"/>
  <c r="R636" i="1"/>
  <c r="Q636" i="1"/>
  <c r="P636" i="1"/>
  <c r="O636" i="1"/>
  <c r="M636" i="1"/>
  <c r="N636" i="1" s="1"/>
  <c r="T635" i="1"/>
  <c r="S635" i="1"/>
  <c r="R635" i="1"/>
  <c r="Q635" i="1"/>
  <c r="P635" i="1"/>
  <c r="O635" i="1"/>
  <c r="M635" i="1"/>
  <c r="N635" i="1" s="1"/>
  <c r="T634" i="1"/>
  <c r="S634" i="1"/>
  <c r="R634" i="1"/>
  <c r="Q634" i="1"/>
  <c r="P634" i="1"/>
  <c r="O634" i="1"/>
  <c r="M634" i="1"/>
  <c r="N634" i="1" s="1"/>
  <c r="T633" i="1"/>
  <c r="S633" i="1"/>
  <c r="R633" i="1"/>
  <c r="Q633" i="1"/>
  <c r="P633" i="1"/>
  <c r="O633" i="1"/>
  <c r="M633" i="1"/>
  <c r="N633" i="1" s="1"/>
  <c r="T632" i="1"/>
  <c r="S632" i="1"/>
  <c r="R632" i="1"/>
  <c r="Q632" i="1"/>
  <c r="P632" i="1"/>
  <c r="O632" i="1"/>
  <c r="M632" i="1"/>
  <c r="N632" i="1" s="1"/>
  <c r="T631" i="1"/>
  <c r="S631" i="1"/>
  <c r="R631" i="1"/>
  <c r="Q631" i="1"/>
  <c r="P631" i="1"/>
  <c r="O631" i="1"/>
  <c r="M631" i="1"/>
  <c r="N631" i="1" s="1"/>
  <c r="T630" i="1"/>
  <c r="S630" i="1"/>
  <c r="R630" i="1"/>
  <c r="Q630" i="1"/>
  <c r="P630" i="1"/>
  <c r="O630" i="1"/>
  <c r="M630" i="1"/>
  <c r="N630" i="1" s="1"/>
  <c r="T629" i="1"/>
  <c r="S629" i="1"/>
  <c r="R629" i="1"/>
  <c r="Q629" i="1"/>
  <c r="P629" i="1"/>
  <c r="O629" i="1"/>
  <c r="M629" i="1"/>
  <c r="N629" i="1" s="1"/>
  <c r="T628" i="1"/>
  <c r="S628" i="1"/>
  <c r="R628" i="1"/>
  <c r="Q628" i="1"/>
  <c r="P628" i="1"/>
  <c r="O628" i="1"/>
  <c r="M628" i="1"/>
  <c r="N628" i="1" s="1"/>
  <c r="T627" i="1"/>
  <c r="S627" i="1"/>
  <c r="R627" i="1"/>
  <c r="Q627" i="1"/>
  <c r="P627" i="1"/>
  <c r="O627" i="1"/>
  <c r="M627" i="1"/>
  <c r="N627" i="1" s="1"/>
  <c r="T626" i="1"/>
  <c r="S626" i="1"/>
  <c r="R626" i="1"/>
  <c r="Q626" i="1"/>
  <c r="P626" i="1"/>
  <c r="O626" i="1"/>
  <c r="M626" i="1"/>
  <c r="N626" i="1" s="1"/>
  <c r="T625" i="1"/>
  <c r="S625" i="1"/>
  <c r="R625" i="1"/>
  <c r="Q625" i="1"/>
  <c r="P625" i="1"/>
  <c r="O625" i="1"/>
  <c r="M625" i="1"/>
  <c r="N625" i="1" s="1"/>
  <c r="T624" i="1"/>
  <c r="S624" i="1"/>
  <c r="R624" i="1"/>
  <c r="Q624" i="1"/>
  <c r="P624" i="1"/>
  <c r="O624" i="1"/>
  <c r="M624" i="1"/>
  <c r="N624" i="1" s="1"/>
  <c r="T623" i="1"/>
  <c r="S623" i="1"/>
  <c r="R623" i="1"/>
  <c r="Q623" i="1"/>
  <c r="P623" i="1"/>
  <c r="O623" i="1"/>
  <c r="M623" i="1"/>
  <c r="N623" i="1" s="1"/>
  <c r="T622" i="1"/>
  <c r="S622" i="1"/>
  <c r="R622" i="1"/>
  <c r="Q622" i="1"/>
  <c r="P622" i="1"/>
  <c r="O622" i="1"/>
  <c r="M622" i="1"/>
  <c r="N622" i="1" s="1"/>
  <c r="T621" i="1"/>
  <c r="S621" i="1"/>
  <c r="R621" i="1"/>
  <c r="Q621" i="1"/>
  <c r="P621" i="1"/>
  <c r="O621" i="1"/>
  <c r="M621" i="1"/>
  <c r="N621" i="1" s="1"/>
  <c r="T620" i="1"/>
  <c r="S620" i="1"/>
  <c r="R620" i="1"/>
  <c r="Q620" i="1"/>
  <c r="P620" i="1"/>
  <c r="O620" i="1"/>
  <c r="M620" i="1"/>
  <c r="N620" i="1" s="1"/>
  <c r="T619" i="1"/>
  <c r="S619" i="1"/>
  <c r="R619" i="1"/>
  <c r="Q619" i="1"/>
  <c r="P619" i="1"/>
  <c r="O619" i="1"/>
  <c r="M619" i="1"/>
  <c r="N619" i="1" s="1"/>
  <c r="T618" i="1"/>
  <c r="S618" i="1"/>
  <c r="R618" i="1"/>
  <c r="Q618" i="1"/>
  <c r="P618" i="1"/>
  <c r="O618" i="1"/>
  <c r="M618" i="1"/>
  <c r="N618" i="1" s="1"/>
  <c r="T617" i="1"/>
  <c r="S617" i="1"/>
  <c r="R617" i="1"/>
  <c r="Q617" i="1"/>
  <c r="P617" i="1"/>
  <c r="O617" i="1"/>
  <c r="M617" i="1"/>
  <c r="N617" i="1" s="1"/>
  <c r="T616" i="1"/>
  <c r="S616" i="1"/>
  <c r="R616" i="1"/>
  <c r="Q616" i="1"/>
  <c r="P616" i="1"/>
  <c r="O616" i="1"/>
  <c r="M616" i="1"/>
  <c r="N616" i="1" s="1"/>
  <c r="T615" i="1"/>
  <c r="S615" i="1"/>
  <c r="R615" i="1"/>
  <c r="Q615" i="1"/>
  <c r="P615" i="1"/>
  <c r="O615" i="1"/>
  <c r="M615" i="1"/>
  <c r="N615" i="1" s="1"/>
  <c r="T614" i="1"/>
  <c r="S614" i="1"/>
  <c r="R614" i="1"/>
  <c r="Q614" i="1"/>
  <c r="P614" i="1"/>
  <c r="O614" i="1"/>
  <c r="M614" i="1"/>
  <c r="N614" i="1" s="1"/>
  <c r="T613" i="1"/>
  <c r="S613" i="1"/>
  <c r="R613" i="1"/>
  <c r="Q613" i="1"/>
  <c r="P613" i="1"/>
  <c r="O613" i="1"/>
  <c r="M613" i="1"/>
  <c r="N613" i="1" s="1"/>
  <c r="T612" i="1"/>
  <c r="S612" i="1"/>
  <c r="R612" i="1"/>
  <c r="Q612" i="1"/>
  <c r="P612" i="1"/>
  <c r="O612" i="1"/>
  <c r="M612" i="1"/>
  <c r="N612" i="1" s="1"/>
  <c r="T611" i="1"/>
  <c r="S611" i="1"/>
  <c r="R611" i="1"/>
  <c r="Q611" i="1"/>
  <c r="P611" i="1"/>
  <c r="O611" i="1"/>
  <c r="M611" i="1"/>
  <c r="N611" i="1" s="1"/>
  <c r="T610" i="1"/>
  <c r="S610" i="1"/>
  <c r="R610" i="1"/>
  <c r="Q610" i="1"/>
  <c r="P610" i="1"/>
  <c r="O610" i="1"/>
  <c r="M610" i="1"/>
  <c r="N610" i="1" s="1"/>
  <c r="T609" i="1"/>
  <c r="S609" i="1"/>
  <c r="R609" i="1"/>
  <c r="Q609" i="1"/>
  <c r="P609" i="1"/>
  <c r="O609" i="1"/>
  <c r="M609" i="1"/>
  <c r="N609" i="1" s="1"/>
  <c r="T608" i="1"/>
  <c r="S608" i="1"/>
  <c r="R608" i="1"/>
  <c r="Q608" i="1"/>
  <c r="P608" i="1"/>
  <c r="O608" i="1"/>
  <c r="M608" i="1"/>
  <c r="N608" i="1" s="1"/>
  <c r="T607" i="1"/>
  <c r="S607" i="1"/>
  <c r="R607" i="1"/>
  <c r="Q607" i="1"/>
  <c r="P607" i="1"/>
  <c r="O607" i="1"/>
  <c r="N607" i="1"/>
  <c r="M607" i="1"/>
  <c r="T606" i="1"/>
  <c r="S606" i="1"/>
  <c r="R606" i="1"/>
  <c r="Q606" i="1"/>
  <c r="P606" i="1"/>
  <c r="O606" i="1"/>
  <c r="N606" i="1"/>
  <c r="M606" i="1"/>
  <c r="T605" i="1"/>
  <c r="S605" i="1"/>
  <c r="R605" i="1"/>
  <c r="Q605" i="1"/>
  <c r="P605" i="1"/>
  <c r="O605" i="1"/>
  <c r="N605" i="1"/>
  <c r="M605" i="1"/>
  <c r="T604" i="1"/>
  <c r="S604" i="1"/>
  <c r="R604" i="1"/>
  <c r="Q604" i="1"/>
  <c r="P604" i="1"/>
  <c r="O604" i="1"/>
  <c r="M604" i="1"/>
  <c r="N604" i="1" s="1"/>
  <c r="T603" i="1"/>
  <c r="S603" i="1"/>
  <c r="R603" i="1"/>
  <c r="Q603" i="1"/>
  <c r="P603" i="1"/>
  <c r="O603" i="1"/>
  <c r="M603" i="1"/>
  <c r="N603" i="1" s="1"/>
  <c r="T602" i="1"/>
  <c r="S602" i="1"/>
  <c r="R602" i="1"/>
  <c r="Q602" i="1"/>
  <c r="P602" i="1"/>
  <c r="O602" i="1"/>
  <c r="M602" i="1"/>
  <c r="N602" i="1" s="1"/>
  <c r="T601" i="1"/>
  <c r="S601" i="1"/>
  <c r="R601" i="1"/>
  <c r="Q601" i="1"/>
  <c r="P601" i="1"/>
  <c r="O601" i="1"/>
  <c r="M601" i="1"/>
  <c r="N601" i="1" s="1"/>
  <c r="T600" i="1"/>
  <c r="S600" i="1"/>
  <c r="R600" i="1"/>
  <c r="Q600" i="1"/>
  <c r="P600" i="1"/>
  <c r="O600" i="1"/>
  <c r="N600" i="1"/>
  <c r="M600" i="1"/>
  <c r="T599" i="1"/>
  <c r="S599" i="1"/>
  <c r="R599" i="1"/>
  <c r="Q599" i="1"/>
  <c r="P599" i="1"/>
  <c r="O599" i="1"/>
  <c r="N599" i="1"/>
  <c r="M599" i="1"/>
  <c r="T598" i="1"/>
  <c r="S598" i="1"/>
  <c r="R598" i="1"/>
  <c r="Q598" i="1"/>
  <c r="P598" i="1"/>
  <c r="O598" i="1"/>
  <c r="N598" i="1"/>
  <c r="M598" i="1"/>
  <c r="T597" i="1"/>
  <c r="S597" i="1"/>
  <c r="R597" i="1"/>
  <c r="Q597" i="1"/>
  <c r="P597" i="1"/>
  <c r="O597" i="1"/>
  <c r="N597" i="1"/>
  <c r="M597" i="1"/>
  <c r="T596" i="1"/>
  <c r="S596" i="1"/>
  <c r="R596" i="1"/>
  <c r="Q596" i="1"/>
  <c r="P596" i="1"/>
  <c r="O596" i="1"/>
  <c r="N596" i="1"/>
  <c r="M596" i="1"/>
  <c r="T595" i="1"/>
  <c r="S595" i="1"/>
  <c r="R595" i="1"/>
  <c r="Q595" i="1"/>
  <c r="P595" i="1"/>
  <c r="O595" i="1"/>
  <c r="N595" i="1"/>
  <c r="M595" i="1"/>
  <c r="T594" i="1"/>
  <c r="S594" i="1"/>
  <c r="R594" i="1"/>
  <c r="Q594" i="1"/>
  <c r="P594" i="1"/>
  <c r="O594" i="1"/>
  <c r="N594" i="1"/>
  <c r="M594" i="1"/>
  <c r="T593" i="1"/>
  <c r="S593" i="1"/>
  <c r="R593" i="1"/>
  <c r="Q593" i="1"/>
  <c r="P593" i="1"/>
  <c r="O593" i="1"/>
  <c r="N593" i="1"/>
  <c r="M593" i="1"/>
  <c r="T592" i="1"/>
  <c r="S592" i="1"/>
  <c r="R592" i="1"/>
  <c r="Q592" i="1"/>
  <c r="P592" i="1"/>
  <c r="O592" i="1"/>
  <c r="N592" i="1"/>
  <c r="M592" i="1"/>
  <c r="T591" i="1"/>
  <c r="S591" i="1"/>
  <c r="R591" i="1"/>
  <c r="Q591" i="1"/>
  <c r="P591" i="1"/>
  <c r="O591" i="1"/>
  <c r="N591" i="1"/>
  <c r="M591" i="1"/>
  <c r="T590" i="1"/>
  <c r="S590" i="1"/>
  <c r="R590" i="1"/>
  <c r="Q590" i="1"/>
  <c r="P590" i="1"/>
  <c r="O590" i="1"/>
  <c r="N590" i="1"/>
  <c r="M590" i="1"/>
  <c r="T589" i="1"/>
  <c r="S589" i="1"/>
  <c r="R589" i="1"/>
  <c r="Q589" i="1"/>
  <c r="P589" i="1"/>
  <c r="O589" i="1"/>
  <c r="N589" i="1"/>
  <c r="M589" i="1"/>
  <c r="T588" i="1"/>
  <c r="S588" i="1"/>
  <c r="R588" i="1"/>
  <c r="Q588" i="1"/>
  <c r="P588" i="1"/>
  <c r="O588" i="1"/>
  <c r="N588" i="1"/>
  <c r="M588" i="1"/>
  <c r="T587" i="1"/>
  <c r="S587" i="1"/>
  <c r="R587" i="1"/>
  <c r="Q587" i="1"/>
  <c r="P587" i="1"/>
  <c r="O587" i="1"/>
  <c r="N587" i="1"/>
  <c r="M587" i="1"/>
  <c r="T586" i="1"/>
  <c r="S586" i="1"/>
  <c r="R586" i="1"/>
  <c r="Q586" i="1"/>
  <c r="P586" i="1"/>
  <c r="O586" i="1"/>
  <c r="N586" i="1"/>
  <c r="M586" i="1"/>
  <c r="T585" i="1"/>
  <c r="S585" i="1"/>
  <c r="R585" i="1"/>
  <c r="Q585" i="1"/>
  <c r="P585" i="1"/>
  <c r="O585" i="1"/>
  <c r="N585" i="1"/>
  <c r="M585" i="1"/>
  <c r="T584" i="1"/>
  <c r="S584" i="1"/>
  <c r="R584" i="1"/>
  <c r="Q584" i="1"/>
  <c r="P584" i="1"/>
  <c r="O584" i="1"/>
  <c r="M584" i="1"/>
  <c r="N584" i="1" s="1"/>
  <c r="T583" i="1"/>
  <c r="S583" i="1"/>
  <c r="R583" i="1"/>
  <c r="Q583" i="1"/>
  <c r="P583" i="1"/>
  <c r="O583" i="1"/>
  <c r="N583" i="1"/>
  <c r="M583" i="1"/>
  <c r="T582" i="1"/>
  <c r="S582" i="1"/>
  <c r="R582" i="1"/>
  <c r="Q582" i="1"/>
  <c r="P582" i="1"/>
  <c r="O582" i="1"/>
  <c r="M582" i="1"/>
  <c r="N582" i="1" s="1"/>
  <c r="T581" i="1"/>
  <c r="S581" i="1"/>
  <c r="R581" i="1"/>
  <c r="Q581" i="1"/>
  <c r="P581" i="1"/>
  <c r="O581" i="1"/>
  <c r="M581" i="1"/>
  <c r="N581" i="1" s="1"/>
  <c r="T580" i="1"/>
  <c r="S580" i="1"/>
  <c r="R580" i="1"/>
  <c r="Q580" i="1"/>
  <c r="P580" i="1"/>
  <c r="O580" i="1"/>
  <c r="M580" i="1"/>
  <c r="N580" i="1" s="1"/>
  <c r="T579" i="1"/>
  <c r="S579" i="1"/>
  <c r="R579" i="1"/>
  <c r="Q579" i="1"/>
  <c r="P579" i="1"/>
  <c r="O579" i="1"/>
  <c r="M579" i="1"/>
  <c r="N579" i="1" s="1"/>
  <c r="T578" i="1"/>
  <c r="S578" i="1"/>
  <c r="R578" i="1"/>
  <c r="Q578" i="1"/>
  <c r="P578" i="1"/>
  <c r="O578" i="1"/>
  <c r="M578" i="1"/>
  <c r="N578" i="1" s="1"/>
  <c r="T577" i="1"/>
  <c r="S577" i="1"/>
  <c r="R577" i="1"/>
  <c r="Q577" i="1"/>
  <c r="P577" i="1"/>
  <c r="O577" i="1"/>
  <c r="M577" i="1"/>
  <c r="N577" i="1" s="1"/>
  <c r="T576" i="1"/>
  <c r="S576" i="1"/>
  <c r="R576" i="1"/>
  <c r="Q576" i="1"/>
  <c r="P576" i="1"/>
  <c r="O576" i="1"/>
  <c r="M576" i="1"/>
  <c r="N576" i="1" s="1"/>
  <c r="T575" i="1"/>
  <c r="S575" i="1"/>
  <c r="R575" i="1"/>
  <c r="Q575" i="1"/>
  <c r="P575" i="1"/>
  <c r="O575" i="1"/>
  <c r="M575" i="1"/>
  <c r="N575" i="1" s="1"/>
  <c r="T574" i="1"/>
  <c r="S574" i="1"/>
  <c r="R574" i="1"/>
  <c r="Q574" i="1"/>
  <c r="P574" i="1"/>
  <c r="O574" i="1"/>
  <c r="M574" i="1"/>
  <c r="N574" i="1" s="1"/>
  <c r="T573" i="1"/>
  <c r="S573" i="1"/>
  <c r="R573" i="1"/>
  <c r="Q573" i="1"/>
  <c r="P573" i="1"/>
  <c r="O573" i="1"/>
  <c r="N573" i="1"/>
  <c r="M573" i="1"/>
  <c r="T572" i="1"/>
  <c r="S572" i="1"/>
  <c r="R572" i="1"/>
  <c r="Q572" i="1"/>
  <c r="P572" i="1"/>
  <c r="O572" i="1"/>
  <c r="N572" i="1"/>
  <c r="M572" i="1"/>
  <c r="T571" i="1"/>
  <c r="S571" i="1"/>
  <c r="R571" i="1"/>
  <c r="Q571" i="1"/>
  <c r="P571" i="1"/>
  <c r="O571" i="1"/>
  <c r="N571" i="1"/>
  <c r="M571" i="1"/>
  <c r="T570" i="1"/>
  <c r="S570" i="1"/>
  <c r="R570" i="1"/>
  <c r="Q570" i="1"/>
  <c r="P570" i="1"/>
  <c r="O570" i="1"/>
  <c r="M570" i="1"/>
  <c r="N570" i="1" s="1"/>
  <c r="T569" i="1"/>
  <c r="S569" i="1"/>
  <c r="R569" i="1"/>
  <c r="Q569" i="1"/>
  <c r="P569" i="1"/>
  <c r="O569" i="1"/>
  <c r="M569" i="1"/>
  <c r="N569" i="1" s="1"/>
  <c r="T568" i="1"/>
  <c r="S568" i="1"/>
  <c r="R568" i="1"/>
  <c r="Q568" i="1"/>
  <c r="P568" i="1"/>
  <c r="O568" i="1"/>
  <c r="M568" i="1"/>
  <c r="N568" i="1" s="1"/>
  <c r="T567" i="1"/>
  <c r="S567" i="1"/>
  <c r="R567" i="1"/>
  <c r="Q567" i="1"/>
  <c r="P567" i="1"/>
  <c r="O567" i="1"/>
  <c r="M567" i="1"/>
  <c r="N567" i="1" s="1"/>
  <c r="T566" i="1"/>
  <c r="S566" i="1"/>
  <c r="R566" i="1"/>
  <c r="Q566" i="1"/>
  <c r="P566" i="1"/>
  <c r="O566" i="1"/>
  <c r="M566" i="1"/>
  <c r="N566" i="1" s="1"/>
  <c r="T565" i="1"/>
  <c r="S565" i="1"/>
  <c r="R565" i="1"/>
  <c r="Q565" i="1"/>
  <c r="P565" i="1"/>
  <c r="O565" i="1"/>
  <c r="M565" i="1"/>
  <c r="N565" i="1" s="1"/>
  <c r="T564" i="1"/>
  <c r="S564" i="1"/>
  <c r="R564" i="1"/>
  <c r="Q564" i="1"/>
  <c r="P564" i="1"/>
  <c r="O564" i="1"/>
  <c r="M564" i="1"/>
  <c r="N564" i="1" s="1"/>
  <c r="T563" i="1"/>
  <c r="S563" i="1"/>
  <c r="R563" i="1"/>
  <c r="Q563" i="1"/>
  <c r="P563" i="1"/>
  <c r="O563" i="1"/>
  <c r="M563" i="1"/>
  <c r="N563" i="1" s="1"/>
  <c r="T562" i="1"/>
  <c r="S562" i="1"/>
  <c r="R562" i="1"/>
  <c r="Q562" i="1"/>
  <c r="P562" i="1"/>
  <c r="O562" i="1"/>
  <c r="M562" i="1"/>
  <c r="N562" i="1" s="1"/>
  <c r="T561" i="1"/>
  <c r="S561" i="1"/>
  <c r="R561" i="1"/>
  <c r="Q561" i="1"/>
  <c r="P561" i="1"/>
  <c r="O561" i="1"/>
  <c r="M561" i="1"/>
  <c r="N561" i="1" s="1"/>
  <c r="T560" i="1"/>
  <c r="S560" i="1"/>
  <c r="R560" i="1"/>
  <c r="Q560" i="1"/>
  <c r="P560" i="1"/>
  <c r="O560" i="1"/>
  <c r="M560" i="1"/>
  <c r="N560" i="1" s="1"/>
  <c r="T559" i="1"/>
  <c r="S559" i="1"/>
  <c r="R559" i="1"/>
  <c r="Q559" i="1"/>
  <c r="P559" i="1"/>
  <c r="O559" i="1"/>
  <c r="M559" i="1"/>
  <c r="N559" i="1" s="1"/>
  <c r="T558" i="1"/>
  <c r="S558" i="1"/>
  <c r="R558" i="1"/>
  <c r="Q558" i="1"/>
  <c r="P558" i="1"/>
  <c r="O558" i="1"/>
  <c r="M558" i="1"/>
  <c r="N558" i="1" s="1"/>
  <c r="T557" i="1"/>
  <c r="S557" i="1"/>
  <c r="R557" i="1"/>
  <c r="Q557" i="1"/>
  <c r="P557" i="1"/>
  <c r="O557" i="1"/>
  <c r="M557" i="1"/>
  <c r="N557" i="1" s="1"/>
  <c r="T556" i="1"/>
  <c r="S556" i="1"/>
  <c r="R556" i="1"/>
  <c r="Q556" i="1"/>
  <c r="P556" i="1"/>
  <c r="O556" i="1"/>
  <c r="M556" i="1"/>
  <c r="N556" i="1" s="1"/>
  <c r="T555" i="1"/>
  <c r="S555" i="1"/>
  <c r="R555" i="1"/>
  <c r="Q555" i="1"/>
  <c r="P555" i="1"/>
  <c r="O555" i="1"/>
  <c r="M555" i="1"/>
  <c r="N555" i="1" s="1"/>
  <c r="T554" i="1"/>
  <c r="S554" i="1"/>
  <c r="R554" i="1"/>
  <c r="Q554" i="1"/>
  <c r="P554" i="1"/>
  <c r="O554" i="1"/>
  <c r="M554" i="1"/>
  <c r="N554" i="1" s="1"/>
  <c r="T553" i="1"/>
  <c r="S553" i="1"/>
  <c r="R553" i="1"/>
  <c r="Q553" i="1"/>
  <c r="P553" i="1"/>
  <c r="O553" i="1"/>
  <c r="M553" i="1"/>
  <c r="N553" i="1" s="1"/>
  <c r="T552" i="1"/>
  <c r="S552" i="1"/>
  <c r="R552" i="1"/>
  <c r="Q552" i="1"/>
  <c r="P552" i="1"/>
  <c r="O552" i="1"/>
  <c r="M552" i="1"/>
  <c r="N552" i="1" s="1"/>
  <c r="T551" i="1"/>
  <c r="S551" i="1"/>
  <c r="R551" i="1"/>
  <c r="Q551" i="1"/>
  <c r="P551" i="1"/>
  <c r="O551" i="1"/>
  <c r="N551" i="1"/>
  <c r="M551" i="1"/>
  <c r="T550" i="1"/>
  <c r="S550" i="1"/>
  <c r="R550" i="1"/>
  <c r="Q550" i="1"/>
  <c r="P550" i="1"/>
  <c r="O550" i="1"/>
  <c r="N550" i="1"/>
  <c r="M550" i="1"/>
  <c r="T549" i="1"/>
  <c r="S549" i="1"/>
  <c r="R549" i="1"/>
  <c r="Q549" i="1"/>
  <c r="P549" i="1"/>
  <c r="O549" i="1"/>
  <c r="N549" i="1"/>
  <c r="M549" i="1"/>
  <c r="T548" i="1"/>
  <c r="S548" i="1"/>
  <c r="R548" i="1"/>
  <c r="Q548" i="1"/>
  <c r="P548" i="1"/>
  <c r="O548" i="1"/>
  <c r="M548" i="1"/>
  <c r="N548" i="1" s="1"/>
  <c r="T547" i="1"/>
  <c r="S547" i="1"/>
  <c r="R547" i="1"/>
  <c r="Q547" i="1"/>
  <c r="P547" i="1"/>
  <c r="O547" i="1"/>
  <c r="M547" i="1"/>
  <c r="N547" i="1" s="1"/>
  <c r="T546" i="1"/>
  <c r="S546" i="1"/>
  <c r="R546" i="1"/>
  <c r="Q546" i="1"/>
  <c r="P546" i="1"/>
  <c r="O546" i="1"/>
  <c r="M546" i="1"/>
  <c r="N546" i="1" s="1"/>
  <c r="T545" i="1"/>
  <c r="S545" i="1"/>
  <c r="R545" i="1"/>
  <c r="Q545" i="1"/>
  <c r="P545" i="1"/>
  <c r="O545" i="1"/>
  <c r="M545" i="1"/>
  <c r="N545" i="1" s="1"/>
  <c r="T544" i="1"/>
  <c r="S544" i="1"/>
  <c r="R544" i="1"/>
  <c r="Q544" i="1"/>
  <c r="P544" i="1"/>
  <c r="O544" i="1"/>
  <c r="M544" i="1"/>
  <c r="N544" i="1" s="1"/>
  <c r="T543" i="1"/>
  <c r="S543" i="1"/>
  <c r="R543" i="1"/>
  <c r="Q543" i="1"/>
  <c r="P543" i="1"/>
  <c r="O543" i="1"/>
  <c r="M543" i="1"/>
  <c r="N543" i="1" s="1"/>
  <c r="T542" i="1"/>
  <c r="S542" i="1"/>
  <c r="R542" i="1"/>
  <c r="Q542" i="1"/>
  <c r="P542" i="1"/>
  <c r="O542" i="1"/>
  <c r="M542" i="1"/>
  <c r="N542" i="1" s="1"/>
  <c r="T541" i="1"/>
  <c r="S541" i="1"/>
  <c r="R541" i="1"/>
  <c r="Q541" i="1"/>
  <c r="P541" i="1"/>
  <c r="O541" i="1"/>
  <c r="M541" i="1"/>
  <c r="N541" i="1" s="1"/>
  <c r="T540" i="1"/>
  <c r="S540" i="1"/>
  <c r="R540" i="1"/>
  <c r="Q540" i="1"/>
  <c r="P540" i="1"/>
  <c r="O540" i="1"/>
  <c r="M540" i="1"/>
  <c r="N540" i="1" s="1"/>
  <c r="T539" i="1"/>
  <c r="S539" i="1"/>
  <c r="R539" i="1"/>
  <c r="Q539" i="1"/>
  <c r="P539" i="1"/>
  <c r="O539" i="1"/>
  <c r="M539" i="1"/>
  <c r="N539" i="1" s="1"/>
  <c r="T538" i="1"/>
  <c r="S538" i="1"/>
  <c r="R538" i="1"/>
  <c r="Q538" i="1"/>
  <c r="P538" i="1"/>
  <c r="O538" i="1"/>
  <c r="M538" i="1"/>
  <c r="N538" i="1" s="1"/>
  <c r="T537" i="1"/>
  <c r="S537" i="1"/>
  <c r="R537" i="1"/>
  <c r="Q537" i="1"/>
  <c r="P537" i="1"/>
  <c r="O537" i="1"/>
  <c r="M537" i="1"/>
  <c r="N537" i="1" s="1"/>
  <c r="T536" i="1"/>
  <c r="S536" i="1"/>
  <c r="R536" i="1"/>
  <c r="Q536" i="1"/>
  <c r="P536" i="1"/>
  <c r="O536" i="1"/>
  <c r="M536" i="1"/>
  <c r="N536" i="1" s="1"/>
  <c r="T535" i="1"/>
  <c r="S535" i="1"/>
  <c r="R535" i="1"/>
  <c r="Q535" i="1"/>
  <c r="P535" i="1"/>
  <c r="O535" i="1"/>
  <c r="M535" i="1"/>
  <c r="N535" i="1" s="1"/>
  <c r="T534" i="1"/>
  <c r="S534" i="1"/>
  <c r="R534" i="1"/>
  <c r="Q534" i="1"/>
  <c r="P534" i="1"/>
  <c r="O534" i="1"/>
  <c r="M534" i="1"/>
  <c r="N534" i="1" s="1"/>
  <c r="T533" i="1"/>
  <c r="S533" i="1"/>
  <c r="R533" i="1"/>
  <c r="Q533" i="1"/>
  <c r="P533" i="1"/>
  <c r="O533" i="1"/>
  <c r="N533" i="1"/>
  <c r="M533" i="1"/>
  <c r="T532" i="1"/>
  <c r="S532" i="1"/>
  <c r="R532" i="1"/>
  <c r="Q532" i="1"/>
  <c r="P532" i="1"/>
  <c r="O532" i="1"/>
  <c r="N532" i="1"/>
  <c r="M532" i="1"/>
  <c r="T531" i="1"/>
  <c r="S531" i="1"/>
  <c r="R531" i="1"/>
  <c r="Q531" i="1"/>
  <c r="P531" i="1"/>
  <c r="O531" i="1"/>
  <c r="N531" i="1"/>
  <c r="M531" i="1"/>
  <c r="T530" i="1"/>
  <c r="S530" i="1"/>
  <c r="R530" i="1"/>
  <c r="Q530" i="1"/>
  <c r="P530" i="1"/>
  <c r="O530" i="1"/>
  <c r="N530" i="1"/>
  <c r="M530" i="1"/>
  <c r="T529" i="1"/>
  <c r="S529" i="1"/>
  <c r="R529" i="1"/>
  <c r="Q529" i="1"/>
  <c r="P529" i="1"/>
  <c r="O529" i="1"/>
  <c r="N529" i="1"/>
  <c r="M529" i="1"/>
  <c r="T528" i="1"/>
  <c r="S528" i="1"/>
  <c r="R528" i="1"/>
  <c r="Q528" i="1"/>
  <c r="P528" i="1"/>
  <c r="O528" i="1"/>
  <c r="N528" i="1"/>
  <c r="M528" i="1"/>
  <c r="T527" i="1"/>
  <c r="S527" i="1"/>
  <c r="R527" i="1"/>
  <c r="Q527" i="1"/>
  <c r="P527" i="1"/>
  <c r="O527" i="1"/>
  <c r="N527" i="1"/>
  <c r="M527" i="1"/>
  <c r="T526" i="1"/>
  <c r="S526" i="1"/>
  <c r="R526" i="1"/>
  <c r="Q526" i="1"/>
  <c r="P526" i="1"/>
  <c r="O526" i="1"/>
  <c r="N526" i="1"/>
  <c r="M526" i="1"/>
  <c r="T525" i="1"/>
  <c r="S525" i="1"/>
  <c r="R525" i="1"/>
  <c r="Q525" i="1"/>
  <c r="P525" i="1"/>
  <c r="O525" i="1"/>
  <c r="N525" i="1"/>
  <c r="M525" i="1"/>
  <c r="T524" i="1"/>
  <c r="S524" i="1"/>
  <c r="R524" i="1"/>
  <c r="Q524" i="1"/>
  <c r="P524" i="1"/>
  <c r="O524" i="1"/>
  <c r="N524" i="1"/>
  <c r="M524" i="1"/>
  <c r="T523" i="1"/>
  <c r="S523" i="1"/>
  <c r="R523" i="1"/>
  <c r="Q523" i="1"/>
  <c r="P523" i="1"/>
  <c r="O523" i="1"/>
  <c r="N523" i="1"/>
  <c r="M523" i="1"/>
  <c r="T522" i="1"/>
  <c r="S522" i="1"/>
  <c r="R522" i="1"/>
  <c r="Q522" i="1"/>
  <c r="P522" i="1"/>
  <c r="O522" i="1"/>
  <c r="N522" i="1"/>
  <c r="M522" i="1"/>
  <c r="T521" i="1"/>
  <c r="S521" i="1"/>
  <c r="R521" i="1"/>
  <c r="Q521" i="1"/>
  <c r="P521" i="1"/>
  <c r="O521" i="1"/>
  <c r="N521" i="1"/>
  <c r="M521" i="1"/>
  <c r="T520" i="1"/>
  <c r="S520" i="1"/>
  <c r="R520" i="1"/>
  <c r="Q520" i="1"/>
  <c r="P520" i="1"/>
  <c r="O520" i="1"/>
  <c r="N520" i="1"/>
  <c r="M520" i="1"/>
  <c r="T519" i="1"/>
  <c r="S519" i="1"/>
  <c r="R519" i="1"/>
  <c r="Q519" i="1"/>
  <c r="P519" i="1"/>
  <c r="O519" i="1"/>
  <c r="N519" i="1"/>
  <c r="M519" i="1"/>
  <c r="T518" i="1"/>
  <c r="S518" i="1"/>
  <c r="R518" i="1"/>
  <c r="Q518" i="1"/>
  <c r="P518" i="1"/>
  <c r="O518" i="1"/>
  <c r="N518" i="1"/>
  <c r="M518" i="1"/>
  <c r="T517" i="1"/>
  <c r="S517" i="1"/>
  <c r="R517" i="1"/>
  <c r="Q517" i="1"/>
  <c r="P517" i="1"/>
  <c r="O517" i="1"/>
  <c r="M517" i="1"/>
  <c r="N517" i="1" s="1"/>
  <c r="T516" i="1"/>
  <c r="S516" i="1"/>
  <c r="R516" i="1"/>
  <c r="Q516" i="1"/>
  <c r="P516" i="1"/>
  <c r="O516" i="1"/>
  <c r="M516" i="1"/>
  <c r="N516" i="1" s="1"/>
  <c r="T515" i="1"/>
  <c r="S515" i="1"/>
  <c r="R515" i="1"/>
  <c r="Q515" i="1"/>
  <c r="P515" i="1"/>
  <c r="O515" i="1"/>
  <c r="M515" i="1"/>
  <c r="N515" i="1" s="1"/>
  <c r="T514" i="1"/>
  <c r="S514" i="1"/>
  <c r="R514" i="1"/>
  <c r="Q514" i="1"/>
  <c r="P514" i="1"/>
  <c r="O514" i="1"/>
  <c r="M514" i="1"/>
  <c r="N514" i="1" s="1"/>
  <c r="T513" i="1"/>
  <c r="S513" i="1"/>
  <c r="R513" i="1"/>
  <c r="Q513" i="1"/>
  <c r="P513" i="1"/>
  <c r="O513" i="1"/>
  <c r="M513" i="1"/>
  <c r="N513" i="1" s="1"/>
  <c r="T512" i="1"/>
  <c r="S512" i="1"/>
  <c r="R512" i="1"/>
  <c r="Q512" i="1"/>
  <c r="P512" i="1"/>
  <c r="O512" i="1"/>
  <c r="N512" i="1"/>
  <c r="M512" i="1"/>
  <c r="T511" i="1"/>
  <c r="S511" i="1"/>
  <c r="R511" i="1"/>
  <c r="Q511" i="1"/>
  <c r="P511" i="1"/>
  <c r="O511" i="1"/>
  <c r="N511" i="1"/>
  <c r="M511" i="1"/>
  <c r="T510" i="1"/>
  <c r="S510" i="1"/>
  <c r="R510" i="1"/>
  <c r="Q510" i="1"/>
  <c r="P510" i="1"/>
  <c r="O510" i="1"/>
  <c r="N510" i="1"/>
  <c r="M510" i="1"/>
  <c r="T509" i="1"/>
  <c r="S509" i="1"/>
  <c r="R509" i="1"/>
  <c r="Q509" i="1"/>
  <c r="P509" i="1"/>
  <c r="O509" i="1"/>
  <c r="N509" i="1"/>
  <c r="M509" i="1"/>
  <c r="T508" i="1"/>
  <c r="S508" i="1"/>
  <c r="R508" i="1"/>
  <c r="Q508" i="1"/>
  <c r="P508" i="1"/>
  <c r="O508" i="1"/>
  <c r="M508" i="1"/>
  <c r="N508" i="1" s="1"/>
  <c r="T507" i="1"/>
  <c r="S507" i="1"/>
  <c r="R507" i="1"/>
  <c r="Q507" i="1"/>
  <c r="P507" i="1"/>
  <c r="O507" i="1"/>
  <c r="M507" i="1"/>
  <c r="N507" i="1" s="1"/>
  <c r="T506" i="1"/>
  <c r="S506" i="1"/>
  <c r="R506" i="1"/>
  <c r="Q506" i="1"/>
  <c r="P506" i="1"/>
  <c r="O506" i="1"/>
  <c r="M506" i="1"/>
  <c r="N506" i="1" s="1"/>
  <c r="T505" i="1"/>
  <c r="S505" i="1"/>
  <c r="R505" i="1"/>
  <c r="Q505" i="1"/>
  <c r="P505" i="1"/>
  <c r="O505" i="1"/>
  <c r="M505" i="1"/>
  <c r="N505" i="1" s="1"/>
  <c r="T504" i="1"/>
  <c r="S504" i="1"/>
  <c r="R504" i="1"/>
  <c r="Q504" i="1"/>
  <c r="P504" i="1"/>
  <c r="O504" i="1"/>
  <c r="M504" i="1"/>
  <c r="N504" i="1" s="1"/>
  <c r="T503" i="1"/>
  <c r="S503" i="1"/>
  <c r="R503" i="1"/>
  <c r="Q503" i="1"/>
  <c r="P503" i="1"/>
  <c r="O503" i="1"/>
  <c r="M503" i="1"/>
  <c r="N503" i="1" s="1"/>
  <c r="T502" i="1"/>
  <c r="S502" i="1"/>
  <c r="R502" i="1"/>
  <c r="Q502" i="1"/>
  <c r="P502" i="1"/>
  <c r="O502" i="1"/>
  <c r="N502" i="1"/>
  <c r="M502" i="1"/>
  <c r="T501" i="1"/>
  <c r="S501" i="1"/>
  <c r="R501" i="1"/>
  <c r="Q501" i="1"/>
  <c r="P501" i="1"/>
  <c r="O501" i="1"/>
  <c r="N501" i="1"/>
  <c r="M501" i="1"/>
  <c r="T500" i="1"/>
  <c r="S500" i="1"/>
  <c r="R500" i="1"/>
  <c r="Q500" i="1"/>
  <c r="P500" i="1"/>
  <c r="O500" i="1"/>
  <c r="N500" i="1"/>
  <c r="M500" i="1"/>
  <c r="T499" i="1"/>
  <c r="S499" i="1"/>
  <c r="R499" i="1"/>
  <c r="Q499" i="1"/>
  <c r="P499" i="1"/>
  <c r="O499" i="1"/>
  <c r="N499" i="1"/>
  <c r="M499" i="1"/>
  <c r="T498" i="1"/>
  <c r="S498" i="1"/>
  <c r="R498" i="1"/>
  <c r="Q498" i="1"/>
  <c r="P498" i="1"/>
  <c r="O498" i="1"/>
  <c r="N498" i="1"/>
  <c r="M498" i="1"/>
  <c r="T497" i="1"/>
  <c r="S497" i="1"/>
  <c r="R497" i="1"/>
  <c r="Q497" i="1"/>
  <c r="P497" i="1"/>
  <c r="O497" i="1"/>
  <c r="N497" i="1"/>
  <c r="M497" i="1"/>
  <c r="T496" i="1"/>
  <c r="S496" i="1"/>
  <c r="R496" i="1"/>
  <c r="Q496" i="1"/>
  <c r="P496" i="1"/>
  <c r="O496" i="1"/>
  <c r="N496" i="1"/>
  <c r="M496" i="1"/>
  <c r="T495" i="1"/>
  <c r="S495" i="1"/>
  <c r="R495" i="1"/>
  <c r="Q495" i="1"/>
  <c r="P495" i="1"/>
  <c r="O495" i="1"/>
  <c r="N495" i="1"/>
  <c r="M495" i="1"/>
  <c r="T494" i="1"/>
  <c r="S494" i="1"/>
  <c r="R494" i="1"/>
  <c r="Q494" i="1"/>
  <c r="P494" i="1"/>
  <c r="O494" i="1"/>
  <c r="N494" i="1"/>
  <c r="M494" i="1"/>
  <c r="T493" i="1"/>
  <c r="S493" i="1"/>
  <c r="R493" i="1"/>
  <c r="Q493" i="1"/>
  <c r="P493" i="1"/>
  <c r="O493" i="1"/>
  <c r="N493" i="1"/>
  <c r="M493" i="1"/>
  <c r="T492" i="1"/>
  <c r="S492" i="1"/>
  <c r="R492" i="1"/>
  <c r="Q492" i="1"/>
  <c r="P492" i="1"/>
  <c r="O492" i="1"/>
  <c r="M492" i="1"/>
  <c r="N492" i="1" s="1"/>
  <c r="T491" i="1"/>
  <c r="S491" i="1"/>
  <c r="R491" i="1"/>
  <c r="Q491" i="1"/>
  <c r="P491" i="1"/>
  <c r="O491" i="1"/>
  <c r="N491" i="1"/>
  <c r="M491" i="1"/>
  <c r="T490" i="1"/>
  <c r="S490" i="1"/>
  <c r="R490" i="1"/>
  <c r="Q490" i="1"/>
  <c r="P490" i="1"/>
  <c r="O490" i="1"/>
  <c r="N490" i="1"/>
  <c r="M490" i="1"/>
  <c r="T489" i="1"/>
  <c r="S489" i="1"/>
  <c r="R489" i="1"/>
  <c r="Q489" i="1"/>
  <c r="P489" i="1"/>
  <c r="O489" i="1"/>
  <c r="N489" i="1"/>
  <c r="M489" i="1"/>
  <c r="T488" i="1"/>
  <c r="S488" i="1"/>
  <c r="R488" i="1"/>
  <c r="Q488" i="1"/>
  <c r="P488" i="1"/>
  <c r="O488" i="1"/>
  <c r="N488" i="1"/>
  <c r="M488" i="1"/>
  <c r="T487" i="1"/>
  <c r="S487" i="1"/>
  <c r="R487" i="1"/>
  <c r="Q487" i="1"/>
  <c r="P487" i="1"/>
  <c r="O487" i="1"/>
  <c r="N487" i="1"/>
  <c r="M487" i="1"/>
  <c r="T486" i="1"/>
  <c r="S486" i="1"/>
  <c r="R486" i="1"/>
  <c r="Q486" i="1"/>
  <c r="P486" i="1"/>
  <c r="O486" i="1"/>
  <c r="N486" i="1"/>
  <c r="M486" i="1"/>
  <c r="T485" i="1"/>
  <c r="S485" i="1"/>
  <c r="R485" i="1"/>
  <c r="Q485" i="1"/>
  <c r="P485" i="1"/>
  <c r="O485" i="1"/>
  <c r="N485" i="1"/>
  <c r="M485" i="1"/>
  <c r="T484" i="1"/>
  <c r="S484" i="1"/>
  <c r="R484" i="1"/>
  <c r="Q484" i="1"/>
  <c r="P484" i="1"/>
  <c r="O484" i="1"/>
  <c r="N484" i="1"/>
  <c r="M484" i="1"/>
  <c r="T483" i="1"/>
  <c r="S483" i="1"/>
  <c r="R483" i="1"/>
  <c r="Q483" i="1"/>
  <c r="P483" i="1"/>
  <c r="O483" i="1"/>
  <c r="N483" i="1"/>
  <c r="M483" i="1"/>
  <c r="T482" i="1"/>
  <c r="S482" i="1"/>
  <c r="R482" i="1"/>
  <c r="Q482" i="1"/>
  <c r="P482" i="1"/>
  <c r="O482" i="1"/>
  <c r="N482" i="1"/>
  <c r="M482" i="1"/>
  <c r="T481" i="1"/>
  <c r="S481" i="1"/>
  <c r="R481" i="1"/>
  <c r="Q481" i="1"/>
  <c r="P481" i="1"/>
  <c r="O481" i="1"/>
  <c r="N481" i="1"/>
  <c r="M481" i="1"/>
  <c r="T480" i="1"/>
  <c r="S480" i="1"/>
  <c r="R480" i="1"/>
  <c r="Q480" i="1"/>
  <c r="P480" i="1"/>
  <c r="O480" i="1"/>
  <c r="N480" i="1"/>
  <c r="M480" i="1"/>
  <c r="T479" i="1"/>
  <c r="S479" i="1"/>
  <c r="R479" i="1"/>
  <c r="Q479" i="1"/>
  <c r="P479" i="1"/>
  <c r="O479" i="1"/>
  <c r="N479" i="1"/>
  <c r="M479" i="1"/>
  <c r="T478" i="1"/>
  <c r="S478" i="1"/>
  <c r="R478" i="1"/>
  <c r="Q478" i="1"/>
  <c r="P478" i="1"/>
  <c r="O478" i="1"/>
  <c r="N478" i="1"/>
  <c r="M478" i="1"/>
  <c r="T477" i="1"/>
  <c r="S477" i="1"/>
  <c r="R477" i="1"/>
  <c r="Q477" i="1"/>
  <c r="P477" i="1"/>
  <c r="O477" i="1"/>
  <c r="N477" i="1"/>
  <c r="M477" i="1"/>
  <c r="T476" i="1"/>
  <c r="S476" i="1"/>
  <c r="R476" i="1"/>
  <c r="Q476" i="1"/>
  <c r="P476" i="1"/>
  <c r="O476" i="1"/>
  <c r="N476" i="1"/>
  <c r="M476" i="1"/>
  <c r="T475" i="1"/>
  <c r="S475" i="1"/>
  <c r="R475" i="1"/>
  <c r="Q475" i="1"/>
  <c r="P475" i="1"/>
  <c r="O475" i="1"/>
  <c r="N475" i="1"/>
  <c r="M475" i="1"/>
  <c r="T474" i="1"/>
  <c r="S474" i="1"/>
  <c r="R474" i="1"/>
  <c r="Q474" i="1"/>
  <c r="P474" i="1"/>
  <c r="O474" i="1"/>
  <c r="N474" i="1"/>
  <c r="M474" i="1"/>
  <c r="T473" i="1"/>
  <c r="S473" i="1"/>
  <c r="R473" i="1"/>
  <c r="Q473" i="1"/>
  <c r="P473" i="1"/>
  <c r="O473" i="1"/>
  <c r="N473" i="1"/>
  <c r="M473" i="1"/>
  <c r="T472" i="1"/>
  <c r="S472" i="1"/>
  <c r="R472" i="1"/>
  <c r="Q472" i="1"/>
  <c r="P472" i="1"/>
  <c r="O472" i="1"/>
  <c r="N472" i="1"/>
  <c r="M472" i="1"/>
  <c r="T471" i="1"/>
  <c r="S471" i="1"/>
  <c r="R471" i="1"/>
  <c r="Q471" i="1"/>
  <c r="P471" i="1"/>
  <c r="O471" i="1"/>
  <c r="N471" i="1"/>
  <c r="M471" i="1"/>
  <c r="T470" i="1"/>
  <c r="S470" i="1"/>
  <c r="R470" i="1"/>
  <c r="Q470" i="1"/>
  <c r="P470" i="1"/>
  <c r="O470" i="1"/>
  <c r="N470" i="1"/>
  <c r="M470" i="1"/>
  <c r="T469" i="1"/>
  <c r="S469" i="1"/>
  <c r="R469" i="1"/>
  <c r="Q469" i="1"/>
  <c r="P469" i="1"/>
  <c r="O469" i="1"/>
  <c r="N469" i="1"/>
  <c r="M469" i="1"/>
  <c r="T468" i="1"/>
  <c r="S468" i="1"/>
  <c r="R468" i="1"/>
  <c r="Q468" i="1"/>
  <c r="P468" i="1"/>
  <c r="O468" i="1"/>
  <c r="N468" i="1"/>
  <c r="M468" i="1"/>
  <c r="T467" i="1"/>
  <c r="S467" i="1"/>
  <c r="R467" i="1"/>
  <c r="Q467" i="1"/>
  <c r="P467" i="1"/>
  <c r="O467" i="1"/>
  <c r="N467" i="1"/>
  <c r="M467" i="1"/>
  <c r="T466" i="1"/>
  <c r="S466" i="1"/>
  <c r="R466" i="1"/>
  <c r="Q466" i="1"/>
  <c r="P466" i="1"/>
  <c r="O466" i="1"/>
  <c r="N466" i="1"/>
  <c r="M466" i="1"/>
  <c r="T465" i="1"/>
  <c r="S465" i="1"/>
  <c r="R465" i="1"/>
  <c r="Q465" i="1"/>
  <c r="P465" i="1"/>
  <c r="O465" i="1"/>
  <c r="N465" i="1"/>
  <c r="M465" i="1"/>
  <c r="T464" i="1"/>
  <c r="S464" i="1"/>
  <c r="R464" i="1"/>
  <c r="Q464" i="1"/>
  <c r="P464" i="1"/>
  <c r="O464" i="1"/>
  <c r="N464" i="1"/>
  <c r="M464" i="1"/>
  <c r="T463" i="1"/>
  <c r="S463" i="1"/>
  <c r="R463" i="1"/>
  <c r="Q463" i="1"/>
  <c r="P463" i="1"/>
  <c r="O463" i="1"/>
  <c r="N463" i="1"/>
  <c r="M463" i="1"/>
  <c r="T462" i="1"/>
  <c r="S462" i="1"/>
  <c r="R462" i="1"/>
  <c r="Q462" i="1"/>
  <c r="P462" i="1"/>
  <c r="O462" i="1"/>
  <c r="N462" i="1"/>
  <c r="M462" i="1"/>
  <c r="T461" i="1"/>
  <c r="S461" i="1"/>
  <c r="R461" i="1"/>
  <c r="Q461" i="1"/>
  <c r="P461" i="1"/>
  <c r="O461" i="1"/>
  <c r="N461" i="1"/>
  <c r="M461" i="1"/>
  <c r="T460" i="1"/>
  <c r="S460" i="1"/>
  <c r="R460" i="1"/>
  <c r="Q460" i="1"/>
  <c r="P460" i="1"/>
  <c r="O460" i="1"/>
  <c r="N460" i="1"/>
  <c r="M460" i="1"/>
  <c r="T459" i="1"/>
  <c r="S459" i="1"/>
  <c r="R459" i="1"/>
  <c r="Q459" i="1"/>
  <c r="P459" i="1"/>
  <c r="O459" i="1"/>
  <c r="N459" i="1"/>
  <c r="M459" i="1"/>
  <c r="T458" i="1"/>
  <c r="S458" i="1"/>
  <c r="R458" i="1"/>
  <c r="Q458" i="1"/>
  <c r="P458" i="1"/>
  <c r="O458" i="1"/>
  <c r="N458" i="1"/>
  <c r="M458" i="1"/>
  <c r="T457" i="1"/>
  <c r="S457" i="1"/>
  <c r="R457" i="1"/>
  <c r="Q457" i="1"/>
  <c r="P457" i="1"/>
  <c r="O457" i="1"/>
  <c r="N457" i="1"/>
  <c r="M457" i="1"/>
  <c r="T456" i="1"/>
  <c r="S456" i="1"/>
  <c r="R456" i="1"/>
  <c r="Q456" i="1"/>
  <c r="P456" i="1"/>
  <c r="O456" i="1"/>
  <c r="N456" i="1"/>
  <c r="M456" i="1"/>
  <c r="T455" i="1"/>
  <c r="S455" i="1"/>
  <c r="R455" i="1"/>
  <c r="Q455" i="1"/>
  <c r="P455" i="1"/>
  <c r="O455" i="1"/>
  <c r="N455" i="1"/>
  <c r="M455" i="1"/>
  <c r="T454" i="1"/>
  <c r="S454" i="1"/>
  <c r="R454" i="1"/>
  <c r="Q454" i="1"/>
  <c r="P454" i="1"/>
  <c r="O454" i="1"/>
  <c r="N454" i="1"/>
  <c r="M454" i="1"/>
  <c r="T453" i="1"/>
  <c r="S453" i="1"/>
  <c r="R453" i="1"/>
  <c r="Q453" i="1"/>
  <c r="P453" i="1"/>
  <c r="O453" i="1"/>
  <c r="N453" i="1"/>
  <c r="M453" i="1"/>
  <c r="T452" i="1"/>
  <c r="S452" i="1"/>
  <c r="R452" i="1"/>
  <c r="Q452" i="1"/>
  <c r="P452" i="1"/>
  <c r="O452" i="1"/>
  <c r="N452" i="1"/>
  <c r="M452" i="1"/>
  <c r="T451" i="1"/>
  <c r="S451" i="1"/>
  <c r="R451" i="1"/>
  <c r="Q451" i="1"/>
  <c r="P451" i="1"/>
  <c r="O451" i="1"/>
  <c r="N451" i="1"/>
  <c r="M451" i="1"/>
  <c r="T450" i="1"/>
  <c r="S450" i="1"/>
  <c r="R450" i="1"/>
  <c r="Q450" i="1"/>
  <c r="P450" i="1"/>
  <c r="O450" i="1"/>
  <c r="N450" i="1"/>
  <c r="M450" i="1"/>
  <c r="T449" i="1"/>
  <c r="S449" i="1"/>
  <c r="R449" i="1"/>
  <c r="Q449" i="1"/>
  <c r="P449" i="1"/>
  <c r="O449" i="1"/>
  <c r="N449" i="1"/>
  <c r="M449" i="1"/>
  <c r="T448" i="1"/>
  <c r="S448" i="1"/>
  <c r="R448" i="1"/>
  <c r="Q448" i="1"/>
  <c r="P448" i="1"/>
  <c r="O448" i="1"/>
  <c r="N448" i="1"/>
  <c r="M448" i="1"/>
  <c r="T447" i="1"/>
  <c r="S447" i="1"/>
  <c r="R447" i="1"/>
  <c r="Q447" i="1"/>
  <c r="P447" i="1"/>
  <c r="O447" i="1"/>
  <c r="N447" i="1"/>
  <c r="M447" i="1"/>
  <c r="T446" i="1"/>
  <c r="S446" i="1"/>
  <c r="R446" i="1"/>
  <c r="Q446" i="1"/>
  <c r="P446" i="1"/>
  <c r="O446" i="1"/>
  <c r="N446" i="1"/>
  <c r="M446" i="1"/>
  <c r="T445" i="1"/>
  <c r="S445" i="1"/>
  <c r="R445" i="1"/>
  <c r="Q445" i="1"/>
  <c r="P445" i="1"/>
  <c r="O445" i="1"/>
  <c r="N445" i="1"/>
  <c r="M445" i="1"/>
  <c r="T444" i="1"/>
  <c r="S444" i="1"/>
  <c r="R444" i="1"/>
  <c r="Q444" i="1"/>
  <c r="P444" i="1"/>
  <c r="O444" i="1"/>
  <c r="N444" i="1"/>
  <c r="M444" i="1"/>
  <c r="T443" i="1"/>
  <c r="S443" i="1"/>
  <c r="R443" i="1"/>
  <c r="Q443" i="1"/>
  <c r="P443" i="1"/>
  <c r="O443" i="1"/>
  <c r="N443" i="1"/>
  <c r="M443" i="1"/>
  <c r="T442" i="1"/>
  <c r="S442" i="1"/>
  <c r="R442" i="1"/>
  <c r="Q442" i="1"/>
  <c r="P442" i="1"/>
  <c r="O442" i="1"/>
  <c r="N442" i="1"/>
  <c r="M442" i="1"/>
  <c r="T441" i="1"/>
  <c r="S441" i="1"/>
  <c r="R441" i="1"/>
  <c r="Q441" i="1"/>
  <c r="P441" i="1"/>
  <c r="O441" i="1"/>
  <c r="N441" i="1"/>
  <c r="M441" i="1"/>
  <c r="T440" i="1"/>
  <c r="S440" i="1"/>
  <c r="R440" i="1"/>
  <c r="Q440" i="1"/>
  <c r="P440" i="1"/>
  <c r="O440" i="1"/>
  <c r="N440" i="1"/>
  <c r="M440" i="1"/>
  <c r="T439" i="1"/>
  <c r="S439" i="1"/>
  <c r="R439" i="1"/>
  <c r="Q439" i="1"/>
  <c r="P439" i="1"/>
  <c r="O439" i="1"/>
  <c r="N439" i="1"/>
  <c r="M439" i="1"/>
  <c r="T438" i="1"/>
  <c r="S438" i="1"/>
  <c r="R438" i="1"/>
  <c r="Q438" i="1"/>
  <c r="P438" i="1"/>
  <c r="O438" i="1"/>
  <c r="N438" i="1"/>
  <c r="M438" i="1"/>
  <c r="T437" i="1"/>
  <c r="S437" i="1"/>
  <c r="R437" i="1"/>
  <c r="Q437" i="1"/>
  <c r="P437" i="1"/>
  <c r="O437" i="1"/>
  <c r="N437" i="1"/>
  <c r="M437" i="1"/>
  <c r="T436" i="1"/>
  <c r="S436" i="1"/>
  <c r="R436" i="1"/>
  <c r="Q436" i="1"/>
  <c r="P436" i="1"/>
  <c r="O436" i="1"/>
  <c r="N436" i="1"/>
  <c r="M436" i="1"/>
  <c r="T435" i="1"/>
  <c r="S435" i="1"/>
  <c r="R435" i="1"/>
  <c r="Q435" i="1"/>
  <c r="P435" i="1"/>
  <c r="O435" i="1"/>
  <c r="N435" i="1"/>
  <c r="M435" i="1"/>
  <c r="T434" i="1"/>
  <c r="S434" i="1"/>
  <c r="R434" i="1"/>
  <c r="Q434" i="1"/>
  <c r="P434" i="1"/>
  <c r="O434" i="1"/>
  <c r="N434" i="1"/>
  <c r="M434" i="1"/>
  <c r="T433" i="1"/>
  <c r="S433" i="1"/>
  <c r="R433" i="1"/>
  <c r="Q433" i="1"/>
  <c r="P433" i="1"/>
  <c r="O433" i="1"/>
  <c r="N433" i="1"/>
  <c r="M433" i="1"/>
  <c r="T432" i="1"/>
  <c r="S432" i="1"/>
  <c r="R432" i="1"/>
  <c r="Q432" i="1"/>
  <c r="P432" i="1"/>
  <c r="O432" i="1"/>
  <c r="N432" i="1"/>
  <c r="M432" i="1"/>
  <c r="T431" i="1"/>
  <c r="S431" i="1"/>
  <c r="R431" i="1"/>
  <c r="Q431" i="1"/>
  <c r="P431" i="1"/>
  <c r="O431" i="1"/>
  <c r="N431" i="1"/>
  <c r="M431" i="1"/>
  <c r="T430" i="1"/>
  <c r="S430" i="1"/>
  <c r="R430" i="1"/>
  <c r="Q430" i="1"/>
  <c r="P430" i="1"/>
  <c r="O430" i="1"/>
  <c r="N430" i="1"/>
  <c r="M430" i="1"/>
  <c r="T429" i="1"/>
  <c r="S429" i="1"/>
  <c r="R429" i="1"/>
  <c r="Q429" i="1"/>
  <c r="P429" i="1"/>
  <c r="O429" i="1"/>
  <c r="N429" i="1"/>
  <c r="M429" i="1"/>
  <c r="T428" i="1"/>
  <c r="S428" i="1"/>
  <c r="R428" i="1"/>
  <c r="Q428" i="1"/>
  <c r="P428" i="1"/>
  <c r="O428" i="1"/>
  <c r="N428" i="1"/>
  <c r="M428" i="1"/>
  <c r="T427" i="1"/>
  <c r="S427" i="1"/>
  <c r="R427" i="1"/>
  <c r="Q427" i="1"/>
  <c r="P427" i="1"/>
  <c r="O427" i="1"/>
  <c r="N427" i="1"/>
  <c r="M427" i="1"/>
  <c r="T426" i="1"/>
  <c r="S426" i="1"/>
  <c r="R426" i="1"/>
  <c r="Q426" i="1"/>
  <c r="P426" i="1"/>
  <c r="O426" i="1"/>
  <c r="N426" i="1"/>
  <c r="M426" i="1"/>
  <c r="T425" i="1"/>
  <c r="S425" i="1"/>
  <c r="R425" i="1"/>
  <c r="Q425" i="1"/>
  <c r="P425" i="1"/>
  <c r="O425" i="1"/>
  <c r="N425" i="1"/>
  <c r="M425" i="1"/>
  <c r="T424" i="1"/>
  <c r="S424" i="1"/>
  <c r="R424" i="1"/>
  <c r="Q424" i="1"/>
  <c r="P424" i="1"/>
  <c r="O424" i="1"/>
  <c r="N424" i="1"/>
  <c r="M424" i="1"/>
  <c r="T423" i="1"/>
  <c r="S423" i="1"/>
  <c r="R423" i="1"/>
  <c r="Q423" i="1"/>
  <c r="P423" i="1"/>
  <c r="O423" i="1"/>
  <c r="N423" i="1"/>
  <c r="M423" i="1"/>
  <c r="T422" i="1"/>
  <c r="S422" i="1"/>
  <c r="R422" i="1"/>
  <c r="Q422" i="1"/>
  <c r="P422" i="1"/>
  <c r="O422" i="1"/>
  <c r="N422" i="1"/>
  <c r="M422" i="1"/>
  <c r="T421" i="1"/>
  <c r="S421" i="1"/>
  <c r="R421" i="1"/>
  <c r="Q421" i="1"/>
  <c r="P421" i="1"/>
  <c r="O421" i="1"/>
  <c r="N421" i="1"/>
  <c r="M421" i="1"/>
  <c r="T420" i="1"/>
  <c r="S420" i="1"/>
  <c r="R420" i="1"/>
  <c r="Q420" i="1"/>
  <c r="P420" i="1"/>
  <c r="O420" i="1"/>
  <c r="N420" i="1"/>
  <c r="M420" i="1"/>
  <c r="T419" i="1"/>
  <c r="S419" i="1"/>
  <c r="R419" i="1"/>
  <c r="Q419" i="1"/>
  <c r="P419" i="1"/>
  <c r="O419" i="1"/>
  <c r="N419" i="1"/>
  <c r="M419" i="1"/>
  <c r="T418" i="1"/>
  <c r="S418" i="1"/>
  <c r="R418" i="1"/>
  <c r="Q418" i="1"/>
  <c r="P418" i="1"/>
  <c r="O418" i="1"/>
  <c r="N418" i="1"/>
  <c r="M418" i="1"/>
  <c r="T417" i="1"/>
  <c r="S417" i="1"/>
  <c r="R417" i="1"/>
  <c r="Q417" i="1"/>
  <c r="P417" i="1"/>
  <c r="O417" i="1"/>
  <c r="N417" i="1"/>
  <c r="M417" i="1"/>
  <c r="T416" i="1"/>
  <c r="S416" i="1"/>
  <c r="R416" i="1"/>
  <c r="Q416" i="1"/>
  <c r="P416" i="1"/>
  <c r="O416" i="1"/>
  <c r="N416" i="1"/>
  <c r="M416" i="1"/>
  <c r="T415" i="1"/>
  <c r="S415" i="1"/>
  <c r="R415" i="1"/>
  <c r="Q415" i="1"/>
  <c r="P415" i="1"/>
  <c r="O415" i="1"/>
  <c r="N415" i="1"/>
  <c r="M415" i="1"/>
  <c r="T414" i="1"/>
  <c r="S414" i="1"/>
  <c r="R414" i="1"/>
  <c r="Q414" i="1"/>
  <c r="P414" i="1"/>
  <c r="O414" i="1"/>
  <c r="N414" i="1"/>
  <c r="M414" i="1"/>
  <c r="T413" i="1"/>
  <c r="S413" i="1"/>
  <c r="R413" i="1"/>
  <c r="Q413" i="1"/>
  <c r="P413" i="1"/>
  <c r="O413" i="1"/>
  <c r="N413" i="1"/>
  <c r="M413" i="1"/>
  <c r="T412" i="1"/>
  <c r="S412" i="1"/>
  <c r="R412" i="1"/>
  <c r="Q412" i="1"/>
  <c r="P412" i="1"/>
  <c r="O412" i="1"/>
  <c r="N412" i="1"/>
  <c r="M412" i="1"/>
  <c r="T411" i="1"/>
  <c r="S411" i="1"/>
  <c r="R411" i="1"/>
  <c r="Q411" i="1"/>
  <c r="P411" i="1"/>
  <c r="O411" i="1"/>
  <c r="N411" i="1"/>
  <c r="M411" i="1"/>
  <c r="T410" i="1"/>
  <c r="S410" i="1"/>
  <c r="R410" i="1"/>
  <c r="Q410" i="1"/>
  <c r="P410" i="1"/>
  <c r="O410" i="1"/>
  <c r="N410" i="1"/>
  <c r="M410" i="1"/>
  <c r="T409" i="1"/>
  <c r="S409" i="1"/>
  <c r="R409" i="1"/>
  <c r="Q409" i="1"/>
  <c r="P409" i="1"/>
  <c r="O409" i="1"/>
  <c r="N409" i="1"/>
  <c r="M409" i="1"/>
  <c r="T408" i="1"/>
  <c r="S408" i="1"/>
  <c r="R408" i="1"/>
  <c r="Q408" i="1"/>
  <c r="P408" i="1"/>
  <c r="O408" i="1"/>
  <c r="N408" i="1"/>
  <c r="M408" i="1"/>
  <c r="T407" i="1"/>
  <c r="S407" i="1"/>
  <c r="R407" i="1"/>
  <c r="Q407" i="1"/>
  <c r="P407" i="1"/>
  <c r="O407" i="1"/>
  <c r="N407" i="1"/>
  <c r="M407" i="1"/>
  <c r="T406" i="1"/>
  <c r="S406" i="1"/>
  <c r="R406" i="1"/>
  <c r="Q406" i="1"/>
  <c r="P406" i="1"/>
  <c r="O406" i="1"/>
  <c r="N406" i="1"/>
  <c r="M406" i="1"/>
  <c r="T405" i="1"/>
  <c r="S405" i="1"/>
  <c r="R405" i="1"/>
  <c r="Q405" i="1"/>
  <c r="P405" i="1"/>
  <c r="O405" i="1"/>
  <c r="N405" i="1"/>
  <c r="M405" i="1"/>
  <c r="T404" i="1"/>
  <c r="S404" i="1"/>
  <c r="R404" i="1"/>
  <c r="Q404" i="1"/>
  <c r="P404" i="1"/>
  <c r="O404" i="1"/>
  <c r="N404" i="1"/>
  <c r="M404" i="1"/>
  <c r="T403" i="1"/>
  <c r="S403" i="1"/>
  <c r="R403" i="1"/>
  <c r="Q403" i="1"/>
  <c r="P403" i="1"/>
  <c r="O403" i="1"/>
  <c r="N403" i="1"/>
  <c r="M403" i="1"/>
  <c r="T402" i="1"/>
  <c r="S402" i="1"/>
  <c r="R402" i="1"/>
  <c r="Q402" i="1"/>
  <c r="P402" i="1"/>
  <c r="O402" i="1"/>
  <c r="N402" i="1"/>
  <c r="M402" i="1"/>
  <c r="T401" i="1"/>
  <c r="S401" i="1"/>
  <c r="R401" i="1"/>
  <c r="Q401" i="1"/>
  <c r="P401" i="1"/>
  <c r="O401" i="1"/>
  <c r="N401" i="1"/>
  <c r="M401" i="1"/>
  <c r="T400" i="1"/>
  <c r="S400" i="1"/>
  <c r="R400" i="1"/>
  <c r="Q400" i="1"/>
  <c r="P400" i="1"/>
  <c r="O400" i="1"/>
  <c r="N400" i="1"/>
  <c r="M400" i="1"/>
  <c r="T399" i="1"/>
  <c r="S399" i="1"/>
  <c r="R399" i="1"/>
  <c r="Q399" i="1"/>
  <c r="P399" i="1"/>
  <c r="O399" i="1"/>
  <c r="N399" i="1"/>
  <c r="M399" i="1"/>
  <c r="T398" i="1"/>
  <c r="S398" i="1"/>
  <c r="R398" i="1"/>
  <c r="Q398" i="1"/>
  <c r="P398" i="1"/>
  <c r="O398" i="1"/>
  <c r="N398" i="1"/>
  <c r="M398" i="1"/>
  <c r="T397" i="1"/>
  <c r="S397" i="1"/>
  <c r="R397" i="1"/>
  <c r="Q397" i="1"/>
  <c r="P397" i="1"/>
  <c r="O397" i="1"/>
  <c r="N397" i="1"/>
  <c r="M397" i="1"/>
  <c r="T396" i="1"/>
  <c r="S396" i="1"/>
  <c r="R396" i="1"/>
  <c r="Q396" i="1"/>
  <c r="P396" i="1"/>
  <c r="O396" i="1"/>
  <c r="N396" i="1"/>
  <c r="M396" i="1"/>
  <c r="T395" i="1"/>
  <c r="S395" i="1"/>
  <c r="R395" i="1"/>
  <c r="Q395" i="1"/>
  <c r="P395" i="1"/>
  <c r="O395" i="1"/>
  <c r="N395" i="1"/>
  <c r="M395" i="1"/>
  <c r="T394" i="1"/>
  <c r="S394" i="1"/>
  <c r="R394" i="1"/>
  <c r="Q394" i="1"/>
  <c r="P394" i="1"/>
  <c r="O394" i="1"/>
  <c r="N394" i="1"/>
  <c r="M394" i="1"/>
  <c r="T393" i="1"/>
  <c r="S393" i="1"/>
  <c r="R393" i="1"/>
  <c r="Q393" i="1"/>
  <c r="P393" i="1"/>
  <c r="O393" i="1"/>
  <c r="N393" i="1"/>
  <c r="M393" i="1"/>
  <c r="T392" i="1"/>
  <c r="S392" i="1"/>
  <c r="R392" i="1"/>
  <c r="Q392" i="1"/>
  <c r="P392" i="1"/>
  <c r="O392" i="1"/>
  <c r="N392" i="1"/>
  <c r="M392" i="1"/>
  <c r="T391" i="1"/>
  <c r="S391" i="1"/>
  <c r="R391" i="1"/>
  <c r="Q391" i="1"/>
  <c r="P391" i="1"/>
  <c r="O391" i="1"/>
  <c r="N391" i="1"/>
  <c r="M391" i="1"/>
  <c r="T390" i="1"/>
  <c r="S390" i="1"/>
  <c r="R390" i="1"/>
  <c r="Q390" i="1"/>
  <c r="P390" i="1"/>
  <c r="O390" i="1"/>
  <c r="N390" i="1"/>
  <c r="M390" i="1"/>
  <c r="T389" i="1"/>
  <c r="S389" i="1"/>
  <c r="R389" i="1"/>
  <c r="Q389" i="1"/>
  <c r="P389" i="1"/>
  <c r="O389" i="1"/>
  <c r="N389" i="1"/>
  <c r="M389" i="1"/>
  <c r="T388" i="1"/>
  <c r="S388" i="1"/>
  <c r="R388" i="1"/>
  <c r="Q388" i="1"/>
  <c r="P388" i="1"/>
  <c r="O388" i="1"/>
  <c r="N388" i="1"/>
  <c r="M388" i="1"/>
  <c r="T387" i="1"/>
  <c r="S387" i="1"/>
  <c r="R387" i="1"/>
  <c r="Q387" i="1"/>
  <c r="P387" i="1"/>
  <c r="O387" i="1"/>
  <c r="N387" i="1"/>
  <c r="M387" i="1"/>
  <c r="T386" i="1"/>
  <c r="S386" i="1"/>
  <c r="R386" i="1"/>
  <c r="Q386" i="1"/>
  <c r="P386" i="1"/>
  <c r="O386" i="1"/>
  <c r="N386" i="1"/>
  <c r="M386" i="1"/>
  <c r="T385" i="1"/>
  <c r="S385" i="1"/>
  <c r="R385" i="1"/>
  <c r="Q385" i="1"/>
  <c r="P385" i="1"/>
  <c r="O385" i="1"/>
  <c r="N385" i="1"/>
  <c r="M385" i="1"/>
  <c r="T384" i="1"/>
  <c r="S384" i="1"/>
  <c r="R384" i="1"/>
  <c r="Q384" i="1"/>
  <c r="P384" i="1"/>
  <c r="O384" i="1"/>
  <c r="N384" i="1"/>
  <c r="M384" i="1"/>
  <c r="T383" i="1"/>
  <c r="S383" i="1"/>
  <c r="R383" i="1"/>
  <c r="Q383" i="1"/>
  <c r="P383" i="1"/>
  <c r="O383" i="1"/>
  <c r="N383" i="1"/>
  <c r="M383" i="1"/>
  <c r="T382" i="1"/>
  <c r="S382" i="1"/>
  <c r="R382" i="1"/>
  <c r="Q382" i="1"/>
  <c r="P382" i="1"/>
  <c r="O382" i="1"/>
  <c r="N382" i="1"/>
  <c r="M382" i="1"/>
  <c r="T381" i="1"/>
  <c r="S381" i="1"/>
  <c r="R381" i="1"/>
  <c r="Q381" i="1"/>
  <c r="P381" i="1"/>
  <c r="O381" i="1"/>
  <c r="N381" i="1"/>
  <c r="M381" i="1"/>
  <c r="T380" i="1"/>
  <c r="S380" i="1"/>
  <c r="R380" i="1"/>
  <c r="Q380" i="1"/>
  <c r="P380" i="1"/>
  <c r="O380" i="1"/>
  <c r="N380" i="1"/>
  <c r="M380" i="1"/>
  <c r="T379" i="1"/>
  <c r="S379" i="1"/>
  <c r="R379" i="1"/>
  <c r="Q379" i="1"/>
  <c r="P379" i="1"/>
  <c r="O379" i="1"/>
  <c r="N379" i="1"/>
  <c r="M379" i="1"/>
  <c r="T378" i="1"/>
  <c r="S378" i="1"/>
  <c r="R378" i="1"/>
  <c r="Q378" i="1"/>
  <c r="P378" i="1"/>
  <c r="O378" i="1"/>
  <c r="N378" i="1"/>
  <c r="M378" i="1"/>
  <c r="T377" i="1"/>
  <c r="S377" i="1"/>
  <c r="R377" i="1"/>
  <c r="Q377" i="1"/>
  <c r="P377" i="1"/>
  <c r="O377" i="1"/>
  <c r="N377" i="1"/>
  <c r="M377" i="1"/>
  <c r="T376" i="1"/>
  <c r="S376" i="1"/>
  <c r="R376" i="1"/>
  <c r="Q376" i="1"/>
  <c r="P376" i="1"/>
  <c r="O376" i="1"/>
  <c r="N376" i="1"/>
  <c r="M376" i="1"/>
  <c r="T375" i="1"/>
  <c r="S375" i="1"/>
  <c r="R375" i="1"/>
  <c r="Q375" i="1"/>
  <c r="P375" i="1"/>
  <c r="O375" i="1"/>
  <c r="N375" i="1"/>
  <c r="M375" i="1"/>
  <c r="T374" i="1"/>
  <c r="S374" i="1"/>
  <c r="R374" i="1"/>
  <c r="Q374" i="1"/>
  <c r="P374" i="1"/>
  <c r="O374" i="1"/>
  <c r="N374" i="1"/>
  <c r="M374" i="1"/>
  <c r="T373" i="1"/>
  <c r="S373" i="1"/>
  <c r="R373" i="1"/>
  <c r="Q373" i="1"/>
  <c r="P373" i="1"/>
  <c r="O373" i="1"/>
  <c r="N373" i="1"/>
  <c r="M373" i="1"/>
  <c r="T372" i="1"/>
  <c r="S372" i="1"/>
  <c r="R372" i="1"/>
  <c r="Q372" i="1"/>
  <c r="P372" i="1"/>
  <c r="O372" i="1"/>
  <c r="N372" i="1"/>
  <c r="M372" i="1"/>
  <c r="T371" i="1"/>
  <c r="S371" i="1"/>
  <c r="R371" i="1"/>
  <c r="Q371" i="1"/>
  <c r="P371" i="1"/>
  <c r="O371" i="1"/>
  <c r="N371" i="1"/>
  <c r="M371" i="1"/>
  <c r="T370" i="1"/>
  <c r="S370" i="1"/>
  <c r="R370" i="1"/>
  <c r="Q370" i="1"/>
  <c r="P370" i="1"/>
  <c r="O370" i="1"/>
  <c r="N370" i="1"/>
  <c r="M370" i="1"/>
  <c r="T369" i="1"/>
  <c r="S369" i="1"/>
  <c r="R369" i="1"/>
  <c r="Q369" i="1"/>
  <c r="P369" i="1"/>
  <c r="O369" i="1"/>
  <c r="N369" i="1"/>
  <c r="M369" i="1"/>
  <c r="T368" i="1"/>
  <c r="S368" i="1"/>
  <c r="R368" i="1"/>
  <c r="Q368" i="1"/>
  <c r="P368" i="1"/>
  <c r="O368" i="1"/>
  <c r="N368" i="1"/>
  <c r="M368" i="1"/>
  <c r="T367" i="1"/>
  <c r="S367" i="1"/>
  <c r="R367" i="1"/>
  <c r="Q367" i="1"/>
  <c r="P367" i="1"/>
  <c r="O367" i="1"/>
  <c r="N367" i="1"/>
  <c r="M367" i="1"/>
  <c r="T366" i="1"/>
  <c r="S366" i="1"/>
  <c r="R366" i="1"/>
  <c r="Q366" i="1"/>
  <c r="P366" i="1"/>
  <c r="O366" i="1"/>
  <c r="N366" i="1"/>
  <c r="M366" i="1"/>
  <c r="T365" i="1"/>
  <c r="S365" i="1"/>
  <c r="R365" i="1"/>
  <c r="Q365" i="1"/>
  <c r="P365" i="1"/>
  <c r="O365" i="1"/>
  <c r="N365" i="1"/>
  <c r="M365" i="1"/>
  <c r="T364" i="1"/>
  <c r="S364" i="1"/>
  <c r="R364" i="1"/>
  <c r="Q364" i="1"/>
  <c r="P364" i="1"/>
  <c r="O364" i="1"/>
  <c r="N364" i="1"/>
  <c r="M364" i="1"/>
  <c r="T363" i="1"/>
  <c r="S363" i="1"/>
  <c r="R363" i="1"/>
  <c r="Q363" i="1"/>
  <c r="P363" i="1"/>
  <c r="O363" i="1"/>
  <c r="N363" i="1"/>
  <c r="M363" i="1"/>
  <c r="T362" i="1"/>
  <c r="S362" i="1"/>
  <c r="R362" i="1"/>
  <c r="Q362" i="1"/>
  <c r="P362" i="1"/>
  <c r="O362" i="1"/>
  <c r="N362" i="1"/>
  <c r="M362" i="1"/>
  <c r="T361" i="1"/>
  <c r="S361" i="1"/>
  <c r="R361" i="1"/>
  <c r="Q361" i="1"/>
  <c r="P361" i="1"/>
  <c r="O361" i="1"/>
  <c r="N361" i="1"/>
  <c r="M361" i="1"/>
  <c r="T360" i="1"/>
  <c r="S360" i="1"/>
  <c r="R360" i="1"/>
  <c r="Q360" i="1"/>
  <c r="P360" i="1"/>
  <c r="O360" i="1"/>
  <c r="N360" i="1"/>
  <c r="M360" i="1"/>
  <c r="T359" i="1"/>
  <c r="S359" i="1"/>
  <c r="R359" i="1"/>
  <c r="Q359" i="1"/>
  <c r="P359" i="1"/>
  <c r="O359" i="1"/>
  <c r="N359" i="1"/>
  <c r="M359" i="1"/>
  <c r="T358" i="1"/>
  <c r="S358" i="1"/>
  <c r="R358" i="1"/>
  <c r="Q358" i="1"/>
  <c r="P358" i="1"/>
  <c r="O358" i="1"/>
  <c r="N358" i="1"/>
  <c r="M358" i="1"/>
  <c r="T357" i="1"/>
  <c r="S357" i="1"/>
  <c r="R357" i="1"/>
  <c r="Q357" i="1"/>
  <c r="P357" i="1"/>
  <c r="O357" i="1"/>
  <c r="N357" i="1"/>
  <c r="M357" i="1"/>
  <c r="T356" i="1"/>
  <c r="S356" i="1"/>
  <c r="R356" i="1"/>
  <c r="Q356" i="1"/>
  <c r="P356" i="1"/>
  <c r="O356" i="1"/>
  <c r="N356" i="1"/>
  <c r="M356" i="1"/>
  <c r="T355" i="1"/>
  <c r="S355" i="1"/>
  <c r="R355" i="1"/>
  <c r="Q355" i="1"/>
  <c r="P355" i="1"/>
  <c r="O355" i="1"/>
  <c r="N355" i="1"/>
  <c r="M355" i="1"/>
  <c r="T354" i="1"/>
  <c r="S354" i="1"/>
  <c r="R354" i="1"/>
  <c r="Q354" i="1"/>
  <c r="P354" i="1"/>
  <c r="O354" i="1"/>
  <c r="N354" i="1"/>
  <c r="M354" i="1"/>
  <c r="T353" i="1"/>
  <c r="S353" i="1"/>
  <c r="R353" i="1"/>
  <c r="Q353" i="1"/>
  <c r="P353" i="1"/>
  <c r="O353" i="1"/>
  <c r="N353" i="1"/>
  <c r="M353" i="1"/>
  <c r="T352" i="1"/>
  <c r="S352" i="1"/>
  <c r="R352" i="1"/>
  <c r="Q352" i="1"/>
  <c r="P352" i="1"/>
  <c r="O352" i="1"/>
  <c r="N352" i="1"/>
  <c r="M352" i="1"/>
  <c r="T351" i="1"/>
  <c r="S351" i="1"/>
  <c r="R351" i="1"/>
  <c r="Q351" i="1"/>
  <c r="P351" i="1"/>
  <c r="O351" i="1"/>
  <c r="N351" i="1"/>
  <c r="M351" i="1"/>
  <c r="T350" i="1"/>
  <c r="S350" i="1"/>
  <c r="R350" i="1"/>
  <c r="Q350" i="1"/>
  <c r="P350" i="1"/>
  <c r="O350" i="1"/>
  <c r="N350" i="1"/>
  <c r="M350" i="1"/>
  <c r="T349" i="1"/>
  <c r="S349" i="1"/>
  <c r="R349" i="1"/>
  <c r="Q349" i="1"/>
  <c r="P349" i="1"/>
  <c r="O349" i="1"/>
  <c r="N349" i="1"/>
  <c r="M349" i="1"/>
  <c r="T348" i="1"/>
  <c r="S348" i="1"/>
  <c r="R348" i="1"/>
  <c r="Q348" i="1"/>
  <c r="P348" i="1"/>
  <c r="O348" i="1"/>
  <c r="N348" i="1"/>
  <c r="M348" i="1"/>
  <c r="T347" i="1"/>
  <c r="S347" i="1"/>
  <c r="R347" i="1"/>
  <c r="Q347" i="1"/>
  <c r="P347" i="1"/>
  <c r="O347" i="1"/>
  <c r="N347" i="1"/>
  <c r="M347" i="1"/>
  <c r="T346" i="1"/>
  <c r="S346" i="1"/>
  <c r="R346" i="1"/>
  <c r="Q346" i="1"/>
  <c r="P346" i="1"/>
  <c r="O346" i="1"/>
  <c r="N346" i="1"/>
  <c r="M346" i="1"/>
  <c r="T345" i="1"/>
  <c r="S345" i="1"/>
  <c r="R345" i="1"/>
  <c r="Q345" i="1"/>
  <c r="P345" i="1"/>
  <c r="O345" i="1"/>
  <c r="N345" i="1"/>
  <c r="M345" i="1"/>
  <c r="T344" i="1"/>
  <c r="S344" i="1"/>
  <c r="R344" i="1"/>
  <c r="Q344" i="1"/>
  <c r="P344" i="1"/>
  <c r="O344" i="1"/>
  <c r="N344" i="1"/>
  <c r="M344" i="1"/>
  <c r="T343" i="1"/>
  <c r="S343" i="1"/>
  <c r="R343" i="1"/>
  <c r="Q343" i="1"/>
  <c r="P343" i="1"/>
  <c r="O343" i="1"/>
  <c r="N343" i="1"/>
  <c r="M343" i="1"/>
  <c r="T342" i="1"/>
  <c r="S342" i="1"/>
  <c r="R342" i="1"/>
  <c r="Q342" i="1"/>
  <c r="P342" i="1"/>
  <c r="O342" i="1"/>
  <c r="N342" i="1"/>
  <c r="M342" i="1"/>
  <c r="T341" i="1"/>
  <c r="S341" i="1"/>
  <c r="R341" i="1"/>
  <c r="Q341" i="1"/>
  <c r="P341" i="1"/>
  <c r="O341" i="1"/>
  <c r="N341" i="1"/>
  <c r="M341" i="1"/>
  <c r="T340" i="1"/>
  <c r="S340" i="1"/>
  <c r="R340" i="1"/>
  <c r="Q340" i="1"/>
  <c r="P340" i="1"/>
  <c r="O340" i="1"/>
  <c r="N340" i="1"/>
  <c r="M340" i="1"/>
  <c r="T339" i="1"/>
  <c r="S339" i="1"/>
  <c r="R339" i="1"/>
  <c r="Q339" i="1"/>
  <c r="P339" i="1"/>
  <c r="O339" i="1"/>
  <c r="N339" i="1"/>
  <c r="M339" i="1"/>
  <c r="T338" i="1"/>
  <c r="S338" i="1"/>
  <c r="R338" i="1"/>
  <c r="Q338" i="1"/>
  <c r="P338" i="1"/>
  <c r="O338" i="1"/>
  <c r="N338" i="1"/>
  <c r="M338" i="1"/>
  <c r="T337" i="1"/>
  <c r="S337" i="1"/>
  <c r="R337" i="1"/>
  <c r="Q337" i="1"/>
  <c r="P337" i="1"/>
  <c r="O337" i="1"/>
  <c r="N337" i="1"/>
  <c r="M337" i="1"/>
  <c r="T336" i="1"/>
  <c r="S336" i="1"/>
  <c r="R336" i="1"/>
  <c r="Q336" i="1"/>
  <c r="P336" i="1"/>
  <c r="O336" i="1"/>
  <c r="N336" i="1"/>
  <c r="M336" i="1"/>
  <c r="T335" i="1"/>
  <c r="S335" i="1"/>
  <c r="R335" i="1"/>
  <c r="Q335" i="1"/>
  <c r="P335" i="1"/>
  <c r="O335" i="1"/>
  <c r="N335" i="1"/>
  <c r="M335" i="1"/>
  <c r="T334" i="1"/>
  <c r="S334" i="1"/>
  <c r="R334" i="1"/>
  <c r="Q334" i="1"/>
  <c r="P334" i="1"/>
  <c r="O334" i="1"/>
  <c r="N334" i="1"/>
  <c r="M334" i="1"/>
  <c r="T333" i="1"/>
  <c r="S333" i="1"/>
  <c r="R333" i="1"/>
  <c r="Q333" i="1"/>
  <c r="P333" i="1"/>
  <c r="O333" i="1"/>
  <c r="N333" i="1"/>
  <c r="M333" i="1"/>
  <c r="T332" i="1"/>
  <c r="S332" i="1"/>
  <c r="R332" i="1"/>
  <c r="Q332" i="1"/>
  <c r="P332" i="1"/>
  <c r="O332" i="1"/>
  <c r="N332" i="1"/>
  <c r="M332" i="1"/>
  <c r="T331" i="1"/>
  <c r="S331" i="1"/>
  <c r="R331" i="1"/>
  <c r="Q331" i="1"/>
  <c r="P331" i="1"/>
  <c r="O331" i="1"/>
  <c r="N331" i="1"/>
  <c r="M331" i="1"/>
  <c r="T330" i="1"/>
  <c r="S330" i="1"/>
  <c r="R330" i="1"/>
  <c r="Q330" i="1"/>
  <c r="P330" i="1"/>
  <c r="O330" i="1"/>
  <c r="N330" i="1"/>
  <c r="M330" i="1"/>
  <c r="T329" i="1"/>
  <c r="S329" i="1"/>
  <c r="R329" i="1"/>
  <c r="Q329" i="1"/>
  <c r="P329" i="1"/>
  <c r="O329" i="1"/>
  <c r="N329" i="1"/>
  <c r="M329" i="1"/>
  <c r="T328" i="1"/>
  <c r="S328" i="1"/>
  <c r="R328" i="1"/>
  <c r="Q328" i="1"/>
  <c r="P328" i="1"/>
  <c r="O328" i="1"/>
  <c r="N328" i="1"/>
  <c r="M328" i="1"/>
  <c r="T327" i="1"/>
  <c r="S327" i="1"/>
  <c r="R327" i="1"/>
  <c r="Q327" i="1"/>
  <c r="P327" i="1"/>
  <c r="O327" i="1"/>
  <c r="N327" i="1"/>
  <c r="M327" i="1"/>
  <c r="T326" i="1"/>
  <c r="S326" i="1"/>
  <c r="R326" i="1"/>
  <c r="Q326" i="1"/>
  <c r="P326" i="1"/>
  <c r="O326" i="1"/>
  <c r="N326" i="1"/>
  <c r="M326" i="1"/>
  <c r="T325" i="1"/>
  <c r="S325" i="1"/>
  <c r="R325" i="1"/>
  <c r="Q325" i="1"/>
  <c r="P325" i="1"/>
  <c r="O325" i="1"/>
  <c r="N325" i="1"/>
  <c r="M325" i="1"/>
  <c r="T324" i="1"/>
  <c r="S324" i="1"/>
  <c r="R324" i="1"/>
  <c r="Q324" i="1"/>
  <c r="P324" i="1"/>
  <c r="O324" i="1"/>
  <c r="N324" i="1"/>
  <c r="M324" i="1"/>
  <c r="T323" i="1"/>
  <c r="S323" i="1"/>
  <c r="R323" i="1"/>
  <c r="Q323" i="1"/>
  <c r="P323" i="1"/>
  <c r="O323" i="1"/>
  <c r="N323" i="1"/>
  <c r="M323" i="1"/>
  <c r="T322" i="1"/>
  <c r="S322" i="1"/>
  <c r="R322" i="1"/>
  <c r="Q322" i="1"/>
  <c r="P322" i="1"/>
  <c r="O322" i="1"/>
  <c r="N322" i="1"/>
  <c r="M322" i="1"/>
  <c r="T321" i="1"/>
  <c r="S321" i="1"/>
  <c r="R321" i="1"/>
  <c r="Q321" i="1"/>
  <c r="P321" i="1"/>
  <c r="O321" i="1"/>
  <c r="N321" i="1"/>
  <c r="M321" i="1"/>
  <c r="T320" i="1"/>
  <c r="S320" i="1"/>
  <c r="R320" i="1"/>
  <c r="Q320" i="1"/>
  <c r="P320" i="1"/>
  <c r="O320" i="1"/>
  <c r="N320" i="1"/>
  <c r="M320" i="1"/>
  <c r="T319" i="1"/>
  <c r="S319" i="1"/>
  <c r="R319" i="1"/>
  <c r="Q319" i="1"/>
  <c r="P319" i="1"/>
  <c r="O319" i="1"/>
  <c r="N319" i="1"/>
  <c r="M319" i="1"/>
  <c r="T318" i="1"/>
  <c r="S318" i="1"/>
  <c r="R318" i="1"/>
  <c r="Q318" i="1"/>
  <c r="P318" i="1"/>
  <c r="O318" i="1"/>
  <c r="N318" i="1"/>
  <c r="M318" i="1"/>
  <c r="T317" i="1"/>
  <c r="S317" i="1"/>
  <c r="R317" i="1"/>
  <c r="Q317" i="1"/>
  <c r="P317" i="1"/>
  <c r="O317" i="1"/>
  <c r="N317" i="1"/>
  <c r="M317" i="1"/>
  <c r="T316" i="1"/>
  <c r="S316" i="1"/>
  <c r="R316" i="1"/>
  <c r="Q316" i="1"/>
  <c r="P316" i="1"/>
  <c r="O316" i="1"/>
  <c r="N316" i="1"/>
  <c r="M316" i="1"/>
  <c r="T315" i="1"/>
  <c r="S315" i="1"/>
  <c r="R315" i="1"/>
  <c r="Q315" i="1"/>
  <c r="P315" i="1"/>
  <c r="O315" i="1"/>
  <c r="N315" i="1"/>
  <c r="M315" i="1"/>
  <c r="T314" i="1"/>
  <c r="S314" i="1"/>
  <c r="R314" i="1"/>
  <c r="Q314" i="1"/>
  <c r="P314" i="1"/>
  <c r="O314" i="1"/>
  <c r="N314" i="1"/>
  <c r="M314" i="1"/>
  <c r="T313" i="1"/>
  <c r="S313" i="1"/>
  <c r="R313" i="1"/>
  <c r="Q313" i="1"/>
  <c r="P313" i="1"/>
  <c r="O313" i="1"/>
  <c r="N313" i="1"/>
  <c r="M313" i="1"/>
  <c r="T312" i="1"/>
  <c r="S312" i="1"/>
  <c r="R312" i="1"/>
  <c r="Q312" i="1"/>
  <c r="P312" i="1"/>
  <c r="O312" i="1"/>
  <c r="N312" i="1"/>
  <c r="M312" i="1"/>
  <c r="T311" i="1"/>
  <c r="S311" i="1"/>
  <c r="R311" i="1"/>
  <c r="Q311" i="1"/>
  <c r="P311" i="1"/>
  <c r="O311" i="1"/>
  <c r="N311" i="1"/>
  <c r="M311" i="1"/>
  <c r="T310" i="1"/>
  <c r="S310" i="1"/>
  <c r="R310" i="1"/>
  <c r="Q310" i="1"/>
  <c r="P310" i="1"/>
  <c r="O310" i="1"/>
  <c r="N310" i="1"/>
  <c r="M310" i="1"/>
  <c r="T309" i="1"/>
  <c r="S309" i="1"/>
  <c r="R309" i="1"/>
  <c r="Q309" i="1"/>
  <c r="P309" i="1"/>
  <c r="O309" i="1"/>
  <c r="N309" i="1"/>
  <c r="M309" i="1"/>
  <c r="T308" i="1"/>
  <c r="S308" i="1"/>
  <c r="R308" i="1"/>
  <c r="Q308" i="1"/>
  <c r="P308" i="1"/>
  <c r="O308" i="1"/>
  <c r="N308" i="1"/>
  <c r="M308" i="1"/>
  <c r="T307" i="1"/>
  <c r="S307" i="1"/>
  <c r="R307" i="1"/>
  <c r="Q307" i="1"/>
  <c r="P307" i="1"/>
  <c r="O307" i="1"/>
  <c r="M307" i="1"/>
  <c r="N307" i="1" s="1"/>
  <c r="T306" i="1"/>
  <c r="S306" i="1"/>
  <c r="R306" i="1"/>
  <c r="Q306" i="1"/>
  <c r="P306" i="1"/>
  <c r="O306" i="1"/>
  <c r="M306" i="1"/>
  <c r="N306" i="1" s="1"/>
  <c r="T305" i="1"/>
  <c r="S305" i="1"/>
  <c r="R305" i="1"/>
  <c r="Q305" i="1"/>
  <c r="P305" i="1"/>
  <c r="O305" i="1"/>
  <c r="M305" i="1"/>
  <c r="N305" i="1" s="1"/>
  <c r="T304" i="1"/>
  <c r="S304" i="1"/>
  <c r="R304" i="1"/>
  <c r="Q304" i="1"/>
  <c r="P304" i="1"/>
  <c r="O304" i="1"/>
  <c r="M304" i="1"/>
  <c r="N304" i="1" s="1"/>
  <c r="T303" i="1"/>
  <c r="S303" i="1"/>
  <c r="R303" i="1"/>
  <c r="Q303" i="1"/>
  <c r="P303" i="1"/>
  <c r="O303" i="1"/>
  <c r="M303" i="1"/>
  <c r="N303" i="1" s="1"/>
  <c r="T302" i="1"/>
  <c r="S302" i="1"/>
  <c r="R302" i="1"/>
  <c r="Q302" i="1"/>
  <c r="P302" i="1"/>
  <c r="O302" i="1"/>
  <c r="M302" i="1"/>
  <c r="N302" i="1" s="1"/>
  <c r="T301" i="1"/>
  <c r="S301" i="1"/>
  <c r="R301" i="1"/>
  <c r="Q301" i="1"/>
  <c r="P301" i="1"/>
  <c r="O301" i="1"/>
  <c r="N301" i="1"/>
  <c r="M301" i="1"/>
  <c r="T300" i="1"/>
  <c r="S300" i="1"/>
  <c r="R300" i="1"/>
  <c r="Q300" i="1"/>
  <c r="P300" i="1"/>
  <c r="O300" i="1"/>
  <c r="M300" i="1"/>
  <c r="N300" i="1" s="1"/>
  <c r="T299" i="1"/>
  <c r="S299" i="1"/>
  <c r="R299" i="1"/>
  <c r="Q299" i="1"/>
  <c r="P299" i="1"/>
  <c r="O299" i="1"/>
  <c r="M299" i="1"/>
  <c r="N299" i="1" s="1"/>
  <c r="T298" i="1"/>
  <c r="S298" i="1"/>
  <c r="R298" i="1"/>
  <c r="Q298" i="1"/>
  <c r="P298" i="1"/>
  <c r="O298" i="1"/>
  <c r="N298" i="1"/>
  <c r="M298" i="1"/>
  <c r="T297" i="1"/>
  <c r="S297" i="1"/>
  <c r="R297" i="1"/>
  <c r="Q297" i="1"/>
  <c r="P297" i="1"/>
  <c r="O297" i="1"/>
  <c r="N297" i="1"/>
  <c r="M297" i="1"/>
  <c r="T296" i="1"/>
  <c r="S296" i="1"/>
  <c r="R296" i="1"/>
  <c r="Q296" i="1"/>
  <c r="P296" i="1"/>
  <c r="O296" i="1"/>
  <c r="N296" i="1"/>
  <c r="M296" i="1"/>
  <c r="T295" i="1"/>
  <c r="S295" i="1"/>
  <c r="R295" i="1"/>
  <c r="Q295" i="1"/>
  <c r="P295" i="1"/>
  <c r="O295" i="1"/>
  <c r="N295" i="1"/>
  <c r="M295" i="1"/>
  <c r="T294" i="1"/>
  <c r="S294" i="1"/>
  <c r="R294" i="1"/>
  <c r="Q294" i="1"/>
  <c r="P294" i="1"/>
  <c r="O294" i="1"/>
  <c r="N294" i="1"/>
  <c r="M294" i="1"/>
  <c r="T293" i="1"/>
  <c r="S293" i="1"/>
  <c r="R293" i="1"/>
  <c r="Q293" i="1"/>
  <c r="P293" i="1"/>
  <c r="O293" i="1"/>
  <c r="N293" i="1"/>
  <c r="M293" i="1"/>
  <c r="T292" i="1"/>
  <c r="S292" i="1"/>
  <c r="R292" i="1"/>
  <c r="Q292" i="1"/>
  <c r="P292" i="1"/>
  <c r="O292" i="1"/>
  <c r="M292" i="1"/>
  <c r="N292" i="1" s="1"/>
  <c r="T291" i="1"/>
  <c r="S291" i="1"/>
  <c r="R291" i="1"/>
  <c r="Q291" i="1"/>
  <c r="P291" i="1"/>
  <c r="O291" i="1"/>
  <c r="N291" i="1"/>
  <c r="M291" i="1"/>
  <c r="T290" i="1"/>
  <c r="S290" i="1"/>
  <c r="R290" i="1"/>
  <c r="Q290" i="1"/>
  <c r="P290" i="1"/>
  <c r="O290" i="1"/>
  <c r="N290" i="1"/>
  <c r="M290" i="1"/>
  <c r="T289" i="1"/>
  <c r="S289" i="1"/>
  <c r="R289" i="1"/>
  <c r="Q289" i="1"/>
  <c r="P289" i="1"/>
  <c r="O289" i="1"/>
  <c r="N289" i="1"/>
  <c r="M289" i="1"/>
  <c r="T288" i="1"/>
  <c r="S288" i="1"/>
  <c r="R288" i="1"/>
  <c r="Q288" i="1"/>
  <c r="P288" i="1"/>
  <c r="O288" i="1"/>
  <c r="N288" i="1"/>
  <c r="M288" i="1"/>
  <c r="T287" i="1"/>
  <c r="S287" i="1"/>
  <c r="R287" i="1"/>
  <c r="Q287" i="1"/>
  <c r="P287" i="1"/>
  <c r="O287" i="1"/>
  <c r="M287" i="1"/>
  <c r="N287" i="1" s="1"/>
  <c r="T286" i="1"/>
  <c r="S286" i="1"/>
  <c r="R286" i="1"/>
  <c r="Q286" i="1"/>
  <c r="P286" i="1"/>
  <c r="O286" i="1"/>
  <c r="M286" i="1"/>
  <c r="N286" i="1" s="1"/>
  <c r="T285" i="1"/>
  <c r="S285" i="1"/>
  <c r="R285" i="1"/>
  <c r="Q285" i="1"/>
  <c r="P285" i="1"/>
  <c r="O285" i="1"/>
  <c r="M285" i="1"/>
  <c r="N285" i="1" s="1"/>
  <c r="T284" i="1"/>
  <c r="S284" i="1"/>
  <c r="R284" i="1"/>
  <c r="Q284" i="1"/>
  <c r="P284" i="1"/>
  <c r="O284" i="1"/>
  <c r="M284" i="1"/>
  <c r="N284" i="1" s="1"/>
  <c r="T283" i="1"/>
  <c r="S283" i="1"/>
  <c r="R283" i="1"/>
  <c r="Q283" i="1"/>
  <c r="P283" i="1"/>
  <c r="O283" i="1"/>
  <c r="M283" i="1"/>
  <c r="N283" i="1" s="1"/>
  <c r="T282" i="1"/>
  <c r="S282" i="1"/>
  <c r="R282" i="1"/>
  <c r="Q282" i="1"/>
  <c r="P282" i="1"/>
  <c r="O282" i="1"/>
  <c r="M282" i="1"/>
  <c r="N282" i="1" s="1"/>
  <c r="T281" i="1"/>
  <c r="S281" i="1"/>
  <c r="R281" i="1"/>
  <c r="Q281" i="1"/>
  <c r="P281" i="1"/>
  <c r="O281" i="1"/>
  <c r="M281" i="1"/>
  <c r="N281" i="1" s="1"/>
  <c r="T280" i="1"/>
  <c r="S280" i="1"/>
  <c r="R280" i="1"/>
  <c r="Q280" i="1"/>
  <c r="P280" i="1"/>
  <c r="O280" i="1"/>
  <c r="M280" i="1"/>
  <c r="N280" i="1" s="1"/>
  <c r="T279" i="1"/>
  <c r="S279" i="1"/>
  <c r="R279" i="1"/>
  <c r="Q279" i="1"/>
  <c r="P279" i="1"/>
  <c r="O279" i="1"/>
  <c r="M279" i="1"/>
  <c r="N279" i="1" s="1"/>
  <c r="T278" i="1"/>
  <c r="S278" i="1"/>
  <c r="R278" i="1"/>
  <c r="Q278" i="1"/>
  <c r="P278" i="1"/>
  <c r="O278" i="1"/>
  <c r="M278" i="1"/>
  <c r="N278" i="1" s="1"/>
  <c r="T277" i="1"/>
  <c r="S277" i="1"/>
  <c r="R277" i="1"/>
  <c r="Q277" i="1"/>
  <c r="P277" i="1"/>
  <c r="O277" i="1"/>
  <c r="M277" i="1"/>
  <c r="N277" i="1" s="1"/>
  <c r="T276" i="1"/>
  <c r="S276" i="1"/>
  <c r="R276" i="1"/>
  <c r="Q276" i="1"/>
  <c r="P276" i="1"/>
  <c r="O276" i="1"/>
  <c r="M276" i="1"/>
  <c r="N276" i="1" s="1"/>
  <c r="T275" i="1"/>
  <c r="S275" i="1"/>
  <c r="R275" i="1"/>
  <c r="Q275" i="1"/>
  <c r="P275" i="1"/>
  <c r="O275" i="1"/>
  <c r="M275" i="1"/>
  <c r="N275" i="1" s="1"/>
  <c r="T274" i="1"/>
  <c r="S274" i="1"/>
  <c r="R274" i="1"/>
  <c r="Q274" i="1"/>
  <c r="P274" i="1"/>
  <c r="O274" i="1"/>
  <c r="M274" i="1"/>
  <c r="N274" i="1" s="1"/>
  <c r="T273" i="1"/>
  <c r="S273" i="1"/>
  <c r="R273" i="1"/>
  <c r="Q273" i="1"/>
  <c r="P273" i="1"/>
  <c r="O273" i="1"/>
  <c r="M273" i="1"/>
  <c r="N273" i="1" s="1"/>
  <c r="T272" i="1"/>
  <c r="S272" i="1"/>
  <c r="R272" i="1"/>
  <c r="Q272" i="1"/>
  <c r="P272" i="1"/>
  <c r="O272" i="1"/>
  <c r="M272" i="1"/>
  <c r="N272" i="1" s="1"/>
  <c r="T271" i="1"/>
  <c r="S271" i="1"/>
  <c r="R271" i="1"/>
  <c r="Q271" i="1"/>
  <c r="P271" i="1"/>
  <c r="O271" i="1"/>
  <c r="M271" i="1"/>
  <c r="N271" i="1" s="1"/>
  <c r="T270" i="1"/>
  <c r="S270" i="1"/>
  <c r="R270" i="1"/>
  <c r="Q270" i="1"/>
  <c r="P270" i="1"/>
  <c r="O270" i="1"/>
  <c r="M270" i="1"/>
  <c r="N270" i="1" s="1"/>
  <c r="T269" i="1"/>
  <c r="S269" i="1"/>
  <c r="R269" i="1"/>
  <c r="Q269" i="1"/>
  <c r="P269" i="1"/>
  <c r="O269" i="1"/>
  <c r="M269" i="1"/>
  <c r="N269" i="1" s="1"/>
  <c r="T268" i="1"/>
  <c r="S268" i="1"/>
  <c r="R268" i="1"/>
  <c r="Q268" i="1"/>
  <c r="P268" i="1"/>
  <c r="O268" i="1"/>
  <c r="M268" i="1"/>
  <c r="N268" i="1" s="1"/>
  <c r="T267" i="1"/>
  <c r="S267" i="1"/>
  <c r="R267" i="1"/>
  <c r="Q267" i="1"/>
  <c r="P267" i="1"/>
  <c r="O267" i="1"/>
  <c r="M267" i="1"/>
  <c r="N267" i="1" s="1"/>
  <c r="T266" i="1"/>
  <c r="S266" i="1"/>
  <c r="R266" i="1"/>
  <c r="Q266" i="1"/>
  <c r="P266" i="1"/>
  <c r="O266" i="1"/>
  <c r="N266" i="1"/>
  <c r="M266" i="1"/>
  <c r="T265" i="1"/>
  <c r="S265" i="1"/>
  <c r="R265" i="1"/>
  <c r="Q265" i="1"/>
  <c r="P265" i="1"/>
  <c r="O265" i="1"/>
  <c r="N265" i="1"/>
  <c r="M265" i="1"/>
  <c r="T264" i="1"/>
  <c r="S264" i="1"/>
  <c r="R264" i="1"/>
  <c r="Q264" i="1"/>
  <c r="P264" i="1"/>
  <c r="O264" i="1"/>
  <c r="N264" i="1"/>
  <c r="M264" i="1"/>
  <c r="T263" i="1"/>
  <c r="S263" i="1"/>
  <c r="R263" i="1"/>
  <c r="Q263" i="1"/>
  <c r="P263" i="1"/>
  <c r="O263" i="1"/>
  <c r="N263" i="1"/>
  <c r="M263" i="1"/>
  <c r="T262" i="1"/>
  <c r="S262" i="1"/>
  <c r="R262" i="1"/>
  <c r="Q262" i="1"/>
  <c r="P262" i="1"/>
  <c r="O262" i="1"/>
  <c r="N262" i="1"/>
  <c r="M262" i="1"/>
  <c r="T261" i="1"/>
  <c r="S261" i="1"/>
  <c r="R261" i="1"/>
  <c r="Q261" i="1"/>
  <c r="P261" i="1"/>
  <c r="O261" i="1"/>
  <c r="N261" i="1"/>
  <c r="M261" i="1"/>
  <c r="T260" i="1"/>
  <c r="S260" i="1"/>
  <c r="R260" i="1"/>
  <c r="Q260" i="1"/>
  <c r="P260" i="1"/>
  <c r="O260" i="1"/>
  <c r="N260" i="1"/>
  <c r="M260" i="1"/>
  <c r="T259" i="1"/>
  <c r="S259" i="1"/>
  <c r="R259" i="1"/>
  <c r="Q259" i="1"/>
  <c r="P259" i="1"/>
  <c r="O259" i="1"/>
  <c r="N259" i="1"/>
  <c r="M259" i="1"/>
  <c r="T258" i="1"/>
  <c r="S258" i="1"/>
  <c r="R258" i="1"/>
  <c r="Q258" i="1"/>
  <c r="P258" i="1"/>
  <c r="O258" i="1"/>
  <c r="N258" i="1"/>
  <c r="M258" i="1"/>
  <c r="T257" i="1"/>
  <c r="S257" i="1"/>
  <c r="R257" i="1"/>
  <c r="Q257" i="1"/>
  <c r="P257" i="1"/>
  <c r="O257" i="1"/>
  <c r="N257" i="1"/>
  <c r="M257" i="1"/>
  <c r="T256" i="1"/>
  <c r="S256" i="1"/>
  <c r="R256" i="1"/>
  <c r="Q256" i="1"/>
  <c r="P256" i="1"/>
  <c r="O256" i="1"/>
  <c r="N256" i="1"/>
  <c r="M256" i="1"/>
  <c r="T255" i="1"/>
  <c r="S255" i="1"/>
  <c r="R255" i="1"/>
  <c r="Q255" i="1"/>
  <c r="P255" i="1"/>
  <c r="O255" i="1"/>
  <c r="N255" i="1"/>
  <c r="M255" i="1"/>
  <c r="T254" i="1"/>
  <c r="S254" i="1"/>
  <c r="R254" i="1"/>
  <c r="Q254" i="1"/>
  <c r="P254" i="1"/>
  <c r="O254" i="1"/>
  <c r="N254" i="1"/>
  <c r="M254" i="1"/>
  <c r="T253" i="1"/>
  <c r="S253" i="1"/>
  <c r="R253" i="1"/>
  <c r="Q253" i="1"/>
  <c r="P253" i="1"/>
  <c r="O253" i="1"/>
  <c r="N253" i="1"/>
  <c r="M253" i="1"/>
  <c r="T252" i="1"/>
  <c r="S252" i="1"/>
  <c r="R252" i="1"/>
  <c r="Q252" i="1"/>
  <c r="P252" i="1"/>
  <c r="O252" i="1"/>
  <c r="N252" i="1"/>
  <c r="M252" i="1"/>
  <c r="T251" i="1"/>
  <c r="S251" i="1"/>
  <c r="R251" i="1"/>
  <c r="Q251" i="1"/>
  <c r="P251" i="1"/>
  <c r="O251" i="1"/>
  <c r="N251" i="1"/>
  <c r="M251" i="1"/>
  <c r="T250" i="1"/>
  <c r="S250" i="1"/>
  <c r="R250" i="1"/>
  <c r="Q250" i="1"/>
  <c r="P250" i="1"/>
  <c r="O250" i="1"/>
  <c r="N250" i="1"/>
  <c r="M250" i="1"/>
  <c r="T249" i="1"/>
  <c r="S249" i="1"/>
  <c r="R249" i="1"/>
  <c r="Q249" i="1"/>
  <c r="P249" i="1"/>
  <c r="O249" i="1"/>
  <c r="N249" i="1"/>
  <c r="M249" i="1"/>
  <c r="T248" i="1"/>
  <c r="S248" i="1"/>
  <c r="R248" i="1"/>
  <c r="Q248" i="1"/>
  <c r="P248" i="1"/>
  <c r="O248" i="1"/>
  <c r="N248" i="1"/>
  <c r="M248" i="1"/>
  <c r="T247" i="1"/>
  <c r="S247" i="1"/>
  <c r="R247" i="1"/>
  <c r="Q247" i="1"/>
  <c r="P247" i="1"/>
  <c r="O247" i="1"/>
  <c r="N247" i="1"/>
  <c r="M247" i="1"/>
  <c r="T246" i="1"/>
  <c r="S246" i="1"/>
  <c r="R246" i="1"/>
  <c r="Q246" i="1"/>
  <c r="P246" i="1"/>
  <c r="O246" i="1"/>
  <c r="N246" i="1"/>
  <c r="M246" i="1"/>
  <c r="T245" i="1"/>
  <c r="S245" i="1"/>
  <c r="R245" i="1"/>
  <c r="Q245" i="1"/>
  <c r="P245" i="1"/>
  <c r="O245" i="1"/>
  <c r="N245" i="1"/>
  <c r="M245" i="1"/>
  <c r="T244" i="1"/>
  <c r="S244" i="1"/>
  <c r="R244" i="1"/>
  <c r="Q244" i="1"/>
  <c r="P244" i="1"/>
  <c r="O244" i="1"/>
  <c r="N244" i="1"/>
  <c r="M244" i="1"/>
  <c r="T243" i="1"/>
  <c r="S243" i="1"/>
  <c r="R243" i="1"/>
  <c r="Q243" i="1"/>
  <c r="P243" i="1"/>
  <c r="O243" i="1"/>
  <c r="N243" i="1"/>
  <c r="M243" i="1"/>
  <c r="T242" i="1"/>
  <c r="S242" i="1"/>
  <c r="R242" i="1"/>
  <c r="Q242" i="1"/>
  <c r="P242" i="1"/>
  <c r="O242" i="1"/>
  <c r="N242" i="1"/>
  <c r="M242" i="1"/>
  <c r="T241" i="1"/>
  <c r="S241" i="1"/>
  <c r="R241" i="1"/>
  <c r="Q241" i="1"/>
  <c r="P241" i="1"/>
  <c r="O241" i="1"/>
  <c r="N241" i="1"/>
  <c r="M241" i="1"/>
  <c r="T240" i="1"/>
  <c r="S240" i="1"/>
  <c r="R240" i="1"/>
  <c r="Q240" i="1"/>
  <c r="P240" i="1"/>
  <c r="O240" i="1"/>
  <c r="N240" i="1"/>
  <c r="M240" i="1"/>
  <c r="T239" i="1"/>
  <c r="S239" i="1"/>
  <c r="R239" i="1"/>
  <c r="Q239" i="1"/>
  <c r="P239" i="1"/>
  <c r="O239" i="1"/>
  <c r="N239" i="1"/>
  <c r="M239" i="1"/>
  <c r="T238" i="1"/>
  <c r="S238" i="1"/>
  <c r="R238" i="1"/>
  <c r="Q238" i="1"/>
  <c r="P238" i="1"/>
  <c r="O238" i="1"/>
  <c r="N238" i="1"/>
  <c r="M238" i="1"/>
  <c r="T237" i="1"/>
  <c r="S237" i="1"/>
  <c r="R237" i="1"/>
  <c r="Q237" i="1"/>
  <c r="P237" i="1"/>
  <c r="O237" i="1"/>
  <c r="N237" i="1"/>
  <c r="M237" i="1"/>
  <c r="T236" i="1"/>
  <c r="S236" i="1"/>
  <c r="R236" i="1"/>
  <c r="Q236" i="1"/>
  <c r="P236" i="1"/>
  <c r="O236" i="1"/>
  <c r="N236" i="1"/>
  <c r="M236" i="1"/>
  <c r="T235" i="1"/>
  <c r="S235" i="1"/>
  <c r="R235" i="1"/>
  <c r="Q235" i="1"/>
  <c r="P235" i="1"/>
  <c r="O235" i="1"/>
  <c r="N235" i="1"/>
  <c r="M235" i="1"/>
  <c r="T234" i="1"/>
  <c r="S234" i="1"/>
  <c r="R234" i="1"/>
  <c r="Q234" i="1"/>
  <c r="P234" i="1"/>
  <c r="O234" i="1"/>
  <c r="N234" i="1"/>
  <c r="M234" i="1"/>
  <c r="T233" i="1"/>
  <c r="S233" i="1"/>
  <c r="R233" i="1"/>
  <c r="Q233" i="1"/>
  <c r="P233" i="1"/>
  <c r="O233" i="1"/>
  <c r="N233" i="1"/>
  <c r="M233" i="1"/>
  <c r="T232" i="1"/>
  <c r="S232" i="1"/>
  <c r="R232" i="1"/>
  <c r="Q232" i="1"/>
  <c r="P232" i="1"/>
  <c r="O232" i="1"/>
  <c r="N232" i="1"/>
  <c r="M232" i="1"/>
  <c r="T231" i="1"/>
  <c r="S231" i="1"/>
  <c r="R231" i="1"/>
  <c r="Q231" i="1"/>
  <c r="P231" i="1"/>
  <c r="O231" i="1"/>
  <c r="N231" i="1"/>
  <c r="M231" i="1"/>
  <c r="T230" i="1"/>
  <c r="S230" i="1"/>
  <c r="R230" i="1"/>
  <c r="Q230" i="1"/>
  <c r="P230" i="1"/>
  <c r="O230" i="1"/>
  <c r="N230" i="1"/>
  <c r="M230" i="1"/>
  <c r="T229" i="1"/>
  <c r="S229" i="1"/>
  <c r="R229" i="1"/>
  <c r="Q229" i="1"/>
  <c r="P229" i="1"/>
  <c r="O229" i="1"/>
  <c r="N229" i="1"/>
  <c r="M229" i="1"/>
  <c r="T228" i="1"/>
  <c r="S228" i="1"/>
  <c r="R228" i="1"/>
  <c r="Q228" i="1"/>
  <c r="P228" i="1"/>
  <c r="O228" i="1"/>
  <c r="N228" i="1"/>
  <c r="M228" i="1"/>
  <c r="T227" i="1"/>
  <c r="S227" i="1"/>
  <c r="R227" i="1"/>
  <c r="Q227" i="1"/>
  <c r="P227" i="1"/>
  <c r="O227" i="1"/>
  <c r="N227" i="1"/>
  <c r="M227" i="1"/>
  <c r="T226" i="1"/>
  <c r="S226" i="1"/>
  <c r="R226" i="1"/>
  <c r="Q226" i="1"/>
  <c r="P226" i="1"/>
  <c r="O226" i="1"/>
  <c r="N226" i="1"/>
  <c r="M226" i="1"/>
  <c r="T225" i="1"/>
  <c r="S225" i="1"/>
  <c r="R225" i="1"/>
  <c r="Q225" i="1"/>
  <c r="P225" i="1"/>
  <c r="O225" i="1"/>
  <c r="N225" i="1"/>
  <c r="M225" i="1"/>
  <c r="T224" i="1"/>
  <c r="S224" i="1"/>
  <c r="R224" i="1"/>
  <c r="Q224" i="1"/>
  <c r="P224" i="1"/>
  <c r="O224" i="1"/>
  <c r="N224" i="1"/>
  <c r="M224" i="1"/>
  <c r="T223" i="1"/>
  <c r="S223" i="1"/>
  <c r="R223" i="1"/>
  <c r="Q223" i="1"/>
  <c r="P223" i="1"/>
  <c r="O223" i="1"/>
  <c r="N223" i="1"/>
  <c r="M223" i="1"/>
  <c r="T222" i="1"/>
  <c r="S222" i="1"/>
  <c r="R222" i="1"/>
  <c r="Q222" i="1"/>
  <c r="P222" i="1"/>
  <c r="O222" i="1"/>
  <c r="N222" i="1"/>
  <c r="M222" i="1"/>
  <c r="T221" i="1"/>
  <c r="S221" i="1"/>
  <c r="R221" i="1"/>
  <c r="Q221" i="1"/>
  <c r="P221" i="1"/>
  <c r="O221" i="1"/>
  <c r="N221" i="1"/>
  <c r="M221" i="1"/>
  <c r="T220" i="1"/>
  <c r="S220" i="1"/>
  <c r="R220" i="1"/>
  <c r="Q220" i="1"/>
  <c r="P220" i="1"/>
  <c r="O220" i="1"/>
  <c r="N220" i="1"/>
  <c r="M220" i="1"/>
  <c r="T219" i="1"/>
  <c r="S219" i="1"/>
  <c r="R219" i="1"/>
  <c r="Q219" i="1"/>
  <c r="P219" i="1"/>
  <c r="O219" i="1"/>
  <c r="N219" i="1"/>
  <c r="M219" i="1"/>
  <c r="T218" i="1"/>
  <c r="S218" i="1"/>
  <c r="R218" i="1"/>
  <c r="Q218" i="1"/>
  <c r="P218" i="1"/>
  <c r="O218" i="1"/>
  <c r="N218" i="1"/>
  <c r="M218" i="1"/>
  <c r="T217" i="1"/>
  <c r="S217" i="1"/>
  <c r="R217" i="1"/>
  <c r="Q217" i="1"/>
  <c r="P217" i="1"/>
  <c r="O217" i="1"/>
  <c r="N217" i="1"/>
  <c r="M217" i="1"/>
  <c r="T216" i="1"/>
  <c r="S216" i="1"/>
  <c r="R216" i="1"/>
  <c r="Q216" i="1"/>
  <c r="P216" i="1"/>
  <c r="O216" i="1"/>
  <c r="N216" i="1"/>
  <c r="M216" i="1"/>
  <c r="T215" i="1"/>
  <c r="S215" i="1"/>
  <c r="R215" i="1"/>
  <c r="Q215" i="1"/>
  <c r="P215" i="1"/>
  <c r="O215" i="1"/>
  <c r="N215" i="1"/>
  <c r="M215" i="1"/>
  <c r="T214" i="1"/>
  <c r="S214" i="1"/>
  <c r="R214" i="1"/>
  <c r="Q214" i="1"/>
  <c r="P214" i="1"/>
  <c r="O214" i="1"/>
  <c r="N214" i="1"/>
  <c r="M214" i="1"/>
  <c r="T213" i="1"/>
  <c r="S213" i="1"/>
  <c r="R213" i="1"/>
  <c r="Q213" i="1"/>
  <c r="P213" i="1"/>
  <c r="O213" i="1"/>
  <c r="N213" i="1"/>
  <c r="M213" i="1"/>
  <c r="T212" i="1"/>
  <c r="S212" i="1"/>
  <c r="R212" i="1"/>
  <c r="Q212" i="1"/>
  <c r="P212" i="1"/>
  <c r="O212" i="1"/>
  <c r="N212" i="1"/>
  <c r="M212" i="1"/>
  <c r="T211" i="1"/>
  <c r="S211" i="1"/>
  <c r="R211" i="1"/>
  <c r="Q211" i="1"/>
  <c r="P211" i="1"/>
  <c r="O211" i="1"/>
  <c r="N211" i="1"/>
  <c r="M211" i="1"/>
  <c r="T210" i="1"/>
  <c r="S210" i="1"/>
  <c r="R210" i="1"/>
  <c r="Q210" i="1"/>
  <c r="P210" i="1"/>
  <c r="O210" i="1"/>
  <c r="N210" i="1"/>
  <c r="M210" i="1"/>
  <c r="T209" i="1"/>
  <c r="S209" i="1"/>
  <c r="R209" i="1"/>
  <c r="Q209" i="1"/>
  <c r="P209" i="1"/>
  <c r="O209" i="1"/>
  <c r="N209" i="1"/>
  <c r="M209" i="1"/>
  <c r="T208" i="1"/>
  <c r="S208" i="1"/>
  <c r="R208" i="1"/>
  <c r="Q208" i="1"/>
  <c r="P208" i="1"/>
  <c r="O208" i="1"/>
  <c r="N208" i="1"/>
  <c r="M208" i="1"/>
  <c r="T207" i="1"/>
  <c r="S207" i="1"/>
  <c r="R207" i="1"/>
  <c r="Q207" i="1"/>
  <c r="P207" i="1"/>
  <c r="O207" i="1"/>
  <c r="N207" i="1"/>
  <c r="M207" i="1"/>
  <c r="T206" i="1"/>
  <c r="S206" i="1"/>
  <c r="R206" i="1"/>
  <c r="Q206" i="1"/>
  <c r="P206" i="1"/>
  <c r="O206" i="1"/>
  <c r="N206" i="1"/>
  <c r="M206" i="1"/>
  <c r="T205" i="1"/>
  <c r="S205" i="1"/>
  <c r="R205" i="1"/>
  <c r="Q205" i="1"/>
  <c r="P205" i="1"/>
  <c r="O205" i="1"/>
  <c r="N205" i="1"/>
  <c r="M205" i="1"/>
  <c r="T204" i="1"/>
  <c r="S204" i="1"/>
  <c r="R204" i="1"/>
  <c r="Q204" i="1"/>
  <c r="P204" i="1"/>
  <c r="O204" i="1"/>
  <c r="N204" i="1"/>
  <c r="M204" i="1"/>
  <c r="T203" i="1"/>
  <c r="S203" i="1"/>
  <c r="R203" i="1"/>
  <c r="Q203" i="1"/>
  <c r="P203" i="1"/>
  <c r="O203" i="1"/>
  <c r="N203" i="1"/>
  <c r="M203" i="1"/>
  <c r="T202" i="1"/>
  <c r="S202" i="1"/>
  <c r="R202" i="1"/>
  <c r="Q202" i="1"/>
  <c r="P202" i="1"/>
  <c r="O202" i="1"/>
  <c r="N202" i="1"/>
  <c r="M202" i="1"/>
  <c r="T201" i="1"/>
  <c r="S201" i="1"/>
  <c r="R201" i="1"/>
  <c r="Q201" i="1"/>
  <c r="P201" i="1"/>
  <c r="O201" i="1"/>
  <c r="N201" i="1"/>
  <c r="M201" i="1"/>
  <c r="T200" i="1"/>
  <c r="S200" i="1"/>
  <c r="R200" i="1"/>
  <c r="Q200" i="1"/>
  <c r="P200" i="1"/>
  <c r="O200" i="1"/>
  <c r="N200" i="1"/>
  <c r="M200" i="1"/>
  <c r="T199" i="1"/>
  <c r="S199" i="1"/>
  <c r="R199" i="1"/>
  <c r="Q199" i="1"/>
  <c r="P199" i="1"/>
  <c r="O199" i="1"/>
  <c r="N199" i="1"/>
  <c r="M199" i="1"/>
  <c r="T198" i="1"/>
  <c r="S198" i="1"/>
  <c r="R198" i="1"/>
  <c r="Q198" i="1"/>
  <c r="P198" i="1"/>
  <c r="O198" i="1"/>
  <c r="N198" i="1"/>
  <c r="M198" i="1"/>
  <c r="T197" i="1"/>
  <c r="S197" i="1"/>
  <c r="R197" i="1"/>
  <c r="Q197" i="1"/>
  <c r="P197" i="1"/>
  <c r="O197" i="1"/>
  <c r="N197" i="1"/>
  <c r="M197" i="1"/>
  <c r="T196" i="1"/>
  <c r="S196" i="1"/>
  <c r="R196" i="1"/>
  <c r="Q196" i="1"/>
  <c r="P196" i="1"/>
  <c r="O196" i="1"/>
  <c r="N196" i="1"/>
  <c r="M196" i="1"/>
  <c r="T195" i="1"/>
  <c r="S195" i="1"/>
  <c r="R195" i="1"/>
  <c r="Q195" i="1"/>
  <c r="P195" i="1"/>
  <c r="O195" i="1"/>
  <c r="N195" i="1"/>
  <c r="M195" i="1"/>
  <c r="T194" i="1"/>
  <c r="S194" i="1"/>
  <c r="R194" i="1"/>
  <c r="Q194" i="1"/>
  <c r="P194" i="1"/>
  <c r="O194" i="1"/>
  <c r="N194" i="1"/>
  <c r="M194" i="1"/>
  <c r="T193" i="1"/>
  <c r="S193" i="1"/>
  <c r="R193" i="1"/>
  <c r="Q193" i="1"/>
  <c r="P193" i="1"/>
  <c r="O193" i="1"/>
  <c r="N193" i="1"/>
  <c r="M193" i="1"/>
  <c r="T192" i="1"/>
  <c r="S192" i="1"/>
  <c r="R192" i="1"/>
  <c r="Q192" i="1"/>
  <c r="P192" i="1"/>
  <c r="O192" i="1"/>
  <c r="N192" i="1"/>
  <c r="M192" i="1"/>
  <c r="T191" i="1"/>
  <c r="S191" i="1"/>
  <c r="R191" i="1"/>
  <c r="Q191" i="1"/>
  <c r="P191" i="1"/>
  <c r="O191" i="1"/>
  <c r="N191" i="1"/>
  <c r="M191" i="1"/>
  <c r="T190" i="1"/>
  <c r="S190" i="1"/>
  <c r="R190" i="1"/>
  <c r="Q190" i="1"/>
  <c r="P190" i="1"/>
  <c r="O190" i="1"/>
  <c r="N190" i="1"/>
  <c r="M190" i="1"/>
  <c r="T189" i="1"/>
  <c r="S189" i="1"/>
  <c r="R189" i="1"/>
  <c r="Q189" i="1"/>
  <c r="P189" i="1"/>
  <c r="O189" i="1"/>
  <c r="N189" i="1"/>
  <c r="M189" i="1"/>
  <c r="T188" i="1"/>
  <c r="S188" i="1"/>
  <c r="R188" i="1"/>
  <c r="Q188" i="1"/>
  <c r="P188" i="1"/>
  <c r="O188" i="1"/>
  <c r="N188" i="1"/>
  <c r="M188" i="1"/>
  <c r="T187" i="1"/>
  <c r="S187" i="1"/>
  <c r="R187" i="1"/>
  <c r="Q187" i="1"/>
  <c r="P187" i="1"/>
  <c r="O187" i="1"/>
  <c r="N187" i="1"/>
  <c r="M187" i="1"/>
  <c r="T186" i="1"/>
  <c r="S186" i="1"/>
  <c r="R186" i="1"/>
  <c r="Q186" i="1"/>
  <c r="P186" i="1"/>
  <c r="O186" i="1"/>
  <c r="N186" i="1"/>
  <c r="M186" i="1"/>
  <c r="T185" i="1"/>
  <c r="S185" i="1"/>
  <c r="R185" i="1"/>
  <c r="Q185" i="1"/>
  <c r="P185" i="1"/>
  <c r="O185" i="1"/>
  <c r="N185" i="1"/>
  <c r="M185" i="1"/>
  <c r="T184" i="1"/>
  <c r="S184" i="1"/>
  <c r="R184" i="1"/>
  <c r="Q184" i="1"/>
  <c r="P184" i="1"/>
  <c r="O184" i="1"/>
  <c r="N184" i="1"/>
  <c r="M184" i="1"/>
  <c r="T183" i="1"/>
  <c r="S183" i="1"/>
  <c r="R183" i="1"/>
  <c r="Q183" i="1"/>
  <c r="P183" i="1"/>
  <c r="O183" i="1"/>
  <c r="N183" i="1"/>
  <c r="M183" i="1"/>
  <c r="T182" i="1"/>
  <c r="S182" i="1"/>
  <c r="R182" i="1"/>
  <c r="Q182" i="1"/>
  <c r="P182" i="1"/>
  <c r="O182" i="1"/>
  <c r="N182" i="1"/>
  <c r="M182" i="1"/>
  <c r="T181" i="1"/>
  <c r="S181" i="1"/>
  <c r="R181" i="1"/>
  <c r="Q181" i="1"/>
  <c r="P181" i="1"/>
  <c r="O181" i="1"/>
  <c r="N181" i="1"/>
  <c r="M181" i="1"/>
  <c r="T180" i="1"/>
  <c r="S180" i="1"/>
  <c r="R180" i="1"/>
  <c r="Q180" i="1"/>
  <c r="P180" i="1"/>
  <c r="O180" i="1"/>
  <c r="N180" i="1"/>
  <c r="M180" i="1"/>
  <c r="T179" i="1"/>
  <c r="S179" i="1"/>
  <c r="R179" i="1"/>
  <c r="Q179" i="1"/>
  <c r="P179" i="1"/>
  <c r="O179" i="1"/>
  <c r="N179" i="1"/>
  <c r="M179" i="1"/>
  <c r="T178" i="1"/>
  <c r="S178" i="1"/>
  <c r="R178" i="1"/>
  <c r="Q178" i="1"/>
  <c r="P178" i="1"/>
  <c r="O178" i="1"/>
  <c r="N178" i="1"/>
  <c r="M178" i="1"/>
  <c r="T177" i="1"/>
  <c r="S177" i="1"/>
  <c r="R177" i="1"/>
  <c r="Q177" i="1"/>
  <c r="P177" i="1"/>
  <c r="O177" i="1"/>
  <c r="N177" i="1"/>
  <c r="M177" i="1"/>
  <c r="T176" i="1"/>
  <c r="S176" i="1"/>
  <c r="R176" i="1"/>
  <c r="Q176" i="1"/>
  <c r="P176" i="1"/>
  <c r="O176" i="1"/>
  <c r="N176" i="1"/>
  <c r="M176" i="1"/>
  <c r="T175" i="1"/>
  <c r="S175" i="1"/>
  <c r="R175" i="1"/>
  <c r="Q175" i="1"/>
  <c r="P175" i="1"/>
  <c r="O175" i="1"/>
  <c r="N175" i="1"/>
  <c r="M175" i="1"/>
  <c r="T174" i="1"/>
  <c r="S174" i="1"/>
  <c r="R174" i="1"/>
  <c r="Q174" i="1"/>
  <c r="P174" i="1"/>
  <c r="O174" i="1"/>
  <c r="N174" i="1"/>
  <c r="M174" i="1"/>
  <c r="T173" i="1"/>
  <c r="S173" i="1"/>
  <c r="R173" i="1"/>
  <c r="Q173" i="1"/>
  <c r="P173" i="1"/>
  <c r="O173" i="1"/>
  <c r="N173" i="1"/>
  <c r="M173" i="1"/>
  <c r="T172" i="1"/>
  <c r="S172" i="1"/>
  <c r="R172" i="1"/>
  <c r="Q172" i="1"/>
  <c r="P172" i="1"/>
  <c r="O172" i="1"/>
  <c r="N172" i="1"/>
  <c r="M172" i="1"/>
  <c r="T171" i="1"/>
  <c r="S171" i="1"/>
  <c r="R171" i="1"/>
  <c r="Q171" i="1"/>
  <c r="P171" i="1"/>
  <c r="O171" i="1"/>
  <c r="N171" i="1"/>
  <c r="M171" i="1"/>
  <c r="T170" i="1"/>
  <c r="S170" i="1"/>
  <c r="R170" i="1"/>
  <c r="Q170" i="1"/>
  <c r="P170" i="1"/>
  <c r="O170" i="1"/>
  <c r="N170" i="1"/>
  <c r="M170" i="1"/>
  <c r="T169" i="1"/>
  <c r="S169" i="1"/>
  <c r="R169" i="1"/>
  <c r="Q169" i="1"/>
  <c r="P169" i="1"/>
  <c r="O169" i="1"/>
  <c r="N169" i="1"/>
  <c r="M169" i="1"/>
  <c r="T168" i="1"/>
  <c r="S168" i="1"/>
  <c r="R168" i="1"/>
  <c r="Q168" i="1"/>
  <c r="P168" i="1"/>
  <c r="O168" i="1"/>
  <c r="N168" i="1"/>
  <c r="M168" i="1"/>
  <c r="T167" i="1"/>
  <c r="S167" i="1"/>
  <c r="R167" i="1"/>
  <c r="Q167" i="1"/>
  <c r="P167" i="1"/>
  <c r="O167" i="1"/>
  <c r="N167" i="1"/>
  <c r="M167" i="1"/>
  <c r="T166" i="1"/>
  <c r="S166" i="1"/>
  <c r="R166" i="1"/>
  <c r="Q166" i="1"/>
  <c r="P166" i="1"/>
  <c r="O166" i="1"/>
  <c r="N166" i="1"/>
  <c r="M166" i="1"/>
  <c r="T165" i="1"/>
  <c r="S165" i="1"/>
  <c r="R165" i="1"/>
  <c r="Q165" i="1"/>
  <c r="P165" i="1"/>
  <c r="O165" i="1"/>
  <c r="N165" i="1"/>
  <c r="M165" i="1"/>
  <c r="T164" i="1"/>
  <c r="S164" i="1"/>
  <c r="R164" i="1"/>
  <c r="Q164" i="1"/>
  <c r="P164" i="1"/>
  <c r="O164" i="1"/>
  <c r="N164" i="1"/>
  <c r="M164" i="1"/>
  <c r="T163" i="1"/>
  <c r="S163" i="1"/>
  <c r="R163" i="1"/>
  <c r="Q163" i="1"/>
  <c r="P163" i="1"/>
  <c r="O163" i="1"/>
  <c r="N163" i="1"/>
  <c r="M163" i="1"/>
  <c r="T162" i="1"/>
  <c r="S162" i="1"/>
  <c r="R162" i="1"/>
  <c r="Q162" i="1"/>
  <c r="P162" i="1"/>
  <c r="O162" i="1"/>
  <c r="N162" i="1"/>
  <c r="M162" i="1"/>
  <c r="T161" i="1"/>
  <c r="S161" i="1"/>
  <c r="R161" i="1"/>
  <c r="Q161" i="1"/>
  <c r="P161" i="1"/>
  <c r="O161" i="1"/>
  <c r="N161" i="1"/>
  <c r="M161" i="1"/>
  <c r="T160" i="1"/>
  <c r="S160" i="1"/>
  <c r="R160" i="1"/>
  <c r="Q160" i="1"/>
  <c r="P160" i="1"/>
  <c r="O160" i="1"/>
  <c r="N160" i="1"/>
  <c r="M160" i="1"/>
  <c r="T159" i="1"/>
  <c r="S159" i="1"/>
  <c r="R159" i="1"/>
  <c r="Q159" i="1"/>
  <c r="P159" i="1"/>
  <c r="O159" i="1"/>
  <c r="N159" i="1"/>
  <c r="M159" i="1"/>
  <c r="T158" i="1"/>
  <c r="S158" i="1"/>
  <c r="R158" i="1"/>
  <c r="Q158" i="1"/>
  <c r="P158" i="1"/>
  <c r="O158" i="1"/>
  <c r="N158" i="1"/>
  <c r="M158" i="1"/>
  <c r="T157" i="1"/>
  <c r="S157" i="1"/>
  <c r="R157" i="1"/>
  <c r="Q157" i="1"/>
  <c r="P157" i="1"/>
  <c r="O157" i="1"/>
  <c r="N157" i="1"/>
  <c r="M157" i="1"/>
  <c r="T156" i="1"/>
  <c r="S156" i="1"/>
  <c r="R156" i="1"/>
  <c r="Q156" i="1"/>
  <c r="P156" i="1"/>
  <c r="O156" i="1"/>
  <c r="N156" i="1"/>
  <c r="M156" i="1"/>
  <c r="T155" i="1"/>
  <c r="S155" i="1"/>
  <c r="R155" i="1"/>
  <c r="Q155" i="1"/>
  <c r="P155" i="1"/>
  <c r="O155" i="1"/>
  <c r="N155" i="1"/>
  <c r="M155" i="1"/>
  <c r="T154" i="1"/>
  <c r="S154" i="1"/>
  <c r="R154" i="1"/>
  <c r="Q154" i="1"/>
  <c r="P154" i="1"/>
  <c r="O154" i="1"/>
  <c r="N154" i="1"/>
  <c r="M154" i="1"/>
  <c r="T153" i="1"/>
  <c r="S153" i="1"/>
  <c r="R153" i="1"/>
  <c r="Q153" i="1"/>
  <c r="P153" i="1"/>
  <c r="O153" i="1"/>
  <c r="N153" i="1"/>
  <c r="M153" i="1"/>
  <c r="T152" i="1"/>
  <c r="S152" i="1"/>
  <c r="R152" i="1"/>
  <c r="Q152" i="1"/>
  <c r="P152" i="1"/>
  <c r="O152" i="1"/>
  <c r="N152" i="1"/>
  <c r="M152" i="1"/>
  <c r="T151" i="1"/>
  <c r="S151" i="1"/>
  <c r="R151" i="1"/>
  <c r="Q151" i="1"/>
  <c r="P151" i="1"/>
  <c r="O151" i="1"/>
  <c r="N151" i="1"/>
  <c r="M151" i="1"/>
  <c r="T150" i="1"/>
  <c r="S150" i="1"/>
  <c r="R150" i="1"/>
  <c r="Q150" i="1"/>
  <c r="P150" i="1"/>
  <c r="O150" i="1"/>
  <c r="N150" i="1"/>
  <c r="M150" i="1"/>
  <c r="T149" i="1"/>
  <c r="S149" i="1"/>
  <c r="R149" i="1"/>
  <c r="Q149" i="1"/>
  <c r="P149" i="1"/>
  <c r="O149" i="1"/>
  <c r="N149" i="1"/>
  <c r="M149" i="1"/>
  <c r="T148" i="1"/>
  <c r="S148" i="1"/>
  <c r="R148" i="1"/>
  <c r="Q148" i="1"/>
  <c r="P148" i="1"/>
  <c r="O148" i="1"/>
  <c r="N148" i="1"/>
  <c r="M148" i="1"/>
  <c r="T147" i="1"/>
  <c r="S147" i="1"/>
  <c r="R147" i="1"/>
  <c r="Q147" i="1"/>
  <c r="P147" i="1"/>
  <c r="O147" i="1"/>
  <c r="M147" i="1"/>
  <c r="N147" i="1" s="1"/>
  <c r="T146" i="1"/>
  <c r="S146" i="1"/>
  <c r="R146" i="1"/>
  <c r="Q146" i="1"/>
  <c r="P146" i="1"/>
  <c r="O146" i="1"/>
  <c r="N146" i="1"/>
  <c r="M146" i="1"/>
  <c r="T145" i="1"/>
  <c r="S145" i="1"/>
  <c r="R145" i="1"/>
  <c r="Q145" i="1"/>
  <c r="P145" i="1"/>
  <c r="O145" i="1"/>
  <c r="N145" i="1"/>
  <c r="M145" i="1"/>
  <c r="T144" i="1"/>
  <c r="S144" i="1"/>
  <c r="R144" i="1"/>
  <c r="Q144" i="1"/>
  <c r="P144" i="1"/>
  <c r="O144" i="1"/>
  <c r="N144" i="1"/>
  <c r="M144" i="1"/>
  <c r="T143" i="1"/>
  <c r="S143" i="1"/>
  <c r="R143" i="1"/>
  <c r="Q143" i="1"/>
  <c r="P143" i="1"/>
  <c r="O143" i="1"/>
  <c r="N143" i="1"/>
  <c r="M143" i="1"/>
  <c r="T142" i="1"/>
  <c r="S142" i="1"/>
  <c r="R142" i="1"/>
  <c r="Q142" i="1"/>
  <c r="P142" i="1"/>
  <c r="O142" i="1"/>
  <c r="M142" i="1"/>
  <c r="N142" i="1" s="1"/>
  <c r="T141" i="1"/>
  <c r="S141" i="1"/>
  <c r="R141" i="1"/>
  <c r="Q141" i="1"/>
  <c r="P141" i="1"/>
  <c r="O141" i="1"/>
  <c r="M141" i="1"/>
  <c r="N141" i="1" s="1"/>
  <c r="T140" i="1"/>
  <c r="S140" i="1"/>
  <c r="R140" i="1"/>
  <c r="Q140" i="1"/>
  <c r="P140" i="1"/>
  <c r="O140" i="1"/>
  <c r="N140" i="1"/>
  <c r="M140" i="1"/>
  <c r="T139" i="1"/>
  <c r="S139" i="1"/>
  <c r="R139" i="1"/>
  <c r="Q139" i="1"/>
  <c r="P139" i="1"/>
  <c r="O139" i="1"/>
  <c r="N139" i="1"/>
  <c r="M139" i="1"/>
  <c r="T138" i="1"/>
  <c r="S138" i="1"/>
  <c r="R138" i="1"/>
  <c r="Q138" i="1"/>
  <c r="P138" i="1"/>
  <c r="O138" i="1"/>
  <c r="N138" i="1"/>
  <c r="M138" i="1"/>
  <c r="T137" i="1"/>
  <c r="S137" i="1"/>
  <c r="R137" i="1"/>
  <c r="Q137" i="1"/>
  <c r="P137" i="1"/>
  <c r="O137" i="1"/>
  <c r="N137" i="1"/>
  <c r="M137" i="1"/>
  <c r="T136" i="1"/>
  <c r="S136" i="1"/>
  <c r="R136" i="1"/>
  <c r="Q136" i="1"/>
  <c r="P136" i="1"/>
  <c r="O136" i="1"/>
  <c r="N136" i="1"/>
  <c r="M136" i="1"/>
  <c r="T135" i="1"/>
  <c r="S135" i="1"/>
  <c r="R135" i="1"/>
  <c r="Q135" i="1"/>
  <c r="P135" i="1"/>
  <c r="O135" i="1"/>
  <c r="N135" i="1"/>
  <c r="M135" i="1"/>
  <c r="T134" i="1"/>
  <c r="S134" i="1"/>
  <c r="R134" i="1"/>
  <c r="Q134" i="1"/>
  <c r="P134" i="1"/>
  <c r="O134" i="1"/>
  <c r="N134" i="1"/>
  <c r="M134" i="1"/>
  <c r="T133" i="1"/>
  <c r="S133" i="1"/>
  <c r="R133" i="1"/>
  <c r="Q133" i="1"/>
  <c r="P133" i="1"/>
  <c r="O133" i="1"/>
  <c r="N133" i="1"/>
  <c r="M133" i="1"/>
  <c r="T132" i="1"/>
  <c r="S132" i="1"/>
  <c r="R132" i="1"/>
  <c r="Q132" i="1"/>
  <c r="P132" i="1"/>
  <c r="O132" i="1"/>
  <c r="N132" i="1"/>
  <c r="M132" i="1"/>
  <c r="T131" i="1"/>
  <c r="S131" i="1"/>
  <c r="R131" i="1"/>
  <c r="Q131" i="1"/>
  <c r="P131" i="1"/>
  <c r="O131" i="1"/>
  <c r="N131" i="1"/>
  <c r="M131" i="1"/>
  <c r="T130" i="1"/>
  <c r="S130" i="1"/>
  <c r="R130" i="1"/>
  <c r="Q130" i="1"/>
  <c r="P130" i="1"/>
  <c r="O130" i="1"/>
  <c r="N130" i="1"/>
  <c r="M130" i="1"/>
  <c r="T129" i="1"/>
  <c r="S129" i="1"/>
  <c r="R129" i="1"/>
  <c r="Q129" i="1"/>
  <c r="P129" i="1"/>
  <c r="O129" i="1"/>
  <c r="N129" i="1"/>
  <c r="M129" i="1"/>
  <c r="T128" i="1"/>
  <c r="S128" i="1"/>
  <c r="R128" i="1"/>
  <c r="Q128" i="1"/>
  <c r="P128" i="1"/>
  <c r="O128" i="1"/>
  <c r="N128" i="1"/>
  <c r="M128" i="1"/>
  <c r="T127" i="1"/>
  <c r="S127" i="1"/>
  <c r="R127" i="1"/>
  <c r="Q127" i="1"/>
  <c r="P127" i="1"/>
  <c r="O127" i="1"/>
  <c r="N127" i="1"/>
  <c r="M127" i="1"/>
  <c r="T126" i="1"/>
  <c r="S126" i="1"/>
  <c r="R126" i="1"/>
  <c r="Q126" i="1"/>
  <c r="P126" i="1"/>
  <c r="O126" i="1"/>
  <c r="N126" i="1"/>
  <c r="M126" i="1"/>
  <c r="T125" i="1"/>
  <c r="S125" i="1"/>
  <c r="R125" i="1"/>
  <c r="Q125" i="1"/>
  <c r="P125" i="1"/>
  <c r="O125" i="1"/>
  <c r="N125" i="1"/>
  <c r="M125" i="1"/>
  <c r="T124" i="1"/>
  <c r="S124" i="1"/>
  <c r="R124" i="1"/>
  <c r="Q124" i="1"/>
  <c r="P124" i="1"/>
  <c r="O124" i="1"/>
  <c r="N124" i="1"/>
  <c r="M124" i="1"/>
  <c r="T123" i="1"/>
  <c r="S123" i="1"/>
  <c r="R123" i="1"/>
  <c r="Q123" i="1"/>
  <c r="P123" i="1"/>
  <c r="O123" i="1"/>
  <c r="N123" i="1"/>
  <c r="M123" i="1"/>
  <c r="T122" i="1"/>
  <c r="S122" i="1"/>
  <c r="R122" i="1"/>
  <c r="Q122" i="1"/>
  <c r="P122" i="1"/>
  <c r="O122" i="1"/>
  <c r="N122" i="1"/>
  <c r="M122" i="1"/>
  <c r="T121" i="1"/>
  <c r="S121" i="1"/>
  <c r="R121" i="1"/>
  <c r="Q121" i="1"/>
  <c r="P121" i="1"/>
  <c r="O121" i="1"/>
  <c r="N121" i="1"/>
  <c r="M121" i="1"/>
  <c r="T120" i="1"/>
  <c r="S120" i="1"/>
  <c r="R120" i="1"/>
  <c r="Q120" i="1"/>
  <c r="P120" i="1"/>
  <c r="O120" i="1"/>
  <c r="M120" i="1"/>
  <c r="N120" i="1" s="1"/>
  <c r="T119" i="1"/>
  <c r="S119" i="1"/>
  <c r="R119" i="1"/>
  <c r="Q119" i="1"/>
  <c r="P119" i="1"/>
  <c r="O119" i="1"/>
  <c r="M119" i="1"/>
  <c r="N119" i="1" s="1"/>
  <c r="T118" i="1"/>
  <c r="S118" i="1"/>
  <c r="R118" i="1"/>
  <c r="Q118" i="1"/>
  <c r="P118" i="1"/>
  <c r="O118" i="1"/>
  <c r="N118" i="1"/>
  <c r="M118" i="1"/>
  <c r="T117" i="1"/>
  <c r="S117" i="1"/>
  <c r="R117" i="1"/>
  <c r="Q117" i="1"/>
  <c r="P117" i="1"/>
  <c r="O117" i="1"/>
  <c r="N117" i="1"/>
  <c r="M117" i="1"/>
  <c r="T116" i="1"/>
  <c r="S116" i="1"/>
  <c r="R116" i="1"/>
  <c r="Q116" i="1"/>
  <c r="P116" i="1"/>
  <c r="O116" i="1"/>
  <c r="M116" i="1"/>
  <c r="N116" i="1" s="1"/>
  <c r="T115" i="1"/>
  <c r="S115" i="1"/>
  <c r="R115" i="1"/>
  <c r="Q115" i="1"/>
  <c r="P115" i="1"/>
  <c r="O115" i="1"/>
  <c r="M115" i="1"/>
  <c r="N115" i="1" s="1"/>
  <c r="T114" i="1"/>
  <c r="S114" i="1"/>
  <c r="R114" i="1"/>
  <c r="Q114" i="1"/>
  <c r="P114" i="1"/>
  <c r="O114" i="1"/>
  <c r="M114" i="1"/>
  <c r="N114" i="1" s="1"/>
  <c r="T113" i="1"/>
  <c r="S113" i="1"/>
  <c r="R113" i="1"/>
  <c r="Q113" i="1"/>
  <c r="P113" i="1"/>
  <c r="O113" i="1"/>
  <c r="M113" i="1"/>
  <c r="N113" i="1" s="1"/>
  <c r="T112" i="1"/>
  <c r="S112" i="1"/>
  <c r="R112" i="1"/>
  <c r="Q112" i="1"/>
  <c r="P112" i="1"/>
  <c r="O112" i="1"/>
  <c r="M112" i="1"/>
  <c r="N112" i="1" s="1"/>
  <c r="T111" i="1"/>
  <c r="S111" i="1"/>
  <c r="R111" i="1"/>
  <c r="Q111" i="1"/>
  <c r="P111" i="1"/>
  <c r="O111" i="1"/>
  <c r="M111" i="1"/>
  <c r="N111" i="1" s="1"/>
  <c r="T110" i="1"/>
  <c r="S110" i="1"/>
  <c r="R110" i="1"/>
  <c r="Q110" i="1"/>
  <c r="P110" i="1"/>
  <c r="O110" i="1"/>
  <c r="N110" i="1"/>
  <c r="M110" i="1"/>
  <c r="T109" i="1"/>
  <c r="S109" i="1"/>
  <c r="R109" i="1"/>
  <c r="Q109" i="1"/>
  <c r="P109" i="1"/>
  <c r="O109" i="1"/>
  <c r="N109" i="1"/>
  <c r="M109" i="1"/>
  <c r="T108" i="1"/>
  <c r="S108" i="1"/>
  <c r="R108" i="1"/>
  <c r="Q108" i="1"/>
  <c r="P108" i="1"/>
  <c r="O108" i="1"/>
  <c r="N108" i="1"/>
  <c r="M108" i="1"/>
  <c r="T107" i="1"/>
  <c r="S107" i="1"/>
  <c r="R107" i="1"/>
  <c r="Q107" i="1"/>
  <c r="P107" i="1"/>
  <c r="O107" i="1"/>
  <c r="N107" i="1"/>
  <c r="M107" i="1"/>
  <c r="T106" i="1"/>
  <c r="S106" i="1"/>
  <c r="R106" i="1"/>
  <c r="Q106" i="1"/>
  <c r="P106" i="1"/>
  <c r="O106" i="1"/>
  <c r="N106" i="1"/>
  <c r="M106" i="1"/>
  <c r="T105" i="1"/>
  <c r="S105" i="1"/>
  <c r="R105" i="1"/>
  <c r="Q105" i="1"/>
  <c r="P105" i="1"/>
  <c r="O105" i="1"/>
  <c r="M105" i="1"/>
  <c r="N105" i="1" s="1"/>
  <c r="T104" i="1"/>
  <c r="S104" i="1"/>
  <c r="R104" i="1"/>
  <c r="Q104" i="1"/>
  <c r="P104" i="1"/>
  <c r="O104" i="1"/>
  <c r="M104" i="1"/>
  <c r="N104" i="1" s="1"/>
  <c r="T103" i="1"/>
  <c r="S103" i="1"/>
  <c r="R103" i="1"/>
  <c r="Q103" i="1"/>
  <c r="P103" i="1"/>
  <c r="O103" i="1"/>
  <c r="M103" i="1"/>
  <c r="N103" i="1" s="1"/>
  <c r="T102" i="1"/>
  <c r="S102" i="1"/>
  <c r="R102" i="1"/>
  <c r="Q102" i="1"/>
  <c r="P102" i="1"/>
  <c r="O102" i="1"/>
  <c r="M102" i="1"/>
  <c r="N102" i="1" s="1"/>
  <c r="T101" i="1"/>
  <c r="S101" i="1"/>
  <c r="R101" i="1"/>
  <c r="Q101" i="1"/>
  <c r="P101" i="1"/>
  <c r="O101" i="1"/>
  <c r="M101" i="1"/>
  <c r="N101" i="1" s="1"/>
  <c r="T100" i="1"/>
  <c r="S100" i="1"/>
  <c r="R100" i="1"/>
  <c r="Q100" i="1"/>
  <c r="P100" i="1"/>
  <c r="O100" i="1"/>
  <c r="M100" i="1"/>
  <c r="N100" i="1" s="1"/>
  <c r="T99" i="1"/>
  <c r="S99" i="1"/>
  <c r="R99" i="1"/>
  <c r="Q99" i="1"/>
  <c r="P99" i="1"/>
  <c r="O99" i="1"/>
  <c r="M99" i="1"/>
  <c r="N99" i="1" s="1"/>
  <c r="T98" i="1"/>
  <c r="S98" i="1"/>
  <c r="R98" i="1"/>
  <c r="Q98" i="1"/>
  <c r="P98" i="1"/>
  <c r="O98" i="1"/>
  <c r="M98" i="1"/>
  <c r="N98" i="1" s="1"/>
  <c r="T97" i="1"/>
  <c r="S97" i="1"/>
  <c r="R97" i="1"/>
  <c r="Q97" i="1"/>
  <c r="P97" i="1"/>
  <c r="O97" i="1"/>
  <c r="M97" i="1"/>
  <c r="N97" i="1" s="1"/>
  <c r="T96" i="1"/>
  <c r="S96" i="1"/>
  <c r="R96" i="1"/>
  <c r="Q96" i="1"/>
  <c r="P96" i="1"/>
  <c r="O96" i="1"/>
  <c r="M96" i="1"/>
  <c r="N96" i="1" s="1"/>
  <c r="T95" i="1"/>
  <c r="S95" i="1"/>
  <c r="R95" i="1"/>
  <c r="Q95" i="1"/>
  <c r="P95" i="1"/>
  <c r="O95" i="1"/>
  <c r="M95" i="1"/>
  <c r="N95" i="1" s="1"/>
  <c r="T94" i="1"/>
  <c r="S94" i="1"/>
  <c r="R94" i="1"/>
  <c r="Q94" i="1"/>
  <c r="P94" i="1"/>
  <c r="O94" i="1"/>
  <c r="M94" i="1"/>
  <c r="N94" i="1" s="1"/>
  <c r="T93" i="1"/>
  <c r="S93" i="1"/>
  <c r="R93" i="1"/>
  <c r="Q93" i="1"/>
  <c r="P93" i="1"/>
  <c r="O93" i="1"/>
  <c r="N93" i="1"/>
  <c r="M93" i="1"/>
  <c r="T92" i="1"/>
  <c r="S92" i="1"/>
  <c r="R92" i="1"/>
  <c r="Q92" i="1"/>
  <c r="P92" i="1"/>
  <c r="O92" i="1"/>
  <c r="N92" i="1"/>
  <c r="M92" i="1"/>
  <c r="T91" i="1"/>
  <c r="S91" i="1"/>
  <c r="R91" i="1"/>
  <c r="Q91" i="1"/>
  <c r="P91" i="1"/>
  <c r="O91" i="1"/>
  <c r="N91" i="1"/>
  <c r="M91" i="1"/>
  <c r="T90" i="1"/>
  <c r="S90" i="1"/>
  <c r="R90" i="1"/>
  <c r="Q90" i="1"/>
  <c r="P90" i="1"/>
  <c r="O90" i="1"/>
  <c r="N90" i="1"/>
  <c r="M90" i="1"/>
  <c r="T89" i="1"/>
  <c r="S89" i="1"/>
  <c r="R89" i="1"/>
  <c r="Q89" i="1"/>
  <c r="P89" i="1"/>
  <c r="O89" i="1"/>
  <c r="N89" i="1"/>
  <c r="M89" i="1"/>
  <c r="T88" i="1"/>
  <c r="S88" i="1"/>
  <c r="R88" i="1"/>
  <c r="Q88" i="1"/>
  <c r="P88" i="1"/>
  <c r="O88" i="1"/>
  <c r="N88" i="1"/>
  <c r="M88" i="1"/>
  <c r="T87" i="1"/>
  <c r="S87" i="1"/>
  <c r="R87" i="1"/>
  <c r="Q87" i="1"/>
  <c r="P87" i="1"/>
  <c r="O87" i="1"/>
  <c r="N87" i="1"/>
  <c r="M87" i="1"/>
  <c r="T86" i="1"/>
  <c r="S86" i="1"/>
  <c r="R86" i="1"/>
  <c r="Q86" i="1"/>
  <c r="P86" i="1"/>
  <c r="O86" i="1"/>
  <c r="N86" i="1"/>
  <c r="M86" i="1"/>
  <c r="T85" i="1"/>
  <c r="S85" i="1"/>
  <c r="R85" i="1"/>
  <c r="Q85" i="1"/>
  <c r="P85" i="1"/>
  <c r="O85" i="1"/>
  <c r="N85" i="1"/>
  <c r="M85" i="1"/>
  <c r="T84" i="1"/>
  <c r="S84" i="1"/>
  <c r="R84" i="1"/>
  <c r="Q84" i="1"/>
  <c r="P84" i="1"/>
  <c r="O84" i="1"/>
  <c r="N84" i="1"/>
  <c r="M84" i="1"/>
  <c r="T83" i="1"/>
  <c r="S83" i="1"/>
  <c r="R83" i="1"/>
  <c r="Q83" i="1"/>
  <c r="P83" i="1"/>
  <c r="O83" i="1"/>
  <c r="N83" i="1"/>
  <c r="M83" i="1"/>
  <c r="T82" i="1"/>
  <c r="S82" i="1"/>
  <c r="R82" i="1"/>
  <c r="Q82" i="1"/>
  <c r="P82" i="1"/>
  <c r="O82" i="1"/>
  <c r="N82" i="1"/>
  <c r="M82" i="1"/>
  <c r="T81" i="1"/>
  <c r="S81" i="1"/>
  <c r="R81" i="1"/>
  <c r="Q81" i="1"/>
  <c r="P81" i="1"/>
  <c r="O81" i="1"/>
  <c r="N81" i="1"/>
  <c r="M81" i="1"/>
  <c r="T80" i="1"/>
  <c r="S80" i="1"/>
  <c r="R80" i="1"/>
  <c r="Q80" i="1"/>
  <c r="P80" i="1"/>
  <c r="O80" i="1"/>
  <c r="N80" i="1"/>
  <c r="M80" i="1"/>
  <c r="T79" i="1"/>
  <c r="S79" i="1"/>
  <c r="R79" i="1"/>
  <c r="Q79" i="1"/>
  <c r="P79" i="1"/>
  <c r="O79" i="1"/>
  <c r="N79" i="1"/>
  <c r="M79" i="1"/>
  <c r="T78" i="1"/>
  <c r="S78" i="1"/>
  <c r="R78" i="1"/>
  <c r="Q78" i="1"/>
  <c r="P78" i="1"/>
  <c r="O78" i="1"/>
  <c r="N78" i="1"/>
  <c r="M78" i="1"/>
  <c r="T77" i="1"/>
  <c r="S77" i="1"/>
  <c r="R77" i="1"/>
  <c r="Q77" i="1"/>
  <c r="P77" i="1"/>
  <c r="O77" i="1"/>
  <c r="N77" i="1"/>
  <c r="M77" i="1"/>
  <c r="T76" i="1"/>
  <c r="S76" i="1"/>
  <c r="R76" i="1"/>
  <c r="Q76" i="1"/>
  <c r="P76" i="1"/>
  <c r="O76" i="1"/>
  <c r="N76" i="1"/>
  <c r="M76" i="1"/>
  <c r="T75" i="1"/>
  <c r="S75" i="1"/>
  <c r="R75" i="1"/>
  <c r="Q75" i="1"/>
  <c r="P75" i="1"/>
  <c r="O75" i="1"/>
  <c r="N75" i="1"/>
  <c r="M75" i="1"/>
  <c r="T74" i="1"/>
  <c r="S74" i="1"/>
  <c r="R74" i="1"/>
  <c r="Q74" i="1"/>
  <c r="P74" i="1"/>
  <c r="O74" i="1"/>
  <c r="N74" i="1"/>
  <c r="M74" i="1"/>
  <c r="T73" i="1"/>
  <c r="S73" i="1"/>
  <c r="R73" i="1"/>
  <c r="Q73" i="1"/>
  <c r="P73" i="1"/>
  <c r="O73" i="1"/>
  <c r="N73" i="1"/>
  <c r="M73" i="1"/>
  <c r="T72" i="1"/>
  <c r="S72" i="1"/>
  <c r="R72" i="1"/>
  <c r="Q72" i="1"/>
  <c r="P72" i="1"/>
  <c r="O72" i="1"/>
  <c r="N72" i="1"/>
  <c r="M72" i="1"/>
  <c r="T71" i="1"/>
  <c r="S71" i="1"/>
  <c r="R71" i="1"/>
  <c r="Q71" i="1"/>
  <c r="P71" i="1"/>
  <c r="O71" i="1"/>
  <c r="N71" i="1"/>
  <c r="M71" i="1"/>
  <c r="T70" i="1"/>
  <c r="S70" i="1"/>
  <c r="R70" i="1"/>
  <c r="Q70" i="1"/>
  <c r="P70" i="1"/>
  <c r="O70" i="1"/>
  <c r="N70" i="1"/>
  <c r="M70" i="1"/>
  <c r="T69" i="1"/>
  <c r="S69" i="1"/>
  <c r="R69" i="1"/>
  <c r="Q69" i="1"/>
  <c r="P69" i="1"/>
  <c r="O69" i="1"/>
  <c r="N69" i="1"/>
  <c r="M69" i="1"/>
  <c r="T68" i="1"/>
  <c r="S68" i="1"/>
  <c r="R68" i="1"/>
  <c r="Q68" i="1"/>
  <c r="P68" i="1"/>
  <c r="O68" i="1"/>
  <c r="N68" i="1"/>
  <c r="M68" i="1"/>
  <c r="T67" i="1"/>
  <c r="S67" i="1"/>
  <c r="R67" i="1"/>
  <c r="Q67" i="1"/>
  <c r="P67" i="1"/>
  <c r="O67" i="1"/>
  <c r="N67" i="1"/>
  <c r="M67" i="1"/>
  <c r="T66" i="1"/>
  <c r="S66" i="1"/>
  <c r="R66" i="1"/>
  <c r="Q66" i="1"/>
  <c r="P66" i="1"/>
  <c r="O66" i="1"/>
  <c r="N66" i="1"/>
  <c r="M66" i="1"/>
  <c r="T65" i="1"/>
  <c r="S65" i="1"/>
  <c r="R65" i="1"/>
  <c r="Q65" i="1"/>
  <c r="P65" i="1"/>
  <c r="O65" i="1"/>
  <c r="M65" i="1"/>
  <c r="N65" i="1" s="1"/>
  <c r="T64" i="1"/>
  <c r="S64" i="1"/>
  <c r="R64" i="1"/>
  <c r="Q64" i="1"/>
  <c r="P64" i="1"/>
  <c r="O64" i="1"/>
  <c r="M64" i="1"/>
  <c r="N64" i="1" s="1"/>
  <c r="T63" i="1"/>
  <c r="S63" i="1"/>
  <c r="R63" i="1"/>
  <c r="Q63" i="1"/>
  <c r="P63" i="1"/>
  <c r="O63" i="1"/>
  <c r="M63" i="1"/>
  <c r="N63" i="1" s="1"/>
  <c r="T62" i="1"/>
  <c r="S62" i="1"/>
  <c r="R62" i="1"/>
  <c r="Q62" i="1"/>
  <c r="P62" i="1"/>
  <c r="O62" i="1"/>
  <c r="M62" i="1"/>
  <c r="N62" i="1" s="1"/>
  <c r="T61" i="1"/>
  <c r="S61" i="1"/>
  <c r="R61" i="1"/>
  <c r="Q61" i="1"/>
  <c r="P61" i="1"/>
  <c r="O61" i="1"/>
  <c r="N61" i="1"/>
  <c r="M61" i="1"/>
  <c r="T60" i="1"/>
  <c r="S60" i="1"/>
  <c r="R60" i="1"/>
  <c r="Q60" i="1"/>
  <c r="P60" i="1"/>
  <c r="O60" i="1"/>
  <c r="M60" i="1"/>
  <c r="N60" i="1" s="1"/>
  <c r="T59" i="1"/>
  <c r="S59" i="1"/>
  <c r="R59" i="1"/>
  <c r="Q59" i="1"/>
  <c r="P59" i="1"/>
  <c r="O59" i="1"/>
  <c r="M59" i="1"/>
  <c r="N59" i="1" s="1"/>
  <c r="T58" i="1"/>
  <c r="S58" i="1"/>
  <c r="R58" i="1"/>
  <c r="Q58" i="1"/>
  <c r="P58" i="1"/>
  <c r="O58" i="1"/>
  <c r="M58" i="1"/>
  <c r="N58" i="1" s="1"/>
  <c r="T57" i="1"/>
  <c r="S57" i="1"/>
  <c r="R57" i="1"/>
  <c r="Q57" i="1"/>
  <c r="P57" i="1"/>
  <c r="O57" i="1"/>
  <c r="M57" i="1"/>
  <c r="N57" i="1" s="1"/>
  <c r="T56" i="1"/>
  <c r="S56" i="1"/>
  <c r="R56" i="1"/>
  <c r="Q56" i="1"/>
  <c r="P56" i="1"/>
  <c r="O56" i="1"/>
  <c r="M56" i="1"/>
  <c r="N56" i="1" s="1"/>
  <c r="T55" i="1"/>
  <c r="S55" i="1"/>
  <c r="R55" i="1"/>
  <c r="Q55" i="1"/>
  <c r="P55" i="1"/>
  <c r="O55" i="1"/>
  <c r="N55" i="1"/>
  <c r="M55" i="1"/>
  <c r="T54" i="1"/>
  <c r="S54" i="1"/>
  <c r="R54" i="1"/>
  <c r="Q54" i="1"/>
  <c r="P54" i="1"/>
  <c r="O54" i="1"/>
  <c r="M54" i="1"/>
  <c r="N54" i="1" s="1"/>
  <c r="T53" i="1"/>
  <c r="S53" i="1"/>
  <c r="R53" i="1"/>
  <c r="Q53" i="1"/>
  <c r="P53" i="1"/>
  <c r="O53" i="1"/>
  <c r="M53" i="1"/>
  <c r="N53" i="1" s="1"/>
  <c r="T52" i="1"/>
  <c r="S52" i="1"/>
  <c r="R52" i="1"/>
  <c r="Q52" i="1"/>
  <c r="P52" i="1"/>
  <c r="O52" i="1"/>
  <c r="M52" i="1"/>
  <c r="N52" i="1" s="1"/>
  <c r="T51" i="1"/>
  <c r="S51" i="1"/>
  <c r="R51" i="1"/>
  <c r="Q51" i="1"/>
  <c r="P51" i="1"/>
  <c r="O51" i="1"/>
  <c r="M51" i="1"/>
  <c r="N51" i="1" s="1"/>
  <c r="T50" i="1"/>
  <c r="S50" i="1"/>
  <c r="R50" i="1"/>
  <c r="Q50" i="1"/>
  <c r="P50" i="1"/>
  <c r="O50" i="1"/>
  <c r="M50" i="1"/>
  <c r="N50" i="1" s="1"/>
  <c r="T49" i="1"/>
  <c r="S49" i="1"/>
  <c r="R49" i="1"/>
  <c r="Q49" i="1"/>
  <c r="P49" i="1"/>
  <c r="O49" i="1"/>
  <c r="M49" i="1"/>
  <c r="N49" i="1" s="1"/>
  <c r="T48" i="1"/>
  <c r="S48" i="1"/>
  <c r="R48" i="1"/>
  <c r="Q48" i="1"/>
  <c r="P48" i="1"/>
  <c r="O48" i="1"/>
  <c r="M48" i="1"/>
  <c r="N48" i="1" s="1"/>
  <c r="T47" i="1"/>
  <c r="S47" i="1"/>
  <c r="R47" i="1"/>
  <c r="Q47" i="1"/>
  <c r="P47" i="1"/>
  <c r="O47" i="1"/>
  <c r="M47" i="1"/>
  <c r="N47" i="1" s="1"/>
  <c r="T46" i="1"/>
  <c r="S46" i="1"/>
  <c r="R46" i="1"/>
  <c r="Q46" i="1"/>
  <c r="P46" i="1"/>
  <c r="O46" i="1"/>
  <c r="M46" i="1"/>
  <c r="N46" i="1" s="1"/>
  <c r="T45" i="1"/>
  <c r="S45" i="1"/>
  <c r="R45" i="1"/>
  <c r="Q45" i="1"/>
  <c r="P45" i="1"/>
  <c r="O45" i="1"/>
  <c r="M45" i="1"/>
  <c r="N45" i="1" s="1"/>
  <c r="T44" i="1"/>
  <c r="S44" i="1"/>
  <c r="R44" i="1"/>
  <c r="Q44" i="1"/>
  <c r="P44" i="1"/>
  <c r="O44" i="1"/>
  <c r="M44" i="1"/>
  <c r="N44" i="1" s="1"/>
  <c r="T43" i="1"/>
  <c r="S43" i="1"/>
  <c r="R43" i="1"/>
  <c r="Q43" i="1"/>
  <c r="P43" i="1"/>
  <c r="O43" i="1"/>
  <c r="M43" i="1"/>
  <c r="N43" i="1" s="1"/>
  <c r="T42" i="1"/>
  <c r="S42" i="1"/>
  <c r="R42" i="1"/>
  <c r="Q42" i="1"/>
  <c r="P42" i="1"/>
  <c r="O42" i="1"/>
  <c r="M42" i="1"/>
  <c r="N42" i="1" s="1"/>
  <c r="T41" i="1"/>
  <c r="S41" i="1"/>
  <c r="R41" i="1"/>
  <c r="Q41" i="1"/>
  <c r="P41" i="1"/>
  <c r="O41" i="1"/>
  <c r="M41" i="1"/>
  <c r="N41" i="1" s="1"/>
  <c r="T40" i="1"/>
  <c r="S40" i="1"/>
  <c r="R40" i="1"/>
  <c r="Q40" i="1"/>
  <c r="P40" i="1"/>
  <c r="O40" i="1"/>
  <c r="M40" i="1"/>
  <c r="N40" i="1" s="1"/>
  <c r="T39" i="1"/>
  <c r="S39" i="1"/>
  <c r="R39" i="1"/>
  <c r="Q39" i="1"/>
  <c r="P39" i="1"/>
  <c r="O39" i="1"/>
  <c r="M39" i="1"/>
  <c r="N39" i="1" s="1"/>
  <c r="T38" i="1"/>
  <c r="S38" i="1"/>
  <c r="R38" i="1"/>
  <c r="Q38" i="1"/>
  <c r="P38" i="1"/>
  <c r="O38" i="1"/>
  <c r="M38" i="1"/>
  <c r="N38" i="1" s="1"/>
  <c r="T37" i="1"/>
  <c r="S37" i="1"/>
  <c r="R37" i="1"/>
  <c r="Q37" i="1"/>
  <c r="P37" i="1"/>
  <c r="O37" i="1"/>
  <c r="M37" i="1"/>
  <c r="N37" i="1" s="1"/>
  <c r="T36" i="1"/>
  <c r="S36" i="1"/>
  <c r="R36" i="1"/>
  <c r="Q36" i="1"/>
  <c r="P36" i="1"/>
  <c r="O36" i="1"/>
  <c r="M36" i="1"/>
  <c r="N36" i="1" s="1"/>
  <c r="T35" i="1"/>
  <c r="S35" i="1"/>
  <c r="R35" i="1"/>
  <c r="Q35" i="1"/>
  <c r="P35" i="1"/>
  <c r="O35" i="1"/>
  <c r="N35" i="1"/>
  <c r="M35" i="1"/>
  <c r="T34" i="1"/>
  <c r="S34" i="1"/>
  <c r="R34" i="1"/>
  <c r="Q34" i="1"/>
  <c r="P34" i="1"/>
  <c r="O34" i="1"/>
  <c r="N34" i="1"/>
  <c r="M34" i="1"/>
  <c r="T33" i="1"/>
  <c r="S33" i="1"/>
  <c r="R33" i="1"/>
  <c r="Q33" i="1"/>
  <c r="P33" i="1"/>
  <c r="O33" i="1"/>
  <c r="N33" i="1"/>
  <c r="M33" i="1"/>
  <c r="T32" i="1"/>
  <c r="S32" i="1"/>
  <c r="R32" i="1"/>
  <c r="Q32" i="1"/>
  <c r="P32" i="1"/>
  <c r="O32" i="1"/>
  <c r="N32" i="1"/>
  <c r="M32" i="1"/>
  <c r="T31" i="1"/>
  <c r="S31" i="1"/>
  <c r="R31" i="1"/>
  <c r="Q31" i="1"/>
  <c r="P31" i="1"/>
  <c r="O31" i="1"/>
  <c r="N31" i="1"/>
  <c r="M31" i="1"/>
  <c r="T30" i="1"/>
  <c r="S30" i="1"/>
  <c r="R30" i="1"/>
  <c r="Q30" i="1"/>
  <c r="P30" i="1"/>
  <c r="O30" i="1"/>
  <c r="N30" i="1"/>
  <c r="M30" i="1"/>
  <c r="T29" i="1"/>
  <c r="S29" i="1"/>
  <c r="R29" i="1"/>
  <c r="Q29" i="1"/>
  <c r="P29" i="1"/>
  <c r="O29" i="1"/>
  <c r="N29" i="1"/>
  <c r="M29" i="1"/>
  <c r="T28" i="1"/>
  <c r="S28" i="1"/>
  <c r="R28" i="1"/>
  <c r="Q28" i="1"/>
  <c r="P28" i="1"/>
  <c r="O28" i="1"/>
  <c r="N28" i="1"/>
  <c r="M28" i="1"/>
  <c r="T27" i="1"/>
  <c r="S27" i="1"/>
  <c r="R27" i="1"/>
  <c r="Q27" i="1"/>
  <c r="P27" i="1"/>
  <c r="O27" i="1"/>
  <c r="N27" i="1"/>
  <c r="M27" i="1"/>
  <c r="T26" i="1"/>
  <c r="S26" i="1"/>
  <c r="R26" i="1"/>
  <c r="Q26" i="1"/>
  <c r="P26" i="1"/>
  <c r="O26" i="1"/>
  <c r="N26" i="1"/>
  <c r="M26" i="1"/>
  <c r="T25" i="1"/>
  <c r="S25" i="1"/>
  <c r="R25" i="1"/>
  <c r="Q25" i="1"/>
  <c r="P25" i="1"/>
  <c r="O25" i="1"/>
  <c r="N25" i="1"/>
  <c r="M25" i="1"/>
  <c r="T24" i="1"/>
  <c r="S24" i="1"/>
  <c r="R24" i="1"/>
  <c r="Q24" i="1"/>
  <c r="P24" i="1"/>
  <c r="O24" i="1"/>
  <c r="N24" i="1"/>
  <c r="M24" i="1"/>
  <c r="T23" i="1"/>
  <c r="S23" i="1"/>
  <c r="R23" i="1"/>
  <c r="Q23" i="1"/>
  <c r="P23" i="1"/>
  <c r="O23" i="1"/>
  <c r="N23" i="1"/>
  <c r="M23" i="1"/>
  <c r="T22" i="1"/>
  <c r="S22" i="1"/>
  <c r="R22" i="1"/>
  <c r="Q22" i="1"/>
  <c r="P22" i="1"/>
  <c r="O22" i="1"/>
  <c r="N22" i="1"/>
  <c r="M22" i="1"/>
  <c r="T21" i="1"/>
  <c r="S21" i="1"/>
  <c r="R21" i="1"/>
  <c r="Q21" i="1"/>
  <c r="P21" i="1"/>
  <c r="O21" i="1"/>
  <c r="N21" i="1"/>
  <c r="M21" i="1"/>
  <c r="T20" i="1"/>
  <c r="S20" i="1"/>
  <c r="R20" i="1"/>
  <c r="Q20" i="1"/>
  <c r="P20" i="1"/>
  <c r="O20" i="1"/>
  <c r="N20" i="1"/>
  <c r="M20" i="1"/>
  <c r="T19" i="1"/>
  <c r="S19" i="1"/>
  <c r="R19" i="1"/>
  <c r="Q19" i="1"/>
  <c r="P19" i="1"/>
  <c r="O19" i="1"/>
  <c r="N19" i="1"/>
  <c r="M19" i="1"/>
  <c r="T18" i="1"/>
  <c r="S18" i="1"/>
  <c r="R18" i="1"/>
  <c r="Q18" i="1"/>
  <c r="P18" i="1"/>
  <c r="O18" i="1"/>
  <c r="N18" i="1"/>
  <c r="M18" i="1"/>
  <c r="T17" i="1"/>
  <c r="S17" i="1"/>
  <c r="R17" i="1"/>
  <c r="Q17" i="1"/>
  <c r="P17" i="1"/>
  <c r="O17" i="1"/>
  <c r="N17" i="1"/>
  <c r="M17" i="1"/>
  <c r="T16" i="1"/>
  <c r="S16" i="1"/>
  <c r="R16" i="1"/>
  <c r="Q16" i="1"/>
  <c r="P16" i="1"/>
  <c r="O16" i="1"/>
  <c r="N16" i="1"/>
  <c r="M16" i="1"/>
  <c r="T15" i="1"/>
  <c r="S15" i="1"/>
  <c r="R15" i="1"/>
  <c r="Q15" i="1"/>
  <c r="P15" i="1"/>
  <c r="O15" i="1"/>
  <c r="N15" i="1"/>
  <c r="M15" i="1"/>
  <c r="T14" i="1"/>
  <c r="S14" i="1"/>
  <c r="R14" i="1"/>
  <c r="Q14" i="1"/>
  <c r="P14" i="1"/>
  <c r="O14" i="1"/>
  <c r="N14" i="1"/>
  <c r="M14" i="1"/>
  <c r="T13" i="1"/>
  <c r="S13" i="1"/>
  <c r="R13" i="1"/>
  <c r="Q13" i="1"/>
  <c r="P13" i="1"/>
  <c r="O13" i="1"/>
  <c r="N13" i="1"/>
  <c r="M13" i="1"/>
  <c r="T12" i="1"/>
  <c r="S12" i="1"/>
  <c r="R12" i="1"/>
  <c r="Q12" i="1"/>
  <c r="P12" i="1"/>
  <c r="O12" i="1"/>
  <c r="N12" i="1"/>
  <c r="M12" i="1"/>
  <c r="T11" i="1"/>
  <c r="S11" i="1"/>
  <c r="R11" i="1"/>
  <c r="Q11" i="1"/>
  <c r="P11" i="1"/>
  <c r="O11" i="1"/>
  <c r="M11" i="1"/>
  <c r="N11" i="1" s="1"/>
  <c r="T10" i="1"/>
  <c r="S10" i="1"/>
  <c r="R10" i="1"/>
  <c r="Q10" i="1"/>
  <c r="P10" i="1"/>
  <c r="O10" i="1"/>
  <c r="M10" i="1"/>
  <c r="N10" i="1" s="1"/>
  <c r="T9" i="1"/>
  <c r="S9" i="1"/>
  <c r="R9" i="1"/>
  <c r="Q9" i="1"/>
  <c r="P9" i="1"/>
  <c r="O9" i="1"/>
  <c r="M9" i="1"/>
  <c r="N9" i="1" s="1"/>
  <c r="T8" i="1"/>
  <c r="S8" i="1"/>
  <c r="R8" i="1"/>
  <c r="Q8" i="1"/>
  <c r="P8" i="1"/>
  <c r="O8" i="1"/>
  <c r="N8" i="1"/>
  <c r="M8" i="1"/>
  <c r="T7" i="1"/>
  <c r="S7" i="1"/>
  <c r="R7" i="1"/>
  <c r="Q7" i="1"/>
  <c r="P7" i="1"/>
  <c r="O7" i="1"/>
  <c r="N7" i="1"/>
  <c r="M7" i="1"/>
  <c r="T6" i="1"/>
  <c r="S6" i="1"/>
  <c r="R6" i="1"/>
  <c r="Q6" i="1"/>
  <c r="P6" i="1"/>
  <c r="O6" i="1"/>
  <c r="N6" i="1"/>
  <c r="M6" i="1"/>
  <c r="T5" i="1"/>
  <c r="S5" i="1"/>
  <c r="R5" i="1"/>
  <c r="Q5" i="1"/>
  <c r="P5" i="1"/>
  <c r="O5" i="1"/>
  <c r="N5" i="1"/>
  <c r="M5" i="1"/>
  <c r="T4" i="1"/>
  <c r="S4" i="1"/>
  <c r="R4" i="1"/>
  <c r="Q4" i="1"/>
  <c r="P4" i="1"/>
  <c r="O4" i="1"/>
  <c r="N4" i="1"/>
  <c r="M4" i="1"/>
  <c r="T3" i="1"/>
  <c r="S3" i="1"/>
  <c r="R3" i="1"/>
  <c r="Q3" i="1"/>
  <c r="P3" i="1"/>
  <c r="O3" i="1"/>
  <c r="N3" i="1"/>
  <c r="M3" i="1"/>
  <c r="T2" i="1"/>
  <c r="S2" i="1"/>
  <c r="R2" i="1"/>
  <c r="Q2" i="1"/>
  <c r="P2" i="1"/>
  <c r="O2" i="1"/>
  <c r="N2" i="1"/>
  <c r="M2" i="1"/>
  <c r="G7" i="2" l="1"/>
  <c r="H7" i="2" s="1"/>
  <c r="I7" i="2" s="1"/>
  <c r="K9" i="7"/>
  <c r="G8" i="7"/>
  <c r="H8" i="7" s="1"/>
  <c r="I8" i="7" s="1"/>
  <c r="K10" i="2"/>
  <c r="G9" i="2"/>
  <c r="H9" i="2" s="1"/>
  <c r="I9" i="2" s="1"/>
  <c r="G7" i="7"/>
  <c r="G8" i="2"/>
  <c r="K11" i="2" l="1"/>
  <c r="G10" i="2"/>
  <c r="H10" i="2" s="1"/>
  <c r="I10" i="2" s="1"/>
  <c r="K10" i="7"/>
  <c r="G9" i="7"/>
  <c r="H9" i="7" s="1"/>
  <c r="I9" i="7" s="1"/>
  <c r="H7" i="7"/>
  <c r="I7" i="7" s="1"/>
  <c r="H8" i="2"/>
  <c r="I8" i="2" s="1"/>
  <c r="K11" i="7" l="1"/>
  <c r="G10" i="7"/>
  <c r="H10" i="7" s="1"/>
  <c r="I10" i="7" s="1"/>
  <c r="G11" i="2"/>
  <c r="H11" i="2" s="1"/>
  <c r="I11" i="2" s="1"/>
  <c r="G11" i="7" l="1"/>
  <c r="H11" i="7" s="1"/>
  <c r="I11" i="7" s="1"/>
</calcChain>
</file>

<file path=xl/sharedStrings.xml><?xml version="1.0" encoding="utf-8"?>
<sst xmlns="http://schemas.openxmlformats.org/spreadsheetml/2006/main" count="113989" uniqueCount="3668">
  <si>
    <t>Periodo</t>
  </si>
  <si>
    <t>Concepto</t>
  </si>
  <si>
    <t>(Varios elementos)</t>
  </si>
  <si>
    <t>Moneda</t>
  </si>
  <si>
    <t>Nombre Centro de Operacion</t>
  </si>
  <si>
    <t>PLANTA DE RIONEGRO</t>
  </si>
  <si>
    <t>Etiquetas de fila</t>
  </si>
  <si>
    <t>Suma de Valor Total USD</t>
  </si>
  <si>
    <t>ORANGE PASSION FRUIT 16-20 X 2 KG ROVEG</t>
  </si>
  <si>
    <t>ORANGE PASSION FRUIT X 15-18 TFC</t>
  </si>
  <si>
    <t>ORANGE PASSION FRUIT X 18 PRO</t>
  </si>
  <si>
    <t>PASSION FRUIT 2KG (30-35) QPI 304 MRT</t>
  </si>
  <si>
    <t>PASSION FRUIT TFC (30-35) 304 MRT</t>
  </si>
  <si>
    <t>PASSION FRUIT TFC 40-44 304 MRT</t>
  </si>
  <si>
    <t>PASSION FRUIT X 16 KG FLO PILZ</t>
  </si>
  <si>
    <t>PASSION FRUIT X 2 KG MCG MRT</t>
  </si>
  <si>
    <t>PASSION FRUIT X 2KG HELFER MRT</t>
  </si>
  <si>
    <t>PASSION FRUIT X1,4KG OCF IMPORTS MRT</t>
  </si>
  <si>
    <t>PASSION FRUIT X1.5KG OCF IMPORTS</t>
  </si>
  <si>
    <t>PASSION FRUIT X2KG (40-44) STAR 304 MRT</t>
  </si>
  <si>
    <t>PASSION FRUIT X2KG N&amp;K BV 35-44 304 MRT</t>
  </si>
  <si>
    <t>PASSION FRUIT X2KG NFS 40-44 304 MRT</t>
  </si>
  <si>
    <t>PASSION FRUIT X2KG OCF IMPORTS 304 MRT</t>
  </si>
  <si>
    <t>PASSION FRUIT X2KG PILZ 304 MRT</t>
  </si>
  <si>
    <t>PASSION FRUIT X2KG TFI 304 MRT</t>
  </si>
  <si>
    <t>PASSION FRUIT YEX X2KG 304 MRT</t>
  </si>
  <si>
    <t>PASSION FUIT X2KG ATLANTIC MRT</t>
  </si>
  <si>
    <t>PHYSALIS LOOSE X1.2KG PILZ MRT</t>
  </si>
  <si>
    <t>PHYSALIS X 12 ( 200 gr ) PRO</t>
  </si>
  <si>
    <t>PHYSALIS X 12 (170 gr ) PRO</t>
  </si>
  <si>
    <t>PHYSALIS X 12 ATLANTIC</t>
  </si>
  <si>
    <t>PHYSALIS X 12 FLO TFC</t>
  </si>
  <si>
    <t>PHYSALIS X 12 MCG MRT</t>
  </si>
  <si>
    <t>PHYSALIS X 12 QPI MRT</t>
  </si>
  <si>
    <t>PHYSALIS X 12 TFC CON</t>
  </si>
  <si>
    <t>PHYSALIS X 12 TFC OM</t>
  </si>
  <si>
    <t>PHYSALIS X 12 X 100 HELFER FLO</t>
  </si>
  <si>
    <t>PHYSALIS X 12 X 100 OCF IMPORTS</t>
  </si>
  <si>
    <t>PHYSALIS X 12 X 100 PILZ FLO (AZUCAR)</t>
  </si>
  <si>
    <t>PHYSALIS X 12 X 100 PILZ MRT</t>
  </si>
  <si>
    <t>PHYSALIS X 12 X 100 PILZ MRT (AZUCAR)</t>
  </si>
  <si>
    <t>PHYSALIS X 12 X 100 SPREAFICO MRT</t>
  </si>
  <si>
    <t>PHYSALIS X 12 X 100 STAR</t>
  </si>
  <si>
    <t>PHYSALIS X 12 X 100 TFI MRT</t>
  </si>
  <si>
    <t>PHYSALIS X 4 KG MINOR MRT</t>
  </si>
  <si>
    <t>PHYSALIS X 6 FLO TFC</t>
  </si>
  <si>
    <t>PHYSALIS X 8KG LIMAX MRT</t>
  </si>
  <si>
    <t>PHYSALIS X12 X100 N&amp;K BV MRT</t>
  </si>
  <si>
    <t>PHYSALIS X12 YEX CAÑA DE AZUCAR MRT</t>
  </si>
  <si>
    <t>PINEAPPLE GUAVA 24-30 X 2 KG ROVEG</t>
  </si>
  <si>
    <t>PURPLE PASSION FRUIT (30-35)STAR MRT</t>
  </si>
  <si>
    <t>PURPLE PASSION FRUIT X 2KG MINOR</t>
  </si>
  <si>
    <t>TAMAMORO X 24 PRO</t>
  </si>
  <si>
    <t>TAMAMORO X 24 TFC</t>
  </si>
  <si>
    <t>YELLOW DRAGON FRUIT X 2.5 KG PROV</t>
  </si>
  <si>
    <t xml:space="preserve">PHYSALIS X 4KG TFI MRT </t>
  </si>
  <si>
    <t>PHYSALIS X 12 X 100 AARTSEN MRT</t>
  </si>
  <si>
    <t>PASION FRUIT X 2KG(30-38) FRESHSOLUTION</t>
  </si>
  <si>
    <t>PHYSALIS X 12 X 125 GR DES FRESHSOLUTION</t>
  </si>
  <si>
    <t>PHYSALIS X 8KG FRESHSOLUTION MRT</t>
  </si>
  <si>
    <t>PHYSALIS X 8KG  FRUVIA MRT</t>
  </si>
  <si>
    <t>PASSION FRUIT X2KG Courchense Larose</t>
  </si>
  <si>
    <t>PASSION FRUIT GLAMOUR X 2KG MRT</t>
  </si>
  <si>
    <t xml:space="preserve">PHYSALIS X 12X 100 GLAMOUR MRT  </t>
  </si>
  <si>
    <t>PHYSALIS X 4KG ROVE MRT</t>
  </si>
  <si>
    <t>PHYSALIS X 12 LIMAX MU</t>
  </si>
  <si>
    <t>PHYSALIS X 12 X 100 INTI HARVEST FLO MRT</t>
  </si>
  <si>
    <t xml:space="preserve">PHYSALIS X 12 X 100 INTI HARVEST MRT </t>
  </si>
  <si>
    <t>PPASSION FRUIT X 1,7 NUNDINOR BANDEJA</t>
  </si>
  <si>
    <t>PHYSALIS X 4 KG LIMAX MRT</t>
  </si>
  <si>
    <t>PHYSALIS X 8 KG  MINORMRT</t>
  </si>
  <si>
    <t>PHYSALIS  X 4 KG FRUVIA MRT</t>
  </si>
  <si>
    <t xml:space="preserve">PHYSALIS X 12 TORRES FRESH </t>
  </si>
  <si>
    <t>ORANGEPASSION FRUIT X 2 KG FRESHSOLUTION</t>
  </si>
  <si>
    <t>ORANGEPASSION FRUIT X 1KG FRESHSOLUTION</t>
  </si>
  <si>
    <t>ORANGEPASSION FRUIT X 2KG FRESH DIRECT</t>
  </si>
  <si>
    <t>PHYSALIS X 12X100FRESH DIRECT</t>
  </si>
  <si>
    <t>PASSION FRUIT X 2KG FRESH DIRECT</t>
  </si>
  <si>
    <t>PASSION FRUIT X 2KG FRUVIA</t>
  </si>
  <si>
    <t>PHYSALIS 12X100 FRESHCLUSIVE</t>
  </si>
  <si>
    <t>ORANGEPASSION FRUIT X 2 KG FRESHCLUSIVE</t>
  </si>
  <si>
    <t>PASSION FRUIT X 2KG AARTSEN</t>
  </si>
  <si>
    <t>PASSION FRUIT X 2KG GREENYARD FRESH</t>
  </si>
  <si>
    <t>PASSION FRUIT X2 KG FRESHCLUSIVE</t>
  </si>
  <si>
    <t>MANGOSTINO X2 KG FRESHCLUSIVE</t>
  </si>
  <si>
    <t>BABY BANANA X3KG FRESHCLISIVE</t>
  </si>
  <si>
    <t>PASSION FRUIT X 2KG COURCHESNE</t>
  </si>
  <si>
    <t>MANGOSTINE X 2KG TFC MRT</t>
  </si>
  <si>
    <t>MANGOSTINE X 2KG COURCHENSE LAROUSE</t>
  </si>
  <si>
    <t xml:space="preserve">PASSION FRUIT X 2KG TFC MU </t>
  </si>
  <si>
    <t>PHYSALIS 12 X100 COURCHESNE MRT</t>
  </si>
  <si>
    <t>PASSION FRUIT X 1KG COURCHESNE</t>
  </si>
  <si>
    <t>ORANGE PASSION FRUIT X 2KG COURCHESNE</t>
  </si>
  <si>
    <t xml:space="preserve">PASSION FRUIT X 2KG TORRES FRESH MRT </t>
  </si>
  <si>
    <t>PASSION FRUITS X2KG FRUITS RAFOLS 30-35</t>
  </si>
  <si>
    <t>PHYSALIS X12 X100 FRUITS RAFOLS MRT</t>
  </si>
  <si>
    <t>PHYSALIS X 12 X 100 STAR  MRT</t>
  </si>
  <si>
    <t>Total general</t>
  </si>
  <si>
    <t>Moneda_docto</t>
  </si>
  <si>
    <t>COP</t>
  </si>
  <si>
    <t>VENDEDOR</t>
  </si>
  <si>
    <t>EJECUTADO</t>
  </si>
  <si>
    <t>BUDGET</t>
  </si>
  <si>
    <t>% EJECUCIÓN</t>
  </si>
  <si>
    <t>% POR EJECUTAR</t>
  </si>
  <si>
    <t>% META</t>
  </si>
  <si>
    <t>Mes</t>
  </si>
  <si>
    <t>HUMAGRO CALCIUM DRENCH</t>
  </si>
  <si>
    <t>PIEDRAHITA PEREZ MARIANA</t>
  </si>
  <si>
    <t>SULPHUR GULUPA X 20 LITROS</t>
  </si>
  <si>
    <t>PEREZ MEJIA MARIA PAULINA</t>
  </si>
  <si>
    <t>HUMAGRO CALCIUM FOLIAR UCH X 20 LITROS</t>
  </si>
  <si>
    <t>HINCAPIE CONTRERAS ERIKA STEFANIA</t>
  </si>
  <si>
    <t>LONDOÑO ECHEVERRI ALEJANDRA</t>
  </si>
  <si>
    <t>TOTAL COMPAÑÍA</t>
  </si>
  <si>
    <t>Tipo de Documento</t>
  </si>
  <si>
    <t>Numero_documento</t>
  </si>
  <si>
    <t>Fecha</t>
  </si>
  <si>
    <t>Nombre Vendedor</t>
  </si>
  <si>
    <t>Notas</t>
  </si>
  <si>
    <t>Nombre Cliente_factura</t>
  </si>
  <si>
    <t>Desc Pais Cliente_factura</t>
  </si>
  <si>
    <t>Nombre Item</t>
  </si>
  <si>
    <t>Valor_neto_docto</t>
  </si>
  <si>
    <t>TC</t>
  </si>
  <si>
    <t>Valor Total USD</t>
  </si>
  <si>
    <t>Año</t>
  </si>
  <si>
    <t>Vendedor</t>
  </si>
  <si>
    <t>USD</t>
  </si>
  <si>
    <t>FACTURA</t>
  </si>
  <si>
    <t>COP/USD</t>
  </si>
  <si>
    <t>EUR/COP</t>
  </si>
  <si>
    <t>USD/EUR</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</si>
  <si>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</si>
  <si>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</si>
  <si>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</si>
  <si>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</si>
  <si>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</si>
  <si>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</si>
  <si>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</si>
  <si>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</si>
  <si>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</si>
  <si>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</si>
  <si>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</si>
  <si>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</si>
  <si>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</si>
  <si>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</si>
  <si>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</si>
  <si>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</si>
  <si>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</si>
  <si>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</si>
  <si>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</si>
  <si>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</si>
  <si>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</si>
  <si>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</si>
  <si>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</si>
  <si>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</si>
  <si>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</si>
  <si>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</si>
  <si>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</si>
  <si>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</si>
  <si>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</si>
  <si>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</si>
  <si>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</si>
  <si>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</si>
  <si>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</si>
  <si>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</si>
  <si>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</si>
  <si>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</si>
  <si>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</si>
  <si>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</si>
  <si>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</si>
  <si>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</si>
  <si>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</si>
  <si>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</si>
  <si>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</si>
  <si>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</si>
  <si>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</si>
  <si>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</si>
  <si>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</si>
  <si>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</si>
  <si>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</si>
  <si>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</si>
  <si>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</si>
  <si>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</si>
  <si>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</si>
  <si>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</si>
  <si>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</si>
  <si>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</si>
  <si>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</si>
  <si>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</si>
  <si>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</si>
  <si>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</si>
  <si>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</si>
  <si>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</si>
  <si>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</si>
  <si>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</si>
  <si>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</si>
  <si>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</si>
  <si>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</si>
  <si>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</si>
  <si>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</si>
  <si>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</si>
  <si>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</si>
  <si>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</si>
  <si>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</si>
  <si>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</si>
  <si>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</si>
  <si>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</si>
  <si>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</si>
  <si>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</si>
  <si>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</si>
  <si>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</si>
  <si>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</si>
  <si>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</si>
  <si>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</si>
  <si>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</si>
  <si>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</si>
  <si>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</si>
  <si>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</si>
  <si>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</si>
  <si>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</si>
  <si>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</si>
  <si>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</si>
  <si>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</si>
  <si>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</si>
  <si>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</si>
  <si>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</si>
  <si>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</si>
  <si>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</si>
  <si>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</si>
  <si>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</si>
  <si>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</si>
  <si>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</si>
  <si>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</si>
  <si>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</si>
  <si>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</si>
  <si>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</si>
  <si>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</si>
  <si>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</si>
  <si>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</si>
  <si>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</si>
  <si>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</si>
  <si>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</si>
  <si>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</si>
  <si>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</si>
  <si>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</si>
  <si>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</si>
  <si>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</si>
  <si>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</si>
  <si>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</si>
  <si>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</si>
  <si>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</si>
  <si>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</si>
  <si>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</si>
  <si>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</si>
  <si>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</si>
  <si>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</si>
  <si>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</si>
  <si>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</si>
  <si>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</si>
  <si>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</si>
  <si>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</si>
  <si>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</si>
  <si>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20210512</t>
  </si>
  <si>
    <t>20210513</t>
  </si>
  <si>
    <t>20210514</t>
  </si>
  <si>
    <t>20210515</t>
  </si>
  <si>
    <t>20210516</t>
  </si>
  <si>
    <t>20210517</t>
  </si>
  <si>
    <t>20210518</t>
  </si>
  <si>
    <t>20210519</t>
  </si>
  <si>
    <t>20210520</t>
  </si>
  <si>
    <t>20210521</t>
  </si>
  <si>
    <t>20210522</t>
  </si>
  <si>
    <t>20210523</t>
  </si>
  <si>
    <t>20210524</t>
  </si>
  <si>
    <t>20210525</t>
  </si>
  <si>
    <t>20210526</t>
  </si>
  <si>
    <t>20210527</t>
  </si>
  <si>
    <t>20210528</t>
  </si>
  <si>
    <t>20210529</t>
  </si>
  <si>
    <t>20210530</t>
  </si>
  <si>
    <t>20210531</t>
  </si>
  <si>
    <t>20210601</t>
  </si>
  <si>
    <t>20210602</t>
  </si>
  <si>
    <t>20210603</t>
  </si>
  <si>
    <t>20210604</t>
  </si>
  <si>
    <t>20210605</t>
  </si>
  <si>
    <t>20210606</t>
  </si>
  <si>
    <t>20210607</t>
  </si>
  <si>
    <t>20210608</t>
  </si>
  <si>
    <t>20210609</t>
  </si>
  <si>
    <t>20210610</t>
  </si>
  <si>
    <t>20210611</t>
  </si>
  <si>
    <t>20210612</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</si>
  <si>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</si>
  <si>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</si>
  <si>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</si>
  <si>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</si>
  <si>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</si>
  <si>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</si>
  <si>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</si>
  <si>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</si>
  <si>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</si>
  <si>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</si>
  <si>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</si>
  <si>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</si>
  <si>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</si>
  <si>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</si>
  <si>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</si>
  <si>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</si>
  <si>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</si>
  <si>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</si>
  <si>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</si>
  <si>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</si>
  <si>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</si>
  <si>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</si>
  <si>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</si>
  <si>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</si>
  <si>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</si>
  <si>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</si>
  <si>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</si>
  <si>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</si>
  <si>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</si>
  <si>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</si>
  <si>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</si>
  <si>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20210714</t>
  </si>
  <si>
    <t>20210715</t>
  </si>
  <si>
    <t>20210716</t>
  </si>
  <si>
    <t>20210717</t>
  </si>
  <si>
    <t>20210718</t>
  </si>
  <si>
    <t>20210719</t>
  </si>
  <si>
    <t>20210720</t>
  </si>
  <si>
    <t>20210721</t>
  </si>
  <si>
    <t>20210722</t>
  </si>
  <si>
    <t>20210723</t>
  </si>
  <si>
    <t>20210724</t>
  </si>
  <si>
    <t>20210725</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</si>
  <si>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</si>
  <si>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</si>
  <si>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</si>
  <si>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</si>
  <si>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</si>
  <si>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</si>
  <si>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</si>
  <si>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</si>
  <si>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</si>
  <si>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</si>
  <si>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</si>
  <si>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</si>
  <si>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</si>
  <si>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</si>
  <si>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</si>
  <si>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</si>
  <si>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</si>
  <si>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</si>
  <si>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</si>
  <si>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</si>
  <si>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20210815</t>
  </si>
  <si>
    <t>20210816</t>
  </si>
  <si>
    <t>20210817</t>
  </si>
  <si>
    <t>20210818</t>
  </si>
  <si>
    <t>20210819</t>
  </si>
  <si>
    <t>20210820</t>
  </si>
  <si>
    <t>20210821</t>
  </si>
  <si>
    <t>20210822</t>
  </si>
  <si>
    <t>20210823</t>
  </si>
  <si>
    <t>20210824</t>
  </si>
  <si>
    <t>20210825</t>
  </si>
  <si>
    <t>20210826</t>
  </si>
  <si>
    <t>20210827</t>
  </si>
  <si>
    <t>20210828</t>
  </si>
  <si>
    <t>20210829</t>
  </si>
  <si>
    <t>20210830</t>
  </si>
  <si>
    <t>20210831</t>
  </si>
  <si>
    <t>20210901</t>
  </si>
  <si>
    <t>20210902</t>
  </si>
  <si>
    <t>20210903</t>
  </si>
  <si>
    <t>20210904</t>
  </si>
  <si>
    <t>20210905</t>
  </si>
  <si>
    <t>20210906</t>
  </si>
  <si>
    <t>20210907</t>
  </si>
  <si>
    <t>20210908</t>
  </si>
  <si>
    <t>20210909</t>
  </si>
  <si>
    <t>20210910</t>
  </si>
  <si>
    <t>20210911</t>
  </si>
  <si>
    <t>20210912</t>
  </si>
  <si>
    <t>20210913</t>
  </si>
  <si>
    <t>20210914</t>
  </si>
  <si>
    <t>20210915</t>
  </si>
  <si>
    <t>20210916</t>
  </si>
  <si>
    <t>20210917</t>
  </si>
  <si>
    <t>20210918</t>
  </si>
  <si>
    <t>20210919</t>
  </si>
  <si>
    <t>20210920</t>
  </si>
  <si>
    <t>20210921</t>
  </si>
  <si>
    <t>20210922</t>
  </si>
  <si>
    <t>20210923</t>
  </si>
  <si>
    <t>20210924</t>
  </si>
  <si>
    <t>20210925</t>
  </si>
  <si>
    <t>20210926</t>
  </si>
  <si>
    <t>20210927</t>
  </si>
  <si>
    <t>20210928</t>
  </si>
  <si>
    <t>20210929</t>
  </si>
  <si>
    <t>20210930</t>
  </si>
  <si>
    <t>20211001</t>
  </si>
  <si>
    <t>20211002</t>
  </si>
  <si>
    <t>20211003</t>
  </si>
  <si>
    <t>20211004</t>
  </si>
  <si>
    <t>20211005</t>
  </si>
  <si>
    <t>20211006</t>
  </si>
  <si>
    <t>20211007</t>
  </si>
  <si>
    <t>20211008</t>
  </si>
  <si>
    <t>20211009</t>
  </si>
  <si>
    <t>20211010</t>
  </si>
  <si>
    <t>20211011</t>
  </si>
  <si>
    <t>20211012</t>
  </si>
  <si>
    <t>20211013</t>
  </si>
  <si>
    <t>20211014</t>
  </si>
  <si>
    <t>20211015</t>
  </si>
  <si>
    <t>20211016</t>
  </si>
  <si>
    <t>20211017</t>
  </si>
  <si>
    <t>20211018</t>
  </si>
  <si>
    <t>20211019</t>
  </si>
  <si>
    <t>20211020</t>
  </si>
  <si>
    <t>20211021</t>
  </si>
  <si>
    <t>20211022</t>
  </si>
  <si>
    <t>20211023</t>
  </si>
  <si>
    <t>20211024</t>
  </si>
  <si>
    <t>20211025</t>
  </si>
  <si>
    <t>20211026</t>
  </si>
  <si>
    <t>20211027</t>
  </si>
  <si>
    <t>20211028</t>
  </si>
  <si>
    <t>20211029</t>
  </si>
  <si>
    <t>20211030</t>
  </si>
  <si>
    <t>20211031</t>
  </si>
  <si>
    <t>20211101</t>
  </si>
  <si>
    <t>20211102</t>
  </si>
  <si>
    <t>20211103</t>
  </si>
  <si>
    <t>20211104</t>
  </si>
  <si>
    <t>20211105</t>
  </si>
  <si>
    <t>20211106</t>
  </si>
  <si>
    <t>20211107</t>
  </si>
  <si>
    <t>20211108</t>
  </si>
  <si>
    <t>20211109</t>
  </si>
  <si>
    <t>20211110</t>
  </si>
  <si>
    <t>20211111</t>
  </si>
  <si>
    <t>20211112</t>
  </si>
  <si>
    <t>20211113</t>
  </si>
  <si>
    <t>20211114</t>
  </si>
  <si>
    <t>20211115</t>
  </si>
  <si>
    <t>20211116</t>
  </si>
  <si>
    <t>20211117</t>
  </si>
  <si>
    <t>20211118</t>
  </si>
  <si>
    <t>20211119</t>
  </si>
  <si>
    <t>20211120</t>
  </si>
  <si>
    <t>20211121</t>
  </si>
  <si>
    <t>20211122</t>
  </si>
  <si>
    <t>20211123</t>
  </si>
  <si>
    <t>20211124</t>
  </si>
  <si>
    <t>20211125</t>
  </si>
  <si>
    <t>20211126</t>
  </si>
  <si>
    <t>20211127</t>
  </si>
  <si>
    <t>20211128</t>
  </si>
  <si>
    <t>20211129</t>
  </si>
  <si>
    <t>20211130</t>
  </si>
  <si>
    <t>20211201</t>
  </si>
  <si>
    <t>20211202</t>
  </si>
  <si>
    <t>20211203</t>
  </si>
  <si>
    <t>20211204</t>
  </si>
  <si>
    <t>20211205</t>
  </si>
  <si>
    <t>20211206</t>
  </si>
  <si>
    <t>20211207</t>
  </si>
  <si>
    <t>20211208</t>
  </si>
  <si>
    <t>20211209</t>
  </si>
  <si>
    <t>20211210</t>
  </si>
  <si>
    <t>20211211</t>
  </si>
  <si>
    <t>20211212</t>
  </si>
  <si>
    <t>20211213</t>
  </si>
  <si>
    <t>20211214</t>
  </si>
  <si>
    <t>20211215</t>
  </si>
  <si>
    <t>20211216</t>
  </si>
  <si>
    <t>20211217</t>
  </si>
  <si>
    <t>20211218</t>
  </si>
  <si>
    <t>20211219</t>
  </si>
  <si>
    <t>20211220</t>
  </si>
  <si>
    <t>20211221</t>
  </si>
  <si>
    <t>20211222</t>
  </si>
  <si>
    <t>20211223</t>
  </si>
  <si>
    <t>20211224</t>
  </si>
  <si>
    <t>20211225</t>
  </si>
  <si>
    <t>20211226</t>
  </si>
  <si>
    <t>20211227</t>
  </si>
  <si>
    <t>20211228</t>
  </si>
  <si>
    <t>20211229</t>
  </si>
  <si>
    <t>20211230</t>
  </si>
  <si>
    <t>20211231</t>
  </si>
  <si>
    <t>20220101</t>
  </si>
  <si>
    <t>20220102</t>
  </si>
  <si>
    <t>20220103</t>
  </si>
  <si>
    <t>20220104</t>
  </si>
  <si>
    <t>20220105</t>
  </si>
  <si>
    <t>20220106</t>
  </si>
  <si>
    <t>20220107</t>
  </si>
  <si>
    <t>20220108</t>
  </si>
  <si>
    <t>20220109</t>
  </si>
  <si>
    <t>20220110</t>
  </si>
  <si>
    <t>20220111</t>
  </si>
  <si>
    <t>20220112</t>
  </si>
  <si>
    <t>20220113</t>
  </si>
  <si>
    <t>20220114</t>
  </si>
  <si>
    <t>20220115</t>
  </si>
  <si>
    <t>20220116</t>
  </si>
  <si>
    <t>20220117</t>
  </si>
  <si>
    <t>20220118</t>
  </si>
  <si>
    <t>20220119</t>
  </si>
  <si>
    <t>20220120</t>
  </si>
  <si>
    <t>20220121</t>
  </si>
  <si>
    <t>20220122</t>
  </si>
  <si>
    <t>20220123</t>
  </si>
  <si>
    <t>20220124</t>
  </si>
  <si>
    <t>20220125</t>
  </si>
  <si>
    <t>20220126</t>
  </si>
  <si>
    <t>20220127</t>
  </si>
  <si>
    <t>20220128</t>
  </si>
  <si>
    <t>20220129</t>
  </si>
  <si>
    <t>20220130</t>
  </si>
  <si>
    <t>20220131</t>
  </si>
  <si>
    <t>20220201</t>
  </si>
  <si>
    <t>20220202</t>
  </si>
  <si>
    <t>20220203</t>
  </si>
  <si>
    <t>20220204</t>
  </si>
  <si>
    <t>20220205</t>
  </si>
  <si>
    <t>20220206</t>
  </si>
  <si>
    <t>20220207</t>
  </si>
  <si>
    <t>20220208</t>
  </si>
  <si>
    <t>20220209</t>
  </si>
  <si>
    <t>20220210</t>
  </si>
  <si>
    <t>20220211</t>
  </si>
  <si>
    <t>20220212</t>
  </si>
  <si>
    <t>20220213</t>
  </si>
  <si>
    <t>20220214</t>
  </si>
  <si>
    <t>20220215</t>
  </si>
  <si>
    <t>20220216</t>
  </si>
  <si>
    <t>20220217</t>
  </si>
  <si>
    <t>20220218</t>
  </si>
  <si>
    <t>20220219</t>
  </si>
  <si>
    <t>20220220</t>
  </si>
  <si>
    <t>20220221</t>
  </si>
  <si>
    <t>20220222</t>
  </si>
  <si>
    <t>20220223</t>
  </si>
  <si>
    <t>20220224</t>
  </si>
  <si>
    <t>20220225</t>
  </si>
  <si>
    <t>20220226</t>
  </si>
  <si>
    <t>20220227</t>
  </si>
  <si>
    <t>20220228</t>
  </si>
  <si>
    <t>20220301</t>
  </si>
  <si>
    <t>20220302</t>
  </si>
  <si>
    <t>20220303</t>
  </si>
  <si>
    <t>20220304</t>
  </si>
  <si>
    <t>20220305</t>
  </si>
  <si>
    <t>20220306</t>
  </si>
  <si>
    <t>20220307</t>
  </si>
  <si>
    <t>20220308</t>
  </si>
  <si>
    <t>20220309</t>
  </si>
  <si>
    <t>20220310</t>
  </si>
  <si>
    <t>20220311</t>
  </si>
  <si>
    <t>20220312</t>
  </si>
  <si>
    <t>20220313</t>
  </si>
  <si>
    <t>20220314</t>
  </si>
  <si>
    <t>20220315</t>
  </si>
  <si>
    <t>20220316</t>
  </si>
  <si>
    <t>20220317</t>
  </si>
  <si>
    <t>20220318</t>
  </si>
  <si>
    <t>20220319</t>
  </si>
  <si>
    <t>20220320</t>
  </si>
  <si>
    <t>20220321</t>
  </si>
  <si>
    <t>20220322</t>
  </si>
  <si>
    <t>20220323</t>
  </si>
  <si>
    <t>20220324</t>
  </si>
  <si>
    <t>20220325</t>
  </si>
  <si>
    <t>20220326</t>
  </si>
  <si>
    <t>20220327</t>
  </si>
  <si>
    <t>20220328</t>
  </si>
  <si>
    <t>20220329</t>
  </si>
  <si>
    <t>20220330</t>
  </si>
  <si>
    <t>20220331</t>
  </si>
  <si>
    <t>20220401</t>
  </si>
  <si>
    <t>20220402</t>
  </si>
  <si>
    <t>20220403</t>
  </si>
  <si>
    <t>20220404</t>
  </si>
  <si>
    <t>20220405</t>
  </si>
  <si>
    <t>20220406</t>
  </si>
  <si>
    <t>20220407</t>
  </si>
  <si>
    <t>20220408</t>
  </si>
  <si>
    <t>20220409</t>
  </si>
  <si>
    <t>20220410</t>
  </si>
  <si>
    <t>20220411</t>
  </si>
  <si>
    <t>20220412</t>
  </si>
  <si>
    <t>20220413</t>
  </si>
  <si>
    <t>20220414</t>
  </si>
  <si>
    <t>20220415</t>
  </si>
  <si>
    <t>20220416</t>
  </si>
  <si>
    <t>20220417</t>
  </si>
  <si>
    <t>20220418</t>
  </si>
  <si>
    <t>20220419</t>
  </si>
  <si>
    <t>20220420</t>
  </si>
  <si>
    <t>20220421</t>
  </si>
  <si>
    <t>20220422</t>
  </si>
  <si>
    <t>20220423</t>
  </si>
  <si>
    <t>20220424</t>
  </si>
  <si>
    <t>20220425</t>
  </si>
  <si>
    <t>20220426</t>
  </si>
  <si>
    <t>20220427</t>
  </si>
  <si>
    <t>20220428</t>
  </si>
  <si>
    <t>20220429</t>
  </si>
  <si>
    <t>20220430</t>
  </si>
  <si>
    <t>20220501</t>
  </si>
  <si>
    <t>20220502</t>
  </si>
  <si>
    <t>20220503</t>
  </si>
  <si>
    <t>20220504</t>
  </si>
  <si>
    <t>20220505</t>
  </si>
  <si>
    <t>20220506</t>
  </si>
  <si>
    <t>20220507</t>
  </si>
  <si>
    <t>20220508</t>
  </si>
  <si>
    <t>20220509</t>
  </si>
  <si>
    <t>20220510</t>
  </si>
  <si>
    <t>20220511</t>
  </si>
  <si>
    <t>20220512</t>
  </si>
  <si>
    <t>20220513</t>
  </si>
  <si>
    <t>20220514</t>
  </si>
  <si>
    <t>20220515</t>
  </si>
  <si>
    <t>20220516</t>
  </si>
  <si>
    <t>20220517</t>
  </si>
  <si>
    <t>20220518</t>
  </si>
  <si>
    <t>20220519</t>
  </si>
  <si>
    <t>20220520</t>
  </si>
  <si>
    <t>20220521</t>
  </si>
  <si>
    <t>20220522</t>
  </si>
  <si>
    <t>20220523</t>
  </si>
  <si>
    <t>20220524</t>
  </si>
  <si>
    <t>20220525</t>
  </si>
  <si>
    <t>20220526</t>
  </si>
  <si>
    <t>20220527</t>
  </si>
  <si>
    <t>20220528</t>
  </si>
  <si>
    <t>20220529</t>
  </si>
  <si>
    <t>20220530</t>
  </si>
  <si>
    <t>20220531</t>
  </si>
  <si>
    <t>20220601</t>
  </si>
  <si>
    <t>20220602</t>
  </si>
  <si>
    <t>20220603</t>
  </si>
  <si>
    <t>20220604</t>
  </si>
  <si>
    <t>20220605</t>
  </si>
  <si>
    <t>20220606</t>
  </si>
  <si>
    <t>20220607</t>
  </si>
  <si>
    <t>20220608</t>
  </si>
  <si>
    <t>20220609</t>
  </si>
  <si>
    <t>20220610</t>
  </si>
  <si>
    <t>20220611</t>
  </si>
  <si>
    <t>20220612</t>
  </si>
  <si>
    <t>20220613</t>
  </si>
  <si>
    <t>20220614</t>
  </si>
  <si>
    <t>20220615</t>
  </si>
  <si>
    <t>20220616</t>
  </si>
  <si>
    <t>20220617</t>
  </si>
  <si>
    <t>20220618</t>
  </si>
  <si>
    <t>20220619</t>
  </si>
  <si>
    <t>20220620</t>
  </si>
  <si>
    <t>20220621</t>
  </si>
  <si>
    <t>20220622</t>
  </si>
  <si>
    <t>20220623</t>
  </si>
  <si>
    <t>20220624</t>
  </si>
  <si>
    <t>20220625</t>
  </si>
  <si>
    <t>20220626</t>
  </si>
  <si>
    <t>20220627</t>
  </si>
  <si>
    <t>20220628</t>
  </si>
  <si>
    <t>20220629</t>
  </si>
  <si>
    <t>20220630</t>
  </si>
  <si>
    <t>20220701</t>
  </si>
  <si>
    <t>20220702</t>
  </si>
  <si>
    <t>20220703</t>
  </si>
  <si>
    <t>20220704</t>
  </si>
  <si>
    <t>20220705</t>
  </si>
  <si>
    <t>20220706</t>
  </si>
  <si>
    <t>20220707</t>
  </si>
  <si>
    <t>20220708</t>
  </si>
  <si>
    <t>20220709</t>
  </si>
  <si>
    <t>20220710</t>
  </si>
  <si>
    <t>20220711</t>
  </si>
  <si>
    <t>20220712</t>
  </si>
  <si>
    <t>20220713</t>
  </si>
  <si>
    <t>20220714</t>
  </si>
  <si>
    <t>20220715</t>
  </si>
  <si>
    <t>20220716</t>
  </si>
  <si>
    <t>20220717</t>
  </si>
  <si>
    <t>20220718</t>
  </si>
  <si>
    <t>20220719</t>
  </si>
  <si>
    <t>20220720</t>
  </si>
  <si>
    <t>20220721</t>
  </si>
  <si>
    <t>20220722</t>
  </si>
  <si>
    <t>20220723</t>
  </si>
  <si>
    <t>20220724</t>
  </si>
  <si>
    <t>20220725</t>
  </si>
  <si>
    <t>20220726</t>
  </si>
  <si>
    <t>20220727</t>
  </si>
  <si>
    <t>20220728</t>
  </si>
  <si>
    <t>20220729</t>
  </si>
  <si>
    <t>20220730</t>
  </si>
  <si>
    <t>20220731</t>
  </si>
  <si>
    <t>20220801</t>
  </si>
  <si>
    <t>20220802</t>
  </si>
  <si>
    <t>20220803</t>
  </si>
  <si>
    <t>20220804</t>
  </si>
  <si>
    <t>20220805</t>
  </si>
  <si>
    <t>20220806</t>
  </si>
  <si>
    <t>20220807</t>
  </si>
  <si>
    <t>20220808</t>
  </si>
  <si>
    <t>20220809</t>
  </si>
  <si>
    <t>20220810</t>
  </si>
  <si>
    <t>20220811</t>
  </si>
  <si>
    <t>20220812</t>
  </si>
  <si>
    <t>20220813</t>
  </si>
  <si>
    <t>20220814</t>
  </si>
  <si>
    <t>20220815</t>
  </si>
  <si>
    <t>20220816</t>
  </si>
  <si>
    <t>20220817</t>
  </si>
  <si>
    <t>20220818</t>
  </si>
  <si>
    <t>20220819</t>
  </si>
  <si>
    <t>20220820</t>
  </si>
  <si>
    <t>20220821</t>
  </si>
  <si>
    <t>20220822</t>
  </si>
  <si>
    <t>20220823</t>
  </si>
  <si>
    <t>20220824</t>
  </si>
  <si>
    <t>20220825</t>
  </si>
  <si>
    <t>20220826</t>
  </si>
  <si>
    <t>20220827</t>
  </si>
  <si>
    <t>20220828</t>
  </si>
  <si>
    <t>20220829</t>
  </si>
  <si>
    <t>20220830</t>
  </si>
  <si>
    <t>20220831</t>
  </si>
  <si>
    <t>20220901</t>
  </si>
  <si>
    <t>20220902</t>
  </si>
  <si>
    <t>20220903</t>
  </si>
  <si>
    <t>20220904</t>
  </si>
  <si>
    <t>20220905</t>
  </si>
  <si>
    <t>20220906</t>
  </si>
  <si>
    <t>20220907</t>
  </si>
  <si>
    <t>20220908</t>
  </si>
  <si>
    <t>20220909</t>
  </si>
  <si>
    <t>20220910</t>
  </si>
  <si>
    <t>20220911</t>
  </si>
  <si>
    <t>20220912</t>
  </si>
  <si>
    <t>20220913</t>
  </si>
  <si>
    <t>20220914</t>
  </si>
  <si>
    <t>20220915</t>
  </si>
  <si>
    <t>20220916</t>
  </si>
  <si>
    <t>20220917</t>
  </si>
  <si>
    <t>20220918</t>
  </si>
  <si>
    <t>20220919</t>
  </si>
  <si>
    <t>20220920</t>
  </si>
  <si>
    <t>20220921</t>
  </si>
  <si>
    <t>20220922</t>
  </si>
  <si>
    <t>20220923</t>
  </si>
  <si>
    <t>20220924</t>
  </si>
  <si>
    <t>20220925</t>
  </si>
  <si>
    <t>20220926</t>
  </si>
  <si>
    <t>20220927</t>
  </si>
  <si>
    <t>20220928</t>
  </si>
  <si>
    <t>20220929</t>
  </si>
  <si>
    <t>20220930</t>
  </si>
  <si>
    <t>20221001</t>
  </si>
  <si>
    <t>20221002</t>
  </si>
  <si>
    <t>20221003</t>
  </si>
  <si>
    <t>20221004</t>
  </si>
  <si>
    <t>20221005</t>
  </si>
  <si>
    <t>20221006</t>
  </si>
  <si>
    <t>20221007</t>
  </si>
  <si>
    <t>20221008</t>
  </si>
  <si>
    <t>20221009</t>
  </si>
  <si>
    <t>20221010</t>
  </si>
  <si>
    <t>20221011</t>
  </si>
  <si>
    <t>20221012</t>
  </si>
  <si>
    <t>20221013</t>
  </si>
  <si>
    <t>20221014</t>
  </si>
  <si>
    <t>20221015</t>
  </si>
  <si>
    <t>20221016</t>
  </si>
  <si>
    <t>20221017</t>
  </si>
  <si>
    <t>20221018</t>
  </si>
  <si>
    <t>20221019</t>
  </si>
  <si>
    <t>20221020</t>
  </si>
  <si>
    <t>20221021</t>
  </si>
  <si>
    <t>20221022</t>
  </si>
  <si>
    <t>20221023</t>
  </si>
  <si>
    <t>20221024</t>
  </si>
  <si>
    <t>20221025</t>
  </si>
  <si>
    <t>20221026</t>
  </si>
  <si>
    <t>20221027</t>
  </si>
  <si>
    <t>20221028</t>
  </si>
  <si>
    <t>20221029</t>
  </si>
  <si>
    <t>20221030</t>
  </si>
  <si>
    <t>20221031</t>
  </si>
  <si>
    <t>20221101</t>
  </si>
  <si>
    <t>20221102</t>
  </si>
  <si>
    <t>20221103</t>
  </si>
  <si>
    <t>20221104</t>
  </si>
  <si>
    <t>20221105</t>
  </si>
  <si>
    <t>20221106</t>
  </si>
  <si>
    <t>20221107</t>
  </si>
  <si>
    <t>20221108</t>
  </si>
  <si>
    <t>20221109</t>
  </si>
  <si>
    <t>20221110</t>
  </si>
  <si>
    <t>20221111</t>
  </si>
  <si>
    <t>20221112</t>
  </si>
  <si>
    <t>20221113</t>
  </si>
  <si>
    <t>20221114</t>
  </si>
  <si>
    <t>20221115</t>
  </si>
  <si>
    <t>20221116</t>
  </si>
  <si>
    <t>20221117</t>
  </si>
  <si>
    <t>20221118</t>
  </si>
  <si>
    <t>20221119</t>
  </si>
  <si>
    <t>20221120</t>
  </si>
  <si>
    <t>20221121</t>
  </si>
  <si>
    <t>20221122</t>
  </si>
  <si>
    <t>20221123</t>
  </si>
  <si>
    <t>20221124</t>
  </si>
  <si>
    <t>20221125</t>
  </si>
  <si>
    <t>20221126</t>
  </si>
  <si>
    <t>20221127</t>
  </si>
  <si>
    <t>20221128</t>
  </si>
  <si>
    <t>20221129</t>
  </si>
  <si>
    <t>20221130</t>
  </si>
  <si>
    <t>20221201</t>
  </si>
  <si>
    <t>20221202</t>
  </si>
  <si>
    <t>20221203</t>
  </si>
  <si>
    <t>20221204</t>
  </si>
  <si>
    <t>20221205</t>
  </si>
  <si>
    <t>20221206</t>
  </si>
  <si>
    <t>20221207</t>
  </si>
  <si>
    <t>20221208</t>
  </si>
  <si>
    <t>20221209</t>
  </si>
  <si>
    <t>20221210</t>
  </si>
  <si>
    <t>20221211</t>
  </si>
  <si>
    <t>20221212</t>
  </si>
  <si>
    <t>20221213</t>
  </si>
  <si>
    <t>20221214</t>
  </si>
  <si>
    <t>20221215</t>
  </si>
  <si>
    <t>20221216</t>
  </si>
  <si>
    <t>20221217</t>
  </si>
  <si>
    <t>20221218</t>
  </si>
  <si>
    <t>20221219</t>
  </si>
  <si>
    <t>20221220</t>
  </si>
  <si>
    <t>20221221</t>
  </si>
  <si>
    <t>20221222</t>
  </si>
  <si>
    <t>20221223</t>
  </si>
  <si>
    <t>20221224</t>
  </si>
  <si>
    <t>20221225</t>
  </si>
  <si>
    <t>20221226</t>
  </si>
  <si>
    <t>20221227</t>
  </si>
  <si>
    <t>20221228</t>
  </si>
  <si>
    <t>20221229</t>
  </si>
  <si>
    <t>20221230</t>
  </si>
  <si>
    <t>20221231</t>
  </si>
  <si>
    <t>20230101</t>
  </si>
  <si>
    <t>20230102</t>
  </si>
  <si>
    <t>20230103</t>
  </si>
  <si>
    <t>20230104</t>
  </si>
  <si>
    <t>20230105</t>
  </si>
  <si>
    <t>20230106</t>
  </si>
  <si>
    <t>20230107</t>
  </si>
  <si>
    <t>20230108</t>
  </si>
  <si>
    <t>20230109</t>
  </si>
  <si>
    <t>20230110</t>
  </si>
  <si>
    <t>20230111</t>
  </si>
  <si>
    <t>20230112</t>
  </si>
  <si>
    <t>20230113</t>
  </si>
  <si>
    <t>20230114</t>
  </si>
  <si>
    <t>20230115</t>
  </si>
  <si>
    <t>20230116</t>
  </si>
  <si>
    <t>20230117</t>
  </si>
  <si>
    <t>20230118</t>
  </si>
  <si>
    <t>20230119</t>
  </si>
  <si>
    <t>20230120</t>
  </si>
  <si>
    <t>20230121</t>
  </si>
  <si>
    <t>20230122</t>
  </si>
  <si>
    <t>20230123</t>
  </si>
  <si>
    <t>20230124</t>
  </si>
  <si>
    <t>20230125</t>
  </si>
  <si>
    <t>20230126</t>
  </si>
  <si>
    <t>20230127</t>
  </si>
  <si>
    <t>20230128</t>
  </si>
  <si>
    <t>20230129</t>
  </si>
  <si>
    <t>20230130</t>
  </si>
  <si>
    <t>20230131</t>
  </si>
  <si>
    <t>20230201</t>
  </si>
  <si>
    <t>20230202</t>
  </si>
  <si>
    <t>20230203</t>
  </si>
  <si>
    <t>20230204</t>
  </si>
  <si>
    <t>20230205</t>
  </si>
  <si>
    <t>20230206</t>
  </si>
  <si>
    <t>20230207</t>
  </si>
  <si>
    <t>20230208</t>
  </si>
  <si>
    <t>20230209</t>
  </si>
  <si>
    <t>20230210</t>
  </si>
  <si>
    <t>20230211</t>
  </si>
  <si>
    <t>20230212</t>
  </si>
  <si>
    <t>20230213</t>
  </si>
  <si>
    <t>20230214</t>
  </si>
  <si>
    <t>20230215</t>
  </si>
  <si>
    <t>20230216</t>
  </si>
  <si>
    <t>20230217</t>
  </si>
  <si>
    <t>20230218</t>
  </si>
  <si>
    <t>20230219</t>
  </si>
  <si>
    <t>20230220</t>
  </si>
  <si>
    <t>20230221</t>
  </si>
  <si>
    <t>20230222</t>
  </si>
  <si>
    <t>20230223</t>
  </si>
  <si>
    <t>20230224</t>
  </si>
  <si>
    <t>20230225</t>
  </si>
  <si>
    <t>20230226</t>
  </si>
  <si>
    <t>20230227</t>
  </si>
  <si>
    <t>20230228</t>
  </si>
  <si>
    <t>20230301</t>
  </si>
  <si>
    <t>20230302</t>
  </si>
  <si>
    <t>20230303</t>
  </si>
  <si>
    <t>20230304</t>
  </si>
  <si>
    <t>20230305</t>
  </si>
  <si>
    <t>20230306</t>
  </si>
  <si>
    <t>20230307</t>
  </si>
  <si>
    <t>20230308</t>
  </si>
  <si>
    <t>20230309</t>
  </si>
  <si>
    <t>20230310</t>
  </si>
  <si>
    <t>20230311</t>
  </si>
  <si>
    <t>20230312</t>
  </si>
  <si>
    <t>20230313</t>
  </si>
  <si>
    <t>20230314</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</si>
  <si>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</si>
  <si>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</si>
  <si>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</si>
  <si>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</si>
  <si>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</si>
  <si>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</si>
  <si>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</si>
  <si>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</si>
  <si>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</si>
  <si>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</si>
  <si>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</si>
  <si>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</si>
  <si>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</si>
  <si>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</si>
  <si>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</si>
  <si>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</si>
  <si>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</si>
  <si>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20230401</t>
  </si>
  <si>
    <t>20230402</t>
  </si>
  <si>
    <t>20230403</t>
  </si>
  <si>
    <t>20230404</t>
  </si>
  <si>
    <t>20230405</t>
  </si>
  <si>
    <t>20230406</t>
  </si>
  <si>
    <t>20230407</t>
  </si>
  <si>
    <t>20230408</t>
  </si>
  <si>
    <t>20230409</t>
  </si>
  <si>
    <t>20230410</t>
  </si>
  <si>
    <t>20230411</t>
  </si>
  <si>
    <t>20230412</t>
  </si>
  <si>
    <t>20230413</t>
  </si>
  <si>
    <t>20230414</t>
  </si>
  <si>
    <t>20230415</t>
  </si>
  <si>
    <t>20230416</t>
  </si>
  <si>
    <t>20230417</t>
  </si>
  <si>
    <t>20230418</t>
  </si>
  <si>
    <t>20230419</t>
  </si>
  <si>
    <t>20230420</t>
  </si>
  <si>
    <t>20230421</t>
  </si>
  <si>
    <t>20230422</t>
  </si>
  <si>
    <t>20230423</t>
  </si>
  <si>
    <t>20230424</t>
  </si>
  <si>
    <t>20230425</t>
  </si>
  <si>
    <t>20230426</t>
  </si>
  <si>
    <t>20230427</t>
  </si>
  <si>
    <t>20230428</t>
  </si>
  <si>
    <t>20230429</t>
  </si>
  <si>
    <t>20230430</t>
  </si>
  <si>
    <t>20230501</t>
  </si>
  <si>
    <t>20230502</t>
  </si>
  <si>
    <t>20230503</t>
  </si>
  <si>
    <t>20230504</t>
  </si>
  <si>
    <t>20230505</t>
  </si>
  <si>
    <t>20230506</t>
  </si>
  <si>
    <t>20230507</t>
  </si>
  <si>
    <t>20230508</t>
  </si>
  <si>
    <t>20230509</t>
  </si>
  <si>
    <t>20230510</t>
  </si>
  <si>
    <t>20230511</t>
  </si>
  <si>
    <t>20230512</t>
  </si>
  <si>
    <t>20230513</t>
  </si>
  <si>
    <t>20230514</t>
  </si>
  <si>
    <t>20230515</t>
  </si>
  <si>
    <t>20230516</t>
  </si>
  <si>
    <t>20230517</t>
  </si>
  <si>
    <t>20230518</t>
  </si>
  <si>
    <t>20230519</t>
  </si>
  <si>
    <t>20230520</t>
  </si>
  <si>
    <t>20230521</t>
  </si>
  <si>
    <t>20230522</t>
  </si>
  <si>
    <t>20230523</t>
  </si>
  <si>
    <t>20230524</t>
  </si>
  <si>
    <t>20230525</t>
  </si>
  <si>
    <t>20230526</t>
  </si>
  <si>
    <t>20230527</t>
  </si>
  <si>
    <t>20230528</t>
  </si>
  <si>
    <t>20230529</t>
  </si>
  <si>
    <t>20230530</t>
  </si>
  <si>
    <t>20230531</t>
  </si>
  <si>
    <t>20230601</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</si>
  <si>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</si>
  <si>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</si>
  <si>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</si>
  <si>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</si>
  <si>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</si>
  <si>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</si>
  <si>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</si>
  <si>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</si>
  <si>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</si>
  <si>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</si>
  <si>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</si>
  <si>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</si>
  <si>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</si>
  <si>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</si>
  <si>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</si>
  <si>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</si>
  <si>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</si>
  <si>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</si>
  <si>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</si>
  <si>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</si>
  <si>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</si>
  <si>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</si>
  <si>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</si>
  <si>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</si>
  <si>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</si>
  <si>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</si>
  <si>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</si>
  <si>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</si>
  <si>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</si>
  <si>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20230701</t>
  </si>
  <si>
    <t>20230702</t>
  </si>
  <si>
    <t>20230703</t>
  </si>
  <si>
    <t>20230704</t>
  </si>
  <si>
    <t>20230705</t>
  </si>
  <si>
    <t>20230706</t>
  </si>
  <si>
    <t>20230707</t>
  </si>
  <si>
    <t>20230708</t>
  </si>
  <si>
    <t>20230709</t>
  </si>
  <si>
    <t>20230710</t>
  </si>
  <si>
    <t>20230711</t>
  </si>
  <si>
    <t>20230712</t>
  </si>
  <si>
    <t>20230713</t>
  </si>
  <si>
    <t>20230714</t>
  </si>
  <si>
    <t>20230715</t>
  </si>
  <si>
    <t>20230716</t>
  </si>
  <si>
    <t>20230717</t>
  </si>
  <si>
    <t>20230718</t>
  </si>
  <si>
    <t>20230719</t>
  </si>
  <si>
    <t>20230720</t>
  </si>
  <si>
    <t>20230721</t>
  </si>
  <si>
    <t>20230722</t>
  </si>
  <si>
    <t>20230723</t>
  </si>
  <si>
    <t>20230724</t>
  </si>
  <si>
    <t>20230725</t>
  </si>
  <si>
    <t>20230726</t>
  </si>
  <si>
    <t>20230727</t>
  </si>
  <si>
    <t>20230728</t>
  </si>
  <si>
    <t>20230729</t>
  </si>
  <si>
    <t>20230730</t>
  </si>
  <si>
    <t>20230731</t>
  </si>
  <si>
    <t>20230801</t>
  </si>
  <si>
    <t>20230802</t>
  </si>
  <si>
    <t>20230803</t>
  </si>
  <si>
    <t>20230804</t>
  </si>
  <si>
    <t>20230805</t>
  </si>
  <si>
    <t>20230806</t>
  </si>
  <si>
    <t>20230807</t>
  </si>
  <si>
    <t>20230808</t>
  </si>
  <si>
    <t>20230809</t>
  </si>
  <si>
    <t>20230810</t>
  </si>
  <si>
    <t>20230811</t>
  </si>
  <si>
    <t>20230812</t>
  </si>
  <si>
    <t>20230813</t>
  </si>
  <si>
    <t>20230814</t>
  </si>
  <si>
    <t>20230815</t>
  </si>
  <si>
    <t>20230816</t>
  </si>
  <si>
    <t>20230817</t>
  </si>
  <si>
    <t>20230818</t>
  </si>
  <si>
    <t>20230819</t>
  </si>
  <si>
    <t>20230820</t>
  </si>
  <si>
    <t>20230821</t>
  </si>
  <si>
    <t>20230822</t>
  </si>
  <si>
    <t>20230823</t>
  </si>
  <si>
    <t>20230824</t>
  </si>
  <si>
    <t>20230825</t>
  </si>
  <si>
    <t>20230826</t>
  </si>
  <si>
    <t>20230827</t>
  </si>
  <si>
    <t>20230828</t>
  </si>
  <si>
    <t>20230829</t>
  </si>
  <si>
    <t>20230830</t>
  </si>
  <si>
    <t>20230831</t>
  </si>
  <si>
    <t>20230901</t>
  </si>
  <si>
    <t>20230902</t>
  </si>
  <si>
    <t>20230903</t>
  </si>
  <si>
    <t>20230904</t>
  </si>
  <si>
    <t>20230905</t>
  </si>
  <si>
    <t>20230906</t>
  </si>
  <si>
    <t>20230907</t>
  </si>
  <si>
    <t>20230908</t>
  </si>
  <si>
    <t>20230909</t>
  </si>
  <si>
    <t>20230910</t>
  </si>
  <si>
    <t>20230911</t>
  </si>
  <si>
    <t>20230912</t>
  </si>
  <si>
    <t>20230913</t>
  </si>
  <si>
    <t>20230914</t>
  </si>
  <si>
    <t>20230915</t>
  </si>
  <si>
    <t>20230916</t>
  </si>
  <si>
    <t>20230917</t>
  </si>
  <si>
    <t>20230918</t>
  </si>
  <si>
    <t>20230919</t>
  </si>
  <si>
    <t>20230920</t>
  </si>
  <si>
    <t>20230921</t>
  </si>
  <si>
    <t>20230922</t>
  </si>
  <si>
    <t>20230923</t>
  </si>
  <si>
    <t>20230924</t>
  </si>
  <si>
    <t>20230925</t>
  </si>
  <si>
    <t>20230926</t>
  </si>
  <si>
    <t>20230927</t>
  </si>
  <si>
    <t>20230928</t>
  </si>
  <si>
    <t>20230929</t>
  </si>
  <si>
    <t>20230930</t>
  </si>
  <si>
    <t>20231001</t>
  </si>
  <si>
    <t>20231002</t>
  </si>
  <si>
    <t>20231003</t>
  </si>
  <si>
    <t>20231004</t>
  </si>
  <si>
    <t>20231005</t>
  </si>
  <si>
    <t>20231006</t>
  </si>
  <si>
    <t>20231007</t>
  </si>
  <si>
    <t>20231008</t>
  </si>
  <si>
    <t>20231009</t>
  </si>
  <si>
    <t>20231010</t>
  </si>
  <si>
    <t>20231011</t>
  </si>
  <si>
    <t>20231012</t>
  </si>
  <si>
    <t>20231013</t>
  </si>
  <si>
    <t>20231014</t>
  </si>
  <si>
    <t>20231015</t>
  </si>
  <si>
    <t>20231016</t>
  </si>
  <si>
    <t>20231017</t>
  </si>
  <si>
    <t>20231018</t>
  </si>
  <si>
    <t>20231019</t>
  </si>
  <si>
    <t>20231020</t>
  </si>
  <si>
    <t>20231021</t>
  </si>
  <si>
    <t>20231022</t>
  </si>
  <si>
    <t>20231023</t>
  </si>
  <si>
    <t>20231024</t>
  </si>
  <si>
    <t>20231025</t>
  </si>
  <si>
    <t>20231026</t>
  </si>
  <si>
    <t>20231027</t>
  </si>
  <si>
    <t>20231028</t>
  </si>
  <si>
    <t>20231029</t>
  </si>
  <si>
    <t>20231030</t>
  </si>
  <si>
    <t>20231031</t>
  </si>
  <si>
    <t>20231101</t>
  </si>
  <si>
    <t>20231102</t>
  </si>
  <si>
    <t>20231103</t>
  </si>
  <si>
    <t>20231104</t>
  </si>
  <si>
    <t>20231105</t>
  </si>
  <si>
    <t>20231106</t>
  </si>
  <si>
    <t>20231107</t>
  </si>
  <si>
    <t>20231108</t>
  </si>
  <si>
    <t>20231109</t>
  </si>
  <si>
    <t>20231110</t>
  </si>
  <si>
    <t>20231111</t>
  </si>
  <si>
    <t>20231112</t>
  </si>
  <si>
    <t>20231113</t>
  </si>
  <si>
    <t>20231114</t>
  </si>
  <si>
    <t>20231115</t>
  </si>
  <si>
    <t>20231116</t>
  </si>
  <si>
    <t>20231117</t>
  </si>
  <si>
    <t>20231118</t>
  </si>
  <si>
    <t>20231119</t>
  </si>
  <si>
    <t>20231120</t>
  </si>
  <si>
    <t>20231121</t>
  </si>
  <si>
    <t>20231122</t>
  </si>
  <si>
    <t>20231123</t>
  </si>
  <si>
    <t>20231124</t>
  </si>
  <si>
    <t>20231125</t>
  </si>
  <si>
    <t>20231126</t>
  </si>
  <si>
    <t>20231127</t>
  </si>
  <si>
    <t>20231128</t>
  </si>
  <si>
    <t>20231129</t>
  </si>
  <si>
    <t>20231130</t>
  </si>
  <si>
    <t>20231201</t>
  </si>
  <si>
    <t>20231202</t>
  </si>
  <si>
    <t>20231203</t>
  </si>
  <si>
    <t>20231204</t>
  </si>
  <si>
    <t>20231205</t>
  </si>
  <si>
    <t>20231206</t>
  </si>
  <si>
    <t>20231207</t>
  </si>
  <si>
    <t>20231208</t>
  </si>
  <si>
    <t>20231209</t>
  </si>
  <si>
    <t>20231210</t>
  </si>
  <si>
    <t>20231211</t>
  </si>
  <si>
    <t>20231212</t>
  </si>
  <si>
    <t>20231213</t>
  </si>
  <si>
    <t>20231214</t>
  </si>
  <si>
    <t>20231215</t>
  </si>
  <si>
    <t>20231216</t>
  </si>
  <si>
    <t>20231217</t>
  </si>
  <si>
    <t>20231218</t>
  </si>
  <si>
    <t>20231219</t>
  </si>
  <si>
    <t>20231220</t>
  </si>
  <si>
    <t>20231221</t>
  </si>
  <si>
    <t>20231222</t>
  </si>
  <si>
    <t>20231223</t>
  </si>
  <si>
    <t>20231224</t>
  </si>
  <si>
    <t>20231225</t>
  </si>
  <si>
    <t>20231226</t>
  </si>
  <si>
    <t>20231227</t>
  </si>
  <si>
    <t>20231228</t>
  </si>
  <si>
    <t>20231229</t>
  </si>
  <si>
    <t>20231230</t>
  </si>
  <si>
    <t>20231231</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</si>
  <si>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</si>
  <si>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</si>
  <si>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</si>
  <si>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</si>
  <si>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</si>
  <si>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</si>
  <si>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</si>
  <si>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</si>
  <si>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</si>
  <si>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</si>
  <si>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</si>
  <si>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</si>
  <si>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</si>
  <si>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</si>
  <si>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</si>
  <si>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</si>
  <si>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</si>
  <si>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</si>
  <si>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</si>
  <si>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</si>
  <si>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</si>
  <si>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</si>
  <si>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</si>
  <si>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</si>
  <si>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</si>
  <si>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</si>
  <si>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</si>
  <si>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</si>
  <si>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</si>
  <si>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</si>
  <si>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</si>
  <si>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20240201</t>
  </si>
  <si>
    <t>20240202</t>
  </si>
  <si>
    <t>20240203</t>
  </si>
  <si>
    <t>20240204</t>
  </si>
  <si>
    <t>20240205</t>
  </si>
  <si>
    <t>20240206</t>
  </si>
  <si>
    <t>20240207</t>
  </si>
  <si>
    <t>20240208</t>
  </si>
  <si>
    <t>20240209</t>
  </si>
  <si>
    <t>20240210</t>
  </si>
  <si>
    <t>20240211</t>
  </si>
  <si>
    <t>20240212</t>
  </si>
  <si>
    <t>20240213</t>
  </si>
  <si>
    <t>20240214</t>
  </si>
  <si>
    <t>20240215</t>
  </si>
  <si>
    <t>20240216</t>
  </si>
  <si>
    <t>20240217</t>
  </si>
  <si>
    <t>20240218</t>
  </si>
  <si>
    <t>20240219</t>
  </si>
  <si>
    <t>20240220</t>
  </si>
  <si>
    <t>20240221</t>
  </si>
  <si>
    <t>20240222</t>
  </si>
  <si>
    <t>20240223</t>
  </si>
  <si>
    <t>20240224</t>
  </si>
  <si>
    <t>20240225</t>
  </si>
  <si>
    <t>20240226</t>
  </si>
  <si>
    <t>20240227</t>
  </si>
  <si>
    <t>20240228</t>
  </si>
  <si>
    <t>20240229</t>
  </si>
  <si>
    <t>20240301</t>
  </si>
  <si>
    <t>20240302</t>
  </si>
  <si>
    <t>20240303</t>
  </si>
  <si>
    <t>20240304</t>
  </si>
  <si>
    <t>20240305</t>
  </si>
  <si>
    <t>20240306</t>
  </si>
  <si>
    <t>20240307</t>
  </si>
  <si>
    <t>20240308</t>
  </si>
  <si>
    <t>20240309</t>
  </si>
  <si>
    <t>20240310</t>
  </si>
  <si>
    <t>20240311</t>
  </si>
  <si>
    <t>20240312</t>
  </si>
  <si>
    <t>20240313</t>
  </si>
  <si>
    <t>20240314</t>
  </si>
  <si>
    <t>20240315</t>
  </si>
  <si>
    <t>20240316</t>
  </si>
  <si>
    <t>20240317</t>
  </si>
  <si>
    <t>20240318</t>
  </si>
  <si>
    <t>20240319</t>
  </si>
  <si>
    <t>20240320</t>
  </si>
  <si>
    <t>20240321</t>
  </si>
  <si>
    <t>20240322</t>
  </si>
  <si>
    <t>20240323</t>
  </si>
  <si>
    <t>20240324</t>
  </si>
  <si>
    <t>20240325</t>
  </si>
  <si>
    <t>20240326</t>
  </si>
  <si>
    <t>20240327</t>
  </si>
  <si>
    <t>20240328</t>
  </si>
  <si>
    <t>20240329</t>
  </si>
  <si>
    <t>20240330</t>
  </si>
  <si>
    <t>20240331</t>
  </si>
  <si>
    <t>20240401</t>
  </si>
  <si>
    <t>20240402</t>
  </si>
  <si>
    <t>20240403</t>
  </si>
  <si>
    <t>20240404</t>
  </si>
  <si>
    <t>20240405</t>
  </si>
  <si>
    <t>20240406</t>
  </si>
  <si>
    <t>20240407</t>
  </si>
  <si>
    <t>20240408</t>
  </si>
  <si>
    <t>20240409</t>
  </si>
  <si>
    <t>20240410</t>
  </si>
  <si>
    <t>20240411</t>
  </si>
  <si>
    <t>20240412</t>
  </si>
  <si>
    <t>20240413</t>
  </si>
  <si>
    <t>20240414</t>
  </si>
  <si>
    <t>20240415</t>
  </si>
  <si>
    <t>20240416</t>
  </si>
  <si>
    <t>20240417</t>
  </si>
  <si>
    <t>20240418</t>
  </si>
  <si>
    <t>20240419</t>
  </si>
  <si>
    <t>20240420</t>
  </si>
  <si>
    <t>20240421</t>
  </si>
  <si>
    <t>20240422</t>
  </si>
  <si>
    <t>20240423</t>
  </si>
  <si>
    <t>20240424</t>
  </si>
  <si>
    <t>20240425</t>
  </si>
  <si>
    <t>20240426</t>
  </si>
  <si>
    <t>20240427</t>
  </si>
  <si>
    <t>20240428</t>
  </si>
  <si>
    <t>20240429</t>
  </si>
  <si>
    <t>20240430</t>
  </si>
  <si>
    <t>20240501</t>
  </si>
  <si>
    <t>20240502</t>
  </si>
  <si>
    <t>20240503</t>
  </si>
  <si>
    <t>20240504</t>
  </si>
  <si>
    <t>20240505</t>
  </si>
  <si>
    <t>20240506</t>
  </si>
  <si>
    <t>20240507</t>
  </si>
  <si>
    <t>20240508</t>
  </si>
  <si>
    <t>20240509</t>
  </si>
  <si>
    <t>20240510</t>
  </si>
  <si>
    <t>20240511</t>
  </si>
  <si>
    <t>20240512</t>
  </si>
  <si>
    <t>20240513</t>
  </si>
  <si>
    <t>20240514</t>
  </si>
  <si>
    <t>20240515</t>
  </si>
  <si>
    <t>20240516</t>
  </si>
  <si>
    <t>20240517</t>
  </si>
  <si>
    <t>20240518</t>
  </si>
  <si>
    <t>20240519</t>
  </si>
  <si>
    <t>20240520</t>
  </si>
  <si>
    <t>20240521</t>
  </si>
  <si>
    <t>20240522</t>
  </si>
  <si>
    <t>20240523</t>
  </si>
  <si>
    <t>20240524</t>
  </si>
  <si>
    <t>20240525</t>
  </si>
  <si>
    <t>20240526</t>
  </si>
  <si>
    <t>20240527</t>
  </si>
  <si>
    <t>20240528</t>
  </si>
  <si>
    <t>20240529</t>
  </si>
  <si>
    <t>20240530</t>
  </si>
  <si>
    <t>20240531</t>
  </si>
  <si>
    <t>20240601</t>
  </si>
  <si>
    <t>20240602</t>
  </si>
  <si>
    <t>20240603</t>
  </si>
  <si>
    <t>20240604</t>
  </si>
  <si>
    <t>20240605</t>
  </si>
  <si>
    <t>20240606</t>
  </si>
  <si>
    <t>20240607</t>
  </si>
  <si>
    <t>20240608</t>
  </si>
  <si>
    <t>20240609</t>
  </si>
  <si>
    <t>20240610</t>
  </si>
  <si>
    <t>20240611</t>
  </si>
  <si>
    <t>20240612</t>
  </si>
  <si>
    <t>20240613</t>
  </si>
  <si>
    <t>20240614</t>
  </si>
  <si>
    <t>20240615</t>
  </si>
  <si>
    <t>20240616</t>
  </si>
  <si>
    <t>20240617</t>
  </si>
  <si>
    <t>20240618</t>
  </si>
  <si>
    <t>20240619</t>
  </si>
  <si>
    <t>20240620</t>
  </si>
  <si>
    <t>20240621</t>
  </si>
  <si>
    <t>20240622</t>
  </si>
  <si>
    <t>20240623</t>
  </si>
  <si>
    <t>20240624</t>
  </si>
  <si>
    <t>20240625</t>
  </si>
  <si>
    <t>20240626</t>
  </si>
  <si>
    <t>20240627</t>
  </si>
  <si>
    <t>20240628</t>
  </si>
  <si>
    <t>20240629</t>
  </si>
  <si>
    <t>20240630</t>
  </si>
  <si>
    <t>20240701</t>
  </si>
  <si>
    <t>20240702</t>
  </si>
  <si>
    <t>20240703</t>
  </si>
  <si>
    <t>20240704</t>
  </si>
  <si>
    <t>20240705</t>
  </si>
  <si>
    <t>20240706</t>
  </si>
  <si>
    <t>20240707</t>
  </si>
  <si>
    <t>20240708</t>
  </si>
  <si>
    <t>20240709</t>
  </si>
  <si>
    <t>20240710</t>
  </si>
  <si>
    <t>20240711</t>
  </si>
  <si>
    <t>20240712</t>
  </si>
  <si>
    <t>20240713</t>
  </si>
  <si>
    <t>20240714</t>
  </si>
  <si>
    <t>20240715</t>
  </si>
  <si>
    <t>20240716</t>
  </si>
  <si>
    <t>20240717</t>
  </si>
  <si>
    <t>20240718</t>
  </si>
  <si>
    <t>20240719</t>
  </si>
  <si>
    <t>20240720</t>
  </si>
  <si>
    <t>20240721</t>
  </si>
  <si>
    <t>20240722</t>
  </si>
  <si>
    <t>20240723</t>
  </si>
  <si>
    <t>20240724</t>
  </si>
  <si>
    <t>20240725</t>
  </si>
  <si>
    <t>20240726</t>
  </si>
  <si>
    <t>20240727</t>
  </si>
  <si>
    <t>20240728</t>
  </si>
  <si>
    <t>20240729</t>
  </si>
  <si>
    <t>20240730</t>
  </si>
  <si>
    <t>20240731</t>
  </si>
  <si>
    <t>20240801</t>
  </si>
  <si>
    <t>20240802</t>
  </si>
  <si>
    <t>20240803</t>
  </si>
  <si>
    <t>20240804</t>
  </si>
  <si>
    <t>20240805</t>
  </si>
  <si>
    <t>20240806</t>
  </si>
  <si>
    <t>20240807</t>
  </si>
  <si>
    <t>20240808</t>
  </si>
  <si>
    <t>20240809</t>
  </si>
  <si>
    <t>20240810</t>
  </si>
  <si>
    <t>20240811</t>
  </si>
  <si>
    <t>20240812</t>
  </si>
  <si>
    <t>20240813</t>
  </si>
  <si>
    <t>20240814</t>
  </si>
  <si>
    <t>20240815</t>
  </si>
  <si>
    <t>20240816</t>
  </si>
  <si>
    <t>20240817</t>
  </si>
  <si>
    <t>20240818</t>
  </si>
  <si>
    <t>20240819</t>
  </si>
  <si>
    <t>20240820</t>
  </si>
  <si>
    <t>20240821</t>
  </si>
  <si>
    <t>20240822</t>
  </si>
  <si>
    <t>20240823</t>
  </si>
  <si>
    <t>20240824</t>
  </si>
  <si>
    <t>20240825</t>
  </si>
  <si>
    <t>20240826</t>
  </si>
  <si>
    <t>20240827</t>
  </si>
  <si>
    <t>20240828</t>
  </si>
  <si>
    <t>20240829</t>
  </si>
  <si>
    <t>20240830</t>
  </si>
  <si>
    <t>20240831</t>
  </si>
  <si>
    <t>20240901</t>
  </si>
  <si>
    <t>20240902</t>
  </si>
  <si>
    <t>20240903</t>
  </si>
  <si>
    <t>20240904</t>
  </si>
  <si>
    <t>20240905</t>
  </si>
  <si>
    <t>20240906</t>
  </si>
  <si>
    <t>20240907</t>
  </si>
  <si>
    <t>20240908</t>
  </si>
  <si>
    <t>20240909</t>
  </si>
  <si>
    <t>20240910</t>
  </si>
  <si>
    <t>20240911</t>
  </si>
  <si>
    <t>20240912</t>
  </si>
  <si>
    <t>20240913</t>
  </si>
  <si>
    <t>20240914</t>
  </si>
  <si>
    <t>20240915</t>
  </si>
  <si>
    <t>20240916</t>
  </si>
  <si>
    <t>20240917</t>
  </si>
  <si>
    <t>20240918</t>
  </si>
  <si>
    <t>20240919</t>
  </si>
  <si>
    <t>20240920</t>
  </si>
  <si>
    <t>20240921</t>
  </si>
  <si>
    <t>20240922</t>
  </si>
  <si>
    <t>20240923</t>
  </si>
  <si>
    <t>20240924</t>
  </si>
  <si>
    <t>20240925</t>
  </si>
  <si>
    <t>20240926</t>
  </si>
  <si>
    <t>20240927</t>
  </si>
  <si>
    <t>20240928</t>
  </si>
  <si>
    <t>20240929</t>
  </si>
  <si>
    <t>20240930</t>
  </si>
  <si>
    <t>20241001</t>
  </si>
  <si>
    <t>20241002</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</si>
  <si>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</si>
  <si>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</si>
  <si>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</si>
  <si>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</si>
  <si>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</si>
  <si>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</si>
  <si>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</si>
  <si>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</si>
  <si>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</si>
  <si>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</si>
  <si>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</si>
  <si>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</si>
  <si>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</si>
  <si>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</si>
  <si>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</si>
  <si>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</si>
  <si>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</si>
  <si>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</si>
  <si>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</si>
  <si>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</si>
  <si>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</si>
  <si>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</si>
  <si>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</si>
  <si>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</si>
  <si>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</si>
  <si>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</si>
  <si>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</si>
  <si>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</si>
  <si>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</si>
  <si>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</si>
  <si>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</si>
  <si>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</si>
  <si>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</si>
  <si>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</si>
  <si>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</si>
  <si>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</si>
  <si>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</si>
  <si>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</si>
  <si>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</si>
  <si>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</si>
  <si>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</si>
  <si>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</si>
  <si>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</si>
  <si>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</si>
  <si>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</si>
  <si>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</si>
  <si>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</si>
  <si>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</si>
  <si>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</si>
  <si>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</si>
  <si>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</si>
  <si>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</si>
  <si>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</si>
  <si>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</si>
  <si>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</si>
  <si>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</si>
  <si>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</si>
  <si>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</si>
  <si>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</si>
  <si>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</si>
  <si>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</si>
  <si>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</si>
  <si>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</si>
  <si>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</si>
  <si>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</si>
  <si>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</si>
  <si>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</si>
  <si>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</si>
  <si>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</si>
  <si>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</si>
  <si>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</si>
  <si>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</si>
  <si>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</si>
  <si>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</si>
  <si>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</si>
  <si>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</si>
  <si>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</si>
  <si>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</si>
  <si>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</si>
  <si>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</si>
  <si>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</si>
  <si>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</si>
  <si>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</si>
  <si>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</si>
  <si>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</si>
  <si>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</si>
  <si>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</si>
  <si>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</si>
  <si>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</si>
  <si>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</si>
  <si>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</si>
  <si>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</si>
  <si>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</si>
  <si>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</si>
  <si>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</si>
  <si>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</si>
  <si>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</si>
  <si>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</si>
  <si>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</si>
  <si>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</si>
  <si>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</si>
  <si>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</si>
  <si>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</si>
  <si>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</si>
  <si>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</si>
  <si>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</si>
  <si>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</si>
  <si>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</si>
  <si>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</si>
  <si>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</si>
  <si>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</si>
  <si>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</si>
  <si>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</si>
  <si>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</si>
  <si>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</si>
  <si>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</si>
  <si>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</si>
  <si>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</si>
  <si>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</si>
  <si>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</si>
  <si>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</si>
  <si>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</si>
  <si>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</si>
  <si>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</si>
  <si>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</si>
  <si>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</si>
  <si>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</si>
  <si>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</si>
  <si>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</si>
  <si>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</si>
  <si>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</si>
  <si>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</si>
  <si>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</si>
  <si>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</si>
  <si>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</si>
  <si>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</si>
  <si>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</si>
  <si>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</si>
  <si>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</si>
  <si>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</si>
  <si>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</si>
  <si>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</si>
  <si>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</si>
  <si>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</si>
  <si>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</si>
  <si>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</si>
  <si>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</si>
  <si>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</si>
  <si>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</si>
  <si>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</si>
  <si>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</si>
  <si>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</si>
  <si>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</si>
  <si>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</si>
  <si>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</si>
  <si>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</si>
  <si>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</si>
  <si>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</si>
  <si>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</si>
  <si>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</si>
  <si>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</si>
  <si>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</si>
  <si>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</si>
  <si>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</si>
  <si>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</si>
  <si>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</si>
  <si>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</si>
  <si>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</si>
  <si>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</si>
  <si>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</si>
  <si>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</si>
  <si>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</si>
  <si>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</si>
  <si>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</si>
  <si>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</si>
  <si>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</si>
  <si>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</si>
  <si>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</si>
  <si>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</si>
  <si>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</si>
  <si>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</si>
  <si>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</si>
  <si>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</si>
  <si>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</si>
  <si>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</si>
  <si>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</si>
  <si>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</si>
  <si>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</si>
  <si>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</si>
  <si>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</si>
  <si>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</si>
  <si>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</si>
  <si>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</si>
  <si>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</si>
  <si>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</si>
  <si>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</si>
  <si>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</si>
  <si>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</si>
  <si>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</si>
  <si>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</si>
  <si>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</si>
  <si>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</si>
  <si>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</si>
  <si>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</si>
  <si>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</si>
  <si>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</si>
  <si>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</si>
  <si>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</si>
  <si>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</si>
  <si>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</si>
  <si>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</si>
  <si>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</si>
  <si>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</si>
  <si>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</si>
  <si>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</si>
  <si>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</si>
  <si>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</si>
  <si>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</si>
  <si>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</si>
  <si>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</si>
  <si>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</si>
  <si>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</si>
  <si>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</si>
  <si>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</si>
  <si>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</si>
  <si>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</si>
  <si>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</si>
  <si>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</si>
  <si>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</si>
  <si>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</si>
  <si>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</si>
  <si>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</si>
  <si>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</si>
  <si>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</si>
  <si>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</si>
  <si>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</si>
  <si>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</si>
  <si>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</si>
  <si>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</si>
  <si>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</si>
  <si>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</si>
  <si>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</si>
  <si>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</si>
  <si>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</si>
  <si>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</si>
  <si>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</si>
  <si>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</si>
  <si>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</si>
  <si>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</si>
  <si>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</si>
  <si>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</si>
  <si>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</si>
  <si>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</si>
  <si>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</si>
  <si>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</si>
  <si>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</si>
  <si>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</si>
  <si>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</si>
  <si>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</si>
  <si>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</si>
  <si>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</si>
  <si>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</si>
  <si>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</si>
  <si>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</si>
  <si>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</si>
  <si>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</si>
  <si>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</si>
  <si>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</si>
  <si>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</si>
  <si>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</si>
  <si>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</si>
  <si>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</si>
  <si>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20250702</t>
  </si>
  <si>
    <t>20250703</t>
  </si>
  <si>
    <t>20250704</t>
  </si>
  <si>
    <t>20250705</t>
  </si>
  <si>
    <t>20250706</t>
  </si>
  <si>
    <t>20250707</t>
  </si>
  <si>
    <t>20250708</t>
  </si>
  <si>
    <t>20250709</t>
  </si>
  <si>
    <t>20250710</t>
  </si>
  <si>
    <t>20250711</t>
  </si>
  <si>
    <t>20250712</t>
  </si>
  <si>
    <t>20250713</t>
  </si>
  <si>
    <t>20250714</t>
  </si>
  <si>
    <t>20250715</t>
  </si>
  <si>
    <t>20250716</t>
  </si>
  <si>
    <t>20250717</t>
  </si>
  <si>
    <t>20250718</t>
  </si>
  <si>
    <t>20250719</t>
  </si>
  <si>
    <t>20250720</t>
  </si>
  <si>
    <t>20250721</t>
  </si>
  <si>
    <t>20250722</t>
  </si>
  <si>
    <t>20250723</t>
  </si>
  <si>
    <t>20250724</t>
  </si>
  <si>
    <t>20250725</t>
  </si>
  <si>
    <t>20250726</t>
  </si>
  <si>
    <t>20250727</t>
  </si>
  <si>
    <t>20250728</t>
  </si>
  <si>
    <t>20250729</t>
  </si>
  <si>
    <t>20250730</t>
  </si>
  <si>
    <t>20250731</t>
  </si>
  <si>
    <t>20250801</t>
  </si>
  <si>
    <t>20250802</t>
  </si>
  <si>
    <t>20250803</t>
  </si>
  <si>
    <t>20250804</t>
  </si>
  <si>
    <t>20250805</t>
  </si>
  <si>
    <t>20250806</t>
  </si>
  <si>
    <t>20250807</t>
  </si>
  <si>
    <t>20250808</t>
  </si>
  <si>
    <t>20250809</t>
  </si>
  <si>
    <t>20250810</t>
  </si>
  <si>
    <t>20250811</t>
  </si>
  <si>
    <t>20250812</t>
  </si>
  <si>
    <t>20250813</t>
  </si>
  <si>
    <t>20250814</t>
  </si>
  <si>
    <t>20250815</t>
  </si>
  <si>
    <t>20250816</t>
  </si>
  <si>
    <t>20250817</t>
  </si>
  <si>
    <t>20250818</t>
  </si>
  <si>
    <t>20250819</t>
  </si>
  <si>
    <t>20250820</t>
  </si>
  <si>
    <t>20250821</t>
  </si>
  <si>
    <t>20250822</t>
  </si>
  <si>
    <t>20250823</t>
  </si>
  <si>
    <t>20250824</t>
  </si>
  <si>
    <t>20250825</t>
  </si>
  <si>
    <t>20250826</t>
  </si>
  <si>
    <t>20250827</t>
  </si>
  <si>
    <t>20250828</t>
  </si>
  <si>
    <t>20250829</t>
  </si>
  <si>
    <t>20250830</t>
  </si>
  <si>
    <t>20250831</t>
  </si>
  <si>
    <t>Tercero</t>
  </si>
  <si>
    <t>REYES CADENA JEISON FABIAN</t>
  </si>
  <si>
    <t>GOMEZ CUELLAR NIDIA YORLENY</t>
  </si>
  <si>
    <t>HENAO ZAPATA MARIA ALEJANDRA</t>
  </si>
  <si>
    <t>LOPEZ FRANCO JOHN JAIRO</t>
  </si>
  <si>
    <t>INDUSTRIAS ALIMENTICIAS GOSEN SAS</t>
  </si>
  <si>
    <t>NATURALEZA FRESCA DEL ORIENTE SAS</t>
  </si>
  <si>
    <t>DESHIDRATADOS D´LARA S.A.S.</t>
  </si>
  <si>
    <t>RODRIGUEZ CARDONA JOHN FREDY</t>
  </si>
  <si>
    <t>FRUTAS DE EXPORTACION S.A.S FRUTEX S.A.S</t>
  </si>
  <si>
    <t>SUPERFRUIT S.A.S</t>
  </si>
  <si>
    <t>PILZ SCHINDLER GMBH</t>
  </si>
  <si>
    <t>JIRSTREK</t>
  </si>
  <si>
    <t>TFC HOLLAND B V</t>
  </si>
  <si>
    <t>STARFRUIT COMPANY NV</t>
  </si>
  <si>
    <t>MINOR WEIR &amp; WILLIS LTD</t>
  </si>
  <si>
    <t>TF INTERNATIONAL BV</t>
  </si>
  <si>
    <t>SIIM SOCIETE INTERNATIONALE D'IMPORTATION</t>
  </si>
  <si>
    <t>MC. GARLET SRL</t>
  </si>
  <si>
    <t>VEGA PRODUCE LLC</t>
  </si>
  <si>
    <t>CAXIENSE FRUIT  N  BOX COMERCIO E IMPORTACAO LTDA</t>
  </si>
  <si>
    <t>PRICESMART COLOMBIA S A S</t>
  </si>
  <si>
    <t>ALMACENES EXITO S.A.</t>
  </si>
  <si>
    <t>NUNDINOR GMBH</t>
  </si>
  <si>
    <t>PROVINCIAL FRUIT CO  LTD.</t>
  </si>
  <si>
    <t>MASTERFRUITS COMERCIO DE FRUTAS LDA</t>
  </si>
  <si>
    <t>GEORGES HELFER SA</t>
  </si>
  <si>
    <t>YEX BV</t>
  </si>
  <si>
    <t>SPREAFICO FRANCESCO &amp; FLLI SPA</t>
  </si>
  <si>
    <t>OCF IMPORTS LTD</t>
  </si>
  <si>
    <t>ECORIPE TROPICALS INC</t>
  </si>
  <si>
    <t>N.F.S A/S</t>
  </si>
  <si>
    <t>N&amp;K B.V</t>
  </si>
  <si>
    <t>GARDEN HERBS LLC</t>
  </si>
  <si>
    <t>ROVEG FRUIT B.V.</t>
  </si>
  <si>
    <t>TOMATO KING 2010 INC</t>
  </si>
  <si>
    <t>LIMAX SP. Z O.O.</t>
  </si>
  <si>
    <t>ATLANTIC FRUIT GMBH</t>
  </si>
  <si>
    <t>QUALITY PRODUCE INTERNATIONAL BV</t>
  </si>
  <si>
    <t>PRIME FLOWERS IMP E EXP. FLORES</t>
  </si>
  <si>
    <t>ALI GHOLAMI VEGETABLES AND FRUITS LLC</t>
  </si>
  <si>
    <t>FRANCAISE FOODS CO</t>
  </si>
  <si>
    <t>MONCO PRODUCE</t>
  </si>
  <si>
    <t>BAGACENTRO UNIPESSOAL LDA</t>
  </si>
  <si>
    <t>WORLD FRUIT CENTER W.L.L</t>
  </si>
  <si>
    <t>BERRY MOUNT VEGETABLES AND FRUIT TRADING LLC</t>
  </si>
  <si>
    <t>NETA</t>
  </si>
  <si>
    <t>GREENYARD FRESH NETHERLANDS BV</t>
  </si>
  <si>
    <t>AARTSEN BREDA B.V</t>
  </si>
  <si>
    <t>FRUIT QUEEN BV</t>
  </si>
  <si>
    <t>AL BAKRAWE GENERAL TRADING LLC</t>
  </si>
  <si>
    <t>DIMITRIOS VARVARESOS &amp; CO GP</t>
  </si>
  <si>
    <t>DOLE UK LIMITED</t>
  </si>
  <si>
    <t>TOTAL WORLDFRESH LIMITED</t>
  </si>
  <si>
    <t>FRUITS RAFOLS S.L.</t>
  </si>
  <si>
    <t>FRESH DELIGHT UK LTDA</t>
  </si>
  <si>
    <t>INTI HARVEST EUROPE</t>
  </si>
  <si>
    <t>FRESH SOLUTIONS NETHERLANDS BV</t>
  </si>
  <si>
    <t>FRESH4U PRODUCE LTD</t>
  </si>
  <si>
    <t>SP.Z O.O.FRUVIA</t>
  </si>
  <si>
    <t>ANIMA SO EXOTIC SL</t>
  </si>
  <si>
    <t>COURCHESNE LAROSE LTEE</t>
  </si>
  <si>
    <t>WORLD FRESH LTD</t>
  </si>
  <si>
    <t>GLAMOUR FRESH S.L</t>
  </si>
  <si>
    <t>PETRACCA SA</t>
  </si>
  <si>
    <t>GLOBAL AGRICULTURAL TRADING INC</t>
  </si>
  <si>
    <t>TORRES FRESH BV</t>
  </si>
  <si>
    <t>FRESH DIRECT PRODUCE LTD.</t>
  </si>
  <si>
    <t>FRESHCLUSIVE</t>
  </si>
  <si>
    <t>GREENYARD FRESH BELGIUM</t>
  </si>
  <si>
    <t>JUAN MATAS SAS</t>
  </si>
  <si>
    <t>MERCAJARA SL</t>
  </si>
  <si>
    <t>PANAMERICAN FARMS INC</t>
  </si>
  <si>
    <t>PRIMAFRUIT LTD</t>
  </si>
  <si>
    <t>TC USD</t>
  </si>
  <si>
    <t>202501</t>
  </si>
  <si>
    <t>CFE</t>
  </si>
  <si>
    <t>COMERCIALIZADORA INTERNACIONAL CARIBBEAN EXOTICS S A</t>
  </si>
  <si>
    <t>Colombia</t>
  </si>
  <si>
    <t>UCHUVA X 400 GR DESGRANAD NACIONAL EXITO</t>
  </si>
  <si>
    <t>Alemania</t>
  </si>
  <si>
    <t>INV PRIMA - FLO</t>
  </si>
  <si>
    <t>PAISES BAJOS (HOLANDA)</t>
  </si>
  <si>
    <t>UCHUVA x 1 KG DESGRA NACIONAL PRICESMART</t>
  </si>
  <si>
    <t>COOPERATIVA MULTIACTIVA COOTAAR</t>
  </si>
  <si>
    <t xml:space="preserve">INV RECICLAJE                           </t>
  </si>
  <si>
    <t>PLANTA MOSQUERA</t>
  </si>
  <si>
    <t>EUR</t>
  </si>
  <si>
    <t>TOTAL BOXES 170 PIEZAS 1 TERM OF SALE CPT FREIGHT PREPAID. Airport International Zúrich ZRH Suiza Wollerau, Suiza. EURO/DOLAR 1.0355</t>
  </si>
  <si>
    <t>SUIZA</t>
  </si>
  <si>
    <t>PHYSALIS X 12 X100g KARIBU FLO NUNDINOR</t>
  </si>
  <si>
    <t>AIR FREIGHT</t>
  </si>
  <si>
    <t>PO 29245. TOTAL BOXES 175 PIEZAS 1 TERM OF SALE. CPT Miami International Airport MIA FREIGHT PREPAID EIN 814629938 FDA.CI. CARIBBEAN EXOTICS_x000D_
SAS 12775655692.</t>
  </si>
  <si>
    <t>Estados Unidos</t>
  </si>
  <si>
    <t>CAPE GOOSEBERRIES WITH LIDS X 12 ECOR</t>
  </si>
  <si>
    <t>PHYSALIS WITHOUT LIDS 12 X 125 ECORIPE</t>
  </si>
  <si>
    <t>TOTAL BOXES 380 PIEZAS 2 TERM OF SALE CPT FREIGHT PREPAID Miami International Airport MIA - EIN 270798092 FDA. CI .CARIBBEAN EXOTICS SAS 12775655692.</t>
  </si>
  <si>
    <t>PHYSALIS WITH LIDS X 12 VEGA</t>
  </si>
  <si>
    <t>PHYSALIS WITHOUT LIDS X 9 (175GR) VEGA</t>
  </si>
  <si>
    <t>PO- TOTAL BOXES 570 PIEZAS 4 TERM OF SALE CPT EIN 263472679 FDA C.I. CARIBBEAN EXOTICS S.A.S. 12775655692._x000D_
FREIGHT PREPAID Miami International Airport MIA. PHYSALIS WITH LIDS *12 FREIGHT PRICE USD 2.67 N *125 FREIGHT PRICE USD 2.67.</t>
  </si>
  <si>
    <t>PHYSALIS WITH LIDS X 12 GARDEN</t>
  </si>
  <si>
    <t>PHYSALIS WITHOUT LIDS X 12 X 125 GARDEN</t>
  </si>
  <si>
    <t xml:space="preserve">TOTAL BOXES 220 PIEZAS 2 TERM OF SALES CPT FREIGHT PREPAID Liège-Bierset LGG.The exporterof theproducts covered by this document declares_x000D_
that,except where other wise cleary indicated, these products are of Colombian preferential origin._x000D_
</t>
  </si>
  <si>
    <t>BELGICA</t>
  </si>
  <si>
    <t>MANGOSTINO X 2K STAR</t>
  </si>
  <si>
    <t>PURPLE PASSION FRUIT X2KG(36-38)STAR MRT</t>
  </si>
  <si>
    <t>PO E- TOTAL BOXES 320 PIEZAS 2 TERM OF SALE FCA EL DORADO BOGOTA-COLOMBIA.</t>
  </si>
  <si>
    <t>CANADA</t>
  </si>
  <si>
    <t>PHYSALIS X 12 (200 GR) JIRS</t>
  </si>
  <si>
    <t>TAMARILLO X 24 JIRS</t>
  </si>
  <si>
    <t>NCM 08.10.90.10 - NCM 08.10.90.50 TOTAL BOXES 1000 PIEZAS 125 TERM OF SALE- CPT.</t>
  </si>
  <si>
    <t>BRASIL</t>
  </si>
  <si>
    <t>PHYSALIS X 8 CAXIENSE</t>
  </si>
  <si>
    <t>TOTAL BOXES 36 PIEZAS 1 TERM OF SALE FCA EL DORADO BOGOTA-COLOMBIA.</t>
  </si>
  <si>
    <t>MANGOSTINO X 12 KG MONCO</t>
  </si>
  <si>
    <t>F-ID 28919 Caribbean F-ID 39949 Pilz.BOXES 720 PIEZAS 4 FCA FREIGHT COLLECT-Dorado-Airport.</t>
  </si>
  <si>
    <t>PHYSALIS X 12 ( 125GR) PILZ FLO</t>
  </si>
  <si>
    <t>TOTAL BOXES: 640 TERM OF SALE: F.O.B (SANTA MARTA-COLOMBIA) VESSEL: MAERSK NEWCASTLE 451N BOOKING 248375482 PROF-001 03/01/2025</t>
  </si>
  <si>
    <t>TOTAL BOXES: 800 TERM OF SALE: F.O.B (SANTA MARTA-COLOMBIA) VESSEL: MAERSK NEWCASTLE 451N  FLO ID: 33197 (TFC). BOOKING 248375482 PROF-002 03/01/2025</t>
  </si>
  <si>
    <t>PHYSALIS X 6 DESGRANADA FLO TFC</t>
  </si>
  <si>
    <t>TOTAL BOXES: 380 TERM OF SALE:D.A.P (At TNLC Ware House Maasdijk Holanda) VESSEL: MAERSK NEWCASTLE 451N Tasa Euro/Dólar: 1,03725 07/01/2025 BOOKING 248375482 PROF-004 03/01/2025</t>
  </si>
  <si>
    <t xml:space="preserve">PHYSALIS X 8 KG TFI MRT </t>
  </si>
  <si>
    <t>SEA FREIGHT COST</t>
  </si>
  <si>
    <t>OTHER EXPORT COSTS</t>
  </si>
  <si>
    <t xml:space="preserve">TOTAL BOXES: 180 TERM OF SALE:D.A.P (At TNLC Ware House Maasdijk Holanda) VESSEL: MAERSK NEWCASTLE 451N Tasa Euro/Dólar: 1,03725 07/01/2025 BOOKING 248375482 PROF-004 03/01/2025   </t>
  </si>
  <si>
    <t>POLONIA</t>
  </si>
  <si>
    <t>TOTAL BOXES: 60 TERM OF SALE:D.A.P (At TNLC Ware House Maasdijk Holanda) VESSEL: MAERSK NEWCASTLE 451N Tasa Euro/Dólar: 1,03725 07/01/2025 BOOKING 248375482 PROF-004 03/01/2025   PHYSALIS X 8K DAP EUR 38,00</t>
  </si>
  <si>
    <t>PHYSALIS X 8 KG ROVEG MRT</t>
  </si>
  <si>
    <t>TOTAL BOXES: 320 TERM OF SALE:D.A.P (At TNLC Ware House Maasdijk Holanda) VESSEL: MAERSK NEWCASTLE 451N Tasa Euro/Dólar: 1,03725 07/01/2025  BOOKING 248375482 PROF-004 03/01/2025 PASSION FRUIT X 2KG   9,5 EUR DAP</t>
  </si>
  <si>
    <t>Dinamarca</t>
  </si>
  <si>
    <t>TOTAL BOXES: 140 TERM OF SALE:D.A.P (At TNLC Ware House Maasdijk Holanda) VESSEL: MAERSK NEWCASTLE 451N FLO ID: 2275 HELFER Tasa Euro/Dólar: 1,03725 07/01/2025  BOOKING 248375482 PROF-004 03/01/2025 PHYSALIS X 12 FLO DAP EUR 10,60  GGN4063061749536 92 BOXES OF PHYSALIS</t>
  </si>
  <si>
    <t>TOTAL BOXES: 140 TERM OF SALE:D.A.P (At TNLC Ware House Maasdijk Holanda) VESSEL: MAERSK NEWCASTLE 451N  Tasa Euro/Dólar: 1,03725 07/01/2025 BOOKING 248375482 PROF-004 03/01/2025 PHYSALIS X 12 DAP EUR 11,00 GGN4063061749536 74 BOXES OF PHYSALIS</t>
  </si>
  <si>
    <t>PHYSALIS X12(100) GR HELFER(AZUCAR)</t>
  </si>
  <si>
    <t>CNE</t>
  </si>
  <si>
    <t>INVENTORY RETURN.</t>
  </si>
  <si>
    <t>TOTAL BOXES: 320 TERM OF SALE:D.A.P (At TNLC Ware House Maasdijk Holanda) VESSEL: MAERSK NEW DELHI 446N Tasa Euro/Dólar: 1,03725 07/01/2025 BOOKING 247077126 PROF-291 29/11/2024</t>
  </si>
  <si>
    <t>TOTAL BOXES: 560 TERM OF SALE: F.O.B (SANTA MARTA-COLOMBIA)VESSEL: SEASPAN CALICANTO 448N BOOKING 247637069 PROF-308 13/12/2024</t>
  </si>
  <si>
    <t>TOTAL BOXES: 1008 TERM OF SALE: F.O.B (SANTA MARTA-COLOMBIA) VESSEL: SEASPAN CALICANTO 448N BOOKING 247817582 PROF-311 16/12/2024</t>
  </si>
  <si>
    <t>PASSION FRUIT TFC(30-35) 304 OM</t>
  </si>
  <si>
    <t>PASSION FRUIR TFC(40-44) 304 OM</t>
  </si>
  <si>
    <t>TOTAL BOXES: 2540 VESSEL: CMA CGM ESTELLE 502N BOOKING 248686149 PROF-005 06/01/2025</t>
  </si>
  <si>
    <t>VENTA DE RECICLAJE</t>
  </si>
  <si>
    <t>ASOCIACION DE RECICLADORES MUNDO AMBIENTE ESP</t>
  </si>
  <si>
    <t>TOTAL BOXES: 1384 TERM OF SALE: F.O.B (CARTAGENA -COLOMBIA) VESSEL: CMA CGM ESTELLE 502N BOOKING 248686149 PROF-006 06/01/2025</t>
  </si>
  <si>
    <t>TOTAL BOXES: 560 TERM OF SALE: F.O.B (CARTAGENA -COLOMBIA) VESSEL: CMA CGM ESTELLE 502N FLO ID: 33197 (TFC). BOOKING 248686149 PROF-007 03/01/2025</t>
  </si>
  <si>
    <t>TOTAL BOXES: 320 TERM OF SALE:D.A.P (At TNLC Ware House Maasdijk Holanda) VESSEL: CMA CGM ESTELLE 502N Tasa Euro/Dólar: 1,03005 08/01/2025  BOOKING 248686149 PROF-008 03/01/2025 PASSION FRUIT X 1,7  9,60 EUR  DAP</t>
  </si>
  <si>
    <t>TOTAL BOXES: 280 VESSEL: CMA CGM ESTELLE 502N TERM OF SALE:D.A.P (At TNLC Ware House Maasdijk Holanda) Tasa Euro/Dólar: 1,03005 08/01/2025 BOOKING 248686149 PROF-008 03/01/2025   PHYSALIS X 12 X 100 9,00 EUR DAP</t>
  </si>
  <si>
    <t>FRANCIA</t>
  </si>
  <si>
    <t>TOTAL BOXES: 280 TERM OF SALE:D.A.P (At TNLC Ware House Maasdijk Holanda) VESSEL: CMA CGM ESTELLE 502N Tasa Euro/Dólar: 1,03005 08/01/2025 BOOKING 248686149 PROF-008 03/01/2025 PHYSALIS X 12 DAP EUR 8,45</t>
  </si>
  <si>
    <t>TOTAL BOXES: 320 TERM OF SALE:D.A.P (At TNLC Ware House Maasdijk Holanda) VESSEL: CMA CGM ESTELLE 502N Tasa Euro/Dólar: 1,03005 08/01/2025 BOOKING 248686149 PROF-008 03/01/2025  PASSION FRUIT X 2K 12.50 EUR DAP</t>
  </si>
  <si>
    <t>ITALIA</t>
  </si>
  <si>
    <t>PASSION FRUIT SPREAFICO X 2KG 304 MRT</t>
  </si>
  <si>
    <t>TOTAL BOXES: 5760 TERM OF SALE: F.O.B (CARTAGENA -COLOMBIA) VESSEL: CMA CGM ESTELLE 502N FLO ID: 33197 (TFC). BOOKING 248628194 PROF-009 07/01/2025</t>
  </si>
  <si>
    <t>TOTAL BOXES: 320 TERM OF SALE:D.A.P (At TNLC Ware House Maasdijk Holanda) VESSEL: CMA CGM ESTELLE 502N Tasa Euro/Dólar: 1,03005 09/01/2025 BOOKING 248628194 PROF-010 07/01/2025  PASSION FRUIT X 2K 10,20   EUR DAP</t>
  </si>
  <si>
    <t>TOTAL BOXES: 320 TERM OF SALE:D.A.P (At TNLC Ware House Maasdijk Holanda) VESSEL: CMA CGM ESTELLE 502N Tasa Euro/Dólar: 1,03005 09/01/2025 BOOKING 248628194 PROF-010 07/01/2025</t>
  </si>
  <si>
    <t>PASSION FRUIT ROVE 2KG MRT</t>
  </si>
  <si>
    <t>TOTAL BOXES 360 PIEZAS 2. TERM OF SALE CPT FREIGHT PREPAID AMSTERDAM EU DOL 1,03005. The exporter of the products covered bythis document_x000D_
declares that, except where otherwise cleary indicated, these products are of Colombian preferential origin.</t>
  </si>
  <si>
    <t>PHYSALIS X 12 (125GR) YEX</t>
  </si>
  <si>
    <t>PO #JB533515 - TOTAL BOXES 176 PIEZAS 2 TERM OF SALE CPT FREIGHT PREPAID TORONTO YYZ Toronto Pearson International Airport- Canada.</t>
  </si>
  <si>
    <t>PURPLE PASSION FRUIT X 2 KG PROV</t>
  </si>
  <si>
    <t>TOTAL BOXES: 2460 TERM OF SALE:  C.F.R ( Southampton) VESSEL: AS PETRONIA 452N BOOKING 248253392 PHYSALIS X 8K CFR USD 42,00 PASSION FRUIT X 2KG   9,10 USD CFR</t>
  </si>
  <si>
    <t>REINO UNIDO</t>
  </si>
  <si>
    <t>TOTAL BOXES: 1660 TERM OF SALE:  C.F.R ( Southampton) VESSEL: AS PETRONIA 452N BOOKING 248253392 PASSION FRUIT X2KG USD 10,55 CFR  PHYSALIS X 12 X 100 USD 8,50 CFR  PASSION FRUIT X1,4KG USD 7,71 CFR</t>
  </si>
  <si>
    <t>TOTAL BOXES 408 PIEZAS 68 TERM OF SALE FCA FREIGHT COLLECT-DORADO.  230-65506571 CEVB1946951</t>
  </si>
  <si>
    <t>PITAHAYA X 3KG PRIME FLOWERS</t>
  </si>
  <si>
    <t>ORANGE PASSION FRUIT X 2Kg PRIME FLOWERS</t>
  </si>
  <si>
    <t>PO- TOTAL BOXES 570 PIEZAS 4 TERM OF SALE CPT EIN 263472679 FDA C.I. CARIBBEAN EXOTICS S.A.S. 12775655692.FREIGHT PREPAID Miami International_x000D_
Airport MIA. PHYSALIS WITH LIDS *12 FREIGHT PRICE USD 2.67 AND *125 FREIGHT PRICE USD 2.55.</t>
  </si>
  <si>
    <t>TOTAL BOXES 160 PIEZAS 1 TERM OF SALE CPT FREIGHT PREPAID. Airport International Zúrich ZRH Suiza Wollerau, Suiza. EURO DOLAR 1.02995.</t>
  </si>
  <si>
    <t>PHYSALIS X 12 X 100 NUND MRT</t>
  </si>
  <si>
    <t>TOTAL BOXES 150 PIEZAS 1 TERM OF SALE CPT FREIGHT PREPAID King Abdulaziz International Airport, Jeddah Arabia Saudí. JED VAT 31014788290003.</t>
  </si>
  <si>
    <t>ARABIA SAUDITA</t>
  </si>
  <si>
    <t>PURPLE PASSION FRUIT X2KG FRANCAISE FOOD</t>
  </si>
  <si>
    <t>ORANGE PASSION FRUIT X2KG FRANCAISE FOOD</t>
  </si>
  <si>
    <t>PHYSALIS 12 X 100 FRANCAISE FOOD</t>
  </si>
  <si>
    <t>TAMARILLO X 2.5 KG FRANCAISE FOOD</t>
  </si>
  <si>
    <t>QUALITY PROBLEMS.</t>
  </si>
  <si>
    <t>FLO-ID 28919 CARIBBEAN FLO-ID 33197 TFC HOLLAND BV. TOTAL BOXES 1000 PIEZAS 4 TERM OF SALE CPT FREIGHT PREPAID Liège-Bierset LGG.</t>
  </si>
  <si>
    <t>TOTAL BOXES 273 PIEZAS 2 TERM OF SALES CPT FREIGHT PREPAID Liège-Bierset LGG.The exporterof theproducts covered by this document_x000D_
declaresthat,except where other wise cleary indicated, these products are of Colombian preferential origin.</t>
  </si>
  <si>
    <t>TAMARILLO X 1.5KG STAR</t>
  </si>
  <si>
    <t>ORANGE PASSION FRUIT X 18 STAR</t>
  </si>
  <si>
    <t>VENTA DE FRUTA NACIONAL</t>
  </si>
  <si>
    <t>TAMAMORO NACIONAL</t>
  </si>
  <si>
    <t>HIGO NACIONAL</t>
  </si>
  <si>
    <t>UCHUVA NACIONAL E</t>
  </si>
  <si>
    <t>UCHUVA NACIONAL</t>
  </si>
  <si>
    <t>GULUPA NACIONAL</t>
  </si>
  <si>
    <t>PITAHAYA NACIONAL</t>
  </si>
  <si>
    <t>VENTA FRUTA NACIONAL</t>
  </si>
  <si>
    <t>GRANADILLA NACIONAL</t>
  </si>
  <si>
    <t>FEIJOA NACIONAL</t>
  </si>
  <si>
    <t>MARACUYA NACIONAL</t>
  </si>
  <si>
    <t>MANGOSTINO NACIONAL</t>
  </si>
  <si>
    <t>TOTAL BOXES 190 PIEZAS 1 TERM OF SALE CPT FREIGHT PREPAID Miami International Airport MIA - EIN 270798092 FDA. CI .CARIBBEAN EXOTICS SAS 12775655692.</t>
  </si>
  <si>
    <t>TOTAL BOXES: 1960  TERM OF SALE: F.O.B (SANTA MARTA-COLOMBIA) VESSEL: AS PETRONIA 452N FLO ID: 33197 (TFC)</t>
  </si>
  <si>
    <t>TOTAL BOXES: 1064 TERM OF SALE: F.O.B (SANTA MARTA-COLOMBIA)  VESSEL: AS PETRONIA 452N BOOKING 248686267 PROF-012 09-01-2025</t>
  </si>
  <si>
    <t>TOTAL BOXES: 60 TERM OF SALE:D.A.P (At TNLC Ware House Maasdijk Holanda) VESSEL: AS PETRONIA 452N Tasa Euro/Dólar: 1,01970 13/01/2025 BOOKING 248686267 PROF-013 09-01-2025 PHYSALIS X 8 DAP 33 EUR</t>
  </si>
  <si>
    <t>TOTAL BOXES: 320 TERM OF SALE:D.A.P (At TNLC Ware House Maasdijk Holanda) VESSEL: AS PETRONIA 452N Tasa Euro/Dólar: 1,01970 13/01/2025 BOOKING 248686267 PROF-013 09-01-2025 PASSION FRUIT X 2KG  11,00 EUR</t>
  </si>
  <si>
    <t>TOTAL BOXES: 240 TERM OF SALE:D.A.P (At TNLC Ware House Maasdijk Holanda) VESSEL: AS PETRONIA 452N Tasa Euro/Dólar: 1,01970 13/01/2025 BOOKING 248686267 PROF-013 09-01-2025 PHYSALIS X 8K DAP EUR 41,80</t>
  </si>
  <si>
    <t>TOTAL BOXES: 280 TERM OF SALE:D.A.P (At TNLC Ware House Maasdijk Holanda) VESSEL: AS PETRONIA 452N Tasa Euro/Dólar: 1,01970 13/01/2025 BOOKING 248686267 PROF-013 09-01-2025  PHYSALIS X 12  12,50 EUR DAP</t>
  </si>
  <si>
    <t>TOTAL BOXES: 140 TERM OF SALE:D.A.P (At TNLC Ware House Maasdijk Holanda VESSEL: AS PETRONIA 452N  Tasa Euro/Dólar: 1,01970 13/01/2025 BOOKING 248686267 PROF-013 09-01-2025 PHYSALIS X 12 FLO DAP EUR 10,60</t>
  </si>
  <si>
    <t>TOTAL BOXES: 140 VESSEL: AS PETRONIA 452N TERM OF SALE:D.A.P (At TNLC Ware House Maasdijk Holanda) Tasa Euro/Dólar: 1,01970 13/01/2025 BOOKING 248686267 PROF-013 09-01-2025 PHYSALIS X 12 DAP EUR 11,00</t>
  </si>
  <si>
    <t>TOTAL BOXES: 320 TERM OF SALE:D.A.P (At TNLC Ware House Maasdijk Holanda) VESSEL: AS PETRONIA 452N Tasa Euro/Dólar: 1,01970 13/01/2025 BOOKING 248686267 PROF-013 09-01-2025 PASSION FRUIT X 2KG  9,50 EUR</t>
  </si>
  <si>
    <t>TOTAL BOXES: 4860 TERM OF SALE: F.O.B (CARTAGENA -COLOMBIA) VESSEL: VALPARAISO EXPRESS 4247N FLO ID: 33197 (TFC). BOOKING 248909988 PROF-014 13-01-2025</t>
  </si>
  <si>
    <t>PHYSALIS X 8KG TFC MRT</t>
  </si>
  <si>
    <t>CDE</t>
  </si>
  <si>
    <t>PRICE ADJUSMENT.</t>
  </si>
  <si>
    <t>TOTAL BOXES: 600 TERM OF SALE:D.A.P (At TNLC Ware House Maasdijk Holanda) VESSEL:CZECH 446N Tasa Euro/Dólar: 1,01970 13/01/2025 BOOKING 246526255 PROF-256 11/11/2024</t>
  </si>
  <si>
    <t>F-ID 28919 Caribbean F-ID 39949 Pilz. TOTAL BOXES 810 PIEZAS 6 FCA FREIGHT COLLECT-Dorado-Airport.</t>
  </si>
  <si>
    <t>BABY BANANA NACIONAL</t>
  </si>
  <si>
    <t>PO E- TOTAL BOXES 200 PIEZAS 1 TERM OF SALE FCA EL DORADO BOGOTA-COLOMBIA</t>
  </si>
  <si>
    <t>PURPLE PASSION FRUIT X 24-35 JIRS</t>
  </si>
  <si>
    <t>TOTAL BOXES 175 PIEZAS 2 TERM OF SALE CPT Dubai International Airport DXB Dubai UAE.</t>
  </si>
  <si>
    <t>EMIRATOS ARABES UNIDOS</t>
  </si>
  <si>
    <t>ORANGE PASSION FRUIT X 2KG ALI GHOLAMI</t>
  </si>
  <si>
    <t>TAMAMORO X 3 KG ALI GHOLAMI</t>
  </si>
  <si>
    <t>PO- TOTAL BOXES 550 PIEZAS 4 TERM OF SALE CPT EIN 263472679 FDA C.I. CARIBBEAN EXOTICS S.A.S. 12775655692. FREIGHT PREPAID Miami_x000D_
InternationalAirport MIA. PHYSALIS WITH LIDS *12 FREIGHT PRICE USD 2.67 AND *125 FREIGHT PRICE USD 2.51.</t>
  </si>
  <si>
    <t>TOTAL BOXES 170 PIEZAS 2 TERM OF SALE CPT FREIGHT PREPAID TORONTO YYZ Toronto Pearson International Airport- Canada.</t>
  </si>
  <si>
    <t>CACTUS X 3 KG TOMATO</t>
  </si>
  <si>
    <t>GOLDENBERRIES X12 (200 gr)TOMATO KING</t>
  </si>
  <si>
    <t>MANGOSTINO X2KG  TOMATO KING</t>
  </si>
  <si>
    <t>ORANGE PASSION FRUIT X 2 KG TOMATO KING</t>
  </si>
  <si>
    <t xml:space="preserve">QUALITY PROBLEMS. RCC-10190 </t>
  </si>
  <si>
    <t>LOST BOXES.</t>
  </si>
  <si>
    <t>PASSION FRUIT X 12 KG MONCO</t>
  </si>
  <si>
    <t>QUALITY PROBLEMS RCC-10428.</t>
  </si>
  <si>
    <t>TOTAL BOXES 145 PIEZAS 1. TERM OF SALE CPT FREIGHT PREPAID AMSTERDAM EU DOL 1.03005. The exporter of theproducts covered by thisdocument_x000D_
declares that, except where otherwise cleary indicated, these products are of Colombian preferential origin.</t>
  </si>
  <si>
    <t>YELLOW PASSION FRUIT X 2 KG ROVEG</t>
  </si>
  <si>
    <t>TAMARILLO 16-19 X 2.5 KG ROVEG</t>
  </si>
  <si>
    <t>CACTUS X 3 KG ROVEG</t>
  </si>
  <si>
    <t>PO E- TOTAL BOXES 214 PIEZAS 2 TERM OF SALE FCA EL DORADO BOGOTA-COLOMBIA.</t>
  </si>
  <si>
    <t>COST SAMPLING.</t>
  </si>
  <si>
    <t>FLO ID 28919 Caribbean 27242 - FLO ID Starfruit TOTAL BOXES 522 PIEZAS 3 TERM OF SALES CPT FREIGHT PREPAID-Liège-Bierset LGG.</t>
  </si>
  <si>
    <t>PINEAPPLE GUAVA X 24 STAR</t>
  </si>
  <si>
    <t>PHYSALIS X 6 FLO STAR</t>
  </si>
  <si>
    <t>TOTAL BOXES: 2860 VESSEL: VALPARAISO EXPRESS 4247N TERM OF SALE: F.O.B (CARTAGENA -COLOMBIA) BOOKING 248910011 PROF-017 13/01/2025</t>
  </si>
  <si>
    <t>TOTAL BOXES: 320  TERM OF SALE: F.O.B (CARTAGENA -COLOMBIA) VESSEL: VALPARAISO EXPRESS 4247N  BOOKING 248910011 PROF-019 13/01/2025</t>
  </si>
  <si>
    <t>TOTAL BOXES: 320 VESSEL: VALPARAISO EXPRESS 4247N   TERM OF SALE:D.A.P (At TNLC Ware House Maasdijk Holanda) Tasa Euro/Dólar: 1,0301 17/01/2025 POF-020 13/01/2025 PASSION FRUIT X 2KG  9,43 EUR DAP</t>
  </si>
  <si>
    <t>TOTAL BOXES: 280 VESSEL: VALPARAISO EXPRESS 4247N TERM OF SALE:D.A.P (At TNLC Ware House Maasdijk Holanda) BOOKING 248910011 PROF-020 13/01/2025</t>
  </si>
  <si>
    <t>TOTAL BOXES: 140 TERM OF SALE:D.A.P (At TNLC Ware House Maasdijk Holanda) VESSEL: VALPARAISO EXPRESS 4247N Tasa Euro/Dólar: 1,0301 17/01/2025 booking 248910011 PROF-020 13/01/2025 PHYSALIS X 12 FLO DAP EUR 10,60  GGN4056186875822  140 BOXES OF PHYSALIS</t>
  </si>
  <si>
    <t>TOTAL BOXES: 140 TERM OF SALE:D.A.P (At TNLC Ware House Maasdijk Holanda) VESSEL: VALPARAISO EXPRESS 4247N Tasa Euro/Dólar: 1,0301 17/01/2025 BOOKING 248910011 PROF-020 13/01/2025 PHYSALIS X 12 DAP EUR 11,00 GGN4056186875822  122 BOXES OF PHYSALIS AND GGN4063061749536 18 BOXES OF PHYSALIS</t>
  </si>
  <si>
    <t>TOTAL BOXES: 320 TERM OF SALE:D.A.P (At TNLC Ware House Maasdijk Holanda) VESSEL: VALPARAISO EXPRESS 4247N Tasa Euro/Dólar: 1,0301 17/01/2025 BOOKING 248910011 13/01/2025 PASSION FRUIT X 2KG   9,5 EUR DAP</t>
  </si>
  <si>
    <t>TOTAL BOXES: 1680 TERM OF SALE: F.O.B (SANTA MARTA-COLOMBIA) VESSEL: MAERSK NEW DELHI 501N BOOKING 248910042 PROF-021 15/01/2025 FLO ID: 33197 (TFC).</t>
  </si>
  <si>
    <t>TOTAL BOXES: 280 TERM OF SALE: F.O.B (SANTA MARTA-COLOMBIA) VESSEL: MAERSK NEW DELHI 501N BOOKING 248910042 PROF-023 15/01/2025</t>
  </si>
  <si>
    <t xml:space="preserve">TOTAL BOXES: 252 TERM OF SALE:D.A.P (At TNLC Ware House Maasdijk Holanda) VESSEL: MAERSK NEW DELHI 501N Tasa Euro/Dólar: 1,0301 17/01/2025 BOOKING 248910042 PROF-024 15/01/2025 FISCAL REPRESENTATIVE: TNLC The New Logistic Company Transportweg 49 2676 LM Maasdijk EORI: NL800692548 B01 PASSION FRUIT X 2KG   10,50 EUR DAP _x000D_
</t>
  </si>
  <si>
    <t>TOTAL BOXES: 380 TERM OF SALE:D.A.P (At TNLC Ware House Maasdijk Holanda) VESSEL: MAERSK NEW DELHI 501N Tasa Euro/Dólar: 1,0301 17/01/2025 BOOKING 248910042 PROF-024 15/01/2025 PHYSALIS X 8 DAP 33 EUR PASSION FRUIT X 2KG  9,43 EUR DAP</t>
  </si>
  <si>
    <t>TOTAL BOXES: 240 TERM OF SALE:D.A.P (At TNLC Ware House Maasdijk Holanda) VESSEL: MAERSK NEW DELHI 501N Tasa Euro/Dólar: 1,0301 17/01/2025 BOOKING 248910042 PROF-024 15/01/2025 PHYSALIS X 8K DAP EUR 41,80</t>
  </si>
  <si>
    <t>TOTAL BOXES: 320 TERM OF SALE:D.A.P (At TNLC Ware House Maasdijk Holanda) VESSEL: MAERSK NEW DELHI 501N Tasa Euro/Dólar: 1,0301 17/01/2025 BOOKING 248910042 PROF-024 15/01/2025 PASSION FRUIT X 2KG  12,50 EUR DAP</t>
  </si>
  <si>
    <t>TOTAL BOXES: 560  TERM OF SALE:D.A.P (At TNLC Ware House Maasdijk Holanda) VESSEL: MAERSK NEW DELHI 501N Tasa Euro/Dólar: 1,0301 17/01/2025 BOOKING 248910042 PROF-024 15/01/2025 PHYSALIS X 12  9,50 EUR DAP</t>
  </si>
  <si>
    <t>TOTAL BOXES: 320 TERM OF SALE:D.A.P (At TNLC Ware House Maasdijk Holanda) VESSEL: MAERSK NEW DELHI 501N  Tasa Euro/Dólar: 1,0301 17/01/2025 BOOKING 248910042 PROF-024 15/01/2025 PASSION FRUIT X 1,7  9,60 EUR  DAP</t>
  </si>
  <si>
    <t>TOTAL BOXES: 3560 TERM OF SALE: F.O.B (SANTA MARTA-COLOMBIA) VESSEL: MAERSK NEW DELHI 501N BOOKING 248910051 PROF-025 16/01/2025</t>
  </si>
  <si>
    <t>TOTAL BOXES: 280 TERM OF SALE: F.O.B (SANTA MARTA-COLOMBIA) VESSEL: MAERSK NEW DELHI 501N BOOKING 248910051 PROF-026 16/01/2025</t>
  </si>
  <si>
    <t>TOTAL BOXES: 320 TERM OF SALE:D.A.P (At TNLC Ware House Maasdijk Holanda) VESSEL: MAERSK NEW DELHI 501N Tasa Euro/Dólar: 1,0301 17/01/2025 BOOKING 248910051 PROF-026 16/01/2025 PASSION FRUIT X 2KG  10,00 EUR</t>
  </si>
  <si>
    <t>TOTAL BOXES: 120 TERM OF SALE:D.A.P (At TNLC Ware House Maasdijk Holanda) VESSEL: MAERSK NEW DELHI 501N Tasa Euro/Dólar: 1,0301 17/01/2025 BOOKING 248910051 PROF-026 16/01/2025 PHYSALIS X 8K DAP EUR 38,00</t>
  </si>
  <si>
    <t>TOTAL BOXES:  640 TERM OF SALE:D.A.P (At TNLC Ware House Maasdijk Holanda) VESSEL: MAERSK NEW DELHI 501N Tasa Euro/Dólar: 1,0301 17/01/2025 BOOKING 248910051 PROF-027 16-01-2025 PASSION FRUIT X 2KG   9,5 EUR DAP</t>
  </si>
  <si>
    <t>TOTAL BOXES:  2160 TERM OF SALE: F.O.B (CARTAGENA -COLOMBIA) VESSEL: CARTAGENA EXPRESS 504N BOOKING 249075214 FLO ID: 33197 (TFC).</t>
  </si>
  <si>
    <t>TOTAL BOXES:  824 TERM OF SALE: F.O.B (CARTAGENA -COLOMBIA) VESSEL: CARTAGENA EXPRESS 504N BOOKING 249075214</t>
  </si>
  <si>
    <t>TOTAL BOXES 210 PIEZAS 1 TERM OF SALE CPT FREIGHT PREPAID Miami International Airport MIA - EIN 270798092 FDA. CI .CARIBBEAN EXOTICS SAS 12775655692</t>
  </si>
  <si>
    <t>GULUPA X 1 KG NACIONAL EXITO</t>
  </si>
  <si>
    <t>TOTAL BOXES 252 PIEZAS 3 TERM OF SALE FCA EL DORADO BOGOTA-COLOMBIA. EURO DOLAR 1,04005. THE EXPORTER OF_x000D_
THE PRODUCTS COVERED BY THIS DOCUMENT DECLARES THAT, EXCEPT WHEREOTHERWISE CLEARLY INDICATED, THESE PRODUCTS ARE OF_x000D_
COLOMBIAN PREFERENTIAL ORIGIN.</t>
  </si>
  <si>
    <t>PORTUGAL</t>
  </si>
  <si>
    <t>MANGOSTINO X 2 KG MASTER FRUIT</t>
  </si>
  <si>
    <t>PHYSALIS X 8KG MASTER FRUIT</t>
  </si>
  <si>
    <t>CACTUS X3KG  MASTER FRUIT</t>
  </si>
  <si>
    <t>TAMAMORO X 24 MASTERF</t>
  </si>
  <si>
    <t>F-ID 28919 Caribbean F-ID 39949 Pilz. TOTAL BOXES 720 PIEZAS 4 FCA FREIGHT COLLECT-Dorado-Airport</t>
  </si>
  <si>
    <t>PRICE ADJUSMENT RCC-10694 RCC-10701 RCC-10711 RCC-10723.</t>
  </si>
  <si>
    <t>TOTAL BOXES: 640 VESSEL: SEASPAN CALICANTO 448N Tasa Euro/Dólar: 1,0400 21/01/2025 PROF-309 12/12/2024 BOOKING 247637069</t>
  </si>
  <si>
    <t>TOTAL BOXES:  252 TERM OF SALE:D.A.P (At TNLC Ware House Maasdijk Holanda) VESSEL: CARTAGENA EXPRESS 504N Tasa Euro/Dólar: 1,0400 22/01/2025 BOOKING 249075214 PROF-028 20/01/2025 PASSION FRUIT X 2KG   10,50 EUR DAP</t>
  </si>
  <si>
    <t>TOTAL BOXES: 640 TERM OF SALE:D.A.P (At TNLC Ware House Maasdijk Holanda) VESSEL: CARTAGENA EXPRESS 504N Tasa Euro/Dólar: 1,0400 22/01/2025 BOOKING 249075214 PROF-028 20/01/2025  PASSION FRUIT X 2K 10,20   EUR DAP</t>
  </si>
  <si>
    <t>TOTAL BOXES: 140 TERM OF SALE:D.A.P (At TNLC Ware House Maasdijk Holanda) VESSEL: CARTAGENA EXPRESS 504N Tasa Euro/Dólar: 1,0400 22/01/2025 BOOKIMG 249075214 PROF-028 20/01/2025 PHYSALIS X 12 FLO DAP EUR 10,60 GGN 4063651972597 8 BOXES PHYSALIS GGN 4069453059719 31 BOXES PHYSALIS GGN4056186875822 13 BOXES OF PHYSALIS  GGN4063061749536 32 BOXES OF PHYSALIS</t>
  </si>
  <si>
    <t>TOTAL BOXES: 140 TERM OF SALE:D.A.P (At TNLC Ware House Maasdijk Holanda) VESSEL: CARTAGENA EXPRESS 504N Tasa Euro/Dólar: 1,0400 22/01/2025 BOOKING 249075214 PROF-028 20/01/025 PHYSALIS X 12 DAP EUR 11,00   GGN 4063651972597  8 BOXES OF PHYSALIS GGN 4069453059719 4 BOXES OF PHYSALIS GGN4056186875822 47 BOXES OF PHYSALIS GGN4063061749536  15 BOXES OF PHYSALIS.</t>
  </si>
  <si>
    <t>TOTAL BOXES: 580 TERM OF SALE:D.A.P (At TNLC Ware House Maasdijk Holanda) VESSEL: CARTAGENA EXPRESS 504N Tasa Euro/Dólar: 1,0400 22/01/2025 BOOKING 249075214 PROF-028 20/01/2025 PHYSALIS X 8K DAP EUR 45,60  PHYSALIS X 12  7,50 EUR DAP  PASSION FRUIT X 2K 1,00 EUR DAP</t>
  </si>
  <si>
    <t>PHYSALIS X 4 KG BAGGACENTRO MRT</t>
  </si>
  <si>
    <t>PHYSALIS X 12 BAGACENTRO MRT</t>
  </si>
  <si>
    <t>PASSION FRUIT X 2KG BAGGACENTRO MRT</t>
  </si>
  <si>
    <t>TOTAL BOXES: 280 TERM OF SALE:D.A.P (At TNLC Ware House Maasdijk Holanda) VESSEL: CARTAGENA EXPRESS 504N Tasa Euro/Dólar: 1,0400 22/01/2025 BOOKING 249075262 PROF-029 20/01/2025 PHYSALIS X 12 DAP EUR 8,36 FISCAL REPRESENTATIVE:TNLC The New Logistic Company Transportweg 49 2676 LM Maasdijk EORI: NL800692548 B01</t>
  </si>
  <si>
    <t>TOTAL BOXES: 120 TERM OF SALE:D.A.P (At TNLC Ware House Maasdijk Holanda) VESSEL: CARTAGENA EXPRESS 504N Tasa Euro/Dólar: 1,0400 22/01/2025 BOOKING 249075262 PROF-029 20/01/2025  PHYSALIS X 8K DAP EUR 41,80</t>
  </si>
  <si>
    <t>TOTAL BOXES: 4520 TERM OF SALE:D.A.P (At TNLC Ware House Maasdijk Holanda) VESSEL: CARTAGENA EXPRESS 504N Tasa Euro/Dólar: 1,0400 22/01/2025  PHYSALIS X 12  9,20 EUR DAP PASSION FRUIT X 2K 10,20 EUR DAP   BOOKING 249075262 PROF-029 20/01/2025</t>
  </si>
  <si>
    <t>TOTAL BOXES: 320 TERM OF SALE:D.A.P (At TNLC Ware House Maasdijk Holanda) VESSEL: CARTAGENA EXPRESS 504N Tasa Euro/Dólar: 1,0400 22/01/2025  BOOKING 249075262 PROF-029 20/01/2025 PASSION FRUIT X 2KG  9,42 EUR</t>
  </si>
  <si>
    <t>TOTAL BOXES: 2860 TERM OF SALE: F.O.B (CARTAGENA -COLOMBIA) VESSEL: CARTAGENA EXPRESS 504N FLO ID: 39949 PILZ BOOKING 249075293 PROF-030 21/01/2025</t>
  </si>
  <si>
    <t>TOTAL BOXES: 640 TERM OF SALE: F.O.B (CARTAGENA -COLOMBIA) VESSEL: CARTAGENA EXPRESS 504N BOOKING 249075293 PROF-030 21/01/2025</t>
  </si>
  <si>
    <t>TOTAL BOXES 400 PIEZAS 3 TERM OF SALE FCA EL DORADO BOGOTA-COLOMBIA.</t>
  </si>
  <si>
    <t xml:space="preserve">ORANGE PASSION FRUIT X 2KG MONCO </t>
  </si>
  <si>
    <t>TOTAL BOXES: 180 TERM OF SALE:D.A.P (At TNLC Ware House Maasdijk Holanda) VESSEL: CARTAGENA EXPRESS 504N Tasa Euro/Dólar: 1,04195  23/01/2025 BOOKING 249075293 PROF-032 21/01/2025 PHYSALIS X 8 DAP 33,00 EUR</t>
  </si>
  <si>
    <t xml:space="preserve">TOTAL BOXES: 252 TERM OF SALE:D.A.P (At TNLC Ware House Maasdijk Holanda) VESSEL: CARTAGENA EXPRESS 504N Tasa Euro/Dólar: 1,04195  23/01/2025 BOOKING 249075293 PROF-032 21-01-2025 PASSION FRUIT X 2KG  10,50 EUR DAP  FISCAL REPRESENTATIVE:TNLC The New Logistic Company Transportweg 49 2676 LM Maasdijk EORI: NL800692548 B01_x000D_
</t>
  </si>
  <si>
    <t>TOTAL BOXES 420 PIEZAS 2 TERM OF SALE CPT FREIGHT PREPAID Miami International Airport MIA - EIN 270798092 FDA. CI .CARIBBEAN EXOTICS SAS 12775655692.</t>
  </si>
  <si>
    <t>TOTAL BOXES: 288 TERM OF SALE:D.A.P (At TNLC Ware House Maasdijk Holanda) VESSEL: CARTAGENA EXPRESS 504N Tasa Euro/Dólar: 1,04195  23/01/2025 BOOKING 249075293 PROF-032 21/01/2025  PHYSALIS X 12 X 125GR 10,50 EUR DAP</t>
  </si>
  <si>
    <t xml:space="preserve">PHYSALIS X 12 X 125 BAGGACENTRO MRT  </t>
  </si>
  <si>
    <t>TOTAL BOXES: 2920 TERM OF SALE: F.O.B (SANTA MARTA-COLOMBIA) VESSEL:SONGA PUMA 502N BOOKING 249075341</t>
  </si>
  <si>
    <t>NCM 08.10.90.10 - NCM 08.10.90.50 TOTAL BOXES 1200 PIEZAS 150 TERM OF SALE- CPT</t>
  </si>
  <si>
    <t>PO- TOTAL BOXES 840 PIEZAS 5 TERM OF SALE CPT EIN 263472679 FDA C.I. CARIBBEAN EXOTICS S.A.S. 12775655692. FREIGHT PREPAID_x000D_
MiamiInternationalAirport MIA. PHYSALIS WITH LIDS *12 FREIGHT PRICE USD 2.60 AND *125 FREIGHT PRICE USD 2.45.</t>
  </si>
  <si>
    <t>REVENTA</t>
  </si>
  <si>
    <t>TOTAL BOXES: 2580 TERM OF SALE:  C.F.R ( Southampton) VESSEL:SONGA PUMA 502N PHYSALIS X 8K CFR USD 42,00  PHYSALIS X 4K CFR USD 21,00  PASSION FRUIT X 2KG   9,10 USD</t>
  </si>
  <si>
    <t>TOTAL BOXES: 1620 TERM OF SALE:  C.F.R ( Southampton) VESSEL:SONGA PUMA 502N PHYSALIS X 12 X 100 USD 8,50 CFR PASSION FRUIT X2KG USD 10,55 CFR  PASSION FRUIT X1,4KG USD 7,71 CFR</t>
  </si>
  <si>
    <t>TOTAL BOXES: 320 TERM OF SALE:D.A.P (At TNLC Ware House Maasdijk Holanda) VESSEL: CMA CGM CARL ANTOINE 449N Tasa Euro/Dólar: 1,03975  24/01/2025 PROF-294 03/12/2025 BOOKING 247419253</t>
  </si>
  <si>
    <t>PHYSALIS 12 X 125 G MINOR</t>
  </si>
  <si>
    <t>TAL BOXES 275 PIEZAS 2 TERM OF SALE CPT FREIGHT PREPAID. DOH Hamad International Airport.</t>
  </si>
  <si>
    <t>CATAR</t>
  </si>
  <si>
    <t>CACTUS FIG X 3KG WORLD FRUIT CENTER</t>
  </si>
  <si>
    <t xml:space="preserve"> PURPLE PASSION FRUITX 1.5KG WORLD FRUIT</t>
  </si>
  <si>
    <t>Purple Passion Fruit x2Kg World Fruit Ce</t>
  </si>
  <si>
    <t>TAMARILLO X 3 KG WORLD FRUIT CENTER</t>
  </si>
  <si>
    <t>OrangePassionFruit x 2kg World Fruit Cen</t>
  </si>
  <si>
    <t>YELLOWDRAGONFRUIT X2.5 KG WORLDFRUITCE</t>
  </si>
  <si>
    <t>PINEAPPLE GUAVA X 2 KG WORLD FRUIT CENTE</t>
  </si>
  <si>
    <t>PHYSALIS 12 X 100 WORLD FRUIT CENTER</t>
  </si>
  <si>
    <t>MANGOSTINO X 2 KG WORLD FRUIT CENTER</t>
  </si>
  <si>
    <t>GOODS NOT TAKEN BY THE CUSTOMER.</t>
  </si>
  <si>
    <t>TOTAL BOXES: 320 TERM OF SALE:D.A.P (At TNLC Ware House Maasdijk Holanda) VESSEL: CALLAO EXPRESS 452N Tasa Euro/Dólar: 1,05180  24/01/2025 PROF-317 20/12/2025 BOOKING 247957247 MNBU 060015-9</t>
  </si>
  <si>
    <t xml:space="preserve">FLO ID 28919 Caribbean 27242 - FLO ID Starfruit TOTAL BOXES 356 PIEZAS 2 TERM OF SALES CPT FREIGHT PREPAID-Liège-Bierset LGG. Liège-Bierset LGG.The exporterof theproducts covered by this document declares_x000D_
that,except where other wise cleary indicated, these products are of Colombian preferential origin._x000D_
</t>
  </si>
  <si>
    <t>CACTUS FIG X 24 (HIGO) STAR</t>
  </si>
  <si>
    <t>YELLOW DRAGON FRUIT X 9-10 STAR</t>
  </si>
  <si>
    <t>TAMARILLO X 24 STAR</t>
  </si>
  <si>
    <t>071 55243506TOTAL BOXES 275 PIEZAS 2 TERM OF SALE CPT Dubai International Airport DXB Dubai UAE</t>
  </si>
  <si>
    <t>CACTUS FIG X 24 - 30 BERRY</t>
  </si>
  <si>
    <t>PHYSALIS X 12 BERRY</t>
  </si>
  <si>
    <t>PHYSALIS X 12 X(125) BERRY</t>
  </si>
  <si>
    <t>PURPLE PASSION FRUIT X 2 K BERRY</t>
  </si>
  <si>
    <t>TAMAMORO X 2.5 KG BERRY</t>
  </si>
  <si>
    <t>ORANGE PASSION FRUIT 15-18 BERRY</t>
  </si>
  <si>
    <t>YELLOW DRAGON FRUIT X 9-12 BERRY</t>
  </si>
  <si>
    <t>FLO-ID 28919 CARIBBEAN FLO-ID 33197 TFC HOLLAND BV. TOTAL BOXES 500 PIEZAS 2 TERM OF SALE CPT FREIGHT PREPAID Liège-Bierset LGG. The exporterof theproducts covered by this document declaresthat,except where other wise cleary indicated, these products are of Colombian_x000D_
preferential origin.</t>
  </si>
  <si>
    <t>FLO-ID 28919 CARIBBEAN FLO-ID 33197 TFC HOLLAND BV. TOTAL BOXES 1500 PIEZAS 6 TERM OF SALE CPT FREIGHT PREPAID AMSTERDAM.</t>
  </si>
  <si>
    <t xml:space="preserve">TOTAL BOXES 340 PIEZAS 2 TERM OF SALE CPT FREIGHT PREPAID. Airport International Zúrich ZRH Suiza Wollerau, Suiza. EURO DOLAR 1.0518._x000D_
</t>
  </si>
  <si>
    <t>F-ID 28919 Caribbean F-ID 39949 Pilz. TOTAL BOXES 720 PIEZAS 4. TERM OF SALE-CPT FREIGHT PREPAID AMSTERDAM HOLANDA VIA MADRID.</t>
  </si>
  <si>
    <t>RAMIREZ LOPERA SANDRA MILENA</t>
  </si>
  <si>
    <t xml:space="preserve">TOTAL BOXES 190 PIEZAS 1 TERM OF SALE CPT FREIGHT PREPAID Miami International Airport MIA - EIN 270798092 FDA. CI .CARIBBEAN EXOTICS SAS 12775655692._x000D_
</t>
  </si>
  <si>
    <t>TOTAL BOXES: 640 TERM OF SALE:D.A.P (At TNLC Ware House Maasdijk Holanda) VESSEL: SONGA PUMA 502N Tasa Euro/Dólar: 1,04990 27/01/2025 BOOKING 249075341 PROF-033 24/01/2025   Uchuva x 12 caja caña de azucar 7,70 EUR DAP  Gulupa X 16K FLO 74,05 EUR DAP PILZ</t>
  </si>
  <si>
    <t>TOTAL BOXES: 120 TERM OF SALE:D.A.P (At TNLC Ware House Maasdijk Holanda) VESSEL: SONGA PUMA 502N Tasa Euro/Dólar: 1,04990 27/01/2025 BOOKING 249075341 PROF-033 24/01/2025 PHYSALIS X 8K DAP EUR 38,00</t>
  </si>
  <si>
    <t>TOTAL BOXES: 280 VESSEL: SONGA PUMA 502N  TERM OF SALE:D.A.P (At TNLC Ware House Maasdijk Holanda) Tasa Euro/Dólar: 1,04990 27/01/2025 BOOKING 249075341 PROF-033 24/01/2025 PHYSALIS X 12 DAP EUR 8,00</t>
  </si>
  <si>
    <t>TOTAL BOXES 130 PIEZAS 1. TERM OF SALE CPT FREIGHT PREPAID AMSTERDAM EU DOL 1.0499. The exporter of the products covered by_x000D_
this document declares that, except where otherwise cleary indicated, these products are of Colombian preferential origin.</t>
  </si>
  <si>
    <t>FFTT SAS</t>
  </si>
  <si>
    <t>NOTA CREDITO DE FRA ELECTRONICA</t>
  </si>
  <si>
    <t>VENTA DE FRUTA NAC</t>
  </si>
  <si>
    <t>TOTAL BOXES: 840 TERM OF SALE: F.O.B (CARTAGENA -COLOMBIA) VESSEL: CALLAO EXPRESS 452N PROF-318 23/12/2024 BOOKING 247957366</t>
  </si>
  <si>
    <t>TOTAL BOXES: 640 TERM OF SALE: F.O.B (SANTA MARTA-COLOMBIA) MAERSK NEWCASTLE 451N BOOKING 248375482 PROF-003 03/01/2025</t>
  </si>
  <si>
    <t>TOTAL BOXES: 280 TERM OF SALE:D.A.P (At TNLC Ware House Maasdijk Holanda) Tasa Euro/Dólar: 1,042 30/01/2025 BOOKING 248010455 PROF-313 16/12/2024.</t>
  </si>
  <si>
    <t>TOTAL BOXES 230 PIEZAS 2 TERM OF SALE CPT FREIGHT PREPAID TORONTO YYZ Toronto Pearson International Airport- Canada.</t>
  </si>
  <si>
    <t>PURPLE PASSION FRUIT X 1.5KG TOMATO KING</t>
  </si>
  <si>
    <t>TOTAL BOXES: 2600 TERM OF SALE: F.O.B (CARTAGENA -COLOMBIA) VESSEL: ISTANBUL EXPRESS 505N FLO ID: 33197 (TFC). BOOKING 249009872 PROF-034 27/01/2025</t>
  </si>
  <si>
    <t>TOTAL BOXES: 2380 TERM OF SALE:D.A.P (At TNLC Ware House Maasdijk Holanda) VESSEL: ISTANBUL EXPRESS 505N Tasa Euro/Dólar: 1,043 30/01/2025 FLO ID: 39949 PILZ BOOKING 249009872 PROF-036 27/01/2025</t>
  </si>
  <si>
    <t>TOTAL BOXES: 280 TERM OF SALE:D.A.P (At TNLC Ware House Maasdijk Holanda) VESSEL: ISTANBUL EXPRESS 505N Tasa Euro/Dólar: 1,043 30/01/2025 BOOKING 249009872 PROF-036 27/01/2025 FISCAL REPRESENTATIVE: TNLC The New Logistic Company Transportweg 49 2676 LM Maasdijk EORI: NL800692548 B01</t>
  </si>
  <si>
    <t>TOTAL BOXES: 5160 TERM OF SALE: F.O.B (CARTAGENA -COLOMBIA) VESSEL: ISTANBUL EXPRESS 505N FLO ID: 33197 (TFC). BOOKING 249386867 PROF-037 27/01/2025</t>
  </si>
  <si>
    <t>PO #: 4764- TOTAL BOXES 520 PIEZAS 3 TERM OF SALE CPT EIN 263472679 FDA C.I. CARIBBEAN EXOTICS S.A.S. 12775655692. FREIGHT_x000D_
PREPAIDMiamiInternationalAirport MIA. PHYSALIS WITH LIDS *12 FREIGHT PRICE USD 2.66 AND *125 FREIGHT PRICE USD 2.51.</t>
  </si>
  <si>
    <t xml:space="preserve">F-ID 28919 Caribbean F-ID 39949 Pilz. TOTAL BOXES 360 PIEZAS 2 FCA FREIGHT COLLECT - Dorado-Airport. EU DOL 1.04315. The exporter of the products covered bythis document_x000D_
declares that, except where otherwise cleary indicated, these products are of Colombian preferential origin._x000D_
</t>
  </si>
  <si>
    <t xml:space="preserve">TOTAL BOXES 265 PIEZAS 2 TERM OF SALE CPT Dubai International Airport DXB Dubai UAE_x000D_
</t>
  </si>
  <si>
    <t>TOTAL BOXES: 1320 TERM OF SALE: F.O.B (SANTA MARTA-COLOMBIA) VESSEL: SEASPAN CALICANTO 503N FLO ID: 33197 (TFC). BOOKING 249075371 PROF-039 29/01/2025</t>
  </si>
  <si>
    <t>PHYSALIS X 4 KG TFC MRT</t>
  </si>
  <si>
    <t>TOTAL BOXES: 2344 TERM OF SALE: F.O.B (SANTA MARTA-COLOMBIA) VESSEL: SEASPAN CALICANTO 503N BOOKING 249075371 PROF-040 29/01/2025</t>
  </si>
  <si>
    <t>TOTAL BOXES: 504 TERM OF SALE:D.A.P (At TNLC Ware House Maasdijk Holanda) VESSEL: SEASPAN CALICANTO 503N  Tasa Euro/Dólar: 1,043 31/01/2025 BOOKING 249075371 PROF-041 29/01/2025 PASSION FRUIT X 2KG   10,50 EUR DAP FISCAL REPRESENTATIVE: TNLC The New Logistic Company Transportweg 49 2676 LM Maasdijk EORI: NL800692548 B01</t>
  </si>
  <si>
    <t>TOTAL BOXES 400 PIEZAS 3 TERM OF SALE FCA EL DORADO BOGOTA-COLOMBIA</t>
  </si>
  <si>
    <t>TOTAL BOXES: 620 TERM OF SALE:D.A.P (At TNLC Ware House Maasdijk Holanda) VESSEL: SEASPAN CALICANTO 503N BOOKING 249075371 PROF-041 29/01/2025 Tasa Euro/Dólar: 1,043 31/01/2025</t>
  </si>
  <si>
    <t>TOTAL BOXES: 320 TERM OF SALE:D.A.P (At TNLC Ware House Maasdijk Holanda) VESSEL: SEASPAN CALICANTO 503N BOOKING 249075371 PROF-041 29/01/2025 Tasa Euro/Dólar: 1,043 31/01/2025 PASSION FRUIT X 2K 12,50 EUR DAP</t>
  </si>
  <si>
    <t>TOTAL BOXES: 3280 TERM OF SALE: F.O.B (SANTA MARTA-COLOMBIA) VESSEL: SEASPAN CALICANTO 503N FLO ID: 33197 (TFC). BOOKING 249479381 PROF-042 30/01/2025</t>
  </si>
  <si>
    <t>TOTAL BOXES: 60 TERM OF SALE:D.A.P (At TNLC Ware House Maasdijk Holanda) VESSEL: SEASPAN CALICANTO 503N BOOKING 249479381 PROF-043 30/01/2025 PHYSALIS X 8K DAP EUR 38,00 Tasa Euro/Dólar: 1,043 31/01/2025</t>
  </si>
  <si>
    <t>TOTAL BOXES: 560 TERM OF SALE:D.A.P (At TNLC Ware House Maasdijk Holanda) VESSEL: SEASPAN CALICANTO 503N BOOKING 249479381 PROF-043 30/01/2025  PHYSALIS X 12  9,00 EUR DAP Tasa Euro/Dólar: 1,043 31/01/2025</t>
  </si>
  <si>
    <t>TOTAL BOXES: 576 TERM OF SALE:D.A.P (At TNLC Ware House Maasdijk Holanda) VESSEL: SEASPAN CALICANTO 503N BOOKING 249479381 PROF-043 30/01/2025  PHYSALIS X 12 X 125GR  9,7 EUR DAP Tasa Euro/Dólar: 1,043 31/01/2025.</t>
  </si>
  <si>
    <t>TOTAL BOXES 912 PIEZAS 6 CPT FREIGHT PREPAID-Charles-de-Gualle-Airport CDG Paris Francia.</t>
  </si>
  <si>
    <t>PHYSALIS X 12 X 100 CNS CAÑA AZUCAR NETA</t>
  </si>
  <si>
    <t>PHYSALIS LOOSE X 1.2 KG NETA</t>
  </si>
  <si>
    <t>ORANGE PASSION FRUIT X 15-18 NETA</t>
  </si>
  <si>
    <t>TAMARILLO X 24 NETA</t>
  </si>
  <si>
    <t>TOTAL BOXES 205 PIEZAS 2 TERM OF SALE CPT Dubai International Airport DXB Dubai UAE.</t>
  </si>
  <si>
    <t>YELLOW DRAGON FRUIT X 2.5 KG ALI GHOLAMI</t>
  </si>
  <si>
    <t>TOTAL BOXES: 400 TERM OF SALE: F.O.B (SANTA MARTA-COLOMBIA) VESSEL: SEASPAN CALICANTO 503N BOOKING 249523255 PROF-044 30/01/2025</t>
  </si>
  <si>
    <t>TOTAL BOXES:  560 TERM OF SALE:D.A.P (At TNLC Ware House Maasdijk Holanda) VESSEL: SEASPAN CALICANTO 503N BOOKING 249523255 PROF-046 30/01/2024 Tasa Euro/Dólar: 1,043 31/01/2025</t>
  </si>
  <si>
    <t>TOTAL BOXES: 60 TERM OF SALE:D.A.P (At TNLC Ware House Maasdijk Holanda) VESSEL: SEASPAN CALICANTO 503N BOOKING 249523255 PROF-046 30/01/2025</t>
  </si>
  <si>
    <t>TOTAL BOXES: 1700 TERM OF SALE:D.A.P (At TNLC Ware House Maasdijk Holanda) VESSEL: SEASPAN CALICANTO 503N BOOKING 249523255 PROF-046 30/01/2025 Tasa Euro/Dólar: 1,043 31/01/2025</t>
  </si>
  <si>
    <t>PHYSALIS X 8KG BAGACENTRO</t>
  </si>
  <si>
    <t>TOTAL BOXES: 320 TERM OF SALE:D.A.P (At TNLC Ware House Maasdijk Holanda)VESSEL: SEASPAN CALICANTO 503N BOOKING 249523255 PROF-046 30/01/2025</t>
  </si>
  <si>
    <t>TOTAL BOXES: 140 TERM OF SALE:D.A.P (At TNLC Ware House Maasdijk Holanda) VESSEL: SEASPAN CALICANTO 503N GGN 4069453059719 70 BOXES OF PHYSALIS GGN4056186875822 33 BOXES OF PHYSALIS GGN4063061749536 20 BOXES OF PHYSALIS BOOKING 249523255 PROF-046 30/01/2025 PHYSALIS X 12 FLO DAP EUR 10,60 Tasa Euro/Dólar: 1,043 31/01/2025</t>
  </si>
  <si>
    <t>TOTAL BOXES: 140 TERM OF SALE:D.A.P (At TNLC Ware House Maasdijk Holanda)  VESSEL: SEASPAN CALICANTO 503N GGN4063061749536 50 BOXES PHYSALIS GGN 4069453059719 90 BOXES PHYSALIS BOOKING 249523255 PROF-046 30/01/2025 Tasa Euro/Dólar: 1,043 31/01/2025 PHYSALIS X 12 DAP EUR 11,00</t>
  </si>
  <si>
    <t>ALVAREZ GIRALDO DEISY YULENY</t>
  </si>
  <si>
    <t>FLO ID 28919 Caribbean 27242 - FLO ID Starfruit TOTAL BOXES 261 PIEZAS 2 TERM OF SALES CPT FREIGHT PREPAID-Liège-Bierset LGG. Liège-Bierset_x000D_
LGG.The exporterof theproducts covered by this document declaresthat,except where other wise cleary indicated, these products are of Colombian_x000D_
preferential origin.</t>
  </si>
  <si>
    <t>ORANGE PASSION FRUIT X 18(GRANADILLA)MCG</t>
  </si>
  <si>
    <t>YELLOW PASSION FRUIT X15-18 X2.5 MCG</t>
  </si>
  <si>
    <t>PROBLEMAS DE CALIDAD 11/01/2025 DEVOLUCION TOTAL</t>
  </si>
  <si>
    <t>DEVOLUCION 14-01-2025 POR PROBLEMAS DE CALIDAD</t>
  </si>
  <si>
    <t>202502</t>
  </si>
  <si>
    <t>F-ID 28919 Caribbean F-ID 39949 Pilz. TOTAL BOXES 900 PIEZAS 5. TERM OF SALE-CPT FREIGHT PREPAID AMSTERDAM HOLANDA VIA MADRID.</t>
  </si>
  <si>
    <t>TOTAL BOXES: 2800 TERM OF SALE: F.O.B (CARTAGENA -COLOMBIA) VESSEL: SANTOS EXPRESS 4250N FLO ID: 33197 (TFC). BOOKING 249579568</t>
  </si>
  <si>
    <t>TOTAL BOXES: 560 TERM OF SALE: F.O.B (CARTAGENA -COLOMBIA) VESSEL: SANTOS EXPRESS 4250N BOOKING 249579568</t>
  </si>
  <si>
    <t>TOTAL BOXES 210 PIEZAS 1 TERM OF SALE CPT FREIGHT PREPAID Miami International Airport MIA - EIN 270798092 FDA. CI .CARIBBEAN EXOTICS SAS 12775655692.</t>
  </si>
  <si>
    <t>TOTAL BOXES: 2020 VESSEL: SANTOS EXPRESS 4250N TERM OF SALE:D.A.P (At TNLC Ware House Maasdijk Holanda) Tasa Euro/Dólar: 1,03145 03/02/2025 BOOKING 249579568 PROF-047 03/02/2025</t>
  </si>
  <si>
    <t>TOTAL BOXES 1800 PIEZAS 22. TERM OF SALE CPT FREIGHT PREPAID-Airport LIS Portugal-Marinha Grande. EU DOL 1,0379.</t>
  </si>
  <si>
    <t>PHYSALIS X8KG BAGACENTRO</t>
  </si>
  <si>
    <t>PHYSALIS 12 X125KG  BAGACENTRO</t>
  </si>
  <si>
    <t>TOTAL BOXES 1530 PIEZAS 9. TERM OF SALE CPT FREIGHT PREPAID-Airport LIS Portugal-Marinha Grande. EU DOL 1,0379.</t>
  </si>
  <si>
    <t>PHYSALIS 12 X100KG  BAGACENTRO</t>
  </si>
  <si>
    <t>ANULACION DE FACTURA ELECTRONICA.</t>
  </si>
  <si>
    <t>TOTAL BOXES 332 PIEZAS 2 TERM OF SALE CPT FREIGHT PREPAID TORONTO YYZ Toronto Pearson International Airport- Canada.</t>
  </si>
  <si>
    <t>TOTAL BOXES 480 PIEZAS 3 TERM OF SALE FCA EL DORADO BOGOTA-COLOMBIA.</t>
  </si>
  <si>
    <t>TOTAL BOXES 150 PIEZAS 1 TERM OF SALE CPT FREIGHT PREPAID TORONTO YYZ Toronto Pearson International Airport- Canada.</t>
  </si>
  <si>
    <t>TOTAL BOXES: 400 TERM OF SALE: F.O.B (CARTAGENA -COLOMBIA) VESSEL: SANTOS EXPRESS 4250N BOOKING 249579725 PROF-048 04/02/2025</t>
  </si>
  <si>
    <t>TOTAL BOXES: 1212 TERM OF SALE: F.O.B (CARTAGENA -COLOMBIA) VESSEL: SANTOS EXPRESS 4250N BOOKING 249579725 PROF-049 04-02-2025</t>
  </si>
  <si>
    <t>TOTAL BOXES: 640 TERM OF SALE:D.A.P (At TNLC Ware House Maasdijk Holanda) VESSEL: SANTOS EXPRESS 4250N BOOKING 249579725 PROF-050 04-02-2025 Tasa Euro/Dólar: 1,04215 06/02/2025</t>
  </si>
  <si>
    <t>TOTAL BOXES: 180 TERM OF SALE:D.A.P (At TNLC Ware House Maasdijk Holanda) VESSEL: SANTOS EXPRESS 4250N BOOKING 249579725 PROF-050 04-02-2025 PHYSALIS X 8 DAP 38,00 EUR BOOKING 249579752 PROF-050 04/02/2025  Tasa Euro/Dólar: 1,04215 06/02/2025</t>
  </si>
  <si>
    <t>TOTAL BOXES: 381 TERM OF SALE:D.A.P (At TNLC Ware House Maasdijk Holanda)VESSEL: SANTOS EXPRESS 4250N PHYSALIS X 8K DAP EUR 38,00 PASSION FRUIT X 2KG  9,00 EUR DAP BOOKING 249579752 PROF-050 04/02/2025 Tasa Euro/Dólar: 1,04215 06/02/2025</t>
  </si>
  <si>
    <t>PHYSALIS X 12 X 125 DESGRANAD ROVEG</t>
  </si>
  <si>
    <t>TOTAL BOXES: 320 TERM OF SALE:D.A.P (At TNLC Ware House Maasdijk Holanda) VESSEL: SANTOS EXPRESS 4250N  PASSION FRUIT X 2KG  9,42 EUR  GGN 4069453192720 10 BOXES OF PASSION FRUIT GGN4063061927996 266 BOXES OF PASSION FRUIT   GGN4063651582024  44 BOXES OF PASSION FRUIT BOOKING 249579752 PROF-050 04/02/2025 Tasa Euro/Dólar: 1,04215 06/02/2025</t>
  </si>
  <si>
    <t>TOTAL BOXES: 240 TERM OF SALE:D.A.P (At TNLC Ware House Maasdijk Holanda) VESSEL: MAERSK NEW DELHI 501N BOOKING 248910042 CONTAINER MNBU 053455-0 Tasa Euro/Dólar: 1,04215 06/02/2025</t>
  </si>
  <si>
    <t>PO#4904- TOTAL BOXES 360 PIEZAS 2 TERM OF SALE CPT EIN 263472679 FDA C.I. CARIBBEAN EXOTICS S.A.S. 12775655692._x000D_
FREIGH TPREPAID Miami-International Airport MIA. PHYSALIS WITH LIDS *12 FREIGHT PRICE USD 2.74 AND *125 FREIGHT PRICE USD 2.58.</t>
  </si>
  <si>
    <t xml:space="preserve">TOTAL BOXES 273 PIEZAS 2 TERM OF SALE CPT Dubai International Airport DXB Dubai UAE._x000D_
</t>
  </si>
  <si>
    <t xml:space="preserve">TOTAL BOXES 426 PIEZAS 3 CPT FREIGHT PREPAID-Charles-de-Gualle-Airport CDG Paris Francia. The exporterof theproducts covered by this document declaresthat,except where other wise cleary indicated, these products are of_x000D_
Colombianpreferential origin._x000D_
</t>
  </si>
  <si>
    <t xml:space="preserve">FLO ID 28919 Caribbean 27242 - FLO ID Starfruit TOTAL BOXES 186 PIEZAS 1 TERM OF SALES CPT FREIGHT PREPAID-Liège-Bierset LGG._x000D_
Liège-BiersetLGG.The exporterof theproducts covered by this document declaresthat,except where other wise cleary indicated, these products are of_x000D_
Colombianpreferential origin._x000D_
</t>
  </si>
  <si>
    <t>TOTAL BOXES 628 PIEZAS 92 TERM OF SALE FCA FREIGHT COLLECT-DORADO. 230-65506302 CEVB1981324</t>
  </si>
  <si>
    <t>PHYSALIS X 8 PRIME FLOWERS</t>
  </si>
  <si>
    <t>TOTAL BOXES: 2720  TERM OF SALE:  C.F.R ( Southampton) VESSEL: MAERSK NEWBURY 504N BOOKING 249579700 PROF-051 06/02/2025</t>
  </si>
  <si>
    <t>PASSION FRUIT X2KG(30-35) MINOR MRT</t>
  </si>
  <si>
    <t>GOODS NOT SHIPPED 10 BOXES YELLOW DRAGON FRUIT X 9-10 STAR.</t>
  </si>
  <si>
    <t>TOTAL BOXES: 4160 TERM OF SALE: F.O.B (SANTA MARTA-COLOMBIA) VESSEL: MAERSK NEWBURY 504N FLO ID: 33197 (TFC). BOOKING 249616586 PROF-053 07/02/2025</t>
  </si>
  <si>
    <t>TOTAL BOXES: 532 TERM OF SALE:D.A.P (At TNLC Ware House Maasdijk Holanda) VESSEL: MAERSK NEWBURY 504N Tasa Euro/Dólar: 1,03155 10/02/2025 BOOKING 249616586 PROF-054 07/02/2025 FISCAL REPRESENTATIVE:TNLC The New Logistic Company Transportweg 49 2676 LM Maasdijk EORI: NL800692548 B01   PHYSALIS X 12 DAP EUR 8,36 PASSION FRUIT X 2KG   10,50 EUR DAP</t>
  </si>
  <si>
    <t>TOTAL BOXES: 756 TERM OF SALE:D.A.P (At TNLC Ware House Maasdijk Holanda) VESSEL: MAERSK NEWBURY 504N Tasa Euro/Dólar: 1,03155 10/02/2025 BOOKING 249616586 PROF-054 07/02/2025  PHYSALIS X 12 X 125GR  9,7 EUR DAP  PHYSALIS X8 KG 40,00 EUR DAP</t>
  </si>
  <si>
    <t>FLO-ID 28919 CARIBBEAN FLO-ID 33197 TFC HOLLAND BV. TOTAL BOXES 1000 PIEZAS 4 TERM OF SALE CPT FREIGHT PREPAID AMSTERDAM.</t>
  </si>
  <si>
    <t>TOTAL BOXES 112 PIEZAS 1. TERM OF SALE CPT FREIGHT PREPAID AMSTERDAM EU DOL 1.03155. The exporter of the products covered bythis document_x000D_
declares that, except where otherwise cleary indicated, these products are of Colombian preferential origin.</t>
  </si>
  <si>
    <t>MANGOSTINO X2KG ROVEG FRUIT B.V.</t>
  </si>
  <si>
    <t>YELLOW PASSION FRUIT X 2.5 KG ROVEG</t>
  </si>
  <si>
    <t>QUALITY PROBLEMS CONTAINER MWCU 533567-7.</t>
  </si>
  <si>
    <t>PHYSALIS X 12 X 100 AZUCAR TFC FLO</t>
  </si>
  <si>
    <t>QUALITY PROBLEMS SUDU 629623-9.</t>
  </si>
  <si>
    <t>TOTAL BOXES 181 PIEZAS 2 TERM OF SALE CPT Dubai International Airport DXB Dubai UAE.</t>
  </si>
  <si>
    <t>TOTAL BOXES 220 PIEZAS 1. TERM OF SALE CPT FREIGHT PREPAID AMSTERDAM. The exporter of the products covered bythis_x000D_
document declares that, except where otherwise cleary indicated, these products are of Colombian preferential origin.</t>
  </si>
  <si>
    <t>QUALITY PROBLEMS MNBU 359494-9.</t>
  </si>
  <si>
    <t xml:space="preserve">TOTAL BOXES 220 PIEZAS 1. TERM OF SALE CPT FREIGHT PREPAID AMSTERDAM. The exporter of the products covered bythisdocument declares that, except_x000D_
where otherwise cleary indicated, these products are of Colombian preferential origin._x000D_
</t>
  </si>
  <si>
    <t>PINEAPPLE GUAVA X 2KG FRUIT QUEEN BV</t>
  </si>
  <si>
    <t>TOTAL BOXES: 600 TERM OF SALE:D.A.P (At TNLC Ware House Maasdijk Holanda) VESSEL: CALLAO EXPRESS 452N BOOKING  247957247 PROF-317 20/12/2024 Tasa Euro/Dólar: 1,03410 11/02/2025</t>
  </si>
  <si>
    <t>TOTAL BOXES: 600 VESSEL: COSCO SHIPPING VOLGA 501N TERM OF SALE:D.A.P (At TNLC Ware House Maasdijk Holanda) BOOKING 248375330 PROF-321 31/12/2024 Tasa Euro/Dólar: 1,03410 11/02/2025</t>
  </si>
  <si>
    <t>TOTAL BOXES: 840 TERM OF SALE:D.A.P (At TNLC Ware House Maasdijk Holanda) VESSEL: MAERSK NEWCASTLE 451N BOOKING 248375482 PROF-004 03/01/2025</t>
  </si>
  <si>
    <t>TOTAL BOXES: 560 TERM OF SALE:D.A.P (At TNLC Ware House Maasdijk Holanda) VESSEL: CARTAGENA EXPRESS 504N BOOKING 249075293 PROF-032 21/01/2025 Tasa Euro/Dólar: 1,03410 11/02/2025</t>
  </si>
  <si>
    <t>TOTAL BOXES: 840 VESSEL: CMA CGM CARL ANTOINE 507N TERM OF SALE: F.O.B (CARTAGENA -COLOMBIA) BOOKING 249619883 PROF-055 10/02/2025 FLO ID: 33197 (TFC).</t>
  </si>
  <si>
    <t>TOTAL BOXES: 252 TERM OF SALE: F.O.B (CARTAGENA -COLOMBIA) VESSEL: CMA CGM CARL ANTOINE 507N BOOKING 249619883 PROF-056 10/02/20255</t>
  </si>
  <si>
    <t>TOTAL BOXES: 320 TERM OF SALE:D.A.P (At TNLC Ware House Maasdijk Holanda) VESSEL: CMA CGM CARL ANTOINE 507N BOOKING 249619883 PROF-057 10/02/2025 PASSION FRUIT X 2KG  9,43 EUR DAP   Tasa Euro/Dólar: 1,03410 12/02/2025</t>
  </si>
  <si>
    <t>TOTAL BOXES: 640 TERM OF SALE:D.A.P (At TNLC Ware House Maasdijk Holanda) VESSEL: CMA CGM CARL ANTOINE 507N BOOKING 249619883 PROF-057 10/02/2025 PASSION FRUIT X 2KG   4,34 EUR DAP  Tasa Euro/Dólar: 1,03410 12/02/2025</t>
  </si>
  <si>
    <t>TOTAL BOXES: 320 TERM OF SALE:D.A.P (At TNLC Ware House Maasdijk Holanda) VESSEL: CMA CGM CARL ANTOINE 507N BOOKING 249619883 PROF-057 10/02/2025  PASSION FRUIT X 2K 11,50 EUR DAP Tasa Euro/Dólar: 1,03410 12/02/2025</t>
  </si>
  <si>
    <t>TOTAL BOXES: 1980 TERM OF SALE:D.A.P (At TNLC Ware House Maasdijk Holanda)  VESSEL: CMA CGM CARL ANTOINE 507N BOOKING 249619883 PROF-057 10/02/2025  PHYSALIS X 12  7,00 EUR DAP  PHYSALIS X 8K DAP EUR 40,50  Tasa Euro/Dólar: 1,03410 12/02/2025</t>
  </si>
  <si>
    <t>TOTAL BOXES: 2800 TERM OF SALE: F.O.B (CARTAGENA -COLOMBIA) VESSEL: CMA CGM CARL ANTOINE 507N BOOKING 2496168535 PROF-058 11/02/2025 FLO ID: 33197 (TFC).</t>
  </si>
  <si>
    <t>TOTAL BOXES: 560 TERM OF SALE: F.O.B (CARTAGENA -COLOMBIA) VESSEL: CMA CGM CARL ANTOINE 507N BOOKING 249616535 PROF-060 11/02/2025</t>
  </si>
  <si>
    <t>TOTAL BOXES: 560 TERM OF SALE:D.A.P (At TNLC Ware House Maasdijk Holanda) VESSEL: CMA CGM CARL ANTOINE 507N BOOKING 249616535 PROF-061 11/02/2025  Tasa Euro/Dólar: 1,03410 12/02/2025</t>
  </si>
  <si>
    <t>TOTAL BOXES: 60 TERM OF SALE:D.A.P (At TNLC Ware House Maasdijk Holanda) VESSEL: CMA CGM CARL ANTOINE 507N BOOKING 249616535 PROF-061 11/02/2025 PHYSALIS X 8 DAP 38,00 EUR  Tasa Euro/Dólar: 1,03410 12/02/2025</t>
  </si>
  <si>
    <t>TOTAL BOXES: 280 TERM OF SALE:D.A.P (At TNLC Ware House Maasdijk Holanda) VESSEL: CMA CGM CARL ANTOINE 507N BOOKING 249616535 PROF-061 11/02/2025 Tasa Euro/Dólar: 1,03410 12/02/2025</t>
  </si>
  <si>
    <t>PHYSALIS X 12 X 125 GR DES SPREAFIC</t>
  </si>
  <si>
    <t>TOTAL BOXES: 140 TERM OF SALE:D.A.P (At TNLC Ware House Maasdijk Holanda)  VESSEL:CMA CGM CARL ANTOINE 507N BOOKING 249616535 PROF-061 11/02/2025  GGN 4069453059719 50 BOXES OF PHYSALIS  GGN4069453180840 26 BOXES OF PHYSALIS GGN 4063651972597 11 BOXES OF PHYSALIS  Tasa Euro/Dólar: 1,03410 12/02/2025  PHYSALIS X 12 FLO DAP EUR 10,60 FLO ID: 2275 HELFER</t>
  </si>
  <si>
    <t>TOTAL BOXES: 140 TERM OF SALE:D.A.P (At TNLC Ware House Maasdijk Holanda) VESSEL: CMA CGM CARL ANTOINE 507N  BOOKING 249616535 PROF-061 11/02/2025 GGN 4069453059719 30 BOXES OF PHYSALIS GGN 4063651972597 16 BOXES OF PHYSALIS  GGN4063061749536 94 BOXES OF PHYSALIS     PHYSALIS X 12 DAP EUR 10,00  Tasa Euro/Dólar: 1,03410 12/02/2025</t>
  </si>
  <si>
    <t>TOTAL BOXES: 1200 TERM OF SALE: F.O.B (CARTAGENA -COLOMBIA) VESSEL: GUAYAQUIL EXPRESS 450N BOOKING 247699377 PROF-303 09/12/2024</t>
  </si>
  <si>
    <t>TOTAL BOXES: 320 TERM OF SALE: F.O.B (CARTAGENA -COLOMBIA) VESSEL:VALPARAISO EXPRESS 4247N BOOKING 248909988 PROF-015 13/01/2025</t>
  </si>
  <si>
    <t xml:space="preserve">TOTAL BOXES: 640 TERM OF SALE: F.O.B (CARTAGENA -COLOMBIA) VESSEL:VALPARAISO EXPRESS 4247N BOOKING 248910011 PROF-018 13/01/2025_x000D_
</t>
  </si>
  <si>
    <t>TOTAL BOXES: 280 TERM OF SALE: F.O.B (SANTA MARTA-COLOMBIA) VESSEL: MAERSK NEW DELHI 501N BOOKING 248910042 PROF-022 14/01/2025</t>
  </si>
  <si>
    <t>TOTAL BOXES: 280 TERM OF SALE:D.A.P (At TNLC Ware House Maasdijk Holanda) VESSEL: SONGA PUMA 502N BOOKING 249075341 PROF-033 23/01/2025 CONTAINER MNBU 337479-6</t>
  </si>
  <si>
    <t>TOTAL BOXES 172 PIEZAS 1 TERM OF SALE CPT Dubai International Airport DXB Dubai UAE.</t>
  </si>
  <si>
    <t>TOTAL BOXES 406 PIEZAS 55 TERM OF SALE FCA FREIGHT COLLECT-DORADO: 230-65506361 / CEVB1986509.</t>
  </si>
  <si>
    <t>PO 4944- TOTAL BOXES 440 PIEZAS 3 TERM OF SALE CPT EIN 263472679 FDA C.I. CARIBBEAN EXOTICS S.A.S. 12775655692.FREIGH TPREPAID_x000D_
Miami-International Airport MIA. PHYSALIS WITH LIDS *12 FREIGHT PRICE USD 2.72 AND *125 FREIGHT PRICE USD 2.56</t>
  </si>
  <si>
    <t>TOTAL BOXES 200 PIEZAS 2 TERM OF SALE FCA EL DORADO BOGOTA-COLOMBIA.</t>
  </si>
  <si>
    <t xml:space="preserve">FLO ID 28919 Caribbean 27242 - FLO ID Starfruit TOTAL BOXES 305 PIEZAS 2 TERM OF SALES CPT FREIGHT PREPAID-Liège-Bierset_x000D_
LGG.Liège-BiersetLGG.The exporter of the products covered by this document declares that,except where other wise cleary indicated, these products are_x000D_
of Colombian preferential origin._x000D_
</t>
  </si>
  <si>
    <t>TOTAL BOXES 834 PIEZAS 5 CPT FREIGHT PREPAID-Charles-de-Gualle-Airport CDG Paris Francia.</t>
  </si>
  <si>
    <t>TFC HOLLAND BV. TOTAL BOXES 160 PIEZAS 1 TERM OF SALE CPT FREIGHT PREPAID AMSTERDAM.</t>
  </si>
  <si>
    <t>TOTAL BOXES: 1620 VESSEL: MAERSK NEWBURY 504N TERM OF SALE:  C.F.R ( Southampton) BOOKING 249579700 PROF-052 06/02/2025  PHYSALIS X 12 X 100 USD 8,50 CFR PASSION FRUIT X2KG USD 9,55 CFR PASSION FRUIT X1,4KG USD 7,20 CFR</t>
  </si>
  <si>
    <t xml:space="preserve">TOTAL BOXES: 140 TERM OF SALE: F.O.B (SANTA MARTA-COLOMBIA) VESSEL: MAERSK BATAM 505N BOOKING 249682404 PROF-062 13/02/2025_x000D_
</t>
  </si>
  <si>
    <t>TOTAL BOXES: 892 TERM OF SALE: F.O.B (SANTA MARTA-COLOMBIA) VESSEL: MAERSK BATAM 505N BOOKING 249682404 PROF-063 13/02/2025</t>
  </si>
  <si>
    <t>TOTAL BOXES: 2300 TERM OF SALE:D.A.P (At TNLC Ware House Maasdijk Holanda) VESSEL: MAERSK BATAM 505N BOOKING 249682404 PROF-064 13/02/2025  Tasa Euro/Dólar: 1,04795 17/02/2025</t>
  </si>
  <si>
    <t>TOTAL BOXES: 320 TERM OF SALE:D.A.P (At TNLC Ware House Maasdijk Holanda) VESSEL: MAERSK BATAM 505N BOOKING 249682404 PROF-064 13/02/2025 PASSION FRUIT X 1,7  9,60 EUR  DAP  Tasa Euro/Dólar: 1,04795 17/02/2025</t>
  </si>
  <si>
    <t>TOTAL BOXES: 60 TERM OF SALE:D.A.P (At TNLC Ware House Maasdijk Holanda) VESSEL: MAERSK BATAM 505N BOOKING 249682404 PROF-064 13/02/2025 Tasa Euro/Dólar: 1,04795 17/02/2025</t>
  </si>
  <si>
    <t>TOTAL BOXES: 896 TERM OF SALE:D.A.P (At TNLC Ware House Maasdijk Holanda) VESSEL: MAERSK BATAM 505N BOOKING 249682404 PROF-064 13/02/2025 Tasa Euro/Dólar: 1,04795 17/02/2025</t>
  </si>
  <si>
    <t>TOTAL BOXES: 1520 VESSEL: MAERSK BATAM 505N TERM OF SALE:D.A.P (At TNLC Ware House Maasdijk Holanda) BOOKING 249682068 PROF-065 14/02/2025 FLO ID: 33197 (TFC).</t>
  </si>
  <si>
    <t>TOTAL BOXES: 252 VESSEL: MAERSK BATAM 505N TERM OF SALE:D.A.P (At TNLC Ware House Maasdijk Holanda) BOOKING 249682068 PROF-067 14/02/2025 FISCAL REPRESENTATIVE: TNLC The New Logistic Company Transportweg 49 2676 LM Maasdijk EORI: NL800692548 B01 Tasa Euro/Dólar: 1,04795 17/02/2025</t>
  </si>
  <si>
    <t>TOTAL BOXES: 60 TERM OF SALE:D.A.P (At TNLC Ware House Maasdijk Holanda) VESSEL: MAERSK BATAM 505N BOOKING 249682068 PROF-067 14/02/2025 Tasa Euro/Dólar: 1,04795 17/02/2025</t>
  </si>
  <si>
    <t>TOTAL BOXES: 120 TERM OF SALE:D.A.P (At TNLC Ware House Maasdijk Holanda) VESSEL: MAERSK BATAM 505N BOOKING 249682068 PROF-067 14/02/2025  Tasa Euro/Dólar: 1,04795 17/02/2025</t>
  </si>
  <si>
    <t>TOTAL BOXES: 290 VESSEL: MAERSK BATAM 505N TERM OF SALE:D.A.P (At TNLC Ware House Maasdijk Holanda) BOOKING 249682068 PROF-067 14/02/2024 Tasa Euro/Dólar: 1,04795 17/02/2025</t>
  </si>
  <si>
    <t>PASSION FRUIT X 2KG SIM MRT</t>
  </si>
  <si>
    <t>PHYSALIS X 12 (100GR) SIIM</t>
  </si>
  <si>
    <t>BANK CHARGES.</t>
  </si>
  <si>
    <t xml:space="preserve">TOTAL BOXES 160 PIEZAS 1 TERM OF SALE CPT FREIGHT PREPAID TORONTO YYZ Toronto Pearson International Airport- Canada._x000D_
</t>
  </si>
  <si>
    <t>QUALITY PROBLEMS NUMBER CONTAINER MNBU 440331-1.</t>
  </si>
  <si>
    <t>ARANGO TOBON ANDRES FELIPE</t>
  </si>
  <si>
    <t>INV PLANTAS</t>
  </si>
  <si>
    <t>TOBON ZAPATA SIGIFREDO</t>
  </si>
  <si>
    <t>MUÑOZ GONZALEZ ANDRES</t>
  </si>
  <si>
    <t>CONTENEDOR PET 19,0X12,0X7,5 500 GRS</t>
  </si>
  <si>
    <t>HASS GOURMET SAS</t>
  </si>
  <si>
    <t xml:space="preserve">TOTAL BOXES 176 PIEZAS 1. TERM OF SALE CPT FREIGHT PREPAID AMSTERDAM EU DOL 1.0467. The exporter of the products covered bythis_x000D_
documen tdeclares that, except where otherwise cleary indicated, these products are of Colombian preferential origin._x000D_
</t>
  </si>
  <si>
    <t>TOTAL BOXES: 1064  TERM OF SALE: F.O.B (CARTAGENA -COLOMBIA) VESSEL: GUAYAQUIL EXPRESS 508N BOOKING 249984231 PROF-069 17/02/2025</t>
  </si>
  <si>
    <t>TOTAL BOXES: 120 TERM OF SALE:D.A.P (At TNLC Ware House Maasdijk Holanda) VESSEL: GUAYAQUIL EXPRESS 508N BOOKING 249984231 PROF-070 17/02/2025 Tasa Euro/Dólar: 1,04240 19/02/2025</t>
  </si>
  <si>
    <t>TOTAL BOXES: 3640 TERM OF SALE:D.A.P (At TNLC Ware House Maasdijk Holanda) VESSEL: GUAYAQUIL EXPRESS 508N BOOKING 249984231 PROF-070 17/02/2025 PHYSALIS X 12 FLO DAP EUR  8,00 FLO ID: 2275 HELFER    Tasa Euro/Dólar: 1,04240 19/02/2025</t>
  </si>
  <si>
    <t>TOTAL BOXES: 280 TERM OF SALE:D.A.P (At TNLC Ware House Maasdijk Holanda) VESSEL: CMA CGM JACQUES JO 451N BOOKING 248010455 PROF-313 16/12/2024 Tasa Euro/Dólar: 1,04240 19/02/2025</t>
  </si>
  <si>
    <t>TOTAL BOXES: 5200  TERM OF SALE: F.O.B (SANTA MARTA-COLOMBIA) VESSEL: CS QUALITY AC25008 BOOKING SMR250018001 PROF-071 18/02/2025 FLO ID: 33197 (TFC).</t>
  </si>
  <si>
    <t>GOODS NOT TAKEN BY THE CUSTOMER</t>
  </si>
  <si>
    <t>TOTAL BOXES: 1120 TERM OF SALE: F.O.B (CARTAGENA -COLOMBIA) VESSEL: CALLAO EXPRESS 452N BOOKING 248010579 CONTAINER MNBU 305653-7</t>
  </si>
  <si>
    <t>TOTAL BOXES: 1152 VESSEL: CS QUALITY AC25008 TERM OF SALE:D.A.P (At TNLC Ware House Maasdijk Holanda) BOOKING SMR250018001 PROF-072 18/02/2025 Tasa Euro/Dólar: 1,04240 19/02/2025</t>
  </si>
  <si>
    <t>TOTAL BOXES 405 PIEZAS 3 TERM OF SALE FCA EL DORADO BOGOTA-COLOMBIA.</t>
  </si>
  <si>
    <t>ORANGE PASSION FRUIT X 15KG MONCO</t>
  </si>
  <si>
    <t>PO 5003- TOTAL BOXES 400 PIEZAS 3 TERM OF SALE CPT EIN 263472679 FDA C.I. CARIBBEAN EXOTICS S.A.S. 12775655692.FREIGH_x000D_
T PREPAID Miami-International Airport MIA. PHYSALIS WITH LIDS *12 FREIGHT PRICE USD 2.75 AND *125 FREIGHT PRICE USD 2.59</t>
  </si>
  <si>
    <t xml:space="preserve">TOTAL BOXES 660 PIEZAS 4 CPT FREIGHT PREPAID-Charles-de-Gualle-Airport CDG Paris Francia._x000D_
</t>
  </si>
  <si>
    <t>YELLOW PASSION FRUIT X 15-18 NETA</t>
  </si>
  <si>
    <t>TFC HOLLAND BV. TOTAL BOXES 320 PIEZAS 2 TERM OF SALE CPT FREIGHT PREPAID AMSTERDAM. he exporter of the products covered by this document declares that,except where other wise cleary indicated,_x000D_
these products areof Colombian preferential origin.</t>
  </si>
  <si>
    <t>PHYSALIS X 2KG LOOSE TFC</t>
  </si>
  <si>
    <t>TOTAL BOXES 443 PIEZAS 3 TERM OF SALE CPT FREIGHT PREPAID AMSTERDAM EU DOL 1.04745</t>
  </si>
  <si>
    <t>MANGOSTINO X5KG ROVEG FRUIT B.V.</t>
  </si>
  <si>
    <t xml:space="preserve">FLO ID 28919 Caribbean 27242 - FLO ID Starfruit TOTAL BOXES 341 PIEZAS 3 TERM OF SALES CPT FREIGHT_x000D_
PREPAID-Liège-BiersetLGG.Liège-BiersetLGG.The exporter of the products covered by this document declares that,except where other wise cleary indicated,_x000D_
these products areof Colombian preferential origin._x000D_
</t>
  </si>
  <si>
    <t>BABY BANANA X 11 STAR</t>
  </si>
  <si>
    <t>MISSING BOXES.</t>
  </si>
  <si>
    <t>TOTAL BOXES: 1160 TERM OF SALE: F.O.B (SANTA MARTA-COLOMBIA) VESSEL: MAERSK NEWCASTLE 506N BOOKING 249984303 PROF-073 20/02/2025 FLO ID: 33197 (TFC)</t>
  </si>
  <si>
    <t>TOTAL BOXES: 2660 TERM OF SALE:D.A.P (At TNLC Ware House Maasdijk Holanda) VESSEL: MAERSK NEWCASTLE 506N BOOKING 249984303 PROF-074 20/02/2025 Tasa Euro/Dólar: 1,04550 24/02/2025</t>
  </si>
  <si>
    <t>TOTAL BOXES: 440 TERM OF SALE:D.A.P (At TNLC Ware House Maasdijk Holanda) VESSEL: MAERSK NEWCASTLE 506N BOOKING 249984303 PROF-074 20-01-2025 Tasa Euro/Dólar: 1,04550 24/02/2025</t>
  </si>
  <si>
    <t>TOTAL BOXES: 120 TERM OF SALE: F.O.B (SANTA MARTA-COLOMBIA) VESSEL: MAERSK BAYETE 506N BOOKING 249984337 PROF-075 20/02/2025</t>
  </si>
  <si>
    <t>TOTAL BOXES: 1680 TERM OF SALE:D.A.P (At TNLC Ware House Maasdijk Holanda) VESSEL: MAERSK BAYETE 506N BOOKING 249984337 PROF-077 20/02/2025 PHYSALIS X 12 FLO DAP EUR  8,0  Tasa Euro/Dólar: 1,04550 24/02/2025</t>
  </si>
  <si>
    <t>TOTAL BOXES: 140 TERM OF SALE:D.A.P (At TNLC Ware House Maasdijk Holanda) VESSEL: MAERSK BAYETE 506N BOOKING 249984337 PROF-077 20/01/2025 PHYSALIS X 12 FLO DAP EUR  10,60  Tasa Euro/Dólar: 1,04550 24/02/2025</t>
  </si>
  <si>
    <t>TOTAL BOXES: 140 TERM OF SALE:D.A.P (At TNLC Ware House Maasdijk Holanda) VESSEL: MAERSK BAYETE 506N BOOKING 249984337 PROF-077 20/02/2025 PHYSALIS X 12 DAP EUR 10,00 Tasa Euro/Dólar: 1,04550 24/02/2025</t>
  </si>
  <si>
    <t>TOTAL BOXES: 320 TERM OF SALE:D.A.P (At TNLC Ware House Maasdijk Holanda) VESSEL: MAERSK BAYETE 506N BOOKING 249984337 PROF-077 20/02/2025 PASSION FRUIT X 2KG  9,42 EUR Tasa Euro/Dólar: 1,04550 24/02/2025</t>
  </si>
  <si>
    <t>TOTAL BOXES: 120 TERM OF SALE:D.A.P (At TNLC Ware House Maasdijk Holanda) VESSEL: MAERSK BAYETE 506N BOOKING 249984337 PROF-077 20/01/2025 PHYSALIS X 8K DAP EUR 41,80   Tasa Euro/Dólar: 1,04550 24/02/2025</t>
  </si>
  <si>
    <t>TOTAL BOXES: 60  TERM OF SALE:D.A.P (At TNLC Ware House Maasdijk Holanda) VESSEL: MAERSK BAYETE 506N PHYSALIS X 8K DAP EUR 38,00 BOOKING 249984337 PROF-077 20/01/2025 Tasa Euro/Dólar: 1,04550 24/02/2025</t>
  </si>
  <si>
    <t>TOTAL BOXES: 320 TERM OF SALE: F.O.B (SANTA MARTA-COLOMBIA) BOOKING 249984370 PROF-078 21/02/2025</t>
  </si>
  <si>
    <t>TOTAL BOXES: 320 TERM OF SALE: F.O.B (SANTA MARTA-COLOMBIA) VESSEL: MAERSK BAYETE 506N BOOKING 249984370 PROF-079 21/02/2025</t>
  </si>
  <si>
    <t>TOTAL BOXES: 320 TERM OF SALE:D.A.P (At TNLC Ware House Maasdijk Holanda) VESSEL: MAERSK BAYETE 506N BOOKING 249984370 PROF-080 21/02/2025 PHYSALIS X 8K DAP EUR 38,00  Tasa Euro/Dólar: 1,04550 24/02/2025</t>
  </si>
  <si>
    <t>TOTAL BOXES: 640 TERM OF SALE:D.A.P (At TNLC Ware House Maasdijk Holanda) VESSEL: MAERSK BAYETE 506N BOOKING 249984370 PROF-080 21/02/2025 Tasa Euro/Dólar: 1,04550 24/02/2025</t>
  </si>
  <si>
    <t>TOTAL BOXES: 2520 TERM OF SALE:D.A.P (At TNLC Ware House Maasdijk Holanda) VESSEL: MAERSK BAYETE 506N BOOKING 249984370 PROF-080 21/02/2025 PHYSALIS X 12 FLO DAP EUR 8,00 Tasa Euro/Dólar: 1,04550 24/02/2025</t>
  </si>
  <si>
    <t>TOTAL BOXES: 1400 TERM OF SALE:D.A.P (At TNLC Ware House Maasdijk Holanda) VESSEL: MAERSK BAYETE 506N BOOKING 249984370 PROF-080 21/02/2025   PHYSALIS X 12 FLO  8,20 EUR Tasa Euro/Dólar: 1,04550 24/02/2025</t>
  </si>
  <si>
    <t>PHYSALIS X 12 X 100 NUND FLO MRT</t>
  </si>
  <si>
    <t>TOTAL BOXES: 290 TERM OF SALE:D.A.P (At TNLC Ware House Maasdijk Holanda) VESSEL: MAERSK BAYETE 506N BOOKING 249984370 PROF-080 21/02/2025 Tasa Euro/Dólar: 1,04550 24/02/2025</t>
  </si>
  <si>
    <t>SE REVERSA EL VALOR DE LA CNE-2160.</t>
  </si>
  <si>
    <t>TOTAL BOXES: 320 TERM OF SALE: F.O.B (CARTAGENA -COLOMBIA) VESSEL: ISTANBUL EXPRESS 505N BOOKING 249009872 PROF-035 27/01/2025</t>
  </si>
  <si>
    <t>TOTAL BOXES: 600 TERM OF SALE: F.O.B (CARTAGENA -COLOMBIA) VESSEL: ISTANBUL EXPRESS 505N BOOKING 249386867 PROF-038 27/01/2025</t>
  </si>
  <si>
    <t>TOTAL BOXES: 600 TERM OF SALE: F.O.B (SANTA MARTA-COLOMBIA) VESSEL:  SEASPAN CALICANTO 503N BOOKING 249523255 PROF-045 30/01/2025</t>
  </si>
  <si>
    <t>F-ID 28919 Caribbean F-ID 39949 Pilz. TOTAL BOXES 720 PIEZAS 4 FCA FREIGHT COLLECT-Dorado-Airport.</t>
  </si>
  <si>
    <t xml:space="preserve">TOTAL BOXES 160 PIEZAS 1 TERM OF SALE CPT Dubai International Airport DXB Dubai UAE._x000D_
</t>
  </si>
  <si>
    <t>TOTAL BOXES: 2800 TERM OF SALE: F.O.B (SANTA MARTA-COLOMBIA) VESSEL:  BALTIC KLIPPER AC25009 BOOKING SMR250018002</t>
  </si>
  <si>
    <t>TOTAL BOXES: 1064 TERM OF SALE: F.O.B (SANTA MARTA-COLOMBIA) VESSEL:  BALTIC KLIPPER AC25009 BOOKING SMR250018002</t>
  </si>
  <si>
    <t>TOTAL BOXES: 840 TERM OF SALE:D.A.P (At TNLC Ware House Maasdijk Holanda) VESSEL: MAERSK NEWCASTLE 451N BOOKING 248375482 PROF-004 03/01/2025 Tasa Euro/Dólar: 1,04980 26/02/2025</t>
  </si>
  <si>
    <t xml:space="preserve">TOTAL BOXES 274 PIEZAS 39 TERM OF SALE FCA FREIGHT COLLECT-DORADO. 230-65506486  CEVB2003988._x000D_
</t>
  </si>
  <si>
    <t>TAMARILLO X 3 KG PRIME FLOWER</t>
  </si>
  <si>
    <t>TOTAL BOXES 530 PIEZAS 4 TERM OF SALE FCA EL DORADO BOGOTA-COLOMBIA. EURO DOLAR 1,0413.</t>
  </si>
  <si>
    <t>ORANGE PASSION FRUIT X 15-18 MASTERF</t>
  </si>
  <si>
    <t>TOTAL BOXES: 60 TERM OF SALE:D.A.P (At TNLC Ware House Maasdijk Holanda) VESSEL: BALTIC KLIPPER AC25009 BOOKING SMR250018003 PROF-081 25/02/2025 Tasa Euro/Dólar: 1,04130 27/02/2025</t>
  </si>
  <si>
    <t>TOTAL BOXES: 1400 TERM OF SALE:D.A.P (At TNLC Ware House Maasdijk Holanda) VESSEL: BALTIC KLIPPER AC25009 BOOKING SMR250018003 PROF-081 24/02/2025  PHYSALIS X 12 FLO  9,60 EUR  Tasa Euro/Dólar: 1,04130 27/02/2025.</t>
  </si>
  <si>
    <t>TOTAL BOXES: 1920 TERM OF SALE: F.O.B (SANTA MARTA-COLOMBIA) VESSEL: BALTIC KLIPPER AC25009 BOOKING SMR250018003 PROF-082 24/02/2025 FLO ID: 33197 (TFC).</t>
  </si>
  <si>
    <t>TOTAL BOXES: 280 TERM OF SALE:D.A.P (At TNLC Ware House Maasdijk Holanda) VESSEL: BALTIC KLIPPER AC25009 BOOKING SMR250018003 PROF-083 24/02/2025 Tasa Euro/Dólar: 1,04130 27/02/2025</t>
  </si>
  <si>
    <t>TOTAL BOXES: 320 TERM OF SALE:D.A.P (At TNLC Ware House Maasdijk Holanda) VESSEL: BALTIC KLIPPER AC25009 BOOKING SMR250018003 PROF-083 24/02/2025 Tasa Euro/Dólar: 1,04130 27/02/2025</t>
  </si>
  <si>
    <t>TOTAL BOXES: 320 TERM OF SALE:D.A.P (At TNLC Ware House Maasdijk Holanda) VESSEL: BALTIC KLIPPER AC25009 BOOKING SMR250018003 PROF-083 24/02/2025 PASSION FRUIT X 1,7  9,60 EUR  DAP Tasa Euro/Dólar: 1,04130 27/02/2025</t>
  </si>
  <si>
    <t>FUNDACION BANCO ARQUIDIOCESANO DE ALIMENTOS MEDELLIN</t>
  </si>
  <si>
    <t>PO 5033- TOTAL BOXES 480 PIEZAS 3 TERM OF SALE CPT EIN 263472679 FDA C.I. CARIBBEAN EXOTICS S.A.S. 12775655692.FREIGHT PREPAID_x000D_
Miami-International Airport MIA. PHYSALIS WITH LIDS *12 FREIGHT PRICE USD 2.69 AND *125 FREIGHT PRICE USD 2.53</t>
  </si>
  <si>
    <t>TOTAL BOXES 104 PIEZAS 1. TERM OF SALE CPT FREIGHT PREPAID AMSTERDAM EU DOL 1.0413. The exporter of the products covered bythisdocumen_x000D_
tdeclares that, except where otherwise cleary indicated, these products are of Colombian preferential origin.</t>
  </si>
  <si>
    <t>FUNDACION SACIAR</t>
  </si>
  <si>
    <t>VALLEJO GIRALDO FREDY ALEXANDER</t>
  </si>
  <si>
    <t>TOTAL BOXES 100 PIEZAS 1 TERM OF SALE CPT Dubai International Airport DXB Dubai UAE.</t>
  </si>
  <si>
    <t xml:space="preserve">TOTAL BOXES 234 PIEZAS 2 TERM OF SALE CPT FREIGHT PREPAID AMSTERDAM EU DOL 1.0413. The exporter of the products covered bythis_x000D_
document declares that, except where otherwise cleary indicated, these products are of Colombian preferential origin._x000D_
</t>
  </si>
  <si>
    <t>TFC HOLLAND BV. TOTAL BOXES 250 PIEZAS 2 TERM OF SALE CPT FREIGHT PREPAID AMSTERDAM. he exporter of the products covered by this document_x000D_
declares that,except where other wise cleary indicated,these products areof Colombian preferential origin.</t>
  </si>
  <si>
    <t>TOTAL BOXES 478 PIEZAS 5 CPT FREIGHT PREPAID-Charles-de-Gualle-Airport CDG Paris Francia.</t>
  </si>
  <si>
    <t>BABY BANANA X 18KG NETA</t>
  </si>
  <si>
    <t>TOTAL BOXES: 1176 TERM OF SALE:D.A.P (At TNLC Ware House Maasdijk Holanda) VESSEL: BALTIC KLIPPER AC25009 BOOKING SMR250018003 PROF-083 25/02/2025 Tasa Euro/Dólar: 1,04 28/02/2025.</t>
  </si>
  <si>
    <t>VENTA DE FRUTA</t>
  </si>
  <si>
    <t>FLO ID 28919 Caribbean 27242 - FLO ID Starfruit TOTAL BOXES 380 PIEZAS 2 TERM OF SALES CPT FREIGHTPREPAID-Liège-BiersetLGG.Liège-BiersetLGG.The_x000D_
exporter of the products covered by this document declares that,except where other wise cleary indicated,these products areof Colombian preferential origin.</t>
  </si>
  <si>
    <t>VENTA FRUTA</t>
  </si>
  <si>
    <t>ORIGEN FRUITS SAS</t>
  </si>
  <si>
    <t>TOTAL BOXES: 280 TERM OF SALE:D.A.P (At TNLC Ware House Maasdijk Holanda) VESSEL: SEASPAN CALICANTO 503N BOOKING 249523255 PROF-046 30/01/2025 Tasa Euro/Dólar: 1,04 28/02/2025</t>
  </si>
  <si>
    <t>JIMENEZ GARCIA SERGIO TADEO</t>
  </si>
  <si>
    <t>TOTAL BOXES: 3520 TERM OF SALE: F.O.B (SANTA MARTA-COLOMBIA) VESSEL: AS PETRONIA 507N BOOKING 250427410 PROF-084 27/02/2025 FLO ID: 33197 (TFC).</t>
  </si>
  <si>
    <t>VARGAS PINEDA ANDREA DEL PILAR</t>
  </si>
  <si>
    <t xml:space="preserve">TAMARILLO NACIONAL                      </t>
  </si>
  <si>
    <t>TOTAL BOXES: 1980 TERM OF SALE:D.A.P (At TNLC Ware House Maasdijk Holanda) VESSEL: AS PETRONIA 507N BOOKING 250427410 PROF-085 27/02/2025 Tasa Euro/Dólar: 1,04 28/02/2025 FLO ID: 39949 PILZ.</t>
  </si>
  <si>
    <t>TOTAL BOXES: 120 TERM OF SALE:D.A.P (At TNLC Ware House Maasdijk Holanda) VESSEL: AS PETRONIA 507N BOOKING 250427410 PROF-085 27/01/2025</t>
  </si>
  <si>
    <t>TOTAL BOXES: 1880 TERM OF SALE:  C.F.R ( Southampton) VESSEL: AS PETRONIA 507N BOOKING 250427511 PROF-086 27/02/2025</t>
  </si>
  <si>
    <t>TOTAL BOXES: 2030 TERM OF SALE:  C.F.R ( Southampton) VESSEL: AS PETRONIA 507N BOOKING 250427511 PROF-087 27/02/2025 PHYSALIS X 12 X 100 USD 8,50 CFR PASSION FRUIT X2KG USD 9,55 CFR PASSION FRUIT X1,4KG USD 6,72 CFR  PASSION FRUIT X1,5KG USD 7,16 CFR</t>
  </si>
  <si>
    <t>PEDIDO DIO POR CUMPLIDO ESTE ITEM Y NO DEJO REMISIONAR ESTE PRODUCTO.</t>
  </si>
  <si>
    <t>TOTAL BOXES: 960 TERM OF SALE: F.O.B (SANTA MARTA-COLOMBIA) VESSEL: JPO PISCES 507N BOOKING 250427606 PROF-088 28/02/2025 FLO ID: 33197 (TFC).</t>
  </si>
  <si>
    <t>TOTAL BOXES: 320 TERM OF SALE: F.O.B (SANTA MARTA-COLOMBIA) VESSEL: JPO PISCES 507N BOOKING 250427606 PROF-090 28/02/2025</t>
  </si>
  <si>
    <t>TOTAL BOXES: 40 TERM OF SALE:D.A.P (At TNLC Ware House Maasdijk Holanda) VESSEL: JPO PISCES 507N BOOKING 250427606 PROF-091 28/02/2025 FLO ID: 39949 PILZ Tasa Euro/Dólar: 1,04 28/02/2025</t>
  </si>
  <si>
    <t>TOTAL BOXES: 252 TERM OF SALE:D.A.P (At TNLC Ware House Maasdijk Holanda) VESSEL: JPO PISCES 507N BOOKING 250427606 PROF-091 28/02/2025 Tasa Euro/Dólar: 1,04 28/02/2025</t>
  </si>
  <si>
    <t>TOTAL BOXES: 960 TERM OF SALE:D.A.P (At TNLC Ware House Maasdijk Holanda) VESSEL: JPO PISCES 507N BOOKING 250427606 PROF-091 28/02/2025 Tasa Euro/Dólar: 1,04 28/02/2025</t>
  </si>
  <si>
    <t>TOTAL BOXES: 60 TERM OF SALE:D.A.P (At TNLC Ware House Maasdijk Holanda) VESSEL: JPO PISCES 507N BOOKING 250427606 PROF-091 28/02/2025 Tasa Euro/Dólar: 1,04 28/02/2025</t>
  </si>
  <si>
    <t>TOTAL BOXES: 290 TERM OF SALE:D.A.P (At TNLC Ware House Maasdijk Holanda) VESSEL: JPO PISCES 507N BOOKING 250427606 PROF-091 28/02/2025 Tasa Euro/Dólar: 1,04 28/02/2025</t>
  </si>
  <si>
    <t xml:space="preserve">TOTAL BOXES 1680 TERM OF SALE F.O.B SANTA MARTA-COLOMBIA VESSEL CS QUALITY AC25008 BOOKING SMR250018001 PROF-071 18 02 2025 FLO ID 33197 TFC ._x000D_
</t>
  </si>
  <si>
    <t>202503</t>
  </si>
  <si>
    <t>TOTAL BOXES 180 PIEZAS 1 TERM OF SALE CPT FREIGHT PREPAID Miami International Airport MIA - EIN 270798092 FDA. CI .CARIBBEAN EXOTICS SAS 12775655692.</t>
  </si>
  <si>
    <t>TOTAL BOXES 992 PIEZAS 5 TERM OF SALE CPT LONDRES FREGHT PREPARAID London Heatrow Airport LHR. THE EXPORTER OF THE PRODUCTS COVERED BY_x000D_
THIS DOCUMENT DECLARES THAT, EXCEPT WHERE OTHERWISE CLEARLY INDICATED, THESE PRODUCTS ARE OF COLOMBIAN PREFERENTIAL ORIGIN.</t>
  </si>
  <si>
    <t>PASSION FRUIT X2 KG FRESH 4U</t>
  </si>
  <si>
    <t>PHYSALIS X 12 X 100 FRESH 4U CAÑAAZUCAR</t>
  </si>
  <si>
    <t>PASSION FRUIT X1,5 FRESH 4U</t>
  </si>
  <si>
    <t>QUALITY PRODUCE.</t>
  </si>
  <si>
    <t>TOTAL BOXES: 280 TERM OF SALE:D.A.P (At TNLC Ware House Maasdijk Holanda)  VESSEL: MAERSK NEW DELHI 501N BOOKING 248686267 PROF-013 09/01/2025  Tasa Euro/Dólar: 1,05275 05/03/2025</t>
  </si>
  <si>
    <t>TOTAL BOXES: 560 TERM OF SALE:D.A.P (At TNLC Ware House Maasdijk Holanda) VESSEL: MAERSK NEW DELHI 501N BOOKING 248910042 PROF-024 14/01/2025 Tasa Euro/Dólar: 1,05275 05/03/2025</t>
  </si>
  <si>
    <t>TOTAL BOXES: 320 TERM OF SALE:D.A.P (At TNLC Ware House Maasdijk Holanda) VESSEL: CARTAGENA EXPRESS 504N BOOKING 249075214 PROF-028 20/01/2025 Tasa Euro/Dólar: 1,05275 05/03/2025</t>
  </si>
  <si>
    <t>TOTAL BOXES: 280 TERM OF SALE:D.A.P (At TNLC Ware House Maasdijk Holanda) VESSEL: SONGA PUMA 502N BOOKING 249075341 PROF-033 23/01/2025 Tasa Euro/Dólar: 1,05275 05/03/2025</t>
  </si>
  <si>
    <t>TOTAL BOXES: 560 TERM OF SALE:D.A.P (At TNLC Ware House Maasdijk Holanda) VESSEL: SEASPAN CALICANTO 503N BOOKING 249479381 PROF-043 30/01/2025 Tasa Euro/Dólar: 1,05275 05/03/2025</t>
  </si>
  <si>
    <t>PO# JB536240 TOTAL BOXES 350 PIEZAS 2 TERM OF SALE CPT FREIGHT PREPAID TORONTO YYZ Toronto Pearson International Airport- Canada.</t>
  </si>
  <si>
    <t xml:space="preserve">PO 5070- TOTAL BOXES 480 PIEZAS 3 TERM OF SALE CPT EIN 263472679 FDA C.I. CARIBBEAN EXOTICS S.A.S. 12775655692.FREIGHT_x000D_
PREPAID Miami-International Airport MIA. PHYSALIS WITH LIDS *12 FREIGHT PRICE USD 2.69 AND *125 FREIGHT PRICE USD 2.53_x000D_
</t>
  </si>
  <si>
    <t>TOTAL BOXES: 5040 TERM OF SALE: F.O.B (SANTA MARTA-COLOMBIA) VESSEL: LUZON STRAIT AC25010 BOOKING SMR250018004 PROF-092 04/03/2025</t>
  </si>
  <si>
    <t>TOTAL BOXES: 560 TERM OF SALE: F.O.B (SANTA MARTA-COLOMBIA) VESSEL: LUZON STRAIT AC25010 BOOKING SMR250018004 PROF-093 04/03/2025</t>
  </si>
  <si>
    <t>TOTAL BOXES: 636 TERM OF SALE:D.A.P (At TNLC Ware House Maasdijk Holanda) VESSEL: LUZON STRAIT AC25010 BOOKING SMR250018004 PROF-099 04/03/2025  Tasa Euro/Dólar: 1,08180 06/03/2025</t>
  </si>
  <si>
    <t>DESTRUCTION OF THE GOODS INVOICE FCC-5597.</t>
  </si>
  <si>
    <t xml:space="preserve">TFC HOLLAND BV. TOTAL BOXES 300 PIEZAS 2 TERM OF SALE CPT FREIGHT PREPAID AMSTERDAM. he exporter of the products covered by this_x000D_
document declares that,except where other wise cleary indicated, these products are of Colombian preferential origin._x000D_
</t>
  </si>
  <si>
    <t>TOTAL BOXES 348 PIEZAS 2 TERM OF SALE CPT FREIGHT PREPAID AMSTERDAM EURO/DOLAR 1.0818.</t>
  </si>
  <si>
    <t>TOTAL BOXES 176 PIEZAS 1. TERM OF SALE CPT FREIGHT PREPAID AMSTERDAM EURO/DOLAR 1.0818. The exporter of the products covered_x000D_
by this document declares that, except where otherwise cleary indicated, these products are of Colombian preferential origin.</t>
  </si>
  <si>
    <t>ORANGE PASSION FRUIT X 2 KG FRUIT QUEEN</t>
  </si>
  <si>
    <t xml:space="preserve">TOTAL BOXES 320 PIEZAS 2 CPT FREIGHT PREPAID-Charles-de-Gualle-Airport CDG Paris Francia. The exporter of the products coveredby this_x000D_
document declares that, except where otherwise cleary indicated, these products are of Colombian preferential origin._x000D_
</t>
  </si>
  <si>
    <t>FLO ID 28919 Caribbean 27242 - FLO ID Starfruit TOTAL BOXES 333 PIEZAS 2 TERM OF SALES CPT_x000D_
FREIGHT PREPAID-Liège-Bierset LGG. Liège-Bierset LGG. The exporter of the products covered by this document declares that,except where other wise cleary_x000D_
indicated,these products are of Colombian preferential origin.</t>
  </si>
  <si>
    <t>TOTAL BOXES 290 PIEZAS 2 TERM OF SALE CPT FREIGHT PREPAID King Abdulaziz International Airport, Jeddah Arabia Saudí. JED VAT 31014788290003.</t>
  </si>
  <si>
    <t>TOTAL BOXES: 280 TERM OF SALE:D.A.P (At TNLC Ware House Maasdijk Holanda) VESSEL: SEASPAN CALICANTO 503N BOOKING 249479381 PROF-043 30/01/2025 CONTAINER SUDU 800820-2  Tasa Euro/Dólar: 1,087 07/03/2025</t>
  </si>
  <si>
    <t>TOTAL BOXES: 840 TERM OF SALE:D.A.P (At TNLC Ware House Maasdijk Holanda) VESSEL: SANTOS EXPRESS 4250N BOOKING 249579752 PROF-050 04/02/2025 CONTAINER MNBU 362998-4 Tasa Euro/Dólar: 1,087 07/03/2025</t>
  </si>
  <si>
    <t>TOTAL BOXES 429 PIEZAS 4 CPT FREIGHT PREPAID-Charles-de-Gualle-Airport CDG Paris Francia.</t>
  </si>
  <si>
    <t>TOTAL BOXES: 2519 TERM OF SALE: F.O.B (SANTA MARTA-COLOMBIA) MAERSK BOGOR 508N BOOKING 250427713 PROF-095 06/03/2025 FLO ID: 33197 (TFC).</t>
  </si>
  <si>
    <t>ORANGE PASSION FRUIT X15-18 TFC 207 MRT</t>
  </si>
  <si>
    <t>TOTAL BOXES: 824 TERM OF SALE: F.O.B (SANTA MARTA-COLOMBIA) VESSEL: MAERSK BOGOR 508N BOOKING 250427713 PROF-097 06/03/2025</t>
  </si>
  <si>
    <t>TOTAL BOXES: 1460 TERM OF SALE:D.A.P (At TNLC Ware House Maasdijk Holanda) VESSEL: MAERSK BOGOR 508N BOOKING 250427713 PROF-098 06/03/2025 Tasa Euro/Dólar: 1,08375 10/03/2025</t>
  </si>
  <si>
    <t>TOTAL BOXES: 320 TERM OF SALE:D.A.P (At TNLC Ware House Maasdijk Holanda) VESSEL: MAERSK BOGOR 508N BOOKING 250427713 PROF-098 06/03/2025 Tasa Euro/Dólar: 1,08375 10/03/2025 PASSION FRUIT X 1,7  9,60 EUR  DAP</t>
  </si>
  <si>
    <t>TOTAL BOXES: 140 TERM OF SALE:D.A.P (At TNLC Ware House Maasdijk Holanda) VESSEL: MAERSK BOGOR 508N BOOKING 250427713 PROF-098 06/03/2025 FLO ID: 2275 HELFER Tasa Euro/Dólar: 1,08375 10/03/2025</t>
  </si>
  <si>
    <t>TOTAL BOXES: 140 TERM OF SALE:D.A.P (At TNLC Ware House Maasdijk Holanda) VESSEL: MAERSK BOGOR 508N BOOKING 250427713 PROF-098 06/03/2025 Tasa Euro/Dólar: 1,08375 10/03/2025</t>
  </si>
  <si>
    <t>TOTAL BOXES: 560 TERM OF SALE:D.A.P (At TNLC Ware House Maasdijk Holanda) BOOKING 250427811 PROF-099 06/03/2025 Tasa Euro/Dólar: 1,08375 10/03/2025</t>
  </si>
  <si>
    <t>TOTAL BOXES: 120 VESSEL: MAERSK BOGOR 508N BOOKING 250427811 PROF-099 06/03/2025  Tasa Euro/Dólar: 1,08375 10/03/2025</t>
  </si>
  <si>
    <t>TOTAL BOXES: 280 TERM OF SALE:D.A.P (At TNLC Ware House Maasdijk Holanda) VESSEL: MAERSK BOGOR 508N BOOKING 250427811 PROF-099 06/03/2025 FISCAL REPRESENTATIVE: TNLC The New Logistic Company  Transportweg 49 2676 LM Maasdijk EORI: NL800692548 B01 Tasa Euro/Dólar: 1,08375 10/03/2025</t>
  </si>
  <si>
    <t>TOTAL BOXES: 120 TERM OF SALE:D.A.P (At TNLC Ware House Maasdijk Holanda) VESSEL: MAERSK BOGOR 508N PROF-099 06/07/2025 Tasa Euro/Dólar: 1,08375 10/03/2025</t>
  </si>
  <si>
    <t>TOTAL BOXES: 60 TERM OF SALE:D.A.P (At TNLC Ware House Maasdijk Holanda) VESSEL: MAERSK BOGOR 508N BOOKING 250427811 PROF-099 06/03/2025 Tasa Euro/Dólar: 1,08375 10/03/2025</t>
  </si>
  <si>
    <t>TOTAL BOXES: 320 TERM OF SALE:D.A.P (At TNLC Ware House Maasdijk Holanda) VESSEL: MAERSK BOGOR 508N BOOKING 250427811 PROF-099 06/03/2025 Tasa Euro/Dólar: 1,08375 10/03/2025</t>
  </si>
  <si>
    <t>TOTAL BOXES: 290 TERM OF SALE:D.A.P (At TNLC Ware House Maasdijk Holanda) VESSEL: MAERSK BOGOR 508N BOOKING 250427811 PROF-099 06/03/2025 Tasa Euro/Dólar: 1,08375 10/03/2025</t>
  </si>
  <si>
    <t>INVERSIONES VAQUITA EXPRESS SAS</t>
  </si>
  <si>
    <t>UCHUVA X 400 GR DESGRA LA VAQUITA</t>
  </si>
  <si>
    <t>UCHUVA AVERIA</t>
  </si>
  <si>
    <t>TOTAL BOXES: 840 TERM OF SALE:D.A.P (At TNLC Ware House Maasdijk Holanda) VESSEL: VALPARAISO EXPRESS 4247N BOOKING 248909988 PROF-016  13/01/2025 Tasa Euro/Dólar: 1,09270 12/03/2025</t>
  </si>
  <si>
    <t>TOTAL BOXES: 840 TERM OF SALE:D.A.P (At TNLC Ware House Maasdijk Holanda) VESSEL: VALPARAISO EXPRESS 4247N BOOKING 248910011 PROF-020 13/01/2025</t>
  </si>
  <si>
    <t>TOTAL BOXES: 280 TERM OF SALE:D.A.P (At TNLC Ware House Maasdijk Holanda) VESSEL: CARTAGENA EXPRESS 504N BOOKING 249075293 PROF-032 21/01/2025 Tasa Euro/Dólar: 1,09270 12/03/2025</t>
  </si>
  <si>
    <t>TOTAL BOXES: 560 TERM OF SALE:D.A.P (At TNLC Ware House Maasdijk Holanda) VESSEL: SONGA PUMA 502N BOOKING 249075341 PROF-033 23/01/2025 Tasa Euro/Dólar: 1,09270 12/03/2025</t>
  </si>
  <si>
    <t>TOTAL BOXES: 960 TERM OF SALE:D.A.P (At TNLC Ware House Maasdijk Holanda) VESSEL:MAERSK NEW DELHI 501N BOOKING 248910051 PROF-027 16/01/2025 Tasa Euro/Dólar: 1,09270 12/03/2025</t>
  </si>
  <si>
    <t>TOTAL BOXES: 320 TERM OF SALE:D.A.P (At TNLC Ware House Maasdijk Holanda) VESSEL: SEASPAN CALICANTO 503N BOOKING 249075371 PROF-041 29/01/2025 Tasa Euro/Dólar: 1,09270 12/03/2025</t>
  </si>
  <si>
    <t>TOTAL BOXES: 600 VESSEL: CMA CGM CARL ANTOINE 507N TERM OF SALE:D.A.P (At TNLC Ware House Maasdijk Holanda) BOOKING 249616535 PROF-061 11/02/2025  Tasa Euro/Dólar: 1,09270 12/03/2025</t>
  </si>
  <si>
    <t>TOTAL BOXES: 320 TERM OF SALE:D.A.P (At TNLC Ware House Maasdijk Holanda) VESSEL: MAERSK BATAM 505N BOOKING 249682404 PROF-064 13/02/2025</t>
  </si>
  <si>
    <t>TOTAL BOXES: 560 TERM OF SALE: F.O.B (SANTA MARTA-COLOMBIA) VESSEL: LOMBOK STRAIT AC25011 BOOKING SMR250018005 PROF-100 11/03/2025</t>
  </si>
  <si>
    <t>TOTAL BOXES: 840 TERM OF SALE:D.A.P (At TNLC Ware House Maasdijk Holanda)  VESSEL: LOMBOK STRAIT AC25011 BOOKING SMR250018005 PROF-101 11/03/2025  Tasa Euro/Dólar: 1,09220 13/03/2025  FLO ID: 39949 PILZ</t>
  </si>
  <si>
    <t>TOTAL BOXES: 440 TERM OF SALE:D.A.P (At TNLC Ware House Maasdijk Holanda) VESSEL: LOMBOK STRAIT AC25011 BOOKING  SMR250018005 PROF-101 11/03/2025 Tasa Euro/Dólar: 1,09220 13/03/2025</t>
  </si>
  <si>
    <t>TOTAL BOXES: 120 TERM OF SALE:D.A.P (At TNLC Ware House Maasdijk Holanda) VESSEL: LOMBOK STRAIT AC25011 BOOKING  SMR250018005 PROF-101 11/03/2025   Tasa Euro/Dólar: 1,09220 13/03/2025</t>
  </si>
  <si>
    <t>TOTAL BOXES: 320 TERM OF SALE:D.A.P (At TNLC Ware House Maasdijk Holanda) VESSEL: LOMBOK STRAIT AC25011 BOOKING SMR250018005 PROF-101 11/03/2025  Tasa Euro/Dólar: 1,09220 13/03/2025</t>
  </si>
  <si>
    <t>TOTAL BOXES: 300 TERM OF SALE:D.A.P (At TNLC Ware House Maasdijk Holanda) VESSEL: LOMBOK STRAIT AC25011 BOOKING SMR250018005 PROF-101 11/03/2025  Tasa Euro/Dólar: 1,09220 13/03/2025</t>
  </si>
  <si>
    <t>TOTAL BOXES: 636 TERM OF SALE:D.A.P (At TNLC Ware House Maasdijk Holanda) VESSEL: LOMBOK STRAIT AC25011 BOOKING SMR250018005 PROF-101 11/03/2025   Tasa Euro/Dólar: 1,09220 13/03/2025</t>
  </si>
  <si>
    <t>FRUITHERSA SAS</t>
  </si>
  <si>
    <t>TOTAL BOXES: 320 TERM OF SALE:D.A.P (At TNLC Ware House Maasdijk Holanda) VESSEL: LOMBOK STRAIT AC25011 BOOKING  SMR250018005 PROF-101 11/03/2025 Tasa Euro/Dólar: 1,09220 13/03/2025</t>
  </si>
  <si>
    <t>ESPAÑA</t>
  </si>
  <si>
    <t>PURPLE PASSION FRUIT X 2KG SOEXOTICS</t>
  </si>
  <si>
    <t>TOTAL BOXES: 4320 TERM OF SALE: F.O.B (SANTA MARTA-COLOMBIA) VESSEL: LOMBOK STRAIT AC25011 BOOKING SMR250018006 PROF-102 11/03/2025 FLO ID: 33197 (TFC).</t>
  </si>
  <si>
    <t>TOTAL BOXES: 824 TERM OF SALE: F.O.B (SANTA MARTA-COLOMBIA) VESSEL: LOMBOK STRAIT AC25011 BOOKING SMR250018006 PROF-104 11/03/2025</t>
  </si>
  <si>
    <t>TROPIGOLD SAS</t>
  </si>
  <si>
    <t>TOTAL BOXES: 840 TERM OF SALE:D.A.P (At TNLC Ware House Maasdijk Holanda) VESSEL: LOMBOK STRAIT AC25011 BOOKING SMR250018006 PROF-105 11/03/2025 Tasa Euro/Dólar: 1,09220 13/03/2025 FLO ID: 39949 PILZ</t>
  </si>
  <si>
    <t>840 BOXES PHYSALIS X12, FLO ID 28919 (CARIBBEAN EXOTICS) FLO ID: 2275 (HELFER) PRIME FT FOR THE INVOICE RCC-11231 13/03/2025</t>
  </si>
  <si>
    <t>TOTAL BOXES 200 PIEZAS 2 TERM OF SALE CPT FREIGHT PREPAID TORONTO YYZ Toronto Pearson International Airport Canada</t>
  </si>
  <si>
    <t>PO 5114- TOTAL BOXES 550 PIEZAS 3 TERM OF SALE CPT EIN 263472679 FDA C.I. CARIBBEAN EXOTICS S.A.S. 12775655692.FREIGHTPREPAID_x000D_
Miami-International Airport MIA. PHYSALIS WITH LIDS *12 FREIGHT PRICE USD 2.64 AND *125 FREIGHT PRICE USD 2.64</t>
  </si>
  <si>
    <t>TOTAL BOXES: 2080 TERM OF SALE:  C.F.R ( Southampton) VESSEL: SONGA PUMA 509N</t>
  </si>
  <si>
    <t>TOTAL BOXES: 2390 TERM OF SALE:  C.F.R ( Southampton) VESSEL: SONGA PUMA 509N  PHYSALIS X 12 X 100 USD 8,50 CFR PASSION FRUIT X2KG USD 9,95 CFR   PASSION FRUIT X1,4KG USD 7,48 CFR  PASSION FRUIT X1,5KG USD 7,46 CFR</t>
  </si>
  <si>
    <t xml:space="preserve">TOTAL BOXES 388 PIEZAS 52 TERM OF SALE FCA FREIGHT COLLECT-DORADO. 230-65973736  CEVB2016796 _x000D_
</t>
  </si>
  <si>
    <t>CACTUS FIG X 2.5 KG PRIME FLOWER</t>
  </si>
  <si>
    <t>TOTAL BOXES 220 PIEZAS 2 TERM OF SALE CPT Dubai International Airport DXB Dubai UAE.</t>
  </si>
  <si>
    <t>TOTAL BOXES 294 PIEZAS 2 TERM OF SALE CPT FREIGHT PREPAID AMSTERDAM EURO DOLAR 1.0858</t>
  </si>
  <si>
    <t>MANGOSTINO X2KG ROVEG</t>
  </si>
  <si>
    <t>TOTAL BOXES 140 PIEZAS 1 TERM OF SALE CPT FREIGHT PREPAID King Abdulaziz International Airport, Jeddah Arabia Saudí. JED VAT 31014788290003.</t>
  </si>
  <si>
    <t>TOTAL BOXES 380 PIEZAS 2 TERM OF SALE CPT LONDRES FREGHT PREPARAID London Heatrow Airport LHR. THE EXPORTER OF THE PRODUCTS COVERED_x000D_
BYTHIS DOCUMENT DECLARES THAT, EXCEPT WHERE OTHERWISE CLEARLY INDICATED, THESE PRODUCTS ARE OF COLOMBIAN PREFERENTIAL ORIGIN.</t>
  </si>
  <si>
    <t>MEJIA CORREA NORBAIRO ARTURO</t>
  </si>
  <si>
    <t>COMERCIALIZADORA DE FRUTAS C&amp;C LA UNION S.A.S</t>
  </si>
  <si>
    <t>HERNANDEZ MUÑETONES VANESSA</t>
  </si>
  <si>
    <t>MUÑETON PANESSO SANTIAGO</t>
  </si>
  <si>
    <t>RENDON VALENCIA CARLOS MARIO</t>
  </si>
  <si>
    <t>TOTAL BOXES 820 PIEZAS 5 CPT FREIGHT PREPAID-Charles-de-Gualle-Airport CDG Paris Francia.</t>
  </si>
  <si>
    <t>LOPEZ LOPEZ ALEXANDER</t>
  </si>
  <si>
    <t>HENAO HERNANDEZ DIEGO</t>
  </si>
  <si>
    <t>HENAO GONZALEZ LUIS ALFREDO</t>
  </si>
  <si>
    <t>ORTIZ ALVAREZ JORGE ANDRES</t>
  </si>
  <si>
    <t>BABY BANANA X 3 KG N&amp;K</t>
  </si>
  <si>
    <t>FLO ID 28919 Caribbean 27242 - FLO ID Starfruit TOTAL BOXES 376 PIEZAS 3 TERM OF SALES CPTFREIGHT PREPAID-Liège-Bierset LGG. Liège-Bierset LGG._x000D_
The exporter of the products covered by this document declares that,except where other wise clearyindicated,these products are of Colombian preferential orig</t>
  </si>
  <si>
    <t>QUALITY  PROBLEMS.</t>
  </si>
  <si>
    <t>QUALITY PROBLEMS. RCC-10380.</t>
  </si>
  <si>
    <t>FLO-ID 28919 CARIBBEAN FLO-ID 33197 TFC HOLLAND BV. TOTAL BOXES 1360 PIEZAS 7 TERM OF SALE CPT FREIGHT PREPAID Liège-Bierset LGG.</t>
  </si>
  <si>
    <t>AIR FREIGHT.</t>
  </si>
  <si>
    <t>TOTAL BOXES 190 PIEZAS 1 TERM OF SALE CPT FREIGHT PREPAID Miami International Airport MIA - EIN 270798092 FDA. CI .CARIBBEAN EXOTICS SAS 12775655692</t>
  </si>
  <si>
    <t>TOTAL BOXES 384 PIEZAS 2 TERM OF SALE FCA EL DORADO BOGOTA-COLOMBIA. EURO DOLAR 1,09215. THE EXPORTER OF THE PRODUCTS COVERED BY THIS DOCUMENT DECLARES THAT, EXCEPT WHERE_x000D_
OTHERWISE CLEARLY INDICATED, THESE PRODUCTS ARE OF COLOMBIAN PREFERENTIAL ORIGIN.</t>
  </si>
  <si>
    <t>PASSION FRUIT X 2K MASTERFRUIT</t>
  </si>
  <si>
    <t>OSPINA ALZATE GERMAN DE JESUS</t>
  </si>
  <si>
    <t>CARDONA HENAO CARLOS ANDRES</t>
  </si>
  <si>
    <t>NEIRA HERRERA CRISTIAN DUVAN</t>
  </si>
  <si>
    <t>ALZATE GRISALES LUIS EMILIO</t>
  </si>
  <si>
    <t>OROZCO GIRALDO LILIANA MARIA</t>
  </si>
  <si>
    <t>VALENCIA FRANCO NORA ELENA</t>
  </si>
  <si>
    <t>OROZCO MORALES MAURICIO</t>
  </si>
  <si>
    <t>AGRO FUENTE VERDE SAS</t>
  </si>
  <si>
    <t>AGUDELO BEDOYA FABIO NELSON</t>
  </si>
  <si>
    <t>GOMEZ VALENCIA IVAN DE JESUS</t>
  </si>
  <si>
    <t>CULTIVOS JAIRO ANDRES S.A.S ZOMAC</t>
  </si>
  <si>
    <t xml:space="preserve">FLO-ID 28919 CARIBBEAN FLO-ID 33197 TFC HOLLAND BV. TOTAL BOXES 500 PIEZAS 2 TERM OF SALE CPT FREIGHT PREPAID AMSTERDAM. The exporter of the products covered by this document declares that,except where other wise clearyindicated,these products are of Colombian preferential origin._x000D_
</t>
  </si>
  <si>
    <t>TOTAL BOXES: 1120 TERM OF SALE: F.O.B (SANTA MARTA-COLOMBIA) VESSEL: MAERSK BULAN 509N BOOKING 250897231 PROF-107 14/03/2025</t>
  </si>
  <si>
    <t>TOTAL BOXES: 860 TERM OF SALE:D.A.P (At TNLC Ware House Maasdijk Holanda) VESSEL: MAERSK BULAN 509N BOOKING 250897231 PROF-108 14/03/2025 FLO ID: 39949 PILZ  Tasa Euro/Dólar: 1,09215 17/03/2025</t>
  </si>
  <si>
    <t>TOTAL BOXES: 280 TERM OF SALE:D.A.P (At TNLC Ware House Maasdijk Holanda) VESSEL: MAERSK BULAN 509N BOOKING 250897231 PROF-108 14/03/2025 FLO ID: 2275 HELFER Tasa Euro/Dólar: 1,09215 17/03/2025</t>
  </si>
  <si>
    <t>TOTAL BOXES: 280 TERM OF SALE:D.A.P (At TNLC Ware House Maasdijk Holanda) VESSEL: MAERSK BULAN 509N BOOKING 250897231 PROF-108 14-03-2025 Tasa Euro/Dólar: 1,09215 17/03/2025</t>
  </si>
  <si>
    <t>TOTAL BOXES: 60 TERM OF SALE:D.A.P (At TNLC Ware House Maasdijk Holanda) VESSEL: MAERSK BULAN 509N BOOKING 250897231 PROF-108 14/03/2025 Tasa Euro/Dólar: 1,09215 17/03/2025</t>
  </si>
  <si>
    <t>TOTAL BOXES: 280 TERM OF SALE:D.A.P (At TNLC Ware House Maasdijk Holanda) VESSEL: MAERSK BULAN 509N BOOKING 250897231 PROF-108 14/03/2025  Tasa Euro/Dólar: 1,09215 17/03/2025</t>
  </si>
  <si>
    <t>PHYSALIS X 12 X 100 SOEXOTICS MRT</t>
  </si>
  <si>
    <t>TOTAL BOXES: 840 TERM OF SALE:D.A.P (At TNLC Ware House Maasdijk Holanda)  SANTOS EXPRESS 4250N BOOKING 249579752 PROF-050 04/02/2025 Tasa Euro/Dólar: 1,09215 17/03/2025</t>
  </si>
  <si>
    <t>TOTAL BOXES: 600 TERM OF SALE:D.A.P (At TNLC Ware House Maasdijk Holanda) VESSEL: MAERSK BULAN 509N BOOKING 249984303 PROF-074   20/02/2025 Tasa Euro/Dólar: 1,09215 17/03/2025 PO 19828</t>
  </si>
  <si>
    <t>TOTAL BOXES: 280 TERM OF SALE: F.O.B (CARTAGENA -COLOMBIA) VESSEL: CMA CGM CARL ANTOINE 507N BOOKING 249616535 PROF-059 11/02/2025</t>
  </si>
  <si>
    <t>BETANCUR CARDONA YONIERE</t>
  </si>
  <si>
    <t>TOTAL BOXES: 280 TERM OF SALE: F.O.B (SANTA MARTA-COLOMBIA) VESSEL:MAERSK BATAM 505N BOOKING 249682068 PROF-066 13/02/2025</t>
  </si>
  <si>
    <t>TOTAL BOXES: 320 TERM OF SALE: F.O.B (CARTAGENA -COLOMBIA) VESSEL: GUAYAQUIL EXPRESS 508N BOOKING 249984231 PROF-068  17/02/2025</t>
  </si>
  <si>
    <t>TOTAL BOXES: 280 TERM OF SALE: F.O.B (SANTA MARTA-COLOMBIA) VESSEL: MAERSK BAYETE 506N BOOKING 249984337 PROF-076 20/02/2025</t>
  </si>
  <si>
    <t>TOTAL BOXES: 4620 TERM OF SALE: F.O.B (SANTA MARTA-COLOMBIA) VESSEL: ATLANTIC KLIPPER  AC25012 BOOKING SMR250018007 PROF-109 17/03/2025 FLO ID: 33197 (TFC).</t>
  </si>
  <si>
    <t>TOTAL BOXES: 1132 TERM OF SALE: F.O.B (SANTA MARTA-COLOMBIA) VESSEL: ATLANTIC KLIPPER  AC25012 BOOKING SMR250018007 PROF-111 17/03/2025.</t>
  </si>
  <si>
    <t>TOTAL BOXES 258 PIEZAS 3 CPT FREIGHT PREPAID-Charles-de-Gualle-Airport CDG Paris Francia.</t>
  </si>
  <si>
    <t xml:space="preserve">TOTAL BOXES: 4620 TERM OF SALE: F.O.B (SANTA MARTA-COLOMBIA) VESSEL: ATLANTIC KLIPPER  AC25012 BOOKING SMR250018007 PROF-109 17/03/2025 FLO ID: 33197 (TFC).  </t>
  </si>
  <si>
    <t>TOTAL BOXES: 720 TERM OF SALE: F.O.B (SANTA MARTA-COLOMBIA) VESSEL: ATLANTIC KLIPPER  AC25012 BOOKING SMR250018008 PROF-112 18/02/2025 FLO ID: 33197 (TFC).</t>
  </si>
  <si>
    <t>TOTAL BOXES: 1400 TERM OF SALE: F.O.B (SANTA MARTA-COLOMBIA) VESSEL: ATLANTIC KLIPPER  AC25012 BOOKING SMR250018008 PROF-113 18/03/2025 FLO ID: 39949 PILZ   Tasa Euro/Dólar: 1,0877 19/03/2025</t>
  </si>
  <si>
    <t>TOTAL BOXES: 120 TERM OF SALE:D.A.P (At TNLC Ware House Maasdijk Holanda) VESSEL: ATLANTIC KLIPPER  AC25012 BOOKING SMR250018008 PROF-113 18/03/2025  Tasa Euro/Dólar: 1,0877 19/03/2025</t>
  </si>
  <si>
    <t>TOTAL BOXES: 120 TERM OF SALE:D.A.P (At TNLC Ware House Maasdijk Holanda) VESSEL: ATLANTIC KLIPPER  AC25012 BOOKING SMR250018008 PROF-113 18/03/2025 Tasa Euro/Dólar: 1,0877 19/03/2025</t>
  </si>
  <si>
    <t>TOTAL BOXES: 280 TERM OF SALE:D.A.P (At TNLC Ware House Maasdijk Holanda) VESSEL: ATLANTIC KLIPPER  AC25012 BOOKING SMR250018008 PROF-113 18/03/2025 Tasa Euro/Dólar: 1,0877 19/03/2025</t>
  </si>
  <si>
    <t>TOTAL BOXES: 280 TERM OF SALE:D.A.P (At TNLC Ware House Maasdijk Holanda) VESSEL: ATLANTIC KLIPPER  AC25012 BOOKING SMR250018008 PROF-113 18/03/2025</t>
  </si>
  <si>
    <t>TOTAL BOXES: 956 TERM OF SALE:D.A.P (At TNLC Ware House Maasdijk Holanda) VESSEL: ATLANTIC KLIPPER  AC25012 BOOKING SMR250018008 PROF-113 18/03/2025  Tasa Euro/Dólar: 1,0877 19/03/2025</t>
  </si>
  <si>
    <t>TOTAL BOXES:  120 TERM OF SALE:D.A.P (At TNLC Ware House Maasdijk Holanda) VESSEL: ATLANTIC KLIPPER  AC25012 BBOKING  SMR250018008 PROF-113 18/03/2025   Tasa Euro/Dólar: 1,0877 19/03/2025</t>
  </si>
  <si>
    <t>TOTAL BOXES:  280 TERM OF SALE:D.A.P (At TNLC Ware House Maasdijk Holanda) VESSEL: ATLANTIC KLIPPER  AC25012 BOOKING SMR250018008 PROF-113 18/03/2025 Tasa Euro/Dólar: 1,0877 19/03/2025</t>
  </si>
  <si>
    <t>TOTAL BOXES:  280 TERM OF SALE:D.A.P (At TNLC Ware House Maasdijk Holanda) VESSEL: SEASPAN CALICANTO 503N BOOKING  249523255 PROF-046 30/01/2025 Tasa Euro/Dólar: 1,0877 20/03/2025</t>
  </si>
  <si>
    <t>TOTAL BOXES:  280 TERM OF SALE:D.A.P (At TNLC Ware House Maasdijk Holanda) VESSEL:MAERSK NEWBURY 504N BOOKING 249616586 PROF-054 07/02/2025  Tasa Euro/Dólar: 1,0877 20/03/2025</t>
  </si>
  <si>
    <t>TOTAL BOXES:  280 TERM OF SALE:D.A.P (At TNLC Ware House Maasdijk Holanda) VESSEL: CMA CGM CARL ANTOINE 507N BOOKING 249619883 PROF-057 10/02/2025 PO19744</t>
  </si>
  <si>
    <t>TOTAL BOXES:  600 TERM OF SALE:D.A.P (At TNLC Ware House Maasdijk Holanda) VESSEL:MAERSK BAYETE 506N BOOKING 249984337 PROF-106 13/03/2025  Tasa Euro/Dólar: 1,0877 20/03/2025 PO19978</t>
  </si>
  <si>
    <t>TOTAL BOXES:  280 TERM OF SALE:D.A.P (At TNLC Ware House Maasdijk Holanda) VESSEL: JPO PISCES 507N BOOKING 250427606 PROF-091 28/02/2025 Tasa Euro/Dólar: 1,0877 20/03/2025 PO19988</t>
  </si>
  <si>
    <t>PO 5146- TOTAL BOXES 540 PIEZAS 3 TERM OF SALE CPT EIN 263472679 FDA C.I. CARIBBEAN EXOTICS S.A.S._x000D_
12775655692.FREIGHTPREPAIDMiami-International Airport MIA. PHYSALIS WITH LIDS *12 FREIGHT PRICE USD 2.65 AND *125 FREIGHT PRICE USD 2.65</t>
  </si>
  <si>
    <t>TOTAL BOXES 380 PIEZAS 2 TERM OF SALE CPT FREIGHT PREPAID Miami International Airport MIA - EIN 270798092 FDA. CI .CARIBBEAN EXOTICS SAS 12775655692</t>
  </si>
  <si>
    <t>PO 29774. TOTAL BOXES 336 PIEZAS 2 TERM OF SALE. CPT Miami International Airport MIA FREIGHT PREPAID EIN 814629938 FDA.CI. CARIBBEAN_x000D_
EXOTICSSAS 12775655692.</t>
  </si>
  <si>
    <t>TOTAL BOXES 259 PIEZAS 2 TERM OF SALE CPT FREIGHT PREPAID AMSTERDAM EU DOL 1.0413. The exporter of the products covered bythisdocument_x000D_
declares that, except where otherwise cleary indicated, these products are of Colombian preferential origin.</t>
  </si>
  <si>
    <t>PURPLE PASSION FRUIT X 2 KG ROVEG</t>
  </si>
  <si>
    <t xml:space="preserve">TFC HOLLAND BV. TOTAL BOXES 258 PIEZAS 2 TERM OF SALE CPT FREIGHT PREPAID AMSTERDAM. The exporter of the products covered by this document_x000D_
declares that,except where other wise cleary indicated, these products are of Colombian preferential origin._x000D_
</t>
  </si>
  <si>
    <t>PINEAPPLE GUAVA X 2KG TFC</t>
  </si>
  <si>
    <t>FLO ID 28919 Caribbean 27242 - FLO ID Starfruit TOTAL BOXES 307 PIEZAS 2 TERM OF SALES CPT FREIGHT PREPAID-Charles-de-Gualle-Airport CDG Paris Francia. The exporter of the products covered by this document declares that,except where other wise cleary indicated,these products are of Colombian preferential origin.</t>
  </si>
  <si>
    <t>QUALITY PROBLEMS INVOICE RCC-10379 EUR 458,79  RCC-10550 EUR 18,69 RCC-10655 EUR 306,85  RCC-10797 EUR 316,12  RCC-10681 EUR 306,85.</t>
  </si>
  <si>
    <t>TOTAL BOXES 293 PIEZAS 3 CPT FREIGHT PREPAID-Charles-de-Gualle-Airport CDG Paris Francia</t>
  </si>
  <si>
    <t>MACHINE SAMPLES.</t>
  </si>
  <si>
    <t>SE REVERSA LA NOTA CREDITO CNE-2060 EL CLIENTE NUNCA SE LA DESCONTO.</t>
  </si>
  <si>
    <t xml:space="preserve">SHIP TO: TK FRESH PRODUCE INC._x000D_
TOTAL BOXES 157 PIEZAS 1 TERM OF SALE CPT FREIGHT PREPAID TORONTO YYZ Toronto Pearson International Airport Canada_x000D_
</t>
  </si>
  <si>
    <t>ANULACION DE FACTURA ELECTRONICA POR AJUSTE DE PRECIO.</t>
  </si>
  <si>
    <t>TOTAL BOXES 520 PIEZAS 3 TERM OF SALE CPT LONDRES FREGHT PREPARAID London Heatrow Airport LHR. THE EXPORTER OF THE PRODUCTS COVERED_x000D_
BY THIS DOCUMENT DECLARES THAT, EXCEPT WHERE OTHERWISE CLEARLY INDICATED, THESE PRODUCTS ARE OF COLOMBIAN PREFERENTIAL ORIGIN.</t>
  </si>
  <si>
    <t>TOTAL BOXES 160 PIEZAS 1 TERM OF SALE CPT FREIGHT PREPAID. Airport International Zúrich ZRH Suiza Wollerau, Suiza. EURO DOLAR 1.08005.</t>
  </si>
  <si>
    <t>ORANGE PASSION FRUIT X 2 KG NUNDINOR</t>
  </si>
  <si>
    <t>TOTAL BOXES:  2080 TERM OF SALE: F.O.B (SANTA MARTA-COLOMBIA) VESSEL: SEASPAN CALICANTO 511N BOOKING 251077185 PROF-114 19/03/2025</t>
  </si>
  <si>
    <t>TOTAL BOXES:  300 TERM OF SALE:D.A.P (At TNLC Ware House Maasdijk Holanda) VESSEL: SEASPAN CALICANTO 511N BOOKING  251077185 PROF-115 19/03/2025  Tasa Euro/Dólar: 1,08 25/03/2025</t>
  </si>
  <si>
    <t>TOTAL BOXES: 60 TERM OF SALE:D.A.P (At TNLC Ware House Maasdijk Holanda) VESSEL: SEASPAN CALICANTO 511N BOOKING 251077185 PROF-115 19/03/2025 Tasa Euro/Dólar: 1,08 25/03/2025</t>
  </si>
  <si>
    <t>TOTAL BOXES: 4200 TERM OF SALE: F.O.B (SANTA MARTA-COLOMBIA) VESSEL: JPO LIBRA 511N BOOKING 251077249 PROF-116 21/03/2025  FLO ID: 33197 (TFC).</t>
  </si>
  <si>
    <t>TOTAL BOXES: 320 TERM OF SALE:D.A.P (At TNLC Ware House Maasdijk Holanda) VESSEL: JPO LIBRA 511N BOOKING 251077249 PROF-118 21/03/2025 Tasa Euro/Dólar: 1,08 25/03/2025</t>
  </si>
  <si>
    <t>TOTAL BOXES: 5100 TERM OF SALE: F.O.B (SANTA MARTA-COLOMBIA) VESSEL: JPO LIBRA 511N BOOKING 251077249 PROF-119 21/03/2025 FLO ID: 33197 (TFC).</t>
  </si>
  <si>
    <t>TOTAL BOXES: 280 TERM OF SALE:D.A.P (At TNLC Ware House Maasdijk Holanda) VESSEL: MAERSK BATAM 505N BOOKING 249682068 PROF-067  13/02/2025. Tasa Euro/Dólar: 1,07820 27/03/2025</t>
  </si>
  <si>
    <t>TOTAL BOXES 382 PIEZAS 3 TERM OF SALE CPT LONDRES FREGHT PREPAID London Heatrow Airport LHR. THE EXPORTER OF THE PRODUCTS COVERED_x000D_
BYTHISDOCUMENT DECLARES THAT, EXCEPT WHERE OTHERWISE CLEARLY INDICATED, THESE PRODUCTS ARE OF COLOMBIAN PREFERENTIAL ORIGIN.</t>
  </si>
  <si>
    <t>MANGOSTINO 4X500 WORLD FRESH</t>
  </si>
  <si>
    <t>ORANGE PASSION FRUIT X 2 K WORLD FRES</t>
  </si>
  <si>
    <t>PURPLE PASSION FRUIT X1.5 WORLD FRESH</t>
  </si>
  <si>
    <t>TOTAL BOXES 420 PIEZAS 2 TERM OF SALE CPT FREIGHT PREPAID Miami International Airport MIA - EIN 270798092 FDA. CI .CARIBBEAN EXOTICS SAS 12775655692</t>
  </si>
  <si>
    <t xml:space="preserve">PO 5182- TOTAL BOXES 560 PIEZAS 3 TERM OF SALE CPT EIN 263472679 FDA C.I. CARIBBEAN EXOTICS_x000D_
S.A.S.12775655692.FREIGHTPREPAIDMiami-International Airport MIA. PHYSALIS WITH LIDS *12 FREIGHT PRICE USD 2.64 AND *125 FREIGHT PRICE USD 2.64_x000D_
</t>
  </si>
  <si>
    <t>TOTAL BOXES: 828 TERM OF SALE:D.A.P (At TNLC Ware House Maasdijk Holanda) VESSEL: SEASPAN CALICANTO 511N BOOKING 251077185 PROF-115 19/03/2025 Tasa Euro/Dólar: 1,07980 27/03/2025</t>
  </si>
  <si>
    <t xml:space="preserve">PO 29831. TOTAL BOXES 180 PIEZAS 1 TERM OF SALE. CPT Miami International Airport MIA FREIGHT PREPAID EIN 814629938 FDA.CI._x000D_
CARIBBEANEXOTICSSAS 12775655692._x000D_
</t>
  </si>
  <si>
    <t>TOTAL BOXES: 320 TERM OF SALE: F.O.B (SANTA MARTA-COLOMBIA) VESSEL: JPO LIBRA 511N BOOKING  251077249 PROF-117 21/03/2025</t>
  </si>
  <si>
    <t>TOTAL BOXES: 40 TERM OF SALE:D.A.P (At TNLC Ware House Maasdijk Holanda) VESSEL: JPO LIBRA 511N BOOKING 251077249 PROF-118 21/03/2025</t>
  </si>
  <si>
    <t>FLO-ID 28919 CARIBBEAN FLO-ID 33197 TFC HOLLAND BV. TOTAL BOXES 2320 PIEZAS 10 TERM OF SALE CPT FREIGHT PREPAID.</t>
  </si>
  <si>
    <t>TOTAL BOXES 168 PIEZAS 1 TERM OF SALE CPT FREIGHT PREPAID King Abdulaziz International Airport, Jeddah Arabia Saudí. JED VAT 31014788290003.</t>
  </si>
  <si>
    <t>SE REVERSA LA CNE-2005 SOLICITUD DEL AREA COMERCIAL.</t>
  </si>
  <si>
    <t>PHYSALIS X 12 X 100 YEX MRT</t>
  </si>
  <si>
    <t xml:space="preserve">TOTAL BOXES 190 PIEZAS 2 TERM OF SALE CPT FREIGHT PREPAID AMSTERDAM EU DOL 1.0798. The exporter of the products covered_x000D_
by this document declares that, except where otherwise cleary indicated, these products are of Colombian preferential origin._x000D_
</t>
  </si>
  <si>
    <t>TOTAL BOXES 149 PIEZAS 1 TERM OF SALE CPT FREIGHT PREPAID. Airport International Zúrich ZRH Suiza Wollerau, Suiza. EURO DOLAR 1.0798.</t>
  </si>
  <si>
    <t>TOTAL BOXES 500 PIEZAS 3 CPT FREIGHT PREPAID-Charles-de-Gualle-Airport CDG Paris Francia</t>
  </si>
  <si>
    <t>TOTAL BOXES: 5040 TERM OF SALE: F.O.B (SANTA MARTA-COLOMBIA) VESSEL:  MAERSK NEWARK 512N BOOKING 249984136 PROF-121 25/03/2025</t>
  </si>
  <si>
    <t>TOTAL BOXES: 252 TERM OF SALE: F.O.B (SANTA MARTA-COLOMBIA) BOOKING 249984136 PROF-122 25/03/2025</t>
  </si>
  <si>
    <t>COLOMBIANA DE COMERCIO S.A.</t>
  </si>
  <si>
    <t>UCHUVA X 500 GR DESGRANA NACION ALKOSTO</t>
  </si>
  <si>
    <t>FLO-ID 28919 CARIBBEAN FLO-ID 33197 TFC HOLLAND BV. TOTAL BOXES 2690 PIEZAS 12 TERM OF SALE CPT FREIGHT PREPAID</t>
  </si>
  <si>
    <t>TOTAL BOXES: 120 TERM OF SALE:D.A.P (At TNLC Ware House Maasdijk Holanda)VESSEL:  MAERSK NEWARK 512N BOOKING 249984136 PROF-123 25/03/2025 Tasa Euro/Dólar: 1,08770 28/03/2025</t>
  </si>
  <si>
    <t>TOTAL BOXES: 380 TERM OF SALE:D.A.P (At TNLC Ware House Maasdijk Holanda) VESSEL:  MAERSK NEWARK 512N BOOKING 249984136 PROF-123 25/03/2025  Tasa Euro/Dólar: 1,08770 28/03/2025</t>
  </si>
  <si>
    <t>TOTAL BOXES: 600 TERM OF SALE: F.O.B (SANTA MARTA-COLOMBIA) VESSEL:  MAERSK NEWARK 512N BOOKING 249984136 PROF-124 27/03/2025</t>
  </si>
  <si>
    <t>TOTAL BOXES: 560 TERM OF SALE:D.A.P (At TNLC Ware House Maasdijk Holanda) VESSEL:  MAERSK NEWARK 512N BOOKING 249681879 PROF-125 27/03/2025 Tasa Euro/Dólar: 1,08770 28/03/2025</t>
  </si>
  <si>
    <t>TOTAL BOXES: 280 TERM OF SALE:D.A.P (At TNLC Ware House Maasdijk Holanda) VESSEL:  MAERSK NEWARK 512N BOOKING249681879 PROF-125 27/03/2025 Tasa Euro/Dólar: 1,08770 28/03/2025  GGN4063651790153 6 BOXES OF PHYSALIS _x000D_
GGN4069453059719 25 BOXES OF PHYSALIS GGN4050373885946 208 BOXES OF PHYSALIS GGN4069453180840 41 BOXES OF PHYSALIS</t>
  </si>
  <si>
    <t>TOTAL BOXES: 280TERM OF SALE:D.A.P (At TNLC Ware House Maasdijk Holanda) VESSEL:  MAERSK NEWARK 512N BOOKING 249681879 PROF-125 27/03/2025 Tasa Euro/Dólar: 1,08770 28/03/2025  GGN4050373885946  174 BOXES OF PHYSALIS  GGN4069453180840 106 BOXES OF PHYSALIS.</t>
  </si>
  <si>
    <t>FLO ID 28919 Caribbean 27242 - FLO ID Starfruit TOTAL BOXES 490 PIEZAS 3 TERM OF SALES CPT FREIGHT PREPAID- (Maastricht Aachen Airport) MST.</t>
  </si>
  <si>
    <t>PHYSALIS X 12 (125GR) WITHOUT HUSK STAR</t>
  </si>
  <si>
    <t>TOTAL BOXES: 320 TERM OF SALE:D.A.P (At TNLC Ware House Maasdijk Holanda) VESSEL:  MAERSK NEWARK 512N BOOKING 249681879 PROF-125 27/03/2025 Tasa Euro/Dólar: 1,08770 28/03/2025  GGN4063061927996 320 BOXES OF PASSION FRUIT.</t>
  </si>
  <si>
    <t>TOTAL BOXES: 280 TERM OF SALE:D.A.P (At TNLC Ware House Maasdijk Holanda)VESSEL:  MAERSK NEWARK 512N BOOKING 249681879 PROF-125 27/03/2025  Tasa Euro/Dólar: 1,08770 28/03/2025</t>
  </si>
  <si>
    <t>TOTAL BOXES: 120 TERM OF SALE:D.A.P (At TNLC Ware House Maasdijk Holanda)  VESSEL:  MAERSK NEWARK 512N BOOKING 249681879 PROF-125 27/03/2025  Tasa Euro/Dólar: 1,08770 28/03/2025</t>
  </si>
  <si>
    <t>TOTAL BOXES: 320 TERM OF SALE:D.A.P (At TNLC Ware House Maasdijk Holanda)  VESSEL:  MAERSK NEWARK 512N BOOKING 249681879 PROF-125 27/03/2025 Tasa Euro/Dólar: 1,08770 28/03/2025</t>
  </si>
  <si>
    <t>TOTAL BOXES: 120 TERM OF SALE:D.A.P (At TNLC Ware House Maasdijk Holanda) VESSEL:  MAERSK NEWARK 512N BOOKING 249681879PROF-125 27/03/2025 Tasa Euro/Dólar: 1,08770 28/03/2025</t>
  </si>
  <si>
    <t>TOTAL BOXES: 2580 TERM OF SALE: F.O.B (SANTA MARTA-COLOMBIA) VESSEL:  MAERSK NEWARK 512N BOOKING 250430229 PROF-126 27/03/2025</t>
  </si>
  <si>
    <t>TOTAL BOXES: 1400 TERM OF SALE:D.A.P (At TNLC Ware House Maasdijk Holanda) VESSEL:  MAERSK NEWARK 512N BOOKING 250430229 PROF-127 27/03/2025 Tasa Euro/Dólar: 1,08770 28/03/2025</t>
  </si>
  <si>
    <t>TOTAL BOXES: 60 TERM OF SALE:D.A.P (At TNLC Ware House Maasdijk Holanda) VESSEL:  MAERSK NEWARK 512N BOOKING 250430229 PROF-27 27/03/2025 Tasa Euro/Dólar: 1,08770 28/03/2025</t>
  </si>
  <si>
    <t>TOTAL BOXES 85 PIEZAS 3 CPT FREIGHT PREPAID-Charles-de-Gualle-Airport CDG Paris Francia</t>
  </si>
  <si>
    <t xml:space="preserve">TOTAL BOXES 1000 PIEZAS 125 TERM OF SALE FCA FREIGHT COLLECT-DORADO. 230-65973611 _x000D_
CEVB2032054 _x000D_
</t>
  </si>
  <si>
    <t>TOTAL BOXES: 280 TERM OF SALE: F.O.B (SANTA MARTA-COLOMBIA) VESSEL:  JPO PISCES 507N BOOKING 250427606 PROF-089 28/02/2025</t>
  </si>
  <si>
    <t>TOTAL BOXES 720 PIEZAS 4 TERM OF SALE CPT FREIGHT PREPAID AMSTERDAM EU DOL 1.0798</t>
  </si>
  <si>
    <t>ANULACION DE FACTURA ELECTRONICA .</t>
  </si>
  <si>
    <t>TOTAL BOXES 540 PIEZAS 4 TERM OF SALE CPT FREIGHT PREPAID AMSTERDAM EU DOL 1.0798</t>
  </si>
  <si>
    <t>ZAMUDIO MONCADA VICTOR ARNOLDO</t>
  </si>
  <si>
    <t xml:space="preserve">TOTAL BOXES 308 PIEZAS 2 TERM OF SALE CPT FREIGHT PREPAID AMSTERDAM EU DOL 1.0764. The exporter of the products covered by this document_x000D_
declares that, except where otherwise cleary indicated, these products are of Colombian preferential origin._x000D_
</t>
  </si>
  <si>
    <t>ORANGE PASSION FRUIT X 2 KG AARSTEN</t>
  </si>
  <si>
    <t>MANGOSTINO X2KG AARSTEN</t>
  </si>
  <si>
    <t>PROGRAMA FERTICAREX</t>
  </si>
  <si>
    <t>GUERRA CORDOBA ADRIAN CAMILO</t>
  </si>
  <si>
    <t>ALZATE SERNA FRANKLIN</t>
  </si>
  <si>
    <t>RIVERA GIL JORGE MARIO</t>
  </si>
  <si>
    <t>TOTAL BOXES: 4200 TERM OF SALE: F.O.B (SANTA MARTA-COLOMBIA) VESSEL: BALTIC KLIPPER AC25014 BOOKING SMR250018009B PROF-128 31/03/2025</t>
  </si>
  <si>
    <t>BERRIO MAZO RAMIRO DE JESUS</t>
  </si>
  <si>
    <t>TOTAL BOXES: 304 TERM OF SALE:D.A.P (At TNLC Ware House Maasdijk Holanda) VESSEL: BALTIC KLIPPER AC25014 BOOKING SMR250018009B PROF-130 31/03/2025 Tasa Euro/Dólar: 1,0820 31/03/2025</t>
  </si>
  <si>
    <t>BERRIO MAZO ROMAN</t>
  </si>
  <si>
    <t>MUÑOZ VASQUEZ ALVARO ALEJANDRO</t>
  </si>
  <si>
    <t>MAZO GUTIERREZ EDUAR ESTIVEN</t>
  </si>
  <si>
    <t>TOTAL BOXES: 120 TERM OF SALE:D.A.P (At TNLC Ware House Maasdijk Holanda) VESSEL: BALTIC KLIPPER AC25014 BOOKING SMR250018009B PROF-130 31/03/2025 Tasa Euro/Dólar: 1,0820 31/03/2025</t>
  </si>
  <si>
    <t>BERRIO MAZO OSCAR DE JESUS</t>
  </si>
  <si>
    <t>ZAPATA MAZO VALENTINA</t>
  </si>
  <si>
    <t>TOTAL BOXES: 60 TERM OF SALE:D.A.P (At TNLC Ware House Maasdijk Holanda) BOOKING SMR250018009B PROF-130 31/03/2025 Tasa Euro/Dólar: 1,0820 31/03/2025</t>
  </si>
  <si>
    <t>BERRIO MAZO FABIO DE JESUS</t>
  </si>
  <si>
    <t>SOCIEDAD INVERSIONES DE COLOMBIA SAS</t>
  </si>
  <si>
    <t>TOTAL BOXES: 300 TERM OF SALE:D.A.P (At TNLC Ware House Maasdijk Holanda) VESSEL: BALTIC KLIPPER AC25014 BOOKING  SMR250018009B PROF-130 31-03-2025  Tasa Euro/Dólar: 1,0820 31/03/2025</t>
  </si>
  <si>
    <t>TOTAL BOXES: 1820 TERM OF SALE:  C.F.R ( Southampton) VESSEL: MAERSK NILE 513N BOOKING 251422157</t>
  </si>
  <si>
    <t>TOTAL BOXES: 2300 TERM OF SALE:  C.F.R ( Southampton) VESSEL: MAERSK NILE 513N BOOKING 251422157</t>
  </si>
  <si>
    <t>TOTAL BOXES: 560 TERM OF SALE:D.A.P (At TNLC Ware House Maasdijk Holanda) VESSEL: MAERSK BATAM 505N BOOKING 249682068 PROF-067 13/02/2025 Tasa Euro/Dólar: 1,0820 31/03/2025</t>
  </si>
  <si>
    <t>TOTAL BOXES: 560 TERM OF SALE:D.A.P (At TNLC Ware House Maasdijk Holanda) VESSEL: JPO PISCES 507N BOOKING 250427606 PROF-091 28/02/2025 Tasa Euro/Dólar: 1,0820 31/03/2025</t>
  </si>
  <si>
    <t>TOTAL BOXES: 280TERM OF SALE:D.A.P (At TNLC Ware House Maasdijk Holanda) VESSEL: JPO PISCES 507N BOOKING 250427606 PROF-091 28/02/2025 Tasa Euro/Dólar: 1,0820 31/03/2025</t>
  </si>
  <si>
    <t>TOTAL BOXES: 280 VESSEL: LOMBOK STRAIT AC25011 TERM OF SALE:D.A.P (At TNLC Ware House Maasdijk Holanda) BOOKING SMR250018005 PROF-101 10/03/2025 Tasa Euro/Dólar: 1,0820 31/03/2025</t>
  </si>
  <si>
    <t>PRICE ADJUSMENT FCC-5538</t>
  </si>
  <si>
    <t>202504</t>
  </si>
  <si>
    <t>TOTAL BOXES 371 PIEZAS 3 TERM OF SALE CPT FREIGHT PREPAID AMSTERDAM EU DOL 1.08105. The exporter of the products covered by this document_x000D_
declares that, except where otherwise cleary indicated, these products are of Colombian preferential origin.</t>
  </si>
  <si>
    <t>TOTAL BOXES: 560 TERM OF SALE:D.A.P (At TNLC Ware House Maasdijk Holanda) VESSEL: MAERSK BAYETE 506N BOOKING 249984337 PROF-077 20/02/2025 Tasa Euro/Dólar: 1,08105 02/04/2025</t>
  </si>
  <si>
    <t>SAMPLINGS COSTS. 071 55246892 PHYSALIS X 6 FLO.</t>
  </si>
  <si>
    <t>PURPLE PASSION FRUIT X2KG(30-35)STAR MRT</t>
  </si>
  <si>
    <t>TOTAL BOXES 245 PIEZAS 2 TERM OF SALE CPT Dubai International Airport DXB Dubai UAE.</t>
  </si>
  <si>
    <t>TOTAL BOXES 528 PIEZAS 3 TERM OF SALE CPT LONDRES FREGHT PREPARAID London Heatrow Airport LHR. THE EXPORTER OF THE PRODUCTS COVERED BY_x000D_
THIS DOCUMENT DECLARES THAT, EXCEPT WHERE OTHERWISE CLEARLY INDICATED, THESE PRODUCTS ARE OF COLOMBIAN PREFERENTIAL ORIGIN</t>
  </si>
  <si>
    <t xml:space="preserve">PASSION FRUIT DOLE 2KG 304 </t>
  </si>
  <si>
    <t>TOTAL BOXES 168 PIEZAS 1 TERM OF SALE CPT FREIGHT PREPAID AMSTERDAM. The exporter of the products covered by this_x000D_
documentdeclares that, except where otherwise cleary indicated, these products are of Colombian preferential origin</t>
  </si>
  <si>
    <t xml:space="preserve">341 KG CARTON, 47 KG KORES PLEGADIZA_x000D_
</t>
  </si>
  <si>
    <t>TOTAL BOXES 320 PIEZAS 2 TERM OF SALE CPT FREIGHT PREPAID. Airport International Zúrich ZRH Suiza Wollerau, Suiza. EURO DOLAR 1.08565</t>
  </si>
  <si>
    <t>TOTAL BOXES 451 PIEZAS 3. TERM OF SALE CPT FREIGHT PREPAID AMSTERDAM. Airport  Schiphol (AMS).</t>
  </si>
  <si>
    <t>TAMARILLO X 24-30 TFC</t>
  </si>
  <si>
    <t>YELLOW DRAGON FRUIT X 9-12 TFC</t>
  </si>
  <si>
    <t>MANGOSTINO X 2 KG TFC</t>
  </si>
  <si>
    <t>QUALITY PROBLEMS RCC-10648 RCC-10715 RCC-10283 RCC-10430</t>
  </si>
  <si>
    <t>QUALITY PROBLEMS, PRICE ADJUSMENT.</t>
  </si>
  <si>
    <t>QUALITY PROBLEMS.  RCC-10376 CONTAINER NUMBER MNBU 004180-5</t>
  </si>
  <si>
    <t>PO 5212- TOTAL BOXES 540 PIEZAS 3 TERM OF SALE CPT EIN 263472679 FDA C.I. CARIBBEAN_x000D_
EXOTICSS.A.S.12775655692.FREIGHTPREPAIDMiami-International Airport MIA. PHYSALIS WITH LIDS *12 FREIGHT PRICE USD 2.65 AND *125 FREIGHT PRICE USD 2.65</t>
  </si>
  <si>
    <t>QUALITY PROBLEMS RCC-10810 CONTAINER NUMBER MNBU 337479-6</t>
  </si>
  <si>
    <t>QUALITY PROBLEMS. RCC-10711 CONTAINER NUMBER MNBU 342499-0.</t>
  </si>
  <si>
    <t xml:space="preserve">FLO ID 28919 Caribbean 27242 - FLO ID Starfruit TOTAL BOXES 310 PIEZAS 2 TERM OF SALES CPT FREIGHT PREPAID-Liège-Bierset LGG.The exporter of the products covered by this document declares that,except where other wise cleary indicated,these products are of Colombian_x000D_
preferential origin._x000D_
</t>
  </si>
  <si>
    <t>TOTAL BOXES 384 PIEZAS 2 TERM OF SALE CPT FREIGHT PREPAID MONTREAL YUL Airport internacional Pierre Elliott Trudeau.</t>
  </si>
  <si>
    <t>TOTAL BOXES 151 PIEZAS 1 TERM OF SALE CPT FREIGHT PREPAID King Abdulaziz International Airport, Jeddah Arabia Saudí. JED VAT 31014788290003.</t>
  </si>
  <si>
    <t>BABY MANGO X2KG FRANCAISE FOOD</t>
  </si>
  <si>
    <t>TOTAL BOXES: 60 TERM OF SALE:D.A.P (At TNLC Ware House Maasdijk Holanda) VESSEL:MAERSK BENGUELA 511N BOOKING 250430229 CONTAINER SUDU 624242-2  Tasa Euro/Dólar: 1,09885 04/04/2025</t>
  </si>
  <si>
    <t>TOTAL BOXES 558 PIEZAS 4 CPT FREIGHT PREPAID-Charles-de-Gualle-Airport CDG Paris Francia</t>
  </si>
  <si>
    <t>MANGO X 2 KG NETA</t>
  </si>
  <si>
    <t>SE REVERSA CNE EL CLIENTE NO SE LA DESCUENTA.</t>
  </si>
  <si>
    <t xml:space="preserve">TOTAL BOXES 727 PIEZAS 3. TERM OF SALE CPT FREIGHT PREPAID AMSTERDAM. Airport Schiphol AMS ._x000D_
</t>
  </si>
  <si>
    <t>TOTAL BOXES: 560 TERM OF SALE:D.A.P (At TNLC Ware House Maasdijk Holanda) VESSEL: MAERSK BOGOR 508N BOOKING 250427811 PROF-099 06/03/2025 Tasa Euro/Dólar: 1,09885 04/04/2025</t>
  </si>
  <si>
    <t>TOTAL BOXES: 1400 TERM OF SALE: F.O.B (SANTA MARTA-COLOMBIA) VESSEL: MAERSK BINTAN 512N BOOKING 251632631 PROF-131 03/04/2025</t>
  </si>
  <si>
    <t>TOTAL BOXES: 280 TERM OF SALE: F.O.B (SANTA MARTA-COLOMBIA) VESSEL: MAERSK BINTAN 512N BOOKING 251632631 PROF-133 3/04/2025</t>
  </si>
  <si>
    <t>TOTAL BOXES: 1120 TERM OF SALE:D.A.P (At TNLC Ware House Maasdijk Holanda) VESSEL: MAERSK BINTAN 512N FLO ID: 39949 PILZ BOOKING 251632631 PROF-134 03/04/2025  Tasa Euro/Dólar: 1,09225 07/04/2025</t>
  </si>
  <si>
    <t>TOTAL BOXES: 120 TERM OF SALE:D.A.P (At TNLC Ware House Maasdijk Holanda) VESSEL: MAERSK BINTAN 512N BOOKING 251632631 PROF-134 3/04/2025   Tasa Euro/Dólar: 1,09225 07/04/2025</t>
  </si>
  <si>
    <t>TOTAL BOXES: 2340 TERM OF SALE: F.O.B (SANTA MARTA-COLOMBIA)  BOOKING 252019748 PROF-135 04/04/2025  FLO ID: 33197 (TFC).</t>
  </si>
  <si>
    <t>TOTAL BOXES: 572 TERM OF SALE: F.O.B (SANTA MARTA-COLOMBIA) VESSEL: MAERSK BINTAN 512N BOOKING 252019748 PROF- 136 04/04/2025</t>
  </si>
  <si>
    <t>TOTAL BOXES: 40 TERM OF SALE:D.A.P (At TNLC Ware House Maasdijk Holanda) VESSEL: MAERSK BINTAN 512N FLO ID: 39949 PILZ BOOKING 252019748 PROF-137 04/04/2025 Tasa Euro/Dólar: 1,09225 07/04/2025</t>
  </si>
  <si>
    <t xml:space="preserve">TOTAL BOXES: 140 VESSEL: MAERSK BINTAN 512N TERM OF SALE:D.A.P (At TNLC Ware House Maasdijk Holanda) VESSEL: MAERSK BINTAN 512N BOOKING 252019748 PROF-137 04/04/2025 GGN_x000D_
4063061923219 3 BOXES OF PHYSALIS GGN4063651790153 32 BOXES OF PHYSALIS _x000D_
GGN 4069453059719 45 BOXES OF PHYSALIS _x000D_
GGN4050373885946 48 BOXES OF PHYSALIS _x000D_
GGN4069453180840 12 BOXES OF PHYSALIS Tasa Euro/Dólar: 1,09225 07/04/2025   _x000D_
</t>
  </si>
  <si>
    <t>TOTAL BOXES: 160 TERM OF SALE:D.A.P (At TNLC Ware House Maasdijk Holanda) VESSEL: MAERSK BINTAN 512N BOOKING 252019748 PROF-137 04/04/2025  GGN_x000D_
4063061927996 160 BOXES PASSION FRUIT Tasa Euro/Dólar: 1,09225 07/04/2025</t>
  </si>
  <si>
    <t>TOTAL BOXES: 120 TERM OF SALE:D.A.P (At TNLC Ware House Maasdijk Holanda) VESSEL: MAERSK BINTAN 512N BOOKING 252019748 PROF-137 04/04/2025  Tasa Euro/Dólar: 1,09225 07/04/2025</t>
  </si>
  <si>
    <t>TOTAL BOXES 440 PIEZAS 2 TERM OF SALE CPT LONDRES FREGHT PREPARAID London Heatrow Airport LHR. THE EXPORTER OF THE PRODUCTS COVEREDBY_x000D_
THIS DOCUMENT DECLARES THAT, EXCEPT WHERE OTHERWISE CLEARLY INDICATED, THESE PRODUCTS ARE OF COLOMBIAN PREFERENTIAL ORIGIN.</t>
  </si>
  <si>
    <t>TOTAL BOXES 440 PIEZAS 2 TERM OF SALE CPT LONDRES FREGHT PREPAID London Heatrow Airport LHR. THE EXPORTER OF THE PRODUCTS_x000D_
COVEREDBYTHISDOCUMENT DECLARES THAT, EXCEPT WHERE OTHERWISE CLEARLY INDICATED, THESE PRODUCTS ARE OF COLOMBIAN PREFERENTIAL ORIGIN</t>
  </si>
  <si>
    <t>TOTAL BOXES 380 PIEZAS 2 TERM OF SALE CPT FREIGHT PREPAID Miami International Airport MIA - EIN 270798092 FDA. CI .CARIBBEAN EXOTICS SAS 1277565569</t>
  </si>
  <si>
    <t>TOTAL BOXES 320 PIEZAS 2 CPT FREIGHT PREPAID-Charles-de-Gualle-Airport CDG Paris Francia. The exporter of the_x000D_
products covered by this document declares that, except where other wise cleary indicated,these products are of Colombian preferential origin.</t>
  </si>
  <si>
    <t>TOTAL BOXES: 320 TERM OF SALE:D.A.P (At TNLC Ware House Maasdijk Holanda) VESSEL: MAERSK BINTAN 512N BOOKING 249682068 PROF-067 13/02/2025 Tasa Euro/Dólar: 1,09110 08/04/2025</t>
  </si>
  <si>
    <t>TOTAL BOXES: 280 TERM OF SALE:D.A.P (At TNLC Ware House Maasdijk Holanda) VESSEL: LOMBOK STRAIT AC25011 BOOKING SMR250018005 PROF-101 10/03/2025 Tasa Euro/Dólar: 1,09110 08/04/2025</t>
  </si>
  <si>
    <t>TOTAL BOXES: 320 TERM OF SALE:D.A.P (At TNLC Ware House Maasdijk Holanda) VESSEL: LOMBOK STRAIT AC25011 BOOKING  SMR250018005 PROF-101 10/03/2025 Tasa Euro/Dólar: 1,09110 08/04/2025</t>
  </si>
  <si>
    <t>SALIDA DE ALMACEN 11589</t>
  </si>
  <si>
    <t>TOTAL BOXES 1510 PIEZAS 9. TERM OF SALE CPT FREIGHT PREPAID AMSTERDAM. Airport Schiphol AMS.</t>
  </si>
  <si>
    <t>TOTAL BOXES 720 PIEZAS 4. TERM OF SALE CPT FREIGHT PREPAID AMSTERDAM. Airport Schiphol AMS.</t>
  </si>
  <si>
    <t xml:space="preserve">PO 5247- TOTAL BOXES 480 PIEZAS 3 TERM OF SALE CPT EIN 263472679 FDA C.I. CARIBBEAN_x000D_
EXOTICSS.A.S.12775655692.FREIGHTPREPAIDMiami-International Airport MIA. PHYSALIS WITH LIDS *12 FREIGHT PRICE USD 2.69 AND *125 FREIGHT PRICE USD 2.69_x000D_
</t>
  </si>
  <si>
    <t>TOTAL BOXES 505 PIEZAS 4 CPT FREIGHT PREPAID-Charles-de-Gualle-Airport CDG Paris Francia.</t>
  </si>
  <si>
    <t xml:space="preserve">TOTAL BOXES 160 PIEZAS 1 TERM OF SALE CPT FREIGHT PREPAID AMSTERDAM EU DOL 1.08105. The exporter of the products covered by this_x000D_
documentdeclares that, except where otherwise cleary indicated, these products are of Colombian preferential origin._x000D_
</t>
  </si>
  <si>
    <t>BABY MANGO X2 KG ROVEG FRUIT B.V.</t>
  </si>
  <si>
    <t xml:space="preserve">346 KG CARTON, 34,8 KG KORES PLEGADIZA, 190 KG CHATARRA  _x000D_
</t>
  </si>
  <si>
    <t>PO 29929. TOTAL BOXES 180 PIEZAS 1 TERM OF SALE. CPT Miami International Airport MIA FREIGHT PREPAID EIN 814629938 FDA.CI.CARIBBEANEXOTICSSAS 12775655692.</t>
  </si>
  <si>
    <t>TOTAL BOXES 420 PIEZAS 2 TERM OF SALE CPT FREIGHT PREPAID Miami International Airport MIA - EIN 270798092 FDA. CI .CARIBBEAN EXOTICS SAS 1277565569</t>
  </si>
  <si>
    <t>TOTAL BOXES 345 PIEZAS 3 CPT FREIGHT PREPAID-Charles-de-Gualle-Airport CDG Paris Francia. The exporter of the_x000D_
products covered by this document declares that,except where other wise cleary indicated,these products are of Colombianpreferential origin.</t>
  </si>
  <si>
    <t>TOTAL BOXES 480 PIEZAS 3 TERM OF SALE CPT FREIGHT PREPAID AMSTERDAM EU DOL 1.013385. The exporter of the products covered by this_x000D_
documentdeclares that, except where otherwise cleary indicated, these products are of Colombian preferential origin.</t>
  </si>
  <si>
    <t>TOTAL BOXES 480 PIEZAS 3 TERM OF SALE CPT FREIGHT PREPAID AMSTERDAM EU DOL 1.013385. The exporter of the products covered by_x000D_
thisdocumentdeclares that, except where otherwise cleary indicated, these products are of Colombian preferential origin.</t>
  </si>
  <si>
    <t>TOTAL BOXES 180 PIEZAS 1 TERM OF SALE CPT FREIGHT PREPAID TORONTO YYZ Toronto Pearson International Airport Canada</t>
  </si>
  <si>
    <t xml:space="preserve">TOTAL BOXES 233 PIEZAS 3 CPT FREIGHT PREPAID-Charles-de-Gualle-Airport CDG Paris Francia. The exporter of theproducts covered by this document_x000D_
declares that,except where other wise cleary indicated,these products are of Colombianpreferential origin._x000D_
</t>
  </si>
  <si>
    <t>TOTAL BOXES 447 PIEZAS 3. TERM OF SALE CPT FREIGHT PREPAID AMSTERDAM. Airport Schiphol AMS</t>
  </si>
  <si>
    <t>BABY MANGO X2 KG TFC</t>
  </si>
  <si>
    <t xml:space="preserve">FLO ID 28919 Caribbean 27242 - FLO ID Starfruit TOTAL BOXES 316 PIEZAS 2 TERM OF SALES CPT FREIGHT PREPAID-Liège-Bierset LGG.The exporter of the_x000D_
products covered by this document declares that,except where other wise cleary indicated,these products are of Colombianpreferential origin._x000D_
</t>
  </si>
  <si>
    <t xml:space="preserve">TOTAL BOXES 350 PIEZAS 3. TERM OF SALE CPT FREIGHT PREPAID AMSTERDAM. Airport Schiphol AMS. The exporter of_x000D_
theproducts covered by this document declares that,except where other wise cleary indicated,these products are of Colombianpreferential origin._x000D_
</t>
  </si>
  <si>
    <t>TOTAL BOXES: 280 TERM OF SALE:D.A.P (At TNLC Ware House Maasdijk Holanda) BOOKING 249984337 PROF-077 20/02/2025 Tasa Euro/Dólar: 1,13385 11/04/2025</t>
  </si>
  <si>
    <t>TOTAL BOXES: 560 TERM OF SALE:D.A.P (At TNLC Ware House Maasdijk Holanda) VESSEL: JPO PISCES 507N BOOKING 250427606 PROF-091 28/02/2025   Tasa Euro/Dólar: 1,13385 11/04/2025</t>
  </si>
  <si>
    <t>TOTAL BOXES: 320 TERM OF SALE:D.A.P (At TNLC Ware House Maasdijk Holanda) VESSEL: MAERSK BAYETE 506N BOOKING 249984370 PROF-080 24/02/2025 CONTAINER MMAU 118398-1  Tasa Euro/Dólar: 1,13385 11/04/2025</t>
  </si>
  <si>
    <t>TOTAL BOXES: 280 TERM OF SALE:D.A.P (At TNLC Ware House Maasdijk Holanda) VESSEL: JPO PISCES 507N BOOKING 250427606 PROF-091 28/02/2025 Tasa Euro/Dólar: 1,13385 11/04/2025</t>
  </si>
  <si>
    <t>TOTAL BOXES: 60 TERM OF SALE:D.A.P (At TNLC Ware House Maasdijk Holanda) VESSEL: MAERSK BOGOR 508N BOOKING 250427811 PROF-099 10/03/2025 Tasa Euro/Dólar: 1,13385 11/04/2025</t>
  </si>
  <si>
    <t>TOTAL BOXES: 280 TERM OF SALE: F.O.B (SANTA MARTA-COLOMBIA) VESSEL: MAERSK BOGOR 508N BOOKING 250427713 PROF-096  06/03/2025</t>
  </si>
  <si>
    <t>TOTAL BOXES: 280 TERM OF SALE: F.O.B (SANTA MARTA-COLOMBIA) VESSEL: LOMBOK STRAIT AC25011 BOOKING SMR250018006 PROF-103 11/03/2025</t>
  </si>
  <si>
    <t>TOTAL BOXES: 280 TERM OF SALE: F.O.B (SANTA MARTA-COLOMBIA) VESSEL: ATLANTIC KLIPPER  AC25012 BOOKING SMR250018007 PROF-110 17/03/2025</t>
  </si>
  <si>
    <t>TOTAL BOXES: 280 TERM OF SALE: F.O.B (SANTA MARTA-COLOMBIA) VESSEL: JPO LIBRA 511N BOOKING 251077282 PROF-120 21/03/2025</t>
  </si>
  <si>
    <t xml:space="preserve">TOTAL BOXES 380 PIEZAS 2 TERM OF SALE CPT FREIGHT PREPAID Miami International Airport MIA - EIN 270798092 FDA. CI .CARIBBEAN EXOTICS SAS 1277565569_x000D_
</t>
  </si>
  <si>
    <t>TOTAL BOXES: 3920 TERM OF SALE: F.O.B (SANTA MARTA-COLOMBIA)  VESSEL: MAERSK BATUR 513N BOOKING  252019783 PROF-138 10/03/2025 FLO ID: 33197 (TFC).</t>
  </si>
  <si>
    <t>TOTAL BOXES: 1400 TERM OF SALE: F.O.B (SANTA MARTA-COLOMBIA) VESSEL: MAERSK BATUR 513N BOOKING 252019783 PROF-140 10/03/2025 FLO ID: 39949 PILZ  Tasa Euro/Dólar: 1,13675 14/04/2025</t>
  </si>
  <si>
    <t>NCM 08.10.90.10 - NCM 08.10.90.50 TOTAL BOXES 712 PIEZAS 89 TERM OF SALE- CPT.</t>
  </si>
  <si>
    <t>TOTAL BOXES 320 PIEZAS 2. TERM OF SALE CPT FREIGHT PREPAID AMSTERDAM. Airport Schiphol AMS. The exporter of the products covered by this document declares that,except where other wise cleary indicated,these products are of Colombian preferential origin.</t>
  </si>
  <si>
    <t>TOTAL BOXES: 320 TERM OF SALE:D.A.P (At TNLC Ware House Maasdijk Holanda) VESSEL: MAERSK BOGOR 508N BOOKING 250427811 PROF-099 06/03/2025 Tasa Euro/Dólar: 1,13675 14/04/2025</t>
  </si>
  <si>
    <t>HENAO MESA MARLENY DE JESUS</t>
  </si>
  <si>
    <t>HUMAGRO CALCIUM FOLIAR UCH X 4 LITROS</t>
  </si>
  <si>
    <t>ALVAREZ GOMEZ LEONARDO</t>
  </si>
  <si>
    <t>OSPINA CORTES SANTIAGO</t>
  </si>
  <si>
    <t>LOPEZ HINCAPIE OSCAR EDUARDO</t>
  </si>
  <si>
    <t>FRANCO BEDOYA JORGE IVAN</t>
  </si>
  <si>
    <t>SULPHUR GULUPA X 4 LITROS</t>
  </si>
  <si>
    <t>OCAMPO HENAO NORBERTO</t>
  </si>
  <si>
    <t>ARDILA ROMERO GERARDO AUGUSTO</t>
  </si>
  <si>
    <t>CUBIDES CASTILLO REYNEL</t>
  </si>
  <si>
    <t>MURCIA PACHON  EDGAR JHOVANNY</t>
  </si>
  <si>
    <t>VANEGAS SANCHEZ LEONEL</t>
  </si>
  <si>
    <t>CASTRO OSPINA LILIANA ROCIO</t>
  </si>
  <si>
    <t>ALZATE LONDOÑO JOSE ARLEY</t>
  </si>
  <si>
    <t>CUERVO CORTES ALBEIRO</t>
  </si>
  <si>
    <t>TOTAL BOXES 320 PIEZAS 2 TERM OF SALE FCA EL DORADO BOGOTA-COLOMBIA.</t>
  </si>
  <si>
    <t>PASSION FRUIT X1.7KG MONCO PRODUCE</t>
  </si>
  <si>
    <t xml:space="preserve">FLO ID 28919 Caribbean 27242 - FLO ID Starfruit TOTAL BOXES 274 PIEZAS 2. TERM OF SALE CPT FREIGHT PREPAID AMSTERDAM. Airport Schiphol AMS. The exporter of the products covered by this_x000D_
document declares that,except where other wise cleary indicated,these products are of Colombian preferential origin._x000D_
</t>
  </si>
  <si>
    <t>ANULACION DE FACTURA ELECTRONICA RCC-11475.</t>
  </si>
  <si>
    <t>TOTAL BOXES 768 PIEZAS 4 TERM OF SALE CPT FREIGHT PREPAID MONTREAL YUL Airport internacional Pierre Elliott Trudeau.</t>
  </si>
  <si>
    <t>PO 29991. TOTAL BOXES 180 PIEZAS 1 TERM OF SALE. CPT Miami International Airport MIA FREIGHT PREPAID EIN 814629938 FDA.CI.CARIBBEANEXOTICSSAS 12775655692.</t>
  </si>
  <si>
    <t>PO - TOTAL BOXES 470 PIEZAS 3 TERM OF SALE CPT EIN 263472679 FDA C.I._x000D_
CARIBBEANEXOTICSS.A.S.12775655692.FREIGHTPREPAIDMiami-International Airport MIA. PHYSALIS WITH LIDS *12 FREIGHT PRICE USD 2.69 AND *125 FREIGHT_x000D_
PRICE USD 2.69</t>
  </si>
  <si>
    <t>TOTAL BOXES: 280 TERM OF SALE:D.A.P (At TNLC Ware House Maasdijk Holanda) VESSEL: SEASPAN CALICANTO 511N BOOKING 251077185 PROF-115 19/03/2025 Tasa Euro/Dólar: 1,13280 16/04/2025</t>
  </si>
  <si>
    <t>TOTAL BOXES: 280 TERM OF SALE:D.A.P (At TNLC Ware House Maasdijk Holanda) VESSEL: MAERSK BENGUELA 511N BOOKING 249681879 PROF-125  27/03/2025 Tasa Euro/Dólar: 1,13280 16/04/2025</t>
  </si>
  <si>
    <t xml:space="preserve">202 KG ARCHIVO (PAPEL DE OFICINA), 284,2 KG CARTON, 62 KG KORES, 64,6 KG CHATARRA_x000D_
</t>
  </si>
  <si>
    <t>FLO-ID 28919 CARIBBEAN FLO-ID 33197 TFC HOLLAND BV. TOTAL BOXES 3000 PIEZAS 12. TERM OF SALE CPT FREIGHT PREPAID AMSTERDAM. Airport Schiphol AMS. The exporter of the products covered by this_x000D_
document declares that,except where other wise cleary indicated,these products are of Colombian preferential origin.</t>
  </si>
  <si>
    <t>TOTAL BOXES 640 PIEZAS 4 CPT FREIGHT PREPAID-Charles-de-Gualle-Airport CDG Paris Franc</t>
  </si>
  <si>
    <t>TOTAL BOXES 304 PIEZAS  25 PIECES TERM OF SALE FCA EL DORADO BOGOTA-COLOMBIA</t>
  </si>
  <si>
    <t>SE REVERSA LA CNE-2252 EL CLIENTE INDICA QUE DEBE SER APLICADA A LA FACTURA CORRECTA.</t>
  </si>
  <si>
    <t>SE REVERSA CNE-2130 EL CLIENTE NUNCA SE DESCONTO ESTA NOTA CREDITO AUTORIZA EL AREA COMERCIAL.</t>
  </si>
  <si>
    <t>QUALITY PROBLEMS</t>
  </si>
  <si>
    <t>TOTAL BOXES: 280 TERM OF SALE:D.A.P (At TNLC Ware House Maasdijk Holanda) VESSEL: SEASPAN CALICANTO 503N BOOKING 249479381 PROF-043 30/01/2025 Tasa Euro/Dólar: 1,13280 17/04/2025</t>
  </si>
  <si>
    <t>TOTAL BOXES 320 PIEZAS 2 TERM OF SALE CPT FREIGHT PREPAID. Airport International Zúrich ZRH Suiza Wollerau, Suiza. EURO DOLAR 1.13505</t>
  </si>
  <si>
    <t>FLO ID 28919 Caribbean 27242 - FLO ID Starfruit TOTAL BOXES 68 PIEZAS 1 TERM OF SALES CPT FREIGHT PREPAID-Liège-Bierset LGG.The exporter of_x000D_
theproducts covered by this document declares that,except where other wise cleary indicated,these products are of Colombianpreferential origin.</t>
  </si>
  <si>
    <t>ATEHORTUA HINCAPIE  CARLOS AREIZON</t>
  </si>
  <si>
    <t xml:space="preserve">PROGRAMA FERTICAREX_x000D_
</t>
  </si>
  <si>
    <t>LOPEZ BUSTAMANTE FERNANDO ARBEY</t>
  </si>
  <si>
    <t>ACEVEDO LOPEZ  JULIAN ALONSO</t>
  </si>
  <si>
    <t>RIVERA CASTRILLON CESAR DE JESUS</t>
  </si>
  <si>
    <t>SALAZAR RIVERA JOHON FREDY</t>
  </si>
  <si>
    <t>CARVAJAL MARIN LUIS ANGEL</t>
  </si>
  <si>
    <t>MUÑOZ VALLE LUIS EDUARDO</t>
  </si>
  <si>
    <t>RESTREPO SANCHEZ MANUELA</t>
  </si>
  <si>
    <t>SANCHEZ CARDONA OMAIRA CECILIA</t>
  </si>
  <si>
    <t>RESTREPO VARGAS LUIS FERNANDO</t>
  </si>
  <si>
    <t>PEREZ URIBE GERARDO ANTONIO</t>
  </si>
  <si>
    <t>TOTAL BOXES: 280 TERM OF SALE: F.O.B (CARTAGENA -COLOMBIA) VESSEL: ISTANBUL EXPRESS 5208N BOOKING 250897301 PROF-141 14/04/2025</t>
  </si>
  <si>
    <t>TOTAL BOXES: 60 TERM OF SALE: F.O.B (CARTAGENA -COLOMBIA) VESSEL: ISTANBUL EXPRESS 5208N BOOKING 250897301 PROF-143 14/04/2025</t>
  </si>
  <si>
    <t>TOTAL BOXES: 320 TERM OF SALE:D.A.P (At TNLC Ware House Maasdijk Holanda) VESSEL: ISTANBUL EXPRESS 5208N BOOKING 250897301 PROF-142 14/04/2025  GGN4063061927996 320 BOXES OF PASSION FRUIT     Tasa Euro/Dólar: 1,149 21/04/2025</t>
  </si>
  <si>
    <t>TOTAL BOXES: 280 VESSEL: ISTANBUL EXPRESS 5208N TERM OF SALE:D.A.P (At TNLC Ware House Maasdijk Holanda) BOOKING 250897301 PROF-142 14/04/2025 Tasa Euro/Dólar: 1,149 21/04/2025  FISCAL REPRESENTATIVE: TNLC The New Logistic Company Transportweg 49 2676 LM Maasdijk  EORI: NL800692548 B01</t>
  </si>
  <si>
    <t xml:space="preserve">TOTAL BOXES: 120 TERM OF SALE:D.A.P (At TNLC Ware House Maasdijk Holanda) VESSEL: ISTANBUL EXPRESS 5208N BOOKING 250897301 PROF-142 14/04/2025  Tasa Euro/Dólar: 1,149 21/04/2025    </t>
  </si>
  <si>
    <t>TOTAL BOXES: 160 TERM OF SALE:D.A.P (At TNLC Ware House Maasdijk Holanda) VESSEL: ISTANBUL EXPRESS 5208N BOOKING 250897301 PROF-142 148/04/2025 _x000D_
GGN4069453059719 23 BOXES OF PHYSALIS _x000D_
GGN4050373885946 35 BOXES OF PHYSALIS. Tasa Euro/Dólar: 1,149 21/04/2025</t>
  </si>
  <si>
    <t>TOTAL BOXES: 140 TERM OF SALE:D.A.P (At TNLC Ware House Maasdijk Holanda) VESSEL: ISTANBUL EXPRESS 5208N BOOKING 250897301 PROF-142 14/04/2025 GGN4063061927996 140 BOXES OF PASSION FRUIT.    Tasa Euro/Dólar: 1,149 21/04/2025</t>
  </si>
  <si>
    <t>TOTAL BOXES: 380 TERM OF SALE:D.A.P (At TNLC Ware House Maasdijk Holanda) VESSEL: ISTANBUL EXPRESS 5208N   Tasa Euro/Dólar: 1,149 21/04/2025 PO 4600069055</t>
  </si>
  <si>
    <t>TOTAL BOXES: 300 VESSEL: ISTANBUL EXPRESS 5208N TERM OF SALE:D.A.P (At TNLC Ware House Maasdijk Holanda) BOOKING 250897301 PROF-142 14/04/2025 Tasa Euro/Dólar: 1,149 21/04/2025</t>
  </si>
  <si>
    <t>TOTAL BOXES 170 PIEZAS 1 TERM OF SALE CPT FREIGHT PREPAID Miami International Airport MIA - EIN 270798092 FDA. CI .CARIBBEAN EXOTICS SAS 1277565569</t>
  </si>
  <si>
    <t>TOTAL BOXES: 5040 TERM OF SALE: F.O.B (SANTA MARTA-COLOMBIA) VESSEL:MAERSK BATAM 514N BOOKING 252404217 PROF-144 15/04/2025 FLO ID: 33197 (TFC)</t>
  </si>
  <si>
    <t>TOTAL BOXES: 120 TERM OF SALE:D.A.P (At TNLC Ware House Maasdijk Holanda) VESSEL:MAERSK BATAM 514N BOOKING 252404217 PROF-142 15/04/2025  Tasa Euro/Dólar: 1,149 21/04/2025</t>
  </si>
  <si>
    <t>TOTAL BOXES: 5600 TERM OF SALE: F.O.B (SANTA MARTA-COLOMBIA) VESSEL:MAERSK BATAM 514N FLO ID: 33197 (TFC). BOOKING 252291229 PROF-146 15/04/2025</t>
  </si>
  <si>
    <t>TOTAL BOXES 650 PIEZAS 4 CPT FREIGHT PREPAID-Charles-de-Gualle-Airport CDG Paris Francia.</t>
  </si>
  <si>
    <t>TOTAL BOXES: 250 TERM OF SALE: F.O.B (SANTA MARTA-COLOMBIA) VESSEL:MAERSK BATAM 514N BOOKING 252291229 PROF-147 16/04/2025  FLO ID: 33197 (TFC).</t>
  </si>
  <si>
    <t>TOTAL BOXES: 1400 TERM OF SALE: F.O.B (SANTA MARTA-COLOMBIA) VESSEL:MAERSK BATAM 514N BOOKING 252404305 PROF-148 16/04/2025 FLO ID: 39949 PILZ Tasa Euro/Dólar: 1,149 21/04/2025</t>
  </si>
  <si>
    <t>TOTAL BOXES: 280 TERM OF SALE: F.O.B (SANTA MARTA-COLOMBIA) VESSEL:MAERSK BATAM 514N BOOKING 252404305 PROF-149 16/04/2025.</t>
  </si>
  <si>
    <t>TOTAL BOXES: 121 TERM OF SALE:D.A.P (At TNLC Ware House Maasdijk Holanda) VESSEL:MAERSK BATAM 514N BOOKING 252404305 PROF-150 16/04/2025 Tasa Euro/Dólar: 1,149 21/04/2025</t>
  </si>
  <si>
    <t>TOTAL BOXES: 560 TERM OF SALE:D.A.P (At TNLC Ware House Maasdijk Holanda) VESSEL:MAERSK BATAM 514N BOOKING 252404305 PROF-150 16/04/2025 FLO ID: 45111 (INTI HARVEST) Tasa Euro/Dólar: 1,149 21/04/2025</t>
  </si>
  <si>
    <t>TOTAL BOXES: 300 TERM OF SALE:D.A.P (At TNLC Ware House Maasdijk Holanda) VESSEL:MAERSK BATAM 514N BOOKING 252404305 PROF-150 16/04/2025 Tasa Euro/Dólar: 1,149 21/04/2025</t>
  </si>
  <si>
    <t>TOTAL BOXES: 120 TERM OF SALE:D.A.P (At TNLC Ware House Maasdijk Holanda) VESSEL:MAERSK BATAM 514N  Tasa Euro/Dólar: 1,149 21/04/2025</t>
  </si>
  <si>
    <t>FLO-ID 28919 CARIBBEAN FLO-ID 33197 TFC HOLLAND BV. TOTAL BOXES 2000 PIEZAS 8. TERM OF SALE CPT FREIGHT PREPAID AMSTERDAM.</t>
  </si>
  <si>
    <t>FLO-ID 28919 CARIBBEAN FLO-ID 33197 TFC HOLLAND BV. TOTAL BOXES 1000 PIEZAS 4. TERM OF SALE CPT FREIGHT PREPAID AMSTERDAM.</t>
  </si>
  <si>
    <t>ANULACION DE FACTURA ELECTRONICA</t>
  </si>
  <si>
    <t>CIRO MORALES FRANK DAVID</t>
  </si>
  <si>
    <t>ATEHORTUA CAÑAS RUBEN DARIO</t>
  </si>
  <si>
    <t>CARVAJAL ALZATE HENRY ALONSO</t>
  </si>
  <si>
    <t>CARVAJAL ALZATE JULIO CESAR</t>
  </si>
  <si>
    <t>TOTAL BOXES 239 PIEZAS 2 TERM OF SALE CPT Dubai International Airport DXB Dubai UAE.</t>
  </si>
  <si>
    <t>TOTAL BOXES: 4730 TERM OF SALE: F.O.B (SANTA MARTA-COLOMBIA) VESSEL:ATLANTIC KLIPPER AC25017 FLO ID: 33197 (TFC). BOOKING SMR250018010</t>
  </si>
  <si>
    <t xml:space="preserve">BABY MANGO NACIONAL                     </t>
  </si>
  <si>
    <t>TOTAL BOXES 191 PIEZAS 2 TERM OF SALE CPT FREIGHT PREPAID TORONTO YYZ Toronto Pearson International Airport Canada</t>
  </si>
  <si>
    <t>IMPORTER ERROR INVOICE CANCELLATION.</t>
  </si>
  <si>
    <t>IMPORTER ERROR INVOICE CANCELLATION</t>
  </si>
  <si>
    <t xml:space="preserve">TOTAL BOXES 320 TERM OF SALE D.A.P At TNLC Ware House Maasdijk Holanda VESSEL SEASPAN CALICANTO 503N BOOKING 249523255 PROF-046 30 01 2025 Tasa Euro/Dólar: 1,147 22/04/2025 PO4600068455  _x000D_
</t>
  </si>
  <si>
    <t>TOTAL BOXES 576 TERM OF SALE D.A.P At TNLC Ware House Maasdijk Holanda VESSEL SEASPAN CALICANTO 503N BOOKING 249479381 PROF-043 30 01 2025 Tasa Euro/Dólar: 1,147 22/04/2025 PO4600068457</t>
  </si>
  <si>
    <t>TOTAL BOXES 756 TERM OF SALE D.A.P At TNLC Ware House Maasdijk Holanda VESSEL MAERSK NEWBURY 504N BOOKING 249616586 PROF-054 07 02 2025 Tasa Euro/Dólar: 1,147 22/04/2025 PO4600068459</t>
  </si>
  <si>
    <t>TOTAL BOXES 896 TERM OF SALE D.A.P At TNLC Ware House Maasdijk Holanda VESSEL MAERSK BATAM 505N BOOKING 249682404 PROF-064 13 02 2025 Tasa Euro/Dólar: 1,147 22/04/2025 PO4600068565</t>
  </si>
  <si>
    <t>TOTAL BOXES 1152 VESSEL CS QUALITY AC25008 TERM OF SALE D.A.P At TNLC Ware House Maasdijk Holanda BOOKING SMR250018001 PROF-072 18 02 2025 Tasa Euro/Dólar: 1,147 22/04/2025 PO4600068768</t>
  </si>
  <si>
    <t>TOTAL BOXES: 560 TERM OF SALE:D.A.P (At TNLC Ware House Maasdijk Holanda) VESSEL: MAERSK BULAN 509N BOOKING 250897231 PROF-108 14/03/2025 Tasa Euro/Dólar: 1,147 22/04/2025</t>
  </si>
  <si>
    <t>TOTAL BOXES: 328 TERM OF SALE:D.A.P (At TNLC Ware House Maasdijk Holanda) VESSEL: MAERSK BULAN 509N BOOKING 250897231 PROF-108 14/03/2025  Tasa Euro/Dólar: 1,147 22/04/2025</t>
  </si>
  <si>
    <t>TOTAL BOXES: 280 TERM OF SALE:D.A.P (At TNLC Ware House Maasdijk Holanda) VESSEL: SEASPAN CALICANTO 503N  BOOKING 249479381 PROF-043 30/01/2025 Tasa Euro/Dólar: 1,147 22/04/2025</t>
  </si>
  <si>
    <t>TOTAL BOXES: 280 VESSEL: MAERSK BATAM 505N TERM OF SALE:D.A.P (At TNLC Ware House Maasdijk Holanda) BOOKING 249682068 PROF-067 13/02/2025 Tasa Euro/Dólar: 1,147 22/04/2025</t>
  </si>
  <si>
    <t>TOTAL BOXES 1040 PIEZAS 5 CPT FREIGHT PREPAID-Charles-de-Gualle-Airport CDG Paris Francia.</t>
  </si>
  <si>
    <t>TOTAL BOXES: 280 TERM OF SALE:D.A.P (At TNLC Ware House Maasdijk Holanda) BOOKING SMR250018010 PROF-151 22/04/2025 Tasa Euro/Dólar: 1,135 24/04/2025 FISCAL REPRESENTATIVE: TNLC The New Logistic Company Transportweg 49 2676 LM Maasdijk  EORI: NL800692548 B01</t>
  </si>
  <si>
    <t>TOTAL BOXES: 560 TERM OF SALE:D.A.P (At TNLC Ware House Maasdijk Holanda) VESSEL:  MAERSK BOGOR 508N BOOKING 250427811 PROF-099 06/03/2025  Tasa Euro/Dólar: 1,135 24/04/2025</t>
  </si>
  <si>
    <t>TOTAL BOXES: 280 TERM OF SALE:D.A.P (At TNLC Ware House Maasdijk Holanda) VESSEL:  MAERSK BATAM 505N BOOKING 249682068 PROF-067 Tasa Euro/Dólar: 1,135 24/04/2025</t>
  </si>
  <si>
    <t>TOTAL BOXES: 560 TERM OF SALE:D.A.P (At TNLC Ware House Maasdijk Holanda) VESSEL:  SEASPAN CALICANTO 511N BOOKING 251077185 PROF-115 19/03/2025 Tasa Euro/Dólar: 1,135 24/04/2025</t>
  </si>
  <si>
    <t xml:space="preserve">289 KG CARTON, 20 KG CHATARRA_x000D_
</t>
  </si>
  <si>
    <t>TOTAL BOXES: 2140 TERM OF SALE:  C.F.R ( Southampton) VESSEL: MAERSK NEW DELHI 516N BOOKING 252468193</t>
  </si>
  <si>
    <t>TOTAL BOXES: 2020 TERM OF SALE:  C.F.R ( Southampton) VESSEL: MAERSK NEW DELHI 516N   PHYSALIS X 12 X 100 USD 8,50 CFR PASSION FRUIT X2KG USD 10,15 CFR  PASSION FRUIT X1,4KG USD 7,62 CFR PASSION FRUIT X1,5KG USD 7,61 CFR</t>
  </si>
  <si>
    <t>OCAMPO GIRALDO HELEN DAHIANA</t>
  </si>
  <si>
    <t xml:space="preserve">TOTAL BOXES 434 PIEZAS 3 CPT FREIGHT PREPAID-Charles-de-Gualle-Airport CDG Paris Francia. The exporter_x000D_
of the products covered by this document declares that,except where other wise cleary indicated,these products are of Colombian preferential origin._x000D_
</t>
  </si>
  <si>
    <t xml:space="preserve">PO - TOTAL BOXES 500 PIEZAS 3 TERM OF SALE CPT EIN 263472679 FDA C.I.CARIBBEANEXOTICSS.A.S.12775655692.FREIGHTPREPAIDMiami-International_x000D_
Airport MIA. PHYSALIS WITH LIDS *12 FREIGHT PRICE USD 2.67 AND *125 FREIGHTPRICE USD 2.67_x000D_
</t>
  </si>
  <si>
    <t>TOTAL BOXES: 280 TERM OF SALE: F.O.B (SANTA MARTA-COLOMBIA) VESSEL: MAERSK BAYETE 515N BOOKING 252468608</t>
  </si>
  <si>
    <t>TOTAL BOXES: 560 TERM OF SALE:D.A.P (At TNLC Ware House Maasdijk Holanda) VESSEL: MAERSK BAYETE 515N  BOOKING 252468608   Tasa Euro/Dólar: 1,137 25/04/2025</t>
  </si>
  <si>
    <t xml:space="preserve">FLO ID 28919 Caribbean 27242 - FLO ID Starfruit TOTAL BOXES 146 PIEZAS 1 TERM OF SALES CPT FREIGHT PREPAID-Liège-Bierset LGG.The exporter_x000D_
of the products covered by this document declares that,except where other wise cleary indicated,these products are of Colombian preferential origin._x000D_
</t>
  </si>
  <si>
    <t>VENTA RECICLAGE</t>
  </si>
  <si>
    <t>FLO-ID 28919 CARIBBEAN FLO-ID 33197 TFC HOLLAND BV. TOTAL BOXES 3250 PIEZAS 13. TERM OF SALE CPT FREIGHT PREPAID AMSTERDAM.</t>
  </si>
  <si>
    <t>PHYSALIS X 12 X 150 GR DES TFC MU</t>
  </si>
  <si>
    <t>PO: JB539102 TOTAL BOXES 480 PIEZAS 3 TERM OF SALE CPT FREIGHT PREPAID TORONTO YYZ Toronto Pearson International Airport- Canada.</t>
  </si>
  <si>
    <t>ANULACION DE FACTURA ELECTRONICA PRIME FAIRTRADE.</t>
  </si>
  <si>
    <t xml:space="preserve">TOTAL BOXES 339 PIEZAS 2 TERM OF SALE CPT FREIGHT PREPAID Liège-Bierset LGG. The exporterof the_x000D_
products covered by this document declares that,except where other wise cleary indicated,these products are of Colombian preferential origin._x000D_
</t>
  </si>
  <si>
    <t>TOTAL BOXES 251 PIEZAS 3 CPT FREIGHT PREPAID-Charles-de-Gualle-Airport CDG Paris Francia</t>
  </si>
  <si>
    <t>TOTAL BOXES 1041 PIEZAS 7 TERM OF SALE CPT FREIGHT PREPAID. Airport International Zúrich ZRH Suiza Wollerau, Suiza. EURO DOLAR 1.13685</t>
  </si>
  <si>
    <t>PURPLE PASSION FRUIT X 2K NUNDINOR</t>
  </si>
  <si>
    <t>TOTAL BOXES 484  TERM OF SALE FCA EL DORADO BOGOTA-COLOMBIA</t>
  </si>
  <si>
    <t>PHYSALIS  12 X 100 MONCO PRODUCE</t>
  </si>
  <si>
    <t>TOTAL BOXES: 560 TERM OF SALE:D.A.P (At TNLC Ware House Maasdijk Holanda)  VESSEL: MAERSK BAYETE 515N BOOKING 252468608 PROF-154 25/04/2025  Tasa Euro/Dólar: 1,136 28/04/2025 FLO ID: 45111 (INTI HARVEST)</t>
  </si>
  <si>
    <t>TOTAL BOXES: 120 TERM OF SALE:D.A.P (At TNLC Ware House Maasdijk Holanda) VESSEL: MAERSK BAYETE 515N BOOKING 252468608 PROF-154 25/04/2025   Tasa Euro/Dólar: 1,136 28/04/2025</t>
  </si>
  <si>
    <t>TOTAL BOXES: 120 TERM OF SALE:D.A.P (At TNLC Ware House Maasdijk Holanda) VESSEL: MAERSK BAYETE 515N BOOKING 252468608 PROF-154 25/04/2025  Tasa Euro/Dólar: 1,136 28/04/2025</t>
  </si>
  <si>
    <t>TOTAL BOXES: 3820 TERM OF SALE: F.O.B (SANTA MARTA-COLOMBIA) VESSEL: CS QUALITY AC25018 BOOKING SMR250018011 FLO ID: 33197 (TFC).</t>
  </si>
  <si>
    <t>TOTAL BOXES 299 PIEZAS 2 TERM OF SALE CPT LONDRES FREGHT PREPARAID London Heatrow Airport LHR. THE EXPORTER OF THE PRODUCTS_x000D_
COVEREDBYTHIS DOCUMENT DECLARES THAT, EXCEPT WHERE OTHERWISE CLEARLY INDICATED, THESE PRODUCTS ARE OF COLOMBIAN PREFERENTIAL ORIGIN.</t>
  </si>
  <si>
    <t>YELLOW DRAGON FRUIT X 2.5 KG FRESH4U</t>
  </si>
  <si>
    <t>TOTAL BOXES: 560 VESSEL: MAERSK BENGUELA 511N TERM OF SALE:D.A.P (At TNLC Ware House Maasdijk Holanda) BOOKING 250430229 PROF-127 27/03/2025 Tasa Euro/Dólar: 1,137 29/04/2025</t>
  </si>
  <si>
    <t>TOTAL BOXES: 328 TERM OF SALE:D.A.P (At TNLC Ware House Maasdijk Holanda) VESSEL: JPO LIBRA 511N BOOKING 251077249 PROF-118 21/03/2025  Tasa Euro/Dólar: 1,137 29/04/2025</t>
  </si>
  <si>
    <t>CANCELLATION OF ELECTRONIC INVOICES.</t>
  </si>
  <si>
    <t>TOTAL BOXES 280 TERM OF SALE D.A.P At TNLC Ware House Maasdijk Holanda BOOKING SMR250018010 PROF-151 22 04 2025 Tasa Euro Dólar_x000D_
1,137 29 04 202 FISCAL REPRESENTATIVE TNLC The New Logistic Company Transportweg 49 2676 LM Maasdijk EORI NL800692548 B01</t>
  </si>
  <si>
    <t>TOTAL BOXES: 600 TERM OF SALE:D.A.P (At TNLC Ware House Maasdijk Holanda) VESSEL: MAERSK BATAM 505N BOOKING 249682404 PROF-064 13/02/2025  Tasa Euro/Dólar: 1,137 29/04/2025</t>
  </si>
  <si>
    <t>TOTAL BOXES: 280 TERM OF SALE:D.A.P (At TNLC Ware House Maasdijk Holanda) VESSEL: MAERSK BAYETE 506N BOOKING 249984337 PROF-077 20/02/2025  Tasa Euro/Dólar: 1,137 29/04/2025</t>
  </si>
  <si>
    <t>TOTAL BOXES: 280 TERM OF SALE:D.A.P (At TNLC Ware House Maasdijk Holanda) VESSEL: MAERSK BOGOR 508N BOOKING 250427811 PROF-099 06/03/2025   Tasa Euro/Dólar: 1,137 29/04/2025</t>
  </si>
  <si>
    <t>TOTAL BOXES: 840 TERM OF SALE:D.A.P (At TNLC Ware House Maasdijk Holanda) VESSEL: SEASPAN CALICANTO 511N BOOKING 251077185 PROF-115 19/03/2025 Tasa Euro/Dólar: 1,137 29/04/2025 PO20390</t>
  </si>
  <si>
    <t>TOTAL BOXES: 1160 TERM OF SALE:D.A.P (At TNLC Ware House Maasdijk Holanda) VESSEL: MAERSK BENGUELA 511N BOOKING 249681879 PROF-125 27/03/2025 Tasa Euro/Dólar: 1,137 29/04/2025 PO20588 PO20590</t>
  </si>
  <si>
    <t>TOTAL BOXES: 560 TERM OF SALE:D.A.P (At TNLC Ware House Maasdijk Holanda) VESSEL: MAERSK BINTAN 512N BOOKING 252019748 PROF-137  04/04/2025 Tasa Euro/Dólar: 1,137 29/04/2025 PO20864</t>
  </si>
  <si>
    <t>TOTAL BOXES 480 PIEZAS 60 TERM OF SALE CPT FREIGHT PREPAID MONTREAL YUL Airport internacional Pierre Elliott Trudeau.</t>
  </si>
  <si>
    <t>PASSION FRUIT X1.4 COURCHENSE LAROUSE</t>
  </si>
  <si>
    <t>TOTAL BOXES 320 PIEZAS 80 TERM OF SALE CPT FREIGHT PREPAID MONTREAL YUL Airport internacional Pierre Elliott Trudeau.</t>
  </si>
  <si>
    <t>TABARES RAMIREZ DANIEL ALEJANDRO</t>
  </si>
  <si>
    <t>GOMEZ NOREÑA CARLOS MARIO</t>
  </si>
  <si>
    <t>CARBONO MAG TOMATE X 20 LITROS</t>
  </si>
  <si>
    <t>TOTAL BOXES: 180 TERM OF SALE:D.A.P (At TNLC Ware House Maasdijk Holanda) VESSEL: SONGA PUMA 517N BOOKING 252019801 PROF-156 28/04/2025   Tasa Euro/Dólar: 1,136 30/04/2025</t>
  </si>
  <si>
    <t>SOTELO SOTELO JOHN SEBASTIAN</t>
  </si>
  <si>
    <t>TOTAL BOXES: 1560 TERM OF SALE:  C.F.R ( Southampton) VESSEL: SONGA PUMA 517N BOOKING  252019801</t>
  </si>
  <si>
    <t>#PO: 5364_x000D_
PO - TOTAL BOXES 510 PIEZAS 3 TERM OF SALE CPT EIN 263472679 FDA_x000D_
C.I.CARIBBEANEXOTICSS.A.S.12775655692.FREIGHTPREPAIDMiami-InternationalAirport MIA. PHYSALIS WITH LIDS *12 FREIGHT PRICE USD 2.67 AND *125_x000D_
FREIGHTPRICE USD 2.67</t>
  </si>
  <si>
    <t>BARRETO ROA HECTOR FABIAN</t>
  </si>
  <si>
    <t>ROA  NELSON ENRIQUE</t>
  </si>
  <si>
    <t>BAUTISTA SOLER AURELIO</t>
  </si>
  <si>
    <t>FRUZAPATA S.A.S</t>
  </si>
  <si>
    <t>MARIN VARGAS ALVARO DE JESUS</t>
  </si>
  <si>
    <t>AGUDELO MONSALVE  JOSE ALBEIRO</t>
  </si>
  <si>
    <t>LOPEZ MORALES CLAUDIA YANETH</t>
  </si>
  <si>
    <t>NARANJO VALENCIA OSCAR MAURICIO</t>
  </si>
  <si>
    <t>GALLEGO GALLEGO YESICA CRISTINA</t>
  </si>
  <si>
    <t>LOPEZ MARTINEZ JESUS ORLANDO</t>
  </si>
  <si>
    <t>TOTAL BOXES: 60  TERM OF SALE:D.A.P (At TNLC Ware House Maasdijk Holanda) VESSEL: MAERSK BULAN 509N BOOKING 250897231 PROF-108 7/04/2025 Tasa Euro/Dólar: 1,136 30/04/2025</t>
  </si>
  <si>
    <t>TOTAL BOXES: 2300 TERM OF SALE:  C.F.R ( Southampton) VESSEL: SONGA PUMA 517N BOOKING 252019801 PHYSALIS X 12 X 100 USD 8,50 CFR OCF IMPORTS PASSION FRUIT X2KG USD 10,15 CFR OCF IMPORTS PASSION FRUIT X1,4KG USD 7,62 CFR OCF IMPORTS PASSION FRUIT X1,5KG USD 7,61 CFR OCF IMPORTS</t>
  </si>
  <si>
    <t>TOTAL BOXES 259 PIEZAS 2 TERM OF SALE CPT FREIGHT PREPAID TORONTO YYZ Toronto Pearson International Airport Canada</t>
  </si>
  <si>
    <t>BABY BANANA  3 KG TOMATO</t>
  </si>
  <si>
    <t>BABY MANGO X2KG TOMATO</t>
  </si>
  <si>
    <t>MANRIQUE BUITRAGO ANDRES</t>
  </si>
  <si>
    <t>DUQUE TORRES JENNY ALEJANDRA</t>
  </si>
  <si>
    <t>MONTOYA DUQUE JUAN PABLO</t>
  </si>
  <si>
    <t>PEREZ LOPERA BIBIANA</t>
  </si>
  <si>
    <t>COLOMBIAN TROPIC SAS</t>
  </si>
  <si>
    <t>202505</t>
  </si>
  <si>
    <t>FLO ID 28919 Caribbean 27242 - FLO ID Starfruit TOTAL BOXES 135 PIEZAS 1 TERM OF SALES CPT FREIGHT PREPAID-Liège-Bierset LGG.The exporterof the_x000D_
products covered by this document declares that,except where other wise cleary indicated,these products are of Colombian preferential origin.</t>
  </si>
  <si>
    <t>TOTAL BOXES 152 PIEZAS 1 TERM OF SALE CPT LONDRES FREGHT PREPARAID London Heatrow Airport LHR. THE EXPORTER OF THE PRODUCTS COVERED_x000D_
BYTHIS DOCUMENT DECLARES THAT, EXCEPT WHERE OTHERWISE CLEARLY INDICATED, THESE PRODUCTS ARE OF COLOMBIAN PREFERENTIAL ORIGIN</t>
  </si>
  <si>
    <t>PHYSALIS  12 X 100 DOLE</t>
  </si>
  <si>
    <t>TOTAL BOXES: 280 TERM OF SALE: F.O.B (SANTA MARTA-COLOMBIA) VESSEL: SONGA PUMA 517N BOOKING 252019827</t>
  </si>
  <si>
    <t>TOTAL BOXES: 1120 TERM OF SALE: F.O.B (SANTA MARTA-COLOMBIA) VESSEL: SONGA PUMA 517N BOOKING 252019827 FLO ID: 39949 PILZ Tasa Euro/Dólar: 1,1281 02/05/2025</t>
  </si>
  <si>
    <t>TOTAL BOXES 160 PIEZAS 1 TERM OF SALE CPT FREIGHT PREPAID King Abdulaziz International Airport, Jeddah Arabia Saudí. JED VAT 31014788290003.</t>
  </si>
  <si>
    <t>TOTAL BOXES 425 PIEZAS 3 CPT FREIGHT PREPAID-Charles-de-Gualle-Airport CDG Paris Francia</t>
  </si>
  <si>
    <t xml:space="preserve">TOTAL BOXES 609 PIEZAS 4 CPT FREIGHT PREPAID-Charles-de-Gualle-Airport CDG Paris Francia_x000D_
</t>
  </si>
  <si>
    <t>QUALITY PROBLEMS. MNBU 428044-9 RCC-10723</t>
  </si>
  <si>
    <t>QUALITY PROBLEMS 074-69403714 RCC-11042</t>
  </si>
  <si>
    <t>FLO-ID 28919 CARIBBEAN FLO-ID 33197 TFC HOLLAND BV. TOTAL BOXES 2250 PIEZAS 9. TERM OF SALE CPT FREIGHT PREPAID AMSTERDAM. Airport Schiphol AMS.</t>
  </si>
  <si>
    <t>QUALITY PROBLEMS FCC-5744</t>
  </si>
  <si>
    <t>QUALITY PROBLEMS. RCC-10589</t>
  </si>
  <si>
    <t>FLO-ID 28919 CARIBBEAN FLO-ID 33197 TFC HOLLAND BV. TOTAL BOXES 1394 PIEZAS 6. TERM OF SALE CPT FREIGHT PREPAID AMSTERDAM. Airport_x000D_
Schiphol AMS.</t>
  </si>
  <si>
    <t xml:space="preserve">233 KG CARTON, 60 KG KORES PLEGADIZA _x000D_
</t>
  </si>
  <si>
    <t>NCM 08.10.90.50 TOTAL BOXES 1000 PIEZAS 125 TERM OF SALE- CPT.</t>
  </si>
  <si>
    <t>QUALITY PROBLEMS RCC-11152.</t>
  </si>
  <si>
    <t>TOTAL BOXES: 560 TERM OF SALE:D.A.P (At TNLC Ware House Maasdijk Holanda) VESSEL: SONGA PUMA 517N BOOKING 252019827 PROF-158 02/05/2025  Tasa Euro/Dólar: 1,133 05/05/2025</t>
  </si>
  <si>
    <t>TOTAL BOXES: 240 TERM OF SALE:D.A.P (At TNLC Ware House Maasdijk Holanda) VESSEL: SONGA PUMA 517N BOOKING 252019827 PROF-158 02/05/2025  Tasa Euro/Dólar: 1,133 05/05/2025</t>
  </si>
  <si>
    <t>TOTAL BOXES: 120 TERM OF SALE:D.A.P (At TNLC Ware House Maasdijk Holanda) VESSEL: SONGA PUMA 517N BOOKING 252019827 PROF-158 02/05/2025 Tasa Euro/Dólar: 1,133 05/05/2025</t>
  </si>
  <si>
    <t>TOTAL BOXES: 120 TERM OF SALE:D.A.P (At TNLC Ware House Maasdijk Holanda) VESSEL: SONGA PUMA 517N BOOKING 252019827 PROF-158 02/05/2025</t>
  </si>
  <si>
    <t>TOTAL BOXES 210 PIEZAS 1 TERM OF SALE CPT FREIGHT PREPAID Miami International Airport MIA - EIN 270798092 FDA. CI .CARIBBEAN EXOTICS SAS 1277565569</t>
  </si>
  <si>
    <t>TOTAL BOXES: 560 TERM OF SALE:D.A.P (At TNLC Ware House Maasdijk Holanda) VESSEL: MAERSK BINTAN 512N BOOKING 251632631 PROF-134  03/04/2025 Tasa Euro/Dólar: 1,133 05/05/2025</t>
  </si>
  <si>
    <t>TOTAL BOXES: 560 TERM OF SALE:D.A.P (At TNLC Ware House Maasdijk Holanda) VESSEL: MAERSK BULAN 509N BOOKING 250897231 PROF-108 14/03/2025  Tasa Euro/Dólar: 1,133 05/05/2025</t>
  </si>
  <si>
    <t>TOTAL BOXES: 560 TERM OF SALE:D.A.P (At TNLC Ware House Maasdijk Holanda) VESSEL: SEASPAN CALICANTO 511N BOOKING 251077185 PROF-115 19/03/2025 Tasa Euro/Dólar: 1,133 05/05/2025</t>
  </si>
  <si>
    <t>TOTAL BOXES: 560 TERM OF SALE:D.A.P (At TNLC Ware House Maasdijk Holanda) VESSEL: MAERSK BENGUELA 511N BOOKING 249681879 PROF-125 27/03/2025   Tasa Euro/Dólar: 1,133 05/05/2025</t>
  </si>
  <si>
    <t>TOTAL BOXES: 560 TERM OF SALE:D.A.P (At TNLC Ware House Maasdijk Holanda) VESSEL: MAERSK BENGUELA 511N BOOKING 250430229 PROF-127 27/03/2025   Tasa Euro/Dólar: 1,133 05/05/2025</t>
  </si>
  <si>
    <t>TOTAL BOXES: 880 TERM OF SALE:D.A.P (At TNLC Ware House Maasdijk Holanda) VESSEL: MAERSK BINTAN 512N BOOKING   252019748 PROF-137 04/04/2025 Tasa Euro/Dólar: 1,133 05/05/2025</t>
  </si>
  <si>
    <t>TOTAL BOXES: 320 TERM OF SALE:D.A.P (At TNLC Ware House Maasdijk Holanda) VESSEL: BALTIC KLIPPER AC25014 BOOKING SMR250018009B PROF-130 31/03/2025  Tasa Euro/Dólar: 1,133 05/05/2025</t>
  </si>
  <si>
    <t>TOTAL BOXES: 280 TERM OF SALE:D.A.P (At TNLC Ware House Maasdijk Holanda) VESSEL: MAERSK BINTAN 512N BOOKING 251632631 PROF-134 03/04/2025 Tasa Euro/Dólar: 1,133 05/05/2025</t>
  </si>
  <si>
    <t>TOTAL BOXES: 280 TERM OF SALE: F.O.B (SANTA MARTA-COLOMBIA) VESSEL: BALTIC KLIPPER AC25014 BOOKING SMR250018009B PROF-129 31/03/2025</t>
  </si>
  <si>
    <t>TOTAL BOXES: 280 TERM OF SALE: F.O.B (SANTA MARTA-COLOMBIA) VESSEL: MAERSK BINTAN 512N BOOKING 251632631 PROF-132 03/04/2025</t>
  </si>
  <si>
    <t>TOTAL BOXES: 280 TERM OF SALE: F.O.B (SANTA MARTA-COLOMBIA) VESSEL: MAERSK BATUR 513N BOOKING  252019783 PROF-139 10/04/2025</t>
  </si>
  <si>
    <t>TOTAL BOXES 434 PIECES 3 TERM OF SALE FCA EL DORADO BOGOTA-COLOMBIA</t>
  </si>
  <si>
    <t>TOTAL BOXES: 3840 TERM OF SALE: F.O.B (SANTA MARTA-COLOMBIA) VESSEL: BALTIC KLIPPER AC25019 BOOKING SMR25001801 FLO ID: 33197 (TFC).</t>
  </si>
  <si>
    <t>PO  TOTAL BOXES 233 PIEZAS 2 TERM OF SALE CPT FREIGHT PREPAID TORONTO YYZ Toronto Pearson International Airport- Canada.</t>
  </si>
  <si>
    <t>TOTAL BOXES 320 PIEZAS 2 TERM OF SALE CPT FREIGHT PREPAID TORONTO YYZ Toronto Pearson International Airport Canada</t>
  </si>
  <si>
    <t>TOTAL BOXES: 328 TERM OF SALE:D.A.P (At TNLC Ware House Maasdijk Holanda) BOOKING SMR250018009B PROF-130 31/03/2025 Tasa Euro/Dólar: 1,134 06/05/2025</t>
  </si>
  <si>
    <t>TOTAL BOXES 455 PIEZAS 3 TERM OF SALE CPT FREIGHT PREPAID. Airport International Zúrich ZRH Suiza Wollerau, Suiza. EURO DOLAR 1.13425</t>
  </si>
  <si>
    <t>YELLOW PASSION FRUITX2.5 KG NUNDINOR</t>
  </si>
  <si>
    <t>YELLOW DRAGON FRUIT X 2.5 KG NUNDINOR</t>
  </si>
  <si>
    <t xml:space="preserve">340 KG CARTON, 40 KG KORES PLEGADIZA, 1 KG CHATARRA, 30 KG PASTA _x000D_
</t>
  </si>
  <si>
    <t xml:space="preserve">TOTAL BOXES 420 PIEZAS 2 TERM OF SALE CPT FREIGHT PREPAID Miami International Airport MIA - EIN 270798092 FDA. CI .CARIBBEAN EXOTICS SAS 1277565569_x000D_
</t>
  </si>
  <si>
    <t>QUALITY PROBLEMS-PRODUCT DESTRUCTION</t>
  </si>
  <si>
    <t xml:space="preserve">QUALITY PROBLEMS_x000D_
</t>
  </si>
  <si>
    <t>PO 5392 TOTAL BOXES 510 PIEZAS 3 TERM OF SALE CPT EIN 263472679_x000D_
FDA C.I. CARIBBEAN EXOTICS S.A.S.12775655692.FREIGHT PREPAID Miami-International Airport MIA. PHYSALIS WITH LIDS *12 FREIGHT PRICE USD 2.67 AND_x000D_
*125 FREIGHT PRICE USD 2.67</t>
  </si>
  <si>
    <t>TOTAL BOXES 630 PIEZAS 3 CPT FREIGHT PREPAID-Charles-de-Gualle-Airport CDG Paris Francia</t>
  </si>
  <si>
    <t>PHYSALIS X 12 X 100 JIRS</t>
  </si>
  <si>
    <t>TOTAL BOXES: 280 TERM OF SALE:D.A.P (At TNLC Ware House Maasdijk Holanda) VESSEL: MAERSK BATAM 505N BOOKING 249682068 PROF-067 17/02/2025 Tasa Euro/Dólar: 1,1277 08/05/2025</t>
  </si>
  <si>
    <t>TOTAL BOXES: 840 TERM OF SALE:D.A.P (At TNLC Ware House Maasdijk Holanda) VESSEL: MAERSK BOGOR 508N BOOKING 250427811 PROF-099 06/03/2025  Tasa Euro/Dólar: 1,1277 08/05/2025</t>
  </si>
  <si>
    <t xml:space="preserve">VENTA FRUTA NACIONAL_x000D_
</t>
  </si>
  <si>
    <t>SANCHEZ GOMEZ MARIA CRISTINA</t>
  </si>
  <si>
    <t>TOTAL BOXES: 280 TERM OF SALE:D.A.P (At TNLC Ware House Maasdijk Holanda) BALTIC KLIPPER AC25019 BOOKING SMR250018012 PROF-160  05/05/2025 Tasa Euro/Dólar: 1,1277 09/05/2025</t>
  </si>
  <si>
    <t>TOTAL BOXES: 60 TERM OF SALE:D.A.P (At TNLC Ware House Maasdijk Holanda) VESSEL: BALTIC KLIPPER AC25019 BOOKING SMR250018012 PROF-160 06/05/2025 Tasa Euro/Dólar: 1,1277 09/05/2025</t>
  </si>
  <si>
    <t>TOTAL BOXES: 240 TERM OF SALE:D.A.P (At TNLC Ware House Maasdijk Holanda)  VESSEL: BALTIC KLIPPER AC25019 PROF-160 06/05/2025 Tasa Euro/Dólar: 1,1277 09/05/2025</t>
  </si>
  <si>
    <t>PHYSALIS X 4KG FRESH SOLUTION MRT</t>
  </si>
  <si>
    <t>TOTAL BOXES 484 PIEZAS 3 TERM OF SALE CPT FREIGHT PREPAID. Airport International Zúrich ZRH Suiza Wollerau, Suiza. EURO DOLAR 1.12775</t>
  </si>
  <si>
    <t>FLO-ID 28919 CARIBBEAN FLO-ID 33197 TFC HOLLAND BV. TOTAL BOXES 1500 PIEZAS 6. TERM OF SALE CPT FREIGHT PREPAID AMSTERDAM.</t>
  </si>
  <si>
    <t>TOTAL BOXES: 280 TERM OF SALE: F.O.B (SANTA MARTA-COLOMBIA) VESSEL: MAERSK BOGOR 517N BOOKING 252468640</t>
  </si>
  <si>
    <t>TOTAL BOXES: 1120  TERM OF SALE: F.O.B (SANTA MARTA-COLOMBIA) VESSEL: MAERSK BOGOR 517N BOOKING 252468640 Tasa Euro/Dólar: 1,1277 09/05/2025</t>
  </si>
  <si>
    <t xml:space="preserve">TOTAL BOXES 342 PIEZAS 2 TERM OF SALE CPT Airport International Zúrich ZRH FREIGHT PREPAID EURO DOLAR 1.12775. PHYSALIS *12*100 FLO CPT EU_x000D_
11.10 PURPLE PASSION FRUIT X 2K CPT EU 15.90_x000D_
</t>
  </si>
  <si>
    <t>PASSION FRUIT X 2K HELFER</t>
  </si>
  <si>
    <t xml:space="preserve">TOTAL BOXES 190 PIEZAS 2 TERM OF SALE CPT FREIGHT PREPAID. Airport International Zúrich ZRH Suiza Wollerau, Suiza. EURO DOLAR 1.12775. The exporterof_x000D_
the products covered by this document declares that,except where other wise cleary indicated, these products are of Colombian preferential origin._x000D_
_x000D_
</t>
  </si>
  <si>
    <t>PHYSALIS  12 X 100 PETRACCA S.A</t>
  </si>
  <si>
    <t>ORANGEPASSION FRUIT X 2 KG PETRACCA S.A</t>
  </si>
  <si>
    <t>MANGOSTINO X2 KG PETRACCA S.A</t>
  </si>
  <si>
    <t>YELLOW PASSION FRUITX2.5 KG PETRACCA S.A</t>
  </si>
  <si>
    <t>BABY MANGO X2KG PETRACCA S.A</t>
  </si>
  <si>
    <t>TOTAL BOXES 180 PIEZAS 2 TERM OF SALE CPT Dubai International Airport DXB Dubai UAE.</t>
  </si>
  <si>
    <t>FLO-ID 28919 CARIBBEAN FLO-ID 33197 TFC HOLLAND BV. TOTAL BOXES 1500 PIEZAS 6. TERM OF SALE CPT FREIGHT PREPAID AMSTERDAM</t>
  </si>
  <si>
    <t>TOTAL BOXES 480 PIEZAS 3 TERM OF SALE CPT FREIGHT PREPAID AMSTERDAM EU DOL Tasa Euro/Dólar: 1,1277 09/05/2025 FP-004 04/04/2025  The exporter of the products covered_x000D_
bythisdocumentdeclares that, except where otherwise cleary indicated, these products are of Colombian preferential origin.</t>
  </si>
  <si>
    <t>PINEAPPLE GUAVA X 2KG AARTSEN</t>
  </si>
  <si>
    <t>FLO ID 28919 Caribbean 27242 - FLO ID Starfruit TOTAL BOXES 185 PIEZAS 1 TERM OF SALES CPT FREIGHT PREPAID-Liège-Bierset LGG.The exporterof_x000D_
theproducts covered by this document declares that,except where other wise cleary indicated,these products are of Colombian preferential origin.</t>
  </si>
  <si>
    <t>MANGO X 2 K STAR</t>
  </si>
  <si>
    <t>TOTAL BOXES 520 PIECES 2 TERM OF SALE FCA EL DORADO BOGOTA-COLOMBIA</t>
  </si>
  <si>
    <t>PASSION FRUIT X 1.2 KG MONCO PRODUCE</t>
  </si>
  <si>
    <t>CERQUERA VARGAS JOSE LIBARDO</t>
  </si>
  <si>
    <t>TOTAL BOXES: 120 TERM OF SALE:D.A.P (At TNLC Ware House Maasdijk Holanda) VESSEL: MAERSK BOGOR 517N BOOKING 252468640 PROF-161 09/05/2025 Tasa Euro/Dólar: 1,1268 12/05/2025</t>
  </si>
  <si>
    <t>PHYSALIS X 4 KG TFI MRT</t>
  </si>
  <si>
    <t>TOTAL BOXES 184 PIEZAS 2 CPT FREIGHT PREPAID-Charles-de-Gualle-Airport CDG Paris Francia. The_x000D_
exporter of the products covered by this document declares that,except where other wise cleary indicated,these products are of Colombian preferential origin.</t>
  </si>
  <si>
    <t>YELLOW DRAGON FRUIT X 9-10 NETA</t>
  </si>
  <si>
    <t>TOTAL BOXES: 60 TERM OF SALE:D.A.P (At TNLC Ware House Maasdijk Holanda) VESSEL: MAERSK BAYETE 515N PROF-154 Tasa Euro/Dólar: 1,1268 12/05/2025</t>
  </si>
  <si>
    <t>TOTAL BOXES: 240 TERM OF SALE:D.A.P (At TNLC Ware House Maasdijk Holanda) MAERSK BOGOR 517N BOOKING  252468640 PROF-161 09/05/2025  Tasa Euro/Dólar: 1,1268 12/05/2025</t>
  </si>
  <si>
    <t>TOTAL BOXES: 240 TERM OF SALE:D.A.P (At TNLC Ware House Maasdijk Holanda) VESSEL: MAERSK BAYETE 515N BOOKING 252468640 PROF-161 09/05/2025 Tasa Euro/Dólar: 1,1268 12/05/2025</t>
  </si>
  <si>
    <t>TOTAL BOXES: 560 VESSEL: MAERSK BINTAN 512N TERM OF SALE:D.A.P (At TNLC Ware House Maasdijk Holanda) BOOKING 251632631 PROF-134 03/04/2025  Tasa Euro/Dólar: 1,1268 12/05/2025</t>
  </si>
  <si>
    <t>FORERO AREVALO HILDEBRANDO</t>
  </si>
  <si>
    <t>PO TOTAL BOXES 170 PIEZAS 1 TERM OF SALE CPT FREIGHT PREPAID TORONTO YYZ Toronto Pearson International Airport- Canada.</t>
  </si>
  <si>
    <t>TOTAL BOXES 480 PIECES 3 TERM OF SALE FCA EL DORADO BOGOTA-COLOMBIA</t>
  </si>
  <si>
    <t>SAMPLES.</t>
  </si>
  <si>
    <t>INSPECTION COSTS.</t>
  </si>
  <si>
    <t>TOTAL BOXES 160 PIEZAS 1 TERM OF SALE CPT FREIGHT PREPAID TORONTO YYZ Toronto Pearson International Airport Canada</t>
  </si>
  <si>
    <t>YELLOW DRAGON FRUIT X 2.5 KG TOMATO KING</t>
  </si>
  <si>
    <t>TOTAL BOXES 630 PIEZAS 4 TERM OF SALE CPT FREIGHT PREPAID. Airport International Zúrich ZRH Suiza Wollerau, Suiza. EURO DOLAR 1.11625</t>
  </si>
  <si>
    <t>TOTAL BOXES 100 PIEZAS 1 TERM OF SALE CPT Airport International Zúrich ZRH FREIGHT PREPAID EURO DOLAR 1.12135. PHYSALIS *12*100 FLO CPT_x000D_
EU11.10</t>
  </si>
  <si>
    <t>TOTAL BOXES 242 PIEZAS 1 TERM OF SALE CPT Airport International Zúrich ZRH FREIGHT PREPAID EURO DOLAR 1.12135. _x000D_
PURPLE PASSION FRUIT X 2K CPT EU 15.90</t>
  </si>
  <si>
    <t>TOTAL BOXES: 1120 TERM OF SALE:D.A.P (At TNLC Ware House Maasdijk Holanda) VESSEL: MAERSK BULAN 509N BOOKING 250897231 PROF-108 14/03/2025  Tasa Euro/Dólar: 1,1162 14/05/2025 PO 20002</t>
  </si>
  <si>
    <t>TOTAL BOXES 320 PIEZAS 2. OF SALES CPT FREIGHT PREPAID-Liège-Bierset LGG. The_x000D_
exporter of the products covered by this document declares that,except where other wise cleary indicated,these products are of Colombian preferential origin.</t>
  </si>
  <si>
    <t>EXTRA COST HIGHER NUMBER OF BOXES SHIPPED.</t>
  </si>
  <si>
    <t>EXTRA COST.</t>
  </si>
  <si>
    <t>PHYSALIS PALLET DESTRUCTION X 12.</t>
  </si>
  <si>
    <t xml:space="preserve">cancellation of electronic invoice_x000D_
</t>
  </si>
  <si>
    <t>TOTAL BOXES: 280 TERM OF SALE:D.A.P (At TNLC Ware House Maasdijk Holanda) VESSEL: MAERSK BATAM 505N 249682068 PROF-067 13/02/2025 Tasa Euro/Dólar: 1,1162 14/05/2025</t>
  </si>
  <si>
    <t>TOTAL BOXES: 280 TERM OF SALE:D.A.P (At TNLC Ware House Maasdijk Holanda) VESSEL: JPO PISCES 507N BOOKING 250427606 PROF-091 28/02/2025 Tasa Euro/Dólar: 1,1162 14/05/2025</t>
  </si>
  <si>
    <t>TOTAL BOXES 510 PIEZAS 3 TERM OF SALE CPT FREIGHT PREPAID  (LAX) Los Angeles International Airport.</t>
  </si>
  <si>
    <t>CAPE GOSBERRY X12 GAT GLOBAL</t>
  </si>
  <si>
    <t xml:space="preserve">169 KG CARTON, 44 KG KORES PLEGADIZA, 13 KG PASTA  _x000D_
</t>
  </si>
  <si>
    <t>TOTAL BOXES 494 PIEZAS 3 TERM OF SALE CPT FREIGHT PREPAID MONTREAL YUL Airport internacional Pierre Elliott Trudeau.</t>
  </si>
  <si>
    <t>YELLOW DRAGON FRUIT X 2.5 KG COURCHENSE</t>
  </si>
  <si>
    <t>PO  TOTAL BOXES 700 PIEZAS 4 TERM OF SALE CPT EIN 263472679FDA C.I. CARIBBEAN EXOTICS S.A.S.12775655692.FREIGHT PREPAID_x000D_
Miami-International Airport MIA. PHYSALIS WITH LIDS *12 FREIGHT PRICE USD 2.62 AND*125 FREIGHT PRICE USD 2.62</t>
  </si>
  <si>
    <t>NCM 08.10.90.50 TOTAL BOXES 1120 PIEZAS 140 TERM OF SALE- CPT.</t>
  </si>
  <si>
    <t>TOTAL BOXES: 1680 TERM OF SALE: F.O.B (SANTA MARTA-COLOMBIA) VESSEL: MAERSK BULAN 509N BOOKING 253551107 Tasa Euro/Dólar: 1,1187 15/05/2025</t>
  </si>
  <si>
    <t>TOTAL BOXES: 120 TERM OF SALE: F.O.B (SANTA MARTA-COLOMBIA) VESSEL: MAERSK BULAN 509N BOOKING 253551107</t>
  </si>
  <si>
    <t>TOTAL BOXES: 280 TERM OF SALE: F.O.B (SANTA MARTA-COLOMBIA) VESSEL: MAERSK BULAN 509N BOOKING 253551107</t>
  </si>
  <si>
    <t xml:space="preserve">DESTRUCTION OF MERCHANDISE_x000D_
</t>
  </si>
  <si>
    <t xml:space="preserve">TOTAL BOXES: TERM OF SALE:D.A.P (At TNLC Ware House Maasdijk Holanda)_x000D_
 VESSEL: MAERSK BAYETE 506N BOOKING 249984337 PROF-077  20/02/2025_x000D_
Tasa Euro/Dólar: 1,1187 15/05/2025_x000D_
</t>
  </si>
  <si>
    <t xml:space="preserve">PO TOTAL BOXES 700 PIEZAS 4 TERM OF SALE CPT EIN 263472679FDA C.I. CARIBBEAN EXOTICS S.A.S.12775655692.FREIGHT PREPAIDMiami-International_x000D_
Airport MIA. PHYSALIS WITH LIDS *12 FREIGHT PRICE USD 2.92 AND*125 FREIGHT PRICE USD 2.92_x000D_
</t>
  </si>
  <si>
    <t>INVERSIONES LA CARMELA SAS ZOMAC</t>
  </si>
  <si>
    <t>C.I OPERADOR LOGISTICO AGROINDUSTRIAL OL</t>
  </si>
  <si>
    <t>BERRIO DAVID DAVID</t>
  </si>
  <si>
    <t>GARCIA LOAIZA ALEXIS</t>
  </si>
  <si>
    <t>TOTAL BOXES 272 PIEZAS 2 TERM OF SALE CPT Dubai International Airport DXB Dubai UAE.</t>
  </si>
  <si>
    <t>BABY MANGO X2KG ALI GHOLAMI</t>
  </si>
  <si>
    <t>VALENCIA PEREZ JOHNATAN STIVEN</t>
  </si>
  <si>
    <t>JIMENEZ OROZCO HECTOR FABIO</t>
  </si>
  <si>
    <t>PEREZ CARTAGENA GERARDO ANTONIO</t>
  </si>
  <si>
    <t>RUIZ LOPEZ JAIRO</t>
  </si>
  <si>
    <t>DUQUE GIRALDO OMAR NICOLAS</t>
  </si>
  <si>
    <t>OROZCO CASTAÑEDA DANIELA</t>
  </si>
  <si>
    <t>TOTAL BOXES: 240 TERM OF SALE:D.A.P (At TNLC Ware House Maasdijk Holanda) VESSEL: MAERSK BULAN 518N BOOKING 253551107 PROF-162 15/05/2025  Tasa Euro/Dólar: 1,1155 16/05/2025</t>
  </si>
  <si>
    <t>TOTAL BOXES 348 PIEZAS 4 CPT FREIGHT PREPAID-Charles-de-Gualle-Airport CDG Paris Francia.</t>
  </si>
  <si>
    <t>RESTREPO SANCHEZ ARLEY</t>
  </si>
  <si>
    <t>TOTAL BOXES: 240 TERM OF SALE:D.A.P (At TNLC Ware House Maasdijk Holanda) VESSEL: MAERSK BULAN 518N BOOKING 253551107 PROF-162 15-05-2025 Tasa Euro/Dólar: 1,1155 16/05/2025</t>
  </si>
  <si>
    <t>REY MORA NARLY VIVIANA</t>
  </si>
  <si>
    <t>TOTAL BOXES: 560 TERM OF SALE:D.A.P (At TNLC Ware House Maasdijk Holanda) VESSEL: MAERSK BULAN 518N BOOKING 253551107 PROF-162 15-05-2025  Tasa Euro/Dólar: 1,1155 16/05/2025</t>
  </si>
  <si>
    <t>TOTAL BOXES: 240 TERM OF SALE:D.A.P (At TNLC Ware House Maasdijk Holanda) VESSEL: MAERSK BULAN 518N BOOKING 253551107 PROF-162 15-05-2025  Tasa Euro/Dólar: 1,1155 16/05/2025</t>
  </si>
  <si>
    <t>ACEVEDO CARMONA LILIANA PATRICIA</t>
  </si>
  <si>
    <t>TOTAL BOXES 720 PIEZAS 4. TERM OF SALE CPT FREIGHT PREPAID AMSTERDAM</t>
  </si>
  <si>
    <t>QUALITY PROBLEMS MMAU 119371-6 RCC-10890.</t>
  </si>
  <si>
    <t>QUALITY PROBLEMS MNBU 010667-6 RCC-11017.</t>
  </si>
  <si>
    <t>QUALITY PROBLEMS RCC-11384 SUDU 619441-1</t>
  </si>
  <si>
    <t>GOODS NOT TAKEN BY CUSTOMER 280 BOXES OF PHYSALIS</t>
  </si>
  <si>
    <t>ANULACION FACTURA 11954</t>
  </si>
  <si>
    <t xml:space="preserve">TOTAL BOXES: 560 TERM OF SALE:D.A.P (At TNLC Ware House Maasdijk Holanda) VESSEL: ISTANBUL EXPRESS 5208N_x000D_
BOOKING: 250897301 PROF-142 14/04/2025 Tasa Euro/Dólar: 1,12535  19/05/2025 PO-1-00060678_x000D_
</t>
  </si>
  <si>
    <t>TOTAL BOXES 60 PIEZAS 0.5 TERM OF SALE CPT Airport International Zúrich ZRH FREIGHT PREPAID EURO DOLAR 1.12535. PURPLE PASSION FRUIT X 2K CPT_x000D_
EU 15.90</t>
  </si>
  <si>
    <t>TOTAL BOXES 100 PIEZAS 0.5 TERM OF SALE CPT Airport International Zúrich ZRH FREIGHT PREPAID EURO DOLAR 1.12535. PHYSALIS *12*100 FLO CPT EU 11.10</t>
  </si>
  <si>
    <t>TOTAL BOXES 60 PIEZAS 0.5 TERM OF SALE CPT Airport International Zúrich ZRH FREIGHT PREPAID EURO DOLAR 1.12535. PURPLE PASSION FRUIT X 2K_x000D_
CPTEU 15.90</t>
  </si>
  <si>
    <t>TOTAL BOXES: 760 TERM OF SALE: F.O.B (SANTA MARTA-COLOMBIA) FLO ID: 28919 FLO ID: 33197 VESSEL: LOMBOK STRAIT AC25021 BOOKING: SMR250018013  SEGU986926-8</t>
  </si>
  <si>
    <t>SARMIENTO CASTRO GIOVANNI ERNESTO</t>
  </si>
  <si>
    <t>TOTAL BOXES 156 PIEZAS 1 TERM OF SALE CPT FREIGHT PREPAID. Airport International Zúrich ZRH Suiza Wollerau, Suiza. EURO DOLAR 1.12535. The_x000D_
exporterofthe products covered by this document declares that,except where other wise cleary indicated, these products are of Colombian preferential origin</t>
  </si>
  <si>
    <t>TAMAMORO X 3 KG PETRACCA S.A</t>
  </si>
  <si>
    <t>TAMARILLO X 3 KG PETRACCA S.A</t>
  </si>
  <si>
    <t>PINEAPPLE GUAVA X 2KG PETRACCA</t>
  </si>
  <si>
    <t>TOTAL BOXES: 572 TERM OF SALE: F.O.B (SANTA MARTA-COLOMBIA) VESSEL: LOMBOK STRAIT AC25021 BOOKING: SMR250018013  SEGU986926-8</t>
  </si>
  <si>
    <t>TOTAL BOXES: 240 TERM OF SALE:D.A.P (At TNLC Ware House Maasdijk Holanda)_x000D_
VESSEL: LOMBOK STRAIT AC25021_x000D_
Booking: SMR250018013 Prof-163 Tasa Euro/Dólar: 1,12685 20/05/2025</t>
  </si>
  <si>
    <t>TOTAL BOXES: 280 TERM OF SALE:D.A.P (At TNLC Ware House Maasdijk Holanda) VESSEL: LOMBOK STRAIT AC25021 Booking:  SMR250018013 PROF-163   Tasa Euro/Dólar: 1,12685 20/05/2025</t>
  </si>
  <si>
    <t xml:space="preserve">TOTAL BOXES: 280 TERM OF SALE:D.A.P (At TNLC Ware House Maasdijk Holanda) VESSEL: LOMBOK STRAIT AC25021 Booking:  SMR250018013 prof-163 Tasa Euro/Dólar: 1,12685 20/05/2025_x000D_
</t>
  </si>
  <si>
    <t xml:space="preserve">TOTAL BOXES: 280 TERM OF SALE:D.A.P (At TNLC Ware House Maasdijk Holanda) VESSEL: LOMBOK STRAIT AC25021 Booking: SMR250018013 prof-163  Tasa Euro/Dólar: 1,12685 20/05/2025                           FISCAL REPRESENTATIVE: TNLC The New Logistic Company Transportweg 49 2676 LM Maasdijk_x000D_
EORI: NL800692548 B01_x000D_
</t>
  </si>
  <si>
    <t xml:space="preserve">TOTAL BOXES: 100 TERM OF SALE:D.A.P (At TNLC Ware House Maasdijk Holanda) VESSEL: LOMBOK STRAIT AC25021 Booking:  SMR250018013 prof-163 Tasa Euro/Dólar: 1,12685 20/05/2025_x000D_
</t>
  </si>
  <si>
    <t>TOTAL BOXES 320 PIEZAS 2. TERM OF SALE CPT FREIGHT PREPAID AMSTERDAM.</t>
  </si>
  <si>
    <t>TOTAL BOXES: 180 TERM OF SALE:D.A.P (At TNLC Ware House Maasdijk Holanda) VESSEL: LOMBOK STRAIT AC25021 Booking:  SMR250018013 prof-163 20/05/2025 Tasa Euro/Dólar: 1,12685 20/05/2025</t>
  </si>
  <si>
    <t xml:space="preserve">TOTAL BOXES: 320 TERM OF SALE:D.A.P (At TNLC Ware House Maasdijk Holanda) VESSEL: LOMBOK STRAIT AC25021 Booking: SMR250018013 prof-163 20/05/2025_x000D_
Tasa Euro/Dólar: 1,12685 20/05/2025_x000D_
</t>
  </si>
  <si>
    <t xml:space="preserve">TOTAL BOXES: 560 TERM OF SALE:D.A.P (At TNLC Ware House Maasdijk Holanda) VESSEL: ISTANBUL EXPRESS 5208N Booking:250897301 PROF-142 14/04/2025  Tasa Euro/Dólar: 1,13410  21/05/2025 PO 20868_x000D_
</t>
  </si>
  <si>
    <t>PO TOTAL BOXES 660 PIEZAS 110 TERM OF SALE CPT FREIGHT PREPAID TORONTO YYZ Toronto Pearson International Airport- Canada.</t>
  </si>
  <si>
    <t>product quality</t>
  </si>
  <si>
    <t xml:space="preserve">167 KG CARTON, 32 KG KORES PLEGADIZA,  _x000D_
</t>
  </si>
  <si>
    <t>PO-5475 TOTAL BOXES 650 PIEZAS 4 TERM OF SALE CPT EIN 263472679 FDA C.I. CARIBBEAN EXOTICS S.A.S.12775655692.FREIGHT_x000D_
PREPAIDMiami-InternationalAirport MIA. PHYSALIS WITH LIDS *12 FREIGHT PRICE USD 2.64 AND*125 FREIGHT PRICE USD 2.64</t>
  </si>
  <si>
    <t>TOTAL BOXES: 200 TERM OF SALE: F.O.B (SANTA MARTA-COLOMBIA) VESSEL: MAERSK NILE/520N BOOKING: 253551214 MNBU351350-4</t>
  </si>
  <si>
    <t>PO 30270. TOTAL BOXES 179 PIEZAS 1 TERM OF SALE. CPT Miami International Airport MIA FREIGHT PREPAID EIN 814629938 FDA. CI.CARIBBEANEXOTICS SAS 12775655692.</t>
  </si>
  <si>
    <t>TOTAL BOXES: 280 TERM OF SALE: F.O.B (SANTA MARTA-COLOMBIA) VESSEL: MAERSK NILE/520N BOOKING: 253551214 MNBU351350-4</t>
  </si>
  <si>
    <t>TOTAL BOXES: 1692 TERM OF SALE: F.O.B (SANTA MARTA-COLOMBIA) FLO ID: 39949 FLO ID: 28919 VESSEL: MAERSK NILE/520N BOOKING: 253551214 MNBU351350-4 Tasa Euro/Dólar: 1,1341 21/05/2025</t>
  </si>
  <si>
    <t xml:space="preserve">Product quality_x000D_
</t>
  </si>
  <si>
    <t>CORREA RINCON LILIANA MARIA</t>
  </si>
  <si>
    <t>TOTAL BOXES: 592 TERM OF SALE:D.A.P (At TNLC Ware House Maasdijk Holanda) VESSEL:ISTANBUL EXPRESS 5208N  Booking: 250897301 Prof-142 14/04/2025 Tasa Euro/Dólar: 1,12785 22/05/2025</t>
  </si>
  <si>
    <t>FLO-ID 28919 CARIBBEAN FLO-ID 33197 TFC HOLLAND BV. TOTAL BOXES 1760 PIEZAS 8. TERM OF SALE CPT FREIGHT PREPAID AMSTERDAM</t>
  </si>
  <si>
    <t>FLO-ID 28919 CARIBBEAN FLO-ID 33197 TFC HOLLAND BV. TOTAL BOXES 1000 PIEZAS 4. TERM OF SALE CPT FREIGHT PREPAID AMSTERDAM</t>
  </si>
  <si>
    <t>_x000D_
Product quality</t>
  </si>
  <si>
    <t xml:space="preserve">TOTAL BOXES: 560 TERM OF SALE:D.A.P (At TNLC Ware House Maasdijk Holanda) VESSEL:MAERSK BINTAN 512N Booking: 251632631 prof-134 03/04/2025 Tasa Euro/Dólar: 1,13445 23/05/2025_x000D_
_x000D_
</t>
  </si>
  <si>
    <t>TOTAL BOXES 530 PIEZAS 5 CPT FREIGHT PREPAID-Charles-de-Gualle-Airport CDG Paris Francia.</t>
  </si>
  <si>
    <t>SERVICIO MAQUILA</t>
  </si>
  <si>
    <t>PHYSALIS X 12X500G JUAN MATAS</t>
  </si>
  <si>
    <t xml:space="preserve">TOTAL BOXES: 560 TERM OF SALE:D.A.P (At TNLC Ware House Maasdijk Holanda) VESSEL:JPO LIBRA/519N Booking: 253551214 prof-164 22/05/2025 Tasa Euro/Dólar: 1,13445 23/05/2025_x000D_
_x000D_
</t>
  </si>
  <si>
    <t>TOTAL BOXES 320 PIEZAS 2 TERM OF SALE CPT LONDRES FREGHT PREPARAID London Heatrow Airport LHR. THE EXPORTER OF THE_x000D_
PRODUCTSCOVEREDBYTHIS DOCUMENT DECLARES THAT, EXCEPT WHERE OTHERWISE CLEARLY INDICATED, THESE PRODUCTS ARE OF COLOMBIAN_x000D_
PREFERENTIAL ORIGIN.</t>
  </si>
  <si>
    <t>ORANGEPASSION FRUIT X 2KG FRESH4U</t>
  </si>
  <si>
    <t>TAMAMORO X 3 KG FRESH 4U</t>
  </si>
  <si>
    <t>TOTAL BOXES: 120 TERM OF SALE:D.A.P (At TNLC Ware House Maasdijk Holanda) VESSEL:JPO LIBRA/519N Booking: 253551214 prof-164 22/05/2025 Tasa Euro/Dólar: 1,13445 23/05/2025</t>
  </si>
  <si>
    <t>TOTAL BOXES: 360 TERM OF SALE:D.A.P (At TNLC Ware House Maasdijk Holanda) VESSEL:JPO LIBRA/519N Booking 253551214 prof-164 22/05/2025 Tasa Euro/Dólar: 1,13445 23/05/2025</t>
  </si>
  <si>
    <t xml:space="preserve">EXTRA COSTS_x000D_
</t>
  </si>
  <si>
    <t>MISSING</t>
  </si>
  <si>
    <t xml:space="preserve">Lack of boxes_x000D_
</t>
  </si>
  <si>
    <t xml:space="preserve">FLO-ID 28919 CARIBBEAN FLO-ID 33197 TFC HOLLAND BV. TOTAL BOXES 750 PIEZAS 3. TERM OF SALE CPT FREIGHT PREPAID AMSTERDAM. The_x000D_
exporteroftheproducts covered by this document declares that,except where other wise cleary indicated,these products are of Colombian preferential origin._x000D_
</t>
  </si>
  <si>
    <t>FLO ID 28919 Caribbean 27242 - FLO ID Starfruit TOTAL BOXES 275 PIEZAS 2 TERM OF SALES CPT FREIGHT PREPAID-Liège-Bierset LGG.The_x000D_
exporteroftheproducts covered by this document declares that,except where other wise cleary indicated,these products are of Colombian preferential origin.</t>
  </si>
  <si>
    <t>YELLOW PASSION FRUIT X 15-18 STAR</t>
  </si>
  <si>
    <t>TOTAL BOXES 620 PIEZAS 4. TERM OF SALE CPT FREIGHT PREPAID AMSTERDAM</t>
  </si>
  <si>
    <t>TOTAL BOXES: 560 TERM OF SALE:D.A.P (At TNLC Ware House Maasdijk Holanda) VESSEL: MAERSK BAYETE 515N BOOKING 252468608 PROF-154 25/04/2025  Tasa Euro/Dólar: 1,13445 23/05/2025</t>
  </si>
  <si>
    <t>TOTAL BOXES 160 PIEZAS 1 TERM OF SALE CPT FREIGHT PREPAID. Airport International Zúrich ZRH Suiza Wollerau, Suiza. EURO DOLAR 1.13845</t>
  </si>
  <si>
    <t>DESTRUCTION OF THE MERCHANDISE.</t>
  </si>
  <si>
    <t>ANULACION FACTURA DE ELECTRONICA.</t>
  </si>
  <si>
    <t>ERROR EN CANTIDAD.</t>
  </si>
  <si>
    <t>DEVOLUCION POR 1 CANTIDAD LLEGA MAL ESTADO</t>
  </si>
  <si>
    <t>SE TOMO FRA COMPLETA COMO EXPORTACION Y TENIA KILOS NCIONAL</t>
  </si>
  <si>
    <t>TOTAL BOXES 100 PIEZAS 0.5 TERM OF SALE CPT Airport International Zúrich ZRH FREIGHT PREPAID EURO DOLAR 1.13415. PHYSALIS *12*100 FLO CPT EU 11.10</t>
  </si>
  <si>
    <t>TOTAL BOXES 60 PIEZAS 0.5 TERM OF SALE CPT Airport International Zúrich ZRH FREIGHT PREPAID EURO DOLAR 1.13415. PURPLE PASSION FRUIT X 2K CPT EU 15.90</t>
  </si>
  <si>
    <t>TOTAL BOXES: 1400 TERM OF SALE: F.O.B (SANTA MARTA-COLOMBIA) VESSEL: ATLANTIC KLIPPER AC25022 BOOKING SMR250018014 FLO ID: 33197 (TFC).</t>
  </si>
  <si>
    <t>TOTAL BOXES: 1120 VESSEL: ATLANTIC KLIPPER TERM OF SALE: F.O.B (SANTA MARTA-COLOMBIA) BOOKING SMR250018014  FLO ID: 39949 PILZ Tasa Euro/Dólar: 1,134 27/05/2025</t>
  </si>
  <si>
    <t>TOTAL BOXES: 280  TERM OF SALE: F.O.B (SANTA MARTA-COLOMBIA)  VESSEL: ATLANTIC KLIPPER AC25022 BOOKING SMR250018014</t>
  </si>
  <si>
    <t>TOTAL BOXES 200 PIEZAS 1 TERM OF SALE CPT FREIGHT PREPAID TORONTO YYZ Toronto Pearson International Airport Canada</t>
  </si>
  <si>
    <t>SALIDA DE ALMACEN 11742</t>
  </si>
  <si>
    <t>TOTAL BOXES: 280 VESSEL: VESSEL: ATLANTIC KLIPPER AC25022 TERM OF SALE: F.O.B (SANTA MARTA-COLOMBIA) BOOKING SMR250018010 PROF-152 22/04/2025</t>
  </si>
  <si>
    <t>TOTAL BOXES: 280 TERM OF SALE: F.O.B (SANTA MARTA-COLOMBIA) VESSEL: VESSEL: CS QUALITY AC25018 BOOKING SMR250018011 PROF-155 28/04/2025</t>
  </si>
  <si>
    <t>TOTAL BOXES: 280 TERM OF SALE: F.O.B (SANTA MARTA-COLOMBIA) VESSEL: VESSEL: BALTIC KLIPPER AC25019 BOOKING SMR250018012 PROF-159 06/05/2025</t>
  </si>
  <si>
    <t>145 KG CARTON, 27,8 KG KORES PLEGADIZA, 100 KG PASTA, 6 KG PLASTICO LIMPIO</t>
  </si>
  <si>
    <t>FLO-ID 28919 CARIBBEAN FLO-ID 33197 TFC HOLLAND BV. TOTAL BOXES 1965 PIEZAS 9. TERM OF SALE CPT FREIGHT PREPAID AMSTERDAM.</t>
  </si>
  <si>
    <t xml:space="preserve">PO-5475 TOTAL BOXES 690 PIEZAS 4 TERM OF SALE CPT EIN 263472679 FDA C.I. CARIBBEAN EXOTICS_x000D_
S.A.S.12775655692.FREIGHTPREPAIDMiami-InternationalAirport MIA. PHYSALIS WITH LIDS *12 FREIGHT PRICE USD 2.63 AND*125 FREIGHT PRICE USD 2.63_x000D_
</t>
  </si>
  <si>
    <t>TOTAL BOXES 144 PIEZAS 1 TERM OF SALE CPT FREIGHT PREPAID. Airport International Zúrich ZRH Suiza Wollerau, Suiza. EURO DOLAR 1.12535._x000D_
Theexporterofthe products covered by this document declares that,except where other wise cleary indicated, these products are of Colombian preferential origin.                        Orange Passión Fruit  CPT EUR 17.50. / Mango CPT EUR 15.60 / Yellow Passión Fruit CPT EUR 20.85 / Tamarillo  CPT EUR 16.50 / Physalis *12 CPT EUR 9.83 / Yellow Dragon Fruit CPT EUR 23.11 /  Tamamoro  CPT EUR 16.90</t>
  </si>
  <si>
    <t>YELLOW DRAGON FRUIT X2.5 PETRACCA</t>
  </si>
  <si>
    <t>TOTAL BOXES 498 PIEZAS 3 TERM OF SALE CPT LONDRES FREGHT PREPARAID London Heatrow Airport LHR.</t>
  </si>
  <si>
    <t>TOTAL BOXES 560 PIECES 3 TERM OF SALE FCA EL DORADO BOGOTA-COLOMBIA</t>
  </si>
  <si>
    <t>TOTAL BOXES 568 PIEZAS 6 CPT FREIGHT PREPAID-Charles-de-Gualle-Airport CDG Paris Francia.</t>
  </si>
  <si>
    <t>1,13525	EURO/DOLAR TOTAL BOXES 520 PIEZAS 3. TERM OF SALE CPT FREIGHT PREPAID AMSTERDAM</t>
  </si>
  <si>
    <t xml:space="preserve">TOTAL BOXES 147 PIEZAS 1 TERM OF SALES CPT FREIGHT PREPAID-Liège-Bierset_x000D_
LGG.The exporter of the products covered by this document declares that,except where other wise cleary indicated,these products are of Colombian preferential origin._x000D_
</t>
  </si>
  <si>
    <t>TOTAL BOXES: 560 TERM OF SALE:D.A.P (At TNLC Ware House Maasdijk Holanda) VESSEL: AS PALINA 521N BOOKING 253551811 PROF-165 29/05/2025 Tasa Euro/Dólar: 1,13525 30/05/2025</t>
  </si>
  <si>
    <t>TOTAL BOXES 320 PIEZAS 2 TERM OF SALE CPT FREIGHT PREPAID AMSTERDAM EU DOL 1.12685. The exporter of the products covered by this_x000D_
documentdeclares that, except where otherwise cleary indicated, these products are of Colombian preferential origin.</t>
  </si>
  <si>
    <t>TOTAL BOXES: 120 TERM OF SALE:D.A.P (At TNLC Ware House Maasdijk Holanda) VESSEL: AS PALINA 521N BOOKING 253551811 PROF-165 29/05/2025</t>
  </si>
  <si>
    <t xml:space="preserve">TOTAL BOXES: 880 TERM OF SALE:D.A.P (At TNLC Ware House Maasdijk Holanda)  VESSEL: ISTANBUL EXPRESS 5208N Booking 250897301 PROF-142  14/04/2025 Tasa Euro/Dólar: 1,13525 30/05/2025_x000D_
</t>
  </si>
  <si>
    <t>TOTAL BOXES: 320 TERM OF SALE:D.A.P (At TNLC Ware House Maasdijk Holanda) VESSEL: AS PALINA 521N BOOKING 253551811 PROF-165 29-05-2025   Tasa Euro/Dólar: 1,13525 30/05/2025</t>
  </si>
  <si>
    <t>TOTAL BOXES: 100 TERM OF SALE:D.A.P (At TNLC Ware House Maasdijk Holanda) VESSEL: AS PALINA 521N PROF-165 29/05/2025  FLO ID: 2275 HELFER Tasa Euro/Dólar: 1,13525 30/05/2025</t>
  </si>
  <si>
    <t>TOTAL BOXES: 1120 TERM OF SALE:D.A.P (At TNLC Ware House Maasdijk Holanda) VESSEL: MAERSK BAYETE 515N BOOKING 252468608 PROF-154  25/04/2025 Tasa Euro/Dólar: 1,13525 30/05/2025</t>
  </si>
  <si>
    <t>TOTAL BOXES: 180 TERM OF SALE:D.A.P (At TNLC Ware House Maasdijk Holanda) VESSEL: AS PALINA 521N BOOKING 253551811 PROF-165 29/05/2025   Tasa Euro/Dólar: 1,13525 30/05/2025</t>
  </si>
  <si>
    <t>TOTAL BOXES: 2360 TERM OF SALE:  C.F.R ( Southampton) VESSEL: AS PALINA 521N BOOKING AS PALINA 521N PROF-166 29/05/2025</t>
  </si>
  <si>
    <t>TOTAL BOXES: 2280 TERM OF SALE:  C.F.R ( Southampton) VESSEL: AS PALINA 521N BOOKING 252468257 PROF-167 29/05/2025</t>
  </si>
  <si>
    <t>TOTAL BOXES: 280 TERM OF SALE:D.A.P (At TNLC Ware House Maasdijk Holanda) VESSEL: CS QUALITY AC25018 Booking SMR250018011 PROF-156 28/04/2025 Tasa Euro/Dólar: 1,13525 30/05/2025</t>
  </si>
  <si>
    <t>TOTAL BOXES: 6400 TERM OF SALE: F.O.B (CARTAGENA -COLOMBIA) VESSEL: MAERSK WILLEMSTADT(SG) 518N BOOKING 254193230</t>
  </si>
  <si>
    <t>TOTAL BOXES: 1960 TERM OF SALE: F.O.B (SANTA MARTA-COLOMBIA) VESSEL: CS QUALITY  AC25023 BOOKING SMR250018015  FLO ID: 33197 (TFC).</t>
  </si>
  <si>
    <t>TOTAL BOXES: 280 TERM OF SALE: F.O.B (SANTA MARTA-COLOMBIA) VESSEL: CS QUALITY  AC25023 BOOKING SMR250018015  Tasa Euro/Dólar: 1,13525 31/05/2025</t>
  </si>
  <si>
    <t>TOTAL BOXES: 280 TERM OF SALE: F.O.B (SANTA MARTA-COLOMBIA) VESSEL: CS QUALITY  AC25023  BOOKING SMR250018015</t>
  </si>
  <si>
    <t>TOTAL BOXES: 560 TERM OF SALE:D.A.P (At TNLC Ware House Maasdijk Holanda) VESSEL: CS QUALITY  AC25023 BOOKING SMR250018015  FLO ID: 45111 (INTI HARVEST) Tasa Euro/Dólar: 1,13525 31/05/2025</t>
  </si>
  <si>
    <t>TOTAL BOXES: 100 TERM OF SALE:D.A.P (At TNLC Ware House Maasdijk Holanda) VESSEL: CS QUALITY  AC25023 FLO ID: 2275 HELFER BOOKING SMR250018015 Tasa Euro/Dólar: 1,13525 31/05/2025</t>
  </si>
  <si>
    <t>TOTAL BOXES: 180 TERM OF SALE:D.A.P (At TNLC Ware House Maasdijk Holanda) VESSEL: CS QUALITY  AC25023 BOOKING SMR250018015 Tasa Euro/Dólar: 1,13525 31/05/2025</t>
  </si>
  <si>
    <t>TOTAL BOXES: 240 VESSEL: CS QUALITY  AC25023 TERM OF SALE:D.A.P (At TNLC Ware House Maasdijk Holanda) BOOKING SMR250018015  Tasa Euro/Dólar: 1,13525 31/05/2025</t>
  </si>
  <si>
    <t>202506</t>
  </si>
  <si>
    <t>LESS QUANTITY SHIPPED ON PALLET BY CUBIC CAPACITY.</t>
  </si>
  <si>
    <t>TOTAL BOXES 100 PIEZAS 0.5 TERM OF SALE CPT Airport International Zúrich ZRH FREIGHT PREPAID EURO DOLAR 1.13925. PHYSALIS *12*100 FLO CPT EU 11.10</t>
  </si>
  <si>
    <t>TOTAL BOXES 60 PIEZAS 0.5 TERM OF SALE CPT Airport International Zúrich ZRH FREIGHT PREPAID EURO DOLAR 1.13925. PURPLE PASSION FRUIT X 2K CPT_x000D_
EU 15.90</t>
  </si>
  <si>
    <t>YELLOW PASSION FRUIT X 2.5KG TOMATO KING</t>
  </si>
  <si>
    <t>TAMAMORO X 3 KG TOMATO KING</t>
  </si>
  <si>
    <t>SALIDA DE ALMACEN 11766</t>
  </si>
  <si>
    <t>QUALITY PROBLEMS. MNBU 342245-1</t>
  </si>
  <si>
    <t xml:space="preserve">192 KG CARTON, 27 KG KORES PLEGADIZA,  _x000D_
</t>
  </si>
  <si>
    <t>TOTAL BOXES: 1166 TERM OF SALE: F.O.B (SANTA MARTA-COLOMBIA) VESSEL: AS PETRONIA 522N BOOKING 253551181 FLO ID: 39949 PILZ Tasa Euro/Dólar: 1,145 05/06/2025</t>
  </si>
  <si>
    <t>TOTAL BOXES: 572 TERM OF SALE: F.O.B (SANTA MARTA-COLOMBIA) VESSEL: AS PETRONIA 522N BOOKING  253551181</t>
  </si>
  <si>
    <t>PO-5538 TOTAL BOXES 510 PIEZAS 3 TERM OF SALE CPT EIN 263472679 FDA C.I. CARIBBEAN_x000D_
EXOTICS S.A.S.12775655692.FREIGHT PREPAID Miami-International Airport MIA. PHYSALIS WITH LIDS *12 FREIGHT PRICE USD 2.68 AND*125 FREIGHT PRICE USD 2.68</t>
  </si>
  <si>
    <t>QUALITY PROBLEMS. INVOICE RCC-10972 CONTAINER MNBU 367816-6</t>
  </si>
  <si>
    <t>SALIDA DE ALMACEN 11779</t>
  </si>
  <si>
    <t>FLO-ID 28919 CARIBBEAN FLO-ID 33197 TFC HOLLAND BV. TOTAL BOXES 1320 PIEZAS 6. TERM OF SALE CPT FREIGHT PREPAID AMSTERDAM</t>
  </si>
  <si>
    <t>QUALITY PROBLEMS INVOICE RCC-11150; RCC-11197; RCC-11233; RCC-11336.</t>
  </si>
  <si>
    <t>TOTAL BOXES: 280 VESSEL: ATLANTIC KLIPPER  AC25012 TERM OF SALE: F.O.B (SANTA MARTA-COLOMBIA) BOOKING SMR250018007</t>
  </si>
  <si>
    <t>TOTAL BOXES: 560  VESSEL: MAERSK BATAM 514N  TERM OF SALE:D.A.P (At TNLC Ware House Maasdijk Holanda) BOOKING 252404305 PROF-150 16/04/2025 Tasa Euro/Dólar: 1,145 06/06/2025</t>
  </si>
  <si>
    <t>TOTAL BOXES 550 PIEZAS 5 CPT FREIGHT PREPAID-Charles-de-Gualle-Airport CDG Paris Francia.</t>
  </si>
  <si>
    <t>TOTAL BOXES 354 PIEZAS 75 TERM OF SALE CPT FREIGHT PREPAID MONTREAL YUL Airport internacional Pierre Elliott Trudeau.</t>
  </si>
  <si>
    <t>TOTAL BOXES 160 PIEZAS 1 TERM OF SALE CPT FREIGHT PREPAID AMSTERDAM EU DOL Tasa Euro Dólar 1,1389  06/06 FP-006 22-05-25  The_x000D_
exporter of the products coveredbythisdocumentdeclares that, except where otherwise cleary indicated, these products are of Colombian preferential origin.</t>
  </si>
  <si>
    <t>TOTAL BOXES 160 PIEZAS 1 TERM OF SALE CPT FREIGHT PREPAID. Airport International Zúrich ZRH Suiza Wollerau, Suiza. EURO DOLAR 1.1389</t>
  </si>
  <si>
    <t>TOTAL BOXES 314 PIEZAS 2 TERM OF SALES CPT FREIGHT PREPAID-Liège-BiersetLGG.The exporter of the products covered by this document declares_x000D_
that,except where other wise cleary indicated,these products are of Colombian preferential origin.</t>
  </si>
  <si>
    <t>PURPLE PASSION FRUIT X 2K STAR</t>
  </si>
  <si>
    <t>FLO-ID 28919 CARIBBEAN FLO-ID 33197 TFC HOLLAND BV. TOTAL BOXES 2281 PIEZAS 10. TERM OF SALE CPT FREIGHT PREPAID AMSTERDAM.</t>
  </si>
  <si>
    <t>TOTAL BOXES 490 PIEZAS 3. TERM OF SALE CPT FREIGHT PREPAID AMSTERDAM. EURO DOLAR-1.1389</t>
  </si>
  <si>
    <t>TRM DEL DÍA= 4.138,72</t>
  </si>
  <si>
    <t>TOTAL BOXES 60 PIEZAS 0.5 TERM OF SALE CPT Airport International Zúrich ZRH FREIGHT PREPAID EURO DOLAR 1.14085. PURPLE PASSION FRUIT X 2K_x000D_
CPTEU 15.90</t>
  </si>
  <si>
    <t>PRICE ADJUSTMENT.</t>
  </si>
  <si>
    <t>FLO-ID 28919 CARIBBEAN FLO-ID 33197 TFC HOLLAND BV. TOTAL BOXES 1160 PIEZAS 5. TERM OF SALE CPT FREIGHT PREPAID AMSTERDAM.</t>
  </si>
  <si>
    <t>TAMARILLO X 3 KG FRESH DIRECT</t>
  </si>
  <si>
    <t>BABY MANGO X2KG FRESH DIRECT</t>
  </si>
  <si>
    <t>YELLOW DRAGON FRUIT X2.5FRESH DIRECT</t>
  </si>
  <si>
    <t>TOTAL BOXES  576 PIEZAS 3 TERM OF SALE CPT LONDRES FREGHT PREPARAID London Heatrow Airport LHR.</t>
  </si>
  <si>
    <t>TOTAL BOXES 180 PIEZAS 1 TERM OF SALE CPT FREIGHT PREPAID TORONTO YYZ Toronto Pearson International Airport Canada SHIP TO TK FRESH PRODUCE INC</t>
  </si>
  <si>
    <t>TOTAL BOXES: 280 TERM OF SALE:D.A.P (At TNLC Ware House Maasdijk Holanda) VESSEL: AS PETRONIA 522N BOOKING 254486673 PROF-173 05/06/2025 Tasa Euro/Dólar: 1,145 06/06/2025 TRM 4.138,53 FISCAL REPRESENTATIVE:  TNLC The New Logistic Company Transportweg 49 2676 LM Maasdijk    EORI: NL800692548 B01</t>
  </si>
  <si>
    <t>TOTAL BOXES: 440 TERM OF SALE:D.A.P (At TNLC Ware House Maasdijk Holanda) VESSEL: AS PETRONIA 522N PROF-173 05/06/2025 BOOKING 254486673 Tasa Euro/Dólar: 1,145 06/06/2025 TRM 4.138,53</t>
  </si>
  <si>
    <t>TOTAL BOXES: 320 TERM OF SALE:D.A.P (At TNLC Ware House Maasdijk Holanda) VESSEL: AS PETRONIA 522N BOOKING 254486673 PROF-173 05/06/2025 Tasa Euro/Dólar: 1,145 06/06/2025 TRM 4.138,53</t>
  </si>
  <si>
    <t>TOTAL BOXES: 120 TERM OF SALE:D.A.P (At TNLC Ware House Maasdijk Holanda) VESSEL: AS PETRONIA 522N BOOKING  253551181 PROF-170 05/06/2025 Tasa Euro/Dólar: 1,145 06/06/2025 TRM 4.138,53</t>
  </si>
  <si>
    <t>TOTAL BOXES: 280 TERM OF SALE:D.A.P (At TNLC Ware House Maasdijk Holanda) VESSEL: AS PETRONIA 522N BOOKING 253551181 PROF-170 05/06/2025 Tasa Euro/Dólar: 1,145 06/06/2025 TRM 4.138,53</t>
  </si>
  <si>
    <t>TOTAL BOXES: 3700 TERM OF SALE: F.O.B (SANTA MARTA-COLOMBIA) VESSEL: AS PETRONIA 522N BOOKING 254486673 PROF-171 05/06/2025 FLO ID: 33197 (TFC).</t>
  </si>
  <si>
    <t>TOTAL BOXES: 560 TERM OF SALE:D.A.P (At TNLC Ware House Maasdijk Holanda) VESSEL: AS PETRONIA 522N BOOKING 254486673 PROF-173 05/06/2025   Tasa Euro/Dólar: 1,145 06/06/2025 TRM 4.138,53</t>
  </si>
  <si>
    <t>TOTAL BOXES: 320 TERM OF SALE:D.A.P (At TNLC Ware House Maasdijk Holanda) VESSEL: AS PETRONIA 522N  BOOKING 254486673 PROF-173 05/06/2025 Tasa Euro/Dólar: 1,145 06/06/2025 TRM 4.138,53</t>
  </si>
  <si>
    <t>TOTAL BOXES: 280 TERM OF SALE:D.A.P (At TNLC Ware House Maasdijk Holanda) VESSEL: CS QUALITY AC25018 BOOKING SMR250018011 PROF-156 28/04/2025 Tasa Euro/Dólar: 1,145 06/06/2025 TRM 4.138,53</t>
  </si>
  <si>
    <t>TOTAL BOXES: 280 TERM OF SALE:D.A.P (At TNLC Ware House Maasdijk Holanda) BOOKING SMR250018010 PROF-151 22/04/2025  Tasa Euro/Dólar: 1,140 10/06/2025 TRM 4.138,53</t>
  </si>
  <si>
    <t>TOTAL BOXES: 280 VESSEL:ISTANBUL EXPRESS 5208N TERM OF SALE:D.A.P (At TNLC Ware House Maasdijk Holanda) BOOKING 250897301 PROF-142 14/04/2025 Tasa Euro/Dólar: 1,140 10/06/2025 TRM 4.138,53</t>
  </si>
  <si>
    <t>TOTAL BOXES: 840 TERM OF SALE:D.A.P (At TNLC Ware House Maasdijk Holanda) VESSEL:  MAERSK BAYETE 515N BOOKING 252468608 PROF-154 25/04/2025 Tasa Euro/Dólar: 1,140 10/06/2025 TRM 4.138,53  PO21260</t>
  </si>
  <si>
    <t>QUALITY PROBLEMS. SUDU 800820-2 (RCC-10883).</t>
  </si>
  <si>
    <t>ARRIETA PEREZ MIGUEL FERNANDO</t>
  </si>
  <si>
    <t>SE REVERSA CNE-2392.</t>
  </si>
  <si>
    <t>DESTRUCTION OF GOODS.</t>
  </si>
  <si>
    <t>ERROR EN SALIDA DE ALMACEN 1401, CEDULA Y NOMBRES DIFERENTES</t>
  </si>
  <si>
    <t xml:space="preserve">257,5 KG CARTON, 20 KG KORES PLEGADIZA, 3 KG CHATARRA, 5,4 KG PLASTICO LIMPIO TRANSPARENTE,  _x000D_
</t>
  </si>
  <si>
    <t>PO- TOTAL BOXES 510 PIEZAS 3 TERM OF SALE CPT EIN 263472679 FDA C.I. CARIBBEANEXOTICS S.A.S.12775655692.FREIGHT PREPAID_x000D_
Miami-International Airport MIA. PHYSALIS WITH LIDS *12 FREIGHT PRICE USD 2.68 AND*125 FREIGHT PRICE USD 2.68</t>
  </si>
  <si>
    <t>TOTAL BOXES: 840 TERM OF SALE:D.A.P (At TNLC Ware House Maasdijk Holanda) VESSEL: SONGA PUMA 517N BOOKING 252019827 PROF-158 02/05/2025  Tasa Euro/Dólar: 1,14825 12/06/2025 TRM 4.190,61</t>
  </si>
  <si>
    <t>TOTAL BOXES: 4200 TERM OF SALE:  C.F.R ( Southampton) VESSEL: MAERSK NEW DELHI 523N BOOKING 254606371 PROF-174 11/06/2025   TRM 4.190,61</t>
  </si>
  <si>
    <t>TOTAL BOXES 72 PIEZAS 2 TERM OF SALE CPT LONDRES FREGHT PREPARAID London Heatrow Airport LHR.</t>
  </si>
  <si>
    <t>PHYSALIS X 8KG MINOR</t>
  </si>
  <si>
    <t>TOTAL BOXES: 560 TERM OF SALE:D.A.P (At TNLC Ware House Maasdijk Holanda) VESSEL: SONGA PUMA 517N BOOKING 252019827 PROF-158 02/05/2025 Tasa Euro/Dólar: 1,158 13/06/2025 TRM 4.169,13</t>
  </si>
  <si>
    <t>TOTAL BOXES: 1650 TERM OF SALE:  C.F.R ( Southampton) MAERSK NEW DELHI 523N BOOKING 254606443 PROF-175 11/06/2025 PHYSALIS X 12 X 100 USD 8,50 CFR PASSION FRUIT X2KG USD 11,60 CFR PASSION FRUIT X1,4KG USD 8,80 CFR PASSION FRUIT X1,5KG USD 8,85 CFR TRM 4.169,13</t>
  </si>
  <si>
    <t>FLO-ID 28919 CARIBBEAN FLO-ID 33197 TFC HOLLAND BV. TOTAL BOXES 1659 PIEZAS 7.</t>
  </si>
  <si>
    <t>TOTAL BOXES 446 PIEZAS 3. TERM OF SALE CPT FREIGHT PREPAID AMSTERDAM. EURO DOLAR-1.15435</t>
  </si>
  <si>
    <t>PROGRAMA FERTICAREX_x000D_
#50265</t>
  </si>
  <si>
    <t xml:space="preserve">PROGRAMA FERTICAREX_x000D_
SALIDA # 1419_x000D_
</t>
  </si>
  <si>
    <t>TOTAL BOXES 72 PIEZAS 2 TERM OF SALE CPT LONDRES FREGHT PREPARAID London Heatrow Airport LHR. THE EXPORTER OF THE PRODUCTSCOVERED BY_x000D_
THISDOCUMENT DECLARES THAT, EXCEPT WHERE OTHERWISE CLEARLY INDICATED, THESE PRODUCTS ARE OF COLOMBIAN PREFERENTIAL ORIGIN.</t>
  </si>
  <si>
    <t>ERROR EN FACTURACION</t>
  </si>
  <si>
    <t>PROGRAMA FERTICAREX          SALIDA # 1430</t>
  </si>
  <si>
    <t>PROGRAMA FERTICAREX          SALIDA: 1438</t>
  </si>
  <si>
    <t>BERRIO ROJAS WEIMAR</t>
  </si>
  <si>
    <t>PROGRAMA FERTICAREX          SALIDA 1443</t>
  </si>
  <si>
    <t>PROGRAMA FERTICAREX          SALIDA 1601</t>
  </si>
  <si>
    <t>PROGRAMA FERTICAREX          SALIDA 1602</t>
  </si>
  <si>
    <t>PROGRAMA FERTICAREX          SALIDA 1603</t>
  </si>
  <si>
    <t>PROGRAMA FERTICAREX          SALIDA 1604</t>
  </si>
  <si>
    <t>PROGRAMA FERTICAREX          SALIDA 1605</t>
  </si>
  <si>
    <t>PROGRAMA FERTICAREX          SALIDA 1606</t>
  </si>
  <si>
    <t>PROGRAMA FERTICAREX          SALIDA 1607</t>
  </si>
  <si>
    <t>OCHOA RAMIREZ CARLOS ARTURO</t>
  </si>
  <si>
    <t>PROGRAMA FERTICAREX          SALIDA  1608</t>
  </si>
  <si>
    <t>FLO-ID 28919 CARIBBEAN FLO-ID 33197 TFC HOLLAND BV. TOTAL BOXES 2245 PIEZAS 10 TERM OF SALE FCA.</t>
  </si>
  <si>
    <t>PROGRAMA FERTICAREX          SALIDA 1609</t>
  </si>
  <si>
    <t>TOTAL BOXES 261 PIEZAS 2 TERM OF SALES CPT FREIGHT PREPAID-Liège-Bierset LGG. The exporter of the products covered by this document declares that,except where other wise cleary indicated,these products are of Colombian preferential origin.</t>
  </si>
  <si>
    <t>TOTAL BOXES 160 PIEZAS 1 TERM OF SALE CPT FREIGHT PREPAID TORONTO YYZ Toronto Pearson International Airport Canada SHIP TO TK FRESH_x000D_
PRODUCE INC</t>
  </si>
  <si>
    <t>TOTAL BOXES 520 PIEZAS 3 TERM OF SALE CPT LONDRES FREGHT PREPAID London Heatrow Airport LHR. THE EXPORTER OF THE PRODUCTS COVERED_x000D_
BY THIS DOCUMENT DECLARES THAT, EXCEPT WHERE OTHERWISE CLEARLY INDICATED, THESE PRODUCTS ARE OF COLOMBIAN PREFERENTIAL ORIGIN.</t>
  </si>
  <si>
    <t>TRM DEL DIA 14/06/2025 =4147.34 _x000D_
SALIDA DE ALMACEN 11803</t>
  </si>
  <si>
    <t>ERROR EN PRODUCTO</t>
  </si>
  <si>
    <t>PROGRAMA FERTICAREX   FINCA GUANACAS SALIDA 1601</t>
  </si>
  <si>
    <t>HUMAGRO K AGUACATE X 20 LT</t>
  </si>
  <si>
    <t>PROGRAMA FERTICAREX  FINCA GUAMERA  SALIDA  1449</t>
  </si>
  <si>
    <t xml:space="preserve">INV RECUPERACIONES                      </t>
  </si>
  <si>
    <t>PROGRAMA FERTICAREX  FINCA LA SIRIA    SALIDA 1448</t>
  </si>
  <si>
    <t>PROGRAMA FERTICAREX  FINCA  CAZUL  SALIDA 1450</t>
  </si>
  <si>
    <t>ANALISIS SAVIA FINCA GUANACAS</t>
  </si>
  <si>
    <t>PRICE ADJUSMENT-QUALITY PROBLEMS.</t>
  </si>
  <si>
    <t>VENTA RECICLAJE</t>
  </si>
  <si>
    <t>PALLET WAS NOT TAKEN BY THE CUSTOMER.</t>
  </si>
  <si>
    <t>TOTAL BOXES: 120 TERM OF SALE:D.A.P (At TNLC Ware House Maasdijk Holanda) LOMBOK STRAIT AC25021 Tasa Euro/Dólar: 1,154 16/06/2025 TRM 4.147,34</t>
  </si>
  <si>
    <t>INVERSIONES EURO S.A</t>
  </si>
  <si>
    <t>UCHUVA X 400GR DESGRANAD NACIONAL EURO</t>
  </si>
  <si>
    <t xml:space="preserve">TOTAL BOXES 100 PIEZAS 1 TERM OF SALE CPT FREIGHT PREPAID TORONTO YYZ Toronto Pearson International Airport Canada SHIP TO TK_x000D_
FRESHPRODUCE INC_x000D_
</t>
  </si>
  <si>
    <t>TOTAL BOXES 150 PIEZAS 35 TERM OF SALE CPT FREIGHT PREPAID CALGARY Calgary International Airport</t>
  </si>
  <si>
    <t>TOTAL BOXES 385 PIEZAS 2 TERM OF SALE CPT LONDRES FREGHT PREPARAID London Heatrow Airport LHR. THE EXPORTER OF THE PRODUCTS COVERED_x000D_
BY THIS DOCUMENT DECLARES THAT, EXCEPT WHERE OTHERWISE CLEARLY INDICATED, THESE PRODUCTS ARE OF COLOMBIAN PREFERENTIAL ORIGIN.</t>
  </si>
  <si>
    <t>PASSION FRUIT X 1.5KG MINOR</t>
  </si>
  <si>
    <t>TOTAL BOXES: 120 TERM OF SALE:D.A.P (At TNLC Ware House Maasdijk Holanda) VESSEL: LOMBOK STRAIT AC25021 Tasa Euro/Dólar: 1,15270 17/06/2025 TRM 4.096,44</t>
  </si>
  <si>
    <t>TOTAL BOXES: 1172 TERM OF SALE: F.O.B (SANTA MARTA-COLOMBIA) VESSEL: MAERSK NEW DELHI 523N BOOKING 254606443 PROF-176 12/06/2025  TRM 4.096,44</t>
  </si>
  <si>
    <t>TOTAL BOXES: 560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</si>
  <si>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100 TERM OF SALE:D.A.P (At TNLC Ware House Maasdijk Holanda) VESSEL: MAERSK NEW DELHI 523N BOOKING 254606443 PROF-177 12/06/2025 Tasa Euro/Dólar: 1,15270 17/06/2025 TRM 4.096,44  FLO ID: 2275 HELFER   FISCAL REPRESENTATIVE: TNLC The New Logistic Company  Transportweg 49 2676 LM Maasdijk  EORI: NL800692548 B01</t>
  </si>
  <si>
    <t>TOTAL BOXES: 180 TERM OF SALE:D.A.P (At TNLC Ware House Maasdijk Holanda)VESSEL: MAERSK NEW DELHI 523N BOOKING 254606443 PROF-177 12/06/2025  Tasa Euro/Dólar: 1,15270 17/06/2025 TRM 4.096,44   FISCAL REPRESENTATIVE:TNLC The New Logistic Company Transportweg 49 2676 LM Maasdijk EORI: NL800692548 B01</t>
  </si>
  <si>
    <t>TOTAL BOXES: 240 TERM OF SALE:D.A.P (At TNLC Ware House Maasdijk Holanda) VESSEL: MAERSK NEW DELHI 523N BOOKING 254606443 Tasa Euro/Dólar: 1,15270 17/06/2025 TRM 4.096,44 PROF-177 12/06/2025  FISCAL REPRESENTATIVE:   TNLC The New Logistic Company Transportweg 49 2676 LM Maasdijk EORI: NL800692548 B01</t>
  </si>
  <si>
    <t>TOTAL BOXES: 252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</si>
  <si>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320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</si>
  <si>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320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</si>
  <si>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320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</si>
  <si>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320 TERM OF SALE:D.A.P (At TNLC Ware House Maasdijk Holanda) VESSEL: MAERSK NEW DELHI 523N BOOKING 254606443 PROF-177 12/06/2025  Tasa Euro/Dólar: 1,15270 17/06/2025 TRM 4.096,44 FISCAL REPRESENTATIVE: TNLC The New Logistic Company Transportweg 49 2676 LM Maasdijk EORI: NL800692548 B01</t>
  </si>
  <si>
    <t>TOTAL BOXES: 2240 TERM OF SALE: F.O.B (SANTA MARTA-COLOMBIA) VESSEL: MAERSK NEW DELHI 523N BOOKING 254606443 PROF-178 12/06/2025 FLO ID: 33197 (TFC).</t>
  </si>
  <si>
    <t>TOTAL BOXES: 1120 TERM OF SALE: F.O.B (SANTA MARTA-COLOMBIA) VESSEL: MAERSK NEW DELHI 523N BOOKING 254606278 PROF-180 12/06/2025 Tasa Euro/Dólar: 1,15270 17/06/2025 TRM 4.096,44</t>
  </si>
  <si>
    <t>TOTAL BOXES: 120 TERM OF SALE:D.A.P (At TNLC Ware House Maasdijk Holanda) VESSEL: MAERSK NEW DELHI 523N BOOKING 254606278 PROF-181 12/06/2025 Tasa Euro/Dólar: 1,15270 17/06/2025 TRM 4.096,44   FISCAL REPRESENTATIVE:    TNLC The New Logistic Company Transportweg 49 2676 LM Maasdijk EORI: NL800692548 B01</t>
  </si>
  <si>
    <t>TOTAL BOXES: 120 TERM OF SALE:D.A.P (At TNLC Ware House Maasdijk Holanda) VESSEL: MAERSK NEW DELHI 523N BOOKING 254606278 PROF-181 12/06/2025 Tasa Euro/Dólar: 1,15270 17/06/2025 TRM 4.096,44  FISCAL REPRESENTATIVE: TNLC The New Logistic Company Transportweg 49 2676 LM Maasdijk EORI: NL800692548 B01</t>
  </si>
  <si>
    <t>Product quality</t>
  </si>
  <si>
    <t>TOTAL BOXES: 280  TERM OF SALE:D.A.P (At TNLC Ware House Maasdijk Holanda) VESSEL: BALTIC KLIPPER AC25019 BOOKING SMR250018012 PROF-160 06/05/2025 Tasa Euro/Dólar: 1,15085 18/06/2025 TRM 4.096,44 FISCAL REPRESENTATIVE: TNLC The New Logistic Company Transportweg 49 2676 LM Maasdijk EORI: NL800692548 B01</t>
  </si>
  <si>
    <t>TOTAL BOXES: 280 TERM OF SALE:D.A.P (At TNLC Ware House Maasdijk Holanda) VESSEL: MAERSK BULAN 518N BOOKING 253551107 PROF-162 15/05/2025 Tasa Euro/Dólar: 1,15085 18/06/2025 TRM 4.096,44  FISCAL REPRESENTATIVE: TNLC The New Logistic Company Transportweg 49 2676 LM Maasdijk EORI: NL800692548 B01</t>
  </si>
  <si>
    <t>TOTAL BOXES: 280 TERM OF SALE:D.A.P (At TNLC Ware House Maasdijk Holanda)  VESSEL: LOMBOK STRAIT AC25021 BOOKING  SMR250018013 PROF-163 20/05/2025  Tasa Euro/Dólar: 1,15085 18/06/2025 TRM 4.096,44  FISCAL REPRESENTATIVE: TNLC The New Logistic Company Transportweg 49 2676 LM Maasdijk  EORI: NL800692548 B01</t>
  </si>
  <si>
    <t>TOTAL BOXES: 840 TERM OF SALE:D.A.P (At TNLC Ware House Maasdijk Holanda)  VESSEL: LOMBOK STRAIT AC25021 BOOKING  SMR250018013 PROF-163 20/05/2025 Tasa Euro/Dólar: 1,15085 18/06/2025 TRM 4.096,44 FISCAL REPRESENTATIVE: TNLC The New Logistic Company Transportweg 49 2676 LM Maasdijk_x000D_
 EORI: NL800692548 B01</t>
  </si>
  <si>
    <t>TOTAL BOXES: 560 TERM OF SALE:D.A.P (At TNLC Ware House Maasdijk Holanda) VESSEL: MAERSK BOGOR 517N BOOKING 252468640  PROF-161 09/05/2025  Tasa Euro/Dólar: 1,15085 18/06/2025 TRM 4.096,44  FISCAL REPRESENTATIVE: TNLC The New Logistic Company   Transportweg 49 2676 LM Maasdijk EORI: NL800692548 B01</t>
  </si>
  <si>
    <t>TOTAL BOXES 320 PIECES 2 TERM OF SALE FCA EL DORADO BOGOTA-COLOMBIA</t>
  </si>
  <si>
    <t xml:space="preserve">183 KG CARTON, 51 KG KORES PLEGADIZA,  _x000D_
</t>
  </si>
  <si>
    <t>PO-5634 TOTAL BOXES 440 PIEZAS 3 TERM OF SALE CPT EIN 263472679 FDA C.I. CARIBBEANEXOTICS S.A.S.12775655692.FREIGHT PREPAIDMiami-International_x000D_
Airport MIA. PHYSALIS WITH LIDS *12 FREIGHT PRICE USD 2.72 AND*125 FREIGHT PRICE USD 2.72</t>
  </si>
  <si>
    <t>TOTAL BOXES 163 PIEZAS 1. TERM OF SALE CPT FREIGHT PREPAID AMSTERDAM. Airport Schiphol AMS. The_x000D_
exporter of the products covered by thisdocument declares that,except where other wise cleary indicated,these products are of Colombian preferential origin.</t>
  </si>
  <si>
    <t>TOTAL BOXES 181 PIEZAS 2 TERM OF SALE CPT Dubai International Airport DXB Dubai UAE</t>
  </si>
  <si>
    <t>CACTUS FIG X 3 KG ALI GHOLAMI</t>
  </si>
  <si>
    <t>DIFFERENCE IN QUANTITY.</t>
  </si>
  <si>
    <t>TOTAL BOXES: 560 TERM OF SALE:D.A.P (At TNLC Ware House Maasdijk Holanda) VESSEL: SONGA PUMA 517N BOOKING 252019827 PROF-158 02/05/2025 Tasa Euro/Dólar: 1,14685 19/06/2025 TRM 4.076,32 PO21230</t>
  </si>
  <si>
    <t>TOTAL BOXES: 560 TERM OF SALE:D.A.P (At TNLC Ware House Maasdijk Holanda) VESSEL: MAERSK BOGOR 517N BOOKING 252468640 PROF-161 09/05/2025  Tasa Euro/Dólar: 1,14685 19/06/2025 TRM 4.076,32 PO21414</t>
  </si>
  <si>
    <t>TOTAL BOXES: 840 TERM OF SALE:D.A.P (At TNLC Ware House Maasdijk Holanda) VESSEL: LOMBOK STRAIT AC25021 BOOKING  SMR250018013 PROF-163 20/05/2025 Tasa Euro/Dólar: 1,14685 19/06/2025 TRM 4.076,32 PO21758</t>
  </si>
  <si>
    <t>TOTAL BOXES 106 PIEZAS 1 TERM OF SALE CPT FREIGHT PREPAID AMSTERDAM EU DOL 1.1515. The exporter of the products covered by this document declares that, except where otherwise cleary indicated, these products are of Colombian preferential origin.</t>
  </si>
  <si>
    <t>TOTAL BOXES 72 PIEZAS 12 TERM OF SALE CPT FREIGHT PREPAID CALGARY Calgary International Airport.</t>
  </si>
  <si>
    <t>FLO-ID 28919 CARIBBEAN FLO-ID 33197 TFC HOLLAND BV. TOTAL BOXES 3140 PIEZAS 13 TERM OF SALE FCA</t>
  </si>
  <si>
    <t>TOTAL BOXES 633 PIEZAS 4 CPT FREIGHT PREPAID-Charles-de-Gualle-Airport CDG Paris Francia.</t>
  </si>
  <si>
    <t>PO TOTAL BOXES 300 PIEZAS 2 TERM OF SALE CPT FREIGHT PREPAID TORONTO YYZ Toronto Pearson International Airport- Canada.</t>
  </si>
  <si>
    <t>TOTAL BOXES 449 PIEZAS 3. TERM OF SALE CPT FREIGHT PREPAID AMSTERDAM. Airport Schiphol AMS. Theexporter of the products covered by thisdocument_x000D_
declares that,except where other wise cleary indicated,these products are of Colombian preferential origin.</t>
  </si>
  <si>
    <t>PHYSALIS X 6X100 FLO STAR FRUIT</t>
  </si>
  <si>
    <t>TOTAL BOXES: 2010 TERM OF SALE: F.O.B (SANTA MARTA-COLOMBIA) VESSEL: LUZON STRAIT AC25025  FLO ID: 33197 (TFC). BOOKING SMR250018016 PROF-182 17/06/2025 TRM 4.080,06</t>
  </si>
  <si>
    <t>CACTUS X 3KG TFC</t>
  </si>
  <si>
    <t>TOTAL BOXES: 600 TERM OF SALE: F.O.B (SANTA MARTA-COLOMBIA) VESSEL: LUZON STRAIT AC25025  BOOKING SMR250018016 PROF-183 17/06/2025 Tasa Euro/Dólar: 1,15150 21/06/2025 TRM 4.080,06</t>
  </si>
  <si>
    <t>TOTAL BOXES: 240 TERM OF SALE:D.A.P (At TNLC Ware House Maasdijk Holanda) VESSEL: LUZON STRAIT AC25025 BOOKING SMR250018016 PROF-184 17/06/2025   FISCAL REPRESENTATIVE: TNLC The New Logistic Company Transportweg 49 2676 LM Maasdijk EORI: NL800692548 B01 Tasa Euro/Dólar: 1,15150 21/06/2025 TRM 4.080,06</t>
  </si>
  <si>
    <t>TOTAL BOXES: 532 TERM OF SALE:D.A.P (At TNLC Ware House Maasdijk Holanda) VESSEL: LUZON STRAIT AC25025 BOOKING SMR250018016 PROF-184 17/06/2025 FISCAL REPRESENTATIVE: TNLC The New Logistic Company Transportweg 49 2676 LM Maasdijk  EORI: NL800692548 B01 Tasa Euro/Dólar: 1,15150 21/06/2025 TRM 4.080,06</t>
  </si>
  <si>
    <t>TOTAL BOXES: 320 TERM OF SALE:D.A.P (At TNLC Ware House Maasdijk Holanda)VESSEL: LUZON STRAIT AC25025 BOOKING SMR250018016 PROF-184 17/06/2025 FISCAL REPRESENTATIVE:   TNLC The New Logistic Company  Transportweg 49 2676 LM Maasdijk EORI: NL800692548 B01 Tasa Euro/Dólar: 1,15150 21/06/2025 TRM 4.080,06</t>
  </si>
  <si>
    <t>TOTAL BOXES: 320 TERM OF SALE:D.A.P (At TNLC Ware House Maasdijk Holanda) VESSEL: LUZON STRAIT AC25025 BOOKING SMR250018016 PROF-184 17/06/2025  FISCAL REPRESENTATIVE: TNLC The New Logistic Company Transportweg 49 2676 LM Maasdijk EORI: NL800692548 B01 Tasa Euro/Dólar: 1,15150 21/06/2025 TRM 4.080,06</t>
  </si>
  <si>
    <t>TOTAL BOXES: 560 TERM OF SALE:D.A.P (At TNLC Ware House Maasdijk Holanda) VESSEL: LUZON STRAIT AC25025 BOOKING SMR250018016 PROF-184 17/06/2025  FISCAL REPRESENTATIVE:  TNLC The New Logistic Company Transportweg 49 2676 LM Maasdijk EORI: NL800692548 B01 Tasa Euro/Dólar: 1,15150 21/06/2025 TRM 4.080,06</t>
  </si>
  <si>
    <t>TOTAL BOXES: 880 TERM OF SALE: F.O.B (SANTA MARTA-COLOMBIA) VESSEL: SONGA PUMA 524N BOOKING 254606510 PROF-186 18/06/2025  Tasa Euro/Dólar: 1,15150 21/06/2025 TRM 4.080,06 FLO ID: 39949 PILZ</t>
  </si>
  <si>
    <t>TOTAL BOXES: 920 TERM OF SALE: F.O.B (SANTA MARTA-COLOMBIA) VESSEL: SONGA PUMA 524N BOOKING 254606510 PROF-187 18/06/2025 TRM 4.080,06</t>
  </si>
  <si>
    <t>TOTAL BOXES: 320 TERM OF SALE:D.A.P (At TNLC Ware House Maasdijk Holanda) VESSEL: SONGA PUMA 524N BOOKING 254606510 PROF-188 19/06/2025  FISCAL REPRESENTATIVE: TNLC The New Logistic CompanyTransportweg 49 2676 LM Maasdijk_x000D_
 EORI: NL800692548 B01 Tasa Euro/Dólar: 1,15150 21/06/2025  TRM 4.080,06</t>
  </si>
  <si>
    <t>TOTAL BOXES: 560 TERM OF SALE:D.A.P (At TNLC Ware House Maasdijk Holanda)   VESSEL: SONGA PUMA 524N BOOKING 254606510 PROF-188 19/06/205  FLO ID: 45111 (INTI HARVEST) FISCAL REPRESENTATIVE: TNLC The New Logistic Company Transportweg 49 2676 LM Maasdijk EORI: NL800692548 B01 Tasa Euro/Dólar: 1,15150 21/06/2025 TRM 4.080,06</t>
  </si>
  <si>
    <t>TOTAL BOXES: 100 TERM OF SALE:D.A.P (At TNLC Ware House Maasdijk Holanda) VESSEL: SONGA PUMA 524N BOOKING 254606510 PROF-188 19/06/2025 FLO ID: 2275 HELFER FISCAL REPRESENTATIVE: TNLC The New Logistic Company Transportweg 49 2676 LM Maasdijk EORI: NL800692548 B01 Tasa Euro/Dólar: 1,15150 21/06/2025 TRM 4.080,06</t>
  </si>
  <si>
    <t>TOTAL BOXES: 192 TERM OF SALE:D.A.P (At TNLC Ware House Maasdijk Holanda) VESSEL: SONGA PUMA 524N BOOKING 254606510 PROF-188 19/06/2025 FISCAL REPRESENTATIVE: TNLC The New Logistic Company Transportweg 49 2676 LM Maasdijk EORI: NL800692548 B01 Tasa Euro/Dólar: 1,15150 21/06/2025 TRM 4.080,06</t>
  </si>
  <si>
    <t>TOTAL BOXES: 120 TERM OF SALE:D.A.P (At TNLC Ware House Maasdijk Holanda) VESSEL: SONGA PUMA 524N BOOKING 254606510 PROF-188 19/06/2025 FISCAL REPRESENTATIVE: TNLC The New Logistic Company Transportweg 49 2676 LM Maasdijk EORI: NL800692548 B01  Tasa Euro/Dólar: 1,15150 21/06/2025 TRM 4.080,06</t>
  </si>
  <si>
    <t>TOTAL BOXES: 120 TERM OF SALE:D.A.P (At TNLC Ware House Maasdijk Holanda) VESSEL: SONGA PUMA 524N BOOKING 254606510 PROF-188 19/06/2025 FISCAL REPRESENTATIVE: TNLC The New Logistic Company Transportweg 49 2676 LM Maasdijk_x000D_
 EORI: NL800692548 B01 Tasa Euro/Dólar: 1,15150 21/06/2025 TRM 4.080,06</t>
  </si>
  <si>
    <t>TOTAL BOXES: 3280 TERM OF SALE:  C.F.R ( Southampton) VESSEL: SONGA PUMA 524N BOOKING 254606545 PROF-189 19/06/2025  TRM 4.080,06</t>
  </si>
  <si>
    <t>TOTAL BOXES: 2110 TERM OF SALE:  C.F.R ( Southampton) VESSEL: SONGA PUMA 524N BOOKING 254606545 PROF-190 19/06/2025 PASSION FRUIT X2KG USD 11,60 CFR OCF IMPORTS  PASSION FRUIT X1,4KG USD 8,80 CFR OCF IMPORTS PASSION FRUIT X1,5KG USD 8,85 CFR OCF IMPORTS TRM 4.080,06</t>
  </si>
  <si>
    <t>AIR FREIGHT ERROR</t>
  </si>
  <si>
    <t>QUALITY PROBLEMS. RCC-11034 TEMU 945664-0</t>
  </si>
  <si>
    <t>QUALITY PROBLEMS. RCC-11715  RCC-11814 RCC-11869 RCC-11443</t>
  </si>
  <si>
    <t>TOTAL BOXES 210 PIEZAS 1 TERM OF SALE CPT LONDRES FREGHT PREPAID London Heatrow Airport LHR. THE EXPORTER OF THE PRODUCTS COVERED BY THIS_x000D_
DOCUMENT DECLARES THAT, EXCEPT WHERE OTHERWISE CLEARLY INDICATED, THESE PRODUCTS ARE OF COLOMBIAN PREFERENTIAL ORIGIN.</t>
  </si>
  <si>
    <t xml:space="preserve">TOTAL BOXES 234 PIEZAS 2 TERM OF SALES CPT FREIGHT PREPAID-Liège-BiersetLGG.The exporter of the products covered by this document_x000D_
declaresthat,except where other wise cleary indicated,these products are of Colombian preferential origin._x000D_
</t>
  </si>
  <si>
    <t>COLOMBIA PARADISE S A S</t>
  </si>
  <si>
    <t xml:space="preserve">PO- TOTAL BOXES 620 PIEZAS 4 TERM OF SALE CPT EIN 263472679 FDA C.I. CARIBBEANEXOTICS S.A.S.12775655692.FREIGHT_x000D_
PREPAIDMiami-InternationalAirport MIA. PHYSALIS WITH LIDS *12 FREIGHT PRICE USD 2.66 AND*125 FREIGHT PRICE USD 2.66_x000D_
</t>
  </si>
  <si>
    <t>INCORRECT AMOUNTS.</t>
  </si>
  <si>
    <t>TOTAL BOXES 720 TERM OF SALE C.F.R Southampton VESSEL SONGA PUMA 524N BOOKING 254606545 PROF-189 19 06 2025 TRM 4081,15</t>
  </si>
  <si>
    <t>TOTAL BOXES: 3900 TERM OF SALE: F.O.B (CARTAGENA-COLOMBIA) VESSEL: ISTANBUL EXPRESS / 0WCL0N1MA FLO ID: 33197 (TFC). BOOKING  BGA0477492  TRM 4.067,64</t>
  </si>
  <si>
    <t>TOTAL BOXES: 252 TERM OF SALE: F.O.B (CARTAGENA -COLOMBIA) VESSEL: ISTANBUL EXPRESS / 0WCL0N1MA BOOKING BGA0477492 PROF-192 20/06/2025 TRM 4.067,64</t>
  </si>
  <si>
    <t>TOTAL BOXES: 252 TERM OF SALE:D.A.P (At TNLC Ware House Maasdijk Holanda) VESSEL: ISTANBUL EXPRESS / 0WCL0N1MA BOOKING BGA0477492 PROF-193 20/06/2025  FISCAL REPRESENTATIVE: TNLC The New Logistic Company Transportweg 49 2676 LM Maasdijk EORI: NL800692548 B01  Tasa Euro/Dólar: 1,16210 26/06/2025 TRM 4.067,64</t>
  </si>
  <si>
    <t>TOTAL BOXES: 320 TERM OF SALE:D.A.P (At TNLC Ware House Maasdijk Holanda) VESSEL: ISTANBUL EXPRESS / 0WCL0N1MA BOOKING BGA0477492 PROF-193 20/06/2025 FISCAL REPRESENTATIVE: TNLC The New Logistic Company Transportweg 49 2676 LM Maasdijk EORI: NL800692548 B01 Tasa Euro/Dólar: 1,16210 26/06/2025 TRM 4.067,64</t>
  </si>
  <si>
    <t>TOTAL BOXES: 320 TERM OF SALE:D.A.P (At TNLC Ware House Maasdijk Holanda) VESSEL: ISTANBUL EXPRESS / 0WCL0N1MA BOOKING BGA0477492 PROF-193 20/06/2025 FISCAL REPRESENTATIVE: TNLC The New Logistic Company Transportweg 49 2676 LM Maasdijk EORI: NL800692548 B01  Tasa Euro/Dólar: 1,16210 26/06/2025 TRM 4.067,64</t>
  </si>
  <si>
    <t>TOTAL BOXES: 5640 TERM OF SALE: F.O.B (SANTA MARTA-COLOMBIA) VESSEL:LOMBOK STRAIT AC25026  BOOKING SMR250018017 PROF-194 24/06/2025  FLO ID: 33197 (TFC). TRM 4.067,64</t>
  </si>
  <si>
    <t>PENAGOS DELGADO OSCAR AFRANIO</t>
  </si>
  <si>
    <t>SANTA ROSA AGROINDUSTRIAL S.A.S</t>
  </si>
  <si>
    <t>FLO-ID 28919 CARIBBEAN FLO-ID 33197 TFC HOLLAND BV. TOTAL BOXES 3052 PIEZAS 13 TERM OF SALE FCA</t>
  </si>
  <si>
    <t>TOTAL BOXES 193 PIEZAS 1 TERM OF SALES CPT FREIGHT PREPAID-Liège-BiersetLGG.The exporter of the products covered by this_x000D_
documentdeclaresthat,except where other wise cleary indicated,these products are of Colombian preferential origin.</t>
  </si>
  <si>
    <t>TOTAL BOXES 160 PIEZAS 1 TERM OF SALE CPT DOHA INTERNATIONAL AIRPORT.                           SHIP TO:  AL MAI TRADING EST (Industrial Aria Street 01 Gate No 4 Zone 57 Building No 32 4825  +31 6 25491262 -DOHA-QATAR).</t>
  </si>
  <si>
    <t>CACTUS X 2.5KG FRESHCLUSIVE</t>
  </si>
  <si>
    <t>YELLOW DRAGON FRUIT X 2.5 KG FRESHCLUSIV</t>
  </si>
  <si>
    <t>ANULACION FACTURA ELECTRONICA.</t>
  </si>
  <si>
    <t>TOTAL BOXES 626 PIEZAS 4 CPT FREIGHT PREPAID-Charles-de-Gualle-Airport CDG Paris Francia.</t>
  </si>
  <si>
    <t>TOTAL BOXES 172 PIEZAS 1 TERM OF SALE CPT FREIGHT PREPAID AMSTERDAM EU DOL Tasa Euro Dólar 1,1718 27 06 FP-007 06-06-25 Theexporter of_x000D_
the products coveredbythisdocumentdeclares that, except where otherwise cleary indicated, these products are of Colombian preferential origin.</t>
  </si>
  <si>
    <t>CACTUS X3KG  AARTSEN</t>
  </si>
  <si>
    <t>YELLOW DRAGON FRUIT X2.5 AARTSEN</t>
  </si>
  <si>
    <t>TAMAMORO X 3 KG AARTSEN</t>
  </si>
  <si>
    <t>TOTAL BOXES: 1480 TERM OF SALE: F.O.B (SANTA MARTA-COLOMBIA) VESSEL: CAPE CITIUS 525N  BOOKING 255142950 PROF-195 26/06/2025 TRM 4.042,87</t>
  </si>
  <si>
    <t>TOTAL BOXES: 640 TERM OF SALE: F.O.B (SANTA MARTA-COLOMBIA) VESSEL: CAPE CITIUS 525N  BOOKING 255142950 PROF-196 26/06/2025 Tasa Euro/Dólar: 1,17180 27/06/2025 TRM 4.042,87  FLO ID: 39949 PILZ</t>
  </si>
  <si>
    <t>TOTAL BOXES 384 PIEZAS 2 TERM OF SALE CPT LONDRES FREGHT PREPARAID London Heatrow Airport LHR. THE EXPORTER OF THE PRODUCTSCOVERED_x000D_
BYTHISDOCUMENT DECLARES THAT, EXCEPT WHERE OTHERWISE CLEARLY INDICATED, THESE PRODUCTS ARE OF COLOMBIAN PREFERENTIAL ORIGIN.</t>
  </si>
  <si>
    <t>TOTAL BOXES: 1172 TERM OF SALE: F.O.B (SANTA MARTA-COLOMBIA) VESSEL: CAPE CITIUS 525N  BOOKING 255142950 PROF-197 26/06/2025 TRM 4.042,87</t>
  </si>
  <si>
    <t>TOTAL BOXES: 100  TERM OF SALE:D.A.P (At TNLC Ware House Maasdijk Holanda) VESSEL: CAPE CITIUS 525N  BOOKING 255142950 PROF-198 26/06/2025 FLO ID: 2275 HELFER Tasa Euro/Dólar: 1,17180 27/06/2025 TRM 4.042,87</t>
  </si>
  <si>
    <t>TOTAL BOXES: 512 TERM OF SALE:D.A.P (At TNLC Ware House Maasdijk Holanda) VESSEL: CAPE CITIUS 525N  BOOKING 255142950 PROF-198 26/06/2025 Tasa Euro/Dólar: 1,17180 27/06/2025 TRM 4.042,87</t>
  </si>
  <si>
    <t>TOTAL BOXES: 560 TERM OF SALE:D.A.P (At TNLC Ware House Maasdijk Holanda) VESSEL: CAPE CITIUS 525N  BOOKING 255142950 PROF-198 26/06/2025 FLO ID: 45111 (INTI HARVEST) Tasa Euro/Dólar: 1,17180 27/06/2025 TRM 4.042,87</t>
  </si>
  <si>
    <t>TOTAL BOXES: 240 TERM OF SALE:D.A.P (At TNLC Ware House Maasdijk Holanda) VESSEL: CAPE CITIUS 525N  BOOKING 255142950 PROF-198 26/06/2025 Tasa Euro/Dólar: 1,17180 27/06/2025 TRM 4.042,87</t>
  </si>
  <si>
    <t>TOTAL BOXES: 800 TERM OF SALE: F.O.B (SANTA MARTA-COLOMBIA) VESSEL: MAERSK BAYETE 524N  BOOKING 254606907 PROF-199 27/06/2025 FLO ID: 33197 (TFC).  TRM 4.042,87</t>
  </si>
  <si>
    <t>TOTAL BOXES: 1120 TERM OF SALE: F.O.B (SANTA MARTA-COLOMBIA) VESSEL: MAERSK BAYETE 524N  BOOKING 254606907 PROF-200 27/06/2025  FLO ID: 39949 PILZ Tasa Euro/Dólar: 1,17180 27/06/2025 TRM 4.042,87</t>
  </si>
  <si>
    <t>TOTAL BOXES: 252 TERM OF SALE:D.A.P (At TNLC Ware House Maasdijk Holanda) VESSEL: MAERSK BAYETE 524N  BOOKING 254606907 PROF-201 27/06/2025 FISCAL REPRESENTATIVE: TNLC The New Logistic Company Transportweg 49 2676 LM Maasdijk  EORI: NL800692548 B01 Tasa Euro/Dólar: 1,17180 27/06/2025 TRM 4.042,87</t>
  </si>
  <si>
    <t>TOTAL BOXES: 120 TERM OF SALE:D.A.P (At TNLC Ware House Maasdijk Holanda) VESSEL: MAERSK BAYETE 524N  BOOKING 254606907 PROF-201 27/06/2025 Tasa Euro/Dólar: 1,17180 27/06/2025 TRM 4.042,87  FISCAL REPRESENTATIVE:  TNLC The New Logistic Company Transportweg 49 2676 LM Maasdijk EORI: NL800692548 B01</t>
  </si>
  <si>
    <t>TOTAL BOXES: 320 TERM OF SALE:D.A.P (At TNLC Ware House Maasdijk Holanda) VESSEL: MAERSK BAYETE 524N  BOOKING 254606907 PROF-201 27/06/2025 FISCAL REPRESENTATIVE: TNLC The New Logistic Company Transportweg 49 2676 LM Maasdijk EORI: NL800692548 B01</t>
  </si>
  <si>
    <t>TOTAL BOXES: 320 TERM OF SALE:D.A.P (At TNLC Ware House Maasdijk Holanda) VESSEL: MAERSK BAYETE 524N  BOOKING 254606907 PROF-201 27/06/2025  FISCAL REPRESENTATIVE: TNLC The New Logistic Company Transportweg 49 2676 LM Maasdijk EORI: NL800692548 B01 Tasa Euro/Dólar: 1,17180 27/06/2025 TRM 4.042,87</t>
  </si>
  <si>
    <t>TOTAL BOXES: 120 TERM OF SALE:D.A.P (At TNLC Ware House Maasdijk Holanda) VESSEL: MAERSK BAYETE 524N  BOOKING 254606907 PROF-201 27/06/2025 FISCAL REPRESENTATIVE: TNLC The New Logistic Company Transportweg 49 2676 LM Maasdijk EORI: NL800692548 B01   Tasa Euro/Dólar: 1,17180 27/06/2025 TRM 4.042,87</t>
  </si>
  <si>
    <t>TOTAL BOXES: 3600 TERM OF SALE:  C.F.R ( London Gateway) VESSEL: CMA CGM FORT ROYAL / 0DRNNN1MA  BOOKING BGA0478498 PROF-202 27/06/2025 TRM 4.042,87</t>
  </si>
  <si>
    <t>TOTAL BOXES: 1680 TERM OF SALE:  C.F.R ( London Gateway) VESSEL: CMA CGM FORT ROYAL / 0DRNNN1MA  BOOKING BGA0478498 PROF-203 27/06/2025  PHYSALIS X 12 X 100 USD 8,50 CFR  PASSION FRUIT X2KG USD 11,60 PASSION FRUIT X1,4KG USD 8,80 CFR PASSION FRUIT X1,5KG USD 8,85 CFR TRM 4.042,87</t>
  </si>
  <si>
    <t>TOTAL BOXES: 1480 TERM OF SALE: F.O.B (SANTA MARTA-COLOMBIA) VESSEL: ATLANTIC KLIPPER AC25027  BOOKING SMR250018018 FLO ID: 33197 (TFC). TRM 4.042,87</t>
  </si>
  <si>
    <t>TOTAL BOXES: 1480 TERM OF SALE: F.O.B (SANTA MARTA-COLOMBIA) VESSEL: ATLANTIC KLIPPER AC25027  BOOKING SMR250018018  FLO ID: 39949 PILZ TRM 4.042,87</t>
  </si>
  <si>
    <t>TOTAL BOXES: 1172 TERM OF SALE: F.O.B (SANTA MARTA-COLOMBIA)  VESSEL: ATLANTIC KLIPPER AC25027  BOOKING SMR250018018 TRM 4.042,87</t>
  </si>
  <si>
    <t>TOTAL BOXES: 252 TERM OF SALE:D.A.P (At TNLC Ware House Maasdijk Holanda) VESSEL: ATLANTIC KLIPPER AC25027  BOOKING SMR250018018 FISCAL REPRESENTATIVE: TNLC The New Logistic Company Transportweg 49 2676 LM Maasdijk EORI: NL800692548 B01  Tasa Euro/Dólar: 1,17180 27/06/2025 TRM 4.042,87</t>
  </si>
  <si>
    <t>TOTAL BOXES: 640 TERM OF SALE:D.A.P (At TNLC Ware House Maasdijk Holanda) VESSEL: ATLANTIC KLIPPER AC25027  BOOKING SMR250018018 FISCAL REPRESENTATIVE: TNLC The New Logistic Company Transportweg 49 2676 LM Maasdijk  EORI: NL800692548 B01 Tasa Euro/Dólar: 1,17180 27/06/2025 TRM 4.042,87</t>
  </si>
  <si>
    <t>TOTAL BOXES: 640 TERM OF SALE:D.A.P (At TNLC Ware House Maasdijk Holanda) VESSEL: ATLANTIC KLIPPER AC25027  BOOKING SMR250018018 FISCAL REPRESENTATIVE: TNLC The New Logistic Company Transportweg 49 2676 LM Maasdijk EORI: NL800692548 B01  Tasa Euro/Dólar: 1,17180 27/06/2025 TRM 4.042,87</t>
  </si>
  <si>
    <t>TOTAL BOXES: 840 TERM OF SALE:D.A.P (At TNLC Ware House Maasdijk Holanda) VESSEL: MAERSK BULAN 518N  BOOKING 253551107 FISCAL REPRESENTATIVE: TNLC The New Logistic Company Transportweg 49 2676 LM Maasdijk EORI: NL800692548 B01 PROF-162 15/05/2025 Tasa Euro/Dólar: 1,17180 27/06/2025 TRM 4.042,87</t>
  </si>
  <si>
    <t>TOTAL BOXES:  1120 TERM OF SALE:D.A.P (At TNLC Ware House Maasdijk Holanda) VESSEL: MAERSK BOGOR 517N  BOOKING 252468640 PROF-161 09/05/2025 FISCAL REPRESENTATIVE: TNLC The New Logistic Company Transportweg 49 2676 LM Maasdijk EORI: NL800692548 B01  Tasa Euro/Dólar: 1,17180 27/06/2025 TRM 4.042,87</t>
  </si>
  <si>
    <t>TOTAL BOXES:  280 TERM OF SALE:D.A.P (At TNLC Ware House Maasdijk Holanda)VESSEL: LOMBOK STRAIT AC25021  BOOKING SMR250018013 PROF-163 20/05/2025 FISCAL REPRESENTATIVE: TNLC The New Logistic Company Transportweg 49 2676 LM Maasdijk EORI: NL800692548 B01 Tasa Euro/Dólar: 1,17180 27/06/2025 TRM 4.042,87</t>
  </si>
  <si>
    <t>QUALITY PROBLEMS RCC-11116 (CXRU 162274-5)</t>
  </si>
  <si>
    <t>202507</t>
  </si>
  <si>
    <t>DUMPING COST.</t>
  </si>
  <si>
    <t>TOTAL BOXES 192 PIEZAS 1 TERM OF SALE CPT Airport International Zúrich ZRH FREIGHT PREPAID EURO DOLAR 1.17785. PURPLE PASSION FRUIT X 2K CPT EU 15.90</t>
  </si>
  <si>
    <t xml:space="preserve">TOTAL BOXES 600 PIEZAS 3 TERM OF SALE CPT LONDRES FREGHT PREPAID London Heatrow Airport LHR. THE EXPORTER OF THE PRODUCTS COVEREDBY THIS_x000D_
DOCUMENT DECLARES THAT, EXCEPT WHERE OTHERWISE CLEARLY INDICATED, THESE PRODUCTS ARE OF COLOMBIAN PREFERENTIAL ORIGIN._x000D_
</t>
  </si>
  <si>
    <t>TOTAL BOXES 287 PIEZAS 2 TERM OF SALE CPT FREIGHT PREPAID AMSTERDAM EU DOL Tasa Euro Dólar 1,17785 01-07  FP-008 13-06-25 The exporter of the_x000D_
products covered by this document declares that, except where otherwise cleary indicated, these products are of Colombian preferential origin.</t>
  </si>
  <si>
    <t>RAMIREZ SUA JOAN SEBASTIAN</t>
  </si>
  <si>
    <t>FAJARDO ALBARRACIN LIGIA</t>
  </si>
  <si>
    <t>MELO CASTIBLANCO MANUEL ANTONIO</t>
  </si>
  <si>
    <t>MARTIN CASTIBLANCO DIANA PAOLA</t>
  </si>
  <si>
    <t>MOJICA ROMERO EDNA MILDRED</t>
  </si>
  <si>
    <t>VEGA VEGA ANDREA DEL PILAR</t>
  </si>
  <si>
    <t>VILLEGA QUIROZ DIEGO ALEJANDRO</t>
  </si>
  <si>
    <t xml:space="preserve">PO- TOTAL BOXES 640 PIEZAS 4 TERM OF SALE CPT EIN 263472679 FDA C.I. CARIBBEANEXOTICS_x000D_
S.A.S.12775655692.FREIGHTPREPAIDMiami-InternationalAirport MIA. PHYSALIS WITH LIDS *12 FREIGHT PRICE USD 2.65 AND*125 FREIGHT PRICE USD 2.65_x000D_
</t>
  </si>
  <si>
    <t xml:space="preserve">237 KG CARTON, 23 KG KORES PLEGADIZA,  _x000D_
</t>
  </si>
  <si>
    <t>TOTAL BOXES: 560 TERM OF SALE:D.A.P (At TNLC Ware House Maasdijk Holanda) VESSEL: AS PALINA 521N  BOOKING 253551811 PROF-165 27/05/2025 FISCAL REPRESENTATIVE: TNLC The New Logistic Company Transportweg 49 2676 LM Maasdijk EORI: NL800692548 B01  Tasa Euro/Dólar: 1,17525 03/07/2025 TRM 4006,46</t>
  </si>
  <si>
    <t>TOTAL BOXES: 280 TERM OF SALE: F.O.B (SANTA MARTA-COLOMBIA) VESSEL: AS PETRONIA 522N  BOOKING 254486673 PROF-172 05/06/2025 TRM 4006,46</t>
  </si>
  <si>
    <t>TOTAL BOXES: 280 TERM OF SALE: F.O.B (SANTA MARTA-COLOMBIA) VESSEL: MAERSK NEW DELHI 523N  BOOKING 254606278 PROF-179 12/06/2025 TRM 4006,46</t>
  </si>
  <si>
    <t>FLO-ID 28919 CARIBBEAN FLO-ID 33197 TFC HOLLAND BV. TOTAL BOXES 3440 PIEZAS 14 TERM OF SALE CPT FREIGHT PREPAID AMSTERDAM.</t>
  </si>
  <si>
    <t>QUALITY PROBLEMS. 074-69631693 FCC-5778</t>
  </si>
  <si>
    <t>QUALITY PROBLEMS.  MNBU 434437-4 RCC-10944</t>
  </si>
  <si>
    <t>QUALITY PROBLEMS. MNBU 007319-2 RCC-11188</t>
  </si>
  <si>
    <t>QUALITY PROBLEMS SUDU 619441-1  RCC-11383.</t>
  </si>
  <si>
    <t>QUALITY PROBLEMS RCC-11520 Y RCC-11643</t>
  </si>
  <si>
    <t>TOTAL BOXES 90 PIEZAS 15 TERM OF SALE FCA FREIGHT COLLECT-DORADO. 230-66165422  CEVB2119574</t>
  </si>
  <si>
    <t>LULO X 2KG  PRIME FLOWERS</t>
  </si>
  <si>
    <t>TAMAMORO X 2.5 PRIME FLOWERS</t>
  </si>
  <si>
    <t>NCM 08.10.90.50 TOTAL BOXES 400 PIEZAS 50 TERM OF SALE- CPT.</t>
  </si>
  <si>
    <t>TOTAL BOXES 160 PIEZAS 1 TERM OF SALE CPT FREIGHT PREPAID MONTREAL YUL Airport internacional Pierre Elliott Trudeau.</t>
  </si>
  <si>
    <t>PHYSALIS 12X200 COURCHESNE</t>
  </si>
  <si>
    <t xml:space="preserve">TOTAL BOXES 170 PIEZAS 1 TERM OF SALE CPT INTERNATIONAL AIRPORT Beirut Rafic Hariri.                      SHIP TO: Libanfruits_x000D_
Beirut Sin El Fil, Fruits and Vegetables Shop no. 49 Beirut (Lebanon)_x000D_
Tel +961 1 684 345_x000D_
Tax Id-924108_x000D_
</t>
  </si>
  <si>
    <t>TOTAL BOXES 504 PIEZAS 3 TERM OF SALES CPT FREIGHT PREPAID-Liège-BiersetLGG</t>
  </si>
  <si>
    <t>PHYSALIS 12X125 STARFRUIT</t>
  </si>
  <si>
    <t>TOTAL BOXES 253 PIEZAS 2 TERM OF SALE CPT Dubai International Airport DXB Dubai UAE</t>
  </si>
  <si>
    <t>PHYSALIS X 12 X 100 ALI GHOLAMI</t>
  </si>
  <si>
    <t>TOTAL BOXES 320 PIEZAS 2. TERM OF SALE CPT FREIGHT PREPAID AMSTERDAM. EURO DOLAR-1.1777. The exporter of the products covered by_x000D_
this document declares that,except where other wise cleary indicated,these products are of Colombian preferential origin.</t>
  </si>
  <si>
    <t>TOTAL BOXES 770 PIEZAS 5 CPT FREIGHT PREPAID-Charles-de-Gualle-Airport CDG Paris Francia.</t>
  </si>
  <si>
    <t>TOTAL BOXES: 320 TERM OF SALE: F.O.B (SANTA MARTA-COLOMBIA) VESSEL: JPO PISCES 525N  BOOKING 255033829 TRM 3.974,37 PROF-205 03/07/2025</t>
  </si>
  <si>
    <t>TOTAL BOXES: 40 TERM OF SALE: F.O.B (SANTA MARTA-COLOMBIA) VESSEL: JPO PISCES 525N  BOOKING 255033829 FLO ID: 39949 PILZ Tasa Euro/Dólar: 1,17785 07/07/2025 TRM 3.974,37 PROF-206 03/07/2025</t>
  </si>
  <si>
    <t>TOTAL BOXES: 892 TERM OF SALE: F.O.B (SANTA MARTA-COLOMBIA) VESSEL: JPO PISCES 525N  BOOKING 255033829 TRM 3.974,37 PROF-207 03/07/2025</t>
  </si>
  <si>
    <t>TOTAL BOXES: 440 TERM OF SALE:D.A.P (At TNLC Ware House Maasdijk Holanda) VESSEL: JPO PISCES 525N  BOOKING 255033829 Tasa Euro/Dólar: 1,17785 07/07/2025 TRM 3.974,37 FISCAL REPRESENTATIVE: TNLC The New Logistic Company Transportweg 49 2676 LM Maasdijk EORI: NL800692548 B01  PROF-208 03/07/2025</t>
  </si>
  <si>
    <t>TOTAL BOXES: 680 TERM OF SALE:D.A.P (At TNLC Ware House Maasdijk Holanda) VESSEL: JPO PISCES 525N  BOOKING 255033829 Tasa Euro/Dólar: 1,17785 07/07/2025 TRM 3.974,37 FISCAL REPRESENTATIVE: TNLC The New Logistic Company Transportweg 49 2676 LM Maasdijk EORI: NL800692548 B01 PROF-208 03/07/2025</t>
  </si>
  <si>
    <t>TOTAL BOXES 267 PIEZAS 2 TERM OF SALE CPT FREIGHT PREPAID AMSTERDAM EU DOL Tasa Euro Dólar 1,17385 07-07 FP-009 20-06-25 The exporter of_x000D_
the products covered by this document declares that, except where otherwise cleary indicated, these products are of Colombian preferential origin.</t>
  </si>
  <si>
    <t>TOTAL BOXES: 560 TERM OF SALE:D.A.P (At TNLC Ware House Maasdijk Holanda) VESSEL: JPO PISCES 525N  BOOKING 255033829 Tasa Euro/Dólar: 1,17785 07/07/2025 TRM 3.974,37  FISCAL REPRESENTATIVE: TNLC The New Logistic Company Transportweg 49 2676 LM Maasdijk EORI: NL800692548 B01  FLO ID: 45111 (INTI HARVEST)</t>
  </si>
  <si>
    <t>TOTAL BOXES: 100 TERM OF SALE:D.A.P (At TNLC Ware House Maasdijk Holanda) VESSEL: JPO PISCES 525N  BOOKING 255033829 Tasa Euro/Dólar: 1,17785 07/07/2025 TRM 3.974,37 FISCAL REPRESENTATIVE: TNLC The New Logistic Company Transportweg 49 2676 LM Maasdijk  EORI: NL800692548 B01 PROF-208 03/07/2025</t>
  </si>
  <si>
    <t>TOTAL BOXES: 192 TERM OF SALE:D.A.P (At TNLC Ware House Maasdijk Holanda) VESSEL: JPO PISCES 525N  BOOKING 255033829 FISCAL REPRESENTATIVE: TNLC The New Logistic Company Transportweg 49 2676 LM Maasdijk EORI: NL800692548 B01 PROF-208 03/07/2025 Tasa Euro/Dólar: 1,17785 07/07/2025 TRM 3.974,37</t>
  </si>
  <si>
    <t>TOTAL BOXES: 320 TERM OF SALE:D.A.P (At TNLC Ware House Maasdijk Holanda) VESSEL: JPO PISCES 525N  BOOKING 255033829 FISCAL REPRESENTATIVE: TNLC The New Logistic Company Transportweg 49 2676 LM Maasdijk EORI: NL800692548 B01 Tasa Euro/Dólar: 1,17785 07/07/2025 TRM 3.974,37 PROF-208 03/07/2025</t>
  </si>
  <si>
    <t>TOTAL BOXES: 280 TERM OF SALE:D.A.P (At TNLC Ware House Maasdijk Holanda) VESSEL: JPO PISCES 525N  BOOKING 255033829 FISCAL REPRESENTATIVE: TNLC The New Logistic Company Transportweg 49 2676 LM Maasdijk EORI: NL800692548 B01 PROF-208 03/07/2025 Tasa Euro/Dólar: 1,17785 07/07/2025 TRM 3.974,37</t>
  </si>
  <si>
    <t>TOTAL BOXES: 320 TERM OF SALE:D.A.P (At TNLC Ware House Maasdijk Holanda) VESSEL: JPO PISCES 525N  BOOKING 255033829 FISCAL REPRESENTATIVE: TNLC The New Logistic Company Transportweg 49 2676 LM Maasdijk EORI: NL800692548 B01 PROF-208 03/07/2025 Tasa Euro/Dólar: 1,17785 07/07/2025 TRM 3.974,37</t>
  </si>
  <si>
    <t>TOTAL BOXES: 600 TERM OF SALE: F.O.B (SANTA MARTA-COLOMBIA) VESSEL: JPO PISCES 525N  BOOKING 255033861 Tasa Euro/Dólar: 1,17785 07/07/2025 TRM 3.974,37 PROF-209 04/07/2025</t>
  </si>
  <si>
    <t>TOTAL BOXES: 504 TERM OF SALE:D.A.P (At TNLC Ware House Maasdijk Holanda) VESSEL: JPO PISCES 525N  BOOKING 255033861 FISCAL REPRESENTATIVE:  TNLC The New Logistic Company Transportweg 49 2676 LM Maasdijk EORI: NL800692548 B01 PROF-210 04/07/2025 Tasa Euro/Dólar: 1,17785 07/07/2025 TRM 3.974,37</t>
  </si>
  <si>
    <t>TOTAL BOXES: 640 TERM OF SALE:D.A.P (At TNLC Ware House Maasdijk Holanda) VESSEL: JPO PISCES 525N  BOOKING 255033861 FISCAL REPRESENTATIVE: TNLC The New Logistic Company Transportweg 49 2676 LM Maasdijk EORI: NL800692548 B01 PROF-210 04/07/2025 Tasa Euro/Dólar: 1,17785 07/07/2025 TRM 3.974,37</t>
  </si>
  <si>
    <t>TOTAL BOXES: 640 TERM OF SALE:D.A.P (At TNLC Ware House Maasdijk Holanda) VESSEL: JPO PISCES 525N  BOOKING 255033861 FISCAL REPRESENTATIVE: TNLC The New Logistic Company Transportweg 49 2676 LM Maasdijk EORI: NL800692548 B01 PROF-210 04/07/2025  Tasa Euro/Dólar: 1,17785 07/07/2025 TRM 3.974,37</t>
  </si>
  <si>
    <t>TOTAL BOXES: 360 TERM OF SALE:D.A.P (At TNLC Ware House Maasdijk Holanda) VESSEL: JPO PISCES 525N  BOOKING 255033861 FISCAL REPRESENTATIVE: TNLC The New Logistic Company Transportweg 49 2676 LM Maasdijk EORI: NL800692548 B01 PROF-210 04/07/2025 Tasa Euro/Dólar: 1,17785 07/07/2025 TRM 3.974,37</t>
  </si>
  <si>
    <t>TOTAL BOXES: 120 TERM OF SALE:D.A.P (At TNLC Ware House Maasdijk Holanda) VESSEL: JPO PISCES 525N  BOOKING 255033861 FISCAL REPRESENTATIVE: TNLC The New Logistic Company Transportweg 49 2676 LM Maasdijk EORI: NL800692548 B01 PROF-210 04/07/2025  Tasa Euro/Dólar: 1,17785 07/07/2025 TRM 3.974,37</t>
  </si>
  <si>
    <t>TOTAL BOXES: 2320 TERM OF SALE: F.O.B (SANTA MARTA-COLOMBIA) VESSEL: CMA CGM AMERICA / 0DRNPN1MA  BOOKING BGA0479475 PROF-211 04/07/2025 TRM 3.974,37 FLO ID: 33197 (TFC).</t>
  </si>
  <si>
    <t>TOTAL BOXES: 920 TERM OF SALE: F.O.B (SANTA MARTA-COLOMBIA) VESSEL: CMA CGM AMERICA / 0DRNPN1MA  BOOKING BGA0479475 PROF-212 04/07/2025   Tasa Euro/Dólar: 1,17785 07/07/2025 TRM 3.974,37 FLO ID: 39949 PILZ</t>
  </si>
  <si>
    <t>TOTAL BOXES: 560 TERM OF SALE:D.A.P (At TNLC Ware House Maasdijk Holanda) VESSEL: CMA CGM AMERICA / 0DRNPN1MA  BOOKING BGA0479475 FISCAL REPRESENTATIVE: TNLC The New Logistic Company Transportweg 49 2676 LM Maasdijk EORI: NL800692548 B01 PROF-213 04/07/2025   Tasa Euro/Dólar: 1,17785 07/07/2025 TRM 3.974,37</t>
  </si>
  <si>
    <t>TOTAL BOXES: 960 TERM OF SALE:D.A.P (At TNLC Ware House Maasdijk Holanda)VESSEL: CMA CGM AMERICA / 0DRNPN1MA  BOOKING BGA0479475  FISCAL REPRESENTATIVE: TNLC The New Logistic Company Transportweg 49 2676 LM Maasdijk EORI: NL800692548 B01 PROF-213 04/07/2025 Tasa Euro/Dólar: 1,17785 07/07/2025 TRM 3.974,37  PO: 4600071119</t>
  </si>
  <si>
    <t>TOTAL BOXES: 640 TERM OF SALE:D.A.P (At TNLC Ware House Maasdijk Holanda) VESSEL: CMA CGM AMERICA / 0DRNPN1MA  BOOKING BGA0479475 FISCAL REPRESENTATIVE: TNLC The New Logistic Company Transportweg 49 2676 LM Maasdijk  EORI: NL800692548 B01 PROF-213 04/07/2025 Tasa Euro/Dólar: 1,17785 07/07/2025 TRM 3.974,37</t>
  </si>
  <si>
    <t>TOTAL BOXES: 600 TERM OF SALE:D.A.P (At TNLC Ware House Maasdijk Holanda) VESSEL: CS QUALITY  AC25023  BOOKING SMR250018015 FISCAL REPRESENTATIVE: TNLC The New Logistic Company Transportweg 49 2676 LM MaasdijkEORI: NL800692548 B01 PROF-169 03/06/2025  Tasa Euro/Dólar: 1,17785 07/07/2025 TRM 3.974,37</t>
  </si>
  <si>
    <t>TOTAL BOXES: 560 TERM OF SALE:D.A.P (At TNLC Ware House Maasdijk Holanda) VESSEL: JPO LIBRA/519N  BOOKING 253551214 FISCAL REPRESENTATIVE: TNLC The New Logistic Company Transportweg 49 2676 LM Maasdijk EORI: NL800692548 B01 PROF-164  22/05/2025 Tasa Euro/Dólar: 1,17785 07/07/2025 TRM 3.974,37 PO21910</t>
  </si>
  <si>
    <t>TOTAL BOXES: 280 VESSEL: AS PALINA 521N  BOOKING 253551811 FISCAL REPRESENTATIVE: TNLC The New Logistic Company Transportweg 49 2676 LM Maasdij EORI: NL800692548 B01 PROF-165 27/05/2025 Tasa Euro/Dólar: 1,17785 07/07/2025 TRM 3.974,37 PO21944</t>
  </si>
  <si>
    <t>TOTAL BOXES: 280 TERM OF SALE:D.A.P (At TNLC Ware House Maasdijk Holanda) VESSEL: AS PETRONIA 522N  BOOKING 254486673 FISCAL REPRESENTATIVE: TNLC The New Logistic Company Transportweg 49 2676 LM Maasdijk EORI: NL800692548 B01 PROF-173 05/06/2025 Tasa Euro/Dólar: 1,17785 07/07/2025 TRM 3.974,37 PO22048</t>
  </si>
  <si>
    <t>PO TOTAL BOXES 603 PIEZAS 4 TERM OF SALE CPT FREIGHT PREPAID TORONTO YYZ Toronto Pearson International Airport- Canada.</t>
  </si>
  <si>
    <t>TOTAL BOXES 746 PIEZAS 4 TERM OF SALE FCA EL DORADO BOGOTA-COLOMBIA. The exporter of the products covered by this document_x000D_
declares that,except where otherwise cleary indicated, these products are of Colombian preferential origin.</t>
  </si>
  <si>
    <t>PHYSALIS 12X100 MERCAJARA</t>
  </si>
  <si>
    <t>PASSION FRUIT X 2KG MERCAJARA</t>
  </si>
  <si>
    <t>PO TOTAL BOXES 618 PIEZAS 4 TERM OF SALE CPT FREIGHT PREPAID TORONTO YYZ Toronto Pearson International Airport- Canada</t>
  </si>
  <si>
    <t>TOTAL BOXES 330 PIEZAS 2 TERM OF SALES CPT FREIGHT PREPAID-Liège-BiersetLGG. The exporter of the products covered by_x000D_
this document declares that,except where other wise cleary indicated,these products are of Colombian preferential origin.</t>
  </si>
  <si>
    <t>TOTAL BOXES: 312 TERM OF SALE:D.A.P (At TNLC Ware House Maasdijk Holanda) _x000D_
VESSEL: AS PETRONIA 522N  BOOKING 254486673 PROF-173 05/06/2025 FISCAL REPRESENTATIVE: TNLC The New Logistic Company Transportweg 49 2676 LM Maasdijk EORI: NL800692548 B01  Tasa Euro/Dólar: 1,17155 09/07/2025 TRM  4.054,13</t>
  </si>
  <si>
    <t>TOTAL BOXES: 312 TERM OF SALE:D.A.P (At TNLC Ware House Maasdijk Holanda) VESSEL: MAERSK NEW DELHI 523N  BOOKING 254606278 PROF-181 12/06/2025 FISCAL REPRESENTATIVE:   TNLC The New Logistic Company Transportweg 49 2676 LM Maasdijk EORI: NL800692548 B01 Tasa Euro/Dólar: 1,17155 09/07/2025 TRM  4.054,13</t>
  </si>
  <si>
    <t>TOTAL BOXES: 1160 TERM OF SALE:D.A.P (At TNLC Ware House Maasdijk Holanda) VESSEL: JPO LIBRA/519N  BOOKING 253551214 PROF-164 22/05/2025 FISCAL REPRESENTATIVE:  TNLC The New Logistic Company Transportweg 49 2676 LM Maasdijk EORI: NL800692548 B01  Tasa Euro/Dólar: 1,17155 09/07/2025 TRM  4.054,13</t>
  </si>
  <si>
    <t>TOTAL BOXES: 280 TERM OF SALE:D.A.P (At TNLC Ware House Maasdijk Holanda) VESSEL: AS PALINA 521N  BOOKING 253551811 PROF-165 27/05/2025 FISCAL REPRESENTATIVE: TNLC The New Logistic Company Transportweg 49 2676 LM Maasdijk EORI: NL800692548 B01 Tasa Euro/Dólar: 1,17155 09/07/2025 TRM  4.054,13</t>
  </si>
  <si>
    <t>TOTAL BOXES: 320 TERM OF SALE:D.A.P (At TNLC Ware House Maasdijk Holanda) VESSEL: AS PETRONIA 522N  BOOKING 254486673 PROF-173 05/06/2025 FISCAL REPRESENTATIVE: TNLC The New Logistic Company Transportweg 49 2676 LM Maasdijk EORI: NL800692548 B01 Tasa Euro/Dólar: 1,17155 09/07/2025 TRM  4.054,13</t>
  </si>
  <si>
    <t>PO- TOTAL BOXES 500 PIEZAS 3 TERM OF SALE CPT EIN 263472679 FDA C.I._x000D_
CARIBBEANEXOTICSS.A.S.12775655692.FREIGHTPREPAIDMiami-InternationalAirport MIA. PHYSALIS WITH LIDS *12 FREIGHT PRICE USD 2.68 AND*125 FREIGHT_x000D_
PRICE USD 2.68</t>
  </si>
  <si>
    <t>DEVOLUCION DE PRODUCTO POR CANECA QUE SE REVENTO</t>
  </si>
  <si>
    <t>PROGRAMA FERTICAREX SALIDA 1429</t>
  </si>
  <si>
    <t>CARDONA VERGARA RODRIGO DE JESUS</t>
  </si>
  <si>
    <t>PROGRAMA FERTICAREX       SALIDA 1432</t>
  </si>
  <si>
    <t>LAILUDI S.A.S.</t>
  </si>
  <si>
    <t>TOTAL BOXES 768 PIEZAS 4 TERM OF SALE CPT FREIGHT PREPAID MONTREAL YUL Airport internacional Pierre Elliott Trudeau</t>
  </si>
  <si>
    <t>PROGRAMA FERTICAREX        SALIDA 1434</t>
  </si>
  <si>
    <t>CARDONA HERRERA JOHN JAIRO</t>
  </si>
  <si>
    <t>PROGRAMA FERTICAREX        SALIDA 1435</t>
  </si>
  <si>
    <t>ISAZA HERRERA CAMILO ANDRES</t>
  </si>
  <si>
    <t>PROGRAMA FERTICAREX    SALIDA 1</t>
  </si>
  <si>
    <t>PROGRAMA FERTICAREX        SALIDA 1445</t>
  </si>
  <si>
    <t>OSPINA BUSTAMANTE JOHN ALEXANDER</t>
  </si>
  <si>
    <t>PROGRAMA FERTICAREX        SALIDA  2</t>
  </si>
  <si>
    <t>PROGRAMA FERTICAREX        SALIDA  1801</t>
  </si>
  <si>
    <t>PROGRAMA FERTICAREX        SALIDA 3</t>
  </si>
  <si>
    <t>PROGRAMA FERTICAREX        SALIDA 4</t>
  </si>
  <si>
    <t>PROGRAMA FERTICAREX        SALIDA 5</t>
  </si>
  <si>
    <t>PROGRAMA FERTICAREX        SALIDA  6</t>
  </si>
  <si>
    <t>PROGRAMA FERTICAREX        SALIDA  7</t>
  </si>
  <si>
    <t>PROGRAMA FERTICAREX        SALIDA 8</t>
  </si>
  <si>
    <t>PROGRAMA FERTICAREX        SALIDA  9</t>
  </si>
  <si>
    <t>PROGRAMA FERTICAREX        SALIDA 10</t>
  </si>
  <si>
    <t>PROGRAMA FERTICAREX        SALIDA 11</t>
  </si>
  <si>
    <t>PROGRAMA FERTICAREX        SALIDA 12</t>
  </si>
  <si>
    <t>PROGRAMA FERTICAREX        SALIDA 13</t>
  </si>
  <si>
    <t>ORTEGA CASTELLANOS CELSO ALIRIO</t>
  </si>
  <si>
    <t>PROGRAMA FERTICAREX        SALIDA   14</t>
  </si>
  <si>
    <t>CRUZ VELASCO OMAR</t>
  </si>
  <si>
    <t>PROGRAMA FERTICAREX        SALIDA 15</t>
  </si>
  <si>
    <t>PUENTES SUAREZ CARLOS FERNANDO</t>
  </si>
  <si>
    <t>PROGRAMA FERTICAREX        SALIDA  16</t>
  </si>
  <si>
    <t>ARIZA RUIZ HERMENEGILDO</t>
  </si>
  <si>
    <t>PROGRAMA FERTICAREX        SALIDA 17</t>
  </si>
  <si>
    <t>BERRIO QUINTANA JANET</t>
  </si>
  <si>
    <t>PROGRAMA FERTICAREX        SALIDA 18</t>
  </si>
  <si>
    <t xml:space="preserve">286 KG CARTON, 41 KG KORES PLEGADIZA, 6 KG CHATARRA, 16 KG PASTA _x000D_
</t>
  </si>
  <si>
    <t>FLO-ID 28919 CARIBBEAN FLO-ID 33197 TFC HOLLAND BV. TOTAL BOXES 1970 PIEZAS 8 TERM OF SALE FCA</t>
  </si>
  <si>
    <t>TOTAL BOXES 160 PIEZAS 1 TERM OF SALE CPT FREIGHT PREPAID AMSTERDAM EU DOL 1.1515. The exporter of the products covered by this document declares that, except where otherwise cleary indicated, these products are of Colombian preferential origin</t>
  </si>
  <si>
    <t>TOTAL BOXES 1180 PIEZAS 6 TERM OF SALE CPT LONDRES FREGHT PREPAID London Heatrow Airport LHR.</t>
  </si>
  <si>
    <t>TOTAL BOXES 150 PIEZAS 1 TERM OF SALE CPT FREIGHT PREPAID King Abdulaziz International Airport, Jeddah Arabia Saudí. JED VAT 31014788290003</t>
  </si>
  <si>
    <t xml:space="preserve">TOTAL BOXES 650 PIEZAS 4 CPT FREIGHT PREPAID-Charles-de-Gualle-Airport CDG Paris Francia._x000D_
</t>
  </si>
  <si>
    <t>TOTAL BOXES 435 PIEZAS 3 TERM OF SALE CPT FREIGHT PREPAID. DOH Hamad International Airport.</t>
  </si>
  <si>
    <t>TOTAL BOXES: 6400 TERM OF SALE: F.O.B (CARTAGENA -COLOMBIA) VESSEL: MAERSK BRATAN 524N  BOOKING 256101653 PHYSALIS X 12 X 100 USD 8,00 CIF PASSION FRUIT X2KG USD 9,75 CIF  PURPLE PASSION FRUIT X1KG USD 5,75 CIF ORANGE PASSION FRUIT X2KG USD 12,60 CIF  TRM  4.013,50</t>
  </si>
  <si>
    <t>TOTAL BOXES 480 PIEZAS 3. TERM OF SALE CPT FREIGHT PREPAID AMSTERDAM. EURO DOLAR-1.16805</t>
  </si>
  <si>
    <t>ERROR EN FACTURA FERTICAREX</t>
  </si>
  <si>
    <t>PROGRAMA FERTICAREX   SALIDA 1445</t>
  </si>
  <si>
    <t>OSPINA OSPINA JOHN ALEXANDER</t>
  </si>
  <si>
    <t>TOTAL BOXES: 2384 VESSEL: CMA CGM FORT FLEUR D'EPEE / 0DRNRN1MA  BOOKING BGA0480359 PROF-214 09/07/2025 TRM  4.003,90</t>
  </si>
  <si>
    <t>TOTAL BOXES: 784 TERM OF SALE:D.A.P (At TNLC Ware House Maasdijk Holanda) VESSEL: CMA CGM FORT FLEUR D'EPEE / 0DRNRN1MA  BOOKING BGA0480359 PROF-215 09/07/2025 FISCAL REPRESENTATIVE: TNLC The New Logistic Company  Transportweg 49 2676 LM Maasdijk EORI: NL800692548 B01 Tasa Euro/Dólar: 1,16835  14/07/2025 TRM  4.003,90</t>
  </si>
  <si>
    <t>TOTAL BOXES: 280 TERM OF SALE:D.A.P (At TNLC Ware House Maasdijk Holanda) VESSEL: CMA CGM FORT FLEUR D'EPEE / 0DRNRN1MA  BOOKING BGA0480359 PROF-215 09/07/2025  FISCAL REPRESENTATIVE: TNLC The New Logistic Company Transportweg 49 2676 LM Maasdijk EORI: NL800692548 B01  Tasa Euro/Dólar: 1,16835  14/07/2025 TRM  4.003,90</t>
  </si>
  <si>
    <t>TOTAL BOXES: 100 TERM OF SALE:D.A.P (At TNLC Ware House Maasdijk Holanda) VESSEL: CMA CGM FORT FLEUR D'EPEE / 0DRNRN1MA  BOOKING BGA0480359 FISCAL REPRESENTATIVE: TNLC The New Logistic Company Transportweg 49 2676 LM Maasdijk EORI: NL800692548 B01 PROF-215 09/07/2025 Tasa Euro/Dólar: 1,16835  14/07/2025 TRM  4.003,90</t>
  </si>
  <si>
    <t>TOTAL BOXES: 832 TERM OF SALE:D.A.P (At TNLC Ware House Maasdijk Holanda) VESSEL: CMA CGM FORT FLEUR D'EPEE / 0DRNRN1MA  BOOKING BGA0480359 PROF-215 09/07/2025 FISCAL REPRESENTATIVE: TNLC The New Logistic Company  Transportweg 49 2676 LM Maasdijk EORI: NL800692548 B01 Tasa Euro/Dólar: 1,16835  14/07/2025 TRM  4.003,90</t>
  </si>
  <si>
    <t>TOTAL BOXES: 320 TERM OF SALE:D.A.P (At TNLC Ware House Maasdijk Holanda) VESSEL: CMA CGM FORT FLEUR D'EPEE / 0DRNRN1MA  BOOKING BGA0480359  PROF-215 09/07/2025 FISCAL REPRESENTATIVE: TNLC The New Logistic Company Transportweg 49 2676 LM Maasdijk EORI: NL800692548 B01  Tasa Euro/Dólar: 1,16835  14/07/2025 TRM  4.003,90</t>
  </si>
  <si>
    <t>TOTAL BOXES: 320 TERM OF SALE:D.A.P (At TNLC Ware House Maasdijk Holanda) VESSEL: MAERSK NILE 527N  BOOKING 255965586 PROF-215 09/07/2025  FISCAL REPRESENTATIVE: TNLC The New Logistic Company Transportweg 49 2676 LM Maasdijk EORI: NL800692548 B01 Tasa Euro/Dólar: 1,16835  14/07/2025 TRM  4.003,90</t>
  </si>
  <si>
    <t>TOTAL BOXES: 60 TERM OF SALE:D.A.P (At TNLC Ware House Maasdijk Holanda) VESSEL: MAERSK NILE 527N  BOOKING 255965586 PROF-215 09/07/2025 FISCAL REPRESENTATIVE: TNLC The New Logistic Company Transportweg 49 2676 LM Maasdijk EORI: NL800692548 B01</t>
  </si>
  <si>
    <t>TOTAL BOXES: 440 TERM OF SALE:D.A.P (At TNLC Ware House Maasdijk Holanda) VESSEL: MAERSK BOGOR 526N  BOOKING 255965529 PROF-216 10/07/2025 FISCAL REPRESENTATIVE: TNLC The New Logistic Company Transportweg 49 2676 LM Maasdijk EORI: NL800692548 B01 Tasa Euro/Dólar: 1,16835  14/07/2025 TRM  4.003,90</t>
  </si>
  <si>
    <t>TOTAL BOXES: 120 TERM OF SALE:D.A.P (At TNLC Ware House Maasdijk Holanda) VESSEL: MAERSK BOGOR 526N  BOOKING 255965529 PROF-216 09/07/2025 FISCAL REPRESENTATIVE: TNLC The New Logistic Company Transportweg 49 2676 LM Maasdijk EORI: NL800692548 B01  Tasa Euro/Dólar: 1,16835  14/07/2025 TRM  4.003,90</t>
  </si>
  <si>
    <t>TOTAL BOXES: 600 TERM OF SALE:D.A.P (At TNLC Ware House Maasdijk Holanda) VESSEL: MAERSK BOGOR 526N  BOOKING 255965529 PROF-216 10/07/2025 FISCAL REPRESENTATIVE: TNLC The New Logistic Company Transportweg 49 2676 LM Maasdijk EORI: NL800692548 B01 Tasa Euro/Dólar: 1,16835  14/07/2025 TRM  4.003,90</t>
  </si>
  <si>
    <t>TOTAL BOXES: 2080 TERM OF SALE: F.O.B (SANTA MARTA-COLOMBIA) VESSEL: CMA CGM FORT FLEUR D'EPEE / 0DRNRN1MA   BOOKING BGA0480359 PROF-219 10/07/2025  FLO ID: 33197 (TFC). TRM  4.003,90</t>
  </si>
  <si>
    <t>TOTAL BOXES: 3680 TERM OF SALE:  C.F.R ( London Gateway) VESSEL: CMA CGM FORT FLEUR D'EPEE / 0DRNRN1MA  BOOKING BGA0480375 PROF-217 11/07/2025 4.011,79</t>
  </si>
  <si>
    <t>TOTAL BOXES: 640 TERM OF SALE:  C.F.R ( London Gateway) VESSEL: CMA CGM FORT FLEUR D'EPEE / 0DRNRN1MA  BOOKING BGA0480375  PROF-218 11/07/2025 PHYSALIS X 12 X 100 USD 8,50 CFR PASSION FRUIT X2KG USD 11,60 CFR    PASSION FRUIT X1,4KG USD 8,80 CFR TRM  4.011,79</t>
  </si>
  <si>
    <t>TOTAL BOXES: 2240 TERM OF SALE:D.A.P (At TNLC Ware House Maasdijk Holanda) VESSEL: CMA CGM FORT FLEUR D'EPEE / 0DRNRN1MA  BOOKING BGA0480359 PROF-220 11/07/2025 FISCAL REPRESENTATIVE: TNLC The New Logistic Company  Transportweg 49 2676 LM Maasdijk EORI: NL800692548 B01 Tasa Euro/Dólar: 1,16835  14/07/2025 TRM  4.011,79  PO: 4600071120</t>
  </si>
  <si>
    <t>TOTAL BOXES: 640 TERM OF SALE:D.A.P (At TNLC Ware House Maasdijk Holanda) VESSEL: CMA CGM FORT FLEUR D'EPEE / 0DRNRN1MA  BOOKING BGA0480359 PROF-220 11/07/2025 FISCAL REPRESENTATIVE: TNLC The New Logistic Company  Transportweg 49 2676 LM Maasdijk EORI: NL800692548 B01 Tasa Euro/Dólar: 1,16835  14/07/2025 TRM  4.011,79</t>
  </si>
  <si>
    <t>TOTAL BOXES 282 PIEZAS 57 TERM OF SALE CPT FREIGHT PREPAID CALGARY Calgary International Airport.</t>
  </si>
  <si>
    <t>PO TOTAL BOXES 368 PIEZAS 3 TERM OF SALE CPT FREIGHT PREPAID TORONTO YYZ Toronto Pearson International Airport- Canada</t>
  </si>
  <si>
    <t>TOTAL BOXES: 280 TERM OF SALE:D.A.P (At TNLC Ware House Maasdijk Holanda) VESSEL: LOMBOK STRAIT AC25021  BOOKING SMR250018013 PROF-174 09/06/2025 Tasa Euro/Dólar: 1,16180  16/07/2025 TRM  4.015,04</t>
  </si>
  <si>
    <t>TOTAL BOXES: 280 TERM OF SALE:D.A.P (At TNLC Ware House Maasdijk Holanda) VESSEL: AS PALINA 521N  BOOKING 253551811 PROF-165 27/05/2025 FISCAL REPRESENTATIVE: TNLC The New Logistic Company Transportweg 49 2676 LM Maasdijk EORI: NL800692548 B01 Tasa Euro/Dólar: 1,16180  16/07/2025 TRM  4.015,04</t>
  </si>
  <si>
    <t>TOTAL BOXES: 280 TERM OF SALE:D.A.P (At TNLC Ware House Maasdijk Holanda) VESSEL: AS PETRONIA 522N  BOOKING 253551181 PROF-170 05/06/2025 Tasa Euro/Dólar: 1,16180  16/07/2025 TRM  4.015,04</t>
  </si>
  <si>
    <t>TOTAL BOXES 260 PIEZAS 2 TERM OF SALE CPT DOHA INTERNATIONAL AIRPORT. SHIP TO AL MAI TRADING EST Industrial Aria Street 01 Gate No 4 Zone 57 Building No 32 4825 31 6 25491262 -DOHA-QATAR .</t>
  </si>
  <si>
    <t>TOTAL BOXES: 2060 TERM OF SALE: F.O.B (SANTA MARTA-COLOMBIA) VESSEL: BALTIC KLIPPER  AC25029  BOOKING SMR250018019 PROF-221 15/07/2025 TRM  4.015,04  FLO ID: 33197 (TFC).</t>
  </si>
  <si>
    <t>TOTAL BOXES: 1800 TERM OF SALE: F.O.B (SANTA MARTA-COLOMBIA) VESSEL: BALTIC KLIPPER  AC25029  BOOKING SMR250018019 PROF-223 15/07/2025 TRM  4.015,04 FLO ID: 39949 PILZ</t>
  </si>
  <si>
    <t>TOTAL BOXES: 1240 TERM OF SALE: F.O.B (SANTA MARTA-COLOMBIA) VESSEL: BALTIC KLIPPER  AC25029  BOOKING SMR250018019  PROF-224 15/07/2025</t>
  </si>
  <si>
    <t>TOTAL BOXES: 880 TERM OF SALE:D.A.P (At TNLC Ware House Maasdijk Holanda) VESSEL: AS PETRONIA 522N  BOOKING 253551181 PROF-170 05/06/2025 FISCAL REPRESENTATIVE: TNLC The New Logistic Company Transportweg 49 2676 LM Maasdijk_x000D_
 EORI: NL800692548 B01 Tasa Euro/Dólar: 1,15965  16/07/2025 TRM  4.015,04</t>
  </si>
  <si>
    <t>QUALITY PROBLEMS CAIU 557711-0 RCC-11069.</t>
  </si>
  <si>
    <t>QUALITY PROBLEMS MNBU 048151-1 RCC-11148</t>
  </si>
  <si>
    <t>QUALITY PROBLEMS SEGU 986410-0 RCC-11238</t>
  </si>
  <si>
    <t>QUALITY PROBLEMS TCLU 138436-2 RCC-11328</t>
  </si>
  <si>
    <t>QUALITY PROBLEMS RCC-11506 RCC-11631 RCC-11950 RCC-12007 RCC-12215</t>
  </si>
  <si>
    <t>QUALITY PROBLEMS SUDU 622921-0 RCC-11431</t>
  </si>
  <si>
    <t>TOTAL BOXES: 1160 TERM OF SALE:D.A.P (At TNLC Ware House Maasdijk Holanda) VESSEL: CS QUALITY  AC25023  BOOKING SMR250018015 PROF-169 03/06/2025 FISCAL REPRESENTATIVE: TNLC The New Logistic Company Transportweg 49 2676 LM Maasdijk EORI: NL800692548 B01 Tasa Euro/Dólar: 1,15965  16/07/2025 TRM  4.015,04</t>
  </si>
  <si>
    <t>TOTAL BOXES: 600 TERM OF SALE:D.A.P (At TNLC Ware House Maasdijk Holanda) VESSEL: MAERSK NEW DELHI 523N BOOKING 254606278 PROF-181 12/06/2025 FISCAL REPRESENTATIVE: TNLC The New Logistic Company Transportweg 49 2676 LM Maasdijk EORI: NL800692548 B01 Tasa Euro/Dólar: 1,15965  16/07/2025 TRM  4.015,04</t>
  </si>
  <si>
    <t xml:space="preserve">125 KG CARTON, 29 KG KORES PLEGADIZA, 23,4 KG PLASTICO LIMPIO TRANSPARENTE,  KG  _x000D_
</t>
  </si>
  <si>
    <t>TOTAL BOXES 272 PIEZAS 37 TERM OF SALE FCA FREIGHT COLLECT-DORADO. 230-66165562 CEVB2130934</t>
  </si>
  <si>
    <t xml:space="preserve">GOODS NOT TAKEN BY THE CUSTOMER_x000D_
</t>
  </si>
  <si>
    <t>TOTAL BOXES 120 TERM OF SALE D.A.P At TNLC Ware House Maasdijk Holanda _x000D_
2025 FISCAL REPRESENTATIVE TNLC The New Logistic Company Transportweg 49 2676 LM Maasdijk EORI NL800692548 B01 Tasa Euro Dólar 1,15965_x000D_
17 07 2025 TRM 4.031,86</t>
  </si>
  <si>
    <t xml:space="preserve">PO-5800 TOTAL BOXES 550 PIEZAS 3 TERM OF SALE CPT EIN 263472679 FDA_x000D_
C.I.CARIBBEANEXOTICSS.A.S.12775655692.FREIGHTPREPAIDMiami-InternationalAirport MIA. PHYSALIS WITH LIDS *12 FREIGHT PRICE USD 2.66 AND*125_x000D_
FREIGHTPRICE USD 2.66_x000D_
</t>
  </si>
  <si>
    <t>TOTAL BOXES: 1704 TERM OF SALE: F.O.B (SANTA MARTA-COLOMBIA)               VESSEL: AS PALINA528N BOOKING: 254606891</t>
  </si>
  <si>
    <t>TOTAL BOXES: 600 TERM OF SALE: F.O.B (SANTA MARTA-COLOMBIA) VESSEL: AS PALINA 528N BOOKING: 254606891</t>
  </si>
  <si>
    <t>BOLIVAR GONZALEZ CRISTIAN FERNANDO</t>
  </si>
  <si>
    <t>PROGRAMA FERTICAREX _x000D_
SALIDA 1855_x000D_
DESCUENTO EN 2 CUOTAS</t>
  </si>
  <si>
    <t>OSPINA PATIÑO YENIFER PAOLA</t>
  </si>
  <si>
    <t>PROGRAMA FERTICAREX     SALIDA 1853    DESCUENTO EN 2 CUOTAS</t>
  </si>
  <si>
    <t>ARANGO TOBON MARIA ISABEL</t>
  </si>
  <si>
    <t>FLO-ID 28919 CARIBBEAN FLO-ID 33197 TFC HOLLAND BV. TOTAL BOXES 3560 PIEZAS 15 TERM OF SALE FCA</t>
  </si>
  <si>
    <t>TOTAL BOXES 500 PIEZAS 3. TERM OF SALE CPT FREIGHT PREPAID AMSTERDAM. EURO DOLAR-1,15965.</t>
  </si>
  <si>
    <t>TOTAL BOXES 170 PIEZAS 1 TERM OF SALE CPT INTERNATIONAL AIRPORT Beirut Rafic Hariri.                                                   SHIP TO LibanfruitsBeirut Sin El Fil,Fruits and Vegetables Shop no. 49 Beirut Lebanon Tel 961 1 684 345Tax Id-924108</t>
  </si>
  <si>
    <t>TOTAL BOXES 570 PIEZAS 3 TERM OF SALE FCA EL DORADO BOGOTA-COLOMBIA. The exporter of the products covered by this document declares_x000D_
that,except where otherwise cleary indicated, these products are of Colombian preferential origin.</t>
  </si>
  <si>
    <t>TOTAL BOXES 140 PIEZAS 1 TERM OF SALE CPT FREIGHT PREPAID AMSTERDAM EU DOL 1,15875. The exporter of the products covered by this document_x000D_
declares that, except where otherwise cleary indicated, these products are of Colombian preferential origin.</t>
  </si>
  <si>
    <t>TOTAL BOXES 176 PIEZAS 1 TERM OF SALE CPT INTERNATIONAL AIRPORT Beirut Rafic Hariri. SHIP TO LibanfruitsBeirut_x000D_
Sin El Fil,Fruits and Vegetables Shop no. 49 Beirut Lebanon Tel 961 1 684 345Tax Id-924108</t>
  </si>
  <si>
    <t xml:space="preserve">TOTAL BOXES 180 PIEZAS 1 TERM OF SALES CPT FREIGHT PREPAID-Liège-BiersetLGG. The exporter of the products covered by this document declares_x000D_
that,except where other wise cleary indicated,these products are of Colombian preferential origin._x000D_
</t>
  </si>
  <si>
    <t>TOTAL BOXES 320 PIEZAS 2 TERM OF SALE CPT FREIGHT PREPAID MONTREAL YUL Airport internacional Pierre Elliott Trudeau.</t>
  </si>
  <si>
    <t>TOTAL BOXES 140 PIEZAS 1 TERM OF SALE CPT FREIGHT PREPAID AMSTERDAM EU DOL 1,16475. The exporter of the products covered by this_x000D_
documentdeclares that, except where otherwise cleary indicated, these products are of Colombian preferential origin</t>
  </si>
  <si>
    <t>FRUTAS COLOMBIANAS DE EXPORTACION SAS</t>
  </si>
  <si>
    <t xml:space="preserve">TOTAL BOXES: 280 TERM OF SALE: F.O.B (SANTA MARTA-COLOMBIA) VESSEL: SONGA PUMA 524N BOOKING: 254606510 PROF-185 18/06/2025 Tasa Euro/Dólar: 1,16975 21/07/2025 _x000D_
</t>
  </si>
  <si>
    <t xml:space="preserve">TOTAL BOXES: 560 TERM OF SALE:D.A.P (At TNLC Ware House Maasdijk Holanda) VESSEL: AS PALINA 528N  BOOKING: 254606891 prof-226 17/07/2025 Tasa Euro/Dólar: 1,16975 21/07/2025_x000D_
</t>
  </si>
  <si>
    <t xml:space="preserve">TOTAL BOXES: 832 TERM OF SALE:D.A.P (At TNLC Ware House Maasdijk Holanda)  VESSEL: AS PALINA 528N  BOOKING: 254606891 PROF:226  17/07/2025 FISCAL REPRESENTATIVE TNLC The New Logistic Company Transportweg 49 2676 LM Maasdijk EORI NL800692548 B01 Tasa Euro/Dólar: 1,16975 21/07/2025 TRM  4.006,61_x000D_
_x000D_
</t>
  </si>
  <si>
    <t xml:space="preserve">TOTAL BOXES: 100 TERM OF SALE:D.A.P (At TNLC Ware House Maasdijk Holanda)FLO ID: 28919 FLO ID: 2275 VESSEL: AS PALINA 528N  BOOKING: 254606891_x000D_
Tasa Euro/Dólar: 1,16975 21/07/2025 TRM  4.006,61 FISCAL REPRESENTATIVE TNLC The New Logistic Company Transportweg 49 2676 LM Maasdijk EORI NL800692548 B01_x000D_
</t>
  </si>
  <si>
    <t xml:space="preserve">TOTAL BOXES: 60 TERM OF SALE:D.A.P (At TNLC Ware House Maasdijk Holanda) VESSEL: AS PALINA 528N  BOOKING: 254606891 prof:226 17/07/2025 Tasa Euro/Dólar: 1,16975 21/07/2025 TRM  4.006,61 FISCAL REPRESENTATIVE TNLC The New Logistic Company Transportweg 49 2676 LM Maasdijk EORI NL800692548 B01_x000D_
_x000D_
_x000D_
_x000D_
</t>
  </si>
  <si>
    <t xml:space="preserve">TOTAL BOXES: 320 TERM OF SALE:D.A.P (At TNLC Ware House Maasdijk Holanda) VESSEL: AS PALINA 528N  BOOKING: 254606891 prof-226 17/07/2025 FISCAL REPRESENTATIVE TNLC The New Logistic Company Transportweg 49 2676 LM Maasdijk EORI NL800692548_x000D_
B01 Tasa Euro/Dólar: 1,16975 21/07/2025 TRM  4.006,61 _x000D_
_x000D_
_x000D_
</t>
  </si>
  <si>
    <t xml:space="preserve">TOTAL BOXES: 600 TERM OF SALE:D.A.P (At TNLC Ware House Maasdijk Holanda)_x000D_
VESSEL: AS PALINA 528N  BOOKING: 254606891 prof-226 FISCAL REPRESENTATIVE TNLC The New Logistic Company Transportweg 49 2676 LM Maasdijk EORI NL800692548_x000D_
B01 Tasa Euro/Dólar: 1,16975 21/07/2025 TRM  4.006,61_x000D_
_x000D_
 _x000D_
</t>
  </si>
  <si>
    <t xml:space="preserve">TOTAL BOXES: 640 TERM OF SALE:D.A.P (At TNLC Ware House Maasdijk Holanda) VESSEL: C Y G TRANSPORTE  BOOKING: 255965637 prof-226 18/07/2025_x000D_
 FISCAL REPRESENTATIVE TNLC The New Logistic Company Transportweg 49 2676 LM Maasdijk EORI NL800692548_x000D_
B01 Tasa Euro/Dólar: 1,16975 21/07/2025 TRM  4.006,61_x000D_
</t>
  </si>
  <si>
    <t xml:space="preserve">TOTAL BOXES: 504 TERM OF SALE:D.A.P (At TNLC Ware House Maasdijk Holanda) "VESSEL: MAERSK BULAN 527N BOOKING: 255965637 prof-226 18/07/2025 FISCAL REPRESENTATIVE TNLC The New Logistic Company Transportweg 49 2676 LM Maasdijk EORI NL800692548 B01" Tasa Euro/Dólar: 1,16975 21/07/2025 TRM  4.006,61_x000D_
_x000D_
_x000D_
_x000D_
</t>
  </si>
  <si>
    <t xml:space="preserve">TOTAL BOXES: 960 TERM OF SALE:D.A.P (At TNLC Ware House Maasdijk Holanda)_x000D_
"VESSEL: MAERSK BULAN 527N BOOKING: 255965637 prof-226 18/07/2025 FISCAL REPRESENTATIVE TNLC The New Logistic Company Transportweg 49 2676 LM Maasdijk EORI NL800692548_x000D_
B01" Tasa Euro/Dólar: 1,16975 21/07/2025 TRM  4.006,61_x000D_
_x000D_
_x000D_
</t>
  </si>
  <si>
    <t xml:space="preserve">TOTAL BOXES: 620 TERM OF SALE:D.A.P (At TNLC Ware House Maasdijk Holanda)_x000D_
VESSEL: MAERSK BULAN 527N BOOKING: 255965637 prof-226 18/07/2025 FISCAL REPRESENTATIVE TNLC The New Logistic Company Transportweg 49 2676 LM Maasdijk EORI NL800692548 B01 Tasa Euro/Dólar: 1,16975 21/07/2025 TRM  4.006,61_x000D_
</t>
  </si>
  <si>
    <t xml:space="preserve">TOTAL BOXES: 280 TERM OF SALE:D.A.P (At TNLC Ware House Maasdijk Holanda) VESSEL: MAERSK BULAN 527N BOOKING: 255965637 prof-226 18/07/2025 FISCAL REPRESENTATIVE TNLC The New Logistic Company Transportweg 49 2676 LM Maasdijk EORI NL800692548 B01 Tasa Euro/Dólar: 1,16975 21/07/2025 TRM  4.006,61_x000D_
_x000D_
_x000D_
</t>
  </si>
  <si>
    <t>PHYSALIS X 12X100 MASTER FRUIT MRT</t>
  </si>
  <si>
    <t xml:space="preserve">TOTAL BOXES: 280 TERM OF SALE: F.O.B (CARTAGENA -COLOMBIA) VESSEL: CMA CGM SAMBHAR / 0DRNTN1MA BOOKING: BGA0481487 prof-229 18/07/2025 FISCAL REPRESENTATIVE TNLC The New Logistic Company Transportweg 49 2676 LM Maasdijk EORI NL800692548 B01 Tasa Euro/Dólar: 1,16975 21/07/2025 TRM  4.026,27   22/07/2025									_x000D_
_x000D_
_x000D_
_x000D_
_x000D_
</t>
  </si>
  <si>
    <t>TOTAL BOXES: 2560 TERM OF SALE:D.A.P (At TNLC Ware House Maasdijk Holanda)_x000D_
VESSEL: CMA CGM SAMBHAR / 0DRNTN1MA BOOKING: BGA0481487 prof-229 18/07/2025 FISCAL REPRESENTATIVE TNLC The New Logistic Company Transportweg 49 2676 LM Maasdijk EORI NL800692548 B01_x000D_
PO: 4600071122 Tasa Euro/Dólar: 1,16975 21/07/2025 TRM  4.026,27   22/07/2025</t>
  </si>
  <si>
    <t>TOTAL BOXES 160 PIEZAS 1 TERM OF SALE FCA EL DORADO BOGOTA-COLOMBIA. EURO DOLAR 1,16975. THE EXPORTER OF THE PRODUCTS COVERED_x000D_
BY THIS DOCUMENT DECLARES THAT, EXCEPT WHERE OTHERWISE CLEARLY INDICATED, THESE PRODUCTS ARE OF COLOMBIAN PREFERENTIAL ORIGIN.</t>
  </si>
  <si>
    <t xml:space="preserve">TOTAL BOXES: 280 TERM OF SALE:D.A.P (At TNLC Ware House Maasdijk Holanda) _x000D_
VESSEL: CMA CGM SAMBHAR / 0DRNTN1MA BOOKING: BGA0481487 prof-229 18/07/2025 FISCAL REPRESENTATIVE TNLC The New Logistic Company Transportweg 49 2676 LM Maasdijk EORI NL800692548 B01  Tasa Euro/Dólar: 1,16975 21/07/2025 TRM  4.006,61 PROF-229 18/07/2025_x000D_
</t>
  </si>
  <si>
    <t>PASSION FRUIT MASTER X2KG MRT</t>
  </si>
  <si>
    <t>TOTAL BOXES 704 PIEZAS 4 TERM OF SALE CPT FREIGHT PREPAID MONTREAL YUL Airport internacional Pierre Elliott Trudeau.</t>
  </si>
  <si>
    <t>TOTAL BOXES: 552 TERM OF SALE:D.A.P (At TNLC Ware House Maasdijk Holanda) VESSEL: CMA CGM SAMBHAR /0DRNTN1MA BOOKING: BGA0481487 prof-229 18/07/2025 FISCAL REPRESENTATIVE TNLC The New Logistic Company Transportweg 49 2676 LM Maasdijk EORI NL800692548 B01_x000D_
Tasa Euro/Dólar: 1,16975 21/07/2025 TRM  4.026,27 22/07/2025</t>
  </si>
  <si>
    <t xml:space="preserve">MANGOSTINE X 2KG TORRES FRESH </t>
  </si>
  <si>
    <t xml:space="preserve">TOTAL BOXES 270 PIEZAS 55 TERM OF SALE CPT FREIGHT PREPAID CALGARY Calgary International Airport._x000D_
</t>
  </si>
  <si>
    <t xml:space="preserve">TOTAL BOXES: 60 TERM OF SALE:D.A.P (At TNLC Ware House Maasdijk Holanda)_x000D_
VESSEL: AS PALINA 528N BOOKING: 254606891 prof-226 17/07/2025 FISCAL REPRESENTATIVE TNLC The New Logistic Company Transportweg 49 2676 LM Maasdijk EORI NL800692548 B01 Tasa Euro/Dólar: 1,16975 21/07/2025 TRM 4.026,27   22/07/2025_x000D_
</t>
  </si>
  <si>
    <t xml:space="preserve">TOTAL BOXES: 880 TERM OF SALE:D.A.P (At TNLC Ware House Maasdijk Holanda) VESSEL: AS PETRONIA 522N BOOKING: 253551181 prof-170 05/06/2025 FISCAL REPRESENTATIVE TNLC The New Logistic Company Transportweg 49 2676 LM Maasdijk EORI NL800692548 B01 PO-1-00063625_x000D_
Tasa Euro/Dólar: 1,16975 21/07/2025 TRM  4.026,27   22/07/2025_x000D_
</t>
  </si>
  <si>
    <t xml:space="preserve">TOTAL BOXES: 880 TERM OF SALE:D.A.P (At TNLC Ware House Maasdijk Holanda) VESSEL: MAERSK NEW DELHI 523N N BOOKING: 254606443  prof-177 12/06/2025 FISCAL REPRESENTATIVE TNLC The New Logistic Company Transportweg 49 2676 LM Maasdijk EORI NL800692548 B01 PO-1-00064871 Tasa Euro/Dólar: 1,16975 21/07/2025 TRM  4.026,27   22/07/2025_x000D_
_x000D_
</t>
  </si>
  <si>
    <t>HUERTAS NAVARRO DIANA CAROLINA</t>
  </si>
  <si>
    <t xml:space="preserve">CANCELLATION OF INVOICES_x000D_
</t>
  </si>
  <si>
    <t>TOTAL BOXES 3100 TERM OF SALE C.F.R Southampton VESSEL AS PETRONIA 529N BOOKING 255965694 PHYSALIS X 8K CFR USD 42,00 PASSION_x000D_
FRUIT X 2KG 9,90 USD CFR</t>
  </si>
  <si>
    <t>TOTAL BOXES 1020 TERM OF SALE C.F.R Southampton VESSEL AS PETRONIA 529N BOOKING 255965694 PASSION FRUIT X2KG USD 11,60 CFR OCF IMPORTS PASSION FRUIT X1,4KG USD 8,80 CFR  PHYSALIS X 12 8,50 CFR</t>
  </si>
  <si>
    <t>CFM</t>
  </si>
  <si>
    <t>TOTAL BOXES: 560, TERM OF SALE:D.A.P (At TNLC Ware House Maasdijk Holanda) VESSEL: LUZON STRAIT AC25025N BOOKING: SMR250018016  prof-184 17/06/2025 FISCAL REPRESENTATIVE TNLC The New Logistic Company Transportweg 49 2676 LM Maasdijk EORI NL800692548 B01 PO-1-00064871 Tasa Euro/Dólar: 1,17340 23/07/2025 TRM  4.061,36   22/07/2025</t>
  </si>
  <si>
    <t xml:space="preserve">TOTAL BOXES: 560 TERM OF SALE:D.A.P (At TNLC Ware House Maasdijk Holanda) VESSEL: LUZON STRAIT AC25025N BOOKING: SMR250018016  prof-184 17/06/2025 FISCAL REPRESENTATIVE TNLC The New Logistic Company Transportweg 49 2676 LM Maasdijk EORI NL800692548 B01 PO-1-00064497 Tasa Euro/Dólar: 1,17340 23/07/2025 TRM  4.061,36   22/07/2025_x000D_
</t>
  </si>
  <si>
    <t>CNM</t>
  </si>
  <si>
    <t>OBREGOSO IZQUIERDO EFRAIN</t>
  </si>
  <si>
    <t>VERGARA CASTAÑO WILDER FERNANDO</t>
  </si>
  <si>
    <t>PROGRAMA FERTICAREX  SALIDA 1851   PRODCUCCION  PAGO DE CONTADO</t>
  </si>
  <si>
    <t>PROGRAMA FERTICAREX  SALIDA 1858  PRODUCCION DESCUENTO 2 CUOTAS</t>
  </si>
  <si>
    <t>PROGRAMA FERTICAREX SALIDA 1860  PRODUCCION DESCONTRA 2 CUOTAS</t>
  </si>
  <si>
    <t>PROGRAMA FERTICAREX SALIDA 1861 PRODUCCION DESCUETO 2 CUOTAS</t>
  </si>
  <si>
    <t>BENAVIDES CRUZ DAVID NICOLAS</t>
  </si>
  <si>
    <t>PROGRAMA FERTICAREX SALIDA 1862 PRODUCCION DESCONTAR 2 CUOTAS</t>
  </si>
  <si>
    <t>PROGRAMA FERTICAREX    SALIDA 1863   PRODUCCION DESCONTAR 2 CUOTAS</t>
  </si>
  <si>
    <t xml:space="preserve">TOTAL BOXES: 320 TERM OF SALE:D.A.P (At TNLC Ware House Maasdijk Holanda)_x000D_
VESSEL: JPO PISCES 525N BOOKING: 255033829  FISCAL REPRESENTATIVE TNLC The New Logistic Company Transportweg 49 2676 LM Maasdijk EORI NL800692548 B01 PO: 4600071121 Tasa Euro/Dólar: 1,17340 23/07/2025 TRM  4.061,36   22/07/2025_x000D_
</t>
  </si>
  <si>
    <t>GRANADILLA X 1KG NACIONAL EXITO</t>
  </si>
  <si>
    <t xml:space="preserve">TOTAL BOXES 210 PIEZAS 1 TERM OF SALE CPT FREIGHT PREPAID Miami International Airport MIA - EIN 270798092 FDA. CI .CARIBBEAN EXOTICS SAS 1277565569_x000D_
</t>
  </si>
  <si>
    <t>TOTAL BOXES 430 PIEZAS 3 TERM OF SALE CPT Dubai International Airport DXB Dubai UAE</t>
  </si>
  <si>
    <t xml:space="preserve">PO- TOTAL BOXES 340 PIEZAS 2 TERM OF SALE CPT EIN 263472679_x000D_
FDAC.I.CARIBBEANEXOTICSS.A.S.12775655692.FREIGHTPREPAIDMiami-InternationalAirport MIA. PHYSALIS WITH LIDS *12 FREIGHT PRICE USD 2.77_x000D_
</t>
  </si>
  <si>
    <t>TOTAL BOXES 416 PIEZAS 2 TERM OF SALE CPT LONDRES FREGHT PREPAID London Heatrow Airport LHR. THE EXPORTER OF THE PRODUCTS COVEREDBY_x000D_
THISDOCUMENT DECLARES THAT, EXCEPT WHERE OTHERWISE CLEARLY INDICATED, THESE PRODUCTS ARE OF COLOMBIAN PREFERENTIAL ORIGIN.</t>
  </si>
  <si>
    <t>TOTAL BOXES: 1520 TERM OF SALE: F.O.B (CARTAGENA -COLOMBIA) FLO ID: 28919 FLO ID: 39949 VESSEL: CMA CGM FORT SAINT CHARLES  BOOKING: BGA0482491 Tasa Euro/Dólar:  1,17665 24/07/2025 TRM  4.052,86   24/07/2025</t>
  </si>
  <si>
    <t>TOTAL BOXES: 1172 TERM OF SALE: F.O.B (CARTAGENA -COLOMBIA) VESSEL: CMA CGM FORT SAINT CHARLES  BOOKING: BGA0482491 TRM  4.052,86   24/07/2025</t>
  </si>
  <si>
    <t xml:space="preserve">TOTAL BOXES: 560 TERM OF SALE:D.A.P (At TNLC Ware House Maasdijk Holanda) FLO ID: 28919 FLO ID: 45111 VESSEL: CMA CGM FORT SAINT CHARLES  BOOKING: BGA0482491  Tasa Euro/Dólar:  1,17665 24/07/2025 TRM  4.052,86   24/07/2025 FISCAL REPRESENTATIVE: TNLC The New Logistic Company_x000D_
Transportweg 49 2676 LM Maasdijk EORI: NL800692548 B01_x000D_
</t>
  </si>
  <si>
    <t xml:space="preserve">TOTAL BOXES: 832 TERM OF SALE:D.A.P (At TNLC Ware House Maasdijk Holanda) VESSEL: CMA CGM FORT SAINT CHARLES  BOOKING: BGA0482491 Tasa Euro/Dólar:  1,17665 24/07/2025 TRM  4.052,86   24/07/2025 FISCAL REPRESENTATIVE:_x000D_
TNLC The New Logistic Company_x000D_
Transportweg 49 2676 LM Maasdijk_x000D_
EORI: NL800692548 B01_x000D_
</t>
  </si>
  <si>
    <t xml:space="preserve">TOTAL BOXES: 100 TERM OF SALE:D.A.P (At TNLC Ware House Maasdijk Holanda) FLO ID: 28919 FLO ID: 2275 VESSEL: CMA CGM FORT SAINT CHARLES  BOOKING: BGA0482491 Tasa Euro/Dólar:  1,17665 24/07/2025 TRM  4.052,86   24/07/2025 FISCAL REPRESENTATIVE:_x000D_
TNLC The New Logistic Company_x000D_
Transportweg 49 2676 LM Maasdijk_x000D_
EORI: NL800692548 B01_x000D_
</t>
  </si>
  <si>
    <t>TOTAL BOXES: 900 TERM OF SALE: F.O.B (CARTAGENA -COLOMBIA) FLO ID: 28919 FLO ID: 33197 VESSEL: CMA CGM FORT SAINT CHARLES  BOOKING: BGA0482491 TRM  4.052,86   24/07/2025</t>
  </si>
  <si>
    <t xml:space="preserve">TOTAL BOXES: 280 TERM OF SALE:D.A.P (At TNLC Ware House Maasdijk Holanda) VESSEL: CMA CGM FORT SAINT CHARLES  BOOKING: BGA0482491  Tasa Euro/Dólar:  1,17665 24/07/2025 TRM  4.052,86   24/07/2025 FISCAL REPRESENTATIVE:_x000D_
TNLC The New Logistic Company_x000D_
Transportweg 49 2676 LM Maasdijk_x000D_
EORI: NL800692548 B01_x000D_
</t>
  </si>
  <si>
    <t>FLO-ID 28919 CARIBBEAN FLO-ID 33197 TFC HOLLAND BV. TOTAL BOXES 3080 PIEZAS 11 TERM OF SALE FCA</t>
  </si>
  <si>
    <t>PHYSALIS X12 X150TFC FLO</t>
  </si>
  <si>
    <t>TOTAL BOXES 160 PIEZAS 1 TERM OF SALE CPT FREIGHT PREPAID AMSTERDAM EU DOL 1,17665. The exporter of the products covered by this document declares that, except where otherwise cleary indicated, these products are of Colombian preferential origin</t>
  </si>
  <si>
    <t>TOTAL BOXES: 280 TERM OF SALE: F.O.B (CARTAGENA -COLOMBIA) VESSEL: CMA CGM FORT SAINT CHARLES  BOOKING: BGA0482491</t>
  </si>
  <si>
    <t xml:space="preserve">TOTAL BOXES: 640 TERM OF SALE:D.A.P (At TNLC Ware House Maasdijk Holanda) VESSEL: CMA CGM FORT SAINT CHARLES  BOOKING: BGA0482491  Tasa Euro/Dólar:  1,17665 24/07/2025 TRM  4.052,86   24/07/2025 FISCAL REPRESENTATIVE:_x000D_
TNLC The New Logistic Company_x000D_
Transportweg 49 2676 LM Maasdijk_x000D_
EORI: NL800692548 B01_x000D_
</t>
  </si>
  <si>
    <t>TOTAL BOXES 520 PIEZAS 3. TERM OF SALE CPT FREIGHT PREPAID AMSTERDAM. EURO DOLAR-1,17665.</t>
  </si>
  <si>
    <t>TOTAL BOXES 266 PIEZAS 36 TERM OF SALE FCA FREIGHT COLLECT-DORADO. 230-66165562 CEVB2130934</t>
  </si>
  <si>
    <t>233 KG CARTON, 23KG KORES PLEGADIZA, 14KG PASTA</t>
  </si>
  <si>
    <t xml:space="preserve">Cancellation of electronic invoice, the merchandise was not ready for dispatch_x000D_
_x000D_
</t>
  </si>
  <si>
    <t xml:space="preserve">Cancellation of electronic invoice, the merchandise was not ready for dispatch_x000D_
</t>
  </si>
  <si>
    <t>TOTAL BOXES 381 PIEZAS 2 TERM OF SALE CPT FREIGHT PREPAID. DOH Hamad International Airport.</t>
  </si>
  <si>
    <t>BABY BANANA X 3KG WORLD FRUIT  CENTER</t>
  </si>
  <si>
    <t>TOTAL BOXES: 1380 TERM OF SALE: F.O.B (SANTA MARTA-COLOMBIA) FLO ID: 33197 FLO ID: VESSEL: CMA CGM FORT SAINT CHARLES  BOOKING: BGA0482470</t>
  </si>
  <si>
    <t>UCHUVA X 1KG DESGRANA NACIONAL ALKOSTO</t>
  </si>
  <si>
    <t>HERNANDEZ MORALES ROOSVEL</t>
  </si>
  <si>
    <t>PO TOTAL BOXES 340 PIEZAS 2 TERM OF SALE: CPT FREIGHT PREPAID EIN 2-3407416 FDA C.I. CARIBBEAN EXOTICS S.A. 12775655692. Los Angeles InternationalAirport LAX.</t>
  </si>
  <si>
    <t>CAPE GOOSEBERRIES(PHYSALIS) X 12 PANAM</t>
  </si>
  <si>
    <t>TOTAL BOXES: 560 TERM OF SALE:D.A.P (At TNLC Ware House Maasdijk Holanda) VESSEL: LUZON STRAIT AC25025  BOOKING: SMR250018016 PROF-184 FISCAL REPRESENTATIVE: TNLC The New Logistic Company Transportweg 49 2676 LM Maasdijk EORI: NL800692548 B01 17/06/2025 Tasa Euro/Dólar:  1,17305 28/07/2025 TRM  4.110,48.</t>
  </si>
  <si>
    <t>TOTAL BOXES 458 PIEZAS 3 TERM OF SALE CPT FREIGHT PREPAID AMSTERDAM EU DOL Tasa Euro Dólar 1,17305 28-07 FP-009 27-06-25 The exporter_x000D_
of the products covered by this document declares that, except where otherwise cleary indicated, these products are of Colombian preferential origin.</t>
  </si>
  <si>
    <t>TOTAL BOXES: 600 TERM OF SALE:D.A.P (At TNLC Ware House Maasdijk Holanda) VESSEL: MAERSK BAYETE 524N  BOOKING: 254606907 FISCAL REPRESENTATIVE:TNLC The New Logistic Company  Transportweg 49 2676 LM Maasdijk EORI: NL800692548 B01 PROF-201 26/06/2025 Tasa Euro/Dólar:  1,17305 28/07/2025 TRM  4.110,48</t>
  </si>
  <si>
    <t>ANULACION DE FACTURA ELCTRONICA.</t>
  </si>
  <si>
    <t>TOTAL BOXES 320 PIEZAS 2 TERM OF SALE CPT LONDRES FREIGHT PREPAID London Heatrow Airport LHR. THE EXPORTER OF THE PRODUCTS_x000D_
COVEREDBYTHISDOCUMENT DECLARES THAT, EXCEPT WHERE OTHERWISE CLEARLY INDICATED, THESE PRODUCTS ARE OF COLOMBIAN PREFERENTIAL ORIGIN.</t>
  </si>
  <si>
    <t>ORANGEPASSION FRUIT X 2KG PRIMAFRUIT</t>
  </si>
  <si>
    <t>TOTAL BOXES: 100 TERM OF SALE:D.A.P (At TNLC Ware House Maasdijk Holanda) VESSEL: CMA CGM FORT SAINT CHARLES  BOOKING: BGA0482470 PROF-230 25/07/2025 FISCAL REPRESENTATIVE: TNLC The New Logistic Company Transportweg 49 2676 LM Maasdijk EORI: NL800692548 B01 Tasa Euro/Dólar:  1,17305 28/07/2025 TRM  4.110,48</t>
  </si>
  <si>
    <t>TOTAL BOXES: 192 TERM OF SALE:D.A.P (At TNLC Ware House Maasdijk Holanda) VESSEL: CMA CGM FORT SAINT CHARLES  BOOKING: BGA0482470 FISCAL REPRESENTATIVE: TNLC The New Logistic Company Transportweg 49 2676 LM Maasdijk EORI: NL800692548 B01 PROF-230 25/07/2025  Tasa Euro/Dólar:  1,17305 28/07/2025 TRM  4.110,48</t>
  </si>
  <si>
    <t>TOTAL BOXES: 60 TERM OF SALE:D.A.P (At TNLC Ware House Maasdijk Holanda) VESSEL: CMA CGM FORT SAINT CHARLES  BOOKING: BGA0482470 FISCAL REPRESENTATIVE:TNLC The New Logistic Company Transportweg 49 2676 LM Maasdijk EORI: NL800692548 B01 PROF-230 25/07/2025 Tasa Euro/Dólar:  1,17305 28/07/2025 TRM  4.110,48</t>
  </si>
  <si>
    <t>TOTAL BOXES: 960 TERM OF SALE:D.A.P (At TNLC Ware House Maasdijk Holanda) VESSEL: CMA CGM FORT SAINT CHARLES  BOOKING: BGA0482470 PROF-230 25/07/2025 FISCAL REPRESENTATIVE: TNLC The New Logistic Company Transportweg 49 2676 LM Maasdijk EORI: NL800692548 B01 Tasa Euro/Dólar:  1,17305 28/07/2025 TRM  4.110,48</t>
  </si>
  <si>
    <t>TOTAL BOXES: 320 TERM OF SALE:D.A.P (At TNLC Ware House Maasdijk Holanda) VESSEL: CMA CGM FORT SAINT CHARLES  BOOKING: BGA0482470 PROF-230 25/07/2025 FISCAL REPRESENTATIVE: TNLC The New Logistic Company Transportweg 49 2676 LM Maasdijk EORI: NL800692548 B01 Tasa Euro/Dólar:  1,17305 28/07/2025 TRM  4.110,48</t>
  </si>
  <si>
    <t>TOTAL BOXES: 600 TERM OF SALE:D.A.P (At TNLC Ware House Maasdijk Holanda) VESSEL: CMA CGM FORT SAINT CHARLES  BOOKING: BGA0482470 PROF-230 25/07/2025 FISCAL REPRESENTATIVE: TNLC The New Logistic Company Transportweg 49 2676 LM Maasdijk EORI: NL800692548 B01 Tasa Euro/Dólar:  1,17305 28/07/2025 TRM  4.110,48</t>
  </si>
  <si>
    <t xml:space="preserve">TOTAL BOXES: 784 TERM OF SALE:D.A.P (At TNLC Ware House Maasdijk Holanda) VESSEL: CMA CGM FORT SAINT CHARLES  BOOKING: BGA0482470 PROF-230 25/07/2025 FISCAL REPRESENTATIVE: TNLC The New Logistic Company Transportweg 49 2676 LM Maasdijk EORI: NL800692548 B01 Tasa Euro/Dólar:  1,17305 28/07/2025 TRM  4.110,48    </t>
  </si>
  <si>
    <t xml:space="preserve">TOTAL BOXES 140 PIEZAS 1 TERM OF SALE CPT FREIGHT PREPAID TORONTO YYZ Toronto Pearson International Airport Canada SHIP TO TK FRESH PRODUCE INC._x000D_
</t>
  </si>
  <si>
    <t>TOTAL BOXES: 6400 TERM OF SALE:  C.F.R ( ROTTERDAM-HOLLAND) VESSEL: CMA CGM FORT SAINT CHARLES  BOOKING: BGA0482945 PROF-231 25/07/2025 Tasa Euro/Dólar:  1,15225  29/07/2025 TRM  4.170,59    PO - 4600071123</t>
  </si>
  <si>
    <t>TOTAL BOXES: 600 TERM OF SALE:D.A.P (At TNLC Ware House Maasdijk Holanda) VESSEL: MAERSK NEW DELHI 523N   BOOKING: 254606443 PROF-177 12/06/2025 FISCAL REPRESENTATIVE:TNLC The New Logistic Company  Transportweg 49 2676 LM Maasdijk EORI: NL800692548 B01 Tasa Euro/Dólar:  1,15225  29/07/2025 TRM  4.170,59</t>
  </si>
  <si>
    <t>TOTAL BOXES: 600 TERM OF SALE:D.A.P (At TNLC Ware House Maasdijk Holanda) VESSEL: ISTANBUL EXPRESS / 0WCL0N1MA  BOOKING: BGA0477492 PROF-193 20/06/2025 FISCAL REPRESENTATIVE: TNLC The New Logistic Company Transportweg 49 2676 LM Maasdijk EORI: NL800692548 B01 Tasa Euro/Dólar:  1,15225  29/07/2025 TRM  4.170,59</t>
  </si>
  <si>
    <t>TOTAL BOXES: 600 TERM OF SALE:D.A.P (At TNLC Ware House Maasdijk Holanda) VESSEL: MAERSK BAYETE 524N  BOOKING: 254606907 PROF-201 26/06/2025 FISCAL REPRESENTATIVE: TNLC The New Logistic Company Transportweg 49 2676 LM Maasdijk EORI: NL800692548 B01  Tasa Euro/Dólar:  1,15225  29/07/2025 TRM  4.170,59</t>
  </si>
  <si>
    <t xml:space="preserve">PO TOTAL BOXES 488 PIEZAS 3 TERM OF SALE CPT FREIGHT PREPAID TORONTO YYZ Toronto Pearson International Airport- Canada._x000D_
</t>
  </si>
  <si>
    <t>TOTAL BOXES: 280 TERM OF SALE:D.A.P (At TNLC Ware House Maasdijk Holanda) VESSEL: MAERSK NEW DELHI 523N  BOOKING: 254606278 PROF-181 12/06/2025 FISCAL REPRESENTATIVE: TNLC The New Logistic Company Transportweg 49 2676 LM Maasdijk EORI: NL800692548 B01 Tasa Euro/Dólar:  1,15225  29/07/2025 TRM  4.170,59</t>
  </si>
  <si>
    <t>TOTAL BOXES: 280 TERM OF SALE:D.A.P (At TNLC Ware House Maasdijk Holanda) VESSEL: SONGA PUMA 524N  BOOKING: 254606510 PROF-188 18/06/2025 FISCAL REPRESENTATIVE: TNLC The New Logistic Company Transportweg 49 2676 LM Maasdijk EORI: NL800692548 B01  Tasa Euro/Dólar:  1,15225  29/07/2025 TRM  4.170,59</t>
  </si>
  <si>
    <t>TOTAL BOXES: 280 TERM OF SALE:D.A.P (At TNLC Ware House Maasdijk Holanda) VESSEL: MAERSK BAYETE 524N  BOOKING: 254606907 PROF-201 26/06/2025 FISCAL REPRESENTATIVE: TNLC The New Logistic Company Transportweg 49 2676 LM Maasdijk EORI: NL800692548 B01  Tasa Euro/Dólar:  1,15225  29/07/2025 TRM  4.170,59</t>
  </si>
  <si>
    <t>TOTAL BOXES: 600 TERM OF SALE:D.A.P (At TNLC Ware House Maasdijk Holanda) VESSEL: JPO PISCES 525N  BOOKING: 255033861 PROF-210 04/07/2025  FISCAL REPRESENTATIVE: TNLC The New Logistic Company Transportweg 49 2676 LM Maasdijk  EORI: NL800692548 B01 Tasa Euro/Dólar:  1,15225  29/07/2025 TRM  4.170,59</t>
  </si>
  <si>
    <t>TOTAL BOXES: 560 TERM OF SALE:D.A.P (At TNLC Ware House Maasdijk Holanda) VESSEL:SONGA PUMA 524N  BOOKING: 254606510 PROF-188 18/06/2025 FISCAL REPRESENTATIVE:  TNLC The New Logistic Company Transportweg 49 2676 LM Maasdijk EORI: NL800692548 B01  Tasa Euro/Dólar:  1,15225  29/07/2025 TRM  4.170,59</t>
  </si>
  <si>
    <t>TOTAL BOXES 160 PIEZAS 1 TERM OF SALE CPT INTERNATIONAL AIRPORT Beirut Rafic Hariri.                                                  SHIP TO Libanfruits Beirut Sin El Fil,Fruits and Vegetables Shop no. 49 Beirut Lebanon Tel 961 1 684 345Tax Id-924108</t>
  </si>
  <si>
    <t>PROGRAMA FERTICAREX  SALIDA 1868  ESTADO VEGETATIVOPAGO DE CONTADO</t>
  </si>
  <si>
    <t>SUAREZ MONTOYA DAVID ALFONSO</t>
  </si>
  <si>
    <t>CAMACHO RAMIREZ NATALY</t>
  </si>
  <si>
    <t>VARGAS RUEDA JONATAN ARLEY</t>
  </si>
  <si>
    <t>LULO NACIONAL</t>
  </si>
  <si>
    <t>CORTES MUÑOZ MARISOL</t>
  </si>
  <si>
    <t>RINCON CARDEÑAS WILLIAM</t>
  </si>
  <si>
    <t>MATEUS  CARLOS ANDRES</t>
  </si>
  <si>
    <t>MURCIA SANCHEZ LUIS ALEJANDRO</t>
  </si>
  <si>
    <t>ZAPATA NIÑO ANDRES FELIPE</t>
  </si>
  <si>
    <t>DIAZ MUÑOZ LUIS ALEJANDRO</t>
  </si>
  <si>
    <t>TOTAL BOXES: 40 TERM OF SALE:D.A.P (At TNLC Ware House Maasdijk Holanda) VESSEL: MAERSK NEW DELHI 523N  BOOKING: 254606443 PROF-177 12/06/2025 FISCAL REPRESENTATIVE: TNLC The New Logistic Company Transportweg 49 2676 LM Maasdijk EORI: NL800692548 B01 Tasa Euro/Dólar:  1,1480  30/07/2025 TRM  4.154,79 PO22274.</t>
  </si>
  <si>
    <t>PASSION FRUIT X 16KG ATLANTICS</t>
  </si>
  <si>
    <t>TOTAL BOXES: 560  TERM OF SALE:D.A.P (At TNLC Ware House Maasdijk Holanda) VESSEL: MAERSK NEW DELHI 523N  BOOKING: 254606278 FISCAL REPRESENTATIVE: TNLC The New Logistic Company Transportweg 49 2676 LM Maasdijk EORI: NL800692548 B01 PROF-181 12/06/2025 Tasa Euro/Dólar:  1,1480  30/07/2025 TRM  4.154,79 PO22242</t>
  </si>
  <si>
    <t>TOTAL BOXES: 560 TERM OF SALE:D.A.P (At TNLC Ware House Maasdijk Holanda) VESSEL: SONGA PUMA 524N  BOOKING: 254606510  FISCAL REPRESENTATIVE: TNLC The New Logistic Company Transportweg 49 2676 LM Maasdijk EORI: NL800692548 B01 PROF-188 18/06/2025 Tasa Euro/Dólar:  1,1480  30/07/2025 TRM  4.154,79 PO22456</t>
  </si>
  <si>
    <t>TOTAL BOXES: 320 TERM OF SALE:D.A.P (At TNLC Ware House Maasdijk Holanda) VESSEL: CAPE CITIUS 525N  BOOKING: 255142950  FISCAL REPRESENTATIVE:TNLC The New Logistic Company Transportweg 49 2676 LM Maasdijk EORI: NL800692548 B01 PROF- 198 26/06/2025 Tasa Euro/Dólar:  1,1480  30/07/2025 TRM  4.154,79 PO22598</t>
  </si>
  <si>
    <t>TOTAL BOXES: 560 TERM OF SALE:D.A.P (At TNLC Ware House Maasdijk Holanda) VESSEL: JPO PISCES 525N  BOOKING: 255033829 FISCAL REPRESENTATIVE: TNLC The New Logistic Company Transportweg 49 2676 LM Maasdijk EORI: NL800692548 B01 PROF-208 03/07/2025  Tasa Euro/Dólar:  1,1480  30/07/2025 TRM  4.154,79 PO22842</t>
  </si>
  <si>
    <t>TOTAL BOXES: 280 TERM OF SALE:D.A.P (At TNLC Ware House Maasdijk Holanda)VESSEL: MAERSK BAYETE 524N  BOOKING: 254606907 FISCAL REPRESENTATIVE:TNLC The New Logistic Company Transportweg 49 2676 LM Maasdijk  EORI: NL800692548 B01 Tasa Euro/Dólar:  1,1480  30/07/2025 TRM  4.154,79 PROF 201 26/06/2025 PO 22634</t>
  </si>
  <si>
    <t>HIGO X 1KG NACIONAL EXITO</t>
  </si>
  <si>
    <t>CALIDAD DEL PRODUCTO GRANADILLA.</t>
  </si>
  <si>
    <t>MENOR CANTIDAD ENVIADA.</t>
  </si>
  <si>
    <t>EIN 263472679 FDA C.I.CARIBBEANEXOTICSS.A.S.12775655692.FREIGHT PREPAID Miami-International Airport MIA. PHYSALIS WITH LIDS *12 FREIGHT PRICE USD 2.82_x000D_
AND*125 FREIGHTPRICE USD 2.82</t>
  </si>
  <si>
    <t>TOTAL BOXES: 3580 TERM OF SALE:  C.F.R ( London Gateway) VESSEL: CMA CGM FORT DE FRANCE / 0DRNXN1MA  BOOKING: BGA0483619 TRM  4.179,69</t>
  </si>
  <si>
    <t>TOTAL BOXES: 1030 TERM OF SALE:  C.F.R ( London Gateway) VESSEL: CMA CGM FORT DE FRANCE / 0DRNXN1MA  BOOKING: BGA0483619  TRM  4.179,69</t>
  </si>
  <si>
    <t>INGRESO POR RECICLAJE CARTOM 264 PLASTICO SUCIO 8 PLEGA 28</t>
  </si>
  <si>
    <t>TOTAL BOXES: 1452 TERM OF SALE: F.O.B (SANTA MARTA-COLOMBIA) VESSEL: MAERSK BENGUELA 529N  BOOKING: 257027830 PROF-232 30/07/2025 TRM  4.179,69</t>
  </si>
  <si>
    <t>TOTAL BOXES: 560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</si>
  <si>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100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</si>
  <si>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832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</si>
  <si>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960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</si>
  <si>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560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</si>
  <si>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280 TERM OF SALE:D.A.P (At TNLC Ware House Maasdijk Holanda) VESSEL: MAERSK BENGUELA 529N  BOOKING: 257027830 FISCAL REPRESENTATIVE: TNLC The New Logistic Company Transportweg 49 2676 LM Maasdijk  EORI: NL800692548 B01 PROF-233 30/07/2025 Tasa Euro/Dólar:  1,14455  31/07/2025 TRM  4.179,69</t>
  </si>
  <si>
    <t>TOTAL BOXES: 120 TERM OF SALE:D.A.P (At TNLC Ware House Maasdijk Holanda) VESSEL: MAERSK BENGUELA 529N  BOOKING: 257027830 PROF-233 30/07/2025 Tasa Euro/Dólar:  1,14455  31/07/2025 TRM  4.179,69</t>
  </si>
  <si>
    <t>TOTAL BOXES: 312 TERM OF SALE:D.A.P (At TNLC Ware House Maasdijk Holanda) VESSEL: SONGA PUMA 524N BOOKING: 254606510 FISCAL REPRESENTATIVE: TNLC The New Logistic Company Transportweg 49 2676 LM Maasdijk  EORI: NL800692548 B01 PROF-188 18/06/2025 Tasa Euro/Dólar:  1,14455  31/07/2025 TRM  4.179,69</t>
  </si>
  <si>
    <t>TOTAL BOXES: 312 TERM OF SALE:D.A.P (At TNLC Ware House Maasdijk Holanda) VESSEL: CAPE CITIUS 525N BOOKING: 255142950 FISCAL REPRESENTATIVE: TNLC The New Logistic Company Transportweg 49 2676 LM Maasdijk  EORI: NL800692548 B01 PROF-198 26/06/2025 Tasa Euro/Dólar:  1,14455  31/07/2025 TRM  4.179,69</t>
  </si>
  <si>
    <t>TOTAL BOXES: 312 TERM OF SALE:D.A.P (At TNLC Ware House Maasdijk Holanda) VESSEL: JPO PISCES 525N BOOKING: 255033861 FISCAL REPRESENTATIVE: TNLC The New Logistic Company Transportweg 49 2676 LM Maasdijk  EORI: NL800692548 B01 PROF-210 04/07/2025 Tasa Euro/Dólar:  1,14455  31/07/2025 TRM  4.179,69</t>
  </si>
  <si>
    <t>FEWER BOXES SHIPPED.</t>
  </si>
  <si>
    <t>202508</t>
  </si>
  <si>
    <t xml:space="preserve">TOTAL BOXES 167 PIEZAS 1 TERM OF SALE CPT FREIGHT PREPAID AMSTERDAM EU DOL 1,14455. The exporter of the products covered by this document_x000D_
declares that, except where otherwise cleary indicated, these products are of Colombian preferential origin_x000D_
</t>
  </si>
  <si>
    <t>FLO-ID 28919 CARIBBEAN FLO-ID 33197 TFC HOLLAND BV. TOTAL BOXES 3340 PIEZAS 13 TERM OF SALE FCA.</t>
  </si>
  <si>
    <t>TOTAL BOXES 500 PIEZAS 3. TERM OF SALE CPT FREIGHT PREPAID AMSTERDAM. EURO DOLAR-1,14455.</t>
  </si>
  <si>
    <t>TOTAL BOXES 141 PIEZAS 1 TERM OF SALES CPT FREIGHT PREPAID-Liège-BiersetLGG. The exporter of the products covered by this document_x000D_
declaresthat,except where other wise cleary indicated,these products are of Colombian preferential origin.</t>
  </si>
  <si>
    <t>TOTAL BOXES: 1480 TERM OF SALE: F.O.B (SANTA MARTA-COLOMBIA) VESSEL: CMA CGM FORT DE FRANCE / 0DRNXN1MA BOOKING: BGA0483813  PROF-234 31/07/2025 Tasa Euro/Dólar:  1,15645  04/08/2025 TRM  4.129,42</t>
  </si>
  <si>
    <t>TOTAL BOXES: 560 TERM OF SALE: F.O.B (SANTA MARTA-COLOMBIA) VESSEL: CMA CGM FORT DE FRANCE / 0DRNXN1MA BOOKING: BGA0483813 PROF-235 31/07/2025 TRM  4.129,42</t>
  </si>
  <si>
    <t>TOTAL BOXES: 320 TERM OF SALE:D.A.P (At TNLC Ware House Maasdijk Holanda)  VESSEL: CMA CGM FORT DE FRANCE / 0DRNXN1MA BOOKING: BGA0483813 PROF-236 31/07/2025 FISCAL REPRESENTATIVE: TNLC The New Logistic Company  Transportweg 49 2676 LM Maasdijk  EORI: NL800692548 B01 Tasa Euro/Dólar:  1,15645  04/08/2025 TRM  4.129,42</t>
  </si>
  <si>
    <t>TOTAL BOXES: 640 TERM OF SALE:D.A.P (At TNLC Ware House Maasdijk Holanda) VESSEL: CMA CGM FORT DE FRANCE / 0DRNXN1MA BOOKING: BGA0483813 FISCAL REPRESENTATIVE:TNLC The New Logistic Company Transportweg 49 2676 LM Maasdijk  EORI: NL800692548 B01  PROF-236 31/07/2025 Tasa Euro/Dólar:  1,15645  04/08/2025 TRM  4.129,42</t>
  </si>
  <si>
    <t>TOTAL BOXES: 240 TERM OF SALE:D.A.P (At TNLC Ware House Maasdijk Holanda) VESSEL: CMA CGM FORT DE FRANCE / 0DRNXN1MA BOOKING: BGA0483813 FISCAL REPRESENTATIVE: TNLC The New Logistic Company Transportweg 49 2676 LM Maasdijk  EORI: NL800692548 B01 PROF--236 31/07/2025  Tasa Euro/Dólar:  1,15645  04/08/2025 TRM  4.129,42</t>
  </si>
  <si>
    <t>TOTAL BOXES: 1080 TERM OF SALE: F.O.B (SANTA MARTA-COLOMBIA) VESSEL: MAERSK BENGUELA 529N  BOOKING: 257028837 PROF-237 01/08/2025 FLO ID: 33197 (TFC). TRM  4.129,42</t>
  </si>
  <si>
    <t>TOTAL BOXES: 252 TERM OF SALE:D.A.P (At TNLC Ware House Maasdijk Holanda) VESSEL: MAERSK BENGUELA 529N  BOOKING: 257028837 FISCAL REPRESENTATIVE: TNLC The New Logistic Company Transportweg 49 2676 LM Maasdijk  EORI: NL800692548 B01 PROF-239 01/08/2025  Tasa Euro/Dólar:  1,15645  04/08/2025 TRM  4.129,42</t>
  </si>
  <si>
    <t>TOTAL BOXES: 3840 TERM OF SALE:D.A.P (At TNLC Ware House Maasdijk Holanda) VESSEL: MAERSK BENGUELA 529N  BOOKING: 257028837 FISCAL REPRESENTATIVE: TNLC The New Logistic Company Transportweg 49 2676 LM Maasdijk  EORI: NL800692548 B01 PROF-239 01/08/2025  Tasa Euro/Dólar:  1,15645  04/08/2025 TRM  4.129,42 PO 4600072019</t>
  </si>
  <si>
    <t>TOTAL BOXES: 320 TERM OF SALE:D.A.P (At TNLC Ware House Maasdijk Holanda) VESSEL: MAERSK BENGUELA 529N  BOOKING: 257028837 FISCAL REPRESENTATIVE: TNLC The New Logistic Company Transportweg 49 2676 LM Maasdijk  EORI: NL800692548 B01 PROF-239 01/08/2025  Tasa Euro/Dólar:  1,15645  04/08/2025 TRM  4.129,42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</si>
</sst>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0%"/>
    <numFmt numFmtId="166" formatCode="#,##0.0"/>
    <numFmt numFmtId="167" formatCode="#,##0.0%"/>
    <numFmt numFmtId="168" formatCode="#,##0.0000"/>
  </numFmts>
  <fonts count="5" x14ac:knownFonts="1">
    <font>
      <sz val="11"/>
      <color theme="1"/>
      <name val="Calibri"/>
      <family val="2"/>
      <scheme val="minor"/>
    </font>
    <font>
      <sz val="11"/>
      <color rgb="FF000000"/>
      <name val="Segoe UI"/>
      <family val="2"/>
    </font>
    <font>
      <sz val="12"/>
      <color rgb="FF000000"/>
      <name val="Segoe UI"/>
      <family val="2"/>
    </font>
    <font>
      <b/>
      <sz val="11"/>
      <color rgb="FF000000"/>
      <name val="Aptos Narrow"/>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9">
    <xf numFmtId="0" fontId="0" fillId="0" borderId="0" xfId="0"/>
    <xf numFmtId="0" fontId="1" fillId="0" borderId="1" xfId="0" applyFont="1" applyBorder="1" applyAlignment="1">
      <alignment horizontal="left"/>
    </xf>
    <xf numFmtId="3" fontId="1" fillId="0" borderId="1" xfId="0" applyNumberFormat="1" applyFont="1" applyBorder="1" applyAlignment="1">
      <alignment horizontal="left"/>
    </xf>
    <xf numFmtId="3" fontId="0" fillId="0" borderId="0" xfId="0" applyNumberFormat="1"/>
    <xf numFmtId="3" fontId="1" fillId="0" borderId="1" xfId="0" applyNumberFormat="1" applyFont="1" applyBorder="1" applyAlignment="1">
      <alignment horizontal="right"/>
    </xf>
    <xf numFmtId="164" fontId="0" fillId="0" borderId="0" xfId="0" applyNumberFormat="1"/>
    <xf numFmtId="165" fontId="0" fillId="0" borderId="0" xfId="0" applyNumberFormat="1"/>
    <xf numFmtId="164" fontId="1" fillId="0" borderId="1" xfId="0" applyNumberFormat="1" applyFont="1" applyBorder="1" applyAlignment="1">
      <alignment horizontal="left"/>
    </xf>
    <xf numFmtId="165" fontId="1" fillId="0" borderId="1" xfId="0" applyNumberFormat="1" applyFont="1" applyBorder="1" applyAlignment="1">
      <alignment horizontal="left"/>
    </xf>
    <xf numFmtId="164" fontId="1" fillId="0" borderId="1" xfId="0" applyNumberFormat="1" applyFont="1" applyBorder="1" applyAlignment="1">
      <alignment horizontal="right"/>
    </xf>
    <xf numFmtId="165" fontId="1" fillId="0" borderId="1" xfId="0" applyNumberFormat="1" applyFont="1" applyBorder="1" applyAlignment="1">
      <alignment horizontal="right"/>
    </xf>
    <xf numFmtId="4" fontId="0" fillId="0" borderId="0" xfId="0" applyNumberFormat="1"/>
    <xf numFmtId="166" fontId="1" fillId="0" borderId="1" xfId="0" applyNumberFormat="1" applyFont="1" applyBorder="1" applyAlignment="1">
      <alignment horizontal="right"/>
    </xf>
    <xf numFmtId="4" fontId="1" fillId="0" borderId="1" xfId="0" applyNumberFormat="1" applyFont="1" applyBorder="1" applyAlignment="1">
      <alignment horizontal="right"/>
    </xf>
    <xf numFmtId="167" fontId="1" fillId="0" borderId="1" xfId="0" applyNumberFormat="1" applyFont="1" applyBorder="1" applyAlignment="1">
      <alignment horizontal="right"/>
    </xf>
    <xf numFmtId="49" fontId="2" fillId="0" borderId="1" xfId="0" applyNumberFormat="1" applyFont="1" applyBorder="1" applyAlignment="1">
      <alignment horizontal="left"/>
    </xf>
    <xf numFmtId="4" fontId="2" fillId="0" borderId="1" xfId="0" applyNumberFormat="1" applyFont="1" applyBorder="1" applyAlignment="1">
      <alignment horizontal="left"/>
    </xf>
    <xf numFmtId="4" fontId="2" fillId="0" borderId="1" xfId="0" applyNumberFormat="1" applyFont="1" applyBorder="1" applyAlignment="1">
      <alignment horizontal="right"/>
    </xf>
    <xf numFmtId="3" fontId="2" fillId="0" borderId="1" xfId="0" applyNumberFormat="1" applyFont="1" applyBorder="1" applyAlignment="1">
      <alignment horizontal="right"/>
    </xf>
    <xf numFmtId="49" fontId="0" fillId="0" borderId="0" xfId="0" applyNumberFormat="1"/>
    <xf numFmtId="0" fontId="3" fillId="0" borderId="1" xfId="0" applyFont="1" applyBorder="1" applyAlignment="1">
      <alignment horizontal="left"/>
    </xf>
    <xf numFmtId="3" fontId="3" fillId="0" borderId="1" xfId="0" applyNumberFormat="1" applyFont="1" applyBorder="1" applyAlignment="1">
      <alignment horizontal="left"/>
    </xf>
    <xf numFmtId="168" fontId="3" fillId="0" borderId="1" xfId="0" applyNumberFormat="1" applyFont="1" applyBorder="1" applyAlignment="1">
      <alignment horizontal="left"/>
    </xf>
    <xf numFmtId="4" fontId="3" fillId="0" borderId="1" xfId="0" applyNumberFormat="1" applyFont="1" applyBorder="1" applyAlignment="1">
      <alignment horizontal="left"/>
    </xf>
    <xf numFmtId="3" fontId="4" fillId="0" borderId="1" xfId="0" applyNumberFormat="1" applyFont="1" applyBorder="1" applyAlignment="1">
      <alignment horizontal="right"/>
    </xf>
    <xf numFmtId="168" fontId="4" fillId="0" borderId="1" xfId="0" applyNumberFormat="1" applyFont="1" applyBorder="1" applyAlignment="1">
      <alignment horizontal="right"/>
    </xf>
    <xf numFmtId="168" fontId="0" fillId="0" borderId="0" xfId="0" applyNumberFormat="1"/>
    <xf numFmtId="4" fontId="0" fillId="0" borderId="0" xfId="0" applyNumberFormat="1" applyAlignment="1">
      <alignment horizontal="right"/>
    </xf>
    <xf numFmtId="4" fontId="4" fillId="0" borderId="1"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heetPr>
  <dimension ref="A1:T11644"/>
  <sheetViews>
    <sheetView tabSelected="1" topLeftCell="J1" workbookViewId="0">
      <selection activeCell="N1" sqref="N1"/>
    </sheetView>
  </sheetViews>
  <sheetFormatPr baseColWidth="10" defaultColWidth="9.140625" defaultRowHeight="15" x14ac:dyDescent="0.25"/>
  <cols>
    <col min="1" max="1" width="10.28515625" bestFit="1" customWidth="1"/>
    <col min="2" max="2" width="30.140625" bestFit="1" customWidth="1"/>
    <col min="3" max="3" width="11.7109375" bestFit="1" customWidth="1"/>
    <col min="4" max="4" width="13" style="3" bestFit="1" customWidth="1"/>
    <col min="5" max="5" width="9" bestFit="1" customWidth="1"/>
    <col min="6" max="6" width="16.42578125" bestFit="1" customWidth="1"/>
    <col min="7" max="7" width="55.5703125" bestFit="1" customWidth="1"/>
    <col min="8" max="8" width="49.140625" bestFit="1" customWidth="1"/>
    <col min="9" max="9" width="23.42578125" bestFit="1" customWidth="1"/>
    <col min="10" max="10" width="26.5703125" bestFit="1" customWidth="1"/>
    <col min="11" max="11" width="44.140625" bestFit="1" customWidth="1"/>
    <col min="12" max="12" width="19" style="3" bestFit="1" customWidth="1"/>
    <col min="13" max="13" width="6.5703125" style="26" bestFit="1" customWidth="1"/>
    <col min="14" max="14" width="17" style="27" bestFit="1" customWidth="1"/>
    <col min="15" max="15" width="13.85546875" bestFit="1" customWidth="1"/>
    <col min="16" max="16" width="6.7109375" bestFit="1" customWidth="1"/>
    <col min="17" max="17" width="7" bestFit="1" customWidth="1"/>
    <col min="18" max="18" width="55.5703125" bestFit="1" customWidth="1"/>
    <col min="19" max="19" width="13.5703125" style="26" bestFit="1" customWidth="1"/>
    <col min="20" max="20" width="13.5703125" bestFit="1" customWidth="1"/>
  </cols>
  <sheetData>
    <row r="1" spans="1:20" ht="18.75" customHeight="1" x14ac:dyDescent="0.25">
      <c r="A1" s="20" t="s">
        <v>0</v>
      </c>
      <c r="B1" s="20" t="s">
        <v>4</v>
      </c>
      <c r="C1" s="20" t="s">
        <v>115</v>
      </c>
      <c r="D1" s="21" t="s">
        <v>116</v>
      </c>
      <c r="E1" s="20" t="s">
        <v>117</v>
      </c>
      <c r="F1" s="20" t="s">
        <v>98</v>
      </c>
      <c r="G1" s="20" t="s">
        <v>118</v>
      </c>
      <c r="H1" s="20" t="s">
        <v>119</v>
      </c>
      <c r="I1" s="20" t="s">
        <v>120</v>
      </c>
      <c r="J1" s="20" t="s">
        <v>121</v>
      </c>
      <c r="K1" s="20" t="s">
        <v>122</v>
      </c>
      <c r="L1" s="21" t="s">
        <v>123</v>
      </c>
      <c r="M1" s="22" t="s">
        <v>124</v>
      </c>
      <c r="N1" s="23" t="s">
        <v>125</v>
      </c>
      <c r="O1" s="20" t="s">
        <v>1</v>
      </c>
      <c r="P1" s="20" t="s">
        <v>126</v>
      </c>
      <c r="Q1" s="20" t="s">
        <v>106</v>
      </c>
      <c r="R1" s="20" t="s">
        <v>127</v>
      </c>
      <c r="S1" s="22" t="s">
        <v>1911</v>
      </c>
      <c r="T1" s="20" t="s">
        <v>3</v>
      </c>
    </row>
    <row r="2" spans="1:20" ht="18.75" hidden="1" customHeight="1" x14ac:dyDescent="0.25">
      <c r="A2" t="s">
        <v>1912</v>
      </c>
      <c r="B2" t="s">
        <v>5</v>
      </c>
      <c r="C2" t="s">
        <v>1913</v>
      </c>
      <c r="D2" s="24">
        <v>10668</v>
      </c>
      <c r="E2" t="s">
        <v>1595</v>
      </c>
      <c r="F2" t="s">
        <v>99</v>
      </c>
      <c r="G2" t="s">
        <v>1914</v>
      </c>
      <c r="I2" t="s">
        <v>1859</v>
      </c>
      <c r="J2" t="s">
        <v>1915</v>
      </c>
      <c r="K2" t="s">
        <v>1916</v>
      </c>
      <c r="L2" s="24">
        <v>8700000</v>
      </c>
      <c r="M2" s="25">
        <f>+VLOOKUP(E2, TC!A:D, 4, FALSE())</f>
        <v>1.0274999988659945</v>
      </c>
      <c r="N2" s="24">
        <f t="shared" ref="N2:N65" si="0">+IF(F2="EUR", (M2*L2), IF(I2="JUAN MATAS SAS", (L2/S2), L2))</f>
        <v>8700000</v>
      </c>
      <c r="O2" t="str">
        <f t="shared" ref="O2:O65" si="1">+IF(C2="CFE", "FACTURA", IF(ISERROR(SEARCH("ANULA", H2))=FALSE(), "ANULACIÓN FE", IF(ISERROR(SEARCH("CANCELLATION", H2))=FALSE(), "ANULACIÓN FE", "NOTAS")))</f>
        <v>FACTURA</v>
      </c>
      <c r="P2" t="str">
        <f t="shared" ref="P2:P65" si="2">+LEFT(E2, 4)</f>
        <v>2025</v>
      </c>
      <c r="Q2" t="str">
        <f t="shared" ref="Q2:Q65" si="3">+MID(E2, 5, 2)</f>
        <v>01</v>
      </c>
      <c r="R2" t="str">
        <f>+IFERROR(VLOOKUP(I2, Listado!A:B, 2, FALSE()), "COMERCIALIZADORA INTERNACIONAL CARIBBEAN EXOTICS S A")</f>
        <v>LONDOÑO ECHEVERRI ALEJANDRA</v>
      </c>
      <c r="S2" s="25">
        <f>+VLOOKUP(E2, TC!A:D, 2, FALSE())</f>
        <v>4409.1499999999996</v>
      </c>
      <c r="T2" t="str">
        <f t="shared" ref="T2:T65" si="4">+IF(I2="JUAN MATAS SAS", "USD", F2)</f>
        <v>COP</v>
      </c>
    </row>
    <row r="3" spans="1:20" ht="18.75" hidden="1" customHeight="1" x14ac:dyDescent="0.25">
      <c r="A3" t="s">
        <v>1912</v>
      </c>
      <c r="B3" t="s">
        <v>5</v>
      </c>
      <c r="C3" t="s">
        <v>1913</v>
      </c>
      <c r="D3" s="24">
        <v>10669</v>
      </c>
      <c r="E3" t="s">
        <v>1595</v>
      </c>
      <c r="F3" t="s">
        <v>128</v>
      </c>
      <c r="G3" t="s">
        <v>1914</v>
      </c>
      <c r="I3" t="s">
        <v>1848</v>
      </c>
      <c r="J3" t="s">
        <v>1917</v>
      </c>
      <c r="K3" t="s">
        <v>1918</v>
      </c>
      <c r="L3" s="24">
        <v>67.2</v>
      </c>
      <c r="M3" s="25">
        <f>+VLOOKUP(E3, TC!A:D, 4, FALSE())</f>
        <v>1.0274999988659945</v>
      </c>
      <c r="N3" s="24">
        <f t="shared" si="0"/>
        <v>67.2</v>
      </c>
      <c r="O3" t="str">
        <f t="shared" si="1"/>
        <v>FACTURA</v>
      </c>
      <c r="P3" t="str">
        <f t="shared" si="2"/>
        <v>2025</v>
      </c>
      <c r="Q3" t="str">
        <f t="shared" si="3"/>
        <v>01</v>
      </c>
      <c r="R3" t="str">
        <f>+IFERROR(VLOOKUP(I3, Listado!A:B, 2, FALSE()), "COMERCIALIZADORA INTERNACIONAL CARIBBEAN EXOTICS S A")</f>
        <v>PEREZ MEJIA MARIA PAULINA</v>
      </c>
      <c r="S3" s="25">
        <f>+VLOOKUP(E3, TC!A:D, 2, FALSE())</f>
        <v>4409.1499999999996</v>
      </c>
      <c r="T3" t="str">
        <f t="shared" si="4"/>
        <v>USD</v>
      </c>
    </row>
    <row r="4" spans="1:20" ht="18.75" hidden="1" customHeight="1" x14ac:dyDescent="0.25">
      <c r="A4" t="s">
        <v>1912</v>
      </c>
      <c r="B4" t="s">
        <v>5</v>
      </c>
      <c r="C4" t="s">
        <v>1913</v>
      </c>
      <c r="D4" s="24">
        <v>10669</v>
      </c>
      <c r="E4" t="s">
        <v>1595</v>
      </c>
      <c r="F4" t="s">
        <v>128</v>
      </c>
      <c r="G4" t="s">
        <v>1914</v>
      </c>
      <c r="I4" t="s">
        <v>1848</v>
      </c>
      <c r="J4" t="s">
        <v>1917</v>
      </c>
      <c r="K4" t="s">
        <v>1918</v>
      </c>
      <c r="L4" s="24">
        <v>128</v>
      </c>
      <c r="M4" s="25">
        <f>+VLOOKUP(E4, TC!A:D, 4, FALSE())</f>
        <v>1.0274999988659945</v>
      </c>
      <c r="N4" s="24">
        <f t="shared" si="0"/>
        <v>128</v>
      </c>
      <c r="O4" t="str">
        <f t="shared" si="1"/>
        <v>FACTURA</v>
      </c>
      <c r="P4" t="str">
        <f t="shared" si="2"/>
        <v>2025</v>
      </c>
      <c r="Q4" t="str">
        <f t="shared" si="3"/>
        <v>01</v>
      </c>
      <c r="R4" t="str">
        <f>+IFERROR(VLOOKUP(I4, Listado!A:B, 2, FALSE()), "COMERCIALIZADORA INTERNACIONAL CARIBBEAN EXOTICS S A")</f>
        <v>PEREZ MEJIA MARIA PAULINA</v>
      </c>
      <c r="S4" s="25">
        <f>+VLOOKUP(E4, TC!A:D, 2, FALSE())</f>
        <v>4409.1499999999996</v>
      </c>
      <c r="T4" t="str">
        <f t="shared" si="4"/>
        <v>USD</v>
      </c>
    </row>
    <row r="5" spans="1:20" ht="18.75" hidden="1" customHeight="1" x14ac:dyDescent="0.25">
      <c r="A5" t="s">
        <v>1912</v>
      </c>
      <c r="B5" t="s">
        <v>5</v>
      </c>
      <c r="C5" t="s">
        <v>1913</v>
      </c>
      <c r="D5" s="24">
        <v>10670</v>
      </c>
      <c r="E5" t="s">
        <v>1595</v>
      </c>
      <c r="F5" t="s">
        <v>128</v>
      </c>
      <c r="G5" t="s">
        <v>1914</v>
      </c>
      <c r="I5" t="s">
        <v>1850</v>
      </c>
      <c r="J5" t="s">
        <v>1919</v>
      </c>
      <c r="K5" t="s">
        <v>1918</v>
      </c>
      <c r="L5" s="24">
        <v>67.2</v>
      </c>
      <c r="M5" s="25">
        <f>+VLOOKUP(E5, TC!A:D, 4, FALSE())</f>
        <v>1.0274999988659945</v>
      </c>
      <c r="N5" s="24">
        <f t="shared" si="0"/>
        <v>67.2</v>
      </c>
      <c r="O5" t="str">
        <f t="shared" si="1"/>
        <v>FACTURA</v>
      </c>
      <c r="P5" t="str">
        <f t="shared" si="2"/>
        <v>2025</v>
      </c>
      <c r="Q5" t="str">
        <f t="shared" si="3"/>
        <v>01</v>
      </c>
      <c r="R5" t="str">
        <f>+IFERROR(VLOOKUP(I5, Listado!A:B, 2, FALSE()), "COMERCIALIZADORA INTERNACIONAL CARIBBEAN EXOTICS S A")</f>
        <v>PEREZ MEJIA MARIA PAULINA</v>
      </c>
      <c r="S5" s="25">
        <f>+VLOOKUP(E5, TC!A:D, 2, FALSE())</f>
        <v>4409.1499999999996</v>
      </c>
      <c r="T5" t="str">
        <f t="shared" si="4"/>
        <v>USD</v>
      </c>
    </row>
    <row r="6" spans="1:20" ht="18.75" hidden="1" customHeight="1" x14ac:dyDescent="0.25">
      <c r="A6" t="s">
        <v>1912</v>
      </c>
      <c r="B6" t="s">
        <v>5</v>
      </c>
      <c r="C6" t="s">
        <v>1913</v>
      </c>
      <c r="D6" s="24">
        <v>10671</v>
      </c>
      <c r="E6" t="s">
        <v>1595</v>
      </c>
      <c r="F6" t="s">
        <v>99</v>
      </c>
      <c r="G6" t="s">
        <v>1914</v>
      </c>
      <c r="I6" t="s">
        <v>1858</v>
      </c>
      <c r="J6" t="s">
        <v>1915</v>
      </c>
      <c r="K6" t="s">
        <v>1920</v>
      </c>
      <c r="L6" s="24">
        <v>768000</v>
      </c>
      <c r="M6" s="25">
        <f>+VLOOKUP(E6, TC!A:D, 4, FALSE())</f>
        <v>1.0274999988659945</v>
      </c>
      <c r="N6" s="24">
        <f t="shared" si="0"/>
        <v>768000</v>
      </c>
      <c r="O6" t="str">
        <f t="shared" si="1"/>
        <v>FACTURA</v>
      </c>
      <c r="P6" t="str">
        <f t="shared" si="2"/>
        <v>2025</v>
      </c>
      <c r="Q6" t="str">
        <f t="shared" si="3"/>
        <v>01</v>
      </c>
      <c r="R6" t="str">
        <f>+IFERROR(VLOOKUP(I6, Listado!A:B, 2, FALSE()), "COMERCIALIZADORA INTERNACIONAL CARIBBEAN EXOTICS S A")</f>
        <v>LONDOÑO ECHEVERRI ALEJANDRA</v>
      </c>
      <c r="S6" s="25">
        <f>+VLOOKUP(E6, TC!A:D, 2, FALSE())</f>
        <v>4409.1499999999996</v>
      </c>
      <c r="T6" t="str">
        <f t="shared" si="4"/>
        <v>COP</v>
      </c>
    </row>
    <row r="7" spans="1:20" ht="18.75" hidden="1" customHeight="1" x14ac:dyDescent="0.25">
      <c r="A7" t="s">
        <v>1912</v>
      </c>
      <c r="B7" t="s">
        <v>5</v>
      </c>
      <c r="C7" t="s">
        <v>1913</v>
      </c>
      <c r="D7" s="24">
        <v>10672</v>
      </c>
      <c r="E7" t="s">
        <v>1595</v>
      </c>
      <c r="F7" t="s">
        <v>99</v>
      </c>
      <c r="G7" t="s">
        <v>1914</v>
      </c>
      <c r="I7" t="s">
        <v>1858</v>
      </c>
      <c r="J7" t="s">
        <v>1915</v>
      </c>
      <c r="K7" t="s">
        <v>1920</v>
      </c>
      <c r="L7" s="24">
        <v>768000</v>
      </c>
      <c r="M7" s="25">
        <f>+VLOOKUP(E7, TC!A:D, 4, FALSE())</f>
        <v>1.0274999988659945</v>
      </c>
      <c r="N7" s="24">
        <f t="shared" si="0"/>
        <v>768000</v>
      </c>
      <c r="O7" t="str">
        <f t="shared" si="1"/>
        <v>FACTURA</v>
      </c>
      <c r="P7" t="str">
        <f t="shared" si="2"/>
        <v>2025</v>
      </c>
      <c r="Q7" t="str">
        <f t="shared" si="3"/>
        <v>01</v>
      </c>
      <c r="R7" t="str">
        <f>+IFERROR(VLOOKUP(I7, Listado!A:B, 2, FALSE()), "COMERCIALIZADORA INTERNACIONAL CARIBBEAN EXOTICS S A")</f>
        <v>LONDOÑO ECHEVERRI ALEJANDRA</v>
      </c>
      <c r="S7" s="25">
        <f>+VLOOKUP(E7, TC!A:D, 2, FALSE())</f>
        <v>4409.1499999999996</v>
      </c>
      <c r="T7" t="str">
        <f t="shared" si="4"/>
        <v>COP</v>
      </c>
    </row>
    <row r="8" spans="1:20" ht="18.75" hidden="1" customHeight="1" x14ac:dyDescent="0.25">
      <c r="A8" t="s">
        <v>1912</v>
      </c>
      <c r="B8" t="s">
        <v>5</v>
      </c>
      <c r="C8" t="s">
        <v>1913</v>
      </c>
      <c r="D8" s="24">
        <v>10673</v>
      </c>
      <c r="E8" t="s">
        <v>1595</v>
      </c>
      <c r="F8" t="s">
        <v>99</v>
      </c>
      <c r="G8" t="s">
        <v>1914</v>
      </c>
      <c r="I8" t="s">
        <v>1921</v>
      </c>
      <c r="J8" t="s">
        <v>1915</v>
      </c>
      <c r="K8" t="s">
        <v>1922</v>
      </c>
      <c r="L8" s="24">
        <v>106240</v>
      </c>
      <c r="M8" s="25">
        <f>+VLOOKUP(E8, TC!A:D, 4, FALSE())</f>
        <v>1.0274999988659945</v>
      </c>
      <c r="N8" s="24">
        <f t="shared" si="0"/>
        <v>106240</v>
      </c>
      <c r="O8" t="str">
        <f t="shared" si="1"/>
        <v>FACTURA</v>
      </c>
      <c r="P8" t="str">
        <f t="shared" si="2"/>
        <v>2025</v>
      </c>
      <c r="Q8" t="str">
        <f t="shared" si="3"/>
        <v>01</v>
      </c>
      <c r="R8" t="str">
        <f>+IFERROR(VLOOKUP(I8, Listado!A:B, 2, FALSE()), "COMERCIALIZADORA INTERNACIONAL CARIBBEAN EXOTICS S A")</f>
        <v>COMERCIALIZADORA INTERNACIONAL CARIBBEAN EXOTICS S A</v>
      </c>
      <c r="S8" s="25">
        <f>+VLOOKUP(E8, TC!A:D, 2, FALSE())</f>
        <v>4409.1499999999996</v>
      </c>
      <c r="T8" t="str">
        <f t="shared" si="4"/>
        <v>COP</v>
      </c>
    </row>
    <row r="9" spans="1:20" ht="18.75" hidden="1" customHeight="1" x14ac:dyDescent="0.25">
      <c r="A9" t="s">
        <v>1912</v>
      </c>
      <c r="B9" t="s">
        <v>1923</v>
      </c>
      <c r="C9" t="s">
        <v>1913</v>
      </c>
      <c r="D9" s="24">
        <v>5659</v>
      </c>
      <c r="E9" t="s">
        <v>1595</v>
      </c>
      <c r="F9" t="s">
        <v>1924</v>
      </c>
      <c r="G9" t="s">
        <v>1914</v>
      </c>
      <c r="H9" t="s">
        <v>1925</v>
      </c>
      <c r="I9" t="s">
        <v>1860</v>
      </c>
      <c r="J9" t="s">
        <v>1926</v>
      </c>
      <c r="K9" t="s">
        <v>1927</v>
      </c>
      <c r="L9" s="24">
        <v>1229.0999999999999</v>
      </c>
      <c r="M9" s="25">
        <f>+VLOOKUP(E9, TC!A:D, 4, FALSE())</f>
        <v>1.0274999988659945</v>
      </c>
      <c r="N9" s="24">
        <f t="shared" si="0"/>
        <v>1262.9002486061938</v>
      </c>
      <c r="O9" t="str">
        <f t="shared" si="1"/>
        <v>FACTURA</v>
      </c>
      <c r="P9" t="str">
        <f t="shared" si="2"/>
        <v>2025</v>
      </c>
      <c r="Q9" t="str">
        <f t="shared" si="3"/>
        <v>01</v>
      </c>
      <c r="R9" t="str">
        <f>+IFERROR(VLOOKUP(I9, Listado!A:B, 2, FALSE()), "COMERCIALIZADORA INTERNACIONAL CARIBBEAN EXOTICS S A")</f>
        <v>PIEDRAHITA PEREZ MARIANA</v>
      </c>
      <c r="S9" s="25">
        <f>+VLOOKUP(E9, TC!A:D, 2, FALSE())</f>
        <v>4409.1499999999996</v>
      </c>
      <c r="T9" t="str">
        <f t="shared" si="4"/>
        <v>EUR</v>
      </c>
    </row>
    <row r="10" spans="1:20" ht="18.75" hidden="1" customHeight="1" x14ac:dyDescent="0.25">
      <c r="A10" t="s">
        <v>1912</v>
      </c>
      <c r="B10" t="s">
        <v>1923</v>
      </c>
      <c r="C10" t="s">
        <v>1913</v>
      </c>
      <c r="D10" s="24">
        <v>5659</v>
      </c>
      <c r="E10" t="s">
        <v>1595</v>
      </c>
      <c r="F10" t="s">
        <v>1924</v>
      </c>
      <c r="G10" t="s">
        <v>1914</v>
      </c>
      <c r="H10" t="s">
        <v>1925</v>
      </c>
      <c r="I10" t="s">
        <v>1860</v>
      </c>
      <c r="J10" t="s">
        <v>1926</v>
      </c>
      <c r="K10" t="s">
        <v>1928</v>
      </c>
      <c r="L10" s="24">
        <v>674.97</v>
      </c>
      <c r="M10" s="25">
        <f>+VLOOKUP(E10, TC!A:D, 4, FALSE())</f>
        <v>1.0274999988659945</v>
      </c>
      <c r="N10" s="24">
        <f t="shared" si="0"/>
        <v>693.53167423458035</v>
      </c>
      <c r="O10" t="str">
        <f t="shared" si="1"/>
        <v>FACTURA</v>
      </c>
      <c r="P10" t="str">
        <f t="shared" si="2"/>
        <v>2025</v>
      </c>
      <c r="Q10" t="str">
        <f t="shared" si="3"/>
        <v>01</v>
      </c>
      <c r="R10" t="str">
        <f>+IFERROR(VLOOKUP(I10, Listado!A:B, 2, FALSE()), "COMERCIALIZADORA INTERNACIONAL CARIBBEAN EXOTICS S A")</f>
        <v>PIEDRAHITA PEREZ MARIANA</v>
      </c>
      <c r="S10" s="25">
        <f>+VLOOKUP(E10, TC!A:D, 2, FALSE())</f>
        <v>4409.1499999999996</v>
      </c>
      <c r="T10" t="str">
        <f t="shared" si="4"/>
        <v>EUR</v>
      </c>
    </row>
    <row r="11" spans="1:20" ht="18.75" hidden="1" customHeight="1" x14ac:dyDescent="0.25">
      <c r="A11" t="s">
        <v>1912</v>
      </c>
      <c r="B11" t="s">
        <v>1923</v>
      </c>
      <c r="C11" t="s">
        <v>1913</v>
      </c>
      <c r="D11" s="24">
        <v>5660</v>
      </c>
      <c r="E11" t="s">
        <v>1595</v>
      </c>
      <c r="F11" t="s">
        <v>1924</v>
      </c>
      <c r="G11" t="s">
        <v>1914</v>
      </c>
      <c r="I11" t="s">
        <v>1860</v>
      </c>
      <c r="J11" t="s">
        <v>1926</v>
      </c>
      <c r="K11" t="s">
        <v>1918</v>
      </c>
      <c r="L11" s="24">
        <v>20.399999999999999</v>
      </c>
      <c r="M11" s="25">
        <f>+VLOOKUP(E11, TC!A:D, 4, FALSE())</f>
        <v>1.0274999988659945</v>
      </c>
      <c r="N11" s="24">
        <f t="shared" si="0"/>
        <v>20.960999976866287</v>
      </c>
      <c r="O11" t="str">
        <f t="shared" si="1"/>
        <v>FACTURA</v>
      </c>
      <c r="P11" t="str">
        <f t="shared" si="2"/>
        <v>2025</v>
      </c>
      <c r="Q11" t="str">
        <f t="shared" si="3"/>
        <v>01</v>
      </c>
      <c r="R11" t="str">
        <f>+IFERROR(VLOOKUP(I11, Listado!A:B, 2, FALSE()), "COMERCIALIZADORA INTERNACIONAL CARIBBEAN EXOTICS S A")</f>
        <v>PIEDRAHITA PEREZ MARIANA</v>
      </c>
      <c r="S11" s="25">
        <f>+VLOOKUP(E11, TC!A:D, 2, FALSE())</f>
        <v>4409.1499999999996</v>
      </c>
      <c r="T11" t="str">
        <f t="shared" si="4"/>
        <v>EUR</v>
      </c>
    </row>
    <row r="12" spans="1:20" ht="18.75" hidden="1" customHeight="1" x14ac:dyDescent="0.25">
      <c r="A12" t="s">
        <v>1912</v>
      </c>
      <c r="B12" t="s">
        <v>1923</v>
      </c>
      <c r="C12" t="s">
        <v>1913</v>
      </c>
      <c r="D12" s="24">
        <v>5661</v>
      </c>
      <c r="E12" t="s">
        <v>1595</v>
      </c>
      <c r="F12" t="s">
        <v>128</v>
      </c>
      <c r="G12" t="s">
        <v>1914</v>
      </c>
      <c r="H12" t="s">
        <v>1929</v>
      </c>
      <c r="I12" t="s">
        <v>1867</v>
      </c>
      <c r="J12" t="s">
        <v>1930</v>
      </c>
      <c r="K12" t="s">
        <v>1928</v>
      </c>
      <c r="L12" s="24">
        <v>529.39</v>
      </c>
      <c r="M12" s="25">
        <f>+VLOOKUP(E12, TC!A:D, 4, FALSE())</f>
        <v>1.0274999988659945</v>
      </c>
      <c r="N12" s="24">
        <f t="shared" si="0"/>
        <v>529.39</v>
      </c>
      <c r="O12" t="str">
        <f t="shared" si="1"/>
        <v>FACTURA</v>
      </c>
      <c r="P12" t="str">
        <f t="shared" si="2"/>
        <v>2025</v>
      </c>
      <c r="Q12" t="str">
        <f t="shared" si="3"/>
        <v>01</v>
      </c>
      <c r="R12" t="str">
        <f>+IFERROR(VLOOKUP(I12, Listado!A:B, 2, FALSE()), "COMERCIALIZADORA INTERNACIONAL CARIBBEAN EXOTICS S A")</f>
        <v>HINCAPIE CONTRERAS ERIKA STEFANIA</v>
      </c>
      <c r="S12" s="25">
        <f>+VLOOKUP(E12, TC!A:D, 2, FALSE())</f>
        <v>4409.1499999999996</v>
      </c>
      <c r="T12" t="str">
        <f t="shared" si="4"/>
        <v>USD</v>
      </c>
    </row>
    <row r="13" spans="1:20" ht="18.75" hidden="1" customHeight="1" x14ac:dyDescent="0.25">
      <c r="A13" t="s">
        <v>1912</v>
      </c>
      <c r="B13" t="s">
        <v>1923</v>
      </c>
      <c r="C13" t="s">
        <v>1913</v>
      </c>
      <c r="D13" s="24">
        <v>5661</v>
      </c>
      <c r="E13" t="s">
        <v>1595</v>
      </c>
      <c r="F13" t="s">
        <v>128</v>
      </c>
      <c r="G13" t="s">
        <v>1914</v>
      </c>
      <c r="H13" t="s">
        <v>1929</v>
      </c>
      <c r="I13" t="s">
        <v>1867</v>
      </c>
      <c r="J13" t="s">
        <v>1930</v>
      </c>
      <c r="K13" t="s">
        <v>1931</v>
      </c>
      <c r="L13" s="24">
        <v>811.5</v>
      </c>
      <c r="M13" s="25">
        <f>+VLOOKUP(E13, TC!A:D, 4, FALSE())</f>
        <v>1.0274999988659945</v>
      </c>
      <c r="N13" s="24">
        <f t="shared" si="0"/>
        <v>811.5</v>
      </c>
      <c r="O13" t="str">
        <f t="shared" si="1"/>
        <v>FACTURA</v>
      </c>
      <c r="P13" t="str">
        <f t="shared" si="2"/>
        <v>2025</v>
      </c>
      <c r="Q13" t="str">
        <f t="shared" si="3"/>
        <v>01</v>
      </c>
      <c r="R13" t="str">
        <f>+IFERROR(VLOOKUP(I13, Listado!A:B, 2, FALSE()), "COMERCIALIZADORA INTERNACIONAL CARIBBEAN EXOTICS S A")</f>
        <v>HINCAPIE CONTRERAS ERIKA STEFANIA</v>
      </c>
      <c r="S13" s="25">
        <f>+VLOOKUP(E13, TC!A:D, 2, FALSE())</f>
        <v>4409.1499999999996</v>
      </c>
      <c r="T13" t="str">
        <f t="shared" si="4"/>
        <v>USD</v>
      </c>
    </row>
    <row r="14" spans="1:20" ht="18.75" hidden="1" customHeight="1" x14ac:dyDescent="0.25">
      <c r="A14" t="s">
        <v>1912</v>
      </c>
      <c r="B14" t="s">
        <v>1923</v>
      </c>
      <c r="C14" t="s">
        <v>1913</v>
      </c>
      <c r="D14" s="24">
        <v>5661</v>
      </c>
      <c r="E14" t="s">
        <v>1595</v>
      </c>
      <c r="F14" t="s">
        <v>128</v>
      </c>
      <c r="G14" t="s">
        <v>1914</v>
      </c>
      <c r="H14" t="s">
        <v>1929</v>
      </c>
      <c r="I14" t="s">
        <v>1867</v>
      </c>
      <c r="J14" t="s">
        <v>1930</v>
      </c>
      <c r="K14" t="s">
        <v>1932</v>
      </c>
      <c r="L14" s="24">
        <v>1102</v>
      </c>
      <c r="M14" s="25">
        <f>+VLOOKUP(E14, TC!A:D, 4, FALSE())</f>
        <v>1.0274999988659945</v>
      </c>
      <c r="N14" s="24">
        <f t="shared" si="0"/>
        <v>1102</v>
      </c>
      <c r="O14" t="str">
        <f t="shared" si="1"/>
        <v>FACTURA</v>
      </c>
      <c r="P14" t="str">
        <f t="shared" si="2"/>
        <v>2025</v>
      </c>
      <c r="Q14" t="str">
        <f t="shared" si="3"/>
        <v>01</v>
      </c>
      <c r="R14" t="str">
        <f>+IFERROR(VLOOKUP(I14, Listado!A:B, 2, FALSE()), "COMERCIALIZADORA INTERNACIONAL CARIBBEAN EXOTICS S A")</f>
        <v>HINCAPIE CONTRERAS ERIKA STEFANIA</v>
      </c>
      <c r="S14" s="25">
        <f>+VLOOKUP(E14, TC!A:D, 2, FALSE())</f>
        <v>4409.1499999999996</v>
      </c>
      <c r="T14" t="str">
        <f t="shared" si="4"/>
        <v>USD</v>
      </c>
    </row>
    <row r="15" spans="1:20" ht="18.75" hidden="1" customHeight="1" x14ac:dyDescent="0.25">
      <c r="A15" t="s">
        <v>1912</v>
      </c>
      <c r="B15" t="s">
        <v>1923</v>
      </c>
      <c r="C15" t="s">
        <v>1913</v>
      </c>
      <c r="D15" s="24">
        <v>5662</v>
      </c>
      <c r="E15" t="s">
        <v>1595</v>
      </c>
      <c r="F15" t="s">
        <v>128</v>
      </c>
      <c r="G15" t="s">
        <v>1914</v>
      </c>
      <c r="H15" t="s">
        <v>1933</v>
      </c>
      <c r="I15" t="s">
        <v>1856</v>
      </c>
      <c r="J15" t="s">
        <v>1930</v>
      </c>
      <c r="K15" t="s">
        <v>1928</v>
      </c>
      <c r="L15" s="24">
        <v>1037.6600000000001</v>
      </c>
      <c r="M15" s="25">
        <f>+VLOOKUP(E15, TC!A:D, 4, FALSE())</f>
        <v>1.0274999988659945</v>
      </c>
      <c r="N15" s="24">
        <f t="shared" si="0"/>
        <v>1037.6600000000001</v>
      </c>
      <c r="O15" t="str">
        <f t="shared" si="1"/>
        <v>FACTURA</v>
      </c>
      <c r="P15" t="str">
        <f t="shared" si="2"/>
        <v>2025</v>
      </c>
      <c r="Q15" t="str">
        <f t="shared" si="3"/>
        <v>01</v>
      </c>
      <c r="R15" t="str">
        <f>+IFERROR(VLOOKUP(I15, Listado!A:B, 2, FALSE()), "COMERCIALIZADORA INTERNACIONAL CARIBBEAN EXOTICS S A")</f>
        <v>HINCAPIE CONTRERAS ERIKA STEFANIA</v>
      </c>
      <c r="S15" s="25">
        <f>+VLOOKUP(E15, TC!A:D, 2, FALSE())</f>
        <v>4409.1499999999996</v>
      </c>
      <c r="T15" t="str">
        <f t="shared" si="4"/>
        <v>USD</v>
      </c>
    </row>
    <row r="16" spans="1:20" ht="18.75" hidden="1" customHeight="1" x14ac:dyDescent="0.25">
      <c r="A16" t="s">
        <v>1912</v>
      </c>
      <c r="B16" t="s">
        <v>1923</v>
      </c>
      <c r="C16" t="s">
        <v>1913</v>
      </c>
      <c r="D16" s="24">
        <v>5662</v>
      </c>
      <c r="E16" t="s">
        <v>1595</v>
      </c>
      <c r="F16" t="s">
        <v>128</v>
      </c>
      <c r="G16" t="s">
        <v>1914</v>
      </c>
      <c r="H16" t="s">
        <v>1933</v>
      </c>
      <c r="I16" t="s">
        <v>1856</v>
      </c>
      <c r="J16" t="s">
        <v>1930</v>
      </c>
      <c r="K16" t="s">
        <v>1934</v>
      </c>
      <c r="L16" s="24">
        <v>761.6</v>
      </c>
      <c r="M16" s="25">
        <f>+VLOOKUP(E16, TC!A:D, 4, FALSE())</f>
        <v>1.0274999988659945</v>
      </c>
      <c r="N16" s="24">
        <f t="shared" si="0"/>
        <v>761.6</v>
      </c>
      <c r="O16" t="str">
        <f t="shared" si="1"/>
        <v>FACTURA</v>
      </c>
      <c r="P16" t="str">
        <f t="shared" si="2"/>
        <v>2025</v>
      </c>
      <c r="Q16" t="str">
        <f t="shared" si="3"/>
        <v>01</v>
      </c>
      <c r="R16" t="str">
        <f>+IFERROR(VLOOKUP(I16, Listado!A:B, 2, FALSE()), "COMERCIALIZADORA INTERNACIONAL CARIBBEAN EXOTICS S A")</f>
        <v>HINCAPIE CONTRERAS ERIKA STEFANIA</v>
      </c>
      <c r="S16" s="25">
        <f>+VLOOKUP(E16, TC!A:D, 2, FALSE())</f>
        <v>4409.1499999999996</v>
      </c>
      <c r="T16" t="str">
        <f t="shared" si="4"/>
        <v>USD</v>
      </c>
    </row>
    <row r="17" spans="1:20" ht="18.75" hidden="1" customHeight="1" x14ac:dyDescent="0.25">
      <c r="A17" t="s">
        <v>1912</v>
      </c>
      <c r="B17" t="s">
        <v>1923</v>
      </c>
      <c r="C17" t="s">
        <v>1913</v>
      </c>
      <c r="D17" s="24">
        <v>5662</v>
      </c>
      <c r="E17" t="s">
        <v>1595</v>
      </c>
      <c r="F17" t="s">
        <v>128</v>
      </c>
      <c r="G17" t="s">
        <v>1914</v>
      </c>
      <c r="H17" t="s">
        <v>1933</v>
      </c>
      <c r="I17" t="s">
        <v>1856</v>
      </c>
      <c r="J17" t="s">
        <v>1930</v>
      </c>
      <c r="K17" t="s">
        <v>1935</v>
      </c>
      <c r="L17" s="24">
        <v>3366</v>
      </c>
      <c r="M17" s="25">
        <f>+VLOOKUP(E17, TC!A:D, 4, FALSE())</f>
        <v>1.0274999988659945</v>
      </c>
      <c r="N17" s="24">
        <f t="shared" si="0"/>
        <v>3366</v>
      </c>
      <c r="O17" t="str">
        <f t="shared" si="1"/>
        <v>FACTURA</v>
      </c>
      <c r="P17" t="str">
        <f t="shared" si="2"/>
        <v>2025</v>
      </c>
      <c r="Q17" t="str">
        <f t="shared" si="3"/>
        <v>01</v>
      </c>
      <c r="R17" t="str">
        <f>+IFERROR(VLOOKUP(I17, Listado!A:B, 2, FALSE()), "COMERCIALIZADORA INTERNACIONAL CARIBBEAN EXOTICS S A")</f>
        <v>HINCAPIE CONTRERAS ERIKA STEFANIA</v>
      </c>
      <c r="S17" s="25">
        <f>+VLOOKUP(E17, TC!A:D, 2, FALSE())</f>
        <v>4409.1499999999996</v>
      </c>
      <c r="T17" t="str">
        <f t="shared" si="4"/>
        <v>USD</v>
      </c>
    </row>
    <row r="18" spans="1:20" ht="18.75" hidden="1" customHeight="1" x14ac:dyDescent="0.25">
      <c r="A18" t="s">
        <v>1912</v>
      </c>
      <c r="B18" t="s">
        <v>1923</v>
      </c>
      <c r="C18" t="s">
        <v>1913</v>
      </c>
      <c r="D18" s="24">
        <v>5663</v>
      </c>
      <c r="E18" t="s">
        <v>1595</v>
      </c>
      <c r="F18" t="s">
        <v>128</v>
      </c>
      <c r="G18" t="s">
        <v>1914</v>
      </c>
      <c r="H18" t="s">
        <v>1936</v>
      </c>
      <c r="I18" t="s">
        <v>1870</v>
      </c>
      <c r="J18" t="s">
        <v>1930</v>
      </c>
      <c r="K18" t="s">
        <v>1928</v>
      </c>
      <c r="L18" s="24">
        <v>1520</v>
      </c>
      <c r="M18" s="25">
        <f>+VLOOKUP(E18, TC!A:D, 4, FALSE())</f>
        <v>1.0274999988659945</v>
      </c>
      <c r="N18" s="24">
        <f t="shared" si="0"/>
        <v>1520</v>
      </c>
      <c r="O18" t="str">
        <f t="shared" si="1"/>
        <v>FACTURA</v>
      </c>
      <c r="P18" t="str">
        <f t="shared" si="2"/>
        <v>2025</v>
      </c>
      <c r="Q18" t="str">
        <f t="shared" si="3"/>
        <v>01</v>
      </c>
      <c r="R18" t="str">
        <f>+IFERROR(VLOOKUP(I18, Listado!A:B, 2, FALSE()), "COMERCIALIZADORA INTERNACIONAL CARIBBEAN EXOTICS S A")</f>
        <v>HINCAPIE CONTRERAS ERIKA STEFANIA</v>
      </c>
      <c r="S18" s="25">
        <f>+VLOOKUP(E18, TC!A:D, 2, FALSE())</f>
        <v>4409.1499999999996</v>
      </c>
      <c r="T18" t="str">
        <f t="shared" si="4"/>
        <v>USD</v>
      </c>
    </row>
    <row r="19" spans="1:20" ht="18.75" hidden="1" customHeight="1" x14ac:dyDescent="0.25">
      <c r="A19" t="s">
        <v>1912</v>
      </c>
      <c r="B19" t="s">
        <v>1923</v>
      </c>
      <c r="C19" t="s">
        <v>1913</v>
      </c>
      <c r="D19" s="24">
        <v>5663</v>
      </c>
      <c r="E19" t="s">
        <v>1595</v>
      </c>
      <c r="F19" t="s">
        <v>128</v>
      </c>
      <c r="G19" t="s">
        <v>1914</v>
      </c>
      <c r="H19" t="s">
        <v>1936</v>
      </c>
      <c r="I19" t="s">
        <v>1870</v>
      </c>
      <c r="J19" t="s">
        <v>1930</v>
      </c>
      <c r="K19" t="s">
        <v>1937</v>
      </c>
      <c r="L19" s="24">
        <v>3145</v>
      </c>
      <c r="M19" s="25">
        <f>+VLOOKUP(E19, TC!A:D, 4, FALSE())</f>
        <v>1.0274999988659945</v>
      </c>
      <c r="N19" s="24">
        <f t="shared" si="0"/>
        <v>3145</v>
      </c>
      <c r="O19" t="str">
        <f t="shared" si="1"/>
        <v>FACTURA</v>
      </c>
      <c r="P19" t="str">
        <f t="shared" si="2"/>
        <v>2025</v>
      </c>
      <c r="Q19" t="str">
        <f t="shared" si="3"/>
        <v>01</v>
      </c>
      <c r="R19" t="str">
        <f>+IFERROR(VLOOKUP(I19, Listado!A:B, 2, FALSE()), "COMERCIALIZADORA INTERNACIONAL CARIBBEAN EXOTICS S A")</f>
        <v>HINCAPIE CONTRERAS ERIKA STEFANIA</v>
      </c>
      <c r="S19" s="25">
        <f>+VLOOKUP(E19, TC!A:D, 2, FALSE())</f>
        <v>4409.1499999999996</v>
      </c>
      <c r="T19" t="str">
        <f t="shared" si="4"/>
        <v>USD</v>
      </c>
    </row>
    <row r="20" spans="1:20" ht="18.75" hidden="1" customHeight="1" x14ac:dyDescent="0.25">
      <c r="A20" t="s">
        <v>1912</v>
      </c>
      <c r="B20" t="s">
        <v>1923</v>
      </c>
      <c r="C20" t="s">
        <v>1913</v>
      </c>
      <c r="D20" s="24">
        <v>5663</v>
      </c>
      <c r="E20" t="s">
        <v>1595</v>
      </c>
      <c r="F20" t="s">
        <v>128</v>
      </c>
      <c r="G20" t="s">
        <v>1914</v>
      </c>
      <c r="H20" t="s">
        <v>1936</v>
      </c>
      <c r="I20" t="s">
        <v>1870</v>
      </c>
      <c r="J20" t="s">
        <v>1930</v>
      </c>
      <c r="K20" t="s">
        <v>1938</v>
      </c>
      <c r="L20" s="24">
        <v>2360</v>
      </c>
      <c r="M20" s="25">
        <f>+VLOOKUP(E20, TC!A:D, 4, FALSE())</f>
        <v>1.0274999988659945</v>
      </c>
      <c r="N20" s="24">
        <f t="shared" si="0"/>
        <v>2360</v>
      </c>
      <c r="O20" t="str">
        <f t="shared" si="1"/>
        <v>FACTURA</v>
      </c>
      <c r="P20" t="str">
        <f t="shared" si="2"/>
        <v>2025</v>
      </c>
      <c r="Q20" t="str">
        <f t="shared" si="3"/>
        <v>01</v>
      </c>
      <c r="R20" t="str">
        <f>+IFERROR(VLOOKUP(I20, Listado!A:B, 2, FALSE()), "COMERCIALIZADORA INTERNACIONAL CARIBBEAN EXOTICS S A")</f>
        <v>HINCAPIE CONTRERAS ERIKA STEFANIA</v>
      </c>
      <c r="S20" s="25">
        <f>+VLOOKUP(E20, TC!A:D, 2, FALSE())</f>
        <v>4409.1499999999996</v>
      </c>
      <c r="T20" t="str">
        <f t="shared" si="4"/>
        <v>USD</v>
      </c>
    </row>
    <row r="21" spans="1:20" ht="18.75" hidden="1" customHeight="1" x14ac:dyDescent="0.25">
      <c r="A21" t="s">
        <v>1912</v>
      </c>
      <c r="B21" t="s">
        <v>1923</v>
      </c>
      <c r="C21" t="s">
        <v>1913</v>
      </c>
      <c r="D21" s="24">
        <v>5664</v>
      </c>
      <c r="E21" t="s">
        <v>1596</v>
      </c>
      <c r="F21" t="s">
        <v>128</v>
      </c>
      <c r="G21" t="s">
        <v>1914</v>
      </c>
      <c r="H21" t="s">
        <v>1939</v>
      </c>
      <c r="I21" t="s">
        <v>1851</v>
      </c>
      <c r="J21" t="s">
        <v>1940</v>
      </c>
      <c r="K21" t="s">
        <v>1941</v>
      </c>
      <c r="L21" s="24">
        <v>220</v>
      </c>
      <c r="M21" s="25">
        <f>+VLOOKUP(E21, TC!A:D, 4, FALSE())</f>
        <v>1.0289000000000001</v>
      </c>
      <c r="N21" s="24">
        <f t="shared" si="0"/>
        <v>220</v>
      </c>
      <c r="O21" t="str">
        <f t="shared" si="1"/>
        <v>FACTURA</v>
      </c>
      <c r="P21" t="str">
        <f t="shared" si="2"/>
        <v>2025</v>
      </c>
      <c r="Q21" t="str">
        <f t="shared" si="3"/>
        <v>01</v>
      </c>
      <c r="R21" t="str">
        <f>+IFERROR(VLOOKUP(I21, Listado!A:B, 2, FALSE()), "COMERCIALIZADORA INTERNACIONAL CARIBBEAN EXOTICS S A")</f>
        <v>PEREZ MEJIA MARIA PAULINA</v>
      </c>
      <c r="S21" s="25">
        <f>+VLOOKUP(E21, TC!A:D, 2, FALSE())</f>
        <v>4410.5</v>
      </c>
      <c r="T21" t="str">
        <f t="shared" si="4"/>
        <v>USD</v>
      </c>
    </row>
    <row r="22" spans="1:20" ht="18.75" hidden="1" customHeight="1" x14ac:dyDescent="0.25">
      <c r="A22" t="s">
        <v>1912</v>
      </c>
      <c r="B22" t="s">
        <v>1923</v>
      </c>
      <c r="C22" t="s">
        <v>1913</v>
      </c>
      <c r="D22" s="24">
        <v>5664</v>
      </c>
      <c r="E22" t="s">
        <v>1596</v>
      </c>
      <c r="F22" t="s">
        <v>128</v>
      </c>
      <c r="G22" t="s">
        <v>1914</v>
      </c>
      <c r="H22" t="s">
        <v>1939</v>
      </c>
      <c r="I22" t="s">
        <v>1851</v>
      </c>
      <c r="J22" t="s">
        <v>1940</v>
      </c>
      <c r="K22" t="s">
        <v>1942</v>
      </c>
      <c r="L22" s="24">
        <v>3045</v>
      </c>
      <c r="M22" s="25">
        <f>+VLOOKUP(E22, TC!A:D, 4, FALSE())</f>
        <v>1.0289000000000001</v>
      </c>
      <c r="N22" s="24">
        <f t="shared" si="0"/>
        <v>3045</v>
      </c>
      <c r="O22" t="str">
        <f t="shared" si="1"/>
        <v>FACTURA</v>
      </c>
      <c r="P22" t="str">
        <f t="shared" si="2"/>
        <v>2025</v>
      </c>
      <c r="Q22" t="str">
        <f t="shared" si="3"/>
        <v>01</v>
      </c>
      <c r="R22" t="str">
        <f>+IFERROR(VLOOKUP(I22, Listado!A:B, 2, FALSE()), "COMERCIALIZADORA INTERNACIONAL CARIBBEAN EXOTICS S A")</f>
        <v>PEREZ MEJIA MARIA PAULINA</v>
      </c>
      <c r="S22" s="25">
        <f>+VLOOKUP(E22, TC!A:D, 2, FALSE())</f>
        <v>4410.5</v>
      </c>
      <c r="T22" t="str">
        <f t="shared" si="4"/>
        <v>USD</v>
      </c>
    </row>
    <row r="23" spans="1:20" ht="18.75" hidden="1" customHeight="1" x14ac:dyDescent="0.25">
      <c r="A23" t="s">
        <v>1912</v>
      </c>
      <c r="B23" t="s">
        <v>1923</v>
      </c>
      <c r="C23" t="s">
        <v>1913</v>
      </c>
      <c r="D23" s="24">
        <v>5665</v>
      </c>
      <c r="E23" t="s">
        <v>1596</v>
      </c>
      <c r="F23" t="s">
        <v>128</v>
      </c>
      <c r="G23" t="s">
        <v>1914</v>
      </c>
      <c r="H23" t="s">
        <v>1943</v>
      </c>
      <c r="I23" t="s">
        <v>1849</v>
      </c>
      <c r="J23" t="s">
        <v>1944</v>
      </c>
      <c r="K23" t="s">
        <v>1945</v>
      </c>
      <c r="L23" s="24">
        <v>3690</v>
      </c>
      <c r="M23" s="25">
        <f>+VLOOKUP(E23, TC!A:D, 4, FALSE())</f>
        <v>1.0289000000000001</v>
      </c>
      <c r="N23" s="24">
        <f t="shared" si="0"/>
        <v>3690</v>
      </c>
      <c r="O23" t="str">
        <f t="shared" si="1"/>
        <v>FACTURA</v>
      </c>
      <c r="P23" t="str">
        <f t="shared" si="2"/>
        <v>2025</v>
      </c>
      <c r="Q23" t="str">
        <f t="shared" si="3"/>
        <v>01</v>
      </c>
      <c r="R23" t="str">
        <f>+IFERROR(VLOOKUP(I23, Listado!A:B, 2, FALSE()), "COMERCIALIZADORA INTERNACIONAL CARIBBEAN EXOTICS S A")</f>
        <v>PIEDRAHITA PEREZ MARIANA</v>
      </c>
      <c r="S23" s="25">
        <f>+VLOOKUP(E23, TC!A:D, 2, FALSE())</f>
        <v>4410.5</v>
      </c>
      <c r="T23" t="str">
        <f t="shared" si="4"/>
        <v>USD</v>
      </c>
    </row>
    <row r="24" spans="1:20" ht="18.75" hidden="1" customHeight="1" x14ac:dyDescent="0.25">
      <c r="A24" t="s">
        <v>1912</v>
      </c>
      <c r="B24" t="s">
        <v>1923</v>
      </c>
      <c r="C24" t="s">
        <v>1913</v>
      </c>
      <c r="D24" s="24">
        <v>5665</v>
      </c>
      <c r="E24" t="s">
        <v>1596</v>
      </c>
      <c r="F24" t="s">
        <v>128</v>
      </c>
      <c r="G24" t="s">
        <v>1914</v>
      </c>
      <c r="H24" t="s">
        <v>1943</v>
      </c>
      <c r="I24" t="s">
        <v>1849</v>
      </c>
      <c r="J24" t="s">
        <v>1944</v>
      </c>
      <c r="K24" t="s">
        <v>1946</v>
      </c>
      <c r="L24" s="24">
        <v>153.19999999999999</v>
      </c>
      <c r="M24" s="25">
        <f>+VLOOKUP(E24, TC!A:D, 4, FALSE())</f>
        <v>1.0289000000000001</v>
      </c>
      <c r="N24" s="24">
        <f t="shared" si="0"/>
        <v>153.19999999999999</v>
      </c>
      <c r="O24" t="str">
        <f t="shared" si="1"/>
        <v>FACTURA</v>
      </c>
      <c r="P24" t="str">
        <f t="shared" si="2"/>
        <v>2025</v>
      </c>
      <c r="Q24" t="str">
        <f t="shared" si="3"/>
        <v>01</v>
      </c>
      <c r="R24" t="str">
        <f>+IFERROR(VLOOKUP(I24, Listado!A:B, 2, FALSE()), "COMERCIALIZADORA INTERNACIONAL CARIBBEAN EXOTICS S A")</f>
        <v>PIEDRAHITA PEREZ MARIANA</v>
      </c>
      <c r="S24" s="25">
        <f>+VLOOKUP(E24, TC!A:D, 2, FALSE())</f>
        <v>4410.5</v>
      </c>
      <c r="T24" t="str">
        <f t="shared" si="4"/>
        <v>USD</v>
      </c>
    </row>
    <row r="25" spans="1:20" ht="18.75" hidden="1" customHeight="1" x14ac:dyDescent="0.25">
      <c r="A25" t="s">
        <v>1912</v>
      </c>
      <c r="B25" t="s">
        <v>1923</v>
      </c>
      <c r="C25" t="s">
        <v>1913</v>
      </c>
      <c r="D25" s="24">
        <v>5666</v>
      </c>
      <c r="E25" t="s">
        <v>1596</v>
      </c>
      <c r="F25" t="s">
        <v>128</v>
      </c>
      <c r="G25" t="s">
        <v>1914</v>
      </c>
      <c r="H25" t="s">
        <v>1947</v>
      </c>
      <c r="I25" t="s">
        <v>1857</v>
      </c>
      <c r="J25" t="s">
        <v>1948</v>
      </c>
      <c r="K25" t="s">
        <v>1928</v>
      </c>
      <c r="L25" s="24">
        <v>2647.73</v>
      </c>
      <c r="M25" s="25">
        <f>+VLOOKUP(E25, TC!A:D, 4, FALSE())</f>
        <v>1.0289000000000001</v>
      </c>
      <c r="N25" s="24">
        <f t="shared" si="0"/>
        <v>2647.73</v>
      </c>
      <c r="O25" t="str">
        <f t="shared" si="1"/>
        <v>FACTURA</v>
      </c>
      <c r="P25" t="str">
        <f t="shared" si="2"/>
        <v>2025</v>
      </c>
      <c r="Q25" t="str">
        <f t="shared" si="3"/>
        <v>01</v>
      </c>
      <c r="R25" t="str">
        <f>+IFERROR(VLOOKUP(I25, Listado!A:B, 2, FALSE()), "COMERCIALIZADORA INTERNACIONAL CARIBBEAN EXOTICS S A")</f>
        <v>PIEDRAHITA PEREZ MARIANA</v>
      </c>
      <c r="S25" s="25">
        <f>+VLOOKUP(E25, TC!A:D, 2, FALSE())</f>
        <v>4410.5</v>
      </c>
      <c r="T25" t="str">
        <f t="shared" si="4"/>
        <v>USD</v>
      </c>
    </row>
    <row r="26" spans="1:20" ht="18.75" hidden="1" customHeight="1" x14ac:dyDescent="0.25">
      <c r="A26" t="s">
        <v>1912</v>
      </c>
      <c r="B26" t="s">
        <v>1923</v>
      </c>
      <c r="C26" t="s">
        <v>1913</v>
      </c>
      <c r="D26" s="24">
        <v>5666</v>
      </c>
      <c r="E26" t="s">
        <v>1596</v>
      </c>
      <c r="F26" t="s">
        <v>128</v>
      </c>
      <c r="G26" t="s">
        <v>1914</v>
      </c>
      <c r="H26" t="s">
        <v>1947</v>
      </c>
      <c r="I26" t="s">
        <v>1857</v>
      </c>
      <c r="J26" t="s">
        <v>1948</v>
      </c>
      <c r="K26" t="s">
        <v>1949</v>
      </c>
      <c r="L26" s="24">
        <v>3850</v>
      </c>
      <c r="M26" s="25">
        <f>+VLOOKUP(E26, TC!A:D, 4, FALSE())</f>
        <v>1.0289000000000001</v>
      </c>
      <c r="N26" s="24">
        <f t="shared" si="0"/>
        <v>3850</v>
      </c>
      <c r="O26" t="str">
        <f t="shared" si="1"/>
        <v>FACTURA</v>
      </c>
      <c r="P26" t="str">
        <f t="shared" si="2"/>
        <v>2025</v>
      </c>
      <c r="Q26" t="str">
        <f t="shared" si="3"/>
        <v>01</v>
      </c>
      <c r="R26" t="str">
        <f>+IFERROR(VLOOKUP(I26, Listado!A:B, 2, FALSE()), "COMERCIALIZADORA INTERNACIONAL CARIBBEAN EXOTICS S A")</f>
        <v>PIEDRAHITA PEREZ MARIANA</v>
      </c>
      <c r="S26" s="25">
        <f>+VLOOKUP(E26, TC!A:D, 2, FALSE())</f>
        <v>4410.5</v>
      </c>
      <c r="T26" t="str">
        <f t="shared" si="4"/>
        <v>USD</v>
      </c>
    </row>
    <row r="27" spans="1:20" ht="18.75" hidden="1" customHeight="1" x14ac:dyDescent="0.25">
      <c r="A27" t="s">
        <v>1912</v>
      </c>
      <c r="B27" t="s">
        <v>1923</v>
      </c>
      <c r="C27" t="s">
        <v>1913</v>
      </c>
      <c r="D27" s="24">
        <v>5667</v>
      </c>
      <c r="E27" t="s">
        <v>1596</v>
      </c>
      <c r="F27" t="s">
        <v>128</v>
      </c>
      <c r="G27" t="s">
        <v>1914</v>
      </c>
      <c r="H27" t="s">
        <v>1950</v>
      </c>
      <c r="I27" t="s">
        <v>1879</v>
      </c>
      <c r="J27" t="s">
        <v>1944</v>
      </c>
      <c r="K27" t="s">
        <v>1951</v>
      </c>
      <c r="L27" s="24">
        <v>3816</v>
      </c>
      <c r="M27" s="25">
        <f>+VLOOKUP(E27, TC!A:D, 4, FALSE())</f>
        <v>1.0289000000000001</v>
      </c>
      <c r="N27" s="24">
        <f t="shared" si="0"/>
        <v>3816</v>
      </c>
      <c r="O27" t="str">
        <f t="shared" si="1"/>
        <v>FACTURA</v>
      </c>
      <c r="P27" t="str">
        <f t="shared" si="2"/>
        <v>2025</v>
      </c>
      <c r="Q27" t="str">
        <f t="shared" si="3"/>
        <v>01</v>
      </c>
      <c r="R27" t="str">
        <f>+IFERROR(VLOOKUP(I27, Listado!A:B, 2, FALSE()), "COMERCIALIZADORA INTERNACIONAL CARIBBEAN EXOTICS S A")</f>
        <v>PIEDRAHITA PEREZ MARIANA</v>
      </c>
      <c r="S27" s="25">
        <f>+VLOOKUP(E27, TC!A:D, 2, FALSE())</f>
        <v>4410.5</v>
      </c>
      <c r="T27" t="str">
        <f t="shared" si="4"/>
        <v>USD</v>
      </c>
    </row>
    <row r="28" spans="1:20" ht="18.75" hidden="1" customHeight="1" x14ac:dyDescent="0.25">
      <c r="A28" t="s">
        <v>1912</v>
      </c>
      <c r="B28" t="s">
        <v>5</v>
      </c>
      <c r="C28" t="s">
        <v>1913</v>
      </c>
      <c r="D28" s="24">
        <v>10674</v>
      </c>
      <c r="E28" t="s">
        <v>1597</v>
      </c>
      <c r="F28" t="s">
        <v>99</v>
      </c>
      <c r="G28" t="s">
        <v>1914</v>
      </c>
      <c r="I28" t="s">
        <v>1859</v>
      </c>
      <c r="J28" t="s">
        <v>1915</v>
      </c>
      <c r="K28" t="s">
        <v>1916</v>
      </c>
      <c r="L28" s="24">
        <v>6542400</v>
      </c>
      <c r="M28" s="25">
        <f>+VLOOKUP(E28, TC!A:D, 4, FALSE())</f>
        <v>1.0288999979336517</v>
      </c>
      <c r="N28" s="24">
        <f t="shared" si="0"/>
        <v>6542400</v>
      </c>
      <c r="O28" t="str">
        <f t="shared" si="1"/>
        <v>FACTURA</v>
      </c>
      <c r="P28" t="str">
        <f t="shared" si="2"/>
        <v>2025</v>
      </c>
      <c r="Q28" t="str">
        <f t="shared" si="3"/>
        <v>01</v>
      </c>
      <c r="R28" t="str">
        <f>+IFERROR(VLOOKUP(I28, Listado!A:B, 2, FALSE()), "COMERCIALIZADORA INTERNACIONAL CARIBBEAN EXOTICS S A")</f>
        <v>LONDOÑO ECHEVERRI ALEJANDRA</v>
      </c>
      <c r="S28" s="25">
        <f>+VLOOKUP(E28, TC!A:D, 2, FALSE())</f>
        <v>4355.51</v>
      </c>
      <c r="T28" t="str">
        <f t="shared" si="4"/>
        <v>COP</v>
      </c>
    </row>
    <row r="29" spans="1:20" ht="18.75" hidden="1" customHeight="1" x14ac:dyDescent="0.25">
      <c r="A29" t="s">
        <v>1912</v>
      </c>
      <c r="B29" t="s">
        <v>5</v>
      </c>
      <c r="C29" t="s">
        <v>1913</v>
      </c>
      <c r="D29" s="24">
        <v>10675</v>
      </c>
      <c r="E29" t="s">
        <v>1597</v>
      </c>
      <c r="F29" t="s">
        <v>99</v>
      </c>
      <c r="G29" t="s">
        <v>1914</v>
      </c>
      <c r="I29" t="s">
        <v>1858</v>
      </c>
      <c r="J29" t="s">
        <v>1915</v>
      </c>
      <c r="K29" t="s">
        <v>1920</v>
      </c>
      <c r="L29" s="24">
        <v>768000</v>
      </c>
      <c r="M29" s="25">
        <f>+VLOOKUP(E29, TC!A:D, 4, FALSE())</f>
        <v>1.0288999979336517</v>
      </c>
      <c r="N29" s="24">
        <f t="shared" si="0"/>
        <v>768000</v>
      </c>
      <c r="O29" t="str">
        <f t="shared" si="1"/>
        <v>FACTURA</v>
      </c>
      <c r="P29" t="str">
        <f t="shared" si="2"/>
        <v>2025</v>
      </c>
      <c r="Q29" t="str">
        <f t="shared" si="3"/>
        <v>01</v>
      </c>
      <c r="R29" t="str">
        <f>+IFERROR(VLOOKUP(I29, Listado!A:B, 2, FALSE()), "COMERCIALIZADORA INTERNACIONAL CARIBBEAN EXOTICS S A")</f>
        <v>LONDOÑO ECHEVERRI ALEJANDRA</v>
      </c>
      <c r="S29" s="25">
        <f>+VLOOKUP(E29, TC!A:D, 2, FALSE())</f>
        <v>4355.51</v>
      </c>
      <c r="T29" t="str">
        <f t="shared" si="4"/>
        <v>COP</v>
      </c>
    </row>
    <row r="30" spans="1:20" ht="18.75" hidden="1" customHeight="1" x14ac:dyDescent="0.25">
      <c r="A30" t="s">
        <v>1912</v>
      </c>
      <c r="B30" t="s">
        <v>5</v>
      </c>
      <c r="C30" t="s">
        <v>1913</v>
      </c>
      <c r="D30" s="24">
        <v>10676</v>
      </c>
      <c r="E30" t="s">
        <v>1597</v>
      </c>
      <c r="F30" t="s">
        <v>99</v>
      </c>
      <c r="G30" t="s">
        <v>1914</v>
      </c>
      <c r="I30" t="s">
        <v>1858</v>
      </c>
      <c r="J30" t="s">
        <v>1915</v>
      </c>
      <c r="K30" t="s">
        <v>1920</v>
      </c>
      <c r="L30" s="24">
        <v>768000</v>
      </c>
      <c r="M30" s="25">
        <f>+VLOOKUP(E30, TC!A:D, 4, FALSE())</f>
        <v>1.0288999979336517</v>
      </c>
      <c r="N30" s="24">
        <f t="shared" si="0"/>
        <v>768000</v>
      </c>
      <c r="O30" t="str">
        <f t="shared" si="1"/>
        <v>FACTURA</v>
      </c>
      <c r="P30" t="str">
        <f t="shared" si="2"/>
        <v>2025</v>
      </c>
      <c r="Q30" t="str">
        <f t="shared" si="3"/>
        <v>01</v>
      </c>
      <c r="R30" t="str">
        <f>+IFERROR(VLOOKUP(I30, Listado!A:B, 2, FALSE()), "COMERCIALIZADORA INTERNACIONAL CARIBBEAN EXOTICS S A")</f>
        <v>LONDOÑO ECHEVERRI ALEJANDRA</v>
      </c>
      <c r="S30" s="25">
        <f>+VLOOKUP(E30, TC!A:D, 2, FALSE())</f>
        <v>4355.51</v>
      </c>
      <c r="T30" t="str">
        <f t="shared" si="4"/>
        <v>COP</v>
      </c>
    </row>
    <row r="31" spans="1:20" ht="18.75" hidden="1" customHeight="1" x14ac:dyDescent="0.25">
      <c r="A31" t="s">
        <v>1912</v>
      </c>
      <c r="B31" t="s">
        <v>5</v>
      </c>
      <c r="C31" t="s">
        <v>1913</v>
      </c>
      <c r="D31" s="24">
        <v>10677</v>
      </c>
      <c r="E31" t="s">
        <v>1600</v>
      </c>
      <c r="F31" t="s">
        <v>99</v>
      </c>
      <c r="G31" t="s">
        <v>1914</v>
      </c>
      <c r="I31" t="s">
        <v>1859</v>
      </c>
      <c r="J31" t="s">
        <v>1915</v>
      </c>
      <c r="K31" t="s">
        <v>1916</v>
      </c>
      <c r="L31" s="24">
        <v>4384800</v>
      </c>
      <c r="M31" s="25">
        <f>+VLOOKUP(E31, TC!A:D, 4, FALSE())</f>
        <v>1.0372499982780432</v>
      </c>
      <c r="N31" s="24">
        <f t="shared" si="0"/>
        <v>4384800</v>
      </c>
      <c r="O31" t="str">
        <f t="shared" si="1"/>
        <v>FACTURA</v>
      </c>
      <c r="P31" t="str">
        <f t="shared" si="2"/>
        <v>2025</v>
      </c>
      <c r="Q31" t="str">
        <f t="shared" si="3"/>
        <v>01</v>
      </c>
      <c r="R31" t="str">
        <f>+IFERROR(VLOOKUP(I31, Listado!A:B, 2, FALSE()), "COMERCIALIZADORA INTERNACIONAL CARIBBEAN EXOTICS S A")</f>
        <v>LONDOÑO ECHEVERRI ALEJANDRA</v>
      </c>
      <c r="S31" s="25">
        <f>+VLOOKUP(E31, TC!A:D, 2, FALSE())</f>
        <v>4355.51</v>
      </c>
      <c r="T31" t="str">
        <f t="shared" si="4"/>
        <v>COP</v>
      </c>
    </row>
    <row r="32" spans="1:20" ht="18.75" hidden="1" customHeight="1" x14ac:dyDescent="0.25">
      <c r="A32" t="s">
        <v>1912</v>
      </c>
      <c r="B32" t="s">
        <v>1923</v>
      </c>
      <c r="C32" t="s">
        <v>1913</v>
      </c>
      <c r="D32" s="24">
        <v>5668</v>
      </c>
      <c r="E32" t="s">
        <v>1600</v>
      </c>
      <c r="F32" t="s">
        <v>128</v>
      </c>
      <c r="G32" t="s">
        <v>1914</v>
      </c>
      <c r="H32" t="s">
        <v>1952</v>
      </c>
      <c r="I32" t="s">
        <v>1848</v>
      </c>
      <c r="J32" t="s">
        <v>1917</v>
      </c>
      <c r="K32" t="s">
        <v>1953</v>
      </c>
      <c r="L32" s="24">
        <v>6768</v>
      </c>
      <c r="M32" s="25">
        <f>+VLOOKUP(E32, TC!A:D, 4, FALSE())</f>
        <v>1.0372499982780432</v>
      </c>
      <c r="N32" s="24">
        <f t="shared" si="0"/>
        <v>6768</v>
      </c>
      <c r="O32" t="str">
        <f t="shared" si="1"/>
        <v>FACTURA</v>
      </c>
      <c r="P32" t="str">
        <f t="shared" si="2"/>
        <v>2025</v>
      </c>
      <c r="Q32" t="str">
        <f t="shared" si="3"/>
        <v>01</v>
      </c>
      <c r="R32" t="str">
        <f>+IFERROR(VLOOKUP(I32, Listado!A:B, 2, FALSE()), "COMERCIALIZADORA INTERNACIONAL CARIBBEAN EXOTICS S A")</f>
        <v>PEREZ MEJIA MARIA PAULINA</v>
      </c>
      <c r="S32" s="25">
        <f>+VLOOKUP(E32, TC!A:D, 2, FALSE())</f>
        <v>4355.51</v>
      </c>
      <c r="T32" t="str">
        <f t="shared" si="4"/>
        <v>USD</v>
      </c>
    </row>
    <row r="33" spans="1:20" ht="18.75" hidden="1" customHeight="1" x14ac:dyDescent="0.25">
      <c r="A33" t="s">
        <v>1912</v>
      </c>
      <c r="B33" t="s">
        <v>1923</v>
      </c>
      <c r="C33" t="s">
        <v>1913</v>
      </c>
      <c r="D33" s="24">
        <v>5669</v>
      </c>
      <c r="E33" t="s">
        <v>1600</v>
      </c>
      <c r="F33" t="s">
        <v>128</v>
      </c>
      <c r="G33" t="s">
        <v>1914</v>
      </c>
      <c r="I33" t="s">
        <v>1848</v>
      </c>
      <c r="J33" t="s">
        <v>1917</v>
      </c>
      <c r="K33" t="s">
        <v>1918</v>
      </c>
      <c r="L33" s="24">
        <v>108</v>
      </c>
      <c r="M33" s="25">
        <f>+VLOOKUP(E33, TC!A:D, 4, FALSE())</f>
        <v>1.0372499982780432</v>
      </c>
      <c r="N33" s="24">
        <f t="shared" si="0"/>
        <v>108</v>
      </c>
      <c r="O33" t="str">
        <f t="shared" si="1"/>
        <v>FACTURA</v>
      </c>
      <c r="P33" t="str">
        <f t="shared" si="2"/>
        <v>2025</v>
      </c>
      <c r="Q33" t="str">
        <f t="shared" si="3"/>
        <v>01</v>
      </c>
      <c r="R33" t="str">
        <f>+IFERROR(VLOOKUP(I33, Listado!A:B, 2, FALSE()), "COMERCIALIZADORA INTERNACIONAL CARIBBEAN EXOTICS S A")</f>
        <v>PEREZ MEJIA MARIA PAULINA</v>
      </c>
      <c r="S33" s="25">
        <f>+VLOOKUP(E33, TC!A:D, 2, FALSE())</f>
        <v>4355.51</v>
      </c>
      <c r="T33" t="str">
        <f t="shared" si="4"/>
        <v>USD</v>
      </c>
    </row>
    <row r="34" spans="1:20" ht="18.75" hidden="1" customHeight="1" x14ac:dyDescent="0.25">
      <c r="A34" t="s">
        <v>1912</v>
      </c>
      <c r="B34" t="s">
        <v>5</v>
      </c>
      <c r="C34" t="s">
        <v>1913</v>
      </c>
      <c r="D34" s="24">
        <v>10678</v>
      </c>
      <c r="E34" t="s">
        <v>1600</v>
      </c>
      <c r="F34" t="s">
        <v>128</v>
      </c>
      <c r="G34" t="s">
        <v>1914</v>
      </c>
      <c r="H34" t="s">
        <v>1954</v>
      </c>
      <c r="I34" t="s">
        <v>1851</v>
      </c>
      <c r="J34" t="s">
        <v>1940</v>
      </c>
      <c r="K34" t="s">
        <v>19</v>
      </c>
      <c r="L34" s="24">
        <v>5664</v>
      </c>
      <c r="M34" s="25">
        <f>+VLOOKUP(E34, TC!A:D, 4, FALSE())</f>
        <v>1.0372499982780432</v>
      </c>
      <c r="N34" s="24">
        <f t="shared" si="0"/>
        <v>5664</v>
      </c>
      <c r="O34" t="str">
        <f t="shared" si="1"/>
        <v>FACTURA</v>
      </c>
      <c r="P34" t="str">
        <f t="shared" si="2"/>
        <v>2025</v>
      </c>
      <c r="Q34" t="str">
        <f t="shared" si="3"/>
        <v>01</v>
      </c>
      <c r="R34" t="str">
        <f>+IFERROR(VLOOKUP(I34, Listado!A:B, 2, FALSE()), "COMERCIALIZADORA INTERNACIONAL CARIBBEAN EXOTICS S A")</f>
        <v>PEREZ MEJIA MARIA PAULINA</v>
      </c>
      <c r="S34" s="25">
        <f>+VLOOKUP(E34, TC!A:D, 2, FALSE())</f>
        <v>4355.51</v>
      </c>
      <c r="T34" t="str">
        <f t="shared" si="4"/>
        <v>USD</v>
      </c>
    </row>
    <row r="35" spans="1:20" ht="18.75" hidden="1" customHeight="1" x14ac:dyDescent="0.25">
      <c r="A35" t="s">
        <v>1912</v>
      </c>
      <c r="B35" t="s">
        <v>5</v>
      </c>
      <c r="C35" t="s">
        <v>1913</v>
      </c>
      <c r="D35" s="24">
        <v>10679</v>
      </c>
      <c r="E35" t="s">
        <v>1600</v>
      </c>
      <c r="F35" t="s">
        <v>128</v>
      </c>
      <c r="G35" t="s">
        <v>1914</v>
      </c>
      <c r="H35" t="s">
        <v>1955</v>
      </c>
      <c r="I35" t="s">
        <v>1850</v>
      </c>
      <c r="J35" t="s">
        <v>1919</v>
      </c>
      <c r="K35" t="s">
        <v>1956</v>
      </c>
      <c r="L35" s="24">
        <v>4664</v>
      </c>
      <c r="M35" s="25">
        <f>+VLOOKUP(E35, TC!A:D, 4, FALSE())</f>
        <v>1.0372499982780432</v>
      </c>
      <c r="N35" s="24">
        <f t="shared" si="0"/>
        <v>4664</v>
      </c>
      <c r="O35" t="str">
        <f t="shared" si="1"/>
        <v>FACTURA</v>
      </c>
      <c r="P35" t="str">
        <f t="shared" si="2"/>
        <v>2025</v>
      </c>
      <c r="Q35" t="str">
        <f t="shared" si="3"/>
        <v>01</v>
      </c>
      <c r="R35" t="str">
        <f>+IFERROR(VLOOKUP(I35, Listado!A:B, 2, FALSE()), "COMERCIALIZADORA INTERNACIONAL CARIBBEAN EXOTICS S A")</f>
        <v>PEREZ MEJIA MARIA PAULINA</v>
      </c>
      <c r="S35" s="25">
        <f>+VLOOKUP(E35, TC!A:D, 2, FALSE())</f>
        <v>4355.51</v>
      </c>
      <c r="T35" t="str">
        <f t="shared" si="4"/>
        <v>USD</v>
      </c>
    </row>
    <row r="36" spans="1:20" ht="18.75" hidden="1" customHeight="1" x14ac:dyDescent="0.25">
      <c r="A36" t="s">
        <v>1912</v>
      </c>
      <c r="B36" t="s">
        <v>5</v>
      </c>
      <c r="C36" t="s">
        <v>1913</v>
      </c>
      <c r="D36" s="24">
        <v>10680</v>
      </c>
      <c r="E36" t="s">
        <v>1600</v>
      </c>
      <c r="F36" t="s">
        <v>1924</v>
      </c>
      <c r="G36" t="s">
        <v>1914</v>
      </c>
      <c r="H36" t="s">
        <v>1957</v>
      </c>
      <c r="I36" t="s">
        <v>1853</v>
      </c>
      <c r="J36" t="s">
        <v>1919</v>
      </c>
      <c r="K36" t="s">
        <v>1958</v>
      </c>
      <c r="L36" s="24">
        <v>1677</v>
      </c>
      <c r="M36" s="25">
        <f>+VLOOKUP(E36, TC!A:D, 4, FALSE())</f>
        <v>1.0372499982780432</v>
      </c>
      <c r="N36" s="24">
        <f t="shared" si="0"/>
        <v>1739.4682471122785</v>
      </c>
      <c r="O36" t="str">
        <f t="shared" si="1"/>
        <v>FACTURA</v>
      </c>
      <c r="P36" t="str">
        <f t="shared" si="2"/>
        <v>2025</v>
      </c>
      <c r="Q36" t="str">
        <f t="shared" si="3"/>
        <v>01</v>
      </c>
      <c r="R36" t="str">
        <f>+IFERROR(VLOOKUP(I36, Listado!A:B, 2, FALSE()), "COMERCIALIZADORA INTERNACIONAL CARIBBEAN EXOTICS S A")</f>
        <v>PIEDRAHITA PEREZ MARIANA</v>
      </c>
      <c r="S36" s="25">
        <f>+VLOOKUP(E36, TC!A:D, 2, FALSE())</f>
        <v>4355.51</v>
      </c>
      <c r="T36" t="str">
        <f t="shared" si="4"/>
        <v>EUR</v>
      </c>
    </row>
    <row r="37" spans="1:20" ht="18.75" hidden="1" customHeight="1" x14ac:dyDescent="0.25">
      <c r="A37" t="s">
        <v>1912</v>
      </c>
      <c r="B37" t="s">
        <v>5</v>
      </c>
      <c r="C37" t="s">
        <v>1913</v>
      </c>
      <c r="D37" s="24">
        <v>10680</v>
      </c>
      <c r="E37" t="s">
        <v>1600</v>
      </c>
      <c r="F37" t="s">
        <v>1924</v>
      </c>
      <c r="G37" t="s">
        <v>1914</v>
      </c>
      <c r="H37" t="s">
        <v>1957</v>
      </c>
      <c r="I37" t="s">
        <v>1853</v>
      </c>
      <c r="J37" t="s">
        <v>1919</v>
      </c>
      <c r="K37" t="s">
        <v>24</v>
      </c>
      <c r="L37" s="24">
        <v>2672</v>
      </c>
      <c r="M37" s="25">
        <f>+VLOOKUP(E37, TC!A:D, 4, FALSE())</f>
        <v>1.0372499982780432</v>
      </c>
      <c r="N37" s="24">
        <f t="shared" si="0"/>
        <v>2771.5319953989315</v>
      </c>
      <c r="O37" t="str">
        <f t="shared" si="1"/>
        <v>FACTURA</v>
      </c>
      <c r="P37" t="str">
        <f t="shared" si="2"/>
        <v>2025</v>
      </c>
      <c r="Q37" t="str">
        <f t="shared" si="3"/>
        <v>01</v>
      </c>
      <c r="R37" t="str">
        <f>+IFERROR(VLOOKUP(I37, Listado!A:B, 2, FALSE()), "COMERCIALIZADORA INTERNACIONAL CARIBBEAN EXOTICS S A")</f>
        <v>PIEDRAHITA PEREZ MARIANA</v>
      </c>
      <c r="S37" s="25">
        <f>+VLOOKUP(E37, TC!A:D, 2, FALSE())</f>
        <v>4355.51</v>
      </c>
      <c r="T37" t="str">
        <f t="shared" si="4"/>
        <v>EUR</v>
      </c>
    </row>
    <row r="38" spans="1:20" ht="18.75" hidden="1" customHeight="1" x14ac:dyDescent="0.25">
      <c r="A38" t="s">
        <v>1912</v>
      </c>
      <c r="B38" t="s">
        <v>5</v>
      </c>
      <c r="C38" t="s">
        <v>1913</v>
      </c>
      <c r="D38" s="24">
        <v>10680</v>
      </c>
      <c r="E38" t="s">
        <v>1600</v>
      </c>
      <c r="F38" t="s">
        <v>1924</v>
      </c>
      <c r="G38" t="s">
        <v>1914</v>
      </c>
      <c r="H38" t="s">
        <v>1957</v>
      </c>
      <c r="I38" t="s">
        <v>1853</v>
      </c>
      <c r="J38" t="s">
        <v>1919</v>
      </c>
      <c r="K38" t="s">
        <v>1959</v>
      </c>
      <c r="L38" s="24">
        <v>600</v>
      </c>
      <c r="M38" s="25">
        <f>+VLOOKUP(E38, TC!A:D, 4, FALSE())</f>
        <v>1.0372499982780432</v>
      </c>
      <c r="N38" s="24">
        <f t="shared" si="0"/>
        <v>622.34999896682598</v>
      </c>
      <c r="O38" t="str">
        <f t="shared" si="1"/>
        <v>FACTURA</v>
      </c>
      <c r="P38" t="str">
        <f t="shared" si="2"/>
        <v>2025</v>
      </c>
      <c r="Q38" t="str">
        <f t="shared" si="3"/>
        <v>01</v>
      </c>
      <c r="R38" t="str">
        <f>+IFERROR(VLOOKUP(I38, Listado!A:B, 2, FALSE()), "COMERCIALIZADORA INTERNACIONAL CARIBBEAN EXOTICS S A")</f>
        <v>PIEDRAHITA PEREZ MARIANA</v>
      </c>
      <c r="S38" s="25">
        <f>+VLOOKUP(E38, TC!A:D, 2, FALSE())</f>
        <v>4355.51</v>
      </c>
      <c r="T38" t="str">
        <f t="shared" si="4"/>
        <v>EUR</v>
      </c>
    </row>
    <row r="39" spans="1:20" ht="18.75" hidden="1" customHeight="1" x14ac:dyDescent="0.25">
      <c r="A39" t="s">
        <v>1912</v>
      </c>
      <c r="B39" t="s">
        <v>5</v>
      </c>
      <c r="C39" t="s">
        <v>1913</v>
      </c>
      <c r="D39" s="24">
        <v>10680</v>
      </c>
      <c r="E39" t="s">
        <v>1600</v>
      </c>
      <c r="F39" t="s">
        <v>1924</v>
      </c>
      <c r="G39" t="s">
        <v>1914</v>
      </c>
      <c r="H39" t="s">
        <v>1957</v>
      </c>
      <c r="I39" t="s">
        <v>1853</v>
      </c>
      <c r="J39" t="s">
        <v>1919</v>
      </c>
      <c r="K39" t="s">
        <v>1960</v>
      </c>
      <c r="L39" s="24">
        <v>48.6</v>
      </c>
      <c r="M39" s="25">
        <f>+VLOOKUP(E39, TC!A:D, 4, FALSE())</f>
        <v>1.0372499982780432</v>
      </c>
      <c r="N39" s="24">
        <f t="shared" si="0"/>
        <v>50.410349916312903</v>
      </c>
      <c r="O39" t="str">
        <f t="shared" si="1"/>
        <v>FACTURA</v>
      </c>
      <c r="P39" t="str">
        <f t="shared" si="2"/>
        <v>2025</v>
      </c>
      <c r="Q39" t="str">
        <f t="shared" si="3"/>
        <v>01</v>
      </c>
      <c r="R39" t="str">
        <f>+IFERROR(VLOOKUP(I39, Listado!A:B, 2, FALSE()), "COMERCIALIZADORA INTERNACIONAL CARIBBEAN EXOTICS S A")</f>
        <v>PIEDRAHITA PEREZ MARIANA</v>
      </c>
      <c r="S39" s="25">
        <f>+VLOOKUP(E39, TC!A:D, 2, FALSE())</f>
        <v>4355.51</v>
      </c>
      <c r="T39" t="str">
        <f t="shared" si="4"/>
        <v>EUR</v>
      </c>
    </row>
    <row r="40" spans="1:20" ht="18.75" hidden="1" customHeight="1" x14ac:dyDescent="0.25">
      <c r="A40" t="s">
        <v>1912</v>
      </c>
      <c r="B40" t="s">
        <v>5</v>
      </c>
      <c r="C40" t="s">
        <v>1913</v>
      </c>
      <c r="D40" s="24">
        <v>10681</v>
      </c>
      <c r="E40" t="s">
        <v>1600</v>
      </c>
      <c r="F40" t="s">
        <v>1924</v>
      </c>
      <c r="G40" t="s">
        <v>1914</v>
      </c>
      <c r="H40" t="s">
        <v>1961</v>
      </c>
      <c r="I40" t="s">
        <v>1873</v>
      </c>
      <c r="J40" t="s">
        <v>1962</v>
      </c>
      <c r="K40" t="s">
        <v>46</v>
      </c>
      <c r="L40" s="24">
        <v>6615</v>
      </c>
      <c r="M40" s="25">
        <f>+VLOOKUP(E40, TC!A:D, 4, FALSE())</f>
        <v>1.0372499982780432</v>
      </c>
      <c r="N40" s="24">
        <f t="shared" si="0"/>
        <v>6861.408738609256</v>
      </c>
      <c r="O40" t="str">
        <f t="shared" si="1"/>
        <v>FACTURA</v>
      </c>
      <c r="P40" t="str">
        <f t="shared" si="2"/>
        <v>2025</v>
      </c>
      <c r="Q40" t="str">
        <f t="shared" si="3"/>
        <v>01</v>
      </c>
      <c r="R40" t="str">
        <f>+IFERROR(VLOOKUP(I40, Listado!A:B, 2, FALSE()), "COMERCIALIZADORA INTERNACIONAL CARIBBEAN EXOTICS S A")</f>
        <v>PIEDRAHITA PEREZ MARIANA</v>
      </c>
      <c r="S40" s="25">
        <f>+VLOOKUP(E40, TC!A:D, 2, FALSE())</f>
        <v>4355.51</v>
      </c>
      <c r="T40" t="str">
        <f t="shared" si="4"/>
        <v>EUR</v>
      </c>
    </row>
    <row r="41" spans="1:20" ht="18.75" hidden="1" customHeight="1" x14ac:dyDescent="0.25">
      <c r="A41" t="s">
        <v>1912</v>
      </c>
      <c r="B41" t="s">
        <v>5</v>
      </c>
      <c r="C41" t="s">
        <v>1913</v>
      </c>
      <c r="D41" s="24">
        <v>10681</v>
      </c>
      <c r="E41" t="s">
        <v>1600</v>
      </c>
      <c r="F41" t="s">
        <v>1924</v>
      </c>
      <c r="G41" t="s">
        <v>1914</v>
      </c>
      <c r="H41" t="s">
        <v>1961</v>
      </c>
      <c r="I41" t="s">
        <v>1873</v>
      </c>
      <c r="J41" t="s">
        <v>1962</v>
      </c>
      <c r="K41" t="s">
        <v>1959</v>
      </c>
      <c r="L41" s="24">
        <v>900</v>
      </c>
      <c r="M41" s="25">
        <f>+VLOOKUP(E41, TC!A:D, 4, FALSE())</f>
        <v>1.0372499982780432</v>
      </c>
      <c r="N41" s="24">
        <f t="shared" si="0"/>
        <v>933.52499845023885</v>
      </c>
      <c r="O41" t="str">
        <f t="shared" si="1"/>
        <v>FACTURA</v>
      </c>
      <c r="P41" t="str">
        <f t="shared" si="2"/>
        <v>2025</v>
      </c>
      <c r="Q41" t="str">
        <f t="shared" si="3"/>
        <v>01</v>
      </c>
      <c r="R41" t="str">
        <f>+IFERROR(VLOOKUP(I41, Listado!A:B, 2, FALSE()), "COMERCIALIZADORA INTERNACIONAL CARIBBEAN EXOTICS S A")</f>
        <v>PIEDRAHITA PEREZ MARIANA</v>
      </c>
      <c r="S41" s="25">
        <f>+VLOOKUP(E41, TC!A:D, 2, FALSE())</f>
        <v>4355.51</v>
      </c>
      <c r="T41" t="str">
        <f t="shared" si="4"/>
        <v>EUR</v>
      </c>
    </row>
    <row r="42" spans="1:20" ht="18.75" hidden="1" customHeight="1" x14ac:dyDescent="0.25">
      <c r="A42" t="s">
        <v>1912</v>
      </c>
      <c r="B42" t="s">
        <v>5</v>
      </c>
      <c r="C42" t="s">
        <v>1913</v>
      </c>
      <c r="D42" s="24">
        <v>10681</v>
      </c>
      <c r="E42" t="s">
        <v>1600</v>
      </c>
      <c r="F42" t="s">
        <v>1924</v>
      </c>
      <c r="G42" t="s">
        <v>1914</v>
      </c>
      <c r="H42" t="s">
        <v>1961</v>
      </c>
      <c r="I42" t="s">
        <v>1873</v>
      </c>
      <c r="J42" t="s">
        <v>1962</v>
      </c>
      <c r="K42" t="s">
        <v>1960</v>
      </c>
      <c r="L42" s="24">
        <v>9</v>
      </c>
      <c r="M42" s="25">
        <f>+VLOOKUP(E42, TC!A:D, 4, FALSE())</f>
        <v>1.0372499982780432</v>
      </c>
      <c r="N42" s="24">
        <f t="shared" si="0"/>
        <v>9.3352499845023882</v>
      </c>
      <c r="O42" t="str">
        <f t="shared" si="1"/>
        <v>FACTURA</v>
      </c>
      <c r="P42" t="str">
        <f t="shared" si="2"/>
        <v>2025</v>
      </c>
      <c r="Q42" t="str">
        <f t="shared" si="3"/>
        <v>01</v>
      </c>
      <c r="R42" t="str">
        <f>+IFERROR(VLOOKUP(I42, Listado!A:B, 2, FALSE()), "COMERCIALIZADORA INTERNACIONAL CARIBBEAN EXOTICS S A")</f>
        <v>PIEDRAHITA PEREZ MARIANA</v>
      </c>
      <c r="S42" s="25">
        <f>+VLOOKUP(E42, TC!A:D, 2, FALSE())</f>
        <v>4355.51</v>
      </c>
      <c r="T42" t="str">
        <f t="shared" si="4"/>
        <v>EUR</v>
      </c>
    </row>
    <row r="43" spans="1:20" ht="18.75" hidden="1" customHeight="1" x14ac:dyDescent="0.25">
      <c r="A43" t="s">
        <v>1912</v>
      </c>
      <c r="B43" t="s">
        <v>5</v>
      </c>
      <c r="C43" t="s">
        <v>1913</v>
      </c>
      <c r="D43" s="24">
        <v>10682</v>
      </c>
      <c r="E43" t="s">
        <v>1600</v>
      </c>
      <c r="F43" t="s">
        <v>1924</v>
      </c>
      <c r="G43" t="s">
        <v>1914</v>
      </c>
      <c r="H43" t="s">
        <v>1963</v>
      </c>
      <c r="I43" t="s">
        <v>1871</v>
      </c>
      <c r="J43" t="s">
        <v>1919</v>
      </c>
      <c r="K43" t="s">
        <v>1959</v>
      </c>
      <c r="L43" s="24">
        <v>300</v>
      </c>
      <c r="M43" s="25">
        <f>+VLOOKUP(E43, TC!A:D, 4, FALSE())</f>
        <v>1.0372499982780432</v>
      </c>
      <c r="N43" s="24">
        <f t="shared" si="0"/>
        <v>311.17499948341299</v>
      </c>
      <c r="O43" t="str">
        <f t="shared" si="1"/>
        <v>FACTURA</v>
      </c>
      <c r="P43" t="str">
        <f t="shared" si="2"/>
        <v>2025</v>
      </c>
      <c r="Q43" t="str">
        <f t="shared" si="3"/>
        <v>01</v>
      </c>
      <c r="R43" t="str">
        <f>+IFERROR(VLOOKUP(I43, Listado!A:B, 2, FALSE()), "COMERCIALIZADORA INTERNACIONAL CARIBBEAN EXOTICS S A")</f>
        <v>PIEDRAHITA PEREZ MARIANA</v>
      </c>
      <c r="S43" s="25">
        <f>+VLOOKUP(E43, TC!A:D, 2, FALSE())</f>
        <v>4355.51</v>
      </c>
      <c r="T43" t="str">
        <f t="shared" si="4"/>
        <v>EUR</v>
      </c>
    </row>
    <row r="44" spans="1:20" ht="18.75" hidden="1" customHeight="1" x14ac:dyDescent="0.25">
      <c r="A44" t="s">
        <v>1912</v>
      </c>
      <c r="B44" t="s">
        <v>5</v>
      </c>
      <c r="C44" t="s">
        <v>1913</v>
      </c>
      <c r="D44" s="24">
        <v>10682</v>
      </c>
      <c r="E44" t="s">
        <v>1600</v>
      </c>
      <c r="F44" t="s">
        <v>1924</v>
      </c>
      <c r="G44" t="s">
        <v>1914</v>
      </c>
      <c r="H44" t="s">
        <v>1963</v>
      </c>
      <c r="I44" t="s">
        <v>1871</v>
      </c>
      <c r="J44" t="s">
        <v>1919</v>
      </c>
      <c r="K44" t="s">
        <v>1960</v>
      </c>
      <c r="L44" s="24">
        <v>3</v>
      </c>
      <c r="M44" s="25">
        <f>+VLOOKUP(E44, TC!A:D, 4, FALSE())</f>
        <v>1.0372499982780432</v>
      </c>
      <c r="N44" s="24">
        <f t="shared" si="0"/>
        <v>3.1117499948341294</v>
      </c>
      <c r="O44" t="str">
        <f t="shared" si="1"/>
        <v>FACTURA</v>
      </c>
      <c r="P44" t="str">
        <f t="shared" si="2"/>
        <v>2025</v>
      </c>
      <c r="Q44" t="str">
        <f t="shared" si="3"/>
        <v>01</v>
      </c>
      <c r="R44" t="str">
        <f>+IFERROR(VLOOKUP(I44, Listado!A:B, 2, FALSE()), "COMERCIALIZADORA INTERNACIONAL CARIBBEAN EXOTICS S A")</f>
        <v>PIEDRAHITA PEREZ MARIANA</v>
      </c>
      <c r="S44" s="25">
        <f>+VLOOKUP(E44, TC!A:D, 2, FALSE())</f>
        <v>4355.51</v>
      </c>
      <c r="T44" t="str">
        <f t="shared" si="4"/>
        <v>EUR</v>
      </c>
    </row>
    <row r="45" spans="1:20" ht="18.75" hidden="1" customHeight="1" x14ac:dyDescent="0.25">
      <c r="A45" t="s">
        <v>1912</v>
      </c>
      <c r="B45" t="s">
        <v>5</v>
      </c>
      <c r="C45" t="s">
        <v>1913</v>
      </c>
      <c r="D45" s="24">
        <v>10682</v>
      </c>
      <c r="E45" t="s">
        <v>1600</v>
      </c>
      <c r="F45" t="s">
        <v>1924</v>
      </c>
      <c r="G45" t="s">
        <v>1914</v>
      </c>
      <c r="H45" t="s">
        <v>1963</v>
      </c>
      <c r="I45" t="s">
        <v>1871</v>
      </c>
      <c r="J45" t="s">
        <v>1919</v>
      </c>
      <c r="K45" t="s">
        <v>1964</v>
      </c>
      <c r="L45" s="24">
        <v>1977</v>
      </c>
      <c r="M45" s="25">
        <f>+VLOOKUP(E45, TC!A:D, 4, FALSE())</f>
        <v>1.0372499982780432</v>
      </c>
      <c r="N45" s="24">
        <f t="shared" si="0"/>
        <v>2050.6432465956914</v>
      </c>
      <c r="O45" t="str">
        <f t="shared" si="1"/>
        <v>FACTURA</v>
      </c>
      <c r="P45" t="str">
        <f t="shared" si="2"/>
        <v>2025</v>
      </c>
      <c r="Q45" t="str">
        <f t="shared" si="3"/>
        <v>01</v>
      </c>
      <c r="R45" t="str">
        <f>+IFERROR(VLOOKUP(I45, Listado!A:B, 2, FALSE()), "COMERCIALIZADORA INTERNACIONAL CARIBBEAN EXOTICS S A")</f>
        <v>PIEDRAHITA PEREZ MARIANA</v>
      </c>
      <c r="S45" s="25">
        <f>+VLOOKUP(E45, TC!A:D, 2, FALSE())</f>
        <v>4355.51</v>
      </c>
      <c r="T45" t="str">
        <f t="shared" si="4"/>
        <v>EUR</v>
      </c>
    </row>
    <row r="46" spans="1:20" ht="18.75" hidden="1" customHeight="1" x14ac:dyDescent="0.25">
      <c r="A46" t="s">
        <v>1912</v>
      </c>
      <c r="B46" t="s">
        <v>5</v>
      </c>
      <c r="C46" t="s">
        <v>1913</v>
      </c>
      <c r="D46" s="24">
        <v>10683</v>
      </c>
      <c r="E46" t="s">
        <v>1600</v>
      </c>
      <c r="F46" t="s">
        <v>1924</v>
      </c>
      <c r="G46" t="s">
        <v>1914</v>
      </c>
      <c r="H46" t="s">
        <v>1965</v>
      </c>
      <c r="I46" t="s">
        <v>1868</v>
      </c>
      <c r="J46" t="s">
        <v>1966</v>
      </c>
      <c r="K46" t="s">
        <v>21</v>
      </c>
      <c r="L46" s="24">
        <v>2694.4</v>
      </c>
      <c r="M46" s="25">
        <f>+VLOOKUP(E46, TC!A:D, 4, FALSE())</f>
        <v>1.0372499982780432</v>
      </c>
      <c r="N46" s="24">
        <f t="shared" si="0"/>
        <v>2794.7663953603596</v>
      </c>
      <c r="O46" t="str">
        <f t="shared" si="1"/>
        <v>FACTURA</v>
      </c>
      <c r="P46" t="str">
        <f t="shared" si="2"/>
        <v>2025</v>
      </c>
      <c r="Q46" t="str">
        <f t="shared" si="3"/>
        <v>01</v>
      </c>
      <c r="R46" t="str">
        <f>+IFERROR(VLOOKUP(I46, Listado!A:B, 2, FALSE()), "COMERCIALIZADORA INTERNACIONAL CARIBBEAN EXOTICS S A")</f>
        <v>PEREZ MEJIA MARIA PAULINA</v>
      </c>
      <c r="S46" s="25">
        <f>+VLOOKUP(E46, TC!A:D, 2, FALSE())</f>
        <v>4355.51</v>
      </c>
      <c r="T46" t="str">
        <f t="shared" si="4"/>
        <v>EUR</v>
      </c>
    </row>
    <row r="47" spans="1:20" ht="18.75" hidden="1" customHeight="1" x14ac:dyDescent="0.25">
      <c r="A47" t="s">
        <v>1912</v>
      </c>
      <c r="B47" t="s">
        <v>5</v>
      </c>
      <c r="C47" t="s">
        <v>1913</v>
      </c>
      <c r="D47" s="24">
        <v>10683</v>
      </c>
      <c r="E47" t="s">
        <v>1600</v>
      </c>
      <c r="F47" t="s">
        <v>1924</v>
      </c>
      <c r="G47" t="s">
        <v>1914</v>
      </c>
      <c r="H47" t="s">
        <v>1965</v>
      </c>
      <c r="I47" t="s">
        <v>1868</v>
      </c>
      <c r="J47" t="s">
        <v>1966</v>
      </c>
      <c r="K47" t="s">
        <v>1959</v>
      </c>
      <c r="L47" s="24">
        <v>300</v>
      </c>
      <c r="M47" s="25">
        <f>+VLOOKUP(E47, TC!A:D, 4, FALSE())</f>
        <v>1.0372499982780432</v>
      </c>
      <c r="N47" s="24">
        <f t="shared" si="0"/>
        <v>311.17499948341299</v>
      </c>
      <c r="O47" t="str">
        <f t="shared" si="1"/>
        <v>FACTURA</v>
      </c>
      <c r="P47" t="str">
        <f t="shared" si="2"/>
        <v>2025</v>
      </c>
      <c r="Q47" t="str">
        <f t="shared" si="3"/>
        <v>01</v>
      </c>
      <c r="R47" t="str">
        <f>+IFERROR(VLOOKUP(I47, Listado!A:B, 2, FALSE()), "COMERCIALIZADORA INTERNACIONAL CARIBBEAN EXOTICS S A")</f>
        <v>PEREZ MEJIA MARIA PAULINA</v>
      </c>
      <c r="S47" s="25">
        <f>+VLOOKUP(E47, TC!A:D, 2, FALSE())</f>
        <v>4355.51</v>
      </c>
      <c r="T47" t="str">
        <f t="shared" si="4"/>
        <v>EUR</v>
      </c>
    </row>
    <row r="48" spans="1:20" ht="18.75" hidden="1" customHeight="1" x14ac:dyDescent="0.25">
      <c r="A48" t="s">
        <v>1912</v>
      </c>
      <c r="B48" t="s">
        <v>5</v>
      </c>
      <c r="C48" t="s">
        <v>1913</v>
      </c>
      <c r="D48" s="24">
        <v>10683</v>
      </c>
      <c r="E48" t="s">
        <v>1600</v>
      </c>
      <c r="F48" t="s">
        <v>1924</v>
      </c>
      <c r="G48" t="s">
        <v>1914</v>
      </c>
      <c r="H48" t="s">
        <v>1965</v>
      </c>
      <c r="I48" t="s">
        <v>1868</v>
      </c>
      <c r="J48" t="s">
        <v>1966</v>
      </c>
      <c r="K48" t="s">
        <v>1960</v>
      </c>
      <c r="L48" s="24">
        <v>45.6</v>
      </c>
      <c r="M48" s="25">
        <f>+VLOOKUP(E48, TC!A:D, 4, FALSE())</f>
        <v>1.0372499982780432</v>
      </c>
      <c r="N48" s="24">
        <f t="shared" si="0"/>
        <v>47.298599921478768</v>
      </c>
      <c r="O48" t="str">
        <f t="shared" si="1"/>
        <v>FACTURA</v>
      </c>
      <c r="P48" t="str">
        <f t="shared" si="2"/>
        <v>2025</v>
      </c>
      <c r="Q48" t="str">
        <f t="shared" si="3"/>
        <v>01</v>
      </c>
      <c r="R48" t="str">
        <f>+IFERROR(VLOOKUP(I48, Listado!A:B, 2, FALSE()), "COMERCIALIZADORA INTERNACIONAL CARIBBEAN EXOTICS S A")</f>
        <v>PEREZ MEJIA MARIA PAULINA</v>
      </c>
      <c r="S48" s="25">
        <f>+VLOOKUP(E48, TC!A:D, 2, FALSE())</f>
        <v>4355.51</v>
      </c>
      <c r="T48" t="str">
        <f t="shared" si="4"/>
        <v>EUR</v>
      </c>
    </row>
    <row r="49" spans="1:20" ht="18.75" hidden="1" customHeight="1" x14ac:dyDescent="0.25">
      <c r="A49" t="s">
        <v>1912</v>
      </c>
      <c r="B49" t="s">
        <v>5</v>
      </c>
      <c r="C49" t="s">
        <v>1913</v>
      </c>
      <c r="D49" s="24">
        <v>10684</v>
      </c>
      <c r="E49" t="s">
        <v>1600</v>
      </c>
      <c r="F49" t="s">
        <v>1924</v>
      </c>
      <c r="G49" t="s">
        <v>1914</v>
      </c>
      <c r="H49" t="s">
        <v>1967</v>
      </c>
      <c r="I49" t="s">
        <v>1863</v>
      </c>
      <c r="J49" t="s">
        <v>1926</v>
      </c>
      <c r="K49" t="s">
        <v>36</v>
      </c>
      <c r="L49" s="24">
        <v>1281</v>
      </c>
      <c r="M49" s="25">
        <f>+VLOOKUP(E49, TC!A:D, 4, FALSE())</f>
        <v>1.0372499982780432</v>
      </c>
      <c r="N49" s="24">
        <f t="shared" si="0"/>
        <v>1328.7172477941733</v>
      </c>
      <c r="O49" t="str">
        <f t="shared" si="1"/>
        <v>FACTURA</v>
      </c>
      <c r="P49" t="str">
        <f t="shared" si="2"/>
        <v>2025</v>
      </c>
      <c r="Q49" t="str">
        <f t="shared" si="3"/>
        <v>01</v>
      </c>
      <c r="R49" t="str">
        <f>+IFERROR(VLOOKUP(I49, Listado!A:B, 2, FALSE()), "COMERCIALIZADORA INTERNACIONAL CARIBBEAN EXOTICS S A")</f>
        <v>HINCAPIE CONTRERAS ERIKA STEFANIA</v>
      </c>
      <c r="S49" s="25">
        <f>+VLOOKUP(E49, TC!A:D, 2, FALSE())</f>
        <v>4355.51</v>
      </c>
      <c r="T49" t="str">
        <f t="shared" si="4"/>
        <v>EUR</v>
      </c>
    </row>
    <row r="50" spans="1:20" ht="18.75" hidden="1" customHeight="1" x14ac:dyDescent="0.25">
      <c r="A50" t="s">
        <v>1912</v>
      </c>
      <c r="B50" t="s">
        <v>5</v>
      </c>
      <c r="C50" t="s">
        <v>1913</v>
      </c>
      <c r="D50" s="24">
        <v>10684</v>
      </c>
      <c r="E50" t="s">
        <v>1600</v>
      </c>
      <c r="F50" t="s">
        <v>1924</v>
      </c>
      <c r="G50" t="s">
        <v>1914</v>
      </c>
      <c r="H50" t="s">
        <v>1967</v>
      </c>
      <c r="I50" t="s">
        <v>1863</v>
      </c>
      <c r="J50" t="s">
        <v>1926</v>
      </c>
      <c r="K50" t="s">
        <v>1959</v>
      </c>
      <c r="L50" s="24">
        <v>150</v>
      </c>
      <c r="M50" s="25">
        <f>+VLOOKUP(E50, TC!A:D, 4, FALSE())</f>
        <v>1.0372499982780432</v>
      </c>
      <c r="N50" s="24">
        <f t="shared" si="0"/>
        <v>155.58749974170649</v>
      </c>
      <c r="O50" t="str">
        <f t="shared" si="1"/>
        <v>FACTURA</v>
      </c>
      <c r="P50" t="str">
        <f t="shared" si="2"/>
        <v>2025</v>
      </c>
      <c r="Q50" t="str">
        <f t="shared" si="3"/>
        <v>01</v>
      </c>
      <c r="R50" t="str">
        <f>+IFERROR(VLOOKUP(I50, Listado!A:B, 2, FALSE()), "COMERCIALIZADORA INTERNACIONAL CARIBBEAN EXOTICS S A")</f>
        <v>HINCAPIE CONTRERAS ERIKA STEFANIA</v>
      </c>
      <c r="S50" s="25">
        <f>+VLOOKUP(E50, TC!A:D, 2, FALSE())</f>
        <v>4355.51</v>
      </c>
      <c r="T50" t="str">
        <f t="shared" si="4"/>
        <v>EUR</v>
      </c>
    </row>
    <row r="51" spans="1:20" ht="18.75" hidden="1" customHeight="1" x14ac:dyDescent="0.25">
      <c r="A51" t="s">
        <v>1912</v>
      </c>
      <c r="B51" t="s">
        <v>5</v>
      </c>
      <c r="C51" t="s">
        <v>1913</v>
      </c>
      <c r="D51" s="24">
        <v>10684</v>
      </c>
      <c r="E51" t="s">
        <v>1600</v>
      </c>
      <c r="F51" t="s">
        <v>1924</v>
      </c>
      <c r="G51" t="s">
        <v>1914</v>
      </c>
      <c r="H51" t="s">
        <v>1967</v>
      </c>
      <c r="I51" t="s">
        <v>1863</v>
      </c>
      <c r="J51" t="s">
        <v>1926</v>
      </c>
      <c r="K51" t="s">
        <v>1960</v>
      </c>
      <c r="L51" s="24">
        <v>53</v>
      </c>
      <c r="M51" s="25">
        <f>+VLOOKUP(E51, TC!A:D, 4, FALSE())</f>
        <v>1.0372499982780432</v>
      </c>
      <c r="N51" s="24">
        <f t="shared" si="0"/>
        <v>54.97424990873629</v>
      </c>
      <c r="O51" t="str">
        <f t="shared" si="1"/>
        <v>FACTURA</v>
      </c>
      <c r="P51" t="str">
        <f t="shared" si="2"/>
        <v>2025</v>
      </c>
      <c r="Q51" t="str">
        <f t="shared" si="3"/>
        <v>01</v>
      </c>
      <c r="R51" t="str">
        <f>+IFERROR(VLOOKUP(I51, Listado!A:B, 2, FALSE()), "COMERCIALIZADORA INTERNACIONAL CARIBBEAN EXOTICS S A")</f>
        <v>HINCAPIE CONTRERAS ERIKA STEFANIA</v>
      </c>
      <c r="S51" s="25">
        <f>+VLOOKUP(E51, TC!A:D, 2, FALSE())</f>
        <v>4355.51</v>
      </c>
      <c r="T51" t="str">
        <f t="shared" si="4"/>
        <v>EUR</v>
      </c>
    </row>
    <row r="52" spans="1:20" ht="18.75" hidden="1" customHeight="1" x14ac:dyDescent="0.25">
      <c r="A52" t="s">
        <v>1912</v>
      </c>
      <c r="B52" t="s">
        <v>5</v>
      </c>
      <c r="C52" t="s">
        <v>1913</v>
      </c>
      <c r="D52" s="24">
        <v>10685</v>
      </c>
      <c r="E52" t="s">
        <v>1600</v>
      </c>
      <c r="F52" t="s">
        <v>1924</v>
      </c>
      <c r="G52" t="s">
        <v>1914</v>
      </c>
      <c r="H52" t="s">
        <v>1968</v>
      </c>
      <c r="I52" t="s">
        <v>1863</v>
      </c>
      <c r="J52" t="s">
        <v>1926</v>
      </c>
      <c r="K52" t="s">
        <v>1969</v>
      </c>
      <c r="L52" s="24">
        <v>1337</v>
      </c>
      <c r="M52" s="25">
        <f>+VLOOKUP(E52, TC!A:D, 4, FALSE())</f>
        <v>1.0372499982780432</v>
      </c>
      <c r="N52" s="24">
        <f t="shared" si="0"/>
        <v>1386.8032476977437</v>
      </c>
      <c r="O52" t="str">
        <f t="shared" si="1"/>
        <v>FACTURA</v>
      </c>
      <c r="P52" t="str">
        <f t="shared" si="2"/>
        <v>2025</v>
      </c>
      <c r="Q52" t="str">
        <f t="shared" si="3"/>
        <v>01</v>
      </c>
      <c r="R52" t="str">
        <f>+IFERROR(VLOOKUP(I52, Listado!A:B, 2, FALSE()), "COMERCIALIZADORA INTERNACIONAL CARIBBEAN EXOTICS S A")</f>
        <v>HINCAPIE CONTRERAS ERIKA STEFANIA</v>
      </c>
      <c r="S52" s="25">
        <f>+VLOOKUP(E52, TC!A:D, 2, FALSE())</f>
        <v>4355.51</v>
      </c>
      <c r="T52" t="str">
        <f t="shared" si="4"/>
        <v>EUR</v>
      </c>
    </row>
    <row r="53" spans="1:20" ht="18.75" hidden="1" customHeight="1" x14ac:dyDescent="0.25">
      <c r="A53" t="s">
        <v>1912</v>
      </c>
      <c r="B53" t="s">
        <v>5</v>
      </c>
      <c r="C53" t="s">
        <v>1913</v>
      </c>
      <c r="D53" s="24">
        <v>10685</v>
      </c>
      <c r="E53" t="s">
        <v>1600</v>
      </c>
      <c r="F53" t="s">
        <v>1924</v>
      </c>
      <c r="G53" t="s">
        <v>1914</v>
      </c>
      <c r="H53" t="s">
        <v>1968</v>
      </c>
      <c r="I53" t="s">
        <v>1863</v>
      </c>
      <c r="J53" t="s">
        <v>1926</v>
      </c>
      <c r="K53" t="s">
        <v>1959</v>
      </c>
      <c r="L53" s="24">
        <v>150</v>
      </c>
      <c r="M53" s="25">
        <f>+VLOOKUP(E53, TC!A:D, 4, FALSE())</f>
        <v>1.0372499982780432</v>
      </c>
      <c r="N53" s="24">
        <f t="shared" si="0"/>
        <v>155.58749974170649</v>
      </c>
      <c r="O53" t="str">
        <f t="shared" si="1"/>
        <v>FACTURA</v>
      </c>
      <c r="P53" t="str">
        <f t="shared" si="2"/>
        <v>2025</v>
      </c>
      <c r="Q53" t="str">
        <f t="shared" si="3"/>
        <v>01</v>
      </c>
      <c r="R53" t="str">
        <f>+IFERROR(VLOOKUP(I53, Listado!A:B, 2, FALSE()), "COMERCIALIZADORA INTERNACIONAL CARIBBEAN EXOTICS S A")</f>
        <v>HINCAPIE CONTRERAS ERIKA STEFANIA</v>
      </c>
      <c r="S53" s="25">
        <f>+VLOOKUP(E53, TC!A:D, 2, FALSE())</f>
        <v>4355.51</v>
      </c>
      <c r="T53" t="str">
        <f t="shared" si="4"/>
        <v>EUR</v>
      </c>
    </row>
    <row r="54" spans="1:20" ht="18.75" hidden="1" customHeight="1" x14ac:dyDescent="0.25">
      <c r="A54" t="s">
        <v>1912</v>
      </c>
      <c r="B54" t="s">
        <v>5</v>
      </c>
      <c r="C54" t="s">
        <v>1913</v>
      </c>
      <c r="D54" s="24">
        <v>10685</v>
      </c>
      <c r="E54" t="s">
        <v>1600</v>
      </c>
      <c r="F54" t="s">
        <v>1924</v>
      </c>
      <c r="G54" t="s">
        <v>1914</v>
      </c>
      <c r="H54" t="s">
        <v>1968</v>
      </c>
      <c r="I54" t="s">
        <v>1863</v>
      </c>
      <c r="J54" t="s">
        <v>1926</v>
      </c>
      <c r="K54" t="s">
        <v>1960</v>
      </c>
      <c r="L54" s="24">
        <v>53</v>
      </c>
      <c r="M54" s="25">
        <f>+VLOOKUP(E54, TC!A:D, 4, FALSE())</f>
        <v>1.0372499982780432</v>
      </c>
      <c r="N54" s="24">
        <f t="shared" si="0"/>
        <v>54.97424990873629</v>
      </c>
      <c r="O54" t="str">
        <f t="shared" si="1"/>
        <v>FACTURA</v>
      </c>
      <c r="P54" t="str">
        <f t="shared" si="2"/>
        <v>2025</v>
      </c>
      <c r="Q54" t="str">
        <f t="shared" si="3"/>
        <v>01</v>
      </c>
      <c r="R54" t="str">
        <f>+IFERROR(VLOOKUP(I54, Listado!A:B, 2, FALSE()), "COMERCIALIZADORA INTERNACIONAL CARIBBEAN EXOTICS S A")</f>
        <v>HINCAPIE CONTRERAS ERIKA STEFANIA</v>
      </c>
      <c r="S54" s="25">
        <f>+VLOOKUP(E54, TC!A:D, 2, FALSE())</f>
        <v>4355.51</v>
      </c>
      <c r="T54" t="str">
        <f t="shared" si="4"/>
        <v>EUR</v>
      </c>
    </row>
    <row r="55" spans="1:20" ht="18.75" hidden="1" customHeight="1" x14ac:dyDescent="0.25">
      <c r="A55" t="s">
        <v>1912</v>
      </c>
      <c r="B55" t="s">
        <v>5</v>
      </c>
      <c r="C55" t="s">
        <v>1913</v>
      </c>
      <c r="D55" s="24">
        <v>10686</v>
      </c>
      <c r="E55" t="s">
        <v>1600</v>
      </c>
      <c r="F55" t="s">
        <v>128</v>
      </c>
      <c r="G55" t="s">
        <v>1914</v>
      </c>
      <c r="I55" t="s">
        <v>1850</v>
      </c>
      <c r="J55" t="s">
        <v>1919</v>
      </c>
      <c r="K55" t="s">
        <v>1918</v>
      </c>
      <c r="L55" s="24">
        <v>72</v>
      </c>
      <c r="M55" s="25">
        <f>+VLOOKUP(E55, TC!A:D, 4, FALSE())</f>
        <v>1.0372499982780432</v>
      </c>
      <c r="N55" s="24">
        <f t="shared" si="0"/>
        <v>72</v>
      </c>
      <c r="O55" t="str">
        <f t="shared" si="1"/>
        <v>FACTURA</v>
      </c>
      <c r="P55" t="str">
        <f t="shared" si="2"/>
        <v>2025</v>
      </c>
      <c r="Q55" t="str">
        <f t="shared" si="3"/>
        <v>01</v>
      </c>
      <c r="R55" t="str">
        <f>+IFERROR(VLOOKUP(I55, Listado!A:B, 2, FALSE()), "COMERCIALIZADORA INTERNACIONAL CARIBBEAN EXOTICS S A")</f>
        <v>PEREZ MEJIA MARIA PAULINA</v>
      </c>
      <c r="S55" s="25">
        <f>+VLOOKUP(E55, TC!A:D, 2, FALSE())</f>
        <v>4355.51</v>
      </c>
      <c r="T55" t="str">
        <f t="shared" si="4"/>
        <v>USD</v>
      </c>
    </row>
    <row r="56" spans="1:20" ht="18.75" hidden="1" customHeight="1" x14ac:dyDescent="0.25">
      <c r="A56" t="s">
        <v>1912</v>
      </c>
      <c r="B56" t="s">
        <v>5</v>
      </c>
      <c r="C56" t="s">
        <v>1913</v>
      </c>
      <c r="D56" s="24">
        <v>10687</v>
      </c>
      <c r="E56" t="s">
        <v>1600</v>
      </c>
      <c r="F56" t="s">
        <v>1924</v>
      </c>
      <c r="G56" t="s">
        <v>1914</v>
      </c>
      <c r="I56" t="s">
        <v>1863</v>
      </c>
      <c r="J56" t="s">
        <v>1926</v>
      </c>
      <c r="K56" t="s">
        <v>1918</v>
      </c>
      <c r="L56" s="24">
        <v>16.8</v>
      </c>
      <c r="M56" s="25">
        <f>+VLOOKUP(E56, TC!A:D, 4, FALSE())</f>
        <v>1.0372499982780432</v>
      </c>
      <c r="N56" s="24">
        <f t="shared" si="0"/>
        <v>17.425799971071125</v>
      </c>
      <c r="O56" t="str">
        <f t="shared" si="1"/>
        <v>FACTURA</v>
      </c>
      <c r="P56" t="str">
        <f t="shared" si="2"/>
        <v>2025</v>
      </c>
      <c r="Q56" t="str">
        <f t="shared" si="3"/>
        <v>01</v>
      </c>
      <c r="R56" t="str">
        <f>+IFERROR(VLOOKUP(I56, Listado!A:B, 2, FALSE()), "COMERCIALIZADORA INTERNACIONAL CARIBBEAN EXOTICS S A")</f>
        <v>HINCAPIE CONTRERAS ERIKA STEFANIA</v>
      </c>
      <c r="S56" s="25">
        <f>+VLOOKUP(E56, TC!A:D, 2, FALSE())</f>
        <v>4355.51</v>
      </c>
      <c r="T56" t="str">
        <f t="shared" si="4"/>
        <v>EUR</v>
      </c>
    </row>
    <row r="57" spans="1:20" ht="18.75" hidden="1" customHeight="1" x14ac:dyDescent="0.25">
      <c r="A57" t="s">
        <v>1912</v>
      </c>
      <c r="B57" t="s">
        <v>5</v>
      </c>
      <c r="C57" t="s">
        <v>1970</v>
      </c>
      <c r="D57" s="24">
        <v>2153</v>
      </c>
      <c r="E57" t="s">
        <v>1600</v>
      </c>
      <c r="F57" t="s">
        <v>1924</v>
      </c>
      <c r="G57" t="s">
        <v>1914</v>
      </c>
      <c r="H57" t="s">
        <v>1971</v>
      </c>
      <c r="I57" t="s">
        <v>1874</v>
      </c>
      <c r="J57" t="s">
        <v>1917</v>
      </c>
      <c r="K57" t="s">
        <v>11</v>
      </c>
      <c r="L57" s="24">
        <v>-424.66</v>
      </c>
      <c r="M57" s="25">
        <f>+VLOOKUP(E57, TC!A:D, 4, FALSE())</f>
        <v>1.0372499982780432</v>
      </c>
      <c r="N57" s="24">
        <f t="shared" si="0"/>
        <v>-440.47858426875388</v>
      </c>
      <c r="O57" t="str">
        <f t="shared" si="1"/>
        <v>NOTAS</v>
      </c>
      <c r="P57" t="str">
        <f t="shared" si="2"/>
        <v>2025</v>
      </c>
      <c r="Q57" t="str">
        <f t="shared" si="3"/>
        <v>01</v>
      </c>
      <c r="R57" t="str">
        <f>+IFERROR(VLOOKUP(I57, Listado!A:B, 2, FALSE()), "COMERCIALIZADORA INTERNACIONAL CARIBBEAN EXOTICS S A")</f>
        <v>PIEDRAHITA PEREZ MARIANA</v>
      </c>
      <c r="S57" s="25">
        <f>+VLOOKUP(E57, TC!A:D, 2, FALSE())</f>
        <v>4355.51</v>
      </c>
      <c r="T57" t="str">
        <f t="shared" si="4"/>
        <v>EUR</v>
      </c>
    </row>
    <row r="58" spans="1:20" ht="18.75" hidden="1" customHeight="1" x14ac:dyDescent="0.25">
      <c r="A58" t="s">
        <v>1912</v>
      </c>
      <c r="B58" t="s">
        <v>5</v>
      </c>
      <c r="C58" t="s">
        <v>1970</v>
      </c>
      <c r="D58" s="24">
        <v>2153</v>
      </c>
      <c r="E58" t="s">
        <v>1600</v>
      </c>
      <c r="F58" t="s">
        <v>1924</v>
      </c>
      <c r="G58" t="s">
        <v>1914</v>
      </c>
      <c r="H58" t="s">
        <v>1971</v>
      </c>
      <c r="I58" t="s">
        <v>1874</v>
      </c>
      <c r="J58" t="s">
        <v>1917</v>
      </c>
      <c r="K58" t="s">
        <v>11</v>
      </c>
      <c r="L58" s="24">
        <v>-3572.14</v>
      </c>
      <c r="M58" s="25">
        <f>+VLOOKUP(E58, TC!A:D, 4, FALSE())</f>
        <v>1.0372499982780432</v>
      </c>
      <c r="N58" s="24">
        <f t="shared" si="0"/>
        <v>-3705.2022088489293</v>
      </c>
      <c r="O58" t="str">
        <f t="shared" si="1"/>
        <v>NOTAS</v>
      </c>
      <c r="P58" t="str">
        <f t="shared" si="2"/>
        <v>2025</v>
      </c>
      <c r="Q58" t="str">
        <f t="shared" si="3"/>
        <v>01</v>
      </c>
      <c r="R58" t="str">
        <f>+IFERROR(VLOOKUP(I58, Listado!A:B, 2, FALSE()), "COMERCIALIZADORA INTERNACIONAL CARIBBEAN EXOTICS S A")</f>
        <v>PIEDRAHITA PEREZ MARIANA</v>
      </c>
      <c r="S58" s="25">
        <f>+VLOOKUP(E58, TC!A:D, 2, FALSE())</f>
        <v>4355.51</v>
      </c>
      <c r="T58" t="str">
        <f t="shared" si="4"/>
        <v>EUR</v>
      </c>
    </row>
    <row r="59" spans="1:20" ht="18.75" hidden="1" customHeight="1" x14ac:dyDescent="0.25">
      <c r="A59" t="s">
        <v>1912</v>
      </c>
      <c r="B59" t="s">
        <v>5</v>
      </c>
      <c r="C59" t="s">
        <v>1970</v>
      </c>
      <c r="D59" s="24">
        <v>2153</v>
      </c>
      <c r="E59" t="s">
        <v>1600</v>
      </c>
      <c r="F59" t="s">
        <v>1924</v>
      </c>
      <c r="G59" t="s">
        <v>1914</v>
      </c>
      <c r="H59" t="s">
        <v>1971</v>
      </c>
      <c r="I59" t="s">
        <v>1874</v>
      </c>
      <c r="J59" t="s">
        <v>1917</v>
      </c>
      <c r="K59" t="s">
        <v>1959</v>
      </c>
      <c r="L59" s="24">
        <v>-300</v>
      </c>
      <c r="M59" s="25">
        <f>+VLOOKUP(E59, TC!A:D, 4, FALSE())</f>
        <v>1.0372499982780432</v>
      </c>
      <c r="N59" s="24">
        <f t="shared" si="0"/>
        <v>-311.17499948341299</v>
      </c>
      <c r="O59" t="str">
        <f t="shared" si="1"/>
        <v>NOTAS</v>
      </c>
      <c r="P59" t="str">
        <f t="shared" si="2"/>
        <v>2025</v>
      </c>
      <c r="Q59" t="str">
        <f t="shared" si="3"/>
        <v>01</v>
      </c>
      <c r="R59" t="str">
        <f>+IFERROR(VLOOKUP(I59, Listado!A:B, 2, FALSE()), "COMERCIALIZADORA INTERNACIONAL CARIBBEAN EXOTICS S A")</f>
        <v>PIEDRAHITA PEREZ MARIANA</v>
      </c>
      <c r="S59" s="25">
        <f>+VLOOKUP(E59, TC!A:D, 2, FALSE())</f>
        <v>4355.51</v>
      </c>
      <c r="T59" t="str">
        <f t="shared" si="4"/>
        <v>EUR</v>
      </c>
    </row>
    <row r="60" spans="1:20" ht="18.75" hidden="1" customHeight="1" x14ac:dyDescent="0.25">
      <c r="A60" t="s">
        <v>1912</v>
      </c>
      <c r="B60" t="s">
        <v>5</v>
      </c>
      <c r="C60" t="s">
        <v>1970</v>
      </c>
      <c r="D60" s="24">
        <v>2153</v>
      </c>
      <c r="E60" t="s">
        <v>1600</v>
      </c>
      <c r="F60" t="s">
        <v>1924</v>
      </c>
      <c r="G60" t="s">
        <v>1914</v>
      </c>
      <c r="H60" t="s">
        <v>1971</v>
      </c>
      <c r="I60" t="s">
        <v>1874</v>
      </c>
      <c r="J60" t="s">
        <v>1917</v>
      </c>
      <c r="K60" t="s">
        <v>1960</v>
      </c>
      <c r="L60" s="24">
        <v>-23.2</v>
      </c>
      <c r="M60" s="25">
        <f>+VLOOKUP(E60, TC!A:D, 4, FALSE())</f>
        <v>1.0372499982780432</v>
      </c>
      <c r="N60" s="24">
        <f t="shared" si="0"/>
        <v>-24.064199960050601</v>
      </c>
      <c r="O60" t="str">
        <f t="shared" si="1"/>
        <v>NOTAS</v>
      </c>
      <c r="P60" t="str">
        <f t="shared" si="2"/>
        <v>2025</v>
      </c>
      <c r="Q60" t="str">
        <f t="shared" si="3"/>
        <v>01</v>
      </c>
      <c r="R60" t="str">
        <f>+IFERROR(VLOOKUP(I60, Listado!A:B, 2, FALSE()), "COMERCIALIZADORA INTERNACIONAL CARIBBEAN EXOTICS S A")</f>
        <v>PIEDRAHITA PEREZ MARIANA</v>
      </c>
      <c r="S60" s="25">
        <f>+VLOOKUP(E60, TC!A:D, 2, FALSE())</f>
        <v>4355.51</v>
      </c>
      <c r="T60" t="str">
        <f t="shared" si="4"/>
        <v>EUR</v>
      </c>
    </row>
    <row r="61" spans="1:20" ht="18.75" hidden="1" customHeight="1" x14ac:dyDescent="0.25">
      <c r="A61" t="s">
        <v>1912</v>
      </c>
      <c r="B61" t="s">
        <v>5</v>
      </c>
      <c r="C61" t="s">
        <v>1913</v>
      </c>
      <c r="D61" s="24">
        <v>10688</v>
      </c>
      <c r="E61" t="s">
        <v>1600</v>
      </c>
      <c r="F61" t="s">
        <v>99</v>
      </c>
      <c r="G61" t="s">
        <v>1914</v>
      </c>
      <c r="I61" t="s">
        <v>1921</v>
      </c>
      <c r="J61" t="s">
        <v>1915</v>
      </c>
      <c r="K61" t="s">
        <v>1922</v>
      </c>
      <c r="L61" s="24">
        <v>301900</v>
      </c>
      <c r="M61" s="25">
        <f>+VLOOKUP(E61, TC!A:D, 4, FALSE())</f>
        <v>1.0372499982780432</v>
      </c>
      <c r="N61" s="24">
        <f t="shared" si="0"/>
        <v>301900</v>
      </c>
      <c r="O61" t="str">
        <f t="shared" si="1"/>
        <v>FACTURA</v>
      </c>
      <c r="P61" t="str">
        <f t="shared" si="2"/>
        <v>2025</v>
      </c>
      <c r="Q61" t="str">
        <f t="shared" si="3"/>
        <v>01</v>
      </c>
      <c r="R61" t="str">
        <f>+IFERROR(VLOOKUP(I61, Listado!A:B, 2, FALSE()), "COMERCIALIZADORA INTERNACIONAL CARIBBEAN EXOTICS S A")</f>
        <v>COMERCIALIZADORA INTERNACIONAL CARIBBEAN EXOTICS S A</v>
      </c>
      <c r="S61" s="25">
        <f>+VLOOKUP(E61, TC!A:D, 2, FALSE())</f>
        <v>4355.51</v>
      </c>
      <c r="T61" t="str">
        <f t="shared" si="4"/>
        <v>COP</v>
      </c>
    </row>
    <row r="62" spans="1:20" ht="18.75" hidden="1" customHeight="1" x14ac:dyDescent="0.25">
      <c r="A62" t="s">
        <v>1912</v>
      </c>
      <c r="B62" t="s">
        <v>5</v>
      </c>
      <c r="C62" t="s">
        <v>1913</v>
      </c>
      <c r="D62" s="24">
        <v>10689</v>
      </c>
      <c r="E62" t="s">
        <v>1600</v>
      </c>
      <c r="F62" t="s">
        <v>1924</v>
      </c>
      <c r="G62" t="s">
        <v>1914</v>
      </c>
      <c r="H62" t="s">
        <v>1972</v>
      </c>
      <c r="I62" t="s">
        <v>1875</v>
      </c>
      <c r="J62" t="s">
        <v>1919</v>
      </c>
      <c r="K62" t="s">
        <v>11</v>
      </c>
      <c r="L62" s="24">
        <v>424.66</v>
      </c>
      <c r="M62" s="25">
        <f>+VLOOKUP(E62, TC!A:D, 4, FALSE())</f>
        <v>1.0372499982780432</v>
      </c>
      <c r="N62" s="24">
        <f t="shared" si="0"/>
        <v>440.47858426875388</v>
      </c>
      <c r="O62" t="str">
        <f t="shared" si="1"/>
        <v>FACTURA</v>
      </c>
      <c r="P62" t="str">
        <f t="shared" si="2"/>
        <v>2025</v>
      </c>
      <c r="Q62" t="str">
        <f t="shared" si="3"/>
        <v>01</v>
      </c>
      <c r="R62" t="str">
        <f>+IFERROR(VLOOKUP(I62, Listado!A:B, 2, FALSE()), "COMERCIALIZADORA INTERNACIONAL CARIBBEAN EXOTICS S A")</f>
        <v>PIEDRAHITA PEREZ MARIANA</v>
      </c>
      <c r="S62" s="25">
        <f>+VLOOKUP(E62, TC!A:D, 2, FALSE())</f>
        <v>4355.51</v>
      </c>
      <c r="T62" t="str">
        <f t="shared" si="4"/>
        <v>EUR</v>
      </c>
    </row>
    <row r="63" spans="1:20" ht="18.75" hidden="1" customHeight="1" x14ac:dyDescent="0.25">
      <c r="A63" t="s">
        <v>1912</v>
      </c>
      <c r="B63" t="s">
        <v>5</v>
      </c>
      <c r="C63" t="s">
        <v>1913</v>
      </c>
      <c r="D63" s="24">
        <v>10689</v>
      </c>
      <c r="E63" t="s">
        <v>1600</v>
      </c>
      <c r="F63" t="s">
        <v>1924</v>
      </c>
      <c r="G63" t="s">
        <v>1914</v>
      </c>
      <c r="H63" t="s">
        <v>1972</v>
      </c>
      <c r="I63" t="s">
        <v>1875</v>
      </c>
      <c r="J63" t="s">
        <v>1919</v>
      </c>
      <c r="K63" t="s">
        <v>11</v>
      </c>
      <c r="L63" s="24">
        <v>3572.14</v>
      </c>
      <c r="M63" s="25">
        <f>+VLOOKUP(E63, TC!A:D, 4, FALSE())</f>
        <v>1.0372499982780432</v>
      </c>
      <c r="N63" s="24">
        <f t="shared" si="0"/>
        <v>3705.2022088489293</v>
      </c>
      <c r="O63" t="str">
        <f t="shared" si="1"/>
        <v>FACTURA</v>
      </c>
      <c r="P63" t="str">
        <f t="shared" si="2"/>
        <v>2025</v>
      </c>
      <c r="Q63" t="str">
        <f t="shared" si="3"/>
        <v>01</v>
      </c>
      <c r="R63" t="str">
        <f>+IFERROR(VLOOKUP(I63, Listado!A:B, 2, FALSE()), "COMERCIALIZADORA INTERNACIONAL CARIBBEAN EXOTICS S A")</f>
        <v>PIEDRAHITA PEREZ MARIANA</v>
      </c>
      <c r="S63" s="25">
        <f>+VLOOKUP(E63, TC!A:D, 2, FALSE())</f>
        <v>4355.51</v>
      </c>
      <c r="T63" t="str">
        <f t="shared" si="4"/>
        <v>EUR</v>
      </c>
    </row>
    <row r="64" spans="1:20" ht="18.75" hidden="1" customHeight="1" x14ac:dyDescent="0.25">
      <c r="A64" t="s">
        <v>1912</v>
      </c>
      <c r="B64" t="s">
        <v>5</v>
      </c>
      <c r="C64" t="s">
        <v>1913</v>
      </c>
      <c r="D64" s="24">
        <v>10689</v>
      </c>
      <c r="E64" t="s">
        <v>1600</v>
      </c>
      <c r="F64" t="s">
        <v>1924</v>
      </c>
      <c r="G64" t="s">
        <v>1914</v>
      </c>
      <c r="H64" t="s">
        <v>1972</v>
      </c>
      <c r="I64" t="s">
        <v>1875</v>
      </c>
      <c r="J64" t="s">
        <v>1919</v>
      </c>
      <c r="K64" t="s">
        <v>1959</v>
      </c>
      <c r="L64" s="24">
        <v>300</v>
      </c>
      <c r="M64" s="25">
        <f>+VLOOKUP(E64, TC!A:D, 4, FALSE())</f>
        <v>1.0372499982780432</v>
      </c>
      <c r="N64" s="24">
        <f t="shared" si="0"/>
        <v>311.17499948341299</v>
      </c>
      <c r="O64" t="str">
        <f t="shared" si="1"/>
        <v>FACTURA</v>
      </c>
      <c r="P64" t="str">
        <f t="shared" si="2"/>
        <v>2025</v>
      </c>
      <c r="Q64" t="str">
        <f t="shared" si="3"/>
        <v>01</v>
      </c>
      <c r="R64" t="str">
        <f>+IFERROR(VLOOKUP(I64, Listado!A:B, 2, FALSE()), "COMERCIALIZADORA INTERNACIONAL CARIBBEAN EXOTICS S A")</f>
        <v>PIEDRAHITA PEREZ MARIANA</v>
      </c>
      <c r="S64" s="25">
        <f>+VLOOKUP(E64, TC!A:D, 2, FALSE())</f>
        <v>4355.51</v>
      </c>
      <c r="T64" t="str">
        <f t="shared" si="4"/>
        <v>EUR</v>
      </c>
    </row>
    <row r="65" spans="1:20" ht="18.75" hidden="1" customHeight="1" x14ac:dyDescent="0.25">
      <c r="A65" t="s">
        <v>1912</v>
      </c>
      <c r="B65" t="s">
        <v>5</v>
      </c>
      <c r="C65" t="s">
        <v>1913</v>
      </c>
      <c r="D65" s="24">
        <v>10689</v>
      </c>
      <c r="E65" t="s">
        <v>1600</v>
      </c>
      <c r="F65" t="s">
        <v>1924</v>
      </c>
      <c r="G65" t="s">
        <v>1914</v>
      </c>
      <c r="H65" t="s">
        <v>1972</v>
      </c>
      <c r="I65" t="s">
        <v>1875</v>
      </c>
      <c r="J65" t="s">
        <v>1919</v>
      </c>
      <c r="K65" t="s">
        <v>1960</v>
      </c>
      <c r="L65" s="24">
        <v>21.09</v>
      </c>
      <c r="M65" s="25">
        <f>+VLOOKUP(E65, TC!A:D, 4, FALSE())</f>
        <v>1.0372499982780432</v>
      </c>
      <c r="N65" s="24">
        <f t="shared" si="0"/>
        <v>21.875602463683933</v>
      </c>
      <c r="O65" t="str">
        <f t="shared" si="1"/>
        <v>FACTURA</v>
      </c>
      <c r="P65" t="str">
        <f t="shared" si="2"/>
        <v>2025</v>
      </c>
      <c r="Q65" t="str">
        <f t="shared" si="3"/>
        <v>01</v>
      </c>
      <c r="R65" t="str">
        <f>+IFERROR(VLOOKUP(I65, Listado!A:B, 2, FALSE()), "COMERCIALIZADORA INTERNACIONAL CARIBBEAN EXOTICS S A")</f>
        <v>PIEDRAHITA PEREZ MARIANA</v>
      </c>
      <c r="S65" s="25">
        <f>+VLOOKUP(E65, TC!A:D, 2, FALSE())</f>
        <v>4355.51</v>
      </c>
      <c r="T65" t="str">
        <f t="shared" si="4"/>
        <v>EUR</v>
      </c>
    </row>
    <row r="66" spans="1:20" ht="18.75" hidden="1" customHeight="1" x14ac:dyDescent="0.25">
      <c r="A66" t="s">
        <v>1912</v>
      </c>
      <c r="B66" t="s">
        <v>5</v>
      </c>
      <c r="C66" t="s">
        <v>1913</v>
      </c>
      <c r="D66" s="24">
        <v>10690</v>
      </c>
      <c r="E66" t="s">
        <v>1600</v>
      </c>
      <c r="F66" t="s">
        <v>128</v>
      </c>
      <c r="G66" t="s">
        <v>1914</v>
      </c>
      <c r="H66" t="s">
        <v>1973</v>
      </c>
      <c r="I66" t="s">
        <v>1850</v>
      </c>
      <c r="J66" t="s">
        <v>1919</v>
      </c>
      <c r="K66" t="s">
        <v>35</v>
      </c>
      <c r="L66" s="24">
        <v>1339.8</v>
      </c>
      <c r="M66" s="25">
        <f>+VLOOKUP(E66, TC!A:D, 4, FALSE())</f>
        <v>1.0372499982780432</v>
      </c>
      <c r="N66" s="24">
        <f t="shared" ref="N66:N129" si="5">+IF(F66="EUR", (M66*L66), IF(I66="JUAN MATAS SAS", (L66/S66), L66))</f>
        <v>1339.8</v>
      </c>
      <c r="O66" t="str">
        <f t="shared" ref="O66:O129" si="6">+IF(C66="CFE", "FACTURA", IF(ISERROR(SEARCH("ANULA", H66))=FALSE(), "ANULACIÓN FE", IF(ISERROR(SEARCH("CANCELLATION", H66))=FALSE(), "ANULACIÓN FE", "NOTAS")))</f>
        <v>FACTURA</v>
      </c>
      <c r="P66" t="str">
        <f t="shared" ref="P66:P129" si="7">+LEFT(E66, 4)</f>
        <v>2025</v>
      </c>
      <c r="Q66" t="str">
        <f t="shared" ref="Q66:Q129" si="8">+MID(E66, 5, 2)</f>
        <v>01</v>
      </c>
      <c r="R66" t="str">
        <f>+IFERROR(VLOOKUP(I66, Listado!A:B, 2, FALSE()), "COMERCIALIZADORA INTERNACIONAL CARIBBEAN EXOTICS S A")</f>
        <v>PEREZ MEJIA MARIA PAULINA</v>
      </c>
      <c r="S66" s="25">
        <f>+VLOOKUP(E66, TC!A:D, 2, FALSE())</f>
        <v>4355.51</v>
      </c>
      <c r="T66" t="str">
        <f t="shared" ref="T66:T129" si="9">+IF(I66="JUAN MATAS SAS", "USD", F66)</f>
        <v>USD</v>
      </c>
    </row>
    <row r="67" spans="1:20" ht="18.75" hidden="1" customHeight="1" x14ac:dyDescent="0.25">
      <c r="A67" t="s">
        <v>1912</v>
      </c>
      <c r="B67" t="s">
        <v>5</v>
      </c>
      <c r="C67" t="s">
        <v>1913</v>
      </c>
      <c r="D67" s="24">
        <v>10690</v>
      </c>
      <c r="E67" t="s">
        <v>1600</v>
      </c>
      <c r="F67" t="s">
        <v>128</v>
      </c>
      <c r="G67" t="s">
        <v>1914</v>
      </c>
      <c r="H67" t="s">
        <v>1973</v>
      </c>
      <c r="I67" t="s">
        <v>1850</v>
      </c>
      <c r="J67" t="s">
        <v>1919</v>
      </c>
      <c r="K67" t="s">
        <v>35</v>
      </c>
      <c r="L67" s="24">
        <v>1920.6</v>
      </c>
      <c r="M67" s="25">
        <f>+VLOOKUP(E67, TC!A:D, 4, FALSE())</f>
        <v>1.0372499982780432</v>
      </c>
      <c r="N67" s="24">
        <f t="shared" si="5"/>
        <v>1920.6</v>
      </c>
      <c r="O67" t="str">
        <f t="shared" si="6"/>
        <v>FACTURA</v>
      </c>
      <c r="P67" t="str">
        <f t="shared" si="7"/>
        <v>2025</v>
      </c>
      <c r="Q67" t="str">
        <f t="shared" si="8"/>
        <v>01</v>
      </c>
      <c r="R67" t="str">
        <f>+IFERROR(VLOOKUP(I67, Listado!A:B, 2, FALSE()), "COMERCIALIZADORA INTERNACIONAL CARIBBEAN EXOTICS S A")</f>
        <v>PEREZ MEJIA MARIA PAULINA</v>
      </c>
      <c r="S67" s="25">
        <f>+VLOOKUP(E67, TC!A:D, 2, FALSE())</f>
        <v>4355.51</v>
      </c>
      <c r="T67" t="str">
        <f t="shared" si="9"/>
        <v>USD</v>
      </c>
    </row>
    <row r="68" spans="1:20" ht="18.75" hidden="1" customHeight="1" x14ac:dyDescent="0.25">
      <c r="A68" t="s">
        <v>1912</v>
      </c>
      <c r="B68" t="s">
        <v>5</v>
      </c>
      <c r="C68" t="s">
        <v>1913</v>
      </c>
      <c r="D68" s="24">
        <v>10690</v>
      </c>
      <c r="E68" t="s">
        <v>1600</v>
      </c>
      <c r="F68" t="s">
        <v>128</v>
      </c>
      <c r="G68" t="s">
        <v>1914</v>
      </c>
      <c r="H68" t="s">
        <v>1973</v>
      </c>
      <c r="I68" t="s">
        <v>1850</v>
      </c>
      <c r="J68" t="s">
        <v>1919</v>
      </c>
      <c r="K68" t="s">
        <v>35</v>
      </c>
      <c r="L68" s="24">
        <v>198</v>
      </c>
      <c r="M68" s="25">
        <f>+VLOOKUP(E68, TC!A:D, 4, FALSE())</f>
        <v>1.0372499982780432</v>
      </c>
      <c r="N68" s="24">
        <f t="shared" si="5"/>
        <v>198</v>
      </c>
      <c r="O68" t="str">
        <f t="shared" si="6"/>
        <v>FACTURA</v>
      </c>
      <c r="P68" t="str">
        <f t="shared" si="7"/>
        <v>2025</v>
      </c>
      <c r="Q68" t="str">
        <f t="shared" si="8"/>
        <v>01</v>
      </c>
      <c r="R68" t="str">
        <f>+IFERROR(VLOOKUP(I68, Listado!A:B, 2, FALSE()), "COMERCIALIZADORA INTERNACIONAL CARIBBEAN EXOTICS S A")</f>
        <v>PEREZ MEJIA MARIA PAULINA</v>
      </c>
      <c r="S68" s="25">
        <f>+VLOOKUP(E68, TC!A:D, 2, FALSE())</f>
        <v>4355.51</v>
      </c>
      <c r="T68" t="str">
        <f t="shared" si="9"/>
        <v>USD</v>
      </c>
    </row>
    <row r="69" spans="1:20" ht="18.75" hidden="1" customHeight="1" x14ac:dyDescent="0.25">
      <c r="A69" t="s">
        <v>1912</v>
      </c>
      <c r="B69" t="s">
        <v>5</v>
      </c>
      <c r="C69" t="s">
        <v>1913</v>
      </c>
      <c r="D69" s="24">
        <v>10690</v>
      </c>
      <c r="E69" t="s">
        <v>1600</v>
      </c>
      <c r="F69" t="s">
        <v>128</v>
      </c>
      <c r="G69" t="s">
        <v>1914</v>
      </c>
      <c r="H69" t="s">
        <v>1973</v>
      </c>
      <c r="I69" t="s">
        <v>1850</v>
      </c>
      <c r="J69" t="s">
        <v>1919</v>
      </c>
      <c r="K69" t="s">
        <v>35</v>
      </c>
      <c r="L69" s="24">
        <v>237.6</v>
      </c>
      <c r="M69" s="25">
        <f>+VLOOKUP(E69, TC!A:D, 4, FALSE())</f>
        <v>1.0372499982780432</v>
      </c>
      <c r="N69" s="24">
        <f t="shared" si="5"/>
        <v>237.6</v>
      </c>
      <c r="O69" t="str">
        <f t="shared" si="6"/>
        <v>FACTURA</v>
      </c>
      <c r="P69" t="str">
        <f t="shared" si="7"/>
        <v>2025</v>
      </c>
      <c r="Q69" t="str">
        <f t="shared" si="8"/>
        <v>01</v>
      </c>
      <c r="R69" t="str">
        <f>+IFERROR(VLOOKUP(I69, Listado!A:B, 2, FALSE()), "COMERCIALIZADORA INTERNACIONAL CARIBBEAN EXOTICS S A")</f>
        <v>PEREZ MEJIA MARIA PAULINA</v>
      </c>
      <c r="S69" s="25">
        <f>+VLOOKUP(E69, TC!A:D, 2, FALSE())</f>
        <v>4355.51</v>
      </c>
      <c r="T69" t="str">
        <f t="shared" si="9"/>
        <v>USD</v>
      </c>
    </row>
    <row r="70" spans="1:20" ht="18.75" hidden="1" customHeight="1" x14ac:dyDescent="0.25">
      <c r="A70" t="s">
        <v>1912</v>
      </c>
      <c r="B70" t="s">
        <v>5</v>
      </c>
      <c r="C70" t="s">
        <v>1913</v>
      </c>
      <c r="D70" s="24">
        <v>10691</v>
      </c>
      <c r="E70" t="s">
        <v>1600</v>
      </c>
      <c r="F70" t="s">
        <v>128</v>
      </c>
      <c r="G70" t="s">
        <v>1914</v>
      </c>
      <c r="H70" t="s">
        <v>1974</v>
      </c>
      <c r="I70" t="s">
        <v>1850</v>
      </c>
      <c r="J70" t="s">
        <v>1919</v>
      </c>
      <c r="K70" t="s">
        <v>1975</v>
      </c>
      <c r="L70" s="24">
        <v>661.5</v>
      </c>
      <c r="M70" s="25">
        <f>+VLOOKUP(E70, TC!A:D, 4, FALSE())</f>
        <v>1.0372499982780432</v>
      </c>
      <c r="N70" s="24">
        <f t="shared" si="5"/>
        <v>661.5</v>
      </c>
      <c r="O70" t="str">
        <f t="shared" si="6"/>
        <v>FACTURA</v>
      </c>
      <c r="P70" t="str">
        <f t="shared" si="7"/>
        <v>2025</v>
      </c>
      <c r="Q70" t="str">
        <f t="shared" si="8"/>
        <v>01</v>
      </c>
      <c r="R70" t="str">
        <f>+IFERROR(VLOOKUP(I70, Listado!A:B, 2, FALSE()), "COMERCIALIZADORA INTERNACIONAL CARIBBEAN EXOTICS S A")</f>
        <v>PEREZ MEJIA MARIA PAULINA</v>
      </c>
      <c r="S70" s="25">
        <f>+VLOOKUP(E70, TC!A:D, 2, FALSE())</f>
        <v>4355.51</v>
      </c>
      <c r="T70" t="str">
        <f t="shared" si="9"/>
        <v>USD</v>
      </c>
    </row>
    <row r="71" spans="1:20" ht="18.75" hidden="1" customHeight="1" x14ac:dyDescent="0.25">
      <c r="A71" t="s">
        <v>1912</v>
      </c>
      <c r="B71" t="s">
        <v>5</v>
      </c>
      <c r="C71" t="s">
        <v>1913</v>
      </c>
      <c r="D71" s="24">
        <v>10691</v>
      </c>
      <c r="E71" t="s">
        <v>1600</v>
      </c>
      <c r="F71" t="s">
        <v>128</v>
      </c>
      <c r="G71" t="s">
        <v>1914</v>
      </c>
      <c r="H71" t="s">
        <v>1974</v>
      </c>
      <c r="I71" t="s">
        <v>1850</v>
      </c>
      <c r="J71" t="s">
        <v>1919</v>
      </c>
      <c r="K71" t="s">
        <v>1975</v>
      </c>
      <c r="L71" s="24">
        <v>1911</v>
      </c>
      <c r="M71" s="25">
        <f>+VLOOKUP(E71, TC!A:D, 4, FALSE())</f>
        <v>1.0372499982780432</v>
      </c>
      <c r="N71" s="24">
        <f t="shared" si="5"/>
        <v>1911</v>
      </c>
      <c r="O71" t="str">
        <f t="shared" si="6"/>
        <v>FACTURA</v>
      </c>
      <c r="P71" t="str">
        <f t="shared" si="7"/>
        <v>2025</v>
      </c>
      <c r="Q71" t="str">
        <f t="shared" si="8"/>
        <v>01</v>
      </c>
      <c r="R71" t="str">
        <f>+IFERROR(VLOOKUP(I71, Listado!A:B, 2, FALSE()), "COMERCIALIZADORA INTERNACIONAL CARIBBEAN EXOTICS S A")</f>
        <v>PEREZ MEJIA MARIA PAULINA</v>
      </c>
      <c r="S71" s="25">
        <f>+VLOOKUP(E71, TC!A:D, 2, FALSE())</f>
        <v>4355.51</v>
      </c>
      <c r="T71" t="str">
        <f t="shared" si="9"/>
        <v>USD</v>
      </c>
    </row>
    <row r="72" spans="1:20" ht="18.75" hidden="1" customHeight="1" x14ac:dyDescent="0.25">
      <c r="A72" t="s">
        <v>1912</v>
      </c>
      <c r="B72" t="s">
        <v>5</v>
      </c>
      <c r="C72" t="s">
        <v>1913</v>
      </c>
      <c r="D72" s="24">
        <v>10691</v>
      </c>
      <c r="E72" t="s">
        <v>1600</v>
      </c>
      <c r="F72" t="s">
        <v>128</v>
      </c>
      <c r="G72" t="s">
        <v>1914</v>
      </c>
      <c r="H72" t="s">
        <v>1974</v>
      </c>
      <c r="I72" t="s">
        <v>1850</v>
      </c>
      <c r="J72" t="s">
        <v>1919</v>
      </c>
      <c r="K72" t="s">
        <v>1975</v>
      </c>
      <c r="L72" s="24">
        <v>514.5</v>
      </c>
      <c r="M72" s="25">
        <f>+VLOOKUP(E72, TC!A:D, 4, FALSE())</f>
        <v>1.0372499982780432</v>
      </c>
      <c r="N72" s="24">
        <f t="shared" si="5"/>
        <v>514.5</v>
      </c>
      <c r="O72" t="str">
        <f t="shared" si="6"/>
        <v>FACTURA</v>
      </c>
      <c r="P72" t="str">
        <f t="shared" si="7"/>
        <v>2025</v>
      </c>
      <c r="Q72" t="str">
        <f t="shared" si="8"/>
        <v>01</v>
      </c>
      <c r="R72" t="str">
        <f>+IFERROR(VLOOKUP(I72, Listado!A:B, 2, FALSE()), "COMERCIALIZADORA INTERNACIONAL CARIBBEAN EXOTICS S A")</f>
        <v>PEREZ MEJIA MARIA PAULINA</v>
      </c>
      <c r="S72" s="25">
        <f>+VLOOKUP(E72, TC!A:D, 2, FALSE())</f>
        <v>4355.51</v>
      </c>
      <c r="T72" t="str">
        <f t="shared" si="9"/>
        <v>USD</v>
      </c>
    </row>
    <row r="73" spans="1:20" ht="18.75" hidden="1" customHeight="1" x14ac:dyDescent="0.25">
      <c r="A73" t="s">
        <v>1912</v>
      </c>
      <c r="B73" t="s">
        <v>5</v>
      </c>
      <c r="C73" t="s">
        <v>1913</v>
      </c>
      <c r="D73" s="24">
        <v>10691</v>
      </c>
      <c r="E73" t="s">
        <v>1600</v>
      </c>
      <c r="F73" t="s">
        <v>128</v>
      </c>
      <c r="G73" t="s">
        <v>1914</v>
      </c>
      <c r="H73" t="s">
        <v>1974</v>
      </c>
      <c r="I73" t="s">
        <v>1850</v>
      </c>
      <c r="J73" t="s">
        <v>1919</v>
      </c>
      <c r="K73" t="s">
        <v>1975</v>
      </c>
      <c r="L73" s="24">
        <v>682.5</v>
      </c>
      <c r="M73" s="25">
        <f>+VLOOKUP(E73, TC!A:D, 4, FALSE())</f>
        <v>1.0372499982780432</v>
      </c>
      <c r="N73" s="24">
        <f t="shared" si="5"/>
        <v>682.5</v>
      </c>
      <c r="O73" t="str">
        <f t="shared" si="6"/>
        <v>FACTURA</v>
      </c>
      <c r="P73" t="str">
        <f t="shared" si="7"/>
        <v>2025</v>
      </c>
      <c r="Q73" t="str">
        <f t="shared" si="8"/>
        <v>01</v>
      </c>
      <c r="R73" t="str">
        <f>+IFERROR(VLOOKUP(I73, Listado!A:B, 2, FALSE()), "COMERCIALIZADORA INTERNACIONAL CARIBBEAN EXOTICS S A")</f>
        <v>PEREZ MEJIA MARIA PAULINA</v>
      </c>
      <c r="S73" s="25">
        <f>+VLOOKUP(E73, TC!A:D, 2, FALSE())</f>
        <v>4355.51</v>
      </c>
      <c r="T73" t="str">
        <f t="shared" si="9"/>
        <v>USD</v>
      </c>
    </row>
    <row r="74" spans="1:20" ht="18.75" hidden="1" customHeight="1" x14ac:dyDescent="0.25">
      <c r="A74" t="s">
        <v>1912</v>
      </c>
      <c r="B74" t="s">
        <v>5</v>
      </c>
      <c r="C74" t="s">
        <v>1913</v>
      </c>
      <c r="D74" s="24">
        <v>10691</v>
      </c>
      <c r="E74" t="s">
        <v>1600</v>
      </c>
      <c r="F74" t="s">
        <v>128</v>
      </c>
      <c r="G74" t="s">
        <v>1914</v>
      </c>
      <c r="H74" t="s">
        <v>1974</v>
      </c>
      <c r="I74" t="s">
        <v>1850</v>
      </c>
      <c r="J74" t="s">
        <v>1919</v>
      </c>
      <c r="K74" t="s">
        <v>1975</v>
      </c>
      <c r="L74" s="24">
        <v>2866.5</v>
      </c>
      <c r="M74" s="25">
        <f>+VLOOKUP(E74, TC!A:D, 4, FALSE())</f>
        <v>1.0372499982780432</v>
      </c>
      <c r="N74" s="24">
        <f t="shared" si="5"/>
        <v>2866.5</v>
      </c>
      <c r="O74" t="str">
        <f t="shared" si="6"/>
        <v>FACTURA</v>
      </c>
      <c r="P74" t="str">
        <f t="shared" si="7"/>
        <v>2025</v>
      </c>
      <c r="Q74" t="str">
        <f t="shared" si="8"/>
        <v>01</v>
      </c>
      <c r="R74" t="str">
        <f>+IFERROR(VLOOKUP(I74, Listado!A:B, 2, FALSE()), "COMERCIALIZADORA INTERNACIONAL CARIBBEAN EXOTICS S A")</f>
        <v>PEREZ MEJIA MARIA PAULINA</v>
      </c>
      <c r="S74" s="25">
        <f>+VLOOKUP(E74, TC!A:D, 2, FALSE())</f>
        <v>4355.51</v>
      </c>
      <c r="T74" t="str">
        <f t="shared" si="9"/>
        <v>USD</v>
      </c>
    </row>
    <row r="75" spans="1:20" ht="18.75" hidden="1" customHeight="1" x14ac:dyDescent="0.25">
      <c r="A75" t="s">
        <v>1912</v>
      </c>
      <c r="B75" t="s">
        <v>5</v>
      </c>
      <c r="C75" t="s">
        <v>1913</v>
      </c>
      <c r="D75" s="24">
        <v>10691</v>
      </c>
      <c r="E75" t="s">
        <v>1600</v>
      </c>
      <c r="F75" t="s">
        <v>128</v>
      </c>
      <c r="G75" t="s">
        <v>1914</v>
      </c>
      <c r="H75" t="s">
        <v>1974</v>
      </c>
      <c r="I75" t="s">
        <v>1850</v>
      </c>
      <c r="J75" t="s">
        <v>1919</v>
      </c>
      <c r="K75" t="s">
        <v>1975</v>
      </c>
      <c r="L75" s="24">
        <v>84</v>
      </c>
      <c r="M75" s="25">
        <f>+VLOOKUP(E75, TC!A:D, 4, FALSE())</f>
        <v>1.0372499982780432</v>
      </c>
      <c r="N75" s="24">
        <f t="shared" si="5"/>
        <v>84</v>
      </c>
      <c r="O75" t="str">
        <f t="shared" si="6"/>
        <v>FACTURA</v>
      </c>
      <c r="P75" t="str">
        <f t="shared" si="7"/>
        <v>2025</v>
      </c>
      <c r="Q75" t="str">
        <f t="shared" si="8"/>
        <v>01</v>
      </c>
      <c r="R75" t="str">
        <f>+IFERROR(VLOOKUP(I75, Listado!A:B, 2, FALSE()), "COMERCIALIZADORA INTERNACIONAL CARIBBEAN EXOTICS S A")</f>
        <v>PEREZ MEJIA MARIA PAULINA</v>
      </c>
      <c r="S75" s="25">
        <f>+VLOOKUP(E75, TC!A:D, 2, FALSE())</f>
        <v>4355.51</v>
      </c>
      <c r="T75" t="str">
        <f t="shared" si="9"/>
        <v>USD</v>
      </c>
    </row>
    <row r="76" spans="1:20" ht="18.75" hidden="1" customHeight="1" x14ac:dyDescent="0.25">
      <c r="A76" t="s">
        <v>1912</v>
      </c>
      <c r="B76" t="s">
        <v>5</v>
      </c>
      <c r="C76" t="s">
        <v>1913</v>
      </c>
      <c r="D76" s="24">
        <v>10691</v>
      </c>
      <c r="E76" t="s">
        <v>1600</v>
      </c>
      <c r="F76" t="s">
        <v>128</v>
      </c>
      <c r="G76" t="s">
        <v>1914</v>
      </c>
      <c r="H76" t="s">
        <v>1974</v>
      </c>
      <c r="I76" t="s">
        <v>1850</v>
      </c>
      <c r="J76" t="s">
        <v>1919</v>
      </c>
      <c r="K76" t="s">
        <v>1976</v>
      </c>
      <c r="L76" s="24">
        <v>504</v>
      </c>
      <c r="M76" s="25">
        <f>+VLOOKUP(E76, TC!A:D, 4, FALSE())</f>
        <v>1.0372499982780432</v>
      </c>
      <c r="N76" s="24">
        <f t="shared" si="5"/>
        <v>504</v>
      </c>
      <c r="O76" t="str">
        <f t="shared" si="6"/>
        <v>FACTURA</v>
      </c>
      <c r="P76" t="str">
        <f t="shared" si="7"/>
        <v>2025</v>
      </c>
      <c r="Q76" t="str">
        <f t="shared" si="8"/>
        <v>01</v>
      </c>
      <c r="R76" t="str">
        <f>+IFERROR(VLOOKUP(I76, Listado!A:B, 2, FALSE()), "COMERCIALIZADORA INTERNACIONAL CARIBBEAN EXOTICS S A")</f>
        <v>PEREZ MEJIA MARIA PAULINA</v>
      </c>
      <c r="S76" s="25">
        <f>+VLOOKUP(E76, TC!A:D, 2, FALSE())</f>
        <v>4355.51</v>
      </c>
      <c r="T76" t="str">
        <f t="shared" si="9"/>
        <v>USD</v>
      </c>
    </row>
    <row r="77" spans="1:20" ht="18.75" hidden="1" customHeight="1" x14ac:dyDescent="0.25">
      <c r="A77" t="s">
        <v>1912</v>
      </c>
      <c r="B77" t="s">
        <v>5</v>
      </c>
      <c r="C77" t="s">
        <v>1913</v>
      </c>
      <c r="D77" s="24">
        <v>10691</v>
      </c>
      <c r="E77" t="s">
        <v>1600</v>
      </c>
      <c r="F77" t="s">
        <v>128</v>
      </c>
      <c r="G77" t="s">
        <v>1914</v>
      </c>
      <c r="H77" t="s">
        <v>1974</v>
      </c>
      <c r="I77" t="s">
        <v>1850</v>
      </c>
      <c r="J77" t="s">
        <v>1919</v>
      </c>
      <c r="K77" t="s">
        <v>1976</v>
      </c>
      <c r="L77" s="24">
        <v>598.5</v>
      </c>
      <c r="M77" s="25">
        <f>+VLOOKUP(E77, TC!A:D, 4, FALSE())</f>
        <v>1.0372499982780432</v>
      </c>
      <c r="N77" s="24">
        <f t="shared" si="5"/>
        <v>598.5</v>
      </c>
      <c r="O77" t="str">
        <f t="shared" si="6"/>
        <v>FACTURA</v>
      </c>
      <c r="P77" t="str">
        <f t="shared" si="7"/>
        <v>2025</v>
      </c>
      <c r="Q77" t="str">
        <f t="shared" si="8"/>
        <v>01</v>
      </c>
      <c r="R77" t="str">
        <f>+IFERROR(VLOOKUP(I77, Listado!A:B, 2, FALSE()), "COMERCIALIZADORA INTERNACIONAL CARIBBEAN EXOTICS S A")</f>
        <v>PEREZ MEJIA MARIA PAULINA</v>
      </c>
      <c r="S77" s="25">
        <f>+VLOOKUP(E77, TC!A:D, 2, FALSE())</f>
        <v>4355.51</v>
      </c>
      <c r="T77" t="str">
        <f t="shared" si="9"/>
        <v>USD</v>
      </c>
    </row>
    <row r="78" spans="1:20" ht="18.75" hidden="1" customHeight="1" x14ac:dyDescent="0.25">
      <c r="A78" t="s">
        <v>1912</v>
      </c>
      <c r="B78" t="s">
        <v>5</v>
      </c>
      <c r="C78" t="s">
        <v>1913</v>
      </c>
      <c r="D78" s="24">
        <v>10691</v>
      </c>
      <c r="E78" t="s">
        <v>1600</v>
      </c>
      <c r="F78" t="s">
        <v>128</v>
      </c>
      <c r="G78" t="s">
        <v>1914</v>
      </c>
      <c r="H78" t="s">
        <v>1974</v>
      </c>
      <c r="I78" t="s">
        <v>1850</v>
      </c>
      <c r="J78" t="s">
        <v>1919</v>
      </c>
      <c r="K78" t="s">
        <v>1976</v>
      </c>
      <c r="L78" s="24">
        <v>2761.5</v>
      </c>
      <c r="M78" s="25">
        <f>+VLOOKUP(E78, TC!A:D, 4, FALSE())</f>
        <v>1.0372499982780432</v>
      </c>
      <c r="N78" s="24">
        <f t="shared" si="5"/>
        <v>2761.5</v>
      </c>
      <c r="O78" t="str">
        <f t="shared" si="6"/>
        <v>FACTURA</v>
      </c>
      <c r="P78" t="str">
        <f t="shared" si="7"/>
        <v>2025</v>
      </c>
      <c r="Q78" t="str">
        <f t="shared" si="8"/>
        <v>01</v>
      </c>
      <c r="R78" t="str">
        <f>+IFERROR(VLOOKUP(I78, Listado!A:B, 2, FALSE()), "COMERCIALIZADORA INTERNACIONAL CARIBBEAN EXOTICS S A")</f>
        <v>PEREZ MEJIA MARIA PAULINA</v>
      </c>
      <c r="S78" s="25">
        <f>+VLOOKUP(E78, TC!A:D, 2, FALSE())</f>
        <v>4355.51</v>
      </c>
      <c r="T78" t="str">
        <f t="shared" si="9"/>
        <v>USD</v>
      </c>
    </row>
    <row r="79" spans="1:20" ht="18.75" hidden="1" customHeight="1" x14ac:dyDescent="0.25">
      <c r="A79" t="s">
        <v>1912</v>
      </c>
      <c r="B79" t="s">
        <v>5</v>
      </c>
      <c r="C79" t="s">
        <v>1913</v>
      </c>
      <c r="D79" s="24">
        <v>10692</v>
      </c>
      <c r="E79" t="s">
        <v>1601</v>
      </c>
      <c r="F79" t="s">
        <v>128</v>
      </c>
      <c r="G79" t="s">
        <v>1914</v>
      </c>
      <c r="H79" t="s">
        <v>1977</v>
      </c>
      <c r="I79" t="s">
        <v>1848</v>
      </c>
      <c r="J79" t="s">
        <v>1917</v>
      </c>
      <c r="K79" t="s">
        <v>40</v>
      </c>
      <c r="L79" s="24">
        <v>3696</v>
      </c>
      <c r="M79" s="25">
        <f>+VLOOKUP(E79, TC!A:D, 4, FALSE())</f>
        <v>1.0300499987333929</v>
      </c>
      <c r="N79" s="24">
        <f t="shared" si="5"/>
        <v>3696</v>
      </c>
      <c r="O79" t="str">
        <f t="shared" si="6"/>
        <v>FACTURA</v>
      </c>
      <c r="P79" t="str">
        <f t="shared" si="7"/>
        <v>2025</v>
      </c>
      <c r="Q79" t="str">
        <f t="shared" si="8"/>
        <v>01</v>
      </c>
      <c r="R79" t="str">
        <f>+IFERROR(VLOOKUP(I79, Listado!A:B, 2, FALSE()), "COMERCIALIZADORA INTERNACIONAL CARIBBEAN EXOTICS S A")</f>
        <v>PEREZ MEJIA MARIA PAULINA</v>
      </c>
      <c r="S79" s="25">
        <f>+VLOOKUP(E79, TC!A:D, 2, FALSE())</f>
        <v>4342.3100000000004</v>
      </c>
      <c r="T79" t="str">
        <f t="shared" si="9"/>
        <v>USD</v>
      </c>
    </row>
    <row r="80" spans="1:20" ht="18.75" hidden="1" customHeight="1" x14ac:dyDescent="0.25">
      <c r="A80" t="s">
        <v>1912</v>
      </c>
      <c r="B80" t="s">
        <v>5</v>
      </c>
      <c r="C80" t="s">
        <v>1913</v>
      </c>
      <c r="D80" s="24">
        <v>10692</v>
      </c>
      <c r="E80" t="s">
        <v>1601</v>
      </c>
      <c r="F80" t="s">
        <v>128</v>
      </c>
      <c r="G80" t="s">
        <v>1914</v>
      </c>
      <c r="H80" t="s">
        <v>1977</v>
      </c>
      <c r="I80" t="s">
        <v>1848</v>
      </c>
      <c r="J80" t="s">
        <v>1917</v>
      </c>
      <c r="K80" t="s">
        <v>23</v>
      </c>
      <c r="L80" s="24">
        <v>1600</v>
      </c>
      <c r="M80" s="25">
        <f>+VLOOKUP(E80, TC!A:D, 4, FALSE())</f>
        <v>1.0300499987333929</v>
      </c>
      <c r="N80" s="24">
        <f t="shared" si="5"/>
        <v>1600</v>
      </c>
      <c r="O80" t="str">
        <f t="shared" si="6"/>
        <v>FACTURA</v>
      </c>
      <c r="P80" t="str">
        <f t="shared" si="7"/>
        <v>2025</v>
      </c>
      <c r="Q80" t="str">
        <f t="shared" si="8"/>
        <v>01</v>
      </c>
      <c r="R80" t="str">
        <f>+IFERROR(VLOOKUP(I80, Listado!A:B, 2, FALSE()), "COMERCIALIZADORA INTERNACIONAL CARIBBEAN EXOTICS S A")</f>
        <v>PEREZ MEJIA MARIA PAULINA</v>
      </c>
      <c r="S80" s="25">
        <f>+VLOOKUP(E80, TC!A:D, 2, FALSE())</f>
        <v>4342.3100000000004</v>
      </c>
      <c r="T80" t="str">
        <f t="shared" si="9"/>
        <v>USD</v>
      </c>
    </row>
    <row r="81" spans="1:20" ht="18.75" hidden="1" customHeight="1" x14ac:dyDescent="0.25">
      <c r="A81" t="s">
        <v>1912</v>
      </c>
      <c r="B81" t="s">
        <v>5</v>
      </c>
      <c r="C81" t="s">
        <v>1913</v>
      </c>
      <c r="D81" s="24">
        <v>10692</v>
      </c>
      <c r="E81" t="s">
        <v>1601</v>
      </c>
      <c r="F81" t="s">
        <v>128</v>
      </c>
      <c r="G81" t="s">
        <v>1914</v>
      </c>
      <c r="H81" t="s">
        <v>1977</v>
      </c>
      <c r="I81" t="s">
        <v>1848</v>
      </c>
      <c r="J81" t="s">
        <v>1917</v>
      </c>
      <c r="K81" t="s">
        <v>39</v>
      </c>
      <c r="L81" s="24">
        <v>923</v>
      </c>
      <c r="M81" s="25">
        <f>+VLOOKUP(E81, TC!A:D, 4, FALSE())</f>
        <v>1.0300499987333929</v>
      </c>
      <c r="N81" s="24">
        <f t="shared" si="5"/>
        <v>923</v>
      </c>
      <c r="O81" t="str">
        <f t="shared" si="6"/>
        <v>FACTURA</v>
      </c>
      <c r="P81" t="str">
        <f t="shared" si="7"/>
        <v>2025</v>
      </c>
      <c r="Q81" t="str">
        <f t="shared" si="8"/>
        <v>01</v>
      </c>
      <c r="R81" t="str">
        <f>+IFERROR(VLOOKUP(I81, Listado!A:B, 2, FALSE()), "COMERCIALIZADORA INTERNACIONAL CARIBBEAN EXOTICS S A")</f>
        <v>PEREZ MEJIA MARIA PAULINA</v>
      </c>
      <c r="S81" s="25">
        <f>+VLOOKUP(E81, TC!A:D, 2, FALSE())</f>
        <v>4342.3100000000004</v>
      </c>
      <c r="T81" t="str">
        <f t="shared" si="9"/>
        <v>USD</v>
      </c>
    </row>
    <row r="82" spans="1:20" ht="18.75" hidden="1" customHeight="1" x14ac:dyDescent="0.25">
      <c r="A82" t="s">
        <v>1912</v>
      </c>
      <c r="B82" t="s">
        <v>5</v>
      </c>
      <c r="C82" t="s">
        <v>1913</v>
      </c>
      <c r="D82" s="24">
        <v>10692</v>
      </c>
      <c r="E82" t="s">
        <v>1601</v>
      </c>
      <c r="F82" t="s">
        <v>128</v>
      </c>
      <c r="G82" t="s">
        <v>1914</v>
      </c>
      <c r="H82" t="s">
        <v>1977</v>
      </c>
      <c r="I82" t="s">
        <v>1848</v>
      </c>
      <c r="J82" t="s">
        <v>1917</v>
      </c>
      <c r="K82" t="s">
        <v>38</v>
      </c>
      <c r="L82" s="24">
        <v>9520</v>
      </c>
      <c r="M82" s="25">
        <f>+VLOOKUP(E82, TC!A:D, 4, FALSE())</f>
        <v>1.0300499987333929</v>
      </c>
      <c r="N82" s="24">
        <f t="shared" si="5"/>
        <v>9520</v>
      </c>
      <c r="O82" t="str">
        <f t="shared" si="6"/>
        <v>FACTURA</v>
      </c>
      <c r="P82" t="str">
        <f t="shared" si="7"/>
        <v>2025</v>
      </c>
      <c r="Q82" t="str">
        <f t="shared" si="8"/>
        <v>01</v>
      </c>
      <c r="R82" t="str">
        <f>+IFERROR(VLOOKUP(I82, Listado!A:B, 2, FALSE()), "COMERCIALIZADORA INTERNACIONAL CARIBBEAN EXOTICS S A")</f>
        <v>PEREZ MEJIA MARIA PAULINA</v>
      </c>
      <c r="S82" s="25">
        <f>+VLOOKUP(E82, TC!A:D, 2, FALSE())</f>
        <v>4342.3100000000004</v>
      </c>
      <c r="T82" t="str">
        <f t="shared" si="9"/>
        <v>USD</v>
      </c>
    </row>
    <row r="83" spans="1:20" ht="18.75" hidden="1" customHeight="1" x14ac:dyDescent="0.25">
      <c r="A83" t="s">
        <v>1912</v>
      </c>
      <c r="B83" t="s">
        <v>5</v>
      </c>
      <c r="C83" t="s">
        <v>1913</v>
      </c>
      <c r="D83" s="24">
        <v>10692</v>
      </c>
      <c r="E83" t="s">
        <v>1601</v>
      </c>
      <c r="F83" t="s">
        <v>128</v>
      </c>
      <c r="G83" t="s">
        <v>1914</v>
      </c>
      <c r="H83" t="s">
        <v>1977</v>
      </c>
      <c r="I83" t="s">
        <v>1848</v>
      </c>
      <c r="J83" t="s">
        <v>1917</v>
      </c>
      <c r="K83" t="s">
        <v>27</v>
      </c>
      <c r="L83" s="24">
        <v>1668</v>
      </c>
      <c r="M83" s="25">
        <f>+VLOOKUP(E83, TC!A:D, 4, FALSE())</f>
        <v>1.0300499987333929</v>
      </c>
      <c r="N83" s="24">
        <f t="shared" si="5"/>
        <v>1668</v>
      </c>
      <c r="O83" t="str">
        <f t="shared" si="6"/>
        <v>FACTURA</v>
      </c>
      <c r="P83" t="str">
        <f t="shared" si="7"/>
        <v>2025</v>
      </c>
      <c r="Q83" t="str">
        <f t="shared" si="8"/>
        <v>01</v>
      </c>
      <c r="R83" t="str">
        <f>+IFERROR(VLOOKUP(I83, Listado!A:B, 2, FALSE()), "COMERCIALIZADORA INTERNACIONAL CARIBBEAN EXOTICS S A")</f>
        <v>PEREZ MEJIA MARIA PAULINA</v>
      </c>
      <c r="S83" s="25">
        <f>+VLOOKUP(E83, TC!A:D, 2, FALSE())</f>
        <v>4342.3100000000004</v>
      </c>
      <c r="T83" t="str">
        <f t="shared" si="9"/>
        <v>USD</v>
      </c>
    </row>
    <row r="84" spans="1:20" ht="18.75" hidden="1" customHeight="1" x14ac:dyDescent="0.25">
      <c r="A84" t="s">
        <v>1912</v>
      </c>
      <c r="B84" t="s">
        <v>1923</v>
      </c>
      <c r="C84" t="s">
        <v>1913</v>
      </c>
      <c r="D84" s="24">
        <v>5670</v>
      </c>
      <c r="E84" t="s">
        <v>1601</v>
      </c>
      <c r="F84" t="s">
        <v>99</v>
      </c>
      <c r="G84" t="s">
        <v>1914</v>
      </c>
      <c r="H84" t="s">
        <v>1978</v>
      </c>
      <c r="I84" t="s">
        <v>1979</v>
      </c>
      <c r="J84" t="s">
        <v>1915</v>
      </c>
      <c r="K84" t="s">
        <v>1922</v>
      </c>
      <c r="L84" s="24">
        <v>31500</v>
      </c>
      <c r="M84" s="25">
        <f>+VLOOKUP(E84, TC!A:D, 4, FALSE())</f>
        <v>1.0300499987333929</v>
      </c>
      <c r="N84" s="24">
        <f t="shared" si="5"/>
        <v>31500</v>
      </c>
      <c r="O84" t="str">
        <f t="shared" si="6"/>
        <v>FACTURA</v>
      </c>
      <c r="P84" t="str">
        <f t="shared" si="7"/>
        <v>2025</v>
      </c>
      <c r="Q84" t="str">
        <f t="shared" si="8"/>
        <v>01</v>
      </c>
      <c r="R84" t="str">
        <f>+IFERROR(VLOOKUP(I84, Listado!A:B, 2, FALSE()), "COMERCIALIZADORA INTERNACIONAL CARIBBEAN EXOTICS S A")</f>
        <v>COMERCIALIZADORA INTERNACIONAL CARIBBEAN EXOTICS S A</v>
      </c>
      <c r="S84" s="25">
        <f>+VLOOKUP(E84, TC!A:D, 2, FALSE())</f>
        <v>4342.3100000000004</v>
      </c>
      <c r="T84" t="str">
        <f t="shared" si="9"/>
        <v>COP</v>
      </c>
    </row>
    <row r="85" spans="1:20" ht="18.75" hidden="1" customHeight="1" x14ac:dyDescent="0.25">
      <c r="A85" t="s">
        <v>1912</v>
      </c>
      <c r="B85" t="s">
        <v>1923</v>
      </c>
      <c r="C85" t="s">
        <v>1913</v>
      </c>
      <c r="D85" s="24">
        <v>5670</v>
      </c>
      <c r="E85" t="s">
        <v>1601</v>
      </c>
      <c r="F85" t="s">
        <v>99</v>
      </c>
      <c r="G85" t="s">
        <v>1914</v>
      </c>
      <c r="H85" t="s">
        <v>1978</v>
      </c>
      <c r="I85" t="s">
        <v>1979</v>
      </c>
      <c r="J85" t="s">
        <v>1915</v>
      </c>
      <c r="K85" t="s">
        <v>1922</v>
      </c>
      <c r="L85" s="24">
        <v>2700</v>
      </c>
      <c r="M85" s="25">
        <f>+VLOOKUP(E85, TC!A:D, 4, FALSE())</f>
        <v>1.0300499987333929</v>
      </c>
      <c r="N85" s="24">
        <f t="shared" si="5"/>
        <v>2700</v>
      </c>
      <c r="O85" t="str">
        <f t="shared" si="6"/>
        <v>FACTURA</v>
      </c>
      <c r="P85" t="str">
        <f t="shared" si="7"/>
        <v>2025</v>
      </c>
      <c r="Q85" t="str">
        <f t="shared" si="8"/>
        <v>01</v>
      </c>
      <c r="R85" t="str">
        <f>+IFERROR(VLOOKUP(I85, Listado!A:B, 2, FALSE()), "COMERCIALIZADORA INTERNACIONAL CARIBBEAN EXOTICS S A")</f>
        <v>COMERCIALIZADORA INTERNACIONAL CARIBBEAN EXOTICS S A</v>
      </c>
      <c r="S85" s="25">
        <f>+VLOOKUP(E85, TC!A:D, 2, FALSE())</f>
        <v>4342.3100000000004</v>
      </c>
      <c r="T85" t="str">
        <f t="shared" si="9"/>
        <v>COP</v>
      </c>
    </row>
    <row r="86" spans="1:20" ht="18.75" hidden="1" customHeight="1" x14ac:dyDescent="0.25">
      <c r="A86" t="s">
        <v>1912</v>
      </c>
      <c r="B86" t="s">
        <v>1923</v>
      </c>
      <c r="C86" t="s">
        <v>1913</v>
      </c>
      <c r="D86" s="24">
        <v>5670</v>
      </c>
      <c r="E86" t="s">
        <v>1601</v>
      </c>
      <c r="F86" t="s">
        <v>99</v>
      </c>
      <c r="G86" t="s">
        <v>1914</v>
      </c>
      <c r="H86" t="s">
        <v>1978</v>
      </c>
      <c r="I86" t="s">
        <v>1979</v>
      </c>
      <c r="J86" t="s">
        <v>1915</v>
      </c>
      <c r="K86" t="s">
        <v>1922</v>
      </c>
      <c r="L86" s="24">
        <v>3000</v>
      </c>
      <c r="M86" s="25">
        <f>+VLOOKUP(E86, TC!A:D, 4, FALSE())</f>
        <v>1.0300499987333929</v>
      </c>
      <c r="N86" s="24">
        <f t="shared" si="5"/>
        <v>3000</v>
      </c>
      <c r="O86" t="str">
        <f t="shared" si="6"/>
        <v>FACTURA</v>
      </c>
      <c r="P86" t="str">
        <f t="shared" si="7"/>
        <v>2025</v>
      </c>
      <c r="Q86" t="str">
        <f t="shared" si="8"/>
        <v>01</v>
      </c>
      <c r="R86" t="str">
        <f>+IFERROR(VLOOKUP(I86, Listado!A:B, 2, FALSE()), "COMERCIALIZADORA INTERNACIONAL CARIBBEAN EXOTICS S A")</f>
        <v>COMERCIALIZADORA INTERNACIONAL CARIBBEAN EXOTICS S A</v>
      </c>
      <c r="S86" s="25">
        <f>+VLOOKUP(E86, TC!A:D, 2, FALSE())</f>
        <v>4342.3100000000004</v>
      </c>
      <c r="T86" t="str">
        <f t="shared" si="9"/>
        <v>COP</v>
      </c>
    </row>
    <row r="87" spans="1:20" ht="18.75" hidden="1" customHeight="1" x14ac:dyDescent="0.25">
      <c r="A87" t="s">
        <v>1912</v>
      </c>
      <c r="B87" t="s">
        <v>1923</v>
      </c>
      <c r="C87" t="s">
        <v>1913</v>
      </c>
      <c r="D87" s="24">
        <v>5670</v>
      </c>
      <c r="E87" t="s">
        <v>1601</v>
      </c>
      <c r="F87" t="s">
        <v>99</v>
      </c>
      <c r="G87" t="s">
        <v>1914</v>
      </c>
      <c r="H87" t="s">
        <v>1978</v>
      </c>
      <c r="I87" t="s">
        <v>1979</v>
      </c>
      <c r="J87" t="s">
        <v>1915</v>
      </c>
      <c r="K87" t="s">
        <v>1922</v>
      </c>
      <c r="L87" s="24">
        <v>12180</v>
      </c>
      <c r="M87" s="25">
        <f>+VLOOKUP(E87, TC!A:D, 4, FALSE())</f>
        <v>1.0300499987333929</v>
      </c>
      <c r="N87" s="24">
        <f t="shared" si="5"/>
        <v>12180</v>
      </c>
      <c r="O87" t="str">
        <f t="shared" si="6"/>
        <v>FACTURA</v>
      </c>
      <c r="P87" t="str">
        <f t="shared" si="7"/>
        <v>2025</v>
      </c>
      <c r="Q87" t="str">
        <f t="shared" si="8"/>
        <v>01</v>
      </c>
      <c r="R87" t="str">
        <f>+IFERROR(VLOOKUP(I87, Listado!A:B, 2, FALSE()), "COMERCIALIZADORA INTERNACIONAL CARIBBEAN EXOTICS S A")</f>
        <v>COMERCIALIZADORA INTERNACIONAL CARIBBEAN EXOTICS S A</v>
      </c>
      <c r="S87" s="25">
        <f>+VLOOKUP(E87, TC!A:D, 2, FALSE())</f>
        <v>4342.3100000000004</v>
      </c>
      <c r="T87" t="str">
        <f t="shared" si="9"/>
        <v>COP</v>
      </c>
    </row>
    <row r="88" spans="1:20" ht="18.75" hidden="1" customHeight="1" x14ac:dyDescent="0.25">
      <c r="A88" t="s">
        <v>1912</v>
      </c>
      <c r="B88" t="s">
        <v>1923</v>
      </c>
      <c r="C88" t="s">
        <v>1913</v>
      </c>
      <c r="D88" s="24">
        <v>5670</v>
      </c>
      <c r="E88" t="s">
        <v>1601</v>
      </c>
      <c r="F88" t="s">
        <v>99</v>
      </c>
      <c r="G88" t="s">
        <v>1914</v>
      </c>
      <c r="H88" t="s">
        <v>1978</v>
      </c>
      <c r="I88" t="s">
        <v>1979</v>
      </c>
      <c r="J88" t="s">
        <v>1915</v>
      </c>
      <c r="K88" t="s">
        <v>1922</v>
      </c>
      <c r="L88" s="24">
        <v>6600</v>
      </c>
      <c r="M88" s="25">
        <f>+VLOOKUP(E88, TC!A:D, 4, FALSE())</f>
        <v>1.0300499987333929</v>
      </c>
      <c r="N88" s="24">
        <f t="shared" si="5"/>
        <v>6600</v>
      </c>
      <c r="O88" t="str">
        <f t="shared" si="6"/>
        <v>FACTURA</v>
      </c>
      <c r="P88" t="str">
        <f t="shared" si="7"/>
        <v>2025</v>
      </c>
      <c r="Q88" t="str">
        <f t="shared" si="8"/>
        <v>01</v>
      </c>
      <c r="R88" t="str">
        <f>+IFERROR(VLOOKUP(I88, Listado!A:B, 2, FALSE()), "COMERCIALIZADORA INTERNACIONAL CARIBBEAN EXOTICS S A")</f>
        <v>COMERCIALIZADORA INTERNACIONAL CARIBBEAN EXOTICS S A</v>
      </c>
      <c r="S88" s="25">
        <f>+VLOOKUP(E88, TC!A:D, 2, FALSE())</f>
        <v>4342.3100000000004</v>
      </c>
      <c r="T88" t="str">
        <f t="shared" si="9"/>
        <v>COP</v>
      </c>
    </row>
    <row r="89" spans="1:20" ht="18.75" hidden="1" customHeight="1" x14ac:dyDescent="0.25">
      <c r="A89" t="s">
        <v>1912</v>
      </c>
      <c r="B89" t="s">
        <v>1923</v>
      </c>
      <c r="C89" t="s">
        <v>1913</v>
      </c>
      <c r="D89" s="24">
        <v>5670</v>
      </c>
      <c r="E89" t="s">
        <v>1601</v>
      </c>
      <c r="F89" t="s">
        <v>99</v>
      </c>
      <c r="G89" t="s">
        <v>1914</v>
      </c>
      <c r="H89" t="s">
        <v>1978</v>
      </c>
      <c r="I89" t="s">
        <v>1979</v>
      </c>
      <c r="J89" t="s">
        <v>1915</v>
      </c>
      <c r="K89" t="s">
        <v>1922</v>
      </c>
      <c r="L89" s="24">
        <v>10400</v>
      </c>
      <c r="M89" s="25">
        <f>+VLOOKUP(E89, TC!A:D, 4, FALSE())</f>
        <v>1.0300499987333929</v>
      </c>
      <c r="N89" s="24">
        <f t="shared" si="5"/>
        <v>10400</v>
      </c>
      <c r="O89" t="str">
        <f t="shared" si="6"/>
        <v>FACTURA</v>
      </c>
      <c r="P89" t="str">
        <f t="shared" si="7"/>
        <v>2025</v>
      </c>
      <c r="Q89" t="str">
        <f t="shared" si="8"/>
        <v>01</v>
      </c>
      <c r="R89" t="str">
        <f>+IFERROR(VLOOKUP(I89, Listado!A:B, 2, FALSE()), "COMERCIALIZADORA INTERNACIONAL CARIBBEAN EXOTICS S A")</f>
        <v>COMERCIALIZADORA INTERNACIONAL CARIBBEAN EXOTICS S A</v>
      </c>
      <c r="S89" s="25">
        <f>+VLOOKUP(E89, TC!A:D, 2, FALSE())</f>
        <v>4342.3100000000004</v>
      </c>
      <c r="T89" t="str">
        <f t="shared" si="9"/>
        <v>COP</v>
      </c>
    </row>
    <row r="90" spans="1:20" ht="18.75" hidden="1" customHeight="1" x14ac:dyDescent="0.25">
      <c r="A90" t="s">
        <v>1912</v>
      </c>
      <c r="B90" t="s">
        <v>5</v>
      </c>
      <c r="C90" t="s">
        <v>1913</v>
      </c>
      <c r="D90" s="24">
        <v>10693</v>
      </c>
      <c r="E90" t="s">
        <v>1601</v>
      </c>
      <c r="F90" t="s">
        <v>128</v>
      </c>
      <c r="G90" t="s">
        <v>1914</v>
      </c>
      <c r="H90" t="s">
        <v>1980</v>
      </c>
      <c r="I90" t="s">
        <v>1851</v>
      </c>
      <c r="J90" t="s">
        <v>1940</v>
      </c>
      <c r="K90" t="s">
        <v>19</v>
      </c>
      <c r="L90" s="24">
        <v>2752</v>
      </c>
      <c r="M90" s="25">
        <f>+VLOOKUP(E90, TC!A:D, 4, FALSE())</f>
        <v>1.0300499987333929</v>
      </c>
      <c r="N90" s="24">
        <f t="shared" si="5"/>
        <v>2752</v>
      </c>
      <c r="O90" t="str">
        <f t="shared" si="6"/>
        <v>FACTURA</v>
      </c>
      <c r="P90" t="str">
        <f t="shared" si="7"/>
        <v>2025</v>
      </c>
      <c r="Q90" t="str">
        <f t="shared" si="8"/>
        <v>01</v>
      </c>
      <c r="R90" t="str">
        <f>+IFERROR(VLOOKUP(I90, Listado!A:B, 2, FALSE()), "COMERCIALIZADORA INTERNACIONAL CARIBBEAN EXOTICS S A")</f>
        <v>PEREZ MEJIA MARIA PAULINA</v>
      </c>
      <c r="S90" s="25">
        <f>+VLOOKUP(E90, TC!A:D, 2, FALSE())</f>
        <v>4342.3100000000004</v>
      </c>
      <c r="T90" t="str">
        <f t="shared" si="9"/>
        <v>USD</v>
      </c>
    </row>
    <row r="91" spans="1:20" ht="18.75" hidden="1" customHeight="1" x14ac:dyDescent="0.25">
      <c r="A91" t="s">
        <v>1912</v>
      </c>
      <c r="B91" t="s">
        <v>5</v>
      </c>
      <c r="C91" t="s">
        <v>1913</v>
      </c>
      <c r="D91" s="24">
        <v>10693</v>
      </c>
      <c r="E91" t="s">
        <v>1601</v>
      </c>
      <c r="F91" t="s">
        <v>128</v>
      </c>
      <c r="G91" t="s">
        <v>1914</v>
      </c>
      <c r="H91" t="s">
        <v>1980</v>
      </c>
      <c r="I91" t="s">
        <v>1851</v>
      </c>
      <c r="J91" t="s">
        <v>1940</v>
      </c>
      <c r="K91" t="s">
        <v>42</v>
      </c>
      <c r="L91" s="24">
        <v>3836</v>
      </c>
      <c r="M91" s="25">
        <f>+VLOOKUP(E91, TC!A:D, 4, FALSE())</f>
        <v>1.0300499987333929</v>
      </c>
      <c r="N91" s="24">
        <f t="shared" si="5"/>
        <v>3836</v>
      </c>
      <c r="O91" t="str">
        <f t="shared" si="6"/>
        <v>FACTURA</v>
      </c>
      <c r="P91" t="str">
        <f t="shared" si="7"/>
        <v>2025</v>
      </c>
      <c r="Q91" t="str">
        <f t="shared" si="8"/>
        <v>01</v>
      </c>
      <c r="R91" t="str">
        <f>+IFERROR(VLOOKUP(I91, Listado!A:B, 2, FALSE()), "COMERCIALIZADORA INTERNACIONAL CARIBBEAN EXOTICS S A")</f>
        <v>PEREZ MEJIA MARIA PAULINA</v>
      </c>
      <c r="S91" s="25">
        <f>+VLOOKUP(E91, TC!A:D, 2, FALSE())</f>
        <v>4342.3100000000004</v>
      </c>
      <c r="T91" t="str">
        <f t="shared" si="9"/>
        <v>USD</v>
      </c>
    </row>
    <row r="92" spans="1:20" ht="18.75" hidden="1" customHeight="1" x14ac:dyDescent="0.25">
      <c r="A92" t="s">
        <v>1912</v>
      </c>
      <c r="B92" t="s">
        <v>5</v>
      </c>
      <c r="C92" t="s">
        <v>1913</v>
      </c>
      <c r="D92" s="24">
        <v>10693</v>
      </c>
      <c r="E92" t="s">
        <v>1601</v>
      </c>
      <c r="F92" t="s">
        <v>128</v>
      </c>
      <c r="G92" t="s">
        <v>1914</v>
      </c>
      <c r="H92" t="s">
        <v>1980</v>
      </c>
      <c r="I92" t="s">
        <v>1851</v>
      </c>
      <c r="J92" t="s">
        <v>1940</v>
      </c>
      <c r="K92" t="s">
        <v>50</v>
      </c>
      <c r="L92" s="24">
        <v>4586.3999999999996</v>
      </c>
      <c r="M92" s="25">
        <f>+VLOOKUP(E92, TC!A:D, 4, FALSE())</f>
        <v>1.0300499987333929</v>
      </c>
      <c r="N92" s="24">
        <f t="shared" si="5"/>
        <v>4586.3999999999996</v>
      </c>
      <c r="O92" t="str">
        <f t="shared" si="6"/>
        <v>FACTURA</v>
      </c>
      <c r="P92" t="str">
        <f t="shared" si="7"/>
        <v>2025</v>
      </c>
      <c r="Q92" t="str">
        <f t="shared" si="8"/>
        <v>01</v>
      </c>
      <c r="R92" t="str">
        <f>+IFERROR(VLOOKUP(I92, Listado!A:B, 2, FALSE()), "COMERCIALIZADORA INTERNACIONAL CARIBBEAN EXOTICS S A")</f>
        <v>PEREZ MEJIA MARIA PAULINA</v>
      </c>
      <c r="S92" s="25">
        <f>+VLOOKUP(E92, TC!A:D, 2, FALSE())</f>
        <v>4342.3100000000004</v>
      </c>
      <c r="T92" t="str">
        <f t="shared" si="9"/>
        <v>USD</v>
      </c>
    </row>
    <row r="93" spans="1:20" ht="18.75" hidden="1" customHeight="1" x14ac:dyDescent="0.25">
      <c r="A93" t="s">
        <v>1912</v>
      </c>
      <c r="B93" t="s">
        <v>5</v>
      </c>
      <c r="C93" t="s">
        <v>1913</v>
      </c>
      <c r="D93" s="24">
        <v>10694</v>
      </c>
      <c r="E93" t="s">
        <v>1601</v>
      </c>
      <c r="F93" t="s">
        <v>128</v>
      </c>
      <c r="G93" t="s">
        <v>1914</v>
      </c>
      <c r="H93" t="s">
        <v>1981</v>
      </c>
      <c r="I93" t="s">
        <v>1850</v>
      </c>
      <c r="J93" t="s">
        <v>1919</v>
      </c>
      <c r="K93" t="s">
        <v>31</v>
      </c>
      <c r="L93" s="24">
        <v>3584</v>
      </c>
      <c r="M93" s="25">
        <f>+VLOOKUP(E93, TC!A:D, 4, FALSE())</f>
        <v>1.0300499987333929</v>
      </c>
      <c r="N93" s="24">
        <f t="shared" si="5"/>
        <v>3584</v>
      </c>
      <c r="O93" t="str">
        <f t="shared" si="6"/>
        <v>FACTURA</v>
      </c>
      <c r="P93" t="str">
        <f t="shared" si="7"/>
        <v>2025</v>
      </c>
      <c r="Q93" t="str">
        <f t="shared" si="8"/>
        <v>01</v>
      </c>
      <c r="R93" t="str">
        <f>+IFERROR(VLOOKUP(I93, Listado!A:B, 2, FALSE()), "COMERCIALIZADORA INTERNACIONAL CARIBBEAN EXOTICS S A")</f>
        <v>PEREZ MEJIA MARIA PAULINA</v>
      </c>
      <c r="S93" s="25">
        <f>+VLOOKUP(E93, TC!A:D, 2, FALSE())</f>
        <v>4342.3100000000004</v>
      </c>
      <c r="T93" t="str">
        <f t="shared" si="9"/>
        <v>USD</v>
      </c>
    </row>
    <row r="94" spans="1:20" ht="18.75" hidden="1" customHeight="1" x14ac:dyDescent="0.25">
      <c r="A94" t="s">
        <v>1912</v>
      </c>
      <c r="B94" t="s">
        <v>5</v>
      </c>
      <c r="C94" t="s">
        <v>1913</v>
      </c>
      <c r="D94" s="24">
        <v>10695</v>
      </c>
      <c r="E94" t="s">
        <v>1601</v>
      </c>
      <c r="F94" t="s">
        <v>1924</v>
      </c>
      <c r="G94" t="s">
        <v>1914</v>
      </c>
      <c r="H94" t="s">
        <v>1982</v>
      </c>
      <c r="I94" t="s">
        <v>1860</v>
      </c>
      <c r="J94" t="s">
        <v>1926</v>
      </c>
      <c r="K94" t="s">
        <v>68</v>
      </c>
      <c r="L94" s="24">
        <v>2668.8</v>
      </c>
      <c r="M94" s="25">
        <f>+VLOOKUP(E94, TC!A:D, 4, FALSE())</f>
        <v>1.0300499987333929</v>
      </c>
      <c r="N94" s="24">
        <f t="shared" si="5"/>
        <v>2748.9974366196789</v>
      </c>
      <c r="O94" t="str">
        <f t="shared" si="6"/>
        <v>FACTURA</v>
      </c>
      <c r="P94" t="str">
        <f t="shared" si="7"/>
        <v>2025</v>
      </c>
      <c r="Q94" t="str">
        <f t="shared" si="8"/>
        <v>01</v>
      </c>
      <c r="R94" t="str">
        <f>+IFERROR(VLOOKUP(I94, Listado!A:B, 2, FALSE()), "COMERCIALIZADORA INTERNACIONAL CARIBBEAN EXOTICS S A")</f>
        <v>PIEDRAHITA PEREZ MARIANA</v>
      </c>
      <c r="S94" s="25">
        <f>+VLOOKUP(E94, TC!A:D, 2, FALSE())</f>
        <v>4342.3100000000004</v>
      </c>
      <c r="T94" t="str">
        <f t="shared" si="9"/>
        <v>EUR</v>
      </c>
    </row>
    <row r="95" spans="1:20" ht="18.75" hidden="1" customHeight="1" x14ac:dyDescent="0.25">
      <c r="A95" t="s">
        <v>1912</v>
      </c>
      <c r="B95" t="s">
        <v>5</v>
      </c>
      <c r="C95" t="s">
        <v>1913</v>
      </c>
      <c r="D95" s="24">
        <v>10695</v>
      </c>
      <c r="E95" t="s">
        <v>1601</v>
      </c>
      <c r="F95" t="s">
        <v>1924</v>
      </c>
      <c r="G95" t="s">
        <v>1914</v>
      </c>
      <c r="H95" t="s">
        <v>1982</v>
      </c>
      <c r="I95" t="s">
        <v>1860</v>
      </c>
      <c r="J95" t="s">
        <v>1926</v>
      </c>
      <c r="K95" t="s">
        <v>1959</v>
      </c>
      <c r="L95" s="24">
        <v>275</v>
      </c>
      <c r="M95" s="25">
        <f>+VLOOKUP(E95, TC!A:D, 4, FALSE())</f>
        <v>1.0300499987333929</v>
      </c>
      <c r="N95" s="24">
        <f t="shared" si="5"/>
        <v>283.26374965168304</v>
      </c>
      <c r="O95" t="str">
        <f t="shared" si="6"/>
        <v>FACTURA</v>
      </c>
      <c r="P95" t="str">
        <f t="shared" si="7"/>
        <v>2025</v>
      </c>
      <c r="Q95" t="str">
        <f t="shared" si="8"/>
        <v>01</v>
      </c>
      <c r="R95" t="str">
        <f>+IFERROR(VLOOKUP(I95, Listado!A:B, 2, FALSE()), "COMERCIALIZADORA INTERNACIONAL CARIBBEAN EXOTICS S A")</f>
        <v>PIEDRAHITA PEREZ MARIANA</v>
      </c>
      <c r="S95" s="25">
        <f>+VLOOKUP(E95, TC!A:D, 2, FALSE())</f>
        <v>4342.3100000000004</v>
      </c>
      <c r="T95" t="str">
        <f t="shared" si="9"/>
        <v>EUR</v>
      </c>
    </row>
    <row r="96" spans="1:20" ht="18.75" hidden="1" customHeight="1" x14ac:dyDescent="0.25">
      <c r="A96" t="s">
        <v>1912</v>
      </c>
      <c r="B96" t="s">
        <v>5</v>
      </c>
      <c r="C96" t="s">
        <v>1913</v>
      </c>
      <c r="D96" s="24">
        <v>10695</v>
      </c>
      <c r="E96" t="s">
        <v>1601</v>
      </c>
      <c r="F96" t="s">
        <v>1924</v>
      </c>
      <c r="G96" t="s">
        <v>1914</v>
      </c>
      <c r="H96" t="s">
        <v>1982</v>
      </c>
      <c r="I96" t="s">
        <v>1860</v>
      </c>
      <c r="J96" t="s">
        <v>1926</v>
      </c>
      <c r="K96" t="s">
        <v>1960</v>
      </c>
      <c r="L96" s="24">
        <v>128.19999999999999</v>
      </c>
      <c r="M96" s="25">
        <f>+VLOOKUP(E96, TC!A:D, 4, FALSE())</f>
        <v>1.0300499987333929</v>
      </c>
      <c r="N96" s="24">
        <f t="shared" si="5"/>
        <v>132.05240983762096</v>
      </c>
      <c r="O96" t="str">
        <f t="shared" si="6"/>
        <v>FACTURA</v>
      </c>
      <c r="P96" t="str">
        <f t="shared" si="7"/>
        <v>2025</v>
      </c>
      <c r="Q96" t="str">
        <f t="shared" si="8"/>
        <v>01</v>
      </c>
      <c r="R96" t="str">
        <f>+IFERROR(VLOOKUP(I96, Listado!A:B, 2, FALSE()), "COMERCIALIZADORA INTERNACIONAL CARIBBEAN EXOTICS S A")</f>
        <v>PIEDRAHITA PEREZ MARIANA</v>
      </c>
      <c r="S96" s="25">
        <f>+VLOOKUP(E96, TC!A:D, 2, FALSE())</f>
        <v>4342.3100000000004</v>
      </c>
      <c r="T96" t="str">
        <f t="shared" si="9"/>
        <v>EUR</v>
      </c>
    </row>
    <row r="97" spans="1:20" ht="18.75" hidden="1" customHeight="1" x14ac:dyDescent="0.25">
      <c r="A97" t="s">
        <v>1912</v>
      </c>
      <c r="B97" t="s">
        <v>5</v>
      </c>
      <c r="C97" t="s">
        <v>1913</v>
      </c>
      <c r="D97" s="24">
        <v>10696</v>
      </c>
      <c r="E97" t="s">
        <v>1601</v>
      </c>
      <c r="F97" t="s">
        <v>1924</v>
      </c>
      <c r="G97" t="s">
        <v>1914</v>
      </c>
      <c r="H97" t="s">
        <v>1983</v>
      </c>
      <c r="I97" t="s">
        <v>1854</v>
      </c>
      <c r="J97" t="s">
        <v>1984</v>
      </c>
      <c r="K97" t="s">
        <v>43</v>
      </c>
      <c r="L97" s="24">
        <v>2214.8000000000002</v>
      </c>
      <c r="M97" s="25">
        <f>+VLOOKUP(E97, TC!A:D, 4, FALSE())</f>
        <v>1.0300499987333929</v>
      </c>
      <c r="N97" s="24">
        <f t="shared" si="5"/>
        <v>2281.3547371947188</v>
      </c>
      <c r="O97" t="str">
        <f t="shared" si="6"/>
        <v>FACTURA</v>
      </c>
      <c r="P97" t="str">
        <f t="shared" si="7"/>
        <v>2025</v>
      </c>
      <c r="Q97" t="str">
        <f t="shared" si="8"/>
        <v>01</v>
      </c>
      <c r="R97" t="str">
        <f>+IFERROR(VLOOKUP(I97, Listado!A:B, 2, FALSE()), "COMERCIALIZADORA INTERNACIONAL CARIBBEAN EXOTICS S A")</f>
        <v>PEREZ MEJIA MARIA PAULINA</v>
      </c>
      <c r="S97" s="25">
        <f>+VLOOKUP(E97, TC!A:D, 2, FALSE())</f>
        <v>4342.3100000000004</v>
      </c>
      <c r="T97" t="str">
        <f t="shared" si="9"/>
        <v>EUR</v>
      </c>
    </row>
    <row r="98" spans="1:20" ht="18.75" hidden="1" customHeight="1" x14ac:dyDescent="0.25">
      <c r="A98" t="s">
        <v>1912</v>
      </c>
      <c r="B98" t="s">
        <v>5</v>
      </c>
      <c r="C98" t="s">
        <v>1913</v>
      </c>
      <c r="D98" s="24">
        <v>10696</v>
      </c>
      <c r="E98" t="s">
        <v>1601</v>
      </c>
      <c r="F98" t="s">
        <v>1924</v>
      </c>
      <c r="G98" t="s">
        <v>1914</v>
      </c>
      <c r="H98" t="s">
        <v>1983</v>
      </c>
      <c r="I98" t="s">
        <v>1854</v>
      </c>
      <c r="J98" t="s">
        <v>1984</v>
      </c>
      <c r="K98" t="s">
        <v>1959</v>
      </c>
      <c r="L98" s="24">
        <v>275</v>
      </c>
      <c r="M98" s="25">
        <f>+VLOOKUP(E98, TC!A:D, 4, FALSE())</f>
        <v>1.0300499987333929</v>
      </c>
      <c r="N98" s="24">
        <f t="shared" si="5"/>
        <v>283.26374965168304</v>
      </c>
      <c r="O98" t="str">
        <f t="shared" si="6"/>
        <v>FACTURA</v>
      </c>
      <c r="P98" t="str">
        <f t="shared" si="7"/>
        <v>2025</v>
      </c>
      <c r="Q98" t="str">
        <f t="shared" si="8"/>
        <v>01</v>
      </c>
      <c r="R98" t="str">
        <f>+IFERROR(VLOOKUP(I98, Listado!A:B, 2, FALSE()), "COMERCIALIZADORA INTERNACIONAL CARIBBEAN EXOTICS S A")</f>
        <v>PEREZ MEJIA MARIA PAULINA</v>
      </c>
      <c r="S98" s="25">
        <f>+VLOOKUP(E98, TC!A:D, 2, FALSE())</f>
        <v>4342.3100000000004</v>
      </c>
      <c r="T98" t="str">
        <f t="shared" si="9"/>
        <v>EUR</v>
      </c>
    </row>
    <row r="99" spans="1:20" ht="18.75" hidden="1" customHeight="1" x14ac:dyDescent="0.25">
      <c r="A99" t="s">
        <v>1912</v>
      </c>
      <c r="B99" t="s">
        <v>5</v>
      </c>
      <c r="C99" t="s">
        <v>1913</v>
      </c>
      <c r="D99" s="24">
        <v>10696</v>
      </c>
      <c r="E99" t="s">
        <v>1601</v>
      </c>
      <c r="F99" t="s">
        <v>1924</v>
      </c>
      <c r="G99" t="s">
        <v>1914</v>
      </c>
      <c r="H99" t="s">
        <v>1983</v>
      </c>
      <c r="I99" t="s">
        <v>1854</v>
      </c>
      <c r="J99" t="s">
        <v>1984</v>
      </c>
      <c r="K99" t="s">
        <v>1960</v>
      </c>
      <c r="L99" s="24">
        <v>30.2</v>
      </c>
      <c r="M99" s="25">
        <f>+VLOOKUP(E99, TC!A:D, 4, FALSE())</f>
        <v>1.0300499987333929</v>
      </c>
      <c r="N99" s="24">
        <f t="shared" si="5"/>
        <v>31.107509961748463</v>
      </c>
      <c r="O99" t="str">
        <f t="shared" si="6"/>
        <v>FACTURA</v>
      </c>
      <c r="P99" t="str">
        <f t="shared" si="7"/>
        <v>2025</v>
      </c>
      <c r="Q99" t="str">
        <f t="shared" si="8"/>
        <v>01</v>
      </c>
      <c r="R99" t="str">
        <f>+IFERROR(VLOOKUP(I99, Listado!A:B, 2, FALSE()), "COMERCIALIZADORA INTERNACIONAL CARIBBEAN EXOTICS S A")</f>
        <v>PEREZ MEJIA MARIA PAULINA</v>
      </c>
      <c r="S99" s="25">
        <f>+VLOOKUP(E99, TC!A:D, 2, FALSE())</f>
        <v>4342.3100000000004</v>
      </c>
      <c r="T99" t="str">
        <f t="shared" si="9"/>
        <v>EUR</v>
      </c>
    </row>
    <row r="100" spans="1:20" ht="18.75" hidden="1" customHeight="1" x14ac:dyDescent="0.25">
      <c r="A100" t="s">
        <v>1912</v>
      </c>
      <c r="B100" t="s">
        <v>5</v>
      </c>
      <c r="C100" t="s">
        <v>1913</v>
      </c>
      <c r="D100" s="24">
        <v>10697</v>
      </c>
      <c r="E100" t="s">
        <v>1601</v>
      </c>
      <c r="F100" t="s">
        <v>1924</v>
      </c>
      <c r="G100" t="s">
        <v>1914</v>
      </c>
      <c r="H100" t="s">
        <v>1985</v>
      </c>
      <c r="I100" t="s">
        <v>1864</v>
      </c>
      <c r="J100" t="s">
        <v>1919</v>
      </c>
      <c r="K100" t="s">
        <v>48</v>
      </c>
      <c r="L100" s="24">
        <v>2060.8000000000002</v>
      </c>
      <c r="M100" s="25">
        <f>+VLOOKUP(E100, TC!A:D, 4, FALSE())</f>
        <v>1.0300499987333929</v>
      </c>
      <c r="N100" s="24">
        <f t="shared" si="5"/>
        <v>2122.7270373897763</v>
      </c>
      <c r="O100" t="str">
        <f t="shared" si="6"/>
        <v>FACTURA</v>
      </c>
      <c r="P100" t="str">
        <f t="shared" si="7"/>
        <v>2025</v>
      </c>
      <c r="Q100" t="str">
        <f t="shared" si="8"/>
        <v>01</v>
      </c>
      <c r="R100" t="str">
        <f>+IFERROR(VLOOKUP(I100, Listado!A:B, 2, FALSE()), "COMERCIALIZADORA INTERNACIONAL CARIBBEAN EXOTICS S A")</f>
        <v>PEREZ MEJIA MARIA PAULINA</v>
      </c>
      <c r="S100" s="25">
        <f>+VLOOKUP(E100, TC!A:D, 2, FALSE())</f>
        <v>4342.3100000000004</v>
      </c>
      <c r="T100" t="str">
        <f t="shared" si="9"/>
        <v>EUR</v>
      </c>
    </row>
    <row r="101" spans="1:20" ht="18.75" hidden="1" customHeight="1" x14ac:dyDescent="0.25">
      <c r="A101" t="s">
        <v>1912</v>
      </c>
      <c r="B101" t="s">
        <v>5</v>
      </c>
      <c r="C101" t="s">
        <v>1913</v>
      </c>
      <c r="D101" s="24">
        <v>10697</v>
      </c>
      <c r="E101" t="s">
        <v>1601</v>
      </c>
      <c r="F101" t="s">
        <v>1924</v>
      </c>
      <c r="G101" t="s">
        <v>1914</v>
      </c>
      <c r="H101" t="s">
        <v>1985</v>
      </c>
      <c r="I101" t="s">
        <v>1864</v>
      </c>
      <c r="J101" t="s">
        <v>1919</v>
      </c>
      <c r="K101" t="s">
        <v>1959</v>
      </c>
      <c r="L101" s="24">
        <v>275</v>
      </c>
      <c r="M101" s="25">
        <f>+VLOOKUP(E101, TC!A:D, 4, FALSE())</f>
        <v>1.0300499987333929</v>
      </c>
      <c r="N101" s="24">
        <f t="shared" si="5"/>
        <v>283.26374965168304</v>
      </c>
      <c r="O101" t="str">
        <f t="shared" si="6"/>
        <v>FACTURA</v>
      </c>
      <c r="P101" t="str">
        <f t="shared" si="7"/>
        <v>2025</v>
      </c>
      <c r="Q101" t="str">
        <f t="shared" si="8"/>
        <v>01</v>
      </c>
      <c r="R101" t="str">
        <f>+IFERROR(VLOOKUP(I101, Listado!A:B, 2, FALSE()), "COMERCIALIZADORA INTERNACIONAL CARIBBEAN EXOTICS S A")</f>
        <v>PEREZ MEJIA MARIA PAULINA</v>
      </c>
      <c r="S101" s="25">
        <f>+VLOOKUP(E101, TC!A:D, 2, FALSE())</f>
        <v>4342.3100000000004</v>
      </c>
      <c r="T101" t="str">
        <f t="shared" si="9"/>
        <v>EUR</v>
      </c>
    </row>
    <row r="102" spans="1:20" ht="18.75" hidden="1" customHeight="1" x14ac:dyDescent="0.25">
      <c r="A102" t="s">
        <v>1912</v>
      </c>
      <c r="B102" t="s">
        <v>5</v>
      </c>
      <c r="C102" t="s">
        <v>1913</v>
      </c>
      <c r="D102" s="24">
        <v>10697</v>
      </c>
      <c r="E102" t="s">
        <v>1601</v>
      </c>
      <c r="F102" t="s">
        <v>1924</v>
      </c>
      <c r="G102" t="s">
        <v>1914</v>
      </c>
      <c r="H102" t="s">
        <v>1985</v>
      </c>
      <c r="I102" t="s">
        <v>1864</v>
      </c>
      <c r="J102" t="s">
        <v>1919</v>
      </c>
      <c r="K102" t="s">
        <v>1960</v>
      </c>
      <c r="L102" s="24">
        <v>30.2</v>
      </c>
      <c r="M102" s="25">
        <f>+VLOOKUP(E102, TC!A:D, 4, FALSE())</f>
        <v>1.0300499987333929</v>
      </c>
      <c r="N102" s="24">
        <f t="shared" si="5"/>
        <v>31.107509961748463</v>
      </c>
      <c r="O102" t="str">
        <f t="shared" si="6"/>
        <v>FACTURA</v>
      </c>
      <c r="P102" t="str">
        <f t="shared" si="7"/>
        <v>2025</v>
      </c>
      <c r="Q102" t="str">
        <f t="shared" si="8"/>
        <v>01</v>
      </c>
      <c r="R102" t="str">
        <f>+IFERROR(VLOOKUP(I102, Listado!A:B, 2, FALSE()), "COMERCIALIZADORA INTERNACIONAL CARIBBEAN EXOTICS S A")</f>
        <v>PEREZ MEJIA MARIA PAULINA</v>
      </c>
      <c r="S102" s="25">
        <f>+VLOOKUP(E102, TC!A:D, 2, FALSE())</f>
        <v>4342.3100000000004</v>
      </c>
      <c r="T102" t="str">
        <f t="shared" si="9"/>
        <v>EUR</v>
      </c>
    </row>
    <row r="103" spans="1:20" ht="18.75" hidden="1" customHeight="1" x14ac:dyDescent="0.25">
      <c r="A103" t="s">
        <v>1912</v>
      </c>
      <c r="B103" t="s">
        <v>5</v>
      </c>
      <c r="C103" t="s">
        <v>1913</v>
      </c>
      <c r="D103" s="24">
        <v>10698</v>
      </c>
      <c r="E103" t="s">
        <v>1601</v>
      </c>
      <c r="F103" t="s">
        <v>1924</v>
      </c>
      <c r="G103" t="s">
        <v>1914</v>
      </c>
      <c r="H103" t="s">
        <v>1986</v>
      </c>
      <c r="I103" t="s">
        <v>1865</v>
      </c>
      <c r="J103" t="s">
        <v>1987</v>
      </c>
      <c r="K103" t="s">
        <v>1988</v>
      </c>
      <c r="L103" s="24">
        <v>3689.6</v>
      </c>
      <c r="M103" s="25">
        <f>+VLOOKUP(E103, TC!A:D, 4, FALSE())</f>
        <v>1.0300499987333929</v>
      </c>
      <c r="N103" s="24">
        <f t="shared" si="5"/>
        <v>3800.4724753267265</v>
      </c>
      <c r="O103" t="str">
        <f t="shared" si="6"/>
        <v>FACTURA</v>
      </c>
      <c r="P103" t="str">
        <f t="shared" si="7"/>
        <v>2025</v>
      </c>
      <c r="Q103" t="str">
        <f t="shared" si="8"/>
        <v>01</v>
      </c>
      <c r="R103" t="str">
        <f>+IFERROR(VLOOKUP(I103, Listado!A:B, 2, FALSE()), "COMERCIALIZADORA INTERNACIONAL CARIBBEAN EXOTICS S A")</f>
        <v>PIEDRAHITA PEREZ MARIANA</v>
      </c>
      <c r="S103" s="25">
        <f>+VLOOKUP(E103, TC!A:D, 2, FALSE())</f>
        <v>4342.3100000000004</v>
      </c>
      <c r="T103" t="str">
        <f t="shared" si="9"/>
        <v>EUR</v>
      </c>
    </row>
    <row r="104" spans="1:20" ht="18.75" hidden="1" customHeight="1" x14ac:dyDescent="0.25">
      <c r="A104" t="s">
        <v>1912</v>
      </c>
      <c r="B104" t="s">
        <v>5</v>
      </c>
      <c r="C104" t="s">
        <v>1913</v>
      </c>
      <c r="D104" s="24">
        <v>10698</v>
      </c>
      <c r="E104" t="s">
        <v>1601</v>
      </c>
      <c r="F104" t="s">
        <v>1924</v>
      </c>
      <c r="G104" t="s">
        <v>1914</v>
      </c>
      <c r="H104" t="s">
        <v>1986</v>
      </c>
      <c r="I104" t="s">
        <v>1865</v>
      </c>
      <c r="J104" t="s">
        <v>1987</v>
      </c>
      <c r="K104" t="s">
        <v>1959</v>
      </c>
      <c r="L104" s="24">
        <v>275</v>
      </c>
      <c r="M104" s="25">
        <f>+VLOOKUP(E104, TC!A:D, 4, FALSE())</f>
        <v>1.0300499987333929</v>
      </c>
      <c r="N104" s="24">
        <f t="shared" si="5"/>
        <v>283.26374965168304</v>
      </c>
      <c r="O104" t="str">
        <f t="shared" si="6"/>
        <v>FACTURA</v>
      </c>
      <c r="P104" t="str">
        <f t="shared" si="7"/>
        <v>2025</v>
      </c>
      <c r="Q104" t="str">
        <f t="shared" si="8"/>
        <v>01</v>
      </c>
      <c r="R104" t="str">
        <f>+IFERROR(VLOOKUP(I104, Listado!A:B, 2, FALSE()), "COMERCIALIZADORA INTERNACIONAL CARIBBEAN EXOTICS S A")</f>
        <v>PIEDRAHITA PEREZ MARIANA</v>
      </c>
      <c r="S104" s="25">
        <f>+VLOOKUP(E104, TC!A:D, 2, FALSE())</f>
        <v>4342.3100000000004</v>
      </c>
      <c r="T104" t="str">
        <f t="shared" si="9"/>
        <v>EUR</v>
      </c>
    </row>
    <row r="105" spans="1:20" ht="18.75" hidden="1" customHeight="1" x14ac:dyDescent="0.25">
      <c r="A105" t="s">
        <v>1912</v>
      </c>
      <c r="B105" t="s">
        <v>5</v>
      </c>
      <c r="C105" t="s">
        <v>1913</v>
      </c>
      <c r="D105" s="24">
        <v>10698</v>
      </c>
      <c r="E105" t="s">
        <v>1601</v>
      </c>
      <c r="F105" t="s">
        <v>1924</v>
      </c>
      <c r="G105" t="s">
        <v>1914</v>
      </c>
      <c r="H105" t="s">
        <v>1986</v>
      </c>
      <c r="I105" t="s">
        <v>1865</v>
      </c>
      <c r="J105" t="s">
        <v>1987</v>
      </c>
      <c r="K105" t="s">
        <v>1960</v>
      </c>
      <c r="L105" s="24">
        <v>35.4</v>
      </c>
      <c r="M105" s="25">
        <f>+VLOOKUP(E105, TC!A:D, 4, FALSE())</f>
        <v>1.0300499987333929</v>
      </c>
      <c r="N105" s="24">
        <f t="shared" si="5"/>
        <v>36.463769955162107</v>
      </c>
      <c r="O105" t="str">
        <f t="shared" si="6"/>
        <v>FACTURA</v>
      </c>
      <c r="P105" t="str">
        <f t="shared" si="7"/>
        <v>2025</v>
      </c>
      <c r="Q105" t="str">
        <f t="shared" si="8"/>
        <v>01</v>
      </c>
      <c r="R105" t="str">
        <f>+IFERROR(VLOOKUP(I105, Listado!A:B, 2, FALSE()), "COMERCIALIZADORA INTERNACIONAL CARIBBEAN EXOTICS S A")</f>
        <v>PIEDRAHITA PEREZ MARIANA</v>
      </c>
      <c r="S105" s="25">
        <f>+VLOOKUP(E105, TC!A:D, 2, FALSE())</f>
        <v>4342.3100000000004</v>
      </c>
      <c r="T105" t="str">
        <f t="shared" si="9"/>
        <v>EUR</v>
      </c>
    </row>
    <row r="106" spans="1:20" ht="18.75" hidden="1" customHeight="1" x14ac:dyDescent="0.25">
      <c r="A106" t="s">
        <v>1912</v>
      </c>
      <c r="B106" t="s">
        <v>5</v>
      </c>
      <c r="C106" t="s">
        <v>1913</v>
      </c>
      <c r="D106" s="24">
        <v>10699</v>
      </c>
      <c r="E106" t="s">
        <v>1601</v>
      </c>
      <c r="F106" t="s">
        <v>128</v>
      </c>
      <c r="G106" t="s">
        <v>1914</v>
      </c>
      <c r="I106" t="s">
        <v>1848</v>
      </c>
      <c r="J106" t="s">
        <v>1917</v>
      </c>
      <c r="K106" t="s">
        <v>1918</v>
      </c>
      <c r="L106" s="24">
        <v>168</v>
      </c>
      <c r="M106" s="25">
        <f>+VLOOKUP(E106, TC!A:D, 4, FALSE())</f>
        <v>1.0300499987333929</v>
      </c>
      <c r="N106" s="24">
        <f t="shared" si="5"/>
        <v>168</v>
      </c>
      <c r="O106" t="str">
        <f t="shared" si="6"/>
        <v>FACTURA</v>
      </c>
      <c r="P106" t="str">
        <f t="shared" si="7"/>
        <v>2025</v>
      </c>
      <c r="Q106" t="str">
        <f t="shared" si="8"/>
        <v>01</v>
      </c>
      <c r="R106" t="str">
        <f>+IFERROR(VLOOKUP(I106, Listado!A:B, 2, FALSE()), "COMERCIALIZADORA INTERNACIONAL CARIBBEAN EXOTICS S A")</f>
        <v>PEREZ MEJIA MARIA PAULINA</v>
      </c>
      <c r="S106" s="25">
        <f>+VLOOKUP(E106, TC!A:D, 2, FALSE())</f>
        <v>4342.3100000000004</v>
      </c>
      <c r="T106" t="str">
        <f t="shared" si="9"/>
        <v>USD</v>
      </c>
    </row>
    <row r="107" spans="1:20" ht="18.75" hidden="1" customHeight="1" x14ac:dyDescent="0.25">
      <c r="A107" t="s">
        <v>1912</v>
      </c>
      <c r="B107" t="s">
        <v>5</v>
      </c>
      <c r="C107" t="s">
        <v>1913</v>
      </c>
      <c r="D107" s="24">
        <v>10700</v>
      </c>
      <c r="E107" t="s">
        <v>1601</v>
      </c>
      <c r="F107" t="s">
        <v>128</v>
      </c>
      <c r="G107" t="s">
        <v>1914</v>
      </c>
      <c r="I107" t="s">
        <v>1850</v>
      </c>
      <c r="J107" t="s">
        <v>1919</v>
      </c>
      <c r="K107" t="s">
        <v>1918</v>
      </c>
      <c r="L107" s="24">
        <v>67.2</v>
      </c>
      <c r="M107" s="25">
        <f>+VLOOKUP(E107, TC!A:D, 4, FALSE())</f>
        <v>1.0300499987333929</v>
      </c>
      <c r="N107" s="24">
        <f t="shared" si="5"/>
        <v>67.2</v>
      </c>
      <c r="O107" t="str">
        <f t="shared" si="6"/>
        <v>FACTURA</v>
      </c>
      <c r="P107" t="str">
        <f t="shared" si="7"/>
        <v>2025</v>
      </c>
      <c r="Q107" t="str">
        <f t="shared" si="8"/>
        <v>01</v>
      </c>
      <c r="R107" t="str">
        <f>+IFERROR(VLOOKUP(I107, Listado!A:B, 2, FALSE()), "COMERCIALIZADORA INTERNACIONAL CARIBBEAN EXOTICS S A")</f>
        <v>PEREZ MEJIA MARIA PAULINA</v>
      </c>
      <c r="S107" s="25">
        <f>+VLOOKUP(E107, TC!A:D, 2, FALSE())</f>
        <v>4342.3100000000004</v>
      </c>
      <c r="T107" t="str">
        <f t="shared" si="9"/>
        <v>USD</v>
      </c>
    </row>
    <row r="108" spans="1:20" ht="18.75" hidden="1" customHeight="1" x14ac:dyDescent="0.25">
      <c r="A108" t="s">
        <v>1912</v>
      </c>
      <c r="B108" t="s">
        <v>5</v>
      </c>
      <c r="C108" t="s">
        <v>1913</v>
      </c>
      <c r="D108" s="24">
        <v>10701</v>
      </c>
      <c r="E108" t="s">
        <v>1602</v>
      </c>
      <c r="F108" t="s">
        <v>128</v>
      </c>
      <c r="G108" t="s">
        <v>1914</v>
      </c>
      <c r="H108" t="s">
        <v>1989</v>
      </c>
      <c r="I108" t="s">
        <v>1850</v>
      </c>
      <c r="J108" t="s">
        <v>1919</v>
      </c>
      <c r="K108" t="s">
        <v>31</v>
      </c>
      <c r="L108" s="24">
        <v>14336</v>
      </c>
      <c r="M108" s="25">
        <f>+VLOOKUP(E108, TC!A:D, 4, FALSE())</f>
        <v>1.0299499979298066</v>
      </c>
      <c r="N108" s="24">
        <f t="shared" si="5"/>
        <v>14336</v>
      </c>
      <c r="O108" t="str">
        <f t="shared" si="6"/>
        <v>FACTURA</v>
      </c>
      <c r="P108" t="str">
        <f t="shared" si="7"/>
        <v>2025</v>
      </c>
      <c r="Q108" t="str">
        <f t="shared" si="8"/>
        <v>01</v>
      </c>
      <c r="R108" t="str">
        <f>+IFERROR(VLOOKUP(I108, Listado!A:B, 2, FALSE()), "COMERCIALIZADORA INTERNACIONAL CARIBBEAN EXOTICS S A")</f>
        <v>PEREZ MEJIA MARIA PAULINA</v>
      </c>
      <c r="S108" s="25">
        <f>+VLOOKUP(E108, TC!A:D, 2, FALSE())</f>
        <v>4347.42</v>
      </c>
      <c r="T108" t="str">
        <f t="shared" si="9"/>
        <v>USD</v>
      </c>
    </row>
    <row r="109" spans="1:20" ht="18.75" hidden="1" customHeight="1" x14ac:dyDescent="0.25">
      <c r="A109" t="s">
        <v>1912</v>
      </c>
      <c r="B109" t="s">
        <v>5</v>
      </c>
      <c r="C109" t="s">
        <v>1913</v>
      </c>
      <c r="D109" s="24">
        <v>10701</v>
      </c>
      <c r="E109" t="s">
        <v>1602</v>
      </c>
      <c r="F109" t="s">
        <v>128</v>
      </c>
      <c r="G109" t="s">
        <v>1914</v>
      </c>
      <c r="H109" t="s">
        <v>1989</v>
      </c>
      <c r="I109" t="s">
        <v>1850</v>
      </c>
      <c r="J109" t="s">
        <v>1919</v>
      </c>
      <c r="K109" t="s">
        <v>1956</v>
      </c>
      <c r="L109" s="24">
        <v>13992</v>
      </c>
      <c r="M109" s="25">
        <f>+VLOOKUP(E109, TC!A:D, 4, FALSE())</f>
        <v>1.0299499979298066</v>
      </c>
      <c r="N109" s="24">
        <f t="shared" si="5"/>
        <v>13992</v>
      </c>
      <c r="O109" t="str">
        <f t="shared" si="6"/>
        <v>FACTURA</v>
      </c>
      <c r="P109" t="str">
        <f t="shared" si="7"/>
        <v>2025</v>
      </c>
      <c r="Q109" t="str">
        <f t="shared" si="8"/>
        <v>01</v>
      </c>
      <c r="R109" t="str">
        <f>+IFERROR(VLOOKUP(I109, Listado!A:B, 2, FALSE()), "COMERCIALIZADORA INTERNACIONAL CARIBBEAN EXOTICS S A")</f>
        <v>PEREZ MEJIA MARIA PAULINA</v>
      </c>
      <c r="S109" s="25">
        <f>+VLOOKUP(E109, TC!A:D, 2, FALSE())</f>
        <v>4347.42</v>
      </c>
      <c r="T109" t="str">
        <f t="shared" si="9"/>
        <v>USD</v>
      </c>
    </row>
    <row r="110" spans="1:20" ht="18.75" hidden="1" customHeight="1" x14ac:dyDescent="0.25">
      <c r="A110" t="s">
        <v>1912</v>
      </c>
      <c r="B110" t="s">
        <v>5</v>
      </c>
      <c r="C110" t="s">
        <v>1913</v>
      </c>
      <c r="D110" s="24">
        <v>10701</v>
      </c>
      <c r="E110" t="s">
        <v>1602</v>
      </c>
      <c r="F110" t="s">
        <v>128</v>
      </c>
      <c r="G110" t="s">
        <v>1914</v>
      </c>
      <c r="H110" t="s">
        <v>1989</v>
      </c>
      <c r="I110" t="s">
        <v>1850</v>
      </c>
      <c r="J110" t="s">
        <v>1919</v>
      </c>
      <c r="K110" t="s">
        <v>34</v>
      </c>
      <c r="L110" s="24">
        <v>7168</v>
      </c>
      <c r="M110" s="25">
        <f>+VLOOKUP(E110, TC!A:D, 4, FALSE())</f>
        <v>1.0299499979298066</v>
      </c>
      <c r="N110" s="24">
        <f t="shared" si="5"/>
        <v>7168</v>
      </c>
      <c r="O110" t="str">
        <f t="shared" si="6"/>
        <v>FACTURA</v>
      </c>
      <c r="P110" t="str">
        <f t="shared" si="7"/>
        <v>2025</v>
      </c>
      <c r="Q110" t="str">
        <f t="shared" si="8"/>
        <v>01</v>
      </c>
      <c r="R110" t="str">
        <f>+IFERROR(VLOOKUP(I110, Listado!A:B, 2, FALSE()), "COMERCIALIZADORA INTERNACIONAL CARIBBEAN EXOTICS S A")</f>
        <v>PEREZ MEJIA MARIA PAULINA</v>
      </c>
      <c r="S110" s="25">
        <f>+VLOOKUP(E110, TC!A:D, 2, FALSE())</f>
        <v>4347.42</v>
      </c>
      <c r="T110" t="str">
        <f t="shared" si="9"/>
        <v>USD</v>
      </c>
    </row>
    <row r="111" spans="1:20" ht="18.75" hidden="1" customHeight="1" x14ac:dyDescent="0.25">
      <c r="A111" t="s">
        <v>1912</v>
      </c>
      <c r="B111" t="s">
        <v>5</v>
      </c>
      <c r="C111" t="s">
        <v>1913</v>
      </c>
      <c r="D111" s="24">
        <v>10702</v>
      </c>
      <c r="E111" t="s">
        <v>1602</v>
      </c>
      <c r="F111" t="s">
        <v>1924</v>
      </c>
      <c r="G111" t="s">
        <v>1914</v>
      </c>
      <c r="H111" t="s">
        <v>1990</v>
      </c>
      <c r="I111" t="s">
        <v>1874</v>
      </c>
      <c r="J111" t="s">
        <v>1917</v>
      </c>
      <c r="K111" t="s">
        <v>26</v>
      </c>
      <c r="L111" s="24">
        <v>2921.6</v>
      </c>
      <c r="M111" s="25">
        <f>+VLOOKUP(E111, TC!A:D, 4, FALSE())</f>
        <v>1.0299499979298066</v>
      </c>
      <c r="N111" s="24">
        <f t="shared" si="5"/>
        <v>3009.101913951723</v>
      </c>
      <c r="O111" t="str">
        <f t="shared" si="6"/>
        <v>FACTURA</v>
      </c>
      <c r="P111" t="str">
        <f t="shared" si="7"/>
        <v>2025</v>
      </c>
      <c r="Q111" t="str">
        <f t="shared" si="8"/>
        <v>01</v>
      </c>
      <c r="R111" t="str">
        <f>+IFERROR(VLOOKUP(I111, Listado!A:B, 2, FALSE()), "COMERCIALIZADORA INTERNACIONAL CARIBBEAN EXOTICS S A")</f>
        <v>PIEDRAHITA PEREZ MARIANA</v>
      </c>
      <c r="S111" s="25">
        <f>+VLOOKUP(E111, TC!A:D, 2, FALSE())</f>
        <v>4347.42</v>
      </c>
      <c r="T111" t="str">
        <f t="shared" si="9"/>
        <v>EUR</v>
      </c>
    </row>
    <row r="112" spans="1:20" ht="18.75" hidden="1" customHeight="1" x14ac:dyDescent="0.25">
      <c r="A112" t="s">
        <v>1912</v>
      </c>
      <c r="B112" t="s">
        <v>5</v>
      </c>
      <c r="C112" t="s">
        <v>1913</v>
      </c>
      <c r="D112" s="24">
        <v>10702</v>
      </c>
      <c r="E112" t="s">
        <v>1602</v>
      </c>
      <c r="F112" t="s">
        <v>1924</v>
      </c>
      <c r="G112" t="s">
        <v>1914</v>
      </c>
      <c r="H112" t="s">
        <v>1990</v>
      </c>
      <c r="I112" t="s">
        <v>1874</v>
      </c>
      <c r="J112" t="s">
        <v>1917</v>
      </c>
      <c r="K112" t="s">
        <v>1959</v>
      </c>
      <c r="L112" s="24">
        <v>275</v>
      </c>
      <c r="M112" s="25">
        <f>+VLOOKUP(E112, TC!A:D, 4, FALSE())</f>
        <v>1.0299499979298066</v>
      </c>
      <c r="N112" s="24">
        <f t="shared" si="5"/>
        <v>283.23624943069683</v>
      </c>
      <c r="O112" t="str">
        <f t="shared" si="6"/>
        <v>FACTURA</v>
      </c>
      <c r="P112" t="str">
        <f t="shared" si="7"/>
        <v>2025</v>
      </c>
      <c r="Q112" t="str">
        <f t="shared" si="8"/>
        <v>01</v>
      </c>
      <c r="R112" t="str">
        <f>+IFERROR(VLOOKUP(I112, Listado!A:B, 2, FALSE()), "COMERCIALIZADORA INTERNACIONAL CARIBBEAN EXOTICS S A")</f>
        <v>PIEDRAHITA PEREZ MARIANA</v>
      </c>
      <c r="S112" s="25">
        <f>+VLOOKUP(E112, TC!A:D, 2, FALSE())</f>
        <v>4347.42</v>
      </c>
      <c r="T112" t="str">
        <f t="shared" si="9"/>
        <v>EUR</v>
      </c>
    </row>
    <row r="113" spans="1:20" ht="18.75" hidden="1" customHeight="1" x14ac:dyDescent="0.25">
      <c r="A113" t="s">
        <v>1912</v>
      </c>
      <c r="B113" t="s">
        <v>5</v>
      </c>
      <c r="C113" t="s">
        <v>1913</v>
      </c>
      <c r="D113" s="24">
        <v>10702</v>
      </c>
      <c r="E113" t="s">
        <v>1602</v>
      </c>
      <c r="F113" t="s">
        <v>1924</v>
      </c>
      <c r="G113" t="s">
        <v>1914</v>
      </c>
      <c r="H113" t="s">
        <v>1990</v>
      </c>
      <c r="I113" t="s">
        <v>1874</v>
      </c>
      <c r="J113" t="s">
        <v>1917</v>
      </c>
      <c r="K113" t="s">
        <v>1960</v>
      </c>
      <c r="L113" s="24">
        <v>67.400000000000006</v>
      </c>
      <c r="M113" s="25">
        <f>+VLOOKUP(E113, TC!A:D, 4, FALSE())</f>
        <v>1.0299499979298066</v>
      </c>
      <c r="N113" s="24">
        <f t="shared" si="5"/>
        <v>69.418629860468968</v>
      </c>
      <c r="O113" t="str">
        <f t="shared" si="6"/>
        <v>FACTURA</v>
      </c>
      <c r="P113" t="str">
        <f t="shared" si="7"/>
        <v>2025</v>
      </c>
      <c r="Q113" t="str">
        <f t="shared" si="8"/>
        <v>01</v>
      </c>
      <c r="R113" t="str">
        <f>+IFERROR(VLOOKUP(I113, Listado!A:B, 2, FALSE()), "COMERCIALIZADORA INTERNACIONAL CARIBBEAN EXOTICS S A")</f>
        <v>PIEDRAHITA PEREZ MARIANA</v>
      </c>
      <c r="S113" s="25">
        <f>+VLOOKUP(E113, TC!A:D, 2, FALSE())</f>
        <v>4347.42</v>
      </c>
      <c r="T113" t="str">
        <f t="shared" si="9"/>
        <v>EUR</v>
      </c>
    </row>
    <row r="114" spans="1:20" ht="18.75" hidden="1" customHeight="1" x14ac:dyDescent="0.25">
      <c r="A114" t="s">
        <v>1912</v>
      </c>
      <c r="B114" t="s">
        <v>5</v>
      </c>
      <c r="C114" t="s">
        <v>1913</v>
      </c>
      <c r="D114" s="24">
        <v>10703</v>
      </c>
      <c r="E114" t="s">
        <v>1602</v>
      </c>
      <c r="F114" t="s">
        <v>1924</v>
      </c>
      <c r="G114" t="s">
        <v>1914</v>
      </c>
      <c r="H114" t="s">
        <v>1991</v>
      </c>
      <c r="I114" t="s">
        <v>1871</v>
      </c>
      <c r="J114" t="s">
        <v>1919</v>
      </c>
      <c r="K114" t="s">
        <v>1992</v>
      </c>
      <c r="L114" s="24">
        <v>3657.6</v>
      </c>
      <c r="M114" s="25">
        <f>+VLOOKUP(E114, TC!A:D, 4, FALSE())</f>
        <v>1.0299499979298066</v>
      </c>
      <c r="N114" s="24">
        <f t="shared" si="5"/>
        <v>3767.1451124280602</v>
      </c>
      <c r="O114" t="str">
        <f t="shared" si="6"/>
        <v>FACTURA</v>
      </c>
      <c r="P114" t="str">
        <f t="shared" si="7"/>
        <v>2025</v>
      </c>
      <c r="Q114" t="str">
        <f t="shared" si="8"/>
        <v>01</v>
      </c>
      <c r="R114" t="str">
        <f>+IFERROR(VLOOKUP(I114, Listado!A:B, 2, FALSE()), "COMERCIALIZADORA INTERNACIONAL CARIBBEAN EXOTICS S A")</f>
        <v>PIEDRAHITA PEREZ MARIANA</v>
      </c>
      <c r="S114" s="25">
        <f>+VLOOKUP(E114, TC!A:D, 2, FALSE())</f>
        <v>4347.42</v>
      </c>
      <c r="T114" t="str">
        <f t="shared" si="9"/>
        <v>EUR</v>
      </c>
    </row>
    <row r="115" spans="1:20" ht="18.75" hidden="1" customHeight="1" x14ac:dyDescent="0.25">
      <c r="A115" t="s">
        <v>1912</v>
      </c>
      <c r="B115" t="s">
        <v>5</v>
      </c>
      <c r="C115" t="s">
        <v>1913</v>
      </c>
      <c r="D115" s="24">
        <v>10703</v>
      </c>
      <c r="E115" t="s">
        <v>1602</v>
      </c>
      <c r="F115" t="s">
        <v>1924</v>
      </c>
      <c r="G115" t="s">
        <v>1914</v>
      </c>
      <c r="H115" t="s">
        <v>1991</v>
      </c>
      <c r="I115" t="s">
        <v>1871</v>
      </c>
      <c r="J115" t="s">
        <v>1919</v>
      </c>
      <c r="K115" t="s">
        <v>1959</v>
      </c>
      <c r="L115" s="24">
        <v>275</v>
      </c>
      <c r="M115" s="25">
        <f>+VLOOKUP(E115, TC!A:D, 4, FALSE())</f>
        <v>1.0299499979298066</v>
      </c>
      <c r="N115" s="24">
        <f t="shared" si="5"/>
        <v>283.23624943069683</v>
      </c>
      <c r="O115" t="str">
        <f t="shared" si="6"/>
        <v>FACTURA</v>
      </c>
      <c r="P115" t="str">
        <f t="shared" si="7"/>
        <v>2025</v>
      </c>
      <c r="Q115" t="str">
        <f t="shared" si="8"/>
        <v>01</v>
      </c>
      <c r="R115" t="str">
        <f>+IFERROR(VLOOKUP(I115, Listado!A:B, 2, FALSE()), "COMERCIALIZADORA INTERNACIONAL CARIBBEAN EXOTICS S A")</f>
        <v>PIEDRAHITA PEREZ MARIANA</v>
      </c>
      <c r="S115" s="25">
        <f>+VLOOKUP(E115, TC!A:D, 2, FALSE())</f>
        <v>4347.42</v>
      </c>
      <c r="T115" t="str">
        <f t="shared" si="9"/>
        <v>EUR</v>
      </c>
    </row>
    <row r="116" spans="1:20" ht="18.75" hidden="1" customHeight="1" x14ac:dyDescent="0.25">
      <c r="A116" t="s">
        <v>1912</v>
      </c>
      <c r="B116" t="s">
        <v>5</v>
      </c>
      <c r="C116" t="s">
        <v>1913</v>
      </c>
      <c r="D116" s="24">
        <v>10703</v>
      </c>
      <c r="E116" t="s">
        <v>1602</v>
      </c>
      <c r="F116" t="s">
        <v>1924</v>
      </c>
      <c r="G116" t="s">
        <v>1914</v>
      </c>
      <c r="H116" t="s">
        <v>1991</v>
      </c>
      <c r="I116" t="s">
        <v>1871</v>
      </c>
      <c r="J116" t="s">
        <v>1919</v>
      </c>
      <c r="K116" t="s">
        <v>1960</v>
      </c>
      <c r="L116" s="24">
        <v>67.400000000000006</v>
      </c>
      <c r="M116" s="25">
        <f>+VLOOKUP(E116, TC!A:D, 4, FALSE())</f>
        <v>1.0299499979298066</v>
      </c>
      <c r="N116" s="24">
        <f t="shared" si="5"/>
        <v>69.418629860468968</v>
      </c>
      <c r="O116" t="str">
        <f t="shared" si="6"/>
        <v>FACTURA</v>
      </c>
      <c r="P116" t="str">
        <f t="shared" si="7"/>
        <v>2025</v>
      </c>
      <c r="Q116" t="str">
        <f t="shared" si="8"/>
        <v>01</v>
      </c>
      <c r="R116" t="str">
        <f>+IFERROR(VLOOKUP(I116, Listado!A:B, 2, FALSE()), "COMERCIALIZADORA INTERNACIONAL CARIBBEAN EXOTICS S A")</f>
        <v>PIEDRAHITA PEREZ MARIANA</v>
      </c>
      <c r="S116" s="25">
        <f>+VLOOKUP(E116, TC!A:D, 2, FALSE())</f>
        <v>4347.42</v>
      </c>
      <c r="T116" t="str">
        <f t="shared" si="9"/>
        <v>EUR</v>
      </c>
    </row>
    <row r="117" spans="1:20" ht="18.75" hidden="1" customHeight="1" x14ac:dyDescent="0.25">
      <c r="A117" t="s">
        <v>1912</v>
      </c>
      <c r="B117" t="s">
        <v>5</v>
      </c>
      <c r="C117" t="s">
        <v>1913</v>
      </c>
      <c r="D117" s="24">
        <v>10704</v>
      </c>
      <c r="E117" t="s">
        <v>1602</v>
      </c>
      <c r="F117" t="s">
        <v>99</v>
      </c>
      <c r="G117" t="s">
        <v>1914</v>
      </c>
      <c r="I117" t="s">
        <v>1858</v>
      </c>
      <c r="J117" t="s">
        <v>1915</v>
      </c>
      <c r="K117" t="s">
        <v>1920</v>
      </c>
      <c r="L117" s="24">
        <v>768000</v>
      </c>
      <c r="M117" s="25">
        <f>+VLOOKUP(E117, TC!A:D, 4, FALSE())</f>
        <v>1.0299499979298066</v>
      </c>
      <c r="N117" s="24">
        <f t="shared" si="5"/>
        <v>768000</v>
      </c>
      <c r="O117" t="str">
        <f t="shared" si="6"/>
        <v>FACTURA</v>
      </c>
      <c r="P117" t="str">
        <f t="shared" si="7"/>
        <v>2025</v>
      </c>
      <c r="Q117" t="str">
        <f t="shared" si="8"/>
        <v>01</v>
      </c>
      <c r="R117" t="str">
        <f>+IFERROR(VLOOKUP(I117, Listado!A:B, 2, FALSE()), "COMERCIALIZADORA INTERNACIONAL CARIBBEAN EXOTICS S A")</f>
        <v>LONDOÑO ECHEVERRI ALEJANDRA</v>
      </c>
      <c r="S117" s="25">
        <f>+VLOOKUP(E117, TC!A:D, 2, FALSE())</f>
        <v>4347.42</v>
      </c>
      <c r="T117" t="str">
        <f t="shared" si="9"/>
        <v>COP</v>
      </c>
    </row>
    <row r="118" spans="1:20" ht="18.75" hidden="1" customHeight="1" x14ac:dyDescent="0.25">
      <c r="A118" t="s">
        <v>1912</v>
      </c>
      <c r="B118" t="s">
        <v>5</v>
      </c>
      <c r="C118" t="s">
        <v>1913</v>
      </c>
      <c r="D118" s="24">
        <v>10705</v>
      </c>
      <c r="E118" t="s">
        <v>1602</v>
      </c>
      <c r="F118" t="s">
        <v>99</v>
      </c>
      <c r="G118" t="s">
        <v>1914</v>
      </c>
      <c r="I118" t="s">
        <v>1858</v>
      </c>
      <c r="J118" t="s">
        <v>1915</v>
      </c>
      <c r="K118" t="s">
        <v>1920</v>
      </c>
      <c r="L118" s="24">
        <v>768000</v>
      </c>
      <c r="M118" s="25">
        <f>+VLOOKUP(E118, TC!A:D, 4, FALSE())</f>
        <v>1.0299499979298066</v>
      </c>
      <c r="N118" s="24">
        <f t="shared" si="5"/>
        <v>768000</v>
      </c>
      <c r="O118" t="str">
        <f t="shared" si="6"/>
        <v>FACTURA</v>
      </c>
      <c r="P118" t="str">
        <f t="shared" si="7"/>
        <v>2025</v>
      </c>
      <c r="Q118" t="str">
        <f t="shared" si="8"/>
        <v>01</v>
      </c>
      <c r="R118" t="str">
        <f>+IFERROR(VLOOKUP(I118, Listado!A:B, 2, FALSE()), "COMERCIALIZADORA INTERNACIONAL CARIBBEAN EXOTICS S A")</f>
        <v>LONDOÑO ECHEVERRI ALEJANDRA</v>
      </c>
      <c r="S118" s="25">
        <f>+VLOOKUP(E118, TC!A:D, 2, FALSE())</f>
        <v>4347.42</v>
      </c>
      <c r="T118" t="str">
        <f t="shared" si="9"/>
        <v>COP</v>
      </c>
    </row>
    <row r="119" spans="1:20" ht="18.75" hidden="1" customHeight="1" x14ac:dyDescent="0.25">
      <c r="A119" t="s">
        <v>1912</v>
      </c>
      <c r="B119" t="s">
        <v>1923</v>
      </c>
      <c r="C119" t="s">
        <v>1913</v>
      </c>
      <c r="D119" s="24">
        <v>5671</v>
      </c>
      <c r="E119" t="s">
        <v>1602</v>
      </c>
      <c r="F119" t="s">
        <v>1924</v>
      </c>
      <c r="G119" t="s">
        <v>1914</v>
      </c>
      <c r="H119" t="s">
        <v>1993</v>
      </c>
      <c r="I119" t="s">
        <v>1864</v>
      </c>
      <c r="J119" t="s">
        <v>1919</v>
      </c>
      <c r="K119" t="s">
        <v>1994</v>
      </c>
      <c r="L119" s="24">
        <v>2480.4</v>
      </c>
      <c r="M119" s="25">
        <f>+VLOOKUP(E119, TC!A:D, 4, FALSE())</f>
        <v>1.0299499979298066</v>
      </c>
      <c r="N119" s="24">
        <f t="shared" si="5"/>
        <v>2554.6879748650922</v>
      </c>
      <c r="O119" t="str">
        <f t="shared" si="6"/>
        <v>FACTURA</v>
      </c>
      <c r="P119" t="str">
        <f t="shared" si="7"/>
        <v>2025</v>
      </c>
      <c r="Q119" t="str">
        <f t="shared" si="8"/>
        <v>01</v>
      </c>
      <c r="R119" t="str">
        <f>+IFERROR(VLOOKUP(I119, Listado!A:B, 2, FALSE()), "COMERCIALIZADORA INTERNACIONAL CARIBBEAN EXOTICS S A")</f>
        <v>PEREZ MEJIA MARIA PAULINA</v>
      </c>
      <c r="S119" s="25">
        <f>+VLOOKUP(E119, TC!A:D, 2, FALSE())</f>
        <v>4347.42</v>
      </c>
      <c r="T119" t="str">
        <f t="shared" si="9"/>
        <v>EUR</v>
      </c>
    </row>
    <row r="120" spans="1:20" ht="18.75" hidden="1" customHeight="1" x14ac:dyDescent="0.25">
      <c r="A120" t="s">
        <v>1912</v>
      </c>
      <c r="B120" t="s">
        <v>1923</v>
      </c>
      <c r="C120" t="s">
        <v>1913</v>
      </c>
      <c r="D120" s="24">
        <v>5671</v>
      </c>
      <c r="E120" t="s">
        <v>1602</v>
      </c>
      <c r="F120" t="s">
        <v>1924</v>
      </c>
      <c r="G120" t="s">
        <v>1914</v>
      </c>
      <c r="H120" t="s">
        <v>1993</v>
      </c>
      <c r="I120" t="s">
        <v>1864</v>
      </c>
      <c r="J120" t="s">
        <v>1919</v>
      </c>
      <c r="K120" t="s">
        <v>1928</v>
      </c>
      <c r="L120" s="24">
        <v>1658.62</v>
      </c>
      <c r="M120" s="25">
        <f>+VLOOKUP(E120, TC!A:D, 4, FALSE())</f>
        <v>1.0299499979298066</v>
      </c>
      <c r="N120" s="24">
        <f t="shared" si="5"/>
        <v>1708.2956655663356</v>
      </c>
      <c r="O120" t="str">
        <f t="shared" si="6"/>
        <v>FACTURA</v>
      </c>
      <c r="P120" t="str">
        <f t="shared" si="7"/>
        <v>2025</v>
      </c>
      <c r="Q120" t="str">
        <f t="shared" si="8"/>
        <v>01</v>
      </c>
      <c r="R120" t="str">
        <f>+IFERROR(VLOOKUP(I120, Listado!A:B, 2, FALSE()), "COMERCIALIZADORA INTERNACIONAL CARIBBEAN EXOTICS S A")</f>
        <v>PEREZ MEJIA MARIA PAULINA</v>
      </c>
      <c r="S120" s="25">
        <f>+VLOOKUP(E120, TC!A:D, 2, FALSE())</f>
        <v>4347.42</v>
      </c>
      <c r="T120" t="str">
        <f t="shared" si="9"/>
        <v>EUR</v>
      </c>
    </row>
    <row r="121" spans="1:20" ht="18.75" hidden="1" customHeight="1" x14ac:dyDescent="0.25">
      <c r="A121" t="s">
        <v>1912</v>
      </c>
      <c r="B121" t="s">
        <v>1923</v>
      </c>
      <c r="C121" t="s">
        <v>1913</v>
      </c>
      <c r="D121" s="24">
        <v>5672</v>
      </c>
      <c r="E121" t="s">
        <v>1602</v>
      </c>
      <c r="F121" t="s">
        <v>128</v>
      </c>
      <c r="G121" t="s">
        <v>1914</v>
      </c>
      <c r="H121" t="s">
        <v>1995</v>
      </c>
      <c r="I121" t="s">
        <v>1861</v>
      </c>
      <c r="J121" t="s">
        <v>1944</v>
      </c>
      <c r="K121" t="s">
        <v>10</v>
      </c>
      <c r="L121" s="24">
        <v>485</v>
      </c>
      <c r="M121" s="25">
        <f>+VLOOKUP(E121, TC!A:D, 4, FALSE())</f>
        <v>1.0299499979298066</v>
      </c>
      <c r="N121" s="24">
        <f t="shared" si="5"/>
        <v>485</v>
      </c>
      <c r="O121" t="str">
        <f t="shared" si="6"/>
        <v>FACTURA</v>
      </c>
      <c r="P121" t="str">
        <f t="shared" si="7"/>
        <v>2025</v>
      </c>
      <c r="Q121" t="str">
        <f t="shared" si="8"/>
        <v>01</v>
      </c>
      <c r="R121" t="str">
        <f>+IFERROR(VLOOKUP(I121, Listado!A:B, 2, FALSE()), "COMERCIALIZADORA INTERNACIONAL CARIBBEAN EXOTICS S A")</f>
        <v>PIEDRAHITA PEREZ MARIANA</v>
      </c>
      <c r="S121" s="25">
        <f>+VLOOKUP(E121, TC!A:D, 2, FALSE())</f>
        <v>4347.42</v>
      </c>
      <c r="T121" t="str">
        <f t="shared" si="9"/>
        <v>USD</v>
      </c>
    </row>
    <row r="122" spans="1:20" ht="18.75" hidden="1" customHeight="1" x14ac:dyDescent="0.25">
      <c r="A122" t="s">
        <v>1912</v>
      </c>
      <c r="B122" t="s">
        <v>1923</v>
      </c>
      <c r="C122" t="s">
        <v>1913</v>
      </c>
      <c r="D122" s="24">
        <v>5672</v>
      </c>
      <c r="E122" t="s">
        <v>1602</v>
      </c>
      <c r="F122" t="s">
        <v>128</v>
      </c>
      <c r="G122" t="s">
        <v>1914</v>
      </c>
      <c r="H122" t="s">
        <v>1995</v>
      </c>
      <c r="I122" t="s">
        <v>1861</v>
      </c>
      <c r="J122" t="s">
        <v>1944</v>
      </c>
      <c r="K122" t="s">
        <v>1928</v>
      </c>
      <c r="L122" s="24">
        <v>1047.58</v>
      </c>
      <c r="M122" s="25">
        <f>+VLOOKUP(E122, TC!A:D, 4, FALSE())</f>
        <v>1.0299499979298066</v>
      </c>
      <c r="N122" s="24">
        <f t="shared" si="5"/>
        <v>1047.58</v>
      </c>
      <c r="O122" t="str">
        <f t="shared" si="6"/>
        <v>FACTURA</v>
      </c>
      <c r="P122" t="str">
        <f t="shared" si="7"/>
        <v>2025</v>
      </c>
      <c r="Q122" t="str">
        <f t="shared" si="8"/>
        <v>01</v>
      </c>
      <c r="R122" t="str">
        <f>+IFERROR(VLOOKUP(I122, Listado!A:B, 2, FALSE()), "COMERCIALIZADORA INTERNACIONAL CARIBBEAN EXOTICS S A")</f>
        <v>PIEDRAHITA PEREZ MARIANA</v>
      </c>
      <c r="S122" s="25">
        <f>+VLOOKUP(E122, TC!A:D, 2, FALSE())</f>
        <v>4347.42</v>
      </c>
      <c r="T122" t="str">
        <f t="shared" si="9"/>
        <v>USD</v>
      </c>
    </row>
    <row r="123" spans="1:20" ht="18.75" hidden="1" customHeight="1" x14ac:dyDescent="0.25">
      <c r="A123" t="s">
        <v>1912</v>
      </c>
      <c r="B123" t="s">
        <v>1923</v>
      </c>
      <c r="C123" t="s">
        <v>1913</v>
      </c>
      <c r="D123" s="24">
        <v>5672</v>
      </c>
      <c r="E123" t="s">
        <v>1602</v>
      </c>
      <c r="F123" t="s">
        <v>128</v>
      </c>
      <c r="G123" t="s">
        <v>1914</v>
      </c>
      <c r="H123" t="s">
        <v>1995</v>
      </c>
      <c r="I123" t="s">
        <v>1861</v>
      </c>
      <c r="J123" t="s">
        <v>1944</v>
      </c>
      <c r="K123" t="s">
        <v>1996</v>
      </c>
      <c r="L123" s="24">
        <v>476.5</v>
      </c>
      <c r="M123" s="25">
        <f>+VLOOKUP(E123, TC!A:D, 4, FALSE())</f>
        <v>1.0299499979298066</v>
      </c>
      <c r="N123" s="24">
        <f t="shared" si="5"/>
        <v>476.5</v>
      </c>
      <c r="O123" t="str">
        <f t="shared" si="6"/>
        <v>FACTURA</v>
      </c>
      <c r="P123" t="str">
        <f t="shared" si="7"/>
        <v>2025</v>
      </c>
      <c r="Q123" t="str">
        <f t="shared" si="8"/>
        <v>01</v>
      </c>
      <c r="R123" t="str">
        <f>+IFERROR(VLOOKUP(I123, Listado!A:B, 2, FALSE()), "COMERCIALIZADORA INTERNACIONAL CARIBBEAN EXOTICS S A")</f>
        <v>PIEDRAHITA PEREZ MARIANA</v>
      </c>
      <c r="S123" s="25">
        <f>+VLOOKUP(E123, TC!A:D, 2, FALSE())</f>
        <v>4347.42</v>
      </c>
      <c r="T123" t="str">
        <f t="shared" si="9"/>
        <v>USD</v>
      </c>
    </row>
    <row r="124" spans="1:20" ht="18.75" hidden="1" customHeight="1" x14ac:dyDescent="0.25">
      <c r="A124" t="s">
        <v>1912</v>
      </c>
      <c r="B124" t="s">
        <v>1923</v>
      </c>
      <c r="C124" t="s">
        <v>1913</v>
      </c>
      <c r="D124" s="24">
        <v>5672</v>
      </c>
      <c r="E124" t="s">
        <v>1602</v>
      </c>
      <c r="F124" t="s">
        <v>128</v>
      </c>
      <c r="G124" t="s">
        <v>1914</v>
      </c>
      <c r="H124" t="s">
        <v>1995</v>
      </c>
      <c r="I124" t="s">
        <v>1861</v>
      </c>
      <c r="J124" t="s">
        <v>1944</v>
      </c>
      <c r="K124" t="s">
        <v>54</v>
      </c>
      <c r="L124" s="24">
        <v>784</v>
      </c>
      <c r="M124" s="25">
        <f>+VLOOKUP(E124, TC!A:D, 4, FALSE())</f>
        <v>1.0299499979298066</v>
      </c>
      <c r="N124" s="24">
        <f t="shared" si="5"/>
        <v>784</v>
      </c>
      <c r="O124" t="str">
        <f t="shared" si="6"/>
        <v>FACTURA</v>
      </c>
      <c r="P124" t="str">
        <f t="shared" si="7"/>
        <v>2025</v>
      </c>
      <c r="Q124" t="str">
        <f t="shared" si="8"/>
        <v>01</v>
      </c>
      <c r="R124" t="str">
        <f>+IFERROR(VLOOKUP(I124, Listado!A:B, 2, FALSE()), "COMERCIALIZADORA INTERNACIONAL CARIBBEAN EXOTICS S A")</f>
        <v>PIEDRAHITA PEREZ MARIANA</v>
      </c>
      <c r="S124" s="25">
        <f>+VLOOKUP(E124, TC!A:D, 2, FALSE())</f>
        <v>4347.42</v>
      </c>
      <c r="T124" t="str">
        <f t="shared" si="9"/>
        <v>USD</v>
      </c>
    </row>
    <row r="125" spans="1:20" ht="18.75" hidden="1" customHeight="1" x14ac:dyDescent="0.25">
      <c r="A125" t="s">
        <v>1912</v>
      </c>
      <c r="B125" t="s">
        <v>1923</v>
      </c>
      <c r="C125" t="s">
        <v>1913</v>
      </c>
      <c r="D125" s="24">
        <v>5672</v>
      </c>
      <c r="E125" t="s">
        <v>1602</v>
      </c>
      <c r="F125" t="s">
        <v>128</v>
      </c>
      <c r="G125" t="s">
        <v>1914</v>
      </c>
      <c r="H125" t="s">
        <v>1995</v>
      </c>
      <c r="I125" t="s">
        <v>1861</v>
      </c>
      <c r="J125" t="s">
        <v>1944</v>
      </c>
      <c r="K125" t="s">
        <v>52</v>
      </c>
      <c r="L125" s="24">
        <v>146.6</v>
      </c>
      <c r="M125" s="25">
        <f>+VLOOKUP(E125, TC!A:D, 4, FALSE())</f>
        <v>1.0299499979298066</v>
      </c>
      <c r="N125" s="24">
        <f t="shared" si="5"/>
        <v>146.6</v>
      </c>
      <c r="O125" t="str">
        <f t="shared" si="6"/>
        <v>FACTURA</v>
      </c>
      <c r="P125" t="str">
        <f t="shared" si="7"/>
        <v>2025</v>
      </c>
      <c r="Q125" t="str">
        <f t="shared" si="8"/>
        <v>01</v>
      </c>
      <c r="R125" t="str">
        <f>+IFERROR(VLOOKUP(I125, Listado!A:B, 2, FALSE()), "COMERCIALIZADORA INTERNACIONAL CARIBBEAN EXOTICS S A")</f>
        <v>PIEDRAHITA PEREZ MARIANA</v>
      </c>
      <c r="S125" s="25">
        <f>+VLOOKUP(E125, TC!A:D, 2, FALSE())</f>
        <v>4347.42</v>
      </c>
      <c r="T125" t="str">
        <f t="shared" si="9"/>
        <v>USD</v>
      </c>
    </row>
    <row r="126" spans="1:20" ht="18.75" hidden="1" customHeight="1" x14ac:dyDescent="0.25">
      <c r="A126" t="s">
        <v>1912</v>
      </c>
      <c r="B126" t="s">
        <v>5</v>
      </c>
      <c r="C126" t="s">
        <v>1913</v>
      </c>
      <c r="D126" s="24">
        <v>10706</v>
      </c>
      <c r="E126" t="s">
        <v>1602</v>
      </c>
      <c r="F126" t="s">
        <v>128</v>
      </c>
      <c r="G126" t="s">
        <v>1914</v>
      </c>
      <c r="H126" t="s">
        <v>1997</v>
      </c>
      <c r="I126" t="s">
        <v>1852</v>
      </c>
      <c r="J126" t="s">
        <v>1998</v>
      </c>
      <c r="K126" t="s">
        <v>70</v>
      </c>
      <c r="L126" s="24">
        <v>20957.400000000001</v>
      </c>
      <c r="M126" s="25">
        <f>+VLOOKUP(E126, TC!A:D, 4, FALSE())</f>
        <v>1.0299499979298066</v>
      </c>
      <c r="N126" s="24">
        <f t="shared" si="5"/>
        <v>20957.400000000001</v>
      </c>
      <c r="O126" t="str">
        <f t="shared" si="6"/>
        <v>FACTURA</v>
      </c>
      <c r="P126" t="str">
        <f t="shared" si="7"/>
        <v>2025</v>
      </c>
      <c r="Q126" t="str">
        <f t="shared" si="8"/>
        <v>01</v>
      </c>
      <c r="R126" t="str">
        <f>+IFERROR(VLOOKUP(I126, Listado!A:B, 2, FALSE()), "COMERCIALIZADORA INTERNACIONAL CARIBBEAN EXOTICS S A")</f>
        <v>PEREZ MEJIA MARIA PAULINA</v>
      </c>
      <c r="S126" s="25">
        <f>+VLOOKUP(E126, TC!A:D, 2, FALSE())</f>
        <v>4347.42</v>
      </c>
      <c r="T126" t="str">
        <f t="shared" si="9"/>
        <v>USD</v>
      </c>
    </row>
    <row r="127" spans="1:20" ht="18.75" hidden="1" customHeight="1" x14ac:dyDescent="0.25">
      <c r="A127" t="s">
        <v>1912</v>
      </c>
      <c r="B127" t="s">
        <v>5</v>
      </c>
      <c r="C127" t="s">
        <v>1913</v>
      </c>
      <c r="D127" s="24">
        <v>10706</v>
      </c>
      <c r="E127" t="s">
        <v>1602</v>
      </c>
      <c r="F127" t="s">
        <v>128</v>
      </c>
      <c r="G127" t="s">
        <v>1914</v>
      </c>
      <c r="H127" t="s">
        <v>1997</v>
      </c>
      <c r="I127" t="s">
        <v>1852</v>
      </c>
      <c r="J127" t="s">
        <v>1998</v>
      </c>
      <c r="K127" t="s">
        <v>51</v>
      </c>
      <c r="L127" s="24">
        <v>16320</v>
      </c>
      <c r="M127" s="25">
        <f>+VLOOKUP(E127, TC!A:D, 4, FALSE())</f>
        <v>1.0299499979298066</v>
      </c>
      <c r="N127" s="24">
        <f t="shared" si="5"/>
        <v>16320</v>
      </c>
      <c r="O127" t="str">
        <f t="shared" si="6"/>
        <v>FACTURA</v>
      </c>
      <c r="P127" t="str">
        <f t="shared" si="7"/>
        <v>2025</v>
      </c>
      <c r="Q127" t="str">
        <f t="shared" si="8"/>
        <v>01</v>
      </c>
      <c r="R127" t="str">
        <f>+IFERROR(VLOOKUP(I127, Listado!A:B, 2, FALSE()), "COMERCIALIZADORA INTERNACIONAL CARIBBEAN EXOTICS S A")</f>
        <v>PEREZ MEJIA MARIA PAULINA</v>
      </c>
      <c r="S127" s="25">
        <f>+VLOOKUP(E127, TC!A:D, 2, FALSE())</f>
        <v>4347.42</v>
      </c>
      <c r="T127" t="str">
        <f t="shared" si="9"/>
        <v>USD</v>
      </c>
    </row>
    <row r="128" spans="1:20" ht="18.75" hidden="1" customHeight="1" x14ac:dyDescent="0.25">
      <c r="A128" t="s">
        <v>1912</v>
      </c>
      <c r="B128" t="s">
        <v>5</v>
      </c>
      <c r="C128" t="s">
        <v>1913</v>
      </c>
      <c r="D128" s="24">
        <v>10706</v>
      </c>
      <c r="E128" t="s">
        <v>1602</v>
      </c>
      <c r="F128" t="s">
        <v>128</v>
      </c>
      <c r="G128" t="s">
        <v>1914</v>
      </c>
      <c r="H128" t="s">
        <v>1997</v>
      </c>
      <c r="I128" t="s">
        <v>1852</v>
      </c>
      <c r="J128" t="s">
        <v>1998</v>
      </c>
      <c r="K128" t="s">
        <v>1959</v>
      </c>
      <c r="L128" s="24">
        <v>2874.6</v>
      </c>
      <c r="M128" s="25">
        <f>+VLOOKUP(E128, TC!A:D, 4, FALSE())</f>
        <v>1.0299499979298066</v>
      </c>
      <c r="N128" s="24">
        <f t="shared" si="5"/>
        <v>2874.6</v>
      </c>
      <c r="O128" t="str">
        <f t="shared" si="6"/>
        <v>FACTURA</v>
      </c>
      <c r="P128" t="str">
        <f t="shared" si="7"/>
        <v>2025</v>
      </c>
      <c r="Q128" t="str">
        <f t="shared" si="8"/>
        <v>01</v>
      </c>
      <c r="R128" t="str">
        <f>+IFERROR(VLOOKUP(I128, Listado!A:B, 2, FALSE()), "COMERCIALIZADORA INTERNACIONAL CARIBBEAN EXOTICS S A")</f>
        <v>PEREZ MEJIA MARIA PAULINA</v>
      </c>
      <c r="S128" s="25">
        <f>+VLOOKUP(E128, TC!A:D, 2, FALSE())</f>
        <v>4347.42</v>
      </c>
      <c r="T128" t="str">
        <f t="shared" si="9"/>
        <v>USD</v>
      </c>
    </row>
    <row r="129" spans="1:20" ht="18.75" hidden="1" customHeight="1" x14ac:dyDescent="0.25">
      <c r="A129" t="s">
        <v>1912</v>
      </c>
      <c r="B129" t="s">
        <v>5</v>
      </c>
      <c r="C129" t="s">
        <v>1913</v>
      </c>
      <c r="D129" s="24">
        <v>10707</v>
      </c>
      <c r="E129" t="s">
        <v>1602</v>
      </c>
      <c r="F129" t="s">
        <v>128</v>
      </c>
      <c r="G129" t="s">
        <v>1914</v>
      </c>
      <c r="H129" t="s">
        <v>1999</v>
      </c>
      <c r="I129" t="s">
        <v>1866</v>
      </c>
      <c r="J129" t="s">
        <v>1998</v>
      </c>
      <c r="K129" t="s">
        <v>37</v>
      </c>
      <c r="L129" s="24">
        <v>2189.6</v>
      </c>
      <c r="M129" s="25">
        <f>+VLOOKUP(E129, TC!A:D, 4, FALSE())</f>
        <v>1.0299499979298066</v>
      </c>
      <c r="N129" s="24">
        <f t="shared" si="5"/>
        <v>2189.6</v>
      </c>
      <c r="O129" t="str">
        <f t="shared" si="6"/>
        <v>FACTURA</v>
      </c>
      <c r="P129" t="str">
        <f t="shared" si="7"/>
        <v>2025</v>
      </c>
      <c r="Q129" t="str">
        <f t="shared" si="8"/>
        <v>01</v>
      </c>
      <c r="R129" t="str">
        <f>+IFERROR(VLOOKUP(I129, Listado!A:B, 2, FALSE()), "COMERCIALIZADORA INTERNACIONAL CARIBBEAN EXOTICS S A")</f>
        <v>PEREZ MEJIA MARIA PAULINA</v>
      </c>
      <c r="S129" s="25">
        <f>+VLOOKUP(E129, TC!A:D, 2, FALSE())</f>
        <v>4347.42</v>
      </c>
      <c r="T129" t="str">
        <f t="shared" si="9"/>
        <v>USD</v>
      </c>
    </row>
    <row r="130" spans="1:20" ht="18.75" hidden="1" customHeight="1" x14ac:dyDescent="0.25">
      <c r="A130" t="s">
        <v>1912</v>
      </c>
      <c r="B130" t="s">
        <v>5</v>
      </c>
      <c r="C130" t="s">
        <v>1913</v>
      </c>
      <c r="D130" s="24">
        <v>10707</v>
      </c>
      <c r="E130" t="s">
        <v>1602</v>
      </c>
      <c r="F130" t="s">
        <v>128</v>
      </c>
      <c r="G130" t="s">
        <v>1914</v>
      </c>
      <c r="H130" t="s">
        <v>1999</v>
      </c>
      <c r="I130" t="s">
        <v>1866</v>
      </c>
      <c r="J130" t="s">
        <v>1998</v>
      </c>
      <c r="K130" t="s">
        <v>17</v>
      </c>
      <c r="L130" s="24">
        <v>3045</v>
      </c>
      <c r="M130" s="25">
        <f>+VLOOKUP(E130, TC!A:D, 4, FALSE())</f>
        <v>1.0299499979298066</v>
      </c>
      <c r="N130" s="24">
        <f t="shared" ref="N130:N193" si="10">+IF(F130="EUR", (M130*L130), IF(I130="JUAN MATAS SAS", (L130/S130), L130))</f>
        <v>3045</v>
      </c>
      <c r="O130" t="str">
        <f t="shared" ref="O130:O193" si="11">+IF(C130="CFE", "FACTURA", IF(ISERROR(SEARCH("ANULA", H130))=FALSE(), "ANULACIÓN FE", IF(ISERROR(SEARCH("CANCELLATION", H130))=FALSE(), "ANULACIÓN FE", "NOTAS")))</f>
        <v>FACTURA</v>
      </c>
      <c r="P130" t="str">
        <f t="shared" ref="P130:P193" si="12">+LEFT(E130, 4)</f>
        <v>2025</v>
      </c>
      <c r="Q130" t="str">
        <f t="shared" ref="Q130:Q193" si="13">+MID(E130, 5, 2)</f>
        <v>01</v>
      </c>
      <c r="R130" t="str">
        <f>+IFERROR(VLOOKUP(I130, Listado!A:B, 2, FALSE()), "COMERCIALIZADORA INTERNACIONAL CARIBBEAN EXOTICS S A")</f>
        <v>PEREZ MEJIA MARIA PAULINA</v>
      </c>
      <c r="S130" s="25">
        <f>+VLOOKUP(E130, TC!A:D, 2, FALSE())</f>
        <v>4347.42</v>
      </c>
      <c r="T130" t="str">
        <f t="shared" ref="T130:T193" si="14">+IF(I130="JUAN MATAS SAS", "USD", F130)</f>
        <v>USD</v>
      </c>
    </row>
    <row r="131" spans="1:20" ht="18.75" hidden="1" customHeight="1" x14ac:dyDescent="0.25">
      <c r="A131" t="s">
        <v>1912</v>
      </c>
      <c r="B131" t="s">
        <v>5</v>
      </c>
      <c r="C131" t="s">
        <v>1913</v>
      </c>
      <c r="D131" s="24">
        <v>10707</v>
      </c>
      <c r="E131" t="s">
        <v>1602</v>
      </c>
      <c r="F131" t="s">
        <v>128</v>
      </c>
      <c r="G131" t="s">
        <v>1914</v>
      </c>
      <c r="H131" t="s">
        <v>1999</v>
      </c>
      <c r="I131" t="s">
        <v>1866</v>
      </c>
      <c r="J131" t="s">
        <v>1998</v>
      </c>
      <c r="K131" t="s">
        <v>22</v>
      </c>
      <c r="L131" s="24">
        <v>9552</v>
      </c>
      <c r="M131" s="25">
        <f>+VLOOKUP(E131, TC!A:D, 4, FALSE())</f>
        <v>1.0299499979298066</v>
      </c>
      <c r="N131" s="24">
        <f t="shared" si="10"/>
        <v>9552</v>
      </c>
      <c r="O131" t="str">
        <f t="shared" si="11"/>
        <v>FACTURA</v>
      </c>
      <c r="P131" t="str">
        <f t="shared" si="12"/>
        <v>2025</v>
      </c>
      <c r="Q131" t="str">
        <f t="shared" si="13"/>
        <v>01</v>
      </c>
      <c r="R131" t="str">
        <f>+IFERROR(VLOOKUP(I131, Listado!A:B, 2, FALSE()), "COMERCIALIZADORA INTERNACIONAL CARIBBEAN EXOTICS S A")</f>
        <v>PEREZ MEJIA MARIA PAULINA</v>
      </c>
      <c r="S131" s="25">
        <f>+VLOOKUP(E131, TC!A:D, 2, FALSE())</f>
        <v>4347.42</v>
      </c>
      <c r="T131" t="str">
        <f t="shared" si="14"/>
        <v>USD</v>
      </c>
    </row>
    <row r="132" spans="1:20" ht="18.75" hidden="1" customHeight="1" x14ac:dyDescent="0.25">
      <c r="A132" t="s">
        <v>1912</v>
      </c>
      <c r="B132" t="s">
        <v>5</v>
      </c>
      <c r="C132" t="s">
        <v>1913</v>
      </c>
      <c r="D132" s="24">
        <v>10707</v>
      </c>
      <c r="E132" t="s">
        <v>1602</v>
      </c>
      <c r="F132" t="s">
        <v>128</v>
      </c>
      <c r="G132" t="s">
        <v>1914</v>
      </c>
      <c r="H132" t="s">
        <v>1999</v>
      </c>
      <c r="I132" t="s">
        <v>1866</v>
      </c>
      <c r="J132" t="s">
        <v>1998</v>
      </c>
      <c r="K132" t="s">
        <v>1959</v>
      </c>
      <c r="L132" s="24">
        <v>959.6</v>
      </c>
      <c r="M132" s="25">
        <f>+VLOOKUP(E132, TC!A:D, 4, FALSE())</f>
        <v>1.0299499979298066</v>
      </c>
      <c r="N132" s="24">
        <f t="shared" si="10"/>
        <v>959.6</v>
      </c>
      <c r="O132" t="str">
        <f t="shared" si="11"/>
        <v>FACTURA</v>
      </c>
      <c r="P132" t="str">
        <f t="shared" si="12"/>
        <v>2025</v>
      </c>
      <c r="Q132" t="str">
        <f t="shared" si="13"/>
        <v>01</v>
      </c>
      <c r="R132" t="str">
        <f>+IFERROR(VLOOKUP(I132, Listado!A:B, 2, FALSE()), "COMERCIALIZADORA INTERNACIONAL CARIBBEAN EXOTICS S A")</f>
        <v>PEREZ MEJIA MARIA PAULINA</v>
      </c>
      <c r="S132" s="25">
        <f>+VLOOKUP(E132, TC!A:D, 2, FALSE())</f>
        <v>4347.42</v>
      </c>
      <c r="T132" t="str">
        <f t="shared" si="14"/>
        <v>USD</v>
      </c>
    </row>
    <row r="133" spans="1:20" ht="18.75" hidden="1" customHeight="1" x14ac:dyDescent="0.25">
      <c r="A133" t="s">
        <v>1912</v>
      </c>
      <c r="B133" t="s">
        <v>1923</v>
      </c>
      <c r="C133" t="s">
        <v>1913</v>
      </c>
      <c r="D133" s="24">
        <v>5673</v>
      </c>
      <c r="E133" t="s">
        <v>1602</v>
      </c>
      <c r="F133" t="s">
        <v>128</v>
      </c>
      <c r="G133" t="s">
        <v>1914</v>
      </c>
      <c r="H133" t="s">
        <v>2000</v>
      </c>
      <c r="I133" t="s">
        <v>1876</v>
      </c>
      <c r="J133" t="s">
        <v>1948</v>
      </c>
      <c r="K133" t="s">
        <v>2001</v>
      </c>
      <c r="L133" s="24">
        <v>2958</v>
      </c>
      <c r="M133" s="25">
        <f>+VLOOKUP(E133, TC!A:D, 4, FALSE())</f>
        <v>1.0299499979298066</v>
      </c>
      <c r="N133" s="24">
        <f t="shared" si="10"/>
        <v>2958</v>
      </c>
      <c r="O133" t="str">
        <f t="shared" si="11"/>
        <v>FACTURA</v>
      </c>
      <c r="P133" t="str">
        <f t="shared" si="12"/>
        <v>2025</v>
      </c>
      <c r="Q133" t="str">
        <f t="shared" si="13"/>
        <v>01</v>
      </c>
      <c r="R133" t="str">
        <f>+IFERROR(VLOOKUP(I133, Listado!A:B, 2, FALSE()), "COMERCIALIZADORA INTERNACIONAL CARIBBEAN EXOTICS S A")</f>
        <v>HINCAPIE CONTRERAS ERIKA STEFANIA</v>
      </c>
      <c r="S133" s="25">
        <f>+VLOOKUP(E133, TC!A:D, 2, FALSE())</f>
        <v>4347.42</v>
      </c>
      <c r="T133" t="str">
        <f t="shared" si="14"/>
        <v>USD</v>
      </c>
    </row>
    <row r="134" spans="1:20" ht="18.75" hidden="1" customHeight="1" x14ac:dyDescent="0.25">
      <c r="A134" t="s">
        <v>1912</v>
      </c>
      <c r="B134" t="s">
        <v>1923</v>
      </c>
      <c r="C134" t="s">
        <v>1913</v>
      </c>
      <c r="D134" s="24">
        <v>5673</v>
      </c>
      <c r="E134" t="s">
        <v>1602</v>
      </c>
      <c r="F134" t="s">
        <v>128</v>
      </c>
      <c r="G134" t="s">
        <v>1914</v>
      </c>
      <c r="H134" t="s">
        <v>2000</v>
      </c>
      <c r="I134" t="s">
        <v>1876</v>
      </c>
      <c r="J134" t="s">
        <v>1948</v>
      </c>
      <c r="K134" t="s">
        <v>2002</v>
      </c>
      <c r="L134" s="24">
        <v>1764.6</v>
      </c>
      <c r="M134" s="25">
        <f>+VLOOKUP(E134, TC!A:D, 4, FALSE())</f>
        <v>1.0299499979298066</v>
      </c>
      <c r="N134" s="24">
        <f t="shared" si="10"/>
        <v>1764.6</v>
      </c>
      <c r="O134" t="str">
        <f t="shared" si="11"/>
        <v>FACTURA</v>
      </c>
      <c r="P134" t="str">
        <f t="shared" si="12"/>
        <v>2025</v>
      </c>
      <c r="Q134" t="str">
        <f t="shared" si="13"/>
        <v>01</v>
      </c>
      <c r="R134" t="str">
        <f>+IFERROR(VLOOKUP(I134, Listado!A:B, 2, FALSE()), "COMERCIALIZADORA INTERNACIONAL CARIBBEAN EXOTICS S A")</f>
        <v>HINCAPIE CONTRERAS ERIKA STEFANIA</v>
      </c>
      <c r="S134" s="25">
        <f>+VLOOKUP(E134, TC!A:D, 2, FALSE())</f>
        <v>4347.42</v>
      </c>
      <c r="T134" t="str">
        <f t="shared" si="14"/>
        <v>USD</v>
      </c>
    </row>
    <row r="135" spans="1:20" ht="18.75" hidden="1" customHeight="1" x14ac:dyDescent="0.25">
      <c r="A135" t="s">
        <v>1912</v>
      </c>
      <c r="B135" t="s">
        <v>1923</v>
      </c>
      <c r="C135" t="s">
        <v>1913</v>
      </c>
      <c r="D135" s="24">
        <v>5674</v>
      </c>
      <c r="E135" t="s">
        <v>1602</v>
      </c>
      <c r="F135" t="s">
        <v>128</v>
      </c>
      <c r="G135" t="s">
        <v>1914</v>
      </c>
      <c r="H135" t="s">
        <v>1933</v>
      </c>
      <c r="I135" t="s">
        <v>1856</v>
      </c>
      <c r="J135" t="s">
        <v>1930</v>
      </c>
      <c r="K135" t="s">
        <v>1928</v>
      </c>
      <c r="L135" s="24">
        <v>1037.6600000000001</v>
      </c>
      <c r="M135" s="25">
        <f>+VLOOKUP(E135, TC!A:D, 4, FALSE())</f>
        <v>1.0299499979298066</v>
      </c>
      <c r="N135" s="24">
        <f t="shared" si="10"/>
        <v>1037.6600000000001</v>
      </c>
      <c r="O135" t="str">
        <f t="shared" si="11"/>
        <v>FACTURA</v>
      </c>
      <c r="P135" t="str">
        <f t="shared" si="12"/>
        <v>2025</v>
      </c>
      <c r="Q135" t="str">
        <f t="shared" si="13"/>
        <v>01</v>
      </c>
      <c r="R135" t="str">
        <f>+IFERROR(VLOOKUP(I135, Listado!A:B, 2, FALSE()), "COMERCIALIZADORA INTERNACIONAL CARIBBEAN EXOTICS S A")</f>
        <v>HINCAPIE CONTRERAS ERIKA STEFANIA</v>
      </c>
      <c r="S135" s="25">
        <f>+VLOOKUP(E135, TC!A:D, 2, FALSE())</f>
        <v>4347.42</v>
      </c>
      <c r="T135" t="str">
        <f t="shared" si="14"/>
        <v>USD</v>
      </c>
    </row>
    <row r="136" spans="1:20" ht="18.75" hidden="1" customHeight="1" x14ac:dyDescent="0.25">
      <c r="A136" t="s">
        <v>1912</v>
      </c>
      <c r="B136" t="s">
        <v>1923</v>
      </c>
      <c r="C136" t="s">
        <v>1913</v>
      </c>
      <c r="D136" s="24">
        <v>5674</v>
      </c>
      <c r="E136" t="s">
        <v>1602</v>
      </c>
      <c r="F136" t="s">
        <v>128</v>
      </c>
      <c r="G136" t="s">
        <v>1914</v>
      </c>
      <c r="H136" t="s">
        <v>1933</v>
      </c>
      <c r="I136" t="s">
        <v>1856</v>
      </c>
      <c r="J136" t="s">
        <v>1930</v>
      </c>
      <c r="K136" t="s">
        <v>1934</v>
      </c>
      <c r="L136" s="24">
        <v>761.6</v>
      </c>
      <c r="M136" s="25">
        <f>+VLOOKUP(E136, TC!A:D, 4, FALSE())</f>
        <v>1.0299499979298066</v>
      </c>
      <c r="N136" s="24">
        <f t="shared" si="10"/>
        <v>761.6</v>
      </c>
      <c r="O136" t="str">
        <f t="shared" si="11"/>
        <v>FACTURA</v>
      </c>
      <c r="P136" t="str">
        <f t="shared" si="12"/>
        <v>2025</v>
      </c>
      <c r="Q136" t="str">
        <f t="shared" si="13"/>
        <v>01</v>
      </c>
      <c r="R136" t="str">
        <f>+IFERROR(VLOOKUP(I136, Listado!A:B, 2, FALSE()), "COMERCIALIZADORA INTERNACIONAL CARIBBEAN EXOTICS S A")</f>
        <v>HINCAPIE CONTRERAS ERIKA STEFANIA</v>
      </c>
      <c r="S136" s="25">
        <f>+VLOOKUP(E136, TC!A:D, 2, FALSE())</f>
        <v>4347.42</v>
      </c>
      <c r="T136" t="str">
        <f t="shared" si="14"/>
        <v>USD</v>
      </c>
    </row>
    <row r="137" spans="1:20" ht="18.75" hidden="1" customHeight="1" x14ac:dyDescent="0.25">
      <c r="A137" t="s">
        <v>1912</v>
      </c>
      <c r="B137" t="s">
        <v>1923</v>
      </c>
      <c r="C137" t="s">
        <v>1913</v>
      </c>
      <c r="D137" s="24">
        <v>5674</v>
      </c>
      <c r="E137" t="s">
        <v>1602</v>
      </c>
      <c r="F137" t="s">
        <v>128</v>
      </c>
      <c r="G137" t="s">
        <v>1914</v>
      </c>
      <c r="H137" t="s">
        <v>1933</v>
      </c>
      <c r="I137" t="s">
        <v>1856</v>
      </c>
      <c r="J137" t="s">
        <v>1930</v>
      </c>
      <c r="K137" t="s">
        <v>1935</v>
      </c>
      <c r="L137" s="24">
        <v>3366</v>
      </c>
      <c r="M137" s="25">
        <f>+VLOOKUP(E137, TC!A:D, 4, FALSE())</f>
        <v>1.0299499979298066</v>
      </c>
      <c r="N137" s="24">
        <f t="shared" si="10"/>
        <v>3366</v>
      </c>
      <c r="O137" t="str">
        <f t="shared" si="11"/>
        <v>FACTURA</v>
      </c>
      <c r="P137" t="str">
        <f t="shared" si="12"/>
        <v>2025</v>
      </c>
      <c r="Q137" t="str">
        <f t="shared" si="13"/>
        <v>01</v>
      </c>
      <c r="R137" t="str">
        <f>+IFERROR(VLOOKUP(I137, Listado!A:B, 2, FALSE()), "COMERCIALIZADORA INTERNACIONAL CARIBBEAN EXOTICS S A")</f>
        <v>HINCAPIE CONTRERAS ERIKA STEFANIA</v>
      </c>
      <c r="S137" s="25">
        <f>+VLOOKUP(E137, TC!A:D, 2, FALSE())</f>
        <v>4347.42</v>
      </c>
      <c r="T137" t="str">
        <f t="shared" si="14"/>
        <v>USD</v>
      </c>
    </row>
    <row r="138" spans="1:20" ht="18.75" hidden="1" customHeight="1" x14ac:dyDescent="0.25">
      <c r="A138" t="s">
        <v>1912</v>
      </c>
      <c r="B138" t="s">
        <v>1923</v>
      </c>
      <c r="C138" t="s">
        <v>1913</v>
      </c>
      <c r="D138" s="24">
        <v>5675</v>
      </c>
      <c r="E138" t="s">
        <v>1602</v>
      </c>
      <c r="F138" t="s">
        <v>128</v>
      </c>
      <c r="G138" t="s">
        <v>1914</v>
      </c>
      <c r="H138" t="s">
        <v>2003</v>
      </c>
      <c r="I138" t="s">
        <v>1870</v>
      </c>
      <c r="J138" t="s">
        <v>1930</v>
      </c>
      <c r="K138" t="s">
        <v>1928</v>
      </c>
      <c r="L138" s="24">
        <v>1497.6</v>
      </c>
      <c r="M138" s="25">
        <f>+VLOOKUP(E138, TC!A:D, 4, FALSE())</f>
        <v>1.0299499979298066</v>
      </c>
      <c r="N138" s="24">
        <f t="shared" si="10"/>
        <v>1497.6</v>
      </c>
      <c r="O138" t="str">
        <f t="shared" si="11"/>
        <v>FACTURA</v>
      </c>
      <c r="P138" t="str">
        <f t="shared" si="12"/>
        <v>2025</v>
      </c>
      <c r="Q138" t="str">
        <f t="shared" si="13"/>
        <v>01</v>
      </c>
      <c r="R138" t="str">
        <f>+IFERROR(VLOOKUP(I138, Listado!A:B, 2, FALSE()), "COMERCIALIZADORA INTERNACIONAL CARIBBEAN EXOTICS S A")</f>
        <v>HINCAPIE CONTRERAS ERIKA STEFANIA</v>
      </c>
      <c r="S138" s="25">
        <f>+VLOOKUP(E138, TC!A:D, 2, FALSE())</f>
        <v>4347.42</v>
      </c>
      <c r="T138" t="str">
        <f t="shared" si="14"/>
        <v>USD</v>
      </c>
    </row>
    <row r="139" spans="1:20" ht="18.75" hidden="1" customHeight="1" x14ac:dyDescent="0.25">
      <c r="A139" t="s">
        <v>1912</v>
      </c>
      <c r="B139" t="s">
        <v>1923</v>
      </c>
      <c r="C139" t="s">
        <v>1913</v>
      </c>
      <c r="D139" s="24">
        <v>5675</v>
      </c>
      <c r="E139" t="s">
        <v>1602</v>
      </c>
      <c r="F139" t="s">
        <v>128</v>
      </c>
      <c r="G139" t="s">
        <v>1914</v>
      </c>
      <c r="H139" t="s">
        <v>2003</v>
      </c>
      <c r="I139" t="s">
        <v>1870</v>
      </c>
      <c r="J139" t="s">
        <v>1930</v>
      </c>
      <c r="K139" t="s">
        <v>1937</v>
      </c>
      <c r="L139" s="24">
        <v>3145</v>
      </c>
      <c r="M139" s="25">
        <f>+VLOOKUP(E139, TC!A:D, 4, FALSE())</f>
        <v>1.0299499979298066</v>
      </c>
      <c r="N139" s="24">
        <f t="shared" si="10"/>
        <v>3145</v>
      </c>
      <c r="O139" t="str">
        <f t="shared" si="11"/>
        <v>FACTURA</v>
      </c>
      <c r="P139" t="str">
        <f t="shared" si="12"/>
        <v>2025</v>
      </c>
      <c r="Q139" t="str">
        <f t="shared" si="13"/>
        <v>01</v>
      </c>
      <c r="R139" t="str">
        <f>+IFERROR(VLOOKUP(I139, Listado!A:B, 2, FALSE()), "COMERCIALIZADORA INTERNACIONAL CARIBBEAN EXOTICS S A")</f>
        <v>HINCAPIE CONTRERAS ERIKA STEFANIA</v>
      </c>
      <c r="S139" s="25">
        <f>+VLOOKUP(E139, TC!A:D, 2, FALSE())</f>
        <v>4347.42</v>
      </c>
      <c r="T139" t="str">
        <f t="shared" si="14"/>
        <v>USD</v>
      </c>
    </row>
    <row r="140" spans="1:20" ht="18.75" hidden="1" customHeight="1" x14ac:dyDescent="0.25">
      <c r="A140" t="s">
        <v>1912</v>
      </c>
      <c r="B140" t="s">
        <v>1923</v>
      </c>
      <c r="C140" t="s">
        <v>1913</v>
      </c>
      <c r="D140" s="24">
        <v>5675</v>
      </c>
      <c r="E140" t="s">
        <v>1602</v>
      </c>
      <c r="F140" t="s">
        <v>128</v>
      </c>
      <c r="G140" t="s">
        <v>1914</v>
      </c>
      <c r="H140" t="s">
        <v>2003</v>
      </c>
      <c r="I140" t="s">
        <v>1870</v>
      </c>
      <c r="J140" t="s">
        <v>1930</v>
      </c>
      <c r="K140" t="s">
        <v>1938</v>
      </c>
      <c r="L140" s="24">
        <v>2360</v>
      </c>
      <c r="M140" s="25">
        <f>+VLOOKUP(E140, TC!A:D, 4, FALSE())</f>
        <v>1.0299499979298066</v>
      </c>
      <c r="N140" s="24">
        <f t="shared" si="10"/>
        <v>2360</v>
      </c>
      <c r="O140" t="str">
        <f t="shared" si="11"/>
        <v>FACTURA</v>
      </c>
      <c r="P140" t="str">
        <f t="shared" si="12"/>
        <v>2025</v>
      </c>
      <c r="Q140" t="str">
        <f t="shared" si="13"/>
        <v>01</v>
      </c>
      <c r="R140" t="str">
        <f>+IFERROR(VLOOKUP(I140, Listado!A:B, 2, FALSE()), "COMERCIALIZADORA INTERNACIONAL CARIBBEAN EXOTICS S A")</f>
        <v>HINCAPIE CONTRERAS ERIKA STEFANIA</v>
      </c>
      <c r="S140" s="25">
        <f>+VLOOKUP(E140, TC!A:D, 2, FALSE())</f>
        <v>4347.42</v>
      </c>
      <c r="T140" t="str">
        <f t="shared" si="14"/>
        <v>USD</v>
      </c>
    </row>
    <row r="141" spans="1:20" ht="18.75" hidden="1" customHeight="1" x14ac:dyDescent="0.25">
      <c r="A141" t="s">
        <v>1912</v>
      </c>
      <c r="B141" t="s">
        <v>1923</v>
      </c>
      <c r="C141" t="s">
        <v>1913</v>
      </c>
      <c r="D141" s="24">
        <v>5676</v>
      </c>
      <c r="E141" t="s">
        <v>1603</v>
      </c>
      <c r="F141" t="s">
        <v>1924</v>
      </c>
      <c r="G141" t="s">
        <v>1914</v>
      </c>
      <c r="H141" t="s">
        <v>2004</v>
      </c>
      <c r="I141" t="s">
        <v>1860</v>
      </c>
      <c r="J141" t="s">
        <v>1926</v>
      </c>
      <c r="K141" t="s">
        <v>2005</v>
      </c>
      <c r="L141" s="24">
        <v>1148.8</v>
      </c>
      <c r="M141" s="25">
        <f>+VLOOKUP(E141, TC!A:D, 4, FALSE())</f>
        <v>1.024949999884291</v>
      </c>
      <c r="N141" s="24">
        <f t="shared" si="10"/>
        <v>1177.4625598670734</v>
      </c>
      <c r="O141" t="str">
        <f t="shared" si="11"/>
        <v>FACTURA</v>
      </c>
      <c r="P141" t="str">
        <f t="shared" si="12"/>
        <v>2025</v>
      </c>
      <c r="Q141" t="str">
        <f t="shared" si="13"/>
        <v>01</v>
      </c>
      <c r="R141" t="str">
        <f>+IFERROR(VLOOKUP(I141, Listado!A:B, 2, FALSE()), "COMERCIALIZADORA INTERNACIONAL CARIBBEAN EXOTICS S A")</f>
        <v>PIEDRAHITA PEREZ MARIANA</v>
      </c>
      <c r="S141" s="25">
        <f>+VLOOKUP(E141, TC!A:D, 2, FALSE())</f>
        <v>4321.1899999999996</v>
      </c>
      <c r="T141" t="str">
        <f t="shared" si="14"/>
        <v>EUR</v>
      </c>
    </row>
    <row r="142" spans="1:20" ht="18.75" hidden="1" customHeight="1" x14ac:dyDescent="0.25">
      <c r="A142" t="s">
        <v>1912</v>
      </c>
      <c r="B142" t="s">
        <v>1923</v>
      </c>
      <c r="C142" t="s">
        <v>1913</v>
      </c>
      <c r="D142" s="24">
        <v>5676</v>
      </c>
      <c r="E142" t="s">
        <v>1603</v>
      </c>
      <c r="F142" t="s">
        <v>1924</v>
      </c>
      <c r="G142" t="s">
        <v>1914</v>
      </c>
      <c r="H142" t="s">
        <v>2004</v>
      </c>
      <c r="I142" t="s">
        <v>1860</v>
      </c>
      <c r="J142" t="s">
        <v>1926</v>
      </c>
      <c r="K142" t="s">
        <v>1928</v>
      </c>
      <c r="L142" s="24">
        <v>643.53</v>
      </c>
      <c r="M142" s="25">
        <f>+VLOOKUP(E142, TC!A:D, 4, FALSE())</f>
        <v>1.024949999884291</v>
      </c>
      <c r="N142" s="24">
        <f t="shared" si="10"/>
        <v>659.58607342553773</v>
      </c>
      <c r="O142" t="str">
        <f t="shared" si="11"/>
        <v>FACTURA</v>
      </c>
      <c r="P142" t="str">
        <f t="shared" si="12"/>
        <v>2025</v>
      </c>
      <c r="Q142" t="str">
        <f t="shared" si="13"/>
        <v>01</v>
      </c>
      <c r="R142" t="str">
        <f>+IFERROR(VLOOKUP(I142, Listado!A:B, 2, FALSE()), "COMERCIALIZADORA INTERNACIONAL CARIBBEAN EXOTICS S A")</f>
        <v>PIEDRAHITA PEREZ MARIANA</v>
      </c>
      <c r="S142" s="25">
        <f>+VLOOKUP(E142, TC!A:D, 2, FALSE())</f>
        <v>4321.1899999999996</v>
      </c>
      <c r="T142" t="str">
        <f t="shared" si="14"/>
        <v>EUR</v>
      </c>
    </row>
    <row r="143" spans="1:20" ht="18.75" hidden="1" customHeight="1" x14ac:dyDescent="0.25">
      <c r="A143" t="s">
        <v>1912</v>
      </c>
      <c r="B143" t="s">
        <v>1923</v>
      </c>
      <c r="C143" t="s">
        <v>1913</v>
      </c>
      <c r="D143" s="24">
        <v>5677</v>
      </c>
      <c r="E143" t="s">
        <v>1603</v>
      </c>
      <c r="F143" t="s">
        <v>128</v>
      </c>
      <c r="G143" t="s">
        <v>1914</v>
      </c>
      <c r="H143" t="s">
        <v>2006</v>
      </c>
      <c r="I143" t="s">
        <v>1878</v>
      </c>
      <c r="J143" t="s">
        <v>2007</v>
      </c>
      <c r="K143" t="s">
        <v>2008</v>
      </c>
      <c r="L143" s="24">
        <v>1040</v>
      </c>
      <c r="M143" s="25">
        <f>+VLOOKUP(E143, TC!A:D, 4, FALSE())</f>
        <v>1.024949999884291</v>
      </c>
      <c r="N143" s="24">
        <f t="shared" si="10"/>
        <v>1040</v>
      </c>
      <c r="O143" t="str">
        <f t="shared" si="11"/>
        <v>FACTURA</v>
      </c>
      <c r="P143" t="str">
        <f t="shared" si="12"/>
        <v>2025</v>
      </c>
      <c r="Q143" t="str">
        <f t="shared" si="13"/>
        <v>01</v>
      </c>
      <c r="R143" t="str">
        <f>+IFERROR(VLOOKUP(I143, Listado!A:B, 2, FALSE()), "COMERCIALIZADORA INTERNACIONAL CARIBBEAN EXOTICS S A")</f>
        <v>PIEDRAHITA PEREZ MARIANA</v>
      </c>
      <c r="S143" s="25">
        <f>+VLOOKUP(E143, TC!A:D, 2, FALSE())</f>
        <v>4321.1899999999996</v>
      </c>
      <c r="T143" t="str">
        <f t="shared" si="14"/>
        <v>USD</v>
      </c>
    </row>
    <row r="144" spans="1:20" ht="18.75" hidden="1" customHeight="1" x14ac:dyDescent="0.25">
      <c r="A144" t="s">
        <v>1912</v>
      </c>
      <c r="B144" t="s">
        <v>1923</v>
      </c>
      <c r="C144" t="s">
        <v>1913</v>
      </c>
      <c r="D144" s="24">
        <v>5677</v>
      </c>
      <c r="E144" t="s">
        <v>1603</v>
      </c>
      <c r="F144" t="s">
        <v>128</v>
      </c>
      <c r="G144" t="s">
        <v>1914</v>
      </c>
      <c r="H144" t="s">
        <v>2006</v>
      </c>
      <c r="I144" t="s">
        <v>1878</v>
      </c>
      <c r="J144" t="s">
        <v>2007</v>
      </c>
      <c r="K144" t="s">
        <v>2009</v>
      </c>
      <c r="L144" s="24">
        <v>340</v>
      </c>
      <c r="M144" s="25">
        <f>+VLOOKUP(E144, TC!A:D, 4, FALSE())</f>
        <v>1.024949999884291</v>
      </c>
      <c r="N144" s="24">
        <f t="shared" si="10"/>
        <v>340</v>
      </c>
      <c r="O144" t="str">
        <f t="shared" si="11"/>
        <v>FACTURA</v>
      </c>
      <c r="P144" t="str">
        <f t="shared" si="12"/>
        <v>2025</v>
      </c>
      <c r="Q144" t="str">
        <f t="shared" si="13"/>
        <v>01</v>
      </c>
      <c r="R144" t="str">
        <f>+IFERROR(VLOOKUP(I144, Listado!A:B, 2, FALSE()), "COMERCIALIZADORA INTERNACIONAL CARIBBEAN EXOTICS S A")</f>
        <v>PIEDRAHITA PEREZ MARIANA</v>
      </c>
      <c r="S144" s="25">
        <f>+VLOOKUP(E144, TC!A:D, 2, FALSE())</f>
        <v>4321.1899999999996</v>
      </c>
      <c r="T144" t="str">
        <f t="shared" si="14"/>
        <v>USD</v>
      </c>
    </row>
    <row r="145" spans="1:20" ht="18.75" hidden="1" customHeight="1" x14ac:dyDescent="0.25">
      <c r="A145" t="s">
        <v>1912</v>
      </c>
      <c r="B145" t="s">
        <v>1923</v>
      </c>
      <c r="C145" t="s">
        <v>1913</v>
      </c>
      <c r="D145" s="24">
        <v>5677</v>
      </c>
      <c r="E145" t="s">
        <v>1603</v>
      </c>
      <c r="F145" t="s">
        <v>128</v>
      </c>
      <c r="G145" t="s">
        <v>1914</v>
      </c>
      <c r="H145" t="s">
        <v>2006</v>
      </c>
      <c r="I145" t="s">
        <v>1878</v>
      </c>
      <c r="J145" t="s">
        <v>2007</v>
      </c>
      <c r="K145" t="s">
        <v>2010</v>
      </c>
      <c r="L145" s="24">
        <v>456</v>
      </c>
      <c r="M145" s="25">
        <f>+VLOOKUP(E145, TC!A:D, 4, FALSE())</f>
        <v>1.024949999884291</v>
      </c>
      <c r="N145" s="24">
        <f t="shared" si="10"/>
        <v>456</v>
      </c>
      <c r="O145" t="str">
        <f t="shared" si="11"/>
        <v>FACTURA</v>
      </c>
      <c r="P145" t="str">
        <f t="shared" si="12"/>
        <v>2025</v>
      </c>
      <c r="Q145" t="str">
        <f t="shared" si="13"/>
        <v>01</v>
      </c>
      <c r="R145" t="str">
        <f>+IFERROR(VLOOKUP(I145, Listado!A:B, 2, FALSE()), "COMERCIALIZADORA INTERNACIONAL CARIBBEAN EXOTICS S A")</f>
        <v>PIEDRAHITA PEREZ MARIANA</v>
      </c>
      <c r="S145" s="25">
        <f>+VLOOKUP(E145, TC!A:D, 2, FALSE())</f>
        <v>4321.1899999999996</v>
      </c>
      <c r="T145" t="str">
        <f t="shared" si="14"/>
        <v>USD</v>
      </c>
    </row>
    <row r="146" spans="1:20" ht="18.75" hidden="1" customHeight="1" x14ac:dyDescent="0.25">
      <c r="A146" t="s">
        <v>1912</v>
      </c>
      <c r="B146" t="s">
        <v>1923</v>
      </c>
      <c r="C146" t="s">
        <v>1913</v>
      </c>
      <c r="D146" s="24">
        <v>5677</v>
      </c>
      <c r="E146" t="s">
        <v>1603</v>
      </c>
      <c r="F146" t="s">
        <v>128</v>
      </c>
      <c r="G146" t="s">
        <v>1914</v>
      </c>
      <c r="H146" t="s">
        <v>2006</v>
      </c>
      <c r="I146" t="s">
        <v>1878</v>
      </c>
      <c r="J146" t="s">
        <v>2007</v>
      </c>
      <c r="K146" t="s">
        <v>2011</v>
      </c>
      <c r="L146" s="24">
        <v>187.5</v>
      </c>
      <c r="M146" s="25">
        <f>+VLOOKUP(E146, TC!A:D, 4, FALSE())</f>
        <v>1.024949999884291</v>
      </c>
      <c r="N146" s="24">
        <f t="shared" si="10"/>
        <v>187.5</v>
      </c>
      <c r="O146" t="str">
        <f t="shared" si="11"/>
        <v>FACTURA</v>
      </c>
      <c r="P146" t="str">
        <f t="shared" si="12"/>
        <v>2025</v>
      </c>
      <c r="Q146" t="str">
        <f t="shared" si="13"/>
        <v>01</v>
      </c>
      <c r="R146" t="str">
        <f>+IFERROR(VLOOKUP(I146, Listado!A:B, 2, FALSE()), "COMERCIALIZADORA INTERNACIONAL CARIBBEAN EXOTICS S A")</f>
        <v>PIEDRAHITA PEREZ MARIANA</v>
      </c>
      <c r="S146" s="25">
        <f>+VLOOKUP(E146, TC!A:D, 2, FALSE())</f>
        <v>4321.1899999999996</v>
      </c>
      <c r="T146" t="str">
        <f t="shared" si="14"/>
        <v>USD</v>
      </c>
    </row>
    <row r="147" spans="1:20" ht="18.75" hidden="1" customHeight="1" x14ac:dyDescent="0.25">
      <c r="A147" t="s">
        <v>1912</v>
      </c>
      <c r="B147" t="s">
        <v>5</v>
      </c>
      <c r="C147" t="s">
        <v>1970</v>
      </c>
      <c r="D147" s="24">
        <v>2154</v>
      </c>
      <c r="E147" t="s">
        <v>1603</v>
      </c>
      <c r="F147" t="s">
        <v>1924</v>
      </c>
      <c r="G147" t="s">
        <v>1914</v>
      </c>
      <c r="H147" t="s">
        <v>2012</v>
      </c>
      <c r="I147" t="s">
        <v>1853</v>
      </c>
      <c r="J147" t="s">
        <v>1919</v>
      </c>
      <c r="K147" t="s">
        <v>43</v>
      </c>
      <c r="L147" s="24">
        <v>-289</v>
      </c>
      <c r="M147" s="25">
        <f>+VLOOKUP(E147, TC!A:D, 4, FALSE())</f>
        <v>1.024949999884291</v>
      </c>
      <c r="N147" s="24">
        <f t="shared" si="10"/>
        <v>-296.21054996656011</v>
      </c>
      <c r="O147" t="str">
        <f t="shared" si="11"/>
        <v>NOTAS</v>
      </c>
      <c r="P147" t="str">
        <f t="shared" si="12"/>
        <v>2025</v>
      </c>
      <c r="Q147" t="str">
        <f t="shared" si="13"/>
        <v>01</v>
      </c>
      <c r="R147" t="str">
        <f>+IFERROR(VLOOKUP(I147, Listado!A:B, 2, FALSE()), "COMERCIALIZADORA INTERNACIONAL CARIBBEAN EXOTICS S A")</f>
        <v>PIEDRAHITA PEREZ MARIANA</v>
      </c>
      <c r="S147" s="25">
        <f>+VLOOKUP(E147, TC!A:D, 2, FALSE())</f>
        <v>4321.1899999999996</v>
      </c>
      <c r="T147" t="str">
        <f t="shared" si="14"/>
        <v>EUR</v>
      </c>
    </row>
    <row r="148" spans="1:20" ht="18.75" hidden="1" customHeight="1" x14ac:dyDescent="0.25">
      <c r="A148" t="s">
        <v>1912</v>
      </c>
      <c r="B148" t="s">
        <v>1923</v>
      </c>
      <c r="C148" t="s">
        <v>1913</v>
      </c>
      <c r="D148" s="24">
        <v>5678</v>
      </c>
      <c r="E148" t="s">
        <v>1603</v>
      </c>
      <c r="F148" t="s">
        <v>128</v>
      </c>
      <c r="G148" t="s">
        <v>1914</v>
      </c>
      <c r="H148" t="s">
        <v>2013</v>
      </c>
      <c r="I148" t="s">
        <v>1850</v>
      </c>
      <c r="J148" t="s">
        <v>1919</v>
      </c>
      <c r="K148" t="s">
        <v>1928</v>
      </c>
      <c r="L148" s="24">
        <v>2939.26</v>
      </c>
      <c r="M148" s="25">
        <f>+VLOOKUP(E148, TC!A:D, 4, FALSE())</f>
        <v>1.024949999884291</v>
      </c>
      <c r="N148" s="24">
        <f t="shared" si="10"/>
        <v>2939.26</v>
      </c>
      <c r="O148" t="str">
        <f t="shared" si="11"/>
        <v>FACTURA</v>
      </c>
      <c r="P148" t="str">
        <f t="shared" si="12"/>
        <v>2025</v>
      </c>
      <c r="Q148" t="str">
        <f t="shared" si="13"/>
        <v>01</v>
      </c>
      <c r="R148" t="str">
        <f>+IFERROR(VLOOKUP(I148, Listado!A:B, 2, FALSE()), "COMERCIALIZADORA INTERNACIONAL CARIBBEAN EXOTICS S A")</f>
        <v>PEREZ MEJIA MARIA PAULINA</v>
      </c>
      <c r="S148" s="25">
        <f>+VLOOKUP(E148, TC!A:D, 2, FALSE())</f>
        <v>4321.1899999999996</v>
      </c>
      <c r="T148" t="str">
        <f t="shared" si="14"/>
        <v>USD</v>
      </c>
    </row>
    <row r="149" spans="1:20" ht="18.75" hidden="1" customHeight="1" x14ac:dyDescent="0.25">
      <c r="A149" t="s">
        <v>1912</v>
      </c>
      <c r="B149" t="s">
        <v>1923</v>
      </c>
      <c r="C149" t="s">
        <v>1913</v>
      </c>
      <c r="D149" s="24">
        <v>5678</v>
      </c>
      <c r="E149" t="s">
        <v>1603</v>
      </c>
      <c r="F149" t="s">
        <v>128</v>
      </c>
      <c r="G149" t="s">
        <v>1914</v>
      </c>
      <c r="H149" t="s">
        <v>2013</v>
      </c>
      <c r="I149" t="s">
        <v>1850</v>
      </c>
      <c r="J149" t="s">
        <v>1919</v>
      </c>
      <c r="K149" t="s">
        <v>45</v>
      </c>
      <c r="L149" s="24">
        <v>6400</v>
      </c>
      <c r="M149" s="25">
        <f>+VLOOKUP(E149, TC!A:D, 4, FALSE())</f>
        <v>1.024949999884291</v>
      </c>
      <c r="N149" s="24">
        <f t="shared" si="10"/>
        <v>6400</v>
      </c>
      <c r="O149" t="str">
        <f t="shared" si="11"/>
        <v>FACTURA</v>
      </c>
      <c r="P149" t="str">
        <f t="shared" si="12"/>
        <v>2025</v>
      </c>
      <c r="Q149" t="str">
        <f t="shared" si="13"/>
        <v>01</v>
      </c>
      <c r="R149" t="str">
        <f>+IFERROR(VLOOKUP(I149, Listado!A:B, 2, FALSE()), "COMERCIALIZADORA INTERNACIONAL CARIBBEAN EXOTICS S A")</f>
        <v>PEREZ MEJIA MARIA PAULINA</v>
      </c>
      <c r="S149" s="25">
        <f>+VLOOKUP(E149, TC!A:D, 2, FALSE())</f>
        <v>4321.1899999999996</v>
      </c>
      <c r="T149" t="str">
        <f t="shared" si="14"/>
        <v>USD</v>
      </c>
    </row>
    <row r="150" spans="1:20" ht="18.75" hidden="1" customHeight="1" x14ac:dyDescent="0.25">
      <c r="A150" t="s">
        <v>1912</v>
      </c>
      <c r="B150" t="s">
        <v>1923</v>
      </c>
      <c r="C150" t="s">
        <v>1913</v>
      </c>
      <c r="D150" s="24">
        <v>5679</v>
      </c>
      <c r="E150" t="s">
        <v>1603</v>
      </c>
      <c r="F150" t="s">
        <v>128</v>
      </c>
      <c r="G150" t="s">
        <v>1914</v>
      </c>
      <c r="I150" t="s">
        <v>1850</v>
      </c>
      <c r="J150" t="s">
        <v>1919</v>
      </c>
      <c r="K150" t="s">
        <v>1918</v>
      </c>
      <c r="L150" s="24">
        <v>90</v>
      </c>
      <c r="M150" s="25">
        <f>+VLOOKUP(E150, TC!A:D, 4, FALSE())</f>
        <v>1.024949999884291</v>
      </c>
      <c r="N150" s="24">
        <f t="shared" si="10"/>
        <v>90</v>
      </c>
      <c r="O150" t="str">
        <f t="shared" si="11"/>
        <v>FACTURA</v>
      </c>
      <c r="P150" t="str">
        <f t="shared" si="12"/>
        <v>2025</v>
      </c>
      <c r="Q150" t="str">
        <f t="shared" si="13"/>
        <v>01</v>
      </c>
      <c r="R150" t="str">
        <f>+IFERROR(VLOOKUP(I150, Listado!A:B, 2, FALSE()), "COMERCIALIZADORA INTERNACIONAL CARIBBEAN EXOTICS S A")</f>
        <v>PEREZ MEJIA MARIA PAULINA</v>
      </c>
      <c r="S150" s="25">
        <f>+VLOOKUP(E150, TC!A:D, 2, FALSE())</f>
        <v>4321.1899999999996</v>
      </c>
      <c r="T150" t="str">
        <f t="shared" si="14"/>
        <v>USD</v>
      </c>
    </row>
    <row r="151" spans="1:20" ht="18.75" hidden="1" customHeight="1" x14ac:dyDescent="0.25">
      <c r="A151" t="s">
        <v>1912</v>
      </c>
      <c r="B151" t="s">
        <v>1923</v>
      </c>
      <c r="C151" t="s">
        <v>1913</v>
      </c>
      <c r="D151" s="24">
        <v>5680</v>
      </c>
      <c r="E151" t="s">
        <v>1603</v>
      </c>
      <c r="F151" t="s">
        <v>128</v>
      </c>
      <c r="G151" t="s">
        <v>1914</v>
      </c>
      <c r="H151" t="s">
        <v>2014</v>
      </c>
      <c r="I151" t="s">
        <v>1851</v>
      </c>
      <c r="J151" t="s">
        <v>1940</v>
      </c>
      <c r="K151" t="s">
        <v>42</v>
      </c>
      <c r="L151" s="24">
        <v>1440</v>
      </c>
      <c r="M151" s="25">
        <f>+VLOOKUP(E151, TC!A:D, 4, FALSE())</f>
        <v>1.024949999884291</v>
      </c>
      <c r="N151" s="24">
        <f t="shared" si="10"/>
        <v>1440</v>
      </c>
      <c r="O151" t="str">
        <f t="shared" si="11"/>
        <v>FACTURA</v>
      </c>
      <c r="P151" t="str">
        <f t="shared" si="12"/>
        <v>2025</v>
      </c>
      <c r="Q151" t="str">
        <f t="shared" si="13"/>
        <v>01</v>
      </c>
      <c r="R151" t="str">
        <f>+IFERROR(VLOOKUP(I151, Listado!A:B, 2, FALSE()), "COMERCIALIZADORA INTERNACIONAL CARIBBEAN EXOTICS S A")</f>
        <v>PEREZ MEJIA MARIA PAULINA</v>
      </c>
      <c r="S151" s="25">
        <f>+VLOOKUP(E151, TC!A:D, 2, FALSE())</f>
        <v>4321.1899999999996</v>
      </c>
      <c r="T151" t="str">
        <f t="shared" si="14"/>
        <v>USD</v>
      </c>
    </row>
    <row r="152" spans="1:20" ht="18.75" hidden="1" customHeight="1" x14ac:dyDescent="0.25">
      <c r="A152" t="s">
        <v>1912</v>
      </c>
      <c r="B152" t="s">
        <v>1923</v>
      </c>
      <c r="C152" t="s">
        <v>1913</v>
      </c>
      <c r="D152" s="24">
        <v>5680</v>
      </c>
      <c r="E152" t="s">
        <v>1603</v>
      </c>
      <c r="F152" t="s">
        <v>128</v>
      </c>
      <c r="G152" t="s">
        <v>1914</v>
      </c>
      <c r="H152" t="s">
        <v>2014</v>
      </c>
      <c r="I152" t="s">
        <v>1851</v>
      </c>
      <c r="J152" t="s">
        <v>1940</v>
      </c>
      <c r="K152" t="s">
        <v>2015</v>
      </c>
      <c r="L152" s="24">
        <v>48.5</v>
      </c>
      <c r="M152" s="25">
        <f>+VLOOKUP(E152, TC!A:D, 4, FALSE())</f>
        <v>1.024949999884291</v>
      </c>
      <c r="N152" s="24">
        <f t="shared" si="10"/>
        <v>48.5</v>
      </c>
      <c r="O152" t="str">
        <f t="shared" si="11"/>
        <v>FACTURA</v>
      </c>
      <c r="P152" t="str">
        <f t="shared" si="12"/>
        <v>2025</v>
      </c>
      <c r="Q152" t="str">
        <f t="shared" si="13"/>
        <v>01</v>
      </c>
      <c r="R152" t="str">
        <f>+IFERROR(VLOOKUP(I152, Listado!A:B, 2, FALSE()), "COMERCIALIZADORA INTERNACIONAL CARIBBEAN EXOTICS S A")</f>
        <v>PEREZ MEJIA MARIA PAULINA</v>
      </c>
      <c r="S152" s="25">
        <f>+VLOOKUP(E152, TC!A:D, 2, FALSE())</f>
        <v>4321.1899999999996</v>
      </c>
      <c r="T152" t="str">
        <f t="shared" si="14"/>
        <v>USD</v>
      </c>
    </row>
    <row r="153" spans="1:20" ht="18.75" hidden="1" customHeight="1" x14ac:dyDescent="0.25">
      <c r="A153" t="s">
        <v>1912</v>
      </c>
      <c r="B153" t="s">
        <v>1923</v>
      </c>
      <c r="C153" t="s">
        <v>1913</v>
      </c>
      <c r="D153" s="24">
        <v>5680</v>
      </c>
      <c r="E153" t="s">
        <v>1603</v>
      </c>
      <c r="F153" t="s">
        <v>128</v>
      </c>
      <c r="G153" t="s">
        <v>1914</v>
      </c>
      <c r="H153" t="s">
        <v>2014</v>
      </c>
      <c r="I153" t="s">
        <v>1851</v>
      </c>
      <c r="J153" t="s">
        <v>1940</v>
      </c>
      <c r="K153" t="s">
        <v>1942</v>
      </c>
      <c r="L153" s="24">
        <v>1740</v>
      </c>
      <c r="M153" s="25">
        <f>+VLOOKUP(E153, TC!A:D, 4, FALSE())</f>
        <v>1.024949999884291</v>
      </c>
      <c r="N153" s="24">
        <f t="shared" si="10"/>
        <v>1740</v>
      </c>
      <c r="O153" t="str">
        <f t="shared" si="11"/>
        <v>FACTURA</v>
      </c>
      <c r="P153" t="str">
        <f t="shared" si="12"/>
        <v>2025</v>
      </c>
      <c r="Q153" t="str">
        <f t="shared" si="13"/>
        <v>01</v>
      </c>
      <c r="R153" t="str">
        <f>+IFERROR(VLOOKUP(I153, Listado!A:B, 2, FALSE()), "COMERCIALIZADORA INTERNACIONAL CARIBBEAN EXOTICS S A")</f>
        <v>PEREZ MEJIA MARIA PAULINA</v>
      </c>
      <c r="S153" s="25">
        <f>+VLOOKUP(E153, TC!A:D, 2, FALSE())</f>
        <v>4321.1899999999996</v>
      </c>
      <c r="T153" t="str">
        <f t="shared" si="14"/>
        <v>USD</v>
      </c>
    </row>
    <row r="154" spans="1:20" ht="18.75" hidden="1" customHeight="1" x14ac:dyDescent="0.25">
      <c r="A154" t="s">
        <v>1912</v>
      </c>
      <c r="B154" t="s">
        <v>1923</v>
      </c>
      <c r="C154" t="s">
        <v>1913</v>
      </c>
      <c r="D154" s="24">
        <v>5680</v>
      </c>
      <c r="E154" t="s">
        <v>1603</v>
      </c>
      <c r="F154" t="s">
        <v>128</v>
      </c>
      <c r="G154" t="s">
        <v>1914</v>
      </c>
      <c r="H154" t="s">
        <v>2014</v>
      </c>
      <c r="I154" t="s">
        <v>1851</v>
      </c>
      <c r="J154" t="s">
        <v>1940</v>
      </c>
      <c r="K154" t="s">
        <v>2016</v>
      </c>
      <c r="L154" s="24">
        <v>546</v>
      </c>
      <c r="M154" s="25">
        <f>+VLOOKUP(E154, TC!A:D, 4, FALSE())</f>
        <v>1.024949999884291</v>
      </c>
      <c r="N154" s="24">
        <f t="shared" si="10"/>
        <v>546</v>
      </c>
      <c r="O154" t="str">
        <f t="shared" si="11"/>
        <v>FACTURA</v>
      </c>
      <c r="P154" t="str">
        <f t="shared" si="12"/>
        <v>2025</v>
      </c>
      <c r="Q154" t="str">
        <f t="shared" si="13"/>
        <v>01</v>
      </c>
      <c r="R154" t="str">
        <f>+IFERROR(VLOOKUP(I154, Listado!A:B, 2, FALSE()), "COMERCIALIZADORA INTERNACIONAL CARIBBEAN EXOTICS S A")</f>
        <v>PEREZ MEJIA MARIA PAULINA</v>
      </c>
      <c r="S154" s="25">
        <f>+VLOOKUP(E154, TC!A:D, 2, FALSE())</f>
        <v>4321.1899999999996</v>
      </c>
      <c r="T154" t="str">
        <f t="shared" si="14"/>
        <v>USD</v>
      </c>
    </row>
    <row r="155" spans="1:20" ht="18.75" hidden="1" customHeight="1" x14ac:dyDescent="0.25">
      <c r="A155" t="s">
        <v>1912</v>
      </c>
      <c r="B155" t="s">
        <v>1923</v>
      </c>
      <c r="C155" t="s">
        <v>1913</v>
      </c>
      <c r="D155" s="24">
        <v>5681</v>
      </c>
      <c r="E155" t="s">
        <v>1604</v>
      </c>
      <c r="F155" t="s">
        <v>99</v>
      </c>
      <c r="G155" t="s">
        <v>1914</v>
      </c>
      <c r="H155" t="s">
        <v>2017</v>
      </c>
      <c r="I155" t="s">
        <v>1838</v>
      </c>
      <c r="J155" t="s">
        <v>1915</v>
      </c>
      <c r="K155" t="s">
        <v>2018</v>
      </c>
      <c r="L155" s="24">
        <v>3700</v>
      </c>
      <c r="M155" s="25">
        <f>+VLOOKUP(E155, TC!A:D, 4, FALSE())</f>
        <v>1.0249499986186195</v>
      </c>
      <c r="N155" s="24">
        <f t="shared" si="10"/>
        <v>3700</v>
      </c>
      <c r="O155" t="str">
        <f t="shared" si="11"/>
        <v>FACTURA</v>
      </c>
      <c r="P155" t="str">
        <f t="shared" si="12"/>
        <v>2025</v>
      </c>
      <c r="Q155" t="str">
        <f t="shared" si="13"/>
        <v>01</v>
      </c>
      <c r="R155" t="str">
        <f>+IFERROR(VLOOKUP(I155, Listado!A:B, 2, FALSE()), "COMERCIALIZADORA INTERNACIONAL CARIBBEAN EXOTICS S A")</f>
        <v>LONDOÑO ECHEVERRI ALEJANDRA</v>
      </c>
      <c r="S155" s="25">
        <f>+VLOOKUP(E155, TC!A:D, 2, FALSE())</f>
        <v>4343.4799999999996</v>
      </c>
      <c r="T155" t="str">
        <f t="shared" si="14"/>
        <v>COP</v>
      </c>
    </row>
    <row r="156" spans="1:20" ht="18.75" hidden="1" customHeight="1" x14ac:dyDescent="0.25">
      <c r="A156" t="s">
        <v>1912</v>
      </c>
      <c r="B156" t="s">
        <v>1923</v>
      </c>
      <c r="C156" t="s">
        <v>1913</v>
      </c>
      <c r="D156" s="24">
        <v>5681</v>
      </c>
      <c r="E156" t="s">
        <v>1604</v>
      </c>
      <c r="F156" t="s">
        <v>99</v>
      </c>
      <c r="G156" t="s">
        <v>1914</v>
      </c>
      <c r="H156" t="s">
        <v>2017</v>
      </c>
      <c r="I156" t="s">
        <v>1838</v>
      </c>
      <c r="J156" t="s">
        <v>1915</v>
      </c>
      <c r="K156" t="s">
        <v>2018</v>
      </c>
      <c r="L156" s="24">
        <v>58700</v>
      </c>
      <c r="M156" s="25">
        <f>+VLOOKUP(E156, TC!A:D, 4, FALSE())</f>
        <v>1.0249499986186195</v>
      </c>
      <c r="N156" s="24">
        <f t="shared" si="10"/>
        <v>58700</v>
      </c>
      <c r="O156" t="str">
        <f t="shared" si="11"/>
        <v>FACTURA</v>
      </c>
      <c r="P156" t="str">
        <f t="shared" si="12"/>
        <v>2025</v>
      </c>
      <c r="Q156" t="str">
        <f t="shared" si="13"/>
        <v>01</v>
      </c>
      <c r="R156" t="str">
        <f>+IFERROR(VLOOKUP(I156, Listado!A:B, 2, FALSE()), "COMERCIALIZADORA INTERNACIONAL CARIBBEAN EXOTICS S A")</f>
        <v>LONDOÑO ECHEVERRI ALEJANDRA</v>
      </c>
      <c r="S156" s="25">
        <f>+VLOOKUP(E156, TC!A:D, 2, FALSE())</f>
        <v>4343.4799999999996</v>
      </c>
      <c r="T156" t="str">
        <f t="shared" si="14"/>
        <v>COP</v>
      </c>
    </row>
    <row r="157" spans="1:20" ht="18.75" hidden="1" customHeight="1" x14ac:dyDescent="0.25">
      <c r="A157" t="s">
        <v>1912</v>
      </c>
      <c r="B157" t="s">
        <v>1923</v>
      </c>
      <c r="C157" t="s">
        <v>1913</v>
      </c>
      <c r="D157" s="24">
        <v>5681</v>
      </c>
      <c r="E157" t="s">
        <v>1604</v>
      </c>
      <c r="F157" t="s">
        <v>99</v>
      </c>
      <c r="G157" t="s">
        <v>1914</v>
      </c>
      <c r="H157" t="s">
        <v>2017</v>
      </c>
      <c r="I157" t="s">
        <v>1838</v>
      </c>
      <c r="J157" t="s">
        <v>1915</v>
      </c>
      <c r="K157" t="s">
        <v>2018</v>
      </c>
      <c r="L157" s="24">
        <v>128400</v>
      </c>
      <c r="M157" s="25">
        <f>+VLOOKUP(E157, TC!A:D, 4, FALSE())</f>
        <v>1.0249499986186195</v>
      </c>
      <c r="N157" s="24">
        <f t="shared" si="10"/>
        <v>128400</v>
      </c>
      <c r="O157" t="str">
        <f t="shared" si="11"/>
        <v>FACTURA</v>
      </c>
      <c r="P157" t="str">
        <f t="shared" si="12"/>
        <v>2025</v>
      </c>
      <c r="Q157" t="str">
        <f t="shared" si="13"/>
        <v>01</v>
      </c>
      <c r="R157" t="str">
        <f>+IFERROR(VLOOKUP(I157, Listado!A:B, 2, FALSE()), "COMERCIALIZADORA INTERNACIONAL CARIBBEAN EXOTICS S A")</f>
        <v>LONDOÑO ECHEVERRI ALEJANDRA</v>
      </c>
      <c r="S157" s="25">
        <f>+VLOOKUP(E157, TC!A:D, 2, FALSE())</f>
        <v>4343.4799999999996</v>
      </c>
      <c r="T157" t="str">
        <f t="shared" si="14"/>
        <v>COP</v>
      </c>
    </row>
    <row r="158" spans="1:20" ht="18.75" hidden="1" customHeight="1" x14ac:dyDescent="0.25">
      <c r="A158" t="s">
        <v>1912</v>
      </c>
      <c r="B158" t="s">
        <v>1923</v>
      </c>
      <c r="C158" t="s">
        <v>1913</v>
      </c>
      <c r="D158" s="24">
        <v>5681</v>
      </c>
      <c r="E158" t="s">
        <v>1604</v>
      </c>
      <c r="F158" t="s">
        <v>99</v>
      </c>
      <c r="G158" t="s">
        <v>1914</v>
      </c>
      <c r="H158" t="s">
        <v>2017</v>
      </c>
      <c r="I158" t="s">
        <v>1838</v>
      </c>
      <c r="J158" t="s">
        <v>1915</v>
      </c>
      <c r="K158" t="s">
        <v>2018</v>
      </c>
      <c r="L158" s="24">
        <v>57100</v>
      </c>
      <c r="M158" s="25">
        <f>+VLOOKUP(E158, TC!A:D, 4, FALSE())</f>
        <v>1.0249499986186195</v>
      </c>
      <c r="N158" s="24">
        <f t="shared" si="10"/>
        <v>57100</v>
      </c>
      <c r="O158" t="str">
        <f t="shared" si="11"/>
        <v>FACTURA</v>
      </c>
      <c r="P158" t="str">
        <f t="shared" si="12"/>
        <v>2025</v>
      </c>
      <c r="Q158" t="str">
        <f t="shared" si="13"/>
        <v>01</v>
      </c>
      <c r="R158" t="str">
        <f>+IFERROR(VLOOKUP(I158, Listado!A:B, 2, FALSE()), "COMERCIALIZADORA INTERNACIONAL CARIBBEAN EXOTICS S A")</f>
        <v>LONDOÑO ECHEVERRI ALEJANDRA</v>
      </c>
      <c r="S158" s="25">
        <f>+VLOOKUP(E158, TC!A:D, 2, FALSE())</f>
        <v>4343.4799999999996</v>
      </c>
      <c r="T158" t="str">
        <f t="shared" si="14"/>
        <v>COP</v>
      </c>
    </row>
    <row r="159" spans="1:20" ht="18.75" hidden="1" customHeight="1" x14ac:dyDescent="0.25">
      <c r="A159" t="s">
        <v>1912</v>
      </c>
      <c r="B159" t="s">
        <v>1923</v>
      </c>
      <c r="C159" t="s">
        <v>1913</v>
      </c>
      <c r="D159" s="24">
        <v>5681</v>
      </c>
      <c r="E159" t="s">
        <v>1604</v>
      </c>
      <c r="F159" t="s">
        <v>99</v>
      </c>
      <c r="G159" t="s">
        <v>1914</v>
      </c>
      <c r="H159" t="s">
        <v>2017</v>
      </c>
      <c r="I159" t="s">
        <v>1838</v>
      </c>
      <c r="J159" t="s">
        <v>1915</v>
      </c>
      <c r="K159" t="s">
        <v>2018</v>
      </c>
      <c r="L159" s="24">
        <v>23100</v>
      </c>
      <c r="M159" s="25">
        <f>+VLOOKUP(E159, TC!A:D, 4, FALSE())</f>
        <v>1.0249499986186195</v>
      </c>
      <c r="N159" s="24">
        <f t="shared" si="10"/>
        <v>23100</v>
      </c>
      <c r="O159" t="str">
        <f t="shared" si="11"/>
        <v>FACTURA</v>
      </c>
      <c r="P159" t="str">
        <f t="shared" si="12"/>
        <v>2025</v>
      </c>
      <c r="Q159" t="str">
        <f t="shared" si="13"/>
        <v>01</v>
      </c>
      <c r="R159" t="str">
        <f>+IFERROR(VLOOKUP(I159, Listado!A:B, 2, FALSE()), "COMERCIALIZADORA INTERNACIONAL CARIBBEAN EXOTICS S A")</f>
        <v>LONDOÑO ECHEVERRI ALEJANDRA</v>
      </c>
      <c r="S159" s="25">
        <f>+VLOOKUP(E159, TC!A:D, 2, FALSE())</f>
        <v>4343.4799999999996</v>
      </c>
      <c r="T159" t="str">
        <f t="shared" si="14"/>
        <v>COP</v>
      </c>
    </row>
    <row r="160" spans="1:20" ht="18.75" hidden="1" customHeight="1" x14ac:dyDescent="0.25">
      <c r="A160" t="s">
        <v>1912</v>
      </c>
      <c r="B160" t="s">
        <v>1923</v>
      </c>
      <c r="C160" t="s">
        <v>1913</v>
      </c>
      <c r="D160" s="24">
        <v>5681</v>
      </c>
      <c r="E160" t="s">
        <v>1604</v>
      </c>
      <c r="F160" t="s">
        <v>99</v>
      </c>
      <c r="G160" t="s">
        <v>1914</v>
      </c>
      <c r="H160" t="s">
        <v>2017</v>
      </c>
      <c r="I160" t="s">
        <v>1838</v>
      </c>
      <c r="J160" t="s">
        <v>1915</v>
      </c>
      <c r="K160" t="s">
        <v>2018</v>
      </c>
      <c r="L160" s="24">
        <v>322800</v>
      </c>
      <c r="M160" s="25">
        <f>+VLOOKUP(E160, TC!A:D, 4, FALSE())</f>
        <v>1.0249499986186195</v>
      </c>
      <c r="N160" s="24">
        <f t="shared" si="10"/>
        <v>322800</v>
      </c>
      <c r="O160" t="str">
        <f t="shared" si="11"/>
        <v>FACTURA</v>
      </c>
      <c r="P160" t="str">
        <f t="shared" si="12"/>
        <v>2025</v>
      </c>
      <c r="Q160" t="str">
        <f t="shared" si="13"/>
        <v>01</v>
      </c>
      <c r="R160" t="str">
        <f>+IFERROR(VLOOKUP(I160, Listado!A:B, 2, FALSE()), "COMERCIALIZADORA INTERNACIONAL CARIBBEAN EXOTICS S A")</f>
        <v>LONDOÑO ECHEVERRI ALEJANDRA</v>
      </c>
      <c r="S160" s="25">
        <f>+VLOOKUP(E160, TC!A:D, 2, FALSE())</f>
        <v>4343.4799999999996</v>
      </c>
      <c r="T160" t="str">
        <f t="shared" si="14"/>
        <v>COP</v>
      </c>
    </row>
    <row r="161" spans="1:20" ht="18.75" hidden="1" customHeight="1" x14ac:dyDescent="0.25">
      <c r="A161" t="s">
        <v>1912</v>
      </c>
      <c r="B161" t="s">
        <v>1923</v>
      </c>
      <c r="C161" t="s">
        <v>1913</v>
      </c>
      <c r="D161" s="24">
        <v>5681</v>
      </c>
      <c r="E161" t="s">
        <v>1604</v>
      </c>
      <c r="F161" t="s">
        <v>99</v>
      </c>
      <c r="G161" t="s">
        <v>1914</v>
      </c>
      <c r="H161" t="s">
        <v>2017</v>
      </c>
      <c r="I161" t="s">
        <v>1838</v>
      </c>
      <c r="J161" t="s">
        <v>1915</v>
      </c>
      <c r="K161" t="s">
        <v>2019</v>
      </c>
      <c r="L161" s="24">
        <v>71400</v>
      </c>
      <c r="M161" s="25">
        <f>+VLOOKUP(E161, TC!A:D, 4, FALSE())</f>
        <v>1.0249499986186195</v>
      </c>
      <c r="N161" s="24">
        <f t="shared" si="10"/>
        <v>71400</v>
      </c>
      <c r="O161" t="str">
        <f t="shared" si="11"/>
        <v>FACTURA</v>
      </c>
      <c r="P161" t="str">
        <f t="shared" si="12"/>
        <v>2025</v>
      </c>
      <c r="Q161" t="str">
        <f t="shared" si="13"/>
        <v>01</v>
      </c>
      <c r="R161" t="str">
        <f>+IFERROR(VLOOKUP(I161, Listado!A:B, 2, FALSE()), "COMERCIALIZADORA INTERNACIONAL CARIBBEAN EXOTICS S A")</f>
        <v>LONDOÑO ECHEVERRI ALEJANDRA</v>
      </c>
      <c r="S161" s="25">
        <f>+VLOOKUP(E161, TC!A:D, 2, FALSE())</f>
        <v>4343.4799999999996</v>
      </c>
      <c r="T161" t="str">
        <f t="shared" si="14"/>
        <v>COP</v>
      </c>
    </row>
    <row r="162" spans="1:20" ht="18.75" hidden="1" customHeight="1" x14ac:dyDescent="0.25">
      <c r="A162" t="s">
        <v>1912</v>
      </c>
      <c r="B162" t="s">
        <v>1923</v>
      </c>
      <c r="C162" t="s">
        <v>1913</v>
      </c>
      <c r="D162" s="24">
        <v>5681</v>
      </c>
      <c r="E162" t="s">
        <v>1604</v>
      </c>
      <c r="F162" t="s">
        <v>99</v>
      </c>
      <c r="G162" t="s">
        <v>1914</v>
      </c>
      <c r="H162" t="s">
        <v>2017</v>
      </c>
      <c r="I162" t="s">
        <v>1838</v>
      </c>
      <c r="J162" t="s">
        <v>1915</v>
      </c>
      <c r="K162" t="s">
        <v>2020</v>
      </c>
      <c r="L162" s="24">
        <v>90090</v>
      </c>
      <c r="M162" s="25">
        <f>+VLOOKUP(E162, TC!A:D, 4, FALSE())</f>
        <v>1.0249499986186195</v>
      </c>
      <c r="N162" s="24">
        <f t="shared" si="10"/>
        <v>90090</v>
      </c>
      <c r="O162" t="str">
        <f t="shared" si="11"/>
        <v>FACTURA</v>
      </c>
      <c r="P162" t="str">
        <f t="shared" si="12"/>
        <v>2025</v>
      </c>
      <c r="Q162" t="str">
        <f t="shared" si="13"/>
        <v>01</v>
      </c>
      <c r="R162" t="str">
        <f>+IFERROR(VLOOKUP(I162, Listado!A:B, 2, FALSE()), "COMERCIALIZADORA INTERNACIONAL CARIBBEAN EXOTICS S A")</f>
        <v>LONDOÑO ECHEVERRI ALEJANDRA</v>
      </c>
      <c r="S162" s="25">
        <f>+VLOOKUP(E162, TC!A:D, 2, FALSE())</f>
        <v>4343.4799999999996</v>
      </c>
      <c r="T162" t="str">
        <f t="shared" si="14"/>
        <v>COP</v>
      </c>
    </row>
    <row r="163" spans="1:20" ht="18.75" hidden="1" customHeight="1" x14ac:dyDescent="0.25">
      <c r="A163" t="s">
        <v>1912</v>
      </c>
      <c r="B163" t="s">
        <v>1923</v>
      </c>
      <c r="C163" t="s">
        <v>1913</v>
      </c>
      <c r="D163" s="24">
        <v>5681</v>
      </c>
      <c r="E163" t="s">
        <v>1604</v>
      </c>
      <c r="F163" t="s">
        <v>99</v>
      </c>
      <c r="G163" t="s">
        <v>1914</v>
      </c>
      <c r="H163" t="s">
        <v>2017</v>
      </c>
      <c r="I163" t="s">
        <v>1838</v>
      </c>
      <c r="J163" t="s">
        <v>1915</v>
      </c>
      <c r="K163" t="s">
        <v>2020</v>
      </c>
      <c r="L163" s="24">
        <v>157640</v>
      </c>
      <c r="M163" s="25">
        <f>+VLOOKUP(E163, TC!A:D, 4, FALSE())</f>
        <v>1.0249499986186195</v>
      </c>
      <c r="N163" s="24">
        <f t="shared" si="10"/>
        <v>157640</v>
      </c>
      <c r="O163" t="str">
        <f t="shared" si="11"/>
        <v>FACTURA</v>
      </c>
      <c r="P163" t="str">
        <f t="shared" si="12"/>
        <v>2025</v>
      </c>
      <c r="Q163" t="str">
        <f t="shared" si="13"/>
        <v>01</v>
      </c>
      <c r="R163" t="str">
        <f>+IFERROR(VLOOKUP(I163, Listado!A:B, 2, FALSE()), "COMERCIALIZADORA INTERNACIONAL CARIBBEAN EXOTICS S A")</f>
        <v>LONDOÑO ECHEVERRI ALEJANDRA</v>
      </c>
      <c r="S163" s="25">
        <f>+VLOOKUP(E163, TC!A:D, 2, FALSE())</f>
        <v>4343.4799999999996</v>
      </c>
      <c r="T163" t="str">
        <f t="shared" si="14"/>
        <v>COP</v>
      </c>
    </row>
    <row r="164" spans="1:20" ht="18.75" hidden="1" customHeight="1" x14ac:dyDescent="0.25">
      <c r="A164" t="s">
        <v>1912</v>
      </c>
      <c r="B164" t="s">
        <v>1923</v>
      </c>
      <c r="C164" t="s">
        <v>1913</v>
      </c>
      <c r="D164" s="24">
        <v>5681</v>
      </c>
      <c r="E164" t="s">
        <v>1604</v>
      </c>
      <c r="F164" t="s">
        <v>99</v>
      </c>
      <c r="G164" t="s">
        <v>1914</v>
      </c>
      <c r="H164" t="s">
        <v>2017</v>
      </c>
      <c r="I164" t="s">
        <v>1838</v>
      </c>
      <c r="J164" t="s">
        <v>1915</v>
      </c>
      <c r="K164" t="s">
        <v>2020</v>
      </c>
      <c r="L164" s="24">
        <v>40600</v>
      </c>
      <c r="M164" s="25">
        <f>+VLOOKUP(E164, TC!A:D, 4, FALSE())</f>
        <v>1.0249499986186195</v>
      </c>
      <c r="N164" s="24">
        <f t="shared" si="10"/>
        <v>40600</v>
      </c>
      <c r="O164" t="str">
        <f t="shared" si="11"/>
        <v>FACTURA</v>
      </c>
      <c r="P164" t="str">
        <f t="shared" si="12"/>
        <v>2025</v>
      </c>
      <c r="Q164" t="str">
        <f t="shared" si="13"/>
        <v>01</v>
      </c>
      <c r="R164" t="str">
        <f>+IFERROR(VLOOKUP(I164, Listado!A:B, 2, FALSE()), "COMERCIALIZADORA INTERNACIONAL CARIBBEAN EXOTICS S A")</f>
        <v>LONDOÑO ECHEVERRI ALEJANDRA</v>
      </c>
      <c r="S164" s="25">
        <f>+VLOOKUP(E164, TC!A:D, 2, FALSE())</f>
        <v>4343.4799999999996</v>
      </c>
      <c r="T164" t="str">
        <f t="shared" si="14"/>
        <v>COP</v>
      </c>
    </row>
    <row r="165" spans="1:20" ht="18.75" hidden="1" customHeight="1" x14ac:dyDescent="0.25">
      <c r="A165" t="s">
        <v>1912</v>
      </c>
      <c r="B165" t="s">
        <v>1923</v>
      </c>
      <c r="C165" t="s">
        <v>1913</v>
      </c>
      <c r="D165" s="24">
        <v>5681</v>
      </c>
      <c r="E165" t="s">
        <v>1604</v>
      </c>
      <c r="F165" t="s">
        <v>99</v>
      </c>
      <c r="G165" t="s">
        <v>1914</v>
      </c>
      <c r="H165" t="s">
        <v>2017</v>
      </c>
      <c r="I165" t="s">
        <v>1838</v>
      </c>
      <c r="J165" t="s">
        <v>1915</v>
      </c>
      <c r="K165" t="s">
        <v>2020</v>
      </c>
      <c r="L165" s="24">
        <v>29400</v>
      </c>
      <c r="M165" s="25">
        <f>+VLOOKUP(E165, TC!A:D, 4, FALSE())</f>
        <v>1.0249499986186195</v>
      </c>
      <c r="N165" s="24">
        <f t="shared" si="10"/>
        <v>29400</v>
      </c>
      <c r="O165" t="str">
        <f t="shared" si="11"/>
        <v>FACTURA</v>
      </c>
      <c r="P165" t="str">
        <f t="shared" si="12"/>
        <v>2025</v>
      </c>
      <c r="Q165" t="str">
        <f t="shared" si="13"/>
        <v>01</v>
      </c>
      <c r="R165" t="str">
        <f>+IFERROR(VLOOKUP(I165, Listado!A:B, 2, FALSE()), "COMERCIALIZADORA INTERNACIONAL CARIBBEAN EXOTICS S A")</f>
        <v>LONDOÑO ECHEVERRI ALEJANDRA</v>
      </c>
      <c r="S165" s="25">
        <f>+VLOOKUP(E165, TC!A:D, 2, FALSE())</f>
        <v>4343.4799999999996</v>
      </c>
      <c r="T165" t="str">
        <f t="shared" si="14"/>
        <v>COP</v>
      </c>
    </row>
    <row r="166" spans="1:20" ht="18.75" hidden="1" customHeight="1" x14ac:dyDescent="0.25">
      <c r="A166" t="s">
        <v>1912</v>
      </c>
      <c r="B166" t="s">
        <v>1923</v>
      </c>
      <c r="C166" t="s">
        <v>1913</v>
      </c>
      <c r="D166" s="24">
        <v>5681</v>
      </c>
      <c r="E166" t="s">
        <v>1604</v>
      </c>
      <c r="F166" t="s">
        <v>99</v>
      </c>
      <c r="G166" t="s">
        <v>1914</v>
      </c>
      <c r="H166" t="s">
        <v>2017</v>
      </c>
      <c r="I166" t="s">
        <v>1838</v>
      </c>
      <c r="J166" t="s">
        <v>1915</v>
      </c>
      <c r="K166" t="s">
        <v>2020</v>
      </c>
      <c r="L166" s="24">
        <v>30240</v>
      </c>
      <c r="M166" s="25">
        <f>+VLOOKUP(E166, TC!A:D, 4, FALSE())</f>
        <v>1.0249499986186195</v>
      </c>
      <c r="N166" s="24">
        <f t="shared" si="10"/>
        <v>30240</v>
      </c>
      <c r="O166" t="str">
        <f t="shared" si="11"/>
        <v>FACTURA</v>
      </c>
      <c r="P166" t="str">
        <f t="shared" si="12"/>
        <v>2025</v>
      </c>
      <c r="Q166" t="str">
        <f t="shared" si="13"/>
        <v>01</v>
      </c>
      <c r="R166" t="str">
        <f>+IFERROR(VLOOKUP(I166, Listado!A:B, 2, FALSE()), "COMERCIALIZADORA INTERNACIONAL CARIBBEAN EXOTICS S A")</f>
        <v>LONDOÑO ECHEVERRI ALEJANDRA</v>
      </c>
      <c r="S166" s="25">
        <f>+VLOOKUP(E166, TC!A:D, 2, FALSE())</f>
        <v>4343.4799999999996</v>
      </c>
      <c r="T166" t="str">
        <f t="shared" si="14"/>
        <v>COP</v>
      </c>
    </row>
    <row r="167" spans="1:20" ht="18.75" hidden="1" customHeight="1" x14ac:dyDescent="0.25">
      <c r="A167" t="s">
        <v>1912</v>
      </c>
      <c r="B167" t="s">
        <v>1923</v>
      </c>
      <c r="C167" t="s">
        <v>1913</v>
      </c>
      <c r="D167" s="24">
        <v>5681</v>
      </c>
      <c r="E167" t="s">
        <v>1604</v>
      </c>
      <c r="F167" t="s">
        <v>99</v>
      </c>
      <c r="G167" t="s">
        <v>1914</v>
      </c>
      <c r="H167" t="s">
        <v>2017</v>
      </c>
      <c r="I167" t="s">
        <v>1838</v>
      </c>
      <c r="J167" t="s">
        <v>1915</v>
      </c>
      <c r="K167" t="s">
        <v>2020</v>
      </c>
      <c r="L167" s="24">
        <v>92470</v>
      </c>
      <c r="M167" s="25">
        <f>+VLOOKUP(E167, TC!A:D, 4, FALSE())</f>
        <v>1.0249499986186195</v>
      </c>
      <c r="N167" s="24">
        <f t="shared" si="10"/>
        <v>92470</v>
      </c>
      <c r="O167" t="str">
        <f t="shared" si="11"/>
        <v>FACTURA</v>
      </c>
      <c r="P167" t="str">
        <f t="shared" si="12"/>
        <v>2025</v>
      </c>
      <c r="Q167" t="str">
        <f t="shared" si="13"/>
        <v>01</v>
      </c>
      <c r="R167" t="str">
        <f>+IFERROR(VLOOKUP(I167, Listado!A:B, 2, FALSE()), "COMERCIALIZADORA INTERNACIONAL CARIBBEAN EXOTICS S A")</f>
        <v>LONDOÑO ECHEVERRI ALEJANDRA</v>
      </c>
      <c r="S167" s="25">
        <f>+VLOOKUP(E167, TC!A:D, 2, FALSE())</f>
        <v>4343.4799999999996</v>
      </c>
      <c r="T167" t="str">
        <f t="shared" si="14"/>
        <v>COP</v>
      </c>
    </row>
    <row r="168" spans="1:20" ht="18.75" hidden="1" customHeight="1" x14ac:dyDescent="0.25">
      <c r="A168" t="s">
        <v>1912</v>
      </c>
      <c r="B168" t="s">
        <v>1923</v>
      </c>
      <c r="C168" t="s">
        <v>1913</v>
      </c>
      <c r="D168" s="24">
        <v>5681</v>
      </c>
      <c r="E168" t="s">
        <v>1604</v>
      </c>
      <c r="F168" t="s">
        <v>99</v>
      </c>
      <c r="G168" t="s">
        <v>1914</v>
      </c>
      <c r="H168" t="s">
        <v>2017</v>
      </c>
      <c r="I168" t="s">
        <v>1838</v>
      </c>
      <c r="J168" t="s">
        <v>1915</v>
      </c>
      <c r="K168" t="s">
        <v>2020</v>
      </c>
      <c r="L168" s="24">
        <v>67550</v>
      </c>
      <c r="M168" s="25">
        <f>+VLOOKUP(E168, TC!A:D, 4, FALSE())</f>
        <v>1.0249499986186195</v>
      </c>
      <c r="N168" s="24">
        <f t="shared" si="10"/>
        <v>67550</v>
      </c>
      <c r="O168" t="str">
        <f t="shared" si="11"/>
        <v>FACTURA</v>
      </c>
      <c r="P168" t="str">
        <f t="shared" si="12"/>
        <v>2025</v>
      </c>
      <c r="Q168" t="str">
        <f t="shared" si="13"/>
        <v>01</v>
      </c>
      <c r="R168" t="str">
        <f>+IFERROR(VLOOKUP(I168, Listado!A:B, 2, FALSE()), "COMERCIALIZADORA INTERNACIONAL CARIBBEAN EXOTICS S A")</f>
        <v>LONDOÑO ECHEVERRI ALEJANDRA</v>
      </c>
      <c r="S168" s="25">
        <f>+VLOOKUP(E168, TC!A:D, 2, FALSE())</f>
        <v>4343.4799999999996</v>
      </c>
      <c r="T168" t="str">
        <f t="shared" si="14"/>
        <v>COP</v>
      </c>
    </row>
    <row r="169" spans="1:20" ht="18.75" hidden="1" customHeight="1" x14ac:dyDescent="0.25">
      <c r="A169" t="s">
        <v>1912</v>
      </c>
      <c r="B169" t="s">
        <v>1923</v>
      </c>
      <c r="C169" t="s">
        <v>1913</v>
      </c>
      <c r="D169" s="24">
        <v>5681</v>
      </c>
      <c r="E169" t="s">
        <v>1604</v>
      </c>
      <c r="F169" t="s">
        <v>99</v>
      </c>
      <c r="G169" t="s">
        <v>1914</v>
      </c>
      <c r="H169" t="s">
        <v>2017</v>
      </c>
      <c r="I169" t="s">
        <v>1838</v>
      </c>
      <c r="J169" t="s">
        <v>1915</v>
      </c>
      <c r="K169" t="s">
        <v>2020</v>
      </c>
      <c r="L169" s="24">
        <v>30100</v>
      </c>
      <c r="M169" s="25">
        <f>+VLOOKUP(E169, TC!A:D, 4, FALSE())</f>
        <v>1.0249499986186195</v>
      </c>
      <c r="N169" s="24">
        <f t="shared" si="10"/>
        <v>30100</v>
      </c>
      <c r="O169" t="str">
        <f t="shared" si="11"/>
        <v>FACTURA</v>
      </c>
      <c r="P169" t="str">
        <f t="shared" si="12"/>
        <v>2025</v>
      </c>
      <c r="Q169" t="str">
        <f t="shared" si="13"/>
        <v>01</v>
      </c>
      <c r="R169" t="str">
        <f>+IFERROR(VLOOKUP(I169, Listado!A:B, 2, FALSE()), "COMERCIALIZADORA INTERNACIONAL CARIBBEAN EXOTICS S A")</f>
        <v>LONDOÑO ECHEVERRI ALEJANDRA</v>
      </c>
      <c r="S169" s="25">
        <f>+VLOOKUP(E169, TC!A:D, 2, FALSE())</f>
        <v>4343.4799999999996</v>
      </c>
      <c r="T169" t="str">
        <f t="shared" si="14"/>
        <v>COP</v>
      </c>
    </row>
    <row r="170" spans="1:20" ht="18.75" hidden="1" customHeight="1" x14ac:dyDescent="0.25">
      <c r="A170" t="s">
        <v>1912</v>
      </c>
      <c r="B170" t="s">
        <v>1923</v>
      </c>
      <c r="C170" t="s">
        <v>1913</v>
      </c>
      <c r="D170" s="24">
        <v>5681</v>
      </c>
      <c r="E170" t="s">
        <v>1604</v>
      </c>
      <c r="F170" t="s">
        <v>99</v>
      </c>
      <c r="G170" t="s">
        <v>1914</v>
      </c>
      <c r="H170" t="s">
        <v>2017</v>
      </c>
      <c r="I170" t="s">
        <v>1838</v>
      </c>
      <c r="J170" t="s">
        <v>1915</v>
      </c>
      <c r="K170" t="s">
        <v>2021</v>
      </c>
      <c r="L170" s="24">
        <v>28140</v>
      </c>
      <c r="M170" s="25">
        <f>+VLOOKUP(E170, TC!A:D, 4, FALSE())</f>
        <v>1.0249499986186195</v>
      </c>
      <c r="N170" s="24">
        <f t="shared" si="10"/>
        <v>28140</v>
      </c>
      <c r="O170" t="str">
        <f t="shared" si="11"/>
        <v>FACTURA</v>
      </c>
      <c r="P170" t="str">
        <f t="shared" si="12"/>
        <v>2025</v>
      </c>
      <c r="Q170" t="str">
        <f t="shared" si="13"/>
        <v>01</v>
      </c>
      <c r="R170" t="str">
        <f>+IFERROR(VLOOKUP(I170, Listado!A:B, 2, FALSE()), "COMERCIALIZADORA INTERNACIONAL CARIBBEAN EXOTICS S A")</f>
        <v>LONDOÑO ECHEVERRI ALEJANDRA</v>
      </c>
      <c r="S170" s="25">
        <f>+VLOOKUP(E170, TC!A:D, 2, FALSE())</f>
        <v>4343.4799999999996</v>
      </c>
      <c r="T170" t="str">
        <f t="shared" si="14"/>
        <v>COP</v>
      </c>
    </row>
    <row r="171" spans="1:20" ht="18.75" hidden="1" customHeight="1" x14ac:dyDescent="0.25">
      <c r="A171" t="s">
        <v>1912</v>
      </c>
      <c r="B171" t="s">
        <v>1923</v>
      </c>
      <c r="C171" t="s">
        <v>1913</v>
      </c>
      <c r="D171" s="24">
        <v>5681</v>
      </c>
      <c r="E171" t="s">
        <v>1604</v>
      </c>
      <c r="F171" t="s">
        <v>99</v>
      </c>
      <c r="G171" t="s">
        <v>1914</v>
      </c>
      <c r="H171" t="s">
        <v>2017</v>
      </c>
      <c r="I171" t="s">
        <v>1838</v>
      </c>
      <c r="J171" t="s">
        <v>1915</v>
      </c>
      <c r="K171" t="s">
        <v>2022</v>
      </c>
      <c r="L171" s="24">
        <v>11880</v>
      </c>
      <c r="M171" s="25">
        <f>+VLOOKUP(E171, TC!A:D, 4, FALSE())</f>
        <v>1.0249499986186195</v>
      </c>
      <c r="N171" s="24">
        <f t="shared" si="10"/>
        <v>11880</v>
      </c>
      <c r="O171" t="str">
        <f t="shared" si="11"/>
        <v>FACTURA</v>
      </c>
      <c r="P171" t="str">
        <f t="shared" si="12"/>
        <v>2025</v>
      </c>
      <c r="Q171" t="str">
        <f t="shared" si="13"/>
        <v>01</v>
      </c>
      <c r="R171" t="str">
        <f>+IFERROR(VLOOKUP(I171, Listado!A:B, 2, FALSE()), "COMERCIALIZADORA INTERNACIONAL CARIBBEAN EXOTICS S A")</f>
        <v>LONDOÑO ECHEVERRI ALEJANDRA</v>
      </c>
      <c r="S171" s="25">
        <f>+VLOOKUP(E171, TC!A:D, 2, FALSE())</f>
        <v>4343.4799999999996</v>
      </c>
      <c r="T171" t="str">
        <f t="shared" si="14"/>
        <v>COP</v>
      </c>
    </row>
    <row r="172" spans="1:20" ht="18.75" hidden="1" customHeight="1" x14ac:dyDescent="0.25">
      <c r="A172" t="s">
        <v>1912</v>
      </c>
      <c r="B172" t="s">
        <v>1923</v>
      </c>
      <c r="C172" t="s">
        <v>1913</v>
      </c>
      <c r="D172" s="24">
        <v>5681</v>
      </c>
      <c r="E172" t="s">
        <v>1604</v>
      </c>
      <c r="F172" t="s">
        <v>99</v>
      </c>
      <c r="G172" t="s">
        <v>1914</v>
      </c>
      <c r="H172" t="s">
        <v>2017</v>
      </c>
      <c r="I172" t="s">
        <v>1838</v>
      </c>
      <c r="J172" t="s">
        <v>1915</v>
      </c>
      <c r="K172" t="s">
        <v>2022</v>
      </c>
      <c r="L172" s="24">
        <v>5340</v>
      </c>
      <c r="M172" s="25">
        <f>+VLOOKUP(E172, TC!A:D, 4, FALSE())</f>
        <v>1.0249499986186195</v>
      </c>
      <c r="N172" s="24">
        <f t="shared" si="10"/>
        <v>5340</v>
      </c>
      <c r="O172" t="str">
        <f t="shared" si="11"/>
        <v>FACTURA</v>
      </c>
      <c r="P172" t="str">
        <f t="shared" si="12"/>
        <v>2025</v>
      </c>
      <c r="Q172" t="str">
        <f t="shared" si="13"/>
        <v>01</v>
      </c>
      <c r="R172" t="str">
        <f>+IFERROR(VLOOKUP(I172, Listado!A:B, 2, FALSE()), "COMERCIALIZADORA INTERNACIONAL CARIBBEAN EXOTICS S A")</f>
        <v>LONDOÑO ECHEVERRI ALEJANDRA</v>
      </c>
      <c r="S172" s="25">
        <f>+VLOOKUP(E172, TC!A:D, 2, FALSE())</f>
        <v>4343.4799999999996</v>
      </c>
      <c r="T172" t="str">
        <f t="shared" si="14"/>
        <v>COP</v>
      </c>
    </row>
    <row r="173" spans="1:20" ht="18.75" hidden="1" customHeight="1" x14ac:dyDescent="0.25">
      <c r="A173" t="s">
        <v>1912</v>
      </c>
      <c r="B173" t="s">
        <v>1923</v>
      </c>
      <c r="C173" t="s">
        <v>1913</v>
      </c>
      <c r="D173" s="24">
        <v>5681</v>
      </c>
      <c r="E173" t="s">
        <v>1604</v>
      </c>
      <c r="F173" t="s">
        <v>99</v>
      </c>
      <c r="G173" t="s">
        <v>1914</v>
      </c>
      <c r="H173" t="s">
        <v>2017</v>
      </c>
      <c r="I173" t="s">
        <v>1838</v>
      </c>
      <c r="J173" t="s">
        <v>1915</v>
      </c>
      <c r="K173" t="s">
        <v>2022</v>
      </c>
      <c r="L173" s="24">
        <v>27720</v>
      </c>
      <c r="M173" s="25">
        <f>+VLOOKUP(E173, TC!A:D, 4, FALSE())</f>
        <v>1.0249499986186195</v>
      </c>
      <c r="N173" s="24">
        <f t="shared" si="10"/>
        <v>27720</v>
      </c>
      <c r="O173" t="str">
        <f t="shared" si="11"/>
        <v>FACTURA</v>
      </c>
      <c r="P173" t="str">
        <f t="shared" si="12"/>
        <v>2025</v>
      </c>
      <c r="Q173" t="str">
        <f t="shared" si="13"/>
        <v>01</v>
      </c>
      <c r="R173" t="str">
        <f>+IFERROR(VLOOKUP(I173, Listado!A:B, 2, FALSE()), "COMERCIALIZADORA INTERNACIONAL CARIBBEAN EXOTICS S A")</f>
        <v>LONDOÑO ECHEVERRI ALEJANDRA</v>
      </c>
      <c r="S173" s="25">
        <f>+VLOOKUP(E173, TC!A:D, 2, FALSE())</f>
        <v>4343.4799999999996</v>
      </c>
      <c r="T173" t="str">
        <f t="shared" si="14"/>
        <v>COP</v>
      </c>
    </row>
    <row r="174" spans="1:20" ht="18.75" hidden="1" customHeight="1" x14ac:dyDescent="0.25">
      <c r="A174" t="s">
        <v>1912</v>
      </c>
      <c r="B174" t="s">
        <v>1923</v>
      </c>
      <c r="C174" t="s">
        <v>1913</v>
      </c>
      <c r="D174" s="24">
        <v>5681</v>
      </c>
      <c r="E174" t="s">
        <v>1604</v>
      </c>
      <c r="F174" t="s">
        <v>99</v>
      </c>
      <c r="G174" t="s">
        <v>1914</v>
      </c>
      <c r="H174" t="s">
        <v>2017</v>
      </c>
      <c r="I174" t="s">
        <v>1838</v>
      </c>
      <c r="J174" t="s">
        <v>1915</v>
      </c>
      <c r="K174" t="s">
        <v>2022</v>
      </c>
      <c r="L174" s="24">
        <v>2880</v>
      </c>
      <c r="M174" s="25">
        <f>+VLOOKUP(E174, TC!A:D, 4, FALSE())</f>
        <v>1.0249499986186195</v>
      </c>
      <c r="N174" s="24">
        <f t="shared" si="10"/>
        <v>2880</v>
      </c>
      <c r="O174" t="str">
        <f t="shared" si="11"/>
        <v>FACTURA</v>
      </c>
      <c r="P174" t="str">
        <f t="shared" si="12"/>
        <v>2025</v>
      </c>
      <c r="Q174" t="str">
        <f t="shared" si="13"/>
        <v>01</v>
      </c>
      <c r="R174" t="str">
        <f>+IFERROR(VLOOKUP(I174, Listado!A:B, 2, FALSE()), "COMERCIALIZADORA INTERNACIONAL CARIBBEAN EXOTICS S A")</f>
        <v>LONDOÑO ECHEVERRI ALEJANDRA</v>
      </c>
      <c r="S174" s="25">
        <f>+VLOOKUP(E174, TC!A:D, 2, FALSE())</f>
        <v>4343.4799999999996</v>
      </c>
      <c r="T174" t="str">
        <f t="shared" si="14"/>
        <v>COP</v>
      </c>
    </row>
    <row r="175" spans="1:20" ht="18.75" hidden="1" customHeight="1" x14ac:dyDescent="0.25">
      <c r="A175" t="s">
        <v>1912</v>
      </c>
      <c r="B175" t="s">
        <v>1923</v>
      </c>
      <c r="C175" t="s">
        <v>1913</v>
      </c>
      <c r="D175" s="24">
        <v>5681</v>
      </c>
      <c r="E175" t="s">
        <v>1604</v>
      </c>
      <c r="F175" t="s">
        <v>99</v>
      </c>
      <c r="G175" t="s">
        <v>1914</v>
      </c>
      <c r="H175" t="s">
        <v>2017</v>
      </c>
      <c r="I175" t="s">
        <v>1838</v>
      </c>
      <c r="J175" t="s">
        <v>1915</v>
      </c>
      <c r="K175" t="s">
        <v>2022</v>
      </c>
      <c r="L175" s="24">
        <v>11820</v>
      </c>
      <c r="M175" s="25">
        <f>+VLOOKUP(E175, TC!A:D, 4, FALSE())</f>
        <v>1.0249499986186195</v>
      </c>
      <c r="N175" s="24">
        <f t="shared" si="10"/>
        <v>11820</v>
      </c>
      <c r="O175" t="str">
        <f t="shared" si="11"/>
        <v>FACTURA</v>
      </c>
      <c r="P175" t="str">
        <f t="shared" si="12"/>
        <v>2025</v>
      </c>
      <c r="Q175" t="str">
        <f t="shared" si="13"/>
        <v>01</v>
      </c>
      <c r="R175" t="str">
        <f>+IFERROR(VLOOKUP(I175, Listado!A:B, 2, FALSE()), "COMERCIALIZADORA INTERNACIONAL CARIBBEAN EXOTICS S A")</f>
        <v>LONDOÑO ECHEVERRI ALEJANDRA</v>
      </c>
      <c r="S175" s="25">
        <f>+VLOOKUP(E175, TC!A:D, 2, FALSE())</f>
        <v>4343.4799999999996</v>
      </c>
      <c r="T175" t="str">
        <f t="shared" si="14"/>
        <v>COP</v>
      </c>
    </row>
    <row r="176" spans="1:20" ht="18.75" hidden="1" customHeight="1" x14ac:dyDescent="0.25">
      <c r="A176" t="s">
        <v>1912</v>
      </c>
      <c r="B176" t="s">
        <v>1923</v>
      </c>
      <c r="C176" t="s">
        <v>1913</v>
      </c>
      <c r="D176" s="24">
        <v>5681</v>
      </c>
      <c r="E176" t="s">
        <v>1604</v>
      </c>
      <c r="F176" t="s">
        <v>99</v>
      </c>
      <c r="G176" t="s">
        <v>1914</v>
      </c>
      <c r="H176" t="s">
        <v>2017</v>
      </c>
      <c r="I176" t="s">
        <v>1838</v>
      </c>
      <c r="J176" t="s">
        <v>1915</v>
      </c>
      <c r="K176" t="s">
        <v>2022</v>
      </c>
      <c r="L176" s="24">
        <v>14400</v>
      </c>
      <c r="M176" s="25">
        <f>+VLOOKUP(E176, TC!A:D, 4, FALSE())</f>
        <v>1.0249499986186195</v>
      </c>
      <c r="N176" s="24">
        <f t="shared" si="10"/>
        <v>14400</v>
      </c>
      <c r="O176" t="str">
        <f t="shared" si="11"/>
        <v>FACTURA</v>
      </c>
      <c r="P176" t="str">
        <f t="shared" si="12"/>
        <v>2025</v>
      </c>
      <c r="Q176" t="str">
        <f t="shared" si="13"/>
        <v>01</v>
      </c>
      <c r="R176" t="str">
        <f>+IFERROR(VLOOKUP(I176, Listado!A:B, 2, FALSE()), "COMERCIALIZADORA INTERNACIONAL CARIBBEAN EXOTICS S A")</f>
        <v>LONDOÑO ECHEVERRI ALEJANDRA</v>
      </c>
      <c r="S176" s="25">
        <f>+VLOOKUP(E176, TC!A:D, 2, FALSE())</f>
        <v>4343.4799999999996</v>
      </c>
      <c r="T176" t="str">
        <f t="shared" si="14"/>
        <v>COP</v>
      </c>
    </row>
    <row r="177" spans="1:20" ht="18.75" hidden="1" customHeight="1" x14ac:dyDescent="0.25">
      <c r="A177" t="s">
        <v>1912</v>
      </c>
      <c r="B177" t="s">
        <v>1923</v>
      </c>
      <c r="C177" t="s">
        <v>1913</v>
      </c>
      <c r="D177" s="24">
        <v>5681</v>
      </c>
      <c r="E177" t="s">
        <v>1604</v>
      </c>
      <c r="F177" t="s">
        <v>99</v>
      </c>
      <c r="G177" t="s">
        <v>1914</v>
      </c>
      <c r="H177" t="s">
        <v>2017</v>
      </c>
      <c r="I177" t="s">
        <v>1838</v>
      </c>
      <c r="J177" t="s">
        <v>1915</v>
      </c>
      <c r="K177" t="s">
        <v>2022</v>
      </c>
      <c r="L177" s="24">
        <v>30480</v>
      </c>
      <c r="M177" s="25">
        <f>+VLOOKUP(E177, TC!A:D, 4, FALSE())</f>
        <v>1.0249499986186195</v>
      </c>
      <c r="N177" s="24">
        <f t="shared" si="10"/>
        <v>30480</v>
      </c>
      <c r="O177" t="str">
        <f t="shared" si="11"/>
        <v>FACTURA</v>
      </c>
      <c r="P177" t="str">
        <f t="shared" si="12"/>
        <v>2025</v>
      </c>
      <c r="Q177" t="str">
        <f t="shared" si="13"/>
        <v>01</v>
      </c>
      <c r="R177" t="str">
        <f>+IFERROR(VLOOKUP(I177, Listado!A:B, 2, FALSE()), "COMERCIALIZADORA INTERNACIONAL CARIBBEAN EXOTICS S A")</f>
        <v>LONDOÑO ECHEVERRI ALEJANDRA</v>
      </c>
      <c r="S177" s="25">
        <f>+VLOOKUP(E177, TC!A:D, 2, FALSE())</f>
        <v>4343.4799999999996</v>
      </c>
      <c r="T177" t="str">
        <f t="shared" si="14"/>
        <v>COP</v>
      </c>
    </row>
    <row r="178" spans="1:20" ht="18.75" hidden="1" customHeight="1" x14ac:dyDescent="0.25">
      <c r="A178" t="s">
        <v>1912</v>
      </c>
      <c r="B178" t="s">
        <v>1923</v>
      </c>
      <c r="C178" t="s">
        <v>1913</v>
      </c>
      <c r="D178" s="24">
        <v>5681</v>
      </c>
      <c r="E178" t="s">
        <v>1604</v>
      </c>
      <c r="F178" t="s">
        <v>99</v>
      </c>
      <c r="G178" t="s">
        <v>1914</v>
      </c>
      <c r="H178" t="s">
        <v>2017</v>
      </c>
      <c r="I178" t="s">
        <v>1838</v>
      </c>
      <c r="J178" t="s">
        <v>1915</v>
      </c>
      <c r="K178" t="s">
        <v>2022</v>
      </c>
      <c r="L178" s="24">
        <v>34920</v>
      </c>
      <c r="M178" s="25">
        <f>+VLOOKUP(E178, TC!A:D, 4, FALSE())</f>
        <v>1.0249499986186195</v>
      </c>
      <c r="N178" s="24">
        <f t="shared" si="10"/>
        <v>34920</v>
      </c>
      <c r="O178" t="str">
        <f t="shared" si="11"/>
        <v>FACTURA</v>
      </c>
      <c r="P178" t="str">
        <f t="shared" si="12"/>
        <v>2025</v>
      </c>
      <c r="Q178" t="str">
        <f t="shared" si="13"/>
        <v>01</v>
      </c>
      <c r="R178" t="str">
        <f>+IFERROR(VLOOKUP(I178, Listado!A:B, 2, FALSE()), "COMERCIALIZADORA INTERNACIONAL CARIBBEAN EXOTICS S A")</f>
        <v>LONDOÑO ECHEVERRI ALEJANDRA</v>
      </c>
      <c r="S178" s="25">
        <f>+VLOOKUP(E178, TC!A:D, 2, FALSE())</f>
        <v>4343.4799999999996</v>
      </c>
      <c r="T178" t="str">
        <f t="shared" si="14"/>
        <v>COP</v>
      </c>
    </row>
    <row r="179" spans="1:20" ht="18.75" hidden="1" customHeight="1" x14ac:dyDescent="0.25">
      <c r="A179" t="s">
        <v>1912</v>
      </c>
      <c r="B179" t="s">
        <v>1923</v>
      </c>
      <c r="C179" t="s">
        <v>1913</v>
      </c>
      <c r="D179" s="24">
        <v>5681</v>
      </c>
      <c r="E179" t="s">
        <v>1604</v>
      </c>
      <c r="F179" t="s">
        <v>99</v>
      </c>
      <c r="G179" t="s">
        <v>1914</v>
      </c>
      <c r="H179" t="s">
        <v>2017</v>
      </c>
      <c r="I179" t="s">
        <v>1838</v>
      </c>
      <c r="J179" t="s">
        <v>1915</v>
      </c>
      <c r="K179" t="s">
        <v>2022</v>
      </c>
      <c r="L179" s="24">
        <v>21360</v>
      </c>
      <c r="M179" s="25">
        <f>+VLOOKUP(E179, TC!A:D, 4, FALSE())</f>
        <v>1.0249499986186195</v>
      </c>
      <c r="N179" s="24">
        <f t="shared" si="10"/>
        <v>21360</v>
      </c>
      <c r="O179" t="str">
        <f t="shared" si="11"/>
        <v>FACTURA</v>
      </c>
      <c r="P179" t="str">
        <f t="shared" si="12"/>
        <v>2025</v>
      </c>
      <c r="Q179" t="str">
        <f t="shared" si="13"/>
        <v>01</v>
      </c>
      <c r="R179" t="str">
        <f>+IFERROR(VLOOKUP(I179, Listado!A:B, 2, FALSE()), "COMERCIALIZADORA INTERNACIONAL CARIBBEAN EXOTICS S A")</f>
        <v>LONDOÑO ECHEVERRI ALEJANDRA</v>
      </c>
      <c r="S179" s="25">
        <f>+VLOOKUP(E179, TC!A:D, 2, FALSE())</f>
        <v>4343.4799999999996</v>
      </c>
      <c r="T179" t="str">
        <f t="shared" si="14"/>
        <v>COP</v>
      </c>
    </row>
    <row r="180" spans="1:20" ht="18.75" hidden="1" customHeight="1" x14ac:dyDescent="0.25">
      <c r="A180" t="s">
        <v>1912</v>
      </c>
      <c r="B180" t="s">
        <v>1923</v>
      </c>
      <c r="C180" t="s">
        <v>1913</v>
      </c>
      <c r="D180" s="24">
        <v>5681</v>
      </c>
      <c r="E180" t="s">
        <v>1604</v>
      </c>
      <c r="F180" t="s">
        <v>99</v>
      </c>
      <c r="G180" t="s">
        <v>1914</v>
      </c>
      <c r="H180" t="s">
        <v>2017</v>
      </c>
      <c r="I180" t="s">
        <v>1838</v>
      </c>
      <c r="J180" t="s">
        <v>1915</v>
      </c>
      <c r="K180" t="s">
        <v>2022</v>
      </c>
      <c r="L180" s="24">
        <v>10500</v>
      </c>
      <c r="M180" s="25">
        <f>+VLOOKUP(E180, TC!A:D, 4, FALSE())</f>
        <v>1.0249499986186195</v>
      </c>
      <c r="N180" s="24">
        <f t="shared" si="10"/>
        <v>10500</v>
      </c>
      <c r="O180" t="str">
        <f t="shared" si="11"/>
        <v>FACTURA</v>
      </c>
      <c r="P180" t="str">
        <f t="shared" si="12"/>
        <v>2025</v>
      </c>
      <c r="Q180" t="str">
        <f t="shared" si="13"/>
        <v>01</v>
      </c>
      <c r="R180" t="str">
        <f>+IFERROR(VLOOKUP(I180, Listado!A:B, 2, FALSE()), "COMERCIALIZADORA INTERNACIONAL CARIBBEAN EXOTICS S A")</f>
        <v>LONDOÑO ECHEVERRI ALEJANDRA</v>
      </c>
      <c r="S180" s="25">
        <f>+VLOOKUP(E180, TC!A:D, 2, FALSE())</f>
        <v>4343.4799999999996</v>
      </c>
      <c r="T180" t="str">
        <f t="shared" si="14"/>
        <v>COP</v>
      </c>
    </row>
    <row r="181" spans="1:20" ht="18.75" hidden="1" customHeight="1" x14ac:dyDescent="0.25">
      <c r="A181" t="s">
        <v>1912</v>
      </c>
      <c r="B181" t="s">
        <v>1923</v>
      </c>
      <c r="C181" t="s">
        <v>1913</v>
      </c>
      <c r="D181" s="24">
        <v>5681</v>
      </c>
      <c r="E181" t="s">
        <v>1604</v>
      </c>
      <c r="F181" t="s">
        <v>99</v>
      </c>
      <c r="G181" t="s">
        <v>1914</v>
      </c>
      <c r="H181" t="s">
        <v>2017</v>
      </c>
      <c r="I181" t="s">
        <v>1838</v>
      </c>
      <c r="J181" t="s">
        <v>1915</v>
      </c>
      <c r="K181" t="s">
        <v>2022</v>
      </c>
      <c r="L181" s="24">
        <v>10440</v>
      </c>
      <c r="M181" s="25">
        <f>+VLOOKUP(E181, TC!A:D, 4, FALSE())</f>
        <v>1.0249499986186195</v>
      </c>
      <c r="N181" s="24">
        <f t="shared" si="10"/>
        <v>10440</v>
      </c>
      <c r="O181" t="str">
        <f t="shared" si="11"/>
        <v>FACTURA</v>
      </c>
      <c r="P181" t="str">
        <f t="shared" si="12"/>
        <v>2025</v>
      </c>
      <c r="Q181" t="str">
        <f t="shared" si="13"/>
        <v>01</v>
      </c>
      <c r="R181" t="str">
        <f>+IFERROR(VLOOKUP(I181, Listado!A:B, 2, FALSE()), "COMERCIALIZADORA INTERNACIONAL CARIBBEAN EXOTICS S A")</f>
        <v>LONDOÑO ECHEVERRI ALEJANDRA</v>
      </c>
      <c r="S181" s="25">
        <f>+VLOOKUP(E181, TC!A:D, 2, FALSE())</f>
        <v>4343.4799999999996</v>
      </c>
      <c r="T181" t="str">
        <f t="shared" si="14"/>
        <v>COP</v>
      </c>
    </row>
    <row r="182" spans="1:20" ht="18.75" hidden="1" customHeight="1" x14ac:dyDescent="0.25">
      <c r="A182" t="s">
        <v>1912</v>
      </c>
      <c r="B182" t="s">
        <v>1923</v>
      </c>
      <c r="C182" t="s">
        <v>1913</v>
      </c>
      <c r="D182" s="24">
        <v>5681</v>
      </c>
      <c r="E182" t="s">
        <v>1604</v>
      </c>
      <c r="F182" t="s">
        <v>99</v>
      </c>
      <c r="G182" t="s">
        <v>1914</v>
      </c>
      <c r="H182" t="s">
        <v>2017</v>
      </c>
      <c r="I182" t="s">
        <v>1838</v>
      </c>
      <c r="J182" t="s">
        <v>1915</v>
      </c>
      <c r="K182" t="s">
        <v>2022</v>
      </c>
      <c r="L182" s="24">
        <v>10080</v>
      </c>
      <c r="M182" s="25">
        <f>+VLOOKUP(E182, TC!A:D, 4, FALSE())</f>
        <v>1.0249499986186195</v>
      </c>
      <c r="N182" s="24">
        <f t="shared" si="10"/>
        <v>10080</v>
      </c>
      <c r="O182" t="str">
        <f t="shared" si="11"/>
        <v>FACTURA</v>
      </c>
      <c r="P182" t="str">
        <f t="shared" si="12"/>
        <v>2025</v>
      </c>
      <c r="Q182" t="str">
        <f t="shared" si="13"/>
        <v>01</v>
      </c>
      <c r="R182" t="str">
        <f>+IFERROR(VLOOKUP(I182, Listado!A:B, 2, FALSE()), "COMERCIALIZADORA INTERNACIONAL CARIBBEAN EXOTICS S A")</f>
        <v>LONDOÑO ECHEVERRI ALEJANDRA</v>
      </c>
      <c r="S182" s="25">
        <f>+VLOOKUP(E182, TC!A:D, 2, FALSE())</f>
        <v>4343.4799999999996</v>
      </c>
      <c r="T182" t="str">
        <f t="shared" si="14"/>
        <v>COP</v>
      </c>
    </row>
    <row r="183" spans="1:20" ht="18.75" hidden="1" customHeight="1" x14ac:dyDescent="0.25">
      <c r="A183" t="s">
        <v>1912</v>
      </c>
      <c r="B183" t="s">
        <v>1923</v>
      </c>
      <c r="C183" t="s">
        <v>1913</v>
      </c>
      <c r="D183" s="24">
        <v>5681</v>
      </c>
      <c r="E183" t="s">
        <v>1604</v>
      </c>
      <c r="F183" t="s">
        <v>99</v>
      </c>
      <c r="G183" t="s">
        <v>1914</v>
      </c>
      <c r="H183" t="s">
        <v>2017</v>
      </c>
      <c r="I183" t="s">
        <v>1838</v>
      </c>
      <c r="J183" t="s">
        <v>1915</v>
      </c>
      <c r="K183" t="s">
        <v>2022</v>
      </c>
      <c r="L183" s="24">
        <v>13440</v>
      </c>
      <c r="M183" s="25">
        <f>+VLOOKUP(E183, TC!A:D, 4, FALSE())</f>
        <v>1.0249499986186195</v>
      </c>
      <c r="N183" s="24">
        <f t="shared" si="10"/>
        <v>13440</v>
      </c>
      <c r="O183" t="str">
        <f t="shared" si="11"/>
        <v>FACTURA</v>
      </c>
      <c r="P183" t="str">
        <f t="shared" si="12"/>
        <v>2025</v>
      </c>
      <c r="Q183" t="str">
        <f t="shared" si="13"/>
        <v>01</v>
      </c>
      <c r="R183" t="str">
        <f>+IFERROR(VLOOKUP(I183, Listado!A:B, 2, FALSE()), "COMERCIALIZADORA INTERNACIONAL CARIBBEAN EXOTICS S A")</f>
        <v>LONDOÑO ECHEVERRI ALEJANDRA</v>
      </c>
      <c r="S183" s="25">
        <f>+VLOOKUP(E183, TC!A:D, 2, FALSE())</f>
        <v>4343.4799999999996</v>
      </c>
      <c r="T183" t="str">
        <f t="shared" si="14"/>
        <v>COP</v>
      </c>
    </row>
    <row r="184" spans="1:20" ht="18.75" hidden="1" customHeight="1" x14ac:dyDescent="0.25">
      <c r="A184" t="s">
        <v>1912</v>
      </c>
      <c r="B184" t="s">
        <v>1923</v>
      </c>
      <c r="C184" t="s">
        <v>1913</v>
      </c>
      <c r="D184" s="24">
        <v>5681</v>
      </c>
      <c r="E184" t="s">
        <v>1604</v>
      </c>
      <c r="F184" t="s">
        <v>99</v>
      </c>
      <c r="G184" t="s">
        <v>1914</v>
      </c>
      <c r="H184" t="s">
        <v>2017</v>
      </c>
      <c r="I184" t="s">
        <v>1838</v>
      </c>
      <c r="J184" t="s">
        <v>1915</v>
      </c>
      <c r="K184" t="s">
        <v>2022</v>
      </c>
      <c r="L184" s="24">
        <v>9360</v>
      </c>
      <c r="M184" s="25">
        <f>+VLOOKUP(E184, TC!A:D, 4, FALSE())</f>
        <v>1.0249499986186195</v>
      </c>
      <c r="N184" s="24">
        <f t="shared" si="10"/>
        <v>9360</v>
      </c>
      <c r="O184" t="str">
        <f t="shared" si="11"/>
        <v>FACTURA</v>
      </c>
      <c r="P184" t="str">
        <f t="shared" si="12"/>
        <v>2025</v>
      </c>
      <c r="Q184" t="str">
        <f t="shared" si="13"/>
        <v>01</v>
      </c>
      <c r="R184" t="str">
        <f>+IFERROR(VLOOKUP(I184, Listado!A:B, 2, FALSE()), "COMERCIALIZADORA INTERNACIONAL CARIBBEAN EXOTICS S A")</f>
        <v>LONDOÑO ECHEVERRI ALEJANDRA</v>
      </c>
      <c r="S184" s="25">
        <f>+VLOOKUP(E184, TC!A:D, 2, FALSE())</f>
        <v>4343.4799999999996</v>
      </c>
      <c r="T184" t="str">
        <f t="shared" si="14"/>
        <v>COP</v>
      </c>
    </row>
    <row r="185" spans="1:20" ht="18.75" hidden="1" customHeight="1" x14ac:dyDescent="0.25">
      <c r="A185" t="s">
        <v>1912</v>
      </c>
      <c r="B185" t="s">
        <v>1923</v>
      </c>
      <c r="C185" t="s">
        <v>1913</v>
      </c>
      <c r="D185" s="24">
        <v>5681</v>
      </c>
      <c r="E185" t="s">
        <v>1604</v>
      </c>
      <c r="F185" t="s">
        <v>99</v>
      </c>
      <c r="G185" t="s">
        <v>1914</v>
      </c>
      <c r="H185" t="s">
        <v>2017</v>
      </c>
      <c r="I185" t="s">
        <v>1838</v>
      </c>
      <c r="J185" t="s">
        <v>1915</v>
      </c>
      <c r="K185" t="s">
        <v>2022</v>
      </c>
      <c r="L185" s="24">
        <v>13320</v>
      </c>
      <c r="M185" s="25">
        <f>+VLOOKUP(E185, TC!A:D, 4, FALSE())</f>
        <v>1.0249499986186195</v>
      </c>
      <c r="N185" s="24">
        <f t="shared" si="10"/>
        <v>13320</v>
      </c>
      <c r="O185" t="str">
        <f t="shared" si="11"/>
        <v>FACTURA</v>
      </c>
      <c r="P185" t="str">
        <f t="shared" si="12"/>
        <v>2025</v>
      </c>
      <c r="Q185" t="str">
        <f t="shared" si="13"/>
        <v>01</v>
      </c>
      <c r="R185" t="str">
        <f>+IFERROR(VLOOKUP(I185, Listado!A:B, 2, FALSE()), "COMERCIALIZADORA INTERNACIONAL CARIBBEAN EXOTICS S A")</f>
        <v>LONDOÑO ECHEVERRI ALEJANDRA</v>
      </c>
      <c r="S185" s="25">
        <f>+VLOOKUP(E185, TC!A:D, 2, FALSE())</f>
        <v>4343.4799999999996</v>
      </c>
      <c r="T185" t="str">
        <f t="shared" si="14"/>
        <v>COP</v>
      </c>
    </row>
    <row r="186" spans="1:20" ht="18.75" hidden="1" customHeight="1" x14ac:dyDescent="0.25">
      <c r="A186" t="s">
        <v>1912</v>
      </c>
      <c r="B186" t="s">
        <v>1923</v>
      </c>
      <c r="C186" t="s">
        <v>1913</v>
      </c>
      <c r="D186" s="24">
        <v>5681</v>
      </c>
      <c r="E186" t="s">
        <v>1604</v>
      </c>
      <c r="F186" t="s">
        <v>99</v>
      </c>
      <c r="G186" t="s">
        <v>1914</v>
      </c>
      <c r="H186" t="s">
        <v>2017</v>
      </c>
      <c r="I186" t="s">
        <v>1838</v>
      </c>
      <c r="J186" t="s">
        <v>1915</v>
      </c>
      <c r="K186" t="s">
        <v>2022</v>
      </c>
      <c r="L186" s="24">
        <v>31740</v>
      </c>
      <c r="M186" s="25">
        <f>+VLOOKUP(E186, TC!A:D, 4, FALSE())</f>
        <v>1.0249499986186195</v>
      </c>
      <c r="N186" s="24">
        <f t="shared" si="10"/>
        <v>31740</v>
      </c>
      <c r="O186" t="str">
        <f t="shared" si="11"/>
        <v>FACTURA</v>
      </c>
      <c r="P186" t="str">
        <f t="shared" si="12"/>
        <v>2025</v>
      </c>
      <c r="Q186" t="str">
        <f t="shared" si="13"/>
        <v>01</v>
      </c>
      <c r="R186" t="str">
        <f>+IFERROR(VLOOKUP(I186, Listado!A:B, 2, FALSE()), "COMERCIALIZADORA INTERNACIONAL CARIBBEAN EXOTICS S A")</f>
        <v>LONDOÑO ECHEVERRI ALEJANDRA</v>
      </c>
      <c r="S186" s="25">
        <f>+VLOOKUP(E186, TC!A:D, 2, FALSE())</f>
        <v>4343.4799999999996</v>
      </c>
      <c r="T186" t="str">
        <f t="shared" si="14"/>
        <v>COP</v>
      </c>
    </row>
    <row r="187" spans="1:20" ht="18.75" hidden="1" customHeight="1" x14ac:dyDescent="0.25">
      <c r="A187" t="s">
        <v>1912</v>
      </c>
      <c r="B187" t="s">
        <v>1923</v>
      </c>
      <c r="C187" t="s">
        <v>1913</v>
      </c>
      <c r="D187" s="24">
        <v>5681</v>
      </c>
      <c r="E187" t="s">
        <v>1604</v>
      </c>
      <c r="F187" t="s">
        <v>99</v>
      </c>
      <c r="G187" t="s">
        <v>1914</v>
      </c>
      <c r="H187" t="s">
        <v>2017</v>
      </c>
      <c r="I187" t="s">
        <v>1838</v>
      </c>
      <c r="J187" t="s">
        <v>1915</v>
      </c>
      <c r="K187" t="s">
        <v>2023</v>
      </c>
      <c r="L187" s="24">
        <v>84410</v>
      </c>
      <c r="M187" s="25">
        <f>+VLOOKUP(E187, TC!A:D, 4, FALSE())</f>
        <v>1.0249499986186195</v>
      </c>
      <c r="N187" s="24">
        <f t="shared" si="10"/>
        <v>84410</v>
      </c>
      <c r="O187" t="str">
        <f t="shared" si="11"/>
        <v>FACTURA</v>
      </c>
      <c r="P187" t="str">
        <f t="shared" si="12"/>
        <v>2025</v>
      </c>
      <c r="Q187" t="str">
        <f t="shared" si="13"/>
        <v>01</v>
      </c>
      <c r="R187" t="str">
        <f>+IFERROR(VLOOKUP(I187, Listado!A:B, 2, FALSE()), "COMERCIALIZADORA INTERNACIONAL CARIBBEAN EXOTICS S A")</f>
        <v>LONDOÑO ECHEVERRI ALEJANDRA</v>
      </c>
      <c r="S187" s="25">
        <f>+VLOOKUP(E187, TC!A:D, 2, FALSE())</f>
        <v>4343.4799999999996</v>
      </c>
      <c r="T187" t="str">
        <f t="shared" si="14"/>
        <v>COP</v>
      </c>
    </row>
    <row r="188" spans="1:20" ht="18.75" hidden="1" customHeight="1" x14ac:dyDescent="0.25">
      <c r="A188" t="s">
        <v>1912</v>
      </c>
      <c r="B188" t="s">
        <v>1923</v>
      </c>
      <c r="C188" t="s">
        <v>1913</v>
      </c>
      <c r="D188" s="24">
        <v>5681</v>
      </c>
      <c r="E188" t="s">
        <v>1604</v>
      </c>
      <c r="F188" t="s">
        <v>99</v>
      </c>
      <c r="G188" t="s">
        <v>1914</v>
      </c>
      <c r="H188" t="s">
        <v>2017</v>
      </c>
      <c r="I188" t="s">
        <v>1838</v>
      </c>
      <c r="J188" t="s">
        <v>1915</v>
      </c>
      <c r="K188" t="s">
        <v>2023</v>
      </c>
      <c r="L188" s="24">
        <v>664470</v>
      </c>
      <c r="M188" s="25">
        <f>+VLOOKUP(E188, TC!A:D, 4, FALSE())</f>
        <v>1.0249499986186195</v>
      </c>
      <c r="N188" s="24">
        <f t="shared" si="10"/>
        <v>664470</v>
      </c>
      <c r="O188" t="str">
        <f t="shared" si="11"/>
        <v>FACTURA</v>
      </c>
      <c r="P188" t="str">
        <f t="shared" si="12"/>
        <v>2025</v>
      </c>
      <c r="Q188" t="str">
        <f t="shared" si="13"/>
        <v>01</v>
      </c>
      <c r="R188" t="str">
        <f>+IFERROR(VLOOKUP(I188, Listado!A:B, 2, FALSE()), "COMERCIALIZADORA INTERNACIONAL CARIBBEAN EXOTICS S A")</f>
        <v>LONDOÑO ECHEVERRI ALEJANDRA</v>
      </c>
      <c r="S188" s="25">
        <f>+VLOOKUP(E188, TC!A:D, 2, FALSE())</f>
        <v>4343.4799999999996</v>
      </c>
      <c r="T188" t="str">
        <f t="shared" si="14"/>
        <v>COP</v>
      </c>
    </row>
    <row r="189" spans="1:20" ht="18.75" hidden="1" customHeight="1" x14ac:dyDescent="0.25">
      <c r="A189" t="s">
        <v>1912</v>
      </c>
      <c r="B189" t="s">
        <v>5</v>
      </c>
      <c r="C189" t="s">
        <v>1913</v>
      </c>
      <c r="D189" s="24">
        <v>10708</v>
      </c>
      <c r="E189" t="s">
        <v>1604</v>
      </c>
      <c r="F189" t="s">
        <v>99</v>
      </c>
      <c r="G189" t="s">
        <v>1914</v>
      </c>
      <c r="I189" t="s">
        <v>1859</v>
      </c>
      <c r="J189" t="s">
        <v>1915</v>
      </c>
      <c r="K189" t="s">
        <v>1916</v>
      </c>
      <c r="L189" s="24">
        <v>4384800</v>
      </c>
      <c r="M189" s="25">
        <f>+VLOOKUP(E189, TC!A:D, 4, FALSE())</f>
        <v>1.0249499986186195</v>
      </c>
      <c r="N189" s="24">
        <f t="shared" si="10"/>
        <v>4384800</v>
      </c>
      <c r="O189" t="str">
        <f t="shared" si="11"/>
        <v>FACTURA</v>
      </c>
      <c r="P189" t="str">
        <f t="shared" si="12"/>
        <v>2025</v>
      </c>
      <c r="Q189" t="str">
        <f t="shared" si="13"/>
        <v>01</v>
      </c>
      <c r="R189" t="str">
        <f>+IFERROR(VLOOKUP(I189, Listado!A:B, 2, FALSE()), "COMERCIALIZADORA INTERNACIONAL CARIBBEAN EXOTICS S A")</f>
        <v>LONDOÑO ECHEVERRI ALEJANDRA</v>
      </c>
      <c r="S189" s="25">
        <f>+VLOOKUP(E189, TC!A:D, 2, FALSE())</f>
        <v>4343.4799999999996</v>
      </c>
      <c r="T189" t="str">
        <f t="shared" si="14"/>
        <v>COP</v>
      </c>
    </row>
    <row r="190" spans="1:20" ht="18.75" hidden="1" customHeight="1" x14ac:dyDescent="0.25">
      <c r="A190" t="s">
        <v>1912</v>
      </c>
      <c r="B190" t="s">
        <v>5</v>
      </c>
      <c r="C190" t="s">
        <v>1913</v>
      </c>
      <c r="D190" s="24">
        <v>10709</v>
      </c>
      <c r="E190" t="s">
        <v>1604</v>
      </c>
      <c r="F190" t="s">
        <v>99</v>
      </c>
      <c r="G190" t="s">
        <v>1914</v>
      </c>
      <c r="I190" t="s">
        <v>1858</v>
      </c>
      <c r="J190" t="s">
        <v>1915</v>
      </c>
      <c r="K190" t="s">
        <v>1920</v>
      </c>
      <c r="L190" s="24">
        <v>480000</v>
      </c>
      <c r="M190" s="25">
        <f>+VLOOKUP(E190, TC!A:D, 4, FALSE())</f>
        <v>1.0249499986186195</v>
      </c>
      <c r="N190" s="24">
        <f t="shared" si="10"/>
        <v>480000</v>
      </c>
      <c r="O190" t="str">
        <f t="shared" si="11"/>
        <v>FACTURA</v>
      </c>
      <c r="P190" t="str">
        <f t="shared" si="12"/>
        <v>2025</v>
      </c>
      <c r="Q190" t="str">
        <f t="shared" si="13"/>
        <v>01</v>
      </c>
      <c r="R190" t="str">
        <f>+IFERROR(VLOOKUP(I190, Listado!A:B, 2, FALSE()), "COMERCIALIZADORA INTERNACIONAL CARIBBEAN EXOTICS S A")</f>
        <v>LONDOÑO ECHEVERRI ALEJANDRA</v>
      </c>
      <c r="S190" s="25">
        <f>+VLOOKUP(E190, TC!A:D, 2, FALSE())</f>
        <v>4343.4799999999996</v>
      </c>
      <c r="T190" t="str">
        <f t="shared" si="14"/>
        <v>COP</v>
      </c>
    </row>
    <row r="191" spans="1:20" ht="18.75" hidden="1" customHeight="1" x14ac:dyDescent="0.25">
      <c r="A191" t="s">
        <v>1912</v>
      </c>
      <c r="B191" t="s">
        <v>5</v>
      </c>
      <c r="C191" t="s">
        <v>1913</v>
      </c>
      <c r="D191" s="24">
        <v>10710</v>
      </c>
      <c r="E191" t="s">
        <v>1604</v>
      </c>
      <c r="F191" t="s">
        <v>99</v>
      </c>
      <c r="G191" t="s">
        <v>1914</v>
      </c>
      <c r="I191" t="s">
        <v>1858</v>
      </c>
      <c r="J191" t="s">
        <v>1915</v>
      </c>
      <c r="K191" t="s">
        <v>1920</v>
      </c>
      <c r="L191" s="24">
        <v>768000</v>
      </c>
      <c r="M191" s="25">
        <f>+VLOOKUP(E191, TC!A:D, 4, FALSE())</f>
        <v>1.0249499986186195</v>
      </c>
      <c r="N191" s="24">
        <f t="shared" si="10"/>
        <v>768000</v>
      </c>
      <c r="O191" t="str">
        <f t="shared" si="11"/>
        <v>FACTURA</v>
      </c>
      <c r="P191" t="str">
        <f t="shared" si="12"/>
        <v>2025</v>
      </c>
      <c r="Q191" t="str">
        <f t="shared" si="13"/>
        <v>01</v>
      </c>
      <c r="R191" t="str">
        <f>+IFERROR(VLOOKUP(I191, Listado!A:B, 2, FALSE()), "COMERCIALIZADORA INTERNACIONAL CARIBBEAN EXOTICS S A")</f>
        <v>LONDOÑO ECHEVERRI ALEJANDRA</v>
      </c>
      <c r="S191" s="25">
        <f>+VLOOKUP(E191, TC!A:D, 2, FALSE())</f>
        <v>4343.4799999999996</v>
      </c>
      <c r="T191" t="str">
        <f t="shared" si="14"/>
        <v>COP</v>
      </c>
    </row>
    <row r="192" spans="1:20" ht="18.75" hidden="1" customHeight="1" x14ac:dyDescent="0.25">
      <c r="A192" t="s">
        <v>1912</v>
      </c>
      <c r="B192" t="s">
        <v>1923</v>
      </c>
      <c r="C192" t="s">
        <v>1913</v>
      </c>
      <c r="D192" s="24">
        <v>5682</v>
      </c>
      <c r="E192" t="s">
        <v>1604</v>
      </c>
      <c r="F192" t="s">
        <v>99</v>
      </c>
      <c r="G192" t="s">
        <v>1914</v>
      </c>
      <c r="H192" t="s">
        <v>2024</v>
      </c>
      <c r="I192" t="s">
        <v>1838</v>
      </c>
      <c r="J192" t="s">
        <v>1915</v>
      </c>
      <c r="K192" t="s">
        <v>2025</v>
      </c>
      <c r="L192" s="24">
        <v>123840</v>
      </c>
      <c r="M192" s="25">
        <f>+VLOOKUP(E192, TC!A:D, 4, FALSE())</f>
        <v>1.0249499986186195</v>
      </c>
      <c r="N192" s="24">
        <f t="shared" si="10"/>
        <v>123840</v>
      </c>
      <c r="O192" t="str">
        <f t="shared" si="11"/>
        <v>FACTURA</v>
      </c>
      <c r="P192" t="str">
        <f t="shared" si="12"/>
        <v>2025</v>
      </c>
      <c r="Q192" t="str">
        <f t="shared" si="13"/>
        <v>01</v>
      </c>
      <c r="R192" t="str">
        <f>+IFERROR(VLOOKUP(I192, Listado!A:B, 2, FALSE()), "COMERCIALIZADORA INTERNACIONAL CARIBBEAN EXOTICS S A")</f>
        <v>LONDOÑO ECHEVERRI ALEJANDRA</v>
      </c>
      <c r="S192" s="25">
        <f>+VLOOKUP(E192, TC!A:D, 2, FALSE())</f>
        <v>4343.4799999999996</v>
      </c>
      <c r="T192" t="str">
        <f t="shared" si="14"/>
        <v>COP</v>
      </c>
    </row>
    <row r="193" spans="1:20" ht="18.75" hidden="1" customHeight="1" x14ac:dyDescent="0.25">
      <c r="A193" t="s">
        <v>1912</v>
      </c>
      <c r="B193" t="s">
        <v>1923</v>
      </c>
      <c r="C193" t="s">
        <v>1913</v>
      </c>
      <c r="D193" s="24">
        <v>5682</v>
      </c>
      <c r="E193" t="s">
        <v>1604</v>
      </c>
      <c r="F193" t="s">
        <v>99</v>
      </c>
      <c r="G193" t="s">
        <v>1914</v>
      </c>
      <c r="H193" t="s">
        <v>2024</v>
      </c>
      <c r="I193" t="s">
        <v>1838</v>
      </c>
      <c r="J193" t="s">
        <v>1915</v>
      </c>
      <c r="K193" t="s">
        <v>2025</v>
      </c>
      <c r="L193" s="24">
        <v>97680</v>
      </c>
      <c r="M193" s="25">
        <f>+VLOOKUP(E193, TC!A:D, 4, FALSE())</f>
        <v>1.0249499986186195</v>
      </c>
      <c r="N193" s="24">
        <f t="shared" si="10"/>
        <v>97680</v>
      </c>
      <c r="O193" t="str">
        <f t="shared" si="11"/>
        <v>FACTURA</v>
      </c>
      <c r="P193" t="str">
        <f t="shared" si="12"/>
        <v>2025</v>
      </c>
      <c r="Q193" t="str">
        <f t="shared" si="13"/>
        <v>01</v>
      </c>
      <c r="R193" t="str">
        <f>+IFERROR(VLOOKUP(I193, Listado!A:B, 2, FALSE()), "COMERCIALIZADORA INTERNACIONAL CARIBBEAN EXOTICS S A")</f>
        <v>LONDOÑO ECHEVERRI ALEJANDRA</v>
      </c>
      <c r="S193" s="25">
        <f>+VLOOKUP(E193, TC!A:D, 2, FALSE())</f>
        <v>4343.4799999999996</v>
      </c>
      <c r="T193" t="str">
        <f t="shared" si="14"/>
        <v>COP</v>
      </c>
    </row>
    <row r="194" spans="1:20" ht="18.75" hidden="1" customHeight="1" x14ac:dyDescent="0.25">
      <c r="A194" t="s">
        <v>1912</v>
      </c>
      <c r="B194" t="s">
        <v>1923</v>
      </c>
      <c r="C194" t="s">
        <v>1913</v>
      </c>
      <c r="D194" s="24">
        <v>5682</v>
      </c>
      <c r="E194" t="s">
        <v>1604</v>
      </c>
      <c r="F194" t="s">
        <v>99</v>
      </c>
      <c r="G194" t="s">
        <v>1914</v>
      </c>
      <c r="H194" t="s">
        <v>2024</v>
      </c>
      <c r="I194" t="s">
        <v>1838</v>
      </c>
      <c r="J194" t="s">
        <v>1915</v>
      </c>
      <c r="K194" t="s">
        <v>2025</v>
      </c>
      <c r="L194" s="24">
        <v>6120</v>
      </c>
      <c r="M194" s="25">
        <f>+VLOOKUP(E194, TC!A:D, 4, FALSE())</f>
        <v>1.0249499986186195</v>
      </c>
      <c r="N194" s="24">
        <f t="shared" ref="N194:N257" si="15">+IF(F194="EUR", (M194*L194), IF(I194="JUAN MATAS SAS", (L194/S194), L194))</f>
        <v>6120</v>
      </c>
      <c r="O194" t="str">
        <f t="shared" ref="O194:O257" si="16">+IF(C194="CFE", "FACTURA", IF(ISERROR(SEARCH("ANULA", H194))=FALSE(), "ANULACIÓN FE", IF(ISERROR(SEARCH("CANCELLATION", H194))=FALSE(), "ANULACIÓN FE", "NOTAS")))</f>
        <v>FACTURA</v>
      </c>
      <c r="P194" t="str">
        <f t="shared" ref="P194:P257" si="17">+LEFT(E194, 4)</f>
        <v>2025</v>
      </c>
      <c r="Q194" t="str">
        <f t="shared" ref="Q194:Q257" si="18">+MID(E194, 5, 2)</f>
        <v>01</v>
      </c>
      <c r="R194" t="str">
        <f>+IFERROR(VLOOKUP(I194, Listado!A:B, 2, FALSE()), "COMERCIALIZADORA INTERNACIONAL CARIBBEAN EXOTICS S A")</f>
        <v>LONDOÑO ECHEVERRI ALEJANDRA</v>
      </c>
      <c r="S194" s="25">
        <f>+VLOOKUP(E194, TC!A:D, 2, FALSE())</f>
        <v>4343.4799999999996</v>
      </c>
      <c r="T194" t="str">
        <f t="shared" ref="T194:T257" si="19">+IF(I194="JUAN MATAS SAS", "USD", F194)</f>
        <v>COP</v>
      </c>
    </row>
    <row r="195" spans="1:20" ht="18.75" hidden="1" customHeight="1" x14ac:dyDescent="0.25">
      <c r="A195" t="s">
        <v>1912</v>
      </c>
      <c r="B195" t="s">
        <v>1923</v>
      </c>
      <c r="C195" t="s">
        <v>1913</v>
      </c>
      <c r="D195" s="24">
        <v>5682</v>
      </c>
      <c r="E195" t="s">
        <v>1604</v>
      </c>
      <c r="F195" t="s">
        <v>99</v>
      </c>
      <c r="G195" t="s">
        <v>1914</v>
      </c>
      <c r="H195" t="s">
        <v>2024</v>
      </c>
      <c r="I195" t="s">
        <v>1838</v>
      </c>
      <c r="J195" t="s">
        <v>1915</v>
      </c>
      <c r="K195" t="s">
        <v>2025</v>
      </c>
      <c r="L195" s="24">
        <v>3360</v>
      </c>
      <c r="M195" s="25">
        <f>+VLOOKUP(E195, TC!A:D, 4, FALSE())</f>
        <v>1.0249499986186195</v>
      </c>
      <c r="N195" s="24">
        <f t="shared" si="15"/>
        <v>3360</v>
      </c>
      <c r="O195" t="str">
        <f t="shared" si="16"/>
        <v>FACTURA</v>
      </c>
      <c r="P195" t="str">
        <f t="shared" si="17"/>
        <v>2025</v>
      </c>
      <c r="Q195" t="str">
        <f t="shared" si="18"/>
        <v>01</v>
      </c>
      <c r="R195" t="str">
        <f>+IFERROR(VLOOKUP(I195, Listado!A:B, 2, FALSE()), "COMERCIALIZADORA INTERNACIONAL CARIBBEAN EXOTICS S A")</f>
        <v>LONDOÑO ECHEVERRI ALEJANDRA</v>
      </c>
      <c r="S195" s="25">
        <f>+VLOOKUP(E195, TC!A:D, 2, FALSE())</f>
        <v>4343.4799999999996</v>
      </c>
      <c r="T195" t="str">
        <f t="shared" si="19"/>
        <v>COP</v>
      </c>
    </row>
    <row r="196" spans="1:20" ht="18.75" hidden="1" customHeight="1" x14ac:dyDescent="0.25">
      <c r="A196" t="s">
        <v>1912</v>
      </c>
      <c r="B196" t="s">
        <v>1923</v>
      </c>
      <c r="C196" t="s">
        <v>1913</v>
      </c>
      <c r="D196" s="24">
        <v>5682</v>
      </c>
      <c r="E196" t="s">
        <v>1604</v>
      </c>
      <c r="F196" t="s">
        <v>99</v>
      </c>
      <c r="G196" t="s">
        <v>1914</v>
      </c>
      <c r="H196" t="s">
        <v>2024</v>
      </c>
      <c r="I196" t="s">
        <v>1838</v>
      </c>
      <c r="J196" t="s">
        <v>1915</v>
      </c>
      <c r="K196" t="s">
        <v>2025</v>
      </c>
      <c r="L196" s="24">
        <v>12480</v>
      </c>
      <c r="M196" s="25">
        <f>+VLOOKUP(E196, TC!A:D, 4, FALSE())</f>
        <v>1.0249499986186195</v>
      </c>
      <c r="N196" s="24">
        <f t="shared" si="15"/>
        <v>12480</v>
      </c>
      <c r="O196" t="str">
        <f t="shared" si="16"/>
        <v>FACTURA</v>
      </c>
      <c r="P196" t="str">
        <f t="shared" si="17"/>
        <v>2025</v>
      </c>
      <c r="Q196" t="str">
        <f t="shared" si="18"/>
        <v>01</v>
      </c>
      <c r="R196" t="str">
        <f>+IFERROR(VLOOKUP(I196, Listado!A:B, 2, FALSE()), "COMERCIALIZADORA INTERNACIONAL CARIBBEAN EXOTICS S A")</f>
        <v>LONDOÑO ECHEVERRI ALEJANDRA</v>
      </c>
      <c r="S196" s="25">
        <f>+VLOOKUP(E196, TC!A:D, 2, FALSE())</f>
        <v>4343.4799999999996</v>
      </c>
      <c r="T196" t="str">
        <f t="shared" si="19"/>
        <v>COP</v>
      </c>
    </row>
    <row r="197" spans="1:20" ht="18.75" hidden="1" customHeight="1" x14ac:dyDescent="0.25">
      <c r="A197" t="s">
        <v>1912</v>
      </c>
      <c r="B197" t="s">
        <v>1923</v>
      </c>
      <c r="C197" t="s">
        <v>1913</v>
      </c>
      <c r="D197" s="24">
        <v>5682</v>
      </c>
      <c r="E197" t="s">
        <v>1604</v>
      </c>
      <c r="F197" t="s">
        <v>99</v>
      </c>
      <c r="G197" t="s">
        <v>1914</v>
      </c>
      <c r="H197" t="s">
        <v>2024</v>
      </c>
      <c r="I197" t="s">
        <v>1838</v>
      </c>
      <c r="J197" t="s">
        <v>1915</v>
      </c>
      <c r="K197" t="s">
        <v>2025</v>
      </c>
      <c r="L197" s="24">
        <v>1680</v>
      </c>
      <c r="M197" s="25">
        <f>+VLOOKUP(E197, TC!A:D, 4, FALSE())</f>
        <v>1.0249499986186195</v>
      </c>
      <c r="N197" s="24">
        <f t="shared" si="15"/>
        <v>1680</v>
      </c>
      <c r="O197" t="str">
        <f t="shared" si="16"/>
        <v>FACTURA</v>
      </c>
      <c r="P197" t="str">
        <f t="shared" si="17"/>
        <v>2025</v>
      </c>
      <c r="Q197" t="str">
        <f t="shared" si="18"/>
        <v>01</v>
      </c>
      <c r="R197" t="str">
        <f>+IFERROR(VLOOKUP(I197, Listado!A:B, 2, FALSE()), "COMERCIALIZADORA INTERNACIONAL CARIBBEAN EXOTICS S A")</f>
        <v>LONDOÑO ECHEVERRI ALEJANDRA</v>
      </c>
      <c r="S197" s="25">
        <f>+VLOOKUP(E197, TC!A:D, 2, FALSE())</f>
        <v>4343.4799999999996</v>
      </c>
      <c r="T197" t="str">
        <f t="shared" si="19"/>
        <v>COP</v>
      </c>
    </row>
    <row r="198" spans="1:20" ht="18.75" hidden="1" customHeight="1" x14ac:dyDescent="0.25">
      <c r="A198" t="s">
        <v>1912</v>
      </c>
      <c r="B198" t="s">
        <v>1923</v>
      </c>
      <c r="C198" t="s">
        <v>1913</v>
      </c>
      <c r="D198" s="24">
        <v>5682</v>
      </c>
      <c r="E198" t="s">
        <v>1604</v>
      </c>
      <c r="F198" t="s">
        <v>99</v>
      </c>
      <c r="G198" t="s">
        <v>1914</v>
      </c>
      <c r="H198" t="s">
        <v>2024</v>
      </c>
      <c r="I198" t="s">
        <v>1838</v>
      </c>
      <c r="J198" t="s">
        <v>1915</v>
      </c>
      <c r="K198" t="s">
        <v>2018</v>
      </c>
      <c r="L198" s="24">
        <v>28700</v>
      </c>
      <c r="M198" s="25">
        <f>+VLOOKUP(E198, TC!A:D, 4, FALSE())</f>
        <v>1.0249499986186195</v>
      </c>
      <c r="N198" s="24">
        <f t="shared" si="15"/>
        <v>28700</v>
      </c>
      <c r="O198" t="str">
        <f t="shared" si="16"/>
        <v>FACTURA</v>
      </c>
      <c r="P198" t="str">
        <f t="shared" si="17"/>
        <v>2025</v>
      </c>
      <c r="Q198" t="str">
        <f t="shared" si="18"/>
        <v>01</v>
      </c>
      <c r="R198" t="str">
        <f>+IFERROR(VLOOKUP(I198, Listado!A:B, 2, FALSE()), "COMERCIALIZADORA INTERNACIONAL CARIBBEAN EXOTICS S A")</f>
        <v>LONDOÑO ECHEVERRI ALEJANDRA</v>
      </c>
      <c r="S198" s="25">
        <f>+VLOOKUP(E198, TC!A:D, 2, FALSE())</f>
        <v>4343.4799999999996</v>
      </c>
      <c r="T198" t="str">
        <f t="shared" si="19"/>
        <v>COP</v>
      </c>
    </row>
    <row r="199" spans="1:20" ht="18.75" hidden="1" customHeight="1" x14ac:dyDescent="0.25">
      <c r="A199" t="s">
        <v>1912</v>
      </c>
      <c r="B199" t="s">
        <v>1923</v>
      </c>
      <c r="C199" t="s">
        <v>1913</v>
      </c>
      <c r="D199" s="24">
        <v>5682</v>
      </c>
      <c r="E199" t="s">
        <v>1604</v>
      </c>
      <c r="F199" t="s">
        <v>99</v>
      </c>
      <c r="G199" t="s">
        <v>1914</v>
      </c>
      <c r="H199" t="s">
        <v>2024</v>
      </c>
      <c r="I199" t="s">
        <v>1838</v>
      </c>
      <c r="J199" t="s">
        <v>1915</v>
      </c>
      <c r="K199" t="s">
        <v>2019</v>
      </c>
      <c r="L199" s="24">
        <v>107800</v>
      </c>
      <c r="M199" s="25">
        <f>+VLOOKUP(E199, TC!A:D, 4, FALSE())</f>
        <v>1.0249499986186195</v>
      </c>
      <c r="N199" s="24">
        <f t="shared" si="15"/>
        <v>107800</v>
      </c>
      <c r="O199" t="str">
        <f t="shared" si="16"/>
        <v>FACTURA</v>
      </c>
      <c r="P199" t="str">
        <f t="shared" si="17"/>
        <v>2025</v>
      </c>
      <c r="Q199" t="str">
        <f t="shared" si="18"/>
        <v>01</v>
      </c>
      <c r="R199" t="str">
        <f>+IFERROR(VLOOKUP(I199, Listado!A:B, 2, FALSE()), "COMERCIALIZADORA INTERNACIONAL CARIBBEAN EXOTICS S A")</f>
        <v>LONDOÑO ECHEVERRI ALEJANDRA</v>
      </c>
      <c r="S199" s="25">
        <f>+VLOOKUP(E199, TC!A:D, 2, FALSE())</f>
        <v>4343.4799999999996</v>
      </c>
      <c r="T199" t="str">
        <f t="shared" si="19"/>
        <v>COP</v>
      </c>
    </row>
    <row r="200" spans="1:20" ht="18.75" hidden="1" customHeight="1" x14ac:dyDescent="0.25">
      <c r="A200" t="s">
        <v>1912</v>
      </c>
      <c r="B200" t="s">
        <v>1923</v>
      </c>
      <c r="C200" t="s">
        <v>1913</v>
      </c>
      <c r="D200" s="24">
        <v>5682</v>
      </c>
      <c r="E200" t="s">
        <v>1604</v>
      </c>
      <c r="F200" t="s">
        <v>99</v>
      </c>
      <c r="G200" t="s">
        <v>1914</v>
      </c>
      <c r="H200" t="s">
        <v>2024</v>
      </c>
      <c r="I200" t="s">
        <v>1838</v>
      </c>
      <c r="J200" t="s">
        <v>1915</v>
      </c>
      <c r="K200" t="s">
        <v>2019</v>
      </c>
      <c r="L200" s="24">
        <v>54000</v>
      </c>
      <c r="M200" s="25">
        <f>+VLOOKUP(E200, TC!A:D, 4, FALSE())</f>
        <v>1.0249499986186195</v>
      </c>
      <c r="N200" s="24">
        <f t="shared" si="15"/>
        <v>54000</v>
      </c>
      <c r="O200" t="str">
        <f t="shared" si="16"/>
        <v>FACTURA</v>
      </c>
      <c r="P200" t="str">
        <f t="shared" si="17"/>
        <v>2025</v>
      </c>
      <c r="Q200" t="str">
        <f t="shared" si="18"/>
        <v>01</v>
      </c>
      <c r="R200" t="str">
        <f>+IFERROR(VLOOKUP(I200, Listado!A:B, 2, FALSE()), "COMERCIALIZADORA INTERNACIONAL CARIBBEAN EXOTICS S A")</f>
        <v>LONDOÑO ECHEVERRI ALEJANDRA</v>
      </c>
      <c r="S200" s="25">
        <f>+VLOOKUP(E200, TC!A:D, 2, FALSE())</f>
        <v>4343.4799999999996</v>
      </c>
      <c r="T200" t="str">
        <f t="shared" si="19"/>
        <v>COP</v>
      </c>
    </row>
    <row r="201" spans="1:20" ht="18.75" hidden="1" customHeight="1" x14ac:dyDescent="0.25">
      <c r="A201" t="s">
        <v>1912</v>
      </c>
      <c r="B201" t="s">
        <v>1923</v>
      </c>
      <c r="C201" t="s">
        <v>1913</v>
      </c>
      <c r="D201" s="24">
        <v>5682</v>
      </c>
      <c r="E201" t="s">
        <v>1604</v>
      </c>
      <c r="F201" t="s">
        <v>99</v>
      </c>
      <c r="G201" t="s">
        <v>1914</v>
      </c>
      <c r="H201" t="s">
        <v>2024</v>
      </c>
      <c r="I201" t="s">
        <v>1838</v>
      </c>
      <c r="J201" t="s">
        <v>1915</v>
      </c>
      <c r="K201" t="s">
        <v>2019</v>
      </c>
      <c r="L201" s="24">
        <v>25000</v>
      </c>
      <c r="M201" s="25">
        <f>+VLOOKUP(E201, TC!A:D, 4, FALSE())</f>
        <v>1.0249499986186195</v>
      </c>
      <c r="N201" s="24">
        <f t="shared" si="15"/>
        <v>25000</v>
      </c>
      <c r="O201" t="str">
        <f t="shared" si="16"/>
        <v>FACTURA</v>
      </c>
      <c r="P201" t="str">
        <f t="shared" si="17"/>
        <v>2025</v>
      </c>
      <c r="Q201" t="str">
        <f t="shared" si="18"/>
        <v>01</v>
      </c>
      <c r="R201" t="str">
        <f>+IFERROR(VLOOKUP(I201, Listado!A:B, 2, FALSE()), "COMERCIALIZADORA INTERNACIONAL CARIBBEAN EXOTICS S A")</f>
        <v>LONDOÑO ECHEVERRI ALEJANDRA</v>
      </c>
      <c r="S201" s="25">
        <f>+VLOOKUP(E201, TC!A:D, 2, FALSE())</f>
        <v>4343.4799999999996</v>
      </c>
      <c r="T201" t="str">
        <f t="shared" si="19"/>
        <v>COP</v>
      </c>
    </row>
    <row r="202" spans="1:20" ht="18.75" hidden="1" customHeight="1" x14ac:dyDescent="0.25">
      <c r="A202" t="s">
        <v>1912</v>
      </c>
      <c r="B202" t="s">
        <v>1923</v>
      </c>
      <c r="C202" t="s">
        <v>1913</v>
      </c>
      <c r="D202" s="24">
        <v>5682</v>
      </c>
      <c r="E202" t="s">
        <v>1604</v>
      </c>
      <c r="F202" t="s">
        <v>99</v>
      </c>
      <c r="G202" t="s">
        <v>1914</v>
      </c>
      <c r="H202" t="s">
        <v>2024</v>
      </c>
      <c r="I202" t="s">
        <v>1838</v>
      </c>
      <c r="J202" t="s">
        <v>1915</v>
      </c>
      <c r="K202" t="s">
        <v>2019</v>
      </c>
      <c r="L202" s="24">
        <v>4000</v>
      </c>
      <c r="M202" s="25">
        <f>+VLOOKUP(E202, TC!A:D, 4, FALSE())</f>
        <v>1.0249499986186195</v>
      </c>
      <c r="N202" s="24">
        <f t="shared" si="15"/>
        <v>4000</v>
      </c>
      <c r="O202" t="str">
        <f t="shared" si="16"/>
        <v>FACTURA</v>
      </c>
      <c r="P202" t="str">
        <f t="shared" si="17"/>
        <v>2025</v>
      </c>
      <c r="Q202" t="str">
        <f t="shared" si="18"/>
        <v>01</v>
      </c>
      <c r="R202" t="str">
        <f>+IFERROR(VLOOKUP(I202, Listado!A:B, 2, FALSE()), "COMERCIALIZADORA INTERNACIONAL CARIBBEAN EXOTICS S A")</f>
        <v>LONDOÑO ECHEVERRI ALEJANDRA</v>
      </c>
      <c r="S202" s="25">
        <f>+VLOOKUP(E202, TC!A:D, 2, FALSE())</f>
        <v>4343.4799999999996</v>
      </c>
      <c r="T202" t="str">
        <f t="shared" si="19"/>
        <v>COP</v>
      </c>
    </row>
    <row r="203" spans="1:20" ht="18.75" hidden="1" customHeight="1" x14ac:dyDescent="0.25">
      <c r="A203" t="s">
        <v>1912</v>
      </c>
      <c r="B203" t="s">
        <v>1923</v>
      </c>
      <c r="C203" t="s">
        <v>1913</v>
      </c>
      <c r="D203" s="24">
        <v>5682</v>
      </c>
      <c r="E203" t="s">
        <v>1604</v>
      </c>
      <c r="F203" t="s">
        <v>99</v>
      </c>
      <c r="G203" t="s">
        <v>1914</v>
      </c>
      <c r="H203" t="s">
        <v>2024</v>
      </c>
      <c r="I203" t="s">
        <v>1838</v>
      </c>
      <c r="J203" t="s">
        <v>1915</v>
      </c>
      <c r="K203" t="s">
        <v>2019</v>
      </c>
      <c r="L203" s="24">
        <v>24400</v>
      </c>
      <c r="M203" s="25">
        <f>+VLOOKUP(E203, TC!A:D, 4, FALSE())</f>
        <v>1.0249499986186195</v>
      </c>
      <c r="N203" s="24">
        <f t="shared" si="15"/>
        <v>24400</v>
      </c>
      <c r="O203" t="str">
        <f t="shared" si="16"/>
        <v>FACTURA</v>
      </c>
      <c r="P203" t="str">
        <f t="shared" si="17"/>
        <v>2025</v>
      </c>
      <c r="Q203" t="str">
        <f t="shared" si="18"/>
        <v>01</v>
      </c>
      <c r="R203" t="str">
        <f>+IFERROR(VLOOKUP(I203, Listado!A:B, 2, FALSE()), "COMERCIALIZADORA INTERNACIONAL CARIBBEAN EXOTICS S A")</f>
        <v>LONDOÑO ECHEVERRI ALEJANDRA</v>
      </c>
      <c r="S203" s="25">
        <f>+VLOOKUP(E203, TC!A:D, 2, FALSE())</f>
        <v>4343.4799999999996</v>
      </c>
      <c r="T203" t="str">
        <f t="shared" si="19"/>
        <v>COP</v>
      </c>
    </row>
    <row r="204" spans="1:20" ht="18.75" hidden="1" customHeight="1" x14ac:dyDescent="0.25">
      <c r="A204" t="s">
        <v>1912</v>
      </c>
      <c r="B204" t="s">
        <v>1923</v>
      </c>
      <c r="C204" t="s">
        <v>1913</v>
      </c>
      <c r="D204" s="24">
        <v>5682</v>
      </c>
      <c r="E204" t="s">
        <v>1604</v>
      </c>
      <c r="F204" t="s">
        <v>99</v>
      </c>
      <c r="G204" t="s">
        <v>1914</v>
      </c>
      <c r="H204" t="s">
        <v>2024</v>
      </c>
      <c r="I204" t="s">
        <v>1838</v>
      </c>
      <c r="J204" t="s">
        <v>1915</v>
      </c>
      <c r="K204" t="s">
        <v>2019</v>
      </c>
      <c r="L204" s="24">
        <v>17200</v>
      </c>
      <c r="M204" s="25">
        <f>+VLOOKUP(E204, TC!A:D, 4, FALSE())</f>
        <v>1.0249499986186195</v>
      </c>
      <c r="N204" s="24">
        <f t="shared" si="15"/>
        <v>17200</v>
      </c>
      <c r="O204" t="str">
        <f t="shared" si="16"/>
        <v>FACTURA</v>
      </c>
      <c r="P204" t="str">
        <f t="shared" si="17"/>
        <v>2025</v>
      </c>
      <c r="Q204" t="str">
        <f t="shared" si="18"/>
        <v>01</v>
      </c>
      <c r="R204" t="str">
        <f>+IFERROR(VLOOKUP(I204, Listado!A:B, 2, FALSE()), "COMERCIALIZADORA INTERNACIONAL CARIBBEAN EXOTICS S A")</f>
        <v>LONDOÑO ECHEVERRI ALEJANDRA</v>
      </c>
      <c r="S204" s="25">
        <f>+VLOOKUP(E204, TC!A:D, 2, FALSE())</f>
        <v>4343.4799999999996</v>
      </c>
      <c r="T204" t="str">
        <f t="shared" si="19"/>
        <v>COP</v>
      </c>
    </row>
    <row r="205" spans="1:20" ht="18.75" hidden="1" customHeight="1" x14ac:dyDescent="0.25">
      <c r="A205" t="s">
        <v>1912</v>
      </c>
      <c r="B205" t="s">
        <v>1923</v>
      </c>
      <c r="C205" t="s">
        <v>1913</v>
      </c>
      <c r="D205" s="24">
        <v>5682</v>
      </c>
      <c r="E205" t="s">
        <v>1604</v>
      </c>
      <c r="F205" t="s">
        <v>99</v>
      </c>
      <c r="G205" t="s">
        <v>1914</v>
      </c>
      <c r="H205" t="s">
        <v>2024</v>
      </c>
      <c r="I205" t="s">
        <v>1838</v>
      </c>
      <c r="J205" t="s">
        <v>1915</v>
      </c>
      <c r="K205" t="s">
        <v>2019</v>
      </c>
      <c r="L205" s="24">
        <v>8400</v>
      </c>
      <c r="M205" s="25">
        <f>+VLOOKUP(E205, TC!A:D, 4, FALSE())</f>
        <v>1.0249499986186195</v>
      </c>
      <c r="N205" s="24">
        <f t="shared" si="15"/>
        <v>8400</v>
      </c>
      <c r="O205" t="str">
        <f t="shared" si="16"/>
        <v>FACTURA</v>
      </c>
      <c r="P205" t="str">
        <f t="shared" si="17"/>
        <v>2025</v>
      </c>
      <c r="Q205" t="str">
        <f t="shared" si="18"/>
        <v>01</v>
      </c>
      <c r="R205" t="str">
        <f>+IFERROR(VLOOKUP(I205, Listado!A:B, 2, FALSE()), "COMERCIALIZADORA INTERNACIONAL CARIBBEAN EXOTICS S A")</f>
        <v>LONDOÑO ECHEVERRI ALEJANDRA</v>
      </c>
      <c r="S205" s="25">
        <f>+VLOOKUP(E205, TC!A:D, 2, FALSE())</f>
        <v>4343.4799999999996</v>
      </c>
      <c r="T205" t="str">
        <f t="shared" si="19"/>
        <v>COP</v>
      </c>
    </row>
    <row r="206" spans="1:20" ht="18.75" hidden="1" customHeight="1" x14ac:dyDescent="0.25">
      <c r="A206" t="s">
        <v>1912</v>
      </c>
      <c r="B206" t="s">
        <v>1923</v>
      </c>
      <c r="C206" t="s">
        <v>1913</v>
      </c>
      <c r="D206" s="24">
        <v>5682</v>
      </c>
      <c r="E206" t="s">
        <v>1604</v>
      </c>
      <c r="F206" t="s">
        <v>99</v>
      </c>
      <c r="G206" t="s">
        <v>1914</v>
      </c>
      <c r="H206" t="s">
        <v>2024</v>
      </c>
      <c r="I206" t="s">
        <v>1838</v>
      </c>
      <c r="J206" t="s">
        <v>1915</v>
      </c>
      <c r="K206" t="s">
        <v>2019</v>
      </c>
      <c r="L206" s="24">
        <v>301</v>
      </c>
      <c r="M206" s="25">
        <f>+VLOOKUP(E206, TC!A:D, 4, FALSE())</f>
        <v>1.0249499986186195</v>
      </c>
      <c r="N206" s="24">
        <f t="shared" si="15"/>
        <v>301</v>
      </c>
      <c r="O206" t="str">
        <f t="shared" si="16"/>
        <v>FACTURA</v>
      </c>
      <c r="P206" t="str">
        <f t="shared" si="17"/>
        <v>2025</v>
      </c>
      <c r="Q206" t="str">
        <f t="shared" si="18"/>
        <v>01</v>
      </c>
      <c r="R206" t="str">
        <f>+IFERROR(VLOOKUP(I206, Listado!A:B, 2, FALSE()), "COMERCIALIZADORA INTERNACIONAL CARIBBEAN EXOTICS S A")</f>
        <v>LONDOÑO ECHEVERRI ALEJANDRA</v>
      </c>
      <c r="S206" s="25">
        <f>+VLOOKUP(E206, TC!A:D, 2, FALSE())</f>
        <v>4343.4799999999996</v>
      </c>
      <c r="T206" t="str">
        <f t="shared" si="19"/>
        <v>COP</v>
      </c>
    </row>
    <row r="207" spans="1:20" ht="18.75" hidden="1" customHeight="1" x14ac:dyDescent="0.25">
      <c r="A207" t="s">
        <v>1912</v>
      </c>
      <c r="B207" t="s">
        <v>1923</v>
      </c>
      <c r="C207" t="s">
        <v>1913</v>
      </c>
      <c r="D207" s="24">
        <v>5682</v>
      </c>
      <c r="E207" t="s">
        <v>1604</v>
      </c>
      <c r="F207" t="s">
        <v>99</v>
      </c>
      <c r="G207" t="s">
        <v>1914</v>
      </c>
      <c r="H207" t="s">
        <v>2024</v>
      </c>
      <c r="I207" t="s">
        <v>1838</v>
      </c>
      <c r="J207" t="s">
        <v>1915</v>
      </c>
      <c r="K207" t="s">
        <v>2019</v>
      </c>
      <c r="L207" s="24">
        <v>68400</v>
      </c>
      <c r="M207" s="25">
        <f>+VLOOKUP(E207, TC!A:D, 4, FALSE())</f>
        <v>1.0249499986186195</v>
      </c>
      <c r="N207" s="24">
        <f t="shared" si="15"/>
        <v>68400</v>
      </c>
      <c r="O207" t="str">
        <f t="shared" si="16"/>
        <v>FACTURA</v>
      </c>
      <c r="P207" t="str">
        <f t="shared" si="17"/>
        <v>2025</v>
      </c>
      <c r="Q207" t="str">
        <f t="shared" si="18"/>
        <v>01</v>
      </c>
      <c r="R207" t="str">
        <f>+IFERROR(VLOOKUP(I207, Listado!A:B, 2, FALSE()), "COMERCIALIZADORA INTERNACIONAL CARIBBEAN EXOTICS S A")</f>
        <v>LONDOÑO ECHEVERRI ALEJANDRA</v>
      </c>
      <c r="S207" s="25">
        <f>+VLOOKUP(E207, TC!A:D, 2, FALSE())</f>
        <v>4343.4799999999996</v>
      </c>
      <c r="T207" t="str">
        <f t="shared" si="19"/>
        <v>COP</v>
      </c>
    </row>
    <row r="208" spans="1:20" ht="18.75" hidden="1" customHeight="1" x14ac:dyDescent="0.25">
      <c r="A208" t="s">
        <v>1912</v>
      </c>
      <c r="B208" t="s">
        <v>1923</v>
      </c>
      <c r="C208" t="s">
        <v>1913</v>
      </c>
      <c r="D208" s="24">
        <v>5682</v>
      </c>
      <c r="E208" t="s">
        <v>1604</v>
      </c>
      <c r="F208" t="s">
        <v>99</v>
      </c>
      <c r="G208" t="s">
        <v>1914</v>
      </c>
      <c r="H208" t="s">
        <v>2024</v>
      </c>
      <c r="I208" t="s">
        <v>1838</v>
      </c>
      <c r="J208" t="s">
        <v>1915</v>
      </c>
      <c r="K208" t="s">
        <v>2020</v>
      </c>
      <c r="L208" s="24">
        <v>2400</v>
      </c>
      <c r="M208" s="25">
        <f>+VLOOKUP(E208, TC!A:D, 4, FALSE())</f>
        <v>1.0249499986186195</v>
      </c>
      <c r="N208" s="24">
        <f t="shared" si="15"/>
        <v>2400</v>
      </c>
      <c r="O208" t="str">
        <f t="shared" si="16"/>
        <v>FACTURA</v>
      </c>
      <c r="P208" t="str">
        <f t="shared" si="17"/>
        <v>2025</v>
      </c>
      <c r="Q208" t="str">
        <f t="shared" si="18"/>
        <v>01</v>
      </c>
      <c r="R208" t="str">
        <f>+IFERROR(VLOOKUP(I208, Listado!A:B, 2, FALSE()), "COMERCIALIZADORA INTERNACIONAL CARIBBEAN EXOTICS S A")</f>
        <v>LONDOÑO ECHEVERRI ALEJANDRA</v>
      </c>
      <c r="S208" s="25">
        <f>+VLOOKUP(E208, TC!A:D, 2, FALSE())</f>
        <v>4343.4799999999996</v>
      </c>
      <c r="T208" t="str">
        <f t="shared" si="19"/>
        <v>COP</v>
      </c>
    </row>
    <row r="209" spans="1:20" ht="18.75" hidden="1" customHeight="1" x14ac:dyDescent="0.25">
      <c r="A209" t="s">
        <v>1912</v>
      </c>
      <c r="B209" t="s">
        <v>1923</v>
      </c>
      <c r="C209" t="s">
        <v>1913</v>
      </c>
      <c r="D209" s="24">
        <v>5682</v>
      </c>
      <c r="E209" t="s">
        <v>1604</v>
      </c>
      <c r="F209" t="s">
        <v>99</v>
      </c>
      <c r="G209" t="s">
        <v>1914</v>
      </c>
      <c r="H209" t="s">
        <v>2024</v>
      </c>
      <c r="I209" t="s">
        <v>1838</v>
      </c>
      <c r="J209" t="s">
        <v>1915</v>
      </c>
      <c r="K209" t="s">
        <v>2020</v>
      </c>
      <c r="L209" s="24">
        <v>78300</v>
      </c>
      <c r="M209" s="25">
        <f>+VLOOKUP(E209, TC!A:D, 4, FALSE())</f>
        <v>1.0249499986186195</v>
      </c>
      <c r="N209" s="24">
        <f t="shared" si="15"/>
        <v>78300</v>
      </c>
      <c r="O209" t="str">
        <f t="shared" si="16"/>
        <v>FACTURA</v>
      </c>
      <c r="P209" t="str">
        <f t="shared" si="17"/>
        <v>2025</v>
      </c>
      <c r="Q209" t="str">
        <f t="shared" si="18"/>
        <v>01</v>
      </c>
      <c r="R209" t="str">
        <f>+IFERROR(VLOOKUP(I209, Listado!A:B, 2, FALSE()), "COMERCIALIZADORA INTERNACIONAL CARIBBEAN EXOTICS S A")</f>
        <v>LONDOÑO ECHEVERRI ALEJANDRA</v>
      </c>
      <c r="S209" s="25">
        <f>+VLOOKUP(E209, TC!A:D, 2, FALSE())</f>
        <v>4343.4799999999996</v>
      </c>
      <c r="T209" t="str">
        <f t="shared" si="19"/>
        <v>COP</v>
      </c>
    </row>
    <row r="210" spans="1:20" ht="18.75" hidden="1" customHeight="1" x14ac:dyDescent="0.25">
      <c r="A210" t="s">
        <v>1912</v>
      </c>
      <c r="B210" t="s">
        <v>1923</v>
      </c>
      <c r="C210" t="s">
        <v>1913</v>
      </c>
      <c r="D210" s="24">
        <v>5682</v>
      </c>
      <c r="E210" t="s">
        <v>1604</v>
      </c>
      <c r="F210" t="s">
        <v>99</v>
      </c>
      <c r="G210" t="s">
        <v>1914</v>
      </c>
      <c r="H210" t="s">
        <v>2024</v>
      </c>
      <c r="I210" t="s">
        <v>1838</v>
      </c>
      <c r="J210" t="s">
        <v>1915</v>
      </c>
      <c r="K210" t="s">
        <v>2021</v>
      </c>
      <c r="L210" s="24">
        <v>51760</v>
      </c>
      <c r="M210" s="25">
        <f>+VLOOKUP(E210, TC!A:D, 4, FALSE())</f>
        <v>1.0249499986186195</v>
      </c>
      <c r="N210" s="24">
        <f t="shared" si="15"/>
        <v>51760</v>
      </c>
      <c r="O210" t="str">
        <f t="shared" si="16"/>
        <v>FACTURA</v>
      </c>
      <c r="P210" t="str">
        <f t="shared" si="17"/>
        <v>2025</v>
      </c>
      <c r="Q210" t="str">
        <f t="shared" si="18"/>
        <v>01</v>
      </c>
      <c r="R210" t="str">
        <f>+IFERROR(VLOOKUP(I210, Listado!A:B, 2, FALSE()), "COMERCIALIZADORA INTERNACIONAL CARIBBEAN EXOTICS S A")</f>
        <v>LONDOÑO ECHEVERRI ALEJANDRA</v>
      </c>
      <c r="S210" s="25">
        <f>+VLOOKUP(E210, TC!A:D, 2, FALSE())</f>
        <v>4343.4799999999996</v>
      </c>
      <c r="T210" t="str">
        <f t="shared" si="19"/>
        <v>COP</v>
      </c>
    </row>
    <row r="211" spans="1:20" ht="18.75" hidden="1" customHeight="1" x14ac:dyDescent="0.25">
      <c r="A211" t="s">
        <v>1912</v>
      </c>
      <c r="B211" t="s">
        <v>1923</v>
      </c>
      <c r="C211" t="s">
        <v>1913</v>
      </c>
      <c r="D211" s="24">
        <v>5682</v>
      </c>
      <c r="E211" t="s">
        <v>1604</v>
      </c>
      <c r="F211" t="s">
        <v>99</v>
      </c>
      <c r="G211" t="s">
        <v>1914</v>
      </c>
      <c r="H211" t="s">
        <v>2024</v>
      </c>
      <c r="I211" t="s">
        <v>1838</v>
      </c>
      <c r="J211" t="s">
        <v>1915</v>
      </c>
      <c r="K211" t="s">
        <v>2021</v>
      </c>
      <c r="L211" s="24">
        <v>136960</v>
      </c>
      <c r="M211" s="25">
        <f>+VLOOKUP(E211, TC!A:D, 4, FALSE())</f>
        <v>1.0249499986186195</v>
      </c>
      <c r="N211" s="24">
        <f t="shared" si="15"/>
        <v>136960</v>
      </c>
      <c r="O211" t="str">
        <f t="shared" si="16"/>
        <v>FACTURA</v>
      </c>
      <c r="P211" t="str">
        <f t="shared" si="17"/>
        <v>2025</v>
      </c>
      <c r="Q211" t="str">
        <f t="shared" si="18"/>
        <v>01</v>
      </c>
      <c r="R211" t="str">
        <f>+IFERROR(VLOOKUP(I211, Listado!A:B, 2, FALSE()), "COMERCIALIZADORA INTERNACIONAL CARIBBEAN EXOTICS S A")</f>
        <v>LONDOÑO ECHEVERRI ALEJANDRA</v>
      </c>
      <c r="S211" s="25">
        <f>+VLOOKUP(E211, TC!A:D, 2, FALSE())</f>
        <v>4343.4799999999996</v>
      </c>
      <c r="T211" t="str">
        <f t="shared" si="19"/>
        <v>COP</v>
      </c>
    </row>
    <row r="212" spans="1:20" ht="18.75" hidden="1" customHeight="1" x14ac:dyDescent="0.25">
      <c r="A212" t="s">
        <v>1912</v>
      </c>
      <c r="B212" t="s">
        <v>1923</v>
      </c>
      <c r="C212" t="s">
        <v>1913</v>
      </c>
      <c r="D212" s="24">
        <v>5682</v>
      </c>
      <c r="E212" t="s">
        <v>1604</v>
      </c>
      <c r="F212" t="s">
        <v>99</v>
      </c>
      <c r="G212" t="s">
        <v>1914</v>
      </c>
      <c r="H212" t="s">
        <v>2024</v>
      </c>
      <c r="I212" t="s">
        <v>1838</v>
      </c>
      <c r="J212" t="s">
        <v>1915</v>
      </c>
      <c r="K212" t="s">
        <v>2021</v>
      </c>
      <c r="L212" s="24">
        <v>89280</v>
      </c>
      <c r="M212" s="25">
        <f>+VLOOKUP(E212, TC!A:D, 4, FALSE())</f>
        <v>1.0249499986186195</v>
      </c>
      <c r="N212" s="24">
        <f t="shared" si="15"/>
        <v>89280</v>
      </c>
      <c r="O212" t="str">
        <f t="shared" si="16"/>
        <v>FACTURA</v>
      </c>
      <c r="P212" t="str">
        <f t="shared" si="17"/>
        <v>2025</v>
      </c>
      <c r="Q212" t="str">
        <f t="shared" si="18"/>
        <v>01</v>
      </c>
      <c r="R212" t="str">
        <f>+IFERROR(VLOOKUP(I212, Listado!A:B, 2, FALSE()), "COMERCIALIZADORA INTERNACIONAL CARIBBEAN EXOTICS S A")</f>
        <v>LONDOÑO ECHEVERRI ALEJANDRA</v>
      </c>
      <c r="S212" s="25">
        <f>+VLOOKUP(E212, TC!A:D, 2, FALSE())</f>
        <v>4343.4799999999996</v>
      </c>
      <c r="T212" t="str">
        <f t="shared" si="19"/>
        <v>COP</v>
      </c>
    </row>
    <row r="213" spans="1:20" ht="18.75" hidden="1" customHeight="1" x14ac:dyDescent="0.25">
      <c r="A213" t="s">
        <v>1912</v>
      </c>
      <c r="B213" t="s">
        <v>1923</v>
      </c>
      <c r="C213" t="s">
        <v>1913</v>
      </c>
      <c r="D213" s="24">
        <v>5682</v>
      </c>
      <c r="E213" t="s">
        <v>1604</v>
      </c>
      <c r="F213" t="s">
        <v>99</v>
      </c>
      <c r="G213" t="s">
        <v>1914</v>
      </c>
      <c r="H213" t="s">
        <v>2024</v>
      </c>
      <c r="I213" t="s">
        <v>1838</v>
      </c>
      <c r="J213" t="s">
        <v>1915</v>
      </c>
      <c r="K213" t="s">
        <v>2021</v>
      </c>
      <c r="L213" s="24">
        <v>17840</v>
      </c>
      <c r="M213" s="25">
        <f>+VLOOKUP(E213, TC!A:D, 4, FALSE())</f>
        <v>1.0249499986186195</v>
      </c>
      <c r="N213" s="24">
        <f t="shared" si="15"/>
        <v>17840</v>
      </c>
      <c r="O213" t="str">
        <f t="shared" si="16"/>
        <v>FACTURA</v>
      </c>
      <c r="P213" t="str">
        <f t="shared" si="17"/>
        <v>2025</v>
      </c>
      <c r="Q213" t="str">
        <f t="shared" si="18"/>
        <v>01</v>
      </c>
      <c r="R213" t="str">
        <f>+IFERROR(VLOOKUP(I213, Listado!A:B, 2, FALSE()), "COMERCIALIZADORA INTERNACIONAL CARIBBEAN EXOTICS S A")</f>
        <v>LONDOÑO ECHEVERRI ALEJANDRA</v>
      </c>
      <c r="S213" s="25">
        <f>+VLOOKUP(E213, TC!A:D, 2, FALSE())</f>
        <v>4343.4799999999996</v>
      </c>
      <c r="T213" t="str">
        <f t="shared" si="19"/>
        <v>COP</v>
      </c>
    </row>
    <row r="214" spans="1:20" ht="18.75" hidden="1" customHeight="1" x14ac:dyDescent="0.25">
      <c r="A214" t="s">
        <v>1912</v>
      </c>
      <c r="B214" t="s">
        <v>1923</v>
      </c>
      <c r="C214" t="s">
        <v>1913</v>
      </c>
      <c r="D214" s="24">
        <v>5682</v>
      </c>
      <c r="E214" t="s">
        <v>1604</v>
      </c>
      <c r="F214" t="s">
        <v>99</v>
      </c>
      <c r="G214" t="s">
        <v>1914</v>
      </c>
      <c r="H214" t="s">
        <v>2024</v>
      </c>
      <c r="I214" t="s">
        <v>1838</v>
      </c>
      <c r="J214" t="s">
        <v>1915</v>
      </c>
      <c r="K214" t="s">
        <v>2021</v>
      </c>
      <c r="L214" s="24">
        <v>36900</v>
      </c>
      <c r="M214" s="25">
        <f>+VLOOKUP(E214, TC!A:D, 4, FALSE())</f>
        <v>1.0249499986186195</v>
      </c>
      <c r="N214" s="24">
        <f t="shared" si="15"/>
        <v>36900</v>
      </c>
      <c r="O214" t="str">
        <f t="shared" si="16"/>
        <v>FACTURA</v>
      </c>
      <c r="P214" t="str">
        <f t="shared" si="17"/>
        <v>2025</v>
      </c>
      <c r="Q214" t="str">
        <f t="shared" si="18"/>
        <v>01</v>
      </c>
      <c r="R214" t="str">
        <f>+IFERROR(VLOOKUP(I214, Listado!A:B, 2, FALSE()), "COMERCIALIZADORA INTERNACIONAL CARIBBEAN EXOTICS S A")</f>
        <v>LONDOÑO ECHEVERRI ALEJANDRA</v>
      </c>
      <c r="S214" s="25">
        <f>+VLOOKUP(E214, TC!A:D, 2, FALSE())</f>
        <v>4343.4799999999996</v>
      </c>
      <c r="T214" t="str">
        <f t="shared" si="19"/>
        <v>COP</v>
      </c>
    </row>
    <row r="215" spans="1:20" ht="18.75" hidden="1" customHeight="1" x14ac:dyDescent="0.25">
      <c r="A215" t="s">
        <v>1912</v>
      </c>
      <c r="B215" t="s">
        <v>1923</v>
      </c>
      <c r="C215" t="s">
        <v>1913</v>
      </c>
      <c r="D215" s="24">
        <v>5682</v>
      </c>
      <c r="E215" t="s">
        <v>1604</v>
      </c>
      <c r="F215" t="s">
        <v>99</v>
      </c>
      <c r="G215" t="s">
        <v>1914</v>
      </c>
      <c r="H215" t="s">
        <v>2024</v>
      </c>
      <c r="I215" t="s">
        <v>1838</v>
      </c>
      <c r="J215" t="s">
        <v>1915</v>
      </c>
      <c r="K215" t="s">
        <v>2021</v>
      </c>
      <c r="L215" s="24">
        <v>7000</v>
      </c>
      <c r="M215" s="25">
        <f>+VLOOKUP(E215, TC!A:D, 4, FALSE())</f>
        <v>1.0249499986186195</v>
      </c>
      <c r="N215" s="24">
        <f t="shared" si="15"/>
        <v>7000</v>
      </c>
      <c r="O215" t="str">
        <f t="shared" si="16"/>
        <v>FACTURA</v>
      </c>
      <c r="P215" t="str">
        <f t="shared" si="17"/>
        <v>2025</v>
      </c>
      <c r="Q215" t="str">
        <f t="shared" si="18"/>
        <v>01</v>
      </c>
      <c r="R215" t="str">
        <f>+IFERROR(VLOOKUP(I215, Listado!A:B, 2, FALSE()), "COMERCIALIZADORA INTERNACIONAL CARIBBEAN EXOTICS S A")</f>
        <v>LONDOÑO ECHEVERRI ALEJANDRA</v>
      </c>
      <c r="S215" s="25">
        <f>+VLOOKUP(E215, TC!A:D, 2, FALSE())</f>
        <v>4343.4799999999996</v>
      </c>
      <c r="T215" t="str">
        <f t="shared" si="19"/>
        <v>COP</v>
      </c>
    </row>
    <row r="216" spans="1:20" ht="18.75" hidden="1" customHeight="1" x14ac:dyDescent="0.25">
      <c r="A216" t="s">
        <v>1912</v>
      </c>
      <c r="B216" t="s">
        <v>1923</v>
      </c>
      <c r="C216" t="s">
        <v>1913</v>
      </c>
      <c r="D216" s="24">
        <v>5682</v>
      </c>
      <c r="E216" t="s">
        <v>1604</v>
      </c>
      <c r="F216" t="s">
        <v>99</v>
      </c>
      <c r="G216" t="s">
        <v>1914</v>
      </c>
      <c r="H216" t="s">
        <v>2024</v>
      </c>
      <c r="I216" t="s">
        <v>1838</v>
      </c>
      <c r="J216" t="s">
        <v>1915</v>
      </c>
      <c r="K216" t="s">
        <v>2021</v>
      </c>
      <c r="L216" s="24">
        <v>75400</v>
      </c>
      <c r="M216" s="25">
        <f>+VLOOKUP(E216, TC!A:D, 4, FALSE())</f>
        <v>1.0249499986186195</v>
      </c>
      <c r="N216" s="24">
        <f t="shared" si="15"/>
        <v>75400</v>
      </c>
      <c r="O216" t="str">
        <f t="shared" si="16"/>
        <v>FACTURA</v>
      </c>
      <c r="P216" t="str">
        <f t="shared" si="17"/>
        <v>2025</v>
      </c>
      <c r="Q216" t="str">
        <f t="shared" si="18"/>
        <v>01</v>
      </c>
      <c r="R216" t="str">
        <f>+IFERROR(VLOOKUP(I216, Listado!A:B, 2, FALSE()), "COMERCIALIZADORA INTERNACIONAL CARIBBEAN EXOTICS S A")</f>
        <v>LONDOÑO ECHEVERRI ALEJANDRA</v>
      </c>
      <c r="S216" s="25">
        <f>+VLOOKUP(E216, TC!A:D, 2, FALSE())</f>
        <v>4343.4799999999996</v>
      </c>
      <c r="T216" t="str">
        <f t="shared" si="19"/>
        <v>COP</v>
      </c>
    </row>
    <row r="217" spans="1:20" ht="18.75" hidden="1" customHeight="1" x14ac:dyDescent="0.25">
      <c r="A217" t="s">
        <v>1912</v>
      </c>
      <c r="B217" t="s">
        <v>1923</v>
      </c>
      <c r="C217" t="s">
        <v>1913</v>
      </c>
      <c r="D217" s="24">
        <v>5682</v>
      </c>
      <c r="E217" t="s">
        <v>1604</v>
      </c>
      <c r="F217" t="s">
        <v>99</v>
      </c>
      <c r="G217" t="s">
        <v>1914</v>
      </c>
      <c r="H217" t="s">
        <v>2024</v>
      </c>
      <c r="I217" t="s">
        <v>1838</v>
      </c>
      <c r="J217" t="s">
        <v>1915</v>
      </c>
      <c r="K217" t="s">
        <v>2021</v>
      </c>
      <c r="L217" s="24">
        <v>20800</v>
      </c>
      <c r="M217" s="25">
        <f>+VLOOKUP(E217, TC!A:D, 4, FALSE())</f>
        <v>1.0249499986186195</v>
      </c>
      <c r="N217" s="24">
        <f t="shared" si="15"/>
        <v>20800</v>
      </c>
      <c r="O217" t="str">
        <f t="shared" si="16"/>
        <v>FACTURA</v>
      </c>
      <c r="P217" t="str">
        <f t="shared" si="17"/>
        <v>2025</v>
      </c>
      <c r="Q217" t="str">
        <f t="shared" si="18"/>
        <v>01</v>
      </c>
      <c r="R217" t="str">
        <f>+IFERROR(VLOOKUP(I217, Listado!A:B, 2, FALSE()), "COMERCIALIZADORA INTERNACIONAL CARIBBEAN EXOTICS S A")</f>
        <v>LONDOÑO ECHEVERRI ALEJANDRA</v>
      </c>
      <c r="S217" s="25">
        <f>+VLOOKUP(E217, TC!A:D, 2, FALSE())</f>
        <v>4343.4799999999996</v>
      </c>
      <c r="T217" t="str">
        <f t="shared" si="19"/>
        <v>COP</v>
      </c>
    </row>
    <row r="218" spans="1:20" ht="18.75" hidden="1" customHeight="1" x14ac:dyDescent="0.25">
      <c r="A218" t="s">
        <v>1912</v>
      </c>
      <c r="B218" t="s">
        <v>1923</v>
      </c>
      <c r="C218" t="s">
        <v>1913</v>
      </c>
      <c r="D218" s="24">
        <v>5682</v>
      </c>
      <c r="E218" t="s">
        <v>1604</v>
      </c>
      <c r="F218" t="s">
        <v>99</v>
      </c>
      <c r="G218" t="s">
        <v>1914</v>
      </c>
      <c r="H218" t="s">
        <v>2024</v>
      </c>
      <c r="I218" t="s">
        <v>1838</v>
      </c>
      <c r="J218" t="s">
        <v>1915</v>
      </c>
      <c r="K218" t="s">
        <v>2021</v>
      </c>
      <c r="L218" s="24">
        <v>12600</v>
      </c>
      <c r="M218" s="25">
        <f>+VLOOKUP(E218, TC!A:D, 4, FALSE())</f>
        <v>1.0249499986186195</v>
      </c>
      <c r="N218" s="24">
        <f t="shared" si="15"/>
        <v>12600</v>
      </c>
      <c r="O218" t="str">
        <f t="shared" si="16"/>
        <v>FACTURA</v>
      </c>
      <c r="P218" t="str">
        <f t="shared" si="17"/>
        <v>2025</v>
      </c>
      <c r="Q218" t="str">
        <f t="shared" si="18"/>
        <v>01</v>
      </c>
      <c r="R218" t="str">
        <f>+IFERROR(VLOOKUP(I218, Listado!A:B, 2, FALSE()), "COMERCIALIZADORA INTERNACIONAL CARIBBEAN EXOTICS S A")</f>
        <v>LONDOÑO ECHEVERRI ALEJANDRA</v>
      </c>
      <c r="S218" s="25">
        <f>+VLOOKUP(E218, TC!A:D, 2, FALSE())</f>
        <v>4343.4799999999996</v>
      </c>
      <c r="T218" t="str">
        <f t="shared" si="19"/>
        <v>COP</v>
      </c>
    </row>
    <row r="219" spans="1:20" ht="18.75" hidden="1" customHeight="1" x14ac:dyDescent="0.25">
      <c r="A219" t="s">
        <v>1912</v>
      </c>
      <c r="B219" t="s">
        <v>1923</v>
      </c>
      <c r="C219" t="s">
        <v>1913</v>
      </c>
      <c r="D219" s="24">
        <v>5682</v>
      </c>
      <c r="E219" t="s">
        <v>1604</v>
      </c>
      <c r="F219" t="s">
        <v>99</v>
      </c>
      <c r="G219" t="s">
        <v>1914</v>
      </c>
      <c r="H219" t="s">
        <v>2024</v>
      </c>
      <c r="I219" t="s">
        <v>1838</v>
      </c>
      <c r="J219" t="s">
        <v>1915</v>
      </c>
      <c r="K219" t="s">
        <v>2021</v>
      </c>
      <c r="L219" s="24">
        <v>113200</v>
      </c>
      <c r="M219" s="25">
        <f>+VLOOKUP(E219, TC!A:D, 4, FALSE())</f>
        <v>1.0249499986186195</v>
      </c>
      <c r="N219" s="24">
        <f t="shared" si="15"/>
        <v>113200</v>
      </c>
      <c r="O219" t="str">
        <f t="shared" si="16"/>
        <v>FACTURA</v>
      </c>
      <c r="P219" t="str">
        <f t="shared" si="17"/>
        <v>2025</v>
      </c>
      <c r="Q219" t="str">
        <f t="shared" si="18"/>
        <v>01</v>
      </c>
      <c r="R219" t="str">
        <f>+IFERROR(VLOOKUP(I219, Listado!A:B, 2, FALSE()), "COMERCIALIZADORA INTERNACIONAL CARIBBEAN EXOTICS S A")</f>
        <v>LONDOÑO ECHEVERRI ALEJANDRA</v>
      </c>
      <c r="S219" s="25">
        <f>+VLOOKUP(E219, TC!A:D, 2, FALSE())</f>
        <v>4343.4799999999996</v>
      </c>
      <c r="T219" t="str">
        <f t="shared" si="19"/>
        <v>COP</v>
      </c>
    </row>
    <row r="220" spans="1:20" ht="18.75" hidden="1" customHeight="1" x14ac:dyDescent="0.25">
      <c r="A220" t="s">
        <v>1912</v>
      </c>
      <c r="B220" t="s">
        <v>1923</v>
      </c>
      <c r="C220" t="s">
        <v>1913</v>
      </c>
      <c r="D220" s="24">
        <v>5682</v>
      </c>
      <c r="E220" t="s">
        <v>1604</v>
      </c>
      <c r="F220" t="s">
        <v>99</v>
      </c>
      <c r="G220" t="s">
        <v>1914</v>
      </c>
      <c r="H220" t="s">
        <v>2024</v>
      </c>
      <c r="I220" t="s">
        <v>1838</v>
      </c>
      <c r="J220" t="s">
        <v>1915</v>
      </c>
      <c r="K220" t="s">
        <v>2021</v>
      </c>
      <c r="L220" s="24">
        <v>250000</v>
      </c>
      <c r="M220" s="25">
        <f>+VLOOKUP(E220, TC!A:D, 4, FALSE())</f>
        <v>1.0249499986186195</v>
      </c>
      <c r="N220" s="24">
        <f t="shared" si="15"/>
        <v>250000</v>
      </c>
      <c r="O220" t="str">
        <f t="shared" si="16"/>
        <v>FACTURA</v>
      </c>
      <c r="P220" t="str">
        <f t="shared" si="17"/>
        <v>2025</v>
      </c>
      <c r="Q220" t="str">
        <f t="shared" si="18"/>
        <v>01</v>
      </c>
      <c r="R220" t="str">
        <f>+IFERROR(VLOOKUP(I220, Listado!A:B, 2, FALSE()), "COMERCIALIZADORA INTERNACIONAL CARIBBEAN EXOTICS S A")</f>
        <v>LONDOÑO ECHEVERRI ALEJANDRA</v>
      </c>
      <c r="S220" s="25">
        <f>+VLOOKUP(E220, TC!A:D, 2, FALSE())</f>
        <v>4343.4799999999996</v>
      </c>
      <c r="T220" t="str">
        <f t="shared" si="19"/>
        <v>COP</v>
      </c>
    </row>
    <row r="221" spans="1:20" ht="18.75" hidden="1" customHeight="1" x14ac:dyDescent="0.25">
      <c r="A221" t="s">
        <v>1912</v>
      </c>
      <c r="B221" t="s">
        <v>1923</v>
      </c>
      <c r="C221" t="s">
        <v>1913</v>
      </c>
      <c r="D221" s="24">
        <v>5682</v>
      </c>
      <c r="E221" t="s">
        <v>1604</v>
      </c>
      <c r="F221" t="s">
        <v>99</v>
      </c>
      <c r="G221" t="s">
        <v>1914</v>
      </c>
      <c r="H221" t="s">
        <v>2024</v>
      </c>
      <c r="I221" t="s">
        <v>1838</v>
      </c>
      <c r="J221" t="s">
        <v>1915</v>
      </c>
      <c r="K221" t="s">
        <v>2021</v>
      </c>
      <c r="L221" s="24">
        <v>21800</v>
      </c>
      <c r="M221" s="25">
        <f>+VLOOKUP(E221, TC!A:D, 4, FALSE())</f>
        <v>1.0249499986186195</v>
      </c>
      <c r="N221" s="24">
        <f t="shared" si="15"/>
        <v>21800</v>
      </c>
      <c r="O221" t="str">
        <f t="shared" si="16"/>
        <v>FACTURA</v>
      </c>
      <c r="P221" t="str">
        <f t="shared" si="17"/>
        <v>2025</v>
      </c>
      <c r="Q221" t="str">
        <f t="shared" si="18"/>
        <v>01</v>
      </c>
      <c r="R221" t="str">
        <f>+IFERROR(VLOOKUP(I221, Listado!A:B, 2, FALSE()), "COMERCIALIZADORA INTERNACIONAL CARIBBEAN EXOTICS S A")</f>
        <v>LONDOÑO ECHEVERRI ALEJANDRA</v>
      </c>
      <c r="S221" s="25">
        <f>+VLOOKUP(E221, TC!A:D, 2, FALSE())</f>
        <v>4343.4799999999996</v>
      </c>
      <c r="T221" t="str">
        <f t="shared" si="19"/>
        <v>COP</v>
      </c>
    </row>
    <row r="222" spans="1:20" ht="18.75" hidden="1" customHeight="1" x14ac:dyDescent="0.25">
      <c r="A222" t="s">
        <v>1912</v>
      </c>
      <c r="B222" t="s">
        <v>1923</v>
      </c>
      <c r="C222" t="s">
        <v>1913</v>
      </c>
      <c r="D222" s="24">
        <v>5682</v>
      </c>
      <c r="E222" t="s">
        <v>1604</v>
      </c>
      <c r="F222" t="s">
        <v>99</v>
      </c>
      <c r="G222" t="s">
        <v>1914</v>
      </c>
      <c r="H222" t="s">
        <v>2024</v>
      </c>
      <c r="I222" t="s">
        <v>1838</v>
      </c>
      <c r="J222" t="s">
        <v>1915</v>
      </c>
      <c r="K222" t="s">
        <v>2021</v>
      </c>
      <c r="L222" s="24">
        <v>14000</v>
      </c>
      <c r="M222" s="25">
        <f>+VLOOKUP(E222, TC!A:D, 4, FALSE())</f>
        <v>1.0249499986186195</v>
      </c>
      <c r="N222" s="24">
        <f t="shared" si="15"/>
        <v>14000</v>
      </c>
      <c r="O222" t="str">
        <f t="shared" si="16"/>
        <v>FACTURA</v>
      </c>
      <c r="P222" t="str">
        <f t="shared" si="17"/>
        <v>2025</v>
      </c>
      <c r="Q222" t="str">
        <f t="shared" si="18"/>
        <v>01</v>
      </c>
      <c r="R222" t="str">
        <f>+IFERROR(VLOOKUP(I222, Listado!A:B, 2, FALSE()), "COMERCIALIZADORA INTERNACIONAL CARIBBEAN EXOTICS S A")</f>
        <v>LONDOÑO ECHEVERRI ALEJANDRA</v>
      </c>
      <c r="S222" s="25">
        <f>+VLOOKUP(E222, TC!A:D, 2, FALSE())</f>
        <v>4343.4799999999996</v>
      </c>
      <c r="T222" t="str">
        <f t="shared" si="19"/>
        <v>COP</v>
      </c>
    </row>
    <row r="223" spans="1:20" ht="18.75" hidden="1" customHeight="1" x14ac:dyDescent="0.25">
      <c r="A223" t="s">
        <v>1912</v>
      </c>
      <c r="B223" t="s">
        <v>1923</v>
      </c>
      <c r="C223" t="s">
        <v>1913</v>
      </c>
      <c r="D223" s="24">
        <v>5682</v>
      </c>
      <c r="E223" t="s">
        <v>1604</v>
      </c>
      <c r="F223" t="s">
        <v>99</v>
      </c>
      <c r="G223" t="s">
        <v>1914</v>
      </c>
      <c r="H223" t="s">
        <v>2024</v>
      </c>
      <c r="I223" t="s">
        <v>1838</v>
      </c>
      <c r="J223" t="s">
        <v>1915</v>
      </c>
      <c r="K223" t="s">
        <v>2021</v>
      </c>
      <c r="L223" s="24">
        <v>28100</v>
      </c>
      <c r="M223" s="25">
        <f>+VLOOKUP(E223, TC!A:D, 4, FALSE())</f>
        <v>1.0249499986186195</v>
      </c>
      <c r="N223" s="24">
        <f t="shared" si="15"/>
        <v>28100</v>
      </c>
      <c r="O223" t="str">
        <f t="shared" si="16"/>
        <v>FACTURA</v>
      </c>
      <c r="P223" t="str">
        <f t="shared" si="17"/>
        <v>2025</v>
      </c>
      <c r="Q223" t="str">
        <f t="shared" si="18"/>
        <v>01</v>
      </c>
      <c r="R223" t="str">
        <f>+IFERROR(VLOOKUP(I223, Listado!A:B, 2, FALSE()), "COMERCIALIZADORA INTERNACIONAL CARIBBEAN EXOTICS S A")</f>
        <v>LONDOÑO ECHEVERRI ALEJANDRA</v>
      </c>
      <c r="S223" s="25">
        <f>+VLOOKUP(E223, TC!A:D, 2, FALSE())</f>
        <v>4343.4799999999996</v>
      </c>
      <c r="T223" t="str">
        <f t="shared" si="19"/>
        <v>COP</v>
      </c>
    </row>
    <row r="224" spans="1:20" ht="18.75" hidden="1" customHeight="1" x14ac:dyDescent="0.25">
      <c r="A224" t="s">
        <v>1912</v>
      </c>
      <c r="B224" t="s">
        <v>1923</v>
      </c>
      <c r="C224" t="s">
        <v>1913</v>
      </c>
      <c r="D224" s="24">
        <v>5682</v>
      </c>
      <c r="E224" t="s">
        <v>1604</v>
      </c>
      <c r="F224" t="s">
        <v>99</v>
      </c>
      <c r="G224" t="s">
        <v>1914</v>
      </c>
      <c r="H224" t="s">
        <v>2024</v>
      </c>
      <c r="I224" t="s">
        <v>1838</v>
      </c>
      <c r="J224" t="s">
        <v>1915</v>
      </c>
      <c r="K224" t="s">
        <v>2021</v>
      </c>
      <c r="L224" s="24">
        <v>54700</v>
      </c>
      <c r="M224" s="25">
        <f>+VLOOKUP(E224, TC!A:D, 4, FALSE())</f>
        <v>1.0249499986186195</v>
      </c>
      <c r="N224" s="24">
        <f t="shared" si="15"/>
        <v>54700</v>
      </c>
      <c r="O224" t="str">
        <f t="shared" si="16"/>
        <v>FACTURA</v>
      </c>
      <c r="P224" t="str">
        <f t="shared" si="17"/>
        <v>2025</v>
      </c>
      <c r="Q224" t="str">
        <f t="shared" si="18"/>
        <v>01</v>
      </c>
      <c r="R224" t="str">
        <f>+IFERROR(VLOOKUP(I224, Listado!A:B, 2, FALSE()), "COMERCIALIZADORA INTERNACIONAL CARIBBEAN EXOTICS S A")</f>
        <v>LONDOÑO ECHEVERRI ALEJANDRA</v>
      </c>
      <c r="S224" s="25">
        <f>+VLOOKUP(E224, TC!A:D, 2, FALSE())</f>
        <v>4343.4799999999996</v>
      </c>
      <c r="T224" t="str">
        <f t="shared" si="19"/>
        <v>COP</v>
      </c>
    </row>
    <row r="225" spans="1:20" ht="18.75" hidden="1" customHeight="1" x14ac:dyDescent="0.25">
      <c r="A225" t="s">
        <v>1912</v>
      </c>
      <c r="B225" t="s">
        <v>1923</v>
      </c>
      <c r="C225" t="s">
        <v>1913</v>
      </c>
      <c r="D225" s="24">
        <v>5682</v>
      </c>
      <c r="E225" t="s">
        <v>1604</v>
      </c>
      <c r="F225" t="s">
        <v>99</v>
      </c>
      <c r="G225" t="s">
        <v>1914</v>
      </c>
      <c r="H225" t="s">
        <v>2024</v>
      </c>
      <c r="I225" t="s">
        <v>1838</v>
      </c>
      <c r="J225" t="s">
        <v>1915</v>
      </c>
      <c r="K225" t="s">
        <v>2022</v>
      </c>
      <c r="L225" s="24">
        <v>58400</v>
      </c>
      <c r="M225" s="25">
        <f>+VLOOKUP(E225, TC!A:D, 4, FALSE())</f>
        <v>1.0249499986186195</v>
      </c>
      <c r="N225" s="24">
        <f t="shared" si="15"/>
        <v>58400</v>
      </c>
      <c r="O225" t="str">
        <f t="shared" si="16"/>
        <v>FACTURA</v>
      </c>
      <c r="P225" t="str">
        <f t="shared" si="17"/>
        <v>2025</v>
      </c>
      <c r="Q225" t="str">
        <f t="shared" si="18"/>
        <v>01</v>
      </c>
      <c r="R225" t="str">
        <f>+IFERROR(VLOOKUP(I225, Listado!A:B, 2, FALSE()), "COMERCIALIZADORA INTERNACIONAL CARIBBEAN EXOTICS S A")</f>
        <v>LONDOÑO ECHEVERRI ALEJANDRA</v>
      </c>
      <c r="S225" s="25">
        <f>+VLOOKUP(E225, TC!A:D, 2, FALSE())</f>
        <v>4343.4799999999996</v>
      </c>
      <c r="T225" t="str">
        <f t="shared" si="19"/>
        <v>COP</v>
      </c>
    </row>
    <row r="226" spans="1:20" ht="18.75" hidden="1" customHeight="1" x14ac:dyDescent="0.25">
      <c r="A226" t="s">
        <v>1912</v>
      </c>
      <c r="B226" t="s">
        <v>1923</v>
      </c>
      <c r="C226" t="s">
        <v>1913</v>
      </c>
      <c r="D226" s="24">
        <v>5682</v>
      </c>
      <c r="E226" t="s">
        <v>1604</v>
      </c>
      <c r="F226" t="s">
        <v>99</v>
      </c>
      <c r="G226" t="s">
        <v>1914</v>
      </c>
      <c r="H226" t="s">
        <v>2024</v>
      </c>
      <c r="I226" t="s">
        <v>1838</v>
      </c>
      <c r="J226" t="s">
        <v>1915</v>
      </c>
      <c r="K226" t="s">
        <v>2022</v>
      </c>
      <c r="L226" s="24">
        <v>26960</v>
      </c>
      <c r="M226" s="25">
        <f>+VLOOKUP(E226, TC!A:D, 4, FALSE())</f>
        <v>1.0249499986186195</v>
      </c>
      <c r="N226" s="24">
        <f t="shared" si="15"/>
        <v>26960</v>
      </c>
      <c r="O226" t="str">
        <f t="shared" si="16"/>
        <v>FACTURA</v>
      </c>
      <c r="P226" t="str">
        <f t="shared" si="17"/>
        <v>2025</v>
      </c>
      <c r="Q226" t="str">
        <f t="shared" si="18"/>
        <v>01</v>
      </c>
      <c r="R226" t="str">
        <f>+IFERROR(VLOOKUP(I226, Listado!A:B, 2, FALSE()), "COMERCIALIZADORA INTERNACIONAL CARIBBEAN EXOTICS S A")</f>
        <v>LONDOÑO ECHEVERRI ALEJANDRA</v>
      </c>
      <c r="S226" s="25">
        <f>+VLOOKUP(E226, TC!A:D, 2, FALSE())</f>
        <v>4343.4799999999996</v>
      </c>
      <c r="T226" t="str">
        <f t="shared" si="19"/>
        <v>COP</v>
      </c>
    </row>
    <row r="227" spans="1:20" ht="18.75" hidden="1" customHeight="1" x14ac:dyDescent="0.25">
      <c r="A227" t="s">
        <v>1912</v>
      </c>
      <c r="B227" t="s">
        <v>1923</v>
      </c>
      <c r="C227" t="s">
        <v>1913</v>
      </c>
      <c r="D227" s="24">
        <v>5682</v>
      </c>
      <c r="E227" t="s">
        <v>1604</v>
      </c>
      <c r="F227" t="s">
        <v>99</v>
      </c>
      <c r="G227" t="s">
        <v>1914</v>
      </c>
      <c r="H227" t="s">
        <v>2024</v>
      </c>
      <c r="I227" t="s">
        <v>1838</v>
      </c>
      <c r="J227" t="s">
        <v>1915</v>
      </c>
      <c r="K227" t="s">
        <v>2022</v>
      </c>
      <c r="L227" s="24">
        <v>20800</v>
      </c>
      <c r="M227" s="25">
        <f>+VLOOKUP(E227, TC!A:D, 4, FALSE())</f>
        <v>1.0249499986186195</v>
      </c>
      <c r="N227" s="24">
        <f t="shared" si="15"/>
        <v>20800</v>
      </c>
      <c r="O227" t="str">
        <f t="shared" si="16"/>
        <v>FACTURA</v>
      </c>
      <c r="P227" t="str">
        <f t="shared" si="17"/>
        <v>2025</v>
      </c>
      <c r="Q227" t="str">
        <f t="shared" si="18"/>
        <v>01</v>
      </c>
      <c r="R227" t="str">
        <f>+IFERROR(VLOOKUP(I227, Listado!A:B, 2, FALSE()), "COMERCIALIZADORA INTERNACIONAL CARIBBEAN EXOTICS S A")</f>
        <v>LONDOÑO ECHEVERRI ALEJANDRA</v>
      </c>
      <c r="S227" s="25">
        <f>+VLOOKUP(E227, TC!A:D, 2, FALSE())</f>
        <v>4343.4799999999996</v>
      </c>
      <c r="T227" t="str">
        <f t="shared" si="19"/>
        <v>COP</v>
      </c>
    </row>
    <row r="228" spans="1:20" ht="18.75" hidden="1" customHeight="1" x14ac:dyDescent="0.25">
      <c r="A228" t="s">
        <v>1912</v>
      </c>
      <c r="B228" t="s">
        <v>1923</v>
      </c>
      <c r="C228" t="s">
        <v>1913</v>
      </c>
      <c r="D228" s="24">
        <v>5682</v>
      </c>
      <c r="E228" t="s">
        <v>1604</v>
      </c>
      <c r="F228" t="s">
        <v>99</v>
      </c>
      <c r="G228" t="s">
        <v>1914</v>
      </c>
      <c r="H228" t="s">
        <v>2024</v>
      </c>
      <c r="I228" t="s">
        <v>1838</v>
      </c>
      <c r="J228" t="s">
        <v>1915</v>
      </c>
      <c r="K228" t="s">
        <v>2022</v>
      </c>
      <c r="L228" s="24">
        <v>10080</v>
      </c>
      <c r="M228" s="25">
        <f>+VLOOKUP(E228, TC!A:D, 4, FALSE())</f>
        <v>1.0249499986186195</v>
      </c>
      <c r="N228" s="24">
        <f t="shared" si="15"/>
        <v>10080</v>
      </c>
      <c r="O228" t="str">
        <f t="shared" si="16"/>
        <v>FACTURA</v>
      </c>
      <c r="P228" t="str">
        <f t="shared" si="17"/>
        <v>2025</v>
      </c>
      <c r="Q228" t="str">
        <f t="shared" si="18"/>
        <v>01</v>
      </c>
      <c r="R228" t="str">
        <f>+IFERROR(VLOOKUP(I228, Listado!A:B, 2, FALSE()), "COMERCIALIZADORA INTERNACIONAL CARIBBEAN EXOTICS S A")</f>
        <v>LONDOÑO ECHEVERRI ALEJANDRA</v>
      </c>
      <c r="S228" s="25">
        <f>+VLOOKUP(E228, TC!A:D, 2, FALSE())</f>
        <v>4343.4799999999996</v>
      </c>
      <c r="T228" t="str">
        <f t="shared" si="19"/>
        <v>COP</v>
      </c>
    </row>
    <row r="229" spans="1:20" ht="18.75" hidden="1" customHeight="1" x14ac:dyDescent="0.25">
      <c r="A229" t="s">
        <v>1912</v>
      </c>
      <c r="B229" t="s">
        <v>1923</v>
      </c>
      <c r="C229" t="s">
        <v>1913</v>
      </c>
      <c r="D229" s="24">
        <v>5682</v>
      </c>
      <c r="E229" t="s">
        <v>1604</v>
      </c>
      <c r="F229" t="s">
        <v>99</v>
      </c>
      <c r="G229" t="s">
        <v>1914</v>
      </c>
      <c r="H229" t="s">
        <v>2024</v>
      </c>
      <c r="I229" t="s">
        <v>1838</v>
      </c>
      <c r="J229" t="s">
        <v>1915</v>
      </c>
      <c r="K229" t="s">
        <v>2022</v>
      </c>
      <c r="L229" s="24">
        <v>12880</v>
      </c>
      <c r="M229" s="25">
        <f>+VLOOKUP(E229, TC!A:D, 4, FALSE())</f>
        <v>1.0249499986186195</v>
      </c>
      <c r="N229" s="24">
        <f t="shared" si="15"/>
        <v>12880</v>
      </c>
      <c r="O229" t="str">
        <f t="shared" si="16"/>
        <v>FACTURA</v>
      </c>
      <c r="P229" t="str">
        <f t="shared" si="17"/>
        <v>2025</v>
      </c>
      <c r="Q229" t="str">
        <f t="shared" si="18"/>
        <v>01</v>
      </c>
      <c r="R229" t="str">
        <f>+IFERROR(VLOOKUP(I229, Listado!A:B, 2, FALSE()), "COMERCIALIZADORA INTERNACIONAL CARIBBEAN EXOTICS S A")</f>
        <v>LONDOÑO ECHEVERRI ALEJANDRA</v>
      </c>
      <c r="S229" s="25">
        <f>+VLOOKUP(E229, TC!A:D, 2, FALSE())</f>
        <v>4343.4799999999996</v>
      </c>
      <c r="T229" t="str">
        <f t="shared" si="19"/>
        <v>COP</v>
      </c>
    </row>
    <row r="230" spans="1:20" ht="18.75" hidden="1" customHeight="1" x14ac:dyDescent="0.25">
      <c r="A230" t="s">
        <v>1912</v>
      </c>
      <c r="B230" t="s">
        <v>1923</v>
      </c>
      <c r="C230" t="s">
        <v>1913</v>
      </c>
      <c r="D230" s="24">
        <v>5682</v>
      </c>
      <c r="E230" t="s">
        <v>1604</v>
      </c>
      <c r="F230" t="s">
        <v>99</v>
      </c>
      <c r="G230" t="s">
        <v>1914</v>
      </c>
      <c r="H230" t="s">
        <v>2024</v>
      </c>
      <c r="I230" t="s">
        <v>1838</v>
      </c>
      <c r="J230" t="s">
        <v>1915</v>
      </c>
      <c r="K230" t="s">
        <v>2022</v>
      </c>
      <c r="L230" s="24">
        <v>4480</v>
      </c>
      <c r="M230" s="25">
        <f>+VLOOKUP(E230, TC!A:D, 4, FALSE())</f>
        <v>1.0249499986186195</v>
      </c>
      <c r="N230" s="24">
        <f t="shared" si="15"/>
        <v>4480</v>
      </c>
      <c r="O230" t="str">
        <f t="shared" si="16"/>
        <v>FACTURA</v>
      </c>
      <c r="P230" t="str">
        <f t="shared" si="17"/>
        <v>2025</v>
      </c>
      <c r="Q230" t="str">
        <f t="shared" si="18"/>
        <v>01</v>
      </c>
      <c r="R230" t="str">
        <f>+IFERROR(VLOOKUP(I230, Listado!A:B, 2, FALSE()), "COMERCIALIZADORA INTERNACIONAL CARIBBEAN EXOTICS S A")</f>
        <v>LONDOÑO ECHEVERRI ALEJANDRA</v>
      </c>
      <c r="S230" s="25">
        <f>+VLOOKUP(E230, TC!A:D, 2, FALSE())</f>
        <v>4343.4799999999996</v>
      </c>
      <c r="T230" t="str">
        <f t="shared" si="19"/>
        <v>COP</v>
      </c>
    </row>
    <row r="231" spans="1:20" ht="18.75" hidden="1" customHeight="1" x14ac:dyDescent="0.25">
      <c r="A231" t="s">
        <v>1912</v>
      </c>
      <c r="B231" t="s">
        <v>1923</v>
      </c>
      <c r="C231" t="s">
        <v>1913</v>
      </c>
      <c r="D231" s="24">
        <v>5682</v>
      </c>
      <c r="E231" t="s">
        <v>1604</v>
      </c>
      <c r="F231" t="s">
        <v>99</v>
      </c>
      <c r="G231" t="s">
        <v>1914</v>
      </c>
      <c r="H231" t="s">
        <v>2024</v>
      </c>
      <c r="I231" t="s">
        <v>1838</v>
      </c>
      <c r="J231" t="s">
        <v>1915</v>
      </c>
      <c r="K231" t="s">
        <v>2022</v>
      </c>
      <c r="L231" s="24">
        <v>1920</v>
      </c>
      <c r="M231" s="25">
        <f>+VLOOKUP(E231, TC!A:D, 4, FALSE())</f>
        <v>1.0249499986186195</v>
      </c>
      <c r="N231" s="24">
        <f t="shared" si="15"/>
        <v>1920</v>
      </c>
      <c r="O231" t="str">
        <f t="shared" si="16"/>
        <v>FACTURA</v>
      </c>
      <c r="P231" t="str">
        <f t="shared" si="17"/>
        <v>2025</v>
      </c>
      <c r="Q231" t="str">
        <f t="shared" si="18"/>
        <v>01</v>
      </c>
      <c r="R231" t="str">
        <f>+IFERROR(VLOOKUP(I231, Listado!A:B, 2, FALSE()), "COMERCIALIZADORA INTERNACIONAL CARIBBEAN EXOTICS S A")</f>
        <v>LONDOÑO ECHEVERRI ALEJANDRA</v>
      </c>
      <c r="S231" s="25">
        <f>+VLOOKUP(E231, TC!A:D, 2, FALSE())</f>
        <v>4343.4799999999996</v>
      </c>
      <c r="T231" t="str">
        <f t="shared" si="19"/>
        <v>COP</v>
      </c>
    </row>
    <row r="232" spans="1:20" ht="18.75" hidden="1" customHeight="1" x14ac:dyDescent="0.25">
      <c r="A232" t="s">
        <v>1912</v>
      </c>
      <c r="B232" t="s">
        <v>1923</v>
      </c>
      <c r="C232" t="s">
        <v>1913</v>
      </c>
      <c r="D232" s="24">
        <v>5682</v>
      </c>
      <c r="E232" t="s">
        <v>1604</v>
      </c>
      <c r="F232" t="s">
        <v>99</v>
      </c>
      <c r="G232" t="s">
        <v>1914</v>
      </c>
      <c r="H232" t="s">
        <v>2024</v>
      </c>
      <c r="I232" t="s">
        <v>1838</v>
      </c>
      <c r="J232" t="s">
        <v>1915</v>
      </c>
      <c r="K232" t="s">
        <v>2022</v>
      </c>
      <c r="L232" s="24">
        <v>15200</v>
      </c>
      <c r="M232" s="25">
        <f>+VLOOKUP(E232, TC!A:D, 4, FALSE())</f>
        <v>1.0249499986186195</v>
      </c>
      <c r="N232" s="24">
        <f t="shared" si="15"/>
        <v>15200</v>
      </c>
      <c r="O232" t="str">
        <f t="shared" si="16"/>
        <v>FACTURA</v>
      </c>
      <c r="P232" t="str">
        <f t="shared" si="17"/>
        <v>2025</v>
      </c>
      <c r="Q232" t="str">
        <f t="shared" si="18"/>
        <v>01</v>
      </c>
      <c r="R232" t="str">
        <f>+IFERROR(VLOOKUP(I232, Listado!A:B, 2, FALSE()), "COMERCIALIZADORA INTERNACIONAL CARIBBEAN EXOTICS S A")</f>
        <v>LONDOÑO ECHEVERRI ALEJANDRA</v>
      </c>
      <c r="S232" s="25">
        <f>+VLOOKUP(E232, TC!A:D, 2, FALSE())</f>
        <v>4343.4799999999996</v>
      </c>
      <c r="T232" t="str">
        <f t="shared" si="19"/>
        <v>COP</v>
      </c>
    </row>
    <row r="233" spans="1:20" ht="18.75" hidden="1" customHeight="1" x14ac:dyDescent="0.25">
      <c r="A233" t="s">
        <v>1912</v>
      </c>
      <c r="B233" t="s">
        <v>1923</v>
      </c>
      <c r="C233" t="s">
        <v>1913</v>
      </c>
      <c r="D233" s="24">
        <v>5682</v>
      </c>
      <c r="E233" t="s">
        <v>1604</v>
      </c>
      <c r="F233" t="s">
        <v>99</v>
      </c>
      <c r="G233" t="s">
        <v>1914</v>
      </c>
      <c r="H233" t="s">
        <v>2024</v>
      </c>
      <c r="I233" t="s">
        <v>1838</v>
      </c>
      <c r="J233" t="s">
        <v>1915</v>
      </c>
      <c r="K233" t="s">
        <v>2022</v>
      </c>
      <c r="L233" s="24">
        <v>9680</v>
      </c>
      <c r="M233" s="25">
        <f>+VLOOKUP(E233, TC!A:D, 4, FALSE())</f>
        <v>1.0249499986186195</v>
      </c>
      <c r="N233" s="24">
        <f t="shared" si="15"/>
        <v>9680</v>
      </c>
      <c r="O233" t="str">
        <f t="shared" si="16"/>
        <v>FACTURA</v>
      </c>
      <c r="P233" t="str">
        <f t="shared" si="17"/>
        <v>2025</v>
      </c>
      <c r="Q233" t="str">
        <f t="shared" si="18"/>
        <v>01</v>
      </c>
      <c r="R233" t="str">
        <f>+IFERROR(VLOOKUP(I233, Listado!A:B, 2, FALSE()), "COMERCIALIZADORA INTERNACIONAL CARIBBEAN EXOTICS S A")</f>
        <v>LONDOÑO ECHEVERRI ALEJANDRA</v>
      </c>
      <c r="S233" s="25">
        <f>+VLOOKUP(E233, TC!A:D, 2, FALSE())</f>
        <v>4343.4799999999996</v>
      </c>
      <c r="T233" t="str">
        <f t="shared" si="19"/>
        <v>COP</v>
      </c>
    </row>
    <row r="234" spans="1:20" ht="18.75" hidden="1" customHeight="1" x14ac:dyDescent="0.25">
      <c r="A234" t="s">
        <v>1912</v>
      </c>
      <c r="B234" t="s">
        <v>1923</v>
      </c>
      <c r="C234" t="s">
        <v>1913</v>
      </c>
      <c r="D234" s="24">
        <v>5683</v>
      </c>
      <c r="E234" t="s">
        <v>1604</v>
      </c>
      <c r="F234" t="s">
        <v>99</v>
      </c>
      <c r="G234" t="s">
        <v>1914</v>
      </c>
      <c r="H234" t="s">
        <v>2024</v>
      </c>
      <c r="I234" t="s">
        <v>1839</v>
      </c>
      <c r="J234" t="s">
        <v>1915</v>
      </c>
      <c r="K234" t="s">
        <v>2025</v>
      </c>
      <c r="L234" s="24">
        <v>45000</v>
      </c>
      <c r="M234" s="25">
        <f>+VLOOKUP(E234, TC!A:D, 4, FALSE())</f>
        <v>1.0249499986186195</v>
      </c>
      <c r="N234" s="24">
        <f t="shared" si="15"/>
        <v>45000</v>
      </c>
      <c r="O234" t="str">
        <f t="shared" si="16"/>
        <v>FACTURA</v>
      </c>
      <c r="P234" t="str">
        <f t="shared" si="17"/>
        <v>2025</v>
      </c>
      <c r="Q234" t="str">
        <f t="shared" si="18"/>
        <v>01</v>
      </c>
      <c r="R234" t="str">
        <f>+IFERROR(VLOOKUP(I234, Listado!A:B, 2, FALSE()), "COMERCIALIZADORA INTERNACIONAL CARIBBEAN EXOTICS S A")</f>
        <v>LONDOÑO ECHEVERRI ALEJANDRA</v>
      </c>
      <c r="S234" s="25">
        <f>+VLOOKUP(E234, TC!A:D, 2, FALSE())</f>
        <v>4343.4799999999996</v>
      </c>
      <c r="T234" t="str">
        <f t="shared" si="19"/>
        <v>COP</v>
      </c>
    </row>
    <row r="235" spans="1:20" ht="18.75" hidden="1" customHeight="1" x14ac:dyDescent="0.25">
      <c r="A235" t="s">
        <v>1912</v>
      </c>
      <c r="B235" t="s">
        <v>1923</v>
      </c>
      <c r="C235" t="s">
        <v>1913</v>
      </c>
      <c r="D235" s="24">
        <v>5683</v>
      </c>
      <c r="E235" t="s">
        <v>1604</v>
      </c>
      <c r="F235" t="s">
        <v>99</v>
      </c>
      <c r="G235" t="s">
        <v>1914</v>
      </c>
      <c r="H235" t="s">
        <v>2024</v>
      </c>
      <c r="I235" t="s">
        <v>1839</v>
      </c>
      <c r="J235" t="s">
        <v>1915</v>
      </c>
      <c r="K235" t="s">
        <v>2025</v>
      </c>
      <c r="L235" s="24">
        <v>2000</v>
      </c>
      <c r="M235" s="25">
        <f>+VLOOKUP(E235, TC!A:D, 4, FALSE())</f>
        <v>1.0249499986186195</v>
      </c>
      <c r="N235" s="24">
        <f t="shared" si="15"/>
        <v>2000</v>
      </c>
      <c r="O235" t="str">
        <f t="shared" si="16"/>
        <v>FACTURA</v>
      </c>
      <c r="P235" t="str">
        <f t="shared" si="17"/>
        <v>2025</v>
      </c>
      <c r="Q235" t="str">
        <f t="shared" si="18"/>
        <v>01</v>
      </c>
      <c r="R235" t="str">
        <f>+IFERROR(VLOOKUP(I235, Listado!A:B, 2, FALSE()), "COMERCIALIZADORA INTERNACIONAL CARIBBEAN EXOTICS S A")</f>
        <v>LONDOÑO ECHEVERRI ALEJANDRA</v>
      </c>
      <c r="S235" s="25">
        <f>+VLOOKUP(E235, TC!A:D, 2, FALSE())</f>
        <v>4343.4799999999996</v>
      </c>
      <c r="T235" t="str">
        <f t="shared" si="19"/>
        <v>COP</v>
      </c>
    </row>
    <row r="236" spans="1:20" ht="18.75" hidden="1" customHeight="1" x14ac:dyDescent="0.25">
      <c r="A236" t="s">
        <v>1912</v>
      </c>
      <c r="B236" t="s">
        <v>1923</v>
      </c>
      <c r="C236" t="s">
        <v>1913</v>
      </c>
      <c r="D236" s="24">
        <v>5683</v>
      </c>
      <c r="E236" t="s">
        <v>1604</v>
      </c>
      <c r="F236" t="s">
        <v>99</v>
      </c>
      <c r="G236" t="s">
        <v>1914</v>
      </c>
      <c r="H236" t="s">
        <v>2024</v>
      </c>
      <c r="I236" t="s">
        <v>1839</v>
      </c>
      <c r="J236" t="s">
        <v>1915</v>
      </c>
      <c r="K236" t="s">
        <v>2026</v>
      </c>
      <c r="L236" s="24">
        <v>16200</v>
      </c>
      <c r="M236" s="25">
        <f>+VLOOKUP(E236, TC!A:D, 4, FALSE())</f>
        <v>1.0249499986186195</v>
      </c>
      <c r="N236" s="24">
        <f t="shared" si="15"/>
        <v>16200</v>
      </c>
      <c r="O236" t="str">
        <f t="shared" si="16"/>
        <v>FACTURA</v>
      </c>
      <c r="P236" t="str">
        <f t="shared" si="17"/>
        <v>2025</v>
      </c>
      <c r="Q236" t="str">
        <f t="shared" si="18"/>
        <v>01</v>
      </c>
      <c r="R236" t="str">
        <f>+IFERROR(VLOOKUP(I236, Listado!A:B, 2, FALSE()), "COMERCIALIZADORA INTERNACIONAL CARIBBEAN EXOTICS S A")</f>
        <v>LONDOÑO ECHEVERRI ALEJANDRA</v>
      </c>
      <c r="S236" s="25">
        <f>+VLOOKUP(E236, TC!A:D, 2, FALSE())</f>
        <v>4343.4799999999996</v>
      </c>
      <c r="T236" t="str">
        <f t="shared" si="19"/>
        <v>COP</v>
      </c>
    </row>
    <row r="237" spans="1:20" ht="18.75" hidden="1" customHeight="1" x14ac:dyDescent="0.25">
      <c r="A237" t="s">
        <v>1912</v>
      </c>
      <c r="B237" t="s">
        <v>1923</v>
      </c>
      <c r="C237" t="s">
        <v>1913</v>
      </c>
      <c r="D237" s="24">
        <v>5683</v>
      </c>
      <c r="E237" t="s">
        <v>1604</v>
      </c>
      <c r="F237" t="s">
        <v>99</v>
      </c>
      <c r="G237" t="s">
        <v>1914</v>
      </c>
      <c r="H237" t="s">
        <v>2024</v>
      </c>
      <c r="I237" t="s">
        <v>1839</v>
      </c>
      <c r="J237" t="s">
        <v>1915</v>
      </c>
      <c r="K237" t="s">
        <v>2027</v>
      </c>
      <c r="L237" s="24">
        <v>11700</v>
      </c>
      <c r="M237" s="25">
        <f>+VLOOKUP(E237, TC!A:D, 4, FALSE())</f>
        <v>1.0249499986186195</v>
      </c>
      <c r="N237" s="24">
        <f t="shared" si="15"/>
        <v>11700</v>
      </c>
      <c r="O237" t="str">
        <f t="shared" si="16"/>
        <v>FACTURA</v>
      </c>
      <c r="P237" t="str">
        <f t="shared" si="17"/>
        <v>2025</v>
      </c>
      <c r="Q237" t="str">
        <f t="shared" si="18"/>
        <v>01</v>
      </c>
      <c r="R237" t="str">
        <f>+IFERROR(VLOOKUP(I237, Listado!A:B, 2, FALSE()), "COMERCIALIZADORA INTERNACIONAL CARIBBEAN EXOTICS S A")</f>
        <v>LONDOÑO ECHEVERRI ALEJANDRA</v>
      </c>
      <c r="S237" s="25">
        <f>+VLOOKUP(E237, TC!A:D, 2, FALSE())</f>
        <v>4343.4799999999996</v>
      </c>
      <c r="T237" t="str">
        <f t="shared" si="19"/>
        <v>COP</v>
      </c>
    </row>
    <row r="238" spans="1:20" ht="18.75" hidden="1" customHeight="1" x14ac:dyDescent="0.25">
      <c r="A238" t="s">
        <v>1912</v>
      </c>
      <c r="B238" t="s">
        <v>1923</v>
      </c>
      <c r="C238" t="s">
        <v>1913</v>
      </c>
      <c r="D238" s="24">
        <v>5683</v>
      </c>
      <c r="E238" t="s">
        <v>1604</v>
      </c>
      <c r="F238" t="s">
        <v>99</v>
      </c>
      <c r="G238" t="s">
        <v>1914</v>
      </c>
      <c r="H238" t="s">
        <v>2024</v>
      </c>
      <c r="I238" t="s">
        <v>1839</v>
      </c>
      <c r="J238" t="s">
        <v>1915</v>
      </c>
      <c r="K238" t="s">
        <v>2027</v>
      </c>
      <c r="L238" s="24">
        <v>48450</v>
      </c>
      <c r="M238" s="25">
        <f>+VLOOKUP(E238, TC!A:D, 4, FALSE())</f>
        <v>1.0249499986186195</v>
      </c>
      <c r="N238" s="24">
        <f t="shared" si="15"/>
        <v>48450</v>
      </c>
      <c r="O238" t="str">
        <f t="shared" si="16"/>
        <v>FACTURA</v>
      </c>
      <c r="P238" t="str">
        <f t="shared" si="17"/>
        <v>2025</v>
      </c>
      <c r="Q238" t="str">
        <f t="shared" si="18"/>
        <v>01</v>
      </c>
      <c r="R238" t="str">
        <f>+IFERROR(VLOOKUP(I238, Listado!A:B, 2, FALSE()), "COMERCIALIZADORA INTERNACIONAL CARIBBEAN EXOTICS S A")</f>
        <v>LONDOÑO ECHEVERRI ALEJANDRA</v>
      </c>
      <c r="S238" s="25">
        <f>+VLOOKUP(E238, TC!A:D, 2, FALSE())</f>
        <v>4343.4799999999996</v>
      </c>
      <c r="T238" t="str">
        <f t="shared" si="19"/>
        <v>COP</v>
      </c>
    </row>
    <row r="239" spans="1:20" ht="18.75" hidden="1" customHeight="1" x14ac:dyDescent="0.25">
      <c r="A239" t="s">
        <v>1912</v>
      </c>
      <c r="B239" t="s">
        <v>1923</v>
      </c>
      <c r="C239" t="s">
        <v>1913</v>
      </c>
      <c r="D239" s="24">
        <v>5683</v>
      </c>
      <c r="E239" t="s">
        <v>1604</v>
      </c>
      <c r="F239" t="s">
        <v>99</v>
      </c>
      <c r="G239" t="s">
        <v>1914</v>
      </c>
      <c r="H239" t="s">
        <v>2024</v>
      </c>
      <c r="I239" t="s">
        <v>1839</v>
      </c>
      <c r="J239" t="s">
        <v>1915</v>
      </c>
      <c r="K239" t="s">
        <v>2027</v>
      </c>
      <c r="L239" s="24">
        <v>12465</v>
      </c>
      <c r="M239" s="25">
        <f>+VLOOKUP(E239, TC!A:D, 4, FALSE())</f>
        <v>1.0249499986186195</v>
      </c>
      <c r="N239" s="24">
        <f t="shared" si="15"/>
        <v>12465</v>
      </c>
      <c r="O239" t="str">
        <f t="shared" si="16"/>
        <v>FACTURA</v>
      </c>
      <c r="P239" t="str">
        <f t="shared" si="17"/>
        <v>2025</v>
      </c>
      <c r="Q239" t="str">
        <f t="shared" si="18"/>
        <v>01</v>
      </c>
      <c r="R239" t="str">
        <f>+IFERROR(VLOOKUP(I239, Listado!A:B, 2, FALSE()), "COMERCIALIZADORA INTERNACIONAL CARIBBEAN EXOTICS S A")</f>
        <v>LONDOÑO ECHEVERRI ALEJANDRA</v>
      </c>
      <c r="S239" s="25">
        <f>+VLOOKUP(E239, TC!A:D, 2, FALSE())</f>
        <v>4343.4799999999996</v>
      </c>
      <c r="T239" t="str">
        <f t="shared" si="19"/>
        <v>COP</v>
      </c>
    </row>
    <row r="240" spans="1:20" ht="18.75" hidden="1" customHeight="1" x14ac:dyDescent="0.25">
      <c r="A240" t="s">
        <v>1912</v>
      </c>
      <c r="B240" t="s">
        <v>1923</v>
      </c>
      <c r="C240" t="s">
        <v>1913</v>
      </c>
      <c r="D240" s="24">
        <v>5683</v>
      </c>
      <c r="E240" t="s">
        <v>1604</v>
      </c>
      <c r="F240" t="s">
        <v>99</v>
      </c>
      <c r="G240" t="s">
        <v>1914</v>
      </c>
      <c r="H240" t="s">
        <v>2024</v>
      </c>
      <c r="I240" t="s">
        <v>1839</v>
      </c>
      <c r="J240" t="s">
        <v>1915</v>
      </c>
      <c r="K240" t="s">
        <v>2027</v>
      </c>
      <c r="L240" s="24">
        <v>144090</v>
      </c>
      <c r="M240" s="25">
        <f>+VLOOKUP(E240, TC!A:D, 4, FALSE())</f>
        <v>1.0249499986186195</v>
      </c>
      <c r="N240" s="24">
        <f t="shared" si="15"/>
        <v>144090</v>
      </c>
      <c r="O240" t="str">
        <f t="shared" si="16"/>
        <v>FACTURA</v>
      </c>
      <c r="P240" t="str">
        <f t="shared" si="17"/>
        <v>2025</v>
      </c>
      <c r="Q240" t="str">
        <f t="shared" si="18"/>
        <v>01</v>
      </c>
      <c r="R240" t="str">
        <f>+IFERROR(VLOOKUP(I240, Listado!A:B, 2, FALSE()), "COMERCIALIZADORA INTERNACIONAL CARIBBEAN EXOTICS S A")</f>
        <v>LONDOÑO ECHEVERRI ALEJANDRA</v>
      </c>
      <c r="S240" s="25">
        <f>+VLOOKUP(E240, TC!A:D, 2, FALSE())</f>
        <v>4343.4799999999996</v>
      </c>
      <c r="T240" t="str">
        <f t="shared" si="19"/>
        <v>COP</v>
      </c>
    </row>
    <row r="241" spans="1:20" ht="18.75" hidden="1" customHeight="1" x14ac:dyDescent="0.25">
      <c r="A241" t="s">
        <v>1912</v>
      </c>
      <c r="B241" t="s">
        <v>1923</v>
      </c>
      <c r="C241" t="s">
        <v>1913</v>
      </c>
      <c r="D241" s="24">
        <v>5683</v>
      </c>
      <c r="E241" t="s">
        <v>1604</v>
      </c>
      <c r="F241" t="s">
        <v>99</v>
      </c>
      <c r="G241" t="s">
        <v>1914</v>
      </c>
      <c r="H241" t="s">
        <v>2024</v>
      </c>
      <c r="I241" t="s">
        <v>1839</v>
      </c>
      <c r="J241" t="s">
        <v>1915</v>
      </c>
      <c r="K241" t="s">
        <v>2027</v>
      </c>
      <c r="L241" s="24">
        <v>142000</v>
      </c>
      <c r="M241" s="25">
        <f>+VLOOKUP(E241, TC!A:D, 4, FALSE())</f>
        <v>1.0249499986186195</v>
      </c>
      <c r="N241" s="24">
        <f t="shared" si="15"/>
        <v>142000</v>
      </c>
      <c r="O241" t="str">
        <f t="shared" si="16"/>
        <v>FACTURA</v>
      </c>
      <c r="P241" t="str">
        <f t="shared" si="17"/>
        <v>2025</v>
      </c>
      <c r="Q241" t="str">
        <f t="shared" si="18"/>
        <v>01</v>
      </c>
      <c r="R241" t="str">
        <f>+IFERROR(VLOOKUP(I241, Listado!A:B, 2, FALSE()), "COMERCIALIZADORA INTERNACIONAL CARIBBEAN EXOTICS S A")</f>
        <v>LONDOÑO ECHEVERRI ALEJANDRA</v>
      </c>
      <c r="S241" s="25">
        <f>+VLOOKUP(E241, TC!A:D, 2, FALSE())</f>
        <v>4343.4799999999996</v>
      </c>
      <c r="T241" t="str">
        <f t="shared" si="19"/>
        <v>COP</v>
      </c>
    </row>
    <row r="242" spans="1:20" ht="18.75" hidden="1" customHeight="1" x14ac:dyDescent="0.25">
      <c r="A242" t="s">
        <v>1912</v>
      </c>
      <c r="B242" t="s">
        <v>1923</v>
      </c>
      <c r="C242" t="s">
        <v>1913</v>
      </c>
      <c r="D242" s="24">
        <v>5683</v>
      </c>
      <c r="E242" t="s">
        <v>1604</v>
      </c>
      <c r="F242" t="s">
        <v>99</v>
      </c>
      <c r="G242" t="s">
        <v>1914</v>
      </c>
      <c r="H242" t="s">
        <v>2024</v>
      </c>
      <c r="I242" t="s">
        <v>1839</v>
      </c>
      <c r="J242" t="s">
        <v>1915</v>
      </c>
      <c r="K242" t="s">
        <v>2027</v>
      </c>
      <c r="L242" s="24">
        <v>120000</v>
      </c>
      <c r="M242" s="25">
        <f>+VLOOKUP(E242, TC!A:D, 4, FALSE())</f>
        <v>1.0249499986186195</v>
      </c>
      <c r="N242" s="24">
        <f t="shared" si="15"/>
        <v>120000</v>
      </c>
      <c r="O242" t="str">
        <f t="shared" si="16"/>
        <v>FACTURA</v>
      </c>
      <c r="P242" t="str">
        <f t="shared" si="17"/>
        <v>2025</v>
      </c>
      <c r="Q242" t="str">
        <f t="shared" si="18"/>
        <v>01</v>
      </c>
      <c r="R242" t="str">
        <f>+IFERROR(VLOOKUP(I242, Listado!A:B, 2, FALSE()), "COMERCIALIZADORA INTERNACIONAL CARIBBEAN EXOTICS S A")</f>
        <v>LONDOÑO ECHEVERRI ALEJANDRA</v>
      </c>
      <c r="S242" s="25">
        <f>+VLOOKUP(E242, TC!A:D, 2, FALSE())</f>
        <v>4343.4799999999996</v>
      </c>
      <c r="T242" t="str">
        <f t="shared" si="19"/>
        <v>COP</v>
      </c>
    </row>
    <row r="243" spans="1:20" ht="18.75" hidden="1" customHeight="1" x14ac:dyDescent="0.25">
      <c r="A243" t="s">
        <v>1912</v>
      </c>
      <c r="B243" t="s">
        <v>1923</v>
      </c>
      <c r="C243" t="s">
        <v>1913</v>
      </c>
      <c r="D243" s="24">
        <v>5683</v>
      </c>
      <c r="E243" t="s">
        <v>1604</v>
      </c>
      <c r="F243" t="s">
        <v>99</v>
      </c>
      <c r="G243" t="s">
        <v>1914</v>
      </c>
      <c r="H243" t="s">
        <v>2024</v>
      </c>
      <c r="I243" t="s">
        <v>1839</v>
      </c>
      <c r="J243" t="s">
        <v>1915</v>
      </c>
      <c r="K243" t="s">
        <v>2027</v>
      </c>
      <c r="L243" s="24">
        <v>35000</v>
      </c>
      <c r="M243" s="25">
        <f>+VLOOKUP(E243, TC!A:D, 4, FALSE())</f>
        <v>1.0249499986186195</v>
      </c>
      <c r="N243" s="24">
        <f t="shared" si="15"/>
        <v>35000</v>
      </c>
      <c r="O243" t="str">
        <f t="shared" si="16"/>
        <v>FACTURA</v>
      </c>
      <c r="P243" t="str">
        <f t="shared" si="17"/>
        <v>2025</v>
      </c>
      <c r="Q243" t="str">
        <f t="shared" si="18"/>
        <v>01</v>
      </c>
      <c r="R243" t="str">
        <f>+IFERROR(VLOOKUP(I243, Listado!A:B, 2, FALSE()), "COMERCIALIZADORA INTERNACIONAL CARIBBEAN EXOTICS S A")</f>
        <v>LONDOÑO ECHEVERRI ALEJANDRA</v>
      </c>
      <c r="S243" s="25">
        <f>+VLOOKUP(E243, TC!A:D, 2, FALSE())</f>
        <v>4343.4799999999996</v>
      </c>
      <c r="T243" t="str">
        <f t="shared" si="19"/>
        <v>COP</v>
      </c>
    </row>
    <row r="244" spans="1:20" ht="18.75" hidden="1" customHeight="1" x14ac:dyDescent="0.25">
      <c r="A244" t="s">
        <v>1912</v>
      </c>
      <c r="B244" t="s">
        <v>1923</v>
      </c>
      <c r="C244" t="s">
        <v>1913</v>
      </c>
      <c r="D244" s="24">
        <v>5683</v>
      </c>
      <c r="E244" t="s">
        <v>1604</v>
      </c>
      <c r="F244" t="s">
        <v>99</v>
      </c>
      <c r="G244" t="s">
        <v>1914</v>
      </c>
      <c r="H244" t="s">
        <v>2024</v>
      </c>
      <c r="I244" t="s">
        <v>1839</v>
      </c>
      <c r="J244" t="s">
        <v>1915</v>
      </c>
      <c r="K244" t="s">
        <v>2028</v>
      </c>
      <c r="L244" s="24">
        <v>12000</v>
      </c>
      <c r="M244" s="25">
        <f>+VLOOKUP(E244, TC!A:D, 4, FALSE())</f>
        <v>1.0249499986186195</v>
      </c>
      <c r="N244" s="24">
        <f t="shared" si="15"/>
        <v>12000</v>
      </c>
      <c r="O244" t="str">
        <f t="shared" si="16"/>
        <v>FACTURA</v>
      </c>
      <c r="P244" t="str">
        <f t="shared" si="17"/>
        <v>2025</v>
      </c>
      <c r="Q244" t="str">
        <f t="shared" si="18"/>
        <v>01</v>
      </c>
      <c r="R244" t="str">
        <f>+IFERROR(VLOOKUP(I244, Listado!A:B, 2, FALSE()), "COMERCIALIZADORA INTERNACIONAL CARIBBEAN EXOTICS S A")</f>
        <v>LONDOÑO ECHEVERRI ALEJANDRA</v>
      </c>
      <c r="S244" s="25">
        <f>+VLOOKUP(E244, TC!A:D, 2, FALSE())</f>
        <v>4343.4799999999996</v>
      </c>
      <c r="T244" t="str">
        <f t="shared" si="19"/>
        <v>COP</v>
      </c>
    </row>
    <row r="245" spans="1:20" ht="18.75" hidden="1" customHeight="1" x14ac:dyDescent="0.25">
      <c r="A245" t="s">
        <v>1912</v>
      </c>
      <c r="B245" t="s">
        <v>1923</v>
      </c>
      <c r="C245" t="s">
        <v>1913</v>
      </c>
      <c r="D245" s="24">
        <v>5683</v>
      </c>
      <c r="E245" t="s">
        <v>1604</v>
      </c>
      <c r="F245" t="s">
        <v>99</v>
      </c>
      <c r="G245" t="s">
        <v>1914</v>
      </c>
      <c r="H245" t="s">
        <v>2024</v>
      </c>
      <c r="I245" t="s">
        <v>1839</v>
      </c>
      <c r="J245" t="s">
        <v>1915</v>
      </c>
      <c r="K245" t="s">
        <v>2028</v>
      </c>
      <c r="L245" s="24">
        <v>6000</v>
      </c>
      <c r="M245" s="25">
        <f>+VLOOKUP(E245, TC!A:D, 4, FALSE())</f>
        <v>1.0249499986186195</v>
      </c>
      <c r="N245" s="24">
        <f t="shared" si="15"/>
        <v>6000</v>
      </c>
      <c r="O245" t="str">
        <f t="shared" si="16"/>
        <v>FACTURA</v>
      </c>
      <c r="P245" t="str">
        <f t="shared" si="17"/>
        <v>2025</v>
      </c>
      <c r="Q245" t="str">
        <f t="shared" si="18"/>
        <v>01</v>
      </c>
      <c r="R245" t="str">
        <f>+IFERROR(VLOOKUP(I245, Listado!A:B, 2, FALSE()), "COMERCIALIZADORA INTERNACIONAL CARIBBEAN EXOTICS S A")</f>
        <v>LONDOÑO ECHEVERRI ALEJANDRA</v>
      </c>
      <c r="S245" s="25">
        <f>+VLOOKUP(E245, TC!A:D, 2, FALSE())</f>
        <v>4343.4799999999996</v>
      </c>
      <c r="T245" t="str">
        <f t="shared" si="19"/>
        <v>COP</v>
      </c>
    </row>
    <row r="246" spans="1:20" ht="18.75" hidden="1" customHeight="1" x14ac:dyDescent="0.25">
      <c r="A246" t="s">
        <v>1912</v>
      </c>
      <c r="B246" t="s">
        <v>1923</v>
      </c>
      <c r="C246" t="s">
        <v>1913</v>
      </c>
      <c r="D246" s="24">
        <v>5683</v>
      </c>
      <c r="E246" t="s">
        <v>1604</v>
      </c>
      <c r="F246" t="s">
        <v>99</v>
      </c>
      <c r="G246" t="s">
        <v>1914</v>
      </c>
      <c r="H246" t="s">
        <v>2024</v>
      </c>
      <c r="I246" t="s">
        <v>1839</v>
      </c>
      <c r="J246" t="s">
        <v>1915</v>
      </c>
      <c r="K246" t="s">
        <v>2028</v>
      </c>
      <c r="L246" s="24">
        <v>30000</v>
      </c>
      <c r="M246" s="25">
        <f>+VLOOKUP(E246, TC!A:D, 4, FALSE())</f>
        <v>1.0249499986186195</v>
      </c>
      <c r="N246" s="24">
        <f t="shared" si="15"/>
        <v>30000</v>
      </c>
      <c r="O246" t="str">
        <f t="shared" si="16"/>
        <v>FACTURA</v>
      </c>
      <c r="P246" t="str">
        <f t="shared" si="17"/>
        <v>2025</v>
      </c>
      <c r="Q246" t="str">
        <f t="shared" si="18"/>
        <v>01</v>
      </c>
      <c r="R246" t="str">
        <f>+IFERROR(VLOOKUP(I246, Listado!A:B, 2, FALSE()), "COMERCIALIZADORA INTERNACIONAL CARIBBEAN EXOTICS S A")</f>
        <v>LONDOÑO ECHEVERRI ALEJANDRA</v>
      </c>
      <c r="S246" s="25">
        <f>+VLOOKUP(E246, TC!A:D, 2, FALSE())</f>
        <v>4343.4799999999996</v>
      </c>
      <c r="T246" t="str">
        <f t="shared" si="19"/>
        <v>COP</v>
      </c>
    </row>
    <row r="247" spans="1:20" ht="18.75" hidden="1" customHeight="1" x14ac:dyDescent="0.25">
      <c r="A247" t="s">
        <v>1912</v>
      </c>
      <c r="B247" t="s">
        <v>1923</v>
      </c>
      <c r="C247" t="s">
        <v>1913</v>
      </c>
      <c r="D247" s="24">
        <v>5683</v>
      </c>
      <c r="E247" t="s">
        <v>1604</v>
      </c>
      <c r="F247" t="s">
        <v>99</v>
      </c>
      <c r="G247" t="s">
        <v>1914</v>
      </c>
      <c r="H247" t="s">
        <v>2024</v>
      </c>
      <c r="I247" t="s">
        <v>1839</v>
      </c>
      <c r="J247" t="s">
        <v>1915</v>
      </c>
      <c r="K247" t="s">
        <v>2019</v>
      </c>
      <c r="L247" s="24">
        <v>3000</v>
      </c>
      <c r="M247" s="25">
        <f>+VLOOKUP(E247, TC!A:D, 4, FALSE())</f>
        <v>1.0249499986186195</v>
      </c>
      <c r="N247" s="24">
        <f t="shared" si="15"/>
        <v>3000</v>
      </c>
      <c r="O247" t="str">
        <f t="shared" si="16"/>
        <v>FACTURA</v>
      </c>
      <c r="P247" t="str">
        <f t="shared" si="17"/>
        <v>2025</v>
      </c>
      <c r="Q247" t="str">
        <f t="shared" si="18"/>
        <v>01</v>
      </c>
      <c r="R247" t="str">
        <f>+IFERROR(VLOOKUP(I247, Listado!A:B, 2, FALSE()), "COMERCIALIZADORA INTERNACIONAL CARIBBEAN EXOTICS S A")</f>
        <v>LONDOÑO ECHEVERRI ALEJANDRA</v>
      </c>
      <c r="S247" s="25">
        <f>+VLOOKUP(E247, TC!A:D, 2, FALSE())</f>
        <v>4343.4799999999996</v>
      </c>
      <c r="T247" t="str">
        <f t="shared" si="19"/>
        <v>COP</v>
      </c>
    </row>
    <row r="248" spans="1:20" ht="18.75" hidden="1" customHeight="1" x14ac:dyDescent="0.25">
      <c r="A248" t="s">
        <v>1912</v>
      </c>
      <c r="B248" t="s">
        <v>1923</v>
      </c>
      <c r="C248" t="s">
        <v>1913</v>
      </c>
      <c r="D248" s="24">
        <v>5683</v>
      </c>
      <c r="E248" t="s">
        <v>1604</v>
      </c>
      <c r="F248" t="s">
        <v>99</v>
      </c>
      <c r="G248" t="s">
        <v>1914</v>
      </c>
      <c r="H248" t="s">
        <v>2024</v>
      </c>
      <c r="I248" t="s">
        <v>1839</v>
      </c>
      <c r="J248" t="s">
        <v>1915</v>
      </c>
      <c r="K248" t="s">
        <v>2019</v>
      </c>
      <c r="L248" s="24">
        <v>30000</v>
      </c>
      <c r="M248" s="25">
        <f>+VLOOKUP(E248, TC!A:D, 4, FALSE())</f>
        <v>1.0249499986186195</v>
      </c>
      <c r="N248" s="24">
        <f t="shared" si="15"/>
        <v>30000</v>
      </c>
      <c r="O248" t="str">
        <f t="shared" si="16"/>
        <v>FACTURA</v>
      </c>
      <c r="P248" t="str">
        <f t="shared" si="17"/>
        <v>2025</v>
      </c>
      <c r="Q248" t="str">
        <f t="shared" si="18"/>
        <v>01</v>
      </c>
      <c r="R248" t="str">
        <f>+IFERROR(VLOOKUP(I248, Listado!A:B, 2, FALSE()), "COMERCIALIZADORA INTERNACIONAL CARIBBEAN EXOTICS S A")</f>
        <v>LONDOÑO ECHEVERRI ALEJANDRA</v>
      </c>
      <c r="S248" s="25">
        <f>+VLOOKUP(E248, TC!A:D, 2, FALSE())</f>
        <v>4343.4799999999996</v>
      </c>
      <c r="T248" t="str">
        <f t="shared" si="19"/>
        <v>COP</v>
      </c>
    </row>
    <row r="249" spans="1:20" ht="18.75" hidden="1" customHeight="1" x14ac:dyDescent="0.25">
      <c r="A249" t="s">
        <v>1912</v>
      </c>
      <c r="B249" t="s">
        <v>1923</v>
      </c>
      <c r="C249" t="s">
        <v>1913</v>
      </c>
      <c r="D249" s="24">
        <v>5683</v>
      </c>
      <c r="E249" t="s">
        <v>1604</v>
      </c>
      <c r="F249" t="s">
        <v>99</v>
      </c>
      <c r="G249" t="s">
        <v>1914</v>
      </c>
      <c r="H249" t="s">
        <v>2024</v>
      </c>
      <c r="I249" t="s">
        <v>1839</v>
      </c>
      <c r="J249" t="s">
        <v>1915</v>
      </c>
      <c r="K249" t="s">
        <v>2019</v>
      </c>
      <c r="L249" s="24">
        <v>2500</v>
      </c>
      <c r="M249" s="25">
        <f>+VLOOKUP(E249, TC!A:D, 4, FALSE())</f>
        <v>1.0249499986186195</v>
      </c>
      <c r="N249" s="24">
        <f t="shared" si="15"/>
        <v>2500</v>
      </c>
      <c r="O249" t="str">
        <f t="shared" si="16"/>
        <v>FACTURA</v>
      </c>
      <c r="P249" t="str">
        <f t="shared" si="17"/>
        <v>2025</v>
      </c>
      <c r="Q249" t="str">
        <f t="shared" si="18"/>
        <v>01</v>
      </c>
      <c r="R249" t="str">
        <f>+IFERROR(VLOOKUP(I249, Listado!A:B, 2, FALSE()), "COMERCIALIZADORA INTERNACIONAL CARIBBEAN EXOTICS S A")</f>
        <v>LONDOÑO ECHEVERRI ALEJANDRA</v>
      </c>
      <c r="S249" s="25">
        <f>+VLOOKUP(E249, TC!A:D, 2, FALSE())</f>
        <v>4343.4799999999996</v>
      </c>
      <c r="T249" t="str">
        <f t="shared" si="19"/>
        <v>COP</v>
      </c>
    </row>
    <row r="250" spans="1:20" ht="18.75" hidden="1" customHeight="1" x14ac:dyDescent="0.25">
      <c r="A250" t="s">
        <v>1912</v>
      </c>
      <c r="B250" t="s">
        <v>1923</v>
      </c>
      <c r="C250" t="s">
        <v>1913</v>
      </c>
      <c r="D250" s="24">
        <v>5683</v>
      </c>
      <c r="E250" t="s">
        <v>1604</v>
      </c>
      <c r="F250" t="s">
        <v>99</v>
      </c>
      <c r="G250" t="s">
        <v>1914</v>
      </c>
      <c r="H250" t="s">
        <v>2024</v>
      </c>
      <c r="I250" t="s">
        <v>1839</v>
      </c>
      <c r="J250" t="s">
        <v>1915</v>
      </c>
      <c r="K250" t="s">
        <v>2021</v>
      </c>
      <c r="L250" s="24">
        <v>30400</v>
      </c>
      <c r="M250" s="25">
        <f>+VLOOKUP(E250, TC!A:D, 4, FALSE())</f>
        <v>1.0249499986186195</v>
      </c>
      <c r="N250" s="24">
        <f t="shared" si="15"/>
        <v>30400</v>
      </c>
      <c r="O250" t="str">
        <f t="shared" si="16"/>
        <v>FACTURA</v>
      </c>
      <c r="P250" t="str">
        <f t="shared" si="17"/>
        <v>2025</v>
      </c>
      <c r="Q250" t="str">
        <f t="shared" si="18"/>
        <v>01</v>
      </c>
      <c r="R250" t="str">
        <f>+IFERROR(VLOOKUP(I250, Listado!A:B, 2, FALSE()), "COMERCIALIZADORA INTERNACIONAL CARIBBEAN EXOTICS S A")</f>
        <v>LONDOÑO ECHEVERRI ALEJANDRA</v>
      </c>
      <c r="S250" s="25">
        <f>+VLOOKUP(E250, TC!A:D, 2, FALSE())</f>
        <v>4343.4799999999996</v>
      </c>
      <c r="T250" t="str">
        <f t="shared" si="19"/>
        <v>COP</v>
      </c>
    </row>
    <row r="251" spans="1:20" ht="18.75" hidden="1" customHeight="1" x14ac:dyDescent="0.25">
      <c r="A251" t="s">
        <v>1912</v>
      </c>
      <c r="B251" t="s">
        <v>1923</v>
      </c>
      <c r="C251" t="s">
        <v>1913</v>
      </c>
      <c r="D251" s="24">
        <v>5683</v>
      </c>
      <c r="E251" t="s">
        <v>1604</v>
      </c>
      <c r="F251" t="s">
        <v>99</v>
      </c>
      <c r="G251" t="s">
        <v>1914</v>
      </c>
      <c r="H251" t="s">
        <v>2024</v>
      </c>
      <c r="I251" t="s">
        <v>1839</v>
      </c>
      <c r="J251" t="s">
        <v>1915</v>
      </c>
      <c r="K251" t="s">
        <v>2021</v>
      </c>
      <c r="L251" s="24">
        <v>49000</v>
      </c>
      <c r="M251" s="25">
        <f>+VLOOKUP(E251, TC!A:D, 4, FALSE())</f>
        <v>1.0249499986186195</v>
      </c>
      <c r="N251" s="24">
        <f t="shared" si="15"/>
        <v>49000</v>
      </c>
      <c r="O251" t="str">
        <f t="shared" si="16"/>
        <v>FACTURA</v>
      </c>
      <c r="P251" t="str">
        <f t="shared" si="17"/>
        <v>2025</v>
      </c>
      <c r="Q251" t="str">
        <f t="shared" si="18"/>
        <v>01</v>
      </c>
      <c r="R251" t="str">
        <f>+IFERROR(VLOOKUP(I251, Listado!A:B, 2, FALSE()), "COMERCIALIZADORA INTERNACIONAL CARIBBEAN EXOTICS S A")</f>
        <v>LONDOÑO ECHEVERRI ALEJANDRA</v>
      </c>
      <c r="S251" s="25">
        <f>+VLOOKUP(E251, TC!A:D, 2, FALSE())</f>
        <v>4343.4799999999996</v>
      </c>
      <c r="T251" t="str">
        <f t="shared" si="19"/>
        <v>COP</v>
      </c>
    </row>
    <row r="252" spans="1:20" ht="18.75" hidden="1" customHeight="1" x14ac:dyDescent="0.25">
      <c r="A252" t="s">
        <v>1912</v>
      </c>
      <c r="B252" t="s">
        <v>1923</v>
      </c>
      <c r="C252" t="s">
        <v>1913</v>
      </c>
      <c r="D252" s="24">
        <v>5683</v>
      </c>
      <c r="E252" t="s">
        <v>1604</v>
      </c>
      <c r="F252" t="s">
        <v>99</v>
      </c>
      <c r="G252" t="s">
        <v>1914</v>
      </c>
      <c r="H252" t="s">
        <v>2024</v>
      </c>
      <c r="I252" t="s">
        <v>1839</v>
      </c>
      <c r="J252" t="s">
        <v>1915</v>
      </c>
      <c r="K252" t="s">
        <v>2021</v>
      </c>
      <c r="L252" s="24">
        <v>2000</v>
      </c>
      <c r="M252" s="25">
        <f>+VLOOKUP(E252, TC!A:D, 4, FALSE())</f>
        <v>1.0249499986186195</v>
      </c>
      <c r="N252" s="24">
        <f t="shared" si="15"/>
        <v>2000</v>
      </c>
      <c r="O252" t="str">
        <f t="shared" si="16"/>
        <v>FACTURA</v>
      </c>
      <c r="P252" t="str">
        <f t="shared" si="17"/>
        <v>2025</v>
      </c>
      <c r="Q252" t="str">
        <f t="shared" si="18"/>
        <v>01</v>
      </c>
      <c r="R252" t="str">
        <f>+IFERROR(VLOOKUP(I252, Listado!A:B, 2, FALSE()), "COMERCIALIZADORA INTERNACIONAL CARIBBEAN EXOTICS S A")</f>
        <v>LONDOÑO ECHEVERRI ALEJANDRA</v>
      </c>
      <c r="S252" s="25">
        <f>+VLOOKUP(E252, TC!A:D, 2, FALSE())</f>
        <v>4343.4799999999996</v>
      </c>
      <c r="T252" t="str">
        <f t="shared" si="19"/>
        <v>COP</v>
      </c>
    </row>
    <row r="253" spans="1:20" ht="18.75" hidden="1" customHeight="1" x14ac:dyDescent="0.25">
      <c r="A253" t="s">
        <v>1912</v>
      </c>
      <c r="B253" t="s">
        <v>1923</v>
      </c>
      <c r="C253" t="s">
        <v>1913</v>
      </c>
      <c r="D253" s="24">
        <v>5683</v>
      </c>
      <c r="E253" t="s">
        <v>1604</v>
      </c>
      <c r="F253" t="s">
        <v>99</v>
      </c>
      <c r="G253" t="s">
        <v>1914</v>
      </c>
      <c r="H253" t="s">
        <v>2024</v>
      </c>
      <c r="I253" t="s">
        <v>1839</v>
      </c>
      <c r="J253" t="s">
        <v>1915</v>
      </c>
      <c r="K253" t="s">
        <v>2022</v>
      </c>
      <c r="L253" s="24">
        <v>13200</v>
      </c>
      <c r="M253" s="25">
        <f>+VLOOKUP(E253, TC!A:D, 4, FALSE())</f>
        <v>1.0249499986186195</v>
      </c>
      <c r="N253" s="24">
        <f t="shared" si="15"/>
        <v>13200</v>
      </c>
      <c r="O253" t="str">
        <f t="shared" si="16"/>
        <v>FACTURA</v>
      </c>
      <c r="P253" t="str">
        <f t="shared" si="17"/>
        <v>2025</v>
      </c>
      <c r="Q253" t="str">
        <f t="shared" si="18"/>
        <v>01</v>
      </c>
      <c r="R253" t="str">
        <f>+IFERROR(VLOOKUP(I253, Listado!A:B, 2, FALSE()), "COMERCIALIZADORA INTERNACIONAL CARIBBEAN EXOTICS S A")</f>
        <v>LONDOÑO ECHEVERRI ALEJANDRA</v>
      </c>
      <c r="S253" s="25">
        <f>+VLOOKUP(E253, TC!A:D, 2, FALSE())</f>
        <v>4343.4799999999996</v>
      </c>
      <c r="T253" t="str">
        <f t="shared" si="19"/>
        <v>COP</v>
      </c>
    </row>
    <row r="254" spans="1:20" ht="18.75" hidden="1" customHeight="1" x14ac:dyDescent="0.25">
      <c r="A254" t="s">
        <v>1912</v>
      </c>
      <c r="B254" t="s">
        <v>1923</v>
      </c>
      <c r="C254" t="s">
        <v>1913</v>
      </c>
      <c r="D254" s="24">
        <v>5683</v>
      </c>
      <c r="E254" t="s">
        <v>1604</v>
      </c>
      <c r="F254" t="s">
        <v>99</v>
      </c>
      <c r="G254" t="s">
        <v>1914</v>
      </c>
      <c r="H254" t="s">
        <v>2024</v>
      </c>
      <c r="I254" t="s">
        <v>1839</v>
      </c>
      <c r="J254" t="s">
        <v>1915</v>
      </c>
      <c r="K254" t="s">
        <v>2022</v>
      </c>
      <c r="L254" s="24">
        <v>28000</v>
      </c>
      <c r="M254" s="25">
        <f>+VLOOKUP(E254, TC!A:D, 4, FALSE())</f>
        <v>1.0249499986186195</v>
      </c>
      <c r="N254" s="24">
        <f t="shared" si="15"/>
        <v>28000</v>
      </c>
      <c r="O254" t="str">
        <f t="shared" si="16"/>
        <v>FACTURA</v>
      </c>
      <c r="P254" t="str">
        <f t="shared" si="17"/>
        <v>2025</v>
      </c>
      <c r="Q254" t="str">
        <f t="shared" si="18"/>
        <v>01</v>
      </c>
      <c r="R254" t="str">
        <f>+IFERROR(VLOOKUP(I254, Listado!A:B, 2, FALSE()), "COMERCIALIZADORA INTERNACIONAL CARIBBEAN EXOTICS S A")</f>
        <v>LONDOÑO ECHEVERRI ALEJANDRA</v>
      </c>
      <c r="S254" s="25">
        <f>+VLOOKUP(E254, TC!A:D, 2, FALSE())</f>
        <v>4343.4799999999996</v>
      </c>
      <c r="T254" t="str">
        <f t="shared" si="19"/>
        <v>COP</v>
      </c>
    </row>
    <row r="255" spans="1:20" ht="18.75" hidden="1" customHeight="1" x14ac:dyDescent="0.25">
      <c r="A255" t="s">
        <v>1912</v>
      </c>
      <c r="B255" t="s">
        <v>1923</v>
      </c>
      <c r="C255" t="s">
        <v>1913</v>
      </c>
      <c r="D255" s="24">
        <v>5683</v>
      </c>
      <c r="E255" t="s">
        <v>1604</v>
      </c>
      <c r="F255" t="s">
        <v>99</v>
      </c>
      <c r="G255" t="s">
        <v>1914</v>
      </c>
      <c r="H255" t="s">
        <v>2024</v>
      </c>
      <c r="I255" t="s">
        <v>1839</v>
      </c>
      <c r="J255" t="s">
        <v>1915</v>
      </c>
      <c r="K255" t="s">
        <v>2022</v>
      </c>
      <c r="L255" s="24">
        <v>82800</v>
      </c>
      <c r="M255" s="25">
        <f>+VLOOKUP(E255, TC!A:D, 4, FALSE())</f>
        <v>1.0249499986186195</v>
      </c>
      <c r="N255" s="24">
        <f t="shared" si="15"/>
        <v>82800</v>
      </c>
      <c r="O255" t="str">
        <f t="shared" si="16"/>
        <v>FACTURA</v>
      </c>
      <c r="P255" t="str">
        <f t="shared" si="17"/>
        <v>2025</v>
      </c>
      <c r="Q255" t="str">
        <f t="shared" si="18"/>
        <v>01</v>
      </c>
      <c r="R255" t="str">
        <f>+IFERROR(VLOOKUP(I255, Listado!A:B, 2, FALSE()), "COMERCIALIZADORA INTERNACIONAL CARIBBEAN EXOTICS S A")</f>
        <v>LONDOÑO ECHEVERRI ALEJANDRA</v>
      </c>
      <c r="S255" s="25">
        <f>+VLOOKUP(E255, TC!A:D, 2, FALSE())</f>
        <v>4343.4799999999996</v>
      </c>
      <c r="T255" t="str">
        <f t="shared" si="19"/>
        <v>COP</v>
      </c>
    </row>
    <row r="256" spans="1:20" ht="18.75" hidden="1" customHeight="1" x14ac:dyDescent="0.25">
      <c r="A256" t="s">
        <v>1912</v>
      </c>
      <c r="B256" t="s">
        <v>1923</v>
      </c>
      <c r="C256" t="s">
        <v>1913</v>
      </c>
      <c r="D256" s="24">
        <v>5683</v>
      </c>
      <c r="E256" t="s">
        <v>1604</v>
      </c>
      <c r="F256" t="s">
        <v>99</v>
      </c>
      <c r="G256" t="s">
        <v>1914</v>
      </c>
      <c r="H256" t="s">
        <v>2024</v>
      </c>
      <c r="I256" t="s">
        <v>1839</v>
      </c>
      <c r="J256" t="s">
        <v>1915</v>
      </c>
      <c r="K256" t="s">
        <v>2022</v>
      </c>
      <c r="L256" s="24">
        <v>86400</v>
      </c>
      <c r="M256" s="25">
        <f>+VLOOKUP(E256, TC!A:D, 4, FALSE())</f>
        <v>1.0249499986186195</v>
      </c>
      <c r="N256" s="24">
        <f t="shared" si="15"/>
        <v>86400</v>
      </c>
      <c r="O256" t="str">
        <f t="shared" si="16"/>
        <v>FACTURA</v>
      </c>
      <c r="P256" t="str">
        <f t="shared" si="17"/>
        <v>2025</v>
      </c>
      <c r="Q256" t="str">
        <f t="shared" si="18"/>
        <v>01</v>
      </c>
      <c r="R256" t="str">
        <f>+IFERROR(VLOOKUP(I256, Listado!A:B, 2, FALSE()), "COMERCIALIZADORA INTERNACIONAL CARIBBEAN EXOTICS S A")</f>
        <v>LONDOÑO ECHEVERRI ALEJANDRA</v>
      </c>
      <c r="S256" s="25">
        <f>+VLOOKUP(E256, TC!A:D, 2, FALSE())</f>
        <v>4343.4799999999996</v>
      </c>
      <c r="T256" t="str">
        <f t="shared" si="19"/>
        <v>COP</v>
      </c>
    </row>
    <row r="257" spans="1:20" ht="18.75" hidden="1" customHeight="1" x14ac:dyDescent="0.25">
      <c r="A257" t="s">
        <v>1912</v>
      </c>
      <c r="B257" t="s">
        <v>1923</v>
      </c>
      <c r="C257" t="s">
        <v>1913</v>
      </c>
      <c r="D257" s="24">
        <v>5683</v>
      </c>
      <c r="E257" t="s">
        <v>1604</v>
      </c>
      <c r="F257" t="s">
        <v>99</v>
      </c>
      <c r="G257" t="s">
        <v>1914</v>
      </c>
      <c r="H257" t="s">
        <v>2024</v>
      </c>
      <c r="I257" t="s">
        <v>1839</v>
      </c>
      <c r="J257" t="s">
        <v>1915</v>
      </c>
      <c r="K257" t="s">
        <v>2023</v>
      </c>
      <c r="L257" s="24">
        <v>28000</v>
      </c>
      <c r="M257" s="25">
        <f>+VLOOKUP(E257, TC!A:D, 4, FALSE())</f>
        <v>1.0249499986186195</v>
      </c>
      <c r="N257" s="24">
        <f t="shared" si="15"/>
        <v>28000</v>
      </c>
      <c r="O257" t="str">
        <f t="shared" si="16"/>
        <v>FACTURA</v>
      </c>
      <c r="P257" t="str">
        <f t="shared" si="17"/>
        <v>2025</v>
      </c>
      <c r="Q257" t="str">
        <f t="shared" si="18"/>
        <v>01</v>
      </c>
      <c r="R257" t="str">
        <f>+IFERROR(VLOOKUP(I257, Listado!A:B, 2, FALSE()), "COMERCIALIZADORA INTERNACIONAL CARIBBEAN EXOTICS S A")</f>
        <v>LONDOÑO ECHEVERRI ALEJANDRA</v>
      </c>
      <c r="S257" s="25">
        <f>+VLOOKUP(E257, TC!A:D, 2, FALSE())</f>
        <v>4343.4799999999996</v>
      </c>
      <c r="T257" t="str">
        <f t="shared" si="19"/>
        <v>COP</v>
      </c>
    </row>
    <row r="258" spans="1:20" ht="18.75" hidden="1" customHeight="1" x14ac:dyDescent="0.25">
      <c r="A258" t="s">
        <v>1912</v>
      </c>
      <c r="B258" t="s">
        <v>1923</v>
      </c>
      <c r="C258" t="s">
        <v>1913</v>
      </c>
      <c r="D258" s="24">
        <v>5683</v>
      </c>
      <c r="E258" t="s">
        <v>1604</v>
      </c>
      <c r="F258" t="s">
        <v>99</v>
      </c>
      <c r="G258" t="s">
        <v>1914</v>
      </c>
      <c r="H258" t="s">
        <v>2024</v>
      </c>
      <c r="I258" t="s">
        <v>1839</v>
      </c>
      <c r="J258" t="s">
        <v>1915</v>
      </c>
      <c r="K258" t="s">
        <v>2023</v>
      </c>
      <c r="L258" s="24">
        <v>22000</v>
      </c>
      <c r="M258" s="25">
        <f>+VLOOKUP(E258, TC!A:D, 4, FALSE())</f>
        <v>1.0249499986186195</v>
      </c>
      <c r="N258" s="24">
        <f t="shared" ref="N258:N321" si="20">+IF(F258="EUR", (M258*L258), IF(I258="JUAN MATAS SAS", (L258/S258), L258))</f>
        <v>22000</v>
      </c>
      <c r="O258" t="str">
        <f t="shared" ref="O258:O321" si="21">+IF(C258="CFE", "FACTURA", IF(ISERROR(SEARCH("ANULA", H258))=FALSE(), "ANULACIÓN FE", IF(ISERROR(SEARCH("CANCELLATION", H258))=FALSE(), "ANULACIÓN FE", "NOTAS")))</f>
        <v>FACTURA</v>
      </c>
      <c r="P258" t="str">
        <f t="shared" ref="P258:P321" si="22">+LEFT(E258, 4)</f>
        <v>2025</v>
      </c>
      <c r="Q258" t="str">
        <f t="shared" ref="Q258:Q321" si="23">+MID(E258, 5, 2)</f>
        <v>01</v>
      </c>
      <c r="R258" t="str">
        <f>+IFERROR(VLOOKUP(I258, Listado!A:B, 2, FALSE()), "COMERCIALIZADORA INTERNACIONAL CARIBBEAN EXOTICS S A")</f>
        <v>LONDOÑO ECHEVERRI ALEJANDRA</v>
      </c>
      <c r="S258" s="25">
        <f>+VLOOKUP(E258, TC!A:D, 2, FALSE())</f>
        <v>4343.4799999999996</v>
      </c>
      <c r="T258" t="str">
        <f t="shared" ref="T258:T321" si="24">+IF(I258="JUAN MATAS SAS", "USD", F258)</f>
        <v>COP</v>
      </c>
    </row>
    <row r="259" spans="1:20" ht="18.75" hidden="1" customHeight="1" x14ac:dyDescent="0.25">
      <c r="A259" t="s">
        <v>1912</v>
      </c>
      <c r="B259" t="s">
        <v>1923</v>
      </c>
      <c r="C259" t="s">
        <v>1913</v>
      </c>
      <c r="D259" s="24">
        <v>5684</v>
      </c>
      <c r="E259" t="s">
        <v>1606</v>
      </c>
      <c r="F259" t="s">
        <v>128</v>
      </c>
      <c r="G259" t="s">
        <v>1914</v>
      </c>
      <c r="H259" t="s">
        <v>2029</v>
      </c>
      <c r="I259" t="s">
        <v>1856</v>
      </c>
      <c r="J259" t="s">
        <v>1930</v>
      </c>
      <c r="K259" t="s">
        <v>1928</v>
      </c>
      <c r="L259" s="24">
        <v>586.9</v>
      </c>
      <c r="M259" s="25">
        <f>+VLOOKUP(E259, TC!A:D, 4, FALSE())</f>
        <v>1.0196999986186193</v>
      </c>
      <c r="N259" s="24">
        <f t="shared" si="20"/>
        <v>586.9</v>
      </c>
      <c r="O259" t="str">
        <f t="shared" si="21"/>
        <v>FACTURA</v>
      </c>
      <c r="P259" t="str">
        <f t="shared" si="22"/>
        <v>2025</v>
      </c>
      <c r="Q259" t="str">
        <f t="shared" si="23"/>
        <v>01</v>
      </c>
      <c r="R259" t="str">
        <f>+IFERROR(VLOOKUP(I259, Listado!A:B, 2, FALSE()), "COMERCIALIZADORA INTERNACIONAL CARIBBEAN EXOTICS S A")</f>
        <v>HINCAPIE CONTRERAS ERIKA STEFANIA</v>
      </c>
      <c r="S259" s="25">
        <f>+VLOOKUP(E259, TC!A:D, 2, FALSE())</f>
        <v>4343.4799999999996</v>
      </c>
      <c r="T259" t="str">
        <f t="shared" si="24"/>
        <v>USD</v>
      </c>
    </row>
    <row r="260" spans="1:20" ht="18.75" hidden="1" customHeight="1" x14ac:dyDescent="0.25">
      <c r="A260" t="s">
        <v>1912</v>
      </c>
      <c r="B260" t="s">
        <v>1923</v>
      </c>
      <c r="C260" t="s">
        <v>1913</v>
      </c>
      <c r="D260" s="24">
        <v>5684</v>
      </c>
      <c r="E260" t="s">
        <v>1606</v>
      </c>
      <c r="F260" t="s">
        <v>128</v>
      </c>
      <c r="G260" t="s">
        <v>1914</v>
      </c>
      <c r="H260" t="s">
        <v>2029</v>
      </c>
      <c r="I260" t="s">
        <v>1856</v>
      </c>
      <c r="J260" t="s">
        <v>1930</v>
      </c>
      <c r="K260" t="s">
        <v>1934</v>
      </c>
      <c r="L260" s="24">
        <v>1007.6</v>
      </c>
      <c r="M260" s="25">
        <f>+VLOOKUP(E260, TC!A:D, 4, FALSE())</f>
        <v>1.0196999986186193</v>
      </c>
      <c r="N260" s="24">
        <f t="shared" si="20"/>
        <v>1007.6</v>
      </c>
      <c r="O260" t="str">
        <f t="shared" si="21"/>
        <v>FACTURA</v>
      </c>
      <c r="P260" t="str">
        <f t="shared" si="22"/>
        <v>2025</v>
      </c>
      <c r="Q260" t="str">
        <f t="shared" si="23"/>
        <v>01</v>
      </c>
      <c r="R260" t="str">
        <f>+IFERROR(VLOOKUP(I260, Listado!A:B, 2, FALSE()), "COMERCIALIZADORA INTERNACIONAL CARIBBEAN EXOTICS S A")</f>
        <v>HINCAPIE CONTRERAS ERIKA STEFANIA</v>
      </c>
      <c r="S260" s="25">
        <f>+VLOOKUP(E260, TC!A:D, 2, FALSE())</f>
        <v>4343.4799999999996</v>
      </c>
      <c r="T260" t="str">
        <f t="shared" si="24"/>
        <v>USD</v>
      </c>
    </row>
    <row r="261" spans="1:20" ht="18.75" hidden="1" customHeight="1" x14ac:dyDescent="0.25">
      <c r="A261" t="s">
        <v>1912</v>
      </c>
      <c r="B261" t="s">
        <v>1923</v>
      </c>
      <c r="C261" t="s">
        <v>1913</v>
      </c>
      <c r="D261" s="24">
        <v>5684</v>
      </c>
      <c r="E261" t="s">
        <v>1606</v>
      </c>
      <c r="F261" t="s">
        <v>128</v>
      </c>
      <c r="G261" t="s">
        <v>1914</v>
      </c>
      <c r="H261" t="s">
        <v>2029</v>
      </c>
      <c r="I261" t="s">
        <v>1856</v>
      </c>
      <c r="J261" t="s">
        <v>1930</v>
      </c>
      <c r="K261" t="s">
        <v>1935</v>
      </c>
      <c r="L261" s="24">
        <v>868.8</v>
      </c>
      <c r="M261" s="25">
        <f>+VLOOKUP(E261, TC!A:D, 4, FALSE())</f>
        <v>1.0196999986186193</v>
      </c>
      <c r="N261" s="24">
        <f t="shared" si="20"/>
        <v>868.8</v>
      </c>
      <c r="O261" t="str">
        <f t="shared" si="21"/>
        <v>FACTURA</v>
      </c>
      <c r="P261" t="str">
        <f t="shared" si="22"/>
        <v>2025</v>
      </c>
      <c r="Q261" t="str">
        <f t="shared" si="23"/>
        <v>01</v>
      </c>
      <c r="R261" t="str">
        <f>+IFERROR(VLOOKUP(I261, Listado!A:B, 2, FALSE()), "COMERCIALIZADORA INTERNACIONAL CARIBBEAN EXOTICS S A")</f>
        <v>HINCAPIE CONTRERAS ERIKA STEFANIA</v>
      </c>
      <c r="S261" s="25">
        <f>+VLOOKUP(E261, TC!A:D, 2, FALSE())</f>
        <v>4343.4799999999996</v>
      </c>
      <c r="T261" t="str">
        <f t="shared" si="24"/>
        <v>USD</v>
      </c>
    </row>
    <row r="262" spans="1:20" ht="18.75" hidden="1" customHeight="1" x14ac:dyDescent="0.25">
      <c r="A262" t="s">
        <v>1912</v>
      </c>
      <c r="B262" t="s">
        <v>5</v>
      </c>
      <c r="C262" t="s">
        <v>1913</v>
      </c>
      <c r="D262" s="24">
        <v>10711</v>
      </c>
      <c r="E262" t="s">
        <v>1606</v>
      </c>
      <c r="F262" t="s">
        <v>128</v>
      </c>
      <c r="G262" t="s">
        <v>1914</v>
      </c>
      <c r="H262" t="s">
        <v>2030</v>
      </c>
      <c r="I262" t="s">
        <v>1850</v>
      </c>
      <c r="J262" t="s">
        <v>1919</v>
      </c>
      <c r="K262" t="s">
        <v>31</v>
      </c>
      <c r="L262" s="24">
        <v>3584</v>
      </c>
      <c r="M262" s="25">
        <f>+VLOOKUP(E262, TC!A:D, 4, FALSE())</f>
        <v>1.0196999986186193</v>
      </c>
      <c r="N262" s="24">
        <f t="shared" si="20"/>
        <v>3584</v>
      </c>
      <c r="O262" t="str">
        <f t="shared" si="21"/>
        <v>FACTURA</v>
      </c>
      <c r="P262" t="str">
        <f t="shared" si="22"/>
        <v>2025</v>
      </c>
      <c r="Q262" t="str">
        <f t="shared" si="23"/>
        <v>01</v>
      </c>
      <c r="R262" t="str">
        <f>+IFERROR(VLOOKUP(I262, Listado!A:B, 2, FALSE()), "COMERCIALIZADORA INTERNACIONAL CARIBBEAN EXOTICS S A")</f>
        <v>PEREZ MEJIA MARIA PAULINA</v>
      </c>
      <c r="S262" s="25">
        <f>+VLOOKUP(E262, TC!A:D, 2, FALSE())</f>
        <v>4343.4799999999996</v>
      </c>
      <c r="T262" t="str">
        <f t="shared" si="24"/>
        <v>USD</v>
      </c>
    </row>
    <row r="263" spans="1:20" ht="18.75" hidden="1" customHeight="1" x14ac:dyDescent="0.25">
      <c r="A263" t="s">
        <v>1912</v>
      </c>
      <c r="B263" t="s">
        <v>5</v>
      </c>
      <c r="C263" t="s">
        <v>1913</v>
      </c>
      <c r="D263" s="24">
        <v>10711</v>
      </c>
      <c r="E263" t="s">
        <v>1606</v>
      </c>
      <c r="F263" t="s">
        <v>128</v>
      </c>
      <c r="G263" t="s">
        <v>1914</v>
      </c>
      <c r="H263" t="s">
        <v>2030</v>
      </c>
      <c r="I263" t="s">
        <v>1850</v>
      </c>
      <c r="J263" t="s">
        <v>1919</v>
      </c>
      <c r="K263" t="s">
        <v>1956</v>
      </c>
      <c r="L263" s="24">
        <v>6996</v>
      </c>
      <c r="M263" s="25">
        <f>+VLOOKUP(E263, TC!A:D, 4, FALSE())</f>
        <v>1.0196999986186193</v>
      </c>
      <c r="N263" s="24">
        <f t="shared" si="20"/>
        <v>6996</v>
      </c>
      <c r="O263" t="str">
        <f t="shared" si="21"/>
        <v>FACTURA</v>
      </c>
      <c r="P263" t="str">
        <f t="shared" si="22"/>
        <v>2025</v>
      </c>
      <c r="Q263" t="str">
        <f t="shared" si="23"/>
        <v>01</v>
      </c>
      <c r="R263" t="str">
        <f>+IFERROR(VLOOKUP(I263, Listado!A:B, 2, FALSE()), "COMERCIALIZADORA INTERNACIONAL CARIBBEAN EXOTICS S A")</f>
        <v>PEREZ MEJIA MARIA PAULINA</v>
      </c>
      <c r="S263" s="25">
        <f>+VLOOKUP(E263, TC!A:D, 2, FALSE())</f>
        <v>4343.4799999999996</v>
      </c>
      <c r="T263" t="str">
        <f t="shared" si="24"/>
        <v>USD</v>
      </c>
    </row>
    <row r="264" spans="1:20" ht="18.75" hidden="1" customHeight="1" x14ac:dyDescent="0.25">
      <c r="A264" t="s">
        <v>1912</v>
      </c>
      <c r="B264" t="s">
        <v>5</v>
      </c>
      <c r="C264" t="s">
        <v>1913</v>
      </c>
      <c r="D264" s="24">
        <v>10711</v>
      </c>
      <c r="E264" t="s">
        <v>1606</v>
      </c>
      <c r="F264" t="s">
        <v>128</v>
      </c>
      <c r="G264" t="s">
        <v>1914</v>
      </c>
      <c r="H264" t="s">
        <v>2030</v>
      </c>
      <c r="I264" t="s">
        <v>1850</v>
      </c>
      <c r="J264" t="s">
        <v>1919</v>
      </c>
      <c r="K264" t="s">
        <v>53</v>
      </c>
      <c r="L264" s="24">
        <v>1900</v>
      </c>
      <c r="M264" s="25">
        <f>+VLOOKUP(E264, TC!A:D, 4, FALSE())</f>
        <v>1.0196999986186193</v>
      </c>
      <c r="N264" s="24">
        <f t="shared" si="20"/>
        <v>1900</v>
      </c>
      <c r="O264" t="str">
        <f t="shared" si="21"/>
        <v>FACTURA</v>
      </c>
      <c r="P264" t="str">
        <f t="shared" si="22"/>
        <v>2025</v>
      </c>
      <c r="Q264" t="str">
        <f t="shared" si="23"/>
        <v>01</v>
      </c>
      <c r="R264" t="str">
        <f>+IFERROR(VLOOKUP(I264, Listado!A:B, 2, FALSE()), "COMERCIALIZADORA INTERNACIONAL CARIBBEAN EXOTICS S A")</f>
        <v>PEREZ MEJIA MARIA PAULINA</v>
      </c>
      <c r="S264" s="25">
        <f>+VLOOKUP(E264, TC!A:D, 2, FALSE())</f>
        <v>4343.4799999999996</v>
      </c>
      <c r="T264" t="str">
        <f t="shared" si="24"/>
        <v>USD</v>
      </c>
    </row>
    <row r="265" spans="1:20" ht="18.75" hidden="1" customHeight="1" x14ac:dyDescent="0.25">
      <c r="A265" t="s">
        <v>1912</v>
      </c>
      <c r="B265" t="s">
        <v>5</v>
      </c>
      <c r="C265" t="s">
        <v>1913</v>
      </c>
      <c r="D265" s="24">
        <v>10712</v>
      </c>
      <c r="E265" t="s">
        <v>1606</v>
      </c>
      <c r="F265" t="s">
        <v>128</v>
      </c>
      <c r="G265" t="s">
        <v>1914</v>
      </c>
      <c r="H265" t="s">
        <v>2031</v>
      </c>
      <c r="I265" t="s">
        <v>1851</v>
      </c>
      <c r="J265" t="s">
        <v>1940</v>
      </c>
      <c r="K265" t="s">
        <v>42</v>
      </c>
      <c r="L265" s="24">
        <v>3836</v>
      </c>
      <c r="M265" s="25">
        <f>+VLOOKUP(E265, TC!A:D, 4, FALSE())</f>
        <v>1.0196999986186193</v>
      </c>
      <c r="N265" s="24">
        <f t="shared" si="20"/>
        <v>3836</v>
      </c>
      <c r="O265" t="str">
        <f t="shared" si="21"/>
        <v>FACTURA</v>
      </c>
      <c r="P265" t="str">
        <f t="shared" si="22"/>
        <v>2025</v>
      </c>
      <c r="Q265" t="str">
        <f t="shared" si="23"/>
        <v>01</v>
      </c>
      <c r="R265" t="str">
        <f>+IFERROR(VLOOKUP(I265, Listado!A:B, 2, FALSE()), "COMERCIALIZADORA INTERNACIONAL CARIBBEAN EXOTICS S A")</f>
        <v>PEREZ MEJIA MARIA PAULINA</v>
      </c>
      <c r="S265" s="25">
        <f>+VLOOKUP(E265, TC!A:D, 2, FALSE())</f>
        <v>4343.4799999999996</v>
      </c>
      <c r="T265" t="str">
        <f t="shared" si="24"/>
        <v>USD</v>
      </c>
    </row>
    <row r="266" spans="1:20" ht="18.75" hidden="1" customHeight="1" x14ac:dyDescent="0.25">
      <c r="A266" t="s">
        <v>1912</v>
      </c>
      <c r="B266" t="s">
        <v>5</v>
      </c>
      <c r="C266" t="s">
        <v>1913</v>
      </c>
      <c r="D266" s="24">
        <v>10712</v>
      </c>
      <c r="E266" t="s">
        <v>1606</v>
      </c>
      <c r="F266" t="s">
        <v>128</v>
      </c>
      <c r="G266" t="s">
        <v>1914</v>
      </c>
      <c r="H266" t="s">
        <v>2031</v>
      </c>
      <c r="I266" t="s">
        <v>1851</v>
      </c>
      <c r="J266" t="s">
        <v>1940</v>
      </c>
      <c r="K266" t="s">
        <v>50</v>
      </c>
      <c r="L266" s="24">
        <v>4586.3999999999996</v>
      </c>
      <c r="M266" s="25">
        <f>+VLOOKUP(E266, TC!A:D, 4, FALSE())</f>
        <v>1.0196999986186193</v>
      </c>
      <c r="N266" s="24">
        <f t="shared" si="20"/>
        <v>4586.3999999999996</v>
      </c>
      <c r="O266" t="str">
        <f t="shared" si="21"/>
        <v>FACTURA</v>
      </c>
      <c r="P266" t="str">
        <f t="shared" si="22"/>
        <v>2025</v>
      </c>
      <c r="Q266" t="str">
        <f t="shared" si="23"/>
        <v>01</v>
      </c>
      <c r="R266" t="str">
        <f>+IFERROR(VLOOKUP(I266, Listado!A:B, 2, FALSE()), "COMERCIALIZADORA INTERNACIONAL CARIBBEAN EXOTICS S A")</f>
        <v>PEREZ MEJIA MARIA PAULINA</v>
      </c>
      <c r="S266" s="25">
        <f>+VLOOKUP(E266, TC!A:D, 2, FALSE())</f>
        <v>4343.4799999999996</v>
      </c>
      <c r="T266" t="str">
        <f t="shared" si="24"/>
        <v>USD</v>
      </c>
    </row>
    <row r="267" spans="1:20" ht="18.75" hidden="1" customHeight="1" x14ac:dyDescent="0.25">
      <c r="A267" t="s">
        <v>1912</v>
      </c>
      <c r="B267" t="s">
        <v>5</v>
      </c>
      <c r="C267" t="s">
        <v>1913</v>
      </c>
      <c r="D267" s="24">
        <v>10713</v>
      </c>
      <c r="E267" t="s">
        <v>1606</v>
      </c>
      <c r="F267" t="s">
        <v>1924</v>
      </c>
      <c r="G267" t="s">
        <v>1914</v>
      </c>
      <c r="H267" t="s">
        <v>2032</v>
      </c>
      <c r="I267" t="s">
        <v>1853</v>
      </c>
      <c r="J267" t="s">
        <v>1919</v>
      </c>
      <c r="K267" t="s">
        <v>1958</v>
      </c>
      <c r="L267" s="24">
        <v>1675.8</v>
      </c>
      <c r="M267" s="25">
        <f>+VLOOKUP(E267, TC!A:D, 4, FALSE())</f>
        <v>1.0196999986186193</v>
      </c>
      <c r="N267" s="24">
        <f t="shared" si="20"/>
        <v>1708.8132576850821</v>
      </c>
      <c r="O267" t="str">
        <f t="shared" si="21"/>
        <v>FACTURA</v>
      </c>
      <c r="P267" t="str">
        <f t="shared" si="22"/>
        <v>2025</v>
      </c>
      <c r="Q267" t="str">
        <f t="shared" si="23"/>
        <v>01</v>
      </c>
      <c r="R267" t="str">
        <f>+IFERROR(VLOOKUP(I267, Listado!A:B, 2, FALSE()), "COMERCIALIZADORA INTERNACIONAL CARIBBEAN EXOTICS S A")</f>
        <v>PIEDRAHITA PEREZ MARIANA</v>
      </c>
      <c r="S267" s="25">
        <f>+VLOOKUP(E267, TC!A:D, 2, FALSE())</f>
        <v>4343.4799999999996</v>
      </c>
      <c r="T267" t="str">
        <f t="shared" si="24"/>
        <v>EUR</v>
      </c>
    </row>
    <row r="268" spans="1:20" ht="18.75" hidden="1" customHeight="1" x14ac:dyDescent="0.25">
      <c r="A268" t="s">
        <v>1912</v>
      </c>
      <c r="B268" t="s">
        <v>5</v>
      </c>
      <c r="C268" t="s">
        <v>1913</v>
      </c>
      <c r="D268" s="24">
        <v>10713</v>
      </c>
      <c r="E268" t="s">
        <v>1606</v>
      </c>
      <c r="F268" t="s">
        <v>1924</v>
      </c>
      <c r="G268" t="s">
        <v>1914</v>
      </c>
      <c r="H268" t="s">
        <v>2032</v>
      </c>
      <c r="I268" t="s">
        <v>1853</v>
      </c>
      <c r="J268" t="s">
        <v>1919</v>
      </c>
      <c r="K268" t="s">
        <v>1959</v>
      </c>
      <c r="L268" s="24">
        <v>300</v>
      </c>
      <c r="M268" s="25">
        <f>+VLOOKUP(E268, TC!A:D, 4, FALSE())</f>
        <v>1.0196999986186193</v>
      </c>
      <c r="N268" s="24">
        <f t="shared" si="20"/>
        <v>305.90999958558575</v>
      </c>
      <c r="O268" t="str">
        <f t="shared" si="21"/>
        <v>FACTURA</v>
      </c>
      <c r="P268" t="str">
        <f t="shared" si="22"/>
        <v>2025</v>
      </c>
      <c r="Q268" t="str">
        <f t="shared" si="23"/>
        <v>01</v>
      </c>
      <c r="R268" t="str">
        <f>+IFERROR(VLOOKUP(I268, Listado!A:B, 2, FALSE()), "COMERCIALIZADORA INTERNACIONAL CARIBBEAN EXOTICS S A")</f>
        <v>PIEDRAHITA PEREZ MARIANA</v>
      </c>
      <c r="S268" s="25">
        <f>+VLOOKUP(E268, TC!A:D, 2, FALSE())</f>
        <v>4343.4799999999996</v>
      </c>
      <c r="T268" t="str">
        <f t="shared" si="24"/>
        <v>EUR</v>
      </c>
    </row>
    <row r="269" spans="1:20" ht="18.75" hidden="1" customHeight="1" x14ac:dyDescent="0.25">
      <c r="A269" t="s">
        <v>1912</v>
      </c>
      <c r="B269" t="s">
        <v>5</v>
      </c>
      <c r="C269" t="s">
        <v>1913</v>
      </c>
      <c r="D269" s="24">
        <v>10713</v>
      </c>
      <c r="E269" t="s">
        <v>1606</v>
      </c>
      <c r="F269" t="s">
        <v>1924</v>
      </c>
      <c r="G269" t="s">
        <v>1914</v>
      </c>
      <c r="H269" t="s">
        <v>2032</v>
      </c>
      <c r="I269" t="s">
        <v>1853</v>
      </c>
      <c r="J269" t="s">
        <v>1919</v>
      </c>
      <c r="K269" t="s">
        <v>1960</v>
      </c>
      <c r="L269" s="24">
        <v>4.2</v>
      </c>
      <c r="M269" s="25">
        <f>+VLOOKUP(E269, TC!A:D, 4, FALSE())</f>
        <v>1.0196999986186193</v>
      </c>
      <c r="N269" s="24">
        <f t="shared" si="20"/>
        <v>4.2827399941982014</v>
      </c>
      <c r="O269" t="str">
        <f t="shared" si="21"/>
        <v>FACTURA</v>
      </c>
      <c r="P269" t="str">
        <f t="shared" si="22"/>
        <v>2025</v>
      </c>
      <c r="Q269" t="str">
        <f t="shared" si="23"/>
        <v>01</v>
      </c>
      <c r="R269" t="str">
        <f>+IFERROR(VLOOKUP(I269, Listado!A:B, 2, FALSE()), "COMERCIALIZADORA INTERNACIONAL CARIBBEAN EXOTICS S A")</f>
        <v>PIEDRAHITA PEREZ MARIANA</v>
      </c>
      <c r="S269" s="25">
        <f>+VLOOKUP(E269, TC!A:D, 2, FALSE())</f>
        <v>4343.4799999999996</v>
      </c>
      <c r="T269" t="str">
        <f t="shared" si="24"/>
        <v>EUR</v>
      </c>
    </row>
    <row r="270" spans="1:20" ht="18.75" hidden="1" customHeight="1" x14ac:dyDescent="0.25">
      <c r="A270" t="s">
        <v>1912</v>
      </c>
      <c r="B270" t="s">
        <v>5</v>
      </c>
      <c r="C270" t="s">
        <v>1913</v>
      </c>
      <c r="D270" s="24">
        <v>10714</v>
      </c>
      <c r="E270" t="s">
        <v>1606</v>
      </c>
      <c r="F270" t="s">
        <v>1924</v>
      </c>
      <c r="G270" t="s">
        <v>1914</v>
      </c>
      <c r="H270" t="s">
        <v>2033</v>
      </c>
      <c r="I270" t="s">
        <v>1864</v>
      </c>
      <c r="J270" t="s">
        <v>1919</v>
      </c>
      <c r="K270" t="s">
        <v>25</v>
      </c>
      <c r="L270" s="24">
        <v>3164.8</v>
      </c>
      <c r="M270" s="25">
        <f>+VLOOKUP(E270, TC!A:D, 4, FALSE())</f>
        <v>1.0196999986186193</v>
      </c>
      <c r="N270" s="24">
        <f t="shared" si="20"/>
        <v>3227.1465556282064</v>
      </c>
      <c r="O270" t="str">
        <f t="shared" si="21"/>
        <v>FACTURA</v>
      </c>
      <c r="P270" t="str">
        <f t="shared" si="22"/>
        <v>2025</v>
      </c>
      <c r="Q270" t="str">
        <f t="shared" si="23"/>
        <v>01</v>
      </c>
      <c r="R270" t="str">
        <f>+IFERROR(VLOOKUP(I270, Listado!A:B, 2, FALSE()), "COMERCIALIZADORA INTERNACIONAL CARIBBEAN EXOTICS S A")</f>
        <v>PEREZ MEJIA MARIA PAULINA</v>
      </c>
      <c r="S270" s="25">
        <f>+VLOOKUP(E270, TC!A:D, 2, FALSE())</f>
        <v>4343.4799999999996</v>
      </c>
      <c r="T270" t="str">
        <f t="shared" si="24"/>
        <v>EUR</v>
      </c>
    </row>
    <row r="271" spans="1:20" ht="18.75" hidden="1" customHeight="1" x14ac:dyDescent="0.25">
      <c r="A271" t="s">
        <v>1912</v>
      </c>
      <c r="B271" t="s">
        <v>5</v>
      </c>
      <c r="C271" t="s">
        <v>1913</v>
      </c>
      <c r="D271" s="24">
        <v>10714</v>
      </c>
      <c r="E271" t="s">
        <v>1606</v>
      </c>
      <c r="F271" t="s">
        <v>1924</v>
      </c>
      <c r="G271" t="s">
        <v>1914</v>
      </c>
      <c r="H271" t="s">
        <v>2033</v>
      </c>
      <c r="I271" t="s">
        <v>1864</v>
      </c>
      <c r="J271" t="s">
        <v>1919</v>
      </c>
      <c r="K271" t="s">
        <v>1959</v>
      </c>
      <c r="L271" s="24">
        <v>300</v>
      </c>
      <c r="M271" s="25">
        <f>+VLOOKUP(E271, TC!A:D, 4, FALSE())</f>
        <v>1.0196999986186193</v>
      </c>
      <c r="N271" s="24">
        <f t="shared" si="20"/>
        <v>305.90999958558575</v>
      </c>
      <c r="O271" t="str">
        <f t="shared" si="21"/>
        <v>FACTURA</v>
      </c>
      <c r="P271" t="str">
        <f t="shared" si="22"/>
        <v>2025</v>
      </c>
      <c r="Q271" t="str">
        <f t="shared" si="23"/>
        <v>01</v>
      </c>
      <c r="R271" t="str">
        <f>+IFERROR(VLOOKUP(I271, Listado!A:B, 2, FALSE()), "COMERCIALIZADORA INTERNACIONAL CARIBBEAN EXOTICS S A")</f>
        <v>PEREZ MEJIA MARIA PAULINA</v>
      </c>
      <c r="S271" s="25">
        <f>+VLOOKUP(E271, TC!A:D, 2, FALSE())</f>
        <v>4343.4799999999996</v>
      </c>
      <c r="T271" t="str">
        <f t="shared" si="24"/>
        <v>EUR</v>
      </c>
    </row>
    <row r="272" spans="1:20" ht="18.75" hidden="1" customHeight="1" x14ac:dyDescent="0.25">
      <c r="A272" t="s">
        <v>1912</v>
      </c>
      <c r="B272" t="s">
        <v>5</v>
      </c>
      <c r="C272" t="s">
        <v>1913</v>
      </c>
      <c r="D272" s="24">
        <v>10714</v>
      </c>
      <c r="E272" t="s">
        <v>1606</v>
      </c>
      <c r="F272" t="s">
        <v>1924</v>
      </c>
      <c r="G272" t="s">
        <v>1914</v>
      </c>
      <c r="H272" t="s">
        <v>2033</v>
      </c>
      <c r="I272" t="s">
        <v>1864</v>
      </c>
      <c r="J272" t="s">
        <v>1919</v>
      </c>
      <c r="K272" t="s">
        <v>1960</v>
      </c>
      <c r="L272" s="24">
        <v>55.2</v>
      </c>
      <c r="M272" s="25">
        <f>+VLOOKUP(E272, TC!A:D, 4, FALSE())</f>
        <v>1.0196999986186193</v>
      </c>
      <c r="N272" s="24">
        <f t="shared" si="20"/>
        <v>56.287439923747783</v>
      </c>
      <c r="O272" t="str">
        <f t="shared" si="21"/>
        <v>FACTURA</v>
      </c>
      <c r="P272" t="str">
        <f t="shared" si="22"/>
        <v>2025</v>
      </c>
      <c r="Q272" t="str">
        <f t="shared" si="23"/>
        <v>01</v>
      </c>
      <c r="R272" t="str">
        <f>+IFERROR(VLOOKUP(I272, Listado!A:B, 2, FALSE()), "COMERCIALIZADORA INTERNACIONAL CARIBBEAN EXOTICS S A")</f>
        <v>PEREZ MEJIA MARIA PAULINA</v>
      </c>
      <c r="S272" s="25">
        <f>+VLOOKUP(E272, TC!A:D, 2, FALSE())</f>
        <v>4343.4799999999996</v>
      </c>
      <c r="T272" t="str">
        <f t="shared" si="24"/>
        <v>EUR</v>
      </c>
    </row>
    <row r="273" spans="1:20" ht="18.75" hidden="1" customHeight="1" x14ac:dyDescent="0.25">
      <c r="A273" t="s">
        <v>1912</v>
      </c>
      <c r="B273" t="s">
        <v>5</v>
      </c>
      <c r="C273" t="s">
        <v>1913</v>
      </c>
      <c r="D273" s="24">
        <v>10715</v>
      </c>
      <c r="E273" t="s">
        <v>1606</v>
      </c>
      <c r="F273" t="s">
        <v>1924</v>
      </c>
      <c r="G273" t="s">
        <v>1914</v>
      </c>
      <c r="H273" t="s">
        <v>2034</v>
      </c>
      <c r="I273" t="s">
        <v>1873</v>
      </c>
      <c r="J273" t="s">
        <v>1962</v>
      </c>
      <c r="K273" t="s">
        <v>46</v>
      </c>
      <c r="L273" s="24">
        <v>8815.2000000000007</v>
      </c>
      <c r="M273" s="25">
        <f>+VLOOKUP(E273, TC!A:D, 4, FALSE())</f>
        <v>1.0196999986186193</v>
      </c>
      <c r="N273" s="24">
        <f t="shared" si="20"/>
        <v>8988.8594278228538</v>
      </c>
      <c r="O273" t="str">
        <f t="shared" si="21"/>
        <v>FACTURA</v>
      </c>
      <c r="P273" t="str">
        <f t="shared" si="22"/>
        <v>2025</v>
      </c>
      <c r="Q273" t="str">
        <f t="shared" si="23"/>
        <v>01</v>
      </c>
      <c r="R273" t="str">
        <f>+IFERROR(VLOOKUP(I273, Listado!A:B, 2, FALSE()), "COMERCIALIZADORA INTERNACIONAL CARIBBEAN EXOTICS S A")</f>
        <v>PIEDRAHITA PEREZ MARIANA</v>
      </c>
      <c r="S273" s="25">
        <f>+VLOOKUP(E273, TC!A:D, 2, FALSE())</f>
        <v>4343.4799999999996</v>
      </c>
      <c r="T273" t="str">
        <f t="shared" si="24"/>
        <v>EUR</v>
      </c>
    </row>
    <row r="274" spans="1:20" ht="18.75" hidden="1" customHeight="1" x14ac:dyDescent="0.25">
      <c r="A274" t="s">
        <v>1912</v>
      </c>
      <c r="B274" t="s">
        <v>5</v>
      </c>
      <c r="C274" t="s">
        <v>1913</v>
      </c>
      <c r="D274" s="24">
        <v>10715</v>
      </c>
      <c r="E274" t="s">
        <v>1606</v>
      </c>
      <c r="F274" t="s">
        <v>1924</v>
      </c>
      <c r="G274" t="s">
        <v>1914</v>
      </c>
      <c r="H274" t="s">
        <v>2034</v>
      </c>
      <c r="I274" t="s">
        <v>1873</v>
      </c>
      <c r="J274" t="s">
        <v>1962</v>
      </c>
      <c r="K274" t="s">
        <v>1959</v>
      </c>
      <c r="L274" s="24">
        <v>1200</v>
      </c>
      <c r="M274" s="25">
        <f>+VLOOKUP(E274, TC!A:D, 4, FALSE())</f>
        <v>1.0196999986186193</v>
      </c>
      <c r="N274" s="24">
        <f t="shared" si="20"/>
        <v>1223.639998342343</v>
      </c>
      <c r="O274" t="str">
        <f t="shared" si="21"/>
        <v>FACTURA</v>
      </c>
      <c r="P274" t="str">
        <f t="shared" si="22"/>
        <v>2025</v>
      </c>
      <c r="Q274" t="str">
        <f t="shared" si="23"/>
        <v>01</v>
      </c>
      <c r="R274" t="str">
        <f>+IFERROR(VLOOKUP(I274, Listado!A:B, 2, FALSE()), "COMERCIALIZADORA INTERNACIONAL CARIBBEAN EXOTICS S A")</f>
        <v>PIEDRAHITA PEREZ MARIANA</v>
      </c>
      <c r="S274" s="25">
        <f>+VLOOKUP(E274, TC!A:D, 2, FALSE())</f>
        <v>4343.4799999999996</v>
      </c>
      <c r="T274" t="str">
        <f t="shared" si="24"/>
        <v>EUR</v>
      </c>
    </row>
    <row r="275" spans="1:20" ht="18.75" hidden="1" customHeight="1" x14ac:dyDescent="0.25">
      <c r="A275" t="s">
        <v>1912</v>
      </c>
      <c r="B275" t="s">
        <v>5</v>
      </c>
      <c r="C275" t="s">
        <v>1913</v>
      </c>
      <c r="D275" s="24">
        <v>10715</v>
      </c>
      <c r="E275" t="s">
        <v>1606</v>
      </c>
      <c r="F275" t="s">
        <v>1924</v>
      </c>
      <c r="G275" t="s">
        <v>1914</v>
      </c>
      <c r="H275" t="s">
        <v>2034</v>
      </c>
      <c r="I275" t="s">
        <v>1873</v>
      </c>
      <c r="J275" t="s">
        <v>1962</v>
      </c>
      <c r="K275" t="s">
        <v>1960</v>
      </c>
      <c r="L275" s="24">
        <v>16.8</v>
      </c>
      <c r="M275" s="25">
        <f>+VLOOKUP(E275, TC!A:D, 4, FALSE())</f>
        <v>1.0196999986186193</v>
      </c>
      <c r="N275" s="24">
        <f t="shared" si="20"/>
        <v>17.130959976792806</v>
      </c>
      <c r="O275" t="str">
        <f t="shared" si="21"/>
        <v>FACTURA</v>
      </c>
      <c r="P275" t="str">
        <f t="shared" si="22"/>
        <v>2025</v>
      </c>
      <c r="Q275" t="str">
        <f t="shared" si="23"/>
        <v>01</v>
      </c>
      <c r="R275" t="str">
        <f>+IFERROR(VLOOKUP(I275, Listado!A:B, 2, FALSE()), "COMERCIALIZADORA INTERNACIONAL CARIBBEAN EXOTICS S A")</f>
        <v>PIEDRAHITA PEREZ MARIANA</v>
      </c>
      <c r="S275" s="25">
        <f>+VLOOKUP(E275, TC!A:D, 2, FALSE())</f>
        <v>4343.4799999999996</v>
      </c>
      <c r="T275" t="str">
        <f t="shared" si="24"/>
        <v>EUR</v>
      </c>
    </row>
    <row r="276" spans="1:20" ht="18.75" hidden="1" customHeight="1" x14ac:dyDescent="0.25">
      <c r="A276" t="s">
        <v>1912</v>
      </c>
      <c r="B276" t="s">
        <v>5</v>
      </c>
      <c r="C276" t="s">
        <v>1913</v>
      </c>
      <c r="D276" s="24">
        <v>10716</v>
      </c>
      <c r="E276" t="s">
        <v>1606</v>
      </c>
      <c r="F276" t="s">
        <v>1924</v>
      </c>
      <c r="G276" t="s">
        <v>1914</v>
      </c>
      <c r="H276" t="s">
        <v>2035</v>
      </c>
      <c r="I276" t="s">
        <v>1874</v>
      </c>
      <c r="J276" t="s">
        <v>1917</v>
      </c>
      <c r="K276" t="s">
        <v>30</v>
      </c>
      <c r="L276" s="24">
        <v>3178</v>
      </c>
      <c r="M276" s="25">
        <f>+VLOOKUP(E276, TC!A:D, 4, FALSE())</f>
        <v>1.0196999986186193</v>
      </c>
      <c r="N276" s="24">
        <f t="shared" si="20"/>
        <v>3240.6065956099719</v>
      </c>
      <c r="O276" t="str">
        <f t="shared" si="21"/>
        <v>FACTURA</v>
      </c>
      <c r="P276" t="str">
        <f t="shared" si="22"/>
        <v>2025</v>
      </c>
      <c r="Q276" t="str">
        <f t="shared" si="23"/>
        <v>01</v>
      </c>
      <c r="R276" t="str">
        <f>+IFERROR(VLOOKUP(I276, Listado!A:B, 2, FALSE()), "COMERCIALIZADORA INTERNACIONAL CARIBBEAN EXOTICS S A")</f>
        <v>PIEDRAHITA PEREZ MARIANA</v>
      </c>
      <c r="S276" s="25">
        <f>+VLOOKUP(E276, TC!A:D, 2, FALSE())</f>
        <v>4343.4799999999996</v>
      </c>
      <c r="T276" t="str">
        <f t="shared" si="24"/>
        <v>EUR</v>
      </c>
    </row>
    <row r="277" spans="1:20" ht="18.75" hidden="1" customHeight="1" x14ac:dyDescent="0.25">
      <c r="A277" t="s">
        <v>1912</v>
      </c>
      <c r="B277" t="s">
        <v>5</v>
      </c>
      <c r="C277" t="s">
        <v>1913</v>
      </c>
      <c r="D277" s="24">
        <v>10716</v>
      </c>
      <c r="E277" t="s">
        <v>1606</v>
      </c>
      <c r="F277" t="s">
        <v>1924</v>
      </c>
      <c r="G277" t="s">
        <v>1914</v>
      </c>
      <c r="H277" t="s">
        <v>2035</v>
      </c>
      <c r="I277" t="s">
        <v>1874</v>
      </c>
      <c r="J277" t="s">
        <v>1917</v>
      </c>
      <c r="K277" t="s">
        <v>1959</v>
      </c>
      <c r="L277" s="24">
        <v>300</v>
      </c>
      <c r="M277" s="25">
        <f>+VLOOKUP(E277, TC!A:D, 4, FALSE())</f>
        <v>1.0196999986186193</v>
      </c>
      <c r="N277" s="24">
        <f t="shared" si="20"/>
        <v>305.90999958558575</v>
      </c>
      <c r="O277" t="str">
        <f t="shared" si="21"/>
        <v>FACTURA</v>
      </c>
      <c r="P277" t="str">
        <f t="shared" si="22"/>
        <v>2025</v>
      </c>
      <c r="Q277" t="str">
        <f t="shared" si="23"/>
        <v>01</v>
      </c>
      <c r="R277" t="str">
        <f>+IFERROR(VLOOKUP(I277, Listado!A:B, 2, FALSE()), "COMERCIALIZADORA INTERNACIONAL CARIBBEAN EXOTICS S A")</f>
        <v>PIEDRAHITA PEREZ MARIANA</v>
      </c>
      <c r="S277" s="25">
        <f>+VLOOKUP(E277, TC!A:D, 2, FALSE())</f>
        <v>4343.4799999999996</v>
      </c>
      <c r="T277" t="str">
        <f t="shared" si="24"/>
        <v>EUR</v>
      </c>
    </row>
    <row r="278" spans="1:20" ht="18.75" hidden="1" customHeight="1" x14ac:dyDescent="0.25">
      <c r="A278" t="s">
        <v>1912</v>
      </c>
      <c r="B278" t="s">
        <v>5</v>
      </c>
      <c r="C278" t="s">
        <v>1913</v>
      </c>
      <c r="D278" s="24">
        <v>10716</v>
      </c>
      <c r="E278" t="s">
        <v>1606</v>
      </c>
      <c r="F278" t="s">
        <v>1924</v>
      </c>
      <c r="G278" t="s">
        <v>1914</v>
      </c>
      <c r="H278" t="s">
        <v>2035</v>
      </c>
      <c r="I278" t="s">
        <v>1874</v>
      </c>
      <c r="J278" t="s">
        <v>1917</v>
      </c>
      <c r="K278" t="s">
        <v>1960</v>
      </c>
      <c r="L278" s="24">
        <v>22</v>
      </c>
      <c r="M278" s="25">
        <f>+VLOOKUP(E278, TC!A:D, 4, FALSE())</f>
        <v>1.0196999986186193</v>
      </c>
      <c r="N278" s="24">
        <f t="shared" si="20"/>
        <v>22.433399969609624</v>
      </c>
      <c r="O278" t="str">
        <f t="shared" si="21"/>
        <v>FACTURA</v>
      </c>
      <c r="P278" t="str">
        <f t="shared" si="22"/>
        <v>2025</v>
      </c>
      <c r="Q278" t="str">
        <f t="shared" si="23"/>
        <v>01</v>
      </c>
      <c r="R278" t="str">
        <f>+IFERROR(VLOOKUP(I278, Listado!A:B, 2, FALSE()), "COMERCIALIZADORA INTERNACIONAL CARIBBEAN EXOTICS S A")</f>
        <v>PIEDRAHITA PEREZ MARIANA</v>
      </c>
      <c r="S278" s="25">
        <f>+VLOOKUP(E278, TC!A:D, 2, FALSE())</f>
        <v>4343.4799999999996</v>
      </c>
      <c r="T278" t="str">
        <f t="shared" si="24"/>
        <v>EUR</v>
      </c>
    </row>
    <row r="279" spans="1:20" ht="18.75" hidden="1" customHeight="1" x14ac:dyDescent="0.25">
      <c r="A279" t="s">
        <v>1912</v>
      </c>
      <c r="B279" t="s">
        <v>5</v>
      </c>
      <c r="C279" t="s">
        <v>1913</v>
      </c>
      <c r="D279" s="24">
        <v>10717</v>
      </c>
      <c r="E279" t="s">
        <v>1606</v>
      </c>
      <c r="F279" t="s">
        <v>1924</v>
      </c>
      <c r="G279" t="s">
        <v>1914</v>
      </c>
      <c r="H279" t="s">
        <v>2036</v>
      </c>
      <c r="I279" t="s">
        <v>1863</v>
      </c>
      <c r="J279" t="s">
        <v>1926</v>
      </c>
      <c r="K279" t="s">
        <v>36</v>
      </c>
      <c r="L279" s="24">
        <v>1276.8</v>
      </c>
      <c r="M279" s="25">
        <f>+VLOOKUP(E279, TC!A:D, 4, FALSE())</f>
        <v>1.0196999986186193</v>
      </c>
      <c r="N279" s="24">
        <f t="shared" si="20"/>
        <v>1301.9529582362529</v>
      </c>
      <c r="O279" t="str">
        <f t="shared" si="21"/>
        <v>FACTURA</v>
      </c>
      <c r="P279" t="str">
        <f t="shared" si="22"/>
        <v>2025</v>
      </c>
      <c r="Q279" t="str">
        <f t="shared" si="23"/>
        <v>01</v>
      </c>
      <c r="R279" t="str">
        <f>+IFERROR(VLOOKUP(I279, Listado!A:B, 2, FALSE()), "COMERCIALIZADORA INTERNACIONAL CARIBBEAN EXOTICS S A")</f>
        <v>HINCAPIE CONTRERAS ERIKA STEFANIA</v>
      </c>
      <c r="S279" s="25">
        <f>+VLOOKUP(E279, TC!A:D, 2, FALSE())</f>
        <v>4343.4799999999996</v>
      </c>
      <c r="T279" t="str">
        <f t="shared" si="24"/>
        <v>EUR</v>
      </c>
    </row>
    <row r="280" spans="1:20" ht="18.75" hidden="1" customHeight="1" x14ac:dyDescent="0.25">
      <c r="A280" t="s">
        <v>1912</v>
      </c>
      <c r="B280" t="s">
        <v>5</v>
      </c>
      <c r="C280" t="s">
        <v>1913</v>
      </c>
      <c r="D280" s="24">
        <v>10717</v>
      </c>
      <c r="E280" t="s">
        <v>1606</v>
      </c>
      <c r="F280" t="s">
        <v>1924</v>
      </c>
      <c r="G280" t="s">
        <v>1914</v>
      </c>
      <c r="H280" t="s">
        <v>2036</v>
      </c>
      <c r="I280" t="s">
        <v>1863</v>
      </c>
      <c r="J280" t="s">
        <v>1926</v>
      </c>
      <c r="K280" t="s">
        <v>1959</v>
      </c>
      <c r="L280" s="24">
        <v>149</v>
      </c>
      <c r="M280" s="25">
        <f>+VLOOKUP(E280, TC!A:D, 4, FALSE())</f>
        <v>1.0196999986186193</v>
      </c>
      <c r="N280" s="24">
        <f t="shared" si="20"/>
        <v>151.93529979417428</v>
      </c>
      <c r="O280" t="str">
        <f t="shared" si="21"/>
        <v>FACTURA</v>
      </c>
      <c r="P280" t="str">
        <f t="shared" si="22"/>
        <v>2025</v>
      </c>
      <c r="Q280" t="str">
        <f t="shared" si="23"/>
        <v>01</v>
      </c>
      <c r="R280" t="str">
        <f>+IFERROR(VLOOKUP(I280, Listado!A:B, 2, FALSE()), "COMERCIALIZADORA INTERNACIONAL CARIBBEAN EXOTICS S A")</f>
        <v>HINCAPIE CONTRERAS ERIKA STEFANIA</v>
      </c>
      <c r="S280" s="25">
        <f>+VLOOKUP(E280, TC!A:D, 2, FALSE())</f>
        <v>4343.4799999999996</v>
      </c>
      <c r="T280" t="str">
        <f t="shared" si="24"/>
        <v>EUR</v>
      </c>
    </row>
    <row r="281" spans="1:20" ht="18.75" hidden="1" customHeight="1" x14ac:dyDescent="0.25">
      <c r="A281" t="s">
        <v>1912</v>
      </c>
      <c r="B281" t="s">
        <v>5</v>
      </c>
      <c r="C281" t="s">
        <v>1913</v>
      </c>
      <c r="D281" s="24">
        <v>10717</v>
      </c>
      <c r="E281" t="s">
        <v>1606</v>
      </c>
      <c r="F281" t="s">
        <v>1924</v>
      </c>
      <c r="G281" t="s">
        <v>1914</v>
      </c>
      <c r="H281" t="s">
        <v>2036</v>
      </c>
      <c r="I281" t="s">
        <v>1863</v>
      </c>
      <c r="J281" t="s">
        <v>1926</v>
      </c>
      <c r="K281" t="s">
        <v>1960</v>
      </c>
      <c r="L281" s="24">
        <v>58.2</v>
      </c>
      <c r="M281" s="25">
        <f>+VLOOKUP(E281, TC!A:D, 4, FALSE())</f>
        <v>1.0196999986186193</v>
      </c>
      <c r="N281" s="24">
        <f t="shared" si="20"/>
        <v>59.346539919603643</v>
      </c>
      <c r="O281" t="str">
        <f t="shared" si="21"/>
        <v>FACTURA</v>
      </c>
      <c r="P281" t="str">
        <f t="shared" si="22"/>
        <v>2025</v>
      </c>
      <c r="Q281" t="str">
        <f t="shared" si="23"/>
        <v>01</v>
      </c>
      <c r="R281" t="str">
        <f>+IFERROR(VLOOKUP(I281, Listado!A:B, 2, FALSE()), "COMERCIALIZADORA INTERNACIONAL CARIBBEAN EXOTICS S A")</f>
        <v>HINCAPIE CONTRERAS ERIKA STEFANIA</v>
      </c>
      <c r="S281" s="25">
        <f>+VLOOKUP(E281, TC!A:D, 2, FALSE())</f>
        <v>4343.4799999999996</v>
      </c>
      <c r="T281" t="str">
        <f t="shared" si="24"/>
        <v>EUR</v>
      </c>
    </row>
    <row r="282" spans="1:20" ht="18.75" hidden="1" customHeight="1" x14ac:dyDescent="0.25">
      <c r="A282" t="s">
        <v>1912</v>
      </c>
      <c r="B282" t="s">
        <v>5</v>
      </c>
      <c r="C282" t="s">
        <v>1913</v>
      </c>
      <c r="D282" s="24">
        <v>10718</v>
      </c>
      <c r="E282" t="s">
        <v>1606</v>
      </c>
      <c r="F282" t="s">
        <v>1924</v>
      </c>
      <c r="G282" t="s">
        <v>1914</v>
      </c>
      <c r="H282" t="s">
        <v>2037</v>
      </c>
      <c r="I282" t="s">
        <v>1863</v>
      </c>
      <c r="J282" t="s">
        <v>1926</v>
      </c>
      <c r="K282" t="s">
        <v>1969</v>
      </c>
      <c r="L282" s="24">
        <v>1332.8</v>
      </c>
      <c r="M282" s="25">
        <f>+VLOOKUP(E282, TC!A:D, 4, FALSE())</f>
        <v>1.0196999986186193</v>
      </c>
      <c r="N282" s="24">
        <f t="shared" si="20"/>
        <v>1359.0561581588956</v>
      </c>
      <c r="O282" t="str">
        <f t="shared" si="21"/>
        <v>FACTURA</v>
      </c>
      <c r="P282" t="str">
        <f t="shared" si="22"/>
        <v>2025</v>
      </c>
      <c r="Q282" t="str">
        <f t="shared" si="23"/>
        <v>01</v>
      </c>
      <c r="R282" t="str">
        <f>+IFERROR(VLOOKUP(I282, Listado!A:B, 2, FALSE()), "COMERCIALIZADORA INTERNACIONAL CARIBBEAN EXOTICS S A")</f>
        <v>HINCAPIE CONTRERAS ERIKA STEFANIA</v>
      </c>
      <c r="S282" s="25">
        <f>+VLOOKUP(E282, TC!A:D, 2, FALSE())</f>
        <v>4343.4799999999996</v>
      </c>
      <c r="T282" t="str">
        <f t="shared" si="24"/>
        <v>EUR</v>
      </c>
    </row>
    <row r="283" spans="1:20" ht="18.75" hidden="1" customHeight="1" x14ac:dyDescent="0.25">
      <c r="A283" t="s">
        <v>1912</v>
      </c>
      <c r="B283" t="s">
        <v>5</v>
      </c>
      <c r="C283" t="s">
        <v>1913</v>
      </c>
      <c r="D283" s="24">
        <v>10718</v>
      </c>
      <c r="E283" t="s">
        <v>1606</v>
      </c>
      <c r="F283" t="s">
        <v>1924</v>
      </c>
      <c r="G283" t="s">
        <v>1914</v>
      </c>
      <c r="H283" t="s">
        <v>2037</v>
      </c>
      <c r="I283" t="s">
        <v>1863</v>
      </c>
      <c r="J283" t="s">
        <v>1926</v>
      </c>
      <c r="K283" t="s">
        <v>1959</v>
      </c>
      <c r="L283" s="24">
        <v>151</v>
      </c>
      <c r="M283" s="25">
        <f>+VLOOKUP(E283, TC!A:D, 4, FALSE())</f>
        <v>1.0196999986186193</v>
      </c>
      <c r="N283" s="24">
        <f t="shared" si="20"/>
        <v>153.9746997914115</v>
      </c>
      <c r="O283" t="str">
        <f t="shared" si="21"/>
        <v>FACTURA</v>
      </c>
      <c r="P283" t="str">
        <f t="shared" si="22"/>
        <v>2025</v>
      </c>
      <c r="Q283" t="str">
        <f t="shared" si="23"/>
        <v>01</v>
      </c>
      <c r="R283" t="str">
        <f>+IFERROR(VLOOKUP(I283, Listado!A:B, 2, FALSE()), "COMERCIALIZADORA INTERNACIONAL CARIBBEAN EXOTICS S A")</f>
        <v>HINCAPIE CONTRERAS ERIKA STEFANIA</v>
      </c>
      <c r="S283" s="25">
        <f>+VLOOKUP(E283, TC!A:D, 2, FALSE())</f>
        <v>4343.4799999999996</v>
      </c>
      <c r="T283" t="str">
        <f t="shared" si="24"/>
        <v>EUR</v>
      </c>
    </row>
    <row r="284" spans="1:20" ht="18.75" hidden="1" customHeight="1" x14ac:dyDescent="0.25">
      <c r="A284" t="s">
        <v>1912</v>
      </c>
      <c r="B284" t="s">
        <v>5</v>
      </c>
      <c r="C284" t="s">
        <v>1913</v>
      </c>
      <c r="D284" s="24">
        <v>10718</v>
      </c>
      <c r="E284" t="s">
        <v>1606</v>
      </c>
      <c r="F284" t="s">
        <v>1924</v>
      </c>
      <c r="G284" t="s">
        <v>1914</v>
      </c>
      <c r="H284" t="s">
        <v>2037</v>
      </c>
      <c r="I284" t="s">
        <v>1863</v>
      </c>
      <c r="J284" t="s">
        <v>1926</v>
      </c>
      <c r="K284" t="s">
        <v>1960</v>
      </c>
      <c r="L284" s="24">
        <v>56.2</v>
      </c>
      <c r="M284" s="25">
        <f>+VLOOKUP(E284, TC!A:D, 4, FALSE())</f>
        <v>1.0196999986186193</v>
      </c>
      <c r="N284" s="24">
        <f t="shared" si="20"/>
        <v>57.307139922366403</v>
      </c>
      <c r="O284" t="str">
        <f t="shared" si="21"/>
        <v>FACTURA</v>
      </c>
      <c r="P284" t="str">
        <f t="shared" si="22"/>
        <v>2025</v>
      </c>
      <c r="Q284" t="str">
        <f t="shared" si="23"/>
        <v>01</v>
      </c>
      <c r="R284" t="str">
        <f>+IFERROR(VLOOKUP(I284, Listado!A:B, 2, FALSE()), "COMERCIALIZADORA INTERNACIONAL CARIBBEAN EXOTICS S A")</f>
        <v>HINCAPIE CONTRERAS ERIKA STEFANIA</v>
      </c>
      <c r="S284" s="25">
        <f>+VLOOKUP(E284, TC!A:D, 2, FALSE())</f>
        <v>4343.4799999999996</v>
      </c>
      <c r="T284" t="str">
        <f t="shared" si="24"/>
        <v>EUR</v>
      </c>
    </row>
    <row r="285" spans="1:20" ht="18.75" hidden="1" customHeight="1" x14ac:dyDescent="0.25">
      <c r="A285" t="s">
        <v>1912</v>
      </c>
      <c r="B285" t="s">
        <v>5</v>
      </c>
      <c r="C285" t="s">
        <v>1913</v>
      </c>
      <c r="D285" s="24">
        <v>10719</v>
      </c>
      <c r="E285" t="s">
        <v>1606</v>
      </c>
      <c r="F285" t="s">
        <v>1924</v>
      </c>
      <c r="G285" t="s">
        <v>1914</v>
      </c>
      <c r="H285" t="s">
        <v>2038</v>
      </c>
      <c r="I285" t="s">
        <v>1868</v>
      </c>
      <c r="J285" t="s">
        <v>1966</v>
      </c>
      <c r="K285" t="s">
        <v>21</v>
      </c>
      <c r="L285" s="24">
        <v>2684.8</v>
      </c>
      <c r="M285" s="25">
        <f>+VLOOKUP(E285, TC!A:D, 4, FALSE())</f>
        <v>1.0196999986186193</v>
      </c>
      <c r="N285" s="24">
        <f t="shared" si="20"/>
        <v>2737.6905562912693</v>
      </c>
      <c r="O285" t="str">
        <f t="shared" si="21"/>
        <v>FACTURA</v>
      </c>
      <c r="P285" t="str">
        <f t="shared" si="22"/>
        <v>2025</v>
      </c>
      <c r="Q285" t="str">
        <f t="shared" si="23"/>
        <v>01</v>
      </c>
      <c r="R285" t="str">
        <f>+IFERROR(VLOOKUP(I285, Listado!A:B, 2, FALSE()), "COMERCIALIZADORA INTERNACIONAL CARIBBEAN EXOTICS S A")</f>
        <v>PEREZ MEJIA MARIA PAULINA</v>
      </c>
      <c r="S285" s="25">
        <f>+VLOOKUP(E285, TC!A:D, 2, FALSE())</f>
        <v>4343.4799999999996</v>
      </c>
      <c r="T285" t="str">
        <f t="shared" si="24"/>
        <v>EUR</v>
      </c>
    </row>
    <row r="286" spans="1:20" ht="18.75" hidden="1" customHeight="1" x14ac:dyDescent="0.25">
      <c r="A286" t="s">
        <v>1912</v>
      </c>
      <c r="B286" t="s">
        <v>5</v>
      </c>
      <c r="C286" t="s">
        <v>1913</v>
      </c>
      <c r="D286" s="24">
        <v>10719</v>
      </c>
      <c r="E286" t="s">
        <v>1606</v>
      </c>
      <c r="F286" t="s">
        <v>1924</v>
      </c>
      <c r="G286" t="s">
        <v>1914</v>
      </c>
      <c r="H286" t="s">
        <v>2038</v>
      </c>
      <c r="I286" t="s">
        <v>1868</v>
      </c>
      <c r="J286" t="s">
        <v>1966</v>
      </c>
      <c r="K286" t="s">
        <v>1959</v>
      </c>
      <c r="L286" s="24">
        <v>300</v>
      </c>
      <c r="M286" s="25">
        <f>+VLOOKUP(E286, TC!A:D, 4, FALSE())</f>
        <v>1.0196999986186193</v>
      </c>
      <c r="N286" s="24">
        <f t="shared" si="20"/>
        <v>305.90999958558575</v>
      </c>
      <c r="O286" t="str">
        <f t="shared" si="21"/>
        <v>FACTURA</v>
      </c>
      <c r="P286" t="str">
        <f t="shared" si="22"/>
        <v>2025</v>
      </c>
      <c r="Q286" t="str">
        <f t="shared" si="23"/>
        <v>01</v>
      </c>
      <c r="R286" t="str">
        <f>+IFERROR(VLOOKUP(I286, Listado!A:B, 2, FALSE()), "COMERCIALIZADORA INTERNACIONAL CARIBBEAN EXOTICS S A")</f>
        <v>PEREZ MEJIA MARIA PAULINA</v>
      </c>
      <c r="S286" s="25">
        <f>+VLOOKUP(E286, TC!A:D, 2, FALSE())</f>
        <v>4343.4799999999996</v>
      </c>
      <c r="T286" t="str">
        <f t="shared" si="24"/>
        <v>EUR</v>
      </c>
    </row>
    <row r="287" spans="1:20" ht="18.75" hidden="1" customHeight="1" x14ac:dyDescent="0.25">
      <c r="A287" t="s">
        <v>1912</v>
      </c>
      <c r="B287" t="s">
        <v>5</v>
      </c>
      <c r="C287" t="s">
        <v>1913</v>
      </c>
      <c r="D287" s="24">
        <v>10719</v>
      </c>
      <c r="E287" t="s">
        <v>1606</v>
      </c>
      <c r="F287" t="s">
        <v>1924</v>
      </c>
      <c r="G287" t="s">
        <v>1914</v>
      </c>
      <c r="H287" t="s">
        <v>2038</v>
      </c>
      <c r="I287" t="s">
        <v>1868</v>
      </c>
      <c r="J287" t="s">
        <v>1966</v>
      </c>
      <c r="K287" t="s">
        <v>1960</v>
      </c>
      <c r="L287" s="24">
        <v>55.2</v>
      </c>
      <c r="M287" s="25">
        <f>+VLOOKUP(E287, TC!A:D, 4, FALSE())</f>
        <v>1.0196999986186193</v>
      </c>
      <c r="N287" s="24">
        <f t="shared" si="20"/>
        <v>56.287439923747783</v>
      </c>
      <c r="O287" t="str">
        <f t="shared" si="21"/>
        <v>FACTURA</v>
      </c>
      <c r="P287" t="str">
        <f t="shared" si="22"/>
        <v>2025</v>
      </c>
      <c r="Q287" t="str">
        <f t="shared" si="23"/>
        <v>01</v>
      </c>
      <c r="R287" t="str">
        <f>+IFERROR(VLOOKUP(I287, Listado!A:B, 2, FALSE()), "COMERCIALIZADORA INTERNACIONAL CARIBBEAN EXOTICS S A")</f>
        <v>PEREZ MEJIA MARIA PAULINA</v>
      </c>
      <c r="S287" s="25">
        <f>+VLOOKUP(E287, TC!A:D, 2, FALSE())</f>
        <v>4343.4799999999996</v>
      </c>
      <c r="T287" t="str">
        <f t="shared" si="24"/>
        <v>EUR</v>
      </c>
    </row>
    <row r="288" spans="1:20" ht="18.75" hidden="1" customHeight="1" x14ac:dyDescent="0.25">
      <c r="A288" t="s">
        <v>1912</v>
      </c>
      <c r="B288" t="s">
        <v>5</v>
      </c>
      <c r="C288" t="s">
        <v>1913</v>
      </c>
      <c r="D288" s="24">
        <v>10720</v>
      </c>
      <c r="E288" t="s">
        <v>1606</v>
      </c>
      <c r="F288" t="s">
        <v>128</v>
      </c>
      <c r="G288" t="s">
        <v>1914</v>
      </c>
      <c r="I288" t="s">
        <v>1850</v>
      </c>
      <c r="J288" t="s">
        <v>1919</v>
      </c>
      <c r="K288" t="s">
        <v>1918</v>
      </c>
      <c r="L288" s="24">
        <v>268.8</v>
      </c>
      <c r="M288" s="25">
        <f>+VLOOKUP(E288, TC!A:D, 4, FALSE())</f>
        <v>1.0196999986186193</v>
      </c>
      <c r="N288" s="24">
        <f t="shared" si="20"/>
        <v>268.8</v>
      </c>
      <c r="O288" t="str">
        <f t="shared" si="21"/>
        <v>FACTURA</v>
      </c>
      <c r="P288" t="str">
        <f t="shared" si="22"/>
        <v>2025</v>
      </c>
      <c r="Q288" t="str">
        <f t="shared" si="23"/>
        <v>01</v>
      </c>
      <c r="R288" t="str">
        <f>+IFERROR(VLOOKUP(I288, Listado!A:B, 2, FALSE()), "COMERCIALIZADORA INTERNACIONAL CARIBBEAN EXOTICS S A")</f>
        <v>PEREZ MEJIA MARIA PAULINA</v>
      </c>
      <c r="S288" s="25">
        <f>+VLOOKUP(E288, TC!A:D, 2, FALSE())</f>
        <v>4343.4799999999996</v>
      </c>
      <c r="T288" t="str">
        <f t="shared" si="24"/>
        <v>USD</v>
      </c>
    </row>
    <row r="289" spans="1:20" ht="18.75" hidden="1" customHeight="1" x14ac:dyDescent="0.25">
      <c r="A289" t="s">
        <v>1912</v>
      </c>
      <c r="B289" t="s">
        <v>5</v>
      </c>
      <c r="C289" t="s">
        <v>1913</v>
      </c>
      <c r="D289" s="24">
        <v>10720</v>
      </c>
      <c r="E289" t="s">
        <v>1606</v>
      </c>
      <c r="F289" t="s">
        <v>128</v>
      </c>
      <c r="G289" t="s">
        <v>1914</v>
      </c>
      <c r="I289" t="s">
        <v>1850</v>
      </c>
      <c r="J289" t="s">
        <v>1919</v>
      </c>
      <c r="K289" t="s">
        <v>1918</v>
      </c>
      <c r="L289" s="24">
        <v>216</v>
      </c>
      <c r="M289" s="25">
        <f>+VLOOKUP(E289, TC!A:D, 4, FALSE())</f>
        <v>1.0196999986186193</v>
      </c>
      <c r="N289" s="24">
        <f t="shared" si="20"/>
        <v>216</v>
      </c>
      <c r="O289" t="str">
        <f t="shared" si="21"/>
        <v>FACTURA</v>
      </c>
      <c r="P289" t="str">
        <f t="shared" si="22"/>
        <v>2025</v>
      </c>
      <c r="Q289" t="str">
        <f t="shared" si="23"/>
        <v>01</v>
      </c>
      <c r="R289" t="str">
        <f>+IFERROR(VLOOKUP(I289, Listado!A:B, 2, FALSE()), "COMERCIALIZADORA INTERNACIONAL CARIBBEAN EXOTICS S A")</f>
        <v>PEREZ MEJIA MARIA PAULINA</v>
      </c>
      <c r="S289" s="25">
        <f>+VLOOKUP(E289, TC!A:D, 2, FALSE())</f>
        <v>4343.4799999999996</v>
      </c>
      <c r="T289" t="str">
        <f t="shared" si="24"/>
        <v>USD</v>
      </c>
    </row>
    <row r="290" spans="1:20" ht="18.75" hidden="1" customHeight="1" x14ac:dyDescent="0.25">
      <c r="A290" t="s">
        <v>1912</v>
      </c>
      <c r="B290" t="s">
        <v>5</v>
      </c>
      <c r="C290" t="s">
        <v>1913</v>
      </c>
      <c r="D290" s="24">
        <v>10721</v>
      </c>
      <c r="E290" t="s">
        <v>1606</v>
      </c>
      <c r="F290" t="s">
        <v>128</v>
      </c>
      <c r="G290" t="s">
        <v>1914</v>
      </c>
      <c r="I290" t="s">
        <v>1850</v>
      </c>
      <c r="J290" t="s">
        <v>1919</v>
      </c>
      <c r="K290" t="s">
        <v>1918</v>
      </c>
      <c r="L290" s="24">
        <v>67.2</v>
      </c>
      <c r="M290" s="25">
        <f>+VLOOKUP(E290, TC!A:D, 4, FALSE())</f>
        <v>1.0196999986186193</v>
      </c>
      <c r="N290" s="24">
        <f t="shared" si="20"/>
        <v>67.2</v>
      </c>
      <c r="O290" t="str">
        <f t="shared" si="21"/>
        <v>FACTURA</v>
      </c>
      <c r="P290" t="str">
        <f t="shared" si="22"/>
        <v>2025</v>
      </c>
      <c r="Q290" t="str">
        <f t="shared" si="23"/>
        <v>01</v>
      </c>
      <c r="R290" t="str">
        <f>+IFERROR(VLOOKUP(I290, Listado!A:B, 2, FALSE()), "COMERCIALIZADORA INTERNACIONAL CARIBBEAN EXOTICS S A")</f>
        <v>PEREZ MEJIA MARIA PAULINA</v>
      </c>
      <c r="S290" s="25">
        <f>+VLOOKUP(E290, TC!A:D, 2, FALSE())</f>
        <v>4343.4799999999996</v>
      </c>
      <c r="T290" t="str">
        <f t="shared" si="24"/>
        <v>USD</v>
      </c>
    </row>
    <row r="291" spans="1:20" ht="18.75" hidden="1" customHeight="1" x14ac:dyDescent="0.25">
      <c r="A291" t="s">
        <v>1912</v>
      </c>
      <c r="B291" t="s">
        <v>5</v>
      </c>
      <c r="C291" t="s">
        <v>1913</v>
      </c>
      <c r="D291" s="24">
        <v>10721</v>
      </c>
      <c r="E291" t="s">
        <v>1606</v>
      </c>
      <c r="F291" t="s">
        <v>128</v>
      </c>
      <c r="G291" t="s">
        <v>1914</v>
      </c>
      <c r="I291" t="s">
        <v>1850</v>
      </c>
      <c r="J291" t="s">
        <v>1919</v>
      </c>
      <c r="K291" t="s">
        <v>1918</v>
      </c>
      <c r="L291" s="24">
        <v>108</v>
      </c>
      <c r="M291" s="25">
        <f>+VLOOKUP(E291, TC!A:D, 4, FALSE())</f>
        <v>1.0196999986186193</v>
      </c>
      <c r="N291" s="24">
        <f t="shared" si="20"/>
        <v>108</v>
      </c>
      <c r="O291" t="str">
        <f t="shared" si="21"/>
        <v>FACTURA</v>
      </c>
      <c r="P291" t="str">
        <f t="shared" si="22"/>
        <v>2025</v>
      </c>
      <c r="Q291" t="str">
        <f t="shared" si="23"/>
        <v>01</v>
      </c>
      <c r="R291" t="str">
        <f>+IFERROR(VLOOKUP(I291, Listado!A:B, 2, FALSE()), "COMERCIALIZADORA INTERNACIONAL CARIBBEAN EXOTICS S A")</f>
        <v>PEREZ MEJIA MARIA PAULINA</v>
      </c>
      <c r="S291" s="25">
        <f>+VLOOKUP(E291, TC!A:D, 2, FALSE())</f>
        <v>4343.4799999999996</v>
      </c>
      <c r="T291" t="str">
        <f t="shared" si="24"/>
        <v>USD</v>
      </c>
    </row>
    <row r="292" spans="1:20" ht="18.75" hidden="1" customHeight="1" x14ac:dyDescent="0.25">
      <c r="A292" t="s">
        <v>1912</v>
      </c>
      <c r="B292" t="s">
        <v>5</v>
      </c>
      <c r="C292" t="s">
        <v>1913</v>
      </c>
      <c r="D292" s="24">
        <v>10722</v>
      </c>
      <c r="E292" t="s">
        <v>1606</v>
      </c>
      <c r="F292" t="s">
        <v>1924</v>
      </c>
      <c r="G292" t="s">
        <v>1914</v>
      </c>
      <c r="I292" t="s">
        <v>1863</v>
      </c>
      <c r="J292" t="s">
        <v>1926</v>
      </c>
      <c r="K292" t="s">
        <v>1918</v>
      </c>
      <c r="L292" s="24">
        <v>16.8</v>
      </c>
      <c r="M292" s="25">
        <f>+VLOOKUP(E292, TC!A:D, 4, FALSE())</f>
        <v>1.0196999986186193</v>
      </c>
      <c r="N292" s="24">
        <f t="shared" si="20"/>
        <v>17.130959976792806</v>
      </c>
      <c r="O292" t="str">
        <f t="shared" si="21"/>
        <v>FACTURA</v>
      </c>
      <c r="P292" t="str">
        <f t="shared" si="22"/>
        <v>2025</v>
      </c>
      <c r="Q292" t="str">
        <f t="shared" si="23"/>
        <v>01</v>
      </c>
      <c r="R292" t="str">
        <f>+IFERROR(VLOOKUP(I292, Listado!A:B, 2, FALSE()), "COMERCIALIZADORA INTERNACIONAL CARIBBEAN EXOTICS S A")</f>
        <v>HINCAPIE CONTRERAS ERIKA STEFANIA</v>
      </c>
      <c r="S292" s="25">
        <f>+VLOOKUP(E292, TC!A:D, 2, FALSE())</f>
        <v>4343.4799999999996</v>
      </c>
      <c r="T292" t="str">
        <f t="shared" si="24"/>
        <v>EUR</v>
      </c>
    </row>
    <row r="293" spans="1:20" ht="18.75" hidden="1" customHeight="1" x14ac:dyDescent="0.25">
      <c r="A293" t="s">
        <v>1912</v>
      </c>
      <c r="B293" t="s">
        <v>5</v>
      </c>
      <c r="C293" t="s">
        <v>1913</v>
      </c>
      <c r="D293" s="24">
        <v>10723</v>
      </c>
      <c r="E293" t="s">
        <v>1606</v>
      </c>
      <c r="F293" t="s">
        <v>128</v>
      </c>
      <c r="G293" t="s">
        <v>1914</v>
      </c>
      <c r="H293" t="s">
        <v>2039</v>
      </c>
      <c r="I293" t="s">
        <v>1850</v>
      </c>
      <c r="J293" t="s">
        <v>1919</v>
      </c>
      <c r="K293" t="s">
        <v>2040</v>
      </c>
      <c r="L293" s="24">
        <v>2148</v>
      </c>
      <c r="M293" s="25">
        <f>+VLOOKUP(E293, TC!A:D, 4, FALSE())</f>
        <v>1.0196999986186193</v>
      </c>
      <c r="N293" s="24">
        <f t="shared" si="20"/>
        <v>2148</v>
      </c>
      <c r="O293" t="str">
        <f t="shared" si="21"/>
        <v>FACTURA</v>
      </c>
      <c r="P293" t="str">
        <f t="shared" si="22"/>
        <v>2025</v>
      </c>
      <c r="Q293" t="str">
        <f t="shared" si="23"/>
        <v>01</v>
      </c>
      <c r="R293" t="str">
        <f>+IFERROR(VLOOKUP(I293, Listado!A:B, 2, FALSE()), "COMERCIALIZADORA INTERNACIONAL CARIBBEAN EXOTICS S A")</f>
        <v>PEREZ MEJIA MARIA PAULINA</v>
      </c>
      <c r="S293" s="25">
        <f>+VLOOKUP(E293, TC!A:D, 2, FALSE())</f>
        <v>4343.4799999999996</v>
      </c>
      <c r="T293" t="str">
        <f t="shared" si="24"/>
        <v>USD</v>
      </c>
    </row>
    <row r="294" spans="1:20" ht="18.75" hidden="1" customHeight="1" x14ac:dyDescent="0.25">
      <c r="A294" t="s">
        <v>1912</v>
      </c>
      <c r="B294" t="s">
        <v>5</v>
      </c>
      <c r="C294" t="s">
        <v>1913</v>
      </c>
      <c r="D294" s="24">
        <v>10723</v>
      </c>
      <c r="E294" t="s">
        <v>1606</v>
      </c>
      <c r="F294" t="s">
        <v>128</v>
      </c>
      <c r="G294" t="s">
        <v>1914</v>
      </c>
      <c r="H294" t="s">
        <v>2039</v>
      </c>
      <c r="I294" t="s">
        <v>1850</v>
      </c>
      <c r="J294" t="s">
        <v>1919</v>
      </c>
      <c r="K294" t="s">
        <v>31</v>
      </c>
      <c r="L294" s="24">
        <v>10752</v>
      </c>
      <c r="M294" s="25">
        <f>+VLOOKUP(E294, TC!A:D, 4, FALSE())</f>
        <v>1.0196999986186193</v>
      </c>
      <c r="N294" s="24">
        <f t="shared" si="20"/>
        <v>10752</v>
      </c>
      <c r="O294" t="str">
        <f t="shared" si="21"/>
        <v>FACTURA</v>
      </c>
      <c r="P294" t="str">
        <f t="shared" si="22"/>
        <v>2025</v>
      </c>
      <c r="Q294" t="str">
        <f t="shared" si="23"/>
        <v>01</v>
      </c>
      <c r="R294" t="str">
        <f>+IFERROR(VLOOKUP(I294, Listado!A:B, 2, FALSE()), "COMERCIALIZADORA INTERNACIONAL CARIBBEAN EXOTICS S A")</f>
        <v>PEREZ MEJIA MARIA PAULINA</v>
      </c>
      <c r="S294" s="25">
        <f>+VLOOKUP(E294, TC!A:D, 2, FALSE())</f>
        <v>4343.4799999999996</v>
      </c>
      <c r="T294" t="str">
        <f t="shared" si="24"/>
        <v>USD</v>
      </c>
    </row>
    <row r="295" spans="1:20" ht="18.75" hidden="1" customHeight="1" x14ac:dyDescent="0.25">
      <c r="A295" t="s">
        <v>1912</v>
      </c>
      <c r="B295" t="s">
        <v>5</v>
      </c>
      <c r="C295" t="s">
        <v>1913</v>
      </c>
      <c r="D295" s="24">
        <v>10723</v>
      </c>
      <c r="E295" t="s">
        <v>1606</v>
      </c>
      <c r="F295" t="s">
        <v>128</v>
      </c>
      <c r="G295" t="s">
        <v>1914</v>
      </c>
      <c r="H295" t="s">
        <v>2039</v>
      </c>
      <c r="I295" t="s">
        <v>1850</v>
      </c>
      <c r="J295" t="s">
        <v>1919</v>
      </c>
      <c r="K295" t="s">
        <v>1956</v>
      </c>
      <c r="L295" s="24">
        <v>11660</v>
      </c>
      <c r="M295" s="25">
        <f>+VLOOKUP(E295, TC!A:D, 4, FALSE())</f>
        <v>1.0196999986186193</v>
      </c>
      <c r="N295" s="24">
        <f t="shared" si="20"/>
        <v>11660</v>
      </c>
      <c r="O295" t="str">
        <f t="shared" si="21"/>
        <v>FACTURA</v>
      </c>
      <c r="P295" t="str">
        <f t="shared" si="22"/>
        <v>2025</v>
      </c>
      <c r="Q295" t="str">
        <f t="shared" si="23"/>
        <v>01</v>
      </c>
      <c r="R295" t="str">
        <f>+IFERROR(VLOOKUP(I295, Listado!A:B, 2, FALSE()), "COMERCIALIZADORA INTERNACIONAL CARIBBEAN EXOTICS S A")</f>
        <v>PEREZ MEJIA MARIA PAULINA</v>
      </c>
      <c r="S295" s="25">
        <f>+VLOOKUP(E295, TC!A:D, 2, FALSE())</f>
        <v>4343.4799999999996</v>
      </c>
      <c r="T295" t="str">
        <f t="shared" si="24"/>
        <v>USD</v>
      </c>
    </row>
    <row r="296" spans="1:20" ht="18.75" hidden="1" customHeight="1" x14ac:dyDescent="0.25">
      <c r="A296" t="s">
        <v>1912</v>
      </c>
      <c r="B296" t="s">
        <v>5</v>
      </c>
      <c r="C296" t="s">
        <v>1913</v>
      </c>
      <c r="D296" s="24">
        <v>10723</v>
      </c>
      <c r="E296" t="s">
        <v>1606</v>
      </c>
      <c r="F296" t="s">
        <v>128</v>
      </c>
      <c r="G296" t="s">
        <v>1914</v>
      </c>
      <c r="H296" t="s">
        <v>2039</v>
      </c>
      <c r="I296" t="s">
        <v>1850</v>
      </c>
      <c r="J296" t="s">
        <v>1919</v>
      </c>
      <c r="K296" t="s">
        <v>34</v>
      </c>
      <c r="L296" s="24">
        <v>7168</v>
      </c>
      <c r="M296" s="25">
        <f>+VLOOKUP(E296, TC!A:D, 4, FALSE())</f>
        <v>1.0196999986186193</v>
      </c>
      <c r="N296" s="24">
        <f t="shared" si="20"/>
        <v>7168</v>
      </c>
      <c r="O296" t="str">
        <f t="shared" si="21"/>
        <v>FACTURA</v>
      </c>
      <c r="P296" t="str">
        <f t="shared" si="22"/>
        <v>2025</v>
      </c>
      <c r="Q296" t="str">
        <f t="shared" si="23"/>
        <v>01</v>
      </c>
      <c r="R296" t="str">
        <f>+IFERROR(VLOOKUP(I296, Listado!A:B, 2, FALSE()), "COMERCIALIZADORA INTERNACIONAL CARIBBEAN EXOTICS S A")</f>
        <v>PEREZ MEJIA MARIA PAULINA</v>
      </c>
      <c r="S296" s="25">
        <f>+VLOOKUP(E296, TC!A:D, 2, FALSE())</f>
        <v>4343.4799999999996</v>
      </c>
      <c r="T296" t="str">
        <f t="shared" si="24"/>
        <v>USD</v>
      </c>
    </row>
    <row r="297" spans="1:20" ht="18.75" hidden="1" customHeight="1" x14ac:dyDescent="0.25">
      <c r="A297" t="s">
        <v>1912</v>
      </c>
      <c r="B297" t="s">
        <v>5</v>
      </c>
      <c r="C297" t="s">
        <v>1913</v>
      </c>
      <c r="D297" s="24">
        <v>10724</v>
      </c>
      <c r="E297" t="s">
        <v>1606</v>
      </c>
      <c r="F297" t="s">
        <v>128</v>
      </c>
      <c r="G297" t="s">
        <v>1914</v>
      </c>
      <c r="I297" t="s">
        <v>1850</v>
      </c>
      <c r="J297" t="s">
        <v>1919</v>
      </c>
      <c r="K297" t="s">
        <v>1918</v>
      </c>
      <c r="L297" s="24">
        <v>201.6</v>
      </c>
      <c r="M297" s="25">
        <f>+VLOOKUP(E297, TC!A:D, 4, FALSE())</f>
        <v>1.0196999986186193</v>
      </c>
      <c r="N297" s="24">
        <f t="shared" si="20"/>
        <v>201.6</v>
      </c>
      <c r="O297" t="str">
        <f t="shared" si="21"/>
        <v>FACTURA</v>
      </c>
      <c r="P297" t="str">
        <f t="shared" si="22"/>
        <v>2025</v>
      </c>
      <c r="Q297" t="str">
        <f t="shared" si="23"/>
        <v>01</v>
      </c>
      <c r="R297" t="str">
        <f>+IFERROR(VLOOKUP(I297, Listado!A:B, 2, FALSE()), "COMERCIALIZADORA INTERNACIONAL CARIBBEAN EXOTICS S A")</f>
        <v>PEREZ MEJIA MARIA PAULINA</v>
      </c>
      <c r="S297" s="25">
        <f>+VLOOKUP(E297, TC!A:D, 2, FALSE())</f>
        <v>4343.4799999999996</v>
      </c>
      <c r="T297" t="str">
        <f t="shared" si="24"/>
        <v>USD</v>
      </c>
    </row>
    <row r="298" spans="1:20" ht="18.75" hidden="1" customHeight="1" x14ac:dyDescent="0.25">
      <c r="A298" t="s">
        <v>1912</v>
      </c>
      <c r="B298" t="s">
        <v>5</v>
      </c>
      <c r="C298" t="s">
        <v>1913</v>
      </c>
      <c r="D298" s="24">
        <v>10724</v>
      </c>
      <c r="E298" t="s">
        <v>1606</v>
      </c>
      <c r="F298" t="s">
        <v>128</v>
      </c>
      <c r="G298" t="s">
        <v>1914</v>
      </c>
      <c r="I298" t="s">
        <v>1850</v>
      </c>
      <c r="J298" t="s">
        <v>1919</v>
      </c>
      <c r="K298" t="s">
        <v>1918</v>
      </c>
      <c r="L298" s="24">
        <v>180</v>
      </c>
      <c r="M298" s="25">
        <f>+VLOOKUP(E298, TC!A:D, 4, FALSE())</f>
        <v>1.0196999986186193</v>
      </c>
      <c r="N298" s="24">
        <f t="shared" si="20"/>
        <v>180</v>
      </c>
      <c r="O298" t="str">
        <f t="shared" si="21"/>
        <v>FACTURA</v>
      </c>
      <c r="P298" t="str">
        <f t="shared" si="22"/>
        <v>2025</v>
      </c>
      <c r="Q298" t="str">
        <f t="shared" si="23"/>
        <v>01</v>
      </c>
      <c r="R298" t="str">
        <f>+IFERROR(VLOOKUP(I298, Listado!A:B, 2, FALSE()), "COMERCIALIZADORA INTERNACIONAL CARIBBEAN EXOTICS S A")</f>
        <v>PEREZ MEJIA MARIA PAULINA</v>
      </c>
      <c r="S298" s="25">
        <f>+VLOOKUP(E298, TC!A:D, 2, FALSE())</f>
        <v>4343.4799999999996</v>
      </c>
      <c r="T298" t="str">
        <f t="shared" si="24"/>
        <v>USD</v>
      </c>
    </row>
    <row r="299" spans="1:20" ht="18.75" hidden="1" customHeight="1" x14ac:dyDescent="0.25">
      <c r="A299" t="s">
        <v>1912</v>
      </c>
      <c r="B299" t="s">
        <v>5</v>
      </c>
      <c r="C299" t="s">
        <v>2041</v>
      </c>
      <c r="D299" s="24">
        <v>172</v>
      </c>
      <c r="E299" t="s">
        <v>1606</v>
      </c>
      <c r="F299" t="s">
        <v>1924</v>
      </c>
      <c r="G299" t="s">
        <v>1914</v>
      </c>
      <c r="H299" t="s">
        <v>2042</v>
      </c>
      <c r="I299" t="s">
        <v>1855</v>
      </c>
      <c r="J299" t="s">
        <v>1987</v>
      </c>
      <c r="K299" t="s">
        <v>15</v>
      </c>
      <c r="L299" s="24">
        <v>504</v>
      </c>
      <c r="M299" s="25">
        <f>+VLOOKUP(E299, TC!A:D, 4, FALSE())</f>
        <v>1.0196999986186193</v>
      </c>
      <c r="N299" s="24">
        <f t="shared" si="20"/>
        <v>513.9287993037841</v>
      </c>
      <c r="O299" t="str">
        <f t="shared" si="21"/>
        <v>NOTAS</v>
      </c>
      <c r="P299" t="str">
        <f t="shared" si="22"/>
        <v>2025</v>
      </c>
      <c r="Q299" t="str">
        <f t="shared" si="23"/>
        <v>01</v>
      </c>
      <c r="R299" t="str">
        <f>+IFERROR(VLOOKUP(I299, Listado!A:B, 2, FALSE()), "COMERCIALIZADORA INTERNACIONAL CARIBBEAN EXOTICS S A")</f>
        <v>PIEDRAHITA PEREZ MARIANA</v>
      </c>
      <c r="S299" s="25">
        <f>+VLOOKUP(E299, TC!A:D, 2, FALSE())</f>
        <v>4343.4799999999996</v>
      </c>
      <c r="T299" t="str">
        <f t="shared" si="24"/>
        <v>EUR</v>
      </c>
    </row>
    <row r="300" spans="1:20" ht="18.75" hidden="1" customHeight="1" x14ac:dyDescent="0.25">
      <c r="A300" t="s">
        <v>1912</v>
      </c>
      <c r="B300" t="s">
        <v>5</v>
      </c>
      <c r="C300" t="s">
        <v>2041</v>
      </c>
      <c r="D300" s="24">
        <v>173</v>
      </c>
      <c r="E300" t="s">
        <v>1606</v>
      </c>
      <c r="F300" t="s">
        <v>1924</v>
      </c>
      <c r="G300" t="s">
        <v>1914</v>
      </c>
      <c r="H300" t="s">
        <v>2042</v>
      </c>
      <c r="I300" t="s">
        <v>1855</v>
      </c>
      <c r="J300" t="s">
        <v>1987</v>
      </c>
      <c r="K300" t="s">
        <v>15</v>
      </c>
      <c r="L300" s="24">
        <v>1008</v>
      </c>
      <c r="M300" s="25">
        <f>+VLOOKUP(E300, TC!A:D, 4, FALSE())</f>
        <v>1.0196999986186193</v>
      </c>
      <c r="N300" s="24">
        <f t="shared" si="20"/>
        <v>1027.8575986075682</v>
      </c>
      <c r="O300" t="str">
        <f t="shared" si="21"/>
        <v>NOTAS</v>
      </c>
      <c r="P300" t="str">
        <f t="shared" si="22"/>
        <v>2025</v>
      </c>
      <c r="Q300" t="str">
        <f t="shared" si="23"/>
        <v>01</v>
      </c>
      <c r="R300" t="str">
        <f>+IFERROR(VLOOKUP(I300, Listado!A:B, 2, FALSE()), "COMERCIALIZADORA INTERNACIONAL CARIBBEAN EXOTICS S A")</f>
        <v>PIEDRAHITA PEREZ MARIANA</v>
      </c>
      <c r="S300" s="25">
        <f>+VLOOKUP(E300, TC!A:D, 2, FALSE())</f>
        <v>4343.4799999999996</v>
      </c>
      <c r="T300" t="str">
        <f t="shared" si="24"/>
        <v>EUR</v>
      </c>
    </row>
    <row r="301" spans="1:20" ht="18.75" hidden="1" customHeight="1" x14ac:dyDescent="0.25">
      <c r="A301" t="s">
        <v>1912</v>
      </c>
      <c r="B301" t="s">
        <v>5</v>
      </c>
      <c r="C301" t="s">
        <v>1970</v>
      </c>
      <c r="D301" s="24">
        <v>2155</v>
      </c>
      <c r="E301" t="s">
        <v>1606</v>
      </c>
      <c r="F301" t="s">
        <v>128</v>
      </c>
      <c r="G301" t="s">
        <v>1914</v>
      </c>
      <c r="H301" t="s">
        <v>2012</v>
      </c>
      <c r="I301" t="s">
        <v>1855</v>
      </c>
      <c r="J301" t="s">
        <v>1987</v>
      </c>
      <c r="K301" t="s">
        <v>32</v>
      </c>
      <c r="L301" s="24">
        <v>-100</v>
      </c>
      <c r="M301" s="25">
        <f>+VLOOKUP(E301, TC!A:D, 4, FALSE())</f>
        <v>1.0196999986186193</v>
      </c>
      <c r="N301" s="24">
        <f t="shared" si="20"/>
        <v>-100</v>
      </c>
      <c r="O301" t="str">
        <f t="shared" si="21"/>
        <v>NOTAS</v>
      </c>
      <c r="P301" t="str">
        <f t="shared" si="22"/>
        <v>2025</v>
      </c>
      <c r="Q301" t="str">
        <f t="shared" si="23"/>
        <v>01</v>
      </c>
      <c r="R301" t="str">
        <f>+IFERROR(VLOOKUP(I301, Listado!A:B, 2, FALSE()), "COMERCIALIZADORA INTERNACIONAL CARIBBEAN EXOTICS S A")</f>
        <v>PIEDRAHITA PEREZ MARIANA</v>
      </c>
      <c r="S301" s="25">
        <f>+VLOOKUP(E301, TC!A:D, 2, FALSE())</f>
        <v>4343.4799999999996</v>
      </c>
      <c r="T301" t="str">
        <f t="shared" si="24"/>
        <v>USD</v>
      </c>
    </row>
    <row r="302" spans="1:20" ht="18.75" hidden="1" customHeight="1" x14ac:dyDescent="0.25">
      <c r="A302" t="s">
        <v>1912</v>
      </c>
      <c r="B302" t="s">
        <v>5</v>
      </c>
      <c r="C302" t="s">
        <v>1913</v>
      </c>
      <c r="D302" s="24">
        <v>10725</v>
      </c>
      <c r="E302" t="s">
        <v>1606</v>
      </c>
      <c r="F302" t="s">
        <v>1924</v>
      </c>
      <c r="G302" t="s">
        <v>1914</v>
      </c>
      <c r="H302" t="s">
        <v>2043</v>
      </c>
      <c r="I302" t="s">
        <v>1875</v>
      </c>
      <c r="J302" t="s">
        <v>1919</v>
      </c>
      <c r="K302" t="s">
        <v>33</v>
      </c>
      <c r="L302" s="24">
        <v>244.8</v>
      </c>
      <c r="M302" s="25">
        <f>+VLOOKUP(E302, TC!A:D, 4, FALSE())</f>
        <v>1.0196999986186193</v>
      </c>
      <c r="N302" s="24">
        <f t="shared" si="20"/>
        <v>249.62255966183801</v>
      </c>
      <c r="O302" t="str">
        <f t="shared" si="21"/>
        <v>FACTURA</v>
      </c>
      <c r="P302" t="str">
        <f t="shared" si="22"/>
        <v>2025</v>
      </c>
      <c r="Q302" t="str">
        <f t="shared" si="23"/>
        <v>01</v>
      </c>
      <c r="R302" t="str">
        <f>+IFERROR(VLOOKUP(I302, Listado!A:B, 2, FALSE()), "COMERCIALIZADORA INTERNACIONAL CARIBBEAN EXOTICS S A")</f>
        <v>PIEDRAHITA PEREZ MARIANA</v>
      </c>
      <c r="S302" s="25">
        <f>+VLOOKUP(E302, TC!A:D, 2, FALSE())</f>
        <v>4343.4799999999996</v>
      </c>
      <c r="T302" t="str">
        <f t="shared" si="24"/>
        <v>EUR</v>
      </c>
    </row>
    <row r="303" spans="1:20" ht="18.75" hidden="1" customHeight="1" x14ac:dyDescent="0.25">
      <c r="A303" t="s">
        <v>1912</v>
      </c>
      <c r="B303" t="s">
        <v>5</v>
      </c>
      <c r="C303" t="s">
        <v>1913</v>
      </c>
      <c r="D303" s="24">
        <v>10725</v>
      </c>
      <c r="E303" t="s">
        <v>1606</v>
      </c>
      <c r="F303" t="s">
        <v>1924</v>
      </c>
      <c r="G303" t="s">
        <v>1914</v>
      </c>
      <c r="H303" t="s">
        <v>2043</v>
      </c>
      <c r="I303" t="s">
        <v>1875</v>
      </c>
      <c r="J303" t="s">
        <v>1919</v>
      </c>
      <c r="K303" t="s">
        <v>33</v>
      </c>
      <c r="L303" s="24">
        <v>81.599999999999994</v>
      </c>
      <c r="M303" s="25">
        <f>+VLOOKUP(E303, TC!A:D, 4, FALSE())</f>
        <v>1.0196999986186193</v>
      </c>
      <c r="N303" s="24">
        <f t="shared" si="20"/>
        <v>83.207519887279332</v>
      </c>
      <c r="O303" t="str">
        <f t="shared" si="21"/>
        <v>FACTURA</v>
      </c>
      <c r="P303" t="str">
        <f t="shared" si="22"/>
        <v>2025</v>
      </c>
      <c r="Q303" t="str">
        <f t="shared" si="23"/>
        <v>01</v>
      </c>
      <c r="R303" t="str">
        <f>+IFERROR(VLOOKUP(I303, Listado!A:B, 2, FALSE()), "COMERCIALIZADORA INTERNACIONAL CARIBBEAN EXOTICS S A")</f>
        <v>PIEDRAHITA PEREZ MARIANA</v>
      </c>
      <c r="S303" s="25">
        <f>+VLOOKUP(E303, TC!A:D, 2, FALSE())</f>
        <v>4343.4799999999996</v>
      </c>
      <c r="T303" t="str">
        <f t="shared" si="24"/>
        <v>EUR</v>
      </c>
    </row>
    <row r="304" spans="1:20" ht="18.75" hidden="1" customHeight="1" x14ac:dyDescent="0.25">
      <c r="A304" t="s">
        <v>1912</v>
      </c>
      <c r="B304" t="s">
        <v>5</v>
      </c>
      <c r="C304" t="s">
        <v>1913</v>
      </c>
      <c r="D304" s="24">
        <v>10725</v>
      </c>
      <c r="E304" t="s">
        <v>1606</v>
      </c>
      <c r="F304" t="s">
        <v>1924</v>
      </c>
      <c r="G304" t="s">
        <v>1914</v>
      </c>
      <c r="H304" t="s">
        <v>2043</v>
      </c>
      <c r="I304" t="s">
        <v>1875</v>
      </c>
      <c r="J304" t="s">
        <v>1919</v>
      </c>
      <c r="K304" t="s">
        <v>33</v>
      </c>
      <c r="L304" s="24">
        <v>1196.8</v>
      </c>
      <c r="M304" s="25">
        <f>+VLOOKUP(E304, TC!A:D, 4, FALSE())</f>
        <v>1.0196999986186193</v>
      </c>
      <c r="N304" s="24">
        <f t="shared" si="20"/>
        <v>1220.3769583467636</v>
      </c>
      <c r="O304" t="str">
        <f t="shared" si="21"/>
        <v>FACTURA</v>
      </c>
      <c r="P304" t="str">
        <f t="shared" si="22"/>
        <v>2025</v>
      </c>
      <c r="Q304" t="str">
        <f t="shared" si="23"/>
        <v>01</v>
      </c>
      <c r="R304" t="str">
        <f>+IFERROR(VLOOKUP(I304, Listado!A:B, 2, FALSE()), "COMERCIALIZADORA INTERNACIONAL CARIBBEAN EXOTICS S A")</f>
        <v>PIEDRAHITA PEREZ MARIANA</v>
      </c>
      <c r="S304" s="25">
        <f>+VLOOKUP(E304, TC!A:D, 2, FALSE())</f>
        <v>4343.4799999999996</v>
      </c>
      <c r="T304" t="str">
        <f t="shared" si="24"/>
        <v>EUR</v>
      </c>
    </row>
    <row r="305" spans="1:20" ht="18.75" hidden="1" customHeight="1" x14ac:dyDescent="0.25">
      <c r="A305" t="s">
        <v>1912</v>
      </c>
      <c r="B305" t="s">
        <v>5</v>
      </c>
      <c r="C305" t="s">
        <v>1913</v>
      </c>
      <c r="D305" s="24">
        <v>10725</v>
      </c>
      <c r="E305" t="s">
        <v>1606</v>
      </c>
      <c r="F305" t="s">
        <v>1924</v>
      </c>
      <c r="G305" t="s">
        <v>1914</v>
      </c>
      <c r="H305" t="s">
        <v>2043</v>
      </c>
      <c r="I305" t="s">
        <v>1875</v>
      </c>
      <c r="J305" t="s">
        <v>1919</v>
      </c>
      <c r="K305" t="s">
        <v>11</v>
      </c>
      <c r="L305" s="24">
        <v>4006.4</v>
      </c>
      <c r="M305" s="25">
        <f>+VLOOKUP(E305, TC!A:D, 4, FALSE())</f>
        <v>1.0196999986186193</v>
      </c>
      <c r="N305" s="24">
        <f t="shared" si="20"/>
        <v>4085.3260744656363</v>
      </c>
      <c r="O305" t="str">
        <f t="shared" si="21"/>
        <v>FACTURA</v>
      </c>
      <c r="P305" t="str">
        <f t="shared" si="22"/>
        <v>2025</v>
      </c>
      <c r="Q305" t="str">
        <f t="shared" si="23"/>
        <v>01</v>
      </c>
      <c r="R305" t="str">
        <f>+IFERROR(VLOOKUP(I305, Listado!A:B, 2, FALSE()), "COMERCIALIZADORA INTERNACIONAL CARIBBEAN EXOTICS S A")</f>
        <v>PIEDRAHITA PEREZ MARIANA</v>
      </c>
      <c r="S305" s="25">
        <f>+VLOOKUP(E305, TC!A:D, 2, FALSE())</f>
        <v>4343.4799999999996</v>
      </c>
      <c r="T305" t="str">
        <f t="shared" si="24"/>
        <v>EUR</v>
      </c>
    </row>
    <row r="306" spans="1:20" ht="18.75" hidden="1" customHeight="1" x14ac:dyDescent="0.25">
      <c r="A306" t="s">
        <v>1912</v>
      </c>
      <c r="B306" t="s">
        <v>5</v>
      </c>
      <c r="C306" t="s">
        <v>1913</v>
      </c>
      <c r="D306" s="24">
        <v>10725</v>
      </c>
      <c r="E306" t="s">
        <v>1606</v>
      </c>
      <c r="F306" t="s">
        <v>1924</v>
      </c>
      <c r="G306" t="s">
        <v>1914</v>
      </c>
      <c r="H306" t="s">
        <v>2043</v>
      </c>
      <c r="I306" t="s">
        <v>1875</v>
      </c>
      <c r="J306" t="s">
        <v>1919</v>
      </c>
      <c r="K306" t="s">
        <v>1959</v>
      </c>
      <c r="L306" s="24">
        <v>550</v>
      </c>
      <c r="M306" s="25">
        <f>+VLOOKUP(E306, TC!A:D, 4, FALSE())</f>
        <v>1.0196999986186193</v>
      </c>
      <c r="N306" s="24">
        <f t="shared" si="20"/>
        <v>560.83499924024056</v>
      </c>
      <c r="O306" t="str">
        <f t="shared" si="21"/>
        <v>FACTURA</v>
      </c>
      <c r="P306" t="str">
        <f t="shared" si="22"/>
        <v>2025</v>
      </c>
      <c r="Q306" t="str">
        <f t="shared" si="23"/>
        <v>01</v>
      </c>
      <c r="R306" t="str">
        <f>+IFERROR(VLOOKUP(I306, Listado!A:B, 2, FALSE()), "COMERCIALIZADORA INTERNACIONAL CARIBBEAN EXOTICS S A")</f>
        <v>PIEDRAHITA PEREZ MARIANA</v>
      </c>
      <c r="S306" s="25">
        <f>+VLOOKUP(E306, TC!A:D, 2, FALSE())</f>
        <v>4343.4799999999996</v>
      </c>
      <c r="T306" t="str">
        <f t="shared" si="24"/>
        <v>EUR</v>
      </c>
    </row>
    <row r="307" spans="1:20" ht="18.75" hidden="1" customHeight="1" x14ac:dyDescent="0.25">
      <c r="A307" t="s">
        <v>1912</v>
      </c>
      <c r="B307" t="s">
        <v>5</v>
      </c>
      <c r="C307" t="s">
        <v>1913</v>
      </c>
      <c r="D307" s="24">
        <v>10725</v>
      </c>
      <c r="E307" t="s">
        <v>1606</v>
      </c>
      <c r="F307" t="s">
        <v>1924</v>
      </c>
      <c r="G307" t="s">
        <v>1914</v>
      </c>
      <c r="H307" t="s">
        <v>2043</v>
      </c>
      <c r="I307" t="s">
        <v>1875</v>
      </c>
      <c r="J307" t="s">
        <v>1919</v>
      </c>
      <c r="K307" t="s">
        <v>1960</v>
      </c>
      <c r="L307" s="24">
        <v>28.4</v>
      </c>
      <c r="M307" s="25">
        <f>+VLOOKUP(E307, TC!A:D, 4, FALSE())</f>
        <v>1.0196999986186193</v>
      </c>
      <c r="N307" s="24">
        <f t="shared" si="20"/>
        <v>28.959479960768785</v>
      </c>
      <c r="O307" t="str">
        <f t="shared" si="21"/>
        <v>FACTURA</v>
      </c>
      <c r="P307" t="str">
        <f t="shared" si="22"/>
        <v>2025</v>
      </c>
      <c r="Q307" t="str">
        <f t="shared" si="23"/>
        <v>01</v>
      </c>
      <c r="R307" t="str">
        <f>+IFERROR(VLOOKUP(I307, Listado!A:B, 2, FALSE()), "COMERCIALIZADORA INTERNACIONAL CARIBBEAN EXOTICS S A")</f>
        <v>PIEDRAHITA PEREZ MARIANA</v>
      </c>
      <c r="S307" s="25">
        <f>+VLOOKUP(E307, TC!A:D, 2, FALSE())</f>
        <v>4343.4799999999996</v>
      </c>
      <c r="T307" t="str">
        <f t="shared" si="24"/>
        <v>EUR</v>
      </c>
    </row>
    <row r="308" spans="1:20" ht="18.75" hidden="1" customHeight="1" x14ac:dyDescent="0.25">
      <c r="A308" t="s">
        <v>1912</v>
      </c>
      <c r="B308" t="s">
        <v>5</v>
      </c>
      <c r="C308" t="s">
        <v>1913</v>
      </c>
      <c r="D308" s="24">
        <v>10726</v>
      </c>
      <c r="E308" t="s">
        <v>1607</v>
      </c>
      <c r="F308" t="s">
        <v>99</v>
      </c>
      <c r="G308" t="s">
        <v>1914</v>
      </c>
      <c r="I308" t="s">
        <v>1859</v>
      </c>
      <c r="J308" t="s">
        <v>1915</v>
      </c>
      <c r="K308" t="s">
        <v>1916</v>
      </c>
      <c r="L308" s="24">
        <v>6542400</v>
      </c>
      <c r="M308" s="25">
        <f>+VLOOKUP(E308, TC!A:D, 4, FALSE())</f>
        <v>1.0294499991919155</v>
      </c>
      <c r="N308" s="24">
        <f t="shared" si="20"/>
        <v>6542400</v>
      </c>
      <c r="O308" t="str">
        <f t="shared" si="21"/>
        <v>FACTURA</v>
      </c>
      <c r="P308" t="str">
        <f t="shared" si="22"/>
        <v>2025</v>
      </c>
      <c r="Q308" t="str">
        <f t="shared" si="23"/>
        <v>01</v>
      </c>
      <c r="R308" t="str">
        <f>+IFERROR(VLOOKUP(I308, Listado!A:B, 2, FALSE()), "COMERCIALIZADORA INTERNACIONAL CARIBBEAN EXOTICS S A")</f>
        <v>LONDOÑO ECHEVERRI ALEJANDRA</v>
      </c>
      <c r="S308" s="25">
        <f>+VLOOKUP(E308, TC!A:D, 2, FALSE())</f>
        <v>4331.2299999999996</v>
      </c>
      <c r="T308" t="str">
        <f t="shared" si="24"/>
        <v>COP</v>
      </c>
    </row>
    <row r="309" spans="1:20" ht="18.75" hidden="1" customHeight="1" x14ac:dyDescent="0.25">
      <c r="A309" t="s">
        <v>1912</v>
      </c>
      <c r="B309" t="s">
        <v>1923</v>
      </c>
      <c r="C309" t="s">
        <v>1913</v>
      </c>
      <c r="D309" s="24">
        <v>5685</v>
      </c>
      <c r="E309" t="s">
        <v>1607</v>
      </c>
      <c r="F309" t="s">
        <v>128</v>
      </c>
      <c r="G309" t="s">
        <v>1914</v>
      </c>
      <c r="H309" t="s">
        <v>2044</v>
      </c>
      <c r="I309" t="s">
        <v>1848</v>
      </c>
      <c r="J309" t="s">
        <v>1917</v>
      </c>
      <c r="K309" t="s">
        <v>1953</v>
      </c>
      <c r="L309" s="24">
        <v>7614</v>
      </c>
      <c r="M309" s="25">
        <f>+VLOOKUP(E309, TC!A:D, 4, FALSE())</f>
        <v>1.0294499991919155</v>
      </c>
      <c r="N309" s="24">
        <f t="shared" si="20"/>
        <v>7614</v>
      </c>
      <c r="O309" t="str">
        <f t="shared" si="21"/>
        <v>FACTURA</v>
      </c>
      <c r="P309" t="str">
        <f t="shared" si="22"/>
        <v>2025</v>
      </c>
      <c r="Q309" t="str">
        <f t="shared" si="23"/>
        <v>01</v>
      </c>
      <c r="R309" t="str">
        <f>+IFERROR(VLOOKUP(I309, Listado!A:B, 2, FALSE()), "COMERCIALIZADORA INTERNACIONAL CARIBBEAN EXOTICS S A")</f>
        <v>PEREZ MEJIA MARIA PAULINA</v>
      </c>
      <c r="S309" s="25">
        <f>+VLOOKUP(E309, TC!A:D, 2, FALSE())</f>
        <v>4331.2299999999996</v>
      </c>
      <c r="T309" t="str">
        <f t="shared" si="24"/>
        <v>USD</v>
      </c>
    </row>
    <row r="310" spans="1:20" ht="18.75" hidden="1" customHeight="1" x14ac:dyDescent="0.25">
      <c r="A310" t="s">
        <v>1912</v>
      </c>
      <c r="B310" t="s">
        <v>1923</v>
      </c>
      <c r="C310" t="s">
        <v>1913</v>
      </c>
      <c r="D310" s="24">
        <v>5686</v>
      </c>
      <c r="E310" t="s">
        <v>1607</v>
      </c>
      <c r="F310" t="s">
        <v>128</v>
      </c>
      <c r="G310" t="s">
        <v>1914</v>
      </c>
      <c r="I310" t="s">
        <v>1848</v>
      </c>
      <c r="J310" t="s">
        <v>1917</v>
      </c>
      <c r="K310" t="s">
        <v>1918</v>
      </c>
      <c r="L310" s="24">
        <v>121.5</v>
      </c>
      <c r="M310" s="25">
        <f>+VLOOKUP(E310, TC!A:D, 4, FALSE())</f>
        <v>1.0294499991919155</v>
      </c>
      <c r="N310" s="24">
        <f t="shared" si="20"/>
        <v>121.5</v>
      </c>
      <c r="O310" t="str">
        <f t="shared" si="21"/>
        <v>FACTURA</v>
      </c>
      <c r="P310" t="str">
        <f t="shared" si="22"/>
        <v>2025</v>
      </c>
      <c r="Q310" t="str">
        <f t="shared" si="23"/>
        <v>01</v>
      </c>
      <c r="R310" t="str">
        <f>+IFERROR(VLOOKUP(I310, Listado!A:B, 2, FALSE()), "COMERCIALIZADORA INTERNACIONAL CARIBBEAN EXOTICS S A")</f>
        <v>PEREZ MEJIA MARIA PAULINA</v>
      </c>
      <c r="S310" s="25">
        <f>+VLOOKUP(E310, TC!A:D, 2, FALSE())</f>
        <v>4331.2299999999996</v>
      </c>
      <c r="T310" t="str">
        <f t="shared" si="24"/>
        <v>USD</v>
      </c>
    </row>
    <row r="311" spans="1:20" ht="18.75" hidden="1" customHeight="1" x14ac:dyDescent="0.25">
      <c r="A311" t="s">
        <v>1912</v>
      </c>
      <c r="B311" t="s">
        <v>5</v>
      </c>
      <c r="C311" t="s">
        <v>1913</v>
      </c>
      <c r="D311" s="24">
        <v>10727</v>
      </c>
      <c r="E311" t="s">
        <v>1607</v>
      </c>
      <c r="F311" t="s">
        <v>99</v>
      </c>
      <c r="G311" t="s">
        <v>1914</v>
      </c>
      <c r="I311" t="s">
        <v>1921</v>
      </c>
      <c r="J311" t="s">
        <v>1915</v>
      </c>
      <c r="K311" t="s">
        <v>1922</v>
      </c>
      <c r="L311" s="24">
        <v>141600</v>
      </c>
      <c r="M311" s="25">
        <f>+VLOOKUP(E311, TC!A:D, 4, FALSE())</f>
        <v>1.0294499991919155</v>
      </c>
      <c r="N311" s="24">
        <f t="shared" si="20"/>
        <v>141600</v>
      </c>
      <c r="O311" t="str">
        <f t="shared" si="21"/>
        <v>FACTURA</v>
      </c>
      <c r="P311" t="str">
        <f t="shared" si="22"/>
        <v>2025</v>
      </c>
      <c r="Q311" t="str">
        <f t="shared" si="23"/>
        <v>01</v>
      </c>
      <c r="R311" t="str">
        <f>+IFERROR(VLOOKUP(I311, Listado!A:B, 2, FALSE()), "COMERCIALIZADORA INTERNACIONAL CARIBBEAN EXOTICS S A")</f>
        <v>COMERCIALIZADORA INTERNACIONAL CARIBBEAN EXOTICS S A</v>
      </c>
      <c r="S311" s="25">
        <f>+VLOOKUP(E311, TC!A:D, 2, FALSE())</f>
        <v>4331.2299999999996</v>
      </c>
      <c r="T311" t="str">
        <f t="shared" si="24"/>
        <v>COP</v>
      </c>
    </row>
    <row r="312" spans="1:20" ht="18.75" hidden="1" customHeight="1" x14ac:dyDescent="0.25">
      <c r="A312" t="s">
        <v>1912</v>
      </c>
      <c r="B312" t="s">
        <v>1923</v>
      </c>
      <c r="C312" t="s">
        <v>1913</v>
      </c>
      <c r="D312" s="24">
        <v>5687</v>
      </c>
      <c r="E312" t="s">
        <v>1607</v>
      </c>
      <c r="F312" t="s">
        <v>99</v>
      </c>
      <c r="G312" t="s">
        <v>1914</v>
      </c>
      <c r="H312" t="s">
        <v>2017</v>
      </c>
      <c r="I312" t="s">
        <v>1847</v>
      </c>
      <c r="J312" t="s">
        <v>1915</v>
      </c>
      <c r="K312" t="s">
        <v>2045</v>
      </c>
      <c r="L312" s="24">
        <v>364650</v>
      </c>
      <c r="M312" s="25">
        <f>+VLOOKUP(E312, TC!A:D, 4, FALSE())</f>
        <v>1.0294499991919155</v>
      </c>
      <c r="N312" s="24">
        <f t="shared" si="20"/>
        <v>364650</v>
      </c>
      <c r="O312" t="str">
        <f t="shared" si="21"/>
        <v>FACTURA</v>
      </c>
      <c r="P312" t="str">
        <f t="shared" si="22"/>
        <v>2025</v>
      </c>
      <c r="Q312" t="str">
        <f t="shared" si="23"/>
        <v>01</v>
      </c>
      <c r="R312" t="str">
        <f>+IFERROR(VLOOKUP(I312, Listado!A:B, 2, FALSE()), "COMERCIALIZADORA INTERNACIONAL CARIBBEAN EXOTICS S A")</f>
        <v>LONDOÑO ECHEVERRI ALEJANDRA</v>
      </c>
      <c r="S312" s="25">
        <f>+VLOOKUP(E312, TC!A:D, 2, FALSE())</f>
        <v>4331.2299999999996</v>
      </c>
      <c r="T312" t="str">
        <f t="shared" si="24"/>
        <v>COP</v>
      </c>
    </row>
    <row r="313" spans="1:20" ht="18.75" hidden="1" customHeight="1" x14ac:dyDescent="0.25">
      <c r="A313" t="s">
        <v>1912</v>
      </c>
      <c r="B313" t="s">
        <v>5</v>
      </c>
      <c r="C313" t="s">
        <v>1913</v>
      </c>
      <c r="D313" s="24">
        <v>10728</v>
      </c>
      <c r="E313" t="s">
        <v>1607</v>
      </c>
      <c r="F313" t="s">
        <v>99</v>
      </c>
      <c r="G313" t="s">
        <v>1914</v>
      </c>
      <c r="I313" t="s">
        <v>1841</v>
      </c>
      <c r="J313" t="s">
        <v>1915</v>
      </c>
      <c r="K313" t="s">
        <v>2022</v>
      </c>
      <c r="L313" s="24">
        <v>1059960</v>
      </c>
      <c r="M313" s="25">
        <f>+VLOOKUP(E313, TC!A:D, 4, FALSE())</f>
        <v>1.0294499991919155</v>
      </c>
      <c r="N313" s="24">
        <f t="shared" si="20"/>
        <v>1059960</v>
      </c>
      <c r="O313" t="str">
        <f t="shared" si="21"/>
        <v>FACTURA</v>
      </c>
      <c r="P313" t="str">
        <f t="shared" si="22"/>
        <v>2025</v>
      </c>
      <c r="Q313" t="str">
        <f t="shared" si="23"/>
        <v>01</v>
      </c>
      <c r="R313" t="str">
        <f>+IFERROR(VLOOKUP(I313, Listado!A:B, 2, FALSE()), "COMERCIALIZADORA INTERNACIONAL CARIBBEAN EXOTICS S A")</f>
        <v>LONDOÑO ECHEVERRI ALEJANDRA</v>
      </c>
      <c r="S313" s="25">
        <f>+VLOOKUP(E313, TC!A:D, 2, FALSE())</f>
        <v>4331.2299999999996</v>
      </c>
      <c r="T313" t="str">
        <f t="shared" si="24"/>
        <v>COP</v>
      </c>
    </row>
    <row r="314" spans="1:20" ht="18.75" hidden="1" customHeight="1" x14ac:dyDescent="0.25">
      <c r="A314" t="s">
        <v>1912</v>
      </c>
      <c r="B314" t="s">
        <v>5</v>
      </c>
      <c r="C314" t="s">
        <v>1913</v>
      </c>
      <c r="D314" s="24">
        <v>10728</v>
      </c>
      <c r="E314" t="s">
        <v>1607</v>
      </c>
      <c r="F314" t="s">
        <v>99</v>
      </c>
      <c r="G314" t="s">
        <v>1914</v>
      </c>
      <c r="I314" t="s">
        <v>1841</v>
      </c>
      <c r="J314" t="s">
        <v>1915</v>
      </c>
      <c r="K314" t="s">
        <v>2022</v>
      </c>
      <c r="L314" s="24">
        <v>683210</v>
      </c>
      <c r="M314" s="25">
        <f>+VLOOKUP(E314, TC!A:D, 4, FALSE())</f>
        <v>1.0294499991919155</v>
      </c>
      <c r="N314" s="24">
        <f t="shared" si="20"/>
        <v>683210</v>
      </c>
      <c r="O314" t="str">
        <f t="shared" si="21"/>
        <v>FACTURA</v>
      </c>
      <c r="P314" t="str">
        <f t="shared" si="22"/>
        <v>2025</v>
      </c>
      <c r="Q314" t="str">
        <f t="shared" si="23"/>
        <v>01</v>
      </c>
      <c r="R314" t="str">
        <f>+IFERROR(VLOOKUP(I314, Listado!A:B, 2, FALSE()), "COMERCIALIZADORA INTERNACIONAL CARIBBEAN EXOTICS S A")</f>
        <v>LONDOÑO ECHEVERRI ALEJANDRA</v>
      </c>
      <c r="S314" s="25">
        <f>+VLOOKUP(E314, TC!A:D, 2, FALSE())</f>
        <v>4331.2299999999996</v>
      </c>
      <c r="T314" t="str">
        <f t="shared" si="24"/>
        <v>COP</v>
      </c>
    </row>
    <row r="315" spans="1:20" ht="18.75" hidden="1" customHeight="1" x14ac:dyDescent="0.25">
      <c r="A315" t="s">
        <v>1912</v>
      </c>
      <c r="B315" t="s">
        <v>5</v>
      </c>
      <c r="C315" t="s">
        <v>1913</v>
      </c>
      <c r="D315" s="24">
        <v>10728</v>
      </c>
      <c r="E315" t="s">
        <v>1607</v>
      </c>
      <c r="F315" t="s">
        <v>99</v>
      </c>
      <c r="G315" t="s">
        <v>1914</v>
      </c>
      <c r="I315" t="s">
        <v>1841</v>
      </c>
      <c r="J315" t="s">
        <v>1915</v>
      </c>
      <c r="K315" t="s">
        <v>2022</v>
      </c>
      <c r="L315" s="24">
        <v>241450</v>
      </c>
      <c r="M315" s="25">
        <f>+VLOOKUP(E315, TC!A:D, 4, FALSE())</f>
        <v>1.0294499991919155</v>
      </c>
      <c r="N315" s="24">
        <f t="shared" si="20"/>
        <v>241450</v>
      </c>
      <c r="O315" t="str">
        <f t="shared" si="21"/>
        <v>FACTURA</v>
      </c>
      <c r="P315" t="str">
        <f t="shared" si="22"/>
        <v>2025</v>
      </c>
      <c r="Q315" t="str">
        <f t="shared" si="23"/>
        <v>01</v>
      </c>
      <c r="R315" t="str">
        <f>+IFERROR(VLOOKUP(I315, Listado!A:B, 2, FALSE()), "COMERCIALIZADORA INTERNACIONAL CARIBBEAN EXOTICS S A")</f>
        <v>LONDOÑO ECHEVERRI ALEJANDRA</v>
      </c>
      <c r="S315" s="25">
        <f>+VLOOKUP(E315, TC!A:D, 2, FALSE())</f>
        <v>4331.2299999999996</v>
      </c>
      <c r="T315" t="str">
        <f t="shared" si="24"/>
        <v>COP</v>
      </c>
    </row>
    <row r="316" spans="1:20" ht="18.75" hidden="1" customHeight="1" x14ac:dyDescent="0.25">
      <c r="A316" t="s">
        <v>1912</v>
      </c>
      <c r="B316" t="s">
        <v>5</v>
      </c>
      <c r="C316" t="s">
        <v>1913</v>
      </c>
      <c r="D316" s="24">
        <v>10728</v>
      </c>
      <c r="E316" t="s">
        <v>1607</v>
      </c>
      <c r="F316" t="s">
        <v>99</v>
      </c>
      <c r="G316" t="s">
        <v>1914</v>
      </c>
      <c r="I316" t="s">
        <v>1841</v>
      </c>
      <c r="J316" t="s">
        <v>1915</v>
      </c>
      <c r="K316" t="s">
        <v>2022</v>
      </c>
      <c r="L316" s="24">
        <v>213840</v>
      </c>
      <c r="M316" s="25">
        <f>+VLOOKUP(E316, TC!A:D, 4, FALSE())</f>
        <v>1.0294499991919155</v>
      </c>
      <c r="N316" s="24">
        <f t="shared" si="20"/>
        <v>213840</v>
      </c>
      <c r="O316" t="str">
        <f t="shared" si="21"/>
        <v>FACTURA</v>
      </c>
      <c r="P316" t="str">
        <f t="shared" si="22"/>
        <v>2025</v>
      </c>
      <c r="Q316" t="str">
        <f t="shared" si="23"/>
        <v>01</v>
      </c>
      <c r="R316" t="str">
        <f>+IFERROR(VLOOKUP(I316, Listado!A:B, 2, FALSE()), "COMERCIALIZADORA INTERNACIONAL CARIBBEAN EXOTICS S A")</f>
        <v>LONDOÑO ECHEVERRI ALEJANDRA</v>
      </c>
      <c r="S316" s="25">
        <f>+VLOOKUP(E316, TC!A:D, 2, FALSE())</f>
        <v>4331.2299999999996</v>
      </c>
      <c r="T316" t="str">
        <f t="shared" si="24"/>
        <v>COP</v>
      </c>
    </row>
    <row r="317" spans="1:20" ht="18.75" hidden="1" customHeight="1" x14ac:dyDescent="0.25">
      <c r="A317" t="s">
        <v>1912</v>
      </c>
      <c r="B317" t="s">
        <v>5</v>
      </c>
      <c r="C317" t="s">
        <v>1913</v>
      </c>
      <c r="D317" s="24">
        <v>10728</v>
      </c>
      <c r="E317" t="s">
        <v>1607</v>
      </c>
      <c r="F317" t="s">
        <v>99</v>
      </c>
      <c r="G317" t="s">
        <v>1914</v>
      </c>
      <c r="I317" t="s">
        <v>1841</v>
      </c>
      <c r="J317" t="s">
        <v>1915</v>
      </c>
      <c r="K317" t="s">
        <v>2022</v>
      </c>
      <c r="L317" s="24">
        <v>113740</v>
      </c>
      <c r="M317" s="25">
        <f>+VLOOKUP(E317, TC!A:D, 4, FALSE())</f>
        <v>1.0294499991919155</v>
      </c>
      <c r="N317" s="24">
        <f t="shared" si="20"/>
        <v>113740</v>
      </c>
      <c r="O317" t="str">
        <f t="shared" si="21"/>
        <v>FACTURA</v>
      </c>
      <c r="P317" t="str">
        <f t="shared" si="22"/>
        <v>2025</v>
      </c>
      <c r="Q317" t="str">
        <f t="shared" si="23"/>
        <v>01</v>
      </c>
      <c r="R317" t="str">
        <f>+IFERROR(VLOOKUP(I317, Listado!A:B, 2, FALSE()), "COMERCIALIZADORA INTERNACIONAL CARIBBEAN EXOTICS S A")</f>
        <v>LONDOÑO ECHEVERRI ALEJANDRA</v>
      </c>
      <c r="S317" s="25">
        <f>+VLOOKUP(E317, TC!A:D, 2, FALSE())</f>
        <v>4331.2299999999996</v>
      </c>
      <c r="T317" t="str">
        <f t="shared" si="24"/>
        <v>COP</v>
      </c>
    </row>
    <row r="318" spans="1:20" ht="18.75" hidden="1" customHeight="1" x14ac:dyDescent="0.25">
      <c r="A318" t="s">
        <v>1912</v>
      </c>
      <c r="B318" t="s">
        <v>5</v>
      </c>
      <c r="C318" t="s">
        <v>1913</v>
      </c>
      <c r="D318" s="24">
        <v>10728</v>
      </c>
      <c r="E318" t="s">
        <v>1607</v>
      </c>
      <c r="F318" t="s">
        <v>99</v>
      </c>
      <c r="G318" t="s">
        <v>1914</v>
      </c>
      <c r="I318" t="s">
        <v>1841</v>
      </c>
      <c r="J318" t="s">
        <v>1915</v>
      </c>
      <c r="K318" t="s">
        <v>2022</v>
      </c>
      <c r="L318" s="24">
        <v>14300</v>
      </c>
      <c r="M318" s="25">
        <f>+VLOOKUP(E318, TC!A:D, 4, FALSE())</f>
        <v>1.0294499991919155</v>
      </c>
      <c r="N318" s="24">
        <f t="shared" si="20"/>
        <v>14300</v>
      </c>
      <c r="O318" t="str">
        <f t="shared" si="21"/>
        <v>FACTURA</v>
      </c>
      <c r="P318" t="str">
        <f t="shared" si="22"/>
        <v>2025</v>
      </c>
      <c r="Q318" t="str">
        <f t="shared" si="23"/>
        <v>01</v>
      </c>
      <c r="R318" t="str">
        <f>+IFERROR(VLOOKUP(I318, Listado!A:B, 2, FALSE()), "COMERCIALIZADORA INTERNACIONAL CARIBBEAN EXOTICS S A")</f>
        <v>LONDOÑO ECHEVERRI ALEJANDRA</v>
      </c>
      <c r="S318" s="25">
        <f>+VLOOKUP(E318, TC!A:D, 2, FALSE())</f>
        <v>4331.2299999999996</v>
      </c>
      <c r="T318" t="str">
        <f t="shared" si="24"/>
        <v>COP</v>
      </c>
    </row>
    <row r="319" spans="1:20" ht="18.75" hidden="1" customHeight="1" x14ac:dyDescent="0.25">
      <c r="A319" t="s">
        <v>1912</v>
      </c>
      <c r="B319" t="s">
        <v>5</v>
      </c>
      <c r="C319" t="s">
        <v>1913</v>
      </c>
      <c r="D319" s="24">
        <v>10728</v>
      </c>
      <c r="E319" t="s">
        <v>1607</v>
      </c>
      <c r="F319" t="s">
        <v>99</v>
      </c>
      <c r="G319" t="s">
        <v>1914</v>
      </c>
      <c r="I319" t="s">
        <v>1841</v>
      </c>
      <c r="J319" t="s">
        <v>1915</v>
      </c>
      <c r="K319" t="s">
        <v>2022</v>
      </c>
      <c r="L319" s="24">
        <v>10450</v>
      </c>
      <c r="M319" s="25">
        <f>+VLOOKUP(E319, TC!A:D, 4, FALSE())</f>
        <v>1.0294499991919155</v>
      </c>
      <c r="N319" s="24">
        <f t="shared" si="20"/>
        <v>10450</v>
      </c>
      <c r="O319" t="str">
        <f t="shared" si="21"/>
        <v>FACTURA</v>
      </c>
      <c r="P319" t="str">
        <f t="shared" si="22"/>
        <v>2025</v>
      </c>
      <c r="Q319" t="str">
        <f t="shared" si="23"/>
        <v>01</v>
      </c>
      <c r="R319" t="str">
        <f>+IFERROR(VLOOKUP(I319, Listado!A:B, 2, FALSE()), "COMERCIALIZADORA INTERNACIONAL CARIBBEAN EXOTICS S A")</f>
        <v>LONDOÑO ECHEVERRI ALEJANDRA</v>
      </c>
      <c r="S319" s="25">
        <f>+VLOOKUP(E319, TC!A:D, 2, FALSE())</f>
        <v>4331.2299999999996</v>
      </c>
      <c r="T319" t="str">
        <f t="shared" si="24"/>
        <v>COP</v>
      </c>
    </row>
    <row r="320" spans="1:20" ht="18.75" hidden="1" customHeight="1" x14ac:dyDescent="0.25">
      <c r="A320" t="s">
        <v>1912</v>
      </c>
      <c r="B320" t="s">
        <v>5</v>
      </c>
      <c r="C320" t="s">
        <v>1913</v>
      </c>
      <c r="D320" s="24">
        <v>10728</v>
      </c>
      <c r="E320" t="s">
        <v>1607</v>
      </c>
      <c r="F320" t="s">
        <v>99</v>
      </c>
      <c r="G320" t="s">
        <v>1914</v>
      </c>
      <c r="I320" t="s">
        <v>1841</v>
      </c>
      <c r="J320" t="s">
        <v>1915</v>
      </c>
      <c r="K320" t="s">
        <v>2022</v>
      </c>
      <c r="L320" s="24">
        <v>4730</v>
      </c>
      <c r="M320" s="25">
        <f>+VLOOKUP(E320, TC!A:D, 4, FALSE())</f>
        <v>1.0294499991919155</v>
      </c>
      <c r="N320" s="24">
        <f t="shared" si="20"/>
        <v>4730</v>
      </c>
      <c r="O320" t="str">
        <f t="shared" si="21"/>
        <v>FACTURA</v>
      </c>
      <c r="P320" t="str">
        <f t="shared" si="22"/>
        <v>2025</v>
      </c>
      <c r="Q320" t="str">
        <f t="shared" si="23"/>
        <v>01</v>
      </c>
      <c r="R320" t="str">
        <f>+IFERROR(VLOOKUP(I320, Listado!A:B, 2, FALSE()), "COMERCIALIZADORA INTERNACIONAL CARIBBEAN EXOTICS S A")</f>
        <v>LONDOÑO ECHEVERRI ALEJANDRA</v>
      </c>
      <c r="S320" s="25">
        <f>+VLOOKUP(E320, TC!A:D, 2, FALSE())</f>
        <v>4331.2299999999996</v>
      </c>
      <c r="T320" t="str">
        <f t="shared" si="24"/>
        <v>COP</v>
      </c>
    </row>
    <row r="321" spans="1:20" ht="18.75" hidden="1" customHeight="1" x14ac:dyDescent="0.25">
      <c r="A321" t="s">
        <v>1912</v>
      </c>
      <c r="B321" t="s">
        <v>5</v>
      </c>
      <c r="C321" t="s">
        <v>1913</v>
      </c>
      <c r="D321" s="24">
        <v>10729</v>
      </c>
      <c r="E321" t="s">
        <v>1607</v>
      </c>
      <c r="F321" t="s">
        <v>99</v>
      </c>
      <c r="G321" t="s">
        <v>1914</v>
      </c>
      <c r="I321" t="s">
        <v>1841</v>
      </c>
      <c r="J321" t="s">
        <v>1915</v>
      </c>
      <c r="K321" t="s">
        <v>2022</v>
      </c>
      <c r="L321" s="24">
        <v>25680</v>
      </c>
      <c r="M321" s="25">
        <f>+VLOOKUP(E321, TC!A:D, 4, FALSE())</f>
        <v>1.0294499991919155</v>
      </c>
      <c r="N321" s="24">
        <f t="shared" si="20"/>
        <v>25680</v>
      </c>
      <c r="O321" t="str">
        <f t="shared" si="21"/>
        <v>FACTURA</v>
      </c>
      <c r="P321" t="str">
        <f t="shared" si="22"/>
        <v>2025</v>
      </c>
      <c r="Q321" t="str">
        <f t="shared" si="23"/>
        <v>01</v>
      </c>
      <c r="R321" t="str">
        <f>+IFERROR(VLOOKUP(I321, Listado!A:B, 2, FALSE()), "COMERCIALIZADORA INTERNACIONAL CARIBBEAN EXOTICS S A")</f>
        <v>LONDOÑO ECHEVERRI ALEJANDRA</v>
      </c>
      <c r="S321" s="25">
        <f>+VLOOKUP(E321, TC!A:D, 2, FALSE())</f>
        <v>4331.2299999999996</v>
      </c>
      <c r="T321" t="str">
        <f t="shared" si="24"/>
        <v>COP</v>
      </c>
    </row>
    <row r="322" spans="1:20" ht="18.75" hidden="1" customHeight="1" x14ac:dyDescent="0.25">
      <c r="A322" t="s">
        <v>1912</v>
      </c>
      <c r="B322" t="s">
        <v>5</v>
      </c>
      <c r="C322" t="s">
        <v>1913</v>
      </c>
      <c r="D322" s="24">
        <v>10729</v>
      </c>
      <c r="E322" t="s">
        <v>1607</v>
      </c>
      <c r="F322" t="s">
        <v>99</v>
      </c>
      <c r="G322" t="s">
        <v>1914</v>
      </c>
      <c r="I322" t="s">
        <v>1841</v>
      </c>
      <c r="J322" t="s">
        <v>1915</v>
      </c>
      <c r="K322" t="s">
        <v>2022</v>
      </c>
      <c r="L322" s="24">
        <v>129120</v>
      </c>
      <c r="M322" s="25">
        <f>+VLOOKUP(E322, TC!A:D, 4, FALSE())</f>
        <v>1.0294499991919155</v>
      </c>
      <c r="N322" s="24">
        <f t="shared" ref="N322:N385" si="25">+IF(F322="EUR", (M322*L322), IF(I322="JUAN MATAS SAS", (L322/S322), L322))</f>
        <v>129120</v>
      </c>
      <c r="O322" t="str">
        <f t="shared" ref="O322:O385" si="26">+IF(C322="CFE", "FACTURA", IF(ISERROR(SEARCH("ANULA", H322))=FALSE(), "ANULACIÓN FE", IF(ISERROR(SEARCH("CANCELLATION", H322))=FALSE(), "ANULACIÓN FE", "NOTAS")))</f>
        <v>FACTURA</v>
      </c>
      <c r="P322" t="str">
        <f t="shared" ref="P322:P385" si="27">+LEFT(E322, 4)</f>
        <v>2025</v>
      </c>
      <c r="Q322" t="str">
        <f t="shared" ref="Q322:Q385" si="28">+MID(E322, 5, 2)</f>
        <v>01</v>
      </c>
      <c r="R322" t="str">
        <f>+IFERROR(VLOOKUP(I322, Listado!A:B, 2, FALSE()), "COMERCIALIZADORA INTERNACIONAL CARIBBEAN EXOTICS S A")</f>
        <v>LONDOÑO ECHEVERRI ALEJANDRA</v>
      </c>
      <c r="S322" s="25">
        <f>+VLOOKUP(E322, TC!A:D, 2, FALSE())</f>
        <v>4331.2299999999996</v>
      </c>
      <c r="T322" t="str">
        <f t="shared" ref="T322:T385" si="29">+IF(I322="JUAN MATAS SAS", "USD", F322)</f>
        <v>COP</v>
      </c>
    </row>
    <row r="323" spans="1:20" ht="18.75" hidden="1" customHeight="1" x14ac:dyDescent="0.25">
      <c r="A323" t="s">
        <v>1912</v>
      </c>
      <c r="B323" t="s">
        <v>5</v>
      </c>
      <c r="C323" t="s">
        <v>1913</v>
      </c>
      <c r="D323" s="24">
        <v>10729</v>
      </c>
      <c r="E323" t="s">
        <v>1607</v>
      </c>
      <c r="F323" t="s">
        <v>99</v>
      </c>
      <c r="G323" t="s">
        <v>1914</v>
      </c>
      <c r="I323" t="s">
        <v>1841</v>
      </c>
      <c r="J323" t="s">
        <v>1915</v>
      </c>
      <c r="K323" t="s">
        <v>2022</v>
      </c>
      <c r="L323" s="24">
        <v>26520</v>
      </c>
      <c r="M323" s="25">
        <f>+VLOOKUP(E323, TC!A:D, 4, FALSE())</f>
        <v>1.0294499991919155</v>
      </c>
      <c r="N323" s="24">
        <f t="shared" si="25"/>
        <v>26520</v>
      </c>
      <c r="O323" t="str">
        <f t="shared" si="26"/>
        <v>FACTURA</v>
      </c>
      <c r="P323" t="str">
        <f t="shared" si="27"/>
        <v>2025</v>
      </c>
      <c r="Q323" t="str">
        <f t="shared" si="28"/>
        <v>01</v>
      </c>
      <c r="R323" t="str">
        <f>+IFERROR(VLOOKUP(I323, Listado!A:B, 2, FALSE()), "COMERCIALIZADORA INTERNACIONAL CARIBBEAN EXOTICS S A")</f>
        <v>LONDOÑO ECHEVERRI ALEJANDRA</v>
      </c>
      <c r="S323" s="25">
        <f>+VLOOKUP(E323, TC!A:D, 2, FALSE())</f>
        <v>4331.2299999999996</v>
      </c>
      <c r="T323" t="str">
        <f t="shared" si="29"/>
        <v>COP</v>
      </c>
    </row>
    <row r="324" spans="1:20" ht="18.75" hidden="1" customHeight="1" x14ac:dyDescent="0.25">
      <c r="A324" t="s">
        <v>1912</v>
      </c>
      <c r="B324" t="s">
        <v>5</v>
      </c>
      <c r="C324" t="s">
        <v>1913</v>
      </c>
      <c r="D324" s="24">
        <v>10729</v>
      </c>
      <c r="E324" t="s">
        <v>1607</v>
      </c>
      <c r="F324" t="s">
        <v>99</v>
      </c>
      <c r="G324" t="s">
        <v>1914</v>
      </c>
      <c r="I324" t="s">
        <v>1841</v>
      </c>
      <c r="J324" t="s">
        <v>1915</v>
      </c>
      <c r="K324" t="s">
        <v>2022</v>
      </c>
      <c r="L324" s="24">
        <v>33720</v>
      </c>
      <c r="M324" s="25">
        <f>+VLOOKUP(E324, TC!A:D, 4, FALSE())</f>
        <v>1.0294499991919155</v>
      </c>
      <c r="N324" s="24">
        <f t="shared" si="25"/>
        <v>33720</v>
      </c>
      <c r="O324" t="str">
        <f t="shared" si="26"/>
        <v>FACTURA</v>
      </c>
      <c r="P324" t="str">
        <f t="shared" si="27"/>
        <v>2025</v>
      </c>
      <c r="Q324" t="str">
        <f t="shared" si="28"/>
        <v>01</v>
      </c>
      <c r="R324" t="str">
        <f>+IFERROR(VLOOKUP(I324, Listado!A:B, 2, FALSE()), "COMERCIALIZADORA INTERNACIONAL CARIBBEAN EXOTICS S A")</f>
        <v>LONDOÑO ECHEVERRI ALEJANDRA</v>
      </c>
      <c r="S324" s="25">
        <f>+VLOOKUP(E324, TC!A:D, 2, FALSE())</f>
        <v>4331.2299999999996</v>
      </c>
      <c r="T324" t="str">
        <f t="shared" si="29"/>
        <v>COP</v>
      </c>
    </row>
    <row r="325" spans="1:20" ht="18.75" hidden="1" customHeight="1" x14ac:dyDescent="0.25">
      <c r="A325" t="s">
        <v>1912</v>
      </c>
      <c r="B325" t="s">
        <v>5</v>
      </c>
      <c r="C325" t="s">
        <v>1913</v>
      </c>
      <c r="D325" s="24">
        <v>10729</v>
      </c>
      <c r="E325" t="s">
        <v>1607</v>
      </c>
      <c r="F325" t="s">
        <v>99</v>
      </c>
      <c r="G325" t="s">
        <v>1914</v>
      </c>
      <c r="I325" t="s">
        <v>1841</v>
      </c>
      <c r="J325" t="s">
        <v>1915</v>
      </c>
      <c r="K325" t="s">
        <v>2022</v>
      </c>
      <c r="L325" s="24">
        <v>20400</v>
      </c>
      <c r="M325" s="25">
        <f>+VLOOKUP(E325, TC!A:D, 4, FALSE())</f>
        <v>1.0294499991919155</v>
      </c>
      <c r="N325" s="24">
        <f t="shared" si="25"/>
        <v>20400</v>
      </c>
      <c r="O325" t="str">
        <f t="shared" si="26"/>
        <v>FACTURA</v>
      </c>
      <c r="P325" t="str">
        <f t="shared" si="27"/>
        <v>2025</v>
      </c>
      <c r="Q325" t="str">
        <f t="shared" si="28"/>
        <v>01</v>
      </c>
      <c r="R325" t="str">
        <f>+IFERROR(VLOOKUP(I325, Listado!A:B, 2, FALSE()), "COMERCIALIZADORA INTERNACIONAL CARIBBEAN EXOTICS S A")</f>
        <v>LONDOÑO ECHEVERRI ALEJANDRA</v>
      </c>
      <c r="S325" s="25">
        <f>+VLOOKUP(E325, TC!A:D, 2, FALSE())</f>
        <v>4331.2299999999996</v>
      </c>
      <c r="T325" t="str">
        <f t="shared" si="29"/>
        <v>COP</v>
      </c>
    </row>
    <row r="326" spans="1:20" ht="18.75" hidden="1" customHeight="1" x14ac:dyDescent="0.25">
      <c r="A326" t="s">
        <v>1912</v>
      </c>
      <c r="B326" t="s">
        <v>5</v>
      </c>
      <c r="C326" t="s">
        <v>1913</v>
      </c>
      <c r="D326" s="24">
        <v>10730</v>
      </c>
      <c r="E326" t="s">
        <v>1607</v>
      </c>
      <c r="F326" t="s">
        <v>99</v>
      </c>
      <c r="G326" t="s">
        <v>1914</v>
      </c>
      <c r="I326" t="s">
        <v>1841</v>
      </c>
      <c r="J326" t="s">
        <v>1915</v>
      </c>
      <c r="K326" t="s">
        <v>2021</v>
      </c>
      <c r="L326" s="24">
        <v>211640</v>
      </c>
      <c r="M326" s="25">
        <f>+VLOOKUP(E326, TC!A:D, 4, FALSE())</f>
        <v>1.0294499991919155</v>
      </c>
      <c r="N326" s="24">
        <f t="shared" si="25"/>
        <v>211640</v>
      </c>
      <c r="O326" t="str">
        <f t="shared" si="26"/>
        <v>FACTURA</v>
      </c>
      <c r="P326" t="str">
        <f t="shared" si="27"/>
        <v>2025</v>
      </c>
      <c r="Q326" t="str">
        <f t="shared" si="28"/>
        <v>01</v>
      </c>
      <c r="R326" t="str">
        <f>+IFERROR(VLOOKUP(I326, Listado!A:B, 2, FALSE()), "COMERCIALIZADORA INTERNACIONAL CARIBBEAN EXOTICS S A")</f>
        <v>LONDOÑO ECHEVERRI ALEJANDRA</v>
      </c>
      <c r="S326" s="25">
        <f>+VLOOKUP(E326, TC!A:D, 2, FALSE())</f>
        <v>4331.2299999999996</v>
      </c>
      <c r="T326" t="str">
        <f t="shared" si="29"/>
        <v>COP</v>
      </c>
    </row>
    <row r="327" spans="1:20" ht="18.75" hidden="1" customHeight="1" x14ac:dyDescent="0.25">
      <c r="A327" t="s">
        <v>1912</v>
      </c>
      <c r="B327" t="s">
        <v>5</v>
      </c>
      <c r="C327" t="s">
        <v>1913</v>
      </c>
      <c r="D327" s="24">
        <v>10731</v>
      </c>
      <c r="E327" t="s">
        <v>1607</v>
      </c>
      <c r="F327" t="s">
        <v>99</v>
      </c>
      <c r="G327" t="s">
        <v>1914</v>
      </c>
      <c r="I327" t="s">
        <v>1846</v>
      </c>
      <c r="J327" t="s">
        <v>1915</v>
      </c>
      <c r="K327" t="s">
        <v>2022</v>
      </c>
      <c r="L327" s="24">
        <v>121120</v>
      </c>
      <c r="M327" s="25">
        <f>+VLOOKUP(E327, TC!A:D, 4, FALSE())</f>
        <v>1.0294499991919155</v>
      </c>
      <c r="N327" s="24">
        <f t="shared" si="25"/>
        <v>121120</v>
      </c>
      <c r="O327" t="str">
        <f t="shared" si="26"/>
        <v>FACTURA</v>
      </c>
      <c r="P327" t="str">
        <f t="shared" si="27"/>
        <v>2025</v>
      </c>
      <c r="Q327" t="str">
        <f t="shared" si="28"/>
        <v>01</v>
      </c>
      <c r="R327" t="str">
        <f>+IFERROR(VLOOKUP(I327, Listado!A:B, 2, FALSE()), "COMERCIALIZADORA INTERNACIONAL CARIBBEAN EXOTICS S A")</f>
        <v>LONDOÑO ECHEVERRI ALEJANDRA</v>
      </c>
      <c r="S327" s="25">
        <f>+VLOOKUP(E327, TC!A:D, 2, FALSE())</f>
        <v>4331.2299999999996</v>
      </c>
      <c r="T327" t="str">
        <f t="shared" si="29"/>
        <v>COP</v>
      </c>
    </row>
    <row r="328" spans="1:20" ht="18.75" hidden="1" customHeight="1" x14ac:dyDescent="0.25">
      <c r="A328" t="s">
        <v>1912</v>
      </c>
      <c r="B328" t="s">
        <v>5</v>
      </c>
      <c r="C328" t="s">
        <v>1913</v>
      </c>
      <c r="D328" s="24">
        <v>10731</v>
      </c>
      <c r="E328" t="s">
        <v>1607</v>
      </c>
      <c r="F328" t="s">
        <v>99</v>
      </c>
      <c r="G328" t="s">
        <v>1914</v>
      </c>
      <c r="I328" t="s">
        <v>1846</v>
      </c>
      <c r="J328" t="s">
        <v>1915</v>
      </c>
      <c r="K328" t="s">
        <v>2022</v>
      </c>
      <c r="L328" s="24">
        <v>429600</v>
      </c>
      <c r="M328" s="25">
        <f>+VLOOKUP(E328, TC!A:D, 4, FALSE())</f>
        <v>1.0294499991919155</v>
      </c>
      <c r="N328" s="24">
        <f t="shared" si="25"/>
        <v>429600</v>
      </c>
      <c r="O328" t="str">
        <f t="shared" si="26"/>
        <v>FACTURA</v>
      </c>
      <c r="P328" t="str">
        <f t="shared" si="27"/>
        <v>2025</v>
      </c>
      <c r="Q328" t="str">
        <f t="shared" si="28"/>
        <v>01</v>
      </c>
      <c r="R328" t="str">
        <f>+IFERROR(VLOOKUP(I328, Listado!A:B, 2, FALSE()), "COMERCIALIZADORA INTERNACIONAL CARIBBEAN EXOTICS S A")</f>
        <v>LONDOÑO ECHEVERRI ALEJANDRA</v>
      </c>
      <c r="S328" s="25">
        <f>+VLOOKUP(E328, TC!A:D, 2, FALSE())</f>
        <v>4331.2299999999996</v>
      </c>
      <c r="T328" t="str">
        <f t="shared" si="29"/>
        <v>COP</v>
      </c>
    </row>
    <row r="329" spans="1:20" ht="18.75" hidden="1" customHeight="1" x14ac:dyDescent="0.25">
      <c r="A329" t="s">
        <v>1912</v>
      </c>
      <c r="B329" t="s">
        <v>5</v>
      </c>
      <c r="C329" t="s">
        <v>1913</v>
      </c>
      <c r="D329" s="24">
        <v>10731</v>
      </c>
      <c r="E329" t="s">
        <v>1607</v>
      </c>
      <c r="F329" t="s">
        <v>99</v>
      </c>
      <c r="G329" t="s">
        <v>1914</v>
      </c>
      <c r="I329" t="s">
        <v>1846</v>
      </c>
      <c r="J329" t="s">
        <v>1915</v>
      </c>
      <c r="K329" t="s">
        <v>2022</v>
      </c>
      <c r="L329" s="24">
        <v>202880</v>
      </c>
      <c r="M329" s="25">
        <f>+VLOOKUP(E329, TC!A:D, 4, FALSE())</f>
        <v>1.0294499991919155</v>
      </c>
      <c r="N329" s="24">
        <f t="shared" si="25"/>
        <v>202880</v>
      </c>
      <c r="O329" t="str">
        <f t="shared" si="26"/>
        <v>FACTURA</v>
      </c>
      <c r="P329" t="str">
        <f t="shared" si="27"/>
        <v>2025</v>
      </c>
      <c r="Q329" t="str">
        <f t="shared" si="28"/>
        <v>01</v>
      </c>
      <c r="R329" t="str">
        <f>+IFERROR(VLOOKUP(I329, Listado!A:B, 2, FALSE()), "COMERCIALIZADORA INTERNACIONAL CARIBBEAN EXOTICS S A")</f>
        <v>LONDOÑO ECHEVERRI ALEJANDRA</v>
      </c>
      <c r="S329" s="25">
        <f>+VLOOKUP(E329, TC!A:D, 2, FALSE())</f>
        <v>4331.2299999999996</v>
      </c>
      <c r="T329" t="str">
        <f t="shared" si="29"/>
        <v>COP</v>
      </c>
    </row>
    <row r="330" spans="1:20" ht="18.75" hidden="1" customHeight="1" x14ac:dyDescent="0.25">
      <c r="A330" t="s">
        <v>1912</v>
      </c>
      <c r="B330" t="s">
        <v>5</v>
      </c>
      <c r="C330" t="s">
        <v>1913</v>
      </c>
      <c r="D330" s="24">
        <v>10731</v>
      </c>
      <c r="E330" t="s">
        <v>1607</v>
      </c>
      <c r="F330" t="s">
        <v>99</v>
      </c>
      <c r="G330" t="s">
        <v>1914</v>
      </c>
      <c r="I330" t="s">
        <v>1846</v>
      </c>
      <c r="J330" t="s">
        <v>1915</v>
      </c>
      <c r="K330" t="s">
        <v>2022</v>
      </c>
      <c r="L330" s="24">
        <v>53280</v>
      </c>
      <c r="M330" s="25">
        <f>+VLOOKUP(E330, TC!A:D, 4, FALSE())</f>
        <v>1.0294499991919155</v>
      </c>
      <c r="N330" s="24">
        <f t="shared" si="25"/>
        <v>53280</v>
      </c>
      <c r="O330" t="str">
        <f t="shared" si="26"/>
        <v>FACTURA</v>
      </c>
      <c r="P330" t="str">
        <f t="shared" si="27"/>
        <v>2025</v>
      </c>
      <c r="Q330" t="str">
        <f t="shared" si="28"/>
        <v>01</v>
      </c>
      <c r="R330" t="str">
        <f>+IFERROR(VLOOKUP(I330, Listado!A:B, 2, FALSE()), "COMERCIALIZADORA INTERNACIONAL CARIBBEAN EXOTICS S A")</f>
        <v>LONDOÑO ECHEVERRI ALEJANDRA</v>
      </c>
      <c r="S330" s="25">
        <f>+VLOOKUP(E330, TC!A:D, 2, FALSE())</f>
        <v>4331.2299999999996</v>
      </c>
      <c r="T330" t="str">
        <f t="shared" si="29"/>
        <v>COP</v>
      </c>
    </row>
    <row r="331" spans="1:20" ht="18.75" hidden="1" customHeight="1" x14ac:dyDescent="0.25">
      <c r="A331" t="s">
        <v>1912</v>
      </c>
      <c r="B331" t="s">
        <v>5</v>
      </c>
      <c r="C331" t="s">
        <v>1913</v>
      </c>
      <c r="D331" s="24">
        <v>10732</v>
      </c>
      <c r="E331" t="s">
        <v>1607</v>
      </c>
      <c r="F331" t="s">
        <v>99</v>
      </c>
      <c r="G331" t="s">
        <v>1914</v>
      </c>
      <c r="I331" t="s">
        <v>1841</v>
      </c>
      <c r="J331" t="s">
        <v>1915</v>
      </c>
      <c r="K331" t="s">
        <v>2021</v>
      </c>
      <c r="L331" s="24">
        <v>274260</v>
      </c>
      <c r="M331" s="25">
        <f>+VLOOKUP(E331, TC!A:D, 4, FALSE())</f>
        <v>1.0294499991919155</v>
      </c>
      <c r="N331" s="24">
        <f t="shared" si="25"/>
        <v>274260</v>
      </c>
      <c r="O331" t="str">
        <f t="shared" si="26"/>
        <v>FACTURA</v>
      </c>
      <c r="P331" t="str">
        <f t="shared" si="27"/>
        <v>2025</v>
      </c>
      <c r="Q331" t="str">
        <f t="shared" si="28"/>
        <v>01</v>
      </c>
      <c r="R331" t="str">
        <f>+IFERROR(VLOOKUP(I331, Listado!A:B, 2, FALSE()), "COMERCIALIZADORA INTERNACIONAL CARIBBEAN EXOTICS S A")</f>
        <v>LONDOÑO ECHEVERRI ALEJANDRA</v>
      </c>
      <c r="S331" s="25">
        <f>+VLOOKUP(E331, TC!A:D, 2, FALSE())</f>
        <v>4331.2299999999996</v>
      </c>
      <c r="T331" t="str">
        <f t="shared" si="29"/>
        <v>COP</v>
      </c>
    </row>
    <row r="332" spans="1:20" ht="18.75" hidden="1" customHeight="1" x14ac:dyDescent="0.25">
      <c r="A332" t="s">
        <v>1912</v>
      </c>
      <c r="B332" t="s">
        <v>5</v>
      </c>
      <c r="C332" t="s">
        <v>1913</v>
      </c>
      <c r="D332" s="24">
        <v>10732</v>
      </c>
      <c r="E332" t="s">
        <v>1607</v>
      </c>
      <c r="F332" t="s">
        <v>99</v>
      </c>
      <c r="G332" t="s">
        <v>1914</v>
      </c>
      <c r="I332" t="s">
        <v>1841</v>
      </c>
      <c r="J332" t="s">
        <v>1915</v>
      </c>
      <c r="K332" t="s">
        <v>2021</v>
      </c>
      <c r="L332" s="24">
        <v>145530</v>
      </c>
      <c r="M332" s="25">
        <f>+VLOOKUP(E332, TC!A:D, 4, FALSE())</f>
        <v>1.0294499991919155</v>
      </c>
      <c r="N332" s="24">
        <f t="shared" si="25"/>
        <v>145530</v>
      </c>
      <c r="O332" t="str">
        <f t="shared" si="26"/>
        <v>FACTURA</v>
      </c>
      <c r="P332" t="str">
        <f t="shared" si="27"/>
        <v>2025</v>
      </c>
      <c r="Q332" t="str">
        <f t="shared" si="28"/>
        <v>01</v>
      </c>
      <c r="R332" t="str">
        <f>+IFERROR(VLOOKUP(I332, Listado!A:B, 2, FALSE()), "COMERCIALIZADORA INTERNACIONAL CARIBBEAN EXOTICS S A")</f>
        <v>LONDOÑO ECHEVERRI ALEJANDRA</v>
      </c>
      <c r="S332" s="25">
        <f>+VLOOKUP(E332, TC!A:D, 2, FALSE())</f>
        <v>4331.2299999999996</v>
      </c>
      <c r="T332" t="str">
        <f t="shared" si="29"/>
        <v>COP</v>
      </c>
    </row>
    <row r="333" spans="1:20" ht="18.75" hidden="1" customHeight="1" x14ac:dyDescent="0.25">
      <c r="A333" t="s">
        <v>1912</v>
      </c>
      <c r="B333" t="s">
        <v>5</v>
      </c>
      <c r="C333" t="s">
        <v>1913</v>
      </c>
      <c r="D333" s="24">
        <v>10732</v>
      </c>
      <c r="E333" t="s">
        <v>1607</v>
      </c>
      <c r="F333" t="s">
        <v>99</v>
      </c>
      <c r="G333" t="s">
        <v>1914</v>
      </c>
      <c r="I333" t="s">
        <v>1841</v>
      </c>
      <c r="J333" t="s">
        <v>1915</v>
      </c>
      <c r="K333" t="s">
        <v>2021</v>
      </c>
      <c r="L333" s="24">
        <v>337050</v>
      </c>
      <c r="M333" s="25">
        <f>+VLOOKUP(E333, TC!A:D, 4, FALSE())</f>
        <v>1.0294499991919155</v>
      </c>
      <c r="N333" s="24">
        <f t="shared" si="25"/>
        <v>337050</v>
      </c>
      <c r="O333" t="str">
        <f t="shared" si="26"/>
        <v>FACTURA</v>
      </c>
      <c r="P333" t="str">
        <f t="shared" si="27"/>
        <v>2025</v>
      </c>
      <c r="Q333" t="str">
        <f t="shared" si="28"/>
        <v>01</v>
      </c>
      <c r="R333" t="str">
        <f>+IFERROR(VLOOKUP(I333, Listado!A:B, 2, FALSE()), "COMERCIALIZADORA INTERNACIONAL CARIBBEAN EXOTICS S A")</f>
        <v>LONDOÑO ECHEVERRI ALEJANDRA</v>
      </c>
      <c r="S333" s="25">
        <f>+VLOOKUP(E333, TC!A:D, 2, FALSE())</f>
        <v>4331.2299999999996</v>
      </c>
      <c r="T333" t="str">
        <f t="shared" si="29"/>
        <v>COP</v>
      </c>
    </row>
    <row r="334" spans="1:20" ht="18.75" hidden="1" customHeight="1" x14ac:dyDescent="0.25">
      <c r="A334" t="s">
        <v>1912</v>
      </c>
      <c r="B334" t="s">
        <v>5</v>
      </c>
      <c r="C334" t="s">
        <v>1913</v>
      </c>
      <c r="D334" s="24">
        <v>10732</v>
      </c>
      <c r="E334" t="s">
        <v>1607</v>
      </c>
      <c r="F334" t="s">
        <v>99</v>
      </c>
      <c r="G334" t="s">
        <v>1914</v>
      </c>
      <c r="I334" t="s">
        <v>1841</v>
      </c>
      <c r="J334" t="s">
        <v>1915</v>
      </c>
      <c r="K334" t="s">
        <v>2021</v>
      </c>
      <c r="L334" s="24">
        <v>451080</v>
      </c>
      <c r="M334" s="25">
        <f>+VLOOKUP(E334, TC!A:D, 4, FALSE())</f>
        <v>1.0294499991919155</v>
      </c>
      <c r="N334" s="24">
        <f t="shared" si="25"/>
        <v>451080</v>
      </c>
      <c r="O334" t="str">
        <f t="shared" si="26"/>
        <v>FACTURA</v>
      </c>
      <c r="P334" t="str">
        <f t="shared" si="27"/>
        <v>2025</v>
      </c>
      <c r="Q334" t="str">
        <f t="shared" si="28"/>
        <v>01</v>
      </c>
      <c r="R334" t="str">
        <f>+IFERROR(VLOOKUP(I334, Listado!A:B, 2, FALSE()), "COMERCIALIZADORA INTERNACIONAL CARIBBEAN EXOTICS S A")</f>
        <v>LONDOÑO ECHEVERRI ALEJANDRA</v>
      </c>
      <c r="S334" s="25">
        <f>+VLOOKUP(E334, TC!A:D, 2, FALSE())</f>
        <v>4331.2299999999996</v>
      </c>
      <c r="T334" t="str">
        <f t="shared" si="29"/>
        <v>COP</v>
      </c>
    </row>
    <row r="335" spans="1:20" ht="18.75" hidden="1" customHeight="1" x14ac:dyDescent="0.25">
      <c r="A335" t="s">
        <v>1912</v>
      </c>
      <c r="B335" t="s">
        <v>5</v>
      </c>
      <c r="C335" t="s">
        <v>1913</v>
      </c>
      <c r="D335" s="24">
        <v>10732</v>
      </c>
      <c r="E335" t="s">
        <v>1607</v>
      </c>
      <c r="F335" t="s">
        <v>99</v>
      </c>
      <c r="G335" t="s">
        <v>1914</v>
      </c>
      <c r="I335" t="s">
        <v>1841</v>
      </c>
      <c r="J335" t="s">
        <v>1915</v>
      </c>
      <c r="K335" t="s">
        <v>2021</v>
      </c>
      <c r="L335" s="24">
        <v>111510</v>
      </c>
      <c r="M335" s="25">
        <f>+VLOOKUP(E335, TC!A:D, 4, FALSE())</f>
        <v>1.0294499991919155</v>
      </c>
      <c r="N335" s="24">
        <f t="shared" si="25"/>
        <v>111510</v>
      </c>
      <c r="O335" t="str">
        <f t="shared" si="26"/>
        <v>FACTURA</v>
      </c>
      <c r="P335" t="str">
        <f t="shared" si="27"/>
        <v>2025</v>
      </c>
      <c r="Q335" t="str">
        <f t="shared" si="28"/>
        <v>01</v>
      </c>
      <c r="R335" t="str">
        <f>+IFERROR(VLOOKUP(I335, Listado!A:B, 2, FALSE()), "COMERCIALIZADORA INTERNACIONAL CARIBBEAN EXOTICS S A")</f>
        <v>LONDOÑO ECHEVERRI ALEJANDRA</v>
      </c>
      <c r="S335" s="25">
        <f>+VLOOKUP(E335, TC!A:D, 2, FALSE())</f>
        <v>4331.2299999999996</v>
      </c>
      <c r="T335" t="str">
        <f t="shared" si="29"/>
        <v>COP</v>
      </c>
    </row>
    <row r="336" spans="1:20" ht="18.75" hidden="1" customHeight="1" x14ac:dyDescent="0.25">
      <c r="A336" t="s">
        <v>1912</v>
      </c>
      <c r="B336" t="s">
        <v>5</v>
      </c>
      <c r="C336" t="s">
        <v>1913</v>
      </c>
      <c r="D336" s="24">
        <v>10732</v>
      </c>
      <c r="E336" t="s">
        <v>1607</v>
      </c>
      <c r="F336" t="s">
        <v>99</v>
      </c>
      <c r="G336" t="s">
        <v>1914</v>
      </c>
      <c r="I336" t="s">
        <v>1841</v>
      </c>
      <c r="J336" t="s">
        <v>1915</v>
      </c>
      <c r="K336" t="s">
        <v>2021</v>
      </c>
      <c r="L336" s="24">
        <v>340410</v>
      </c>
      <c r="M336" s="25">
        <f>+VLOOKUP(E336, TC!A:D, 4, FALSE())</f>
        <v>1.0294499991919155</v>
      </c>
      <c r="N336" s="24">
        <f t="shared" si="25"/>
        <v>340410</v>
      </c>
      <c r="O336" t="str">
        <f t="shared" si="26"/>
        <v>FACTURA</v>
      </c>
      <c r="P336" t="str">
        <f t="shared" si="27"/>
        <v>2025</v>
      </c>
      <c r="Q336" t="str">
        <f t="shared" si="28"/>
        <v>01</v>
      </c>
      <c r="R336" t="str">
        <f>+IFERROR(VLOOKUP(I336, Listado!A:B, 2, FALSE()), "COMERCIALIZADORA INTERNACIONAL CARIBBEAN EXOTICS S A")</f>
        <v>LONDOÑO ECHEVERRI ALEJANDRA</v>
      </c>
      <c r="S336" s="25">
        <f>+VLOOKUP(E336, TC!A:D, 2, FALSE())</f>
        <v>4331.2299999999996</v>
      </c>
      <c r="T336" t="str">
        <f t="shared" si="29"/>
        <v>COP</v>
      </c>
    </row>
    <row r="337" spans="1:20" ht="18.75" hidden="1" customHeight="1" x14ac:dyDescent="0.25">
      <c r="A337" t="s">
        <v>1912</v>
      </c>
      <c r="B337" t="s">
        <v>5</v>
      </c>
      <c r="C337" t="s">
        <v>1913</v>
      </c>
      <c r="D337" s="24">
        <v>10732</v>
      </c>
      <c r="E337" t="s">
        <v>1607</v>
      </c>
      <c r="F337" t="s">
        <v>99</v>
      </c>
      <c r="G337" t="s">
        <v>1914</v>
      </c>
      <c r="I337" t="s">
        <v>1841</v>
      </c>
      <c r="J337" t="s">
        <v>1915</v>
      </c>
      <c r="K337" t="s">
        <v>2021</v>
      </c>
      <c r="L337" s="24">
        <v>78120</v>
      </c>
      <c r="M337" s="25">
        <f>+VLOOKUP(E337, TC!A:D, 4, FALSE())</f>
        <v>1.0294499991919155</v>
      </c>
      <c r="N337" s="24">
        <f t="shared" si="25"/>
        <v>78120</v>
      </c>
      <c r="O337" t="str">
        <f t="shared" si="26"/>
        <v>FACTURA</v>
      </c>
      <c r="P337" t="str">
        <f t="shared" si="27"/>
        <v>2025</v>
      </c>
      <c r="Q337" t="str">
        <f t="shared" si="28"/>
        <v>01</v>
      </c>
      <c r="R337" t="str">
        <f>+IFERROR(VLOOKUP(I337, Listado!A:B, 2, FALSE()), "COMERCIALIZADORA INTERNACIONAL CARIBBEAN EXOTICS S A")</f>
        <v>LONDOÑO ECHEVERRI ALEJANDRA</v>
      </c>
      <c r="S337" s="25">
        <f>+VLOOKUP(E337, TC!A:D, 2, FALSE())</f>
        <v>4331.2299999999996</v>
      </c>
      <c r="T337" t="str">
        <f t="shared" si="29"/>
        <v>COP</v>
      </c>
    </row>
    <row r="338" spans="1:20" ht="18.75" hidden="1" customHeight="1" x14ac:dyDescent="0.25">
      <c r="A338" t="s">
        <v>1912</v>
      </c>
      <c r="B338" t="s">
        <v>5</v>
      </c>
      <c r="C338" t="s">
        <v>1913</v>
      </c>
      <c r="D338" s="24">
        <v>10732</v>
      </c>
      <c r="E338" t="s">
        <v>1607</v>
      </c>
      <c r="F338" t="s">
        <v>99</v>
      </c>
      <c r="G338" t="s">
        <v>1914</v>
      </c>
      <c r="I338" t="s">
        <v>1841</v>
      </c>
      <c r="J338" t="s">
        <v>1915</v>
      </c>
      <c r="K338" t="s">
        <v>2021</v>
      </c>
      <c r="L338" s="24">
        <v>43680</v>
      </c>
      <c r="M338" s="25">
        <f>+VLOOKUP(E338, TC!A:D, 4, FALSE())</f>
        <v>1.0294499991919155</v>
      </c>
      <c r="N338" s="24">
        <f t="shared" si="25"/>
        <v>43680</v>
      </c>
      <c r="O338" t="str">
        <f t="shared" si="26"/>
        <v>FACTURA</v>
      </c>
      <c r="P338" t="str">
        <f t="shared" si="27"/>
        <v>2025</v>
      </c>
      <c r="Q338" t="str">
        <f t="shared" si="28"/>
        <v>01</v>
      </c>
      <c r="R338" t="str">
        <f>+IFERROR(VLOOKUP(I338, Listado!A:B, 2, FALSE()), "COMERCIALIZADORA INTERNACIONAL CARIBBEAN EXOTICS S A")</f>
        <v>LONDOÑO ECHEVERRI ALEJANDRA</v>
      </c>
      <c r="S338" s="25">
        <f>+VLOOKUP(E338, TC!A:D, 2, FALSE())</f>
        <v>4331.2299999999996</v>
      </c>
      <c r="T338" t="str">
        <f t="shared" si="29"/>
        <v>COP</v>
      </c>
    </row>
    <row r="339" spans="1:20" ht="18.75" hidden="1" customHeight="1" x14ac:dyDescent="0.25">
      <c r="A339" t="s">
        <v>1912</v>
      </c>
      <c r="B339" t="s">
        <v>5</v>
      </c>
      <c r="C339" t="s">
        <v>1913</v>
      </c>
      <c r="D339" s="24">
        <v>10732</v>
      </c>
      <c r="E339" t="s">
        <v>1607</v>
      </c>
      <c r="F339" t="s">
        <v>99</v>
      </c>
      <c r="G339" t="s">
        <v>1914</v>
      </c>
      <c r="I339" t="s">
        <v>1841</v>
      </c>
      <c r="J339" t="s">
        <v>1915</v>
      </c>
      <c r="K339" t="s">
        <v>2021</v>
      </c>
      <c r="L339" s="24">
        <v>25200</v>
      </c>
      <c r="M339" s="25">
        <f>+VLOOKUP(E339, TC!A:D, 4, FALSE())</f>
        <v>1.0294499991919155</v>
      </c>
      <c r="N339" s="24">
        <f t="shared" si="25"/>
        <v>25200</v>
      </c>
      <c r="O339" t="str">
        <f t="shared" si="26"/>
        <v>FACTURA</v>
      </c>
      <c r="P339" t="str">
        <f t="shared" si="27"/>
        <v>2025</v>
      </c>
      <c r="Q339" t="str">
        <f t="shared" si="28"/>
        <v>01</v>
      </c>
      <c r="R339" t="str">
        <f>+IFERROR(VLOOKUP(I339, Listado!A:B, 2, FALSE()), "COMERCIALIZADORA INTERNACIONAL CARIBBEAN EXOTICS S A")</f>
        <v>LONDOÑO ECHEVERRI ALEJANDRA</v>
      </c>
      <c r="S339" s="25">
        <f>+VLOOKUP(E339, TC!A:D, 2, FALSE())</f>
        <v>4331.2299999999996</v>
      </c>
      <c r="T339" t="str">
        <f t="shared" si="29"/>
        <v>COP</v>
      </c>
    </row>
    <row r="340" spans="1:20" ht="18.75" hidden="1" customHeight="1" x14ac:dyDescent="0.25">
      <c r="A340" t="s">
        <v>1912</v>
      </c>
      <c r="B340" t="s">
        <v>5</v>
      </c>
      <c r="C340" t="s">
        <v>1913</v>
      </c>
      <c r="D340" s="24">
        <v>10733</v>
      </c>
      <c r="E340" t="s">
        <v>1607</v>
      </c>
      <c r="F340" t="s">
        <v>99</v>
      </c>
      <c r="G340" t="s">
        <v>1914</v>
      </c>
      <c r="I340" t="s">
        <v>1841</v>
      </c>
      <c r="J340" t="s">
        <v>1915</v>
      </c>
      <c r="K340" t="s">
        <v>2022</v>
      </c>
      <c r="L340" s="24">
        <v>400560</v>
      </c>
      <c r="M340" s="25">
        <f>+VLOOKUP(E340, TC!A:D, 4, FALSE())</f>
        <v>1.0294499991919155</v>
      </c>
      <c r="N340" s="24">
        <f t="shared" si="25"/>
        <v>400560</v>
      </c>
      <c r="O340" t="str">
        <f t="shared" si="26"/>
        <v>FACTURA</v>
      </c>
      <c r="P340" t="str">
        <f t="shared" si="27"/>
        <v>2025</v>
      </c>
      <c r="Q340" t="str">
        <f t="shared" si="28"/>
        <v>01</v>
      </c>
      <c r="R340" t="str">
        <f>+IFERROR(VLOOKUP(I340, Listado!A:B, 2, FALSE()), "COMERCIALIZADORA INTERNACIONAL CARIBBEAN EXOTICS S A")</f>
        <v>LONDOÑO ECHEVERRI ALEJANDRA</v>
      </c>
      <c r="S340" s="25">
        <f>+VLOOKUP(E340, TC!A:D, 2, FALSE())</f>
        <v>4331.2299999999996</v>
      </c>
      <c r="T340" t="str">
        <f t="shared" si="29"/>
        <v>COP</v>
      </c>
    </row>
    <row r="341" spans="1:20" ht="18.75" hidden="1" customHeight="1" x14ac:dyDescent="0.25">
      <c r="A341" t="s">
        <v>1912</v>
      </c>
      <c r="B341" t="s">
        <v>5</v>
      </c>
      <c r="C341" t="s">
        <v>1913</v>
      </c>
      <c r="D341" s="24">
        <v>10733</v>
      </c>
      <c r="E341" t="s">
        <v>1607</v>
      </c>
      <c r="F341" t="s">
        <v>99</v>
      </c>
      <c r="G341" t="s">
        <v>1914</v>
      </c>
      <c r="I341" t="s">
        <v>1841</v>
      </c>
      <c r="J341" t="s">
        <v>1915</v>
      </c>
      <c r="K341" t="s">
        <v>2022</v>
      </c>
      <c r="L341" s="24">
        <v>124200</v>
      </c>
      <c r="M341" s="25">
        <f>+VLOOKUP(E341, TC!A:D, 4, FALSE())</f>
        <v>1.0294499991919155</v>
      </c>
      <c r="N341" s="24">
        <f t="shared" si="25"/>
        <v>124200</v>
      </c>
      <c r="O341" t="str">
        <f t="shared" si="26"/>
        <v>FACTURA</v>
      </c>
      <c r="P341" t="str">
        <f t="shared" si="27"/>
        <v>2025</v>
      </c>
      <c r="Q341" t="str">
        <f t="shared" si="28"/>
        <v>01</v>
      </c>
      <c r="R341" t="str">
        <f>+IFERROR(VLOOKUP(I341, Listado!A:B, 2, FALSE()), "COMERCIALIZADORA INTERNACIONAL CARIBBEAN EXOTICS S A")</f>
        <v>LONDOÑO ECHEVERRI ALEJANDRA</v>
      </c>
      <c r="S341" s="25">
        <f>+VLOOKUP(E341, TC!A:D, 2, FALSE())</f>
        <v>4331.2299999999996</v>
      </c>
      <c r="T341" t="str">
        <f t="shared" si="29"/>
        <v>COP</v>
      </c>
    </row>
    <row r="342" spans="1:20" ht="18.75" hidden="1" customHeight="1" x14ac:dyDescent="0.25">
      <c r="A342" t="s">
        <v>1912</v>
      </c>
      <c r="B342" t="s">
        <v>5</v>
      </c>
      <c r="C342" t="s">
        <v>1913</v>
      </c>
      <c r="D342" s="24">
        <v>10733</v>
      </c>
      <c r="E342" t="s">
        <v>1607</v>
      </c>
      <c r="F342" t="s">
        <v>99</v>
      </c>
      <c r="G342" t="s">
        <v>1914</v>
      </c>
      <c r="I342" t="s">
        <v>1841</v>
      </c>
      <c r="J342" t="s">
        <v>1915</v>
      </c>
      <c r="K342" t="s">
        <v>2022</v>
      </c>
      <c r="L342" s="24">
        <v>130200</v>
      </c>
      <c r="M342" s="25">
        <f>+VLOOKUP(E342, TC!A:D, 4, FALSE())</f>
        <v>1.0294499991919155</v>
      </c>
      <c r="N342" s="24">
        <f t="shared" si="25"/>
        <v>130200</v>
      </c>
      <c r="O342" t="str">
        <f t="shared" si="26"/>
        <v>FACTURA</v>
      </c>
      <c r="P342" t="str">
        <f t="shared" si="27"/>
        <v>2025</v>
      </c>
      <c r="Q342" t="str">
        <f t="shared" si="28"/>
        <v>01</v>
      </c>
      <c r="R342" t="str">
        <f>+IFERROR(VLOOKUP(I342, Listado!A:B, 2, FALSE()), "COMERCIALIZADORA INTERNACIONAL CARIBBEAN EXOTICS S A")</f>
        <v>LONDOÑO ECHEVERRI ALEJANDRA</v>
      </c>
      <c r="S342" s="25">
        <f>+VLOOKUP(E342, TC!A:D, 2, FALSE())</f>
        <v>4331.2299999999996</v>
      </c>
      <c r="T342" t="str">
        <f t="shared" si="29"/>
        <v>COP</v>
      </c>
    </row>
    <row r="343" spans="1:20" ht="18.75" hidden="1" customHeight="1" x14ac:dyDescent="0.25">
      <c r="A343" t="s">
        <v>1912</v>
      </c>
      <c r="B343" t="s">
        <v>5</v>
      </c>
      <c r="C343" t="s">
        <v>1913</v>
      </c>
      <c r="D343" s="24">
        <v>10733</v>
      </c>
      <c r="E343" t="s">
        <v>1607</v>
      </c>
      <c r="F343" t="s">
        <v>99</v>
      </c>
      <c r="G343" t="s">
        <v>1914</v>
      </c>
      <c r="I343" t="s">
        <v>1841</v>
      </c>
      <c r="J343" t="s">
        <v>1915</v>
      </c>
      <c r="K343" t="s">
        <v>2022</v>
      </c>
      <c r="L343" s="24">
        <v>117480</v>
      </c>
      <c r="M343" s="25">
        <f>+VLOOKUP(E343, TC!A:D, 4, FALSE())</f>
        <v>1.0294499991919155</v>
      </c>
      <c r="N343" s="24">
        <f t="shared" si="25"/>
        <v>117480</v>
      </c>
      <c r="O343" t="str">
        <f t="shared" si="26"/>
        <v>FACTURA</v>
      </c>
      <c r="P343" t="str">
        <f t="shared" si="27"/>
        <v>2025</v>
      </c>
      <c r="Q343" t="str">
        <f t="shared" si="28"/>
        <v>01</v>
      </c>
      <c r="R343" t="str">
        <f>+IFERROR(VLOOKUP(I343, Listado!A:B, 2, FALSE()), "COMERCIALIZADORA INTERNACIONAL CARIBBEAN EXOTICS S A")</f>
        <v>LONDOÑO ECHEVERRI ALEJANDRA</v>
      </c>
      <c r="S343" s="25">
        <f>+VLOOKUP(E343, TC!A:D, 2, FALSE())</f>
        <v>4331.2299999999996</v>
      </c>
      <c r="T343" t="str">
        <f t="shared" si="29"/>
        <v>COP</v>
      </c>
    </row>
    <row r="344" spans="1:20" ht="18.75" hidden="1" customHeight="1" x14ac:dyDescent="0.25">
      <c r="A344" t="s">
        <v>1912</v>
      </c>
      <c r="B344" t="s">
        <v>5</v>
      </c>
      <c r="C344" t="s">
        <v>1913</v>
      </c>
      <c r="D344" s="24">
        <v>10733</v>
      </c>
      <c r="E344" t="s">
        <v>1607</v>
      </c>
      <c r="F344" t="s">
        <v>99</v>
      </c>
      <c r="G344" t="s">
        <v>1914</v>
      </c>
      <c r="I344" t="s">
        <v>1841</v>
      </c>
      <c r="J344" t="s">
        <v>1915</v>
      </c>
      <c r="K344" t="s">
        <v>2022</v>
      </c>
      <c r="L344" s="24">
        <v>177600</v>
      </c>
      <c r="M344" s="25">
        <f>+VLOOKUP(E344, TC!A:D, 4, FALSE())</f>
        <v>1.0294499991919155</v>
      </c>
      <c r="N344" s="24">
        <f t="shared" si="25"/>
        <v>177600</v>
      </c>
      <c r="O344" t="str">
        <f t="shared" si="26"/>
        <v>FACTURA</v>
      </c>
      <c r="P344" t="str">
        <f t="shared" si="27"/>
        <v>2025</v>
      </c>
      <c r="Q344" t="str">
        <f t="shared" si="28"/>
        <v>01</v>
      </c>
      <c r="R344" t="str">
        <f>+IFERROR(VLOOKUP(I344, Listado!A:B, 2, FALSE()), "COMERCIALIZADORA INTERNACIONAL CARIBBEAN EXOTICS S A")</f>
        <v>LONDOÑO ECHEVERRI ALEJANDRA</v>
      </c>
      <c r="S344" s="25">
        <f>+VLOOKUP(E344, TC!A:D, 2, FALSE())</f>
        <v>4331.2299999999996</v>
      </c>
      <c r="T344" t="str">
        <f t="shared" si="29"/>
        <v>COP</v>
      </c>
    </row>
    <row r="345" spans="1:20" ht="18.75" hidden="1" customHeight="1" x14ac:dyDescent="0.25">
      <c r="A345" t="s">
        <v>1912</v>
      </c>
      <c r="B345" t="s">
        <v>5</v>
      </c>
      <c r="C345" t="s">
        <v>1913</v>
      </c>
      <c r="D345" s="24">
        <v>10733</v>
      </c>
      <c r="E345" t="s">
        <v>1607</v>
      </c>
      <c r="F345" t="s">
        <v>99</v>
      </c>
      <c r="G345" t="s">
        <v>1914</v>
      </c>
      <c r="I345" t="s">
        <v>1841</v>
      </c>
      <c r="J345" t="s">
        <v>1915</v>
      </c>
      <c r="K345" t="s">
        <v>2022</v>
      </c>
      <c r="L345" s="24">
        <v>107400</v>
      </c>
      <c r="M345" s="25">
        <f>+VLOOKUP(E345, TC!A:D, 4, FALSE())</f>
        <v>1.0294499991919155</v>
      </c>
      <c r="N345" s="24">
        <f t="shared" si="25"/>
        <v>107400</v>
      </c>
      <c r="O345" t="str">
        <f t="shared" si="26"/>
        <v>FACTURA</v>
      </c>
      <c r="P345" t="str">
        <f t="shared" si="27"/>
        <v>2025</v>
      </c>
      <c r="Q345" t="str">
        <f t="shared" si="28"/>
        <v>01</v>
      </c>
      <c r="R345" t="str">
        <f>+IFERROR(VLOOKUP(I345, Listado!A:B, 2, FALSE()), "COMERCIALIZADORA INTERNACIONAL CARIBBEAN EXOTICS S A")</f>
        <v>LONDOÑO ECHEVERRI ALEJANDRA</v>
      </c>
      <c r="S345" s="25">
        <f>+VLOOKUP(E345, TC!A:D, 2, FALSE())</f>
        <v>4331.2299999999996</v>
      </c>
      <c r="T345" t="str">
        <f t="shared" si="29"/>
        <v>COP</v>
      </c>
    </row>
    <row r="346" spans="1:20" ht="18.75" hidden="1" customHeight="1" x14ac:dyDescent="0.25">
      <c r="A346" t="s">
        <v>1912</v>
      </c>
      <c r="B346" t="s">
        <v>5</v>
      </c>
      <c r="C346" t="s">
        <v>1913</v>
      </c>
      <c r="D346" s="24">
        <v>10733</v>
      </c>
      <c r="E346" t="s">
        <v>1607</v>
      </c>
      <c r="F346" t="s">
        <v>99</v>
      </c>
      <c r="G346" t="s">
        <v>1914</v>
      </c>
      <c r="I346" t="s">
        <v>1841</v>
      </c>
      <c r="J346" t="s">
        <v>1915</v>
      </c>
      <c r="K346" t="s">
        <v>2022</v>
      </c>
      <c r="L346" s="24">
        <v>95880</v>
      </c>
      <c r="M346" s="25">
        <f>+VLOOKUP(E346, TC!A:D, 4, FALSE())</f>
        <v>1.0294499991919155</v>
      </c>
      <c r="N346" s="24">
        <f t="shared" si="25"/>
        <v>95880</v>
      </c>
      <c r="O346" t="str">
        <f t="shared" si="26"/>
        <v>FACTURA</v>
      </c>
      <c r="P346" t="str">
        <f t="shared" si="27"/>
        <v>2025</v>
      </c>
      <c r="Q346" t="str">
        <f t="shared" si="28"/>
        <v>01</v>
      </c>
      <c r="R346" t="str">
        <f>+IFERROR(VLOOKUP(I346, Listado!A:B, 2, FALSE()), "COMERCIALIZADORA INTERNACIONAL CARIBBEAN EXOTICS S A")</f>
        <v>LONDOÑO ECHEVERRI ALEJANDRA</v>
      </c>
      <c r="S346" s="25">
        <f>+VLOOKUP(E346, TC!A:D, 2, FALSE())</f>
        <v>4331.2299999999996</v>
      </c>
      <c r="T346" t="str">
        <f t="shared" si="29"/>
        <v>COP</v>
      </c>
    </row>
    <row r="347" spans="1:20" ht="18.75" hidden="1" customHeight="1" x14ac:dyDescent="0.25">
      <c r="A347" t="s">
        <v>1912</v>
      </c>
      <c r="B347" t="s">
        <v>5</v>
      </c>
      <c r="C347" t="s">
        <v>1913</v>
      </c>
      <c r="D347" s="24">
        <v>10733</v>
      </c>
      <c r="E347" t="s">
        <v>1607</v>
      </c>
      <c r="F347" t="s">
        <v>99</v>
      </c>
      <c r="G347" t="s">
        <v>1914</v>
      </c>
      <c r="I347" t="s">
        <v>1841</v>
      </c>
      <c r="J347" t="s">
        <v>1915</v>
      </c>
      <c r="K347" t="s">
        <v>2022</v>
      </c>
      <c r="L347" s="24">
        <v>12240</v>
      </c>
      <c r="M347" s="25">
        <f>+VLOOKUP(E347, TC!A:D, 4, FALSE())</f>
        <v>1.0294499991919155</v>
      </c>
      <c r="N347" s="24">
        <f t="shared" si="25"/>
        <v>12240</v>
      </c>
      <c r="O347" t="str">
        <f t="shared" si="26"/>
        <v>FACTURA</v>
      </c>
      <c r="P347" t="str">
        <f t="shared" si="27"/>
        <v>2025</v>
      </c>
      <c r="Q347" t="str">
        <f t="shared" si="28"/>
        <v>01</v>
      </c>
      <c r="R347" t="str">
        <f>+IFERROR(VLOOKUP(I347, Listado!A:B, 2, FALSE()), "COMERCIALIZADORA INTERNACIONAL CARIBBEAN EXOTICS S A")</f>
        <v>LONDOÑO ECHEVERRI ALEJANDRA</v>
      </c>
      <c r="S347" s="25">
        <f>+VLOOKUP(E347, TC!A:D, 2, FALSE())</f>
        <v>4331.2299999999996</v>
      </c>
      <c r="T347" t="str">
        <f t="shared" si="29"/>
        <v>COP</v>
      </c>
    </row>
    <row r="348" spans="1:20" ht="18.75" hidden="1" customHeight="1" x14ac:dyDescent="0.25">
      <c r="A348" t="s">
        <v>1912</v>
      </c>
      <c r="B348" t="s">
        <v>5</v>
      </c>
      <c r="C348" t="s">
        <v>1913</v>
      </c>
      <c r="D348" s="24">
        <v>10734</v>
      </c>
      <c r="E348" t="s">
        <v>1608</v>
      </c>
      <c r="F348" t="s">
        <v>99</v>
      </c>
      <c r="G348" t="s">
        <v>1914</v>
      </c>
      <c r="I348" t="s">
        <v>1841</v>
      </c>
      <c r="J348" t="s">
        <v>1915</v>
      </c>
      <c r="K348" t="s">
        <v>2022</v>
      </c>
      <c r="L348" s="24">
        <v>9200</v>
      </c>
      <c r="M348" s="25">
        <f>+VLOOKUP(E348, TC!A:D, 4, FALSE())</f>
        <v>1.0305499995349097</v>
      </c>
      <c r="N348" s="24">
        <f t="shared" si="25"/>
        <v>9200</v>
      </c>
      <c r="O348" t="str">
        <f t="shared" si="26"/>
        <v>FACTURA</v>
      </c>
      <c r="P348" t="str">
        <f t="shared" si="27"/>
        <v>2025</v>
      </c>
      <c r="Q348" t="str">
        <f t="shared" si="28"/>
        <v>01</v>
      </c>
      <c r="R348" t="str">
        <f>+IFERROR(VLOOKUP(I348, Listado!A:B, 2, FALSE()), "COMERCIALIZADORA INTERNACIONAL CARIBBEAN EXOTICS S A")</f>
        <v>LONDOÑO ECHEVERRI ALEJANDRA</v>
      </c>
      <c r="S348" s="25">
        <f>+VLOOKUP(E348, TC!A:D, 2, FALSE())</f>
        <v>4300.24</v>
      </c>
      <c r="T348" t="str">
        <f t="shared" si="29"/>
        <v>COP</v>
      </c>
    </row>
    <row r="349" spans="1:20" ht="18.75" hidden="1" customHeight="1" x14ac:dyDescent="0.25">
      <c r="A349" t="s">
        <v>1912</v>
      </c>
      <c r="B349" t="s">
        <v>5</v>
      </c>
      <c r="C349" t="s">
        <v>1913</v>
      </c>
      <c r="D349" s="24">
        <v>10734</v>
      </c>
      <c r="E349" t="s">
        <v>1608</v>
      </c>
      <c r="F349" t="s">
        <v>99</v>
      </c>
      <c r="G349" t="s">
        <v>1914</v>
      </c>
      <c r="I349" t="s">
        <v>1841</v>
      </c>
      <c r="J349" t="s">
        <v>1915</v>
      </c>
      <c r="K349" t="s">
        <v>2022</v>
      </c>
      <c r="L349" s="24">
        <v>55900</v>
      </c>
      <c r="M349" s="25">
        <f>+VLOOKUP(E349, TC!A:D, 4, FALSE())</f>
        <v>1.0305499995349097</v>
      </c>
      <c r="N349" s="24">
        <f t="shared" si="25"/>
        <v>55900</v>
      </c>
      <c r="O349" t="str">
        <f t="shared" si="26"/>
        <v>FACTURA</v>
      </c>
      <c r="P349" t="str">
        <f t="shared" si="27"/>
        <v>2025</v>
      </c>
      <c r="Q349" t="str">
        <f t="shared" si="28"/>
        <v>01</v>
      </c>
      <c r="R349" t="str">
        <f>+IFERROR(VLOOKUP(I349, Listado!A:B, 2, FALSE()), "COMERCIALIZADORA INTERNACIONAL CARIBBEAN EXOTICS S A")</f>
        <v>LONDOÑO ECHEVERRI ALEJANDRA</v>
      </c>
      <c r="S349" s="25">
        <f>+VLOOKUP(E349, TC!A:D, 2, FALSE())</f>
        <v>4300.24</v>
      </c>
      <c r="T349" t="str">
        <f t="shared" si="29"/>
        <v>COP</v>
      </c>
    </row>
    <row r="350" spans="1:20" ht="18.75" hidden="1" customHeight="1" x14ac:dyDescent="0.25">
      <c r="A350" t="s">
        <v>1912</v>
      </c>
      <c r="B350" t="s">
        <v>5</v>
      </c>
      <c r="C350" t="s">
        <v>1913</v>
      </c>
      <c r="D350" s="24">
        <v>10734</v>
      </c>
      <c r="E350" t="s">
        <v>1608</v>
      </c>
      <c r="F350" t="s">
        <v>99</v>
      </c>
      <c r="G350" t="s">
        <v>1914</v>
      </c>
      <c r="I350" t="s">
        <v>1841</v>
      </c>
      <c r="J350" t="s">
        <v>1915</v>
      </c>
      <c r="K350" t="s">
        <v>2022</v>
      </c>
      <c r="L350" s="24">
        <v>141900</v>
      </c>
      <c r="M350" s="25">
        <f>+VLOOKUP(E350, TC!A:D, 4, FALSE())</f>
        <v>1.0305499995349097</v>
      </c>
      <c r="N350" s="24">
        <f t="shared" si="25"/>
        <v>141900</v>
      </c>
      <c r="O350" t="str">
        <f t="shared" si="26"/>
        <v>FACTURA</v>
      </c>
      <c r="P350" t="str">
        <f t="shared" si="27"/>
        <v>2025</v>
      </c>
      <c r="Q350" t="str">
        <f t="shared" si="28"/>
        <v>01</v>
      </c>
      <c r="R350" t="str">
        <f>+IFERROR(VLOOKUP(I350, Listado!A:B, 2, FALSE()), "COMERCIALIZADORA INTERNACIONAL CARIBBEAN EXOTICS S A")</f>
        <v>LONDOÑO ECHEVERRI ALEJANDRA</v>
      </c>
      <c r="S350" s="25">
        <f>+VLOOKUP(E350, TC!A:D, 2, FALSE())</f>
        <v>4300.24</v>
      </c>
      <c r="T350" t="str">
        <f t="shared" si="29"/>
        <v>COP</v>
      </c>
    </row>
    <row r="351" spans="1:20" ht="18.75" hidden="1" customHeight="1" x14ac:dyDescent="0.25">
      <c r="A351" t="s">
        <v>1912</v>
      </c>
      <c r="B351" t="s">
        <v>5</v>
      </c>
      <c r="C351" t="s">
        <v>1913</v>
      </c>
      <c r="D351" s="24">
        <v>10734</v>
      </c>
      <c r="E351" t="s">
        <v>1608</v>
      </c>
      <c r="F351" t="s">
        <v>99</v>
      </c>
      <c r="G351" t="s">
        <v>1914</v>
      </c>
      <c r="I351" t="s">
        <v>1841</v>
      </c>
      <c r="J351" t="s">
        <v>1915</v>
      </c>
      <c r="K351" t="s">
        <v>2022</v>
      </c>
      <c r="L351" s="24">
        <v>97000</v>
      </c>
      <c r="M351" s="25">
        <f>+VLOOKUP(E351, TC!A:D, 4, FALSE())</f>
        <v>1.0305499995349097</v>
      </c>
      <c r="N351" s="24">
        <f t="shared" si="25"/>
        <v>97000</v>
      </c>
      <c r="O351" t="str">
        <f t="shared" si="26"/>
        <v>FACTURA</v>
      </c>
      <c r="P351" t="str">
        <f t="shared" si="27"/>
        <v>2025</v>
      </c>
      <c r="Q351" t="str">
        <f t="shared" si="28"/>
        <v>01</v>
      </c>
      <c r="R351" t="str">
        <f>+IFERROR(VLOOKUP(I351, Listado!A:B, 2, FALSE()), "COMERCIALIZADORA INTERNACIONAL CARIBBEAN EXOTICS S A")</f>
        <v>LONDOÑO ECHEVERRI ALEJANDRA</v>
      </c>
      <c r="S351" s="25">
        <f>+VLOOKUP(E351, TC!A:D, 2, FALSE())</f>
        <v>4300.24</v>
      </c>
      <c r="T351" t="str">
        <f t="shared" si="29"/>
        <v>COP</v>
      </c>
    </row>
    <row r="352" spans="1:20" ht="18.75" hidden="1" customHeight="1" x14ac:dyDescent="0.25">
      <c r="A352" t="s">
        <v>1912</v>
      </c>
      <c r="B352" t="s">
        <v>5</v>
      </c>
      <c r="C352" t="s">
        <v>1913</v>
      </c>
      <c r="D352" s="24">
        <v>10734</v>
      </c>
      <c r="E352" t="s">
        <v>1608</v>
      </c>
      <c r="F352" t="s">
        <v>99</v>
      </c>
      <c r="G352" t="s">
        <v>1914</v>
      </c>
      <c r="I352" t="s">
        <v>1841</v>
      </c>
      <c r="J352" t="s">
        <v>1915</v>
      </c>
      <c r="K352" t="s">
        <v>2022</v>
      </c>
      <c r="L352" s="24">
        <v>91900</v>
      </c>
      <c r="M352" s="25">
        <f>+VLOOKUP(E352, TC!A:D, 4, FALSE())</f>
        <v>1.0305499995349097</v>
      </c>
      <c r="N352" s="24">
        <f t="shared" si="25"/>
        <v>91900</v>
      </c>
      <c r="O352" t="str">
        <f t="shared" si="26"/>
        <v>FACTURA</v>
      </c>
      <c r="P352" t="str">
        <f t="shared" si="27"/>
        <v>2025</v>
      </c>
      <c r="Q352" t="str">
        <f t="shared" si="28"/>
        <v>01</v>
      </c>
      <c r="R352" t="str">
        <f>+IFERROR(VLOOKUP(I352, Listado!A:B, 2, FALSE()), "COMERCIALIZADORA INTERNACIONAL CARIBBEAN EXOTICS S A")</f>
        <v>LONDOÑO ECHEVERRI ALEJANDRA</v>
      </c>
      <c r="S352" s="25">
        <f>+VLOOKUP(E352, TC!A:D, 2, FALSE())</f>
        <v>4300.24</v>
      </c>
      <c r="T352" t="str">
        <f t="shared" si="29"/>
        <v>COP</v>
      </c>
    </row>
    <row r="353" spans="1:20" ht="18.75" hidden="1" customHeight="1" x14ac:dyDescent="0.25">
      <c r="A353" t="s">
        <v>1912</v>
      </c>
      <c r="B353" t="s">
        <v>5</v>
      </c>
      <c r="C353" t="s">
        <v>1913</v>
      </c>
      <c r="D353" s="24">
        <v>10734</v>
      </c>
      <c r="E353" t="s">
        <v>1608</v>
      </c>
      <c r="F353" t="s">
        <v>99</v>
      </c>
      <c r="G353" t="s">
        <v>1914</v>
      </c>
      <c r="I353" t="s">
        <v>1841</v>
      </c>
      <c r="J353" t="s">
        <v>1915</v>
      </c>
      <c r="K353" t="s">
        <v>2022</v>
      </c>
      <c r="L353" s="24">
        <v>93400</v>
      </c>
      <c r="M353" s="25">
        <f>+VLOOKUP(E353, TC!A:D, 4, FALSE())</f>
        <v>1.0305499995349097</v>
      </c>
      <c r="N353" s="24">
        <f t="shared" si="25"/>
        <v>93400</v>
      </c>
      <c r="O353" t="str">
        <f t="shared" si="26"/>
        <v>FACTURA</v>
      </c>
      <c r="P353" t="str">
        <f t="shared" si="27"/>
        <v>2025</v>
      </c>
      <c r="Q353" t="str">
        <f t="shared" si="28"/>
        <v>01</v>
      </c>
      <c r="R353" t="str">
        <f>+IFERROR(VLOOKUP(I353, Listado!A:B, 2, FALSE()), "COMERCIALIZADORA INTERNACIONAL CARIBBEAN EXOTICS S A")</f>
        <v>LONDOÑO ECHEVERRI ALEJANDRA</v>
      </c>
      <c r="S353" s="25">
        <f>+VLOOKUP(E353, TC!A:D, 2, FALSE())</f>
        <v>4300.24</v>
      </c>
      <c r="T353" t="str">
        <f t="shared" si="29"/>
        <v>COP</v>
      </c>
    </row>
    <row r="354" spans="1:20" ht="18.75" hidden="1" customHeight="1" x14ac:dyDescent="0.25">
      <c r="A354" t="s">
        <v>1912</v>
      </c>
      <c r="B354" t="s">
        <v>5</v>
      </c>
      <c r="C354" t="s">
        <v>1913</v>
      </c>
      <c r="D354" s="24">
        <v>10734</v>
      </c>
      <c r="E354" t="s">
        <v>1608</v>
      </c>
      <c r="F354" t="s">
        <v>99</v>
      </c>
      <c r="G354" t="s">
        <v>1914</v>
      </c>
      <c r="I354" t="s">
        <v>1841</v>
      </c>
      <c r="J354" t="s">
        <v>1915</v>
      </c>
      <c r="K354" t="s">
        <v>2022</v>
      </c>
      <c r="L354" s="24">
        <v>79100</v>
      </c>
      <c r="M354" s="25">
        <f>+VLOOKUP(E354, TC!A:D, 4, FALSE())</f>
        <v>1.0305499995349097</v>
      </c>
      <c r="N354" s="24">
        <f t="shared" si="25"/>
        <v>79100</v>
      </c>
      <c r="O354" t="str">
        <f t="shared" si="26"/>
        <v>FACTURA</v>
      </c>
      <c r="P354" t="str">
        <f t="shared" si="27"/>
        <v>2025</v>
      </c>
      <c r="Q354" t="str">
        <f t="shared" si="28"/>
        <v>01</v>
      </c>
      <c r="R354" t="str">
        <f>+IFERROR(VLOOKUP(I354, Listado!A:B, 2, FALSE()), "COMERCIALIZADORA INTERNACIONAL CARIBBEAN EXOTICS S A")</f>
        <v>LONDOÑO ECHEVERRI ALEJANDRA</v>
      </c>
      <c r="S354" s="25">
        <f>+VLOOKUP(E354, TC!A:D, 2, FALSE())</f>
        <v>4300.24</v>
      </c>
      <c r="T354" t="str">
        <f t="shared" si="29"/>
        <v>COP</v>
      </c>
    </row>
    <row r="355" spans="1:20" ht="18.75" hidden="1" customHeight="1" x14ac:dyDescent="0.25">
      <c r="A355" t="s">
        <v>1912</v>
      </c>
      <c r="B355" t="s">
        <v>5</v>
      </c>
      <c r="C355" t="s">
        <v>1913</v>
      </c>
      <c r="D355" s="24">
        <v>10734</v>
      </c>
      <c r="E355" t="s">
        <v>1608</v>
      </c>
      <c r="F355" t="s">
        <v>99</v>
      </c>
      <c r="G355" t="s">
        <v>1914</v>
      </c>
      <c r="I355" t="s">
        <v>1841</v>
      </c>
      <c r="J355" t="s">
        <v>1915</v>
      </c>
      <c r="K355" t="s">
        <v>2022</v>
      </c>
      <c r="L355" s="24">
        <v>46600</v>
      </c>
      <c r="M355" s="25">
        <f>+VLOOKUP(E355, TC!A:D, 4, FALSE())</f>
        <v>1.0305499995349097</v>
      </c>
      <c r="N355" s="24">
        <f t="shared" si="25"/>
        <v>46600</v>
      </c>
      <c r="O355" t="str">
        <f t="shared" si="26"/>
        <v>FACTURA</v>
      </c>
      <c r="P355" t="str">
        <f t="shared" si="27"/>
        <v>2025</v>
      </c>
      <c r="Q355" t="str">
        <f t="shared" si="28"/>
        <v>01</v>
      </c>
      <c r="R355" t="str">
        <f>+IFERROR(VLOOKUP(I355, Listado!A:B, 2, FALSE()), "COMERCIALIZADORA INTERNACIONAL CARIBBEAN EXOTICS S A")</f>
        <v>LONDOÑO ECHEVERRI ALEJANDRA</v>
      </c>
      <c r="S355" s="25">
        <f>+VLOOKUP(E355, TC!A:D, 2, FALSE())</f>
        <v>4300.24</v>
      </c>
      <c r="T355" t="str">
        <f t="shared" si="29"/>
        <v>COP</v>
      </c>
    </row>
    <row r="356" spans="1:20" ht="18.75" hidden="1" customHeight="1" x14ac:dyDescent="0.25">
      <c r="A356" t="s">
        <v>1912</v>
      </c>
      <c r="B356" t="s">
        <v>5</v>
      </c>
      <c r="C356" t="s">
        <v>1913</v>
      </c>
      <c r="D356" s="24">
        <v>10734</v>
      </c>
      <c r="E356" t="s">
        <v>1608</v>
      </c>
      <c r="F356" t="s">
        <v>99</v>
      </c>
      <c r="G356" t="s">
        <v>1914</v>
      </c>
      <c r="I356" t="s">
        <v>1841</v>
      </c>
      <c r="J356" t="s">
        <v>1915</v>
      </c>
      <c r="K356" t="s">
        <v>2022</v>
      </c>
      <c r="L356" s="24">
        <v>53800</v>
      </c>
      <c r="M356" s="25">
        <f>+VLOOKUP(E356, TC!A:D, 4, FALSE())</f>
        <v>1.0305499995349097</v>
      </c>
      <c r="N356" s="24">
        <f t="shared" si="25"/>
        <v>53800</v>
      </c>
      <c r="O356" t="str">
        <f t="shared" si="26"/>
        <v>FACTURA</v>
      </c>
      <c r="P356" t="str">
        <f t="shared" si="27"/>
        <v>2025</v>
      </c>
      <c r="Q356" t="str">
        <f t="shared" si="28"/>
        <v>01</v>
      </c>
      <c r="R356" t="str">
        <f>+IFERROR(VLOOKUP(I356, Listado!A:B, 2, FALSE()), "COMERCIALIZADORA INTERNACIONAL CARIBBEAN EXOTICS S A")</f>
        <v>LONDOÑO ECHEVERRI ALEJANDRA</v>
      </c>
      <c r="S356" s="25">
        <f>+VLOOKUP(E356, TC!A:D, 2, FALSE())</f>
        <v>4300.24</v>
      </c>
      <c r="T356" t="str">
        <f t="shared" si="29"/>
        <v>COP</v>
      </c>
    </row>
    <row r="357" spans="1:20" ht="18.75" hidden="1" customHeight="1" x14ac:dyDescent="0.25">
      <c r="A357" t="s">
        <v>1912</v>
      </c>
      <c r="B357" t="s">
        <v>5</v>
      </c>
      <c r="C357" t="s">
        <v>1913</v>
      </c>
      <c r="D357" s="24">
        <v>10734</v>
      </c>
      <c r="E357" t="s">
        <v>1608</v>
      </c>
      <c r="F357" t="s">
        <v>99</v>
      </c>
      <c r="G357" t="s">
        <v>1914</v>
      </c>
      <c r="I357" t="s">
        <v>1841</v>
      </c>
      <c r="J357" t="s">
        <v>1915</v>
      </c>
      <c r="K357" t="s">
        <v>2022</v>
      </c>
      <c r="L357" s="24">
        <v>16600</v>
      </c>
      <c r="M357" s="25">
        <f>+VLOOKUP(E357, TC!A:D, 4, FALSE())</f>
        <v>1.0305499995349097</v>
      </c>
      <c r="N357" s="24">
        <f t="shared" si="25"/>
        <v>16600</v>
      </c>
      <c r="O357" t="str">
        <f t="shared" si="26"/>
        <v>FACTURA</v>
      </c>
      <c r="P357" t="str">
        <f t="shared" si="27"/>
        <v>2025</v>
      </c>
      <c r="Q357" t="str">
        <f t="shared" si="28"/>
        <v>01</v>
      </c>
      <c r="R357" t="str">
        <f>+IFERROR(VLOOKUP(I357, Listado!A:B, 2, FALSE()), "COMERCIALIZADORA INTERNACIONAL CARIBBEAN EXOTICS S A")</f>
        <v>LONDOÑO ECHEVERRI ALEJANDRA</v>
      </c>
      <c r="S357" s="25">
        <f>+VLOOKUP(E357, TC!A:D, 2, FALSE())</f>
        <v>4300.24</v>
      </c>
      <c r="T357" t="str">
        <f t="shared" si="29"/>
        <v>COP</v>
      </c>
    </row>
    <row r="358" spans="1:20" ht="18.75" hidden="1" customHeight="1" x14ac:dyDescent="0.25">
      <c r="A358" t="s">
        <v>1912</v>
      </c>
      <c r="B358" t="s">
        <v>5</v>
      </c>
      <c r="C358" t="s">
        <v>1913</v>
      </c>
      <c r="D358" s="24">
        <v>10734</v>
      </c>
      <c r="E358" t="s">
        <v>1608</v>
      </c>
      <c r="F358" t="s">
        <v>99</v>
      </c>
      <c r="G358" t="s">
        <v>1914</v>
      </c>
      <c r="I358" t="s">
        <v>1841</v>
      </c>
      <c r="J358" t="s">
        <v>1915</v>
      </c>
      <c r="K358" t="s">
        <v>2022</v>
      </c>
      <c r="L358" s="24">
        <v>2000</v>
      </c>
      <c r="M358" s="25">
        <f>+VLOOKUP(E358, TC!A:D, 4, FALSE())</f>
        <v>1.0305499995349097</v>
      </c>
      <c r="N358" s="24">
        <f t="shared" si="25"/>
        <v>2000</v>
      </c>
      <c r="O358" t="str">
        <f t="shared" si="26"/>
        <v>FACTURA</v>
      </c>
      <c r="P358" t="str">
        <f t="shared" si="27"/>
        <v>2025</v>
      </c>
      <c r="Q358" t="str">
        <f t="shared" si="28"/>
        <v>01</v>
      </c>
      <c r="R358" t="str">
        <f>+IFERROR(VLOOKUP(I358, Listado!A:B, 2, FALSE()), "COMERCIALIZADORA INTERNACIONAL CARIBBEAN EXOTICS S A")</f>
        <v>LONDOÑO ECHEVERRI ALEJANDRA</v>
      </c>
      <c r="S358" s="25">
        <f>+VLOOKUP(E358, TC!A:D, 2, FALSE())</f>
        <v>4300.24</v>
      </c>
      <c r="T358" t="str">
        <f t="shared" si="29"/>
        <v>COP</v>
      </c>
    </row>
    <row r="359" spans="1:20" ht="18.75" hidden="1" customHeight="1" x14ac:dyDescent="0.25">
      <c r="A359" t="s">
        <v>1912</v>
      </c>
      <c r="B359" t="s">
        <v>5</v>
      </c>
      <c r="C359" t="s">
        <v>1913</v>
      </c>
      <c r="D359" s="24">
        <v>10734</v>
      </c>
      <c r="E359" t="s">
        <v>1608</v>
      </c>
      <c r="F359" t="s">
        <v>99</v>
      </c>
      <c r="G359" t="s">
        <v>1914</v>
      </c>
      <c r="I359" t="s">
        <v>1841</v>
      </c>
      <c r="J359" t="s">
        <v>1915</v>
      </c>
      <c r="K359" t="s">
        <v>2022</v>
      </c>
      <c r="L359" s="24">
        <v>1900</v>
      </c>
      <c r="M359" s="25">
        <f>+VLOOKUP(E359, TC!A:D, 4, FALSE())</f>
        <v>1.0305499995349097</v>
      </c>
      <c r="N359" s="24">
        <f t="shared" si="25"/>
        <v>1900</v>
      </c>
      <c r="O359" t="str">
        <f t="shared" si="26"/>
        <v>FACTURA</v>
      </c>
      <c r="P359" t="str">
        <f t="shared" si="27"/>
        <v>2025</v>
      </c>
      <c r="Q359" t="str">
        <f t="shared" si="28"/>
        <v>01</v>
      </c>
      <c r="R359" t="str">
        <f>+IFERROR(VLOOKUP(I359, Listado!A:B, 2, FALSE()), "COMERCIALIZADORA INTERNACIONAL CARIBBEAN EXOTICS S A")</f>
        <v>LONDOÑO ECHEVERRI ALEJANDRA</v>
      </c>
      <c r="S359" s="25">
        <f>+VLOOKUP(E359, TC!A:D, 2, FALSE())</f>
        <v>4300.24</v>
      </c>
      <c r="T359" t="str">
        <f t="shared" si="29"/>
        <v>COP</v>
      </c>
    </row>
    <row r="360" spans="1:20" ht="18.75" hidden="1" customHeight="1" x14ac:dyDescent="0.25">
      <c r="A360" t="s">
        <v>1912</v>
      </c>
      <c r="B360" t="s">
        <v>5</v>
      </c>
      <c r="C360" t="s">
        <v>1913</v>
      </c>
      <c r="D360" s="24">
        <v>10734</v>
      </c>
      <c r="E360" t="s">
        <v>1608</v>
      </c>
      <c r="F360" t="s">
        <v>99</v>
      </c>
      <c r="G360" t="s">
        <v>1914</v>
      </c>
      <c r="I360" t="s">
        <v>1841</v>
      </c>
      <c r="J360" t="s">
        <v>1915</v>
      </c>
      <c r="K360" t="s">
        <v>2022</v>
      </c>
      <c r="L360" s="24">
        <v>1000</v>
      </c>
      <c r="M360" s="25">
        <f>+VLOOKUP(E360, TC!A:D, 4, FALSE())</f>
        <v>1.0305499995349097</v>
      </c>
      <c r="N360" s="24">
        <f t="shared" si="25"/>
        <v>1000</v>
      </c>
      <c r="O360" t="str">
        <f t="shared" si="26"/>
        <v>FACTURA</v>
      </c>
      <c r="P360" t="str">
        <f t="shared" si="27"/>
        <v>2025</v>
      </c>
      <c r="Q360" t="str">
        <f t="shared" si="28"/>
        <v>01</v>
      </c>
      <c r="R360" t="str">
        <f>+IFERROR(VLOOKUP(I360, Listado!A:B, 2, FALSE()), "COMERCIALIZADORA INTERNACIONAL CARIBBEAN EXOTICS S A")</f>
        <v>LONDOÑO ECHEVERRI ALEJANDRA</v>
      </c>
      <c r="S360" s="25">
        <f>+VLOOKUP(E360, TC!A:D, 2, FALSE())</f>
        <v>4300.24</v>
      </c>
      <c r="T360" t="str">
        <f t="shared" si="29"/>
        <v>COP</v>
      </c>
    </row>
    <row r="361" spans="1:20" ht="18.75" hidden="1" customHeight="1" x14ac:dyDescent="0.25">
      <c r="A361" t="s">
        <v>1912</v>
      </c>
      <c r="B361" t="s">
        <v>1923</v>
      </c>
      <c r="C361" t="s">
        <v>1913</v>
      </c>
      <c r="D361" s="24">
        <v>5688</v>
      </c>
      <c r="E361" t="s">
        <v>1608</v>
      </c>
      <c r="F361" t="s">
        <v>128</v>
      </c>
      <c r="G361" t="s">
        <v>1914</v>
      </c>
      <c r="H361" t="s">
        <v>2046</v>
      </c>
      <c r="I361" t="s">
        <v>1849</v>
      </c>
      <c r="J361" t="s">
        <v>1944</v>
      </c>
      <c r="K361" t="s">
        <v>1945</v>
      </c>
      <c r="L361" s="24">
        <v>861</v>
      </c>
      <c r="M361" s="25">
        <f>+VLOOKUP(E361, TC!A:D, 4, FALSE())</f>
        <v>1.0305499995349097</v>
      </c>
      <c r="N361" s="24">
        <f t="shared" si="25"/>
        <v>861</v>
      </c>
      <c r="O361" t="str">
        <f t="shared" si="26"/>
        <v>FACTURA</v>
      </c>
      <c r="P361" t="str">
        <f t="shared" si="27"/>
        <v>2025</v>
      </c>
      <c r="Q361" t="str">
        <f t="shared" si="28"/>
        <v>01</v>
      </c>
      <c r="R361" t="str">
        <f>+IFERROR(VLOOKUP(I361, Listado!A:B, 2, FALSE()), "COMERCIALIZADORA INTERNACIONAL CARIBBEAN EXOTICS S A")</f>
        <v>PIEDRAHITA PEREZ MARIANA</v>
      </c>
      <c r="S361" s="25">
        <f>+VLOOKUP(E361, TC!A:D, 2, FALSE())</f>
        <v>4300.24</v>
      </c>
      <c r="T361" t="str">
        <f t="shared" si="29"/>
        <v>USD</v>
      </c>
    </row>
    <row r="362" spans="1:20" ht="18.75" hidden="1" customHeight="1" x14ac:dyDescent="0.25">
      <c r="A362" t="s">
        <v>1912</v>
      </c>
      <c r="B362" t="s">
        <v>1923</v>
      </c>
      <c r="C362" t="s">
        <v>1913</v>
      </c>
      <c r="D362" s="24">
        <v>5688</v>
      </c>
      <c r="E362" t="s">
        <v>1608</v>
      </c>
      <c r="F362" t="s">
        <v>128</v>
      </c>
      <c r="G362" t="s">
        <v>1914</v>
      </c>
      <c r="H362" t="s">
        <v>2046</v>
      </c>
      <c r="I362" t="s">
        <v>1849</v>
      </c>
      <c r="J362" t="s">
        <v>1944</v>
      </c>
      <c r="K362" t="s">
        <v>2047</v>
      </c>
      <c r="L362" s="24">
        <v>1001</v>
      </c>
      <c r="M362" s="25">
        <f>+VLOOKUP(E362, TC!A:D, 4, FALSE())</f>
        <v>1.0305499995349097</v>
      </c>
      <c r="N362" s="24">
        <f t="shared" si="25"/>
        <v>1001</v>
      </c>
      <c r="O362" t="str">
        <f t="shared" si="26"/>
        <v>FACTURA</v>
      </c>
      <c r="P362" t="str">
        <f t="shared" si="27"/>
        <v>2025</v>
      </c>
      <c r="Q362" t="str">
        <f t="shared" si="28"/>
        <v>01</v>
      </c>
      <c r="R362" t="str">
        <f>+IFERROR(VLOOKUP(I362, Listado!A:B, 2, FALSE()), "COMERCIALIZADORA INTERNACIONAL CARIBBEAN EXOTICS S A")</f>
        <v>PIEDRAHITA PEREZ MARIANA</v>
      </c>
      <c r="S362" s="25">
        <f>+VLOOKUP(E362, TC!A:D, 2, FALSE())</f>
        <v>4300.24</v>
      </c>
      <c r="T362" t="str">
        <f t="shared" si="29"/>
        <v>USD</v>
      </c>
    </row>
    <row r="363" spans="1:20" ht="18.75" hidden="1" customHeight="1" x14ac:dyDescent="0.25">
      <c r="A363" t="s">
        <v>1912</v>
      </c>
      <c r="B363" t="s">
        <v>5</v>
      </c>
      <c r="C363" t="s">
        <v>1913</v>
      </c>
      <c r="D363" s="24">
        <v>10735</v>
      </c>
      <c r="E363" t="s">
        <v>1608</v>
      </c>
      <c r="F363" t="s">
        <v>99</v>
      </c>
      <c r="G363" t="s">
        <v>1914</v>
      </c>
      <c r="I363" t="s">
        <v>1841</v>
      </c>
      <c r="J363" t="s">
        <v>1915</v>
      </c>
      <c r="K363" t="s">
        <v>2021</v>
      </c>
      <c r="L363" s="24">
        <v>171400</v>
      </c>
      <c r="M363" s="25">
        <f>+VLOOKUP(E363, TC!A:D, 4, FALSE())</f>
        <v>1.0305499995349097</v>
      </c>
      <c r="N363" s="24">
        <f t="shared" si="25"/>
        <v>171400</v>
      </c>
      <c r="O363" t="str">
        <f t="shared" si="26"/>
        <v>FACTURA</v>
      </c>
      <c r="P363" t="str">
        <f t="shared" si="27"/>
        <v>2025</v>
      </c>
      <c r="Q363" t="str">
        <f t="shared" si="28"/>
        <v>01</v>
      </c>
      <c r="R363" t="str">
        <f>+IFERROR(VLOOKUP(I363, Listado!A:B, 2, FALSE()), "COMERCIALIZADORA INTERNACIONAL CARIBBEAN EXOTICS S A")</f>
        <v>LONDOÑO ECHEVERRI ALEJANDRA</v>
      </c>
      <c r="S363" s="25">
        <f>+VLOOKUP(E363, TC!A:D, 2, FALSE())</f>
        <v>4300.24</v>
      </c>
      <c r="T363" t="str">
        <f t="shared" si="29"/>
        <v>COP</v>
      </c>
    </row>
    <row r="364" spans="1:20" ht="18.75" hidden="1" customHeight="1" x14ac:dyDescent="0.25">
      <c r="A364" t="s">
        <v>1912</v>
      </c>
      <c r="B364" t="s">
        <v>5</v>
      </c>
      <c r="C364" t="s">
        <v>1913</v>
      </c>
      <c r="D364" s="24">
        <v>10735</v>
      </c>
      <c r="E364" t="s">
        <v>1608</v>
      </c>
      <c r="F364" t="s">
        <v>99</v>
      </c>
      <c r="G364" t="s">
        <v>1914</v>
      </c>
      <c r="I364" t="s">
        <v>1841</v>
      </c>
      <c r="J364" t="s">
        <v>1915</v>
      </c>
      <c r="K364" t="s">
        <v>2021</v>
      </c>
      <c r="L364" s="24">
        <v>16200</v>
      </c>
      <c r="M364" s="25">
        <f>+VLOOKUP(E364, TC!A:D, 4, FALSE())</f>
        <v>1.0305499995349097</v>
      </c>
      <c r="N364" s="24">
        <f t="shared" si="25"/>
        <v>16200</v>
      </c>
      <c r="O364" t="str">
        <f t="shared" si="26"/>
        <v>FACTURA</v>
      </c>
      <c r="P364" t="str">
        <f t="shared" si="27"/>
        <v>2025</v>
      </c>
      <c r="Q364" t="str">
        <f t="shared" si="28"/>
        <v>01</v>
      </c>
      <c r="R364" t="str">
        <f>+IFERROR(VLOOKUP(I364, Listado!A:B, 2, FALSE()), "COMERCIALIZADORA INTERNACIONAL CARIBBEAN EXOTICS S A")</f>
        <v>LONDOÑO ECHEVERRI ALEJANDRA</v>
      </c>
      <c r="S364" s="25">
        <f>+VLOOKUP(E364, TC!A:D, 2, FALSE())</f>
        <v>4300.24</v>
      </c>
      <c r="T364" t="str">
        <f t="shared" si="29"/>
        <v>COP</v>
      </c>
    </row>
    <row r="365" spans="1:20" ht="18.75" hidden="1" customHeight="1" x14ac:dyDescent="0.25">
      <c r="A365" t="s">
        <v>1912</v>
      </c>
      <c r="B365" t="s">
        <v>5</v>
      </c>
      <c r="C365" t="s">
        <v>1913</v>
      </c>
      <c r="D365" s="24">
        <v>10735</v>
      </c>
      <c r="E365" t="s">
        <v>1608</v>
      </c>
      <c r="F365" t="s">
        <v>99</v>
      </c>
      <c r="G365" t="s">
        <v>1914</v>
      </c>
      <c r="I365" t="s">
        <v>1841</v>
      </c>
      <c r="J365" t="s">
        <v>1915</v>
      </c>
      <c r="K365" t="s">
        <v>2021</v>
      </c>
      <c r="L365" s="24">
        <v>51800</v>
      </c>
      <c r="M365" s="25">
        <f>+VLOOKUP(E365, TC!A:D, 4, FALSE())</f>
        <v>1.0305499995349097</v>
      </c>
      <c r="N365" s="24">
        <f t="shared" si="25"/>
        <v>51800</v>
      </c>
      <c r="O365" t="str">
        <f t="shared" si="26"/>
        <v>FACTURA</v>
      </c>
      <c r="P365" t="str">
        <f t="shared" si="27"/>
        <v>2025</v>
      </c>
      <c r="Q365" t="str">
        <f t="shared" si="28"/>
        <v>01</v>
      </c>
      <c r="R365" t="str">
        <f>+IFERROR(VLOOKUP(I365, Listado!A:B, 2, FALSE()), "COMERCIALIZADORA INTERNACIONAL CARIBBEAN EXOTICS S A")</f>
        <v>LONDOÑO ECHEVERRI ALEJANDRA</v>
      </c>
      <c r="S365" s="25">
        <f>+VLOOKUP(E365, TC!A:D, 2, FALSE())</f>
        <v>4300.24</v>
      </c>
      <c r="T365" t="str">
        <f t="shared" si="29"/>
        <v>COP</v>
      </c>
    </row>
    <row r="366" spans="1:20" ht="18.75" hidden="1" customHeight="1" x14ac:dyDescent="0.25">
      <c r="A366" t="s">
        <v>1912</v>
      </c>
      <c r="B366" t="s">
        <v>5</v>
      </c>
      <c r="C366" t="s">
        <v>1913</v>
      </c>
      <c r="D366" s="24">
        <v>10735</v>
      </c>
      <c r="E366" t="s">
        <v>1608</v>
      </c>
      <c r="F366" t="s">
        <v>99</v>
      </c>
      <c r="G366" t="s">
        <v>1914</v>
      </c>
      <c r="I366" t="s">
        <v>1841</v>
      </c>
      <c r="J366" t="s">
        <v>1915</v>
      </c>
      <c r="K366" t="s">
        <v>2021</v>
      </c>
      <c r="L366" s="24">
        <v>63000</v>
      </c>
      <c r="M366" s="25">
        <f>+VLOOKUP(E366, TC!A:D, 4, FALSE())</f>
        <v>1.0305499995349097</v>
      </c>
      <c r="N366" s="24">
        <f t="shared" si="25"/>
        <v>63000</v>
      </c>
      <c r="O366" t="str">
        <f t="shared" si="26"/>
        <v>FACTURA</v>
      </c>
      <c r="P366" t="str">
        <f t="shared" si="27"/>
        <v>2025</v>
      </c>
      <c r="Q366" t="str">
        <f t="shared" si="28"/>
        <v>01</v>
      </c>
      <c r="R366" t="str">
        <f>+IFERROR(VLOOKUP(I366, Listado!A:B, 2, FALSE()), "COMERCIALIZADORA INTERNACIONAL CARIBBEAN EXOTICS S A")</f>
        <v>LONDOÑO ECHEVERRI ALEJANDRA</v>
      </c>
      <c r="S366" s="25">
        <f>+VLOOKUP(E366, TC!A:D, 2, FALSE())</f>
        <v>4300.24</v>
      </c>
      <c r="T366" t="str">
        <f t="shared" si="29"/>
        <v>COP</v>
      </c>
    </row>
    <row r="367" spans="1:20" ht="18.75" hidden="1" customHeight="1" x14ac:dyDescent="0.25">
      <c r="A367" t="s">
        <v>1912</v>
      </c>
      <c r="B367" t="s">
        <v>5</v>
      </c>
      <c r="C367" t="s">
        <v>1913</v>
      </c>
      <c r="D367" s="24">
        <v>10735</v>
      </c>
      <c r="E367" t="s">
        <v>1608</v>
      </c>
      <c r="F367" t="s">
        <v>99</v>
      </c>
      <c r="G367" t="s">
        <v>1914</v>
      </c>
      <c r="I367" t="s">
        <v>1841</v>
      </c>
      <c r="J367" t="s">
        <v>1915</v>
      </c>
      <c r="K367" t="s">
        <v>2021</v>
      </c>
      <c r="L367" s="24">
        <v>53000</v>
      </c>
      <c r="M367" s="25">
        <f>+VLOOKUP(E367, TC!A:D, 4, FALSE())</f>
        <v>1.0305499995349097</v>
      </c>
      <c r="N367" s="24">
        <f t="shared" si="25"/>
        <v>53000</v>
      </c>
      <c r="O367" t="str">
        <f t="shared" si="26"/>
        <v>FACTURA</v>
      </c>
      <c r="P367" t="str">
        <f t="shared" si="27"/>
        <v>2025</v>
      </c>
      <c r="Q367" t="str">
        <f t="shared" si="28"/>
        <v>01</v>
      </c>
      <c r="R367" t="str">
        <f>+IFERROR(VLOOKUP(I367, Listado!A:B, 2, FALSE()), "COMERCIALIZADORA INTERNACIONAL CARIBBEAN EXOTICS S A")</f>
        <v>LONDOÑO ECHEVERRI ALEJANDRA</v>
      </c>
      <c r="S367" s="25">
        <f>+VLOOKUP(E367, TC!A:D, 2, FALSE())</f>
        <v>4300.24</v>
      </c>
      <c r="T367" t="str">
        <f t="shared" si="29"/>
        <v>COP</v>
      </c>
    </row>
    <row r="368" spans="1:20" ht="18.75" hidden="1" customHeight="1" x14ac:dyDescent="0.25">
      <c r="A368" t="s">
        <v>1912</v>
      </c>
      <c r="B368" t="s">
        <v>5</v>
      </c>
      <c r="C368" t="s">
        <v>1913</v>
      </c>
      <c r="D368" s="24">
        <v>10735</v>
      </c>
      <c r="E368" t="s">
        <v>1608</v>
      </c>
      <c r="F368" t="s">
        <v>99</v>
      </c>
      <c r="G368" t="s">
        <v>1914</v>
      </c>
      <c r="I368" t="s">
        <v>1841</v>
      </c>
      <c r="J368" t="s">
        <v>1915</v>
      </c>
      <c r="K368" t="s">
        <v>2021</v>
      </c>
      <c r="L368" s="24">
        <v>43600</v>
      </c>
      <c r="M368" s="25">
        <f>+VLOOKUP(E368, TC!A:D, 4, FALSE())</f>
        <v>1.0305499995349097</v>
      </c>
      <c r="N368" s="24">
        <f t="shared" si="25"/>
        <v>43600</v>
      </c>
      <c r="O368" t="str">
        <f t="shared" si="26"/>
        <v>FACTURA</v>
      </c>
      <c r="P368" t="str">
        <f t="shared" si="27"/>
        <v>2025</v>
      </c>
      <c r="Q368" t="str">
        <f t="shared" si="28"/>
        <v>01</v>
      </c>
      <c r="R368" t="str">
        <f>+IFERROR(VLOOKUP(I368, Listado!A:B, 2, FALSE()), "COMERCIALIZADORA INTERNACIONAL CARIBBEAN EXOTICS S A")</f>
        <v>LONDOÑO ECHEVERRI ALEJANDRA</v>
      </c>
      <c r="S368" s="25">
        <f>+VLOOKUP(E368, TC!A:D, 2, FALSE())</f>
        <v>4300.24</v>
      </c>
      <c r="T368" t="str">
        <f t="shared" si="29"/>
        <v>COP</v>
      </c>
    </row>
    <row r="369" spans="1:20" ht="18.75" hidden="1" customHeight="1" x14ac:dyDescent="0.25">
      <c r="A369" t="s">
        <v>1912</v>
      </c>
      <c r="B369" t="s">
        <v>5</v>
      </c>
      <c r="C369" t="s">
        <v>1913</v>
      </c>
      <c r="D369" s="24">
        <v>10735</v>
      </c>
      <c r="E369" t="s">
        <v>1608</v>
      </c>
      <c r="F369" t="s">
        <v>99</v>
      </c>
      <c r="G369" t="s">
        <v>1914</v>
      </c>
      <c r="I369" t="s">
        <v>1841</v>
      </c>
      <c r="J369" t="s">
        <v>1915</v>
      </c>
      <c r="K369" t="s">
        <v>2021</v>
      </c>
      <c r="L369" s="24">
        <v>113200</v>
      </c>
      <c r="M369" s="25">
        <f>+VLOOKUP(E369, TC!A:D, 4, FALSE())</f>
        <v>1.0305499995349097</v>
      </c>
      <c r="N369" s="24">
        <f t="shared" si="25"/>
        <v>113200</v>
      </c>
      <c r="O369" t="str">
        <f t="shared" si="26"/>
        <v>FACTURA</v>
      </c>
      <c r="P369" t="str">
        <f t="shared" si="27"/>
        <v>2025</v>
      </c>
      <c r="Q369" t="str">
        <f t="shared" si="28"/>
        <v>01</v>
      </c>
      <c r="R369" t="str">
        <f>+IFERROR(VLOOKUP(I369, Listado!A:B, 2, FALSE()), "COMERCIALIZADORA INTERNACIONAL CARIBBEAN EXOTICS S A")</f>
        <v>LONDOÑO ECHEVERRI ALEJANDRA</v>
      </c>
      <c r="S369" s="25">
        <f>+VLOOKUP(E369, TC!A:D, 2, FALSE())</f>
        <v>4300.24</v>
      </c>
      <c r="T369" t="str">
        <f t="shared" si="29"/>
        <v>COP</v>
      </c>
    </row>
    <row r="370" spans="1:20" ht="18.75" hidden="1" customHeight="1" x14ac:dyDescent="0.25">
      <c r="A370" t="s">
        <v>1912</v>
      </c>
      <c r="B370" t="s">
        <v>5</v>
      </c>
      <c r="C370" t="s">
        <v>1913</v>
      </c>
      <c r="D370" s="24">
        <v>10735</v>
      </c>
      <c r="E370" t="s">
        <v>1608</v>
      </c>
      <c r="F370" t="s">
        <v>99</v>
      </c>
      <c r="G370" t="s">
        <v>1914</v>
      </c>
      <c r="I370" t="s">
        <v>1841</v>
      </c>
      <c r="J370" t="s">
        <v>1915</v>
      </c>
      <c r="K370" t="s">
        <v>2021</v>
      </c>
      <c r="L370" s="24">
        <v>41400</v>
      </c>
      <c r="M370" s="25">
        <f>+VLOOKUP(E370, TC!A:D, 4, FALSE())</f>
        <v>1.0305499995349097</v>
      </c>
      <c r="N370" s="24">
        <f t="shared" si="25"/>
        <v>41400</v>
      </c>
      <c r="O370" t="str">
        <f t="shared" si="26"/>
        <v>FACTURA</v>
      </c>
      <c r="P370" t="str">
        <f t="shared" si="27"/>
        <v>2025</v>
      </c>
      <c r="Q370" t="str">
        <f t="shared" si="28"/>
        <v>01</v>
      </c>
      <c r="R370" t="str">
        <f>+IFERROR(VLOOKUP(I370, Listado!A:B, 2, FALSE()), "COMERCIALIZADORA INTERNACIONAL CARIBBEAN EXOTICS S A")</f>
        <v>LONDOÑO ECHEVERRI ALEJANDRA</v>
      </c>
      <c r="S370" s="25">
        <f>+VLOOKUP(E370, TC!A:D, 2, FALSE())</f>
        <v>4300.24</v>
      </c>
      <c r="T370" t="str">
        <f t="shared" si="29"/>
        <v>COP</v>
      </c>
    </row>
    <row r="371" spans="1:20" ht="18.75" hidden="1" customHeight="1" x14ac:dyDescent="0.25">
      <c r="A371" t="s">
        <v>1912</v>
      </c>
      <c r="B371" t="s">
        <v>5</v>
      </c>
      <c r="C371" t="s">
        <v>1913</v>
      </c>
      <c r="D371" s="24">
        <v>10735</v>
      </c>
      <c r="E371" t="s">
        <v>1608</v>
      </c>
      <c r="F371" t="s">
        <v>99</v>
      </c>
      <c r="G371" t="s">
        <v>1914</v>
      </c>
      <c r="I371" t="s">
        <v>1841</v>
      </c>
      <c r="J371" t="s">
        <v>1915</v>
      </c>
      <c r="K371" t="s">
        <v>2021</v>
      </c>
      <c r="L371" s="24">
        <v>74800</v>
      </c>
      <c r="M371" s="25">
        <f>+VLOOKUP(E371, TC!A:D, 4, FALSE())</f>
        <v>1.0305499995349097</v>
      </c>
      <c r="N371" s="24">
        <f t="shared" si="25"/>
        <v>74800</v>
      </c>
      <c r="O371" t="str">
        <f t="shared" si="26"/>
        <v>FACTURA</v>
      </c>
      <c r="P371" t="str">
        <f t="shared" si="27"/>
        <v>2025</v>
      </c>
      <c r="Q371" t="str">
        <f t="shared" si="28"/>
        <v>01</v>
      </c>
      <c r="R371" t="str">
        <f>+IFERROR(VLOOKUP(I371, Listado!A:B, 2, FALSE()), "COMERCIALIZADORA INTERNACIONAL CARIBBEAN EXOTICS S A")</f>
        <v>LONDOÑO ECHEVERRI ALEJANDRA</v>
      </c>
      <c r="S371" s="25">
        <f>+VLOOKUP(E371, TC!A:D, 2, FALSE())</f>
        <v>4300.24</v>
      </c>
      <c r="T371" t="str">
        <f t="shared" si="29"/>
        <v>COP</v>
      </c>
    </row>
    <row r="372" spans="1:20" ht="18.75" hidden="1" customHeight="1" x14ac:dyDescent="0.25">
      <c r="A372" t="s">
        <v>1912</v>
      </c>
      <c r="B372" t="s">
        <v>5</v>
      </c>
      <c r="C372" t="s">
        <v>1913</v>
      </c>
      <c r="D372" s="24">
        <v>10735</v>
      </c>
      <c r="E372" t="s">
        <v>1608</v>
      </c>
      <c r="F372" t="s">
        <v>99</v>
      </c>
      <c r="G372" t="s">
        <v>1914</v>
      </c>
      <c r="I372" t="s">
        <v>1841</v>
      </c>
      <c r="J372" t="s">
        <v>1915</v>
      </c>
      <c r="K372" t="s">
        <v>2021</v>
      </c>
      <c r="L372" s="24">
        <v>40000</v>
      </c>
      <c r="M372" s="25">
        <f>+VLOOKUP(E372, TC!A:D, 4, FALSE())</f>
        <v>1.0305499995349097</v>
      </c>
      <c r="N372" s="24">
        <f t="shared" si="25"/>
        <v>40000</v>
      </c>
      <c r="O372" t="str">
        <f t="shared" si="26"/>
        <v>FACTURA</v>
      </c>
      <c r="P372" t="str">
        <f t="shared" si="27"/>
        <v>2025</v>
      </c>
      <c r="Q372" t="str">
        <f t="shared" si="28"/>
        <v>01</v>
      </c>
      <c r="R372" t="str">
        <f>+IFERROR(VLOOKUP(I372, Listado!A:B, 2, FALSE()), "COMERCIALIZADORA INTERNACIONAL CARIBBEAN EXOTICS S A")</f>
        <v>LONDOÑO ECHEVERRI ALEJANDRA</v>
      </c>
      <c r="S372" s="25">
        <f>+VLOOKUP(E372, TC!A:D, 2, FALSE())</f>
        <v>4300.24</v>
      </c>
      <c r="T372" t="str">
        <f t="shared" si="29"/>
        <v>COP</v>
      </c>
    </row>
    <row r="373" spans="1:20" ht="18.75" hidden="1" customHeight="1" x14ac:dyDescent="0.25">
      <c r="A373" t="s">
        <v>1912</v>
      </c>
      <c r="B373" t="s">
        <v>5</v>
      </c>
      <c r="C373" t="s">
        <v>1913</v>
      </c>
      <c r="D373" s="24">
        <v>10735</v>
      </c>
      <c r="E373" t="s">
        <v>1608</v>
      </c>
      <c r="F373" t="s">
        <v>99</v>
      </c>
      <c r="G373" t="s">
        <v>1914</v>
      </c>
      <c r="I373" t="s">
        <v>1841</v>
      </c>
      <c r="J373" t="s">
        <v>1915</v>
      </c>
      <c r="K373" t="s">
        <v>2021</v>
      </c>
      <c r="L373" s="24">
        <v>55600</v>
      </c>
      <c r="M373" s="25">
        <f>+VLOOKUP(E373, TC!A:D, 4, FALSE())</f>
        <v>1.0305499995349097</v>
      </c>
      <c r="N373" s="24">
        <f t="shared" si="25"/>
        <v>55600</v>
      </c>
      <c r="O373" t="str">
        <f t="shared" si="26"/>
        <v>FACTURA</v>
      </c>
      <c r="P373" t="str">
        <f t="shared" si="27"/>
        <v>2025</v>
      </c>
      <c r="Q373" t="str">
        <f t="shared" si="28"/>
        <v>01</v>
      </c>
      <c r="R373" t="str">
        <f>+IFERROR(VLOOKUP(I373, Listado!A:B, 2, FALSE()), "COMERCIALIZADORA INTERNACIONAL CARIBBEAN EXOTICS S A")</f>
        <v>LONDOÑO ECHEVERRI ALEJANDRA</v>
      </c>
      <c r="S373" s="25">
        <f>+VLOOKUP(E373, TC!A:D, 2, FALSE())</f>
        <v>4300.24</v>
      </c>
      <c r="T373" t="str">
        <f t="shared" si="29"/>
        <v>COP</v>
      </c>
    </row>
    <row r="374" spans="1:20" ht="18.75" hidden="1" customHeight="1" x14ac:dyDescent="0.25">
      <c r="A374" t="s">
        <v>1912</v>
      </c>
      <c r="B374" t="s">
        <v>5</v>
      </c>
      <c r="C374" t="s">
        <v>1913</v>
      </c>
      <c r="D374" s="24">
        <v>10735</v>
      </c>
      <c r="E374" t="s">
        <v>1608</v>
      </c>
      <c r="F374" t="s">
        <v>99</v>
      </c>
      <c r="G374" t="s">
        <v>1914</v>
      </c>
      <c r="I374" t="s">
        <v>1841</v>
      </c>
      <c r="J374" t="s">
        <v>1915</v>
      </c>
      <c r="K374" t="s">
        <v>2021</v>
      </c>
      <c r="L374" s="24">
        <v>21600</v>
      </c>
      <c r="M374" s="25">
        <f>+VLOOKUP(E374, TC!A:D, 4, FALSE())</f>
        <v>1.0305499995349097</v>
      </c>
      <c r="N374" s="24">
        <f t="shared" si="25"/>
        <v>21600</v>
      </c>
      <c r="O374" t="str">
        <f t="shared" si="26"/>
        <v>FACTURA</v>
      </c>
      <c r="P374" t="str">
        <f t="shared" si="27"/>
        <v>2025</v>
      </c>
      <c r="Q374" t="str">
        <f t="shared" si="28"/>
        <v>01</v>
      </c>
      <c r="R374" t="str">
        <f>+IFERROR(VLOOKUP(I374, Listado!A:B, 2, FALSE()), "COMERCIALIZADORA INTERNACIONAL CARIBBEAN EXOTICS S A")</f>
        <v>LONDOÑO ECHEVERRI ALEJANDRA</v>
      </c>
      <c r="S374" s="25">
        <f>+VLOOKUP(E374, TC!A:D, 2, FALSE())</f>
        <v>4300.24</v>
      </c>
      <c r="T374" t="str">
        <f t="shared" si="29"/>
        <v>COP</v>
      </c>
    </row>
    <row r="375" spans="1:20" ht="18.75" hidden="1" customHeight="1" x14ac:dyDescent="0.25">
      <c r="A375" t="s">
        <v>1912</v>
      </c>
      <c r="B375" t="s">
        <v>5</v>
      </c>
      <c r="C375" t="s">
        <v>1913</v>
      </c>
      <c r="D375" s="24">
        <v>10735</v>
      </c>
      <c r="E375" t="s">
        <v>1608</v>
      </c>
      <c r="F375" t="s">
        <v>99</v>
      </c>
      <c r="G375" t="s">
        <v>1914</v>
      </c>
      <c r="I375" t="s">
        <v>1841</v>
      </c>
      <c r="J375" t="s">
        <v>1915</v>
      </c>
      <c r="K375" t="s">
        <v>2021</v>
      </c>
      <c r="L375" s="24">
        <v>800</v>
      </c>
      <c r="M375" s="25">
        <f>+VLOOKUP(E375, TC!A:D, 4, FALSE())</f>
        <v>1.0305499995349097</v>
      </c>
      <c r="N375" s="24">
        <f t="shared" si="25"/>
        <v>800</v>
      </c>
      <c r="O375" t="str">
        <f t="shared" si="26"/>
        <v>FACTURA</v>
      </c>
      <c r="P375" t="str">
        <f t="shared" si="27"/>
        <v>2025</v>
      </c>
      <c r="Q375" t="str">
        <f t="shared" si="28"/>
        <v>01</v>
      </c>
      <c r="R375" t="str">
        <f>+IFERROR(VLOOKUP(I375, Listado!A:B, 2, FALSE()), "COMERCIALIZADORA INTERNACIONAL CARIBBEAN EXOTICS S A")</f>
        <v>LONDOÑO ECHEVERRI ALEJANDRA</v>
      </c>
      <c r="S375" s="25">
        <f>+VLOOKUP(E375, TC!A:D, 2, FALSE())</f>
        <v>4300.24</v>
      </c>
      <c r="T375" t="str">
        <f t="shared" si="29"/>
        <v>COP</v>
      </c>
    </row>
    <row r="376" spans="1:20" ht="18.75" hidden="1" customHeight="1" x14ac:dyDescent="0.25">
      <c r="A376" t="s">
        <v>1912</v>
      </c>
      <c r="B376" t="s">
        <v>5</v>
      </c>
      <c r="C376" t="s">
        <v>1913</v>
      </c>
      <c r="D376" s="24">
        <v>10736</v>
      </c>
      <c r="E376" t="s">
        <v>1608</v>
      </c>
      <c r="F376" t="s">
        <v>99</v>
      </c>
      <c r="G376" t="s">
        <v>1914</v>
      </c>
      <c r="I376" t="s">
        <v>1844</v>
      </c>
      <c r="J376" t="s">
        <v>1915</v>
      </c>
      <c r="K376" t="s">
        <v>2021</v>
      </c>
      <c r="L376" s="24">
        <v>48330</v>
      </c>
      <c r="M376" s="25">
        <f>+VLOOKUP(E376, TC!A:D, 4, FALSE())</f>
        <v>1.0305499995349097</v>
      </c>
      <c r="N376" s="24">
        <f t="shared" si="25"/>
        <v>48330</v>
      </c>
      <c r="O376" t="str">
        <f t="shared" si="26"/>
        <v>FACTURA</v>
      </c>
      <c r="P376" t="str">
        <f t="shared" si="27"/>
        <v>2025</v>
      </c>
      <c r="Q376" t="str">
        <f t="shared" si="28"/>
        <v>01</v>
      </c>
      <c r="R376" t="str">
        <f>+IFERROR(VLOOKUP(I376, Listado!A:B, 2, FALSE()), "COMERCIALIZADORA INTERNACIONAL CARIBBEAN EXOTICS S A")</f>
        <v>LONDOÑO ECHEVERRI ALEJANDRA</v>
      </c>
      <c r="S376" s="25">
        <f>+VLOOKUP(E376, TC!A:D, 2, FALSE())</f>
        <v>4300.24</v>
      </c>
      <c r="T376" t="str">
        <f t="shared" si="29"/>
        <v>COP</v>
      </c>
    </row>
    <row r="377" spans="1:20" ht="18.75" hidden="1" customHeight="1" x14ac:dyDescent="0.25">
      <c r="A377" t="s">
        <v>1912</v>
      </c>
      <c r="B377" t="s">
        <v>5</v>
      </c>
      <c r="C377" t="s">
        <v>1913</v>
      </c>
      <c r="D377" s="24">
        <v>10736</v>
      </c>
      <c r="E377" t="s">
        <v>1608</v>
      </c>
      <c r="F377" t="s">
        <v>99</v>
      </c>
      <c r="G377" t="s">
        <v>1914</v>
      </c>
      <c r="I377" t="s">
        <v>1844</v>
      </c>
      <c r="J377" t="s">
        <v>1915</v>
      </c>
      <c r="K377" t="s">
        <v>2021</v>
      </c>
      <c r="L377" s="24">
        <v>49950</v>
      </c>
      <c r="M377" s="25">
        <f>+VLOOKUP(E377, TC!A:D, 4, FALSE())</f>
        <v>1.0305499995349097</v>
      </c>
      <c r="N377" s="24">
        <f t="shared" si="25"/>
        <v>49950</v>
      </c>
      <c r="O377" t="str">
        <f t="shared" si="26"/>
        <v>FACTURA</v>
      </c>
      <c r="P377" t="str">
        <f t="shared" si="27"/>
        <v>2025</v>
      </c>
      <c r="Q377" t="str">
        <f t="shared" si="28"/>
        <v>01</v>
      </c>
      <c r="R377" t="str">
        <f>+IFERROR(VLOOKUP(I377, Listado!A:B, 2, FALSE()), "COMERCIALIZADORA INTERNACIONAL CARIBBEAN EXOTICS S A")</f>
        <v>LONDOÑO ECHEVERRI ALEJANDRA</v>
      </c>
      <c r="S377" s="25">
        <f>+VLOOKUP(E377, TC!A:D, 2, FALSE())</f>
        <v>4300.24</v>
      </c>
      <c r="T377" t="str">
        <f t="shared" si="29"/>
        <v>COP</v>
      </c>
    </row>
    <row r="378" spans="1:20" ht="18.75" hidden="1" customHeight="1" x14ac:dyDescent="0.25">
      <c r="A378" t="s">
        <v>1912</v>
      </c>
      <c r="B378" t="s">
        <v>5</v>
      </c>
      <c r="C378" t="s">
        <v>1913</v>
      </c>
      <c r="D378" s="24">
        <v>10736</v>
      </c>
      <c r="E378" t="s">
        <v>1608</v>
      </c>
      <c r="F378" t="s">
        <v>99</v>
      </c>
      <c r="G378" t="s">
        <v>1914</v>
      </c>
      <c r="I378" t="s">
        <v>1844</v>
      </c>
      <c r="J378" t="s">
        <v>1915</v>
      </c>
      <c r="K378" t="s">
        <v>2021</v>
      </c>
      <c r="L378" s="24">
        <v>28620</v>
      </c>
      <c r="M378" s="25">
        <f>+VLOOKUP(E378, TC!A:D, 4, FALSE())</f>
        <v>1.0305499995349097</v>
      </c>
      <c r="N378" s="24">
        <f t="shared" si="25"/>
        <v>28620</v>
      </c>
      <c r="O378" t="str">
        <f t="shared" si="26"/>
        <v>FACTURA</v>
      </c>
      <c r="P378" t="str">
        <f t="shared" si="27"/>
        <v>2025</v>
      </c>
      <c r="Q378" t="str">
        <f t="shared" si="28"/>
        <v>01</v>
      </c>
      <c r="R378" t="str">
        <f>+IFERROR(VLOOKUP(I378, Listado!A:B, 2, FALSE()), "COMERCIALIZADORA INTERNACIONAL CARIBBEAN EXOTICS S A")</f>
        <v>LONDOÑO ECHEVERRI ALEJANDRA</v>
      </c>
      <c r="S378" s="25">
        <f>+VLOOKUP(E378, TC!A:D, 2, FALSE())</f>
        <v>4300.24</v>
      </c>
      <c r="T378" t="str">
        <f t="shared" si="29"/>
        <v>COP</v>
      </c>
    </row>
    <row r="379" spans="1:20" ht="18.75" hidden="1" customHeight="1" x14ac:dyDescent="0.25">
      <c r="A379" t="s">
        <v>1912</v>
      </c>
      <c r="B379" t="s">
        <v>5</v>
      </c>
      <c r="C379" t="s">
        <v>1913</v>
      </c>
      <c r="D379" s="24">
        <v>10736</v>
      </c>
      <c r="E379" t="s">
        <v>1608</v>
      </c>
      <c r="F379" t="s">
        <v>99</v>
      </c>
      <c r="G379" t="s">
        <v>1914</v>
      </c>
      <c r="I379" t="s">
        <v>1844</v>
      </c>
      <c r="J379" t="s">
        <v>1915</v>
      </c>
      <c r="K379" t="s">
        <v>2021</v>
      </c>
      <c r="L379" s="24">
        <v>12150</v>
      </c>
      <c r="M379" s="25">
        <f>+VLOOKUP(E379, TC!A:D, 4, FALSE())</f>
        <v>1.0305499995349097</v>
      </c>
      <c r="N379" s="24">
        <f t="shared" si="25"/>
        <v>12150</v>
      </c>
      <c r="O379" t="str">
        <f t="shared" si="26"/>
        <v>FACTURA</v>
      </c>
      <c r="P379" t="str">
        <f t="shared" si="27"/>
        <v>2025</v>
      </c>
      <c r="Q379" t="str">
        <f t="shared" si="28"/>
        <v>01</v>
      </c>
      <c r="R379" t="str">
        <f>+IFERROR(VLOOKUP(I379, Listado!A:B, 2, FALSE()), "COMERCIALIZADORA INTERNACIONAL CARIBBEAN EXOTICS S A")</f>
        <v>LONDOÑO ECHEVERRI ALEJANDRA</v>
      </c>
      <c r="S379" s="25">
        <f>+VLOOKUP(E379, TC!A:D, 2, FALSE())</f>
        <v>4300.24</v>
      </c>
      <c r="T379" t="str">
        <f t="shared" si="29"/>
        <v>COP</v>
      </c>
    </row>
    <row r="380" spans="1:20" ht="18.75" hidden="1" customHeight="1" x14ac:dyDescent="0.25">
      <c r="A380" t="s">
        <v>1912</v>
      </c>
      <c r="B380" t="s">
        <v>5</v>
      </c>
      <c r="C380" t="s">
        <v>1913</v>
      </c>
      <c r="D380" s="24">
        <v>10736</v>
      </c>
      <c r="E380" t="s">
        <v>1608</v>
      </c>
      <c r="F380" t="s">
        <v>99</v>
      </c>
      <c r="G380" t="s">
        <v>1914</v>
      </c>
      <c r="I380" t="s">
        <v>1844</v>
      </c>
      <c r="J380" t="s">
        <v>1915</v>
      </c>
      <c r="K380" t="s">
        <v>2021</v>
      </c>
      <c r="L380" s="24">
        <v>14310</v>
      </c>
      <c r="M380" s="25">
        <f>+VLOOKUP(E380, TC!A:D, 4, FALSE())</f>
        <v>1.0305499995349097</v>
      </c>
      <c r="N380" s="24">
        <f t="shared" si="25"/>
        <v>14310</v>
      </c>
      <c r="O380" t="str">
        <f t="shared" si="26"/>
        <v>FACTURA</v>
      </c>
      <c r="P380" t="str">
        <f t="shared" si="27"/>
        <v>2025</v>
      </c>
      <c r="Q380" t="str">
        <f t="shared" si="28"/>
        <v>01</v>
      </c>
      <c r="R380" t="str">
        <f>+IFERROR(VLOOKUP(I380, Listado!A:B, 2, FALSE()), "COMERCIALIZADORA INTERNACIONAL CARIBBEAN EXOTICS S A")</f>
        <v>LONDOÑO ECHEVERRI ALEJANDRA</v>
      </c>
      <c r="S380" s="25">
        <f>+VLOOKUP(E380, TC!A:D, 2, FALSE())</f>
        <v>4300.24</v>
      </c>
      <c r="T380" t="str">
        <f t="shared" si="29"/>
        <v>COP</v>
      </c>
    </row>
    <row r="381" spans="1:20" ht="18.75" hidden="1" customHeight="1" x14ac:dyDescent="0.25">
      <c r="A381" t="s">
        <v>1912</v>
      </c>
      <c r="B381" t="s">
        <v>5</v>
      </c>
      <c r="C381" t="s">
        <v>1913</v>
      </c>
      <c r="D381" s="24">
        <v>10736</v>
      </c>
      <c r="E381" t="s">
        <v>1608</v>
      </c>
      <c r="F381" t="s">
        <v>99</v>
      </c>
      <c r="G381" t="s">
        <v>1914</v>
      </c>
      <c r="I381" t="s">
        <v>1844</v>
      </c>
      <c r="J381" t="s">
        <v>1915</v>
      </c>
      <c r="K381" t="s">
        <v>2021</v>
      </c>
      <c r="L381" s="24">
        <v>5130</v>
      </c>
      <c r="M381" s="25">
        <f>+VLOOKUP(E381, TC!A:D, 4, FALSE())</f>
        <v>1.0305499995349097</v>
      </c>
      <c r="N381" s="24">
        <f t="shared" si="25"/>
        <v>5130</v>
      </c>
      <c r="O381" t="str">
        <f t="shared" si="26"/>
        <v>FACTURA</v>
      </c>
      <c r="P381" t="str">
        <f t="shared" si="27"/>
        <v>2025</v>
      </c>
      <c r="Q381" t="str">
        <f t="shared" si="28"/>
        <v>01</v>
      </c>
      <c r="R381" t="str">
        <f>+IFERROR(VLOOKUP(I381, Listado!A:B, 2, FALSE()), "COMERCIALIZADORA INTERNACIONAL CARIBBEAN EXOTICS S A")</f>
        <v>LONDOÑO ECHEVERRI ALEJANDRA</v>
      </c>
      <c r="S381" s="25">
        <f>+VLOOKUP(E381, TC!A:D, 2, FALSE())</f>
        <v>4300.24</v>
      </c>
      <c r="T381" t="str">
        <f t="shared" si="29"/>
        <v>COP</v>
      </c>
    </row>
    <row r="382" spans="1:20" ht="18.75" hidden="1" customHeight="1" x14ac:dyDescent="0.25">
      <c r="A382" t="s">
        <v>1912</v>
      </c>
      <c r="B382" t="s">
        <v>5</v>
      </c>
      <c r="C382" t="s">
        <v>1913</v>
      </c>
      <c r="D382" s="24">
        <v>10736</v>
      </c>
      <c r="E382" t="s">
        <v>1608</v>
      </c>
      <c r="F382" t="s">
        <v>99</v>
      </c>
      <c r="G382" t="s">
        <v>1914</v>
      </c>
      <c r="I382" t="s">
        <v>1844</v>
      </c>
      <c r="J382" t="s">
        <v>1915</v>
      </c>
      <c r="K382" t="s">
        <v>2021</v>
      </c>
      <c r="L382" s="24">
        <v>3510</v>
      </c>
      <c r="M382" s="25">
        <f>+VLOOKUP(E382, TC!A:D, 4, FALSE())</f>
        <v>1.0305499995349097</v>
      </c>
      <c r="N382" s="24">
        <f t="shared" si="25"/>
        <v>3510</v>
      </c>
      <c r="O382" t="str">
        <f t="shared" si="26"/>
        <v>FACTURA</v>
      </c>
      <c r="P382" t="str">
        <f t="shared" si="27"/>
        <v>2025</v>
      </c>
      <c r="Q382" t="str">
        <f t="shared" si="28"/>
        <v>01</v>
      </c>
      <c r="R382" t="str">
        <f>+IFERROR(VLOOKUP(I382, Listado!A:B, 2, FALSE()), "COMERCIALIZADORA INTERNACIONAL CARIBBEAN EXOTICS S A")</f>
        <v>LONDOÑO ECHEVERRI ALEJANDRA</v>
      </c>
      <c r="S382" s="25">
        <f>+VLOOKUP(E382, TC!A:D, 2, FALSE())</f>
        <v>4300.24</v>
      </c>
      <c r="T382" t="str">
        <f t="shared" si="29"/>
        <v>COP</v>
      </c>
    </row>
    <row r="383" spans="1:20" ht="18.75" hidden="1" customHeight="1" x14ac:dyDescent="0.25">
      <c r="A383" t="s">
        <v>1912</v>
      </c>
      <c r="B383" t="s">
        <v>5</v>
      </c>
      <c r="C383" t="s">
        <v>1913</v>
      </c>
      <c r="D383" s="24">
        <v>10737</v>
      </c>
      <c r="E383" t="s">
        <v>1608</v>
      </c>
      <c r="F383" t="s">
        <v>99</v>
      </c>
      <c r="G383" t="s">
        <v>1914</v>
      </c>
      <c r="I383" t="s">
        <v>1843</v>
      </c>
      <c r="J383" t="s">
        <v>1915</v>
      </c>
      <c r="K383" t="s">
        <v>2021</v>
      </c>
      <c r="L383" s="24">
        <v>177390</v>
      </c>
      <c r="M383" s="25">
        <f>+VLOOKUP(E383, TC!A:D, 4, FALSE())</f>
        <v>1.0305499995349097</v>
      </c>
      <c r="N383" s="24">
        <f t="shared" si="25"/>
        <v>177390</v>
      </c>
      <c r="O383" t="str">
        <f t="shared" si="26"/>
        <v>FACTURA</v>
      </c>
      <c r="P383" t="str">
        <f t="shared" si="27"/>
        <v>2025</v>
      </c>
      <c r="Q383" t="str">
        <f t="shared" si="28"/>
        <v>01</v>
      </c>
      <c r="R383" t="str">
        <f>+IFERROR(VLOOKUP(I383, Listado!A:B, 2, FALSE()), "COMERCIALIZADORA INTERNACIONAL CARIBBEAN EXOTICS S A")</f>
        <v>LONDOÑO ECHEVERRI ALEJANDRA</v>
      </c>
      <c r="S383" s="25">
        <f>+VLOOKUP(E383, TC!A:D, 2, FALSE())</f>
        <v>4300.24</v>
      </c>
      <c r="T383" t="str">
        <f t="shared" si="29"/>
        <v>COP</v>
      </c>
    </row>
    <row r="384" spans="1:20" ht="18.75" hidden="1" customHeight="1" x14ac:dyDescent="0.25">
      <c r="A384" t="s">
        <v>1912</v>
      </c>
      <c r="B384" t="s">
        <v>5</v>
      </c>
      <c r="C384" t="s">
        <v>1913</v>
      </c>
      <c r="D384" s="24">
        <v>10737</v>
      </c>
      <c r="E384" t="s">
        <v>1608</v>
      </c>
      <c r="F384" t="s">
        <v>99</v>
      </c>
      <c r="G384" t="s">
        <v>1914</v>
      </c>
      <c r="I384" t="s">
        <v>1843</v>
      </c>
      <c r="J384" t="s">
        <v>1915</v>
      </c>
      <c r="K384" t="s">
        <v>2021</v>
      </c>
      <c r="L384" s="24">
        <v>116640</v>
      </c>
      <c r="M384" s="25">
        <f>+VLOOKUP(E384, TC!A:D, 4, FALSE())</f>
        <v>1.0305499995349097</v>
      </c>
      <c r="N384" s="24">
        <f t="shared" si="25"/>
        <v>116640</v>
      </c>
      <c r="O384" t="str">
        <f t="shared" si="26"/>
        <v>FACTURA</v>
      </c>
      <c r="P384" t="str">
        <f t="shared" si="27"/>
        <v>2025</v>
      </c>
      <c r="Q384" t="str">
        <f t="shared" si="28"/>
        <v>01</v>
      </c>
      <c r="R384" t="str">
        <f>+IFERROR(VLOOKUP(I384, Listado!A:B, 2, FALSE()), "COMERCIALIZADORA INTERNACIONAL CARIBBEAN EXOTICS S A")</f>
        <v>LONDOÑO ECHEVERRI ALEJANDRA</v>
      </c>
      <c r="S384" s="25">
        <f>+VLOOKUP(E384, TC!A:D, 2, FALSE())</f>
        <v>4300.24</v>
      </c>
      <c r="T384" t="str">
        <f t="shared" si="29"/>
        <v>COP</v>
      </c>
    </row>
    <row r="385" spans="1:20" ht="18.75" hidden="1" customHeight="1" x14ac:dyDescent="0.25">
      <c r="A385" t="s">
        <v>1912</v>
      </c>
      <c r="B385" t="s">
        <v>5</v>
      </c>
      <c r="C385" t="s">
        <v>1913</v>
      </c>
      <c r="D385" s="24">
        <v>10737</v>
      </c>
      <c r="E385" t="s">
        <v>1608</v>
      </c>
      <c r="F385" t="s">
        <v>99</v>
      </c>
      <c r="G385" t="s">
        <v>1914</v>
      </c>
      <c r="I385" t="s">
        <v>1843</v>
      </c>
      <c r="J385" t="s">
        <v>1915</v>
      </c>
      <c r="K385" t="s">
        <v>2021</v>
      </c>
      <c r="L385" s="24">
        <v>132840</v>
      </c>
      <c r="M385" s="25">
        <f>+VLOOKUP(E385, TC!A:D, 4, FALSE())</f>
        <v>1.0305499995349097</v>
      </c>
      <c r="N385" s="24">
        <f t="shared" si="25"/>
        <v>132840</v>
      </c>
      <c r="O385" t="str">
        <f t="shared" si="26"/>
        <v>FACTURA</v>
      </c>
      <c r="P385" t="str">
        <f t="shared" si="27"/>
        <v>2025</v>
      </c>
      <c r="Q385" t="str">
        <f t="shared" si="28"/>
        <v>01</v>
      </c>
      <c r="R385" t="str">
        <f>+IFERROR(VLOOKUP(I385, Listado!A:B, 2, FALSE()), "COMERCIALIZADORA INTERNACIONAL CARIBBEAN EXOTICS S A")</f>
        <v>LONDOÑO ECHEVERRI ALEJANDRA</v>
      </c>
      <c r="S385" s="25">
        <f>+VLOOKUP(E385, TC!A:D, 2, FALSE())</f>
        <v>4300.24</v>
      </c>
      <c r="T385" t="str">
        <f t="shared" si="29"/>
        <v>COP</v>
      </c>
    </row>
    <row r="386" spans="1:20" ht="18.75" hidden="1" customHeight="1" x14ac:dyDescent="0.25">
      <c r="A386" t="s">
        <v>1912</v>
      </c>
      <c r="B386" t="s">
        <v>5</v>
      </c>
      <c r="C386" t="s">
        <v>1913</v>
      </c>
      <c r="D386" s="24">
        <v>10737</v>
      </c>
      <c r="E386" t="s">
        <v>1608</v>
      </c>
      <c r="F386" t="s">
        <v>99</v>
      </c>
      <c r="G386" t="s">
        <v>1914</v>
      </c>
      <c r="I386" t="s">
        <v>1843</v>
      </c>
      <c r="J386" t="s">
        <v>1915</v>
      </c>
      <c r="K386" t="s">
        <v>2021</v>
      </c>
      <c r="L386" s="24">
        <v>69660</v>
      </c>
      <c r="M386" s="25">
        <f>+VLOOKUP(E386, TC!A:D, 4, FALSE())</f>
        <v>1.0305499995349097</v>
      </c>
      <c r="N386" s="24">
        <f t="shared" ref="N386:N449" si="30">+IF(F386="EUR", (M386*L386), IF(I386="JUAN MATAS SAS", (L386/S386), L386))</f>
        <v>69660</v>
      </c>
      <c r="O386" t="str">
        <f t="shared" ref="O386:O449" si="31">+IF(C386="CFE", "FACTURA", IF(ISERROR(SEARCH("ANULA", H386))=FALSE(), "ANULACIÓN FE", IF(ISERROR(SEARCH("CANCELLATION", H386))=FALSE(), "ANULACIÓN FE", "NOTAS")))</f>
        <v>FACTURA</v>
      </c>
      <c r="P386" t="str">
        <f t="shared" ref="P386:P449" si="32">+LEFT(E386, 4)</f>
        <v>2025</v>
      </c>
      <c r="Q386" t="str">
        <f t="shared" ref="Q386:Q449" si="33">+MID(E386, 5, 2)</f>
        <v>01</v>
      </c>
      <c r="R386" t="str">
        <f>+IFERROR(VLOOKUP(I386, Listado!A:B, 2, FALSE()), "COMERCIALIZADORA INTERNACIONAL CARIBBEAN EXOTICS S A")</f>
        <v>LONDOÑO ECHEVERRI ALEJANDRA</v>
      </c>
      <c r="S386" s="25">
        <f>+VLOOKUP(E386, TC!A:D, 2, FALSE())</f>
        <v>4300.24</v>
      </c>
      <c r="T386" t="str">
        <f t="shared" ref="T386:T449" si="34">+IF(I386="JUAN MATAS SAS", "USD", F386)</f>
        <v>COP</v>
      </c>
    </row>
    <row r="387" spans="1:20" ht="18.75" hidden="1" customHeight="1" x14ac:dyDescent="0.25">
      <c r="A387" t="s">
        <v>1912</v>
      </c>
      <c r="B387" t="s">
        <v>5</v>
      </c>
      <c r="C387" t="s">
        <v>1913</v>
      </c>
      <c r="D387" s="24">
        <v>10737</v>
      </c>
      <c r="E387" t="s">
        <v>1608</v>
      </c>
      <c r="F387" t="s">
        <v>99</v>
      </c>
      <c r="G387" t="s">
        <v>1914</v>
      </c>
      <c r="I387" t="s">
        <v>1843</v>
      </c>
      <c r="J387" t="s">
        <v>1915</v>
      </c>
      <c r="K387" t="s">
        <v>2021</v>
      </c>
      <c r="L387" s="24">
        <v>39690</v>
      </c>
      <c r="M387" s="25">
        <f>+VLOOKUP(E387, TC!A:D, 4, FALSE())</f>
        <v>1.0305499995349097</v>
      </c>
      <c r="N387" s="24">
        <f t="shared" si="30"/>
        <v>39690</v>
      </c>
      <c r="O387" t="str">
        <f t="shared" si="31"/>
        <v>FACTURA</v>
      </c>
      <c r="P387" t="str">
        <f t="shared" si="32"/>
        <v>2025</v>
      </c>
      <c r="Q387" t="str">
        <f t="shared" si="33"/>
        <v>01</v>
      </c>
      <c r="R387" t="str">
        <f>+IFERROR(VLOOKUP(I387, Listado!A:B, 2, FALSE()), "COMERCIALIZADORA INTERNACIONAL CARIBBEAN EXOTICS S A")</f>
        <v>LONDOÑO ECHEVERRI ALEJANDRA</v>
      </c>
      <c r="S387" s="25">
        <f>+VLOOKUP(E387, TC!A:D, 2, FALSE())</f>
        <v>4300.24</v>
      </c>
      <c r="T387" t="str">
        <f t="shared" si="34"/>
        <v>COP</v>
      </c>
    </row>
    <row r="388" spans="1:20" ht="18.75" hidden="1" customHeight="1" x14ac:dyDescent="0.25">
      <c r="A388" t="s">
        <v>1912</v>
      </c>
      <c r="B388" t="s">
        <v>5</v>
      </c>
      <c r="C388" t="s">
        <v>1913</v>
      </c>
      <c r="D388" s="24">
        <v>10737</v>
      </c>
      <c r="E388" t="s">
        <v>1608</v>
      </c>
      <c r="F388" t="s">
        <v>99</v>
      </c>
      <c r="G388" t="s">
        <v>1914</v>
      </c>
      <c r="I388" t="s">
        <v>1843</v>
      </c>
      <c r="J388" t="s">
        <v>1915</v>
      </c>
      <c r="K388" t="s">
        <v>2021</v>
      </c>
      <c r="L388" s="24">
        <v>5940</v>
      </c>
      <c r="M388" s="25">
        <f>+VLOOKUP(E388, TC!A:D, 4, FALSE())</f>
        <v>1.0305499995349097</v>
      </c>
      <c r="N388" s="24">
        <f t="shared" si="30"/>
        <v>5940</v>
      </c>
      <c r="O388" t="str">
        <f t="shared" si="31"/>
        <v>FACTURA</v>
      </c>
      <c r="P388" t="str">
        <f t="shared" si="32"/>
        <v>2025</v>
      </c>
      <c r="Q388" t="str">
        <f t="shared" si="33"/>
        <v>01</v>
      </c>
      <c r="R388" t="str">
        <f>+IFERROR(VLOOKUP(I388, Listado!A:B, 2, FALSE()), "COMERCIALIZADORA INTERNACIONAL CARIBBEAN EXOTICS S A")</f>
        <v>LONDOÑO ECHEVERRI ALEJANDRA</v>
      </c>
      <c r="S388" s="25">
        <f>+VLOOKUP(E388, TC!A:D, 2, FALSE())</f>
        <v>4300.24</v>
      </c>
      <c r="T388" t="str">
        <f t="shared" si="34"/>
        <v>COP</v>
      </c>
    </row>
    <row r="389" spans="1:20" ht="18.75" hidden="1" customHeight="1" x14ac:dyDescent="0.25">
      <c r="A389" t="s">
        <v>1912</v>
      </c>
      <c r="B389" t="s">
        <v>5</v>
      </c>
      <c r="C389" t="s">
        <v>1913</v>
      </c>
      <c r="D389" s="24">
        <v>10737</v>
      </c>
      <c r="E389" t="s">
        <v>1608</v>
      </c>
      <c r="F389" t="s">
        <v>99</v>
      </c>
      <c r="G389" t="s">
        <v>1914</v>
      </c>
      <c r="I389" t="s">
        <v>1843</v>
      </c>
      <c r="J389" t="s">
        <v>1915</v>
      </c>
      <c r="K389" t="s">
        <v>2021</v>
      </c>
      <c r="L389" s="24">
        <v>3240</v>
      </c>
      <c r="M389" s="25">
        <f>+VLOOKUP(E389, TC!A:D, 4, FALSE())</f>
        <v>1.0305499995349097</v>
      </c>
      <c r="N389" s="24">
        <f t="shared" si="30"/>
        <v>3240</v>
      </c>
      <c r="O389" t="str">
        <f t="shared" si="31"/>
        <v>FACTURA</v>
      </c>
      <c r="P389" t="str">
        <f t="shared" si="32"/>
        <v>2025</v>
      </c>
      <c r="Q389" t="str">
        <f t="shared" si="33"/>
        <v>01</v>
      </c>
      <c r="R389" t="str">
        <f>+IFERROR(VLOOKUP(I389, Listado!A:B, 2, FALSE()), "COMERCIALIZADORA INTERNACIONAL CARIBBEAN EXOTICS S A")</f>
        <v>LONDOÑO ECHEVERRI ALEJANDRA</v>
      </c>
      <c r="S389" s="25">
        <f>+VLOOKUP(E389, TC!A:D, 2, FALSE())</f>
        <v>4300.24</v>
      </c>
      <c r="T389" t="str">
        <f t="shared" si="34"/>
        <v>COP</v>
      </c>
    </row>
    <row r="390" spans="1:20" ht="18.75" hidden="1" customHeight="1" x14ac:dyDescent="0.25">
      <c r="A390" t="s">
        <v>1912</v>
      </c>
      <c r="B390" t="s">
        <v>5</v>
      </c>
      <c r="C390" t="s">
        <v>1913</v>
      </c>
      <c r="D390" s="24">
        <v>10738</v>
      </c>
      <c r="E390" t="s">
        <v>1608</v>
      </c>
      <c r="F390" t="s">
        <v>99</v>
      </c>
      <c r="G390" t="s">
        <v>1914</v>
      </c>
      <c r="I390" t="s">
        <v>1845</v>
      </c>
      <c r="J390" t="s">
        <v>1915</v>
      </c>
      <c r="K390" t="s">
        <v>2021</v>
      </c>
      <c r="L390" s="24">
        <v>11900</v>
      </c>
      <c r="M390" s="25">
        <f>+VLOOKUP(E390, TC!A:D, 4, FALSE())</f>
        <v>1.0305499995349097</v>
      </c>
      <c r="N390" s="24">
        <f t="shared" si="30"/>
        <v>11900</v>
      </c>
      <c r="O390" t="str">
        <f t="shared" si="31"/>
        <v>FACTURA</v>
      </c>
      <c r="P390" t="str">
        <f t="shared" si="32"/>
        <v>2025</v>
      </c>
      <c r="Q390" t="str">
        <f t="shared" si="33"/>
        <v>01</v>
      </c>
      <c r="R390" t="str">
        <f>+IFERROR(VLOOKUP(I390, Listado!A:B, 2, FALSE()), "COMERCIALIZADORA INTERNACIONAL CARIBBEAN EXOTICS S A")</f>
        <v>LONDOÑO ECHEVERRI ALEJANDRA</v>
      </c>
      <c r="S390" s="25">
        <f>+VLOOKUP(E390, TC!A:D, 2, FALSE())</f>
        <v>4300.24</v>
      </c>
      <c r="T390" t="str">
        <f t="shared" si="34"/>
        <v>COP</v>
      </c>
    </row>
    <row r="391" spans="1:20" ht="18.75" hidden="1" customHeight="1" x14ac:dyDescent="0.25">
      <c r="A391" t="s">
        <v>1912</v>
      </c>
      <c r="B391" t="s">
        <v>5</v>
      </c>
      <c r="C391" t="s">
        <v>1913</v>
      </c>
      <c r="D391" s="24">
        <v>10738</v>
      </c>
      <c r="E391" t="s">
        <v>1608</v>
      </c>
      <c r="F391" t="s">
        <v>99</v>
      </c>
      <c r="G391" t="s">
        <v>1914</v>
      </c>
      <c r="I391" t="s">
        <v>1845</v>
      </c>
      <c r="J391" t="s">
        <v>1915</v>
      </c>
      <c r="K391" t="s">
        <v>2021</v>
      </c>
      <c r="L391" s="24">
        <v>8150</v>
      </c>
      <c r="M391" s="25">
        <f>+VLOOKUP(E391, TC!A:D, 4, FALSE())</f>
        <v>1.0305499995349097</v>
      </c>
      <c r="N391" s="24">
        <f t="shared" si="30"/>
        <v>8150</v>
      </c>
      <c r="O391" t="str">
        <f t="shared" si="31"/>
        <v>FACTURA</v>
      </c>
      <c r="P391" t="str">
        <f t="shared" si="32"/>
        <v>2025</v>
      </c>
      <c r="Q391" t="str">
        <f t="shared" si="33"/>
        <v>01</v>
      </c>
      <c r="R391" t="str">
        <f>+IFERROR(VLOOKUP(I391, Listado!A:B, 2, FALSE()), "COMERCIALIZADORA INTERNACIONAL CARIBBEAN EXOTICS S A")</f>
        <v>LONDOÑO ECHEVERRI ALEJANDRA</v>
      </c>
      <c r="S391" s="25">
        <f>+VLOOKUP(E391, TC!A:D, 2, FALSE())</f>
        <v>4300.24</v>
      </c>
      <c r="T391" t="str">
        <f t="shared" si="34"/>
        <v>COP</v>
      </c>
    </row>
    <row r="392" spans="1:20" ht="18.75" hidden="1" customHeight="1" x14ac:dyDescent="0.25">
      <c r="A392" t="s">
        <v>1912</v>
      </c>
      <c r="B392" t="s">
        <v>5</v>
      </c>
      <c r="C392" t="s">
        <v>1913</v>
      </c>
      <c r="D392" s="24">
        <v>10738</v>
      </c>
      <c r="E392" t="s">
        <v>1608</v>
      </c>
      <c r="F392" t="s">
        <v>99</v>
      </c>
      <c r="G392" t="s">
        <v>1914</v>
      </c>
      <c r="I392" t="s">
        <v>1845</v>
      </c>
      <c r="J392" t="s">
        <v>1915</v>
      </c>
      <c r="K392" t="s">
        <v>2021</v>
      </c>
      <c r="L392" s="24">
        <v>9050</v>
      </c>
      <c r="M392" s="25">
        <f>+VLOOKUP(E392, TC!A:D, 4, FALSE())</f>
        <v>1.0305499995349097</v>
      </c>
      <c r="N392" s="24">
        <f t="shared" si="30"/>
        <v>9050</v>
      </c>
      <c r="O392" t="str">
        <f t="shared" si="31"/>
        <v>FACTURA</v>
      </c>
      <c r="P392" t="str">
        <f t="shared" si="32"/>
        <v>2025</v>
      </c>
      <c r="Q392" t="str">
        <f t="shared" si="33"/>
        <v>01</v>
      </c>
      <c r="R392" t="str">
        <f>+IFERROR(VLOOKUP(I392, Listado!A:B, 2, FALSE()), "COMERCIALIZADORA INTERNACIONAL CARIBBEAN EXOTICS S A")</f>
        <v>LONDOÑO ECHEVERRI ALEJANDRA</v>
      </c>
      <c r="S392" s="25">
        <f>+VLOOKUP(E392, TC!A:D, 2, FALSE())</f>
        <v>4300.24</v>
      </c>
      <c r="T392" t="str">
        <f t="shared" si="34"/>
        <v>COP</v>
      </c>
    </row>
    <row r="393" spans="1:20" ht="18.75" hidden="1" customHeight="1" x14ac:dyDescent="0.25">
      <c r="A393" t="s">
        <v>1912</v>
      </c>
      <c r="B393" t="s">
        <v>5</v>
      </c>
      <c r="C393" t="s">
        <v>1913</v>
      </c>
      <c r="D393" s="24">
        <v>10738</v>
      </c>
      <c r="E393" t="s">
        <v>1608</v>
      </c>
      <c r="F393" t="s">
        <v>99</v>
      </c>
      <c r="G393" t="s">
        <v>1914</v>
      </c>
      <c r="I393" t="s">
        <v>1845</v>
      </c>
      <c r="J393" t="s">
        <v>1915</v>
      </c>
      <c r="K393" t="s">
        <v>2021</v>
      </c>
      <c r="L393" s="24">
        <v>19300</v>
      </c>
      <c r="M393" s="25">
        <f>+VLOOKUP(E393, TC!A:D, 4, FALSE())</f>
        <v>1.0305499995349097</v>
      </c>
      <c r="N393" s="24">
        <f t="shared" si="30"/>
        <v>19300</v>
      </c>
      <c r="O393" t="str">
        <f t="shared" si="31"/>
        <v>FACTURA</v>
      </c>
      <c r="P393" t="str">
        <f t="shared" si="32"/>
        <v>2025</v>
      </c>
      <c r="Q393" t="str">
        <f t="shared" si="33"/>
        <v>01</v>
      </c>
      <c r="R393" t="str">
        <f>+IFERROR(VLOOKUP(I393, Listado!A:B, 2, FALSE()), "COMERCIALIZADORA INTERNACIONAL CARIBBEAN EXOTICS S A")</f>
        <v>LONDOÑO ECHEVERRI ALEJANDRA</v>
      </c>
      <c r="S393" s="25">
        <f>+VLOOKUP(E393, TC!A:D, 2, FALSE())</f>
        <v>4300.24</v>
      </c>
      <c r="T393" t="str">
        <f t="shared" si="34"/>
        <v>COP</v>
      </c>
    </row>
    <row r="394" spans="1:20" ht="18.75" hidden="1" customHeight="1" x14ac:dyDescent="0.25">
      <c r="A394" t="s">
        <v>1912</v>
      </c>
      <c r="B394" t="s">
        <v>5</v>
      </c>
      <c r="C394" t="s">
        <v>1913</v>
      </c>
      <c r="D394" s="24">
        <v>10738</v>
      </c>
      <c r="E394" t="s">
        <v>1608</v>
      </c>
      <c r="F394" t="s">
        <v>99</v>
      </c>
      <c r="G394" t="s">
        <v>1914</v>
      </c>
      <c r="I394" t="s">
        <v>1845</v>
      </c>
      <c r="J394" t="s">
        <v>1915</v>
      </c>
      <c r="K394" t="s">
        <v>2021</v>
      </c>
      <c r="L394" s="24">
        <v>15300</v>
      </c>
      <c r="M394" s="25">
        <f>+VLOOKUP(E394, TC!A:D, 4, FALSE())</f>
        <v>1.0305499995349097</v>
      </c>
      <c r="N394" s="24">
        <f t="shared" si="30"/>
        <v>15300</v>
      </c>
      <c r="O394" t="str">
        <f t="shared" si="31"/>
        <v>FACTURA</v>
      </c>
      <c r="P394" t="str">
        <f t="shared" si="32"/>
        <v>2025</v>
      </c>
      <c r="Q394" t="str">
        <f t="shared" si="33"/>
        <v>01</v>
      </c>
      <c r="R394" t="str">
        <f>+IFERROR(VLOOKUP(I394, Listado!A:B, 2, FALSE()), "COMERCIALIZADORA INTERNACIONAL CARIBBEAN EXOTICS S A")</f>
        <v>LONDOÑO ECHEVERRI ALEJANDRA</v>
      </c>
      <c r="S394" s="25">
        <f>+VLOOKUP(E394, TC!A:D, 2, FALSE())</f>
        <v>4300.24</v>
      </c>
      <c r="T394" t="str">
        <f t="shared" si="34"/>
        <v>COP</v>
      </c>
    </row>
    <row r="395" spans="1:20" ht="18.75" hidden="1" customHeight="1" x14ac:dyDescent="0.25">
      <c r="A395" t="s">
        <v>1912</v>
      </c>
      <c r="B395" t="s">
        <v>5</v>
      </c>
      <c r="C395" t="s">
        <v>1913</v>
      </c>
      <c r="D395" s="24">
        <v>10738</v>
      </c>
      <c r="E395" t="s">
        <v>1608</v>
      </c>
      <c r="F395" t="s">
        <v>99</v>
      </c>
      <c r="G395" t="s">
        <v>1914</v>
      </c>
      <c r="I395" t="s">
        <v>1845</v>
      </c>
      <c r="J395" t="s">
        <v>1915</v>
      </c>
      <c r="K395" t="s">
        <v>2021</v>
      </c>
      <c r="L395" s="24">
        <v>15200</v>
      </c>
      <c r="M395" s="25">
        <f>+VLOOKUP(E395, TC!A:D, 4, FALSE())</f>
        <v>1.0305499995349097</v>
      </c>
      <c r="N395" s="24">
        <f t="shared" si="30"/>
        <v>15200</v>
      </c>
      <c r="O395" t="str">
        <f t="shared" si="31"/>
        <v>FACTURA</v>
      </c>
      <c r="P395" t="str">
        <f t="shared" si="32"/>
        <v>2025</v>
      </c>
      <c r="Q395" t="str">
        <f t="shared" si="33"/>
        <v>01</v>
      </c>
      <c r="R395" t="str">
        <f>+IFERROR(VLOOKUP(I395, Listado!A:B, 2, FALSE()), "COMERCIALIZADORA INTERNACIONAL CARIBBEAN EXOTICS S A")</f>
        <v>LONDOÑO ECHEVERRI ALEJANDRA</v>
      </c>
      <c r="S395" s="25">
        <f>+VLOOKUP(E395, TC!A:D, 2, FALSE())</f>
        <v>4300.24</v>
      </c>
      <c r="T395" t="str">
        <f t="shared" si="34"/>
        <v>COP</v>
      </c>
    </row>
    <row r="396" spans="1:20" ht="18.75" hidden="1" customHeight="1" x14ac:dyDescent="0.25">
      <c r="A396" t="s">
        <v>1912</v>
      </c>
      <c r="B396" t="s">
        <v>5</v>
      </c>
      <c r="C396" t="s">
        <v>1913</v>
      </c>
      <c r="D396" s="24">
        <v>10738</v>
      </c>
      <c r="E396" t="s">
        <v>1608</v>
      </c>
      <c r="F396" t="s">
        <v>99</v>
      </c>
      <c r="G396" t="s">
        <v>1914</v>
      </c>
      <c r="I396" t="s">
        <v>1845</v>
      </c>
      <c r="J396" t="s">
        <v>1915</v>
      </c>
      <c r="K396" t="s">
        <v>2021</v>
      </c>
      <c r="L396" s="24">
        <v>10450</v>
      </c>
      <c r="M396" s="25">
        <f>+VLOOKUP(E396, TC!A:D, 4, FALSE())</f>
        <v>1.0305499995349097</v>
      </c>
      <c r="N396" s="24">
        <f t="shared" si="30"/>
        <v>10450</v>
      </c>
      <c r="O396" t="str">
        <f t="shared" si="31"/>
        <v>FACTURA</v>
      </c>
      <c r="P396" t="str">
        <f t="shared" si="32"/>
        <v>2025</v>
      </c>
      <c r="Q396" t="str">
        <f t="shared" si="33"/>
        <v>01</v>
      </c>
      <c r="R396" t="str">
        <f>+IFERROR(VLOOKUP(I396, Listado!A:B, 2, FALSE()), "COMERCIALIZADORA INTERNACIONAL CARIBBEAN EXOTICS S A")</f>
        <v>LONDOÑO ECHEVERRI ALEJANDRA</v>
      </c>
      <c r="S396" s="25">
        <f>+VLOOKUP(E396, TC!A:D, 2, FALSE())</f>
        <v>4300.24</v>
      </c>
      <c r="T396" t="str">
        <f t="shared" si="34"/>
        <v>COP</v>
      </c>
    </row>
    <row r="397" spans="1:20" ht="18.75" hidden="1" customHeight="1" x14ac:dyDescent="0.25">
      <c r="A397" t="s">
        <v>1912</v>
      </c>
      <c r="B397" t="s">
        <v>5</v>
      </c>
      <c r="C397" t="s">
        <v>1913</v>
      </c>
      <c r="D397" s="24">
        <v>10738</v>
      </c>
      <c r="E397" t="s">
        <v>1608</v>
      </c>
      <c r="F397" t="s">
        <v>99</v>
      </c>
      <c r="G397" t="s">
        <v>1914</v>
      </c>
      <c r="I397" t="s">
        <v>1845</v>
      </c>
      <c r="J397" t="s">
        <v>1915</v>
      </c>
      <c r="K397" t="s">
        <v>2021</v>
      </c>
      <c r="L397" s="24">
        <v>10050</v>
      </c>
      <c r="M397" s="25">
        <f>+VLOOKUP(E397, TC!A:D, 4, FALSE())</f>
        <v>1.0305499995349097</v>
      </c>
      <c r="N397" s="24">
        <f t="shared" si="30"/>
        <v>10050</v>
      </c>
      <c r="O397" t="str">
        <f t="shared" si="31"/>
        <v>FACTURA</v>
      </c>
      <c r="P397" t="str">
        <f t="shared" si="32"/>
        <v>2025</v>
      </c>
      <c r="Q397" t="str">
        <f t="shared" si="33"/>
        <v>01</v>
      </c>
      <c r="R397" t="str">
        <f>+IFERROR(VLOOKUP(I397, Listado!A:B, 2, FALSE()), "COMERCIALIZADORA INTERNACIONAL CARIBBEAN EXOTICS S A")</f>
        <v>LONDOÑO ECHEVERRI ALEJANDRA</v>
      </c>
      <c r="S397" s="25">
        <f>+VLOOKUP(E397, TC!A:D, 2, FALSE())</f>
        <v>4300.24</v>
      </c>
      <c r="T397" t="str">
        <f t="shared" si="34"/>
        <v>COP</v>
      </c>
    </row>
    <row r="398" spans="1:20" ht="18.75" hidden="1" customHeight="1" x14ac:dyDescent="0.25">
      <c r="A398" t="s">
        <v>1912</v>
      </c>
      <c r="B398" t="s">
        <v>5</v>
      </c>
      <c r="C398" t="s">
        <v>1913</v>
      </c>
      <c r="D398" s="24">
        <v>10738</v>
      </c>
      <c r="E398" t="s">
        <v>1608</v>
      </c>
      <c r="F398" t="s">
        <v>99</v>
      </c>
      <c r="G398" t="s">
        <v>1914</v>
      </c>
      <c r="I398" t="s">
        <v>1845</v>
      </c>
      <c r="J398" t="s">
        <v>1915</v>
      </c>
      <c r="K398" t="s">
        <v>2021</v>
      </c>
      <c r="L398" s="24">
        <v>14100</v>
      </c>
      <c r="M398" s="25">
        <f>+VLOOKUP(E398, TC!A:D, 4, FALSE())</f>
        <v>1.0305499995349097</v>
      </c>
      <c r="N398" s="24">
        <f t="shared" si="30"/>
        <v>14100</v>
      </c>
      <c r="O398" t="str">
        <f t="shared" si="31"/>
        <v>FACTURA</v>
      </c>
      <c r="P398" t="str">
        <f t="shared" si="32"/>
        <v>2025</v>
      </c>
      <c r="Q398" t="str">
        <f t="shared" si="33"/>
        <v>01</v>
      </c>
      <c r="R398" t="str">
        <f>+IFERROR(VLOOKUP(I398, Listado!A:B, 2, FALSE()), "COMERCIALIZADORA INTERNACIONAL CARIBBEAN EXOTICS S A")</f>
        <v>LONDOÑO ECHEVERRI ALEJANDRA</v>
      </c>
      <c r="S398" s="25">
        <f>+VLOOKUP(E398, TC!A:D, 2, FALSE())</f>
        <v>4300.24</v>
      </c>
      <c r="T398" t="str">
        <f t="shared" si="34"/>
        <v>COP</v>
      </c>
    </row>
    <row r="399" spans="1:20" ht="18.75" hidden="1" customHeight="1" x14ac:dyDescent="0.25">
      <c r="A399" t="s">
        <v>1912</v>
      </c>
      <c r="B399" t="s">
        <v>1923</v>
      </c>
      <c r="C399" t="s">
        <v>1913</v>
      </c>
      <c r="D399" s="24">
        <v>5689</v>
      </c>
      <c r="E399" t="s">
        <v>1608</v>
      </c>
      <c r="F399" t="s">
        <v>128</v>
      </c>
      <c r="G399" t="s">
        <v>1914</v>
      </c>
      <c r="H399" t="s">
        <v>2048</v>
      </c>
      <c r="I399" t="s">
        <v>1877</v>
      </c>
      <c r="J399" t="s">
        <v>2049</v>
      </c>
      <c r="K399" t="s">
        <v>2050</v>
      </c>
      <c r="L399" s="24">
        <v>2400</v>
      </c>
      <c r="M399" s="25">
        <f>+VLOOKUP(E399, TC!A:D, 4, FALSE())</f>
        <v>1.0305499995349097</v>
      </c>
      <c r="N399" s="24">
        <f t="shared" si="30"/>
        <v>2400</v>
      </c>
      <c r="O399" t="str">
        <f t="shared" si="31"/>
        <v>FACTURA</v>
      </c>
      <c r="P399" t="str">
        <f t="shared" si="32"/>
        <v>2025</v>
      </c>
      <c r="Q399" t="str">
        <f t="shared" si="33"/>
        <v>01</v>
      </c>
      <c r="R399" t="str">
        <f>+IFERROR(VLOOKUP(I399, Listado!A:B, 2, FALSE()), "COMERCIALIZADORA INTERNACIONAL CARIBBEAN EXOTICS S A")</f>
        <v>PIEDRAHITA PEREZ MARIANA</v>
      </c>
      <c r="S399" s="25">
        <f>+VLOOKUP(E399, TC!A:D, 2, FALSE())</f>
        <v>4300.24</v>
      </c>
      <c r="T399" t="str">
        <f t="shared" si="34"/>
        <v>USD</v>
      </c>
    </row>
    <row r="400" spans="1:20" ht="18.75" hidden="1" customHeight="1" x14ac:dyDescent="0.25">
      <c r="A400" t="s">
        <v>1912</v>
      </c>
      <c r="B400" t="s">
        <v>1923</v>
      </c>
      <c r="C400" t="s">
        <v>1913</v>
      </c>
      <c r="D400" s="24">
        <v>5689</v>
      </c>
      <c r="E400" t="s">
        <v>1608</v>
      </c>
      <c r="F400" t="s">
        <v>128</v>
      </c>
      <c r="G400" t="s">
        <v>1914</v>
      </c>
      <c r="H400" t="s">
        <v>2048</v>
      </c>
      <c r="I400" t="s">
        <v>1877</v>
      </c>
      <c r="J400" t="s">
        <v>2049</v>
      </c>
      <c r="K400" t="s">
        <v>2051</v>
      </c>
      <c r="L400" s="24">
        <v>375</v>
      </c>
      <c r="M400" s="25">
        <f>+VLOOKUP(E400, TC!A:D, 4, FALSE())</f>
        <v>1.0305499995349097</v>
      </c>
      <c r="N400" s="24">
        <f t="shared" si="30"/>
        <v>375</v>
      </c>
      <c r="O400" t="str">
        <f t="shared" si="31"/>
        <v>FACTURA</v>
      </c>
      <c r="P400" t="str">
        <f t="shared" si="32"/>
        <v>2025</v>
      </c>
      <c r="Q400" t="str">
        <f t="shared" si="33"/>
        <v>01</v>
      </c>
      <c r="R400" t="str">
        <f>+IFERROR(VLOOKUP(I400, Listado!A:B, 2, FALSE()), "COMERCIALIZADORA INTERNACIONAL CARIBBEAN EXOTICS S A")</f>
        <v>PIEDRAHITA PEREZ MARIANA</v>
      </c>
      <c r="S400" s="25">
        <f>+VLOOKUP(E400, TC!A:D, 2, FALSE())</f>
        <v>4300.24</v>
      </c>
      <c r="T400" t="str">
        <f t="shared" si="34"/>
        <v>USD</v>
      </c>
    </row>
    <row r="401" spans="1:20" ht="18.75" hidden="1" customHeight="1" x14ac:dyDescent="0.25">
      <c r="A401" t="s">
        <v>1912</v>
      </c>
      <c r="B401" t="s">
        <v>5</v>
      </c>
      <c r="C401" t="s">
        <v>1913</v>
      </c>
      <c r="D401" s="24">
        <v>10739</v>
      </c>
      <c r="E401" t="s">
        <v>1608</v>
      </c>
      <c r="F401" t="s">
        <v>99</v>
      </c>
      <c r="G401" t="s">
        <v>1914</v>
      </c>
      <c r="I401" t="s">
        <v>1843</v>
      </c>
      <c r="J401" t="s">
        <v>1915</v>
      </c>
      <c r="K401" t="s">
        <v>2021</v>
      </c>
      <c r="L401" s="24">
        <v>74790</v>
      </c>
      <c r="M401" s="25">
        <f>+VLOOKUP(E401, TC!A:D, 4, FALSE())</f>
        <v>1.0305499995349097</v>
      </c>
      <c r="N401" s="24">
        <f t="shared" si="30"/>
        <v>74790</v>
      </c>
      <c r="O401" t="str">
        <f t="shared" si="31"/>
        <v>FACTURA</v>
      </c>
      <c r="P401" t="str">
        <f t="shared" si="32"/>
        <v>2025</v>
      </c>
      <c r="Q401" t="str">
        <f t="shared" si="33"/>
        <v>01</v>
      </c>
      <c r="R401" t="str">
        <f>+IFERROR(VLOOKUP(I401, Listado!A:B, 2, FALSE()), "COMERCIALIZADORA INTERNACIONAL CARIBBEAN EXOTICS S A")</f>
        <v>LONDOÑO ECHEVERRI ALEJANDRA</v>
      </c>
      <c r="S401" s="25">
        <f>+VLOOKUP(E401, TC!A:D, 2, FALSE())</f>
        <v>4300.24</v>
      </c>
      <c r="T401" t="str">
        <f t="shared" si="34"/>
        <v>COP</v>
      </c>
    </row>
    <row r="402" spans="1:20" ht="18.75" hidden="1" customHeight="1" x14ac:dyDescent="0.25">
      <c r="A402" t="s">
        <v>1912</v>
      </c>
      <c r="B402" t="s">
        <v>5</v>
      </c>
      <c r="C402" t="s">
        <v>1913</v>
      </c>
      <c r="D402" s="24">
        <v>10739</v>
      </c>
      <c r="E402" t="s">
        <v>1608</v>
      </c>
      <c r="F402" t="s">
        <v>99</v>
      </c>
      <c r="G402" t="s">
        <v>1914</v>
      </c>
      <c r="I402" t="s">
        <v>1843</v>
      </c>
      <c r="J402" t="s">
        <v>1915</v>
      </c>
      <c r="K402" t="s">
        <v>2021</v>
      </c>
      <c r="L402" s="24">
        <v>48060</v>
      </c>
      <c r="M402" s="25">
        <f>+VLOOKUP(E402, TC!A:D, 4, FALSE())</f>
        <v>1.0305499995349097</v>
      </c>
      <c r="N402" s="24">
        <f t="shared" si="30"/>
        <v>48060</v>
      </c>
      <c r="O402" t="str">
        <f t="shared" si="31"/>
        <v>FACTURA</v>
      </c>
      <c r="P402" t="str">
        <f t="shared" si="32"/>
        <v>2025</v>
      </c>
      <c r="Q402" t="str">
        <f t="shared" si="33"/>
        <v>01</v>
      </c>
      <c r="R402" t="str">
        <f>+IFERROR(VLOOKUP(I402, Listado!A:B, 2, FALSE()), "COMERCIALIZADORA INTERNACIONAL CARIBBEAN EXOTICS S A")</f>
        <v>LONDOÑO ECHEVERRI ALEJANDRA</v>
      </c>
      <c r="S402" s="25">
        <f>+VLOOKUP(E402, TC!A:D, 2, FALSE())</f>
        <v>4300.24</v>
      </c>
      <c r="T402" t="str">
        <f t="shared" si="34"/>
        <v>COP</v>
      </c>
    </row>
    <row r="403" spans="1:20" ht="18.75" hidden="1" customHeight="1" x14ac:dyDescent="0.25">
      <c r="A403" t="s">
        <v>1912</v>
      </c>
      <c r="B403" t="s">
        <v>5</v>
      </c>
      <c r="C403" t="s">
        <v>1913</v>
      </c>
      <c r="D403" s="24">
        <v>10739</v>
      </c>
      <c r="E403" t="s">
        <v>1608</v>
      </c>
      <c r="F403" t="s">
        <v>99</v>
      </c>
      <c r="G403" t="s">
        <v>1914</v>
      </c>
      <c r="I403" t="s">
        <v>1843</v>
      </c>
      <c r="J403" t="s">
        <v>1915</v>
      </c>
      <c r="K403" t="s">
        <v>2021</v>
      </c>
      <c r="L403" s="24">
        <v>34830</v>
      </c>
      <c r="M403" s="25">
        <f>+VLOOKUP(E403, TC!A:D, 4, FALSE())</f>
        <v>1.0305499995349097</v>
      </c>
      <c r="N403" s="24">
        <f t="shared" si="30"/>
        <v>34830</v>
      </c>
      <c r="O403" t="str">
        <f t="shared" si="31"/>
        <v>FACTURA</v>
      </c>
      <c r="P403" t="str">
        <f t="shared" si="32"/>
        <v>2025</v>
      </c>
      <c r="Q403" t="str">
        <f t="shared" si="33"/>
        <v>01</v>
      </c>
      <c r="R403" t="str">
        <f>+IFERROR(VLOOKUP(I403, Listado!A:B, 2, FALSE()), "COMERCIALIZADORA INTERNACIONAL CARIBBEAN EXOTICS S A")</f>
        <v>LONDOÑO ECHEVERRI ALEJANDRA</v>
      </c>
      <c r="S403" s="25">
        <f>+VLOOKUP(E403, TC!A:D, 2, FALSE())</f>
        <v>4300.24</v>
      </c>
      <c r="T403" t="str">
        <f t="shared" si="34"/>
        <v>COP</v>
      </c>
    </row>
    <row r="404" spans="1:20" ht="18.75" hidden="1" customHeight="1" x14ac:dyDescent="0.25">
      <c r="A404" t="s">
        <v>1912</v>
      </c>
      <c r="B404" t="s">
        <v>5</v>
      </c>
      <c r="C404" t="s">
        <v>1913</v>
      </c>
      <c r="D404" s="24">
        <v>10739</v>
      </c>
      <c r="E404" t="s">
        <v>1608</v>
      </c>
      <c r="F404" t="s">
        <v>99</v>
      </c>
      <c r="G404" t="s">
        <v>1914</v>
      </c>
      <c r="I404" t="s">
        <v>1843</v>
      </c>
      <c r="J404" t="s">
        <v>1915</v>
      </c>
      <c r="K404" t="s">
        <v>2021</v>
      </c>
      <c r="L404" s="24">
        <v>92070</v>
      </c>
      <c r="M404" s="25">
        <f>+VLOOKUP(E404, TC!A:D, 4, FALSE())</f>
        <v>1.0305499995349097</v>
      </c>
      <c r="N404" s="24">
        <f t="shared" si="30"/>
        <v>92070</v>
      </c>
      <c r="O404" t="str">
        <f t="shared" si="31"/>
        <v>FACTURA</v>
      </c>
      <c r="P404" t="str">
        <f t="shared" si="32"/>
        <v>2025</v>
      </c>
      <c r="Q404" t="str">
        <f t="shared" si="33"/>
        <v>01</v>
      </c>
      <c r="R404" t="str">
        <f>+IFERROR(VLOOKUP(I404, Listado!A:B, 2, FALSE()), "COMERCIALIZADORA INTERNACIONAL CARIBBEAN EXOTICS S A")</f>
        <v>LONDOÑO ECHEVERRI ALEJANDRA</v>
      </c>
      <c r="S404" s="25">
        <f>+VLOOKUP(E404, TC!A:D, 2, FALSE())</f>
        <v>4300.24</v>
      </c>
      <c r="T404" t="str">
        <f t="shared" si="34"/>
        <v>COP</v>
      </c>
    </row>
    <row r="405" spans="1:20" ht="18.75" hidden="1" customHeight="1" x14ac:dyDescent="0.25">
      <c r="A405" t="s">
        <v>1912</v>
      </c>
      <c r="B405" t="s">
        <v>5</v>
      </c>
      <c r="C405" t="s">
        <v>1913</v>
      </c>
      <c r="D405" s="24">
        <v>10739</v>
      </c>
      <c r="E405" t="s">
        <v>1608</v>
      </c>
      <c r="F405" t="s">
        <v>99</v>
      </c>
      <c r="G405" t="s">
        <v>1914</v>
      </c>
      <c r="I405" t="s">
        <v>1843</v>
      </c>
      <c r="J405" t="s">
        <v>1915</v>
      </c>
      <c r="K405" t="s">
        <v>2021</v>
      </c>
      <c r="L405" s="24">
        <v>54000</v>
      </c>
      <c r="M405" s="25">
        <f>+VLOOKUP(E405, TC!A:D, 4, FALSE())</f>
        <v>1.0305499995349097</v>
      </c>
      <c r="N405" s="24">
        <f t="shared" si="30"/>
        <v>54000</v>
      </c>
      <c r="O405" t="str">
        <f t="shared" si="31"/>
        <v>FACTURA</v>
      </c>
      <c r="P405" t="str">
        <f t="shared" si="32"/>
        <v>2025</v>
      </c>
      <c r="Q405" t="str">
        <f t="shared" si="33"/>
        <v>01</v>
      </c>
      <c r="R405" t="str">
        <f>+IFERROR(VLOOKUP(I405, Listado!A:B, 2, FALSE()), "COMERCIALIZADORA INTERNACIONAL CARIBBEAN EXOTICS S A")</f>
        <v>LONDOÑO ECHEVERRI ALEJANDRA</v>
      </c>
      <c r="S405" s="25">
        <f>+VLOOKUP(E405, TC!A:D, 2, FALSE())</f>
        <v>4300.24</v>
      </c>
      <c r="T405" t="str">
        <f t="shared" si="34"/>
        <v>COP</v>
      </c>
    </row>
    <row r="406" spans="1:20" ht="18.75" hidden="1" customHeight="1" x14ac:dyDescent="0.25">
      <c r="A406" t="s">
        <v>1912</v>
      </c>
      <c r="B406" t="s">
        <v>5</v>
      </c>
      <c r="C406" t="s">
        <v>1913</v>
      </c>
      <c r="D406" s="24">
        <v>10739</v>
      </c>
      <c r="E406" t="s">
        <v>1608</v>
      </c>
      <c r="F406" t="s">
        <v>99</v>
      </c>
      <c r="G406" t="s">
        <v>1914</v>
      </c>
      <c r="I406" t="s">
        <v>1843</v>
      </c>
      <c r="J406" t="s">
        <v>1915</v>
      </c>
      <c r="K406" t="s">
        <v>2021</v>
      </c>
      <c r="L406" s="24">
        <v>2430</v>
      </c>
      <c r="M406" s="25">
        <f>+VLOOKUP(E406, TC!A:D, 4, FALSE())</f>
        <v>1.0305499995349097</v>
      </c>
      <c r="N406" s="24">
        <f t="shared" si="30"/>
        <v>2430</v>
      </c>
      <c r="O406" t="str">
        <f t="shared" si="31"/>
        <v>FACTURA</v>
      </c>
      <c r="P406" t="str">
        <f t="shared" si="32"/>
        <v>2025</v>
      </c>
      <c r="Q406" t="str">
        <f t="shared" si="33"/>
        <v>01</v>
      </c>
      <c r="R406" t="str">
        <f>+IFERROR(VLOOKUP(I406, Listado!A:B, 2, FALSE()), "COMERCIALIZADORA INTERNACIONAL CARIBBEAN EXOTICS S A")</f>
        <v>LONDOÑO ECHEVERRI ALEJANDRA</v>
      </c>
      <c r="S406" s="25">
        <f>+VLOOKUP(E406, TC!A:D, 2, FALSE())</f>
        <v>4300.24</v>
      </c>
      <c r="T406" t="str">
        <f t="shared" si="34"/>
        <v>COP</v>
      </c>
    </row>
    <row r="407" spans="1:20" ht="18.75" hidden="1" customHeight="1" x14ac:dyDescent="0.25">
      <c r="A407" t="s">
        <v>1912</v>
      </c>
      <c r="B407" t="s">
        <v>5</v>
      </c>
      <c r="C407" t="s">
        <v>1913</v>
      </c>
      <c r="D407" s="24">
        <v>10739</v>
      </c>
      <c r="E407" t="s">
        <v>1608</v>
      </c>
      <c r="F407" t="s">
        <v>99</v>
      </c>
      <c r="G407" t="s">
        <v>1914</v>
      </c>
      <c r="I407" t="s">
        <v>1843</v>
      </c>
      <c r="J407" t="s">
        <v>1915</v>
      </c>
      <c r="K407" t="s">
        <v>2021</v>
      </c>
      <c r="L407" s="24">
        <v>51300</v>
      </c>
      <c r="M407" s="25">
        <f>+VLOOKUP(E407, TC!A:D, 4, FALSE())</f>
        <v>1.0305499995349097</v>
      </c>
      <c r="N407" s="24">
        <f t="shared" si="30"/>
        <v>51300</v>
      </c>
      <c r="O407" t="str">
        <f t="shared" si="31"/>
        <v>FACTURA</v>
      </c>
      <c r="P407" t="str">
        <f t="shared" si="32"/>
        <v>2025</v>
      </c>
      <c r="Q407" t="str">
        <f t="shared" si="33"/>
        <v>01</v>
      </c>
      <c r="R407" t="str">
        <f>+IFERROR(VLOOKUP(I407, Listado!A:B, 2, FALSE()), "COMERCIALIZADORA INTERNACIONAL CARIBBEAN EXOTICS S A")</f>
        <v>LONDOÑO ECHEVERRI ALEJANDRA</v>
      </c>
      <c r="S407" s="25">
        <f>+VLOOKUP(E407, TC!A:D, 2, FALSE())</f>
        <v>4300.24</v>
      </c>
      <c r="T407" t="str">
        <f t="shared" si="34"/>
        <v>COP</v>
      </c>
    </row>
    <row r="408" spans="1:20" ht="18.75" hidden="1" customHeight="1" x14ac:dyDescent="0.25">
      <c r="A408" t="s">
        <v>1912</v>
      </c>
      <c r="B408" t="s">
        <v>5</v>
      </c>
      <c r="C408" t="s">
        <v>1913</v>
      </c>
      <c r="D408" s="24">
        <v>10739</v>
      </c>
      <c r="E408" t="s">
        <v>1608</v>
      </c>
      <c r="F408" t="s">
        <v>99</v>
      </c>
      <c r="G408" t="s">
        <v>1914</v>
      </c>
      <c r="I408" t="s">
        <v>1843</v>
      </c>
      <c r="J408" t="s">
        <v>1915</v>
      </c>
      <c r="K408" t="s">
        <v>2021</v>
      </c>
      <c r="L408" s="24">
        <v>54000</v>
      </c>
      <c r="M408" s="25">
        <f>+VLOOKUP(E408, TC!A:D, 4, FALSE())</f>
        <v>1.0305499995349097</v>
      </c>
      <c r="N408" s="24">
        <f t="shared" si="30"/>
        <v>54000</v>
      </c>
      <c r="O408" t="str">
        <f t="shared" si="31"/>
        <v>FACTURA</v>
      </c>
      <c r="P408" t="str">
        <f t="shared" si="32"/>
        <v>2025</v>
      </c>
      <c r="Q408" t="str">
        <f t="shared" si="33"/>
        <v>01</v>
      </c>
      <c r="R408" t="str">
        <f>+IFERROR(VLOOKUP(I408, Listado!A:B, 2, FALSE()), "COMERCIALIZADORA INTERNACIONAL CARIBBEAN EXOTICS S A")</f>
        <v>LONDOÑO ECHEVERRI ALEJANDRA</v>
      </c>
      <c r="S408" s="25">
        <f>+VLOOKUP(E408, TC!A:D, 2, FALSE())</f>
        <v>4300.24</v>
      </c>
      <c r="T408" t="str">
        <f t="shared" si="34"/>
        <v>COP</v>
      </c>
    </row>
    <row r="409" spans="1:20" ht="18.75" hidden="1" customHeight="1" x14ac:dyDescent="0.25">
      <c r="A409" t="s">
        <v>1912</v>
      </c>
      <c r="B409" t="s">
        <v>5</v>
      </c>
      <c r="C409" t="s">
        <v>1913</v>
      </c>
      <c r="D409" s="24">
        <v>10739</v>
      </c>
      <c r="E409" t="s">
        <v>1608</v>
      </c>
      <c r="F409" t="s">
        <v>99</v>
      </c>
      <c r="G409" t="s">
        <v>1914</v>
      </c>
      <c r="I409" t="s">
        <v>1843</v>
      </c>
      <c r="J409" t="s">
        <v>1915</v>
      </c>
      <c r="K409" t="s">
        <v>2021</v>
      </c>
      <c r="L409" s="24">
        <v>58590</v>
      </c>
      <c r="M409" s="25">
        <f>+VLOOKUP(E409, TC!A:D, 4, FALSE())</f>
        <v>1.0305499995349097</v>
      </c>
      <c r="N409" s="24">
        <f t="shared" si="30"/>
        <v>58590</v>
      </c>
      <c r="O409" t="str">
        <f t="shared" si="31"/>
        <v>FACTURA</v>
      </c>
      <c r="P409" t="str">
        <f t="shared" si="32"/>
        <v>2025</v>
      </c>
      <c r="Q409" t="str">
        <f t="shared" si="33"/>
        <v>01</v>
      </c>
      <c r="R409" t="str">
        <f>+IFERROR(VLOOKUP(I409, Listado!A:B, 2, FALSE()), "COMERCIALIZADORA INTERNACIONAL CARIBBEAN EXOTICS S A")</f>
        <v>LONDOÑO ECHEVERRI ALEJANDRA</v>
      </c>
      <c r="S409" s="25">
        <f>+VLOOKUP(E409, TC!A:D, 2, FALSE())</f>
        <v>4300.24</v>
      </c>
      <c r="T409" t="str">
        <f t="shared" si="34"/>
        <v>COP</v>
      </c>
    </row>
    <row r="410" spans="1:20" ht="18.75" hidden="1" customHeight="1" x14ac:dyDescent="0.25">
      <c r="A410" t="s">
        <v>1912</v>
      </c>
      <c r="B410" t="s">
        <v>5</v>
      </c>
      <c r="C410" t="s">
        <v>1913</v>
      </c>
      <c r="D410" s="24">
        <v>10739</v>
      </c>
      <c r="E410" t="s">
        <v>1608</v>
      </c>
      <c r="F410" t="s">
        <v>99</v>
      </c>
      <c r="G410" t="s">
        <v>1914</v>
      </c>
      <c r="I410" t="s">
        <v>1843</v>
      </c>
      <c r="J410" t="s">
        <v>1915</v>
      </c>
      <c r="K410" t="s">
        <v>2021</v>
      </c>
      <c r="L410" s="24">
        <v>29160</v>
      </c>
      <c r="M410" s="25">
        <f>+VLOOKUP(E410, TC!A:D, 4, FALSE())</f>
        <v>1.0305499995349097</v>
      </c>
      <c r="N410" s="24">
        <f t="shared" si="30"/>
        <v>29160</v>
      </c>
      <c r="O410" t="str">
        <f t="shared" si="31"/>
        <v>FACTURA</v>
      </c>
      <c r="P410" t="str">
        <f t="shared" si="32"/>
        <v>2025</v>
      </c>
      <c r="Q410" t="str">
        <f t="shared" si="33"/>
        <v>01</v>
      </c>
      <c r="R410" t="str">
        <f>+IFERROR(VLOOKUP(I410, Listado!A:B, 2, FALSE()), "COMERCIALIZADORA INTERNACIONAL CARIBBEAN EXOTICS S A")</f>
        <v>LONDOÑO ECHEVERRI ALEJANDRA</v>
      </c>
      <c r="S410" s="25">
        <f>+VLOOKUP(E410, TC!A:D, 2, FALSE())</f>
        <v>4300.24</v>
      </c>
      <c r="T410" t="str">
        <f t="shared" si="34"/>
        <v>COP</v>
      </c>
    </row>
    <row r="411" spans="1:20" ht="18.75" hidden="1" customHeight="1" x14ac:dyDescent="0.25">
      <c r="A411" t="s">
        <v>1912</v>
      </c>
      <c r="B411" t="s">
        <v>5</v>
      </c>
      <c r="C411" t="s">
        <v>1913</v>
      </c>
      <c r="D411" s="24">
        <v>10739</v>
      </c>
      <c r="E411" t="s">
        <v>1608</v>
      </c>
      <c r="F411" t="s">
        <v>99</v>
      </c>
      <c r="G411" t="s">
        <v>1914</v>
      </c>
      <c r="I411" t="s">
        <v>1843</v>
      </c>
      <c r="J411" t="s">
        <v>1915</v>
      </c>
      <c r="K411" t="s">
        <v>2021</v>
      </c>
      <c r="L411" s="24">
        <v>27540</v>
      </c>
      <c r="M411" s="25">
        <f>+VLOOKUP(E411, TC!A:D, 4, FALSE())</f>
        <v>1.0305499995349097</v>
      </c>
      <c r="N411" s="24">
        <f t="shared" si="30"/>
        <v>27540</v>
      </c>
      <c r="O411" t="str">
        <f t="shared" si="31"/>
        <v>FACTURA</v>
      </c>
      <c r="P411" t="str">
        <f t="shared" si="32"/>
        <v>2025</v>
      </c>
      <c r="Q411" t="str">
        <f t="shared" si="33"/>
        <v>01</v>
      </c>
      <c r="R411" t="str">
        <f>+IFERROR(VLOOKUP(I411, Listado!A:B, 2, FALSE()), "COMERCIALIZADORA INTERNACIONAL CARIBBEAN EXOTICS S A")</f>
        <v>LONDOÑO ECHEVERRI ALEJANDRA</v>
      </c>
      <c r="S411" s="25">
        <f>+VLOOKUP(E411, TC!A:D, 2, FALSE())</f>
        <v>4300.24</v>
      </c>
      <c r="T411" t="str">
        <f t="shared" si="34"/>
        <v>COP</v>
      </c>
    </row>
    <row r="412" spans="1:20" ht="18.75" hidden="1" customHeight="1" x14ac:dyDescent="0.25">
      <c r="A412" t="s">
        <v>1912</v>
      </c>
      <c r="B412" t="s">
        <v>5</v>
      </c>
      <c r="C412" t="s">
        <v>1913</v>
      </c>
      <c r="D412" s="24">
        <v>10739</v>
      </c>
      <c r="E412" t="s">
        <v>1608</v>
      </c>
      <c r="F412" t="s">
        <v>99</v>
      </c>
      <c r="G412" t="s">
        <v>1914</v>
      </c>
      <c r="I412" t="s">
        <v>1843</v>
      </c>
      <c r="J412" t="s">
        <v>1915</v>
      </c>
      <c r="K412" t="s">
        <v>2021</v>
      </c>
      <c r="L412" s="24">
        <v>13500</v>
      </c>
      <c r="M412" s="25">
        <f>+VLOOKUP(E412, TC!A:D, 4, FALSE())</f>
        <v>1.0305499995349097</v>
      </c>
      <c r="N412" s="24">
        <f t="shared" si="30"/>
        <v>13500</v>
      </c>
      <c r="O412" t="str">
        <f t="shared" si="31"/>
        <v>FACTURA</v>
      </c>
      <c r="P412" t="str">
        <f t="shared" si="32"/>
        <v>2025</v>
      </c>
      <c r="Q412" t="str">
        <f t="shared" si="33"/>
        <v>01</v>
      </c>
      <c r="R412" t="str">
        <f>+IFERROR(VLOOKUP(I412, Listado!A:B, 2, FALSE()), "COMERCIALIZADORA INTERNACIONAL CARIBBEAN EXOTICS S A")</f>
        <v>LONDOÑO ECHEVERRI ALEJANDRA</v>
      </c>
      <c r="S412" s="25">
        <f>+VLOOKUP(E412, TC!A:D, 2, FALSE())</f>
        <v>4300.24</v>
      </c>
      <c r="T412" t="str">
        <f t="shared" si="34"/>
        <v>COP</v>
      </c>
    </row>
    <row r="413" spans="1:20" ht="18.75" hidden="1" customHeight="1" x14ac:dyDescent="0.25">
      <c r="A413" t="s">
        <v>1912</v>
      </c>
      <c r="B413" t="s">
        <v>5</v>
      </c>
      <c r="C413" t="s">
        <v>1913</v>
      </c>
      <c r="D413" s="24">
        <v>10739</v>
      </c>
      <c r="E413" t="s">
        <v>1608</v>
      </c>
      <c r="F413" t="s">
        <v>99</v>
      </c>
      <c r="G413" t="s">
        <v>1914</v>
      </c>
      <c r="I413" t="s">
        <v>1843</v>
      </c>
      <c r="J413" t="s">
        <v>1915</v>
      </c>
      <c r="K413" t="s">
        <v>2021</v>
      </c>
      <c r="L413" s="24">
        <v>2430</v>
      </c>
      <c r="M413" s="25">
        <f>+VLOOKUP(E413, TC!A:D, 4, FALSE())</f>
        <v>1.0305499995349097</v>
      </c>
      <c r="N413" s="24">
        <f t="shared" si="30"/>
        <v>2430</v>
      </c>
      <c r="O413" t="str">
        <f t="shared" si="31"/>
        <v>FACTURA</v>
      </c>
      <c r="P413" t="str">
        <f t="shared" si="32"/>
        <v>2025</v>
      </c>
      <c r="Q413" t="str">
        <f t="shared" si="33"/>
        <v>01</v>
      </c>
      <c r="R413" t="str">
        <f>+IFERROR(VLOOKUP(I413, Listado!A:B, 2, FALSE()), "COMERCIALIZADORA INTERNACIONAL CARIBBEAN EXOTICS S A")</f>
        <v>LONDOÑO ECHEVERRI ALEJANDRA</v>
      </c>
      <c r="S413" s="25">
        <f>+VLOOKUP(E413, TC!A:D, 2, FALSE())</f>
        <v>4300.24</v>
      </c>
      <c r="T413" t="str">
        <f t="shared" si="34"/>
        <v>COP</v>
      </c>
    </row>
    <row r="414" spans="1:20" ht="18.75" hidden="1" customHeight="1" x14ac:dyDescent="0.25">
      <c r="A414" t="s">
        <v>1912</v>
      </c>
      <c r="B414" t="s">
        <v>5</v>
      </c>
      <c r="C414" t="s">
        <v>1913</v>
      </c>
      <c r="D414" s="24">
        <v>10739</v>
      </c>
      <c r="E414" t="s">
        <v>1608</v>
      </c>
      <c r="F414" t="s">
        <v>99</v>
      </c>
      <c r="G414" t="s">
        <v>1914</v>
      </c>
      <c r="I414" t="s">
        <v>1843</v>
      </c>
      <c r="J414" t="s">
        <v>1915</v>
      </c>
      <c r="K414" t="s">
        <v>2021</v>
      </c>
      <c r="L414" s="24">
        <v>4590</v>
      </c>
      <c r="M414" s="25">
        <f>+VLOOKUP(E414, TC!A:D, 4, FALSE())</f>
        <v>1.0305499995349097</v>
      </c>
      <c r="N414" s="24">
        <f t="shared" si="30"/>
        <v>4590</v>
      </c>
      <c r="O414" t="str">
        <f t="shared" si="31"/>
        <v>FACTURA</v>
      </c>
      <c r="P414" t="str">
        <f t="shared" si="32"/>
        <v>2025</v>
      </c>
      <c r="Q414" t="str">
        <f t="shared" si="33"/>
        <v>01</v>
      </c>
      <c r="R414" t="str">
        <f>+IFERROR(VLOOKUP(I414, Listado!A:B, 2, FALSE()), "COMERCIALIZADORA INTERNACIONAL CARIBBEAN EXOTICS S A")</f>
        <v>LONDOÑO ECHEVERRI ALEJANDRA</v>
      </c>
      <c r="S414" s="25">
        <f>+VLOOKUP(E414, TC!A:D, 2, FALSE())</f>
        <v>4300.24</v>
      </c>
      <c r="T414" t="str">
        <f t="shared" si="34"/>
        <v>COP</v>
      </c>
    </row>
    <row r="415" spans="1:20" ht="18.75" hidden="1" customHeight="1" x14ac:dyDescent="0.25">
      <c r="A415" t="s">
        <v>1912</v>
      </c>
      <c r="B415" t="s">
        <v>5</v>
      </c>
      <c r="C415" t="s">
        <v>1913</v>
      </c>
      <c r="D415" s="24">
        <v>10739</v>
      </c>
      <c r="E415" t="s">
        <v>1608</v>
      </c>
      <c r="F415" t="s">
        <v>99</v>
      </c>
      <c r="G415" t="s">
        <v>1914</v>
      </c>
      <c r="I415" t="s">
        <v>1843</v>
      </c>
      <c r="J415" t="s">
        <v>1915</v>
      </c>
      <c r="K415" t="s">
        <v>2021</v>
      </c>
      <c r="L415" s="24">
        <v>270</v>
      </c>
      <c r="M415" s="25">
        <f>+VLOOKUP(E415, TC!A:D, 4, FALSE())</f>
        <v>1.0305499995349097</v>
      </c>
      <c r="N415" s="24">
        <f t="shared" si="30"/>
        <v>270</v>
      </c>
      <c r="O415" t="str">
        <f t="shared" si="31"/>
        <v>FACTURA</v>
      </c>
      <c r="P415" t="str">
        <f t="shared" si="32"/>
        <v>2025</v>
      </c>
      <c r="Q415" t="str">
        <f t="shared" si="33"/>
        <v>01</v>
      </c>
      <c r="R415" t="str">
        <f>+IFERROR(VLOOKUP(I415, Listado!A:B, 2, FALSE()), "COMERCIALIZADORA INTERNACIONAL CARIBBEAN EXOTICS S A")</f>
        <v>LONDOÑO ECHEVERRI ALEJANDRA</v>
      </c>
      <c r="S415" s="25">
        <f>+VLOOKUP(E415, TC!A:D, 2, FALSE())</f>
        <v>4300.24</v>
      </c>
      <c r="T415" t="str">
        <f t="shared" si="34"/>
        <v>COP</v>
      </c>
    </row>
    <row r="416" spans="1:20" ht="18.75" hidden="1" customHeight="1" x14ac:dyDescent="0.25">
      <c r="A416" t="s">
        <v>1912</v>
      </c>
      <c r="B416" t="s">
        <v>5</v>
      </c>
      <c r="C416" t="s">
        <v>1913</v>
      </c>
      <c r="D416" s="24">
        <v>10740</v>
      </c>
      <c r="E416" t="s">
        <v>1608</v>
      </c>
      <c r="F416" t="s">
        <v>99</v>
      </c>
      <c r="G416" t="s">
        <v>1914</v>
      </c>
      <c r="I416" t="s">
        <v>1841</v>
      </c>
      <c r="J416" t="s">
        <v>1915</v>
      </c>
      <c r="K416" t="s">
        <v>2022</v>
      </c>
      <c r="L416" s="24">
        <v>79700</v>
      </c>
      <c r="M416" s="25">
        <f>+VLOOKUP(E416, TC!A:D, 4, FALSE())</f>
        <v>1.0305499995349097</v>
      </c>
      <c r="N416" s="24">
        <f t="shared" si="30"/>
        <v>79700</v>
      </c>
      <c r="O416" t="str">
        <f t="shared" si="31"/>
        <v>FACTURA</v>
      </c>
      <c r="P416" t="str">
        <f t="shared" si="32"/>
        <v>2025</v>
      </c>
      <c r="Q416" t="str">
        <f t="shared" si="33"/>
        <v>01</v>
      </c>
      <c r="R416" t="str">
        <f>+IFERROR(VLOOKUP(I416, Listado!A:B, 2, FALSE()), "COMERCIALIZADORA INTERNACIONAL CARIBBEAN EXOTICS S A")</f>
        <v>LONDOÑO ECHEVERRI ALEJANDRA</v>
      </c>
      <c r="S416" s="25">
        <f>+VLOOKUP(E416, TC!A:D, 2, FALSE())</f>
        <v>4300.24</v>
      </c>
      <c r="T416" t="str">
        <f t="shared" si="34"/>
        <v>COP</v>
      </c>
    </row>
    <row r="417" spans="1:20" ht="18.75" hidden="1" customHeight="1" x14ac:dyDescent="0.25">
      <c r="A417" t="s">
        <v>1912</v>
      </c>
      <c r="B417" t="s">
        <v>5</v>
      </c>
      <c r="C417" t="s">
        <v>1913</v>
      </c>
      <c r="D417" s="24">
        <v>10740</v>
      </c>
      <c r="E417" t="s">
        <v>1608</v>
      </c>
      <c r="F417" t="s">
        <v>99</v>
      </c>
      <c r="G417" t="s">
        <v>1914</v>
      </c>
      <c r="I417" t="s">
        <v>1841</v>
      </c>
      <c r="J417" t="s">
        <v>1915</v>
      </c>
      <c r="K417" t="s">
        <v>2022</v>
      </c>
      <c r="L417" s="24">
        <v>44500</v>
      </c>
      <c r="M417" s="25">
        <f>+VLOOKUP(E417, TC!A:D, 4, FALSE())</f>
        <v>1.0305499995349097</v>
      </c>
      <c r="N417" s="24">
        <f t="shared" si="30"/>
        <v>44500</v>
      </c>
      <c r="O417" t="str">
        <f t="shared" si="31"/>
        <v>FACTURA</v>
      </c>
      <c r="P417" t="str">
        <f t="shared" si="32"/>
        <v>2025</v>
      </c>
      <c r="Q417" t="str">
        <f t="shared" si="33"/>
        <v>01</v>
      </c>
      <c r="R417" t="str">
        <f>+IFERROR(VLOOKUP(I417, Listado!A:B, 2, FALSE()), "COMERCIALIZADORA INTERNACIONAL CARIBBEAN EXOTICS S A")</f>
        <v>LONDOÑO ECHEVERRI ALEJANDRA</v>
      </c>
      <c r="S417" s="25">
        <f>+VLOOKUP(E417, TC!A:D, 2, FALSE())</f>
        <v>4300.24</v>
      </c>
      <c r="T417" t="str">
        <f t="shared" si="34"/>
        <v>COP</v>
      </c>
    </row>
    <row r="418" spans="1:20" ht="18.75" hidden="1" customHeight="1" x14ac:dyDescent="0.25">
      <c r="A418" t="s">
        <v>1912</v>
      </c>
      <c r="B418" t="s">
        <v>5</v>
      </c>
      <c r="C418" t="s">
        <v>1913</v>
      </c>
      <c r="D418" s="24">
        <v>10740</v>
      </c>
      <c r="E418" t="s">
        <v>1608</v>
      </c>
      <c r="F418" t="s">
        <v>99</v>
      </c>
      <c r="G418" t="s">
        <v>1914</v>
      </c>
      <c r="I418" t="s">
        <v>1841</v>
      </c>
      <c r="J418" t="s">
        <v>1915</v>
      </c>
      <c r="K418" t="s">
        <v>2022</v>
      </c>
      <c r="L418" s="24">
        <v>23700</v>
      </c>
      <c r="M418" s="25">
        <f>+VLOOKUP(E418, TC!A:D, 4, FALSE())</f>
        <v>1.0305499995349097</v>
      </c>
      <c r="N418" s="24">
        <f t="shared" si="30"/>
        <v>23700</v>
      </c>
      <c r="O418" t="str">
        <f t="shared" si="31"/>
        <v>FACTURA</v>
      </c>
      <c r="P418" t="str">
        <f t="shared" si="32"/>
        <v>2025</v>
      </c>
      <c r="Q418" t="str">
        <f t="shared" si="33"/>
        <v>01</v>
      </c>
      <c r="R418" t="str">
        <f>+IFERROR(VLOOKUP(I418, Listado!A:B, 2, FALSE()), "COMERCIALIZADORA INTERNACIONAL CARIBBEAN EXOTICS S A")</f>
        <v>LONDOÑO ECHEVERRI ALEJANDRA</v>
      </c>
      <c r="S418" s="25">
        <f>+VLOOKUP(E418, TC!A:D, 2, FALSE())</f>
        <v>4300.24</v>
      </c>
      <c r="T418" t="str">
        <f t="shared" si="34"/>
        <v>COP</v>
      </c>
    </row>
    <row r="419" spans="1:20" ht="18.75" hidden="1" customHeight="1" x14ac:dyDescent="0.25">
      <c r="A419" t="s">
        <v>1912</v>
      </c>
      <c r="B419" t="s">
        <v>5</v>
      </c>
      <c r="C419" t="s">
        <v>1913</v>
      </c>
      <c r="D419" s="24">
        <v>10740</v>
      </c>
      <c r="E419" t="s">
        <v>1608</v>
      </c>
      <c r="F419" t="s">
        <v>99</v>
      </c>
      <c r="G419" t="s">
        <v>1914</v>
      </c>
      <c r="I419" t="s">
        <v>1841</v>
      </c>
      <c r="J419" t="s">
        <v>1915</v>
      </c>
      <c r="K419" t="s">
        <v>2022</v>
      </c>
      <c r="L419" s="24">
        <v>35800</v>
      </c>
      <c r="M419" s="25">
        <f>+VLOOKUP(E419, TC!A:D, 4, FALSE())</f>
        <v>1.0305499995349097</v>
      </c>
      <c r="N419" s="24">
        <f t="shared" si="30"/>
        <v>35800</v>
      </c>
      <c r="O419" t="str">
        <f t="shared" si="31"/>
        <v>FACTURA</v>
      </c>
      <c r="P419" t="str">
        <f t="shared" si="32"/>
        <v>2025</v>
      </c>
      <c r="Q419" t="str">
        <f t="shared" si="33"/>
        <v>01</v>
      </c>
      <c r="R419" t="str">
        <f>+IFERROR(VLOOKUP(I419, Listado!A:B, 2, FALSE()), "COMERCIALIZADORA INTERNACIONAL CARIBBEAN EXOTICS S A")</f>
        <v>LONDOÑO ECHEVERRI ALEJANDRA</v>
      </c>
      <c r="S419" s="25">
        <f>+VLOOKUP(E419, TC!A:D, 2, FALSE())</f>
        <v>4300.24</v>
      </c>
      <c r="T419" t="str">
        <f t="shared" si="34"/>
        <v>COP</v>
      </c>
    </row>
    <row r="420" spans="1:20" ht="18.75" hidden="1" customHeight="1" x14ac:dyDescent="0.25">
      <c r="A420" t="s">
        <v>1912</v>
      </c>
      <c r="B420" t="s">
        <v>5</v>
      </c>
      <c r="C420" t="s">
        <v>1913</v>
      </c>
      <c r="D420" s="24">
        <v>10740</v>
      </c>
      <c r="E420" t="s">
        <v>1608</v>
      </c>
      <c r="F420" t="s">
        <v>99</v>
      </c>
      <c r="G420" t="s">
        <v>1914</v>
      </c>
      <c r="I420" t="s">
        <v>1841</v>
      </c>
      <c r="J420" t="s">
        <v>1915</v>
      </c>
      <c r="K420" t="s">
        <v>2022</v>
      </c>
      <c r="L420" s="24">
        <v>32500</v>
      </c>
      <c r="M420" s="25">
        <f>+VLOOKUP(E420, TC!A:D, 4, FALSE())</f>
        <v>1.0305499995349097</v>
      </c>
      <c r="N420" s="24">
        <f t="shared" si="30"/>
        <v>32500</v>
      </c>
      <c r="O420" t="str">
        <f t="shared" si="31"/>
        <v>FACTURA</v>
      </c>
      <c r="P420" t="str">
        <f t="shared" si="32"/>
        <v>2025</v>
      </c>
      <c r="Q420" t="str">
        <f t="shared" si="33"/>
        <v>01</v>
      </c>
      <c r="R420" t="str">
        <f>+IFERROR(VLOOKUP(I420, Listado!A:B, 2, FALSE()), "COMERCIALIZADORA INTERNACIONAL CARIBBEAN EXOTICS S A")</f>
        <v>LONDOÑO ECHEVERRI ALEJANDRA</v>
      </c>
      <c r="S420" s="25">
        <f>+VLOOKUP(E420, TC!A:D, 2, FALSE())</f>
        <v>4300.24</v>
      </c>
      <c r="T420" t="str">
        <f t="shared" si="34"/>
        <v>COP</v>
      </c>
    </row>
    <row r="421" spans="1:20" ht="18.75" hidden="1" customHeight="1" x14ac:dyDescent="0.25">
      <c r="A421" t="s">
        <v>1912</v>
      </c>
      <c r="B421" t="s">
        <v>5</v>
      </c>
      <c r="C421" t="s">
        <v>1913</v>
      </c>
      <c r="D421" s="24">
        <v>10740</v>
      </c>
      <c r="E421" t="s">
        <v>1608</v>
      </c>
      <c r="F421" t="s">
        <v>99</v>
      </c>
      <c r="G421" t="s">
        <v>1914</v>
      </c>
      <c r="I421" t="s">
        <v>1841</v>
      </c>
      <c r="J421" t="s">
        <v>1915</v>
      </c>
      <c r="K421" t="s">
        <v>2022</v>
      </c>
      <c r="L421" s="24">
        <v>31600</v>
      </c>
      <c r="M421" s="25">
        <f>+VLOOKUP(E421, TC!A:D, 4, FALSE())</f>
        <v>1.0305499995349097</v>
      </c>
      <c r="N421" s="24">
        <f t="shared" si="30"/>
        <v>31600</v>
      </c>
      <c r="O421" t="str">
        <f t="shared" si="31"/>
        <v>FACTURA</v>
      </c>
      <c r="P421" t="str">
        <f t="shared" si="32"/>
        <v>2025</v>
      </c>
      <c r="Q421" t="str">
        <f t="shared" si="33"/>
        <v>01</v>
      </c>
      <c r="R421" t="str">
        <f>+IFERROR(VLOOKUP(I421, Listado!A:B, 2, FALSE()), "COMERCIALIZADORA INTERNACIONAL CARIBBEAN EXOTICS S A")</f>
        <v>LONDOÑO ECHEVERRI ALEJANDRA</v>
      </c>
      <c r="S421" s="25">
        <f>+VLOOKUP(E421, TC!A:D, 2, FALSE())</f>
        <v>4300.24</v>
      </c>
      <c r="T421" t="str">
        <f t="shared" si="34"/>
        <v>COP</v>
      </c>
    </row>
    <row r="422" spans="1:20" ht="18.75" hidden="1" customHeight="1" x14ac:dyDescent="0.25">
      <c r="A422" t="s">
        <v>1912</v>
      </c>
      <c r="B422" t="s">
        <v>5</v>
      </c>
      <c r="C422" t="s">
        <v>1913</v>
      </c>
      <c r="D422" s="24">
        <v>10740</v>
      </c>
      <c r="E422" t="s">
        <v>1608</v>
      </c>
      <c r="F422" t="s">
        <v>99</v>
      </c>
      <c r="G422" t="s">
        <v>1914</v>
      </c>
      <c r="I422" t="s">
        <v>1841</v>
      </c>
      <c r="J422" t="s">
        <v>1915</v>
      </c>
      <c r="K422" t="s">
        <v>2022</v>
      </c>
      <c r="L422" s="24">
        <v>22600</v>
      </c>
      <c r="M422" s="25">
        <f>+VLOOKUP(E422, TC!A:D, 4, FALSE())</f>
        <v>1.0305499995349097</v>
      </c>
      <c r="N422" s="24">
        <f t="shared" si="30"/>
        <v>22600</v>
      </c>
      <c r="O422" t="str">
        <f t="shared" si="31"/>
        <v>FACTURA</v>
      </c>
      <c r="P422" t="str">
        <f t="shared" si="32"/>
        <v>2025</v>
      </c>
      <c r="Q422" t="str">
        <f t="shared" si="33"/>
        <v>01</v>
      </c>
      <c r="R422" t="str">
        <f>+IFERROR(VLOOKUP(I422, Listado!A:B, 2, FALSE()), "COMERCIALIZADORA INTERNACIONAL CARIBBEAN EXOTICS S A")</f>
        <v>LONDOÑO ECHEVERRI ALEJANDRA</v>
      </c>
      <c r="S422" s="25">
        <f>+VLOOKUP(E422, TC!A:D, 2, FALSE())</f>
        <v>4300.24</v>
      </c>
      <c r="T422" t="str">
        <f t="shared" si="34"/>
        <v>COP</v>
      </c>
    </row>
    <row r="423" spans="1:20" ht="18.75" hidden="1" customHeight="1" x14ac:dyDescent="0.25">
      <c r="A423" t="s">
        <v>1912</v>
      </c>
      <c r="B423" t="s">
        <v>5</v>
      </c>
      <c r="C423" t="s">
        <v>1913</v>
      </c>
      <c r="D423" s="24">
        <v>10740</v>
      </c>
      <c r="E423" t="s">
        <v>1608</v>
      </c>
      <c r="F423" t="s">
        <v>99</v>
      </c>
      <c r="G423" t="s">
        <v>1914</v>
      </c>
      <c r="I423" t="s">
        <v>1841</v>
      </c>
      <c r="J423" t="s">
        <v>1915</v>
      </c>
      <c r="K423" t="s">
        <v>2022</v>
      </c>
      <c r="L423" s="24">
        <v>35800</v>
      </c>
      <c r="M423" s="25">
        <f>+VLOOKUP(E423, TC!A:D, 4, FALSE())</f>
        <v>1.0305499995349097</v>
      </c>
      <c r="N423" s="24">
        <f t="shared" si="30"/>
        <v>35800</v>
      </c>
      <c r="O423" t="str">
        <f t="shared" si="31"/>
        <v>FACTURA</v>
      </c>
      <c r="P423" t="str">
        <f t="shared" si="32"/>
        <v>2025</v>
      </c>
      <c r="Q423" t="str">
        <f t="shared" si="33"/>
        <v>01</v>
      </c>
      <c r="R423" t="str">
        <f>+IFERROR(VLOOKUP(I423, Listado!A:B, 2, FALSE()), "COMERCIALIZADORA INTERNACIONAL CARIBBEAN EXOTICS S A")</f>
        <v>LONDOÑO ECHEVERRI ALEJANDRA</v>
      </c>
      <c r="S423" s="25">
        <f>+VLOOKUP(E423, TC!A:D, 2, FALSE())</f>
        <v>4300.24</v>
      </c>
      <c r="T423" t="str">
        <f t="shared" si="34"/>
        <v>COP</v>
      </c>
    </row>
    <row r="424" spans="1:20" ht="18.75" hidden="1" customHeight="1" x14ac:dyDescent="0.25">
      <c r="A424" t="s">
        <v>1912</v>
      </c>
      <c r="B424" t="s">
        <v>5</v>
      </c>
      <c r="C424" t="s">
        <v>1913</v>
      </c>
      <c r="D424" s="24">
        <v>10740</v>
      </c>
      <c r="E424" t="s">
        <v>1608</v>
      </c>
      <c r="F424" t="s">
        <v>99</v>
      </c>
      <c r="G424" t="s">
        <v>1914</v>
      </c>
      <c r="I424" t="s">
        <v>1841</v>
      </c>
      <c r="J424" t="s">
        <v>1915</v>
      </c>
      <c r="K424" t="s">
        <v>2022</v>
      </c>
      <c r="L424" s="24">
        <v>34600</v>
      </c>
      <c r="M424" s="25">
        <f>+VLOOKUP(E424, TC!A:D, 4, FALSE())</f>
        <v>1.0305499995349097</v>
      </c>
      <c r="N424" s="24">
        <f t="shared" si="30"/>
        <v>34600</v>
      </c>
      <c r="O424" t="str">
        <f t="shared" si="31"/>
        <v>FACTURA</v>
      </c>
      <c r="P424" t="str">
        <f t="shared" si="32"/>
        <v>2025</v>
      </c>
      <c r="Q424" t="str">
        <f t="shared" si="33"/>
        <v>01</v>
      </c>
      <c r="R424" t="str">
        <f>+IFERROR(VLOOKUP(I424, Listado!A:B, 2, FALSE()), "COMERCIALIZADORA INTERNACIONAL CARIBBEAN EXOTICS S A")</f>
        <v>LONDOÑO ECHEVERRI ALEJANDRA</v>
      </c>
      <c r="S424" s="25">
        <f>+VLOOKUP(E424, TC!A:D, 2, FALSE())</f>
        <v>4300.24</v>
      </c>
      <c r="T424" t="str">
        <f t="shared" si="34"/>
        <v>COP</v>
      </c>
    </row>
    <row r="425" spans="1:20" ht="18.75" hidden="1" customHeight="1" x14ac:dyDescent="0.25">
      <c r="A425" t="s">
        <v>1912</v>
      </c>
      <c r="B425" t="s">
        <v>5</v>
      </c>
      <c r="C425" t="s">
        <v>1913</v>
      </c>
      <c r="D425" s="24">
        <v>10740</v>
      </c>
      <c r="E425" t="s">
        <v>1608</v>
      </c>
      <c r="F425" t="s">
        <v>99</v>
      </c>
      <c r="G425" t="s">
        <v>1914</v>
      </c>
      <c r="I425" t="s">
        <v>1841</v>
      </c>
      <c r="J425" t="s">
        <v>1915</v>
      </c>
      <c r="K425" t="s">
        <v>2022</v>
      </c>
      <c r="L425" s="24">
        <v>47300</v>
      </c>
      <c r="M425" s="25">
        <f>+VLOOKUP(E425, TC!A:D, 4, FALSE())</f>
        <v>1.0305499995349097</v>
      </c>
      <c r="N425" s="24">
        <f t="shared" si="30"/>
        <v>47300</v>
      </c>
      <c r="O425" t="str">
        <f t="shared" si="31"/>
        <v>FACTURA</v>
      </c>
      <c r="P425" t="str">
        <f t="shared" si="32"/>
        <v>2025</v>
      </c>
      <c r="Q425" t="str">
        <f t="shared" si="33"/>
        <v>01</v>
      </c>
      <c r="R425" t="str">
        <f>+IFERROR(VLOOKUP(I425, Listado!A:B, 2, FALSE()), "COMERCIALIZADORA INTERNACIONAL CARIBBEAN EXOTICS S A")</f>
        <v>LONDOÑO ECHEVERRI ALEJANDRA</v>
      </c>
      <c r="S425" s="25">
        <f>+VLOOKUP(E425, TC!A:D, 2, FALSE())</f>
        <v>4300.24</v>
      </c>
      <c r="T425" t="str">
        <f t="shared" si="34"/>
        <v>COP</v>
      </c>
    </row>
    <row r="426" spans="1:20" ht="18.75" hidden="1" customHeight="1" x14ac:dyDescent="0.25">
      <c r="A426" t="s">
        <v>1912</v>
      </c>
      <c r="B426" t="s">
        <v>5</v>
      </c>
      <c r="C426" t="s">
        <v>1913</v>
      </c>
      <c r="D426" s="24">
        <v>10740</v>
      </c>
      <c r="E426" t="s">
        <v>1608</v>
      </c>
      <c r="F426" t="s">
        <v>99</v>
      </c>
      <c r="G426" t="s">
        <v>1914</v>
      </c>
      <c r="I426" t="s">
        <v>1841</v>
      </c>
      <c r="J426" t="s">
        <v>1915</v>
      </c>
      <c r="K426" t="s">
        <v>2022</v>
      </c>
      <c r="L426" s="24">
        <v>50000</v>
      </c>
      <c r="M426" s="25">
        <f>+VLOOKUP(E426, TC!A:D, 4, FALSE())</f>
        <v>1.0305499995349097</v>
      </c>
      <c r="N426" s="24">
        <f t="shared" si="30"/>
        <v>50000</v>
      </c>
      <c r="O426" t="str">
        <f t="shared" si="31"/>
        <v>FACTURA</v>
      </c>
      <c r="P426" t="str">
        <f t="shared" si="32"/>
        <v>2025</v>
      </c>
      <c r="Q426" t="str">
        <f t="shared" si="33"/>
        <v>01</v>
      </c>
      <c r="R426" t="str">
        <f>+IFERROR(VLOOKUP(I426, Listado!A:B, 2, FALSE()), "COMERCIALIZADORA INTERNACIONAL CARIBBEAN EXOTICS S A")</f>
        <v>LONDOÑO ECHEVERRI ALEJANDRA</v>
      </c>
      <c r="S426" s="25">
        <f>+VLOOKUP(E426, TC!A:D, 2, FALSE())</f>
        <v>4300.24</v>
      </c>
      <c r="T426" t="str">
        <f t="shared" si="34"/>
        <v>COP</v>
      </c>
    </row>
    <row r="427" spans="1:20" ht="18.75" hidden="1" customHeight="1" x14ac:dyDescent="0.25">
      <c r="A427" t="s">
        <v>1912</v>
      </c>
      <c r="B427" t="s">
        <v>5</v>
      </c>
      <c r="C427" t="s">
        <v>1913</v>
      </c>
      <c r="D427" s="24">
        <v>10740</v>
      </c>
      <c r="E427" t="s">
        <v>1608</v>
      </c>
      <c r="F427" t="s">
        <v>99</v>
      </c>
      <c r="G427" t="s">
        <v>1914</v>
      </c>
      <c r="I427" t="s">
        <v>1841</v>
      </c>
      <c r="J427" t="s">
        <v>1915</v>
      </c>
      <c r="K427" t="s">
        <v>2022</v>
      </c>
      <c r="L427" s="24">
        <v>66600</v>
      </c>
      <c r="M427" s="25">
        <f>+VLOOKUP(E427, TC!A:D, 4, FALSE())</f>
        <v>1.0305499995349097</v>
      </c>
      <c r="N427" s="24">
        <f t="shared" si="30"/>
        <v>66600</v>
      </c>
      <c r="O427" t="str">
        <f t="shared" si="31"/>
        <v>FACTURA</v>
      </c>
      <c r="P427" t="str">
        <f t="shared" si="32"/>
        <v>2025</v>
      </c>
      <c r="Q427" t="str">
        <f t="shared" si="33"/>
        <v>01</v>
      </c>
      <c r="R427" t="str">
        <f>+IFERROR(VLOOKUP(I427, Listado!A:B, 2, FALSE()), "COMERCIALIZADORA INTERNACIONAL CARIBBEAN EXOTICS S A")</f>
        <v>LONDOÑO ECHEVERRI ALEJANDRA</v>
      </c>
      <c r="S427" s="25">
        <f>+VLOOKUP(E427, TC!A:D, 2, FALSE())</f>
        <v>4300.24</v>
      </c>
      <c r="T427" t="str">
        <f t="shared" si="34"/>
        <v>COP</v>
      </c>
    </row>
    <row r="428" spans="1:20" ht="18.75" hidden="1" customHeight="1" x14ac:dyDescent="0.25">
      <c r="A428" t="s">
        <v>1912</v>
      </c>
      <c r="B428" t="s">
        <v>5</v>
      </c>
      <c r="C428" t="s">
        <v>1913</v>
      </c>
      <c r="D428" s="24">
        <v>10740</v>
      </c>
      <c r="E428" t="s">
        <v>1608</v>
      </c>
      <c r="F428" t="s">
        <v>99</v>
      </c>
      <c r="G428" t="s">
        <v>1914</v>
      </c>
      <c r="I428" t="s">
        <v>1841</v>
      </c>
      <c r="J428" t="s">
        <v>1915</v>
      </c>
      <c r="K428" t="s">
        <v>2022</v>
      </c>
      <c r="L428" s="24">
        <v>59400</v>
      </c>
      <c r="M428" s="25">
        <f>+VLOOKUP(E428, TC!A:D, 4, FALSE())</f>
        <v>1.0305499995349097</v>
      </c>
      <c r="N428" s="24">
        <f t="shared" si="30"/>
        <v>59400</v>
      </c>
      <c r="O428" t="str">
        <f t="shared" si="31"/>
        <v>FACTURA</v>
      </c>
      <c r="P428" t="str">
        <f t="shared" si="32"/>
        <v>2025</v>
      </c>
      <c r="Q428" t="str">
        <f t="shared" si="33"/>
        <v>01</v>
      </c>
      <c r="R428" t="str">
        <f>+IFERROR(VLOOKUP(I428, Listado!A:B, 2, FALSE()), "COMERCIALIZADORA INTERNACIONAL CARIBBEAN EXOTICS S A")</f>
        <v>LONDOÑO ECHEVERRI ALEJANDRA</v>
      </c>
      <c r="S428" s="25">
        <f>+VLOOKUP(E428, TC!A:D, 2, FALSE())</f>
        <v>4300.24</v>
      </c>
      <c r="T428" t="str">
        <f t="shared" si="34"/>
        <v>COP</v>
      </c>
    </row>
    <row r="429" spans="1:20" ht="18.75" hidden="1" customHeight="1" x14ac:dyDescent="0.25">
      <c r="A429" t="s">
        <v>1912</v>
      </c>
      <c r="B429" t="s">
        <v>5</v>
      </c>
      <c r="C429" t="s">
        <v>1913</v>
      </c>
      <c r="D429" s="24">
        <v>10740</v>
      </c>
      <c r="E429" t="s">
        <v>1608</v>
      </c>
      <c r="F429" t="s">
        <v>99</v>
      </c>
      <c r="G429" t="s">
        <v>1914</v>
      </c>
      <c r="I429" t="s">
        <v>1841</v>
      </c>
      <c r="J429" t="s">
        <v>1915</v>
      </c>
      <c r="K429" t="s">
        <v>2022</v>
      </c>
      <c r="L429" s="24">
        <v>36800</v>
      </c>
      <c r="M429" s="25">
        <f>+VLOOKUP(E429, TC!A:D, 4, FALSE())</f>
        <v>1.0305499995349097</v>
      </c>
      <c r="N429" s="24">
        <f t="shared" si="30"/>
        <v>36800</v>
      </c>
      <c r="O429" t="str">
        <f t="shared" si="31"/>
        <v>FACTURA</v>
      </c>
      <c r="P429" t="str">
        <f t="shared" si="32"/>
        <v>2025</v>
      </c>
      <c r="Q429" t="str">
        <f t="shared" si="33"/>
        <v>01</v>
      </c>
      <c r="R429" t="str">
        <f>+IFERROR(VLOOKUP(I429, Listado!A:B, 2, FALSE()), "COMERCIALIZADORA INTERNACIONAL CARIBBEAN EXOTICS S A")</f>
        <v>LONDOÑO ECHEVERRI ALEJANDRA</v>
      </c>
      <c r="S429" s="25">
        <f>+VLOOKUP(E429, TC!A:D, 2, FALSE())</f>
        <v>4300.24</v>
      </c>
      <c r="T429" t="str">
        <f t="shared" si="34"/>
        <v>COP</v>
      </c>
    </row>
    <row r="430" spans="1:20" ht="18.75" hidden="1" customHeight="1" x14ac:dyDescent="0.25">
      <c r="A430" t="s">
        <v>1912</v>
      </c>
      <c r="B430" t="s">
        <v>5</v>
      </c>
      <c r="C430" t="s">
        <v>1913</v>
      </c>
      <c r="D430" s="24">
        <v>10741</v>
      </c>
      <c r="E430" t="s">
        <v>1608</v>
      </c>
      <c r="F430" t="s">
        <v>99</v>
      </c>
      <c r="G430" t="s">
        <v>1914</v>
      </c>
      <c r="I430" t="s">
        <v>1844</v>
      </c>
      <c r="J430" t="s">
        <v>1915</v>
      </c>
      <c r="K430" t="s">
        <v>2021</v>
      </c>
      <c r="L430" s="24">
        <v>32940</v>
      </c>
      <c r="M430" s="25">
        <f>+VLOOKUP(E430, TC!A:D, 4, FALSE())</f>
        <v>1.0305499995349097</v>
      </c>
      <c r="N430" s="24">
        <f t="shared" si="30"/>
        <v>32940</v>
      </c>
      <c r="O430" t="str">
        <f t="shared" si="31"/>
        <v>FACTURA</v>
      </c>
      <c r="P430" t="str">
        <f t="shared" si="32"/>
        <v>2025</v>
      </c>
      <c r="Q430" t="str">
        <f t="shared" si="33"/>
        <v>01</v>
      </c>
      <c r="R430" t="str">
        <f>+IFERROR(VLOOKUP(I430, Listado!A:B, 2, FALSE()), "COMERCIALIZADORA INTERNACIONAL CARIBBEAN EXOTICS S A")</f>
        <v>LONDOÑO ECHEVERRI ALEJANDRA</v>
      </c>
      <c r="S430" s="25">
        <f>+VLOOKUP(E430, TC!A:D, 2, FALSE())</f>
        <v>4300.24</v>
      </c>
      <c r="T430" t="str">
        <f t="shared" si="34"/>
        <v>COP</v>
      </c>
    </row>
    <row r="431" spans="1:20" ht="18.75" hidden="1" customHeight="1" x14ac:dyDescent="0.25">
      <c r="A431" t="s">
        <v>1912</v>
      </c>
      <c r="B431" t="s">
        <v>5</v>
      </c>
      <c r="C431" t="s">
        <v>1913</v>
      </c>
      <c r="D431" s="24">
        <v>10741</v>
      </c>
      <c r="E431" t="s">
        <v>1608</v>
      </c>
      <c r="F431" t="s">
        <v>99</v>
      </c>
      <c r="G431" t="s">
        <v>1914</v>
      </c>
      <c r="I431" t="s">
        <v>1844</v>
      </c>
      <c r="J431" t="s">
        <v>1915</v>
      </c>
      <c r="K431" t="s">
        <v>2021</v>
      </c>
      <c r="L431" s="24">
        <v>48330</v>
      </c>
      <c r="M431" s="25">
        <f>+VLOOKUP(E431, TC!A:D, 4, FALSE())</f>
        <v>1.0305499995349097</v>
      </c>
      <c r="N431" s="24">
        <f t="shared" si="30"/>
        <v>48330</v>
      </c>
      <c r="O431" t="str">
        <f t="shared" si="31"/>
        <v>FACTURA</v>
      </c>
      <c r="P431" t="str">
        <f t="shared" si="32"/>
        <v>2025</v>
      </c>
      <c r="Q431" t="str">
        <f t="shared" si="33"/>
        <v>01</v>
      </c>
      <c r="R431" t="str">
        <f>+IFERROR(VLOOKUP(I431, Listado!A:B, 2, FALSE()), "COMERCIALIZADORA INTERNACIONAL CARIBBEAN EXOTICS S A")</f>
        <v>LONDOÑO ECHEVERRI ALEJANDRA</v>
      </c>
      <c r="S431" s="25">
        <f>+VLOOKUP(E431, TC!A:D, 2, FALSE())</f>
        <v>4300.24</v>
      </c>
      <c r="T431" t="str">
        <f t="shared" si="34"/>
        <v>COP</v>
      </c>
    </row>
    <row r="432" spans="1:20" ht="18.75" hidden="1" customHeight="1" x14ac:dyDescent="0.25">
      <c r="A432" t="s">
        <v>1912</v>
      </c>
      <c r="B432" t="s">
        <v>5</v>
      </c>
      <c r="C432" t="s">
        <v>1913</v>
      </c>
      <c r="D432" s="24">
        <v>10741</v>
      </c>
      <c r="E432" t="s">
        <v>1608</v>
      </c>
      <c r="F432" t="s">
        <v>99</v>
      </c>
      <c r="G432" t="s">
        <v>1914</v>
      </c>
      <c r="I432" t="s">
        <v>1844</v>
      </c>
      <c r="J432" t="s">
        <v>1915</v>
      </c>
      <c r="K432" t="s">
        <v>2021</v>
      </c>
      <c r="L432" s="24">
        <v>42930</v>
      </c>
      <c r="M432" s="25">
        <f>+VLOOKUP(E432, TC!A:D, 4, FALSE())</f>
        <v>1.0305499995349097</v>
      </c>
      <c r="N432" s="24">
        <f t="shared" si="30"/>
        <v>42930</v>
      </c>
      <c r="O432" t="str">
        <f t="shared" si="31"/>
        <v>FACTURA</v>
      </c>
      <c r="P432" t="str">
        <f t="shared" si="32"/>
        <v>2025</v>
      </c>
      <c r="Q432" t="str">
        <f t="shared" si="33"/>
        <v>01</v>
      </c>
      <c r="R432" t="str">
        <f>+IFERROR(VLOOKUP(I432, Listado!A:B, 2, FALSE()), "COMERCIALIZADORA INTERNACIONAL CARIBBEAN EXOTICS S A")</f>
        <v>LONDOÑO ECHEVERRI ALEJANDRA</v>
      </c>
      <c r="S432" s="25">
        <f>+VLOOKUP(E432, TC!A:D, 2, FALSE())</f>
        <v>4300.24</v>
      </c>
      <c r="T432" t="str">
        <f t="shared" si="34"/>
        <v>COP</v>
      </c>
    </row>
    <row r="433" spans="1:20" ht="18.75" hidden="1" customHeight="1" x14ac:dyDescent="0.25">
      <c r="A433" t="s">
        <v>1912</v>
      </c>
      <c r="B433" t="s">
        <v>5</v>
      </c>
      <c r="C433" t="s">
        <v>1913</v>
      </c>
      <c r="D433" s="24">
        <v>10741</v>
      </c>
      <c r="E433" t="s">
        <v>1608</v>
      </c>
      <c r="F433" t="s">
        <v>99</v>
      </c>
      <c r="G433" t="s">
        <v>1914</v>
      </c>
      <c r="I433" t="s">
        <v>1844</v>
      </c>
      <c r="J433" t="s">
        <v>1915</v>
      </c>
      <c r="K433" t="s">
        <v>2021</v>
      </c>
      <c r="L433" s="24">
        <v>23760</v>
      </c>
      <c r="M433" s="25">
        <f>+VLOOKUP(E433, TC!A:D, 4, FALSE())</f>
        <v>1.0305499995349097</v>
      </c>
      <c r="N433" s="24">
        <f t="shared" si="30"/>
        <v>23760</v>
      </c>
      <c r="O433" t="str">
        <f t="shared" si="31"/>
        <v>FACTURA</v>
      </c>
      <c r="P433" t="str">
        <f t="shared" si="32"/>
        <v>2025</v>
      </c>
      <c r="Q433" t="str">
        <f t="shared" si="33"/>
        <v>01</v>
      </c>
      <c r="R433" t="str">
        <f>+IFERROR(VLOOKUP(I433, Listado!A:B, 2, FALSE()), "COMERCIALIZADORA INTERNACIONAL CARIBBEAN EXOTICS S A")</f>
        <v>LONDOÑO ECHEVERRI ALEJANDRA</v>
      </c>
      <c r="S433" s="25">
        <f>+VLOOKUP(E433, TC!A:D, 2, FALSE())</f>
        <v>4300.24</v>
      </c>
      <c r="T433" t="str">
        <f t="shared" si="34"/>
        <v>COP</v>
      </c>
    </row>
    <row r="434" spans="1:20" ht="18.75" hidden="1" customHeight="1" x14ac:dyDescent="0.25">
      <c r="A434" t="s">
        <v>1912</v>
      </c>
      <c r="B434" t="s">
        <v>5</v>
      </c>
      <c r="C434" t="s">
        <v>1913</v>
      </c>
      <c r="D434" s="24">
        <v>10741</v>
      </c>
      <c r="E434" t="s">
        <v>1608</v>
      </c>
      <c r="F434" t="s">
        <v>99</v>
      </c>
      <c r="G434" t="s">
        <v>1914</v>
      </c>
      <c r="I434" t="s">
        <v>1844</v>
      </c>
      <c r="J434" t="s">
        <v>1915</v>
      </c>
      <c r="K434" t="s">
        <v>2021</v>
      </c>
      <c r="L434" s="24">
        <v>14040</v>
      </c>
      <c r="M434" s="25">
        <f>+VLOOKUP(E434, TC!A:D, 4, FALSE())</f>
        <v>1.0305499995349097</v>
      </c>
      <c r="N434" s="24">
        <f t="shared" si="30"/>
        <v>14040</v>
      </c>
      <c r="O434" t="str">
        <f t="shared" si="31"/>
        <v>FACTURA</v>
      </c>
      <c r="P434" t="str">
        <f t="shared" si="32"/>
        <v>2025</v>
      </c>
      <c r="Q434" t="str">
        <f t="shared" si="33"/>
        <v>01</v>
      </c>
      <c r="R434" t="str">
        <f>+IFERROR(VLOOKUP(I434, Listado!A:B, 2, FALSE()), "COMERCIALIZADORA INTERNACIONAL CARIBBEAN EXOTICS S A")</f>
        <v>LONDOÑO ECHEVERRI ALEJANDRA</v>
      </c>
      <c r="S434" s="25">
        <f>+VLOOKUP(E434, TC!A:D, 2, FALSE())</f>
        <v>4300.24</v>
      </c>
      <c r="T434" t="str">
        <f t="shared" si="34"/>
        <v>COP</v>
      </c>
    </row>
    <row r="435" spans="1:20" ht="18.75" hidden="1" customHeight="1" x14ac:dyDescent="0.25">
      <c r="A435" t="s">
        <v>1912</v>
      </c>
      <c r="B435" t="s">
        <v>5</v>
      </c>
      <c r="C435" t="s">
        <v>1913</v>
      </c>
      <c r="D435" s="24">
        <v>10741</v>
      </c>
      <c r="E435" t="s">
        <v>1608</v>
      </c>
      <c r="F435" t="s">
        <v>99</v>
      </c>
      <c r="G435" t="s">
        <v>1914</v>
      </c>
      <c r="I435" t="s">
        <v>1844</v>
      </c>
      <c r="J435" t="s">
        <v>1915</v>
      </c>
      <c r="K435" t="s">
        <v>2021</v>
      </c>
      <c r="L435" s="24">
        <v>2160</v>
      </c>
      <c r="M435" s="25">
        <f>+VLOOKUP(E435, TC!A:D, 4, FALSE())</f>
        <v>1.0305499995349097</v>
      </c>
      <c r="N435" s="24">
        <f t="shared" si="30"/>
        <v>2160</v>
      </c>
      <c r="O435" t="str">
        <f t="shared" si="31"/>
        <v>FACTURA</v>
      </c>
      <c r="P435" t="str">
        <f t="shared" si="32"/>
        <v>2025</v>
      </c>
      <c r="Q435" t="str">
        <f t="shared" si="33"/>
        <v>01</v>
      </c>
      <c r="R435" t="str">
        <f>+IFERROR(VLOOKUP(I435, Listado!A:B, 2, FALSE()), "COMERCIALIZADORA INTERNACIONAL CARIBBEAN EXOTICS S A")</f>
        <v>LONDOÑO ECHEVERRI ALEJANDRA</v>
      </c>
      <c r="S435" s="25">
        <f>+VLOOKUP(E435, TC!A:D, 2, FALSE())</f>
        <v>4300.24</v>
      </c>
      <c r="T435" t="str">
        <f t="shared" si="34"/>
        <v>COP</v>
      </c>
    </row>
    <row r="436" spans="1:20" ht="18.75" hidden="1" customHeight="1" x14ac:dyDescent="0.25">
      <c r="A436" t="s">
        <v>1912</v>
      </c>
      <c r="B436" t="s">
        <v>5</v>
      </c>
      <c r="C436" t="s">
        <v>1913</v>
      </c>
      <c r="D436" s="24">
        <v>10741</v>
      </c>
      <c r="E436" t="s">
        <v>1608</v>
      </c>
      <c r="F436" t="s">
        <v>99</v>
      </c>
      <c r="G436" t="s">
        <v>1914</v>
      </c>
      <c r="I436" t="s">
        <v>1844</v>
      </c>
      <c r="J436" t="s">
        <v>1915</v>
      </c>
      <c r="K436" t="s">
        <v>2021</v>
      </c>
      <c r="L436" s="24">
        <v>2160</v>
      </c>
      <c r="M436" s="25">
        <f>+VLOOKUP(E436, TC!A:D, 4, FALSE())</f>
        <v>1.0305499995349097</v>
      </c>
      <c r="N436" s="24">
        <f t="shared" si="30"/>
        <v>2160</v>
      </c>
      <c r="O436" t="str">
        <f t="shared" si="31"/>
        <v>FACTURA</v>
      </c>
      <c r="P436" t="str">
        <f t="shared" si="32"/>
        <v>2025</v>
      </c>
      <c r="Q436" t="str">
        <f t="shared" si="33"/>
        <v>01</v>
      </c>
      <c r="R436" t="str">
        <f>+IFERROR(VLOOKUP(I436, Listado!A:B, 2, FALSE()), "COMERCIALIZADORA INTERNACIONAL CARIBBEAN EXOTICS S A")</f>
        <v>LONDOÑO ECHEVERRI ALEJANDRA</v>
      </c>
      <c r="S436" s="25">
        <f>+VLOOKUP(E436, TC!A:D, 2, FALSE())</f>
        <v>4300.24</v>
      </c>
      <c r="T436" t="str">
        <f t="shared" si="34"/>
        <v>COP</v>
      </c>
    </row>
    <row r="437" spans="1:20" ht="18.75" hidden="1" customHeight="1" x14ac:dyDescent="0.25">
      <c r="A437" t="s">
        <v>1912</v>
      </c>
      <c r="B437" t="s">
        <v>5</v>
      </c>
      <c r="C437" t="s">
        <v>1913</v>
      </c>
      <c r="D437" s="24">
        <v>10742</v>
      </c>
      <c r="E437" t="s">
        <v>1608</v>
      </c>
      <c r="F437" t="s">
        <v>99</v>
      </c>
      <c r="G437" t="s">
        <v>1914</v>
      </c>
      <c r="I437" t="s">
        <v>1843</v>
      </c>
      <c r="J437" t="s">
        <v>1915</v>
      </c>
      <c r="K437" t="s">
        <v>2021</v>
      </c>
      <c r="L437" s="24">
        <v>39420</v>
      </c>
      <c r="M437" s="25">
        <f>+VLOOKUP(E437, TC!A:D, 4, FALSE())</f>
        <v>1.0305499995349097</v>
      </c>
      <c r="N437" s="24">
        <f t="shared" si="30"/>
        <v>39420</v>
      </c>
      <c r="O437" t="str">
        <f t="shared" si="31"/>
        <v>FACTURA</v>
      </c>
      <c r="P437" t="str">
        <f t="shared" si="32"/>
        <v>2025</v>
      </c>
      <c r="Q437" t="str">
        <f t="shared" si="33"/>
        <v>01</v>
      </c>
      <c r="R437" t="str">
        <f>+IFERROR(VLOOKUP(I437, Listado!A:B, 2, FALSE()), "COMERCIALIZADORA INTERNACIONAL CARIBBEAN EXOTICS S A")</f>
        <v>LONDOÑO ECHEVERRI ALEJANDRA</v>
      </c>
      <c r="S437" s="25">
        <f>+VLOOKUP(E437, TC!A:D, 2, FALSE())</f>
        <v>4300.24</v>
      </c>
      <c r="T437" t="str">
        <f t="shared" si="34"/>
        <v>COP</v>
      </c>
    </row>
    <row r="438" spans="1:20" ht="18.75" hidden="1" customHeight="1" x14ac:dyDescent="0.25">
      <c r="A438" t="s">
        <v>1912</v>
      </c>
      <c r="B438" t="s">
        <v>5</v>
      </c>
      <c r="C438" t="s">
        <v>1913</v>
      </c>
      <c r="D438" s="24">
        <v>10742</v>
      </c>
      <c r="E438" t="s">
        <v>1608</v>
      </c>
      <c r="F438" t="s">
        <v>99</v>
      </c>
      <c r="G438" t="s">
        <v>1914</v>
      </c>
      <c r="I438" t="s">
        <v>1843</v>
      </c>
      <c r="J438" t="s">
        <v>1915</v>
      </c>
      <c r="K438" t="s">
        <v>2021</v>
      </c>
      <c r="L438" s="24">
        <v>78030</v>
      </c>
      <c r="M438" s="25">
        <f>+VLOOKUP(E438, TC!A:D, 4, FALSE())</f>
        <v>1.0305499995349097</v>
      </c>
      <c r="N438" s="24">
        <f t="shared" si="30"/>
        <v>78030</v>
      </c>
      <c r="O438" t="str">
        <f t="shared" si="31"/>
        <v>FACTURA</v>
      </c>
      <c r="P438" t="str">
        <f t="shared" si="32"/>
        <v>2025</v>
      </c>
      <c r="Q438" t="str">
        <f t="shared" si="33"/>
        <v>01</v>
      </c>
      <c r="R438" t="str">
        <f>+IFERROR(VLOOKUP(I438, Listado!A:B, 2, FALSE()), "COMERCIALIZADORA INTERNACIONAL CARIBBEAN EXOTICS S A")</f>
        <v>LONDOÑO ECHEVERRI ALEJANDRA</v>
      </c>
      <c r="S438" s="25">
        <f>+VLOOKUP(E438, TC!A:D, 2, FALSE())</f>
        <v>4300.24</v>
      </c>
      <c r="T438" t="str">
        <f t="shared" si="34"/>
        <v>COP</v>
      </c>
    </row>
    <row r="439" spans="1:20" ht="18.75" hidden="1" customHeight="1" x14ac:dyDescent="0.25">
      <c r="A439" t="s">
        <v>1912</v>
      </c>
      <c r="B439" t="s">
        <v>5</v>
      </c>
      <c r="C439" t="s">
        <v>1913</v>
      </c>
      <c r="D439" s="24">
        <v>10742</v>
      </c>
      <c r="E439" t="s">
        <v>1608</v>
      </c>
      <c r="F439" t="s">
        <v>99</v>
      </c>
      <c r="G439" t="s">
        <v>1914</v>
      </c>
      <c r="I439" t="s">
        <v>1843</v>
      </c>
      <c r="J439" t="s">
        <v>1915</v>
      </c>
      <c r="K439" t="s">
        <v>2021</v>
      </c>
      <c r="L439" s="24">
        <v>39960</v>
      </c>
      <c r="M439" s="25">
        <f>+VLOOKUP(E439, TC!A:D, 4, FALSE())</f>
        <v>1.0305499995349097</v>
      </c>
      <c r="N439" s="24">
        <f t="shared" si="30"/>
        <v>39960</v>
      </c>
      <c r="O439" t="str">
        <f t="shared" si="31"/>
        <v>FACTURA</v>
      </c>
      <c r="P439" t="str">
        <f t="shared" si="32"/>
        <v>2025</v>
      </c>
      <c r="Q439" t="str">
        <f t="shared" si="33"/>
        <v>01</v>
      </c>
      <c r="R439" t="str">
        <f>+IFERROR(VLOOKUP(I439, Listado!A:B, 2, FALSE()), "COMERCIALIZADORA INTERNACIONAL CARIBBEAN EXOTICS S A")</f>
        <v>LONDOÑO ECHEVERRI ALEJANDRA</v>
      </c>
      <c r="S439" s="25">
        <f>+VLOOKUP(E439, TC!A:D, 2, FALSE())</f>
        <v>4300.24</v>
      </c>
      <c r="T439" t="str">
        <f t="shared" si="34"/>
        <v>COP</v>
      </c>
    </row>
    <row r="440" spans="1:20" ht="18.75" hidden="1" customHeight="1" x14ac:dyDescent="0.25">
      <c r="A440" t="s">
        <v>1912</v>
      </c>
      <c r="B440" t="s">
        <v>5</v>
      </c>
      <c r="C440" t="s">
        <v>1913</v>
      </c>
      <c r="D440" s="24">
        <v>10742</v>
      </c>
      <c r="E440" t="s">
        <v>1608</v>
      </c>
      <c r="F440" t="s">
        <v>99</v>
      </c>
      <c r="G440" t="s">
        <v>1914</v>
      </c>
      <c r="I440" t="s">
        <v>1843</v>
      </c>
      <c r="J440" t="s">
        <v>1915</v>
      </c>
      <c r="K440" t="s">
        <v>2021</v>
      </c>
      <c r="L440" s="24">
        <v>41580</v>
      </c>
      <c r="M440" s="25">
        <f>+VLOOKUP(E440, TC!A:D, 4, FALSE())</f>
        <v>1.0305499995349097</v>
      </c>
      <c r="N440" s="24">
        <f t="shared" si="30"/>
        <v>41580</v>
      </c>
      <c r="O440" t="str">
        <f t="shared" si="31"/>
        <v>FACTURA</v>
      </c>
      <c r="P440" t="str">
        <f t="shared" si="32"/>
        <v>2025</v>
      </c>
      <c r="Q440" t="str">
        <f t="shared" si="33"/>
        <v>01</v>
      </c>
      <c r="R440" t="str">
        <f>+IFERROR(VLOOKUP(I440, Listado!A:B, 2, FALSE()), "COMERCIALIZADORA INTERNACIONAL CARIBBEAN EXOTICS S A")</f>
        <v>LONDOÑO ECHEVERRI ALEJANDRA</v>
      </c>
      <c r="S440" s="25">
        <f>+VLOOKUP(E440, TC!A:D, 2, FALSE())</f>
        <v>4300.24</v>
      </c>
      <c r="T440" t="str">
        <f t="shared" si="34"/>
        <v>COP</v>
      </c>
    </row>
    <row r="441" spans="1:20" ht="18.75" hidden="1" customHeight="1" x14ac:dyDescent="0.25">
      <c r="A441" t="s">
        <v>1912</v>
      </c>
      <c r="B441" t="s">
        <v>5</v>
      </c>
      <c r="C441" t="s">
        <v>1913</v>
      </c>
      <c r="D441" s="24">
        <v>10742</v>
      </c>
      <c r="E441" t="s">
        <v>1608</v>
      </c>
      <c r="F441" t="s">
        <v>99</v>
      </c>
      <c r="G441" t="s">
        <v>1914</v>
      </c>
      <c r="I441" t="s">
        <v>1843</v>
      </c>
      <c r="J441" t="s">
        <v>1915</v>
      </c>
      <c r="K441" t="s">
        <v>2021</v>
      </c>
      <c r="L441" s="24">
        <v>24570</v>
      </c>
      <c r="M441" s="25">
        <f>+VLOOKUP(E441, TC!A:D, 4, FALSE())</f>
        <v>1.0305499995349097</v>
      </c>
      <c r="N441" s="24">
        <f t="shared" si="30"/>
        <v>24570</v>
      </c>
      <c r="O441" t="str">
        <f t="shared" si="31"/>
        <v>FACTURA</v>
      </c>
      <c r="P441" t="str">
        <f t="shared" si="32"/>
        <v>2025</v>
      </c>
      <c r="Q441" t="str">
        <f t="shared" si="33"/>
        <v>01</v>
      </c>
      <c r="R441" t="str">
        <f>+IFERROR(VLOOKUP(I441, Listado!A:B, 2, FALSE()), "COMERCIALIZADORA INTERNACIONAL CARIBBEAN EXOTICS S A")</f>
        <v>LONDOÑO ECHEVERRI ALEJANDRA</v>
      </c>
      <c r="S441" s="25">
        <f>+VLOOKUP(E441, TC!A:D, 2, FALSE())</f>
        <v>4300.24</v>
      </c>
      <c r="T441" t="str">
        <f t="shared" si="34"/>
        <v>COP</v>
      </c>
    </row>
    <row r="442" spans="1:20" ht="18.75" hidden="1" customHeight="1" x14ac:dyDescent="0.25">
      <c r="A442" t="s">
        <v>1912</v>
      </c>
      <c r="B442" t="s">
        <v>5</v>
      </c>
      <c r="C442" t="s">
        <v>1913</v>
      </c>
      <c r="D442" s="24">
        <v>10742</v>
      </c>
      <c r="E442" t="s">
        <v>1608</v>
      </c>
      <c r="F442" t="s">
        <v>99</v>
      </c>
      <c r="G442" t="s">
        <v>1914</v>
      </c>
      <c r="I442" t="s">
        <v>1843</v>
      </c>
      <c r="J442" t="s">
        <v>1915</v>
      </c>
      <c r="K442" t="s">
        <v>2021</v>
      </c>
      <c r="L442" s="24">
        <v>53460</v>
      </c>
      <c r="M442" s="25">
        <f>+VLOOKUP(E442, TC!A:D, 4, FALSE())</f>
        <v>1.0305499995349097</v>
      </c>
      <c r="N442" s="24">
        <f t="shared" si="30"/>
        <v>53460</v>
      </c>
      <c r="O442" t="str">
        <f t="shared" si="31"/>
        <v>FACTURA</v>
      </c>
      <c r="P442" t="str">
        <f t="shared" si="32"/>
        <v>2025</v>
      </c>
      <c r="Q442" t="str">
        <f t="shared" si="33"/>
        <v>01</v>
      </c>
      <c r="R442" t="str">
        <f>+IFERROR(VLOOKUP(I442, Listado!A:B, 2, FALSE()), "COMERCIALIZADORA INTERNACIONAL CARIBBEAN EXOTICS S A")</f>
        <v>LONDOÑO ECHEVERRI ALEJANDRA</v>
      </c>
      <c r="S442" s="25">
        <f>+VLOOKUP(E442, TC!A:D, 2, FALSE())</f>
        <v>4300.24</v>
      </c>
      <c r="T442" t="str">
        <f t="shared" si="34"/>
        <v>COP</v>
      </c>
    </row>
    <row r="443" spans="1:20" ht="18.75" hidden="1" customHeight="1" x14ac:dyDescent="0.25">
      <c r="A443" t="s">
        <v>1912</v>
      </c>
      <c r="B443" t="s">
        <v>5</v>
      </c>
      <c r="C443" t="s">
        <v>1913</v>
      </c>
      <c r="D443" s="24">
        <v>10742</v>
      </c>
      <c r="E443" t="s">
        <v>1608</v>
      </c>
      <c r="F443" t="s">
        <v>99</v>
      </c>
      <c r="G443" t="s">
        <v>1914</v>
      </c>
      <c r="I443" t="s">
        <v>1843</v>
      </c>
      <c r="J443" t="s">
        <v>1915</v>
      </c>
      <c r="K443" t="s">
        <v>2021</v>
      </c>
      <c r="L443" s="24">
        <v>46710</v>
      </c>
      <c r="M443" s="25">
        <f>+VLOOKUP(E443, TC!A:D, 4, FALSE())</f>
        <v>1.0305499995349097</v>
      </c>
      <c r="N443" s="24">
        <f t="shared" si="30"/>
        <v>46710</v>
      </c>
      <c r="O443" t="str">
        <f t="shared" si="31"/>
        <v>FACTURA</v>
      </c>
      <c r="P443" t="str">
        <f t="shared" si="32"/>
        <v>2025</v>
      </c>
      <c r="Q443" t="str">
        <f t="shared" si="33"/>
        <v>01</v>
      </c>
      <c r="R443" t="str">
        <f>+IFERROR(VLOOKUP(I443, Listado!A:B, 2, FALSE()), "COMERCIALIZADORA INTERNACIONAL CARIBBEAN EXOTICS S A")</f>
        <v>LONDOÑO ECHEVERRI ALEJANDRA</v>
      </c>
      <c r="S443" s="25">
        <f>+VLOOKUP(E443, TC!A:D, 2, FALSE())</f>
        <v>4300.24</v>
      </c>
      <c r="T443" t="str">
        <f t="shared" si="34"/>
        <v>COP</v>
      </c>
    </row>
    <row r="444" spans="1:20" ht="18.75" hidden="1" customHeight="1" x14ac:dyDescent="0.25">
      <c r="A444" t="s">
        <v>1912</v>
      </c>
      <c r="B444" t="s">
        <v>5</v>
      </c>
      <c r="C444" t="s">
        <v>1913</v>
      </c>
      <c r="D444" s="24">
        <v>10742</v>
      </c>
      <c r="E444" t="s">
        <v>1608</v>
      </c>
      <c r="F444" t="s">
        <v>99</v>
      </c>
      <c r="G444" t="s">
        <v>1914</v>
      </c>
      <c r="I444" t="s">
        <v>1843</v>
      </c>
      <c r="J444" t="s">
        <v>1915</v>
      </c>
      <c r="K444" t="s">
        <v>2021</v>
      </c>
      <c r="L444" s="24">
        <v>26190</v>
      </c>
      <c r="M444" s="25">
        <f>+VLOOKUP(E444, TC!A:D, 4, FALSE())</f>
        <v>1.0305499995349097</v>
      </c>
      <c r="N444" s="24">
        <f t="shared" si="30"/>
        <v>26190</v>
      </c>
      <c r="O444" t="str">
        <f t="shared" si="31"/>
        <v>FACTURA</v>
      </c>
      <c r="P444" t="str">
        <f t="shared" si="32"/>
        <v>2025</v>
      </c>
      <c r="Q444" t="str">
        <f t="shared" si="33"/>
        <v>01</v>
      </c>
      <c r="R444" t="str">
        <f>+IFERROR(VLOOKUP(I444, Listado!A:B, 2, FALSE()), "COMERCIALIZADORA INTERNACIONAL CARIBBEAN EXOTICS S A")</f>
        <v>LONDOÑO ECHEVERRI ALEJANDRA</v>
      </c>
      <c r="S444" s="25">
        <f>+VLOOKUP(E444, TC!A:D, 2, FALSE())</f>
        <v>4300.24</v>
      </c>
      <c r="T444" t="str">
        <f t="shared" si="34"/>
        <v>COP</v>
      </c>
    </row>
    <row r="445" spans="1:20" ht="18.75" hidden="1" customHeight="1" x14ac:dyDescent="0.25">
      <c r="A445" t="s">
        <v>1912</v>
      </c>
      <c r="B445" t="s">
        <v>5</v>
      </c>
      <c r="C445" t="s">
        <v>1913</v>
      </c>
      <c r="D445" s="24">
        <v>10742</v>
      </c>
      <c r="E445" t="s">
        <v>1608</v>
      </c>
      <c r="F445" t="s">
        <v>99</v>
      </c>
      <c r="G445" t="s">
        <v>1914</v>
      </c>
      <c r="I445" t="s">
        <v>1843</v>
      </c>
      <c r="J445" t="s">
        <v>1915</v>
      </c>
      <c r="K445" t="s">
        <v>2021</v>
      </c>
      <c r="L445" s="24">
        <v>29160</v>
      </c>
      <c r="M445" s="25">
        <f>+VLOOKUP(E445, TC!A:D, 4, FALSE())</f>
        <v>1.0305499995349097</v>
      </c>
      <c r="N445" s="24">
        <f t="shared" si="30"/>
        <v>29160</v>
      </c>
      <c r="O445" t="str">
        <f t="shared" si="31"/>
        <v>FACTURA</v>
      </c>
      <c r="P445" t="str">
        <f t="shared" si="32"/>
        <v>2025</v>
      </c>
      <c r="Q445" t="str">
        <f t="shared" si="33"/>
        <v>01</v>
      </c>
      <c r="R445" t="str">
        <f>+IFERROR(VLOOKUP(I445, Listado!A:B, 2, FALSE()), "COMERCIALIZADORA INTERNACIONAL CARIBBEAN EXOTICS S A")</f>
        <v>LONDOÑO ECHEVERRI ALEJANDRA</v>
      </c>
      <c r="S445" s="25">
        <f>+VLOOKUP(E445, TC!A:D, 2, FALSE())</f>
        <v>4300.24</v>
      </c>
      <c r="T445" t="str">
        <f t="shared" si="34"/>
        <v>COP</v>
      </c>
    </row>
    <row r="446" spans="1:20" ht="18.75" hidden="1" customHeight="1" x14ac:dyDescent="0.25">
      <c r="A446" t="s">
        <v>1912</v>
      </c>
      <c r="B446" t="s">
        <v>5</v>
      </c>
      <c r="C446" t="s">
        <v>1913</v>
      </c>
      <c r="D446" s="24">
        <v>10742</v>
      </c>
      <c r="E446" t="s">
        <v>1608</v>
      </c>
      <c r="F446" t="s">
        <v>99</v>
      </c>
      <c r="G446" t="s">
        <v>1914</v>
      </c>
      <c r="I446" t="s">
        <v>1843</v>
      </c>
      <c r="J446" t="s">
        <v>1915</v>
      </c>
      <c r="K446" t="s">
        <v>2021</v>
      </c>
      <c r="L446" s="24">
        <v>20520</v>
      </c>
      <c r="M446" s="25">
        <f>+VLOOKUP(E446, TC!A:D, 4, FALSE())</f>
        <v>1.0305499995349097</v>
      </c>
      <c r="N446" s="24">
        <f t="shared" si="30"/>
        <v>20520</v>
      </c>
      <c r="O446" t="str">
        <f t="shared" si="31"/>
        <v>FACTURA</v>
      </c>
      <c r="P446" t="str">
        <f t="shared" si="32"/>
        <v>2025</v>
      </c>
      <c r="Q446" t="str">
        <f t="shared" si="33"/>
        <v>01</v>
      </c>
      <c r="R446" t="str">
        <f>+IFERROR(VLOOKUP(I446, Listado!A:B, 2, FALSE()), "COMERCIALIZADORA INTERNACIONAL CARIBBEAN EXOTICS S A")</f>
        <v>LONDOÑO ECHEVERRI ALEJANDRA</v>
      </c>
      <c r="S446" s="25">
        <f>+VLOOKUP(E446, TC!A:D, 2, FALSE())</f>
        <v>4300.24</v>
      </c>
      <c r="T446" t="str">
        <f t="shared" si="34"/>
        <v>COP</v>
      </c>
    </row>
    <row r="447" spans="1:20" ht="18.75" hidden="1" customHeight="1" x14ac:dyDescent="0.25">
      <c r="A447" t="s">
        <v>1912</v>
      </c>
      <c r="B447" t="s">
        <v>5</v>
      </c>
      <c r="C447" t="s">
        <v>1913</v>
      </c>
      <c r="D447" s="24">
        <v>10742</v>
      </c>
      <c r="E447" t="s">
        <v>1608</v>
      </c>
      <c r="F447" t="s">
        <v>99</v>
      </c>
      <c r="G447" t="s">
        <v>1914</v>
      </c>
      <c r="I447" t="s">
        <v>1843</v>
      </c>
      <c r="J447" t="s">
        <v>1915</v>
      </c>
      <c r="K447" t="s">
        <v>2021</v>
      </c>
      <c r="L447" s="24">
        <v>10260</v>
      </c>
      <c r="M447" s="25">
        <f>+VLOOKUP(E447, TC!A:D, 4, FALSE())</f>
        <v>1.0305499995349097</v>
      </c>
      <c r="N447" s="24">
        <f t="shared" si="30"/>
        <v>10260</v>
      </c>
      <c r="O447" t="str">
        <f t="shared" si="31"/>
        <v>FACTURA</v>
      </c>
      <c r="P447" t="str">
        <f t="shared" si="32"/>
        <v>2025</v>
      </c>
      <c r="Q447" t="str">
        <f t="shared" si="33"/>
        <v>01</v>
      </c>
      <c r="R447" t="str">
        <f>+IFERROR(VLOOKUP(I447, Listado!A:B, 2, FALSE()), "COMERCIALIZADORA INTERNACIONAL CARIBBEAN EXOTICS S A")</f>
        <v>LONDOÑO ECHEVERRI ALEJANDRA</v>
      </c>
      <c r="S447" s="25">
        <f>+VLOOKUP(E447, TC!A:D, 2, FALSE())</f>
        <v>4300.24</v>
      </c>
      <c r="T447" t="str">
        <f t="shared" si="34"/>
        <v>COP</v>
      </c>
    </row>
    <row r="448" spans="1:20" ht="18.75" hidden="1" customHeight="1" x14ac:dyDescent="0.25">
      <c r="A448" t="s">
        <v>1912</v>
      </c>
      <c r="B448" t="s">
        <v>5</v>
      </c>
      <c r="C448" t="s">
        <v>1913</v>
      </c>
      <c r="D448" s="24">
        <v>10742</v>
      </c>
      <c r="E448" t="s">
        <v>1608</v>
      </c>
      <c r="F448" t="s">
        <v>99</v>
      </c>
      <c r="G448" t="s">
        <v>1914</v>
      </c>
      <c r="I448" t="s">
        <v>1843</v>
      </c>
      <c r="J448" t="s">
        <v>1915</v>
      </c>
      <c r="K448" t="s">
        <v>2021</v>
      </c>
      <c r="L448" s="24">
        <v>540</v>
      </c>
      <c r="M448" s="25">
        <f>+VLOOKUP(E448, TC!A:D, 4, FALSE())</f>
        <v>1.0305499995349097</v>
      </c>
      <c r="N448" s="24">
        <f t="shared" si="30"/>
        <v>540</v>
      </c>
      <c r="O448" t="str">
        <f t="shared" si="31"/>
        <v>FACTURA</v>
      </c>
      <c r="P448" t="str">
        <f t="shared" si="32"/>
        <v>2025</v>
      </c>
      <c r="Q448" t="str">
        <f t="shared" si="33"/>
        <v>01</v>
      </c>
      <c r="R448" t="str">
        <f>+IFERROR(VLOOKUP(I448, Listado!A:B, 2, FALSE()), "COMERCIALIZADORA INTERNACIONAL CARIBBEAN EXOTICS S A")</f>
        <v>LONDOÑO ECHEVERRI ALEJANDRA</v>
      </c>
      <c r="S448" s="25">
        <f>+VLOOKUP(E448, TC!A:D, 2, FALSE())</f>
        <v>4300.24</v>
      </c>
      <c r="T448" t="str">
        <f t="shared" si="34"/>
        <v>COP</v>
      </c>
    </row>
    <row r="449" spans="1:20" ht="18.75" hidden="1" customHeight="1" x14ac:dyDescent="0.25">
      <c r="A449" t="s">
        <v>1912</v>
      </c>
      <c r="B449" t="s">
        <v>5</v>
      </c>
      <c r="C449" t="s">
        <v>1913</v>
      </c>
      <c r="D449" s="24">
        <v>10743</v>
      </c>
      <c r="E449" t="s">
        <v>1608</v>
      </c>
      <c r="F449" t="s">
        <v>99</v>
      </c>
      <c r="G449" t="s">
        <v>1914</v>
      </c>
      <c r="I449" t="s">
        <v>1841</v>
      </c>
      <c r="J449" t="s">
        <v>1915</v>
      </c>
      <c r="K449" t="s">
        <v>2022</v>
      </c>
      <c r="L449" s="24">
        <v>30730</v>
      </c>
      <c r="M449" s="25">
        <f>+VLOOKUP(E449, TC!A:D, 4, FALSE())</f>
        <v>1.0305499995349097</v>
      </c>
      <c r="N449" s="24">
        <f t="shared" si="30"/>
        <v>30730</v>
      </c>
      <c r="O449" t="str">
        <f t="shared" si="31"/>
        <v>FACTURA</v>
      </c>
      <c r="P449" t="str">
        <f t="shared" si="32"/>
        <v>2025</v>
      </c>
      <c r="Q449" t="str">
        <f t="shared" si="33"/>
        <v>01</v>
      </c>
      <c r="R449" t="str">
        <f>+IFERROR(VLOOKUP(I449, Listado!A:B, 2, FALSE()), "COMERCIALIZADORA INTERNACIONAL CARIBBEAN EXOTICS S A")</f>
        <v>LONDOÑO ECHEVERRI ALEJANDRA</v>
      </c>
      <c r="S449" s="25">
        <f>+VLOOKUP(E449, TC!A:D, 2, FALSE())</f>
        <v>4300.24</v>
      </c>
      <c r="T449" t="str">
        <f t="shared" si="34"/>
        <v>COP</v>
      </c>
    </row>
    <row r="450" spans="1:20" ht="18.75" hidden="1" customHeight="1" x14ac:dyDescent="0.25">
      <c r="A450" t="s">
        <v>1912</v>
      </c>
      <c r="B450" t="s">
        <v>5</v>
      </c>
      <c r="C450" t="s">
        <v>1913</v>
      </c>
      <c r="D450" s="24">
        <v>10743</v>
      </c>
      <c r="E450" t="s">
        <v>1608</v>
      </c>
      <c r="F450" t="s">
        <v>99</v>
      </c>
      <c r="G450" t="s">
        <v>1914</v>
      </c>
      <c r="I450" t="s">
        <v>1841</v>
      </c>
      <c r="J450" t="s">
        <v>1915</v>
      </c>
      <c r="K450" t="s">
        <v>2022</v>
      </c>
      <c r="L450" s="24">
        <v>30030</v>
      </c>
      <c r="M450" s="25">
        <f>+VLOOKUP(E450, TC!A:D, 4, FALSE())</f>
        <v>1.0305499995349097</v>
      </c>
      <c r="N450" s="24">
        <f t="shared" ref="N450:N513" si="35">+IF(F450="EUR", (M450*L450), IF(I450="JUAN MATAS SAS", (L450/S450), L450))</f>
        <v>30030</v>
      </c>
      <c r="O450" t="str">
        <f t="shared" ref="O450:O513" si="36">+IF(C450="CFE", "FACTURA", IF(ISERROR(SEARCH("ANULA", H450))=FALSE(), "ANULACIÓN FE", IF(ISERROR(SEARCH("CANCELLATION", H450))=FALSE(), "ANULACIÓN FE", "NOTAS")))</f>
        <v>FACTURA</v>
      </c>
      <c r="P450" t="str">
        <f t="shared" ref="P450:P513" si="37">+LEFT(E450, 4)</f>
        <v>2025</v>
      </c>
      <c r="Q450" t="str">
        <f t="shared" ref="Q450:Q513" si="38">+MID(E450, 5, 2)</f>
        <v>01</v>
      </c>
      <c r="R450" t="str">
        <f>+IFERROR(VLOOKUP(I450, Listado!A:B, 2, FALSE()), "COMERCIALIZADORA INTERNACIONAL CARIBBEAN EXOTICS S A")</f>
        <v>LONDOÑO ECHEVERRI ALEJANDRA</v>
      </c>
      <c r="S450" s="25">
        <f>+VLOOKUP(E450, TC!A:D, 2, FALSE())</f>
        <v>4300.24</v>
      </c>
      <c r="T450" t="str">
        <f t="shared" ref="T450:T513" si="39">+IF(I450="JUAN MATAS SAS", "USD", F450)</f>
        <v>COP</v>
      </c>
    </row>
    <row r="451" spans="1:20" ht="18.75" hidden="1" customHeight="1" x14ac:dyDescent="0.25">
      <c r="A451" t="s">
        <v>1912</v>
      </c>
      <c r="B451" t="s">
        <v>5</v>
      </c>
      <c r="C451" t="s">
        <v>1913</v>
      </c>
      <c r="D451" s="24">
        <v>10743</v>
      </c>
      <c r="E451" t="s">
        <v>1608</v>
      </c>
      <c r="F451" t="s">
        <v>99</v>
      </c>
      <c r="G451" t="s">
        <v>1914</v>
      </c>
      <c r="I451" t="s">
        <v>1841</v>
      </c>
      <c r="J451" t="s">
        <v>1915</v>
      </c>
      <c r="K451" t="s">
        <v>2022</v>
      </c>
      <c r="L451" s="24">
        <v>41580</v>
      </c>
      <c r="M451" s="25">
        <f>+VLOOKUP(E451, TC!A:D, 4, FALSE())</f>
        <v>1.0305499995349097</v>
      </c>
      <c r="N451" s="24">
        <f t="shared" si="35"/>
        <v>41580</v>
      </c>
      <c r="O451" t="str">
        <f t="shared" si="36"/>
        <v>FACTURA</v>
      </c>
      <c r="P451" t="str">
        <f t="shared" si="37"/>
        <v>2025</v>
      </c>
      <c r="Q451" t="str">
        <f t="shared" si="38"/>
        <v>01</v>
      </c>
      <c r="R451" t="str">
        <f>+IFERROR(VLOOKUP(I451, Listado!A:B, 2, FALSE()), "COMERCIALIZADORA INTERNACIONAL CARIBBEAN EXOTICS S A")</f>
        <v>LONDOÑO ECHEVERRI ALEJANDRA</v>
      </c>
      <c r="S451" s="25">
        <f>+VLOOKUP(E451, TC!A:D, 2, FALSE())</f>
        <v>4300.24</v>
      </c>
      <c r="T451" t="str">
        <f t="shared" si="39"/>
        <v>COP</v>
      </c>
    </row>
    <row r="452" spans="1:20" ht="18.75" hidden="1" customHeight="1" x14ac:dyDescent="0.25">
      <c r="A452" t="s">
        <v>1912</v>
      </c>
      <c r="B452" t="s">
        <v>5</v>
      </c>
      <c r="C452" t="s">
        <v>1913</v>
      </c>
      <c r="D452" s="24">
        <v>10743</v>
      </c>
      <c r="E452" t="s">
        <v>1608</v>
      </c>
      <c r="F452" t="s">
        <v>99</v>
      </c>
      <c r="G452" t="s">
        <v>1914</v>
      </c>
      <c r="I452" t="s">
        <v>1841</v>
      </c>
      <c r="J452" t="s">
        <v>1915</v>
      </c>
      <c r="K452" t="s">
        <v>2022</v>
      </c>
      <c r="L452" s="24">
        <v>182070</v>
      </c>
      <c r="M452" s="25">
        <f>+VLOOKUP(E452, TC!A:D, 4, FALSE())</f>
        <v>1.0305499995349097</v>
      </c>
      <c r="N452" s="24">
        <f t="shared" si="35"/>
        <v>182070</v>
      </c>
      <c r="O452" t="str">
        <f t="shared" si="36"/>
        <v>FACTURA</v>
      </c>
      <c r="P452" t="str">
        <f t="shared" si="37"/>
        <v>2025</v>
      </c>
      <c r="Q452" t="str">
        <f t="shared" si="38"/>
        <v>01</v>
      </c>
      <c r="R452" t="str">
        <f>+IFERROR(VLOOKUP(I452, Listado!A:B, 2, FALSE()), "COMERCIALIZADORA INTERNACIONAL CARIBBEAN EXOTICS S A")</f>
        <v>LONDOÑO ECHEVERRI ALEJANDRA</v>
      </c>
      <c r="S452" s="25">
        <f>+VLOOKUP(E452, TC!A:D, 2, FALSE())</f>
        <v>4300.24</v>
      </c>
      <c r="T452" t="str">
        <f t="shared" si="39"/>
        <v>COP</v>
      </c>
    </row>
    <row r="453" spans="1:20" ht="18.75" hidden="1" customHeight="1" x14ac:dyDescent="0.25">
      <c r="A453" t="s">
        <v>1912</v>
      </c>
      <c r="B453" t="s">
        <v>5</v>
      </c>
      <c r="C453" t="s">
        <v>1913</v>
      </c>
      <c r="D453" s="24">
        <v>10744</v>
      </c>
      <c r="E453" t="s">
        <v>1608</v>
      </c>
      <c r="F453" t="s">
        <v>99</v>
      </c>
      <c r="G453" t="s">
        <v>1914</v>
      </c>
      <c r="I453" t="s">
        <v>1841</v>
      </c>
      <c r="J453" t="s">
        <v>1915</v>
      </c>
      <c r="K453" t="s">
        <v>2022</v>
      </c>
      <c r="L453" s="24">
        <v>33520</v>
      </c>
      <c r="M453" s="25">
        <f>+VLOOKUP(E453, TC!A:D, 4, FALSE())</f>
        <v>1.0305499995349097</v>
      </c>
      <c r="N453" s="24">
        <f t="shared" si="35"/>
        <v>33520</v>
      </c>
      <c r="O453" t="str">
        <f t="shared" si="36"/>
        <v>FACTURA</v>
      </c>
      <c r="P453" t="str">
        <f t="shared" si="37"/>
        <v>2025</v>
      </c>
      <c r="Q453" t="str">
        <f t="shared" si="38"/>
        <v>01</v>
      </c>
      <c r="R453" t="str">
        <f>+IFERROR(VLOOKUP(I453, Listado!A:B, 2, FALSE()), "COMERCIALIZADORA INTERNACIONAL CARIBBEAN EXOTICS S A")</f>
        <v>LONDOÑO ECHEVERRI ALEJANDRA</v>
      </c>
      <c r="S453" s="25">
        <f>+VLOOKUP(E453, TC!A:D, 2, FALSE())</f>
        <v>4300.24</v>
      </c>
      <c r="T453" t="str">
        <f t="shared" si="39"/>
        <v>COP</v>
      </c>
    </row>
    <row r="454" spans="1:20" ht="18.75" hidden="1" customHeight="1" x14ac:dyDescent="0.25">
      <c r="A454" t="s">
        <v>1912</v>
      </c>
      <c r="B454" t="s">
        <v>5</v>
      </c>
      <c r="C454" t="s">
        <v>1913</v>
      </c>
      <c r="D454" s="24">
        <v>10744</v>
      </c>
      <c r="E454" t="s">
        <v>1608</v>
      </c>
      <c r="F454" t="s">
        <v>99</v>
      </c>
      <c r="G454" t="s">
        <v>1914</v>
      </c>
      <c r="I454" t="s">
        <v>1841</v>
      </c>
      <c r="J454" t="s">
        <v>1915</v>
      </c>
      <c r="K454" t="s">
        <v>2022</v>
      </c>
      <c r="L454" s="24">
        <v>4400</v>
      </c>
      <c r="M454" s="25">
        <f>+VLOOKUP(E454, TC!A:D, 4, FALSE())</f>
        <v>1.0305499995349097</v>
      </c>
      <c r="N454" s="24">
        <f t="shared" si="35"/>
        <v>4400</v>
      </c>
      <c r="O454" t="str">
        <f t="shared" si="36"/>
        <v>FACTURA</v>
      </c>
      <c r="P454" t="str">
        <f t="shared" si="37"/>
        <v>2025</v>
      </c>
      <c r="Q454" t="str">
        <f t="shared" si="38"/>
        <v>01</v>
      </c>
      <c r="R454" t="str">
        <f>+IFERROR(VLOOKUP(I454, Listado!A:B, 2, FALSE()), "COMERCIALIZADORA INTERNACIONAL CARIBBEAN EXOTICS S A")</f>
        <v>LONDOÑO ECHEVERRI ALEJANDRA</v>
      </c>
      <c r="S454" s="25">
        <f>+VLOOKUP(E454, TC!A:D, 2, FALSE())</f>
        <v>4300.24</v>
      </c>
      <c r="T454" t="str">
        <f t="shared" si="39"/>
        <v>COP</v>
      </c>
    </row>
    <row r="455" spans="1:20" ht="18.75" hidden="1" customHeight="1" x14ac:dyDescent="0.25">
      <c r="A455" t="s">
        <v>1912</v>
      </c>
      <c r="B455" t="s">
        <v>5</v>
      </c>
      <c r="C455" t="s">
        <v>1913</v>
      </c>
      <c r="D455" s="24">
        <v>10744</v>
      </c>
      <c r="E455" t="s">
        <v>1608</v>
      </c>
      <c r="F455" t="s">
        <v>99</v>
      </c>
      <c r="G455" t="s">
        <v>1914</v>
      </c>
      <c r="I455" t="s">
        <v>1841</v>
      </c>
      <c r="J455" t="s">
        <v>1915</v>
      </c>
      <c r="K455" t="s">
        <v>2022</v>
      </c>
      <c r="L455" s="24">
        <v>31600</v>
      </c>
      <c r="M455" s="25">
        <f>+VLOOKUP(E455, TC!A:D, 4, FALSE())</f>
        <v>1.0305499995349097</v>
      </c>
      <c r="N455" s="24">
        <f t="shared" si="35"/>
        <v>31600</v>
      </c>
      <c r="O455" t="str">
        <f t="shared" si="36"/>
        <v>FACTURA</v>
      </c>
      <c r="P455" t="str">
        <f t="shared" si="37"/>
        <v>2025</v>
      </c>
      <c r="Q455" t="str">
        <f t="shared" si="38"/>
        <v>01</v>
      </c>
      <c r="R455" t="str">
        <f>+IFERROR(VLOOKUP(I455, Listado!A:B, 2, FALSE()), "COMERCIALIZADORA INTERNACIONAL CARIBBEAN EXOTICS S A")</f>
        <v>LONDOÑO ECHEVERRI ALEJANDRA</v>
      </c>
      <c r="S455" s="25">
        <f>+VLOOKUP(E455, TC!A:D, 2, FALSE())</f>
        <v>4300.24</v>
      </c>
      <c r="T455" t="str">
        <f t="shared" si="39"/>
        <v>COP</v>
      </c>
    </row>
    <row r="456" spans="1:20" ht="18.75" hidden="1" customHeight="1" x14ac:dyDescent="0.25">
      <c r="A456" t="s">
        <v>1912</v>
      </c>
      <c r="B456" t="s">
        <v>5</v>
      </c>
      <c r="C456" t="s">
        <v>1913</v>
      </c>
      <c r="D456" s="24">
        <v>10744</v>
      </c>
      <c r="E456" t="s">
        <v>1608</v>
      </c>
      <c r="F456" t="s">
        <v>99</v>
      </c>
      <c r="G456" t="s">
        <v>1914</v>
      </c>
      <c r="I456" t="s">
        <v>1841</v>
      </c>
      <c r="J456" t="s">
        <v>1915</v>
      </c>
      <c r="K456" t="s">
        <v>2022</v>
      </c>
      <c r="L456" s="24">
        <v>11040</v>
      </c>
      <c r="M456" s="25">
        <f>+VLOOKUP(E456, TC!A:D, 4, FALSE())</f>
        <v>1.0305499995349097</v>
      </c>
      <c r="N456" s="24">
        <f t="shared" si="35"/>
        <v>11040</v>
      </c>
      <c r="O456" t="str">
        <f t="shared" si="36"/>
        <v>FACTURA</v>
      </c>
      <c r="P456" t="str">
        <f t="shared" si="37"/>
        <v>2025</v>
      </c>
      <c r="Q456" t="str">
        <f t="shared" si="38"/>
        <v>01</v>
      </c>
      <c r="R456" t="str">
        <f>+IFERROR(VLOOKUP(I456, Listado!A:B, 2, FALSE()), "COMERCIALIZADORA INTERNACIONAL CARIBBEAN EXOTICS S A")</f>
        <v>LONDOÑO ECHEVERRI ALEJANDRA</v>
      </c>
      <c r="S456" s="25">
        <f>+VLOOKUP(E456, TC!A:D, 2, FALSE())</f>
        <v>4300.24</v>
      </c>
      <c r="T456" t="str">
        <f t="shared" si="39"/>
        <v>COP</v>
      </c>
    </row>
    <row r="457" spans="1:20" ht="18.75" hidden="1" customHeight="1" x14ac:dyDescent="0.25">
      <c r="A457" t="s">
        <v>1912</v>
      </c>
      <c r="B457" t="s">
        <v>5</v>
      </c>
      <c r="C457" t="s">
        <v>1913</v>
      </c>
      <c r="D457" s="24">
        <v>10744</v>
      </c>
      <c r="E457" t="s">
        <v>1608</v>
      </c>
      <c r="F457" t="s">
        <v>99</v>
      </c>
      <c r="G457" t="s">
        <v>1914</v>
      </c>
      <c r="I457" t="s">
        <v>1841</v>
      </c>
      <c r="J457" t="s">
        <v>1915</v>
      </c>
      <c r="K457" t="s">
        <v>2022</v>
      </c>
      <c r="L457" s="24">
        <v>720</v>
      </c>
      <c r="M457" s="25">
        <f>+VLOOKUP(E457, TC!A:D, 4, FALSE())</f>
        <v>1.0305499995349097</v>
      </c>
      <c r="N457" s="24">
        <f t="shared" si="35"/>
        <v>720</v>
      </c>
      <c r="O457" t="str">
        <f t="shared" si="36"/>
        <v>FACTURA</v>
      </c>
      <c r="P457" t="str">
        <f t="shared" si="37"/>
        <v>2025</v>
      </c>
      <c r="Q457" t="str">
        <f t="shared" si="38"/>
        <v>01</v>
      </c>
      <c r="R457" t="str">
        <f>+IFERROR(VLOOKUP(I457, Listado!A:B, 2, FALSE()), "COMERCIALIZADORA INTERNACIONAL CARIBBEAN EXOTICS S A")</f>
        <v>LONDOÑO ECHEVERRI ALEJANDRA</v>
      </c>
      <c r="S457" s="25">
        <f>+VLOOKUP(E457, TC!A:D, 2, FALSE())</f>
        <v>4300.24</v>
      </c>
      <c r="T457" t="str">
        <f t="shared" si="39"/>
        <v>COP</v>
      </c>
    </row>
    <row r="458" spans="1:20" ht="18.75" hidden="1" customHeight="1" x14ac:dyDescent="0.25">
      <c r="A458" t="s">
        <v>1912</v>
      </c>
      <c r="B458" t="s">
        <v>5</v>
      </c>
      <c r="C458" t="s">
        <v>1913</v>
      </c>
      <c r="D458" s="24">
        <v>10745</v>
      </c>
      <c r="E458" t="s">
        <v>1608</v>
      </c>
      <c r="F458" t="s">
        <v>99</v>
      </c>
      <c r="G458" t="s">
        <v>1914</v>
      </c>
      <c r="I458" t="s">
        <v>1841</v>
      </c>
      <c r="J458" t="s">
        <v>1915</v>
      </c>
      <c r="K458" t="s">
        <v>2021</v>
      </c>
      <c r="L458" s="24">
        <v>133500</v>
      </c>
      <c r="M458" s="25">
        <f>+VLOOKUP(E458, TC!A:D, 4, FALSE())</f>
        <v>1.0305499995349097</v>
      </c>
      <c r="N458" s="24">
        <f t="shared" si="35"/>
        <v>133500</v>
      </c>
      <c r="O458" t="str">
        <f t="shared" si="36"/>
        <v>FACTURA</v>
      </c>
      <c r="P458" t="str">
        <f t="shared" si="37"/>
        <v>2025</v>
      </c>
      <c r="Q458" t="str">
        <f t="shared" si="38"/>
        <v>01</v>
      </c>
      <c r="R458" t="str">
        <f>+IFERROR(VLOOKUP(I458, Listado!A:B, 2, FALSE()), "COMERCIALIZADORA INTERNACIONAL CARIBBEAN EXOTICS S A")</f>
        <v>LONDOÑO ECHEVERRI ALEJANDRA</v>
      </c>
      <c r="S458" s="25">
        <f>+VLOOKUP(E458, TC!A:D, 2, FALSE())</f>
        <v>4300.24</v>
      </c>
      <c r="T458" t="str">
        <f t="shared" si="39"/>
        <v>COP</v>
      </c>
    </row>
    <row r="459" spans="1:20" ht="18.75" hidden="1" customHeight="1" x14ac:dyDescent="0.25">
      <c r="A459" t="s">
        <v>1912</v>
      </c>
      <c r="B459" t="s">
        <v>5</v>
      </c>
      <c r="C459" t="s">
        <v>1913</v>
      </c>
      <c r="D459" s="24">
        <v>10746</v>
      </c>
      <c r="E459" t="s">
        <v>1608</v>
      </c>
      <c r="F459" t="s">
        <v>99</v>
      </c>
      <c r="G459" t="s">
        <v>1914</v>
      </c>
      <c r="I459" t="s">
        <v>1842</v>
      </c>
      <c r="J459" t="s">
        <v>1915</v>
      </c>
      <c r="K459" t="s">
        <v>2021</v>
      </c>
      <c r="L459" s="24">
        <v>12150</v>
      </c>
      <c r="M459" s="25">
        <f>+VLOOKUP(E459, TC!A:D, 4, FALSE())</f>
        <v>1.0305499995349097</v>
      </c>
      <c r="N459" s="24">
        <f t="shared" si="35"/>
        <v>12150</v>
      </c>
      <c r="O459" t="str">
        <f t="shared" si="36"/>
        <v>FACTURA</v>
      </c>
      <c r="P459" t="str">
        <f t="shared" si="37"/>
        <v>2025</v>
      </c>
      <c r="Q459" t="str">
        <f t="shared" si="38"/>
        <v>01</v>
      </c>
      <c r="R459" t="str">
        <f>+IFERROR(VLOOKUP(I459, Listado!A:B, 2, FALSE()), "COMERCIALIZADORA INTERNACIONAL CARIBBEAN EXOTICS S A")</f>
        <v>LONDOÑO ECHEVERRI ALEJANDRA</v>
      </c>
      <c r="S459" s="25">
        <f>+VLOOKUP(E459, TC!A:D, 2, FALSE())</f>
        <v>4300.24</v>
      </c>
      <c r="T459" t="str">
        <f t="shared" si="39"/>
        <v>COP</v>
      </c>
    </row>
    <row r="460" spans="1:20" ht="18.75" hidden="1" customHeight="1" x14ac:dyDescent="0.25">
      <c r="A460" t="s">
        <v>1912</v>
      </c>
      <c r="B460" t="s">
        <v>5</v>
      </c>
      <c r="C460" t="s">
        <v>1913</v>
      </c>
      <c r="D460" s="24">
        <v>10746</v>
      </c>
      <c r="E460" t="s">
        <v>1608</v>
      </c>
      <c r="F460" t="s">
        <v>99</v>
      </c>
      <c r="G460" t="s">
        <v>1914</v>
      </c>
      <c r="I460" t="s">
        <v>1842</v>
      </c>
      <c r="J460" t="s">
        <v>1915</v>
      </c>
      <c r="K460" t="s">
        <v>2021</v>
      </c>
      <c r="L460" s="24">
        <v>41040</v>
      </c>
      <c r="M460" s="25">
        <f>+VLOOKUP(E460, TC!A:D, 4, FALSE())</f>
        <v>1.0305499995349097</v>
      </c>
      <c r="N460" s="24">
        <f t="shared" si="35"/>
        <v>41040</v>
      </c>
      <c r="O460" t="str">
        <f t="shared" si="36"/>
        <v>FACTURA</v>
      </c>
      <c r="P460" t="str">
        <f t="shared" si="37"/>
        <v>2025</v>
      </c>
      <c r="Q460" t="str">
        <f t="shared" si="38"/>
        <v>01</v>
      </c>
      <c r="R460" t="str">
        <f>+IFERROR(VLOOKUP(I460, Listado!A:B, 2, FALSE()), "COMERCIALIZADORA INTERNACIONAL CARIBBEAN EXOTICS S A")</f>
        <v>LONDOÑO ECHEVERRI ALEJANDRA</v>
      </c>
      <c r="S460" s="25">
        <f>+VLOOKUP(E460, TC!A:D, 2, FALSE())</f>
        <v>4300.24</v>
      </c>
      <c r="T460" t="str">
        <f t="shared" si="39"/>
        <v>COP</v>
      </c>
    </row>
    <row r="461" spans="1:20" ht="18.75" hidden="1" customHeight="1" x14ac:dyDescent="0.25">
      <c r="A461" t="s">
        <v>1912</v>
      </c>
      <c r="B461" t="s">
        <v>5</v>
      </c>
      <c r="C461" t="s">
        <v>1913</v>
      </c>
      <c r="D461" s="24">
        <v>10746</v>
      </c>
      <c r="E461" t="s">
        <v>1608</v>
      </c>
      <c r="F461" t="s">
        <v>99</v>
      </c>
      <c r="G461" t="s">
        <v>1914</v>
      </c>
      <c r="I461" t="s">
        <v>1842</v>
      </c>
      <c r="J461" t="s">
        <v>1915</v>
      </c>
      <c r="K461" t="s">
        <v>2021</v>
      </c>
      <c r="L461" s="24">
        <v>39420</v>
      </c>
      <c r="M461" s="25">
        <f>+VLOOKUP(E461, TC!A:D, 4, FALSE())</f>
        <v>1.0305499995349097</v>
      </c>
      <c r="N461" s="24">
        <f t="shared" si="35"/>
        <v>39420</v>
      </c>
      <c r="O461" t="str">
        <f t="shared" si="36"/>
        <v>FACTURA</v>
      </c>
      <c r="P461" t="str">
        <f t="shared" si="37"/>
        <v>2025</v>
      </c>
      <c r="Q461" t="str">
        <f t="shared" si="38"/>
        <v>01</v>
      </c>
      <c r="R461" t="str">
        <f>+IFERROR(VLOOKUP(I461, Listado!A:B, 2, FALSE()), "COMERCIALIZADORA INTERNACIONAL CARIBBEAN EXOTICS S A")</f>
        <v>LONDOÑO ECHEVERRI ALEJANDRA</v>
      </c>
      <c r="S461" s="25">
        <f>+VLOOKUP(E461, TC!A:D, 2, FALSE())</f>
        <v>4300.24</v>
      </c>
      <c r="T461" t="str">
        <f t="shared" si="39"/>
        <v>COP</v>
      </c>
    </row>
    <row r="462" spans="1:20" ht="18.75" hidden="1" customHeight="1" x14ac:dyDescent="0.25">
      <c r="A462" t="s">
        <v>1912</v>
      </c>
      <c r="B462" t="s">
        <v>5</v>
      </c>
      <c r="C462" t="s">
        <v>1913</v>
      </c>
      <c r="D462" s="24">
        <v>10746</v>
      </c>
      <c r="E462" t="s">
        <v>1608</v>
      </c>
      <c r="F462" t="s">
        <v>99</v>
      </c>
      <c r="G462" t="s">
        <v>1914</v>
      </c>
      <c r="I462" t="s">
        <v>1842</v>
      </c>
      <c r="J462" t="s">
        <v>1915</v>
      </c>
      <c r="K462" t="s">
        <v>2021</v>
      </c>
      <c r="L462" s="24">
        <v>12420</v>
      </c>
      <c r="M462" s="25">
        <f>+VLOOKUP(E462, TC!A:D, 4, FALSE())</f>
        <v>1.0305499995349097</v>
      </c>
      <c r="N462" s="24">
        <f t="shared" si="35"/>
        <v>12420</v>
      </c>
      <c r="O462" t="str">
        <f t="shared" si="36"/>
        <v>FACTURA</v>
      </c>
      <c r="P462" t="str">
        <f t="shared" si="37"/>
        <v>2025</v>
      </c>
      <c r="Q462" t="str">
        <f t="shared" si="38"/>
        <v>01</v>
      </c>
      <c r="R462" t="str">
        <f>+IFERROR(VLOOKUP(I462, Listado!A:B, 2, FALSE()), "COMERCIALIZADORA INTERNACIONAL CARIBBEAN EXOTICS S A")</f>
        <v>LONDOÑO ECHEVERRI ALEJANDRA</v>
      </c>
      <c r="S462" s="25">
        <f>+VLOOKUP(E462, TC!A:D, 2, FALSE())</f>
        <v>4300.24</v>
      </c>
      <c r="T462" t="str">
        <f t="shared" si="39"/>
        <v>COP</v>
      </c>
    </row>
    <row r="463" spans="1:20" ht="18.75" hidden="1" customHeight="1" x14ac:dyDescent="0.25">
      <c r="A463" t="s">
        <v>1912</v>
      </c>
      <c r="B463" t="s">
        <v>5</v>
      </c>
      <c r="C463" t="s">
        <v>1913</v>
      </c>
      <c r="D463" s="24">
        <v>10746</v>
      </c>
      <c r="E463" t="s">
        <v>1608</v>
      </c>
      <c r="F463" t="s">
        <v>99</v>
      </c>
      <c r="G463" t="s">
        <v>1914</v>
      </c>
      <c r="I463" t="s">
        <v>1842</v>
      </c>
      <c r="J463" t="s">
        <v>1915</v>
      </c>
      <c r="K463" t="s">
        <v>2021</v>
      </c>
      <c r="L463" s="24">
        <v>22950</v>
      </c>
      <c r="M463" s="25">
        <f>+VLOOKUP(E463, TC!A:D, 4, FALSE())</f>
        <v>1.0305499995349097</v>
      </c>
      <c r="N463" s="24">
        <f t="shared" si="35"/>
        <v>22950</v>
      </c>
      <c r="O463" t="str">
        <f t="shared" si="36"/>
        <v>FACTURA</v>
      </c>
      <c r="P463" t="str">
        <f t="shared" si="37"/>
        <v>2025</v>
      </c>
      <c r="Q463" t="str">
        <f t="shared" si="38"/>
        <v>01</v>
      </c>
      <c r="R463" t="str">
        <f>+IFERROR(VLOOKUP(I463, Listado!A:B, 2, FALSE()), "COMERCIALIZADORA INTERNACIONAL CARIBBEAN EXOTICS S A")</f>
        <v>LONDOÑO ECHEVERRI ALEJANDRA</v>
      </c>
      <c r="S463" s="25">
        <f>+VLOOKUP(E463, TC!A:D, 2, FALSE())</f>
        <v>4300.24</v>
      </c>
      <c r="T463" t="str">
        <f t="shared" si="39"/>
        <v>COP</v>
      </c>
    </row>
    <row r="464" spans="1:20" ht="18.75" hidden="1" customHeight="1" x14ac:dyDescent="0.25">
      <c r="A464" t="s">
        <v>1912</v>
      </c>
      <c r="B464" t="s">
        <v>5</v>
      </c>
      <c r="C464" t="s">
        <v>1913</v>
      </c>
      <c r="D464" s="24">
        <v>10746</v>
      </c>
      <c r="E464" t="s">
        <v>1608</v>
      </c>
      <c r="F464" t="s">
        <v>99</v>
      </c>
      <c r="G464" t="s">
        <v>1914</v>
      </c>
      <c r="I464" t="s">
        <v>1842</v>
      </c>
      <c r="J464" t="s">
        <v>1915</v>
      </c>
      <c r="K464" t="s">
        <v>2021</v>
      </c>
      <c r="L464" s="24">
        <v>9990</v>
      </c>
      <c r="M464" s="25">
        <f>+VLOOKUP(E464, TC!A:D, 4, FALSE())</f>
        <v>1.0305499995349097</v>
      </c>
      <c r="N464" s="24">
        <f t="shared" si="35"/>
        <v>9990</v>
      </c>
      <c r="O464" t="str">
        <f t="shared" si="36"/>
        <v>FACTURA</v>
      </c>
      <c r="P464" t="str">
        <f t="shared" si="37"/>
        <v>2025</v>
      </c>
      <c r="Q464" t="str">
        <f t="shared" si="38"/>
        <v>01</v>
      </c>
      <c r="R464" t="str">
        <f>+IFERROR(VLOOKUP(I464, Listado!A:B, 2, FALSE()), "COMERCIALIZADORA INTERNACIONAL CARIBBEAN EXOTICS S A")</f>
        <v>LONDOÑO ECHEVERRI ALEJANDRA</v>
      </c>
      <c r="S464" s="25">
        <f>+VLOOKUP(E464, TC!A:D, 2, FALSE())</f>
        <v>4300.24</v>
      </c>
      <c r="T464" t="str">
        <f t="shared" si="39"/>
        <v>COP</v>
      </c>
    </row>
    <row r="465" spans="1:20" ht="18.75" hidden="1" customHeight="1" x14ac:dyDescent="0.25">
      <c r="A465" t="s">
        <v>1912</v>
      </c>
      <c r="B465" t="s">
        <v>5</v>
      </c>
      <c r="C465" t="s">
        <v>1913</v>
      </c>
      <c r="D465" s="24">
        <v>10746</v>
      </c>
      <c r="E465" t="s">
        <v>1608</v>
      </c>
      <c r="F465" t="s">
        <v>99</v>
      </c>
      <c r="G465" t="s">
        <v>1914</v>
      </c>
      <c r="I465" t="s">
        <v>1842</v>
      </c>
      <c r="J465" t="s">
        <v>1915</v>
      </c>
      <c r="K465" t="s">
        <v>2021</v>
      </c>
      <c r="L465" s="24">
        <v>270</v>
      </c>
      <c r="M465" s="25">
        <f>+VLOOKUP(E465, TC!A:D, 4, FALSE())</f>
        <v>1.0305499995349097</v>
      </c>
      <c r="N465" s="24">
        <f t="shared" si="35"/>
        <v>270</v>
      </c>
      <c r="O465" t="str">
        <f t="shared" si="36"/>
        <v>FACTURA</v>
      </c>
      <c r="P465" t="str">
        <f t="shared" si="37"/>
        <v>2025</v>
      </c>
      <c r="Q465" t="str">
        <f t="shared" si="38"/>
        <v>01</v>
      </c>
      <c r="R465" t="str">
        <f>+IFERROR(VLOOKUP(I465, Listado!A:B, 2, FALSE()), "COMERCIALIZADORA INTERNACIONAL CARIBBEAN EXOTICS S A")</f>
        <v>LONDOÑO ECHEVERRI ALEJANDRA</v>
      </c>
      <c r="S465" s="25">
        <f>+VLOOKUP(E465, TC!A:D, 2, FALSE())</f>
        <v>4300.24</v>
      </c>
      <c r="T465" t="str">
        <f t="shared" si="39"/>
        <v>COP</v>
      </c>
    </row>
    <row r="466" spans="1:20" ht="18.75" hidden="1" customHeight="1" x14ac:dyDescent="0.25">
      <c r="A466" t="s">
        <v>1912</v>
      </c>
      <c r="B466" t="s">
        <v>5</v>
      </c>
      <c r="C466" t="s">
        <v>1913</v>
      </c>
      <c r="D466" s="24">
        <v>10746</v>
      </c>
      <c r="E466" t="s">
        <v>1608</v>
      </c>
      <c r="F466" t="s">
        <v>99</v>
      </c>
      <c r="G466" t="s">
        <v>1914</v>
      </c>
      <c r="I466" t="s">
        <v>1842</v>
      </c>
      <c r="J466" t="s">
        <v>1915</v>
      </c>
      <c r="K466" t="s">
        <v>2021</v>
      </c>
      <c r="L466" s="24">
        <v>1620</v>
      </c>
      <c r="M466" s="25">
        <f>+VLOOKUP(E466, TC!A:D, 4, FALSE())</f>
        <v>1.0305499995349097</v>
      </c>
      <c r="N466" s="24">
        <f t="shared" si="35"/>
        <v>1620</v>
      </c>
      <c r="O466" t="str">
        <f t="shared" si="36"/>
        <v>FACTURA</v>
      </c>
      <c r="P466" t="str">
        <f t="shared" si="37"/>
        <v>2025</v>
      </c>
      <c r="Q466" t="str">
        <f t="shared" si="38"/>
        <v>01</v>
      </c>
      <c r="R466" t="str">
        <f>+IFERROR(VLOOKUP(I466, Listado!A:B, 2, FALSE()), "COMERCIALIZADORA INTERNACIONAL CARIBBEAN EXOTICS S A")</f>
        <v>LONDOÑO ECHEVERRI ALEJANDRA</v>
      </c>
      <c r="S466" s="25">
        <f>+VLOOKUP(E466, TC!A:D, 2, FALSE())</f>
        <v>4300.24</v>
      </c>
      <c r="T466" t="str">
        <f t="shared" si="39"/>
        <v>COP</v>
      </c>
    </row>
    <row r="467" spans="1:20" ht="18.75" hidden="1" customHeight="1" x14ac:dyDescent="0.25">
      <c r="A467" t="s">
        <v>1912</v>
      </c>
      <c r="B467" t="s">
        <v>5</v>
      </c>
      <c r="C467" t="s">
        <v>1913</v>
      </c>
      <c r="D467" s="24">
        <v>10747</v>
      </c>
      <c r="E467" t="s">
        <v>1608</v>
      </c>
      <c r="F467" t="s">
        <v>99</v>
      </c>
      <c r="G467" t="s">
        <v>1914</v>
      </c>
      <c r="I467" t="s">
        <v>1843</v>
      </c>
      <c r="J467" t="s">
        <v>1915</v>
      </c>
      <c r="K467" t="s">
        <v>2021</v>
      </c>
      <c r="L467" s="24">
        <v>511650</v>
      </c>
      <c r="M467" s="25">
        <f>+VLOOKUP(E467, TC!A:D, 4, FALSE())</f>
        <v>1.0305499995349097</v>
      </c>
      <c r="N467" s="24">
        <f t="shared" si="35"/>
        <v>511650</v>
      </c>
      <c r="O467" t="str">
        <f t="shared" si="36"/>
        <v>FACTURA</v>
      </c>
      <c r="P467" t="str">
        <f t="shared" si="37"/>
        <v>2025</v>
      </c>
      <c r="Q467" t="str">
        <f t="shared" si="38"/>
        <v>01</v>
      </c>
      <c r="R467" t="str">
        <f>+IFERROR(VLOOKUP(I467, Listado!A:B, 2, FALSE()), "COMERCIALIZADORA INTERNACIONAL CARIBBEAN EXOTICS S A")</f>
        <v>LONDOÑO ECHEVERRI ALEJANDRA</v>
      </c>
      <c r="S467" s="25">
        <f>+VLOOKUP(E467, TC!A:D, 2, FALSE())</f>
        <v>4300.24</v>
      </c>
      <c r="T467" t="str">
        <f t="shared" si="39"/>
        <v>COP</v>
      </c>
    </row>
    <row r="468" spans="1:20" ht="18.75" hidden="1" customHeight="1" x14ac:dyDescent="0.25">
      <c r="A468" t="s">
        <v>1912</v>
      </c>
      <c r="B468" t="s">
        <v>5</v>
      </c>
      <c r="C468" t="s">
        <v>1913</v>
      </c>
      <c r="D468" s="24">
        <v>10747</v>
      </c>
      <c r="E468" t="s">
        <v>1608</v>
      </c>
      <c r="F468" t="s">
        <v>99</v>
      </c>
      <c r="G468" t="s">
        <v>1914</v>
      </c>
      <c r="I468" t="s">
        <v>1843</v>
      </c>
      <c r="J468" t="s">
        <v>1915</v>
      </c>
      <c r="K468" t="s">
        <v>2021</v>
      </c>
      <c r="L468" s="24">
        <v>23220</v>
      </c>
      <c r="M468" s="25">
        <f>+VLOOKUP(E468, TC!A:D, 4, FALSE())</f>
        <v>1.0305499995349097</v>
      </c>
      <c r="N468" s="24">
        <f t="shared" si="35"/>
        <v>23220</v>
      </c>
      <c r="O468" t="str">
        <f t="shared" si="36"/>
        <v>FACTURA</v>
      </c>
      <c r="P468" t="str">
        <f t="shared" si="37"/>
        <v>2025</v>
      </c>
      <c r="Q468" t="str">
        <f t="shared" si="38"/>
        <v>01</v>
      </c>
      <c r="R468" t="str">
        <f>+IFERROR(VLOOKUP(I468, Listado!A:B, 2, FALSE()), "COMERCIALIZADORA INTERNACIONAL CARIBBEAN EXOTICS S A")</f>
        <v>LONDOÑO ECHEVERRI ALEJANDRA</v>
      </c>
      <c r="S468" s="25">
        <f>+VLOOKUP(E468, TC!A:D, 2, FALSE())</f>
        <v>4300.24</v>
      </c>
      <c r="T468" t="str">
        <f t="shared" si="39"/>
        <v>COP</v>
      </c>
    </row>
    <row r="469" spans="1:20" ht="18.75" hidden="1" customHeight="1" x14ac:dyDescent="0.25">
      <c r="A469" t="s">
        <v>1912</v>
      </c>
      <c r="B469" t="s">
        <v>5</v>
      </c>
      <c r="C469" t="s">
        <v>1913</v>
      </c>
      <c r="D469" s="24">
        <v>10747</v>
      </c>
      <c r="E469" t="s">
        <v>1608</v>
      </c>
      <c r="F469" t="s">
        <v>99</v>
      </c>
      <c r="G469" t="s">
        <v>1914</v>
      </c>
      <c r="I469" t="s">
        <v>1843</v>
      </c>
      <c r="J469" t="s">
        <v>1915</v>
      </c>
      <c r="K469" t="s">
        <v>2021</v>
      </c>
      <c r="L469" s="24">
        <v>4050</v>
      </c>
      <c r="M469" s="25">
        <f>+VLOOKUP(E469, TC!A:D, 4, FALSE())</f>
        <v>1.0305499995349097</v>
      </c>
      <c r="N469" s="24">
        <f t="shared" si="35"/>
        <v>4050</v>
      </c>
      <c r="O469" t="str">
        <f t="shared" si="36"/>
        <v>FACTURA</v>
      </c>
      <c r="P469" t="str">
        <f t="shared" si="37"/>
        <v>2025</v>
      </c>
      <c r="Q469" t="str">
        <f t="shared" si="38"/>
        <v>01</v>
      </c>
      <c r="R469" t="str">
        <f>+IFERROR(VLOOKUP(I469, Listado!A:B, 2, FALSE()), "COMERCIALIZADORA INTERNACIONAL CARIBBEAN EXOTICS S A")</f>
        <v>LONDOÑO ECHEVERRI ALEJANDRA</v>
      </c>
      <c r="S469" s="25">
        <f>+VLOOKUP(E469, TC!A:D, 2, FALSE())</f>
        <v>4300.24</v>
      </c>
      <c r="T469" t="str">
        <f t="shared" si="39"/>
        <v>COP</v>
      </c>
    </row>
    <row r="470" spans="1:20" ht="18.75" hidden="1" customHeight="1" x14ac:dyDescent="0.25">
      <c r="A470" t="s">
        <v>1912</v>
      </c>
      <c r="B470" t="s">
        <v>5</v>
      </c>
      <c r="C470" t="s">
        <v>1913</v>
      </c>
      <c r="D470" s="24">
        <v>10747</v>
      </c>
      <c r="E470" t="s">
        <v>1608</v>
      </c>
      <c r="F470" t="s">
        <v>99</v>
      </c>
      <c r="G470" t="s">
        <v>1914</v>
      </c>
      <c r="I470" t="s">
        <v>1843</v>
      </c>
      <c r="J470" t="s">
        <v>1915</v>
      </c>
      <c r="K470" t="s">
        <v>2021</v>
      </c>
      <c r="L470" s="24">
        <v>9180</v>
      </c>
      <c r="M470" s="25">
        <f>+VLOOKUP(E470, TC!A:D, 4, FALSE())</f>
        <v>1.0305499995349097</v>
      </c>
      <c r="N470" s="24">
        <f t="shared" si="35"/>
        <v>9180</v>
      </c>
      <c r="O470" t="str">
        <f t="shared" si="36"/>
        <v>FACTURA</v>
      </c>
      <c r="P470" t="str">
        <f t="shared" si="37"/>
        <v>2025</v>
      </c>
      <c r="Q470" t="str">
        <f t="shared" si="38"/>
        <v>01</v>
      </c>
      <c r="R470" t="str">
        <f>+IFERROR(VLOOKUP(I470, Listado!A:B, 2, FALSE()), "COMERCIALIZADORA INTERNACIONAL CARIBBEAN EXOTICS S A")</f>
        <v>LONDOÑO ECHEVERRI ALEJANDRA</v>
      </c>
      <c r="S470" s="25">
        <f>+VLOOKUP(E470, TC!A:D, 2, FALSE())</f>
        <v>4300.24</v>
      </c>
      <c r="T470" t="str">
        <f t="shared" si="39"/>
        <v>COP</v>
      </c>
    </row>
    <row r="471" spans="1:20" ht="18.75" hidden="1" customHeight="1" x14ac:dyDescent="0.25">
      <c r="A471" t="s">
        <v>1912</v>
      </c>
      <c r="B471" t="s">
        <v>5</v>
      </c>
      <c r="C471" t="s">
        <v>1913</v>
      </c>
      <c r="D471" s="24">
        <v>10748</v>
      </c>
      <c r="E471" t="s">
        <v>1608</v>
      </c>
      <c r="F471" t="s">
        <v>99</v>
      </c>
      <c r="G471" t="s">
        <v>1914</v>
      </c>
      <c r="I471" t="s">
        <v>1840</v>
      </c>
      <c r="J471" t="s">
        <v>1915</v>
      </c>
      <c r="K471" t="s">
        <v>2021</v>
      </c>
      <c r="L471" s="24">
        <v>15250</v>
      </c>
      <c r="M471" s="25">
        <f>+VLOOKUP(E471, TC!A:D, 4, FALSE())</f>
        <v>1.0305499995349097</v>
      </c>
      <c r="N471" s="24">
        <f t="shared" si="35"/>
        <v>15250</v>
      </c>
      <c r="O471" t="str">
        <f t="shared" si="36"/>
        <v>FACTURA</v>
      </c>
      <c r="P471" t="str">
        <f t="shared" si="37"/>
        <v>2025</v>
      </c>
      <c r="Q471" t="str">
        <f t="shared" si="38"/>
        <v>01</v>
      </c>
      <c r="R471" t="str">
        <f>+IFERROR(VLOOKUP(I471, Listado!A:B, 2, FALSE()), "COMERCIALIZADORA INTERNACIONAL CARIBBEAN EXOTICS S A")</f>
        <v>LONDOÑO ECHEVERRI ALEJANDRA</v>
      </c>
      <c r="S471" s="25">
        <f>+VLOOKUP(E471, TC!A:D, 2, FALSE())</f>
        <v>4300.24</v>
      </c>
      <c r="T471" t="str">
        <f t="shared" si="39"/>
        <v>COP</v>
      </c>
    </row>
    <row r="472" spans="1:20" ht="18.75" hidden="1" customHeight="1" x14ac:dyDescent="0.25">
      <c r="A472" t="s">
        <v>1912</v>
      </c>
      <c r="B472" t="s">
        <v>5</v>
      </c>
      <c r="C472" t="s">
        <v>1913</v>
      </c>
      <c r="D472" s="24">
        <v>10748</v>
      </c>
      <c r="E472" t="s">
        <v>1608</v>
      </c>
      <c r="F472" t="s">
        <v>99</v>
      </c>
      <c r="G472" t="s">
        <v>1914</v>
      </c>
      <c r="I472" t="s">
        <v>1840</v>
      </c>
      <c r="J472" t="s">
        <v>1915</v>
      </c>
      <c r="K472" t="s">
        <v>2021</v>
      </c>
      <c r="L472" s="24">
        <v>12750</v>
      </c>
      <c r="M472" s="25">
        <f>+VLOOKUP(E472, TC!A:D, 4, FALSE())</f>
        <v>1.0305499995349097</v>
      </c>
      <c r="N472" s="24">
        <f t="shared" si="35"/>
        <v>12750</v>
      </c>
      <c r="O472" t="str">
        <f t="shared" si="36"/>
        <v>FACTURA</v>
      </c>
      <c r="P472" t="str">
        <f t="shared" si="37"/>
        <v>2025</v>
      </c>
      <c r="Q472" t="str">
        <f t="shared" si="38"/>
        <v>01</v>
      </c>
      <c r="R472" t="str">
        <f>+IFERROR(VLOOKUP(I472, Listado!A:B, 2, FALSE()), "COMERCIALIZADORA INTERNACIONAL CARIBBEAN EXOTICS S A")</f>
        <v>LONDOÑO ECHEVERRI ALEJANDRA</v>
      </c>
      <c r="S472" s="25">
        <f>+VLOOKUP(E472, TC!A:D, 2, FALSE())</f>
        <v>4300.24</v>
      </c>
      <c r="T472" t="str">
        <f t="shared" si="39"/>
        <v>COP</v>
      </c>
    </row>
    <row r="473" spans="1:20" ht="18.75" hidden="1" customHeight="1" x14ac:dyDescent="0.25">
      <c r="A473" t="s">
        <v>1912</v>
      </c>
      <c r="B473" t="s">
        <v>5</v>
      </c>
      <c r="C473" t="s">
        <v>1913</v>
      </c>
      <c r="D473" s="24">
        <v>10748</v>
      </c>
      <c r="E473" t="s">
        <v>1608</v>
      </c>
      <c r="F473" t="s">
        <v>99</v>
      </c>
      <c r="G473" t="s">
        <v>1914</v>
      </c>
      <c r="I473" t="s">
        <v>1840</v>
      </c>
      <c r="J473" t="s">
        <v>1915</v>
      </c>
      <c r="K473" t="s">
        <v>2021</v>
      </c>
      <c r="L473" s="24">
        <v>2000</v>
      </c>
      <c r="M473" s="25">
        <f>+VLOOKUP(E473, TC!A:D, 4, FALSE())</f>
        <v>1.0305499995349097</v>
      </c>
      <c r="N473" s="24">
        <f t="shared" si="35"/>
        <v>2000</v>
      </c>
      <c r="O473" t="str">
        <f t="shared" si="36"/>
        <v>FACTURA</v>
      </c>
      <c r="P473" t="str">
        <f t="shared" si="37"/>
        <v>2025</v>
      </c>
      <c r="Q473" t="str">
        <f t="shared" si="38"/>
        <v>01</v>
      </c>
      <c r="R473" t="str">
        <f>+IFERROR(VLOOKUP(I473, Listado!A:B, 2, FALSE()), "COMERCIALIZADORA INTERNACIONAL CARIBBEAN EXOTICS S A")</f>
        <v>LONDOÑO ECHEVERRI ALEJANDRA</v>
      </c>
      <c r="S473" s="25">
        <f>+VLOOKUP(E473, TC!A:D, 2, FALSE())</f>
        <v>4300.24</v>
      </c>
      <c r="T473" t="str">
        <f t="shared" si="39"/>
        <v>COP</v>
      </c>
    </row>
    <row r="474" spans="1:20" ht="18.75" hidden="1" customHeight="1" x14ac:dyDescent="0.25">
      <c r="A474" t="s">
        <v>1912</v>
      </c>
      <c r="B474" t="s">
        <v>5</v>
      </c>
      <c r="C474" t="s">
        <v>1913</v>
      </c>
      <c r="D474" s="24">
        <v>10749</v>
      </c>
      <c r="E474" t="s">
        <v>1608</v>
      </c>
      <c r="F474" t="s">
        <v>99</v>
      </c>
      <c r="G474" t="s">
        <v>1914</v>
      </c>
      <c r="I474" t="s">
        <v>1840</v>
      </c>
      <c r="J474" t="s">
        <v>1915</v>
      </c>
      <c r="K474" t="s">
        <v>2022</v>
      </c>
      <c r="L474" s="24">
        <v>64800</v>
      </c>
      <c r="M474" s="25">
        <f>+VLOOKUP(E474, TC!A:D, 4, FALSE())</f>
        <v>1.0305499995349097</v>
      </c>
      <c r="N474" s="24">
        <f t="shared" si="35"/>
        <v>64800</v>
      </c>
      <c r="O474" t="str">
        <f t="shared" si="36"/>
        <v>FACTURA</v>
      </c>
      <c r="P474" t="str">
        <f t="shared" si="37"/>
        <v>2025</v>
      </c>
      <c r="Q474" t="str">
        <f t="shared" si="38"/>
        <v>01</v>
      </c>
      <c r="R474" t="str">
        <f>+IFERROR(VLOOKUP(I474, Listado!A:B, 2, FALSE()), "COMERCIALIZADORA INTERNACIONAL CARIBBEAN EXOTICS S A")</f>
        <v>LONDOÑO ECHEVERRI ALEJANDRA</v>
      </c>
      <c r="S474" s="25">
        <f>+VLOOKUP(E474, TC!A:D, 2, FALSE())</f>
        <v>4300.24</v>
      </c>
      <c r="T474" t="str">
        <f t="shared" si="39"/>
        <v>COP</v>
      </c>
    </row>
    <row r="475" spans="1:20" ht="18.75" hidden="1" customHeight="1" x14ac:dyDescent="0.25">
      <c r="A475" t="s">
        <v>1912</v>
      </c>
      <c r="B475" t="s">
        <v>5</v>
      </c>
      <c r="C475" t="s">
        <v>1913</v>
      </c>
      <c r="D475" s="24">
        <v>10750</v>
      </c>
      <c r="E475" t="s">
        <v>1608</v>
      </c>
      <c r="F475" t="s">
        <v>99</v>
      </c>
      <c r="G475" t="s">
        <v>1914</v>
      </c>
      <c r="I475" t="s">
        <v>1840</v>
      </c>
      <c r="J475" t="s">
        <v>1915</v>
      </c>
      <c r="K475" t="s">
        <v>2019</v>
      </c>
      <c r="L475" s="24">
        <v>48000</v>
      </c>
      <c r="M475" s="25">
        <f>+VLOOKUP(E475, TC!A:D, 4, FALSE())</f>
        <v>1.0305499995349097</v>
      </c>
      <c r="N475" s="24">
        <f t="shared" si="35"/>
        <v>48000</v>
      </c>
      <c r="O475" t="str">
        <f t="shared" si="36"/>
        <v>FACTURA</v>
      </c>
      <c r="P475" t="str">
        <f t="shared" si="37"/>
        <v>2025</v>
      </c>
      <c r="Q475" t="str">
        <f t="shared" si="38"/>
        <v>01</v>
      </c>
      <c r="R475" t="str">
        <f>+IFERROR(VLOOKUP(I475, Listado!A:B, 2, FALSE()), "COMERCIALIZADORA INTERNACIONAL CARIBBEAN EXOTICS S A")</f>
        <v>LONDOÑO ECHEVERRI ALEJANDRA</v>
      </c>
      <c r="S475" s="25">
        <f>+VLOOKUP(E475, TC!A:D, 2, FALSE())</f>
        <v>4300.24</v>
      </c>
      <c r="T475" t="str">
        <f t="shared" si="39"/>
        <v>COP</v>
      </c>
    </row>
    <row r="476" spans="1:20" ht="18.75" hidden="1" customHeight="1" x14ac:dyDescent="0.25">
      <c r="A476" t="s">
        <v>1912</v>
      </c>
      <c r="B476" t="s">
        <v>5</v>
      </c>
      <c r="C476" t="s">
        <v>1913</v>
      </c>
      <c r="D476" s="24">
        <v>10751</v>
      </c>
      <c r="E476" t="s">
        <v>1608</v>
      </c>
      <c r="F476" t="s">
        <v>99</v>
      </c>
      <c r="G476" t="s">
        <v>1914</v>
      </c>
      <c r="I476" t="s">
        <v>1840</v>
      </c>
      <c r="J476" t="s">
        <v>1915</v>
      </c>
      <c r="K476" t="s">
        <v>2025</v>
      </c>
      <c r="L476" s="24">
        <v>42000</v>
      </c>
      <c r="M476" s="25">
        <f>+VLOOKUP(E476, TC!A:D, 4, FALSE())</f>
        <v>1.0305499995349097</v>
      </c>
      <c r="N476" s="24">
        <f t="shared" si="35"/>
        <v>42000</v>
      </c>
      <c r="O476" t="str">
        <f t="shared" si="36"/>
        <v>FACTURA</v>
      </c>
      <c r="P476" t="str">
        <f t="shared" si="37"/>
        <v>2025</v>
      </c>
      <c r="Q476" t="str">
        <f t="shared" si="38"/>
        <v>01</v>
      </c>
      <c r="R476" t="str">
        <f>+IFERROR(VLOOKUP(I476, Listado!A:B, 2, FALSE()), "COMERCIALIZADORA INTERNACIONAL CARIBBEAN EXOTICS S A")</f>
        <v>LONDOÑO ECHEVERRI ALEJANDRA</v>
      </c>
      <c r="S476" s="25">
        <f>+VLOOKUP(E476, TC!A:D, 2, FALSE())</f>
        <v>4300.24</v>
      </c>
      <c r="T476" t="str">
        <f t="shared" si="39"/>
        <v>COP</v>
      </c>
    </row>
    <row r="477" spans="1:20" ht="18.75" hidden="1" customHeight="1" x14ac:dyDescent="0.25">
      <c r="A477" t="s">
        <v>1912</v>
      </c>
      <c r="B477" t="s">
        <v>5</v>
      </c>
      <c r="C477" t="s">
        <v>1913</v>
      </c>
      <c r="D477" s="24">
        <v>10752</v>
      </c>
      <c r="E477" t="s">
        <v>1608</v>
      </c>
      <c r="F477" t="s">
        <v>99</v>
      </c>
      <c r="G477" t="s">
        <v>1914</v>
      </c>
      <c r="I477" t="s">
        <v>1840</v>
      </c>
      <c r="J477" t="s">
        <v>1915</v>
      </c>
      <c r="K477" t="s">
        <v>2019</v>
      </c>
      <c r="L477" s="24">
        <v>4000</v>
      </c>
      <c r="M477" s="25">
        <f>+VLOOKUP(E477, TC!A:D, 4, FALSE())</f>
        <v>1.0305499995349097</v>
      </c>
      <c r="N477" s="24">
        <f t="shared" si="35"/>
        <v>4000</v>
      </c>
      <c r="O477" t="str">
        <f t="shared" si="36"/>
        <v>FACTURA</v>
      </c>
      <c r="P477" t="str">
        <f t="shared" si="37"/>
        <v>2025</v>
      </c>
      <c r="Q477" t="str">
        <f t="shared" si="38"/>
        <v>01</v>
      </c>
      <c r="R477" t="str">
        <f>+IFERROR(VLOOKUP(I477, Listado!A:B, 2, FALSE()), "COMERCIALIZADORA INTERNACIONAL CARIBBEAN EXOTICS S A")</f>
        <v>LONDOÑO ECHEVERRI ALEJANDRA</v>
      </c>
      <c r="S477" s="25">
        <f>+VLOOKUP(E477, TC!A:D, 2, FALSE())</f>
        <v>4300.24</v>
      </c>
      <c r="T477" t="str">
        <f t="shared" si="39"/>
        <v>COP</v>
      </c>
    </row>
    <row r="478" spans="1:20" ht="18.75" hidden="1" customHeight="1" x14ac:dyDescent="0.25">
      <c r="A478" t="s">
        <v>1912</v>
      </c>
      <c r="B478" t="s">
        <v>5</v>
      </c>
      <c r="C478" t="s">
        <v>1913</v>
      </c>
      <c r="D478" s="24">
        <v>10753</v>
      </c>
      <c r="E478" t="s">
        <v>1608</v>
      </c>
      <c r="F478" t="s">
        <v>99</v>
      </c>
      <c r="G478" t="s">
        <v>1914</v>
      </c>
      <c r="I478" t="s">
        <v>108</v>
      </c>
      <c r="J478" t="s">
        <v>1915</v>
      </c>
      <c r="K478" t="s">
        <v>2021</v>
      </c>
      <c r="L478" s="24">
        <v>34200</v>
      </c>
      <c r="M478" s="25">
        <f>+VLOOKUP(E478, TC!A:D, 4, FALSE())</f>
        <v>1.0305499995349097</v>
      </c>
      <c r="N478" s="24">
        <f t="shared" si="35"/>
        <v>34200</v>
      </c>
      <c r="O478" t="str">
        <f t="shared" si="36"/>
        <v>FACTURA</v>
      </c>
      <c r="P478" t="str">
        <f t="shared" si="37"/>
        <v>2025</v>
      </c>
      <c r="Q478" t="str">
        <f t="shared" si="38"/>
        <v>01</v>
      </c>
      <c r="R478" t="str">
        <f>+IFERROR(VLOOKUP(I478, Listado!A:B, 2, FALSE()), "COMERCIALIZADORA INTERNACIONAL CARIBBEAN EXOTICS S A")</f>
        <v>LONDOÑO ECHEVERRI ALEJANDRA</v>
      </c>
      <c r="S478" s="25">
        <f>+VLOOKUP(E478, TC!A:D, 2, FALSE())</f>
        <v>4300.24</v>
      </c>
      <c r="T478" t="str">
        <f t="shared" si="39"/>
        <v>COP</v>
      </c>
    </row>
    <row r="479" spans="1:20" ht="18.75" hidden="1" customHeight="1" x14ac:dyDescent="0.25">
      <c r="A479" t="s">
        <v>1912</v>
      </c>
      <c r="B479" t="s">
        <v>5</v>
      </c>
      <c r="C479" t="s">
        <v>1913</v>
      </c>
      <c r="D479" s="24">
        <v>10753</v>
      </c>
      <c r="E479" t="s">
        <v>1608</v>
      </c>
      <c r="F479" t="s">
        <v>99</v>
      </c>
      <c r="G479" t="s">
        <v>1914</v>
      </c>
      <c r="I479" t="s">
        <v>108</v>
      </c>
      <c r="J479" t="s">
        <v>1915</v>
      </c>
      <c r="K479" t="s">
        <v>2021</v>
      </c>
      <c r="L479" s="24">
        <v>9800</v>
      </c>
      <c r="M479" s="25">
        <f>+VLOOKUP(E479, TC!A:D, 4, FALSE())</f>
        <v>1.0305499995349097</v>
      </c>
      <c r="N479" s="24">
        <f t="shared" si="35"/>
        <v>9800</v>
      </c>
      <c r="O479" t="str">
        <f t="shared" si="36"/>
        <v>FACTURA</v>
      </c>
      <c r="P479" t="str">
        <f t="shared" si="37"/>
        <v>2025</v>
      </c>
      <c r="Q479" t="str">
        <f t="shared" si="38"/>
        <v>01</v>
      </c>
      <c r="R479" t="str">
        <f>+IFERROR(VLOOKUP(I479, Listado!A:B, 2, FALSE()), "COMERCIALIZADORA INTERNACIONAL CARIBBEAN EXOTICS S A")</f>
        <v>LONDOÑO ECHEVERRI ALEJANDRA</v>
      </c>
      <c r="S479" s="25">
        <f>+VLOOKUP(E479, TC!A:D, 2, FALSE())</f>
        <v>4300.24</v>
      </c>
      <c r="T479" t="str">
        <f t="shared" si="39"/>
        <v>COP</v>
      </c>
    </row>
    <row r="480" spans="1:20" ht="18.75" hidden="1" customHeight="1" x14ac:dyDescent="0.25">
      <c r="A480" t="s">
        <v>1912</v>
      </c>
      <c r="B480" t="s">
        <v>5</v>
      </c>
      <c r="C480" t="s">
        <v>1913</v>
      </c>
      <c r="D480" s="24">
        <v>10754</v>
      </c>
      <c r="E480" t="s">
        <v>1608</v>
      </c>
      <c r="F480" t="s">
        <v>99</v>
      </c>
      <c r="G480" t="s">
        <v>1914</v>
      </c>
      <c r="I480" t="s">
        <v>108</v>
      </c>
      <c r="J480" t="s">
        <v>1915</v>
      </c>
      <c r="K480" t="s">
        <v>2022</v>
      </c>
      <c r="L480" s="24">
        <v>27000</v>
      </c>
      <c r="M480" s="25">
        <f>+VLOOKUP(E480, TC!A:D, 4, FALSE())</f>
        <v>1.0305499995349097</v>
      </c>
      <c r="N480" s="24">
        <f t="shared" si="35"/>
        <v>27000</v>
      </c>
      <c r="O480" t="str">
        <f t="shared" si="36"/>
        <v>FACTURA</v>
      </c>
      <c r="P480" t="str">
        <f t="shared" si="37"/>
        <v>2025</v>
      </c>
      <c r="Q480" t="str">
        <f t="shared" si="38"/>
        <v>01</v>
      </c>
      <c r="R480" t="str">
        <f>+IFERROR(VLOOKUP(I480, Listado!A:B, 2, FALSE()), "COMERCIALIZADORA INTERNACIONAL CARIBBEAN EXOTICS S A")</f>
        <v>LONDOÑO ECHEVERRI ALEJANDRA</v>
      </c>
      <c r="S480" s="25">
        <f>+VLOOKUP(E480, TC!A:D, 2, FALSE())</f>
        <v>4300.24</v>
      </c>
      <c r="T480" t="str">
        <f t="shared" si="39"/>
        <v>COP</v>
      </c>
    </row>
    <row r="481" spans="1:20" ht="18.75" hidden="1" customHeight="1" x14ac:dyDescent="0.25">
      <c r="A481" t="s">
        <v>1912</v>
      </c>
      <c r="B481" t="s">
        <v>5</v>
      </c>
      <c r="C481" t="s">
        <v>1913</v>
      </c>
      <c r="D481" s="24">
        <v>10755</v>
      </c>
      <c r="E481" t="s">
        <v>1608</v>
      </c>
      <c r="F481" t="s">
        <v>99</v>
      </c>
      <c r="G481" t="s">
        <v>1914</v>
      </c>
      <c r="I481" t="s">
        <v>108</v>
      </c>
      <c r="J481" t="s">
        <v>1915</v>
      </c>
      <c r="K481" t="s">
        <v>2019</v>
      </c>
      <c r="L481" s="24">
        <v>11400</v>
      </c>
      <c r="M481" s="25">
        <f>+VLOOKUP(E481, TC!A:D, 4, FALSE())</f>
        <v>1.0305499995349097</v>
      </c>
      <c r="N481" s="24">
        <f t="shared" si="35"/>
        <v>11400</v>
      </c>
      <c r="O481" t="str">
        <f t="shared" si="36"/>
        <v>FACTURA</v>
      </c>
      <c r="P481" t="str">
        <f t="shared" si="37"/>
        <v>2025</v>
      </c>
      <c r="Q481" t="str">
        <f t="shared" si="38"/>
        <v>01</v>
      </c>
      <c r="R481" t="str">
        <f>+IFERROR(VLOOKUP(I481, Listado!A:B, 2, FALSE()), "COMERCIALIZADORA INTERNACIONAL CARIBBEAN EXOTICS S A")</f>
        <v>LONDOÑO ECHEVERRI ALEJANDRA</v>
      </c>
      <c r="S481" s="25">
        <f>+VLOOKUP(E481, TC!A:D, 2, FALSE())</f>
        <v>4300.24</v>
      </c>
      <c r="T481" t="str">
        <f t="shared" si="39"/>
        <v>COP</v>
      </c>
    </row>
    <row r="482" spans="1:20" ht="18.75" hidden="1" customHeight="1" x14ac:dyDescent="0.25">
      <c r="A482" t="s">
        <v>1912</v>
      </c>
      <c r="B482" t="s">
        <v>5</v>
      </c>
      <c r="C482" t="s">
        <v>1913</v>
      </c>
      <c r="D482" s="24">
        <v>10755</v>
      </c>
      <c r="E482" t="s">
        <v>1608</v>
      </c>
      <c r="F482" t="s">
        <v>99</v>
      </c>
      <c r="G482" t="s">
        <v>1914</v>
      </c>
      <c r="I482" t="s">
        <v>108</v>
      </c>
      <c r="J482" t="s">
        <v>1915</v>
      </c>
      <c r="K482" t="s">
        <v>2019</v>
      </c>
      <c r="L482" s="24">
        <v>3600</v>
      </c>
      <c r="M482" s="25">
        <f>+VLOOKUP(E482, TC!A:D, 4, FALSE())</f>
        <v>1.0305499995349097</v>
      </c>
      <c r="N482" s="24">
        <f t="shared" si="35"/>
        <v>3600</v>
      </c>
      <c r="O482" t="str">
        <f t="shared" si="36"/>
        <v>FACTURA</v>
      </c>
      <c r="P482" t="str">
        <f t="shared" si="37"/>
        <v>2025</v>
      </c>
      <c r="Q482" t="str">
        <f t="shared" si="38"/>
        <v>01</v>
      </c>
      <c r="R482" t="str">
        <f>+IFERROR(VLOOKUP(I482, Listado!A:B, 2, FALSE()), "COMERCIALIZADORA INTERNACIONAL CARIBBEAN EXOTICS S A")</f>
        <v>LONDOÑO ECHEVERRI ALEJANDRA</v>
      </c>
      <c r="S482" s="25">
        <f>+VLOOKUP(E482, TC!A:D, 2, FALSE())</f>
        <v>4300.24</v>
      </c>
      <c r="T482" t="str">
        <f t="shared" si="39"/>
        <v>COP</v>
      </c>
    </row>
    <row r="483" spans="1:20" ht="18.75" hidden="1" customHeight="1" x14ac:dyDescent="0.25">
      <c r="A483" t="s">
        <v>1912</v>
      </c>
      <c r="B483" t="s">
        <v>1923</v>
      </c>
      <c r="C483" t="s">
        <v>1913</v>
      </c>
      <c r="D483" s="24">
        <v>5690</v>
      </c>
      <c r="E483" t="s">
        <v>1609</v>
      </c>
      <c r="F483" t="s">
        <v>128</v>
      </c>
      <c r="G483" t="s">
        <v>1914</v>
      </c>
      <c r="H483" t="s">
        <v>1933</v>
      </c>
      <c r="I483" t="s">
        <v>1856</v>
      </c>
      <c r="J483" t="s">
        <v>1930</v>
      </c>
      <c r="K483" t="s">
        <v>1928</v>
      </c>
      <c r="L483" s="24">
        <v>1053.18</v>
      </c>
      <c r="M483" s="25">
        <f>+VLOOKUP(E483, TC!A:D, 4, FALSE())</f>
        <v>1.030049998719176</v>
      </c>
      <c r="N483" s="24">
        <f t="shared" si="35"/>
        <v>1053.18</v>
      </c>
      <c r="O483" t="str">
        <f t="shared" si="36"/>
        <v>FACTURA</v>
      </c>
      <c r="P483" t="str">
        <f t="shared" si="37"/>
        <v>2025</v>
      </c>
      <c r="Q483" t="str">
        <f t="shared" si="38"/>
        <v>01</v>
      </c>
      <c r="R483" t="str">
        <f>+IFERROR(VLOOKUP(I483, Listado!A:B, 2, FALSE()), "COMERCIALIZADORA INTERNACIONAL CARIBBEAN EXOTICS S A")</f>
        <v>HINCAPIE CONTRERAS ERIKA STEFANIA</v>
      </c>
      <c r="S483" s="25">
        <f>+VLOOKUP(E483, TC!A:D, 2, FALSE())</f>
        <v>4294.1099999999997</v>
      </c>
      <c r="T483" t="str">
        <f t="shared" si="39"/>
        <v>USD</v>
      </c>
    </row>
    <row r="484" spans="1:20" ht="18.75" hidden="1" customHeight="1" x14ac:dyDescent="0.25">
      <c r="A484" t="s">
        <v>1912</v>
      </c>
      <c r="B484" t="s">
        <v>1923</v>
      </c>
      <c r="C484" t="s">
        <v>1913</v>
      </c>
      <c r="D484" s="24">
        <v>5690</v>
      </c>
      <c r="E484" t="s">
        <v>1609</v>
      </c>
      <c r="F484" t="s">
        <v>128</v>
      </c>
      <c r="G484" t="s">
        <v>1914</v>
      </c>
      <c r="H484" t="s">
        <v>1933</v>
      </c>
      <c r="I484" t="s">
        <v>1856</v>
      </c>
      <c r="J484" t="s">
        <v>1930</v>
      </c>
      <c r="K484" t="s">
        <v>1934</v>
      </c>
      <c r="L484" s="24">
        <v>758.4</v>
      </c>
      <c r="M484" s="25">
        <f>+VLOOKUP(E484, TC!A:D, 4, FALSE())</f>
        <v>1.030049998719176</v>
      </c>
      <c r="N484" s="24">
        <f t="shared" si="35"/>
        <v>758.4</v>
      </c>
      <c r="O484" t="str">
        <f t="shared" si="36"/>
        <v>FACTURA</v>
      </c>
      <c r="P484" t="str">
        <f t="shared" si="37"/>
        <v>2025</v>
      </c>
      <c r="Q484" t="str">
        <f t="shared" si="38"/>
        <v>01</v>
      </c>
      <c r="R484" t="str">
        <f>+IFERROR(VLOOKUP(I484, Listado!A:B, 2, FALSE()), "COMERCIALIZADORA INTERNACIONAL CARIBBEAN EXOTICS S A")</f>
        <v>HINCAPIE CONTRERAS ERIKA STEFANIA</v>
      </c>
      <c r="S484" s="25">
        <f>+VLOOKUP(E484, TC!A:D, 2, FALSE())</f>
        <v>4294.1099999999997</v>
      </c>
      <c r="T484" t="str">
        <f t="shared" si="39"/>
        <v>USD</v>
      </c>
    </row>
    <row r="485" spans="1:20" ht="18.75" hidden="1" customHeight="1" x14ac:dyDescent="0.25">
      <c r="A485" t="s">
        <v>1912</v>
      </c>
      <c r="B485" t="s">
        <v>1923</v>
      </c>
      <c r="C485" t="s">
        <v>1913</v>
      </c>
      <c r="D485" s="24">
        <v>5690</v>
      </c>
      <c r="E485" t="s">
        <v>1609</v>
      </c>
      <c r="F485" t="s">
        <v>128</v>
      </c>
      <c r="G485" t="s">
        <v>1914</v>
      </c>
      <c r="H485" t="s">
        <v>1933</v>
      </c>
      <c r="I485" t="s">
        <v>1856</v>
      </c>
      <c r="J485" t="s">
        <v>1930</v>
      </c>
      <c r="K485" t="s">
        <v>1935</v>
      </c>
      <c r="L485" s="24">
        <v>3354</v>
      </c>
      <c r="M485" s="25">
        <f>+VLOOKUP(E485, TC!A:D, 4, FALSE())</f>
        <v>1.030049998719176</v>
      </c>
      <c r="N485" s="24">
        <f t="shared" si="35"/>
        <v>3354</v>
      </c>
      <c r="O485" t="str">
        <f t="shared" si="36"/>
        <v>FACTURA</v>
      </c>
      <c r="P485" t="str">
        <f t="shared" si="37"/>
        <v>2025</v>
      </c>
      <c r="Q485" t="str">
        <f t="shared" si="38"/>
        <v>01</v>
      </c>
      <c r="R485" t="str">
        <f>+IFERROR(VLOOKUP(I485, Listado!A:B, 2, FALSE()), "COMERCIALIZADORA INTERNACIONAL CARIBBEAN EXOTICS S A")</f>
        <v>HINCAPIE CONTRERAS ERIKA STEFANIA</v>
      </c>
      <c r="S485" s="25">
        <f>+VLOOKUP(E485, TC!A:D, 2, FALSE())</f>
        <v>4294.1099999999997</v>
      </c>
      <c r="T485" t="str">
        <f t="shared" si="39"/>
        <v>USD</v>
      </c>
    </row>
    <row r="486" spans="1:20" ht="18.75" hidden="1" customHeight="1" x14ac:dyDescent="0.25">
      <c r="A486" t="s">
        <v>1912</v>
      </c>
      <c r="B486" t="s">
        <v>5</v>
      </c>
      <c r="C486" t="s">
        <v>1913</v>
      </c>
      <c r="D486" s="24">
        <v>10756</v>
      </c>
      <c r="E486" t="s">
        <v>1609</v>
      </c>
      <c r="F486" t="s">
        <v>99</v>
      </c>
      <c r="G486" t="s">
        <v>1914</v>
      </c>
      <c r="I486" t="s">
        <v>1858</v>
      </c>
      <c r="J486" t="s">
        <v>1915</v>
      </c>
      <c r="K486" t="s">
        <v>1920</v>
      </c>
      <c r="L486" s="24">
        <v>1248000</v>
      </c>
      <c r="M486" s="25">
        <f>+VLOOKUP(E486, TC!A:D, 4, FALSE())</f>
        <v>1.030049998719176</v>
      </c>
      <c r="N486" s="24">
        <f t="shared" si="35"/>
        <v>1248000</v>
      </c>
      <c r="O486" t="str">
        <f t="shared" si="36"/>
        <v>FACTURA</v>
      </c>
      <c r="P486" t="str">
        <f t="shared" si="37"/>
        <v>2025</v>
      </c>
      <c r="Q486" t="str">
        <f t="shared" si="38"/>
        <v>01</v>
      </c>
      <c r="R486" t="str">
        <f>+IFERROR(VLOOKUP(I486, Listado!A:B, 2, FALSE()), "COMERCIALIZADORA INTERNACIONAL CARIBBEAN EXOTICS S A")</f>
        <v>LONDOÑO ECHEVERRI ALEJANDRA</v>
      </c>
      <c r="S486" s="25">
        <f>+VLOOKUP(E486, TC!A:D, 2, FALSE())</f>
        <v>4294.1099999999997</v>
      </c>
      <c r="T486" t="str">
        <f t="shared" si="39"/>
        <v>COP</v>
      </c>
    </row>
    <row r="487" spans="1:20" ht="18.75" hidden="1" customHeight="1" x14ac:dyDescent="0.25">
      <c r="A487" t="s">
        <v>1912</v>
      </c>
      <c r="B487" t="s">
        <v>5</v>
      </c>
      <c r="C487" t="s">
        <v>1913</v>
      </c>
      <c r="D487" s="24">
        <v>10757</v>
      </c>
      <c r="E487" t="s">
        <v>1609</v>
      </c>
      <c r="F487" t="s">
        <v>99</v>
      </c>
      <c r="G487" t="s">
        <v>1914</v>
      </c>
      <c r="I487" t="s">
        <v>1858</v>
      </c>
      <c r="J487" t="s">
        <v>1915</v>
      </c>
      <c r="K487" t="s">
        <v>1920</v>
      </c>
      <c r="L487" s="24">
        <v>1920000</v>
      </c>
      <c r="M487" s="25">
        <f>+VLOOKUP(E487, TC!A:D, 4, FALSE())</f>
        <v>1.030049998719176</v>
      </c>
      <c r="N487" s="24">
        <f t="shared" si="35"/>
        <v>1920000</v>
      </c>
      <c r="O487" t="str">
        <f t="shared" si="36"/>
        <v>FACTURA</v>
      </c>
      <c r="P487" t="str">
        <f t="shared" si="37"/>
        <v>2025</v>
      </c>
      <c r="Q487" t="str">
        <f t="shared" si="38"/>
        <v>01</v>
      </c>
      <c r="R487" t="str">
        <f>+IFERROR(VLOOKUP(I487, Listado!A:B, 2, FALSE()), "COMERCIALIZADORA INTERNACIONAL CARIBBEAN EXOTICS S A")</f>
        <v>LONDOÑO ECHEVERRI ALEJANDRA</v>
      </c>
      <c r="S487" s="25">
        <f>+VLOOKUP(E487, TC!A:D, 2, FALSE())</f>
        <v>4294.1099999999997</v>
      </c>
      <c r="T487" t="str">
        <f t="shared" si="39"/>
        <v>COP</v>
      </c>
    </row>
    <row r="488" spans="1:20" ht="18.75" hidden="1" customHeight="1" x14ac:dyDescent="0.25">
      <c r="A488" t="s">
        <v>1912</v>
      </c>
      <c r="B488" t="s">
        <v>5</v>
      </c>
      <c r="C488" t="s">
        <v>1913</v>
      </c>
      <c r="D488" s="24">
        <v>10758</v>
      </c>
      <c r="E488" t="s">
        <v>1609</v>
      </c>
      <c r="F488" t="s">
        <v>99</v>
      </c>
      <c r="G488" t="s">
        <v>1914</v>
      </c>
      <c r="I488" t="s">
        <v>1859</v>
      </c>
      <c r="J488" t="s">
        <v>1915</v>
      </c>
      <c r="K488" t="s">
        <v>1916</v>
      </c>
      <c r="L488" s="24">
        <v>13084800</v>
      </c>
      <c r="M488" s="25">
        <f>+VLOOKUP(E488, TC!A:D, 4, FALSE())</f>
        <v>1.030049998719176</v>
      </c>
      <c r="N488" s="24">
        <f t="shared" si="35"/>
        <v>13084800</v>
      </c>
      <c r="O488" t="str">
        <f t="shared" si="36"/>
        <v>FACTURA</v>
      </c>
      <c r="P488" t="str">
        <f t="shared" si="37"/>
        <v>2025</v>
      </c>
      <c r="Q488" t="str">
        <f t="shared" si="38"/>
        <v>01</v>
      </c>
      <c r="R488" t="str">
        <f>+IFERROR(VLOOKUP(I488, Listado!A:B, 2, FALSE()), "COMERCIALIZADORA INTERNACIONAL CARIBBEAN EXOTICS S A")</f>
        <v>LONDOÑO ECHEVERRI ALEJANDRA</v>
      </c>
      <c r="S488" s="25">
        <f>+VLOOKUP(E488, TC!A:D, 2, FALSE())</f>
        <v>4294.1099999999997</v>
      </c>
      <c r="T488" t="str">
        <f t="shared" si="39"/>
        <v>COP</v>
      </c>
    </row>
    <row r="489" spans="1:20" ht="18.75" hidden="1" customHeight="1" x14ac:dyDescent="0.25">
      <c r="A489" t="s">
        <v>1912</v>
      </c>
      <c r="B489" t="s">
        <v>1923</v>
      </c>
      <c r="C489" t="s">
        <v>1913</v>
      </c>
      <c r="D489" s="24">
        <v>5691</v>
      </c>
      <c r="E489" t="s">
        <v>1609</v>
      </c>
      <c r="F489" t="s">
        <v>128</v>
      </c>
      <c r="G489" t="s">
        <v>1914</v>
      </c>
      <c r="H489" t="s">
        <v>2052</v>
      </c>
      <c r="I489" t="s">
        <v>1870</v>
      </c>
      <c r="J489" t="s">
        <v>1930</v>
      </c>
      <c r="K489" t="s">
        <v>1928</v>
      </c>
      <c r="L489" s="24">
        <v>1436</v>
      </c>
      <c r="M489" s="25">
        <f>+VLOOKUP(E489, TC!A:D, 4, FALSE())</f>
        <v>1.030049998719176</v>
      </c>
      <c r="N489" s="24">
        <f t="shared" si="35"/>
        <v>1436</v>
      </c>
      <c r="O489" t="str">
        <f t="shared" si="36"/>
        <v>FACTURA</v>
      </c>
      <c r="P489" t="str">
        <f t="shared" si="37"/>
        <v>2025</v>
      </c>
      <c r="Q489" t="str">
        <f t="shared" si="38"/>
        <v>01</v>
      </c>
      <c r="R489" t="str">
        <f>+IFERROR(VLOOKUP(I489, Listado!A:B, 2, FALSE()), "COMERCIALIZADORA INTERNACIONAL CARIBBEAN EXOTICS S A")</f>
        <v>HINCAPIE CONTRERAS ERIKA STEFANIA</v>
      </c>
      <c r="S489" s="25">
        <f>+VLOOKUP(E489, TC!A:D, 2, FALSE())</f>
        <v>4294.1099999999997</v>
      </c>
      <c r="T489" t="str">
        <f t="shared" si="39"/>
        <v>USD</v>
      </c>
    </row>
    <row r="490" spans="1:20" ht="18.75" hidden="1" customHeight="1" x14ac:dyDescent="0.25">
      <c r="A490" t="s">
        <v>1912</v>
      </c>
      <c r="B490" t="s">
        <v>1923</v>
      </c>
      <c r="C490" t="s">
        <v>1913</v>
      </c>
      <c r="D490" s="24">
        <v>5691</v>
      </c>
      <c r="E490" t="s">
        <v>1609</v>
      </c>
      <c r="F490" t="s">
        <v>128</v>
      </c>
      <c r="G490" t="s">
        <v>1914</v>
      </c>
      <c r="H490" t="s">
        <v>2052</v>
      </c>
      <c r="I490" t="s">
        <v>1870</v>
      </c>
      <c r="J490" t="s">
        <v>1930</v>
      </c>
      <c r="K490" t="s">
        <v>1937</v>
      </c>
      <c r="L490" s="24">
        <v>2975</v>
      </c>
      <c r="M490" s="25">
        <f>+VLOOKUP(E490, TC!A:D, 4, FALSE())</f>
        <v>1.030049998719176</v>
      </c>
      <c r="N490" s="24">
        <f t="shared" si="35"/>
        <v>2975</v>
      </c>
      <c r="O490" t="str">
        <f t="shared" si="36"/>
        <v>FACTURA</v>
      </c>
      <c r="P490" t="str">
        <f t="shared" si="37"/>
        <v>2025</v>
      </c>
      <c r="Q490" t="str">
        <f t="shared" si="38"/>
        <v>01</v>
      </c>
      <c r="R490" t="str">
        <f>+IFERROR(VLOOKUP(I490, Listado!A:B, 2, FALSE()), "COMERCIALIZADORA INTERNACIONAL CARIBBEAN EXOTICS S A")</f>
        <v>HINCAPIE CONTRERAS ERIKA STEFANIA</v>
      </c>
      <c r="S490" s="25">
        <f>+VLOOKUP(E490, TC!A:D, 2, FALSE())</f>
        <v>4294.1099999999997</v>
      </c>
      <c r="T490" t="str">
        <f t="shared" si="39"/>
        <v>USD</v>
      </c>
    </row>
    <row r="491" spans="1:20" ht="18.75" hidden="1" customHeight="1" x14ac:dyDescent="0.25">
      <c r="A491" t="s">
        <v>1912</v>
      </c>
      <c r="B491" t="s">
        <v>1923</v>
      </c>
      <c r="C491" t="s">
        <v>1913</v>
      </c>
      <c r="D491" s="24">
        <v>5691</v>
      </c>
      <c r="E491" t="s">
        <v>1609</v>
      </c>
      <c r="F491" t="s">
        <v>128</v>
      </c>
      <c r="G491" t="s">
        <v>1914</v>
      </c>
      <c r="H491" t="s">
        <v>2052</v>
      </c>
      <c r="I491" t="s">
        <v>1870</v>
      </c>
      <c r="J491" t="s">
        <v>1930</v>
      </c>
      <c r="K491" t="s">
        <v>1938</v>
      </c>
      <c r="L491" s="24">
        <v>2360</v>
      </c>
      <c r="M491" s="25">
        <f>+VLOOKUP(E491, TC!A:D, 4, FALSE())</f>
        <v>1.030049998719176</v>
      </c>
      <c r="N491" s="24">
        <f t="shared" si="35"/>
        <v>2360</v>
      </c>
      <c r="O491" t="str">
        <f t="shared" si="36"/>
        <v>FACTURA</v>
      </c>
      <c r="P491" t="str">
        <f t="shared" si="37"/>
        <v>2025</v>
      </c>
      <c r="Q491" t="str">
        <f t="shared" si="38"/>
        <v>01</v>
      </c>
      <c r="R491" t="str">
        <f>+IFERROR(VLOOKUP(I491, Listado!A:B, 2, FALSE()), "COMERCIALIZADORA INTERNACIONAL CARIBBEAN EXOTICS S A")</f>
        <v>HINCAPIE CONTRERAS ERIKA STEFANIA</v>
      </c>
      <c r="S491" s="25">
        <f>+VLOOKUP(E491, TC!A:D, 2, FALSE())</f>
        <v>4294.1099999999997</v>
      </c>
      <c r="T491" t="str">
        <f t="shared" si="39"/>
        <v>USD</v>
      </c>
    </row>
    <row r="492" spans="1:20" ht="18.75" hidden="1" customHeight="1" x14ac:dyDescent="0.25">
      <c r="A492" t="s">
        <v>1912</v>
      </c>
      <c r="B492" t="s">
        <v>5</v>
      </c>
      <c r="C492" t="s">
        <v>2041</v>
      </c>
      <c r="D492" s="24">
        <v>174</v>
      </c>
      <c r="E492" t="s">
        <v>1609</v>
      </c>
      <c r="F492" t="s">
        <v>1924</v>
      </c>
      <c r="G492" t="s">
        <v>108</v>
      </c>
      <c r="H492" t="s">
        <v>2042</v>
      </c>
      <c r="I492" t="s">
        <v>1855</v>
      </c>
      <c r="J492" t="s">
        <v>1987</v>
      </c>
      <c r="K492" t="s">
        <v>15</v>
      </c>
      <c r="L492" s="24">
        <v>126</v>
      </c>
      <c r="M492" s="25">
        <f>+VLOOKUP(E492, TC!A:D, 4, FALSE())</f>
        <v>1.030049998719176</v>
      </c>
      <c r="N492" s="24">
        <f t="shared" si="35"/>
        <v>129.78629983861617</v>
      </c>
      <c r="O492" t="str">
        <f t="shared" si="36"/>
        <v>NOTAS</v>
      </c>
      <c r="P492" t="str">
        <f t="shared" si="37"/>
        <v>2025</v>
      </c>
      <c r="Q492" t="str">
        <f t="shared" si="38"/>
        <v>01</v>
      </c>
      <c r="R492" t="str">
        <f>+IFERROR(VLOOKUP(I492, Listado!A:B, 2, FALSE()), "COMERCIALIZADORA INTERNACIONAL CARIBBEAN EXOTICS S A")</f>
        <v>PIEDRAHITA PEREZ MARIANA</v>
      </c>
      <c r="S492" s="25">
        <f>+VLOOKUP(E492, TC!A:D, 2, FALSE())</f>
        <v>4294.1099999999997</v>
      </c>
      <c r="T492" t="str">
        <f t="shared" si="39"/>
        <v>EUR</v>
      </c>
    </row>
    <row r="493" spans="1:20" ht="18.75" hidden="1" customHeight="1" x14ac:dyDescent="0.25">
      <c r="A493" t="s">
        <v>1912</v>
      </c>
      <c r="B493" t="s">
        <v>1923</v>
      </c>
      <c r="C493" t="s">
        <v>1913</v>
      </c>
      <c r="D493" s="24">
        <v>5692</v>
      </c>
      <c r="E493" t="s">
        <v>1609</v>
      </c>
      <c r="F493" t="s">
        <v>128</v>
      </c>
      <c r="G493" t="s">
        <v>1914</v>
      </c>
      <c r="H493" t="s">
        <v>2053</v>
      </c>
      <c r="I493" t="s">
        <v>1872</v>
      </c>
      <c r="J493" t="s">
        <v>1944</v>
      </c>
      <c r="K493" t="s">
        <v>1928</v>
      </c>
      <c r="L493" s="24">
        <v>1053.08</v>
      </c>
      <c r="M493" s="25">
        <f>+VLOOKUP(E493, TC!A:D, 4, FALSE())</f>
        <v>1.030049998719176</v>
      </c>
      <c r="N493" s="24">
        <f t="shared" si="35"/>
        <v>1053.08</v>
      </c>
      <c r="O493" t="str">
        <f t="shared" si="36"/>
        <v>FACTURA</v>
      </c>
      <c r="P493" t="str">
        <f t="shared" si="37"/>
        <v>2025</v>
      </c>
      <c r="Q493" t="str">
        <f t="shared" si="38"/>
        <v>01</v>
      </c>
      <c r="R493" t="str">
        <f>+IFERROR(VLOOKUP(I493, Listado!A:B, 2, FALSE()), "COMERCIALIZADORA INTERNACIONAL CARIBBEAN EXOTICS S A")</f>
        <v>PIEDRAHITA PEREZ MARIANA</v>
      </c>
      <c r="S493" s="25">
        <f>+VLOOKUP(E493, TC!A:D, 2, FALSE())</f>
        <v>4294.1099999999997</v>
      </c>
      <c r="T493" t="str">
        <f t="shared" si="39"/>
        <v>USD</v>
      </c>
    </row>
    <row r="494" spans="1:20" ht="18.75" hidden="1" customHeight="1" x14ac:dyDescent="0.25">
      <c r="A494" t="s">
        <v>1912</v>
      </c>
      <c r="B494" t="s">
        <v>1923</v>
      </c>
      <c r="C494" t="s">
        <v>1913</v>
      </c>
      <c r="D494" s="24">
        <v>5692</v>
      </c>
      <c r="E494" t="s">
        <v>1609</v>
      </c>
      <c r="F494" t="s">
        <v>128</v>
      </c>
      <c r="G494" t="s">
        <v>1914</v>
      </c>
      <c r="H494" t="s">
        <v>2053</v>
      </c>
      <c r="I494" t="s">
        <v>1872</v>
      </c>
      <c r="J494" t="s">
        <v>1944</v>
      </c>
      <c r="K494" t="s">
        <v>2054</v>
      </c>
      <c r="L494" s="24">
        <v>367.6</v>
      </c>
      <c r="M494" s="25">
        <f>+VLOOKUP(E494, TC!A:D, 4, FALSE())</f>
        <v>1.030049998719176</v>
      </c>
      <c r="N494" s="24">
        <f t="shared" si="35"/>
        <v>367.6</v>
      </c>
      <c r="O494" t="str">
        <f t="shared" si="36"/>
        <v>FACTURA</v>
      </c>
      <c r="P494" t="str">
        <f t="shared" si="37"/>
        <v>2025</v>
      </c>
      <c r="Q494" t="str">
        <f t="shared" si="38"/>
        <v>01</v>
      </c>
      <c r="R494" t="str">
        <f>+IFERROR(VLOOKUP(I494, Listado!A:B, 2, FALSE()), "COMERCIALIZADORA INTERNACIONAL CARIBBEAN EXOTICS S A")</f>
        <v>PIEDRAHITA PEREZ MARIANA</v>
      </c>
      <c r="S494" s="25">
        <f>+VLOOKUP(E494, TC!A:D, 2, FALSE())</f>
        <v>4294.1099999999997</v>
      </c>
      <c r="T494" t="str">
        <f t="shared" si="39"/>
        <v>USD</v>
      </c>
    </row>
    <row r="495" spans="1:20" ht="18.75" hidden="1" customHeight="1" x14ac:dyDescent="0.25">
      <c r="A495" t="s">
        <v>1912</v>
      </c>
      <c r="B495" t="s">
        <v>1923</v>
      </c>
      <c r="C495" t="s">
        <v>1913</v>
      </c>
      <c r="D495" s="24">
        <v>5692</v>
      </c>
      <c r="E495" t="s">
        <v>1609</v>
      </c>
      <c r="F495" t="s">
        <v>128</v>
      </c>
      <c r="G495" t="s">
        <v>1914</v>
      </c>
      <c r="H495" t="s">
        <v>2053</v>
      </c>
      <c r="I495" t="s">
        <v>1872</v>
      </c>
      <c r="J495" t="s">
        <v>1944</v>
      </c>
      <c r="K495" t="s">
        <v>2055</v>
      </c>
      <c r="L495" s="24">
        <v>546</v>
      </c>
      <c r="M495" s="25">
        <f>+VLOOKUP(E495, TC!A:D, 4, FALSE())</f>
        <v>1.030049998719176</v>
      </c>
      <c r="N495" s="24">
        <f t="shared" si="35"/>
        <v>546</v>
      </c>
      <c r="O495" t="str">
        <f t="shared" si="36"/>
        <v>FACTURA</v>
      </c>
      <c r="P495" t="str">
        <f t="shared" si="37"/>
        <v>2025</v>
      </c>
      <c r="Q495" t="str">
        <f t="shared" si="38"/>
        <v>01</v>
      </c>
      <c r="R495" t="str">
        <f>+IFERROR(VLOOKUP(I495, Listado!A:B, 2, FALSE()), "COMERCIALIZADORA INTERNACIONAL CARIBBEAN EXOTICS S A")</f>
        <v>PIEDRAHITA PEREZ MARIANA</v>
      </c>
      <c r="S495" s="25">
        <f>+VLOOKUP(E495, TC!A:D, 2, FALSE())</f>
        <v>4294.1099999999997</v>
      </c>
      <c r="T495" t="str">
        <f t="shared" si="39"/>
        <v>USD</v>
      </c>
    </row>
    <row r="496" spans="1:20" ht="18.75" hidden="1" customHeight="1" x14ac:dyDescent="0.25">
      <c r="A496" t="s">
        <v>1912</v>
      </c>
      <c r="B496" t="s">
        <v>1923</v>
      </c>
      <c r="C496" t="s">
        <v>1913</v>
      </c>
      <c r="D496" s="24">
        <v>5692</v>
      </c>
      <c r="E496" t="s">
        <v>1609</v>
      </c>
      <c r="F496" t="s">
        <v>128</v>
      </c>
      <c r="G496" t="s">
        <v>1914</v>
      </c>
      <c r="H496" t="s">
        <v>2053</v>
      </c>
      <c r="I496" t="s">
        <v>1872</v>
      </c>
      <c r="J496" t="s">
        <v>1944</v>
      </c>
      <c r="K496" t="s">
        <v>2056</v>
      </c>
      <c r="L496" s="24">
        <v>292</v>
      </c>
      <c r="M496" s="25">
        <f>+VLOOKUP(E496, TC!A:D, 4, FALSE())</f>
        <v>1.030049998719176</v>
      </c>
      <c r="N496" s="24">
        <f t="shared" si="35"/>
        <v>292</v>
      </c>
      <c r="O496" t="str">
        <f t="shared" si="36"/>
        <v>FACTURA</v>
      </c>
      <c r="P496" t="str">
        <f t="shared" si="37"/>
        <v>2025</v>
      </c>
      <c r="Q496" t="str">
        <f t="shared" si="38"/>
        <v>01</v>
      </c>
      <c r="R496" t="str">
        <f>+IFERROR(VLOOKUP(I496, Listado!A:B, 2, FALSE()), "COMERCIALIZADORA INTERNACIONAL CARIBBEAN EXOTICS S A")</f>
        <v>PIEDRAHITA PEREZ MARIANA</v>
      </c>
      <c r="S496" s="25">
        <f>+VLOOKUP(E496, TC!A:D, 2, FALSE())</f>
        <v>4294.1099999999997</v>
      </c>
      <c r="T496" t="str">
        <f t="shared" si="39"/>
        <v>USD</v>
      </c>
    </row>
    <row r="497" spans="1:20" ht="18.75" hidden="1" customHeight="1" x14ac:dyDescent="0.25">
      <c r="A497" t="s">
        <v>1912</v>
      </c>
      <c r="B497" t="s">
        <v>1923</v>
      </c>
      <c r="C497" t="s">
        <v>1913</v>
      </c>
      <c r="D497" s="24">
        <v>5692</v>
      </c>
      <c r="E497" t="s">
        <v>1609</v>
      </c>
      <c r="F497" t="s">
        <v>128</v>
      </c>
      <c r="G497" t="s">
        <v>1914</v>
      </c>
      <c r="H497" t="s">
        <v>2053</v>
      </c>
      <c r="I497" t="s">
        <v>1872</v>
      </c>
      <c r="J497" t="s">
        <v>1944</v>
      </c>
      <c r="K497" t="s">
        <v>2057</v>
      </c>
      <c r="L497" s="24">
        <v>762.6</v>
      </c>
      <c r="M497" s="25">
        <f>+VLOOKUP(E497, TC!A:D, 4, FALSE())</f>
        <v>1.030049998719176</v>
      </c>
      <c r="N497" s="24">
        <f t="shared" si="35"/>
        <v>762.6</v>
      </c>
      <c r="O497" t="str">
        <f t="shared" si="36"/>
        <v>FACTURA</v>
      </c>
      <c r="P497" t="str">
        <f t="shared" si="37"/>
        <v>2025</v>
      </c>
      <c r="Q497" t="str">
        <f t="shared" si="38"/>
        <v>01</v>
      </c>
      <c r="R497" t="str">
        <f>+IFERROR(VLOOKUP(I497, Listado!A:B, 2, FALSE()), "COMERCIALIZADORA INTERNACIONAL CARIBBEAN EXOTICS S A")</f>
        <v>PIEDRAHITA PEREZ MARIANA</v>
      </c>
      <c r="S497" s="25">
        <f>+VLOOKUP(E497, TC!A:D, 2, FALSE())</f>
        <v>4294.1099999999997</v>
      </c>
      <c r="T497" t="str">
        <f t="shared" si="39"/>
        <v>USD</v>
      </c>
    </row>
    <row r="498" spans="1:20" ht="18.75" hidden="1" customHeight="1" x14ac:dyDescent="0.25">
      <c r="A498" t="s">
        <v>1912</v>
      </c>
      <c r="B498" t="s">
        <v>5</v>
      </c>
      <c r="C498" t="s">
        <v>1970</v>
      </c>
      <c r="D498" s="24">
        <v>2156</v>
      </c>
      <c r="E498" t="s">
        <v>1609</v>
      </c>
      <c r="F498" t="s">
        <v>128</v>
      </c>
      <c r="G498" t="s">
        <v>1914</v>
      </c>
      <c r="H498" t="s">
        <v>2012</v>
      </c>
      <c r="I498" t="s">
        <v>1852</v>
      </c>
      <c r="J498" t="s">
        <v>1998</v>
      </c>
      <c r="K498" t="s">
        <v>44</v>
      </c>
      <c r="L498" s="24">
        <v>-6052.8</v>
      </c>
      <c r="M498" s="25">
        <f>+VLOOKUP(E498, TC!A:D, 4, FALSE())</f>
        <v>1.030049998719176</v>
      </c>
      <c r="N498" s="24">
        <f t="shared" si="35"/>
        <v>-6052.8</v>
      </c>
      <c r="O498" t="str">
        <f t="shared" si="36"/>
        <v>NOTAS</v>
      </c>
      <c r="P498" t="str">
        <f t="shared" si="37"/>
        <v>2025</v>
      </c>
      <c r="Q498" t="str">
        <f t="shared" si="38"/>
        <v>01</v>
      </c>
      <c r="R498" t="str">
        <f>+IFERROR(VLOOKUP(I498, Listado!A:B, 2, FALSE()), "COMERCIALIZADORA INTERNACIONAL CARIBBEAN EXOTICS S A")</f>
        <v>PEREZ MEJIA MARIA PAULINA</v>
      </c>
      <c r="S498" s="25">
        <f>+VLOOKUP(E498, TC!A:D, 2, FALSE())</f>
        <v>4294.1099999999997</v>
      </c>
      <c r="T498" t="str">
        <f t="shared" si="39"/>
        <v>USD</v>
      </c>
    </row>
    <row r="499" spans="1:20" ht="18.75" hidden="1" customHeight="1" x14ac:dyDescent="0.25">
      <c r="A499" t="s">
        <v>1912</v>
      </c>
      <c r="B499" t="s">
        <v>5</v>
      </c>
      <c r="C499" t="s">
        <v>1970</v>
      </c>
      <c r="D499" s="24">
        <v>2157</v>
      </c>
      <c r="E499" t="s">
        <v>1609</v>
      </c>
      <c r="F499" t="s">
        <v>128</v>
      </c>
      <c r="G499" t="s">
        <v>110</v>
      </c>
      <c r="H499" t="s">
        <v>2012</v>
      </c>
      <c r="I499" t="s">
        <v>1850</v>
      </c>
      <c r="J499" t="s">
        <v>1919</v>
      </c>
      <c r="K499" t="s">
        <v>34</v>
      </c>
      <c r="L499" s="24">
        <v>-2728.4</v>
      </c>
      <c r="M499" s="25">
        <f>+VLOOKUP(E499, TC!A:D, 4, FALSE())</f>
        <v>1.030049998719176</v>
      </c>
      <c r="N499" s="24">
        <f t="shared" si="35"/>
        <v>-2728.4</v>
      </c>
      <c r="O499" t="str">
        <f t="shared" si="36"/>
        <v>NOTAS</v>
      </c>
      <c r="P499" t="str">
        <f t="shared" si="37"/>
        <v>2025</v>
      </c>
      <c r="Q499" t="str">
        <f t="shared" si="38"/>
        <v>01</v>
      </c>
      <c r="R499" t="str">
        <f>+IFERROR(VLOOKUP(I499, Listado!A:B, 2, FALSE()), "COMERCIALIZADORA INTERNACIONAL CARIBBEAN EXOTICS S A")</f>
        <v>PEREZ MEJIA MARIA PAULINA</v>
      </c>
      <c r="S499" s="25">
        <f>+VLOOKUP(E499, TC!A:D, 2, FALSE())</f>
        <v>4294.1099999999997</v>
      </c>
      <c r="T499" t="str">
        <f t="shared" si="39"/>
        <v>USD</v>
      </c>
    </row>
    <row r="500" spans="1:20" ht="18.75" hidden="1" customHeight="1" x14ac:dyDescent="0.25">
      <c r="A500" t="s">
        <v>1912</v>
      </c>
      <c r="B500" t="s">
        <v>5</v>
      </c>
      <c r="C500" t="s">
        <v>1970</v>
      </c>
      <c r="D500" s="24">
        <v>2158</v>
      </c>
      <c r="E500" t="s">
        <v>1609</v>
      </c>
      <c r="F500" t="s">
        <v>128</v>
      </c>
      <c r="G500" t="s">
        <v>110</v>
      </c>
      <c r="H500" t="s">
        <v>2012</v>
      </c>
      <c r="I500" t="s">
        <v>1850</v>
      </c>
      <c r="J500" t="s">
        <v>1919</v>
      </c>
      <c r="K500" t="s">
        <v>53</v>
      </c>
      <c r="L500" s="24">
        <v>-2671.37</v>
      </c>
      <c r="M500" s="25">
        <f>+VLOOKUP(E500, TC!A:D, 4, FALSE())</f>
        <v>1.030049998719176</v>
      </c>
      <c r="N500" s="24">
        <f t="shared" si="35"/>
        <v>-2671.37</v>
      </c>
      <c r="O500" t="str">
        <f t="shared" si="36"/>
        <v>NOTAS</v>
      </c>
      <c r="P500" t="str">
        <f t="shared" si="37"/>
        <v>2025</v>
      </c>
      <c r="Q500" t="str">
        <f t="shared" si="38"/>
        <v>01</v>
      </c>
      <c r="R500" t="str">
        <f>+IFERROR(VLOOKUP(I500, Listado!A:B, 2, FALSE()), "COMERCIALIZADORA INTERNACIONAL CARIBBEAN EXOTICS S A")</f>
        <v>PEREZ MEJIA MARIA PAULINA</v>
      </c>
      <c r="S500" s="25">
        <f>+VLOOKUP(E500, TC!A:D, 2, FALSE())</f>
        <v>4294.1099999999997</v>
      </c>
      <c r="T500" t="str">
        <f t="shared" si="39"/>
        <v>USD</v>
      </c>
    </row>
    <row r="501" spans="1:20" ht="18.75" hidden="1" customHeight="1" x14ac:dyDescent="0.25">
      <c r="A501" t="s">
        <v>1912</v>
      </c>
      <c r="B501" t="s">
        <v>5</v>
      </c>
      <c r="C501" t="s">
        <v>1970</v>
      </c>
      <c r="D501" s="24">
        <v>2159</v>
      </c>
      <c r="E501" t="s">
        <v>1609</v>
      </c>
      <c r="F501" t="s">
        <v>128</v>
      </c>
      <c r="G501" t="s">
        <v>110</v>
      </c>
      <c r="H501" t="s">
        <v>2058</v>
      </c>
      <c r="I501" t="s">
        <v>1850</v>
      </c>
      <c r="J501" t="s">
        <v>1919</v>
      </c>
      <c r="K501" t="s">
        <v>1956</v>
      </c>
      <c r="L501" s="24">
        <v>-3686.4</v>
      </c>
      <c r="M501" s="25">
        <f>+VLOOKUP(E501, TC!A:D, 4, FALSE())</f>
        <v>1.030049998719176</v>
      </c>
      <c r="N501" s="24">
        <f t="shared" si="35"/>
        <v>-3686.4</v>
      </c>
      <c r="O501" t="str">
        <f t="shared" si="36"/>
        <v>NOTAS</v>
      </c>
      <c r="P501" t="str">
        <f t="shared" si="37"/>
        <v>2025</v>
      </c>
      <c r="Q501" t="str">
        <f t="shared" si="38"/>
        <v>01</v>
      </c>
      <c r="R501" t="str">
        <f>+IFERROR(VLOOKUP(I501, Listado!A:B, 2, FALSE()), "COMERCIALIZADORA INTERNACIONAL CARIBBEAN EXOTICS S A")</f>
        <v>PEREZ MEJIA MARIA PAULINA</v>
      </c>
      <c r="S501" s="25">
        <f>+VLOOKUP(E501, TC!A:D, 2, FALSE())</f>
        <v>4294.1099999999997</v>
      </c>
      <c r="T501" t="str">
        <f t="shared" si="39"/>
        <v>USD</v>
      </c>
    </row>
    <row r="502" spans="1:20" ht="18.75" hidden="1" customHeight="1" x14ac:dyDescent="0.25">
      <c r="A502" t="s">
        <v>1912</v>
      </c>
      <c r="B502" t="s">
        <v>5</v>
      </c>
      <c r="C502" t="s">
        <v>1970</v>
      </c>
      <c r="D502" s="24">
        <v>2160</v>
      </c>
      <c r="E502" t="s">
        <v>1609</v>
      </c>
      <c r="F502" t="s">
        <v>128</v>
      </c>
      <c r="G502" t="s">
        <v>1914</v>
      </c>
      <c r="H502" t="s">
        <v>2059</v>
      </c>
      <c r="I502" t="s">
        <v>1879</v>
      </c>
      <c r="J502" t="s">
        <v>1944</v>
      </c>
      <c r="K502" t="s">
        <v>2060</v>
      </c>
      <c r="L502" s="24">
        <v>-1280</v>
      </c>
      <c r="M502" s="25">
        <f>+VLOOKUP(E502, TC!A:D, 4, FALSE())</f>
        <v>1.030049998719176</v>
      </c>
      <c r="N502" s="24">
        <f t="shared" si="35"/>
        <v>-1280</v>
      </c>
      <c r="O502" t="str">
        <f t="shared" si="36"/>
        <v>NOTAS</v>
      </c>
      <c r="P502" t="str">
        <f t="shared" si="37"/>
        <v>2025</v>
      </c>
      <c r="Q502" t="str">
        <f t="shared" si="38"/>
        <v>01</v>
      </c>
      <c r="R502" t="str">
        <f>+IFERROR(VLOOKUP(I502, Listado!A:B, 2, FALSE()), "COMERCIALIZADORA INTERNACIONAL CARIBBEAN EXOTICS S A")</f>
        <v>PIEDRAHITA PEREZ MARIANA</v>
      </c>
      <c r="S502" s="25">
        <f>+VLOOKUP(E502, TC!A:D, 2, FALSE())</f>
        <v>4294.1099999999997</v>
      </c>
      <c r="T502" t="str">
        <f t="shared" si="39"/>
        <v>USD</v>
      </c>
    </row>
    <row r="503" spans="1:20" ht="18.75" hidden="1" customHeight="1" x14ac:dyDescent="0.25">
      <c r="A503" t="s">
        <v>1912</v>
      </c>
      <c r="B503" t="s">
        <v>5</v>
      </c>
      <c r="C503" t="s">
        <v>1970</v>
      </c>
      <c r="D503" s="24">
        <v>2161</v>
      </c>
      <c r="E503" t="s">
        <v>1609</v>
      </c>
      <c r="F503" t="s">
        <v>1924</v>
      </c>
      <c r="G503" t="s">
        <v>108</v>
      </c>
      <c r="H503" t="s">
        <v>2012</v>
      </c>
      <c r="I503" t="s">
        <v>1855</v>
      </c>
      <c r="J503" t="s">
        <v>1987</v>
      </c>
      <c r="K503" t="s">
        <v>32</v>
      </c>
      <c r="L503" s="24">
        <v>-1036.3399999999999</v>
      </c>
      <c r="M503" s="25">
        <f>+VLOOKUP(E503, TC!A:D, 4, FALSE())</f>
        <v>1.030049998719176</v>
      </c>
      <c r="N503" s="24">
        <f t="shared" si="35"/>
        <v>-1067.4820156726307</v>
      </c>
      <c r="O503" t="str">
        <f t="shared" si="36"/>
        <v>NOTAS</v>
      </c>
      <c r="P503" t="str">
        <f t="shared" si="37"/>
        <v>2025</v>
      </c>
      <c r="Q503" t="str">
        <f t="shared" si="38"/>
        <v>01</v>
      </c>
      <c r="R503" t="str">
        <f>+IFERROR(VLOOKUP(I503, Listado!A:B, 2, FALSE()), "COMERCIALIZADORA INTERNACIONAL CARIBBEAN EXOTICS S A")</f>
        <v>PIEDRAHITA PEREZ MARIANA</v>
      </c>
      <c r="S503" s="25">
        <f>+VLOOKUP(E503, TC!A:D, 2, FALSE())</f>
        <v>4294.1099999999997</v>
      </c>
      <c r="T503" t="str">
        <f t="shared" si="39"/>
        <v>EUR</v>
      </c>
    </row>
    <row r="504" spans="1:20" ht="18.75" hidden="1" customHeight="1" x14ac:dyDescent="0.25">
      <c r="A504" t="s">
        <v>1912</v>
      </c>
      <c r="B504" t="s">
        <v>5</v>
      </c>
      <c r="C504" t="s">
        <v>1970</v>
      </c>
      <c r="D504" s="24">
        <v>2162</v>
      </c>
      <c r="E504" t="s">
        <v>1609</v>
      </c>
      <c r="F504" t="s">
        <v>1924</v>
      </c>
      <c r="G504" t="s">
        <v>108</v>
      </c>
      <c r="H504" t="s">
        <v>2061</v>
      </c>
      <c r="I504" t="s">
        <v>1855</v>
      </c>
      <c r="J504" t="s">
        <v>1987</v>
      </c>
      <c r="K504" t="s">
        <v>32</v>
      </c>
      <c r="L504" s="24">
        <v>-493.24</v>
      </c>
      <c r="M504" s="25">
        <f>+VLOOKUP(E504, TC!A:D, 4, FALSE())</f>
        <v>1.030049998719176</v>
      </c>
      <c r="N504" s="24">
        <f t="shared" si="35"/>
        <v>-508.06186136824641</v>
      </c>
      <c r="O504" t="str">
        <f t="shared" si="36"/>
        <v>NOTAS</v>
      </c>
      <c r="P504" t="str">
        <f t="shared" si="37"/>
        <v>2025</v>
      </c>
      <c r="Q504" t="str">
        <f t="shared" si="38"/>
        <v>01</v>
      </c>
      <c r="R504" t="str">
        <f>+IFERROR(VLOOKUP(I504, Listado!A:B, 2, FALSE()), "COMERCIALIZADORA INTERNACIONAL CARIBBEAN EXOTICS S A")</f>
        <v>PIEDRAHITA PEREZ MARIANA</v>
      </c>
      <c r="S504" s="25">
        <f>+VLOOKUP(E504, TC!A:D, 2, FALSE())</f>
        <v>4294.1099999999997</v>
      </c>
      <c r="T504" t="str">
        <f t="shared" si="39"/>
        <v>EUR</v>
      </c>
    </row>
    <row r="505" spans="1:20" ht="18.75" hidden="1" customHeight="1" x14ac:dyDescent="0.25">
      <c r="A505" t="s">
        <v>1912</v>
      </c>
      <c r="B505" t="s">
        <v>5</v>
      </c>
      <c r="C505" t="s">
        <v>1970</v>
      </c>
      <c r="D505" s="24">
        <v>2163</v>
      </c>
      <c r="E505" t="s">
        <v>1609</v>
      </c>
      <c r="F505" t="s">
        <v>1924</v>
      </c>
      <c r="G505" t="s">
        <v>1914</v>
      </c>
      <c r="H505" t="s">
        <v>2042</v>
      </c>
      <c r="I505" t="s">
        <v>1874</v>
      </c>
      <c r="J505" t="s">
        <v>1917</v>
      </c>
      <c r="K505" t="s">
        <v>30</v>
      </c>
      <c r="L505" s="24">
        <v>-2520</v>
      </c>
      <c r="M505" s="25">
        <f>+VLOOKUP(E505, TC!A:D, 4, FALSE())</f>
        <v>1.030049998719176</v>
      </c>
      <c r="N505" s="24">
        <f t="shared" si="35"/>
        <v>-2595.7259967723235</v>
      </c>
      <c r="O505" t="str">
        <f t="shared" si="36"/>
        <v>NOTAS</v>
      </c>
      <c r="P505" t="str">
        <f t="shared" si="37"/>
        <v>2025</v>
      </c>
      <c r="Q505" t="str">
        <f t="shared" si="38"/>
        <v>01</v>
      </c>
      <c r="R505" t="str">
        <f>+IFERROR(VLOOKUP(I505, Listado!A:B, 2, FALSE()), "COMERCIALIZADORA INTERNACIONAL CARIBBEAN EXOTICS S A")</f>
        <v>PIEDRAHITA PEREZ MARIANA</v>
      </c>
      <c r="S505" s="25">
        <f>+VLOOKUP(E505, TC!A:D, 2, FALSE())</f>
        <v>4294.1099999999997</v>
      </c>
      <c r="T505" t="str">
        <f t="shared" si="39"/>
        <v>EUR</v>
      </c>
    </row>
    <row r="506" spans="1:20" ht="18.75" hidden="1" customHeight="1" x14ac:dyDescent="0.25">
      <c r="A506" t="s">
        <v>1912</v>
      </c>
      <c r="B506" t="s">
        <v>5</v>
      </c>
      <c r="C506" t="s">
        <v>1970</v>
      </c>
      <c r="D506" s="24">
        <v>2164</v>
      </c>
      <c r="E506" t="s">
        <v>1609</v>
      </c>
      <c r="F506" t="s">
        <v>1924</v>
      </c>
      <c r="G506" t="s">
        <v>1914</v>
      </c>
      <c r="H506" t="s">
        <v>2012</v>
      </c>
      <c r="I506" t="s">
        <v>1874</v>
      </c>
      <c r="J506" t="s">
        <v>1917</v>
      </c>
      <c r="K506" t="s">
        <v>30</v>
      </c>
      <c r="L506" s="24">
        <v>-8104.75</v>
      </c>
      <c r="M506" s="25">
        <f>+VLOOKUP(E506, TC!A:D, 4, FALSE())</f>
        <v>1.030049998719176</v>
      </c>
      <c r="N506" s="24">
        <f t="shared" si="35"/>
        <v>-8348.2977271192412</v>
      </c>
      <c r="O506" t="str">
        <f t="shared" si="36"/>
        <v>NOTAS</v>
      </c>
      <c r="P506" t="str">
        <f t="shared" si="37"/>
        <v>2025</v>
      </c>
      <c r="Q506" t="str">
        <f t="shared" si="38"/>
        <v>01</v>
      </c>
      <c r="R506" t="str">
        <f>+IFERROR(VLOOKUP(I506, Listado!A:B, 2, FALSE()), "COMERCIALIZADORA INTERNACIONAL CARIBBEAN EXOTICS S A")</f>
        <v>PIEDRAHITA PEREZ MARIANA</v>
      </c>
      <c r="S506" s="25">
        <f>+VLOOKUP(E506, TC!A:D, 2, FALSE())</f>
        <v>4294.1099999999997</v>
      </c>
      <c r="T506" t="str">
        <f t="shared" si="39"/>
        <v>EUR</v>
      </c>
    </row>
    <row r="507" spans="1:20" ht="18.75" hidden="1" customHeight="1" x14ac:dyDescent="0.25">
      <c r="A507" t="s">
        <v>1912</v>
      </c>
      <c r="B507" t="s">
        <v>5</v>
      </c>
      <c r="C507" t="s">
        <v>1970</v>
      </c>
      <c r="D507" s="24">
        <v>2165</v>
      </c>
      <c r="E507" t="s">
        <v>1609</v>
      </c>
      <c r="F507" t="s">
        <v>1924</v>
      </c>
      <c r="G507" t="s">
        <v>1914</v>
      </c>
      <c r="H507" t="s">
        <v>2012</v>
      </c>
      <c r="I507" t="s">
        <v>1874</v>
      </c>
      <c r="J507" t="s">
        <v>1917</v>
      </c>
      <c r="K507" t="s">
        <v>30</v>
      </c>
      <c r="L507" s="24">
        <v>-632</v>
      </c>
      <c r="M507" s="25">
        <f>+VLOOKUP(E507, TC!A:D, 4, FALSE())</f>
        <v>1.030049998719176</v>
      </c>
      <c r="N507" s="24">
        <f t="shared" si="35"/>
        <v>-650.9915991905192</v>
      </c>
      <c r="O507" t="str">
        <f t="shared" si="36"/>
        <v>NOTAS</v>
      </c>
      <c r="P507" t="str">
        <f t="shared" si="37"/>
        <v>2025</v>
      </c>
      <c r="Q507" t="str">
        <f t="shared" si="38"/>
        <v>01</v>
      </c>
      <c r="R507" t="str">
        <f>+IFERROR(VLOOKUP(I507, Listado!A:B, 2, FALSE()), "COMERCIALIZADORA INTERNACIONAL CARIBBEAN EXOTICS S A")</f>
        <v>PIEDRAHITA PEREZ MARIANA</v>
      </c>
      <c r="S507" s="25">
        <f>+VLOOKUP(E507, TC!A:D, 2, FALSE())</f>
        <v>4294.1099999999997</v>
      </c>
      <c r="T507" t="str">
        <f t="shared" si="39"/>
        <v>EUR</v>
      </c>
    </row>
    <row r="508" spans="1:20" ht="18.75" hidden="1" customHeight="1" x14ac:dyDescent="0.25">
      <c r="A508" t="s">
        <v>1912</v>
      </c>
      <c r="B508" t="s">
        <v>5</v>
      </c>
      <c r="C508" t="s">
        <v>1970</v>
      </c>
      <c r="D508" s="24">
        <v>2166</v>
      </c>
      <c r="E508" t="s">
        <v>1609</v>
      </c>
      <c r="F508" t="s">
        <v>1924</v>
      </c>
      <c r="G508" t="s">
        <v>1914</v>
      </c>
      <c r="H508" t="s">
        <v>2012</v>
      </c>
      <c r="I508" t="s">
        <v>1874</v>
      </c>
      <c r="J508" t="s">
        <v>1917</v>
      </c>
      <c r="K508" t="s">
        <v>30</v>
      </c>
      <c r="L508" s="24">
        <v>-3697.26</v>
      </c>
      <c r="M508" s="25">
        <f>+VLOOKUP(E508, TC!A:D, 4, FALSE())</f>
        <v>1.030049998719176</v>
      </c>
      <c r="N508" s="24">
        <f t="shared" si="35"/>
        <v>-3808.3626582644611</v>
      </c>
      <c r="O508" t="str">
        <f t="shared" si="36"/>
        <v>NOTAS</v>
      </c>
      <c r="P508" t="str">
        <f t="shared" si="37"/>
        <v>2025</v>
      </c>
      <c r="Q508" t="str">
        <f t="shared" si="38"/>
        <v>01</v>
      </c>
      <c r="R508" t="str">
        <f>+IFERROR(VLOOKUP(I508, Listado!A:B, 2, FALSE()), "COMERCIALIZADORA INTERNACIONAL CARIBBEAN EXOTICS S A")</f>
        <v>PIEDRAHITA PEREZ MARIANA</v>
      </c>
      <c r="S508" s="25">
        <f>+VLOOKUP(E508, TC!A:D, 2, FALSE())</f>
        <v>4294.1099999999997</v>
      </c>
      <c r="T508" t="str">
        <f t="shared" si="39"/>
        <v>EUR</v>
      </c>
    </row>
    <row r="509" spans="1:20" ht="18.75" hidden="1" customHeight="1" x14ac:dyDescent="0.25">
      <c r="A509" t="s">
        <v>1912</v>
      </c>
      <c r="B509" t="s">
        <v>1923</v>
      </c>
      <c r="C509" t="s">
        <v>1913</v>
      </c>
      <c r="D509" s="24">
        <v>5693</v>
      </c>
      <c r="E509" t="s">
        <v>1610</v>
      </c>
      <c r="F509" t="s">
        <v>128</v>
      </c>
      <c r="G509" t="s">
        <v>1914</v>
      </c>
      <c r="H509" t="s">
        <v>2006</v>
      </c>
      <c r="I509" t="s">
        <v>1878</v>
      </c>
      <c r="J509" t="s">
        <v>2007</v>
      </c>
      <c r="K509" t="s">
        <v>2008</v>
      </c>
      <c r="L509" s="24">
        <v>975</v>
      </c>
      <c r="M509" s="25">
        <f>+VLOOKUP(E509, TC!A:D, 4, FALSE())</f>
        <v>1.0300999988474351</v>
      </c>
      <c r="N509" s="24">
        <f t="shared" si="35"/>
        <v>975</v>
      </c>
      <c r="O509" t="str">
        <f t="shared" si="36"/>
        <v>FACTURA</v>
      </c>
      <c r="P509" t="str">
        <f t="shared" si="37"/>
        <v>2025</v>
      </c>
      <c r="Q509" t="str">
        <f t="shared" si="38"/>
        <v>01</v>
      </c>
      <c r="R509" t="str">
        <f>+IFERROR(VLOOKUP(I509, Listado!A:B, 2, FALSE()), "COMERCIALIZADORA INTERNACIONAL CARIBBEAN EXOTICS S A")</f>
        <v>PIEDRAHITA PEREZ MARIANA</v>
      </c>
      <c r="S509" s="25">
        <f>+VLOOKUP(E509, TC!A:D, 2, FALSE())</f>
        <v>4338.1499999999996</v>
      </c>
      <c r="T509" t="str">
        <f t="shared" si="39"/>
        <v>USD</v>
      </c>
    </row>
    <row r="510" spans="1:20" ht="18.75" hidden="1" customHeight="1" x14ac:dyDescent="0.25">
      <c r="A510" t="s">
        <v>1912</v>
      </c>
      <c r="B510" t="s">
        <v>1923</v>
      </c>
      <c r="C510" t="s">
        <v>1913</v>
      </c>
      <c r="D510" s="24">
        <v>5693</v>
      </c>
      <c r="E510" t="s">
        <v>1610</v>
      </c>
      <c r="F510" t="s">
        <v>128</v>
      </c>
      <c r="G510" t="s">
        <v>1914</v>
      </c>
      <c r="H510" t="s">
        <v>2006</v>
      </c>
      <c r="I510" t="s">
        <v>1878</v>
      </c>
      <c r="J510" t="s">
        <v>2007</v>
      </c>
      <c r="K510" t="s">
        <v>2009</v>
      </c>
      <c r="L510" s="24">
        <v>270</v>
      </c>
      <c r="M510" s="25">
        <f>+VLOOKUP(E510, TC!A:D, 4, FALSE())</f>
        <v>1.0300999988474351</v>
      </c>
      <c r="N510" s="24">
        <f t="shared" si="35"/>
        <v>270</v>
      </c>
      <c r="O510" t="str">
        <f t="shared" si="36"/>
        <v>FACTURA</v>
      </c>
      <c r="P510" t="str">
        <f t="shared" si="37"/>
        <v>2025</v>
      </c>
      <c r="Q510" t="str">
        <f t="shared" si="38"/>
        <v>01</v>
      </c>
      <c r="R510" t="str">
        <f>+IFERROR(VLOOKUP(I510, Listado!A:B, 2, FALSE()), "COMERCIALIZADORA INTERNACIONAL CARIBBEAN EXOTICS S A")</f>
        <v>PIEDRAHITA PEREZ MARIANA</v>
      </c>
      <c r="S510" s="25">
        <f>+VLOOKUP(E510, TC!A:D, 2, FALSE())</f>
        <v>4338.1499999999996</v>
      </c>
      <c r="T510" t="str">
        <f t="shared" si="39"/>
        <v>USD</v>
      </c>
    </row>
    <row r="511" spans="1:20" ht="18.75" hidden="1" customHeight="1" x14ac:dyDescent="0.25">
      <c r="A511" t="s">
        <v>1912</v>
      </c>
      <c r="B511" t="s">
        <v>1923</v>
      </c>
      <c r="C511" t="s">
        <v>1913</v>
      </c>
      <c r="D511" s="24">
        <v>5693</v>
      </c>
      <c r="E511" t="s">
        <v>1610</v>
      </c>
      <c r="F511" t="s">
        <v>128</v>
      </c>
      <c r="G511" t="s">
        <v>1914</v>
      </c>
      <c r="H511" t="s">
        <v>2006</v>
      </c>
      <c r="I511" t="s">
        <v>1878</v>
      </c>
      <c r="J511" t="s">
        <v>2007</v>
      </c>
      <c r="K511" t="s">
        <v>2010</v>
      </c>
      <c r="L511" s="24">
        <v>513</v>
      </c>
      <c r="M511" s="25">
        <f>+VLOOKUP(E511, TC!A:D, 4, FALSE())</f>
        <v>1.0300999988474351</v>
      </c>
      <c r="N511" s="24">
        <f t="shared" si="35"/>
        <v>513</v>
      </c>
      <c r="O511" t="str">
        <f t="shared" si="36"/>
        <v>FACTURA</v>
      </c>
      <c r="P511" t="str">
        <f t="shared" si="37"/>
        <v>2025</v>
      </c>
      <c r="Q511" t="str">
        <f t="shared" si="38"/>
        <v>01</v>
      </c>
      <c r="R511" t="str">
        <f>+IFERROR(VLOOKUP(I511, Listado!A:B, 2, FALSE()), "COMERCIALIZADORA INTERNACIONAL CARIBBEAN EXOTICS S A")</f>
        <v>PIEDRAHITA PEREZ MARIANA</v>
      </c>
      <c r="S511" s="25">
        <f>+VLOOKUP(E511, TC!A:D, 2, FALSE())</f>
        <v>4338.1499999999996</v>
      </c>
      <c r="T511" t="str">
        <f t="shared" si="39"/>
        <v>USD</v>
      </c>
    </row>
    <row r="512" spans="1:20" ht="18.75" hidden="1" customHeight="1" x14ac:dyDescent="0.25">
      <c r="A512" t="s">
        <v>1912</v>
      </c>
      <c r="B512" t="s">
        <v>1923</v>
      </c>
      <c r="C512" t="s">
        <v>1913</v>
      </c>
      <c r="D512" s="24">
        <v>5693</v>
      </c>
      <c r="E512" t="s">
        <v>1610</v>
      </c>
      <c r="F512" t="s">
        <v>128</v>
      </c>
      <c r="G512" t="s">
        <v>1914</v>
      </c>
      <c r="H512" t="s">
        <v>2006</v>
      </c>
      <c r="I512" t="s">
        <v>1878</v>
      </c>
      <c r="J512" t="s">
        <v>2007</v>
      </c>
      <c r="K512" t="s">
        <v>2011</v>
      </c>
      <c r="L512" s="24">
        <v>262.5</v>
      </c>
      <c r="M512" s="25">
        <f>+VLOOKUP(E512, TC!A:D, 4, FALSE())</f>
        <v>1.0300999988474351</v>
      </c>
      <c r="N512" s="24">
        <f t="shared" si="35"/>
        <v>262.5</v>
      </c>
      <c r="O512" t="str">
        <f t="shared" si="36"/>
        <v>FACTURA</v>
      </c>
      <c r="P512" t="str">
        <f t="shared" si="37"/>
        <v>2025</v>
      </c>
      <c r="Q512" t="str">
        <f t="shared" si="38"/>
        <v>01</v>
      </c>
      <c r="R512" t="str">
        <f>+IFERROR(VLOOKUP(I512, Listado!A:B, 2, FALSE()), "COMERCIALIZADORA INTERNACIONAL CARIBBEAN EXOTICS S A")</f>
        <v>PIEDRAHITA PEREZ MARIANA</v>
      </c>
      <c r="S512" s="25">
        <f>+VLOOKUP(E512, TC!A:D, 2, FALSE())</f>
        <v>4338.1499999999996</v>
      </c>
      <c r="T512" t="str">
        <f t="shared" si="39"/>
        <v>USD</v>
      </c>
    </row>
    <row r="513" spans="1:20" ht="18.75" hidden="1" customHeight="1" x14ac:dyDescent="0.25">
      <c r="A513" t="s">
        <v>1912</v>
      </c>
      <c r="B513" t="s">
        <v>1923</v>
      </c>
      <c r="C513" t="s">
        <v>1913</v>
      </c>
      <c r="D513" s="24">
        <v>5694</v>
      </c>
      <c r="E513" t="s">
        <v>1610</v>
      </c>
      <c r="F513" t="s">
        <v>1924</v>
      </c>
      <c r="G513" t="s">
        <v>1914</v>
      </c>
      <c r="H513" t="s">
        <v>2062</v>
      </c>
      <c r="I513" t="s">
        <v>1871</v>
      </c>
      <c r="J513" t="s">
        <v>1919</v>
      </c>
      <c r="K513" t="s">
        <v>2063</v>
      </c>
      <c r="L513" s="24">
        <v>236</v>
      </c>
      <c r="M513" s="25">
        <f>+VLOOKUP(E513, TC!A:D, 4, FALSE())</f>
        <v>1.0300999988474351</v>
      </c>
      <c r="N513" s="24">
        <f t="shared" si="35"/>
        <v>243.10359972799469</v>
      </c>
      <c r="O513" t="str">
        <f t="shared" si="36"/>
        <v>FACTURA</v>
      </c>
      <c r="P513" t="str">
        <f t="shared" si="37"/>
        <v>2025</v>
      </c>
      <c r="Q513" t="str">
        <f t="shared" si="38"/>
        <v>01</v>
      </c>
      <c r="R513" t="str">
        <f>+IFERROR(VLOOKUP(I513, Listado!A:B, 2, FALSE()), "COMERCIALIZADORA INTERNACIONAL CARIBBEAN EXOTICS S A")</f>
        <v>PIEDRAHITA PEREZ MARIANA</v>
      </c>
      <c r="S513" s="25">
        <f>+VLOOKUP(E513, TC!A:D, 2, FALSE())</f>
        <v>4338.1499999999996</v>
      </c>
      <c r="T513" t="str">
        <f t="shared" si="39"/>
        <v>EUR</v>
      </c>
    </row>
    <row r="514" spans="1:20" ht="18.75" hidden="1" customHeight="1" x14ac:dyDescent="0.25">
      <c r="A514" t="s">
        <v>1912</v>
      </c>
      <c r="B514" t="s">
        <v>1923</v>
      </c>
      <c r="C514" t="s">
        <v>1913</v>
      </c>
      <c r="D514" s="24">
        <v>5694</v>
      </c>
      <c r="E514" t="s">
        <v>1610</v>
      </c>
      <c r="F514" t="s">
        <v>1924</v>
      </c>
      <c r="G514" t="s">
        <v>1914</v>
      </c>
      <c r="H514" t="s">
        <v>2062</v>
      </c>
      <c r="I514" t="s">
        <v>1871</v>
      </c>
      <c r="J514" t="s">
        <v>1919</v>
      </c>
      <c r="K514" t="s">
        <v>1928</v>
      </c>
      <c r="L514" s="24">
        <v>1005.42</v>
      </c>
      <c r="M514" s="25">
        <f>+VLOOKUP(E514, TC!A:D, 4, FALSE())</f>
        <v>1.0300999988474351</v>
      </c>
      <c r="N514" s="24">
        <f t="shared" ref="N514:N577" si="40">+IF(F514="EUR", (M514*L514), IF(I514="JUAN MATAS SAS", (L514/S514), L514))</f>
        <v>1035.6831408411881</v>
      </c>
      <c r="O514" t="str">
        <f t="shared" ref="O514:O577" si="41">+IF(C514="CFE", "FACTURA", IF(ISERROR(SEARCH("ANULA", H514))=FALSE(), "ANULACIÓN FE", IF(ISERROR(SEARCH("CANCELLATION", H514))=FALSE(), "ANULACIÓN FE", "NOTAS")))</f>
        <v>FACTURA</v>
      </c>
      <c r="P514" t="str">
        <f t="shared" ref="P514:P577" si="42">+LEFT(E514, 4)</f>
        <v>2025</v>
      </c>
      <c r="Q514" t="str">
        <f t="shared" ref="Q514:Q577" si="43">+MID(E514, 5, 2)</f>
        <v>01</v>
      </c>
      <c r="R514" t="str">
        <f>+IFERROR(VLOOKUP(I514, Listado!A:B, 2, FALSE()), "COMERCIALIZADORA INTERNACIONAL CARIBBEAN EXOTICS S A")</f>
        <v>PIEDRAHITA PEREZ MARIANA</v>
      </c>
      <c r="S514" s="25">
        <f>+VLOOKUP(E514, TC!A:D, 2, FALSE())</f>
        <v>4338.1499999999996</v>
      </c>
      <c r="T514" t="str">
        <f t="shared" ref="T514:T577" si="44">+IF(I514="JUAN MATAS SAS", "USD", F514)</f>
        <v>EUR</v>
      </c>
    </row>
    <row r="515" spans="1:20" ht="18.75" hidden="1" customHeight="1" x14ac:dyDescent="0.25">
      <c r="A515" t="s">
        <v>1912</v>
      </c>
      <c r="B515" t="s">
        <v>1923</v>
      </c>
      <c r="C515" t="s">
        <v>1913</v>
      </c>
      <c r="D515" s="24">
        <v>5694</v>
      </c>
      <c r="E515" t="s">
        <v>1610</v>
      </c>
      <c r="F515" t="s">
        <v>1924</v>
      </c>
      <c r="G515" t="s">
        <v>1914</v>
      </c>
      <c r="H515" t="s">
        <v>2062</v>
      </c>
      <c r="I515" t="s">
        <v>1871</v>
      </c>
      <c r="J515" t="s">
        <v>1919</v>
      </c>
      <c r="K515" t="s">
        <v>2064</v>
      </c>
      <c r="L515" s="24">
        <v>320</v>
      </c>
      <c r="M515" s="25">
        <f>+VLOOKUP(E515, TC!A:D, 4, FALSE())</f>
        <v>1.0300999988474351</v>
      </c>
      <c r="N515" s="24">
        <f t="shared" si="40"/>
        <v>329.63199963117921</v>
      </c>
      <c r="O515" t="str">
        <f t="shared" si="41"/>
        <v>FACTURA</v>
      </c>
      <c r="P515" t="str">
        <f t="shared" si="42"/>
        <v>2025</v>
      </c>
      <c r="Q515" t="str">
        <f t="shared" si="43"/>
        <v>01</v>
      </c>
      <c r="R515" t="str">
        <f>+IFERROR(VLOOKUP(I515, Listado!A:B, 2, FALSE()), "COMERCIALIZADORA INTERNACIONAL CARIBBEAN EXOTICS S A")</f>
        <v>PIEDRAHITA PEREZ MARIANA</v>
      </c>
      <c r="S515" s="25">
        <f>+VLOOKUP(E515, TC!A:D, 2, FALSE())</f>
        <v>4338.1499999999996</v>
      </c>
      <c r="T515" t="str">
        <f t="shared" si="44"/>
        <v>EUR</v>
      </c>
    </row>
    <row r="516" spans="1:20" ht="18.75" hidden="1" customHeight="1" x14ac:dyDescent="0.25">
      <c r="A516" t="s">
        <v>1912</v>
      </c>
      <c r="B516" t="s">
        <v>1923</v>
      </c>
      <c r="C516" t="s">
        <v>1913</v>
      </c>
      <c r="D516" s="24">
        <v>5694</v>
      </c>
      <c r="E516" t="s">
        <v>1610</v>
      </c>
      <c r="F516" t="s">
        <v>1924</v>
      </c>
      <c r="G516" t="s">
        <v>1914</v>
      </c>
      <c r="H516" t="s">
        <v>2062</v>
      </c>
      <c r="I516" t="s">
        <v>1871</v>
      </c>
      <c r="J516" t="s">
        <v>1919</v>
      </c>
      <c r="K516" t="s">
        <v>49</v>
      </c>
      <c r="L516" s="24">
        <v>332.8</v>
      </c>
      <c r="M516" s="25">
        <f>+VLOOKUP(E516, TC!A:D, 4, FALSE())</f>
        <v>1.0300999988474351</v>
      </c>
      <c r="N516" s="24">
        <f t="shared" si="40"/>
        <v>342.81727961642639</v>
      </c>
      <c r="O516" t="str">
        <f t="shared" si="41"/>
        <v>FACTURA</v>
      </c>
      <c r="P516" t="str">
        <f t="shared" si="42"/>
        <v>2025</v>
      </c>
      <c r="Q516" t="str">
        <f t="shared" si="43"/>
        <v>01</v>
      </c>
      <c r="R516" t="str">
        <f>+IFERROR(VLOOKUP(I516, Listado!A:B, 2, FALSE()), "COMERCIALIZADORA INTERNACIONAL CARIBBEAN EXOTICS S A")</f>
        <v>PIEDRAHITA PEREZ MARIANA</v>
      </c>
      <c r="S516" s="25">
        <f>+VLOOKUP(E516, TC!A:D, 2, FALSE())</f>
        <v>4338.1499999999996</v>
      </c>
      <c r="T516" t="str">
        <f t="shared" si="44"/>
        <v>EUR</v>
      </c>
    </row>
    <row r="517" spans="1:20" ht="18.75" hidden="1" customHeight="1" x14ac:dyDescent="0.25">
      <c r="A517" t="s">
        <v>1912</v>
      </c>
      <c r="B517" t="s">
        <v>1923</v>
      </c>
      <c r="C517" t="s">
        <v>1913</v>
      </c>
      <c r="D517" s="24">
        <v>5694</v>
      </c>
      <c r="E517" t="s">
        <v>1610</v>
      </c>
      <c r="F517" t="s">
        <v>1924</v>
      </c>
      <c r="G517" t="s">
        <v>1914</v>
      </c>
      <c r="H517" t="s">
        <v>2062</v>
      </c>
      <c r="I517" t="s">
        <v>1871</v>
      </c>
      <c r="J517" t="s">
        <v>1919</v>
      </c>
      <c r="K517" t="s">
        <v>2065</v>
      </c>
      <c r="L517" s="24">
        <v>379.6</v>
      </c>
      <c r="M517" s="25">
        <f>+VLOOKUP(E517, TC!A:D, 4, FALSE())</f>
        <v>1.0300999988474351</v>
      </c>
      <c r="N517" s="24">
        <f t="shared" si="40"/>
        <v>391.02595956248638</v>
      </c>
      <c r="O517" t="str">
        <f t="shared" si="41"/>
        <v>FACTURA</v>
      </c>
      <c r="P517" t="str">
        <f t="shared" si="42"/>
        <v>2025</v>
      </c>
      <c r="Q517" t="str">
        <f t="shared" si="43"/>
        <v>01</v>
      </c>
      <c r="R517" t="str">
        <f>+IFERROR(VLOOKUP(I517, Listado!A:B, 2, FALSE()), "COMERCIALIZADORA INTERNACIONAL CARIBBEAN EXOTICS S A")</f>
        <v>PIEDRAHITA PEREZ MARIANA</v>
      </c>
      <c r="S517" s="25">
        <f>+VLOOKUP(E517, TC!A:D, 2, FALSE())</f>
        <v>4338.1499999999996</v>
      </c>
      <c r="T517" t="str">
        <f t="shared" si="44"/>
        <v>EUR</v>
      </c>
    </row>
    <row r="518" spans="1:20" ht="18.75" hidden="1" customHeight="1" x14ac:dyDescent="0.25">
      <c r="A518" t="s">
        <v>1912</v>
      </c>
      <c r="B518" t="s">
        <v>1923</v>
      </c>
      <c r="C518" t="s">
        <v>1913</v>
      </c>
      <c r="D518" s="24">
        <v>5695</v>
      </c>
      <c r="E518" t="s">
        <v>1610</v>
      </c>
      <c r="F518" t="s">
        <v>128</v>
      </c>
      <c r="G518" t="s">
        <v>1914</v>
      </c>
      <c r="H518" t="s">
        <v>2066</v>
      </c>
      <c r="I518" t="s">
        <v>1849</v>
      </c>
      <c r="J518" t="s">
        <v>1944</v>
      </c>
      <c r="K518" t="s">
        <v>1945</v>
      </c>
      <c r="L518" s="24">
        <v>1230</v>
      </c>
      <c r="M518" s="25">
        <f>+VLOOKUP(E518, TC!A:D, 4, FALSE())</f>
        <v>1.0300999988474351</v>
      </c>
      <c r="N518" s="24">
        <f t="shared" si="40"/>
        <v>1230</v>
      </c>
      <c r="O518" t="str">
        <f t="shared" si="41"/>
        <v>FACTURA</v>
      </c>
      <c r="P518" t="str">
        <f t="shared" si="42"/>
        <v>2025</v>
      </c>
      <c r="Q518" t="str">
        <f t="shared" si="43"/>
        <v>01</v>
      </c>
      <c r="R518" t="str">
        <f>+IFERROR(VLOOKUP(I518, Listado!A:B, 2, FALSE()), "COMERCIALIZADORA INTERNACIONAL CARIBBEAN EXOTICS S A")</f>
        <v>PIEDRAHITA PEREZ MARIANA</v>
      </c>
      <c r="S518" s="25">
        <f>+VLOOKUP(E518, TC!A:D, 2, FALSE())</f>
        <v>4338.1499999999996</v>
      </c>
      <c r="T518" t="str">
        <f t="shared" si="44"/>
        <v>USD</v>
      </c>
    </row>
    <row r="519" spans="1:20" ht="18.75" hidden="1" customHeight="1" x14ac:dyDescent="0.25">
      <c r="A519" t="s">
        <v>1912</v>
      </c>
      <c r="B519" t="s">
        <v>1923</v>
      </c>
      <c r="C519" t="s">
        <v>1913</v>
      </c>
      <c r="D519" s="24">
        <v>5695</v>
      </c>
      <c r="E519" t="s">
        <v>1610</v>
      </c>
      <c r="F519" t="s">
        <v>128</v>
      </c>
      <c r="G519" t="s">
        <v>1914</v>
      </c>
      <c r="H519" t="s">
        <v>2066</v>
      </c>
      <c r="I519" t="s">
        <v>1849</v>
      </c>
      <c r="J519" t="s">
        <v>1944</v>
      </c>
      <c r="K519" t="s">
        <v>1946</v>
      </c>
      <c r="L519" s="24">
        <v>413.64</v>
      </c>
      <c r="M519" s="25">
        <f>+VLOOKUP(E519, TC!A:D, 4, FALSE())</f>
        <v>1.0300999988474351</v>
      </c>
      <c r="N519" s="24">
        <f t="shared" si="40"/>
        <v>413.64</v>
      </c>
      <c r="O519" t="str">
        <f t="shared" si="41"/>
        <v>FACTURA</v>
      </c>
      <c r="P519" t="str">
        <f t="shared" si="42"/>
        <v>2025</v>
      </c>
      <c r="Q519" t="str">
        <f t="shared" si="43"/>
        <v>01</v>
      </c>
      <c r="R519" t="str">
        <f>+IFERROR(VLOOKUP(I519, Listado!A:B, 2, FALSE()), "COMERCIALIZADORA INTERNACIONAL CARIBBEAN EXOTICS S A")</f>
        <v>PIEDRAHITA PEREZ MARIANA</v>
      </c>
      <c r="S519" s="25">
        <f>+VLOOKUP(E519, TC!A:D, 2, FALSE())</f>
        <v>4338.1499999999996</v>
      </c>
      <c r="T519" t="str">
        <f t="shared" si="44"/>
        <v>USD</v>
      </c>
    </row>
    <row r="520" spans="1:20" ht="18.75" hidden="1" customHeight="1" x14ac:dyDescent="0.25">
      <c r="A520" t="s">
        <v>1912</v>
      </c>
      <c r="B520" t="s">
        <v>1923</v>
      </c>
      <c r="C520" t="s">
        <v>1913</v>
      </c>
      <c r="D520" s="24">
        <v>5695</v>
      </c>
      <c r="E520" t="s">
        <v>1610</v>
      </c>
      <c r="F520" t="s">
        <v>128</v>
      </c>
      <c r="G520" t="s">
        <v>1914</v>
      </c>
      <c r="H520" t="s">
        <v>2066</v>
      </c>
      <c r="I520" t="s">
        <v>1849</v>
      </c>
      <c r="J520" t="s">
        <v>1944</v>
      </c>
      <c r="K520" t="s">
        <v>2047</v>
      </c>
      <c r="L520" s="24">
        <v>462</v>
      </c>
      <c r="M520" s="25">
        <f>+VLOOKUP(E520, TC!A:D, 4, FALSE())</f>
        <v>1.0300999988474351</v>
      </c>
      <c r="N520" s="24">
        <f t="shared" si="40"/>
        <v>462</v>
      </c>
      <c r="O520" t="str">
        <f t="shared" si="41"/>
        <v>FACTURA</v>
      </c>
      <c r="P520" t="str">
        <f t="shared" si="42"/>
        <v>2025</v>
      </c>
      <c r="Q520" t="str">
        <f t="shared" si="43"/>
        <v>01</v>
      </c>
      <c r="R520" t="str">
        <f>+IFERROR(VLOOKUP(I520, Listado!A:B, 2, FALSE()), "COMERCIALIZADORA INTERNACIONAL CARIBBEAN EXOTICS S A")</f>
        <v>PIEDRAHITA PEREZ MARIANA</v>
      </c>
      <c r="S520" s="25">
        <f>+VLOOKUP(E520, TC!A:D, 2, FALSE())</f>
        <v>4338.1499999999996</v>
      </c>
      <c r="T520" t="str">
        <f t="shared" si="44"/>
        <v>USD</v>
      </c>
    </row>
    <row r="521" spans="1:20" ht="18.75" hidden="1" customHeight="1" x14ac:dyDescent="0.25">
      <c r="A521" t="s">
        <v>1912</v>
      </c>
      <c r="B521" t="s">
        <v>5</v>
      </c>
      <c r="C521" t="s">
        <v>1970</v>
      </c>
      <c r="D521" s="24">
        <v>2167</v>
      </c>
      <c r="E521" t="s">
        <v>1610</v>
      </c>
      <c r="F521" t="s">
        <v>128</v>
      </c>
      <c r="G521" t="s">
        <v>1914</v>
      </c>
      <c r="H521" t="s">
        <v>2067</v>
      </c>
      <c r="I521" t="s">
        <v>1851</v>
      </c>
      <c r="J521" t="s">
        <v>1940</v>
      </c>
      <c r="K521" t="s">
        <v>42</v>
      </c>
      <c r="L521" s="24">
        <v>-953.52</v>
      </c>
      <c r="M521" s="25">
        <f>+VLOOKUP(E521, TC!A:D, 4, FALSE())</f>
        <v>1.0300999988474351</v>
      </c>
      <c r="N521" s="24">
        <f t="shared" si="40"/>
        <v>-953.52</v>
      </c>
      <c r="O521" t="str">
        <f t="shared" si="41"/>
        <v>NOTAS</v>
      </c>
      <c r="P521" t="str">
        <f t="shared" si="42"/>
        <v>2025</v>
      </c>
      <c r="Q521" t="str">
        <f t="shared" si="43"/>
        <v>01</v>
      </c>
      <c r="R521" t="str">
        <f>+IFERROR(VLOOKUP(I521, Listado!A:B, 2, FALSE()), "COMERCIALIZADORA INTERNACIONAL CARIBBEAN EXOTICS S A")</f>
        <v>PEREZ MEJIA MARIA PAULINA</v>
      </c>
      <c r="S521" s="25">
        <f>+VLOOKUP(E521, TC!A:D, 2, FALSE())</f>
        <v>4338.1499999999996</v>
      </c>
      <c r="T521" t="str">
        <f t="shared" si="44"/>
        <v>USD</v>
      </c>
    </row>
    <row r="522" spans="1:20" ht="18.75" hidden="1" customHeight="1" x14ac:dyDescent="0.25">
      <c r="A522" t="s">
        <v>1912</v>
      </c>
      <c r="B522" t="s">
        <v>1923</v>
      </c>
      <c r="C522" t="s">
        <v>1913</v>
      </c>
      <c r="D522" s="24">
        <v>5696</v>
      </c>
      <c r="E522" t="s">
        <v>1610</v>
      </c>
      <c r="F522" t="s">
        <v>128</v>
      </c>
      <c r="G522" t="s">
        <v>1914</v>
      </c>
      <c r="H522" t="s">
        <v>2068</v>
      </c>
      <c r="I522" t="s">
        <v>1851</v>
      </c>
      <c r="J522" t="s">
        <v>1940</v>
      </c>
      <c r="K522" t="s">
        <v>2069</v>
      </c>
      <c r="L522" s="24">
        <v>1359.94</v>
      </c>
      <c r="M522" s="25">
        <f>+VLOOKUP(E522, TC!A:D, 4, FALSE())</f>
        <v>1.0300999988474351</v>
      </c>
      <c r="N522" s="24">
        <f t="shared" si="40"/>
        <v>1359.94</v>
      </c>
      <c r="O522" t="str">
        <f t="shared" si="41"/>
        <v>FACTURA</v>
      </c>
      <c r="P522" t="str">
        <f t="shared" si="42"/>
        <v>2025</v>
      </c>
      <c r="Q522" t="str">
        <f t="shared" si="43"/>
        <v>01</v>
      </c>
      <c r="R522" t="str">
        <f>+IFERROR(VLOOKUP(I522, Listado!A:B, 2, FALSE()), "COMERCIALIZADORA INTERNACIONAL CARIBBEAN EXOTICS S A")</f>
        <v>PEREZ MEJIA MARIA PAULINA</v>
      </c>
      <c r="S522" s="25">
        <f>+VLOOKUP(E522, TC!A:D, 2, FALSE())</f>
        <v>4338.1499999999996</v>
      </c>
      <c r="T522" t="str">
        <f t="shared" si="44"/>
        <v>USD</v>
      </c>
    </row>
    <row r="523" spans="1:20" ht="18.75" hidden="1" customHeight="1" x14ac:dyDescent="0.25">
      <c r="A523" t="s">
        <v>1912</v>
      </c>
      <c r="B523" t="s">
        <v>1923</v>
      </c>
      <c r="C523" t="s">
        <v>1913</v>
      </c>
      <c r="D523" s="24">
        <v>5696</v>
      </c>
      <c r="E523" t="s">
        <v>1610</v>
      </c>
      <c r="F523" t="s">
        <v>128</v>
      </c>
      <c r="G523" t="s">
        <v>1914</v>
      </c>
      <c r="H523" t="s">
        <v>2068</v>
      </c>
      <c r="I523" t="s">
        <v>1851</v>
      </c>
      <c r="J523" t="s">
        <v>1940</v>
      </c>
      <c r="K523" t="s">
        <v>2070</v>
      </c>
      <c r="L523" s="24">
        <v>801.6</v>
      </c>
      <c r="M523" s="25">
        <f>+VLOOKUP(E523, TC!A:D, 4, FALSE())</f>
        <v>1.0300999988474351</v>
      </c>
      <c r="N523" s="24">
        <f t="shared" si="40"/>
        <v>801.6</v>
      </c>
      <c r="O523" t="str">
        <f t="shared" si="41"/>
        <v>FACTURA</v>
      </c>
      <c r="P523" t="str">
        <f t="shared" si="42"/>
        <v>2025</v>
      </c>
      <c r="Q523" t="str">
        <f t="shared" si="43"/>
        <v>01</v>
      </c>
      <c r="R523" t="str">
        <f>+IFERROR(VLOOKUP(I523, Listado!A:B, 2, FALSE()), "COMERCIALIZADORA INTERNACIONAL CARIBBEAN EXOTICS S A")</f>
        <v>PEREZ MEJIA MARIA PAULINA</v>
      </c>
      <c r="S523" s="25">
        <f>+VLOOKUP(E523, TC!A:D, 2, FALSE())</f>
        <v>4338.1499999999996</v>
      </c>
      <c r="T523" t="str">
        <f t="shared" si="44"/>
        <v>USD</v>
      </c>
    </row>
    <row r="524" spans="1:20" ht="18.75" hidden="1" customHeight="1" x14ac:dyDescent="0.25">
      <c r="A524" t="s">
        <v>1912</v>
      </c>
      <c r="B524" t="s">
        <v>1923</v>
      </c>
      <c r="C524" t="s">
        <v>1913</v>
      </c>
      <c r="D524" s="24">
        <v>5696</v>
      </c>
      <c r="E524" t="s">
        <v>1610</v>
      </c>
      <c r="F524" t="s">
        <v>128</v>
      </c>
      <c r="G524" t="s">
        <v>1914</v>
      </c>
      <c r="H524" t="s">
        <v>2068</v>
      </c>
      <c r="I524" t="s">
        <v>1851</v>
      </c>
      <c r="J524" t="s">
        <v>1940</v>
      </c>
      <c r="K524" t="s">
        <v>42</v>
      </c>
      <c r="L524" s="24">
        <v>720</v>
      </c>
      <c r="M524" s="25">
        <f>+VLOOKUP(E524, TC!A:D, 4, FALSE())</f>
        <v>1.0300999988474351</v>
      </c>
      <c r="N524" s="24">
        <f t="shared" si="40"/>
        <v>720</v>
      </c>
      <c r="O524" t="str">
        <f t="shared" si="41"/>
        <v>FACTURA</v>
      </c>
      <c r="P524" t="str">
        <f t="shared" si="42"/>
        <v>2025</v>
      </c>
      <c r="Q524" t="str">
        <f t="shared" si="43"/>
        <v>01</v>
      </c>
      <c r="R524" t="str">
        <f>+IFERROR(VLOOKUP(I524, Listado!A:B, 2, FALSE()), "COMERCIALIZADORA INTERNACIONAL CARIBBEAN EXOTICS S A")</f>
        <v>PEREZ MEJIA MARIA PAULINA</v>
      </c>
      <c r="S524" s="25">
        <f>+VLOOKUP(E524, TC!A:D, 2, FALSE())</f>
        <v>4338.1499999999996</v>
      </c>
      <c r="T524" t="str">
        <f t="shared" si="44"/>
        <v>USD</v>
      </c>
    </row>
    <row r="525" spans="1:20" ht="18.75" hidden="1" customHeight="1" x14ac:dyDescent="0.25">
      <c r="A525" t="s">
        <v>1912</v>
      </c>
      <c r="B525" t="s">
        <v>1923</v>
      </c>
      <c r="C525" t="s">
        <v>1913</v>
      </c>
      <c r="D525" s="24">
        <v>5696</v>
      </c>
      <c r="E525" t="s">
        <v>1610</v>
      </c>
      <c r="F525" t="s">
        <v>128</v>
      </c>
      <c r="G525" t="s">
        <v>1914</v>
      </c>
      <c r="H525" t="s">
        <v>2068</v>
      </c>
      <c r="I525" t="s">
        <v>1851</v>
      </c>
      <c r="J525" t="s">
        <v>1940</v>
      </c>
      <c r="K525" t="s">
        <v>1942</v>
      </c>
      <c r="L525" s="24">
        <v>3277</v>
      </c>
      <c r="M525" s="25">
        <f>+VLOOKUP(E525, TC!A:D, 4, FALSE())</f>
        <v>1.0300999988474351</v>
      </c>
      <c r="N525" s="24">
        <f t="shared" si="40"/>
        <v>3277</v>
      </c>
      <c r="O525" t="str">
        <f t="shared" si="41"/>
        <v>FACTURA</v>
      </c>
      <c r="P525" t="str">
        <f t="shared" si="42"/>
        <v>2025</v>
      </c>
      <c r="Q525" t="str">
        <f t="shared" si="43"/>
        <v>01</v>
      </c>
      <c r="R525" t="str">
        <f>+IFERROR(VLOOKUP(I525, Listado!A:B, 2, FALSE()), "COMERCIALIZADORA INTERNACIONAL CARIBBEAN EXOTICS S A")</f>
        <v>PEREZ MEJIA MARIA PAULINA</v>
      </c>
      <c r="S525" s="25">
        <f>+VLOOKUP(E525, TC!A:D, 2, FALSE())</f>
        <v>4338.1499999999996</v>
      </c>
      <c r="T525" t="str">
        <f t="shared" si="44"/>
        <v>USD</v>
      </c>
    </row>
    <row r="526" spans="1:20" ht="18.75" hidden="1" customHeight="1" x14ac:dyDescent="0.25">
      <c r="A526" t="s">
        <v>1912</v>
      </c>
      <c r="B526" t="s">
        <v>1923</v>
      </c>
      <c r="C526" t="s">
        <v>1913</v>
      </c>
      <c r="D526" s="24">
        <v>5696</v>
      </c>
      <c r="E526" t="s">
        <v>1610</v>
      </c>
      <c r="F526" t="s">
        <v>128</v>
      </c>
      <c r="G526" t="s">
        <v>1914</v>
      </c>
      <c r="H526" t="s">
        <v>2068</v>
      </c>
      <c r="I526" t="s">
        <v>1851</v>
      </c>
      <c r="J526" t="s">
        <v>1940</v>
      </c>
      <c r="K526" t="s">
        <v>2016</v>
      </c>
      <c r="L526" s="24">
        <v>370.5</v>
      </c>
      <c r="M526" s="25">
        <f>+VLOOKUP(E526, TC!A:D, 4, FALSE())</f>
        <v>1.0300999988474351</v>
      </c>
      <c r="N526" s="24">
        <f t="shared" si="40"/>
        <v>370.5</v>
      </c>
      <c r="O526" t="str">
        <f t="shared" si="41"/>
        <v>FACTURA</v>
      </c>
      <c r="P526" t="str">
        <f t="shared" si="42"/>
        <v>2025</v>
      </c>
      <c r="Q526" t="str">
        <f t="shared" si="43"/>
        <v>01</v>
      </c>
      <c r="R526" t="str">
        <f>+IFERROR(VLOOKUP(I526, Listado!A:B, 2, FALSE()), "COMERCIALIZADORA INTERNACIONAL CARIBBEAN EXOTICS S A")</f>
        <v>PEREZ MEJIA MARIA PAULINA</v>
      </c>
      <c r="S526" s="25">
        <f>+VLOOKUP(E526, TC!A:D, 2, FALSE())</f>
        <v>4338.1499999999996</v>
      </c>
      <c r="T526" t="str">
        <f t="shared" si="44"/>
        <v>USD</v>
      </c>
    </row>
    <row r="527" spans="1:20" ht="18.75" hidden="1" customHeight="1" x14ac:dyDescent="0.25">
      <c r="A527" t="s">
        <v>1912</v>
      </c>
      <c r="B527" t="s">
        <v>1923</v>
      </c>
      <c r="C527" t="s">
        <v>1913</v>
      </c>
      <c r="D527" s="24">
        <v>5697</v>
      </c>
      <c r="E527" t="s">
        <v>1610</v>
      </c>
      <c r="F527" t="s">
        <v>128</v>
      </c>
      <c r="G527" t="s">
        <v>1914</v>
      </c>
      <c r="I527" t="s">
        <v>1851</v>
      </c>
      <c r="J527" t="s">
        <v>1940</v>
      </c>
      <c r="K527" t="s">
        <v>1918</v>
      </c>
      <c r="L527" s="24">
        <v>7.2</v>
      </c>
      <c r="M527" s="25">
        <f>+VLOOKUP(E527, TC!A:D, 4, FALSE())</f>
        <v>1.0300999988474351</v>
      </c>
      <c r="N527" s="24">
        <f t="shared" si="40"/>
        <v>7.2</v>
      </c>
      <c r="O527" t="str">
        <f t="shared" si="41"/>
        <v>FACTURA</v>
      </c>
      <c r="P527" t="str">
        <f t="shared" si="42"/>
        <v>2025</v>
      </c>
      <c r="Q527" t="str">
        <f t="shared" si="43"/>
        <v>01</v>
      </c>
      <c r="R527" t="str">
        <f>+IFERROR(VLOOKUP(I527, Listado!A:B, 2, FALSE()), "COMERCIALIZADORA INTERNACIONAL CARIBBEAN EXOTICS S A")</f>
        <v>PEREZ MEJIA MARIA PAULINA</v>
      </c>
      <c r="S527" s="25">
        <f>+VLOOKUP(E527, TC!A:D, 2, FALSE())</f>
        <v>4338.1499999999996</v>
      </c>
      <c r="T527" t="str">
        <f t="shared" si="44"/>
        <v>USD</v>
      </c>
    </row>
    <row r="528" spans="1:20" ht="18.75" hidden="1" customHeight="1" x14ac:dyDescent="0.25">
      <c r="A528" t="s">
        <v>1912</v>
      </c>
      <c r="B528" t="s">
        <v>5</v>
      </c>
      <c r="C528" t="s">
        <v>1913</v>
      </c>
      <c r="D528" s="24">
        <v>10759</v>
      </c>
      <c r="E528" t="s">
        <v>1610</v>
      </c>
      <c r="F528" t="s">
        <v>128</v>
      </c>
      <c r="G528" t="s">
        <v>1914</v>
      </c>
      <c r="H528" t="s">
        <v>2071</v>
      </c>
      <c r="I528" t="s">
        <v>1848</v>
      </c>
      <c r="J528" t="s">
        <v>1917</v>
      </c>
      <c r="K528" t="s">
        <v>40</v>
      </c>
      <c r="L528" s="24">
        <v>3696</v>
      </c>
      <c r="M528" s="25">
        <f>+VLOOKUP(E528, TC!A:D, 4, FALSE())</f>
        <v>1.0300999988474351</v>
      </c>
      <c r="N528" s="24">
        <f t="shared" si="40"/>
        <v>3696</v>
      </c>
      <c r="O528" t="str">
        <f t="shared" si="41"/>
        <v>FACTURA</v>
      </c>
      <c r="P528" t="str">
        <f t="shared" si="42"/>
        <v>2025</v>
      </c>
      <c r="Q528" t="str">
        <f t="shared" si="43"/>
        <v>01</v>
      </c>
      <c r="R528" t="str">
        <f>+IFERROR(VLOOKUP(I528, Listado!A:B, 2, FALSE()), "COMERCIALIZADORA INTERNACIONAL CARIBBEAN EXOTICS S A")</f>
        <v>PEREZ MEJIA MARIA PAULINA</v>
      </c>
      <c r="S528" s="25">
        <f>+VLOOKUP(E528, TC!A:D, 2, FALSE())</f>
        <v>4338.1499999999996</v>
      </c>
      <c r="T528" t="str">
        <f t="shared" si="44"/>
        <v>USD</v>
      </c>
    </row>
    <row r="529" spans="1:20" ht="18.75" hidden="1" customHeight="1" x14ac:dyDescent="0.25">
      <c r="A529" t="s">
        <v>1912</v>
      </c>
      <c r="B529" t="s">
        <v>5</v>
      </c>
      <c r="C529" t="s">
        <v>1913</v>
      </c>
      <c r="D529" s="24">
        <v>10759</v>
      </c>
      <c r="E529" t="s">
        <v>1610</v>
      </c>
      <c r="F529" t="s">
        <v>128</v>
      </c>
      <c r="G529" t="s">
        <v>1914</v>
      </c>
      <c r="H529" t="s">
        <v>2071</v>
      </c>
      <c r="I529" t="s">
        <v>1848</v>
      </c>
      <c r="J529" t="s">
        <v>1917</v>
      </c>
      <c r="K529" t="s">
        <v>23</v>
      </c>
      <c r="L529" s="24">
        <v>4800</v>
      </c>
      <c r="M529" s="25">
        <f>+VLOOKUP(E529, TC!A:D, 4, FALSE())</f>
        <v>1.0300999988474351</v>
      </c>
      <c r="N529" s="24">
        <f t="shared" si="40"/>
        <v>4800</v>
      </c>
      <c r="O529" t="str">
        <f t="shared" si="41"/>
        <v>FACTURA</v>
      </c>
      <c r="P529" t="str">
        <f t="shared" si="42"/>
        <v>2025</v>
      </c>
      <c r="Q529" t="str">
        <f t="shared" si="43"/>
        <v>01</v>
      </c>
      <c r="R529" t="str">
        <f>+IFERROR(VLOOKUP(I529, Listado!A:B, 2, FALSE()), "COMERCIALIZADORA INTERNACIONAL CARIBBEAN EXOTICS S A")</f>
        <v>PEREZ MEJIA MARIA PAULINA</v>
      </c>
      <c r="S529" s="25">
        <f>+VLOOKUP(E529, TC!A:D, 2, FALSE())</f>
        <v>4338.1499999999996</v>
      </c>
      <c r="T529" t="str">
        <f t="shared" si="44"/>
        <v>USD</v>
      </c>
    </row>
    <row r="530" spans="1:20" ht="18.75" hidden="1" customHeight="1" x14ac:dyDescent="0.25">
      <c r="A530" t="s">
        <v>1912</v>
      </c>
      <c r="B530" t="s">
        <v>5</v>
      </c>
      <c r="C530" t="s">
        <v>1913</v>
      </c>
      <c r="D530" s="24">
        <v>10759</v>
      </c>
      <c r="E530" t="s">
        <v>1610</v>
      </c>
      <c r="F530" t="s">
        <v>128</v>
      </c>
      <c r="G530" t="s">
        <v>1914</v>
      </c>
      <c r="H530" t="s">
        <v>2071</v>
      </c>
      <c r="I530" t="s">
        <v>1848</v>
      </c>
      <c r="J530" t="s">
        <v>1917</v>
      </c>
      <c r="K530" t="s">
        <v>39</v>
      </c>
      <c r="L530" s="24">
        <v>1820</v>
      </c>
      <c r="M530" s="25">
        <f>+VLOOKUP(E530, TC!A:D, 4, FALSE())</f>
        <v>1.0300999988474351</v>
      </c>
      <c r="N530" s="24">
        <f t="shared" si="40"/>
        <v>1820</v>
      </c>
      <c r="O530" t="str">
        <f t="shared" si="41"/>
        <v>FACTURA</v>
      </c>
      <c r="P530" t="str">
        <f t="shared" si="42"/>
        <v>2025</v>
      </c>
      <c r="Q530" t="str">
        <f t="shared" si="43"/>
        <v>01</v>
      </c>
      <c r="R530" t="str">
        <f>+IFERROR(VLOOKUP(I530, Listado!A:B, 2, FALSE()), "COMERCIALIZADORA INTERNACIONAL CARIBBEAN EXOTICS S A")</f>
        <v>PEREZ MEJIA MARIA PAULINA</v>
      </c>
      <c r="S530" s="25">
        <f>+VLOOKUP(E530, TC!A:D, 2, FALSE())</f>
        <v>4338.1499999999996</v>
      </c>
      <c r="T530" t="str">
        <f t="shared" si="44"/>
        <v>USD</v>
      </c>
    </row>
    <row r="531" spans="1:20" ht="18.75" hidden="1" customHeight="1" x14ac:dyDescent="0.25">
      <c r="A531" t="s">
        <v>1912</v>
      </c>
      <c r="B531" t="s">
        <v>5</v>
      </c>
      <c r="C531" t="s">
        <v>1913</v>
      </c>
      <c r="D531" s="24">
        <v>10759</v>
      </c>
      <c r="E531" t="s">
        <v>1610</v>
      </c>
      <c r="F531" t="s">
        <v>128</v>
      </c>
      <c r="G531" t="s">
        <v>1914</v>
      </c>
      <c r="H531" t="s">
        <v>2071</v>
      </c>
      <c r="I531" t="s">
        <v>1848</v>
      </c>
      <c r="J531" t="s">
        <v>1917</v>
      </c>
      <c r="K531" t="s">
        <v>38</v>
      </c>
      <c r="L531" s="24">
        <v>9520</v>
      </c>
      <c r="M531" s="25">
        <f>+VLOOKUP(E531, TC!A:D, 4, FALSE())</f>
        <v>1.0300999988474351</v>
      </c>
      <c r="N531" s="24">
        <f t="shared" si="40"/>
        <v>9520</v>
      </c>
      <c r="O531" t="str">
        <f t="shared" si="41"/>
        <v>FACTURA</v>
      </c>
      <c r="P531" t="str">
        <f t="shared" si="42"/>
        <v>2025</v>
      </c>
      <c r="Q531" t="str">
        <f t="shared" si="43"/>
        <v>01</v>
      </c>
      <c r="R531" t="str">
        <f>+IFERROR(VLOOKUP(I531, Listado!A:B, 2, FALSE()), "COMERCIALIZADORA INTERNACIONAL CARIBBEAN EXOTICS S A")</f>
        <v>PEREZ MEJIA MARIA PAULINA</v>
      </c>
      <c r="S531" s="25">
        <f>+VLOOKUP(E531, TC!A:D, 2, FALSE())</f>
        <v>4338.1499999999996</v>
      </c>
      <c r="T531" t="str">
        <f t="shared" si="44"/>
        <v>USD</v>
      </c>
    </row>
    <row r="532" spans="1:20" ht="18.75" hidden="1" customHeight="1" x14ac:dyDescent="0.25">
      <c r="A532" t="s">
        <v>1912</v>
      </c>
      <c r="B532" t="s">
        <v>5</v>
      </c>
      <c r="C532" t="s">
        <v>1913</v>
      </c>
      <c r="D532" s="24">
        <v>10759</v>
      </c>
      <c r="E532" t="s">
        <v>1610</v>
      </c>
      <c r="F532" t="s">
        <v>128</v>
      </c>
      <c r="G532" t="s">
        <v>1914</v>
      </c>
      <c r="H532" t="s">
        <v>2071</v>
      </c>
      <c r="I532" t="s">
        <v>1848</v>
      </c>
      <c r="J532" t="s">
        <v>1917</v>
      </c>
      <c r="K532" t="s">
        <v>27</v>
      </c>
      <c r="L532" s="24">
        <v>840</v>
      </c>
      <c r="M532" s="25">
        <f>+VLOOKUP(E532, TC!A:D, 4, FALSE())</f>
        <v>1.0300999988474351</v>
      </c>
      <c r="N532" s="24">
        <f t="shared" si="40"/>
        <v>840</v>
      </c>
      <c r="O532" t="str">
        <f t="shared" si="41"/>
        <v>FACTURA</v>
      </c>
      <c r="P532" t="str">
        <f t="shared" si="42"/>
        <v>2025</v>
      </c>
      <c r="Q532" t="str">
        <f t="shared" si="43"/>
        <v>01</v>
      </c>
      <c r="R532" t="str">
        <f>+IFERROR(VLOOKUP(I532, Listado!A:B, 2, FALSE()), "COMERCIALIZADORA INTERNACIONAL CARIBBEAN EXOTICS S A")</f>
        <v>PEREZ MEJIA MARIA PAULINA</v>
      </c>
      <c r="S532" s="25">
        <f>+VLOOKUP(E532, TC!A:D, 2, FALSE())</f>
        <v>4338.1499999999996</v>
      </c>
      <c r="T532" t="str">
        <f t="shared" si="44"/>
        <v>USD</v>
      </c>
    </row>
    <row r="533" spans="1:20" ht="18.75" hidden="1" customHeight="1" x14ac:dyDescent="0.25">
      <c r="A533" t="s">
        <v>1912</v>
      </c>
      <c r="B533" t="s">
        <v>5</v>
      </c>
      <c r="C533" t="s">
        <v>1913</v>
      </c>
      <c r="D533" s="24">
        <v>10760</v>
      </c>
      <c r="E533" t="s">
        <v>1610</v>
      </c>
      <c r="F533" t="s">
        <v>128</v>
      </c>
      <c r="G533" t="s">
        <v>1914</v>
      </c>
      <c r="H533" t="s">
        <v>2072</v>
      </c>
      <c r="I533" t="s">
        <v>1851</v>
      </c>
      <c r="J533" t="s">
        <v>1940</v>
      </c>
      <c r="K533" t="s">
        <v>19</v>
      </c>
      <c r="L533" s="24">
        <v>2752</v>
      </c>
      <c r="M533" s="25">
        <f>+VLOOKUP(E533, TC!A:D, 4, FALSE())</f>
        <v>1.0300999988474351</v>
      </c>
      <c r="N533" s="24">
        <f t="shared" si="40"/>
        <v>2752</v>
      </c>
      <c r="O533" t="str">
        <f t="shared" si="41"/>
        <v>FACTURA</v>
      </c>
      <c r="P533" t="str">
        <f t="shared" si="42"/>
        <v>2025</v>
      </c>
      <c r="Q533" t="str">
        <f t="shared" si="43"/>
        <v>01</v>
      </c>
      <c r="R533" t="str">
        <f>+IFERROR(VLOOKUP(I533, Listado!A:B, 2, FALSE()), "COMERCIALIZADORA INTERNACIONAL CARIBBEAN EXOTICS S A")</f>
        <v>PEREZ MEJIA MARIA PAULINA</v>
      </c>
      <c r="S533" s="25">
        <f>+VLOOKUP(E533, TC!A:D, 2, FALSE())</f>
        <v>4338.1499999999996</v>
      </c>
      <c r="T533" t="str">
        <f t="shared" si="44"/>
        <v>USD</v>
      </c>
    </row>
    <row r="534" spans="1:20" ht="18.75" hidden="1" customHeight="1" x14ac:dyDescent="0.25">
      <c r="A534" t="s">
        <v>1912</v>
      </c>
      <c r="B534" t="s">
        <v>5</v>
      </c>
      <c r="C534" t="s">
        <v>1913</v>
      </c>
      <c r="D534" s="24">
        <v>10761</v>
      </c>
      <c r="E534" t="s">
        <v>1610</v>
      </c>
      <c r="F534" t="s">
        <v>1924</v>
      </c>
      <c r="G534" t="s">
        <v>1914</v>
      </c>
      <c r="H534" t="s">
        <v>2073</v>
      </c>
      <c r="I534" t="s">
        <v>1853</v>
      </c>
      <c r="J534" t="s">
        <v>1919</v>
      </c>
      <c r="K534" t="s">
        <v>24</v>
      </c>
      <c r="L534" s="24">
        <v>2723.2</v>
      </c>
      <c r="M534" s="25">
        <f>+VLOOKUP(E534, TC!A:D, 4, FALSE())</f>
        <v>1.0300999988474351</v>
      </c>
      <c r="N534" s="24">
        <f t="shared" si="40"/>
        <v>2805.1683168613349</v>
      </c>
      <c r="O534" t="str">
        <f t="shared" si="41"/>
        <v>FACTURA</v>
      </c>
      <c r="P534" t="str">
        <f t="shared" si="42"/>
        <v>2025</v>
      </c>
      <c r="Q534" t="str">
        <f t="shared" si="43"/>
        <v>01</v>
      </c>
      <c r="R534" t="str">
        <f>+IFERROR(VLOOKUP(I534, Listado!A:B, 2, FALSE()), "COMERCIALIZADORA INTERNACIONAL CARIBBEAN EXOTICS S A")</f>
        <v>PIEDRAHITA PEREZ MARIANA</v>
      </c>
      <c r="S534" s="25">
        <f>+VLOOKUP(E534, TC!A:D, 2, FALSE())</f>
        <v>4338.1499999999996</v>
      </c>
      <c r="T534" t="str">
        <f t="shared" si="44"/>
        <v>EUR</v>
      </c>
    </row>
    <row r="535" spans="1:20" ht="18.75" hidden="1" customHeight="1" x14ac:dyDescent="0.25">
      <c r="A535" t="s">
        <v>1912</v>
      </c>
      <c r="B535" t="s">
        <v>5</v>
      </c>
      <c r="C535" t="s">
        <v>1913</v>
      </c>
      <c r="D535" s="24">
        <v>10761</v>
      </c>
      <c r="E535" t="s">
        <v>1610</v>
      </c>
      <c r="F535" t="s">
        <v>1924</v>
      </c>
      <c r="G535" t="s">
        <v>1914</v>
      </c>
      <c r="H535" t="s">
        <v>2073</v>
      </c>
      <c r="I535" t="s">
        <v>1853</v>
      </c>
      <c r="J535" t="s">
        <v>1919</v>
      </c>
      <c r="K535" t="s">
        <v>1959</v>
      </c>
      <c r="L535" s="24">
        <v>275</v>
      </c>
      <c r="M535" s="25">
        <f>+VLOOKUP(E535, TC!A:D, 4, FALSE())</f>
        <v>1.0300999988474351</v>
      </c>
      <c r="N535" s="24">
        <f t="shared" si="40"/>
        <v>283.27749968304465</v>
      </c>
      <c r="O535" t="str">
        <f t="shared" si="41"/>
        <v>FACTURA</v>
      </c>
      <c r="P535" t="str">
        <f t="shared" si="42"/>
        <v>2025</v>
      </c>
      <c r="Q535" t="str">
        <f t="shared" si="43"/>
        <v>01</v>
      </c>
      <c r="R535" t="str">
        <f>+IFERROR(VLOOKUP(I535, Listado!A:B, 2, FALSE()), "COMERCIALIZADORA INTERNACIONAL CARIBBEAN EXOTICS S A")</f>
        <v>PIEDRAHITA PEREZ MARIANA</v>
      </c>
      <c r="S535" s="25">
        <f>+VLOOKUP(E535, TC!A:D, 2, FALSE())</f>
        <v>4338.1499999999996</v>
      </c>
      <c r="T535" t="str">
        <f t="shared" si="44"/>
        <v>EUR</v>
      </c>
    </row>
    <row r="536" spans="1:20" ht="18.75" hidden="1" customHeight="1" x14ac:dyDescent="0.25">
      <c r="A536" t="s">
        <v>1912</v>
      </c>
      <c r="B536" t="s">
        <v>5</v>
      </c>
      <c r="C536" t="s">
        <v>1913</v>
      </c>
      <c r="D536" s="24">
        <v>10761</v>
      </c>
      <c r="E536" t="s">
        <v>1610</v>
      </c>
      <c r="F536" t="s">
        <v>1924</v>
      </c>
      <c r="G536" t="s">
        <v>1914</v>
      </c>
      <c r="H536" t="s">
        <v>2073</v>
      </c>
      <c r="I536" t="s">
        <v>1853</v>
      </c>
      <c r="J536" t="s">
        <v>1919</v>
      </c>
      <c r="K536" t="s">
        <v>1960</v>
      </c>
      <c r="L536" s="24">
        <v>19.399999999999999</v>
      </c>
      <c r="M536" s="25">
        <f>+VLOOKUP(E536, TC!A:D, 4, FALSE())</f>
        <v>1.0300999988474351</v>
      </c>
      <c r="N536" s="24">
        <f t="shared" si="40"/>
        <v>19.98393997764024</v>
      </c>
      <c r="O536" t="str">
        <f t="shared" si="41"/>
        <v>FACTURA</v>
      </c>
      <c r="P536" t="str">
        <f t="shared" si="42"/>
        <v>2025</v>
      </c>
      <c r="Q536" t="str">
        <f t="shared" si="43"/>
        <v>01</v>
      </c>
      <c r="R536" t="str">
        <f>+IFERROR(VLOOKUP(I536, Listado!A:B, 2, FALSE()), "COMERCIALIZADORA INTERNACIONAL CARIBBEAN EXOTICS S A")</f>
        <v>PIEDRAHITA PEREZ MARIANA</v>
      </c>
      <c r="S536" s="25">
        <f>+VLOOKUP(E536, TC!A:D, 2, FALSE())</f>
        <v>4338.1499999999996</v>
      </c>
      <c r="T536" t="str">
        <f t="shared" si="44"/>
        <v>EUR</v>
      </c>
    </row>
    <row r="537" spans="1:20" ht="18.75" hidden="1" customHeight="1" x14ac:dyDescent="0.25">
      <c r="A537" t="s">
        <v>1912</v>
      </c>
      <c r="B537" t="s">
        <v>5</v>
      </c>
      <c r="C537" t="s">
        <v>1913</v>
      </c>
      <c r="D537" s="24">
        <v>10762</v>
      </c>
      <c r="E537" t="s">
        <v>1610</v>
      </c>
      <c r="F537" t="s">
        <v>1924</v>
      </c>
      <c r="G537" t="s">
        <v>1914</v>
      </c>
      <c r="H537" t="s">
        <v>2074</v>
      </c>
      <c r="I537" t="s">
        <v>1855</v>
      </c>
      <c r="J537" t="s">
        <v>1987</v>
      </c>
      <c r="K537" t="s">
        <v>32</v>
      </c>
      <c r="L537" s="24">
        <v>2046.8</v>
      </c>
      <c r="M537" s="25">
        <f>+VLOOKUP(E537, TC!A:D, 4, FALSE())</f>
        <v>1.0300999988474351</v>
      </c>
      <c r="N537" s="24">
        <f t="shared" si="40"/>
        <v>2108.4086776409299</v>
      </c>
      <c r="O537" t="str">
        <f t="shared" si="41"/>
        <v>FACTURA</v>
      </c>
      <c r="P537" t="str">
        <f t="shared" si="42"/>
        <v>2025</v>
      </c>
      <c r="Q537" t="str">
        <f t="shared" si="43"/>
        <v>01</v>
      </c>
      <c r="R537" t="str">
        <f>+IFERROR(VLOOKUP(I537, Listado!A:B, 2, FALSE()), "COMERCIALIZADORA INTERNACIONAL CARIBBEAN EXOTICS S A")</f>
        <v>PIEDRAHITA PEREZ MARIANA</v>
      </c>
      <c r="S537" s="25">
        <f>+VLOOKUP(E537, TC!A:D, 2, FALSE())</f>
        <v>4338.1499999999996</v>
      </c>
      <c r="T537" t="str">
        <f t="shared" si="44"/>
        <v>EUR</v>
      </c>
    </row>
    <row r="538" spans="1:20" ht="18.75" hidden="1" customHeight="1" x14ac:dyDescent="0.25">
      <c r="A538" t="s">
        <v>1912</v>
      </c>
      <c r="B538" t="s">
        <v>5</v>
      </c>
      <c r="C538" t="s">
        <v>1913</v>
      </c>
      <c r="D538" s="24">
        <v>10762</v>
      </c>
      <c r="E538" t="s">
        <v>1610</v>
      </c>
      <c r="F538" t="s">
        <v>1924</v>
      </c>
      <c r="G538" t="s">
        <v>1914</v>
      </c>
      <c r="H538" t="s">
        <v>2074</v>
      </c>
      <c r="I538" t="s">
        <v>1855</v>
      </c>
      <c r="J538" t="s">
        <v>1987</v>
      </c>
      <c r="K538" t="s">
        <v>1959</v>
      </c>
      <c r="L538" s="24">
        <v>275</v>
      </c>
      <c r="M538" s="25">
        <f>+VLOOKUP(E538, TC!A:D, 4, FALSE())</f>
        <v>1.0300999988474351</v>
      </c>
      <c r="N538" s="24">
        <f t="shared" si="40"/>
        <v>283.27749968304465</v>
      </c>
      <c r="O538" t="str">
        <f t="shared" si="41"/>
        <v>FACTURA</v>
      </c>
      <c r="P538" t="str">
        <f t="shared" si="42"/>
        <v>2025</v>
      </c>
      <c r="Q538" t="str">
        <f t="shared" si="43"/>
        <v>01</v>
      </c>
      <c r="R538" t="str">
        <f>+IFERROR(VLOOKUP(I538, Listado!A:B, 2, FALSE()), "COMERCIALIZADORA INTERNACIONAL CARIBBEAN EXOTICS S A")</f>
        <v>PIEDRAHITA PEREZ MARIANA</v>
      </c>
      <c r="S538" s="25">
        <f>+VLOOKUP(E538, TC!A:D, 2, FALSE())</f>
        <v>4338.1499999999996</v>
      </c>
      <c r="T538" t="str">
        <f t="shared" si="44"/>
        <v>EUR</v>
      </c>
    </row>
    <row r="539" spans="1:20" ht="18.75" hidden="1" customHeight="1" x14ac:dyDescent="0.25">
      <c r="A539" t="s">
        <v>1912</v>
      </c>
      <c r="B539" t="s">
        <v>5</v>
      </c>
      <c r="C539" t="s">
        <v>1913</v>
      </c>
      <c r="D539" s="24">
        <v>10762</v>
      </c>
      <c r="E539" t="s">
        <v>1610</v>
      </c>
      <c r="F539" t="s">
        <v>1924</v>
      </c>
      <c r="G539" t="s">
        <v>1914</v>
      </c>
      <c r="H539" t="s">
        <v>2074</v>
      </c>
      <c r="I539" t="s">
        <v>1855</v>
      </c>
      <c r="J539" t="s">
        <v>1987</v>
      </c>
      <c r="K539" t="s">
        <v>1960</v>
      </c>
      <c r="L539" s="24">
        <v>19</v>
      </c>
      <c r="M539" s="25">
        <f>+VLOOKUP(E539, TC!A:D, 4, FALSE())</f>
        <v>1.0300999988474351</v>
      </c>
      <c r="N539" s="24">
        <f t="shared" si="40"/>
        <v>19.571899978101268</v>
      </c>
      <c r="O539" t="str">
        <f t="shared" si="41"/>
        <v>FACTURA</v>
      </c>
      <c r="P539" t="str">
        <f t="shared" si="42"/>
        <v>2025</v>
      </c>
      <c r="Q539" t="str">
        <f t="shared" si="43"/>
        <v>01</v>
      </c>
      <c r="R539" t="str">
        <f>+IFERROR(VLOOKUP(I539, Listado!A:B, 2, FALSE()), "COMERCIALIZADORA INTERNACIONAL CARIBBEAN EXOTICS S A")</f>
        <v>PIEDRAHITA PEREZ MARIANA</v>
      </c>
      <c r="S539" s="25">
        <f>+VLOOKUP(E539, TC!A:D, 2, FALSE())</f>
        <v>4338.1499999999996</v>
      </c>
      <c r="T539" t="str">
        <f t="shared" si="44"/>
        <v>EUR</v>
      </c>
    </row>
    <row r="540" spans="1:20" ht="18.75" hidden="1" customHeight="1" x14ac:dyDescent="0.25">
      <c r="A540" t="s">
        <v>1912</v>
      </c>
      <c r="B540" t="s">
        <v>5</v>
      </c>
      <c r="C540" t="s">
        <v>1913</v>
      </c>
      <c r="D540" s="24">
        <v>10763</v>
      </c>
      <c r="E540" t="s">
        <v>1610</v>
      </c>
      <c r="F540" t="s">
        <v>1924</v>
      </c>
      <c r="G540" t="s">
        <v>1914</v>
      </c>
      <c r="H540" t="s">
        <v>2075</v>
      </c>
      <c r="I540" t="s">
        <v>1863</v>
      </c>
      <c r="J540" t="s">
        <v>1926</v>
      </c>
      <c r="K540" t="s">
        <v>36</v>
      </c>
      <c r="L540" s="24">
        <v>1290.8</v>
      </c>
      <c r="M540" s="25">
        <f>+VLOOKUP(E540, TC!A:D, 4, FALSE())</f>
        <v>1.0300999988474351</v>
      </c>
      <c r="N540" s="24">
        <f t="shared" si="40"/>
        <v>1329.6530785122691</v>
      </c>
      <c r="O540" t="str">
        <f t="shared" si="41"/>
        <v>FACTURA</v>
      </c>
      <c r="P540" t="str">
        <f t="shared" si="42"/>
        <v>2025</v>
      </c>
      <c r="Q540" t="str">
        <f t="shared" si="43"/>
        <v>01</v>
      </c>
      <c r="R540" t="str">
        <f>+IFERROR(VLOOKUP(I540, Listado!A:B, 2, FALSE()), "COMERCIALIZADORA INTERNACIONAL CARIBBEAN EXOTICS S A")</f>
        <v>HINCAPIE CONTRERAS ERIKA STEFANIA</v>
      </c>
      <c r="S540" s="25">
        <f>+VLOOKUP(E540, TC!A:D, 2, FALSE())</f>
        <v>4338.1499999999996</v>
      </c>
      <c r="T540" t="str">
        <f t="shared" si="44"/>
        <v>EUR</v>
      </c>
    </row>
    <row r="541" spans="1:20" ht="18.75" hidden="1" customHeight="1" x14ac:dyDescent="0.25">
      <c r="A541" t="s">
        <v>1912</v>
      </c>
      <c r="B541" t="s">
        <v>5</v>
      </c>
      <c r="C541" t="s">
        <v>1913</v>
      </c>
      <c r="D541" s="24">
        <v>10763</v>
      </c>
      <c r="E541" t="s">
        <v>1610</v>
      </c>
      <c r="F541" t="s">
        <v>1924</v>
      </c>
      <c r="G541" t="s">
        <v>1914</v>
      </c>
      <c r="H541" t="s">
        <v>2075</v>
      </c>
      <c r="I541" t="s">
        <v>1863</v>
      </c>
      <c r="J541" t="s">
        <v>1926</v>
      </c>
      <c r="K541" t="s">
        <v>1959</v>
      </c>
      <c r="L541" s="24">
        <v>137</v>
      </c>
      <c r="M541" s="25">
        <f>+VLOOKUP(E541, TC!A:D, 4, FALSE())</f>
        <v>1.0300999988474351</v>
      </c>
      <c r="N541" s="24">
        <f t="shared" si="40"/>
        <v>141.1236998420986</v>
      </c>
      <c r="O541" t="str">
        <f t="shared" si="41"/>
        <v>FACTURA</v>
      </c>
      <c r="P541" t="str">
        <f t="shared" si="42"/>
        <v>2025</v>
      </c>
      <c r="Q541" t="str">
        <f t="shared" si="43"/>
        <v>01</v>
      </c>
      <c r="R541" t="str">
        <f>+IFERROR(VLOOKUP(I541, Listado!A:B, 2, FALSE()), "COMERCIALIZADORA INTERNACIONAL CARIBBEAN EXOTICS S A")</f>
        <v>HINCAPIE CONTRERAS ERIKA STEFANIA</v>
      </c>
      <c r="S541" s="25">
        <f>+VLOOKUP(E541, TC!A:D, 2, FALSE())</f>
        <v>4338.1499999999996</v>
      </c>
      <c r="T541" t="str">
        <f t="shared" si="44"/>
        <v>EUR</v>
      </c>
    </row>
    <row r="542" spans="1:20" ht="18.75" hidden="1" customHeight="1" x14ac:dyDescent="0.25">
      <c r="A542" t="s">
        <v>1912</v>
      </c>
      <c r="B542" t="s">
        <v>5</v>
      </c>
      <c r="C542" t="s">
        <v>1913</v>
      </c>
      <c r="D542" s="24">
        <v>10763</v>
      </c>
      <c r="E542" t="s">
        <v>1610</v>
      </c>
      <c r="F542" t="s">
        <v>1924</v>
      </c>
      <c r="G542" t="s">
        <v>1914</v>
      </c>
      <c r="H542" t="s">
        <v>2075</v>
      </c>
      <c r="I542" t="s">
        <v>1863</v>
      </c>
      <c r="J542" t="s">
        <v>1926</v>
      </c>
      <c r="K542" t="s">
        <v>1960</v>
      </c>
      <c r="L542" s="24">
        <v>56.2</v>
      </c>
      <c r="M542" s="25">
        <f>+VLOOKUP(E542, TC!A:D, 4, FALSE())</f>
        <v>1.0300999988474351</v>
      </c>
      <c r="N542" s="24">
        <f t="shared" si="40"/>
        <v>57.891619935225854</v>
      </c>
      <c r="O542" t="str">
        <f t="shared" si="41"/>
        <v>FACTURA</v>
      </c>
      <c r="P542" t="str">
        <f t="shared" si="42"/>
        <v>2025</v>
      </c>
      <c r="Q542" t="str">
        <f t="shared" si="43"/>
        <v>01</v>
      </c>
      <c r="R542" t="str">
        <f>+IFERROR(VLOOKUP(I542, Listado!A:B, 2, FALSE()), "COMERCIALIZADORA INTERNACIONAL CARIBBEAN EXOTICS S A")</f>
        <v>HINCAPIE CONTRERAS ERIKA STEFANIA</v>
      </c>
      <c r="S542" s="25">
        <f>+VLOOKUP(E542, TC!A:D, 2, FALSE())</f>
        <v>4338.1499999999996</v>
      </c>
      <c r="T542" t="str">
        <f t="shared" si="44"/>
        <v>EUR</v>
      </c>
    </row>
    <row r="543" spans="1:20" ht="18.75" hidden="1" customHeight="1" x14ac:dyDescent="0.25">
      <c r="A543" t="s">
        <v>1912</v>
      </c>
      <c r="B543" t="s">
        <v>5</v>
      </c>
      <c r="C543" t="s">
        <v>1913</v>
      </c>
      <c r="D543" s="24">
        <v>10764</v>
      </c>
      <c r="E543" t="s">
        <v>1610</v>
      </c>
      <c r="F543" t="s">
        <v>1924</v>
      </c>
      <c r="G543" t="s">
        <v>1914</v>
      </c>
      <c r="H543" t="s">
        <v>2076</v>
      </c>
      <c r="I543" t="s">
        <v>1863</v>
      </c>
      <c r="J543" t="s">
        <v>1926</v>
      </c>
      <c r="K543" t="s">
        <v>1969</v>
      </c>
      <c r="L543" s="24">
        <v>1346.8</v>
      </c>
      <c r="M543" s="25">
        <f>+VLOOKUP(E543, TC!A:D, 4, FALSE())</f>
        <v>1.0300999988474351</v>
      </c>
      <c r="N543" s="24">
        <f t="shared" si="40"/>
        <v>1387.3386784477254</v>
      </c>
      <c r="O543" t="str">
        <f t="shared" si="41"/>
        <v>FACTURA</v>
      </c>
      <c r="P543" t="str">
        <f t="shared" si="42"/>
        <v>2025</v>
      </c>
      <c r="Q543" t="str">
        <f t="shared" si="43"/>
        <v>01</v>
      </c>
      <c r="R543" t="str">
        <f>+IFERROR(VLOOKUP(I543, Listado!A:B, 2, FALSE()), "COMERCIALIZADORA INTERNACIONAL CARIBBEAN EXOTICS S A")</f>
        <v>HINCAPIE CONTRERAS ERIKA STEFANIA</v>
      </c>
      <c r="S543" s="25">
        <f>+VLOOKUP(E543, TC!A:D, 2, FALSE())</f>
        <v>4338.1499999999996</v>
      </c>
      <c r="T543" t="str">
        <f t="shared" si="44"/>
        <v>EUR</v>
      </c>
    </row>
    <row r="544" spans="1:20" ht="18.75" hidden="1" customHeight="1" x14ac:dyDescent="0.25">
      <c r="A544" t="s">
        <v>1912</v>
      </c>
      <c r="B544" t="s">
        <v>5</v>
      </c>
      <c r="C544" t="s">
        <v>1913</v>
      </c>
      <c r="D544" s="24">
        <v>10764</v>
      </c>
      <c r="E544" t="s">
        <v>1610</v>
      </c>
      <c r="F544" t="s">
        <v>1924</v>
      </c>
      <c r="G544" t="s">
        <v>1914</v>
      </c>
      <c r="H544" t="s">
        <v>2076</v>
      </c>
      <c r="I544" t="s">
        <v>1863</v>
      </c>
      <c r="J544" t="s">
        <v>1926</v>
      </c>
      <c r="K544" t="s">
        <v>1959</v>
      </c>
      <c r="L544" s="24">
        <v>138</v>
      </c>
      <c r="M544" s="25">
        <f>+VLOOKUP(E544, TC!A:D, 4, FALSE())</f>
        <v>1.0300999988474351</v>
      </c>
      <c r="N544" s="24">
        <f t="shared" si="40"/>
        <v>142.15379984094605</v>
      </c>
      <c r="O544" t="str">
        <f t="shared" si="41"/>
        <v>FACTURA</v>
      </c>
      <c r="P544" t="str">
        <f t="shared" si="42"/>
        <v>2025</v>
      </c>
      <c r="Q544" t="str">
        <f t="shared" si="43"/>
        <v>01</v>
      </c>
      <c r="R544" t="str">
        <f>+IFERROR(VLOOKUP(I544, Listado!A:B, 2, FALSE()), "COMERCIALIZADORA INTERNACIONAL CARIBBEAN EXOTICS S A")</f>
        <v>HINCAPIE CONTRERAS ERIKA STEFANIA</v>
      </c>
      <c r="S544" s="25">
        <f>+VLOOKUP(E544, TC!A:D, 2, FALSE())</f>
        <v>4338.1499999999996</v>
      </c>
      <c r="T544" t="str">
        <f t="shared" si="44"/>
        <v>EUR</v>
      </c>
    </row>
    <row r="545" spans="1:20" ht="18.75" hidden="1" customHeight="1" x14ac:dyDescent="0.25">
      <c r="A545" t="s">
        <v>1912</v>
      </c>
      <c r="B545" t="s">
        <v>5</v>
      </c>
      <c r="C545" t="s">
        <v>1913</v>
      </c>
      <c r="D545" s="24">
        <v>10764</v>
      </c>
      <c r="E545" t="s">
        <v>1610</v>
      </c>
      <c r="F545" t="s">
        <v>1924</v>
      </c>
      <c r="G545" t="s">
        <v>1914</v>
      </c>
      <c r="H545" t="s">
        <v>2076</v>
      </c>
      <c r="I545" t="s">
        <v>1863</v>
      </c>
      <c r="J545" t="s">
        <v>1926</v>
      </c>
      <c r="K545" t="s">
        <v>1960</v>
      </c>
      <c r="L545" s="24">
        <v>55.2</v>
      </c>
      <c r="M545" s="25">
        <f>+VLOOKUP(E545, TC!A:D, 4, FALSE())</f>
        <v>1.0300999988474351</v>
      </c>
      <c r="N545" s="24">
        <f t="shared" si="40"/>
        <v>56.861519936378421</v>
      </c>
      <c r="O545" t="str">
        <f t="shared" si="41"/>
        <v>FACTURA</v>
      </c>
      <c r="P545" t="str">
        <f t="shared" si="42"/>
        <v>2025</v>
      </c>
      <c r="Q545" t="str">
        <f t="shared" si="43"/>
        <v>01</v>
      </c>
      <c r="R545" t="str">
        <f>+IFERROR(VLOOKUP(I545, Listado!A:B, 2, FALSE()), "COMERCIALIZADORA INTERNACIONAL CARIBBEAN EXOTICS S A")</f>
        <v>HINCAPIE CONTRERAS ERIKA STEFANIA</v>
      </c>
      <c r="S545" s="25">
        <f>+VLOOKUP(E545, TC!A:D, 2, FALSE())</f>
        <v>4338.1499999999996</v>
      </c>
      <c r="T545" t="str">
        <f t="shared" si="44"/>
        <v>EUR</v>
      </c>
    </row>
    <row r="546" spans="1:20" ht="18.75" hidden="1" customHeight="1" x14ac:dyDescent="0.25">
      <c r="A546" t="s">
        <v>1912</v>
      </c>
      <c r="B546" t="s">
        <v>5</v>
      </c>
      <c r="C546" t="s">
        <v>1913</v>
      </c>
      <c r="D546" s="24">
        <v>10765</v>
      </c>
      <c r="E546" t="s">
        <v>1610</v>
      </c>
      <c r="F546" t="s">
        <v>1924</v>
      </c>
      <c r="G546" t="s">
        <v>1914</v>
      </c>
      <c r="H546" t="s">
        <v>2077</v>
      </c>
      <c r="I546" t="s">
        <v>1868</v>
      </c>
      <c r="J546" t="s">
        <v>1966</v>
      </c>
      <c r="K546" t="s">
        <v>21</v>
      </c>
      <c r="L546" s="24">
        <v>2745.6</v>
      </c>
      <c r="M546" s="25">
        <f>+VLOOKUP(E546, TC!A:D, 4, FALSE())</f>
        <v>1.0300999988474351</v>
      </c>
      <c r="N546" s="24">
        <f t="shared" si="40"/>
        <v>2828.2425568355175</v>
      </c>
      <c r="O546" t="str">
        <f t="shared" si="41"/>
        <v>FACTURA</v>
      </c>
      <c r="P546" t="str">
        <f t="shared" si="42"/>
        <v>2025</v>
      </c>
      <c r="Q546" t="str">
        <f t="shared" si="43"/>
        <v>01</v>
      </c>
      <c r="R546" t="str">
        <f>+IFERROR(VLOOKUP(I546, Listado!A:B, 2, FALSE()), "COMERCIALIZADORA INTERNACIONAL CARIBBEAN EXOTICS S A")</f>
        <v>PEREZ MEJIA MARIA PAULINA</v>
      </c>
      <c r="S546" s="25">
        <f>+VLOOKUP(E546, TC!A:D, 2, FALSE())</f>
        <v>4338.1499999999996</v>
      </c>
      <c r="T546" t="str">
        <f t="shared" si="44"/>
        <v>EUR</v>
      </c>
    </row>
    <row r="547" spans="1:20" ht="18.75" hidden="1" customHeight="1" x14ac:dyDescent="0.25">
      <c r="A547" t="s">
        <v>1912</v>
      </c>
      <c r="B547" t="s">
        <v>5</v>
      </c>
      <c r="C547" t="s">
        <v>1913</v>
      </c>
      <c r="D547" s="24">
        <v>10765</v>
      </c>
      <c r="E547" t="s">
        <v>1610</v>
      </c>
      <c r="F547" t="s">
        <v>1924</v>
      </c>
      <c r="G547" t="s">
        <v>1914</v>
      </c>
      <c r="H547" t="s">
        <v>2077</v>
      </c>
      <c r="I547" t="s">
        <v>1868</v>
      </c>
      <c r="J547" t="s">
        <v>1966</v>
      </c>
      <c r="K547" t="s">
        <v>1959</v>
      </c>
      <c r="L547" s="24">
        <v>275</v>
      </c>
      <c r="M547" s="25">
        <f>+VLOOKUP(E547, TC!A:D, 4, FALSE())</f>
        <v>1.0300999988474351</v>
      </c>
      <c r="N547" s="24">
        <f t="shared" si="40"/>
        <v>283.27749968304465</v>
      </c>
      <c r="O547" t="str">
        <f t="shared" si="41"/>
        <v>FACTURA</v>
      </c>
      <c r="P547" t="str">
        <f t="shared" si="42"/>
        <v>2025</v>
      </c>
      <c r="Q547" t="str">
        <f t="shared" si="43"/>
        <v>01</v>
      </c>
      <c r="R547" t="str">
        <f>+IFERROR(VLOOKUP(I547, Listado!A:B, 2, FALSE()), "COMERCIALIZADORA INTERNACIONAL CARIBBEAN EXOTICS S A")</f>
        <v>PEREZ MEJIA MARIA PAULINA</v>
      </c>
      <c r="S547" s="25">
        <f>+VLOOKUP(E547, TC!A:D, 2, FALSE())</f>
        <v>4338.1499999999996</v>
      </c>
      <c r="T547" t="str">
        <f t="shared" si="44"/>
        <v>EUR</v>
      </c>
    </row>
    <row r="548" spans="1:20" ht="18.75" hidden="1" customHeight="1" x14ac:dyDescent="0.25">
      <c r="A548" t="s">
        <v>1912</v>
      </c>
      <c r="B548" t="s">
        <v>5</v>
      </c>
      <c r="C548" t="s">
        <v>1913</v>
      </c>
      <c r="D548" s="24">
        <v>10765</v>
      </c>
      <c r="E548" t="s">
        <v>1610</v>
      </c>
      <c r="F548" t="s">
        <v>1924</v>
      </c>
      <c r="G548" t="s">
        <v>1914</v>
      </c>
      <c r="H548" t="s">
        <v>2077</v>
      </c>
      <c r="I548" t="s">
        <v>1868</v>
      </c>
      <c r="J548" t="s">
        <v>1966</v>
      </c>
      <c r="K548" t="s">
        <v>1960</v>
      </c>
      <c r="L548" s="24">
        <v>19.399999999999999</v>
      </c>
      <c r="M548" s="25">
        <f>+VLOOKUP(E548, TC!A:D, 4, FALSE())</f>
        <v>1.0300999988474351</v>
      </c>
      <c r="N548" s="24">
        <f t="shared" si="40"/>
        <v>19.98393997764024</v>
      </c>
      <c r="O548" t="str">
        <f t="shared" si="41"/>
        <v>FACTURA</v>
      </c>
      <c r="P548" t="str">
        <f t="shared" si="42"/>
        <v>2025</v>
      </c>
      <c r="Q548" t="str">
        <f t="shared" si="43"/>
        <v>01</v>
      </c>
      <c r="R548" t="str">
        <f>+IFERROR(VLOOKUP(I548, Listado!A:B, 2, FALSE()), "COMERCIALIZADORA INTERNACIONAL CARIBBEAN EXOTICS S A")</f>
        <v>PEREZ MEJIA MARIA PAULINA</v>
      </c>
      <c r="S548" s="25">
        <f>+VLOOKUP(E548, TC!A:D, 2, FALSE())</f>
        <v>4338.1499999999996</v>
      </c>
      <c r="T548" t="str">
        <f t="shared" si="44"/>
        <v>EUR</v>
      </c>
    </row>
    <row r="549" spans="1:20" ht="18.75" hidden="1" customHeight="1" x14ac:dyDescent="0.25">
      <c r="A549" t="s">
        <v>1912</v>
      </c>
      <c r="B549" t="s">
        <v>5</v>
      </c>
      <c r="C549" t="s">
        <v>1913</v>
      </c>
      <c r="D549" s="24">
        <v>10766</v>
      </c>
      <c r="E549" t="s">
        <v>1610</v>
      </c>
      <c r="F549" t="s">
        <v>128</v>
      </c>
      <c r="G549" t="s">
        <v>1914</v>
      </c>
      <c r="H549" t="s">
        <v>2078</v>
      </c>
      <c r="I549" t="s">
        <v>1850</v>
      </c>
      <c r="J549" t="s">
        <v>1919</v>
      </c>
      <c r="K549" t="s">
        <v>31</v>
      </c>
      <c r="L549" s="24">
        <v>1904</v>
      </c>
      <c r="M549" s="25">
        <f>+VLOOKUP(E549, TC!A:D, 4, FALSE())</f>
        <v>1.0300999988474351</v>
      </c>
      <c r="N549" s="24">
        <f t="shared" si="40"/>
        <v>1904</v>
      </c>
      <c r="O549" t="str">
        <f t="shared" si="41"/>
        <v>FACTURA</v>
      </c>
      <c r="P549" t="str">
        <f t="shared" si="42"/>
        <v>2025</v>
      </c>
      <c r="Q549" t="str">
        <f t="shared" si="43"/>
        <v>01</v>
      </c>
      <c r="R549" t="str">
        <f>+IFERROR(VLOOKUP(I549, Listado!A:B, 2, FALSE()), "COMERCIALIZADORA INTERNACIONAL CARIBBEAN EXOTICS S A")</f>
        <v>PEREZ MEJIA MARIA PAULINA</v>
      </c>
      <c r="S549" s="25">
        <f>+VLOOKUP(E549, TC!A:D, 2, FALSE())</f>
        <v>4338.1499999999996</v>
      </c>
      <c r="T549" t="str">
        <f t="shared" si="44"/>
        <v>USD</v>
      </c>
    </row>
    <row r="550" spans="1:20" ht="18.75" hidden="1" customHeight="1" x14ac:dyDescent="0.25">
      <c r="A550" t="s">
        <v>1912</v>
      </c>
      <c r="B550" t="s">
        <v>5</v>
      </c>
      <c r="C550" t="s">
        <v>1913</v>
      </c>
      <c r="D550" s="24">
        <v>10766</v>
      </c>
      <c r="E550" t="s">
        <v>1610</v>
      </c>
      <c r="F550" t="s">
        <v>128</v>
      </c>
      <c r="G550" t="s">
        <v>1914</v>
      </c>
      <c r="H550" t="s">
        <v>2078</v>
      </c>
      <c r="I550" t="s">
        <v>1850</v>
      </c>
      <c r="J550" t="s">
        <v>1919</v>
      </c>
      <c r="K550" t="s">
        <v>34</v>
      </c>
      <c r="L550" s="24">
        <v>7168</v>
      </c>
      <c r="M550" s="25">
        <f>+VLOOKUP(E550, TC!A:D, 4, FALSE())</f>
        <v>1.0300999988474351</v>
      </c>
      <c r="N550" s="24">
        <f t="shared" si="40"/>
        <v>7168</v>
      </c>
      <c r="O550" t="str">
        <f t="shared" si="41"/>
        <v>FACTURA</v>
      </c>
      <c r="P550" t="str">
        <f t="shared" si="42"/>
        <v>2025</v>
      </c>
      <c r="Q550" t="str">
        <f t="shared" si="43"/>
        <v>01</v>
      </c>
      <c r="R550" t="str">
        <f>+IFERROR(VLOOKUP(I550, Listado!A:B, 2, FALSE()), "COMERCIALIZADORA INTERNACIONAL CARIBBEAN EXOTICS S A")</f>
        <v>PEREZ MEJIA MARIA PAULINA</v>
      </c>
      <c r="S550" s="25">
        <f>+VLOOKUP(E550, TC!A:D, 2, FALSE())</f>
        <v>4338.1499999999996</v>
      </c>
      <c r="T550" t="str">
        <f t="shared" si="44"/>
        <v>USD</v>
      </c>
    </row>
    <row r="551" spans="1:20" ht="18.75" hidden="1" customHeight="1" x14ac:dyDescent="0.25">
      <c r="A551" t="s">
        <v>1912</v>
      </c>
      <c r="B551" t="s">
        <v>5</v>
      </c>
      <c r="C551" t="s">
        <v>1913</v>
      </c>
      <c r="D551" s="24">
        <v>10767</v>
      </c>
      <c r="E551" t="s">
        <v>1610</v>
      </c>
      <c r="F551" t="s">
        <v>128</v>
      </c>
      <c r="G551" t="s">
        <v>1914</v>
      </c>
      <c r="H551" t="s">
        <v>2079</v>
      </c>
      <c r="I551" t="s">
        <v>1851</v>
      </c>
      <c r="J551" t="s">
        <v>1940</v>
      </c>
      <c r="K551" t="s">
        <v>42</v>
      </c>
      <c r="L551" s="24">
        <v>1918</v>
      </c>
      <c r="M551" s="25">
        <f>+VLOOKUP(E551, TC!A:D, 4, FALSE())</f>
        <v>1.0300999988474351</v>
      </c>
      <c r="N551" s="24">
        <f t="shared" si="40"/>
        <v>1918</v>
      </c>
      <c r="O551" t="str">
        <f t="shared" si="41"/>
        <v>FACTURA</v>
      </c>
      <c r="P551" t="str">
        <f t="shared" si="42"/>
        <v>2025</v>
      </c>
      <c r="Q551" t="str">
        <f t="shared" si="43"/>
        <v>01</v>
      </c>
      <c r="R551" t="str">
        <f>+IFERROR(VLOOKUP(I551, Listado!A:B, 2, FALSE()), "COMERCIALIZADORA INTERNACIONAL CARIBBEAN EXOTICS S A")</f>
        <v>PEREZ MEJIA MARIA PAULINA</v>
      </c>
      <c r="S551" s="25">
        <f>+VLOOKUP(E551, TC!A:D, 2, FALSE())</f>
        <v>4338.1499999999996</v>
      </c>
      <c r="T551" t="str">
        <f t="shared" si="44"/>
        <v>USD</v>
      </c>
    </row>
    <row r="552" spans="1:20" ht="18.75" hidden="1" customHeight="1" x14ac:dyDescent="0.25">
      <c r="A552" t="s">
        <v>1912</v>
      </c>
      <c r="B552" t="s">
        <v>5</v>
      </c>
      <c r="C552" t="s">
        <v>1913</v>
      </c>
      <c r="D552" s="24">
        <v>10768</v>
      </c>
      <c r="E552" t="s">
        <v>1610</v>
      </c>
      <c r="F552" t="s">
        <v>1924</v>
      </c>
      <c r="G552" t="s">
        <v>1914</v>
      </c>
      <c r="H552" t="s">
        <v>2080</v>
      </c>
      <c r="I552" t="s">
        <v>1855</v>
      </c>
      <c r="J552" t="s">
        <v>1987</v>
      </c>
      <c r="K552" t="s">
        <v>15</v>
      </c>
      <c r="L552" s="24">
        <v>2320.92</v>
      </c>
      <c r="M552" s="25">
        <f>+VLOOKUP(E552, TC!A:D, 4, FALSE())</f>
        <v>1.0300999988474351</v>
      </c>
      <c r="N552" s="24">
        <f t="shared" si="40"/>
        <v>2390.7796893249892</v>
      </c>
      <c r="O552" t="str">
        <f t="shared" si="41"/>
        <v>FACTURA</v>
      </c>
      <c r="P552" t="str">
        <f t="shared" si="42"/>
        <v>2025</v>
      </c>
      <c r="Q552" t="str">
        <f t="shared" si="43"/>
        <v>01</v>
      </c>
      <c r="R552" t="str">
        <f>+IFERROR(VLOOKUP(I552, Listado!A:B, 2, FALSE()), "COMERCIALIZADORA INTERNACIONAL CARIBBEAN EXOTICS S A")</f>
        <v>PIEDRAHITA PEREZ MARIANA</v>
      </c>
      <c r="S552" s="25">
        <f>+VLOOKUP(E552, TC!A:D, 2, FALSE())</f>
        <v>4338.1499999999996</v>
      </c>
      <c r="T552" t="str">
        <f t="shared" si="44"/>
        <v>EUR</v>
      </c>
    </row>
    <row r="553" spans="1:20" ht="18.75" hidden="1" customHeight="1" x14ac:dyDescent="0.25">
      <c r="A553" t="s">
        <v>1912</v>
      </c>
      <c r="B553" t="s">
        <v>5</v>
      </c>
      <c r="C553" t="s">
        <v>1913</v>
      </c>
      <c r="D553" s="24">
        <v>10768</v>
      </c>
      <c r="E553" t="s">
        <v>1610</v>
      </c>
      <c r="F553" t="s">
        <v>1924</v>
      </c>
      <c r="G553" t="s">
        <v>1914</v>
      </c>
      <c r="H553" t="s">
        <v>2080</v>
      </c>
      <c r="I553" t="s">
        <v>1855</v>
      </c>
      <c r="J553" t="s">
        <v>1987</v>
      </c>
      <c r="K553" t="s">
        <v>1959</v>
      </c>
      <c r="L553" s="24">
        <v>300</v>
      </c>
      <c r="M553" s="25">
        <f>+VLOOKUP(E553, TC!A:D, 4, FALSE())</f>
        <v>1.0300999988474351</v>
      </c>
      <c r="N553" s="24">
        <f t="shared" si="40"/>
        <v>309.02999965423055</v>
      </c>
      <c r="O553" t="str">
        <f t="shared" si="41"/>
        <v>FACTURA</v>
      </c>
      <c r="P553" t="str">
        <f t="shared" si="42"/>
        <v>2025</v>
      </c>
      <c r="Q553" t="str">
        <f t="shared" si="43"/>
        <v>01</v>
      </c>
      <c r="R553" t="str">
        <f>+IFERROR(VLOOKUP(I553, Listado!A:B, 2, FALSE()), "COMERCIALIZADORA INTERNACIONAL CARIBBEAN EXOTICS S A")</f>
        <v>PIEDRAHITA PEREZ MARIANA</v>
      </c>
      <c r="S553" s="25">
        <f>+VLOOKUP(E553, TC!A:D, 2, FALSE())</f>
        <v>4338.1499999999996</v>
      </c>
      <c r="T553" t="str">
        <f t="shared" si="44"/>
        <v>EUR</v>
      </c>
    </row>
    <row r="554" spans="1:20" ht="18.75" hidden="1" customHeight="1" x14ac:dyDescent="0.25">
      <c r="A554" t="s">
        <v>1912</v>
      </c>
      <c r="B554" t="s">
        <v>5</v>
      </c>
      <c r="C554" t="s">
        <v>1913</v>
      </c>
      <c r="D554" s="24">
        <v>10768</v>
      </c>
      <c r="E554" t="s">
        <v>1610</v>
      </c>
      <c r="F554" t="s">
        <v>1924</v>
      </c>
      <c r="G554" t="s">
        <v>1914</v>
      </c>
      <c r="H554" t="s">
        <v>2080</v>
      </c>
      <c r="I554" t="s">
        <v>1855</v>
      </c>
      <c r="J554" t="s">
        <v>1987</v>
      </c>
      <c r="K554" t="s">
        <v>1960</v>
      </c>
      <c r="L554" s="24">
        <v>25.08</v>
      </c>
      <c r="M554" s="25">
        <f>+VLOOKUP(E554, TC!A:D, 4, FALSE())</f>
        <v>1.0300999988474351</v>
      </c>
      <c r="N554" s="24">
        <f t="shared" si="40"/>
        <v>25.834907971093671</v>
      </c>
      <c r="O554" t="str">
        <f t="shared" si="41"/>
        <v>FACTURA</v>
      </c>
      <c r="P554" t="str">
        <f t="shared" si="42"/>
        <v>2025</v>
      </c>
      <c r="Q554" t="str">
        <f t="shared" si="43"/>
        <v>01</v>
      </c>
      <c r="R554" t="str">
        <f>+IFERROR(VLOOKUP(I554, Listado!A:B, 2, FALSE()), "COMERCIALIZADORA INTERNACIONAL CARIBBEAN EXOTICS S A")</f>
        <v>PIEDRAHITA PEREZ MARIANA</v>
      </c>
      <c r="S554" s="25">
        <f>+VLOOKUP(E554, TC!A:D, 2, FALSE())</f>
        <v>4338.1499999999996</v>
      </c>
      <c r="T554" t="str">
        <f t="shared" si="44"/>
        <v>EUR</v>
      </c>
    </row>
    <row r="555" spans="1:20" ht="18.75" hidden="1" customHeight="1" x14ac:dyDescent="0.25">
      <c r="A555" t="s">
        <v>1912</v>
      </c>
      <c r="B555" t="s">
        <v>5</v>
      </c>
      <c r="C555" t="s">
        <v>1913</v>
      </c>
      <c r="D555" s="24">
        <v>10769</v>
      </c>
      <c r="E555" t="s">
        <v>1610</v>
      </c>
      <c r="F555" t="s">
        <v>1924</v>
      </c>
      <c r="G555" t="s">
        <v>1914</v>
      </c>
      <c r="H555" t="s">
        <v>2081</v>
      </c>
      <c r="I555" t="s">
        <v>1853</v>
      </c>
      <c r="J555" t="s">
        <v>1919</v>
      </c>
      <c r="K555" t="s">
        <v>1958</v>
      </c>
      <c r="L555" s="24">
        <v>1677</v>
      </c>
      <c r="M555" s="25">
        <f>+VLOOKUP(E555, TC!A:D, 4, FALSE())</f>
        <v>1.0300999988474351</v>
      </c>
      <c r="N555" s="24">
        <f t="shared" si="40"/>
        <v>1727.4776980671486</v>
      </c>
      <c r="O555" t="str">
        <f t="shared" si="41"/>
        <v>FACTURA</v>
      </c>
      <c r="P555" t="str">
        <f t="shared" si="42"/>
        <v>2025</v>
      </c>
      <c r="Q555" t="str">
        <f t="shared" si="43"/>
        <v>01</v>
      </c>
      <c r="R555" t="str">
        <f>+IFERROR(VLOOKUP(I555, Listado!A:B, 2, FALSE()), "COMERCIALIZADORA INTERNACIONAL CARIBBEAN EXOTICS S A")</f>
        <v>PIEDRAHITA PEREZ MARIANA</v>
      </c>
      <c r="S555" s="25">
        <f>+VLOOKUP(E555, TC!A:D, 2, FALSE())</f>
        <v>4338.1499999999996</v>
      </c>
      <c r="T555" t="str">
        <f t="shared" si="44"/>
        <v>EUR</v>
      </c>
    </row>
    <row r="556" spans="1:20" ht="18.75" hidden="1" customHeight="1" x14ac:dyDescent="0.25">
      <c r="A556" t="s">
        <v>1912</v>
      </c>
      <c r="B556" t="s">
        <v>5</v>
      </c>
      <c r="C556" t="s">
        <v>1913</v>
      </c>
      <c r="D556" s="24">
        <v>10769</v>
      </c>
      <c r="E556" t="s">
        <v>1610</v>
      </c>
      <c r="F556" t="s">
        <v>1924</v>
      </c>
      <c r="G556" t="s">
        <v>1914</v>
      </c>
      <c r="H556" t="s">
        <v>2081</v>
      </c>
      <c r="I556" t="s">
        <v>1853</v>
      </c>
      <c r="J556" t="s">
        <v>1919</v>
      </c>
      <c r="K556" t="s">
        <v>24</v>
      </c>
      <c r="L556" s="24">
        <v>2684.8</v>
      </c>
      <c r="M556" s="25">
        <f>+VLOOKUP(E556, TC!A:D, 4, FALSE())</f>
        <v>1.0300999988474351</v>
      </c>
      <c r="N556" s="24">
        <f t="shared" si="40"/>
        <v>2765.6124769055941</v>
      </c>
      <c r="O556" t="str">
        <f t="shared" si="41"/>
        <v>FACTURA</v>
      </c>
      <c r="P556" t="str">
        <f t="shared" si="42"/>
        <v>2025</v>
      </c>
      <c r="Q556" t="str">
        <f t="shared" si="43"/>
        <v>01</v>
      </c>
      <c r="R556" t="str">
        <f>+IFERROR(VLOOKUP(I556, Listado!A:B, 2, FALSE()), "COMERCIALIZADORA INTERNACIONAL CARIBBEAN EXOTICS S A")</f>
        <v>PIEDRAHITA PEREZ MARIANA</v>
      </c>
      <c r="S556" s="25">
        <f>+VLOOKUP(E556, TC!A:D, 2, FALSE())</f>
        <v>4338.1499999999996</v>
      </c>
      <c r="T556" t="str">
        <f t="shared" si="44"/>
        <v>EUR</v>
      </c>
    </row>
    <row r="557" spans="1:20" ht="18.75" hidden="1" customHeight="1" x14ac:dyDescent="0.25">
      <c r="A557" t="s">
        <v>1912</v>
      </c>
      <c r="B557" t="s">
        <v>5</v>
      </c>
      <c r="C557" t="s">
        <v>1913</v>
      </c>
      <c r="D557" s="24">
        <v>10769</v>
      </c>
      <c r="E557" t="s">
        <v>1610</v>
      </c>
      <c r="F557" t="s">
        <v>1924</v>
      </c>
      <c r="G557" t="s">
        <v>1914</v>
      </c>
      <c r="H557" t="s">
        <v>2081</v>
      </c>
      <c r="I557" t="s">
        <v>1853</v>
      </c>
      <c r="J557" t="s">
        <v>1919</v>
      </c>
      <c r="K557" t="s">
        <v>1959</v>
      </c>
      <c r="L557" s="24">
        <v>600</v>
      </c>
      <c r="M557" s="25">
        <f>+VLOOKUP(E557, TC!A:D, 4, FALSE())</f>
        <v>1.0300999988474351</v>
      </c>
      <c r="N557" s="24">
        <f t="shared" si="40"/>
        <v>618.0599993084611</v>
      </c>
      <c r="O557" t="str">
        <f t="shared" si="41"/>
        <v>FACTURA</v>
      </c>
      <c r="P557" t="str">
        <f t="shared" si="42"/>
        <v>2025</v>
      </c>
      <c r="Q557" t="str">
        <f t="shared" si="43"/>
        <v>01</v>
      </c>
      <c r="R557" t="str">
        <f>+IFERROR(VLOOKUP(I557, Listado!A:B, 2, FALSE()), "COMERCIALIZADORA INTERNACIONAL CARIBBEAN EXOTICS S A")</f>
        <v>PIEDRAHITA PEREZ MARIANA</v>
      </c>
      <c r="S557" s="25">
        <f>+VLOOKUP(E557, TC!A:D, 2, FALSE())</f>
        <v>4338.1499999999996</v>
      </c>
      <c r="T557" t="str">
        <f t="shared" si="44"/>
        <v>EUR</v>
      </c>
    </row>
    <row r="558" spans="1:20" ht="18.75" hidden="1" customHeight="1" x14ac:dyDescent="0.25">
      <c r="A558" t="s">
        <v>1912</v>
      </c>
      <c r="B558" t="s">
        <v>5</v>
      </c>
      <c r="C558" t="s">
        <v>1913</v>
      </c>
      <c r="D558" s="24">
        <v>10769</v>
      </c>
      <c r="E558" t="s">
        <v>1610</v>
      </c>
      <c r="F558" t="s">
        <v>1924</v>
      </c>
      <c r="G558" t="s">
        <v>1914</v>
      </c>
      <c r="H558" t="s">
        <v>2081</v>
      </c>
      <c r="I558" t="s">
        <v>1853</v>
      </c>
      <c r="J558" t="s">
        <v>1919</v>
      </c>
      <c r="K558" t="s">
        <v>1960</v>
      </c>
      <c r="L558" s="24">
        <v>35.799999999999997</v>
      </c>
      <c r="M558" s="25">
        <f>+VLOOKUP(E558, TC!A:D, 4, FALSE())</f>
        <v>1.0300999988474351</v>
      </c>
      <c r="N558" s="24">
        <f t="shared" si="40"/>
        <v>36.877579958738174</v>
      </c>
      <c r="O558" t="str">
        <f t="shared" si="41"/>
        <v>FACTURA</v>
      </c>
      <c r="P558" t="str">
        <f t="shared" si="42"/>
        <v>2025</v>
      </c>
      <c r="Q558" t="str">
        <f t="shared" si="43"/>
        <v>01</v>
      </c>
      <c r="R558" t="str">
        <f>+IFERROR(VLOOKUP(I558, Listado!A:B, 2, FALSE()), "COMERCIALIZADORA INTERNACIONAL CARIBBEAN EXOTICS S A")</f>
        <v>PIEDRAHITA PEREZ MARIANA</v>
      </c>
      <c r="S558" s="25">
        <f>+VLOOKUP(E558, TC!A:D, 2, FALSE())</f>
        <v>4338.1499999999996</v>
      </c>
      <c r="T558" t="str">
        <f t="shared" si="44"/>
        <v>EUR</v>
      </c>
    </row>
    <row r="559" spans="1:20" ht="18.75" hidden="1" customHeight="1" x14ac:dyDescent="0.25">
      <c r="A559" t="s">
        <v>1912</v>
      </c>
      <c r="B559" t="s">
        <v>5</v>
      </c>
      <c r="C559" t="s">
        <v>1913</v>
      </c>
      <c r="D559" s="24">
        <v>10770</v>
      </c>
      <c r="E559" t="s">
        <v>1610</v>
      </c>
      <c r="F559" t="s">
        <v>1924</v>
      </c>
      <c r="G559" t="s">
        <v>1914</v>
      </c>
      <c r="H559" t="s">
        <v>2082</v>
      </c>
      <c r="I559" t="s">
        <v>1873</v>
      </c>
      <c r="J559" t="s">
        <v>1962</v>
      </c>
      <c r="K559" t="s">
        <v>46</v>
      </c>
      <c r="L559" s="24">
        <v>8820</v>
      </c>
      <c r="M559" s="25">
        <f>+VLOOKUP(E559, TC!A:D, 4, FALSE())</f>
        <v>1.0300999988474351</v>
      </c>
      <c r="N559" s="24">
        <f t="shared" si="40"/>
        <v>9085.4819898343776</v>
      </c>
      <c r="O559" t="str">
        <f t="shared" si="41"/>
        <v>FACTURA</v>
      </c>
      <c r="P559" t="str">
        <f t="shared" si="42"/>
        <v>2025</v>
      </c>
      <c r="Q559" t="str">
        <f t="shared" si="43"/>
        <v>01</v>
      </c>
      <c r="R559" t="str">
        <f>+IFERROR(VLOOKUP(I559, Listado!A:B, 2, FALSE()), "COMERCIALIZADORA INTERNACIONAL CARIBBEAN EXOTICS S A")</f>
        <v>PIEDRAHITA PEREZ MARIANA</v>
      </c>
      <c r="S559" s="25">
        <f>+VLOOKUP(E559, TC!A:D, 2, FALSE())</f>
        <v>4338.1499999999996</v>
      </c>
      <c r="T559" t="str">
        <f t="shared" si="44"/>
        <v>EUR</v>
      </c>
    </row>
    <row r="560" spans="1:20" ht="18.75" hidden="1" customHeight="1" x14ac:dyDescent="0.25">
      <c r="A560" t="s">
        <v>1912</v>
      </c>
      <c r="B560" t="s">
        <v>5</v>
      </c>
      <c r="C560" t="s">
        <v>1913</v>
      </c>
      <c r="D560" s="24">
        <v>10770</v>
      </c>
      <c r="E560" t="s">
        <v>1610</v>
      </c>
      <c r="F560" t="s">
        <v>1924</v>
      </c>
      <c r="G560" t="s">
        <v>1914</v>
      </c>
      <c r="H560" t="s">
        <v>2082</v>
      </c>
      <c r="I560" t="s">
        <v>1873</v>
      </c>
      <c r="J560" t="s">
        <v>1962</v>
      </c>
      <c r="K560" t="s">
        <v>1959</v>
      </c>
      <c r="L560" s="24">
        <v>1200</v>
      </c>
      <c r="M560" s="25">
        <f>+VLOOKUP(E560, TC!A:D, 4, FALSE())</f>
        <v>1.0300999988474351</v>
      </c>
      <c r="N560" s="24">
        <f t="shared" si="40"/>
        <v>1236.1199986169222</v>
      </c>
      <c r="O560" t="str">
        <f t="shared" si="41"/>
        <v>FACTURA</v>
      </c>
      <c r="P560" t="str">
        <f t="shared" si="42"/>
        <v>2025</v>
      </c>
      <c r="Q560" t="str">
        <f t="shared" si="43"/>
        <v>01</v>
      </c>
      <c r="R560" t="str">
        <f>+IFERROR(VLOOKUP(I560, Listado!A:B, 2, FALSE()), "COMERCIALIZADORA INTERNACIONAL CARIBBEAN EXOTICS S A")</f>
        <v>PIEDRAHITA PEREZ MARIANA</v>
      </c>
      <c r="S560" s="25">
        <f>+VLOOKUP(E560, TC!A:D, 2, FALSE())</f>
        <v>4338.1499999999996</v>
      </c>
      <c r="T560" t="str">
        <f t="shared" si="44"/>
        <v>EUR</v>
      </c>
    </row>
    <row r="561" spans="1:20" ht="18.75" hidden="1" customHeight="1" x14ac:dyDescent="0.25">
      <c r="A561" t="s">
        <v>1912</v>
      </c>
      <c r="B561" t="s">
        <v>5</v>
      </c>
      <c r="C561" t="s">
        <v>1913</v>
      </c>
      <c r="D561" s="24">
        <v>10770</v>
      </c>
      <c r="E561" t="s">
        <v>1610</v>
      </c>
      <c r="F561" t="s">
        <v>1924</v>
      </c>
      <c r="G561" t="s">
        <v>1914</v>
      </c>
      <c r="H561" t="s">
        <v>2082</v>
      </c>
      <c r="I561" t="s">
        <v>1873</v>
      </c>
      <c r="J561" t="s">
        <v>1962</v>
      </c>
      <c r="K561" t="s">
        <v>1960</v>
      </c>
      <c r="L561" s="24">
        <v>12</v>
      </c>
      <c r="M561" s="25">
        <f>+VLOOKUP(E561, TC!A:D, 4, FALSE())</f>
        <v>1.0300999988474351</v>
      </c>
      <c r="N561" s="24">
        <f t="shared" si="40"/>
        <v>12.361199986169222</v>
      </c>
      <c r="O561" t="str">
        <f t="shared" si="41"/>
        <v>FACTURA</v>
      </c>
      <c r="P561" t="str">
        <f t="shared" si="42"/>
        <v>2025</v>
      </c>
      <c r="Q561" t="str">
        <f t="shared" si="43"/>
        <v>01</v>
      </c>
      <c r="R561" t="str">
        <f>+IFERROR(VLOOKUP(I561, Listado!A:B, 2, FALSE()), "COMERCIALIZADORA INTERNACIONAL CARIBBEAN EXOTICS S A")</f>
        <v>PIEDRAHITA PEREZ MARIANA</v>
      </c>
      <c r="S561" s="25">
        <f>+VLOOKUP(E561, TC!A:D, 2, FALSE())</f>
        <v>4338.1499999999996</v>
      </c>
      <c r="T561" t="str">
        <f t="shared" si="44"/>
        <v>EUR</v>
      </c>
    </row>
    <row r="562" spans="1:20" ht="18.75" hidden="1" customHeight="1" x14ac:dyDescent="0.25">
      <c r="A562" t="s">
        <v>1912</v>
      </c>
      <c r="B562" t="s">
        <v>5</v>
      </c>
      <c r="C562" t="s">
        <v>1913</v>
      </c>
      <c r="D562" s="24">
        <v>10771</v>
      </c>
      <c r="E562" t="s">
        <v>1610</v>
      </c>
      <c r="F562" t="s">
        <v>1924</v>
      </c>
      <c r="G562" t="s">
        <v>1914</v>
      </c>
      <c r="H562" t="s">
        <v>2083</v>
      </c>
      <c r="I562" t="s">
        <v>1871</v>
      </c>
      <c r="J562" t="s">
        <v>1919</v>
      </c>
      <c r="K562" t="s">
        <v>1992</v>
      </c>
      <c r="L562" s="24">
        <v>3667.2</v>
      </c>
      <c r="M562" s="25">
        <f>+VLOOKUP(E562, TC!A:D, 4, FALSE())</f>
        <v>1.0300999988474351</v>
      </c>
      <c r="N562" s="24">
        <f t="shared" si="40"/>
        <v>3777.5827157733138</v>
      </c>
      <c r="O562" t="str">
        <f t="shared" si="41"/>
        <v>FACTURA</v>
      </c>
      <c r="P562" t="str">
        <f t="shared" si="42"/>
        <v>2025</v>
      </c>
      <c r="Q562" t="str">
        <f t="shared" si="43"/>
        <v>01</v>
      </c>
      <c r="R562" t="str">
        <f>+IFERROR(VLOOKUP(I562, Listado!A:B, 2, FALSE()), "COMERCIALIZADORA INTERNACIONAL CARIBBEAN EXOTICS S A")</f>
        <v>PIEDRAHITA PEREZ MARIANA</v>
      </c>
      <c r="S562" s="25">
        <f>+VLOOKUP(E562, TC!A:D, 2, FALSE())</f>
        <v>4338.1499999999996</v>
      </c>
      <c r="T562" t="str">
        <f t="shared" si="44"/>
        <v>EUR</v>
      </c>
    </row>
    <row r="563" spans="1:20" ht="18.75" hidden="1" customHeight="1" x14ac:dyDescent="0.25">
      <c r="A563" t="s">
        <v>1912</v>
      </c>
      <c r="B563" t="s">
        <v>5</v>
      </c>
      <c r="C563" t="s">
        <v>1913</v>
      </c>
      <c r="D563" s="24">
        <v>10771</v>
      </c>
      <c r="E563" t="s">
        <v>1610</v>
      </c>
      <c r="F563" t="s">
        <v>1924</v>
      </c>
      <c r="G563" t="s">
        <v>1914</v>
      </c>
      <c r="H563" t="s">
        <v>2083</v>
      </c>
      <c r="I563" t="s">
        <v>1871</v>
      </c>
      <c r="J563" t="s">
        <v>1919</v>
      </c>
      <c r="K563" t="s">
        <v>1959</v>
      </c>
      <c r="L563" s="24">
        <v>300</v>
      </c>
      <c r="M563" s="25">
        <f>+VLOOKUP(E563, TC!A:D, 4, FALSE())</f>
        <v>1.0300999988474351</v>
      </c>
      <c r="N563" s="24">
        <f t="shared" si="40"/>
        <v>309.02999965423055</v>
      </c>
      <c r="O563" t="str">
        <f t="shared" si="41"/>
        <v>FACTURA</v>
      </c>
      <c r="P563" t="str">
        <f t="shared" si="42"/>
        <v>2025</v>
      </c>
      <c r="Q563" t="str">
        <f t="shared" si="43"/>
        <v>01</v>
      </c>
      <c r="R563" t="str">
        <f>+IFERROR(VLOOKUP(I563, Listado!A:B, 2, FALSE()), "COMERCIALIZADORA INTERNACIONAL CARIBBEAN EXOTICS S A")</f>
        <v>PIEDRAHITA PEREZ MARIANA</v>
      </c>
      <c r="S563" s="25">
        <f>+VLOOKUP(E563, TC!A:D, 2, FALSE())</f>
        <v>4338.1499999999996</v>
      </c>
      <c r="T563" t="str">
        <f t="shared" si="44"/>
        <v>EUR</v>
      </c>
    </row>
    <row r="564" spans="1:20" ht="18.75" hidden="1" customHeight="1" x14ac:dyDescent="0.25">
      <c r="A564" t="s">
        <v>1912</v>
      </c>
      <c r="B564" t="s">
        <v>5</v>
      </c>
      <c r="C564" t="s">
        <v>1913</v>
      </c>
      <c r="D564" s="24">
        <v>10771</v>
      </c>
      <c r="E564" t="s">
        <v>1610</v>
      </c>
      <c r="F564" t="s">
        <v>1924</v>
      </c>
      <c r="G564" t="s">
        <v>1914</v>
      </c>
      <c r="H564" t="s">
        <v>2083</v>
      </c>
      <c r="I564" t="s">
        <v>1871</v>
      </c>
      <c r="J564" t="s">
        <v>1919</v>
      </c>
      <c r="K564" t="s">
        <v>1960</v>
      </c>
      <c r="L564" s="24">
        <v>32.799999999999997</v>
      </c>
      <c r="M564" s="25">
        <f>+VLOOKUP(E564, TC!A:D, 4, FALSE())</f>
        <v>1.0300999988474351</v>
      </c>
      <c r="N564" s="24">
        <f t="shared" si="40"/>
        <v>33.787279962195868</v>
      </c>
      <c r="O564" t="str">
        <f t="shared" si="41"/>
        <v>FACTURA</v>
      </c>
      <c r="P564" t="str">
        <f t="shared" si="42"/>
        <v>2025</v>
      </c>
      <c r="Q564" t="str">
        <f t="shared" si="43"/>
        <v>01</v>
      </c>
      <c r="R564" t="str">
        <f>+IFERROR(VLOOKUP(I564, Listado!A:B, 2, FALSE()), "COMERCIALIZADORA INTERNACIONAL CARIBBEAN EXOTICS S A")</f>
        <v>PIEDRAHITA PEREZ MARIANA</v>
      </c>
      <c r="S564" s="25">
        <f>+VLOOKUP(E564, TC!A:D, 2, FALSE())</f>
        <v>4338.1499999999996</v>
      </c>
      <c r="T564" t="str">
        <f t="shared" si="44"/>
        <v>EUR</v>
      </c>
    </row>
    <row r="565" spans="1:20" ht="18.75" hidden="1" customHeight="1" x14ac:dyDescent="0.25">
      <c r="A565" t="s">
        <v>1912</v>
      </c>
      <c r="B565" t="s">
        <v>5</v>
      </c>
      <c r="C565" t="s">
        <v>1913</v>
      </c>
      <c r="D565" s="24">
        <v>10772</v>
      </c>
      <c r="E565" t="s">
        <v>1610</v>
      </c>
      <c r="F565" t="s">
        <v>1924</v>
      </c>
      <c r="G565" t="s">
        <v>1914</v>
      </c>
      <c r="H565" t="s">
        <v>2084</v>
      </c>
      <c r="I565" t="s">
        <v>1874</v>
      </c>
      <c r="J565" t="s">
        <v>1917</v>
      </c>
      <c r="K565" t="s">
        <v>30</v>
      </c>
      <c r="L565" s="24">
        <v>4692.8</v>
      </c>
      <c r="M565" s="25">
        <f>+VLOOKUP(E565, TC!A:D, 4, FALSE())</f>
        <v>1.0300999988474351</v>
      </c>
      <c r="N565" s="24">
        <f t="shared" si="40"/>
        <v>4834.0532745912433</v>
      </c>
      <c r="O565" t="str">
        <f t="shared" si="41"/>
        <v>FACTURA</v>
      </c>
      <c r="P565" t="str">
        <f t="shared" si="42"/>
        <v>2025</v>
      </c>
      <c r="Q565" t="str">
        <f t="shared" si="43"/>
        <v>01</v>
      </c>
      <c r="R565" t="str">
        <f>+IFERROR(VLOOKUP(I565, Listado!A:B, 2, FALSE()), "COMERCIALIZADORA INTERNACIONAL CARIBBEAN EXOTICS S A")</f>
        <v>PIEDRAHITA PEREZ MARIANA</v>
      </c>
      <c r="S565" s="25">
        <f>+VLOOKUP(E565, TC!A:D, 2, FALSE())</f>
        <v>4338.1499999999996</v>
      </c>
      <c r="T565" t="str">
        <f t="shared" si="44"/>
        <v>EUR</v>
      </c>
    </row>
    <row r="566" spans="1:20" ht="18.75" hidden="1" customHeight="1" x14ac:dyDescent="0.25">
      <c r="A566" t="s">
        <v>1912</v>
      </c>
      <c r="B566" t="s">
        <v>5</v>
      </c>
      <c r="C566" t="s">
        <v>1913</v>
      </c>
      <c r="D566" s="24">
        <v>10772</v>
      </c>
      <c r="E566" t="s">
        <v>1610</v>
      </c>
      <c r="F566" t="s">
        <v>1924</v>
      </c>
      <c r="G566" t="s">
        <v>1914</v>
      </c>
      <c r="H566" t="s">
        <v>2084</v>
      </c>
      <c r="I566" t="s">
        <v>1874</v>
      </c>
      <c r="J566" t="s">
        <v>1917</v>
      </c>
      <c r="K566" t="s">
        <v>1959</v>
      </c>
      <c r="L566" s="24">
        <v>600</v>
      </c>
      <c r="M566" s="25">
        <f>+VLOOKUP(E566, TC!A:D, 4, FALSE())</f>
        <v>1.0300999988474351</v>
      </c>
      <c r="N566" s="24">
        <f t="shared" si="40"/>
        <v>618.0599993084611</v>
      </c>
      <c r="O566" t="str">
        <f t="shared" si="41"/>
        <v>FACTURA</v>
      </c>
      <c r="P566" t="str">
        <f t="shared" si="42"/>
        <v>2025</v>
      </c>
      <c r="Q566" t="str">
        <f t="shared" si="43"/>
        <v>01</v>
      </c>
      <c r="R566" t="str">
        <f>+IFERROR(VLOOKUP(I566, Listado!A:B, 2, FALSE()), "COMERCIALIZADORA INTERNACIONAL CARIBBEAN EXOTICS S A")</f>
        <v>PIEDRAHITA PEREZ MARIANA</v>
      </c>
      <c r="S566" s="25">
        <f>+VLOOKUP(E566, TC!A:D, 2, FALSE())</f>
        <v>4338.1499999999996</v>
      </c>
      <c r="T566" t="str">
        <f t="shared" si="44"/>
        <v>EUR</v>
      </c>
    </row>
    <row r="567" spans="1:20" ht="18.75" hidden="1" customHeight="1" x14ac:dyDescent="0.25">
      <c r="A567" t="s">
        <v>1912</v>
      </c>
      <c r="B567" t="s">
        <v>5</v>
      </c>
      <c r="C567" t="s">
        <v>1913</v>
      </c>
      <c r="D567" s="24">
        <v>10772</v>
      </c>
      <c r="E567" t="s">
        <v>1610</v>
      </c>
      <c r="F567" t="s">
        <v>1924</v>
      </c>
      <c r="G567" t="s">
        <v>1914</v>
      </c>
      <c r="H567" t="s">
        <v>2084</v>
      </c>
      <c r="I567" t="s">
        <v>1874</v>
      </c>
      <c r="J567" t="s">
        <v>1917</v>
      </c>
      <c r="K567" t="s">
        <v>1960</v>
      </c>
      <c r="L567" s="24">
        <v>27.2</v>
      </c>
      <c r="M567" s="25">
        <f>+VLOOKUP(E567, TC!A:D, 4, FALSE())</f>
        <v>1.0300999988474351</v>
      </c>
      <c r="N567" s="24">
        <f t="shared" si="40"/>
        <v>28.018719968650235</v>
      </c>
      <c r="O567" t="str">
        <f t="shared" si="41"/>
        <v>FACTURA</v>
      </c>
      <c r="P567" t="str">
        <f t="shared" si="42"/>
        <v>2025</v>
      </c>
      <c r="Q567" t="str">
        <f t="shared" si="43"/>
        <v>01</v>
      </c>
      <c r="R567" t="str">
        <f>+IFERROR(VLOOKUP(I567, Listado!A:B, 2, FALSE()), "COMERCIALIZADORA INTERNACIONAL CARIBBEAN EXOTICS S A")</f>
        <v>PIEDRAHITA PEREZ MARIANA</v>
      </c>
      <c r="S567" s="25">
        <f>+VLOOKUP(E567, TC!A:D, 2, FALSE())</f>
        <v>4338.1499999999996</v>
      </c>
      <c r="T567" t="str">
        <f t="shared" si="44"/>
        <v>EUR</v>
      </c>
    </row>
    <row r="568" spans="1:20" ht="18.75" hidden="1" customHeight="1" x14ac:dyDescent="0.25">
      <c r="A568" t="s">
        <v>1912</v>
      </c>
      <c r="B568" t="s">
        <v>5</v>
      </c>
      <c r="C568" t="s">
        <v>1913</v>
      </c>
      <c r="D568" s="24">
        <v>10773</v>
      </c>
      <c r="E568" t="s">
        <v>1610</v>
      </c>
      <c r="F568" t="s">
        <v>1924</v>
      </c>
      <c r="G568" t="s">
        <v>1914</v>
      </c>
      <c r="H568" t="s">
        <v>2085</v>
      </c>
      <c r="I568" t="s">
        <v>1860</v>
      </c>
      <c r="J568" t="s">
        <v>1926</v>
      </c>
      <c r="K568" t="s">
        <v>68</v>
      </c>
      <c r="L568" s="24">
        <v>2646.4</v>
      </c>
      <c r="M568" s="25">
        <f>+VLOOKUP(E568, TC!A:D, 4, FALSE())</f>
        <v>1.0300999988474351</v>
      </c>
      <c r="N568" s="24">
        <f t="shared" si="40"/>
        <v>2726.0566369498524</v>
      </c>
      <c r="O568" t="str">
        <f t="shared" si="41"/>
        <v>FACTURA</v>
      </c>
      <c r="P568" t="str">
        <f t="shared" si="42"/>
        <v>2025</v>
      </c>
      <c r="Q568" t="str">
        <f t="shared" si="43"/>
        <v>01</v>
      </c>
      <c r="R568" t="str">
        <f>+IFERROR(VLOOKUP(I568, Listado!A:B, 2, FALSE()), "COMERCIALIZADORA INTERNACIONAL CARIBBEAN EXOTICS S A")</f>
        <v>PIEDRAHITA PEREZ MARIANA</v>
      </c>
      <c r="S568" s="25">
        <f>+VLOOKUP(E568, TC!A:D, 2, FALSE())</f>
        <v>4338.1499999999996</v>
      </c>
      <c r="T568" t="str">
        <f t="shared" si="44"/>
        <v>EUR</v>
      </c>
    </row>
    <row r="569" spans="1:20" ht="18.75" hidden="1" customHeight="1" x14ac:dyDescent="0.25">
      <c r="A569" t="s">
        <v>1912</v>
      </c>
      <c r="B569" t="s">
        <v>5</v>
      </c>
      <c r="C569" t="s">
        <v>1913</v>
      </c>
      <c r="D569" s="24">
        <v>10773</v>
      </c>
      <c r="E569" t="s">
        <v>1610</v>
      </c>
      <c r="F569" t="s">
        <v>1924</v>
      </c>
      <c r="G569" t="s">
        <v>1914</v>
      </c>
      <c r="H569" t="s">
        <v>2085</v>
      </c>
      <c r="I569" t="s">
        <v>1860</v>
      </c>
      <c r="J569" t="s">
        <v>1926</v>
      </c>
      <c r="K569" t="s">
        <v>1959</v>
      </c>
      <c r="L569" s="24">
        <v>300</v>
      </c>
      <c r="M569" s="25">
        <f>+VLOOKUP(E569, TC!A:D, 4, FALSE())</f>
        <v>1.0300999988474351</v>
      </c>
      <c r="N569" s="24">
        <f t="shared" si="40"/>
        <v>309.02999965423055</v>
      </c>
      <c r="O569" t="str">
        <f t="shared" si="41"/>
        <v>FACTURA</v>
      </c>
      <c r="P569" t="str">
        <f t="shared" si="42"/>
        <v>2025</v>
      </c>
      <c r="Q569" t="str">
        <f t="shared" si="43"/>
        <v>01</v>
      </c>
      <c r="R569" t="str">
        <f>+IFERROR(VLOOKUP(I569, Listado!A:B, 2, FALSE()), "COMERCIALIZADORA INTERNACIONAL CARIBBEAN EXOTICS S A")</f>
        <v>PIEDRAHITA PEREZ MARIANA</v>
      </c>
      <c r="S569" s="25">
        <f>+VLOOKUP(E569, TC!A:D, 2, FALSE())</f>
        <v>4338.1499999999996</v>
      </c>
      <c r="T569" t="str">
        <f t="shared" si="44"/>
        <v>EUR</v>
      </c>
    </row>
    <row r="570" spans="1:20" ht="18.75" hidden="1" customHeight="1" x14ac:dyDescent="0.25">
      <c r="A570" t="s">
        <v>1912</v>
      </c>
      <c r="B570" t="s">
        <v>5</v>
      </c>
      <c r="C570" t="s">
        <v>1913</v>
      </c>
      <c r="D570" s="24">
        <v>10773</v>
      </c>
      <c r="E570" t="s">
        <v>1610</v>
      </c>
      <c r="F570" t="s">
        <v>1924</v>
      </c>
      <c r="G570" t="s">
        <v>1914</v>
      </c>
      <c r="H570" t="s">
        <v>2085</v>
      </c>
      <c r="I570" t="s">
        <v>1860</v>
      </c>
      <c r="J570" t="s">
        <v>1926</v>
      </c>
      <c r="K570" t="s">
        <v>1960</v>
      </c>
      <c r="L570" s="24">
        <v>125.6</v>
      </c>
      <c r="M570" s="25">
        <f>+VLOOKUP(E570, TC!A:D, 4, FALSE())</f>
        <v>1.0300999988474351</v>
      </c>
      <c r="N570" s="24">
        <f t="shared" si="40"/>
        <v>129.38055985523783</v>
      </c>
      <c r="O570" t="str">
        <f t="shared" si="41"/>
        <v>FACTURA</v>
      </c>
      <c r="P570" t="str">
        <f t="shared" si="42"/>
        <v>2025</v>
      </c>
      <c r="Q570" t="str">
        <f t="shared" si="43"/>
        <v>01</v>
      </c>
      <c r="R570" t="str">
        <f>+IFERROR(VLOOKUP(I570, Listado!A:B, 2, FALSE()), "COMERCIALIZADORA INTERNACIONAL CARIBBEAN EXOTICS S A")</f>
        <v>PIEDRAHITA PEREZ MARIANA</v>
      </c>
      <c r="S570" s="25">
        <f>+VLOOKUP(E570, TC!A:D, 2, FALSE())</f>
        <v>4338.1499999999996</v>
      </c>
      <c r="T570" t="str">
        <f t="shared" si="44"/>
        <v>EUR</v>
      </c>
    </row>
    <row r="571" spans="1:20" ht="18.75" hidden="1" customHeight="1" x14ac:dyDescent="0.25">
      <c r="A571" t="s">
        <v>1912</v>
      </c>
      <c r="B571" t="s">
        <v>5</v>
      </c>
      <c r="C571" t="s">
        <v>1913</v>
      </c>
      <c r="D571" s="24">
        <v>10774</v>
      </c>
      <c r="E571" t="s">
        <v>1610</v>
      </c>
      <c r="F571" t="s">
        <v>128</v>
      </c>
      <c r="G571" t="s">
        <v>110</v>
      </c>
      <c r="H571" t="s">
        <v>2086</v>
      </c>
      <c r="I571" t="s">
        <v>1850</v>
      </c>
      <c r="J571" t="s">
        <v>1919</v>
      </c>
      <c r="K571" t="s">
        <v>31</v>
      </c>
      <c r="L571" s="24">
        <v>13328</v>
      </c>
      <c r="M571" s="25">
        <f>+VLOOKUP(E571, TC!A:D, 4, FALSE())</f>
        <v>1.0300999988474351</v>
      </c>
      <c r="N571" s="24">
        <f t="shared" si="40"/>
        <v>13328</v>
      </c>
      <c r="O571" t="str">
        <f t="shared" si="41"/>
        <v>FACTURA</v>
      </c>
      <c r="P571" t="str">
        <f t="shared" si="42"/>
        <v>2025</v>
      </c>
      <c r="Q571" t="str">
        <f t="shared" si="43"/>
        <v>01</v>
      </c>
      <c r="R571" t="str">
        <f>+IFERROR(VLOOKUP(I571, Listado!A:B, 2, FALSE()), "COMERCIALIZADORA INTERNACIONAL CARIBBEAN EXOTICS S A")</f>
        <v>PEREZ MEJIA MARIA PAULINA</v>
      </c>
      <c r="S571" s="25">
        <f>+VLOOKUP(E571, TC!A:D, 2, FALSE())</f>
        <v>4338.1499999999996</v>
      </c>
      <c r="T571" t="str">
        <f t="shared" si="44"/>
        <v>USD</v>
      </c>
    </row>
    <row r="572" spans="1:20" ht="18.75" hidden="1" customHeight="1" x14ac:dyDescent="0.25">
      <c r="A572" t="s">
        <v>1912</v>
      </c>
      <c r="B572" t="s">
        <v>5</v>
      </c>
      <c r="C572" t="s">
        <v>1913</v>
      </c>
      <c r="D572" s="24">
        <v>10774</v>
      </c>
      <c r="E572" t="s">
        <v>1610</v>
      </c>
      <c r="F572" t="s">
        <v>128</v>
      </c>
      <c r="G572" t="s">
        <v>110</v>
      </c>
      <c r="H572" t="s">
        <v>2086</v>
      </c>
      <c r="I572" t="s">
        <v>1850</v>
      </c>
      <c r="J572" t="s">
        <v>1919</v>
      </c>
      <c r="K572" t="s">
        <v>1956</v>
      </c>
      <c r="L572" s="24">
        <v>9328</v>
      </c>
      <c r="M572" s="25">
        <f>+VLOOKUP(E572, TC!A:D, 4, FALSE())</f>
        <v>1.0300999988474351</v>
      </c>
      <c r="N572" s="24">
        <f t="shared" si="40"/>
        <v>9328</v>
      </c>
      <c r="O572" t="str">
        <f t="shared" si="41"/>
        <v>FACTURA</v>
      </c>
      <c r="P572" t="str">
        <f t="shared" si="42"/>
        <v>2025</v>
      </c>
      <c r="Q572" t="str">
        <f t="shared" si="43"/>
        <v>01</v>
      </c>
      <c r="R572" t="str">
        <f>+IFERROR(VLOOKUP(I572, Listado!A:B, 2, FALSE()), "COMERCIALIZADORA INTERNACIONAL CARIBBEAN EXOTICS S A")</f>
        <v>PEREZ MEJIA MARIA PAULINA</v>
      </c>
      <c r="S572" s="25">
        <f>+VLOOKUP(E572, TC!A:D, 2, FALSE())</f>
        <v>4338.1499999999996</v>
      </c>
      <c r="T572" t="str">
        <f t="shared" si="44"/>
        <v>USD</v>
      </c>
    </row>
    <row r="573" spans="1:20" ht="18.75" hidden="1" customHeight="1" x14ac:dyDescent="0.25">
      <c r="A573" t="s">
        <v>1912</v>
      </c>
      <c r="B573" t="s">
        <v>5</v>
      </c>
      <c r="C573" t="s">
        <v>1913</v>
      </c>
      <c r="D573" s="24">
        <v>10775</v>
      </c>
      <c r="E573" t="s">
        <v>1610</v>
      </c>
      <c r="F573" t="s">
        <v>128</v>
      </c>
      <c r="G573" t="s">
        <v>1914</v>
      </c>
      <c r="H573" t="s">
        <v>2087</v>
      </c>
      <c r="I573" t="s">
        <v>1851</v>
      </c>
      <c r="J573" t="s">
        <v>1940</v>
      </c>
      <c r="K573" t="s">
        <v>42</v>
      </c>
      <c r="L573" s="24">
        <v>1918</v>
      </c>
      <c r="M573" s="25">
        <f>+VLOOKUP(E573, TC!A:D, 4, FALSE())</f>
        <v>1.0300999988474351</v>
      </c>
      <c r="N573" s="24">
        <f t="shared" si="40"/>
        <v>1918</v>
      </c>
      <c r="O573" t="str">
        <f t="shared" si="41"/>
        <v>FACTURA</v>
      </c>
      <c r="P573" t="str">
        <f t="shared" si="42"/>
        <v>2025</v>
      </c>
      <c r="Q573" t="str">
        <f t="shared" si="43"/>
        <v>01</v>
      </c>
      <c r="R573" t="str">
        <f>+IFERROR(VLOOKUP(I573, Listado!A:B, 2, FALSE()), "COMERCIALIZADORA INTERNACIONAL CARIBBEAN EXOTICS S A")</f>
        <v>PEREZ MEJIA MARIA PAULINA</v>
      </c>
      <c r="S573" s="25">
        <f>+VLOOKUP(E573, TC!A:D, 2, FALSE())</f>
        <v>4338.1499999999996</v>
      </c>
      <c r="T573" t="str">
        <f t="shared" si="44"/>
        <v>USD</v>
      </c>
    </row>
    <row r="574" spans="1:20" ht="18.75" hidden="1" customHeight="1" x14ac:dyDescent="0.25">
      <c r="A574" t="s">
        <v>1912</v>
      </c>
      <c r="B574" t="s">
        <v>5</v>
      </c>
      <c r="C574" t="s">
        <v>1913</v>
      </c>
      <c r="D574" s="24">
        <v>10776</v>
      </c>
      <c r="E574" t="s">
        <v>1610</v>
      </c>
      <c r="F574" t="s">
        <v>1924</v>
      </c>
      <c r="G574" t="s">
        <v>1914</v>
      </c>
      <c r="H574" t="s">
        <v>2088</v>
      </c>
      <c r="I574" t="s">
        <v>1864</v>
      </c>
      <c r="J574" t="s">
        <v>1919</v>
      </c>
      <c r="K574" t="s">
        <v>25</v>
      </c>
      <c r="L574" s="24">
        <v>2870.4</v>
      </c>
      <c r="M574" s="25">
        <f>+VLOOKUP(E574, TC!A:D, 4, FALSE())</f>
        <v>1.0300999988474351</v>
      </c>
      <c r="N574" s="24">
        <f t="shared" si="40"/>
        <v>2956.7990366916779</v>
      </c>
      <c r="O574" t="str">
        <f t="shared" si="41"/>
        <v>FACTURA</v>
      </c>
      <c r="P574" t="str">
        <f t="shared" si="42"/>
        <v>2025</v>
      </c>
      <c r="Q574" t="str">
        <f t="shared" si="43"/>
        <v>01</v>
      </c>
      <c r="R574" t="str">
        <f>+IFERROR(VLOOKUP(I574, Listado!A:B, 2, FALSE()), "COMERCIALIZADORA INTERNACIONAL CARIBBEAN EXOTICS S A")</f>
        <v>PEREZ MEJIA MARIA PAULINA</v>
      </c>
      <c r="S574" s="25">
        <f>+VLOOKUP(E574, TC!A:D, 2, FALSE())</f>
        <v>4338.1499999999996</v>
      </c>
      <c r="T574" t="str">
        <f t="shared" si="44"/>
        <v>EUR</v>
      </c>
    </row>
    <row r="575" spans="1:20" ht="18.75" hidden="1" customHeight="1" x14ac:dyDescent="0.25">
      <c r="A575" t="s">
        <v>1912</v>
      </c>
      <c r="B575" t="s">
        <v>5</v>
      </c>
      <c r="C575" t="s">
        <v>1913</v>
      </c>
      <c r="D575" s="24">
        <v>10776</v>
      </c>
      <c r="E575" t="s">
        <v>1610</v>
      </c>
      <c r="F575" t="s">
        <v>1924</v>
      </c>
      <c r="G575" t="s">
        <v>1914</v>
      </c>
      <c r="H575" t="s">
        <v>2088</v>
      </c>
      <c r="I575" t="s">
        <v>1864</v>
      </c>
      <c r="J575" t="s">
        <v>1919</v>
      </c>
      <c r="K575" t="s">
        <v>1959</v>
      </c>
      <c r="L575" s="24">
        <v>300</v>
      </c>
      <c r="M575" s="25">
        <f>+VLOOKUP(E575, TC!A:D, 4, FALSE())</f>
        <v>1.0300999988474351</v>
      </c>
      <c r="N575" s="24">
        <f t="shared" si="40"/>
        <v>309.02999965423055</v>
      </c>
      <c r="O575" t="str">
        <f t="shared" si="41"/>
        <v>FACTURA</v>
      </c>
      <c r="P575" t="str">
        <f t="shared" si="42"/>
        <v>2025</v>
      </c>
      <c r="Q575" t="str">
        <f t="shared" si="43"/>
        <v>01</v>
      </c>
      <c r="R575" t="str">
        <f>+IFERROR(VLOOKUP(I575, Listado!A:B, 2, FALSE()), "COMERCIALIZADORA INTERNACIONAL CARIBBEAN EXOTICS S A")</f>
        <v>PEREZ MEJIA MARIA PAULINA</v>
      </c>
      <c r="S575" s="25">
        <f>+VLOOKUP(E575, TC!A:D, 2, FALSE())</f>
        <v>4338.1499999999996</v>
      </c>
      <c r="T575" t="str">
        <f t="shared" si="44"/>
        <v>EUR</v>
      </c>
    </row>
    <row r="576" spans="1:20" ht="18.75" hidden="1" customHeight="1" x14ac:dyDescent="0.25">
      <c r="A576" t="s">
        <v>1912</v>
      </c>
      <c r="B576" t="s">
        <v>5</v>
      </c>
      <c r="C576" t="s">
        <v>1913</v>
      </c>
      <c r="D576" s="24">
        <v>10776</v>
      </c>
      <c r="E576" t="s">
        <v>1610</v>
      </c>
      <c r="F576" t="s">
        <v>1924</v>
      </c>
      <c r="G576" t="s">
        <v>1914</v>
      </c>
      <c r="H576" t="s">
        <v>2088</v>
      </c>
      <c r="I576" t="s">
        <v>1864</v>
      </c>
      <c r="J576" t="s">
        <v>1919</v>
      </c>
      <c r="K576" t="s">
        <v>1960</v>
      </c>
      <c r="L576" s="24">
        <v>29.6</v>
      </c>
      <c r="M576" s="25">
        <f>+VLOOKUP(E576, TC!A:D, 4, FALSE())</f>
        <v>1.0300999988474351</v>
      </c>
      <c r="N576" s="24">
        <f t="shared" si="40"/>
        <v>30.49095996588408</v>
      </c>
      <c r="O576" t="str">
        <f t="shared" si="41"/>
        <v>FACTURA</v>
      </c>
      <c r="P576" t="str">
        <f t="shared" si="42"/>
        <v>2025</v>
      </c>
      <c r="Q576" t="str">
        <f t="shared" si="43"/>
        <v>01</v>
      </c>
      <c r="R576" t="str">
        <f>+IFERROR(VLOOKUP(I576, Listado!A:B, 2, FALSE()), "COMERCIALIZADORA INTERNACIONAL CARIBBEAN EXOTICS S A")</f>
        <v>PEREZ MEJIA MARIA PAULINA</v>
      </c>
      <c r="S576" s="25">
        <f>+VLOOKUP(E576, TC!A:D, 2, FALSE())</f>
        <v>4338.1499999999996</v>
      </c>
      <c r="T576" t="str">
        <f t="shared" si="44"/>
        <v>EUR</v>
      </c>
    </row>
    <row r="577" spans="1:20" ht="18.75" hidden="1" customHeight="1" x14ac:dyDescent="0.25">
      <c r="A577" t="s">
        <v>1912</v>
      </c>
      <c r="B577" t="s">
        <v>5</v>
      </c>
      <c r="C577" t="s">
        <v>1913</v>
      </c>
      <c r="D577" s="24">
        <v>10777</v>
      </c>
      <c r="E577" t="s">
        <v>1610</v>
      </c>
      <c r="F577" t="s">
        <v>1924</v>
      </c>
      <c r="G577" t="s">
        <v>1914</v>
      </c>
      <c r="H577" t="s">
        <v>2089</v>
      </c>
      <c r="I577" t="s">
        <v>1871</v>
      </c>
      <c r="J577" t="s">
        <v>1919</v>
      </c>
      <c r="K577" t="s">
        <v>1959</v>
      </c>
      <c r="L577" s="24">
        <v>600</v>
      </c>
      <c r="M577" s="25">
        <f>+VLOOKUP(E577, TC!A:D, 4, FALSE())</f>
        <v>1.0300999988474351</v>
      </c>
      <c r="N577" s="24">
        <f t="shared" si="40"/>
        <v>618.0599993084611</v>
      </c>
      <c r="O577" t="str">
        <f t="shared" si="41"/>
        <v>FACTURA</v>
      </c>
      <c r="P577" t="str">
        <f t="shared" si="42"/>
        <v>2025</v>
      </c>
      <c r="Q577" t="str">
        <f t="shared" si="43"/>
        <v>01</v>
      </c>
      <c r="R577" t="str">
        <f>+IFERROR(VLOOKUP(I577, Listado!A:B, 2, FALSE()), "COMERCIALIZADORA INTERNACIONAL CARIBBEAN EXOTICS S A")</f>
        <v>PIEDRAHITA PEREZ MARIANA</v>
      </c>
      <c r="S577" s="25">
        <f>+VLOOKUP(E577, TC!A:D, 2, FALSE())</f>
        <v>4338.1499999999996</v>
      </c>
      <c r="T577" t="str">
        <f t="shared" si="44"/>
        <v>EUR</v>
      </c>
    </row>
    <row r="578" spans="1:20" ht="18.75" hidden="1" customHeight="1" x14ac:dyDescent="0.25">
      <c r="A578" t="s">
        <v>1912</v>
      </c>
      <c r="B578" t="s">
        <v>5</v>
      </c>
      <c r="C578" t="s">
        <v>1913</v>
      </c>
      <c r="D578" s="24">
        <v>10777</v>
      </c>
      <c r="E578" t="s">
        <v>1610</v>
      </c>
      <c r="F578" t="s">
        <v>1924</v>
      </c>
      <c r="G578" t="s">
        <v>1914</v>
      </c>
      <c r="H578" t="s">
        <v>2089</v>
      </c>
      <c r="I578" t="s">
        <v>1871</v>
      </c>
      <c r="J578" t="s">
        <v>1919</v>
      </c>
      <c r="K578" t="s">
        <v>1960</v>
      </c>
      <c r="L578" s="24">
        <v>7.2</v>
      </c>
      <c r="M578" s="25">
        <f>+VLOOKUP(E578, TC!A:D, 4, FALSE())</f>
        <v>1.0300999988474351</v>
      </c>
      <c r="N578" s="24">
        <f t="shared" ref="N578:N641" si="45">+IF(F578="EUR", (M578*L578), IF(I578="JUAN MATAS SAS", (L578/S578), L578))</f>
        <v>7.416719991701533</v>
      </c>
      <c r="O578" t="str">
        <f t="shared" ref="O578:O641" si="46">+IF(C578="CFE", "FACTURA", IF(ISERROR(SEARCH("ANULA", H578))=FALSE(), "ANULACIÓN FE", IF(ISERROR(SEARCH("CANCELLATION", H578))=FALSE(), "ANULACIÓN FE", "NOTAS")))</f>
        <v>FACTURA</v>
      </c>
      <c r="P578" t="str">
        <f t="shared" ref="P578:P641" si="47">+LEFT(E578, 4)</f>
        <v>2025</v>
      </c>
      <c r="Q578" t="str">
        <f t="shared" ref="Q578:Q641" si="48">+MID(E578, 5, 2)</f>
        <v>01</v>
      </c>
      <c r="R578" t="str">
        <f>+IFERROR(VLOOKUP(I578, Listado!A:B, 2, FALSE()), "COMERCIALIZADORA INTERNACIONAL CARIBBEAN EXOTICS S A")</f>
        <v>PIEDRAHITA PEREZ MARIANA</v>
      </c>
      <c r="S578" s="25">
        <f>+VLOOKUP(E578, TC!A:D, 2, FALSE())</f>
        <v>4338.1499999999996</v>
      </c>
      <c r="T578" t="str">
        <f t="shared" ref="T578:T641" si="49">+IF(I578="JUAN MATAS SAS", "USD", F578)</f>
        <v>EUR</v>
      </c>
    </row>
    <row r="579" spans="1:20" ht="18.75" hidden="1" customHeight="1" x14ac:dyDescent="0.25">
      <c r="A579" t="s">
        <v>1912</v>
      </c>
      <c r="B579" t="s">
        <v>5</v>
      </c>
      <c r="C579" t="s">
        <v>1913</v>
      </c>
      <c r="D579" s="24">
        <v>10777</v>
      </c>
      <c r="E579" t="s">
        <v>1610</v>
      </c>
      <c r="F579" t="s">
        <v>1924</v>
      </c>
      <c r="G579" t="s">
        <v>1914</v>
      </c>
      <c r="H579" t="s">
        <v>2089</v>
      </c>
      <c r="I579" t="s">
        <v>1871</v>
      </c>
      <c r="J579" t="s">
        <v>1919</v>
      </c>
      <c r="K579" t="s">
        <v>1964</v>
      </c>
      <c r="L579" s="24">
        <v>3952.8</v>
      </c>
      <c r="M579" s="25">
        <f>+VLOOKUP(E579, TC!A:D, 4, FALSE())</f>
        <v>1.0300999988474351</v>
      </c>
      <c r="N579" s="24">
        <f t="shared" si="45"/>
        <v>4071.7792754441416</v>
      </c>
      <c r="O579" t="str">
        <f t="shared" si="46"/>
        <v>FACTURA</v>
      </c>
      <c r="P579" t="str">
        <f t="shared" si="47"/>
        <v>2025</v>
      </c>
      <c r="Q579" t="str">
        <f t="shared" si="48"/>
        <v>01</v>
      </c>
      <c r="R579" t="str">
        <f>+IFERROR(VLOOKUP(I579, Listado!A:B, 2, FALSE()), "COMERCIALIZADORA INTERNACIONAL CARIBBEAN EXOTICS S A")</f>
        <v>PIEDRAHITA PEREZ MARIANA</v>
      </c>
      <c r="S579" s="25">
        <f>+VLOOKUP(E579, TC!A:D, 2, FALSE())</f>
        <v>4338.1499999999996</v>
      </c>
      <c r="T579" t="str">
        <f t="shared" si="49"/>
        <v>EUR</v>
      </c>
    </row>
    <row r="580" spans="1:20" ht="18.75" hidden="1" customHeight="1" x14ac:dyDescent="0.25">
      <c r="A580" t="s">
        <v>1912</v>
      </c>
      <c r="B580" t="s">
        <v>5</v>
      </c>
      <c r="C580" t="s">
        <v>1913</v>
      </c>
      <c r="D580" s="24">
        <v>10778</v>
      </c>
      <c r="E580" t="s">
        <v>1610</v>
      </c>
      <c r="F580" t="s">
        <v>1924</v>
      </c>
      <c r="G580" t="s">
        <v>1914</v>
      </c>
      <c r="H580" t="s">
        <v>2090</v>
      </c>
      <c r="I580" t="s">
        <v>1868</v>
      </c>
      <c r="J580" t="s">
        <v>1966</v>
      </c>
      <c r="K580" t="s">
        <v>21</v>
      </c>
      <c r="L580" s="24">
        <v>5420.8</v>
      </c>
      <c r="M580" s="25">
        <f>+VLOOKUP(E580, TC!A:D, 4, FALSE())</f>
        <v>1.0300999988474351</v>
      </c>
      <c r="N580" s="24">
        <f t="shared" si="45"/>
        <v>5583.9660737521763</v>
      </c>
      <c r="O580" t="str">
        <f t="shared" si="46"/>
        <v>FACTURA</v>
      </c>
      <c r="P580" t="str">
        <f t="shared" si="47"/>
        <v>2025</v>
      </c>
      <c r="Q580" t="str">
        <f t="shared" si="48"/>
        <v>01</v>
      </c>
      <c r="R580" t="str">
        <f>+IFERROR(VLOOKUP(I580, Listado!A:B, 2, FALSE()), "COMERCIALIZADORA INTERNACIONAL CARIBBEAN EXOTICS S A")</f>
        <v>PEREZ MEJIA MARIA PAULINA</v>
      </c>
      <c r="S580" s="25">
        <f>+VLOOKUP(E580, TC!A:D, 2, FALSE())</f>
        <v>4338.1499999999996</v>
      </c>
      <c r="T580" t="str">
        <f t="shared" si="49"/>
        <v>EUR</v>
      </c>
    </row>
    <row r="581" spans="1:20" ht="18.75" hidden="1" customHeight="1" x14ac:dyDescent="0.25">
      <c r="A581" t="s">
        <v>1912</v>
      </c>
      <c r="B581" t="s">
        <v>5</v>
      </c>
      <c r="C581" t="s">
        <v>1913</v>
      </c>
      <c r="D581" s="24">
        <v>10778</v>
      </c>
      <c r="E581" t="s">
        <v>1610</v>
      </c>
      <c r="F581" t="s">
        <v>1924</v>
      </c>
      <c r="G581" t="s">
        <v>1914</v>
      </c>
      <c r="H581" t="s">
        <v>2090</v>
      </c>
      <c r="I581" t="s">
        <v>1868</v>
      </c>
      <c r="J581" t="s">
        <v>1966</v>
      </c>
      <c r="K581" t="s">
        <v>1959</v>
      </c>
      <c r="L581" s="24">
        <v>600</v>
      </c>
      <c r="M581" s="25">
        <f>+VLOOKUP(E581, TC!A:D, 4, FALSE())</f>
        <v>1.0300999988474351</v>
      </c>
      <c r="N581" s="24">
        <f t="shared" si="45"/>
        <v>618.0599993084611</v>
      </c>
      <c r="O581" t="str">
        <f t="shared" si="46"/>
        <v>FACTURA</v>
      </c>
      <c r="P581" t="str">
        <f t="shared" si="47"/>
        <v>2025</v>
      </c>
      <c r="Q581" t="str">
        <f t="shared" si="48"/>
        <v>01</v>
      </c>
      <c r="R581" t="str">
        <f>+IFERROR(VLOOKUP(I581, Listado!A:B, 2, FALSE()), "COMERCIALIZADORA INTERNACIONAL CARIBBEAN EXOTICS S A")</f>
        <v>PEREZ MEJIA MARIA PAULINA</v>
      </c>
      <c r="S581" s="25">
        <f>+VLOOKUP(E581, TC!A:D, 2, FALSE())</f>
        <v>4338.1499999999996</v>
      </c>
      <c r="T581" t="str">
        <f t="shared" si="49"/>
        <v>EUR</v>
      </c>
    </row>
    <row r="582" spans="1:20" ht="18.75" hidden="1" customHeight="1" x14ac:dyDescent="0.25">
      <c r="A582" t="s">
        <v>1912</v>
      </c>
      <c r="B582" t="s">
        <v>5</v>
      </c>
      <c r="C582" t="s">
        <v>1913</v>
      </c>
      <c r="D582" s="24">
        <v>10778</v>
      </c>
      <c r="E582" t="s">
        <v>1610</v>
      </c>
      <c r="F582" t="s">
        <v>1924</v>
      </c>
      <c r="G582" t="s">
        <v>1914</v>
      </c>
      <c r="H582" t="s">
        <v>2090</v>
      </c>
      <c r="I582" t="s">
        <v>1868</v>
      </c>
      <c r="J582" t="s">
        <v>1966</v>
      </c>
      <c r="K582" t="s">
        <v>1960</v>
      </c>
      <c r="L582" s="24">
        <v>59.2</v>
      </c>
      <c r="M582" s="25">
        <f>+VLOOKUP(E582, TC!A:D, 4, FALSE())</f>
        <v>1.0300999988474351</v>
      </c>
      <c r="N582" s="24">
        <f t="shared" si="45"/>
        <v>60.981919931768161</v>
      </c>
      <c r="O582" t="str">
        <f t="shared" si="46"/>
        <v>FACTURA</v>
      </c>
      <c r="P582" t="str">
        <f t="shared" si="47"/>
        <v>2025</v>
      </c>
      <c r="Q582" t="str">
        <f t="shared" si="48"/>
        <v>01</v>
      </c>
      <c r="R582" t="str">
        <f>+IFERROR(VLOOKUP(I582, Listado!A:B, 2, FALSE()), "COMERCIALIZADORA INTERNACIONAL CARIBBEAN EXOTICS S A")</f>
        <v>PEREZ MEJIA MARIA PAULINA</v>
      </c>
      <c r="S582" s="25">
        <f>+VLOOKUP(E582, TC!A:D, 2, FALSE())</f>
        <v>4338.1499999999996</v>
      </c>
      <c r="T582" t="str">
        <f t="shared" si="49"/>
        <v>EUR</v>
      </c>
    </row>
    <row r="583" spans="1:20" ht="18.75" hidden="1" customHeight="1" x14ac:dyDescent="0.25">
      <c r="A583" t="s">
        <v>1912</v>
      </c>
      <c r="B583" t="s">
        <v>5</v>
      </c>
      <c r="C583" t="s">
        <v>1913</v>
      </c>
      <c r="D583" s="24">
        <v>10779</v>
      </c>
      <c r="E583" t="s">
        <v>1610</v>
      </c>
      <c r="F583" t="s">
        <v>128</v>
      </c>
      <c r="G583" t="s">
        <v>1914</v>
      </c>
      <c r="I583" t="s">
        <v>1848</v>
      </c>
      <c r="J583" t="s">
        <v>1917</v>
      </c>
      <c r="K583" t="s">
        <v>1918</v>
      </c>
      <c r="L583" s="24">
        <v>168</v>
      </c>
      <c r="M583" s="25">
        <f>+VLOOKUP(E583, TC!A:D, 4, FALSE())</f>
        <v>1.0300999988474351</v>
      </c>
      <c r="N583" s="24">
        <f t="shared" si="45"/>
        <v>168</v>
      </c>
      <c r="O583" t="str">
        <f t="shared" si="46"/>
        <v>FACTURA</v>
      </c>
      <c r="P583" t="str">
        <f t="shared" si="47"/>
        <v>2025</v>
      </c>
      <c r="Q583" t="str">
        <f t="shared" si="48"/>
        <v>01</v>
      </c>
      <c r="R583" t="str">
        <f>+IFERROR(VLOOKUP(I583, Listado!A:B, 2, FALSE()), "COMERCIALIZADORA INTERNACIONAL CARIBBEAN EXOTICS S A")</f>
        <v>PEREZ MEJIA MARIA PAULINA</v>
      </c>
      <c r="S583" s="25">
        <f>+VLOOKUP(E583, TC!A:D, 2, FALSE())</f>
        <v>4338.1499999999996</v>
      </c>
      <c r="T583" t="str">
        <f t="shared" si="49"/>
        <v>USD</v>
      </c>
    </row>
    <row r="584" spans="1:20" ht="18.75" hidden="1" customHeight="1" x14ac:dyDescent="0.25">
      <c r="A584" t="s">
        <v>1912</v>
      </c>
      <c r="B584" t="s">
        <v>5</v>
      </c>
      <c r="C584" t="s">
        <v>1913</v>
      </c>
      <c r="D584" s="24">
        <v>10780</v>
      </c>
      <c r="E584" t="s">
        <v>1610</v>
      </c>
      <c r="F584" t="s">
        <v>1924</v>
      </c>
      <c r="G584" t="s">
        <v>1914</v>
      </c>
      <c r="I584" t="s">
        <v>1863</v>
      </c>
      <c r="J584" t="s">
        <v>1926</v>
      </c>
      <c r="K584" t="s">
        <v>1918</v>
      </c>
      <c r="L584" s="24">
        <v>16.8</v>
      </c>
      <c r="M584" s="25">
        <f>+VLOOKUP(E584, TC!A:D, 4, FALSE())</f>
        <v>1.0300999988474351</v>
      </c>
      <c r="N584" s="24">
        <f t="shared" si="45"/>
        <v>17.30567998063691</v>
      </c>
      <c r="O584" t="str">
        <f t="shared" si="46"/>
        <v>FACTURA</v>
      </c>
      <c r="P584" t="str">
        <f t="shared" si="47"/>
        <v>2025</v>
      </c>
      <c r="Q584" t="str">
        <f t="shared" si="48"/>
        <v>01</v>
      </c>
      <c r="R584" t="str">
        <f>+IFERROR(VLOOKUP(I584, Listado!A:B, 2, FALSE()), "COMERCIALIZADORA INTERNACIONAL CARIBBEAN EXOTICS S A")</f>
        <v>HINCAPIE CONTRERAS ERIKA STEFANIA</v>
      </c>
      <c r="S584" s="25">
        <f>+VLOOKUP(E584, TC!A:D, 2, FALSE())</f>
        <v>4338.1499999999996</v>
      </c>
      <c r="T584" t="str">
        <f t="shared" si="49"/>
        <v>EUR</v>
      </c>
    </row>
    <row r="585" spans="1:20" ht="18.75" hidden="1" customHeight="1" x14ac:dyDescent="0.25">
      <c r="A585" t="s">
        <v>1912</v>
      </c>
      <c r="B585" t="s">
        <v>5</v>
      </c>
      <c r="C585" t="s">
        <v>1913</v>
      </c>
      <c r="D585" s="24">
        <v>10781</v>
      </c>
      <c r="E585" t="s">
        <v>1610</v>
      </c>
      <c r="F585" t="s">
        <v>128</v>
      </c>
      <c r="G585" t="s">
        <v>110</v>
      </c>
      <c r="I585" t="s">
        <v>1850</v>
      </c>
      <c r="J585" t="s">
        <v>1919</v>
      </c>
      <c r="K585" t="s">
        <v>1918</v>
      </c>
      <c r="L585" s="24">
        <v>33.6</v>
      </c>
      <c r="M585" s="25">
        <f>+VLOOKUP(E585, TC!A:D, 4, FALSE())</f>
        <v>1.0300999988474351</v>
      </c>
      <c r="N585" s="24">
        <f t="shared" si="45"/>
        <v>33.6</v>
      </c>
      <c r="O585" t="str">
        <f t="shared" si="46"/>
        <v>FACTURA</v>
      </c>
      <c r="P585" t="str">
        <f t="shared" si="47"/>
        <v>2025</v>
      </c>
      <c r="Q585" t="str">
        <f t="shared" si="48"/>
        <v>01</v>
      </c>
      <c r="R585" t="str">
        <f>+IFERROR(VLOOKUP(I585, Listado!A:B, 2, FALSE()), "COMERCIALIZADORA INTERNACIONAL CARIBBEAN EXOTICS S A")</f>
        <v>PEREZ MEJIA MARIA PAULINA</v>
      </c>
      <c r="S585" s="25">
        <f>+VLOOKUP(E585, TC!A:D, 2, FALSE())</f>
        <v>4338.1499999999996</v>
      </c>
      <c r="T585" t="str">
        <f t="shared" si="49"/>
        <v>USD</v>
      </c>
    </row>
    <row r="586" spans="1:20" ht="18.75" hidden="1" customHeight="1" x14ac:dyDescent="0.25">
      <c r="A586" t="s">
        <v>1912</v>
      </c>
      <c r="B586" t="s">
        <v>5</v>
      </c>
      <c r="C586" t="s">
        <v>1913</v>
      </c>
      <c r="D586" s="24">
        <v>10782</v>
      </c>
      <c r="E586" t="s">
        <v>1610</v>
      </c>
      <c r="F586" t="s">
        <v>128</v>
      </c>
      <c r="G586" t="s">
        <v>110</v>
      </c>
      <c r="I586" t="s">
        <v>1850</v>
      </c>
      <c r="J586" t="s">
        <v>1919</v>
      </c>
      <c r="K586" t="s">
        <v>1918</v>
      </c>
      <c r="L586" s="24">
        <v>235.2</v>
      </c>
      <c r="M586" s="25">
        <f>+VLOOKUP(E586, TC!A:D, 4, FALSE())</f>
        <v>1.0300999988474351</v>
      </c>
      <c r="N586" s="24">
        <f t="shared" si="45"/>
        <v>235.2</v>
      </c>
      <c r="O586" t="str">
        <f t="shared" si="46"/>
        <v>FACTURA</v>
      </c>
      <c r="P586" t="str">
        <f t="shared" si="47"/>
        <v>2025</v>
      </c>
      <c r="Q586" t="str">
        <f t="shared" si="48"/>
        <v>01</v>
      </c>
      <c r="R586" t="str">
        <f>+IFERROR(VLOOKUP(I586, Listado!A:B, 2, FALSE()), "COMERCIALIZADORA INTERNACIONAL CARIBBEAN EXOTICS S A")</f>
        <v>PEREZ MEJIA MARIA PAULINA</v>
      </c>
      <c r="S586" s="25">
        <f>+VLOOKUP(E586, TC!A:D, 2, FALSE())</f>
        <v>4338.1499999999996</v>
      </c>
      <c r="T586" t="str">
        <f t="shared" si="49"/>
        <v>USD</v>
      </c>
    </row>
    <row r="587" spans="1:20" ht="18.75" hidden="1" customHeight="1" x14ac:dyDescent="0.25">
      <c r="A587" t="s">
        <v>1912</v>
      </c>
      <c r="B587" t="s">
        <v>5</v>
      </c>
      <c r="C587" t="s">
        <v>1913</v>
      </c>
      <c r="D587" s="24">
        <v>10782</v>
      </c>
      <c r="E587" t="s">
        <v>1610</v>
      </c>
      <c r="F587" t="s">
        <v>128</v>
      </c>
      <c r="G587" t="s">
        <v>110</v>
      </c>
      <c r="I587" t="s">
        <v>1850</v>
      </c>
      <c r="J587" t="s">
        <v>1919</v>
      </c>
      <c r="K587" t="s">
        <v>1918</v>
      </c>
      <c r="L587" s="24">
        <v>144</v>
      </c>
      <c r="M587" s="25">
        <f>+VLOOKUP(E587, TC!A:D, 4, FALSE())</f>
        <v>1.0300999988474351</v>
      </c>
      <c r="N587" s="24">
        <f t="shared" si="45"/>
        <v>144</v>
      </c>
      <c r="O587" t="str">
        <f t="shared" si="46"/>
        <v>FACTURA</v>
      </c>
      <c r="P587" t="str">
        <f t="shared" si="47"/>
        <v>2025</v>
      </c>
      <c r="Q587" t="str">
        <f t="shared" si="48"/>
        <v>01</v>
      </c>
      <c r="R587" t="str">
        <f>+IFERROR(VLOOKUP(I587, Listado!A:B, 2, FALSE()), "COMERCIALIZADORA INTERNACIONAL CARIBBEAN EXOTICS S A")</f>
        <v>PEREZ MEJIA MARIA PAULINA</v>
      </c>
      <c r="S587" s="25">
        <f>+VLOOKUP(E587, TC!A:D, 2, FALSE())</f>
        <v>4338.1499999999996</v>
      </c>
      <c r="T587" t="str">
        <f t="shared" si="49"/>
        <v>USD</v>
      </c>
    </row>
    <row r="588" spans="1:20" ht="18.75" hidden="1" customHeight="1" x14ac:dyDescent="0.25">
      <c r="A588" t="s">
        <v>1912</v>
      </c>
      <c r="B588" t="s">
        <v>5</v>
      </c>
      <c r="C588" t="s">
        <v>1913</v>
      </c>
      <c r="D588" s="24">
        <v>10783</v>
      </c>
      <c r="E588" t="s">
        <v>1611</v>
      </c>
      <c r="F588" t="s">
        <v>99</v>
      </c>
      <c r="G588" t="s">
        <v>1914</v>
      </c>
      <c r="I588" t="s">
        <v>1858</v>
      </c>
      <c r="J588" t="s">
        <v>1915</v>
      </c>
      <c r="K588" t="s">
        <v>1920</v>
      </c>
      <c r="L588" s="24">
        <v>768000</v>
      </c>
      <c r="M588" s="25">
        <f>+VLOOKUP(E588, TC!A:D, 4, FALSE())</f>
        <v>1.030099998388682</v>
      </c>
      <c r="N588" s="24">
        <f t="shared" si="45"/>
        <v>768000</v>
      </c>
      <c r="O588" t="str">
        <f t="shared" si="46"/>
        <v>FACTURA</v>
      </c>
      <c r="P588" t="str">
        <f t="shared" si="47"/>
        <v>2025</v>
      </c>
      <c r="Q588" t="str">
        <f t="shared" si="48"/>
        <v>01</v>
      </c>
      <c r="R588" t="str">
        <f>+IFERROR(VLOOKUP(I588, Listado!A:B, 2, FALSE()), "COMERCIALIZADORA INTERNACIONAL CARIBBEAN EXOTICS S A")</f>
        <v>LONDOÑO ECHEVERRI ALEJANDRA</v>
      </c>
      <c r="S588" s="25">
        <f>+VLOOKUP(E588, TC!A:D, 2, FALSE())</f>
        <v>4344.2700000000004</v>
      </c>
      <c r="T588" t="str">
        <f t="shared" si="49"/>
        <v>COP</v>
      </c>
    </row>
    <row r="589" spans="1:20" ht="18.75" hidden="1" customHeight="1" x14ac:dyDescent="0.25">
      <c r="A589" t="s">
        <v>1912</v>
      </c>
      <c r="B589" t="s">
        <v>5</v>
      </c>
      <c r="C589" t="s">
        <v>1913</v>
      </c>
      <c r="D589" s="24">
        <v>10784</v>
      </c>
      <c r="E589" t="s">
        <v>1611</v>
      </c>
      <c r="F589" t="s">
        <v>99</v>
      </c>
      <c r="G589" t="s">
        <v>1914</v>
      </c>
      <c r="I589" t="s">
        <v>1858</v>
      </c>
      <c r="J589" t="s">
        <v>1915</v>
      </c>
      <c r="K589" t="s">
        <v>1920</v>
      </c>
      <c r="L589" s="24">
        <v>960000</v>
      </c>
      <c r="M589" s="25">
        <f>+VLOOKUP(E589, TC!A:D, 4, FALSE())</f>
        <v>1.030099998388682</v>
      </c>
      <c r="N589" s="24">
        <f t="shared" si="45"/>
        <v>960000</v>
      </c>
      <c r="O589" t="str">
        <f t="shared" si="46"/>
        <v>FACTURA</v>
      </c>
      <c r="P589" t="str">
        <f t="shared" si="47"/>
        <v>2025</v>
      </c>
      <c r="Q589" t="str">
        <f t="shared" si="48"/>
        <v>01</v>
      </c>
      <c r="R589" t="str">
        <f>+IFERROR(VLOOKUP(I589, Listado!A:B, 2, FALSE()), "COMERCIALIZADORA INTERNACIONAL CARIBBEAN EXOTICS S A")</f>
        <v>LONDOÑO ECHEVERRI ALEJANDRA</v>
      </c>
      <c r="S589" s="25">
        <f>+VLOOKUP(E589, TC!A:D, 2, FALSE())</f>
        <v>4344.2700000000004</v>
      </c>
      <c r="T589" t="str">
        <f t="shared" si="49"/>
        <v>COP</v>
      </c>
    </row>
    <row r="590" spans="1:20" ht="18.75" hidden="1" customHeight="1" x14ac:dyDescent="0.25">
      <c r="A590" t="s">
        <v>1912</v>
      </c>
      <c r="B590" t="s">
        <v>5</v>
      </c>
      <c r="C590" t="s">
        <v>1913</v>
      </c>
      <c r="D590" s="24">
        <v>10785</v>
      </c>
      <c r="E590" t="s">
        <v>1611</v>
      </c>
      <c r="F590" t="s">
        <v>99</v>
      </c>
      <c r="G590" t="s">
        <v>1914</v>
      </c>
      <c r="I590" t="s">
        <v>1859</v>
      </c>
      <c r="J590" t="s">
        <v>1915</v>
      </c>
      <c r="K590" t="s">
        <v>1916</v>
      </c>
      <c r="L590" s="24">
        <v>8700000</v>
      </c>
      <c r="M590" s="25">
        <f>+VLOOKUP(E590, TC!A:D, 4, FALSE())</f>
        <v>1.030099998388682</v>
      </c>
      <c r="N590" s="24">
        <f t="shared" si="45"/>
        <v>8700000</v>
      </c>
      <c r="O590" t="str">
        <f t="shared" si="46"/>
        <v>FACTURA</v>
      </c>
      <c r="P590" t="str">
        <f t="shared" si="47"/>
        <v>2025</v>
      </c>
      <c r="Q590" t="str">
        <f t="shared" si="48"/>
        <v>01</v>
      </c>
      <c r="R590" t="str">
        <f>+IFERROR(VLOOKUP(I590, Listado!A:B, 2, FALSE()), "COMERCIALIZADORA INTERNACIONAL CARIBBEAN EXOTICS S A")</f>
        <v>LONDOÑO ECHEVERRI ALEJANDRA</v>
      </c>
      <c r="S590" s="25">
        <f>+VLOOKUP(E590, TC!A:D, 2, FALSE())</f>
        <v>4344.2700000000004</v>
      </c>
      <c r="T590" t="str">
        <f t="shared" si="49"/>
        <v>COP</v>
      </c>
    </row>
    <row r="591" spans="1:20" ht="18.75" hidden="1" customHeight="1" x14ac:dyDescent="0.25">
      <c r="A591" t="s">
        <v>1912</v>
      </c>
      <c r="B591" t="s">
        <v>5</v>
      </c>
      <c r="C591" t="s">
        <v>1913</v>
      </c>
      <c r="D591" s="24">
        <v>10786</v>
      </c>
      <c r="E591" t="s">
        <v>1613</v>
      </c>
      <c r="F591" t="s">
        <v>128</v>
      </c>
      <c r="G591" t="s">
        <v>110</v>
      </c>
      <c r="H591" t="s">
        <v>2091</v>
      </c>
      <c r="I591" t="s">
        <v>1850</v>
      </c>
      <c r="J591" t="s">
        <v>1919</v>
      </c>
      <c r="K591" t="s">
        <v>31</v>
      </c>
      <c r="L591" s="24">
        <v>3808</v>
      </c>
      <c r="M591" s="25">
        <f>+VLOOKUP(E591, TC!A:D, 4, FALSE())</f>
        <v>1.0400499991943408</v>
      </c>
      <c r="N591" s="24">
        <f t="shared" si="45"/>
        <v>3808</v>
      </c>
      <c r="O591" t="str">
        <f t="shared" si="46"/>
        <v>FACTURA</v>
      </c>
      <c r="P591" t="str">
        <f t="shared" si="47"/>
        <v>2025</v>
      </c>
      <c r="Q591" t="str">
        <f t="shared" si="48"/>
        <v>01</v>
      </c>
      <c r="R591" t="str">
        <f>+IFERROR(VLOOKUP(I591, Listado!A:B, 2, FALSE()), "COMERCIALIZADORA INTERNACIONAL CARIBBEAN EXOTICS S A")</f>
        <v>PEREZ MEJIA MARIA PAULINA</v>
      </c>
      <c r="S591" s="25">
        <f>+VLOOKUP(E591, TC!A:D, 2, FALSE())</f>
        <v>4344.2700000000004</v>
      </c>
      <c r="T591" t="str">
        <f t="shared" si="49"/>
        <v>USD</v>
      </c>
    </row>
    <row r="592" spans="1:20" ht="18.75" hidden="1" customHeight="1" x14ac:dyDescent="0.25">
      <c r="A592" t="s">
        <v>1912</v>
      </c>
      <c r="B592" t="s">
        <v>5</v>
      </c>
      <c r="C592" t="s">
        <v>1913</v>
      </c>
      <c r="D592" s="24">
        <v>10786</v>
      </c>
      <c r="E592" t="s">
        <v>1613</v>
      </c>
      <c r="F592" t="s">
        <v>128</v>
      </c>
      <c r="G592" t="s">
        <v>110</v>
      </c>
      <c r="H592" t="s">
        <v>2091</v>
      </c>
      <c r="I592" t="s">
        <v>1850</v>
      </c>
      <c r="J592" t="s">
        <v>1919</v>
      </c>
      <c r="K592" t="s">
        <v>1956</v>
      </c>
      <c r="L592" s="24">
        <v>9328</v>
      </c>
      <c r="M592" s="25">
        <f>+VLOOKUP(E592, TC!A:D, 4, FALSE())</f>
        <v>1.0400499991943408</v>
      </c>
      <c r="N592" s="24">
        <f t="shared" si="45"/>
        <v>9328</v>
      </c>
      <c r="O592" t="str">
        <f t="shared" si="46"/>
        <v>FACTURA</v>
      </c>
      <c r="P592" t="str">
        <f t="shared" si="47"/>
        <v>2025</v>
      </c>
      <c r="Q592" t="str">
        <f t="shared" si="48"/>
        <v>01</v>
      </c>
      <c r="R592" t="str">
        <f>+IFERROR(VLOOKUP(I592, Listado!A:B, 2, FALSE()), "COMERCIALIZADORA INTERNACIONAL CARIBBEAN EXOTICS S A")</f>
        <v>PEREZ MEJIA MARIA PAULINA</v>
      </c>
      <c r="S592" s="25">
        <f>+VLOOKUP(E592, TC!A:D, 2, FALSE())</f>
        <v>4344.2700000000004</v>
      </c>
      <c r="T592" t="str">
        <f t="shared" si="49"/>
        <v>USD</v>
      </c>
    </row>
    <row r="593" spans="1:20" ht="18.75" hidden="1" customHeight="1" x14ac:dyDescent="0.25">
      <c r="A593" t="s">
        <v>1912</v>
      </c>
      <c r="B593" t="s">
        <v>5</v>
      </c>
      <c r="C593" t="s">
        <v>1913</v>
      </c>
      <c r="D593" s="24">
        <v>10787</v>
      </c>
      <c r="E593" t="s">
        <v>1613</v>
      </c>
      <c r="F593" t="s">
        <v>128</v>
      </c>
      <c r="G593" t="s">
        <v>110</v>
      </c>
      <c r="H593" t="s">
        <v>2092</v>
      </c>
      <c r="I593" t="s">
        <v>1851</v>
      </c>
      <c r="J593" t="s">
        <v>1940</v>
      </c>
      <c r="K593" t="s">
        <v>19</v>
      </c>
      <c r="L593" s="24">
        <v>2752</v>
      </c>
      <c r="M593" s="25">
        <f>+VLOOKUP(E593, TC!A:D, 4, FALSE())</f>
        <v>1.0400499991943408</v>
      </c>
      <c r="N593" s="24">
        <f t="shared" si="45"/>
        <v>2752</v>
      </c>
      <c r="O593" t="str">
        <f t="shared" si="46"/>
        <v>FACTURA</v>
      </c>
      <c r="P593" t="str">
        <f t="shared" si="47"/>
        <v>2025</v>
      </c>
      <c r="Q593" t="str">
        <f t="shared" si="48"/>
        <v>01</v>
      </c>
      <c r="R593" t="str">
        <f>+IFERROR(VLOOKUP(I593, Listado!A:B, 2, FALSE()), "COMERCIALIZADORA INTERNACIONAL CARIBBEAN EXOTICS S A")</f>
        <v>PEREZ MEJIA MARIA PAULINA</v>
      </c>
      <c r="S593" s="25">
        <f>+VLOOKUP(E593, TC!A:D, 2, FALSE())</f>
        <v>4344.2700000000004</v>
      </c>
      <c r="T593" t="str">
        <f t="shared" si="49"/>
        <v>USD</v>
      </c>
    </row>
    <row r="594" spans="1:20" ht="18.75" hidden="1" customHeight="1" x14ac:dyDescent="0.25">
      <c r="A594" t="s">
        <v>1912</v>
      </c>
      <c r="B594" t="s">
        <v>5</v>
      </c>
      <c r="C594" t="s">
        <v>1913</v>
      </c>
      <c r="D594" s="24">
        <v>10787</v>
      </c>
      <c r="E594" t="s">
        <v>1613</v>
      </c>
      <c r="F594" t="s">
        <v>128</v>
      </c>
      <c r="G594" t="s">
        <v>110</v>
      </c>
      <c r="H594" t="s">
        <v>2092</v>
      </c>
      <c r="I594" t="s">
        <v>1851</v>
      </c>
      <c r="J594" t="s">
        <v>1940</v>
      </c>
      <c r="K594" t="s">
        <v>50</v>
      </c>
      <c r="L594" s="24">
        <v>4586.3999999999996</v>
      </c>
      <c r="M594" s="25">
        <f>+VLOOKUP(E594, TC!A:D, 4, FALSE())</f>
        <v>1.0400499991943408</v>
      </c>
      <c r="N594" s="24">
        <f t="shared" si="45"/>
        <v>4586.3999999999996</v>
      </c>
      <c r="O594" t="str">
        <f t="shared" si="46"/>
        <v>FACTURA</v>
      </c>
      <c r="P594" t="str">
        <f t="shared" si="47"/>
        <v>2025</v>
      </c>
      <c r="Q594" t="str">
        <f t="shared" si="48"/>
        <v>01</v>
      </c>
      <c r="R594" t="str">
        <f>+IFERROR(VLOOKUP(I594, Listado!A:B, 2, FALSE()), "COMERCIALIZADORA INTERNACIONAL CARIBBEAN EXOTICS S A")</f>
        <v>PEREZ MEJIA MARIA PAULINA</v>
      </c>
      <c r="S594" s="25">
        <f>+VLOOKUP(E594, TC!A:D, 2, FALSE())</f>
        <v>4344.2700000000004</v>
      </c>
      <c r="T594" t="str">
        <f t="shared" si="49"/>
        <v>USD</v>
      </c>
    </row>
    <row r="595" spans="1:20" ht="18.75" hidden="1" customHeight="1" x14ac:dyDescent="0.25">
      <c r="A595" t="s">
        <v>1912</v>
      </c>
      <c r="B595" t="s">
        <v>1923</v>
      </c>
      <c r="C595" t="s">
        <v>1913</v>
      </c>
      <c r="D595" s="24">
        <v>5698</v>
      </c>
      <c r="E595" t="s">
        <v>1613</v>
      </c>
      <c r="F595" t="s">
        <v>128</v>
      </c>
      <c r="G595" t="s">
        <v>112</v>
      </c>
      <c r="H595" t="s">
        <v>2093</v>
      </c>
      <c r="I595" t="s">
        <v>1856</v>
      </c>
      <c r="J595" t="s">
        <v>1930</v>
      </c>
      <c r="K595" t="s">
        <v>1928</v>
      </c>
      <c r="L595" s="24">
        <v>650.47</v>
      </c>
      <c r="M595" s="25">
        <f>+VLOOKUP(E595, TC!A:D, 4, FALSE())</f>
        <v>1.0400499991943408</v>
      </c>
      <c r="N595" s="24">
        <f t="shared" si="45"/>
        <v>650.47</v>
      </c>
      <c r="O595" t="str">
        <f t="shared" si="46"/>
        <v>FACTURA</v>
      </c>
      <c r="P595" t="str">
        <f t="shared" si="47"/>
        <v>2025</v>
      </c>
      <c r="Q595" t="str">
        <f t="shared" si="48"/>
        <v>01</v>
      </c>
      <c r="R595" t="str">
        <f>+IFERROR(VLOOKUP(I595, Listado!A:B, 2, FALSE()), "COMERCIALIZADORA INTERNACIONAL CARIBBEAN EXOTICS S A")</f>
        <v>HINCAPIE CONTRERAS ERIKA STEFANIA</v>
      </c>
      <c r="S595" s="25">
        <f>+VLOOKUP(E595, TC!A:D, 2, FALSE())</f>
        <v>4344.2700000000004</v>
      </c>
      <c r="T595" t="str">
        <f t="shared" si="49"/>
        <v>USD</v>
      </c>
    </row>
    <row r="596" spans="1:20" ht="18.75" hidden="1" customHeight="1" x14ac:dyDescent="0.25">
      <c r="A596" t="s">
        <v>1912</v>
      </c>
      <c r="B596" t="s">
        <v>1923</v>
      </c>
      <c r="C596" t="s">
        <v>1913</v>
      </c>
      <c r="D596" s="24">
        <v>5698</v>
      </c>
      <c r="E596" t="s">
        <v>1613</v>
      </c>
      <c r="F596" t="s">
        <v>128</v>
      </c>
      <c r="G596" t="s">
        <v>112</v>
      </c>
      <c r="H596" t="s">
        <v>2093</v>
      </c>
      <c r="I596" t="s">
        <v>1856</v>
      </c>
      <c r="J596" t="s">
        <v>1930</v>
      </c>
      <c r="K596" t="s">
        <v>1935</v>
      </c>
      <c r="L596" s="24">
        <v>2318.4</v>
      </c>
      <c r="M596" s="25">
        <f>+VLOOKUP(E596, TC!A:D, 4, FALSE())</f>
        <v>1.0400499991943408</v>
      </c>
      <c r="N596" s="24">
        <f t="shared" si="45"/>
        <v>2318.4</v>
      </c>
      <c r="O596" t="str">
        <f t="shared" si="46"/>
        <v>FACTURA</v>
      </c>
      <c r="P596" t="str">
        <f t="shared" si="47"/>
        <v>2025</v>
      </c>
      <c r="Q596" t="str">
        <f t="shared" si="48"/>
        <v>01</v>
      </c>
      <c r="R596" t="str">
        <f>+IFERROR(VLOOKUP(I596, Listado!A:B, 2, FALSE()), "COMERCIALIZADORA INTERNACIONAL CARIBBEAN EXOTICS S A")</f>
        <v>HINCAPIE CONTRERAS ERIKA STEFANIA</v>
      </c>
      <c r="S596" s="25">
        <f>+VLOOKUP(E596, TC!A:D, 2, FALSE())</f>
        <v>4344.2700000000004</v>
      </c>
      <c r="T596" t="str">
        <f t="shared" si="49"/>
        <v>USD</v>
      </c>
    </row>
    <row r="597" spans="1:20" ht="18.75" hidden="1" customHeight="1" x14ac:dyDescent="0.25">
      <c r="A597" t="s">
        <v>1912</v>
      </c>
      <c r="B597" t="s">
        <v>5</v>
      </c>
      <c r="C597" t="s">
        <v>1913</v>
      </c>
      <c r="D597" s="24">
        <v>10788</v>
      </c>
      <c r="E597" t="s">
        <v>1613</v>
      </c>
      <c r="F597" t="s">
        <v>128</v>
      </c>
      <c r="G597" t="s">
        <v>110</v>
      </c>
      <c r="I597" t="s">
        <v>1850</v>
      </c>
      <c r="J597" t="s">
        <v>1919</v>
      </c>
      <c r="K597" t="s">
        <v>1918</v>
      </c>
      <c r="L597" s="24">
        <v>67.2</v>
      </c>
      <c r="M597" s="25">
        <f>+VLOOKUP(E597, TC!A:D, 4, FALSE())</f>
        <v>1.0400499991943408</v>
      </c>
      <c r="N597" s="24">
        <f t="shared" si="45"/>
        <v>67.2</v>
      </c>
      <c r="O597" t="str">
        <f t="shared" si="46"/>
        <v>FACTURA</v>
      </c>
      <c r="P597" t="str">
        <f t="shared" si="47"/>
        <v>2025</v>
      </c>
      <c r="Q597" t="str">
        <f t="shared" si="48"/>
        <v>01</v>
      </c>
      <c r="R597" t="str">
        <f>+IFERROR(VLOOKUP(I597, Listado!A:B, 2, FALSE()), "COMERCIALIZADORA INTERNACIONAL CARIBBEAN EXOTICS S A")</f>
        <v>PEREZ MEJIA MARIA PAULINA</v>
      </c>
      <c r="S597" s="25">
        <f>+VLOOKUP(E597, TC!A:D, 2, FALSE())</f>
        <v>4344.2700000000004</v>
      </c>
      <c r="T597" t="str">
        <f t="shared" si="49"/>
        <v>USD</v>
      </c>
    </row>
    <row r="598" spans="1:20" ht="18.75" hidden="1" customHeight="1" x14ac:dyDescent="0.25">
      <c r="A598" t="s">
        <v>1912</v>
      </c>
      <c r="B598" t="s">
        <v>5</v>
      </c>
      <c r="C598" t="s">
        <v>1913</v>
      </c>
      <c r="D598" s="24">
        <v>10788</v>
      </c>
      <c r="E598" t="s">
        <v>1613</v>
      </c>
      <c r="F598" t="s">
        <v>128</v>
      </c>
      <c r="G598" t="s">
        <v>110</v>
      </c>
      <c r="I598" t="s">
        <v>1850</v>
      </c>
      <c r="J598" t="s">
        <v>1919</v>
      </c>
      <c r="K598" t="s">
        <v>1918</v>
      </c>
      <c r="L598" s="24">
        <v>144</v>
      </c>
      <c r="M598" s="25">
        <f>+VLOOKUP(E598, TC!A:D, 4, FALSE())</f>
        <v>1.0400499991943408</v>
      </c>
      <c r="N598" s="24">
        <f t="shared" si="45"/>
        <v>144</v>
      </c>
      <c r="O598" t="str">
        <f t="shared" si="46"/>
        <v>FACTURA</v>
      </c>
      <c r="P598" t="str">
        <f t="shared" si="47"/>
        <v>2025</v>
      </c>
      <c r="Q598" t="str">
        <f t="shared" si="48"/>
        <v>01</v>
      </c>
      <c r="R598" t="str">
        <f>+IFERROR(VLOOKUP(I598, Listado!A:B, 2, FALSE()), "COMERCIALIZADORA INTERNACIONAL CARIBBEAN EXOTICS S A")</f>
        <v>PEREZ MEJIA MARIA PAULINA</v>
      </c>
      <c r="S598" s="25">
        <f>+VLOOKUP(E598, TC!A:D, 2, FALSE())</f>
        <v>4344.2700000000004</v>
      </c>
      <c r="T598" t="str">
        <f t="shared" si="49"/>
        <v>USD</v>
      </c>
    </row>
    <row r="599" spans="1:20" ht="18.75" hidden="1" customHeight="1" x14ac:dyDescent="0.25">
      <c r="A599" t="s">
        <v>1912</v>
      </c>
      <c r="B599" t="s">
        <v>5</v>
      </c>
      <c r="C599" t="s">
        <v>1913</v>
      </c>
      <c r="D599" s="24">
        <v>10789</v>
      </c>
      <c r="E599" t="s">
        <v>1614</v>
      </c>
      <c r="F599" t="s">
        <v>99</v>
      </c>
      <c r="G599" t="s">
        <v>1914</v>
      </c>
      <c r="I599" t="s">
        <v>1859</v>
      </c>
      <c r="J599" t="s">
        <v>1915</v>
      </c>
      <c r="K599" t="s">
        <v>1916</v>
      </c>
      <c r="L599" s="24">
        <v>4384800</v>
      </c>
      <c r="M599" s="25">
        <f>+VLOOKUP(E599, TC!A:D, 4, FALSE())</f>
        <v>1.0400499991943408</v>
      </c>
      <c r="N599" s="24">
        <f t="shared" si="45"/>
        <v>4384800</v>
      </c>
      <c r="O599" t="str">
        <f t="shared" si="46"/>
        <v>FACTURA</v>
      </c>
      <c r="P599" t="str">
        <f t="shared" si="47"/>
        <v>2025</v>
      </c>
      <c r="Q599" t="str">
        <f t="shared" si="48"/>
        <v>01</v>
      </c>
      <c r="R599" t="str">
        <f>+IFERROR(VLOOKUP(I599, Listado!A:B, 2, FALSE()), "COMERCIALIZADORA INTERNACIONAL CARIBBEAN EXOTICS S A")</f>
        <v>LONDOÑO ECHEVERRI ALEJANDRA</v>
      </c>
      <c r="S599" s="25">
        <f>+VLOOKUP(E599, TC!A:D, 2, FALSE())</f>
        <v>4344.2700000000004</v>
      </c>
      <c r="T599" t="str">
        <f t="shared" si="49"/>
        <v>COP</v>
      </c>
    </row>
    <row r="600" spans="1:20" ht="18.75" hidden="1" customHeight="1" x14ac:dyDescent="0.25">
      <c r="A600" t="s">
        <v>1912</v>
      </c>
      <c r="B600" t="s">
        <v>5</v>
      </c>
      <c r="C600" t="s">
        <v>1913</v>
      </c>
      <c r="D600" s="24">
        <v>10789</v>
      </c>
      <c r="E600" t="s">
        <v>1614</v>
      </c>
      <c r="F600" t="s">
        <v>99</v>
      </c>
      <c r="G600" t="s">
        <v>1914</v>
      </c>
      <c r="I600" t="s">
        <v>1859</v>
      </c>
      <c r="J600" t="s">
        <v>1915</v>
      </c>
      <c r="K600" t="s">
        <v>2094</v>
      </c>
      <c r="L600" s="24">
        <v>620000</v>
      </c>
      <c r="M600" s="25">
        <f>+VLOOKUP(E600, TC!A:D, 4, FALSE())</f>
        <v>1.0400499991943408</v>
      </c>
      <c r="N600" s="24">
        <f t="shared" si="45"/>
        <v>620000</v>
      </c>
      <c r="O600" t="str">
        <f t="shared" si="46"/>
        <v>FACTURA</v>
      </c>
      <c r="P600" t="str">
        <f t="shared" si="47"/>
        <v>2025</v>
      </c>
      <c r="Q600" t="str">
        <f t="shared" si="48"/>
        <v>01</v>
      </c>
      <c r="R600" t="str">
        <f>+IFERROR(VLOOKUP(I600, Listado!A:B, 2, FALSE()), "COMERCIALIZADORA INTERNACIONAL CARIBBEAN EXOTICS S A")</f>
        <v>LONDOÑO ECHEVERRI ALEJANDRA</v>
      </c>
      <c r="S600" s="25">
        <f>+VLOOKUP(E600, TC!A:D, 2, FALSE())</f>
        <v>4344.2700000000004</v>
      </c>
      <c r="T600" t="str">
        <f t="shared" si="49"/>
        <v>COP</v>
      </c>
    </row>
    <row r="601" spans="1:20" ht="18.75" hidden="1" customHeight="1" x14ac:dyDescent="0.25">
      <c r="A601" t="s">
        <v>1912</v>
      </c>
      <c r="B601" t="s">
        <v>1923</v>
      </c>
      <c r="C601" t="s">
        <v>1913</v>
      </c>
      <c r="D601" s="24">
        <v>5699</v>
      </c>
      <c r="E601" t="s">
        <v>1614</v>
      </c>
      <c r="F601" t="s">
        <v>1924</v>
      </c>
      <c r="G601" t="s">
        <v>108</v>
      </c>
      <c r="H601" t="s">
        <v>2095</v>
      </c>
      <c r="I601" t="s">
        <v>1862</v>
      </c>
      <c r="J601" t="s">
        <v>2096</v>
      </c>
      <c r="K601" t="s">
        <v>2097</v>
      </c>
      <c r="L601" s="24">
        <v>1521.5</v>
      </c>
      <c r="M601" s="25">
        <f>+VLOOKUP(E601, TC!A:D, 4, FALSE())</f>
        <v>1.0400499991943408</v>
      </c>
      <c r="N601" s="24">
        <f t="shared" si="45"/>
        <v>1582.4360737741895</v>
      </c>
      <c r="O601" t="str">
        <f t="shared" si="46"/>
        <v>FACTURA</v>
      </c>
      <c r="P601" t="str">
        <f t="shared" si="47"/>
        <v>2025</v>
      </c>
      <c r="Q601" t="str">
        <f t="shared" si="48"/>
        <v>01</v>
      </c>
      <c r="R601" t="str">
        <f>+IFERROR(VLOOKUP(I601, Listado!A:B, 2, FALSE()), "COMERCIALIZADORA INTERNACIONAL CARIBBEAN EXOTICS S A")</f>
        <v>PIEDRAHITA PEREZ MARIANA</v>
      </c>
      <c r="S601" s="25">
        <f>+VLOOKUP(E601, TC!A:D, 2, FALSE())</f>
        <v>4344.2700000000004</v>
      </c>
      <c r="T601" t="str">
        <f t="shared" si="49"/>
        <v>EUR</v>
      </c>
    </row>
    <row r="602" spans="1:20" ht="18.75" hidden="1" customHeight="1" x14ac:dyDescent="0.25">
      <c r="A602" t="s">
        <v>1912</v>
      </c>
      <c r="B602" t="s">
        <v>1923</v>
      </c>
      <c r="C602" t="s">
        <v>1913</v>
      </c>
      <c r="D602" s="24">
        <v>5699</v>
      </c>
      <c r="E602" t="s">
        <v>1614</v>
      </c>
      <c r="F602" t="s">
        <v>1924</v>
      </c>
      <c r="G602" t="s">
        <v>108</v>
      </c>
      <c r="H602" t="s">
        <v>2095</v>
      </c>
      <c r="I602" t="s">
        <v>1862</v>
      </c>
      <c r="J602" t="s">
        <v>2096</v>
      </c>
      <c r="K602" t="s">
        <v>2098</v>
      </c>
      <c r="L602" s="24">
        <v>1920</v>
      </c>
      <c r="M602" s="25">
        <f>+VLOOKUP(E602, TC!A:D, 4, FALSE())</f>
        <v>1.0400499991943408</v>
      </c>
      <c r="N602" s="24">
        <f t="shared" si="45"/>
        <v>1996.8959984531343</v>
      </c>
      <c r="O602" t="str">
        <f t="shared" si="46"/>
        <v>FACTURA</v>
      </c>
      <c r="P602" t="str">
        <f t="shared" si="47"/>
        <v>2025</v>
      </c>
      <c r="Q602" t="str">
        <f t="shared" si="48"/>
        <v>01</v>
      </c>
      <c r="R602" t="str">
        <f>+IFERROR(VLOOKUP(I602, Listado!A:B, 2, FALSE()), "COMERCIALIZADORA INTERNACIONAL CARIBBEAN EXOTICS S A")</f>
        <v>PIEDRAHITA PEREZ MARIANA</v>
      </c>
      <c r="S602" s="25">
        <f>+VLOOKUP(E602, TC!A:D, 2, FALSE())</f>
        <v>4344.2700000000004</v>
      </c>
      <c r="T602" t="str">
        <f t="shared" si="49"/>
        <v>EUR</v>
      </c>
    </row>
    <row r="603" spans="1:20" ht="18.75" hidden="1" customHeight="1" x14ac:dyDescent="0.25">
      <c r="A603" t="s">
        <v>1912</v>
      </c>
      <c r="B603" t="s">
        <v>1923</v>
      </c>
      <c r="C603" t="s">
        <v>1913</v>
      </c>
      <c r="D603" s="24">
        <v>5699</v>
      </c>
      <c r="E603" t="s">
        <v>1614</v>
      </c>
      <c r="F603" t="s">
        <v>1924</v>
      </c>
      <c r="G603" t="s">
        <v>108</v>
      </c>
      <c r="H603" t="s">
        <v>2095</v>
      </c>
      <c r="I603" t="s">
        <v>1862</v>
      </c>
      <c r="J603" t="s">
        <v>2096</v>
      </c>
      <c r="K603" t="s">
        <v>2099</v>
      </c>
      <c r="L603" s="24">
        <v>94</v>
      </c>
      <c r="M603" s="25">
        <f>+VLOOKUP(E603, TC!A:D, 4, FALSE())</f>
        <v>1.0400499991943408</v>
      </c>
      <c r="N603" s="24">
        <f t="shared" si="45"/>
        <v>97.764699924268044</v>
      </c>
      <c r="O603" t="str">
        <f t="shared" si="46"/>
        <v>FACTURA</v>
      </c>
      <c r="P603" t="str">
        <f t="shared" si="47"/>
        <v>2025</v>
      </c>
      <c r="Q603" t="str">
        <f t="shared" si="48"/>
        <v>01</v>
      </c>
      <c r="R603" t="str">
        <f>+IFERROR(VLOOKUP(I603, Listado!A:B, 2, FALSE()), "COMERCIALIZADORA INTERNACIONAL CARIBBEAN EXOTICS S A")</f>
        <v>PIEDRAHITA PEREZ MARIANA</v>
      </c>
      <c r="S603" s="25">
        <f>+VLOOKUP(E603, TC!A:D, 2, FALSE())</f>
        <v>4344.2700000000004</v>
      </c>
      <c r="T603" t="str">
        <f t="shared" si="49"/>
        <v>EUR</v>
      </c>
    </row>
    <row r="604" spans="1:20" ht="18.75" hidden="1" customHeight="1" x14ac:dyDescent="0.25">
      <c r="A604" t="s">
        <v>1912</v>
      </c>
      <c r="B604" t="s">
        <v>1923</v>
      </c>
      <c r="C604" t="s">
        <v>1913</v>
      </c>
      <c r="D604" s="24">
        <v>5699</v>
      </c>
      <c r="E604" t="s">
        <v>1614</v>
      </c>
      <c r="F604" t="s">
        <v>1924</v>
      </c>
      <c r="G604" t="s">
        <v>108</v>
      </c>
      <c r="H604" t="s">
        <v>2095</v>
      </c>
      <c r="I604" t="s">
        <v>1862</v>
      </c>
      <c r="J604" t="s">
        <v>2096</v>
      </c>
      <c r="K604" t="s">
        <v>2100</v>
      </c>
      <c r="L604" s="24">
        <v>853.6</v>
      </c>
      <c r="M604" s="25">
        <f>+VLOOKUP(E604, TC!A:D, 4, FALSE())</f>
        <v>1.0400499991943408</v>
      </c>
      <c r="N604" s="24">
        <f t="shared" si="45"/>
        <v>887.78667931228938</v>
      </c>
      <c r="O604" t="str">
        <f t="shared" si="46"/>
        <v>FACTURA</v>
      </c>
      <c r="P604" t="str">
        <f t="shared" si="47"/>
        <v>2025</v>
      </c>
      <c r="Q604" t="str">
        <f t="shared" si="48"/>
        <v>01</v>
      </c>
      <c r="R604" t="str">
        <f>+IFERROR(VLOOKUP(I604, Listado!A:B, 2, FALSE()), "COMERCIALIZADORA INTERNACIONAL CARIBBEAN EXOTICS S A")</f>
        <v>PIEDRAHITA PEREZ MARIANA</v>
      </c>
      <c r="S604" s="25">
        <f>+VLOOKUP(E604, TC!A:D, 2, FALSE())</f>
        <v>4344.2700000000004</v>
      </c>
      <c r="T604" t="str">
        <f t="shared" si="49"/>
        <v>EUR</v>
      </c>
    </row>
    <row r="605" spans="1:20" ht="18.75" hidden="1" customHeight="1" x14ac:dyDescent="0.25">
      <c r="A605" t="s">
        <v>1912</v>
      </c>
      <c r="B605" t="s">
        <v>1923</v>
      </c>
      <c r="C605" t="s">
        <v>1913</v>
      </c>
      <c r="D605" s="24">
        <v>5700</v>
      </c>
      <c r="E605" t="s">
        <v>1614</v>
      </c>
      <c r="F605" t="s">
        <v>128</v>
      </c>
      <c r="G605" t="s">
        <v>1914</v>
      </c>
      <c r="H605" t="s">
        <v>2101</v>
      </c>
      <c r="I605" t="s">
        <v>1848</v>
      </c>
      <c r="J605" t="s">
        <v>1917</v>
      </c>
      <c r="K605" t="s">
        <v>1953</v>
      </c>
      <c r="L605" s="24">
        <v>6768</v>
      </c>
      <c r="M605" s="25">
        <f>+VLOOKUP(E605, TC!A:D, 4, FALSE())</f>
        <v>1.0400499991943408</v>
      </c>
      <c r="N605" s="24">
        <f t="shared" si="45"/>
        <v>6768</v>
      </c>
      <c r="O605" t="str">
        <f t="shared" si="46"/>
        <v>FACTURA</v>
      </c>
      <c r="P605" t="str">
        <f t="shared" si="47"/>
        <v>2025</v>
      </c>
      <c r="Q605" t="str">
        <f t="shared" si="48"/>
        <v>01</v>
      </c>
      <c r="R605" t="str">
        <f>+IFERROR(VLOOKUP(I605, Listado!A:B, 2, FALSE()), "COMERCIALIZADORA INTERNACIONAL CARIBBEAN EXOTICS S A")</f>
        <v>PEREZ MEJIA MARIA PAULINA</v>
      </c>
      <c r="S605" s="25">
        <f>+VLOOKUP(E605, TC!A:D, 2, FALSE())</f>
        <v>4344.2700000000004</v>
      </c>
      <c r="T605" t="str">
        <f t="shared" si="49"/>
        <v>USD</v>
      </c>
    </row>
    <row r="606" spans="1:20" ht="18.75" hidden="1" customHeight="1" x14ac:dyDescent="0.25">
      <c r="A606" t="s">
        <v>1912</v>
      </c>
      <c r="B606" t="s">
        <v>1923</v>
      </c>
      <c r="C606" t="s">
        <v>1913</v>
      </c>
      <c r="D606" s="24">
        <v>5701</v>
      </c>
      <c r="E606" t="s">
        <v>1614</v>
      </c>
      <c r="F606" t="s">
        <v>128</v>
      </c>
      <c r="G606" t="s">
        <v>110</v>
      </c>
      <c r="I606" t="s">
        <v>1848</v>
      </c>
      <c r="J606" t="s">
        <v>1917</v>
      </c>
      <c r="K606" t="s">
        <v>1918</v>
      </c>
      <c r="L606" s="24">
        <v>108</v>
      </c>
      <c r="M606" s="25">
        <f>+VLOOKUP(E606, TC!A:D, 4, FALSE())</f>
        <v>1.0400499991943408</v>
      </c>
      <c r="N606" s="24">
        <f t="shared" si="45"/>
        <v>108</v>
      </c>
      <c r="O606" t="str">
        <f t="shared" si="46"/>
        <v>FACTURA</v>
      </c>
      <c r="P606" t="str">
        <f t="shared" si="47"/>
        <v>2025</v>
      </c>
      <c r="Q606" t="str">
        <f t="shared" si="48"/>
        <v>01</v>
      </c>
      <c r="R606" t="str">
        <f>+IFERROR(VLOOKUP(I606, Listado!A:B, 2, FALSE()), "COMERCIALIZADORA INTERNACIONAL CARIBBEAN EXOTICS S A")</f>
        <v>PEREZ MEJIA MARIA PAULINA</v>
      </c>
      <c r="S606" s="25">
        <f>+VLOOKUP(E606, TC!A:D, 2, FALSE())</f>
        <v>4344.2700000000004</v>
      </c>
      <c r="T606" t="str">
        <f t="shared" si="49"/>
        <v>USD</v>
      </c>
    </row>
    <row r="607" spans="1:20" ht="18.75" hidden="1" customHeight="1" x14ac:dyDescent="0.25">
      <c r="A607" t="s">
        <v>1912</v>
      </c>
      <c r="B607" t="s">
        <v>5</v>
      </c>
      <c r="C607" t="s">
        <v>2041</v>
      </c>
      <c r="D607" s="24">
        <v>175</v>
      </c>
      <c r="E607" t="s">
        <v>1614</v>
      </c>
      <c r="F607" t="s">
        <v>128</v>
      </c>
      <c r="G607" t="s">
        <v>110</v>
      </c>
      <c r="H607" t="s">
        <v>2102</v>
      </c>
      <c r="I607" t="s">
        <v>1850</v>
      </c>
      <c r="J607" t="s">
        <v>1919</v>
      </c>
      <c r="K607" t="s">
        <v>31</v>
      </c>
      <c r="L607" s="24">
        <v>2016</v>
      </c>
      <c r="M607" s="25">
        <f>+VLOOKUP(E607, TC!A:D, 4, FALSE())</f>
        <v>1.0400499991943408</v>
      </c>
      <c r="N607" s="24">
        <f t="shared" si="45"/>
        <v>2016</v>
      </c>
      <c r="O607" t="str">
        <f t="shared" si="46"/>
        <v>NOTAS</v>
      </c>
      <c r="P607" t="str">
        <f t="shared" si="47"/>
        <v>2025</v>
      </c>
      <c r="Q607" t="str">
        <f t="shared" si="48"/>
        <v>01</v>
      </c>
      <c r="R607" t="str">
        <f>+IFERROR(VLOOKUP(I607, Listado!A:B, 2, FALSE()), "COMERCIALIZADORA INTERNACIONAL CARIBBEAN EXOTICS S A")</f>
        <v>PEREZ MEJIA MARIA PAULINA</v>
      </c>
      <c r="S607" s="25">
        <f>+VLOOKUP(E607, TC!A:D, 2, FALSE())</f>
        <v>4344.2700000000004</v>
      </c>
      <c r="T607" t="str">
        <f t="shared" si="49"/>
        <v>USD</v>
      </c>
    </row>
    <row r="608" spans="1:20" ht="18.75" hidden="1" customHeight="1" x14ac:dyDescent="0.25">
      <c r="A608" t="s">
        <v>1912</v>
      </c>
      <c r="B608" t="s">
        <v>5</v>
      </c>
      <c r="C608" t="s">
        <v>1913</v>
      </c>
      <c r="D608" s="24">
        <v>10790</v>
      </c>
      <c r="E608" t="s">
        <v>1614</v>
      </c>
      <c r="F608" t="s">
        <v>1924</v>
      </c>
      <c r="G608" t="s">
        <v>1914</v>
      </c>
      <c r="H608" t="s">
        <v>2103</v>
      </c>
      <c r="I608" t="s">
        <v>1869</v>
      </c>
      <c r="J608" t="s">
        <v>1919</v>
      </c>
      <c r="K608" t="s">
        <v>20</v>
      </c>
      <c r="L608" s="24">
        <v>4721.5</v>
      </c>
      <c r="M608" s="25">
        <f>+VLOOKUP(E608, TC!A:D, 4, FALSE())</f>
        <v>1.0400499991943408</v>
      </c>
      <c r="N608" s="24">
        <f t="shared" si="45"/>
        <v>4910.5960711960806</v>
      </c>
      <c r="O608" t="str">
        <f t="shared" si="46"/>
        <v>FACTURA</v>
      </c>
      <c r="P608" t="str">
        <f t="shared" si="47"/>
        <v>2025</v>
      </c>
      <c r="Q608" t="str">
        <f t="shared" si="48"/>
        <v>01</v>
      </c>
      <c r="R608" t="str">
        <f>+IFERROR(VLOOKUP(I608, Listado!A:B, 2, FALSE()), "COMERCIALIZADORA INTERNACIONAL CARIBBEAN EXOTICS S A")</f>
        <v>PIEDRAHITA PEREZ MARIANA</v>
      </c>
      <c r="S608" s="25">
        <f>+VLOOKUP(E608, TC!A:D, 2, FALSE())</f>
        <v>4344.2700000000004</v>
      </c>
      <c r="T608" t="str">
        <f t="shared" si="49"/>
        <v>EUR</v>
      </c>
    </row>
    <row r="609" spans="1:20" ht="18.75" hidden="1" customHeight="1" x14ac:dyDescent="0.25">
      <c r="A609" t="s">
        <v>1912</v>
      </c>
      <c r="B609" t="s">
        <v>5</v>
      </c>
      <c r="C609" t="s">
        <v>1913</v>
      </c>
      <c r="D609" s="24">
        <v>10790</v>
      </c>
      <c r="E609" t="s">
        <v>1614</v>
      </c>
      <c r="F609" t="s">
        <v>1924</v>
      </c>
      <c r="G609" t="s">
        <v>1914</v>
      </c>
      <c r="H609" t="s">
        <v>2103</v>
      </c>
      <c r="I609" t="s">
        <v>1869</v>
      </c>
      <c r="J609" t="s">
        <v>1919</v>
      </c>
      <c r="K609" t="s">
        <v>20</v>
      </c>
      <c r="L609" s="24">
        <v>546.70000000000005</v>
      </c>
      <c r="M609" s="25">
        <f>+VLOOKUP(E609, TC!A:D, 4, FALSE())</f>
        <v>1.0400499991943408</v>
      </c>
      <c r="N609" s="24">
        <f t="shared" si="45"/>
        <v>568.59533455954613</v>
      </c>
      <c r="O609" t="str">
        <f t="shared" si="46"/>
        <v>FACTURA</v>
      </c>
      <c r="P609" t="str">
        <f t="shared" si="47"/>
        <v>2025</v>
      </c>
      <c r="Q609" t="str">
        <f t="shared" si="48"/>
        <v>01</v>
      </c>
      <c r="R609" t="str">
        <f>+IFERROR(VLOOKUP(I609, Listado!A:B, 2, FALSE()), "COMERCIALIZADORA INTERNACIONAL CARIBBEAN EXOTICS S A")</f>
        <v>PIEDRAHITA PEREZ MARIANA</v>
      </c>
      <c r="S609" s="25">
        <f>+VLOOKUP(E609, TC!A:D, 2, FALSE())</f>
        <v>4344.2700000000004</v>
      </c>
      <c r="T609" t="str">
        <f t="shared" si="49"/>
        <v>EUR</v>
      </c>
    </row>
    <row r="610" spans="1:20" ht="18.75" hidden="1" customHeight="1" x14ac:dyDescent="0.25">
      <c r="A610" t="s">
        <v>1912</v>
      </c>
      <c r="B610" t="s">
        <v>5</v>
      </c>
      <c r="C610" t="s">
        <v>1913</v>
      </c>
      <c r="D610" s="24">
        <v>10790</v>
      </c>
      <c r="E610" t="s">
        <v>1614</v>
      </c>
      <c r="F610" t="s">
        <v>1924</v>
      </c>
      <c r="G610" t="s">
        <v>1914</v>
      </c>
      <c r="H610" t="s">
        <v>2103</v>
      </c>
      <c r="I610" t="s">
        <v>1869</v>
      </c>
      <c r="J610" t="s">
        <v>1919</v>
      </c>
      <c r="K610" t="s">
        <v>20</v>
      </c>
      <c r="L610" s="24">
        <v>1043.7</v>
      </c>
      <c r="M610" s="25">
        <f>+VLOOKUP(E610, TC!A:D, 4, FALSE())</f>
        <v>1.0400499991943408</v>
      </c>
      <c r="N610" s="24">
        <f t="shared" si="45"/>
        <v>1085.5001841591336</v>
      </c>
      <c r="O610" t="str">
        <f t="shared" si="46"/>
        <v>FACTURA</v>
      </c>
      <c r="P610" t="str">
        <f t="shared" si="47"/>
        <v>2025</v>
      </c>
      <c r="Q610" t="str">
        <f t="shared" si="48"/>
        <v>01</v>
      </c>
      <c r="R610" t="str">
        <f>+IFERROR(VLOOKUP(I610, Listado!A:B, 2, FALSE()), "COMERCIALIZADORA INTERNACIONAL CARIBBEAN EXOTICS S A")</f>
        <v>PIEDRAHITA PEREZ MARIANA</v>
      </c>
      <c r="S610" s="25">
        <f>+VLOOKUP(E610, TC!A:D, 2, FALSE())</f>
        <v>4344.2700000000004</v>
      </c>
      <c r="T610" t="str">
        <f t="shared" si="49"/>
        <v>EUR</v>
      </c>
    </row>
    <row r="611" spans="1:20" ht="18.75" hidden="1" customHeight="1" x14ac:dyDescent="0.25">
      <c r="A611" t="s">
        <v>1912</v>
      </c>
      <c r="B611" t="s">
        <v>5</v>
      </c>
      <c r="C611" t="s">
        <v>1913</v>
      </c>
      <c r="D611" s="24">
        <v>10790</v>
      </c>
      <c r="E611" t="s">
        <v>1614</v>
      </c>
      <c r="F611" t="s">
        <v>1924</v>
      </c>
      <c r="G611" t="s">
        <v>1914</v>
      </c>
      <c r="H611" t="s">
        <v>2103</v>
      </c>
      <c r="I611" t="s">
        <v>1869</v>
      </c>
      <c r="J611" t="s">
        <v>1919</v>
      </c>
      <c r="K611" t="s">
        <v>20</v>
      </c>
      <c r="L611" s="24">
        <v>49.7</v>
      </c>
      <c r="M611" s="25">
        <f>+VLOOKUP(E611, TC!A:D, 4, FALSE())</f>
        <v>1.0400499991943408</v>
      </c>
      <c r="N611" s="24">
        <f t="shared" si="45"/>
        <v>51.690484959958745</v>
      </c>
      <c r="O611" t="str">
        <f t="shared" si="46"/>
        <v>FACTURA</v>
      </c>
      <c r="P611" t="str">
        <f t="shared" si="47"/>
        <v>2025</v>
      </c>
      <c r="Q611" t="str">
        <f t="shared" si="48"/>
        <v>01</v>
      </c>
      <c r="R611" t="str">
        <f>+IFERROR(VLOOKUP(I611, Listado!A:B, 2, FALSE()), "COMERCIALIZADORA INTERNACIONAL CARIBBEAN EXOTICS S A")</f>
        <v>PIEDRAHITA PEREZ MARIANA</v>
      </c>
      <c r="S611" s="25">
        <f>+VLOOKUP(E611, TC!A:D, 2, FALSE())</f>
        <v>4344.2700000000004</v>
      </c>
      <c r="T611" t="str">
        <f t="shared" si="49"/>
        <v>EUR</v>
      </c>
    </row>
    <row r="612" spans="1:20" ht="18.75" hidden="1" customHeight="1" x14ac:dyDescent="0.25">
      <c r="A612" t="s">
        <v>1912</v>
      </c>
      <c r="B612" t="s">
        <v>5</v>
      </c>
      <c r="C612" t="s">
        <v>1913</v>
      </c>
      <c r="D612" s="24">
        <v>10790</v>
      </c>
      <c r="E612" t="s">
        <v>1614</v>
      </c>
      <c r="F612" t="s">
        <v>1924</v>
      </c>
      <c r="G612" t="s">
        <v>1914</v>
      </c>
      <c r="H612" t="s">
        <v>2103</v>
      </c>
      <c r="I612" t="s">
        <v>1869</v>
      </c>
      <c r="J612" t="s">
        <v>1919</v>
      </c>
      <c r="K612" t="s">
        <v>1959</v>
      </c>
      <c r="L612" s="24">
        <v>600</v>
      </c>
      <c r="M612" s="25">
        <f>+VLOOKUP(E612, TC!A:D, 4, FALSE())</f>
        <v>1.0400499991943408</v>
      </c>
      <c r="N612" s="24">
        <f t="shared" si="45"/>
        <v>624.02999951660445</v>
      </c>
      <c r="O612" t="str">
        <f t="shared" si="46"/>
        <v>FACTURA</v>
      </c>
      <c r="P612" t="str">
        <f t="shared" si="47"/>
        <v>2025</v>
      </c>
      <c r="Q612" t="str">
        <f t="shared" si="48"/>
        <v>01</v>
      </c>
      <c r="R612" t="str">
        <f>+IFERROR(VLOOKUP(I612, Listado!A:B, 2, FALSE()), "COMERCIALIZADORA INTERNACIONAL CARIBBEAN EXOTICS S A")</f>
        <v>PIEDRAHITA PEREZ MARIANA</v>
      </c>
      <c r="S612" s="25">
        <f>+VLOOKUP(E612, TC!A:D, 2, FALSE())</f>
        <v>4344.2700000000004</v>
      </c>
      <c r="T612" t="str">
        <f t="shared" si="49"/>
        <v>EUR</v>
      </c>
    </row>
    <row r="613" spans="1:20" ht="18.75" hidden="1" customHeight="1" x14ac:dyDescent="0.25">
      <c r="A613" t="s">
        <v>1912</v>
      </c>
      <c r="B613" t="s">
        <v>5</v>
      </c>
      <c r="C613" t="s">
        <v>1913</v>
      </c>
      <c r="D613" s="24">
        <v>10790</v>
      </c>
      <c r="E613" t="s">
        <v>1614</v>
      </c>
      <c r="F613" t="s">
        <v>1924</v>
      </c>
      <c r="G613" t="s">
        <v>1914</v>
      </c>
      <c r="H613" t="s">
        <v>2103</v>
      </c>
      <c r="I613" t="s">
        <v>1869</v>
      </c>
      <c r="J613" t="s">
        <v>1919</v>
      </c>
      <c r="K613" t="s">
        <v>1960</v>
      </c>
      <c r="L613" s="24">
        <v>78.400000000000006</v>
      </c>
      <c r="M613" s="25">
        <f>+VLOOKUP(E613, TC!A:D, 4, FALSE())</f>
        <v>1.0400499991943408</v>
      </c>
      <c r="N613" s="24">
        <f t="shared" si="45"/>
        <v>81.539919936836327</v>
      </c>
      <c r="O613" t="str">
        <f t="shared" si="46"/>
        <v>FACTURA</v>
      </c>
      <c r="P613" t="str">
        <f t="shared" si="47"/>
        <v>2025</v>
      </c>
      <c r="Q613" t="str">
        <f t="shared" si="48"/>
        <v>01</v>
      </c>
      <c r="R613" t="str">
        <f>+IFERROR(VLOOKUP(I613, Listado!A:B, 2, FALSE()), "COMERCIALIZADORA INTERNACIONAL CARIBBEAN EXOTICS S A")</f>
        <v>PIEDRAHITA PEREZ MARIANA</v>
      </c>
      <c r="S613" s="25">
        <f>+VLOOKUP(E613, TC!A:D, 2, FALSE())</f>
        <v>4344.2700000000004</v>
      </c>
      <c r="T613" t="str">
        <f t="shared" si="49"/>
        <v>EUR</v>
      </c>
    </row>
    <row r="614" spans="1:20" ht="18.75" hidden="1" customHeight="1" x14ac:dyDescent="0.25">
      <c r="A614" t="s">
        <v>1912</v>
      </c>
      <c r="B614" t="s">
        <v>5</v>
      </c>
      <c r="C614" t="s">
        <v>1913</v>
      </c>
      <c r="D614" s="24">
        <v>10791</v>
      </c>
      <c r="E614" t="s">
        <v>1615</v>
      </c>
      <c r="F614" t="s">
        <v>1924</v>
      </c>
      <c r="G614" t="s">
        <v>108</v>
      </c>
      <c r="H614" t="s">
        <v>2104</v>
      </c>
      <c r="I614" t="s">
        <v>1855</v>
      </c>
      <c r="J614" t="s">
        <v>1987</v>
      </c>
      <c r="K614" t="s">
        <v>15</v>
      </c>
      <c r="L614" s="24">
        <v>2353.6799999999998</v>
      </c>
      <c r="M614" s="25">
        <f>+VLOOKUP(E614, TC!A:D, 4, FALSE())</f>
        <v>1.0419499984908536</v>
      </c>
      <c r="N614" s="24">
        <f t="shared" si="45"/>
        <v>2452.4168724479518</v>
      </c>
      <c r="O614" t="str">
        <f t="shared" si="46"/>
        <v>FACTURA</v>
      </c>
      <c r="P614" t="str">
        <f t="shared" si="47"/>
        <v>2025</v>
      </c>
      <c r="Q614" t="str">
        <f t="shared" si="48"/>
        <v>01</v>
      </c>
      <c r="R614" t="str">
        <f>+IFERROR(VLOOKUP(I614, Listado!A:B, 2, FALSE()), "COMERCIALIZADORA INTERNACIONAL CARIBBEAN EXOTICS S A")</f>
        <v>PIEDRAHITA PEREZ MARIANA</v>
      </c>
      <c r="S614" s="25">
        <f>+VLOOKUP(E614, TC!A:D, 2, FALSE())</f>
        <v>4307.07</v>
      </c>
      <c r="T614" t="str">
        <f t="shared" si="49"/>
        <v>EUR</v>
      </c>
    </row>
    <row r="615" spans="1:20" ht="18.75" hidden="1" customHeight="1" x14ac:dyDescent="0.25">
      <c r="A615" t="s">
        <v>1912</v>
      </c>
      <c r="B615" t="s">
        <v>5</v>
      </c>
      <c r="C615" t="s">
        <v>1913</v>
      </c>
      <c r="D615" s="24">
        <v>10791</v>
      </c>
      <c r="E615" t="s">
        <v>1615</v>
      </c>
      <c r="F615" t="s">
        <v>1924</v>
      </c>
      <c r="G615" t="s">
        <v>108</v>
      </c>
      <c r="H615" t="s">
        <v>2104</v>
      </c>
      <c r="I615" t="s">
        <v>1855</v>
      </c>
      <c r="J615" t="s">
        <v>1987</v>
      </c>
      <c r="K615" t="s">
        <v>1959</v>
      </c>
      <c r="L615" s="24">
        <v>275</v>
      </c>
      <c r="M615" s="25">
        <f>+VLOOKUP(E615, TC!A:D, 4, FALSE())</f>
        <v>1.0419499984908536</v>
      </c>
      <c r="N615" s="24">
        <f t="shared" si="45"/>
        <v>286.53624958498472</v>
      </c>
      <c r="O615" t="str">
        <f t="shared" si="46"/>
        <v>FACTURA</v>
      </c>
      <c r="P615" t="str">
        <f t="shared" si="47"/>
        <v>2025</v>
      </c>
      <c r="Q615" t="str">
        <f t="shared" si="48"/>
        <v>01</v>
      </c>
      <c r="R615" t="str">
        <f>+IFERROR(VLOOKUP(I615, Listado!A:B, 2, FALSE()), "COMERCIALIZADORA INTERNACIONAL CARIBBEAN EXOTICS S A")</f>
        <v>PIEDRAHITA PEREZ MARIANA</v>
      </c>
      <c r="S615" s="25">
        <f>+VLOOKUP(E615, TC!A:D, 2, FALSE())</f>
        <v>4307.07</v>
      </c>
      <c r="T615" t="str">
        <f t="shared" si="49"/>
        <v>EUR</v>
      </c>
    </row>
    <row r="616" spans="1:20" ht="18.75" hidden="1" customHeight="1" x14ac:dyDescent="0.25">
      <c r="A616" t="s">
        <v>1912</v>
      </c>
      <c r="B616" t="s">
        <v>5</v>
      </c>
      <c r="C616" t="s">
        <v>1913</v>
      </c>
      <c r="D616" s="24">
        <v>10791</v>
      </c>
      <c r="E616" t="s">
        <v>1615</v>
      </c>
      <c r="F616" t="s">
        <v>1924</v>
      </c>
      <c r="G616" t="s">
        <v>108</v>
      </c>
      <c r="H616" t="s">
        <v>2104</v>
      </c>
      <c r="I616" t="s">
        <v>1855</v>
      </c>
      <c r="J616" t="s">
        <v>1987</v>
      </c>
      <c r="K616" t="s">
        <v>1960</v>
      </c>
      <c r="L616" s="24">
        <v>17.32</v>
      </c>
      <c r="M616" s="25">
        <f>+VLOOKUP(E616, TC!A:D, 4, FALSE())</f>
        <v>1.0419499984908536</v>
      </c>
      <c r="N616" s="24">
        <f t="shared" si="45"/>
        <v>18.046573973861584</v>
      </c>
      <c r="O616" t="str">
        <f t="shared" si="46"/>
        <v>FACTURA</v>
      </c>
      <c r="P616" t="str">
        <f t="shared" si="47"/>
        <v>2025</v>
      </c>
      <c r="Q616" t="str">
        <f t="shared" si="48"/>
        <v>01</v>
      </c>
      <c r="R616" t="str">
        <f>+IFERROR(VLOOKUP(I616, Listado!A:B, 2, FALSE()), "COMERCIALIZADORA INTERNACIONAL CARIBBEAN EXOTICS S A")</f>
        <v>PIEDRAHITA PEREZ MARIANA</v>
      </c>
      <c r="S616" s="25">
        <f>+VLOOKUP(E616, TC!A:D, 2, FALSE())</f>
        <v>4307.07</v>
      </c>
      <c r="T616" t="str">
        <f t="shared" si="49"/>
        <v>EUR</v>
      </c>
    </row>
    <row r="617" spans="1:20" ht="18.75" hidden="1" customHeight="1" x14ac:dyDescent="0.25">
      <c r="A617" t="s">
        <v>1912</v>
      </c>
      <c r="B617" t="s">
        <v>5</v>
      </c>
      <c r="C617" t="s">
        <v>1913</v>
      </c>
      <c r="D617" s="24">
        <v>10792</v>
      </c>
      <c r="E617" t="s">
        <v>1615</v>
      </c>
      <c r="F617" t="s">
        <v>1924</v>
      </c>
      <c r="G617" t="s">
        <v>108</v>
      </c>
      <c r="H617" t="s">
        <v>2105</v>
      </c>
      <c r="I617" t="s">
        <v>1874</v>
      </c>
      <c r="J617" t="s">
        <v>1917</v>
      </c>
      <c r="K617" t="s">
        <v>26</v>
      </c>
      <c r="L617" s="24">
        <v>5939.2</v>
      </c>
      <c r="M617" s="25">
        <f>+VLOOKUP(E617, TC!A:D, 4, FALSE())</f>
        <v>1.0419499984908536</v>
      </c>
      <c r="N617" s="24">
        <f t="shared" si="45"/>
        <v>6188.3494310368769</v>
      </c>
      <c r="O617" t="str">
        <f t="shared" si="46"/>
        <v>FACTURA</v>
      </c>
      <c r="P617" t="str">
        <f t="shared" si="47"/>
        <v>2025</v>
      </c>
      <c r="Q617" t="str">
        <f t="shared" si="48"/>
        <v>01</v>
      </c>
      <c r="R617" t="str">
        <f>+IFERROR(VLOOKUP(I617, Listado!A:B, 2, FALSE()), "COMERCIALIZADORA INTERNACIONAL CARIBBEAN EXOTICS S A")</f>
        <v>PIEDRAHITA PEREZ MARIANA</v>
      </c>
      <c r="S617" s="25">
        <f>+VLOOKUP(E617, TC!A:D, 2, FALSE())</f>
        <v>4307.07</v>
      </c>
      <c r="T617" t="str">
        <f t="shared" si="49"/>
        <v>EUR</v>
      </c>
    </row>
    <row r="618" spans="1:20" ht="18.75" hidden="1" customHeight="1" x14ac:dyDescent="0.25">
      <c r="A618" t="s">
        <v>1912</v>
      </c>
      <c r="B618" t="s">
        <v>5</v>
      </c>
      <c r="C618" t="s">
        <v>1913</v>
      </c>
      <c r="D618" s="24">
        <v>10792</v>
      </c>
      <c r="E618" t="s">
        <v>1615</v>
      </c>
      <c r="F618" t="s">
        <v>1924</v>
      </c>
      <c r="G618" t="s">
        <v>108</v>
      </c>
      <c r="H618" t="s">
        <v>2105</v>
      </c>
      <c r="I618" t="s">
        <v>1874</v>
      </c>
      <c r="J618" t="s">
        <v>1917</v>
      </c>
      <c r="K618" t="s">
        <v>1959</v>
      </c>
      <c r="L618" s="24">
        <v>550</v>
      </c>
      <c r="M618" s="25">
        <f>+VLOOKUP(E618, TC!A:D, 4, FALSE())</f>
        <v>1.0419499984908536</v>
      </c>
      <c r="N618" s="24">
        <f t="shared" si="45"/>
        <v>573.07249916996943</v>
      </c>
      <c r="O618" t="str">
        <f t="shared" si="46"/>
        <v>FACTURA</v>
      </c>
      <c r="P618" t="str">
        <f t="shared" si="47"/>
        <v>2025</v>
      </c>
      <c r="Q618" t="str">
        <f t="shared" si="48"/>
        <v>01</v>
      </c>
      <c r="R618" t="str">
        <f>+IFERROR(VLOOKUP(I618, Listado!A:B, 2, FALSE()), "COMERCIALIZADORA INTERNACIONAL CARIBBEAN EXOTICS S A")</f>
        <v>PIEDRAHITA PEREZ MARIANA</v>
      </c>
      <c r="S618" s="25">
        <f>+VLOOKUP(E618, TC!A:D, 2, FALSE())</f>
        <v>4307.07</v>
      </c>
      <c r="T618" t="str">
        <f t="shared" si="49"/>
        <v>EUR</v>
      </c>
    </row>
    <row r="619" spans="1:20" ht="18.75" hidden="1" customHeight="1" x14ac:dyDescent="0.25">
      <c r="A619" t="s">
        <v>1912</v>
      </c>
      <c r="B619" t="s">
        <v>5</v>
      </c>
      <c r="C619" t="s">
        <v>1913</v>
      </c>
      <c r="D619" s="24">
        <v>10792</v>
      </c>
      <c r="E619" t="s">
        <v>1615</v>
      </c>
      <c r="F619" t="s">
        <v>1924</v>
      </c>
      <c r="G619" t="s">
        <v>108</v>
      </c>
      <c r="H619" t="s">
        <v>2105</v>
      </c>
      <c r="I619" t="s">
        <v>1874</v>
      </c>
      <c r="J619" t="s">
        <v>1917</v>
      </c>
      <c r="K619" t="s">
        <v>1960</v>
      </c>
      <c r="L619" s="24">
        <v>38.799999999999997</v>
      </c>
      <c r="M619" s="25">
        <f>+VLOOKUP(E619, TC!A:D, 4, FALSE())</f>
        <v>1.0419499984908536</v>
      </c>
      <c r="N619" s="24">
        <f t="shared" si="45"/>
        <v>40.427659941445114</v>
      </c>
      <c r="O619" t="str">
        <f t="shared" si="46"/>
        <v>FACTURA</v>
      </c>
      <c r="P619" t="str">
        <f t="shared" si="47"/>
        <v>2025</v>
      </c>
      <c r="Q619" t="str">
        <f t="shared" si="48"/>
        <v>01</v>
      </c>
      <c r="R619" t="str">
        <f>+IFERROR(VLOOKUP(I619, Listado!A:B, 2, FALSE()), "COMERCIALIZADORA INTERNACIONAL CARIBBEAN EXOTICS S A")</f>
        <v>PIEDRAHITA PEREZ MARIANA</v>
      </c>
      <c r="S619" s="25">
        <f>+VLOOKUP(E619, TC!A:D, 2, FALSE())</f>
        <v>4307.07</v>
      </c>
      <c r="T619" t="str">
        <f t="shared" si="49"/>
        <v>EUR</v>
      </c>
    </row>
    <row r="620" spans="1:20" ht="18.75" hidden="1" customHeight="1" x14ac:dyDescent="0.25">
      <c r="A620" t="s">
        <v>1912</v>
      </c>
      <c r="B620" t="s">
        <v>5</v>
      </c>
      <c r="C620" t="s">
        <v>1913</v>
      </c>
      <c r="D620" s="24">
        <v>10793</v>
      </c>
      <c r="E620" t="s">
        <v>1615</v>
      </c>
      <c r="F620" t="s">
        <v>1924</v>
      </c>
      <c r="G620" t="s">
        <v>112</v>
      </c>
      <c r="H620" t="s">
        <v>2106</v>
      </c>
      <c r="I620" t="s">
        <v>1863</v>
      </c>
      <c r="J620" t="s">
        <v>1926</v>
      </c>
      <c r="K620" t="s">
        <v>36</v>
      </c>
      <c r="L620" s="24">
        <v>1290.8</v>
      </c>
      <c r="M620" s="25">
        <f>+VLOOKUP(E620, TC!A:D, 4, FALSE())</f>
        <v>1.0419499984908536</v>
      </c>
      <c r="N620" s="24">
        <f t="shared" si="45"/>
        <v>1344.9490580519937</v>
      </c>
      <c r="O620" t="str">
        <f t="shared" si="46"/>
        <v>FACTURA</v>
      </c>
      <c r="P620" t="str">
        <f t="shared" si="47"/>
        <v>2025</v>
      </c>
      <c r="Q620" t="str">
        <f t="shared" si="48"/>
        <v>01</v>
      </c>
      <c r="R620" t="str">
        <f>+IFERROR(VLOOKUP(I620, Listado!A:B, 2, FALSE()), "COMERCIALIZADORA INTERNACIONAL CARIBBEAN EXOTICS S A")</f>
        <v>HINCAPIE CONTRERAS ERIKA STEFANIA</v>
      </c>
      <c r="S620" s="25">
        <f>+VLOOKUP(E620, TC!A:D, 2, FALSE())</f>
        <v>4307.07</v>
      </c>
      <c r="T620" t="str">
        <f t="shared" si="49"/>
        <v>EUR</v>
      </c>
    </row>
    <row r="621" spans="1:20" ht="18.75" hidden="1" customHeight="1" x14ac:dyDescent="0.25">
      <c r="A621" t="s">
        <v>1912</v>
      </c>
      <c r="B621" t="s">
        <v>5</v>
      </c>
      <c r="C621" t="s">
        <v>1913</v>
      </c>
      <c r="D621" s="24">
        <v>10793</v>
      </c>
      <c r="E621" t="s">
        <v>1615</v>
      </c>
      <c r="F621" t="s">
        <v>1924</v>
      </c>
      <c r="G621" t="s">
        <v>112</v>
      </c>
      <c r="H621" t="s">
        <v>2106</v>
      </c>
      <c r="I621" t="s">
        <v>1863</v>
      </c>
      <c r="J621" t="s">
        <v>1926</v>
      </c>
      <c r="K621" t="s">
        <v>1959</v>
      </c>
      <c r="L621" s="24">
        <v>137</v>
      </c>
      <c r="M621" s="25">
        <f>+VLOOKUP(E621, TC!A:D, 4, FALSE())</f>
        <v>1.0419499984908536</v>
      </c>
      <c r="N621" s="24">
        <f t="shared" si="45"/>
        <v>142.74714979324693</v>
      </c>
      <c r="O621" t="str">
        <f t="shared" si="46"/>
        <v>FACTURA</v>
      </c>
      <c r="P621" t="str">
        <f t="shared" si="47"/>
        <v>2025</v>
      </c>
      <c r="Q621" t="str">
        <f t="shared" si="48"/>
        <v>01</v>
      </c>
      <c r="R621" t="str">
        <f>+IFERROR(VLOOKUP(I621, Listado!A:B, 2, FALSE()), "COMERCIALIZADORA INTERNACIONAL CARIBBEAN EXOTICS S A")</f>
        <v>HINCAPIE CONTRERAS ERIKA STEFANIA</v>
      </c>
      <c r="S621" s="25">
        <f>+VLOOKUP(E621, TC!A:D, 2, FALSE())</f>
        <v>4307.07</v>
      </c>
      <c r="T621" t="str">
        <f t="shared" si="49"/>
        <v>EUR</v>
      </c>
    </row>
    <row r="622" spans="1:20" ht="18.75" hidden="1" customHeight="1" x14ac:dyDescent="0.25">
      <c r="A622" t="s">
        <v>1912</v>
      </c>
      <c r="B622" t="s">
        <v>5</v>
      </c>
      <c r="C622" t="s">
        <v>1913</v>
      </c>
      <c r="D622" s="24">
        <v>10793</v>
      </c>
      <c r="E622" t="s">
        <v>1615</v>
      </c>
      <c r="F622" t="s">
        <v>1924</v>
      </c>
      <c r="G622" t="s">
        <v>112</v>
      </c>
      <c r="H622" t="s">
        <v>2106</v>
      </c>
      <c r="I622" t="s">
        <v>1863</v>
      </c>
      <c r="J622" t="s">
        <v>1926</v>
      </c>
      <c r="K622" t="s">
        <v>1960</v>
      </c>
      <c r="L622" s="24">
        <v>56.2</v>
      </c>
      <c r="M622" s="25">
        <f>+VLOOKUP(E622, TC!A:D, 4, FALSE())</f>
        <v>1.0419499984908536</v>
      </c>
      <c r="N622" s="24">
        <f t="shared" si="45"/>
        <v>58.557589915185972</v>
      </c>
      <c r="O622" t="str">
        <f t="shared" si="46"/>
        <v>FACTURA</v>
      </c>
      <c r="P622" t="str">
        <f t="shared" si="47"/>
        <v>2025</v>
      </c>
      <c r="Q622" t="str">
        <f t="shared" si="48"/>
        <v>01</v>
      </c>
      <c r="R622" t="str">
        <f>+IFERROR(VLOOKUP(I622, Listado!A:B, 2, FALSE()), "COMERCIALIZADORA INTERNACIONAL CARIBBEAN EXOTICS S A")</f>
        <v>HINCAPIE CONTRERAS ERIKA STEFANIA</v>
      </c>
      <c r="S622" s="25">
        <f>+VLOOKUP(E622, TC!A:D, 2, FALSE())</f>
        <v>4307.07</v>
      </c>
      <c r="T622" t="str">
        <f t="shared" si="49"/>
        <v>EUR</v>
      </c>
    </row>
    <row r="623" spans="1:20" ht="18.75" hidden="1" customHeight="1" x14ac:dyDescent="0.25">
      <c r="A623" t="s">
        <v>1912</v>
      </c>
      <c r="B623" t="s">
        <v>5</v>
      </c>
      <c r="C623" t="s">
        <v>1913</v>
      </c>
      <c r="D623" s="24">
        <v>10794</v>
      </c>
      <c r="E623" t="s">
        <v>1615</v>
      </c>
      <c r="F623" t="s">
        <v>1924</v>
      </c>
      <c r="G623" t="s">
        <v>112</v>
      </c>
      <c r="H623" t="s">
        <v>2107</v>
      </c>
      <c r="I623" t="s">
        <v>1863</v>
      </c>
      <c r="J623" t="s">
        <v>1926</v>
      </c>
      <c r="K623" t="s">
        <v>1969</v>
      </c>
      <c r="L623" s="24">
        <v>1346.8</v>
      </c>
      <c r="M623" s="25">
        <f>+VLOOKUP(E623, TC!A:D, 4, FALSE())</f>
        <v>1.0419499984908536</v>
      </c>
      <c r="N623" s="24">
        <f t="shared" si="45"/>
        <v>1403.2982579674815</v>
      </c>
      <c r="O623" t="str">
        <f t="shared" si="46"/>
        <v>FACTURA</v>
      </c>
      <c r="P623" t="str">
        <f t="shared" si="47"/>
        <v>2025</v>
      </c>
      <c r="Q623" t="str">
        <f t="shared" si="48"/>
        <v>01</v>
      </c>
      <c r="R623" t="str">
        <f>+IFERROR(VLOOKUP(I623, Listado!A:B, 2, FALSE()), "COMERCIALIZADORA INTERNACIONAL CARIBBEAN EXOTICS S A")</f>
        <v>HINCAPIE CONTRERAS ERIKA STEFANIA</v>
      </c>
      <c r="S623" s="25">
        <f>+VLOOKUP(E623, TC!A:D, 2, FALSE())</f>
        <v>4307.07</v>
      </c>
      <c r="T623" t="str">
        <f t="shared" si="49"/>
        <v>EUR</v>
      </c>
    </row>
    <row r="624" spans="1:20" ht="18.75" hidden="1" customHeight="1" x14ac:dyDescent="0.25">
      <c r="A624" t="s">
        <v>1912</v>
      </c>
      <c r="B624" t="s">
        <v>5</v>
      </c>
      <c r="C624" t="s">
        <v>1913</v>
      </c>
      <c r="D624" s="24">
        <v>10794</v>
      </c>
      <c r="E624" t="s">
        <v>1615</v>
      </c>
      <c r="F624" t="s">
        <v>1924</v>
      </c>
      <c r="G624" t="s">
        <v>112</v>
      </c>
      <c r="H624" t="s">
        <v>2107</v>
      </c>
      <c r="I624" t="s">
        <v>1863</v>
      </c>
      <c r="J624" t="s">
        <v>1926</v>
      </c>
      <c r="K624" t="s">
        <v>1959</v>
      </c>
      <c r="L624" s="24">
        <v>138</v>
      </c>
      <c r="M624" s="25">
        <f>+VLOOKUP(E624, TC!A:D, 4, FALSE())</f>
        <v>1.0419499984908536</v>
      </c>
      <c r="N624" s="24">
        <f t="shared" si="45"/>
        <v>143.78909979173778</v>
      </c>
      <c r="O624" t="str">
        <f t="shared" si="46"/>
        <v>FACTURA</v>
      </c>
      <c r="P624" t="str">
        <f t="shared" si="47"/>
        <v>2025</v>
      </c>
      <c r="Q624" t="str">
        <f t="shared" si="48"/>
        <v>01</v>
      </c>
      <c r="R624" t="str">
        <f>+IFERROR(VLOOKUP(I624, Listado!A:B, 2, FALSE()), "COMERCIALIZADORA INTERNACIONAL CARIBBEAN EXOTICS S A")</f>
        <v>HINCAPIE CONTRERAS ERIKA STEFANIA</v>
      </c>
      <c r="S624" s="25">
        <f>+VLOOKUP(E624, TC!A:D, 2, FALSE())</f>
        <v>4307.07</v>
      </c>
      <c r="T624" t="str">
        <f t="shared" si="49"/>
        <v>EUR</v>
      </c>
    </row>
    <row r="625" spans="1:20" ht="18.75" hidden="1" customHeight="1" x14ac:dyDescent="0.25">
      <c r="A625" t="s">
        <v>1912</v>
      </c>
      <c r="B625" t="s">
        <v>5</v>
      </c>
      <c r="C625" t="s">
        <v>1913</v>
      </c>
      <c r="D625" s="24">
        <v>10794</v>
      </c>
      <c r="E625" t="s">
        <v>1615</v>
      </c>
      <c r="F625" t="s">
        <v>1924</v>
      </c>
      <c r="G625" t="s">
        <v>112</v>
      </c>
      <c r="H625" t="s">
        <v>2107</v>
      </c>
      <c r="I625" t="s">
        <v>1863</v>
      </c>
      <c r="J625" t="s">
        <v>1926</v>
      </c>
      <c r="K625" t="s">
        <v>1960</v>
      </c>
      <c r="L625" s="24">
        <v>55.2</v>
      </c>
      <c r="M625" s="25">
        <f>+VLOOKUP(E625, TC!A:D, 4, FALSE())</f>
        <v>1.0419499984908536</v>
      </c>
      <c r="N625" s="24">
        <f t="shared" si="45"/>
        <v>57.515639916695122</v>
      </c>
      <c r="O625" t="str">
        <f t="shared" si="46"/>
        <v>FACTURA</v>
      </c>
      <c r="P625" t="str">
        <f t="shared" si="47"/>
        <v>2025</v>
      </c>
      <c r="Q625" t="str">
        <f t="shared" si="48"/>
        <v>01</v>
      </c>
      <c r="R625" t="str">
        <f>+IFERROR(VLOOKUP(I625, Listado!A:B, 2, FALSE()), "COMERCIALIZADORA INTERNACIONAL CARIBBEAN EXOTICS S A")</f>
        <v>HINCAPIE CONTRERAS ERIKA STEFANIA</v>
      </c>
      <c r="S625" s="25">
        <f>+VLOOKUP(E625, TC!A:D, 2, FALSE())</f>
        <v>4307.07</v>
      </c>
      <c r="T625" t="str">
        <f t="shared" si="49"/>
        <v>EUR</v>
      </c>
    </row>
    <row r="626" spans="1:20" ht="18.75" hidden="1" customHeight="1" x14ac:dyDescent="0.25">
      <c r="A626" t="s">
        <v>1912</v>
      </c>
      <c r="B626" t="s">
        <v>5</v>
      </c>
      <c r="C626" t="s">
        <v>1913</v>
      </c>
      <c r="D626" s="24">
        <v>10795</v>
      </c>
      <c r="E626" t="s">
        <v>1615</v>
      </c>
      <c r="F626" t="s">
        <v>1924</v>
      </c>
      <c r="G626" t="s">
        <v>108</v>
      </c>
      <c r="H626" t="s">
        <v>2108</v>
      </c>
      <c r="I626" t="s">
        <v>1880</v>
      </c>
      <c r="J626" t="s">
        <v>2096</v>
      </c>
      <c r="K626" t="s">
        <v>2109</v>
      </c>
      <c r="L626" s="24">
        <v>12285</v>
      </c>
      <c r="M626" s="25">
        <f>+VLOOKUP(E626, TC!A:D, 4, FALSE())</f>
        <v>1.0419499984908536</v>
      </c>
      <c r="N626" s="24">
        <f t="shared" si="45"/>
        <v>12800.355731460137</v>
      </c>
      <c r="O626" t="str">
        <f t="shared" si="46"/>
        <v>FACTURA</v>
      </c>
      <c r="P626" t="str">
        <f t="shared" si="47"/>
        <v>2025</v>
      </c>
      <c r="Q626" t="str">
        <f t="shared" si="48"/>
        <v>01</v>
      </c>
      <c r="R626" t="str">
        <f>+IFERROR(VLOOKUP(I626, Listado!A:B, 2, FALSE()), "COMERCIALIZADORA INTERNACIONAL CARIBBEAN EXOTICS S A")</f>
        <v>PIEDRAHITA PEREZ MARIANA</v>
      </c>
      <c r="S626" s="25">
        <f>+VLOOKUP(E626, TC!A:D, 2, FALSE())</f>
        <v>4307.07</v>
      </c>
      <c r="T626" t="str">
        <f t="shared" si="49"/>
        <v>EUR</v>
      </c>
    </row>
    <row r="627" spans="1:20" ht="18.75" hidden="1" customHeight="1" x14ac:dyDescent="0.25">
      <c r="A627" t="s">
        <v>1912</v>
      </c>
      <c r="B627" t="s">
        <v>5</v>
      </c>
      <c r="C627" t="s">
        <v>1913</v>
      </c>
      <c r="D627" s="24">
        <v>10795</v>
      </c>
      <c r="E627" t="s">
        <v>1615</v>
      </c>
      <c r="F627" t="s">
        <v>1924</v>
      </c>
      <c r="G627" t="s">
        <v>108</v>
      </c>
      <c r="H627" t="s">
        <v>2108</v>
      </c>
      <c r="I627" t="s">
        <v>1880</v>
      </c>
      <c r="J627" t="s">
        <v>2096</v>
      </c>
      <c r="K627" t="s">
        <v>2110</v>
      </c>
      <c r="L627" s="24">
        <v>1793.1</v>
      </c>
      <c r="M627" s="25">
        <f>+VLOOKUP(E627, TC!A:D, 4, FALSE())</f>
        <v>1.0419499984908536</v>
      </c>
      <c r="N627" s="24">
        <f t="shared" si="45"/>
        <v>1868.3205422939495</v>
      </c>
      <c r="O627" t="str">
        <f t="shared" si="46"/>
        <v>FACTURA</v>
      </c>
      <c r="P627" t="str">
        <f t="shared" si="47"/>
        <v>2025</v>
      </c>
      <c r="Q627" t="str">
        <f t="shared" si="48"/>
        <v>01</v>
      </c>
      <c r="R627" t="str">
        <f>+IFERROR(VLOOKUP(I627, Listado!A:B, 2, FALSE()), "COMERCIALIZADORA INTERNACIONAL CARIBBEAN EXOTICS S A")</f>
        <v>PIEDRAHITA PEREZ MARIANA</v>
      </c>
      <c r="S627" s="25">
        <f>+VLOOKUP(E627, TC!A:D, 2, FALSE())</f>
        <v>4307.07</v>
      </c>
      <c r="T627" t="str">
        <f t="shared" si="49"/>
        <v>EUR</v>
      </c>
    </row>
    <row r="628" spans="1:20" ht="18.75" hidden="1" customHeight="1" x14ac:dyDescent="0.25">
      <c r="A628" t="s">
        <v>1912</v>
      </c>
      <c r="B628" t="s">
        <v>5</v>
      </c>
      <c r="C628" t="s">
        <v>1913</v>
      </c>
      <c r="D628" s="24">
        <v>10795</v>
      </c>
      <c r="E628" t="s">
        <v>1615</v>
      </c>
      <c r="F628" t="s">
        <v>1924</v>
      </c>
      <c r="G628" t="s">
        <v>108</v>
      </c>
      <c r="H628" t="s">
        <v>2108</v>
      </c>
      <c r="I628" t="s">
        <v>1880</v>
      </c>
      <c r="J628" t="s">
        <v>2096</v>
      </c>
      <c r="K628" t="s">
        <v>2111</v>
      </c>
      <c r="L628" s="24">
        <v>2</v>
      </c>
      <c r="M628" s="25">
        <f>+VLOOKUP(E628, TC!A:D, 4, FALSE())</f>
        <v>1.0419499984908536</v>
      </c>
      <c r="N628" s="24">
        <f t="shared" si="45"/>
        <v>2.0838999969817071</v>
      </c>
      <c r="O628" t="str">
        <f t="shared" si="46"/>
        <v>FACTURA</v>
      </c>
      <c r="P628" t="str">
        <f t="shared" si="47"/>
        <v>2025</v>
      </c>
      <c r="Q628" t="str">
        <f t="shared" si="48"/>
        <v>01</v>
      </c>
      <c r="R628" t="str">
        <f>+IFERROR(VLOOKUP(I628, Listado!A:B, 2, FALSE()), "COMERCIALIZADORA INTERNACIONAL CARIBBEAN EXOTICS S A")</f>
        <v>PIEDRAHITA PEREZ MARIANA</v>
      </c>
      <c r="S628" s="25">
        <f>+VLOOKUP(E628, TC!A:D, 2, FALSE())</f>
        <v>4307.07</v>
      </c>
      <c r="T628" t="str">
        <f t="shared" si="49"/>
        <v>EUR</v>
      </c>
    </row>
    <row r="629" spans="1:20" ht="18.75" hidden="1" customHeight="1" x14ac:dyDescent="0.25">
      <c r="A629" t="s">
        <v>1912</v>
      </c>
      <c r="B629" t="s">
        <v>5</v>
      </c>
      <c r="C629" t="s">
        <v>1913</v>
      </c>
      <c r="D629" s="24">
        <v>10795</v>
      </c>
      <c r="E629" t="s">
        <v>1615</v>
      </c>
      <c r="F629" t="s">
        <v>1924</v>
      </c>
      <c r="G629" t="s">
        <v>108</v>
      </c>
      <c r="H629" t="s">
        <v>2108</v>
      </c>
      <c r="I629" t="s">
        <v>1880</v>
      </c>
      <c r="J629" t="s">
        <v>2096</v>
      </c>
      <c r="K629" t="s">
        <v>1959</v>
      </c>
      <c r="L629" s="24">
        <v>1650</v>
      </c>
      <c r="M629" s="25">
        <f>+VLOOKUP(E629, TC!A:D, 4, FALSE())</f>
        <v>1.0419499984908536</v>
      </c>
      <c r="N629" s="24">
        <f t="shared" si="45"/>
        <v>1719.2174975099083</v>
      </c>
      <c r="O629" t="str">
        <f t="shared" si="46"/>
        <v>FACTURA</v>
      </c>
      <c r="P629" t="str">
        <f t="shared" si="47"/>
        <v>2025</v>
      </c>
      <c r="Q629" t="str">
        <f t="shared" si="48"/>
        <v>01</v>
      </c>
      <c r="R629" t="str">
        <f>+IFERROR(VLOOKUP(I629, Listado!A:B, 2, FALSE()), "COMERCIALIZADORA INTERNACIONAL CARIBBEAN EXOTICS S A")</f>
        <v>PIEDRAHITA PEREZ MARIANA</v>
      </c>
      <c r="S629" s="25">
        <f>+VLOOKUP(E629, TC!A:D, 2, FALSE())</f>
        <v>4307.07</v>
      </c>
      <c r="T629" t="str">
        <f t="shared" si="49"/>
        <v>EUR</v>
      </c>
    </row>
    <row r="630" spans="1:20" ht="18.75" hidden="1" customHeight="1" x14ac:dyDescent="0.25">
      <c r="A630" t="s">
        <v>1912</v>
      </c>
      <c r="B630" t="s">
        <v>5</v>
      </c>
      <c r="C630" t="s">
        <v>1913</v>
      </c>
      <c r="D630" s="24">
        <v>10795</v>
      </c>
      <c r="E630" t="s">
        <v>1615</v>
      </c>
      <c r="F630" t="s">
        <v>1924</v>
      </c>
      <c r="G630" t="s">
        <v>108</v>
      </c>
      <c r="H630" t="s">
        <v>2108</v>
      </c>
      <c r="I630" t="s">
        <v>1880</v>
      </c>
      <c r="J630" t="s">
        <v>2096</v>
      </c>
      <c r="K630" t="s">
        <v>1960</v>
      </c>
      <c r="L630" s="24">
        <v>36.9</v>
      </c>
      <c r="M630" s="25">
        <f>+VLOOKUP(E630, TC!A:D, 4, FALSE())</f>
        <v>1.0419499984908536</v>
      </c>
      <c r="N630" s="24">
        <f t="shared" si="45"/>
        <v>38.447954944312492</v>
      </c>
      <c r="O630" t="str">
        <f t="shared" si="46"/>
        <v>FACTURA</v>
      </c>
      <c r="P630" t="str">
        <f t="shared" si="47"/>
        <v>2025</v>
      </c>
      <c r="Q630" t="str">
        <f t="shared" si="48"/>
        <v>01</v>
      </c>
      <c r="R630" t="str">
        <f>+IFERROR(VLOOKUP(I630, Listado!A:B, 2, FALSE()), "COMERCIALIZADORA INTERNACIONAL CARIBBEAN EXOTICS S A")</f>
        <v>PIEDRAHITA PEREZ MARIANA</v>
      </c>
      <c r="S630" s="25">
        <f>+VLOOKUP(E630, TC!A:D, 2, FALSE())</f>
        <v>4307.07</v>
      </c>
      <c r="T630" t="str">
        <f t="shared" si="49"/>
        <v>EUR</v>
      </c>
    </row>
    <row r="631" spans="1:20" ht="18.75" hidden="1" customHeight="1" x14ac:dyDescent="0.25">
      <c r="A631" t="s">
        <v>1912</v>
      </c>
      <c r="B631" t="s">
        <v>5</v>
      </c>
      <c r="C631" t="s">
        <v>1913</v>
      </c>
      <c r="D631" s="24">
        <v>10796</v>
      </c>
      <c r="E631" t="s">
        <v>1615</v>
      </c>
      <c r="F631" t="s">
        <v>1924</v>
      </c>
      <c r="G631" t="s">
        <v>108</v>
      </c>
      <c r="H631" t="s">
        <v>2112</v>
      </c>
      <c r="I631" t="s">
        <v>1855</v>
      </c>
      <c r="J631" t="s">
        <v>1987</v>
      </c>
      <c r="K631" t="s">
        <v>32</v>
      </c>
      <c r="L631" s="24">
        <v>2058</v>
      </c>
      <c r="M631" s="25">
        <f>+VLOOKUP(E631, TC!A:D, 4, FALSE())</f>
        <v>1.0419499984908536</v>
      </c>
      <c r="N631" s="24">
        <f t="shared" si="45"/>
        <v>2144.3330968941768</v>
      </c>
      <c r="O631" t="str">
        <f t="shared" si="46"/>
        <v>FACTURA</v>
      </c>
      <c r="P631" t="str">
        <f t="shared" si="47"/>
        <v>2025</v>
      </c>
      <c r="Q631" t="str">
        <f t="shared" si="48"/>
        <v>01</v>
      </c>
      <c r="R631" t="str">
        <f>+IFERROR(VLOOKUP(I631, Listado!A:B, 2, FALSE()), "COMERCIALIZADORA INTERNACIONAL CARIBBEAN EXOTICS S A")</f>
        <v>PIEDRAHITA PEREZ MARIANA</v>
      </c>
      <c r="S631" s="25">
        <f>+VLOOKUP(E631, TC!A:D, 2, FALSE())</f>
        <v>4307.07</v>
      </c>
      <c r="T631" t="str">
        <f t="shared" si="49"/>
        <v>EUR</v>
      </c>
    </row>
    <row r="632" spans="1:20" ht="18.75" hidden="1" customHeight="1" x14ac:dyDescent="0.25">
      <c r="A632" t="s">
        <v>1912</v>
      </c>
      <c r="B632" t="s">
        <v>5</v>
      </c>
      <c r="C632" t="s">
        <v>1913</v>
      </c>
      <c r="D632" s="24">
        <v>10796</v>
      </c>
      <c r="E632" t="s">
        <v>1615</v>
      </c>
      <c r="F632" t="s">
        <v>1924</v>
      </c>
      <c r="G632" t="s">
        <v>108</v>
      </c>
      <c r="H632" t="s">
        <v>2112</v>
      </c>
      <c r="I632" t="s">
        <v>1855</v>
      </c>
      <c r="J632" t="s">
        <v>1987</v>
      </c>
      <c r="K632" t="s">
        <v>1959</v>
      </c>
      <c r="L632" s="24">
        <v>275</v>
      </c>
      <c r="M632" s="25">
        <f>+VLOOKUP(E632, TC!A:D, 4, FALSE())</f>
        <v>1.0419499984908536</v>
      </c>
      <c r="N632" s="24">
        <f t="shared" si="45"/>
        <v>286.53624958498472</v>
      </c>
      <c r="O632" t="str">
        <f t="shared" si="46"/>
        <v>FACTURA</v>
      </c>
      <c r="P632" t="str">
        <f t="shared" si="47"/>
        <v>2025</v>
      </c>
      <c r="Q632" t="str">
        <f t="shared" si="48"/>
        <v>01</v>
      </c>
      <c r="R632" t="str">
        <f>+IFERROR(VLOOKUP(I632, Listado!A:B, 2, FALSE()), "COMERCIALIZADORA INTERNACIONAL CARIBBEAN EXOTICS S A")</f>
        <v>PIEDRAHITA PEREZ MARIANA</v>
      </c>
      <c r="S632" s="25">
        <f>+VLOOKUP(E632, TC!A:D, 2, FALSE())</f>
        <v>4307.07</v>
      </c>
      <c r="T632" t="str">
        <f t="shared" si="49"/>
        <v>EUR</v>
      </c>
    </row>
    <row r="633" spans="1:20" ht="18.75" hidden="1" customHeight="1" x14ac:dyDescent="0.25">
      <c r="A633" t="s">
        <v>1912</v>
      </c>
      <c r="B633" t="s">
        <v>5</v>
      </c>
      <c r="C633" t="s">
        <v>1913</v>
      </c>
      <c r="D633" s="24">
        <v>10796</v>
      </c>
      <c r="E633" t="s">
        <v>1615</v>
      </c>
      <c r="F633" t="s">
        <v>1924</v>
      </c>
      <c r="G633" t="s">
        <v>108</v>
      </c>
      <c r="H633" t="s">
        <v>2112</v>
      </c>
      <c r="I633" t="s">
        <v>1855</v>
      </c>
      <c r="J633" t="s">
        <v>1987</v>
      </c>
      <c r="K633" t="s">
        <v>1960</v>
      </c>
      <c r="L633" s="24">
        <v>7.8</v>
      </c>
      <c r="M633" s="25">
        <f>+VLOOKUP(E633, TC!A:D, 4, FALSE())</f>
        <v>1.0419499984908536</v>
      </c>
      <c r="N633" s="24">
        <f t="shared" si="45"/>
        <v>8.1272099882286568</v>
      </c>
      <c r="O633" t="str">
        <f t="shared" si="46"/>
        <v>FACTURA</v>
      </c>
      <c r="P633" t="str">
        <f t="shared" si="47"/>
        <v>2025</v>
      </c>
      <c r="Q633" t="str">
        <f t="shared" si="48"/>
        <v>01</v>
      </c>
      <c r="R633" t="str">
        <f>+IFERROR(VLOOKUP(I633, Listado!A:B, 2, FALSE()), "COMERCIALIZADORA INTERNACIONAL CARIBBEAN EXOTICS S A")</f>
        <v>PIEDRAHITA PEREZ MARIANA</v>
      </c>
      <c r="S633" s="25">
        <f>+VLOOKUP(E633, TC!A:D, 2, FALSE())</f>
        <v>4307.07</v>
      </c>
      <c r="T633" t="str">
        <f t="shared" si="49"/>
        <v>EUR</v>
      </c>
    </row>
    <row r="634" spans="1:20" ht="18.75" hidden="1" customHeight="1" x14ac:dyDescent="0.25">
      <c r="A634" t="s">
        <v>1912</v>
      </c>
      <c r="B634" t="s">
        <v>5</v>
      </c>
      <c r="C634" t="s">
        <v>1913</v>
      </c>
      <c r="D634" s="24">
        <v>10797</v>
      </c>
      <c r="E634" t="s">
        <v>1615</v>
      </c>
      <c r="F634" t="s">
        <v>1924</v>
      </c>
      <c r="G634" t="s">
        <v>108</v>
      </c>
      <c r="H634" t="s">
        <v>2113</v>
      </c>
      <c r="I634" t="s">
        <v>1873</v>
      </c>
      <c r="J634" t="s">
        <v>1962</v>
      </c>
      <c r="K634" t="s">
        <v>46</v>
      </c>
      <c r="L634" s="24">
        <v>4462.8</v>
      </c>
      <c r="M634" s="25">
        <f>+VLOOKUP(E634, TC!A:D, 4, FALSE())</f>
        <v>1.0419499984908536</v>
      </c>
      <c r="N634" s="24">
        <f t="shared" si="45"/>
        <v>4650.0144532649811</v>
      </c>
      <c r="O634" t="str">
        <f t="shared" si="46"/>
        <v>FACTURA</v>
      </c>
      <c r="P634" t="str">
        <f t="shared" si="47"/>
        <v>2025</v>
      </c>
      <c r="Q634" t="str">
        <f t="shared" si="48"/>
        <v>01</v>
      </c>
      <c r="R634" t="str">
        <f>+IFERROR(VLOOKUP(I634, Listado!A:B, 2, FALSE()), "COMERCIALIZADORA INTERNACIONAL CARIBBEAN EXOTICS S A")</f>
        <v>PIEDRAHITA PEREZ MARIANA</v>
      </c>
      <c r="S634" s="25">
        <f>+VLOOKUP(E634, TC!A:D, 2, FALSE())</f>
        <v>4307.07</v>
      </c>
      <c r="T634" t="str">
        <f t="shared" si="49"/>
        <v>EUR</v>
      </c>
    </row>
    <row r="635" spans="1:20" ht="18.75" hidden="1" customHeight="1" x14ac:dyDescent="0.25">
      <c r="A635" t="s">
        <v>1912</v>
      </c>
      <c r="B635" t="s">
        <v>5</v>
      </c>
      <c r="C635" t="s">
        <v>1913</v>
      </c>
      <c r="D635" s="24">
        <v>10797</v>
      </c>
      <c r="E635" t="s">
        <v>1615</v>
      </c>
      <c r="F635" t="s">
        <v>1924</v>
      </c>
      <c r="G635" t="s">
        <v>108</v>
      </c>
      <c r="H635" t="s">
        <v>2113</v>
      </c>
      <c r="I635" t="s">
        <v>1873</v>
      </c>
      <c r="J635" t="s">
        <v>1962</v>
      </c>
      <c r="K635" t="s">
        <v>1959</v>
      </c>
      <c r="L635" s="24">
        <v>550</v>
      </c>
      <c r="M635" s="25">
        <f>+VLOOKUP(E635, TC!A:D, 4, FALSE())</f>
        <v>1.0419499984908536</v>
      </c>
      <c r="N635" s="24">
        <f t="shared" si="45"/>
        <v>573.07249916996943</v>
      </c>
      <c r="O635" t="str">
        <f t="shared" si="46"/>
        <v>FACTURA</v>
      </c>
      <c r="P635" t="str">
        <f t="shared" si="47"/>
        <v>2025</v>
      </c>
      <c r="Q635" t="str">
        <f t="shared" si="48"/>
        <v>01</v>
      </c>
      <c r="R635" t="str">
        <f>+IFERROR(VLOOKUP(I635, Listado!A:B, 2, FALSE()), "COMERCIALIZADORA INTERNACIONAL CARIBBEAN EXOTICS S A")</f>
        <v>PIEDRAHITA PEREZ MARIANA</v>
      </c>
      <c r="S635" s="25">
        <f>+VLOOKUP(E635, TC!A:D, 2, FALSE())</f>
        <v>4307.07</v>
      </c>
      <c r="T635" t="str">
        <f t="shared" si="49"/>
        <v>EUR</v>
      </c>
    </row>
    <row r="636" spans="1:20" ht="18.75" hidden="1" customHeight="1" x14ac:dyDescent="0.25">
      <c r="A636" t="s">
        <v>1912</v>
      </c>
      <c r="B636" t="s">
        <v>5</v>
      </c>
      <c r="C636" t="s">
        <v>1913</v>
      </c>
      <c r="D636" s="24">
        <v>10797</v>
      </c>
      <c r="E636" t="s">
        <v>1615</v>
      </c>
      <c r="F636" t="s">
        <v>1924</v>
      </c>
      <c r="G636" t="s">
        <v>108</v>
      </c>
      <c r="H636" t="s">
        <v>2113</v>
      </c>
      <c r="I636" t="s">
        <v>1873</v>
      </c>
      <c r="J636" t="s">
        <v>1962</v>
      </c>
      <c r="K636" t="s">
        <v>1960</v>
      </c>
      <c r="L636" s="24">
        <v>3.2</v>
      </c>
      <c r="M636" s="25">
        <f>+VLOOKUP(E636, TC!A:D, 4, FALSE())</f>
        <v>1.0419499984908536</v>
      </c>
      <c r="N636" s="24">
        <f t="shared" si="45"/>
        <v>3.3342399951707318</v>
      </c>
      <c r="O636" t="str">
        <f t="shared" si="46"/>
        <v>FACTURA</v>
      </c>
      <c r="P636" t="str">
        <f t="shared" si="47"/>
        <v>2025</v>
      </c>
      <c r="Q636" t="str">
        <f t="shared" si="48"/>
        <v>01</v>
      </c>
      <c r="R636" t="str">
        <f>+IFERROR(VLOOKUP(I636, Listado!A:B, 2, FALSE()), "COMERCIALIZADORA INTERNACIONAL CARIBBEAN EXOTICS S A")</f>
        <v>PIEDRAHITA PEREZ MARIANA</v>
      </c>
      <c r="S636" s="25">
        <f>+VLOOKUP(E636, TC!A:D, 2, FALSE())</f>
        <v>4307.07</v>
      </c>
      <c r="T636" t="str">
        <f t="shared" si="49"/>
        <v>EUR</v>
      </c>
    </row>
    <row r="637" spans="1:20" ht="18.75" hidden="1" customHeight="1" x14ac:dyDescent="0.25">
      <c r="A637" t="s">
        <v>1912</v>
      </c>
      <c r="B637" t="s">
        <v>5</v>
      </c>
      <c r="C637" t="s">
        <v>1913</v>
      </c>
      <c r="D637" s="24">
        <v>10798</v>
      </c>
      <c r="E637" t="s">
        <v>1615</v>
      </c>
      <c r="F637" t="s">
        <v>1924</v>
      </c>
      <c r="G637" t="s">
        <v>1914</v>
      </c>
      <c r="H637" t="s">
        <v>2114</v>
      </c>
      <c r="I637" t="s">
        <v>1874</v>
      </c>
      <c r="J637" t="s">
        <v>1917</v>
      </c>
      <c r="K637" t="s">
        <v>30</v>
      </c>
      <c r="L637" s="24">
        <v>34398</v>
      </c>
      <c r="M637" s="25">
        <f>+VLOOKUP(E637, TC!A:D, 4, FALSE())</f>
        <v>1.0419499984908536</v>
      </c>
      <c r="N637" s="24">
        <f t="shared" si="45"/>
        <v>35840.996048088382</v>
      </c>
      <c r="O637" t="str">
        <f t="shared" si="46"/>
        <v>FACTURA</v>
      </c>
      <c r="P637" t="str">
        <f t="shared" si="47"/>
        <v>2025</v>
      </c>
      <c r="Q637" t="str">
        <f t="shared" si="48"/>
        <v>01</v>
      </c>
      <c r="R637" t="str">
        <f>+IFERROR(VLOOKUP(I637, Listado!A:B, 2, FALSE()), "COMERCIALIZADORA INTERNACIONAL CARIBBEAN EXOTICS S A")</f>
        <v>PIEDRAHITA PEREZ MARIANA</v>
      </c>
      <c r="S637" s="25">
        <f>+VLOOKUP(E637, TC!A:D, 2, FALSE())</f>
        <v>4307.07</v>
      </c>
      <c r="T637" t="str">
        <f t="shared" si="49"/>
        <v>EUR</v>
      </c>
    </row>
    <row r="638" spans="1:20" ht="18.75" hidden="1" customHeight="1" x14ac:dyDescent="0.25">
      <c r="A638" t="s">
        <v>1912</v>
      </c>
      <c r="B638" t="s">
        <v>5</v>
      </c>
      <c r="C638" t="s">
        <v>1913</v>
      </c>
      <c r="D638" s="24">
        <v>10798</v>
      </c>
      <c r="E638" t="s">
        <v>1615</v>
      </c>
      <c r="F638" t="s">
        <v>1924</v>
      </c>
      <c r="G638" t="s">
        <v>1914</v>
      </c>
      <c r="H638" t="s">
        <v>2114</v>
      </c>
      <c r="I638" t="s">
        <v>1874</v>
      </c>
      <c r="J638" t="s">
        <v>1917</v>
      </c>
      <c r="K638" t="s">
        <v>26</v>
      </c>
      <c r="L638" s="24">
        <v>2992</v>
      </c>
      <c r="M638" s="25">
        <f>+VLOOKUP(E638, TC!A:D, 4, FALSE())</f>
        <v>1.0419499984908536</v>
      </c>
      <c r="N638" s="24">
        <f t="shared" si="45"/>
        <v>3117.514395484634</v>
      </c>
      <c r="O638" t="str">
        <f t="shared" si="46"/>
        <v>FACTURA</v>
      </c>
      <c r="P638" t="str">
        <f t="shared" si="47"/>
        <v>2025</v>
      </c>
      <c r="Q638" t="str">
        <f t="shared" si="48"/>
        <v>01</v>
      </c>
      <c r="R638" t="str">
        <f>+IFERROR(VLOOKUP(I638, Listado!A:B, 2, FALSE()), "COMERCIALIZADORA INTERNACIONAL CARIBBEAN EXOTICS S A")</f>
        <v>PIEDRAHITA PEREZ MARIANA</v>
      </c>
      <c r="S638" s="25">
        <f>+VLOOKUP(E638, TC!A:D, 2, FALSE())</f>
        <v>4307.07</v>
      </c>
      <c r="T638" t="str">
        <f t="shared" si="49"/>
        <v>EUR</v>
      </c>
    </row>
    <row r="639" spans="1:20" ht="18.75" hidden="1" customHeight="1" x14ac:dyDescent="0.25">
      <c r="A639" t="s">
        <v>1912</v>
      </c>
      <c r="B639" t="s">
        <v>5</v>
      </c>
      <c r="C639" t="s">
        <v>1913</v>
      </c>
      <c r="D639" s="24">
        <v>10798</v>
      </c>
      <c r="E639" t="s">
        <v>1615</v>
      </c>
      <c r="F639" t="s">
        <v>1924</v>
      </c>
      <c r="G639" t="s">
        <v>1914</v>
      </c>
      <c r="H639" t="s">
        <v>2114</v>
      </c>
      <c r="I639" t="s">
        <v>1874</v>
      </c>
      <c r="J639" t="s">
        <v>1917</v>
      </c>
      <c r="K639" t="s">
        <v>1959</v>
      </c>
      <c r="L639" s="24">
        <v>4400</v>
      </c>
      <c r="M639" s="25">
        <f>+VLOOKUP(E639, TC!A:D, 4, FALSE())</f>
        <v>1.0419499984908536</v>
      </c>
      <c r="N639" s="24">
        <f t="shared" si="45"/>
        <v>4584.5799933597555</v>
      </c>
      <c r="O639" t="str">
        <f t="shared" si="46"/>
        <v>FACTURA</v>
      </c>
      <c r="P639" t="str">
        <f t="shared" si="47"/>
        <v>2025</v>
      </c>
      <c r="Q639" t="str">
        <f t="shared" si="48"/>
        <v>01</v>
      </c>
      <c r="R639" t="str">
        <f>+IFERROR(VLOOKUP(I639, Listado!A:B, 2, FALSE()), "COMERCIALIZADORA INTERNACIONAL CARIBBEAN EXOTICS S A")</f>
        <v>PIEDRAHITA PEREZ MARIANA</v>
      </c>
      <c r="S639" s="25">
        <f>+VLOOKUP(E639, TC!A:D, 2, FALSE())</f>
        <v>4307.07</v>
      </c>
      <c r="T639" t="str">
        <f t="shared" si="49"/>
        <v>EUR</v>
      </c>
    </row>
    <row r="640" spans="1:20" ht="18.75" hidden="1" customHeight="1" x14ac:dyDescent="0.25">
      <c r="A640" t="s">
        <v>1912</v>
      </c>
      <c r="B640" t="s">
        <v>5</v>
      </c>
      <c r="C640" t="s">
        <v>1913</v>
      </c>
      <c r="D640" s="24">
        <v>10798</v>
      </c>
      <c r="E640" t="s">
        <v>1615</v>
      </c>
      <c r="F640" t="s">
        <v>1924</v>
      </c>
      <c r="G640" t="s">
        <v>1914</v>
      </c>
      <c r="H640" t="s">
        <v>2114</v>
      </c>
      <c r="I640" t="s">
        <v>1874</v>
      </c>
      <c r="J640" t="s">
        <v>1917</v>
      </c>
      <c r="K640" t="s">
        <v>1960</v>
      </c>
      <c r="L640" s="24">
        <v>114</v>
      </c>
      <c r="M640" s="25">
        <f>+VLOOKUP(E640, TC!A:D, 4, FALSE())</f>
        <v>1.0419499984908536</v>
      </c>
      <c r="N640" s="24">
        <f t="shared" si="45"/>
        <v>118.7822998279573</v>
      </c>
      <c r="O640" t="str">
        <f t="shared" si="46"/>
        <v>FACTURA</v>
      </c>
      <c r="P640" t="str">
        <f t="shared" si="47"/>
        <v>2025</v>
      </c>
      <c r="Q640" t="str">
        <f t="shared" si="48"/>
        <v>01</v>
      </c>
      <c r="R640" t="str">
        <f>+IFERROR(VLOOKUP(I640, Listado!A:B, 2, FALSE()), "COMERCIALIZADORA INTERNACIONAL CARIBBEAN EXOTICS S A")</f>
        <v>PIEDRAHITA PEREZ MARIANA</v>
      </c>
      <c r="S640" s="25">
        <f>+VLOOKUP(E640, TC!A:D, 2, FALSE())</f>
        <v>4307.07</v>
      </c>
      <c r="T640" t="str">
        <f t="shared" si="49"/>
        <v>EUR</v>
      </c>
    </row>
    <row r="641" spans="1:20" ht="18.75" hidden="1" customHeight="1" x14ac:dyDescent="0.25">
      <c r="A641" t="s">
        <v>1912</v>
      </c>
      <c r="B641" t="s">
        <v>5</v>
      </c>
      <c r="C641" t="s">
        <v>1913</v>
      </c>
      <c r="D641" s="24">
        <v>10799</v>
      </c>
      <c r="E641" t="s">
        <v>1615</v>
      </c>
      <c r="F641" t="s">
        <v>1924</v>
      </c>
      <c r="G641" t="s">
        <v>112</v>
      </c>
      <c r="H641" t="s">
        <v>2115</v>
      </c>
      <c r="I641" t="s">
        <v>1863</v>
      </c>
      <c r="J641" t="s">
        <v>1926</v>
      </c>
      <c r="K641" t="s">
        <v>16</v>
      </c>
      <c r="L641" s="24">
        <v>2640</v>
      </c>
      <c r="M641" s="25">
        <f>+VLOOKUP(E641, TC!A:D, 4, FALSE())</f>
        <v>1.0419499984908536</v>
      </c>
      <c r="N641" s="24">
        <f t="shared" si="45"/>
        <v>2750.7479960158535</v>
      </c>
      <c r="O641" t="str">
        <f t="shared" si="46"/>
        <v>FACTURA</v>
      </c>
      <c r="P641" t="str">
        <f t="shared" si="47"/>
        <v>2025</v>
      </c>
      <c r="Q641" t="str">
        <f t="shared" si="48"/>
        <v>01</v>
      </c>
      <c r="R641" t="str">
        <f>+IFERROR(VLOOKUP(I641, Listado!A:B, 2, FALSE()), "COMERCIALIZADORA INTERNACIONAL CARIBBEAN EXOTICS S A")</f>
        <v>HINCAPIE CONTRERAS ERIKA STEFANIA</v>
      </c>
      <c r="S641" s="25">
        <f>+VLOOKUP(E641, TC!A:D, 2, FALSE())</f>
        <v>4307.07</v>
      </c>
      <c r="T641" t="str">
        <f t="shared" si="49"/>
        <v>EUR</v>
      </c>
    </row>
    <row r="642" spans="1:20" ht="18.75" hidden="1" customHeight="1" x14ac:dyDescent="0.25">
      <c r="A642" t="s">
        <v>1912</v>
      </c>
      <c r="B642" t="s">
        <v>5</v>
      </c>
      <c r="C642" t="s">
        <v>1913</v>
      </c>
      <c r="D642" s="24">
        <v>10799</v>
      </c>
      <c r="E642" t="s">
        <v>1615</v>
      </c>
      <c r="F642" t="s">
        <v>1924</v>
      </c>
      <c r="G642" t="s">
        <v>112</v>
      </c>
      <c r="H642" t="s">
        <v>2115</v>
      </c>
      <c r="I642" t="s">
        <v>1863</v>
      </c>
      <c r="J642" t="s">
        <v>1926</v>
      </c>
      <c r="K642" t="s">
        <v>1959</v>
      </c>
      <c r="L642" s="24">
        <v>275</v>
      </c>
      <c r="M642" s="25">
        <f>+VLOOKUP(E642, TC!A:D, 4, FALSE())</f>
        <v>1.0419499984908536</v>
      </c>
      <c r="N642" s="24">
        <f t="shared" ref="N642:N705" si="50">+IF(F642="EUR", (M642*L642), IF(I642="JUAN MATAS SAS", (L642/S642), L642))</f>
        <v>286.53624958498472</v>
      </c>
      <c r="O642" t="str">
        <f t="shared" ref="O642:O705" si="51">+IF(C642="CFE", "FACTURA", IF(ISERROR(SEARCH("ANULA", H642))=FALSE(), "ANULACIÓN FE", IF(ISERROR(SEARCH("CANCELLATION", H642))=FALSE(), "ANULACIÓN FE", "NOTAS")))</f>
        <v>FACTURA</v>
      </c>
      <c r="P642" t="str">
        <f t="shared" ref="P642:P705" si="52">+LEFT(E642, 4)</f>
        <v>2025</v>
      </c>
      <c r="Q642" t="str">
        <f t="shared" ref="Q642:Q705" si="53">+MID(E642, 5, 2)</f>
        <v>01</v>
      </c>
      <c r="R642" t="str">
        <f>+IFERROR(VLOOKUP(I642, Listado!A:B, 2, FALSE()), "COMERCIALIZADORA INTERNACIONAL CARIBBEAN EXOTICS S A")</f>
        <v>HINCAPIE CONTRERAS ERIKA STEFANIA</v>
      </c>
      <c r="S642" s="25">
        <f>+VLOOKUP(E642, TC!A:D, 2, FALSE())</f>
        <v>4307.07</v>
      </c>
      <c r="T642" t="str">
        <f t="shared" ref="T642:T705" si="54">+IF(I642="JUAN MATAS SAS", "USD", F642)</f>
        <v>EUR</v>
      </c>
    </row>
    <row r="643" spans="1:20" ht="18.75" hidden="1" customHeight="1" x14ac:dyDescent="0.25">
      <c r="A643" t="s">
        <v>1912</v>
      </c>
      <c r="B643" t="s">
        <v>5</v>
      </c>
      <c r="C643" t="s">
        <v>1913</v>
      </c>
      <c r="D643" s="24">
        <v>10799</v>
      </c>
      <c r="E643" t="s">
        <v>1615</v>
      </c>
      <c r="F643" t="s">
        <v>1924</v>
      </c>
      <c r="G643" t="s">
        <v>112</v>
      </c>
      <c r="H643" t="s">
        <v>2115</v>
      </c>
      <c r="I643" t="s">
        <v>1863</v>
      </c>
      <c r="J643" t="s">
        <v>1926</v>
      </c>
      <c r="K643" t="s">
        <v>1960</v>
      </c>
      <c r="L643" s="24">
        <v>99.4</v>
      </c>
      <c r="M643" s="25">
        <f>+VLOOKUP(E643, TC!A:D, 4, FALSE())</f>
        <v>1.0419499984908536</v>
      </c>
      <c r="N643" s="24">
        <f t="shared" si="50"/>
        <v>103.56982984999085</v>
      </c>
      <c r="O643" t="str">
        <f t="shared" si="51"/>
        <v>FACTURA</v>
      </c>
      <c r="P643" t="str">
        <f t="shared" si="52"/>
        <v>2025</v>
      </c>
      <c r="Q643" t="str">
        <f t="shared" si="53"/>
        <v>01</v>
      </c>
      <c r="R643" t="str">
        <f>+IFERROR(VLOOKUP(I643, Listado!A:B, 2, FALSE()), "COMERCIALIZADORA INTERNACIONAL CARIBBEAN EXOTICS S A")</f>
        <v>HINCAPIE CONTRERAS ERIKA STEFANIA</v>
      </c>
      <c r="S643" s="25">
        <f>+VLOOKUP(E643, TC!A:D, 2, FALSE())</f>
        <v>4307.07</v>
      </c>
      <c r="T643" t="str">
        <f t="shared" si="54"/>
        <v>EUR</v>
      </c>
    </row>
    <row r="644" spans="1:20" ht="18.75" hidden="1" customHeight="1" x14ac:dyDescent="0.25">
      <c r="A644" t="s">
        <v>1912</v>
      </c>
      <c r="B644" t="s">
        <v>5</v>
      </c>
      <c r="C644" t="s">
        <v>1913</v>
      </c>
      <c r="D644" s="24">
        <v>10800</v>
      </c>
      <c r="E644" t="s">
        <v>1615</v>
      </c>
      <c r="F644" t="s">
        <v>128</v>
      </c>
      <c r="G644" t="s">
        <v>110</v>
      </c>
      <c r="H644" t="s">
        <v>2116</v>
      </c>
      <c r="I644" t="s">
        <v>1848</v>
      </c>
      <c r="J644" t="s">
        <v>1917</v>
      </c>
      <c r="K644" t="s">
        <v>40</v>
      </c>
      <c r="L644" s="24">
        <v>3696</v>
      </c>
      <c r="M644" s="25">
        <f>+VLOOKUP(E644, TC!A:D, 4, FALSE())</f>
        <v>1.0419499984908536</v>
      </c>
      <c r="N644" s="24">
        <f t="shared" si="50"/>
        <v>3696</v>
      </c>
      <c r="O644" t="str">
        <f t="shared" si="51"/>
        <v>FACTURA</v>
      </c>
      <c r="P644" t="str">
        <f t="shared" si="52"/>
        <v>2025</v>
      </c>
      <c r="Q644" t="str">
        <f t="shared" si="53"/>
        <v>01</v>
      </c>
      <c r="R644" t="str">
        <f>+IFERROR(VLOOKUP(I644, Listado!A:B, 2, FALSE()), "COMERCIALIZADORA INTERNACIONAL CARIBBEAN EXOTICS S A")</f>
        <v>PEREZ MEJIA MARIA PAULINA</v>
      </c>
      <c r="S644" s="25">
        <f>+VLOOKUP(E644, TC!A:D, 2, FALSE())</f>
        <v>4307.07</v>
      </c>
      <c r="T644" t="str">
        <f t="shared" si="54"/>
        <v>USD</v>
      </c>
    </row>
    <row r="645" spans="1:20" ht="18.75" hidden="1" customHeight="1" x14ac:dyDescent="0.25">
      <c r="A645" t="s">
        <v>1912</v>
      </c>
      <c r="B645" t="s">
        <v>5</v>
      </c>
      <c r="C645" t="s">
        <v>1913</v>
      </c>
      <c r="D645" s="24">
        <v>10800</v>
      </c>
      <c r="E645" t="s">
        <v>1615</v>
      </c>
      <c r="F645" t="s">
        <v>128</v>
      </c>
      <c r="G645" t="s">
        <v>110</v>
      </c>
      <c r="H645" t="s">
        <v>2116</v>
      </c>
      <c r="I645" t="s">
        <v>1848</v>
      </c>
      <c r="J645" t="s">
        <v>1917</v>
      </c>
      <c r="K645" t="s">
        <v>23</v>
      </c>
      <c r="L645" s="24">
        <v>4800</v>
      </c>
      <c r="M645" s="25">
        <f>+VLOOKUP(E645, TC!A:D, 4, FALSE())</f>
        <v>1.0419499984908536</v>
      </c>
      <c r="N645" s="24">
        <f t="shared" si="50"/>
        <v>4800</v>
      </c>
      <c r="O645" t="str">
        <f t="shared" si="51"/>
        <v>FACTURA</v>
      </c>
      <c r="P645" t="str">
        <f t="shared" si="52"/>
        <v>2025</v>
      </c>
      <c r="Q645" t="str">
        <f t="shared" si="53"/>
        <v>01</v>
      </c>
      <c r="R645" t="str">
        <f>+IFERROR(VLOOKUP(I645, Listado!A:B, 2, FALSE()), "COMERCIALIZADORA INTERNACIONAL CARIBBEAN EXOTICS S A")</f>
        <v>PEREZ MEJIA MARIA PAULINA</v>
      </c>
      <c r="S645" s="25">
        <f>+VLOOKUP(E645, TC!A:D, 2, FALSE())</f>
        <v>4307.07</v>
      </c>
      <c r="T645" t="str">
        <f t="shared" si="54"/>
        <v>USD</v>
      </c>
    </row>
    <row r="646" spans="1:20" ht="18.75" hidden="1" customHeight="1" x14ac:dyDescent="0.25">
      <c r="A646" t="s">
        <v>1912</v>
      </c>
      <c r="B646" t="s">
        <v>5</v>
      </c>
      <c r="C646" t="s">
        <v>1913</v>
      </c>
      <c r="D646" s="24">
        <v>10800</v>
      </c>
      <c r="E646" t="s">
        <v>1615</v>
      </c>
      <c r="F646" t="s">
        <v>128</v>
      </c>
      <c r="G646" t="s">
        <v>110</v>
      </c>
      <c r="H646" t="s">
        <v>2116</v>
      </c>
      <c r="I646" t="s">
        <v>1848</v>
      </c>
      <c r="J646" t="s">
        <v>1917</v>
      </c>
      <c r="K646" t="s">
        <v>39</v>
      </c>
      <c r="L646" s="24">
        <v>923</v>
      </c>
      <c r="M646" s="25">
        <f>+VLOOKUP(E646, TC!A:D, 4, FALSE())</f>
        <v>1.0419499984908536</v>
      </c>
      <c r="N646" s="24">
        <f t="shared" si="50"/>
        <v>923</v>
      </c>
      <c r="O646" t="str">
        <f t="shared" si="51"/>
        <v>FACTURA</v>
      </c>
      <c r="P646" t="str">
        <f t="shared" si="52"/>
        <v>2025</v>
      </c>
      <c r="Q646" t="str">
        <f t="shared" si="53"/>
        <v>01</v>
      </c>
      <c r="R646" t="str">
        <f>+IFERROR(VLOOKUP(I646, Listado!A:B, 2, FALSE()), "COMERCIALIZADORA INTERNACIONAL CARIBBEAN EXOTICS S A")</f>
        <v>PEREZ MEJIA MARIA PAULINA</v>
      </c>
      <c r="S646" s="25">
        <f>+VLOOKUP(E646, TC!A:D, 2, FALSE())</f>
        <v>4307.07</v>
      </c>
      <c r="T646" t="str">
        <f t="shared" si="54"/>
        <v>USD</v>
      </c>
    </row>
    <row r="647" spans="1:20" ht="18.75" hidden="1" customHeight="1" x14ac:dyDescent="0.25">
      <c r="A647" t="s">
        <v>1912</v>
      </c>
      <c r="B647" t="s">
        <v>5</v>
      </c>
      <c r="C647" t="s">
        <v>1913</v>
      </c>
      <c r="D647" s="24">
        <v>10800</v>
      </c>
      <c r="E647" t="s">
        <v>1615</v>
      </c>
      <c r="F647" t="s">
        <v>128</v>
      </c>
      <c r="G647" t="s">
        <v>110</v>
      </c>
      <c r="H647" t="s">
        <v>2116</v>
      </c>
      <c r="I647" t="s">
        <v>1848</v>
      </c>
      <c r="J647" t="s">
        <v>1917</v>
      </c>
      <c r="K647" t="s">
        <v>38</v>
      </c>
      <c r="L647" s="24">
        <v>9520</v>
      </c>
      <c r="M647" s="25">
        <f>+VLOOKUP(E647, TC!A:D, 4, FALSE())</f>
        <v>1.0419499984908536</v>
      </c>
      <c r="N647" s="24">
        <f t="shared" si="50"/>
        <v>9520</v>
      </c>
      <c r="O647" t="str">
        <f t="shared" si="51"/>
        <v>FACTURA</v>
      </c>
      <c r="P647" t="str">
        <f t="shared" si="52"/>
        <v>2025</v>
      </c>
      <c r="Q647" t="str">
        <f t="shared" si="53"/>
        <v>01</v>
      </c>
      <c r="R647" t="str">
        <f>+IFERROR(VLOOKUP(I647, Listado!A:B, 2, FALSE()), "COMERCIALIZADORA INTERNACIONAL CARIBBEAN EXOTICS S A")</f>
        <v>PEREZ MEJIA MARIA PAULINA</v>
      </c>
      <c r="S647" s="25">
        <f>+VLOOKUP(E647, TC!A:D, 2, FALSE())</f>
        <v>4307.07</v>
      </c>
      <c r="T647" t="str">
        <f t="shared" si="54"/>
        <v>USD</v>
      </c>
    </row>
    <row r="648" spans="1:20" ht="18.75" hidden="1" customHeight="1" x14ac:dyDescent="0.25">
      <c r="A648" t="s">
        <v>1912</v>
      </c>
      <c r="B648" t="s">
        <v>5</v>
      </c>
      <c r="C648" t="s">
        <v>1913</v>
      </c>
      <c r="D648" s="24">
        <v>10800</v>
      </c>
      <c r="E648" t="s">
        <v>1615</v>
      </c>
      <c r="F648" t="s">
        <v>128</v>
      </c>
      <c r="G648" t="s">
        <v>110</v>
      </c>
      <c r="H648" t="s">
        <v>2116</v>
      </c>
      <c r="I648" t="s">
        <v>1848</v>
      </c>
      <c r="J648" t="s">
        <v>1917</v>
      </c>
      <c r="K648" t="s">
        <v>27</v>
      </c>
      <c r="L648" s="24">
        <v>1668</v>
      </c>
      <c r="M648" s="25">
        <f>+VLOOKUP(E648, TC!A:D, 4, FALSE())</f>
        <v>1.0419499984908536</v>
      </c>
      <c r="N648" s="24">
        <f t="shared" si="50"/>
        <v>1668</v>
      </c>
      <c r="O648" t="str">
        <f t="shared" si="51"/>
        <v>FACTURA</v>
      </c>
      <c r="P648" t="str">
        <f t="shared" si="52"/>
        <v>2025</v>
      </c>
      <c r="Q648" t="str">
        <f t="shared" si="53"/>
        <v>01</v>
      </c>
      <c r="R648" t="str">
        <f>+IFERROR(VLOOKUP(I648, Listado!A:B, 2, FALSE()), "COMERCIALIZADORA INTERNACIONAL CARIBBEAN EXOTICS S A")</f>
        <v>PEREZ MEJIA MARIA PAULINA</v>
      </c>
      <c r="S648" s="25">
        <f>+VLOOKUP(E648, TC!A:D, 2, FALSE())</f>
        <v>4307.07</v>
      </c>
      <c r="T648" t="str">
        <f t="shared" si="54"/>
        <v>USD</v>
      </c>
    </row>
    <row r="649" spans="1:20" ht="18.75" hidden="1" customHeight="1" x14ac:dyDescent="0.25">
      <c r="A649" t="s">
        <v>1912</v>
      </c>
      <c r="B649" t="s">
        <v>5</v>
      </c>
      <c r="C649" t="s">
        <v>1913</v>
      </c>
      <c r="D649" s="24">
        <v>10801</v>
      </c>
      <c r="E649" t="s">
        <v>1615</v>
      </c>
      <c r="F649" t="s">
        <v>128</v>
      </c>
      <c r="G649" t="s">
        <v>110</v>
      </c>
      <c r="H649" t="s">
        <v>2117</v>
      </c>
      <c r="I649" t="s">
        <v>1851</v>
      </c>
      <c r="J649" t="s">
        <v>1940</v>
      </c>
      <c r="K649" t="s">
        <v>19</v>
      </c>
      <c r="L649" s="24">
        <v>5504</v>
      </c>
      <c r="M649" s="25">
        <f>+VLOOKUP(E649, TC!A:D, 4, FALSE())</f>
        <v>1.0419499984908536</v>
      </c>
      <c r="N649" s="24">
        <f t="shared" si="50"/>
        <v>5504</v>
      </c>
      <c r="O649" t="str">
        <f t="shared" si="51"/>
        <v>FACTURA</v>
      </c>
      <c r="P649" t="str">
        <f t="shared" si="52"/>
        <v>2025</v>
      </c>
      <c r="Q649" t="str">
        <f t="shared" si="53"/>
        <v>01</v>
      </c>
      <c r="R649" t="str">
        <f>+IFERROR(VLOOKUP(I649, Listado!A:B, 2, FALSE()), "COMERCIALIZADORA INTERNACIONAL CARIBBEAN EXOTICS S A")</f>
        <v>PEREZ MEJIA MARIA PAULINA</v>
      </c>
      <c r="S649" s="25">
        <f>+VLOOKUP(E649, TC!A:D, 2, FALSE())</f>
        <v>4307.07</v>
      </c>
      <c r="T649" t="str">
        <f t="shared" si="54"/>
        <v>USD</v>
      </c>
    </row>
    <row r="650" spans="1:20" ht="18.75" hidden="1" customHeight="1" x14ac:dyDescent="0.25">
      <c r="A650" t="s">
        <v>1912</v>
      </c>
      <c r="B650" t="s">
        <v>5</v>
      </c>
      <c r="C650" t="s">
        <v>1913</v>
      </c>
      <c r="D650" s="24">
        <v>10802</v>
      </c>
      <c r="E650" t="s">
        <v>1615</v>
      </c>
      <c r="F650" t="s">
        <v>1924</v>
      </c>
      <c r="G650" t="s">
        <v>112</v>
      </c>
      <c r="I650" t="s">
        <v>1863</v>
      </c>
      <c r="J650" t="s">
        <v>1926</v>
      </c>
      <c r="K650" t="s">
        <v>1918</v>
      </c>
      <c r="L650" s="24">
        <v>16.8</v>
      </c>
      <c r="M650" s="25">
        <f>+VLOOKUP(E650, TC!A:D, 4, FALSE())</f>
        <v>1.0419499984908536</v>
      </c>
      <c r="N650" s="24">
        <f t="shared" si="50"/>
        <v>17.50475997464634</v>
      </c>
      <c r="O650" t="str">
        <f t="shared" si="51"/>
        <v>FACTURA</v>
      </c>
      <c r="P650" t="str">
        <f t="shared" si="52"/>
        <v>2025</v>
      </c>
      <c r="Q650" t="str">
        <f t="shared" si="53"/>
        <v>01</v>
      </c>
      <c r="R650" t="str">
        <f>+IFERROR(VLOOKUP(I650, Listado!A:B, 2, FALSE()), "COMERCIALIZADORA INTERNACIONAL CARIBBEAN EXOTICS S A")</f>
        <v>HINCAPIE CONTRERAS ERIKA STEFANIA</v>
      </c>
      <c r="S650" s="25">
        <f>+VLOOKUP(E650, TC!A:D, 2, FALSE())</f>
        <v>4307.07</v>
      </c>
      <c r="T650" t="str">
        <f t="shared" si="54"/>
        <v>EUR</v>
      </c>
    </row>
    <row r="651" spans="1:20" ht="18.75" hidden="1" customHeight="1" x14ac:dyDescent="0.25">
      <c r="A651" t="s">
        <v>1912</v>
      </c>
      <c r="B651" t="s">
        <v>5</v>
      </c>
      <c r="C651" t="s">
        <v>1913</v>
      </c>
      <c r="D651" s="24">
        <v>10803</v>
      </c>
      <c r="E651" t="s">
        <v>1615</v>
      </c>
      <c r="F651" t="s">
        <v>128</v>
      </c>
      <c r="G651" t="s">
        <v>110</v>
      </c>
      <c r="I651" t="s">
        <v>1848</v>
      </c>
      <c r="J651" t="s">
        <v>1917</v>
      </c>
      <c r="K651" t="s">
        <v>1918</v>
      </c>
      <c r="L651" s="24">
        <v>168</v>
      </c>
      <c r="M651" s="25">
        <f>+VLOOKUP(E651, TC!A:D, 4, FALSE())</f>
        <v>1.0419499984908536</v>
      </c>
      <c r="N651" s="24">
        <f t="shared" si="50"/>
        <v>168</v>
      </c>
      <c r="O651" t="str">
        <f t="shared" si="51"/>
        <v>FACTURA</v>
      </c>
      <c r="P651" t="str">
        <f t="shared" si="52"/>
        <v>2025</v>
      </c>
      <c r="Q651" t="str">
        <f t="shared" si="53"/>
        <v>01</v>
      </c>
      <c r="R651" t="str">
        <f>+IFERROR(VLOOKUP(I651, Listado!A:B, 2, FALSE()), "COMERCIALIZADORA INTERNACIONAL CARIBBEAN EXOTICS S A")</f>
        <v>PEREZ MEJIA MARIA PAULINA</v>
      </c>
      <c r="S651" s="25">
        <f>+VLOOKUP(E651, TC!A:D, 2, FALSE())</f>
        <v>4307.07</v>
      </c>
      <c r="T651" t="str">
        <f t="shared" si="54"/>
        <v>USD</v>
      </c>
    </row>
    <row r="652" spans="1:20" ht="18.75" hidden="1" customHeight="1" x14ac:dyDescent="0.25">
      <c r="A652" t="s">
        <v>1912</v>
      </c>
      <c r="B652" t="s">
        <v>5</v>
      </c>
      <c r="C652" t="s">
        <v>1913</v>
      </c>
      <c r="D652" s="24">
        <v>10804</v>
      </c>
      <c r="E652" t="s">
        <v>1616</v>
      </c>
      <c r="F652" t="s">
        <v>99</v>
      </c>
      <c r="G652" t="s">
        <v>113</v>
      </c>
      <c r="I652" t="s">
        <v>1859</v>
      </c>
      <c r="J652" t="s">
        <v>1915</v>
      </c>
      <c r="K652" t="s">
        <v>1916</v>
      </c>
      <c r="L652" s="24">
        <v>4384800</v>
      </c>
      <c r="M652" s="25">
        <f>+VLOOKUP(E652, TC!A:D, 4, FALSE())</f>
        <v>1.0397499982468483</v>
      </c>
      <c r="N652" s="24">
        <f t="shared" si="50"/>
        <v>4384800</v>
      </c>
      <c r="O652" t="str">
        <f t="shared" si="51"/>
        <v>FACTURA</v>
      </c>
      <c r="P652" t="str">
        <f t="shared" si="52"/>
        <v>2025</v>
      </c>
      <c r="Q652" t="str">
        <f t="shared" si="53"/>
        <v>01</v>
      </c>
      <c r="R652" t="str">
        <f>+IFERROR(VLOOKUP(I652, Listado!A:B, 2, FALSE()), "COMERCIALIZADORA INTERNACIONAL CARIBBEAN EXOTICS S A")</f>
        <v>LONDOÑO ECHEVERRI ALEJANDRA</v>
      </c>
      <c r="S652" s="25">
        <f>+VLOOKUP(E652, TC!A:D, 2, FALSE())</f>
        <v>4278.01</v>
      </c>
      <c r="T652" t="str">
        <f t="shared" si="54"/>
        <v>COP</v>
      </c>
    </row>
    <row r="653" spans="1:20" ht="18.75" hidden="1" customHeight="1" x14ac:dyDescent="0.25">
      <c r="A653" t="s">
        <v>1912</v>
      </c>
      <c r="B653" t="s">
        <v>5</v>
      </c>
      <c r="C653" t="s">
        <v>1913</v>
      </c>
      <c r="D653" s="24">
        <v>10805</v>
      </c>
      <c r="E653" t="s">
        <v>1616</v>
      </c>
      <c r="F653" t="s">
        <v>99</v>
      </c>
      <c r="G653" t="s">
        <v>113</v>
      </c>
      <c r="I653" t="s">
        <v>1858</v>
      </c>
      <c r="J653" t="s">
        <v>1915</v>
      </c>
      <c r="K653" t="s">
        <v>1920</v>
      </c>
      <c r="L653" s="24">
        <v>768000</v>
      </c>
      <c r="M653" s="25">
        <f>+VLOOKUP(E653, TC!A:D, 4, FALSE())</f>
        <v>1.0397499982468483</v>
      </c>
      <c r="N653" s="24">
        <f t="shared" si="50"/>
        <v>768000</v>
      </c>
      <c r="O653" t="str">
        <f t="shared" si="51"/>
        <v>FACTURA</v>
      </c>
      <c r="P653" t="str">
        <f t="shared" si="52"/>
        <v>2025</v>
      </c>
      <c r="Q653" t="str">
        <f t="shared" si="53"/>
        <v>01</v>
      </c>
      <c r="R653" t="str">
        <f>+IFERROR(VLOOKUP(I653, Listado!A:B, 2, FALSE()), "COMERCIALIZADORA INTERNACIONAL CARIBBEAN EXOTICS S A")</f>
        <v>LONDOÑO ECHEVERRI ALEJANDRA</v>
      </c>
      <c r="S653" s="25">
        <f>+VLOOKUP(E653, TC!A:D, 2, FALSE())</f>
        <v>4278.01</v>
      </c>
      <c r="T653" t="str">
        <f t="shared" si="54"/>
        <v>COP</v>
      </c>
    </row>
    <row r="654" spans="1:20" ht="18.75" hidden="1" customHeight="1" x14ac:dyDescent="0.25">
      <c r="A654" t="s">
        <v>1912</v>
      </c>
      <c r="B654" t="s">
        <v>5</v>
      </c>
      <c r="C654" t="s">
        <v>1913</v>
      </c>
      <c r="D654" s="24">
        <v>10806</v>
      </c>
      <c r="E654" t="s">
        <v>1616</v>
      </c>
      <c r="F654" t="s">
        <v>99</v>
      </c>
      <c r="G654" t="s">
        <v>113</v>
      </c>
      <c r="I654" t="s">
        <v>1858</v>
      </c>
      <c r="J654" t="s">
        <v>1915</v>
      </c>
      <c r="K654" t="s">
        <v>1920</v>
      </c>
      <c r="L654" s="24">
        <v>768000</v>
      </c>
      <c r="M654" s="25">
        <f>+VLOOKUP(E654, TC!A:D, 4, FALSE())</f>
        <v>1.0397499982468483</v>
      </c>
      <c r="N654" s="24">
        <f t="shared" si="50"/>
        <v>768000</v>
      </c>
      <c r="O654" t="str">
        <f t="shared" si="51"/>
        <v>FACTURA</v>
      </c>
      <c r="P654" t="str">
        <f t="shared" si="52"/>
        <v>2025</v>
      </c>
      <c r="Q654" t="str">
        <f t="shared" si="53"/>
        <v>01</v>
      </c>
      <c r="R654" t="str">
        <f>+IFERROR(VLOOKUP(I654, Listado!A:B, 2, FALSE()), "COMERCIALIZADORA INTERNACIONAL CARIBBEAN EXOTICS S A")</f>
        <v>LONDOÑO ECHEVERRI ALEJANDRA</v>
      </c>
      <c r="S654" s="25">
        <f>+VLOOKUP(E654, TC!A:D, 2, FALSE())</f>
        <v>4278.01</v>
      </c>
      <c r="T654" t="str">
        <f t="shared" si="54"/>
        <v>COP</v>
      </c>
    </row>
    <row r="655" spans="1:20" ht="18.75" hidden="1" customHeight="1" x14ac:dyDescent="0.25">
      <c r="A655" t="s">
        <v>1912</v>
      </c>
      <c r="B655" t="s">
        <v>1923</v>
      </c>
      <c r="C655" t="s">
        <v>1913</v>
      </c>
      <c r="D655" s="24">
        <v>5702</v>
      </c>
      <c r="E655" t="s">
        <v>1616</v>
      </c>
      <c r="F655" t="s">
        <v>128</v>
      </c>
      <c r="G655" t="s">
        <v>1914</v>
      </c>
      <c r="H655" t="s">
        <v>2118</v>
      </c>
      <c r="I655" t="s">
        <v>1879</v>
      </c>
      <c r="J655" t="s">
        <v>1944</v>
      </c>
      <c r="K655" t="s">
        <v>2119</v>
      </c>
      <c r="L655" s="24">
        <v>3480</v>
      </c>
      <c r="M655" s="25">
        <f>+VLOOKUP(E655, TC!A:D, 4, FALSE())</f>
        <v>1.0397499982468483</v>
      </c>
      <c r="N655" s="24">
        <f t="shared" si="50"/>
        <v>3480</v>
      </c>
      <c r="O655" t="str">
        <f t="shared" si="51"/>
        <v>FACTURA</v>
      </c>
      <c r="P655" t="str">
        <f t="shared" si="52"/>
        <v>2025</v>
      </c>
      <c r="Q655" t="str">
        <f t="shared" si="53"/>
        <v>01</v>
      </c>
      <c r="R655" t="str">
        <f>+IFERROR(VLOOKUP(I655, Listado!A:B, 2, FALSE()), "COMERCIALIZADORA INTERNACIONAL CARIBBEAN EXOTICS S A")</f>
        <v>PIEDRAHITA PEREZ MARIANA</v>
      </c>
      <c r="S655" s="25">
        <f>+VLOOKUP(E655, TC!A:D, 2, FALSE())</f>
        <v>4278.01</v>
      </c>
      <c r="T655" t="str">
        <f t="shared" si="54"/>
        <v>USD</v>
      </c>
    </row>
    <row r="656" spans="1:20" ht="18.75" hidden="1" customHeight="1" x14ac:dyDescent="0.25">
      <c r="A656" t="s">
        <v>1912</v>
      </c>
      <c r="B656" t="s">
        <v>5</v>
      </c>
      <c r="C656" t="s">
        <v>1913</v>
      </c>
      <c r="D656" s="24">
        <v>10807</v>
      </c>
      <c r="E656" t="s">
        <v>1616</v>
      </c>
      <c r="F656" t="s">
        <v>1924</v>
      </c>
      <c r="G656" t="s">
        <v>108</v>
      </c>
      <c r="H656" t="s">
        <v>2120</v>
      </c>
      <c r="I656" t="s">
        <v>1853</v>
      </c>
      <c r="J656" t="s">
        <v>1919</v>
      </c>
      <c r="K656" t="s">
        <v>1958</v>
      </c>
      <c r="L656" s="24">
        <v>5099.3999999999996</v>
      </c>
      <c r="M656" s="25">
        <f>+VLOOKUP(E656, TC!A:D, 4, FALSE())</f>
        <v>1.0397499982468483</v>
      </c>
      <c r="N656" s="24">
        <f t="shared" si="50"/>
        <v>5302.1011410599776</v>
      </c>
      <c r="O656" t="str">
        <f t="shared" si="51"/>
        <v>FACTURA</v>
      </c>
      <c r="P656" t="str">
        <f t="shared" si="52"/>
        <v>2025</v>
      </c>
      <c r="Q656" t="str">
        <f t="shared" si="53"/>
        <v>01</v>
      </c>
      <c r="R656" t="str">
        <f>+IFERROR(VLOOKUP(I656, Listado!A:B, 2, FALSE()), "COMERCIALIZADORA INTERNACIONAL CARIBBEAN EXOTICS S A")</f>
        <v>PIEDRAHITA PEREZ MARIANA</v>
      </c>
      <c r="S656" s="25">
        <f>+VLOOKUP(E656, TC!A:D, 2, FALSE())</f>
        <v>4278.01</v>
      </c>
      <c r="T656" t="str">
        <f t="shared" si="54"/>
        <v>EUR</v>
      </c>
    </row>
    <row r="657" spans="1:20" ht="18.75" hidden="1" customHeight="1" x14ac:dyDescent="0.25">
      <c r="A657" t="s">
        <v>1912</v>
      </c>
      <c r="B657" t="s">
        <v>5</v>
      </c>
      <c r="C657" t="s">
        <v>1913</v>
      </c>
      <c r="D657" s="24">
        <v>10807</v>
      </c>
      <c r="E657" t="s">
        <v>1616</v>
      </c>
      <c r="F657" t="s">
        <v>1924</v>
      </c>
      <c r="G657" t="s">
        <v>108</v>
      </c>
      <c r="H657" t="s">
        <v>2120</v>
      </c>
      <c r="I657" t="s">
        <v>1853</v>
      </c>
      <c r="J657" t="s">
        <v>1919</v>
      </c>
      <c r="K657" t="s">
        <v>1959</v>
      </c>
      <c r="L657" s="24">
        <v>825</v>
      </c>
      <c r="M657" s="25">
        <f>+VLOOKUP(E657, TC!A:D, 4, FALSE())</f>
        <v>1.0397499982468483</v>
      </c>
      <c r="N657" s="24">
        <f t="shared" si="50"/>
        <v>857.79374855364983</v>
      </c>
      <c r="O657" t="str">
        <f t="shared" si="51"/>
        <v>FACTURA</v>
      </c>
      <c r="P657" t="str">
        <f t="shared" si="52"/>
        <v>2025</v>
      </c>
      <c r="Q657" t="str">
        <f t="shared" si="53"/>
        <v>01</v>
      </c>
      <c r="R657" t="str">
        <f>+IFERROR(VLOOKUP(I657, Listado!A:B, 2, FALSE()), "COMERCIALIZADORA INTERNACIONAL CARIBBEAN EXOTICS S A")</f>
        <v>PIEDRAHITA PEREZ MARIANA</v>
      </c>
      <c r="S657" s="25">
        <f>+VLOOKUP(E657, TC!A:D, 2, FALSE())</f>
        <v>4278.01</v>
      </c>
      <c r="T657" t="str">
        <f t="shared" si="54"/>
        <v>EUR</v>
      </c>
    </row>
    <row r="658" spans="1:20" ht="18.75" hidden="1" customHeight="1" x14ac:dyDescent="0.25">
      <c r="A658" t="s">
        <v>1912</v>
      </c>
      <c r="B658" t="s">
        <v>5</v>
      </c>
      <c r="C658" t="s">
        <v>1913</v>
      </c>
      <c r="D658" s="24">
        <v>10807</v>
      </c>
      <c r="E658" t="s">
        <v>1616</v>
      </c>
      <c r="F658" t="s">
        <v>1924</v>
      </c>
      <c r="G658" t="s">
        <v>108</v>
      </c>
      <c r="H658" t="s">
        <v>2120</v>
      </c>
      <c r="I658" t="s">
        <v>1853</v>
      </c>
      <c r="J658" t="s">
        <v>1919</v>
      </c>
      <c r="K658" t="s">
        <v>1960</v>
      </c>
      <c r="L658" s="24">
        <v>15.6</v>
      </c>
      <c r="M658" s="25">
        <f>+VLOOKUP(E658, TC!A:D, 4, FALSE())</f>
        <v>1.0397499982468483</v>
      </c>
      <c r="N658" s="24">
        <f t="shared" si="50"/>
        <v>16.220099972650832</v>
      </c>
      <c r="O658" t="str">
        <f t="shared" si="51"/>
        <v>FACTURA</v>
      </c>
      <c r="P658" t="str">
        <f t="shared" si="52"/>
        <v>2025</v>
      </c>
      <c r="Q658" t="str">
        <f t="shared" si="53"/>
        <v>01</v>
      </c>
      <c r="R658" t="str">
        <f>+IFERROR(VLOOKUP(I658, Listado!A:B, 2, FALSE()), "COMERCIALIZADORA INTERNACIONAL CARIBBEAN EXOTICS S A")</f>
        <v>PIEDRAHITA PEREZ MARIANA</v>
      </c>
      <c r="S658" s="25">
        <f>+VLOOKUP(E658, TC!A:D, 2, FALSE())</f>
        <v>4278.01</v>
      </c>
      <c r="T658" t="str">
        <f t="shared" si="54"/>
        <v>EUR</v>
      </c>
    </row>
    <row r="659" spans="1:20" ht="18.75" hidden="1" customHeight="1" x14ac:dyDescent="0.25">
      <c r="A659" t="s">
        <v>1912</v>
      </c>
      <c r="B659" t="s">
        <v>5</v>
      </c>
      <c r="C659" t="s">
        <v>1913</v>
      </c>
      <c r="D659" s="24">
        <v>10808</v>
      </c>
      <c r="E659" t="s">
        <v>1616</v>
      </c>
      <c r="F659" t="s">
        <v>1924</v>
      </c>
      <c r="G659" t="s">
        <v>108</v>
      </c>
      <c r="H659" t="s">
        <v>2121</v>
      </c>
      <c r="I659" t="s">
        <v>1855</v>
      </c>
      <c r="J659" t="s">
        <v>1987</v>
      </c>
      <c r="K659" t="s">
        <v>15</v>
      </c>
      <c r="L659" s="24">
        <v>2348.64</v>
      </c>
      <c r="M659" s="25">
        <f>+VLOOKUP(E659, TC!A:D, 4, FALSE())</f>
        <v>1.0397499982468483</v>
      </c>
      <c r="N659" s="24">
        <f t="shared" si="50"/>
        <v>2441.9984358824777</v>
      </c>
      <c r="O659" t="str">
        <f t="shared" si="51"/>
        <v>FACTURA</v>
      </c>
      <c r="P659" t="str">
        <f t="shared" si="52"/>
        <v>2025</v>
      </c>
      <c r="Q659" t="str">
        <f t="shared" si="53"/>
        <v>01</v>
      </c>
      <c r="R659" t="str">
        <f>+IFERROR(VLOOKUP(I659, Listado!A:B, 2, FALSE()), "COMERCIALIZADORA INTERNACIONAL CARIBBEAN EXOTICS S A")</f>
        <v>PIEDRAHITA PEREZ MARIANA</v>
      </c>
      <c r="S659" s="25">
        <f>+VLOOKUP(E659, TC!A:D, 2, FALSE())</f>
        <v>4278.01</v>
      </c>
      <c r="T659" t="str">
        <f t="shared" si="54"/>
        <v>EUR</v>
      </c>
    </row>
    <row r="660" spans="1:20" ht="18.75" hidden="1" customHeight="1" x14ac:dyDescent="0.25">
      <c r="A660" t="s">
        <v>1912</v>
      </c>
      <c r="B660" t="s">
        <v>5</v>
      </c>
      <c r="C660" t="s">
        <v>1913</v>
      </c>
      <c r="D660" s="24">
        <v>10808</v>
      </c>
      <c r="E660" t="s">
        <v>1616</v>
      </c>
      <c r="F660" t="s">
        <v>1924</v>
      </c>
      <c r="G660" t="s">
        <v>108</v>
      </c>
      <c r="H660" t="s">
        <v>2121</v>
      </c>
      <c r="I660" t="s">
        <v>1855</v>
      </c>
      <c r="J660" t="s">
        <v>1987</v>
      </c>
      <c r="K660" t="s">
        <v>1959</v>
      </c>
      <c r="L660" s="24">
        <v>275</v>
      </c>
      <c r="M660" s="25">
        <f>+VLOOKUP(E660, TC!A:D, 4, FALSE())</f>
        <v>1.0397499982468483</v>
      </c>
      <c r="N660" s="24">
        <f t="shared" si="50"/>
        <v>285.93124951788332</v>
      </c>
      <c r="O660" t="str">
        <f t="shared" si="51"/>
        <v>FACTURA</v>
      </c>
      <c r="P660" t="str">
        <f t="shared" si="52"/>
        <v>2025</v>
      </c>
      <c r="Q660" t="str">
        <f t="shared" si="53"/>
        <v>01</v>
      </c>
      <c r="R660" t="str">
        <f>+IFERROR(VLOOKUP(I660, Listado!A:B, 2, FALSE()), "COMERCIALIZADORA INTERNACIONAL CARIBBEAN EXOTICS S A")</f>
        <v>PIEDRAHITA PEREZ MARIANA</v>
      </c>
      <c r="S660" s="25">
        <f>+VLOOKUP(E660, TC!A:D, 2, FALSE())</f>
        <v>4278.01</v>
      </c>
      <c r="T660" t="str">
        <f t="shared" si="54"/>
        <v>EUR</v>
      </c>
    </row>
    <row r="661" spans="1:20" ht="18.75" hidden="1" customHeight="1" x14ac:dyDescent="0.25">
      <c r="A661" t="s">
        <v>1912</v>
      </c>
      <c r="B661" t="s">
        <v>5</v>
      </c>
      <c r="C661" t="s">
        <v>1913</v>
      </c>
      <c r="D661" s="24">
        <v>10808</v>
      </c>
      <c r="E661" t="s">
        <v>1616</v>
      </c>
      <c r="F661" t="s">
        <v>1924</v>
      </c>
      <c r="G661" t="s">
        <v>108</v>
      </c>
      <c r="H661" t="s">
        <v>2121</v>
      </c>
      <c r="I661" t="s">
        <v>1855</v>
      </c>
      <c r="J661" t="s">
        <v>1987</v>
      </c>
      <c r="K661" t="s">
        <v>1960</v>
      </c>
      <c r="L661" s="24">
        <v>22.36</v>
      </c>
      <c r="M661" s="25">
        <f>+VLOOKUP(E661, TC!A:D, 4, FALSE())</f>
        <v>1.0397499982468483</v>
      </c>
      <c r="N661" s="24">
        <f t="shared" si="50"/>
        <v>23.248809960799527</v>
      </c>
      <c r="O661" t="str">
        <f t="shared" si="51"/>
        <v>FACTURA</v>
      </c>
      <c r="P661" t="str">
        <f t="shared" si="52"/>
        <v>2025</v>
      </c>
      <c r="Q661" t="str">
        <f t="shared" si="53"/>
        <v>01</v>
      </c>
      <c r="R661" t="str">
        <f>+IFERROR(VLOOKUP(I661, Listado!A:B, 2, FALSE()), "COMERCIALIZADORA INTERNACIONAL CARIBBEAN EXOTICS S A")</f>
        <v>PIEDRAHITA PEREZ MARIANA</v>
      </c>
      <c r="S661" s="25">
        <f>+VLOOKUP(E661, TC!A:D, 2, FALSE())</f>
        <v>4278.01</v>
      </c>
      <c r="T661" t="str">
        <f t="shared" si="54"/>
        <v>EUR</v>
      </c>
    </row>
    <row r="662" spans="1:20" ht="18.75" hidden="1" customHeight="1" x14ac:dyDescent="0.25">
      <c r="A662" t="s">
        <v>1912</v>
      </c>
      <c r="B662" t="s">
        <v>1923</v>
      </c>
      <c r="C662" t="s">
        <v>1913</v>
      </c>
      <c r="D662" s="24">
        <v>5703</v>
      </c>
      <c r="E662" t="s">
        <v>1616</v>
      </c>
      <c r="F662" t="s">
        <v>128</v>
      </c>
      <c r="G662" t="s">
        <v>112</v>
      </c>
      <c r="H662" t="s">
        <v>2122</v>
      </c>
      <c r="I662" t="s">
        <v>1856</v>
      </c>
      <c r="J662" t="s">
        <v>1930</v>
      </c>
      <c r="K662" t="s">
        <v>1928</v>
      </c>
      <c r="L662" s="24">
        <v>1149.58</v>
      </c>
      <c r="M662" s="25">
        <f>+VLOOKUP(E662, TC!A:D, 4, FALSE())</f>
        <v>1.0397499982468483</v>
      </c>
      <c r="N662" s="24">
        <f t="shared" si="50"/>
        <v>1149.58</v>
      </c>
      <c r="O662" t="str">
        <f t="shared" si="51"/>
        <v>FACTURA</v>
      </c>
      <c r="P662" t="str">
        <f t="shared" si="52"/>
        <v>2025</v>
      </c>
      <c r="Q662" t="str">
        <f t="shared" si="53"/>
        <v>01</v>
      </c>
      <c r="R662" t="str">
        <f>+IFERROR(VLOOKUP(I662, Listado!A:B, 2, FALSE()), "COMERCIALIZADORA INTERNACIONAL CARIBBEAN EXOTICS S A")</f>
        <v>HINCAPIE CONTRERAS ERIKA STEFANIA</v>
      </c>
      <c r="S662" s="25">
        <f>+VLOOKUP(E662, TC!A:D, 2, FALSE())</f>
        <v>4278.01</v>
      </c>
      <c r="T662" t="str">
        <f t="shared" si="54"/>
        <v>USD</v>
      </c>
    </row>
    <row r="663" spans="1:20" ht="18.75" hidden="1" customHeight="1" x14ac:dyDescent="0.25">
      <c r="A663" t="s">
        <v>1912</v>
      </c>
      <c r="B663" t="s">
        <v>1923</v>
      </c>
      <c r="C663" t="s">
        <v>1913</v>
      </c>
      <c r="D663" s="24">
        <v>5703</v>
      </c>
      <c r="E663" t="s">
        <v>1616</v>
      </c>
      <c r="F663" t="s">
        <v>128</v>
      </c>
      <c r="G663" t="s">
        <v>112</v>
      </c>
      <c r="H663" t="s">
        <v>2122</v>
      </c>
      <c r="I663" t="s">
        <v>1856</v>
      </c>
      <c r="J663" t="s">
        <v>1930</v>
      </c>
      <c r="K663" t="s">
        <v>1935</v>
      </c>
      <c r="L663" s="24">
        <v>4708.2</v>
      </c>
      <c r="M663" s="25">
        <f>+VLOOKUP(E663, TC!A:D, 4, FALSE())</f>
        <v>1.0397499982468483</v>
      </c>
      <c r="N663" s="24">
        <f t="shared" si="50"/>
        <v>4708.2</v>
      </c>
      <c r="O663" t="str">
        <f t="shared" si="51"/>
        <v>FACTURA</v>
      </c>
      <c r="P663" t="str">
        <f t="shared" si="52"/>
        <v>2025</v>
      </c>
      <c r="Q663" t="str">
        <f t="shared" si="53"/>
        <v>01</v>
      </c>
      <c r="R663" t="str">
        <f>+IFERROR(VLOOKUP(I663, Listado!A:B, 2, FALSE()), "COMERCIALIZADORA INTERNACIONAL CARIBBEAN EXOTICS S A")</f>
        <v>HINCAPIE CONTRERAS ERIKA STEFANIA</v>
      </c>
      <c r="S663" s="25">
        <f>+VLOOKUP(E663, TC!A:D, 2, FALSE())</f>
        <v>4278.01</v>
      </c>
      <c r="T663" t="str">
        <f t="shared" si="54"/>
        <v>USD</v>
      </c>
    </row>
    <row r="664" spans="1:20" ht="18.75" hidden="1" customHeight="1" x14ac:dyDescent="0.25">
      <c r="A664" t="s">
        <v>1912</v>
      </c>
      <c r="B664" t="s">
        <v>5</v>
      </c>
      <c r="C664" t="s">
        <v>1913</v>
      </c>
      <c r="D664" s="24">
        <v>10809</v>
      </c>
      <c r="E664" t="s">
        <v>1616</v>
      </c>
      <c r="F664" t="s">
        <v>1924</v>
      </c>
      <c r="G664" t="s">
        <v>108</v>
      </c>
      <c r="H664" t="s">
        <v>2123</v>
      </c>
      <c r="I664" t="s">
        <v>1880</v>
      </c>
      <c r="J664" t="s">
        <v>2096</v>
      </c>
      <c r="K664" t="s">
        <v>1959</v>
      </c>
      <c r="L664" s="24">
        <v>275</v>
      </c>
      <c r="M664" s="25">
        <f>+VLOOKUP(E664, TC!A:D, 4, FALSE())</f>
        <v>1.0397499982468483</v>
      </c>
      <c r="N664" s="24">
        <f t="shared" si="50"/>
        <v>285.93124951788332</v>
      </c>
      <c r="O664" t="str">
        <f t="shared" si="51"/>
        <v>FACTURA</v>
      </c>
      <c r="P664" t="str">
        <f t="shared" si="52"/>
        <v>2025</v>
      </c>
      <c r="Q664" t="str">
        <f t="shared" si="53"/>
        <v>01</v>
      </c>
      <c r="R664" t="str">
        <f>+IFERROR(VLOOKUP(I664, Listado!A:B, 2, FALSE()), "COMERCIALIZADORA INTERNACIONAL CARIBBEAN EXOTICS S A")</f>
        <v>PIEDRAHITA PEREZ MARIANA</v>
      </c>
      <c r="S664" s="25">
        <f>+VLOOKUP(E664, TC!A:D, 2, FALSE())</f>
        <v>4278.01</v>
      </c>
      <c r="T664" t="str">
        <f t="shared" si="54"/>
        <v>EUR</v>
      </c>
    </row>
    <row r="665" spans="1:20" ht="18.75" hidden="1" customHeight="1" x14ac:dyDescent="0.25">
      <c r="A665" t="s">
        <v>1912</v>
      </c>
      <c r="B665" t="s">
        <v>5</v>
      </c>
      <c r="C665" t="s">
        <v>1913</v>
      </c>
      <c r="D665" s="24">
        <v>10809</v>
      </c>
      <c r="E665" t="s">
        <v>1616</v>
      </c>
      <c r="F665" t="s">
        <v>1924</v>
      </c>
      <c r="G665" t="s">
        <v>108</v>
      </c>
      <c r="H665" t="s">
        <v>2123</v>
      </c>
      <c r="I665" t="s">
        <v>1880</v>
      </c>
      <c r="J665" t="s">
        <v>2096</v>
      </c>
      <c r="K665" t="s">
        <v>1960</v>
      </c>
      <c r="L665" s="24">
        <v>24.52</v>
      </c>
      <c r="M665" s="25">
        <f>+VLOOKUP(E665, TC!A:D, 4, FALSE())</f>
        <v>1.0397499982468483</v>
      </c>
      <c r="N665" s="24">
        <f t="shared" si="50"/>
        <v>25.494669957012722</v>
      </c>
      <c r="O665" t="str">
        <f t="shared" si="51"/>
        <v>FACTURA</v>
      </c>
      <c r="P665" t="str">
        <f t="shared" si="52"/>
        <v>2025</v>
      </c>
      <c r="Q665" t="str">
        <f t="shared" si="53"/>
        <v>01</v>
      </c>
      <c r="R665" t="str">
        <f>+IFERROR(VLOOKUP(I665, Listado!A:B, 2, FALSE()), "COMERCIALIZADORA INTERNACIONAL CARIBBEAN EXOTICS S A")</f>
        <v>PIEDRAHITA PEREZ MARIANA</v>
      </c>
      <c r="S665" s="25">
        <f>+VLOOKUP(E665, TC!A:D, 2, FALSE())</f>
        <v>4278.01</v>
      </c>
      <c r="T665" t="str">
        <f t="shared" si="54"/>
        <v>EUR</v>
      </c>
    </row>
    <row r="666" spans="1:20" ht="18.75" hidden="1" customHeight="1" x14ac:dyDescent="0.25">
      <c r="A666" t="s">
        <v>1912</v>
      </c>
      <c r="B666" t="s">
        <v>5</v>
      </c>
      <c r="C666" t="s">
        <v>1913</v>
      </c>
      <c r="D666" s="24">
        <v>10809</v>
      </c>
      <c r="E666" t="s">
        <v>1616</v>
      </c>
      <c r="F666" t="s">
        <v>1924</v>
      </c>
      <c r="G666" t="s">
        <v>108</v>
      </c>
      <c r="H666" t="s">
        <v>2123</v>
      </c>
      <c r="I666" t="s">
        <v>1880</v>
      </c>
      <c r="J666" t="s">
        <v>2096</v>
      </c>
      <c r="K666" t="s">
        <v>2124</v>
      </c>
      <c r="L666" s="24">
        <v>2724.48</v>
      </c>
      <c r="M666" s="25">
        <f>+VLOOKUP(E666, TC!A:D, 4, FALSE())</f>
        <v>1.0397499982468483</v>
      </c>
      <c r="N666" s="24">
        <f t="shared" si="50"/>
        <v>2832.7780752235735</v>
      </c>
      <c r="O666" t="str">
        <f t="shared" si="51"/>
        <v>FACTURA</v>
      </c>
      <c r="P666" t="str">
        <f t="shared" si="52"/>
        <v>2025</v>
      </c>
      <c r="Q666" t="str">
        <f t="shared" si="53"/>
        <v>01</v>
      </c>
      <c r="R666" t="str">
        <f>+IFERROR(VLOOKUP(I666, Listado!A:B, 2, FALSE()), "COMERCIALIZADORA INTERNACIONAL CARIBBEAN EXOTICS S A")</f>
        <v>PIEDRAHITA PEREZ MARIANA</v>
      </c>
      <c r="S666" s="25">
        <f>+VLOOKUP(E666, TC!A:D, 2, FALSE())</f>
        <v>4278.01</v>
      </c>
      <c r="T666" t="str">
        <f t="shared" si="54"/>
        <v>EUR</v>
      </c>
    </row>
    <row r="667" spans="1:20" ht="18.75" hidden="1" customHeight="1" x14ac:dyDescent="0.25">
      <c r="A667" t="s">
        <v>1912</v>
      </c>
      <c r="B667" t="s">
        <v>5</v>
      </c>
      <c r="C667" t="s">
        <v>1913</v>
      </c>
      <c r="D667" s="24">
        <v>10810</v>
      </c>
      <c r="E667" t="s">
        <v>1616</v>
      </c>
      <c r="F667" t="s">
        <v>128</v>
      </c>
      <c r="G667" t="s">
        <v>110</v>
      </c>
      <c r="H667" t="s">
        <v>2125</v>
      </c>
      <c r="I667" t="s">
        <v>1850</v>
      </c>
      <c r="J667" t="s">
        <v>1919</v>
      </c>
      <c r="K667" t="s">
        <v>31</v>
      </c>
      <c r="L667" s="24">
        <v>17136</v>
      </c>
      <c r="M667" s="25">
        <f>+VLOOKUP(E667, TC!A:D, 4, FALSE())</f>
        <v>1.0397499982468483</v>
      </c>
      <c r="N667" s="24">
        <f t="shared" si="50"/>
        <v>17136</v>
      </c>
      <c r="O667" t="str">
        <f t="shared" si="51"/>
        <v>FACTURA</v>
      </c>
      <c r="P667" t="str">
        <f t="shared" si="52"/>
        <v>2025</v>
      </c>
      <c r="Q667" t="str">
        <f t="shared" si="53"/>
        <v>01</v>
      </c>
      <c r="R667" t="str">
        <f>+IFERROR(VLOOKUP(I667, Listado!A:B, 2, FALSE()), "COMERCIALIZADORA INTERNACIONAL CARIBBEAN EXOTICS S A")</f>
        <v>PEREZ MEJIA MARIA PAULINA</v>
      </c>
      <c r="S667" s="25">
        <f>+VLOOKUP(E667, TC!A:D, 2, FALSE())</f>
        <v>4278.01</v>
      </c>
      <c r="T667" t="str">
        <f t="shared" si="54"/>
        <v>USD</v>
      </c>
    </row>
    <row r="668" spans="1:20" ht="18.75" hidden="1" customHeight="1" x14ac:dyDescent="0.25">
      <c r="A668" t="s">
        <v>1912</v>
      </c>
      <c r="B668" t="s">
        <v>5</v>
      </c>
      <c r="C668" t="s">
        <v>1913</v>
      </c>
      <c r="D668" s="24">
        <v>10810</v>
      </c>
      <c r="E668" t="s">
        <v>1616</v>
      </c>
      <c r="F668" t="s">
        <v>128</v>
      </c>
      <c r="G668" t="s">
        <v>110</v>
      </c>
      <c r="H668" t="s">
        <v>2125</v>
      </c>
      <c r="I668" t="s">
        <v>1850</v>
      </c>
      <c r="J668" t="s">
        <v>1919</v>
      </c>
      <c r="K668" t="s">
        <v>1956</v>
      </c>
      <c r="L668" s="24">
        <v>2332</v>
      </c>
      <c r="M668" s="25">
        <f>+VLOOKUP(E668, TC!A:D, 4, FALSE())</f>
        <v>1.0397499982468483</v>
      </c>
      <c r="N668" s="24">
        <f t="shared" si="50"/>
        <v>2332</v>
      </c>
      <c r="O668" t="str">
        <f t="shared" si="51"/>
        <v>FACTURA</v>
      </c>
      <c r="P668" t="str">
        <f t="shared" si="52"/>
        <v>2025</v>
      </c>
      <c r="Q668" t="str">
        <f t="shared" si="53"/>
        <v>01</v>
      </c>
      <c r="R668" t="str">
        <f>+IFERROR(VLOOKUP(I668, Listado!A:B, 2, FALSE()), "COMERCIALIZADORA INTERNACIONAL CARIBBEAN EXOTICS S A")</f>
        <v>PEREZ MEJIA MARIA PAULINA</v>
      </c>
      <c r="S668" s="25">
        <f>+VLOOKUP(E668, TC!A:D, 2, FALSE())</f>
        <v>4278.01</v>
      </c>
      <c r="T668" t="str">
        <f t="shared" si="54"/>
        <v>USD</v>
      </c>
    </row>
    <row r="669" spans="1:20" ht="18.75" hidden="1" customHeight="1" x14ac:dyDescent="0.25">
      <c r="A669" t="s">
        <v>1912</v>
      </c>
      <c r="B669" t="s">
        <v>1923</v>
      </c>
      <c r="C669" t="s">
        <v>1913</v>
      </c>
      <c r="D669" s="24">
        <v>5704</v>
      </c>
      <c r="E669" t="s">
        <v>1616</v>
      </c>
      <c r="F669" t="s">
        <v>128</v>
      </c>
      <c r="G669" t="s">
        <v>108</v>
      </c>
      <c r="H669" t="s">
        <v>2126</v>
      </c>
      <c r="I669" t="s">
        <v>1857</v>
      </c>
      <c r="J669" t="s">
        <v>1948</v>
      </c>
      <c r="K669" t="s">
        <v>1928</v>
      </c>
      <c r="L669" s="24">
        <v>3168.28</v>
      </c>
      <c r="M669" s="25">
        <f>+VLOOKUP(E669, TC!A:D, 4, FALSE())</f>
        <v>1.0397499982468483</v>
      </c>
      <c r="N669" s="24">
        <f t="shared" si="50"/>
        <v>3168.28</v>
      </c>
      <c r="O669" t="str">
        <f t="shared" si="51"/>
        <v>FACTURA</v>
      </c>
      <c r="P669" t="str">
        <f t="shared" si="52"/>
        <v>2025</v>
      </c>
      <c r="Q669" t="str">
        <f t="shared" si="53"/>
        <v>01</v>
      </c>
      <c r="R669" t="str">
        <f>+IFERROR(VLOOKUP(I669, Listado!A:B, 2, FALSE()), "COMERCIALIZADORA INTERNACIONAL CARIBBEAN EXOTICS S A")</f>
        <v>PIEDRAHITA PEREZ MARIANA</v>
      </c>
      <c r="S669" s="25">
        <f>+VLOOKUP(E669, TC!A:D, 2, FALSE())</f>
        <v>4278.01</v>
      </c>
      <c r="T669" t="str">
        <f t="shared" si="54"/>
        <v>USD</v>
      </c>
    </row>
    <row r="670" spans="1:20" ht="18.75" hidden="1" customHeight="1" x14ac:dyDescent="0.25">
      <c r="A670" t="s">
        <v>1912</v>
      </c>
      <c r="B670" t="s">
        <v>1923</v>
      </c>
      <c r="C670" t="s">
        <v>1913</v>
      </c>
      <c r="D670" s="24">
        <v>5704</v>
      </c>
      <c r="E670" t="s">
        <v>1616</v>
      </c>
      <c r="F670" t="s">
        <v>128</v>
      </c>
      <c r="G670" t="s">
        <v>108</v>
      </c>
      <c r="H670" t="s">
        <v>2126</v>
      </c>
      <c r="I670" t="s">
        <v>1857</v>
      </c>
      <c r="J670" t="s">
        <v>1948</v>
      </c>
      <c r="K670" t="s">
        <v>1949</v>
      </c>
      <c r="L670" s="24">
        <v>4152</v>
      </c>
      <c r="M670" s="25">
        <f>+VLOOKUP(E670, TC!A:D, 4, FALSE())</f>
        <v>1.0397499982468483</v>
      </c>
      <c r="N670" s="24">
        <f t="shared" si="50"/>
        <v>4152</v>
      </c>
      <c r="O670" t="str">
        <f t="shared" si="51"/>
        <v>FACTURA</v>
      </c>
      <c r="P670" t="str">
        <f t="shared" si="52"/>
        <v>2025</v>
      </c>
      <c r="Q670" t="str">
        <f t="shared" si="53"/>
        <v>01</v>
      </c>
      <c r="R670" t="str">
        <f>+IFERROR(VLOOKUP(I670, Listado!A:B, 2, FALSE()), "COMERCIALIZADORA INTERNACIONAL CARIBBEAN EXOTICS S A")</f>
        <v>PIEDRAHITA PEREZ MARIANA</v>
      </c>
      <c r="S670" s="25">
        <f>+VLOOKUP(E670, TC!A:D, 2, FALSE())</f>
        <v>4278.01</v>
      </c>
      <c r="T670" t="str">
        <f t="shared" si="54"/>
        <v>USD</v>
      </c>
    </row>
    <row r="671" spans="1:20" ht="18.75" hidden="1" customHeight="1" x14ac:dyDescent="0.25">
      <c r="A671" t="s">
        <v>1912</v>
      </c>
      <c r="B671" t="s">
        <v>5</v>
      </c>
      <c r="C671" t="s">
        <v>1913</v>
      </c>
      <c r="D671" s="24">
        <v>10811</v>
      </c>
      <c r="E671" t="s">
        <v>1616</v>
      </c>
      <c r="F671" t="s">
        <v>128</v>
      </c>
      <c r="G671" t="s">
        <v>110</v>
      </c>
      <c r="I671" t="s">
        <v>1850</v>
      </c>
      <c r="J671" t="s">
        <v>1919</v>
      </c>
      <c r="K671" t="s">
        <v>1918</v>
      </c>
      <c r="L671" s="24">
        <v>302.39999999999998</v>
      </c>
      <c r="M671" s="25">
        <f>+VLOOKUP(E671, TC!A:D, 4, FALSE())</f>
        <v>1.0397499982468483</v>
      </c>
      <c r="N671" s="24">
        <f t="shared" si="50"/>
        <v>302.39999999999998</v>
      </c>
      <c r="O671" t="str">
        <f t="shared" si="51"/>
        <v>FACTURA</v>
      </c>
      <c r="P671" t="str">
        <f t="shared" si="52"/>
        <v>2025</v>
      </c>
      <c r="Q671" t="str">
        <f t="shared" si="53"/>
        <v>01</v>
      </c>
      <c r="R671" t="str">
        <f>+IFERROR(VLOOKUP(I671, Listado!A:B, 2, FALSE()), "COMERCIALIZADORA INTERNACIONAL CARIBBEAN EXOTICS S A")</f>
        <v>PEREZ MEJIA MARIA PAULINA</v>
      </c>
      <c r="S671" s="25">
        <f>+VLOOKUP(E671, TC!A:D, 2, FALSE())</f>
        <v>4278.01</v>
      </c>
      <c r="T671" t="str">
        <f t="shared" si="54"/>
        <v>USD</v>
      </c>
    </row>
    <row r="672" spans="1:20" ht="18.75" hidden="1" customHeight="1" x14ac:dyDescent="0.25">
      <c r="A672" t="s">
        <v>1912</v>
      </c>
      <c r="B672" t="s">
        <v>5</v>
      </c>
      <c r="C672" t="s">
        <v>1913</v>
      </c>
      <c r="D672" s="24">
        <v>10811</v>
      </c>
      <c r="E672" t="s">
        <v>1616</v>
      </c>
      <c r="F672" t="s">
        <v>128</v>
      </c>
      <c r="G672" t="s">
        <v>110</v>
      </c>
      <c r="I672" t="s">
        <v>1850</v>
      </c>
      <c r="J672" t="s">
        <v>1919</v>
      </c>
      <c r="K672" t="s">
        <v>1918</v>
      </c>
      <c r="L672" s="24">
        <v>36</v>
      </c>
      <c r="M672" s="25">
        <f>+VLOOKUP(E672, TC!A:D, 4, FALSE())</f>
        <v>1.0397499982468483</v>
      </c>
      <c r="N672" s="24">
        <f t="shared" si="50"/>
        <v>36</v>
      </c>
      <c r="O672" t="str">
        <f t="shared" si="51"/>
        <v>FACTURA</v>
      </c>
      <c r="P672" t="str">
        <f t="shared" si="52"/>
        <v>2025</v>
      </c>
      <c r="Q672" t="str">
        <f t="shared" si="53"/>
        <v>01</v>
      </c>
      <c r="R672" t="str">
        <f>+IFERROR(VLOOKUP(I672, Listado!A:B, 2, FALSE()), "COMERCIALIZADORA INTERNACIONAL CARIBBEAN EXOTICS S A")</f>
        <v>PEREZ MEJIA MARIA PAULINA</v>
      </c>
      <c r="S672" s="25">
        <f>+VLOOKUP(E672, TC!A:D, 2, FALSE())</f>
        <v>4278.01</v>
      </c>
      <c r="T672" t="str">
        <f t="shared" si="54"/>
        <v>USD</v>
      </c>
    </row>
    <row r="673" spans="1:20" ht="18.75" hidden="1" customHeight="1" x14ac:dyDescent="0.25">
      <c r="A673" t="s">
        <v>1912</v>
      </c>
      <c r="B673" t="s">
        <v>1923</v>
      </c>
      <c r="C673" t="s">
        <v>1913</v>
      </c>
      <c r="D673" s="24">
        <v>5705</v>
      </c>
      <c r="E673" t="s">
        <v>1616</v>
      </c>
      <c r="F673" t="s">
        <v>128</v>
      </c>
      <c r="G673" t="s">
        <v>112</v>
      </c>
      <c r="H673" t="s">
        <v>2127</v>
      </c>
      <c r="I673" t="s">
        <v>1870</v>
      </c>
      <c r="J673" t="s">
        <v>1930</v>
      </c>
      <c r="K673" t="s">
        <v>1928</v>
      </c>
      <c r="L673" s="24">
        <v>2123.4</v>
      </c>
      <c r="M673" s="25">
        <f>+VLOOKUP(E673, TC!A:D, 4, FALSE())</f>
        <v>1.0397499982468483</v>
      </c>
      <c r="N673" s="24">
        <f t="shared" si="50"/>
        <v>2123.4</v>
      </c>
      <c r="O673" t="str">
        <f t="shared" si="51"/>
        <v>FACTURA</v>
      </c>
      <c r="P673" t="str">
        <f t="shared" si="52"/>
        <v>2025</v>
      </c>
      <c r="Q673" t="str">
        <f t="shared" si="53"/>
        <v>01</v>
      </c>
      <c r="R673" t="str">
        <f>+IFERROR(VLOOKUP(I673, Listado!A:B, 2, FALSE()), "COMERCIALIZADORA INTERNACIONAL CARIBBEAN EXOTICS S A")</f>
        <v>HINCAPIE CONTRERAS ERIKA STEFANIA</v>
      </c>
      <c r="S673" s="25">
        <f>+VLOOKUP(E673, TC!A:D, 2, FALSE())</f>
        <v>4278.01</v>
      </c>
      <c r="T673" t="str">
        <f t="shared" si="54"/>
        <v>USD</v>
      </c>
    </row>
    <row r="674" spans="1:20" ht="18.75" hidden="1" customHeight="1" x14ac:dyDescent="0.25">
      <c r="A674" t="s">
        <v>1912</v>
      </c>
      <c r="B674" t="s">
        <v>1923</v>
      </c>
      <c r="C674" t="s">
        <v>1913</v>
      </c>
      <c r="D674" s="24">
        <v>5705</v>
      </c>
      <c r="E674" t="s">
        <v>1616</v>
      </c>
      <c r="F674" t="s">
        <v>128</v>
      </c>
      <c r="G674" t="s">
        <v>112</v>
      </c>
      <c r="H674" t="s">
        <v>2127</v>
      </c>
      <c r="I674" t="s">
        <v>1870</v>
      </c>
      <c r="J674" t="s">
        <v>1930</v>
      </c>
      <c r="K674" t="s">
        <v>1937</v>
      </c>
      <c r="L674" s="24">
        <v>3570</v>
      </c>
      <c r="M674" s="25">
        <f>+VLOOKUP(E674, TC!A:D, 4, FALSE())</f>
        <v>1.0397499982468483</v>
      </c>
      <c r="N674" s="24">
        <f t="shared" si="50"/>
        <v>3570</v>
      </c>
      <c r="O674" t="str">
        <f t="shared" si="51"/>
        <v>FACTURA</v>
      </c>
      <c r="P674" t="str">
        <f t="shared" si="52"/>
        <v>2025</v>
      </c>
      <c r="Q674" t="str">
        <f t="shared" si="53"/>
        <v>01</v>
      </c>
      <c r="R674" t="str">
        <f>+IFERROR(VLOOKUP(I674, Listado!A:B, 2, FALSE()), "COMERCIALIZADORA INTERNACIONAL CARIBBEAN EXOTICS S A")</f>
        <v>HINCAPIE CONTRERAS ERIKA STEFANIA</v>
      </c>
      <c r="S674" s="25">
        <f>+VLOOKUP(E674, TC!A:D, 2, FALSE())</f>
        <v>4278.01</v>
      </c>
      <c r="T674" t="str">
        <f t="shared" si="54"/>
        <v>USD</v>
      </c>
    </row>
    <row r="675" spans="1:20" ht="18.75" hidden="1" customHeight="1" x14ac:dyDescent="0.25">
      <c r="A675" t="s">
        <v>1912</v>
      </c>
      <c r="B675" t="s">
        <v>1923</v>
      </c>
      <c r="C675" t="s">
        <v>1913</v>
      </c>
      <c r="D675" s="24">
        <v>5705</v>
      </c>
      <c r="E675" t="s">
        <v>1616</v>
      </c>
      <c r="F675" t="s">
        <v>128</v>
      </c>
      <c r="G675" t="s">
        <v>112</v>
      </c>
      <c r="H675" t="s">
        <v>2127</v>
      </c>
      <c r="I675" t="s">
        <v>1870</v>
      </c>
      <c r="J675" t="s">
        <v>1930</v>
      </c>
      <c r="K675" t="s">
        <v>1938</v>
      </c>
      <c r="L675" s="24">
        <v>4956</v>
      </c>
      <c r="M675" s="25">
        <f>+VLOOKUP(E675, TC!A:D, 4, FALSE())</f>
        <v>1.0397499982468483</v>
      </c>
      <c r="N675" s="24">
        <f t="shared" si="50"/>
        <v>4956</v>
      </c>
      <c r="O675" t="str">
        <f t="shared" si="51"/>
        <v>FACTURA</v>
      </c>
      <c r="P675" t="str">
        <f t="shared" si="52"/>
        <v>2025</v>
      </c>
      <c r="Q675" t="str">
        <f t="shared" si="53"/>
        <v>01</v>
      </c>
      <c r="R675" t="str">
        <f>+IFERROR(VLOOKUP(I675, Listado!A:B, 2, FALSE()), "COMERCIALIZADORA INTERNACIONAL CARIBBEAN EXOTICS S A")</f>
        <v>HINCAPIE CONTRERAS ERIKA STEFANIA</v>
      </c>
      <c r="S675" s="25">
        <f>+VLOOKUP(E675, TC!A:D, 2, FALSE())</f>
        <v>4278.01</v>
      </c>
      <c r="T675" t="str">
        <f t="shared" si="54"/>
        <v>USD</v>
      </c>
    </row>
    <row r="676" spans="1:20" ht="18.75" hidden="1" customHeight="1" x14ac:dyDescent="0.25">
      <c r="A676" t="s">
        <v>1912</v>
      </c>
      <c r="B676" t="s">
        <v>5</v>
      </c>
      <c r="C676" t="s">
        <v>1970</v>
      </c>
      <c r="D676" s="24">
        <v>2168</v>
      </c>
      <c r="E676" t="s">
        <v>1617</v>
      </c>
      <c r="F676" t="s">
        <v>1924</v>
      </c>
      <c r="G676" t="s">
        <v>108</v>
      </c>
      <c r="H676" t="s">
        <v>2128</v>
      </c>
      <c r="I676" t="s">
        <v>1874</v>
      </c>
      <c r="J676" t="s">
        <v>1917</v>
      </c>
      <c r="K676" t="s">
        <v>11</v>
      </c>
      <c r="L676" s="24">
        <v>-4025.6</v>
      </c>
      <c r="M676" s="25">
        <f>+VLOOKUP(E676, TC!A:D, 4, FALSE())</f>
        <v>1.0518000000000001</v>
      </c>
      <c r="N676" s="24">
        <f t="shared" si="50"/>
        <v>-4234.12608</v>
      </c>
      <c r="O676" t="str">
        <f t="shared" si="51"/>
        <v>NOTAS</v>
      </c>
      <c r="P676" t="str">
        <f t="shared" si="52"/>
        <v>2025</v>
      </c>
      <c r="Q676" t="str">
        <f t="shared" si="53"/>
        <v>01</v>
      </c>
      <c r="R676" t="str">
        <f>+IFERROR(VLOOKUP(I676, Listado!A:B, 2, FALSE()), "COMERCIALIZADORA INTERNACIONAL CARIBBEAN EXOTICS S A")</f>
        <v>PIEDRAHITA PEREZ MARIANA</v>
      </c>
      <c r="S676" s="25">
        <f>+VLOOKUP(E676, TC!A:D, 2, FALSE())</f>
        <v>4245.6499999999996</v>
      </c>
      <c r="T676" t="str">
        <f t="shared" si="54"/>
        <v>EUR</v>
      </c>
    </row>
    <row r="677" spans="1:20" ht="18.75" hidden="1" customHeight="1" x14ac:dyDescent="0.25">
      <c r="A677" t="s">
        <v>1912</v>
      </c>
      <c r="B677" t="s">
        <v>5</v>
      </c>
      <c r="C677" t="s">
        <v>1970</v>
      </c>
      <c r="D677" s="24">
        <v>2168</v>
      </c>
      <c r="E677" t="s">
        <v>1617</v>
      </c>
      <c r="F677" t="s">
        <v>1924</v>
      </c>
      <c r="G677" t="s">
        <v>108</v>
      </c>
      <c r="H677" t="s">
        <v>2128</v>
      </c>
      <c r="I677" t="s">
        <v>1874</v>
      </c>
      <c r="J677" t="s">
        <v>1917</v>
      </c>
      <c r="K677" t="s">
        <v>1959</v>
      </c>
      <c r="L677" s="24">
        <v>-275</v>
      </c>
      <c r="M677" s="25">
        <f>+VLOOKUP(E677, TC!A:D, 4, FALSE())</f>
        <v>1.0518000000000001</v>
      </c>
      <c r="N677" s="24">
        <f t="shared" si="50"/>
        <v>-289.245</v>
      </c>
      <c r="O677" t="str">
        <f t="shared" si="51"/>
        <v>NOTAS</v>
      </c>
      <c r="P677" t="str">
        <f t="shared" si="52"/>
        <v>2025</v>
      </c>
      <c r="Q677" t="str">
        <f t="shared" si="53"/>
        <v>01</v>
      </c>
      <c r="R677" t="str">
        <f>+IFERROR(VLOOKUP(I677, Listado!A:B, 2, FALSE()), "COMERCIALIZADORA INTERNACIONAL CARIBBEAN EXOTICS S A")</f>
        <v>PIEDRAHITA PEREZ MARIANA</v>
      </c>
      <c r="S677" s="25">
        <f>+VLOOKUP(E677, TC!A:D, 2, FALSE())</f>
        <v>4245.6499999999996</v>
      </c>
      <c r="T677" t="str">
        <f t="shared" si="54"/>
        <v>EUR</v>
      </c>
    </row>
    <row r="678" spans="1:20" ht="18.75" hidden="1" customHeight="1" x14ac:dyDescent="0.25">
      <c r="A678" t="s">
        <v>1912</v>
      </c>
      <c r="B678" t="s">
        <v>5</v>
      </c>
      <c r="C678" t="s">
        <v>1970</v>
      </c>
      <c r="D678" s="24">
        <v>2168</v>
      </c>
      <c r="E678" t="s">
        <v>1617</v>
      </c>
      <c r="F678" t="s">
        <v>1924</v>
      </c>
      <c r="G678" t="s">
        <v>108</v>
      </c>
      <c r="H678" t="s">
        <v>2128</v>
      </c>
      <c r="I678" t="s">
        <v>1874</v>
      </c>
      <c r="J678" t="s">
        <v>1917</v>
      </c>
      <c r="K678" t="s">
        <v>1960</v>
      </c>
      <c r="L678" s="24">
        <v>-19.399999999999999</v>
      </c>
      <c r="M678" s="25">
        <f>+VLOOKUP(E678, TC!A:D, 4, FALSE())</f>
        <v>1.0518000000000001</v>
      </c>
      <c r="N678" s="24">
        <f t="shared" si="50"/>
        <v>-20.404920000000001</v>
      </c>
      <c r="O678" t="str">
        <f t="shared" si="51"/>
        <v>NOTAS</v>
      </c>
      <c r="P678" t="str">
        <f t="shared" si="52"/>
        <v>2025</v>
      </c>
      <c r="Q678" t="str">
        <f t="shared" si="53"/>
        <v>01</v>
      </c>
      <c r="R678" t="str">
        <f>+IFERROR(VLOOKUP(I678, Listado!A:B, 2, FALSE()), "COMERCIALIZADORA INTERNACIONAL CARIBBEAN EXOTICS S A")</f>
        <v>PIEDRAHITA PEREZ MARIANA</v>
      </c>
      <c r="S678" s="25">
        <f>+VLOOKUP(E678, TC!A:D, 2, FALSE())</f>
        <v>4245.6499999999996</v>
      </c>
      <c r="T678" t="str">
        <f t="shared" si="54"/>
        <v>EUR</v>
      </c>
    </row>
    <row r="679" spans="1:20" ht="18.75" hidden="1" customHeight="1" x14ac:dyDescent="0.25">
      <c r="A679" t="s">
        <v>1912</v>
      </c>
      <c r="B679" t="s">
        <v>5</v>
      </c>
      <c r="C679" t="s">
        <v>1913</v>
      </c>
      <c r="D679" s="24">
        <v>10812</v>
      </c>
      <c r="E679" t="s">
        <v>1617</v>
      </c>
      <c r="F679" t="s">
        <v>128</v>
      </c>
      <c r="G679" t="s">
        <v>110</v>
      </c>
      <c r="H679" t="s">
        <v>2129</v>
      </c>
      <c r="I679" t="s">
        <v>1852</v>
      </c>
      <c r="J679" t="s">
        <v>1998</v>
      </c>
      <c r="K679" t="s">
        <v>70</v>
      </c>
      <c r="L679" s="24">
        <v>16300.2</v>
      </c>
      <c r="M679" s="25">
        <f>+VLOOKUP(E679, TC!A:D, 4, FALSE())</f>
        <v>1.0518000000000001</v>
      </c>
      <c r="N679" s="24">
        <f t="shared" si="50"/>
        <v>16300.2</v>
      </c>
      <c r="O679" t="str">
        <f t="shared" si="51"/>
        <v>FACTURA</v>
      </c>
      <c r="P679" t="str">
        <f t="shared" si="52"/>
        <v>2025</v>
      </c>
      <c r="Q679" t="str">
        <f t="shared" si="53"/>
        <v>01</v>
      </c>
      <c r="R679" t="str">
        <f>+IFERROR(VLOOKUP(I679, Listado!A:B, 2, FALSE()), "COMERCIALIZADORA INTERNACIONAL CARIBBEAN EXOTICS S A")</f>
        <v>PEREZ MEJIA MARIA PAULINA</v>
      </c>
      <c r="S679" s="25">
        <f>+VLOOKUP(E679, TC!A:D, 2, FALSE())</f>
        <v>4245.6499999999996</v>
      </c>
      <c r="T679" t="str">
        <f t="shared" si="54"/>
        <v>USD</v>
      </c>
    </row>
    <row r="680" spans="1:20" ht="18.75" hidden="1" customHeight="1" x14ac:dyDescent="0.25">
      <c r="A680" t="s">
        <v>1912</v>
      </c>
      <c r="B680" t="s">
        <v>5</v>
      </c>
      <c r="C680" t="s">
        <v>1913</v>
      </c>
      <c r="D680" s="24">
        <v>10812</v>
      </c>
      <c r="E680" t="s">
        <v>1617</v>
      </c>
      <c r="F680" t="s">
        <v>128</v>
      </c>
      <c r="G680" t="s">
        <v>110</v>
      </c>
      <c r="H680" t="s">
        <v>2129</v>
      </c>
      <c r="I680" t="s">
        <v>1852</v>
      </c>
      <c r="J680" t="s">
        <v>1998</v>
      </c>
      <c r="K680" t="s">
        <v>51</v>
      </c>
      <c r="L680" s="24">
        <v>16320</v>
      </c>
      <c r="M680" s="25">
        <f>+VLOOKUP(E680, TC!A:D, 4, FALSE())</f>
        <v>1.0518000000000001</v>
      </c>
      <c r="N680" s="24">
        <f t="shared" si="50"/>
        <v>16320</v>
      </c>
      <c r="O680" t="str">
        <f t="shared" si="51"/>
        <v>FACTURA</v>
      </c>
      <c r="P680" t="str">
        <f t="shared" si="52"/>
        <v>2025</v>
      </c>
      <c r="Q680" t="str">
        <f t="shared" si="53"/>
        <v>01</v>
      </c>
      <c r="R680" t="str">
        <f>+IFERROR(VLOOKUP(I680, Listado!A:B, 2, FALSE()), "COMERCIALIZADORA INTERNACIONAL CARIBBEAN EXOTICS S A")</f>
        <v>PEREZ MEJIA MARIA PAULINA</v>
      </c>
      <c r="S680" s="25">
        <f>+VLOOKUP(E680, TC!A:D, 2, FALSE())</f>
        <v>4245.6499999999996</v>
      </c>
      <c r="T680" t="str">
        <f t="shared" si="54"/>
        <v>USD</v>
      </c>
    </row>
    <row r="681" spans="1:20" ht="18.75" hidden="1" customHeight="1" x14ac:dyDescent="0.25">
      <c r="A681" t="s">
        <v>1912</v>
      </c>
      <c r="B681" t="s">
        <v>5</v>
      </c>
      <c r="C681" t="s">
        <v>1913</v>
      </c>
      <c r="D681" s="24">
        <v>10812</v>
      </c>
      <c r="E681" t="s">
        <v>1617</v>
      </c>
      <c r="F681" t="s">
        <v>128</v>
      </c>
      <c r="G681" t="s">
        <v>110</v>
      </c>
      <c r="H681" t="s">
        <v>2129</v>
      </c>
      <c r="I681" t="s">
        <v>1852</v>
      </c>
      <c r="J681" t="s">
        <v>1998</v>
      </c>
      <c r="K681" t="s">
        <v>44</v>
      </c>
      <c r="L681" s="24">
        <v>4656</v>
      </c>
      <c r="M681" s="25">
        <f>+VLOOKUP(E681, TC!A:D, 4, FALSE())</f>
        <v>1.0518000000000001</v>
      </c>
      <c r="N681" s="24">
        <f t="shared" si="50"/>
        <v>4656</v>
      </c>
      <c r="O681" t="str">
        <f t="shared" si="51"/>
        <v>FACTURA</v>
      </c>
      <c r="P681" t="str">
        <f t="shared" si="52"/>
        <v>2025</v>
      </c>
      <c r="Q681" t="str">
        <f t="shared" si="53"/>
        <v>01</v>
      </c>
      <c r="R681" t="str">
        <f>+IFERROR(VLOOKUP(I681, Listado!A:B, 2, FALSE()), "COMERCIALIZADORA INTERNACIONAL CARIBBEAN EXOTICS S A")</f>
        <v>PEREZ MEJIA MARIA PAULINA</v>
      </c>
      <c r="S681" s="25">
        <f>+VLOOKUP(E681, TC!A:D, 2, FALSE())</f>
        <v>4245.6499999999996</v>
      </c>
      <c r="T681" t="str">
        <f t="shared" si="54"/>
        <v>USD</v>
      </c>
    </row>
    <row r="682" spans="1:20" ht="18.75" hidden="1" customHeight="1" x14ac:dyDescent="0.25">
      <c r="A682" t="s">
        <v>1912</v>
      </c>
      <c r="B682" t="s">
        <v>5</v>
      </c>
      <c r="C682" t="s">
        <v>1913</v>
      </c>
      <c r="D682" s="24">
        <v>10812</v>
      </c>
      <c r="E682" t="s">
        <v>1617</v>
      </c>
      <c r="F682" t="s">
        <v>128</v>
      </c>
      <c r="G682" t="s">
        <v>110</v>
      </c>
      <c r="H682" t="s">
        <v>2129</v>
      </c>
      <c r="I682" t="s">
        <v>1852</v>
      </c>
      <c r="J682" t="s">
        <v>1998</v>
      </c>
      <c r="K682" t="s">
        <v>1959</v>
      </c>
      <c r="L682" s="24">
        <v>2875.8</v>
      </c>
      <c r="M682" s="25">
        <f>+VLOOKUP(E682, TC!A:D, 4, FALSE())</f>
        <v>1.0518000000000001</v>
      </c>
      <c r="N682" s="24">
        <f t="shared" si="50"/>
        <v>2875.8</v>
      </c>
      <c r="O682" t="str">
        <f t="shared" si="51"/>
        <v>FACTURA</v>
      </c>
      <c r="P682" t="str">
        <f t="shared" si="52"/>
        <v>2025</v>
      </c>
      <c r="Q682" t="str">
        <f t="shared" si="53"/>
        <v>01</v>
      </c>
      <c r="R682" t="str">
        <f>+IFERROR(VLOOKUP(I682, Listado!A:B, 2, FALSE()), "COMERCIALIZADORA INTERNACIONAL CARIBBEAN EXOTICS S A")</f>
        <v>PEREZ MEJIA MARIA PAULINA</v>
      </c>
      <c r="S682" s="25">
        <f>+VLOOKUP(E682, TC!A:D, 2, FALSE())</f>
        <v>4245.6499999999996</v>
      </c>
      <c r="T682" t="str">
        <f t="shared" si="54"/>
        <v>USD</v>
      </c>
    </row>
    <row r="683" spans="1:20" ht="18.75" hidden="1" customHeight="1" x14ac:dyDescent="0.25">
      <c r="A683" t="s">
        <v>1912</v>
      </c>
      <c r="B683" t="s">
        <v>5</v>
      </c>
      <c r="C683" t="s">
        <v>1913</v>
      </c>
      <c r="D683" s="24">
        <v>10813</v>
      </c>
      <c r="E683" t="s">
        <v>1617</v>
      </c>
      <c r="F683" t="s">
        <v>128</v>
      </c>
      <c r="G683" t="s">
        <v>110</v>
      </c>
      <c r="H683" t="s">
        <v>2130</v>
      </c>
      <c r="I683" t="s">
        <v>1866</v>
      </c>
      <c r="J683" t="s">
        <v>1998</v>
      </c>
      <c r="K683" t="s">
        <v>37</v>
      </c>
      <c r="L683" s="24">
        <v>4379.2</v>
      </c>
      <c r="M683" s="25">
        <f>+VLOOKUP(E683, TC!A:D, 4, FALSE())</f>
        <v>1.0518000000000001</v>
      </c>
      <c r="N683" s="24">
        <f t="shared" si="50"/>
        <v>4379.2</v>
      </c>
      <c r="O683" t="str">
        <f t="shared" si="51"/>
        <v>FACTURA</v>
      </c>
      <c r="P683" t="str">
        <f t="shared" si="52"/>
        <v>2025</v>
      </c>
      <c r="Q683" t="str">
        <f t="shared" si="53"/>
        <v>01</v>
      </c>
      <c r="R683" t="str">
        <f>+IFERROR(VLOOKUP(I683, Listado!A:B, 2, FALSE()), "COMERCIALIZADORA INTERNACIONAL CARIBBEAN EXOTICS S A")</f>
        <v>PEREZ MEJIA MARIA PAULINA</v>
      </c>
      <c r="S683" s="25">
        <f>+VLOOKUP(E683, TC!A:D, 2, FALSE())</f>
        <v>4245.6499999999996</v>
      </c>
      <c r="T683" t="str">
        <f t="shared" si="54"/>
        <v>USD</v>
      </c>
    </row>
    <row r="684" spans="1:20" ht="18.75" hidden="1" customHeight="1" x14ac:dyDescent="0.25">
      <c r="A684" t="s">
        <v>1912</v>
      </c>
      <c r="B684" t="s">
        <v>5</v>
      </c>
      <c r="C684" t="s">
        <v>1913</v>
      </c>
      <c r="D684" s="24">
        <v>10813</v>
      </c>
      <c r="E684" t="s">
        <v>1617</v>
      </c>
      <c r="F684" t="s">
        <v>128</v>
      </c>
      <c r="G684" t="s">
        <v>110</v>
      </c>
      <c r="H684" t="s">
        <v>2130</v>
      </c>
      <c r="I684" t="s">
        <v>1866</v>
      </c>
      <c r="J684" t="s">
        <v>1998</v>
      </c>
      <c r="K684" t="s">
        <v>17</v>
      </c>
      <c r="L684" s="24">
        <v>3045</v>
      </c>
      <c r="M684" s="25">
        <f>+VLOOKUP(E684, TC!A:D, 4, FALSE())</f>
        <v>1.0518000000000001</v>
      </c>
      <c r="N684" s="24">
        <f t="shared" si="50"/>
        <v>3045</v>
      </c>
      <c r="O684" t="str">
        <f t="shared" si="51"/>
        <v>FACTURA</v>
      </c>
      <c r="P684" t="str">
        <f t="shared" si="52"/>
        <v>2025</v>
      </c>
      <c r="Q684" t="str">
        <f t="shared" si="53"/>
        <v>01</v>
      </c>
      <c r="R684" t="str">
        <f>+IFERROR(VLOOKUP(I684, Listado!A:B, 2, FALSE()), "COMERCIALIZADORA INTERNACIONAL CARIBBEAN EXOTICS S A")</f>
        <v>PEREZ MEJIA MARIA PAULINA</v>
      </c>
      <c r="S684" s="25">
        <f>+VLOOKUP(E684, TC!A:D, 2, FALSE())</f>
        <v>4245.6499999999996</v>
      </c>
      <c r="T684" t="str">
        <f t="shared" si="54"/>
        <v>USD</v>
      </c>
    </row>
    <row r="685" spans="1:20" ht="18.75" hidden="1" customHeight="1" x14ac:dyDescent="0.25">
      <c r="A685" t="s">
        <v>1912</v>
      </c>
      <c r="B685" t="s">
        <v>5</v>
      </c>
      <c r="C685" t="s">
        <v>1913</v>
      </c>
      <c r="D685" s="24">
        <v>10813</v>
      </c>
      <c r="E685" t="s">
        <v>1617</v>
      </c>
      <c r="F685" t="s">
        <v>128</v>
      </c>
      <c r="G685" t="s">
        <v>110</v>
      </c>
      <c r="H685" t="s">
        <v>2130</v>
      </c>
      <c r="I685" t="s">
        <v>1866</v>
      </c>
      <c r="J685" t="s">
        <v>1998</v>
      </c>
      <c r="K685" t="s">
        <v>22</v>
      </c>
      <c r="L685" s="24">
        <v>6368</v>
      </c>
      <c r="M685" s="25">
        <f>+VLOOKUP(E685, TC!A:D, 4, FALSE())</f>
        <v>1.0518000000000001</v>
      </c>
      <c r="N685" s="24">
        <f t="shared" si="50"/>
        <v>6368</v>
      </c>
      <c r="O685" t="str">
        <f t="shared" si="51"/>
        <v>FACTURA</v>
      </c>
      <c r="P685" t="str">
        <f t="shared" si="52"/>
        <v>2025</v>
      </c>
      <c r="Q685" t="str">
        <f t="shared" si="53"/>
        <v>01</v>
      </c>
      <c r="R685" t="str">
        <f>+IFERROR(VLOOKUP(I685, Listado!A:B, 2, FALSE()), "COMERCIALIZADORA INTERNACIONAL CARIBBEAN EXOTICS S A")</f>
        <v>PEREZ MEJIA MARIA PAULINA</v>
      </c>
      <c r="S685" s="25">
        <f>+VLOOKUP(E685, TC!A:D, 2, FALSE())</f>
        <v>4245.6499999999996</v>
      </c>
      <c r="T685" t="str">
        <f t="shared" si="54"/>
        <v>USD</v>
      </c>
    </row>
    <row r="686" spans="1:20" ht="18.75" hidden="1" customHeight="1" x14ac:dyDescent="0.25">
      <c r="A686" t="s">
        <v>1912</v>
      </c>
      <c r="B686" t="s">
        <v>5</v>
      </c>
      <c r="C686" t="s">
        <v>1913</v>
      </c>
      <c r="D686" s="24">
        <v>10813</v>
      </c>
      <c r="E686" t="s">
        <v>1617</v>
      </c>
      <c r="F686" t="s">
        <v>128</v>
      </c>
      <c r="G686" t="s">
        <v>110</v>
      </c>
      <c r="H686" t="s">
        <v>2130</v>
      </c>
      <c r="I686" t="s">
        <v>1866</v>
      </c>
      <c r="J686" t="s">
        <v>1998</v>
      </c>
      <c r="K686" t="s">
        <v>1959</v>
      </c>
      <c r="L686" s="24">
        <v>958</v>
      </c>
      <c r="M686" s="25">
        <f>+VLOOKUP(E686, TC!A:D, 4, FALSE())</f>
        <v>1.0518000000000001</v>
      </c>
      <c r="N686" s="24">
        <f t="shared" si="50"/>
        <v>958</v>
      </c>
      <c r="O686" t="str">
        <f t="shared" si="51"/>
        <v>FACTURA</v>
      </c>
      <c r="P686" t="str">
        <f t="shared" si="52"/>
        <v>2025</v>
      </c>
      <c r="Q686" t="str">
        <f t="shared" si="53"/>
        <v>01</v>
      </c>
      <c r="R686" t="str">
        <f>+IFERROR(VLOOKUP(I686, Listado!A:B, 2, FALSE()), "COMERCIALIZADORA INTERNACIONAL CARIBBEAN EXOTICS S A")</f>
        <v>PEREZ MEJIA MARIA PAULINA</v>
      </c>
      <c r="S686" s="25">
        <f>+VLOOKUP(E686, TC!A:D, 2, FALSE())</f>
        <v>4245.6499999999996</v>
      </c>
      <c r="T686" t="str">
        <f t="shared" si="54"/>
        <v>USD</v>
      </c>
    </row>
    <row r="687" spans="1:20" ht="18.75" hidden="1" customHeight="1" x14ac:dyDescent="0.25">
      <c r="A687" t="s">
        <v>1912</v>
      </c>
      <c r="B687" t="s">
        <v>5</v>
      </c>
      <c r="C687" t="s">
        <v>1913</v>
      </c>
      <c r="D687" s="24">
        <v>10814</v>
      </c>
      <c r="E687" t="s">
        <v>1617</v>
      </c>
      <c r="F687" t="s">
        <v>1924</v>
      </c>
      <c r="G687" t="s">
        <v>1914</v>
      </c>
      <c r="H687" t="s">
        <v>2131</v>
      </c>
      <c r="I687" t="s">
        <v>1875</v>
      </c>
      <c r="J687" t="s">
        <v>1919</v>
      </c>
      <c r="K687" t="s">
        <v>11</v>
      </c>
      <c r="L687" s="24">
        <v>3926.4</v>
      </c>
      <c r="M687" s="25">
        <f>+VLOOKUP(E687, TC!A:D, 4, FALSE())</f>
        <v>1.0518000000000001</v>
      </c>
      <c r="N687" s="24">
        <f t="shared" si="50"/>
        <v>4129.7875200000008</v>
      </c>
      <c r="O687" t="str">
        <f t="shared" si="51"/>
        <v>FACTURA</v>
      </c>
      <c r="P687" t="str">
        <f t="shared" si="52"/>
        <v>2025</v>
      </c>
      <c r="Q687" t="str">
        <f t="shared" si="53"/>
        <v>01</v>
      </c>
      <c r="R687" t="str">
        <f>+IFERROR(VLOOKUP(I687, Listado!A:B, 2, FALSE()), "COMERCIALIZADORA INTERNACIONAL CARIBBEAN EXOTICS S A")</f>
        <v>PIEDRAHITA PEREZ MARIANA</v>
      </c>
      <c r="S687" s="25">
        <f>+VLOOKUP(E687, TC!A:D, 2, FALSE())</f>
        <v>4245.6499999999996</v>
      </c>
      <c r="T687" t="str">
        <f t="shared" si="54"/>
        <v>EUR</v>
      </c>
    </row>
    <row r="688" spans="1:20" ht="18.75" hidden="1" customHeight="1" x14ac:dyDescent="0.25">
      <c r="A688" t="s">
        <v>1912</v>
      </c>
      <c r="B688" t="s">
        <v>5</v>
      </c>
      <c r="C688" t="s">
        <v>1913</v>
      </c>
      <c r="D688" s="24">
        <v>10814</v>
      </c>
      <c r="E688" t="s">
        <v>1617</v>
      </c>
      <c r="F688" t="s">
        <v>1924</v>
      </c>
      <c r="G688" t="s">
        <v>1914</v>
      </c>
      <c r="H688" t="s">
        <v>2131</v>
      </c>
      <c r="I688" t="s">
        <v>1875</v>
      </c>
      <c r="J688" t="s">
        <v>1919</v>
      </c>
      <c r="K688" t="s">
        <v>1959</v>
      </c>
      <c r="L688" s="24">
        <v>275</v>
      </c>
      <c r="M688" s="25">
        <f>+VLOOKUP(E688, TC!A:D, 4, FALSE())</f>
        <v>1.0518000000000001</v>
      </c>
      <c r="N688" s="24">
        <f t="shared" si="50"/>
        <v>289.245</v>
      </c>
      <c r="O688" t="str">
        <f t="shared" si="51"/>
        <v>FACTURA</v>
      </c>
      <c r="P688" t="str">
        <f t="shared" si="52"/>
        <v>2025</v>
      </c>
      <c r="Q688" t="str">
        <f t="shared" si="53"/>
        <v>01</v>
      </c>
      <c r="R688" t="str">
        <f>+IFERROR(VLOOKUP(I688, Listado!A:B, 2, FALSE()), "COMERCIALIZADORA INTERNACIONAL CARIBBEAN EXOTICS S A")</f>
        <v>PIEDRAHITA PEREZ MARIANA</v>
      </c>
      <c r="S688" s="25">
        <f>+VLOOKUP(E688, TC!A:D, 2, FALSE())</f>
        <v>4245.6499999999996</v>
      </c>
      <c r="T688" t="str">
        <f t="shared" si="54"/>
        <v>EUR</v>
      </c>
    </row>
    <row r="689" spans="1:20" ht="18.75" hidden="1" customHeight="1" x14ac:dyDescent="0.25">
      <c r="A689" t="s">
        <v>1912</v>
      </c>
      <c r="B689" t="s">
        <v>5</v>
      </c>
      <c r="C689" t="s">
        <v>1913</v>
      </c>
      <c r="D689" s="24">
        <v>10814</v>
      </c>
      <c r="E689" t="s">
        <v>1617</v>
      </c>
      <c r="F689" t="s">
        <v>1924</v>
      </c>
      <c r="G689" t="s">
        <v>1914</v>
      </c>
      <c r="H689" t="s">
        <v>2131</v>
      </c>
      <c r="I689" t="s">
        <v>1875</v>
      </c>
      <c r="J689" t="s">
        <v>1919</v>
      </c>
      <c r="K689" t="s">
        <v>1960</v>
      </c>
      <c r="L689" s="24">
        <v>16.63</v>
      </c>
      <c r="M689" s="25">
        <f>+VLOOKUP(E689, TC!A:D, 4, FALSE())</f>
        <v>1.0518000000000001</v>
      </c>
      <c r="N689" s="24">
        <f t="shared" si="50"/>
        <v>17.491434000000002</v>
      </c>
      <c r="O689" t="str">
        <f t="shared" si="51"/>
        <v>FACTURA</v>
      </c>
      <c r="P689" t="str">
        <f t="shared" si="52"/>
        <v>2025</v>
      </c>
      <c r="Q689" t="str">
        <f t="shared" si="53"/>
        <v>01</v>
      </c>
      <c r="R689" t="str">
        <f>+IFERROR(VLOOKUP(I689, Listado!A:B, 2, FALSE()), "COMERCIALIZADORA INTERNACIONAL CARIBBEAN EXOTICS S A")</f>
        <v>PIEDRAHITA PEREZ MARIANA</v>
      </c>
      <c r="S689" s="25">
        <f>+VLOOKUP(E689, TC!A:D, 2, FALSE())</f>
        <v>4245.6499999999996</v>
      </c>
      <c r="T689" t="str">
        <f t="shared" si="54"/>
        <v>EUR</v>
      </c>
    </row>
    <row r="690" spans="1:20" ht="18.75" hidden="1" customHeight="1" x14ac:dyDescent="0.25">
      <c r="A690" t="s">
        <v>1912</v>
      </c>
      <c r="B690" t="s">
        <v>5</v>
      </c>
      <c r="C690" t="s">
        <v>1970</v>
      </c>
      <c r="D690" s="24">
        <v>2169</v>
      </c>
      <c r="E690" t="s">
        <v>1617</v>
      </c>
      <c r="F690" t="s">
        <v>128</v>
      </c>
      <c r="G690" t="s">
        <v>110</v>
      </c>
      <c r="H690" t="s">
        <v>2012</v>
      </c>
      <c r="I690" t="s">
        <v>1852</v>
      </c>
      <c r="J690" t="s">
        <v>1998</v>
      </c>
      <c r="K690" t="s">
        <v>2132</v>
      </c>
      <c r="L690" s="24">
        <v>-333.2</v>
      </c>
      <c r="M690" s="25">
        <f>+VLOOKUP(E690, TC!A:D, 4, FALSE())</f>
        <v>1.0518000000000001</v>
      </c>
      <c r="N690" s="24">
        <f t="shared" si="50"/>
        <v>-333.2</v>
      </c>
      <c r="O690" t="str">
        <f t="shared" si="51"/>
        <v>NOTAS</v>
      </c>
      <c r="P690" t="str">
        <f t="shared" si="52"/>
        <v>2025</v>
      </c>
      <c r="Q690" t="str">
        <f t="shared" si="53"/>
        <v>01</v>
      </c>
      <c r="R690" t="str">
        <f>+IFERROR(VLOOKUP(I690, Listado!A:B, 2, FALSE()), "COMERCIALIZADORA INTERNACIONAL CARIBBEAN EXOTICS S A")</f>
        <v>PEREZ MEJIA MARIA PAULINA</v>
      </c>
      <c r="S690" s="25">
        <f>+VLOOKUP(E690, TC!A:D, 2, FALSE())</f>
        <v>4245.6499999999996</v>
      </c>
      <c r="T690" t="str">
        <f t="shared" si="54"/>
        <v>USD</v>
      </c>
    </row>
    <row r="691" spans="1:20" ht="18.75" hidden="1" customHeight="1" x14ac:dyDescent="0.25">
      <c r="A691" t="s">
        <v>1912</v>
      </c>
      <c r="B691" t="s">
        <v>5</v>
      </c>
      <c r="C691" t="s">
        <v>1970</v>
      </c>
      <c r="D691" s="24">
        <v>2170</v>
      </c>
      <c r="E691" t="s">
        <v>1617</v>
      </c>
      <c r="F691" t="s">
        <v>128</v>
      </c>
      <c r="G691" t="s">
        <v>110</v>
      </c>
      <c r="H691" t="s">
        <v>2012</v>
      </c>
      <c r="I691" t="s">
        <v>1852</v>
      </c>
      <c r="J691" t="s">
        <v>1998</v>
      </c>
      <c r="K691" t="s">
        <v>2132</v>
      </c>
      <c r="L691" s="24">
        <v>-1323</v>
      </c>
      <c r="M691" s="25">
        <f>+VLOOKUP(E691, TC!A:D, 4, FALSE())</f>
        <v>1.0518000000000001</v>
      </c>
      <c r="N691" s="24">
        <f t="shared" si="50"/>
        <v>-1323</v>
      </c>
      <c r="O691" t="str">
        <f t="shared" si="51"/>
        <v>NOTAS</v>
      </c>
      <c r="P691" t="str">
        <f t="shared" si="52"/>
        <v>2025</v>
      </c>
      <c r="Q691" t="str">
        <f t="shared" si="53"/>
        <v>01</v>
      </c>
      <c r="R691" t="str">
        <f>+IFERROR(VLOOKUP(I691, Listado!A:B, 2, FALSE()), "COMERCIALIZADORA INTERNACIONAL CARIBBEAN EXOTICS S A")</f>
        <v>PEREZ MEJIA MARIA PAULINA</v>
      </c>
      <c r="S691" s="25">
        <f>+VLOOKUP(E691, TC!A:D, 2, FALSE())</f>
        <v>4245.6499999999996</v>
      </c>
      <c r="T691" t="str">
        <f t="shared" si="54"/>
        <v>USD</v>
      </c>
    </row>
    <row r="692" spans="1:20" ht="18.75" hidden="1" customHeight="1" x14ac:dyDescent="0.25">
      <c r="A692" t="s">
        <v>1912</v>
      </c>
      <c r="B692" t="s">
        <v>1923</v>
      </c>
      <c r="C692" t="s">
        <v>1913</v>
      </c>
      <c r="D692" s="24">
        <v>5706</v>
      </c>
      <c r="E692" t="s">
        <v>1617</v>
      </c>
      <c r="F692" t="s">
        <v>128</v>
      </c>
      <c r="G692" t="s">
        <v>108</v>
      </c>
      <c r="H692" t="s">
        <v>2133</v>
      </c>
      <c r="I692" t="s">
        <v>1881</v>
      </c>
      <c r="J692" t="s">
        <v>2134</v>
      </c>
      <c r="K692" t="s">
        <v>2135</v>
      </c>
      <c r="L692" s="24">
        <v>513</v>
      </c>
      <c r="M692" s="25">
        <f>+VLOOKUP(E692, TC!A:D, 4, FALSE())</f>
        <v>1.0518000000000001</v>
      </c>
      <c r="N692" s="24">
        <f t="shared" si="50"/>
        <v>513</v>
      </c>
      <c r="O692" t="str">
        <f t="shared" si="51"/>
        <v>FACTURA</v>
      </c>
      <c r="P692" t="str">
        <f t="shared" si="52"/>
        <v>2025</v>
      </c>
      <c r="Q692" t="str">
        <f t="shared" si="53"/>
        <v>01</v>
      </c>
      <c r="R692" t="str">
        <f>+IFERROR(VLOOKUP(I692, Listado!A:B, 2, FALSE()), "COMERCIALIZADORA INTERNACIONAL CARIBBEAN EXOTICS S A")</f>
        <v>PIEDRAHITA PEREZ MARIANA</v>
      </c>
      <c r="S692" s="25">
        <f>+VLOOKUP(E692, TC!A:D, 2, FALSE())</f>
        <v>4245.6499999999996</v>
      </c>
      <c r="T692" t="str">
        <f t="shared" si="54"/>
        <v>USD</v>
      </c>
    </row>
    <row r="693" spans="1:20" ht="18.75" hidden="1" customHeight="1" x14ac:dyDescent="0.25">
      <c r="A693" t="s">
        <v>1912</v>
      </c>
      <c r="B693" t="s">
        <v>1923</v>
      </c>
      <c r="C693" t="s">
        <v>1913</v>
      </c>
      <c r="D693" s="24">
        <v>5706</v>
      </c>
      <c r="E693" t="s">
        <v>1617</v>
      </c>
      <c r="F693" t="s">
        <v>128</v>
      </c>
      <c r="G693" t="s">
        <v>108</v>
      </c>
      <c r="H693" t="s">
        <v>2133</v>
      </c>
      <c r="I693" t="s">
        <v>1881</v>
      </c>
      <c r="J693" t="s">
        <v>2134</v>
      </c>
      <c r="K693" t="s">
        <v>1928</v>
      </c>
      <c r="L693" s="24">
        <v>2076.5500000000002</v>
      </c>
      <c r="M693" s="25">
        <f>+VLOOKUP(E693, TC!A:D, 4, FALSE())</f>
        <v>1.0518000000000001</v>
      </c>
      <c r="N693" s="24">
        <f t="shared" si="50"/>
        <v>2076.5500000000002</v>
      </c>
      <c r="O693" t="str">
        <f t="shared" si="51"/>
        <v>FACTURA</v>
      </c>
      <c r="P693" t="str">
        <f t="shared" si="52"/>
        <v>2025</v>
      </c>
      <c r="Q693" t="str">
        <f t="shared" si="53"/>
        <v>01</v>
      </c>
      <c r="R693" t="str">
        <f>+IFERROR(VLOOKUP(I693, Listado!A:B, 2, FALSE()), "COMERCIALIZADORA INTERNACIONAL CARIBBEAN EXOTICS S A")</f>
        <v>PIEDRAHITA PEREZ MARIANA</v>
      </c>
      <c r="S693" s="25">
        <f>+VLOOKUP(E693, TC!A:D, 2, FALSE())</f>
        <v>4245.6499999999996</v>
      </c>
      <c r="T693" t="str">
        <f t="shared" si="54"/>
        <v>USD</v>
      </c>
    </row>
    <row r="694" spans="1:20" ht="18.75" hidden="1" customHeight="1" x14ac:dyDescent="0.25">
      <c r="A694" t="s">
        <v>1912</v>
      </c>
      <c r="B694" t="s">
        <v>1923</v>
      </c>
      <c r="C694" t="s">
        <v>1913</v>
      </c>
      <c r="D694" s="24">
        <v>5706</v>
      </c>
      <c r="E694" t="s">
        <v>1617</v>
      </c>
      <c r="F694" t="s">
        <v>128</v>
      </c>
      <c r="G694" t="s">
        <v>108</v>
      </c>
      <c r="H694" t="s">
        <v>2133</v>
      </c>
      <c r="I694" t="s">
        <v>1881</v>
      </c>
      <c r="J694" t="s">
        <v>2134</v>
      </c>
      <c r="K694" t="s">
        <v>2136</v>
      </c>
      <c r="L694" s="24">
        <v>92.1</v>
      </c>
      <c r="M694" s="25">
        <f>+VLOOKUP(E694, TC!A:D, 4, FALSE())</f>
        <v>1.0518000000000001</v>
      </c>
      <c r="N694" s="24">
        <f t="shared" si="50"/>
        <v>92.1</v>
      </c>
      <c r="O694" t="str">
        <f t="shared" si="51"/>
        <v>FACTURA</v>
      </c>
      <c r="P694" t="str">
        <f t="shared" si="52"/>
        <v>2025</v>
      </c>
      <c r="Q694" t="str">
        <f t="shared" si="53"/>
        <v>01</v>
      </c>
      <c r="R694" t="str">
        <f>+IFERROR(VLOOKUP(I694, Listado!A:B, 2, FALSE()), "COMERCIALIZADORA INTERNACIONAL CARIBBEAN EXOTICS S A")</f>
        <v>PIEDRAHITA PEREZ MARIANA</v>
      </c>
      <c r="S694" s="25">
        <f>+VLOOKUP(E694, TC!A:D, 2, FALSE())</f>
        <v>4245.6499999999996</v>
      </c>
      <c r="T694" t="str">
        <f t="shared" si="54"/>
        <v>USD</v>
      </c>
    </row>
    <row r="695" spans="1:20" ht="18.75" hidden="1" customHeight="1" x14ac:dyDescent="0.25">
      <c r="A695" t="s">
        <v>1912</v>
      </c>
      <c r="B695" t="s">
        <v>1923</v>
      </c>
      <c r="C695" t="s">
        <v>1913</v>
      </c>
      <c r="D695" s="24">
        <v>5706</v>
      </c>
      <c r="E695" t="s">
        <v>1617</v>
      </c>
      <c r="F695" t="s">
        <v>128</v>
      </c>
      <c r="G695" t="s">
        <v>108</v>
      </c>
      <c r="H695" t="s">
        <v>2133</v>
      </c>
      <c r="I695" t="s">
        <v>1881</v>
      </c>
      <c r="J695" t="s">
        <v>2134</v>
      </c>
      <c r="K695" t="s">
        <v>2137</v>
      </c>
      <c r="L695" s="24">
        <v>296.7</v>
      </c>
      <c r="M695" s="25">
        <f>+VLOOKUP(E695, TC!A:D, 4, FALSE())</f>
        <v>1.0518000000000001</v>
      </c>
      <c r="N695" s="24">
        <f t="shared" si="50"/>
        <v>296.7</v>
      </c>
      <c r="O695" t="str">
        <f t="shared" si="51"/>
        <v>FACTURA</v>
      </c>
      <c r="P695" t="str">
        <f t="shared" si="52"/>
        <v>2025</v>
      </c>
      <c r="Q695" t="str">
        <f t="shared" si="53"/>
        <v>01</v>
      </c>
      <c r="R695" t="str">
        <f>+IFERROR(VLOOKUP(I695, Listado!A:B, 2, FALSE()), "COMERCIALIZADORA INTERNACIONAL CARIBBEAN EXOTICS S A")</f>
        <v>PIEDRAHITA PEREZ MARIANA</v>
      </c>
      <c r="S695" s="25">
        <f>+VLOOKUP(E695, TC!A:D, 2, FALSE())</f>
        <v>4245.6499999999996</v>
      </c>
      <c r="T695" t="str">
        <f t="shared" si="54"/>
        <v>USD</v>
      </c>
    </row>
    <row r="696" spans="1:20" ht="18.75" hidden="1" customHeight="1" x14ac:dyDescent="0.25">
      <c r="A696" t="s">
        <v>1912</v>
      </c>
      <c r="B696" t="s">
        <v>1923</v>
      </c>
      <c r="C696" t="s">
        <v>1913</v>
      </c>
      <c r="D696" s="24">
        <v>5706</v>
      </c>
      <c r="E696" t="s">
        <v>1617</v>
      </c>
      <c r="F696" t="s">
        <v>128</v>
      </c>
      <c r="G696" t="s">
        <v>108</v>
      </c>
      <c r="H696" t="s">
        <v>2133</v>
      </c>
      <c r="I696" t="s">
        <v>1881</v>
      </c>
      <c r="J696" t="s">
        <v>2134</v>
      </c>
      <c r="K696" t="s">
        <v>2138</v>
      </c>
      <c r="L696" s="24">
        <v>63.6</v>
      </c>
      <c r="M696" s="25">
        <f>+VLOOKUP(E696, TC!A:D, 4, FALSE())</f>
        <v>1.0518000000000001</v>
      </c>
      <c r="N696" s="24">
        <f t="shared" si="50"/>
        <v>63.6</v>
      </c>
      <c r="O696" t="str">
        <f t="shared" si="51"/>
        <v>FACTURA</v>
      </c>
      <c r="P696" t="str">
        <f t="shared" si="52"/>
        <v>2025</v>
      </c>
      <c r="Q696" t="str">
        <f t="shared" si="53"/>
        <v>01</v>
      </c>
      <c r="R696" t="str">
        <f>+IFERROR(VLOOKUP(I696, Listado!A:B, 2, FALSE()), "COMERCIALIZADORA INTERNACIONAL CARIBBEAN EXOTICS S A")</f>
        <v>PIEDRAHITA PEREZ MARIANA</v>
      </c>
      <c r="S696" s="25">
        <f>+VLOOKUP(E696, TC!A:D, 2, FALSE())</f>
        <v>4245.6499999999996</v>
      </c>
      <c r="T696" t="str">
        <f t="shared" si="54"/>
        <v>USD</v>
      </c>
    </row>
    <row r="697" spans="1:20" ht="18.75" hidden="1" customHeight="1" x14ac:dyDescent="0.25">
      <c r="A697" t="s">
        <v>1912</v>
      </c>
      <c r="B697" t="s">
        <v>1923</v>
      </c>
      <c r="C697" t="s">
        <v>1913</v>
      </c>
      <c r="D697" s="24">
        <v>5706</v>
      </c>
      <c r="E697" t="s">
        <v>1617</v>
      </c>
      <c r="F697" t="s">
        <v>128</v>
      </c>
      <c r="G697" t="s">
        <v>108</v>
      </c>
      <c r="H697" t="s">
        <v>2133</v>
      </c>
      <c r="I697" t="s">
        <v>1881</v>
      </c>
      <c r="J697" t="s">
        <v>2134</v>
      </c>
      <c r="K697" t="s">
        <v>2139</v>
      </c>
      <c r="L697" s="24">
        <v>198.75</v>
      </c>
      <c r="M697" s="25">
        <f>+VLOOKUP(E697, TC!A:D, 4, FALSE())</f>
        <v>1.0518000000000001</v>
      </c>
      <c r="N697" s="24">
        <f t="shared" si="50"/>
        <v>198.75</v>
      </c>
      <c r="O697" t="str">
        <f t="shared" si="51"/>
        <v>FACTURA</v>
      </c>
      <c r="P697" t="str">
        <f t="shared" si="52"/>
        <v>2025</v>
      </c>
      <c r="Q697" t="str">
        <f t="shared" si="53"/>
        <v>01</v>
      </c>
      <c r="R697" t="str">
        <f>+IFERROR(VLOOKUP(I697, Listado!A:B, 2, FALSE()), "COMERCIALIZADORA INTERNACIONAL CARIBBEAN EXOTICS S A")</f>
        <v>PIEDRAHITA PEREZ MARIANA</v>
      </c>
      <c r="S697" s="25">
        <f>+VLOOKUP(E697, TC!A:D, 2, FALSE())</f>
        <v>4245.6499999999996</v>
      </c>
      <c r="T697" t="str">
        <f t="shared" si="54"/>
        <v>USD</v>
      </c>
    </row>
    <row r="698" spans="1:20" ht="18.75" hidden="1" customHeight="1" x14ac:dyDescent="0.25">
      <c r="A698" t="s">
        <v>1912</v>
      </c>
      <c r="B698" t="s">
        <v>1923</v>
      </c>
      <c r="C698" t="s">
        <v>1913</v>
      </c>
      <c r="D698" s="24">
        <v>5706</v>
      </c>
      <c r="E698" t="s">
        <v>1617</v>
      </c>
      <c r="F698" t="s">
        <v>128</v>
      </c>
      <c r="G698" t="s">
        <v>108</v>
      </c>
      <c r="H698" t="s">
        <v>2133</v>
      </c>
      <c r="I698" t="s">
        <v>1881</v>
      </c>
      <c r="J698" t="s">
        <v>2134</v>
      </c>
      <c r="K698" t="s">
        <v>2140</v>
      </c>
      <c r="L698" s="24">
        <v>135.69999999999999</v>
      </c>
      <c r="M698" s="25">
        <f>+VLOOKUP(E698, TC!A:D, 4, FALSE())</f>
        <v>1.0518000000000001</v>
      </c>
      <c r="N698" s="24">
        <f t="shared" si="50"/>
        <v>135.69999999999999</v>
      </c>
      <c r="O698" t="str">
        <f t="shared" si="51"/>
        <v>FACTURA</v>
      </c>
      <c r="P698" t="str">
        <f t="shared" si="52"/>
        <v>2025</v>
      </c>
      <c r="Q698" t="str">
        <f t="shared" si="53"/>
        <v>01</v>
      </c>
      <c r="R698" t="str">
        <f>+IFERROR(VLOOKUP(I698, Listado!A:B, 2, FALSE()), "COMERCIALIZADORA INTERNACIONAL CARIBBEAN EXOTICS S A")</f>
        <v>PIEDRAHITA PEREZ MARIANA</v>
      </c>
      <c r="S698" s="25">
        <f>+VLOOKUP(E698, TC!A:D, 2, FALSE())</f>
        <v>4245.6499999999996</v>
      </c>
      <c r="T698" t="str">
        <f t="shared" si="54"/>
        <v>USD</v>
      </c>
    </row>
    <row r="699" spans="1:20" ht="18.75" hidden="1" customHeight="1" x14ac:dyDescent="0.25">
      <c r="A699" t="s">
        <v>1912</v>
      </c>
      <c r="B699" t="s">
        <v>1923</v>
      </c>
      <c r="C699" t="s">
        <v>1913</v>
      </c>
      <c r="D699" s="24">
        <v>5706</v>
      </c>
      <c r="E699" t="s">
        <v>1617</v>
      </c>
      <c r="F699" t="s">
        <v>128</v>
      </c>
      <c r="G699" t="s">
        <v>108</v>
      </c>
      <c r="H699" t="s">
        <v>2133</v>
      </c>
      <c r="I699" t="s">
        <v>1881</v>
      </c>
      <c r="J699" t="s">
        <v>2134</v>
      </c>
      <c r="K699" t="s">
        <v>2141</v>
      </c>
      <c r="L699" s="24">
        <v>88.9</v>
      </c>
      <c r="M699" s="25">
        <f>+VLOOKUP(E699, TC!A:D, 4, FALSE())</f>
        <v>1.0518000000000001</v>
      </c>
      <c r="N699" s="24">
        <f t="shared" si="50"/>
        <v>88.9</v>
      </c>
      <c r="O699" t="str">
        <f t="shared" si="51"/>
        <v>FACTURA</v>
      </c>
      <c r="P699" t="str">
        <f t="shared" si="52"/>
        <v>2025</v>
      </c>
      <c r="Q699" t="str">
        <f t="shared" si="53"/>
        <v>01</v>
      </c>
      <c r="R699" t="str">
        <f>+IFERROR(VLOOKUP(I699, Listado!A:B, 2, FALSE()), "COMERCIALIZADORA INTERNACIONAL CARIBBEAN EXOTICS S A")</f>
        <v>PIEDRAHITA PEREZ MARIANA</v>
      </c>
      <c r="S699" s="25">
        <f>+VLOOKUP(E699, TC!A:D, 2, FALSE())</f>
        <v>4245.6499999999996</v>
      </c>
      <c r="T699" t="str">
        <f t="shared" si="54"/>
        <v>USD</v>
      </c>
    </row>
    <row r="700" spans="1:20" ht="18.75" hidden="1" customHeight="1" x14ac:dyDescent="0.25">
      <c r="A700" t="s">
        <v>1912</v>
      </c>
      <c r="B700" t="s">
        <v>1923</v>
      </c>
      <c r="C700" t="s">
        <v>1913</v>
      </c>
      <c r="D700" s="24">
        <v>5706</v>
      </c>
      <c r="E700" t="s">
        <v>1617</v>
      </c>
      <c r="F700" t="s">
        <v>128</v>
      </c>
      <c r="G700" t="s">
        <v>108</v>
      </c>
      <c r="H700" t="s">
        <v>2133</v>
      </c>
      <c r="I700" t="s">
        <v>1881</v>
      </c>
      <c r="J700" t="s">
        <v>2134</v>
      </c>
      <c r="K700" t="s">
        <v>2142</v>
      </c>
      <c r="L700" s="24">
        <v>781</v>
      </c>
      <c r="M700" s="25">
        <f>+VLOOKUP(E700, TC!A:D, 4, FALSE())</f>
        <v>1.0518000000000001</v>
      </c>
      <c r="N700" s="24">
        <f t="shared" si="50"/>
        <v>781</v>
      </c>
      <c r="O700" t="str">
        <f t="shared" si="51"/>
        <v>FACTURA</v>
      </c>
      <c r="P700" t="str">
        <f t="shared" si="52"/>
        <v>2025</v>
      </c>
      <c r="Q700" t="str">
        <f t="shared" si="53"/>
        <v>01</v>
      </c>
      <c r="R700" t="str">
        <f>+IFERROR(VLOOKUP(I700, Listado!A:B, 2, FALSE()), "COMERCIALIZADORA INTERNACIONAL CARIBBEAN EXOTICS S A")</f>
        <v>PIEDRAHITA PEREZ MARIANA</v>
      </c>
      <c r="S700" s="25">
        <f>+VLOOKUP(E700, TC!A:D, 2, FALSE())</f>
        <v>4245.6499999999996</v>
      </c>
      <c r="T700" t="str">
        <f t="shared" si="54"/>
        <v>USD</v>
      </c>
    </row>
    <row r="701" spans="1:20" ht="18.75" hidden="1" customHeight="1" x14ac:dyDescent="0.25">
      <c r="A701" t="s">
        <v>1912</v>
      </c>
      <c r="B701" t="s">
        <v>1923</v>
      </c>
      <c r="C701" t="s">
        <v>1913</v>
      </c>
      <c r="D701" s="24">
        <v>5706</v>
      </c>
      <c r="E701" t="s">
        <v>1617</v>
      </c>
      <c r="F701" t="s">
        <v>128</v>
      </c>
      <c r="G701" t="s">
        <v>108</v>
      </c>
      <c r="H701" t="s">
        <v>2133</v>
      </c>
      <c r="I701" t="s">
        <v>1881</v>
      </c>
      <c r="J701" t="s">
        <v>2134</v>
      </c>
      <c r="K701" t="s">
        <v>2143</v>
      </c>
      <c r="L701" s="24">
        <v>539.6</v>
      </c>
      <c r="M701" s="25">
        <f>+VLOOKUP(E701, TC!A:D, 4, FALSE())</f>
        <v>1.0518000000000001</v>
      </c>
      <c r="N701" s="24">
        <f t="shared" si="50"/>
        <v>539.6</v>
      </c>
      <c r="O701" t="str">
        <f t="shared" si="51"/>
        <v>FACTURA</v>
      </c>
      <c r="P701" t="str">
        <f t="shared" si="52"/>
        <v>2025</v>
      </c>
      <c r="Q701" t="str">
        <f t="shared" si="53"/>
        <v>01</v>
      </c>
      <c r="R701" t="str">
        <f>+IFERROR(VLOOKUP(I701, Listado!A:B, 2, FALSE()), "COMERCIALIZADORA INTERNACIONAL CARIBBEAN EXOTICS S A")</f>
        <v>PIEDRAHITA PEREZ MARIANA</v>
      </c>
      <c r="S701" s="25">
        <f>+VLOOKUP(E701, TC!A:D, 2, FALSE())</f>
        <v>4245.6499999999996</v>
      </c>
      <c r="T701" t="str">
        <f t="shared" si="54"/>
        <v>USD</v>
      </c>
    </row>
    <row r="702" spans="1:20" ht="18.75" hidden="1" customHeight="1" x14ac:dyDescent="0.25">
      <c r="A702" t="s">
        <v>1912</v>
      </c>
      <c r="B702" t="s">
        <v>5</v>
      </c>
      <c r="C702" t="s">
        <v>1970</v>
      </c>
      <c r="D702" s="24">
        <v>2171</v>
      </c>
      <c r="E702" t="s">
        <v>1617</v>
      </c>
      <c r="F702" t="s">
        <v>1924</v>
      </c>
      <c r="G702" t="s">
        <v>108</v>
      </c>
      <c r="H702" t="s">
        <v>2144</v>
      </c>
      <c r="I702" t="s">
        <v>1871</v>
      </c>
      <c r="J702" t="s">
        <v>1919</v>
      </c>
      <c r="K702" t="s">
        <v>1992</v>
      </c>
      <c r="L702" s="24">
        <v>-301.60000000000002</v>
      </c>
      <c r="M702" s="25">
        <f>+VLOOKUP(E702, TC!A:D, 4, FALSE())</f>
        <v>1.0518000000000001</v>
      </c>
      <c r="N702" s="24">
        <f t="shared" si="50"/>
        <v>-317.22288000000003</v>
      </c>
      <c r="O702" t="str">
        <f t="shared" si="51"/>
        <v>NOTAS</v>
      </c>
      <c r="P702" t="str">
        <f t="shared" si="52"/>
        <v>2025</v>
      </c>
      <c r="Q702" t="str">
        <f t="shared" si="53"/>
        <v>01</v>
      </c>
      <c r="R702" t="str">
        <f>+IFERROR(VLOOKUP(I702, Listado!A:B, 2, FALSE()), "COMERCIALIZADORA INTERNACIONAL CARIBBEAN EXOTICS S A")</f>
        <v>PIEDRAHITA PEREZ MARIANA</v>
      </c>
      <c r="S702" s="25">
        <f>+VLOOKUP(E702, TC!A:D, 2, FALSE())</f>
        <v>4245.6499999999996</v>
      </c>
      <c r="T702" t="str">
        <f t="shared" si="54"/>
        <v>EUR</v>
      </c>
    </row>
    <row r="703" spans="1:20" ht="18.75" hidden="1" customHeight="1" x14ac:dyDescent="0.25">
      <c r="A703" t="s">
        <v>1912</v>
      </c>
      <c r="B703" t="s">
        <v>5</v>
      </c>
      <c r="C703" t="s">
        <v>1970</v>
      </c>
      <c r="D703" s="24">
        <v>2171</v>
      </c>
      <c r="E703" t="s">
        <v>1617</v>
      </c>
      <c r="F703" t="s">
        <v>1924</v>
      </c>
      <c r="G703" t="s">
        <v>108</v>
      </c>
      <c r="H703" t="s">
        <v>2144</v>
      </c>
      <c r="I703" t="s">
        <v>1871</v>
      </c>
      <c r="J703" t="s">
        <v>1919</v>
      </c>
      <c r="K703" t="s">
        <v>1992</v>
      </c>
      <c r="L703" s="24">
        <v>-2134.4</v>
      </c>
      <c r="M703" s="25">
        <f>+VLOOKUP(E703, TC!A:D, 4, FALSE())</f>
        <v>1.0518000000000001</v>
      </c>
      <c r="N703" s="24">
        <f t="shared" si="50"/>
        <v>-2244.9619200000002</v>
      </c>
      <c r="O703" t="str">
        <f t="shared" si="51"/>
        <v>NOTAS</v>
      </c>
      <c r="P703" t="str">
        <f t="shared" si="52"/>
        <v>2025</v>
      </c>
      <c r="Q703" t="str">
        <f t="shared" si="53"/>
        <v>01</v>
      </c>
      <c r="R703" t="str">
        <f>+IFERROR(VLOOKUP(I703, Listado!A:B, 2, FALSE()), "COMERCIALIZADORA INTERNACIONAL CARIBBEAN EXOTICS S A")</f>
        <v>PIEDRAHITA PEREZ MARIANA</v>
      </c>
      <c r="S703" s="25">
        <f>+VLOOKUP(E703, TC!A:D, 2, FALSE())</f>
        <v>4245.6499999999996</v>
      </c>
      <c r="T703" t="str">
        <f t="shared" si="54"/>
        <v>EUR</v>
      </c>
    </row>
    <row r="704" spans="1:20" ht="18.75" hidden="1" customHeight="1" x14ac:dyDescent="0.25">
      <c r="A704" t="s">
        <v>1912</v>
      </c>
      <c r="B704" t="s">
        <v>5</v>
      </c>
      <c r="C704" t="s">
        <v>1970</v>
      </c>
      <c r="D704" s="24">
        <v>2171</v>
      </c>
      <c r="E704" t="s">
        <v>1617</v>
      </c>
      <c r="F704" t="s">
        <v>1924</v>
      </c>
      <c r="G704" t="s">
        <v>108</v>
      </c>
      <c r="H704" t="s">
        <v>2144</v>
      </c>
      <c r="I704" t="s">
        <v>1871</v>
      </c>
      <c r="J704" t="s">
        <v>1919</v>
      </c>
      <c r="K704" t="s">
        <v>1992</v>
      </c>
      <c r="L704" s="24">
        <v>-1276</v>
      </c>
      <c r="M704" s="25">
        <f>+VLOOKUP(E704, TC!A:D, 4, FALSE())</f>
        <v>1.0518000000000001</v>
      </c>
      <c r="N704" s="24">
        <f t="shared" si="50"/>
        <v>-1342.0968</v>
      </c>
      <c r="O704" t="str">
        <f t="shared" si="51"/>
        <v>NOTAS</v>
      </c>
      <c r="P704" t="str">
        <f t="shared" si="52"/>
        <v>2025</v>
      </c>
      <c r="Q704" t="str">
        <f t="shared" si="53"/>
        <v>01</v>
      </c>
      <c r="R704" t="str">
        <f>+IFERROR(VLOOKUP(I704, Listado!A:B, 2, FALSE()), "COMERCIALIZADORA INTERNACIONAL CARIBBEAN EXOTICS S A")</f>
        <v>PIEDRAHITA PEREZ MARIANA</v>
      </c>
      <c r="S704" s="25">
        <f>+VLOOKUP(E704, TC!A:D, 2, FALSE())</f>
        <v>4245.6499999999996</v>
      </c>
      <c r="T704" t="str">
        <f t="shared" si="54"/>
        <v>EUR</v>
      </c>
    </row>
    <row r="705" spans="1:20" ht="18.75" hidden="1" customHeight="1" x14ac:dyDescent="0.25">
      <c r="A705" t="s">
        <v>1912</v>
      </c>
      <c r="B705" t="s">
        <v>5</v>
      </c>
      <c r="C705" t="s">
        <v>1970</v>
      </c>
      <c r="D705" s="24">
        <v>2171</v>
      </c>
      <c r="E705" t="s">
        <v>1617</v>
      </c>
      <c r="F705" t="s">
        <v>1924</v>
      </c>
      <c r="G705" t="s">
        <v>108</v>
      </c>
      <c r="H705" t="s">
        <v>2144</v>
      </c>
      <c r="I705" t="s">
        <v>1871</v>
      </c>
      <c r="J705" t="s">
        <v>1919</v>
      </c>
      <c r="K705" t="s">
        <v>1959</v>
      </c>
      <c r="L705" s="24">
        <v>-275</v>
      </c>
      <c r="M705" s="25">
        <f>+VLOOKUP(E705, TC!A:D, 4, FALSE())</f>
        <v>1.0518000000000001</v>
      </c>
      <c r="N705" s="24">
        <f t="shared" si="50"/>
        <v>-289.245</v>
      </c>
      <c r="O705" t="str">
        <f t="shared" si="51"/>
        <v>NOTAS</v>
      </c>
      <c r="P705" t="str">
        <f t="shared" si="52"/>
        <v>2025</v>
      </c>
      <c r="Q705" t="str">
        <f t="shared" si="53"/>
        <v>01</v>
      </c>
      <c r="R705" t="str">
        <f>+IFERROR(VLOOKUP(I705, Listado!A:B, 2, FALSE()), "COMERCIALIZADORA INTERNACIONAL CARIBBEAN EXOTICS S A")</f>
        <v>PIEDRAHITA PEREZ MARIANA</v>
      </c>
      <c r="S705" s="25">
        <f>+VLOOKUP(E705, TC!A:D, 2, FALSE())</f>
        <v>4245.6499999999996</v>
      </c>
      <c r="T705" t="str">
        <f t="shared" si="54"/>
        <v>EUR</v>
      </c>
    </row>
    <row r="706" spans="1:20" ht="18.75" hidden="1" customHeight="1" x14ac:dyDescent="0.25">
      <c r="A706" t="s">
        <v>1912</v>
      </c>
      <c r="B706" t="s">
        <v>5</v>
      </c>
      <c r="C706" t="s">
        <v>1970</v>
      </c>
      <c r="D706" s="24">
        <v>2171</v>
      </c>
      <c r="E706" t="s">
        <v>1617</v>
      </c>
      <c r="F706" t="s">
        <v>1924</v>
      </c>
      <c r="G706" t="s">
        <v>108</v>
      </c>
      <c r="H706" t="s">
        <v>2144</v>
      </c>
      <c r="I706" t="s">
        <v>1871</v>
      </c>
      <c r="J706" t="s">
        <v>1919</v>
      </c>
      <c r="K706" t="s">
        <v>1960</v>
      </c>
      <c r="L706" s="24">
        <v>-13</v>
      </c>
      <c r="M706" s="25">
        <f>+VLOOKUP(E706, TC!A:D, 4, FALSE())</f>
        <v>1.0518000000000001</v>
      </c>
      <c r="N706" s="24">
        <f t="shared" ref="N706:N769" si="55">+IF(F706="EUR", (M706*L706), IF(I706="JUAN MATAS SAS", (L706/S706), L706))</f>
        <v>-13.673400000000001</v>
      </c>
      <c r="O706" t="str">
        <f t="shared" ref="O706:O769" si="56">+IF(C706="CFE", "FACTURA", IF(ISERROR(SEARCH("ANULA", H706))=FALSE(), "ANULACIÓN FE", IF(ISERROR(SEARCH("CANCELLATION", H706))=FALSE(), "ANULACIÓN FE", "NOTAS")))</f>
        <v>NOTAS</v>
      </c>
      <c r="P706" t="str">
        <f t="shared" ref="P706:P769" si="57">+LEFT(E706, 4)</f>
        <v>2025</v>
      </c>
      <c r="Q706" t="str">
        <f t="shared" ref="Q706:Q769" si="58">+MID(E706, 5, 2)</f>
        <v>01</v>
      </c>
      <c r="R706" t="str">
        <f>+IFERROR(VLOOKUP(I706, Listado!A:B, 2, FALSE()), "COMERCIALIZADORA INTERNACIONAL CARIBBEAN EXOTICS S A")</f>
        <v>PIEDRAHITA PEREZ MARIANA</v>
      </c>
      <c r="S706" s="25">
        <f>+VLOOKUP(E706, TC!A:D, 2, FALSE())</f>
        <v>4245.6499999999996</v>
      </c>
      <c r="T706" t="str">
        <f t="shared" ref="T706:T769" si="59">+IF(I706="JUAN MATAS SAS", "USD", F706)</f>
        <v>EUR</v>
      </c>
    </row>
    <row r="707" spans="1:20" ht="18.75" hidden="1" customHeight="1" x14ac:dyDescent="0.25">
      <c r="A707" t="s">
        <v>1912</v>
      </c>
      <c r="B707" t="s">
        <v>5</v>
      </c>
      <c r="C707" t="s">
        <v>1913</v>
      </c>
      <c r="D707" s="24">
        <v>10815</v>
      </c>
      <c r="E707" t="s">
        <v>1617</v>
      </c>
      <c r="F707" t="s">
        <v>1924</v>
      </c>
      <c r="G707" t="s">
        <v>110</v>
      </c>
      <c r="H707" t="s">
        <v>2145</v>
      </c>
      <c r="I707" t="s">
        <v>1850</v>
      </c>
      <c r="J707" t="s">
        <v>1919</v>
      </c>
      <c r="K707" t="s">
        <v>1992</v>
      </c>
      <c r="L707" s="24">
        <v>221</v>
      </c>
      <c r="M707" s="25">
        <f>+VLOOKUP(E707, TC!A:D, 4, FALSE())</f>
        <v>1.0518000000000001</v>
      </c>
      <c r="N707" s="24">
        <f t="shared" si="55"/>
        <v>232.44780000000003</v>
      </c>
      <c r="O707" t="str">
        <f t="shared" si="56"/>
        <v>FACTURA</v>
      </c>
      <c r="P707" t="str">
        <f t="shared" si="57"/>
        <v>2025</v>
      </c>
      <c r="Q707" t="str">
        <f t="shared" si="58"/>
        <v>01</v>
      </c>
      <c r="R707" t="str">
        <f>+IFERROR(VLOOKUP(I707, Listado!A:B, 2, FALSE()), "COMERCIALIZADORA INTERNACIONAL CARIBBEAN EXOTICS S A")</f>
        <v>PEREZ MEJIA MARIA PAULINA</v>
      </c>
      <c r="S707" s="25">
        <f>+VLOOKUP(E707, TC!A:D, 2, FALSE())</f>
        <v>4245.6499999999996</v>
      </c>
      <c r="T707" t="str">
        <f t="shared" si="59"/>
        <v>EUR</v>
      </c>
    </row>
    <row r="708" spans="1:20" ht="18.75" hidden="1" customHeight="1" x14ac:dyDescent="0.25">
      <c r="A708" t="s">
        <v>1912</v>
      </c>
      <c r="B708" t="s">
        <v>5</v>
      </c>
      <c r="C708" t="s">
        <v>1913</v>
      </c>
      <c r="D708" s="24">
        <v>10815</v>
      </c>
      <c r="E708" t="s">
        <v>1617</v>
      </c>
      <c r="F708" t="s">
        <v>1924</v>
      </c>
      <c r="G708" t="s">
        <v>110</v>
      </c>
      <c r="H708" t="s">
        <v>2145</v>
      </c>
      <c r="I708" t="s">
        <v>1850</v>
      </c>
      <c r="J708" t="s">
        <v>1919</v>
      </c>
      <c r="K708" t="s">
        <v>1992</v>
      </c>
      <c r="L708" s="24">
        <v>1564</v>
      </c>
      <c r="M708" s="25">
        <f>+VLOOKUP(E708, TC!A:D, 4, FALSE())</f>
        <v>1.0518000000000001</v>
      </c>
      <c r="N708" s="24">
        <f t="shared" si="55"/>
        <v>1645.0152</v>
      </c>
      <c r="O708" t="str">
        <f t="shared" si="56"/>
        <v>FACTURA</v>
      </c>
      <c r="P708" t="str">
        <f t="shared" si="57"/>
        <v>2025</v>
      </c>
      <c r="Q708" t="str">
        <f t="shared" si="58"/>
        <v>01</v>
      </c>
      <c r="R708" t="str">
        <f>+IFERROR(VLOOKUP(I708, Listado!A:B, 2, FALSE()), "COMERCIALIZADORA INTERNACIONAL CARIBBEAN EXOTICS S A")</f>
        <v>PEREZ MEJIA MARIA PAULINA</v>
      </c>
      <c r="S708" s="25">
        <f>+VLOOKUP(E708, TC!A:D, 2, FALSE())</f>
        <v>4245.6499999999996</v>
      </c>
      <c r="T708" t="str">
        <f t="shared" si="59"/>
        <v>EUR</v>
      </c>
    </row>
    <row r="709" spans="1:20" ht="18.75" hidden="1" customHeight="1" x14ac:dyDescent="0.25">
      <c r="A709" t="s">
        <v>1912</v>
      </c>
      <c r="B709" t="s">
        <v>5</v>
      </c>
      <c r="C709" t="s">
        <v>1913</v>
      </c>
      <c r="D709" s="24">
        <v>10815</v>
      </c>
      <c r="E709" t="s">
        <v>1617</v>
      </c>
      <c r="F709" t="s">
        <v>1924</v>
      </c>
      <c r="G709" t="s">
        <v>110</v>
      </c>
      <c r="H709" t="s">
        <v>2145</v>
      </c>
      <c r="I709" t="s">
        <v>1850</v>
      </c>
      <c r="J709" t="s">
        <v>1919</v>
      </c>
      <c r="K709" t="s">
        <v>1992</v>
      </c>
      <c r="L709" s="24">
        <v>935</v>
      </c>
      <c r="M709" s="25">
        <f>+VLOOKUP(E709, TC!A:D, 4, FALSE())</f>
        <v>1.0518000000000001</v>
      </c>
      <c r="N709" s="24">
        <f t="shared" si="55"/>
        <v>983.43300000000011</v>
      </c>
      <c r="O709" t="str">
        <f t="shared" si="56"/>
        <v>FACTURA</v>
      </c>
      <c r="P709" t="str">
        <f t="shared" si="57"/>
        <v>2025</v>
      </c>
      <c r="Q709" t="str">
        <f t="shared" si="58"/>
        <v>01</v>
      </c>
      <c r="R709" t="str">
        <f>+IFERROR(VLOOKUP(I709, Listado!A:B, 2, FALSE()), "COMERCIALIZADORA INTERNACIONAL CARIBBEAN EXOTICS S A")</f>
        <v>PEREZ MEJIA MARIA PAULINA</v>
      </c>
      <c r="S709" s="25">
        <f>+VLOOKUP(E709, TC!A:D, 2, FALSE())</f>
        <v>4245.6499999999996</v>
      </c>
      <c r="T709" t="str">
        <f t="shared" si="59"/>
        <v>EUR</v>
      </c>
    </row>
    <row r="710" spans="1:20" ht="18.75" hidden="1" customHeight="1" x14ac:dyDescent="0.25">
      <c r="A710" t="s">
        <v>1912</v>
      </c>
      <c r="B710" t="s">
        <v>5</v>
      </c>
      <c r="C710" t="s">
        <v>1913</v>
      </c>
      <c r="D710" s="24">
        <v>10815</v>
      </c>
      <c r="E710" t="s">
        <v>1617</v>
      </c>
      <c r="F710" t="s">
        <v>1924</v>
      </c>
      <c r="G710" t="s">
        <v>110</v>
      </c>
      <c r="H710" t="s">
        <v>2145</v>
      </c>
      <c r="I710" t="s">
        <v>1850</v>
      </c>
      <c r="J710" t="s">
        <v>1919</v>
      </c>
      <c r="K710" t="s">
        <v>1959</v>
      </c>
      <c r="L710" s="24">
        <v>275</v>
      </c>
      <c r="M710" s="25">
        <f>+VLOOKUP(E710, TC!A:D, 4, FALSE())</f>
        <v>1.0518000000000001</v>
      </c>
      <c r="N710" s="24">
        <f t="shared" si="55"/>
        <v>289.245</v>
      </c>
      <c r="O710" t="str">
        <f t="shared" si="56"/>
        <v>FACTURA</v>
      </c>
      <c r="P710" t="str">
        <f t="shared" si="57"/>
        <v>2025</v>
      </c>
      <c r="Q710" t="str">
        <f t="shared" si="58"/>
        <v>01</v>
      </c>
      <c r="R710" t="str">
        <f>+IFERROR(VLOOKUP(I710, Listado!A:B, 2, FALSE()), "COMERCIALIZADORA INTERNACIONAL CARIBBEAN EXOTICS S A")</f>
        <v>PEREZ MEJIA MARIA PAULINA</v>
      </c>
      <c r="S710" s="25">
        <f>+VLOOKUP(E710, TC!A:D, 2, FALSE())</f>
        <v>4245.6499999999996</v>
      </c>
      <c r="T710" t="str">
        <f t="shared" si="59"/>
        <v>EUR</v>
      </c>
    </row>
    <row r="711" spans="1:20" ht="18.75" hidden="1" customHeight="1" x14ac:dyDescent="0.25">
      <c r="A711" t="s">
        <v>1912</v>
      </c>
      <c r="B711" t="s">
        <v>5</v>
      </c>
      <c r="C711" t="s">
        <v>1913</v>
      </c>
      <c r="D711" s="24">
        <v>10815</v>
      </c>
      <c r="E711" t="s">
        <v>1617</v>
      </c>
      <c r="F711" t="s">
        <v>1924</v>
      </c>
      <c r="G711" t="s">
        <v>110</v>
      </c>
      <c r="H711" t="s">
        <v>2145</v>
      </c>
      <c r="I711" t="s">
        <v>1850</v>
      </c>
      <c r="J711" t="s">
        <v>1919</v>
      </c>
      <c r="K711" t="s">
        <v>1960</v>
      </c>
      <c r="L711" s="24">
        <v>13</v>
      </c>
      <c r="M711" s="25">
        <f>+VLOOKUP(E711, TC!A:D, 4, FALSE())</f>
        <v>1.0518000000000001</v>
      </c>
      <c r="N711" s="24">
        <f t="shared" si="55"/>
        <v>13.673400000000001</v>
      </c>
      <c r="O711" t="str">
        <f t="shared" si="56"/>
        <v>FACTURA</v>
      </c>
      <c r="P711" t="str">
        <f t="shared" si="57"/>
        <v>2025</v>
      </c>
      <c r="Q711" t="str">
        <f t="shared" si="58"/>
        <v>01</v>
      </c>
      <c r="R711" t="str">
        <f>+IFERROR(VLOOKUP(I711, Listado!A:B, 2, FALSE()), "COMERCIALIZADORA INTERNACIONAL CARIBBEAN EXOTICS S A")</f>
        <v>PEREZ MEJIA MARIA PAULINA</v>
      </c>
      <c r="S711" s="25">
        <f>+VLOOKUP(E711, TC!A:D, 2, FALSE())</f>
        <v>4245.6499999999996</v>
      </c>
      <c r="T711" t="str">
        <f t="shared" si="59"/>
        <v>EUR</v>
      </c>
    </row>
    <row r="712" spans="1:20" ht="18.75" hidden="1" customHeight="1" x14ac:dyDescent="0.25">
      <c r="A712" t="s">
        <v>1912</v>
      </c>
      <c r="B712" t="s">
        <v>1923</v>
      </c>
      <c r="C712" t="s">
        <v>1913</v>
      </c>
      <c r="D712" s="24">
        <v>5707</v>
      </c>
      <c r="E712" t="s">
        <v>1617</v>
      </c>
      <c r="F712" t="s">
        <v>128</v>
      </c>
      <c r="G712" t="s">
        <v>110</v>
      </c>
      <c r="H712" t="s">
        <v>2146</v>
      </c>
      <c r="I712" t="s">
        <v>1851</v>
      </c>
      <c r="J712" t="s">
        <v>1940</v>
      </c>
      <c r="K712" t="s">
        <v>2147</v>
      </c>
      <c r="L712" s="24">
        <v>88.5</v>
      </c>
      <c r="M712" s="25">
        <f>+VLOOKUP(E712, TC!A:D, 4, FALSE())</f>
        <v>1.0518000000000001</v>
      </c>
      <c r="N712" s="24">
        <f t="shared" si="55"/>
        <v>88.5</v>
      </c>
      <c r="O712" t="str">
        <f t="shared" si="56"/>
        <v>FACTURA</v>
      </c>
      <c r="P712" t="str">
        <f t="shared" si="57"/>
        <v>2025</v>
      </c>
      <c r="Q712" t="str">
        <f t="shared" si="58"/>
        <v>01</v>
      </c>
      <c r="R712" t="str">
        <f>+IFERROR(VLOOKUP(I712, Listado!A:B, 2, FALSE()), "COMERCIALIZADORA INTERNACIONAL CARIBBEAN EXOTICS S A")</f>
        <v>PEREZ MEJIA MARIA PAULINA</v>
      </c>
      <c r="S712" s="25">
        <f>+VLOOKUP(E712, TC!A:D, 2, FALSE())</f>
        <v>4245.6499999999996</v>
      </c>
      <c r="T712" t="str">
        <f t="shared" si="59"/>
        <v>USD</v>
      </c>
    </row>
    <row r="713" spans="1:20" ht="18.75" hidden="1" customHeight="1" x14ac:dyDescent="0.25">
      <c r="A713" t="s">
        <v>1912</v>
      </c>
      <c r="B713" t="s">
        <v>1923</v>
      </c>
      <c r="C713" t="s">
        <v>1913</v>
      </c>
      <c r="D713" s="24">
        <v>5707</v>
      </c>
      <c r="E713" t="s">
        <v>1617</v>
      </c>
      <c r="F713" t="s">
        <v>128</v>
      </c>
      <c r="G713" t="s">
        <v>110</v>
      </c>
      <c r="H713" t="s">
        <v>2146</v>
      </c>
      <c r="I713" t="s">
        <v>1851</v>
      </c>
      <c r="J713" t="s">
        <v>1940</v>
      </c>
      <c r="K713" t="s">
        <v>2069</v>
      </c>
      <c r="L713" s="24">
        <v>1367.1</v>
      </c>
      <c r="M713" s="25">
        <f>+VLOOKUP(E713, TC!A:D, 4, FALSE())</f>
        <v>1.0518000000000001</v>
      </c>
      <c r="N713" s="24">
        <f t="shared" si="55"/>
        <v>1367.1</v>
      </c>
      <c r="O713" t="str">
        <f t="shared" si="56"/>
        <v>FACTURA</v>
      </c>
      <c r="P713" t="str">
        <f t="shared" si="57"/>
        <v>2025</v>
      </c>
      <c r="Q713" t="str">
        <f t="shared" si="58"/>
        <v>01</v>
      </c>
      <c r="R713" t="str">
        <f>+IFERROR(VLOOKUP(I713, Listado!A:B, 2, FALSE()), "COMERCIALIZADORA INTERNACIONAL CARIBBEAN EXOTICS S A")</f>
        <v>PEREZ MEJIA MARIA PAULINA</v>
      </c>
      <c r="S713" s="25">
        <f>+VLOOKUP(E713, TC!A:D, 2, FALSE())</f>
        <v>4245.6499999999996</v>
      </c>
      <c r="T713" t="str">
        <f t="shared" si="59"/>
        <v>USD</v>
      </c>
    </row>
    <row r="714" spans="1:20" ht="18.75" hidden="1" customHeight="1" x14ac:dyDescent="0.25">
      <c r="A714" t="s">
        <v>1912</v>
      </c>
      <c r="B714" t="s">
        <v>1923</v>
      </c>
      <c r="C714" t="s">
        <v>1913</v>
      </c>
      <c r="D714" s="24">
        <v>5707</v>
      </c>
      <c r="E714" t="s">
        <v>1617</v>
      </c>
      <c r="F714" t="s">
        <v>128</v>
      </c>
      <c r="G714" t="s">
        <v>110</v>
      </c>
      <c r="H714" t="s">
        <v>2146</v>
      </c>
      <c r="I714" t="s">
        <v>1851</v>
      </c>
      <c r="J714" t="s">
        <v>1940</v>
      </c>
      <c r="K714" t="s">
        <v>1941</v>
      </c>
      <c r="L714" s="24">
        <v>440</v>
      </c>
      <c r="M714" s="25">
        <f>+VLOOKUP(E714, TC!A:D, 4, FALSE())</f>
        <v>1.0518000000000001</v>
      </c>
      <c r="N714" s="24">
        <f t="shared" si="55"/>
        <v>440</v>
      </c>
      <c r="O714" t="str">
        <f t="shared" si="56"/>
        <v>FACTURA</v>
      </c>
      <c r="P714" t="str">
        <f t="shared" si="57"/>
        <v>2025</v>
      </c>
      <c r="Q714" t="str">
        <f t="shared" si="58"/>
        <v>01</v>
      </c>
      <c r="R714" t="str">
        <f>+IFERROR(VLOOKUP(I714, Listado!A:B, 2, FALSE()), "COMERCIALIZADORA INTERNACIONAL CARIBBEAN EXOTICS S A")</f>
        <v>PEREZ MEJIA MARIA PAULINA</v>
      </c>
      <c r="S714" s="25">
        <f>+VLOOKUP(E714, TC!A:D, 2, FALSE())</f>
        <v>4245.6499999999996</v>
      </c>
      <c r="T714" t="str">
        <f t="shared" si="59"/>
        <v>USD</v>
      </c>
    </row>
    <row r="715" spans="1:20" ht="18.75" hidden="1" customHeight="1" x14ac:dyDescent="0.25">
      <c r="A715" t="s">
        <v>1912</v>
      </c>
      <c r="B715" t="s">
        <v>1923</v>
      </c>
      <c r="C715" t="s">
        <v>1913</v>
      </c>
      <c r="D715" s="24">
        <v>5707</v>
      </c>
      <c r="E715" t="s">
        <v>1617</v>
      </c>
      <c r="F715" t="s">
        <v>128</v>
      </c>
      <c r="G715" t="s">
        <v>110</v>
      </c>
      <c r="H715" t="s">
        <v>2146</v>
      </c>
      <c r="I715" t="s">
        <v>1851</v>
      </c>
      <c r="J715" t="s">
        <v>1940</v>
      </c>
      <c r="K715" t="s">
        <v>2070</v>
      </c>
      <c r="L715" s="24">
        <v>801.6</v>
      </c>
      <c r="M715" s="25">
        <f>+VLOOKUP(E715, TC!A:D, 4, FALSE())</f>
        <v>1.0518000000000001</v>
      </c>
      <c r="N715" s="24">
        <f t="shared" si="55"/>
        <v>801.6</v>
      </c>
      <c r="O715" t="str">
        <f t="shared" si="56"/>
        <v>FACTURA</v>
      </c>
      <c r="P715" t="str">
        <f t="shared" si="57"/>
        <v>2025</v>
      </c>
      <c r="Q715" t="str">
        <f t="shared" si="58"/>
        <v>01</v>
      </c>
      <c r="R715" t="str">
        <f>+IFERROR(VLOOKUP(I715, Listado!A:B, 2, FALSE()), "COMERCIALIZADORA INTERNACIONAL CARIBBEAN EXOTICS S A")</f>
        <v>PEREZ MEJIA MARIA PAULINA</v>
      </c>
      <c r="S715" s="25">
        <f>+VLOOKUP(E715, TC!A:D, 2, FALSE())</f>
        <v>4245.6499999999996</v>
      </c>
      <c r="T715" t="str">
        <f t="shared" si="59"/>
        <v>USD</v>
      </c>
    </row>
    <row r="716" spans="1:20" ht="18.75" hidden="1" customHeight="1" x14ac:dyDescent="0.25">
      <c r="A716" t="s">
        <v>1912</v>
      </c>
      <c r="B716" t="s">
        <v>1923</v>
      </c>
      <c r="C716" t="s">
        <v>1913</v>
      </c>
      <c r="D716" s="24">
        <v>5707</v>
      </c>
      <c r="E716" t="s">
        <v>1617</v>
      </c>
      <c r="F716" t="s">
        <v>128</v>
      </c>
      <c r="G716" t="s">
        <v>110</v>
      </c>
      <c r="H716" t="s">
        <v>2146</v>
      </c>
      <c r="I716" t="s">
        <v>1851</v>
      </c>
      <c r="J716" t="s">
        <v>1940</v>
      </c>
      <c r="K716" t="s">
        <v>42</v>
      </c>
      <c r="L716" s="24">
        <v>720</v>
      </c>
      <c r="M716" s="25">
        <f>+VLOOKUP(E716, TC!A:D, 4, FALSE())</f>
        <v>1.0518000000000001</v>
      </c>
      <c r="N716" s="24">
        <f t="shared" si="55"/>
        <v>720</v>
      </c>
      <c r="O716" t="str">
        <f t="shared" si="56"/>
        <v>FACTURA</v>
      </c>
      <c r="P716" t="str">
        <f t="shared" si="57"/>
        <v>2025</v>
      </c>
      <c r="Q716" t="str">
        <f t="shared" si="58"/>
        <v>01</v>
      </c>
      <c r="R716" t="str">
        <f>+IFERROR(VLOOKUP(I716, Listado!A:B, 2, FALSE()), "COMERCIALIZADORA INTERNACIONAL CARIBBEAN EXOTICS S A")</f>
        <v>PEREZ MEJIA MARIA PAULINA</v>
      </c>
      <c r="S716" s="25">
        <f>+VLOOKUP(E716, TC!A:D, 2, FALSE())</f>
        <v>4245.6499999999996</v>
      </c>
      <c r="T716" t="str">
        <f t="shared" si="59"/>
        <v>USD</v>
      </c>
    </row>
    <row r="717" spans="1:20" ht="18.75" hidden="1" customHeight="1" x14ac:dyDescent="0.25">
      <c r="A717" t="s">
        <v>1912</v>
      </c>
      <c r="B717" t="s">
        <v>1923</v>
      </c>
      <c r="C717" t="s">
        <v>1913</v>
      </c>
      <c r="D717" s="24">
        <v>5707</v>
      </c>
      <c r="E717" t="s">
        <v>1617</v>
      </c>
      <c r="F717" t="s">
        <v>128</v>
      </c>
      <c r="G717" t="s">
        <v>110</v>
      </c>
      <c r="H717" t="s">
        <v>2146</v>
      </c>
      <c r="I717" t="s">
        <v>1851</v>
      </c>
      <c r="J717" t="s">
        <v>1940</v>
      </c>
      <c r="K717" t="s">
        <v>2016</v>
      </c>
      <c r="L717" s="24">
        <v>312</v>
      </c>
      <c r="M717" s="25">
        <f>+VLOOKUP(E717, TC!A:D, 4, FALSE())</f>
        <v>1.0518000000000001</v>
      </c>
      <c r="N717" s="24">
        <f t="shared" si="55"/>
        <v>312</v>
      </c>
      <c r="O717" t="str">
        <f t="shared" si="56"/>
        <v>FACTURA</v>
      </c>
      <c r="P717" t="str">
        <f t="shared" si="57"/>
        <v>2025</v>
      </c>
      <c r="Q717" t="str">
        <f t="shared" si="58"/>
        <v>01</v>
      </c>
      <c r="R717" t="str">
        <f>+IFERROR(VLOOKUP(I717, Listado!A:B, 2, FALSE()), "COMERCIALIZADORA INTERNACIONAL CARIBBEAN EXOTICS S A")</f>
        <v>PEREZ MEJIA MARIA PAULINA</v>
      </c>
      <c r="S717" s="25">
        <f>+VLOOKUP(E717, TC!A:D, 2, FALSE())</f>
        <v>4245.6499999999996</v>
      </c>
      <c r="T717" t="str">
        <f t="shared" si="59"/>
        <v>USD</v>
      </c>
    </row>
    <row r="718" spans="1:20" ht="18.75" hidden="1" customHeight="1" x14ac:dyDescent="0.25">
      <c r="A718" t="s">
        <v>1912</v>
      </c>
      <c r="B718" t="s">
        <v>1923</v>
      </c>
      <c r="C718" t="s">
        <v>1913</v>
      </c>
      <c r="D718" s="24">
        <v>5707</v>
      </c>
      <c r="E718" t="s">
        <v>1617</v>
      </c>
      <c r="F718" t="s">
        <v>128</v>
      </c>
      <c r="G718" t="s">
        <v>110</v>
      </c>
      <c r="H718" t="s">
        <v>2146</v>
      </c>
      <c r="I718" t="s">
        <v>1851</v>
      </c>
      <c r="J718" t="s">
        <v>1940</v>
      </c>
      <c r="K718" t="s">
        <v>2148</v>
      </c>
      <c r="L718" s="24">
        <v>521.6</v>
      </c>
      <c r="M718" s="25">
        <f>+VLOOKUP(E718, TC!A:D, 4, FALSE())</f>
        <v>1.0518000000000001</v>
      </c>
      <c r="N718" s="24">
        <f t="shared" si="55"/>
        <v>521.6</v>
      </c>
      <c r="O718" t="str">
        <f t="shared" si="56"/>
        <v>FACTURA</v>
      </c>
      <c r="P718" t="str">
        <f t="shared" si="57"/>
        <v>2025</v>
      </c>
      <c r="Q718" t="str">
        <f t="shared" si="58"/>
        <v>01</v>
      </c>
      <c r="R718" t="str">
        <f>+IFERROR(VLOOKUP(I718, Listado!A:B, 2, FALSE()), "COMERCIALIZADORA INTERNACIONAL CARIBBEAN EXOTICS S A")</f>
        <v>PEREZ MEJIA MARIA PAULINA</v>
      </c>
      <c r="S718" s="25">
        <f>+VLOOKUP(E718, TC!A:D, 2, FALSE())</f>
        <v>4245.6499999999996</v>
      </c>
      <c r="T718" t="str">
        <f t="shared" si="59"/>
        <v>USD</v>
      </c>
    </row>
    <row r="719" spans="1:20" ht="18.75" hidden="1" customHeight="1" x14ac:dyDescent="0.25">
      <c r="A719" t="s">
        <v>1912</v>
      </c>
      <c r="B719" t="s">
        <v>1923</v>
      </c>
      <c r="C719" t="s">
        <v>1913</v>
      </c>
      <c r="D719" s="24">
        <v>5707</v>
      </c>
      <c r="E719" t="s">
        <v>1617</v>
      </c>
      <c r="F719" t="s">
        <v>128</v>
      </c>
      <c r="G719" t="s">
        <v>110</v>
      </c>
      <c r="H719" t="s">
        <v>2146</v>
      </c>
      <c r="I719" t="s">
        <v>1851</v>
      </c>
      <c r="J719" t="s">
        <v>1940</v>
      </c>
      <c r="K719" t="s">
        <v>2149</v>
      </c>
      <c r="L719" s="24">
        <v>169.2</v>
      </c>
      <c r="M719" s="25">
        <f>+VLOOKUP(E719, TC!A:D, 4, FALSE())</f>
        <v>1.0518000000000001</v>
      </c>
      <c r="N719" s="24">
        <f t="shared" si="55"/>
        <v>169.2</v>
      </c>
      <c r="O719" t="str">
        <f t="shared" si="56"/>
        <v>FACTURA</v>
      </c>
      <c r="P719" t="str">
        <f t="shared" si="57"/>
        <v>2025</v>
      </c>
      <c r="Q719" t="str">
        <f t="shared" si="58"/>
        <v>01</v>
      </c>
      <c r="R719" t="str">
        <f>+IFERROR(VLOOKUP(I719, Listado!A:B, 2, FALSE()), "COMERCIALIZADORA INTERNACIONAL CARIBBEAN EXOTICS S A")</f>
        <v>PEREZ MEJIA MARIA PAULINA</v>
      </c>
      <c r="S719" s="25">
        <f>+VLOOKUP(E719, TC!A:D, 2, FALSE())</f>
        <v>4245.6499999999996</v>
      </c>
      <c r="T719" t="str">
        <f t="shared" si="59"/>
        <v>USD</v>
      </c>
    </row>
    <row r="720" spans="1:20" ht="18.75" hidden="1" customHeight="1" x14ac:dyDescent="0.25">
      <c r="A720" t="s">
        <v>1912</v>
      </c>
      <c r="B720" t="s">
        <v>1923</v>
      </c>
      <c r="C720" t="s">
        <v>1913</v>
      </c>
      <c r="D720" s="24">
        <v>5708</v>
      </c>
      <c r="E720" t="s">
        <v>1617</v>
      </c>
      <c r="F720" t="s">
        <v>128</v>
      </c>
      <c r="G720" t="s">
        <v>108</v>
      </c>
      <c r="H720" t="s">
        <v>2150</v>
      </c>
      <c r="I720" t="s">
        <v>1882</v>
      </c>
      <c r="J720" t="s">
        <v>2049</v>
      </c>
      <c r="K720" t="s">
        <v>2151</v>
      </c>
      <c r="L720" s="24">
        <v>594</v>
      </c>
      <c r="M720" s="25">
        <f>+VLOOKUP(E720, TC!A:D, 4, FALSE())</f>
        <v>1.0518000000000001</v>
      </c>
      <c r="N720" s="24">
        <f t="shared" si="55"/>
        <v>594</v>
      </c>
      <c r="O720" t="str">
        <f t="shared" si="56"/>
        <v>FACTURA</v>
      </c>
      <c r="P720" t="str">
        <f t="shared" si="57"/>
        <v>2025</v>
      </c>
      <c r="Q720" t="str">
        <f t="shared" si="58"/>
        <v>01</v>
      </c>
      <c r="R720" t="str">
        <f>+IFERROR(VLOOKUP(I720, Listado!A:B, 2, FALSE()), "COMERCIALIZADORA INTERNACIONAL CARIBBEAN EXOTICS S A")</f>
        <v>PIEDRAHITA PEREZ MARIANA</v>
      </c>
      <c r="S720" s="25">
        <f>+VLOOKUP(E720, TC!A:D, 2, FALSE())</f>
        <v>4245.6499999999996</v>
      </c>
      <c r="T720" t="str">
        <f t="shared" si="59"/>
        <v>USD</v>
      </c>
    </row>
    <row r="721" spans="1:20" ht="18.75" hidden="1" customHeight="1" x14ac:dyDescent="0.25">
      <c r="A721" t="s">
        <v>1912</v>
      </c>
      <c r="B721" t="s">
        <v>1923</v>
      </c>
      <c r="C721" t="s">
        <v>1913</v>
      </c>
      <c r="D721" s="24">
        <v>5708</v>
      </c>
      <c r="E721" t="s">
        <v>1617</v>
      </c>
      <c r="F721" t="s">
        <v>128</v>
      </c>
      <c r="G721" t="s">
        <v>108</v>
      </c>
      <c r="H721" t="s">
        <v>2150</v>
      </c>
      <c r="I721" t="s">
        <v>1882</v>
      </c>
      <c r="J721" t="s">
        <v>2049</v>
      </c>
      <c r="K721" t="s">
        <v>2152</v>
      </c>
      <c r="L721" s="24">
        <v>279</v>
      </c>
      <c r="M721" s="25">
        <f>+VLOOKUP(E721, TC!A:D, 4, FALSE())</f>
        <v>1.0518000000000001</v>
      </c>
      <c r="N721" s="24">
        <f t="shared" si="55"/>
        <v>279</v>
      </c>
      <c r="O721" t="str">
        <f t="shared" si="56"/>
        <v>FACTURA</v>
      </c>
      <c r="P721" t="str">
        <f t="shared" si="57"/>
        <v>2025</v>
      </c>
      <c r="Q721" t="str">
        <f t="shared" si="58"/>
        <v>01</v>
      </c>
      <c r="R721" t="str">
        <f>+IFERROR(VLOOKUP(I721, Listado!A:B, 2, FALSE()), "COMERCIALIZADORA INTERNACIONAL CARIBBEAN EXOTICS S A")</f>
        <v>PIEDRAHITA PEREZ MARIANA</v>
      </c>
      <c r="S721" s="25">
        <f>+VLOOKUP(E721, TC!A:D, 2, FALSE())</f>
        <v>4245.6499999999996</v>
      </c>
      <c r="T721" t="str">
        <f t="shared" si="59"/>
        <v>USD</v>
      </c>
    </row>
    <row r="722" spans="1:20" ht="18.75" hidden="1" customHeight="1" x14ac:dyDescent="0.25">
      <c r="A722" t="s">
        <v>1912</v>
      </c>
      <c r="B722" t="s">
        <v>1923</v>
      </c>
      <c r="C722" t="s">
        <v>1913</v>
      </c>
      <c r="D722" s="24">
        <v>5708</v>
      </c>
      <c r="E722" t="s">
        <v>1617</v>
      </c>
      <c r="F722" t="s">
        <v>128</v>
      </c>
      <c r="G722" t="s">
        <v>108</v>
      </c>
      <c r="H722" t="s">
        <v>2150</v>
      </c>
      <c r="I722" t="s">
        <v>1882</v>
      </c>
      <c r="J722" t="s">
        <v>2049</v>
      </c>
      <c r="K722" t="s">
        <v>2153</v>
      </c>
      <c r="L722" s="24">
        <v>1452</v>
      </c>
      <c r="M722" s="25">
        <f>+VLOOKUP(E722, TC!A:D, 4, FALSE())</f>
        <v>1.0518000000000001</v>
      </c>
      <c r="N722" s="24">
        <f t="shared" si="55"/>
        <v>1452</v>
      </c>
      <c r="O722" t="str">
        <f t="shared" si="56"/>
        <v>FACTURA</v>
      </c>
      <c r="P722" t="str">
        <f t="shared" si="57"/>
        <v>2025</v>
      </c>
      <c r="Q722" t="str">
        <f t="shared" si="58"/>
        <v>01</v>
      </c>
      <c r="R722" t="str">
        <f>+IFERROR(VLOOKUP(I722, Listado!A:B, 2, FALSE()), "COMERCIALIZADORA INTERNACIONAL CARIBBEAN EXOTICS S A")</f>
        <v>PIEDRAHITA PEREZ MARIANA</v>
      </c>
      <c r="S722" s="25">
        <f>+VLOOKUP(E722, TC!A:D, 2, FALSE())</f>
        <v>4245.6499999999996</v>
      </c>
      <c r="T722" t="str">
        <f t="shared" si="59"/>
        <v>USD</v>
      </c>
    </row>
    <row r="723" spans="1:20" ht="18.75" hidden="1" customHeight="1" x14ac:dyDescent="0.25">
      <c r="A723" t="s">
        <v>1912</v>
      </c>
      <c r="B723" t="s">
        <v>1923</v>
      </c>
      <c r="C723" t="s">
        <v>1913</v>
      </c>
      <c r="D723" s="24">
        <v>5708</v>
      </c>
      <c r="E723" t="s">
        <v>1617</v>
      </c>
      <c r="F723" t="s">
        <v>128</v>
      </c>
      <c r="G723" t="s">
        <v>108</v>
      </c>
      <c r="H723" t="s">
        <v>2150</v>
      </c>
      <c r="I723" t="s">
        <v>1882</v>
      </c>
      <c r="J723" t="s">
        <v>2049</v>
      </c>
      <c r="K723" t="s">
        <v>2154</v>
      </c>
      <c r="L723" s="24">
        <v>145</v>
      </c>
      <c r="M723" s="25">
        <f>+VLOOKUP(E723, TC!A:D, 4, FALSE())</f>
        <v>1.0518000000000001</v>
      </c>
      <c r="N723" s="24">
        <f t="shared" si="55"/>
        <v>145</v>
      </c>
      <c r="O723" t="str">
        <f t="shared" si="56"/>
        <v>FACTURA</v>
      </c>
      <c r="P723" t="str">
        <f t="shared" si="57"/>
        <v>2025</v>
      </c>
      <c r="Q723" t="str">
        <f t="shared" si="58"/>
        <v>01</v>
      </c>
      <c r="R723" t="str">
        <f>+IFERROR(VLOOKUP(I723, Listado!A:B, 2, FALSE()), "COMERCIALIZADORA INTERNACIONAL CARIBBEAN EXOTICS S A")</f>
        <v>PIEDRAHITA PEREZ MARIANA</v>
      </c>
      <c r="S723" s="25">
        <f>+VLOOKUP(E723, TC!A:D, 2, FALSE())</f>
        <v>4245.6499999999996</v>
      </c>
      <c r="T723" t="str">
        <f t="shared" si="59"/>
        <v>USD</v>
      </c>
    </row>
    <row r="724" spans="1:20" ht="18.75" hidden="1" customHeight="1" x14ac:dyDescent="0.25">
      <c r="A724" t="s">
        <v>1912</v>
      </c>
      <c r="B724" t="s">
        <v>1923</v>
      </c>
      <c r="C724" t="s">
        <v>1913</v>
      </c>
      <c r="D724" s="24">
        <v>5708</v>
      </c>
      <c r="E724" t="s">
        <v>1617</v>
      </c>
      <c r="F724" t="s">
        <v>128</v>
      </c>
      <c r="G724" t="s">
        <v>108</v>
      </c>
      <c r="H724" t="s">
        <v>2150</v>
      </c>
      <c r="I724" t="s">
        <v>1882</v>
      </c>
      <c r="J724" t="s">
        <v>2049</v>
      </c>
      <c r="K724" t="s">
        <v>2155</v>
      </c>
      <c r="L724" s="24">
        <v>330</v>
      </c>
      <c r="M724" s="25">
        <f>+VLOOKUP(E724, TC!A:D, 4, FALSE())</f>
        <v>1.0518000000000001</v>
      </c>
      <c r="N724" s="24">
        <f t="shared" si="55"/>
        <v>330</v>
      </c>
      <c r="O724" t="str">
        <f t="shared" si="56"/>
        <v>FACTURA</v>
      </c>
      <c r="P724" t="str">
        <f t="shared" si="57"/>
        <v>2025</v>
      </c>
      <c r="Q724" t="str">
        <f t="shared" si="58"/>
        <v>01</v>
      </c>
      <c r="R724" t="str">
        <f>+IFERROR(VLOOKUP(I724, Listado!A:B, 2, FALSE()), "COMERCIALIZADORA INTERNACIONAL CARIBBEAN EXOTICS S A")</f>
        <v>PIEDRAHITA PEREZ MARIANA</v>
      </c>
      <c r="S724" s="25">
        <f>+VLOOKUP(E724, TC!A:D, 2, FALSE())</f>
        <v>4245.6499999999996</v>
      </c>
      <c r="T724" t="str">
        <f t="shared" si="59"/>
        <v>USD</v>
      </c>
    </row>
    <row r="725" spans="1:20" ht="18.75" hidden="1" customHeight="1" x14ac:dyDescent="0.25">
      <c r="A725" t="s">
        <v>1912</v>
      </c>
      <c r="B725" t="s">
        <v>1923</v>
      </c>
      <c r="C725" t="s">
        <v>1913</v>
      </c>
      <c r="D725" s="24">
        <v>5708</v>
      </c>
      <c r="E725" t="s">
        <v>1617</v>
      </c>
      <c r="F725" t="s">
        <v>128</v>
      </c>
      <c r="G725" t="s">
        <v>108</v>
      </c>
      <c r="H725" t="s">
        <v>2150</v>
      </c>
      <c r="I725" t="s">
        <v>1882</v>
      </c>
      <c r="J725" t="s">
        <v>2049</v>
      </c>
      <c r="K725" t="s">
        <v>2156</v>
      </c>
      <c r="L725" s="24">
        <v>860</v>
      </c>
      <c r="M725" s="25">
        <f>+VLOOKUP(E725, TC!A:D, 4, FALSE())</f>
        <v>1.0518000000000001</v>
      </c>
      <c r="N725" s="24">
        <f t="shared" si="55"/>
        <v>860</v>
      </c>
      <c r="O725" t="str">
        <f t="shared" si="56"/>
        <v>FACTURA</v>
      </c>
      <c r="P725" t="str">
        <f t="shared" si="57"/>
        <v>2025</v>
      </c>
      <c r="Q725" t="str">
        <f t="shared" si="58"/>
        <v>01</v>
      </c>
      <c r="R725" t="str">
        <f>+IFERROR(VLOOKUP(I725, Listado!A:B, 2, FALSE()), "COMERCIALIZADORA INTERNACIONAL CARIBBEAN EXOTICS S A")</f>
        <v>PIEDRAHITA PEREZ MARIANA</v>
      </c>
      <c r="S725" s="25">
        <f>+VLOOKUP(E725, TC!A:D, 2, FALSE())</f>
        <v>4245.6499999999996</v>
      </c>
      <c r="T725" t="str">
        <f t="shared" si="59"/>
        <v>USD</v>
      </c>
    </row>
    <row r="726" spans="1:20" ht="18.75" hidden="1" customHeight="1" x14ac:dyDescent="0.25">
      <c r="A726" t="s">
        <v>1912</v>
      </c>
      <c r="B726" t="s">
        <v>1923</v>
      </c>
      <c r="C726" t="s">
        <v>1913</v>
      </c>
      <c r="D726" s="24">
        <v>5708</v>
      </c>
      <c r="E726" t="s">
        <v>1617</v>
      </c>
      <c r="F726" t="s">
        <v>128</v>
      </c>
      <c r="G726" t="s">
        <v>108</v>
      </c>
      <c r="H726" t="s">
        <v>2150</v>
      </c>
      <c r="I726" t="s">
        <v>1882</v>
      </c>
      <c r="J726" t="s">
        <v>2049</v>
      </c>
      <c r="K726" t="s">
        <v>2157</v>
      </c>
      <c r="L726" s="24">
        <v>100</v>
      </c>
      <c r="M726" s="25">
        <f>+VLOOKUP(E726, TC!A:D, 4, FALSE())</f>
        <v>1.0518000000000001</v>
      </c>
      <c r="N726" s="24">
        <f t="shared" si="55"/>
        <v>100</v>
      </c>
      <c r="O726" t="str">
        <f t="shared" si="56"/>
        <v>FACTURA</v>
      </c>
      <c r="P726" t="str">
        <f t="shared" si="57"/>
        <v>2025</v>
      </c>
      <c r="Q726" t="str">
        <f t="shared" si="58"/>
        <v>01</v>
      </c>
      <c r="R726" t="str">
        <f>+IFERROR(VLOOKUP(I726, Listado!A:B, 2, FALSE()), "COMERCIALIZADORA INTERNACIONAL CARIBBEAN EXOTICS S A")</f>
        <v>PIEDRAHITA PEREZ MARIANA</v>
      </c>
      <c r="S726" s="25">
        <f>+VLOOKUP(E726, TC!A:D, 2, FALSE())</f>
        <v>4245.6499999999996</v>
      </c>
      <c r="T726" t="str">
        <f t="shared" si="59"/>
        <v>USD</v>
      </c>
    </row>
    <row r="727" spans="1:20" ht="18.75" hidden="1" customHeight="1" x14ac:dyDescent="0.25">
      <c r="A727" t="s">
        <v>1912</v>
      </c>
      <c r="B727" t="s">
        <v>5</v>
      </c>
      <c r="C727" t="s">
        <v>1913</v>
      </c>
      <c r="D727" s="24">
        <v>10816</v>
      </c>
      <c r="E727" t="s">
        <v>1617</v>
      </c>
      <c r="F727" t="s">
        <v>128</v>
      </c>
      <c r="G727" t="s">
        <v>110</v>
      </c>
      <c r="H727" t="s">
        <v>2158</v>
      </c>
      <c r="I727" t="s">
        <v>1850</v>
      </c>
      <c r="J727" t="s">
        <v>1919</v>
      </c>
      <c r="K727" t="s">
        <v>1928</v>
      </c>
      <c r="L727" s="24">
        <v>1455.32</v>
      </c>
      <c r="M727" s="25">
        <f>+VLOOKUP(E727, TC!A:D, 4, FALSE())</f>
        <v>1.0518000000000001</v>
      </c>
      <c r="N727" s="24">
        <f t="shared" si="55"/>
        <v>1455.32</v>
      </c>
      <c r="O727" t="str">
        <f t="shared" si="56"/>
        <v>FACTURA</v>
      </c>
      <c r="P727" t="str">
        <f t="shared" si="57"/>
        <v>2025</v>
      </c>
      <c r="Q727" t="str">
        <f t="shared" si="58"/>
        <v>01</v>
      </c>
      <c r="R727" t="str">
        <f>+IFERROR(VLOOKUP(I727, Listado!A:B, 2, FALSE()), "COMERCIALIZADORA INTERNACIONAL CARIBBEAN EXOTICS S A")</f>
        <v>PEREZ MEJIA MARIA PAULINA</v>
      </c>
      <c r="S727" s="25">
        <f>+VLOOKUP(E727, TC!A:D, 2, FALSE())</f>
        <v>4245.6499999999996</v>
      </c>
      <c r="T727" t="str">
        <f t="shared" si="59"/>
        <v>USD</v>
      </c>
    </row>
    <row r="728" spans="1:20" ht="18.75" hidden="1" customHeight="1" x14ac:dyDescent="0.25">
      <c r="A728" t="s">
        <v>1912</v>
      </c>
      <c r="B728" t="s">
        <v>5</v>
      </c>
      <c r="C728" t="s">
        <v>1913</v>
      </c>
      <c r="D728" s="24">
        <v>10816</v>
      </c>
      <c r="E728" t="s">
        <v>1617</v>
      </c>
      <c r="F728" t="s">
        <v>128</v>
      </c>
      <c r="G728" t="s">
        <v>110</v>
      </c>
      <c r="H728" t="s">
        <v>2158</v>
      </c>
      <c r="I728" t="s">
        <v>1850</v>
      </c>
      <c r="J728" t="s">
        <v>1919</v>
      </c>
      <c r="K728" t="s">
        <v>45</v>
      </c>
      <c r="L728" s="24">
        <v>3200</v>
      </c>
      <c r="M728" s="25">
        <f>+VLOOKUP(E728, TC!A:D, 4, FALSE())</f>
        <v>1.0518000000000001</v>
      </c>
      <c r="N728" s="24">
        <f t="shared" si="55"/>
        <v>3200</v>
      </c>
      <c r="O728" t="str">
        <f t="shared" si="56"/>
        <v>FACTURA</v>
      </c>
      <c r="P728" t="str">
        <f t="shared" si="57"/>
        <v>2025</v>
      </c>
      <c r="Q728" t="str">
        <f t="shared" si="58"/>
        <v>01</v>
      </c>
      <c r="R728" t="str">
        <f>+IFERROR(VLOOKUP(I728, Listado!A:B, 2, FALSE()), "COMERCIALIZADORA INTERNACIONAL CARIBBEAN EXOTICS S A")</f>
        <v>PEREZ MEJIA MARIA PAULINA</v>
      </c>
      <c r="S728" s="25">
        <f>+VLOOKUP(E728, TC!A:D, 2, FALSE())</f>
        <v>4245.6499999999996</v>
      </c>
      <c r="T728" t="str">
        <f t="shared" si="59"/>
        <v>USD</v>
      </c>
    </row>
    <row r="729" spans="1:20" ht="18.75" hidden="1" customHeight="1" x14ac:dyDescent="0.25">
      <c r="A729" t="s">
        <v>1912</v>
      </c>
      <c r="B729" t="s">
        <v>5</v>
      </c>
      <c r="C729" t="s">
        <v>1913</v>
      </c>
      <c r="D729" s="24">
        <v>10817</v>
      </c>
      <c r="E729" t="s">
        <v>1617</v>
      </c>
      <c r="F729" t="s">
        <v>128</v>
      </c>
      <c r="G729" t="s">
        <v>110</v>
      </c>
      <c r="H729" t="s">
        <v>2159</v>
      </c>
      <c r="I729" t="s">
        <v>1850</v>
      </c>
      <c r="J729" t="s">
        <v>1919</v>
      </c>
      <c r="K729" t="s">
        <v>1928</v>
      </c>
      <c r="L729" s="24">
        <v>4378.66</v>
      </c>
      <c r="M729" s="25">
        <f>+VLOOKUP(E729, TC!A:D, 4, FALSE())</f>
        <v>1.0518000000000001</v>
      </c>
      <c r="N729" s="24">
        <f t="shared" si="55"/>
        <v>4378.66</v>
      </c>
      <c r="O729" t="str">
        <f t="shared" si="56"/>
        <v>FACTURA</v>
      </c>
      <c r="P729" t="str">
        <f t="shared" si="57"/>
        <v>2025</v>
      </c>
      <c r="Q729" t="str">
        <f t="shared" si="58"/>
        <v>01</v>
      </c>
      <c r="R729" t="str">
        <f>+IFERROR(VLOOKUP(I729, Listado!A:B, 2, FALSE()), "COMERCIALIZADORA INTERNACIONAL CARIBBEAN EXOTICS S A")</f>
        <v>PEREZ MEJIA MARIA PAULINA</v>
      </c>
      <c r="S729" s="25">
        <f>+VLOOKUP(E729, TC!A:D, 2, FALSE())</f>
        <v>4245.6499999999996</v>
      </c>
      <c r="T729" t="str">
        <f t="shared" si="59"/>
        <v>USD</v>
      </c>
    </row>
    <row r="730" spans="1:20" ht="18.75" hidden="1" customHeight="1" x14ac:dyDescent="0.25">
      <c r="A730" t="s">
        <v>1912</v>
      </c>
      <c r="B730" t="s">
        <v>5</v>
      </c>
      <c r="C730" t="s">
        <v>1913</v>
      </c>
      <c r="D730" s="24">
        <v>10817</v>
      </c>
      <c r="E730" t="s">
        <v>1617</v>
      </c>
      <c r="F730" t="s">
        <v>128</v>
      </c>
      <c r="G730" t="s">
        <v>110</v>
      </c>
      <c r="H730" t="s">
        <v>2159</v>
      </c>
      <c r="I730" t="s">
        <v>1850</v>
      </c>
      <c r="J730" t="s">
        <v>1919</v>
      </c>
      <c r="K730" t="s">
        <v>45</v>
      </c>
      <c r="L730" s="24">
        <v>9600</v>
      </c>
      <c r="M730" s="25">
        <f>+VLOOKUP(E730, TC!A:D, 4, FALSE())</f>
        <v>1.0518000000000001</v>
      </c>
      <c r="N730" s="24">
        <f t="shared" si="55"/>
        <v>9600</v>
      </c>
      <c r="O730" t="str">
        <f t="shared" si="56"/>
        <v>FACTURA</v>
      </c>
      <c r="P730" t="str">
        <f t="shared" si="57"/>
        <v>2025</v>
      </c>
      <c r="Q730" t="str">
        <f t="shared" si="58"/>
        <v>01</v>
      </c>
      <c r="R730" t="str">
        <f>+IFERROR(VLOOKUP(I730, Listado!A:B, 2, FALSE()), "COMERCIALIZADORA INTERNACIONAL CARIBBEAN EXOTICS S A")</f>
        <v>PEREZ MEJIA MARIA PAULINA</v>
      </c>
      <c r="S730" s="25">
        <f>+VLOOKUP(E730, TC!A:D, 2, FALSE())</f>
        <v>4245.6499999999996</v>
      </c>
      <c r="T730" t="str">
        <f t="shared" si="59"/>
        <v>USD</v>
      </c>
    </row>
    <row r="731" spans="1:20" ht="18.75" hidden="1" customHeight="1" x14ac:dyDescent="0.25">
      <c r="A731" t="s">
        <v>1912</v>
      </c>
      <c r="B731" t="s">
        <v>1923</v>
      </c>
      <c r="C731" t="s">
        <v>1913</v>
      </c>
      <c r="D731" s="24">
        <v>5709</v>
      </c>
      <c r="E731" t="s">
        <v>1617</v>
      </c>
      <c r="F731" t="s">
        <v>1924</v>
      </c>
      <c r="G731" t="s">
        <v>108</v>
      </c>
      <c r="H731" t="s">
        <v>2160</v>
      </c>
      <c r="I731" t="s">
        <v>1860</v>
      </c>
      <c r="J731" t="s">
        <v>1926</v>
      </c>
      <c r="K731" t="s">
        <v>1927</v>
      </c>
      <c r="L731" s="24">
        <v>1235.9000000000001</v>
      </c>
      <c r="M731" s="25">
        <f>+VLOOKUP(E731, TC!A:D, 4, FALSE())</f>
        <v>1.0518000000000001</v>
      </c>
      <c r="N731" s="24">
        <f t="shared" si="55"/>
        <v>1299.9196200000001</v>
      </c>
      <c r="O731" t="str">
        <f t="shared" si="56"/>
        <v>FACTURA</v>
      </c>
      <c r="P731" t="str">
        <f t="shared" si="57"/>
        <v>2025</v>
      </c>
      <c r="Q731" t="str">
        <f t="shared" si="58"/>
        <v>01</v>
      </c>
      <c r="R731" t="str">
        <f>+IFERROR(VLOOKUP(I731, Listado!A:B, 2, FALSE()), "COMERCIALIZADORA INTERNACIONAL CARIBBEAN EXOTICS S A")</f>
        <v>PIEDRAHITA PEREZ MARIANA</v>
      </c>
      <c r="S731" s="25">
        <f>+VLOOKUP(E731, TC!A:D, 2, FALSE())</f>
        <v>4245.6499999999996</v>
      </c>
      <c r="T731" t="str">
        <f t="shared" si="59"/>
        <v>EUR</v>
      </c>
    </row>
    <row r="732" spans="1:20" ht="18.75" hidden="1" customHeight="1" x14ac:dyDescent="0.25">
      <c r="A732" t="s">
        <v>1912</v>
      </c>
      <c r="B732" t="s">
        <v>1923</v>
      </c>
      <c r="C732" t="s">
        <v>1913</v>
      </c>
      <c r="D732" s="24">
        <v>5709</v>
      </c>
      <c r="E732" t="s">
        <v>1617</v>
      </c>
      <c r="F732" t="s">
        <v>1924</v>
      </c>
      <c r="G732" t="s">
        <v>108</v>
      </c>
      <c r="H732" t="s">
        <v>2160</v>
      </c>
      <c r="I732" t="s">
        <v>1860</v>
      </c>
      <c r="J732" t="s">
        <v>1926</v>
      </c>
      <c r="K732" t="s">
        <v>2005</v>
      </c>
      <c r="L732" s="24">
        <v>1235.9000000000001</v>
      </c>
      <c r="M732" s="25">
        <f>+VLOOKUP(E732, TC!A:D, 4, FALSE())</f>
        <v>1.0518000000000001</v>
      </c>
      <c r="N732" s="24">
        <f t="shared" si="55"/>
        <v>1299.9196200000001</v>
      </c>
      <c r="O732" t="str">
        <f t="shared" si="56"/>
        <v>FACTURA</v>
      </c>
      <c r="P732" t="str">
        <f t="shared" si="57"/>
        <v>2025</v>
      </c>
      <c r="Q732" t="str">
        <f t="shared" si="58"/>
        <v>01</v>
      </c>
      <c r="R732" t="str">
        <f>+IFERROR(VLOOKUP(I732, Listado!A:B, 2, FALSE()), "COMERCIALIZADORA INTERNACIONAL CARIBBEAN EXOTICS S A")</f>
        <v>PIEDRAHITA PEREZ MARIANA</v>
      </c>
      <c r="S732" s="25">
        <f>+VLOOKUP(E732, TC!A:D, 2, FALSE())</f>
        <v>4245.6499999999996</v>
      </c>
      <c r="T732" t="str">
        <f t="shared" si="59"/>
        <v>EUR</v>
      </c>
    </row>
    <row r="733" spans="1:20" ht="18.75" hidden="1" customHeight="1" x14ac:dyDescent="0.25">
      <c r="A733" t="s">
        <v>1912</v>
      </c>
      <c r="B733" t="s">
        <v>1923</v>
      </c>
      <c r="C733" t="s">
        <v>1913</v>
      </c>
      <c r="D733" s="24">
        <v>5709</v>
      </c>
      <c r="E733" t="s">
        <v>1617</v>
      </c>
      <c r="F733" t="s">
        <v>1924</v>
      </c>
      <c r="G733" t="s">
        <v>108</v>
      </c>
      <c r="H733" t="s">
        <v>2160</v>
      </c>
      <c r="I733" t="s">
        <v>1860</v>
      </c>
      <c r="J733" t="s">
        <v>1926</v>
      </c>
      <c r="K733" t="s">
        <v>1928</v>
      </c>
      <c r="L733" s="24">
        <v>1335.04</v>
      </c>
      <c r="M733" s="25">
        <f>+VLOOKUP(E733, TC!A:D, 4, FALSE())</f>
        <v>1.0518000000000001</v>
      </c>
      <c r="N733" s="24">
        <f t="shared" si="55"/>
        <v>1404.195072</v>
      </c>
      <c r="O733" t="str">
        <f t="shared" si="56"/>
        <v>FACTURA</v>
      </c>
      <c r="P733" t="str">
        <f t="shared" si="57"/>
        <v>2025</v>
      </c>
      <c r="Q733" t="str">
        <f t="shared" si="58"/>
        <v>01</v>
      </c>
      <c r="R733" t="str">
        <f>+IFERROR(VLOOKUP(I733, Listado!A:B, 2, FALSE()), "COMERCIALIZADORA INTERNACIONAL CARIBBEAN EXOTICS S A")</f>
        <v>PIEDRAHITA PEREZ MARIANA</v>
      </c>
      <c r="S733" s="25">
        <f>+VLOOKUP(E733, TC!A:D, 2, FALSE())</f>
        <v>4245.6499999999996</v>
      </c>
      <c r="T733" t="str">
        <f t="shared" si="59"/>
        <v>EUR</v>
      </c>
    </row>
    <row r="734" spans="1:20" ht="18.75" hidden="1" customHeight="1" x14ac:dyDescent="0.25">
      <c r="A734" t="s">
        <v>1912</v>
      </c>
      <c r="B734" t="s">
        <v>5</v>
      </c>
      <c r="C734" t="s">
        <v>1913</v>
      </c>
      <c r="D734" s="24">
        <v>10818</v>
      </c>
      <c r="E734" t="s">
        <v>1618</v>
      </c>
      <c r="F734" t="s">
        <v>99</v>
      </c>
      <c r="G734" t="s">
        <v>113</v>
      </c>
      <c r="I734" t="s">
        <v>1858</v>
      </c>
      <c r="J734" t="s">
        <v>1915</v>
      </c>
      <c r="K734" t="s">
        <v>1920</v>
      </c>
      <c r="L734" s="24">
        <v>480000</v>
      </c>
      <c r="M734" s="25">
        <f>+VLOOKUP(E734, TC!A:D, 4, FALSE())</f>
        <v>1.0517999980899901</v>
      </c>
      <c r="N734" s="24">
        <f t="shared" si="55"/>
        <v>480000</v>
      </c>
      <c r="O734" t="str">
        <f t="shared" si="56"/>
        <v>FACTURA</v>
      </c>
      <c r="P734" t="str">
        <f t="shared" si="57"/>
        <v>2025</v>
      </c>
      <c r="Q734" t="str">
        <f t="shared" si="58"/>
        <v>01</v>
      </c>
      <c r="R734" t="str">
        <f>+IFERROR(VLOOKUP(I734, Listado!A:B, 2, FALSE()), "COMERCIALIZADORA INTERNACIONAL CARIBBEAN EXOTICS S A")</f>
        <v>LONDOÑO ECHEVERRI ALEJANDRA</v>
      </c>
      <c r="S734" s="25">
        <f>+VLOOKUP(E734, TC!A:D, 2, FALSE())</f>
        <v>4188.46</v>
      </c>
      <c r="T734" t="str">
        <f t="shared" si="59"/>
        <v>COP</v>
      </c>
    </row>
    <row r="735" spans="1:20" ht="18.75" hidden="1" customHeight="1" x14ac:dyDescent="0.25">
      <c r="A735" t="s">
        <v>1912</v>
      </c>
      <c r="B735" t="s">
        <v>5</v>
      </c>
      <c r="C735" t="s">
        <v>1913</v>
      </c>
      <c r="D735" s="24">
        <v>10819</v>
      </c>
      <c r="E735" t="s">
        <v>1618</v>
      </c>
      <c r="F735" t="s">
        <v>99</v>
      </c>
      <c r="G735" t="s">
        <v>113</v>
      </c>
      <c r="I735" t="s">
        <v>1858</v>
      </c>
      <c r="J735" t="s">
        <v>1915</v>
      </c>
      <c r="K735" t="s">
        <v>1920</v>
      </c>
      <c r="L735" s="24">
        <v>384000</v>
      </c>
      <c r="M735" s="25">
        <f>+VLOOKUP(E735, TC!A:D, 4, FALSE())</f>
        <v>1.0517999980899901</v>
      </c>
      <c r="N735" s="24">
        <f t="shared" si="55"/>
        <v>384000</v>
      </c>
      <c r="O735" t="str">
        <f t="shared" si="56"/>
        <v>FACTURA</v>
      </c>
      <c r="P735" t="str">
        <f t="shared" si="57"/>
        <v>2025</v>
      </c>
      <c r="Q735" t="str">
        <f t="shared" si="58"/>
        <v>01</v>
      </c>
      <c r="R735" t="str">
        <f>+IFERROR(VLOOKUP(I735, Listado!A:B, 2, FALSE()), "COMERCIALIZADORA INTERNACIONAL CARIBBEAN EXOTICS S A")</f>
        <v>LONDOÑO ECHEVERRI ALEJANDRA</v>
      </c>
      <c r="S735" s="25">
        <f>+VLOOKUP(E735, TC!A:D, 2, FALSE())</f>
        <v>4188.46</v>
      </c>
      <c r="T735" t="str">
        <f t="shared" si="59"/>
        <v>COP</v>
      </c>
    </row>
    <row r="736" spans="1:20" ht="18.75" hidden="1" customHeight="1" x14ac:dyDescent="0.25">
      <c r="A736" t="s">
        <v>1912</v>
      </c>
      <c r="B736" t="s">
        <v>5</v>
      </c>
      <c r="C736" t="s">
        <v>1913</v>
      </c>
      <c r="D736" s="24">
        <v>10820</v>
      </c>
      <c r="E736" t="s">
        <v>1618</v>
      </c>
      <c r="F736" t="s">
        <v>99</v>
      </c>
      <c r="G736" t="s">
        <v>113</v>
      </c>
      <c r="I736" t="s">
        <v>1859</v>
      </c>
      <c r="J736" t="s">
        <v>1915</v>
      </c>
      <c r="K736" t="s">
        <v>1916</v>
      </c>
      <c r="L736" s="24">
        <v>6542400</v>
      </c>
      <c r="M736" s="25">
        <f>+VLOOKUP(E736, TC!A:D, 4, FALSE())</f>
        <v>1.0517999980899901</v>
      </c>
      <c r="N736" s="24">
        <f t="shared" si="55"/>
        <v>6542400</v>
      </c>
      <c r="O736" t="str">
        <f t="shared" si="56"/>
        <v>FACTURA</v>
      </c>
      <c r="P736" t="str">
        <f t="shared" si="57"/>
        <v>2025</v>
      </c>
      <c r="Q736" t="str">
        <f t="shared" si="58"/>
        <v>01</v>
      </c>
      <c r="R736" t="str">
        <f>+IFERROR(VLOOKUP(I736, Listado!A:B, 2, FALSE()), "COMERCIALIZADORA INTERNACIONAL CARIBBEAN EXOTICS S A")</f>
        <v>LONDOÑO ECHEVERRI ALEJANDRA</v>
      </c>
      <c r="S736" s="25">
        <f>+VLOOKUP(E736, TC!A:D, 2, FALSE())</f>
        <v>4188.46</v>
      </c>
      <c r="T736" t="str">
        <f t="shared" si="59"/>
        <v>COP</v>
      </c>
    </row>
    <row r="737" spans="1:20" ht="18.75" hidden="1" customHeight="1" x14ac:dyDescent="0.25">
      <c r="A737" t="s">
        <v>1912</v>
      </c>
      <c r="B737" t="s">
        <v>1923</v>
      </c>
      <c r="C737" t="s">
        <v>1913</v>
      </c>
      <c r="D737" s="24">
        <v>5710</v>
      </c>
      <c r="E737" t="s">
        <v>1618</v>
      </c>
      <c r="F737" t="s">
        <v>128</v>
      </c>
      <c r="G737" t="s">
        <v>110</v>
      </c>
      <c r="I737" t="s">
        <v>1851</v>
      </c>
      <c r="J737" t="s">
        <v>1940</v>
      </c>
      <c r="K737" t="s">
        <v>1918</v>
      </c>
      <c r="L737" s="24">
        <v>7.2</v>
      </c>
      <c r="M737" s="25">
        <f>+VLOOKUP(E737, TC!A:D, 4, FALSE())</f>
        <v>1.0517999980899901</v>
      </c>
      <c r="N737" s="24">
        <f t="shared" si="55"/>
        <v>7.2</v>
      </c>
      <c r="O737" t="str">
        <f t="shared" si="56"/>
        <v>FACTURA</v>
      </c>
      <c r="P737" t="str">
        <f t="shared" si="57"/>
        <v>2025</v>
      </c>
      <c r="Q737" t="str">
        <f t="shared" si="58"/>
        <v>01</v>
      </c>
      <c r="R737" t="str">
        <f>+IFERROR(VLOOKUP(I737, Listado!A:B, 2, FALSE()), "COMERCIALIZADORA INTERNACIONAL CARIBBEAN EXOTICS S A")</f>
        <v>PEREZ MEJIA MARIA PAULINA</v>
      </c>
      <c r="S737" s="25">
        <f>+VLOOKUP(E737, TC!A:D, 2, FALSE())</f>
        <v>4188.46</v>
      </c>
      <c r="T737" t="str">
        <f t="shared" si="59"/>
        <v>USD</v>
      </c>
    </row>
    <row r="738" spans="1:20" ht="18.75" hidden="1" customHeight="1" x14ac:dyDescent="0.25">
      <c r="A738" t="s">
        <v>1912</v>
      </c>
      <c r="B738" t="s">
        <v>1923</v>
      </c>
      <c r="C738" t="s">
        <v>1913</v>
      </c>
      <c r="D738" s="24">
        <v>5711</v>
      </c>
      <c r="E738" t="s">
        <v>1618</v>
      </c>
      <c r="F738" t="s">
        <v>1924</v>
      </c>
      <c r="G738" t="s">
        <v>108</v>
      </c>
      <c r="I738" t="s">
        <v>1860</v>
      </c>
      <c r="J738" t="s">
        <v>1926</v>
      </c>
      <c r="K738" t="s">
        <v>1918</v>
      </c>
      <c r="L738" s="24">
        <v>20.399999999999999</v>
      </c>
      <c r="M738" s="25">
        <f>+VLOOKUP(E738, TC!A:D, 4, FALSE())</f>
        <v>1.0517999980899901</v>
      </c>
      <c r="N738" s="24">
        <f t="shared" si="55"/>
        <v>21.456719961035798</v>
      </c>
      <c r="O738" t="str">
        <f t="shared" si="56"/>
        <v>FACTURA</v>
      </c>
      <c r="P738" t="str">
        <f t="shared" si="57"/>
        <v>2025</v>
      </c>
      <c r="Q738" t="str">
        <f t="shared" si="58"/>
        <v>01</v>
      </c>
      <c r="R738" t="str">
        <f>+IFERROR(VLOOKUP(I738, Listado!A:B, 2, FALSE()), "COMERCIALIZADORA INTERNACIONAL CARIBBEAN EXOTICS S A")</f>
        <v>PIEDRAHITA PEREZ MARIANA</v>
      </c>
      <c r="S738" s="25">
        <f>+VLOOKUP(E738, TC!A:D, 2, FALSE())</f>
        <v>4188.46</v>
      </c>
      <c r="T738" t="str">
        <f t="shared" si="59"/>
        <v>EUR</v>
      </c>
    </row>
    <row r="739" spans="1:20" ht="18.75" hidden="1" customHeight="1" x14ac:dyDescent="0.25">
      <c r="A739" t="s">
        <v>1912</v>
      </c>
      <c r="B739" t="s">
        <v>5</v>
      </c>
      <c r="C739" t="s">
        <v>1913</v>
      </c>
      <c r="D739" s="24">
        <v>10821</v>
      </c>
      <c r="E739" t="s">
        <v>1618</v>
      </c>
      <c r="F739" t="s">
        <v>128</v>
      </c>
      <c r="G739" t="s">
        <v>110</v>
      </c>
      <c r="I739" t="s">
        <v>1850</v>
      </c>
      <c r="J739" t="s">
        <v>1919</v>
      </c>
      <c r="K739" t="s">
        <v>1918</v>
      </c>
      <c r="L739" s="24">
        <v>45</v>
      </c>
      <c r="M739" s="25">
        <f>+VLOOKUP(E739, TC!A:D, 4, FALSE())</f>
        <v>1.0517999980899901</v>
      </c>
      <c r="N739" s="24">
        <f t="shared" si="55"/>
        <v>45</v>
      </c>
      <c r="O739" t="str">
        <f t="shared" si="56"/>
        <v>FACTURA</v>
      </c>
      <c r="P739" t="str">
        <f t="shared" si="57"/>
        <v>2025</v>
      </c>
      <c r="Q739" t="str">
        <f t="shared" si="58"/>
        <v>01</v>
      </c>
      <c r="R739" t="str">
        <f>+IFERROR(VLOOKUP(I739, Listado!A:B, 2, FALSE()), "COMERCIALIZADORA INTERNACIONAL CARIBBEAN EXOTICS S A")</f>
        <v>PEREZ MEJIA MARIA PAULINA</v>
      </c>
      <c r="S739" s="25">
        <f>+VLOOKUP(E739, TC!A:D, 2, FALSE())</f>
        <v>4188.46</v>
      </c>
      <c r="T739" t="str">
        <f t="shared" si="59"/>
        <v>USD</v>
      </c>
    </row>
    <row r="740" spans="1:20" ht="18.75" hidden="1" customHeight="1" x14ac:dyDescent="0.25">
      <c r="A740" t="s">
        <v>1912</v>
      </c>
      <c r="B740" t="s">
        <v>5</v>
      </c>
      <c r="C740" t="s">
        <v>1913</v>
      </c>
      <c r="D740" s="24">
        <v>10822</v>
      </c>
      <c r="E740" t="s">
        <v>1618</v>
      </c>
      <c r="F740" t="s">
        <v>128</v>
      </c>
      <c r="G740" t="s">
        <v>110</v>
      </c>
      <c r="I740" t="s">
        <v>1850</v>
      </c>
      <c r="J740" t="s">
        <v>1919</v>
      </c>
      <c r="K740" t="s">
        <v>1918</v>
      </c>
      <c r="L740" s="24">
        <v>135</v>
      </c>
      <c r="M740" s="25">
        <f>+VLOOKUP(E740, TC!A:D, 4, FALSE())</f>
        <v>1.0517999980899901</v>
      </c>
      <c r="N740" s="24">
        <f t="shared" si="55"/>
        <v>135</v>
      </c>
      <c r="O740" t="str">
        <f t="shared" si="56"/>
        <v>FACTURA</v>
      </c>
      <c r="P740" t="str">
        <f t="shared" si="57"/>
        <v>2025</v>
      </c>
      <c r="Q740" t="str">
        <f t="shared" si="58"/>
        <v>01</v>
      </c>
      <c r="R740" t="str">
        <f>+IFERROR(VLOOKUP(I740, Listado!A:B, 2, FALSE()), "COMERCIALIZADORA INTERNACIONAL CARIBBEAN EXOTICS S A")</f>
        <v>PEREZ MEJIA MARIA PAULINA</v>
      </c>
      <c r="S740" s="25">
        <f>+VLOOKUP(E740, TC!A:D, 2, FALSE())</f>
        <v>4188.46</v>
      </c>
      <c r="T740" t="str">
        <f t="shared" si="59"/>
        <v>USD</v>
      </c>
    </row>
    <row r="741" spans="1:20" ht="18.75" hidden="1" customHeight="1" x14ac:dyDescent="0.25">
      <c r="A741" t="s">
        <v>1912</v>
      </c>
      <c r="B741" t="s">
        <v>5</v>
      </c>
      <c r="C741" t="s">
        <v>1913</v>
      </c>
      <c r="D741" s="24">
        <v>10823</v>
      </c>
      <c r="E741" t="s">
        <v>1618</v>
      </c>
      <c r="F741" t="s">
        <v>128</v>
      </c>
      <c r="G741" t="s">
        <v>110</v>
      </c>
      <c r="H741" t="s">
        <v>2161</v>
      </c>
      <c r="I741" t="s">
        <v>1848</v>
      </c>
      <c r="J741" t="s">
        <v>1917</v>
      </c>
      <c r="K741" t="s">
        <v>1928</v>
      </c>
      <c r="L741" s="24">
        <v>2897.32</v>
      </c>
      <c r="M741" s="25">
        <f>+VLOOKUP(E741, TC!A:D, 4, FALSE())</f>
        <v>1.0517999980899901</v>
      </c>
      <c r="N741" s="24">
        <f t="shared" si="55"/>
        <v>2897.32</v>
      </c>
      <c r="O741" t="str">
        <f t="shared" si="56"/>
        <v>FACTURA</v>
      </c>
      <c r="P741" t="str">
        <f t="shared" si="57"/>
        <v>2025</v>
      </c>
      <c r="Q741" t="str">
        <f t="shared" si="58"/>
        <v>01</v>
      </c>
      <c r="R741" t="str">
        <f>+IFERROR(VLOOKUP(I741, Listado!A:B, 2, FALSE()), "COMERCIALIZADORA INTERNACIONAL CARIBBEAN EXOTICS S A")</f>
        <v>PEREZ MEJIA MARIA PAULINA</v>
      </c>
      <c r="S741" s="25">
        <f>+VLOOKUP(E741, TC!A:D, 2, FALSE())</f>
        <v>4188.46</v>
      </c>
      <c r="T741" t="str">
        <f t="shared" si="59"/>
        <v>USD</v>
      </c>
    </row>
    <row r="742" spans="1:20" ht="18.75" hidden="1" customHeight="1" x14ac:dyDescent="0.25">
      <c r="A742" t="s">
        <v>1912</v>
      </c>
      <c r="B742" t="s">
        <v>5</v>
      </c>
      <c r="C742" t="s">
        <v>1913</v>
      </c>
      <c r="D742" s="24">
        <v>10823</v>
      </c>
      <c r="E742" t="s">
        <v>1618</v>
      </c>
      <c r="F742" t="s">
        <v>128</v>
      </c>
      <c r="G742" t="s">
        <v>110</v>
      </c>
      <c r="H742" t="s">
        <v>2161</v>
      </c>
      <c r="I742" t="s">
        <v>1848</v>
      </c>
      <c r="J742" t="s">
        <v>1917</v>
      </c>
      <c r="K742" t="s">
        <v>1953</v>
      </c>
      <c r="L742" s="24">
        <v>6768</v>
      </c>
      <c r="M742" s="25">
        <f>+VLOOKUP(E742, TC!A:D, 4, FALSE())</f>
        <v>1.0517999980899901</v>
      </c>
      <c r="N742" s="24">
        <f t="shared" si="55"/>
        <v>6768</v>
      </c>
      <c r="O742" t="str">
        <f t="shared" si="56"/>
        <v>FACTURA</v>
      </c>
      <c r="P742" t="str">
        <f t="shared" si="57"/>
        <v>2025</v>
      </c>
      <c r="Q742" t="str">
        <f t="shared" si="58"/>
        <v>01</v>
      </c>
      <c r="R742" t="str">
        <f>+IFERROR(VLOOKUP(I742, Listado!A:B, 2, FALSE()), "COMERCIALIZADORA INTERNACIONAL CARIBBEAN EXOTICS S A")</f>
        <v>PEREZ MEJIA MARIA PAULINA</v>
      </c>
      <c r="S742" s="25">
        <f>+VLOOKUP(E742, TC!A:D, 2, FALSE())</f>
        <v>4188.46</v>
      </c>
      <c r="T742" t="str">
        <f t="shared" si="59"/>
        <v>USD</v>
      </c>
    </row>
    <row r="743" spans="1:20" ht="18.75" hidden="1" customHeight="1" x14ac:dyDescent="0.25">
      <c r="A743" t="s">
        <v>1912</v>
      </c>
      <c r="B743" t="s">
        <v>5</v>
      </c>
      <c r="C743" t="s">
        <v>1913</v>
      </c>
      <c r="D743" s="24">
        <v>10824</v>
      </c>
      <c r="E743" t="s">
        <v>1620</v>
      </c>
      <c r="F743" t="s">
        <v>99</v>
      </c>
      <c r="G743" t="s">
        <v>1914</v>
      </c>
      <c r="I743" t="s">
        <v>1921</v>
      </c>
      <c r="J743" t="s">
        <v>1915</v>
      </c>
      <c r="K743" t="s">
        <v>1922</v>
      </c>
      <c r="L743" s="24">
        <v>373290</v>
      </c>
      <c r="M743" s="25">
        <f>+VLOOKUP(E743, TC!A:D, 4, FALSE())</f>
        <v>1.0498999990449951</v>
      </c>
      <c r="N743" s="24">
        <f t="shared" si="55"/>
        <v>373290</v>
      </c>
      <c r="O743" t="str">
        <f t="shared" si="56"/>
        <v>FACTURA</v>
      </c>
      <c r="P743" t="str">
        <f t="shared" si="57"/>
        <v>2025</v>
      </c>
      <c r="Q743" t="str">
        <f t="shared" si="58"/>
        <v>01</v>
      </c>
      <c r="R743" t="str">
        <f>+IFERROR(VLOOKUP(I743, Listado!A:B, 2, FALSE()), "COMERCIALIZADORA INTERNACIONAL CARIBBEAN EXOTICS S A")</f>
        <v>COMERCIALIZADORA INTERNACIONAL CARIBBEAN EXOTICS S A</v>
      </c>
      <c r="S743" s="25">
        <f>+VLOOKUP(E743, TC!A:D, 2, FALSE())</f>
        <v>4188.46</v>
      </c>
      <c r="T743" t="str">
        <f t="shared" si="59"/>
        <v>COP</v>
      </c>
    </row>
    <row r="744" spans="1:20" ht="18.75" hidden="1" customHeight="1" x14ac:dyDescent="0.25">
      <c r="A744" t="s">
        <v>1912</v>
      </c>
      <c r="B744" t="s">
        <v>5</v>
      </c>
      <c r="C744" t="s">
        <v>1913</v>
      </c>
      <c r="D744" s="24">
        <v>10825</v>
      </c>
      <c r="E744" t="s">
        <v>1620</v>
      </c>
      <c r="F744" t="s">
        <v>99</v>
      </c>
      <c r="G744" t="s">
        <v>113</v>
      </c>
      <c r="I744" t="s">
        <v>1846</v>
      </c>
      <c r="J744" t="s">
        <v>1915</v>
      </c>
      <c r="K744" t="s">
        <v>2022</v>
      </c>
      <c r="L744" s="24">
        <v>868800</v>
      </c>
      <c r="M744" s="25">
        <f>+VLOOKUP(E744, TC!A:D, 4, FALSE())</f>
        <v>1.0498999990449951</v>
      </c>
      <c r="N744" s="24">
        <f t="shared" si="55"/>
        <v>868800</v>
      </c>
      <c r="O744" t="str">
        <f t="shared" si="56"/>
        <v>FACTURA</v>
      </c>
      <c r="P744" t="str">
        <f t="shared" si="57"/>
        <v>2025</v>
      </c>
      <c r="Q744" t="str">
        <f t="shared" si="58"/>
        <v>01</v>
      </c>
      <c r="R744" t="str">
        <f>+IFERROR(VLOOKUP(I744, Listado!A:B, 2, FALSE()), "COMERCIALIZADORA INTERNACIONAL CARIBBEAN EXOTICS S A")</f>
        <v>LONDOÑO ECHEVERRI ALEJANDRA</v>
      </c>
      <c r="S744" s="25">
        <f>+VLOOKUP(E744, TC!A:D, 2, FALSE())</f>
        <v>4188.46</v>
      </c>
      <c r="T744" t="str">
        <f t="shared" si="59"/>
        <v>COP</v>
      </c>
    </row>
    <row r="745" spans="1:20" ht="18.75" hidden="1" customHeight="1" x14ac:dyDescent="0.25">
      <c r="A745" t="s">
        <v>1912</v>
      </c>
      <c r="B745" t="s">
        <v>5</v>
      </c>
      <c r="C745" t="s">
        <v>1913</v>
      </c>
      <c r="D745" s="24">
        <v>10825</v>
      </c>
      <c r="E745" t="s">
        <v>1620</v>
      </c>
      <c r="F745" t="s">
        <v>99</v>
      </c>
      <c r="G745" t="s">
        <v>113</v>
      </c>
      <c r="I745" t="s">
        <v>1846</v>
      </c>
      <c r="J745" t="s">
        <v>1915</v>
      </c>
      <c r="K745" t="s">
        <v>2022</v>
      </c>
      <c r="L745" s="24">
        <v>1385280</v>
      </c>
      <c r="M745" s="25">
        <f>+VLOOKUP(E745, TC!A:D, 4, FALSE())</f>
        <v>1.0498999990449951</v>
      </c>
      <c r="N745" s="24">
        <f t="shared" si="55"/>
        <v>1385280</v>
      </c>
      <c r="O745" t="str">
        <f t="shared" si="56"/>
        <v>FACTURA</v>
      </c>
      <c r="P745" t="str">
        <f t="shared" si="57"/>
        <v>2025</v>
      </c>
      <c r="Q745" t="str">
        <f t="shared" si="58"/>
        <v>01</v>
      </c>
      <c r="R745" t="str">
        <f>+IFERROR(VLOOKUP(I745, Listado!A:B, 2, FALSE()), "COMERCIALIZADORA INTERNACIONAL CARIBBEAN EXOTICS S A")</f>
        <v>LONDOÑO ECHEVERRI ALEJANDRA</v>
      </c>
      <c r="S745" s="25">
        <f>+VLOOKUP(E745, TC!A:D, 2, FALSE())</f>
        <v>4188.46</v>
      </c>
      <c r="T745" t="str">
        <f t="shared" si="59"/>
        <v>COP</v>
      </c>
    </row>
    <row r="746" spans="1:20" ht="18.75" hidden="1" customHeight="1" x14ac:dyDescent="0.25">
      <c r="A746" t="s">
        <v>1912</v>
      </c>
      <c r="B746" t="s">
        <v>5</v>
      </c>
      <c r="C746" t="s">
        <v>1913</v>
      </c>
      <c r="D746" s="24">
        <v>10825</v>
      </c>
      <c r="E746" t="s">
        <v>1620</v>
      </c>
      <c r="F746" t="s">
        <v>99</v>
      </c>
      <c r="G746" t="s">
        <v>113</v>
      </c>
      <c r="I746" t="s">
        <v>1846</v>
      </c>
      <c r="J746" t="s">
        <v>1915</v>
      </c>
      <c r="K746" t="s">
        <v>2022</v>
      </c>
      <c r="L746" s="24">
        <v>32320</v>
      </c>
      <c r="M746" s="25">
        <f>+VLOOKUP(E746, TC!A:D, 4, FALSE())</f>
        <v>1.0498999990449951</v>
      </c>
      <c r="N746" s="24">
        <f t="shared" si="55"/>
        <v>32320</v>
      </c>
      <c r="O746" t="str">
        <f t="shared" si="56"/>
        <v>FACTURA</v>
      </c>
      <c r="P746" t="str">
        <f t="shared" si="57"/>
        <v>2025</v>
      </c>
      <c r="Q746" t="str">
        <f t="shared" si="58"/>
        <v>01</v>
      </c>
      <c r="R746" t="str">
        <f>+IFERROR(VLOOKUP(I746, Listado!A:B, 2, FALSE()), "COMERCIALIZADORA INTERNACIONAL CARIBBEAN EXOTICS S A")</f>
        <v>LONDOÑO ECHEVERRI ALEJANDRA</v>
      </c>
      <c r="S746" s="25">
        <f>+VLOOKUP(E746, TC!A:D, 2, FALSE())</f>
        <v>4188.46</v>
      </c>
      <c r="T746" t="str">
        <f t="shared" si="59"/>
        <v>COP</v>
      </c>
    </row>
    <row r="747" spans="1:20" ht="18.75" hidden="1" customHeight="1" x14ac:dyDescent="0.25">
      <c r="A747" t="s">
        <v>1912</v>
      </c>
      <c r="B747" t="s">
        <v>5</v>
      </c>
      <c r="C747" t="s">
        <v>1913</v>
      </c>
      <c r="D747" s="24">
        <v>10825</v>
      </c>
      <c r="E747" t="s">
        <v>1620</v>
      </c>
      <c r="F747" t="s">
        <v>99</v>
      </c>
      <c r="G747" t="s">
        <v>113</v>
      </c>
      <c r="I747" t="s">
        <v>1846</v>
      </c>
      <c r="J747" t="s">
        <v>1915</v>
      </c>
      <c r="K747" t="s">
        <v>2022</v>
      </c>
      <c r="L747" s="24">
        <v>790720</v>
      </c>
      <c r="M747" s="25">
        <f>+VLOOKUP(E747, TC!A:D, 4, FALSE())</f>
        <v>1.0498999990449951</v>
      </c>
      <c r="N747" s="24">
        <f t="shared" si="55"/>
        <v>790720</v>
      </c>
      <c r="O747" t="str">
        <f t="shared" si="56"/>
        <v>FACTURA</v>
      </c>
      <c r="P747" t="str">
        <f t="shared" si="57"/>
        <v>2025</v>
      </c>
      <c r="Q747" t="str">
        <f t="shared" si="58"/>
        <v>01</v>
      </c>
      <c r="R747" t="str">
        <f>+IFERROR(VLOOKUP(I747, Listado!A:B, 2, FALSE()), "COMERCIALIZADORA INTERNACIONAL CARIBBEAN EXOTICS S A")</f>
        <v>LONDOÑO ECHEVERRI ALEJANDRA</v>
      </c>
      <c r="S747" s="25">
        <f>+VLOOKUP(E747, TC!A:D, 2, FALSE())</f>
        <v>4188.46</v>
      </c>
      <c r="T747" t="str">
        <f t="shared" si="59"/>
        <v>COP</v>
      </c>
    </row>
    <row r="748" spans="1:20" ht="18.75" hidden="1" customHeight="1" x14ac:dyDescent="0.25">
      <c r="A748" t="s">
        <v>1912</v>
      </c>
      <c r="B748" t="s">
        <v>5</v>
      </c>
      <c r="C748" t="s">
        <v>1913</v>
      </c>
      <c r="D748" s="24">
        <v>10826</v>
      </c>
      <c r="E748" t="s">
        <v>1620</v>
      </c>
      <c r="F748" t="s">
        <v>99</v>
      </c>
      <c r="G748" t="s">
        <v>113</v>
      </c>
      <c r="I748" t="s">
        <v>2162</v>
      </c>
      <c r="J748" t="s">
        <v>1915</v>
      </c>
      <c r="K748" t="s">
        <v>2021</v>
      </c>
      <c r="L748" s="24">
        <v>164250</v>
      </c>
      <c r="M748" s="25">
        <f>+VLOOKUP(E748, TC!A:D, 4, FALSE())</f>
        <v>1.0498999990449951</v>
      </c>
      <c r="N748" s="24">
        <f t="shared" si="55"/>
        <v>164250</v>
      </c>
      <c r="O748" t="str">
        <f t="shared" si="56"/>
        <v>FACTURA</v>
      </c>
      <c r="P748" t="str">
        <f t="shared" si="57"/>
        <v>2025</v>
      </c>
      <c r="Q748" t="str">
        <f t="shared" si="58"/>
        <v>01</v>
      </c>
      <c r="R748" t="str">
        <f>+IFERROR(VLOOKUP(I748, Listado!A:B, 2, FALSE()), "COMERCIALIZADORA INTERNACIONAL CARIBBEAN EXOTICS S A")</f>
        <v>COMERCIALIZADORA INTERNACIONAL CARIBBEAN EXOTICS S A</v>
      </c>
      <c r="S748" s="25">
        <f>+VLOOKUP(E748, TC!A:D, 2, FALSE())</f>
        <v>4188.46</v>
      </c>
      <c r="T748" t="str">
        <f t="shared" si="59"/>
        <v>COP</v>
      </c>
    </row>
    <row r="749" spans="1:20" ht="18.75" hidden="1" customHeight="1" x14ac:dyDescent="0.25">
      <c r="A749" t="s">
        <v>1912</v>
      </c>
      <c r="B749" t="s">
        <v>5</v>
      </c>
      <c r="C749" t="s">
        <v>1913</v>
      </c>
      <c r="D749" s="24">
        <v>10826</v>
      </c>
      <c r="E749" t="s">
        <v>1620</v>
      </c>
      <c r="F749" t="s">
        <v>99</v>
      </c>
      <c r="G749" t="s">
        <v>113</v>
      </c>
      <c r="I749" t="s">
        <v>2162</v>
      </c>
      <c r="J749" t="s">
        <v>1915</v>
      </c>
      <c r="K749" t="s">
        <v>2021</v>
      </c>
      <c r="L749" s="24">
        <v>123750</v>
      </c>
      <c r="M749" s="25">
        <f>+VLOOKUP(E749, TC!A:D, 4, FALSE())</f>
        <v>1.0498999990449951</v>
      </c>
      <c r="N749" s="24">
        <f t="shared" si="55"/>
        <v>123750</v>
      </c>
      <c r="O749" t="str">
        <f t="shared" si="56"/>
        <v>FACTURA</v>
      </c>
      <c r="P749" t="str">
        <f t="shared" si="57"/>
        <v>2025</v>
      </c>
      <c r="Q749" t="str">
        <f t="shared" si="58"/>
        <v>01</v>
      </c>
      <c r="R749" t="str">
        <f>+IFERROR(VLOOKUP(I749, Listado!A:B, 2, FALSE()), "COMERCIALIZADORA INTERNACIONAL CARIBBEAN EXOTICS S A")</f>
        <v>COMERCIALIZADORA INTERNACIONAL CARIBBEAN EXOTICS S A</v>
      </c>
      <c r="S749" s="25">
        <f>+VLOOKUP(E749, TC!A:D, 2, FALSE())</f>
        <v>4188.46</v>
      </c>
      <c r="T749" t="str">
        <f t="shared" si="59"/>
        <v>COP</v>
      </c>
    </row>
    <row r="750" spans="1:20" ht="18.75" hidden="1" customHeight="1" x14ac:dyDescent="0.25">
      <c r="A750" t="s">
        <v>1912</v>
      </c>
      <c r="B750" t="s">
        <v>5</v>
      </c>
      <c r="C750" t="s">
        <v>1913</v>
      </c>
      <c r="D750" s="24">
        <v>10826</v>
      </c>
      <c r="E750" t="s">
        <v>1620</v>
      </c>
      <c r="F750" t="s">
        <v>99</v>
      </c>
      <c r="G750" t="s">
        <v>113</v>
      </c>
      <c r="I750" t="s">
        <v>2162</v>
      </c>
      <c r="J750" t="s">
        <v>1915</v>
      </c>
      <c r="K750" t="s">
        <v>2021</v>
      </c>
      <c r="L750" s="24">
        <v>115500</v>
      </c>
      <c r="M750" s="25">
        <f>+VLOOKUP(E750, TC!A:D, 4, FALSE())</f>
        <v>1.0498999990449951</v>
      </c>
      <c r="N750" s="24">
        <f t="shared" si="55"/>
        <v>115500</v>
      </c>
      <c r="O750" t="str">
        <f t="shared" si="56"/>
        <v>FACTURA</v>
      </c>
      <c r="P750" t="str">
        <f t="shared" si="57"/>
        <v>2025</v>
      </c>
      <c r="Q750" t="str">
        <f t="shared" si="58"/>
        <v>01</v>
      </c>
      <c r="R750" t="str">
        <f>+IFERROR(VLOOKUP(I750, Listado!A:B, 2, FALSE()), "COMERCIALIZADORA INTERNACIONAL CARIBBEAN EXOTICS S A")</f>
        <v>COMERCIALIZADORA INTERNACIONAL CARIBBEAN EXOTICS S A</v>
      </c>
      <c r="S750" s="25">
        <f>+VLOOKUP(E750, TC!A:D, 2, FALSE())</f>
        <v>4188.46</v>
      </c>
      <c r="T750" t="str">
        <f t="shared" si="59"/>
        <v>COP</v>
      </c>
    </row>
    <row r="751" spans="1:20" ht="18.75" hidden="1" customHeight="1" x14ac:dyDescent="0.25">
      <c r="A751" t="s">
        <v>1912</v>
      </c>
      <c r="B751" t="s">
        <v>5</v>
      </c>
      <c r="C751" t="s">
        <v>1913</v>
      </c>
      <c r="D751" s="24">
        <v>10826</v>
      </c>
      <c r="E751" t="s">
        <v>1620</v>
      </c>
      <c r="F751" t="s">
        <v>99</v>
      </c>
      <c r="G751" t="s">
        <v>113</v>
      </c>
      <c r="I751" t="s">
        <v>2162</v>
      </c>
      <c r="J751" t="s">
        <v>1915</v>
      </c>
      <c r="K751" t="s">
        <v>2021</v>
      </c>
      <c r="L751" s="24">
        <v>91750</v>
      </c>
      <c r="M751" s="25">
        <f>+VLOOKUP(E751, TC!A:D, 4, FALSE())</f>
        <v>1.0498999990449951</v>
      </c>
      <c r="N751" s="24">
        <f t="shared" si="55"/>
        <v>91750</v>
      </c>
      <c r="O751" t="str">
        <f t="shared" si="56"/>
        <v>FACTURA</v>
      </c>
      <c r="P751" t="str">
        <f t="shared" si="57"/>
        <v>2025</v>
      </c>
      <c r="Q751" t="str">
        <f t="shared" si="58"/>
        <v>01</v>
      </c>
      <c r="R751" t="str">
        <f>+IFERROR(VLOOKUP(I751, Listado!A:B, 2, FALSE()), "COMERCIALIZADORA INTERNACIONAL CARIBBEAN EXOTICS S A")</f>
        <v>COMERCIALIZADORA INTERNACIONAL CARIBBEAN EXOTICS S A</v>
      </c>
      <c r="S751" s="25">
        <f>+VLOOKUP(E751, TC!A:D, 2, FALSE())</f>
        <v>4188.46</v>
      </c>
      <c r="T751" t="str">
        <f t="shared" si="59"/>
        <v>COP</v>
      </c>
    </row>
    <row r="752" spans="1:20" ht="18.75" hidden="1" customHeight="1" x14ac:dyDescent="0.25">
      <c r="A752" t="s">
        <v>1912</v>
      </c>
      <c r="B752" t="s">
        <v>5</v>
      </c>
      <c r="C752" t="s">
        <v>1913</v>
      </c>
      <c r="D752" s="24">
        <v>10826</v>
      </c>
      <c r="E752" t="s">
        <v>1620</v>
      </c>
      <c r="F752" t="s">
        <v>99</v>
      </c>
      <c r="G752" t="s">
        <v>113</v>
      </c>
      <c r="I752" t="s">
        <v>2162</v>
      </c>
      <c r="J752" t="s">
        <v>1915</v>
      </c>
      <c r="K752" t="s">
        <v>2021</v>
      </c>
      <c r="L752" s="24">
        <v>65250</v>
      </c>
      <c r="M752" s="25">
        <f>+VLOOKUP(E752, TC!A:D, 4, FALSE())</f>
        <v>1.0498999990449951</v>
      </c>
      <c r="N752" s="24">
        <f t="shared" si="55"/>
        <v>65250</v>
      </c>
      <c r="O752" t="str">
        <f t="shared" si="56"/>
        <v>FACTURA</v>
      </c>
      <c r="P752" t="str">
        <f t="shared" si="57"/>
        <v>2025</v>
      </c>
      <c r="Q752" t="str">
        <f t="shared" si="58"/>
        <v>01</v>
      </c>
      <c r="R752" t="str">
        <f>+IFERROR(VLOOKUP(I752, Listado!A:B, 2, FALSE()), "COMERCIALIZADORA INTERNACIONAL CARIBBEAN EXOTICS S A")</f>
        <v>COMERCIALIZADORA INTERNACIONAL CARIBBEAN EXOTICS S A</v>
      </c>
      <c r="S752" s="25">
        <f>+VLOOKUP(E752, TC!A:D, 2, FALSE())</f>
        <v>4188.46</v>
      </c>
      <c r="T752" t="str">
        <f t="shared" si="59"/>
        <v>COP</v>
      </c>
    </row>
    <row r="753" spans="1:20" ht="18.75" hidden="1" customHeight="1" x14ac:dyDescent="0.25">
      <c r="A753" t="s">
        <v>1912</v>
      </c>
      <c r="B753" t="s">
        <v>5</v>
      </c>
      <c r="C753" t="s">
        <v>1913</v>
      </c>
      <c r="D753" s="24">
        <v>10826</v>
      </c>
      <c r="E753" t="s">
        <v>1620</v>
      </c>
      <c r="F753" t="s">
        <v>99</v>
      </c>
      <c r="G753" t="s">
        <v>113</v>
      </c>
      <c r="I753" t="s">
        <v>2162</v>
      </c>
      <c r="J753" t="s">
        <v>1915</v>
      </c>
      <c r="K753" t="s">
        <v>2021</v>
      </c>
      <c r="L753" s="24">
        <v>53500</v>
      </c>
      <c r="M753" s="25">
        <f>+VLOOKUP(E753, TC!A:D, 4, FALSE())</f>
        <v>1.0498999990449951</v>
      </c>
      <c r="N753" s="24">
        <f t="shared" si="55"/>
        <v>53500</v>
      </c>
      <c r="O753" t="str">
        <f t="shared" si="56"/>
        <v>FACTURA</v>
      </c>
      <c r="P753" t="str">
        <f t="shared" si="57"/>
        <v>2025</v>
      </c>
      <c r="Q753" t="str">
        <f t="shared" si="58"/>
        <v>01</v>
      </c>
      <c r="R753" t="str">
        <f>+IFERROR(VLOOKUP(I753, Listado!A:B, 2, FALSE()), "COMERCIALIZADORA INTERNACIONAL CARIBBEAN EXOTICS S A")</f>
        <v>COMERCIALIZADORA INTERNACIONAL CARIBBEAN EXOTICS S A</v>
      </c>
      <c r="S753" s="25">
        <f>+VLOOKUP(E753, TC!A:D, 2, FALSE())</f>
        <v>4188.46</v>
      </c>
      <c r="T753" t="str">
        <f t="shared" si="59"/>
        <v>COP</v>
      </c>
    </row>
    <row r="754" spans="1:20" ht="18.75" hidden="1" customHeight="1" x14ac:dyDescent="0.25">
      <c r="A754" t="s">
        <v>1912</v>
      </c>
      <c r="B754" t="s">
        <v>5</v>
      </c>
      <c r="C754" t="s">
        <v>1913</v>
      </c>
      <c r="D754" s="24">
        <v>10826</v>
      </c>
      <c r="E754" t="s">
        <v>1620</v>
      </c>
      <c r="F754" t="s">
        <v>99</v>
      </c>
      <c r="G754" t="s">
        <v>113</v>
      </c>
      <c r="I754" t="s">
        <v>2162</v>
      </c>
      <c r="J754" t="s">
        <v>1915</v>
      </c>
      <c r="K754" t="s">
        <v>2021</v>
      </c>
      <c r="L754" s="24">
        <v>6250</v>
      </c>
      <c r="M754" s="25">
        <f>+VLOOKUP(E754, TC!A:D, 4, FALSE())</f>
        <v>1.0498999990449951</v>
      </c>
      <c r="N754" s="24">
        <f t="shared" si="55"/>
        <v>6250</v>
      </c>
      <c r="O754" t="str">
        <f t="shared" si="56"/>
        <v>FACTURA</v>
      </c>
      <c r="P754" t="str">
        <f t="shared" si="57"/>
        <v>2025</v>
      </c>
      <c r="Q754" t="str">
        <f t="shared" si="58"/>
        <v>01</v>
      </c>
      <c r="R754" t="str">
        <f>+IFERROR(VLOOKUP(I754, Listado!A:B, 2, FALSE()), "COMERCIALIZADORA INTERNACIONAL CARIBBEAN EXOTICS S A")</f>
        <v>COMERCIALIZADORA INTERNACIONAL CARIBBEAN EXOTICS S A</v>
      </c>
      <c r="S754" s="25">
        <f>+VLOOKUP(E754, TC!A:D, 2, FALSE())</f>
        <v>4188.46</v>
      </c>
      <c r="T754" t="str">
        <f t="shared" si="59"/>
        <v>COP</v>
      </c>
    </row>
    <row r="755" spans="1:20" ht="18.75" hidden="1" customHeight="1" x14ac:dyDescent="0.25">
      <c r="A755" t="s">
        <v>1912</v>
      </c>
      <c r="B755" t="s">
        <v>5</v>
      </c>
      <c r="C755" t="s">
        <v>1913</v>
      </c>
      <c r="D755" s="24">
        <v>10826</v>
      </c>
      <c r="E755" t="s">
        <v>1620</v>
      </c>
      <c r="F755" t="s">
        <v>99</v>
      </c>
      <c r="G755" t="s">
        <v>113</v>
      </c>
      <c r="I755" t="s">
        <v>2162</v>
      </c>
      <c r="J755" t="s">
        <v>1915</v>
      </c>
      <c r="K755" t="s">
        <v>2021</v>
      </c>
      <c r="L755" s="24">
        <v>4750</v>
      </c>
      <c r="M755" s="25">
        <f>+VLOOKUP(E755, TC!A:D, 4, FALSE())</f>
        <v>1.0498999990449951</v>
      </c>
      <c r="N755" s="24">
        <f t="shared" si="55"/>
        <v>4750</v>
      </c>
      <c r="O755" t="str">
        <f t="shared" si="56"/>
        <v>FACTURA</v>
      </c>
      <c r="P755" t="str">
        <f t="shared" si="57"/>
        <v>2025</v>
      </c>
      <c r="Q755" t="str">
        <f t="shared" si="58"/>
        <v>01</v>
      </c>
      <c r="R755" t="str">
        <f>+IFERROR(VLOOKUP(I755, Listado!A:B, 2, FALSE()), "COMERCIALIZADORA INTERNACIONAL CARIBBEAN EXOTICS S A")</f>
        <v>COMERCIALIZADORA INTERNACIONAL CARIBBEAN EXOTICS S A</v>
      </c>
      <c r="S755" s="25">
        <f>+VLOOKUP(E755, TC!A:D, 2, FALSE())</f>
        <v>4188.46</v>
      </c>
      <c r="T755" t="str">
        <f t="shared" si="59"/>
        <v>COP</v>
      </c>
    </row>
    <row r="756" spans="1:20" ht="18.75" hidden="1" customHeight="1" x14ac:dyDescent="0.25">
      <c r="A756" t="s">
        <v>1912</v>
      </c>
      <c r="B756" t="s">
        <v>5</v>
      </c>
      <c r="C756" t="s">
        <v>1913</v>
      </c>
      <c r="D756" s="24">
        <v>10827</v>
      </c>
      <c r="E756" t="s">
        <v>1620</v>
      </c>
      <c r="F756" t="s">
        <v>99</v>
      </c>
      <c r="G756" t="s">
        <v>1914</v>
      </c>
      <c r="I756" t="s">
        <v>1841</v>
      </c>
      <c r="J756" t="s">
        <v>1915</v>
      </c>
      <c r="K756" t="s">
        <v>2022</v>
      </c>
      <c r="L756" s="24">
        <v>99360</v>
      </c>
      <c r="M756" s="25">
        <f>+VLOOKUP(E756, TC!A:D, 4, FALSE())</f>
        <v>1.0498999990449951</v>
      </c>
      <c r="N756" s="24">
        <f t="shared" si="55"/>
        <v>99360</v>
      </c>
      <c r="O756" t="str">
        <f t="shared" si="56"/>
        <v>FACTURA</v>
      </c>
      <c r="P756" t="str">
        <f t="shared" si="57"/>
        <v>2025</v>
      </c>
      <c r="Q756" t="str">
        <f t="shared" si="58"/>
        <v>01</v>
      </c>
      <c r="R756" t="str">
        <f>+IFERROR(VLOOKUP(I756, Listado!A:B, 2, FALSE()), "COMERCIALIZADORA INTERNACIONAL CARIBBEAN EXOTICS S A")</f>
        <v>LONDOÑO ECHEVERRI ALEJANDRA</v>
      </c>
      <c r="S756" s="25">
        <f>+VLOOKUP(E756, TC!A:D, 2, FALSE())</f>
        <v>4188.46</v>
      </c>
      <c r="T756" t="str">
        <f t="shared" si="59"/>
        <v>COP</v>
      </c>
    </row>
    <row r="757" spans="1:20" ht="18.75" hidden="1" customHeight="1" x14ac:dyDescent="0.25">
      <c r="A757" t="s">
        <v>1912</v>
      </c>
      <c r="B757" t="s">
        <v>5</v>
      </c>
      <c r="C757" t="s">
        <v>1913</v>
      </c>
      <c r="D757" s="24">
        <v>10827</v>
      </c>
      <c r="E757" t="s">
        <v>1620</v>
      </c>
      <c r="F757" t="s">
        <v>99</v>
      </c>
      <c r="G757" t="s">
        <v>1914</v>
      </c>
      <c r="I757" t="s">
        <v>1841</v>
      </c>
      <c r="J757" t="s">
        <v>1915</v>
      </c>
      <c r="K757" t="s">
        <v>2022</v>
      </c>
      <c r="L757" s="24">
        <v>42160</v>
      </c>
      <c r="M757" s="25">
        <f>+VLOOKUP(E757, TC!A:D, 4, FALSE())</f>
        <v>1.0498999990449951</v>
      </c>
      <c r="N757" s="24">
        <f t="shared" si="55"/>
        <v>42160</v>
      </c>
      <c r="O757" t="str">
        <f t="shared" si="56"/>
        <v>FACTURA</v>
      </c>
      <c r="P757" t="str">
        <f t="shared" si="57"/>
        <v>2025</v>
      </c>
      <c r="Q757" t="str">
        <f t="shared" si="58"/>
        <v>01</v>
      </c>
      <c r="R757" t="str">
        <f>+IFERROR(VLOOKUP(I757, Listado!A:B, 2, FALSE()), "COMERCIALIZADORA INTERNACIONAL CARIBBEAN EXOTICS S A")</f>
        <v>LONDOÑO ECHEVERRI ALEJANDRA</v>
      </c>
      <c r="S757" s="25">
        <f>+VLOOKUP(E757, TC!A:D, 2, FALSE())</f>
        <v>4188.46</v>
      </c>
      <c r="T757" t="str">
        <f t="shared" si="59"/>
        <v>COP</v>
      </c>
    </row>
    <row r="758" spans="1:20" ht="18.75" hidden="1" customHeight="1" x14ac:dyDescent="0.25">
      <c r="A758" t="s">
        <v>1912</v>
      </c>
      <c r="B758" t="s">
        <v>5</v>
      </c>
      <c r="C758" t="s">
        <v>1913</v>
      </c>
      <c r="D758" s="24">
        <v>10827</v>
      </c>
      <c r="E758" t="s">
        <v>1620</v>
      </c>
      <c r="F758" t="s">
        <v>99</v>
      </c>
      <c r="G758" t="s">
        <v>1914</v>
      </c>
      <c r="I758" t="s">
        <v>1841</v>
      </c>
      <c r="J758" t="s">
        <v>1915</v>
      </c>
      <c r="K758" t="s">
        <v>2022</v>
      </c>
      <c r="L758" s="24">
        <v>42080</v>
      </c>
      <c r="M758" s="25">
        <f>+VLOOKUP(E758, TC!A:D, 4, FALSE())</f>
        <v>1.0498999990449951</v>
      </c>
      <c r="N758" s="24">
        <f t="shared" si="55"/>
        <v>42080</v>
      </c>
      <c r="O758" t="str">
        <f t="shared" si="56"/>
        <v>FACTURA</v>
      </c>
      <c r="P758" t="str">
        <f t="shared" si="57"/>
        <v>2025</v>
      </c>
      <c r="Q758" t="str">
        <f t="shared" si="58"/>
        <v>01</v>
      </c>
      <c r="R758" t="str">
        <f>+IFERROR(VLOOKUP(I758, Listado!A:B, 2, FALSE()), "COMERCIALIZADORA INTERNACIONAL CARIBBEAN EXOTICS S A")</f>
        <v>LONDOÑO ECHEVERRI ALEJANDRA</v>
      </c>
      <c r="S758" s="25">
        <f>+VLOOKUP(E758, TC!A:D, 2, FALSE())</f>
        <v>4188.46</v>
      </c>
      <c r="T758" t="str">
        <f t="shared" si="59"/>
        <v>COP</v>
      </c>
    </row>
    <row r="759" spans="1:20" ht="18.75" hidden="1" customHeight="1" x14ac:dyDescent="0.25">
      <c r="A759" t="s">
        <v>1912</v>
      </c>
      <c r="B759" t="s">
        <v>5</v>
      </c>
      <c r="C759" t="s">
        <v>1913</v>
      </c>
      <c r="D759" s="24">
        <v>10827</v>
      </c>
      <c r="E759" t="s">
        <v>1620</v>
      </c>
      <c r="F759" t="s">
        <v>99</v>
      </c>
      <c r="G759" t="s">
        <v>1914</v>
      </c>
      <c r="I759" t="s">
        <v>1841</v>
      </c>
      <c r="J759" t="s">
        <v>1915</v>
      </c>
      <c r="K759" t="s">
        <v>2022</v>
      </c>
      <c r="L759" s="24">
        <v>69280</v>
      </c>
      <c r="M759" s="25">
        <f>+VLOOKUP(E759, TC!A:D, 4, FALSE())</f>
        <v>1.0498999990449951</v>
      </c>
      <c r="N759" s="24">
        <f t="shared" si="55"/>
        <v>69280</v>
      </c>
      <c r="O759" t="str">
        <f t="shared" si="56"/>
        <v>FACTURA</v>
      </c>
      <c r="P759" t="str">
        <f t="shared" si="57"/>
        <v>2025</v>
      </c>
      <c r="Q759" t="str">
        <f t="shared" si="58"/>
        <v>01</v>
      </c>
      <c r="R759" t="str">
        <f>+IFERROR(VLOOKUP(I759, Listado!A:B, 2, FALSE()), "COMERCIALIZADORA INTERNACIONAL CARIBBEAN EXOTICS S A")</f>
        <v>LONDOÑO ECHEVERRI ALEJANDRA</v>
      </c>
      <c r="S759" s="25">
        <f>+VLOOKUP(E759, TC!A:D, 2, FALSE())</f>
        <v>4188.46</v>
      </c>
      <c r="T759" t="str">
        <f t="shared" si="59"/>
        <v>COP</v>
      </c>
    </row>
    <row r="760" spans="1:20" ht="18.75" hidden="1" customHeight="1" x14ac:dyDescent="0.25">
      <c r="A760" t="s">
        <v>1912</v>
      </c>
      <c r="B760" t="s">
        <v>5</v>
      </c>
      <c r="C760" t="s">
        <v>1913</v>
      </c>
      <c r="D760" s="24">
        <v>10827</v>
      </c>
      <c r="E760" t="s">
        <v>1620</v>
      </c>
      <c r="F760" t="s">
        <v>99</v>
      </c>
      <c r="G760" t="s">
        <v>1914</v>
      </c>
      <c r="I760" t="s">
        <v>1841</v>
      </c>
      <c r="J760" t="s">
        <v>1915</v>
      </c>
      <c r="K760" t="s">
        <v>2022</v>
      </c>
      <c r="L760" s="24">
        <v>16080</v>
      </c>
      <c r="M760" s="25">
        <f>+VLOOKUP(E760, TC!A:D, 4, FALSE())</f>
        <v>1.0498999990449951</v>
      </c>
      <c r="N760" s="24">
        <f t="shared" si="55"/>
        <v>16080</v>
      </c>
      <c r="O760" t="str">
        <f t="shared" si="56"/>
        <v>FACTURA</v>
      </c>
      <c r="P760" t="str">
        <f t="shared" si="57"/>
        <v>2025</v>
      </c>
      <c r="Q760" t="str">
        <f t="shared" si="58"/>
        <v>01</v>
      </c>
      <c r="R760" t="str">
        <f>+IFERROR(VLOOKUP(I760, Listado!A:B, 2, FALSE()), "COMERCIALIZADORA INTERNACIONAL CARIBBEAN EXOTICS S A")</f>
        <v>LONDOÑO ECHEVERRI ALEJANDRA</v>
      </c>
      <c r="S760" s="25">
        <f>+VLOOKUP(E760, TC!A:D, 2, FALSE())</f>
        <v>4188.46</v>
      </c>
      <c r="T760" t="str">
        <f t="shared" si="59"/>
        <v>COP</v>
      </c>
    </row>
    <row r="761" spans="1:20" ht="18.75" hidden="1" customHeight="1" x14ac:dyDescent="0.25">
      <c r="A761" t="s">
        <v>1912</v>
      </c>
      <c r="B761" t="s">
        <v>5</v>
      </c>
      <c r="C761" t="s">
        <v>1913</v>
      </c>
      <c r="D761" s="24">
        <v>10827</v>
      </c>
      <c r="E761" t="s">
        <v>1620</v>
      </c>
      <c r="F761" t="s">
        <v>99</v>
      </c>
      <c r="G761" t="s">
        <v>1914</v>
      </c>
      <c r="I761" t="s">
        <v>1841</v>
      </c>
      <c r="J761" t="s">
        <v>1915</v>
      </c>
      <c r="K761" t="s">
        <v>2022</v>
      </c>
      <c r="L761" s="24">
        <v>30400</v>
      </c>
      <c r="M761" s="25">
        <f>+VLOOKUP(E761, TC!A:D, 4, FALSE())</f>
        <v>1.0498999990449951</v>
      </c>
      <c r="N761" s="24">
        <f t="shared" si="55"/>
        <v>30400</v>
      </c>
      <c r="O761" t="str">
        <f t="shared" si="56"/>
        <v>FACTURA</v>
      </c>
      <c r="P761" t="str">
        <f t="shared" si="57"/>
        <v>2025</v>
      </c>
      <c r="Q761" t="str">
        <f t="shared" si="58"/>
        <v>01</v>
      </c>
      <c r="R761" t="str">
        <f>+IFERROR(VLOOKUP(I761, Listado!A:B, 2, FALSE()), "COMERCIALIZADORA INTERNACIONAL CARIBBEAN EXOTICS S A")</f>
        <v>LONDOÑO ECHEVERRI ALEJANDRA</v>
      </c>
      <c r="S761" s="25">
        <f>+VLOOKUP(E761, TC!A:D, 2, FALSE())</f>
        <v>4188.46</v>
      </c>
      <c r="T761" t="str">
        <f t="shared" si="59"/>
        <v>COP</v>
      </c>
    </row>
    <row r="762" spans="1:20" ht="18.75" hidden="1" customHeight="1" x14ac:dyDescent="0.25">
      <c r="A762" t="s">
        <v>1912</v>
      </c>
      <c r="B762" t="s">
        <v>5</v>
      </c>
      <c r="C762" t="s">
        <v>1913</v>
      </c>
      <c r="D762" s="24">
        <v>10827</v>
      </c>
      <c r="E762" t="s">
        <v>1620</v>
      </c>
      <c r="F762" t="s">
        <v>99</v>
      </c>
      <c r="G762" t="s">
        <v>1914</v>
      </c>
      <c r="I762" t="s">
        <v>1841</v>
      </c>
      <c r="J762" t="s">
        <v>1915</v>
      </c>
      <c r="K762" t="s">
        <v>2022</v>
      </c>
      <c r="L762" s="24">
        <v>8400</v>
      </c>
      <c r="M762" s="25">
        <f>+VLOOKUP(E762, TC!A:D, 4, FALSE())</f>
        <v>1.0498999990449951</v>
      </c>
      <c r="N762" s="24">
        <f t="shared" si="55"/>
        <v>8400</v>
      </c>
      <c r="O762" t="str">
        <f t="shared" si="56"/>
        <v>FACTURA</v>
      </c>
      <c r="P762" t="str">
        <f t="shared" si="57"/>
        <v>2025</v>
      </c>
      <c r="Q762" t="str">
        <f t="shared" si="58"/>
        <v>01</v>
      </c>
      <c r="R762" t="str">
        <f>+IFERROR(VLOOKUP(I762, Listado!A:B, 2, FALSE()), "COMERCIALIZADORA INTERNACIONAL CARIBBEAN EXOTICS S A")</f>
        <v>LONDOÑO ECHEVERRI ALEJANDRA</v>
      </c>
      <c r="S762" s="25">
        <f>+VLOOKUP(E762, TC!A:D, 2, FALSE())</f>
        <v>4188.46</v>
      </c>
      <c r="T762" t="str">
        <f t="shared" si="59"/>
        <v>COP</v>
      </c>
    </row>
    <row r="763" spans="1:20" ht="18.75" hidden="1" customHeight="1" x14ac:dyDescent="0.25">
      <c r="A763" t="s">
        <v>1912</v>
      </c>
      <c r="B763" t="s">
        <v>5</v>
      </c>
      <c r="C763" t="s">
        <v>1913</v>
      </c>
      <c r="D763" s="24">
        <v>10827</v>
      </c>
      <c r="E763" t="s">
        <v>1620</v>
      </c>
      <c r="F763" t="s">
        <v>99</v>
      </c>
      <c r="G763" t="s">
        <v>1914</v>
      </c>
      <c r="I763" t="s">
        <v>1841</v>
      </c>
      <c r="J763" t="s">
        <v>1915</v>
      </c>
      <c r="K763" t="s">
        <v>2022</v>
      </c>
      <c r="L763" s="24">
        <v>880</v>
      </c>
      <c r="M763" s="25">
        <f>+VLOOKUP(E763, TC!A:D, 4, FALSE())</f>
        <v>1.0498999990449951</v>
      </c>
      <c r="N763" s="24">
        <f t="shared" si="55"/>
        <v>880</v>
      </c>
      <c r="O763" t="str">
        <f t="shared" si="56"/>
        <v>FACTURA</v>
      </c>
      <c r="P763" t="str">
        <f t="shared" si="57"/>
        <v>2025</v>
      </c>
      <c r="Q763" t="str">
        <f t="shared" si="58"/>
        <v>01</v>
      </c>
      <c r="R763" t="str">
        <f>+IFERROR(VLOOKUP(I763, Listado!A:B, 2, FALSE()), "COMERCIALIZADORA INTERNACIONAL CARIBBEAN EXOTICS S A")</f>
        <v>LONDOÑO ECHEVERRI ALEJANDRA</v>
      </c>
      <c r="S763" s="25">
        <f>+VLOOKUP(E763, TC!A:D, 2, FALSE())</f>
        <v>4188.46</v>
      </c>
      <c r="T763" t="str">
        <f t="shared" si="59"/>
        <v>COP</v>
      </c>
    </row>
    <row r="764" spans="1:20" ht="18.75" hidden="1" customHeight="1" x14ac:dyDescent="0.25">
      <c r="A764" t="s">
        <v>1912</v>
      </c>
      <c r="B764" t="s">
        <v>5</v>
      </c>
      <c r="C764" t="s">
        <v>1913</v>
      </c>
      <c r="D764" s="24">
        <v>10827</v>
      </c>
      <c r="E764" t="s">
        <v>1620</v>
      </c>
      <c r="F764" t="s">
        <v>99</v>
      </c>
      <c r="G764" t="s">
        <v>1914</v>
      </c>
      <c r="I764" t="s">
        <v>1841</v>
      </c>
      <c r="J764" t="s">
        <v>1915</v>
      </c>
      <c r="K764" t="s">
        <v>2022</v>
      </c>
      <c r="L764" s="24">
        <v>640</v>
      </c>
      <c r="M764" s="25">
        <f>+VLOOKUP(E764, TC!A:D, 4, FALSE())</f>
        <v>1.0498999990449951</v>
      </c>
      <c r="N764" s="24">
        <f t="shared" si="55"/>
        <v>640</v>
      </c>
      <c r="O764" t="str">
        <f t="shared" si="56"/>
        <v>FACTURA</v>
      </c>
      <c r="P764" t="str">
        <f t="shared" si="57"/>
        <v>2025</v>
      </c>
      <c r="Q764" t="str">
        <f t="shared" si="58"/>
        <v>01</v>
      </c>
      <c r="R764" t="str">
        <f>+IFERROR(VLOOKUP(I764, Listado!A:B, 2, FALSE()), "COMERCIALIZADORA INTERNACIONAL CARIBBEAN EXOTICS S A")</f>
        <v>LONDOÑO ECHEVERRI ALEJANDRA</v>
      </c>
      <c r="S764" s="25">
        <f>+VLOOKUP(E764, TC!A:D, 2, FALSE())</f>
        <v>4188.46</v>
      </c>
      <c r="T764" t="str">
        <f t="shared" si="59"/>
        <v>COP</v>
      </c>
    </row>
    <row r="765" spans="1:20" ht="18.75" hidden="1" customHeight="1" x14ac:dyDescent="0.25">
      <c r="A765" t="s">
        <v>1912</v>
      </c>
      <c r="B765" t="s">
        <v>5</v>
      </c>
      <c r="C765" t="s">
        <v>1913</v>
      </c>
      <c r="D765" s="24">
        <v>10827</v>
      </c>
      <c r="E765" t="s">
        <v>1620</v>
      </c>
      <c r="F765" t="s">
        <v>99</v>
      </c>
      <c r="G765" t="s">
        <v>1914</v>
      </c>
      <c r="I765" t="s">
        <v>1841</v>
      </c>
      <c r="J765" t="s">
        <v>1915</v>
      </c>
      <c r="K765" t="s">
        <v>2022</v>
      </c>
      <c r="L765" s="24">
        <v>320</v>
      </c>
      <c r="M765" s="25">
        <f>+VLOOKUP(E765, TC!A:D, 4, FALSE())</f>
        <v>1.0498999990449951</v>
      </c>
      <c r="N765" s="24">
        <f t="shared" si="55"/>
        <v>320</v>
      </c>
      <c r="O765" t="str">
        <f t="shared" si="56"/>
        <v>FACTURA</v>
      </c>
      <c r="P765" t="str">
        <f t="shared" si="57"/>
        <v>2025</v>
      </c>
      <c r="Q765" t="str">
        <f t="shared" si="58"/>
        <v>01</v>
      </c>
      <c r="R765" t="str">
        <f>+IFERROR(VLOOKUP(I765, Listado!A:B, 2, FALSE()), "COMERCIALIZADORA INTERNACIONAL CARIBBEAN EXOTICS S A")</f>
        <v>LONDOÑO ECHEVERRI ALEJANDRA</v>
      </c>
      <c r="S765" s="25">
        <f>+VLOOKUP(E765, TC!A:D, 2, FALSE())</f>
        <v>4188.46</v>
      </c>
      <c r="T765" t="str">
        <f t="shared" si="59"/>
        <v>COP</v>
      </c>
    </row>
    <row r="766" spans="1:20" ht="18.75" hidden="1" customHeight="1" x14ac:dyDescent="0.25">
      <c r="A766" t="s">
        <v>1912</v>
      </c>
      <c r="B766" t="s">
        <v>5</v>
      </c>
      <c r="C766" t="s">
        <v>1913</v>
      </c>
      <c r="D766" s="24">
        <v>10828</v>
      </c>
      <c r="E766" t="s">
        <v>1620</v>
      </c>
      <c r="F766" t="s">
        <v>99</v>
      </c>
      <c r="G766" t="s">
        <v>1914</v>
      </c>
      <c r="I766" t="s">
        <v>1841</v>
      </c>
      <c r="J766" t="s">
        <v>1915</v>
      </c>
      <c r="K766" t="s">
        <v>2022</v>
      </c>
      <c r="L766" s="24">
        <v>226000</v>
      </c>
      <c r="M766" s="25">
        <f>+VLOOKUP(E766, TC!A:D, 4, FALSE())</f>
        <v>1.0498999990449951</v>
      </c>
      <c r="N766" s="24">
        <f t="shared" si="55"/>
        <v>226000</v>
      </c>
      <c r="O766" t="str">
        <f t="shared" si="56"/>
        <v>FACTURA</v>
      </c>
      <c r="P766" t="str">
        <f t="shared" si="57"/>
        <v>2025</v>
      </c>
      <c r="Q766" t="str">
        <f t="shared" si="58"/>
        <v>01</v>
      </c>
      <c r="R766" t="str">
        <f>+IFERROR(VLOOKUP(I766, Listado!A:B, 2, FALSE()), "COMERCIALIZADORA INTERNACIONAL CARIBBEAN EXOTICS S A")</f>
        <v>LONDOÑO ECHEVERRI ALEJANDRA</v>
      </c>
      <c r="S766" s="25">
        <f>+VLOOKUP(E766, TC!A:D, 2, FALSE())</f>
        <v>4188.46</v>
      </c>
      <c r="T766" t="str">
        <f t="shared" si="59"/>
        <v>COP</v>
      </c>
    </row>
    <row r="767" spans="1:20" ht="18.75" hidden="1" customHeight="1" x14ac:dyDescent="0.25">
      <c r="A767" t="s">
        <v>1912</v>
      </c>
      <c r="B767" t="s">
        <v>5</v>
      </c>
      <c r="C767" t="s">
        <v>1913</v>
      </c>
      <c r="D767" s="24">
        <v>10828</v>
      </c>
      <c r="E767" t="s">
        <v>1620</v>
      </c>
      <c r="F767" t="s">
        <v>99</v>
      </c>
      <c r="G767" t="s">
        <v>1914</v>
      </c>
      <c r="I767" t="s">
        <v>1841</v>
      </c>
      <c r="J767" t="s">
        <v>1915</v>
      </c>
      <c r="K767" t="s">
        <v>2022</v>
      </c>
      <c r="L767" s="24">
        <v>20400</v>
      </c>
      <c r="M767" s="25">
        <f>+VLOOKUP(E767, TC!A:D, 4, FALSE())</f>
        <v>1.0498999990449951</v>
      </c>
      <c r="N767" s="24">
        <f t="shared" si="55"/>
        <v>20400</v>
      </c>
      <c r="O767" t="str">
        <f t="shared" si="56"/>
        <v>FACTURA</v>
      </c>
      <c r="P767" t="str">
        <f t="shared" si="57"/>
        <v>2025</v>
      </c>
      <c r="Q767" t="str">
        <f t="shared" si="58"/>
        <v>01</v>
      </c>
      <c r="R767" t="str">
        <f>+IFERROR(VLOOKUP(I767, Listado!A:B, 2, FALSE()), "COMERCIALIZADORA INTERNACIONAL CARIBBEAN EXOTICS S A")</f>
        <v>LONDOÑO ECHEVERRI ALEJANDRA</v>
      </c>
      <c r="S767" s="25">
        <f>+VLOOKUP(E767, TC!A:D, 2, FALSE())</f>
        <v>4188.46</v>
      </c>
      <c r="T767" t="str">
        <f t="shared" si="59"/>
        <v>COP</v>
      </c>
    </row>
    <row r="768" spans="1:20" ht="18.75" hidden="1" customHeight="1" x14ac:dyDescent="0.25">
      <c r="A768" t="s">
        <v>1912</v>
      </c>
      <c r="B768" t="s">
        <v>5</v>
      </c>
      <c r="C768" t="s">
        <v>1913</v>
      </c>
      <c r="D768" s="24">
        <v>10828</v>
      </c>
      <c r="E768" t="s">
        <v>1620</v>
      </c>
      <c r="F768" t="s">
        <v>99</v>
      </c>
      <c r="G768" t="s">
        <v>1914</v>
      </c>
      <c r="I768" t="s">
        <v>1841</v>
      </c>
      <c r="J768" t="s">
        <v>1915</v>
      </c>
      <c r="K768" t="s">
        <v>2022</v>
      </c>
      <c r="L768" s="24">
        <v>18720</v>
      </c>
      <c r="M768" s="25">
        <f>+VLOOKUP(E768, TC!A:D, 4, FALSE())</f>
        <v>1.0498999990449951</v>
      </c>
      <c r="N768" s="24">
        <f t="shared" si="55"/>
        <v>18720</v>
      </c>
      <c r="O768" t="str">
        <f t="shared" si="56"/>
        <v>FACTURA</v>
      </c>
      <c r="P768" t="str">
        <f t="shared" si="57"/>
        <v>2025</v>
      </c>
      <c r="Q768" t="str">
        <f t="shared" si="58"/>
        <v>01</v>
      </c>
      <c r="R768" t="str">
        <f>+IFERROR(VLOOKUP(I768, Listado!A:B, 2, FALSE()), "COMERCIALIZADORA INTERNACIONAL CARIBBEAN EXOTICS S A")</f>
        <v>LONDOÑO ECHEVERRI ALEJANDRA</v>
      </c>
      <c r="S768" s="25">
        <f>+VLOOKUP(E768, TC!A:D, 2, FALSE())</f>
        <v>4188.46</v>
      </c>
      <c r="T768" t="str">
        <f t="shared" si="59"/>
        <v>COP</v>
      </c>
    </row>
    <row r="769" spans="1:20" ht="18.75" hidden="1" customHeight="1" x14ac:dyDescent="0.25">
      <c r="A769" t="s">
        <v>1912</v>
      </c>
      <c r="B769" t="s">
        <v>5</v>
      </c>
      <c r="C769" t="s">
        <v>1913</v>
      </c>
      <c r="D769" s="24">
        <v>10828</v>
      </c>
      <c r="E769" t="s">
        <v>1620</v>
      </c>
      <c r="F769" t="s">
        <v>99</v>
      </c>
      <c r="G769" t="s">
        <v>1914</v>
      </c>
      <c r="I769" t="s">
        <v>1841</v>
      </c>
      <c r="J769" t="s">
        <v>1915</v>
      </c>
      <c r="K769" t="s">
        <v>2022</v>
      </c>
      <c r="L769" s="24">
        <v>17440</v>
      </c>
      <c r="M769" s="25">
        <f>+VLOOKUP(E769, TC!A:D, 4, FALSE())</f>
        <v>1.0498999990449951</v>
      </c>
      <c r="N769" s="24">
        <f t="shared" si="55"/>
        <v>17440</v>
      </c>
      <c r="O769" t="str">
        <f t="shared" si="56"/>
        <v>FACTURA</v>
      </c>
      <c r="P769" t="str">
        <f t="shared" si="57"/>
        <v>2025</v>
      </c>
      <c r="Q769" t="str">
        <f t="shared" si="58"/>
        <v>01</v>
      </c>
      <c r="R769" t="str">
        <f>+IFERROR(VLOOKUP(I769, Listado!A:B, 2, FALSE()), "COMERCIALIZADORA INTERNACIONAL CARIBBEAN EXOTICS S A")</f>
        <v>LONDOÑO ECHEVERRI ALEJANDRA</v>
      </c>
      <c r="S769" s="25">
        <f>+VLOOKUP(E769, TC!A:D, 2, FALSE())</f>
        <v>4188.46</v>
      </c>
      <c r="T769" t="str">
        <f t="shared" si="59"/>
        <v>COP</v>
      </c>
    </row>
    <row r="770" spans="1:20" ht="18.75" hidden="1" customHeight="1" x14ac:dyDescent="0.25">
      <c r="A770" t="s">
        <v>1912</v>
      </c>
      <c r="B770" t="s">
        <v>5</v>
      </c>
      <c r="C770" t="s">
        <v>1913</v>
      </c>
      <c r="D770" s="24">
        <v>10828</v>
      </c>
      <c r="E770" t="s">
        <v>1620</v>
      </c>
      <c r="F770" t="s">
        <v>99</v>
      </c>
      <c r="G770" t="s">
        <v>1914</v>
      </c>
      <c r="I770" t="s">
        <v>1841</v>
      </c>
      <c r="J770" t="s">
        <v>1915</v>
      </c>
      <c r="K770" t="s">
        <v>2022</v>
      </c>
      <c r="L770" s="24">
        <v>6160</v>
      </c>
      <c r="M770" s="25">
        <f>+VLOOKUP(E770, TC!A:D, 4, FALSE())</f>
        <v>1.0498999990449951</v>
      </c>
      <c r="N770" s="24">
        <f t="shared" ref="N770:N833" si="60">+IF(F770="EUR", (M770*L770), IF(I770="JUAN MATAS SAS", (L770/S770), L770))</f>
        <v>6160</v>
      </c>
      <c r="O770" t="str">
        <f t="shared" ref="O770:O833" si="61">+IF(C770="CFE", "FACTURA", IF(ISERROR(SEARCH("ANULA", H770))=FALSE(), "ANULACIÓN FE", IF(ISERROR(SEARCH("CANCELLATION", H770))=FALSE(), "ANULACIÓN FE", "NOTAS")))</f>
        <v>FACTURA</v>
      </c>
      <c r="P770" t="str">
        <f t="shared" ref="P770:P833" si="62">+LEFT(E770, 4)</f>
        <v>2025</v>
      </c>
      <c r="Q770" t="str">
        <f t="shared" ref="Q770:Q833" si="63">+MID(E770, 5, 2)</f>
        <v>01</v>
      </c>
      <c r="R770" t="str">
        <f>+IFERROR(VLOOKUP(I770, Listado!A:B, 2, FALSE()), "COMERCIALIZADORA INTERNACIONAL CARIBBEAN EXOTICS S A")</f>
        <v>LONDOÑO ECHEVERRI ALEJANDRA</v>
      </c>
      <c r="S770" s="25">
        <f>+VLOOKUP(E770, TC!A:D, 2, FALSE())</f>
        <v>4188.46</v>
      </c>
      <c r="T770" t="str">
        <f t="shared" ref="T770:T833" si="64">+IF(I770="JUAN MATAS SAS", "USD", F770)</f>
        <v>COP</v>
      </c>
    </row>
    <row r="771" spans="1:20" ht="18.75" hidden="1" customHeight="1" x14ac:dyDescent="0.25">
      <c r="A771" t="s">
        <v>1912</v>
      </c>
      <c r="B771" t="s">
        <v>5</v>
      </c>
      <c r="C771" t="s">
        <v>1913</v>
      </c>
      <c r="D771" s="24">
        <v>10828</v>
      </c>
      <c r="E771" t="s">
        <v>1620</v>
      </c>
      <c r="F771" t="s">
        <v>99</v>
      </c>
      <c r="G771" t="s">
        <v>1914</v>
      </c>
      <c r="I771" t="s">
        <v>1841</v>
      </c>
      <c r="J771" t="s">
        <v>1915</v>
      </c>
      <c r="K771" t="s">
        <v>2022</v>
      </c>
      <c r="L771" s="24">
        <v>3280</v>
      </c>
      <c r="M771" s="25">
        <f>+VLOOKUP(E771, TC!A:D, 4, FALSE())</f>
        <v>1.0498999990449951</v>
      </c>
      <c r="N771" s="24">
        <f t="shared" si="60"/>
        <v>3280</v>
      </c>
      <c r="O771" t="str">
        <f t="shared" si="61"/>
        <v>FACTURA</v>
      </c>
      <c r="P771" t="str">
        <f t="shared" si="62"/>
        <v>2025</v>
      </c>
      <c r="Q771" t="str">
        <f t="shared" si="63"/>
        <v>01</v>
      </c>
      <c r="R771" t="str">
        <f>+IFERROR(VLOOKUP(I771, Listado!A:B, 2, FALSE()), "COMERCIALIZADORA INTERNACIONAL CARIBBEAN EXOTICS S A")</f>
        <v>LONDOÑO ECHEVERRI ALEJANDRA</v>
      </c>
      <c r="S771" s="25">
        <f>+VLOOKUP(E771, TC!A:D, 2, FALSE())</f>
        <v>4188.46</v>
      </c>
      <c r="T771" t="str">
        <f t="shared" si="64"/>
        <v>COP</v>
      </c>
    </row>
    <row r="772" spans="1:20" ht="18.75" hidden="1" customHeight="1" x14ac:dyDescent="0.25">
      <c r="A772" t="s">
        <v>1912</v>
      </c>
      <c r="B772" t="s">
        <v>5</v>
      </c>
      <c r="C772" t="s">
        <v>1913</v>
      </c>
      <c r="D772" s="24">
        <v>10829</v>
      </c>
      <c r="E772" t="s">
        <v>1620</v>
      </c>
      <c r="F772" t="s">
        <v>99</v>
      </c>
      <c r="G772" t="s">
        <v>1914</v>
      </c>
      <c r="I772" t="s">
        <v>1841</v>
      </c>
      <c r="J772" t="s">
        <v>1915</v>
      </c>
      <c r="K772" t="s">
        <v>2022</v>
      </c>
      <c r="L772" s="24">
        <v>93520</v>
      </c>
      <c r="M772" s="25">
        <f>+VLOOKUP(E772, TC!A:D, 4, FALSE())</f>
        <v>1.0498999990449951</v>
      </c>
      <c r="N772" s="24">
        <f t="shared" si="60"/>
        <v>93520</v>
      </c>
      <c r="O772" t="str">
        <f t="shared" si="61"/>
        <v>FACTURA</v>
      </c>
      <c r="P772" t="str">
        <f t="shared" si="62"/>
        <v>2025</v>
      </c>
      <c r="Q772" t="str">
        <f t="shared" si="63"/>
        <v>01</v>
      </c>
      <c r="R772" t="str">
        <f>+IFERROR(VLOOKUP(I772, Listado!A:B, 2, FALSE()), "COMERCIALIZADORA INTERNACIONAL CARIBBEAN EXOTICS S A")</f>
        <v>LONDOÑO ECHEVERRI ALEJANDRA</v>
      </c>
      <c r="S772" s="25">
        <f>+VLOOKUP(E772, TC!A:D, 2, FALSE())</f>
        <v>4188.46</v>
      </c>
      <c r="T772" t="str">
        <f t="shared" si="64"/>
        <v>COP</v>
      </c>
    </row>
    <row r="773" spans="1:20" ht="18.75" hidden="1" customHeight="1" x14ac:dyDescent="0.25">
      <c r="A773" t="s">
        <v>1912</v>
      </c>
      <c r="B773" t="s">
        <v>5</v>
      </c>
      <c r="C773" t="s">
        <v>1913</v>
      </c>
      <c r="D773" s="24">
        <v>10829</v>
      </c>
      <c r="E773" t="s">
        <v>1620</v>
      </c>
      <c r="F773" t="s">
        <v>99</v>
      </c>
      <c r="G773" t="s">
        <v>1914</v>
      </c>
      <c r="I773" t="s">
        <v>1841</v>
      </c>
      <c r="J773" t="s">
        <v>1915</v>
      </c>
      <c r="K773" t="s">
        <v>2022</v>
      </c>
      <c r="L773" s="24">
        <v>77360</v>
      </c>
      <c r="M773" s="25">
        <f>+VLOOKUP(E773, TC!A:D, 4, FALSE())</f>
        <v>1.0498999990449951</v>
      </c>
      <c r="N773" s="24">
        <f t="shared" si="60"/>
        <v>77360</v>
      </c>
      <c r="O773" t="str">
        <f t="shared" si="61"/>
        <v>FACTURA</v>
      </c>
      <c r="P773" t="str">
        <f t="shared" si="62"/>
        <v>2025</v>
      </c>
      <c r="Q773" t="str">
        <f t="shared" si="63"/>
        <v>01</v>
      </c>
      <c r="R773" t="str">
        <f>+IFERROR(VLOOKUP(I773, Listado!A:B, 2, FALSE()), "COMERCIALIZADORA INTERNACIONAL CARIBBEAN EXOTICS S A")</f>
        <v>LONDOÑO ECHEVERRI ALEJANDRA</v>
      </c>
      <c r="S773" s="25">
        <f>+VLOOKUP(E773, TC!A:D, 2, FALSE())</f>
        <v>4188.46</v>
      </c>
      <c r="T773" t="str">
        <f t="shared" si="64"/>
        <v>COP</v>
      </c>
    </row>
    <row r="774" spans="1:20" ht="18.75" hidden="1" customHeight="1" x14ac:dyDescent="0.25">
      <c r="A774" t="s">
        <v>1912</v>
      </c>
      <c r="B774" t="s">
        <v>5</v>
      </c>
      <c r="C774" t="s">
        <v>1913</v>
      </c>
      <c r="D774" s="24">
        <v>10829</v>
      </c>
      <c r="E774" t="s">
        <v>1620</v>
      </c>
      <c r="F774" t="s">
        <v>99</v>
      </c>
      <c r="G774" t="s">
        <v>1914</v>
      </c>
      <c r="I774" t="s">
        <v>1841</v>
      </c>
      <c r="J774" t="s">
        <v>1915</v>
      </c>
      <c r="K774" t="s">
        <v>2022</v>
      </c>
      <c r="L774" s="24">
        <v>50960</v>
      </c>
      <c r="M774" s="25">
        <f>+VLOOKUP(E774, TC!A:D, 4, FALSE())</f>
        <v>1.0498999990449951</v>
      </c>
      <c r="N774" s="24">
        <f t="shared" si="60"/>
        <v>50960</v>
      </c>
      <c r="O774" t="str">
        <f t="shared" si="61"/>
        <v>FACTURA</v>
      </c>
      <c r="P774" t="str">
        <f t="shared" si="62"/>
        <v>2025</v>
      </c>
      <c r="Q774" t="str">
        <f t="shared" si="63"/>
        <v>01</v>
      </c>
      <c r="R774" t="str">
        <f>+IFERROR(VLOOKUP(I774, Listado!A:B, 2, FALSE()), "COMERCIALIZADORA INTERNACIONAL CARIBBEAN EXOTICS S A")</f>
        <v>LONDOÑO ECHEVERRI ALEJANDRA</v>
      </c>
      <c r="S774" s="25">
        <f>+VLOOKUP(E774, TC!A:D, 2, FALSE())</f>
        <v>4188.46</v>
      </c>
      <c r="T774" t="str">
        <f t="shared" si="64"/>
        <v>COP</v>
      </c>
    </row>
    <row r="775" spans="1:20" ht="18.75" hidden="1" customHeight="1" x14ac:dyDescent="0.25">
      <c r="A775" t="s">
        <v>1912</v>
      </c>
      <c r="B775" t="s">
        <v>5</v>
      </c>
      <c r="C775" t="s">
        <v>1913</v>
      </c>
      <c r="D775" s="24">
        <v>10829</v>
      </c>
      <c r="E775" t="s">
        <v>1620</v>
      </c>
      <c r="F775" t="s">
        <v>99</v>
      </c>
      <c r="G775" t="s">
        <v>1914</v>
      </c>
      <c r="I775" t="s">
        <v>1841</v>
      </c>
      <c r="J775" t="s">
        <v>1915</v>
      </c>
      <c r="K775" t="s">
        <v>2022</v>
      </c>
      <c r="L775" s="24">
        <v>27120</v>
      </c>
      <c r="M775" s="25">
        <f>+VLOOKUP(E775, TC!A:D, 4, FALSE())</f>
        <v>1.0498999990449951</v>
      </c>
      <c r="N775" s="24">
        <f t="shared" si="60"/>
        <v>27120</v>
      </c>
      <c r="O775" t="str">
        <f t="shared" si="61"/>
        <v>FACTURA</v>
      </c>
      <c r="P775" t="str">
        <f t="shared" si="62"/>
        <v>2025</v>
      </c>
      <c r="Q775" t="str">
        <f t="shared" si="63"/>
        <v>01</v>
      </c>
      <c r="R775" t="str">
        <f>+IFERROR(VLOOKUP(I775, Listado!A:B, 2, FALSE()), "COMERCIALIZADORA INTERNACIONAL CARIBBEAN EXOTICS S A")</f>
        <v>LONDOÑO ECHEVERRI ALEJANDRA</v>
      </c>
      <c r="S775" s="25">
        <f>+VLOOKUP(E775, TC!A:D, 2, FALSE())</f>
        <v>4188.46</v>
      </c>
      <c r="T775" t="str">
        <f t="shared" si="64"/>
        <v>COP</v>
      </c>
    </row>
    <row r="776" spans="1:20" ht="18.75" hidden="1" customHeight="1" x14ac:dyDescent="0.25">
      <c r="A776" t="s">
        <v>1912</v>
      </c>
      <c r="B776" t="s">
        <v>5</v>
      </c>
      <c r="C776" t="s">
        <v>1913</v>
      </c>
      <c r="D776" s="24">
        <v>10829</v>
      </c>
      <c r="E776" t="s">
        <v>1620</v>
      </c>
      <c r="F776" t="s">
        <v>99</v>
      </c>
      <c r="G776" t="s">
        <v>1914</v>
      </c>
      <c r="I776" t="s">
        <v>1841</v>
      </c>
      <c r="J776" t="s">
        <v>1915</v>
      </c>
      <c r="K776" t="s">
        <v>2022</v>
      </c>
      <c r="L776" s="24">
        <v>24080</v>
      </c>
      <c r="M776" s="25">
        <f>+VLOOKUP(E776, TC!A:D, 4, FALSE())</f>
        <v>1.0498999990449951</v>
      </c>
      <c r="N776" s="24">
        <f t="shared" si="60"/>
        <v>24080</v>
      </c>
      <c r="O776" t="str">
        <f t="shared" si="61"/>
        <v>FACTURA</v>
      </c>
      <c r="P776" t="str">
        <f t="shared" si="62"/>
        <v>2025</v>
      </c>
      <c r="Q776" t="str">
        <f t="shared" si="63"/>
        <v>01</v>
      </c>
      <c r="R776" t="str">
        <f>+IFERROR(VLOOKUP(I776, Listado!A:B, 2, FALSE()), "COMERCIALIZADORA INTERNACIONAL CARIBBEAN EXOTICS S A")</f>
        <v>LONDOÑO ECHEVERRI ALEJANDRA</v>
      </c>
      <c r="S776" s="25">
        <f>+VLOOKUP(E776, TC!A:D, 2, FALSE())</f>
        <v>4188.46</v>
      </c>
      <c r="T776" t="str">
        <f t="shared" si="64"/>
        <v>COP</v>
      </c>
    </row>
    <row r="777" spans="1:20" ht="18.75" hidden="1" customHeight="1" x14ac:dyDescent="0.25">
      <c r="A777" t="s">
        <v>1912</v>
      </c>
      <c r="B777" t="s">
        <v>5</v>
      </c>
      <c r="C777" t="s">
        <v>1913</v>
      </c>
      <c r="D777" s="24">
        <v>10829</v>
      </c>
      <c r="E777" t="s">
        <v>1620</v>
      </c>
      <c r="F777" t="s">
        <v>99</v>
      </c>
      <c r="G777" t="s">
        <v>1914</v>
      </c>
      <c r="I777" t="s">
        <v>1841</v>
      </c>
      <c r="J777" t="s">
        <v>1915</v>
      </c>
      <c r="K777" t="s">
        <v>2022</v>
      </c>
      <c r="L777" s="24">
        <v>12480</v>
      </c>
      <c r="M777" s="25">
        <f>+VLOOKUP(E777, TC!A:D, 4, FALSE())</f>
        <v>1.0498999990449951</v>
      </c>
      <c r="N777" s="24">
        <f t="shared" si="60"/>
        <v>12480</v>
      </c>
      <c r="O777" t="str">
        <f t="shared" si="61"/>
        <v>FACTURA</v>
      </c>
      <c r="P777" t="str">
        <f t="shared" si="62"/>
        <v>2025</v>
      </c>
      <c r="Q777" t="str">
        <f t="shared" si="63"/>
        <v>01</v>
      </c>
      <c r="R777" t="str">
        <f>+IFERROR(VLOOKUP(I777, Listado!A:B, 2, FALSE()), "COMERCIALIZADORA INTERNACIONAL CARIBBEAN EXOTICS S A")</f>
        <v>LONDOÑO ECHEVERRI ALEJANDRA</v>
      </c>
      <c r="S777" s="25">
        <f>+VLOOKUP(E777, TC!A:D, 2, FALSE())</f>
        <v>4188.46</v>
      </c>
      <c r="T777" t="str">
        <f t="shared" si="64"/>
        <v>COP</v>
      </c>
    </row>
    <row r="778" spans="1:20" ht="18.75" hidden="1" customHeight="1" x14ac:dyDescent="0.25">
      <c r="A778" t="s">
        <v>1912</v>
      </c>
      <c r="B778" t="s">
        <v>5</v>
      </c>
      <c r="C778" t="s">
        <v>1913</v>
      </c>
      <c r="D778" s="24">
        <v>10829</v>
      </c>
      <c r="E778" t="s">
        <v>1620</v>
      </c>
      <c r="F778" t="s">
        <v>99</v>
      </c>
      <c r="G778" t="s">
        <v>1914</v>
      </c>
      <c r="I778" t="s">
        <v>1841</v>
      </c>
      <c r="J778" t="s">
        <v>1915</v>
      </c>
      <c r="K778" t="s">
        <v>2022</v>
      </c>
      <c r="L778" s="24">
        <v>8960</v>
      </c>
      <c r="M778" s="25">
        <f>+VLOOKUP(E778, TC!A:D, 4, FALSE())</f>
        <v>1.0498999990449951</v>
      </c>
      <c r="N778" s="24">
        <f t="shared" si="60"/>
        <v>8960</v>
      </c>
      <c r="O778" t="str">
        <f t="shared" si="61"/>
        <v>FACTURA</v>
      </c>
      <c r="P778" t="str">
        <f t="shared" si="62"/>
        <v>2025</v>
      </c>
      <c r="Q778" t="str">
        <f t="shared" si="63"/>
        <v>01</v>
      </c>
      <c r="R778" t="str">
        <f>+IFERROR(VLOOKUP(I778, Listado!A:B, 2, FALSE()), "COMERCIALIZADORA INTERNACIONAL CARIBBEAN EXOTICS S A")</f>
        <v>LONDOÑO ECHEVERRI ALEJANDRA</v>
      </c>
      <c r="S778" s="25">
        <f>+VLOOKUP(E778, TC!A:D, 2, FALSE())</f>
        <v>4188.46</v>
      </c>
      <c r="T778" t="str">
        <f t="shared" si="64"/>
        <v>COP</v>
      </c>
    </row>
    <row r="779" spans="1:20" ht="18.75" hidden="1" customHeight="1" x14ac:dyDescent="0.25">
      <c r="A779" t="s">
        <v>1912</v>
      </c>
      <c r="B779" t="s">
        <v>5</v>
      </c>
      <c r="C779" t="s">
        <v>1913</v>
      </c>
      <c r="D779" s="24">
        <v>10829</v>
      </c>
      <c r="E779" t="s">
        <v>1620</v>
      </c>
      <c r="F779" t="s">
        <v>99</v>
      </c>
      <c r="G779" t="s">
        <v>1914</v>
      </c>
      <c r="I779" t="s">
        <v>1841</v>
      </c>
      <c r="J779" t="s">
        <v>1915</v>
      </c>
      <c r="K779" t="s">
        <v>2022</v>
      </c>
      <c r="L779" s="24">
        <v>2400</v>
      </c>
      <c r="M779" s="25">
        <f>+VLOOKUP(E779, TC!A:D, 4, FALSE())</f>
        <v>1.0498999990449951</v>
      </c>
      <c r="N779" s="24">
        <f t="shared" si="60"/>
        <v>2400</v>
      </c>
      <c r="O779" t="str">
        <f t="shared" si="61"/>
        <v>FACTURA</v>
      </c>
      <c r="P779" t="str">
        <f t="shared" si="62"/>
        <v>2025</v>
      </c>
      <c r="Q779" t="str">
        <f t="shared" si="63"/>
        <v>01</v>
      </c>
      <c r="R779" t="str">
        <f>+IFERROR(VLOOKUP(I779, Listado!A:B, 2, FALSE()), "COMERCIALIZADORA INTERNACIONAL CARIBBEAN EXOTICS S A")</f>
        <v>LONDOÑO ECHEVERRI ALEJANDRA</v>
      </c>
      <c r="S779" s="25">
        <f>+VLOOKUP(E779, TC!A:D, 2, FALSE())</f>
        <v>4188.46</v>
      </c>
      <c r="T779" t="str">
        <f t="shared" si="64"/>
        <v>COP</v>
      </c>
    </row>
    <row r="780" spans="1:20" ht="18.75" hidden="1" customHeight="1" x14ac:dyDescent="0.25">
      <c r="A780" t="s">
        <v>1912</v>
      </c>
      <c r="B780" t="s">
        <v>5</v>
      </c>
      <c r="C780" t="s">
        <v>1913</v>
      </c>
      <c r="D780" s="24">
        <v>10829</v>
      </c>
      <c r="E780" t="s">
        <v>1620</v>
      </c>
      <c r="F780" t="s">
        <v>99</v>
      </c>
      <c r="G780" t="s">
        <v>1914</v>
      </c>
      <c r="I780" t="s">
        <v>1841</v>
      </c>
      <c r="J780" t="s">
        <v>1915</v>
      </c>
      <c r="K780" t="s">
        <v>2022</v>
      </c>
      <c r="L780" s="24">
        <v>240</v>
      </c>
      <c r="M780" s="25">
        <f>+VLOOKUP(E780, TC!A:D, 4, FALSE())</f>
        <v>1.0498999990449951</v>
      </c>
      <c r="N780" s="24">
        <f t="shared" si="60"/>
        <v>240</v>
      </c>
      <c r="O780" t="str">
        <f t="shared" si="61"/>
        <v>FACTURA</v>
      </c>
      <c r="P780" t="str">
        <f t="shared" si="62"/>
        <v>2025</v>
      </c>
      <c r="Q780" t="str">
        <f t="shared" si="63"/>
        <v>01</v>
      </c>
      <c r="R780" t="str">
        <f>+IFERROR(VLOOKUP(I780, Listado!A:B, 2, FALSE()), "COMERCIALIZADORA INTERNACIONAL CARIBBEAN EXOTICS S A")</f>
        <v>LONDOÑO ECHEVERRI ALEJANDRA</v>
      </c>
      <c r="S780" s="25">
        <f>+VLOOKUP(E780, TC!A:D, 2, FALSE())</f>
        <v>4188.46</v>
      </c>
      <c r="T780" t="str">
        <f t="shared" si="64"/>
        <v>COP</v>
      </c>
    </row>
    <row r="781" spans="1:20" ht="18.75" hidden="1" customHeight="1" x14ac:dyDescent="0.25">
      <c r="A781" t="s">
        <v>1912</v>
      </c>
      <c r="B781" t="s">
        <v>5</v>
      </c>
      <c r="C781" t="s">
        <v>1913</v>
      </c>
      <c r="D781" s="24">
        <v>10829</v>
      </c>
      <c r="E781" t="s">
        <v>1620</v>
      </c>
      <c r="F781" t="s">
        <v>99</v>
      </c>
      <c r="G781" t="s">
        <v>1914</v>
      </c>
      <c r="I781" t="s">
        <v>1841</v>
      </c>
      <c r="J781" t="s">
        <v>1915</v>
      </c>
      <c r="K781" t="s">
        <v>2022</v>
      </c>
      <c r="L781" s="24">
        <v>2800</v>
      </c>
      <c r="M781" s="25">
        <f>+VLOOKUP(E781, TC!A:D, 4, FALSE())</f>
        <v>1.0498999990449951</v>
      </c>
      <c r="N781" s="24">
        <f t="shared" si="60"/>
        <v>2800</v>
      </c>
      <c r="O781" t="str">
        <f t="shared" si="61"/>
        <v>FACTURA</v>
      </c>
      <c r="P781" t="str">
        <f t="shared" si="62"/>
        <v>2025</v>
      </c>
      <c r="Q781" t="str">
        <f t="shared" si="63"/>
        <v>01</v>
      </c>
      <c r="R781" t="str">
        <f>+IFERROR(VLOOKUP(I781, Listado!A:B, 2, FALSE()), "COMERCIALIZADORA INTERNACIONAL CARIBBEAN EXOTICS S A")</f>
        <v>LONDOÑO ECHEVERRI ALEJANDRA</v>
      </c>
      <c r="S781" s="25">
        <f>+VLOOKUP(E781, TC!A:D, 2, FALSE())</f>
        <v>4188.46</v>
      </c>
      <c r="T781" t="str">
        <f t="shared" si="64"/>
        <v>COP</v>
      </c>
    </row>
    <row r="782" spans="1:20" ht="18.75" hidden="1" customHeight="1" x14ac:dyDescent="0.25">
      <c r="A782" t="s">
        <v>1912</v>
      </c>
      <c r="B782" t="s">
        <v>5</v>
      </c>
      <c r="C782" t="s">
        <v>1913</v>
      </c>
      <c r="D782" s="24">
        <v>10830</v>
      </c>
      <c r="E782" t="s">
        <v>1620</v>
      </c>
      <c r="F782" t="s">
        <v>99</v>
      </c>
      <c r="G782" t="s">
        <v>113</v>
      </c>
      <c r="I782" t="s">
        <v>1843</v>
      </c>
      <c r="J782" t="s">
        <v>1915</v>
      </c>
      <c r="K782" t="s">
        <v>2021</v>
      </c>
      <c r="L782" s="24">
        <v>108810</v>
      </c>
      <c r="M782" s="25">
        <f>+VLOOKUP(E782, TC!A:D, 4, FALSE())</f>
        <v>1.0498999990449951</v>
      </c>
      <c r="N782" s="24">
        <f t="shared" si="60"/>
        <v>108810</v>
      </c>
      <c r="O782" t="str">
        <f t="shared" si="61"/>
        <v>FACTURA</v>
      </c>
      <c r="P782" t="str">
        <f t="shared" si="62"/>
        <v>2025</v>
      </c>
      <c r="Q782" t="str">
        <f t="shared" si="63"/>
        <v>01</v>
      </c>
      <c r="R782" t="str">
        <f>+IFERROR(VLOOKUP(I782, Listado!A:B, 2, FALSE()), "COMERCIALIZADORA INTERNACIONAL CARIBBEAN EXOTICS S A")</f>
        <v>LONDOÑO ECHEVERRI ALEJANDRA</v>
      </c>
      <c r="S782" s="25">
        <f>+VLOOKUP(E782, TC!A:D, 2, FALSE())</f>
        <v>4188.46</v>
      </c>
      <c r="T782" t="str">
        <f t="shared" si="64"/>
        <v>COP</v>
      </c>
    </row>
    <row r="783" spans="1:20" ht="18.75" hidden="1" customHeight="1" x14ac:dyDescent="0.25">
      <c r="A783" t="s">
        <v>1912</v>
      </c>
      <c r="B783" t="s">
        <v>5</v>
      </c>
      <c r="C783" t="s">
        <v>1913</v>
      </c>
      <c r="D783" s="24">
        <v>10830</v>
      </c>
      <c r="E783" t="s">
        <v>1620</v>
      </c>
      <c r="F783" t="s">
        <v>99</v>
      </c>
      <c r="G783" t="s">
        <v>113</v>
      </c>
      <c r="I783" t="s">
        <v>1843</v>
      </c>
      <c r="J783" t="s">
        <v>1915</v>
      </c>
      <c r="K783" t="s">
        <v>2021</v>
      </c>
      <c r="L783" s="24">
        <v>69660</v>
      </c>
      <c r="M783" s="25">
        <f>+VLOOKUP(E783, TC!A:D, 4, FALSE())</f>
        <v>1.0498999990449951</v>
      </c>
      <c r="N783" s="24">
        <f t="shared" si="60"/>
        <v>69660</v>
      </c>
      <c r="O783" t="str">
        <f t="shared" si="61"/>
        <v>FACTURA</v>
      </c>
      <c r="P783" t="str">
        <f t="shared" si="62"/>
        <v>2025</v>
      </c>
      <c r="Q783" t="str">
        <f t="shared" si="63"/>
        <v>01</v>
      </c>
      <c r="R783" t="str">
        <f>+IFERROR(VLOOKUP(I783, Listado!A:B, 2, FALSE()), "COMERCIALIZADORA INTERNACIONAL CARIBBEAN EXOTICS S A")</f>
        <v>LONDOÑO ECHEVERRI ALEJANDRA</v>
      </c>
      <c r="S783" s="25">
        <f>+VLOOKUP(E783, TC!A:D, 2, FALSE())</f>
        <v>4188.46</v>
      </c>
      <c r="T783" t="str">
        <f t="shared" si="64"/>
        <v>COP</v>
      </c>
    </row>
    <row r="784" spans="1:20" ht="18.75" hidden="1" customHeight="1" x14ac:dyDescent="0.25">
      <c r="A784" t="s">
        <v>1912</v>
      </c>
      <c r="B784" t="s">
        <v>5</v>
      </c>
      <c r="C784" t="s">
        <v>1913</v>
      </c>
      <c r="D784" s="24">
        <v>10830</v>
      </c>
      <c r="E784" t="s">
        <v>1620</v>
      </c>
      <c r="F784" t="s">
        <v>99</v>
      </c>
      <c r="G784" t="s">
        <v>113</v>
      </c>
      <c r="I784" t="s">
        <v>1843</v>
      </c>
      <c r="J784" t="s">
        <v>1915</v>
      </c>
      <c r="K784" t="s">
        <v>2021</v>
      </c>
      <c r="L784" s="24">
        <v>72900</v>
      </c>
      <c r="M784" s="25">
        <f>+VLOOKUP(E784, TC!A:D, 4, FALSE())</f>
        <v>1.0498999990449951</v>
      </c>
      <c r="N784" s="24">
        <f t="shared" si="60"/>
        <v>72900</v>
      </c>
      <c r="O784" t="str">
        <f t="shared" si="61"/>
        <v>FACTURA</v>
      </c>
      <c r="P784" t="str">
        <f t="shared" si="62"/>
        <v>2025</v>
      </c>
      <c r="Q784" t="str">
        <f t="shared" si="63"/>
        <v>01</v>
      </c>
      <c r="R784" t="str">
        <f>+IFERROR(VLOOKUP(I784, Listado!A:B, 2, FALSE()), "COMERCIALIZADORA INTERNACIONAL CARIBBEAN EXOTICS S A")</f>
        <v>LONDOÑO ECHEVERRI ALEJANDRA</v>
      </c>
      <c r="S784" s="25">
        <f>+VLOOKUP(E784, TC!A:D, 2, FALSE())</f>
        <v>4188.46</v>
      </c>
      <c r="T784" t="str">
        <f t="shared" si="64"/>
        <v>COP</v>
      </c>
    </row>
    <row r="785" spans="1:20" ht="18.75" hidden="1" customHeight="1" x14ac:dyDescent="0.25">
      <c r="A785" t="s">
        <v>1912</v>
      </c>
      <c r="B785" t="s">
        <v>5</v>
      </c>
      <c r="C785" t="s">
        <v>1913</v>
      </c>
      <c r="D785" s="24">
        <v>10830</v>
      </c>
      <c r="E785" t="s">
        <v>1620</v>
      </c>
      <c r="F785" t="s">
        <v>99</v>
      </c>
      <c r="G785" t="s">
        <v>113</v>
      </c>
      <c r="I785" t="s">
        <v>1843</v>
      </c>
      <c r="J785" t="s">
        <v>1915</v>
      </c>
      <c r="K785" t="s">
        <v>2021</v>
      </c>
      <c r="L785" s="24">
        <v>76410</v>
      </c>
      <c r="M785" s="25">
        <f>+VLOOKUP(E785, TC!A:D, 4, FALSE())</f>
        <v>1.0498999990449951</v>
      </c>
      <c r="N785" s="24">
        <f t="shared" si="60"/>
        <v>76410</v>
      </c>
      <c r="O785" t="str">
        <f t="shared" si="61"/>
        <v>FACTURA</v>
      </c>
      <c r="P785" t="str">
        <f t="shared" si="62"/>
        <v>2025</v>
      </c>
      <c r="Q785" t="str">
        <f t="shared" si="63"/>
        <v>01</v>
      </c>
      <c r="R785" t="str">
        <f>+IFERROR(VLOOKUP(I785, Listado!A:B, 2, FALSE()), "COMERCIALIZADORA INTERNACIONAL CARIBBEAN EXOTICS S A")</f>
        <v>LONDOÑO ECHEVERRI ALEJANDRA</v>
      </c>
      <c r="S785" s="25">
        <f>+VLOOKUP(E785, TC!A:D, 2, FALSE())</f>
        <v>4188.46</v>
      </c>
      <c r="T785" t="str">
        <f t="shared" si="64"/>
        <v>COP</v>
      </c>
    </row>
    <row r="786" spans="1:20" ht="18.75" hidden="1" customHeight="1" x14ac:dyDescent="0.25">
      <c r="A786" t="s">
        <v>1912</v>
      </c>
      <c r="B786" t="s">
        <v>5</v>
      </c>
      <c r="C786" t="s">
        <v>1913</v>
      </c>
      <c r="D786" s="24">
        <v>10830</v>
      </c>
      <c r="E786" t="s">
        <v>1620</v>
      </c>
      <c r="F786" t="s">
        <v>99</v>
      </c>
      <c r="G786" t="s">
        <v>113</v>
      </c>
      <c r="I786" t="s">
        <v>1843</v>
      </c>
      <c r="J786" t="s">
        <v>1915</v>
      </c>
      <c r="K786" t="s">
        <v>2021</v>
      </c>
      <c r="L786" s="24">
        <v>101790</v>
      </c>
      <c r="M786" s="25">
        <f>+VLOOKUP(E786, TC!A:D, 4, FALSE())</f>
        <v>1.0498999990449951</v>
      </c>
      <c r="N786" s="24">
        <f t="shared" si="60"/>
        <v>101790</v>
      </c>
      <c r="O786" t="str">
        <f t="shared" si="61"/>
        <v>FACTURA</v>
      </c>
      <c r="P786" t="str">
        <f t="shared" si="62"/>
        <v>2025</v>
      </c>
      <c r="Q786" t="str">
        <f t="shared" si="63"/>
        <v>01</v>
      </c>
      <c r="R786" t="str">
        <f>+IFERROR(VLOOKUP(I786, Listado!A:B, 2, FALSE()), "COMERCIALIZADORA INTERNACIONAL CARIBBEAN EXOTICS S A")</f>
        <v>LONDOÑO ECHEVERRI ALEJANDRA</v>
      </c>
      <c r="S786" s="25">
        <f>+VLOOKUP(E786, TC!A:D, 2, FALSE())</f>
        <v>4188.46</v>
      </c>
      <c r="T786" t="str">
        <f t="shared" si="64"/>
        <v>COP</v>
      </c>
    </row>
    <row r="787" spans="1:20" ht="18.75" hidden="1" customHeight="1" x14ac:dyDescent="0.25">
      <c r="A787" t="s">
        <v>1912</v>
      </c>
      <c r="B787" t="s">
        <v>5</v>
      </c>
      <c r="C787" t="s">
        <v>1913</v>
      </c>
      <c r="D787" s="24">
        <v>10830</v>
      </c>
      <c r="E787" t="s">
        <v>1620</v>
      </c>
      <c r="F787" t="s">
        <v>99</v>
      </c>
      <c r="G787" t="s">
        <v>113</v>
      </c>
      <c r="I787" t="s">
        <v>1843</v>
      </c>
      <c r="J787" t="s">
        <v>1915</v>
      </c>
      <c r="K787" t="s">
        <v>2021</v>
      </c>
      <c r="L787" s="24">
        <v>79650</v>
      </c>
      <c r="M787" s="25">
        <f>+VLOOKUP(E787, TC!A:D, 4, FALSE())</f>
        <v>1.0498999990449951</v>
      </c>
      <c r="N787" s="24">
        <f t="shared" si="60"/>
        <v>79650</v>
      </c>
      <c r="O787" t="str">
        <f t="shared" si="61"/>
        <v>FACTURA</v>
      </c>
      <c r="P787" t="str">
        <f t="shared" si="62"/>
        <v>2025</v>
      </c>
      <c r="Q787" t="str">
        <f t="shared" si="63"/>
        <v>01</v>
      </c>
      <c r="R787" t="str">
        <f>+IFERROR(VLOOKUP(I787, Listado!A:B, 2, FALSE()), "COMERCIALIZADORA INTERNACIONAL CARIBBEAN EXOTICS S A")</f>
        <v>LONDOÑO ECHEVERRI ALEJANDRA</v>
      </c>
      <c r="S787" s="25">
        <f>+VLOOKUP(E787, TC!A:D, 2, FALSE())</f>
        <v>4188.46</v>
      </c>
      <c r="T787" t="str">
        <f t="shared" si="64"/>
        <v>COP</v>
      </c>
    </row>
    <row r="788" spans="1:20" ht="18.75" hidden="1" customHeight="1" x14ac:dyDescent="0.25">
      <c r="A788" t="s">
        <v>1912</v>
      </c>
      <c r="B788" t="s">
        <v>5</v>
      </c>
      <c r="C788" t="s">
        <v>1913</v>
      </c>
      <c r="D788" s="24">
        <v>10830</v>
      </c>
      <c r="E788" t="s">
        <v>1620</v>
      </c>
      <c r="F788" t="s">
        <v>99</v>
      </c>
      <c r="G788" t="s">
        <v>113</v>
      </c>
      <c r="I788" t="s">
        <v>1843</v>
      </c>
      <c r="J788" t="s">
        <v>1915</v>
      </c>
      <c r="K788" t="s">
        <v>2021</v>
      </c>
      <c r="L788" s="24">
        <v>29160</v>
      </c>
      <c r="M788" s="25">
        <f>+VLOOKUP(E788, TC!A:D, 4, FALSE())</f>
        <v>1.0498999990449951</v>
      </c>
      <c r="N788" s="24">
        <f t="shared" si="60"/>
        <v>29160</v>
      </c>
      <c r="O788" t="str">
        <f t="shared" si="61"/>
        <v>FACTURA</v>
      </c>
      <c r="P788" t="str">
        <f t="shared" si="62"/>
        <v>2025</v>
      </c>
      <c r="Q788" t="str">
        <f t="shared" si="63"/>
        <v>01</v>
      </c>
      <c r="R788" t="str">
        <f>+IFERROR(VLOOKUP(I788, Listado!A:B, 2, FALSE()), "COMERCIALIZADORA INTERNACIONAL CARIBBEAN EXOTICS S A")</f>
        <v>LONDOÑO ECHEVERRI ALEJANDRA</v>
      </c>
      <c r="S788" s="25">
        <f>+VLOOKUP(E788, TC!A:D, 2, FALSE())</f>
        <v>4188.46</v>
      </c>
      <c r="T788" t="str">
        <f t="shared" si="64"/>
        <v>COP</v>
      </c>
    </row>
    <row r="789" spans="1:20" ht="18.75" hidden="1" customHeight="1" x14ac:dyDescent="0.25">
      <c r="A789" t="s">
        <v>1912</v>
      </c>
      <c r="B789" t="s">
        <v>5</v>
      </c>
      <c r="C789" t="s">
        <v>1913</v>
      </c>
      <c r="D789" s="24">
        <v>10830</v>
      </c>
      <c r="E789" t="s">
        <v>1620</v>
      </c>
      <c r="F789" t="s">
        <v>99</v>
      </c>
      <c r="G789" t="s">
        <v>113</v>
      </c>
      <c r="I789" t="s">
        <v>1843</v>
      </c>
      <c r="J789" t="s">
        <v>1915</v>
      </c>
      <c r="K789" t="s">
        <v>2021</v>
      </c>
      <c r="L789" s="24">
        <v>8910</v>
      </c>
      <c r="M789" s="25">
        <f>+VLOOKUP(E789, TC!A:D, 4, FALSE())</f>
        <v>1.0498999990449951</v>
      </c>
      <c r="N789" s="24">
        <f t="shared" si="60"/>
        <v>8910</v>
      </c>
      <c r="O789" t="str">
        <f t="shared" si="61"/>
        <v>FACTURA</v>
      </c>
      <c r="P789" t="str">
        <f t="shared" si="62"/>
        <v>2025</v>
      </c>
      <c r="Q789" t="str">
        <f t="shared" si="63"/>
        <v>01</v>
      </c>
      <c r="R789" t="str">
        <f>+IFERROR(VLOOKUP(I789, Listado!A:B, 2, FALSE()), "COMERCIALIZADORA INTERNACIONAL CARIBBEAN EXOTICS S A")</f>
        <v>LONDOÑO ECHEVERRI ALEJANDRA</v>
      </c>
      <c r="S789" s="25">
        <f>+VLOOKUP(E789, TC!A:D, 2, FALSE())</f>
        <v>4188.46</v>
      </c>
      <c r="T789" t="str">
        <f t="shared" si="64"/>
        <v>COP</v>
      </c>
    </row>
    <row r="790" spans="1:20" ht="18.75" hidden="1" customHeight="1" x14ac:dyDescent="0.25">
      <c r="A790" t="s">
        <v>1912</v>
      </c>
      <c r="B790" t="s">
        <v>1923</v>
      </c>
      <c r="C790" t="s">
        <v>1913</v>
      </c>
      <c r="D790" s="24">
        <v>5712</v>
      </c>
      <c r="E790" t="s">
        <v>1620</v>
      </c>
      <c r="F790" t="s">
        <v>128</v>
      </c>
      <c r="G790" t="s">
        <v>112</v>
      </c>
      <c r="H790" t="s">
        <v>2163</v>
      </c>
      <c r="I790" t="s">
        <v>1856</v>
      </c>
      <c r="J790" t="s">
        <v>1930</v>
      </c>
      <c r="K790" t="s">
        <v>1928</v>
      </c>
      <c r="L790" s="24">
        <v>594.98</v>
      </c>
      <c r="M790" s="25">
        <f>+VLOOKUP(E790, TC!A:D, 4, FALSE())</f>
        <v>1.0498999990449951</v>
      </c>
      <c r="N790" s="24">
        <f t="shared" si="60"/>
        <v>594.98</v>
      </c>
      <c r="O790" t="str">
        <f t="shared" si="61"/>
        <v>FACTURA</v>
      </c>
      <c r="P790" t="str">
        <f t="shared" si="62"/>
        <v>2025</v>
      </c>
      <c r="Q790" t="str">
        <f t="shared" si="63"/>
        <v>01</v>
      </c>
      <c r="R790" t="str">
        <f>+IFERROR(VLOOKUP(I790, Listado!A:B, 2, FALSE()), "COMERCIALIZADORA INTERNACIONAL CARIBBEAN EXOTICS S A")</f>
        <v>HINCAPIE CONTRERAS ERIKA STEFANIA</v>
      </c>
      <c r="S790" s="25">
        <f>+VLOOKUP(E790, TC!A:D, 2, FALSE())</f>
        <v>4188.46</v>
      </c>
      <c r="T790" t="str">
        <f t="shared" si="64"/>
        <v>USD</v>
      </c>
    </row>
    <row r="791" spans="1:20" ht="18.75" hidden="1" customHeight="1" x14ac:dyDescent="0.25">
      <c r="A791" t="s">
        <v>1912</v>
      </c>
      <c r="B791" t="s">
        <v>1923</v>
      </c>
      <c r="C791" t="s">
        <v>1913</v>
      </c>
      <c r="D791" s="24">
        <v>5712</v>
      </c>
      <c r="E791" t="s">
        <v>1620</v>
      </c>
      <c r="F791" t="s">
        <v>128</v>
      </c>
      <c r="G791" t="s">
        <v>112</v>
      </c>
      <c r="H791" t="s">
        <v>2163</v>
      </c>
      <c r="I791" t="s">
        <v>1856</v>
      </c>
      <c r="J791" t="s">
        <v>1930</v>
      </c>
      <c r="K791" t="s">
        <v>1934</v>
      </c>
      <c r="L791" s="24">
        <v>653.1</v>
      </c>
      <c r="M791" s="25">
        <f>+VLOOKUP(E791, TC!A:D, 4, FALSE())</f>
        <v>1.0498999990449951</v>
      </c>
      <c r="N791" s="24">
        <f t="shared" si="60"/>
        <v>653.1</v>
      </c>
      <c r="O791" t="str">
        <f t="shared" si="61"/>
        <v>FACTURA</v>
      </c>
      <c r="P791" t="str">
        <f t="shared" si="62"/>
        <v>2025</v>
      </c>
      <c r="Q791" t="str">
        <f t="shared" si="63"/>
        <v>01</v>
      </c>
      <c r="R791" t="str">
        <f>+IFERROR(VLOOKUP(I791, Listado!A:B, 2, FALSE()), "COMERCIALIZADORA INTERNACIONAL CARIBBEAN EXOTICS S A")</f>
        <v>HINCAPIE CONTRERAS ERIKA STEFANIA</v>
      </c>
      <c r="S791" s="25">
        <f>+VLOOKUP(E791, TC!A:D, 2, FALSE())</f>
        <v>4188.46</v>
      </c>
      <c r="T791" t="str">
        <f t="shared" si="64"/>
        <v>USD</v>
      </c>
    </row>
    <row r="792" spans="1:20" ht="18.75" hidden="1" customHeight="1" x14ac:dyDescent="0.25">
      <c r="A792" t="s">
        <v>1912</v>
      </c>
      <c r="B792" t="s">
        <v>1923</v>
      </c>
      <c r="C792" t="s">
        <v>1913</v>
      </c>
      <c r="D792" s="24">
        <v>5712</v>
      </c>
      <c r="E792" t="s">
        <v>1620</v>
      </c>
      <c r="F792" t="s">
        <v>128</v>
      </c>
      <c r="G792" t="s">
        <v>112</v>
      </c>
      <c r="H792" t="s">
        <v>2163</v>
      </c>
      <c r="I792" t="s">
        <v>1856</v>
      </c>
      <c r="J792" t="s">
        <v>1930</v>
      </c>
      <c r="K792" t="s">
        <v>1935</v>
      </c>
      <c r="L792" s="24">
        <v>1323.6</v>
      </c>
      <c r="M792" s="25">
        <f>+VLOOKUP(E792, TC!A:D, 4, FALSE())</f>
        <v>1.0498999990449951</v>
      </c>
      <c r="N792" s="24">
        <f t="shared" si="60"/>
        <v>1323.6</v>
      </c>
      <c r="O792" t="str">
        <f t="shared" si="61"/>
        <v>FACTURA</v>
      </c>
      <c r="P792" t="str">
        <f t="shared" si="62"/>
        <v>2025</v>
      </c>
      <c r="Q792" t="str">
        <f t="shared" si="63"/>
        <v>01</v>
      </c>
      <c r="R792" t="str">
        <f>+IFERROR(VLOOKUP(I792, Listado!A:B, 2, FALSE()), "COMERCIALIZADORA INTERNACIONAL CARIBBEAN EXOTICS S A")</f>
        <v>HINCAPIE CONTRERAS ERIKA STEFANIA</v>
      </c>
      <c r="S792" s="25">
        <f>+VLOOKUP(E792, TC!A:D, 2, FALSE())</f>
        <v>4188.46</v>
      </c>
      <c r="T792" t="str">
        <f t="shared" si="64"/>
        <v>USD</v>
      </c>
    </row>
    <row r="793" spans="1:20" ht="18.75" hidden="1" customHeight="1" x14ac:dyDescent="0.25">
      <c r="A793" t="s">
        <v>1912</v>
      </c>
      <c r="B793" t="s">
        <v>5</v>
      </c>
      <c r="C793" t="s">
        <v>1913</v>
      </c>
      <c r="D793" s="24">
        <v>10831</v>
      </c>
      <c r="E793" t="s">
        <v>1620</v>
      </c>
      <c r="F793" t="s">
        <v>99</v>
      </c>
      <c r="G793" t="s">
        <v>1914</v>
      </c>
      <c r="I793" t="s">
        <v>1841</v>
      </c>
      <c r="J793" t="s">
        <v>1915</v>
      </c>
      <c r="K793" t="s">
        <v>2021</v>
      </c>
      <c r="L793" s="24">
        <v>44400</v>
      </c>
      <c r="M793" s="25">
        <f>+VLOOKUP(E793, TC!A:D, 4, FALSE())</f>
        <v>1.0498999990449951</v>
      </c>
      <c r="N793" s="24">
        <f t="shared" si="60"/>
        <v>44400</v>
      </c>
      <c r="O793" t="str">
        <f t="shared" si="61"/>
        <v>FACTURA</v>
      </c>
      <c r="P793" t="str">
        <f t="shared" si="62"/>
        <v>2025</v>
      </c>
      <c r="Q793" t="str">
        <f t="shared" si="63"/>
        <v>01</v>
      </c>
      <c r="R793" t="str">
        <f>+IFERROR(VLOOKUP(I793, Listado!A:B, 2, FALSE()), "COMERCIALIZADORA INTERNACIONAL CARIBBEAN EXOTICS S A")</f>
        <v>LONDOÑO ECHEVERRI ALEJANDRA</v>
      </c>
      <c r="S793" s="25">
        <f>+VLOOKUP(E793, TC!A:D, 2, FALSE())</f>
        <v>4188.46</v>
      </c>
      <c r="T793" t="str">
        <f t="shared" si="64"/>
        <v>COP</v>
      </c>
    </row>
    <row r="794" spans="1:20" ht="18.75" hidden="1" customHeight="1" x14ac:dyDescent="0.25">
      <c r="A794" t="s">
        <v>1912</v>
      </c>
      <c r="B794" t="s">
        <v>5</v>
      </c>
      <c r="C794" t="s">
        <v>1913</v>
      </c>
      <c r="D794" s="24">
        <v>10831</v>
      </c>
      <c r="E794" t="s">
        <v>1620</v>
      </c>
      <c r="F794" t="s">
        <v>99</v>
      </c>
      <c r="G794" t="s">
        <v>1914</v>
      </c>
      <c r="I794" t="s">
        <v>1841</v>
      </c>
      <c r="J794" t="s">
        <v>1915</v>
      </c>
      <c r="K794" t="s">
        <v>2021</v>
      </c>
      <c r="L794" s="24">
        <v>39450</v>
      </c>
      <c r="M794" s="25">
        <f>+VLOOKUP(E794, TC!A:D, 4, FALSE())</f>
        <v>1.0498999990449951</v>
      </c>
      <c r="N794" s="24">
        <f t="shared" si="60"/>
        <v>39450</v>
      </c>
      <c r="O794" t="str">
        <f t="shared" si="61"/>
        <v>FACTURA</v>
      </c>
      <c r="P794" t="str">
        <f t="shared" si="62"/>
        <v>2025</v>
      </c>
      <c r="Q794" t="str">
        <f t="shared" si="63"/>
        <v>01</v>
      </c>
      <c r="R794" t="str">
        <f>+IFERROR(VLOOKUP(I794, Listado!A:B, 2, FALSE()), "COMERCIALIZADORA INTERNACIONAL CARIBBEAN EXOTICS S A")</f>
        <v>LONDOÑO ECHEVERRI ALEJANDRA</v>
      </c>
      <c r="S794" s="25">
        <f>+VLOOKUP(E794, TC!A:D, 2, FALSE())</f>
        <v>4188.46</v>
      </c>
      <c r="T794" t="str">
        <f t="shared" si="64"/>
        <v>COP</v>
      </c>
    </row>
    <row r="795" spans="1:20" ht="18.75" hidden="1" customHeight="1" x14ac:dyDescent="0.25">
      <c r="A795" t="s">
        <v>1912</v>
      </c>
      <c r="B795" t="s">
        <v>5</v>
      </c>
      <c r="C795" t="s">
        <v>1913</v>
      </c>
      <c r="D795" s="24">
        <v>10831</v>
      </c>
      <c r="E795" t="s">
        <v>1620</v>
      </c>
      <c r="F795" t="s">
        <v>99</v>
      </c>
      <c r="G795" t="s">
        <v>1914</v>
      </c>
      <c r="I795" t="s">
        <v>1841</v>
      </c>
      <c r="J795" t="s">
        <v>1915</v>
      </c>
      <c r="K795" t="s">
        <v>2021</v>
      </c>
      <c r="L795" s="24">
        <v>46200</v>
      </c>
      <c r="M795" s="25">
        <f>+VLOOKUP(E795, TC!A:D, 4, FALSE())</f>
        <v>1.0498999990449951</v>
      </c>
      <c r="N795" s="24">
        <f t="shared" si="60"/>
        <v>46200</v>
      </c>
      <c r="O795" t="str">
        <f t="shared" si="61"/>
        <v>FACTURA</v>
      </c>
      <c r="P795" t="str">
        <f t="shared" si="62"/>
        <v>2025</v>
      </c>
      <c r="Q795" t="str">
        <f t="shared" si="63"/>
        <v>01</v>
      </c>
      <c r="R795" t="str">
        <f>+IFERROR(VLOOKUP(I795, Listado!A:B, 2, FALSE()), "COMERCIALIZADORA INTERNACIONAL CARIBBEAN EXOTICS S A")</f>
        <v>LONDOÑO ECHEVERRI ALEJANDRA</v>
      </c>
      <c r="S795" s="25">
        <f>+VLOOKUP(E795, TC!A:D, 2, FALSE())</f>
        <v>4188.46</v>
      </c>
      <c r="T795" t="str">
        <f t="shared" si="64"/>
        <v>COP</v>
      </c>
    </row>
    <row r="796" spans="1:20" ht="18.75" hidden="1" customHeight="1" x14ac:dyDescent="0.25">
      <c r="A796" t="s">
        <v>1912</v>
      </c>
      <c r="B796" t="s">
        <v>5</v>
      </c>
      <c r="C796" t="s">
        <v>1913</v>
      </c>
      <c r="D796" s="24">
        <v>10831</v>
      </c>
      <c r="E796" t="s">
        <v>1620</v>
      </c>
      <c r="F796" t="s">
        <v>99</v>
      </c>
      <c r="G796" t="s">
        <v>1914</v>
      </c>
      <c r="I796" t="s">
        <v>1841</v>
      </c>
      <c r="J796" t="s">
        <v>1915</v>
      </c>
      <c r="K796" t="s">
        <v>2021</v>
      </c>
      <c r="L796" s="24">
        <v>47100</v>
      </c>
      <c r="M796" s="25">
        <f>+VLOOKUP(E796, TC!A:D, 4, FALSE())</f>
        <v>1.0498999990449951</v>
      </c>
      <c r="N796" s="24">
        <f t="shared" si="60"/>
        <v>47100</v>
      </c>
      <c r="O796" t="str">
        <f t="shared" si="61"/>
        <v>FACTURA</v>
      </c>
      <c r="P796" t="str">
        <f t="shared" si="62"/>
        <v>2025</v>
      </c>
      <c r="Q796" t="str">
        <f t="shared" si="63"/>
        <v>01</v>
      </c>
      <c r="R796" t="str">
        <f>+IFERROR(VLOOKUP(I796, Listado!A:B, 2, FALSE()), "COMERCIALIZADORA INTERNACIONAL CARIBBEAN EXOTICS S A")</f>
        <v>LONDOÑO ECHEVERRI ALEJANDRA</v>
      </c>
      <c r="S796" s="25">
        <f>+VLOOKUP(E796, TC!A:D, 2, FALSE())</f>
        <v>4188.46</v>
      </c>
      <c r="T796" t="str">
        <f t="shared" si="64"/>
        <v>COP</v>
      </c>
    </row>
    <row r="797" spans="1:20" ht="18.75" hidden="1" customHeight="1" x14ac:dyDescent="0.25">
      <c r="A797" t="s">
        <v>1912</v>
      </c>
      <c r="B797" t="s">
        <v>5</v>
      </c>
      <c r="C797" t="s">
        <v>1913</v>
      </c>
      <c r="D797" s="24">
        <v>10831</v>
      </c>
      <c r="E797" t="s">
        <v>1620</v>
      </c>
      <c r="F797" t="s">
        <v>99</v>
      </c>
      <c r="G797" t="s">
        <v>1914</v>
      </c>
      <c r="I797" t="s">
        <v>1841</v>
      </c>
      <c r="J797" t="s">
        <v>1915</v>
      </c>
      <c r="K797" t="s">
        <v>2021</v>
      </c>
      <c r="L797" s="24">
        <v>45000</v>
      </c>
      <c r="M797" s="25">
        <f>+VLOOKUP(E797, TC!A:D, 4, FALSE())</f>
        <v>1.0498999990449951</v>
      </c>
      <c r="N797" s="24">
        <f t="shared" si="60"/>
        <v>45000</v>
      </c>
      <c r="O797" t="str">
        <f t="shared" si="61"/>
        <v>FACTURA</v>
      </c>
      <c r="P797" t="str">
        <f t="shared" si="62"/>
        <v>2025</v>
      </c>
      <c r="Q797" t="str">
        <f t="shared" si="63"/>
        <v>01</v>
      </c>
      <c r="R797" t="str">
        <f>+IFERROR(VLOOKUP(I797, Listado!A:B, 2, FALSE()), "COMERCIALIZADORA INTERNACIONAL CARIBBEAN EXOTICS S A")</f>
        <v>LONDOÑO ECHEVERRI ALEJANDRA</v>
      </c>
      <c r="S797" s="25">
        <f>+VLOOKUP(E797, TC!A:D, 2, FALSE())</f>
        <v>4188.46</v>
      </c>
      <c r="T797" t="str">
        <f t="shared" si="64"/>
        <v>COP</v>
      </c>
    </row>
    <row r="798" spans="1:20" ht="18.75" hidden="1" customHeight="1" x14ac:dyDescent="0.25">
      <c r="A798" t="s">
        <v>1912</v>
      </c>
      <c r="B798" t="s">
        <v>5</v>
      </c>
      <c r="C798" t="s">
        <v>1913</v>
      </c>
      <c r="D798" s="24">
        <v>10831</v>
      </c>
      <c r="E798" t="s">
        <v>1620</v>
      </c>
      <c r="F798" t="s">
        <v>99</v>
      </c>
      <c r="G798" t="s">
        <v>1914</v>
      </c>
      <c r="I798" t="s">
        <v>1841</v>
      </c>
      <c r="J798" t="s">
        <v>1915</v>
      </c>
      <c r="K798" t="s">
        <v>2021</v>
      </c>
      <c r="L798" s="24">
        <v>51600</v>
      </c>
      <c r="M798" s="25">
        <f>+VLOOKUP(E798, TC!A:D, 4, FALSE())</f>
        <v>1.0498999990449951</v>
      </c>
      <c r="N798" s="24">
        <f t="shared" si="60"/>
        <v>51600</v>
      </c>
      <c r="O798" t="str">
        <f t="shared" si="61"/>
        <v>FACTURA</v>
      </c>
      <c r="P798" t="str">
        <f t="shared" si="62"/>
        <v>2025</v>
      </c>
      <c r="Q798" t="str">
        <f t="shared" si="63"/>
        <v>01</v>
      </c>
      <c r="R798" t="str">
        <f>+IFERROR(VLOOKUP(I798, Listado!A:B, 2, FALSE()), "COMERCIALIZADORA INTERNACIONAL CARIBBEAN EXOTICS S A")</f>
        <v>LONDOÑO ECHEVERRI ALEJANDRA</v>
      </c>
      <c r="S798" s="25">
        <f>+VLOOKUP(E798, TC!A:D, 2, FALSE())</f>
        <v>4188.46</v>
      </c>
      <c r="T798" t="str">
        <f t="shared" si="64"/>
        <v>COP</v>
      </c>
    </row>
    <row r="799" spans="1:20" ht="18.75" hidden="1" customHeight="1" x14ac:dyDescent="0.25">
      <c r="A799" t="s">
        <v>1912</v>
      </c>
      <c r="B799" t="s">
        <v>5</v>
      </c>
      <c r="C799" t="s">
        <v>1913</v>
      </c>
      <c r="D799" s="24">
        <v>10831</v>
      </c>
      <c r="E799" t="s">
        <v>1620</v>
      </c>
      <c r="F799" t="s">
        <v>99</v>
      </c>
      <c r="G799" t="s">
        <v>1914</v>
      </c>
      <c r="I799" t="s">
        <v>1841</v>
      </c>
      <c r="J799" t="s">
        <v>1915</v>
      </c>
      <c r="K799" t="s">
        <v>2021</v>
      </c>
      <c r="L799" s="24">
        <v>39300</v>
      </c>
      <c r="M799" s="25">
        <f>+VLOOKUP(E799, TC!A:D, 4, FALSE())</f>
        <v>1.0498999990449951</v>
      </c>
      <c r="N799" s="24">
        <f t="shared" si="60"/>
        <v>39300</v>
      </c>
      <c r="O799" t="str">
        <f t="shared" si="61"/>
        <v>FACTURA</v>
      </c>
      <c r="P799" t="str">
        <f t="shared" si="62"/>
        <v>2025</v>
      </c>
      <c r="Q799" t="str">
        <f t="shared" si="63"/>
        <v>01</v>
      </c>
      <c r="R799" t="str">
        <f>+IFERROR(VLOOKUP(I799, Listado!A:B, 2, FALSE()), "COMERCIALIZADORA INTERNACIONAL CARIBBEAN EXOTICS S A")</f>
        <v>LONDOÑO ECHEVERRI ALEJANDRA</v>
      </c>
      <c r="S799" s="25">
        <f>+VLOOKUP(E799, TC!A:D, 2, FALSE())</f>
        <v>4188.46</v>
      </c>
      <c r="T799" t="str">
        <f t="shared" si="64"/>
        <v>COP</v>
      </c>
    </row>
    <row r="800" spans="1:20" ht="18.75" hidden="1" customHeight="1" x14ac:dyDescent="0.25">
      <c r="A800" t="s">
        <v>1912</v>
      </c>
      <c r="B800" t="s">
        <v>5</v>
      </c>
      <c r="C800" t="s">
        <v>1913</v>
      </c>
      <c r="D800" s="24">
        <v>10831</v>
      </c>
      <c r="E800" t="s">
        <v>1620</v>
      </c>
      <c r="F800" t="s">
        <v>99</v>
      </c>
      <c r="G800" t="s">
        <v>1914</v>
      </c>
      <c r="I800" t="s">
        <v>1841</v>
      </c>
      <c r="J800" t="s">
        <v>1915</v>
      </c>
      <c r="K800" t="s">
        <v>2021</v>
      </c>
      <c r="L800" s="24">
        <v>31350</v>
      </c>
      <c r="M800" s="25">
        <f>+VLOOKUP(E800, TC!A:D, 4, FALSE())</f>
        <v>1.0498999990449951</v>
      </c>
      <c r="N800" s="24">
        <f t="shared" si="60"/>
        <v>31350</v>
      </c>
      <c r="O800" t="str">
        <f t="shared" si="61"/>
        <v>FACTURA</v>
      </c>
      <c r="P800" t="str">
        <f t="shared" si="62"/>
        <v>2025</v>
      </c>
      <c r="Q800" t="str">
        <f t="shared" si="63"/>
        <v>01</v>
      </c>
      <c r="R800" t="str">
        <f>+IFERROR(VLOOKUP(I800, Listado!A:B, 2, FALSE()), "COMERCIALIZADORA INTERNACIONAL CARIBBEAN EXOTICS S A")</f>
        <v>LONDOÑO ECHEVERRI ALEJANDRA</v>
      </c>
      <c r="S800" s="25">
        <f>+VLOOKUP(E800, TC!A:D, 2, FALSE())</f>
        <v>4188.46</v>
      </c>
      <c r="T800" t="str">
        <f t="shared" si="64"/>
        <v>COP</v>
      </c>
    </row>
    <row r="801" spans="1:20" ht="18.75" hidden="1" customHeight="1" x14ac:dyDescent="0.25">
      <c r="A801" t="s">
        <v>1912</v>
      </c>
      <c r="B801" t="s">
        <v>5</v>
      </c>
      <c r="C801" t="s">
        <v>1913</v>
      </c>
      <c r="D801" s="24">
        <v>10831</v>
      </c>
      <c r="E801" t="s">
        <v>1620</v>
      </c>
      <c r="F801" t="s">
        <v>99</v>
      </c>
      <c r="G801" t="s">
        <v>1914</v>
      </c>
      <c r="I801" t="s">
        <v>1841</v>
      </c>
      <c r="J801" t="s">
        <v>1915</v>
      </c>
      <c r="K801" t="s">
        <v>2021</v>
      </c>
      <c r="L801" s="24">
        <v>33900</v>
      </c>
      <c r="M801" s="25">
        <f>+VLOOKUP(E801, TC!A:D, 4, FALSE())</f>
        <v>1.0498999990449951</v>
      </c>
      <c r="N801" s="24">
        <f t="shared" si="60"/>
        <v>33900</v>
      </c>
      <c r="O801" t="str">
        <f t="shared" si="61"/>
        <v>FACTURA</v>
      </c>
      <c r="P801" t="str">
        <f t="shared" si="62"/>
        <v>2025</v>
      </c>
      <c r="Q801" t="str">
        <f t="shared" si="63"/>
        <v>01</v>
      </c>
      <c r="R801" t="str">
        <f>+IFERROR(VLOOKUP(I801, Listado!A:B, 2, FALSE()), "COMERCIALIZADORA INTERNACIONAL CARIBBEAN EXOTICS S A")</f>
        <v>LONDOÑO ECHEVERRI ALEJANDRA</v>
      </c>
      <c r="S801" s="25">
        <f>+VLOOKUP(E801, TC!A:D, 2, FALSE())</f>
        <v>4188.46</v>
      </c>
      <c r="T801" t="str">
        <f t="shared" si="64"/>
        <v>COP</v>
      </c>
    </row>
    <row r="802" spans="1:20" ht="18.75" hidden="1" customHeight="1" x14ac:dyDescent="0.25">
      <c r="A802" t="s">
        <v>1912</v>
      </c>
      <c r="B802" t="s">
        <v>5</v>
      </c>
      <c r="C802" t="s">
        <v>1913</v>
      </c>
      <c r="D802" s="24">
        <v>10831</v>
      </c>
      <c r="E802" t="s">
        <v>1620</v>
      </c>
      <c r="F802" t="s">
        <v>99</v>
      </c>
      <c r="G802" t="s">
        <v>1914</v>
      </c>
      <c r="I802" t="s">
        <v>1841</v>
      </c>
      <c r="J802" t="s">
        <v>1915</v>
      </c>
      <c r="K802" t="s">
        <v>2021</v>
      </c>
      <c r="L802" s="24">
        <v>32850</v>
      </c>
      <c r="M802" s="25">
        <f>+VLOOKUP(E802, TC!A:D, 4, FALSE())</f>
        <v>1.0498999990449951</v>
      </c>
      <c r="N802" s="24">
        <f t="shared" si="60"/>
        <v>32850</v>
      </c>
      <c r="O802" t="str">
        <f t="shared" si="61"/>
        <v>FACTURA</v>
      </c>
      <c r="P802" t="str">
        <f t="shared" si="62"/>
        <v>2025</v>
      </c>
      <c r="Q802" t="str">
        <f t="shared" si="63"/>
        <v>01</v>
      </c>
      <c r="R802" t="str">
        <f>+IFERROR(VLOOKUP(I802, Listado!A:B, 2, FALSE()), "COMERCIALIZADORA INTERNACIONAL CARIBBEAN EXOTICS S A")</f>
        <v>LONDOÑO ECHEVERRI ALEJANDRA</v>
      </c>
      <c r="S802" s="25">
        <f>+VLOOKUP(E802, TC!A:D, 2, FALSE())</f>
        <v>4188.46</v>
      </c>
      <c r="T802" t="str">
        <f t="shared" si="64"/>
        <v>COP</v>
      </c>
    </row>
    <row r="803" spans="1:20" ht="18.75" hidden="1" customHeight="1" x14ac:dyDescent="0.25">
      <c r="A803" t="s">
        <v>1912</v>
      </c>
      <c r="B803" t="s">
        <v>5</v>
      </c>
      <c r="C803" t="s">
        <v>1913</v>
      </c>
      <c r="D803" s="24">
        <v>10831</v>
      </c>
      <c r="E803" t="s">
        <v>1620</v>
      </c>
      <c r="F803" t="s">
        <v>99</v>
      </c>
      <c r="G803" t="s">
        <v>1914</v>
      </c>
      <c r="I803" t="s">
        <v>1841</v>
      </c>
      <c r="J803" t="s">
        <v>1915</v>
      </c>
      <c r="K803" t="s">
        <v>2021</v>
      </c>
      <c r="L803" s="24">
        <v>7650</v>
      </c>
      <c r="M803" s="25">
        <f>+VLOOKUP(E803, TC!A:D, 4, FALSE())</f>
        <v>1.0498999990449951</v>
      </c>
      <c r="N803" s="24">
        <f t="shared" si="60"/>
        <v>7650</v>
      </c>
      <c r="O803" t="str">
        <f t="shared" si="61"/>
        <v>FACTURA</v>
      </c>
      <c r="P803" t="str">
        <f t="shared" si="62"/>
        <v>2025</v>
      </c>
      <c r="Q803" t="str">
        <f t="shared" si="63"/>
        <v>01</v>
      </c>
      <c r="R803" t="str">
        <f>+IFERROR(VLOOKUP(I803, Listado!A:B, 2, FALSE()), "COMERCIALIZADORA INTERNACIONAL CARIBBEAN EXOTICS S A")</f>
        <v>LONDOÑO ECHEVERRI ALEJANDRA</v>
      </c>
      <c r="S803" s="25">
        <f>+VLOOKUP(E803, TC!A:D, 2, FALSE())</f>
        <v>4188.46</v>
      </c>
      <c r="T803" t="str">
        <f t="shared" si="64"/>
        <v>COP</v>
      </c>
    </row>
    <row r="804" spans="1:20" ht="18.75" hidden="1" customHeight="1" x14ac:dyDescent="0.25">
      <c r="A804" t="s">
        <v>1912</v>
      </c>
      <c r="B804" t="s">
        <v>5</v>
      </c>
      <c r="C804" t="s">
        <v>1913</v>
      </c>
      <c r="D804" s="24">
        <v>10831</v>
      </c>
      <c r="E804" t="s">
        <v>1620</v>
      </c>
      <c r="F804" t="s">
        <v>99</v>
      </c>
      <c r="G804" t="s">
        <v>1914</v>
      </c>
      <c r="I804" t="s">
        <v>1841</v>
      </c>
      <c r="J804" t="s">
        <v>1915</v>
      </c>
      <c r="K804" t="s">
        <v>2021</v>
      </c>
      <c r="L804" s="24">
        <v>5850</v>
      </c>
      <c r="M804" s="25">
        <f>+VLOOKUP(E804, TC!A:D, 4, FALSE())</f>
        <v>1.0498999990449951</v>
      </c>
      <c r="N804" s="24">
        <f t="shared" si="60"/>
        <v>5850</v>
      </c>
      <c r="O804" t="str">
        <f t="shared" si="61"/>
        <v>FACTURA</v>
      </c>
      <c r="P804" t="str">
        <f t="shared" si="62"/>
        <v>2025</v>
      </c>
      <c r="Q804" t="str">
        <f t="shared" si="63"/>
        <v>01</v>
      </c>
      <c r="R804" t="str">
        <f>+IFERROR(VLOOKUP(I804, Listado!A:B, 2, FALSE()), "COMERCIALIZADORA INTERNACIONAL CARIBBEAN EXOTICS S A")</f>
        <v>LONDOÑO ECHEVERRI ALEJANDRA</v>
      </c>
      <c r="S804" s="25">
        <f>+VLOOKUP(E804, TC!A:D, 2, FALSE())</f>
        <v>4188.46</v>
      </c>
      <c r="T804" t="str">
        <f t="shared" si="64"/>
        <v>COP</v>
      </c>
    </row>
    <row r="805" spans="1:20" ht="18.75" hidden="1" customHeight="1" x14ac:dyDescent="0.25">
      <c r="A805" t="s">
        <v>1912</v>
      </c>
      <c r="B805" t="s">
        <v>5</v>
      </c>
      <c r="C805" t="s">
        <v>1913</v>
      </c>
      <c r="D805" s="24">
        <v>10831</v>
      </c>
      <c r="E805" t="s">
        <v>1620</v>
      </c>
      <c r="F805" t="s">
        <v>99</v>
      </c>
      <c r="G805" t="s">
        <v>1914</v>
      </c>
      <c r="I805" t="s">
        <v>1841</v>
      </c>
      <c r="J805" t="s">
        <v>1915</v>
      </c>
      <c r="K805" t="s">
        <v>2021</v>
      </c>
      <c r="L805" s="24">
        <v>2250</v>
      </c>
      <c r="M805" s="25">
        <f>+VLOOKUP(E805, TC!A:D, 4, FALSE())</f>
        <v>1.0498999990449951</v>
      </c>
      <c r="N805" s="24">
        <f t="shared" si="60"/>
        <v>2250</v>
      </c>
      <c r="O805" t="str">
        <f t="shared" si="61"/>
        <v>FACTURA</v>
      </c>
      <c r="P805" t="str">
        <f t="shared" si="62"/>
        <v>2025</v>
      </c>
      <c r="Q805" t="str">
        <f t="shared" si="63"/>
        <v>01</v>
      </c>
      <c r="R805" t="str">
        <f>+IFERROR(VLOOKUP(I805, Listado!A:B, 2, FALSE()), "COMERCIALIZADORA INTERNACIONAL CARIBBEAN EXOTICS S A")</f>
        <v>LONDOÑO ECHEVERRI ALEJANDRA</v>
      </c>
      <c r="S805" s="25">
        <f>+VLOOKUP(E805, TC!A:D, 2, FALSE())</f>
        <v>4188.46</v>
      </c>
      <c r="T805" t="str">
        <f t="shared" si="64"/>
        <v>COP</v>
      </c>
    </row>
    <row r="806" spans="1:20" ht="18.75" hidden="1" customHeight="1" x14ac:dyDescent="0.25">
      <c r="A806" t="s">
        <v>1912</v>
      </c>
      <c r="B806" t="s">
        <v>5</v>
      </c>
      <c r="C806" t="s">
        <v>1913</v>
      </c>
      <c r="D806" s="24">
        <v>10832</v>
      </c>
      <c r="E806" t="s">
        <v>1620</v>
      </c>
      <c r="F806" t="s">
        <v>99</v>
      </c>
      <c r="G806" t="s">
        <v>1914</v>
      </c>
      <c r="I806" t="s">
        <v>1845</v>
      </c>
      <c r="J806" t="s">
        <v>1915</v>
      </c>
      <c r="K806" t="s">
        <v>2021</v>
      </c>
      <c r="L806" s="24">
        <v>267330</v>
      </c>
      <c r="M806" s="25">
        <f>+VLOOKUP(E806, TC!A:D, 4, FALSE())</f>
        <v>1.0498999990449951</v>
      </c>
      <c r="N806" s="24">
        <f t="shared" si="60"/>
        <v>267330</v>
      </c>
      <c r="O806" t="str">
        <f t="shared" si="61"/>
        <v>FACTURA</v>
      </c>
      <c r="P806" t="str">
        <f t="shared" si="62"/>
        <v>2025</v>
      </c>
      <c r="Q806" t="str">
        <f t="shared" si="63"/>
        <v>01</v>
      </c>
      <c r="R806" t="str">
        <f>+IFERROR(VLOOKUP(I806, Listado!A:B, 2, FALSE()), "COMERCIALIZADORA INTERNACIONAL CARIBBEAN EXOTICS S A")</f>
        <v>LONDOÑO ECHEVERRI ALEJANDRA</v>
      </c>
      <c r="S806" s="25">
        <f>+VLOOKUP(E806, TC!A:D, 2, FALSE())</f>
        <v>4188.46</v>
      </c>
      <c r="T806" t="str">
        <f t="shared" si="64"/>
        <v>COP</v>
      </c>
    </row>
    <row r="807" spans="1:20" ht="18.75" hidden="1" customHeight="1" x14ac:dyDescent="0.25">
      <c r="A807" t="s">
        <v>1912</v>
      </c>
      <c r="B807" t="s">
        <v>5</v>
      </c>
      <c r="C807" t="s">
        <v>1913</v>
      </c>
      <c r="D807" s="24">
        <v>10832</v>
      </c>
      <c r="E807" t="s">
        <v>1620</v>
      </c>
      <c r="F807" t="s">
        <v>99</v>
      </c>
      <c r="G807" t="s">
        <v>1914</v>
      </c>
      <c r="I807" t="s">
        <v>1845</v>
      </c>
      <c r="J807" t="s">
        <v>1915</v>
      </c>
      <c r="K807" t="s">
        <v>2021</v>
      </c>
      <c r="L807" s="24">
        <v>228270</v>
      </c>
      <c r="M807" s="25">
        <f>+VLOOKUP(E807, TC!A:D, 4, FALSE())</f>
        <v>1.0498999990449951</v>
      </c>
      <c r="N807" s="24">
        <f t="shared" si="60"/>
        <v>228270</v>
      </c>
      <c r="O807" t="str">
        <f t="shared" si="61"/>
        <v>FACTURA</v>
      </c>
      <c r="P807" t="str">
        <f t="shared" si="62"/>
        <v>2025</v>
      </c>
      <c r="Q807" t="str">
        <f t="shared" si="63"/>
        <v>01</v>
      </c>
      <c r="R807" t="str">
        <f>+IFERROR(VLOOKUP(I807, Listado!A:B, 2, FALSE()), "COMERCIALIZADORA INTERNACIONAL CARIBBEAN EXOTICS S A")</f>
        <v>LONDOÑO ECHEVERRI ALEJANDRA</v>
      </c>
      <c r="S807" s="25">
        <f>+VLOOKUP(E807, TC!A:D, 2, FALSE())</f>
        <v>4188.46</v>
      </c>
      <c r="T807" t="str">
        <f t="shared" si="64"/>
        <v>COP</v>
      </c>
    </row>
    <row r="808" spans="1:20" ht="18.75" hidden="1" customHeight="1" x14ac:dyDescent="0.25">
      <c r="A808" t="s">
        <v>1912</v>
      </c>
      <c r="B808" t="s">
        <v>5</v>
      </c>
      <c r="C808" t="s">
        <v>1913</v>
      </c>
      <c r="D808" s="24">
        <v>10832</v>
      </c>
      <c r="E808" t="s">
        <v>1620</v>
      </c>
      <c r="F808" t="s">
        <v>99</v>
      </c>
      <c r="G808" t="s">
        <v>1914</v>
      </c>
      <c r="I808" t="s">
        <v>1845</v>
      </c>
      <c r="J808" t="s">
        <v>1915</v>
      </c>
      <c r="K808" t="s">
        <v>2021</v>
      </c>
      <c r="L808" s="24">
        <v>150150</v>
      </c>
      <c r="M808" s="25">
        <f>+VLOOKUP(E808, TC!A:D, 4, FALSE())</f>
        <v>1.0498999990449951</v>
      </c>
      <c r="N808" s="24">
        <f t="shared" si="60"/>
        <v>150150</v>
      </c>
      <c r="O808" t="str">
        <f t="shared" si="61"/>
        <v>FACTURA</v>
      </c>
      <c r="P808" t="str">
        <f t="shared" si="62"/>
        <v>2025</v>
      </c>
      <c r="Q808" t="str">
        <f t="shared" si="63"/>
        <v>01</v>
      </c>
      <c r="R808" t="str">
        <f>+IFERROR(VLOOKUP(I808, Listado!A:B, 2, FALSE()), "COMERCIALIZADORA INTERNACIONAL CARIBBEAN EXOTICS S A")</f>
        <v>LONDOÑO ECHEVERRI ALEJANDRA</v>
      </c>
      <c r="S808" s="25">
        <f>+VLOOKUP(E808, TC!A:D, 2, FALSE())</f>
        <v>4188.46</v>
      </c>
      <c r="T808" t="str">
        <f t="shared" si="64"/>
        <v>COP</v>
      </c>
    </row>
    <row r="809" spans="1:20" ht="18.75" hidden="1" customHeight="1" x14ac:dyDescent="0.25">
      <c r="A809" t="s">
        <v>1912</v>
      </c>
      <c r="B809" t="s">
        <v>5</v>
      </c>
      <c r="C809" t="s">
        <v>1913</v>
      </c>
      <c r="D809" s="24">
        <v>10832</v>
      </c>
      <c r="E809" t="s">
        <v>1620</v>
      </c>
      <c r="F809" t="s">
        <v>99</v>
      </c>
      <c r="G809" t="s">
        <v>1914</v>
      </c>
      <c r="I809" t="s">
        <v>1845</v>
      </c>
      <c r="J809" t="s">
        <v>1915</v>
      </c>
      <c r="K809" t="s">
        <v>2021</v>
      </c>
      <c r="L809" s="24">
        <v>69510</v>
      </c>
      <c r="M809" s="25">
        <f>+VLOOKUP(E809, TC!A:D, 4, FALSE())</f>
        <v>1.0498999990449951</v>
      </c>
      <c r="N809" s="24">
        <f t="shared" si="60"/>
        <v>69510</v>
      </c>
      <c r="O809" t="str">
        <f t="shared" si="61"/>
        <v>FACTURA</v>
      </c>
      <c r="P809" t="str">
        <f t="shared" si="62"/>
        <v>2025</v>
      </c>
      <c r="Q809" t="str">
        <f t="shared" si="63"/>
        <v>01</v>
      </c>
      <c r="R809" t="str">
        <f>+IFERROR(VLOOKUP(I809, Listado!A:B, 2, FALSE()), "COMERCIALIZADORA INTERNACIONAL CARIBBEAN EXOTICS S A")</f>
        <v>LONDOÑO ECHEVERRI ALEJANDRA</v>
      </c>
      <c r="S809" s="25">
        <f>+VLOOKUP(E809, TC!A:D, 2, FALSE())</f>
        <v>4188.46</v>
      </c>
      <c r="T809" t="str">
        <f t="shared" si="64"/>
        <v>COP</v>
      </c>
    </row>
    <row r="810" spans="1:20" ht="18.75" hidden="1" customHeight="1" x14ac:dyDescent="0.25">
      <c r="A810" t="s">
        <v>1912</v>
      </c>
      <c r="B810" t="s">
        <v>5</v>
      </c>
      <c r="C810" t="s">
        <v>1913</v>
      </c>
      <c r="D810" s="24">
        <v>10832</v>
      </c>
      <c r="E810" t="s">
        <v>1620</v>
      </c>
      <c r="F810" t="s">
        <v>99</v>
      </c>
      <c r="G810" t="s">
        <v>1914</v>
      </c>
      <c r="I810" t="s">
        <v>1845</v>
      </c>
      <c r="J810" t="s">
        <v>1915</v>
      </c>
      <c r="K810" t="s">
        <v>2021</v>
      </c>
      <c r="L810" s="24">
        <v>45780</v>
      </c>
      <c r="M810" s="25">
        <f>+VLOOKUP(E810, TC!A:D, 4, FALSE())</f>
        <v>1.0498999990449951</v>
      </c>
      <c r="N810" s="24">
        <f t="shared" si="60"/>
        <v>45780</v>
      </c>
      <c r="O810" t="str">
        <f t="shared" si="61"/>
        <v>FACTURA</v>
      </c>
      <c r="P810" t="str">
        <f t="shared" si="62"/>
        <v>2025</v>
      </c>
      <c r="Q810" t="str">
        <f t="shared" si="63"/>
        <v>01</v>
      </c>
      <c r="R810" t="str">
        <f>+IFERROR(VLOOKUP(I810, Listado!A:B, 2, FALSE()), "COMERCIALIZADORA INTERNACIONAL CARIBBEAN EXOTICS S A")</f>
        <v>LONDOÑO ECHEVERRI ALEJANDRA</v>
      </c>
      <c r="S810" s="25">
        <f>+VLOOKUP(E810, TC!A:D, 2, FALSE())</f>
        <v>4188.46</v>
      </c>
      <c r="T810" t="str">
        <f t="shared" si="64"/>
        <v>COP</v>
      </c>
    </row>
    <row r="811" spans="1:20" ht="18.75" hidden="1" customHeight="1" x14ac:dyDescent="0.25">
      <c r="A811" t="s">
        <v>1912</v>
      </c>
      <c r="B811" t="s">
        <v>5</v>
      </c>
      <c r="C811" t="s">
        <v>1913</v>
      </c>
      <c r="D811" s="24">
        <v>10832</v>
      </c>
      <c r="E811" t="s">
        <v>1620</v>
      </c>
      <c r="F811" t="s">
        <v>99</v>
      </c>
      <c r="G811" t="s">
        <v>1914</v>
      </c>
      <c r="I811" t="s">
        <v>1845</v>
      </c>
      <c r="J811" t="s">
        <v>1915</v>
      </c>
      <c r="K811" t="s">
        <v>2021</v>
      </c>
      <c r="L811" s="24">
        <v>60270</v>
      </c>
      <c r="M811" s="25">
        <f>+VLOOKUP(E811, TC!A:D, 4, FALSE())</f>
        <v>1.0498999990449951</v>
      </c>
      <c r="N811" s="24">
        <f t="shared" si="60"/>
        <v>60270</v>
      </c>
      <c r="O811" t="str">
        <f t="shared" si="61"/>
        <v>FACTURA</v>
      </c>
      <c r="P811" t="str">
        <f t="shared" si="62"/>
        <v>2025</v>
      </c>
      <c r="Q811" t="str">
        <f t="shared" si="63"/>
        <v>01</v>
      </c>
      <c r="R811" t="str">
        <f>+IFERROR(VLOOKUP(I811, Listado!A:B, 2, FALSE()), "COMERCIALIZADORA INTERNACIONAL CARIBBEAN EXOTICS S A")</f>
        <v>LONDOÑO ECHEVERRI ALEJANDRA</v>
      </c>
      <c r="S811" s="25">
        <f>+VLOOKUP(E811, TC!A:D, 2, FALSE())</f>
        <v>4188.46</v>
      </c>
      <c r="T811" t="str">
        <f t="shared" si="64"/>
        <v>COP</v>
      </c>
    </row>
    <row r="812" spans="1:20" ht="18.75" hidden="1" customHeight="1" x14ac:dyDescent="0.25">
      <c r="A812" t="s">
        <v>1912</v>
      </c>
      <c r="B812" t="s">
        <v>5</v>
      </c>
      <c r="C812" t="s">
        <v>1913</v>
      </c>
      <c r="D812" s="24">
        <v>10832</v>
      </c>
      <c r="E812" t="s">
        <v>1620</v>
      </c>
      <c r="F812" t="s">
        <v>99</v>
      </c>
      <c r="G812" t="s">
        <v>1914</v>
      </c>
      <c r="I812" t="s">
        <v>1845</v>
      </c>
      <c r="J812" t="s">
        <v>1915</v>
      </c>
      <c r="K812" t="s">
        <v>2021</v>
      </c>
      <c r="L812" s="24">
        <v>49560</v>
      </c>
      <c r="M812" s="25">
        <f>+VLOOKUP(E812, TC!A:D, 4, FALSE())</f>
        <v>1.0498999990449951</v>
      </c>
      <c r="N812" s="24">
        <f t="shared" si="60"/>
        <v>49560</v>
      </c>
      <c r="O812" t="str">
        <f t="shared" si="61"/>
        <v>FACTURA</v>
      </c>
      <c r="P812" t="str">
        <f t="shared" si="62"/>
        <v>2025</v>
      </c>
      <c r="Q812" t="str">
        <f t="shared" si="63"/>
        <v>01</v>
      </c>
      <c r="R812" t="str">
        <f>+IFERROR(VLOOKUP(I812, Listado!A:B, 2, FALSE()), "COMERCIALIZADORA INTERNACIONAL CARIBBEAN EXOTICS S A")</f>
        <v>LONDOÑO ECHEVERRI ALEJANDRA</v>
      </c>
      <c r="S812" s="25">
        <f>+VLOOKUP(E812, TC!A:D, 2, FALSE())</f>
        <v>4188.46</v>
      </c>
      <c r="T812" t="str">
        <f t="shared" si="64"/>
        <v>COP</v>
      </c>
    </row>
    <row r="813" spans="1:20" ht="18.75" hidden="1" customHeight="1" x14ac:dyDescent="0.25">
      <c r="A813" t="s">
        <v>1912</v>
      </c>
      <c r="B813" t="s">
        <v>5</v>
      </c>
      <c r="C813" t="s">
        <v>1913</v>
      </c>
      <c r="D813" s="24">
        <v>10832</v>
      </c>
      <c r="E813" t="s">
        <v>1620</v>
      </c>
      <c r="F813" t="s">
        <v>99</v>
      </c>
      <c r="G813" t="s">
        <v>1914</v>
      </c>
      <c r="I813" t="s">
        <v>1845</v>
      </c>
      <c r="J813" t="s">
        <v>1915</v>
      </c>
      <c r="K813" t="s">
        <v>2021</v>
      </c>
      <c r="L813" s="24">
        <v>57540</v>
      </c>
      <c r="M813" s="25">
        <f>+VLOOKUP(E813, TC!A:D, 4, FALSE())</f>
        <v>1.0498999990449951</v>
      </c>
      <c r="N813" s="24">
        <f t="shared" si="60"/>
        <v>57540</v>
      </c>
      <c r="O813" t="str">
        <f t="shared" si="61"/>
        <v>FACTURA</v>
      </c>
      <c r="P813" t="str">
        <f t="shared" si="62"/>
        <v>2025</v>
      </c>
      <c r="Q813" t="str">
        <f t="shared" si="63"/>
        <v>01</v>
      </c>
      <c r="R813" t="str">
        <f>+IFERROR(VLOOKUP(I813, Listado!A:B, 2, FALSE()), "COMERCIALIZADORA INTERNACIONAL CARIBBEAN EXOTICS S A")</f>
        <v>LONDOÑO ECHEVERRI ALEJANDRA</v>
      </c>
      <c r="S813" s="25">
        <f>+VLOOKUP(E813, TC!A:D, 2, FALSE())</f>
        <v>4188.46</v>
      </c>
      <c r="T813" t="str">
        <f t="shared" si="64"/>
        <v>COP</v>
      </c>
    </row>
    <row r="814" spans="1:20" ht="18.75" hidden="1" customHeight="1" x14ac:dyDescent="0.25">
      <c r="A814" t="s">
        <v>1912</v>
      </c>
      <c r="B814" t="s">
        <v>5</v>
      </c>
      <c r="C814" t="s">
        <v>1913</v>
      </c>
      <c r="D814" s="24">
        <v>10832</v>
      </c>
      <c r="E814" t="s">
        <v>1620</v>
      </c>
      <c r="F814" t="s">
        <v>99</v>
      </c>
      <c r="G814" t="s">
        <v>1914</v>
      </c>
      <c r="I814" t="s">
        <v>1845</v>
      </c>
      <c r="J814" t="s">
        <v>1915</v>
      </c>
      <c r="K814" t="s">
        <v>2021</v>
      </c>
      <c r="L814" s="24">
        <v>31920</v>
      </c>
      <c r="M814" s="25">
        <f>+VLOOKUP(E814, TC!A:D, 4, FALSE())</f>
        <v>1.0498999990449951</v>
      </c>
      <c r="N814" s="24">
        <f t="shared" si="60"/>
        <v>31920</v>
      </c>
      <c r="O814" t="str">
        <f t="shared" si="61"/>
        <v>FACTURA</v>
      </c>
      <c r="P814" t="str">
        <f t="shared" si="62"/>
        <v>2025</v>
      </c>
      <c r="Q814" t="str">
        <f t="shared" si="63"/>
        <v>01</v>
      </c>
      <c r="R814" t="str">
        <f>+IFERROR(VLOOKUP(I814, Listado!A:B, 2, FALSE()), "COMERCIALIZADORA INTERNACIONAL CARIBBEAN EXOTICS S A")</f>
        <v>LONDOÑO ECHEVERRI ALEJANDRA</v>
      </c>
      <c r="S814" s="25">
        <f>+VLOOKUP(E814, TC!A:D, 2, FALSE())</f>
        <v>4188.46</v>
      </c>
      <c r="T814" t="str">
        <f t="shared" si="64"/>
        <v>COP</v>
      </c>
    </row>
    <row r="815" spans="1:20" ht="18.75" hidden="1" customHeight="1" x14ac:dyDescent="0.25">
      <c r="A815" t="s">
        <v>1912</v>
      </c>
      <c r="B815" t="s">
        <v>5</v>
      </c>
      <c r="C815" t="s">
        <v>1913</v>
      </c>
      <c r="D815" s="24">
        <v>10832</v>
      </c>
      <c r="E815" t="s">
        <v>1620</v>
      </c>
      <c r="F815" t="s">
        <v>99</v>
      </c>
      <c r="G815" t="s">
        <v>1914</v>
      </c>
      <c r="I815" t="s">
        <v>1845</v>
      </c>
      <c r="J815" t="s">
        <v>1915</v>
      </c>
      <c r="K815" t="s">
        <v>2021</v>
      </c>
      <c r="L815" s="24">
        <v>16800</v>
      </c>
      <c r="M815" s="25">
        <f>+VLOOKUP(E815, TC!A:D, 4, FALSE())</f>
        <v>1.0498999990449951</v>
      </c>
      <c r="N815" s="24">
        <f t="shared" si="60"/>
        <v>16800</v>
      </c>
      <c r="O815" t="str">
        <f t="shared" si="61"/>
        <v>FACTURA</v>
      </c>
      <c r="P815" t="str">
        <f t="shared" si="62"/>
        <v>2025</v>
      </c>
      <c r="Q815" t="str">
        <f t="shared" si="63"/>
        <v>01</v>
      </c>
      <c r="R815" t="str">
        <f>+IFERROR(VLOOKUP(I815, Listado!A:B, 2, FALSE()), "COMERCIALIZADORA INTERNACIONAL CARIBBEAN EXOTICS S A")</f>
        <v>LONDOÑO ECHEVERRI ALEJANDRA</v>
      </c>
      <c r="S815" s="25">
        <f>+VLOOKUP(E815, TC!A:D, 2, FALSE())</f>
        <v>4188.46</v>
      </c>
      <c r="T815" t="str">
        <f t="shared" si="64"/>
        <v>COP</v>
      </c>
    </row>
    <row r="816" spans="1:20" ht="18.75" hidden="1" customHeight="1" x14ac:dyDescent="0.25">
      <c r="A816" t="s">
        <v>1912</v>
      </c>
      <c r="B816" t="s">
        <v>5</v>
      </c>
      <c r="C816" t="s">
        <v>1913</v>
      </c>
      <c r="D816" s="24">
        <v>10832</v>
      </c>
      <c r="E816" t="s">
        <v>1620</v>
      </c>
      <c r="F816" t="s">
        <v>99</v>
      </c>
      <c r="G816" t="s">
        <v>1914</v>
      </c>
      <c r="I816" t="s">
        <v>1845</v>
      </c>
      <c r="J816" t="s">
        <v>1915</v>
      </c>
      <c r="K816" t="s">
        <v>2021</v>
      </c>
      <c r="L816" s="24">
        <v>8820</v>
      </c>
      <c r="M816" s="25">
        <f>+VLOOKUP(E816, TC!A:D, 4, FALSE())</f>
        <v>1.0498999990449951</v>
      </c>
      <c r="N816" s="24">
        <f t="shared" si="60"/>
        <v>8820</v>
      </c>
      <c r="O816" t="str">
        <f t="shared" si="61"/>
        <v>FACTURA</v>
      </c>
      <c r="P816" t="str">
        <f t="shared" si="62"/>
        <v>2025</v>
      </c>
      <c r="Q816" t="str">
        <f t="shared" si="63"/>
        <v>01</v>
      </c>
      <c r="R816" t="str">
        <f>+IFERROR(VLOOKUP(I816, Listado!A:B, 2, FALSE()), "COMERCIALIZADORA INTERNACIONAL CARIBBEAN EXOTICS S A")</f>
        <v>LONDOÑO ECHEVERRI ALEJANDRA</v>
      </c>
      <c r="S816" s="25">
        <f>+VLOOKUP(E816, TC!A:D, 2, FALSE())</f>
        <v>4188.46</v>
      </c>
      <c r="T816" t="str">
        <f t="shared" si="64"/>
        <v>COP</v>
      </c>
    </row>
    <row r="817" spans="1:20" ht="18.75" hidden="1" customHeight="1" x14ac:dyDescent="0.25">
      <c r="A817" t="s">
        <v>1912</v>
      </c>
      <c r="B817" t="s">
        <v>5</v>
      </c>
      <c r="C817" t="s">
        <v>1913</v>
      </c>
      <c r="D817" s="24">
        <v>10833</v>
      </c>
      <c r="E817" t="s">
        <v>1620</v>
      </c>
      <c r="F817" t="s">
        <v>1924</v>
      </c>
      <c r="G817" t="s">
        <v>110</v>
      </c>
      <c r="H817" t="s">
        <v>2164</v>
      </c>
      <c r="I817" t="s">
        <v>1848</v>
      </c>
      <c r="J817" t="s">
        <v>1917</v>
      </c>
      <c r="K817" t="s">
        <v>40</v>
      </c>
      <c r="L817" s="24">
        <v>3673.6</v>
      </c>
      <c r="M817" s="25">
        <f>+VLOOKUP(E817, TC!A:D, 4, FALSE())</f>
        <v>1.0498999990449951</v>
      </c>
      <c r="N817" s="24">
        <f t="shared" si="60"/>
        <v>3856.9126364916938</v>
      </c>
      <c r="O817" t="str">
        <f t="shared" si="61"/>
        <v>FACTURA</v>
      </c>
      <c r="P817" t="str">
        <f t="shared" si="62"/>
        <v>2025</v>
      </c>
      <c r="Q817" t="str">
        <f t="shared" si="63"/>
        <v>01</v>
      </c>
      <c r="R817" t="str">
        <f>+IFERROR(VLOOKUP(I817, Listado!A:B, 2, FALSE()), "COMERCIALIZADORA INTERNACIONAL CARIBBEAN EXOTICS S A")</f>
        <v>PEREZ MEJIA MARIA PAULINA</v>
      </c>
      <c r="S817" s="25">
        <f>+VLOOKUP(E817, TC!A:D, 2, FALSE())</f>
        <v>4188.46</v>
      </c>
      <c r="T817" t="str">
        <f t="shared" si="64"/>
        <v>EUR</v>
      </c>
    </row>
    <row r="818" spans="1:20" ht="18.75" hidden="1" customHeight="1" x14ac:dyDescent="0.25">
      <c r="A818" t="s">
        <v>1912</v>
      </c>
      <c r="B818" t="s">
        <v>5</v>
      </c>
      <c r="C818" t="s">
        <v>1913</v>
      </c>
      <c r="D818" s="24">
        <v>10833</v>
      </c>
      <c r="E818" t="s">
        <v>1620</v>
      </c>
      <c r="F818" t="s">
        <v>1924</v>
      </c>
      <c r="G818" t="s">
        <v>110</v>
      </c>
      <c r="H818" t="s">
        <v>2164</v>
      </c>
      <c r="I818" t="s">
        <v>1848</v>
      </c>
      <c r="J818" t="s">
        <v>1917</v>
      </c>
      <c r="K818" t="s">
        <v>14</v>
      </c>
      <c r="L818" s="24">
        <v>5258.4</v>
      </c>
      <c r="M818" s="25">
        <f>+VLOOKUP(E818, TC!A:D, 4, FALSE())</f>
        <v>1.0498999990449951</v>
      </c>
      <c r="N818" s="24">
        <f t="shared" si="60"/>
        <v>5520.7941549782017</v>
      </c>
      <c r="O818" t="str">
        <f t="shared" si="61"/>
        <v>FACTURA</v>
      </c>
      <c r="P818" t="str">
        <f t="shared" si="62"/>
        <v>2025</v>
      </c>
      <c r="Q818" t="str">
        <f t="shared" si="63"/>
        <v>01</v>
      </c>
      <c r="R818" t="str">
        <f>+IFERROR(VLOOKUP(I818, Listado!A:B, 2, FALSE()), "COMERCIALIZADORA INTERNACIONAL CARIBBEAN EXOTICS S A")</f>
        <v>PEREZ MEJIA MARIA PAULINA</v>
      </c>
      <c r="S818" s="25">
        <f>+VLOOKUP(E818, TC!A:D, 2, FALSE())</f>
        <v>4188.46</v>
      </c>
      <c r="T818" t="str">
        <f t="shared" si="64"/>
        <v>EUR</v>
      </c>
    </row>
    <row r="819" spans="1:20" ht="18.75" hidden="1" customHeight="1" x14ac:dyDescent="0.25">
      <c r="A819" t="s">
        <v>1912</v>
      </c>
      <c r="B819" t="s">
        <v>5</v>
      </c>
      <c r="C819" t="s">
        <v>1913</v>
      </c>
      <c r="D819" s="24">
        <v>10833</v>
      </c>
      <c r="E819" t="s">
        <v>1620</v>
      </c>
      <c r="F819" t="s">
        <v>1924</v>
      </c>
      <c r="G819" t="s">
        <v>110</v>
      </c>
      <c r="H819" t="s">
        <v>2164</v>
      </c>
      <c r="I819" t="s">
        <v>1848</v>
      </c>
      <c r="J819" t="s">
        <v>1917</v>
      </c>
      <c r="K819" t="s">
        <v>1959</v>
      </c>
      <c r="L819" s="24">
        <v>1200</v>
      </c>
      <c r="M819" s="25">
        <f>+VLOOKUP(E819, TC!A:D, 4, FALSE())</f>
        <v>1.0498999990449951</v>
      </c>
      <c r="N819" s="24">
        <f t="shared" si="60"/>
        <v>1259.879998853994</v>
      </c>
      <c r="O819" t="str">
        <f t="shared" si="61"/>
        <v>FACTURA</v>
      </c>
      <c r="P819" t="str">
        <f t="shared" si="62"/>
        <v>2025</v>
      </c>
      <c r="Q819" t="str">
        <f t="shared" si="63"/>
        <v>01</v>
      </c>
      <c r="R819" t="str">
        <f>+IFERROR(VLOOKUP(I819, Listado!A:B, 2, FALSE()), "COMERCIALIZADORA INTERNACIONAL CARIBBEAN EXOTICS S A")</f>
        <v>PEREZ MEJIA MARIA PAULINA</v>
      </c>
      <c r="S819" s="25">
        <f>+VLOOKUP(E819, TC!A:D, 2, FALSE())</f>
        <v>4188.46</v>
      </c>
      <c r="T819" t="str">
        <f t="shared" si="64"/>
        <v>EUR</v>
      </c>
    </row>
    <row r="820" spans="1:20" ht="18.75" hidden="1" customHeight="1" x14ac:dyDescent="0.25">
      <c r="A820" t="s">
        <v>1912</v>
      </c>
      <c r="B820" t="s">
        <v>5</v>
      </c>
      <c r="C820" t="s">
        <v>1913</v>
      </c>
      <c r="D820" s="24">
        <v>10833</v>
      </c>
      <c r="E820" t="s">
        <v>1620</v>
      </c>
      <c r="F820" t="s">
        <v>1924</v>
      </c>
      <c r="G820" t="s">
        <v>110</v>
      </c>
      <c r="H820" t="s">
        <v>2164</v>
      </c>
      <c r="I820" t="s">
        <v>1848</v>
      </c>
      <c r="J820" t="s">
        <v>1917</v>
      </c>
      <c r="K820" t="s">
        <v>1960</v>
      </c>
      <c r="L820" s="24">
        <v>104</v>
      </c>
      <c r="M820" s="25">
        <f>+VLOOKUP(E820, TC!A:D, 4, FALSE())</f>
        <v>1.0498999990449951</v>
      </c>
      <c r="N820" s="24">
        <f t="shared" si="60"/>
        <v>109.1895999006795</v>
      </c>
      <c r="O820" t="str">
        <f t="shared" si="61"/>
        <v>FACTURA</v>
      </c>
      <c r="P820" t="str">
        <f t="shared" si="62"/>
        <v>2025</v>
      </c>
      <c r="Q820" t="str">
        <f t="shared" si="63"/>
        <v>01</v>
      </c>
      <c r="R820" t="str">
        <f>+IFERROR(VLOOKUP(I820, Listado!A:B, 2, FALSE()), "COMERCIALIZADORA INTERNACIONAL CARIBBEAN EXOTICS S A")</f>
        <v>PEREZ MEJIA MARIA PAULINA</v>
      </c>
      <c r="S820" s="25">
        <f>+VLOOKUP(E820, TC!A:D, 2, FALSE())</f>
        <v>4188.46</v>
      </c>
      <c r="T820" t="str">
        <f t="shared" si="64"/>
        <v>EUR</v>
      </c>
    </row>
    <row r="821" spans="1:20" ht="18.75" hidden="1" customHeight="1" x14ac:dyDescent="0.25">
      <c r="A821" t="s">
        <v>1912</v>
      </c>
      <c r="B821" t="s">
        <v>5</v>
      </c>
      <c r="C821" t="s">
        <v>1913</v>
      </c>
      <c r="D821" s="24">
        <v>10834</v>
      </c>
      <c r="E821" t="s">
        <v>1620</v>
      </c>
      <c r="F821" t="s">
        <v>1924</v>
      </c>
      <c r="G821" t="s">
        <v>108</v>
      </c>
      <c r="H821" t="s">
        <v>2165</v>
      </c>
      <c r="I821" t="s">
        <v>1871</v>
      </c>
      <c r="J821" t="s">
        <v>1919</v>
      </c>
      <c r="K821" t="s">
        <v>1959</v>
      </c>
      <c r="L821" s="24">
        <v>600</v>
      </c>
      <c r="M821" s="25">
        <f>+VLOOKUP(E821, TC!A:D, 4, FALSE())</f>
        <v>1.0498999990449951</v>
      </c>
      <c r="N821" s="24">
        <f t="shared" si="60"/>
        <v>629.93999942699702</v>
      </c>
      <c r="O821" t="str">
        <f t="shared" si="61"/>
        <v>FACTURA</v>
      </c>
      <c r="P821" t="str">
        <f t="shared" si="62"/>
        <v>2025</v>
      </c>
      <c r="Q821" t="str">
        <f t="shared" si="63"/>
        <v>01</v>
      </c>
      <c r="R821" t="str">
        <f>+IFERROR(VLOOKUP(I821, Listado!A:B, 2, FALSE()), "COMERCIALIZADORA INTERNACIONAL CARIBBEAN EXOTICS S A")</f>
        <v>PIEDRAHITA PEREZ MARIANA</v>
      </c>
      <c r="S821" s="25">
        <f>+VLOOKUP(E821, TC!A:D, 2, FALSE())</f>
        <v>4188.46</v>
      </c>
      <c r="T821" t="str">
        <f t="shared" si="64"/>
        <v>EUR</v>
      </c>
    </row>
    <row r="822" spans="1:20" ht="18.75" hidden="1" customHeight="1" x14ac:dyDescent="0.25">
      <c r="A822" t="s">
        <v>1912</v>
      </c>
      <c r="B822" t="s">
        <v>5</v>
      </c>
      <c r="C822" t="s">
        <v>1913</v>
      </c>
      <c r="D822" s="24">
        <v>10834</v>
      </c>
      <c r="E822" t="s">
        <v>1620</v>
      </c>
      <c r="F822" t="s">
        <v>1924</v>
      </c>
      <c r="G822" t="s">
        <v>108</v>
      </c>
      <c r="H822" t="s">
        <v>2165</v>
      </c>
      <c r="I822" t="s">
        <v>1871</v>
      </c>
      <c r="J822" t="s">
        <v>1919</v>
      </c>
      <c r="K822" t="s">
        <v>1960</v>
      </c>
      <c r="L822" s="24">
        <v>8.4</v>
      </c>
      <c r="M822" s="25">
        <f>+VLOOKUP(E822, TC!A:D, 4, FALSE())</f>
        <v>1.0498999990449951</v>
      </c>
      <c r="N822" s="24">
        <f t="shared" si="60"/>
        <v>8.8191599919779584</v>
      </c>
      <c r="O822" t="str">
        <f t="shared" si="61"/>
        <v>FACTURA</v>
      </c>
      <c r="P822" t="str">
        <f t="shared" si="62"/>
        <v>2025</v>
      </c>
      <c r="Q822" t="str">
        <f t="shared" si="63"/>
        <v>01</v>
      </c>
      <c r="R822" t="str">
        <f>+IFERROR(VLOOKUP(I822, Listado!A:B, 2, FALSE()), "COMERCIALIZADORA INTERNACIONAL CARIBBEAN EXOTICS S A")</f>
        <v>PIEDRAHITA PEREZ MARIANA</v>
      </c>
      <c r="S822" s="25">
        <f>+VLOOKUP(E822, TC!A:D, 2, FALSE())</f>
        <v>4188.46</v>
      </c>
      <c r="T822" t="str">
        <f t="shared" si="64"/>
        <v>EUR</v>
      </c>
    </row>
    <row r="823" spans="1:20" ht="18.75" hidden="1" customHeight="1" x14ac:dyDescent="0.25">
      <c r="A823" t="s">
        <v>1912</v>
      </c>
      <c r="B823" t="s">
        <v>5</v>
      </c>
      <c r="C823" t="s">
        <v>1913</v>
      </c>
      <c r="D823" s="24">
        <v>10834</v>
      </c>
      <c r="E823" t="s">
        <v>1620</v>
      </c>
      <c r="F823" t="s">
        <v>1924</v>
      </c>
      <c r="G823" t="s">
        <v>108</v>
      </c>
      <c r="H823" t="s">
        <v>2165</v>
      </c>
      <c r="I823" t="s">
        <v>1871</v>
      </c>
      <c r="J823" t="s">
        <v>1919</v>
      </c>
      <c r="K823" t="s">
        <v>1964</v>
      </c>
      <c r="L823" s="24">
        <v>3951.6</v>
      </c>
      <c r="M823" s="25">
        <f>+VLOOKUP(E823, TC!A:D, 4, FALSE())</f>
        <v>1.0498999990449951</v>
      </c>
      <c r="N823" s="24">
        <f t="shared" si="60"/>
        <v>4148.7848362262021</v>
      </c>
      <c r="O823" t="str">
        <f t="shared" si="61"/>
        <v>FACTURA</v>
      </c>
      <c r="P823" t="str">
        <f t="shared" si="62"/>
        <v>2025</v>
      </c>
      <c r="Q823" t="str">
        <f t="shared" si="63"/>
        <v>01</v>
      </c>
      <c r="R823" t="str">
        <f>+IFERROR(VLOOKUP(I823, Listado!A:B, 2, FALSE()), "COMERCIALIZADORA INTERNACIONAL CARIBBEAN EXOTICS S A")</f>
        <v>PIEDRAHITA PEREZ MARIANA</v>
      </c>
      <c r="S823" s="25">
        <f>+VLOOKUP(E823, TC!A:D, 2, FALSE())</f>
        <v>4188.46</v>
      </c>
      <c r="T823" t="str">
        <f t="shared" si="64"/>
        <v>EUR</v>
      </c>
    </row>
    <row r="824" spans="1:20" ht="18.75" hidden="1" customHeight="1" x14ac:dyDescent="0.25">
      <c r="A824" t="s">
        <v>1912</v>
      </c>
      <c r="B824" t="s">
        <v>5</v>
      </c>
      <c r="C824" t="s">
        <v>1970</v>
      </c>
      <c r="D824" s="24">
        <v>2172</v>
      </c>
      <c r="E824" t="s">
        <v>1620</v>
      </c>
      <c r="F824" t="s">
        <v>1924</v>
      </c>
      <c r="G824" t="s">
        <v>108</v>
      </c>
      <c r="H824" t="s">
        <v>2012</v>
      </c>
      <c r="I824" t="s">
        <v>1865</v>
      </c>
      <c r="J824" t="s">
        <v>1987</v>
      </c>
      <c r="K824" t="s">
        <v>41</v>
      </c>
      <c r="L824" s="24">
        <v>-2119.94</v>
      </c>
      <c r="M824" s="25">
        <f>+VLOOKUP(E824, TC!A:D, 4, FALSE())</f>
        <v>1.0498999990449951</v>
      </c>
      <c r="N824" s="24">
        <f t="shared" si="60"/>
        <v>-2225.7250039754467</v>
      </c>
      <c r="O824" t="str">
        <f t="shared" si="61"/>
        <v>NOTAS</v>
      </c>
      <c r="P824" t="str">
        <f t="shared" si="62"/>
        <v>2025</v>
      </c>
      <c r="Q824" t="str">
        <f t="shared" si="63"/>
        <v>01</v>
      </c>
      <c r="R824" t="str">
        <f>+IFERROR(VLOOKUP(I824, Listado!A:B, 2, FALSE()), "COMERCIALIZADORA INTERNACIONAL CARIBBEAN EXOTICS S A")</f>
        <v>PIEDRAHITA PEREZ MARIANA</v>
      </c>
      <c r="S824" s="25">
        <f>+VLOOKUP(E824, TC!A:D, 2, FALSE())</f>
        <v>4188.46</v>
      </c>
      <c r="T824" t="str">
        <f t="shared" si="64"/>
        <v>EUR</v>
      </c>
    </row>
    <row r="825" spans="1:20" ht="18.75" hidden="1" customHeight="1" x14ac:dyDescent="0.25">
      <c r="A825" t="s">
        <v>1912</v>
      </c>
      <c r="B825" t="s">
        <v>5</v>
      </c>
      <c r="C825" t="s">
        <v>1970</v>
      </c>
      <c r="D825" s="24">
        <v>2173</v>
      </c>
      <c r="E825" t="s">
        <v>1620</v>
      </c>
      <c r="F825" t="s">
        <v>128</v>
      </c>
      <c r="G825" t="s">
        <v>112</v>
      </c>
      <c r="H825" t="s">
        <v>2012</v>
      </c>
      <c r="I825" t="s">
        <v>1870</v>
      </c>
      <c r="J825" t="s">
        <v>1930</v>
      </c>
      <c r="K825" t="s">
        <v>1938</v>
      </c>
      <c r="L825" s="24">
        <v>-448.4</v>
      </c>
      <c r="M825" s="25">
        <f>+VLOOKUP(E825, TC!A:D, 4, FALSE())</f>
        <v>1.0498999990449951</v>
      </c>
      <c r="N825" s="24">
        <f t="shared" si="60"/>
        <v>-448.4</v>
      </c>
      <c r="O825" t="str">
        <f t="shared" si="61"/>
        <v>NOTAS</v>
      </c>
      <c r="P825" t="str">
        <f t="shared" si="62"/>
        <v>2025</v>
      </c>
      <c r="Q825" t="str">
        <f t="shared" si="63"/>
        <v>01</v>
      </c>
      <c r="R825" t="str">
        <f>+IFERROR(VLOOKUP(I825, Listado!A:B, 2, FALSE()), "COMERCIALIZADORA INTERNACIONAL CARIBBEAN EXOTICS S A")</f>
        <v>HINCAPIE CONTRERAS ERIKA STEFANIA</v>
      </c>
      <c r="S825" s="25">
        <f>+VLOOKUP(E825, TC!A:D, 2, FALSE())</f>
        <v>4188.46</v>
      </c>
      <c r="T825" t="str">
        <f t="shared" si="64"/>
        <v>USD</v>
      </c>
    </row>
    <row r="826" spans="1:20" ht="18.75" hidden="1" customHeight="1" x14ac:dyDescent="0.25">
      <c r="A826" t="s">
        <v>1912</v>
      </c>
      <c r="B826" t="s">
        <v>5</v>
      </c>
      <c r="C826" t="s">
        <v>1970</v>
      </c>
      <c r="D826" s="24">
        <v>2174</v>
      </c>
      <c r="E826" t="s">
        <v>1620</v>
      </c>
      <c r="F826" t="s">
        <v>128</v>
      </c>
      <c r="G826" t="s">
        <v>108</v>
      </c>
      <c r="H826" t="s">
        <v>2012</v>
      </c>
      <c r="I826" t="s">
        <v>1849</v>
      </c>
      <c r="J826" t="s">
        <v>1944</v>
      </c>
      <c r="K826" t="s">
        <v>1946</v>
      </c>
      <c r="L826" s="24">
        <v>-457.24</v>
      </c>
      <c r="M826" s="25">
        <f>+VLOOKUP(E826, TC!A:D, 4, FALSE())</f>
        <v>1.0498999990449951</v>
      </c>
      <c r="N826" s="24">
        <f t="shared" si="60"/>
        <v>-457.24</v>
      </c>
      <c r="O826" t="str">
        <f t="shared" si="61"/>
        <v>NOTAS</v>
      </c>
      <c r="P826" t="str">
        <f t="shared" si="62"/>
        <v>2025</v>
      </c>
      <c r="Q826" t="str">
        <f t="shared" si="63"/>
        <v>01</v>
      </c>
      <c r="R826" t="str">
        <f>+IFERROR(VLOOKUP(I826, Listado!A:B, 2, FALSE()), "COMERCIALIZADORA INTERNACIONAL CARIBBEAN EXOTICS S A")</f>
        <v>PIEDRAHITA PEREZ MARIANA</v>
      </c>
      <c r="S826" s="25">
        <f>+VLOOKUP(E826, TC!A:D, 2, FALSE())</f>
        <v>4188.46</v>
      </c>
      <c r="T826" t="str">
        <f t="shared" si="64"/>
        <v>USD</v>
      </c>
    </row>
    <row r="827" spans="1:20" ht="18.75" hidden="1" customHeight="1" x14ac:dyDescent="0.25">
      <c r="A827" t="s">
        <v>1912</v>
      </c>
      <c r="B827" t="s">
        <v>5</v>
      </c>
      <c r="C827" t="s">
        <v>1970</v>
      </c>
      <c r="D827" s="24">
        <v>2175</v>
      </c>
      <c r="E827" t="s">
        <v>1620</v>
      </c>
      <c r="F827" t="s">
        <v>128</v>
      </c>
      <c r="G827" t="s">
        <v>110</v>
      </c>
      <c r="H827" t="s">
        <v>2012</v>
      </c>
      <c r="I827" t="s">
        <v>1851</v>
      </c>
      <c r="J827" t="s">
        <v>1940</v>
      </c>
      <c r="K827" t="s">
        <v>42</v>
      </c>
      <c r="L827" s="24">
        <v>-1078.98</v>
      </c>
      <c r="M827" s="25">
        <f>+VLOOKUP(E827, TC!A:D, 4, FALSE())</f>
        <v>1.0498999990449951</v>
      </c>
      <c r="N827" s="24">
        <f t="shared" si="60"/>
        <v>-1078.98</v>
      </c>
      <c r="O827" t="str">
        <f t="shared" si="61"/>
        <v>NOTAS</v>
      </c>
      <c r="P827" t="str">
        <f t="shared" si="62"/>
        <v>2025</v>
      </c>
      <c r="Q827" t="str">
        <f t="shared" si="63"/>
        <v>01</v>
      </c>
      <c r="R827" t="str">
        <f>+IFERROR(VLOOKUP(I827, Listado!A:B, 2, FALSE()), "COMERCIALIZADORA INTERNACIONAL CARIBBEAN EXOTICS S A")</f>
        <v>PEREZ MEJIA MARIA PAULINA</v>
      </c>
      <c r="S827" s="25">
        <f>+VLOOKUP(E827, TC!A:D, 2, FALSE())</f>
        <v>4188.46</v>
      </c>
      <c r="T827" t="str">
        <f t="shared" si="64"/>
        <v>USD</v>
      </c>
    </row>
    <row r="828" spans="1:20" ht="18.75" hidden="1" customHeight="1" x14ac:dyDescent="0.25">
      <c r="A828" t="s">
        <v>1912</v>
      </c>
      <c r="B828" t="s">
        <v>5</v>
      </c>
      <c r="C828" t="s">
        <v>1970</v>
      </c>
      <c r="D828" s="24">
        <v>2176</v>
      </c>
      <c r="E828" t="s">
        <v>1620</v>
      </c>
      <c r="F828" t="s">
        <v>128</v>
      </c>
      <c r="G828" t="s">
        <v>110</v>
      </c>
      <c r="H828" t="s">
        <v>2012</v>
      </c>
      <c r="I828" t="s">
        <v>1851</v>
      </c>
      <c r="J828" t="s">
        <v>1940</v>
      </c>
      <c r="K828" t="s">
        <v>42</v>
      </c>
      <c r="L828" s="24">
        <v>-449.65</v>
      </c>
      <c r="M828" s="25">
        <f>+VLOOKUP(E828, TC!A:D, 4, FALSE())</f>
        <v>1.0498999990449951</v>
      </c>
      <c r="N828" s="24">
        <f t="shared" si="60"/>
        <v>-449.65</v>
      </c>
      <c r="O828" t="str">
        <f t="shared" si="61"/>
        <v>NOTAS</v>
      </c>
      <c r="P828" t="str">
        <f t="shared" si="62"/>
        <v>2025</v>
      </c>
      <c r="Q828" t="str">
        <f t="shared" si="63"/>
        <v>01</v>
      </c>
      <c r="R828" t="str">
        <f>+IFERROR(VLOOKUP(I828, Listado!A:B, 2, FALSE()), "COMERCIALIZADORA INTERNACIONAL CARIBBEAN EXOTICS S A")</f>
        <v>PEREZ MEJIA MARIA PAULINA</v>
      </c>
      <c r="S828" s="25">
        <f>+VLOOKUP(E828, TC!A:D, 2, FALSE())</f>
        <v>4188.46</v>
      </c>
      <c r="T828" t="str">
        <f t="shared" si="64"/>
        <v>USD</v>
      </c>
    </row>
    <row r="829" spans="1:20" ht="18.75" hidden="1" customHeight="1" x14ac:dyDescent="0.25">
      <c r="A829" t="s">
        <v>1912</v>
      </c>
      <c r="B829" t="s">
        <v>5</v>
      </c>
      <c r="C829" t="s">
        <v>1970</v>
      </c>
      <c r="D829" s="24">
        <v>2177</v>
      </c>
      <c r="E829" t="s">
        <v>1620</v>
      </c>
      <c r="F829" t="s">
        <v>128</v>
      </c>
      <c r="G829" t="s">
        <v>110</v>
      </c>
      <c r="H829" t="s">
        <v>2012</v>
      </c>
      <c r="I829" t="s">
        <v>1851</v>
      </c>
      <c r="J829" t="s">
        <v>1940</v>
      </c>
      <c r="K829" t="s">
        <v>42</v>
      </c>
      <c r="L829" s="24">
        <v>-3082.8</v>
      </c>
      <c r="M829" s="25">
        <f>+VLOOKUP(E829, TC!A:D, 4, FALSE())</f>
        <v>1.0498999990449951</v>
      </c>
      <c r="N829" s="24">
        <f t="shared" si="60"/>
        <v>-3082.8</v>
      </c>
      <c r="O829" t="str">
        <f t="shared" si="61"/>
        <v>NOTAS</v>
      </c>
      <c r="P829" t="str">
        <f t="shared" si="62"/>
        <v>2025</v>
      </c>
      <c r="Q829" t="str">
        <f t="shared" si="63"/>
        <v>01</v>
      </c>
      <c r="R829" t="str">
        <f>+IFERROR(VLOOKUP(I829, Listado!A:B, 2, FALSE()), "COMERCIALIZADORA INTERNACIONAL CARIBBEAN EXOTICS S A")</f>
        <v>PEREZ MEJIA MARIA PAULINA</v>
      </c>
      <c r="S829" s="25">
        <f>+VLOOKUP(E829, TC!A:D, 2, FALSE())</f>
        <v>4188.46</v>
      </c>
      <c r="T829" t="str">
        <f t="shared" si="64"/>
        <v>USD</v>
      </c>
    </row>
    <row r="830" spans="1:20" ht="18.75" hidden="1" customHeight="1" x14ac:dyDescent="0.25">
      <c r="A830" t="s">
        <v>1912</v>
      </c>
      <c r="B830" t="s">
        <v>5</v>
      </c>
      <c r="C830" t="s">
        <v>1970</v>
      </c>
      <c r="D830" s="24">
        <v>2178</v>
      </c>
      <c r="E830" t="s">
        <v>1620</v>
      </c>
      <c r="F830" t="s">
        <v>128</v>
      </c>
      <c r="G830" t="s">
        <v>110</v>
      </c>
      <c r="H830" t="s">
        <v>2012</v>
      </c>
      <c r="I830" t="s">
        <v>1848</v>
      </c>
      <c r="J830" t="s">
        <v>1917</v>
      </c>
      <c r="K830" t="s">
        <v>40</v>
      </c>
      <c r="L830" s="24">
        <v>-759.83</v>
      </c>
      <c r="M830" s="25">
        <f>+VLOOKUP(E830, TC!A:D, 4, FALSE())</f>
        <v>1.0498999990449951</v>
      </c>
      <c r="N830" s="24">
        <f t="shared" si="60"/>
        <v>-759.83</v>
      </c>
      <c r="O830" t="str">
        <f t="shared" si="61"/>
        <v>NOTAS</v>
      </c>
      <c r="P830" t="str">
        <f t="shared" si="62"/>
        <v>2025</v>
      </c>
      <c r="Q830" t="str">
        <f t="shared" si="63"/>
        <v>01</v>
      </c>
      <c r="R830" t="str">
        <f>+IFERROR(VLOOKUP(I830, Listado!A:B, 2, FALSE()), "COMERCIALIZADORA INTERNACIONAL CARIBBEAN EXOTICS S A")</f>
        <v>PEREZ MEJIA MARIA PAULINA</v>
      </c>
      <c r="S830" s="25">
        <f>+VLOOKUP(E830, TC!A:D, 2, FALSE())</f>
        <v>4188.46</v>
      </c>
      <c r="T830" t="str">
        <f t="shared" si="64"/>
        <v>USD</v>
      </c>
    </row>
    <row r="831" spans="1:20" ht="18.75" hidden="1" customHeight="1" x14ac:dyDescent="0.25">
      <c r="A831" t="s">
        <v>1912</v>
      </c>
      <c r="B831" t="s">
        <v>5</v>
      </c>
      <c r="C831" t="s">
        <v>1970</v>
      </c>
      <c r="D831" s="24">
        <v>2178</v>
      </c>
      <c r="E831" t="s">
        <v>1620</v>
      </c>
      <c r="F831" t="s">
        <v>128</v>
      </c>
      <c r="G831" t="s">
        <v>110</v>
      </c>
      <c r="H831" t="s">
        <v>2012</v>
      </c>
      <c r="I831" t="s">
        <v>1848</v>
      </c>
      <c r="J831" t="s">
        <v>1917</v>
      </c>
      <c r="K831" t="s">
        <v>40</v>
      </c>
      <c r="L831" s="24">
        <v>-3662.08</v>
      </c>
      <c r="M831" s="25">
        <f>+VLOOKUP(E831, TC!A:D, 4, FALSE())</f>
        <v>1.0498999990449951</v>
      </c>
      <c r="N831" s="24">
        <f t="shared" si="60"/>
        <v>-3662.08</v>
      </c>
      <c r="O831" t="str">
        <f t="shared" si="61"/>
        <v>NOTAS</v>
      </c>
      <c r="P831" t="str">
        <f t="shared" si="62"/>
        <v>2025</v>
      </c>
      <c r="Q831" t="str">
        <f t="shared" si="63"/>
        <v>01</v>
      </c>
      <c r="R831" t="str">
        <f>+IFERROR(VLOOKUP(I831, Listado!A:B, 2, FALSE()), "COMERCIALIZADORA INTERNACIONAL CARIBBEAN EXOTICS S A")</f>
        <v>PEREZ MEJIA MARIA PAULINA</v>
      </c>
      <c r="S831" s="25">
        <f>+VLOOKUP(E831, TC!A:D, 2, FALSE())</f>
        <v>4188.46</v>
      </c>
      <c r="T831" t="str">
        <f t="shared" si="64"/>
        <v>USD</v>
      </c>
    </row>
    <row r="832" spans="1:20" ht="18.75" hidden="1" customHeight="1" x14ac:dyDescent="0.25">
      <c r="A832" t="s">
        <v>1912</v>
      </c>
      <c r="B832" t="s">
        <v>5</v>
      </c>
      <c r="C832" t="s">
        <v>1970</v>
      </c>
      <c r="D832" s="24">
        <v>2178</v>
      </c>
      <c r="E832" t="s">
        <v>1620</v>
      </c>
      <c r="F832" t="s">
        <v>128</v>
      </c>
      <c r="G832" t="s">
        <v>110</v>
      </c>
      <c r="H832" t="s">
        <v>2012</v>
      </c>
      <c r="I832" t="s">
        <v>1848</v>
      </c>
      <c r="J832" t="s">
        <v>1917</v>
      </c>
      <c r="K832" t="s">
        <v>38</v>
      </c>
      <c r="L832" s="24">
        <v>-848.1</v>
      </c>
      <c r="M832" s="25">
        <f>+VLOOKUP(E832, TC!A:D, 4, FALSE())</f>
        <v>1.0498999990449951</v>
      </c>
      <c r="N832" s="24">
        <f t="shared" si="60"/>
        <v>-848.1</v>
      </c>
      <c r="O832" t="str">
        <f t="shared" si="61"/>
        <v>NOTAS</v>
      </c>
      <c r="P832" t="str">
        <f t="shared" si="62"/>
        <v>2025</v>
      </c>
      <c r="Q832" t="str">
        <f t="shared" si="63"/>
        <v>01</v>
      </c>
      <c r="R832" t="str">
        <f>+IFERROR(VLOOKUP(I832, Listado!A:B, 2, FALSE()), "COMERCIALIZADORA INTERNACIONAL CARIBBEAN EXOTICS S A")</f>
        <v>PEREZ MEJIA MARIA PAULINA</v>
      </c>
      <c r="S832" s="25">
        <f>+VLOOKUP(E832, TC!A:D, 2, FALSE())</f>
        <v>4188.46</v>
      </c>
      <c r="T832" t="str">
        <f t="shared" si="64"/>
        <v>USD</v>
      </c>
    </row>
    <row r="833" spans="1:20" ht="18.75" hidden="1" customHeight="1" x14ac:dyDescent="0.25">
      <c r="A833" t="s">
        <v>1912</v>
      </c>
      <c r="B833" t="s">
        <v>5</v>
      </c>
      <c r="C833" t="s">
        <v>1913</v>
      </c>
      <c r="D833" s="24">
        <v>10835</v>
      </c>
      <c r="E833" t="s">
        <v>1620</v>
      </c>
      <c r="F833" t="s">
        <v>1924</v>
      </c>
      <c r="G833" t="s">
        <v>110</v>
      </c>
      <c r="H833" t="s">
        <v>2166</v>
      </c>
      <c r="I833" t="s">
        <v>1864</v>
      </c>
      <c r="J833" t="s">
        <v>1919</v>
      </c>
      <c r="K833" t="s">
        <v>48</v>
      </c>
      <c r="L833" s="24">
        <v>1920.8</v>
      </c>
      <c r="M833" s="25">
        <f>+VLOOKUP(E833, TC!A:D, 4, FALSE())</f>
        <v>1.0498999990449951</v>
      </c>
      <c r="N833" s="24">
        <f t="shared" si="60"/>
        <v>2016.6479181656266</v>
      </c>
      <c r="O833" t="str">
        <f t="shared" si="61"/>
        <v>FACTURA</v>
      </c>
      <c r="P833" t="str">
        <f t="shared" si="62"/>
        <v>2025</v>
      </c>
      <c r="Q833" t="str">
        <f t="shared" si="63"/>
        <v>01</v>
      </c>
      <c r="R833" t="str">
        <f>+IFERROR(VLOOKUP(I833, Listado!A:B, 2, FALSE()), "COMERCIALIZADORA INTERNACIONAL CARIBBEAN EXOTICS S A")</f>
        <v>PEREZ MEJIA MARIA PAULINA</v>
      </c>
      <c r="S833" s="25">
        <f>+VLOOKUP(E833, TC!A:D, 2, FALSE())</f>
        <v>4188.46</v>
      </c>
      <c r="T833" t="str">
        <f t="shared" si="64"/>
        <v>EUR</v>
      </c>
    </row>
    <row r="834" spans="1:20" ht="18.75" hidden="1" customHeight="1" x14ac:dyDescent="0.25">
      <c r="A834" t="s">
        <v>1912</v>
      </c>
      <c r="B834" t="s">
        <v>5</v>
      </c>
      <c r="C834" t="s">
        <v>1913</v>
      </c>
      <c r="D834" s="24">
        <v>10835</v>
      </c>
      <c r="E834" t="s">
        <v>1620</v>
      </c>
      <c r="F834" t="s">
        <v>1924</v>
      </c>
      <c r="G834" t="s">
        <v>110</v>
      </c>
      <c r="H834" t="s">
        <v>2166</v>
      </c>
      <c r="I834" t="s">
        <v>1864</v>
      </c>
      <c r="J834" t="s">
        <v>1919</v>
      </c>
      <c r="K834" t="s">
        <v>1959</v>
      </c>
      <c r="L834" s="24">
        <v>300</v>
      </c>
      <c r="M834" s="25">
        <f>+VLOOKUP(E834, TC!A:D, 4, FALSE())</f>
        <v>1.0498999990449951</v>
      </c>
      <c r="N834" s="24">
        <f t="shared" ref="N834:N897" si="65">+IF(F834="EUR", (M834*L834), IF(I834="JUAN MATAS SAS", (L834/S834), L834))</f>
        <v>314.96999971349851</v>
      </c>
      <c r="O834" t="str">
        <f t="shared" ref="O834:O897" si="66">+IF(C834="CFE", "FACTURA", IF(ISERROR(SEARCH("ANULA", H834))=FALSE(), "ANULACIÓN FE", IF(ISERROR(SEARCH("CANCELLATION", H834))=FALSE(), "ANULACIÓN FE", "NOTAS")))</f>
        <v>FACTURA</v>
      </c>
      <c r="P834" t="str">
        <f t="shared" ref="P834:P897" si="67">+LEFT(E834, 4)</f>
        <v>2025</v>
      </c>
      <c r="Q834" t="str">
        <f t="shared" ref="Q834:Q897" si="68">+MID(E834, 5, 2)</f>
        <v>01</v>
      </c>
      <c r="R834" t="str">
        <f>+IFERROR(VLOOKUP(I834, Listado!A:B, 2, FALSE()), "COMERCIALIZADORA INTERNACIONAL CARIBBEAN EXOTICS S A")</f>
        <v>PEREZ MEJIA MARIA PAULINA</v>
      </c>
      <c r="S834" s="25">
        <f>+VLOOKUP(E834, TC!A:D, 2, FALSE())</f>
        <v>4188.46</v>
      </c>
      <c r="T834" t="str">
        <f t="shared" ref="T834:T897" si="69">+IF(I834="JUAN MATAS SAS", "USD", F834)</f>
        <v>EUR</v>
      </c>
    </row>
    <row r="835" spans="1:20" ht="18.75" hidden="1" customHeight="1" x14ac:dyDescent="0.25">
      <c r="A835" t="s">
        <v>1912</v>
      </c>
      <c r="B835" t="s">
        <v>5</v>
      </c>
      <c r="C835" t="s">
        <v>1913</v>
      </c>
      <c r="D835" s="24">
        <v>10835</v>
      </c>
      <c r="E835" t="s">
        <v>1620</v>
      </c>
      <c r="F835" t="s">
        <v>1924</v>
      </c>
      <c r="G835" t="s">
        <v>110</v>
      </c>
      <c r="H835" t="s">
        <v>2166</v>
      </c>
      <c r="I835" t="s">
        <v>1864</v>
      </c>
      <c r="J835" t="s">
        <v>1919</v>
      </c>
      <c r="K835" t="s">
        <v>1960</v>
      </c>
      <c r="L835" s="24">
        <v>19.2</v>
      </c>
      <c r="M835" s="25">
        <f>+VLOOKUP(E835, TC!A:D, 4, FALSE())</f>
        <v>1.0498999990449951</v>
      </c>
      <c r="N835" s="24">
        <f t="shared" si="65"/>
        <v>20.158079981663906</v>
      </c>
      <c r="O835" t="str">
        <f t="shared" si="66"/>
        <v>FACTURA</v>
      </c>
      <c r="P835" t="str">
        <f t="shared" si="67"/>
        <v>2025</v>
      </c>
      <c r="Q835" t="str">
        <f t="shared" si="68"/>
        <v>01</v>
      </c>
      <c r="R835" t="str">
        <f>+IFERROR(VLOOKUP(I835, Listado!A:B, 2, FALSE()), "COMERCIALIZADORA INTERNACIONAL CARIBBEAN EXOTICS S A")</f>
        <v>PEREZ MEJIA MARIA PAULINA</v>
      </c>
      <c r="S835" s="25">
        <f>+VLOOKUP(E835, TC!A:D, 2, FALSE())</f>
        <v>4188.46</v>
      </c>
      <c r="T835" t="str">
        <f t="shared" si="69"/>
        <v>EUR</v>
      </c>
    </row>
    <row r="836" spans="1:20" ht="18.75" hidden="1" customHeight="1" x14ac:dyDescent="0.25">
      <c r="A836" t="s">
        <v>1912</v>
      </c>
      <c r="B836" t="s">
        <v>5</v>
      </c>
      <c r="C836" t="s">
        <v>1913</v>
      </c>
      <c r="D836" s="24">
        <v>10836</v>
      </c>
      <c r="E836" t="s">
        <v>1620</v>
      </c>
      <c r="F836" t="s">
        <v>128</v>
      </c>
      <c r="G836" t="s">
        <v>110</v>
      </c>
      <c r="I836" t="s">
        <v>1848</v>
      </c>
      <c r="J836" t="s">
        <v>1917</v>
      </c>
      <c r="K836" t="s">
        <v>1918</v>
      </c>
      <c r="L836" s="24">
        <v>128</v>
      </c>
      <c r="M836" s="25">
        <f>+VLOOKUP(E836, TC!A:D, 4, FALSE())</f>
        <v>1.0498999990449951</v>
      </c>
      <c r="N836" s="24">
        <f t="shared" si="65"/>
        <v>128</v>
      </c>
      <c r="O836" t="str">
        <f t="shared" si="66"/>
        <v>FACTURA</v>
      </c>
      <c r="P836" t="str">
        <f t="shared" si="67"/>
        <v>2025</v>
      </c>
      <c r="Q836" t="str">
        <f t="shared" si="68"/>
        <v>01</v>
      </c>
      <c r="R836" t="str">
        <f>+IFERROR(VLOOKUP(I836, Listado!A:B, 2, FALSE()), "COMERCIALIZADORA INTERNACIONAL CARIBBEAN EXOTICS S A")</f>
        <v>PEREZ MEJIA MARIA PAULINA</v>
      </c>
      <c r="S836" s="25">
        <f>+VLOOKUP(E836, TC!A:D, 2, FALSE())</f>
        <v>4188.46</v>
      </c>
      <c r="T836" t="str">
        <f t="shared" si="69"/>
        <v>USD</v>
      </c>
    </row>
    <row r="837" spans="1:20" ht="18.75" hidden="1" customHeight="1" x14ac:dyDescent="0.25">
      <c r="A837" t="s">
        <v>1912</v>
      </c>
      <c r="B837" t="s">
        <v>5</v>
      </c>
      <c r="C837" t="s">
        <v>1913</v>
      </c>
      <c r="D837" s="24">
        <v>10837</v>
      </c>
      <c r="E837" t="s">
        <v>1621</v>
      </c>
      <c r="F837" t="s">
        <v>99</v>
      </c>
      <c r="G837" t="s">
        <v>113</v>
      </c>
      <c r="I837" t="s">
        <v>1843</v>
      </c>
      <c r="J837" t="s">
        <v>1915</v>
      </c>
      <c r="K837" t="s">
        <v>2022</v>
      </c>
      <c r="L837" s="24">
        <v>126160</v>
      </c>
      <c r="M837" s="25">
        <f>+VLOOKUP(E837, TC!A:D, 4, FALSE())</f>
        <v>1.0424499983415703</v>
      </c>
      <c r="N837" s="24">
        <f t="shared" si="65"/>
        <v>126160</v>
      </c>
      <c r="O837" t="str">
        <f t="shared" si="66"/>
        <v>FACTURA</v>
      </c>
      <c r="P837" t="str">
        <f t="shared" si="67"/>
        <v>2025</v>
      </c>
      <c r="Q837" t="str">
        <f t="shared" si="68"/>
        <v>01</v>
      </c>
      <c r="R837" t="str">
        <f>+IFERROR(VLOOKUP(I837, Listado!A:B, 2, FALSE()), "COMERCIALIZADORA INTERNACIONAL CARIBBEAN EXOTICS S A")</f>
        <v>LONDOÑO ECHEVERRI ALEJANDRA</v>
      </c>
      <c r="S837" s="25">
        <f>+VLOOKUP(E837, TC!A:D, 2, FALSE())</f>
        <v>4220.8599999999997</v>
      </c>
      <c r="T837" t="str">
        <f t="shared" si="69"/>
        <v>COP</v>
      </c>
    </row>
    <row r="838" spans="1:20" ht="18.75" hidden="1" customHeight="1" x14ac:dyDescent="0.25">
      <c r="A838" t="s">
        <v>1912</v>
      </c>
      <c r="B838" t="s">
        <v>5</v>
      </c>
      <c r="C838" t="s">
        <v>1913</v>
      </c>
      <c r="D838" s="24">
        <v>10837</v>
      </c>
      <c r="E838" t="s">
        <v>1621</v>
      </c>
      <c r="F838" t="s">
        <v>99</v>
      </c>
      <c r="G838" t="s">
        <v>113</v>
      </c>
      <c r="I838" t="s">
        <v>1843</v>
      </c>
      <c r="J838" t="s">
        <v>1915</v>
      </c>
      <c r="K838" t="s">
        <v>2022</v>
      </c>
      <c r="L838" s="24">
        <v>55290</v>
      </c>
      <c r="M838" s="25">
        <f>+VLOOKUP(E838, TC!A:D, 4, FALSE())</f>
        <v>1.0424499983415703</v>
      </c>
      <c r="N838" s="24">
        <f t="shared" si="65"/>
        <v>55290</v>
      </c>
      <c r="O838" t="str">
        <f t="shared" si="66"/>
        <v>FACTURA</v>
      </c>
      <c r="P838" t="str">
        <f t="shared" si="67"/>
        <v>2025</v>
      </c>
      <c r="Q838" t="str">
        <f t="shared" si="68"/>
        <v>01</v>
      </c>
      <c r="R838" t="str">
        <f>+IFERROR(VLOOKUP(I838, Listado!A:B, 2, FALSE()), "COMERCIALIZADORA INTERNACIONAL CARIBBEAN EXOTICS S A")</f>
        <v>LONDOÑO ECHEVERRI ALEJANDRA</v>
      </c>
      <c r="S838" s="25">
        <f>+VLOOKUP(E838, TC!A:D, 2, FALSE())</f>
        <v>4220.8599999999997</v>
      </c>
      <c r="T838" t="str">
        <f t="shared" si="69"/>
        <v>COP</v>
      </c>
    </row>
    <row r="839" spans="1:20" ht="18.75" hidden="1" customHeight="1" x14ac:dyDescent="0.25">
      <c r="A839" t="s">
        <v>1912</v>
      </c>
      <c r="B839" t="s">
        <v>5</v>
      </c>
      <c r="C839" t="s">
        <v>1913</v>
      </c>
      <c r="D839" s="24">
        <v>10837</v>
      </c>
      <c r="E839" t="s">
        <v>1621</v>
      </c>
      <c r="F839" t="s">
        <v>99</v>
      </c>
      <c r="G839" t="s">
        <v>113</v>
      </c>
      <c r="I839" t="s">
        <v>1843</v>
      </c>
      <c r="J839" t="s">
        <v>1915</v>
      </c>
      <c r="K839" t="s">
        <v>2022</v>
      </c>
      <c r="L839" s="24">
        <v>38000</v>
      </c>
      <c r="M839" s="25">
        <f>+VLOOKUP(E839, TC!A:D, 4, FALSE())</f>
        <v>1.0424499983415703</v>
      </c>
      <c r="N839" s="24">
        <f t="shared" si="65"/>
        <v>38000</v>
      </c>
      <c r="O839" t="str">
        <f t="shared" si="66"/>
        <v>FACTURA</v>
      </c>
      <c r="P839" t="str">
        <f t="shared" si="67"/>
        <v>2025</v>
      </c>
      <c r="Q839" t="str">
        <f t="shared" si="68"/>
        <v>01</v>
      </c>
      <c r="R839" t="str">
        <f>+IFERROR(VLOOKUP(I839, Listado!A:B, 2, FALSE()), "COMERCIALIZADORA INTERNACIONAL CARIBBEAN EXOTICS S A")</f>
        <v>LONDOÑO ECHEVERRI ALEJANDRA</v>
      </c>
      <c r="S839" s="25">
        <f>+VLOOKUP(E839, TC!A:D, 2, FALSE())</f>
        <v>4220.8599999999997</v>
      </c>
      <c r="T839" t="str">
        <f t="shared" si="69"/>
        <v>COP</v>
      </c>
    </row>
    <row r="840" spans="1:20" ht="18.75" hidden="1" customHeight="1" x14ac:dyDescent="0.25">
      <c r="A840" t="s">
        <v>1912</v>
      </c>
      <c r="B840" t="s">
        <v>5</v>
      </c>
      <c r="C840" t="s">
        <v>1913</v>
      </c>
      <c r="D840" s="24">
        <v>10837</v>
      </c>
      <c r="E840" t="s">
        <v>1621</v>
      </c>
      <c r="F840" t="s">
        <v>99</v>
      </c>
      <c r="G840" t="s">
        <v>113</v>
      </c>
      <c r="I840" t="s">
        <v>1843</v>
      </c>
      <c r="J840" t="s">
        <v>1915</v>
      </c>
      <c r="K840" t="s">
        <v>2022</v>
      </c>
      <c r="L840" s="24">
        <v>53200</v>
      </c>
      <c r="M840" s="25">
        <f>+VLOOKUP(E840, TC!A:D, 4, FALSE())</f>
        <v>1.0424499983415703</v>
      </c>
      <c r="N840" s="24">
        <f t="shared" si="65"/>
        <v>53200</v>
      </c>
      <c r="O840" t="str">
        <f t="shared" si="66"/>
        <v>FACTURA</v>
      </c>
      <c r="P840" t="str">
        <f t="shared" si="67"/>
        <v>2025</v>
      </c>
      <c r="Q840" t="str">
        <f t="shared" si="68"/>
        <v>01</v>
      </c>
      <c r="R840" t="str">
        <f>+IFERROR(VLOOKUP(I840, Listado!A:B, 2, FALSE()), "COMERCIALIZADORA INTERNACIONAL CARIBBEAN EXOTICS S A")</f>
        <v>LONDOÑO ECHEVERRI ALEJANDRA</v>
      </c>
      <c r="S840" s="25">
        <f>+VLOOKUP(E840, TC!A:D, 2, FALSE())</f>
        <v>4220.8599999999997</v>
      </c>
      <c r="T840" t="str">
        <f t="shared" si="69"/>
        <v>COP</v>
      </c>
    </row>
    <row r="841" spans="1:20" ht="18.75" hidden="1" customHeight="1" x14ac:dyDescent="0.25">
      <c r="A841" t="s">
        <v>1912</v>
      </c>
      <c r="B841" t="s">
        <v>5</v>
      </c>
      <c r="C841" t="s">
        <v>1913</v>
      </c>
      <c r="D841" s="24">
        <v>10837</v>
      </c>
      <c r="E841" t="s">
        <v>1621</v>
      </c>
      <c r="F841" t="s">
        <v>99</v>
      </c>
      <c r="G841" t="s">
        <v>113</v>
      </c>
      <c r="I841" t="s">
        <v>1843</v>
      </c>
      <c r="J841" t="s">
        <v>1915</v>
      </c>
      <c r="K841" t="s">
        <v>2022</v>
      </c>
      <c r="L841" s="24">
        <v>7410</v>
      </c>
      <c r="M841" s="25">
        <f>+VLOOKUP(E841, TC!A:D, 4, FALSE())</f>
        <v>1.0424499983415703</v>
      </c>
      <c r="N841" s="24">
        <f t="shared" si="65"/>
        <v>7410</v>
      </c>
      <c r="O841" t="str">
        <f t="shared" si="66"/>
        <v>FACTURA</v>
      </c>
      <c r="P841" t="str">
        <f t="shared" si="67"/>
        <v>2025</v>
      </c>
      <c r="Q841" t="str">
        <f t="shared" si="68"/>
        <v>01</v>
      </c>
      <c r="R841" t="str">
        <f>+IFERROR(VLOOKUP(I841, Listado!A:B, 2, FALSE()), "COMERCIALIZADORA INTERNACIONAL CARIBBEAN EXOTICS S A")</f>
        <v>LONDOÑO ECHEVERRI ALEJANDRA</v>
      </c>
      <c r="S841" s="25">
        <f>+VLOOKUP(E841, TC!A:D, 2, FALSE())</f>
        <v>4220.8599999999997</v>
      </c>
      <c r="T841" t="str">
        <f t="shared" si="69"/>
        <v>COP</v>
      </c>
    </row>
    <row r="842" spans="1:20" ht="18.75" hidden="1" customHeight="1" x14ac:dyDescent="0.25">
      <c r="A842" t="s">
        <v>1912</v>
      </c>
      <c r="B842" t="s">
        <v>5</v>
      </c>
      <c r="C842" t="s">
        <v>1913</v>
      </c>
      <c r="D842" s="24">
        <v>10837</v>
      </c>
      <c r="E842" t="s">
        <v>1621</v>
      </c>
      <c r="F842" t="s">
        <v>99</v>
      </c>
      <c r="G842" t="s">
        <v>113</v>
      </c>
      <c r="I842" t="s">
        <v>1843</v>
      </c>
      <c r="J842" t="s">
        <v>1915</v>
      </c>
      <c r="K842" t="s">
        <v>2022</v>
      </c>
      <c r="L842" s="24">
        <v>69540</v>
      </c>
      <c r="M842" s="25">
        <f>+VLOOKUP(E842, TC!A:D, 4, FALSE())</f>
        <v>1.0424499983415703</v>
      </c>
      <c r="N842" s="24">
        <f t="shared" si="65"/>
        <v>69540</v>
      </c>
      <c r="O842" t="str">
        <f t="shared" si="66"/>
        <v>FACTURA</v>
      </c>
      <c r="P842" t="str">
        <f t="shared" si="67"/>
        <v>2025</v>
      </c>
      <c r="Q842" t="str">
        <f t="shared" si="68"/>
        <v>01</v>
      </c>
      <c r="R842" t="str">
        <f>+IFERROR(VLOOKUP(I842, Listado!A:B, 2, FALSE()), "COMERCIALIZADORA INTERNACIONAL CARIBBEAN EXOTICS S A")</f>
        <v>LONDOÑO ECHEVERRI ALEJANDRA</v>
      </c>
      <c r="S842" s="25">
        <f>+VLOOKUP(E842, TC!A:D, 2, FALSE())</f>
        <v>4220.8599999999997</v>
      </c>
      <c r="T842" t="str">
        <f t="shared" si="69"/>
        <v>COP</v>
      </c>
    </row>
    <row r="843" spans="1:20" ht="18.75" hidden="1" customHeight="1" x14ac:dyDescent="0.25">
      <c r="A843" t="s">
        <v>1912</v>
      </c>
      <c r="B843" t="s">
        <v>5</v>
      </c>
      <c r="C843" t="s">
        <v>1913</v>
      </c>
      <c r="D843" s="24">
        <v>10837</v>
      </c>
      <c r="E843" t="s">
        <v>1621</v>
      </c>
      <c r="F843" t="s">
        <v>99</v>
      </c>
      <c r="G843" t="s">
        <v>113</v>
      </c>
      <c r="I843" t="s">
        <v>1843</v>
      </c>
      <c r="J843" t="s">
        <v>1915</v>
      </c>
      <c r="K843" t="s">
        <v>2022</v>
      </c>
      <c r="L843" s="24">
        <v>25840</v>
      </c>
      <c r="M843" s="25">
        <f>+VLOOKUP(E843, TC!A:D, 4, FALSE())</f>
        <v>1.0424499983415703</v>
      </c>
      <c r="N843" s="24">
        <f t="shared" si="65"/>
        <v>25840</v>
      </c>
      <c r="O843" t="str">
        <f t="shared" si="66"/>
        <v>FACTURA</v>
      </c>
      <c r="P843" t="str">
        <f t="shared" si="67"/>
        <v>2025</v>
      </c>
      <c r="Q843" t="str">
        <f t="shared" si="68"/>
        <v>01</v>
      </c>
      <c r="R843" t="str">
        <f>+IFERROR(VLOOKUP(I843, Listado!A:B, 2, FALSE()), "COMERCIALIZADORA INTERNACIONAL CARIBBEAN EXOTICS S A")</f>
        <v>LONDOÑO ECHEVERRI ALEJANDRA</v>
      </c>
      <c r="S843" s="25">
        <f>+VLOOKUP(E843, TC!A:D, 2, FALSE())</f>
        <v>4220.8599999999997</v>
      </c>
      <c r="T843" t="str">
        <f t="shared" si="69"/>
        <v>COP</v>
      </c>
    </row>
    <row r="844" spans="1:20" ht="18.75" hidden="1" customHeight="1" x14ac:dyDescent="0.25">
      <c r="A844" t="s">
        <v>1912</v>
      </c>
      <c r="B844" t="s">
        <v>5</v>
      </c>
      <c r="C844" t="s">
        <v>1913</v>
      </c>
      <c r="D844" s="24">
        <v>10837</v>
      </c>
      <c r="E844" t="s">
        <v>1621</v>
      </c>
      <c r="F844" t="s">
        <v>99</v>
      </c>
      <c r="G844" t="s">
        <v>113</v>
      </c>
      <c r="I844" t="s">
        <v>1843</v>
      </c>
      <c r="J844" t="s">
        <v>1915</v>
      </c>
      <c r="K844" t="s">
        <v>2022</v>
      </c>
      <c r="L844" s="24">
        <v>24510</v>
      </c>
      <c r="M844" s="25">
        <f>+VLOOKUP(E844, TC!A:D, 4, FALSE())</f>
        <v>1.0424499983415703</v>
      </c>
      <c r="N844" s="24">
        <f t="shared" si="65"/>
        <v>24510</v>
      </c>
      <c r="O844" t="str">
        <f t="shared" si="66"/>
        <v>FACTURA</v>
      </c>
      <c r="P844" t="str">
        <f t="shared" si="67"/>
        <v>2025</v>
      </c>
      <c r="Q844" t="str">
        <f t="shared" si="68"/>
        <v>01</v>
      </c>
      <c r="R844" t="str">
        <f>+IFERROR(VLOOKUP(I844, Listado!A:B, 2, FALSE()), "COMERCIALIZADORA INTERNACIONAL CARIBBEAN EXOTICS S A")</f>
        <v>LONDOÑO ECHEVERRI ALEJANDRA</v>
      </c>
      <c r="S844" s="25">
        <f>+VLOOKUP(E844, TC!A:D, 2, FALSE())</f>
        <v>4220.8599999999997</v>
      </c>
      <c r="T844" t="str">
        <f t="shared" si="69"/>
        <v>COP</v>
      </c>
    </row>
    <row r="845" spans="1:20" ht="18.75" hidden="1" customHeight="1" x14ac:dyDescent="0.25">
      <c r="A845" t="s">
        <v>1912</v>
      </c>
      <c r="B845" t="s">
        <v>5</v>
      </c>
      <c r="C845" t="s">
        <v>1913</v>
      </c>
      <c r="D845" s="24">
        <v>10838</v>
      </c>
      <c r="E845" t="s">
        <v>1621</v>
      </c>
      <c r="F845" t="s">
        <v>128</v>
      </c>
      <c r="G845" t="s">
        <v>110</v>
      </c>
      <c r="I845" t="s">
        <v>1848</v>
      </c>
      <c r="J845" t="s">
        <v>1917</v>
      </c>
      <c r="K845" t="s">
        <v>1918</v>
      </c>
      <c r="L845" s="24">
        <v>108</v>
      </c>
      <c r="M845" s="25">
        <f>+VLOOKUP(E845, TC!A:D, 4, FALSE())</f>
        <v>1.0424499983415703</v>
      </c>
      <c r="N845" s="24">
        <f t="shared" si="65"/>
        <v>108</v>
      </c>
      <c r="O845" t="str">
        <f t="shared" si="66"/>
        <v>FACTURA</v>
      </c>
      <c r="P845" t="str">
        <f t="shared" si="67"/>
        <v>2025</v>
      </c>
      <c r="Q845" t="str">
        <f t="shared" si="68"/>
        <v>01</v>
      </c>
      <c r="R845" t="str">
        <f>+IFERROR(VLOOKUP(I845, Listado!A:B, 2, FALSE()), "COMERCIALIZADORA INTERNACIONAL CARIBBEAN EXOTICS S A")</f>
        <v>PEREZ MEJIA MARIA PAULINA</v>
      </c>
      <c r="S845" s="25">
        <f>+VLOOKUP(E845, TC!A:D, 2, FALSE())</f>
        <v>4220.8599999999997</v>
      </c>
      <c r="T845" t="str">
        <f t="shared" si="69"/>
        <v>USD</v>
      </c>
    </row>
    <row r="846" spans="1:20" ht="18.75" hidden="1" customHeight="1" x14ac:dyDescent="0.25">
      <c r="A846" t="s">
        <v>1912</v>
      </c>
      <c r="B846" t="s">
        <v>5</v>
      </c>
      <c r="C846" t="s">
        <v>1913</v>
      </c>
      <c r="D846" s="24">
        <v>10839</v>
      </c>
      <c r="E846" t="s">
        <v>1621</v>
      </c>
      <c r="F846" t="s">
        <v>99</v>
      </c>
      <c r="G846" t="s">
        <v>113</v>
      </c>
      <c r="I846" t="s">
        <v>1859</v>
      </c>
      <c r="J846" t="s">
        <v>1915</v>
      </c>
      <c r="K846" t="s">
        <v>1916</v>
      </c>
      <c r="L846" s="24">
        <v>6542400</v>
      </c>
      <c r="M846" s="25">
        <f>+VLOOKUP(E846, TC!A:D, 4, FALSE())</f>
        <v>1.0424499983415703</v>
      </c>
      <c r="N846" s="24">
        <f t="shared" si="65"/>
        <v>6542400</v>
      </c>
      <c r="O846" t="str">
        <f t="shared" si="66"/>
        <v>FACTURA</v>
      </c>
      <c r="P846" t="str">
        <f t="shared" si="67"/>
        <v>2025</v>
      </c>
      <c r="Q846" t="str">
        <f t="shared" si="68"/>
        <v>01</v>
      </c>
      <c r="R846" t="str">
        <f>+IFERROR(VLOOKUP(I846, Listado!A:B, 2, FALSE()), "COMERCIALIZADORA INTERNACIONAL CARIBBEAN EXOTICS S A")</f>
        <v>LONDOÑO ECHEVERRI ALEJANDRA</v>
      </c>
      <c r="S846" s="25">
        <f>+VLOOKUP(E846, TC!A:D, 2, FALSE())</f>
        <v>4220.8599999999997</v>
      </c>
      <c r="T846" t="str">
        <f t="shared" si="69"/>
        <v>COP</v>
      </c>
    </row>
    <row r="847" spans="1:20" ht="18.75" hidden="1" customHeight="1" x14ac:dyDescent="0.25">
      <c r="A847" t="s">
        <v>1912</v>
      </c>
      <c r="B847" t="s">
        <v>5</v>
      </c>
      <c r="C847" t="s">
        <v>1913</v>
      </c>
      <c r="D847" s="24">
        <v>10839</v>
      </c>
      <c r="E847" t="s">
        <v>1621</v>
      </c>
      <c r="F847" t="s">
        <v>99</v>
      </c>
      <c r="G847" t="s">
        <v>113</v>
      </c>
      <c r="I847" t="s">
        <v>1859</v>
      </c>
      <c r="J847" t="s">
        <v>1915</v>
      </c>
      <c r="K847" t="s">
        <v>2094</v>
      </c>
      <c r="L847" s="24">
        <v>620000</v>
      </c>
      <c r="M847" s="25">
        <f>+VLOOKUP(E847, TC!A:D, 4, FALSE())</f>
        <v>1.0424499983415703</v>
      </c>
      <c r="N847" s="24">
        <f t="shared" si="65"/>
        <v>620000</v>
      </c>
      <c r="O847" t="str">
        <f t="shared" si="66"/>
        <v>FACTURA</v>
      </c>
      <c r="P847" t="str">
        <f t="shared" si="67"/>
        <v>2025</v>
      </c>
      <c r="Q847" t="str">
        <f t="shared" si="68"/>
        <v>01</v>
      </c>
      <c r="R847" t="str">
        <f>+IFERROR(VLOOKUP(I847, Listado!A:B, 2, FALSE()), "COMERCIALIZADORA INTERNACIONAL CARIBBEAN EXOTICS S A")</f>
        <v>LONDOÑO ECHEVERRI ALEJANDRA</v>
      </c>
      <c r="S847" s="25">
        <f>+VLOOKUP(E847, TC!A:D, 2, FALSE())</f>
        <v>4220.8599999999997</v>
      </c>
      <c r="T847" t="str">
        <f t="shared" si="69"/>
        <v>COP</v>
      </c>
    </row>
    <row r="848" spans="1:20" ht="18.75" hidden="1" customHeight="1" x14ac:dyDescent="0.25">
      <c r="A848" t="s">
        <v>1912</v>
      </c>
      <c r="B848" t="s">
        <v>5</v>
      </c>
      <c r="C848" t="s">
        <v>1913</v>
      </c>
      <c r="D848" s="24">
        <v>10840</v>
      </c>
      <c r="E848" t="s">
        <v>1621</v>
      </c>
      <c r="F848" t="s">
        <v>99</v>
      </c>
      <c r="G848" t="s">
        <v>113</v>
      </c>
      <c r="I848" t="s">
        <v>1859</v>
      </c>
      <c r="J848" t="s">
        <v>1915</v>
      </c>
      <c r="K848" t="s">
        <v>1916</v>
      </c>
      <c r="L848" s="24">
        <v>6542400</v>
      </c>
      <c r="M848" s="25">
        <f>+VLOOKUP(E848, TC!A:D, 4, FALSE())</f>
        <v>1.0424499983415703</v>
      </c>
      <c r="N848" s="24">
        <f t="shared" si="65"/>
        <v>6542400</v>
      </c>
      <c r="O848" t="str">
        <f t="shared" si="66"/>
        <v>FACTURA</v>
      </c>
      <c r="P848" t="str">
        <f t="shared" si="67"/>
        <v>2025</v>
      </c>
      <c r="Q848" t="str">
        <f t="shared" si="68"/>
        <v>01</v>
      </c>
      <c r="R848" t="str">
        <f>+IFERROR(VLOOKUP(I848, Listado!A:B, 2, FALSE()), "COMERCIALIZADORA INTERNACIONAL CARIBBEAN EXOTICS S A")</f>
        <v>LONDOÑO ECHEVERRI ALEJANDRA</v>
      </c>
      <c r="S848" s="25">
        <f>+VLOOKUP(E848, TC!A:D, 2, FALSE())</f>
        <v>4220.8599999999997</v>
      </c>
      <c r="T848" t="str">
        <f t="shared" si="69"/>
        <v>COP</v>
      </c>
    </row>
    <row r="849" spans="1:20" ht="18.75" hidden="1" customHeight="1" x14ac:dyDescent="0.25">
      <c r="A849" t="s">
        <v>1912</v>
      </c>
      <c r="B849" t="s">
        <v>5</v>
      </c>
      <c r="C849" t="s">
        <v>1913</v>
      </c>
      <c r="D849" s="24">
        <v>10841</v>
      </c>
      <c r="E849" t="s">
        <v>1621</v>
      </c>
      <c r="F849" t="s">
        <v>99</v>
      </c>
      <c r="G849" t="s">
        <v>113</v>
      </c>
      <c r="I849" t="s">
        <v>1843</v>
      </c>
      <c r="J849" t="s">
        <v>1915</v>
      </c>
      <c r="K849" t="s">
        <v>2021</v>
      </c>
      <c r="L849" s="24">
        <v>58320</v>
      </c>
      <c r="M849" s="25">
        <f>+VLOOKUP(E849, TC!A:D, 4, FALSE())</f>
        <v>1.0424499983415703</v>
      </c>
      <c r="N849" s="24">
        <f t="shared" si="65"/>
        <v>58320</v>
      </c>
      <c r="O849" t="str">
        <f t="shared" si="66"/>
        <v>FACTURA</v>
      </c>
      <c r="P849" t="str">
        <f t="shared" si="67"/>
        <v>2025</v>
      </c>
      <c r="Q849" t="str">
        <f t="shared" si="68"/>
        <v>01</v>
      </c>
      <c r="R849" t="str">
        <f>+IFERROR(VLOOKUP(I849, Listado!A:B, 2, FALSE()), "COMERCIALIZADORA INTERNACIONAL CARIBBEAN EXOTICS S A")</f>
        <v>LONDOÑO ECHEVERRI ALEJANDRA</v>
      </c>
      <c r="S849" s="25">
        <f>+VLOOKUP(E849, TC!A:D, 2, FALSE())</f>
        <v>4220.8599999999997</v>
      </c>
      <c r="T849" t="str">
        <f t="shared" si="69"/>
        <v>COP</v>
      </c>
    </row>
    <row r="850" spans="1:20" ht="18.75" hidden="1" customHeight="1" x14ac:dyDescent="0.25">
      <c r="A850" t="s">
        <v>1912</v>
      </c>
      <c r="B850" t="s">
        <v>5</v>
      </c>
      <c r="C850" t="s">
        <v>1913</v>
      </c>
      <c r="D850" s="24">
        <v>10841</v>
      </c>
      <c r="E850" t="s">
        <v>1621</v>
      </c>
      <c r="F850" t="s">
        <v>99</v>
      </c>
      <c r="G850" t="s">
        <v>113</v>
      </c>
      <c r="I850" t="s">
        <v>1843</v>
      </c>
      <c r="J850" t="s">
        <v>1915</v>
      </c>
      <c r="K850" t="s">
        <v>2021</v>
      </c>
      <c r="L850" s="24">
        <v>59400</v>
      </c>
      <c r="M850" s="25">
        <f>+VLOOKUP(E850, TC!A:D, 4, FALSE())</f>
        <v>1.0424499983415703</v>
      </c>
      <c r="N850" s="24">
        <f t="shared" si="65"/>
        <v>59400</v>
      </c>
      <c r="O850" t="str">
        <f t="shared" si="66"/>
        <v>FACTURA</v>
      </c>
      <c r="P850" t="str">
        <f t="shared" si="67"/>
        <v>2025</v>
      </c>
      <c r="Q850" t="str">
        <f t="shared" si="68"/>
        <v>01</v>
      </c>
      <c r="R850" t="str">
        <f>+IFERROR(VLOOKUP(I850, Listado!A:B, 2, FALSE()), "COMERCIALIZADORA INTERNACIONAL CARIBBEAN EXOTICS S A")</f>
        <v>LONDOÑO ECHEVERRI ALEJANDRA</v>
      </c>
      <c r="S850" s="25">
        <f>+VLOOKUP(E850, TC!A:D, 2, FALSE())</f>
        <v>4220.8599999999997</v>
      </c>
      <c r="T850" t="str">
        <f t="shared" si="69"/>
        <v>COP</v>
      </c>
    </row>
    <row r="851" spans="1:20" ht="18.75" hidden="1" customHeight="1" x14ac:dyDescent="0.25">
      <c r="A851" t="s">
        <v>1912</v>
      </c>
      <c r="B851" t="s">
        <v>5</v>
      </c>
      <c r="C851" t="s">
        <v>1913</v>
      </c>
      <c r="D851" s="24">
        <v>10841</v>
      </c>
      <c r="E851" t="s">
        <v>1621</v>
      </c>
      <c r="F851" t="s">
        <v>99</v>
      </c>
      <c r="G851" t="s">
        <v>113</v>
      </c>
      <c r="I851" t="s">
        <v>1843</v>
      </c>
      <c r="J851" t="s">
        <v>1915</v>
      </c>
      <c r="K851" t="s">
        <v>2021</v>
      </c>
      <c r="L851" s="24">
        <v>72630</v>
      </c>
      <c r="M851" s="25">
        <f>+VLOOKUP(E851, TC!A:D, 4, FALSE())</f>
        <v>1.0424499983415703</v>
      </c>
      <c r="N851" s="24">
        <f t="shared" si="65"/>
        <v>72630</v>
      </c>
      <c r="O851" t="str">
        <f t="shared" si="66"/>
        <v>FACTURA</v>
      </c>
      <c r="P851" t="str">
        <f t="shared" si="67"/>
        <v>2025</v>
      </c>
      <c r="Q851" t="str">
        <f t="shared" si="68"/>
        <v>01</v>
      </c>
      <c r="R851" t="str">
        <f>+IFERROR(VLOOKUP(I851, Listado!A:B, 2, FALSE()), "COMERCIALIZADORA INTERNACIONAL CARIBBEAN EXOTICS S A")</f>
        <v>LONDOÑO ECHEVERRI ALEJANDRA</v>
      </c>
      <c r="S851" s="25">
        <f>+VLOOKUP(E851, TC!A:D, 2, FALSE())</f>
        <v>4220.8599999999997</v>
      </c>
      <c r="T851" t="str">
        <f t="shared" si="69"/>
        <v>COP</v>
      </c>
    </row>
    <row r="852" spans="1:20" ht="18.75" hidden="1" customHeight="1" x14ac:dyDescent="0.25">
      <c r="A852" t="s">
        <v>1912</v>
      </c>
      <c r="B852" t="s">
        <v>5</v>
      </c>
      <c r="C852" t="s">
        <v>1913</v>
      </c>
      <c r="D852" s="24">
        <v>10841</v>
      </c>
      <c r="E852" t="s">
        <v>1621</v>
      </c>
      <c r="F852" t="s">
        <v>99</v>
      </c>
      <c r="G852" t="s">
        <v>113</v>
      </c>
      <c r="I852" t="s">
        <v>1843</v>
      </c>
      <c r="J852" t="s">
        <v>1915</v>
      </c>
      <c r="K852" t="s">
        <v>2021</v>
      </c>
      <c r="L852" s="24">
        <v>56700</v>
      </c>
      <c r="M852" s="25">
        <f>+VLOOKUP(E852, TC!A:D, 4, FALSE())</f>
        <v>1.0424499983415703</v>
      </c>
      <c r="N852" s="24">
        <f t="shared" si="65"/>
        <v>56700</v>
      </c>
      <c r="O852" t="str">
        <f t="shared" si="66"/>
        <v>FACTURA</v>
      </c>
      <c r="P852" t="str">
        <f t="shared" si="67"/>
        <v>2025</v>
      </c>
      <c r="Q852" t="str">
        <f t="shared" si="68"/>
        <v>01</v>
      </c>
      <c r="R852" t="str">
        <f>+IFERROR(VLOOKUP(I852, Listado!A:B, 2, FALSE()), "COMERCIALIZADORA INTERNACIONAL CARIBBEAN EXOTICS S A")</f>
        <v>LONDOÑO ECHEVERRI ALEJANDRA</v>
      </c>
      <c r="S852" s="25">
        <f>+VLOOKUP(E852, TC!A:D, 2, FALSE())</f>
        <v>4220.8599999999997</v>
      </c>
      <c r="T852" t="str">
        <f t="shared" si="69"/>
        <v>COP</v>
      </c>
    </row>
    <row r="853" spans="1:20" ht="18.75" hidden="1" customHeight="1" x14ac:dyDescent="0.25">
      <c r="A853" t="s">
        <v>1912</v>
      </c>
      <c r="B853" t="s">
        <v>5</v>
      </c>
      <c r="C853" t="s">
        <v>1913</v>
      </c>
      <c r="D853" s="24">
        <v>10841</v>
      </c>
      <c r="E853" t="s">
        <v>1621</v>
      </c>
      <c r="F853" t="s">
        <v>99</v>
      </c>
      <c r="G853" t="s">
        <v>113</v>
      </c>
      <c r="I853" t="s">
        <v>1843</v>
      </c>
      <c r="J853" t="s">
        <v>1915</v>
      </c>
      <c r="K853" t="s">
        <v>2021</v>
      </c>
      <c r="L853" s="24">
        <v>66690</v>
      </c>
      <c r="M853" s="25">
        <f>+VLOOKUP(E853, TC!A:D, 4, FALSE())</f>
        <v>1.0424499983415703</v>
      </c>
      <c r="N853" s="24">
        <f t="shared" si="65"/>
        <v>66690</v>
      </c>
      <c r="O853" t="str">
        <f t="shared" si="66"/>
        <v>FACTURA</v>
      </c>
      <c r="P853" t="str">
        <f t="shared" si="67"/>
        <v>2025</v>
      </c>
      <c r="Q853" t="str">
        <f t="shared" si="68"/>
        <v>01</v>
      </c>
      <c r="R853" t="str">
        <f>+IFERROR(VLOOKUP(I853, Listado!A:B, 2, FALSE()), "COMERCIALIZADORA INTERNACIONAL CARIBBEAN EXOTICS S A")</f>
        <v>LONDOÑO ECHEVERRI ALEJANDRA</v>
      </c>
      <c r="S853" s="25">
        <f>+VLOOKUP(E853, TC!A:D, 2, FALSE())</f>
        <v>4220.8599999999997</v>
      </c>
      <c r="T853" t="str">
        <f t="shared" si="69"/>
        <v>COP</v>
      </c>
    </row>
    <row r="854" spans="1:20" ht="18.75" hidden="1" customHeight="1" x14ac:dyDescent="0.25">
      <c r="A854" t="s">
        <v>1912</v>
      </c>
      <c r="B854" t="s">
        <v>5</v>
      </c>
      <c r="C854" t="s">
        <v>1913</v>
      </c>
      <c r="D854" s="24">
        <v>10841</v>
      </c>
      <c r="E854" t="s">
        <v>1621</v>
      </c>
      <c r="F854" t="s">
        <v>99</v>
      </c>
      <c r="G854" t="s">
        <v>113</v>
      </c>
      <c r="I854" t="s">
        <v>1843</v>
      </c>
      <c r="J854" t="s">
        <v>1915</v>
      </c>
      <c r="K854" t="s">
        <v>2021</v>
      </c>
      <c r="L854" s="24">
        <v>8100</v>
      </c>
      <c r="M854" s="25">
        <f>+VLOOKUP(E854, TC!A:D, 4, FALSE())</f>
        <v>1.0424499983415703</v>
      </c>
      <c r="N854" s="24">
        <f t="shared" si="65"/>
        <v>8100</v>
      </c>
      <c r="O854" t="str">
        <f t="shared" si="66"/>
        <v>FACTURA</v>
      </c>
      <c r="P854" t="str">
        <f t="shared" si="67"/>
        <v>2025</v>
      </c>
      <c r="Q854" t="str">
        <f t="shared" si="68"/>
        <v>01</v>
      </c>
      <c r="R854" t="str">
        <f>+IFERROR(VLOOKUP(I854, Listado!A:B, 2, FALSE()), "COMERCIALIZADORA INTERNACIONAL CARIBBEAN EXOTICS S A")</f>
        <v>LONDOÑO ECHEVERRI ALEJANDRA</v>
      </c>
      <c r="S854" s="25">
        <f>+VLOOKUP(E854, TC!A:D, 2, FALSE())</f>
        <v>4220.8599999999997</v>
      </c>
      <c r="T854" t="str">
        <f t="shared" si="69"/>
        <v>COP</v>
      </c>
    </row>
    <row r="855" spans="1:20" ht="18.75" hidden="1" customHeight="1" x14ac:dyDescent="0.25">
      <c r="A855" t="s">
        <v>1912</v>
      </c>
      <c r="B855" t="s">
        <v>5</v>
      </c>
      <c r="C855" t="s">
        <v>1913</v>
      </c>
      <c r="D855" s="24">
        <v>10841</v>
      </c>
      <c r="E855" t="s">
        <v>1621</v>
      </c>
      <c r="F855" t="s">
        <v>99</v>
      </c>
      <c r="G855" t="s">
        <v>113</v>
      </c>
      <c r="I855" t="s">
        <v>1843</v>
      </c>
      <c r="J855" t="s">
        <v>1915</v>
      </c>
      <c r="K855" t="s">
        <v>2021</v>
      </c>
      <c r="L855" s="24">
        <v>7830</v>
      </c>
      <c r="M855" s="25">
        <f>+VLOOKUP(E855, TC!A:D, 4, FALSE())</f>
        <v>1.0424499983415703</v>
      </c>
      <c r="N855" s="24">
        <f t="shared" si="65"/>
        <v>7830</v>
      </c>
      <c r="O855" t="str">
        <f t="shared" si="66"/>
        <v>FACTURA</v>
      </c>
      <c r="P855" t="str">
        <f t="shared" si="67"/>
        <v>2025</v>
      </c>
      <c r="Q855" t="str">
        <f t="shared" si="68"/>
        <v>01</v>
      </c>
      <c r="R855" t="str">
        <f>+IFERROR(VLOOKUP(I855, Listado!A:B, 2, FALSE()), "COMERCIALIZADORA INTERNACIONAL CARIBBEAN EXOTICS S A")</f>
        <v>LONDOÑO ECHEVERRI ALEJANDRA</v>
      </c>
      <c r="S855" s="25">
        <f>+VLOOKUP(E855, TC!A:D, 2, FALSE())</f>
        <v>4220.8599999999997</v>
      </c>
      <c r="T855" t="str">
        <f t="shared" si="69"/>
        <v>COP</v>
      </c>
    </row>
    <row r="856" spans="1:20" ht="18.75" hidden="1" customHeight="1" x14ac:dyDescent="0.25">
      <c r="A856" t="s">
        <v>1912</v>
      </c>
      <c r="B856" t="s">
        <v>5</v>
      </c>
      <c r="C856" t="s">
        <v>1913</v>
      </c>
      <c r="D856" s="24">
        <v>10841</v>
      </c>
      <c r="E856" t="s">
        <v>1621</v>
      </c>
      <c r="F856" t="s">
        <v>99</v>
      </c>
      <c r="G856" t="s">
        <v>113</v>
      </c>
      <c r="I856" t="s">
        <v>1843</v>
      </c>
      <c r="J856" t="s">
        <v>1915</v>
      </c>
      <c r="K856" t="s">
        <v>2021</v>
      </c>
      <c r="L856" s="24">
        <v>1620</v>
      </c>
      <c r="M856" s="25">
        <f>+VLOOKUP(E856, TC!A:D, 4, FALSE())</f>
        <v>1.0424499983415703</v>
      </c>
      <c r="N856" s="24">
        <f t="shared" si="65"/>
        <v>1620</v>
      </c>
      <c r="O856" t="str">
        <f t="shared" si="66"/>
        <v>FACTURA</v>
      </c>
      <c r="P856" t="str">
        <f t="shared" si="67"/>
        <v>2025</v>
      </c>
      <c r="Q856" t="str">
        <f t="shared" si="68"/>
        <v>01</v>
      </c>
      <c r="R856" t="str">
        <f>+IFERROR(VLOOKUP(I856, Listado!A:B, 2, FALSE()), "COMERCIALIZADORA INTERNACIONAL CARIBBEAN EXOTICS S A")</f>
        <v>LONDOÑO ECHEVERRI ALEJANDRA</v>
      </c>
      <c r="S856" s="25">
        <f>+VLOOKUP(E856, TC!A:D, 2, FALSE())</f>
        <v>4220.8599999999997</v>
      </c>
      <c r="T856" t="str">
        <f t="shared" si="69"/>
        <v>COP</v>
      </c>
    </row>
    <row r="857" spans="1:20" ht="18.75" hidden="1" customHeight="1" x14ac:dyDescent="0.25">
      <c r="A857" t="s">
        <v>1912</v>
      </c>
      <c r="B857" t="s">
        <v>5</v>
      </c>
      <c r="C857" t="s">
        <v>1913</v>
      </c>
      <c r="D857" s="24">
        <v>10842</v>
      </c>
      <c r="E857" t="s">
        <v>1621</v>
      </c>
      <c r="F857" t="s">
        <v>99</v>
      </c>
      <c r="G857" t="s">
        <v>113</v>
      </c>
      <c r="I857" t="s">
        <v>1844</v>
      </c>
      <c r="J857" t="s">
        <v>1915</v>
      </c>
      <c r="K857" t="s">
        <v>2021</v>
      </c>
      <c r="L857" s="24">
        <v>47250</v>
      </c>
      <c r="M857" s="25">
        <f>+VLOOKUP(E857, TC!A:D, 4, FALSE())</f>
        <v>1.0424499983415703</v>
      </c>
      <c r="N857" s="24">
        <f t="shared" si="65"/>
        <v>47250</v>
      </c>
      <c r="O857" t="str">
        <f t="shared" si="66"/>
        <v>FACTURA</v>
      </c>
      <c r="P857" t="str">
        <f t="shared" si="67"/>
        <v>2025</v>
      </c>
      <c r="Q857" t="str">
        <f t="shared" si="68"/>
        <v>01</v>
      </c>
      <c r="R857" t="str">
        <f>+IFERROR(VLOOKUP(I857, Listado!A:B, 2, FALSE()), "COMERCIALIZADORA INTERNACIONAL CARIBBEAN EXOTICS S A")</f>
        <v>LONDOÑO ECHEVERRI ALEJANDRA</v>
      </c>
      <c r="S857" s="25">
        <f>+VLOOKUP(E857, TC!A:D, 2, FALSE())</f>
        <v>4220.8599999999997</v>
      </c>
      <c r="T857" t="str">
        <f t="shared" si="69"/>
        <v>COP</v>
      </c>
    </row>
    <row r="858" spans="1:20" ht="18.75" hidden="1" customHeight="1" x14ac:dyDescent="0.25">
      <c r="A858" t="s">
        <v>1912</v>
      </c>
      <c r="B858" t="s">
        <v>5</v>
      </c>
      <c r="C858" t="s">
        <v>1913</v>
      </c>
      <c r="D858" s="24">
        <v>10842</v>
      </c>
      <c r="E858" t="s">
        <v>1621</v>
      </c>
      <c r="F858" t="s">
        <v>99</v>
      </c>
      <c r="G858" t="s">
        <v>113</v>
      </c>
      <c r="I858" t="s">
        <v>1844</v>
      </c>
      <c r="J858" t="s">
        <v>1915</v>
      </c>
      <c r="K858" t="s">
        <v>2021</v>
      </c>
      <c r="L858" s="24">
        <v>44280</v>
      </c>
      <c r="M858" s="25">
        <f>+VLOOKUP(E858, TC!A:D, 4, FALSE())</f>
        <v>1.0424499983415703</v>
      </c>
      <c r="N858" s="24">
        <f t="shared" si="65"/>
        <v>44280</v>
      </c>
      <c r="O858" t="str">
        <f t="shared" si="66"/>
        <v>FACTURA</v>
      </c>
      <c r="P858" t="str">
        <f t="shared" si="67"/>
        <v>2025</v>
      </c>
      <c r="Q858" t="str">
        <f t="shared" si="68"/>
        <v>01</v>
      </c>
      <c r="R858" t="str">
        <f>+IFERROR(VLOOKUP(I858, Listado!A:B, 2, FALSE()), "COMERCIALIZADORA INTERNACIONAL CARIBBEAN EXOTICS S A")</f>
        <v>LONDOÑO ECHEVERRI ALEJANDRA</v>
      </c>
      <c r="S858" s="25">
        <f>+VLOOKUP(E858, TC!A:D, 2, FALSE())</f>
        <v>4220.8599999999997</v>
      </c>
      <c r="T858" t="str">
        <f t="shared" si="69"/>
        <v>COP</v>
      </c>
    </row>
    <row r="859" spans="1:20" ht="18.75" hidden="1" customHeight="1" x14ac:dyDescent="0.25">
      <c r="A859" t="s">
        <v>1912</v>
      </c>
      <c r="B859" t="s">
        <v>5</v>
      </c>
      <c r="C859" t="s">
        <v>1913</v>
      </c>
      <c r="D859" s="24">
        <v>10842</v>
      </c>
      <c r="E859" t="s">
        <v>1621</v>
      </c>
      <c r="F859" t="s">
        <v>99</v>
      </c>
      <c r="G859" t="s">
        <v>113</v>
      </c>
      <c r="I859" t="s">
        <v>1844</v>
      </c>
      <c r="J859" t="s">
        <v>1915</v>
      </c>
      <c r="K859" t="s">
        <v>2021</v>
      </c>
      <c r="L859" s="24">
        <v>47790</v>
      </c>
      <c r="M859" s="25">
        <f>+VLOOKUP(E859, TC!A:D, 4, FALSE())</f>
        <v>1.0424499983415703</v>
      </c>
      <c r="N859" s="24">
        <f t="shared" si="65"/>
        <v>47790</v>
      </c>
      <c r="O859" t="str">
        <f t="shared" si="66"/>
        <v>FACTURA</v>
      </c>
      <c r="P859" t="str">
        <f t="shared" si="67"/>
        <v>2025</v>
      </c>
      <c r="Q859" t="str">
        <f t="shared" si="68"/>
        <v>01</v>
      </c>
      <c r="R859" t="str">
        <f>+IFERROR(VLOOKUP(I859, Listado!A:B, 2, FALSE()), "COMERCIALIZADORA INTERNACIONAL CARIBBEAN EXOTICS S A")</f>
        <v>LONDOÑO ECHEVERRI ALEJANDRA</v>
      </c>
      <c r="S859" s="25">
        <f>+VLOOKUP(E859, TC!A:D, 2, FALSE())</f>
        <v>4220.8599999999997</v>
      </c>
      <c r="T859" t="str">
        <f t="shared" si="69"/>
        <v>COP</v>
      </c>
    </row>
    <row r="860" spans="1:20" ht="18.75" hidden="1" customHeight="1" x14ac:dyDescent="0.25">
      <c r="A860" t="s">
        <v>1912</v>
      </c>
      <c r="B860" t="s">
        <v>5</v>
      </c>
      <c r="C860" t="s">
        <v>1913</v>
      </c>
      <c r="D860" s="24">
        <v>10842</v>
      </c>
      <c r="E860" t="s">
        <v>1621</v>
      </c>
      <c r="F860" t="s">
        <v>99</v>
      </c>
      <c r="G860" t="s">
        <v>113</v>
      </c>
      <c r="I860" t="s">
        <v>1844</v>
      </c>
      <c r="J860" t="s">
        <v>1915</v>
      </c>
      <c r="K860" t="s">
        <v>2021</v>
      </c>
      <c r="L860" s="24">
        <v>21600</v>
      </c>
      <c r="M860" s="25">
        <f>+VLOOKUP(E860, TC!A:D, 4, FALSE())</f>
        <v>1.0424499983415703</v>
      </c>
      <c r="N860" s="24">
        <f t="shared" si="65"/>
        <v>21600</v>
      </c>
      <c r="O860" t="str">
        <f t="shared" si="66"/>
        <v>FACTURA</v>
      </c>
      <c r="P860" t="str">
        <f t="shared" si="67"/>
        <v>2025</v>
      </c>
      <c r="Q860" t="str">
        <f t="shared" si="68"/>
        <v>01</v>
      </c>
      <c r="R860" t="str">
        <f>+IFERROR(VLOOKUP(I860, Listado!A:B, 2, FALSE()), "COMERCIALIZADORA INTERNACIONAL CARIBBEAN EXOTICS S A")</f>
        <v>LONDOÑO ECHEVERRI ALEJANDRA</v>
      </c>
      <c r="S860" s="25">
        <f>+VLOOKUP(E860, TC!A:D, 2, FALSE())</f>
        <v>4220.8599999999997</v>
      </c>
      <c r="T860" t="str">
        <f t="shared" si="69"/>
        <v>COP</v>
      </c>
    </row>
    <row r="861" spans="1:20" ht="18.75" hidden="1" customHeight="1" x14ac:dyDescent="0.25">
      <c r="A861" t="s">
        <v>1912</v>
      </c>
      <c r="B861" t="s">
        <v>5</v>
      </c>
      <c r="C861" t="s">
        <v>1913</v>
      </c>
      <c r="D861" s="24">
        <v>10842</v>
      </c>
      <c r="E861" t="s">
        <v>1621</v>
      </c>
      <c r="F861" t="s">
        <v>99</v>
      </c>
      <c r="G861" t="s">
        <v>113</v>
      </c>
      <c r="I861" t="s">
        <v>1844</v>
      </c>
      <c r="J861" t="s">
        <v>1915</v>
      </c>
      <c r="K861" t="s">
        <v>2021</v>
      </c>
      <c r="L861" s="24">
        <v>1080</v>
      </c>
      <c r="M861" s="25">
        <f>+VLOOKUP(E861, TC!A:D, 4, FALSE())</f>
        <v>1.0424499983415703</v>
      </c>
      <c r="N861" s="24">
        <f t="shared" si="65"/>
        <v>1080</v>
      </c>
      <c r="O861" t="str">
        <f t="shared" si="66"/>
        <v>FACTURA</v>
      </c>
      <c r="P861" t="str">
        <f t="shared" si="67"/>
        <v>2025</v>
      </c>
      <c r="Q861" t="str">
        <f t="shared" si="68"/>
        <v>01</v>
      </c>
      <c r="R861" t="str">
        <f>+IFERROR(VLOOKUP(I861, Listado!A:B, 2, FALSE()), "COMERCIALIZADORA INTERNACIONAL CARIBBEAN EXOTICS S A")</f>
        <v>LONDOÑO ECHEVERRI ALEJANDRA</v>
      </c>
      <c r="S861" s="25">
        <f>+VLOOKUP(E861, TC!A:D, 2, FALSE())</f>
        <v>4220.8599999999997</v>
      </c>
      <c r="T861" t="str">
        <f t="shared" si="69"/>
        <v>COP</v>
      </c>
    </row>
    <row r="862" spans="1:20" ht="18.75" hidden="1" customHeight="1" x14ac:dyDescent="0.25">
      <c r="A862" t="s">
        <v>1912</v>
      </c>
      <c r="B862" t="s">
        <v>5</v>
      </c>
      <c r="C862" t="s">
        <v>1913</v>
      </c>
      <c r="D862" s="24">
        <v>10843</v>
      </c>
      <c r="E862" t="s">
        <v>1621</v>
      </c>
      <c r="F862" t="s">
        <v>99</v>
      </c>
      <c r="G862" t="s">
        <v>1914</v>
      </c>
      <c r="I862" t="s">
        <v>1841</v>
      </c>
      <c r="J862" t="s">
        <v>1915</v>
      </c>
      <c r="K862" t="s">
        <v>2021</v>
      </c>
      <c r="L862" s="24">
        <v>222750</v>
      </c>
      <c r="M862" s="25">
        <f>+VLOOKUP(E862, TC!A:D, 4, FALSE())</f>
        <v>1.0424499983415703</v>
      </c>
      <c r="N862" s="24">
        <f t="shared" si="65"/>
        <v>222750</v>
      </c>
      <c r="O862" t="str">
        <f t="shared" si="66"/>
        <v>FACTURA</v>
      </c>
      <c r="P862" t="str">
        <f t="shared" si="67"/>
        <v>2025</v>
      </c>
      <c r="Q862" t="str">
        <f t="shared" si="68"/>
        <v>01</v>
      </c>
      <c r="R862" t="str">
        <f>+IFERROR(VLOOKUP(I862, Listado!A:B, 2, FALSE()), "COMERCIALIZADORA INTERNACIONAL CARIBBEAN EXOTICS S A")</f>
        <v>LONDOÑO ECHEVERRI ALEJANDRA</v>
      </c>
      <c r="S862" s="25">
        <f>+VLOOKUP(E862, TC!A:D, 2, FALSE())</f>
        <v>4220.8599999999997</v>
      </c>
      <c r="T862" t="str">
        <f t="shared" si="69"/>
        <v>COP</v>
      </c>
    </row>
    <row r="863" spans="1:20" ht="18.75" hidden="1" customHeight="1" x14ac:dyDescent="0.25">
      <c r="A863" t="s">
        <v>1912</v>
      </c>
      <c r="B863" t="s">
        <v>5</v>
      </c>
      <c r="C863" t="s">
        <v>1913</v>
      </c>
      <c r="D863" s="24">
        <v>10843</v>
      </c>
      <c r="E863" t="s">
        <v>1621</v>
      </c>
      <c r="F863" t="s">
        <v>99</v>
      </c>
      <c r="G863" t="s">
        <v>1914</v>
      </c>
      <c r="I863" t="s">
        <v>1841</v>
      </c>
      <c r="J863" t="s">
        <v>1915</v>
      </c>
      <c r="K863" t="s">
        <v>2021</v>
      </c>
      <c r="L863" s="24">
        <v>156000</v>
      </c>
      <c r="M863" s="25">
        <f>+VLOOKUP(E863, TC!A:D, 4, FALSE())</f>
        <v>1.0424499983415703</v>
      </c>
      <c r="N863" s="24">
        <f t="shared" si="65"/>
        <v>156000</v>
      </c>
      <c r="O863" t="str">
        <f t="shared" si="66"/>
        <v>FACTURA</v>
      </c>
      <c r="P863" t="str">
        <f t="shared" si="67"/>
        <v>2025</v>
      </c>
      <c r="Q863" t="str">
        <f t="shared" si="68"/>
        <v>01</v>
      </c>
      <c r="R863" t="str">
        <f>+IFERROR(VLOOKUP(I863, Listado!A:B, 2, FALSE()), "COMERCIALIZADORA INTERNACIONAL CARIBBEAN EXOTICS S A")</f>
        <v>LONDOÑO ECHEVERRI ALEJANDRA</v>
      </c>
      <c r="S863" s="25">
        <f>+VLOOKUP(E863, TC!A:D, 2, FALSE())</f>
        <v>4220.8599999999997</v>
      </c>
      <c r="T863" t="str">
        <f t="shared" si="69"/>
        <v>COP</v>
      </c>
    </row>
    <row r="864" spans="1:20" ht="18.75" hidden="1" customHeight="1" x14ac:dyDescent="0.25">
      <c r="A864" t="s">
        <v>1912</v>
      </c>
      <c r="B864" t="s">
        <v>5</v>
      </c>
      <c r="C864" t="s">
        <v>1913</v>
      </c>
      <c r="D864" s="24">
        <v>10843</v>
      </c>
      <c r="E864" t="s">
        <v>1621</v>
      </c>
      <c r="F864" t="s">
        <v>99</v>
      </c>
      <c r="G864" t="s">
        <v>1914</v>
      </c>
      <c r="I864" t="s">
        <v>1841</v>
      </c>
      <c r="J864" t="s">
        <v>1915</v>
      </c>
      <c r="K864" t="s">
        <v>2021</v>
      </c>
      <c r="L864" s="24">
        <v>24450</v>
      </c>
      <c r="M864" s="25">
        <f>+VLOOKUP(E864, TC!A:D, 4, FALSE())</f>
        <v>1.0424499983415703</v>
      </c>
      <c r="N864" s="24">
        <f t="shared" si="65"/>
        <v>24450</v>
      </c>
      <c r="O864" t="str">
        <f t="shared" si="66"/>
        <v>FACTURA</v>
      </c>
      <c r="P864" t="str">
        <f t="shared" si="67"/>
        <v>2025</v>
      </c>
      <c r="Q864" t="str">
        <f t="shared" si="68"/>
        <v>01</v>
      </c>
      <c r="R864" t="str">
        <f>+IFERROR(VLOOKUP(I864, Listado!A:B, 2, FALSE()), "COMERCIALIZADORA INTERNACIONAL CARIBBEAN EXOTICS S A")</f>
        <v>LONDOÑO ECHEVERRI ALEJANDRA</v>
      </c>
      <c r="S864" s="25">
        <f>+VLOOKUP(E864, TC!A:D, 2, FALSE())</f>
        <v>4220.8599999999997</v>
      </c>
      <c r="T864" t="str">
        <f t="shared" si="69"/>
        <v>COP</v>
      </c>
    </row>
    <row r="865" spans="1:20" ht="18.75" hidden="1" customHeight="1" x14ac:dyDescent="0.25">
      <c r="A865" t="s">
        <v>1912</v>
      </c>
      <c r="B865" t="s">
        <v>5</v>
      </c>
      <c r="C865" t="s">
        <v>1913</v>
      </c>
      <c r="D865" s="24">
        <v>10843</v>
      </c>
      <c r="E865" t="s">
        <v>1621</v>
      </c>
      <c r="F865" t="s">
        <v>99</v>
      </c>
      <c r="G865" t="s">
        <v>1914</v>
      </c>
      <c r="I865" t="s">
        <v>1841</v>
      </c>
      <c r="J865" t="s">
        <v>1915</v>
      </c>
      <c r="K865" t="s">
        <v>2021</v>
      </c>
      <c r="L865" s="24">
        <v>29400</v>
      </c>
      <c r="M865" s="25">
        <f>+VLOOKUP(E865, TC!A:D, 4, FALSE())</f>
        <v>1.0424499983415703</v>
      </c>
      <c r="N865" s="24">
        <f t="shared" si="65"/>
        <v>29400</v>
      </c>
      <c r="O865" t="str">
        <f t="shared" si="66"/>
        <v>FACTURA</v>
      </c>
      <c r="P865" t="str">
        <f t="shared" si="67"/>
        <v>2025</v>
      </c>
      <c r="Q865" t="str">
        <f t="shared" si="68"/>
        <v>01</v>
      </c>
      <c r="R865" t="str">
        <f>+IFERROR(VLOOKUP(I865, Listado!A:B, 2, FALSE()), "COMERCIALIZADORA INTERNACIONAL CARIBBEAN EXOTICS S A")</f>
        <v>LONDOÑO ECHEVERRI ALEJANDRA</v>
      </c>
      <c r="S865" s="25">
        <f>+VLOOKUP(E865, TC!A:D, 2, FALSE())</f>
        <v>4220.8599999999997</v>
      </c>
      <c r="T865" t="str">
        <f t="shared" si="69"/>
        <v>COP</v>
      </c>
    </row>
    <row r="866" spans="1:20" ht="18.75" hidden="1" customHeight="1" x14ac:dyDescent="0.25">
      <c r="A866" t="s">
        <v>1912</v>
      </c>
      <c r="B866" t="s">
        <v>5</v>
      </c>
      <c r="C866" t="s">
        <v>1913</v>
      </c>
      <c r="D866" s="24">
        <v>10843</v>
      </c>
      <c r="E866" t="s">
        <v>1621</v>
      </c>
      <c r="F866" t="s">
        <v>99</v>
      </c>
      <c r="G866" t="s">
        <v>1914</v>
      </c>
      <c r="I866" t="s">
        <v>1841</v>
      </c>
      <c r="J866" t="s">
        <v>1915</v>
      </c>
      <c r="K866" t="s">
        <v>2021</v>
      </c>
      <c r="L866" s="24">
        <v>25350</v>
      </c>
      <c r="M866" s="25">
        <f>+VLOOKUP(E866, TC!A:D, 4, FALSE())</f>
        <v>1.0424499983415703</v>
      </c>
      <c r="N866" s="24">
        <f t="shared" si="65"/>
        <v>25350</v>
      </c>
      <c r="O866" t="str">
        <f t="shared" si="66"/>
        <v>FACTURA</v>
      </c>
      <c r="P866" t="str">
        <f t="shared" si="67"/>
        <v>2025</v>
      </c>
      <c r="Q866" t="str">
        <f t="shared" si="68"/>
        <v>01</v>
      </c>
      <c r="R866" t="str">
        <f>+IFERROR(VLOOKUP(I866, Listado!A:B, 2, FALSE()), "COMERCIALIZADORA INTERNACIONAL CARIBBEAN EXOTICS S A")</f>
        <v>LONDOÑO ECHEVERRI ALEJANDRA</v>
      </c>
      <c r="S866" s="25">
        <f>+VLOOKUP(E866, TC!A:D, 2, FALSE())</f>
        <v>4220.8599999999997</v>
      </c>
      <c r="T866" t="str">
        <f t="shared" si="69"/>
        <v>COP</v>
      </c>
    </row>
    <row r="867" spans="1:20" ht="18.75" hidden="1" customHeight="1" x14ac:dyDescent="0.25">
      <c r="A867" t="s">
        <v>1912</v>
      </c>
      <c r="B867" t="s">
        <v>5</v>
      </c>
      <c r="C867" t="s">
        <v>1913</v>
      </c>
      <c r="D867" s="24">
        <v>10843</v>
      </c>
      <c r="E867" t="s">
        <v>1621</v>
      </c>
      <c r="F867" t="s">
        <v>99</v>
      </c>
      <c r="G867" t="s">
        <v>1914</v>
      </c>
      <c r="I867" t="s">
        <v>1841</v>
      </c>
      <c r="J867" t="s">
        <v>1915</v>
      </c>
      <c r="K867" t="s">
        <v>2021</v>
      </c>
      <c r="L867" s="24">
        <v>26250</v>
      </c>
      <c r="M867" s="25">
        <f>+VLOOKUP(E867, TC!A:D, 4, FALSE())</f>
        <v>1.0424499983415703</v>
      </c>
      <c r="N867" s="24">
        <f t="shared" si="65"/>
        <v>26250</v>
      </c>
      <c r="O867" t="str">
        <f t="shared" si="66"/>
        <v>FACTURA</v>
      </c>
      <c r="P867" t="str">
        <f t="shared" si="67"/>
        <v>2025</v>
      </c>
      <c r="Q867" t="str">
        <f t="shared" si="68"/>
        <v>01</v>
      </c>
      <c r="R867" t="str">
        <f>+IFERROR(VLOOKUP(I867, Listado!A:B, 2, FALSE()), "COMERCIALIZADORA INTERNACIONAL CARIBBEAN EXOTICS S A")</f>
        <v>LONDOÑO ECHEVERRI ALEJANDRA</v>
      </c>
      <c r="S867" s="25">
        <f>+VLOOKUP(E867, TC!A:D, 2, FALSE())</f>
        <v>4220.8599999999997</v>
      </c>
      <c r="T867" t="str">
        <f t="shared" si="69"/>
        <v>COP</v>
      </c>
    </row>
    <row r="868" spans="1:20" ht="18.75" hidden="1" customHeight="1" x14ac:dyDescent="0.25">
      <c r="A868" t="s">
        <v>1912</v>
      </c>
      <c r="B868" t="s">
        <v>5</v>
      </c>
      <c r="C868" t="s">
        <v>1913</v>
      </c>
      <c r="D868" s="24">
        <v>10843</v>
      </c>
      <c r="E868" t="s">
        <v>1621</v>
      </c>
      <c r="F868" t="s">
        <v>99</v>
      </c>
      <c r="G868" t="s">
        <v>1914</v>
      </c>
      <c r="I868" t="s">
        <v>1841</v>
      </c>
      <c r="J868" t="s">
        <v>1915</v>
      </c>
      <c r="K868" t="s">
        <v>2021</v>
      </c>
      <c r="L868" s="24">
        <v>34650</v>
      </c>
      <c r="M868" s="25">
        <f>+VLOOKUP(E868, TC!A:D, 4, FALSE())</f>
        <v>1.0424499983415703</v>
      </c>
      <c r="N868" s="24">
        <f t="shared" si="65"/>
        <v>34650</v>
      </c>
      <c r="O868" t="str">
        <f t="shared" si="66"/>
        <v>FACTURA</v>
      </c>
      <c r="P868" t="str">
        <f t="shared" si="67"/>
        <v>2025</v>
      </c>
      <c r="Q868" t="str">
        <f t="shared" si="68"/>
        <v>01</v>
      </c>
      <c r="R868" t="str">
        <f>+IFERROR(VLOOKUP(I868, Listado!A:B, 2, FALSE()), "COMERCIALIZADORA INTERNACIONAL CARIBBEAN EXOTICS S A")</f>
        <v>LONDOÑO ECHEVERRI ALEJANDRA</v>
      </c>
      <c r="S868" s="25">
        <f>+VLOOKUP(E868, TC!A:D, 2, FALSE())</f>
        <v>4220.8599999999997</v>
      </c>
      <c r="T868" t="str">
        <f t="shared" si="69"/>
        <v>COP</v>
      </c>
    </row>
    <row r="869" spans="1:20" ht="18.75" hidden="1" customHeight="1" x14ac:dyDescent="0.25">
      <c r="A869" t="s">
        <v>1912</v>
      </c>
      <c r="B869" t="s">
        <v>5</v>
      </c>
      <c r="C869" t="s">
        <v>1913</v>
      </c>
      <c r="D869" s="24">
        <v>10843</v>
      </c>
      <c r="E869" t="s">
        <v>1621</v>
      </c>
      <c r="F869" t="s">
        <v>99</v>
      </c>
      <c r="G869" t="s">
        <v>1914</v>
      </c>
      <c r="I869" t="s">
        <v>1841</v>
      </c>
      <c r="J869" t="s">
        <v>1915</v>
      </c>
      <c r="K869" t="s">
        <v>2021</v>
      </c>
      <c r="L869" s="24">
        <v>31200</v>
      </c>
      <c r="M869" s="25">
        <f>+VLOOKUP(E869, TC!A:D, 4, FALSE())</f>
        <v>1.0424499983415703</v>
      </c>
      <c r="N869" s="24">
        <f t="shared" si="65"/>
        <v>31200</v>
      </c>
      <c r="O869" t="str">
        <f t="shared" si="66"/>
        <v>FACTURA</v>
      </c>
      <c r="P869" t="str">
        <f t="shared" si="67"/>
        <v>2025</v>
      </c>
      <c r="Q869" t="str">
        <f t="shared" si="68"/>
        <v>01</v>
      </c>
      <c r="R869" t="str">
        <f>+IFERROR(VLOOKUP(I869, Listado!A:B, 2, FALSE()), "COMERCIALIZADORA INTERNACIONAL CARIBBEAN EXOTICS S A")</f>
        <v>LONDOÑO ECHEVERRI ALEJANDRA</v>
      </c>
      <c r="S869" s="25">
        <f>+VLOOKUP(E869, TC!A:D, 2, FALSE())</f>
        <v>4220.8599999999997</v>
      </c>
      <c r="T869" t="str">
        <f t="shared" si="69"/>
        <v>COP</v>
      </c>
    </row>
    <row r="870" spans="1:20" ht="18.75" hidden="1" customHeight="1" x14ac:dyDescent="0.25">
      <c r="A870" t="s">
        <v>1912</v>
      </c>
      <c r="B870" t="s">
        <v>5</v>
      </c>
      <c r="C870" t="s">
        <v>1913</v>
      </c>
      <c r="D870" s="24">
        <v>10843</v>
      </c>
      <c r="E870" t="s">
        <v>1621</v>
      </c>
      <c r="F870" t="s">
        <v>99</v>
      </c>
      <c r="G870" t="s">
        <v>1914</v>
      </c>
      <c r="I870" t="s">
        <v>1841</v>
      </c>
      <c r="J870" t="s">
        <v>1915</v>
      </c>
      <c r="K870" t="s">
        <v>2021</v>
      </c>
      <c r="L870" s="24">
        <v>18000</v>
      </c>
      <c r="M870" s="25">
        <f>+VLOOKUP(E870, TC!A:D, 4, FALSE())</f>
        <v>1.0424499983415703</v>
      </c>
      <c r="N870" s="24">
        <f t="shared" si="65"/>
        <v>18000</v>
      </c>
      <c r="O870" t="str">
        <f t="shared" si="66"/>
        <v>FACTURA</v>
      </c>
      <c r="P870" t="str">
        <f t="shared" si="67"/>
        <v>2025</v>
      </c>
      <c r="Q870" t="str">
        <f t="shared" si="68"/>
        <v>01</v>
      </c>
      <c r="R870" t="str">
        <f>+IFERROR(VLOOKUP(I870, Listado!A:B, 2, FALSE()), "COMERCIALIZADORA INTERNACIONAL CARIBBEAN EXOTICS S A")</f>
        <v>LONDOÑO ECHEVERRI ALEJANDRA</v>
      </c>
      <c r="S870" s="25">
        <f>+VLOOKUP(E870, TC!A:D, 2, FALSE())</f>
        <v>4220.8599999999997</v>
      </c>
      <c r="T870" t="str">
        <f t="shared" si="69"/>
        <v>COP</v>
      </c>
    </row>
    <row r="871" spans="1:20" ht="18.75" hidden="1" customHeight="1" x14ac:dyDescent="0.25">
      <c r="A871" t="s">
        <v>1912</v>
      </c>
      <c r="B871" t="s">
        <v>5</v>
      </c>
      <c r="C871" t="s">
        <v>1913</v>
      </c>
      <c r="D871" s="24">
        <v>10843</v>
      </c>
      <c r="E871" t="s">
        <v>1621</v>
      </c>
      <c r="F871" t="s">
        <v>99</v>
      </c>
      <c r="G871" t="s">
        <v>1914</v>
      </c>
      <c r="I871" t="s">
        <v>1841</v>
      </c>
      <c r="J871" t="s">
        <v>1915</v>
      </c>
      <c r="K871" t="s">
        <v>2021</v>
      </c>
      <c r="L871" s="24">
        <v>41400</v>
      </c>
      <c r="M871" s="25">
        <f>+VLOOKUP(E871, TC!A:D, 4, FALSE())</f>
        <v>1.0424499983415703</v>
      </c>
      <c r="N871" s="24">
        <f t="shared" si="65"/>
        <v>41400</v>
      </c>
      <c r="O871" t="str">
        <f t="shared" si="66"/>
        <v>FACTURA</v>
      </c>
      <c r="P871" t="str">
        <f t="shared" si="67"/>
        <v>2025</v>
      </c>
      <c r="Q871" t="str">
        <f t="shared" si="68"/>
        <v>01</v>
      </c>
      <c r="R871" t="str">
        <f>+IFERROR(VLOOKUP(I871, Listado!A:B, 2, FALSE()), "COMERCIALIZADORA INTERNACIONAL CARIBBEAN EXOTICS S A")</f>
        <v>LONDOÑO ECHEVERRI ALEJANDRA</v>
      </c>
      <c r="S871" s="25">
        <f>+VLOOKUP(E871, TC!A:D, 2, FALSE())</f>
        <v>4220.8599999999997</v>
      </c>
      <c r="T871" t="str">
        <f t="shared" si="69"/>
        <v>COP</v>
      </c>
    </row>
    <row r="872" spans="1:20" ht="18.75" hidden="1" customHeight="1" x14ac:dyDescent="0.25">
      <c r="A872" t="s">
        <v>1912</v>
      </c>
      <c r="B872" t="s">
        <v>5</v>
      </c>
      <c r="C872" t="s">
        <v>1913</v>
      </c>
      <c r="D872" s="24">
        <v>10843</v>
      </c>
      <c r="E872" t="s">
        <v>1621</v>
      </c>
      <c r="F872" t="s">
        <v>99</v>
      </c>
      <c r="G872" t="s">
        <v>1914</v>
      </c>
      <c r="I872" t="s">
        <v>1841</v>
      </c>
      <c r="J872" t="s">
        <v>1915</v>
      </c>
      <c r="K872" t="s">
        <v>2021</v>
      </c>
      <c r="L872" s="24">
        <v>41700</v>
      </c>
      <c r="M872" s="25">
        <f>+VLOOKUP(E872, TC!A:D, 4, FALSE())</f>
        <v>1.0424499983415703</v>
      </c>
      <c r="N872" s="24">
        <f t="shared" si="65"/>
        <v>41700</v>
      </c>
      <c r="O872" t="str">
        <f t="shared" si="66"/>
        <v>FACTURA</v>
      </c>
      <c r="P872" t="str">
        <f t="shared" si="67"/>
        <v>2025</v>
      </c>
      <c r="Q872" t="str">
        <f t="shared" si="68"/>
        <v>01</v>
      </c>
      <c r="R872" t="str">
        <f>+IFERROR(VLOOKUP(I872, Listado!A:B, 2, FALSE()), "COMERCIALIZADORA INTERNACIONAL CARIBBEAN EXOTICS S A")</f>
        <v>LONDOÑO ECHEVERRI ALEJANDRA</v>
      </c>
      <c r="S872" s="25">
        <f>+VLOOKUP(E872, TC!A:D, 2, FALSE())</f>
        <v>4220.8599999999997</v>
      </c>
      <c r="T872" t="str">
        <f t="shared" si="69"/>
        <v>COP</v>
      </c>
    </row>
    <row r="873" spans="1:20" ht="18.75" hidden="1" customHeight="1" x14ac:dyDescent="0.25">
      <c r="A873" t="s">
        <v>1912</v>
      </c>
      <c r="B873" t="s">
        <v>5</v>
      </c>
      <c r="C873" t="s">
        <v>1913</v>
      </c>
      <c r="D873" s="24">
        <v>10843</v>
      </c>
      <c r="E873" t="s">
        <v>1621</v>
      </c>
      <c r="F873" t="s">
        <v>99</v>
      </c>
      <c r="G873" t="s">
        <v>1914</v>
      </c>
      <c r="I873" t="s">
        <v>1841</v>
      </c>
      <c r="J873" t="s">
        <v>1915</v>
      </c>
      <c r="K873" t="s">
        <v>2021</v>
      </c>
      <c r="L873" s="24">
        <v>32850</v>
      </c>
      <c r="M873" s="25">
        <f>+VLOOKUP(E873, TC!A:D, 4, FALSE())</f>
        <v>1.0424499983415703</v>
      </c>
      <c r="N873" s="24">
        <f t="shared" si="65"/>
        <v>32850</v>
      </c>
      <c r="O873" t="str">
        <f t="shared" si="66"/>
        <v>FACTURA</v>
      </c>
      <c r="P873" t="str">
        <f t="shared" si="67"/>
        <v>2025</v>
      </c>
      <c r="Q873" t="str">
        <f t="shared" si="68"/>
        <v>01</v>
      </c>
      <c r="R873" t="str">
        <f>+IFERROR(VLOOKUP(I873, Listado!A:B, 2, FALSE()), "COMERCIALIZADORA INTERNACIONAL CARIBBEAN EXOTICS S A")</f>
        <v>LONDOÑO ECHEVERRI ALEJANDRA</v>
      </c>
      <c r="S873" s="25">
        <f>+VLOOKUP(E873, TC!A:D, 2, FALSE())</f>
        <v>4220.8599999999997</v>
      </c>
      <c r="T873" t="str">
        <f t="shared" si="69"/>
        <v>COP</v>
      </c>
    </row>
    <row r="874" spans="1:20" ht="18.75" hidden="1" customHeight="1" x14ac:dyDescent="0.25">
      <c r="A874" t="s">
        <v>1912</v>
      </c>
      <c r="B874" t="s">
        <v>5</v>
      </c>
      <c r="C874" t="s">
        <v>1913</v>
      </c>
      <c r="D874" s="24">
        <v>10843</v>
      </c>
      <c r="E874" t="s">
        <v>1621</v>
      </c>
      <c r="F874" t="s">
        <v>99</v>
      </c>
      <c r="G874" t="s">
        <v>1914</v>
      </c>
      <c r="I874" t="s">
        <v>1841</v>
      </c>
      <c r="J874" t="s">
        <v>1915</v>
      </c>
      <c r="K874" t="s">
        <v>2021</v>
      </c>
      <c r="L874" s="24">
        <v>24900</v>
      </c>
      <c r="M874" s="25">
        <f>+VLOOKUP(E874, TC!A:D, 4, FALSE())</f>
        <v>1.0424499983415703</v>
      </c>
      <c r="N874" s="24">
        <f t="shared" si="65"/>
        <v>24900</v>
      </c>
      <c r="O874" t="str">
        <f t="shared" si="66"/>
        <v>FACTURA</v>
      </c>
      <c r="P874" t="str">
        <f t="shared" si="67"/>
        <v>2025</v>
      </c>
      <c r="Q874" t="str">
        <f t="shared" si="68"/>
        <v>01</v>
      </c>
      <c r="R874" t="str">
        <f>+IFERROR(VLOOKUP(I874, Listado!A:B, 2, FALSE()), "COMERCIALIZADORA INTERNACIONAL CARIBBEAN EXOTICS S A")</f>
        <v>LONDOÑO ECHEVERRI ALEJANDRA</v>
      </c>
      <c r="S874" s="25">
        <f>+VLOOKUP(E874, TC!A:D, 2, FALSE())</f>
        <v>4220.8599999999997</v>
      </c>
      <c r="T874" t="str">
        <f t="shared" si="69"/>
        <v>COP</v>
      </c>
    </row>
    <row r="875" spans="1:20" ht="18.75" hidden="1" customHeight="1" x14ac:dyDescent="0.25">
      <c r="A875" t="s">
        <v>1912</v>
      </c>
      <c r="B875" t="s">
        <v>5</v>
      </c>
      <c r="C875" t="s">
        <v>1913</v>
      </c>
      <c r="D875" s="24">
        <v>10843</v>
      </c>
      <c r="E875" t="s">
        <v>1621</v>
      </c>
      <c r="F875" t="s">
        <v>99</v>
      </c>
      <c r="G875" t="s">
        <v>1914</v>
      </c>
      <c r="I875" t="s">
        <v>1841</v>
      </c>
      <c r="J875" t="s">
        <v>1915</v>
      </c>
      <c r="K875" t="s">
        <v>2021</v>
      </c>
      <c r="L875" s="24">
        <v>35850</v>
      </c>
      <c r="M875" s="25">
        <f>+VLOOKUP(E875, TC!A:D, 4, FALSE())</f>
        <v>1.0424499983415703</v>
      </c>
      <c r="N875" s="24">
        <f t="shared" si="65"/>
        <v>35850</v>
      </c>
      <c r="O875" t="str">
        <f t="shared" si="66"/>
        <v>FACTURA</v>
      </c>
      <c r="P875" t="str">
        <f t="shared" si="67"/>
        <v>2025</v>
      </c>
      <c r="Q875" t="str">
        <f t="shared" si="68"/>
        <v>01</v>
      </c>
      <c r="R875" t="str">
        <f>+IFERROR(VLOOKUP(I875, Listado!A:B, 2, FALSE()), "COMERCIALIZADORA INTERNACIONAL CARIBBEAN EXOTICS S A")</f>
        <v>LONDOÑO ECHEVERRI ALEJANDRA</v>
      </c>
      <c r="S875" s="25">
        <f>+VLOOKUP(E875, TC!A:D, 2, FALSE())</f>
        <v>4220.8599999999997</v>
      </c>
      <c r="T875" t="str">
        <f t="shared" si="69"/>
        <v>COP</v>
      </c>
    </row>
    <row r="876" spans="1:20" ht="18.75" hidden="1" customHeight="1" x14ac:dyDescent="0.25">
      <c r="A876" t="s">
        <v>1912</v>
      </c>
      <c r="B876" t="s">
        <v>5</v>
      </c>
      <c r="C876" t="s">
        <v>1913</v>
      </c>
      <c r="D876" s="24">
        <v>10843</v>
      </c>
      <c r="E876" t="s">
        <v>1621</v>
      </c>
      <c r="F876" t="s">
        <v>99</v>
      </c>
      <c r="G876" t="s">
        <v>1914</v>
      </c>
      <c r="I876" t="s">
        <v>1841</v>
      </c>
      <c r="J876" t="s">
        <v>1915</v>
      </c>
      <c r="K876" t="s">
        <v>2021</v>
      </c>
      <c r="L876" s="24">
        <v>49800</v>
      </c>
      <c r="M876" s="25">
        <f>+VLOOKUP(E876, TC!A:D, 4, FALSE())</f>
        <v>1.0424499983415703</v>
      </c>
      <c r="N876" s="24">
        <f t="shared" si="65"/>
        <v>49800</v>
      </c>
      <c r="O876" t="str">
        <f t="shared" si="66"/>
        <v>FACTURA</v>
      </c>
      <c r="P876" t="str">
        <f t="shared" si="67"/>
        <v>2025</v>
      </c>
      <c r="Q876" t="str">
        <f t="shared" si="68"/>
        <v>01</v>
      </c>
      <c r="R876" t="str">
        <f>+IFERROR(VLOOKUP(I876, Listado!A:B, 2, FALSE()), "COMERCIALIZADORA INTERNACIONAL CARIBBEAN EXOTICS S A")</f>
        <v>LONDOÑO ECHEVERRI ALEJANDRA</v>
      </c>
      <c r="S876" s="25">
        <f>+VLOOKUP(E876, TC!A:D, 2, FALSE())</f>
        <v>4220.8599999999997</v>
      </c>
      <c r="T876" t="str">
        <f t="shared" si="69"/>
        <v>COP</v>
      </c>
    </row>
    <row r="877" spans="1:20" ht="18.75" hidden="1" customHeight="1" x14ac:dyDescent="0.25">
      <c r="A877" t="s">
        <v>1912</v>
      </c>
      <c r="B877" t="s">
        <v>5</v>
      </c>
      <c r="C877" t="s">
        <v>1913</v>
      </c>
      <c r="D877" s="24">
        <v>10843</v>
      </c>
      <c r="E877" t="s">
        <v>1621</v>
      </c>
      <c r="F877" t="s">
        <v>99</v>
      </c>
      <c r="G877" t="s">
        <v>1914</v>
      </c>
      <c r="I877" t="s">
        <v>1841</v>
      </c>
      <c r="J877" t="s">
        <v>1915</v>
      </c>
      <c r="K877" t="s">
        <v>2021</v>
      </c>
      <c r="L877" s="24">
        <v>55500</v>
      </c>
      <c r="M877" s="25">
        <f>+VLOOKUP(E877, TC!A:D, 4, FALSE())</f>
        <v>1.0424499983415703</v>
      </c>
      <c r="N877" s="24">
        <f t="shared" si="65"/>
        <v>55500</v>
      </c>
      <c r="O877" t="str">
        <f t="shared" si="66"/>
        <v>FACTURA</v>
      </c>
      <c r="P877" t="str">
        <f t="shared" si="67"/>
        <v>2025</v>
      </c>
      <c r="Q877" t="str">
        <f t="shared" si="68"/>
        <v>01</v>
      </c>
      <c r="R877" t="str">
        <f>+IFERROR(VLOOKUP(I877, Listado!A:B, 2, FALSE()), "COMERCIALIZADORA INTERNACIONAL CARIBBEAN EXOTICS S A")</f>
        <v>LONDOÑO ECHEVERRI ALEJANDRA</v>
      </c>
      <c r="S877" s="25">
        <f>+VLOOKUP(E877, TC!A:D, 2, FALSE())</f>
        <v>4220.8599999999997</v>
      </c>
      <c r="T877" t="str">
        <f t="shared" si="69"/>
        <v>COP</v>
      </c>
    </row>
    <row r="878" spans="1:20" ht="18.75" hidden="1" customHeight="1" x14ac:dyDescent="0.25">
      <c r="A878" t="s">
        <v>1912</v>
      </c>
      <c r="B878" t="s">
        <v>5</v>
      </c>
      <c r="C878" t="s">
        <v>1913</v>
      </c>
      <c r="D878" s="24">
        <v>10843</v>
      </c>
      <c r="E878" t="s">
        <v>1621</v>
      </c>
      <c r="F878" t="s">
        <v>99</v>
      </c>
      <c r="G878" t="s">
        <v>1914</v>
      </c>
      <c r="I878" t="s">
        <v>1841</v>
      </c>
      <c r="J878" t="s">
        <v>1915</v>
      </c>
      <c r="K878" t="s">
        <v>2021</v>
      </c>
      <c r="L878" s="24">
        <v>51900</v>
      </c>
      <c r="M878" s="25">
        <f>+VLOOKUP(E878, TC!A:D, 4, FALSE())</f>
        <v>1.0424499983415703</v>
      </c>
      <c r="N878" s="24">
        <f t="shared" si="65"/>
        <v>51900</v>
      </c>
      <c r="O878" t="str">
        <f t="shared" si="66"/>
        <v>FACTURA</v>
      </c>
      <c r="P878" t="str">
        <f t="shared" si="67"/>
        <v>2025</v>
      </c>
      <c r="Q878" t="str">
        <f t="shared" si="68"/>
        <v>01</v>
      </c>
      <c r="R878" t="str">
        <f>+IFERROR(VLOOKUP(I878, Listado!A:B, 2, FALSE()), "COMERCIALIZADORA INTERNACIONAL CARIBBEAN EXOTICS S A")</f>
        <v>LONDOÑO ECHEVERRI ALEJANDRA</v>
      </c>
      <c r="S878" s="25">
        <f>+VLOOKUP(E878, TC!A:D, 2, FALSE())</f>
        <v>4220.8599999999997</v>
      </c>
      <c r="T878" t="str">
        <f t="shared" si="69"/>
        <v>COP</v>
      </c>
    </row>
    <row r="879" spans="1:20" ht="18.75" hidden="1" customHeight="1" x14ac:dyDescent="0.25">
      <c r="A879" t="s">
        <v>1912</v>
      </c>
      <c r="B879" t="s">
        <v>5</v>
      </c>
      <c r="C879" t="s">
        <v>1913</v>
      </c>
      <c r="D879" s="24">
        <v>10843</v>
      </c>
      <c r="E879" t="s">
        <v>1621</v>
      </c>
      <c r="F879" t="s">
        <v>99</v>
      </c>
      <c r="G879" t="s">
        <v>1914</v>
      </c>
      <c r="I879" t="s">
        <v>1841</v>
      </c>
      <c r="J879" t="s">
        <v>1915</v>
      </c>
      <c r="K879" t="s">
        <v>2021</v>
      </c>
      <c r="L879" s="24">
        <v>39750</v>
      </c>
      <c r="M879" s="25">
        <f>+VLOOKUP(E879, TC!A:D, 4, FALSE())</f>
        <v>1.0424499983415703</v>
      </c>
      <c r="N879" s="24">
        <f t="shared" si="65"/>
        <v>39750</v>
      </c>
      <c r="O879" t="str">
        <f t="shared" si="66"/>
        <v>FACTURA</v>
      </c>
      <c r="P879" t="str">
        <f t="shared" si="67"/>
        <v>2025</v>
      </c>
      <c r="Q879" t="str">
        <f t="shared" si="68"/>
        <v>01</v>
      </c>
      <c r="R879" t="str">
        <f>+IFERROR(VLOOKUP(I879, Listado!A:B, 2, FALSE()), "COMERCIALIZADORA INTERNACIONAL CARIBBEAN EXOTICS S A")</f>
        <v>LONDOÑO ECHEVERRI ALEJANDRA</v>
      </c>
      <c r="S879" s="25">
        <f>+VLOOKUP(E879, TC!A:D, 2, FALSE())</f>
        <v>4220.8599999999997</v>
      </c>
      <c r="T879" t="str">
        <f t="shared" si="69"/>
        <v>COP</v>
      </c>
    </row>
    <row r="880" spans="1:20" ht="18.75" hidden="1" customHeight="1" x14ac:dyDescent="0.25">
      <c r="A880" t="s">
        <v>1912</v>
      </c>
      <c r="B880" t="s">
        <v>5</v>
      </c>
      <c r="C880" t="s">
        <v>1913</v>
      </c>
      <c r="D880" s="24">
        <v>10843</v>
      </c>
      <c r="E880" t="s">
        <v>1621</v>
      </c>
      <c r="F880" t="s">
        <v>99</v>
      </c>
      <c r="G880" t="s">
        <v>1914</v>
      </c>
      <c r="I880" t="s">
        <v>1841</v>
      </c>
      <c r="J880" t="s">
        <v>1915</v>
      </c>
      <c r="K880" t="s">
        <v>2021</v>
      </c>
      <c r="L880" s="24">
        <v>2700</v>
      </c>
      <c r="M880" s="25">
        <f>+VLOOKUP(E880, TC!A:D, 4, FALSE())</f>
        <v>1.0424499983415703</v>
      </c>
      <c r="N880" s="24">
        <f t="shared" si="65"/>
        <v>2700</v>
      </c>
      <c r="O880" t="str">
        <f t="shared" si="66"/>
        <v>FACTURA</v>
      </c>
      <c r="P880" t="str">
        <f t="shared" si="67"/>
        <v>2025</v>
      </c>
      <c r="Q880" t="str">
        <f t="shared" si="68"/>
        <v>01</v>
      </c>
      <c r="R880" t="str">
        <f>+IFERROR(VLOOKUP(I880, Listado!A:B, 2, FALSE()), "COMERCIALIZADORA INTERNACIONAL CARIBBEAN EXOTICS S A")</f>
        <v>LONDOÑO ECHEVERRI ALEJANDRA</v>
      </c>
      <c r="S880" s="25">
        <f>+VLOOKUP(E880, TC!A:D, 2, FALSE())</f>
        <v>4220.8599999999997</v>
      </c>
      <c r="T880" t="str">
        <f t="shared" si="69"/>
        <v>COP</v>
      </c>
    </row>
    <row r="881" spans="1:20" ht="18.75" hidden="1" customHeight="1" x14ac:dyDescent="0.25">
      <c r="A881" t="s">
        <v>1912</v>
      </c>
      <c r="B881" t="s">
        <v>5</v>
      </c>
      <c r="C881" t="s">
        <v>1913</v>
      </c>
      <c r="D881" s="24">
        <v>10843</v>
      </c>
      <c r="E881" t="s">
        <v>1621</v>
      </c>
      <c r="F881" t="s">
        <v>99</v>
      </c>
      <c r="G881" t="s">
        <v>1914</v>
      </c>
      <c r="I881" t="s">
        <v>1841</v>
      </c>
      <c r="J881" t="s">
        <v>1915</v>
      </c>
      <c r="K881" t="s">
        <v>2021</v>
      </c>
      <c r="L881" s="24">
        <v>35550</v>
      </c>
      <c r="M881" s="25">
        <f>+VLOOKUP(E881, TC!A:D, 4, FALSE())</f>
        <v>1.0424499983415703</v>
      </c>
      <c r="N881" s="24">
        <f t="shared" si="65"/>
        <v>35550</v>
      </c>
      <c r="O881" t="str">
        <f t="shared" si="66"/>
        <v>FACTURA</v>
      </c>
      <c r="P881" t="str">
        <f t="shared" si="67"/>
        <v>2025</v>
      </c>
      <c r="Q881" t="str">
        <f t="shared" si="68"/>
        <v>01</v>
      </c>
      <c r="R881" t="str">
        <f>+IFERROR(VLOOKUP(I881, Listado!A:B, 2, FALSE()), "COMERCIALIZADORA INTERNACIONAL CARIBBEAN EXOTICS S A")</f>
        <v>LONDOÑO ECHEVERRI ALEJANDRA</v>
      </c>
      <c r="S881" s="25">
        <f>+VLOOKUP(E881, TC!A:D, 2, FALSE())</f>
        <v>4220.8599999999997</v>
      </c>
      <c r="T881" t="str">
        <f t="shared" si="69"/>
        <v>COP</v>
      </c>
    </row>
    <row r="882" spans="1:20" ht="18.75" hidden="1" customHeight="1" x14ac:dyDescent="0.25">
      <c r="A882" t="s">
        <v>1912</v>
      </c>
      <c r="B882" t="s">
        <v>5</v>
      </c>
      <c r="C882" t="s">
        <v>1913</v>
      </c>
      <c r="D882" s="24">
        <v>10843</v>
      </c>
      <c r="E882" t="s">
        <v>1621</v>
      </c>
      <c r="F882" t="s">
        <v>99</v>
      </c>
      <c r="G882" t="s">
        <v>1914</v>
      </c>
      <c r="I882" t="s">
        <v>1841</v>
      </c>
      <c r="J882" t="s">
        <v>1915</v>
      </c>
      <c r="K882" t="s">
        <v>2021</v>
      </c>
      <c r="L882" s="24">
        <v>49050</v>
      </c>
      <c r="M882" s="25">
        <f>+VLOOKUP(E882, TC!A:D, 4, FALSE())</f>
        <v>1.0424499983415703</v>
      </c>
      <c r="N882" s="24">
        <f t="shared" si="65"/>
        <v>49050</v>
      </c>
      <c r="O882" t="str">
        <f t="shared" si="66"/>
        <v>FACTURA</v>
      </c>
      <c r="P882" t="str">
        <f t="shared" si="67"/>
        <v>2025</v>
      </c>
      <c r="Q882" t="str">
        <f t="shared" si="68"/>
        <v>01</v>
      </c>
      <c r="R882" t="str">
        <f>+IFERROR(VLOOKUP(I882, Listado!A:B, 2, FALSE()), "COMERCIALIZADORA INTERNACIONAL CARIBBEAN EXOTICS S A")</f>
        <v>LONDOÑO ECHEVERRI ALEJANDRA</v>
      </c>
      <c r="S882" s="25">
        <f>+VLOOKUP(E882, TC!A:D, 2, FALSE())</f>
        <v>4220.8599999999997</v>
      </c>
      <c r="T882" t="str">
        <f t="shared" si="69"/>
        <v>COP</v>
      </c>
    </row>
    <row r="883" spans="1:20" ht="18.75" hidden="1" customHeight="1" x14ac:dyDescent="0.25">
      <c r="A883" t="s">
        <v>1912</v>
      </c>
      <c r="B883" t="s">
        <v>5</v>
      </c>
      <c r="C883" t="s">
        <v>1913</v>
      </c>
      <c r="D883" s="24">
        <v>10843</v>
      </c>
      <c r="E883" t="s">
        <v>1621</v>
      </c>
      <c r="F883" t="s">
        <v>99</v>
      </c>
      <c r="G883" t="s">
        <v>1914</v>
      </c>
      <c r="I883" t="s">
        <v>1841</v>
      </c>
      <c r="J883" t="s">
        <v>1915</v>
      </c>
      <c r="K883" t="s">
        <v>2021</v>
      </c>
      <c r="L883" s="24">
        <v>18600</v>
      </c>
      <c r="M883" s="25">
        <f>+VLOOKUP(E883, TC!A:D, 4, FALSE())</f>
        <v>1.0424499983415703</v>
      </c>
      <c r="N883" s="24">
        <f t="shared" si="65"/>
        <v>18600</v>
      </c>
      <c r="O883" t="str">
        <f t="shared" si="66"/>
        <v>FACTURA</v>
      </c>
      <c r="P883" t="str">
        <f t="shared" si="67"/>
        <v>2025</v>
      </c>
      <c r="Q883" t="str">
        <f t="shared" si="68"/>
        <v>01</v>
      </c>
      <c r="R883" t="str">
        <f>+IFERROR(VLOOKUP(I883, Listado!A:B, 2, FALSE()), "COMERCIALIZADORA INTERNACIONAL CARIBBEAN EXOTICS S A")</f>
        <v>LONDOÑO ECHEVERRI ALEJANDRA</v>
      </c>
      <c r="S883" s="25">
        <f>+VLOOKUP(E883, TC!A:D, 2, FALSE())</f>
        <v>4220.8599999999997</v>
      </c>
      <c r="T883" t="str">
        <f t="shared" si="69"/>
        <v>COP</v>
      </c>
    </row>
    <row r="884" spans="1:20" ht="18.75" hidden="1" customHeight="1" x14ac:dyDescent="0.25">
      <c r="A884" t="s">
        <v>1912</v>
      </c>
      <c r="B884" t="s">
        <v>5</v>
      </c>
      <c r="C884" t="s">
        <v>1913</v>
      </c>
      <c r="D884" s="24">
        <v>10843</v>
      </c>
      <c r="E884" t="s">
        <v>1621</v>
      </c>
      <c r="F884" t="s">
        <v>99</v>
      </c>
      <c r="G884" t="s">
        <v>1914</v>
      </c>
      <c r="I884" t="s">
        <v>1841</v>
      </c>
      <c r="J884" t="s">
        <v>1915</v>
      </c>
      <c r="K884" t="s">
        <v>2021</v>
      </c>
      <c r="L884" s="24">
        <v>6000</v>
      </c>
      <c r="M884" s="25">
        <f>+VLOOKUP(E884, TC!A:D, 4, FALSE())</f>
        <v>1.0424499983415703</v>
      </c>
      <c r="N884" s="24">
        <f t="shared" si="65"/>
        <v>6000</v>
      </c>
      <c r="O884" t="str">
        <f t="shared" si="66"/>
        <v>FACTURA</v>
      </c>
      <c r="P884" t="str">
        <f t="shared" si="67"/>
        <v>2025</v>
      </c>
      <c r="Q884" t="str">
        <f t="shared" si="68"/>
        <v>01</v>
      </c>
      <c r="R884" t="str">
        <f>+IFERROR(VLOOKUP(I884, Listado!A:B, 2, FALSE()), "COMERCIALIZADORA INTERNACIONAL CARIBBEAN EXOTICS S A")</f>
        <v>LONDOÑO ECHEVERRI ALEJANDRA</v>
      </c>
      <c r="S884" s="25">
        <f>+VLOOKUP(E884, TC!A:D, 2, FALSE())</f>
        <v>4220.8599999999997</v>
      </c>
      <c r="T884" t="str">
        <f t="shared" si="69"/>
        <v>COP</v>
      </c>
    </row>
    <row r="885" spans="1:20" ht="18.75" hidden="1" customHeight="1" x14ac:dyDescent="0.25">
      <c r="A885" t="s">
        <v>1912</v>
      </c>
      <c r="B885" t="s">
        <v>1923</v>
      </c>
      <c r="C885" t="s">
        <v>1913</v>
      </c>
      <c r="D885" s="24">
        <v>5713</v>
      </c>
      <c r="E885" t="s">
        <v>1621</v>
      </c>
      <c r="F885" t="s">
        <v>1924</v>
      </c>
      <c r="G885" t="s">
        <v>108</v>
      </c>
      <c r="H885" t="s">
        <v>2167</v>
      </c>
      <c r="I885" t="s">
        <v>1871</v>
      </c>
      <c r="J885" t="s">
        <v>1919</v>
      </c>
      <c r="K885" t="s">
        <v>1928</v>
      </c>
      <c r="L885" s="24">
        <v>899.05</v>
      </c>
      <c r="M885" s="25">
        <f>+VLOOKUP(E885, TC!A:D, 4, FALSE())</f>
        <v>1.0424499983415703</v>
      </c>
      <c r="N885" s="24">
        <f t="shared" si="65"/>
        <v>937.21467100898872</v>
      </c>
      <c r="O885" t="str">
        <f t="shared" si="66"/>
        <v>FACTURA</v>
      </c>
      <c r="P885" t="str">
        <f t="shared" si="67"/>
        <v>2025</v>
      </c>
      <c r="Q885" t="str">
        <f t="shared" si="68"/>
        <v>01</v>
      </c>
      <c r="R885" t="str">
        <f>+IFERROR(VLOOKUP(I885, Listado!A:B, 2, FALSE()), "COMERCIALIZADORA INTERNACIONAL CARIBBEAN EXOTICS S A")</f>
        <v>PIEDRAHITA PEREZ MARIANA</v>
      </c>
      <c r="S885" s="25">
        <f>+VLOOKUP(E885, TC!A:D, 2, FALSE())</f>
        <v>4220.8599999999997</v>
      </c>
      <c r="T885" t="str">
        <f t="shared" si="69"/>
        <v>EUR</v>
      </c>
    </row>
    <row r="886" spans="1:20" ht="18.75" hidden="1" customHeight="1" x14ac:dyDescent="0.25">
      <c r="A886" t="s">
        <v>1912</v>
      </c>
      <c r="B886" t="s">
        <v>1923</v>
      </c>
      <c r="C886" t="s">
        <v>1913</v>
      </c>
      <c r="D886" s="24">
        <v>5713</v>
      </c>
      <c r="E886" t="s">
        <v>1621</v>
      </c>
      <c r="F886" t="s">
        <v>1924</v>
      </c>
      <c r="G886" t="s">
        <v>108</v>
      </c>
      <c r="H886" t="s">
        <v>2167</v>
      </c>
      <c r="I886" t="s">
        <v>1871</v>
      </c>
      <c r="J886" t="s">
        <v>1919</v>
      </c>
      <c r="K886" t="s">
        <v>2064</v>
      </c>
      <c r="L886" s="24">
        <v>167.2</v>
      </c>
      <c r="M886" s="25">
        <f>+VLOOKUP(E886, TC!A:D, 4, FALSE())</f>
        <v>1.0424499983415703</v>
      </c>
      <c r="N886" s="24">
        <f t="shared" si="65"/>
        <v>174.29763972271053</v>
      </c>
      <c r="O886" t="str">
        <f t="shared" si="66"/>
        <v>FACTURA</v>
      </c>
      <c r="P886" t="str">
        <f t="shared" si="67"/>
        <v>2025</v>
      </c>
      <c r="Q886" t="str">
        <f t="shared" si="68"/>
        <v>01</v>
      </c>
      <c r="R886" t="str">
        <f>+IFERROR(VLOOKUP(I886, Listado!A:B, 2, FALSE()), "COMERCIALIZADORA INTERNACIONAL CARIBBEAN EXOTICS S A")</f>
        <v>PIEDRAHITA PEREZ MARIANA</v>
      </c>
      <c r="S886" s="25">
        <f>+VLOOKUP(E886, TC!A:D, 2, FALSE())</f>
        <v>4220.8599999999997</v>
      </c>
      <c r="T886" t="str">
        <f t="shared" si="69"/>
        <v>EUR</v>
      </c>
    </row>
    <row r="887" spans="1:20" ht="18.75" hidden="1" customHeight="1" x14ac:dyDescent="0.25">
      <c r="A887" t="s">
        <v>1912</v>
      </c>
      <c r="B887" t="s">
        <v>1923</v>
      </c>
      <c r="C887" t="s">
        <v>1913</v>
      </c>
      <c r="D887" s="24">
        <v>5713</v>
      </c>
      <c r="E887" t="s">
        <v>1621</v>
      </c>
      <c r="F887" t="s">
        <v>1924</v>
      </c>
      <c r="G887" t="s">
        <v>108</v>
      </c>
      <c r="H887" t="s">
        <v>2167</v>
      </c>
      <c r="I887" t="s">
        <v>1871</v>
      </c>
      <c r="J887" t="s">
        <v>1919</v>
      </c>
      <c r="K887" t="s">
        <v>49</v>
      </c>
      <c r="L887" s="24">
        <v>430.5</v>
      </c>
      <c r="M887" s="25">
        <f>+VLOOKUP(E887, TC!A:D, 4, FALSE())</f>
        <v>1.0424499983415703</v>
      </c>
      <c r="N887" s="24">
        <f t="shared" si="65"/>
        <v>448.77472428604602</v>
      </c>
      <c r="O887" t="str">
        <f t="shared" si="66"/>
        <v>FACTURA</v>
      </c>
      <c r="P887" t="str">
        <f t="shared" si="67"/>
        <v>2025</v>
      </c>
      <c r="Q887" t="str">
        <f t="shared" si="68"/>
        <v>01</v>
      </c>
      <c r="R887" t="str">
        <f>+IFERROR(VLOOKUP(I887, Listado!A:B, 2, FALSE()), "COMERCIALIZADORA INTERNACIONAL CARIBBEAN EXOTICS S A")</f>
        <v>PIEDRAHITA PEREZ MARIANA</v>
      </c>
      <c r="S887" s="25">
        <f>+VLOOKUP(E887, TC!A:D, 2, FALSE())</f>
        <v>4220.8599999999997</v>
      </c>
      <c r="T887" t="str">
        <f t="shared" si="69"/>
        <v>EUR</v>
      </c>
    </row>
    <row r="888" spans="1:20" ht="18.75" hidden="1" customHeight="1" x14ac:dyDescent="0.25">
      <c r="A888" t="s">
        <v>1912</v>
      </c>
      <c r="B888" t="s">
        <v>1923</v>
      </c>
      <c r="C888" t="s">
        <v>1913</v>
      </c>
      <c r="D888" s="24">
        <v>5713</v>
      </c>
      <c r="E888" t="s">
        <v>1621</v>
      </c>
      <c r="F888" t="s">
        <v>1924</v>
      </c>
      <c r="G888" t="s">
        <v>108</v>
      </c>
      <c r="H888" t="s">
        <v>2167</v>
      </c>
      <c r="I888" t="s">
        <v>1871</v>
      </c>
      <c r="J888" t="s">
        <v>1919</v>
      </c>
      <c r="K888" t="s">
        <v>2065</v>
      </c>
      <c r="L888" s="24">
        <v>596.4</v>
      </c>
      <c r="M888" s="25">
        <f>+VLOOKUP(E888, TC!A:D, 4, FALSE())</f>
        <v>1.0424499983415703</v>
      </c>
      <c r="N888" s="24">
        <f t="shared" si="65"/>
        <v>621.71717901091245</v>
      </c>
      <c r="O888" t="str">
        <f t="shared" si="66"/>
        <v>FACTURA</v>
      </c>
      <c r="P888" t="str">
        <f t="shared" si="67"/>
        <v>2025</v>
      </c>
      <c r="Q888" t="str">
        <f t="shared" si="68"/>
        <v>01</v>
      </c>
      <c r="R888" t="str">
        <f>+IFERROR(VLOOKUP(I888, Listado!A:B, 2, FALSE()), "COMERCIALIZADORA INTERNACIONAL CARIBBEAN EXOTICS S A")</f>
        <v>PIEDRAHITA PEREZ MARIANA</v>
      </c>
      <c r="S888" s="25">
        <f>+VLOOKUP(E888, TC!A:D, 2, FALSE())</f>
        <v>4220.8599999999997</v>
      </c>
      <c r="T888" t="str">
        <f t="shared" si="69"/>
        <v>EUR</v>
      </c>
    </row>
    <row r="889" spans="1:20" ht="18.75" hidden="1" customHeight="1" x14ac:dyDescent="0.25">
      <c r="A889" t="s">
        <v>1912</v>
      </c>
      <c r="B889" t="s">
        <v>5</v>
      </c>
      <c r="C889" t="s">
        <v>1913</v>
      </c>
      <c r="D889" s="24">
        <v>10844</v>
      </c>
      <c r="E889" t="s">
        <v>1621</v>
      </c>
      <c r="F889" t="s">
        <v>99</v>
      </c>
      <c r="G889" t="s">
        <v>1914</v>
      </c>
      <c r="I889" t="s">
        <v>1841</v>
      </c>
      <c r="J889" t="s">
        <v>1915</v>
      </c>
      <c r="K889" t="s">
        <v>2022</v>
      </c>
      <c r="L889" s="24">
        <v>6400</v>
      </c>
      <c r="M889" s="25">
        <f>+VLOOKUP(E889, TC!A:D, 4, FALSE())</f>
        <v>1.0424499983415703</v>
      </c>
      <c r="N889" s="24">
        <f t="shared" si="65"/>
        <v>6400</v>
      </c>
      <c r="O889" t="str">
        <f t="shared" si="66"/>
        <v>FACTURA</v>
      </c>
      <c r="P889" t="str">
        <f t="shared" si="67"/>
        <v>2025</v>
      </c>
      <c r="Q889" t="str">
        <f t="shared" si="68"/>
        <v>01</v>
      </c>
      <c r="R889" t="str">
        <f>+IFERROR(VLOOKUP(I889, Listado!A:B, 2, FALSE()), "COMERCIALIZADORA INTERNACIONAL CARIBBEAN EXOTICS S A")</f>
        <v>LONDOÑO ECHEVERRI ALEJANDRA</v>
      </c>
      <c r="S889" s="25">
        <f>+VLOOKUP(E889, TC!A:D, 2, FALSE())</f>
        <v>4220.8599999999997</v>
      </c>
      <c r="T889" t="str">
        <f t="shared" si="69"/>
        <v>COP</v>
      </c>
    </row>
    <row r="890" spans="1:20" ht="18.75" hidden="1" customHeight="1" x14ac:dyDescent="0.25">
      <c r="A890" t="s">
        <v>1912</v>
      </c>
      <c r="B890" t="s">
        <v>5</v>
      </c>
      <c r="C890" t="s">
        <v>1913</v>
      </c>
      <c r="D890" s="24">
        <v>10844</v>
      </c>
      <c r="E890" t="s">
        <v>1621</v>
      </c>
      <c r="F890" t="s">
        <v>99</v>
      </c>
      <c r="G890" t="s">
        <v>1914</v>
      </c>
      <c r="I890" t="s">
        <v>1841</v>
      </c>
      <c r="J890" t="s">
        <v>1915</v>
      </c>
      <c r="K890" t="s">
        <v>2022</v>
      </c>
      <c r="L890" s="24">
        <v>64100</v>
      </c>
      <c r="M890" s="25">
        <f>+VLOOKUP(E890, TC!A:D, 4, FALSE())</f>
        <v>1.0424499983415703</v>
      </c>
      <c r="N890" s="24">
        <f t="shared" si="65"/>
        <v>64100</v>
      </c>
      <c r="O890" t="str">
        <f t="shared" si="66"/>
        <v>FACTURA</v>
      </c>
      <c r="P890" t="str">
        <f t="shared" si="67"/>
        <v>2025</v>
      </c>
      <c r="Q890" t="str">
        <f t="shared" si="68"/>
        <v>01</v>
      </c>
      <c r="R890" t="str">
        <f>+IFERROR(VLOOKUP(I890, Listado!A:B, 2, FALSE()), "COMERCIALIZADORA INTERNACIONAL CARIBBEAN EXOTICS S A")</f>
        <v>LONDOÑO ECHEVERRI ALEJANDRA</v>
      </c>
      <c r="S890" s="25">
        <f>+VLOOKUP(E890, TC!A:D, 2, FALSE())</f>
        <v>4220.8599999999997</v>
      </c>
      <c r="T890" t="str">
        <f t="shared" si="69"/>
        <v>COP</v>
      </c>
    </row>
    <row r="891" spans="1:20" ht="18.75" hidden="1" customHeight="1" x14ac:dyDescent="0.25">
      <c r="A891" t="s">
        <v>1912</v>
      </c>
      <c r="B891" t="s">
        <v>5</v>
      </c>
      <c r="C891" t="s">
        <v>1913</v>
      </c>
      <c r="D891" s="24">
        <v>10845</v>
      </c>
      <c r="E891" t="s">
        <v>1621</v>
      </c>
      <c r="F891" t="s">
        <v>99</v>
      </c>
      <c r="G891" t="s">
        <v>1914</v>
      </c>
      <c r="I891" t="s">
        <v>1841</v>
      </c>
      <c r="J891" t="s">
        <v>1915</v>
      </c>
      <c r="K891" t="s">
        <v>2021</v>
      </c>
      <c r="L891" s="24">
        <v>26820</v>
      </c>
      <c r="M891" s="25">
        <f>+VLOOKUP(E891, TC!A:D, 4, FALSE())</f>
        <v>1.0424499983415703</v>
      </c>
      <c r="N891" s="24">
        <f t="shared" si="65"/>
        <v>26820</v>
      </c>
      <c r="O891" t="str">
        <f t="shared" si="66"/>
        <v>FACTURA</v>
      </c>
      <c r="P891" t="str">
        <f t="shared" si="67"/>
        <v>2025</v>
      </c>
      <c r="Q891" t="str">
        <f t="shared" si="68"/>
        <v>01</v>
      </c>
      <c r="R891" t="str">
        <f>+IFERROR(VLOOKUP(I891, Listado!A:B, 2, FALSE()), "COMERCIALIZADORA INTERNACIONAL CARIBBEAN EXOTICS S A")</f>
        <v>LONDOÑO ECHEVERRI ALEJANDRA</v>
      </c>
      <c r="S891" s="25">
        <f>+VLOOKUP(E891, TC!A:D, 2, FALSE())</f>
        <v>4220.8599999999997</v>
      </c>
      <c r="T891" t="str">
        <f t="shared" si="69"/>
        <v>COP</v>
      </c>
    </row>
    <row r="892" spans="1:20" ht="18.75" hidden="1" customHeight="1" x14ac:dyDescent="0.25">
      <c r="A892" t="s">
        <v>1912</v>
      </c>
      <c r="B892" t="s">
        <v>5</v>
      </c>
      <c r="C892" t="s">
        <v>1913</v>
      </c>
      <c r="D892" s="24">
        <v>10845</v>
      </c>
      <c r="E892" t="s">
        <v>1621</v>
      </c>
      <c r="F892" t="s">
        <v>99</v>
      </c>
      <c r="G892" t="s">
        <v>1914</v>
      </c>
      <c r="I892" t="s">
        <v>1841</v>
      </c>
      <c r="J892" t="s">
        <v>1915</v>
      </c>
      <c r="K892" t="s">
        <v>2021</v>
      </c>
      <c r="L892" s="24">
        <v>91440</v>
      </c>
      <c r="M892" s="25">
        <f>+VLOOKUP(E892, TC!A:D, 4, FALSE())</f>
        <v>1.0424499983415703</v>
      </c>
      <c r="N892" s="24">
        <f t="shared" si="65"/>
        <v>91440</v>
      </c>
      <c r="O892" t="str">
        <f t="shared" si="66"/>
        <v>FACTURA</v>
      </c>
      <c r="P892" t="str">
        <f t="shared" si="67"/>
        <v>2025</v>
      </c>
      <c r="Q892" t="str">
        <f t="shared" si="68"/>
        <v>01</v>
      </c>
      <c r="R892" t="str">
        <f>+IFERROR(VLOOKUP(I892, Listado!A:B, 2, FALSE()), "COMERCIALIZADORA INTERNACIONAL CARIBBEAN EXOTICS S A")</f>
        <v>LONDOÑO ECHEVERRI ALEJANDRA</v>
      </c>
      <c r="S892" s="25">
        <f>+VLOOKUP(E892, TC!A:D, 2, FALSE())</f>
        <v>4220.8599999999997</v>
      </c>
      <c r="T892" t="str">
        <f t="shared" si="69"/>
        <v>COP</v>
      </c>
    </row>
    <row r="893" spans="1:20" ht="18.75" hidden="1" customHeight="1" x14ac:dyDescent="0.25">
      <c r="A893" t="s">
        <v>1912</v>
      </c>
      <c r="B893" t="s">
        <v>5</v>
      </c>
      <c r="C893" t="s">
        <v>1913</v>
      </c>
      <c r="D893" s="24">
        <v>10845</v>
      </c>
      <c r="E893" t="s">
        <v>1621</v>
      </c>
      <c r="F893" t="s">
        <v>99</v>
      </c>
      <c r="G893" t="s">
        <v>1914</v>
      </c>
      <c r="I893" t="s">
        <v>1841</v>
      </c>
      <c r="J893" t="s">
        <v>1915</v>
      </c>
      <c r="K893" t="s">
        <v>2021</v>
      </c>
      <c r="L893" s="24">
        <v>29880</v>
      </c>
      <c r="M893" s="25">
        <f>+VLOOKUP(E893, TC!A:D, 4, FALSE())</f>
        <v>1.0424499983415703</v>
      </c>
      <c r="N893" s="24">
        <f t="shared" si="65"/>
        <v>29880</v>
      </c>
      <c r="O893" t="str">
        <f t="shared" si="66"/>
        <v>FACTURA</v>
      </c>
      <c r="P893" t="str">
        <f t="shared" si="67"/>
        <v>2025</v>
      </c>
      <c r="Q893" t="str">
        <f t="shared" si="68"/>
        <v>01</v>
      </c>
      <c r="R893" t="str">
        <f>+IFERROR(VLOOKUP(I893, Listado!A:B, 2, FALSE()), "COMERCIALIZADORA INTERNACIONAL CARIBBEAN EXOTICS S A")</f>
        <v>LONDOÑO ECHEVERRI ALEJANDRA</v>
      </c>
      <c r="S893" s="25">
        <f>+VLOOKUP(E893, TC!A:D, 2, FALSE())</f>
        <v>4220.8599999999997</v>
      </c>
      <c r="T893" t="str">
        <f t="shared" si="69"/>
        <v>COP</v>
      </c>
    </row>
    <row r="894" spans="1:20" ht="18.75" hidden="1" customHeight="1" x14ac:dyDescent="0.25">
      <c r="A894" t="s">
        <v>1912</v>
      </c>
      <c r="B894" t="s">
        <v>5</v>
      </c>
      <c r="C894" t="s">
        <v>1913</v>
      </c>
      <c r="D894" s="24">
        <v>10845</v>
      </c>
      <c r="E894" t="s">
        <v>1621</v>
      </c>
      <c r="F894" t="s">
        <v>99</v>
      </c>
      <c r="G894" t="s">
        <v>1914</v>
      </c>
      <c r="I894" t="s">
        <v>1841</v>
      </c>
      <c r="J894" t="s">
        <v>1915</v>
      </c>
      <c r="K894" t="s">
        <v>2021</v>
      </c>
      <c r="L894" s="24">
        <v>34740</v>
      </c>
      <c r="M894" s="25">
        <f>+VLOOKUP(E894, TC!A:D, 4, FALSE())</f>
        <v>1.0424499983415703</v>
      </c>
      <c r="N894" s="24">
        <f t="shared" si="65"/>
        <v>34740</v>
      </c>
      <c r="O894" t="str">
        <f t="shared" si="66"/>
        <v>FACTURA</v>
      </c>
      <c r="P894" t="str">
        <f t="shared" si="67"/>
        <v>2025</v>
      </c>
      <c r="Q894" t="str">
        <f t="shared" si="68"/>
        <v>01</v>
      </c>
      <c r="R894" t="str">
        <f>+IFERROR(VLOOKUP(I894, Listado!A:B, 2, FALSE()), "COMERCIALIZADORA INTERNACIONAL CARIBBEAN EXOTICS S A")</f>
        <v>LONDOÑO ECHEVERRI ALEJANDRA</v>
      </c>
      <c r="S894" s="25">
        <f>+VLOOKUP(E894, TC!A:D, 2, FALSE())</f>
        <v>4220.8599999999997</v>
      </c>
      <c r="T894" t="str">
        <f t="shared" si="69"/>
        <v>COP</v>
      </c>
    </row>
    <row r="895" spans="1:20" ht="18.75" hidden="1" customHeight="1" x14ac:dyDescent="0.25">
      <c r="A895" t="s">
        <v>1912</v>
      </c>
      <c r="B895" t="s">
        <v>5</v>
      </c>
      <c r="C895" t="s">
        <v>1913</v>
      </c>
      <c r="D895" s="24">
        <v>10845</v>
      </c>
      <c r="E895" t="s">
        <v>1621</v>
      </c>
      <c r="F895" t="s">
        <v>99</v>
      </c>
      <c r="G895" t="s">
        <v>1914</v>
      </c>
      <c r="I895" t="s">
        <v>1841</v>
      </c>
      <c r="J895" t="s">
        <v>1915</v>
      </c>
      <c r="K895" t="s">
        <v>2021</v>
      </c>
      <c r="L895" s="24">
        <v>29160</v>
      </c>
      <c r="M895" s="25">
        <f>+VLOOKUP(E895, TC!A:D, 4, FALSE())</f>
        <v>1.0424499983415703</v>
      </c>
      <c r="N895" s="24">
        <f t="shared" si="65"/>
        <v>29160</v>
      </c>
      <c r="O895" t="str">
        <f t="shared" si="66"/>
        <v>FACTURA</v>
      </c>
      <c r="P895" t="str">
        <f t="shared" si="67"/>
        <v>2025</v>
      </c>
      <c r="Q895" t="str">
        <f t="shared" si="68"/>
        <v>01</v>
      </c>
      <c r="R895" t="str">
        <f>+IFERROR(VLOOKUP(I895, Listado!A:B, 2, FALSE()), "COMERCIALIZADORA INTERNACIONAL CARIBBEAN EXOTICS S A")</f>
        <v>LONDOÑO ECHEVERRI ALEJANDRA</v>
      </c>
      <c r="S895" s="25">
        <f>+VLOOKUP(E895, TC!A:D, 2, FALSE())</f>
        <v>4220.8599999999997</v>
      </c>
      <c r="T895" t="str">
        <f t="shared" si="69"/>
        <v>COP</v>
      </c>
    </row>
    <row r="896" spans="1:20" ht="18.75" hidden="1" customHeight="1" x14ac:dyDescent="0.25">
      <c r="A896" t="s">
        <v>1912</v>
      </c>
      <c r="B896" t="s">
        <v>5</v>
      </c>
      <c r="C896" t="s">
        <v>1913</v>
      </c>
      <c r="D896" s="24">
        <v>10845</v>
      </c>
      <c r="E896" t="s">
        <v>1621</v>
      </c>
      <c r="F896" t="s">
        <v>99</v>
      </c>
      <c r="G896" t="s">
        <v>1914</v>
      </c>
      <c r="I896" t="s">
        <v>1841</v>
      </c>
      <c r="J896" t="s">
        <v>1915</v>
      </c>
      <c r="K896" t="s">
        <v>2021</v>
      </c>
      <c r="L896" s="24">
        <v>40680</v>
      </c>
      <c r="M896" s="25">
        <f>+VLOOKUP(E896, TC!A:D, 4, FALSE())</f>
        <v>1.0424499983415703</v>
      </c>
      <c r="N896" s="24">
        <f t="shared" si="65"/>
        <v>40680</v>
      </c>
      <c r="O896" t="str">
        <f t="shared" si="66"/>
        <v>FACTURA</v>
      </c>
      <c r="P896" t="str">
        <f t="shared" si="67"/>
        <v>2025</v>
      </c>
      <c r="Q896" t="str">
        <f t="shared" si="68"/>
        <v>01</v>
      </c>
      <c r="R896" t="str">
        <f>+IFERROR(VLOOKUP(I896, Listado!A:B, 2, FALSE()), "COMERCIALIZADORA INTERNACIONAL CARIBBEAN EXOTICS S A")</f>
        <v>LONDOÑO ECHEVERRI ALEJANDRA</v>
      </c>
      <c r="S896" s="25">
        <f>+VLOOKUP(E896, TC!A:D, 2, FALSE())</f>
        <v>4220.8599999999997</v>
      </c>
      <c r="T896" t="str">
        <f t="shared" si="69"/>
        <v>COP</v>
      </c>
    </row>
    <row r="897" spans="1:20" ht="18.75" hidden="1" customHeight="1" x14ac:dyDescent="0.25">
      <c r="A897" t="s">
        <v>1912</v>
      </c>
      <c r="B897" t="s">
        <v>5</v>
      </c>
      <c r="C897" t="s">
        <v>1913</v>
      </c>
      <c r="D897" s="24">
        <v>10845</v>
      </c>
      <c r="E897" t="s">
        <v>1621</v>
      </c>
      <c r="F897" t="s">
        <v>99</v>
      </c>
      <c r="G897" t="s">
        <v>1914</v>
      </c>
      <c r="I897" t="s">
        <v>1841</v>
      </c>
      <c r="J897" t="s">
        <v>1915</v>
      </c>
      <c r="K897" t="s">
        <v>2021</v>
      </c>
      <c r="L897" s="24">
        <v>19080</v>
      </c>
      <c r="M897" s="25">
        <f>+VLOOKUP(E897, TC!A:D, 4, FALSE())</f>
        <v>1.0424499983415703</v>
      </c>
      <c r="N897" s="24">
        <f t="shared" si="65"/>
        <v>19080</v>
      </c>
      <c r="O897" t="str">
        <f t="shared" si="66"/>
        <v>FACTURA</v>
      </c>
      <c r="P897" t="str">
        <f t="shared" si="67"/>
        <v>2025</v>
      </c>
      <c r="Q897" t="str">
        <f t="shared" si="68"/>
        <v>01</v>
      </c>
      <c r="R897" t="str">
        <f>+IFERROR(VLOOKUP(I897, Listado!A:B, 2, FALSE()), "COMERCIALIZADORA INTERNACIONAL CARIBBEAN EXOTICS S A")</f>
        <v>LONDOÑO ECHEVERRI ALEJANDRA</v>
      </c>
      <c r="S897" s="25">
        <f>+VLOOKUP(E897, TC!A:D, 2, FALSE())</f>
        <v>4220.8599999999997</v>
      </c>
      <c r="T897" t="str">
        <f t="shared" si="69"/>
        <v>COP</v>
      </c>
    </row>
    <row r="898" spans="1:20" ht="18.75" hidden="1" customHeight="1" x14ac:dyDescent="0.25">
      <c r="A898" t="s">
        <v>1912</v>
      </c>
      <c r="B898" t="s">
        <v>5</v>
      </c>
      <c r="C898" t="s">
        <v>1913</v>
      </c>
      <c r="D898" s="24">
        <v>10845</v>
      </c>
      <c r="E898" t="s">
        <v>1621</v>
      </c>
      <c r="F898" t="s">
        <v>99</v>
      </c>
      <c r="G898" t="s">
        <v>1914</v>
      </c>
      <c r="I898" t="s">
        <v>1841</v>
      </c>
      <c r="J898" t="s">
        <v>1915</v>
      </c>
      <c r="K898" t="s">
        <v>2021</v>
      </c>
      <c r="L898" s="24">
        <v>11880</v>
      </c>
      <c r="M898" s="25">
        <f>+VLOOKUP(E898, TC!A:D, 4, FALSE())</f>
        <v>1.0424499983415703</v>
      </c>
      <c r="N898" s="24">
        <f t="shared" ref="N898:N961" si="70">+IF(F898="EUR", (M898*L898), IF(I898="JUAN MATAS SAS", (L898/S898), L898))</f>
        <v>11880</v>
      </c>
      <c r="O898" t="str">
        <f t="shared" ref="O898:O961" si="71">+IF(C898="CFE", "FACTURA", IF(ISERROR(SEARCH("ANULA", H898))=FALSE(), "ANULACIÓN FE", IF(ISERROR(SEARCH("CANCELLATION", H898))=FALSE(), "ANULACIÓN FE", "NOTAS")))</f>
        <v>FACTURA</v>
      </c>
      <c r="P898" t="str">
        <f t="shared" ref="P898:P961" si="72">+LEFT(E898, 4)</f>
        <v>2025</v>
      </c>
      <c r="Q898" t="str">
        <f t="shared" ref="Q898:Q961" si="73">+MID(E898, 5, 2)</f>
        <v>01</v>
      </c>
      <c r="R898" t="str">
        <f>+IFERROR(VLOOKUP(I898, Listado!A:B, 2, FALSE()), "COMERCIALIZADORA INTERNACIONAL CARIBBEAN EXOTICS S A")</f>
        <v>LONDOÑO ECHEVERRI ALEJANDRA</v>
      </c>
      <c r="S898" s="25">
        <f>+VLOOKUP(E898, TC!A:D, 2, FALSE())</f>
        <v>4220.8599999999997</v>
      </c>
      <c r="T898" t="str">
        <f t="shared" ref="T898:T961" si="74">+IF(I898="JUAN MATAS SAS", "USD", F898)</f>
        <v>COP</v>
      </c>
    </row>
    <row r="899" spans="1:20" ht="18.75" hidden="1" customHeight="1" x14ac:dyDescent="0.25">
      <c r="A899" t="s">
        <v>1912</v>
      </c>
      <c r="B899" t="s">
        <v>5</v>
      </c>
      <c r="C899" t="s">
        <v>1913</v>
      </c>
      <c r="D899" s="24">
        <v>10845</v>
      </c>
      <c r="E899" t="s">
        <v>1621</v>
      </c>
      <c r="F899" t="s">
        <v>99</v>
      </c>
      <c r="G899" t="s">
        <v>1914</v>
      </c>
      <c r="I899" t="s">
        <v>1841</v>
      </c>
      <c r="J899" t="s">
        <v>1915</v>
      </c>
      <c r="K899" t="s">
        <v>2021</v>
      </c>
      <c r="L899" s="24">
        <v>8820</v>
      </c>
      <c r="M899" s="25">
        <f>+VLOOKUP(E899, TC!A:D, 4, FALSE())</f>
        <v>1.0424499983415703</v>
      </c>
      <c r="N899" s="24">
        <f t="shared" si="70"/>
        <v>8820</v>
      </c>
      <c r="O899" t="str">
        <f t="shared" si="71"/>
        <v>FACTURA</v>
      </c>
      <c r="P899" t="str">
        <f t="shared" si="72"/>
        <v>2025</v>
      </c>
      <c r="Q899" t="str">
        <f t="shared" si="73"/>
        <v>01</v>
      </c>
      <c r="R899" t="str">
        <f>+IFERROR(VLOOKUP(I899, Listado!A:B, 2, FALSE()), "COMERCIALIZADORA INTERNACIONAL CARIBBEAN EXOTICS S A")</f>
        <v>LONDOÑO ECHEVERRI ALEJANDRA</v>
      </c>
      <c r="S899" s="25">
        <f>+VLOOKUP(E899, TC!A:D, 2, FALSE())</f>
        <v>4220.8599999999997</v>
      </c>
      <c r="T899" t="str">
        <f t="shared" si="74"/>
        <v>COP</v>
      </c>
    </row>
    <row r="900" spans="1:20" ht="18.75" hidden="1" customHeight="1" x14ac:dyDescent="0.25">
      <c r="A900" t="s">
        <v>1912</v>
      </c>
      <c r="B900" t="s">
        <v>5</v>
      </c>
      <c r="C900" t="s">
        <v>1913</v>
      </c>
      <c r="D900" s="24">
        <v>10846</v>
      </c>
      <c r="E900" t="s">
        <v>1621</v>
      </c>
      <c r="F900" t="s">
        <v>99</v>
      </c>
      <c r="G900" t="s">
        <v>113</v>
      </c>
      <c r="I900" t="s">
        <v>2168</v>
      </c>
      <c r="J900" t="s">
        <v>1915</v>
      </c>
      <c r="K900" t="s">
        <v>2021</v>
      </c>
      <c r="L900" s="24">
        <v>1394550</v>
      </c>
      <c r="M900" s="25">
        <f>+VLOOKUP(E900, TC!A:D, 4, FALSE())</f>
        <v>1.0424499983415703</v>
      </c>
      <c r="N900" s="24">
        <f t="shared" si="70"/>
        <v>1394550</v>
      </c>
      <c r="O900" t="str">
        <f t="shared" si="71"/>
        <v>FACTURA</v>
      </c>
      <c r="P900" t="str">
        <f t="shared" si="72"/>
        <v>2025</v>
      </c>
      <c r="Q900" t="str">
        <f t="shared" si="73"/>
        <v>01</v>
      </c>
      <c r="R900" t="str">
        <f>+IFERROR(VLOOKUP(I900, Listado!A:B, 2, FALSE()), "COMERCIALIZADORA INTERNACIONAL CARIBBEAN EXOTICS S A")</f>
        <v>COMERCIALIZADORA INTERNACIONAL CARIBBEAN EXOTICS S A</v>
      </c>
      <c r="S900" s="25">
        <f>+VLOOKUP(E900, TC!A:D, 2, FALSE())</f>
        <v>4220.8599999999997</v>
      </c>
      <c r="T900" t="str">
        <f t="shared" si="74"/>
        <v>COP</v>
      </c>
    </row>
    <row r="901" spans="1:20" ht="18.75" hidden="1" customHeight="1" x14ac:dyDescent="0.25">
      <c r="A901" t="s">
        <v>1912</v>
      </c>
      <c r="B901" t="s">
        <v>5</v>
      </c>
      <c r="C901" t="s">
        <v>1913</v>
      </c>
      <c r="D901" s="24">
        <v>10846</v>
      </c>
      <c r="E901" t="s">
        <v>1621</v>
      </c>
      <c r="F901" t="s">
        <v>99</v>
      </c>
      <c r="G901" t="s">
        <v>113</v>
      </c>
      <c r="I901" t="s">
        <v>2168</v>
      </c>
      <c r="J901" t="s">
        <v>1915</v>
      </c>
      <c r="K901" t="s">
        <v>2021</v>
      </c>
      <c r="L901" s="24">
        <v>1160100</v>
      </c>
      <c r="M901" s="25">
        <f>+VLOOKUP(E901, TC!A:D, 4, FALSE())</f>
        <v>1.0424499983415703</v>
      </c>
      <c r="N901" s="24">
        <f t="shared" si="70"/>
        <v>1160100</v>
      </c>
      <c r="O901" t="str">
        <f t="shared" si="71"/>
        <v>FACTURA</v>
      </c>
      <c r="P901" t="str">
        <f t="shared" si="72"/>
        <v>2025</v>
      </c>
      <c r="Q901" t="str">
        <f t="shared" si="73"/>
        <v>01</v>
      </c>
      <c r="R901" t="str">
        <f>+IFERROR(VLOOKUP(I901, Listado!A:B, 2, FALSE()), "COMERCIALIZADORA INTERNACIONAL CARIBBEAN EXOTICS S A")</f>
        <v>COMERCIALIZADORA INTERNACIONAL CARIBBEAN EXOTICS S A</v>
      </c>
      <c r="S901" s="25">
        <f>+VLOOKUP(E901, TC!A:D, 2, FALSE())</f>
        <v>4220.8599999999997</v>
      </c>
      <c r="T901" t="str">
        <f t="shared" si="74"/>
        <v>COP</v>
      </c>
    </row>
    <row r="902" spans="1:20" ht="18.75" hidden="1" customHeight="1" x14ac:dyDescent="0.25">
      <c r="A902" t="s">
        <v>1912</v>
      </c>
      <c r="B902" t="s">
        <v>5</v>
      </c>
      <c r="C902" t="s">
        <v>1913</v>
      </c>
      <c r="D902" s="24">
        <v>10846</v>
      </c>
      <c r="E902" t="s">
        <v>1621</v>
      </c>
      <c r="F902" t="s">
        <v>99</v>
      </c>
      <c r="G902" t="s">
        <v>113</v>
      </c>
      <c r="I902" t="s">
        <v>2168</v>
      </c>
      <c r="J902" t="s">
        <v>1915</v>
      </c>
      <c r="K902" t="s">
        <v>2021</v>
      </c>
      <c r="L902" s="24">
        <v>985950</v>
      </c>
      <c r="M902" s="25">
        <f>+VLOOKUP(E902, TC!A:D, 4, FALSE())</f>
        <v>1.0424499983415703</v>
      </c>
      <c r="N902" s="24">
        <f t="shared" si="70"/>
        <v>985950</v>
      </c>
      <c r="O902" t="str">
        <f t="shared" si="71"/>
        <v>FACTURA</v>
      </c>
      <c r="P902" t="str">
        <f t="shared" si="72"/>
        <v>2025</v>
      </c>
      <c r="Q902" t="str">
        <f t="shared" si="73"/>
        <v>01</v>
      </c>
      <c r="R902" t="str">
        <f>+IFERROR(VLOOKUP(I902, Listado!A:B, 2, FALSE()), "COMERCIALIZADORA INTERNACIONAL CARIBBEAN EXOTICS S A")</f>
        <v>COMERCIALIZADORA INTERNACIONAL CARIBBEAN EXOTICS S A</v>
      </c>
      <c r="S902" s="25">
        <f>+VLOOKUP(E902, TC!A:D, 2, FALSE())</f>
        <v>4220.8599999999997</v>
      </c>
      <c r="T902" t="str">
        <f t="shared" si="74"/>
        <v>COP</v>
      </c>
    </row>
    <row r="903" spans="1:20" ht="18.75" hidden="1" customHeight="1" x14ac:dyDescent="0.25">
      <c r="A903" t="s">
        <v>1912</v>
      </c>
      <c r="B903" t="s">
        <v>5</v>
      </c>
      <c r="C903" t="s">
        <v>1913</v>
      </c>
      <c r="D903" s="24">
        <v>10846</v>
      </c>
      <c r="E903" t="s">
        <v>1621</v>
      </c>
      <c r="F903" t="s">
        <v>99</v>
      </c>
      <c r="G903" t="s">
        <v>113</v>
      </c>
      <c r="I903" t="s">
        <v>2168</v>
      </c>
      <c r="J903" t="s">
        <v>1915</v>
      </c>
      <c r="K903" t="s">
        <v>2021</v>
      </c>
      <c r="L903" s="24">
        <v>294300</v>
      </c>
      <c r="M903" s="25">
        <f>+VLOOKUP(E903, TC!A:D, 4, FALSE())</f>
        <v>1.0424499983415703</v>
      </c>
      <c r="N903" s="24">
        <f t="shared" si="70"/>
        <v>294300</v>
      </c>
      <c r="O903" t="str">
        <f t="shared" si="71"/>
        <v>FACTURA</v>
      </c>
      <c r="P903" t="str">
        <f t="shared" si="72"/>
        <v>2025</v>
      </c>
      <c r="Q903" t="str">
        <f t="shared" si="73"/>
        <v>01</v>
      </c>
      <c r="R903" t="str">
        <f>+IFERROR(VLOOKUP(I903, Listado!A:B, 2, FALSE()), "COMERCIALIZADORA INTERNACIONAL CARIBBEAN EXOTICS S A")</f>
        <v>COMERCIALIZADORA INTERNACIONAL CARIBBEAN EXOTICS S A</v>
      </c>
      <c r="S903" s="25">
        <f>+VLOOKUP(E903, TC!A:D, 2, FALSE())</f>
        <v>4220.8599999999997</v>
      </c>
      <c r="T903" t="str">
        <f t="shared" si="74"/>
        <v>COP</v>
      </c>
    </row>
    <row r="904" spans="1:20" ht="18.75" hidden="1" customHeight="1" x14ac:dyDescent="0.25">
      <c r="A904" t="s">
        <v>1912</v>
      </c>
      <c r="B904" t="s">
        <v>5</v>
      </c>
      <c r="C904" t="s">
        <v>1913</v>
      </c>
      <c r="D904" s="24">
        <v>10846</v>
      </c>
      <c r="E904" t="s">
        <v>1621</v>
      </c>
      <c r="F904" t="s">
        <v>99</v>
      </c>
      <c r="G904" t="s">
        <v>113</v>
      </c>
      <c r="I904" t="s">
        <v>2168</v>
      </c>
      <c r="J904" t="s">
        <v>1915</v>
      </c>
      <c r="K904" t="s">
        <v>2021</v>
      </c>
      <c r="L904" s="24">
        <v>377100</v>
      </c>
      <c r="M904" s="25">
        <f>+VLOOKUP(E904, TC!A:D, 4, FALSE())</f>
        <v>1.0424499983415703</v>
      </c>
      <c r="N904" s="24">
        <f t="shared" si="70"/>
        <v>377100</v>
      </c>
      <c r="O904" t="str">
        <f t="shared" si="71"/>
        <v>FACTURA</v>
      </c>
      <c r="P904" t="str">
        <f t="shared" si="72"/>
        <v>2025</v>
      </c>
      <c r="Q904" t="str">
        <f t="shared" si="73"/>
        <v>01</v>
      </c>
      <c r="R904" t="str">
        <f>+IFERROR(VLOOKUP(I904, Listado!A:B, 2, FALSE()), "COMERCIALIZADORA INTERNACIONAL CARIBBEAN EXOTICS S A")</f>
        <v>COMERCIALIZADORA INTERNACIONAL CARIBBEAN EXOTICS S A</v>
      </c>
      <c r="S904" s="25">
        <f>+VLOOKUP(E904, TC!A:D, 2, FALSE())</f>
        <v>4220.8599999999997</v>
      </c>
      <c r="T904" t="str">
        <f t="shared" si="74"/>
        <v>COP</v>
      </c>
    </row>
    <row r="905" spans="1:20" ht="18.75" hidden="1" customHeight="1" x14ac:dyDescent="0.25">
      <c r="A905" t="s">
        <v>1912</v>
      </c>
      <c r="B905" t="s">
        <v>5</v>
      </c>
      <c r="C905" t="s">
        <v>1913</v>
      </c>
      <c r="D905" s="24">
        <v>10846</v>
      </c>
      <c r="E905" t="s">
        <v>1621</v>
      </c>
      <c r="F905" t="s">
        <v>99</v>
      </c>
      <c r="G905" t="s">
        <v>113</v>
      </c>
      <c r="I905" t="s">
        <v>2168</v>
      </c>
      <c r="J905" t="s">
        <v>1915</v>
      </c>
      <c r="K905" t="s">
        <v>2021</v>
      </c>
      <c r="L905" s="24">
        <v>80550</v>
      </c>
      <c r="M905" s="25">
        <f>+VLOOKUP(E905, TC!A:D, 4, FALSE())</f>
        <v>1.0424499983415703</v>
      </c>
      <c r="N905" s="24">
        <f t="shared" si="70"/>
        <v>80550</v>
      </c>
      <c r="O905" t="str">
        <f t="shared" si="71"/>
        <v>FACTURA</v>
      </c>
      <c r="P905" t="str">
        <f t="shared" si="72"/>
        <v>2025</v>
      </c>
      <c r="Q905" t="str">
        <f t="shared" si="73"/>
        <v>01</v>
      </c>
      <c r="R905" t="str">
        <f>+IFERROR(VLOOKUP(I905, Listado!A:B, 2, FALSE()), "COMERCIALIZADORA INTERNACIONAL CARIBBEAN EXOTICS S A")</f>
        <v>COMERCIALIZADORA INTERNACIONAL CARIBBEAN EXOTICS S A</v>
      </c>
      <c r="S905" s="25">
        <f>+VLOOKUP(E905, TC!A:D, 2, FALSE())</f>
        <v>4220.8599999999997</v>
      </c>
      <c r="T905" t="str">
        <f t="shared" si="74"/>
        <v>COP</v>
      </c>
    </row>
    <row r="906" spans="1:20" ht="18.75" hidden="1" customHeight="1" x14ac:dyDescent="0.25">
      <c r="A906" t="s">
        <v>1912</v>
      </c>
      <c r="B906" t="s">
        <v>5</v>
      </c>
      <c r="C906" t="s">
        <v>1913</v>
      </c>
      <c r="D906" s="24">
        <v>10846</v>
      </c>
      <c r="E906" t="s">
        <v>1621</v>
      </c>
      <c r="F906" t="s">
        <v>99</v>
      </c>
      <c r="G906" t="s">
        <v>113</v>
      </c>
      <c r="I906" t="s">
        <v>2168</v>
      </c>
      <c r="J906" t="s">
        <v>1915</v>
      </c>
      <c r="K906" t="s">
        <v>2021</v>
      </c>
      <c r="L906" s="24">
        <v>148050</v>
      </c>
      <c r="M906" s="25">
        <f>+VLOOKUP(E906, TC!A:D, 4, FALSE())</f>
        <v>1.0424499983415703</v>
      </c>
      <c r="N906" s="24">
        <f t="shared" si="70"/>
        <v>148050</v>
      </c>
      <c r="O906" t="str">
        <f t="shared" si="71"/>
        <v>FACTURA</v>
      </c>
      <c r="P906" t="str">
        <f t="shared" si="72"/>
        <v>2025</v>
      </c>
      <c r="Q906" t="str">
        <f t="shared" si="73"/>
        <v>01</v>
      </c>
      <c r="R906" t="str">
        <f>+IFERROR(VLOOKUP(I906, Listado!A:B, 2, FALSE()), "COMERCIALIZADORA INTERNACIONAL CARIBBEAN EXOTICS S A")</f>
        <v>COMERCIALIZADORA INTERNACIONAL CARIBBEAN EXOTICS S A</v>
      </c>
      <c r="S906" s="25">
        <f>+VLOOKUP(E906, TC!A:D, 2, FALSE())</f>
        <v>4220.8599999999997</v>
      </c>
      <c r="T906" t="str">
        <f t="shared" si="74"/>
        <v>COP</v>
      </c>
    </row>
    <row r="907" spans="1:20" ht="18.75" hidden="1" customHeight="1" x14ac:dyDescent="0.25">
      <c r="A907" t="s">
        <v>1912</v>
      </c>
      <c r="B907" t="s">
        <v>5</v>
      </c>
      <c r="C907" t="s">
        <v>1913</v>
      </c>
      <c r="D907" s="24">
        <v>10846</v>
      </c>
      <c r="E907" t="s">
        <v>1621</v>
      </c>
      <c r="F907" t="s">
        <v>99</v>
      </c>
      <c r="G907" t="s">
        <v>113</v>
      </c>
      <c r="I907" t="s">
        <v>2168</v>
      </c>
      <c r="J907" t="s">
        <v>1915</v>
      </c>
      <c r="K907" t="s">
        <v>2021</v>
      </c>
      <c r="L907" s="24">
        <v>47700</v>
      </c>
      <c r="M907" s="25">
        <f>+VLOOKUP(E907, TC!A:D, 4, FALSE())</f>
        <v>1.0424499983415703</v>
      </c>
      <c r="N907" s="24">
        <f t="shared" si="70"/>
        <v>47700</v>
      </c>
      <c r="O907" t="str">
        <f t="shared" si="71"/>
        <v>FACTURA</v>
      </c>
      <c r="P907" t="str">
        <f t="shared" si="72"/>
        <v>2025</v>
      </c>
      <c r="Q907" t="str">
        <f t="shared" si="73"/>
        <v>01</v>
      </c>
      <c r="R907" t="str">
        <f>+IFERROR(VLOOKUP(I907, Listado!A:B, 2, FALSE()), "COMERCIALIZADORA INTERNACIONAL CARIBBEAN EXOTICS S A")</f>
        <v>COMERCIALIZADORA INTERNACIONAL CARIBBEAN EXOTICS S A</v>
      </c>
      <c r="S907" s="25">
        <f>+VLOOKUP(E907, TC!A:D, 2, FALSE())</f>
        <v>4220.8599999999997</v>
      </c>
      <c r="T907" t="str">
        <f t="shared" si="74"/>
        <v>COP</v>
      </c>
    </row>
    <row r="908" spans="1:20" ht="18.75" hidden="1" customHeight="1" x14ac:dyDescent="0.25">
      <c r="A908" t="s">
        <v>1912</v>
      </c>
      <c r="B908" t="s">
        <v>5</v>
      </c>
      <c r="C908" t="s">
        <v>1913</v>
      </c>
      <c r="D908" s="24">
        <v>10846</v>
      </c>
      <c r="E908" t="s">
        <v>1621</v>
      </c>
      <c r="F908" t="s">
        <v>99</v>
      </c>
      <c r="G908" t="s">
        <v>113</v>
      </c>
      <c r="I908" t="s">
        <v>2168</v>
      </c>
      <c r="J908" t="s">
        <v>1915</v>
      </c>
      <c r="K908" t="s">
        <v>2021</v>
      </c>
      <c r="L908" s="24">
        <v>11700</v>
      </c>
      <c r="M908" s="25">
        <f>+VLOOKUP(E908, TC!A:D, 4, FALSE())</f>
        <v>1.0424499983415703</v>
      </c>
      <c r="N908" s="24">
        <f t="shared" si="70"/>
        <v>11700</v>
      </c>
      <c r="O908" t="str">
        <f t="shared" si="71"/>
        <v>FACTURA</v>
      </c>
      <c r="P908" t="str">
        <f t="shared" si="72"/>
        <v>2025</v>
      </c>
      <c r="Q908" t="str">
        <f t="shared" si="73"/>
        <v>01</v>
      </c>
      <c r="R908" t="str">
        <f>+IFERROR(VLOOKUP(I908, Listado!A:B, 2, FALSE()), "COMERCIALIZADORA INTERNACIONAL CARIBBEAN EXOTICS S A")</f>
        <v>COMERCIALIZADORA INTERNACIONAL CARIBBEAN EXOTICS S A</v>
      </c>
      <c r="S908" s="25">
        <f>+VLOOKUP(E908, TC!A:D, 2, FALSE())</f>
        <v>4220.8599999999997</v>
      </c>
      <c r="T908" t="str">
        <f t="shared" si="74"/>
        <v>COP</v>
      </c>
    </row>
    <row r="909" spans="1:20" ht="18.75" hidden="1" customHeight="1" x14ac:dyDescent="0.25">
      <c r="A909" t="s">
        <v>1912</v>
      </c>
      <c r="B909" t="s">
        <v>5</v>
      </c>
      <c r="C909" t="s">
        <v>1913</v>
      </c>
      <c r="D909" s="24">
        <v>10847</v>
      </c>
      <c r="E909" t="s">
        <v>1621</v>
      </c>
      <c r="F909" t="s">
        <v>99</v>
      </c>
      <c r="G909" t="s">
        <v>1914</v>
      </c>
      <c r="I909" t="s">
        <v>1845</v>
      </c>
      <c r="J909" t="s">
        <v>1915</v>
      </c>
      <c r="K909" t="s">
        <v>2021</v>
      </c>
      <c r="L909" s="24">
        <v>428640</v>
      </c>
      <c r="M909" s="25">
        <f>+VLOOKUP(E909, TC!A:D, 4, FALSE())</f>
        <v>1.0424499983415703</v>
      </c>
      <c r="N909" s="24">
        <f t="shared" si="70"/>
        <v>428640</v>
      </c>
      <c r="O909" t="str">
        <f t="shared" si="71"/>
        <v>FACTURA</v>
      </c>
      <c r="P909" t="str">
        <f t="shared" si="72"/>
        <v>2025</v>
      </c>
      <c r="Q909" t="str">
        <f t="shared" si="73"/>
        <v>01</v>
      </c>
      <c r="R909" t="str">
        <f>+IFERROR(VLOOKUP(I909, Listado!A:B, 2, FALSE()), "COMERCIALIZADORA INTERNACIONAL CARIBBEAN EXOTICS S A")</f>
        <v>LONDOÑO ECHEVERRI ALEJANDRA</v>
      </c>
      <c r="S909" s="25">
        <f>+VLOOKUP(E909, TC!A:D, 2, FALSE())</f>
        <v>4220.8599999999997</v>
      </c>
      <c r="T909" t="str">
        <f t="shared" si="74"/>
        <v>COP</v>
      </c>
    </row>
    <row r="910" spans="1:20" ht="18.75" hidden="1" customHeight="1" x14ac:dyDescent="0.25">
      <c r="A910" t="s">
        <v>1912</v>
      </c>
      <c r="B910" t="s">
        <v>5</v>
      </c>
      <c r="C910" t="s">
        <v>1913</v>
      </c>
      <c r="D910" s="24">
        <v>10847</v>
      </c>
      <c r="E910" t="s">
        <v>1621</v>
      </c>
      <c r="F910" t="s">
        <v>99</v>
      </c>
      <c r="G910" t="s">
        <v>1914</v>
      </c>
      <c r="I910" t="s">
        <v>1845</v>
      </c>
      <c r="J910" t="s">
        <v>1915</v>
      </c>
      <c r="K910" t="s">
        <v>2021</v>
      </c>
      <c r="L910" s="24">
        <v>28120</v>
      </c>
      <c r="M910" s="25">
        <f>+VLOOKUP(E910, TC!A:D, 4, FALSE())</f>
        <v>1.0424499983415703</v>
      </c>
      <c r="N910" s="24">
        <f t="shared" si="70"/>
        <v>28120</v>
      </c>
      <c r="O910" t="str">
        <f t="shared" si="71"/>
        <v>FACTURA</v>
      </c>
      <c r="P910" t="str">
        <f t="shared" si="72"/>
        <v>2025</v>
      </c>
      <c r="Q910" t="str">
        <f t="shared" si="73"/>
        <v>01</v>
      </c>
      <c r="R910" t="str">
        <f>+IFERROR(VLOOKUP(I910, Listado!A:B, 2, FALSE()), "COMERCIALIZADORA INTERNACIONAL CARIBBEAN EXOTICS S A")</f>
        <v>LONDOÑO ECHEVERRI ALEJANDRA</v>
      </c>
      <c r="S910" s="25">
        <f>+VLOOKUP(E910, TC!A:D, 2, FALSE())</f>
        <v>4220.8599999999997</v>
      </c>
      <c r="T910" t="str">
        <f t="shared" si="74"/>
        <v>COP</v>
      </c>
    </row>
    <row r="911" spans="1:20" ht="18.75" hidden="1" customHeight="1" x14ac:dyDescent="0.25">
      <c r="A911" t="s">
        <v>1912</v>
      </c>
      <c r="B911" t="s">
        <v>5</v>
      </c>
      <c r="C911" t="s">
        <v>1913</v>
      </c>
      <c r="D911" s="24">
        <v>10847</v>
      </c>
      <c r="E911" t="s">
        <v>1621</v>
      </c>
      <c r="F911" t="s">
        <v>99</v>
      </c>
      <c r="G911" t="s">
        <v>1914</v>
      </c>
      <c r="I911" t="s">
        <v>1845</v>
      </c>
      <c r="J911" t="s">
        <v>1915</v>
      </c>
      <c r="K911" t="s">
        <v>2021</v>
      </c>
      <c r="L911" s="24">
        <v>172520</v>
      </c>
      <c r="M911" s="25">
        <f>+VLOOKUP(E911, TC!A:D, 4, FALSE())</f>
        <v>1.0424499983415703</v>
      </c>
      <c r="N911" s="24">
        <f t="shared" si="70"/>
        <v>172520</v>
      </c>
      <c r="O911" t="str">
        <f t="shared" si="71"/>
        <v>FACTURA</v>
      </c>
      <c r="P911" t="str">
        <f t="shared" si="72"/>
        <v>2025</v>
      </c>
      <c r="Q911" t="str">
        <f t="shared" si="73"/>
        <v>01</v>
      </c>
      <c r="R911" t="str">
        <f>+IFERROR(VLOOKUP(I911, Listado!A:B, 2, FALSE()), "COMERCIALIZADORA INTERNACIONAL CARIBBEAN EXOTICS S A")</f>
        <v>LONDOÑO ECHEVERRI ALEJANDRA</v>
      </c>
      <c r="S911" s="25">
        <f>+VLOOKUP(E911, TC!A:D, 2, FALSE())</f>
        <v>4220.8599999999997</v>
      </c>
      <c r="T911" t="str">
        <f t="shared" si="74"/>
        <v>COP</v>
      </c>
    </row>
    <row r="912" spans="1:20" ht="18.75" hidden="1" customHeight="1" x14ac:dyDescent="0.25">
      <c r="A912" t="s">
        <v>1912</v>
      </c>
      <c r="B912" t="s">
        <v>5</v>
      </c>
      <c r="C912" t="s">
        <v>1913</v>
      </c>
      <c r="D912" s="24">
        <v>10847</v>
      </c>
      <c r="E912" t="s">
        <v>1621</v>
      </c>
      <c r="F912" t="s">
        <v>99</v>
      </c>
      <c r="G912" t="s">
        <v>1914</v>
      </c>
      <c r="I912" t="s">
        <v>1845</v>
      </c>
      <c r="J912" t="s">
        <v>1915</v>
      </c>
      <c r="K912" t="s">
        <v>2021</v>
      </c>
      <c r="L912" s="24">
        <v>27170</v>
      </c>
      <c r="M912" s="25">
        <f>+VLOOKUP(E912, TC!A:D, 4, FALSE())</f>
        <v>1.0424499983415703</v>
      </c>
      <c r="N912" s="24">
        <f t="shared" si="70"/>
        <v>27170</v>
      </c>
      <c r="O912" t="str">
        <f t="shared" si="71"/>
        <v>FACTURA</v>
      </c>
      <c r="P912" t="str">
        <f t="shared" si="72"/>
        <v>2025</v>
      </c>
      <c r="Q912" t="str">
        <f t="shared" si="73"/>
        <v>01</v>
      </c>
      <c r="R912" t="str">
        <f>+IFERROR(VLOOKUP(I912, Listado!A:B, 2, FALSE()), "COMERCIALIZADORA INTERNACIONAL CARIBBEAN EXOTICS S A")</f>
        <v>LONDOÑO ECHEVERRI ALEJANDRA</v>
      </c>
      <c r="S912" s="25">
        <f>+VLOOKUP(E912, TC!A:D, 2, FALSE())</f>
        <v>4220.8599999999997</v>
      </c>
      <c r="T912" t="str">
        <f t="shared" si="74"/>
        <v>COP</v>
      </c>
    </row>
    <row r="913" spans="1:20" ht="18.75" hidden="1" customHeight="1" x14ac:dyDescent="0.25">
      <c r="A913" t="s">
        <v>1912</v>
      </c>
      <c r="B913" t="s">
        <v>5</v>
      </c>
      <c r="C913" t="s">
        <v>1913</v>
      </c>
      <c r="D913" s="24">
        <v>10847</v>
      </c>
      <c r="E913" t="s">
        <v>1621</v>
      </c>
      <c r="F913" t="s">
        <v>99</v>
      </c>
      <c r="G913" t="s">
        <v>1914</v>
      </c>
      <c r="I913" t="s">
        <v>1845</v>
      </c>
      <c r="J913" t="s">
        <v>1915</v>
      </c>
      <c r="K913" t="s">
        <v>2021</v>
      </c>
      <c r="L913" s="24">
        <v>92150</v>
      </c>
      <c r="M913" s="25">
        <f>+VLOOKUP(E913, TC!A:D, 4, FALSE())</f>
        <v>1.0424499983415703</v>
      </c>
      <c r="N913" s="24">
        <f t="shared" si="70"/>
        <v>92150</v>
      </c>
      <c r="O913" t="str">
        <f t="shared" si="71"/>
        <v>FACTURA</v>
      </c>
      <c r="P913" t="str">
        <f t="shared" si="72"/>
        <v>2025</v>
      </c>
      <c r="Q913" t="str">
        <f t="shared" si="73"/>
        <v>01</v>
      </c>
      <c r="R913" t="str">
        <f>+IFERROR(VLOOKUP(I913, Listado!A:B, 2, FALSE()), "COMERCIALIZADORA INTERNACIONAL CARIBBEAN EXOTICS S A")</f>
        <v>LONDOÑO ECHEVERRI ALEJANDRA</v>
      </c>
      <c r="S913" s="25">
        <f>+VLOOKUP(E913, TC!A:D, 2, FALSE())</f>
        <v>4220.8599999999997</v>
      </c>
      <c r="T913" t="str">
        <f t="shared" si="74"/>
        <v>COP</v>
      </c>
    </row>
    <row r="914" spans="1:20" ht="18.75" hidden="1" customHeight="1" x14ac:dyDescent="0.25">
      <c r="A914" t="s">
        <v>1912</v>
      </c>
      <c r="B914" t="s">
        <v>5</v>
      </c>
      <c r="C914" t="s">
        <v>1913</v>
      </c>
      <c r="D914" s="24">
        <v>10847</v>
      </c>
      <c r="E914" t="s">
        <v>1621</v>
      </c>
      <c r="F914" t="s">
        <v>99</v>
      </c>
      <c r="G914" t="s">
        <v>1914</v>
      </c>
      <c r="I914" t="s">
        <v>1845</v>
      </c>
      <c r="J914" t="s">
        <v>1915</v>
      </c>
      <c r="K914" t="s">
        <v>2021</v>
      </c>
      <c r="L914" s="24">
        <v>56620</v>
      </c>
      <c r="M914" s="25">
        <f>+VLOOKUP(E914, TC!A:D, 4, FALSE())</f>
        <v>1.0424499983415703</v>
      </c>
      <c r="N914" s="24">
        <f t="shared" si="70"/>
        <v>56620</v>
      </c>
      <c r="O914" t="str">
        <f t="shared" si="71"/>
        <v>FACTURA</v>
      </c>
      <c r="P914" t="str">
        <f t="shared" si="72"/>
        <v>2025</v>
      </c>
      <c r="Q914" t="str">
        <f t="shared" si="73"/>
        <v>01</v>
      </c>
      <c r="R914" t="str">
        <f>+IFERROR(VLOOKUP(I914, Listado!A:B, 2, FALSE()), "COMERCIALIZADORA INTERNACIONAL CARIBBEAN EXOTICS S A")</f>
        <v>LONDOÑO ECHEVERRI ALEJANDRA</v>
      </c>
      <c r="S914" s="25">
        <f>+VLOOKUP(E914, TC!A:D, 2, FALSE())</f>
        <v>4220.8599999999997</v>
      </c>
      <c r="T914" t="str">
        <f t="shared" si="74"/>
        <v>COP</v>
      </c>
    </row>
    <row r="915" spans="1:20" ht="18.75" hidden="1" customHeight="1" x14ac:dyDescent="0.25">
      <c r="A915" t="s">
        <v>1912</v>
      </c>
      <c r="B915" t="s">
        <v>5</v>
      </c>
      <c r="C915" t="s">
        <v>1913</v>
      </c>
      <c r="D915" s="24">
        <v>10847</v>
      </c>
      <c r="E915" t="s">
        <v>1621</v>
      </c>
      <c r="F915" t="s">
        <v>99</v>
      </c>
      <c r="G915" t="s">
        <v>1914</v>
      </c>
      <c r="I915" t="s">
        <v>1845</v>
      </c>
      <c r="J915" t="s">
        <v>1915</v>
      </c>
      <c r="K915" t="s">
        <v>2021</v>
      </c>
      <c r="L915" s="24">
        <v>44270</v>
      </c>
      <c r="M915" s="25">
        <f>+VLOOKUP(E915, TC!A:D, 4, FALSE())</f>
        <v>1.0424499983415703</v>
      </c>
      <c r="N915" s="24">
        <f t="shared" si="70"/>
        <v>44270</v>
      </c>
      <c r="O915" t="str">
        <f t="shared" si="71"/>
        <v>FACTURA</v>
      </c>
      <c r="P915" t="str">
        <f t="shared" si="72"/>
        <v>2025</v>
      </c>
      <c r="Q915" t="str">
        <f t="shared" si="73"/>
        <v>01</v>
      </c>
      <c r="R915" t="str">
        <f>+IFERROR(VLOOKUP(I915, Listado!A:B, 2, FALSE()), "COMERCIALIZADORA INTERNACIONAL CARIBBEAN EXOTICS S A")</f>
        <v>LONDOÑO ECHEVERRI ALEJANDRA</v>
      </c>
      <c r="S915" s="25">
        <f>+VLOOKUP(E915, TC!A:D, 2, FALSE())</f>
        <v>4220.8599999999997</v>
      </c>
      <c r="T915" t="str">
        <f t="shared" si="74"/>
        <v>COP</v>
      </c>
    </row>
    <row r="916" spans="1:20" ht="18.75" hidden="1" customHeight="1" x14ac:dyDescent="0.25">
      <c r="A916" t="s">
        <v>1912</v>
      </c>
      <c r="B916" t="s">
        <v>5</v>
      </c>
      <c r="C916" t="s">
        <v>1913</v>
      </c>
      <c r="D916" s="24">
        <v>10847</v>
      </c>
      <c r="E916" t="s">
        <v>1621</v>
      </c>
      <c r="F916" t="s">
        <v>99</v>
      </c>
      <c r="G916" t="s">
        <v>1914</v>
      </c>
      <c r="I916" t="s">
        <v>1845</v>
      </c>
      <c r="J916" t="s">
        <v>1915</v>
      </c>
      <c r="K916" t="s">
        <v>2021</v>
      </c>
      <c r="L916" s="24">
        <v>100320</v>
      </c>
      <c r="M916" s="25">
        <f>+VLOOKUP(E916, TC!A:D, 4, FALSE())</f>
        <v>1.0424499983415703</v>
      </c>
      <c r="N916" s="24">
        <f t="shared" si="70"/>
        <v>100320</v>
      </c>
      <c r="O916" t="str">
        <f t="shared" si="71"/>
        <v>FACTURA</v>
      </c>
      <c r="P916" t="str">
        <f t="shared" si="72"/>
        <v>2025</v>
      </c>
      <c r="Q916" t="str">
        <f t="shared" si="73"/>
        <v>01</v>
      </c>
      <c r="R916" t="str">
        <f>+IFERROR(VLOOKUP(I916, Listado!A:B, 2, FALSE()), "COMERCIALIZADORA INTERNACIONAL CARIBBEAN EXOTICS S A")</f>
        <v>LONDOÑO ECHEVERRI ALEJANDRA</v>
      </c>
      <c r="S916" s="25">
        <f>+VLOOKUP(E916, TC!A:D, 2, FALSE())</f>
        <v>4220.8599999999997</v>
      </c>
      <c r="T916" t="str">
        <f t="shared" si="74"/>
        <v>COP</v>
      </c>
    </row>
    <row r="917" spans="1:20" ht="18.75" hidden="1" customHeight="1" x14ac:dyDescent="0.25">
      <c r="A917" t="s">
        <v>1912</v>
      </c>
      <c r="B917" t="s">
        <v>5</v>
      </c>
      <c r="C917" t="s">
        <v>1913</v>
      </c>
      <c r="D917" s="24">
        <v>10847</v>
      </c>
      <c r="E917" t="s">
        <v>1621</v>
      </c>
      <c r="F917" t="s">
        <v>99</v>
      </c>
      <c r="G917" t="s">
        <v>1914</v>
      </c>
      <c r="I917" t="s">
        <v>1845</v>
      </c>
      <c r="J917" t="s">
        <v>1915</v>
      </c>
      <c r="K917" t="s">
        <v>2021</v>
      </c>
      <c r="L917" s="24">
        <v>198550</v>
      </c>
      <c r="M917" s="25">
        <f>+VLOOKUP(E917, TC!A:D, 4, FALSE())</f>
        <v>1.0424499983415703</v>
      </c>
      <c r="N917" s="24">
        <f t="shared" si="70"/>
        <v>198550</v>
      </c>
      <c r="O917" t="str">
        <f t="shared" si="71"/>
        <v>FACTURA</v>
      </c>
      <c r="P917" t="str">
        <f t="shared" si="72"/>
        <v>2025</v>
      </c>
      <c r="Q917" t="str">
        <f t="shared" si="73"/>
        <v>01</v>
      </c>
      <c r="R917" t="str">
        <f>+IFERROR(VLOOKUP(I917, Listado!A:B, 2, FALSE()), "COMERCIALIZADORA INTERNACIONAL CARIBBEAN EXOTICS S A")</f>
        <v>LONDOÑO ECHEVERRI ALEJANDRA</v>
      </c>
      <c r="S917" s="25">
        <f>+VLOOKUP(E917, TC!A:D, 2, FALSE())</f>
        <v>4220.8599999999997</v>
      </c>
      <c r="T917" t="str">
        <f t="shared" si="74"/>
        <v>COP</v>
      </c>
    </row>
    <row r="918" spans="1:20" ht="18.75" hidden="1" customHeight="1" x14ac:dyDescent="0.25">
      <c r="A918" t="s">
        <v>1912</v>
      </c>
      <c r="B918" t="s">
        <v>5</v>
      </c>
      <c r="C918" t="s">
        <v>1913</v>
      </c>
      <c r="D918" s="24">
        <v>10847</v>
      </c>
      <c r="E918" t="s">
        <v>1621</v>
      </c>
      <c r="F918" t="s">
        <v>99</v>
      </c>
      <c r="G918" t="s">
        <v>1914</v>
      </c>
      <c r="I918" t="s">
        <v>1845</v>
      </c>
      <c r="J918" t="s">
        <v>1915</v>
      </c>
      <c r="K918" t="s">
        <v>2021</v>
      </c>
      <c r="L918" s="24">
        <v>215270</v>
      </c>
      <c r="M918" s="25">
        <f>+VLOOKUP(E918, TC!A:D, 4, FALSE())</f>
        <v>1.0424499983415703</v>
      </c>
      <c r="N918" s="24">
        <f t="shared" si="70"/>
        <v>215270</v>
      </c>
      <c r="O918" t="str">
        <f t="shared" si="71"/>
        <v>FACTURA</v>
      </c>
      <c r="P918" t="str">
        <f t="shared" si="72"/>
        <v>2025</v>
      </c>
      <c r="Q918" t="str">
        <f t="shared" si="73"/>
        <v>01</v>
      </c>
      <c r="R918" t="str">
        <f>+IFERROR(VLOOKUP(I918, Listado!A:B, 2, FALSE()), "COMERCIALIZADORA INTERNACIONAL CARIBBEAN EXOTICS S A")</f>
        <v>LONDOÑO ECHEVERRI ALEJANDRA</v>
      </c>
      <c r="S918" s="25">
        <f>+VLOOKUP(E918, TC!A:D, 2, FALSE())</f>
        <v>4220.8599999999997</v>
      </c>
      <c r="T918" t="str">
        <f t="shared" si="74"/>
        <v>COP</v>
      </c>
    </row>
    <row r="919" spans="1:20" ht="18.75" hidden="1" customHeight="1" x14ac:dyDescent="0.25">
      <c r="A919" t="s">
        <v>1912</v>
      </c>
      <c r="B919" t="s">
        <v>5</v>
      </c>
      <c r="C919" t="s">
        <v>1913</v>
      </c>
      <c r="D919" s="24">
        <v>10847</v>
      </c>
      <c r="E919" t="s">
        <v>1621</v>
      </c>
      <c r="F919" t="s">
        <v>99</v>
      </c>
      <c r="G919" t="s">
        <v>1914</v>
      </c>
      <c r="I919" t="s">
        <v>1845</v>
      </c>
      <c r="J919" t="s">
        <v>1915</v>
      </c>
      <c r="K919" t="s">
        <v>2021</v>
      </c>
      <c r="L919" s="24">
        <v>84170</v>
      </c>
      <c r="M919" s="25">
        <f>+VLOOKUP(E919, TC!A:D, 4, FALSE())</f>
        <v>1.0424499983415703</v>
      </c>
      <c r="N919" s="24">
        <f t="shared" si="70"/>
        <v>84170</v>
      </c>
      <c r="O919" t="str">
        <f t="shared" si="71"/>
        <v>FACTURA</v>
      </c>
      <c r="P919" t="str">
        <f t="shared" si="72"/>
        <v>2025</v>
      </c>
      <c r="Q919" t="str">
        <f t="shared" si="73"/>
        <v>01</v>
      </c>
      <c r="R919" t="str">
        <f>+IFERROR(VLOOKUP(I919, Listado!A:B, 2, FALSE()), "COMERCIALIZADORA INTERNACIONAL CARIBBEAN EXOTICS S A")</f>
        <v>LONDOÑO ECHEVERRI ALEJANDRA</v>
      </c>
      <c r="S919" s="25">
        <f>+VLOOKUP(E919, TC!A:D, 2, FALSE())</f>
        <v>4220.8599999999997</v>
      </c>
      <c r="T919" t="str">
        <f t="shared" si="74"/>
        <v>COP</v>
      </c>
    </row>
    <row r="920" spans="1:20" ht="18.75" hidden="1" customHeight="1" x14ac:dyDescent="0.25">
      <c r="A920" t="s">
        <v>1912</v>
      </c>
      <c r="B920" t="s">
        <v>5</v>
      </c>
      <c r="C920" t="s">
        <v>1913</v>
      </c>
      <c r="D920" s="24">
        <v>10847</v>
      </c>
      <c r="E920" t="s">
        <v>1621</v>
      </c>
      <c r="F920" t="s">
        <v>99</v>
      </c>
      <c r="G920" t="s">
        <v>1914</v>
      </c>
      <c r="I920" t="s">
        <v>1845</v>
      </c>
      <c r="J920" t="s">
        <v>1915</v>
      </c>
      <c r="K920" t="s">
        <v>2021</v>
      </c>
      <c r="L920" s="24">
        <v>97090</v>
      </c>
      <c r="M920" s="25">
        <f>+VLOOKUP(E920, TC!A:D, 4, FALSE())</f>
        <v>1.0424499983415703</v>
      </c>
      <c r="N920" s="24">
        <f t="shared" si="70"/>
        <v>97090</v>
      </c>
      <c r="O920" t="str">
        <f t="shared" si="71"/>
        <v>FACTURA</v>
      </c>
      <c r="P920" t="str">
        <f t="shared" si="72"/>
        <v>2025</v>
      </c>
      <c r="Q920" t="str">
        <f t="shared" si="73"/>
        <v>01</v>
      </c>
      <c r="R920" t="str">
        <f>+IFERROR(VLOOKUP(I920, Listado!A:B, 2, FALSE()), "COMERCIALIZADORA INTERNACIONAL CARIBBEAN EXOTICS S A")</f>
        <v>LONDOÑO ECHEVERRI ALEJANDRA</v>
      </c>
      <c r="S920" s="25">
        <f>+VLOOKUP(E920, TC!A:D, 2, FALSE())</f>
        <v>4220.8599999999997</v>
      </c>
      <c r="T920" t="str">
        <f t="shared" si="74"/>
        <v>COP</v>
      </c>
    </row>
    <row r="921" spans="1:20" ht="18.75" hidden="1" customHeight="1" x14ac:dyDescent="0.25">
      <c r="A921" t="s">
        <v>1912</v>
      </c>
      <c r="B921" t="s">
        <v>5</v>
      </c>
      <c r="C921" t="s">
        <v>1913</v>
      </c>
      <c r="D921" s="24">
        <v>10847</v>
      </c>
      <c r="E921" t="s">
        <v>1621</v>
      </c>
      <c r="F921" t="s">
        <v>99</v>
      </c>
      <c r="G921" t="s">
        <v>1914</v>
      </c>
      <c r="I921" t="s">
        <v>1845</v>
      </c>
      <c r="J921" t="s">
        <v>1915</v>
      </c>
      <c r="K921" t="s">
        <v>2021</v>
      </c>
      <c r="L921" s="24">
        <v>22990</v>
      </c>
      <c r="M921" s="25">
        <f>+VLOOKUP(E921, TC!A:D, 4, FALSE())</f>
        <v>1.0424499983415703</v>
      </c>
      <c r="N921" s="24">
        <f t="shared" si="70"/>
        <v>22990</v>
      </c>
      <c r="O921" t="str">
        <f t="shared" si="71"/>
        <v>FACTURA</v>
      </c>
      <c r="P921" t="str">
        <f t="shared" si="72"/>
        <v>2025</v>
      </c>
      <c r="Q921" t="str">
        <f t="shared" si="73"/>
        <v>01</v>
      </c>
      <c r="R921" t="str">
        <f>+IFERROR(VLOOKUP(I921, Listado!A:B, 2, FALSE()), "COMERCIALIZADORA INTERNACIONAL CARIBBEAN EXOTICS S A")</f>
        <v>LONDOÑO ECHEVERRI ALEJANDRA</v>
      </c>
      <c r="S921" s="25">
        <f>+VLOOKUP(E921, TC!A:D, 2, FALSE())</f>
        <v>4220.8599999999997</v>
      </c>
      <c r="T921" t="str">
        <f t="shared" si="74"/>
        <v>COP</v>
      </c>
    </row>
    <row r="922" spans="1:20" ht="18.75" hidden="1" customHeight="1" x14ac:dyDescent="0.25">
      <c r="A922" t="s">
        <v>1912</v>
      </c>
      <c r="B922" t="s">
        <v>5</v>
      </c>
      <c r="C922" t="s">
        <v>1913</v>
      </c>
      <c r="D922" s="24">
        <v>10847</v>
      </c>
      <c r="E922" t="s">
        <v>1621</v>
      </c>
      <c r="F922" t="s">
        <v>99</v>
      </c>
      <c r="G922" t="s">
        <v>1914</v>
      </c>
      <c r="I922" t="s">
        <v>1845</v>
      </c>
      <c r="J922" t="s">
        <v>1915</v>
      </c>
      <c r="K922" t="s">
        <v>2021</v>
      </c>
      <c r="L922" s="24">
        <v>26410</v>
      </c>
      <c r="M922" s="25">
        <f>+VLOOKUP(E922, TC!A:D, 4, FALSE())</f>
        <v>1.0424499983415703</v>
      </c>
      <c r="N922" s="24">
        <f t="shared" si="70"/>
        <v>26410</v>
      </c>
      <c r="O922" t="str">
        <f t="shared" si="71"/>
        <v>FACTURA</v>
      </c>
      <c r="P922" t="str">
        <f t="shared" si="72"/>
        <v>2025</v>
      </c>
      <c r="Q922" t="str">
        <f t="shared" si="73"/>
        <v>01</v>
      </c>
      <c r="R922" t="str">
        <f>+IFERROR(VLOOKUP(I922, Listado!A:B, 2, FALSE()), "COMERCIALIZADORA INTERNACIONAL CARIBBEAN EXOTICS S A")</f>
        <v>LONDOÑO ECHEVERRI ALEJANDRA</v>
      </c>
      <c r="S922" s="25">
        <f>+VLOOKUP(E922, TC!A:D, 2, FALSE())</f>
        <v>4220.8599999999997</v>
      </c>
      <c r="T922" t="str">
        <f t="shared" si="74"/>
        <v>COP</v>
      </c>
    </row>
    <row r="923" spans="1:20" ht="18.75" hidden="1" customHeight="1" x14ac:dyDescent="0.25">
      <c r="A923" t="s">
        <v>1912</v>
      </c>
      <c r="B923" t="s">
        <v>5</v>
      </c>
      <c r="C923" t="s">
        <v>1913</v>
      </c>
      <c r="D923" s="24">
        <v>10847</v>
      </c>
      <c r="E923" t="s">
        <v>1621</v>
      </c>
      <c r="F923" t="s">
        <v>99</v>
      </c>
      <c r="G923" t="s">
        <v>1914</v>
      </c>
      <c r="I923" t="s">
        <v>1845</v>
      </c>
      <c r="J923" t="s">
        <v>1915</v>
      </c>
      <c r="K923" t="s">
        <v>2021</v>
      </c>
      <c r="L923" s="24">
        <v>5510</v>
      </c>
      <c r="M923" s="25">
        <f>+VLOOKUP(E923, TC!A:D, 4, FALSE())</f>
        <v>1.0424499983415703</v>
      </c>
      <c r="N923" s="24">
        <f t="shared" si="70"/>
        <v>5510</v>
      </c>
      <c r="O923" t="str">
        <f t="shared" si="71"/>
        <v>FACTURA</v>
      </c>
      <c r="P923" t="str">
        <f t="shared" si="72"/>
        <v>2025</v>
      </c>
      <c r="Q923" t="str">
        <f t="shared" si="73"/>
        <v>01</v>
      </c>
      <c r="R923" t="str">
        <f>+IFERROR(VLOOKUP(I923, Listado!A:B, 2, FALSE()), "COMERCIALIZADORA INTERNACIONAL CARIBBEAN EXOTICS S A")</f>
        <v>LONDOÑO ECHEVERRI ALEJANDRA</v>
      </c>
      <c r="S923" s="25">
        <f>+VLOOKUP(E923, TC!A:D, 2, FALSE())</f>
        <v>4220.8599999999997</v>
      </c>
      <c r="T923" t="str">
        <f t="shared" si="74"/>
        <v>COP</v>
      </c>
    </row>
    <row r="924" spans="1:20" ht="18.75" hidden="1" customHeight="1" x14ac:dyDescent="0.25">
      <c r="A924" t="s">
        <v>1912</v>
      </c>
      <c r="B924" t="s">
        <v>5</v>
      </c>
      <c r="C924" t="s">
        <v>1913</v>
      </c>
      <c r="D924" s="24">
        <v>10848</v>
      </c>
      <c r="E924" t="s">
        <v>1621</v>
      </c>
      <c r="F924" t="s">
        <v>99</v>
      </c>
      <c r="G924" t="s">
        <v>1914</v>
      </c>
      <c r="I924" t="s">
        <v>1841</v>
      </c>
      <c r="J924" t="s">
        <v>1915</v>
      </c>
      <c r="K924" t="s">
        <v>2021</v>
      </c>
      <c r="L924" s="24">
        <v>26250</v>
      </c>
      <c r="M924" s="25">
        <f>+VLOOKUP(E924, TC!A:D, 4, FALSE())</f>
        <v>1.0424499983415703</v>
      </c>
      <c r="N924" s="24">
        <f t="shared" si="70"/>
        <v>26250</v>
      </c>
      <c r="O924" t="str">
        <f t="shared" si="71"/>
        <v>FACTURA</v>
      </c>
      <c r="P924" t="str">
        <f t="shared" si="72"/>
        <v>2025</v>
      </c>
      <c r="Q924" t="str">
        <f t="shared" si="73"/>
        <v>01</v>
      </c>
      <c r="R924" t="str">
        <f>+IFERROR(VLOOKUP(I924, Listado!A:B, 2, FALSE()), "COMERCIALIZADORA INTERNACIONAL CARIBBEAN EXOTICS S A")</f>
        <v>LONDOÑO ECHEVERRI ALEJANDRA</v>
      </c>
      <c r="S924" s="25">
        <f>+VLOOKUP(E924, TC!A:D, 2, FALSE())</f>
        <v>4220.8599999999997</v>
      </c>
      <c r="T924" t="str">
        <f t="shared" si="74"/>
        <v>COP</v>
      </c>
    </row>
    <row r="925" spans="1:20" ht="18.75" hidden="1" customHeight="1" x14ac:dyDescent="0.25">
      <c r="A925" t="s">
        <v>1912</v>
      </c>
      <c r="B925" t="s">
        <v>5</v>
      </c>
      <c r="C925" t="s">
        <v>1913</v>
      </c>
      <c r="D925" s="24">
        <v>10848</v>
      </c>
      <c r="E925" t="s">
        <v>1621</v>
      </c>
      <c r="F925" t="s">
        <v>99</v>
      </c>
      <c r="G925" t="s">
        <v>1914</v>
      </c>
      <c r="I925" t="s">
        <v>1841</v>
      </c>
      <c r="J925" t="s">
        <v>1915</v>
      </c>
      <c r="K925" t="s">
        <v>2021</v>
      </c>
      <c r="L925" s="24">
        <v>15750</v>
      </c>
      <c r="M925" s="25">
        <f>+VLOOKUP(E925, TC!A:D, 4, FALSE())</f>
        <v>1.0424499983415703</v>
      </c>
      <c r="N925" s="24">
        <f t="shared" si="70"/>
        <v>15750</v>
      </c>
      <c r="O925" t="str">
        <f t="shared" si="71"/>
        <v>FACTURA</v>
      </c>
      <c r="P925" t="str">
        <f t="shared" si="72"/>
        <v>2025</v>
      </c>
      <c r="Q925" t="str">
        <f t="shared" si="73"/>
        <v>01</v>
      </c>
      <c r="R925" t="str">
        <f>+IFERROR(VLOOKUP(I925, Listado!A:B, 2, FALSE()), "COMERCIALIZADORA INTERNACIONAL CARIBBEAN EXOTICS S A")</f>
        <v>LONDOÑO ECHEVERRI ALEJANDRA</v>
      </c>
      <c r="S925" s="25">
        <f>+VLOOKUP(E925, TC!A:D, 2, FALSE())</f>
        <v>4220.8599999999997</v>
      </c>
      <c r="T925" t="str">
        <f t="shared" si="74"/>
        <v>COP</v>
      </c>
    </row>
    <row r="926" spans="1:20" ht="18.75" hidden="1" customHeight="1" x14ac:dyDescent="0.25">
      <c r="A926" t="s">
        <v>1912</v>
      </c>
      <c r="B926" t="s">
        <v>5</v>
      </c>
      <c r="C926" t="s">
        <v>1913</v>
      </c>
      <c r="D926" s="24">
        <v>10848</v>
      </c>
      <c r="E926" t="s">
        <v>1621</v>
      </c>
      <c r="F926" t="s">
        <v>99</v>
      </c>
      <c r="G926" t="s">
        <v>1914</v>
      </c>
      <c r="I926" t="s">
        <v>1841</v>
      </c>
      <c r="J926" t="s">
        <v>1915</v>
      </c>
      <c r="K926" t="s">
        <v>2021</v>
      </c>
      <c r="L926" s="24">
        <v>18270</v>
      </c>
      <c r="M926" s="25">
        <f>+VLOOKUP(E926, TC!A:D, 4, FALSE())</f>
        <v>1.0424499983415703</v>
      </c>
      <c r="N926" s="24">
        <f t="shared" si="70"/>
        <v>18270</v>
      </c>
      <c r="O926" t="str">
        <f t="shared" si="71"/>
        <v>FACTURA</v>
      </c>
      <c r="P926" t="str">
        <f t="shared" si="72"/>
        <v>2025</v>
      </c>
      <c r="Q926" t="str">
        <f t="shared" si="73"/>
        <v>01</v>
      </c>
      <c r="R926" t="str">
        <f>+IFERROR(VLOOKUP(I926, Listado!A:B, 2, FALSE()), "COMERCIALIZADORA INTERNACIONAL CARIBBEAN EXOTICS S A")</f>
        <v>LONDOÑO ECHEVERRI ALEJANDRA</v>
      </c>
      <c r="S926" s="25">
        <f>+VLOOKUP(E926, TC!A:D, 2, FALSE())</f>
        <v>4220.8599999999997</v>
      </c>
      <c r="T926" t="str">
        <f t="shared" si="74"/>
        <v>COP</v>
      </c>
    </row>
    <row r="927" spans="1:20" ht="18.75" hidden="1" customHeight="1" x14ac:dyDescent="0.25">
      <c r="A927" t="s">
        <v>1912</v>
      </c>
      <c r="B927" t="s">
        <v>5</v>
      </c>
      <c r="C927" t="s">
        <v>1913</v>
      </c>
      <c r="D927" s="24">
        <v>10848</v>
      </c>
      <c r="E927" t="s">
        <v>1621</v>
      </c>
      <c r="F927" t="s">
        <v>99</v>
      </c>
      <c r="G927" t="s">
        <v>1914</v>
      </c>
      <c r="I927" t="s">
        <v>1841</v>
      </c>
      <c r="J927" t="s">
        <v>1915</v>
      </c>
      <c r="K927" t="s">
        <v>2021</v>
      </c>
      <c r="L927" s="24">
        <v>16380</v>
      </c>
      <c r="M927" s="25">
        <f>+VLOOKUP(E927, TC!A:D, 4, FALSE())</f>
        <v>1.0424499983415703</v>
      </c>
      <c r="N927" s="24">
        <f t="shared" si="70"/>
        <v>16380</v>
      </c>
      <c r="O927" t="str">
        <f t="shared" si="71"/>
        <v>FACTURA</v>
      </c>
      <c r="P927" t="str">
        <f t="shared" si="72"/>
        <v>2025</v>
      </c>
      <c r="Q927" t="str">
        <f t="shared" si="73"/>
        <v>01</v>
      </c>
      <c r="R927" t="str">
        <f>+IFERROR(VLOOKUP(I927, Listado!A:B, 2, FALSE()), "COMERCIALIZADORA INTERNACIONAL CARIBBEAN EXOTICS S A")</f>
        <v>LONDOÑO ECHEVERRI ALEJANDRA</v>
      </c>
      <c r="S927" s="25">
        <f>+VLOOKUP(E927, TC!A:D, 2, FALSE())</f>
        <v>4220.8599999999997</v>
      </c>
      <c r="T927" t="str">
        <f t="shared" si="74"/>
        <v>COP</v>
      </c>
    </row>
    <row r="928" spans="1:20" ht="18.75" hidden="1" customHeight="1" x14ac:dyDescent="0.25">
      <c r="A928" t="s">
        <v>1912</v>
      </c>
      <c r="B928" t="s">
        <v>5</v>
      </c>
      <c r="C928" t="s">
        <v>1913</v>
      </c>
      <c r="D928" s="24">
        <v>10848</v>
      </c>
      <c r="E928" t="s">
        <v>1621</v>
      </c>
      <c r="F928" t="s">
        <v>99</v>
      </c>
      <c r="G928" t="s">
        <v>1914</v>
      </c>
      <c r="I928" t="s">
        <v>1841</v>
      </c>
      <c r="J928" t="s">
        <v>1915</v>
      </c>
      <c r="K928" t="s">
        <v>2021</v>
      </c>
      <c r="L928" s="24">
        <v>1050</v>
      </c>
      <c r="M928" s="25">
        <f>+VLOOKUP(E928, TC!A:D, 4, FALSE())</f>
        <v>1.0424499983415703</v>
      </c>
      <c r="N928" s="24">
        <f t="shared" si="70"/>
        <v>1050</v>
      </c>
      <c r="O928" t="str">
        <f t="shared" si="71"/>
        <v>FACTURA</v>
      </c>
      <c r="P928" t="str">
        <f t="shared" si="72"/>
        <v>2025</v>
      </c>
      <c r="Q928" t="str">
        <f t="shared" si="73"/>
        <v>01</v>
      </c>
      <c r="R928" t="str">
        <f>+IFERROR(VLOOKUP(I928, Listado!A:B, 2, FALSE()), "COMERCIALIZADORA INTERNACIONAL CARIBBEAN EXOTICS S A")</f>
        <v>LONDOÑO ECHEVERRI ALEJANDRA</v>
      </c>
      <c r="S928" s="25">
        <f>+VLOOKUP(E928, TC!A:D, 2, FALSE())</f>
        <v>4220.8599999999997</v>
      </c>
      <c r="T928" t="str">
        <f t="shared" si="74"/>
        <v>COP</v>
      </c>
    </row>
    <row r="929" spans="1:20" ht="18.75" hidden="1" customHeight="1" x14ac:dyDescent="0.25">
      <c r="A929" t="s">
        <v>1912</v>
      </c>
      <c r="B929" t="s">
        <v>5</v>
      </c>
      <c r="C929" t="s">
        <v>1913</v>
      </c>
      <c r="D929" s="24">
        <v>10848</v>
      </c>
      <c r="E929" t="s">
        <v>1621</v>
      </c>
      <c r="F929" t="s">
        <v>99</v>
      </c>
      <c r="G929" t="s">
        <v>1914</v>
      </c>
      <c r="I929" t="s">
        <v>1841</v>
      </c>
      <c r="J929" t="s">
        <v>1915</v>
      </c>
      <c r="K929" t="s">
        <v>2021</v>
      </c>
      <c r="L929" s="24">
        <v>30030</v>
      </c>
      <c r="M929" s="25">
        <f>+VLOOKUP(E929, TC!A:D, 4, FALSE())</f>
        <v>1.0424499983415703</v>
      </c>
      <c r="N929" s="24">
        <f t="shared" si="70"/>
        <v>30030</v>
      </c>
      <c r="O929" t="str">
        <f t="shared" si="71"/>
        <v>FACTURA</v>
      </c>
      <c r="P929" t="str">
        <f t="shared" si="72"/>
        <v>2025</v>
      </c>
      <c r="Q929" t="str">
        <f t="shared" si="73"/>
        <v>01</v>
      </c>
      <c r="R929" t="str">
        <f>+IFERROR(VLOOKUP(I929, Listado!A:B, 2, FALSE()), "COMERCIALIZADORA INTERNACIONAL CARIBBEAN EXOTICS S A")</f>
        <v>LONDOÑO ECHEVERRI ALEJANDRA</v>
      </c>
      <c r="S929" s="25">
        <f>+VLOOKUP(E929, TC!A:D, 2, FALSE())</f>
        <v>4220.8599999999997</v>
      </c>
      <c r="T929" t="str">
        <f t="shared" si="74"/>
        <v>COP</v>
      </c>
    </row>
    <row r="930" spans="1:20" ht="18.75" hidden="1" customHeight="1" x14ac:dyDescent="0.25">
      <c r="A930" t="s">
        <v>1912</v>
      </c>
      <c r="B930" t="s">
        <v>5</v>
      </c>
      <c r="C930" t="s">
        <v>1913</v>
      </c>
      <c r="D930" s="24">
        <v>10848</v>
      </c>
      <c r="E930" t="s">
        <v>1621</v>
      </c>
      <c r="F930" t="s">
        <v>99</v>
      </c>
      <c r="G930" t="s">
        <v>1914</v>
      </c>
      <c r="I930" t="s">
        <v>1841</v>
      </c>
      <c r="J930" t="s">
        <v>1915</v>
      </c>
      <c r="K930" t="s">
        <v>2021</v>
      </c>
      <c r="L930" s="24">
        <v>27090</v>
      </c>
      <c r="M930" s="25">
        <f>+VLOOKUP(E930, TC!A:D, 4, FALSE())</f>
        <v>1.0424499983415703</v>
      </c>
      <c r="N930" s="24">
        <f t="shared" si="70"/>
        <v>27090</v>
      </c>
      <c r="O930" t="str">
        <f t="shared" si="71"/>
        <v>FACTURA</v>
      </c>
      <c r="P930" t="str">
        <f t="shared" si="72"/>
        <v>2025</v>
      </c>
      <c r="Q930" t="str">
        <f t="shared" si="73"/>
        <v>01</v>
      </c>
      <c r="R930" t="str">
        <f>+IFERROR(VLOOKUP(I930, Listado!A:B, 2, FALSE()), "COMERCIALIZADORA INTERNACIONAL CARIBBEAN EXOTICS S A")</f>
        <v>LONDOÑO ECHEVERRI ALEJANDRA</v>
      </c>
      <c r="S930" s="25">
        <f>+VLOOKUP(E930, TC!A:D, 2, FALSE())</f>
        <v>4220.8599999999997</v>
      </c>
      <c r="T930" t="str">
        <f t="shared" si="74"/>
        <v>COP</v>
      </c>
    </row>
    <row r="931" spans="1:20" ht="18.75" hidden="1" customHeight="1" x14ac:dyDescent="0.25">
      <c r="A931" t="s">
        <v>1912</v>
      </c>
      <c r="B931" t="s">
        <v>5</v>
      </c>
      <c r="C931" t="s">
        <v>1913</v>
      </c>
      <c r="D931" s="24">
        <v>10848</v>
      </c>
      <c r="E931" t="s">
        <v>1621</v>
      </c>
      <c r="F931" t="s">
        <v>99</v>
      </c>
      <c r="G931" t="s">
        <v>1914</v>
      </c>
      <c r="I931" t="s">
        <v>1841</v>
      </c>
      <c r="J931" t="s">
        <v>1915</v>
      </c>
      <c r="K931" t="s">
        <v>2021</v>
      </c>
      <c r="L931" s="24">
        <v>27930</v>
      </c>
      <c r="M931" s="25">
        <f>+VLOOKUP(E931, TC!A:D, 4, FALSE())</f>
        <v>1.0424499983415703</v>
      </c>
      <c r="N931" s="24">
        <f t="shared" si="70"/>
        <v>27930</v>
      </c>
      <c r="O931" t="str">
        <f t="shared" si="71"/>
        <v>FACTURA</v>
      </c>
      <c r="P931" t="str">
        <f t="shared" si="72"/>
        <v>2025</v>
      </c>
      <c r="Q931" t="str">
        <f t="shared" si="73"/>
        <v>01</v>
      </c>
      <c r="R931" t="str">
        <f>+IFERROR(VLOOKUP(I931, Listado!A:B, 2, FALSE()), "COMERCIALIZADORA INTERNACIONAL CARIBBEAN EXOTICS S A")</f>
        <v>LONDOÑO ECHEVERRI ALEJANDRA</v>
      </c>
      <c r="S931" s="25">
        <f>+VLOOKUP(E931, TC!A:D, 2, FALSE())</f>
        <v>4220.8599999999997</v>
      </c>
      <c r="T931" t="str">
        <f t="shared" si="74"/>
        <v>COP</v>
      </c>
    </row>
    <row r="932" spans="1:20" ht="18.75" hidden="1" customHeight="1" x14ac:dyDescent="0.25">
      <c r="A932" t="s">
        <v>1912</v>
      </c>
      <c r="B932" t="s">
        <v>5</v>
      </c>
      <c r="C932" t="s">
        <v>1913</v>
      </c>
      <c r="D932" s="24">
        <v>10848</v>
      </c>
      <c r="E932" t="s">
        <v>1621</v>
      </c>
      <c r="F932" t="s">
        <v>99</v>
      </c>
      <c r="G932" t="s">
        <v>1914</v>
      </c>
      <c r="I932" t="s">
        <v>1841</v>
      </c>
      <c r="J932" t="s">
        <v>1915</v>
      </c>
      <c r="K932" t="s">
        <v>2021</v>
      </c>
      <c r="L932" s="24">
        <v>28560</v>
      </c>
      <c r="M932" s="25">
        <f>+VLOOKUP(E932, TC!A:D, 4, FALSE())</f>
        <v>1.0424499983415703</v>
      </c>
      <c r="N932" s="24">
        <f t="shared" si="70"/>
        <v>28560</v>
      </c>
      <c r="O932" t="str">
        <f t="shared" si="71"/>
        <v>FACTURA</v>
      </c>
      <c r="P932" t="str">
        <f t="shared" si="72"/>
        <v>2025</v>
      </c>
      <c r="Q932" t="str">
        <f t="shared" si="73"/>
        <v>01</v>
      </c>
      <c r="R932" t="str">
        <f>+IFERROR(VLOOKUP(I932, Listado!A:B, 2, FALSE()), "COMERCIALIZADORA INTERNACIONAL CARIBBEAN EXOTICS S A")</f>
        <v>LONDOÑO ECHEVERRI ALEJANDRA</v>
      </c>
      <c r="S932" s="25">
        <f>+VLOOKUP(E932, TC!A:D, 2, FALSE())</f>
        <v>4220.8599999999997</v>
      </c>
      <c r="T932" t="str">
        <f t="shared" si="74"/>
        <v>COP</v>
      </c>
    </row>
    <row r="933" spans="1:20" ht="18.75" hidden="1" customHeight="1" x14ac:dyDescent="0.25">
      <c r="A933" t="s">
        <v>1912</v>
      </c>
      <c r="B933" t="s">
        <v>5</v>
      </c>
      <c r="C933" t="s">
        <v>1913</v>
      </c>
      <c r="D933" s="24">
        <v>10848</v>
      </c>
      <c r="E933" t="s">
        <v>1621</v>
      </c>
      <c r="F933" t="s">
        <v>99</v>
      </c>
      <c r="G933" t="s">
        <v>1914</v>
      </c>
      <c r="I933" t="s">
        <v>1841</v>
      </c>
      <c r="J933" t="s">
        <v>1915</v>
      </c>
      <c r="K933" t="s">
        <v>2021</v>
      </c>
      <c r="L933" s="24">
        <v>26460</v>
      </c>
      <c r="M933" s="25">
        <f>+VLOOKUP(E933, TC!A:D, 4, FALSE())</f>
        <v>1.0424499983415703</v>
      </c>
      <c r="N933" s="24">
        <f t="shared" si="70"/>
        <v>26460</v>
      </c>
      <c r="O933" t="str">
        <f t="shared" si="71"/>
        <v>FACTURA</v>
      </c>
      <c r="P933" t="str">
        <f t="shared" si="72"/>
        <v>2025</v>
      </c>
      <c r="Q933" t="str">
        <f t="shared" si="73"/>
        <v>01</v>
      </c>
      <c r="R933" t="str">
        <f>+IFERROR(VLOOKUP(I933, Listado!A:B, 2, FALSE()), "COMERCIALIZADORA INTERNACIONAL CARIBBEAN EXOTICS S A")</f>
        <v>LONDOÑO ECHEVERRI ALEJANDRA</v>
      </c>
      <c r="S933" s="25">
        <f>+VLOOKUP(E933, TC!A:D, 2, FALSE())</f>
        <v>4220.8599999999997</v>
      </c>
      <c r="T933" t="str">
        <f t="shared" si="74"/>
        <v>COP</v>
      </c>
    </row>
    <row r="934" spans="1:20" ht="18.75" hidden="1" customHeight="1" x14ac:dyDescent="0.25">
      <c r="A934" t="s">
        <v>1912</v>
      </c>
      <c r="B934" t="s">
        <v>5</v>
      </c>
      <c r="C934" t="s">
        <v>1913</v>
      </c>
      <c r="D934" s="24">
        <v>10848</v>
      </c>
      <c r="E934" t="s">
        <v>1621</v>
      </c>
      <c r="F934" t="s">
        <v>99</v>
      </c>
      <c r="G934" t="s">
        <v>1914</v>
      </c>
      <c r="I934" t="s">
        <v>1841</v>
      </c>
      <c r="J934" t="s">
        <v>1915</v>
      </c>
      <c r="K934" t="s">
        <v>2021</v>
      </c>
      <c r="L934" s="24">
        <v>15750</v>
      </c>
      <c r="M934" s="25">
        <f>+VLOOKUP(E934, TC!A:D, 4, FALSE())</f>
        <v>1.0424499983415703</v>
      </c>
      <c r="N934" s="24">
        <f t="shared" si="70"/>
        <v>15750</v>
      </c>
      <c r="O934" t="str">
        <f t="shared" si="71"/>
        <v>FACTURA</v>
      </c>
      <c r="P934" t="str">
        <f t="shared" si="72"/>
        <v>2025</v>
      </c>
      <c r="Q934" t="str">
        <f t="shared" si="73"/>
        <v>01</v>
      </c>
      <c r="R934" t="str">
        <f>+IFERROR(VLOOKUP(I934, Listado!A:B, 2, FALSE()), "COMERCIALIZADORA INTERNACIONAL CARIBBEAN EXOTICS S A")</f>
        <v>LONDOÑO ECHEVERRI ALEJANDRA</v>
      </c>
      <c r="S934" s="25">
        <f>+VLOOKUP(E934, TC!A:D, 2, FALSE())</f>
        <v>4220.8599999999997</v>
      </c>
      <c r="T934" t="str">
        <f t="shared" si="74"/>
        <v>COP</v>
      </c>
    </row>
    <row r="935" spans="1:20" ht="18.75" hidden="1" customHeight="1" x14ac:dyDescent="0.25">
      <c r="A935" t="s">
        <v>1912</v>
      </c>
      <c r="B935" t="s">
        <v>5</v>
      </c>
      <c r="C935" t="s">
        <v>1913</v>
      </c>
      <c r="D935" s="24">
        <v>10848</v>
      </c>
      <c r="E935" t="s">
        <v>1621</v>
      </c>
      <c r="F935" t="s">
        <v>99</v>
      </c>
      <c r="G935" t="s">
        <v>1914</v>
      </c>
      <c r="I935" t="s">
        <v>1841</v>
      </c>
      <c r="J935" t="s">
        <v>1915</v>
      </c>
      <c r="K935" t="s">
        <v>2021</v>
      </c>
      <c r="L935" s="24">
        <v>23520</v>
      </c>
      <c r="M935" s="25">
        <f>+VLOOKUP(E935, TC!A:D, 4, FALSE())</f>
        <v>1.0424499983415703</v>
      </c>
      <c r="N935" s="24">
        <f t="shared" si="70"/>
        <v>23520</v>
      </c>
      <c r="O935" t="str">
        <f t="shared" si="71"/>
        <v>FACTURA</v>
      </c>
      <c r="P935" t="str">
        <f t="shared" si="72"/>
        <v>2025</v>
      </c>
      <c r="Q935" t="str">
        <f t="shared" si="73"/>
        <v>01</v>
      </c>
      <c r="R935" t="str">
        <f>+IFERROR(VLOOKUP(I935, Listado!A:B, 2, FALSE()), "COMERCIALIZADORA INTERNACIONAL CARIBBEAN EXOTICS S A")</f>
        <v>LONDOÑO ECHEVERRI ALEJANDRA</v>
      </c>
      <c r="S935" s="25">
        <f>+VLOOKUP(E935, TC!A:D, 2, FALSE())</f>
        <v>4220.8599999999997</v>
      </c>
      <c r="T935" t="str">
        <f t="shared" si="74"/>
        <v>COP</v>
      </c>
    </row>
    <row r="936" spans="1:20" ht="18.75" hidden="1" customHeight="1" x14ac:dyDescent="0.25">
      <c r="A936" t="s">
        <v>1912</v>
      </c>
      <c r="B936" t="s">
        <v>5</v>
      </c>
      <c r="C936" t="s">
        <v>1913</v>
      </c>
      <c r="D936" s="24">
        <v>10848</v>
      </c>
      <c r="E936" t="s">
        <v>1621</v>
      </c>
      <c r="F936" t="s">
        <v>99</v>
      </c>
      <c r="G936" t="s">
        <v>1914</v>
      </c>
      <c r="I936" t="s">
        <v>1841</v>
      </c>
      <c r="J936" t="s">
        <v>1915</v>
      </c>
      <c r="K936" t="s">
        <v>2021</v>
      </c>
      <c r="L936" s="24">
        <v>1260</v>
      </c>
      <c r="M936" s="25">
        <f>+VLOOKUP(E936, TC!A:D, 4, FALSE())</f>
        <v>1.0424499983415703</v>
      </c>
      <c r="N936" s="24">
        <f t="shared" si="70"/>
        <v>1260</v>
      </c>
      <c r="O936" t="str">
        <f t="shared" si="71"/>
        <v>FACTURA</v>
      </c>
      <c r="P936" t="str">
        <f t="shared" si="72"/>
        <v>2025</v>
      </c>
      <c r="Q936" t="str">
        <f t="shared" si="73"/>
        <v>01</v>
      </c>
      <c r="R936" t="str">
        <f>+IFERROR(VLOOKUP(I936, Listado!A:B, 2, FALSE()), "COMERCIALIZADORA INTERNACIONAL CARIBBEAN EXOTICS S A")</f>
        <v>LONDOÑO ECHEVERRI ALEJANDRA</v>
      </c>
      <c r="S936" s="25">
        <f>+VLOOKUP(E936, TC!A:D, 2, FALSE())</f>
        <v>4220.8599999999997</v>
      </c>
      <c r="T936" t="str">
        <f t="shared" si="74"/>
        <v>COP</v>
      </c>
    </row>
    <row r="937" spans="1:20" ht="18.75" hidden="1" customHeight="1" x14ac:dyDescent="0.25">
      <c r="A937" t="s">
        <v>1912</v>
      </c>
      <c r="B937" t="s">
        <v>5</v>
      </c>
      <c r="C937" t="s">
        <v>1913</v>
      </c>
      <c r="D937" s="24">
        <v>10849</v>
      </c>
      <c r="E937" t="s">
        <v>1621</v>
      </c>
      <c r="F937" t="s">
        <v>99</v>
      </c>
      <c r="G937" t="s">
        <v>113</v>
      </c>
      <c r="I937" t="s">
        <v>2162</v>
      </c>
      <c r="J937" t="s">
        <v>1915</v>
      </c>
      <c r="K937" t="s">
        <v>2021</v>
      </c>
      <c r="L937" s="24">
        <v>32500</v>
      </c>
      <c r="M937" s="25">
        <f>+VLOOKUP(E937, TC!A:D, 4, FALSE())</f>
        <v>1.0424499983415703</v>
      </c>
      <c r="N937" s="24">
        <f t="shared" si="70"/>
        <v>32500</v>
      </c>
      <c r="O937" t="str">
        <f t="shared" si="71"/>
        <v>FACTURA</v>
      </c>
      <c r="P937" t="str">
        <f t="shared" si="72"/>
        <v>2025</v>
      </c>
      <c r="Q937" t="str">
        <f t="shared" si="73"/>
        <v>01</v>
      </c>
      <c r="R937" t="str">
        <f>+IFERROR(VLOOKUP(I937, Listado!A:B, 2, FALSE()), "COMERCIALIZADORA INTERNACIONAL CARIBBEAN EXOTICS S A")</f>
        <v>COMERCIALIZADORA INTERNACIONAL CARIBBEAN EXOTICS S A</v>
      </c>
      <c r="S937" s="25">
        <f>+VLOOKUP(E937, TC!A:D, 2, FALSE())</f>
        <v>4220.8599999999997</v>
      </c>
      <c r="T937" t="str">
        <f t="shared" si="74"/>
        <v>COP</v>
      </c>
    </row>
    <row r="938" spans="1:20" ht="18.75" hidden="1" customHeight="1" x14ac:dyDescent="0.25">
      <c r="A938" t="s">
        <v>1912</v>
      </c>
      <c r="B938" t="s">
        <v>5</v>
      </c>
      <c r="C938" t="s">
        <v>1913</v>
      </c>
      <c r="D938" s="24">
        <v>10849</v>
      </c>
      <c r="E938" t="s">
        <v>1621</v>
      </c>
      <c r="F938" t="s">
        <v>99</v>
      </c>
      <c r="G938" t="s">
        <v>113</v>
      </c>
      <c r="I938" t="s">
        <v>2162</v>
      </c>
      <c r="J938" t="s">
        <v>1915</v>
      </c>
      <c r="K938" t="s">
        <v>2021</v>
      </c>
      <c r="L938" s="24">
        <v>120500</v>
      </c>
      <c r="M938" s="25">
        <f>+VLOOKUP(E938, TC!A:D, 4, FALSE())</f>
        <v>1.0424499983415703</v>
      </c>
      <c r="N938" s="24">
        <f t="shared" si="70"/>
        <v>120500</v>
      </c>
      <c r="O938" t="str">
        <f t="shared" si="71"/>
        <v>FACTURA</v>
      </c>
      <c r="P938" t="str">
        <f t="shared" si="72"/>
        <v>2025</v>
      </c>
      <c r="Q938" t="str">
        <f t="shared" si="73"/>
        <v>01</v>
      </c>
      <c r="R938" t="str">
        <f>+IFERROR(VLOOKUP(I938, Listado!A:B, 2, FALSE()), "COMERCIALIZADORA INTERNACIONAL CARIBBEAN EXOTICS S A")</f>
        <v>COMERCIALIZADORA INTERNACIONAL CARIBBEAN EXOTICS S A</v>
      </c>
      <c r="S938" s="25">
        <f>+VLOOKUP(E938, TC!A:D, 2, FALSE())</f>
        <v>4220.8599999999997</v>
      </c>
      <c r="T938" t="str">
        <f t="shared" si="74"/>
        <v>COP</v>
      </c>
    </row>
    <row r="939" spans="1:20" ht="18.75" hidden="1" customHeight="1" x14ac:dyDescent="0.25">
      <c r="A939" t="s">
        <v>1912</v>
      </c>
      <c r="B939" t="s">
        <v>5</v>
      </c>
      <c r="C939" t="s">
        <v>1913</v>
      </c>
      <c r="D939" s="24">
        <v>10849</v>
      </c>
      <c r="E939" t="s">
        <v>1621</v>
      </c>
      <c r="F939" t="s">
        <v>99</v>
      </c>
      <c r="G939" t="s">
        <v>113</v>
      </c>
      <c r="I939" t="s">
        <v>2162</v>
      </c>
      <c r="J939" t="s">
        <v>1915</v>
      </c>
      <c r="K939" t="s">
        <v>2021</v>
      </c>
      <c r="L939" s="24">
        <v>62250</v>
      </c>
      <c r="M939" s="25">
        <f>+VLOOKUP(E939, TC!A:D, 4, FALSE())</f>
        <v>1.0424499983415703</v>
      </c>
      <c r="N939" s="24">
        <f t="shared" si="70"/>
        <v>62250</v>
      </c>
      <c r="O939" t="str">
        <f t="shared" si="71"/>
        <v>FACTURA</v>
      </c>
      <c r="P939" t="str">
        <f t="shared" si="72"/>
        <v>2025</v>
      </c>
      <c r="Q939" t="str">
        <f t="shared" si="73"/>
        <v>01</v>
      </c>
      <c r="R939" t="str">
        <f>+IFERROR(VLOOKUP(I939, Listado!A:B, 2, FALSE()), "COMERCIALIZADORA INTERNACIONAL CARIBBEAN EXOTICS S A")</f>
        <v>COMERCIALIZADORA INTERNACIONAL CARIBBEAN EXOTICS S A</v>
      </c>
      <c r="S939" s="25">
        <f>+VLOOKUP(E939, TC!A:D, 2, FALSE())</f>
        <v>4220.8599999999997</v>
      </c>
      <c r="T939" t="str">
        <f t="shared" si="74"/>
        <v>COP</v>
      </c>
    </row>
    <row r="940" spans="1:20" ht="18.75" hidden="1" customHeight="1" x14ac:dyDescent="0.25">
      <c r="A940" t="s">
        <v>1912</v>
      </c>
      <c r="B940" t="s">
        <v>5</v>
      </c>
      <c r="C940" t="s">
        <v>1913</v>
      </c>
      <c r="D940" s="24">
        <v>10849</v>
      </c>
      <c r="E940" t="s">
        <v>1621</v>
      </c>
      <c r="F940" t="s">
        <v>99</v>
      </c>
      <c r="G940" t="s">
        <v>113</v>
      </c>
      <c r="I940" t="s">
        <v>2162</v>
      </c>
      <c r="J940" t="s">
        <v>1915</v>
      </c>
      <c r="K940" t="s">
        <v>2021</v>
      </c>
      <c r="L940" s="24">
        <v>27500</v>
      </c>
      <c r="M940" s="25">
        <f>+VLOOKUP(E940, TC!A:D, 4, FALSE())</f>
        <v>1.0424499983415703</v>
      </c>
      <c r="N940" s="24">
        <f t="shared" si="70"/>
        <v>27500</v>
      </c>
      <c r="O940" t="str">
        <f t="shared" si="71"/>
        <v>FACTURA</v>
      </c>
      <c r="P940" t="str">
        <f t="shared" si="72"/>
        <v>2025</v>
      </c>
      <c r="Q940" t="str">
        <f t="shared" si="73"/>
        <v>01</v>
      </c>
      <c r="R940" t="str">
        <f>+IFERROR(VLOOKUP(I940, Listado!A:B, 2, FALSE()), "COMERCIALIZADORA INTERNACIONAL CARIBBEAN EXOTICS S A")</f>
        <v>COMERCIALIZADORA INTERNACIONAL CARIBBEAN EXOTICS S A</v>
      </c>
      <c r="S940" s="25">
        <f>+VLOOKUP(E940, TC!A:D, 2, FALSE())</f>
        <v>4220.8599999999997</v>
      </c>
      <c r="T940" t="str">
        <f t="shared" si="74"/>
        <v>COP</v>
      </c>
    </row>
    <row r="941" spans="1:20" ht="18.75" hidden="1" customHeight="1" x14ac:dyDescent="0.25">
      <c r="A941" t="s">
        <v>1912</v>
      </c>
      <c r="B941" t="s">
        <v>5</v>
      </c>
      <c r="C941" t="s">
        <v>1913</v>
      </c>
      <c r="D941" s="24">
        <v>10849</v>
      </c>
      <c r="E941" t="s">
        <v>1621</v>
      </c>
      <c r="F941" t="s">
        <v>99</v>
      </c>
      <c r="G941" t="s">
        <v>113</v>
      </c>
      <c r="I941" t="s">
        <v>2162</v>
      </c>
      <c r="J941" t="s">
        <v>1915</v>
      </c>
      <c r="K941" t="s">
        <v>2021</v>
      </c>
      <c r="L941" s="24">
        <v>9750</v>
      </c>
      <c r="M941" s="25">
        <f>+VLOOKUP(E941, TC!A:D, 4, FALSE())</f>
        <v>1.0424499983415703</v>
      </c>
      <c r="N941" s="24">
        <f t="shared" si="70"/>
        <v>9750</v>
      </c>
      <c r="O941" t="str">
        <f t="shared" si="71"/>
        <v>FACTURA</v>
      </c>
      <c r="P941" t="str">
        <f t="shared" si="72"/>
        <v>2025</v>
      </c>
      <c r="Q941" t="str">
        <f t="shared" si="73"/>
        <v>01</v>
      </c>
      <c r="R941" t="str">
        <f>+IFERROR(VLOOKUP(I941, Listado!A:B, 2, FALSE()), "COMERCIALIZADORA INTERNACIONAL CARIBBEAN EXOTICS S A")</f>
        <v>COMERCIALIZADORA INTERNACIONAL CARIBBEAN EXOTICS S A</v>
      </c>
      <c r="S941" s="25">
        <f>+VLOOKUP(E941, TC!A:D, 2, FALSE())</f>
        <v>4220.8599999999997</v>
      </c>
      <c r="T941" t="str">
        <f t="shared" si="74"/>
        <v>COP</v>
      </c>
    </row>
    <row r="942" spans="1:20" ht="18.75" hidden="1" customHeight="1" x14ac:dyDescent="0.25">
      <c r="A942" t="s">
        <v>1912</v>
      </c>
      <c r="B942" t="s">
        <v>5</v>
      </c>
      <c r="C942" t="s">
        <v>1913</v>
      </c>
      <c r="D942" s="24">
        <v>10850</v>
      </c>
      <c r="E942" t="s">
        <v>1621</v>
      </c>
      <c r="F942" t="s">
        <v>99</v>
      </c>
      <c r="G942" t="s">
        <v>113</v>
      </c>
      <c r="I942" t="s">
        <v>1844</v>
      </c>
      <c r="J942" t="s">
        <v>1915</v>
      </c>
      <c r="K942" t="s">
        <v>2021</v>
      </c>
      <c r="L942" s="24">
        <v>36720</v>
      </c>
      <c r="M942" s="25">
        <f>+VLOOKUP(E942, TC!A:D, 4, FALSE())</f>
        <v>1.0424499983415703</v>
      </c>
      <c r="N942" s="24">
        <f t="shared" si="70"/>
        <v>36720</v>
      </c>
      <c r="O942" t="str">
        <f t="shared" si="71"/>
        <v>FACTURA</v>
      </c>
      <c r="P942" t="str">
        <f t="shared" si="72"/>
        <v>2025</v>
      </c>
      <c r="Q942" t="str">
        <f t="shared" si="73"/>
        <v>01</v>
      </c>
      <c r="R942" t="str">
        <f>+IFERROR(VLOOKUP(I942, Listado!A:B, 2, FALSE()), "COMERCIALIZADORA INTERNACIONAL CARIBBEAN EXOTICS S A")</f>
        <v>LONDOÑO ECHEVERRI ALEJANDRA</v>
      </c>
      <c r="S942" s="25">
        <f>+VLOOKUP(E942, TC!A:D, 2, FALSE())</f>
        <v>4220.8599999999997</v>
      </c>
      <c r="T942" t="str">
        <f t="shared" si="74"/>
        <v>COP</v>
      </c>
    </row>
    <row r="943" spans="1:20" ht="18.75" hidden="1" customHeight="1" x14ac:dyDescent="0.25">
      <c r="A943" t="s">
        <v>1912</v>
      </c>
      <c r="B943" t="s">
        <v>5</v>
      </c>
      <c r="C943" t="s">
        <v>1913</v>
      </c>
      <c r="D943" s="24">
        <v>10850</v>
      </c>
      <c r="E943" t="s">
        <v>1621</v>
      </c>
      <c r="F943" t="s">
        <v>99</v>
      </c>
      <c r="G943" t="s">
        <v>113</v>
      </c>
      <c r="I943" t="s">
        <v>1844</v>
      </c>
      <c r="J943" t="s">
        <v>1915</v>
      </c>
      <c r="K943" t="s">
        <v>2021</v>
      </c>
      <c r="L943" s="24">
        <v>33750</v>
      </c>
      <c r="M943" s="25">
        <f>+VLOOKUP(E943, TC!A:D, 4, FALSE())</f>
        <v>1.0424499983415703</v>
      </c>
      <c r="N943" s="24">
        <f t="shared" si="70"/>
        <v>33750</v>
      </c>
      <c r="O943" t="str">
        <f t="shared" si="71"/>
        <v>FACTURA</v>
      </c>
      <c r="P943" t="str">
        <f t="shared" si="72"/>
        <v>2025</v>
      </c>
      <c r="Q943" t="str">
        <f t="shared" si="73"/>
        <v>01</v>
      </c>
      <c r="R943" t="str">
        <f>+IFERROR(VLOOKUP(I943, Listado!A:B, 2, FALSE()), "COMERCIALIZADORA INTERNACIONAL CARIBBEAN EXOTICS S A")</f>
        <v>LONDOÑO ECHEVERRI ALEJANDRA</v>
      </c>
      <c r="S943" s="25">
        <f>+VLOOKUP(E943, TC!A:D, 2, FALSE())</f>
        <v>4220.8599999999997</v>
      </c>
      <c r="T943" t="str">
        <f t="shared" si="74"/>
        <v>COP</v>
      </c>
    </row>
    <row r="944" spans="1:20" ht="18.75" hidden="1" customHeight="1" x14ac:dyDescent="0.25">
      <c r="A944" t="s">
        <v>1912</v>
      </c>
      <c r="B944" t="s">
        <v>5</v>
      </c>
      <c r="C944" t="s">
        <v>1913</v>
      </c>
      <c r="D944" s="24">
        <v>10850</v>
      </c>
      <c r="E944" t="s">
        <v>1621</v>
      </c>
      <c r="F944" t="s">
        <v>99</v>
      </c>
      <c r="G944" t="s">
        <v>113</v>
      </c>
      <c r="I944" t="s">
        <v>1844</v>
      </c>
      <c r="J944" t="s">
        <v>1915</v>
      </c>
      <c r="K944" t="s">
        <v>2021</v>
      </c>
      <c r="L944" s="24">
        <v>32940</v>
      </c>
      <c r="M944" s="25">
        <f>+VLOOKUP(E944, TC!A:D, 4, FALSE())</f>
        <v>1.0424499983415703</v>
      </c>
      <c r="N944" s="24">
        <f t="shared" si="70"/>
        <v>32940</v>
      </c>
      <c r="O944" t="str">
        <f t="shared" si="71"/>
        <v>FACTURA</v>
      </c>
      <c r="P944" t="str">
        <f t="shared" si="72"/>
        <v>2025</v>
      </c>
      <c r="Q944" t="str">
        <f t="shared" si="73"/>
        <v>01</v>
      </c>
      <c r="R944" t="str">
        <f>+IFERROR(VLOOKUP(I944, Listado!A:B, 2, FALSE()), "COMERCIALIZADORA INTERNACIONAL CARIBBEAN EXOTICS S A")</f>
        <v>LONDOÑO ECHEVERRI ALEJANDRA</v>
      </c>
      <c r="S944" s="25">
        <f>+VLOOKUP(E944, TC!A:D, 2, FALSE())</f>
        <v>4220.8599999999997</v>
      </c>
      <c r="T944" t="str">
        <f t="shared" si="74"/>
        <v>COP</v>
      </c>
    </row>
    <row r="945" spans="1:20" ht="18.75" hidden="1" customHeight="1" x14ac:dyDescent="0.25">
      <c r="A945" t="s">
        <v>1912</v>
      </c>
      <c r="B945" t="s">
        <v>5</v>
      </c>
      <c r="C945" t="s">
        <v>1913</v>
      </c>
      <c r="D945" s="24">
        <v>10850</v>
      </c>
      <c r="E945" t="s">
        <v>1621</v>
      </c>
      <c r="F945" t="s">
        <v>99</v>
      </c>
      <c r="G945" t="s">
        <v>113</v>
      </c>
      <c r="I945" t="s">
        <v>1844</v>
      </c>
      <c r="J945" t="s">
        <v>1915</v>
      </c>
      <c r="K945" t="s">
        <v>2021</v>
      </c>
      <c r="L945" s="24">
        <v>30780</v>
      </c>
      <c r="M945" s="25">
        <f>+VLOOKUP(E945, TC!A:D, 4, FALSE())</f>
        <v>1.0424499983415703</v>
      </c>
      <c r="N945" s="24">
        <f t="shared" si="70"/>
        <v>30780</v>
      </c>
      <c r="O945" t="str">
        <f t="shared" si="71"/>
        <v>FACTURA</v>
      </c>
      <c r="P945" t="str">
        <f t="shared" si="72"/>
        <v>2025</v>
      </c>
      <c r="Q945" t="str">
        <f t="shared" si="73"/>
        <v>01</v>
      </c>
      <c r="R945" t="str">
        <f>+IFERROR(VLOOKUP(I945, Listado!A:B, 2, FALSE()), "COMERCIALIZADORA INTERNACIONAL CARIBBEAN EXOTICS S A")</f>
        <v>LONDOÑO ECHEVERRI ALEJANDRA</v>
      </c>
      <c r="S945" s="25">
        <f>+VLOOKUP(E945, TC!A:D, 2, FALSE())</f>
        <v>4220.8599999999997</v>
      </c>
      <c r="T945" t="str">
        <f t="shared" si="74"/>
        <v>COP</v>
      </c>
    </row>
    <row r="946" spans="1:20" ht="18.75" hidden="1" customHeight="1" x14ac:dyDescent="0.25">
      <c r="A946" t="s">
        <v>1912</v>
      </c>
      <c r="B946" t="s">
        <v>5</v>
      </c>
      <c r="C946" t="s">
        <v>1913</v>
      </c>
      <c r="D946" s="24">
        <v>10850</v>
      </c>
      <c r="E946" t="s">
        <v>1621</v>
      </c>
      <c r="F946" t="s">
        <v>99</v>
      </c>
      <c r="G946" t="s">
        <v>113</v>
      </c>
      <c r="I946" t="s">
        <v>1844</v>
      </c>
      <c r="J946" t="s">
        <v>1915</v>
      </c>
      <c r="K946" t="s">
        <v>2021</v>
      </c>
      <c r="L946" s="24">
        <v>24300</v>
      </c>
      <c r="M946" s="25">
        <f>+VLOOKUP(E946, TC!A:D, 4, FALSE())</f>
        <v>1.0424499983415703</v>
      </c>
      <c r="N946" s="24">
        <f t="shared" si="70"/>
        <v>24300</v>
      </c>
      <c r="O946" t="str">
        <f t="shared" si="71"/>
        <v>FACTURA</v>
      </c>
      <c r="P946" t="str">
        <f t="shared" si="72"/>
        <v>2025</v>
      </c>
      <c r="Q946" t="str">
        <f t="shared" si="73"/>
        <v>01</v>
      </c>
      <c r="R946" t="str">
        <f>+IFERROR(VLOOKUP(I946, Listado!A:B, 2, FALSE()), "COMERCIALIZADORA INTERNACIONAL CARIBBEAN EXOTICS S A")</f>
        <v>LONDOÑO ECHEVERRI ALEJANDRA</v>
      </c>
      <c r="S946" s="25">
        <f>+VLOOKUP(E946, TC!A:D, 2, FALSE())</f>
        <v>4220.8599999999997</v>
      </c>
      <c r="T946" t="str">
        <f t="shared" si="74"/>
        <v>COP</v>
      </c>
    </row>
    <row r="947" spans="1:20" ht="18.75" hidden="1" customHeight="1" x14ac:dyDescent="0.25">
      <c r="A947" t="s">
        <v>1912</v>
      </c>
      <c r="B947" t="s">
        <v>5</v>
      </c>
      <c r="C947" t="s">
        <v>1913</v>
      </c>
      <c r="D947" s="24">
        <v>10850</v>
      </c>
      <c r="E947" t="s">
        <v>1621</v>
      </c>
      <c r="F947" t="s">
        <v>99</v>
      </c>
      <c r="G947" t="s">
        <v>113</v>
      </c>
      <c r="I947" t="s">
        <v>1844</v>
      </c>
      <c r="J947" t="s">
        <v>1915</v>
      </c>
      <c r="K947" t="s">
        <v>2021</v>
      </c>
      <c r="L947" s="24">
        <v>3510</v>
      </c>
      <c r="M947" s="25">
        <f>+VLOOKUP(E947, TC!A:D, 4, FALSE())</f>
        <v>1.0424499983415703</v>
      </c>
      <c r="N947" s="24">
        <f t="shared" si="70"/>
        <v>3510</v>
      </c>
      <c r="O947" t="str">
        <f t="shared" si="71"/>
        <v>FACTURA</v>
      </c>
      <c r="P947" t="str">
        <f t="shared" si="72"/>
        <v>2025</v>
      </c>
      <c r="Q947" t="str">
        <f t="shared" si="73"/>
        <v>01</v>
      </c>
      <c r="R947" t="str">
        <f>+IFERROR(VLOOKUP(I947, Listado!A:B, 2, FALSE()), "COMERCIALIZADORA INTERNACIONAL CARIBBEAN EXOTICS S A")</f>
        <v>LONDOÑO ECHEVERRI ALEJANDRA</v>
      </c>
      <c r="S947" s="25">
        <f>+VLOOKUP(E947, TC!A:D, 2, FALSE())</f>
        <v>4220.8599999999997</v>
      </c>
      <c r="T947" t="str">
        <f t="shared" si="74"/>
        <v>COP</v>
      </c>
    </row>
    <row r="948" spans="1:20" ht="18.75" hidden="1" customHeight="1" x14ac:dyDescent="0.25">
      <c r="A948" t="s">
        <v>1912</v>
      </c>
      <c r="B948" t="s">
        <v>5</v>
      </c>
      <c r="C948" t="s">
        <v>1913</v>
      </c>
      <c r="D948" s="24">
        <v>10851</v>
      </c>
      <c r="E948" t="s">
        <v>1621</v>
      </c>
      <c r="F948" t="s">
        <v>99</v>
      </c>
      <c r="G948" t="s">
        <v>113</v>
      </c>
      <c r="I948" t="s">
        <v>1843</v>
      </c>
      <c r="J948" t="s">
        <v>1915</v>
      </c>
      <c r="K948" t="s">
        <v>2021</v>
      </c>
      <c r="L948" s="24">
        <v>407700</v>
      </c>
      <c r="M948" s="25">
        <f>+VLOOKUP(E948, TC!A:D, 4, FALSE())</f>
        <v>1.0424499983415703</v>
      </c>
      <c r="N948" s="24">
        <f t="shared" si="70"/>
        <v>407700</v>
      </c>
      <c r="O948" t="str">
        <f t="shared" si="71"/>
        <v>FACTURA</v>
      </c>
      <c r="P948" t="str">
        <f t="shared" si="72"/>
        <v>2025</v>
      </c>
      <c r="Q948" t="str">
        <f t="shared" si="73"/>
        <v>01</v>
      </c>
      <c r="R948" t="str">
        <f>+IFERROR(VLOOKUP(I948, Listado!A:B, 2, FALSE()), "COMERCIALIZADORA INTERNACIONAL CARIBBEAN EXOTICS S A")</f>
        <v>LONDOÑO ECHEVERRI ALEJANDRA</v>
      </c>
      <c r="S948" s="25">
        <f>+VLOOKUP(E948, TC!A:D, 2, FALSE())</f>
        <v>4220.8599999999997</v>
      </c>
      <c r="T948" t="str">
        <f t="shared" si="74"/>
        <v>COP</v>
      </c>
    </row>
    <row r="949" spans="1:20" ht="18.75" hidden="1" customHeight="1" x14ac:dyDescent="0.25">
      <c r="A949" t="s">
        <v>1912</v>
      </c>
      <c r="B949" t="s">
        <v>5</v>
      </c>
      <c r="C949" t="s">
        <v>1913</v>
      </c>
      <c r="D949" s="24">
        <v>10852</v>
      </c>
      <c r="E949" t="s">
        <v>1621</v>
      </c>
      <c r="F949" t="s">
        <v>99</v>
      </c>
      <c r="G949" t="s">
        <v>1914</v>
      </c>
      <c r="I949" t="s">
        <v>1841</v>
      </c>
      <c r="J949" t="s">
        <v>1915</v>
      </c>
      <c r="K949" t="s">
        <v>2021</v>
      </c>
      <c r="L949" s="24">
        <v>160200</v>
      </c>
      <c r="M949" s="25">
        <f>+VLOOKUP(E949, TC!A:D, 4, FALSE())</f>
        <v>1.0424499983415703</v>
      </c>
      <c r="N949" s="24">
        <f t="shared" si="70"/>
        <v>160200</v>
      </c>
      <c r="O949" t="str">
        <f t="shared" si="71"/>
        <v>FACTURA</v>
      </c>
      <c r="P949" t="str">
        <f t="shared" si="72"/>
        <v>2025</v>
      </c>
      <c r="Q949" t="str">
        <f t="shared" si="73"/>
        <v>01</v>
      </c>
      <c r="R949" t="str">
        <f>+IFERROR(VLOOKUP(I949, Listado!A:B, 2, FALSE()), "COMERCIALIZADORA INTERNACIONAL CARIBBEAN EXOTICS S A")</f>
        <v>LONDOÑO ECHEVERRI ALEJANDRA</v>
      </c>
      <c r="S949" s="25">
        <f>+VLOOKUP(E949, TC!A:D, 2, FALSE())</f>
        <v>4220.8599999999997</v>
      </c>
      <c r="T949" t="str">
        <f t="shared" si="74"/>
        <v>COP</v>
      </c>
    </row>
    <row r="950" spans="1:20" ht="18.75" hidden="1" customHeight="1" x14ac:dyDescent="0.25">
      <c r="A950" t="s">
        <v>1912</v>
      </c>
      <c r="B950" t="s">
        <v>5</v>
      </c>
      <c r="C950" t="s">
        <v>1913</v>
      </c>
      <c r="D950" s="24">
        <v>10852</v>
      </c>
      <c r="E950" t="s">
        <v>1621</v>
      </c>
      <c r="F950" t="s">
        <v>99</v>
      </c>
      <c r="G950" t="s">
        <v>1914</v>
      </c>
      <c r="I950" t="s">
        <v>1841</v>
      </c>
      <c r="J950" t="s">
        <v>1915</v>
      </c>
      <c r="K950" t="s">
        <v>2021</v>
      </c>
      <c r="L950" s="24">
        <v>24000</v>
      </c>
      <c r="M950" s="25">
        <f>+VLOOKUP(E950, TC!A:D, 4, FALSE())</f>
        <v>1.0424499983415703</v>
      </c>
      <c r="N950" s="24">
        <f t="shared" si="70"/>
        <v>24000</v>
      </c>
      <c r="O950" t="str">
        <f t="shared" si="71"/>
        <v>FACTURA</v>
      </c>
      <c r="P950" t="str">
        <f t="shared" si="72"/>
        <v>2025</v>
      </c>
      <c r="Q950" t="str">
        <f t="shared" si="73"/>
        <v>01</v>
      </c>
      <c r="R950" t="str">
        <f>+IFERROR(VLOOKUP(I950, Listado!A:B, 2, FALSE()), "COMERCIALIZADORA INTERNACIONAL CARIBBEAN EXOTICS S A")</f>
        <v>LONDOÑO ECHEVERRI ALEJANDRA</v>
      </c>
      <c r="S950" s="25">
        <f>+VLOOKUP(E950, TC!A:D, 2, FALSE())</f>
        <v>4220.8599999999997</v>
      </c>
      <c r="T950" t="str">
        <f t="shared" si="74"/>
        <v>COP</v>
      </c>
    </row>
    <row r="951" spans="1:20" ht="18.75" hidden="1" customHeight="1" x14ac:dyDescent="0.25">
      <c r="A951" t="s">
        <v>1912</v>
      </c>
      <c r="B951" t="s">
        <v>5</v>
      </c>
      <c r="C951" t="s">
        <v>1913</v>
      </c>
      <c r="D951" s="24">
        <v>10852</v>
      </c>
      <c r="E951" t="s">
        <v>1621</v>
      </c>
      <c r="F951" t="s">
        <v>99</v>
      </c>
      <c r="G951" t="s">
        <v>1914</v>
      </c>
      <c r="I951" t="s">
        <v>1841</v>
      </c>
      <c r="J951" t="s">
        <v>1915</v>
      </c>
      <c r="K951" t="s">
        <v>2021</v>
      </c>
      <c r="L951" s="24">
        <v>167200</v>
      </c>
      <c r="M951" s="25">
        <f>+VLOOKUP(E951, TC!A:D, 4, FALSE())</f>
        <v>1.0424499983415703</v>
      </c>
      <c r="N951" s="24">
        <f t="shared" si="70"/>
        <v>167200</v>
      </c>
      <c r="O951" t="str">
        <f t="shared" si="71"/>
        <v>FACTURA</v>
      </c>
      <c r="P951" t="str">
        <f t="shared" si="72"/>
        <v>2025</v>
      </c>
      <c r="Q951" t="str">
        <f t="shared" si="73"/>
        <v>01</v>
      </c>
      <c r="R951" t="str">
        <f>+IFERROR(VLOOKUP(I951, Listado!A:B, 2, FALSE()), "COMERCIALIZADORA INTERNACIONAL CARIBBEAN EXOTICS S A")</f>
        <v>LONDOÑO ECHEVERRI ALEJANDRA</v>
      </c>
      <c r="S951" s="25">
        <f>+VLOOKUP(E951, TC!A:D, 2, FALSE())</f>
        <v>4220.8599999999997</v>
      </c>
      <c r="T951" t="str">
        <f t="shared" si="74"/>
        <v>COP</v>
      </c>
    </row>
    <row r="952" spans="1:20" ht="18.75" hidden="1" customHeight="1" x14ac:dyDescent="0.25">
      <c r="A952" t="s">
        <v>1912</v>
      </c>
      <c r="B952" t="s">
        <v>5</v>
      </c>
      <c r="C952" t="s">
        <v>1913</v>
      </c>
      <c r="D952" s="24">
        <v>10852</v>
      </c>
      <c r="E952" t="s">
        <v>1621</v>
      </c>
      <c r="F952" t="s">
        <v>99</v>
      </c>
      <c r="G952" t="s">
        <v>1914</v>
      </c>
      <c r="I952" t="s">
        <v>1841</v>
      </c>
      <c r="J952" t="s">
        <v>1915</v>
      </c>
      <c r="K952" t="s">
        <v>2021</v>
      </c>
      <c r="L952" s="24">
        <v>109200</v>
      </c>
      <c r="M952" s="25">
        <f>+VLOOKUP(E952, TC!A:D, 4, FALSE())</f>
        <v>1.0424499983415703</v>
      </c>
      <c r="N952" s="24">
        <f t="shared" si="70"/>
        <v>109200</v>
      </c>
      <c r="O952" t="str">
        <f t="shared" si="71"/>
        <v>FACTURA</v>
      </c>
      <c r="P952" t="str">
        <f t="shared" si="72"/>
        <v>2025</v>
      </c>
      <c r="Q952" t="str">
        <f t="shared" si="73"/>
        <v>01</v>
      </c>
      <c r="R952" t="str">
        <f>+IFERROR(VLOOKUP(I952, Listado!A:B, 2, FALSE()), "COMERCIALIZADORA INTERNACIONAL CARIBBEAN EXOTICS S A")</f>
        <v>LONDOÑO ECHEVERRI ALEJANDRA</v>
      </c>
      <c r="S952" s="25">
        <f>+VLOOKUP(E952, TC!A:D, 2, FALSE())</f>
        <v>4220.8599999999997</v>
      </c>
      <c r="T952" t="str">
        <f t="shared" si="74"/>
        <v>COP</v>
      </c>
    </row>
    <row r="953" spans="1:20" ht="18.75" hidden="1" customHeight="1" x14ac:dyDescent="0.25">
      <c r="A953" t="s">
        <v>1912</v>
      </c>
      <c r="B953" t="s">
        <v>5</v>
      </c>
      <c r="C953" t="s">
        <v>1913</v>
      </c>
      <c r="D953" s="24">
        <v>10852</v>
      </c>
      <c r="E953" t="s">
        <v>1621</v>
      </c>
      <c r="F953" t="s">
        <v>99</v>
      </c>
      <c r="G953" t="s">
        <v>1914</v>
      </c>
      <c r="I953" t="s">
        <v>1841</v>
      </c>
      <c r="J953" t="s">
        <v>1915</v>
      </c>
      <c r="K953" t="s">
        <v>2021</v>
      </c>
      <c r="L953" s="24">
        <v>106400</v>
      </c>
      <c r="M953" s="25">
        <f>+VLOOKUP(E953, TC!A:D, 4, FALSE())</f>
        <v>1.0424499983415703</v>
      </c>
      <c r="N953" s="24">
        <f t="shared" si="70"/>
        <v>106400</v>
      </c>
      <c r="O953" t="str">
        <f t="shared" si="71"/>
        <v>FACTURA</v>
      </c>
      <c r="P953" t="str">
        <f t="shared" si="72"/>
        <v>2025</v>
      </c>
      <c r="Q953" t="str">
        <f t="shared" si="73"/>
        <v>01</v>
      </c>
      <c r="R953" t="str">
        <f>+IFERROR(VLOOKUP(I953, Listado!A:B, 2, FALSE()), "COMERCIALIZADORA INTERNACIONAL CARIBBEAN EXOTICS S A")</f>
        <v>LONDOÑO ECHEVERRI ALEJANDRA</v>
      </c>
      <c r="S953" s="25">
        <f>+VLOOKUP(E953, TC!A:D, 2, FALSE())</f>
        <v>4220.8599999999997</v>
      </c>
      <c r="T953" t="str">
        <f t="shared" si="74"/>
        <v>COP</v>
      </c>
    </row>
    <row r="954" spans="1:20" ht="18.75" hidden="1" customHeight="1" x14ac:dyDescent="0.25">
      <c r="A954" t="s">
        <v>1912</v>
      </c>
      <c r="B954" t="s">
        <v>5</v>
      </c>
      <c r="C954" t="s">
        <v>1913</v>
      </c>
      <c r="D954" s="24">
        <v>10852</v>
      </c>
      <c r="E954" t="s">
        <v>1621</v>
      </c>
      <c r="F954" t="s">
        <v>99</v>
      </c>
      <c r="G954" t="s">
        <v>1914</v>
      </c>
      <c r="I954" t="s">
        <v>1841</v>
      </c>
      <c r="J954" t="s">
        <v>1915</v>
      </c>
      <c r="K954" t="s">
        <v>2021</v>
      </c>
      <c r="L954" s="24">
        <v>85800</v>
      </c>
      <c r="M954" s="25">
        <f>+VLOOKUP(E954, TC!A:D, 4, FALSE())</f>
        <v>1.0424499983415703</v>
      </c>
      <c r="N954" s="24">
        <f t="shared" si="70"/>
        <v>85800</v>
      </c>
      <c r="O954" t="str">
        <f t="shared" si="71"/>
        <v>FACTURA</v>
      </c>
      <c r="P954" t="str">
        <f t="shared" si="72"/>
        <v>2025</v>
      </c>
      <c r="Q954" t="str">
        <f t="shared" si="73"/>
        <v>01</v>
      </c>
      <c r="R954" t="str">
        <f>+IFERROR(VLOOKUP(I954, Listado!A:B, 2, FALSE()), "COMERCIALIZADORA INTERNACIONAL CARIBBEAN EXOTICS S A")</f>
        <v>LONDOÑO ECHEVERRI ALEJANDRA</v>
      </c>
      <c r="S954" s="25">
        <f>+VLOOKUP(E954, TC!A:D, 2, FALSE())</f>
        <v>4220.8599999999997</v>
      </c>
      <c r="T954" t="str">
        <f t="shared" si="74"/>
        <v>COP</v>
      </c>
    </row>
    <row r="955" spans="1:20" ht="18.75" hidden="1" customHeight="1" x14ac:dyDescent="0.25">
      <c r="A955" t="s">
        <v>1912</v>
      </c>
      <c r="B955" t="s">
        <v>5</v>
      </c>
      <c r="C955" t="s">
        <v>1913</v>
      </c>
      <c r="D955" s="24">
        <v>10852</v>
      </c>
      <c r="E955" t="s">
        <v>1621</v>
      </c>
      <c r="F955" t="s">
        <v>99</v>
      </c>
      <c r="G955" t="s">
        <v>1914</v>
      </c>
      <c r="I955" t="s">
        <v>1841</v>
      </c>
      <c r="J955" t="s">
        <v>1915</v>
      </c>
      <c r="K955" t="s">
        <v>2021</v>
      </c>
      <c r="L955" s="24">
        <v>48400</v>
      </c>
      <c r="M955" s="25">
        <f>+VLOOKUP(E955, TC!A:D, 4, FALSE())</f>
        <v>1.0424499983415703</v>
      </c>
      <c r="N955" s="24">
        <f t="shared" si="70"/>
        <v>48400</v>
      </c>
      <c r="O955" t="str">
        <f t="shared" si="71"/>
        <v>FACTURA</v>
      </c>
      <c r="P955" t="str">
        <f t="shared" si="72"/>
        <v>2025</v>
      </c>
      <c r="Q955" t="str">
        <f t="shared" si="73"/>
        <v>01</v>
      </c>
      <c r="R955" t="str">
        <f>+IFERROR(VLOOKUP(I955, Listado!A:B, 2, FALSE()), "COMERCIALIZADORA INTERNACIONAL CARIBBEAN EXOTICS S A")</f>
        <v>LONDOÑO ECHEVERRI ALEJANDRA</v>
      </c>
      <c r="S955" s="25">
        <f>+VLOOKUP(E955, TC!A:D, 2, FALSE())</f>
        <v>4220.8599999999997</v>
      </c>
      <c r="T955" t="str">
        <f t="shared" si="74"/>
        <v>COP</v>
      </c>
    </row>
    <row r="956" spans="1:20" ht="18.75" hidden="1" customHeight="1" x14ac:dyDescent="0.25">
      <c r="A956" t="s">
        <v>1912</v>
      </c>
      <c r="B956" t="s">
        <v>5</v>
      </c>
      <c r="C956" t="s">
        <v>1913</v>
      </c>
      <c r="D956" s="24">
        <v>10852</v>
      </c>
      <c r="E956" t="s">
        <v>1621</v>
      </c>
      <c r="F956" t="s">
        <v>99</v>
      </c>
      <c r="G956" t="s">
        <v>1914</v>
      </c>
      <c r="I956" t="s">
        <v>1841</v>
      </c>
      <c r="J956" t="s">
        <v>1915</v>
      </c>
      <c r="K956" t="s">
        <v>2021</v>
      </c>
      <c r="L956" s="24">
        <v>29000</v>
      </c>
      <c r="M956" s="25">
        <f>+VLOOKUP(E956, TC!A:D, 4, FALSE())</f>
        <v>1.0424499983415703</v>
      </c>
      <c r="N956" s="24">
        <f t="shared" si="70"/>
        <v>29000</v>
      </c>
      <c r="O956" t="str">
        <f t="shared" si="71"/>
        <v>FACTURA</v>
      </c>
      <c r="P956" t="str">
        <f t="shared" si="72"/>
        <v>2025</v>
      </c>
      <c r="Q956" t="str">
        <f t="shared" si="73"/>
        <v>01</v>
      </c>
      <c r="R956" t="str">
        <f>+IFERROR(VLOOKUP(I956, Listado!A:B, 2, FALSE()), "COMERCIALIZADORA INTERNACIONAL CARIBBEAN EXOTICS S A")</f>
        <v>LONDOÑO ECHEVERRI ALEJANDRA</v>
      </c>
      <c r="S956" s="25">
        <f>+VLOOKUP(E956, TC!A:D, 2, FALSE())</f>
        <v>4220.8599999999997</v>
      </c>
      <c r="T956" t="str">
        <f t="shared" si="74"/>
        <v>COP</v>
      </c>
    </row>
    <row r="957" spans="1:20" ht="18.75" hidden="1" customHeight="1" x14ac:dyDescent="0.25">
      <c r="A957" t="s">
        <v>1912</v>
      </c>
      <c r="B957" t="s">
        <v>5</v>
      </c>
      <c r="C957" t="s">
        <v>1913</v>
      </c>
      <c r="D957" s="24">
        <v>10852</v>
      </c>
      <c r="E957" t="s">
        <v>1621</v>
      </c>
      <c r="F957" t="s">
        <v>99</v>
      </c>
      <c r="G957" t="s">
        <v>1914</v>
      </c>
      <c r="I957" t="s">
        <v>1841</v>
      </c>
      <c r="J957" t="s">
        <v>1915</v>
      </c>
      <c r="K957" t="s">
        <v>2021</v>
      </c>
      <c r="L957" s="24">
        <v>23600</v>
      </c>
      <c r="M957" s="25">
        <f>+VLOOKUP(E957, TC!A:D, 4, FALSE())</f>
        <v>1.0424499983415703</v>
      </c>
      <c r="N957" s="24">
        <f t="shared" si="70"/>
        <v>23600</v>
      </c>
      <c r="O957" t="str">
        <f t="shared" si="71"/>
        <v>FACTURA</v>
      </c>
      <c r="P957" t="str">
        <f t="shared" si="72"/>
        <v>2025</v>
      </c>
      <c r="Q957" t="str">
        <f t="shared" si="73"/>
        <v>01</v>
      </c>
      <c r="R957" t="str">
        <f>+IFERROR(VLOOKUP(I957, Listado!A:B, 2, FALSE()), "COMERCIALIZADORA INTERNACIONAL CARIBBEAN EXOTICS S A")</f>
        <v>LONDOÑO ECHEVERRI ALEJANDRA</v>
      </c>
      <c r="S957" s="25">
        <f>+VLOOKUP(E957, TC!A:D, 2, FALSE())</f>
        <v>4220.8599999999997</v>
      </c>
      <c r="T957" t="str">
        <f t="shared" si="74"/>
        <v>COP</v>
      </c>
    </row>
    <row r="958" spans="1:20" ht="18.75" hidden="1" customHeight="1" x14ac:dyDescent="0.25">
      <c r="A958" t="s">
        <v>1912</v>
      </c>
      <c r="B958" t="s">
        <v>5</v>
      </c>
      <c r="C958" t="s">
        <v>1913</v>
      </c>
      <c r="D958" s="24">
        <v>10852</v>
      </c>
      <c r="E958" t="s">
        <v>1621</v>
      </c>
      <c r="F958" t="s">
        <v>99</v>
      </c>
      <c r="G958" t="s">
        <v>1914</v>
      </c>
      <c r="I958" t="s">
        <v>1841</v>
      </c>
      <c r="J958" t="s">
        <v>1915</v>
      </c>
      <c r="K958" t="s">
        <v>2021</v>
      </c>
      <c r="L958" s="24">
        <v>2800</v>
      </c>
      <c r="M958" s="25">
        <f>+VLOOKUP(E958, TC!A:D, 4, FALSE())</f>
        <v>1.0424499983415703</v>
      </c>
      <c r="N958" s="24">
        <f t="shared" si="70"/>
        <v>2800</v>
      </c>
      <c r="O958" t="str">
        <f t="shared" si="71"/>
        <v>FACTURA</v>
      </c>
      <c r="P958" t="str">
        <f t="shared" si="72"/>
        <v>2025</v>
      </c>
      <c r="Q958" t="str">
        <f t="shared" si="73"/>
        <v>01</v>
      </c>
      <c r="R958" t="str">
        <f>+IFERROR(VLOOKUP(I958, Listado!A:B, 2, FALSE()), "COMERCIALIZADORA INTERNACIONAL CARIBBEAN EXOTICS S A")</f>
        <v>LONDOÑO ECHEVERRI ALEJANDRA</v>
      </c>
      <c r="S958" s="25">
        <f>+VLOOKUP(E958, TC!A:D, 2, FALSE())</f>
        <v>4220.8599999999997</v>
      </c>
      <c r="T958" t="str">
        <f t="shared" si="74"/>
        <v>COP</v>
      </c>
    </row>
    <row r="959" spans="1:20" ht="18.75" hidden="1" customHeight="1" x14ac:dyDescent="0.25">
      <c r="A959" t="s">
        <v>1912</v>
      </c>
      <c r="B959" t="s">
        <v>5</v>
      </c>
      <c r="C959" t="s">
        <v>1913</v>
      </c>
      <c r="D959" s="24">
        <v>10853</v>
      </c>
      <c r="E959" t="s">
        <v>1621</v>
      </c>
      <c r="F959" t="s">
        <v>99</v>
      </c>
      <c r="G959" t="s">
        <v>1914</v>
      </c>
      <c r="I959" t="s">
        <v>1845</v>
      </c>
      <c r="J959" t="s">
        <v>1915</v>
      </c>
      <c r="K959" t="s">
        <v>2021</v>
      </c>
      <c r="L959" s="24">
        <v>267960</v>
      </c>
      <c r="M959" s="25">
        <f>+VLOOKUP(E959, TC!A:D, 4, FALSE())</f>
        <v>1.0424499983415703</v>
      </c>
      <c r="N959" s="24">
        <f t="shared" si="70"/>
        <v>267960</v>
      </c>
      <c r="O959" t="str">
        <f t="shared" si="71"/>
        <v>FACTURA</v>
      </c>
      <c r="P959" t="str">
        <f t="shared" si="72"/>
        <v>2025</v>
      </c>
      <c r="Q959" t="str">
        <f t="shared" si="73"/>
        <v>01</v>
      </c>
      <c r="R959" t="str">
        <f>+IFERROR(VLOOKUP(I959, Listado!A:B, 2, FALSE()), "COMERCIALIZADORA INTERNACIONAL CARIBBEAN EXOTICS S A")</f>
        <v>LONDOÑO ECHEVERRI ALEJANDRA</v>
      </c>
      <c r="S959" s="25">
        <f>+VLOOKUP(E959, TC!A:D, 2, FALSE())</f>
        <v>4220.8599999999997</v>
      </c>
      <c r="T959" t="str">
        <f t="shared" si="74"/>
        <v>COP</v>
      </c>
    </row>
    <row r="960" spans="1:20" ht="18.75" hidden="1" customHeight="1" x14ac:dyDescent="0.25">
      <c r="A960" t="s">
        <v>1912</v>
      </c>
      <c r="B960" t="s">
        <v>5</v>
      </c>
      <c r="C960" t="s">
        <v>1913</v>
      </c>
      <c r="D960" s="24">
        <v>10853</v>
      </c>
      <c r="E960" t="s">
        <v>1621</v>
      </c>
      <c r="F960" t="s">
        <v>99</v>
      </c>
      <c r="G960" t="s">
        <v>1914</v>
      </c>
      <c r="I960" t="s">
        <v>1845</v>
      </c>
      <c r="J960" t="s">
        <v>1915</v>
      </c>
      <c r="K960" t="s">
        <v>2021</v>
      </c>
      <c r="L960" s="24">
        <v>212100</v>
      </c>
      <c r="M960" s="25">
        <f>+VLOOKUP(E960, TC!A:D, 4, FALSE())</f>
        <v>1.0424499983415703</v>
      </c>
      <c r="N960" s="24">
        <f t="shared" si="70"/>
        <v>212100</v>
      </c>
      <c r="O960" t="str">
        <f t="shared" si="71"/>
        <v>FACTURA</v>
      </c>
      <c r="P960" t="str">
        <f t="shared" si="72"/>
        <v>2025</v>
      </c>
      <c r="Q960" t="str">
        <f t="shared" si="73"/>
        <v>01</v>
      </c>
      <c r="R960" t="str">
        <f>+IFERROR(VLOOKUP(I960, Listado!A:B, 2, FALSE()), "COMERCIALIZADORA INTERNACIONAL CARIBBEAN EXOTICS S A")</f>
        <v>LONDOÑO ECHEVERRI ALEJANDRA</v>
      </c>
      <c r="S960" s="25">
        <f>+VLOOKUP(E960, TC!A:D, 2, FALSE())</f>
        <v>4220.8599999999997</v>
      </c>
      <c r="T960" t="str">
        <f t="shared" si="74"/>
        <v>COP</v>
      </c>
    </row>
    <row r="961" spans="1:20" ht="18.75" hidden="1" customHeight="1" x14ac:dyDescent="0.25">
      <c r="A961" t="s">
        <v>1912</v>
      </c>
      <c r="B961" t="s">
        <v>5</v>
      </c>
      <c r="C961" t="s">
        <v>1913</v>
      </c>
      <c r="D961" s="24">
        <v>10853</v>
      </c>
      <c r="E961" t="s">
        <v>1621</v>
      </c>
      <c r="F961" t="s">
        <v>99</v>
      </c>
      <c r="G961" t="s">
        <v>1914</v>
      </c>
      <c r="I961" t="s">
        <v>1845</v>
      </c>
      <c r="J961" t="s">
        <v>1915</v>
      </c>
      <c r="K961" t="s">
        <v>2021</v>
      </c>
      <c r="L961" s="24">
        <v>238770</v>
      </c>
      <c r="M961" s="25">
        <f>+VLOOKUP(E961, TC!A:D, 4, FALSE())</f>
        <v>1.0424499983415703</v>
      </c>
      <c r="N961" s="24">
        <f t="shared" si="70"/>
        <v>238770</v>
      </c>
      <c r="O961" t="str">
        <f t="shared" si="71"/>
        <v>FACTURA</v>
      </c>
      <c r="P961" t="str">
        <f t="shared" si="72"/>
        <v>2025</v>
      </c>
      <c r="Q961" t="str">
        <f t="shared" si="73"/>
        <v>01</v>
      </c>
      <c r="R961" t="str">
        <f>+IFERROR(VLOOKUP(I961, Listado!A:B, 2, FALSE()), "COMERCIALIZADORA INTERNACIONAL CARIBBEAN EXOTICS S A")</f>
        <v>LONDOÑO ECHEVERRI ALEJANDRA</v>
      </c>
      <c r="S961" s="25">
        <f>+VLOOKUP(E961, TC!A:D, 2, FALSE())</f>
        <v>4220.8599999999997</v>
      </c>
      <c r="T961" t="str">
        <f t="shared" si="74"/>
        <v>COP</v>
      </c>
    </row>
    <row r="962" spans="1:20" ht="18.75" hidden="1" customHeight="1" x14ac:dyDescent="0.25">
      <c r="A962" t="s">
        <v>1912</v>
      </c>
      <c r="B962" t="s">
        <v>5</v>
      </c>
      <c r="C962" t="s">
        <v>1913</v>
      </c>
      <c r="D962" s="24">
        <v>10853</v>
      </c>
      <c r="E962" t="s">
        <v>1621</v>
      </c>
      <c r="F962" t="s">
        <v>99</v>
      </c>
      <c r="G962" t="s">
        <v>1914</v>
      </c>
      <c r="I962" t="s">
        <v>1845</v>
      </c>
      <c r="J962" t="s">
        <v>1915</v>
      </c>
      <c r="K962" t="s">
        <v>2021</v>
      </c>
      <c r="L962" s="24">
        <v>280140</v>
      </c>
      <c r="M962" s="25">
        <f>+VLOOKUP(E962, TC!A:D, 4, FALSE())</f>
        <v>1.0424499983415703</v>
      </c>
      <c r="N962" s="24">
        <f t="shared" ref="N962:N1025" si="75">+IF(F962="EUR", (M962*L962), IF(I962="JUAN MATAS SAS", (L962/S962), L962))</f>
        <v>280140</v>
      </c>
      <c r="O962" t="str">
        <f t="shared" ref="O962:O1025" si="76">+IF(C962="CFE", "FACTURA", IF(ISERROR(SEARCH("ANULA", H962))=FALSE(), "ANULACIÓN FE", IF(ISERROR(SEARCH("CANCELLATION", H962))=FALSE(), "ANULACIÓN FE", "NOTAS")))</f>
        <v>FACTURA</v>
      </c>
      <c r="P962" t="str">
        <f t="shared" ref="P962:P1025" si="77">+LEFT(E962, 4)</f>
        <v>2025</v>
      </c>
      <c r="Q962" t="str">
        <f t="shared" ref="Q962:Q1025" si="78">+MID(E962, 5, 2)</f>
        <v>01</v>
      </c>
      <c r="R962" t="str">
        <f>+IFERROR(VLOOKUP(I962, Listado!A:B, 2, FALSE()), "COMERCIALIZADORA INTERNACIONAL CARIBBEAN EXOTICS S A")</f>
        <v>LONDOÑO ECHEVERRI ALEJANDRA</v>
      </c>
      <c r="S962" s="25">
        <f>+VLOOKUP(E962, TC!A:D, 2, FALSE())</f>
        <v>4220.8599999999997</v>
      </c>
      <c r="T962" t="str">
        <f t="shared" ref="T962:T1025" si="79">+IF(I962="JUAN MATAS SAS", "USD", F962)</f>
        <v>COP</v>
      </c>
    </row>
    <row r="963" spans="1:20" ht="18.75" hidden="1" customHeight="1" x14ac:dyDescent="0.25">
      <c r="A963" t="s">
        <v>1912</v>
      </c>
      <c r="B963" t="s">
        <v>5</v>
      </c>
      <c r="C963" t="s">
        <v>1913</v>
      </c>
      <c r="D963" s="24">
        <v>10853</v>
      </c>
      <c r="E963" t="s">
        <v>1621</v>
      </c>
      <c r="F963" t="s">
        <v>99</v>
      </c>
      <c r="G963" t="s">
        <v>1914</v>
      </c>
      <c r="I963" t="s">
        <v>1845</v>
      </c>
      <c r="J963" t="s">
        <v>1915</v>
      </c>
      <c r="K963" t="s">
        <v>2021</v>
      </c>
      <c r="L963" s="24">
        <v>99750</v>
      </c>
      <c r="M963" s="25">
        <f>+VLOOKUP(E963, TC!A:D, 4, FALSE())</f>
        <v>1.0424499983415703</v>
      </c>
      <c r="N963" s="24">
        <f t="shared" si="75"/>
        <v>99750</v>
      </c>
      <c r="O963" t="str">
        <f t="shared" si="76"/>
        <v>FACTURA</v>
      </c>
      <c r="P963" t="str">
        <f t="shared" si="77"/>
        <v>2025</v>
      </c>
      <c r="Q963" t="str">
        <f t="shared" si="78"/>
        <v>01</v>
      </c>
      <c r="R963" t="str">
        <f>+IFERROR(VLOOKUP(I963, Listado!A:B, 2, FALSE()), "COMERCIALIZADORA INTERNACIONAL CARIBBEAN EXOTICS S A")</f>
        <v>LONDOÑO ECHEVERRI ALEJANDRA</v>
      </c>
      <c r="S963" s="25">
        <f>+VLOOKUP(E963, TC!A:D, 2, FALSE())</f>
        <v>4220.8599999999997</v>
      </c>
      <c r="T963" t="str">
        <f t="shared" si="79"/>
        <v>COP</v>
      </c>
    </row>
    <row r="964" spans="1:20" ht="18.75" hidden="1" customHeight="1" x14ac:dyDescent="0.25">
      <c r="A964" t="s">
        <v>1912</v>
      </c>
      <c r="B964" t="s">
        <v>5</v>
      </c>
      <c r="C964" t="s">
        <v>1913</v>
      </c>
      <c r="D964" s="24">
        <v>10853</v>
      </c>
      <c r="E964" t="s">
        <v>1621</v>
      </c>
      <c r="F964" t="s">
        <v>99</v>
      </c>
      <c r="G964" t="s">
        <v>1914</v>
      </c>
      <c r="I964" t="s">
        <v>1845</v>
      </c>
      <c r="J964" t="s">
        <v>1915</v>
      </c>
      <c r="K964" t="s">
        <v>2021</v>
      </c>
      <c r="L964" s="24">
        <v>86100</v>
      </c>
      <c r="M964" s="25">
        <f>+VLOOKUP(E964, TC!A:D, 4, FALSE())</f>
        <v>1.0424499983415703</v>
      </c>
      <c r="N964" s="24">
        <f t="shared" si="75"/>
        <v>86100</v>
      </c>
      <c r="O964" t="str">
        <f t="shared" si="76"/>
        <v>FACTURA</v>
      </c>
      <c r="P964" t="str">
        <f t="shared" si="77"/>
        <v>2025</v>
      </c>
      <c r="Q964" t="str">
        <f t="shared" si="78"/>
        <v>01</v>
      </c>
      <c r="R964" t="str">
        <f>+IFERROR(VLOOKUP(I964, Listado!A:B, 2, FALSE()), "COMERCIALIZADORA INTERNACIONAL CARIBBEAN EXOTICS S A")</f>
        <v>LONDOÑO ECHEVERRI ALEJANDRA</v>
      </c>
      <c r="S964" s="25">
        <f>+VLOOKUP(E964, TC!A:D, 2, FALSE())</f>
        <v>4220.8599999999997</v>
      </c>
      <c r="T964" t="str">
        <f t="shared" si="79"/>
        <v>COP</v>
      </c>
    </row>
    <row r="965" spans="1:20" ht="18.75" hidden="1" customHeight="1" x14ac:dyDescent="0.25">
      <c r="A965" t="s">
        <v>1912</v>
      </c>
      <c r="B965" t="s">
        <v>5</v>
      </c>
      <c r="C965" t="s">
        <v>1913</v>
      </c>
      <c r="D965" s="24">
        <v>10853</v>
      </c>
      <c r="E965" t="s">
        <v>1621</v>
      </c>
      <c r="F965" t="s">
        <v>99</v>
      </c>
      <c r="G965" t="s">
        <v>1914</v>
      </c>
      <c r="I965" t="s">
        <v>1845</v>
      </c>
      <c r="J965" t="s">
        <v>1915</v>
      </c>
      <c r="K965" t="s">
        <v>2021</v>
      </c>
      <c r="L965" s="24">
        <v>3990</v>
      </c>
      <c r="M965" s="25">
        <f>+VLOOKUP(E965, TC!A:D, 4, FALSE())</f>
        <v>1.0424499983415703</v>
      </c>
      <c r="N965" s="24">
        <f t="shared" si="75"/>
        <v>3990</v>
      </c>
      <c r="O965" t="str">
        <f t="shared" si="76"/>
        <v>FACTURA</v>
      </c>
      <c r="P965" t="str">
        <f t="shared" si="77"/>
        <v>2025</v>
      </c>
      <c r="Q965" t="str">
        <f t="shared" si="78"/>
        <v>01</v>
      </c>
      <c r="R965" t="str">
        <f>+IFERROR(VLOOKUP(I965, Listado!A:B, 2, FALSE()), "COMERCIALIZADORA INTERNACIONAL CARIBBEAN EXOTICS S A")</f>
        <v>LONDOÑO ECHEVERRI ALEJANDRA</v>
      </c>
      <c r="S965" s="25">
        <f>+VLOOKUP(E965, TC!A:D, 2, FALSE())</f>
        <v>4220.8599999999997</v>
      </c>
      <c r="T965" t="str">
        <f t="shared" si="79"/>
        <v>COP</v>
      </c>
    </row>
    <row r="966" spans="1:20" ht="18.75" hidden="1" customHeight="1" x14ac:dyDescent="0.25">
      <c r="A966" t="s">
        <v>1912</v>
      </c>
      <c r="B966" t="s">
        <v>5</v>
      </c>
      <c r="C966" t="s">
        <v>1913</v>
      </c>
      <c r="D966" s="24">
        <v>10853</v>
      </c>
      <c r="E966" t="s">
        <v>1621</v>
      </c>
      <c r="F966" t="s">
        <v>99</v>
      </c>
      <c r="G966" t="s">
        <v>1914</v>
      </c>
      <c r="I966" t="s">
        <v>1845</v>
      </c>
      <c r="J966" t="s">
        <v>1915</v>
      </c>
      <c r="K966" t="s">
        <v>2021</v>
      </c>
      <c r="L966" s="24">
        <v>3990</v>
      </c>
      <c r="M966" s="25">
        <f>+VLOOKUP(E966, TC!A:D, 4, FALSE())</f>
        <v>1.0424499983415703</v>
      </c>
      <c r="N966" s="24">
        <f t="shared" si="75"/>
        <v>3990</v>
      </c>
      <c r="O966" t="str">
        <f t="shared" si="76"/>
        <v>FACTURA</v>
      </c>
      <c r="P966" t="str">
        <f t="shared" si="77"/>
        <v>2025</v>
      </c>
      <c r="Q966" t="str">
        <f t="shared" si="78"/>
        <v>01</v>
      </c>
      <c r="R966" t="str">
        <f>+IFERROR(VLOOKUP(I966, Listado!A:B, 2, FALSE()), "COMERCIALIZADORA INTERNACIONAL CARIBBEAN EXOTICS S A")</f>
        <v>LONDOÑO ECHEVERRI ALEJANDRA</v>
      </c>
      <c r="S966" s="25">
        <f>+VLOOKUP(E966, TC!A:D, 2, FALSE())</f>
        <v>4220.8599999999997</v>
      </c>
      <c r="T966" t="str">
        <f t="shared" si="79"/>
        <v>COP</v>
      </c>
    </row>
    <row r="967" spans="1:20" ht="18.75" hidden="1" customHeight="1" x14ac:dyDescent="0.25">
      <c r="A967" t="s">
        <v>1912</v>
      </c>
      <c r="B967" t="s">
        <v>5</v>
      </c>
      <c r="C967" t="s">
        <v>1913</v>
      </c>
      <c r="D967" s="24">
        <v>10854</v>
      </c>
      <c r="E967" t="s">
        <v>1621</v>
      </c>
      <c r="F967" t="s">
        <v>99</v>
      </c>
      <c r="G967" t="s">
        <v>1914</v>
      </c>
      <c r="I967" t="s">
        <v>1841</v>
      </c>
      <c r="J967" t="s">
        <v>1915</v>
      </c>
      <c r="K967" t="s">
        <v>2021</v>
      </c>
      <c r="L967" s="24">
        <v>165920</v>
      </c>
      <c r="M967" s="25">
        <f>+VLOOKUP(E967, TC!A:D, 4, FALSE())</f>
        <v>1.0424499983415703</v>
      </c>
      <c r="N967" s="24">
        <f t="shared" si="75"/>
        <v>165920</v>
      </c>
      <c r="O967" t="str">
        <f t="shared" si="76"/>
        <v>FACTURA</v>
      </c>
      <c r="P967" t="str">
        <f t="shared" si="77"/>
        <v>2025</v>
      </c>
      <c r="Q967" t="str">
        <f t="shared" si="78"/>
        <v>01</v>
      </c>
      <c r="R967" t="str">
        <f>+IFERROR(VLOOKUP(I967, Listado!A:B, 2, FALSE()), "COMERCIALIZADORA INTERNACIONAL CARIBBEAN EXOTICS S A")</f>
        <v>LONDOÑO ECHEVERRI ALEJANDRA</v>
      </c>
      <c r="S967" s="25">
        <f>+VLOOKUP(E967, TC!A:D, 2, FALSE())</f>
        <v>4220.8599999999997</v>
      </c>
      <c r="T967" t="str">
        <f t="shared" si="79"/>
        <v>COP</v>
      </c>
    </row>
    <row r="968" spans="1:20" ht="18.75" hidden="1" customHeight="1" x14ac:dyDescent="0.25">
      <c r="A968" t="s">
        <v>1912</v>
      </c>
      <c r="B968" t="s">
        <v>5</v>
      </c>
      <c r="C968" t="s">
        <v>1913</v>
      </c>
      <c r="D968" s="24">
        <v>10854</v>
      </c>
      <c r="E968" t="s">
        <v>1621</v>
      </c>
      <c r="F968" t="s">
        <v>99</v>
      </c>
      <c r="G968" t="s">
        <v>1914</v>
      </c>
      <c r="I968" t="s">
        <v>1841</v>
      </c>
      <c r="J968" t="s">
        <v>1915</v>
      </c>
      <c r="K968" t="s">
        <v>2021</v>
      </c>
      <c r="L968" s="24">
        <v>191040</v>
      </c>
      <c r="M968" s="25">
        <f>+VLOOKUP(E968, TC!A:D, 4, FALSE())</f>
        <v>1.0424499983415703</v>
      </c>
      <c r="N968" s="24">
        <f t="shared" si="75"/>
        <v>191040</v>
      </c>
      <c r="O968" t="str">
        <f t="shared" si="76"/>
        <v>FACTURA</v>
      </c>
      <c r="P968" t="str">
        <f t="shared" si="77"/>
        <v>2025</v>
      </c>
      <c r="Q968" t="str">
        <f t="shared" si="78"/>
        <v>01</v>
      </c>
      <c r="R968" t="str">
        <f>+IFERROR(VLOOKUP(I968, Listado!A:B, 2, FALSE()), "COMERCIALIZADORA INTERNACIONAL CARIBBEAN EXOTICS S A")</f>
        <v>LONDOÑO ECHEVERRI ALEJANDRA</v>
      </c>
      <c r="S968" s="25">
        <f>+VLOOKUP(E968, TC!A:D, 2, FALSE())</f>
        <v>4220.8599999999997</v>
      </c>
      <c r="T968" t="str">
        <f t="shared" si="79"/>
        <v>COP</v>
      </c>
    </row>
    <row r="969" spans="1:20" ht="18.75" hidden="1" customHeight="1" x14ac:dyDescent="0.25">
      <c r="A969" t="s">
        <v>1912</v>
      </c>
      <c r="B969" t="s">
        <v>5</v>
      </c>
      <c r="C969" t="s">
        <v>1913</v>
      </c>
      <c r="D969" s="24">
        <v>10854</v>
      </c>
      <c r="E969" t="s">
        <v>1621</v>
      </c>
      <c r="F969" t="s">
        <v>99</v>
      </c>
      <c r="G969" t="s">
        <v>1914</v>
      </c>
      <c r="I969" t="s">
        <v>1841</v>
      </c>
      <c r="J969" t="s">
        <v>1915</v>
      </c>
      <c r="K969" t="s">
        <v>2021</v>
      </c>
      <c r="L969" s="24">
        <v>176800</v>
      </c>
      <c r="M969" s="25">
        <f>+VLOOKUP(E969, TC!A:D, 4, FALSE())</f>
        <v>1.0424499983415703</v>
      </c>
      <c r="N969" s="24">
        <f t="shared" si="75"/>
        <v>176800</v>
      </c>
      <c r="O969" t="str">
        <f t="shared" si="76"/>
        <v>FACTURA</v>
      </c>
      <c r="P969" t="str">
        <f t="shared" si="77"/>
        <v>2025</v>
      </c>
      <c r="Q969" t="str">
        <f t="shared" si="78"/>
        <v>01</v>
      </c>
      <c r="R969" t="str">
        <f>+IFERROR(VLOOKUP(I969, Listado!A:B, 2, FALSE()), "COMERCIALIZADORA INTERNACIONAL CARIBBEAN EXOTICS S A")</f>
        <v>LONDOÑO ECHEVERRI ALEJANDRA</v>
      </c>
      <c r="S969" s="25">
        <f>+VLOOKUP(E969, TC!A:D, 2, FALSE())</f>
        <v>4220.8599999999997</v>
      </c>
      <c r="T969" t="str">
        <f t="shared" si="79"/>
        <v>COP</v>
      </c>
    </row>
    <row r="970" spans="1:20" ht="18.75" hidden="1" customHeight="1" x14ac:dyDescent="0.25">
      <c r="A970" t="s">
        <v>1912</v>
      </c>
      <c r="B970" t="s">
        <v>5</v>
      </c>
      <c r="C970" t="s">
        <v>1913</v>
      </c>
      <c r="D970" s="24">
        <v>10854</v>
      </c>
      <c r="E970" t="s">
        <v>1621</v>
      </c>
      <c r="F970" t="s">
        <v>99</v>
      </c>
      <c r="G970" t="s">
        <v>1914</v>
      </c>
      <c r="I970" t="s">
        <v>1841</v>
      </c>
      <c r="J970" t="s">
        <v>1915</v>
      </c>
      <c r="K970" t="s">
        <v>2021</v>
      </c>
      <c r="L970" s="24">
        <v>107840</v>
      </c>
      <c r="M970" s="25">
        <f>+VLOOKUP(E970, TC!A:D, 4, FALSE())</f>
        <v>1.0424499983415703</v>
      </c>
      <c r="N970" s="24">
        <f t="shared" si="75"/>
        <v>107840</v>
      </c>
      <c r="O970" t="str">
        <f t="shared" si="76"/>
        <v>FACTURA</v>
      </c>
      <c r="P970" t="str">
        <f t="shared" si="77"/>
        <v>2025</v>
      </c>
      <c r="Q970" t="str">
        <f t="shared" si="78"/>
        <v>01</v>
      </c>
      <c r="R970" t="str">
        <f>+IFERROR(VLOOKUP(I970, Listado!A:B, 2, FALSE()), "COMERCIALIZADORA INTERNACIONAL CARIBBEAN EXOTICS S A")</f>
        <v>LONDOÑO ECHEVERRI ALEJANDRA</v>
      </c>
      <c r="S970" s="25">
        <f>+VLOOKUP(E970, TC!A:D, 2, FALSE())</f>
        <v>4220.8599999999997</v>
      </c>
      <c r="T970" t="str">
        <f t="shared" si="79"/>
        <v>COP</v>
      </c>
    </row>
    <row r="971" spans="1:20" ht="18.75" hidden="1" customHeight="1" x14ac:dyDescent="0.25">
      <c r="A971" t="s">
        <v>1912</v>
      </c>
      <c r="B971" t="s">
        <v>5</v>
      </c>
      <c r="C971" t="s">
        <v>1913</v>
      </c>
      <c r="D971" s="24">
        <v>10854</v>
      </c>
      <c r="E971" t="s">
        <v>1621</v>
      </c>
      <c r="F971" t="s">
        <v>99</v>
      </c>
      <c r="G971" t="s">
        <v>1914</v>
      </c>
      <c r="I971" t="s">
        <v>1841</v>
      </c>
      <c r="J971" t="s">
        <v>1915</v>
      </c>
      <c r="K971" t="s">
        <v>2021</v>
      </c>
      <c r="L971" s="24">
        <v>90880</v>
      </c>
      <c r="M971" s="25">
        <f>+VLOOKUP(E971, TC!A:D, 4, FALSE())</f>
        <v>1.0424499983415703</v>
      </c>
      <c r="N971" s="24">
        <f t="shared" si="75"/>
        <v>90880</v>
      </c>
      <c r="O971" t="str">
        <f t="shared" si="76"/>
        <v>FACTURA</v>
      </c>
      <c r="P971" t="str">
        <f t="shared" si="77"/>
        <v>2025</v>
      </c>
      <c r="Q971" t="str">
        <f t="shared" si="78"/>
        <v>01</v>
      </c>
      <c r="R971" t="str">
        <f>+IFERROR(VLOOKUP(I971, Listado!A:B, 2, FALSE()), "COMERCIALIZADORA INTERNACIONAL CARIBBEAN EXOTICS S A")</f>
        <v>LONDOÑO ECHEVERRI ALEJANDRA</v>
      </c>
      <c r="S971" s="25">
        <f>+VLOOKUP(E971, TC!A:D, 2, FALSE())</f>
        <v>4220.8599999999997</v>
      </c>
      <c r="T971" t="str">
        <f t="shared" si="79"/>
        <v>COP</v>
      </c>
    </row>
    <row r="972" spans="1:20" ht="18.75" hidden="1" customHeight="1" x14ac:dyDescent="0.25">
      <c r="A972" t="s">
        <v>1912</v>
      </c>
      <c r="B972" t="s">
        <v>5</v>
      </c>
      <c r="C972" t="s">
        <v>1913</v>
      </c>
      <c r="D972" s="24">
        <v>10854</v>
      </c>
      <c r="E972" t="s">
        <v>1621</v>
      </c>
      <c r="F972" t="s">
        <v>99</v>
      </c>
      <c r="G972" t="s">
        <v>1914</v>
      </c>
      <c r="I972" t="s">
        <v>1841</v>
      </c>
      <c r="J972" t="s">
        <v>1915</v>
      </c>
      <c r="K972" t="s">
        <v>2021</v>
      </c>
      <c r="L972" s="24">
        <v>101280</v>
      </c>
      <c r="M972" s="25">
        <f>+VLOOKUP(E972, TC!A:D, 4, FALSE())</f>
        <v>1.0424499983415703</v>
      </c>
      <c r="N972" s="24">
        <f t="shared" si="75"/>
        <v>101280</v>
      </c>
      <c r="O972" t="str">
        <f t="shared" si="76"/>
        <v>FACTURA</v>
      </c>
      <c r="P972" t="str">
        <f t="shared" si="77"/>
        <v>2025</v>
      </c>
      <c r="Q972" t="str">
        <f t="shared" si="78"/>
        <v>01</v>
      </c>
      <c r="R972" t="str">
        <f>+IFERROR(VLOOKUP(I972, Listado!A:B, 2, FALSE()), "COMERCIALIZADORA INTERNACIONAL CARIBBEAN EXOTICS S A")</f>
        <v>LONDOÑO ECHEVERRI ALEJANDRA</v>
      </c>
      <c r="S972" s="25">
        <f>+VLOOKUP(E972, TC!A:D, 2, FALSE())</f>
        <v>4220.8599999999997</v>
      </c>
      <c r="T972" t="str">
        <f t="shared" si="79"/>
        <v>COP</v>
      </c>
    </row>
    <row r="973" spans="1:20" ht="18.75" hidden="1" customHeight="1" x14ac:dyDescent="0.25">
      <c r="A973" t="s">
        <v>1912</v>
      </c>
      <c r="B973" t="s">
        <v>5</v>
      </c>
      <c r="C973" t="s">
        <v>1913</v>
      </c>
      <c r="D973" s="24">
        <v>10854</v>
      </c>
      <c r="E973" t="s">
        <v>1621</v>
      </c>
      <c r="F973" t="s">
        <v>99</v>
      </c>
      <c r="G973" t="s">
        <v>1914</v>
      </c>
      <c r="I973" t="s">
        <v>1841</v>
      </c>
      <c r="J973" t="s">
        <v>1915</v>
      </c>
      <c r="K973" t="s">
        <v>2021</v>
      </c>
      <c r="L973" s="24">
        <v>17120</v>
      </c>
      <c r="M973" s="25">
        <f>+VLOOKUP(E973, TC!A:D, 4, FALSE())</f>
        <v>1.0424499983415703</v>
      </c>
      <c r="N973" s="24">
        <f t="shared" si="75"/>
        <v>17120</v>
      </c>
      <c r="O973" t="str">
        <f t="shared" si="76"/>
        <v>FACTURA</v>
      </c>
      <c r="P973" t="str">
        <f t="shared" si="77"/>
        <v>2025</v>
      </c>
      <c r="Q973" t="str">
        <f t="shared" si="78"/>
        <v>01</v>
      </c>
      <c r="R973" t="str">
        <f>+IFERROR(VLOOKUP(I973, Listado!A:B, 2, FALSE()), "COMERCIALIZADORA INTERNACIONAL CARIBBEAN EXOTICS S A")</f>
        <v>LONDOÑO ECHEVERRI ALEJANDRA</v>
      </c>
      <c r="S973" s="25">
        <f>+VLOOKUP(E973, TC!A:D, 2, FALSE())</f>
        <v>4220.8599999999997</v>
      </c>
      <c r="T973" t="str">
        <f t="shared" si="79"/>
        <v>COP</v>
      </c>
    </row>
    <row r="974" spans="1:20" ht="18.75" hidden="1" customHeight="1" x14ac:dyDescent="0.25">
      <c r="A974" t="s">
        <v>1912</v>
      </c>
      <c r="B974" t="s">
        <v>5</v>
      </c>
      <c r="C974" t="s">
        <v>1913</v>
      </c>
      <c r="D974" s="24">
        <v>10854</v>
      </c>
      <c r="E974" t="s">
        <v>1621</v>
      </c>
      <c r="F974" t="s">
        <v>99</v>
      </c>
      <c r="G974" t="s">
        <v>1914</v>
      </c>
      <c r="I974" t="s">
        <v>1841</v>
      </c>
      <c r="J974" t="s">
        <v>1915</v>
      </c>
      <c r="K974" t="s">
        <v>2021</v>
      </c>
      <c r="L974" s="24">
        <v>14400</v>
      </c>
      <c r="M974" s="25">
        <f>+VLOOKUP(E974, TC!A:D, 4, FALSE())</f>
        <v>1.0424499983415703</v>
      </c>
      <c r="N974" s="24">
        <f t="shared" si="75"/>
        <v>14400</v>
      </c>
      <c r="O974" t="str">
        <f t="shared" si="76"/>
        <v>FACTURA</v>
      </c>
      <c r="P974" t="str">
        <f t="shared" si="77"/>
        <v>2025</v>
      </c>
      <c r="Q974" t="str">
        <f t="shared" si="78"/>
        <v>01</v>
      </c>
      <c r="R974" t="str">
        <f>+IFERROR(VLOOKUP(I974, Listado!A:B, 2, FALSE()), "COMERCIALIZADORA INTERNACIONAL CARIBBEAN EXOTICS S A")</f>
        <v>LONDOÑO ECHEVERRI ALEJANDRA</v>
      </c>
      <c r="S974" s="25">
        <f>+VLOOKUP(E974, TC!A:D, 2, FALSE())</f>
        <v>4220.8599999999997</v>
      </c>
      <c r="T974" t="str">
        <f t="shared" si="79"/>
        <v>COP</v>
      </c>
    </row>
    <row r="975" spans="1:20" ht="18.75" hidden="1" customHeight="1" x14ac:dyDescent="0.25">
      <c r="A975" t="s">
        <v>1912</v>
      </c>
      <c r="B975" t="s">
        <v>5</v>
      </c>
      <c r="C975" t="s">
        <v>1913</v>
      </c>
      <c r="D975" s="24">
        <v>10854</v>
      </c>
      <c r="E975" t="s">
        <v>1621</v>
      </c>
      <c r="F975" t="s">
        <v>99</v>
      </c>
      <c r="G975" t="s">
        <v>1914</v>
      </c>
      <c r="I975" t="s">
        <v>1841</v>
      </c>
      <c r="J975" t="s">
        <v>1915</v>
      </c>
      <c r="K975" t="s">
        <v>2021</v>
      </c>
      <c r="L975" s="24">
        <v>10400</v>
      </c>
      <c r="M975" s="25">
        <f>+VLOOKUP(E975, TC!A:D, 4, FALSE())</f>
        <v>1.0424499983415703</v>
      </c>
      <c r="N975" s="24">
        <f t="shared" si="75"/>
        <v>10400</v>
      </c>
      <c r="O975" t="str">
        <f t="shared" si="76"/>
        <v>FACTURA</v>
      </c>
      <c r="P975" t="str">
        <f t="shared" si="77"/>
        <v>2025</v>
      </c>
      <c r="Q975" t="str">
        <f t="shared" si="78"/>
        <v>01</v>
      </c>
      <c r="R975" t="str">
        <f>+IFERROR(VLOOKUP(I975, Listado!A:B, 2, FALSE()), "COMERCIALIZADORA INTERNACIONAL CARIBBEAN EXOTICS S A")</f>
        <v>LONDOÑO ECHEVERRI ALEJANDRA</v>
      </c>
      <c r="S975" s="25">
        <f>+VLOOKUP(E975, TC!A:D, 2, FALSE())</f>
        <v>4220.8599999999997</v>
      </c>
      <c r="T975" t="str">
        <f t="shared" si="79"/>
        <v>COP</v>
      </c>
    </row>
    <row r="976" spans="1:20" ht="18.75" hidden="1" customHeight="1" x14ac:dyDescent="0.25">
      <c r="A976" t="s">
        <v>1912</v>
      </c>
      <c r="B976" t="s">
        <v>5</v>
      </c>
      <c r="C976" t="s">
        <v>1913</v>
      </c>
      <c r="D976" s="24">
        <v>10854</v>
      </c>
      <c r="E976" t="s">
        <v>1621</v>
      </c>
      <c r="F976" t="s">
        <v>99</v>
      </c>
      <c r="G976" t="s">
        <v>1914</v>
      </c>
      <c r="I976" t="s">
        <v>1841</v>
      </c>
      <c r="J976" t="s">
        <v>1915</v>
      </c>
      <c r="K976" t="s">
        <v>2021</v>
      </c>
      <c r="L976" s="24">
        <v>4000</v>
      </c>
      <c r="M976" s="25">
        <f>+VLOOKUP(E976, TC!A:D, 4, FALSE())</f>
        <v>1.0424499983415703</v>
      </c>
      <c r="N976" s="24">
        <f t="shared" si="75"/>
        <v>4000</v>
      </c>
      <c r="O976" t="str">
        <f t="shared" si="76"/>
        <v>FACTURA</v>
      </c>
      <c r="P976" t="str">
        <f t="shared" si="77"/>
        <v>2025</v>
      </c>
      <c r="Q976" t="str">
        <f t="shared" si="78"/>
        <v>01</v>
      </c>
      <c r="R976" t="str">
        <f>+IFERROR(VLOOKUP(I976, Listado!A:B, 2, FALSE()), "COMERCIALIZADORA INTERNACIONAL CARIBBEAN EXOTICS S A")</f>
        <v>LONDOÑO ECHEVERRI ALEJANDRA</v>
      </c>
      <c r="S976" s="25">
        <f>+VLOOKUP(E976, TC!A:D, 2, FALSE())</f>
        <v>4220.8599999999997</v>
      </c>
      <c r="T976" t="str">
        <f t="shared" si="79"/>
        <v>COP</v>
      </c>
    </row>
    <row r="977" spans="1:20" ht="18.75" hidden="1" customHeight="1" x14ac:dyDescent="0.25">
      <c r="A977" t="s">
        <v>1912</v>
      </c>
      <c r="B977" t="s">
        <v>5</v>
      </c>
      <c r="C977" t="s">
        <v>1913</v>
      </c>
      <c r="D977" s="24">
        <v>10854</v>
      </c>
      <c r="E977" t="s">
        <v>1621</v>
      </c>
      <c r="F977" t="s">
        <v>99</v>
      </c>
      <c r="G977" t="s">
        <v>1914</v>
      </c>
      <c r="I977" t="s">
        <v>1841</v>
      </c>
      <c r="J977" t="s">
        <v>1915</v>
      </c>
      <c r="K977" t="s">
        <v>2021</v>
      </c>
      <c r="L977" s="24">
        <v>320</v>
      </c>
      <c r="M977" s="25">
        <f>+VLOOKUP(E977, TC!A:D, 4, FALSE())</f>
        <v>1.0424499983415703</v>
      </c>
      <c r="N977" s="24">
        <f t="shared" si="75"/>
        <v>320</v>
      </c>
      <c r="O977" t="str">
        <f t="shared" si="76"/>
        <v>FACTURA</v>
      </c>
      <c r="P977" t="str">
        <f t="shared" si="77"/>
        <v>2025</v>
      </c>
      <c r="Q977" t="str">
        <f t="shared" si="78"/>
        <v>01</v>
      </c>
      <c r="R977" t="str">
        <f>+IFERROR(VLOOKUP(I977, Listado!A:B, 2, FALSE()), "COMERCIALIZADORA INTERNACIONAL CARIBBEAN EXOTICS S A")</f>
        <v>LONDOÑO ECHEVERRI ALEJANDRA</v>
      </c>
      <c r="S977" s="25">
        <f>+VLOOKUP(E977, TC!A:D, 2, FALSE())</f>
        <v>4220.8599999999997</v>
      </c>
      <c r="T977" t="str">
        <f t="shared" si="79"/>
        <v>COP</v>
      </c>
    </row>
    <row r="978" spans="1:20" ht="18.75" hidden="1" customHeight="1" x14ac:dyDescent="0.25">
      <c r="A978" t="s">
        <v>1912</v>
      </c>
      <c r="B978" t="s">
        <v>5</v>
      </c>
      <c r="C978" t="s">
        <v>1913</v>
      </c>
      <c r="D978" s="24">
        <v>10855</v>
      </c>
      <c r="E978" t="s">
        <v>1621</v>
      </c>
      <c r="F978" t="s">
        <v>99</v>
      </c>
      <c r="G978" t="s">
        <v>113</v>
      </c>
      <c r="I978" t="s">
        <v>1844</v>
      </c>
      <c r="J978" t="s">
        <v>1915</v>
      </c>
      <c r="K978" t="s">
        <v>2021</v>
      </c>
      <c r="L978" s="24">
        <v>78570</v>
      </c>
      <c r="M978" s="25">
        <f>+VLOOKUP(E978, TC!A:D, 4, FALSE())</f>
        <v>1.0424499983415703</v>
      </c>
      <c r="N978" s="24">
        <f t="shared" si="75"/>
        <v>78570</v>
      </c>
      <c r="O978" t="str">
        <f t="shared" si="76"/>
        <v>FACTURA</v>
      </c>
      <c r="P978" t="str">
        <f t="shared" si="77"/>
        <v>2025</v>
      </c>
      <c r="Q978" t="str">
        <f t="shared" si="78"/>
        <v>01</v>
      </c>
      <c r="R978" t="str">
        <f>+IFERROR(VLOOKUP(I978, Listado!A:B, 2, FALSE()), "COMERCIALIZADORA INTERNACIONAL CARIBBEAN EXOTICS S A")</f>
        <v>LONDOÑO ECHEVERRI ALEJANDRA</v>
      </c>
      <c r="S978" s="25">
        <f>+VLOOKUP(E978, TC!A:D, 2, FALSE())</f>
        <v>4220.8599999999997</v>
      </c>
      <c r="T978" t="str">
        <f t="shared" si="79"/>
        <v>COP</v>
      </c>
    </row>
    <row r="979" spans="1:20" ht="18.75" hidden="1" customHeight="1" x14ac:dyDescent="0.25">
      <c r="A979" t="s">
        <v>1912</v>
      </c>
      <c r="B979" t="s">
        <v>5</v>
      </c>
      <c r="C979" t="s">
        <v>1913</v>
      </c>
      <c r="D979" s="24">
        <v>10855</v>
      </c>
      <c r="E979" t="s">
        <v>1621</v>
      </c>
      <c r="F979" t="s">
        <v>99</v>
      </c>
      <c r="G979" t="s">
        <v>113</v>
      </c>
      <c r="I979" t="s">
        <v>1844</v>
      </c>
      <c r="J979" t="s">
        <v>1915</v>
      </c>
      <c r="K979" t="s">
        <v>2021</v>
      </c>
      <c r="L979" s="24">
        <v>30240</v>
      </c>
      <c r="M979" s="25">
        <f>+VLOOKUP(E979, TC!A:D, 4, FALSE())</f>
        <v>1.0424499983415703</v>
      </c>
      <c r="N979" s="24">
        <f t="shared" si="75"/>
        <v>30240</v>
      </c>
      <c r="O979" t="str">
        <f t="shared" si="76"/>
        <v>FACTURA</v>
      </c>
      <c r="P979" t="str">
        <f t="shared" si="77"/>
        <v>2025</v>
      </c>
      <c r="Q979" t="str">
        <f t="shared" si="78"/>
        <v>01</v>
      </c>
      <c r="R979" t="str">
        <f>+IFERROR(VLOOKUP(I979, Listado!A:B, 2, FALSE()), "COMERCIALIZADORA INTERNACIONAL CARIBBEAN EXOTICS S A")</f>
        <v>LONDOÑO ECHEVERRI ALEJANDRA</v>
      </c>
      <c r="S979" s="25">
        <f>+VLOOKUP(E979, TC!A:D, 2, FALSE())</f>
        <v>4220.8599999999997</v>
      </c>
      <c r="T979" t="str">
        <f t="shared" si="79"/>
        <v>COP</v>
      </c>
    </row>
    <row r="980" spans="1:20" ht="18.75" hidden="1" customHeight="1" x14ac:dyDescent="0.25">
      <c r="A980" t="s">
        <v>1912</v>
      </c>
      <c r="B980" t="s">
        <v>5</v>
      </c>
      <c r="C980" t="s">
        <v>1913</v>
      </c>
      <c r="D980" s="24">
        <v>10855</v>
      </c>
      <c r="E980" t="s">
        <v>1621</v>
      </c>
      <c r="F980" t="s">
        <v>99</v>
      </c>
      <c r="G980" t="s">
        <v>113</v>
      </c>
      <c r="I980" t="s">
        <v>1844</v>
      </c>
      <c r="J980" t="s">
        <v>1915</v>
      </c>
      <c r="K980" t="s">
        <v>2021</v>
      </c>
      <c r="L980" s="24">
        <v>22680</v>
      </c>
      <c r="M980" s="25">
        <f>+VLOOKUP(E980, TC!A:D, 4, FALSE())</f>
        <v>1.0424499983415703</v>
      </c>
      <c r="N980" s="24">
        <f t="shared" si="75"/>
        <v>22680</v>
      </c>
      <c r="O980" t="str">
        <f t="shared" si="76"/>
        <v>FACTURA</v>
      </c>
      <c r="P980" t="str">
        <f t="shared" si="77"/>
        <v>2025</v>
      </c>
      <c r="Q980" t="str">
        <f t="shared" si="78"/>
        <v>01</v>
      </c>
      <c r="R980" t="str">
        <f>+IFERROR(VLOOKUP(I980, Listado!A:B, 2, FALSE()), "COMERCIALIZADORA INTERNACIONAL CARIBBEAN EXOTICS S A")</f>
        <v>LONDOÑO ECHEVERRI ALEJANDRA</v>
      </c>
      <c r="S980" s="25">
        <f>+VLOOKUP(E980, TC!A:D, 2, FALSE())</f>
        <v>4220.8599999999997</v>
      </c>
      <c r="T980" t="str">
        <f t="shared" si="79"/>
        <v>COP</v>
      </c>
    </row>
    <row r="981" spans="1:20" ht="18.75" hidden="1" customHeight="1" x14ac:dyDescent="0.25">
      <c r="A981" t="s">
        <v>1912</v>
      </c>
      <c r="B981" t="s">
        <v>5</v>
      </c>
      <c r="C981" t="s">
        <v>1913</v>
      </c>
      <c r="D981" s="24">
        <v>10855</v>
      </c>
      <c r="E981" t="s">
        <v>1621</v>
      </c>
      <c r="F981" t="s">
        <v>99</v>
      </c>
      <c r="G981" t="s">
        <v>113</v>
      </c>
      <c r="I981" t="s">
        <v>1844</v>
      </c>
      <c r="J981" t="s">
        <v>1915</v>
      </c>
      <c r="K981" t="s">
        <v>2021</v>
      </c>
      <c r="L981" s="24">
        <v>7560</v>
      </c>
      <c r="M981" s="25">
        <f>+VLOOKUP(E981, TC!A:D, 4, FALSE())</f>
        <v>1.0424499983415703</v>
      </c>
      <c r="N981" s="24">
        <f t="shared" si="75"/>
        <v>7560</v>
      </c>
      <c r="O981" t="str">
        <f t="shared" si="76"/>
        <v>FACTURA</v>
      </c>
      <c r="P981" t="str">
        <f t="shared" si="77"/>
        <v>2025</v>
      </c>
      <c r="Q981" t="str">
        <f t="shared" si="78"/>
        <v>01</v>
      </c>
      <c r="R981" t="str">
        <f>+IFERROR(VLOOKUP(I981, Listado!A:B, 2, FALSE()), "COMERCIALIZADORA INTERNACIONAL CARIBBEAN EXOTICS S A")</f>
        <v>LONDOÑO ECHEVERRI ALEJANDRA</v>
      </c>
      <c r="S981" s="25">
        <f>+VLOOKUP(E981, TC!A:D, 2, FALSE())</f>
        <v>4220.8599999999997</v>
      </c>
      <c r="T981" t="str">
        <f t="shared" si="79"/>
        <v>COP</v>
      </c>
    </row>
    <row r="982" spans="1:20" ht="18.75" hidden="1" customHeight="1" x14ac:dyDescent="0.25">
      <c r="A982" t="s">
        <v>1912</v>
      </c>
      <c r="B982" t="s">
        <v>5</v>
      </c>
      <c r="C982" t="s">
        <v>1913</v>
      </c>
      <c r="D982" s="24">
        <v>10856</v>
      </c>
      <c r="E982" t="s">
        <v>1621</v>
      </c>
      <c r="F982" t="s">
        <v>99</v>
      </c>
      <c r="G982" t="s">
        <v>113</v>
      </c>
      <c r="I982" t="s">
        <v>1843</v>
      </c>
      <c r="J982" t="s">
        <v>1915</v>
      </c>
      <c r="K982" t="s">
        <v>2021</v>
      </c>
      <c r="L982" s="24">
        <v>172530</v>
      </c>
      <c r="M982" s="25">
        <f>+VLOOKUP(E982, TC!A:D, 4, FALSE())</f>
        <v>1.0424499983415703</v>
      </c>
      <c r="N982" s="24">
        <f t="shared" si="75"/>
        <v>172530</v>
      </c>
      <c r="O982" t="str">
        <f t="shared" si="76"/>
        <v>FACTURA</v>
      </c>
      <c r="P982" t="str">
        <f t="shared" si="77"/>
        <v>2025</v>
      </c>
      <c r="Q982" t="str">
        <f t="shared" si="78"/>
        <v>01</v>
      </c>
      <c r="R982" t="str">
        <f>+IFERROR(VLOOKUP(I982, Listado!A:B, 2, FALSE()), "COMERCIALIZADORA INTERNACIONAL CARIBBEAN EXOTICS S A")</f>
        <v>LONDOÑO ECHEVERRI ALEJANDRA</v>
      </c>
      <c r="S982" s="25">
        <f>+VLOOKUP(E982, TC!A:D, 2, FALSE())</f>
        <v>4220.8599999999997</v>
      </c>
      <c r="T982" t="str">
        <f t="shared" si="79"/>
        <v>COP</v>
      </c>
    </row>
    <row r="983" spans="1:20" ht="18.75" hidden="1" customHeight="1" x14ac:dyDescent="0.25">
      <c r="A983" t="s">
        <v>1912</v>
      </c>
      <c r="B983" t="s">
        <v>5</v>
      </c>
      <c r="C983" t="s">
        <v>1913</v>
      </c>
      <c r="D983" s="24">
        <v>10856</v>
      </c>
      <c r="E983" t="s">
        <v>1621</v>
      </c>
      <c r="F983" t="s">
        <v>99</v>
      </c>
      <c r="G983" t="s">
        <v>113</v>
      </c>
      <c r="I983" t="s">
        <v>1843</v>
      </c>
      <c r="J983" t="s">
        <v>1915</v>
      </c>
      <c r="K983" t="s">
        <v>2021</v>
      </c>
      <c r="L983" s="24">
        <v>49950</v>
      </c>
      <c r="M983" s="25">
        <f>+VLOOKUP(E983, TC!A:D, 4, FALSE())</f>
        <v>1.0424499983415703</v>
      </c>
      <c r="N983" s="24">
        <f t="shared" si="75"/>
        <v>49950</v>
      </c>
      <c r="O983" t="str">
        <f t="shared" si="76"/>
        <v>FACTURA</v>
      </c>
      <c r="P983" t="str">
        <f t="shared" si="77"/>
        <v>2025</v>
      </c>
      <c r="Q983" t="str">
        <f t="shared" si="78"/>
        <v>01</v>
      </c>
      <c r="R983" t="str">
        <f>+IFERROR(VLOOKUP(I983, Listado!A:B, 2, FALSE()), "COMERCIALIZADORA INTERNACIONAL CARIBBEAN EXOTICS S A")</f>
        <v>LONDOÑO ECHEVERRI ALEJANDRA</v>
      </c>
      <c r="S983" s="25">
        <f>+VLOOKUP(E983, TC!A:D, 2, FALSE())</f>
        <v>4220.8599999999997</v>
      </c>
      <c r="T983" t="str">
        <f t="shared" si="79"/>
        <v>COP</v>
      </c>
    </row>
    <row r="984" spans="1:20" ht="18.75" hidden="1" customHeight="1" x14ac:dyDescent="0.25">
      <c r="A984" t="s">
        <v>1912</v>
      </c>
      <c r="B984" t="s">
        <v>5</v>
      </c>
      <c r="C984" t="s">
        <v>1913</v>
      </c>
      <c r="D984" s="24">
        <v>10856</v>
      </c>
      <c r="E984" t="s">
        <v>1621</v>
      </c>
      <c r="F984" t="s">
        <v>99</v>
      </c>
      <c r="G984" t="s">
        <v>113</v>
      </c>
      <c r="I984" t="s">
        <v>1843</v>
      </c>
      <c r="J984" t="s">
        <v>1915</v>
      </c>
      <c r="K984" t="s">
        <v>2021</v>
      </c>
      <c r="L984" s="24">
        <v>66420</v>
      </c>
      <c r="M984" s="25">
        <f>+VLOOKUP(E984, TC!A:D, 4, FALSE())</f>
        <v>1.0424499983415703</v>
      </c>
      <c r="N984" s="24">
        <f t="shared" si="75"/>
        <v>66420</v>
      </c>
      <c r="O984" t="str">
        <f t="shared" si="76"/>
        <v>FACTURA</v>
      </c>
      <c r="P984" t="str">
        <f t="shared" si="77"/>
        <v>2025</v>
      </c>
      <c r="Q984" t="str">
        <f t="shared" si="78"/>
        <v>01</v>
      </c>
      <c r="R984" t="str">
        <f>+IFERROR(VLOOKUP(I984, Listado!A:B, 2, FALSE()), "COMERCIALIZADORA INTERNACIONAL CARIBBEAN EXOTICS S A")</f>
        <v>LONDOÑO ECHEVERRI ALEJANDRA</v>
      </c>
      <c r="S984" s="25">
        <f>+VLOOKUP(E984, TC!A:D, 2, FALSE())</f>
        <v>4220.8599999999997</v>
      </c>
      <c r="T984" t="str">
        <f t="shared" si="79"/>
        <v>COP</v>
      </c>
    </row>
    <row r="985" spans="1:20" ht="18.75" hidden="1" customHeight="1" x14ac:dyDescent="0.25">
      <c r="A985" t="s">
        <v>1912</v>
      </c>
      <c r="B985" t="s">
        <v>5</v>
      </c>
      <c r="C985" t="s">
        <v>1913</v>
      </c>
      <c r="D985" s="24">
        <v>10856</v>
      </c>
      <c r="E985" t="s">
        <v>1621</v>
      </c>
      <c r="F985" t="s">
        <v>99</v>
      </c>
      <c r="G985" t="s">
        <v>113</v>
      </c>
      <c r="I985" t="s">
        <v>1843</v>
      </c>
      <c r="J985" t="s">
        <v>1915</v>
      </c>
      <c r="K985" t="s">
        <v>2021</v>
      </c>
      <c r="L985" s="24">
        <v>29700</v>
      </c>
      <c r="M985" s="25">
        <f>+VLOOKUP(E985, TC!A:D, 4, FALSE())</f>
        <v>1.0424499983415703</v>
      </c>
      <c r="N985" s="24">
        <f t="shared" si="75"/>
        <v>29700</v>
      </c>
      <c r="O985" t="str">
        <f t="shared" si="76"/>
        <v>FACTURA</v>
      </c>
      <c r="P985" t="str">
        <f t="shared" si="77"/>
        <v>2025</v>
      </c>
      <c r="Q985" t="str">
        <f t="shared" si="78"/>
        <v>01</v>
      </c>
      <c r="R985" t="str">
        <f>+IFERROR(VLOOKUP(I985, Listado!A:B, 2, FALSE()), "COMERCIALIZADORA INTERNACIONAL CARIBBEAN EXOTICS S A")</f>
        <v>LONDOÑO ECHEVERRI ALEJANDRA</v>
      </c>
      <c r="S985" s="25">
        <f>+VLOOKUP(E985, TC!A:D, 2, FALSE())</f>
        <v>4220.8599999999997</v>
      </c>
      <c r="T985" t="str">
        <f t="shared" si="79"/>
        <v>COP</v>
      </c>
    </row>
    <row r="986" spans="1:20" ht="18.75" hidden="1" customHeight="1" x14ac:dyDescent="0.25">
      <c r="A986" t="s">
        <v>1912</v>
      </c>
      <c r="B986" t="s">
        <v>5</v>
      </c>
      <c r="C986" t="s">
        <v>1913</v>
      </c>
      <c r="D986" s="24">
        <v>10856</v>
      </c>
      <c r="E986" t="s">
        <v>1621</v>
      </c>
      <c r="F986" t="s">
        <v>99</v>
      </c>
      <c r="G986" t="s">
        <v>113</v>
      </c>
      <c r="I986" t="s">
        <v>1843</v>
      </c>
      <c r="J986" t="s">
        <v>1915</v>
      </c>
      <c r="K986" t="s">
        <v>2021</v>
      </c>
      <c r="L986" s="24">
        <v>8100</v>
      </c>
      <c r="M986" s="25">
        <f>+VLOOKUP(E986, TC!A:D, 4, FALSE())</f>
        <v>1.0424499983415703</v>
      </c>
      <c r="N986" s="24">
        <f t="shared" si="75"/>
        <v>8100</v>
      </c>
      <c r="O986" t="str">
        <f t="shared" si="76"/>
        <v>FACTURA</v>
      </c>
      <c r="P986" t="str">
        <f t="shared" si="77"/>
        <v>2025</v>
      </c>
      <c r="Q986" t="str">
        <f t="shared" si="78"/>
        <v>01</v>
      </c>
      <c r="R986" t="str">
        <f>+IFERROR(VLOOKUP(I986, Listado!A:B, 2, FALSE()), "COMERCIALIZADORA INTERNACIONAL CARIBBEAN EXOTICS S A")</f>
        <v>LONDOÑO ECHEVERRI ALEJANDRA</v>
      </c>
      <c r="S986" s="25">
        <f>+VLOOKUP(E986, TC!A:D, 2, FALSE())</f>
        <v>4220.8599999999997</v>
      </c>
      <c r="T986" t="str">
        <f t="shared" si="79"/>
        <v>COP</v>
      </c>
    </row>
    <row r="987" spans="1:20" ht="18.75" hidden="1" customHeight="1" x14ac:dyDescent="0.25">
      <c r="A987" t="s">
        <v>1912</v>
      </c>
      <c r="B987" t="s">
        <v>5</v>
      </c>
      <c r="C987" t="s">
        <v>1913</v>
      </c>
      <c r="D987" s="24">
        <v>10857</v>
      </c>
      <c r="E987" t="s">
        <v>1621</v>
      </c>
      <c r="F987" t="s">
        <v>99</v>
      </c>
      <c r="G987" t="s">
        <v>113</v>
      </c>
      <c r="I987" t="s">
        <v>1842</v>
      </c>
      <c r="J987" t="s">
        <v>1915</v>
      </c>
      <c r="K987" t="s">
        <v>2021</v>
      </c>
      <c r="L987" s="24">
        <v>76410</v>
      </c>
      <c r="M987" s="25">
        <f>+VLOOKUP(E987, TC!A:D, 4, FALSE())</f>
        <v>1.0424499983415703</v>
      </c>
      <c r="N987" s="24">
        <f t="shared" si="75"/>
        <v>76410</v>
      </c>
      <c r="O987" t="str">
        <f t="shared" si="76"/>
        <v>FACTURA</v>
      </c>
      <c r="P987" t="str">
        <f t="shared" si="77"/>
        <v>2025</v>
      </c>
      <c r="Q987" t="str">
        <f t="shared" si="78"/>
        <v>01</v>
      </c>
      <c r="R987" t="str">
        <f>+IFERROR(VLOOKUP(I987, Listado!A:B, 2, FALSE()), "COMERCIALIZADORA INTERNACIONAL CARIBBEAN EXOTICS S A")</f>
        <v>LONDOÑO ECHEVERRI ALEJANDRA</v>
      </c>
      <c r="S987" s="25">
        <f>+VLOOKUP(E987, TC!A:D, 2, FALSE())</f>
        <v>4220.8599999999997</v>
      </c>
      <c r="T987" t="str">
        <f t="shared" si="79"/>
        <v>COP</v>
      </c>
    </row>
    <row r="988" spans="1:20" ht="18.75" hidden="1" customHeight="1" x14ac:dyDescent="0.25">
      <c r="A988" t="s">
        <v>1912</v>
      </c>
      <c r="B988" t="s">
        <v>5</v>
      </c>
      <c r="C988" t="s">
        <v>1913</v>
      </c>
      <c r="D988" s="24">
        <v>10857</v>
      </c>
      <c r="E988" t="s">
        <v>1621</v>
      </c>
      <c r="F988" t="s">
        <v>99</v>
      </c>
      <c r="G988" t="s">
        <v>113</v>
      </c>
      <c r="I988" t="s">
        <v>1842</v>
      </c>
      <c r="J988" t="s">
        <v>1915</v>
      </c>
      <c r="K988" t="s">
        <v>2021</v>
      </c>
      <c r="L988" s="24">
        <v>9180</v>
      </c>
      <c r="M988" s="25">
        <f>+VLOOKUP(E988, TC!A:D, 4, FALSE())</f>
        <v>1.0424499983415703</v>
      </c>
      <c r="N988" s="24">
        <f t="shared" si="75"/>
        <v>9180</v>
      </c>
      <c r="O988" t="str">
        <f t="shared" si="76"/>
        <v>FACTURA</v>
      </c>
      <c r="P988" t="str">
        <f t="shared" si="77"/>
        <v>2025</v>
      </c>
      <c r="Q988" t="str">
        <f t="shared" si="78"/>
        <v>01</v>
      </c>
      <c r="R988" t="str">
        <f>+IFERROR(VLOOKUP(I988, Listado!A:B, 2, FALSE()), "COMERCIALIZADORA INTERNACIONAL CARIBBEAN EXOTICS S A")</f>
        <v>LONDOÑO ECHEVERRI ALEJANDRA</v>
      </c>
      <c r="S988" s="25">
        <f>+VLOOKUP(E988, TC!A:D, 2, FALSE())</f>
        <v>4220.8599999999997</v>
      </c>
      <c r="T988" t="str">
        <f t="shared" si="79"/>
        <v>COP</v>
      </c>
    </row>
    <row r="989" spans="1:20" ht="18.75" hidden="1" customHeight="1" x14ac:dyDescent="0.25">
      <c r="A989" t="s">
        <v>1912</v>
      </c>
      <c r="B989" t="s">
        <v>5</v>
      </c>
      <c r="C989" t="s">
        <v>1913</v>
      </c>
      <c r="D989" s="24">
        <v>10857</v>
      </c>
      <c r="E989" t="s">
        <v>1621</v>
      </c>
      <c r="F989" t="s">
        <v>99</v>
      </c>
      <c r="G989" t="s">
        <v>113</v>
      </c>
      <c r="I989" t="s">
        <v>1842</v>
      </c>
      <c r="J989" t="s">
        <v>1915</v>
      </c>
      <c r="K989" t="s">
        <v>2021</v>
      </c>
      <c r="L989" s="24">
        <v>16470</v>
      </c>
      <c r="M989" s="25">
        <f>+VLOOKUP(E989, TC!A:D, 4, FALSE())</f>
        <v>1.0424499983415703</v>
      </c>
      <c r="N989" s="24">
        <f t="shared" si="75"/>
        <v>16470</v>
      </c>
      <c r="O989" t="str">
        <f t="shared" si="76"/>
        <v>FACTURA</v>
      </c>
      <c r="P989" t="str">
        <f t="shared" si="77"/>
        <v>2025</v>
      </c>
      <c r="Q989" t="str">
        <f t="shared" si="78"/>
        <v>01</v>
      </c>
      <c r="R989" t="str">
        <f>+IFERROR(VLOOKUP(I989, Listado!A:B, 2, FALSE()), "COMERCIALIZADORA INTERNACIONAL CARIBBEAN EXOTICS S A")</f>
        <v>LONDOÑO ECHEVERRI ALEJANDRA</v>
      </c>
      <c r="S989" s="25">
        <f>+VLOOKUP(E989, TC!A:D, 2, FALSE())</f>
        <v>4220.8599999999997</v>
      </c>
      <c r="T989" t="str">
        <f t="shared" si="79"/>
        <v>COP</v>
      </c>
    </row>
    <row r="990" spans="1:20" ht="18.75" hidden="1" customHeight="1" x14ac:dyDescent="0.25">
      <c r="A990" t="s">
        <v>1912</v>
      </c>
      <c r="B990" t="s">
        <v>5</v>
      </c>
      <c r="C990" t="s">
        <v>1913</v>
      </c>
      <c r="D990" s="24">
        <v>10857</v>
      </c>
      <c r="E990" t="s">
        <v>1621</v>
      </c>
      <c r="F990" t="s">
        <v>99</v>
      </c>
      <c r="G990" t="s">
        <v>113</v>
      </c>
      <c r="I990" t="s">
        <v>1842</v>
      </c>
      <c r="J990" t="s">
        <v>1915</v>
      </c>
      <c r="K990" t="s">
        <v>2021</v>
      </c>
      <c r="L990" s="24">
        <v>5940</v>
      </c>
      <c r="M990" s="25">
        <f>+VLOOKUP(E990, TC!A:D, 4, FALSE())</f>
        <v>1.0424499983415703</v>
      </c>
      <c r="N990" s="24">
        <f t="shared" si="75"/>
        <v>5940</v>
      </c>
      <c r="O990" t="str">
        <f t="shared" si="76"/>
        <v>FACTURA</v>
      </c>
      <c r="P990" t="str">
        <f t="shared" si="77"/>
        <v>2025</v>
      </c>
      <c r="Q990" t="str">
        <f t="shared" si="78"/>
        <v>01</v>
      </c>
      <c r="R990" t="str">
        <f>+IFERROR(VLOOKUP(I990, Listado!A:B, 2, FALSE()), "COMERCIALIZADORA INTERNACIONAL CARIBBEAN EXOTICS S A")</f>
        <v>LONDOÑO ECHEVERRI ALEJANDRA</v>
      </c>
      <c r="S990" s="25">
        <f>+VLOOKUP(E990, TC!A:D, 2, FALSE())</f>
        <v>4220.8599999999997</v>
      </c>
      <c r="T990" t="str">
        <f t="shared" si="79"/>
        <v>COP</v>
      </c>
    </row>
    <row r="991" spans="1:20" ht="18.75" hidden="1" customHeight="1" x14ac:dyDescent="0.25">
      <c r="A991" t="s">
        <v>1912</v>
      </c>
      <c r="B991" t="s">
        <v>5</v>
      </c>
      <c r="C991" t="s">
        <v>1913</v>
      </c>
      <c r="D991" s="24">
        <v>10858</v>
      </c>
      <c r="E991" t="s">
        <v>1621</v>
      </c>
      <c r="F991" t="s">
        <v>99</v>
      </c>
      <c r="G991" t="s">
        <v>113</v>
      </c>
      <c r="I991" t="s">
        <v>1842</v>
      </c>
      <c r="J991" t="s">
        <v>1915</v>
      </c>
      <c r="K991" t="s">
        <v>2022</v>
      </c>
      <c r="L991" s="24">
        <v>50000</v>
      </c>
      <c r="M991" s="25">
        <f>+VLOOKUP(E991, TC!A:D, 4, FALSE())</f>
        <v>1.0424499983415703</v>
      </c>
      <c r="N991" s="24">
        <f t="shared" si="75"/>
        <v>50000</v>
      </c>
      <c r="O991" t="str">
        <f t="shared" si="76"/>
        <v>FACTURA</v>
      </c>
      <c r="P991" t="str">
        <f t="shared" si="77"/>
        <v>2025</v>
      </c>
      <c r="Q991" t="str">
        <f t="shared" si="78"/>
        <v>01</v>
      </c>
      <c r="R991" t="str">
        <f>+IFERROR(VLOOKUP(I991, Listado!A:B, 2, FALSE()), "COMERCIALIZADORA INTERNACIONAL CARIBBEAN EXOTICS S A")</f>
        <v>LONDOÑO ECHEVERRI ALEJANDRA</v>
      </c>
      <c r="S991" s="25">
        <f>+VLOOKUP(E991, TC!A:D, 2, FALSE())</f>
        <v>4220.8599999999997</v>
      </c>
      <c r="T991" t="str">
        <f t="shared" si="79"/>
        <v>COP</v>
      </c>
    </row>
    <row r="992" spans="1:20" ht="18.75" hidden="1" customHeight="1" x14ac:dyDescent="0.25">
      <c r="A992" t="s">
        <v>1912</v>
      </c>
      <c r="B992" t="s">
        <v>5</v>
      </c>
      <c r="C992" t="s">
        <v>1913</v>
      </c>
      <c r="D992" s="24">
        <v>10859</v>
      </c>
      <c r="E992" t="s">
        <v>1621</v>
      </c>
      <c r="F992" t="s">
        <v>99</v>
      </c>
      <c r="G992" t="s">
        <v>1914</v>
      </c>
      <c r="I992" t="s">
        <v>1841</v>
      </c>
      <c r="J992" t="s">
        <v>1915</v>
      </c>
      <c r="K992" t="s">
        <v>2021</v>
      </c>
      <c r="L992" s="24">
        <v>140760</v>
      </c>
      <c r="M992" s="25">
        <f>+VLOOKUP(E992, TC!A:D, 4, FALSE())</f>
        <v>1.0424499983415703</v>
      </c>
      <c r="N992" s="24">
        <f t="shared" si="75"/>
        <v>140760</v>
      </c>
      <c r="O992" t="str">
        <f t="shared" si="76"/>
        <v>FACTURA</v>
      </c>
      <c r="P992" t="str">
        <f t="shared" si="77"/>
        <v>2025</v>
      </c>
      <c r="Q992" t="str">
        <f t="shared" si="78"/>
        <v>01</v>
      </c>
      <c r="R992" t="str">
        <f>+IFERROR(VLOOKUP(I992, Listado!A:B, 2, FALSE()), "COMERCIALIZADORA INTERNACIONAL CARIBBEAN EXOTICS S A")</f>
        <v>LONDOÑO ECHEVERRI ALEJANDRA</v>
      </c>
      <c r="S992" s="25">
        <f>+VLOOKUP(E992, TC!A:D, 2, FALSE())</f>
        <v>4220.8599999999997</v>
      </c>
      <c r="T992" t="str">
        <f t="shared" si="79"/>
        <v>COP</v>
      </c>
    </row>
    <row r="993" spans="1:20" ht="18.75" hidden="1" customHeight="1" x14ac:dyDescent="0.25">
      <c r="A993" t="s">
        <v>1912</v>
      </c>
      <c r="B993" t="s">
        <v>5</v>
      </c>
      <c r="C993" t="s">
        <v>1913</v>
      </c>
      <c r="D993" s="24">
        <v>10859</v>
      </c>
      <c r="E993" t="s">
        <v>1621</v>
      </c>
      <c r="F993" t="s">
        <v>99</v>
      </c>
      <c r="G993" t="s">
        <v>1914</v>
      </c>
      <c r="I993" t="s">
        <v>1841</v>
      </c>
      <c r="J993" t="s">
        <v>1915</v>
      </c>
      <c r="K993" t="s">
        <v>2021</v>
      </c>
      <c r="L993" s="24">
        <v>19380</v>
      </c>
      <c r="M993" s="25">
        <f>+VLOOKUP(E993, TC!A:D, 4, FALSE())</f>
        <v>1.0424499983415703</v>
      </c>
      <c r="N993" s="24">
        <f t="shared" si="75"/>
        <v>19380</v>
      </c>
      <c r="O993" t="str">
        <f t="shared" si="76"/>
        <v>FACTURA</v>
      </c>
      <c r="P993" t="str">
        <f t="shared" si="77"/>
        <v>2025</v>
      </c>
      <c r="Q993" t="str">
        <f t="shared" si="78"/>
        <v>01</v>
      </c>
      <c r="R993" t="str">
        <f>+IFERROR(VLOOKUP(I993, Listado!A:B, 2, FALSE()), "COMERCIALIZADORA INTERNACIONAL CARIBBEAN EXOTICS S A")</f>
        <v>LONDOÑO ECHEVERRI ALEJANDRA</v>
      </c>
      <c r="S993" s="25">
        <f>+VLOOKUP(E993, TC!A:D, 2, FALSE())</f>
        <v>4220.8599999999997</v>
      </c>
      <c r="T993" t="str">
        <f t="shared" si="79"/>
        <v>COP</v>
      </c>
    </row>
    <row r="994" spans="1:20" ht="18.75" hidden="1" customHeight="1" x14ac:dyDescent="0.25">
      <c r="A994" t="s">
        <v>1912</v>
      </c>
      <c r="B994" t="s">
        <v>5</v>
      </c>
      <c r="C994" t="s">
        <v>1913</v>
      </c>
      <c r="D994" s="24">
        <v>10859</v>
      </c>
      <c r="E994" t="s">
        <v>1621</v>
      </c>
      <c r="F994" t="s">
        <v>99</v>
      </c>
      <c r="G994" t="s">
        <v>1914</v>
      </c>
      <c r="I994" t="s">
        <v>1841</v>
      </c>
      <c r="J994" t="s">
        <v>1915</v>
      </c>
      <c r="K994" t="s">
        <v>2021</v>
      </c>
      <c r="L994" s="24">
        <v>26350</v>
      </c>
      <c r="M994" s="25">
        <f>+VLOOKUP(E994, TC!A:D, 4, FALSE())</f>
        <v>1.0424499983415703</v>
      </c>
      <c r="N994" s="24">
        <f t="shared" si="75"/>
        <v>26350</v>
      </c>
      <c r="O994" t="str">
        <f t="shared" si="76"/>
        <v>FACTURA</v>
      </c>
      <c r="P994" t="str">
        <f t="shared" si="77"/>
        <v>2025</v>
      </c>
      <c r="Q994" t="str">
        <f t="shared" si="78"/>
        <v>01</v>
      </c>
      <c r="R994" t="str">
        <f>+IFERROR(VLOOKUP(I994, Listado!A:B, 2, FALSE()), "COMERCIALIZADORA INTERNACIONAL CARIBBEAN EXOTICS S A")</f>
        <v>LONDOÑO ECHEVERRI ALEJANDRA</v>
      </c>
      <c r="S994" s="25">
        <f>+VLOOKUP(E994, TC!A:D, 2, FALSE())</f>
        <v>4220.8599999999997</v>
      </c>
      <c r="T994" t="str">
        <f t="shared" si="79"/>
        <v>COP</v>
      </c>
    </row>
    <row r="995" spans="1:20" ht="18.75" hidden="1" customHeight="1" x14ac:dyDescent="0.25">
      <c r="A995" t="s">
        <v>1912</v>
      </c>
      <c r="B995" t="s">
        <v>5</v>
      </c>
      <c r="C995" t="s">
        <v>1913</v>
      </c>
      <c r="D995" s="24">
        <v>10859</v>
      </c>
      <c r="E995" t="s">
        <v>1621</v>
      </c>
      <c r="F995" t="s">
        <v>99</v>
      </c>
      <c r="G995" t="s">
        <v>1914</v>
      </c>
      <c r="I995" t="s">
        <v>1841</v>
      </c>
      <c r="J995" t="s">
        <v>1915</v>
      </c>
      <c r="K995" t="s">
        <v>2021</v>
      </c>
      <c r="L995" s="24">
        <v>23970</v>
      </c>
      <c r="M995" s="25">
        <f>+VLOOKUP(E995, TC!A:D, 4, FALSE())</f>
        <v>1.0424499983415703</v>
      </c>
      <c r="N995" s="24">
        <f t="shared" si="75"/>
        <v>23970</v>
      </c>
      <c r="O995" t="str">
        <f t="shared" si="76"/>
        <v>FACTURA</v>
      </c>
      <c r="P995" t="str">
        <f t="shared" si="77"/>
        <v>2025</v>
      </c>
      <c r="Q995" t="str">
        <f t="shared" si="78"/>
        <v>01</v>
      </c>
      <c r="R995" t="str">
        <f>+IFERROR(VLOOKUP(I995, Listado!A:B, 2, FALSE()), "COMERCIALIZADORA INTERNACIONAL CARIBBEAN EXOTICS S A")</f>
        <v>LONDOÑO ECHEVERRI ALEJANDRA</v>
      </c>
      <c r="S995" s="25">
        <f>+VLOOKUP(E995, TC!A:D, 2, FALSE())</f>
        <v>4220.8599999999997</v>
      </c>
      <c r="T995" t="str">
        <f t="shared" si="79"/>
        <v>COP</v>
      </c>
    </row>
    <row r="996" spans="1:20" ht="18.75" hidden="1" customHeight="1" x14ac:dyDescent="0.25">
      <c r="A996" t="s">
        <v>1912</v>
      </c>
      <c r="B996" t="s">
        <v>5</v>
      </c>
      <c r="C996" t="s">
        <v>1913</v>
      </c>
      <c r="D996" s="24">
        <v>10859</v>
      </c>
      <c r="E996" t="s">
        <v>1621</v>
      </c>
      <c r="F996" t="s">
        <v>99</v>
      </c>
      <c r="G996" t="s">
        <v>1914</v>
      </c>
      <c r="I996" t="s">
        <v>1841</v>
      </c>
      <c r="J996" t="s">
        <v>1915</v>
      </c>
      <c r="K996" t="s">
        <v>2021</v>
      </c>
      <c r="L996" s="24">
        <v>13260</v>
      </c>
      <c r="M996" s="25">
        <f>+VLOOKUP(E996, TC!A:D, 4, FALSE())</f>
        <v>1.0424499983415703</v>
      </c>
      <c r="N996" s="24">
        <f t="shared" si="75"/>
        <v>13260</v>
      </c>
      <c r="O996" t="str">
        <f t="shared" si="76"/>
        <v>FACTURA</v>
      </c>
      <c r="P996" t="str">
        <f t="shared" si="77"/>
        <v>2025</v>
      </c>
      <c r="Q996" t="str">
        <f t="shared" si="78"/>
        <v>01</v>
      </c>
      <c r="R996" t="str">
        <f>+IFERROR(VLOOKUP(I996, Listado!A:B, 2, FALSE()), "COMERCIALIZADORA INTERNACIONAL CARIBBEAN EXOTICS S A")</f>
        <v>LONDOÑO ECHEVERRI ALEJANDRA</v>
      </c>
      <c r="S996" s="25">
        <f>+VLOOKUP(E996, TC!A:D, 2, FALSE())</f>
        <v>4220.8599999999997</v>
      </c>
      <c r="T996" t="str">
        <f t="shared" si="79"/>
        <v>COP</v>
      </c>
    </row>
    <row r="997" spans="1:20" ht="18.75" hidden="1" customHeight="1" x14ac:dyDescent="0.25">
      <c r="A997" t="s">
        <v>1912</v>
      </c>
      <c r="B997" t="s">
        <v>5</v>
      </c>
      <c r="C997" t="s">
        <v>1913</v>
      </c>
      <c r="D997" s="24">
        <v>10860</v>
      </c>
      <c r="E997" t="s">
        <v>1621</v>
      </c>
      <c r="F997" t="s">
        <v>99</v>
      </c>
      <c r="G997" t="s">
        <v>113</v>
      </c>
      <c r="I997" t="s">
        <v>1843</v>
      </c>
      <c r="J997" t="s">
        <v>1915</v>
      </c>
      <c r="K997" t="s">
        <v>2021</v>
      </c>
      <c r="L997" s="24">
        <v>220050</v>
      </c>
      <c r="M997" s="25">
        <f>+VLOOKUP(E997, TC!A:D, 4, FALSE())</f>
        <v>1.0424499983415703</v>
      </c>
      <c r="N997" s="24">
        <f t="shared" si="75"/>
        <v>220050</v>
      </c>
      <c r="O997" t="str">
        <f t="shared" si="76"/>
        <v>FACTURA</v>
      </c>
      <c r="P997" t="str">
        <f t="shared" si="77"/>
        <v>2025</v>
      </c>
      <c r="Q997" t="str">
        <f t="shared" si="78"/>
        <v>01</v>
      </c>
      <c r="R997" t="str">
        <f>+IFERROR(VLOOKUP(I997, Listado!A:B, 2, FALSE()), "COMERCIALIZADORA INTERNACIONAL CARIBBEAN EXOTICS S A")</f>
        <v>LONDOÑO ECHEVERRI ALEJANDRA</v>
      </c>
      <c r="S997" s="25">
        <f>+VLOOKUP(E997, TC!A:D, 2, FALSE())</f>
        <v>4220.8599999999997</v>
      </c>
      <c r="T997" t="str">
        <f t="shared" si="79"/>
        <v>COP</v>
      </c>
    </row>
    <row r="998" spans="1:20" ht="18.75" hidden="1" customHeight="1" x14ac:dyDescent="0.25">
      <c r="A998" t="s">
        <v>1912</v>
      </c>
      <c r="B998" t="s">
        <v>5</v>
      </c>
      <c r="C998" t="s">
        <v>1913</v>
      </c>
      <c r="D998" s="24">
        <v>10860</v>
      </c>
      <c r="E998" t="s">
        <v>1621</v>
      </c>
      <c r="F998" t="s">
        <v>99</v>
      </c>
      <c r="G998" t="s">
        <v>113</v>
      </c>
      <c r="I998" t="s">
        <v>1843</v>
      </c>
      <c r="J998" t="s">
        <v>1915</v>
      </c>
      <c r="K998" t="s">
        <v>2021</v>
      </c>
      <c r="L998" s="24">
        <v>75060</v>
      </c>
      <c r="M998" s="25">
        <f>+VLOOKUP(E998, TC!A:D, 4, FALSE())</f>
        <v>1.0424499983415703</v>
      </c>
      <c r="N998" s="24">
        <f t="shared" si="75"/>
        <v>75060</v>
      </c>
      <c r="O998" t="str">
        <f t="shared" si="76"/>
        <v>FACTURA</v>
      </c>
      <c r="P998" t="str">
        <f t="shared" si="77"/>
        <v>2025</v>
      </c>
      <c r="Q998" t="str">
        <f t="shared" si="78"/>
        <v>01</v>
      </c>
      <c r="R998" t="str">
        <f>+IFERROR(VLOOKUP(I998, Listado!A:B, 2, FALSE()), "COMERCIALIZADORA INTERNACIONAL CARIBBEAN EXOTICS S A")</f>
        <v>LONDOÑO ECHEVERRI ALEJANDRA</v>
      </c>
      <c r="S998" s="25">
        <f>+VLOOKUP(E998, TC!A:D, 2, FALSE())</f>
        <v>4220.8599999999997</v>
      </c>
      <c r="T998" t="str">
        <f t="shared" si="79"/>
        <v>COP</v>
      </c>
    </row>
    <row r="999" spans="1:20" ht="18.75" hidden="1" customHeight="1" x14ac:dyDescent="0.25">
      <c r="A999" t="s">
        <v>1912</v>
      </c>
      <c r="B999" t="s">
        <v>5</v>
      </c>
      <c r="C999" t="s">
        <v>1913</v>
      </c>
      <c r="D999" s="24">
        <v>10860</v>
      </c>
      <c r="E999" t="s">
        <v>1621</v>
      </c>
      <c r="F999" t="s">
        <v>99</v>
      </c>
      <c r="G999" t="s">
        <v>113</v>
      </c>
      <c r="I999" t="s">
        <v>1843</v>
      </c>
      <c r="J999" t="s">
        <v>1915</v>
      </c>
      <c r="K999" t="s">
        <v>2021</v>
      </c>
      <c r="L999" s="24">
        <v>47520</v>
      </c>
      <c r="M999" s="25">
        <f>+VLOOKUP(E999, TC!A:D, 4, FALSE())</f>
        <v>1.0424499983415703</v>
      </c>
      <c r="N999" s="24">
        <f t="shared" si="75"/>
        <v>47520</v>
      </c>
      <c r="O999" t="str">
        <f t="shared" si="76"/>
        <v>FACTURA</v>
      </c>
      <c r="P999" t="str">
        <f t="shared" si="77"/>
        <v>2025</v>
      </c>
      <c r="Q999" t="str">
        <f t="shared" si="78"/>
        <v>01</v>
      </c>
      <c r="R999" t="str">
        <f>+IFERROR(VLOOKUP(I999, Listado!A:B, 2, FALSE()), "COMERCIALIZADORA INTERNACIONAL CARIBBEAN EXOTICS S A")</f>
        <v>LONDOÑO ECHEVERRI ALEJANDRA</v>
      </c>
      <c r="S999" s="25">
        <f>+VLOOKUP(E999, TC!A:D, 2, FALSE())</f>
        <v>4220.8599999999997</v>
      </c>
      <c r="T999" t="str">
        <f t="shared" si="79"/>
        <v>COP</v>
      </c>
    </row>
    <row r="1000" spans="1:20" ht="18.75" hidden="1" customHeight="1" x14ac:dyDescent="0.25">
      <c r="A1000" t="s">
        <v>1912</v>
      </c>
      <c r="B1000" t="s">
        <v>5</v>
      </c>
      <c r="C1000" t="s">
        <v>1913</v>
      </c>
      <c r="D1000" s="24">
        <v>10860</v>
      </c>
      <c r="E1000" t="s">
        <v>1621</v>
      </c>
      <c r="F1000" t="s">
        <v>99</v>
      </c>
      <c r="G1000" t="s">
        <v>113</v>
      </c>
      <c r="I1000" t="s">
        <v>1843</v>
      </c>
      <c r="J1000" t="s">
        <v>1915</v>
      </c>
      <c r="K1000" t="s">
        <v>2021</v>
      </c>
      <c r="L1000" s="24">
        <v>37800</v>
      </c>
      <c r="M1000" s="25">
        <f>+VLOOKUP(E1000, TC!A:D, 4, FALSE())</f>
        <v>1.0424499983415703</v>
      </c>
      <c r="N1000" s="24">
        <f t="shared" si="75"/>
        <v>37800</v>
      </c>
      <c r="O1000" t="str">
        <f t="shared" si="76"/>
        <v>FACTURA</v>
      </c>
      <c r="P1000" t="str">
        <f t="shared" si="77"/>
        <v>2025</v>
      </c>
      <c r="Q1000" t="str">
        <f t="shared" si="78"/>
        <v>01</v>
      </c>
      <c r="R1000" t="str">
        <f>+IFERROR(VLOOKUP(I1000, Listado!A:B, 2, FALSE()), "COMERCIALIZADORA INTERNACIONAL CARIBBEAN EXOTICS S A")</f>
        <v>LONDOÑO ECHEVERRI ALEJANDRA</v>
      </c>
      <c r="S1000" s="25">
        <f>+VLOOKUP(E1000, TC!A:D, 2, FALSE())</f>
        <v>4220.8599999999997</v>
      </c>
      <c r="T1000" t="str">
        <f t="shared" si="79"/>
        <v>COP</v>
      </c>
    </row>
    <row r="1001" spans="1:20" ht="18.75" hidden="1" customHeight="1" x14ac:dyDescent="0.25">
      <c r="A1001" t="s">
        <v>1912</v>
      </c>
      <c r="B1001" t="s">
        <v>5</v>
      </c>
      <c r="C1001" t="s">
        <v>1913</v>
      </c>
      <c r="D1001" s="24">
        <v>10860</v>
      </c>
      <c r="E1001" t="s">
        <v>1621</v>
      </c>
      <c r="F1001" t="s">
        <v>99</v>
      </c>
      <c r="G1001" t="s">
        <v>113</v>
      </c>
      <c r="I1001" t="s">
        <v>1843</v>
      </c>
      <c r="J1001" t="s">
        <v>1915</v>
      </c>
      <c r="K1001" t="s">
        <v>2021</v>
      </c>
      <c r="L1001" s="24">
        <v>24570</v>
      </c>
      <c r="M1001" s="25">
        <f>+VLOOKUP(E1001, TC!A:D, 4, FALSE())</f>
        <v>1.0424499983415703</v>
      </c>
      <c r="N1001" s="24">
        <f t="shared" si="75"/>
        <v>24570</v>
      </c>
      <c r="O1001" t="str">
        <f t="shared" si="76"/>
        <v>FACTURA</v>
      </c>
      <c r="P1001" t="str">
        <f t="shared" si="77"/>
        <v>2025</v>
      </c>
      <c r="Q1001" t="str">
        <f t="shared" si="78"/>
        <v>01</v>
      </c>
      <c r="R1001" t="str">
        <f>+IFERROR(VLOOKUP(I1001, Listado!A:B, 2, FALSE()), "COMERCIALIZADORA INTERNACIONAL CARIBBEAN EXOTICS S A")</f>
        <v>LONDOÑO ECHEVERRI ALEJANDRA</v>
      </c>
      <c r="S1001" s="25">
        <f>+VLOOKUP(E1001, TC!A:D, 2, FALSE())</f>
        <v>4220.8599999999997</v>
      </c>
      <c r="T1001" t="str">
        <f t="shared" si="79"/>
        <v>COP</v>
      </c>
    </row>
    <row r="1002" spans="1:20" ht="18.75" hidden="1" customHeight="1" x14ac:dyDescent="0.25">
      <c r="A1002" t="s">
        <v>1912</v>
      </c>
      <c r="B1002" t="s">
        <v>5</v>
      </c>
      <c r="C1002" t="s">
        <v>1913</v>
      </c>
      <c r="D1002" s="24">
        <v>10861</v>
      </c>
      <c r="E1002" t="s">
        <v>1622</v>
      </c>
      <c r="F1002" t="s">
        <v>99</v>
      </c>
      <c r="G1002" t="s">
        <v>1914</v>
      </c>
      <c r="I1002" t="s">
        <v>1840</v>
      </c>
      <c r="J1002" t="s">
        <v>1915</v>
      </c>
      <c r="K1002" t="s">
        <v>2022</v>
      </c>
      <c r="L1002" s="24">
        <v>28800</v>
      </c>
      <c r="M1002" s="25">
        <f>+VLOOKUP(E1002, TC!A:D, 4, FALSE())</f>
        <v>1.042</v>
      </c>
      <c r="N1002" s="24">
        <f t="shared" si="75"/>
        <v>28800</v>
      </c>
      <c r="O1002" t="str">
        <f t="shared" si="76"/>
        <v>FACTURA</v>
      </c>
      <c r="P1002" t="str">
        <f t="shared" si="77"/>
        <v>2025</v>
      </c>
      <c r="Q1002" t="str">
        <f t="shared" si="78"/>
        <v>01</v>
      </c>
      <c r="R1002" t="str">
        <f>+IFERROR(VLOOKUP(I1002, Listado!A:B, 2, FALSE()), "COMERCIALIZADORA INTERNACIONAL CARIBBEAN EXOTICS S A")</f>
        <v>LONDOÑO ECHEVERRI ALEJANDRA</v>
      </c>
      <c r="S1002" s="25">
        <f>+VLOOKUP(E1002, TC!A:D, 2, FALSE())</f>
        <v>4219</v>
      </c>
      <c r="T1002" t="str">
        <f t="shared" si="79"/>
        <v>COP</v>
      </c>
    </row>
    <row r="1003" spans="1:20" ht="18.75" hidden="1" customHeight="1" x14ac:dyDescent="0.25">
      <c r="A1003" t="s">
        <v>1912</v>
      </c>
      <c r="B1003" t="s">
        <v>5</v>
      </c>
      <c r="C1003" t="s">
        <v>1913</v>
      </c>
      <c r="D1003" s="24">
        <v>10862</v>
      </c>
      <c r="E1003" t="s">
        <v>1622</v>
      </c>
      <c r="F1003" t="s">
        <v>99</v>
      </c>
      <c r="G1003" t="s">
        <v>1914</v>
      </c>
      <c r="I1003" t="s">
        <v>1840</v>
      </c>
      <c r="J1003" t="s">
        <v>1915</v>
      </c>
      <c r="K1003" t="s">
        <v>2025</v>
      </c>
      <c r="L1003" s="24">
        <v>28800</v>
      </c>
      <c r="M1003" s="25">
        <f>+VLOOKUP(E1003, TC!A:D, 4, FALSE())</f>
        <v>1.042</v>
      </c>
      <c r="N1003" s="24">
        <f t="shared" si="75"/>
        <v>28800</v>
      </c>
      <c r="O1003" t="str">
        <f t="shared" si="76"/>
        <v>FACTURA</v>
      </c>
      <c r="P1003" t="str">
        <f t="shared" si="77"/>
        <v>2025</v>
      </c>
      <c r="Q1003" t="str">
        <f t="shared" si="78"/>
        <v>01</v>
      </c>
      <c r="R1003" t="str">
        <f>+IFERROR(VLOOKUP(I1003, Listado!A:B, 2, FALSE()), "COMERCIALIZADORA INTERNACIONAL CARIBBEAN EXOTICS S A")</f>
        <v>LONDOÑO ECHEVERRI ALEJANDRA</v>
      </c>
      <c r="S1003" s="25">
        <f>+VLOOKUP(E1003, TC!A:D, 2, FALSE())</f>
        <v>4219</v>
      </c>
      <c r="T1003" t="str">
        <f t="shared" si="79"/>
        <v>COP</v>
      </c>
    </row>
    <row r="1004" spans="1:20" ht="18.75" hidden="1" customHeight="1" x14ac:dyDescent="0.25">
      <c r="A1004" t="s">
        <v>1912</v>
      </c>
      <c r="B1004" t="s">
        <v>5</v>
      </c>
      <c r="C1004" t="s">
        <v>1913</v>
      </c>
      <c r="D1004" s="24">
        <v>10862</v>
      </c>
      <c r="E1004" t="s">
        <v>1622</v>
      </c>
      <c r="F1004" t="s">
        <v>99</v>
      </c>
      <c r="G1004" t="s">
        <v>1914</v>
      </c>
      <c r="I1004" t="s">
        <v>1840</v>
      </c>
      <c r="J1004" t="s">
        <v>1915</v>
      </c>
      <c r="K1004" t="s">
        <v>2025</v>
      </c>
      <c r="L1004" s="24">
        <v>7200</v>
      </c>
      <c r="M1004" s="25">
        <f>+VLOOKUP(E1004, TC!A:D, 4, FALSE())</f>
        <v>1.042</v>
      </c>
      <c r="N1004" s="24">
        <f t="shared" si="75"/>
        <v>7200</v>
      </c>
      <c r="O1004" t="str">
        <f t="shared" si="76"/>
        <v>FACTURA</v>
      </c>
      <c r="P1004" t="str">
        <f t="shared" si="77"/>
        <v>2025</v>
      </c>
      <c r="Q1004" t="str">
        <f t="shared" si="78"/>
        <v>01</v>
      </c>
      <c r="R1004" t="str">
        <f>+IFERROR(VLOOKUP(I1004, Listado!A:B, 2, FALSE()), "COMERCIALIZADORA INTERNACIONAL CARIBBEAN EXOTICS S A")</f>
        <v>LONDOÑO ECHEVERRI ALEJANDRA</v>
      </c>
      <c r="S1004" s="25">
        <f>+VLOOKUP(E1004, TC!A:D, 2, FALSE())</f>
        <v>4219</v>
      </c>
      <c r="T1004" t="str">
        <f t="shared" si="79"/>
        <v>COP</v>
      </c>
    </row>
    <row r="1005" spans="1:20" ht="18.75" hidden="1" customHeight="1" x14ac:dyDescent="0.25">
      <c r="A1005" t="s">
        <v>1912</v>
      </c>
      <c r="B1005" t="s">
        <v>5</v>
      </c>
      <c r="C1005" t="s">
        <v>1913</v>
      </c>
      <c r="D1005" s="24">
        <v>10863</v>
      </c>
      <c r="E1005" t="s">
        <v>1622</v>
      </c>
      <c r="F1005" t="s">
        <v>99</v>
      </c>
      <c r="G1005" t="s">
        <v>1914</v>
      </c>
      <c r="I1005" t="s">
        <v>1840</v>
      </c>
      <c r="J1005" t="s">
        <v>1915</v>
      </c>
      <c r="K1005" t="s">
        <v>2021</v>
      </c>
      <c r="L1005" s="24">
        <v>70750</v>
      </c>
      <c r="M1005" s="25">
        <f>+VLOOKUP(E1005, TC!A:D, 4, FALSE())</f>
        <v>1.042</v>
      </c>
      <c r="N1005" s="24">
        <f t="shared" si="75"/>
        <v>70750</v>
      </c>
      <c r="O1005" t="str">
        <f t="shared" si="76"/>
        <v>FACTURA</v>
      </c>
      <c r="P1005" t="str">
        <f t="shared" si="77"/>
        <v>2025</v>
      </c>
      <c r="Q1005" t="str">
        <f t="shared" si="78"/>
        <v>01</v>
      </c>
      <c r="R1005" t="str">
        <f>+IFERROR(VLOOKUP(I1005, Listado!A:B, 2, FALSE()), "COMERCIALIZADORA INTERNACIONAL CARIBBEAN EXOTICS S A")</f>
        <v>LONDOÑO ECHEVERRI ALEJANDRA</v>
      </c>
      <c r="S1005" s="25">
        <f>+VLOOKUP(E1005, TC!A:D, 2, FALSE())</f>
        <v>4219</v>
      </c>
      <c r="T1005" t="str">
        <f t="shared" si="79"/>
        <v>COP</v>
      </c>
    </row>
    <row r="1006" spans="1:20" ht="18.75" hidden="1" customHeight="1" x14ac:dyDescent="0.25">
      <c r="A1006" t="s">
        <v>1912</v>
      </c>
      <c r="B1006" t="s">
        <v>5</v>
      </c>
      <c r="C1006" t="s">
        <v>1913</v>
      </c>
      <c r="D1006" s="24">
        <v>10863</v>
      </c>
      <c r="E1006" t="s">
        <v>1622</v>
      </c>
      <c r="F1006" t="s">
        <v>99</v>
      </c>
      <c r="G1006" t="s">
        <v>1914</v>
      </c>
      <c r="I1006" t="s">
        <v>1840</v>
      </c>
      <c r="J1006" t="s">
        <v>1915</v>
      </c>
      <c r="K1006" t="s">
        <v>2021</v>
      </c>
      <c r="L1006" s="24">
        <v>24250</v>
      </c>
      <c r="M1006" s="25">
        <f>+VLOOKUP(E1006, TC!A:D, 4, FALSE())</f>
        <v>1.042</v>
      </c>
      <c r="N1006" s="24">
        <f t="shared" si="75"/>
        <v>24250</v>
      </c>
      <c r="O1006" t="str">
        <f t="shared" si="76"/>
        <v>FACTURA</v>
      </c>
      <c r="P1006" t="str">
        <f t="shared" si="77"/>
        <v>2025</v>
      </c>
      <c r="Q1006" t="str">
        <f t="shared" si="78"/>
        <v>01</v>
      </c>
      <c r="R1006" t="str">
        <f>+IFERROR(VLOOKUP(I1006, Listado!A:B, 2, FALSE()), "COMERCIALIZADORA INTERNACIONAL CARIBBEAN EXOTICS S A")</f>
        <v>LONDOÑO ECHEVERRI ALEJANDRA</v>
      </c>
      <c r="S1006" s="25">
        <f>+VLOOKUP(E1006, TC!A:D, 2, FALSE())</f>
        <v>4219</v>
      </c>
      <c r="T1006" t="str">
        <f t="shared" si="79"/>
        <v>COP</v>
      </c>
    </row>
    <row r="1007" spans="1:20" ht="18.75" hidden="1" customHeight="1" x14ac:dyDescent="0.25">
      <c r="A1007" t="s">
        <v>1912</v>
      </c>
      <c r="B1007" t="s">
        <v>5</v>
      </c>
      <c r="C1007" t="s">
        <v>1913</v>
      </c>
      <c r="D1007" s="24">
        <v>10864</v>
      </c>
      <c r="E1007" t="s">
        <v>1622</v>
      </c>
      <c r="F1007" t="s">
        <v>99</v>
      </c>
      <c r="G1007" t="s">
        <v>1914</v>
      </c>
      <c r="I1007" t="s">
        <v>1840</v>
      </c>
      <c r="J1007" t="s">
        <v>1915</v>
      </c>
      <c r="K1007" t="s">
        <v>2019</v>
      </c>
      <c r="L1007" s="24">
        <v>26220</v>
      </c>
      <c r="M1007" s="25">
        <f>+VLOOKUP(E1007, TC!A:D, 4, FALSE())</f>
        <v>1.042</v>
      </c>
      <c r="N1007" s="24">
        <f t="shared" si="75"/>
        <v>26220</v>
      </c>
      <c r="O1007" t="str">
        <f t="shared" si="76"/>
        <v>FACTURA</v>
      </c>
      <c r="P1007" t="str">
        <f t="shared" si="77"/>
        <v>2025</v>
      </c>
      <c r="Q1007" t="str">
        <f t="shared" si="78"/>
        <v>01</v>
      </c>
      <c r="R1007" t="str">
        <f>+IFERROR(VLOOKUP(I1007, Listado!A:B, 2, FALSE()), "COMERCIALIZADORA INTERNACIONAL CARIBBEAN EXOTICS S A")</f>
        <v>LONDOÑO ECHEVERRI ALEJANDRA</v>
      </c>
      <c r="S1007" s="25">
        <f>+VLOOKUP(E1007, TC!A:D, 2, FALSE())</f>
        <v>4219</v>
      </c>
      <c r="T1007" t="str">
        <f t="shared" si="79"/>
        <v>COP</v>
      </c>
    </row>
    <row r="1008" spans="1:20" ht="18.75" hidden="1" customHeight="1" x14ac:dyDescent="0.25">
      <c r="A1008" t="s">
        <v>1912</v>
      </c>
      <c r="B1008" t="s">
        <v>5</v>
      </c>
      <c r="C1008" t="s">
        <v>1913</v>
      </c>
      <c r="D1008" s="24">
        <v>10864</v>
      </c>
      <c r="E1008" t="s">
        <v>1622</v>
      </c>
      <c r="F1008" t="s">
        <v>99</v>
      </c>
      <c r="G1008" t="s">
        <v>1914</v>
      </c>
      <c r="I1008" t="s">
        <v>1840</v>
      </c>
      <c r="J1008" t="s">
        <v>1915</v>
      </c>
      <c r="K1008" t="s">
        <v>2019</v>
      </c>
      <c r="L1008" s="24">
        <v>380</v>
      </c>
      <c r="M1008" s="25">
        <f>+VLOOKUP(E1008, TC!A:D, 4, FALSE())</f>
        <v>1.042</v>
      </c>
      <c r="N1008" s="24">
        <f t="shared" si="75"/>
        <v>380</v>
      </c>
      <c r="O1008" t="str">
        <f t="shared" si="76"/>
        <v>FACTURA</v>
      </c>
      <c r="P1008" t="str">
        <f t="shared" si="77"/>
        <v>2025</v>
      </c>
      <c r="Q1008" t="str">
        <f t="shared" si="78"/>
        <v>01</v>
      </c>
      <c r="R1008" t="str">
        <f>+IFERROR(VLOOKUP(I1008, Listado!A:B, 2, FALSE()), "COMERCIALIZADORA INTERNACIONAL CARIBBEAN EXOTICS S A")</f>
        <v>LONDOÑO ECHEVERRI ALEJANDRA</v>
      </c>
      <c r="S1008" s="25">
        <f>+VLOOKUP(E1008, TC!A:D, 2, FALSE())</f>
        <v>4219</v>
      </c>
      <c r="T1008" t="str">
        <f t="shared" si="79"/>
        <v>COP</v>
      </c>
    </row>
    <row r="1009" spans="1:20" ht="18.75" hidden="1" customHeight="1" x14ac:dyDescent="0.25">
      <c r="A1009" t="s">
        <v>1912</v>
      </c>
      <c r="B1009" t="s">
        <v>5</v>
      </c>
      <c r="C1009" t="s">
        <v>1913</v>
      </c>
      <c r="D1009" s="24">
        <v>10865</v>
      </c>
      <c r="E1009" t="s">
        <v>1622</v>
      </c>
      <c r="F1009" t="s">
        <v>99</v>
      </c>
      <c r="G1009" t="s">
        <v>1914</v>
      </c>
      <c r="I1009" t="s">
        <v>1840</v>
      </c>
      <c r="J1009" t="s">
        <v>1915</v>
      </c>
      <c r="K1009" t="s">
        <v>2022</v>
      </c>
      <c r="L1009" s="24">
        <v>7200</v>
      </c>
      <c r="M1009" s="25">
        <f>+VLOOKUP(E1009, TC!A:D, 4, FALSE())</f>
        <v>1.042</v>
      </c>
      <c r="N1009" s="24">
        <f t="shared" si="75"/>
        <v>7200</v>
      </c>
      <c r="O1009" t="str">
        <f t="shared" si="76"/>
        <v>FACTURA</v>
      </c>
      <c r="P1009" t="str">
        <f t="shared" si="77"/>
        <v>2025</v>
      </c>
      <c r="Q1009" t="str">
        <f t="shared" si="78"/>
        <v>01</v>
      </c>
      <c r="R1009" t="str">
        <f>+IFERROR(VLOOKUP(I1009, Listado!A:B, 2, FALSE()), "COMERCIALIZADORA INTERNACIONAL CARIBBEAN EXOTICS S A")</f>
        <v>LONDOÑO ECHEVERRI ALEJANDRA</v>
      </c>
      <c r="S1009" s="25">
        <f>+VLOOKUP(E1009, TC!A:D, 2, FALSE())</f>
        <v>4219</v>
      </c>
      <c r="T1009" t="str">
        <f t="shared" si="79"/>
        <v>COP</v>
      </c>
    </row>
    <row r="1010" spans="1:20" ht="18.75" hidden="1" customHeight="1" x14ac:dyDescent="0.25">
      <c r="A1010" t="s">
        <v>1912</v>
      </c>
      <c r="B1010" t="s">
        <v>5</v>
      </c>
      <c r="C1010" t="s">
        <v>1970</v>
      </c>
      <c r="D1010" s="24">
        <v>2179</v>
      </c>
      <c r="E1010" t="s">
        <v>1622</v>
      </c>
      <c r="F1010" t="s">
        <v>99</v>
      </c>
      <c r="G1010" t="s">
        <v>113</v>
      </c>
      <c r="H1010" t="s">
        <v>2169</v>
      </c>
      <c r="I1010" t="s">
        <v>1859</v>
      </c>
      <c r="J1010" t="s">
        <v>1915</v>
      </c>
      <c r="K1010" t="s">
        <v>1916</v>
      </c>
      <c r="L1010" s="24">
        <v>-6542400</v>
      </c>
      <c r="M1010" s="25">
        <f>+VLOOKUP(E1010, TC!A:D, 4, FALSE())</f>
        <v>1.042</v>
      </c>
      <c r="N1010" s="24">
        <f t="shared" si="75"/>
        <v>-6542400</v>
      </c>
      <c r="O1010" t="str">
        <f t="shared" si="76"/>
        <v>NOTAS</v>
      </c>
      <c r="P1010" t="str">
        <f t="shared" si="77"/>
        <v>2025</v>
      </c>
      <c r="Q1010" t="str">
        <f t="shared" si="78"/>
        <v>01</v>
      </c>
      <c r="R1010" t="str">
        <f>+IFERROR(VLOOKUP(I1010, Listado!A:B, 2, FALSE()), "COMERCIALIZADORA INTERNACIONAL CARIBBEAN EXOTICS S A")</f>
        <v>LONDOÑO ECHEVERRI ALEJANDRA</v>
      </c>
      <c r="S1010" s="25">
        <f>+VLOOKUP(E1010, TC!A:D, 2, FALSE())</f>
        <v>4219</v>
      </c>
      <c r="T1010" t="str">
        <f t="shared" si="79"/>
        <v>COP</v>
      </c>
    </row>
    <row r="1011" spans="1:20" ht="18.75" hidden="1" customHeight="1" x14ac:dyDescent="0.25">
      <c r="A1011" t="s">
        <v>1912</v>
      </c>
      <c r="B1011" t="s">
        <v>5</v>
      </c>
      <c r="C1011" t="s">
        <v>1970</v>
      </c>
      <c r="D1011" s="24">
        <v>2179</v>
      </c>
      <c r="E1011" t="s">
        <v>1622</v>
      </c>
      <c r="F1011" t="s">
        <v>99</v>
      </c>
      <c r="G1011" t="s">
        <v>113</v>
      </c>
      <c r="H1011" t="s">
        <v>2169</v>
      </c>
      <c r="I1011" t="s">
        <v>1859</v>
      </c>
      <c r="J1011" t="s">
        <v>1915</v>
      </c>
      <c r="K1011" t="s">
        <v>2094</v>
      </c>
      <c r="L1011" s="24">
        <v>-620000</v>
      </c>
      <c r="M1011" s="25">
        <f>+VLOOKUP(E1011, TC!A:D, 4, FALSE())</f>
        <v>1.042</v>
      </c>
      <c r="N1011" s="24">
        <f t="shared" si="75"/>
        <v>-620000</v>
      </c>
      <c r="O1011" t="str">
        <f t="shared" si="76"/>
        <v>NOTAS</v>
      </c>
      <c r="P1011" t="str">
        <f t="shared" si="77"/>
        <v>2025</v>
      </c>
      <c r="Q1011" t="str">
        <f t="shared" si="78"/>
        <v>01</v>
      </c>
      <c r="R1011" t="str">
        <f>+IFERROR(VLOOKUP(I1011, Listado!A:B, 2, FALSE()), "COMERCIALIZADORA INTERNACIONAL CARIBBEAN EXOTICS S A")</f>
        <v>LONDOÑO ECHEVERRI ALEJANDRA</v>
      </c>
      <c r="S1011" s="25">
        <f>+VLOOKUP(E1011, TC!A:D, 2, FALSE())</f>
        <v>4219</v>
      </c>
      <c r="T1011" t="str">
        <f t="shared" si="79"/>
        <v>COP</v>
      </c>
    </row>
    <row r="1012" spans="1:20" ht="18.75" hidden="1" customHeight="1" x14ac:dyDescent="0.25">
      <c r="A1012" t="s">
        <v>1912</v>
      </c>
      <c r="B1012" t="s">
        <v>1923</v>
      </c>
      <c r="C1012" t="s">
        <v>1913</v>
      </c>
      <c r="D1012" s="24">
        <v>5714</v>
      </c>
      <c r="E1012" t="s">
        <v>1623</v>
      </c>
      <c r="F1012" t="s">
        <v>99</v>
      </c>
      <c r="G1012" t="s">
        <v>1914</v>
      </c>
      <c r="H1012" t="s">
        <v>2024</v>
      </c>
      <c r="I1012" t="s">
        <v>1838</v>
      </c>
      <c r="J1012" t="s">
        <v>1915</v>
      </c>
      <c r="K1012" t="s">
        <v>2027</v>
      </c>
      <c r="L1012" s="24">
        <v>28400</v>
      </c>
      <c r="M1012" s="25">
        <f>+VLOOKUP(E1012, TC!A:D, 4, FALSE())</f>
        <v>1.04315</v>
      </c>
      <c r="N1012" s="24">
        <f t="shared" si="75"/>
        <v>28400</v>
      </c>
      <c r="O1012" t="str">
        <f t="shared" si="76"/>
        <v>FACTURA</v>
      </c>
      <c r="P1012" t="str">
        <f t="shared" si="77"/>
        <v>2025</v>
      </c>
      <c r="Q1012" t="str">
        <f t="shared" si="78"/>
        <v>01</v>
      </c>
      <c r="R1012" t="str">
        <f>+IFERROR(VLOOKUP(I1012, Listado!A:B, 2, FALSE()), "COMERCIALIZADORA INTERNACIONAL CARIBBEAN EXOTICS S A")</f>
        <v>LONDOÑO ECHEVERRI ALEJANDRA</v>
      </c>
      <c r="S1012" s="25">
        <f>+VLOOKUP(E1012, TC!A:D, 2, FALSE())</f>
        <v>4195.6000000000004</v>
      </c>
      <c r="T1012" t="str">
        <f t="shared" si="79"/>
        <v>COP</v>
      </c>
    </row>
    <row r="1013" spans="1:20" ht="18.75" hidden="1" customHeight="1" x14ac:dyDescent="0.25">
      <c r="A1013" t="s">
        <v>1912</v>
      </c>
      <c r="B1013" t="s">
        <v>1923</v>
      </c>
      <c r="C1013" t="s">
        <v>1913</v>
      </c>
      <c r="D1013" s="24">
        <v>5714</v>
      </c>
      <c r="E1013" t="s">
        <v>1623</v>
      </c>
      <c r="F1013" t="s">
        <v>99</v>
      </c>
      <c r="G1013" t="s">
        <v>1914</v>
      </c>
      <c r="H1013" t="s">
        <v>2024</v>
      </c>
      <c r="I1013" t="s">
        <v>1838</v>
      </c>
      <c r="J1013" t="s">
        <v>1915</v>
      </c>
      <c r="K1013" t="s">
        <v>2018</v>
      </c>
      <c r="L1013" s="24">
        <v>49520</v>
      </c>
      <c r="M1013" s="25">
        <f>+VLOOKUP(E1013, TC!A:D, 4, FALSE())</f>
        <v>1.04315</v>
      </c>
      <c r="N1013" s="24">
        <f t="shared" si="75"/>
        <v>49520</v>
      </c>
      <c r="O1013" t="str">
        <f t="shared" si="76"/>
        <v>FACTURA</v>
      </c>
      <c r="P1013" t="str">
        <f t="shared" si="77"/>
        <v>2025</v>
      </c>
      <c r="Q1013" t="str">
        <f t="shared" si="78"/>
        <v>01</v>
      </c>
      <c r="R1013" t="str">
        <f>+IFERROR(VLOOKUP(I1013, Listado!A:B, 2, FALSE()), "COMERCIALIZADORA INTERNACIONAL CARIBBEAN EXOTICS S A")</f>
        <v>LONDOÑO ECHEVERRI ALEJANDRA</v>
      </c>
      <c r="S1013" s="25">
        <f>+VLOOKUP(E1013, TC!A:D, 2, FALSE())</f>
        <v>4195.6000000000004</v>
      </c>
      <c r="T1013" t="str">
        <f t="shared" si="79"/>
        <v>COP</v>
      </c>
    </row>
    <row r="1014" spans="1:20" ht="18.75" hidden="1" customHeight="1" x14ac:dyDescent="0.25">
      <c r="A1014" t="s">
        <v>1912</v>
      </c>
      <c r="B1014" t="s">
        <v>1923</v>
      </c>
      <c r="C1014" t="s">
        <v>1913</v>
      </c>
      <c r="D1014" s="24">
        <v>5714</v>
      </c>
      <c r="E1014" t="s">
        <v>1623</v>
      </c>
      <c r="F1014" t="s">
        <v>99</v>
      </c>
      <c r="G1014" t="s">
        <v>1914</v>
      </c>
      <c r="H1014" t="s">
        <v>2024</v>
      </c>
      <c r="I1014" t="s">
        <v>1838</v>
      </c>
      <c r="J1014" t="s">
        <v>1915</v>
      </c>
      <c r="K1014" t="s">
        <v>2018</v>
      </c>
      <c r="L1014" s="24">
        <v>4160</v>
      </c>
      <c r="M1014" s="25">
        <f>+VLOOKUP(E1014, TC!A:D, 4, FALSE())</f>
        <v>1.04315</v>
      </c>
      <c r="N1014" s="24">
        <f t="shared" si="75"/>
        <v>4160</v>
      </c>
      <c r="O1014" t="str">
        <f t="shared" si="76"/>
        <v>FACTURA</v>
      </c>
      <c r="P1014" t="str">
        <f t="shared" si="77"/>
        <v>2025</v>
      </c>
      <c r="Q1014" t="str">
        <f t="shared" si="78"/>
        <v>01</v>
      </c>
      <c r="R1014" t="str">
        <f>+IFERROR(VLOOKUP(I1014, Listado!A:B, 2, FALSE()), "COMERCIALIZADORA INTERNACIONAL CARIBBEAN EXOTICS S A")</f>
        <v>LONDOÑO ECHEVERRI ALEJANDRA</v>
      </c>
      <c r="S1014" s="25">
        <f>+VLOOKUP(E1014, TC!A:D, 2, FALSE())</f>
        <v>4195.6000000000004</v>
      </c>
      <c r="T1014" t="str">
        <f t="shared" si="79"/>
        <v>COP</v>
      </c>
    </row>
    <row r="1015" spans="1:20" ht="18.75" hidden="1" customHeight="1" x14ac:dyDescent="0.25">
      <c r="A1015" t="s">
        <v>1912</v>
      </c>
      <c r="B1015" t="s">
        <v>1923</v>
      </c>
      <c r="C1015" t="s">
        <v>1913</v>
      </c>
      <c r="D1015" s="24">
        <v>5714</v>
      </c>
      <c r="E1015" t="s">
        <v>1623</v>
      </c>
      <c r="F1015" t="s">
        <v>99</v>
      </c>
      <c r="G1015" t="s">
        <v>1914</v>
      </c>
      <c r="H1015" t="s">
        <v>2024</v>
      </c>
      <c r="I1015" t="s">
        <v>1838</v>
      </c>
      <c r="J1015" t="s">
        <v>1915</v>
      </c>
      <c r="K1015" t="s">
        <v>2018</v>
      </c>
      <c r="L1015" s="24">
        <v>61840</v>
      </c>
      <c r="M1015" s="25">
        <f>+VLOOKUP(E1015, TC!A:D, 4, FALSE())</f>
        <v>1.04315</v>
      </c>
      <c r="N1015" s="24">
        <f t="shared" si="75"/>
        <v>61840</v>
      </c>
      <c r="O1015" t="str">
        <f t="shared" si="76"/>
        <v>FACTURA</v>
      </c>
      <c r="P1015" t="str">
        <f t="shared" si="77"/>
        <v>2025</v>
      </c>
      <c r="Q1015" t="str">
        <f t="shared" si="78"/>
        <v>01</v>
      </c>
      <c r="R1015" t="str">
        <f>+IFERROR(VLOOKUP(I1015, Listado!A:B, 2, FALSE()), "COMERCIALIZADORA INTERNACIONAL CARIBBEAN EXOTICS S A")</f>
        <v>LONDOÑO ECHEVERRI ALEJANDRA</v>
      </c>
      <c r="S1015" s="25">
        <f>+VLOOKUP(E1015, TC!A:D, 2, FALSE())</f>
        <v>4195.6000000000004</v>
      </c>
      <c r="T1015" t="str">
        <f t="shared" si="79"/>
        <v>COP</v>
      </c>
    </row>
    <row r="1016" spans="1:20" ht="18.75" hidden="1" customHeight="1" x14ac:dyDescent="0.25">
      <c r="A1016" t="s">
        <v>1912</v>
      </c>
      <c r="B1016" t="s">
        <v>1923</v>
      </c>
      <c r="C1016" t="s">
        <v>1913</v>
      </c>
      <c r="D1016" s="24">
        <v>5714</v>
      </c>
      <c r="E1016" t="s">
        <v>1623</v>
      </c>
      <c r="F1016" t="s">
        <v>99</v>
      </c>
      <c r="G1016" t="s">
        <v>1914</v>
      </c>
      <c r="H1016" t="s">
        <v>2024</v>
      </c>
      <c r="I1016" t="s">
        <v>1838</v>
      </c>
      <c r="J1016" t="s">
        <v>1915</v>
      </c>
      <c r="K1016" t="s">
        <v>2028</v>
      </c>
      <c r="L1016" s="24">
        <v>2100</v>
      </c>
      <c r="M1016" s="25">
        <f>+VLOOKUP(E1016, TC!A:D, 4, FALSE())</f>
        <v>1.04315</v>
      </c>
      <c r="N1016" s="24">
        <f t="shared" si="75"/>
        <v>2100</v>
      </c>
      <c r="O1016" t="str">
        <f t="shared" si="76"/>
        <v>FACTURA</v>
      </c>
      <c r="P1016" t="str">
        <f t="shared" si="77"/>
        <v>2025</v>
      </c>
      <c r="Q1016" t="str">
        <f t="shared" si="78"/>
        <v>01</v>
      </c>
      <c r="R1016" t="str">
        <f>+IFERROR(VLOOKUP(I1016, Listado!A:B, 2, FALSE()), "COMERCIALIZADORA INTERNACIONAL CARIBBEAN EXOTICS S A")</f>
        <v>LONDOÑO ECHEVERRI ALEJANDRA</v>
      </c>
      <c r="S1016" s="25">
        <f>+VLOOKUP(E1016, TC!A:D, 2, FALSE())</f>
        <v>4195.6000000000004</v>
      </c>
      <c r="T1016" t="str">
        <f t="shared" si="79"/>
        <v>COP</v>
      </c>
    </row>
    <row r="1017" spans="1:20" ht="18.75" hidden="1" customHeight="1" x14ac:dyDescent="0.25">
      <c r="A1017" t="s">
        <v>1912</v>
      </c>
      <c r="B1017" t="s">
        <v>1923</v>
      </c>
      <c r="C1017" t="s">
        <v>1913</v>
      </c>
      <c r="D1017" s="24">
        <v>5714</v>
      </c>
      <c r="E1017" t="s">
        <v>1623</v>
      </c>
      <c r="F1017" t="s">
        <v>99</v>
      </c>
      <c r="G1017" t="s">
        <v>1914</v>
      </c>
      <c r="H1017" t="s">
        <v>2024</v>
      </c>
      <c r="I1017" t="s">
        <v>1838</v>
      </c>
      <c r="J1017" t="s">
        <v>1915</v>
      </c>
      <c r="K1017" t="s">
        <v>2028</v>
      </c>
      <c r="L1017" s="24">
        <v>61250</v>
      </c>
      <c r="M1017" s="25">
        <f>+VLOOKUP(E1017, TC!A:D, 4, FALSE())</f>
        <v>1.04315</v>
      </c>
      <c r="N1017" s="24">
        <f t="shared" si="75"/>
        <v>61250</v>
      </c>
      <c r="O1017" t="str">
        <f t="shared" si="76"/>
        <v>FACTURA</v>
      </c>
      <c r="P1017" t="str">
        <f t="shared" si="77"/>
        <v>2025</v>
      </c>
      <c r="Q1017" t="str">
        <f t="shared" si="78"/>
        <v>01</v>
      </c>
      <c r="R1017" t="str">
        <f>+IFERROR(VLOOKUP(I1017, Listado!A:B, 2, FALSE()), "COMERCIALIZADORA INTERNACIONAL CARIBBEAN EXOTICS S A")</f>
        <v>LONDOÑO ECHEVERRI ALEJANDRA</v>
      </c>
      <c r="S1017" s="25">
        <f>+VLOOKUP(E1017, TC!A:D, 2, FALSE())</f>
        <v>4195.6000000000004</v>
      </c>
      <c r="T1017" t="str">
        <f t="shared" si="79"/>
        <v>COP</v>
      </c>
    </row>
    <row r="1018" spans="1:20" ht="18.75" hidden="1" customHeight="1" x14ac:dyDescent="0.25">
      <c r="A1018" t="s">
        <v>1912</v>
      </c>
      <c r="B1018" t="s">
        <v>1923</v>
      </c>
      <c r="C1018" t="s">
        <v>1913</v>
      </c>
      <c r="D1018" s="24">
        <v>5714</v>
      </c>
      <c r="E1018" t="s">
        <v>1623</v>
      </c>
      <c r="F1018" t="s">
        <v>99</v>
      </c>
      <c r="G1018" t="s">
        <v>1914</v>
      </c>
      <c r="H1018" t="s">
        <v>2024</v>
      </c>
      <c r="I1018" t="s">
        <v>1838</v>
      </c>
      <c r="J1018" t="s">
        <v>1915</v>
      </c>
      <c r="K1018" t="s">
        <v>2019</v>
      </c>
      <c r="L1018" s="24">
        <v>15600</v>
      </c>
      <c r="M1018" s="25">
        <f>+VLOOKUP(E1018, TC!A:D, 4, FALSE())</f>
        <v>1.04315</v>
      </c>
      <c r="N1018" s="24">
        <f t="shared" si="75"/>
        <v>15600</v>
      </c>
      <c r="O1018" t="str">
        <f t="shared" si="76"/>
        <v>FACTURA</v>
      </c>
      <c r="P1018" t="str">
        <f t="shared" si="77"/>
        <v>2025</v>
      </c>
      <c r="Q1018" t="str">
        <f t="shared" si="78"/>
        <v>01</v>
      </c>
      <c r="R1018" t="str">
        <f>+IFERROR(VLOOKUP(I1018, Listado!A:B, 2, FALSE()), "COMERCIALIZADORA INTERNACIONAL CARIBBEAN EXOTICS S A")</f>
        <v>LONDOÑO ECHEVERRI ALEJANDRA</v>
      </c>
      <c r="S1018" s="25">
        <f>+VLOOKUP(E1018, TC!A:D, 2, FALSE())</f>
        <v>4195.6000000000004</v>
      </c>
      <c r="T1018" t="str">
        <f t="shared" si="79"/>
        <v>COP</v>
      </c>
    </row>
    <row r="1019" spans="1:20" ht="18.75" hidden="1" customHeight="1" x14ac:dyDescent="0.25">
      <c r="A1019" t="s">
        <v>1912</v>
      </c>
      <c r="B1019" t="s">
        <v>1923</v>
      </c>
      <c r="C1019" t="s">
        <v>1913</v>
      </c>
      <c r="D1019" s="24">
        <v>5714</v>
      </c>
      <c r="E1019" t="s">
        <v>1623</v>
      </c>
      <c r="F1019" t="s">
        <v>99</v>
      </c>
      <c r="G1019" t="s">
        <v>1914</v>
      </c>
      <c r="H1019" t="s">
        <v>2024</v>
      </c>
      <c r="I1019" t="s">
        <v>1838</v>
      </c>
      <c r="J1019" t="s">
        <v>1915</v>
      </c>
      <c r="K1019" t="s">
        <v>2019</v>
      </c>
      <c r="L1019" s="24">
        <v>6240</v>
      </c>
      <c r="M1019" s="25">
        <f>+VLOOKUP(E1019, TC!A:D, 4, FALSE())</f>
        <v>1.04315</v>
      </c>
      <c r="N1019" s="24">
        <f t="shared" si="75"/>
        <v>6240</v>
      </c>
      <c r="O1019" t="str">
        <f t="shared" si="76"/>
        <v>FACTURA</v>
      </c>
      <c r="P1019" t="str">
        <f t="shared" si="77"/>
        <v>2025</v>
      </c>
      <c r="Q1019" t="str">
        <f t="shared" si="78"/>
        <v>01</v>
      </c>
      <c r="R1019" t="str">
        <f>+IFERROR(VLOOKUP(I1019, Listado!A:B, 2, FALSE()), "COMERCIALIZADORA INTERNACIONAL CARIBBEAN EXOTICS S A")</f>
        <v>LONDOÑO ECHEVERRI ALEJANDRA</v>
      </c>
      <c r="S1019" s="25">
        <f>+VLOOKUP(E1019, TC!A:D, 2, FALSE())</f>
        <v>4195.6000000000004</v>
      </c>
      <c r="T1019" t="str">
        <f t="shared" si="79"/>
        <v>COP</v>
      </c>
    </row>
    <row r="1020" spans="1:20" ht="18.75" hidden="1" customHeight="1" x14ac:dyDescent="0.25">
      <c r="A1020" t="s">
        <v>1912</v>
      </c>
      <c r="B1020" t="s">
        <v>1923</v>
      </c>
      <c r="C1020" t="s">
        <v>1913</v>
      </c>
      <c r="D1020" s="24">
        <v>5714</v>
      </c>
      <c r="E1020" t="s">
        <v>1623</v>
      </c>
      <c r="F1020" t="s">
        <v>99</v>
      </c>
      <c r="G1020" t="s">
        <v>1914</v>
      </c>
      <c r="H1020" t="s">
        <v>2024</v>
      </c>
      <c r="I1020" t="s">
        <v>1838</v>
      </c>
      <c r="J1020" t="s">
        <v>1915</v>
      </c>
      <c r="K1020" t="s">
        <v>2019</v>
      </c>
      <c r="L1020" s="24">
        <v>20800</v>
      </c>
      <c r="M1020" s="25">
        <f>+VLOOKUP(E1020, TC!A:D, 4, FALSE())</f>
        <v>1.04315</v>
      </c>
      <c r="N1020" s="24">
        <f t="shared" si="75"/>
        <v>20800</v>
      </c>
      <c r="O1020" t="str">
        <f t="shared" si="76"/>
        <v>FACTURA</v>
      </c>
      <c r="P1020" t="str">
        <f t="shared" si="77"/>
        <v>2025</v>
      </c>
      <c r="Q1020" t="str">
        <f t="shared" si="78"/>
        <v>01</v>
      </c>
      <c r="R1020" t="str">
        <f>+IFERROR(VLOOKUP(I1020, Listado!A:B, 2, FALSE()), "COMERCIALIZADORA INTERNACIONAL CARIBBEAN EXOTICS S A")</f>
        <v>LONDOÑO ECHEVERRI ALEJANDRA</v>
      </c>
      <c r="S1020" s="25">
        <f>+VLOOKUP(E1020, TC!A:D, 2, FALSE())</f>
        <v>4195.6000000000004</v>
      </c>
      <c r="T1020" t="str">
        <f t="shared" si="79"/>
        <v>COP</v>
      </c>
    </row>
    <row r="1021" spans="1:20" ht="18.75" hidden="1" customHeight="1" x14ac:dyDescent="0.25">
      <c r="A1021" t="s">
        <v>1912</v>
      </c>
      <c r="B1021" t="s">
        <v>1923</v>
      </c>
      <c r="C1021" t="s">
        <v>1913</v>
      </c>
      <c r="D1021" s="24">
        <v>5714</v>
      </c>
      <c r="E1021" t="s">
        <v>1623</v>
      </c>
      <c r="F1021" t="s">
        <v>99</v>
      </c>
      <c r="G1021" t="s">
        <v>1914</v>
      </c>
      <c r="H1021" t="s">
        <v>2024</v>
      </c>
      <c r="I1021" t="s">
        <v>1838</v>
      </c>
      <c r="J1021" t="s">
        <v>1915</v>
      </c>
      <c r="K1021" t="s">
        <v>2019</v>
      </c>
      <c r="L1021" s="24">
        <v>25220</v>
      </c>
      <c r="M1021" s="25">
        <f>+VLOOKUP(E1021, TC!A:D, 4, FALSE())</f>
        <v>1.04315</v>
      </c>
      <c r="N1021" s="24">
        <f t="shared" si="75"/>
        <v>25220</v>
      </c>
      <c r="O1021" t="str">
        <f t="shared" si="76"/>
        <v>FACTURA</v>
      </c>
      <c r="P1021" t="str">
        <f t="shared" si="77"/>
        <v>2025</v>
      </c>
      <c r="Q1021" t="str">
        <f t="shared" si="78"/>
        <v>01</v>
      </c>
      <c r="R1021" t="str">
        <f>+IFERROR(VLOOKUP(I1021, Listado!A:B, 2, FALSE()), "COMERCIALIZADORA INTERNACIONAL CARIBBEAN EXOTICS S A")</f>
        <v>LONDOÑO ECHEVERRI ALEJANDRA</v>
      </c>
      <c r="S1021" s="25">
        <f>+VLOOKUP(E1021, TC!A:D, 2, FALSE())</f>
        <v>4195.6000000000004</v>
      </c>
      <c r="T1021" t="str">
        <f t="shared" si="79"/>
        <v>COP</v>
      </c>
    </row>
    <row r="1022" spans="1:20" ht="18.75" hidden="1" customHeight="1" x14ac:dyDescent="0.25">
      <c r="A1022" t="s">
        <v>1912</v>
      </c>
      <c r="B1022" t="s">
        <v>1923</v>
      </c>
      <c r="C1022" t="s">
        <v>1913</v>
      </c>
      <c r="D1022" s="24">
        <v>5714</v>
      </c>
      <c r="E1022" t="s">
        <v>1623</v>
      </c>
      <c r="F1022" t="s">
        <v>99</v>
      </c>
      <c r="G1022" t="s">
        <v>1914</v>
      </c>
      <c r="H1022" t="s">
        <v>2024</v>
      </c>
      <c r="I1022" t="s">
        <v>1838</v>
      </c>
      <c r="J1022" t="s">
        <v>1915</v>
      </c>
      <c r="K1022" t="s">
        <v>2019</v>
      </c>
      <c r="L1022" s="24">
        <v>46150</v>
      </c>
      <c r="M1022" s="25">
        <f>+VLOOKUP(E1022, TC!A:D, 4, FALSE())</f>
        <v>1.04315</v>
      </c>
      <c r="N1022" s="24">
        <f t="shared" si="75"/>
        <v>46150</v>
      </c>
      <c r="O1022" t="str">
        <f t="shared" si="76"/>
        <v>FACTURA</v>
      </c>
      <c r="P1022" t="str">
        <f t="shared" si="77"/>
        <v>2025</v>
      </c>
      <c r="Q1022" t="str">
        <f t="shared" si="78"/>
        <v>01</v>
      </c>
      <c r="R1022" t="str">
        <f>+IFERROR(VLOOKUP(I1022, Listado!A:B, 2, FALSE()), "COMERCIALIZADORA INTERNACIONAL CARIBBEAN EXOTICS S A")</f>
        <v>LONDOÑO ECHEVERRI ALEJANDRA</v>
      </c>
      <c r="S1022" s="25">
        <f>+VLOOKUP(E1022, TC!A:D, 2, FALSE())</f>
        <v>4195.6000000000004</v>
      </c>
      <c r="T1022" t="str">
        <f t="shared" si="79"/>
        <v>COP</v>
      </c>
    </row>
    <row r="1023" spans="1:20" ht="18.75" hidden="1" customHeight="1" x14ac:dyDescent="0.25">
      <c r="A1023" t="s">
        <v>1912</v>
      </c>
      <c r="B1023" t="s">
        <v>1923</v>
      </c>
      <c r="C1023" t="s">
        <v>1913</v>
      </c>
      <c r="D1023" s="24">
        <v>5714</v>
      </c>
      <c r="E1023" t="s">
        <v>1623</v>
      </c>
      <c r="F1023" t="s">
        <v>99</v>
      </c>
      <c r="G1023" t="s">
        <v>1914</v>
      </c>
      <c r="H1023" t="s">
        <v>2024</v>
      </c>
      <c r="I1023" t="s">
        <v>1838</v>
      </c>
      <c r="J1023" t="s">
        <v>1915</v>
      </c>
      <c r="K1023" t="s">
        <v>2019</v>
      </c>
      <c r="L1023" s="24">
        <v>30940</v>
      </c>
      <c r="M1023" s="25">
        <f>+VLOOKUP(E1023, TC!A:D, 4, FALSE())</f>
        <v>1.04315</v>
      </c>
      <c r="N1023" s="24">
        <f t="shared" si="75"/>
        <v>30940</v>
      </c>
      <c r="O1023" t="str">
        <f t="shared" si="76"/>
        <v>FACTURA</v>
      </c>
      <c r="P1023" t="str">
        <f t="shared" si="77"/>
        <v>2025</v>
      </c>
      <c r="Q1023" t="str">
        <f t="shared" si="78"/>
        <v>01</v>
      </c>
      <c r="R1023" t="str">
        <f>+IFERROR(VLOOKUP(I1023, Listado!A:B, 2, FALSE()), "COMERCIALIZADORA INTERNACIONAL CARIBBEAN EXOTICS S A")</f>
        <v>LONDOÑO ECHEVERRI ALEJANDRA</v>
      </c>
      <c r="S1023" s="25">
        <f>+VLOOKUP(E1023, TC!A:D, 2, FALSE())</f>
        <v>4195.6000000000004</v>
      </c>
      <c r="T1023" t="str">
        <f t="shared" si="79"/>
        <v>COP</v>
      </c>
    </row>
    <row r="1024" spans="1:20" ht="18.75" hidden="1" customHeight="1" x14ac:dyDescent="0.25">
      <c r="A1024" t="s">
        <v>1912</v>
      </c>
      <c r="B1024" t="s">
        <v>1923</v>
      </c>
      <c r="C1024" t="s">
        <v>1913</v>
      </c>
      <c r="D1024" s="24">
        <v>5714</v>
      </c>
      <c r="E1024" t="s">
        <v>1623</v>
      </c>
      <c r="F1024" t="s">
        <v>99</v>
      </c>
      <c r="G1024" t="s">
        <v>1914</v>
      </c>
      <c r="H1024" t="s">
        <v>2024</v>
      </c>
      <c r="I1024" t="s">
        <v>1838</v>
      </c>
      <c r="J1024" t="s">
        <v>1915</v>
      </c>
      <c r="K1024" t="s">
        <v>2019</v>
      </c>
      <c r="L1024" s="24">
        <v>44460</v>
      </c>
      <c r="M1024" s="25">
        <f>+VLOOKUP(E1024, TC!A:D, 4, FALSE())</f>
        <v>1.04315</v>
      </c>
      <c r="N1024" s="24">
        <f t="shared" si="75"/>
        <v>44460</v>
      </c>
      <c r="O1024" t="str">
        <f t="shared" si="76"/>
        <v>FACTURA</v>
      </c>
      <c r="P1024" t="str">
        <f t="shared" si="77"/>
        <v>2025</v>
      </c>
      <c r="Q1024" t="str">
        <f t="shared" si="78"/>
        <v>01</v>
      </c>
      <c r="R1024" t="str">
        <f>+IFERROR(VLOOKUP(I1024, Listado!A:B, 2, FALSE()), "COMERCIALIZADORA INTERNACIONAL CARIBBEAN EXOTICS S A")</f>
        <v>LONDOÑO ECHEVERRI ALEJANDRA</v>
      </c>
      <c r="S1024" s="25">
        <f>+VLOOKUP(E1024, TC!A:D, 2, FALSE())</f>
        <v>4195.6000000000004</v>
      </c>
      <c r="T1024" t="str">
        <f t="shared" si="79"/>
        <v>COP</v>
      </c>
    </row>
    <row r="1025" spans="1:20" ht="18.75" hidden="1" customHeight="1" x14ac:dyDescent="0.25">
      <c r="A1025" t="s">
        <v>1912</v>
      </c>
      <c r="B1025" t="s">
        <v>1923</v>
      </c>
      <c r="C1025" t="s">
        <v>1913</v>
      </c>
      <c r="D1025" s="24">
        <v>5714</v>
      </c>
      <c r="E1025" t="s">
        <v>1623</v>
      </c>
      <c r="F1025" t="s">
        <v>99</v>
      </c>
      <c r="G1025" t="s">
        <v>1914</v>
      </c>
      <c r="H1025" t="s">
        <v>2024</v>
      </c>
      <c r="I1025" t="s">
        <v>1838</v>
      </c>
      <c r="J1025" t="s">
        <v>1915</v>
      </c>
      <c r="K1025" t="s">
        <v>2019</v>
      </c>
      <c r="L1025" s="24">
        <v>74100</v>
      </c>
      <c r="M1025" s="25">
        <f>+VLOOKUP(E1025, TC!A:D, 4, FALSE())</f>
        <v>1.04315</v>
      </c>
      <c r="N1025" s="24">
        <f t="shared" si="75"/>
        <v>74100</v>
      </c>
      <c r="O1025" t="str">
        <f t="shared" si="76"/>
        <v>FACTURA</v>
      </c>
      <c r="P1025" t="str">
        <f t="shared" si="77"/>
        <v>2025</v>
      </c>
      <c r="Q1025" t="str">
        <f t="shared" si="78"/>
        <v>01</v>
      </c>
      <c r="R1025" t="str">
        <f>+IFERROR(VLOOKUP(I1025, Listado!A:B, 2, FALSE()), "COMERCIALIZADORA INTERNACIONAL CARIBBEAN EXOTICS S A")</f>
        <v>LONDOÑO ECHEVERRI ALEJANDRA</v>
      </c>
      <c r="S1025" s="25">
        <f>+VLOOKUP(E1025, TC!A:D, 2, FALSE())</f>
        <v>4195.6000000000004</v>
      </c>
      <c r="T1025" t="str">
        <f t="shared" si="79"/>
        <v>COP</v>
      </c>
    </row>
    <row r="1026" spans="1:20" ht="18.75" hidden="1" customHeight="1" x14ac:dyDescent="0.25">
      <c r="A1026" t="s">
        <v>1912</v>
      </c>
      <c r="B1026" t="s">
        <v>1923</v>
      </c>
      <c r="C1026" t="s">
        <v>1913</v>
      </c>
      <c r="D1026" s="24">
        <v>5714</v>
      </c>
      <c r="E1026" t="s">
        <v>1623</v>
      </c>
      <c r="F1026" t="s">
        <v>99</v>
      </c>
      <c r="G1026" t="s">
        <v>1914</v>
      </c>
      <c r="H1026" t="s">
        <v>2024</v>
      </c>
      <c r="I1026" t="s">
        <v>1838</v>
      </c>
      <c r="J1026" t="s">
        <v>1915</v>
      </c>
      <c r="K1026" t="s">
        <v>2019</v>
      </c>
      <c r="L1026" s="24">
        <v>101920</v>
      </c>
      <c r="M1026" s="25">
        <f>+VLOOKUP(E1026, TC!A:D, 4, FALSE())</f>
        <v>1.04315</v>
      </c>
      <c r="N1026" s="24">
        <f t="shared" ref="N1026:N1089" si="80">+IF(F1026="EUR", (M1026*L1026), IF(I1026="JUAN MATAS SAS", (L1026/S1026), L1026))</f>
        <v>101920</v>
      </c>
      <c r="O1026" t="str">
        <f t="shared" ref="O1026:O1089" si="81">+IF(C1026="CFE", "FACTURA", IF(ISERROR(SEARCH("ANULA", H1026))=FALSE(), "ANULACIÓN FE", IF(ISERROR(SEARCH("CANCELLATION", H1026))=FALSE(), "ANULACIÓN FE", "NOTAS")))</f>
        <v>FACTURA</v>
      </c>
      <c r="P1026" t="str">
        <f t="shared" ref="P1026:P1089" si="82">+LEFT(E1026, 4)</f>
        <v>2025</v>
      </c>
      <c r="Q1026" t="str">
        <f t="shared" ref="Q1026:Q1089" si="83">+MID(E1026, 5, 2)</f>
        <v>01</v>
      </c>
      <c r="R1026" t="str">
        <f>+IFERROR(VLOOKUP(I1026, Listado!A:B, 2, FALSE()), "COMERCIALIZADORA INTERNACIONAL CARIBBEAN EXOTICS S A")</f>
        <v>LONDOÑO ECHEVERRI ALEJANDRA</v>
      </c>
      <c r="S1026" s="25">
        <f>+VLOOKUP(E1026, TC!A:D, 2, FALSE())</f>
        <v>4195.6000000000004</v>
      </c>
      <c r="T1026" t="str">
        <f t="shared" ref="T1026:T1089" si="84">+IF(I1026="JUAN MATAS SAS", "USD", F1026)</f>
        <v>COP</v>
      </c>
    </row>
    <row r="1027" spans="1:20" ht="18.75" hidden="1" customHeight="1" x14ac:dyDescent="0.25">
      <c r="A1027" t="s">
        <v>1912</v>
      </c>
      <c r="B1027" t="s">
        <v>1923</v>
      </c>
      <c r="C1027" t="s">
        <v>1913</v>
      </c>
      <c r="D1027" s="24">
        <v>5714</v>
      </c>
      <c r="E1027" t="s">
        <v>1623</v>
      </c>
      <c r="F1027" t="s">
        <v>99</v>
      </c>
      <c r="G1027" t="s">
        <v>1914</v>
      </c>
      <c r="H1027" t="s">
        <v>2024</v>
      </c>
      <c r="I1027" t="s">
        <v>1838</v>
      </c>
      <c r="J1027" t="s">
        <v>1915</v>
      </c>
      <c r="K1027" t="s">
        <v>2019</v>
      </c>
      <c r="L1027" s="24">
        <v>16380</v>
      </c>
      <c r="M1027" s="25">
        <f>+VLOOKUP(E1027, TC!A:D, 4, FALSE())</f>
        <v>1.04315</v>
      </c>
      <c r="N1027" s="24">
        <f t="shared" si="80"/>
        <v>16380</v>
      </c>
      <c r="O1027" t="str">
        <f t="shared" si="81"/>
        <v>FACTURA</v>
      </c>
      <c r="P1027" t="str">
        <f t="shared" si="82"/>
        <v>2025</v>
      </c>
      <c r="Q1027" t="str">
        <f t="shared" si="83"/>
        <v>01</v>
      </c>
      <c r="R1027" t="str">
        <f>+IFERROR(VLOOKUP(I1027, Listado!A:B, 2, FALSE()), "COMERCIALIZADORA INTERNACIONAL CARIBBEAN EXOTICS S A")</f>
        <v>LONDOÑO ECHEVERRI ALEJANDRA</v>
      </c>
      <c r="S1027" s="25">
        <f>+VLOOKUP(E1027, TC!A:D, 2, FALSE())</f>
        <v>4195.6000000000004</v>
      </c>
      <c r="T1027" t="str">
        <f t="shared" si="84"/>
        <v>COP</v>
      </c>
    </row>
    <row r="1028" spans="1:20" ht="18.75" hidden="1" customHeight="1" x14ac:dyDescent="0.25">
      <c r="A1028" t="s">
        <v>1912</v>
      </c>
      <c r="B1028" t="s">
        <v>1923</v>
      </c>
      <c r="C1028" t="s">
        <v>1913</v>
      </c>
      <c r="D1028" s="24">
        <v>5714</v>
      </c>
      <c r="E1028" t="s">
        <v>1623</v>
      </c>
      <c r="F1028" t="s">
        <v>99</v>
      </c>
      <c r="G1028" t="s">
        <v>1914</v>
      </c>
      <c r="H1028" t="s">
        <v>2024</v>
      </c>
      <c r="I1028" t="s">
        <v>1838</v>
      </c>
      <c r="J1028" t="s">
        <v>1915</v>
      </c>
      <c r="K1028" t="s">
        <v>2019</v>
      </c>
      <c r="L1028" s="24">
        <v>126100</v>
      </c>
      <c r="M1028" s="25">
        <f>+VLOOKUP(E1028, TC!A:D, 4, FALSE())</f>
        <v>1.04315</v>
      </c>
      <c r="N1028" s="24">
        <f t="shared" si="80"/>
        <v>126100</v>
      </c>
      <c r="O1028" t="str">
        <f t="shared" si="81"/>
        <v>FACTURA</v>
      </c>
      <c r="P1028" t="str">
        <f t="shared" si="82"/>
        <v>2025</v>
      </c>
      <c r="Q1028" t="str">
        <f t="shared" si="83"/>
        <v>01</v>
      </c>
      <c r="R1028" t="str">
        <f>+IFERROR(VLOOKUP(I1028, Listado!A:B, 2, FALSE()), "COMERCIALIZADORA INTERNACIONAL CARIBBEAN EXOTICS S A")</f>
        <v>LONDOÑO ECHEVERRI ALEJANDRA</v>
      </c>
      <c r="S1028" s="25">
        <f>+VLOOKUP(E1028, TC!A:D, 2, FALSE())</f>
        <v>4195.6000000000004</v>
      </c>
      <c r="T1028" t="str">
        <f t="shared" si="84"/>
        <v>COP</v>
      </c>
    </row>
    <row r="1029" spans="1:20" ht="18.75" hidden="1" customHeight="1" x14ac:dyDescent="0.25">
      <c r="A1029" t="s">
        <v>1912</v>
      </c>
      <c r="B1029" t="s">
        <v>1923</v>
      </c>
      <c r="C1029" t="s">
        <v>1913</v>
      </c>
      <c r="D1029" s="24">
        <v>5714</v>
      </c>
      <c r="E1029" t="s">
        <v>1623</v>
      </c>
      <c r="F1029" t="s">
        <v>99</v>
      </c>
      <c r="G1029" t="s">
        <v>1914</v>
      </c>
      <c r="H1029" t="s">
        <v>2024</v>
      </c>
      <c r="I1029" t="s">
        <v>1838</v>
      </c>
      <c r="J1029" t="s">
        <v>1915</v>
      </c>
      <c r="K1029" t="s">
        <v>2019</v>
      </c>
      <c r="L1029" s="24">
        <v>53300</v>
      </c>
      <c r="M1029" s="25">
        <f>+VLOOKUP(E1029, TC!A:D, 4, FALSE())</f>
        <v>1.04315</v>
      </c>
      <c r="N1029" s="24">
        <f t="shared" si="80"/>
        <v>53300</v>
      </c>
      <c r="O1029" t="str">
        <f t="shared" si="81"/>
        <v>FACTURA</v>
      </c>
      <c r="P1029" t="str">
        <f t="shared" si="82"/>
        <v>2025</v>
      </c>
      <c r="Q1029" t="str">
        <f t="shared" si="83"/>
        <v>01</v>
      </c>
      <c r="R1029" t="str">
        <f>+IFERROR(VLOOKUP(I1029, Listado!A:B, 2, FALSE()), "COMERCIALIZADORA INTERNACIONAL CARIBBEAN EXOTICS S A")</f>
        <v>LONDOÑO ECHEVERRI ALEJANDRA</v>
      </c>
      <c r="S1029" s="25">
        <f>+VLOOKUP(E1029, TC!A:D, 2, FALSE())</f>
        <v>4195.6000000000004</v>
      </c>
      <c r="T1029" t="str">
        <f t="shared" si="84"/>
        <v>COP</v>
      </c>
    </row>
    <row r="1030" spans="1:20" ht="18.75" hidden="1" customHeight="1" x14ac:dyDescent="0.25">
      <c r="A1030" t="s">
        <v>1912</v>
      </c>
      <c r="B1030" t="s">
        <v>1923</v>
      </c>
      <c r="C1030" t="s">
        <v>1913</v>
      </c>
      <c r="D1030" s="24">
        <v>5714</v>
      </c>
      <c r="E1030" t="s">
        <v>1623</v>
      </c>
      <c r="F1030" t="s">
        <v>99</v>
      </c>
      <c r="G1030" t="s">
        <v>1914</v>
      </c>
      <c r="H1030" t="s">
        <v>2024</v>
      </c>
      <c r="I1030" t="s">
        <v>1838</v>
      </c>
      <c r="J1030" t="s">
        <v>1915</v>
      </c>
      <c r="K1030" t="s">
        <v>2019</v>
      </c>
      <c r="L1030" s="24">
        <v>50700</v>
      </c>
      <c r="M1030" s="25">
        <f>+VLOOKUP(E1030, TC!A:D, 4, FALSE())</f>
        <v>1.04315</v>
      </c>
      <c r="N1030" s="24">
        <f t="shared" si="80"/>
        <v>50700</v>
      </c>
      <c r="O1030" t="str">
        <f t="shared" si="81"/>
        <v>FACTURA</v>
      </c>
      <c r="P1030" t="str">
        <f t="shared" si="82"/>
        <v>2025</v>
      </c>
      <c r="Q1030" t="str">
        <f t="shared" si="83"/>
        <v>01</v>
      </c>
      <c r="R1030" t="str">
        <f>+IFERROR(VLOOKUP(I1030, Listado!A:B, 2, FALSE()), "COMERCIALIZADORA INTERNACIONAL CARIBBEAN EXOTICS S A")</f>
        <v>LONDOÑO ECHEVERRI ALEJANDRA</v>
      </c>
      <c r="S1030" s="25">
        <f>+VLOOKUP(E1030, TC!A:D, 2, FALSE())</f>
        <v>4195.6000000000004</v>
      </c>
      <c r="T1030" t="str">
        <f t="shared" si="84"/>
        <v>COP</v>
      </c>
    </row>
    <row r="1031" spans="1:20" ht="18.75" hidden="1" customHeight="1" x14ac:dyDescent="0.25">
      <c r="A1031" t="s">
        <v>1912</v>
      </c>
      <c r="B1031" t="s">
        <v>1923</v>
      </c>
      <c r="C1031" t="s">
        <v>1913</v>
      </c>
      <c r="D1031" s="24">
        <v>5714</v>
      </c>
      <c r="E1031" t="s">
        <v>1623</v>
      </c>
      <c r="F1031" t="s">
        <v>99</v>
      </c>
      <c r="G1031" t="s">
        <v>1914</v>
      </c>
      <c r="H1031" t="s">
        <v>2024</v>
      </c>
      <c r="I1031" t="s">
        <v>1838</v>
      </c>
      <c r="J1031" t="s">
        <v>1915</v>
      </c>
      <c r="K1031" t="s">
        <v>2019</v>
      </c>
      <c r="L1031" s="24">
        <v>23400</v>
      </c>
      <c r="M1031" s="25">
        <f>+VLOOKUP(E1031, TC!A:D, 4, FALSE())</f>
        <v>1.04315</v>
      </c>
      <c r="N1031" s="24">
        <f t="shared" si="80"/>
        <v>23400</v>
      </c>
      <c r="O1031" t="str">
        <f t="shared" si="81"/>
        <v>FACTURA</v>
      </c>
      <c r="P1031" t="str">
        <f t="shared" si="82"/>
        <v>2025</v>
      </c>
      <c r="Q1031" t="str">
        <f t="shared" si="83"/>
        <v>01</v>
      </c>
      <c r="R1031" t="str">
        <f>+IFERROR(VLOOKUP(I1031, Listado!A:B, 2, FALSE()), "COMERCIALIZADORA INTERNACIONAL CARIBBEAN EXOTICS S A")</f>
        <v>LONDOÑO ECHEVERRI ALEJANDRA</v>
      </c>
      <c r="S1031" s="25">
        <f>+VLOOKUP(E1031, TC!A:D, 2, FALSE())</f>
        <v>4195.6000000000004</v>
      </c>
      <c r="T1031" t="str">
        <f t="shared" si="84"/>
        <v>COP</v>
      </c>
    </row>
    <row r="1032" spans="1:20" ht="18.75" hidden="1" customHeight="1" x14ac:dyDescent="0.25">
      <c r="A1032" t="s">
        <v>1912</v>
      </c>
      <c r="B1032" t="s">
        <v>1923</v>
      </c>
      <c r="C1032" t="s">
        <v>1913</v>
      </c>
      <c r="D1032" s="24">
        <v>5714</v>
      </c>
      <c r="E1032" t="s">
        <v>1623</v>
      </c>
      <c r="F1032" t="s">
        <v>99</v>
      </c>
      <c r="G1032" t="s">
        <v>1914</v>
      </c>
      <c r="H1032" t="s">
        <v>2024</v>
      </c>
      <c r="I1032" t="s">
        <v>1838</v>
      </c>
      <c r="J1032" t="s">
        <v>1915</v>
      </c>
      <c r="K1032" t="s">
        <v>2019</v>
      </c>
      <c r="L1032" s="24">
        <v>61880</v>
      </c>
      <c r="M1032" s="25">
        <f>+VLOOKUP(E1032, TC!A:D, 4, FALSE())</f>
        <v>1.04315</v>
      </c>
      <c r="N1032" s="24">
        <f t="shared" si="80"/>
        <v>61880</v>
      </c>
      <c r="O1032" t="str">
        <f t="shared" si="81"/>
        <v>FACTURA</v>
      </c>
      <c r="P1032" t="str">
        <f t="shared" si="82"/>
        <v>2025</v>
      </c>
      <c r="Q1032" t="str">
        <f t="shared" si="83"/>
        <v>01</v>
      </c>
      <c r="R1032" t="str">
        <f>+IFERROR(VLOOKUP(I1032, Listado!A:B, 2, FALSE()), "COMERCIALIZADORA INTERNACIONAL CARIBBEAN EXOTICS S A")</f>
        <v>LONDOÑO ECHEVERRI ALEJANDRA</v>
      </c>
      <c r="S1032" s="25">
        <f>+VLOOKUP(E1032, TC!A:D, 2, FALSE())</f>
        <v>4195.6000000000004</v>
      </c>
      <c r="T1032" t="str">
        <f t="shared" si="84"/>
        <v>COP</v>
      </c>
    </row>
    <row r="1033" spans="1:20" ht="18.75" hidden="1" customHeight="1" x14ac:dyDescent="0.25">
      <c r="A1033" t="s">
        <v>1912</v>
      </c>
      <c r="B1033" t="s">
        <v>1923</v>
      </c>
      <c r="C1033" t="s">
        <v>1913</v>
      </c>
      <c r="D1033" s="24">
        <v>5714</v>
      </c>
      <c r="E1033" t="s">
        <v>1623</v>
      </c>
      <c r="F1033" t="s">
        <v>99</v>
      </c>
      <c r="G1033" t="s">
        <v>1914</v>
      </c>
      <c r="H1033" t="s">
        <v>2024</v>
      </c>
      <c r="I1033" t="s">
        <v>1838</v>
      </c>
      <c r="J1033" t="s">
        <v>1915</v>
      </c>
      <c r="K1033" t="s">
        <v>2019</v>
      </c>
      <c r="L1033" s="24">
        <v>94380</v>
      </c>
      <c r="M1033" s="25">
        <f>+VLOOKUP(E1033, TC!A:D, 4, FALSE())</f>
        <v>1.04315</v>
      </c>
      <c r="N1033" s="24">
        <f t="shared" si="80"/>
        <v>94380</v>
      </c>
      <c r="O1033" t="str">
        <f t="shared" si="81"/>
        <v>FACTURA</v>
      </c>
      <c r="P1033" t="str">
        <f t="shared" si="82"/>
        <v>2025</v>
      </c>
      <c r="Q1033" t="str">
        <f t="shared" si="83"/>
        <v>01</v>
      </c>
      <c r="R1033" t="str">
        <f>+IFERROR(VLOOKUP(I1033, Listado!A:B, 2, FALSE()), "COMERCIALIZADORA INTERNACIONAL CARIBBEAN EXOTICS S A")</f>
        <v>LONDOÑO ECHEVERRI ALEJANDRA</v>
      </c>
      <c r="S1033" s="25">
        <f>+VLOOKUP(E1033, TC!A:D, 2, FALSE())</f>
        <v>4195.6000000000004</v>
      </c>
      <c r="T1033" t="str">
        <f t="shared" si="84"/>
        <v>COP</v>
      </c>
    </row>
    <row r="1034" spans="1:20" ht="18.75" hidden="1" customHeight="1" x14ac:dyDescent="0.25">
      <c r="A1034" t="s">
        <v>1912</v>
      </c>
      <c r="B1034" t="s">
        <v>1923</v>
      </c>
      <c r="C1034" t="s">
        <v>1913</v>
      </c>
      <c r="D1034" s="24">
        <v>5714</v>
      </c>
      <c r="E1034" t="s">
        <v>1623</v>
      </c>
      <c r="F1034" t="s">
        <v>99</v>
      </c>
      <c r="G1034" t="s">
        <v>1914</v>
      </c>
      <c r="H1034" t="s">
        <v>2024</v>
      </c>
      <c r="I1034" t="s">
        <v>1838</v>
      </c>
      <c r="J1034" t="s">
        <v>1915</v>
      </c>
      <c r="K1034" t="s">
        <v>2019</v>
      </c>
      <c r="L1034" s="24">
        <v>79950</v>
      </c>
      <c r="M1034" s="25">
        <f>+VLOOKUP(E1034, TC!A:D, 4, FALSE())</f>
        <v>1.04315</v>
      </c>
      <c r="N1034" s="24">
        <f t="shared" si="80"/>
        <v>79950</v>
      </c>
      <c r="O1034" t="str">
        <f t="shared" si="81"/>
        <v>FACTURA</v>
      </c>
      <c r="P1034" t="str">
        <f t="shared" si="82"/>
        <v>2025</v>
      </c>
      <c r="Q1034" t="str">
        <f t="shared" si="83"/>
        <v>01</v>
      </c>
      <c r="R1034" t="str">
        <f>+IFERROR(VLOOKUP(I1034, Listado!A:B, 2, FALSE()), "COMERCIALIZADORA INTERNACIONAL CARIBBEAN EXOTICS S A")</f>
        <v>LONDOÑO ECHEVERRI ALEJANDRA</v>
      </c>
      <c r="S1034" s="25">
        <f>+VLOOKUP(E1034, TC!A:D, 2, FALSE())</f>
        <v>4195.6000000000004</v>
      </c>
      <c r="T1034" t="str">
        <f t="shared" si="84"/>
        <v>COP</v>
      </c>
    </row>
    <row r="1035" spans="1:20" ht="18.75" hidden="1" customHeight="1" x14ac:dyDescent="0.25">
      <c r="A1035" t="s">
        <v>1912</v>
      </c>
      <c r="B1035" t="s">
        <v>1923</v>
      </c>
      <c r="C1035" t="s">
        <v>1913</v>
      </c>
      <c r="D1035" s="24">
        <v>5714</v>
      </c>
      <c r="E1035" t="s">
        <v>1623</v>
      </c>
      <c r="F1035" t="s">
        <v>99</v>
      </c>
      <c r="G1035" t="s">
        <v>1914</v>
      </c>
      <c r="H1035" t="s">
        <v>2024</v>
      </c>
      <c r="I1035" t="s">
        <v>1838</v>
      </c>
      <c r="J1035" t="s">
        <v>1915</v>
      </c>
      <c r="K1035" t="s">
        <v>2021</v>
      </c>
      <c r="L1035" s="24">
        <v>1400</v>
      </c>
      <c r="M1035" s="25">
        <f>+VLOOKUP(E1035, TC!A:D, 4, FALSE())</f>
        <v>1.04315</v>
      </c>
      <c r="N1035" s="24">
        <f t="shared" si="80"/>
        <v>1400</v>
      </c>
      <c r="O1035" t="str">
        <f t="shared" si="81"/>
        <v>FACTURA</v>
      </c>
      <c r="P1035" t="str">
        <f t="shared" si="82"/>
        <v>2025</v>
      </c>
      <c r="Q1035" t="str">
        <f t="shared" si="83"/>
        <v>01</v>
      </c>
      <c r="R1035" t="str">
        <f>+IFERROR(VLOOKUP(I1035, Listado!A:B, 2, FALSE()), "COMERCIALIZADORA INTERNACIONAL CARIBBEAN EXOTICS S A")</f>
        <v>LONDOÑO ECHEVERRI ALEJANDRA</v>
      </c>
      <c r="S1035" s="25">
        <f>+VLOOKUP(E1035, TC!A:D, 2, FALSE())</f>
        <v>4195.6000000000004</v>
      </c>
      <c r="T1035" t="str">
        <f t="shared" si="84"/>
        <v>COP</v>
      </c>
    </row>
    <row r="1036" spans="1:20" ht="18.75" hidden="1" customHeight="1" x14ac:dyDescent="0.25">
      <c r="A1036" t="s">
        <v>1912</v>
      </c>
      <c r="B1036" t="s">
        <v>1923</v>
      </c>
      <c r="C1036" t="s">
        <v>1913</v>
      </c>
      <c r="D1036" s="24">
        <v>5714</v>
      </c>
      <c r="E1036" t="s">
        <v>1623</v>
      </c>
      <c r="F1036" t="s">
        <v>99</v>
      </c>
      <c r="G1036" t="s">
        <v>1914</v>
      </c>
      <c r="H1036" t="s">
        <v>2024</v>
      </c>
      <c r="I1036" t="s">
        <v>1838</v>
      </c>
      <c r="J1036" t="s">
        <v>1915</v>
      </c>
      <c r="K1036" t="s">
        <v>2021</v>
      </c>
      <c r="L1036" s="24">
        <v>3840</v>
      </c>
      <c r="M1036" s="25">
        <f>+VLOOKUP(E1036, TC!A:D, 4, FALSE())</f>
        <v>1.04315</v>
      </c>
      <c r="N1036" s="24">
        <f t="shared" si="80"/>
        <v>3840</v>
      </c>
      <c r="O1036" t="str">
        <f t="shared" si="81"/>
        <v>FACTURA</v>
      </c>
      <c r="P1036" t="str">
        <f t="shared" si="82"/>
        <v>2025</v>
      </c>
      <c r="Q1036" t="str">
        <f t="shared" si="83"/>
        <v>01</v>
      </c>
      <c r="R1036" t="str">
        <f>+IFERROR(VLOOKUP(I1036, Listado!A:B, 2, FALSE()), "COMERCIALIZADORA INTERNACIONAL CARIBBEAN EXOTICS S A")</f>
        <v>LONDOÑO ECHEVERRI ALEJANDRA</v>
      </c>
      <c r="S1036" s="25">
        <f>+VLOOKUP(E1036, TC!A:D, 2, FALSE())</f>
        <v>4195.6000000000004</v>
      </c>
      <c r="T1036" t="str">
        <f t="shared" si="84"/>
        <v>COP</v>
      </c>
    </row>
    <row r="1037" spans="1:20" ht="18.75" hidden="1" customHeight="1" x14ac:dyDescent="0.25">
      <c r="A1037" t="s">
        <v>1912</v>
      </c>
      <c r="B1037" t="s">
        <v>1923</v>
      </c>
      <c r="C1037" t="s">
        <v>1913</v>
      </c>
      <c r="D1037" s="24">
        <v>5714</v>
      </c>
      <c r="E1037" t="s">
        <v>1623</v>
      </c>
      <c r="F1037" t="s">
        <v>99</v>
      </c>
      <c r="G1037" t="s">
        <v>1914</v>
      </c>
      <c r="H1037" t="s">
        <v>2024</v>
      </c>
      <c r="I1037" t="s">
        <v>1838</v>
      </c>
      <c r="J1037" t="s">
        <v>1915</v>
      </c>
      <c r="K1037" t="s">
        <v>2021</v>
      </c>
      <c r="L1037" s="24">
        <v>120</v>
      </c>
      <c r="M1037" s="25">
        <f>+VLOOKUP(E1037, TC!A:D, 4, FALSE())</f>
        <v>1.04315</v>
      </c>
      <c r="N1037" s="24">
        <f t="shared" si="80"/>
        <v>120</v>
      </c>
      <c r="O1037" t="str">
        <f t="shared" si="81"/>
        <v>FACTURA</v>
      </c>
      <c r="P1037" t="str">
        <f t="shared" si="82"/>
        <v>2025</v>
      </c>
      <c r="Q1037" t="str">
        <f t="shared" si="83"/>
        <v>01</v>
      </c>
      <c r="R1037" t="str">
        <f>+IFERROR(VLOOKUP(I1037, Listado!A:B, 2, FALSE()), "COMERCIALIZADORA INTERNACIONAL CARIBBEAN EXOTICS S A")</f>
        <v>LONDOÑO ECHEVERRI ALEJANDRA</v>
      </c>
      <c r="S1037" s="25">
        <f>+VLOOKUP(E1037, TC!A:D, 2, FALSE())</f>
        <v>4195.6000000000004</v>
      </c>
      <c r="T1037" t="str">
        <f t="shared" si="84"/>
        <v>COP</v>
      </c>
    </row>
    <row r="1038" spans="1:20" ht="18.75" hidden="1" customHeight="1" x14ac:dyDescent="0.25">
      <c r="A1038" t="s">
        <v>1912</v>
      </c>
      <c r="B1038" t="s">
        <v>1923</v>
      </c>
      <c r="C1038" t="s">
        <v>1913</v>
      </c>
      <c r="D1038" s="24">
        <v>5714</v>
      </c>
      <c r="E1038" t="s">
        <v>1623</v>
      </c>
      <c r="F1038" t="s">
        <v>99</v>
      </c>
      <c r="G1038" t="s">
        <v>1914</v>
      </c>
      <c r="H1038" t="s">
        <v>2024</v>
      </c>
      <c r="I1038" t="s">
        <v>1838</v>
      </c>
      <c r="J1038" t="s">
        <v>1915</v>
      </c>
      <c r="K1038" t="s">
        <v>2021</v>
      </c>
      <c r="L1038" s="24">
        <v>1560</v>
      </c>
      <c r="M1038" s="25">
        <f>+VLOOKUP(E1038, TC!A:D, 4, FALSE())</f>
        <v>1.04315</v>
      </c>
      <c r="N1038" s="24">
        <f t="shared" si="80"/>
        <v>1560</v>
      </c>
      <c r="O1038" t="str">
        <f t="shared" si="81"/>
        <v>FACTURA</v>
      </c>
      <c r="P1038" t="str">
        <f t="shared" si="82"/>
        <v>2025</v>
      </c>
      <c r="Q1038" t="str">
        <f t="shared" si="83"/>
        <v>01</v>
      </c>
      <c r="R1038" t="str">
        <f>+IFERROR(VLOOKUP(I1038, Listado!A:B, 2, FALSE()), "COMERCIALIZADORA INTERNACIONAL CARIBBEAN EXOTICS S A")</f>
        <v>LONDOÑO ECHEVERRI ALEJANDRA</v>
      </c>
      <c r="S1038" s="25">
        <f>+VLOOKUP(E1038, TC!A:D, 2, FALSE())</f>
        <v>4195.6000000000004</v>
      </c>
      <c r="T1038" t="str">
        <f t="shared" si="84"/>
        <v>COP</v>
      </c>
    </row>
    <row r="1039" spans="1:20" ht="18.75" hidden="1" customHeight="1" x14ac:dyDescent="0.25">
      <c r="A1039" t="s">
        <v>1912</v>
      </c>
      <c r="B1039" t="s">
        <v>1923</v>
      </c>
      <c r="C1039" t="s">
        <v>1913</v>
      </c>
      <c r="D1039" s="24">
        <v>5714</v>
      </c>
      <c r="E1039" t="s">
        <v>1623</v>
      </c>
      <c r="F1039" t="s">
        <v>99</v>
      </c>
      <c r="G1039" t="s">
        <v>1914</v>
      </c>
      <c r="H1039" t="s">
        <v>2024</v>
      </c>
      <c r="I1039" t="s">
        <v>1838</v>
      </c>
      <c r="J1039" t="s">
        <v>1915</v>
      </c>
      <c r="K1039" t="s">
        <v>2021</v>
      </c>
      <c r="L1039" s="24">
        <v>1680</v>
      </c>
      <c r="M1039" s="25">
        <f>+VLOOKUP(E1039, TC!A:D, 4, FALSE())</f>
        <v>1.04315</v>
      </c>
      <c r="N1039" s="24">
        <f t="shared" si="80"/>
        <v>1680</v>
      </c>
      <c r="O1039" t="str">
        <f t="shared" si="81"/>
        <v>FACTURA</v>
      </c>
      <c r="P1039" t="str">
        <f t="shared" si="82"/>
        <v>2025</v>
      </c>
      <c r="Q1039" t="str">
        <f t="shared" si="83"/>
        <v>01</v>
      </c>
      <c r="R1039" t="str">
        <f>+IFERROR(VLOOKUP(I1039, Listado!A:B, 2, FALSE()), "COMERCIALIZADORA INTERNACIONAL CARIBBEAN EXOTICS S A")</f>
        <v>LONDOÑO ECHEVERRI ALEJANDRA</v>
      </c>
      <c r="S1039" s="25">
        <f>+VLOOKUP(E1039, TC!A:D, 2, FALSE())</f>
        <v>4195.6000000000004</v>
      </c>
      <c r="T1039" t="str">
        <f t="shared" si="84"/>
        <v>COP</v>
      </c>
    </row>
    <row r="1040" spans="1:20" ht="18.75" hidden="1" customHeight="1" x14ac:dyDescent="0.25">
      <c r="A1040" t="s">
        <v>1912</v>
      </c>
      <c r="B1040" t="s">
        <v>1923</v>
      </c>
      <c r="C1040" t="s">
        <v>1913</v>
      </c>
      <c r="D1040" s="24">
        <v>5714</v>
      </c>
      <c r="E1040" t="s">
        <v>1623</v>
      </c>
      <c r="F1040" t="s">
        <v>99</v>
      </c>
      <c r="G1040" t="s">
        <v>1914</v>
      </c>
      <c r="H1040" t="s">
        <v>2024</v>
      </c>
      <c r="I1040" t="s">
        <v>1838</v>
      </c>
      <c r="J1040" t="s">
        <v>1915</v>
      </c>
      <c r="K1040" t="s">
        <v>2021</v>
      </c>
      <c r="L1040" s="24">
        <v>4400</v>
      </c>
      <c r="M1040" s="25">
        <f>+VLOOKUP(E1040, TC!A:D, 4, FALSE())</f>
        <v>1.04315</v>
      </c>
      <c r="N1040" s="24">
        <f t="shared" si="80"/>
        <v>4400</v>
      </c>
      <c r="O1040" t="str">
        <f t="shared" si="81"/>
        <v>FACTURA</v>
      </c>
      <c r="P1040" t="str">
        <f t="shared" si="82"/>
        <v>2025</v>
      </c>
      <c r="Q1040" t="str">
        <f t="shared" si="83"/>
        <v>01</v>
      </c>
      <c r="R1040" t="str">
        <f>+IFERROR(VLOOKUP(I1040, Listado!A:B, 2, FALSE()), "COMERCIALIZADORA INTERNACIONAL CARIBBEAN EXOTICS S A")</f>
        <v>LONDOÑO ECHEVERRI ALEJANDRA</v>
      </c>
      <c r="S1040" s="25">
        <f>+VLOOKUP(E1040, TC!A:D, 2, FALSE())</f>
        <v>4195.6000000000004</v>
      </c>
      <c r="T1040" t="str">
        <f t="shared" si="84"/>
        <v>COP</v>
      </c>
    </row>
    <row r="1041" spans="1:20" ht="18.75" hidden="1" customHeight="1" x14ac:dyDescent="0.25">
      <c r="A1041" t="s">
        <v>1912</v>
      </c>
      <c r="B1041" t="s">
        <v>1923</v>
      </c>
      <c r="C1041" t="s">
        <v>1913</v>
      </c>
      <c r="D1041" s="24">
        <v>5714</v>
      </c>
      <c r="E1041" t="s">
        <v>1623</v>
      </c>
      <c r="F1041" t="s">
        <v>99</v>
      </c>
      <c r="G1041" t="s">
        <v>1914</v>
      </c>
      <c r="H1041" t="s">
        <v>2024</v>
      </c>
      <c r="I1041" t="s">
        <v>1838</v>
      </c>
      <c r="J1041" t="s">
        <v>1915</v>
      </c>
      <c r="K1041" t="s">
        <v>2021</v>
      </c>
      <c r="L1041" s="24">
        <v>1680</v>
      </c>
      <c r="M1041" s="25">
        <f>+VLOOKUP(E1041, TC!A:D, 4, FALSE())</f>
        <v>1.04315</v>
      </c>
      <c r="N1041" s="24">
        <f t="shared" si="80"/>
        <v>1680</v>
      </c>
      <c r="O1041" t="str">
        <f t="shared" si="81"/>
        <v>FACTURA</v>
      </c>
      <c r="P1041" t="str">
        <f t="shared" si="82"/>
        <v>2025</v>
      </c>
      <c r="Q1041" t="str">
        <f t="shared" si="83"/>
        <v>01</v>
      </c>
      <c r="R1041" t="str">
        <f>+IFERROR(VLOOKUP(I1041, Listado!A:B, 2, FALSE()), "COMERCIALIZADORA INTERNACIONAL CARIBBEAN EXOTICS S A")</f>
        <v>LONDOÑO ECHEVERRI ALEJANDRA</v>
      </c>
      <c r="S1041" s="25">
        <f>+VLOOKUP(E1041, TC!A:D, 2, FALSE())</f>
        <v>4195.6000000000004</v>
      </c>
      <c r="T1041" t="str">
        <f t="shared" si="84"/>
        <v>COP</v>
      </c>
    </row>
    <row r="1042" spans="1:20" ht="18.75" hidden="1" customHeight="1" x14ac:dyDescent="0.25">
      <c r="A1042" t="s">
        <v>1912</v>
      </c>
      <c r="B1042" t="s">
        <v>1923</v>
      </c>
      <c r="C1042" t="s">
        <v>1913</v>
      </c>
      <c r="D1042" s="24">
        <v>5714</v>
      </c>
      <c r="E1042" t="s">
        <v>1623</v>
      </c>
      <c r="F1042" t="s">
        <v>99</v>
      </c>
      <c r="G1042" t="s">
        <v>1914</v>
      </c>
      <c r="H1042" t="s">
        <v>2024</v>
      </c>
      <c r="I1042" t="s">
        <v>1838</v>
      </c>
      <c r="J1042" t="s">
        <v>1915</v>
      </c>
      <c r="K1042" t="s">
        <v>2021</v>
      </c>
      <c r="L1042" s="24">
        <v>8640</v>
      </c>
      <c r="M1042" s="25">
        <f>+VLOOKUP(E1042, TC!A:D, 4, FALSE())</f>
        <v>1.04315</v>
      </c>
      <c r="N1042" s="24">
        <f t="shared" si="80"/>
        <v>8640</v>
      </c>
      <c r="O1042" t="str">
        <f t="shared" si="81"/>
        <v>FACTURA</v>
      </c>
      <c r="P1042" t="str">
        <f t="shared" si="82"/>
        <v>2025</v>
      </c>
      <c r="Q1042" t="str">
        <f t="shared" si="83"/>
        <v>01</v>
      </c>
      <c r="R1042" t="str">
        <f>+IFERROR(VLOOKUP(I1042, Listado!A:B, 2, FALSE()), "COMERCIALIZADORA INTERNACIONAL CARIBBEAN EXOTICS S A")</f>
        <v>LONDOÑO ECHEVERRI ALEJANDRA</v>
      </c>
      <c r="S1042" s="25">
        <f>+VLOOKUP(E1042, TC!A:D, 2, FALSE())</f>
        <v>4195.6000000000004</v>
      </c>
      <c r="T1042" t="str">
        <f t="shared" si="84"/>
        <v>COP</v>
      </c>
    </row>
    <row r="1043" spans="1:20" ht="18.75" hidden="1" customHeight="1" x14ac:dyDescent="0.25">
      <c r="A1043" t="s">
        <v>1912</v>
      </c>
      <c r="B1043" t="s">
        <v>1923</v>
      </c>
      <c r="C1043" t="s">
        <v>1913</v>
      </c>
      <c r="D1043" s="24">
        <v>5714</v>
      </c>
      <c r="E1043" t="s">
        <v>1623</v>
      </c>
      <c r="F1043" t="s">
        <v>99</v>
      </c>
      <c r="G1043" t="s">
        <v>1914</v>
      </c>
      <c r="H1043" t="s">
        <v>2024</v>
      </c>
      <c r="I1043" t="s">
        <v>1838</v>
      </c>
      <c r="J1043" t="s">
        <v>1915</v>
      </c>
      <c r="K1043" t="s">
        <v>2021</v>
      </c>
      <c r="L1043" s="24">
        <v>4880</v>
      </c>
      <c r="M1043" s="25">
        <f>+VLOOKUP(E1043, TC!A:D, 4, FALSE())</f>
        <v>1.04315</v>
      </c>
      <c r="N1043" s="24">
        <f t="shared" si="80"/>
        <v>4880</v>
      </c>
      <c r="O1043" t="str">
        <f t="shared" si="81"/>
        <v>FACTURA</v>
      </c>
      <c r="P1043" t="str">
        <f t="shared" si="82"/>
        <v>2025</v>
      </c>
      <c r="Q1043" t="str">
        <f t="shared" si="83"/>
        <v>01</v>
      </c>
      <c r="R1043" t="str">
        <f>+IFERROR(VLOOKUP(I1043, Listado!A:B, 2, FALSE()), "COMERCIALIZADORA INTERNACIONAL CARIBBEAN EXOTICS S A")</f>
        <v>LONDOÑO ECHEVERRI ALEJANDRA</v>
      </c>
      <c r="S1043" s="25">
        <f>+VLOOKUP(E1043, TC!A:D, 2, FALSE())</f>
        <v>4195.6000000000004</v>
      </c>
      <c r="T1043" t="str">
        <f t="shared" si="84"/>
        <v>COP</v>
      </c>
    </row>
    <row r="1044" spans="1:20" ht="18.75" hidden="1" customHeight="1" x14ac:dyDescent="0.25">
      <c r="A1044" t="s">
        <v>1912</v>
      </c>
      <c r="B1044" t="s">
        <v>1923</v>
      </c>
      <c r="C1044" t="s">
        <v>1913</v>
      </c>
      <c r="D1044" s="24">
        <v>5714</v>
      </c>
      <c r="E1044" t="s">
        <v>1623</v>
      </c>
      <c r="F1044" t="s">
        <v>99</v>
      </c>
      <c r="G1044" t="s">
        <v>1914</v>
      </c>
      <c r="H1044" t="s">
        <v>2024</v>
      </c>
      <c r="I1044" t="s">
        <v>1838</v>
      </c>
      <c r="J1044" t="s">
        <v>1915</v>
      </c>
      <c r="K1044" t="s">
        <v>2021</v>
      </c>
      <c r="L1044" s="24">
        <v>2360</v>
      </c>
      <c r="M1044" s="25">
        <f>+VLOOKUP(E1044, TC!A:D, 4, FALSE())</f>
        <v>1.04315</v>
      </c>
      <c r="N1044" s="24">
        <f t="shared" si="80"/>
        <v>2360</v>
      </c>
      <c r="O1044" t="str">
        <f t="shared" si="81"/>
        <v>FACTURA</v>
      </c>
      <c r="P1044" t="str">
        <f t="shared" si="82"/>
        <v>2025</v>
      </c>
      <c r="Q1044" t="str">
        <f t="shared" si="83"/>
        <v>01</v>
      </c>
      <c r="R1044" t="str">
        <f>+IFERROR(VLOOKUP(I1044, Listado!A:B, 2, FALSE()), "COMERCIALIZADORA INTERNACIONAL CARIBBEAN EXOTICS S A")</f>
        <v>LONDOÑO ECHEVERRI ALEJANDRA</v>
      </c>
      <c r="S1044" s="25">
        <f>+VLOOKUP(E1044, TC!A:D, 2, FALSE())</f>
        <v>4195.6000000000004</v>
      </c>
      <c r="T1044" t="str">
        <f t="shared" si="84"/>
        <v>COP</v>
      </c>
    </row>
    <row r="1045" spans="1:20" ht="18.75" hidden="1" customHeight="1" x14ac:dyDescent="0.25">
      <c r="A1045" t="s">
        <v>1912</v>
      </c>
      <c r="B1045" t="s">
        <v>1923</v>
      </c>
      <c r="C1045" t="s">
        <v>1913</v>
      </c>
      <c r="D1045" s="24">
        <v>5714</v>
      </c>
      <c r="E1045" t="s">
        <v>1623</v>
      </c>
      <c r="F1045" t="s">
        <v>99</v>
      </c>
      <c r="G1045" t="s">
        <v>1914</v>
      </c>
      <c r="H1045" t="s">
        <v>2024</v>
      </c>
      <c r="I1045" t="s">
        <v>1838</v>
      </c>
      <c r="J1045" t="s">
        <v>1915</v>
      </c>
      <c r="K1045" t="s">
        <v>2021</v>
      </c>
      <c r="L1045" s="24">
        <v>5640</v>
      </c>
      <c r="M1045" s="25">
        <f>+VLOOKUP(E1045, TC!A:D, 4, FALSE())</f>
        <v>1.04315</v>
      </c>
      <c r="N1045" s="24">
        <f t="shared" si="80"/>
        <v>5640</v>
      </c>
      <c r="O1045" t="str">
        <f t="shared" si="81"/>
        <v>FACTURA</v>
      </c>
      <c r="P1045" t="str">
        <f t="shared" si="82"/>
        <v>2025</v>
      </c>
      <c r="Q1045" t="str">
        <f t="shared" si="83"/>
        <v>01</v>
      </c>
      <c r="R1045" t="str">
        <f>+IFERROR(VLOOKUP(I1045, Listado!A:B, 2, FALSE()), "COMERCIALIZADORA INTERNACIONAL CARIBBEAN EXOTICS S A")</f>
        <v>LONDOÑO ECHEVERRI ALEJANDRA</v>
      </c>
      <c r="S1045" s="25">
        <f>+VLOOKUP(E1045, TC!A:D, 2, FALSE())</f>
        <v>4195.6000000000004</v>
      </c>
      <c r="T1045" t="str">
        <f t="shared" si="84"/>
        <v>COP</v>
      </c>
    </row>
    <row r="1046" spans="1:20" ht="18.75" hidden="1" customHeight="1" x14ac:dyDescent="0.25">
      <c r="A1046" t="s">
        <v>1912</v>
      </c>
      <c r="B1046" t="s">
        <v>1923</v>
      </c>
      <c r="C1046" t="s">
        <v>1913</v>
      </c>
      <c r="D1046" s="24">
        <v>5714</v>
      </c>
      <c r="E1046" t="s">
        <v>1623</v>
      </c>
      <c r="F1046" t="s">
        <v>99</v>
      </c>
      <c r="G1046" t="s">
        <v>1914</v>
      </c>
      <c r="H1046" t="s">
        <v>2024</v>
      </c>
      <c r="I1046" t="s">
        <v>1838</v>
      </c>
      <c r="J1046" t="s">
        <v>1915</v>
      </c>
      <c r="K1046" t="s">
        <v>2021</v>
      </c>
      <c r="L1046" s="24">
        <v>160</v>
      </c>
      <c r="M1046" s="25">
        <f>+VLOOKUP(E1046, TC!A:D, 4, FALSE())</f>
        <v>1.04315</v>
      </c>
      <c r="N1046" s="24">
        <f t="shared" si="80"/>
        <v>160</v>
      </c>
      <c r="O1046" t="str">
        <f t="shared" si="81"/>
        <v>FACTURA</v>
      </c>
      <c r="P1046" t="str">
        <f t="shared" si="82"/>
        <v>2025</v>
      </c>
      <c r="Q1046" t="str">
        <f t="shared" si="83"/>
        <v>01</v>
      </c>
      <c r="R1046" t="str">
        <f>+IFERROR(VLOOKUP(I1046, Listado!A:B, 2, FALSE()), "COMERCIALIZADORA INTERNACIONAL CARIBBEAN EXOTICS S A")</f>
        <v>LONDOÑO ECHEVERRI ALEJANDRA</v>
      </c>
      <c r="S1046" s="25">
        <f>+VLOOKUP(E1046, TC!A:D, 2, FALSE())</f>
        <v>4195.6000000000004</v>
      </c>
      <c r="T1046" t="str">
        <f t="shared" si="84"/>
        <v>COP</v>
      </c>
    </row>
    <row r="1047" spans="1:20" ht="18.75" hidden="1" customHeight="1" x14ac:dyDescent="0.25">
      <c r="A1047" t="s">
        <v>1912</v>
      </c>
      <c r="B1047" t="s">
        <v>1923</v>
      </c>
      <c r="C1047" t="s">
        <v>1913</v>
      </c>
      <c r="D1047" s="24">
        <v>5714</v>
      </c>
      <c r="E1047" t="s">
        <v>1623</v>
      </c>
      <c r="F1047" t="s">
        <v>99</v>
      </c>
      <c r="G1047" t="s">
        <v>1914</v>
      </c>
      <c r="H1047" t="s">
        <v>2024</v>
      </c>
      <c r="I1047" t="s">
        <v>1838</v>
      </c>
      <c r="J1047" t="s">
        <v>1915</v>
      </c>
      <c r="K1047" t="s">
        <v>2021</v>
      </c>
      <c r="L1047" s="24">
        <v>4160</v>
      </c>
      <c r="M1047" s="25">
        <f>+VLOOKUP(E1047, TC!A:D, 4, FALSE())</f>
        <v>1.04315</v>
      </c>
      <c r="N1047" s="24">
        <f t="shared" si="80"/>
        <v>4160</v>
      </c>
      <c r="O1047" t="str">
        <f t="shared" si="81"/>
        <v>FACTURA</v>
      </c>
      <c r="P1047" t="str">
        <f t="shared" si="82"/>
        <v>2025</v>
      </c>
      <c r="Q1047" t="str">
        <f t="shared" si="83"/>
        <v>01</v>
      </c>
      <c r="R1047" t="str">
        <f>+IFERROR(VLOOKUP(I1047, Listado!A:B, 2, FALSE()), "COMERCIALIZADORA INTERNACIONAL CARIBBEAN EXOTICS S A")</f>
        <v>LONDOÑO ECHEVERRI ALEJANDRA</v>
      </c>
      <c r="S1047" s="25">
        <f>+VLOOKUP(E1047, TC!A:D, 2, FALSE())</f>
        <v>4195.6000000000004</v>
      </c>
      <c r="T1047" t="str">
        <f t="shared" si="84"/>
        <v>COP</v>
      </c>
    </row>
    <row r="1048" spans="1:20" ht="18.75" hidden="1" customHeight="1" x14ac:dyDescent="0.25">
      <c r="A1048" t="s">
        <v>1912</v>
      </c>
      <c r="B1048" t="s">
        <v>1923</v>
      </c>
      <c r="C1048" t="s">
        <v>1913</v>
      </c>
      <c r="D1048" s="24">
        <v>5714</v>
      </c>
      <c r="E1048" t="s">
        <v>1623</v>
      </c>
      <c r="F1048" t="s">
        <v>99</v>
      </c>
      <c r="G1048" t="s">
        <v>1914</v>
      </c>
      <c r="H1048" t="s">
        <v>2024</v>
      </c>
      <c r="I1048" t="s">
        <v>1838</v>
      </c>
      <c r="J1048" t="s">
        <v>1915</v>
      </c>
      <c r="K1048" t="s">
        <v>2021</v>
      </c>
      <c r="L1048" s="24">
        <v>4000</v>
      </c>
      <c r="M1048" s="25">
        <f>+VLOOKUP(E1048, TC!A:D, 4, FALSE())</f>
        <v>1.04315</v>
      </c>
      <c r="N1048" s="24">
        <f t="shared" si="80"/>
        <v>4000</v>
      </c>
      <c r="O1048" t="str">
        <f t="shared" si="81"/>
        <v>FACTURA</v>
      </c>
      <c r="P1048" t="str">
        <f t="shared" si="82"/>
        <v>2025</v>
      </c>
      <c r="Q1048" t="str">
        <f t="shared" si="83"/>
        <v>01</v>
      </c>
      <c r="R1048" t="str">
        <f>+IFERROR(VLOOKUP(I1048, Listado!A:B, 2, FALSE()), "COMERCIALIZADORA INTERNACIONAL CARIBBEAN EXOTICS S A")</f>
        <v>LONDOÑO ECHEVERRI ALEJANDRA</v>
      </c>
      <c r="S1048" s="25">
        <f>+VLOOKUP(E1048, TC!A:D, 2, FALSE())</f>
        <v>4195.6000000000004</v>
      </c>
      <c r="T1048" t="str">
        <f t="shared" si="84"/>
        <v>COP</v>
      </c>
    </row>
    <row r="1049" spans="1:20" ht="18.75" hidden="1" customHeight="1" x14ac:dyDescent="0.25">
      <c r="A1049" t="s">
        <v>1912</v>
      </c>
      <c r="B1049" t="s">
        <v>1923</v>
      </c>
      <c r="C1049" t="s">
        <v>1913</v>
      </c>
      <c r="D1049" s="24">
        <v>5714</v>
      </c>
      <c r="E1049" t="s">
        <v>1623</v>
      </c>
      <c r="F1049" t="s">
        <v>99</v>
      </c>
      <c r="G1049" t="s">
        <v>1914</v>
      </c>
      <c r="H1049" t="s">
        <v>2024</v>
      </c>
      <c r="I1049" t="s">
        <v>1838</v>
      </c>
      <c r="J1049" t="s">
        <v>1915</v>
      </c>
      <c r="K1049" t="s">
        <v>2021</v>
      </c>
      <c r="L1049" s="24">
        <v>1400</v>
      </c>
      <c r="M1049" s="25">
        <f>+VLOOKUP(E1049, TC!A:D, 4, FALSE())</f>
        <v>1.04315</v>
      </c>
      <c r="N1049" s="24">
        <f t="shared" si="80"/>
        <v>1400</v>
      </c>
      <c r="O1049" t="str">
        <f t="shared" si="81"/>
        <v>FACTURA</v>
      </c>
      <c r="P1049" t="str">
        <f t="shared" si="82"/>
        <v>2025</v>
      </c>
      <c r="Q1049" t="str">
        <f t="shared" si="83"/>
        <v>01</v>
      </c>
      <c r="R1049" t="str">
        <f>+IFERROR(VLOOKUP(I1049, Listado!A:B, 2, FALSE()), "COMERCIALIZADORA INTERNACIONAL CARIBBEAN EXOTICS S A")</f>
        <v>LONDOÑO ECHEVERRI ALEJANDRA</v>
      </c>
      <c r="S1049" s="25">
        <f>+VLOOKUP(E1049, TC!A:D, 2, FALSE())</f>
        <v>4195.6000000000004</v>
      </c>
      <c r="T1049" t="str">
        <f t="shared" si="84"/>
        <v>COP</v>
      </c>
    </row>
    <row r="1050" spans="1:20" ht="18.75" hidden="1" customHeight="1" x14ac:dyDescent="0.25">
      <c r="A1050" t="s">
        <v>1912</v>
      </c>
      <c r="B1050" t="s">
        <v>1923</v>
      </c>
      <c r="C1050" t="s">
        <v>1913</v>
      </c>
      <c r="D1050" s="24">
        <v>5714</v>
      </c>
      <c r="E1050" t="s">
        <v>1623</v>
      </c>
      <c r="F1050" t="s">
        <v>99</v>
      </c>
      <c r="G1050" t="s">
        <v>1914</v>
      </c>
      <c r="H1050" t="s">
        <v>2024</v>
      </c>
      <c r="I1050" t="s">
        <v>1838</v>
      </c>
      <c r="J1050" t="s">
        <v>1915</v>
      </c>
      <c r="K1050" t="s">
        <v>2021</v>
      </c>
      <c r="L1050" s="24">
        <v>3880</v>
      </c>
      <c r="M1050" s="25">
        <f>+VLOOKUP(E1050, TC!A:D, 4, FALSE())</f>
        <v>1.04315</v>
      </c>
      <c r="N1050" s="24">
        <f t="shared" si="80"/>
        <v>3880</v>
      </c>
      <c r="O1050" t="str">
        <f t="shared" si="81"/>
        <v>FACTURA</v>
      </c>
      <c r="P1050" t="str">
        <f t="shared" si="82"/>
        <v>2025</v>
      </c>
      <c r="Q1050" t="str">
        <f t="shared" si="83"/>
        <v>01</v>
      </c>
      <c r="R1050" t="str">
        <f>+IFERROR(VLOOKUP(I1050, Listado!A:B, 2, FALSE()), "COMERCIALIZADORA INTERNACIONAL CARIBBEAN EXOTICS S A")</f>
        <v>LONDOÑO ECHEVERRI ALEJANDRA</v>
      </c>
      <c r="S1050" s="25">
        <f>+VLOOKUP(E1050, TC!A:D, 2, FALSE())</f>
        <v>4195.6000000000004</v>
      </c>
      <c r="T1050" t="str">
        <f t="shared" si="84"/>
        <v>COP</v>
      </c>
    </row>
    <row r="1051" spans="1:20" ht="18.75" hidden="1" customHeight="1" x14ac:dyDescent="0.25">
      <c r="A1051" t="s">
        <v>1912</v>
      </c>
      <c r="B1051" t="s">
        <v>1923</v>
      </c>
      <c r="C1051" t="s">
        <v>1913</v>
      </c>
      <c r="D1051" s="24">
        <v>5714</v>
      </c>
      <c r="E1051" t="s">
        <v>1623</v>
      </c>
      <c r="F1051" t="s">
        <v>99</v>
      </c>
      <c r="G1051" t="s">
        <v>1914</v>
      </c>
      <c r="H1051" t="s">
        <v>2024</v>
      </c>
      <c r="I1051" t="s">
        <v>1838</v>
      </c>
      <c r="J1051" t="s">
        <v>1915</v>
      </c>
      <c r="K1051" t="s">
        <v>2021</v>
      </c>
      <c r="L1051" s="24">
        <v>4320</v>
      </c>
      <c r="M1051" s="25">
        <f>+VLOOKUP(E1051, TC!A:D, 4, FALSE())</f>
        <v>1.04315</v>
      </c>
      <c r="N1051" s="24">
        <f t="shared" si="80"/>
        <v>4320</v>
      </c>
      <c r="O1051" t="str">
        <f t="shared" si="81"/>
        <v>FACTURA</v>
      </c>
      <c r="P1051" t="str">
        <f t="shared" si="82"/>
        <v>2025</v>
      </c>
      <c r="Q1051" t="str">
        <f t="shared" si="83"/>
        <v>01</v>
      </c>
      <c r="R1051" t="str">
        <f>+IFERROR(VLOOKUP(I1051, Listado!A:B, 2, FALSE()), "COMERCIALIZADORA INTERNACIONAL CARIBBEAN EXOTICS S A")</f>
        <v>LONDOÑO ECHEVERRI ALEJANDRA</v>
      </c>
      <c r="S1051" s="25">
        <f>+VLOOKUP(E1051, TC!A:D, 2, FALSE())</f>
        <v>4195.6000000000004</v>
      </c>
      <c r="T1051" t="str">
        <f t="shared" si="84"/>
        <v>COP</v>
      </c>
    </row>
    <row r="1052" spans="1:20" ht="18.75" hidden="1" customHeight="1" x14ac:dyDescent="0.25">
      <c r="A1052" t="s">
        <v>1912</v>
      </c>
      <c r="B1052" t="s">
        <v>1923</v>
      </c>
      <c r="C1052" t="s">
        <v>1913</v>
      </c>
      <c r="D1052" s="24">
        <v>5714</v>
      </c>
      <c r="E1052" t="s">
        <v>1623</v>
      </c>
      <c r="F1052" t="s">
        <v>99</v>
      </c>
      <c r="G1052" t="s">
        <v>1914</v>
      </c>
      <c r="H1052" t="s">
        <v>2024</v>
      </c>
      <c r="I1052" t="s">
        <v>1838</v>
      </c>
      <c r="J1052" t="s">
        <v>1915</v>
      </c>
      <c r="K1052" t="s">
        <v>2021</v>
      </c>
      <c r="L1052" s="24">
        <v>640</v>
      </c>
      <c r="M1052" s="25">
        <f>+VLOOKUP(E1052, TC!A:D, 4, FALSE())</f>
        <v>1.04315</v>
      </c>
      <c r="N1052" s="24">
        <f t="shared" si="80"/>
        <v>640</v>
      </c>
      <c r="O1052" t="str">
        <f t="shared" si="81"/>
        <v>FACTURA</v>
      </c>
      <c r="P1052" t="str">
        <f t="shared" si="82"/>
        <v>2025</v>
      </c>
      <c r="Q1052" t="str">
        <f t="shared" si="83"/>
        <v>01</v>
      </c>
      <c r="R1052" t="str">
        <f>+IFERROR(VLOOKUP(I1052, Listado!A:B, 2, FALSE()), "COMERCIALIZADORA INTERNACIONAL CARIBBEAN EXOTICS S A")</f>
        <v>LONDOÑO ECHEVERRI ALEJANDRA</v>
      </c>
      <c r="S1052" s="25">
        <f>+VLOOKUP(E1052, TC!A:D, 2, FALSE())</f>
        <v>4195.6000000000004</v>
      </c>
      <c r="T1052" t="str">
        <f t="shared" si="84"/>
        <v>COP</v>
      </c>
    </row>
    <row r="1053" spans="1:20" ht="18.75" hidden="1" customHeight="1" x14ac:dyDescent="0.25">
      <c r="A1053" t="s">
        <v>1912</v>
      </c>
      <c r="B1053" t="s">
        <v>1923</v>
      </c>
      <c r="C1053" t="s">
        <v>1913</v>
      </c>
      <c r="D1053" s="24">
        <v>5714</v>
      </c>
      <c r="E1053" t="s">
        <v>1623</v>
      </c>
      <c r="F1053" t="s">
        <v>99</v>
      </c>
      <c r="G1053" t="s">
        <v>1914</v>
      </c>
      <c r="H1053" t="s">
        <v>2024</v>
      </c>
      <c r="I1053" t="s">
        <v>1838</v>
      </c>
      <c r="J1053" t="s">
        <v>1915</v>
      </c>
      <c r="K1053" t="s">
        <v>2021</v>
      </c>
      <c r="L1053" s="24">
        <v>2760</v>
      </c>
      <c r="M1053" s="25">
        <f>+VLOOKUP(E1053, TC!A:D, 4, FALSE())</f>
        <v>1.04315</v>
      </c>
      <c r="N1053" s="24">
        <f t="shared" si="80"/>
        <v>2760</v>
      </c>
      <c r="O1053" t="str">
        <f t="shared" si="81"/>
        <v>FACTURA</v>
      </c>
      <c r="P1053" t="str">
        <f t="shared" si="82"/>
        <v>2025</v>
      </c>
      <c r="Q1053" t="str">
        <f t="shared" si="83"/>
        <v>01</v>
      </c>
      <c r="R1053" t="str">
        <f>+IFERROR(VLOOKUP(I1053, Listado!A:B, 2, FALSE()), "COMERCIALIZADORA INTERNACIONAL CARIBBEAN EXOTICS S A")</f>
        <v>LONDOÑO ECHEVERRI ALEJANDRA</v>
      </c>
      <c r="S1053" s="25">
        <f>+VLOOKUP(E1053, TC!A:D, 2, FALSE())</f>
        <v>4195.6000000000004</v>
      </c>
      <c r="T1053" t="str">
        <f t="shared" si="84"/>
        <v>COP</v>
      </c>
    </row>
    <row r="1054" spans="1:20" ht="18.75" hidden="1" customHeight="1" x14ac:dyDescent="0.25">
      <c r="A1054" t="s">
        <v>1912</v>
      </c>
      <c r="B1054" t="s">
        <v>1923</v>
      </c>
      <c r="C1054" t="s">
        <v>1913</v>
      </c>
      <c r="D1054" s="24">
        <v>5714</v>
      </c>
      <c r="E1054" t="s">
        <v>1623</v>
      </c>
      <c r="F1054" t="s">
        <v>99</v>
      </c>
      <c r="G1054" t="s">
        <v>1914</v>
      </c>
      <c r="H1054" t="s">
        <v>2024</v>
      </c>
      <c r="I1054" t="s">
        <v>1838</v>
      </c>
      <c r="J1054" t="s">
        <v>1915</v>
      </c>
      <c r="K1054" t="s">
        <v>2021</v>
      </c>
      <c r="L1054" s="24">
        <v>4040</v>
      </c>
      <c r="M1054" s="25">
        <f>+VLOOKUP(E1054, TC!A:D, 4, FALSE())</f>
        <v>1.04315</v>
      </c>
      <c r="N1054" s="24">
        <f t="shared" si="80"/>
        <v>4040</v>
      </c>
      <c r="O1054" t="str">
        <f t="shared" si="81"/>
        <v>FACTURA</v>
      </c>
      <c r="P1054" t="str">
        <f t="shared" si="82"/>
        <v>2025</v>
      </c>
      <c r="Q1054" t="str">
        <f t="shared" si="83"/>
        <v>01</v>
      </c>
      <c r="R1054" t="str">
        <f>+IFERROR(VLOOKUP(I1054, Listado!A:B, 2, FALSE()), "COMERCIALIZADORA INTERNACIONAL CARIBBEAN EXOTICS S A")</f>
        <v>LONDOÑO ECHEVERRI ALEJANDRA</v>
      </c>
      <c r="S1054" s="25">
        <f>+VLOOKUP(E1054, TC!A:D, 2, FALSE())</f>
        <v>4195.6000000000004</v>
      </c>
      <c r="T1054" t="str">
        <f t="shared" si="84"/>
        <v>COP</v>
      </c>
    </row>
    <row r="1055" spans="1:20" ht="18.75" hidden="1" customHeight="1" x14ac:dyDescent="0.25">
      <c r="A1055" t="s">
        <v>1912</v>
      </c>
      <c r="B1055" t="s">
        <v>1923</v>
      </c>
      <c r="C1055" t="s">
        <v>1913</v>
      </c>
      <c r="D1055" s="24">
        <v>5714</v>
      </c>
      <c r="E1055" t="s">
        <v>1623</v>
      </c>
      <c r="F1055" t="s">
        <v>99</v>
      </c>
      <c r="G1055" t="s">
        <v>1914</v>
      </c>
      <c r="H1055" t="s">
        <v>2024</v>
      </c>
      <c r="I1055" t="s">
        <v>1838</v>
      </c>
      <c r="J1055" t="s">
        <v>1915</v>
      </c>
      <c r="K1055" t="s">
        <v>2021</v>
      </c>
      <c r="L1055" s="24">
        <v>1760</v>
      </c>
      <c r="M1055" s="25">
        <f>+VLOOKUP(E1055, TC!A:D, 4, FALSE())</f>
        <v>1.04315</v>
      </c>
      <c r="N1055" s="24">
        <f t="shared" si="80"/>
        <v>1760</v>
      </c>
      <c r="O1055" t="str">
        <f t="shared" si="81"/>
        <v>FACTURA</v>
      </c>
      <c r="P1055" t="str">
        <f t="shared" si="82"/>
        <v>2025</v>
      </c>
      <c r="Q1055" t="str">
        <f t="shared" si="83"/>
        <v>01</v>
      </c>
      <c r="R1055" t="str">
        <f>+IFERROR(VLOOKUP(I1055, Listado!A:B, 2, FALSE()), "COMERCIALIZADORA INTERNACIONAL CARIBBEAN EXOTICS S A")</f>
        <v>LONDOÑO ECHEVERRI ALEJANDRA</v>
      </c>
      <c r="S1055" s="25">
        <f>+VLOOKUP(E1055, TC!A:D, 2, FALSE())</f>
        <v>4195.6000000000004</v>
      </c>
      <c r="T1055" t="str">
        <f t="shared" si="84"/>
        <v>COP</v>
      </c>
    </row>
    <row r="1056" spans="1:20" ht="18.75" hidden="1" customHeight="1" x14ac:dyDescent="0.25">
      <c r="A1056" t="s">
        <v>1912</v>
      </c>
      <c r="B1056" t="s">
        <v>1923</v>
      </c>
      <c r="C1056" t="s">
        <v>1913</v>
      </c>
      <c r="D1056" s="24">
        <v>5714</v>
      </c>
      <c r="E1056" t="s">
        <v>1623</v>
      </c>
      <c r="F1056" t="s">
        <v>99</v>
      </c>
      <c r="G1056" t="s">
        <v>1914</v>
      </c>
      <c r="H1056" t="s">
        <v>2024</v>
      </c>
      <c r="I1056" t="s">
        <v>1838</v>
      </c>
      <c r="J1056" t="s">
        <v>1915</v>
      </c>
      <c r="K1056" t="s">
        <v>2021</v>
      </c>
      <c r="L1056" s="24">
        <v>97880</v>
      </c>
      <c r="M1056" s="25">
        <f>+VLOOKUP(E1056, TC!A:D, 4, FALSE())</f>
        <v>1.04315</v>
      </c>
      <c r="N1056" s="24">
        <f t="shared" si="80"/>
        <v>97880</v>
      </c>
      <c r="O1056" t="str">
        <f t="shared" si="81"/>
        <v>FACTURA</v>
      </c>
      <c r="P1056" t="str">
        <f t="shared" si="82"/>
        <v>2025</v>
      </c>
      <c r="Q1056" t="str">
        <f t="shared" si="83"/>
        <v>01</v>
      </c>
      <c r="R1056" t="str">
        <f>+IFERROR(VLOOKUP(I1056, Listado!A:B, 2, FALSE()), "COMERCIALIZADORA INTERNACIONAL CARIBBEAN EXOTICS S A")</f>
        <v>LONDOÑO ECHEVERRI ALEJANDRA</v>
      </c>
      <c r="S1056" s="25">
        <f>+VLOOKUP(E1056, TC!A:D, 2, FALSE())</f>
        <v>4195.6000000000004</v>
      </c>
      <c r="T1056" t="str">
        <f t="shared" si="84"/>
        <v>COP</v>
      </c>
    </row>
    <row r="1057" spans="1:20" ht="18.75" hidden="1" customHeight="1" x14ac:dyDescent="0.25">
      <c r="A1057" t="s">
        <v>1912</v>
      </c>
      <c r="B1057" t="s">
        <v>1923</v>
      </c>
      <c r="C1057" t="s">
        <v>1913</v>
      </c>
      <c r="D1057" s="24">
        <v>5714</v>
      </c>
      <c r="E1057" t="s">
        <v>1623</v>
      </c>
      <c r="F1057" t="s">
        <v>99</v>
      </c>
      <c r="G1057" t="s">
        <v>1914</v>
      </c>
      <c r="H1057" t="s">
        <v>2024</v>
      </c>
      <c r="I1057" t="s">
        <v>1838</v>
      </c>
      <c r="J1057" t="s">
        <v>1915</v>
      </c>
      <c r="K1057" t="s">
        <v>2021</v>
      </c>
      <c r="L1057" s="24">
        <v>45800</v>
      </c>
      <c r="M1057" s="25">
        <f>+VLOOKUP(E1057, TC!A:D, 4, FALSE())</f>
        <v>1.04315</v>
      </c>
      <c r="N1057" s="24">
        <f t="shared" si="80"/>
        <v>45800</v>
      </c>
      <c r="O1057" t="str">
        <f t="shared" si="81"/>
        <v>FACTURA</v>
      </c>
      <c r="P1057" t="str">
        <f t="shared" si="82"/>
        <v>2025</v>
      </c>
      <c r="Q1057" t="str">
        <f t="shared" si="83"/>
        <v>01</v>
      </c>
      <c r="R1057" t="str">
        <f>+IFERROR(VLOOKUP(I1057, Listado!A:B, 2, FALSE()), "COMERCIALIZADORA INTERNACIONAL CARIBBEAN EXOTICS S A")</f>
        <v>LONDOÑO ECHEVERRI ALEJANDRA</v>
      </c>
      <c r="S1057" s="25">
        <f>+VLOOKUP(E1057, TC!A:D, 2, FALSE())</f>
        <v>4195.6000000000004</v>
      </c>
      <c r="T1057" t="str">
        <f t="shared" si="84"/>
        <v>COP</v>
      </c>
    </row>
    <row r="1058" spans="1:20" ht="18.75" hidden="1" customHeight="1" x14ac:dyDescent="0.25">
      <c r="A1058" t="s">
        <v>1912</v>
      </c>
      <c r="B1058" t="s">
        <v>1923</v>
      </c>
      <c r="C1058" t="s">
        <v>1913</v>
      </c>
      <c r="D1058" s="24">
        <v>5714</v>
      </c>
      <c r="E1058" t="s">
        <v>1623</v>
      </c>
      <c r="F1058" t="s">
        <v>99</v>
      </c>
      <c r="G1058" t="s">
        <v>1914</v>
      </c>
      <c r="H1058" t="s">
        <v>2024</v>
      </c>
      <c r="I1058" t="s">
        <v>1838</v>
      </c>
      <c r="J1058" t="s">
        <v>1915</v>
      </c>
      <c r="K1058" t="s">
        <v>2021</v>
      </c>
      <c r="L1058" s="24">
        <v>43920</v>
      </c>
      <c r="M1058" s="25">
        <f>+VLOOKUP(E1058, TC!A:D, 4, FALSE())</f>
        <v>1.04315</v>
      </c>
      <c r="N1058" s="24">
        <f t="shared" si="80"/>
        <v>43920</v>
      </c>
      <c r="O1058" t="str">
        <f t="shared" si="81"/>
        <v>FACTURA</v>
      </c>
      <c r="P1058" t="str">
        <f t="shared" si="82"/>
        <v>2025</v>
      </c>
      <c r="Q1058" t="str">
        <f t="shared" si="83"/>
        <v>01</v>
      </c>
      <c r="R1058" t="str">
        <f>+IFERROR(VLOOKUP(I1058, Listado!A:B, 2, FALSE()), "COMERCIALIZADORA INTERNACIONAL CARIBBEAN EXOTICS S A")</f>
        <v>LONDOÑO ECHEVERRI ALEJANDRA</v>
      </c>
      <c r="S1058" s="25">
        <f>+VLOOKUP(E1058, TC!A:D, 2, FALSE())</f>
        <v>4195.6000000000004</v>
      </c>
      <c r="T1058" t="str">
        <f t="shared" si="84"/>
        <v>COP</v>
      </c>
    </row>
    <row r="1059" spans="1:20" ht="18.75" hidden="1" customHeight="1" x14ac:dyDescent="0.25">
      <c r="A1059" t="s">
        <v>1912</v>
      </c>
      <c r="B1059" t="s">
        <v>1923</v>
      </c>
      <c r="C1059" t="s">
        <v>1913</v>
      </c>
      <c r="D1059" s="24">
        <v>5714</v>
      </c>
      <c r="E1059" t="s">
        <v>1623</v>
      </c>
      <c r="F1059" t="s">
        <v>99</v>
      </c>
      <c r="G1059" t="s">
        <v>1914</v>
      </c>
      <c r="H1059" t="s">
        <v>2024</v>
      </c>
      <c r="I1059" t="s">
        <v>1838</v>
      </c>
      <c r="J1059" t="s">
        <v>1915</v>
      </c>
      <c r="K1059" t="s">
        <v>2021</v>
      </c>
      <c r="L1059" s="24">
        <v>1000</v>
      </c>
      <c r="M1059" s="25">
        <f>+VLOOKUP(E1059, TC!A:D, 4, FALSE())</f>
        <v>1.04315</v>
      </c>
      <c r="N1059" s="24">
        <f t="shared" si="80"/>
        <v>1000</v>
      </c>
      <c r="O1059" t="str">
        <f t="shared" si="81"/>
        <v>FACTURA</v>
      </c>
      <c r="P1059" t="str">
        <f t="shared" si="82"/>
        <v>2025</v>
      </c>
      <c r="Q1059" t="str">
        <f t="shared" si="83"/>
        <v>01</v>
      </c>
      <c r="R1059" t="str">
        <f>+IFERROR(VLOOKUP(I1059, Listado!A:B, 2, FALSE()), "COMERCIALIZADORA INTERNACIONAL CARIBBEAN EXOTICS S A")</f>
        <v>LONDOÑO ECHEVERRI ALEJANDRA</v>
      </c>
      <c r="S1059" s="25">
        <f>+VLOOKUP(E1059, TC!A:D, 2, FALSE())</f>
        <v>4195.6000000000004</v>
      </c>
      <c r="T1059" t="str">
        <f t="shared" si="84"/>
        <v>COP</v>
      </c>
    </row>
    <row r="1060" spans="1:20" ht="18.75" hidden="1" customHeight="1" x14ac:dyDescent="0.25">
      <c r="A1060" t="s">
        <v>1912</v>
      </c>
      <c r="B1060" t="s">
        <v>1923</v>
      </c>
      <c r="C1060" t="s">
        <v>1913</v>
      </c>
      <c r="D1060" s="24">
        <v>5714</v>
      </c>
      <c r="E1060" t="s">
        <v>1623</v>
      </c>
      <c r="F1060" t="s">
        <v>99</v>
      </c>
      <c r="G1060" t="s">
        <v>1914</v>
      </c>
      <c r="H1060" t="s">
        <v>2024</v>
      </c>
      <c r="I1060" t="s">
        <v>1838</v>
      </c>
      <c r="J1060" t="s">
        <v>1915</v>
      </c>
      <c r="K1060" t="s">
        <v>2022</v>
      </c>
      <c r="L1060" s="24">
        <v>11410</v>
      </c>
      <c r="M1060" s="25">
        <f>+VLOOKUP(E1060, TC!A:D, 4, FALSE())</f>
        <v>1.04315</v>
      </c>
      <c r="N1060" s="24">
        <f t="shared" si="80"/>
        <v>11410</v>
      </c>
      <c r="O1060" t="str">
        <f t="shared" si="81"/>
        <v>FACTURA</v>
      </c>
      <c r="P1060" t="str">
        <f t="shared" si="82"/>
        <v>2025</v>
      </c>
      <c r="Q1060" t="str">
        <f t="shared" si="83"/>
        <v>01</v>
      </c>
      <c r="R1060" t="str">
        <f>+IFERROR(VLOOKUP(I1060, Listado!A:B, 2, FALSE()), "COMERCIALIZADORA INTERNACIONAL CARIBBEAN EXOTICS S A")</f>
        <v>LONDOÑO ECHEVERRI ALEJANDRA</v>
      </c>
      <c r="S1060" s="25">
        <f>+VLOOKUP(E1060, TC!A:D, 2, FALSE())</f>
        <v>4195.6000000000004</v>
      </c>
      <c r="T1060" t="str">
        <f t="shared" si="84"/>
        <v>COP</v>
      </c>
    </row>
    <row r="1061" spans="1:20" ht="18.75" hidden="1" customHeight="1" x14ac:dyDescent="0.25">
      <c r="A1061" t="s">
        <v>1912</v>
      </c>
      <c r="B1061" t="s">
        <v>1923</v>
      </c>
      <c r="C1061" t="s">
        <v>1913</v>
      </c>
      <c r="D1061" s="24">
        <v>5714</v>
      </c>
      <c r="E1061" t="s">
        <v>1623</v>
      </c>
      <c r="F1061" t="s">
        <v>99</v>
      </c>
      <c r="G1061" t="s">
        <v>1914</v>
      </c>
      <c r="H1061" t="s">
        <v>2024</v>
      </c>
      <c r="I1061" t="s">
        <v>1838</v>
      </c>
      <c r="J1061" t="s">
        <v>1915</v>
      </c>
      <c r="K1061" t="s">
        <v>2022</v>
      </c>
      <c r="L1061" s="24">
        <v>5810</v>
      </c>
      <c r="M1061" s="25">
        <f>+VLOOKUP(E1061, TC!A:D, 4, FALSE())</f>
        <v>1.04315</v>
      </c>
      <c r="N1061" s="24">
        <f t="shared" si="80"/>
        <v>5810</v>
      </c>
      <c r="O1061" t="str">
        <f t="shared" si="81"/>
        <v>FACTURA</v>
      </c>
      <c r="P1061" t="str">
        <f t="shared" si="82"/>
        <v>2025</v>
      </c>
      <c r="Q1061" t="str">
        <f t="shared" si="83"/>
        <v>01</v>
      </c>
      <c r="R1061" t="str">
        <f>+IFERROR(VLOOKUP(I1061, Listado!A:B, 2, FALSE()), "COMERCIALIZADORA INTERNACIONAL CARIBBEAN EXOTICS S A")</f>
        <v>LONDOÑO ECHEVERRI ALEJANDRA</v>
      </c>
      <c r="S1061" s="25">
        <f>+VLOOKUP(E1061, TC!A:D, 2, FALSE())</f>
        <v>4195.6000000000004</v>
      </c>
      <c r="T1061" t="str">
        <f t="shared" si="84"/>
        <v>COP</v>
      </c>
    </row>
    <row r="1062" spans="1:20" ht="18.75" hidden="1" customHeight="1" x14ac:dyDescent="0.25">
      <c r="A1062" t="s">
        <v>1912</v>
      </c>
      <c r="B1062" t="s">
        <v>1923</v>
      </c>
      <c r="C1062" t="s">
        <v>1913</v>
      </c>
      <c r="D1062" s="24">
        <v>5714</v>
      </c>
      <c r="E1062" t="s">
        <v>1623</v>
      </c>
      <c r="F1062" t="s">
        <v>99</v>
      </c>
      <c r="G1062" t="s">
        <v>1914</v>
      </c>
      <c r="H1062" t="s">
        <v>2024</v>
      </c>
      <c r="I1062" t="s">
        <v>1838</v>
      </c>
      <c r="J1062" t="s">
        <v>1915</v>
      </c>
      <c r="K1062" t="s">
        <v>2022</v>
      </c>
      <c r="L1062" s="24">
        <v>3080</v>
      </c>
      <c r="M1062" s="25">
        <f>+VLOOKUP(E1062, TC!A:D, 4, FALSE())</f>
        <v>1.04315</v>
      </c>
      <c r="N1062" s="24">
        <f t="shared" si="80"/>
        <v>3080</v>
      </c>
      <c r="O1062" t="str">
        <f t="shared" si="81"/>
        <v>FACTURA</v>
      </c>
      <c r="P1062" t="str">
        <f t="shared" si="82"/>
        <v>2025</v>
      </c>
      <c r="Q1062" t="str">
        <f t="shared" si="83"/>
        <v>01</v>
      </c>
      <c r="R1062" t="str">
        <f>+IFERROR(VLOOKUP(I1062, Listado!A:B, 2, FALSE()), "COMERCIALIZADORA INTERNACIONAL CARIBBEAN EXOTICS S A")</f>
        <v>LONDOÑO ECHEVERRI ALEJANDRA</v>
      </c>
      <c r="S1062" s="25">
        <f>+VLOOKUP(E1062, TC!A:D, 2, FALSE())</f>
        <v>4195.6000000000004</v>
      </c>
      <c r="T1062" t="str">
        <f t="shared" si="84"/>
        <v>COP</v>
      </c>
    </row>
    <row r="1063" spans="1:20" ht="18.75" hidden="1" customHeight="1" x14ac:dyDescent="0.25">
      <c r="A1063" t="s">
        <v>1912</v>
      </c>
      <c r="B1063" t="s">
        <v>1923</v>
      </c>
      <c r="C1063" t="s">
        <v>1913</v>
      </c>
      <c r="D1063" s="24">
        <v>5714</v>
      </c>
      <c r="E1063" t="s">
        <v>1623</v>
      </c>
      <c r="F1063" t="s">
        <v>99</v>
      </c>
      <c r="G1063" t="s">
        <v>1914</v>
      </c>
      <c r="H1063" t="s">
        <v>2024</v>
      </c>
      <c r="I1063" t="s">
        <v>1838</v>
      </c>
      <c r="J1063" t="s">
        <v>1915</v>
      </c>
      <c r="K1063" t="s">
        <v>2022</v>
      </c>
      <c r="L1063" s="24">
        <v>61810</v>
      </c>
      <c r="M1063" s="25">
        <f>+VLOOKUP(E1063, TC!A:D, 4, FALSE())</f>
        <v>1.04315</v>
      </c>
      <c r="N1063" s="24">
        <f t="shared" si="80"/>
        <v>61810</v>
      </c>
      <c r="O1063" t="str">
        <f t="shared" si="81"/>
        <v>FACTURA</v>
      </c>
      <c r="P1063" t="str">
        <f t="shared" si="82"/>
        <v>2025</v>
      </c>
      <c r="Q1063" t="str">
        <f t="shared" si="83"/>
        <v>01</v>
      </c>
      <c r="R1063" t="str">
        <f>+IFERROR(VLOOKUP(I1063, Listado!A:B, 2, FALSE()), "COMERCIALIZADORA INTERNACIONAL CARIBBEAN EXOTICS S A")</f>
        <v>LONDOÑO ECHEVERRI ALEJANDRA</v>
      </c>
      <c r="S1063" s="25">
        <f>+VLOOKUP(E1063, TC!A:D, 2, FALSE())</f>
        <v>4195.6000000000004</v>
      </c>
      <c r="T1063" t="str">
        <f t="shared" si="84"/>
        <v>COP</v>
      </c>
    </row>
    <row r="1064" spans="1:20" ht="18.75" hidden="1" customHeight="1" x14ac:dyDescent="0.25">
      <c r="A1064" t="s">
        <v>1912</v>
      </c>
      <c r="B1064" t="s">
        <v>5</v>
      </c>
      <c r="C1064" t="s">
        <v>1913</v>
      </c>
      <c r="D1064" s="24">
        <v>10866</v>
      </c>
      <c r="E1064" t="s">
        <v>1623</v>
      </c>
      <c r="F1064" t="s">
        <v>99</v>
      </c>
      <c r="G1064" t="s">
        <v>113</v>
      </c>
      <c r="I1064" t="s">
        <v>1858</v>
      </c>
      <c r="J1064" t="s">
        <v>1915</v>
      </c>
      <c r="K1064" t="s">
        <v>1920</v>
      </c>
      <c r="L1064" s="24">
        <v>960000</v>
      </c>
      <c r="M1064" s="25">
        <f>+VLOOKUP(E1064, TC!A:D, 4, FALSE())</f>
        <v>1.04315</v>
      </c>
      <c r="N1064" s="24">
        <f t="shared" si="80"/>
        <v>960000</v>
      </c>
      <c r="O1064" t="str">
        <f t="shared" si="81"/>
        <v>FACTURA</v>
      </c>
      <c r="P1064" t="str">
        <f t="shared" si="82"/>
        <v>2025</v>
      </c>
      <c r="Q1064" t="str">
        <f t="shared" si="83"/>
        <v>01</v>
      </c>
      <c r="R1064" t="str">
        <f>+IFERROR(VLOOKUP(I1064, Listado!A:B, 2, FALSE()), "COMERCIALIZADORA INTERNACIONAL CARIBBEAN EXOTICS S A")</f>
        <v>LONDOÑO ECHEVERRI ALEJANDRA</v>
      </c>
      <c r="S1064" s="25">
        <f>+VLOOKUP(E1064, TC!A:D, 2, FALSE())</f>
        <v>4195.6000000000004</v>
      </c>
      <c r="T1064" t="str">
        <f t="shared" si="84"/>
        <v>COP</v>
      </c>
    </row>
    <row r="1065" spans="1:20" ht="18.75" hidden="1" customHeight="1" x14ac:dyDescent="0.25">
      <c r="A1065" t="s">
        <v>1912</v>
      </c>
      <c r="B1065" t="s">
        <v>5</v>
      </c>
      <c r="C1065" t="s">
        <v>1913</v>
      </c>
      <c r="D1065" s="24">
        <v>10867</v>
      </c>
      <c r="E1065" t="s">
        <v>1623</v>
      </c>
      <c r="F1065" t="s">
        <v>99</v>
      </c>
      <c r="G1065" t="s">
        <v>113</v>
      </c>
      <c r="I1065" t="s">
        <v>1858</v>
      </c>
      <c r="J1065" t="s">
        <v>1915</v>
      </c>
      <c r="K1065" t="s">
        <v>1920</v>
      </c>
      <c r="L1065" s="24">
        <v>1152000</v>
      </c>
      <c r="M1065" s="25">
        <f>+VLOOKUP(E1065, TC!A:D, 4, FALSE())</f>
        <v>1.04315</v>
      </c>
      <c r="N1065" s="24">
        <f t="shared" si="80"/>
        <v>1152000</v>
      </c>
      <c r="O1065" t="str">
        <f t="shared" si="81"/>
        <v>FACTURA</v>
      </c>
      <c r="P1065" t="str">
        <f t="shared" si="82"/>
        <v>2025</v>
      </c>
      <c r="Q1065" t="str">
        <f t="shared" si="83"/>
        <v>01</v>
      </c>
      <c r="R1065" t="str">
        <f>+IFERROR(VLOOKUP(I1065, Listado!A:B, 2, FALSE()), "COMERCIALIZADORA INTERNACIONAL CARIBBEAN EXOTICS S A")</f>
        <v>LONDOÑO ECHEVERRI ALEJANDRA</v>
      </c>
      <c r="S1065" s="25">
        <f>+VLOOKUP(E1065, TC!A:D, 2, FALSE())</f>
        <v>4195.6000000000004</v>
      </c>
      <c r="T1065" t="str">
        <f t="shared" si="84"/>
        <v>COP</v>
      </c>
    </row>
    <row r="1066" spans="1:20" ht="18.75" hidden="1" customHeight="1" x14ac:dyDescent="0.25">
      <c r="A1066" t="s">
        <v>1912</v>
      </c>
      <c r="B1066" t="s">
        <v>5</v>
      </c>
      <c r="C1066" t="s">
        <v>1913</v>
      </c>
      <c r="D1066" s="24">
        <v>10868</v>
      </c>
      <c r="E1066" t="s">
        <v>1623</v>
      </c>
      <c r="F1066" t="s">
        <v>99</v>
      </c>
      <c r="G1066" t="s">
        <v>113</v>
      </c>
      <c r="I1066" t="s">
        <v>1859</v>
      </c>
      <c r="J1066" t="s">
        <v>1915</v>
      </c>
      <c r="K1066" t="s">
        <v>1916</v>
      </c>
      <c r="L1066" s="24">
        <v>5220000</v>
      </c>
      <c r="M1066" s="25">
        <f>+VLOOKUP(E1066, TC!A:D, 4, FALSE())</f>
        <v>1.04315</v>
      </c>
      <c r="N1066" s="24">
        <f t="shared" si="80"/>
        <v>5220000</v>
      </c>
      <c r="O1066" t="str">
        <f t="shared" si="81"/>
        <v>FACTURA</v>
      </c>
      <c r="P1066" t="str">
        <f t="shared" si="82"/>
        <v>2025</v>
      </c>
      <c r="Q1066" t="str">
        <f t="shared" si="83"/>
        <v>01</v>
      </c>
      <c r="R1066" t="str">
        <f>+IFERROR(VLOOKUP(I1066, Listado!A:B, 2, FALSE()), "COMERCIALIZADORA INTERNACIONAL CARIBBEAN EXOTICS S A")</f>
        <v>LONDOÑO ECHEVERRI ALEJANDRA</v>
      </c>
      <c r="S1066" s="25">
        <f>+VLOOKUP(E1066, TC!A:D, 2, FALSE())</f>
        <v>4195.6000000000004</v>
      </c>
      <c r="T1066" t="str">
        <f t="shared" si="84"/>
        <v>COP</v>
      </c>
    </row>
    <row r="1067" spans="1:20" ht="18.75" hidden="1" customHeight="1" x14ac:dyDescent="0.25">
      <c r="A1067" t="s">
        <v>1912</v>
      </c>
      <c r="B1067" t="s">
        <v>1923</v>
      </c>
      <c r="C1067" t="s">
        <v>1913</v>
      </c>
      <c r="D1067" s="24">
        <v>5715</v>
      </c>
      <c r="E1067" t="s">
        <v>1623</v>
      </c>
      <c r="F1067" t="s">
        <v>99</v>
      </c>
      <c r="G1067" t="s">
        <v>1914</v>
      </c>
      <c r="H1067" t="s">
        <v>2170</v>
      </c>
      <c r="I1067" t="s">
        <v>1838</v>
      </c>
      <c r="J1067" t="s">
        <v>1915</v>
      </c>
      <c r="K1067" t="s">
        <v>2025</v>
      </c>
      <c r="L1067" s="24">
        <v>395400</v>
      </c>
      <c r="M1067" s="25">
        <f>+VLOOKUP(E1067, TC!A:D, 4, FALSE())</f>
        <v>1.04315</v>
      </c>
      <c r="N1067" s="24">
        <f t="shared" si="80"/>
        <v>395400</v>
      </c>
      <c r="O1067" t="str">
        <f t="shared" si="81"/>
        <v>FACTURA</v>
      </c>
      <c r="P1067" t="str">
        <f t="shared" si="82"/>
        <v>2025</v>
      </c>
      <c r="Q1067" t="str">
        <f t="shared" si="83"/>
        <v>01</v>
      </c>
      <c r="R1067" t="str">
        <f>+IFERROR(VLOOKUP(I1067, Listado!A:B, 2, FALSE()), "COMERCIALIZADORA INTERNACIONAL CARIBBEAN EXOTICS S A")</f>
        <v>LONDOÑO ECHEVERRI ALEJANDRA</v>
      </c>
      <c r="S1067" s="25">
        <f>+VLOOKUP(E1067, TC!A:D, 2, FALSE())</f>
        <v>4195.6000000000004</v>
      </c>
      <c r="T1067" t="str">
        <f t="shared" si="84"/>
        <v>COP</v>
      </c>
    </row>
    <row r="1068" spans="1:20" ht="18.75" hidden="1" customHeight="1" x14ac:dyDescent="0.25">
      <c r="A1068" t="s">
        <v>1912</v>
      </c>
      <c r="B1068" t="s">
        <v>1923</v>
      </c>
      <c r="C1068" t="s">
        <v>1913</v>
      </c>
      <c r="D1068" s="24">
        <v>5715</v>
      </c>
      <c r="E1068" t="s">
        <v>1623</v>
      </c>
      <c r="F1068" t="s">
        <v>99</v>
      </c>
      <c r="G1068" t="s">
        <v>1914</v>
      </c>
      <c r="H1068" t="s">
        <v>2170</v>
      </c>
      <c r="I1068" t="s">
        <v>1838</v>
      </c>
      <c r="J1068" t="s">
        <v>1915</v>
      </c>
      <c r="K1068" t="s">
        <v>2021</v>
      </c>
      <c r="L1068" s="24">
        <v>35040</v>
      </c>
      <c r="M1068" s="25">
        <f>+VLOOKUP(E1068, TC!A:D, 4, FALSE())</f>
        <v>1.04315</v>
      </c>
      <c r="N1068" s="24">
        <f t="shared" si="80"/>
        <v>35040</v>
      </c>
      <c r="O1068" t="str">
        <f t="shared" si="81"/>
        <v>FACTURA</v>
      </c>
      <c r="P1068" t="str">
        <f t="shared" si="82"/>
        <v>2025</v>
      </c>
      <c r="Q1068" t="str">
        <f t="shared" si="83"/>
        <v>01</v>
      </c>
      <c r="R1068" t="str">
        <f>+IFERROR(VLOOKUP(I1068, Listado!A:B, 2, FALSE()), "COMERCIALIZADORA INTERNACIONAL CARIBBEAN EXOTICS S A")</f>
        <v>LONDOÑO ECHEVERRI ALEJANDRA</v>
      </c>
      <c r="S1068" s="25">
        <f>+VLOOKUP(E1068, TC!A:D, 2, FALSE())</f>
        <v>4195.6000000000004</v>
      </c>
      <c r="T1068" t="str">
        <f t="shared" si="84"/>
        <v>COP</v>
      </c>
    </row>
    <row r="1069" spans="1:20" ht="18.75" hidden="1" customHeight="1" x14ac:dyDescent="0.25">
      <c r="A1069" t="s">
        <v>1912</v>
      </c>
      <c r="B1069" t="s">
        <v>1923</v>
      </c>
      <c r="C1069" t="s">
        <v>1913</v>
      </c>
      <c r="D1069" s="24">
        <v>5715</v>
      </c>
      <c r="E1069" t="s">
        <v>1623</v>
      </c>
      <c r="F1069" t="s">
        <v>99</v>
      </c>
      <c r="G1069" t="s">
        <v>1914</v>
      </c>
      <c r="H1069" t="s">
        <v>2170</v>
      </c>
      <c r="I1069" t="s">
        <v>1838</v>
      </c>
      <c r="J1069" t="s">
        <v>1915</v>
      </c>
      <c r="K1069" t="s">
        <v>2021</v>
      </c>
      <c r="L1069" s="24">
        <v>132640</v>
      </c>
      <c r="M1069" s="25">
        <f>+VLOOKUP(E1069, TC!A:D, 4, FALSE())</f>
        <v>1.04315</v>
      </c>
      <c r="N1069" s="24">
        <f t="shared" si="80"/>
        <v>132640</v>
      </c>
      <c r="O1069" t="str">
        <f t="shared" si="81"/>
        <v>FACTURA</v>
      </c>
      <c r="P1069" t="str">
        <f t="shared" si="82"/>
        <v>2025</v>
      </c>
      <c r="Q1069" t="str">
        <f t="shared" si="83"/>
        <v>01</v>
      </c>
      <c r="R1069" t="str">
        <f>+IFERROR(VLOOKUP(I1069, Listado!A:B, 2, FALSE()), "COMERCIALIZADORA INTERNACIONAL CARIBBEAN EXOTICS S A")</f>
        <v>LONDOÑO ECHEVERRI ALEJANDRA</v>
      </c>
      <c r="S1069" s="25">
        <f>+VLOOKUP(E1069, TC!A:D, 2, FALSE())</f>
        <v>4195.6000000000004</v>
      </c>
      <c r="T1069" t="str">
        <f t="shared" si="84"/>
        <v>COP</v>
      </c>
    </row>
    <row r="1070" spans="1:20" ht="18.75" hidden="1" customHeight="1" x14ac:dyDescent="0.25">
      <c r="A1070" t="s">
        <v>1912</v>
      </c>
      <c r="B1070" t="s">
        <v>1923</v>
      </c>
      <c r="C1070" t="s">
        <v>1913</v>
      </c>
      <c r="D1070" s="24">
        <v>5715</v>
      </c>
      <c r="E1070" t="s">
        <v>1623</v>
      </c>
      <c r="F1070" t="s">
        <v>99</v>
      </c>
      <c r="G1070" t="s">
        <v>1914</v>
      </c>
      <c r="H1070" t="s">
        <v>2170</v>
      </c>
      <c r="I1070" t="s">
        <v>1838</v>
      </c>
      <c r="J1070" t="s">
        <v>1915</v>
      </c>
      <c r="K1070" t="s">
        <v>2021</v>
      </c>
      <c r="L1070" s="24">
        <v>35360</v>
      </c>
      <c r="M1070" s="25">
        <f>+VLOOKUP(E1070, TC!A:D, 4, FALSE())</f>
        <v>1.04315</v>
      </c>
      <c r="N1070" s="24">
        <f t="shared" si="80"/>
        <v>35360</v>
      </c>
      <c r="O1070" t="str">
        <f t="shared" si="81"/>
        <v>FACTURA</v>
      </c>
      <c r="P1070" t="str">
        <f t="shared" si="82"/>
        <v>2025</v>
      </c>
      <c r="Q1070" t="str">
        <f t="shared" si="83"/>
        <v>01</v>
      </c>
      <c r="R1070" t="str">
        <f>+IFERROR(VLOOKUP(I1070, Listado!A:B, 2, FALSE()), "COMERCIALIZADORA INTERNACIONAL CARIBBEAN EXOTICS S A")</f>
        <v>LONDOÑO ECHEVERRI ALEJANDRA</v>
      </c>
      <c r="S1070" s="25">
        <f>+VLOOKUP(E1070, TC!A:D, 2, FALSE())</f>
        <v>4195.6000000000004</v>
      </c>
      <c r="T1070" t="str">
        <f t="shared" si="84"/>
        <v>COP</v>
      </c>
    </row>
    <row r="1071" spans="1:20" ht="18.75" hidden="1" customHeight="1" x14ac:dyDescent="0.25">
      <c r="A1071" t="s">
        <v>1912</v>
      </c>
      <c r="B1071" t="s">
        <v>1923</v>
      </c>
      <c r="C1071" t="s">
        <v>1913</v>
      </c>
      <c r="D1071" s="24">
        <v>5715</v>
      </c>
      <c r="E1071" t="s">
        <v>1623</v>
      </c>
      <c r="F1071" t="s">
        <v>99</v>
      </c>
      <c r="G1071" t="s">
        <v>1914</v>
      </c>
      <c r="H1071" t="s">
        <v>2170</v>
      </c>
      <c r="I1071" t="s">
        <v>1838</v>
      </c>
      <c r="J1071" t="s">
        <v>1915</v>
      </c>
      <c r="K1071" t="s">
        <v>2021</v>
      </c>
      <c r="L1071" s="24">
        <v>56320</v>
      </c>
      <c r="M1071" s="25">
        <f>+VLOOKUP(E1071, TC!A:D, 4, FALSE())</f>
        <v>1.04315</v>
      </c>
      <c r="N1071" s="24">
        <f t="shared" si="80"/>
        <v>56320</v>
      </c>
      <c r="O1071" t="str">
        <f t="shared" si="81"/>
        <v>FACTURA</v>
      </c>
      <c r="P1071" t="str">
        <f t="shared" si="82"/>
        <v>2025</v>
      </c>
      <c r="Q1071" t="str">
        <f t="shared" si="83"/>
        <v>01</v>
      </c>
      <c r="R1071" t="str">
        <f>+IFERROR(VLOOKUP(I1071, Listado!A:B, 2, FALSE()), "COMERCIALIZADORA INTERNACIONAL CARIBBEAN EXOTICS S A")</f>
        <v>LONDOÑO ECHEVERRI ALEJANDRA</v>
      </c>
      <c r="S1071" s="25">
        <f>+VLOOKUP(E1071, TC!A:D, 2, FALSE())</f>
        <v>4195.6000000000004</v>
      </c>
      <c r="T1071" t="str">
        <f t="shared" si="84"/>
        <v>COP</v>
      </c>
    </row>
    <row r="1072" spans="1:20" ht="18.75" hidden="1" customHeight="1" x14ac:dyDescent="0.25">
      <c r="A1072" t="s">
        <v>1912</v>
      </c>
      <c r="B1072" t="s">
        <v>1923</v>
      </c>
      <c r="C1072" t="s">
        <v>1913</v>
      </c>
      <c r="D1072" s="24">
        <v>5715</v>
      </c>
      <c r="E1072" t="s">
        <v>1623</v>
      </c>
      <c r="F1072" t="s">
        <v>99</v>
      </c>
      <c r="G1072" t="s">
        <v>1914</v>
      </c>
      <c r="H1072" t="s">
        <v>2170</v>
      </c>
      <c r="I1072" t="s">
        <v>1838</v>
      </c>
      <c r="J1072" t="s">
        <v>1915</v>
      </c>
      <c r="K1072" t="s">
        <v>2021</v>
      </c>
      <c r="L1072" s="24">
        <v>23040</v>
      </c>
      <c r="M1072" s="25">
        <f>+VLOOKUP(E1072, TC!A:D, 4, FALSE())</f>
        <v>1.04315</v>
      </c>
      <c r="N1072" s="24">
        <f t="shared" si="80"/>
        <v>23040</v>
      </c>
      <c r="O1072" t="str">
        <f t="shared" si="81"/>
        <v>FACTURA</v>
      </c>
      <c r="P1072" t="str">
        <f t="shared" si="82"/>
        <v>2025</v>
      </c>
      <c r="Q1072" t="str">
        <f t="shared" si="83"/>
        <v>01</v>
      </c>
      <c r="R1072" t="str">
        <f>+IFERROR(VLOOKUP(I1072, Listado!A:B, 2, FALSE()), "COMERCIALIZADORA INTERNACIONAL CARIBBEAN EXOTICS S A")</f>
        <v>LONDOÑO ECHEVERRI ALEJANDRA</v>
      </c>
      <c r="S1072" s="25">
        <f>+VLOOKUP(E1072, TC!A:D, 2, FALSE())</f>
        <v>4195.6000000000004</v>
      </c>
      <c r="T1072" t="str">
        <f t="shared" si="84"/>
        <v>COP</v>
      </c>
    </row>
    <row r="1073" spans="1:20" ht="18.75" hidden="1" customHeight="1" x14ac:dyDescent="0.25">
      <c r="A1073" t="s">
        <v>1912</v>
      </c>
      <c r="B1073" t="s">
        <v>1923</v>
      </c>
      <c r="C1073" t="s">
        <v>1913</v>
      </c>
      <c r="D1073" s="24">
        <v>5715</v>
      </c>
      <c r="E1073" t="s">
        <v>1623</v>
      </c>
      <c r="F1073" t="s">
        <v>99</v>
      </c>
      <c r="G1073" t="s">
        <v>1914</v>
      </c>
      <c r="H1073" t="s">
        <v>2170</v>
      </c>
      <c r="I1073" t="s">
        <v>1838</v>
      </c>
      <c r="J1073" t="s">
        <v>1915</v>
      </c>
      <c r="K1073" t="s">
        <v>2021</v>
      </c>
      <c r="L1073" s="24">
        <v>59360</v>
      </c>
      <c r="M1073" s="25">
        <f>+VLOOKUP(E1073, TC!A:D, 4, FALSE())</f>
        <v>1.04315</v>
      </c>
      <c r="N1073" s="24">
        <f t="shared" si="80"/>
        <v>59360</v>
      </c>
      <c r="O1073" t="str">
        <f t="shared" si="81"/>
        <v>FACTURA</v>
      </c>
      <c r="P1073" t="str">
        <f t="shared" si="82"/>
        <v>2025</v>
      </c>
      <c r="Q1073" t="str">
        <f t="shared" si="83"/>
        <v>01</v>
      </c>
      <c r="R1073" t="str">
        <f>+IFERROR(VLOOKUP(I1073, Listado!A:B, 2, FALSE()), "COMERCIALIZADORA INTERNACIONAL CARIBBEAN EXOTICS S A")</f>
        <v>LONDOÑO ECHEVERRI ALEJANDRA</v>
      </c>
      <c r="S1073" s="25">
        <f>+VLOOKUP(E1073, TC!A:D, 2, FALSE())</f>
        <v>4195.6000000000004</v>
      </c>
      <c r="T1073" t="str">
        <f t="shared" si="84"/>
        <v>COP</v>
      </c>
    </row>
    <row r="1074" spans="1:20" ht="18.75" hidden="1" customHeight="1" x14ac:dyDescent="0.25">
      <c r="A1074" t="s">
        <v>1912</v>
      </c>
      <c r="B1074" t="s">
        <v>1923</v>
      </c>
      <c r="C1074" t="s">
        <v>1913</v>
      </c>
      <c r="D1074" s="24">
        <v>5715</v>
      </c>
      <c r="E1074" t="s">
        <v>1623</v>
      </c>
      <c r="F1074" t="s">
        <v>99</v>
      </c>
      <c r="G1074" t="s">
        <v>1914</v>
      </c>
      <c r="H1074" t="s">
        <v>2170</v>
      </c>
      <c r="I1074" t="s">
        <v>1838</v>
      </c>
      <c r="J1074" t="s">
        <v>1915</v>
      </c>
      <c r="K1074" t="s">
        <v>2021</v>
      </c>
      <c r="L1074" s="24">
        <v>20640</v>
      </c>
      <c r="M1074" s="25">
        <f>+VLOOKUP(E1074, TC!A:D, 4, FALSE())</f>
        <v>1.04315</v>
      </c>
      <c r="N1074" s="24">
        <f t="shared" si="80"/>
        <v>20640</v>
      </c>
      <c r="O1074" t="str">
        <f t="shared" si="81"/>
        <v>FACTURA</v>
      </c>
      <c r="P1074" t="str">
        <f t="shared" si="82"/>
        <v>2025</v>
      </c>
      <c r="Q1074" t="str">
        <f t="shared" si="83"/>
        <v>01</v>
      </c>
      <c r="R1074" t="str">
        <f>+IFERROR(VLOOKUP(I1074, Listado!A:B, 2, FALSE()), "COMERCIALIZADORA INTERNACIONAL CARIBBEAN EXOTICS S A")</f>
        <v>LONDOÑO ECHEVERRI ALEJANDRA</v>
      </c>
      <c r="S1074" s="25">
        <f>+VLOOKUP(E1074, TC!A:D, 2, FALSE())</f>
        <v>4195.6000000000004</v>
      </c>
      <c r="T1074" t="str">
        <f t="shared" si="84"/>
        <v>COP</v>
      </c>
    </row>
    <row r="1075" spans="1:20" ht="18.75" hidden="1" customHeight="1" x14ac:dyDescent="0.25">
      <c r="A1075" t="s">
        <v>1912</v>
      </c>
      <c r="B1075" t="s">
        <v>1923</v>
      </c>
      <c r="C1075" t="s">
        <v>1913</v>
      </c>
      <c r="D1075" s="24">
        <v>5715</v>
      </c>
      <c r="E1075" t="s">
        <v>1623</v>
      </c>
      <c r="F1075" t="s">
        <v>99</v>
      </c>
      <c r="G1075" t="s">
        <v>1914</v>
      </c>
      <c r="H1075" t="s">
        <v>2170</v>
      </c>
      <c r="I1075" t="s">
        <v>1838</v>
      </c>
      <c r="J1075" t="s">
        <v>1915</v>
      </c>
      <c r="K1075" t="s">
        <v>2021</v>
      </c>
      <c r="L1075" s="24">
        <v>21760</v>
      </c>
      <c r="M1075" s="25">
        <f>+VLOOKUP(E1075, TC!A:D, 4, FALSE())</f>
        <v>1.04315</v>
      </c>
      <c r="N1075" s="24">
        <f t="shared" si="80"/>
        <v>21760</v>
      </c>
      <c r="O1075" t="str">
        <f t="shared" si="81"/>
        <v>FACTURA</v>
      </c>
      <c r="P1075" t="str">
        <f t="shared" si="82"/>
        <v>2025</v>
      </c>
      <c r="Q1075" t="str">
        <f t="shared" si="83"/>
        <v>01</v>
      </c>
      <c r="R1075" t="str">
        <f>+IFERROR(VLOOKUP(I1075, Listado!A:B, 2, FALSE()), "COMERCIALIZADORA INTERNACIONAL CARIBBEAN EXOTICS S A")</f>
        <v>LONDOÑO ECHEVERRI ALEJANDRA</v>
      </c>
      <c r="S1075" s="25">
        <f>+VLOOKUP(E1075, TC!A:D, 2, FALSE())</f>
        <v>4195.6000000000004</v>
      </c>
      <c r="T1075" t="str">
        <f t="shared" si="84"/>
        <v>COP</v>
      </c>
    </row>
    <row r="1076" spans="1:20" ht="18.75" hidden="1" customHeight="1" x14ac:dyDescent="0.25">
      <c r="A1076" t="s">
        <v>1912</v>
      </c>
      <c r="B1076" t="s">
        <v>1923</v>
      </c>
      <c r="C1076" t="s">
        <v>1913</v>
      </c>
      <c r="D1076" s="24">
        <v>5715</v>
      </c>
      <c r="E1076" t="s">
        <v>1623</v>
      </c>
      <c r="F1076" t="s">
        <v>99</v>
      </c>
      <c r="G1076" t="s">
        <v>1914</v>
      </c>
      <c r="H1076" t="s">
        <v>2170</v>
      </c>
      <c r="I1076" t="s">
        <v>1838</v>
      </c>
      <c r="J1076" t="s">
        <v>1915</v>
      </c>
      <c r="K1076" t="s">
        <v>2021</v>
      </c>
      <c r="L1076" s="24">
        <v>163360</v>
      </c>
      <c r="M1076" s="25">
        <f>+VLOOKUP(E1076, TC!A:D, 4, FALSE())</f>
        <v>1.04315</v>
      </c>
      <c r="N1076" s="24">
        <f t="shared" si="80"/>
        <v>163360</v>
      </c>
      <c r="O1076" t="str">
        <f t="shared" si="81"/>
        <v>FACTURA</v>
      </c>
      <c r="P1076" t="str">
        <f t="shared" si="82"/>
        <v>2025</v>
      </c>
      <c r="Q1076" t="str">
        <f t="shared" si="83"/>
        <v>01</v>
      </c>
      <c r="R1076" t="str">
        <f>+IFERROR(VLOOKUP(I1076, Listado!A:B, 2, FALSE()), "COMERCIALIZADORA INTERNACIONAL CARIBBEAN EXOTICS S A")</f>
        <v>LONDOÑO ECHEVERRI ALEJANDRA</v>
      </c>
      <c r="S1076" s="25">
        <f>+VLOOKUP(E1076, TC!A:D, 2, FALSE())</f>
        <v>4195.6000000000004</v>
      </c>
      <c r="T1076" t="str">
        <f t="shared" si="84"/>
        <v>COP</v>
      </c>
    </row>
    <row r="1077" spans="1:20" ht="18.75" hidden="1" customHeight="1" x14ac:dyDescent="0.25">
      <c r="A1077" t="s">
        <v>1912</v>
      </c>
      <c r="B1077" t="s">
        <v>1923</v>
      </c>
      <c r="C1077" t="s">
        <v>1913</v>
      </c>
      <c r="D1077" s="24">
        <v>5715</v>
      </c>
      <c r="E1077" t="s">
        <v>1623</v>
      </c>
      <c r="F1077" t="s">
        <v>99</v>
      </c>
      <c r="G1077" t="s">
        <v>1914</v>
      </c>
      <c r="H1077" t="s">
        <v>2170</v>
      </c>
      <c r="I1077" t="s">
        <v>1838</v>
      </c>
      <c r="J1077" t="s">
        <v>1915</v>
      </c>
      <c r="K1077" t="s">
        <v>2021</v>
      </c>
      <c r="L1077" s="24">
        <v>8640</v>
      </c>
      <c r="M1077" s="25">
        <f>+VLOOKUP(E1077, TC!A:D, 4, FALSE())</f>
        <v>1.04315</v>
      </c>
      <c r="N1077" s="24">
        <f t="shared" si="80"/>
        <v>8640</v>
      </c>
      <c r="O1077" t="str">
        <f t="shared" si="81"/>
        <v>FACTURA</v>
      </c>
      <c r="P1077" t="str">
        <f t="shared" si="82"/>
        <v>2025</v>
      </c>
      <c r="Q1077" t="str">
        <f t="shared" si="83"/>
        <v>01</v>
      </c>
      <c r="R1077" t="str">
        <f>+IFERROR(VLOOKUP(I1077, Listado!A:B, 2, FALSE()), "COMERCIALIZADORA INTERNACIONAL CARIBBEAN EXOTICS S A")</f>
        <v>LONDOÑO ECHEVERRI ALEJANDRA</v>
      </c>
      <c r="S1077" s="25">
        <f>+VLOOKUP(E1077, TC!A:D, 2, FALSE())</f>
        <v>4195.6000000000004</v>
      </c>
      <c r="T1077" t="str">
        <f t="shared" si="84"/>
        <v>COP</v>
      </c>
    </row>
    <row r="1078" spans="1:20" ht="18.75" hidden="1" customHeight="1" x14ac:dyDescent="0.25">
      <c r="A1078" t="s">
        <v>1912</v>
      </c>
      <c r="B1078" t="s">
        <v>1923</v>
      </c>
      <c r="C1078" t="s">
        <v>1913</v>
      </c>
      <c r="D1078" s="24">
        <v>5715</v>
      </c>
      <c r="E1078" t="s">
        <v>1623</v>
      </c>
      <c r="F1078" t="s">
        <v>99</v>
      </c>
      <c r="G1078" t="s">
        <v>1914</v>
      </c>
      <c r="H1078" t="s">
        <v>2170</v>
      </c>
      <c r="I1078" t="s">
        <v>1838</v>
      </c>
      <c r="J1078" t="s">
        <v>1915</v>
      </c>
      <c r="K1078" t="s">
        <v>2022</v>
      </c>
      <c r="L1078" s="24">
        <v>53840</v>
      </c>
      <c r="M1078" s="25">
        <f>+VLOOKUP(E1078, TC!A:D, 4, FALSE())</f>
        <v>1.04315</v>
      </c>
      <c r="N1078" s="24">
        <f t="shared" si="80"/>
        <v>53840</v>
      </c>
      <c r="O1078" t="str">
        <f t="shared" si="81"/>
        <v>FACTURA</v>
      </c>
      <c r="P1078" t="str">
        <f t="shared" si="82"/>
        <v>2025</v>
      </c>
      <c r="Q1078" t="str">
        <f t="shared" si="83"/>
        <v>01</v>
      </c>
      <c r="R1078" t="str">
        <f>+IFERROR(VLOOKUP(I1078, Listado!A:B, 2, FALSE()), "COMERCIALIZADORA INTERNACIONAL CARIBBEAN EXOTICS S A")</f>
        <v>LONDOÑO ECHEVERRI ALEJANDRA</v>
      </c>
      <c r="S1078" s="25">
        <f>+VLOOKUP(E1078, TC!A:D, 2, FALSE())</f>
        <v>4195.6000000000004</v>
      </c>
      <c r="T1078" t="str">
        <f t="shared" si="84"/>
        <v>COP</v>
      </c>
    </row>
    <row r="1079" spans="1:20" ht="18.75" hidden="1" customHeight="1" x14ac:dyDescent="0.25">
      <c r="A1079" t="s">
        <v>1912</v>
      </c>
      <c r="B1079" t="s">
        <v>1923</v>
      </c>
      <c r="C1079" t="s">
        <v>1913</v>
      </c>
      <c r="D1079" s="24">
        <v>5715</v>
      </c>
      <c r="E1079" t="s">
        <v>1623</v>
      </c>
      <c r="F1079" t="s">
        <v>99</v>
      </c>
      <c r="G1079" t="s">
        <v>1914</v>
      </c>
      <c r="H1079" t="s">
        <v>2170</v>
      </c>
      <c r="I1079" t="s">
        <v>1838</v>
      </c>
      <c r="J1079" t="s">
        <v>1915</v>
      </c>
      <c r="K1079" t="s">
        <v>2022</v>
      </c>
      <c r="L1079" s="24">
        <v>53840</v>
      </c>
      <c r="M1079" s="25">
        <f>+VLOOKUP(E1079, TC!A:D, 4, FALSE())</f>
        <v>1.04315</v>
      </c>
      <c r="N1079" s="24">
        <f t="shared" si="80"/>
        <v>53840</v>
      </c>
      <c r="O1079" t="str">
        <f t="shared" si="81"/>
        <v>FACTURA</v>
      </c>
      <c r="P1079" t="str">
        <f t="shared" si="82"/>
        <v>2025</v>
      </c>
      <c r="Q1079" t="str">
        <f t="shared" si="83"/>
        <v>01</v>
      </c>
      <c r="R1079" t="str">
        <f>+IFERROR(VLOOKUP(I1079, Listado!A:B, 2, FALSE()), "COMERCIALIZADORA INTERNACIONAL CARIBBEAN EXOTICS S A")</f>
        <v>LONDOÑO ECHEVERRI ALEJANDRA</v>
      </c>
      <c r="S1079" s="25">
        <f>+VLOOKUP(E1079, TC!A:D, 2, FALSE())</f>
        <v>4195.6000000000004</v>
      </c>
      <c r="T1079" t="str">
        <f t="shared" si="84"/>
        <v>COP</v>
      </c>
    </row>
    <row r="1080" spans="1:20" ht="18.75" hidden="1" customHeight="1" x14ac:dyDescent="0.25">
      <c r="A1080" t="s">
        <v>1912</v>
      </c>
      <c r="B1080" t="s">
        <v>1923</v>
      </c>
      <c r="C1080" t="s">
        <v>1913</v>
      </c>
      <c r="D1080" s="24">
        <v>5715</v>
      </c>
      <c r="E1080" t="s">
        <v>1623</v>
      </c>
      <c r="F1080" t="s">
        <v>99</v>
      </c>
      <c r="G1080" t="s">
        <v>1914</v>
      </c>
      <c r="H1080" t="s">
        <v>2170</v>
      </c>
      <c r="I1080" t="s">
        <v>1838</v>
      </c>
      <c r="J1080" t="s">
        <v>1915</v>
      </c>
      <c r="K1080" t="s">
        <v>2022</v>
      </c>
      <c r="L1080" s="24">
        <v>32320</v>
      </c>
      <c r="M1080" s="25">
        <f>+VLOOKUP(E1080, TC!A:D, 4, FALSE())</f>
        <v>1.04315</v>
      </c>
      <c r="N1080" s="24">
        <f t="shared" si="80"/>
        <v>32320</v>
      </c>
      <c r="O1080" t="str">
        <f t="shared" si="81"/>
        <v>FACTURA</v>
      </c>
      <c r="P1080" t="str">
        <f t="shared" si="82"/>
        <v>2025</v>
      </c>
      <c r="Q1080" t="str">
        <f t="shared" si="83"/>
        <v>01</v>
      </c>
      <c r="R1080" t="str">
        <f>+IFERROR(VLOOKUP(I1080, Listado!A:B, 2, FALSE()), "COMERCIALIZADORA INTERNACIONAL CARIBBEAN EXOTICS S A")</f>
        <v>LONDOÑO ECHEVERRI ALEJANDRA</v>
      </c>
      <c r="S1080" s="25">
        <f>+VLOOKUP(E1080, TC!A:D, 2, FALSE())</f>
        <v>4195.6000000000004</v>
      </c>
      <c r="T1080" t="str">
        <f t="shared" si="84"/>
        <v>COP</v>
      </c>
    </row>
    <row r="1081" spans="1:20" ht="18.75" hidden="1" customHeight="1" x14ac:dyDescent="0.25">
      <c r="A1081" t="s">
        <v>1912</v>
      </c>
      <c r="B1081" t="s">
        <v>1923</v>
      </c>
      <c r="C1081" t="s">
        <v>1913</v>
      </c>
      <c r="D1081" s="24">
        <v>5715</v>
      </c>
      <c r="E1081" t="s">
        <v>1623</v>
      </c>
      <c r="F1081" t="s">
        <v>99</v>
      </c>
      <c r="G1081" t="s">
        <v>1914</v>
      </c>
      <c r="H1081" t="s">
        <v>2170</v>
      </c>
      <c r="I1081" t="s">
        <v>1838</v>
      </c>
      <c r="J1081" t="s">
        <v>1915</v>
      </c>
      <c r="K1081" t="s">
        <v>2022</v>
      </c>
      <c r="L1081" s="24">
        <v>110400</v>
      </c>
      <c r="M1081" s="25">
        <f>+VLOOKUP(E1081, TC!A:D, 4, FALSE())</f>
        <v>1.04315</v>
      </c>
      <c r="N1081" s="24">
        <f t="shared" si="80"/>
        <v>110400</v>
      </c>
      <c r="O1081" t="str">
        <f t="shared" si="81"/>
        <v>FACTURA</v>
      </c>
      <c r="P1081" t="str">
        <f t="shared" si="82"/>
        <v>2025</v>
      </c>
      <c r="Q1081" t="str">
        <f t="shared" si="83"/>
        <v>01</v>
      </c>
      <c r="R1081" t="str">
        <f>+IFERROR(VLOOKUP(I1081, Listado!A:B, 2, FALSE()), "COMERCIALIZADORA INTERNACIONAL CARIBBEAN EXOTICS S A")</f>
        <v>LONDOÑO ECHEVERRI ALEJANDRA</v>
      </c>
      <c r="S1081" s="25">
        <f>+VLOOKUP(E1081, TC!A:D, 2, FALSE())</f>
        <v>4195.6000000000004</v>
      </c>
      <c r="T1081" t="str">
        <f t="shared" si="84"/>
        <v>COP</v>
      </c>
    </row>
    <row r="1082" spans="1:20" ht="18.75" hidden="1" customHeight="1" x14ac:dyDescent="0.25">
      <c r="A1082" t="s">
        <v>1912</v>
      </c>
      <c r="B1082" t="s">
        <v>1923</v>
      </c>
      <c r="C1082" t="s">
        <v>1913</v>
      </c>
      <c r="D1082" s="24">
        <v>5715</v>
      </c>
      <c r="E1082" t="s">
        <v>1623</v>
      </c>
      <c r="F1082" t="s">
        <v>99</v>
      </c>
      <c r="G1082" t="s">
        <v>1914</v>
      </c>
      <c r="H1082" t="s">
        <v>2170</v>
      </c>
      <c r="I1082" t="s">
        <v>1838</v>
      </c>
      <c r="J1082" t="s">
        <v>1915</v>
      </c>
      <c r="K1082" t="s">
        <v>2022</v>
      </c>
      <c r="L1082" s="24">
        <v>61920</v>
      </c>
      <c r="M1082" s="25">
        <f>+VLOOKUP(E1082, TC!A:D, 4, FALSE())</f>
        <v>1.04315</v>
      </c>
      <c r="N1082" s="24">
        <f t="shared" si="80"/>
        <v>61920</v>
      </c>
      <c r="O1082" t="str">
        <f t="shared" si="81"/>
        <v>FACTURA</v>
      </c>
      <c r="P1082" t="str">
        <f t="shared" si="82"/>
        <v>2025</v>
      </c>
      <c r="Q1082" t="str">
        <f t="shared" si="83"/>
        <v>01</v>
      </c>
      <c r="R1082" t="str">
        <f>+IFERROR(VLOOKUP(I1082, Listado!A:B, 2, FALSE()), "COMERCIALIZADORA INTERNACIONAL CARIBBEAN EXOTICS S A")</f>
        <v>LONDOÑO ECHEVERRI ALEJANDRA</v>
      </c>
      <c r="S1082" s="25">
        <f>+VLOOKUP(E1082, TC!A:D, 2, FALSE())</f>
        <v>4195.6000000000004</v>
      </c>
      <c r="T1082" t="str">
        <f t="shared" si="84"/>
        <v>COP</v>
      </c>
    </row>
    <row r="1083" spans="1:20" ht="18.75" hidden="1" customHeight="1" x14ac:dyDescent="0.25">
      <c r="A1083" t="s">
        <v>1912</v>
      </c>
      <c r="B1083" t="s">
        <v>1923</v>
      </c>
      <c r="C1083" t="s">
        <v>1913</v>
      </c>
      <c r="D1083" s="24">
        <v>5716</v>
      </c>
      <c r="E1083" t="s">
        <v>1623</v>
      </c>
      <c r="F1083" t="s">
        <v>99</v>
      </c>
      <c r="G1083" t="s">
        <v>1914</v>
      </c>
      <c r="H1083" t="s">
        <v>2017</v>
      </c>
      <c r="I1083" t="s">
        <v>1838</v>
      </c>
      <c r="J1083" t="s">
        <v>1915</v>
      </c>
      <c r="K1083" t="s">
        <v>2025</v>
      </c>
      <c r="L1083" s="24">
        <v>7500</v>
      </c>
      <c r="M1083" s="25">
        <f>+VLOOKUP(E1083, TC!A:D, 4, FALSE())</f>
        <v>1.04315</v>
      </c>
      <c r="N1083" s="24">
        <f t="shared" si="80"/>
        <v>7500</v>
      </c>
      <c r="O1083" t="str">
        <f t="shared" si="81"/>
        <v>FACTURA</v>
      </c>
      <c r="P1083" t="str">
        <f t="shared" si="82"/>
        <v>2025</v>
      </c>
      <c r="Q1083" t="str">
        <f t="shared" si="83"/>
        <v>01</v>
      </c>
      <c r="R1083" t="str">
        <f>+IFERROR(VLOOKUP(I1083, Listado!A:B, 2, FALSE()), "COMERCIALIZADORA INTERNACIONAL CARIBBEAN EXOTICS S A")</f>
        <v>LONDOÑO ECHEVERRI ALEJANDRA</v>
      </c>
      <c r="S1083" s="25">
        <f>+VLOOKUP(E1083, TC!A:D, 2, FALSE())</f>
        <v>4195.6000000000004</v>
      </c>
      <c r="T1083" t="str">
        <f t="shared" si="84"/>
        <v>COP</v>
      </c>
    </row>
    <row r="1084" spans="1:20" ht="18.75" hidden="1" customHeight="1" x14ac:dyDescent="0.25">
      <c r="A1084" t="s">
        <v>1912</v>
      </c>
      <c r="B1084" t="s">
        <v>1923</v>
      </c>
      <c r="C1084" t="s">
        <v>1913</v>
      </c>
      <c r="D1084" s="24">
        <v>5716</v>
      </c>
      <c r="E1084" t="s">
        <v>1623</v>
      </c>
      <c r="F1084" t="s">
        <v>99</v>
      </c>
      <c r="G1084" t="s">
        <v>1914</v>
      </c>
      <c r="H1084" t="s">
        <v>2017</v>
      </c>
      <c r="I1084" t="s">
        <v>1838</v>
      </c>
      <c r="J1084" t="s">
        <v>1915</v>
      </c>
      <c r="K1084" t="s">
        <v>2026</v>
      </c>
      <c r="L1084" s="24">
        <v>4750</v>
      </c>
      <c r="M1084" s="25">
        <f>+VLOOKUP(E1084, TC!A:D, 4, FALSE())</f>
        <v>1.04315</v>
      </c>
      <c r="N1084" s="24">
        <f t="shared" si="80"/>
        <v>4750</v>
      </c>
      <c r="O1084" t="str">
        <f t="shared" si="81"/>
        <v>FACTURA</v>
      </c>
      <c r="P1084" t="str">
        <f t="shared" si="82"/>
        <v>2025</v>
      </c>
      <c r="Q1084" t="str">
        <f t="shared" si="83"/>
        <v>01</v>
      </c>
      <c r="R1084" t="str">
        <f>+IFERROR(VLOOKUP(I1084, Listado!A:B, 2, FALSE()), "COMERCIALIZADORA INTERNACIONAL CARIBBEAN EXOTICS S A")</f>
        <v>LONDOÑO ECHEVERRI ALEJANDRA</v>
      </c>
      <c r="S1084" s="25">
        <f>+VLOOKUP(E1084, TC!A:D, 2, FALSE())</f>
        <v>4195.6000000000004</v>
      </c>
      <c r="T1084" t="str">
        <f t="shared" si="84"/>
        <v>COP</v>
      </c>
    </row>
    <row r="1085" spans="1:20" ht="18.75" hidden="1" customHeight="1" x14ac:dyDescent="0.25">
      <c r="A1085" t="s">
        <v>1912</v>
      </c>
      <c r="B1085" t="s">
        <v>1923</v>
      </c>
      <c r="C1085" t="s">
        <v>1913</v>
      </c>
      <c r="D1085" s="24">
        <v>5716</v>
      </c>
      <c r="E1085" t="s">
        <v>1623</v>
      </c>
      <c r="F1085" t="s">
        <v>99</v>
      </c>
      <c r="G1085" t="s">
        <v>1914</v>
      </c>
      <c r="H1085" t="s">
        <v>2017</v>
      </c>
      <c r="I1085" t="s">
        <v>1838</v>
      </c>
      <c r="J1085" t="s">
        <v>1915</v>
      </c>
      <c r="K1085" t="s">
        <v>2026</v>
      </c>
      <c r="L1085" s="24">
        <v>18250</v>
      </c>
      <c r="M1085" s="25">
        <f>+VLOOKUP(E1085, TC!A:D, 4, FALSE())</f>
        <v>1.04315</v>
      </c>
      <c r="N1085" s="24">
        <f t="shared" si="80"/>
        <v>18250</v>
      </c>
      <c r="O1085" t="str">
        <f t="shared" si="81"/>
        <v>FACTURA</v>
      </c>
      <c r="P1085" t="str">
        <f t="shared" si="82"/>
        <v>2025</v>
      </c>
      <c r="Q1085" t="str">
        <f t="shared" si="83"/>
        <v>01</v>
      </c>
      <c r="R1085" t="str">
        <f>+IFERROR(VLOOKUP(I1085, Listado!A:B, 2, FALSE()), "COMERCIALIZADORA INTERNACIONAL CARIBBEAN EXOTICS S A")</f>
        <v>LONDOÑO ECHEVERRI ALEJANDRA</v>
      </c>
      <c r="S1085" s="25">
        <f>+VLOOKUP(E1085, TC!A:D, 2, FALSE())</f>
        <v>4195.6000000000004</v>
      </c>
      <c r="T1085" t="str">
        <f t="shared" si="84"/>
        <v>COP</v>
      </c>
    </row>
    <row r="1086" spans="1:20" ht="18.75" hidden="1" customHeight="1" x14ac:dyDescent="0.25">
      <c r="A1086" t="s">
        <v>1912</v>
      </c>
      <c r="B1086" t="s">
        <v>1923</v>
      </c>
      <c r="C1086" t="s">
        <v>1913</v>
      </c>
      <c r="D1086" s="24">
        <v>5716</v>
      </c>
      <c r="E1086" t="s">
        <v>1623</v>
      </c>
      <c r="F1086" t="s">
        <v>99</v>
      </c>
      <c r="G1086" t="s">
        <v>1914</v>
      </c>
      <c r="H1086" t="s">
        <v>2017</v>
      </c>
      <c r="I1086" t="s">
        <v>1838</v>
      </c>
      <c r="J1086" t="s">
        <v>1915</v>
      </c>
      <c r="K1086" t="s">
        <v>2026</v>
      </c>
      <c r="L1086" s="24">
        <v>17000</v>
      </c>
      <c r="M1086" s="25">
        <f>+VLOOKUP(E1086, TC!A:D, 4, FALSE())</f>
        <v>1.04315</v>
      </c>
      <c r="N1086" s="24">
        <f t="shared" si="80"/>
        <v>17000</v>
      </c>
      <c r="O1086" t="str">
        <f t="shared" si="81"/>
        <v>FACTURA</v>
      </c>
      <c r="P1086" t="str">
        <f t="shared" si="82"/>
        <v>2025</v>
      </c>
      <c r="Q1086" t="str">
        <f t="shared" si="83"/>
        <v>01</v>
      </c>
      <c r="R1086" t="str">
        <f>+IFERROR(VLOOKUP(I1086, Listado!A:B, 2, FALSE()), "COMERCIALIZADORA INTERNACIONAL CARIBBEAN EXOTICS S A")</f>
        <v>LONDOÑO ECHEVERRI ALEJANDRA</v>
      </c>
      <c r="S1086" s="25">
        <f>+VLOOKUP(E1086, TC!A:D, 2, FALSE())</f>
        <v>4195.6000000000004</v>
      </c>
      <c r="T1086" t="str">
        <f t="shared" si="84"/>
        <v>COP</v>
      </c>
    </row>
    <row r="1087" spans="1:20" ht="18.75" hidden="1" customHeight="1" x14ac:dyDescent="0.25">
      <c r="A1087" t="s">
        <v>1912</v>
      </c>
      <c r="B1087" t="s">
        <v>1923</v>
      </c>
      <c r="C1087" t="s">
        <v>1913</v>
      </c>
      <c r="D1087" s="24">
        <v>5716</v>
      </c>
      <c r="E1087" t="s">
        <v>1623</v>
      </c>
      <c r="F1087" t="s">
        <v>99</v>
      </c>
      <c r="G1087" t="s">
        <v>1914</v>
      </c>
      <c r="H1087" t="s">
        <v>2017</v>
      </c>
      <c r="I1087" t="s">
        <v>1838</v>
      </c>
      <c r="J1087" t="s">
        <v>1915</v>
      </c>
      <c r="K1087" t="s">
        <v>2027</v>
      </c>
      <c r="L1087" s="24">
        <v>54860</v>
      </c>
      <c r="M1087" s="25">
        <f>+VLOOKUP(E1087, TC!A:D, 4, FALSE())</f>
        <v>1.04315</v>
      </c>
      <c r="N1087" s="24">
        <f t="shared" si="80"/>
        <v>54860</v>
      </c>
      <c r="O1087" t="str">
        <f t="shared" si="81"/>
        <v>FACTURA</v>
      </c>
      <c r="P1087" t="str">
        <f t="shared" si="82"/>
        <v>2025</v>
      </c>
      <c r="Q1087" t="str">
        <f t="shared" si="83"/>
        <v>01</v>
      </c>
      <c r="R1087" t="str">
        <f>+IFERROR(VLOOKUP(I1087, Listado!A:B, 2, FALSE()), "COMERCIALIZADORA INTERNACIONAL CARIBBEAN EXOTICS S A")</f>
        <v>LONDOÑO ECHEVERRI ALEJANDRA</v>
      </c>
      <c r="S1087" s="25">
        <f>+VLOOKUP(E1087, TC!A:D, 2, FALSE())</f>
        <v>4195.6000000000004</v>
      </c>
      <c r="T1087" t="str">
        <f t="shared" si="84"/>
        <v>COP</v>
      </c>
    </row>
    <row r="1088" spans="1:20" ht="18.75" hidden="1" customHeight="1" x14ac:dyDescent="0.25">
      <c r="A1088" t="s">
        <v>1912</v>
      </c>
      <c r="B1088" t="s">
        <v>1923</v>
      </c>
      <c r="C1088" t="s">
        <v>1913</v>
      </c>
      <c r="D1088" s="24">
        <v>5716</v>
      </c>
      <c r="E1088" t="s">
        <v>1623</v>
      </c>
      <c r="F1088" t="s">
        <v>99</v>
      </c>
      <c r="G1088" t="s">
        <v>1914</v>
      </c>
      <c r="H1088" t="s">
        <v>2017</v>
      </c>
      <c r="I1088" t="s">
        <v>1838</v>
      </c>
      <c r="J1088" t="s">
        <v>1915</v>
      </c>
      <c r="K1088" t="s">
        <v>2027</v>
      </c>
      <c r="L1088" s="24">
        <v>164140</v>
      </c>
      <c r="M1088" s="25">
        <f>+VLOOKUP(E1088, TC!A:D, 4, FALSE())</f>
        <v>1.04315</v>
      </c>
      <c r="N1088" s="24">
        <f t="shared" si="80"/>
        <v>164140</v>
      </c>
      <c r="O1088" t="str">
        <f t="shared" si="81"/>
        <v>FACTURA</v>
      </c>
      <c r="P1088" t="str">
        <f t="shared" si="82"/>
        <v>2025</v>
      </c>
      <c r="Q1088" t="str">
        <f t="shared" si="83"/>
        <v>01</v>
      </c>
      <c r="R1088" t="str">
        <f>+IFERROR(VLOOKUP(I1088, Listado!A:B, 2, FALSE()), "COMERCIALIZADORA INTERNACIONAL CARIBBEAN EXOTICS S A")</f>
        <v>LONDOÑO ECHEVERRI ALEJANDRA</v>
      </c>
      <c r="S1088" s="25">
        <f>+VLOOKUP(E1088, TC!A:D, 2, FALSE())</f>
        <v>4195.6000000000004</v>
      </c>
      <c r="T1088" t="str">
        <f t="shared" si="84"/>
        <v>COP</v>
      </c>
    </row>
    <row r="1089" spans="1:20" ht="18.75" hidden="1" customHeight="1" x14ac:dyDescent="0.25">
      <c r="A1089" t="s">
        <v>1912</v>
      </c>
      <c r="B1089" t="s">
        <v>1923</v>
      </c>
      <c r="C1089" t="s">
        <v>1913</v>
      </c>
      <c r="D1089" s="24">
        <v>5716</v>
      </c>
      <c r="E1089" t="s">
        <v>1623</v>
      </c>
      <c r="F1089" t="s">
        <v>99</v>
      </c>
      <c r="G1089" t="s">
        <v>1914</v>
      </c>
      <c r="H1089" t="s">
        <v>2017</v>
      </c>
      <c r="I1089" t="s">
        <v>1838</v>
      </c>
      <c r="J1089" t="s">
        <v>1915</v>
      </c>
      <c r="K1089" t="s">
        <v>2028</v>
      </c>
      <c r="L1089" s="24">
        <v>20800</v>
      </c>
      <c r="M1089" s="25">
        <f>+VLOOKUP(E1089, TC!A:D, 4, FALSE())</f>
        <v>1.04315</v>
      </c>
      <c r="N1089" s="24">
        <f t="shared" si="80"/>
        <v>20800</v>
      </c>
      <c r="O1089" t="str">
        <f t="shared" si="81"/>
        <v>FACTURA</v>
      </c>
      <c r="P1089" t="str">
        <f t="shared" si="82"/>
        <v>2025</v>
      </c>
      <c r="Q1089" t="str">
        <f t="shared" si="83"/>
        <v>01</v>
      </c>
      <c r="R1089" t="str">
        <f>+IFERROR(VLOOKUP(I1089, Listado!A:B, 2, FALSE()), "COMERCIALIZADORA INTERNACIONAL CARIBBEAN EXOTICS S A")</f>
        <v>LONDOÑO ECHEVERRI ALEJANDRA</v>
      </c>
      <c r="S1089" s="25">
        <f>+VLOOKUP(E1089, TC!A:D, 2, FALSE())</f>
        <v>4195.6000000000004</v>
      </c>
      <c r="T1089" t="str">
        <f t="shared" si="84"/>
        <v>COP</v>
      </c>
    </row>
    <row r="1090" spans="1:20" ht="18.75" hidden="1" customHeight="1" x14ac:dyDescent="0.25">
      <c r="A1090" t="s">
        <v>1912</v>
      </c>
      <c r="B1090" t="s">
        <v>1923</v>
      </c>
      <c r="C1090" t="s">
        <v>1913</v>
      </c>
      <c r="D1090" s="24">
        <v>5716</v>
      </c>
      <c r="E1090" t="s">
        <v>1623</v>
      </c>
      <c r="F1090" t="s">
        <v>99</v>
      </c>
      <c r="G1090" t="s">
        <v>1914</v>
      </c>
      <c r="H1090" t="s">
        <v>2017</v>
      </c>
      <c r="I1090" t="s">
        <v>1838</v>
      </c>
      <c r="J1090" t="s">
        <v>1915</v>
      </c>
      <c r="K1090" t="s">
        <v>2019</v>
      </c>
      <c r="L1090" s="24">
        <v>16000</v>
      </c>
      <c r="M1090" s="25">
        <f>+VLOOKUP(E1090, TC!A:D, 4, FALSE())</f>
        <v>1.04315</v>
      </c>
      <c r="N1090" s="24">
        <f t="shared" ref="N1090:N1153" si="85">+IF(F1090="EUR", (M1090*L1090), IF(I1090="JUAN MATAS SAS", (L1090/S1090), L1090))</f>
        <v>16000</v>
      </c>
      <c r="O1090" t="str">
        <f t="shared" ref="O1090:O1153" si="86">+IF(C1090="CFE", "FACTURA", IF(ISERROR(SEARCH("ANULA", H1090))=FALSE(), "ANULACIÓN FE", IF(ISERROR(SEARCH("CANCELLATION", H1090))=FALSE(), "ANULACIÓN FE", "NOTAS")))</f>
        <v>FACTURA</v>
      </c>
      <c r="P1090" t="str">
        <f t="shared" ref="P1090:P1153" si="87">+LEFT(E1090, 4)</f>
        <v>2025</v>
      </c>
      <c r="Q1090" t="str">
        <f t="shared" ref="Q1090:Q1153" si="88">+MID(E1090, 5, 2)</f>
        <v>01</v>
      </c>
      <c r="R1090" t="str">
        <f>+IFERROR(VLOOKUP(I1090, Listado!A:B, 2, FALSE()), "COMERCIALIZADORA INTERNACIONAL CARIBBEAN EXOTICS S A")</f>
        <v>LONDOÑO ECHEVERRI ALEJANDRA</v>
      </c>
      <c r="S1090" s="25">
        <f>+VLOOKUP(E1090, TC!A:D, 2, FALSE())</f>
        <v>4195.6000000000004</v>
      </c>
      <c r="T1090" t="str">
        <f t="shared" ref="T1090:T1153" si="89">+IF(I1090="JUAN MATAS SAS", "USD", F1090)</f>
        <v>COP</v>
      </c>
    </row>
    <row r="1091" spans="1:20" ht="18.75" hidden="1" customHeight="1" x14ac:dyDescent="0.25">
      <c r="A1091" t="s">
        <v>1912</v>
      </c>
      <c r="B1091" t="s">
        <v>1923</v>
      </c>
      <c r="C1091" t="s">
        <v>1913</v>
      </c>
      <c r="D1091" s="24">
        <v>5716</v>
      </c>
      <c r="E1091" t="s">
        <v>1623</v>
      </c>
      <c r="F1091" t="s">
        <v>99</v>
      </c>
      <c r="G1091" t="s">
        <v>1914</v>
      </c>
      <c r="H1091" t="s">
        <v>2017</v>
      </c>
      <c r="I1091" t="s">
        <v>1838</v>
      </c>
      <c r="J1091" t="s">
        <v>1915</v>
      </c>
      <c r="K1091" t="s">
        <v>2019</v>
      </c>
      <c r="L1091" s="24">
        <v>39000</v>
      </c>
      <c r="M1091" s="25">
        <f>+VLOOKUP(E1091, TC!A:D, 4, FALSE())</f>
        <v>1.04315</v>
      </c>
      <c r="N1091" s="24">
        <f t="shared" si="85"/>
        <v>39000</v>
      </c>
      <c r="O1091" t="str">
        <f t="shared" si="86"/>
        <v>FACTURA</v>
      </c>
      <c r="P1091" t="str">
        <f t="shared" si="87"/>
        <v>2025</v>
      </c>
      <c r="Q1091" t="str">
        <f t="shared" si="88"/>
        <v>01</v>
      </c>
      <c r="R1091" t="str">
        <f>+IFERROR(VLOOKUP(I1091, Listado!A:B, 2, FALSE()), "COMERCIALIZADORA INTERNACIONAL CARIBBEAN EXOTICS S A")</f>
        <v>LONDOÑO ECHEVERRI ALEJANDRA</v>
      </c>
      <c r="S1091" s="25">
        <f>+VLOOKUP(E1091, TC!A:D, 2, FALSE())</f>
        <v>4195.6000000000004</v>
      </c>
      <c r="T1091" t="str">
        <f t="shared" si="89"/>
        <v>COP</v>
      </c>
    </row>
    <row r="1092" spans="1:20" ht="18.75" hidden="1" customHeight="1" x14ac:dyDescent="0.25">
      <c r="A1092" t="s">
        <v>1912</v>
      </c>
      <c r="B1092" t="s">
        <v>1923</v>
      </c>
      <c r="C1092" t="s">
        <v>1913</v>
      </c>
      <c r="D1092" s="24">
        <v>5716</v>
      </c>
      <c r="E1092" t="s">
        <v>1623</v>
      </c>
      <c r="F1092" t="s">
        <v>99</v>
      </c>
      <c r="G1092" t="s">
        <v>1914</v>
      </c>
      <c r="H1092" t="s">
        <v>2017</v>
      </c>
      <c r="I1092" t="s">
        <v>1838</v>
      </c>
      <c r="J1092" t="s">
        <v>1915</v>
      </c>
      <c r="K1092" t="s">
        <v>2019</v>
      </c>
      <c r="L1092" s="24">
        <v>4600</v>
      </c>
      <c r="M1092" s="25">
        <f>+VLOOKUP(E1092, TC!A:D, 4, FALSE())</f>
        <v>1.04315</v>
      </c>
      <c r="N1092" s="24">
        <f t="shared" si="85"/>
        <v>4600</v>
      </c>
      <c r="O1092" t="str">
        <f t="shared" si="86"/>
        <v>FACTURA</v>
      </c>
      <c r="P1092" t="str">
        <f t="shared" si="87"/>
        <v>2025</v>
      </c>
      <c r="Q1092" t="str">
        <f t="shared" si="88"/>
        <v>01</v>
      </c>
      <c r="R1092" t="str">
        <f>+IFERROR(VLOOKUP(I1092, Listado!A:B, 2, FALSE()), "COMERCIALIZADORA INTERNACIONAL CARIBBEAN EXOTICS S A")</f>
        <v>LONDOÑO ECHEVERRI ALEJANDRA</v>
      </c>
      <c r="S1092" s="25">
        <f>+VLOOKUP(E1092, TC!A:D, 2, FALSE())</f>
        <v>4195.6000000000004</v>
      </c>
      <c r="T1092" t="str">
        <f t="shared" si="89"/>
        <v>COP</v>
      </c>
    </row>
    <row r="1093" spans="1:20" ht="18.75" hidden="1" customHeight="1" x14ac:dyDescent="0.25">
      <c r="A1093" t="s">
        <v>1912</v>
      </c>
      <c r="B1093" t="s">
        <v>1923</v>
      </c>
      <c r="C1093" t="s">
        <v>1913</v>
      </c>
      <c r="D1093" s="24">
        <v>5716</v>
      </c>
      <c r="E1093" t="s">
        <v>1623</v>
      </c>
      <c r="F1093" t="s">
        <v>99</v>
      </c>
      <c r="G1093" t="s">
        <v>1914</v>
      </c>
      <c r="H1093" t="s">
        <v>2017</v>
      </c>
      <c r="I1093" t="s">
        <v>1838</v>
      </c>
      <c r="J1093" t="s">
        <v>1915</v>
      </c>
      <c r="K1093" t="s">
        <v>2021</v>
      </c>
      <c r="L1093" s="24">
        <v>6580</v>
      </c>
      <c r="M1093" s="25">
        <f>+VLOOKUP(E1093, TC!A:D, 4, FALSE())</f>
        <v>1.04315</v>
      </c>
      <c r="N1093" s="24">
        <f t="shared" si="85"/>
        <v>6580</v>
      </c>
      <c r="O1093" t="str">
        <f t="shared" si="86"/>
        <v>FACTURA</v>
      </c>
      <c r="P1093" t="str">
        <f t="shared" si="87"/>
        <v>2025</v>
      </c>
      <c r="Q1093" t="str">
        <f t="shared" si="88"/>
        <v>01</v>
      </c>
      <c r="R1093" t="str">
        <f>+IFERROR(VLOOKUP(I1093, Listado!A:B, 2, FALSE()), "COMERCIALIZADORA INTERNACIONAL CARIBBEAN EXOTICS S A")</f>
        <v>LONDOÑO ECHEVERRI ALEJANDRA</v>
      </c>
      <c r="S1093" s="25">
        <f>+VLOOKUP(E1093, TC!A:D, 2, FALSE())</f>
        <v>4195.6000000000004</v>
      </c>
      <c r="T1093" t="str">
        <f t="shared" si="89"/>
        <v>COP</v>
      </c>
    </row>
    <row r="1094" spans="1:20" ht="18.75" hidden="1" customHeight="1" x14ac:dyDescent="0.25">
      <c r="A1094" t="s">
        <v>1912</v>
      </c>
      <c r="B1094" t="s">
        <v>1923</v>
      </c>
      <c r="C1094" t="s">
        <v>1913</v>
      </c>
      <c r="D1094" s="24">
        <v>5716</v>
      </c>
      <c r="E1094" t="s">
        <v>1623</v>
      </c>
      <c r="F1094" t="s">
        <v>99</v>
      </c>
      <c r="G1094" t="s">
        <v>1914</v>
      </c>
      <c r="H1094" t="s">
        <v>2017</v>
      </c>
      <c r="I1094" t="s">
        <v>1838</v>
      </c>
      <c r="J1094" t="s">
        <v>1915</v>
      </c>
      <c r="K1094" t="s">
        <v>2021</v>
      </c>
      <c r="L1094" s="24">
        <v>17080</v>
      </c>
      <c r="M1094" s="25">
        <f>+VLOOKUP(E1094, TC!A:D, 4, FALSE())</f>
        <v>1.04315</v>
      </c>
      <c r="N1094" s="24">
        <f t="shared" si="85"/>
        <v>17080</v>
      </c>
      <c r="O1094" t="str">
        <f t="shared" si="86"/>
        <v>FACTURA</v>
      </c>
      <c r="P1094" t="str">
        <f t="shared" si="87"/>
        <v>2025</v>
      </c>
      <c r="Q1094" t="str">
        <f t="shared" si="88"/>
        <v>01</v>
      </c>
      <c r="R1094" t="str">
        <f>+IFERROR(VLOOKUP(I1094, Listado!A:B, 2, FALSE()), "COMERCIALIZADORA INTERNACIONAL CARIBBEAN EXOTICS S A")</f>
        <v>LONDOÑO ECHEVERRI ALEJANDRA</v>
      </c>
      <c r="S1094" s="25">
        <f>+VLOOKUP(E1094, TC!A:D, 2, FALSE())</f>
        <v>4195.6000000000004</v>
      </c>
      <c r="T1094" t="str">
        <f t="shared" si="89"/>
        <v>COP</v>
      </c>
    </row>
    <row r="1095" spans="1:20" ht="18.75" hidden="1" customHeight="1" x14ac:dyDescent="0.25">
      <c r="A1095" t="s">
        <v>1912</v>
      </c>
      <c r="B1095" t="s">
        <v>1923</v>
      </c>
      <c r="C1095" t="s">
        <v>1913</v>
      </c>
      <c r="D1095" s="24">
        <v>5716</v>
      </c>
      <c r="E1095" t="s">
        <v>1623</v>
      </c>
      <c r="F1095" t="s">
        <v>99</v>
      </c>
      <c r="G1095" t="s">
        <v>1914</v>
      </c>
      <c r="H1095" t="s">
        <v>2017</v>
      </c>
      <c r="I1095" t="s">
        <v>1838</v>
      </c>
      <c r="J1095" t="s">
        <v>1915</v>
      </c>
      <c r="K1095" t="s">
        <v>2021</v>
      </c>
      <c r="L1095" s="24">
        <v>26600</v>
      </c>
      <c r="M1095" s="25">
        <f>+VLOOKUP(E1095, TC!A:D, 4, FALSE())</f>
        <v>1.04315</v>
      </c>
      <c r="N1095" s="24">
        <f t="shared" si="85"/>
        <v>26600</v>
      </c>
      <c r="O1095" t="str">
        <f t="shared" si="86"/>
        <v>FACTURA</v>
      </c>
      <c r="P1095" t="str">
        <f t="shared" si="87"/>
        <v>2025</v>
      </c>
      <c r="Q1095" t="str">
        <f t="shared" si="88"/>
        <v>01</v>
      </c>
      <c r="R1095" t="str">
        <f>+IFERROR(VLOOKUP(I1095, Listado!A:B, 2, FALSE()), "COMERCIALIZADORA INTERNACIONAL CARIBBEAN EXOTICS S A")</f>
        <v>LONDOÑO ECHEVERRI ALEJANDRA</v>
      </c>
      <c r="S1095" s="25">
        <f>+VLOOKUP(E1095, TC!A:D, 2, FALSE())</f>
        <v>4195.6000000000004</v>
      </c>
      <c r="T1095" t="str">
        <f t="shared" si="89"/>
        <v>COP</v>
      </c>
    </row>
    <row r="1096" spans="1:20" ht="18.75" hidden="1" customHeight="1" x14ac:dyDescent="0.25">
      <c r="A1096" t="s">
        <v>1912</v>
      </c>
      <c r="B1096" t="s">
        <v>1923</v>
      </c>
      <c r="C1096" t="s">
        <v>1913</v>
      </c>
      <c r="D1096" s="24">
        <v>5716</v>
      </c>
      <c r="E1096" t="s">
        <v>1623</v>
      </c>
      <c r="F1096" t="s">
        <v>99</v>
      </c>
      <c r="G1096" t="s">
        <v>1914</v>
      </c>
      <c r="H1096" t="s">
        <v>2017</v>
      </c>
      <c r="I1096" t="s">
        <v>1838</v>
      </c>
      <c r="J1096" t="s">
        <v>1915</v>
      </c>
      <c r="K1096" t="s">
        <v>2021</v>
      </c>
      <c r="L1096" s="24">
        <v>68180</v>
      </c>
      <c r="M1096" s="25">
        <f>+VLOOKUP(E1096, TC!A:D, 4, FALSE())</f>
        <v>1.04315</v>
      </c>
      <c r="N1096" s="24">
        <f t="shared" si="85"/>
        <v>68180</v>
      </c>
      <c r="O1096" t="str">
        <f t="shared" si="86"/>
        <v>FACTURA</v>
      </c>
      <c r="P1096" t="str">
        <f t="shared" si="87"/>
        <v>2025</v>
      </c>
      <c r="Q1096" t="str">
        <f t="shared" si="88"/>
        <v>01</v>
      </c>
      <c r="R1096" t="str">
        <f>+IFERROR(VLOOKUP(I1096, Listado!A:B, 2, FALSE()), "COMERCIALIZADORA INTERNACIONAL CARIBBEAN EXOTICS S A")</f>
        <v>LONDOÑO ECHEVERRI ALEJANDRA</v>
      </c>
      <c r="S1096" s="25">
        <f>+VLOOKUP(E1096, TC!A:D, 2, FALSE())</f>
        <v>4195.6000000000004</v>
      </c>
      <c r="T1096" t="str">
        <f t="shared" si="89"/>
        <v>COP</v>
      </c>
    </row>
    <row r="1097" spans="1:20" ht="18.75" hidden="1" customHeight="1" x14ac:dyDescent="0.25">
      <c r="A1097" t="s">
        <v>1912</v>
      </c>
      <c r="B1097" t="s">
        <v>1923</v>
      </c>
      <c r="C1097" t="s">
        <v>1913</v>
      </c>
      <c r="D1097" s="24">
        <v>5716</v>
      </c>
      <c r="E1097" t="s">
        <v>1623</v>
      </c>
      <c r="F1097" t="s">
        <v>99</v>
      </c>
      <c r="G1097" t="s">
        <v>1914</v>
      </c>
      <c r="H1097" t="s">
        <v>2017</v>
      </c>
      <c r="I1097" t="s">
        <v>1838</v>
      </c>
      <c r="J1097" t="s">
        <v>1915</v>
      </c>
      <c r="K1097" t="s">
        <v>2021</v>
      </c>
      <c r="L1097" s="24">
        <v>490</v>
      </c>
      <c r="M1097" s="25">
        <f>+VLOOKUP(E1097, TC!A:D, 4, FALSE())</f>
        <v>1.04315</v>
      </c>
      <c r="N1097" s="24">
        <f t="shared" si="85"/>
        <v>490</v>
      </c>
      <c r="O1097" t="str">
        <f t="shared" si="86"/>
        <v>FACTURA</v>
      </c>
      <c r="P1097" t="str">
        <f t="shared" si="87"/>
        <v>2025</v>
      </c>
      <c r="Q1097" t="str">
        <f t="shared" si="88"/>
        <v>01</v>
      </c>
      <c r="R1097" t="str">
        <f>+IFERROR(VLOOKUP(I1097, Listado!A:B, 2, FALSE()), "COMERCIALIZADORA INTERNACIONAL CARIBBEAN EXOTICS S A")</f>
        <v>LONDOÑO ECHEVERRI ALEJANDRA</v>
      </c>
      <c r="S1097" s="25">
        <f>+VLOOKUP(E1097, TC!A:D, 2, FALSE())</f>
        <v>4195.6000000000004</v>
      </c>
      <c r="T1097" t="str">
        <f t="shared" si="89"/>
        <v>COP</v>
      </c>
    </row>
    <row r="1098" spans="1:20" ht="18.75" hidden="1" customHeight="1" x14ac:dyDescent="0.25">
      <c r="A1098" t="s">
        <v>1912</v>
      </c>
      <c r="B1098" t="s">
        <v>1923</v>
      </c>
      <c r="C1098" t="s">
        <v>1913</v>
      </c>
      <c r="D1098" s="24">
        <v>5716</v>
      </c>
      <c r="E1098" t="s">
        <v>1623</v>
      </c>
      <c r="F1098" t="s">
        <v>99</v>
      </c>
      <c r="G1098" t="s">
        <v>1914</v>
      </c>
      <c r="H1098" t="s">
        <v>2017</v>
      </c>
      <c r="I1098" t="s">
        <v>1838</v>
      </c>
      <c r="J1098" t="s">
        <v>1915</v>
      </c>
      <c r="K1098" t="s">
        <v>2021</v>
      </c>
      <c r="L1098" s="24">
        <v>5600</v>
      </c>
      <c r="M1098" s="25">
        <f>+VLOOKUP(E1098, TC!A:D, 4, FALSE())</f>
        <v>1.04315</v>
      </c>
      <c r="N1098" s="24">
        <f t="shared" si="85"/>
        <v>5600</v>
      </c>
      <c r="O1098" t="str">
        <f t="shared" si="86"/>
        <v>FACTURA</v>
      </c>
      <c r="P1098" t="str">
        <f t="shared" si="87"/>
        <v>2025</v>
      </c>
      <c r="Q1098" t="str">
        <f t="shared" si="88"/>
        <v>01</v>
      </c>
      <c r="R1098" t="str">
        <f>+IFERROR(VLOOKUP(I1098, Listado!A:B, 2, FALSE()), "COMERCIALIZADORA INTERNACIONAL CARIBBEAN EXOTICS S A")</f>
        <v>LONDOÑO ECHEVERRI ALEJANDRA</v>
      </c>
      <c r="S1098" s="25">
        <f>+VLOOKUP(E1098, TC!A:D, 2, FALSE())</f>
        <v>4195.6000000000004</v>
      </c>
      <c r="T1098" t="str">
        <f t="shared" si="89"/>
        <v>COP</v>
      </c>
    </row>
    <row r="1099" spans="1:20" ht="18.75" hidden="1" customHeight="1" x14ac:dyDescent="0.25">
      <c r="A1099" t="s">
        <v>1912</v>
      </c>
      <c r="B1099" t="s">
        <v>1923</v>
      </c>
      <c r="C1099" t="s">
        <v>1913</v>
      </c>
      <c r="D1099" s="24">
        <v>5716</v>
      </c>
      <c r="E1099" t="s">
        <v>1623</v>
      </c>
      <c r="F1099" t="s">
        <v>99</v>
      </c>
      <c r="G1099" t="s">
        <v>1914</v>
      </c>
      <c r="H1099" t="s">
        <v>2017</v>
      </c>
      <c r="I1099" t="s">
        <v>1838</v>
      </c>
      <c r="J1099" t="s">
        <v>1915</v>
      </c>
      <c r="K1099" t="s">
        <v>2021</v>
      </c>
      <c r="L1099" s="24">
        <v>14980</v>
      </c>
      <c r="M1099" s="25">
        <f>+VLOOKUP(E1099, TC!A:D, 4, FALSE())</f>
        <v>1.04315</v>
      </c>
      <c r="N1099" s="24">
        <f t="shared" si="85"/>
        <v>14980</v>
      </c>
      <c r="O1099" t="str">
        <f t="shared" si="86"/>
        <v>FACTURA</v>
      </c>
      <c r="P1099" t="str">
        <f t="shared" si="87"/>
        <v>2025</v>
      </c>
      <c r="Q1099" t="str">
        <f t="shared" si="88"/>
        <v>01</v>
      </c>
      <c r="R1099" t="str">
        <f>+IFERROR(VLOOKUP(I1099, Listado!A:B, 2, FALSE()), "COMERCIALIZADORA INTERNACIONAL CARIBBEAN EXOTICS S A")</f>
        <v>LONDOÑO ECHEVERRI ALEJANDRA</v>
      </c>
      <c r="S1099" s="25">
        <f>+VLOOKUP(E1099, TC!A:D, 2, FALSE())</f>
        <v>4195.6000000000004</v>
      </c>
      <c r="T1099" t="str">
        <f t="shared" si="89"/>
        <v>COP</v>
      </c>
    </row>
    <row r="1100" spans="1:20" ht="18.75" hidden="1" customHeight="1" x14ac:dyDescent="0.25">
      <c r="A1100" t="s">
        <v>1912</v>
      </c>
      <c r="B1100" t="s">
        <v>1923</v>
      </c>
      <c r="C1100" t="s">
        <v>1913</v>
      </c>
      <c r="D1100" s="24">
        <v>5716</v>
      </c>
      <c r="E1100" t="s">
        <v>1623</v>
      </c>
      <c r="F1100" t="s">
        <v>99</v>
      </c>
      <c r="G1100" t="s">
        <v>1914</v>
      </c>
      <c r="H1100" t="s">
        <v>2017</v>
      </c>
      <c r="I1100" t="s">
        <v>1838</v>
      </c>
      <c r="J1100" t="s">
        <v>1915</v>
      </c>
      <c r="K1100" t="s">
        <v>2021</v>
      </c>
      <c r="L1100" s="24">
        <v>18410</v>
      </c>
      <c r="M1100" s="25">
        <f>+VLOOKUP(E1100, TC!A:D, 4, FALSE())</f>
        <v>1.04315</v>
      </c>
      <c r="N1100" s="24">
        <f t="shared" si="85"/>
        <v>18410</v>
      </c>
      <c r="O1100" t="str">
        <f t="shared" si="86"/>
        <v>FACTURA</v>
      </c>
      <c r="P1100" t="str">
        <f t="shared" si="87"/>
        <v>2025</v>
      </c>
      <c r="Q1100" t="str">
        <f t="shared" si="88"/>
        <v>01</v>
      </c>
      <c r="R1100" t="str">
        <f>+IFERROR(VLOOKUP(I1100, Listado!A:B, 2, FALSE()), "COMERCIALIZADORA INTERNACIONAL CARIBBEAN EXOTICS S A")</f>
        <v>LONDOÑO ECHEVERRI ALEJANDRA</v>
      </c>
      <c r="S1100" s="25">
        <f>+VLOOKUP(E1100, TC!A:D, 2, FALSE())</f>
        <v>4195.6000000000004</v>
      </c>
      <c r="T1100" t="str">
        <f t="shared" si="89"/>
        <v>COP</v>
      </c>
    </row>
    <row r="1101" spans="1:20" ht="18.75" hidden="1" customHeight="1" x14ac:dyDescent="0.25">
      <c r="A1101" t="s">
        <v>1912</v>
      </c>
      <c r="B1101" t="s">
        <v>1923</v>
      </c>
      <c r="C1101" t="s">
        <v>1913</v>
      </c>
      <c r="D1101" s="24">
        <v>5716</v>
      </c>
      <c r="E1101" t="s">
        <v>1623</v>
      </c>
      <c r="F1101" t="s">
        <v>99</v>
      </c>
      <c r="G1101" t="s">
        <v>1914</v>
      </c>
      <c r="H1101" t="s">
        <v>2017</v>
      </c>
      <c r="I1101" t="s">
        <v>1838</v>
      </c>
      <c r="J1101" t="s">
        <v>1915</v>
      </c>
      <c r="K1101" t="s">
        <v>2021</v>
      </c>
      <c r="L1101" s="24">
        <v>48020</v>
      </c>
      <c r="M1101" s="25">
        <f>+VLOOKUP(E1101, TC!A:D, 4, FALSE())</f>
        <v>1.04315</v>
      </c>
      <c r="N1101" s="24">
        <f t="shared" si="85"/>
        <v>48020</v>
      </c>
      <c r="O1101" t="str">
        <f t="shared" si="86"/>
        <v>FACTURA</v>
      </c>
      <c r="P1101" t="str">
        <f t="shared" si="87"/>
        <v>2025</v>
      </c>
      <c r="Q1101" t="str">
        <f t="shared" si="88"/>
        <v>01</v>
      </c>
      <c r="R1101" t="str">
        <f>+IFERROR(VLOOKUP(I1101, Listado!A:B, 2, FALSE()), "COMERCIALIZADORA INTERNACIONAL CARIBBEAN EXOTICS S A")</f>
        <v>LONDOÑO ECHEVERRI ALEJANDRA</v>
      </c>
      <c r="S1101" s="25">
        <f>+VLOOKUP(E1101, TC!A:D, 2, FALSE())</f>
        <v>4195.6000000000004</v>
      </c>
      <c r="T1101" t="str">
        <f t="shared" si="89"/>
        <v>COP</v>
      </c>
    </row>
    <row r="1102" spans="1:20" ht="18.75" hidden="1" customHeight="1" x14ac:dyDescent="0.25">
      <c r="A1102" t="s">
        <v>1912</v>
      </c>
      <c r="B1102" t="s">
        <v>1923</v>
      </c>
      <c r="C1102" t="s">
        <v>1913</v>
      </c>
      <c r="D1102" s="24">
        <v>5716</v>
      </c>
      <c r="E1102" t="s">
        <v>1623</v>
      </c>
      <c r="F1102" t="s">
        <v>99</v>
      </c>
      <c r="G1102" t="s">
        <v>1914</v>
      </c>
      <c r="H1102" t="s">
        <v>2017</v>
      </c>
      <c r="I1102" t="s">
        <v>1838</v>
      </c>
      <c r="J1102" t="s">
        <v>1915</v>
      </c>
      <c r="K1102" t="s">
        <v>2021</v>
      </c>
      <c r="L1102" s="24">
        <v>61670</v>
      </c>
      <c r="M1102" s="25">
        <f>+VLOOKUP(E1102, TC!A:D, 4, FALSE())</f>
        <v>1.04315</v>
      </c>
      <c r="N1102" s="24">
        <f t="shared" si="85"/>
        <v>61670</v>
      </c>
      <c r="O1102" t="str">
        <f t="shared" si="86"/>
        <v>FACTURA</v>
      </c>
      <c r="P1102" t="str">
        <f t="shared" si="87"/>
        <v>2025</v>
      </c>
      <c r="Q1102" t="str">
        <f t="shared" si="88"/>
        <v>01</v>
      </c>
      <c r="R1102" t="str">
        <f>+IFERROR(VLOOKUP(I1102, Listado!A:B, 2, FALSE()), "COMERCIALIZADORA INTERNACIONAL CARIBBEAN EXOTICS S A")</f>
        <v>LONDOÑO ECHEVERRI ALEJANDRA</v>
      </c>
      <c r="S1102" s="25">
        <f>+VLOOKUP(E1102, TC!A:D, 2, FALSE())</f>
        <v>4195.6000000000004</v>
      </c>
      <c r="T1102" t="str">
        <f t="shared" si="89"/>
        <v>COP</v>
      </c>
    </row>
    <row r="1103" spans="1:20" ht="18.75" hidden="1" customHeight="1" x14ac:dyDescent="0.25">
      <c r="A1103" t="s">
        <v>1912</v>
      </c>
      <c r="B1103" t="s">
        <v>1923</v>
      </c>
      <c r="C1103" t="s">
        <v>1913</v>
      </c>
      <c r="D1103" s="24">
        <v>5716</v>
      </c>
      <c r="E1103" t="s">
        <v>1623</v>
      </c>
      <c r="F1103" t="s">
        <v>99</v>
      </c>
      <c r="G1103" t="s">
        <v>1914</v>
      </c>
      <c r="H1103" t="s">
        <v>2017</v>
      </c>
      <c r="I1103" t="s">
        <v>1838</v>
      </c>
      <c r="J1103" t="s">
        <v>1915</v>
      </c>
      <c r="K1103" t="s">
        <v>2021</v>
      </c>
      <c r="L1103" s="24">
        <v>12040</v>
      </c>
      <c r="M1103" s="25">
        <f>+VLOOKUP(E1103, TC!A:D, 4, FALSE())</f>
        <v>1.04315</v>
      </c>
      <c r="N1103" s="24">
        <f t="shared" si="85"/>
        <v>12040</v>
      </c>
      <c r="O1103" t="str">
        <f t="shared" si="86"/>
        <v>FACTURA</v>
      </c>
      <c r="P1103" t="str">
        <f t="shared" si="87"/>
        <v>2025</v>
      </c>
      <c r="Q1103" t="str">
        <f t="shared" si="88"/>
        <v>01</v>
      </c>
      <c r="R1103" t="str">
        <f>+IFERROR(VLOOKUP(I1103, Listado!A:B, 2, FALSE()), "COMERCIALIZADORA INTERNACIONAL CARIBBEAN EXOTICS S A")</f>
        <v>LONDOÑO ECHEVERRI ALEJANDRA</v>
      </c>
      <c r="S1103" s="25">
        <f>+VLOOKUP(E1103, TC!A:D, 2, FALSE())</f>
        <v>4195.6000000000004</v>
      </c>
      <c r="T1103" t="str">
        <f t="shared" si="89"/>
        <v>COP</v>
      </c>
    </row>
    <row r="1104" spans="1:20" ht="18.75" hidden="1" customHeight="1" x14ac:dyDescent="0.25">
      <c r="A1104" t="s">
        <v>1912</v>
      </c>
      <c r="B1104" t="s">
        <v>1923</v>
      </c>
      <c r="C1104" t="s">
        <v>1913</v>
      </c>
      <c r="D1104" s="24">
        <v>5716</v>
      </c>
      <c r="E1104" t="s">
        <v>1623</v>
      </c>
      <c r="F1104" t="s">
        <v>99</v>
      </c>
      <c r="G1104" t="s">
        <v>1914</v>
      </c>
      <c r="H1104" t="s">
        <v>2017</v>
      </c>
      <c r="I1104" t="s">
        <v>1838</v>
      </c>
      <c r="J1104" t="s">
        <v>1915</v>
      </c>
      <c r="K1104" t="s">
        <v>2021</v>
      </c>
      <c r="L1104" s="24">
        <v>12950</v>
      </c>
      <c r="M1104" s="25">
        <f>+VLOOKUP(E1104, TC!A:D, 4, FALSE())</f>
        <v>1.04315</v>
      </c>
      <c r="N1104" s="24">
        <f t="shared" si="85"/>
        <v>12950</v>
      </c>
      <c r="O1104" t="str">
        <f t="shared" si="86"/>
        <v>FACTURA</v>
      </c>
      <c r="P1104" t="str">
        <f t="shared" si="87"/>
        <v>2025</v>
      </c>
      <c r="Q1104" t="str">
        <f t="shared" si="88"/>
        <v>01</v>
      </c>
      <c r="R1104" t="str">
        <f>+IFERROR(VLOOKUP(I1104, Listado!A:B, 2, FALSE()), "COMERCIALIZADORA INTERNACIONAL CARIBBEAN EXOTICS S A")</f>
        <v>LONDOÑO ECHEVERRI ALEJANDRA</v>
      </c>
      <c r="S1104" s="25">
        <f>+VLOOKUP(E1104, TC!A:D, 2, FALSE())</f>
        <v>4195.6000000000004</v>
      </c>
      <c r="T1104" t="str">
        <f t="shared" si="89"/>
        <v>COP</v>
      </c>
    </row>
    <row r="1105" spans="1:20" ht="18.75" hidden="1" customHeight="1" x14ac:dyDescent="0.25">
      <c r="A1105" t="s">
        <v>1912</v>
      </c>
      <c r="B1105" t="s">
        <v>1923</v>
      </c>
      <c r="C1105" t="s">
        <v>1913</v>
      </c>
      <c r="D1105" s="24">
        <v>5716</v>
      </c>
      <c r="E1105" t="s">
        <v>1623</v>
      </c>
      <c r="F1105" t="s">
        <v>99</v>
      </c>
      <c r="G1105" t="s">
        <v>1914</v>
      </c>
      <c r="H1105" t="s">
        <v>2017</v>
      </c>
      <c r="I1105" t="s">
        <v>1838</v>
      </c>
      <c r="J1105" t="s">
        <v>1915</v>
      </c>
      <c r="K1105" t="s">
        <v>2021</v>
      </c>
      <c r="L1105" s="24">
        <v>41440</v>
      </c>
      <c r="M1105" s="25">
        <f>+VLOOKUP(E1105, TC!A:D, 4, FALSE())</f>
        <v>1.04315</v>
      </c>
      <c r="N1105" s="24">
        <f t="shared" si="85"/>
        <v>41440</v>
      </c>
      <c r="O1105" t="str">
        <f t="shared" si="86"/>
        <v>FACTURA</v>
      </c>
      <c r="P1105" t="str">
        <f t="shared" si="87"/>
        <v>2025</v>
      </c>
      <c r="Q1105" t="str">
        <f t="shared" si="88"/>
        <v>01</v>
      </c>
      <c r="R1105" t="str">
        <f>+IFERROR(VLOOKUP(I1105, Listado!A:B, 2, FALSE()), "COMERCIALIZADORA INTERNACIONAL CARIBBEAN EXOTICS S A")</f>
        <v>LONDOÑO ECHEVERRI ALEJANDRA</v>
      </c>
      <c r="S1105" s="25">
        <f>+VLOOKUP(E1105, TC!A:D, 2, FALSE())</f>
        <v>4195.6000000000004</v>
      </c>
      <c r="T1105" t="str">
        <f t="shared" si="89"/>
        <v>COP</v>
      </c>
    </row>
    <row r="1106" spans="1:20" ht="18.75" hidden="1" customHeight="1" x14ac:dyDescent="0.25">
      <c r="A1106" t="s">
        <v>1912</v>
      </c>
      <c r="B1106" t="s">
        <v>1923</v>
      </c>
      <c r="C1106" t="s">
        <v>1913</v>
      </c>
      <c r="D1106" s="24">
        <v>5716</v>
      </c>
      <c r="E1106" t="s">
        <v>1623</v>
      </c>
      <c r="F1106" t="s">
        <v>99</v>
      </c>
      <c r="G1106" t="s">
        <v>1914</v>
      </c>
      <c r="H1106" t="s">
        <v>2017</v>
      </c>
      <c r="I1106" t="s">
        <v>1838</v>
      </c>
      <c r="J1106" t="s">
        <v>1915</v>
      </c>
      <c r="K1106" t="s">
        <v>2021</v>
      </c>
      <c r="L1106" s="24">
        <v>16030</v>
      </c>
      <c r="M1106" s="25">
        <f>+VLOOKUP(E1106, TC!A:D, 4, FALSE())</f>
        <v>1.04315</v>
      </c>
      <c r="N1106" s="24">
        <f t="shared" si="85"/>
        <v>16030</v>
      </c>
      <c r="O1106" t="str">
        <f t="shared" si="86"/>
        <v>FACTURA</v>
      </c>
      <c r="P1106" t="str">
        <f t="shared" si="87"/>
        <v>2025</v>
      </c>
      <c r="Q1106" t="str">
        <f t="shared" si="88"/>
        <v>01</v>
      </c>
      <c r="R1106" t="str">
        <f>+IFERROR(VLOOKUP(I1106, Listado!A:B, 2, FALSE()), "COMERCIALIZADORA INTERNACIONAL CARIBBEAN EXOTICS S A")</f>
        <v>LONDOÑO ECHEVERRI ALEJANDRA</v>
      </c>
      <c r="S1106" s="25">
        <f>+VLOOKUP(E1106, TC!A:D, 2, FALSE())</f>
        <v>4195.6000000000004</v>
      </c>
      <c r="T1106" t="str">
        <f t="shared" si="89"/>
        <v>COP</v>
      </c>
    </row>
    <row r="1107" spans="1:20" ht="18.75" hidden="1" customHeight="1" x14ac:dyDescent="0.25">
      <c r="A1107" t="s">
        <v>1912</v>
      </c>
      <c r="B1107" t="s">
        <v>1923</v>
      </c>
      <c r="C1107" t="s">
        <v>1913</v>
      </c>
      <c r="D1107" s="24">
        <v>5716</v>
      </c>
      <c r="E1107" t="s">
        <v>1623</v>
      </c>
      <c r="F1107" t="s">
        <v>99</v>
      </c>
      <c r="G1107" t="s">
        <v>1914</v>
      </c>
      <c r="H1107" t="s">
        <v>2017</v>
      </c>
      <c r="I1107" t="s">
        <v>1838</v>
      </c>
      <c r="J1107" t="s">
        <v>1915</v>
      </c>
      <c r="K1107" t="s">
        <v>2021</v>
      </c>
      <c r="L1107" s="24">
        <v>20720</v>
      </c>
      <c r="M1107" s="25">
        <f>+VLOOKUP(E1107, TC!A:D, 4, FALSE())</f>
        <v>1.04315</v>
      </c>
      <c r="N1107" s="24">
        <f t="shared" si="85"/>
        <v>20720</v>
      </c>
      <c r="O1107" t="str">
        <f t="shared" si="86"/>
        <v>FACTURA</v>
      </c>
      <c r="P1107" t="str">
        <f t="shared" si="87"/>
        <v>2025</v>
      </c>
      <c r="Q1107" t="str">
        <f t="shared" si="88"/>
        <v>01</v>
      </c>
      <c r="R1107" t="str">
        <f>+IFERROR(VLOOKUP(I1107, Listado!A:B, 2, FALSE()), "COMERCIALIZADORA INTERNACIONAL CARIBBEAN EXOTICS S A")</f>
        <v>LONDOÑO ECHEVERRI ALEJANDRA</v>
      </c>
      <c r="S1107" s="25">
        <f>+VLOOKUP(E1107, TC!A:D, 2, FALSE())</f>
        <v>4195.6000000000004</v>
      </c>
      <c r="T1107" t="str">
        <f t="shared" si="89"/>
        <v>COP</v>
      </c>
    </row>
    <row r="1108" spans="1:20" ht="18.75" hidden="1" customHeight="1" x14ac:dyDescent="0.25">
      <c r="A1108" t="s">
        <v>1912</v>
      </c>
      <c r="B1108" t="s">
        <v>1923</v>
      </c>
      <c r="C1108" t="s">
        <v>1913</v>
      </c>
      <c r="D1108" s="24">
        <v>5716</v>
      </c>
      <c r="E1108" t="s">
        <v>1623</v>
      </c>
      <c r="F1108" t="s">
        <v>99</v>
      </c>
      <c r="G1108" t="s">
        <v>1914</v>
      </c>
      <c r="H1108" t="s">
        <v>2017</v>
      </c>
      <c r="I1108" t="s">
        <v>1838</v>
      </c>
      <c r="J1108" t="s">
        <v>1915</v>
      </c>
      <c r="K1108" t="s">
        <v>2021</v>
      </c>
      <c r="L1108" s="24">
        <v>30660</v>
      </c>
      <c r="M1108" s="25">
        <f>+VLOOKUP(E1108, TC!A:D, 4, FALSE())</f>
        <v>1.04315</v>
      </c>
      <c r="N1108" s="24">
        <f t="shared" si="85"/>
        <v>30660</v>
      </c>
      <c r="O1108" t="str">
        <f t="shared" si="86"/>
        <v>FACTURA</v>
      </c>
      <c r="P1108" t="str">
        <f t="shared" si="87"/>
        <v>2025</v>
      </c>
      <c r="Q1108" t="str">
        <f t="shared" si="88"/>
        <v>01</v>
      </c>
      <c r="R1108" t="str">
        <f>+IFERROR(VLOOKUP(I1108, Listado!A:B, 2, FALSE()), "COMERCIALIZADORA INTERNACIONAL CARIBBEAN EXOTICS S A")</f>
        <v>LONDOÑO ECHEVERRI ALEJANDRA</v>
      </c>
      <c r="S1108" s="25">
        <f>+VLOOKUP(E1108, TC!A:D, 2, FALSE())</f>
        <v>4195.6000000000004</v>
      </c>
      <c r="T1108" t="str">
        <f t="shared" si="89"/>
        <v>COP</v>
      </c>
    </row>
    <row r="1109" spans="1:20" ht="18.75" hidden="1" customHeight="1" x14ac:dyDescent="0.25">
      <c r="A1109" t="s">
        <v>1912</v>
      </c>
      <c r="B1109" t="s">
        <v>5</v>
      </c>
      <c r="C1109" t="s">
        <v>1913</v>
      </c>
      <c r="D1109" s="24">
        <v>10869</v>
      </c>
      <c r="E1109" t="s">
        <v>1623</v>
      </c>
      <c r="F1109" t="s">
        <v>128</v>
      </c>
      <c r="G1109" t="s">
        <v>1914</v>
      </c>
      <c r="H1109" t="s">
        <v>2171</v>
      </c>
      <c r="I1109" t="s">
        <v>1850</v>
      </c>
      <c r="J1109" t="s">
        <v>1919</v>
      </c>
      <c r="K1109" t="s">
        <v>1975</v>
      </c>
      <c r="L1109" s="24">
        <v>882</v>
      </c>
      <c r="M1109" s="25">
        <f>+VLOOKUP(E1109, TC!A:D, 4, FALSE())</f>
        <v>1.04315</v>
      </c>
      <c r="N1109" s="24">
        <f t="shared" si="85"/>
        <v>882</v>
      </c>
      <c r="O1109" t="str">
        <f t="shared" si="86"/>
        <v>FACTURA</v>
      </c>
      <c r="P1109" t="str">
        <f t="shared" si="87"/>
        <v>2025</v>
      </c>
      <c r="Q1109" t="str">
        <f t="shared" si="88"/>
        <v>01</v>
      </c>
      <c r="R1109" t="str">
        <f>+IFERROR(VLOOKUP(I1109, Listado!A:B, 2, FALSE()), "COMERCIALIZADORA INTERNACIONAL CARIBBEAN EXOTICS S A")</f>
        <v>PEREZ MEJIA MARIA PAULINA</v>
      </c>
      <c r="S1109" s="25">
        <f>+VLOOKUP(E1109, TC!A:D, 2, FALSE())</f>
        <v>4195.6000000000004</v>
      </c>
      <c r="T1109" t="str">
        <f t="shared" si="89"/>
        <v>USD</v>
      </c>
    </row>
    <row r="1110" spans="1:20" ht="18.75" hidden="1" customHeight="1" x14ac:dyDescent="0.25">
      <c r="A1110" t="s">
        <v>1912</v>
      </c>
      <c r="B1110" t="s">
        <v>5</v>
      </c>
      <c r="C1110" t="s">
        <v>1913</v>
      </c>
      <c r="D1110" s="24">
        <v>10869</v>
      </c>
      <c r="E1110" t="s">
        <v>1623</v>
      </c>
      <c r="F1110" t="s">
        <v>128</v>
      </c>
      <c r="G1110" t="s">
        <v>1914</v>
      </c>
      <c r="H1110" t="s">
        <v>2171</v>
      </c>
      <c r="I1110" t="s">
        <v>1850</v>
      </c>
      <c r="J1110" t="s">
        <v>1919</v>
      </c>
      <c r="K1110" t="s">
        <v>1975</v>
      </c>
      <c r="L1110" s="24">
        <v>522</v>
      </c>
      <c r="M1110" s="25">
        <f>+VLOOKUP(E1110, TC!A:D, 4, FALSE())</f>
        <v>1.04315</v>
      </c>
      <c r="N1110" s="24">
        <f t="shared" si="85"/>
        <v>522</v>
      </c>
      <c r="O1110" t="str">
        <f t="shared" si="86"/>
        <v>FACTURA</v>
      </c>
      <c r="P1110" t="str">
        <f t="shared" si="87"/>
        <v>2025</v>
      </c>
      <c r="Q1110" t="str">
        <f t="shared" si="88"/>
        <v>01</v>
      </c>
      <c r="R1110" t="str">
        <f>+IFERROR(VLOOKUP(I1110, Listado!A:B, 2, FALSE()), "COMERCIALIZADORA INTERNACIONAL CARIBBEAN EXOTICS S A")</f>
        <v>PEREZ MEJIA MARIA PAULINA</v>
      </c>
      <c r="S1110" s="25">
        <f>+VLOOKUP(E1110, TC!A:D, 2, FALSE())</f>
        <v>4195.6000000000004</v>
      </c>
      <c r="T1110" t="str">
        <f t="shared" si="89"/>
        <v>USD</v>
      </c>
    </row>
    <row r="1111" spans="1:20" ht="18.75" hidden="1" customHeight="1" x14ac:dyDescent="0.25">
      <c r="A1111" t="s">
        <v>1912</v>
      </c>
      <c r="B1111" t="s">
        <v>5</v>
      </c>
      <c r="C1111" t="s">
        <v>1913</v>
      </c>
      <c r="D1111" s="24">
        <v>10869</v>
      </c>
      <c r="E1111" t="s">
        <v>1623</v>
      </c>
      <c r="F1111" t="s">
        <v>128</v>
      </c>
      <c r="G1111" t="s">
        <v>1914</v>
      </c>
      <c r="H1111" t="s">
        <v>2171</v>
      </c>
      <c r="I1111" t="s">
        <v>1850</v>
      </c>
      <c r="J1111" t="s">
        <v>1919</v>
      </c>
      <c r="K1111" t="s">
        <v>1975</v>
      </c>
      <c r="L1111" s="24">
        <v>432</v>
      </c>
      <c r="M1111" s="25">
        <f>+VLOOKUP(E1111, TC!A:D, 4, FALSE())</f>
        <v>1.04315</v>
      </c>
      <c r="N1111" s="24">
        <f t="shared" si="85"/>
        <v>432</v>
      </c>
      <c r="O1111" t="str">
        <f t="shared" si="86"/>
        <v>FACTURA</v>
      </c>
      <c r="P1111" t="str">
        <f t="shared" si="87"/>
        <v>2025</v>
      </c>
      <c r="Q1111" t="str">
        <f t="shared" si="88"/>
        <v>01</v>
      </c>
      <c r="R1111" t="str">
        <f>+IFERROR(VLOOKUP(I1111, Listado!A:B, 2, FALSE()), "COMERCIALIZADORA INTERNACIONAL CARIBBEAN EXOTICS S A")</f>
        <v>PEREZ MEJIA MARIA PAULINA</v>
      </c>
      <c r="S1111" s="25">
        <f>+VLOOKUP(E1111, TC!A:D, 2, FALSE())</f>
        <v>4195.6000000000004</v>
      </c>
      <c r="T1111" t="str">
        <f t="shared" si="89"/>
        <v>USD</v>
      </c>
    </row>
    <row r="1112" spans="1:20" ht="18.75" hidden="1" customHeight="1" x14ac:dyDescent="0.25">
      <c r="A1112" t="s">
        <v>1912</v>
      </c>
      <c r="B1112" t="s">
        <v>5</v>
      </c>
      <c r="C1112" t="s">
        <v>1913</v>
      </c>
      <c r="D1112" s="24">
        <v>10869</v>
      </c>
      <c r="E1112" t="s">
        <v>1623</v>
      </c>
      <c r="F1112" t="s">
        <v>128</v>
      </c>
      <c r="G1112" t="s">
        <v>1914</v>
      </c>
      <c r="H1112" t="s">
        <v>2171</v>
      </c>
      <c r="I1112" t="s">
        <v>1850</v>
      </c>
      <c r="J1112" t="s">
        <v>1919</v>
      </c>
      <c r="K1112" t="s">
        <v>1975</v>
      </c>
      <c r="L1112" s="24">
        <v>963</v>
      </c>
      <c r="M1112" s="25">
        <f>+VLOOKUP(E1112, TC!A:D, 4, FALSE())</f>
        <v>1.04315</v>
      </c>
      <c r="N1112" s="24">
        <f t="shared" si="85"/>
        <v>963</v>
      </c>
      <c r="O1112" t="str">
        <f t="shared" si="86"/>
        <v>FACTURA</v>
      </c>
      <c r="P1112" t="str">
        <f t="shared" si="87"/>
        <v>2025</v>
      </c>
      <c r="Q1112" t="str">
        <f t="shared" si="88"/>
        <v>01</v>
      </c>
      <c r="R1112" t="str">
        <f>+IFERROR(VLOOKUP(I1112, Listado!A:B, 2, FALSE()), "COMERCIALIZADORA INTERNACIONAL CARIBBEAN EXOTICS S A")</f>
        <v>PEREZ MEJIA MARIA PAULINA</v>
      </c>
      <c r="S1112" s="25">
        <f>+VLOOKUP(E1112, TC!A:D, 2, FALSE())</f>
        <v>4195.6000000000004</v>
      </c>
      <c r="T1112" t="str">
        <f t="shared" si="89"/>
        <v>USD</v>
      </c>
    </row>
    <row r="1113" spans="1:20" ht="18.75" hidden="1" customHeight="1" x14ac:dyDescent="0.25">
      <c r="A1113" t="s">
        <v>1912</v>
      </c>
      <c r="B1113" t="s">
        <v>5</v>
      </c>
      <c r="C1113" t="s">
        <v>1913</v>
      </c>
      <c r="D1113" s="24">
        <v>10869</v>
      </c>
      <c r="E1113" t="s">
        <v>1623</v>
      </c>
      <c r="F1113" t="s">
        <v>128</v>
      </c>
      <c r="G1113" t="s">
        <v>1914</v>
      </c>
      <c r="H1113" t="s">
        <v>2171</v>
      </c>
      <c r="I1113" t="s">
        <v>1850</v>
      </c>
      <c r="J1113" t="s">
        <v>1919</v>
      </c>
      <c r="K1113" t="s">
        <v>1975</v>
      </c>
      <c r="L1113" s="24">
        <v>81</v>
      </c>
      <c r="M1113" s="25">
        <f>+VLOOKUP(E1113, TC!A:D, 4, FALSE())</f>
        <v>1.04315</v>
      </c>
      <c r="N1113" s="24">
        <f t="shared" si="85"/>
        <v>81</v>
      </c>
      <c r="O1113" t="str">
        <f t="shared" si="86"/>
        <v>FACTURA</v>
      </c>
      <c r="P1113" t="str">
        <f t="shared" si="87"/>
        <v>2025</v>
      </c>
      <c r="Q1113" t="str">
        <f t="shared" si="88"/>
        <v>01</v>
      </c>
      <c r="R1113" t="str">
        <f>+IFERROR(VLOOKUP(I1113, Listado!A:B, 2, FALSE()), "COMERCIALIZADORA INTERNACIONAL CARIBBEAN EXOTICS S A")</f>
        <v>PEREZ MEJIA MARIA PAULINA</v>
      </c>
      <c r="S1113" s="25">
        <f>+VLOOKUP(E1113, TC!A:D, 2, FALSE())</f>
        <v>4195.6000000000004</v>
      </c>
      <c r="T1113" t="str">
        <f t="shared" si="89"/>
        <v>USD</v>
      </c>
    </row>
    <row r="1114" spans="1:20" ht="18.75" hidden="1" customHeight="1" x14ac:dyDescent="0.25">
      <c r="A1114" t="s">
        <v>1912</v>
      </c>
      <c r="B1114" t="s">
        <v>5</v>
      </c>
      <c r="C1114" t="s">
        <v>1913</v>
      </c>
      <c r="D1114" s="24">
        <v>10869</v>
      </c>
      <c r="E1114" t="s">
        <v>1623</v>
      </c>
      <c r="F1114" t="s">
        <v>128</v>
      </c>
      <c r="G1114" t="s">
        <v>1914</v>
      </c>
      <c r="H1114" t="s">
        <v>2171</v>
      </c>
      <c r="I1114" t="s">
        <v>1850</v>
      </c>
      <c r="J1114" t="s">
        <v>1919</v>
      </c>
      <c r="K1114" t="s">
        <v>1976</v>
      </c>
      <c r="L1114" s="24">
        <v>1296</v>
      </c>
      <c r="M1114" s="25">
        <f>+VLOOKUP(E1114, TC!A:D, 4, FALSE())</f>
        <v>1.04315</v>
      </c>
      <c r="N1114" s="24">
        <f t="shared" si="85"/>
        <v>1296</v>
      </c>
      <c r="O1114" t="str">
        <f t="shared" si="86"/>
        <v>FACTURA</v>
      </c>
      <c r="P1114" t="str">
        <f t="shared" si="87"/>
        <v>2025</v>
      </c>
      <c r="Q1114" t="str">
        <f t="shared" si="88"/>
        <v>01</v>
      </c>
      <c r="R1114" t="str">
        <f>+IFERROR(VLOOKUP(I1114, Listado!A:B, 2, FALSE()), "COMERCIALIZADORA INTERNACIONAL CARIBBEAN EXOTICS S A")</f>
        <v>PEREZ MEJIA MARIA PAULINA</v>
      </c>
      <c r="S1114" s="25">
        <f>+VLOOKUP(E1114, TC!A:D, 2, FALSE())</f>
        <v>4195.6000000000004</v>
      </c>
      <c r="T1114" t="str">
        <f t="shared" si="89"/>
        <v>USD</v>
      </c>
    </row>
    <row r="1115" spans="1:20" ht="18.75" hidden="1" customHeight="1" x14ac:dyDescent="0.25">
      <c r="A1115" t="s">
        <v>1912</v>
      </c>
      <c r="B1115" t="s">
        <v>5</v>
      </c>
      <c r="C1115" t="s">
        <v>1913</v>
      </c>
      <c r="D1115" s="24">
        <v>10869</v>
      </c>
      <c r="E1115" t="s">
        <v>1623</v>
      </c>
      <c r="F1115" t="s">
        <v>128</v>
      </c>
      <c r="G1115" t="s">
        <v>1914</v>
      </c>
      <c r="H1115" t="s">
        <v>2171</v>
      </c>
      <c r="I1115" t="s">
        <v>1850</v>
      </c>
      <c r="J1115" t="s">
        <v>1919</v>
      </c>
      <c r="K1115" t="s">
        <v>1976</v>
      </c>
      <c r="L1115" s="24">
        <v>135</v>
      </c>
      <c r="M1115" s="25">
        <f>+VLOOKUP(E1115, TC!A:D, 4, FALSE())</f>
        <v>1.04315</v>
      </c>
      <c r="N1115" s="24">
        <f t="shared" si="85"/>
        <v>135</v>
      </c>
      <c r="O1115" t="str">
        <f t="shared" si="86"/>
        <v>FACTURA</v>
      </c>
      <c r="P1115" t="str">
        <f t="shared" si="87"/>
        <v>2025</v>
      </c>
      <c r="Q1115" t="str">
        <f t="shared" si="88"/>
        <v>01</v>
      </c>
      <c r="R1115" t="str">
        <f>+IFERROR(VLOOKUP(I1115, Listado!A:B, 2, FALSE()), "COMERCIALIZADORA INTERNACIONAL CARIBBEAN EXOTICS S A")</f>
        <v>PEREZ MEJIA MARIA PAULINA</v>
      </c>
      <c r="S1115" s="25">
        <f>+VLOOKUP(E1115, TC!A:D, 2, FALSE())</f>
        <v>4195.6000000000004</v>
      </c>
      <c r="T1115" t="str">
        <f t="shared" si="89"/>
        <v>USD</v>
      </c>
    </row>
    <row r="1116" spans="1:20" ht="18.75" hidden="1" customHeight="1" x14ac:dyDescent="0.25">
      <c r="A1116" t="s">
        <v>1912</v>
      </c>
      <c r="B1116" t="s">
        <v>5</v>
      </c>
      <c r="C1116" t="s">
        <v>1913</v>
      </c>
      <c r="D1116" s="24">
        <v>10869</v>
      </c>
      <c r="E1116" t="s">
        <v>1623</v>
      </c>
      <c r="F1116" t="s">
        <v>128</v>
      </c>
      <c r="G1116" t="s">
        <v>1914</v>
      </c>
      <c r="H1116" t="s">
        <v>2171</v>
      </c>
      <c r="I1116" t="s">
        <v>1850</v>
      </c>
      <c r="J1116" t="s">
        <v>1919</v>
      </c>
      <c r="K1116" t="s">
        <v>1976</v>
      </c>
      <c r="L1116" s="24">
        <v>378</v>
      </c>
      <c r="M1116" s="25">
        <f>+VLOOKUP(E1116, TC!A:D, 4, FALSE())</f>
        <v>1.04315</v>
      </c>
      <c r="N1116" s="24">
        <f t="shared" si="85"/>
        <v>378</v>
      </c>
      <c r="O1116" t="str">
        <f t="shared" si="86"/>
        <v>FACTURA</v>
      </c>
      <c r="P1116" t="str">
        <f t="shared" si="87"/>
        <v>2025</v>
      </c>
      <c r="Q1116" t="str">
        <f t="shared" si="88"/>
        <v>01</v>
      </c>
      <c r="R1116" t="str">
        <f>+IFERROR(VLOOKUP(I1116, Listado!A:B, 2, FALSE()), "COMERCIALIZADORA INTERNACIONAL CARIBBEAN EXOTICS S A")</f>
        <v>PEREZ MEJIA MARIA PAULINA</v>
      </c>
      <c r="S1116" s="25">
        <f>+VLOOKUP(E1116, TC!A:D, 2, FALSE())</f>
        <v>4195.6000000000004</v>
      </c>
      <c r="T1116" t="str">
        <f t="shared" si="89"/>
        <v>USD</v>
      </c>
    </row>
    <row r="1117" spans="1:20" ht="18.75" hidden="1" customHeight="1" x14ac:dyDescent="0.25">
      <c r="A1117" t="s">
        <v>1912</v>
      </c>
      <c r="B1117" t="s">
        <v>5</v>
      </c>
      <c r="C1117" t="s">
        <v>1913</v>
      </c>
      <c r="D1117" s="24">
        <v>10869</v>
      </c>
      <c r="E1117" t="s">
        <v>1623</v>
      </c>
      <c r="F1117" t="s">
        <v>128</v>
      </c>
      <c r="G1117" t="s">
        <v>1914</v>
      </c>
      <c r="H1117" t="s">
        <v>2171</v>
      </c>
      <c r="I1117" t="s">
        <v>1850</v>
      </c>
      <c r="J1117" t="s">
        <v>1919</v>
      </c>
      <c r="K1117" t="s">
        <v>1976</v>
      </c>
      <c r="L1117" s="24">
        <v>531</v>
      </c>
      <c r="M1117" s="25">
        <f>+VLOOKUP(E1117, TC!A:D, 4, FALSE())</f>
        <v>1.04315</v>
      </c>
      <c r="N1117" s="24">
        <f t="shared" si="85"/>
        <v>531</v>
      </c>
      <c r="O1117" t="str">
        <f t="shared" si="86"/>
        <v>FACTURA</v>
      </c>
      <c r="P1117" t="str">
        <f t="shared" si="87"/>
        <v>2025</v>
      </c>
      <c r="Q1117" t="str">
        <f t="shared" si="88"/>
        <v>01</v>
      </c>
      <c r="R1117" t="str">
        <f>+IFERROR(VLOOKUP(I1117, Listado!A:B, 2, FALSE()), "COMERCIALIZADORA INTERNACIONAL CARIBBEAN EXOTICS S A")</f>
        <v>PEREZ MEJIA MARIA PAULINA</v>
      </c>
      <c r="S1117" s="25">
        <f>+VLOOKUP(E1117, TC!A:D, 2, FALSE())</f>
        <v>4195.6000000000004</v>
      </c>
      <c r="T1117" t="str">
        <f t="shared" si="89"/>
        <v>USD</v>
      </c>
    </row>
    <row r="1118" spans="1:20" ht="18.75" hidden="1" customHeight="1" x14ac:dyDescent="0.25">
      <c r="A1118" t="s">
        <v>1912</v>
      </c>
      <c r="B1118" t="s">
        <v>5</v>
      </c>
      <c r="C1118" t="s">
        <v>1913</v>
      </c>
      <c r="D1118" s="24">
        <v>10869</v>
      </c>
      <c r="E1118" t="s">
        <v>1623</v>
      </c>
      <c r="F1118" t="s">
        <v>128</v>
      </c>
      <c r="G1118" t="s">
        <v>1914</v>
      </c>
      <c r="H1118" t="s">
        <v>2171</v>
      </c>
      <c r="I1118" t="s">
        <v>1850</v>
      </c>
      <c r="J1118" t="s">
        <v>1919</v>
      </c>
      <c r="K1118" t="s">
        <v>1976</v>
      </c>
      <c r="L1118" s="24">
        <v>387</v>
      </c>
      <c r="M1118" s="25">
        <f>+VLOOKUP(E1118, TC!A:D, 4, FALSE())</f>
        <v>1.04315</v>
      </c>
      <c r="N1118" s="24">
        <f t="shared" si="85"/>
        <v>387</v>
      </c>
      <c r="O1118" t="str">
        <f t="shared" si="86"/>
        <v>FACTURA</v>
      </c>
      <c r="P1118" t="str">
        <f t="shared" si="87"/>
        <v>2025</v>
      </c>
      <c r="Q1118" t="str">
        <f t="shared" si="88"/>
        <v>01</v>
      </c>
      <c r="R1118" t="str">
        <f>+IFERROR(VLOOKUP(I1118, Listado!A:B, 2, FALSE()), "COMERCIALIZADORA INTERNACIONAL CARIBBEAN EXOTICS S A")</f>
        <v>PEREZ MEJIA MARIA PAULINA</v>
      </c>
      <c r="S1118" s="25">
        <f>+VLOOKUP(E1118, TC!A:D, 2, FALSE())</f>
        <v>4195.6000000000004</v>
      </c>
      <c r="T1118" t="str">
        <f t="shared" si="89"/>
        <v>USD</v>
      </c>
    </row>
    <row r="1119" spans="1:20" ht="18.75" hidden="1" customHeight="1" x14ac:dyDescent="0.25">
      <c r="A1119" t="s">
        <v>1912</v>
      </c>
      <c r="B1119" t="s">
        <v>5</v>
      </c>
      <c r="C1119" t="s">
        <v>1913</v>
      </c>
      <c r="D1119" s="24">
        <v>10869</v>
      </c>
      <c r="E1119" t="s">
        <v>1623</v>
      </c>
      <c r="F1119" t="s">
        <v>128</v>
      </c>
      <c r="G1119" t="s">
        <v>1914</v>
      </c>
      <c r="H1119" t="s">
        <v>2171</v>
      </c>
      <c r="I1119" t="s">
        <v>1850</v>
      </c>
      <c r="J1119" t="s">
        <v>1919</v>
      </c>
      <c r="K1119" t="s">
        <v>1976</v>
      </c>
      <c r="L1119" s="24">
        <v>1584</v>
      </c>
      <c r="M1119" s="25">
        <f>+VLOOKUP(E1119, TC!A:D, 4, FALSE())</f>
        <v>1.04315</v>
      </c>
      <c r="N1119" s="24">
        <f t="shared" si="85"/>
        <v>1584</v>
      </c>
      <c r="O1119" t="str">
        <f t="shared" si="86"/>
        <v>FACTURA</v>
      </c>
      <c r="P1119" t="str">
        <f t="shared" si="87"/>
        <v>2025</v>
      </c>
      <c r="Q1119" t="str">
        <f t="shared" si="88"/>
        <v>01</v>
      </c>
      <c r="R1119" t="str">
        <f>+IFERROR(VLOOKUP(I1119, Listado!A:B, 2, FALSE()), "COMERCIALIZADORA INTERNACIONAL CARIBBEAN EXOTICS S A")</f>
        <v>PEREZ MEJIA MARIA PAULINA</v>
      </c>
      <c r="S1119" s="25">
        <f>+VLOOKUP(E1119, TC!A:D, 2, FALSE())</f>
        <v>4195.6000000000004</v>
      </c>
      <c r="T1119" t="str">
        <f t="shared" si="89"/>
        <v>USD</v>
      </c>
    </row>
    <row r="1120" spans="1:20" ht="18.75" hidden="1" customHeight="1" x14ac:dyDescent="0.25">
      <c r="A1120" t="s">
        <v>1912</v>
      </c>
      <c r="B1120" t="s">
        <v>5</v>
      </c>
      <c r="C1120" t="s">
        <v>1913</v>
      </c>
      <c r="D1120" s="24">
        <v>10869</v>
      </c>
      <c r="E1120" t="s">
        <v>1623</v>
      </c>
      <c r="F1120" t="s">
        <v>128</v>
      </c>
      <c r="G1120" t="s">
        <v>1914</v>
      </c>
      <c r="H1120" t="s">
        <v>2171</v>
      </c>
      <c r="I1120" t="s">
        <v>1850</v>
      </c>
      <c r="J1120" t="s">
        <v>1919</v>
      </c>
      <c r="K1120" t="s">
        <v>1976</v>
      </c>
      <c r="L1120" s="24">
        <v>369</v>
      </c>
      <c r="M1120" s="25">
        <f>+VLOOKUP(E1120, TC!A:D, 4, FALSE())</f>
        <v>1.04315</v>
      </c>
      <c r="N1120" s="24">
        <f t="shared" si="85"/>
        <v>369</v>
      </c>
      <c r="O1120" t="str">
        <f t="shared" si="86"/>
        <v>FACTURA</v>
      </c>
      <c r="P1120" t="str">
        <f t="shared" si="87"/>
        <v>2025</v>
      </c>
      <c r="Q1120" t="str">
        <f t="shared" si="88"/>
        <v>01</v>
      </c>
      <c r="R1120" t="str">
        <f>+IFERROR(VLOOKUP(I1120, Listado!A:B, 2, FALSE()), "COMERCIALIZADORA INTERNACIONAL CARIBBEAN EXOTICS S A")</f>
        <v>PEREZ MEJIA MARIA PAULINA</v>
      </c>
      <c r="S1120" s="25">
        <f>+VLOOKUP(E1120, TC!A:D, 2, FALSE())</f>
        <v>4195.6000000000004</v>
      </c>
      <c r="T1120" t="str">
        <f t="shared" si="89"/>
        <v>USD</v>
      </c>
    </row>
    <row r="1121" spans="1:20" ht="18.75" hidden="1" customHeight="1" x14ac:dyDescent="0.25">
      <c r="A1121" t="s">
        <v>1912</v>
      </c>
      <c r="B1121" t="s">
        <v>5</v>
      </c>
      <c r="C1121" t="s">
        <v>1913</v>
      </c>
      <c r="D1121" s="24">
        <v>10870</v>
      </c>
      <c r="E1121" t="s">
        <v>1623</v>
      </c>
      <c r="F1121" t="s">
        <v>128</v>
      </c>
      <c r="G1121" t="s">
        <v>1914</v>
      </c>
      <c r="H1121" t="s">
        <v>2172</v>
      </c>
      <c r="I1121" t="s">
        <v>1850</v>
      </c>
      <c r="J1121" t="s">
        <v>1919</v>
      </c>
      <c r="K1121" t="s">
        <v>1975</v>
      </c>
      <c r="L1121" s="24">
        <v>246.5</v>
      </c>
      <c r="M1121" s="25">
        <f>+VLOOKUP(E1121, TC!A:D, 4, FALSE())</f>
        <v>1.04315</v>
      </c>
      <c r="N1121" s="24">
        <f t="shared" si="85"/>
        <v>246.5</v>
      </c>
      <c r="O1121" t="str">
        <f t="shared" si="86"/>
        <v>FACTURA</v>
      </c>
      <c r="P1121" t="str">
        <f t="shared" si="87"/>
        <v>2025</v>
      </c>
      <c r="Q1121" t="str">
        <f t="shared" si="88"/>
        <v>01</v>
      </c>
      <c r="R1121" t="str">
        <f>+IFERROR(VLOOKUP(I1121, Listado!A:B, 2, FALSE()), "COMERCIALIZADORA INTERNACIONAL CARIBBEAN EXOTICS S A")</f>
        <v>PEREZ MEJIA MARIA PAULINA</v>
      </c>
      <c r="S1121" s="25">
        <f>+VLOOKUP(E1121, TC!A:D, 2, FALSE())</f>
        <v>4195.6000000000004</v>
      </c>
      <c r="T1121" t="str">
        <f t="shared" si="89"/>
        <v>USD</v>
      </c>
    </row>
    <row r="1122" spans="1:20" ht="18.75" hidden="1" customHeight="1" x14ac:dyDescent="0.25">
      <c r="A1122" t="s">
        <v>1912</v>
      </c>
      <c r="B1122" t="s">
        <v>5</v>
      </c>
      <c r="C1122" t="s">
        <v>1913</v>
      </c>
      <c r="D1122" s="24">
        <v>10870</v>
      </c>
      <c r="E1122" t="s">
        <v>1623</v>
      </c>
      <c r="F1122" t="s">
        <v>128</v>
      </c>
      <c r="G1122" t="s">
        <v>1914</v>
      </c>
      <c r="H1122" t="s">
        <v>2172</v>
      </c>
      <c r="I1122" t="s">
        <v>1850</v>
      </c>
      <c r="J1122" t="s">
        <v>1919</v>
      </c>
      <c r="K1122" t="s">
        <v>1975</v>
      </c>
      <c r="L1122" s="24">
        <v>1317.5</v>
      </c>
      <c r="M1122" s="25">
        <f>+VLOOKUP(E1122, TC!A:D, 4, FALSE())</f>
        <v>1.04315</v>
      </c>
      <c r="N1122" s="24">
        <f t="shared" si="85"/>
        <v>1317.5</v>
      </c>
      <c r="O1122" t="str">
        <f t="shared" si="86"/>
        <v>FACTURA</v>
      </c>
      <c r="P1122" t="str">
        <f t="shared" si="87"/>
        <v>2025</v>
      </c>
      <c r="Q1122" t="str">
        <f t="shared" si="88"/>
        <v>01</v>
      </c>
      <c r="R1122" t="str">
        <f>+IFERROR(VLOOKUP(I1122, Listado!A:B, 2, FALSE()), "COMERCIALIZADORA INTERNACIONAL CARIBBEAN EXOTICS S A")</f>
        <v>PEREZ MEJIA MARIA PAULINA</v>
      </c>
      <c r="S1122" s="25">
        <f>+VLOOKUP(E1122, TC!A:D, 2, FALSE())</f>
        <v>4195.6000000000004</v>
      </c>
      <c r="T1122" t="str">
        <f t="shared" si="89"/>
        <v>USD</v>
      </c>
    </row>
    <row r="1123" spans="1:20" ht="18.75" hidden="1" customHeight="1" x14ac:dyDescent="0.25">
      <c r="A1123" t="s">
        <v>1912</v>
      </c>
      <c r="B1123" t="s">
        <v>5</v>
      </c>
      <c r="C1123" t="s">
        <v>1913</v>
      </c>
      <c r="D1123" s="24">
        <v>10870</v>
      </c>
      <c r="E1123" t="s">
        <v>1623</v>
      </c>
      <c r="F1123" t="s">
        <v>128</v>
      </c>
      <c r="G1123" t="s">
        <v>1914</v>
      </c>
      <c r="H1123" t="s">
        <v>2172</v>
      </c>
      <c r="I1123" t="s">
        <v>1850</v>
      </c>
      <c r="J1123" t="s">
        <v>1919</v>
      </c>
      <c r="K1123" t="s">
        <v>1975</v>
      </c>
      <c r="L1123" s="24">
        <v>663</v>
      </c>
      <c r="M1123" s="25">
        <f>+VLOOKUP(E1123, TC!A:D, 4, FALSE())</f>
        <v>1.04315</v>
      </c>
      <c r="N1123" s="24">
        <f t="shared" si="85"/>
        <v>663</v>
      </c>
      <c r="O1123" t="str">
        <f t="shared" si="86"/>
        <v>FACTURA</v>
      </c>
      <c r="P1123" t="str">
        <f t="shared" si="87"/>
        <v>2025</v>
      </c>
      <c r="Q1123" t="str">
        <f t="shared" si="88"/>
        <v>01</v>
      </c>
      <c r="R1123" t="str">
        <f>+IFERROR(VLOOKUP(I1123, Listado!A:B, 2, FALSE()), "COMERCIALIZADORA INTERNACIONAL CARIBBEAN EXOTICS S A")</f>
        <v>PEREZ MEJIA MARIA PAULINA</v>
      </c>
      <c r="S1123" s="25">
        <f>+VLOOKUP(E1123, TC!A:D, 2, FALSE())</f>
        <v>4195.6000000000004</v>
      </c>
      <c r="T1123" t="str">
        <f t="shared" si="89"/>
        <v>USD</v>
      </c>
    </row>
    <row r="1124" spans="1:20" ht="18.75" hidden="1" customHeight="1" x14ac:dyDescent="0.25">
      <c r="A1124" t="s">
        <v>1912</v>
      </c>
      <c r="B1124" t="s">
        <v>5</v>
      </c>
      <c r="C1124" t="s">
        <v>1913</v>
      </c>
      <c r="D1124" s="24">
        <v>10870</v>
      </c>
      <c r="E1124" t="s">
        <v>1623</v>
      </c>
      <c r="F1124" t="s">
        <v>128</v>
      </c>
      <c r="G1124" t="s">
        <v>1914</v>
      </c>
      <c r="H1124" t="s">
        <v>2172</v>
      </c>
      <c r="I1124" t="s">
        <v>1850</v>
      </c>
      <c r="J1124" t="s">
        <v>1919</v>
      </c>
      <c r="K1124" t="s">
        <v>1975</v>
      </c>
      <c r="L1124" s="24">
        <v>442</v>
      </c>
      <c r="M1124" s="25">
        <f>+VLOOKUP(E1124, TC!A:D, 4, FALSE())</f>
        <v>1.04315</v>
      </c>
      <c r="N1124" s="24">
        <f t="shared" si="85"/>
        <v>442</v>
      </c>
      <c r="O1124" t="str">
        <f t="shared" si="86"/>
        <v>FACTURA</v>
      </c>
      <c r="P1124" t="str">
        <f t="shared" si="87"/>
        <v>2025</v>
      </c>
      <c r="Q1124" t="str">
        <f t="shared" si="88"/>
        <v>01</v>
      </c>
      <c r="R1124" t="str">
        <f>+IFERROR(VLOOKUP(I1124, Listado!A:B, 2, FALSE()), "COMERCIALIZADORA INTERNACIONAL CARIBBEAN EXOTICS S A")</f>
        <v>PEREZ MEJIA MARIA PAULINA</v>
      </c>
      <c r="S1124" s="25">
        <f>+VLOOKUP(E1124, TC!A:D, 2, FALSE())</f>
        <v>4195.6000000000004</v>
      </c>
      <c r="T1124" t="str">
        <f t="shared" si="89"/>
        <v>USD</v>
      </c>
    </row>
    <row r="1125" spans="1:20" ht="18.75" hidden="1" customHeight="1" x14ac:dyDescent="0.25">
      <c r="A1125" t="s">
        <v>1912</v>
      </c>
      <c r="B1125" t="s">
        <v>5</v>
      </c>
      <c r="C1125" t="s">
        <v>1913</v>
      </c>
      <c r="D1125" s="24">
        <v>10870</v>
      </c>
      <c r="E1125" t="s">
        <v>1623</v>
      </c>
      <c r="F1125" t="s">
        <v>128</v>
      </c>
      <c r="G1125" t="s">
        <v>1914</v>
      </c>
      <c r="H1125" t="s">
        <v>2172</v>
      </c>
      <c r="I1125" t="s">
        <v>1850</v>
      </c>
      <c r="J1125" t="s">
        <v>1919</v>
      </c>
      <c r="K1125" t="s">
        <v>1975</v>
      </c>
      <c r="L1125" s="24">
        <v>51</v>
      </c>
      <c r="M1125" s="25">
        <f>+VLOOKUP(E1125, TC!A:D, 4, FALSE())</f>
        <v>1.04315</v>
      </c>
      <c r="N1125" s="24">
        <f t="shared" si="85"/>
        <v>51</v>
      </c>
      <c r="O1125" t="str">
        <f t="shared" si="86"/>
        <v>FACTURA</v>
      </c>
      <c r="P1125" t="str">
        <f t="shared" si="87"/>
        <v>2025</v>
      </c>
      <c r="Q1125" t="str">
        <f t="shared" si="88"/>
        <v>01</v>
      </c>
      <c r="R1125" t="str">
        <f>+IFERROR(VLOOKUP(I1125, Listado!A:B, 2, FALSE()), "COMERCIALIZADORA INTERNACIONAL CARIBBEAN EXOTICS S A")</f>
        <v>PEREZ MEJIA MARIA PAULINA</v>
      </c>
      <c r="S1125" s="25">
        <f>+VLOOKUP(E1125, TC!A:D, 2, FALSE())</f>
        <v>4195.6000000000004</v>
      </c>
      <c r="T1125" t="str">
        <f t="shared" si="89"/>
        <v>USD</v>
      </c>
    </row>
    <row r="1126" spans="1:20" ht="18.75" hidden="1" customHeight="1" x14ac:dyDescent="0.25">
      <c r="A1126" t="s">
        <v>1912</v>
      </c>
      <c r="B1126" t="s">
        <v>5</v>
      </c>
      <c r="C1126" t="s">
        <v>1913</v>
      </c>
      <c r="D1126" s="24">
        <v>10870</v>
      </c>
      <c r="E1126" t="s">
        <v>1623</v>
      </c>
      <c r="F1126" t="s">
        <v>128</v>
      </c>
      <c r="G1126" t="s">
        <v>1914</v>
      </c>
      <c r="H1126" t="s">
        <v>2172</v>
      </c>
      <c r="I1126" t="s">
        <v>1850</v>
      </c>
      <c r="J1126" t="s">
        <v>1919</v>
      </c>
      <c r="K1126" t="s">
        <v>1976</v>
      </c>
      <c r="L1126" s="24">
        <v>620.5</v>
      </c>
      <c r="M1126" s="25">
        <f>+VLOOKUP(E1126, TC!A:D, 4, FALSE())</f>
        <v>1.04315</v>
      </c>
      <c r="N1126" s="24">
        <f t="shared" si="85"/>
        <v>620.5</v>
      </c>
      <c r="O1126" t="str">
        <f t="shared" si="86"/>
        <v>FACTURA</v>
      </c>
      <c r="P1126" t="str">
        <f t="shared" si="87"/>
        <v>2025</v>
      </c>
      <c r="Q1126" t="str">
        <f t="shared" si="88"/>
        <v>01</v>
      </c>
      <c r="R1126" t="str">
        <f>+IFERROR(VLOOKUP(I1126, Listado!A:B, 2, FALSE()), "COMERCIALIZADORA INTERNACIONAL CARIBBEAN EXOTICS S A")</f>
        <v>PEREZ MEJIA MARIA PAULINA</v>
      </c>
      <c r="S1126" s="25">
        <f>+VLOOKUP(E1126, TC!A:D, 2, FALSE())</f>
        <v>4195.6000000000004</v>
      </c>
      <c r="T1126" t="str">
        <f t="shared" si="89"/>
        <v>USD</v>
      </c>
    </row>
    <row r="1127" spans="1:20" ht="18.75" hidden="1" customHeight="1" x14ac:dyDescent="0.25">
      <c r="A1127" t="s">
        <v>1912</v>
      </c>
      <c r="B1127" t="s">
        <v>5</v>
      </c>
      <c r="C1127" t="s">
        <v>1913</v>
      </c>
      <c r="D1127" s="24">
        <v>10870</v>
      </c>
      <c r="E1127" t="s">
        <v>1623</v>
      </c>
      <c r="F1127" t="s">
        <v>128</v>
      </c>
      <c r="G1127" t="s">
        <v>1914</v>
      </c>
      <c r="H1127" t="s">
        <v>2172</v>
      </c>
      <c r="I1127" t="s">
        <v>1850</v>
      </c>
      <c r="J1127" t="s">
        <v>1919</v>
      </c>
      <c r="K1127" t="s">
        <v>1976</v>
      </c>
      <c r="L1127" s="24">
        <v>25.5</v>
      </c>
      <c r="M1127" s="25">
        <f>+VLOOKUP(E1127, TC!A:D, 4, FALSE())</f>
        <v>1.04315</v>
      </c>
      <c r="N1127" s="24">
        <f t="shared" si="85"/>
        <v>25.5</v>
      </c>
      <c r="O1127" t="str">
        <f t="shared" si="86"/>
        <v>FACTURA</v>
      </c>
      <c r="P1127" t="str">
        <f t="shared" si="87"/>
        <v>2025</v>
      </c>
      <c r="Q1127" t="str">
        <f t="shared" si="88"/>
        <v>01</v>
      </c>
      <c r="R1127" t="str">
        <f>+IFERROR(VLOOKUP(I1127, Listado!A:B, 2, FALSE()), "COMERCIALIZADORA INTERNACIONAL CARIBBEAN EXOTICS S A")</f>
        <v>PEREZ MEJIA MARIA PAULINA</v>
      </c>
      <c r="S1127" s="25">
        <f>+VLOOKUP(E1127, TC!A:D, 2, FALSE())</f>
        <v>4195.6000000000004</v>
      </c>
      <c r="T1127" t="str">
        <f t="shared" si="89"/>
        <v>USD</v>
      </c>
    </row>
    <row r="1128" spans="1:20" ht="18.75" hidden="1" customHeight="1" x14ac:dyDescent="0.25">
      <c r="A1128" t="s">
        <v>1912</v>
      </c>
      <c r="B1128" t="s">
        <v>5</v>
      </c>
      <c r="C1128" t="s">
        <v>1913</v>
      </c>
      <c r="D1128" s="24">
        <v>10870</v>
      </c>
      <c r="E1128" t="s">
        <v>1623</v>
      </c>
      <c r="F1128" t="s">
        <v>128</v>
      </c>
      <c r="G1128" t="s">
        <v>1914</v>
      </c>
      <c r="H1128" t="s">
        <v>2172</v>
      </c>
      <c r="I1128" t="s">
        <v>1850</v>
      </c>
      <c r="J1128" t="s">
        <v>1919</v>
      </c>
      <c r="K1128" t="s">
        <v>1976</v>
      </c>
      <c r="L1128" s="24">
        <v>68</v>
      </c>
      <c r="M1128" s="25">
        <f>+VLOOKUP(E1128, TC!A:D, 4, FALSE())</f>
        <v>1.04315</v>
      </c>
      <c r="N1128" s="24">
        <f t="shared" si="85"/>
        <v>68</v>
      </c>
      <c r="O1128" t="str">
        <f t="shared" si="86"/>
        <v>FACTURA</v>
      </c>
      <c r="P1128" t="str">
        <f t="shared" si="87"/>
        <v>2025</v>
      </c>
      <c r="Q1128" t="str">
        <f t="shared" si="88"/>
        <v>01</v>
      </c>
      <c r="R1128" t="str">
        <f>+IFERROR(VLOOKUP(I1128, Listado!A:B, 2, FALSE()), "COMERCIALIZADORA INTERNACIONAL CARIBBEAN EXOTICS S A")</f>
        <v>PEREZ MEJIA MARIA PAULINA</v>
      </c>
      <c r="S1128" s="25">
        <f>+VLOOKUP(E1128, TC!A:D, 2, FALSE())</f>
        <v>4195.6000000000004</v>
      </c>
      <c r="T1128" t="str">
        <f t="shared" si="89"/>
        <v>USD</v>
      </c>
    </row>
    <row r="1129" spans="1:20" ht="18.75" hidden="1" customHeight="1" x14ac:dyDescent="0.25">
      <c r="A1129" t="s">
        <v>1912</v>
      </c>
      <c r="B1129" t="s">
        <v>5</v>
      </c>
      <c r="C1129" t="s">
        <v>1913</v>
      </c>
      <c r="D1129" s="24">
        <v>10870</v>
      </c>
      <c r="E1129" t="s">
        <v>1623</v>
      </c>
      <c r="F1129" t="s">
        <v>128</v>
      </c>
      <c r="G1129" t="s">
        <v>1914</v>
      </c>
      <c r="H1129" t="s">
        <v>2172</v>
      </c>
      <c r="I1129" t="s">
        <v>1850</v>
      </c>
      <c r="J1129" t="s">
        <v>1919</v>
      </c>
      <c r="K1129" t="s">
        <v>1976</v>
      </c>
      <c r="L1129" s="24">
        <v>297.5</v>
      </c>
      <c r="M1129" s="25">
        <f>+VLOOKUP(E1129, TC!A:D, 4, FALSE())</f>
        <v>1.04315</v>
      </c>
      <c r="N1129" s="24">
        <f t="shared" si="85"/>
        <v>297.5</v>
      </c>
      <c r="O1129" t="str">
        <f t="shared" si="86"/>
        <v>FACTURA</v>
      </c>
      <c r="P1129" t="str">
        <f t="shared" si="87"/>
        <v>2025</v>
      </c>
      <c r="Q1129" t="str">
        <f t="shared" si="88"/>
        <v>01</v>
      </c>
      <c r="R1129" t="str">
        <f>+IFERROR(VLOOKUP(I1129, Listado!A:B, 2, FALSE()), "COMERCIALIZADORA INTERNACIONAL CARIBBEAN EXOTICS S A")</f>
        <v>PEREZ MEJIA MARIA PAULINA</v>
      </c>
      <c r="S1129" s="25">
        <f>+VLOOKUP(E1129, TC!A:D, 2, FALSE())</f>
        <v>4195.6000000000004</v>
      </c>
      <c r="T1129" t="str">
        <f t="shared" si="89"/>
        <v>USD</v>
      </c>
    </row>
    <row r="1130" spans="1:20" ht="18.75" hidden="1" customHeight="1" x14ac:dyDescent="0.25">
      <c r="A1130" t="s">
        <v>1912</v>
      </c>
      <c r="B1130" t="s">
        <v>5</v>
      </c>
      <c r="C1130" t="s">
        <v>1913</v>
      </c>
      <c r="D1130" s="24">
        <v>10870</v>
      </c>
      <c r="E1130" t="s">
        <v>1623</v>
      </c>
      <c r="F1130" t="s">
        <v>128</v>
      </c>
      <c r="G1130" t="s">
        <v>1914</v>
      </c>
      <c r="H1130" t="s">
        <v>2172</v>
      </c>
      <c r="I1130" t="s">
        <v>1850</v>
      </c>
      <c r="J1130" t="s">
        <v>1919</v>
      </c>
      <c r="K1130" t="s">
        <v>1976</v>
      </c>
      <c r="L1130" s="24">
        <v>518.5</v>
      </c>
      <c r="M1130" s="25">
        <f>+VLOOKUP(E1130, TC!A:D, 4, FALSE())</f>
        <v>1.04315</v>
      </c>
      <c r="N1130" s="24">
        <f t="shared" si="85"/>
        <v>518.5</v>
      </c>
      <c r="O1130" t="str">
        <f t="shared" si="86"/>
        <v>FACTURA</v>
      </c>
      <c r="P1130" t="str">
        <f t="shared" si="87"/>
        <v>2025</v>
      </c>
      <c r="Q1130" t="str">
        <f t="shared" si="88"/>
        <v>01</v>
      </c>
      <c r="R1130" t="str">
        <f>+IFERROR(VLOOKUP(I1130, Listado!A:B, 2, FALSE()), "COMERCIALIZADORA INTERNACIONAL CARIBBEAN EXOTICS S A")</f>
        <v>PEREZ MEJIA MARIA PAULINA</v>
      </c>
      <c r="S1130" s="25">
        <f>+VLOOKUP(E1130, TC!A:D, 2, FALSE())</f>
        <v>4195.6000000000004</v>
      </c>
      <c r="T1130" t="str">
        <f t="shared" si="89"/>
        <v>USD</v>
      </c>
    </row>
    <row r="1131" spans="1:20" ht="18.75" hidden="1" customHeight="1" x14ac:dyDescent="0.25">
      <c r="A1131" t="s">
        <v>1912</v>
      </c>
      <c r="B1131" t="s">
        <v>5</v>
      </c>
      <c r="C1131" t="s">
        <v>1913</v>
      </c>
      <c r="D1131" s="24">
        <v>10870</v>
      </c>
      <c r="E1131" t="s">
        <v>1623</v>
      </c>
      <c r="F1131" t="s">
        <v>128</v>
      </c>
      <c r="G1131" t="s">
        <v>1914</v>
      </c>
      <c r="H1131" t="s">
        <v>2172</v>
      </c>
      <c r="I1131" t="s">
        <v>1850</v>
      </c>
      <c r="J1131" t="s">
        <v>1919</v>
      </c>
      <c r="K1131" t="s">
        <v>1976</v>
      </c>
      <c r="L1131" s="24">
        <v>569.5</v>
      </c>
      <c r="M1131" s="25">
        <f>+VLOOKUP(E1131, TC!A:D, 4, FALSE())</f>
        <v>1.04315</v>
      </c>
      <c r="N1131" s="24">
        <f t="shared" si="85"/>
        <v>569.5</v>
      </c>
      <c r="O1131" t="str">
        <f t="shared" si="86"/>
        <v>FACTURA</v>
      </c>
      <c r="P1131" t="str">
        <f t="shared" si="87"/>
        <v>2025</v>
      </c>
      <c r="Q1131" t="str">
        <f t="shared" si="88"/>
        <v>01</v>
      </c>
      <c r="R1131" t="str">
        <f>+IFERROR(VLOOKUP(I1131, Listado!A:B, 2, FALSE()), "COMERCIALIZADORA INTERNACIONAL CARIBBEAN EXOTICS S A")</f>
        <v>PEREZ MEJIA MARIA PAULINA</v>
      </c>
      <c r="S1131" s="25">
        <f>+VLOOKUP(E1131, TC!A:D, 2, FALSE())</f>
        <v>4195.6000000000004</v>
      </c>
      <c r="T1131" t="str">
        <f t="shared" si="89"/>
        <v>USD</v>
      </c>
    </row>
    <row r="1132" spans="1:20" ht="18.75" hidden="1" customHeight="1" x14ac:dyDescent="0.25">
      <c r="A1132" t="s">
        <v>1912</v>
      </c>
      <c r="B1132" t="s">
        <v>5</v>
      </c>
      <c r="C1132" t="s">
        <v>1913</v>
      </c>
      <c r="D1132" s="24">
        <v>10870</v>
      </c>
      <c r="E1132" t="s">
        <v>1623</v>
      </c>
      <c r="F1132" t="s">
        <v>128</v>
      </c>
      <c r="G1132" t="s">
        <v>1914</v>
      </c>
      <c r="H1132" t="s">
        <v>2172</v>
      </c>
      <c r="I1132" t="s">
        <v>1850</v>
      </c>
      <c r="J1132" t="s">
        <v>1919</v>
      </c>
      <c r="K1132" t="s">
        <v>1976</v>
      </c>
      <c r="L1132" s="24">
        <v>59.5</v>
      </c>
      <c r="M1132" s="25">
        <f>+VLOOKUP(E1132, TC!A:D, 4, FALSE())</f>
        <v>1.04315</v>
      </c>
      <c r="N1132" s="24">
        <f t="shared" si="85"/>
        <v>59.5</v>
      </c>
      <c r="O1132" t="str">
        <f t="shared" si="86"/>
        <v>FACTURA</v>
      </c>
      <c r="P1132" t="str">
        <f t="shared" si="87"/>
        <v>2025</v>
      </c>
      <c r="Q1132" t="str">
        <f t="shared" si="88"/>
        <v>01</v>
      </c>
      <c r="R1132" t="str">
        <f>+IFERROR(VLOOKUP(I1132, Listado!A:B, 2, FALSE()), "COMERCIALIZADORA INTERNACIONAL CARIBBEAN EXOTICS S A")</f>
        <v>PEREZ MEJIA MARIA PAULINA</v>
      </c>
      <c r="S1132" s="25">
        <f>+VLOOKUP(E1132, TC!A:D, 2, FALSE())</f>
        <v>4195.6000000000004</v>
      </c>
      <c r="T1132" t="str">
        <f t="shared" si="89"/>
        <v>USD</v>
      </c>
    </row>
    <row r="1133" spans="1:20" ht="18.75" hidden="1" customHeight="1" x14ac:dyDescent="0.25">
      <c r="A1133" t="s">
        <v>1912</v>
      </c>
      <c r="B1133" t="s">
        <v>5</v>
      </c>
      <c r="C1133" t="s">
        <v>1913</v>
      </c>
      <c r="D1133" s="24">
        <v>10870</v>
      </c>
      <c r="E1133" t="s">
        <v>1623</v>
      </c>
      <c r="F1133" t="s">
        <v>128</v>
      </c>
      <c r="G1133" t="s">
        <v>1914</v>
      </c>
      <c r="H1133" t="s">
        <v>2172</v>
      </c>
      <c r="I1133" t="s">
        <v>1850</v>
      </c>
      <c r="J1133" t="s">
        <v>1919</v>
      </c>
      <c r="K1133" t="s">
        <v>1976</v>
      </c>
      <c r="L1133" s="24">
        <v>433.5</v>
      </c>
      <c r="M1133" s="25">
        <f>+VLOOKUP(E1133, TC!A:D, 4, FALSE())</f>
        <v>1.04315</v>
      </c>
      <c r="N1133" s="24">
        <f t="shared" si="85"/>
        <v>433.5</v>
      </c>
      <c r="O1133" t="str">
        <f t="shared" si="86"/>
        <v>FACTURA</v>
      </c>
      <c r="P1133" t="str">
        <f t="shared" si="87"/>
        <v>2025</v>
      </c>
      <c r="Q1133" t="str">
        <f t="shared" si="88"/>
        <v>01</v>
      </c>
      <c r="R1133" t="str">
        <f>+IFERROR(VLOOKUP(I1133, Listado!A:B, 2, FALSE()), "COMERCIALIZADORA INTERNACIONAL CARIBBEAN EXOTICS S A")</f>
        <v>PEREZ MEJIA MARIA PAULINA</v>
      </c>
      <c r="S1133" s="25">
        <f>+VLOOKUP(E1133, TC!A:D, 2, FALSE())</f>
        <v>4195.6000000000004</v>
      </c>
      <c r="T1133" t="str">
        <f t="shared" si="89"/>
        <v>USD</v>
      </c>
    </row>
    <row r="1134" spans="1:20" ht="18.75" hidden="1" customHeight="1" x14ac:dyDescent="0.25">
      <c r="A1134" t="s">
        <v>1912</v>
      </c>
      <c r="B1134" t="s">
        <v>5</v>
      </c>
      <c r="C1134" t="s">
        <v>1913</v>
      </c>
      <c r="D1134" s="24">
        <v>10870</v>
      </c>
      <c r="E1134" t="s">
        <v>1623</v>
      </c>
      <c r="F1134" t="s">
        <v>128</v>
      </c>
      <c r="G1134" t="s">
        <v>1914</v>
      </c>
      <c r="H1134" t="s">
        <v>2172</v>
      </c>
      <c r="I1134" t="s">
        <v>1850</v>
      </c>
      <c r="J1134" t="s">
        <v>1919</v>
      </c>
      <c r="K1134" t="s">
        <v>1976</v>
      </c>
      <c r="L1134" s="24">
        <v>127.5</v>
      </c>
      <c r="M1134" s="25">
        <f>+VLOOKUP(E1134, TC!A:D, 4, FALSE())</f>
        <v>1.04315</v>
      </c>
      <c r="N1134" s="24">
        <f t="shared" si="85"/>
        <v>127.5</v>
      </c>
      <c r="O1134" t="str">
        <f t="shared" si="86"/>
        <v>FACTURA</v>
      </c>
      <c r="P1134" t="str">
        <f t="shared" si="87"/>
        <v>2025</v>
      </c>
      <c r="Q1134" t="str">
        <f t="shared" si="88"/>
        <v>01</v>
      </c>
      <c r="R1134" t="str">
        <f>+IFERROR(VLOOKUP(I1134, Listado!A:B, 2, FALSE()), "COMERCIALIZADORA INTERNACIONAL CARIBBEAN EXOTICS S A")</f>
        <v>PEREZ MEJIA MARIA PAULINA</v>
      </c>
      <c r="S1134" s="25">
        <f>+VLOOKUP(E1134, TC!A:D, 2, FALSE())</f>
        <v>4195.6000000000004</v>
      </c>
      <c r="T1134" t="str">
        <f t="shared" si="89"/>
        <v>USD</v>
      </c>
    </row>
    <row r="1135" spans="1:20" ht="18.75" hidden="1" customHeight="1" x14ac:dyDescent="0.25">
      <c r="A1135" t="s">
        <v>1912</v>
      </c>
      <c r="B1135" t="s">
        <v>1923</v>
      </c>
      <c r="C1135" t="s">
        <v>1913</v>
      </c>
      <c r="D1135" s="24">
        <v>5717</v>
      </c>
      <c r="E1135" t="s">
        <v>1623</v>
      </c>
      <c r="F1135" t="s">
        <v>99</v>
      </c>
      <c r="G1135" t="s">
        <v>1914</v>
      </c>
      <c r="H1135" t="s">
        <v>1978</v>
      </c>
      <c r="I1135" t="s">
        <v>1979</v>
      </c>
      <c r="J1135" t="s">
        <v>1915</v>
      </c>
      <c r="K1135" t="s">
        <v>1922</v>
      </c>
      <c r="L1135" s="24">
        <v>13080</v>
      </c>
      <c r="M1135" s="25">
        <f>+VLOOKUP(E1135, TC!A:D, 4, FALSE())</f>
        <v>1.04315</v>
      </c>
      <c r="N1135" s="24">
        <f t="shared" si="85"/>
        <v>13080</v>
      </c>
      <c r="O1135" t="str">
        <f t="shared" si="86"/>
        <v>FACTURA</v>
      </c>
      <c r="P1135" t="str">
        <f t="shared" si="87"/>
        <v>2025</v>
      </c>
      <c r="Q1135" t="str">
        <f t="shared" si="88"/>
        <v>01</v>
      </c>
      <c r="R1135" t="str">
        <f>+IFERROR(VLOOKUP(I1135, Listado!A:B, 2, FALSE()), "COMERCIALIZADORA INTERNACIONAL CARIBBEAN EXOTICS S A")</f>
        <v>COMERCIALIZADORA INTERNACIONAL CARIBBEAN EXOTICS S A</v>
      </c>
      <c r="S1135" s="25">
        <f>+VLOOKUP(E1135, TC!A:D, 2, FALSE())</f>
        <v>4195.6000000000004</v>
      </c>
      <c r="T1135" t="str">
        <f t="shared" si="89"/>
        <v>COP</v>
      </c>
    </row>
    <row r="1136" spans="1:20" ht="18.75" hidden="1" customHeight="1" x14ac:dyDescent="0.25">
      <c r="A1136" t="s">
        <v>1912</v>
      </c>
      <c r="B1136" t="s">
        <v>1923</v>
      </c>
      <c r="C1136" t="s">
        <v>1913</v>
      </c>
      <c r="D1136" s="24">
        <v>5717</v>
      </c>
      <c r="E1136" t="s">
        <v>1623</v>
      </c>
      <c r="F1136" t="s">
        <v>99</v>
      </c>
      <c r="G1136" t="s">
        <v>1914</v>
      </c>
      <c r="H1136" t="s">
        <v>1978</v>
      </c>
      <c r="I1136" t="s">
        <v>1979</v>
      </c>
      <c r="J1136" t="s">
        <v>1915</v>
      </c>
      <c r="K1136" t="s">
        <v>1922</v>
      </c>
      <c r="L1136" s="24">
        <v>2360</v>
      </c>
      <c r="M1136" s="25">
        <f>+VLOOKUP(E1136, TC!A:D, 4, FALSE())</f>
        <v>1.04315</v>
      </c>
      <c r="N1136" s="24">
        <f t="shared" si="85"/>
        <v>2360</v>
      </c>
      <c r="O1136" t="str">
        <f t="shared" si="86"/>
        <v>FACTURA</v>
      </c>
      <c r="P1136" t="str">
        <f t="shared" si="87"/>
        <v>2025</v>
      </c>
      <c r="Q1136" t="str">
        <f t="shared" si="88"/>
        <v>01</v>
      </c>
      <c r="R1136" t="str">
        <f>+IFERROR(VLOOKUP(I1136, Listado!A:B, 2, FALSE()), "COMERCIALIZADORA INTERNACIONAL CARIBBEAN EXOTICS S A")</f>
        <v>COMERCIALIZADORA INTERNACIONAL CARIBBEAN EXOTICS S A</v>
      </c>
      <c r="S1136" s="25">
        <f>+VLOOKUP(E1136, TC!A:D, 2, FALSE())</f>
        <v>4195.6000000000004</v>
      </c>
      <c r="T1136" t="str">
        <f t="shared" si="89"/>
        <v>COP</v>
      </c>
    </row>
    <row r="1137" spans="1:20" ht="18.75" hidden="1" customHeight="1" x14ac:dyDescent="0.25">
      <c r="A1137" t="s">
        <v>1912</v>
      </c>
      <c r="B1137" t="s">
        <v>1923</v>
      </c>
      <c r="C1137" t="s">
        <v>1913</v>
      </c>
      <c r="D1137" s="24">
        <v>5717</v>
      </c>
      <c r="E1137" t="s">
        <v>1623</v>
      </c>
      <c r="F1137" t="s">
        <v>99</v>
      </c>
      <c r="G1137" t="s">
        <v>1914</v>
      </c>
      <c r="H1137" t="s">
        <v>1978</v>
      </c>
      <c r="I1137" t="s">
        <v>1979</v>
      </c>
      <c r="J1137" t="s">
        <v>1915</v>
      </c>
      <c r="K1137" t="s">
        <v>1922</v>
      </c>
      <c r="L1137" s="24">
        <v>7140</v>
      </c>
      <c r="M1137" s="25">
        <f>+VLOOKUP(E1137, TC!A:D, 4, FALSE())</f>
        <v>1.04315</v>
      </c>
      <c r="N1137" s="24">
        <f t="shared" si="85"/>
        <v>7140</v>
      </c>
      <c r="O1137" t="str">
        <f t="shared" si="86"/>
        <v>FACTURA</v>
      </c>
      <c r="P1137" t="str">
        <f t="shared" si="87"/>
        <v>2025</v>
      </c>
      <c r="Q1137" t="str">
        <f t="shared" si="88"/>
        <v>01</v>
      </c>
      <c r="R1137" t="str">
        <f>+IFERROR(VLOOKUP(I1137, Listado!A:B, 2, FALSE()), "COMERCIALIZADORA INTERNACIONAL CARIBBEAN EXOTICS S A")</f>
        <v>COMERCIALIZADORA INTERNACIONAL CARIBBEAN EXOTICS S A</v>
      </c>
      <c r="S1137" s="25">
        <f>+VLOOKUP(E1137, TC!A:D, 2, FALSE())</f>
        <v>4195.6000000000004</v>
      </c>
      <c r="T1137" t="str">
        <f t="shared" si="89"/>
        <v>COP</v>
      </c>
    </row>
    <row r="1138" spans="1:20" ht="18.75" hidden="1" customHeight="1" x14ac:dyDescent="0.25">
      <c r="A1138" t="s">
        <v>1912</v>
      </c>
      <c r="B1138" t="s">
        <v>1923</v>
      </c>
      <c r="C1138" t="s">
        <v>1913</v>
      </c>
      <c r="D1138" s="24">
        <v>5717</v>
      </c>
      <c r="E1138" t="s">
        <v>1623</v>
      </c>
      <c r="F1138" t="s">
        <v>99</v>
      </c>
      <c r="G1138" t="s">
        <v>1914</v>
      </c>
      <c r="H1138" t="s">
        <v>1978</v>
      </c>
      <c r="I1138" t="s">
        <v>1979</v>
      </c>
      <c r="J1138" t="s">
        <v>1915</v>
      </c>
      <c r="K1138" t="s">
        <v>1922</v>
      </c>
      <c r="L1138" s="24">
        <v>13900</v>
      </c>
      <c r="M1138" s="25">
        <f>+VLOOKUP(E1138, TC!A:D, 4, FALSE())</f>
        <v>1.04315</v>
      </c>
      <c r="N1138" s="24">
        <f t="shared" si="85"/>
        <v>13900</v>
      </c>
      <c r="O1138" t="str">
        <f t="shared" si="86"/>
        <v>FACTURA</v>
      </c>
      <c r="P1138" t="str">
        <f t="shared" si="87"/>
        <v>2025</v>
      </c>
      <c r="Q1138" t="str">
        <f t="shared" si="88"/>
        <v>01</v>
      </c>
      <c r="R1138" t="str">
        <f>+IFERROR(VLOOKUP(I1138, Listado!A:B, 2, FALSE()), "COMERCIALIZADORA INTERNACIONAL CARIBBEAN EXOTICS S A")</f>
        <v>COMERCIALIZADORA INTERNACIONAL CARIBBEAN EXOTICS S A</v>
      </c>
      <c r="S1138" s="25">
        <f>+VLOOKUP(E1138, TC!A:D, 2, FALSE())</f>
        <v>4195.6000000000004</v>
      </c>
      <c r="T1138" t="str">
        <f t="shared" si="89"/>
        <v>COP</v>
      </c>
    </row>
    <row r="1139" spans="1:20" ht="18.75" hidden="1" customHeight="1" x14ac:dyDescent="0.25">
      <c r="A1139" t="s">
        <v>1912</v>
      </c>
      <c r="B1139" t="s">
        <v>1923</v>
      </c>
      <c r="C1139" t="s">
        <v>1913</v>
      </c>
      <c r="D1139" s="24">
        <v>5718</v>
      </c>
      <c r="E1139" t="s">
        <v>1623</v>
      </c>
      <c r="F1139" t="s">
        <v>99</v>
      </c>
      <c r="G1139" t="s">
        <v>1914</v>
      </c>
      <c r="H1139" t="s">
        <v>2017</v>
      </c>
      <c r="I1139" t="s">
        <v>1838</v>
      </c>
      <c r="J1139" t="s">
        <v>1915</v>
      </c>
      <c r="K1139" t="s">
        <v>2021</v>
      </c>
      <c r="L1139" s="24">
        <v>166000</v>
      </c>
      <c r="M1139" s="25">
        <f>+VLOOKUP(E1139, TC!A:D, 4, FALSE())</f>
        <v>1.04315</v>
      </c>
      <c r="N1139" s="24">
        <f t="shared" si="85"/>
        <v>166000</v>
      </c>
      <c r="O1139" t="str">
        <f t="shared" si="86"/>
        <v>FACTURA</v>
      </c>
      <c r="P1139" t="str">
        <f t="shared" si="87"/>
        <v>2025</v>
      </c>
      <c r="Q1139" t="str">
        <f t="shared" si="88"/>
        <v>01</v>
      </c>
      <c r="R1139" t="str">
        <f>+IFERROR(VLOOKUP(I1139, Listado!A:B, 2, FALSE()), "COMERCIALIZADORA INTERNACIONAL CARIBBEAN EXOTICS S A")</f>
        <v>LONDOÑO ECHEVERRI ALEJANDRA</v>
      </c>
      <c r="S1139" s="25">
        <f>+VLOOKUP(E1139, TC!A:D, 2, FALSE())</f>
        <v>4195.6000000000004</v>
      </c>
      <c r="T1139" t="str">
        <f t="shared" si="89"/>
        <v>COP</v>
      </c>
    </row>
    <row r="1140" spans="1:20" ht="18.75" hidden="1" customHeight="1" x14ac:dyDescent="0.25">
      <c r="A1140" t="s">
        <v>1912</v>
      </c>
      <c r="B1140" t="s">
        <v>1923</v>
      </c>
      <c r="C1140" t="s">
        <v>1913</v>
      </c>
      <c r="D1140" s="24">
        <v>5718</v>
      </c>
      <c r="E1140" t="s">
        <v>1623</v>
      </c>
      <c r="F1140" t="s">
        <v>99</v>
      </c>
      <c r="G1140" t="s">
        <v>1914</v>
      </c>
      <c r="H1140" t="s">
        <v>2017</v>
      </c>
      <c r="I1140" t="s">
        <v>1838</v>
      </c>
      <c r="J1140" t="s">
        <v>1915</v>
      </c>
      <c r="K1140" t="s">
        <v>2021</v>
      </c>
      <c r="L1140" s="24">
        <v>4208</v>
      </c>
      <c r="M1140" s="25">
        <f>+VLOOKUP(E1140, TC!A:D, 4, FALSE())</f>
        <v>1.04315</v>
      </c>
      <c r="N1140" s="24">
        <f t="shared" si="85"/>
        <v>4208</v>
      </c>
      <c r="O1140" t="str">
        <f t="shared" si="86"/>
        <v>FACTURA</v>
      </c>
      <c r="P1140" t="str">
        <f t="shared" si="87"/>
        <v>2025</v>
      </c>
      <c r="Q1140" t="str">
        <f t="shared" si="88"/>
        <v>01</v>
      </c>
      <c r="R1140" t="str">
        <f>+IFERROR(VLOOKUP(I1140, Listado!A:B, 2, FALSE()), "COMERCIALIZADORA INTERNACIONAL CARIBBEAN EXOTICS S A")</f>
        <v>LONDOÑO ECHEVERRI ALEJANDRA</v>
      </c>
      <c r="S1140" s="25">
        <f>+VLOOKUP(E1140, TC!A:D, 2, FALSE())</f>
        <v>4195.6000000000004</v>
      </c>
      <c r="T1140" t="str">
        <f t="shared" si="89"/>
        <v>COP</v>
      </c>
    </row>
    <row r="1141" spans="1:20" ht="18.75" hidden="1" customHeight="1" x14ac:dyDescent="0.25">
      <c r="A1141" t="s">
        <v>1912</v>
      </c>
      <c r="B1141" t="s">
        <v>1923</v>
      </c>
      <c r="C1141" t="s">
        <v>1913</v>
      </c>
      <c r="D1141" s="24">
        <v>5718</v>
      </c>
      <c r="E1141" t="s">
        <v>1623</v>
      </c>
      <c r="F1141" t="s">
        <v>99</v>
      </c>
      <c r="G1141" t="s">
        <v>1914</v>
      </c>
      <c r="H1141" t="s">
        <v>2017</v>
      </c>
      <c r="I1141" t="s">
        <v>1838</v>
      </c>
      <c r="J1141" t="s">
        <v>1915</v>
      </c>
      <c r="K1141" t="s">
        <v>2022</v>
      </c>
      <c r="L1141" s="24">
        <v>14160</v>
      </c>
      <c r="M1141" s="25">
        <f>+VLOOKUP(E1141, TC!A:D, 4, FALSE())</f>
        <v>1.04315</v>
      </c>
      <c r="N1141" s="24">
        <f t="shared" si="85"/>
        <v>14160</v>
      </c>
      <c r="O1141" t="str">
        <f t="shared" si="86"/>
        <v>FACTURA</v>
      </c>
      <c r="P1141" t="str">
        <f t="shared" si="87"/>
        <v>2025</v>
      </c>
      <c r="Q1141" t="str">
        <f t="shared" si="88"/>
        <v>01</v>
      </c>
      <c r="R1141" t="str">
        <f>+IFERROR(VLOOKUP(I1141, Listado!A:B, 2, FALSE()), "COMERCIALIZADORA INTERNACIONAL CARIBBEAN EXOTICS S A")</f>
        <v>LONDOÑO ECHEVERRI ALEJANDRA</v>
      </c>
      <c r="S1141" s="25">
        <f>+VLOOKUP(E1141, TC!A:D, 2, FALSE())</f>
        <v>4195.6000000000004</v>
      </c>
      <c r="T1141" t="str">
        <f t="shared" si="89"/>
        <v>COP</v>
      </c>
    </row>
    <row r="1142" spans="1:20" ht="18.75" hidden="1" customHeight="1" x14ac:dyDescent="0.25">
      <c r="A1142" t="s">
        <v>1912</v>
      </c>
      <c r="B1142" t="s">
        <v>1923</v>
      </c>
      <c r="C1142" t="s">
        <v>1913</v>
      </c>
      <c r="D1142" s="24">
        <v>5718</v>
      </c>
      <c r="E1142" t="s">
        <v>1623</v>
      </c>
      <c r="F1142" t="s">
        <v>99</v>
      </c>
      <c r="G1142" t="s">
        <v>1914</v>
      </c>
      <c r="H1142" t="s">
        <v>2017</v>
      </c>
      <c r="I1142" t="s">
        <v>1838</v>
      </c>
      <c r="J1142" t="s">
        <v>1915</v>
      </c>
      <c r="K1142" t="s">
        <v>2022</v>
      </c>
      <c r="L1142" s="24">
        <v>100200</v>
      </c>
      <c r="M1142" s="25">
        <f>+VLOOKUP(E1142, TC!A:D, 4, FALSE())</f>
        <v>1.04315</v>
      </c>
      <c r="N1142" s="24">
        <f t="shared" si="85"/>
        <v>100200</v>
      </c>
      <c r="O1142" t="str">
        <f t="shared" si="86"/>
        <v>FACTURA</v>
      </c>
      <c r="P1142" t="str">
        <f t="shared" si="87"/>
        <v>2025</v>
      </c>
      <c r="Q1142" t="str">
        <f t="shared" si="88"/>
        <v>01</v>
      </c>
      <c r="R1142" t="str">
        <f>+IFERROR(VLOOKUP(I1142, Listado!A:B, 2, FALSE()), "COMERCIALIZADORA INTERNACIONAL CARIBBEAN EXOTICS S A")</f>
        <v>LONDOÑO ECHEVERRI ALEJANDRA</v>
      </c>
      <c r="S1142" s="25">
        <f>+VLOOKUP(E1142, TC!A:D, 2, FALSE())</f>
        <v>4195.6000000000004</v>
      </c>
      <c r="T1142" t="str">
        <f t="shared" si="89"/>
        <v>COP</v>
      </c>
    </row>
    <row r="1143" spans="1:20" ht="18.75" hidden="1" customHeight="1" x14ac:dyDescent="0.25">
      <c r="A1143" t="s">
        <v>1912</v>
      </c>
      <c r="B1143" t="s">
        <v>1923</v>
      </c>
      <c r="C1143" t="s">
        <v>1913</v>
      </c>
      <c r="D1143" s="24">
        <v>5718</v>
      </c>
      <c r="E1143" t="s">
        <v>1623</v>
      </c>
      <c r="F1143" t="s">
        <v>99</v>
      </c>
      <c r="G1143" t="s">
        <v>1914</v>
      </c>
      <c r="H1143" t="s">
        <v>2017</v>
      </c>
      <c r="I1143" t="s">
        <v>1838</v>
      </c>
      <c r="J1143" t="s">
        <v>1915</v>
      </c>
      <c r="K1143" t="s">
        <v>2022</v>
      </c>
      <c r="L1143" s="24">
        <v>135360</v>
      </c>
      <c r="M1143" s="25">
        <f>+VLOOKUP(E1143, TC!A:D, 4, FALSE())</f>
        <v>1.04315</v>
      </c>
      <c r="N1143" s="24">
        <f t="shared" si="85"/>
        <v>135360</v>
      </c>
      <c r="O1143" t="str">
        <f t="shared" si="86"/>
        <v>FACTURA</v>
      </c>
      <c r="P1143" t="str">
        <f t="shared" si="87"/>
        <v>2025</v>
      </c>
      <c r="Q1143" t="str">
        <f t="shared" si="88"/>
        <v>01</v>
      </c>
      <c r="R1143" t="str">
        <f>+IFERROR(VLOOKUP(I1143, Listado!A:B, 2, FALSE()), "COMERCIALIZADORA INTERNACIONAL CARIBBEAN EXOTICS S A")</f>
        <v>LONDOÑO ECHEVERRI ALEJANDRA</v>
      </c>
      <c r="S1143" s="25">
        <f>+VLOOKUP(E1143, TC!A:D, 2, FALSE())</f>
        <v>4195.6000000000004</v>
      </c>
      <c r="T1143" t="str">
        <f t="shared" si="89"/>
        <v>COP</v>
      </c>
    </row>
    <row r="1144" spans="1:20" ht="18.75" hidden="1" customHeight="1" x14ac:dyDescent="0.25">
      <c r="A1144" t="s">
        <v>1912</v>
      </c>
      <c r="B1144" t="s">
        <v>1923</v>
      </c>
      <c r="C1144" t="s">
        <v>1913</v>
      </c>
      <c r="D1144" s="24">
        <v>5718</v>
      </c>
      <c r="E1144" t="s">
        <v>1623</v>
      </c>
      <c r="F1144" t="s">
        <v>99</v>
      </c>
      <c r="G1144" t="s">
        <v>1914</v>
      </c>
      <c r="H1144" t="s">
        <v>2017</v>
      </c>
      <c r="I1144" t="s">
        <v>1838</v>
      </c>
      <c r="J1144" t="s">
        <v>1915</v>
      </c>
      <c r="K1144" t="s">
        <v>2022</v>
      </c>
      <c r="L1144" s="24">
        <v>14040</v>
      </c>
      <c r="M1144" s="25">
        <f>+VLOOKUP(E1144, TC!A:D, 4, FALSE())</f>
        <v>1.04315</v>
      </c>
      <c r="N1144" s="24">
        <f t="shared" si="85"/>
        <v>14040</v>
      </c>
      <c r="O1144" t="str">
        <f t="shared" si="86"/>
        <v>FACTURA</v>
      </c>
      <c r="P1144" t="str">
        <f t="shared" si="87"/>
        <v>2025</v>
      </c>
      <c r="Q1144" t="str">
        <f t="shared" si="88"/>
        <v>01</v>
      </c>
      <c r="R1144" t="str">
        <f>+IFERROR(VLOOKUP(I1144, Listado!A:B, 2, FALSE()), "COMERCIALIZADORA INTERNACIONAL CARIBBEAN EXOTICS S A")</f>
        <v>LONDOÑO ECHEVERRI ALEJANDRA</v>
      </c>
      <c r="S1144" s="25">
        <f>+VLOOKUP(E1144, TC!A:D, 2, FALSE())</f>
        <v>4195.6000000000004</v>
      </c>
      <c r="T1144" t="str">
        <f t="shared" si="89"/>
        <v>COP</v>
      </c>
    </row>
    <row r="1145" spans="1:20" ht="18.75" hidden="1" customHeight="1" x14ac:dyDescent="0.25">
      <c r="A1145" t="s">
        <v>1912</v>
      </c>
      <c r="B1145" t="s">
        <v>1923</v>
      </c>
      <c r="C1145" t="s">
        <v>1913</v>
      </c>
      <c r="D1145" s="24">
        <v>5718</v>
      </c>
      <c r="E1145" t="s">
        <v>1623</v>
      </c>
      <c r="F1145" t="s">
        <v>99</v>
      </c>
      <c r="G1145" t="s">
        <v>1914</v>
      </c>
      <c r="H1145" t="s">
        <v>2017</v>
      </c>
      <c r="I1145" t="s">
        <v>1838</v>
      </c>
      <c r="J1145" t="s">
        <v>1915</v>
      </c>
      <c r="K1145" t="s">
        <v>2022</v>
      </c>
      <c r="L1145" s="24">
        <v>157920</v>
      </c>
      <c r="M1145" s="25">
        <f>+VLOOKUP(E1145, TC!A:D, 4, FALSE())</f>
        <v>1.04315</v>
      </c>
      <c r="N1145" s="24">
        <f t="shared" si="85"/>
        <v>157920</v>
      </c>
      <c r="O1145" t="str">
        <f t="shared" si="86"/>
        <v>FACTURA</v>
      </c>
      <c r="P1145" t="str">
        <f t="shared" si="87"/>
        <v>2025</v>
      </c>
      <c r="Q1145" t="str">
        <f t="shared" si="88"/>
        <v>01</v>
      </c>
      <c r="R1145" t="str">
        <f>+IFERROR(VLOOKUP(I1145, Listado!A:B, 2, FALSE()), "COMERCIALIZADORA INTERNACIONAL CARIBBEAN EXOTICS S A")</f>
        <v>LONDOÑO ECHEVERRI ALEJANDRA</v>
      </c>
      <c r="S1145" s="25">
        <f>+VLOOKUP(E1145, TC!A:D, 2, FALSE())</f>
        <v>4195.6000000000004</v>
      </c>
      <c r="T1145" t="str">
        <f t="shared" si="89"/>
        <v>COP</v>
      </c>
    </row>
    <row r="1146" spans="1:20" ht="18.75" hidden="1" customHeight="1" x14ac:dyDescent="0.25">
      <c r="A1146" t="s">
        <v>1912</v>
      </c>
      <c r="B1146" t="s">
        <v>1923</v>
      </c>
      <c r="C1146" t="s">
        <v>1913</v>
      </c>
      <c r="D1146" s="24">
        <v>5718</v>
      </c>
      <c r="E1146" t="s">
        <v>1623</v>
      </c>
      <c r="F1146" t="s">
        <v>99</v>
      </c>
      <c r="G1146" t="s">
        <v>1914</v>
      </c>
      <c r="H1146" t="s">
        <v>2017</v>
      </c>
      <c r="I1146" t="s">
        <v>1838</v>
      </c>
      <c r="J1146" t="s">
        <v>1915</v>
      </c>
      <c r="K1146" t="s">
        <v>2022</v>
      </c>
      <c r="L1146" s="24">
        <v>173280</v>
      </c>
      <c r="M1146" s="25">
        <f>+VLOOKUP(E1146, TC!A:D, 4, FALSE())</f>
        <v>1.04315</v>
      </c>
      <c r="N1146" s="24">
        <f t="shared" si="85"/>
        <v>173280</v>
      </c>
      <c r="O1146" t="str">
        <f t="shared" si="86"/>
        <v>FACTURA</v>
      </c>
      <c r="P1146" t="str">
        <f t="shared" si="87"/>
        <v>2025</v>
      </c>
      <c r="Q1146" t="str">
        <f t="shared" si="88"/>
        <v>01</v>
      </c>
      <c r="R1146" t="str">
        <f>+IFERROR(VLOOKUP(I1146, Listado!A:B, 2, FALSE()), "COMERCIALIZADORA INTERNACIONAL CARIBBEAN EXOTICS S A")</f>
        <v>LONDOÑO ECHEVERRI ALEJANDRA</v>
      </c>
      <c r="S1146" s="25">
        <f>+VLOOKUP(E1146, TC!A:D, 2, FALSE())</f>
        <v>4195.6000000000004</v>
      </c>
      <c r="T1146" t="str">
        <f t="shared" si="89"/>
        <v>COP</v>
      </c>
    </row>
    <row r="1147" spans="1:20" ht="18.75" hidden="1" customHeight="1" x14ac:dyDescent="0.25">
      <c r="A1147" t="s">
        <v>1912</v>
      </c>
      <c r="B1147" t="s">
        <v>1923</v>
      </c>
      <c r="C1147" t="s">
        <v>1913</v>
      </c>
      <c r="D1147" s="24">
        <v>5718</v>
      </c>
      <c r="E1147" t="s">
        <v>1623</v>
      </c>
      <c r="F1147" t="s">
        <v>99</v>
      </c>
      <c r="G1147" t="s">
        <v>1914</v>
      </c>
      <c r="H1147" t="s">
        <v>2017</v>
      </c>
      <c r="I1147" t="s">
        <v>1838</v>
      </c>
      <c r="J1147" t="s">
        <v>1915</v>
      </c>
      <c r="K1147" t="s">
        <v>2022</v>
      </c>
      <c r="L1147" s="24">
        <v>219840</v>
      </c>
      <c r="M1147" s="25">
        <f>+VLOOKUP(E1147, TC!A:D, 4, FALSE())</f>
        <v>1.04315</v>
      </c>
      <c r="N1147" s="24">
        <f t="shared" si="85"/>
        <v>219840</v>
      </c>
      <c r="O1147" t="str">
        <f t="shared" si="86"/>
        <v>FACTURA</v>
      </c>
      <c r="P1147" t="str">
        <f t="shared" si="87"/>
        <v>2025</v>
      </c>
      <c r="Q1147" t="str">
        <f t="shared" si="88"/>
        <v>01</v>
      </c>
      <c r="R1147" t="str">
        <f>+IFERROR(VLOOKUP(I1147, Listado!A:B, 2, FALSE()), "COMERCIALIZADORA INTERNACIONAL CARIBBEAN EXOTICS S A")</f>
        <v>LONDOÑO ECHEVERRI ALEJANDRA</v>
      </c>
      <c r="S1147" s="25">
        <f>+VLOOKUP(E1147, TC!A:D, 2, FALSE())</f>
        <v>4195.6000000000004</v>
      </c>
      <c r="T1147" t="str">
        <f t="shared" si="89"/>
        <v>COP</v>
      </c>
    </row>
    <row r="1148" spans="1:20" ht="18.75" hidden="1" customHeight="1" x14ac:dyDescent="0.25">
      <c r="A1148" t="s">
        <v>1912</v>
      </c>
      <c r="B1148" t="s">
        <v>1923</v>
      </c>
      <c r="C1148" t="s">
        <v>1913</v>
      </c>
      <c r="D1148" s="24">
        <v>5719</v>
      </c>
      <c r="E1148" t="s">
        <v>1623</v>
      </c>
      <c r="F1148" t="s">
        <v>99</v>
      </c>
      <c r="G1148" t="s">
        <v>1914</v>
      </c>
      <c r="H1148" t="s">
        <v>2017</v>
      </c>
      <c r="I1148" t="s">
        <v>1838</v>
      </c>
      <c r="J1148" t="s">
        <v>1915</v>
      </c>
      <c r="K1148" t="s">
        <v>2020</v>
      </c>
      <c r="L1148" s="24">
        <v>40720</v>
      </c>
      <c r="M1148" s="25">
        <f>+VLOOKUP(E1148, TC!A:D, 4, FALSE())</f>
        <v>1.04315</v>
      </c>
      <c r="N1148" s="24">
        <f t="shared" si="85"/>
        <v>40720</v>
      </c>
      <c r="O1148" t="str">
        <f t="shared" si="86"/>
        <v>FACTURA</v>
      </c>
      <c r="P1148" t="str">
        <f t="shared" si="87"/>
        <v>2025</v>
      </c>
      <c r="Q1148" t="str">
        <f t="shared" si="88"/>
        <v>01</v>
      </c>
      <c r="R1148" t="str">
        <f>+IFERROR(VLOOKUP(I1148, Listado!A:B, 2, FALSE()), "COMERCIALIZADORA INTERNACIONAL CARIBBEAN EXOTICS S A")</f>
        <v>LONDOÑO ECHEVERRI ALEJANDRA</v>
      </c>
      <c r="S1148" s="25">
        <f>+VLOOKUP(E1148, TC!A:D, 2, FALSE())</f>
        <v>4195.6000000000004</v>
      </c>
      <c r="T1148" t="str">
        <f t="shared" si="89"/>
        <v>COP</v>
      </c>
    </row>
    <row r="1149" spans="1:20" ht="18.75" hidden="1" customHeight="1" x14ac:dyDescent="0.25">
      <c r="A1149" t="s">
        <v>1912</v>
      </c>
      <c r="B1149" t="s">
        <v>1923</v>
      </c>
      <c r="C1149" t="s">
        <v>1913</v>
      </c>
      <c r="D1149" s="24">
        <v>5719</v>
      </c>
      <c r="E1149" t="s">
        <v>1623</v>
      </c>
      <c r="F1149" t="s">
        <v>99</v>
      </c>
      <c r="G1149" t="s">
        <v>1914</v>
      </c>
      <c r="H1149" t="s">
        <v>2017</v>
      </c>
      <c r="I1149" t="s">
        <v>1838</v>
      </c>
      <c r="J1149" t="s">
        <v>1915</v>
      </c>
      <c r="K1149" t="s">
        <v>2020</v>
      </c>
      <c r="L1149" s="24">
        <v>36800</v>
      </c>
      <c r="M1149" s="25">
        <f>+VLOOKUP(E1149, TC!A:D, 4, FALSE())</f>
        <v>1.04315</v>
      </c>
      <c r="N1149" s="24">
        <f t="shared" si="85"/>
        <v>36800</v>
      </c>
      <c r="O1149" t="str">
        <f t="shared" si="86"/>
        <v>FACTURA</v>
      </c>
      <c r="P1149" t="str">
        <f t="shared" si="87"/>
        <v>2025</v>
      </c>
      <c r="Q1149" t="str">
        <f t="shared" si="88"/>
        <v>01</v>
      </c>
      <c r="R1149" t="str">
        <f>+IFERROR(VLOOKUP(I1149, Listado!A:B, 2, FALSE()), "COMERCIALIZADORA INTERNACIONAL CARIBBEAN EXOTICS S A")</f>
        <v>LONDOÑO ECHEVERRI ALEJANDRA</v>
      </c>
      <c r="S1149" s="25">
        <f>+VLOOKUP(E1149, TC!A:D, 2, FALSE())</f>
        <v>4195.6000000000004</v>
      </c>
      <c r="T1149" t="str">
        <f t="shared" si="89"/>
        <v>COP</v>
      </c>
    </row>
    <row r="1150" spans="1:20" ht="18.75" hidden="1" customHeight="1" x14ac:dyDescent="0.25">
      <c r="A1150" t="s">
        <v>1912</v>
      </c>
      <c r="B1150" t="s">
        <v>1923</v>
      </c>
      <c r="C1150" t="s">
        <v>1913</v>
      </c>
      <c r="D1150" s="24">
        <v>5719</v>
      </c>
      <c r="E1150" t="s">
        <v>1623</v>
      </c>
      <c r="F1150" t="s">
        <v>99</v>
      </c>
      <c r="G1150" t="s">
        <v>1914</v>
      </c>
      <c r="H1150" t="s">
        <v>2017</v>
      </c>
      <c r="I1150" t="s">
        <v>1838</v>
      </c>
      <c r="J1150" t="s">
        <v>1915</v>
      </c>
      <c r="K1150" t="s">
        <v>2020</v>
      </c>
      <c r="L1150" s="24">
        <v>11680</v>
      </c>
      <c r="M1150" s="25">
        <f>+VLOOKUP(E1150, TC!A:D, 4, FALSE())</f>
        <v>1.04315</v>
      </c>
      <c r="N1150" s="24">
        <f t="shared" si="85"/>
        <v>11680</v>
      </c>
      <c r="O1150" t="str">
        <f t="shared" si="86"/>
        <v>FACTURA</v>
      </c>
      <c r="P1150" t="str">
        <f t="shared" si="87"/>
        <v>2025</v>
      </c>
      <c r="Q1150" t="str">
        <f t="shared" si="88"/>
        <v>01</v>
      </c>
      <c r="R1150" t="str">
        <f>+IFERROR(VLOOKUP(I1150, Listado!A:B, 2, FALSE()), "COMERCIALIZADORA INTERNACIONAL CARIBBEAN EXOTICS S A")</f>
        <v>LONDOÑO ECHEVERRI ALEJANDRA</v>
      </c>
      <c r="S1150" s="25">
        <f>+VLOOKUP(E1150, TC!A:D, 2, FALSE())</f>
        <v>4195.6000000000004</v>
      </c>
      <c r="T1150" t="str">
        <f t="shared" si="89"/>
        <v>COP</v>
      </c>
    </row>
    <row r="1151" spans="1:20" ht="18.75" hidden="1" customHeight="1" x14ac:dyDescent="0.25">
      <c r="A1151" t="s">
        <v>1912</v>
      </c>
      <c r="B1151" t="s">
        <v>1923</v>
      </c>
      <c r="C1151" t="s">
        <v>1913</v>
      </c>
      <c r="D1151" s="24">
        <v>5719</v>
      </c>
      <c r="E1151" t="s">
        <v>1623</v>
      </c>
      <c r="F1151" t="s">
        <v>99</v>
      </c>
      <c r="G1151" t="s">
        <v>1914</v>
      </c>
      <c r="H1151" t="s">
        <v>2017</v>
      </c>
      <c r="I1151" t="s">
        <v>1838</v>
      </c>
      <c r="J1151" t="s">
        <v>1915</v>
      </c>
      <c r="K1151" t="s">
        <v>2020</v>
      </c>
      <c r="L1151" s="24">
        <v>104240</v>
      </c>
      <c r="M1151" s="25">
        <f>+VLOOKUP(E1151, TC!A:D, 4, FALSE())</f>
        <v>1.04315</v>
      </c>
      <c r="N1151" s="24">
        <f t="shared" si="85"/>
        <v>104240</v>
      </c>
      <c r="O1151" t="str">
        <f t="shared" si="86"/>
        <v>FACTURA</v>
      </c>
      <c r="P1151" t="str">
        <f t="shared" si="87"/>
        <v>2025</v>
      </c>
      <c r="Q1151" t="str">
        <f t="shared" si="88"/>
        <v>01</v>
      </c>
      <c r="R1151" t="str">
        <f>+IFERROR(VLOOKUP(I1151, Listado!A:B, 2, FALSE()), "COMERCIALIZADORA INTERNACIONAL CARIBBEAN EXOTICS S A")</f>
        <v>LONDOÑO ECHEVERRI ALEJANDRA</v>
      </c>
      <c r="S1151" s="25">
        <f>+VLOOKUP(E1151, TC!A:D, 2, FALSE())</f>
        <v>4195.6000000000004</v>
      </c>
      <c r="T1151" t="str">
        <f t="shared" si="89"/>
        <v>COP</v>
      </c>
    </row>
    <row r="1152" spans="1:20" ht="18.75" hidden="1" customHeight="1" x14ac:dyDescent="0.25">
      <c r="A1152" t="s">
        <v>1912</v>
      </c>
      <c r="B1152" t="s">
        <v>1923</v>
      </c>
      <c r="C1152" t="s">
        <v>1913</v>
      </c>
      <c r="D1152" s="24">
        <v>5719</v>
      </c>
      <c r="E1152" t="s">
        <v>1623</v>
      </c>
      <c r="F1152" t="s">
        <v>99</v>
      </c>
      <c r="G1152" t="s">
        <v>1914</v>
      </c>
      <c r="H1152" t="s">
        <v>2017</v>
      </c>
      <c r="I1152" t="s">
        <v>1838</v>
      </c>
      <c r="J1152" t="s">
        <v>1915</v>
      </c>
      <c r="K1152" t="s">
        <v>2020</v>
      </c>
      <c r="L1152" s="24">
        <v>78640</v>
      </c>
      <c r="M1152" s="25">
        <f>+VLOOKUP(E1152, TC!A:D, 4, FALSE())</f>
        <v>1.04315</v>
      </c>
      <c r="N1152" s="24">
        <f t="shared" si="85"/>
        <v>78640</v>
      </c>
      <c r="O1152" t="str">
        <f t="shared" si="86"/>
        <v>FACTURA</v>
      </c>
      <c r="P1152" t="str">
        <f t="shared" si="87"/>
        <v>2025</v>
      </c>
      <c r="Q1152" t="str">
        <f t="shared" si="88"/>
        <v>01</v>
      </c>
      <c r="R1152" t="str">
        <f>+IFERROR(VLOOKUP(I1152, Listado!A:B, 2, FALSE()), "COMERCIALIZADORA INTERNACIONAL CARIBBEAN EXOTICS S A")</f>
        <v>LONDOÑO ECHEVERRI ALEJANDRA</v>
      </c>
      <c r="S1152" s="25">
        <f>+VLOOKUP(E1152, TC!A:D, 2, FALSE())</f>
        <v>4195.6000000000004</v>
      </c>
      <c r="T1152" t="str">
        <f t="shared" si="89"/>
        <v>COP</v>
      </c>
    </row>
    <row r="1153" spans="1:20" ht="18.75" hidden="1" customHeight="1" x14ac:dyDescent="0.25">
      <c r="A1153" t="s">
        <v>1912</v>
      </c>
      <c r="B1153" t="s">
        <v>1923</v>
      </c>
      <c r="C1153" t="s">
        <v>1913</v>
      </c>
      <c r="D1153" s="24">
        <v>5719</v>
      </c>
      <c r="E1153" t="s">
        <v>1623</v>
      </c>
      <c r="F1153" t="s">
        <v>99</v>
      </c>
      <c r="G1153" t="s">
        <v>1914</v>
      </c>
      <c r="H1153" t="s">
        <v>2017</v>
      </c>
      <c r="I1153" t="s">
        <v>1838</v>
      </c>
      <c r="J1153" t="s">
        <v>1915</v>
      </c>
      <c r="K1153" t="s">
        <v>2020</v>
      </c>
      <c r="L1153" s="24">
        <v>56848</v>
      </c>
      <c r="M1153" s="25">
        <f>+VLOOKUP(E1153, TC!A:D, 4, FALSE())</f>
        <v>1.04315</v>
      </c>
      <c r="N1153" s="24">
        <f t="shared" si="85"/>
        <v>56848</v>
      </c>
      <c r="O1153" t="str">
        <f t="shared" si="86"/>
        <v>FACTURA</v>
      </c>
      <c r="P1153" t="str">
        <f t="shared" si="87"/>
        <v>2025</v>
      </c>
      <c r="Q1153" t="str">
        <f t="shared" si="88"/>
        <v>01</v>
      </c>
      <c r="R1153" t="str">
        <f>+IFERROR(VLOOKUP(I1153, Listado!A:B, 2, FALSE()), "COMERCIALIZADORA INTERNACIONAL CARIBBEAN EXOTICS S A")</f>
        <v>LONDOÑO ECHEVERRI ALEJANDRA</v>
      </c>
      <c r="S1153" s="25">
        <f>+VLOOKUP(E1153, TC!A:D, 2, FALSE())</f>
        <v>4195.6000000000004</v>
      </c>
      <c r="T1153" t="str">
        <f t="shared" si="89"/>
        <v>COP</v>
      </c>
    </row>
    <row r="1154" spans="1:20" ht="18.75" hidden="1" customHeight="1" x14ac:dyDescent="0.25">
      <c r="A1154" t="s">
        <v>1912</v>
      </c>
      <c r="B1154" t="s">
        <v>1923</v>
      </c>
      <c r="C1154" t="s">
        <v>1913</v>
      </c>
      <c r="D1154" s="24">
        <v>5719</v>
      </c>
      <c r="E1154" t="s">
        <v>1623</v>
      </c>
      <c r="F1154" t="s">
        <v>99</v>
      </c>
      <c r="G1154" t="s">
        <v>1914</v>
      </c>
      <c r="H1154" t="s">
        <v>2017</v>
      </c>
      <c r="I1154" t="s">
        <v>1838</v>
      </c>
      <c r="J1154" t="s">
        <v>1915</v>
      </c>
      <c r="K1154" t="s">
        <v>2021</v>
      </c>
      <c r="L1154" s="24">
        <v>138672</v>
      </c>
      <c r="M1154" s="25">
        <f>+VLOOKUP(E1154, TC!A:D, 4, FALSE())</f>
        <v>1.04315</v>
      </c>
      <c r="N1154" s="24">
        <f t="shared" ref="N1154:N1217" si="90">+IF(F1154="EUR", (M1154*L1154), IF(I1154="JUAN MATAS SAS", (L1154/S1154), L1154))</f>
        <v>138672</v>
      </c>
      <c r="O1154" t="str">
        <f t="shared" ref="O1154:O1217" si="91">+IF(C1154="CFE", "FACTURA", IF(ISERROR(SEARCH("ANULA", H1154))=FALSE(), "ANULACIÓN FE", IF(ISERROR(SEARCH("CANCELLATION", H1154))=FALSE(), "ANULACIÓN FE", "NOTAS")))</f>
        <v>FACTURA</v>
      </c>
      <c r="P1154" t="str">
        <f t="shared" ref="P1154:P1217" si="92">+LEFT(E1154, 4)</f>
        <v>2025</v>
      </c>
      <c r="Q1154" t="str">
        <f t="shared" ref="Q1154:Q1217" si="93">+MID(E1154, 5, 2)</f>
        <v>01</v>
      </c>
      <c r="R1154" t="str">
        <f>+IFERROR(VLOOKUP(I1154, Listado!A:B, 2, FALSE()), "COMERCIALIZADORA INTERNACIONAL CARIBBEAN EXOTICS S A")</f>
        <v>LONDOÑO ECHEVERRI ALEJANDRA</v>
      </c>
      <c r="S1154" s="25">
        <f>+VLOOKUP(E1154, TC!A:D, 2, FALSE())</f>
        <v>4195.6000000000004</v>
      </c>
      <c r="T1154" t="str">
        <f t="shared" ref="T1154:T1217" si="94">+IF(I1154="JUAN MATAS SAS", "USD", F1154)</f>
        <v>COP</v>
      </c>
    </row>
    <row r="1155" spans="1:20" ht="18.75" hidden="1" customHeight="1" x14ac:dyDescent="0.25">
      <c r="A1155" t="s">
        <v>1912</v>
      </c>
      <c r="B1155" t="s">
        <v>1923</v>
      </c>
      <c r="C1155" t="s">
        <v>1913</v>
      </c>
      <c r="D1155" s="24">
        <v>5719</v>
      </c>
      <c r="E1155" t="s">
        <v>1623</v>
      </c>
      <c r="F1155" t="s">
        <v>99</v>
      </c>
      <c r="G1155" t="s">
        <v>1914</v>
      </c>
      <c r="H1155" t="s">
        <v>2017</v>
      </c>
      <c r="I1155" t="s">
        <v>1838</v>
      </c>
      <c r="J1155" t="s">
        <v>1915</v>
      </c>
      <c r="K1155" t="s">
        <v>2022</v>
      </c>
      <c r="L1155" s="24">
        <v>497640</v>
      </c>
      <c r="M1155" s="25">
        <f>+VLOOKUP(E1155, TC!A:D, 4, FALSE())</f>
        <v>1.04315</v>
      </c>
      <c r="N1155" s="24">
        <f t="shared" si="90"/>
        <v>497640</v>
      </c>
      <c r="O1155" t="str">
        <f t="shared" si="91"/>
        <v>FACTURA</v>
      </c>
      <c r="P1155" t="str">
        <f t="shared" si="92"/>
        <v>2025</v>
      </c>
      <c r="Q1155" t="str">
        <f t="shared" si="93"/>
        <v>01</v>
      </c>
      <c r="R1155" t="str">
        <f>+IFERROR(VLOOKUP(I1155, Listado!A:B, 2, FALSE()), "COMERCIALIZADORA INTERNACIONAL CARIBBEAN EXOTICS S A")</f>
        <v>LONDOÑO ECHEVERRI ALEJANDRA</v>
      </c>
      <c r="S1155" s="25">
        <f>+VLOOKUP(E1155, TC!A:D, 2, FALSE())</f>
        <v>4195.6000000000004</v>
      </c>
      <c r="T1155" t="str">
        <f t="shared" si="94"/>
        <v>COP</v>
      </c>
    </row>
    <row r="1156" spans="1:20" ht="18.75" hidden="1" customHeight="1" x14ac:dyDescent="0.25">
      <c r="A1156" t="s">
        <v>1912</v>
      </c>
      <c r="B1156" t="s">
        <v>1923</v>
      </c>
      <c r="C1156" t="s">
        <v>1913</v>
      </c>
      <c r="D1156" s="24">
        <v>5719</v>
      </c>
      <c r="E1156" t="s">
        <v>1623</v>
      </c>
      <c r="F1156" t="s">
        <v>99</v>
      </c>
      <c r="G1156" t="s">
        <v>1914</v>
      </c>
      <c r="H1156" t="s">
        <v>2017</v>
      </c>
      <c r="I1156" t="s">
        <v>1838</v>
      </c>
      <c r="J1156" t="s">
        <v>1915</v>
      </c>
      <c r="K1156" t="s">
        <v>2022</v>
      </c>
      <c r="L1156" s="24">
        <v>48400</v>
      </c>
      <c r="M1156" s="25">
        <f>+VLOOKUP(E1156, TC!A:D, 4, FALSE())</f>
        <v>1.04315</v>
      </c>
      <c r="N1156" s="24">
        <f t="shared" si="90"/>
        <v>48400</v>
      </c>
      <c r="O1156" t="str">
        <f t="shared" si="91"/>
        <v>FACTURA</v>
      </c>
      <c r="P1156" t="str">
        <f t="shared" si="92"/>
        <v>2025</v>
      </c>
      <c r="Q1156" t="str">
        <f t="shared" si="93"/>
        <v>01</v>
      </c>
      <c r="R1156" t="str">
        <f>+IFERROR(VLOOKUP(I1156, Listado!A:B, 2, FALSE()), "COMERCIALIZADORA INTERNACIONAL CARIBBEAN EXOTICS S A")</f>
        <v>LONDOÑO ECHEVERRI ALEJANDRA</v>
      </c>
      <c r="S1156" s="25">
        <f>+VLOOKUP(E1156, TC!A:D, 2, FALSE())</f>
        <v>4195.6000000000004</v>
      </c>
      <c r="T1156" t="str">
        <f t="shared" si="94"/>
        <v>COP</v>
      </c>
    </row>
    <row r="1157" spans="1:20" ht="18.75" hidden="1" customHeight="1" x14ac:dyDescent="0.25">
      <c r="A1157" t="s">
        <v>1912</v>
      </c>
      <c r="B1157" t="s">
        <v>5</v>
      </c>
      <c r="C1157" t="s">
        <v>1913</v>
      </c>
      <c r="D1157" s="24">
        <v>10871</v>
      </c>
      <c r="E1157" t="s">
        <v>1623</v>
      </c>
      <c r="F1157" t="s">
        <v>1924</v>
      </c>
      <c r="G1157" t="s">
        <v>1914</v>
      </c>
      <c r="H1157" t="s">
        <v>2173</v>
      </c>
      <c r="I1157" t="s">
        <v>1875</v>
      </c>
      <c r="J1157" t="s">
        <v>1919</v>
      </c>
      <c r="K1157" t="s">
        <v>33</v>
      </c>
      <c r="L1157" s="24">
        <v>1177.44</v>
      </c>
      <c r="M1157" s="25">
        <f>+VLOOKUP(E1157, TC!A:D, 4, FALSE())</f>
        <v>1.04315</v>
      </c>
      <c r="N1157" s="24">
        <f t="shared" si="90"/>
        <v>1228.2465360000001</v>
      </c>
      <c r="O1157" t="str">
        <f t="shared" si="91"/>
        <v>FACTURA</v>
      </c>
      <c r="P1157" t="str">
        <f t="shared" si="92"/>
        <v>2025</v>
      </c>
      <c r="Q1157" t="str">
        <f t="shared" si="93"/>
        <v>01</v>
      </c>
      <c r="R1157" t="str">
        <f>+IFERROR(VLOOKUP(I1157, Listado!A:B, 2, FALSE()), "COMERCIALIZADORA INTERNACIONAL CARIBBEAN EXOTICS S A")</f>
        <v>PIEDRAHITA PEREZ MARIANA</v>
      </c>
      <c r="S1157" s="25">
        <f>+VLOOKUP(E1157, TC!A:D, 2, FALSE())</f>
        <v>4195.6000000000004</v>
      </c>
      <c r="T1157" t="str">
        <f t="shared" si="94"/>
        <v>EUR</v>
      </c>
    </row>
    <row r="1158" spans="1:20" ht="18.75" hidden="1" customHeight="1" x14ac:dyDescent="0.25">
      <c r="A1158" t="s">
        <v>1912</v>
      </c>
      <c r="B1158" t="s">
        <v>5</v>
      </c>
      <c r="C1158" t="s">
        <v>1913</v>
      </c>
      <c r="D1158" s="24">
        <v>10871</v>
      </c>
      <c r="E1158" t="s">
        <v>1623</v>
      </c>
      <c r="F1158" t="s">
        <v>1924</v>
      </c>
      <c r="G1158" t="s">
        <v>1914</v>
      </c>
      <c r="H1158" t="s">
        <v>2173</v>
      </c>
      <c r="I1158" t="s">
        <v>1875</v>
      </c>
      <c r="J1158" t="s">
        <v>1919</v>
      </c>
      <c r="K1158" t="s">
        <v>33</v>
      </c>
      <c r="L1158" s="24">
        <v>1320.16</v>
      </c>
      <c r="M1158" s="25">
        <f>+VLOOKUP(E1158, TC!A:D, 4, FALSE())</f>
        <v>1.04315</v>
      </c>
      <c r="N1158" s="24">
        <f t="shared" si="90"/>
        <v>1377.124904</v>
      </c>
      <c r="O1158" t="str">
        <f t="shared" si="91"/>
        <v>FACTURA</v>
      </c>
      <c r="P1158" t="str">
        <f t="shared" si="92"/>
        <v>2025</v>
      </c>
      <c r="Q1158" t="str">
        <f t="shared" si="93"/>
        <v>01</v>
      </c>
      <c r="R1158" t="str">
        <f>+IFERROR(VLOOKUP(I1158, Listado!A:B, 2, FALSE()), "COMERCIALIZADORA INTERNACIONAL CARIBBEAN EXOTICS S A")</f>
        <v>PIEDRAHITA PEREZ MARIANA</v>
      </c>
      <c r="S1158" s="25">
        <f>+VLOOKUP(E1158, TC!A:D, 2, FALSE())</f>
        <v>4195.6000000000004</v>
      </c>
      <c r="T1158" t="str">
        <f t="shared" si="94"/>
        <v>EUR</v>
      </c>
    </row>
    <row r="1159" spans="1:20" ht="18.75" hidden="1" customHeight="1" x14ac:dyDescent="0.25">
      <c r="A1159" t="s">
        <v>1912</v>
      </c>
      <c r="B1159" t="s">
        <v>5</v>
      </c>
      <c r="C1159" t="s">
        <v>1913</v>
      </c>
      <c r="D1159" s="24">
        <v>10871</v>
      </c>
      <c r="E1159" t="s">
        <v>1623</v>
      </c>
      <c r="F1159" t="s">
        <v>1924</v>
      </c>
      <c r="G1159" t="s">
        <v>1914</v>
      </c>
      <c r="H1159" t="s">
        <v>2173</v>
      </c>
      <c r="I1159" t="s">
        <v>1875</v>
      </c>
      <c r="J1159" t="s">
        <v>1919</v>
      </c>
      <c r="K1159" t="s">
        <v>1959</v>
      </c>
      <c r="L1159" s="24">
        <v>275</v>
      </c>
      <c r="M1159" s="25">
        <f>+VLOOKUP(E1159, TC!A:D, 4, FALSE())</f>
        <v>1.04315</v>
      </c>
      <c r="N1159" s="24">
        <f t="shared" si="90"/>
        <v>286.86624999999998</v>
      </c>
      <c r="O1159" t="str">
        <f t="shared" si="91"/>
        <v>FACTURA</v>
      </c>
      <c r="P1159" t="str">
        <f t="shared" si="92"/>
        <v>2025</v>
      </c>
      <c r="Q1159" t="str">
        <f t="shared" si="93"/>
        <v>01</v>
      </c>
      <c r="R1159" t="str">
        <f>+IFERROR(VLOOKUP(I1159, Listado!A:B, 2, FALSE()), "COMERCIALIZADORA INTERNACIONAL CARIBBEAN EXOTICS S A")</f>
        <v>PIEDRAHITA PEREZ MARIANA</v>
      </c>
      <c r="S1159" s="25">
        <f>+VLOOKUP(E1159, TC!A:D, 2, FALSE())</f>
        <v>4195.6000000000004</v>
      </c>
      <c r="T1159" t="str">
        <f t="shared" si="94"/>
        <v>EUR</v>
      </c>
    </row>
    <row r="1160" spans="1:20" ht="18.75" hidden="1" customHeight="1" x14ac:dyDescent="0.25">
      <c r="A1160" t="s">
        <v>1912</v>
      </c>
      <c r="B1160" t="s">
        <v>5</v>
      </c>
      <c r="C1160" t="s">
        <v>1913</v>
      </c>
      <c r="D1160" s="24">
        <v>10871</v>
      </c>
      <c r="E1160" t="s">
        <v>1623</v>
      </c>
      <c r="F1160" t="s">
        <v>1924</v>
      </c>
      <c r="G1160" t="s">
        <v>1914</v>
      </c>
      <c r="H1160" t="s">
        <v>2173</v>
      </c>
      <c r="I1160" t="s">
        <v>1875</v>
      </c>
      <c r="J1160" t="s">
        <v>1919</v>
      </c>
      <c r="K1160" t="s">
        <v>1960</v>
      </c>
      <c r="L1160" s="24">
        <v>11.33</v>
      </c>
      <c r="M1160" s="25">
        <f>+VLOOKUP(E1160, TC!A:D, 4, FALSE())</f>
        <v>1.04315</v>
      </c>
      <c r="N1160" s="24">
        <f t="shared" si="90"/>
        <v>11.818889500000001</v>
      </c>
      <c r="O1160" t="str">
        <f t="shared" si="91"/>
        <v>FACTURA</v>
      </c>
      <c r="P1160" t="str">
        <f t="shared" si="92"/>
        <v>2025</v>
      </c>
      <c r="Q1160" t="str">
        <f t="shared" si="93"/>
        <v>01</v>
      </c>
      <c r="R1160" t="str">
        <f>+IFERROR(VLOOKUP(I1160, Listado!A:B, 2, FALSE()), "COMERCIALIZADORA INTERNACIONAL CARIBBEAN EXOTICS S A")</f>
        <v>PIEDRAHITA PEREZ MARIANA</v>
      </c>
      <c r="S1160" s="25">
        <f>+VLOOKUP(E1160, TC!A:D, 2, FALSE())</f>
        <v>4195.6000000000004</v>
      </c>
      <c r="T1160" t="str">
        <f t="shared" si="94"/>
        <v>EUR</v>
      </c>
    </row>
    <row r="1161" spans="1:20" ht="18.75" hidden="1" customHeight="1" x14ac:dyDescent="0.25">
      <c r="A1161" t="s">
        <v>1912</v>
      </c>
      <c r="B1161" t="s">
        <v>1923</v>
      </c>
      <c r="C1161" t="s">
        <v>1913</v>
      </c>
      <c r="D1161" s="24">
        <v>5720</v>
      </c>
      <c r="E1161" t="s">
        <v>1623</v>
      </c>
      <c r="F1161" t="s">
        <v>99</v>
      </c>
      <c r="G1161" t="s">
        <v>1914</v>
      </c>
      <c r="H1161" t="s">
        <v>2024</v>
      </c>
      <c r="I1161" t="s">
        <v>1839</v>
      </c>
      <c r="J1161" t="s">
        <v>1915</v>
      </c>
      <c r="K1161" t="s">
        <v>2025</v>
      </c>
      <c r="L1161" s="24">
        <v>67250</v>
      </c>
      <c r="M1161" s="25">
        <f>+VLOOKUP(E1161, TC!A:D, 4, FALSE())</f>
        <v>1.04315</v>
      </c>
      <c r="N1161" s="24">
        <f t="shared" si="90"/>
        <v>67250</v>
      </c>
      <c r="O1161" t="str">
        <f t="shared" si="91"/>
        <v>FACTURA</v>
      </c>
      <c r="P1161" t="str">
        <f t="shared" si="92"/>
        <v>2025</v>
      </c>
      <c r="Q1161" t="str">
        <f t="shared" si="93"/>
        <v>01</v>
      </c>
      <c r="R1161" t="str">
        <f>+IFERROR(VLOOKUP(I1161, Listado!A:B, 2, FALSE()), "COMERCIALIZADORA INTERNACIONAL CARIBBEAN EXOTICS S A")</f>
        <v>LONDOÑO ECHEVERRI ALEJANDRA</v>
      </c>
      <c r="S1161" s="25">
        <f>+VLOOKUP(E1161, TC!A:D, 2, FALSE())</f>
        <v>4195.6000000000004</v>
      </c>
      <c r="T1161" t="str">
        <f t="shared" si="94"/>
        <v>COP</v>
      </c>
    </row>
    <row r="1162" spans="1:20" ht="18.75" hidden="1" customHeight="1" x14ac:dyDescent="0.25">
      <c r="A1162" t="s">
        <v>1912</v>
      </c>
      <c r="B1162" t="s">
        <v>1923</v>
      </c>
      <c r="C1162" t="s">
        <v>1913</v>
      </c>
      <c r="D1162" s="24">
        <v>5720</v>
      </c>
      <c r="E1162" t="s">
        <v>1623</v>
      </c>
      <c r="F1162" t="s">
        <v>99</v>
      </c>
      <c r="G1162" t="s">
        <v>1914</v>
      </c>
      <c r="H1162" t="s">
        <v>2024</v>
      </c>
      <c r="I1162" t="s">
        <v>1839</v>
      </c>
      <c r="J1162" t="s">
        <v>1915</v>
      </c>
      <c r="K1162" t="s">
        <v>2025</v>
      </c>
      <c r="L1162" s="24">
        <v>2250</v>
      </c>
      <c r="M1162" s="25">
        <f>+VLOOKUP(E1162, TC!A:D, 4, FALSE())</f>
        <v>1.04315</v>
      </c>
      <c r="N1162" s="24">
        <f t="shared" si="90"/>
        <v>2250</v>
      </c>
      <c r="O1162" t="str">
        <f t="shared" si="91"/>
        <v>FACTURA</v>
      </c>
      <c r="P1162" t="str">
        <f t="shared" si="92"/>
        <v>2025</v>
      </c>
      <c r="Q1162" t="str">
        <f t="shared" si="93"/>
        <v>01</v>
      </c>
      <c r="R1162" t="str">
        <f>+IFERROR(VLOOKUP(I1162, Listado!A:B, 2, FALSE()), "COMERCIALIZADORA INTERNACIONAL CARIBBEAN EXOTICS S A")</f>
        <v>LONDOÑO ECHEVERRI ALEJANDRA</v>
      </c>
      <c r="S1162" s="25">
        <f>+VLOOKUP(E1162, TC!A:D, 2, FALSE())</f>
        <v>4195.6000000000004</v>
      </c>
      <c r="T1162" t="str">
        <f t="shared" si="94"/>
        <v>COP</v>
      </c>
    </row>
    <row r="1163" spans="1:20" ht="18.75" hidden="1" customHeight="1" x14ac:dyDescent="0.25">
      <c r="A1163" t="s">
        <v>1912</v>
      </c>
      <c r="B1163" t="s">
        <v>1923</v>
      </c>
      <c r="C1163" t="s">
        <v>1913</v>
      </c>
      <c r="D1163" s="24">
        <v>5720</v>
      </c>
      <c r="E1163" t="s">
        <v>1623</v>
      </c>
      <c r="F1163" t="s">
        <v>99</v>
      </c>
      <c r="G1163" t="s">
        <v>1914</v>
      </c>
      <c r="H1163" t="s">
        <v>2024</v>
      </c>
      <c r="I1163" t="s">
        <v>1839</v>
      </c>
      <c r="J1163" t="s">
        <v>1915</v>
      </c>
      <c r="K1163" t="s">
        <v>2025</v>
      </c>
      <c r="L1163" s="24">
        <v>139000</v>
      </c>
      <c r="M1163" s="25">
        <f>+VLOOKUP(E1163, TC!A:D, 4, FALSE())</f>
        <v>1.04315</v>
      </c>
      <c r="N1163" s="24">
        <f t="shared" si="90"/>
        <v>139000</v>
      </c>
      <c r="O1163" t="str">
        <f t="shared" si="91"/>
        <v>FACTURA</v>
      </c>
      <c r="P1163" t="str">
        <f t="shared" si="92"/>
        <v>2025</v>
      </c>
      <c r="Q1163" t="str">
        <f t="shared" si="93"/>
        <v>01</v>
      </c>
      <c r="R1163" t="str">
        <f>+IFERROR(VLOOKUP(I1163, Listado!A:B, 2, FALSE()), "COMERCIALIZADORA INTERNACIONAL CARIBBEAN EXOTICS S A")</f>
        <v>LONDOÑO ECHEVERRI ALEJANDRA</v>
      </c>
      <c r="S1163" s="25">
        <f>+VLOOKUP(E1163, TC!A:D, 2, FALSE())</f>
        <v>4195.6000000000004</v>
      </c>
      <c r="T1163" t="str">
        <f t="shared" si="94"/>
        <v>COP</v>
      </c>
    </row>
    <row r="1164" spans="1:20" ht="18.75" hidden="1" customHeight="1" x14ac:dyDescent="0.25">
      <c r="A1164" t="s">
        <v>1912</v>
      </c>
      <c r="B1164" t="s">
        <v>1923</v>
      </c>
      <c r="C1164" t="s">
        <v>1913</v>
      </c>
      <c r="D1164" s="24">
        <v>5720</v>
      </c>
      <c r="E1164" t="s">
        <v>1623</v>
      </c>
      <c r="F1164" t="s">
        <v>99</v>
      </c>
      <c r="G1164" t="s">
        <v>1914</v>
      </c>
      <c r="H1164" t="s">
        <v>2024</v>
      </c>
      <c r="I1164" t="s">
        <v>1839</v>
      </c>
      <c r="J1164" t="s">
        <v>1915</v>
      </c>
      <c r="K1164" t="s">
        <v>2026</v>
      </c>
      <c r="L1164" s="24">
        <v>30250</v>
      </c>
      <c r="M1164" s="25">
        <f>+VLOOKUP(E1164, TC!A:D, 4, FALSE())</f>
        <v>1.04315</v>
      </c>
      <c r="N1164" s="24">
        <f t="shared" si="90"/>
        <v>30250</v>
      </c>
      <c r="O1164" t="str">
        <f t="shared" si="91"/>
        <v>FACTURA</v>
      </c>
      <c r="P1164" t="str">
        <f t="shared" si="92"/>
        <v>2025</v>
      </c>
      <c r="Q1164" t="str">
        <f t="shared" si="93"/>
        <v>01</v>
      </c>
      <c r="R1164" t="str">
        <f>+IFERROR(VLOOKUP(I1164, Listado!A:B, 2, FALSE()), "COMERCIALIZADORA INTERNACIONAL CARIBBEAN EXOTICS S A")</f>
        <v>LONDOÑO ECHEVERRI ALEJANDRA</v>
      </c>
      <c r="S1164" s="25">
        <f>+VLOOKUP(E1164, TC!A:D, 2, FALSE())</f>
        <v>4195.6000000000004</v>
      </c>
      <c r="T1164" t="str">
        <f t="shared" si="94"/>
        <v>COP</v>
      </c>
    </row>
    <row r="1165" spans="1:20" ht="18.75" hidden="1" customHeight="1" x14ac:dyDescent="0.25">
      <c r="A1165" t="s">
        <v>1912</v>
      </c>
      <c r="B1165" t="s">
        <v>1923</v>
      </c>
      <c r="C1165" t="s">
        <v>1913</v>
      </c>
      <c r="D1165" s="24">
        <v>5720</v>
      </c>
      <c r="E1165" t="s">
        <v>1623</v>
      </c>
      <c r="F1165" t="s">
        <v>99</v>
      </c>
      <c r="G1165" t="s">
        <v>1914</v>
      </c>
      <c r="H1165" t="s">
        <v>2024</v>
      </c>
      <c r="I1165" t="s">
        <v>1839</v>
      </c>
      <c r="J1165" t="s">
        <v>1915</v>
      </c>
      <c r="K1165" t="s">
        <v>2026</v>
      </c>
      <c r="L1165" s="24">
        <v>4750</v>
      </c>
      <c r="M1165" s="25">
        <f>+VLOOKUP(E1165, TC!A:D, 4, FALSE())</f>
        <v>1.04315</v>
      </c>
      <c r="N1165" s="24">
        <f t="shared" si="90"/>
        <v>4750</v>
      </c>
      <c r="O1165" t="str">
        <f t="shared" si="91"/>
        <v>FACTURA</v>
      </c>
      <c r="P1165" t="str">
        <f t="shared" si="92"/>
        <v>2025</v>
      </c>
      <c r="Q1165" t="str">
        <f t="shared" si="93"/>
        <v>01</v>
      </c>
      <c r="R1165" t="str">
        <f>+IFERROR(VLOOKUP(I1165, Listado!A:B, 2, FALSE()), "COMERCIALIZADORA INTERNACIONAL CARIBBEAN EXOTICS S A")</f>
        <v>LONDOÑO ECHEVERRI ALEJANDRA</v>
      </c>
      <c r="S1165" s="25">
        <f>+VLOOKUP(E1165, TC!A:D, 2, FALSE())</f>
        <v>4195.6000000000004</v>
      </c>
      <c r="T1165" t="str">
        <f t="shared" si="94"/>
        <v>COP</v>
      </c>
    </row>
    <row r="1166" spans="1:20" ht="18.75" hidden="1" customHeight="1" x14ac:dyDescent="0.25">
      <c r="A1166" t="s">
        <v>1912</v>
      </c>
      <c r="B1166" t="s">
        <v>1923</v>
      </c>
      <c r="C1166" t="s">
        <v>1913</v>
      </c>
      <c r="D1166" s="24">
        <v>5720</v>
      </c>
      <c r="E1166" t="s">
        <v>1623</v>
      </c>
      <c r="F1166" t="s">
        <v>99</v>
      </c>
      <c r="G1166" t="s">
        <v>1914</v>
      </c>
      <c r="H1166" t="s">
        <v>2024</v>
      </c>
      <c r="I1166" t="s">
        <v>1839</v>
      </c>
      <c r="J1166" t="s">
        <v>1915</v>
      </c>
      <c r="K1166" t="s">
        <v>2026</v>
      </c>
      <c r="L1166" s="24">
        <v>49200</v>
      </c>
      <c r="M1166" s="25">
        <f>+VLOOKUP(E1166, TC!A:D, 4, FALSE())</f>
        <v>1.04315</v>
      </c>
      <c r="N1166" s="24">
        <f t="shared" si="90"/>
        <v>49200</v>
      </c>
      <c r="O1166" t="str">
        <f t="shared" si="91"/>
        <v>FACTURA</v>
      </c>
      <c r="P1166" t="str">
        <f t="shared" si="92"/>
        <v>2025</v>
      </c>
      <c r="Q1166" t="str">
        <f t="shared" si="93"/>
        <v>01</v>
      </c>
      <c r="R1166" t="str">
        <f>+IFERROR(VLOOKUP(I1166, Listado!A:B, 2, FALSE()), "COMERCIALIZADORA INTERNACIONAL CARIBBEAN EXOTICS S A")</f>
        <v>LONDOÑO ECHEVERRI ALEJANDRA</v>
      </c>
      <c r="S1166" s="25">
        <f>+VLOOKUP(E1166, TC!A:D, 2, FALSE())</f>
        <v>4195.6000000000004</v>
      </c>
      <c r="T1166" t="str">
        <f t="shared" si="94"/>
        <v>COP</v>
      </c>
    </row>
    <row r="1167" spans="1:20" ht="18.75" hidden="1" customHeight="1" x14ac:dyDescent="0.25">
      <c r="A1167" t="s">
        <v>1912</v>
      </c>
      <c r="B1167" t="s">
        <v>1923</v>
      </c>
      <c r="C1167" t="s">
        <v>1913</v>
      </c>
      <c r="D1167" s="24">
        <v>5720</v>
      </c>
      <c r="E1167" t="s">
        <v>1623</v>
      </c>
      <c r="F1167" t="s">
        <v>99</v>
      </c>
      <c r="G1167" t="s">
        <v>1914</v>
      </c>
      <c r="H1167" t="s">
        <v>2024</v>
      </c>
      <c r="I1167" t="s">
        <v>1839</v>
      </c>
      <c r="J1167" t="s">
        <v>1915</v>
      </c>
      <c r="K1167" t="s">
        <v>2027</v>
      </c>
      <c r="L1167" s="24">
        <v>54000</v>
      </c>
      <c r="M1167" s="25">
        <f>+VLOOKUP(E1167, TC!A:D, 4, FALSE())</f>
        <v>1.04315</v>
      </c>
      <c r="N1167" s="24">
        <f t="shared" si="90"/>
        <v>54000</v>
      </c>
      <c r="O1167" t="str">
        <f t="shared" si="91"/>
        <v>FACTURA</v>
      </c>
      <c r="P1167" t="str">
        <f t="shared" si="92"/>
        <v>2025</v>
      </c>
      <c r="Q1167" t="str">
        <f t="shared" si="93"/>
        <v>01</v>
      </c>
      <c r="R1167" t="str">
        <f>+IFERROR(VLOOKUP(I1167, Listado!A:B, 2, FALSE()), "COMERCIALIZADORA INTERNACIONAL CARIBBEAN EXOTICS S A")</f>
        <v>LONDOÑO ECHEVERRI ALEJANDRA</v>
      </c>
      <c r="S1167" s="25">
        <f>+VLOOKUP(E1167, TC!A:D, 2, FALSE())</f>
        <v>4195.6000000000004</v>
      </c>
      <c r="T1167" t="str">
        <f t="shared" si="94"/>
        <v>COP</v>
      </c>
    </row>
    <row r="1168" spans="1:20" ht="18.75" hidden="1" customHeight="1" x14ac:dyDescent="0.25">
      <c r="A1168" t="s">
        <v>1912</v>
      </c>
      <c r="B1168" t="s">
        <v>1923</v>
      </c>
      <c r="C1168" t="s">
        <v>1913</v>
      </c>
      <c r="D1168" s="24">
        <v>5720</v>
      </c>
      <c r="E1168" t="s">
        <v>1623</v>
      </c>
      <c r="F1168" t="s">
        <v>99</v>
      </c>
      <c r="G1168" t="s">
        <v>1914</v>
      </c>
      <c r="H1168" t="s">
        <v>2024</v>
      </c>
      <c r="I1168" t="s">
        <v>1839</v>
      </c>
      <c r="J1168" t="s">
        <v>1915</v>
      </c>
      <c r="K1168" t="s">
        <v>2028</v>
      </c>
      <c r="L1168" s="24">
        <v>4400</v>
      </c>
      <c r="M1168" s="25">
        <f>+VLOOKUP(E1168, TC!A:D, 4, FALSE())</f>
        <v>1.04315</v>
      </c>
      <c r="N1168" s="24">
        <f t="shared" si="90"/>
        <v>4400</v>
      </c>
      <c r="O1168" t="str">
        <f t="shared" si="91"/>
        <v>FACTURA</v>
      </c>
      <c r="P1168" t="str">
        <f t="shared" si="92"/>
        <v>2025</v>
      </c>
      <c r="Q1168" t="str">
        <f t="shared" si="93"/>
        <v>01</v>
      </c>
      <c r="R1168" t="str">
        <f>+IFERROR(VLOOKUP(I1168, Listado!A:B, 2, FALSE()), "COMERCIALIZADORA INTERNACIONAL CARIBBEAN EXOTICS S A")</f>
        <v>LONDOÑO ECHEVERRI ALEJANDRA</v>
      </c>
      <c r="S1168" s="25">
        <f>+VLOOKUP(E1168, TC!A:D, 2, FALSE())</f>
        <v>4195.6000000000004</v>
      </c>
      <c r="T1168" t="str">
        <f t="shared" si="94"/>
        <v>COP</v>
      </c>
    </row>
    <row r="1169" spans="1:20" ht="18.75" hidden="1" customHeight="1" x14ac:dyDescent="0.25">
      <c r="A1169" t="s">
        <v>1912</v>
      </c>
      <c r="B1169" t="s">
        <v>1923</v>
      </c>
      <c r="C1169" t="s">
        <v>1913</v>
      </c>
      <c r="D1169" s="24">
        <v>5720</v>
      </c>
      <c r="E1169" t="s">
        <v>1623</v>
      </c>
      <c r="F1169" t="s">
        <v>99</v>
      </c>
      <c r="G1169" t="s">
        <v>1914</v>
      </c>
      <c r="H1169" t="s">
        <v>2024</v>
      </c>
      <c r="I1169" t="s">
        <v>1839</v>
      </c>
      <c r="J1169" t="s">
        <v>1915</v>
      </c>
      <c r="K1169" t="s">
        <v>2028</v>
      </c>
      <c r="L1169" s="24">
        <v>15200</v>
      </c>
      <c r="M1169" s="25">
        <f>+VLOOKUP(E1169, TC!A:D, 4, FALSE())</f>
        <v>1.04315</v>
      </c>
      <c r="N1169" s="24">
        <f t="shared" si="90"/>
        <v>15200</v>
      </c>
      <c r="O1169" t="str">
        <f t="shared" si="91"/>
        <v>FACTURA</v>
      </c>
      <c r="P1169" t="str">
        <f t="shared" si="92"/>
        <v>2025</v>
      </c>
      <c r="Q1169" t="str">
        <f t="shared" si="93"/>
        <v>01</v>
      </c>
      <c r="R1169" t="str">
        <f>+IFERROR(VLOOKUP(I1169, Listado!A:B, 2, FALSE()), "COMERCIALIZADORA INTERNACIONAL CARIBBEAN EXOTICS S A")</f>
        <v>LONDOÑO ECHEVERRI ALEJANDRA</v>
      </c>
      <c r="S1169" s="25">
        <f>+VLOOKUP(E1169, TC!A:D, 2, FALSE())</f>
        <v>4195.6000000000004</v>
      </c>
      <c r="T1169" t="str">
        <f t="shared" si="94"/>
        <v>COP</v>
      </c>
    </row>
    <row r="1170" spans="1:20" ht="18.75" hidden="1" customHeight="1" x14ac:dyDescent="0.25">
      <c r="A1170" t="s">
        <v>1912</v>
      </c>
      <c r="B1170" t="s">
        <v>1923</v>
      </c>
      <c r="C1170" t="s">
        <v>1913</v>
      </c>
      <c r="D1170" s="24">
        <v>5720</v>
      </c>
      <c r="E1170" t="s">
        <v>1623</v>
      </c>
      <c r="F1170" t="s">
        <v>99</v>
      </c>
      <c r="G1170" t="s">
        <v>1914</v>
      </c>
      <c r="H1170" t="s">
        <v>2024</v>
      </c>
      <c r="I1170" t="s">
        <v>1839</v>
      </c>
      <c r="J1170" t="s">
        <v>1915</v>
      </c>
      <c r="K1170" t="s">
        <v>2028</v>
      </c>
      <c r="L1170" s="24">
        <v>16400</v>
      </c>
      <c r="M1170" s="25">
        <f>+VLOOKUP(E1170, TC!A:D, 4, FALSE())</f>
        <v>1.04315</v>
      </c>
      <c r="N1170" s="24">
        <f t="shared" si="90"/>
        <v>16400</v>
      </c>
      <c r="O1170" t="str">
        <f t="shared" si="91"/>
        <v>FACTURA</v>
      </c>
      <c r="P1170" t="str">
        <f t="shared" si="92"/>
        <v>2025</v>
      </c>
      <c r="Q1170" t="str">
        <f t="shared" si="93"/>
        <v>01</v>
      </c>
      <c r="R1170" t="str">
        <f>+IFERROR(VLOOKUP(I1170, Listado!A:B, 2, FALSE()), "COMERCIALIZADORA INTERNACIONAL CARIBBEAN EXOTICS S A")</f>
        <v>LONDOÑO ECHEVERRI ALEJANDRA</v>
      </c>
      <c r="S1170" s="25">
        <f>+VLOOKUP(E1170, TC!A:D, 2, FALSE())</f>
        <v>4195.6000000000004</v>
      </c>
      <c r="T1170" t="str">
        <f t="shared" si="94"/>
        <v>COP</v>
      </c>
    </row>
    <row r="1171" spans="1:20" ht="18.75" hidden="1" customHeight="1" x14ac:dyDescent="0.25">
      <c r="A1171" t="s">
        <v>1912</v>
      </c>
      <c r="B1171" t="s">
        <v>1923</v>
      </c>
      <c r="C1171" t="s">
        <v>1913</v>
      </c>
      <c r="D1171" s="24">
        <v>5720</v>
      </c>
      <c r="E1171" t="s">
        <v>1623</v>
      </c>
      <c r="F1171" t="s">
        <v>99</v>
      </c>
      <c r="G1171" t="s">
        <v>1914</v>
      </c>
      <c r="H1171" t="s">
        <v>2024</v>
      </c>
      <c r="I1171" t="s">
        <v>1839</v>
      </c>
      <c r="J1171" t="s">
        <v>1915</v>
      </c>
      <c r="K1171" t="s">
        <v>2019</v>
      </c>
      <c r="L1171" s="24">
        <v>32000</v>
      </c>
      <c r="M1171" s="25">
        <f>+VLOOKUP(E1171, TC!A:D, 4, FALSE())</f>
        <v>1.04315</v>
      </c>
      <c r="N1171" s="24">
        <f t="shared" si="90"/>
        <v>32000</v>
      </c>
      <c r="O1171" t="str">
        <f t="shared" si="91"/>
        <v>FACTURA</v>
      </c>
      <c r="P1171" t="str">
        <f t="shared" si="92"/>
        <v>2025</v>
      </c>
      <c r="Q1171" t="str">
        <f t="shared" si="93"/>
        <v>01</v>
      </c>
      <c r="R1171" t="str">
        <f>+IFERROR(VLOOKUP(I1171, Listado!A:B, 2, FALSE()), "COMERCIALIZADORA INTERNACIONAL CARIBBEAN EXOTICS S A")</f>
        <v>LONDOÑO ECHEVERRI ALEJANDRA</v>
      </c>
      <c r="S1171" s="25">
        <f>+VLOOKUP(E1171, TC!A:D, 2, FALSE())</f>
        <v>4195.6000000000004</v>
      </c>
      <c r="T1171" t="str">
        <f t="shared" si="94"/>
        <v>COP</v>
      </c>
    </row>
    <row r="1172" spans="1:20" ht="18.75" hidden="1" customHeight="1" x14ac:dyDescent="0.25">
      <c r="A1172" t="s">
        <v>1912</v>
      </c>
      <c r="B1172" t="s">
        <v>1923</v>
      </c>
      <c r="C1172" t="s">
        <v>1913</v>
      </c>
      <c r="D1172" s="24">
        <v>5720</v>
      </c>
      <c r="E1172" t="s">
        <v>1623</v>
      </c>
      <c r="F1172" t="s">
        <v>99</v>
      </c>
      <c r="G1172" t="s">
        <v>1914</v>
      </c>
      <c r="H1172" t="s">
        <v>2024</v>
      </c>
      <c r="I1172" t="s">
        <v>1839</v>
      </c>
      <c r="J1172" t="s">
        <v>1915</v>
      </c>
      <c r="K1172" t="s">
        <v>2022</v>
      </c>
      <c r="L1172" s="24">
        <v>127800</v>
      </c>
      <c r="M1172" s="25">
        <f>+VLOOKUP(E1172, TC!A:D, 4, FALSE())</f>
        <v>1.04315</v>
      </c>
      <c r="N1172" s="24">
        <f t="shared" si="90"/>
        <v>127800</v>
      </c>
      <c r="O1172" t="str">
        <f t="shared" si="91"/>
        <v>FACTURA</v>
      </c>
      <c r="P1172" t="str">
        <f t="shared" si="92"/>
        <v>2025</v>
      </c>
      <c r="Q1172" t="str">
        <f t="shared" si="93"/>
        <v>01</v>
      </c>
      <c r="R1172" t="str">
        <f>+IFERROR(VLOOKUP(I1172, Listado!A:B, 2, FALSE()), "COMERCIALIZADORA INTERNACIONAL CARIBBEAN EXOTICS S A")</f>
        <v>LONDOÑO ECHEVERRI ALEJANDRA</v>
      </c>
      <c r="S1172" s="25">
        <f>+VLOOKUP(E1172, TC!A:D, 2, FALSE())</f>
        <v>4195.6000000000004</v>
      </c>
      <c r="T1172" t="str">
        <f t="shared" si="94"/>
        <v>COP</v>
      </c>
    </row>
    <row r="1173" spans="1:20" ht="18.75" hidden="1" customHeight="1" x14ac:dyDescent="0.25">
      <c r="A1173" t="s">
        <v>1912</v>
      </c>
      <c r="B1173" t="s">
        <v>1923</v>
      </c>
      <c r="C1173" t="s">
        <v>1913</v>
      </c>
      <c r="D1173" s="24">
        <v>5720</v>
      </c>
      <c r="E1173" t="s">
        <v>1623</v>
      </c>
      <c r="F1173" t="s">
        <v>99</v>
      </c>
      <c r="G1173" t="s">
        <v>1914</v>
      </c>
      <c r="H1173" t="s">
        <v>2024</v>
      </c>
      <c r="I1173" t="s">
        <v>1839</v>
      </c>
      <c r="J1173" t="s">
        <v>1915</v>
      </c>
      <c r="K1173" t="s">
        <v>2023</v>
      </c>
      <c r="L1173" s="24">
        <v>31100</v>
      </c>
      <c r="M1173" s="25">
        <f>+VLOOKUP(E1173, TC!A:D, 4, FALSE())</f>
        <v>1.04315</v>
      </c>
      <c r="N1173" s="24">
        <f t="shared" si="90"/>
        <v>31100</v>
      </c>
      <c r="O1173" t="str">
        <f t="shared" si="91"/>
        <v>FACTURA</v>
      </c>
      <c r="P1173" t="str">
        <f t="shared" si="92"/>
        <v>2025</v>
      </c>
      <c r="Q1173" t="str">
        <f t="shared" si="93"/>
        <v>01</v>
      </c>
      <c r="R1173" t="str">
        <f>+IFERROR(VLOOKUP(I1173, Listado!A:B, 2, FALSE()), "COMERCIALIZADORA INTERNACIONAL CARIBBEAN EXOTICS S A")</f>
        <v>LONDOÑO ECHEVERRI ALEJANDRA</v>
      </c>
      <c r="S1173" s="25">
        <f>+VLOOKUP(E1173, TC!A:D, 2, FALSE())</f>
        <v>4195.6000000000004</v>
      </c>
      <c r="T1173" t="str">
        <f t="shared" si="94"/>
        <v>COP</v>
      </c>
    </row>
    <row r="1174" spans="1:20" ht="18.75" hidden="1" customHeight="1" x14ac:dyDescent="0.25">
      <c r="A1174" t="s">
        <v>1912</v>
      </c>
      <c r="B1174" t="s">
        <v>1923</v>
      </c>
      <c r="C1174" t="s">
        <v>1913</v>
      </c>
      <c r="D1174" s="24">
        <v>5720</v>
      </c>
      <c r="E1174" t="s">
        <v>1623</v>
      </c>
      <c r="F1174" t="s">
        <v>99</v>
      </c>
      <c r="G1174" t="s">
        <v>1914</v>
      </c>
      <c r="H1174" t="s">
        <v>2024</v>
      </c>
      <c r="I1174" t="s">
        <v>1839</v>
      </c>
      <c r="J1174" t="s">
        <v>1915</v>
      </c>
      <c r="K1174" t="s">
        <v>2023</v>
      </c>
      <c r="L1174" s="24">
        <v>160000</v>
      </c>
      <c r="M1174" s="25">
        <f>+VLOOKUP(E1174, TC!A:D, 4, FALSE())</f>
        <v>1.04315</v>
      </c>
      <c r="N1174" s="24">
        <f t="shared" si="90"/>
        <v>160000</v>
      </c>
      <c r="O1174" t="str">
        <f t="shared" si="91"/>
        <v>FACTURA</v>
      </c>
      <c r="P1174" t="str">
        <f t="shared" si="92"/>
        <v>2025</v>
      </c>
      <c r="Q1174" t="str">
        <f t="shared" si="93"/>
        <v>01</v>
      </c>
      <c r="R1174" t="str">
        <f>+IFERROR(VLOOKUP(I1174, Listado!A:B, 2, FALSE()), "COMERCIALIZADORA INTERNACIONAL CARIBBEAN EXOTICS S A")</f>
        <v>LONDOÑO ECHEVERRI ALEJANDRA</v>
      </c>
      <c r="S1174" s="25">
        <f>+VLOOKUP(E1174, TC!A:D, 2, FALSE())</f>
        <v>4195.6000000000004</v>
      </c>
      <c r="T1174" t="str">
        <f t="shared" si="94"/>
        <v>COP</v>
      </c>
    </row>
    <row r="1175" spans="1:20" ht="18.75" hidden="1" customHeight="1" x14ac:dyDescent="0.25">
      <c r="A1175" t="s">
        <v>1912</v>
      </c>
      <c r="B1175" t="s">
        <v>1923</v>
      </c>
      <c r="C1175" t="s">
        <v>1913</v>
      </c>
      <c r="D1175" s="24">
        <v>5721</v>
      </c>
      <c r="E1175" t="s">
        <v>1623</v>
      </c>
      <c r="F1175" t="s">
        <v>128</v>
      </c>
      <c r="G1175" t="s">
        <v>108</v>
      </c>
      <c r="H1175" t="s">
        <v>2174</v>
      </c>
      <c r="I1175" t="s">
        <v>1872</v>
      </c>
      <c r="J1175" t="s">
        <v>1944</v>
      </c>
      <c r="K1175" t="s">
        <v>1928</v>
      </c>
      <c r="L1175" s="24">
        <v>1222.55</v>
      </c>
      <c r="M1175" s="25">
        <f>+VLOOKUP(E1175, TC!A:D, 4, FALSE())</f>
        <v>1.04315</v>
      </c>
      <c r="N1175" s="24">
        <f t="shared" si="90"/>
        <v>1222.55</v>
      </c>
      <c r="O1175" t="str">
        <f t="shared" si="91"/>
        <v>FACTURA</v>
      </c>
      <c r="P1175" t="str">
        <f t="shared" si="92"/>
        <v>2025</v>
      </c>
      <c r="Q1175" t="str">
        <f t="shared" si="93"/>
        <v>01</v>
      </c>
      <c r="R1175" t="str">
        <f>+IFERROR(VLOOKUP(I1175, Listado!A:B, 2, FALSE()), "COMERCIALIZADORA INTERNACIONAL CARIBBEAN EXOTICS S A")</f>
        <v>PIEDRAHITA PEREZ MARIANA</v>
      </c>
      <c r="S1175" s="25">
        <f>+VLOOKUP(E1175, TC!A:D, 2, FALSE())</f>
        <v>4195.6000000000004</v>
      </c>
      <c r="T1175" t="str">
        <f t="shared" si="94"/>
        <v>USD</v>
      </c>
    </row>
    <row r="1176" spans="1:20" ht="18.75" hidden="1" customHeight="1" x14ac:dyDescent="0.25">
      <c r="A1176" t="s">
        <v>1912</v>
      </c>
      <c r="B1176" t="s">
        <v>1923</v>
      </c>
      <c r="C1176" t="s">
        <v>1913</v>
      </c>
      <c r="D1176" s="24">
        <v>5721</v>
      </c>
      <c r="E1176" t="s">
        <v>1623</v>
      </c>
      <c r="F1176" t="s">
        <v>128</v>
      </c>
      <c r="G1176" t="s">
        <v>108</v>
      </c>
      <c r="H1176" t="s">
        <v>2174</v>
      </c>
      <c r="I1176" t="s">
        <v>1872</v>
      </c>
      <c r="J1176" t="s">
        <v>1944</v>
      </c>
      <c r="K1176" t="s">
        <v>2055</v>
      </c>
      <c r="L1176" s="24">
        <v>716.8</v>
      </c>
      <c r="M1176" s="25">
        <f>+VLOOKUP(E1176, TC!A:D, 4, FALSE())</f>
        <v>1.04315</v>
      </c>
      <c r="N1176" s="24">
        <f t="shared" si="90"/>
        <v>716.8</v>
      </c>
      <c r="O1176" t="str">
        <f t="shared" si="91"/>
        <v>FACTURA</v>
      </c>
      <c r="P1176" t="str">
        <f t="shared" si="92"/>
        <v>2025</v>
      </c>
      <c r="Q1176" t="str">
        <f t="shared" si="93"/>
        <v>01</v>
      </c>
      <c r="R1176" t="str">
        <f>+IFERROR(VLOOKUP(I1176, Listado!A:B, 2, FALSE()), "COMERCIALIZADORA INTERNACIONAL CARIBBEAN EXOTICS S A")</f>
        <v>PIEDRAHITA PEREZ MARIANA</v>
      </c>
      <c r="S1176" s="25">
        <f>+VLOOKUP(E1176, TC!A:D, 2, FALSE())</f>
        <v>4195.6000000000004</v>
      </c>
      <c r="T1176" t="str">
        <f t="shared" si="94"/>
        <v>USD</v>
      </c>
    </row>
    <row r="1177" spans="1:20" ht="18.75" hidden="1" customHeight="1" x14ac:dyDescent="0.25">
      <c r="A1177" t="s">
        <v>1912</v>
      </c>
      <c r="B1177" t="s">
        <v>1923</v>
      </c>
      <c r="C1177" t="s">
        <v>1913</v>
      </c>
      <c r="D1177" s="24">
        <v>5721</v>
      </c>
      <c r="E1177" t="s">
        <v>1623</v>
      </c>
      <c r="F1177" t="s">
        <v>128</v>
      </c>
      <c r="G1177" t="s">
        <v>108</v>
      </c>
      <c r="H1177" t="s">
        <v>2174</v>
      </c>
      <c r="I1177" t="s">
        <v>1872</v>
      </c>
      <c r="J1177" t="s">
        <v>1944</v>
      </c>
      <c r="K1177" t="s">
        <v>2175</v>
      </c>
      <c r="L1177" s="24">
        <v>397.5</v>
      </c>
      <c r="M1177" s="25">
        <f>+VLOOKUP(E1177, TC!A:D, 4, FALSE())</f>
        <v>1.04315</v>
      </c>
      <c r="N1177" s="24">
        <f t="shared" si="90"/>
        <v>397.5</v>
      </c>
      <c r="O1177" t="str">
        <f t="shared" si="91"/>
        <v>FACTURA</v>
      </c>
      <c r="P1177" t="str">
        <f t="shared" si="92"/>
        <v>2025</v>
      </c>
      <c r="Q1177" t="str">
        <f t="shared" si="93"/>
        <v>01</v>
      </c>
      <c r="R1177" t="str">
        <f>+IFERROR(VLOOKUP(I1177, Listado!A:B, 2, FALSE()), "COMERCIALIZADORA INTERNACIONAL CARIBBEAN EXOTICS S A")</f>
        <v>PIEDRAHITA PEREZ MARIANA</v>
      </c>
      <c r="S1177" s="25">
        <f>+VLOOKUP(E1177, TC!A:D, 2, FALSE())</f>
        <v>4195.6000000000004</v>
      </c>
      <c r="T1177" t="str">
        <f t="shared" si="94"/>
        <v>USD</v>
      </c>
    </row>
    <row r="1178" spans="1:20" ht="18.75" hidden="1" customHeight="1" x14ac:dyDescent="0.25">
      <c r="A1178" t="s">
        <v>1912</v>
      </c>
      <c r="B1178" t="s">
        <v>1923</v>
      </c>
      <c r="C1178" t="s">
        <v>1913</v>
      </c>
      <c r="D1178" s="24">
        <v>5721</v>
      </c>
      <c r="E1178" t="s">
        <v>1623</v>
      </c>
      <c r="F1178" t="s">
        <v>128</v>
      </c>
      <c r="G1178" t="s">
        <v>108</v>
      </c>
      <c r="H1178" t="s">
        <v>2174</v>
      </c>
      <c r="I1178" t="s">
        <v>1872</v>
      </c>
      <c r="J1178" t="s">
        <v>1944</v>
      </c>
      <c r="K1178" t="s">
        <v>2057</v>
      </c>
      <c r="L1178" s="24">
        <v>1383</v>
      </c>
      <c r="M1178" s="25">
        <f>+VLOOKUP(E1178, TC!A:D, 4, FALSE())</f>
        <v>1.04315</v>
      </c>
      <c r="N1178" s="24">
        <f t="shared" si="90"/>
        <v>1383</v>
      </c>
      <c r="O1178" t="str">
        <f t="shared" si="91"/>
        <v>FACTURA</v>
      </c>
      <c r="P1178" t="str">
        <f t="shared" si="92"/>
        <v>2025</v>
      </c>
      <c r="Q1178" t="str">
        <f t="shared" si="93"/>
        <v>01</v>
      </c>
      <c r="R1178" t="str">
        <f>+IFERROR(VLOOKUP(I1178, Listado!A:B, 2, FALSE()), "COMERCIALIZADORA INTERNACIONAL CARIBBEAN EXOTICS S A")</f>
        <v>PIEDRAHITA PEREZ MARIANA</v>
      </c>
      <c r="S1178" s="25">
        <f>+VLOOKUP(E1178, TC!A:D, 2, FALSE())</f>
        <v>4195.6000000000004</v>
      </c>
      <c r="T1178" t="str">
        <f t="shared" si="94"/>
        <v>USD</v>
      </c>
    </row>
    <row r="1179" spans="1:20" ht="18.75" hidden="1" customHeight="1" x14ac:dyDescent="0.25">
      <c r="A1179" t="s">
        <v>1912</v>
      </c>
      <c r="B1179" t="s">
        <v>5</v>
      </c>
      <c r="C1179" t="s">
        <v>1913</v>
      </c>
      <c r="D1179" s="24">
        <v>10872</v>
      </c>
      <c r="E1179" t="s">
        <v>1623</v>
      </c>
      <c r="F1179" t="s">
        <v>128</v>
      </c>
      <c r="G1179" t="s">
        <v>110</v>
      </c>
      <c r="H1179" t="s">
        <v>2176</v>
      </c>
      <c r="I1179" t="s">
        <v>1850</v>
      </c>
      <c r="J1179" t="s">
        <v>1919</v>
      </c>
      <c r="K1179" t="s">
        <v>31</v>
      </c>
      <c r="L1179" s="24">
        <v>1904</v>
      </c>
      <c r="M1179" s="25">
        <f>+VLOOKUP(E1179, TC!A:D, 4, FALSE())</f>
        <v>1.04315</v>
      </c>
      <c r="N1179" s="24">
        <f t="shared" si="90"/>
        <v>1904</v>
      </c>
      <c r="O1179" t="str">
        <f t="shared" si="91"/>
        <v>FACTURA</v>
      </c>
      <c r="P1179" t="str">
        <f t="shared" si="92"/>
        <v>2025</v>
      </c>
      <c r="Q1179" t="str">
        <f t="shared" si="93"/>
        <v>01</v>
      </c>
      <c r="R1179" t="str">
        <f>+IFERROR(VLOOKUP(I1179, Listado!A:B, 2, FALSE()), "COMERCIALIZADORA INTERNACIONAL CARIBBEAN EXOTICS S A")</f>
        <v>PEREZ MEJIA MARIA PAULINA</v>
      </c>
      <c r="S1179" s="25">
        <f>+VLOOKUP(E1179, TC!A:D, 2, FALSE())</f>
        <v>4195.6000000000004</v>
      </c>
      <c r="T1179" t="str">
        <f t="shared" si="94"/>
        <v>USD</v>
      </c>
    </row>
    <row r="1180" spans="1:20" ht="18.75" hidden="1" customHeight="1" x14ac:dyDescent="0.25">
      <c r="A1180" t="s">
        <v>1912</v>
      </c>
      <c r="B1180" t="s">
        <v>5</v>
      </c>
      <c r="C1180" t="s">
        <v>1913</v>
      </c>
      <c r="D1180" s="24">
        <v>10872</v>
      </c>
      <c r="E1180" t="s">
        <v>1623</v>
      </c>
      <c r="F1180" t="s">
        <v>128</v>
      </c>
      <c r="G1180" t="s">
        <v>110</v>
      </c>
      <c r="H1180" t="s">
        <v>2176</v>
      </c>
      <c r="I1180" t="s">
        <v>1850</v>
      </c>
      <c r="J1180" t="s">
        <v>1919</v>
      </c>
      <c r="K1180" t="s">
        <v>1956</v>
      </c>
      <c r="L1180" s="24">
        <v>6996</v>
      </c>
      <c r="M1180" s="25">
        <f>+VLOOKUP(E1180, TC!A:D, 4, FALSE())</f>
        <v>1.04315</v>
      </c>
      <c r="N1180" s="24">
        <f t="shared" si="90"/>
        <v>6996</v>
      </c>
      <c r="O1180" t="str">
        <f t="shared" si="91"/>
        <v>FACTURA</v>
      </c>
      <c r="P1180" t="str">
        <f t="shared" si="92"/>
        <v>2025</v>
      </c>
      <c r="Q1180" t="str">
        <f t="shared" si="93"/>
        <v>01</v>
      </c>
      <c r="R1180" t="str">
        <f>+IFERROR(VLOOKUP(I1180, Listado!A:B, 2, FALSE()), "COMERCIALIZADORA INTERNACIONAL CARIBBEAN EXOTICS S A")</f>
        <v>PEREZ MEJIA MARIA PAULINA</v>
      </c>
      <c r="S1180" s="25">
        <f>+VLOOKUP(E1180, TC!A:D, 2, FALSE())</f>
        <v>4195.6000000000004</v>
      </c>
      <c r="T1180" t="str">
        <f t="shared" si="94"/>
        <v>USD</v>
      </c>
    </row>
    <row r="1181" spans="1:20" ht="18.75" hidden="1" customHeight="1" x14ac:dyDescent="0.25">
      <c r="A1181" t="s">
        <v>1912</v>
      </c>
      <c r="B1181" t="s">
        <v>5</v>
      </c>
      <c r="C1181" t="s">
        <v>1913</v>
      </c>
      <c r="D1181" s="24">
        <v>10872</v>
      </c>
      <c r="E1181" t="s">
        <v>1623</v>
      </c>
      <c r="F1181" t="s">
        <v>128</v>
      </c>
      <c r="G1181" t="s">
        <v>110</v>
      </c>
      <c r="H1181" t="s">
        <v>2176</v>
      </c>
      <c r="I1181" t="s">
        <v>1850</v>
      </c>
      <c r="J1181" t="s">
        <v>1919</v>
      </c>
      <c r="K1181" t="s">
        <v>34</v>
      </c>
      <c r="L1181" s="24">
        <v>7168</v>
      </c>
      <c r="M1181" s="25">
        <f>+VLOOKUP(E1181, TC!A:D, 4, FALSE())</f>
        <v>1.04315</v>
      </c>
      <c r="N1181" s="24">
        <f t="shared" si="90"/>
        <v>7168</v>
      </c>
      <c r="O1181" t="str">
        <f t="shared" si="91"/>
        <v>FACTURA</v>
      </c>
      <c r="P1181" t="str">
        <f t="shared" si="92"/>
        <v>2025</v>
      </c>
      <c r="Q1181" t="str">
        <f t="shared" si="93"/>
        <v>01</v>
      </c>
      <c r="R1181" t="str">
        <f>+IFERROR(VLOOKUP(I1181, Listado!A:B, 2, FALSE()), "COMERCIALIZADORA INTERNACIONAL CARIBBEAN EXOTICS S A")</f>
        <v>PEREZ MEJIA MARIA PAULINA</v>
      </c>
      <c r="S1181" s="25">
        <f>+VLOOKUP(E1181, TC!A:D, 2, FALSE())</f>
        <v>4195.6000000000004</v>
      </c>
      <c r="T1181" t="str">
        <f t="shared" si="94"/>
        <v>USD</v>
      </c>
    </row>
    <row r="1182" spans="1:20" ht="18.75" hidden="1" customHeight="1" x14ac:dyDescent="0.25">
      <c r="A1182" t="s">
        <v>1912</v>
      </c>
      <c r="B1182" t="s">
        <v>5</v>
      </c>
      <c r="C1182" t="s">
        <v>1913</v>
      </c>
      <c r="D1182" s="24">
        <v>10873</v>
      </c>
      <c r="E1182" t="s">
        <v>1623</v>
      </c>
      <c r="F1182" t="s">
        <v>1924</v>
      </c>
      <c r="G1182" t="s">
        <v>110</v>
      </c>
      <c r="H1182" t="s">
        <v>2177</v>
      </c>
      <c r="I1182" t="s">
        <v>1848</v>
      </c>
      <c r="J1182" t="s">
        <v>1917</v>
      </c>
      <c r="K1182" t="s">
        <v>23</v>
      </c>
      <c r="L1182" s="24">
        <v>4459.2</v>
      </c>
      <c r="M1182" s="25">
        <f>+VLOOKUP(E1182, TC!A:D, 4, FALSE())</f>
        <v>1.04315</v>
      </c>
      <c r="N1182" s="24">
        <f t="shared" si="90"/>
        <v>4651.6144800000002</v>
      </c>
      <c r="O1182" t="str">
        <f t="shared" si="91"/>
        <v>FACTURA</v>
      </c>
      <c r="P1182" t="str">
        <f t="shared" si="92"/>
        <v>2025</v>
      </c>
      <c r="Q1182" t="str">
        <f t="shared" si="93"/>
        <v>01</v>
      </c>
      <c r="R1182" t="str">
        <f>+IFERROR(VLOOKUP(I1182, Listado!A:B, 2, FALSE()), "COMERCIALIZADORA INTERNACIONAL CARIBBEAN EXOTICS S A")</f>
        <v>PEREZ MEJIA MARIA PAULINA</v>
      </c>
      <c r="S1182" s="25">
        <f>+VLOOKUP(E1182, TC!A:D, 2, FALSE())</f>
        <v>4195.6000000000004</v>
      </c>
      <c r="T1182" t="str">
        <f t="shared" si="94"/>
        <v>EUR</v>
      </c>
    </row>
    <row r="1183" spans="1:20" ht="18.75" hidden="1" customHeight="1" x14ac:dyDescent="0.25">
      <c r="A1183" t="s">
        <v>1912</v>
      </c>
      <c r="B1183" t="s">
        <v>5</v>
      </c>
      <c r="C1183" t="s">
        <v>1913</v>
      </c>
      <c r="D1183" s="24">
        <v>10873</v>
      </c>
      <c r="E1183" t="s">
        <v>1623</v>
      </c>
      <c r="F1183" t="s">
        <v>1924</v>
      </c>
      <c r="G1183" t="s">
        <v>110</v>
      </c>
      <c r="H1183" t="s">
        <v>2177</v>
      </c>
      <c r="I1183" t="s">
        <v>1848</v>
      </c>
      <c r="J1183" t="s">
        <v>1917</v>
      </c>
      <c r="K1183" t="s">
        <v>39</v>
      </c>
      <c r="L1183" s="24">
        <v>2843.4</v>
      </c>
      <c r="M1183" s="25">
        <f>+VLOOKUP(E1183, TC!A:D, 4, FALSE())</f>
        <v>1.04315</v>
      </c>
      <c r="N1183" s="24">
        <f t="shared" si="90"/>
        <v>2966.0927100000004</v>
      </c>
      <c r="O1183" t="str">
        <f t="shared" si="91"/>
        <v>FACTURA</v>
      </c>
      <c r="P1183" t="str">
        <f t="shared" si="92"/>
        <v>2025</v>
      </c>
      <c r="Q1183" t="str">
        <f t="shared" si="93"/>
        <v>01</v>
      </c>
      <c r="R1183" t="str">
        <f>+IFERROR(VLOOKUP(I1183, Listado!A:B, 2, FALSE()), "COMERCIALIZADORA INTERNACIONAL CARIBBEAN EXOTICS S A")</f>
        <v>PEREZ MEJIA MARIA PAULINA</v>
      </c>
      <c r="S1183" s="25">
        <f>+VLOOKUP(E1183, TC!A:D, 2, FALSE())</f>
        <v>4195.6000000000004</v>
      </c>
      <c r="T1183" t="str">
        <f t="shared" si="94"/>
        <v>EUR</v>
      </c>
    </row>
    <row r="1184" spans="1:20" ht="18.75" hidden="1" customHeight="1" x14ac:dyDescent="0.25">
      <c r="A1184" t="s">
        <v>1912</v>
      </c>
      <c r="B1184" t="s">
        <v>5</v>
      </c>
      <c r="C1184" t="s">
        <v>1913</v>
      </c>
      <c r="D1184" s="24">
        <v>10873</v>
      </c>
      <c r="E1184" t="s">
        <v>1623</v>
      </c>
      <c r="F1184" t="s">
        <v>1924</v>
      </c>
      <c r="G1184" t="s">
        <v>110</v>
      </c>
      <c r="H1184" t="s">
        <v>2177</v>
      </c>
      <c r="I1184" t="s">
        <v>1848</v>
      </c>
      <c r="J1184" t="s">
        <v>1917</v>
      </c>
      <c r="K1184" t="s">
        <v>38</v>
      </c>
      <c r="L1184" s="24">
        <v>9688</v>
      </c>
      <c r="M1184" s="25">
        <f>+VLOOKUP(E1184, TC!A:D, 4, FALSE())</f>
        <v>1.04315</v>
      </c>
      <c r="N1184" s="24">
        <f t="shared" si="90"/>
        <v>10106.037200000001</v>
      </c>
      <c r="O1184" t="str">
        <f t="shared" si="91"/>
        <v>FACTURA</v>
      </c>
      <c r="P1184" t="str">
        <f t="shared" si="92"/>
        <v>2025</v>
      </c>
      <c r="Q1184" t="str">
        <f t="shared" si="93"/>
        <v>01</v>
      </c>
      <c r="R1184" t="str">
        <f>+IFERROR(VLOOKUP(I1184, Listado!A:B, 2, FALSE()), "COMERCIALIZADORA INTERNACIONAL CARIBBEAN EXOTICS S A")</f>
        <v>PEREZ MEJIA MARIA PAULINA</v>
      </c>
      <c r="S1184" s="25">
        <f>+VLOOKUP(E1184, TC!A:D, 2, FALSE())</f>
        <v>4195.6000000000004</v>
      </c>
      <c r="T1184" t="str">
        <f t="shared" si="94"/>
        <v>EUR</v>
      </c>
    </row>
    <row r="1185" spans="1:20" ht="18.75" hidden="1" customHeight="1" x14ac:dyDescent="0.25">
      <c r="A1185" t="s">
        <v>1912</v>
      </c>
      <c r="B1185" t="s">
        <v>5</v>
      </c>
      <c r="C1185" t="s">
        <v>1913</v>
      </c>
      <c r="D1185" s="24">
        <v>10873</v>
      </c>
      <c r="E1185" t="s">
        <v>1623</v>
      </c>
      <c r="F1185" t="s">
        <v>1924</v>
      </c>
      <c r="G1185" t="s">
        <v>110</v>
      </c>
      <c r="H1185" t="s">
        <v>2177</v>
      </c>
      <c r="I1185" t="s">
        <v>1848</v>
      </c>
      <c r="J1185" t="s">
        <v>1917</v>
      </c>
      <c r="K1185" t="s">
        <v>14</v>
      </c>
      <c r="L1185" s="24">
        <v>5366.4</v>
      </c>
      <c r="M1185" s="25">
        <f>+VLOOKUP(E1185, TC!A:D, 4, FALSE())</f>
        <v>1.04315</v>
      </c>
      <c r="N1185" s="24">
        <f t="shared" si="90"/>
        <v>5597.9601599999996</v>
      </c>
      <c r="O1185" t="str">
        <f t="shared" si="91"/>
        <v>FACTURA</v>
      </c>
      <c r="P1185" t="str">
        <f t="shared" si="92"/>
        <v>2025</v>
      </c>
      <c r="Q1185" t="str">
        <f t="shared" si="93"/>
        <v>01</v>
      </c>
      <c r="R1185" t="str">
        <f>+IFERROR(VLOOKUP(I1185, Listado!A:B, 2, FALSE()), "COMERCIALIZADORA INTERNACIONAL CARIBBEAN EXOTICS S A")</f>
        <v>PEREZ MEJIA MARIA PAULINA</v>
      </c>
      <c r="S1185" s="25">
        <f>+VLOOKUP(E1185, TC!A:D, 2, FALSE())</f>
        <v>4195.6000000000004</v>
      </c>
      <c r="T1185" t="str">
        <f t="shared" si="94"/>
        <v>EUR</v>
      </c>
    </row>
    <row r="1186" spans="1:20" ht="18.75" hidden="1" customHeight="1" x14ac:dyDescent="0.25">
      <c r="A1186" t="s">
        <v>1912</v>
      </c>
      <c r="B1186" t="s">
        <v>5</v>
      </c>
      <c r="C1186" t="s">
        <v>1913</v>
      </c>
      <c r="D1186" s="24">
        <v>10873</v>
      </c>
      <c r="E1186" t="s">
        <v>1623</v>
      </c>
      <c r="F1186" t="s">
        <v>1924</v>
      </c>
      <c r="G1186" t="s">
        <v>110</v>
      </c>
      <c r="H1186" t="s">
        <v>2177</v>
      </c>
      <c r="I1186" t="s">
        <v>1848</v>
      </c>
      <c r="J1186" t="s">
        <v>1917</v>
      </c>
      <c r="K1186" t="s">
        <v>1959</v>
      </c>
      <c r="L1186" s="24">
        <v>2750</v>
      </c>
      <c r="M1186" s="25">
        <f>+VLOOKUP(E1186, TC!A:D, 4, FALSE())</f>
        <v>1.04315</v>
      </c>
      <c r="N1186" s="24">
        <f t="shared" si="90"/>
        <v>2868.6624999999999</v>
      </c>
      <c r="O1186" t="str">
        <f t="shared" si="91"/>
        <v>FACTURA</v>
      </c>
      <c r="P1186" t="str">
        <f t="shared" si="92"/>
        <v>2025</v>
      </c>
      <c r="Q1186" t="str">
        <f t="shared" si="93"/>
        <v>01</v>
      </c>
      <c r="R1186" t="str">
        <f>+IFERROR(VLOOKUP(I1186, Listado!A:B, 2, FALSE()), "COMERCIALIZADORA INTERNACIONAL CARIBBEAN EXOTICS S A")</f>
        <v>PEREZ MEJIA MARIA PAULINA</v>
      </c>
      <c r="S1186" s="25">
        <f>+VLOOKUP(E1186, TC!A:D, 2, FALSE())</f>
        <v>4195.6000000000004</v>
      </c>
      <c r="T1186" t="str">
        <f t="shared" si="94"/>
        <v>EUR</v>
      </c>
    </row>
    <row r="1187" spans="1:20" ht="18.75" hidden="1" customHeight="1" x14ac:dyDescent="0.25">
      <c r="A1187" t="s">
        <v>1912</v>
      </c>
      <c r="B1187" t="s">
        <v>5</v>
      </c>
      <c r="C1187" t="s">
        <v>1913</v>
      </c>
      <c r="D1187" s="24">
        <v>10873</v>
      </c>
      <c r="E1187" t="s">
        <v>1623</v>
      </c>
      <c r="F1187" t="s">
        <v>1924</v>
      </c>
      <c r="G1187" t="s">
        <v>110</v>
      </c>
      <c r="H1187" t="s">
        <v>2177</v>
      </c>
      <c r="I1187" t="s">
        <v>1848</v>
      </c>
      <c r="J1187" t="s">
        <v>1917</v>
      </c>
      <c r="K1187" t="s">
        <v>1960</v>
      </c>
      <c r="L1187" s="24">
        <v>119</v>
      </c>
      <c r="M1187" s="25">
        <f>+VLOOKUP(E1187, TC!A:D, 4, FALSE())</f>
        <v>1.04315</v>
      </c>
      <c r="N1187" s="24">
        <f t="shared" si="90"/>
        <v>124.13485</v>
      </c>
      <c r="O1187" t="str">
        <f t="shared" si="91"/>
        <v>FACTURA</v>
      </c>
      <c r="P1187" t="str">
        <f t="shared" si="92"/>
        <v>2025</v>
      </c>
      <c r="Q1187" t="str">
        <f t="shared" si="93"/>
        <v>01</v>
      </c>
      <c r="R1187" t="str">
        <f>+IFERROR(VLOOKUP(I1187, Listado!A:B, 2, FALSE()), "COMERCIALIZADORA INTERNACIONAL CARIBBEAN EXOTICS S A")</f>
        <v>PEREZ MEJIA MARIA PAULINA</v>
      </c>
      <c r="S1187" s="25">
        <f>+VLOOKUP(E1187, TC!A:D, 2, FALSE())</f>
        <v>4195.6000000000004</v>
      </c>
      <c r="T1187" t="str">
        <f t="shared" si="94"/>
        <v>EUR</v>
      </c>
    </row>
    <row r="1188" spans="1:20" ht="18.75" hidden="1" customHeight="1" x14ac:dyDescent="0.25">
      <c r="A1188" t="s">
        <v>1912</v>
      </c>
      <c r="B1188" t="s">
        <v>5</v>
      </c>
      <c r="C1188" t="s">
        <v>1913</v>
      </c>
      <c r="D1188" s="24">
        <v>10874</v>
      </c>
      <c r="E1188" t="s">
        <v>1623</v>
      </c>
      <c r="F1188" t="s">
        <v>1924</v>
      </c>
      <c r="G1188" t="s">
        <v>108</v>
      </c>
      <c r="H1188" t="s">
        <v>2178</v>
      </c>
      <c r="I1188" t="s">
        <v>1855</v>
      </c>
      <c r="J1188" t="s">
        <v>1987</v>
      </c>
      <c r="K1188" t="s">
        <v>32</v>
      </c>
      <c r="L1188" s="24">
        <v>2052.4</v>
      </c>
      <c r="M1188" s="25">
        <f>+VLOOKUP(E1188, TC!A:D, 4, FALSE())</f>
        <v>1.04315</v>
      </c>
      <c r="N1188" s="24">
        <f t="shared" si="90"/>
        <v>2140.9610600000001</v>
      </c>
      <c r="O1188" t="str">
        <f t="shared" si="91"/>
        <v>FACTURA</v>
      </c>
      <c r="P1188" t="str">
        <f t="shared" si="92"/>
        <v>2025</v>
      </c>
      <c r="Q1188" t="str">
        <f t="shared" si="93"/>
        <v>01</v>
      </c>
      <c r="R1188" t="str">
        <f>+IFERROR(VLOOKUP(I1188, Listado!A:B, 2, FALSE()), "COMERCIALIZADORA INTERNACIONAL CARIBBEAN EXOTICS S A")</f>
        <v>PIEDRAHITA PEREZ MARIANA</v>
      </c>
      <c r="S1188" s="25">
        <f>+VLOOKUP(E1188, TC!A:D, 2, FALSE())</f>
        <v>4195.6000000000004</v>
      </c>
      <c r="T1188" t="str">
        <f t="shared" si="94"/>
        <v>EUR</v>
      </c>
    </row>
    <row r="1189" spans="1:20" ht="18.75" hidden="1" customHeight="1" x14ac:dyDescent="0.25">
      <c r="A1189" t="s">
        <v>1912</v>
      </c>
      <c r="B1189" t="s">
        <v>5</v>
      </c>
      <c r="C1189" t="s">
        <v>1913</v>
      </c>
      <c r="D1189" s="24">
        <v>10874</v>
      </c>
      <c r="E1189" t="s">
        <v>1623</v>
      </c>
      <c r="F1189" t="s">
        <v>1924</v>
      </c>
      <c r="G1189" t="s">
        <v>108</v>
      </c>
      <c r="H1189" t="s">
        <v>2178</v>
      </c>
      <c r="I1189" t="s">
        <v>1855</v>
      </c>
      <c r="J1189" t="s">
        <v>1987</v>
      </c>
      <c r="K1189" t="s">
        <v>1959</v>
      </c>
      <c r="L1189" s="24">
        <v>275</v>
      </c>
      <c r="M1189" s="25">
        <f>+VLOOKUP(E1189, TC!A:D, 4, FALSE())</f>
        <v>1.04315</v>
      </c>
      <c r="N1189" s="24">
        <f t="shared" si="90"/>
        <v>286.86624999999998</v>
      </c>
      <c r="O1189" t="str">
        <f t="shared" si="91"/>
        <v>FACTURA</v>
      </c>
      <c r="P1189" t="str">
        <f t="shared" si="92"/>
        <v>2025</v>
      </c>
      <c r="Q1189" t="str">
        <f t="shared" si="93"/>
        <v>01</v>
      </c>
      <c r="R1189" t="str">
        <f>+IFERROR(VLOOKUP(I1189, Listado!A:B, 2, FALSE()), "COMERCIALIZADORA INTERNACIONAL CARIBBEAN EXOTICS S A")</f>
        <v>PIEDRAHITA PEREZ MARIANA</v>
      </c>
      <c r="S1189" s="25">
        <f>+VLOOKUP(E1189, TC!A:D, 2, FALSE())</f>
        <v>4195.6000000000004</v>
      </c>
      <c r="T1189" t="str">
        <f t="shared" si="94"/>
        <v>EUR</v>
      </c>
    </row>
    <row r="1190" spans="1:20" ht="18.75" hidden="1" customHeight="1" x14ac:dyDescent="0.25">
      <c r="A1190" t="s">
        <v>1912</v>
      </c>
      <c r="B1190" t="s">
        <v>5</v>
      </c>
      <c r="C1190" t="s">
        <v>1913</v>
      </c>
      <c r="D1190" s="24">
        <v>10874</v>
      </c>
      <c r="E1190" t="s">
        <v>1623</v>
      </c>
      <c r="F1190" t="s">
        <v>1924</v>
      </c>
      <c r="G1190" t="s">
        <v>108</v>
      </c>
      <c r="H1190" t="s">
        <v>2178</v>
      </c>
      <c r="I1190" t="s">
        <v>1855</v>
      </c>
      <c r="J1190" t="s">
        <v>1987</v>
      </c>
      <c r="K1190" t="s">
        <v>1960</v>
      </c>
      <c r="L1190" s="24">
        <v>13.4</v>
      </c>
      <c r="M1190" s="25">
        <f>+VLOOKUP(E1190, TC!A:D, 4, FALSE())</f>
        <v>1.04315</v>
      </c>
      <c r="N1190" s="24">
        <f t="shared" si="90"/>
        <v>13.978210000000001</v>
      </c>
      <c r="O1190" t="str">
        <f t="shared" si="91"/>
        <v>FACTURA</v>
      </c>
      <c r="P1190" t="str">
        <f t="shared" si="92"/>
        <v>2025</v>
      </c>
      <c r="Q1190" t="str">
        <f t="shared" si="93"/>
        <v>01</v>
      </c>
      <c r="R1190" t="str">
        <f>+IFERROR(VLOOKUP(I1190, Listado!A:B, 2, FALSE()), "COMERCIALIZADORA INTERNACIONAL CARIBBEAN EXOTICS S A")</f>
        <v>PIEDRAHITA PEREZ MARIANA</v>
      </c>
      <c r="S1190" s="25">
        <f>+VLOOKUP(E1190, TC!A:D, 2, FALSE())</f>
        <v>4195.6000000000004</v>
      </c>
      <c r="T1190" t="str">
        <f t="shared" si="94"/>
        <v>EUR</v>
      </c>
    </row>
    <row r="1191" spans="1:20" ht="18.75" hidden="1" customHeight="1" x14ac:dyDescent="0.25">
      <c r="A1191" t="s">
        <v>1912</v>
      </c>
      <c r="B1191" t="s">
        <v>5</v>
      </c>
      <c r="C1191" t="s">
        <v>1913</v>
      </c>
      <c r="D1191" s="24">
        <v>10875</v>
      </c>
      <c r="E1191" t="s">
        <v>1623</v>
      </c>
      <c r="F1191" t="s">
        <v>128</v>
      </c>
      <c r="G1191" t="s">
        <v>110</v>
      </c>
      <c r="H1191" t="s">
        <v>2179</v>
      </c>
      <c r="I1191" t="s">
        <v>1850</v>
      </c>
      <c r="J1191" t="s">
        <v>1919</v>
      </c>
      <c r="K1191" t="s">
        <v>31</v>
      </c>
      <c r="L1191" s="24">
        <v>32368</v>
      </c>
      <c r="M1191" s="25">
        <f>+VLOOKUP(E1191, TC!A:D, 4, FALSE())</f>
        <v>1.04315</v>
      </c>
      <c r="N1191" s="24">
        <f t="shared" si="90"/>
        <v>32368</v>
      </c>
      <c r="O1191" t="str">
        <f t="shared" si="91"/>
        <v>FACTURA</v>
      </c>
      <c r="P1191" t="str">
        <f t="shared" si="92"/>
        <v>2025</v>
      </c>
      <c r="Q1191" t="str">
        <f t="shared" si="93"/>
        <v>01</v>
      </c>
      <c r="R1191" t="str">
        <f>+IFERROR(VLOOKUP(I1191, Listado!A:B, 2, FALSE()), "COMERCIALIZADORA INTERNACIONAL CARIBBEAN EXOTICS S A")</f>
        <v>PEREZ MEJIA MARIA PAULINA</v>
      </c>
      <c r="S1191" s="25">
        <f>+VLOOKUP(E1191, TC!A:D, 2, FALSE())</f>
        <v>4195.6000000000004</v>
      </c>
      <c r="T1191" t="str">
        <f t="shared" si="94"/>
        <v>USD</v>
      </c>
    </row>
    <row r="1192" spans="1:20" ht="18.75" hidden="1" customHeight="1" x14ac:dyDescent="0.25">
      <c r="A1192" t="s">
        <v>1912</v>
      </c>
      <c r="B1192" t="s">
        <v>5</v>
      </c>
      <c r="C1192" t="s">
        <v>1913</v>
      </c>
      <c r="D1192" s="24">
        <v>10875</v>
      </c>
      <c r="E1192" t="s">
        <v>1623</v>
      </c>
      <c r="F1192" t="s">
        <v>128</v>
      </c>
      <c r="G1192" t="s">
        <v>110</v>
      </c>
      <c r="H1192" t="s">
        <v>2179</v>
      </c>
      <c r="I1192" t="s">
        <v>1850</v>
      </c>
      <c r="J1192" t="s">
        <v>1919</v>
      </c>
      <c r="K1192" t="s">
        <v>1956</v>
      </c>
      <c r="L1192" s="24">
        <v>2332</v>
      </c>
      <c r="M1192" s="25">
        <f>+VLOOKUP(E1192, TC!A:D, 4, FALSE())</f>
        <v>1.04315</v>
      </c>
      <c r="N1192" s="24">
        <f t="shared" si="90"/>
        <v>2332</v>
      </c>
      <c r="O1192" t="str">
        <f t="shared" si="91"/>
        <v>FACTURA</v>
      </c>
      <c r="P1192" t="str">
        <f t="shared" si="92"/>
        <v>2025</v>
      </c>
      <c r="Q1192" t="str">
        <f t="shared" si="93"/>
        <v>01</v>
      </c>
      <c r="R1192" t="str">
        <f>+IFERROR(VLOOKUP(I1192, Listado!A:B, 2, FALSE()), "COMERCIALIZADORA INTERNACIONAL CARIBBEAN EXOTICS S A")</f>
        <v>PEREZ MEJIA MARIA PAULINA</v>
      </c>
      <c r="S1192" s="25">
        <f>+VLOOKUP(E1192, TC!A:D, 2, FALSE())</f>
        <v>4195.6000000000004</v>
      </c>
      <c r="T1192" t="str">
        <f t="shared" si="94"/>
        <v>USD</v>
      </c>
    </row>
    <row r="1193" spans="1:20" ht="18.75" hidden="1" customHeight="1" x14ac:dyDescent="0.25">
      <c r="A1193" t="s">
        <v>1912</v>
      </c>
      <c r="B1193" t="s">
        <v>5</v>
      </c>
      <c r="C1193" t="s">
        <v>1913</v>
      </c>
      <c r="D1193" s="24">
        <v>10876</v>
      </c>
      <c r="E1193" t="s">
        <v>1623</v>
      </c>
      <c r="F1193" t="s">
        <v>128</v>
      </c>
      <c r="G1193" t="s">
        <v>110</v>
      </c>
      <c r="I1193" t="s">
        <v>1850</v>
      </c>
      <c r="J1193" t="s">
        <v>1919</v>
      </c>
      <c r="K1193" t="s">
        <v>1918</v>
      </c>
      <c r="L1193" s="24">
        <v>33.6</v>
      </c>
      <c r="M1193" s="25">
        <f>+VLOOKUP(E1193, TC!A:D, 4, FALSE())</f>
        <v>1.04315</v>
      </c>
      <c r="N1193" s="24">
        <f t="shared" si="90"/>
        <v>33.6</v>
      </c>
      <c r="O1193" t="str">
        <f t="shared" si="91"/>
        <v>FACTURA</v>
      </c>
      <c r="P1193" t="str">
        <f t="shared" si="92"/>
        <v>2025</v>
      </c>
      <c r="Q1193" t="str">
        <f t="shared" si="93"/>
        <v>01</v>
      </c>
      <c r="R1193" t="str">
        <f>+IFERROR(VLOOKUP(I1193, Listado!A:B, 2, FALSE()), "COMERCIALIZADORA INTERNACIONAL CARIBBEAN EXOTICS S A")</f>
        <v>PEREZ MEJIA MARIA PAULINA</v>
      </c>
      <c r="S1193" s="25">
        <f>+VLOOKUP(E1193, TC!A:D, 2, FALSE())</f>
        <v>4195.6000000000004</v>
      </c>
      <c r="T1193" t="str">
        <f t="shared" si="94"/>
        <v>USD</v>
      </c>
    </row>
    <row r="1194" spans="1:20" ht="18.75" hidden="1" customHeight="1" x14ac:dyDescent="0.25">
      <c r="A1194" t="s">
        <v>1912</v>
      </c>
      <c r="B1194" t="s">
        <v>5</v>
      </c>
      <c r="C1194" t="s">
        <v>1913</v>
      </c>
      <c r="D1194" s="24">
        <v>10876</v>
      </c>
      <c r="E1194" t="s">
        <v>1623</v>
      </c>
      <c r="F1194" t="s">
        <v>128</v>
      </c>
      <c r="G1194" t="s">
        <v>110</v>
      </c>
      <c r="I1194" t="s">
        <v>1850</v>
      </c>
      <c r="J1194" t="s">
        <v>1919</v>
      </c>
      <c r="K1194" t="s">
        <v>1918</v>
      </c>
      <c r="L1194" s="24">
        <v>108</v>
      </c>
      <c r="M1194" s="25">
        <f>+VLOOKUP(E1194, TC!A:D, 4, FALSE())</f>
        <v>1.04315</v>
      </c>
      <c r="N1194" s="24">
        <f t="shared" si="90"/>
        <v>108</v>
      </c>
      <c r="O1194" t="str">
        <f t="shared" si="91"/>
        <v>FACTURA</v>
      </c>
      <c r="P1194" t="str">
        <f t="shared" si="92"/>
        <v>2025</v>
      </c>
      <c r="Q1194" t="str">
        <f t="shared" si="93"/>
        <v>01</v>
      </c>
      <c r="R1194" t="str">
        <f>+IFERROR(VLOOKUP(I1194, Listado!A:B, 2, FALSE()), "COMERCIALIZADORA INTERNACIONAL CARIBBEAN EXOTICS S A")</f>
        <v>PEREZ MEJIA MARIA PAULINA</v>
      </c>
      <c r="S1194" s="25">
        <f>+VLOOKUP(E1194, TC!A:D, 2, FALSE())</f>
        <v>4195.6000000000004</v>
      </c>
      <c r="T1194" t="str">
        <f t="shared" si="94"/>
        <v>USD</v>
      </c>
    </row>
    <row r="1195" spans="1:20" ht="18.75" hidden="1" customHeight="1" x14ac:dyDescent="0.25">
      <c r="A1195" t="s">
        <v>1912</v>
      </c>
      <c r="B1195" t="s">
        <v>1923</v>
      </c>
      <c r="C1195" t="s">
        <v>1913</v>
      </c>
      <c r="D1195" s="24">
        <v>5722</v>
      </c>
      <c r="E1195" t="s">
        <v>1623</v>
      </c>
      <c r="F1195" t="s">
        <v>128</v>
      </c>
      <c r="G1195" t="s">
        <v>112</v>
      </c>
      <c r="H1195" t="s">
        <v>1933</v>
      </c>
      <c r="I1195" t="s">
        <v>1856</v>
      </c>
      <c r="J1195" t="s">
        <v>1930</v>
      </c>
      <c r="K1195" t="s">
        <v>1928</v>
      </c>
      <c r="L1195" s="24">
        <v>1048.9000000000001</v>
      </c>
      <c r="M1195" s="25">
        <f>+VLOOKUP(E1195, TC!A:D, 4, FALSE())</f>
        <v>1.04315</v>
      </c>
      <c r="N1195" s="24">
        <f t="shared" si="90"/>
        <v>1048.9000000000001</v>
      </c>
      <c r="O1195" t="str">
        <f t="shared" si="91"/>
        <v>FACTURA</v>
      </c>
      <c r="P1195" t="str">
        <f t="shared" si="92"/>
        <v>2025</v>
      </c>
      <c r="Q1195" t="str">
        <f t="shared" si="93"/>
        <v>01</v>
      </c>
      <c r="R1195" t="str">
        <f>+IFERROR(VLOOKUP(I1195, Listado!A:B, 2, FALSE()), "COMERCIALIZADORA INTERNACIONAL CARIBBEAN EXOTICS S A")</f>
        <v>HINCAPIE CONTRERAS ERIKA STEFANIA</v>
      </c>
      <c r="S1195" s="25">
        <f>+VLOOKUP(E1195, TC!A:D, 2, FALSE())</f>
        <v>4195.6000000000004</v>
      </c>
      <c r="T1195" t="str">
        <f t="shared" si="94"/>
        <v>USD</v>
      </c>
    </row>
    <row r="1196" spans="1:20" ht="18.75" hidden="1" customHeight="1" x14ac:dyDescent="0.25">
      <c r="A1196" t="s">
        <v>1912</v>
      </c>
      <c r="B1196" t="s">
        <v>1923</v>
      </c>
      <c r="C1196" t="s">
        <v>1913</v>
      </c>
      <c r="D1196" s="24">
        <v>5722</v>
      </c>
      <c r="E1196" t="s">
        <v>1623</v>
      </c>
      <c r="F1196" t="s">
        <v>128</v>
      </c>
      <c r="G1196" t="s">
        <v>112</v>
      </c>
      <c r="H1196" t="s">
        <v>1933</v>
      </c>
      <c r="I1196" t="s">
        <v>1856</v>
      </c>
      <c r="J1196" t="s">
        <v>1930</v>
      </c>
      <c r="K1196" t="s">
        <v>1934</v>
      </c>
      <c r="L1196" s="24">
        <v>759.2</v>
      </c>
      <c r="M1196" s="25">
        <f>+VLOOKUP(E1196, TC!A:D, 4, FALSE())</f>
        <v>1.04315</v>
      </c>
      <c r="N1196" s="24">
        <f t="shared" si="90"/>
        <v>759.2</v>
      </c>
      <c r="O1196" t="str">
        <f t="shared" si="91"/>
        <v>FACTURA</v>
      </c>
      <c r="P1196" t="str">
        <f t="shared" si="92"/>
        <v>2025</v>
      </c>
      <c r="Q1196" t="str">
        <f t="shared" si="93"/>
        <v>01</v>
      </c>
      <c r="R1196" t="str">
        <f>+IFERROR(VLOOKUP(I1196, Listado!A:B, 2, FALSE()), "COMERCIALIZADORA INTERNACIONAL CARIBBEAN EXOTICS S A")</f>
        <v>HINCAPIE CONTRERAS ERIKA STEFANIA</v>
      </c>
      <c r="S1196" s="25">
        <f>+VLOOKUP(E1196, TC!A:D, 2, FALSE())</f>
        <v>4195.6000000000004</v>
      </c>
      <c r="T1196" t="str">
        <f t="shared" si="94"/>
        <v>USD</v>
      </c>
    </row>
    <row r="1197" spans="1:20" ht="18.75" hidden="1" customHeight="1" x14ac:dyDescent="0.25">
      <c r="A1197" t="s">
        <v>1912</v>
      </c>
      <c r="B1197" t="s">
        <v>1923</v>
      </c>
      <c r="C1197" t="s">
        <v>1913</v>
      </c>
      <c r="D1197" s="24">
        <v>5722</v>
      </c>
      <c r="E1197" t="s">
        <v>1623</v>
      </c>
      <c r="F1197" t="s">
        <v>128</v>
      </c>
      <c r="G1197" t="s">
        <v>112</v>
      </c>
      <c r="H1197" t="s">
        <v>1933</v>
      </c>
      <c r="I1197" t="s">
        <v>1856</v>
      </c>
      <c r="J1197" t="s">
        <v>1930</v>
      </c>
      <c r="K1197" t="s">
        <v>1935</v>
      </c>
      <c r="L1197" s="24">
        <v>3357</v>
      </c>
      <c r="M1197" s="25">
        <f>+VLOOKUP(E1197, TC!A:D, 4, FALSE())</f>
        <v>1.04315</v>
      </c>
      <c r="N1197" s="24">
        <f t="shared" si="90"/>
        <v>3357</v>
      </c>
      <c r="O1197" t="str">
        <f t="shared" si="91"/>
        <v>FACTURA</v>
      </c>
      <c r="P1197" t="str">
        <f t="shared" si="92"/>
        <v>2025</v>
      </c>
      <c r="Q1197" t="str">
        <f t="shared" si="93"/>
        <v>01</v>
      </c>
      <c r="R1197" t="str">
        <f>+IFERROR(VLOOKUP(I1197, Listado!A:B, 2, FALSE()), "COMERCIALIZADORA INTERNACIONAL CARIBBEAN EXOTICS S A")</f>
        <v>HINCAPIE CONTRERAS ERIKA STEFANIA</v>
      </c>
      <c r="S1197" s="25">
        <f>+VLOOKUP(E1197, TC!A:D, 2, FALSE())</f>
        <v>4195.6000000000004</v>
      </c>
      <c r="T1197" t="str">
        <f t="shared" si="94"/>
        <v>USD</v>
      </c>
    </row>
    <row r="1198" spans="1:20" ht="18.75" hidden="1" customHeight="1" x14ac:dyDescent="0.25">
      <c r="A1198" t="s">
        <v>1912</v>
      </c>
      <c r="B1198" t="s">
        <v>1923</v>
      </c>
      <c r="C1198" t="s">
        <v>1913</v>
      </c>
      <c r="D1198" s="24">
        <v>5723</v>
      </c>
      <c r="E1198" t="s">
        <v>1623</v>
      </c>
      <c r="F1198" t="s">
        <v>128</v>
      </c>
      <c r="G1198" t="s">
        <v>112</v>
      </c>
      <c r="H1198" t="s">
        <v>2180</v>
      </c>
      <c r="I1198" t="s">
        <v>1870</v>
      </c>
      <c r="J1198" t="s">
        <v>1930</v>
      </c>
      <c r="K1198" t="s">
        <v>1928</v>
      </c>
      <c r="L1198" s="24">
        <v>1346.4</v>
      </c>
      <c r="M1198" s="25">
        <f>+VLOOKUP(E1198, TC!A:D, 4, FALSE())</f>
        <v>1.04315</v>
      </c>
      <c r="N1198" s="24">
        <f t="shared" si="90"/>
        <v>1346.4</v>
      </c>
      <c r="O1198" t="str">
        <f t="shared" si="91"/>
        <v>FACTURA</v>
      </c>
      <c r="P1198" t="str">
        <f t="shared" si="92"/>
        <v>2025</v>
      </c>
      <c r="Q1198" t="str">
        <f t="shared" si="93"/>
        <v>01</v>
      </c>
      <c r="R1198" t="str">
        <f>+IFERROR(VLOOKUP(I1198, Listado!A:B, 2, FALSE()), "COMERCIALIZADORA INTERNACIONAL CARIBBEAN EXOTICS S A")</f>
        <v>HINCAPIE CONTRERAS ERIKA STEFANIA</v>
      </c>
      <c r="S1198" s="25">
        <f>+VLOOKUP(E1198, TC!A:D, 2, FALSE())</f>
        <v>4195.6000000000004</v>
      </c>
      <c r="T1198" t="str">
        <f t="shared" si="94"/>
        <v>USD</v>
      </c>
    </row>
    <row r="1199" spans="1:20" ht="18.75" hidden="1" customHeight="1" x14ac:dyDescent="0.25">
      <c r="A1199" t="s">
        <v>1912</v>
      </c>
      <c r="B1199" t="s">
        <v>1923</v>
      </c>
      <c r="C1199" t="s">
        <v>1913</v>
      </c>
      <c r="D1199" s="24">
        <v>5723</v>
      </c>
      <c r="E1199" t="s">
        <v>1623</v>
      </c>
      <c r="F1199" t="s">
        <v>128</v>
      </c>
      <c r="G1199" t="s">
        <v>112</v>
      </c>
      <c r="H1199" t="s">
        <v>2180</v>
      </c>
      <c r="I1199" t="s">
        <v>1870</v>
      </c>
      <c r="J1199" t="s">
        <v>1930</v>
      </c>
      <c r="K1199" t="s">
        <v>1937</v>
      </c>
      <c r="L1199" s="24">
        <v>2295</v>
      </c>
      <c r="M1199" s="25">
        <f>+VLOOKUP(E1199, TC!A:D, 4, FALSE())</f>
        <v>1.04315</v>
      </c>
      <c r="N1199" s="24">
        <f t="shared" si="90"/>
        <v>2295</v>
      </c>
      <c r="O1199" t="str">
        <f t="shared" si="91"/>
        <v>FACTURA</v>
      </c>
      <c r="P1199" t="str">
        <f t="shared" si="92"/>
        <v>2025</v>
      </c>
      <c r="Q1199" t="str">
        <f t="shared" si="93"/>
        <v>01</v>
      </c>
      <c r="R1199" t="str">
        <f>+IFERROR(VLOOKUP(I1199, Listado!A:B, 2, FALSE()), "COMERCIALIZADORA INTERNACIONAL CARIBBEAN EXOTICS S A")</f>
        <v>HINCAPIE CONTRERAS ERIKA STEFANIA</v>
      </c>
      <c r="S1199" s="25">
        <f>+VLOOKUP(E1199, TC!A:D, 2, FALSE())</f>
        <v>4195.6000000000004</v>
      </c>
      <c r="T1199" t="str">
        <f t="shared" si="94"/>
        <v>USD</v>
      </c>
    </row>
    <row r="1200" spans="1:20" ht="18.75" hidden="1" customHeight="1" x14ac:dyDescent="0.25">
      <c r="A1200" t="s">
        <v>1912</v>
      </c>
      <c r="B1200" t="s">
        <v>1923</v>
      </c>
      <c r="C1200" t="s">
        <v>1913</v>
      </c>
      <c r="D1200" s="24">
        <v>5723</v>
      </c>
      <c r="E1200" t="s">
        <v>1623</v>
      </c>
      <c r="F1200" t="s">
        <v>128</v>
      </c>
      <c r="G1200" t="s">
        <v>112</v>
      </c>
      <c r="H1200" t="s">
        <v>2180</v>
      </c>
      <c r="I1200" t="s">
        <v>1870</v>
      </c>
      <c r="J1200" t="s">
        <v>1930</v>
      </c>
      <c r="K1200" t="s">
        <v>1938</v>
      </c>
      <c r="L1200" s="24">
        <v>2950</v>
      </c>
      <c r="M1200" s="25">
        <f>+VLOOKUP(E1200, TC!A:D, 4, FALSE())</f>
        <v>1.04315</v>
      </c>
      <c r="N1200" s="24">
        <f t="shared" si="90"/>
        <v>2950</v>
      </c>
      <c r="O1200" t="str">
        <f t="shared" si="91"/>
        <v>FACTURA</v>
      </c>
      <c r="P1200" t="str">
        <f t="shared" si="92"/>
        <v>2025</v>
      </c>
      <c r="Q1200" t="str">
        <f t="shared" si="93"/>
        <v>01</v>
      </c>
      <c r="R1200" t="str">
        <f>+IFERROR(VLOOKUP(I1200, Listado!A:B, 2, FALSE()), "COMERCIALIZADORA INTERNACIONAL CARIBBEAN EXOTICS S A")</f>
        <v>HINCAPIE CONTRERAS ERIKA STEFANIA</v>
      </c>
      <c r="S1200" s="25">
        <f>+VLOOKUP(E1200, TC!A:D, 2, FALSE())</f>
        <v>4195.6000000000004</v>
      </c>
      <c r="T1200" t="str">
        <f t="shared" si="94"/>
        <v>USD</v>
      </c>
    </row>
    <row r="1201" spans="1:20" ht="18.75" hidden="1" customHeight="1" x14ac:dyDescent="0.25">
      <c r="A1201" t="s">
        <v>1912</v>
      </c>
      <c r="B1201" t="s">
        <v>1923</v>
      </c>
      <c r="C1201" t="s">
        <v>1913</v>
      </c>
      <c r="D1201" s="24">
        <v>5724</v>
      </c>
      <c r="E1201" t="s">
        <v>1624</v>
      </c>
      <c r="F1201" t="s">
        <v>1924</v>
      </c>
      <c r="G1201" t="s">
        <v>110</v>
      </c>
      <c r="H1201" t="s">
        <v>2181</v>
      </c>
      <c r="I1201" t="s">
        <v>1848</v>
      </c>
      <c r="J1201" t="s">
        <v>1917</v>
      </c>
      <c r="K1201" t="s">
        <v>1953</v>
      </c>
      <c r="L1201" s="24">
        <v>3283.2</v>
      </c>
      <c r="M1201" s="25">
        <f>+VLOOKUP(E1201, TC!A:D, 4, FALSE())</f>
        <v>1.0395499986810584</v>
      </c>
      <c r="N1201" s="24">
        <f t="shared" si="90"/>
        <v>3413.0505556696507</v>
      </c>
      <c r="O1201" t="str">
        <f t="shared" si="91"/>
        <v>FACTURA</v>
      </c>
      <c r="P1201" t="str">
        <f t="shared" si="92"/>
        <v>2025</v>
      </c>
      <c r="Q1201" t="str">
        <f t="shared" si="93"/>
        <v>01</v>
      </c>
      <c r="R1201" t="str">
        <f>+IFERROR(VLOOKUP(I1201, Listado!A:B, 2, FALSE()), "COMERCIALIZADORA INTERNACIONAL CARIBBEAN EXOTICS S A")</f>
        <v>PEREZ MEJIA MARIA PAULINA</v>
      </c>
      <c r="S1201" s="25">
        <f>+VLOOKUP(E1201, TC!A:D, 2, FALSE())</f>
        <v>4170.01</v>
      </c>
      <c r="T1201" t="str">
        <f t="shared" si="94"/>
        <v>EUR</v>
      </c>
    </row>
    <row r="1202" spans="1:20" ht="18.75" hidden="1" customHeight="1" x14ac:dyDescent="0.25">
      <c r="A1202" t="s">
        <v>1912</v>
      </c>
      <c r="B1202" t="s">
        <v>5</v>
      </c>
      <c r="C1202" t="s">
        <v>1913</v>
      </c>
      <c r="D1202" s="24">
        <v>10877</v>
      </c>
      <c r="E1202" t="s">
        <v>1624</v>
      </c>
      <c r="F1202" t="s">
        <v>99</v>
      </c>
      <c r="G1202" t="s">
        <v>113</v>
      </c>
      <c r="I1202" t="s">
        <v>1846</v>
      </c>
      <c r="J1202" t="s">
        <v>1915</v>
      </c>
      <c r="K1202" t="s">
        <v>2022</v>
      </c>
      <c r="L1202" s="24">
        <v>2483520</v>
      </c>
      <c r="M1202" s="25">
        <f>+VLOOKUP(E1202, TC!A:D, 4, FALSE())</f>
        <v>1.0395499986810584</v>
      </c>
      <c r="N1202" s="24">
        <f t="shared" si="90"/>
        <v>2483520</v>
      </c>
      <c r="O1202" t="str">
        <f t="shared" si="91"/>
        <v>FACTURA</v>
      </c>
      <c r="P1202" t="str">
        <f t="shared" si="92"/>
        <v>2025</v>
      </c>
      <c r="Q1202" t="str">
        <f t="shared" si="93"/>
        <v>01</v>
      </c>
      <c r="R1202" t="str">
        <f>+IFERROR(VLOOKUP(I1202, Listado!A:B, 2, FALSE()), "COMERCIALIZADORA INTERNACIONAL CARIBBEAN EXOTICS S A")</f>
        <v>LONDOÑO ECHEVERRI ALEJANDRA</v>
      </c>
      <c r="S1202" s="25">
        <f>+VLOOKUP(E1202, TC!A:D, 2, FALSE())</f>
        <v>4170.01</v>
      </c>
      <c r="T1202" t="str">
        <f t="shared" si="94"/>
        <v>COP</v>
      </c>
    </row>
    <row r="1203" spans="1:20" ht="18.75" hidden="1" customHeight="1" x14ac:dyDescent="0.25">
      <c r="A1203" t="s">
        <v>1912</v>
      </c>
      <c r="B1203" t="s">
        <v>5</v>
      </c>
      <c r="C1203" t="s">
        <v>1913</v>
      </c>
      <c r="D1203" s="24">
        <v>10877</v>
      </c>
      <c r="E1203" t="s">
        <v>1624</v>
      </c>
      <c r="F1203" t="s">
        <v>99</v>
      </c>
      <c r="G1203" t="s">
        <v>113</v>
      </c>
      <c r="I1203" t="s">
        <v>1846</v>
      </c>
      <c r="J1203" t="s">
        <v>1915</v>
      </c>
      <c r="K1203" t="s">
        <v>2022</v>
      </c>
      <c r="L1203" s="24">
        <v>546240</v>
      </c>
      <c r="M1203" s="25">
        <f>+VLOOKUP(E1203, TC!A:D, 4, FALSE())</f>
        <v>1.0395499986810584</v>
      </c>
      <c r="N1203" s="24">
        <f t="shared" si="90"/>
        <v>546240</v>
      </c>
      <c r="O1203" t="str">
        <f t="shared" si="91"/>
        <v>FACTURA</v>
      </c>
      <c r="P1203" t="str">
        <f t="shared" si="92"/>
        <v>2025</v>
      </c>
      <c r="Q1203" t="str">
        <f t="shared" si="93"/>
        <v>01</v>
      </c>
      <c r="R1203" t="str">
        <f>+IFERROR(VLOOKUP(I1203, Listado!A:B, 2, FALSE()), "COMERCIALIZADORA INTERNACIONAL CARIBBEAN EXOTICS S A")</f>
        <v>LONDOÑO ECHEVERRI ALEJANDRA</v>
      </c>
      <c r="S1203" s="25">
        <f>+VLOOKUP(E1203, TC!A:D, 2, FALSE())</f>
        <v>4170.01</v>
      </c>
      <c r="T1203" t="str">
        <f t="shared" si="94"/>
        <v>COP</v>
      </c>
    </row>
    <row r="1204" spans="1:20" ht="18.75" hidden="1" customHeight="1" x14ac:dyDescent="0.25">
      <c r="A1204" t="s">
        <v>1912</v>
      </c>
      <c r="B1204" t="s">
        <v>1923</v>
      </c>
      <c r="C1204" t="s">
        <v>1913</v>
      </c>
      <c r="D1204" s="24">
        <v>5725</v>
      </c>
      <c r="E1204" t="s">
        <v>1624</v>
      </c>
      <c r="F1204" t="s">
        <v>1924</v>
      </c>
      <c r="G1204" t="s">
        <v>110</v>
      </c>
      <c r="I1204" t="s">
        <v>1848</v>
      </c>
      <c r="J1204" t="s">
        <v>1917</v>
      </c>
      <c r="K1204" t="s">
        <v>1918</v>
      </c>
      <c r="L1204" s="24">
        <v>54</v>
      </c>
      <c r="M1204" s="25">
        <f>+VLOOKUP(E1204, TC!A:D, 4, FALSE())</f>
        <v>1.0395499986810584</v>
      </c>
      <c r="N1204" s="24">
        <f t="shared" si="90"/>
        <v>56.13569992877715</v>
      </c>
      <c r="O1204" t="str">
        <f t="shared" si="91"/>
        <v>FACTURA</v>
      </c>
      <c r="P1204" t="str">
        <f t="shared" si="92"/>
        <v>2025</v>
      </c>
      <c r="Q1204" t="str">
        <f t="shared" si="93"/>
        <v>01</v>
      </c>
      <c r="R1204" t="str">
        <f>+IFERROR(VLOOKUP(I1204, Listado!A:B, 2, FALSE()), "COMERCIALIZADORA INTERNACIONAL CARIBBEAN EXOTICS S A")</f>
        <v>PEREZ MEJIA MARIA PAULINA</v>
      </c>
      <c r="S1204" s="25">
        <f>+VLOOKUP(E1204, TC!A:D, 2, FALSE())</f>
        <v>4170.01</v>
      </c>
      <c r="T1204" t="str">
        <f t="shared" si="94"/>
        <v>EUR</v>
      </c>
    </row>
    <row r="1205" spans="1:20" ht="18.75" hidden="1" customHeight="1" x14ac:dyDescent="0.25">
      <c r="A1205" t="s">
        <v>1912</v>
      </c>
      <c r="B1205" t="s">
        <v>1923</v>
      </c>
      <c r="C1205" t="s">
        <v>1913</v>
      </c>
      <c r="D1205" s="24">
        <v>5726</v>
      </c>
      <c r="E1205" t="s">
        <v>1624</v>
      </c>
      <c r="F1205" t="s">
        <v>128</v>
      </c>
      <c r="G1205" t="s">
        <v>108</v>
      </c>
      <c r="H1205" t="s">
        <v>2182</v>
      </c>
      <c r="I1205" t="s">
        <v>1882</v>
      </c>
      <c r="J1205" t="s">
        <v>2049</v>
      </c>
      <c r="K1205" t="s">
        <v>2151</v>
      </c>
      <c r="L1205" s="24">
        <v>405</v>
      </c>
      <c r="M1205" s="25">
        <f>+VLOOKUP(E1205, TC!A:D, 4, FALSE())</f>
        <v>1.0395499986810584</v>
      </c>
      <c r="N1205" s="24">
        <f t="shared" si="90"/>
        <v>405</v>
      </c>
      <c r="O1205" t="str">
        <f t="shared" si="91"/>
        <v>FACTURA</v>
      </c>
      <c r="P1205" t="str">
        <f t="shared" si="92"/>
        <v>2025</v>
      </c>
      <c r="Q1205" t="str">
        <f t="shared" si="93"/>
        <v>01</v>
      </c>
      <c r="R1205" t="str">
        <f>+IFERROR(VLOOKUP(I1205, Listado!A:B, 2, FALSE()), "COMERCIALIZADORA INTERNACIONAL CARIBBEAN EXOTICS S A")</f>
        <v>PIEDRAHITA PEREZ MARIANA</v>
      </c>
      <c r="S1205" s="25">
        <f>+VLOOKUP(E1205, TC!A:D, 2, FALSE())</f>
        <v>4170.01</v>
      </c>
      <c r="T1205" t="str">
        <f t="shared" si="94"/>
        <v>USD</v>
      </c>
    </row>
    <row r="1206" spans="1:20" ht="18.75" hidden="1" customHeight="1" x14ac:dyDescent="0.25">
      <c r="A1206" t="s">
        <v>1912</v>
      </c>
      <c r="B1206" t="s">
        <v>1923</v>
      </c>
      <c r="C1206" t="s">
        <v>1913</v>
      </c>
      <c r="D1206" s="24">
        <v>5726</v>
      </c>
      <c r="E1206" t="s">
        <v>1624</v>
      </c>
      <c r="F1206" t="s">
        <v>128</v>
      </c>
      <c r="G1206" t="s">
        <v>108</v>
      </c>
      <c r="H1206" t="s">
        <v>2182</v>
      </c>
      <c r="I1206" t="s">
        <v>1882</v>
      </c>
      <c r="J1206" t="s">
        <v>2049</v>
      </c>
      <c r="K1206" t="s">
        <v>2152</v>
      </c>
      <c r="L1206" s="24">
        <v>291</v>
      </c>
      <c r="M1206" s="25">
        <f>+VLOOKUP(E1206, TC!A:D, 4, FALSE())</f>
        <v>1.0395499986810584</v>
      </c>
      <c r="N1206" s="24">
        <f t="shared" si="90"/>
        <v>291</v>
      </c>
      <c r="O1206" t="str">
        <f t="shared" si="91"/>
        <v>FACTURA</v>
      </c>
      <c r="P1206" t="str">
        <f t="shared" si="92"/>
        <v>2025</v>
      </c>
      <c r="Q1206" t="str">
        <f t="shared" si="93"/>
        <v>01</v>
      </c>
      <c r="R1206" t="str">
        <f>+IFERROR(VLOOKUP(I1206, Listado!A:B, 2, FALSE()), "COMERCIALIZADORA INTERNACIONAL CARIBBEAN EXOTICS S A")</f>
        <v>PIEDRAHITA PEREZ MARIANA</v>
      </c>
      <c r="S1206" s="25">
        <f>+VLOOKUP(E1206, TC!A:D, 2, FALSE())</f>
        <v>4170.01</v>
      </c>
      <c r="T1206" t="str">
        <f t="shared" si="94"/>
        <v>USD</v>
      </c>
    </row>
    <row r="1207" spans="1:20" ht="18.75" hidden="1" customHeight="1" x14ac:dyDescent="0.25">
      <c r="A1207" t="s">
        <v>1912</v>
      </c>
      <c r="B1207" t="s">
        <v>1923</v>
      </c>
      <c r="C1207" t="s">
        <v>1913</v>
      </c>
      <c r="D1207" s="24">
        <v>5726</v>
      </c>
      <c r="E1207" t="s">
        <v>1624</v>
      </c>
      <c r="F1207" t="s">
        <v>128</v>
      </c>
      <c r="G1207" t="s">
        <v>108</v>
      </c>
      <c r="H1207" t="s">
        <v>2182</v>
      </c>
      <c r="I1207" t="s">
        <v>1882</v>
      </c>
      <c r="J1207" t="s">
        <v>2049</v>
      </c>
      <c r="K1207" t="s">
        <v>2153</v>
      </c>
      <c r="L1207" s="24">
        <v>1500</v>
      </c>
      <c r="M1207" s="25">
        <f>+VLOOKUP(E1207, TC!A:D, 4, FALSE())</f>
        <v>1.0395499986810584</v>
      </c>
      <c r="N1207" s="24">
        <f t="shared" si="90"/>
        <v>1500</v>
      </c>
      <c r="O1207" t="str">
        <f t="shared" si="91"/>
        <v>FACTURA</v>
      </c>
      <c r="P1207" t="str">
        <f t="shared" si="92"/>
        <v>2025</v>
      </c>
      <c r="Q1207" t="str">
        <f t="shared" si="93"/>
        <v>01</v>
      </c>
      <c r="R1207" t="str">
        <f>+IFERROR(VLOOKUP(I1207, Listado!A:B, 2, FALSE()), "COMERCIALIZADORA INTERNACIONAL CARIBBEAN EXOTICS S A")</f>
        <v>PIEDRAHITA PEREZ MARIANA</v>
      </c>
      <c r="S1207" s="25">
        <f>+VLOOKUP(E1207, TC!A:D, 2, FALSE())</f>
        <v>4170.01</v>
      </c>
      <c r="T1207" t="str">
        <f t="shared" si="94"/>
        <v>USD</v>
      </c>
    </row>
    <row r="1208" spans="1:20" ht="18.75" hidden="1" customHeight="1" x14ac:dyDescent="0.25">
      <c r="A1208" t="s">
        <v>1912</v>
      </c>
      <c r="B1208" t="s">
        <v>1923</v>
      </c>
      <c r="C1208" t="s">
        <v>1913</v>
      </c>
      <c r="D1208" s="24">
        <v>5726</v>
      </c>
      <c r="E1208" t="s">
        <v>1624</v>
      </c>
      <c r="F1208" t="s">
        <v>128</v>
      </c>
      <c r="G1208" t="s">
        <v>108</v>
      </c>
      <c r="H1208" t="s">
        <v>2182</v>
      </c>
      <c r="I1208" t="s">
        <v>1882</v>
      </c>
      <c r="J1208" t="s">
        <v>2049</v>
      </c>
      <c r="K1208" t="s">
        <v>2155</v>
      </c>
      <c r="L1208" s="24">
        <v>495</v>
      </c>
      <c r="M1208" s="25">
        <f>+VLOOKUP(E1208, TC!A:D, 4, FALSE())</f>
        <v>1.0395499986810584</v>
      </c>
      <c r="N1208" s="24">
        <f t="shared" si="90"/>
        <v>495</v>
      </c>
      <c r="O1208" t="str">
        <f t="shared" si="91"/>
        <v>FACTURA</v>
      </c>
      <c r="P1208" t="str">
        <f t="shared" si="92"/>
        <v>2025</v>
      </c>
      <c r="Q1208" t="str">
        <f t="shared" si="93"/>
        <v>01</v>
      </c>
      <c r="R1208" t="str">
        <f>+IFERROR(VLOOKUP(I1208, Listado!A:B, 2, FALSE()), "COMERCIALIZADORA INTERNACIONAL CARIBBEAN EXOTICS S A")</f>
        <v>PIEDRAHITA PEREZ MARIANA</v>
      </c>
      <c r="S1208" s="25">
        <f>+VLOOKUP(E1208, TC!A:D, 2, FALSE())</f>
        <v>4170.01</v>
      </c>
      <c r="T1208" t="str">
        <f t="shared" si="94"/>
        <v>USD</v>
      </c>
    </row>
    <row r="1209" spans="1:20" ht="18.75" hidden="1" customHeight="1" x14ac:dyDescent="0.25">
      <c r="A1209" t="s">
        <v>1912</v>
      </c>
      <c r="B1209" t="s">
        <v>1923</v>
      </c>
      <c r="C1209" t="s">
        <v>1913</v>
      </c>
      <c r="D1209" s="24">
        <v>5726</v>
      </c>
      <c r="E1209" t="s">
        <v>1624</v>
      </c>
      <c r="F1209" t="s">
        <v>128</v>
      </c>
      <c r="G1209" t="s">
        <v>108</v>
      </c>
      <c r="H1209" t="s">
        <v>2182</v>
      </c>
      <c r="I1209" t="s">
        <v>1882</v>
      </c>
      <c r="J1209" t="s">
        <v>2049</v>
      </c>
      <c r="K1209" t="s">
        <v>2156</v>
      </c>
      <c r="L1209" s="24">
        <v>1000</v>
      </c>
      <c r="M1209" s="25">
        <f>+VLOOKUP(E1209, TC!A:D, 4, FALSE())</f>
        <v>1.0395499986810584</v>
      </c>
      <c r="N1209" s="24">
        <f t="shared" si="90"/>
        <v>1000</v>
      </c>
      <c r="O1209" t="str">
        <f t="shared" si="91"/>
        <v>FACTURA</v>
      </c>
      <c r="P1209" t="str">
        <f t="shared" si="92"/>
        <v>2025</v>
      </c>
      <c r="Q1209" t="str">
        <f t="shared" si="93"/>
        <v>01</v>
      </c>
      <c r="R1209" t="str">
        <f>+IFERROR(VLOOKUP(I1209, Listado!A:B, 2, FALSE()), "COMERCIALIZADORA INTERNACIONAL CARIBBEAN EXOTICS S A")</f>
        <v>PIEDRAHITA PEREZ MARIANA</v>
      </c>
      <c r="S1209" s="25">
        <f>+VLOOKUP(E1209, TC!A:D, 2, FALSE())</f>
        <v>4170.01</v>
      </c>
      <c r="T1209" t="str">
        <f t="shared" si="94"/>
        <v>USD</v>
      </c>
    </row>
    <row r="1210" spans="1:20" ht="18.75" hidden="1" customHeight="1" x14ac:dyDescent="0.25">
      <c r="A1210" t="s">
        <v>1912</v>
      </c>
      <c r="B1210" t="s">
        <v>1923</v>
      </c>
      <c r="C1210" t="s">
        <v>1913</v>
      </c>
      <c r="D1210" s="24">
        <v>5726</v>
      </c>
      <c r="E1210" t="s">
        <v>1624</v>
      </c>
      <c r="F1210" t="s">
        <v>128</v>
      </c>
      <c r="G1210" t="s">
        <v>108</v>
      </c>
      <c r="H1210" t="s">
        <v>2182</v>
      </c>
      <c r="I1210" t="s">
        <v>1882</v>
      </c>
      <c r="J1210" t="s">
        <v>2049</v>
      </c>
      <c r="K1210" t="s">
        <v>2157</v>
      </c>
      <c r="L1210" s="24">
        <v>98</v>
      </c>
      <c r="M1210" s="25">
        <f>+VLOOKUP(E1210, TC!A:D, 4, FALSE())</f>
        <v>1.0395499986810584</v>
      </c>
      <c r="N1210" s="24">
        <f t="shared" si="90"/>
        <v>98</v>
      </c>
      <c r="O1210" t="str">
        <f t="shared" si="91"/>
        <v>FACTURA</v>
      </c>
      <c r="P1210" t="str">
        <f t="shared" si="92"/>
        <v>2025</v>
      </c>
      <c r="Q1210" t="str">
        <f t="shared" si="93"/>
        <v>01</v>
      </c>
      <c r="R1210" t="str">
        <f>+IFERROR(VLOOKUP(I1210, Listado!A:B, 2, FALSE()), "COMERCIALIZADORA INTERNACIONAL CARIBBEAN EXOTICS S A")</f>
        <v>PIEDRAHITA PEREZ MARIANA</v>
      </c>
      <c r="S1210" s="25">
        <f>+VLOOKUP(E1210, TC!A:D, 2, FALSE())</f>
        <v>4170.01</v>
      </c>
      <c r="T1210" t="str">
        <f t="shared" si="94"/>
        <v>USD</v>
      </c>
    </row>
    <row r="1211" spans="1:20" ht="18.75" hidden="1" customHeight="1" x14ac:dyDescent="0.25">
      <c r="A1211" t="s">
        <v>1912</v>
      </c>
      <c r="B1211" t="s">
        <v>5</v>
      </c>
      <c r="C1211" t="s">
        <v>1913</v>
      </c>
      <c r="D1211" s="24">
        <v>10878</v>
      </c>
      <c r="E1211" t="s">
        <v>1624</v>
      </c>
      <c r="F1211" t="s">
        <v>128</v>
      </c>
      <c r="G1211" t="s">
        <v>110</v>
      </c>
      <c r="H1211" t="s">
        <v>2183</v>
      </c>
      <c r="I1211" t="s">
        <v>1850</v>
      </c>
      <c r="J1211" t="s">
        <v>1919</v>
      </c>
      <c r="K1211" t="s">
        <v>2184</v>
      </c>
      <c r="L1211" s="24">
        <v>2148</v>
      </c>
      <c r="M1211" s="25">
        <f>+VLOOKUP(E1211, TC!A:D, 4, FALSE())</f>
        <v>1.0395499986810584</v>
      </c>
      <c r="N1211" s="24">
        <f t="shared" si="90"/>
        <v>2148</v>
      </c>
      <c r="O1211" t="str">
        <f t="shared" si="91"/>
        <v>FACTURA</v>
      </c>
      <c r="P1211" t="str">
        <f t="shared" si="92"/>
        <v>2025</v>
      </c>
      <c r="Q1211" t="str">
        <f t="shared" si="93"/>
        <v>01</v>
      </c>
      <c r="R1211" t="str">
        <f>+IFERROR(VLOOKUP(I1211, Listado!A:B, 2, FALSE()), "COMERCIALIZADORA INTERNACIONAL CARIBBEAN EXOTICS S A")</f>
        <v>PEREZ MEJIA MARIA PAULINA</v>
      </c>
      <c r="S1211" s="25">
        <f>+VLOOKUP(E1211, TC!A:D, 2, FALSE())</f>
        <v>4170.01</v>
      </c>
      <c r="T1211" t="str">
        <f t="shared" si="94"/>
        <v>USD</v>
      </c>
    </row>
    <row r="1212" spans="1:20" ht="18.75" hidden="1" customHeight="1" x14ac:dyDescent="0.25">
      <c r="A1212" t="s">
        <v>1912</v>
      </c>
      <c r="B1212" t="s">
        <v>5</v>
      </c>
      <c r="C1212" t="s">
        <v>1913</v>
      </c>
      <c r="D1212" s="24">
        <v>10878</v>
      </c>
      <c r="E1212" t="s">
        <v>1624</v>
      </c>
      <c r="F1212" t="s">
        <v>128</v>
      </c>
      <c r="G1212" t="s">
        <v>110</v>
      </c>
      <c r="H1212" t="s">
        <v>2183</v>
      </c>
      <c r="I1212" t="s">
        <v>1850</v>
      </c>
      <c r="J1212" t="s">
        <v>1919</v>
      </c>
      <c r="K1212" t="s">
        <v>1956</v>
      </c>
      <c r="L1212" s="24">
        <v>6996</v>
      </c>
      <c r="M1212" s="25">
        <f>+VLOOKUP(E1212, TC!A:D, 4, FALSE())</f>
        <v>1.0395499986810584</v>
      </c>
      <c r="N1212" s="24">
        <f t="shared" si="90"/>
        <v>6996</v>
      </c>
      <c r="O1212" t="str">
        <f t="shared" si="91"/>
        <v>FACTURA</v>
      </c>
      <c r="P1212" t="str">
        <f t="shared" si="92"/>
        <v>2025</v>
      </c>
      <c r="Q1212" t="str">
        <f t="shared" si="93"/>
        <v>01</v>
      </c>
      <c r="R1212" t="str">
        <f>+IFERROR(VLOOKUP(I1212, Listado!A:B, 2, FALSE()), "COMERCIALIZADORA INTERNACIONAL CARIBBEAN EXOTICS S A")</f>
        <v>PEREZ MEJIA MARIA PAULINA</v>
      </c>
      <c r="S1212" s="25">
        <f>+VLOOKUP(E1212, TC!A:D, 2, FALSE())</f>
        <v>4170.01</v>
      </c>
      <c r="T1212" t="str">
        <f t="shared" si="94"/>
        <v>USD</v>
      </c>
    </row>
    <row r="1213" spans="1:20" ht="18.75" hidden="1" customHeight="1" x14ac:dyDescent="0.25">
      <c r="A1213" t="s">
        <v>1912</v>
      </c>
      <c r="B1213" t="s">
        <v>5</v>
      </c>
      <c r="C1213" t="s">
        <v>1913</v>
      </c>
      <c r="D1213" s="24">
        <v>10879</v>
      </c>
      <c r="E1213" t="s">
        <v>1624</v>
      </c>
      <c r="F1213" t="s">
        <v>128</v>
      </c>
      <c r="G1213" t="s">
        <v>110</v>
      </c>
      <c r="H1213" t="s">
        <v>2185</v>
      </c>
      <c r="I1213" t="s">
        <v>1851</v>
      </c>
      <c r="J1213" t="s">
        <v>1940</v>
      </c>
      <c r="K1213" t="s">
        <v>19</v>
      </c>
      <c r="L1213" s="24">
        <v>11008</v>
      </c>
      <c r="M1213" s="25">
        <f>+VLOOKUP(E1213, TC!A:D, 4, FALSE())</f>
        <v>1.0395499986810584</v>
      </c>
      <c r="N1213" s="24">
        <f t="shared" si="90"/>
        <v>11008</v>
      </c>
      <c r="O1213" t="str">
        <f t="shared" si="91"/>
        <v>FACTURA</v>
      </c>
      <c r="P1213" t="str">
        <f t="shared" si="92"/>
        <v>2025</v>
      </c>
      <c r="Q1213" t="str">
        <f t="shared" si="93"/>
        <v>01</v>
      </c>
      <c r="R1213" t="str">
        <f>+IFERROR(VLOOKUP(I1213, Listado!A:B, 2, FALSE()), "COMERCIALIZADORA INTERNACIONAL CARIBBEAN EXOTICS S A")</f>
        <v>PEREZ MEJIA MARIA PAULINA</v>
      </c>
      <c r="S1213" s="25">
        <f>+VLOOKUP(E1213, TC!A:D, 2, FALSE())</f>
        <v>4170.01</v>
      </c>
      <c r="T1213" t="str">
        <f t="shared" si="94"/>
        <v>USD</v>
      </c>
    </row>
    <row r="1214" spans="1:20" ht="18.75" hidden="1" customHeight="1" x14ac:dyDescent="0.25">
      <c r="A1214" t="s">
        <v>1912</v>
      </c>
      <c r="B1214" t="s">
        <v>5</v>
      </c>
      <c r="C1214" t="s">
        <v>1913</v>
      </c>
      <c r="D1214" s="24">
        <v>10879</v>
      </c>
      <c r="E1214" t="s">
        <v>1624</v>
      </c>
      <c r="F1214" t="s">
        <v>128</v>
      </c>
      <c r="G1214" t="s">
        <v>110</v>
      </c>
      <c r="H1214" t="s">
        <v>2185</v>
      </c>
      <c r="I1214" t="s">
        <v>1851</v>
      </c>
      <c r="J1214" t="s">
        <v>1940</v>
      </c>
      <c r="K1214" t="s">
        <v>42</v>
      </c>
      <c r="L1214" s="24">
        <v>3836</v>
      </c>
      <c r="M1214" s="25">
        <f>+VLOOKUP(E1214, TC!A:D, 4, FALSE())</f>
        <v>1.0395499986810584</v>
      </c>
      <c r="N1214" s="24">
        <f t="shared" si="90"/>
        <v>3836</v>
      </c>
      <c r="O1214" t="str">
        <f t="shared" si="91"/>
        <v>FACTURA</v>
      </c>
      <c r="P1214" t="str">
        <f t="shared" si="92"/>
        <v>2025</v>
      </c>
      <c r="Q1214" t="str">
        <f t="shared" si="93"/>
        <v>01</v>
      </c>
      <c r="R1214" t="str">
        <f>+IFERROR(VLOOKUP(I1214, Listado!A:B, 2, FALSE()), "COMERCIALIZADORA INTERNACIONAL CARIBBEAN EXOTICS S A")</f>
        <v>PEREZ MEJIA MARIA PAULINA</v>
      </c>
      <c r="S1214" s="25">
        <f>+VLOOKUP(E1214, TC!A:D, 2, FALSE())</f>
        <v>4170.01</v>
      </c>
      <c r="T1214" t="str">
        <f t="shared" si="94"/>
        <v>USD</v>
      </c>
    </row>
    <row r="1215" spans="1:20" ht="18.75" hidden="1" customHeight="1" x14ac:dyDescent="0.25">
      <c r="A1215" t="s">
        <v>1912</v>
      </c>
      <c r="B1215" t="s">
        <v>5</v>
      </c>
      <c r="C1215" t="s">
        <v>1913</v>
      </c>
      <c r="D1215" s="24">
        <v>10879</v>
      </c>
      <c r="E1215" t="s">
        <v>1624</v>
      </c>
      <c r="F1215" t="s">
        <v>128</v>
      </c>
      <c r="G1215" t="s">
        <v>110</v>
      </c>
      <c r="H1215" t="s">
        <v>2185</v>
      </c>
      <c r="I1215" t="s">
        <v>1851</v>
      </c>
      <c r="J1215" t="s">
        <v>1940</v>
      </c>
      <c r="K1215" t="s">
        <v>50</v>
      </c>
      <c r="L1215" s="24">
        <v>4586.3999999999996</v>
      </c>
      <c r="M1215" s="25">
        <f>+VLOOKUP(E1215, TC!A:D, 4, FALSE())</f>
        <v>1.0395499986810584</v>
      </c>
      <c r="N1215" s="24">
        <f t="shared" si="90"/>
        <v>4586.3999999999996</v>
      </c>
      <c r="O1215" t="str">
        <f t="shared" si="91"/>
        <v>FACTURA</v>
      </c>
      <c r="P1215" t="str">
        <f t="shared" si="92"/>
        <v>2025</v>
      </c>
      <c r="Q1215" t="str">
        <f t="shared" si="93"/>
        <v>01</v>
      </c>
      <c r="R1215" t="str">
        <f>+IFERROR(VLOOKUP(I1215, Listado!A:B, 2, FALSE()), "COMERCIALIZADORA INTERNACIONAL CARIBBEAN EXOTICS S A")</f>
        <v>PEREZ MEJIA MARIA PAULINA</v>
      </c>
      <c r="S1215" s="25">
        <f>+VLOOKUP(E1215, TC!A:D, 2, FALSE())</f>
        <v>4170.01</v>
      </c>
      <c r="T1215" t="str">
        <f t="shared" si="94"/>
        <v>USD</v>
      </c>
    </row>
    <row r="1216" spans="1:20" ht="18.75" hidden="1" customHeight="1" x14ac:dyDescent="0.25">
      <c r="A1216" t="s">
        <v>1912</v>
      </c>
      <c r="B1216" t="s">
        <v>5</v>
      </c>
      <c r="C1216" t="s">
        <v>1913</v>
      </c>
      <c r="D1216" s="24">
        <v>10880</v>
      </c>
      <c r="E1216" t="s">
        <v>1624</v>
      </c>
      <c r="F1216" t="s">
        <v>1924</v>
      </c>
      <c r="G1216" t="s">
        <v>108</v>
      </c>
      <c r="H1216" t="s">
        <v>2186</v>
      </c>
      <c r="I1216" t="s">
        <v>1855</v>
      </c>
      <c r="J1216" t="s">
        <v>1987</v>
      </c>
      <c r="K1216" t="s">
        <v>15</v>
      </c>
      <c r="L1216" s="24">
        <v>4631.76</v>
      </c>
      <c r="M1216" s="25">
        <f>+VLOOKUP(E1216, TC!A:D, 4, FALSE())</f>
        <v>1.0395499986810584</v>
      </c>
      <c r="N1216" s="24">
        <f t="shared" si="90"/>
        <v>4814.9461018909788</v>
      </c>
      <c r="O1216" t="str">
        <f t="shared" si="91"/>
        <v>FACTURA</v>
      </c>
      <c r="P1216" t="str">
        <f t="shared" si="92"/>
        <v>2025</v>
      </c>
      <c r="Q1216" t="str">
        <f t="shared" si="93"/>
        <v>01</v>
      </c>
      <c r="R1216" t="str">
        <f>+IFERROR(VLOOKUP(I1216, Listado!A:B, 2, FALSE()), "COMERCIALIZADORA INTERNACIONAL CARIBBEAN EXOTICS S A")</f>
        <v>PIEDRAHITA PEREZ MARIANA</v>
      </c>
      <c r="S1216" s="25">
        <f>+VLOOKUP(E1216, TC!A:D, 2, FALSE())</f>
        <v>4170.01</v>
      </c>
      <c r="T1216" t="str">
        <f t="shared" si="94"/>
        <v>EUR</v>
      </c>
    </row>
    <row r="1217" spans="1:20" ht="18.75" hidden="1" customHeight="1" x14ac:dyDescent="0.25">
      <c r="A1217" t="s">
        <v>1912</v>
      </c>
      <c r="B1217" t="s">
        <v>5</v>
      </c>
      <c r="C1217" t="s">
        <v>1913</v>
      </c>
      <c r="D1217" s="24">
        <v>10880</v>
      </c>
      <c r="E1217" t="s">
        <v>1624</v>
      </c>
      <c r="F1217" t="s">
        <v>1924</v>
      </c>
      <c r="G1217" t="s">
        <v>108</v>
      </c>
      <c r="H1217" t="s">
        <v>2186</v>
      </c>
      <c r="I1217" t="s">
        <v>1855</v>
      </c>
      <c r="J1217" t="s">
        <v>1987</v>
      </c>
      <c r="K1217" t="s">
        <v>1959</v>
      </c>
      <c r="L1217" s="24">
        <v>600</v>
      </c>
      <c r="M1217" s="25">
        <f>+VLOOKUP(E1217, TC!A:D, 4, FALSE())</f>
        <v>1.0395499986810584</v>
      </c>
      <c r="N1217" s="24">
        <f t="shared" si="90"/>
        <v>623.72999920863504</v>
      </c>
      <c r="O1217" t="str">
        <f t="shared" si="91"/>
        <v>FACTURA</v>
      </c>
      <c r="P1217" t="str">
        <f t="shared" si="92"/>
        <v>2025</v>
      </c>
      <c r="Q1217" t="str">
        <f t="shared" si="93"/>
        <v>01</v>
      </c>
      <c r="R1217" t="str">
        <f>+IFERROR(VLOOKUP(I1217, Listado!A:B, 2, FALSE()), "COMERCIALIZADORA INTERNACIONAL CARIBBEAN EXOTICS S A")</f>
        <v>PIEDRAHITA PEREZ MARIANA</v>
      </c>
      <c r="S1217" s="25">
        <f>+VLOOKUP(E1217, TC!A:D, 2, FALSE())</f>
        <v>4170.01</v>
      </c>
      <c r="T1217" t="str">
        <f t="shared" si="94"/>
        <v>EUR</v>
      </c>
    </row>
    <row r="1218" spans="1:20" ht="18.75" hidden="1" customHeight="1" x14ac:dyDescent="0.25">
      <c r="A1218" t="s">
        <v>1912</v>
      </c>
      <c r="B1218" t="s">
        <v>5</v>
      </c>
      <c r="C1218" t="s">
        <v>1913</v>
      </c>
      <c r="D1218" s="24">
        <v>10880</v>
      </c>
      <c r="E1218" t="s">
        <v>1624</v>
      </c>
      <c r="F1218" t="s">
        <v>1924</v>
      </c>
      <c r="G1218" t="s">
        <v>108</v>
      </c>
      <c r="H1218" t="s">
        <v>2186</v>
      </c>
      <c r="I1218" t="s">
        <v>1855</v>
      </c>
      <c r="J1218" t="s">
        <v>1987</v>
      </c>
      <c r="K1218" t="s">
        <v>1960</v>
      </c>
      <c r="L1218" s="24">
        <v>60.24</v>
      </c>
      <c r="M1218" s="25">
        <f>+VLOOKUP(E1218, TC!A:D, 4, FALSE())</f>
        <v>1.0395499986810584</v>
      </c>
      <c r="N1218" s="24">
        <f t="shared" ref="N1218:N1281" si="95">+IF(F1218="EUR", (M1218*L1218), IF(I1218="JUAN MATAS SAS", (L1218/S1218), L1218))</f>
        <v>62.622491920546956</v>
      </c>
      <c r="O1218" t="str">
        <f t="shared" ref="O1218:O1281" si="96">+IF(C1218="CFE", "FACTURA", IF(ISERROR(SEARCH("ANULA", H1218))=FALSE(), "ANULACIÓN FE", IF(ISERROR(SEARCH("CANCELLATION", H1218))=FALSE(), "ANULACIÓN FE", "NOTAS")))</f>
        <v>FACTURA</v>
      </c>
      <c r="P1218" t="str">
        <f t="shared" ref="P1218:P1281" si="97">+LEFT(E1218, 4)</f>
        <v>2025</v>
      </c>
      <c r="Q1218" t="str">
        <f t="shared" ref="Q1218:Q1281" si="98">+MID(E1218, 5, 2)</f>
        <v>01</v>
      </c>
      <c r="R1218" t="str">
        <f>+IFERROR(VLOOKUP(I1218, Listado!A:B, 2, FALSE()), "COMERCIALIZADORA INTERNACIONAL CARIBBEAN EXOTICS S A")</f>
        <v>PIEDRAHITA PEREZ MARIANA</v>
      </c>
      <c r="S1218" s="25">
        <f>+VLOOKUP(E1218, TC!A:D, 2, FALSE())</f>
        <v>4170.01</v>
      </c>
      <c r="T1218" t="str">
        <f t="shared" ref="T1218:T1281" si="99">+IF(I1218="JUAN MATAS SAS", "USD", F1218)</f>
        <v>EUR</v>
      </c>
    </row>
    <row r="1219" spans="1:20" ht="18.75" hidden="1" customHeight="1" x14ac:dyDescent="0.25">
      <c r="A1219" t="s">
        <v>1912</v>
      </c>
      <c r="B1219" t="s">
        <v>1923</v>
      </c>
      <c r="C1219" t="s">
        <v>1913</v>
      </c>
      <c r="D1219" s="24">
        <v>5727</v>
      </c>
      <c r="E1219" t="s">
        <v>1624</v>
      </c>
      <c r="F1219" t="s">
        <v>128</v>
      </c>
      <c r="G1219" t="s">
        <v>108</v>
      </c>
      <c r="H1219" t="s">
        <v>2187</v>
      </c>
      <c r="I1219" t="s">
        <v>1879</v>
      </c>
      <c r="J1219" t="s">
        <v>1944</v>
      </c>
      <c r="K1219" t="s">
        <v>2119</v>
      </c>
      <c r="L1219" s="24">
        <v>3480</v>
      </c>
      <c r="M1219" s="25">
        <f>+VLOOKUP(E1219, TC!A:D, 4, FALSE())</f>
        <v>1.0395499986810584</v>
      </c>
      <c r="N1219" s="24">
        <f t="shared" si="95"/>
        <v>3480</v>
      </c>
      <c r="O1219" t="str">
        <f t="shared" si="96"/>
        <v>FACTURA</v>
      </c>
      <c r="P1219" t="str">
        <f t="shared" si="97"/>
        <v>2025</v>
      </c>
      <c r="Q1219" t="str">
        <f t="shared" si="98"/>
        <v>01</v>
      </c>
      <c r="R1219" t="str">
        <f>+IFERROR(VLOOKUP(I1219, Listado!A:B, 2, FALSE()), "COMERCIALIZADORA INTERNACIONAL CARIBBEAN EXOTICS S A")</f>
        <v>PIEDRAHITA PEREZ MARIANA</v>
      </c>
      <c r="S1219" s="25">
        <f>+VLOOKUP(E1219, TC!A:D, 2, FALSE())</f>
        <v>4170.01</v>
      </c>
      <c r="T1219" t="str">
        <f t="shared" si="99"/>
        <v>USD</v>
      </c>
    </row>
    <row r="1220" spans="1:20" ht="18.75" hidden="1" customHeight="1" x14ac:dyDescent="0.25">
      <c r="A1220" t="s">
        <v>1912</v>
      </c>
      <c r="B1220" t="s">
        <v>5</v>
      </c>
      <c r="C1220" t="s">
        <v>1913</v>
      </c>
      <c r="D1220" s="24">
        <v>10881</v>
      </c>
      <c r="E1220" t="s">
        <v>1624</v>
      </c>
      <c r="F1220" t="s">
        <v>1924</v>
      </c>
      <c r="G1220" t="s">
        <v>108</v>
      </c>
      <c r="H1220" t="s">
        <v>2188</v>
      </c>
      <c r="I1220" t="s">
        <v>1853</v>
      </c>
      <c r="J1220" t="s">
        <v>1919</v>
      </c>
      <c r="K1220" t="s">
        <v>1958</v>
      </c>
      <c r="L1220" s="24">
        <v>1974.6</v>
      </c>
      <c r="M1220" s="25">
        <f>+VLOOKUP(E1220, TC!A:D, 4, FALSE())</f>
        <v>1.0395499986810584</v>
      </c>
      <c r="N1220" s="24">
        <f t="shared" si="95"/>
        <v>2052.6954273956176</v>
      </c>
      <c r="O1220" t="str">
        <f t="shared" si="96"/>
        <v>FACTURA</v>
      </c>
      <c r="P1220" t="str">
        <f t="shared" si="97"/>
        <v>2025</v>
      </c>
      <c r="Q1220" t="str">
        <f t="shared" si="98"/>
        <v>01</v>
      </c>
      <c r="R1220" t="str">
        <f>+IFERROR(VLOOKUP(I1220, Listado!A:B, 2, FALSE()), "COMERCIALIZADORA INTERNACIONAL CARIBBEAN EXOTICS S A")</f>
        <v>PIEDRAHITA PEREZ MARIANA</v>
      </c>
      <c r="S1220" s="25">
        <f>+VLOOKUP(E1220, TC!A:D, 2, FALSE())</f>
        <v>4170.01</v>
      </c>
      <c r="T1220" t="str">
        <f t="shared" si="99"/>
        <v>EUR</v>
      </c>
    </row>
    <row r="1221" spans="1:20" ht="18.75" hidden="1" customHeight="1" x14ac:dyDescent="0.25">
      <c r="A1221" t="s">
        <v>1912</v>
      </c>
      <c r="B1221" t="s">
        <v>5</v>
      </c>
      <c r="C1221" t="s">
        <v>1913</v>
      </c>
      <c r="D1221" s="24">
        <v>10881</v>
      </c>
      <c r="E1221" t="s">
        <v>1624</v>
      </c>
      <c r="F1221" t="s">
        <v>1924</v>
      </c>
      <c r="G1221" t="s">
        <v>108</v>
      </c>
      <c r="H1221" t="s">
        <v>2188</v>
      </c>
      <c r="I1221" t="s">
        <v>1853</v>
      </c>
      <c r="J1221" t="s">
        <v>1919</v>
      </c>
      <c r="K1221" t="s">
        <v>24</v>
      </c>
      <c r="L1221" s="24">
        <v>2678.4</v>
      </c>
      <c r="M1221" s="25">
        <f>+VLOOKUP(E1221, TC!A:D, 4, FALSE())</f>
        <v>1.0395499986810584</v>
      </c>
      <c r="N1221" s="24">
        <f t="shared" si="95"/>
        <v>2784.330716467347</v>
      </c>
      <c r="O1221" t="str">
        <f t="shared" si="96"/>
        <v>FACTURA</v>
      </c>
      <c r="P1221" t="str">
        <f t="shared" si="97"/>
        <v>2025</v>
      </c>
      <c r="Q1221" t="str">
        <f t="shared" si="98"/>
        <v>01</v>
      </c>
      <c r="R1221" t="str">
        <f>+IFERROR(VLOOKUP(I1221, Listado!A:B, 2, FALSE()), "COMERCIALIZADORA INTERNACIONAL CARIBBEAN EXOTICS S A")</f>
        <v>PIEDRAHITA PEREZ MARIANA</v>
      </c>
      <c r="S1221" s="25">
        <f>+VLOOKUP(E1221, TC!A:D, 2, FALSE())</f>
        <v>4170.01</v>
      </c>
      <c r="T1221" t="str">
        <f t="shared" si="99"/>
        <v>EUR</v>
      </c>
    </row>
    <row r="1222" spans="1:20" ht="18.75" hidden="1" customHeight="1" x14ac:dyDescent="0.25">
      <c r="A1222" t="s">
        <v>1912</v>
      </c>
      <c r="B1222" t="s">
        <v>5</v>
      </c>
      <c r="C1222" t="s">
        <v>1913</v>
      </c>
      <c r="D1222" s="24">
        <v>10881</v>
      </c>
      <c r="E1222" t="s">
        <v>1624</v>
      </c>
      <c r="F1222" t="s">
        <v>1924</v>
      </c>
      <c r="G1222" t="s">
        <v>108</v>
      </c>
      <c r="H1222" t="s">
        <v>2188</v>
      </c>
      <c r="I1222" t="s">
        <v>1853</v>
      </c>
      <c r="J1222" t="s">
        <v>1919</v>
      </c>
      <c r="K1222" t="s">
        <v>1959</v>
      </c>
      <c r="L1222" s="24">
        <v>1200</v>
      </c>
      <c r="M1222" s="25">
        <f>+VLOOKUP(E1222, TC!A:D, 4, FALSE())</f>
        <v>1.0395499986810584</v>
      </c>
      <c r="N1222" s="24">
        <f t="shared" si="95"/>
        <v>1247.4599984172701</v>
      </c>
      <c r="O1222" t="str">
        <f t="shared" si="96"/>
        <v>FACTURA</v>
      </c>
      <c r="P1222" t="str">
        <f t="shared" si="97"/>
        <v>2025</v>
      </c>
      <c r="Q1222" t="str">
        <f t="shared" si="98"/>
        <v>01</v>
      </c>
      <c r="R1222" t="str">
        <f>+IFERROR(VLOOKUP(I1222, Listado!A:B, 2, FALSE()), "COMERCIALIZADORA INTERNACIONAL CARIBBEAN EXOTICS S A")</f>
        <v>PIEDRAHITA PEREZ MARIANA</v>
      </c>
      <c r="S1222" s="25">
        <f>+VLOOKUP(E1222, TC!A:D, 2, FALSE())</f>
        <v>4170.01</v>
      </c>
      <c r="T1222" t="str">
        <f t="shared" si="99"/>
        <v>EUR</v>
      </c>
    </row>
    <row r="1223" spans="1:20" ht="18.75" hidden="1" customHeight="1" x14ac:dyDescent="0.25">
      <c r="A1223" t="s">
        <v>1912</v>
      </c>
      <c r="B1223" t="s">
        <v>5</v>
      </c>
      <c r="C1223" t="s">
        <v>1913</v>
      </c>
      <c r="D1223" s="24">
        <v>10881</v>
      </c>
      <c r="E1223" t="s">
        <v>1624</v>
      </c>
      <c r="F1223" t="s">
        <v>1924</v>
      </c>
      <c r="G1223" t="s">
        <v>108</v>
      </c>
      <c r="H1223" t="s">
        <v>2188</v>
      </c>
      <c r="I1223" t="s">
        <v>1853</v>
      </c>
      <c r="J1223" t="s">
        <v>1919</v>
      </c>
      <c r="K1223" t="s">
        <v>1960</v>
      </c>
      <c r="L1223" s="24">
        <v>63.8</v>
      </c>
      <c r="M1223" s="25">
        <f>+VLOOKUP(E1223, TC!A:D, 4, FALSE())</f>
        <v>1.0395499986810584</v>
      </c>
      <c r="N1223" s="24">
        <f t="shared" si="95"/>
        <v>66.323289915851518</v>
      </c>
      <c r="O1223" t="str">
        <f t="shared" si="96"/>
        <v>FACTURA</v>
      </c>
      <c r="P1223" t="str">
        <f t="shared" si="97"/>
        <v>2025</v>
      </c>
      <c r="Q1223" t="str">
        <f t="shared" si="98"/>
        <v>01</v>
      </c>
      <c r="R1223" t="str">
        <f>+IFERROR(VLOOKUP(I1223, Listado!A:B, 2, FALSE()), "COMERCIALIZADORA INTERNACIONAL CARIBBEAN EXOTICS S A")</f>
        <v>PIEDRAHITA PEREZ MARIANA</v>
      </c>
      <c r="S1223" s="25">
        <f>+VLOOKUP(E1223, TC!A:D, 2, FALSE())</f>
        <v>4170.01</v>
      </c>
      <c r="T1223" t="str">
        <f t="shared" si="99"/>
        <v>EUR</v>
      </c>
    </row>
    <row r="1224" spans="1:20" ht="18.75" hidden="1" customHeight="1" x14ac:dyDescent="0.25">
      <c r="A1224" t="s">
        <v>1912</v>
      </c>
      <c r="B1224" t="s">
        <v>5</v>
      </c>
      <c r="C1224" t="s">
        <v>1913</v>
      </c>
      <c r="D1224" s="24">
        <v>10881</v>
      </c>
      <c r="E1224" t="s">
        <v>1624</v>
      </c>
      <c r="F1224" t="s">
        <v>1924</v>
      </c>
      <c r="G1224" t="s">
        <v>108</v>
      </c>
      <c r="H1224" t="s">
        <v>2188</v>
      </c>
      <c r="I1224" t="s">
        <v>1853</v>
      </c>
      <c r="J1224" t="s">
        <v>1919</v>
      </c>
      <c r="K1224" t="s">
        <v>55</v>
      </c>
      <c r="L1224" s="24">
        <v>3940.8</v>
      </c>
      <c r="M1224" s="25">
        <f>+VLOOKUP(E1224, TC!A:D, 4, FALSE())</f>
        <v>1.0395499986810584</v>
      </c>
      <c r="N1224" s="24">
        <f t="shared" si="95"/>
        <v>4096.6586348023147</v>
      </c>
      <c r="O1224" t="str">
        <f t="shared" si="96"/>
        <v>FACTURA</v>
      </c>
      <c r="P1224" t="str">
        <f t="shared" si="97"/>
        <v>2025</v>
      </c>
      <c r="Q1224" t="str">
        <f t="shared" si="98"/>
        <v>01</v>
      </c>
      <c r="R1224" t="str">
        <f>+IFERROR(VLOOKUP(I1224, Listado!A:B, 2, FALSE()), "COMERCIALIZADORA INTERNACIONAL CARIBBEAN EXOTICS S A")</f>
        <v>PIEDRAHITA PEREZ MARIANA</v>
      </c>
      <c r="S1224" s="25">
        <f>+VLOOKUP(E1224, TC!A:D, 2, FALSE())</f>
        <v>4170.01</v>
      </c>
      <c r="T1224" t="str">
        <f t="shared" si="99"/>
        <v>EUR</v>
      </c>
    </row>
    <row r="1225" spans="1:20" ht="18.75" hidden="1" customHeight="1" x14ac:dyDescent="0.25">
      <c r="A1225" t="s">
        <v>1912</v>
      </c>
      <c r="B1225" t="s">
        <v>5</v>
      </c>
      <c r="C1225" t="s">
        <v>1913</v>
      </c>
      <c r="D1225" s="24">
        <v>10882</v>
      </c>
      <c r="E1225" t="s">
        <v>1624</v>
      </c>
      <c r="F1225" t="s">
        <v>1924</v>
      </c>
      <c r="G1225" t="s">
        <v>108</v>
      </c>
      <c r="H1225" t="s">
        <v>2189</v>
      </c>
      <c r="I1225" t="s">
        <v>1865</v>
      </c>
      <c r="J1225" t="s">
        <v>1987</v>
      </c>
      <c r="K1225" t="s">
        <v>1988</v>
      </c>
      <c r="L1225" s="24">
        <v>3664</v>
      </c>
      <c r="M1225" s="25">
        <f>+VLOOKUP(E1225, TC!A:D, 4, FALSE())</f>
        <v>1.0395499986810584</v>
      </c>
      <c r="N1225" s="24">
        <f t="shared" si="95"/>
        <v>3808.9111951673976</v>
      </c>
      <c r="O1225" t="str">
        <f t="shared" si="96"/>
        <v>FACTURA</v>
      </c>
      <c r="P1225" t="str">
        <f t="shared" si="97"/>
        <v>2025</v>
      </c>
      <c r="Q1225" t="str">
        <f t="shared" si="98"/>
        <v>01</v>
      </c>
      <c r="R1225" t="str">
        <f>+IFERROR(VLOOKUP(I1225, Listado!A:B, 2, FALSE()), "COMERCIALIZADORA INTERNACIONAL CARIBBEAN EXOTICS S A")</f>
        <v>PIEDRAHITA PEREZ MARIANA</v>
      </c>
      <c r="S1225" s="25">
        <f>+VLOOKUP(E1225, TC!A:D, 2, FALSE())</f>
        <v>4170.01</v>
      </c>
      <c r="T1225" t="str">
        <f t="shared" si="99"/>
        <v>EUR</v>
      </c>
    </row>
    <row r="1226" spans="1:20" ht="18.75" hidden="1" customHeight="1" x14ac:dyDescent="0.25">
      <c r="A1226" t="s">
        <v>1912</v>
      </c>
      <c r="B1226" t="s">
        <v>5</v>
      </c>
      <c r="C1226" t="s">
        <v>1913</v>
      </c>
      <c r="D1226" s="24">
        <v>10882</v>
      </c>
      <c r="E1226" t="s">
        <v>1624</v>
      </c>
      <c r="F1226" t="s">
        <v>1924</v>
      </c>
      <c r="G1226" t="s">
        <v>108</v>
      </c>
      <c r="H1226" t="s">
        <v>2189</v>
      </c>
      <c r="I1226" t="s">
        <v>1865</v>
      </c>
      <c r="J1226" t="s">
        <v>1987</v>
      </c>
      <c r="K1226" t="s">
        <v>1959</v>
      </c>
      <c r="L1226" s="24">
        <v>300</v>
      </c>
      <c r="M1226" s="25">
        <f>+VLOOKUP(E1226, TC!A:D, 4, FALSE())</f>
        <v>1.0395499986810584</v>
      </c>
      <c r="N1226" s="24">
        <f t="shared" si="95"/>
        <v>311.86499960431752</v>
      </c>
      <c r="O1226" t="str">
        <f t="shared" si="96"/>
        <v>FACTURA</v>
      </c>
      <c r="P1226" t="str">
        <f t="shared" si="97"/>
        <v>2025</v>
      </c>
      <c r="Q1226" t="str">
        <f t="shared" si="98"/>
        <v>01</v>
      </c>
      <c r="R1226" t="str">
        <f>+IFERROR(VLOOKUP(I1226, Listado!A:B, 2, FALSE()), "COMERCIALIZADORA INTERNACIONAL CARIBBEAN EXOTICS S A")</f>
        <v>PIEDRAHITA PEREZ MARIANA</v>
      </c>
      <c r="S1226" s="25">
        <f>+VLOOKUP(E1226, TC!A:D, 2, FALSE())</f>
        <v>4170.01</v>
      </c>
      <c r="T1226" t="str">
        <f t="shared" si="99"/>
        <v>EUR</v>
      </c>
    </row>
    <row r="1227" spans="1:20" ht="18.75" hidden="1" customHeight="1" x14ac:dyDescent="0.25">
      <c r="A1227" t="s">
        <v>1912</v>
      </c>
      <c r="B1227" t="s">
        <v>5</v>
      </c>
      <c r="C1227" t="s">
        <v>1913</v>
      </c>
      <c r="D1227" s="24">
        <v>10882</v>
      </c>
      <c r="E1227" t="s">
        <v>1624</v>
      </c>
      <c r="F1227" t="s">
        <v>1924</v>
      </c>
      <c r="G1227" t="s">
        <v>108</v>
      </c>
      <c r="H1227" t="s">
        <v>2189</v>
      </c>
      <c r="I1227" t="s">
        <v>1865</v>
      </c>
      <c r="J1227" t="s">
        <v>1987</v>
      </c>
      <c r="K1227" t="s">
        <v>1960</v>
      </c>
      <c r="L1227" s="24">
        <v>36</v>
      </c>
      <c r="M1227" s="25">
        <f>+VLOOKUP(E1227, TC!A:D, 4, FALSE())</f>
        <v>1.0395499986810584</v>
      </c>
      <c r="N1227" s="24">
        <f t="shared" si="95"/>
        <v>37.423799952518102</v>
      </c>
      <c r="O1227" t="str">
        <f t="shared" si="96"/>
        <v>FACTURA</v>
      </c>
      <c r="P1227" t="str">
        <f t="shared" si="97"/>
        <v>2025</v>
      </c>
      <c r="Q1227" t="str">
        <f t="shared" si="98"/>
        <v>01</v>
      </c>
      <c r="R1227" t="str">
        <f>+IFERROR(VLOOKUP(I1227, Listado!A:B, 2, FALSE()), "COMERCIALIZADORA INTERNACIONAL CARIBBEAN EXOTICS S A")</f>
        <v>PIEDRAHITA PEREZ MARIANA</v>
      </c>
      <c r="S1227" s="25">
        <f>+VLOOKUP(E1227, TC!A:D, 2, FALSE())</f>
        <v>4170.01</v>
      </c>
      <c r="T1227" t="str">
        <f t="shared" si="99"/>
        <v>EUR</v>
      </c>
    </row>
    <row r="1228" spans="1:20" ht="18.75" hidden="1" customHeight="1" x14ac:dyDescent="0.25">
      <c r="A1228" t="s">
        <v>1912</v>
      </c>
      <c r="B1228" t="s">
        <v>5</v>
      </c>
      <c r="C1228" t="s">
        <v>1913</v>
      </c>
      <c r="D1228" s="24">
        <v>10883</v>
      </c>
      <c r="E1228" t="s">
        <v>1624</v>
      </c>
      <c r="F1228" t="s">
        <v>128</v>
      </c>
      <c r="G1228" t="s">
        <v>110</v>
      </c>
      <c r="H1228" t="s">
        <v>2190</v>
      </c>
      <c r="I1228" t="s">
        <v>1850</v>
      </c>
      <c r="J1228" t="s">
        <v>1919</v>
      </c>
      <c r="K1228" t="s">
        <v>1956</v>
      </c>
      <c r="L1228" s="24">
        <v>9328</v>
      </c>
      <c r="M1228" s="25">
        <f>+VLOOKUP(E1228, TC!A:D, 4, FALSE())</f>
        <v>1.0395499986810584</v>
      </c>
      <c r="N1228" s="24">
        <f t="shared" si="95"/>
        <v>9328</v>
      </c>
      <c r="O1228" t="str">
        <f t="shared" si="96"/>
        <v>FACTURA</v>
      </c>
      <c r="P1228" t="str">
        <f t="shared" si="97"/>
        <v>2025</v>
      </c>
      <c r="Q1228" t="str">
        <f t="shared" si="98"/>
        <v>01</v>
      </c>
      <c r="R1228" t="str">
        <f>+IFERROR(VLOOKUP(I1228, Listado!A:B, 2, FALSE()), "COMERCIALIZADORA INTERNACIONAL CARIBBEAN EXOTICS S A")</f>
        <v>PEREZ MEJIA MARIA PAULINA</v>
      </c>
      <c r="S1228" s="25">
        <f>+VLOOKUP(E1228, TC!A:D, 2, FALSE())</f>
        <v>4170.01</v>
      </c>
      <c r="T1228" t="str">
        <f t="shared" si="99"/>
        <v>USD</v>
      </c>
    </row>
    <row r="1229" spans="1:20" ht="18.75" hidden="1" customHeight="1" x14ac:dyDescent="0.25">
      <c r="A1229" t="s">
        <v>1912</v>
      </c>
      <c r="B1229" t="s">
        <v>5</v>
      </c>
      <c r="C1229" t="s">
        <v>1913</v>
      </c>
      <c r="D1229" s="24">
        <v>10883</v>
      </c>
      <c r="E1229" t="s">
        <v>1624</v>
      </c>
      <c r="F1229" t="s">
        <v>128</v>
      </c>
      <c r="G1229" t="s">
        <v>110</v>
      </c>
      <c r="H1229" t="s">
        <v>2190</v>
      </c>
      <c r="I1229" t="s">
        <v>1850</v>
      </c>
      <c r="J1229" t="s">
        <v>1919</v>
      </c>
      <c r="K1229" t="s">
        <v>34</v>
      </c>
      <c r="L1229" s="24">
        <v>10752</v>
      </c>
      <c r="M1229" s="25">
        <f>+VLOOKUP(E1229, TC!A:D, 4, FALSE())</f>
        <v>1.0395499986810584</v>
      </c>
      <c r="N1229" s="24">
        <f t="shared" si="95"/>
        <v>10752</v>
      </c>
      <c r="O1229" t="str">
        <f t="shared" si="96"/>
        <v>FACTURA</v>
      </c>
      <c r="P1229" t="str">
        <f t="shared" si="97"/>
        <v>2025</v>
      </c>
      <c r="Q1229" t="str">
        <f t="shared" si="98"/>
        <v>01</v>
      </c>
      <c r="R1229" t="str">
        <f>+IFERROR(VLOOKUP(I1229, Listado!A:B, 2, FALSE()), "COMERCIALIZADORA INTERNACIONAL CARIBBEAN EXOTICS S A")</f>
        <v>PEREZ MEJIA MARIA PAULINA</v>
      </c>
      <c r="S1229" s="25">
        <f>+VLOOKUP(E1229, TC!A:D, 2, FALSE())</f>
        <v>4170.01</v>
      </c>
      <c r="T1229" t="str">
        <f t="shared" si="99"/>
        <v>USD</v>
      </c>
    </row>
    <row r="1230" spans="1:20" ht="18.75" hidden="1" customHeight="1" x14ac:dyDescent="0.25">
      <c r="A1230" t="s">
        <v>1912</v>
      </c>
      <c r="B1230" t="s">
        <v>5</v>
      </c>
      <c r="C1230" t="s">
        <v>1913</v>
      </c>
      <c r="D1230" s="24">
        <v>10884</v>
      </c>
      <c r="E1230" t="s">
        <v>1624</v>
      </c>
      <c r="F1230" t="s">
        <v>1924</v>
      </c>
      <c r="G1230" t="s">
        <v>108</v>
      </c>
      <c r="H1230" t="s">
        <v>2191</v>
      </c>
      <c r="I1230" t="s">
        <v>1871</v>
      </c>
      <c r="J1230" t="s">
        <v>1919</v>
      </c>
      <c r="K1230" t="s">
        <v>1959</v>
      </c>
      <c r="L1230" s="24">
        <v>300</v>
      </c>
      <c r="M1230" s="25">
        <f>+VLOOKUP(E1230, TC!A:D, 4, FALSE())</f>
        <v>1.0395499986810584</v>
      </c>
      <c r="N1230" s="24">
        <f t="shared" si="95"/>
        <v>311.86499960431752</v>
      </c>
      <c r="O1230" t="str">
        <f t="shared" si="96"/>
        <v>FACTURA</v>
      </c>
      <c r="P1230" t="str">
        <f t="shared" si="97"/>
        <v>2025</v>
      </c>
      <c r="Q1230" t="str">
        <f t="shared" si="98"/>
        <v>01</v>
      </c>
      <c r="R1230" t="str">
        <f>+IFERROR(VLOOKUP(I1230, Listado!A:B, 2, FALSE()), "COMERCIALIZADORA INTERNACIONAL CARIBBEAN EXOTICS S A")</f>
        <v>PIEDRAHITA PEREZ MARIANA</v>
      </c>
      <c r="S1230" s="25">
        <f>+VLOOKUP(E1230, TC!A:D, 2, FALSE())</f>
        <v>4170.01</v>
      </c>
      <c r="T1230" t="str">
        <f t="shared" si="99"/>
        <v>EUR</v>
      </c>
    </row>
    <row r="1231" spans="1:20" ht="18.75" hidden="1" customHeight="1" x14ac:dyDescent="0.25">
      <c r="A1231" t="s">
        <v>1912</v>
      </c>
      <c r="B1231" t="s">
        <v>5</v>
      </c>
      <c r="C1231" t="s">
        <v>1913</v>
      </c>
      <c r="D1231" s="24">
        <v>10884</v>
      </c>
      <c r="E1231" t="s">
        <v>1624</v>
      </c>
      <c r="F1231" t="s">
        <v>1924</v>
      </c>
      <c r="G1231" t="s">
        <v>108</v>
      </c>
      <c r="H1231" t="s">
        <v>2191</v>
      </c>
      <c r="I1231" t="s">
        <v>1871</v>
      </c>
      <c r="J1231" t="s">
        <v>1919</v>
      </c>
      <c r="K1231" t="s">
        <v>1960</v>
      </c>
      <c r="L1231" s="24">
        <v>6</v>
      </c>
      <c r="M1231" s="25">
        <f>+VLOOKUP(E1231, TC!A:D, 4, FALSE())</f>
        <v>1.0395499986810584</v>
      </c>
      <c r="N1231" s="24">
        <f t="shared" si="95"/>
        <v>6.2372999920863501</v>
      </c>
      <c r="O1231" t="str">
        <f t="shared" si="96"/>
        <v>FACTURA</v>
      </c>
      <c r="P1231" t="str">
        <f t="shared" si="97"/>
        <v>2025</v>
      </c>
      <c r="Q1231" t="str">
        <f t="shared" si="98"/>
        <v>01</v>
      </c>
      <c r="R1231" t="str">
        <f>+IFERROR(VLOOKUP(I1231, Listado!A:B, 2, FALSE()), "COMERCIALIZADORA INTERNACIONAL CARIBBEAN EXOTICS S A")</f>
        <v>PIEDRAHITA PEREZ MARIANA</v>
      </c>
      <c r="S1231" s="25">
        <f>+VLOOKUP(E1231, TC!A:D, 2, FALSE())</f>
        <v>4170.01</v>
      </c>
      <c r="T1231" t="str">
        <f t="shared" si="99"/>
        <v>EUR</v>
      </c>
    </row>
    <row r="1232" spans="1:20" ht="18.75" hidden="1" customHeight="1" x14ac:dyDescent="0.25">
      <c r="A1232" t="s">
        <v>1912</v>
      </c>
      <c r="B1232" t="s">
        <v>5</v>
      </c>
      <c r="C1232" t="s">
        <v>1913</v>
      </c>
      <c r="D1232" s="24">
        <v>10884</v>
      </c>
      <c r="E1232" t="s">
        <v>1624</v>
      </c>
      <c r="F1232" t="s">
        <v>1924</v>
      </c>
      <c r="G1232" t="s">
        <v>108</v>
      </c>
      <c r="H1232" t="s">
        <v>2191</v>
      </c>
      <c r="I1232" t="s">
        <v>1871</v>
      </c>
      <c r="J1232" t="s">
        <v>1919</v>
      </c>
      <c r="K1232" t="s">
        <v>1964</v>
      </c>
      <c r="L1232" s="24">
        <v>1974</v>
      </c>
      <c r="M1232" s="25">
        <f>+VLOOKUP(E1232, TC!A:D, 4, FALSE())</f>
        <v>1.0395499986810584</v>
      </c>
      <c r="N1232" s="24">
        <f t="shared" si="95"/>
        <v>2052.071697396409</v>
      </c>
      <c r="O1232" t="str">
        <f t="shared" si="96"/>
        <v>FACTURA</v>
      </c>
      <c r="P1232" t="str">
        <f t="shared" si="97"/>
        <v>2025</v>
      </c>
      <c r="Q1232" t="str">
        <f t="shared" si="98"/>
        <v>01</v>
      </c>
      <c r="R1232" t="str">
        <f>+IFERROR(VLOOKUP(I1232, Listado!A:B, 2, FALSE()), "COMERCIALIZADORA INTERNACIONAL CARIBBEAN EXOTICS S A")</f>
        <v>PIEDRAHITA PEREZ MARIANA</v>
      </c>
      <c r="S1232" s="25">
        <f>+VLOOKUP(E1232, TC!A:D, 2, FALSE())</f>
        <v>4170.01</v>
      </c>
      <c r="T1232" t="str">
        <f t="shared" si="99"/>
        <v>EUR</v>
      </c>
    </row>
    <row r="1233" spans="1:20" ht="18.75" hidden="1" customHeight="1" x14ac:dyDescent="0.25">
      <c r="A1233" t="s">
        <v>1912</v>
      </c>
      <c r="B1233" t="s">
        <v>5</v>
      </c>
      <c r="C1233" t="s">
        <v>1913</v>
      </c>
      <c r="D1233" s="24">
        <v>10885</v>
      </c>
      <c r="E1233" t="s">
        <v>1624</v>
      </c>
      <c r="F1233" t="s">
        <v>1924</v>
      </c>
      <c r="G1233" t="s">
        <v>108</v>
      </c>
      <c r="H1233" t="s">
        <v>2192</v>
      </c>
      <c r="I1233" t="s">
        <v>1874</v>
      </c>
      <c r="J1233" t="s">
        <v>1917</v>
      </c>
      <c r="K1233" t="s">
        <v>30</v>
      </c>
      <c r="L1233" s="24">
        <v>4412.8</v>
      </c>
      <c r="M1233" s="25">
        <f>+VLOOKUP(E1233, TC!A:D, 4, FALSE())</f>
        <v>1.0395499986810584</v>
      </c>
      <c r="N1233" s="24">
        <f t="shared" si="95"/>
        <v>4587.3262341797745</v>
      </c>
      <c r="O1233" t="str">
        <f t="shared" si="96"/>
        <v>FACTURA</v>
      </c>
      <c r="P1233" t="str">
        <f t="shared" si="97"/>
        <v>2025</v>
      </c>
      <c r="Q1233" t="str">
        <f t="shared" si="98"/>
        <v>01</v>
      </c>
      <c r="R1233" t="str">
        <f>+IFERROR(VLOOKUP(I1233, Listado!A:B, 2, FALSE()), "COMERCIALIZADORA INTERNACIONAL CARIBBEAN EXOTICS S A")</f>
        <v>PIEDRAHITA PEREZ MARIANA</v>
      </c>
      <c r="S1233" s="25">
        <f>+VLOOKUP(E1233, TC!A:D, 2, FALSE())</f>
        <v>4170.01</v>
      </c>
      <c r="T1233" t="str">
        <f t="shared" si="99"/>
        <v>EUR</v>
      </c>
    </row>
    <row r="1234" spans="1:20" ht="18.75" hidden="1" customHeight="1" x14ac:dyDescent="0.25">
      <c r="A1234" t="s">
        <v>1912</v>
      </c>
      <c r="B1234" t="s">
        <v>5</v>
      </c>
      <c r="C1234" t="s">
        <v>1913</v>
      </c>
      <c r="D1234" s="24">
        <v>10885</v>
      </c>
      <c r="E1234" t="s">
        <v>1624</v>
      </c>
      <c r="F1234" t="s">
        <v>1924</v>
      </c>
      <c r="G1234" t="s">
        <v>108</v>
      </c>
      <c r="H1234" t="s">
        <v>2192</v>
      </c>
      <c r="I1234" t="s">
        <v>1874</v>
      </c>
      <c r="J1234" t="s">
        <v>1917</v>
      </c>
      <c r="K1234" t="s">
        <v>1959</v>
      </c>
      <c r="L1234" s="24">
        <v>600</v>
      </c>
      <c r="M1234" s="25">
        <f>+VLOOKUP(E1234, TC!A:D, 4, FALSE())</f>
        <v>1.0395499986810584</v>
      </c>
      <c r="N1234" s="24">
        <f t="shared" si="95"/>
        <v>623.72999920863504</v>
      </c>
      <c r="O1234" t="str">
        <f t="shared" si="96"/>
        <v>FACTURA</v>
      </c>
      <c r="P1234" t="str">
        <f t="shared" si="97"/>
        <v>2025</v>
      </c>
      <c r="Q1234" t="str">
        <f t="shared" si="98"/>
        <v>01</v>
      </c>
      <c r="R1234" t="str">
        <f>+IFERROR(VLOOKUP(I1234, Listado!A:B, 2, FALSE()), "COMERCIALIZADORA INTERNACIONAL CARIBBEAN EXOTICS S A")</f>
        <v>PIEDRAHITA PEREZ MARIANA</v>
      </c>
      <c r="S1234" s="25">
        <f>+VLOOKUP(E1234, TC!A:D, 2, FALSE())</f>
        <v>4170.01</v>
      </c>
      <c r="T1234" t="str">
        <f t="shared" si="99"/>
        <v>EUR</v>
      </c>
    </row>
    <row r="1235" spans="1:20" ht="18.75" hidden="1" customHeight="1" x14ac:dyDescent="0.25">
      <c r="A1235" t="s">
        <v>1912</v>
      </c>
      <c r="B1235" t="s">
        <v>5</v>
      </c>
      <c r="C1235" t="s">
        <v>1913</v>
      </c>
      <c r="D1235" s="24">
        <v>10885</v>
      </c>
      <c r="E1235" t="s">
        <v>1624</v>
      </c>
      <c r="F1235" t="s">
        <v>1924</v>
      </c>
      <c r="G1235" t="s">
        <v>108</v>
      </c>
      <c r="H1235" t="s">
        <v>2192</v>
      </c>
      <c r="I1235" t="s">
        <v>1874</v>
      </c>
      <c r="J1235" t="s">
        <v>1917</v>
      </c>
      <c r="K1235" t="s">
        <v>1960</v>
      </c>
      <c r="L1235" s="24">
        <v>27.2</v>
      </c>
      <c r="M1235" s="25">
        <f>+VLOOKUP(E1235, TC!A:D, 4, FALSE())</f>
        <v>1.0395499986810584</v>
      </c>
      <c r="N1235" s="24">
        <f t="shared" si="95"/>
        <v>28.275759964124788</v>
      </c>
      <c r="O1235" t="str">
        <f t="shared" si="96"/>
        <v>FACTURA</v>
      </c>
      <c r="P1235" t="str">
        <f t="shared" si="97"/>
        <v>2025</v>
      </c>
      <c r="Q1235" t="str">
        <f t="shared" si="98"/>
        <v>01</v>
      </c>
      <c r="R1235" t="str">
        <f>+IFERROR(VLOOKUP(I1235, Listado!A:B, 2, FALSE()), "COMERCIALIZADORA INTERNACIONAL CARIBBEAN EXOTICS S A")</f>
        <v>PIEDRAHITA PEREZ MARIANA</v>
      </c>
      <c r="S1235" s="25">
        <f>+VLOOKUP(E1235, TC!A:D, 2, FALSE())</f>
        <v>4170.01</v>
      </c>
      <c r="T1235" t="str">
        <f t="shared" si="99"/>
        <v>EUR</v>
      </c>
    </row>
    <row r="1236" spans="1:20" ht="18.75" hidden="1" customHeight="1" x14ac:dyDescent="0.25">
      <c r="A1236" t="s">
        <v>1912</v>
      </c>
      <c r="B1236" t="s">
        <v>5</v>
      </c>
      <c r="C1236" t="s">
        <v>1913</v>
      </c>
      <c r="D1236" s="24">
        <v>10886</v>
      </c>
      <c r="E1236" t="s">
        <v>1624</v>
      </c>
      <c r="F1236" t="s">
        <v>1924</v>
      </c>
      <c r="G1236" t="s">
        <v>113</v>
      </c>
      <c r="H1236" t="s">
        <v>2193</v>
      </c>
      <c r="I1236" t="s">
        <v>1884</v>
      </c>
      <c r="J1236" t="s">
        <v>1919</v>
      </c>
      <c r="K1236" t="s">
        <v>58</v>
      </c>
      <c r="L1236" s="24">
        <v>4959.3599999999997</v>
      </c>
      <c r="M1236" s="25">
        <f>+VLOOKUP(E1236, TC!A:D, 4, FALSE())</f>
        <v>1.0395499986810584</v>
      </c>
      <c r="N1236" s="24">
        <f t="shared" si="95"/>
        <v>5155.5026814588928</v>
      </c>
      <c r="O1236" t="str">
        <f t="shared" si="96"/>
        <v>FACTURA</v>
      </c>
      <c r="P1236" t="str">
        <f t="shared" si="97"/>
        <v>2025</v>
      </c>
      <c r="Q1236" t="str">
        <f t="shared" si="98"/>
        <v>01</v>
      </c>
      <c r="R1236" t="str">
        <f>+IFERROR(VLOOKUP(I1236, Listado!A:B, 2, FALSE()), "COMERCIALIZADORA INTERNACIONAL CARIBBEAN EXOTICS S A")</f>
        <v>PIEDRAHITA PEREZ MARIANA</v>
      </c>
      <c r="S1236" s="25">
        <f>+VLOOKUP(E1236, TC!A:D, 2, FALSE())</f>
        <v>4170.01</v>
      </c>
      <c r="T1236" t="str">
        <f t="shared" si="99"/>
        <v>EUR</v>
      </c>
    </row>
    <row r="1237" spans="1:20" ht="18.75" hidden="1" customHeight="1" x14ac:dyDescent="0.25">
      <c r="A1237" t="s">
        <v>1912</v>
      </c>
      <c r="B1237" t="s">
        <v>5</v>
      </c>
      <c r="C1237" t="s">
        <v>1913</v>
      </c>
      <c r="D1237" s="24">
        <v>10886</v>
      </c>
      <c r="E1237" t="s">
        <v>1624</v>
      </c>
      <c r="F1237" t="s">
        <v>1924</v>
      </c>
      <c r="G1237" t="s">
        <v>113</v>
      </c>
      <c r="H1237" t="s">
        <v>2193</v>
      </c>
      <c r="I1237" t="s">
        <v>1884</v>
      </c>
      <c r="J1237" t="s">
        <v>1919</v>
      </c>
      <c r="K1237" t="s">
        <v>1959</v>
      </c>
      <c r="L1237" s="24">
        <v>600</v>
      </c>
      <c r="M1237" s="25">
        <f>+VLOOKUP(E1237, TC!A:D, 4, FALSE())</f>
        <v>1.0395499986810584</v>
      </c>
      <c r="N1237" s="24">
        <f t="shared" si="95"/>
        <v>623.72999920863504</v>
      </c>
      <c r="O1237" t="str">
        <f t="shared" si="96"/>
        <v>FACTURA</v>
      </c>
      <c r="P1237" t="str">
        <f t="shared" si="97"/>
        <v>2025</v>
      </c>
      <c r="Q1237" t="str">
        <f t="shared" si="98"/>
        <v>01</v>
      </c>
      <c r="R1237" t="str">
        <f>+IFERROR(VLOOKUP(I1237, Listado!A:B, 2, FALSE()), "COMERCIALIZADORA INTERNACIONAL CARIBBEAN EXOTICS S A")</f>
        <v>PIEDRAHITA PEREZ MARIANA</v>
      </c>
      <c r="S1237" s="25">
        <f>+VLOOKUP(E1237, TC!A:D, 2, FALSE())</f>
        <v>4170.01</v>
      </c>
      <c r="T1237" t="str">
        <f t="shared" si="99"/>
        <v>EUR</v>
      </c>
    </row>
    <row r="1238" spans="1:20" ht="18.75" hidden="1" customHeight="1" x14ac:dyDescent="0.25">
      <c r="A1238" t="s">
        <v>1912</v>
      </c>
      <c r="B1238" t="s">
        <v>5</v>
      </c>
      <c r="C1238" t="s">
        <v>1913</v>
      </c>
      <c r="D1238" s="24">
        <v>10886</v>
      </c>
      <c r="E1238" t="s">
        <v>1624</v>
      </c>
      <c r="F1238" t="s">
        <v>1924</v>
      </c>
      <c r="G1238" t="s">
        <v>113</v>
      </c>
      <c r="H1238" t="s">
        <v>2193</v>
      </c>
      <c r="I1238" t="s">
        <v>1884</v>
      </c>
      <c r="J1238" t="s">
        <v>1919</v>
      </c>
      <c r="K1238" t="s">
        <v>1960</v>
      </c>
      <c r="L1238" s="24">
        <v>27.84</v>
      </c>
      <c r="M1238" s="25">
        <f>+VLOOKUP(E1238, TC!A:D, 4, FALSE())</f>
        <v>1.0395499986810584</v>
      </c>
      <c r="N1238" s="24">
        <f t="shared" si="95"/>
        <v>28.941071963280663</v>
      </c>
      <c r="O1238" t="str">
        <f t="shared" si="96"/>
        <v>FACTURA</v>
      </c>
      <c r="P1238" t="str">
        <f t="shared" si="97"/>
        <v>2025</v>
      </c>
      <c r="Q1238" t="str">
        <f t="shared" si="98"/>
        <v>01</v>
      </c>
      <c r="R1238" t="str">
        <f>+IFERROR(VLOOKUP(I1238, Listado!A:B, 2, FALSE()), "COMERCIALIZADORA INTERNACIONAL CARIBBEAN EXOTICS S A")</f>
        <v>PIEDRAHITA PEREZ MARIANA</v>
      </c>
      <c r="S1238" s="25">
        <f>+VLOOKUP(E1238, TC!A:D, 2, FALSE())</f>
        <v>4170.01</v>
      </c>
      <c r="T1238" t="str">
        <f t="shared" si="99"/>
        <v>EUR</v>
      </c>
    </row>
    <row r="1239" spans="1:20" ht="18.75" hidden="1" customHeight="1" x14ac:dyDescent="0.25">
      <c r="A1239" t="s">
        <v>1912</v>
      </c>
      <c r="B1239" t="s">
        <v>1923</v>
      </c>
      <c r="C1239" t="s">
        <v>1913</v>
      </c>
      <c r="D1239" s="24">
        <v>5728</v>
      </c>
      <c r="E1239" t="s">
        <v>1624</v>
      </c>
      <c r="F1239" t="s">
        <v>128</v>
      </c>
      <c r="G1239" t="s">
        <v>110</v>
      </c>
      <c r="H1239" t="s">
        <v>2194</v>
      </c>
      <c r="I1239" t="s">
        <v>1883</v>
      </c>
      <c r="J1239" t="s">
        <v>1984</v>
      </c>
      <c r="K1239" t="s">
        <v>2195</v>
      </c>
      <c r="L1239" s="24">
        <v>3074.4</v>
      </c>
      <c r="M1239" s="25">
        <f>+VLOOKUP(E1239, TC!A:D, 4, FALSE())</f>
        <v>1.0395499986810584</v>
      </c>
      <c r="N1239" s="24">
        <f t="shared" si="95"/>
        <v>3074.4</v>
      </c>
      <c r="O1239" t="str">
        <f t="shared" si="96"/>
        <v>FACTURA</v>
      </c>
      <c r="P1239" t="str">
        <f t="shared" si="97"/>
        <v>2025</v>
      </c>
      <c r="Q1239" t="str">
        <f t="shared" si="98"/>
        <v>01</v>
      </c>
      <c r="R1239" t="str">
        <f>+IFERROR(VLOOKUP(I1239, Listado!A:B, 2, FALSE()), "COMERCIALIZADORA INTERNACIONAL CARIBBEAN EXOTICS S A")</f>
        <v>PEREZ MEJIA MARIA PAULINA</v>
      </c>
      <c r="S1239" s="25">
        <f>+VLOOKUP(E1239, TC!A:D, 2, FALSE())</f>
        <v>4170.01</v>
      </c>
      <c r="T1239" t="str">
        <f t="shared" si="99"/>
        <v>USD</v>
      </c>
    </row>
    <row r="1240" spans="1:20" ht="18.75" hidden="1" customHeight="1" x14ac:dyDescent="0.25">
      <c r="A1240" t="s">
        <v>1912</v>
      </c>
      <c r="B1240" t="s">
        <v>1923</v>
      </c>
      <c r="C1240" t="s">
        <v>1913</v>
      </c>
      <c r="D1240" s="24">
        <v>5728</v>
      </c>
      <c r="E1240" t="s">
        <v>1624</v>
      </c>
      <c r="F1240" t="s">
        <v>128</v>
      </c>
      <c r="G1240" t="s">
        <v>110</v>
      </c>
      <c r="H1240" t="s">
        <v>2194</v>
      </c>
      <c r="I1240" t="s">
        <v>1883</v>
      </c>
      <c r="J1240" t="s">
        <v>1984</v>
      </c>
      <c r="K1240" t="s">
        <v>1928</v>
      </c>
      <c r="L1240" s="24">
        <v>3762.76</v>
      </c>
      <c r="M1240" s="25">
        <f>+VLOOKUP(E1240, TC!A:D, 4, FALSE())</f>
        <v>1.0395499986810584</v>
      </c>
      <c r="N1240" s="24">
        <f t="shared" si="95"/>
        <v>3762.76</v>
      </c>
      <c r="O1240" t="str">
        <f t="shared" si="96"/>
        <v>FACTURA</v>
      </c>
      <c r="P1240" t="str">
        <f t="shared" si="97"/>
        <v>2025</v>
      </c>
      <c r="Q1240" t="str">
        <f t="shared" si="98"/>
        <v>01</v>
      </c>
      <c r="R1240" t="str">
        <f>+IFERROR(VLOOKUP(I1240, Listado!A:B, 2, FALSE()), "COMERCIALIZADORA INTERNACIONAL CARIBBEAN EXOTICS S A")</f>
        <v>PEREZ MEJIA MARIA PAULINA</v>
      </c>
      <c r="S1240" s="25">
        <f>+VLOOKUP(E1240, TC!A:D, 2, FALSE())</f>
        <v>4170.01</v>
      </c>
      <c r="T1240" t="str">
        <f t="shared" si="99"/>
        <v>USD</v>
      </c>
    </row>
    <row r="1241" spans="1:20" ht="18.75" hidden="1" customHeight="1" x14ac:dyDescent="0.25">
      <c r="A1241" t="s">
        <v>1912</v>
      </c>
      <c r="B1241" t="s">
        <v>1923</v>
      </c>
      <c r="C1241" t="s">
        <v>1913</v>
      </c>
      <c r="D1241" s="24">
        <v>5728</v>
      </c>
      <c r="E1241" t="s">
        <v>1624</v>
      </c>
      <c r="F1241" t="s">
        <v>128</v>
      </c>
      <c r="G1241" t="s">
        <v>110</v>
      </c>
      <c r="H1241" t="s">
        <v>2194</v>
      </c>
      <c r="I1241" t="s">
        <v>1883</v>
      </c>
      <c r="J1241" t="s">
        <v>1984</v>
      </c>
      <c r="K1241" t="s">
        <v>2196</v>
      </c>
      <c r="L1241" s="24">
        <v>2364.8000000000002</v>
      </c>
      <c r="M1241" s="25">
        <f>+VLOOKUP(E1241, TC!A:D, 4, FALSE())</f>
        <v>1.0395499986810584</v>
      </c>
      <c r="N1241" s="24">
        <f t="shared" si="95"/>
        <v>2364.8000000000002</v>
      </c>
      <c r="O1241" t="str">
        <f t="shared" si="96"/>
        <v>FACTURA</v>
      </c>
      <c r="P1241" t="str">
        <f t="shared" si="97"/>
        <v>2025</v>
      </c>
      <c r="Q1241" t="str">
        <f t="shared" si="98"/>
        <v>01</v>
      </c>
      <c r="R1241" t="str">
        <f>+IFERROR(VLOOKUP(I1241, Listado!A:B, 2, FALSE()), "COMERCIALIZADORA INTERNACIONAL CARIBBEAN EXOTICS S A")</f>
        <v>PEREZ MEJIA MARIA PAULINA</v>
      </c>
      <c r="S1241" s="25">
        <f>+VLOOKUP(E1241, TC!A:D, 2, FALSE())</f>
        <v>4170.01</v>
      </c>
      <c r="T1241" t="str">
        <f t="shared" si="99"/>
        <v>USD</v>
      </c>
    </row>
    <row r="1242" spans="1:20" ht="18.75" hidden="1" customHeight="1" x14ac:dyDescent="0.25">
      <c r="A1242" t="s">
        <v>1912</v>
      </c>
      <c r="B1242" t="s">
        <v>1923</v>
      </c>
      <c r="C1242" t="s">
        <v>1913</v>
      </c>
      <c r="D1242" s="24">
        <v>5728</v>
      </c>
      <c r="E1242" t="s">
        <v>1624</v>
      </c>
      <c r="F1242" t="s">
        <v>128</v>
      </c>
      <c r="G1242" t="s">
        <v>110</v>
      </c>
      <c r="H1242" t="s">
        <v>2194</v>
      </c>
      <c r="I1242" t="s">
        <v>1883</v>
      </c>
      <c r="J1242" t="s">
        <v>1984</v>
      </c>
      <c r="K1242" t="s">
        <v>2197</v>
      </c>
      <c r="L1242" s="24">
        <v>266.39999999999998</v>
      </c>
      <c r="M1242" s="25">
        <f>+VLOOKUP(E1242, TC!A:D, 4, FALSE())</f>
        <v>1.0395499986810584</v>
      </c>
      <c r="N1242" s="24">
        <f t="shared" si="95"/>
        <v>266.39999999999998</v>
      </c>
      <c r="O1242" t="str">
        <f t="shared" si="96"/>
        <v>FACTURA</v>
      </c>
      <c r="P1242" t="str">
        <f t="shared" si="97"/>
        <v>2025</v>
      </c>
      <c r="Q1242" t="str">
        <f t="shared" si="98"/>
        <v>01</v>
      </c>
      <c r="R1242" t="str">
        <f>+IFERROR(VLOOKUP(I1242, Listado!A:B, 2, FALSE()), "COMERCIALIZADORA INTERNACIONAL CARIBBEAN EXOTICS S A")</f>
        <v>PEREZ MEJIA MARIA PAULINA</v>
      </c>
      <c r="S1242" s="25">
        <f>+VLOOKUP(E1242, TC!A:D, 2, FALSE())</f>
        <v>4170.01</v>
      </c>
      <c r="T1242" t="str">
        <f t="shared" si="99"/>
        <v>USD</v>
      </c>
    </row>
    <row r="1243" spans="1:20" ht="18.75" hidden="1" customHeight="1" x14ac:dyDescent="0.25">
      <c r="A1243" t="s">
        <v>1912</v>
      </c>
      <c r="B1243" t="s">
        <v>1923</v>
      </c>
      <c r="C1243" t="s">
        <v>1913</v>
      </c>
      <c r="D1243" s="24">
        <v>5728</v>
      </c>
      <c r="E1243" t="s">
        <v>1624</v>
      </c>
      <c r="F1243" t="s">
        <v>128</v>
      </c>
      <c r="G1243" t="s">
        <v>110</v>
      </c>
      <c r="H1243" t="s">
        <v>2194</v>
      </c>
      <c r="I1243" t="s">
        <v>1883</v>
      </c>
      <c r="J1243" t="s">
        <v>1984</v>
      </c>
      <c r="K1243" t="s">
        <v>2198</v>
      </c>
      <c r="L1243" s="24">
        <v>2401.96</v>
      </c>
      <c r="M1243" s="25">
        <f>+VLOOKUP(E1243, TC!A:D, 4, FALSE())</f>
        <v>1.0395499986810584</v>
      </c>
      <c r="N1243" s="24">
        <f t="shared" si="95"/>
        <v>2401.96</v>
      </c>
      <c r="O1243" t="str">
        <f t="shared" si="96"/>
        <v>FACTURA</v>
      </c>
      <c r="P1243" t="str">
        <f t="shared" si="97"/>
        <v>2025</v>
      </c>
      <c r="Q1243" t="str">
        <f t="shared" si="98"/>
        <v>01</v>
      </c>
      <c r="R1243" t="str">
        <f>+IFERROR(VLOOKUP(I1243, Listado!A:B, 2, FALSE()), "COMERCIALIZADORA INTERNACIONAL CARIBBEAN EXOTICS S A")</f>
        <v>PEREZ MEJIA MARIA PAULINA</v>
      </c>
      <c r="S1243" s="25">
        <f>+VLOOKUP(E1243, TC!A:D, 2, FALSE())</f>
        <v>4170.01</v>
      </c>
      <c r="T1243" t="str">
        <f t="shared" si="99"/>
        <v>USD</v>
      </c>
    </row>
    <row r="1244" spans="1:20" ht="18.75" hidden="1" customHeight="1" x14ac:dyDescent="0.25">
      <c r="A1244" t="s">
        <v>1912</v>
      </c>
      <c r="B1244" t="s">
        <v>5</v>
      </c>
      <c r="C1244" t="s">
        <v>1913</v>
      </c>
      <c r="D1244" s="24">
        <v>10887</v>
      </c>
      <c r="E1244" t="s">
        <v>1624</v>
      </c>
      <c r="F1244" t="s">
        <v>99</v>
      </c>
      <c r="G1244" t="s">
        <v>1914</v>
      </c>
      <c r="I1244" t="s">
        <v>1841</v>
      </c>
      <c r="J1244" t="s">
        <v>1915</v>
      </c>
      <c r="K1244" t="s">
        <v>2022</v>
      </c>
      <c r="L1244" s="24">
        <v>119400</v>
      </c>
      <c r="M1244" s="25">
        <f>+VLOOKUP(E1244, TC!A:D, 4, FALSE())</f>
        <v>1.0395499986810584</v>
      </c>
      <c r="N1244" s="24">
        <f t="shared" si="95"/>
        <v>119400</v>
      </c>
      <c r="O1244" t="str">
        <f t="shared" si="96"/>
        <v>FACTURA</v>
      </c>
      <c r="P1244" t="str">
        <f t="shared" si="97"/>
        <v>2025</v>
      </c>
      <c r="Q1244" t="str">
        <f t="shared" si="98"/>
        <v>01</v>
      </c>
      <c r="R1244" t="str">
        <f>+IFERROR(VLOOKUP(I1244, Listado!A:B, 2, FALSE()), "COMERCIALIZADORA INTERNACIONAL CARIBBEAN EXOTICS S A")</f>
        <v>LONDOÑO ECHEVERRI ALEJANDRA</v>
      </c>
      <c r="S1244" s="25">
        <f>+VLOOKUP(E1244, TC!A:D, 2, FALSE())</f>
        <v>4170.01</v>
      </c>
      <c r="T1244" t="str">
        <f t="shared" si="99"/>
        <v>COP</v>
      </c>
    </row>
    <row r="1245" spans="1:20" ht="18.75" hidden="1" customHeight="1" x14ac:dyDescent="0.25">
      <c r="A1245" t="s">
        <v>1912</v>
      </c>
      <c r="B1245" t="s">
        <v>5</v>
      </c>
      <c r="C1245" t="s">
        <v>1913</v>
      </c>
      <c r="D1245" s="24">
        <v>10887</v>
      </c>
      <c r="E1245" t="s">
        <v>1624</v>
      </c>
      <c r="F1245" t="s">
        <v>99</v>
      </c>
      <c r="G1245" t="s">
        <v>1914</v>
      </c>
      <c r="I1245" t="s">
        <v>1841</v>
      </c>
      <c r="J1245" t="s">
        <v>1915</v>
      </c>
      <c r="K1245" t="s">
        <v>2022</v>
      </c>
      <c r="L1245" s="24">
        <v>155200</v>
      </c>
      <c r="M1245" s="25">
        <f>+VLOOKUP(E1245, TC!A:D, 4, FALSE())</f>
        <v>1.0395499986810584</v>
      </c>
      <c r="N1245" s="24">
        <f t="shared" si="95"/>
        <v>155200</v>
      </c>
      <c r="O1245" t="str">
        <f t="shared" si="96"/>
        <v>FACTURA</v>
      </c>
      <c r="P1245" t="str">
        <f t="shared" si="97"/>
        <v>2025</v>
      </c>
      <c r="Q1245" t="str">
        <f t="shared" si="98"/>
        <v>01</v>
      </c>
      <c r="R1245" t="str">
        <f>+IFERROR(VLOOKUP(I1245, Listado!A:B, 2, FALSE()), "COMERCIALIZADORA INTERNACIONAL CARIBBEAN EXOTICS S A")</f>
        <v>LONDOÑO ECHEVERRI ALEJANDRA</v>
      </c>
      <c r="S1245" s="25">
        <f>+VLOOKUP(E1245, TC!A:D, 2, FALSE())</f>
        <v>4170.01</v>
      </c>
      <c r="T1245" t="str">
        <f t="shared" si="99"/>
        <v>COP</v>
      </c>
    </row>
    <row r="1246" spans="1:20" ht="18.75" hidden="1" customHeight="1" x14ac:dyDescent="0.25">
      <c r="A1246" t="s">
        <v>1912</v>
      </c>
      <c r="B1246" t="s">
        <v>5</v>
      </c>
      <c r="C1246" t="s">
        <v>1913</v>
      </c>
      <c r="D1246" s="24">
        <v>10887</v>
      </c>
      <c r="E1246" t="s">
        <v>1624</v>
      </c>
      <c r="F1246" t="s">
        <v>99</v>
      </c>
      <c r="G1246" t="s">
        <v>1914</v>
      </c>
      <c r="I1246" t="s">
        <v>1841</v>
      </c>
      <c r="J1246" t="s">
        <v>1915</v>
      </c>
      <c r="K1246" t="s">
        <v>2022</v>
      </c>
      <c r="L1246" s="24">
        <v>153600</v>
      </c>
      <c r="M1246" s="25">
        <f>+VLOOKUP(E1246, TC!A:D, 4, FALSE())</f>
        <v>1.0395499986810584</v>
      </c>
      <c r="N1246" s="24">
        <f t="shared" si="95"/>
        <v>153600</v>
      </c>
      <c r="O1246" t="str">
        <f t="shared" si="96"/>
        <v>FACTURA</v>
      </c>
      <c r="P1246" t="str">
        <f t="shared" si="97"/>
        <v>2025</v>
      </c>
      <c r="Q1246" t="str">
        <f t="shared" si="98"/>
        <v>01</v>
      </c>
      <c r="R1246" t="str">
        <f>+IFERROR(VLOOKUP(I1246, Listado!A:B, 2, FALSE()), "COMERCIALIZADORA INTERNACIONAL CARIBBEAN EXOTICS S A")</f>
        <v>LONDOÑO ECHEVERRI ALEJANDRA</v>
      </c>
      <c r="S1246" s="25">
        <f>+VLOOKUP(E1246, TC!A:D, 2, FALSE())</f>
        <v>4170.01</v>
      </c>
      <c r="T1246" t="str">
        <f t="shared" si="99"/>
        <v>COP</v>
      </c>
    </row>
    <row r="1247" spans="1:20" ht="18.75" hidden="1" customHeight="1" x14ac:dyDescent="0.25">
      <c r="A1247" t="s">
        <v>1912</v>
      </c>
      <c r="B1247" t="s">
        <v>5</v>
      </c>
      <c r="C1247" t="s">
        <v>1913</v>
      </c>
      <c r="D1247" s="24">
        <v>10887</v>
      </c>
      <c r="E1247" t="s">
        <v>1624</v>
      </c>
      <c r="F1247" t="s">
        <v>99</v>
      </c>
      <c r="G1247" t="s">
        <v>1914</v>
      </c>
      <c r="I1247" t="s">
        <v>1841</v>
      </c>
      <c r="J1247" t="s">
        <v>1915</v>
      </c>
      <c r="K1247" t="s">
        <v>2022</v>
      </c>
      <c r="L1247" s="24">
        <v>86100</v>
      </c>
      <c r="M1247" s="25">
        <f>+VLOOKUP(E1247, TC!A:D, 4, FALSE())</f>
        <v>1.0395499986810584</v>
      </c>
      <c r="N1247" s="24">
        <f t="shared" si="95"/>
        <v>86100</v>
      </c>
      <c r="O1247" t="str">
        <f t="shared" si="96"/>
        <v>FACTURA</v>
      </c>
      <c r="P1247" t="str">
        <f t="shared" si="97"/>
        <v>2025</v>
      </c>
      <c r="Q1247" t="str">
        <f t="shared" si="98"/>
        <v>01</v>
      </c>
      <c r="R1247" t="str">
        <f>+IFERROR(VLOOKUP(I1247, Listado!A:B, 2, FALSE()), "COMERCIALIZADORA INTERNACIONAL CARIBBEAN EXOTICS S A")</f>
        <v>LONDOÑO ECHEVERRI ALEJANDRA</v>
      </c>
      <c r="S1247" s="25">
        <f>+VLOOKUP(E1247, TC!A:D, 2, FALSE())</f>
        <v>4170.01</v>
      </c>
      <c r="T1247" t="str">
        <f t="shared" si="99"/>
        <v>COP</v>
      </c>
    </row>
    <row r="1248" spans="1:20" ht="18.75" hidden="1" customHeight="1" x14ac:dyDescent="0.25">
      <c r="A1248" t="s">
        <v>1912</v>
      </c>
      <c r="B1248" t="s">
        <v>5</v>
      </c>
      <c r="C1248" t="s">
        <v>1913</v>
      </c>
      <c r="D1248" s="24">
        <v>10887</v>
      </c>
      <c r="E1248" t="s">
        <v>1624</v>
      </c>
      <c r="F1248" t="s">
        <v>99</v>
      </c>
      <c r="G1248" t="s">
        <v>1914</v>
      </c>
      <c r="I1248" t="s">
        <v>1841</v>
      </c>
      <c r="J1248" t="s">
        <v>1915</v>
      </c>
      <c r="K1248" t="s">
        <v>2022</v>
      </c>
      <c r="L1248" s="24">
        <v>81300</v>
      </c>
      <c r="M1248" s="25">
        <f>+VLOOKUP(E1248, TC!A:D, 4, FALSE())</f>
        <v>1.0395499986810584</v>
      </c>
      <c r="N1248" s="24">
        <f t="shared" si="95"/>
        <v>81300</v>
      </c>
      <c r="O1248" t="str">
        <f t="shared" si="96"/>
        <v>FACTURA</v>
      </c>
      <c r="P1248" t="str">
        <f t="shared" si="97"/>
        <v>2025</v>
      </c>
      <c r="Q1248" t="str">
        <f t="shared" si="98"/>
        <v>01</v>
      </c>
      <c r="R1248" t="str">
        <f>+IFERROR(VLOOKUP(I1248, Listado!A:B, 2, FALSE()), "COMERCIALIZADORA INTERNACIONAL CARIBBEAN EXOTICS S A")</f>
        <v>LONDOÑO ECHEVERRI ALEJANDRA</v>
      </c>
      <c r="S1248" s="25">
        <f>+VLOOKUP(E1248, TC!A:D, 2, FALSE())</f>
        <v>4170.01</v>
      </c>
      <c r="T1248" t="str">
        <f t="shared" si="99"/>
        <v>COP</v>
      </c>
    </row>
    <row r="1249" spans="1:20" ht="18.75" hidden="1" customHeight="1" x14ac:dyDescent="0.25">
      <c r="A1249" t="s">
        <v>1912</v>
      </c>
      <c r="B1249" t="s">
        <v>5</v>
      </c>
      <c r="C1249" t="s">
        <v>1913</v>
      </c>
      <c r="D1249" s="24">
        <v>10887</v>
      </c>
      <c r="E1249" t="s">
        <v>1624</v>
      </c>
      <c r="F1249" t="s">
        <v>99</v>
      </c>
      <c r="G1249" t="s">
        <v>1914</v>
      </c>
      <c r="I1249" t="s">
        <v>1841</v>
      </c>
      <c r="J1249" t="s">
        <v>1915</v>
      </c>
      <c r="K1249" t="s">
        <v>2022</v>
      </c>
      <c r="L1249" s="24">
        <v>49400</v>
      </c>
      <c r="M1249" s="25">
        <f>+VLOOKUP(E1249, TC!A:D, 4, FALSE())</f>
        <v>1.0395499986810584</v>
      </c>
      <c r="N1249" s="24">
        <f t="shared" si="95"/>
        <v>49400</v>
      </c>
      <c r="O1249" t="str">
        <f t="shared" si="96"/>
        <v>FACTURA</v>
      </c>
      <c r="P1249" t="str">
        <f t="shared" si="97"/>
        <v>2025</v>
      </c>
      <c r="Q1249" t="str">
        <f t="shared" si="98"/>
        <v>01</v>
      </c>
      <c r="R1249" t="str">
        <f>+IFERROR(VLOOKUP(I1249, Listado!A:B, 2, FALSE()), "COMERCIALIZADORA INTERNACIONAL CARIBBEAN EXOTICS S A")</f>
        <v>LONDOÑO ECHEVERRI ALEJANDRA</v>
      </c>
      <c r="S1249" s="25">
        <f>+VLOOKUP(E1249, TC!A:D, 2, FALSE())</f>
        <v>4170.01</v>
      </c>
      <c r="T1249" t="str">
        <f t="shared" si="99"/>
        <v>COP</v>
      </c>
    </row>
    <row r="1250" spans="1:20" ht="18.75" hidden="1" customHeight="1" x14ac:dyDescent="0.25">
      <c r="A1250" t="s">
        <v>1912</v>
      </c>
      <c r="B1250" t="s">
        <v>5</v>
      </c>
      <c r="C1250" t="s">
        <v>1913</v>
      </c>
      <c r="D1250" s="24">
        <v>10887</v>
      </c>
      <c r="E1250" t="s">
        <v>1624</v>
      </c>
      <c r="F1250" t="s">
        <v>99</v>
      </c>
      <c r="G1250" t="s">
        <v>1914</v>
      </c>
      <c r="I1250" t="s">
        <v>1841</v>
      </c>
      <c r="J1250" t="s">
        <v>1915</v>
      </c>
      <c r="K1250" t="s">
        <v>2022</v>
      </c>
      <c r="L1250" s="24">
        <v>48000</v>
      </c>
      <c r="M1250" s="25">
        <f>+VLOOKUP(E1250, TC!A:D, 4, FALSE())</f>
        <v>1.0395499986810584</v>
      </c>
      <c r="N1250" s="24">
        <f t="shared" si="95"/>
        <v>48000</v>
      </c>
      <c r="O1250" t="str">
        <f t="shared" si="96"/>
        <v>FACTURA</v>
      </c>
      <c r="P1250" t="str">
        <f t="shared" si="97"/>
        <v>2025</v>
      </c>
      <c r="Q1250" t="str">
        <f t="shared" si="98"/>
        <v>01</v>
      </c>
      <c r="R1250" t="str">
        <f>+IFERROR(VLOOKUP(I1250, Listado!A:B, 2, FALSE()), "COMERCIALIZADORA INTERNACIONAL CARIBBEAN EXOTICS S A")</f>
        <v>LONDOÑO ECHEVERRI ALEJANDRA</v>
      </c>
      <c r="S1250" s="25">
        <f>+VLOOKUP(E1250, TC!A:D, 2, FALSE())</f>
        <v>4170.01</v>
      </c>
      <c r="T1250" t="str">
        <f t="shared" si="99"/>
        <v>COP</v>
      </c>
    </row>
    <row r="1251" spans="1:20" ht="18.75" hidden="1" customHeight="1" x14ac:dyDescent="0.25">
      <c r="A1251" t="s">
        <v>1912</v>
      </c>
      <c r="B1251" t="s">
        <v>5</v>
      </c>
      <c r="C1251" t="s">
        <v>1913</v>
      </c>
      <c r="D1251" s="24">
        <v>10887</v>
      </c>
      <c r="E1251" t="s">
        <v>1624</v>
      </c>
      <c r="F1251" t="s">
        <v>99</v>
      </c>
      <c r="G1251" t="s">
        <v>1914</v>
      </c>
      <c r="I1251" t="s">
        <v>1841</v>
      </c>
      <c r="J1251" t="s">
        <v>1915</v>
      </c>
      <c r="K1251" t="s">
        <v>2022</v>
      </c>
      <c r="L1251" s="24">
        <v>13800</v>
      </c>
      <c r="M1251" s="25">
        <f>+VLOOKUP(E1251, TC!A:D, 4, FALSE())</f>
        <v>1.0395499986810584</v>
      </c>
      <c r="N1251" s="24">
        <f t="shared" si="95"/>
        <v>13800</v>
      </c>
      <c r="O1251" t="str">
        <f t="shared" si="96"/>
        <v>FACTURA</v>
      </c>
      <c r="P1251" t="str">
        <f t="shared" si="97"/>
        <v>2025</v>
      </c>
      <c r="Q1251" t="str">
        <f t="shared" si="98"/>
        <v>01</v>
      </c>
      <c r="R1251" t="str">
        <f>+IFERROR(VLOOKUP(I1251, Listado!A:B, 2, FALSE()), "COMERCIALIZADORA INTERNACIONAL CARIBBEAN EXOTICS S A")</f>
        <v>LONDOÑO ECHEVERRI ALEJANDRA</v>
      </c>
      <c r="S1251" s="25">
        <f>+VLOOKUP(E1251, TC!A:D, 2, FALSE())</f>
        <v>4170.01</v>
      </c>
      <c r="T1251" t="str">
        <f t="shared" si="99"/>
        <v>COP</v>
      </c>
    </row>
    <row r="1252" spans="1:20" ht="18.75" hidden="1" customHeight="1" x14ac:dyDescent="0.25">
      <c r="A1252" t="s">
        <v>1912</v>
      </c>
      <c r="B1252" t="s">
        <v>5</v>
      </c>
      <c r="C1252" t="s">
        <v>1913</v>
      </c>
      <c r="D1252" s="24">
        <v>10887</v>
      </c>
      <c r="E1252" t="s">
        <v>1624</v>
      </c>
      <c r="F1252" t="s">
        <v>99</v>
      </c>
      <c r="G1252" t="s">
        <v>1914</v>
      </c>
      <c r="I1252" t="s">
        <v>1841</v>
      </c>
      <c r="J1252" t="s">
        <v>1915</v>
      </c>
      <c r="K1252" t="s">
        <v>2022</v>
      </c>
      <c r="L1252" s="24">
        <v>23200</v>
      </c>
      <c r="M1252" s="25">
        <f>+VLOOKUP(E1252, TC!A:D, 4, FALSE())</f>
        <v>1.0395499986810584</v>
      </c>
      <c r="N1252" s="24">
        <f t="shared" si="95"/>
        <v>23200</v>
      </c>
      <c r="O1252" t="str">
        <f t="shared" si="96"/>
        <v>FACTURA</v>
      </c>
      <c r="P1252" t="str">
        <f t="shared" si="97"/>
        <v>2025</v>
      </c>
      <c r="Q1252" t="str">
        <f t="shared" si="98"/>
        <v>01</v>
      </c>
      <c r="R1252" t="str">
        <f>+IFERROR(VLOOKUP(I1252, Listado!A:B, 2, FALSE()), "COMERCIALIZADORA INTERNACIONAL CARIBBEAN EXOTICS S A")</f>
        <v>LONDOÑO ECHEVERRI ALEJANDRA</v>
      </c>
      <c r="S1252" s="25">
        <f>+VLOOKUP(E1252, TC!A:D, 2, FALSE())</f>
        <v>4170.01</v>
      </c>
      <c r="T1252" t="str">
        <f t="shared" si="99"/>
        <v>COP</v>
      </c>
    </row>
    <row r="1253" spans="1:20" ht="18.75" hidden="1" customHeight="1" x14ac:dyDescent="0.25">
      <c r="A1253" t="s">
        <v>1912</v>
      </c>
      <c r="B1253" t="s">
        <v>5</v>
      </c>
      <c r="C1253" t="s">
        <v>1913</v>
      </c>
      <c r="D1253" s="24">
        <v>10887</v>
      </c>
      <c r="E1253" t="s">
        <v>1624</v>
      </c>
      <c r="F1253" t="s">
        <v>99</v>
      </c>
      <c r="G1253" t="s">
        <v>1914</v>
      </c>
      <c r="I1253" t="s">
        <v>1841</v>
      </c>
      <c r="J1253" t="s">
        <v>1915</v>
      </c>
      <c r="K1253" t="s">
        <v>2022</v>
      </c>
      <c r="L1253" s="24">
        <v>24900</v>
      </c>
      <c r="M1253" s="25">
        <f>+VLOOKUP(E1253, TC!A:D, 4, FALSE())</f>
        <v>1.0395499986810584</v>
      </c>
      <c r="N1253" s="24">
        <f t="shared" si="95"/>
        <v>24900</v>
      </c>
      <c r="O1253" t="str">
        <f t="shared" si="96"/>
        <v>FACTURA</v>
      </c>
      <c r="P1253" t="str">
        <f t="shared" si="97"/>
        <v>2025</v>
      </c>
      <c r="Q1253" t="str">
        <f t="shared" si="98"/>
        <v>01</v>
      </c>
      <c r="R1253" t="str">
        <f>+IFERROR(VLOOKUP(I1253, Listado!A:B, 2, FALSE()), "COMERCIALIZADORA INTERNACIONAL CARIBBEAN EXOTICS S A")</f>
        <v>LONDOÑO ECHEVERRI ALEJANDRA</v>
      </c>
      <c r="S1253" s="25">
        <f>+VLOOKUP(E1253, TC!A:D, 2, FALSE())</f>
        <v>4170.01</v>
      </c>
      <c r="T1253" t="str">
        <f t="shared" si="99"/>
        <v>COP</v>
      </c>
    </row>
    <row r="1254" spans="1:20" ht="18.75" hidden="1" customHeight="1" x14ac:dyDescent="0.25">
      <c r="A1254" t="s">
        <v>1912</v>
      </c>
      <c r="B1254" t="s">
        <v>5</v>
      </c>
      <c r="C1254" t="s">
        <v>1913</v>
      </c>
      <c r="D1254" s="24">
        <v>10887</v>
      </c>
      <c r="E1254" t="s">
        <v>1624</v>
      </c>
      <c r="F1254" t="s">
        <v>99</v>
      </c>
      <c r="G1254" t="s">
        <v>1914</v>
      </c>
      <c r="I1254" t="s">
        <v>1841</v>
      </c>
      <c r="J1254" t="s">
        <v>1915</v>
      </c>
      <c r="K1254" t="s">
        <v>2022</v>
      </c>
      <c r="L1254" s="24">
        <v>8300</v>
      </c>
      <c r="M1254" s="25">
        <f>+VLOOKUP(E1254, TC!A:D, 4, FALSE())</f>
        <v>1.0395499986810584</v>
      </c>
      <c r="N1254" s="24">
        <f t="shared" si="95"/>
        <v>8300</v>
      </c>
      <c r="O1254" t="str">
        <f t="shared" si="96"/>
        <v>FACTURA</v>
      </c>
      <c r="P1254" t="str">
        <f t="shared" si="97"/>
        <v>2025</v>
      </c>
      <c r="Q1254" t="str">
        <f t="shared" si="98"/>
        <v>01</v>
      </c>
      <c r="R1254" t="str">
        <f>+IFERROR(VLOOKUP(I1254, Listado!A:B, 2, FALSE()), "COMERCIALIZADORA INTERNACIONAL CARIBBEAN EXOTICS S A")</f>
        <v>LONDOÑO ECHEVERRI ALEJANDRA</v>
      </c>
      <c r="S1254" s="25">
        <f>+VLOOKUP(E1254, TC!A:D, 2, FALSE())</f>
        <v>4170.01</v>
      </c>
      <c r="T1254" t="str">
        <f t="shared" si="99"/>
        <v>COP</v>
      </c>
    </row>
    <row r="1255" spans="1:20" ht="18.75" hidden="1" customHeight="1" x14ac:dyDescent="0.25">
      <c r="A1255" t="s">
        <v>1912</v>
      </c>
      <c r="B1255" t="s">
        <v>5</v>
      </c>
      <c r="C1255" t="s">
        <v>1913</v>
      </c>
      <c r="D1255" s="24">
        <v>10887</v>
      </c>
      <c r="E1255" t="s">
        <v>1624</v>
      </c>
      <c r="F1255" t="s">
        <v>99</v>
      </c>
      <c r="G1255" t="s">
        <v>1914</v>
      </c>
      <c r="I1255" t="s">
        <v>1841</v>
      </c>
      <c r="J1255" t="s">
        <v>1915</v>
      </c>
      <c r="K1255" t="s">
        <v>2022</v>
      </c>
      <c r="L1255" s="24">
        <v>5000</v>
      </c>
      <c r="M1255" s="25">
        <f>+VLOOKUP(E1255, TC!A:D, 4, FALSE())</f>
        <v>1.0395499986810584</v>
      </c>
      <c r="N1255" s="24">
        <f t="shared" si="95"/>
        <v>5000</v>
      </c>
      <c r="O1255" t="str">
        <f t="shared" si="96"/>
        <v>FACTURA</v>
      </c>
      <c r="P1255" t="str">
        <f t="shared" si="97"/>
        <v>2025</v>
      </c>
      <c r="Q1255" t="str">
        <f t="shared" si="98"/>
        <v>01</v>
      </c>
      <c r="R1255" t="str">
        <f>+IFERROR(VLOOKUP(I1255, Listado!A:B, 2, FALSE()), "COMERCIALIZADORA INTERNACIONAL CARIBBEAN EXOTICS S A")</f>
        <v>LONDOÑO ECHEVERRI ALEJANDRA</v>
      </c>
      <c r="S1255" s="25">
        <f>+VLOOKUP(E1255, TC!A:D, 2, FALSE())</f>
        <v>4170.01</v>
      </c>
      <c r="T1255" t="str">
        <f t="shared" si="99"/>
        <v>COP</v>
      </c>
    </row>
    <row r="1256" spans="1:20" ht="18.75" hidden="1" customHeight="1" x14ac:dyDescent="0.25">
      <c r="A1256" t="s">
        <v>1912</v>
      </c>
      <c r="B1256" t="s">
        <v>5</v>
      </c>
      <c r="C1256" t="s">
        <v>1913</v>
      </c>
      <c r="D1256" s="24">
        <v>10888</v>
      </c>
      <c r="E1256" t="s">
        <v>1624</v>
      </c>
      <c r="F1256" t="s">
        <v>99</v>
      </c>
      <c r="G1256" t="s">
        <v>113</v>
      </c>
      <c r="I1256" t="s">
        <v>1843</v>
      </c>
      <c r="J1256" t="s">
        <v>1915</v>
      </c>
      <c r="K1256" t="s">
        <v>2021</v>
      </c>
      <c r="L1256" s="24">
        <v>136710</v>
      </c>
      <c r="M1256" s="25">
        <f>+VLOOKUP(E1256, TC!A:D, 4, FALSE())</f>
        <v>1.0395499986810584</v>
      </c>
      <c r="N1256" s="24">
        <f t="shared" si="95"/>
        <v>136710</v>
      </c>
      <c r="O1256" t="str">
        <f t="shared" si="96"/>
        <v>FACTURA</v>
      </c>
      <c r="P1256" t="str">
        <f t="shared" si="97"/>
        <v>2025</v>
      </c>
      <c r="Q1256" t="str">
        <f t="shared" si="98"/>
        <v>01</v>
      </c>
      <c r="R1256" t="str">
        <f>+IFERROR(VLOOKUP(I1256, Listado!A:B, 2, FALSE()), "COMERCIALIZADORA INTERNACIONAL CARIBBEAN EXOTICS S A")</f>
        <v>LONDOÑO ECHEVERRI ALEJANDRA</v>
      </c>
      <c r="S1256" s="25">
        <f>+VLOOKUP(E1256, TC!A:D, 2, FALSE())</f>
        <v>4170.01</v>
      </c>
      <c r="T1256" t="str">
        <f t="shared" si="99"/>
        <v>COP</v>
      </c>
    </row>
    <row r="1257" spans="1:20" ht="18.75" hidden="1" customHeight="1" x14ac:dyDescent="0.25">
      <c r="A1257" t="s">
        <v>1912</v>
      </c>
      <c r="B1257" t="s">
        <v>5</v>
      </c>
      <c r="C1257" t="s">
        <v>1913</v>
      </c>
      <c r="D1257" s="24">
        <v>10888</v>
      </c>
      <c r="E1257" t="s">
        <v>1624</v>
      </c>
      <c r="F1257" t="s">
        <v>99</v>
      </c>
      <c r="G1257" t="s">
        <v>113</v>
      </c>
      <c r="I1257" t="s">
        <v>1843</v>
      </c>
      <c r="J1257" t="s">
        <v>1915</v>
      </c>
      <c r="K1257" t="s">
        <v>2021</v>
      </c>
      <c r="L1257" s="24">
        <v>47880</v>
      </c>
      <c r="M1257" s="25">
        <f>+VLOOKUP(E1257, TC!A:D, 4, FALSE())</f>
        <v>1.0395499986810584</v>
      </c>
      <c r="N1257" s="24">
        <f t="shared" si="95"/>
        <v>47880</v>
      </c>
      <c r="O1257" t="str">
        <f t="shared" si="96"/>
        <v>FACTURA</v>
      </c>
      <c r="P1257" t="str">
        <f t="shared" si="97"/>
        <v>2025</v>
      </c>
      <c r="Q1257" t="str">
        <f t="shared" si="98"/>
        <v>01</v>
      </c>
      <c r="R1257" t="str">
        <f>+IFERROR(VLOOKUP(I1257, Listado!A:B, 2, FALSE()), "COMERCIALIZADORA INTERNACIONAL CARIBBEAN EXOTICS S A")</f>
        <v>LONDOÑO ECHEVERRI ALEJANDRA</v>
      </c>
      <c r="S1257" s="25">
        <f>+VLOOKUP(E1257, TC!A:D, 2, FALSE())</f>
        <v>4170.01</v>
      </c>
      <c r="T1257" t="str">
        <f t="shared" si="99"/>
        <v>COP</v>
      </c>
    </row>
    <row r="1258" spans="1:20" ht="18.75" hidden="1" customHeight="1" x14ac:dyDescent="0.25">
      <c r="A1258" t="s">
        <v>1912</v>
      </c>
      <c r="B1258" t="s">
        <v>5</v>
      </c>
      <c r="C1258" t="s">
        <v>1913</v>
      </c>
      <c r="D1258" s="24">
        <v>10888</v>
      </c>
      <c r="E1258" t="s">
        <v>1624</v>
      </c>
      <c r="F1258" t="s">
        <v>99</v>
      </c>
      <c r="G1258" t="s">
        <v>113</v>
      </c>
      <c r="I1258" t="s">
        <v>1843</v>
      </c>
      <c r="J1258" t="s">
        <v>1915</v>
      </c>
      <c r="K1258" t="s">
        <v>2021</v>
      </c>
      <c r="L1258" s="24">
        <v>50610</v>
      </c>
      <c r="M1258" s="25">
        <f>+VLOOKUP(E1258, TC!A:D, 4, FALSE())</f>
        <v>1.0395499986810584</v>
      </c>
      <c r="N1258" s="24">
        <f t="shared" si="95"/>
        <v>50610</v>
      </c>
      <c r="O1258" t="str">
        <f t="shared" si="96"/>
        <v>FACTURA</v>
      </c>
      <c r="P1258" t="str">
        <f t="shared" si="97"/>
        <v>2025</v>
      </c>
      <c r="Q1258" t="str">
        <f t="shared" si="98"/>
        <v>01</v>
      </c>
      <c r="R1258" t="str">
        <f>+IFERROR(VLOOKUP(I1258, Listado!A:B, 2, FALSE()), "COMERCIALIZADORA INTERNACIONAL CARIBBEAN EXOTICS S A")</f>
        <v>LONDOÑO ECHEVERRI ALEJANDRA</v>
      </c>
      <c r="S1258" s="25">
        <f>+VLOOKUP(E1258, TC!A:D, 2, FALSE())</f>
        <v>4170.01</v>
      </c>
      <c r="T1258" t="str">
        <f t="shared" si="99"/>
        <v>COP</v>
      </c>
    </row>
    <row r="1259" spans="1:20" ht="18.75" hidden="1" customHeight="1" x14ac:dyDescent="0.25">
      <c r="A1259" t="s">
        <v>1912</v>
      </c>
      <c r="B1259" t="s">
        <v>5</v>
      </c>
      <c r="C1259" t="s">
        <v>1913</v>
      </c>
      <c r="D1259" s="24">
        <v>10888</v>
      </c>
      <c r="E1259" t="s">
        <v>1624</v>
      </c>
      <c r="F1259" t="s">
        <v>99</v>
      </c>
      <c r="G1259" t="s">
        <v>113</v>
      </c>
      <c r="I1259" t="s">
        <v>1843</v>
      </c>
      <c r="J1259" t="s">
        <v>1915</v>
      </c>
      <c r="K1259" t="s">
        <v>2021</v>
      </c>
      <c r="L1259" s="24">
        <v>120750</v>
      </c>
      <c r="M1259" s="25">
        <f>+VLOOKUP(E1259, TC!A:D, 4, FALSE())</f>
        <v>1.0395499986810584</v>
      </c>
      <c r="N1259" s="24">
        <f t="shared" si="95"/>
        <v>120750</v>
      </c>
      <c r="O1259" t="str">
        <f t="shared" si="96"/>
        <v>FACTURA</v>
      </c>
      <c r="P1259" t="str">
        <f t="shared" si="97"/>
        <v>2025</v>
      </c>
      <c r="Q1259" t="str">
        <f t="shared" si="98"/>
        <v>01</v>
      </c>
      <c r="R1259" t="str">
        <f>+IFERROR(VLOOKUP(I1259, Listado!A:B, 2, FALSE()), "COMERCIALIZADORA INTERNACIONAL CARIBBEAN EXOTICS S A")</f>
        <v>LONDOÑO ECHEVERRI ALEJANDRA</v>
      </c>
      <c r="S1259" s="25">
        <f>+VLOOKUP(E1259, TC!A:D, 2, FALSE())</f>
        <v>4170.01</v>
      </c>
      <c r="T1259" t="str">
        <f t="shared" si="99"/>
        <v>COP</v>
      </c>
    </row>
    <row r="1260" spans="1:20" ht="18.75" hidden="1" customHeight="1" x14ac:dyDescent="0.25">
      <c r="A1260" t="s">
        <v>1912</v>
      </c>
      <c r="B1260" t="s">
        <v>5</v>
      </c>
      <c r="C1260" t="s">
        <v>1913</v>
      </c>
      <c r="D1260" s="24">
        <v>10888</v>
      </c>
      <c r="E1260" t="s">
        <v>1624</v>
      </c>
      <c r="F1260" t="s">
        <v>99</v>
      </c>
      <c r="G1260" t="s">
        <v>113</v>
      </c>
      <c r="I1260" t="s">
        <v>1843</v>
      </c>
      <c r="J1260" t="s">
        <v>1915</v>
      </c>
      <c r="K1260" t="s">
        <v>2021</v>
      </c>
      <c r="L1260" s="24">
        <v>22050</v>
      </c>
      <c r="M1260" s="25">
        <f>+VLOOKUP(E1260, TC!A:D, 4, FALSE())</f>
        <v>1.0395499986810584</v>
      </c>
      <c r="N1260" s="24">
        <f t="shared" si="95"/>
        <v>22050</v>
      </c>
      <c r="O1260" t="str">
        <f t="shared" si="96"/>
        <v>FACTURA</v>
      </c>
      <c r="P1260" t="str">
        <f t="shared" si="97"/>
        <v>2025</v>
      </c>
      <c r="Q1260" t="str">
        <f t="shared" si="98"/>
        <v>01</v>
      </c>
      <c r="R1260" t="str">
        <f>+IFERROR(VLOOKUP(I1260, Listado!A:B, 2, FALSE()), "COMERCIALIZADORA INTERNACIONAL CARIBBEAN EXOTICS S A")</f>
        <v>LONDOÑO ECHEVERRI ALEJANDRA</v>
      </c>
      <c r="S1260" s="25">
        <f>+VLOOKUP(E1260, TC!A:D, 2, FALSE())</f>
        <v>4170.01</v>
      </c>
      <c r="T1260" t="str">
        <f t="shared" si="99"/>
        <v>COP</v>
      </c>
    </row>
    <row r="1261" spans="1:20" ht="18.75" hidden="1" customHeight="1" x14ac:dyDescent="0.25">
      <c r="A1261" t="s">
        <v>1912</v>
      </c>
      <c r="B1261" t="s">
        <v>5</v>
      </c>
      <c r="C1261" t="s">
        <v>1913</v>
      </c>
      <c r="D1261" s="24">
        <v>10889</v>
      </c>
      <c r="E1261" t="s">
        <v>1624</v>
      </c>
      <c r="F1261" t="s">
        <v>99</v>
      </c>
      <c r="G1261" t="s">
        <v>1914</v>
      </c>
      <c r="I1261" t="s">
        <v>1841</v>
      </c>
      <c r="J1261" t="s">
        <v>1915</v>
      </c>
      <c r="K1261" t="s">
        <v>2021</v>
      </c>
      <c r="L1261" s="24">
        <v>327750</v>
      </c>
      <c r="M1261" s="25">
        <f>+VLOOKUP(E1261, TC!A:D, 4, FALSE())</f>
        <v>1.0395499986810584</v>
      </c>
      <c r="N1261" s="24">
        <f t="shared" si="95"/>
        <v>327750</v>
      </c>
      <c r="O1261" t="str">
        <f t="shared" si="96"/>
        <v>FACTURA</v>
      </c>
      <c r="P1261" t="str">
        <f t="shared" si="97"/>
        <v>2025</v>
      </c>
      <c r="Q1261" t="str">
        <f t="shared" si="98"/>
        <v>01</v>
      </c>
      <c r="R1261" t="str">
        <f>+IFERROR(VLOOKUP(I1261, Listado!A:B, 2, FALSE()), "COMERCIALIZADORA INTERNACIONAL CARIBBEAN EXOTICS S A")</f>
        <v>LONDOÑO ECHEVERRI ALEJANDRA</v>
      </c>
      <c r="S1261" s="25">
        <f>+VLOOKUP(E1261, TC!A:D, 2, FALSE())</f>
        <v>4170.01</v>
      </c>
      <c r="T1261" t="str">
        <f t="shared" si="99"/>
        <v>COP</v>
      </c>
    </row>
    <row r="1262" spans="1:20" ht="18.75" hidden="1" customHeight="1" x14ac:dyDescent="0.25">
      <c r="A1262" t="s">
        <v>1912</v>
      </c>
      <c r="B1262" t="s">
        <v>5</v>
      </c>
      <c r="C1262" t="s">
        <v>1913</v>
      </c>
      <c r="D1262" s="24">
        <v>10889</v>
      </c>
      <c r="E1262" t="s">
        <v>1624</v>
      </c>
      <c r="F1262" t="s">
        <v>99</v>
      </c>
      <c r="G1262" t="s">
        <v>1914</v>
      </c>
      <c r="I1262" t="s">
        <v>1841</v>
      </c>
      <c r="J1262" t="s">
        <v>1915</v>
      </c>
      <c r="K1262" t="s">
        <v>2021</v>
      </c>
      <c r="L1262" s="24">
        <v>191700</v>
      </c>
      <c r="M1262" s="25">
        <f>+VLOOKUP(E1262, TC!A:D, 4, FALSE())</f>
        <v>1.0395499986810584</v>
      </c>
      <c r="N1262" s="24">
        <f t="shared" si="95"/>
        <v>191700</v>
      </c>
      <c r="O1262" t="str">
        <f t="shared" si="96"/>
        <v>FACTURA</v>
      </c>
      <c r="P1262" t="str">
        <f t="shared" si="97"/>
        <v>2025</v>
      </c>
      <c r="Q1262" t="str">
        <f t="shared" si="98"/>
        <v>01</v>
      </c>
      <c r="R1262" t="str">
        <f>+IFERROR(VLOOKUP(I1262, Listado!A:B, 2, FALSE()), "COMERCIALIZADORA INTERNACIONAL CARIBBEAN EXOTICS S A")</f>
        <v>LONDOÑO ECHEVERRI ALEJANDRA</v>
      </c>
      <c r="S1262" s="25">
        <f>+VLOOKUP(E1262, TC!A:D, 2, FALSE())</f>
        <v>4170.01</v>
      </c>
      <c r="T1262" t="str">
        <f t="shared" si="99"/>
        <v>COP</v>
      </c>
    </row>
    <row r="1263" spans="1:20" ht="18.75" hidden="1" customHeight="1" x14ac:dyDescent="0.25">
      <c r="A1263" t="s">
        <v>1912</v>
      </c>
      <c r="B1263" t="s">
        <v>5</v>
      </c>
      <c r="C1263" t="s">
        <v>1913</v>
      </c>
      <c r="D1263" s="24">
        <v>10889</v>
      </c>
      <c r="E1263" t="s">
        <v>1624</v>
      </c>
      <c r="F1263" t="s">
        <v>99</v>
      </c>
      <c r="G1263" t="s">
        <v>1914</v>
      </c>
      <c r="I1263" t="s">
        <v>1841</v>
      </c>
      <c r="J1263" t="s">
        <v>1915</v>
      </c>
      <c r="K1263" t="s">
        <v>2021</v>
      </c>
      <c r="L1263" s="24">
        <v>131850</v>
      </c>
      <c r="M1263" s="25">
        <f>+VLOOKUP(E1263, TC!A:D, 4, FALSE())</f>
        <v>1.0395499986810584</v>
      </c>
      <c r="N1263" s="24">
        <f t="shared" si="95"/>
        <v>131850</v>
      </c>
      <c r="O1263" t="str">
        <f t="shared" si="96"/>
        <v>FACTURA</v>
      </c>
      <c r="P1263" t="str">
        <f t="shared" si="97"/>
        <v>2025</v>
      </c>
      <c r="Q1263" t="str">
        <f t="shared" si="98"/>
        <v>01</v>
      </c>
      <c r="R1263" t="str">
        <f>+IFERROR(VLOOKUP(I1263, Listado!A:B, 2, FALSE()), "COMERCIALIZADORA INTERNACIONAL CARIBBEAN EXOTICS S A")</f>
        <v>LONDOÑO ECHEVERRI ALEJANDRA</v>
      </c>
      <c r="S1263" s="25">
        <f>+VLOOKUP(E1263, TC!A:D, 2, FALSE())</f>
        <v>4170.01</v>
      </c>
      <c r="T1263" t="str">
        <f t="shared" si="99"/>
        <v>COP</v>
      </c>
    </row>
    <row r="1264" spans="1:20" ht="18.75" hidden="1" customHeight="1" x14ac:dyDescent="0.25">
      <c r="A1264" t="s">
        <v>1912</v>
      </c>
      <c r="B1264" t="s">
        <v>5</v>
      </c>
      <c r="C1264" t="s">
        <v>1913</v>
      </c>
      <c r="D1264" s="24">
        <v>10889</v>
      </c>
      <c r="E1264" t="s">
        <v>1624</v>
      </c>
      <c r="F1264" t="s">
        <v>99</v>
      </c>
      <c r="G1264" t="s">
        <v>1914</v>
      </c>
      <c r="I1264" t="s">
        <v>1841</v>
      </c>
      <c r="J1264" t="s">
        <v>1915</v>
      </c>
      <c r="K1264" t="s">
        <v>2021</v>
      </c>
      <c r="L1264" s="24">
        <v>3750</v>
      </c>
      <c r="M1264" s="25">
        <f>+VLOOKUP(E1264, TC!A:D, 4, FALSE())</f>
        <v>1.0395499986810584</v>
      </c>
      <c r="N1264" s="24">
        <f t="shared" si="95"/>
        <v>3750</v>
      </c>
      <c r="O1264" t="str">
        <f t="shared" si="96"/>
        <v>FACTURA</v>
      </c>
      <c r="P1264" t="str">
        <f t="shared" si="97"/>
        <v>2025</v>
      </c>
      <c r="Q1264" t="str">
        <f t="shared" si="98"/>
        <v>01</v>
      </c>
      <c r="R1264" t="str">
        <f>+IFERROR(VLOOKUP(I1264, Listado!A:B, 2, FALSE()), "COMERCIALIZADORA INTERNACIONAL CARIBBEAN EXOTICS S A")</f>
        <v>LONDOÑO ECHEVERRI ALEJANDRA</v>
      </c>
      <c r="S1264" s="25">
        <f>+VLOOKUP(E1264, TC!A:D, 2, FALSE())</f>
        <v>4170.01</v>
      </c>
      <c r="T1264" t="str">
        <f t="shared" si="99"/>
        <v>COP</v>
      </c>
    </row>
    <row r="1265" spans="1:20" ht="18.75" hidden="1" customHeight="1" x14ac:dyDescent="0.25">
      <c r="A1265" t="s">
        <v>1912</v>
      </c>
      <c r="B1265" t="s">
        <v>5</v>
      </c>
      <c r="C1265" t="s">
        <v>1913</v>
      </c>
      <c r="D1265" s="24">
        <v>10889</v>
      </c>
      <c r="E1265" t="s">
        <v>1624</v>
      </c>
      <c r="F1265" t="s">
        <v>99</v>
      </c>
      <c r="G1265" t="s">
        <v>1914</v>
      </c>
      <c r="I1265" t="s">
        <v>1841</v>
      </c>
      <c r="J1265" t="s">
        <v>1915</v>
      </c>
      <c r="K1265" t="s">
        <v>2021</v>
      </c>
      <c r="L1265" s="24">
        <v>176850</v>
      </c>
      <c r="M1265" s="25">
        <f>+VLOOKUP(E1265, TC!A:D, 4, FALSE())</f>
        <v>1.0395499986810584</v>
      </c>
      <c r="N1265" s="24">
        <f t="shared" si="95"/>
        <v>176850</v>
      </c>
      <c r="O1265" t="str">
        <f t="shared" si="96"/>
        <v>FACTURA</v>
      </c>
      <c r="P1265" t="str">
        <f t="shared" si="97"/>
        <v>2025</v>
      </c>
      <c r="Q1265" t="str">
        <f t="shared" si="98"/>
        <v>01</v>
      </c>
      <c r="R1265" t="str">
        <f>+IFERROR(VLOOKUP(I1265, Listado!A:B, 2, FALSE()), "COMERCIALIZADORA INTERNACIONAL CARIBBEAN EXOTICS S A")</f>
        <v>LONDOÑO ECHEVERRI ALEJANDRA</v>
      </c>
      <c r="S1265" s="25">
        <f>+VLOOKUP(E1265, TC!A:D, 2, FALSE())</f>
        <v>4170.01</v>
      </c>
      <c r="T1265" t="str">
        <f t="shared" si="99"/>
        <v>COP</v>
      </c>
    </row>
    <row r="1266" spans="1:20" ht="18.75" hidden="1" customHeight="1" x14ac:dyDescent="0.25">
      <c r="A1266" t="s">
        <v>1912</v>
      </c>
      <c r="B1266" t="s">
        <v>5</v>
      </c>
      <c r="C1266" t="s">
        <v>1913</v>
      </c>
      <c r="D1266" s="24">
        <v>10889</v>
      </c>
      <c r="E1266" t="s">
        <v>1624</v>
      </c>
      <c r="F1266" t="s">
        <v>99</v>
      </c>
      <c r="G1266" t="s">
        <v>1914</v>
      </c>
      <c r="I1266" t="s">
        <v>1841</v>
      </c>
      <c r="J1266" t="s">
        <v>1915</v>
      </c>
      <c r="K1266" t="s">
        <v>2021</v>
      </c>
      <c r="L1266" s="24">
        <v>24600</v>
      </c>
      <c r="M1266" s="25">
        <f>+VLOOKUP(E1266, TC!A:D, 4, FALSE())</f>
        <v>1.0395499986810584</v>
      </c>
      <c r="N1266" s="24">
        <f t="shared" si="95"/>
        <v>24600</v>
      </c>
      <c r="O1266" t="str">
        <f t="shared" si="96"/>
        <v>FACTURA</v>
      </c>
      <c r="P1266" t="str">
        <f t="shared" si="97"/>
        <v>2025</v>
      </c>
      <c r="Q1266" t="str">
        <f t="shared" si="98"/>
        <v>01</v>
      </c>
      <c r="R1266" t="str">
        <f>+IFERROR(VLOOKUP(I1266, Listado!A:B, 2, FALSE()), "COMERCIALIZADORA INTERNACIONAL CARIBBEAN EXOTICS S A")</f>
        <v>LONDOÑO ECHEVERRI ALEJANDRA</v>
      </c>
      <c r="S1266" s="25">
        <f>+VLOOKUP(E1266, TC!A:D, 2, FALSE())</f>
        <v>4170.01</v>
      </c>
      <c r="T1266" t="str">
        <f t="shared" si="99"/>
        <v>COP</v>
      </c>
    </row>
    <row r="1267" spans="1:20" ht="18.75" hidden="1" customHeight="1" x14ac:dyDescent="0.25">
      <c r="A1267" t="s">
        <v>1912</v>
      </c>
      <c r="B1267" t="s">
        <v>5</v>
      </c>
      <c r="C1267" t="s">
        <v>1913</v>
      </c>
      <c r="D1267" s="24">
        <v>10889</v>
      </c>
      <c r="E1267" t="s">
        <v>1624</v>
      </c>
      <c r="F1267" t="s">
        <v>99</v>
      </c>
      <c r="G1267" t="s">
        <v>1914</v>
      </c>
      <c r="I1267" t="s">
        <v>1841</v>
      </c>
      <c r="J1267" t="s">
        <v>1915</v>
      </c>
      <c r="K1267" t="s">
        <v>2021</v>
      </c>
      <c r="L1267" s="24">
        <v>13350</v>
      </c>
      <c r="M1267" s="25">
        <f>+VLOOKUP(E1267, TC!A:D, 4, FALSE())</f>
        <v>1.0395499986810584</v>
      </c>
      <c r="N1267" s="24">
        <f t="shared" si="95"/>
        <v>13350</v>
      </c>
      <c r="O1267" t="str">
        <f t="shared" si="96"/>
        <v>FACTURA</v>
      </c>
      <c r="P1267" t="str">
        <f t="shared" si="97"/>
        <v>2025</v>
      </c>
      <c r="Q1267" t="str">
        <f t="shared" si="98"/>
        <v>01</v>
      </c>
      <c r="R1267" t="str">
        <f>+IFERROR(VLOOKUP(I1267, Listado!A:B, 2, FALSE()), "COMERCIALIZADORA INTERNACIONAL CARIBBEAN EXOTICS S A")</f>
        <v>LONDOÑO ECHEVERRI ALEJANDRA</v>
      </c>
      <c r="S1267" s="25">
        <f>+VLOOKUP(E1267, TC!A:D, 2, FALSE())</f>
        <v>4170.01</v>
      </c>
      <c r="T1267" t="str">
        <f t="shared" si="99"/>
        <v>COP</v>
      </c>
    </row>
    <row r="1268" spans="1:20" ht="18.75" hidden="1" customHeight="1" x14ac:dyDescent="0.25">
      <c r="A1268" t="s">
        <v>1912</v>
      </c>
      <c r="B1268" t="s">
        <v>5</v>
      </c>
      <c r="C1268" t="s">
        <v>1913</v>
      </c>
      <c r="D1268" s="24">
        <v>10889</v>
      </c>
      <c r="E1268" t="s">
        <v>1624</v>
      </c>
      <c r="F1268" t="s">
        <v>99</v>
      </c>
      <c r="G1268" t="s">
        <v>1914</v>
      </c>
      <c r="I1268" t="s">
        <v>1841</v>
      </c>
      <c r="J1268" t="s">
        <v>1915</v>
      </c>
      <c r="K1268" t="s">
        <v>2021</v>
      </c>
      <c r="L1268" s="24">
        <v>3000</v>
      </c>
      <c r="M1268" s="25">
        <f>+VLOOKUP(E1268, TC!A:D, 4, FALSE())</f>
        <v>1.0395499986810584</v>
      </c>
      <c r="N1268" s="24">
        <f t="shared" si="95"/>
        <v>3000</v>
      </c>
      <c r="O1268" t="str">
        <f t="shared" si="96"/>
        <v>FACTURA</v>
      </c>
      <c r="P1268" t="str">
        <f t="shared" si="97"/>
        <v>2025</v>
      </c>
      <c r="Q1268" t="str">
        <f t="shared" si="98"/>
        <v>01</v>
      </c>
      <c r="R1268" t="str">
        <f>+IFERROR(VLOOKUP(I1268, Listado!A:B, 2, FALSE()), "COMERCIALIZADORA INTERNACIONAL CARIBBEAN EXOTICS S A")</f>
        <v>LONDOÑO ECHEVERRI ALEJANDRA</v>
      </c>
      <c r="S1268" s="25">
        <f>+VLOOKUP(E1268, TC!A:D, 2, FALSE())</f>
        <v>4170.01</v>
      </c>
      <c r="T1268" t="str">
        <f t="shared" si="99"/>
        <v>COP</v>
      </c>
    </row>
    <row r="1269" spans="1:20" ht="18.75" hidden="1" customHeight="1" x14ac:dyDescent="0.25">
      <c r="A1269" t="s">
        <v>1912</v>
      </c>
      <c r="B1269" t="s">
        <v>1923</v>
      </c>
      <c r="C1269" t="s">
        <v>1913</v>
      </c>
      <c r="D1269" s="24">
        <v>5729</v>
      </c>
      <c r="E1269" t="s">
        <v>1624</v>
      </c>
      <c r="F1269" t="s">
        <v>128</v>
      </c>
      <c r="G1269" t="s">
        <v>108</v>
      </c>
      <c r="H1269" t="s">
        <v>2199</v>
      </c>
      <c r="I1269" t="s">
        <v>1877</v>
      </c>
      <c r="J1269" t="s">
        <v>2049</v>
      </c>
      <c r="K1269" t="s">
        <v>2050</v>
      </c>
      <c r="L1269" s="24">
        <v>2475</v>
      </c>
      <c r="M1269" s="25">
        <f>+VLOOKUP(E1269, TC!A:D, 4, FALSE())</f>
        <v>1.0395499986810584</v>
      </c>
      <c r="N1269" s="24">
        <f t="shared" si="95"/>
        <v>2475</v>
      </c>
      <c r="O1269" t="str">
        <f t="shared" si="96"/>
        <v>FACTURA</v>
      </c>
      <c r="P1269" t="str">
        <f t="shared" si="97"/>
        <v>2025</v>
      </c>
      <c r="Q1269" t="str">
        <f t="shared" si="98"/>
        <v>01</v>
      </c>
      <c r="R1269" t="str">
        <f>+IFERROR(VLOOKUP(I1269, Listado!A:B, 2, FALSE()), "COMERCIALIZADORA INTERNACIONAL CARIBBEAN EXOTICS S A")</f>
        <v>PIEDRAHITA PEREZ MARIANA</v>
      </c>
      <c r="S1269" s="25">
        <f>+VLOOKUP(E1269, TC!A:D, 2, FALSE())</f>
        <v>4170.01</v>
      </c>
      <c r="T1269" t="str">
        <f t="shared" si="99"/>
        <v>USD</v>
      </c>
    </row>
    <row r="1270" spans="1:20" ht="18.75" hidden="1" customHeight="1" x14ac:dyDescent="0.25">
      <c r="A1270" t="s">
        <v>1912</v>
      </c>
      <c r="B1270" t="s">
        <v>1923</v>
      </c>
      <c r="C1270" t="s">
        <v>1913</v>
      </c>
      <c r="D1270" s="24">
        <v>5729</v>
      </c>
      <c r="E1270" t="s">
        <v>1624</v>
      </c>
      <c r="F1270" t="s">
        <v>128</v>
      </c>
      <c r="G1270" t="s">
        <v>108</v>
      </c>
      <c r="H1270" t="s">
        <v>2199</v>
      </c>
      <c r="I1270" t="s">
        <v>1877</v>
      </c>
      <c r="J1270" t="s">
        <v>2049</v>
      </c>
      <c r="K1270" t="s">
        <v>2051</v>
      </c>
      <c r="L1270" s="24">
        <v>542.5</v>
      </c>
      <c r="M1270" s="25">
        <f>+VLOOKUP(E1270, TC!A:D, 4, FALSE())</f>
        <v>1.0395499986810584</v>
      </c>
      <c r="N1270" s="24">
        <f t="shared" si="95"/>
        <v>542.5</v>
      </c>
      <c r="O1270" t="str">
        <f t="shared" si="96"/>
        <v>FACTURA</v>
      </c>
      <c r="P1270" t="str">
        <f t="shared" si="97"/>
        <v>2025</v>
      </c>
      <c r="Q1270" t="str">
        <f t="shared" si="98"/>
        <v>01</v>
      </c>
      <c r="R1270" t="str">
        <f>+IFERROR(VLOOKUP(I1270, Listado!A:B, 2, FALSE()), "COMERCIALIZADORA INTERNACIONAL CARIBBEAN EXOTICS S A")</f>
        <v>PIEDRAHITA PEREZ MARIANA</v>
      </c>
      <c r="S1270" s="25">
        <f>+VLOOKUP(E1270, TC!A:D, 2, FALSE())</f>
        <v>4170.01</v>
      </c>
      <c r="T1270" t="str">
        <f t="shared" si="99"/>
        <v>USD</v>
      </c>
    </row>
    <row r="1271" spans="1:20" ht="18.75" hidden="1" customHeight="1" x14ac:dyDescent="0.25">
      <c r="A1271" t="s">
        <v>1912</v>
      </c>
      <c r="B1271" t="s">
        <v>1923</v>
      </c>
      <c r="C1271" t="s">
        <v>1913</v>
      </c>
      <c r="D1271" s="24">
        <v>5729</v>
      </c>
      <c r="E1271" t="s">
        <v>1624</v>
      </c>
      <c r="F1271" t="s">
        <v>128</v>
      </c>
      <c r="G1271" t="s">
        <v>108</v>
      </c>
      <c r="H1271" t="s">
        <v>2199</v>
      </c>
      <c r="I1271" t="s">
        <v>1877</v>
      </c>
      <c r="J1271" t="s">
        <v>2049</v>
      </c>
      <c r="K1271" t="s">
        <v>2200</v>
      </c>
      <c r="L1271" s="24">
        <v>370</v>
      </c>
      <c r="M1271" s="25">
        <f>+VLOOKUP(E1271, TC!A:D, 4, FALSE())</f>
        <v>1.0395499986810584</v>
      </c>
      <c r="N1271" s="24">
        <f t="shared" si="95"/>
        <v>370</v>
      </c>
      <c r="O1271" t="str">
        <f t="shared" si="96"/>
        <v>FACTURA</v>
      </c>
      <c r="P1271" t="str">
        <f t="shared" si="97"/>
        <v>2025</v>
      </c>
      <c r="Q1271" t="str">
        <f t="shared" si="98"/>
        <v>01</v>
      </c>
      <c r="R1271" t="str">
        <f>+IFERROR(VLOOKUP(I1271, Listado!A:B, 2, FALSE()), "COMERCIALIZADORA INTERNACIONAL CARIBBEAN EXOTICS S A")</f>
        <v>PIEDRAHITA PEREZ MARIANA</v>
      </c>
      <c r="S1271" s="25">
        <f>+VLOOKUP(E1271, TC!A:D, 2, FALSE())</f>
        <v>4170.01</v>
      </c>
      <c r="T1271" t="str">
        <f t="shared" si="99"/>
        <v>USD</v>
      </c>
    </row>
    <row r="1272" spans="1:20" ht="18.75" hidden="1" customHeight="1" x14ac:dyDescent="0.25">
      <c r="A1272" t="s">
        <v>1912</v>
      </c>
      <c r="B1272" t="s">
        <v>5</v>
      </c>
      <c r="C1272" t="s">
        <v>1913</v>
      </c>
      <c r="D1272" s="24">
        <v>10890</v>
      </c>
      <c r="E1272" t="s">
        <v>1624</v>
      </c>
      <c r="F1272" t="s">
        <v>128</v>
      </c>
      <c r="G1272" t="s">
        <v>110</v>
      </c>
      <c r="H1272" t="s">
        <v>2201</v>
      </c>
      <c r="I1272" t="s">
        <v>1850</v>
      </c>
      <c r="J1272" t="s">
        <v>1919</v>
      </c>
      <c r="K1272" t="s">
        <v>1956</v>
      </c>
      <c r="L1272" s="24">
        <v>2332</v>
      </c>
      <c r="M1272" s="25">
        <f>+VLOOKUP(E1272, TC!A:D, 4, FALSE())</f>
        <v>1.0395499986810584</v>
      </c>
      <c r="N1272" s="24">
        <f t="shared" si="95"/>
        <v>2332</v>
      </c>
      <c r="O1272" t="str">
        <f t="shared" si="96"/>
        <v>FACTURA</v>
      </c>
      <c r="P1272" t="str">
        <f t="shared" si="97"/>
        <v>2025</v>
      </c>
      <c r="Q1272" t="str">
        <f t="shared" si="98"/>
        <v>01</v>
      </c>
      <c r="R1272" t="str">
        <f>+IFERROR(VLOOKUP(I1272, Listado!A:B, 2, FALSE()), "COMERCIALIZADORA INTERNACIONAL CARIBBEAN EXOTICS S A")</f>
        <v>PEREZ MEJIA MARIA PAULINA</v>
      </c>
      <c r="S1272" s="25">
        <f>+VLOOKUP(E1272, TC!A:D, 2, FALSE())</f>
        <v>4170.01</v>
      </c>
      <c r="T1272" t="str">
        <f t="shared" si="99"/>
        <v>USD</v>
      </c>
    </row>
    <row r="1273" spans="1:20" ht="18.75" hidden="1" customHeight="1" x14ac:dyDescent="0.25">
      <c r="A1273" t="s">
        <v>1912</v>
      </c>
      <c r="B1273" t="s">
        <v>5</v>
      </c>
      <c r="C1273" t="s">
        <v>1913</v>
      </c>
      <c r="D1273" s="24">
        <v>10891</v>
      </c>
      <c r="E1273" t="s">
        <v>1624</v>
      </c>
      <c r="F1273" t="s">
        <v>1924</v>
      </c>
      <c r="G1273" t="s">
        <v>110</v>
      </c>
      <c r="H1273" t="s">
        <v>2202</v>
      </c>
      <c r="I1273" t="s">
        <v>1848</v>
      </c>
      <c r="J1273" t="s">
        <v>1917</v>
      </c>
      <c r="K1273" t="s">
        <v>40</v>
      </c>
      <c r="L1273" s="24">
        <v>3690.4</v>
      </c>
      <c r="M1273" s="25">
        <f>+VLOOKUP(E1273, TC!A:D, 4, FALSE())</f>
        <v>1.0395499986810584</v>
      </c>
      <c r="N1273" s="24">
        <f t="shared" si="95"/>
        <v>3836.3553151325777</v>
      </c>
      <c r="O1273" t="str">
        <f t="shared" si="96"/>
        <v>FACTURA</v>
      </c>
      <c r="P1273" t="str">
        <f t="shared" si="97"/>
        <v>2025</v>
      </c>
      <c r="Q1273" t="str">
        <f t="shared" si="98"/>
        <v>01</v>
      </c>
      <c r="R1273" t="str">
        <f>+IFERROR(VLOOKUP(I1273, Listado!A:B, 2, FALSE()), "COMERCIALIZADORA INTERNACIONAL CARIBBEAN EXOTICS S A")</f>
        <v>PEREZ MEJIA MARIA PAULINA</v>
      </c>
      <c r="S1273" s="25">
        <f>+VLOOKUP(E1273, TC!A:D, 2, FALSE())</f>
        <v>4170.01</v>
      </c>
      <c r="T1273" t="str">
        <f t="shared" si="99"/>
        <v>EUR</v>
      </c>
    </row>
    <row r="1274" spans="1:20" ht="18.75" hidden="1" customHeight="1" x14ac:dyDescent="0.25">
      <c r="A1274" t="s">
        <v>1912</v>
      </c>
      <c r="B1274" t="s">
        <v>5</v>
      </c>
      <c r="C1274" t="s">
        <v>1913</v>
      </c>
      <c r="D1274" s="24">
        <v>10891</v>
      </c>
      <c r="E1274" t="s">
        <v>1624</v>
      </c>
      <c r="F1274" t="s">
        <v>1924</v>
      </c>
      <c r="G1274" t="s">
        <v>110</v>
      </c>
      <c r="H1274" t="s">
        <v>2202</v>
      </c>
      <c r="I1274" t="s">
        <v>1848</v>
      </c>
      <c r="J1274" t="s">
        <v>1917</v>
      </c>
      <c r="K1274" t="s">
        <v>1959</v>
      </c>
      <c r="L1274" s="24">
        <v>600</v>
      </c>
      <c r="M1274" s="25">
        <f>+VLOOKUP(E1274, TC!A:D, 4, FALSE())</f>
        <v>1.0395499986810584</v>
      </c>
      <c r="N1274" s="24">
        <f t="shared" si="95"/>
        <v>623.72999920863504</v>
      </c>
      <c r="O1274" t="str">
        <f t="shared" si="96"/>
        <v>FACTURA</v>
      </c>
      <c r="P1274" t="str">
        <f t="shared" si="97"/>
        <v>2025</v>
      </c>
      <c r="Q1274" t="str">
        <f t="shared" si="98"/>
        <v>01</v>
      </c>
      <c r="R1274" t="str">
        <f>+IFERROR(VLOOKUP(I1274, Listado!A:B, 2, FALSE()), "COMERCIALIZADORA INTERNACIONAL CARIBBEAN EXOTICS S A")</f>
        <v>PEREZ MEJIA MARIA PAULINA</v>
      </c>
      <c r="S1274" s="25">
        <f>+VLOOKUP(E1274, TC!A:D, 2, FALSE())</f>
        <v>4170.01</v>
      </c>
      <c r="T1274" t="str">
        <f t="shared" si="99"/>
        <v>EUR</v>
      </c>
    </row>
    <row r="1275" spans="1:20" ht="18.75" hidden="1" customHeight="1" x14ac:dyDescent="0.25">
      <c r="A1275" t="s">
        <v>1912</v>
      </c>
      <c r="B1275" t="s">
        <v>5</v>
      </c>
      <c r="C1275" t="s">
        <v>1913</v>
      </c>
      <c r="D1275" s="24">
        <v>10891</v>
      </c>
      <c r="E1275" t="s">
        <v>1624</v>
      </c>
      <c r="F1275" t="s">
        <v>1924</v>
      </c>
      <c r="G1275" t="s">
        <v>110</v>
      </c>
      <c r="H1275" t="s">
        <v>2202</v>
      </c>
      <c r="I1275" t="s">
        <v>1848</v>
      </c>
      <c r="J1275" t="s">
        <v>1917</v>
      </c>
      <c r="K1275" t="s">
        <v>1960</v>
      </c>
      <c r="L1275" s="24">
        <v>21.6</v>
      </c>
      <c r="M1275" s="25">
        <f>+VLOOKUP(E1275, TC!A:D, 4, FALSE())</f>
        <v>1.0395499986810584</v>
      </c>
      <c r="N1275" s="24">
        <f t="shared" si="95"/>
        <v>22.454279971510861</v>
      </c>
      <c r="O1275" t="str">
        <f t="shared" si="96"/>
        <v>FACTURA</v>
      </c>
      <c r="P1275" t="str">
        <f t="shared" si="97"/>
        <v>2025</v>
      </c>
      <c r="Q1275" t="str">
        <f t="shared" si="98"/>
        <v>01</v>
      </c>
      <c r="R1275" t="str">
        <f>+IFERROR(VLOOKUP(I1275, Listado!A:B, 2, FALSE()), "COMERCIALIZADORA INTERNACIONAL CARIBBEAN EXOTICS S A")</f>
        <v>PEREZ MEJIA MARIA PAULINA</v>
      </c>
      <c r="S1275" s="25">
        <f>+VLOOKUP(E1275, TC!A:D, 2, FALSE())</f>
        <v>4170.01</v>
      </c>
      <c r="T1275" t="str">
        <f t="shared" si="99"/>
        <v>EUR</v>
      </c>
    </row>
    <row r="1276" spans="1:20" ht="18.75" hidden="1" customHeight="1" x14ac:dyDescent="0.25">
      <c r="A1276" t="s">
        <v>1912</v>
      </c>
      <c r="B1276" t="s">
        <v>5</v>
      </c>
      <c r="C1276" t="s">
        <v>1913</v>
      </c>
      <c r="D1276" s="24">
        <v>10892</v>
      </c>
      <c r="E1276" t="s">
        <v>1624</v>
      </c>
      <c r="F1276" t="s">
        <v>1924</v>
      </c>
      <c r="G1276" t="s">
        <v>108</v>
      </c>
      <c r="H1276" t="s">
        <v>2203</v>
      </c>
      <c r="I1276" t="s">
        <v>1853</v>
      </c>
      <c r="J1276" t="s">
        <v>1919</v>
      </c>
      <c r="K1276" t="s">
        <v>1958</v>
      </c>
      <c r="L1276" s="24">
        <v>1976.4</v>
      </c>
      <c r="M1276" s="25">
        <f>+VLOOKUP(E1276, TC!A:D, 4, FALSE())</f>
        <v>1.0395499986810584</v>
      </c>
      <c r="N1276" s="24">
        <f t="shared" si="95"/>
        <v>2054.5666173932436</v>
      </c>
      <c r="O1276" t="str">
        <f t="shared" si="96"/>
        <v>FACTURA</v>
      </c>
      <c r="P1276" t="str">
        <f t="shared" si="97"/>
        <v>2025</v>
      </c>
      <c r="Q1276" t="str">
        <f t="shared" si="98"/>
        <v>01</v>
      </c>
      <c r="R1276" t="str">
        <f>+IFERROR(VLOOKUP(I1276, Listado!A:B, 2, FALSE()), "COMERCIALIZADORA INTERNACIONAL CARIBBEAN EXOTICS S A")</f>
        <v>PIEDRAHITA PEREZ MARIANA</v>
      </c>
      <c r="S1276" s="25">
        <f>+VLOOKUP(E1276, TC!A:D, 2, FALSE())</f>
        <v>4170.01</v>
      </c>
      <c r="T1276" t="str">
        <f t="shared" si="99"/>
        <v>EUR</v>
      </c>
    </row>
    <row r="1277" spans="1:20" ht="18.75" hidden="1" customHeight="1" x14ac:dyDescent="0.25">
      <c r="A1277" t="s">
        <v>1912</v>
      </c>
      <c r="B1277" t="s">
        <v>5</v>
      </c>
      <c r="C1277" t="s">
        <v>1913</v>
      </c>
      <c r="D1277" s="24">
        <v>10892</v>
      </c>
      <c r="E1277" t="s">
        <v>1624</v>
      </c>
      <c r="F1277" t="s">
        <v>1924</v>
      </c>
      <c r="G1277" t="s">
        <v>108</v>
      </c>
      <c r="H1277" t="s">
        <v>2203</v>
      </c>
      <c r="I1277" t="s">
        <v>1853</v>
      </c>
      <c r="J1277" t="s">
        <v>1919</v>
      </c>
      <c r="K1277" t="s">
        <v>1959</v>
      </c>
      <c r="L1277" s="24">
        <v>300</v>
      </c>
      <c r="M1277" s="25">
        <f>+VLOOKUP(E1277, TC!A:D, 4, FALSE())</f>
        <v>1.0395499986810584</v>
      </c>
      <c r="N1277" s="24">
        <f t="shared" si="95"/>
        <v>311.86499960431752</v>
      </c>
      <c r="O1277" t="str">
        <f t="shared" si="96"/>
        <v>FACTURA</v>
      </c>
      <c r="P1277" t="str">
        <f t="shared" si="97"/>
        <v>2025</v>
      </c>
      <c r="Q1277" t="str">
        <f t="shared" si="98"/>
        <v>01</v>
      </c>
      <c r="R1277" t="str">
        <f>+IFERROR(VLOOKUP(I1277, Listado!A:B, 2, FALSE()), "COMERCIALIZADORA INTERNACIONAL CARIBBEAN EXOTICS S A")</f>
        <v>PIEDRAHITA PEREZ MARIANA</v>
      </c>
      <c r="S1277" s="25">
        <f>+VLOOKUP(E1277, TC!A:D, 2, FALSE())</f>
        <v>4170.01</v>
      </c>
      <c r="T1277" t="str">
        <f t="shared" si="99"/>
        <v>EUR</v>
      </c>
    </row>
    <row r="1278" spans="1:20" ht="18.75" hidden="1" customHeight="1" x14ac:dyDescent="0.25">
      <c r="A1278" t="s">
        <v>1912</v>
      </c>
      <c r="B1278" t="s">
        <v>5</v>
      </c>
      <c r="C1278" t="s">
        <v>1913</v>
      </c>
      <c r="D1278" s="24">
        <v>10892</v>
      </c>
      <c r="E1278" t="s">
        <v>1624</v>
      </c>
      <c r="F1278" t="s">
        <v>1924</v>
      </c>
      <c r="G1278" t="s">
        <v>108</v>
      </c>
      <c r="H1278" t="s">
        <v>2203</v>
      </c>
      <c r="I1278" t="s">
        <v>1853</v>
      </c>
      <c r="J1278" t="s">
        <v>1919</v>
      </c>
      <c r="K1278" t="s">
        <v>1960</v>
      </c>
      <c r="L1278" s="24">
        <v>3.6</v>
      </c>
      <c r="M1278" s="25">
        <f>+VLOOKUP(E1278, TC!A:D, 4, FALSE())</f>
        <v>1.0395499986810584</v>
      </c>
      <c r="N1278" s="24">
        <f t="shared" si="95"/>
        <v>3.74237999525181</v>
      </c>
      <c r="O1278" t="str">
        <f t="shared" si="96"/>
        <v>FACTURA</v>
      </c>
      <c r="P1278" t="str">
        <f t="shared" si="97"/>
        <v>2025</v>
      </c>
      <c r="Q1278" t="str">
        <f t="shared" si="98"/>
        <v>01</v>
      </c>
      <c r="R1278" t="str">
        <f>+IFERROR(VLOOKUP(I1278, Listado!A:B, 2, FALSE()), "COMERCIALIZADORA INTERNACIONAL CARIBBEAN EXOTICS S A")</f>
        <v>PIEDRAHITA PEREZ MARIANA</v>
      </c>
      <c r="S1278" s="25">
        <f>+VLOOKUP(E1278, TC!A:D, 2, FALSE())</f>
        <v>4170.01</v>
      </c>
      <c r="T1278" t="str">
        <f t="shared" si="99"/>
        <v>EUR</v>
      </c>
    </row>
    <row r="1279" spans="1:20" ht="18.75" hidden="1" customHeight="1" x14ac:dyDescent="0.25">
      <c r="A1279" t="s">
        <v>1912</v>
      </c>
      <c r="B1279" t="s">
        <v>5</v>
      </c>
      <c r="C1279" t="s">
        <v>1913</v>
      </c>
      <c r="D1279" s="24">
        <v>10893</v>
      </c>
      <c r="E1279" t="s">
        <v>1624</v>
      </c>
      <c r="F1279" t="s">
        <v>99</v>
      </c>
      <c r="G1279" t="s">
        <v>1914</v>
      </c>
      <c r="I1279" t="s">
        <v>108</v>
      </c>
      <c r="J1279" t="s">
        <v>1915</v>
      </c>
      <c r="K1279" t="s">
        <v>2021</v>
      </c>
      <c r="L1279" s="24">
        <v>180000</v>
      </c>
      <c r="M1279" s="25">
        <f>+VLOOKUP(E1279, TC!A:D, 4, FALSE())</f>
        <v>1.0395499986810584</v>
      </c>
      <c r="N1279" s="24">
        <f t="shared" si="95"/>
        <v>180000</v>
      </c>
      <c r="O1279" t="str">
        <f t="shared" si="96"/>
        <v>FACTURA</v>
      </c>
      <c r="P1279" t="str">
        <f t="shared" si="97"/>
        <v>2025</v>
      </c>
      <c r="Q1279" t="str">
        <f t="shared" si="98"/>
        <v>01</v>
      </c>
      <c r="R1279" t="str">
        <f>+IFERROR(VLOOKUP(I1279, Listado!A:B, 2, FALSE()), "COMERCIALIZADORA INTERNACIONAL CARIBBEAN EXOTICS S A")</f>
        <v>LONDOÑO ECHEVERRI ALEJANDRA</v>
      </c>
      <c r="S1279" s="25">
        <f>+VLOOKUP(E1279, TC!A:D, 2, FALSE())</f>
        <v>4170.01</v>
      </c>
      <c r="T1279" t="str">
        <f t="shared" si="99"/>
        <v>COP</v>
      </c>
    </row>
    <row r="1280" spans="1:20" ht="18.75" hidden="1" customHeight="1" x14ac:dyDescent="0.25">
      <c r="A1280" t="s">
        <v>1912</v>
      </c>
      <c r="B1280" t="s">
        <v>5</v>
      </c>
      <c r="C1280" t="s">
        <v>1913</v>
      </c>
      <c r="D1280" s="24">
        <v>10894</v>
      </c>
      <c r="E1280" t="s">
        <v>1624</v>
      </c>
      <c r="F1280" t="s">
        <v>99</v>
      </c>
      <c r="G1280" t="s">
        <v>1914</v>
      </c>
      <c r="I1280" t="s">
        <v>108</v>
      </c>
      <c r="J1280" t="s">
        <v>1915</v>
      </c>
      <c r="K1280" t="s">
        <v>2026</v>
      </c>
      <c r="L1280" s="24">
        <v>12000</v>
      </c>
      <c r="M1280" s="25">
        <f>+VLOOKUP(E1280, TC!A:D, 4, FALSE())</f>
        <v>1.0395499986810584</v>
      </c>
      <c r="N1280" s="24">
        <f t="shared" si="95"/>
        <v>12000</v>
      </c>
      <c r="O1280" t="str">
        <f t="shared" si="96"/>
        <v>FACTURA</v>
      </c>
      <c r="P1280" t="str">
        <f t="shared" si="97"/>
        <v>2025</v>
      </c>
      <c r="Q1280" t="str">
        <f t="shared" si="98"/>
        <v>01</v>
      </c>
      <c r="R1280" t="str">
        <f>+IFERROR(VLOOKUP(I1280, Listado!A:B, 2, FALSE()), "COMERCIALIZADORA INTERNACIONAL CARIBBEAN EXOTICS S A")</f>
        <v>LONDOÑO ECHEVERRI ALEJANDRA</v>
      </c>
      <c r="S1280" s="25">
        <f>+VLOOKUP(E1280, TC!A:D, 2, FALSE())</f>
        <v>4170.01</v>
      </c>
      <c r="T1280" t="str">
        <f t="shared" si="99"/>
        <v>COP</v>
      </c>
    </row>
    <row r="1281" spans="1:20" ht="18.75" hidden="1" customHeight="1" x14ac:dyDescent="0.25">
      <c r="A1281" t="s">
        <v>1912</v>
      </c>
      <c r="B1281" t="s">
        <v>5</v>
      </c>
      <c r="C1281" t="s">
        <v>1913</v>
      </c>
      <c r="D1281" s="24">
        <v>10895</v>
      </c>
      <c r="E1281" t="s">
        <v>1624</v>
      </c>
      <c r="F1281" t="s">
        <v>1924</v>
      </c>
      <c r="G1281" t="s">
        <v>108</v>
      </c>
      <c r="H1281" t="s">
        <v>2204</v>
      </c>
      <c r="I1281" t="s">
        <v>1880</v>
      </c>
      <c r="J1281" t="s">
        <v>2096</v>
      </c>
      <c r="K1281" t="s">
        <v>2110</v>
      </c>
      <c r="L1281" s="24">
        <v>8246</v>
      </c>
      <c r="M1281" s="25">
        <f>+VLOOKUP(E1281, TC!A:D, 4, FALSE())</f>
        <v>1.0395499986810584</v>
      </c>
      <c r="N1281" s="24">
        <f t="shared" si="95"/>
        <v>8572.1292891240064</v>
      </c>
      <c r="O1281" t="str">
        <f t="shared" si="96"/>
        <v>FACTURA</v>
      </c>
      <c r="P1281" t="str">
        <f t="shared" si="97"/>
        <v>2025</v>
      </c>
      <c r="Q1281" t="str">
        <f t="shared" si="98"/>
        <v>01</v>
      </c>
      <c r="R1281" t="str">
        <f>+IFERROR(VLOOKUP(I1281, Listado!A:B, 2, FALSE()), "COMERCIALIZADORA INTERNACIONAL CARIBBEAN EXOTICS S A")</f>
        <v>PIEDRAHITA PEREZ MARIANA</v>
      </c>
      <c r="S1281" s="25">
        <f>+VLOOKUP(E1281, TC!A:D, 2, FALSE())</f>
        <v>4170.01</v>
      </c>
      <c r="T1281" t="str">
        <f t="shared" si="99"/>
        <v>EUR</v>
      </c>
    </row>
    <row r="1282" spans="1:20" ht="18.75" hidden="1" customHeight="1" x14ac:dyDescent="0.25">
      <c r="A1282" t="s">
        <v>1912</v>
      </c>
      <c r="B1282" t="s">
        <v>5</v>
      </c>
      <c r="C1282" t="s">
        <v>1913</v>
      </c>
      <c r="D1282" s="24">
        <v>10895</v>
      </c>
      <c r="E1282" t="s">
        <v>1624</v>
      </c>
      <c r="F1282" t="s">
        <v>1924</v>
      </c>
      <c r="G1282" t="s">
        <v>108</v>
      </c>
      <c r="H1282" t="s">
        <v>2204</v>
      </c>
      <c r="I1282" t="s">
        <v>1880</v>
      </c>
      <c r="J1282" t="s">
        <v>2096</v>
      </c>
      <c r="K1282" t="s">
        <v>2205</v>
      </c>
      <c r="L1282" s="24">
        <v>10641</v>
      </c>
      <c r="M1282" s="25">
        <f>+VLOOKUP(E1282, TC!A:D, 4, FALSE())</f>
        <v>1.0395499986810584</v>
      </c>
      <c r="N1282" s="24">
        <f t="shared" ref="N1282:N1345" si="100">+IF(F1282="EUR", (M1282*L1282), IF(I1282="JUAN MATAS SAS", (L1282/S1282), L1282))</f>
        <v>11061.851535965141</v>
      </c>
      <c r="O1282" t="str">
        <f t="shared" ref="O1282:O1345" si="101">+IF(C1282="CFE", "FACTURA", IF(ISERROR(SEARCH("ANULA", H1282))=FALSE(), "ANULACIÓN FE", IF(ISERROR(SEARCH("CANCELLATION", H1282))=FALSE(), "ANULACIÓN FE", "NOTAS")))</f>
        <v>FACTURA</v>
      </c>
      <c r="P1282" t="str">
        <f t="shared" ref="P1282:P1345" si="102">+LEFT(E1282, 4)</f>
        <v>2025</v>
      </c>
      <c r="Q1282" t="str">
        <f t="shared" ref="Q1282:Q1345" si="103">+MID(E1282, 5, 2)</f>
        <v>01</v>
      </c>
      <c r="R1282" t="str">
        <f>+IFERROR(VLOOKUP(I1282, Listado!A:B, 2, FALSE()), "COMERCIALIZADORA INTERNACIONAL CARIBBEAN EXOTICS S A")</f>
        <v>PIEDRAHITA PEREZ MARIANA</v>
      </c>
      <c r="S1282" s="25">
        <f>+VLOOKUP(E1282, TC!A:D, 2, FALSE())</f>
        <v>4170.01</v>
      </c>
      <c r="T1282" t="str">
        <f t="shared" ref="T1282:T1345" si="104">+IF(I1282="JUAN MATAS SAS", "USD", F1282)</f>
        <v>EUR</v>
      </c>
    </row>
    <row r="1283" spans="1:20" ht="18.75" hidden="1" customHeight="1" x14ac:dyDescent="0.25">
      <c r="A1283" t="s">
        <v>1912</v>
      </c>
      <c r="B1283" t="s">
        <v>5</v>
      </c>
      <c r="C1283" t="s">
        <v>1913</v>
      </c>
      <c r="D1283" s="24">
        <v>10895</v>
      </c>
      <c r="E1283" t="s">
        <v>1624</v>
      </c>
      <c r="F1283" t="s">
        <v>1924</v>
      </c>
      <c r="G1283" t="s">
        <v>108</v>
      </c>
      <c r="H1283" t="s">
        <v>2204</v>
      </c>
      <c r="I1283" t="s">
        <v>1880</v>
      </c>
      <c r="J1283" t="s">
        <v>2096</v>
      </c>
      <c r="K1283" t="s">
        <v>1959</v>
      </c>
      <c r="L1283" s="24">
        <v>3000</v>
      </c>
      <c r="M1283" s="25">
        <f>+VLOOKUP(E1283, TC!A:D, 4, FALSE())</f>
        <v>1.0395499986810584</v>
      </c>
      <c r="N1283" s="24">
        <f t="shared" si="100"/>
        <v>3118.6499960431752</v>
      </c>
      <c r="O1283" t="str">
        <f t="shared" si="101"/>
        <v>FACTURA</v>
      </c>
      <c r="P1283" t="str">
        <f t="shared" si="102"/>
        <v>2025</v>
      </c>
      <c r="Q1283" t="str">
        <f t="shared" si="103"/>
        <v>01</v>
      </c>
      <c r="R1283" t="str">
        <f>+IFERROR(VLOOKUP(I1283, Listado!A:B, 2, FALSE()), "COMERCIALIZADORA INTERNACIONAL CARIBBEAN EXOTICS S A")</f>
        <v>PIEDRAHITA PEREZ MARIANA</v>
      </c>
      <c r="S1283" s="25">
        <f>+VLOOKUP(E1283, TC!A:D, 2, FALSE())</f>
        <v>4170.01</v>
      </c>
      <c r="T1283" t="str">
        <f t="shared" si="104"/>
        <v>EUR</v>
      </c>
    </row>
    <row r="1284" spans="1:20" ht="18.75" hidden="1" customHeight="1" x14ac:dyDescent="0.25">
      <c r="A1284" t="s">
        <v>1912</v>
      </c>
      <c r="B1284" t="s">
        <v>5</v>
      </c>
      <c r="C1284" t="s">
        <v>1913</v>
      </c>
      <c r="D1284" s="24">
        <v>10895</v>
      </c>
      <c r="E1284" t="s">
        <v>1624</v>
      </c>
      <c r="F1284" t="s">
        <v>1924</v>
      </c>
      <c r="G1284" t="s">
        <v>108</v>
      </c>
      <c r="H1284" t="s">
        <v>2204</v>
      </c>
      <c r="I1284" t="s">
        <v>1880</v>
      </c>
      <c r="J1284" t="s">
        <v>2096</v>
      </c>
      <c r="K1284" t="s">
        <v>1960</v>
      </c>
      <c r="L1284" s="24">
        <v>63</v>
      </c>
      <c r="M1284" s="25">
        <f>+VLOOKUP(E1284, TC!A:D, 4, FALSE())</f>
        <v>1.0395499986810584</v>
      </c>
      <c r="N1284" s="24">
        <f t="shared" si="100"/>
        <v>65.491649916906681</v>
      </c>
      <c r="O1284" t="str">
        <f t="shared" si="101"/>
        <v>FACTURA</v>
      </c>
      <c r="P1284" t="str">
        <f t="shared" si="102"/>
        <v>2025</v>
      </c>
      <c r="Q1284" t="str">
        <f t="shared" si="103"/>
        <v>01</v>
      </c>
      <c r="R1284" t="str">
        <f>+IFERROR(VLOOKUP(I1284, Listado!A:B, 2, FALSE()), "COMERCIALIZADORA INTERNACIONAL CARIBBEAN EXOTICS S A")</f>
        <v>PIEDRAHITA PEREZ MARIANA</v>
      </c>
      <c r="S1284" s="25">
        <f>+VLOOKUP(E1284, TC!A:D, 2, FALSE())</f>
        <v>4170.01</v>
      </c>
      <c r="T1284" t="str">
        <f t="shared" si="104"/>
        <v>EUR</v>
      </c>
    </row>
    <row r="1285" spans="1:20" ht="18.75" hidden="1" customHeight="1" x14ac:dyDescent="0.25">
      <c r="A1285" t="s">
        <v>1912</v>
      </c>
      <c r="B1285" t="s">
        <v>5</v>
      </c>
      <c r="C1285" t="s">
        <v>1913</v>
      </c>
      <c r="D1285" s="24">
        <v>10896</v>
      </c>
      <c r="E1285" t="s">
        <v>1624</v>
      </c>
      <c r="F1285" t="s">
        <v>99</v>
      </c>
      <c r="G1285" t="s">
        <v>1914</v>
      </c>
      <c r="I1285" t="s">
        <v>108</v>
      </c>
      <c r="J1285" t="s">
        <v>1915</v>
      </c>
      <c r="K1285" t="s">
        <v>2018</v>
      </c>
      <c r="L1285" s="24">
        <v>10000</v>
      </c>
      <c r="M1285" s="25">
        <f>+VLOOKUP(E1285, TC!A:D, 4, FALSE())</f>
        <v>1.0395499986810584</v>
      </c>
      <c r="N1285" s="24">
        <f t="shared" si="100"/>
        <v>10000</v>
      </c>
      <c r="O1285" t="str">
        <f t="shared" si="101"/>
        <v>FACTURA</v>
      </c>
      <c r="P1285" t="str">
        <f t="shared" si="102"/>
        <v>2025</v>
      </c>
      <c r="Q1285" t="str">
        <f t="shared" si="103"/>
        <v>01</v>
      </c>
      <c r="R1285" t="str">
        <f>+IFERROR(VLOOKUP(I1285, Listado!A:B, 2, FALSE()), "COMERCIALIZADORA INTERNACIONAL CARIBBEAN EXOTICS S A")</f>
        <v>LONDOÑO ECHEVERRI ALEJANDRA</v>
      </c>
      <c r="S1285" s="25">
        <f>+VLOOKUP(E1285, TC!A:D, 2, FALSE())</f>
        <v>4170.01</v>
      </c>
      <c r="T1285" t="str">
        <f t="shared" si="104"/>
        <v>COP</v>
      </c>
    </row>
    <row r="1286" spans="1:20" ht="18.75" hidden="1" customHeight="1" x14ac:dyDescent="0.25">
      <c r="A1286" t="s">
        <v>1912</v>
      </c>
      <c r="B1286" t="s">
        <v>5</v>
      </c>
      <c r="C1286" t="s">
        <v>1913</v>
      </c>
      <c r="D1286" s="24">
        <v>10897</v>
      </c>
      <c r="E1286" t="s">
        <v>1624</v>
      </c>
      <c r="F1286" t="s">
        <v>1924</v>
      </c>
      <c r="G1286" t="s">
        <v>113</v>
      </c>
      <c r="H1286" t="s">
        <v>2206</v>
      </c>
      <c r="I1286" t="s">
        <v>1884</v>
      </c>
      <c r="J1286" t="s">
        <v>1919</v>
      </c>
      <c r="K1286" t="s">
        <v>57</v>
      </c>
      <c r="L1286" s="24">
        <v>2988.8</v>
      </c>
      <c r="M1286" s="25">
        <f>+VLOOKUP(E1286, TC!A:D, 4, FALSE())</f>
        <v>1.0395499986810584</v>
      </c>
      <c r="N1286" s="24">
        <f t="shared" si="100"/>
        <v>3107.0070360579475</v>
      </c>
      <c r="O1286" t="str">
        <f t="shared" si="101"/>
        <v>FACTURA</v>
      </c>
      <c r="P1286" t="str">
        <f t="shared" si="102"/>
        <v>2025</v>
      </c>
      <c r="Q1286" t="str">
        <f t="shared" si="103"/>
        <v>01</v>
      </c>
      <c r="R1286" t="str">
        <f>+IFERROR(VLOOKUP(I1286, Listado!A:B, 2, FALSE()), "COMERCIALIZADORA INTERNACIONAL CARIBBEAN EXOTICS S A")</f>
        <v>PIEDRAHITA PEREZ MARIANA</v>
      </c>
      <c r="S1286" s="25">
        <f>+VLOOKUP(E1286, TC!A:D, 2, FALSE())</f>
        <v>4170.01</v>
      </c>
      <c r="T1286" t="str">
        <f t="shared" si="104"/>
        <v>EUR</v>
      </c>
    </row>
    <row r="1287" spans="1:20" ht="18.75" hidden="1" customHeight="1" x14ac:dyDescent="0.25">
      <c r="A1287" t="s">
        <v>1912</v>
      </c>
      <c r="B1287" t="s">
        <v>5</v>
      </c>
      <c r="C1287" t="s">
        <v>1913</v>
      </c>
      <c r="D1287" s="24">
        <v>10897</v>
      </c>
      <c r="E1287" t="s">
        <v>1624</v>
      </c>
      <c r="F1287" t="s">
        <v>1924</v>
      </c>
      <c r="G1287" t="s">
        <v>113</v>
      </c>
      <c r="H1287" t="s">
        <v>2206</v>
      </c>
      <c r="I1287" t="s">
        <v>1884</v>
      </c>
      <c r="J1287" t="s">
        <v>1919</v>
      </c>
      <c r="K1287" t="s">
        <v>1959</v>
      </c>
      <c r="L1287" s="24">
        <v>300</v>
      </c>
      <c r="M1287" s="25">
        <f>+VLOOKUP(E1287, TC!A:D, 4, FALSE())</f>
        <v>1.0395499986810584</v>
      </c>
      <c r="N1287" s="24">
        <f t="shared" si="100"/>
        <v>311.86499960431752</v>
      </c>
      <c r="O1287" t="str">
        <f t="shared" si="101"/>
        <v>FACTURA</v>
      </c>
      <c r="P1287" t="str">
        <f t="shared" si="102"/>
        <v>2025</v>
      </c>
      <c r="Q1287" t="str">
        <f t="shared" si="103"/>
        <v>01</v>
      </c>
      <c r="R1287" t="str">
        <f>+IFERROR(VLOOKUP(I1287, Listado!A:B, 2, FALSE()), "COMERCIALIZADORA INTERNACIONAL CARIBBEAN EXOTICS S A")</f>
        <v>PIEDRAHITA PEREZ MARIANA</v>
      </c>
      <c r="S1287" s="25">
        <f>+VLOOKUP(E1287, TC!A:D, 2, FALSE())</f>
        <v>4170.01</v>
      </c>
      <c r="T1287" t="str">
        <f t="shared" si="104"/>
        <v>EUR</v>
      </c>
    </row>
    <row r="1288" spans="1:20" ht="18.75" hidden="1" customHeight="1" x14ac:dyDescent="0.25">
      <c r="A1288" t="s">
        <v>1912</v>
      </c>
      <c r="B1288" t="s">
        <v>5</v>
      </c>
      <c r="C1288" t="s">
        <v>1913</v>
      </c>
      <c r="D1288" s="24">
        <v>10897</v>
      </c>
      <c r="E1288" t="s">
        <v>1624</v>
      </c>
      <c r="F1288" t="s">
        <v>1924</v>
      </c>
      <c r="G1288" t="s">
        <v>113</v>
      </c>
      <c r="H1288" t="s">
        <v>2206</v>
      </c>
      <c r="I1288" t="s">
        <v>1884</v>
      </c>
      <c r="J1288" t="s">
        <v>1919</v>
      </c>
      <c r="K1288" t="s">
        <v>1960</v>
      </c>
      <c r="L1288" s="24">
        <v>71.2</v>
      </c>
      <c r="M1288" s="25">
        <f>+VLOOKUP(E1288, TC!A:D, 4, FALSE())</f>
        <v>1.0395499986810584</v>
      </c>
      <c r="N1288" s="24">
        <f t="shared" si="100"/>
        <v>74.015959906091354</v>
      </c>
      <c r="O1288" t="str">
        <f t="shared" si="101"/>
        <v>FACTURA</v>
      </c>
      <c r="P1288" t="str">
        <f t="shared" si="102"/>
        <v>2025</v>
      </c>
      <c r="Q1288" t="str">
        <f t="shared" si="103"/>
        <v>01</v>
      </c>
      <c r="R1288" t="str">
        <f>+IFERROR(VLOOKUP(I1288, Listado!A:B, 2, FALSE()), "COMERCIALIZADORA INTERNACIONAL CARIBBEAN EXOTICS S A")</f>
        <v>PIEDRAHITA PEREZ MARIANA</v>
      </c>
      <c r="S1288" s="25">
        <f>+VLOOKUP(E1288, TC!A:D, 2, FALSE())</f>
        <v>4170.01</v>
      </c>
      <c r="T1288" t="str">
        <f t="shared" si="104"/>
        <v>EUR</v>
      </c>
    </row>
    <row r="1289" spans="1:20" ht="18.75" hidden="1" customHeight="1" x14ac:dyDescent="0.25">
      <c r="A1289" t="s">
        <v>1912</v>
      </c>
      <c r="B1289" t="s">
        <v>5</v>
      </c>
      <c r="C1289" t="s">
        <v>1913</v>
      </c>
      <c r="D1289" s="24">
        <v>10898</v>
      </c>
      <c r="E1289" t="s">
        <v>1624</v>
      </c>
      <c r="F1289" t="s">
        <v>1924</v>
      </c>
      <c r="G1289" t="s">
        <v>112</v>
      </c>
      <c r="H1289" t="s">
        <v>2207</v>
      </c>
      <c r="I1289" t="s">
        <v>1863</v>
      </c>
      <c r="J1289" t="s">
        <v>1926</v>
      </c>
      <c r="K1289" t="s">
        <v>36</v>
      </c>
      <c r="L1289" s="24">
        <v>1271.2</v>
      </c>
      <c r="M1289" s="25">
        <f>+VLOOKUP(E1289, TC!A:D, 4, FALSE())</f>
        <v>1.0395499986810584</v>
      </c>
      <c r="N1289" s="24">
        <f t="shared" si="100"/>
        <v>1321.4759583233615</v>
      </c>
      <c r="O1289" t="str">
        <f t="shared" si="101"/>
        <v>FACTURA</v>
      </c>
      <c r="P1289" t="str">
        <f t="shared" si="102"/>
        <v>2025</v>
      </c>
      <c r="Q1289" t="str">
        <f t="shared" si="103"/>
        <v>01</v>
      </c>
      <c r="R1289" t="str">
        <f>+IFERROR(VLOOKUP(I1289, Listado!A:B, 2, FALSE()), "COMERCIALIZADORA INTERNACIONAL CARIBBEAN EXOTICS S A")</f>
        <v>HINCAPIE CONTRERAS ERIKA STEFANIA</v>
      </c>
      <c r="S1289" s="25">
        <f>+VLOOKUP(E1289, TC!A:D, 2, FALSE())</f>
        <v>4170.01</v>
      </c>
      <c r="T1289" t="str">
        <f t="shared" si="104"/>
        <v>EUR</v>
      </c>
    </row>
    <row r="1290" spans="1:20" ht="18.75" hidden="1" customHeight="1" x14ac:dyDescent="0.25">
      <c r="A1290" t="s">
        <v>1912</v>
      </c>
      <c r="B1290" t="s">
        <v>5</v>
      </c>
      <c r="C1290" t="s">
        <v>1913</v>
      </c>
      <c r="D1290" s="24">
        <v>10898</v>
      </c>
      <c r="E1290" t="s">
        <v>1624</v>
      </c>
      <c r="F1290" t="s">
        <v>1924</v>
      </c>
      <c r="G1290" t="s">
        <v>112</v>
      </c>
      <c r="H1290" t="s">
        <v>2207</v>
      </c>
      <c r="I1290" t="s">
        <v>1863</v>
      </c>
      <c r="J1290" t="s">
        <v>1926</v>
      </c>
      <c r="K1290" t="s">
        <v>1959</v>
      </c>
      <c r="L1290" s="24">
        <v>149</v>
      </c>
      <c r="M1290" s="25">
        <f>+VLOOKUP(E1290, TC!A:D, 4, FALSE())</f>
        <v>1.0395499986810584</v>
      </c>
      <c r="N1290" s="24">
        <f t="shared" si="100"/>
        <v>154.89294980347771</v>
      </c>
      <c r="O1290" t="str">
        <f t="shared" si="101"/>
        <v>FACTURA</v>
      </c>
      <c r="P1290" t="str">
        <f t="shared" si="102"/>
        <v>2025</v>
      </c>
      <c r="Q1290" t="str">
        <f t="shared" si="103"/>
        <v>01</v>
      </c>
      <c r="R1290" t="str">
        <f>+IFERROR(VLOOKUP(I1290, Listado!A:B, 2, FALSE()), "COMERCIALIZADORA INTERNACIONAL CARIBBEAN EXOTICS S A")</f>
        <v>HINCAPIE CONTRERAS ERIKA STEFANIA</v>
      </c>
      <c r="S1290" s="25">
        <f>+VLOOKUP(E1290, TC!A:D, 2, FALSE())</f>
        <v>4170.01</v>
      </c>
      <c r="T1290" t="str">
        <f t="shared" si="104"/>
        <v>EUR</v>
      </c>
    </row>
    <row r="1291" spans="1:20" ht="18.75" hidden="1" customHeight="1" x14ac:dyDescent="0.25">
      <c r="A1291" t="s">
        <v>1912</v>
      </c>
      <c r="B1291" t="s">
        <v>5</v>
      </c>
      <c r="C1291" t="s">
        <v>1913</v>
      </c>
      <c r="D1291" s="24">
        <v>10898</v>
      </c>
      <c r="E1291" t="s">
        <v>1624</v>
      </c>
      <c r="F1291" t="s">
        <v>1924</v>
      </c>
      <c r="G1291" t="s">
        <v>112</v>
      </c>
      <c r="H1291" t="s">
        <v>2207</v>
      </c>
      <c r="I1291" t="s">
        <v>1863</v>
      </c>
      <c r="J1291" t="s">
        <v>1926</v>
      </c>
      <c r="K1291" t="s">
        <v>1960</v>
      </c>
      <c r="L1291" s="24">
        <v>63.8</v>
      </c>
      <c r="M1291" s="25">
        <f>+VLOOKUP(E1291, TC!A:D, 4, FALSE())</f>
        <v>1.0395499986810584</v>
      </c>
      <c r="N1291" s="24">
        <f t="shared" si="100"/>
        <v>66.323289915851518</v>
      </c>
      <c r="O1291" t="str">
        <f t="shared" si="101"/>
        <v>FACTURA</v>
      </c>
      <c r="P1291" t="str">
        <f t="shared" si="102"/>
        <v>2025</v>
      </c>
      <c r="Q1291" t="str">
        <f t="shared" si="103"/>
        <v>01</v>
      </c>
      <c r="R1291" t="str">
        <f>+IFERROR(VLOOKUP(I1291, Listado!A:B, 2, FALSE()), "COMERCIALIZADORA INTERNACIONAL CARIBBEAN EXOTICS S A")</f>
        <v>HINCAPIE CONTRERAS ERIKA STEFANIA</v>
      </c>
      <c r="S1291" s="25">
        <f>+VLOOKUP(E1291, TC!A:D, 2, FALSE())</f>
        <v>4170.01</v>
      </c>
      <c r="T1291" t="str">
        <f t="shared" si="104"/>
        <v>EUR</v>
      </c>
    </row>
    <row r="1292" spans="1:20" ht="18.75" hidden="1" customHeight="1" x14ac:dyDescent="0.25">
      <c r="A1292" t="s">
        <v>1912</v>
      </c>
      <c r="B1292" t="s">
        <v>5</v>
      </c>
      <c r="C1292" t="s">
        <v>1913</v>
      </c>
      <c r="D1292" s="24">
        <v>10899</v>
      </c>
      <c r="E1292" t="s">
        <v>1624</v>
      </c>
      <c r="F1292" t="s">
        <v>1924</v>
      </c>
      <c r="G1292" t="s">
        <v>112</v>
      </c>
      <c r="H1292" t="s">
        <v>2208</v>
      </c>
      <c r="I1292" t="s">
        <v>1863</v>
      </c>
      <c r="J1292" t="s">
        <v>1926</v>
      </c>
      <c r="K1292" t="s">
        <v>1969</v>
      </c>
      <c r="L1292" s="24">
        <v>1187.2</v>
      </c>
      <c r="M1292" s="25">
        <f>+VLOOKUP(E1292, TC!A:D, 4, FALSE())</f>
        <v>1.0395499986810584</v>
      </c>
      <c r="N1292" s="24">
        <f t="shared" si="100"/>
        <v>1234.1537584341525</v>
      </c>
      <c r="O1292" t="str">
        <f t="shared" si="101"/>
        <v>FACTURA</v>
      </c>
      <c r="P1292" t="str">
        <f t="shared" si="102"/>
        <v>2025</v>
      </c>
      <c r="Q1292" t="str">
        <f t="shared" si="103"/>
        <v>01</v>
      </c>
      <c r="R1292" t="str">
        <f>+IFERROR(VLOOKUP(I1292, Listado!A:B, 2, FALSE()), "COMERCIALIZADORA INTERNACIONAL CARIBBEAN EXOTICS S A")</f>
        <v>HINCAPIE CONTRERAS ERIKA STEFANIA</v>
      </c>
      <c r="S1292" s="25">
        <f>+VLOOKUP(E1292, TC!A:D, 2, FALSE())</f>
        <v>4170.01</v>
      </c>
      <c r="T1292" t="str">
        <f t="shared" si="104"/>
        <v>EUR</v>
      </c>
    </row>
    <row r="1293" spans="1:20" ht="18.75" hidden="1" customHeight="1" x14ac:dyDescent="0.25">
      <c r="A1293" t="s">
        <v>1912</v>
      </c>
      <c r="B1293" t="s">
        <v>5</v>
      </c>
      <c r="C1293" t="s">
        <v>1913</v>
      </c>
      <c r="D1293" s="24">
        <v>10899</v>
      </c>
      <c r="E1293" t="s">
        <v>1624</v>
      </c>
      <c r="F1293" t="s">
        <v>1924</v>
      </c>
      <c r="G1293" t="s">
        <v>112</v>
      </c>
      <c r="H1293" t="s">
        <v>2208</v>
      </c>
      <c r="I1293" t="s">
        <v>1863</v>
      </c>
      <c r="J1293" t="s">
        <v>1926</v>
      </c>
      <c r="K1293" t="s">
        <v>1959</v>
      </c>
      <c r="L1293" s="24">
        <v>151</v>
      </c>
      <c r="M1293" s="25">
        <f>+VLOOKUP(E1293, TC!A:D, 4, FALSE())</f>
        <v>1.0395499986810584</v>
      </c>
      <c r="N1293" s="24">
        <f t="shared" si="100"/>
        <v>156.97204980083981</v>
      </c>
      <c r="O1293" t="str">
        <f t="shared" si="101"/>
        <v>FACTURA</v>
      </c>
      <c r="P1293" t="str">
        <f t="shared" si="102"/>
        <v>2025</v>
      </c>
      <c r="Q1293" t="str">
        <f t="shared" si="103"/>
        <v>01</v>
      </c>
      <c r="R1293" t="str">
        <f>+IFERROR(VLOOKUP(I1293, Listado!A:B, 2, FALSE()), "COMERCIALIZADORA INTERNACIONAL CARIBBEAN EXOTICS S A")</f>
        <v>HINCAPIE CONTRERAS ERIKA STEFANIA</v>
      </c>
      <c r="S1293" s="25">
        <f>+VLOOKUP(E1293, TC!A:D, 2, FALSE())</f>
        <v>4170.01</v>
      </c>
      <c r="T1293" t="str">
        <f t="shared" si="104"/>
        <v>EUR</v>
      </c>
    </row>
    <row r="1294" spans="1:20" ht="18.75" hidden="1" customHeight="1" x14ac:dyDescent="0.25">
      <c r="A1294" t="s">
        <v>1912</v>
      </c>
      <c r="B1294" t="s">
        <v>5</v>
      </c>
      <c r="C1294" t="s">
        <v>1913</v>
      </c>
      <c r="D1294" s="24">
        <v>10899</v>
      </c>
      <c r="E1294" t="s">
        <v>1624</v>
      </c>
      <c r="F1294" t="s">
        <v>1924</v>
      </c>
      <c r="G1294" t="s">
        <v>112</v>
      </c>
      <c r="H1294" t="s">
        <v>2208</v>
      </c>
      <c r="I1294" t="s">
        <v>1863</v>
      </c>
      <c r="J1294" t="s">
        <v>1926</v>
      </c>
      <c r="K1294" t="s">
        <v>1960</v>
      </c>
      <c r="L1294" s="24">
        <v>61.8</v>
      </c>
      <c r="M1294" s="25">
        <f>+VLOOKUP(E1294, TC!A:D, 4, FALSE())</f>
        <v>1.0395499986810584</v>
      </c>
      <c r="N1294" s="24">
        <f t="shared" si="100"/>
        <v>64.244189918489397</v>
      </c>
      <c r="O1294" t="str">
        <f t="shared" si="101"/>
        <v>FACTURA</v>
      </c>
      <c r="P1294" t="str">
        <f t="shared" si="102"/>
        <v>2025</v>
      </c>
      <c r="Q1294" t="str">
        <f t="shared" si="103"/>
        <v>01</v>
      </c>
      <c r="R1294" t="str">
        <f>+IFERROR(VLOOKUP(I1294, Listado!A:B, 2, FALSE()), "COMERCIALIZADORA INTERNACIONAL CARIBBEAN EXOTICS S A")</f>
        <v>HINCAPIE CONTRERAS ERIKA STEFANIA</v>
      </c>
      <c r="S1294" s="25">
        <f>+VLOOKUP(E1294, TC!A:D, 2, FALSE())</f>
        <v>4170.01</v>
      </c>
      <c r="T1294" t="str">
        <f t="shared" si="104"/>
        <v>EUR</v>
      </c>
    </row>
    <row r="1295" spans="1:20" ht="18.75" hidden="1" customHeight="1" x14ac:dyDescent="0.25">
      <c r="A1295" t="s">
        <v>1912</v>
      </c>
      <c r="B1295" t="s">
        <v>5</v>
      </c>
      <c r="C1295" t="s">
        <v>1913</v>
      </c>
      <c r="D1295" s="24">
        <v>10900</v>
      </c>
      <c r="E1295" t="s">
        <v>1624</v>
      </c>
      <c r="F1295" t="s">
        <v>1924</v>
      </c>
      <c r="G1295" t="s">
        <v>110</v>
      </c>
      <c r="I1295" t="s">
        <v>1848</v>
      </c>
      <c r="J1295" t="s">
        <v>1917</v>
      </c>
      <c r="K1295" t="s">
        <v>1918</v>
      </c>
      <c r="L1295" s="24">
        <v>174.58</v>
      </c>
      <c r="M1295" s="25">
        <f>+VLOOKUP(E1295, TC!A:D, 4, FALSE())</f>
        <v>1.0395499986810584</v>
      </c>
      <c r="N1295" s="24">
        <f t="shared" si="100"/>
        <v>181.48463876973918</v>
      </c>
      <c r="O1295" t="str">
        <f t="shared" si="101"/>
        <v>FACTURA</v>
      </c>
      <c r="P1295" t="str">
        <f t="shared" si="102"/>
        <v>2025</v>
      </c>
      <c r="Q1295" t="str">
        <f t="shared" si="103"/>
        <v>01</v>
      </c>
      <c r="R1295" t="str">
        <f>+IFERROR(VLOOKUP(I1295, Listado!A:B, 2, FALSE()), "COMERCIALIZADORA INTERNACIONAL CARIBBEAN EXOTICS S A")</f>
        <v>PEREZ MEJIA MARIA PAULINA</v>
      </c>
      <c r="S1295" s="25">
        <f>+VLOOKUP(E1295, TC!A:D, 2, FALSE())</f>
        <v>4170.01</v>
      </c>
      <c r="T1295" t="str">
        <f t="shared" si="104"/>
        <v>EUR</v>
      </c>
    </row>
    <row r="1296" spans="1:20" ht="18.75" hidden="1" customHeight="1" x14ac:dyDescent="0.25">
      <c r="A1296" t="s">
        <v>1912</v>
      </c>
      <c r="B1296" t="s">
        <v>5</v>
      </c>
      <c r="C1296" t="s">
        <v>1913</v>
      </c>
      <c r="D1296" s="24">
        <v>10900</v>
      </c>
      <c r="E1296" t="s">
        <v>1624</v>
      </c>
      <c r="F1296" t="s">
        <v>1924</v>
      </c>
      <c r="G1296" t="s">
        <v>110</v>
      </c>
      <c r="I1296" t="s">
        <v>1848</v>
      </c>
      <c r="J1296" t="s">
        <v>1917</v>
      </c>
      <c r="K1296" t="s">
        <v>1918</v>
      </c>
      <c r="L1296" s="24">
        <v>133.05600000000001</v>
      </c>
      <c r="M1296" s="25">
        <f>+VLOOKUP(E1296, TC!A:D, 4, FALSE())</f>
        <v>1.0395499986810584</v>
      </c>
      <c r="N1296" s="24">
        <f t="shared" si="100"/>
        <v>138.3183646245069</v>
      </c>
      <c r="O1296" t="str">
        <f t="shared" si="101"/>
        <v>FACTURA</v>
      </c>
      <c r="P1296" t="str">
        <f t="shared" si="102"/>
        <v>2025</v>
      </c>
      <c r="Q1296" t="str">
        <f t="shared" si="103"/>
        <v>01</v>
      </c>
      <c r="R1296" t="str">
        <f>+IFERROR(VLOOKUP(I1296, Listado!A:B, 2, FALSE()), "COMERCIALIZADORA INTERNACIONAL CARIBBEAN EXOTICS S A")</f>
        <v>PEREZ MEJIA MARIA PAULINA</v>
      </c>
      <c r="S1296" s="25">
        <f>+VLOOKUP(E1296, TC!A:D, 2, FALSE())</f>
        <v>4170.01</v>
      </c>
      <c r="T1296" t="str">
        <f t="shared" si="104"/>
        <v>EUR</v>
      </c>
    </row>
    <row r="1297" spans="1:20" ht="18.75" hidden="1" customHeight="1" x14ac:dyDescent="0.25">
      <c r="A1297" t="s">
        <v>1912</v>
      </c>
      <c r="B1297" t="s">
        <v>5</v>
      </c>
      <c r="C1297" t="s">
        <v>1913</v>
      </c>
      <c r="D1297" s="24">
        <v>10901</v>
      </c>
      <c r="E1297" t="s">
        <v>1624</v>
      </c>
      <c r="F1297" t="s">
        <v>99</v>
      </c>
      <c r="G1297" t="s">
        <v>1914</v>
      </c>
      <c r="I1297" t="s">
        <v>108</v>
      </c>
      <c r="J1297" t="s">
        <v>1915</v>
      </c>
      <c r="K1297" t="s">
        <v>2027</v>
      </c>
      <c r="L1297" s="24">
        <v>10000</v>
      </c>
      <c r="M1297" s="25">
        <f>+VLOOKUP(E1297, TC!A:D, 4, FALSE())</f>
        <v>1.0395499986810584</v>
      </c>
      <c r="N1297" s="24">
        <f t="shared" si="100"/>
        <v>10000</v>
      </c>
      <c r="O1297" t="str">
        <f t="shared" si="101"/>
        <v>FACTURA</v>
      </c>
      <c r="P1297" t="str">
        <f t="shared" si="102"/>
        <v>2025</v>
      </c>
      <c r="Q1297" t="str">
        <f t="shared" si="103"/>
        <v>01</v>
      </c>
      <c r="R1297" t="str">
        <f>+IFERROR(VLOOKUP(I1297, Listado!A:B, 2, FALSE()), "COMERCIALIZADORA INTERNACIONAL CARIBBEAN EXOTICS S A")</f>
        <v>LONDOÑO ECHEVERRI ALEJANDRA</v>
      </c>
      <c r="S1297" s="25">
        <f>+VLOOKUP(E1297, TC!A:D, 2, FALSE())</f>
        <v>4170.01</v>
      </c>
      <c r="T1297" t="str">
        <f t="shared" si="104"/>
        <v>COP</v>
      </c>
    </row>
    <row r="1298" spans="1:20" ht="18.75" hidden="1" customHeight="1" x14ac:dyDescent="0.25">
      <c r="A1298" t="s">
        <v>1912</v>
      </c>
      <c r="B1298" t="s">
        <v>5</v>
      </c>
      <c r="C1298" t="s">
        <v>1913</v>
      </c>
      <c r="D1298" s="24">
        <v>10902</v>
      </c>
      <c r="E1298" t="s">
        <v>1624</v>
      </c>
      <c r="F1298" t="s">
        <v>99</v>
      </c>
      <c r="G1298" t="s">
        <v>1914</v>
      </c>
      <c r="I1298" t="s">
        <v>108</v>
      </c>
      <c r="J1298" t="s">
        <v>1915</v>
      </c>
      <c r="K1298" t="s">
        <v>2025</v>
      </c>
      <c r="L1298" s="24">
        <v>6000</v>
      </c>
      <c r="M1298" s="25">
        <f>+VLOOKUP(E1298, TC!A:D, 4, FALSE())</f>
        <v>1.0395499986810584</v>
      </c>
      <c r="N1298" s="24">
        <f t="shared" si="100"/>
        <v>6000</v>
      </c>
      <c r="O1298" t="str">
        <f t="shared" si="101"/>
        <v>FACTURA</v>
      </c>
      <c r="P1298" t="str">
        <f t="shared" si="102"/>
        <v>2025</v>
      </c>
      <c r="Q1298" t="str">
        <f t="shared" si="103"/>
        <v>01</v>
      </c>
      <c r="R1298" t="str">
        <f>+IFERROR(VLOOKUP(I1298, Listado!A:B, 2, FALSE()), "COMERCIALIZADORA INTERNACIONAL CARIBBEAN EXOTICS S A")</f>
        <v>LONDOÑO ECHEVERRI ALEJANDRA</v>
      </c>
      <c r="S1298" s="25">
        <f>+VLOOKUP(E1298, TC!A:D, 2, FALSE())</f>
        <v>4170.01</v>
      </c>
      <c r="T1298" t="str">
        <f t="shared" si="104"/>
        <v>COP</v>
      </c>
    </row>
    <row r="1299" spans="1:20" ht="18.75" hidden="1" customHeight="1" x14ac:dyDescent="0.25">
      <c r="A1299" t="s">
        <v>1912</v>
      </c>
      <c r="B1299" t="s">
        <v>5</v>
      </c>
      <c r="C1299" t="s">
        <v>1913</v>
      </c>
      <c r="D1299" s="24">
        <v>10903</v>
      </c>
      <c r="E1299" t="s">
        <v>1624</v>
      </c>
      <c r="F1299" t="s">
        <v>128</v>
      </c>
      <c r="G1299" t="s">
        <v>110</v>
      </c>
      <c r="I1299" t="s">
        <v>1850</v>
      </c>
      <c r="J1299" t="s">
        <v>1919</v>
      </c>
      <c r="K1299" t="s">
        <v>1918</v>
      </c>
      <c r="L1299" s="24">
        <v>571.20000000000005</v>
      </c>
      <c r="M1299" s="25">
        <f>+VLOOKUP(E1299, TC!A:D, 4, FALSE())</f>
        <v>1.0395499986810584</v>
      </c>
      <c r="N1299" s="24">
        <f t="shared" si="100"/>
        <v>571.20000000000005</v>
      </c>
      <c r="O1299" t="str">
        <f t="shared" si="101"/>
        <v>FACTURA</v>
      </c>
      <c r="P1299" t="str">
        <f t="shared" si="102"/>
        <v>2025</v>
      </c>
      <c r="Q1299" t="str">
        <f t="shared" si="103"/>
        <v>01</v>
      </c>
      <c r="R1299" t="str">
        <f>+IFERROR(VLOOKUP(I1299, Listado!A:B, 2, FALSE()), "COMERCIALIZADORA INTERNACIONAL CARIBBEAN EXOTICS S A")</f>
        <v>PEREZ MEJIA MARIA PAULINA</v>
      </c>
      <c r="S1299" s="25">
        <f>+VLOOKUP(E1299, TC!A:D, 2, FALSE())</f>
        <v>4170.01</v>
      </c>
      <c r="T1299" t="str">
        <f t="shared" si="104"/>
        <v>USD</v>
      </c>
    </row>
    <row r="1300" spans="1:20" ht="18.75" hidden="1" customHeight="1" x14ac:dyDescent="0.25">
      <c r="A1300" t="s">
        <v>1912</v>
      </c>
      <c r="B1300" t="s">
        <v>5</v>
      </c>
      <c r="C1300" t="s">
        <v>1913</v>
      </c>
      <c r="D1300" s="24">
        <v>10903</v>
      </c>
      <c r="E1300" t="s">
        <v>1624</v>
      </c>
      <c r="F1300" t="s">
        <v>128</v>
      </c>
      <c r="G1300" t="s">
        <v>110</v>
      </c>
      <c r="I1300" t="s">
        <v>1850</v>
      </c>
      <c r="J1300" t="s">
        <v>1919</v>
      </c>
      <c r="K1300" t="s">
        <v>1918</v>
      </c>
      <c r="L1300" s="24">
        <v>36</v>
      </c>
      <c r="M1300" s="25">
        <f>+VLOOKUP(E1300, TC!A:D, 4, FALSE())</f>
        <v>1.0395499986810584</v>
      </c>
      <c r="N1300" s="24">
        <f t="shared" si="100"/>
        <v>36</v>
      </c>
      <c r="O1300" t="str">
        <f t="shared" si="101"/>
        <v>FACTURA</v>
      </c>
      <c r="P1300" t="str">
        <f t="shared" si="102"/>
        <v>2025</v>
      </c>
      <c r="Q1300" t="str">
        <f t="shared" si="103"/>
        <v>01</v>
      </c>
      <c r="R1300" t="str">
        <f>+IFERROR(VLOOKUP(I1300, Listado!A:B, 2, FALSE()), "COMERCIALIZADORA INTERNACIONAL CARIBBEAN EXOTICS S A")</f>
        <v>PEREZ MEJIA MARIA PAULINA</v>
      </c>
      <c r="S1300" s="25">
        <f>+VLOOKUP(E1300, TC!A:D, 2, FALSE())</f>
        <v>4170.01</v>
      </c>
      <c r="T1300" t="str">
        <f t="shared" si="104"/>
        <v>USD</v>
      </c>
    </row>
    <row r="1301" spans="1:20" ht="18.75" hidden="1" customHeight="1" x14ac:dyDescent="0.25">
      <c r="A1301" t="s">
        <v>1912</v>
      </c>
      <c r="B1301" t="s">
        <v>5</v>
      </c>
      <c r="C1301" t="s">
        <v>1913</v>
      </c>
      <c r="D1301" s="24">
        <v>10904</v>
      </c>
      <c r="E1301" t="s">
        <v>1624</v>
      </c>
      <c r="F1301" t="s">
        <v>128</v>
      </c>
      <c r="G1301" t="s">
        <v>110</v>
      </c>
      <c r="H1301" t="s">
        <v>2159</v>
      </c>
      <c r="I1301" t="s">
        <v>1850</v>
      </c>
      <c r="J1301" t="s">
        <v>1919</v>
      </c>
      <c r="K1301" t="s">
        <v>1928</v>
      </c>
      <c r="L1301" s="24">
        <v>4625.8100000000004</v>
      </c>
      <c r="M1301" s="25">
        <f>+VLOOKUP(E1301, TC!A:D, 4, FALSE())</f>
        <v>1.0395499986810584</v>
      </c>
      <c r="N1301" s="24">
        <f t="shared" si="100"/>
        <v>4625.8100000000004</v>
      </c>
      <c r="O1301" t="str">
        <f t="shared" si="101"/>
        <v>FACTURA</v>
      </c>
      <c r="P1301" t="str">
        <f t="shared" si="102"/>
        <v>2025</v>
      </c>
      <c r="Q1301" t="str">
        <f t="shared" si="103"/>
        <v>01</v>
      </c>
      <c r="R1301" t="str">
        <f>+IFERROR(VLOOKUP(I1301, Listado!A:B, 2, FALSE()), "COMERCIALIZADORA INTERNACIONAL CARIBBEAN EXOTICS S A")</f>
        <v>PEREZ MEJIA MARIA PAULINA</v>
      </c>
      <c r="S1301" s="25">
        <f>+VLOOKUP(E1301, TC!A:D, 2, FALSE())</f>
        <v>4170.01</v>
      </c>
      <c r="T1301" t="str">
        <f t="shared" si="104"/>
        <v>USD</v>
      </c>
    </row>
    <row r="1302" spans="1:20" ht="18.75" hidden="1" customHeight="1" x14ac:dyDescent="0.25">
      <c r="A1302" t="s">
        <v>1912</v>
      </c>
      <c r="B1302" t="s">
        <v>5</v>
      </c>
      <c r="C1302" t="s">
        <v>1913</v>
      </c>
      <c r="D1302" s="24">
        <v>10904</v>
      </c>
      <c r="E1302" t="s">
        <v>1624</v>
      </c>
      <c r="F1302" t="s">
        <v>128</v>
      </c>
      <c r="G1302" t="s">
        <v>110</v>
      </c>
      <c r="H1302" t="s">
        <v>2159</v>
      </c>
      <c r="I1302" t="s">
        <v>1850</v>
      </c>
      <c r="J1302" t="s">
        <v>1919</v>
      </c>
      <c r="K1302" t="s">
        <v>45</v>
      </c>
      <c r="L1302" s="24">
        <v>9600</v>
      </c>
      <c r="M1302" s="25">
        <f>+VLOOKUP(E1302, TC!A:D, 4, FALSE())</f>
        <v>1.0395499986810584</v>
      </c>
      <c r="N1302" s="24">
        <f t="shared" si="100"/>
        <v>9600</v>
      </c>
      <c r="O1302" t="str">
        <f t="shared" si="101"/>
        <v>FACTURA</v>
      </c>
      <c r="P1302" t="str">
        <f t="shared" si="102"/>
        <v>2025</v>
      </c>
      <c r="Q1302" t="str">
        <f t="shared" si="103"/>
        <v>01</v>
      </c>
      <c r="R1302" t="str">
        <f>+IFERROR(VLOOKUP(I1302, Listado!A:B, 2, FALSE()), "COMERCIALIZADORA INTERNACIONAL CARIBBEAN EXOTICS S A")</f>
        <v>PEREZ MEJIA MARIA PAULINA</v>
      </c>
      <c r="S1302" s="25">
        <f>+VLOOKUP(E1302, TC!A:D, 2, FALSE())</f>
        <v>4170.01</v>
      </c>
      <c r="T1302" t="str">
        <f t="shared" si="104"/>
        <v>USD</v>
      </c>
    </row>
    <row r="1303" spans="1:20" ht="18.75" hidden="1" customHeight="1" x14ac:dyDescent="0.25">
      <c r="A1303" t="s">
        <v>1912</v>
      </c>
      <c r="B1303" t="s">
        <v>5</v>
      </c>
      <c r="C1303" t="s">
        <v>1913</v>
      </c>
      <c r="D1303" s="24">
        <v>10905</v>
      </c>
      <c r="E1303" t="s">
        <v>1624</v>
      </c>
      <c r="F1303" t="s">
        <v>128</v>
      </c>
      <c r="G1303" t="s">
        <v>110</v>
      </c>
      <c r="I1303" t="s">
        <v>1850</v>
      </c>
      <c r="J1303" t="s">
        <v>1919</v>
      </c>
      <c r="K1303" t="s">
        <v>1918</v>
      </c>
      <c r="L1303" s="24">
        <v>108</v>
      </c>
      <c r="M1303" s="25">
        <f>+VLOOKUP(E1303, TC!A:D, 4, FALSE())</f>
        <v>1.0395499986810584</v>
      </c>
      <c r="N1303" s="24">
        <f t="shared" si="100"/>
        <v>108</v>
      </c>
      <c r="O1303" t="str">
        <f t="shared" si="101"/>
        <v>FACTURA</v>
      </c>
      <c r="P1303" t="str">
        <f t="shared" si="102"/>
        <v>2025</v>
      </c>
      <c r="Q1303" t="str">
        <f t="shared" si="103"/>
        <v>01</v>
      </c>
      <c r="R1303" t="str">
        <f>+IFERROR(VLOOKUP(I1303, Listado!A:B, 2, FALSE()), "COMERCIALIZADORA INTERNACIONAL CARIBBEAN EXOTICS S A")</f>
        <v>PEREZ MEJIA MARIA PAULINA</v>
      </c>
      <c r="S1303" s="25">
        <f>+VLOOKUP(E1303, TC!A:D, 2, FALSE())</f>
        <v>4170.01</v>
      </c>
      <c r="T1303" t="str">
        <f t="shared" si="104"/>
        <v>USD</v>
      </c>
    </row>
    <row r="1304" spans="1:20" ht="18.75" hidden="1" customHeight="1" x14ac:dyDescent="0.25">
      <c r="A1304" t="s">
        <v>1912</v>
      </c>
      <c r="B1304" t="s">
        <v>5</v>
      </c>
      <c r="C1304" t="s">
        <v>1913</v>
      </c>
      <c r="D1304" s="24">
        <v>10906</v>
      </c>
      <c r="E1304" t="s">
        <v>1624</v>
      </c>
      <c r="F1304" t="s">
        <v>128</v>
      </c>
      <c r="G1304" t="s">
        <v>110</v>
      </c>
      <c r="I1304" t="s">
        <v>1850</v>
      </c>
      <c r="J1304" t="s">
        <v>1919</v>
      </c>
      <c r="K1304" t="s">
        <v>1918</v>
      </c>
      <c r="L1304" s="24">
        <v>144</v>
      </c>
      <c r="M1304" s="25">
        <f>+VLOOKUP(E1304, TC!A:D, 4, FALSE())</f>
        <v>1.0395499986810584</v>
      </c>
      <c r="N1304" s="24">
        <f t="shared" si="100"/>
        <v>144</v>
      </c>
      <c r="O1304" t="str">
        <f t="shared" si="101"/>
        <v>FACTURA</v>
      </c>
      <c r="P1304" t="str">
        <f t="shared" si="102"/>
        <v>2025</v>
      </c>
      <c r="Q1304" t="str">
        <f t="shared" si="103"/>
        <v>01</v>
      </c>
      <c r="R1304" t="str">
        <f>+IFERROR(VLOOKUP(I1304, Listado!A:B, 2, FALSE()), "COMERCIALIZADORA INTERNACIONAL CARIBBEAN EXOTICS S A")</f>
        <v>PEREZ MEJIA MARIA PAULINA</v>
      </c>
      <c r="S1304" s="25">
        <f>+VLOOKUP(E1304, TC!A:D, 2, FALSE())</f>
        <v>4170.01</v>
      </c>
      <c r="T1304" t="str">
        <f t="shared" si="104"/>
        <v>USD</v>
      </c>
    </row>
    <row r="1305" spans="1:20" ht="18.75" hidden="1" customHeight="1" x14ac:dyDescent="0.25">
      <c r="A1305" t="s">
        <v>1912</v>
      </c>
      <c r="B1305" t="s">
        <v>5</v>
      </c>
      <c r="C1305" t="s">
        <v>1913</v>
      </c>
      <c r="D1305" s="24">
        <v>10907</v>
      </c>
      <c r="E1305" t="s">
        <v>1624</v>
      </c>
      <c r="F1305" t="s">
        <v>99</v>
      </c>
      <c r="G1305" t="s">
        <v>1914</v>
      </c>
      <c r="I1305" t="s">
        <v>2209</v>
      </c>
      <c r="J1305" t="s">
        <v>1915</v>
      </c>
      <c r="K1305" t="s">
        <v>2021</v>
      </c>
      <c r="L1305" s="24">
        <v>17500</v>
      </c>
      <c r="M1305" s="25">
        <f>+VLOOKUP(E1305, TC!A:D, 4, FALSE())</f>
        <v>1.0395499986810584</v>
      </c>
      <c r="N1305" s="24">
        <f t="shared" si="100"/>
        <v>17500</v>
      </c>
      <c r="O1305" t="str">
        <f t="shared" si="101"/>
        <v>FACTURA</v>
      </c>
      <c r="P1305" t="str">
        <f t="shared" si="102"/>
        <v>2025</v>
      </c>
      <c r="Q1305" t="str">
        <f t="shared" si="103"/>
        <v>01</v>
      </c>
      <c r="R1305" t="str">
        <f>+IFERROR(VLOOKUP(I1305, Listado!A:B, 2, FALSE()), "COMERCIALIZADORA INTERNACIONAL CARIBBEAN EXOTICS S A")</f>
        <v>COMERCIALIZADORA INTERNACIONAL CARIBBEAN EXOTICS S A</v>
      </c>
      <c r="S1305" s="25">
        <f>+VLOOKUP(E1305, TC!A:D, 2, FALSE())</f>
        <v>4170.01</v>
      </c>
      <c r="T1305" t="str">
        <f t="shared" si="104"/>
        <v>COP</v>
      </c>
    </row>
    <row r="1306" spans="1:20" ht="18.75" hidden="1" customHeight="1" x14ac:dyDescent="0.25">
      <c r="A1306" t="s">
        <v>1912</v>
      </c>
      <c r="B1306" t="s">
        <v>5</v>
      </c>
      <c r="C1306" t="s">
        <v>1913</v>
      </c>
      <c r="D1306" s="24">
        <v>10908</v>
      </c>
      <c r="E1306" t="s">
        <v>1624</v>
      </c>
      <c r="F1306" t="s">
        <v>99</v>
      </c>
      <c r="G1306" t="s">
        <v>1914</v>
      </c>
      <c r="I1306" t="s">
        <v>2209</v>
      </c>
      <c r="J1306" t="s">
        <v>1915</v>
      </c>
      <c r="K1306" t="s">
        <v>2018</v>
      </c>
      <c r="L1306" s="24">
        <v>31500</v>
      </c>
      <c r="M1306" s="25">
        <f>+VLOOKUP(E1306, TC!A:D, 4, FALSE())</f>
        <v>1.0395499986810584</v>
      </c>
      <c r="N1306" s="24">
        <f t="shared" si="100"/>
        <v>31500</v>
      </c>
      <c r="O1306" t="str">
        <f t="shared" si="101"/>
        <v>FACTURA</v>
      </c>
      <c r="P1306" t="str">
        <f t="shared" si="102"/>
        <v>2025</v>
      </c>
      <c r="Q1306" t="str">
        <f t="shared" si="103"/>
        <v>01</v>
      </c>
      <c r="R1306" t="str">
        <f>+IFERROR(VLOOKUP(I1306, Listado!A:B, 2, FALSE()), "COMERCIALIZADORA INTERNACIONAL CARIBBEAN EXOTICS S A")</f>
        <v>COMERCIALIZADORA INTERNACIONAL CARIBBEAN EXOTICS S A</v>
      </c>
      <c r="S1306" s="25">
        <f>+VLOOKUP(E1306, TC!A:D, 2, FALSE())</f>
        <v>4170.01</v>
      </c>
      <c r="T1306" t="str">
        <f t="shared" si="104"/>
        <v>COP</v>
      </c>
    </row>
    <row r="1307" spans="1:20" ht="18.75" hidden="1" customHeight="1" x14ac:dyDescent="0.25">
      <c r="A1307" t="s">
        <v>1912</v>
      </c>
      <c r="B1307" t="s">
        <v>5</v>
      </c>
      <c r="C1307" t="s">
        <v>1913</v>
      </c>
      <c r="D1307" s="24">
        <v>10909</v>
      </c>
      <c r="E1307" t="s">
        <v>1624</v>
      </c>
      <c r="F1307" t="s">
        <v>128</v>
      </c>
      <c r="G1307" t="s">
        <v>110</v>
      </c>
      <c r="I1307" t="s">
        <v>1850</v>
      </c>
      <c r="J1307" t="s">
        <v>1919</v>
      </c>
      <c r="K1307" t="s">
        <v>1918</v>
      </c>
      <c r="L1307" s="24">
        <v>36</v>
      </c>
      <c r="M1307" s="25">
        <f>+VLOOKUP(E1307, TC!A:D, 4, FALSE())</f>
        <v>1.0395499986810584</v>
      </c>
      <c r="N1307" s="24">
        <f t="shared" si="100"/>
        <v>36</v>
      </c>
      <c r="O1307" t="str">
        <f t="shared" si="101"/>
        <v>FACTURA</v>
      </c>
      <c r="P1307" t="str">
        <f t="shared" si="102"/>
        <v>2025</v>
      </c>
      <c r="Q1307" t="str">
        <f t="shared" si="103"/>
        <v>01</v>
      </c>
      <c r="R1307" t="str">
        <f>+IFERROR(VLOOKUP(I1307, Listado!A:B, 2, FALSE()), "COMERCIALIZADORA INTERNACIONAL CARIBBEAN EXOTICS S A")</f>
        <v>PEREZ MEJIA MARIA PAULINA</v>
      </c>
      <c r="S1307" s="25">
        <f>+VLOOKUP(E1307, TC!A:D, 2, FALSE())</f>
        <v>4170.01</v>
      </c>
      <c r="T1307" t="str">
        <f t="shared" si="104"/>
        <v>USD</v>
      </c>
    </row>
    <row r="1308" spans="1:20" ht="18.75" hidden="1" customHeight="1" x14ac:dyDescent="0.25">
      <c r="A1308" t="s">
        <v>1912</v>
      </c>
      <c r="B1308" t="s">
        <v>5</v>
      </c>
      <c r="C1308" t="s">
        <v>1913</v>
      </c>
      <c r="D1308" s="24">
        <v>10910</v>
      </c>
      <c r="E1308" t="s">
        <v>1624</v>
      </c>
      <c r="F1308" t="s">
        <v>1924</v>
      </c>
      <c r="G1308" t="s">
        <v>112</v>
      </c>
      <c r="I1308" t="s">
        <v>1863</v>
      </c>
      <c r="J1308" t="s">
        <v>1926</v>
      </c>
      <c r="K1308" t="s">
        <v>1918</v>
      </c>
      <c r="L1308" s="24">
        <v>16.8</v>
      </c>
      <c r="M1308" s="25">
        <f>+VLOOKUP(E1308, TC!A:D, 4, FALSE())</f>
        <v>1.0395499986810584</v>
      </c>
      <c r="N1308" s="24">
        <f t="shared" si="100"/>
        <v>17.464439977841781</v>
      </c>
      <c r="O1308" t="str">
        <f t="shared" si="101"/>
        <v>FACTURA</v>
      </c>
      <c r="P1308" t="str">
        <f t="shared" si="102"/>
        <v>2025</v>
      </c>
      <c r="Q1308" t="str">
        <f t="shared" si="103"/>
        <v>01</v>
      </c>
      <c r="R1308" t="str">
        <f>+IFERROR(VLOOKUP(I1308, Listado!A:B, 2, FALSE()), "COMERCIALIZADORA INTERNACIONAL CARIBBEAN EXOTICS S A")</f>
        <v>HINCAPIE CONTRERAS ERIKA STEFANIA</v>
      </c>
      <c r="S1308" s="25">
        <f>+VLOOKUP(E1308, TC!A:D, 2, FALSE())</f>
        <v>4170.01</v>
      </c>
      <c r="T1308" t="str">
        <f t="shared" si="104"/>
        <v>EUR</v>
      </c>
    </row>
    <row r="1309" spans="1:20" ht="18.75" hidden="1" customHeight="1" x14ac:dyDescent="0.25">
      <c r="A1309" t="s">
        <v>1912</v>
      </c>
      <c r="B1309" t="s">
        <v>1923</v>
      </c>
      <c r="C1309" t="s">
        <v>1913</v>
      </c>
      <c r="D1309" s="24">
        <v>5730</v>
      </c>
      <c r="E1309" t="s">
        <v>1624</v>
      </c>
      <c r="F1309" t="s">
        <v>128</v>
      </c>
      <c r="G1309" t="s">
        <v>110</v>
      </c>
      <c r="H1309" t="s">
        <v>2210</v>
      </c>
      <c r="I1309" t="s">
        <v>1851</v>
      </c>
      <c r="J1309" t="s">
        <v>1940</v>
      </c>
      <c r="K1309" t="s">
        <v>2147</v>
      </c>
      <c r="L1309" s="24">
        <v>88.5</v>
      </c>
      <c r="M1309" s="25">
        <f>+VLOOKUP(E1309, TC!A:D, 4, FALSE())</f>
        <v>1.0395499986810584</v>
      </c>
      <c r="N1309" s="24">
        <f t="shared" si="100"/>
        <v>88.5</v>
      </c>
      <c r="O1309" t="str">
        <f t="shared" si="101"/>
        <v>FACTURA</v>
      </c>
      <c r="P1309" t="str">
        <f t="shared" si="102"/>
        <v>2025</v>
      </c>
      <c r="Q1309" t="str">
        <f t="shared" si="103"/>
        <v>01</v>
      </c>
      <c r="R1309" t="str">
        <f>+IFERROR(VLOOKUP(I1309, Listado!A:B, 2, FALSE()), "COMERCIALIZADORA INTERNACIONAL CARIBBEAN EXOTICS S A")</f>
        <v>PEREZ MEJIA MARIA PAULINA</v>
      </c>
      <c r="S1309" s="25">
        <f>+VLOOKUP(E1309, TC!A:D, 2, FALSE())</f>
        <v>4170.01</v>
      </c>
      <c r="T1309" t="str">
        <f t="shared" si="104"/>
        <v>USD</v>
      </c>
    </row>
    <row r="1310" spans="1:20" ht="18.75" hidden="1" customHeight="1" x14ac:dyDescent="0.25">
      <c r="A1310" t="s">
        <v>1912</v>
      </c>
      <c r="B1310" t="s">
        <v>1923</v>
      </c>
      <c r="C1310" t="s">
        <v>1913</v>
      </c>
      <c r="D1310" s="24">
        <v>5730</v>
      </c>
      <c r="E1310" t="s">
        <v>1624</v>
      </c>
      <c r="F1310" t="s">
        <v>128</v>
      </c>
      <c r="G1310" t="s">
        <v>110</v>
      </c>
      <c r="H1310" t="s">
        <v>2210</v>
      </c>
      <c r="I1310" t="s">
        <v>1851</v>
      </c>
      <c r="J1310" t="s">
        <v>1940</v>
      </c>
      <c r="K1310" t="s">
        <v>2069</v>
      </c>
      <c r="L1310" s="24">
        <v>1528.18</v>
      </c>
      <c r="M1310" s="25">
        <f>+VLOOKUP(E1310, TC!A:D, 4, FALSE())</f>
        <v>1.0395499986810584</v>
      </c>
      <c r="N1310" s="24">
        <f t="shared" si="100"/>
        <v>1528.18</v>
      </c>
      <c r="O1310" t="str">
        <f t="shared" si="101"/>
        <v>FACTURA</v>
      </c>
      <c r="P1310" t="str">
        <f t="shared" si="102"/>
        <v>2025</v>
      </c>
      <c r="Q1310" t="str">
        <f t="shared" si="103"/>
        <v>01</v>
      </c>
      <c r="R1310" t="str">
        <f>+IFERROR(VLOOKUP(I1310, Listado!A:B, 2, FALSE()), "COMERCIALIZADORA INTERNACIONAL CARIBBEAN EXOTICS S A")</f>
        <v>PEREZ MEJIA MARIA PAULINA</v>
      </c>
      <c r="S1310" s="25">
        <f>+VLOOKUP(E1310, TC!A:D, 2, FALSE())</f>
        <v>4170.01</v>
      </c>
      <c r="T1310" t="str">
        <f t="shared" si="104"/>
        <v>USD</v>
      </c>
    </row>
    <row r="1311" spans="1:20" ht="18.75" hidden="1" customHeight="1" x14ac:dyDescent="0.25">
      <c r="A1311" t="s">
        <v>1912</v>
      </c>
      <c r="B1311" t="s">
        <v>1923</v>
      </c>
      <c r="C1311" t="s">
        <v>1913</v>
      </c>
      <c r="D1311" s="24">
        <v>5730</v>
      </c>
      <c r="E1311" t="s">
        <v>1624</v>
      </c>
      <c r="F1311" t="s">
        <v>128</v>
      </c>
      <c r="G1311" t="s">
        <v>110</v>
      </c>
      <c r="H1311" t="s">
        <v>2210</v>
      </c>
      <c r="I1311" t="s">
        <v>1851</v>
      </c>
      <c r="J1311" t="s">
        <v>1940</v>
      </c>
      <c r="K1311" t="s">
        <v>1941</v>
      </c>
      <c r="L1311" s="24">
        <v>220</v>
      </c>
      <c r="M1311" s="25">
        <f>+VLOOKUP(E1311, TC!A:D, 4, FALSE())</f>
        <v>1.0395499986810584</v>
      </c>
      <c r="N1311" s="24">
        <f t="shared" si="100"/>
        <v>220</v>
      </c>
      <c r="O1311" t="str">
        <f t="shared" si="101"/>
        <v>FACTURA</v>
      </c>
      <c r="P1311" t="str">
        <f t="shared" si="102"/>
        <v>2025</v>
      </c>
      <c r="Q1311" t="str">
        <f t="shared" si="103"/>
        <v>01</v>
      </c>
      <c r="R1311" t="str">
        <f>+IFERROR(VLOOKUP(I1311, Listado!A:B, 2, FALSE()), "COMERCIALIZADORA INTERNACIONAL CARIBBEAN EXOTICS S A")</f>
        <v>PEREZ MEJIA MARIA PAULINA</v>
      </c>
      <c r="S1311" s="25">
        <f>+VLOOKUP(E1311, TC!A:D, 2, FALSE())</f>
        <v>4170.01</v>
      </c>
      <c r="T1311" t="str">
        <f t="shared" si="104"/>
        <v>USD</v>
      </c>
    </row>
    <row r="1312" spans="1:20" ht="18.75" hidden="1" customHeight="1" x14ac:dyDescent="0.25">
      <c r="A1312" t="s">
        <v>1912</v>
      </c>
      <c r="B1312" t="s">
        <v>1923</v>
      </c>
      <c r="C1312" t="s">
        <v>1913</v>
      </c>
      <c r="D1312" s="24">
        <v>5730</v>
      </c>
      <c r="E1312" t="s">
        <v>1624</v>
      </c>
      <c r="F1312" t="s">
        <v>128</v>
      </c>
      <c r="G1312" t="s">
        <v>110</v>
      </c>
      <c r="H1312" t="s">
        <v>2210</v>
      </c>
      <c r="I1312" t="s">
        <v>1851</v>
      </c>
      <c r="J1312" t="s">
        <v>1940</v>
      </c>
      <c r="K1312" t="s">
        <v>2070</v>
      </c>
      <c r="L1312" s="24">
        <v>534.4</v>
      </c>
      <c r="M1312" s="25">
        <f>+VLOOKUP(E1312, TC!A:D, 4, FALSE())</f>
        <v>1.0395499986810584</v>
      </c>
      <c r="N1312" s="24">
        <f t="shared" si="100"/>
        <v>534.4</v>
      </c>
      <c r="O1312" t="str">
        <f t="shared" si="101"/>
        <v>FACTURA</v>
      </c>
      <c r="P1312" t="str">
        <f t="shared" si="102"/>
        <v>2025</v>
      </c>
      <c r="Q1312" t="str">
        <f t="shared" si="103"/>
        <v>01</v>
      </c>
      <c r="R1312" t="str">
        <f>+IFERROR(VLOOKUP(I1312, Listado!A:B, 2, FALSE()), "COMERCIALIZADORA INTERNACIONAL CARIBBEAN EXOTICS S A")</f>
        <v>PEREZ MEJIA MARIA PAULINA</v>
      </c>
      <c r="S1312" s="25">
        <f>+VLOOKUP(E1312, TC!A:D, 2, FALSE())</f>
        <v>4170.01</v>
      </c>
      <c r="T1312" t="str">
        <f t="shared" si="104"/>
        <v>USD</v>
      </c>
    </row>
    <row r="1313" spans="1:20" ht="18.75" hidden="1" customHeight="1" x14ac:dyDescent="0.25">
      <c r="A1313" t="s">
        <v>1912</v>
      </c>
      <c r="B1313" t="s">
        <v>1923</v>
      </c>
      <c r="C1313" t="s">
        <v>1913</v>
      </c>
      <c r="D1313" s="24">
        <v>5730</v>
      </c>
      <c r="E1313" t="s">
        <v>1624</v>
      </c>
      <c r="F1313" t="s">
        <v>128</v>
      </c>
      <c r="G1313" t="s">
        <v>110</v>
      </c>
      <c r="H1313" t="s">
        <v>2210</v>
      </c>
      <c r="I1313" t="s">
        <v>1851</v>
      </c>
      <c r="J1313" t="s">
        <v>1940</v>
      </c>
      <c r="K1313" t="s">
        <v>2015</v>
      </c>
      <c r="L1313" s="24">
        <v>97</v>
      </c>
      <c r="M1313" s="25">
        <f>+VLOOKUP(E1313, TC!A:D, 4, FALSE())</f>
        <v>1.0395499986810584</v>
      </c>
      <c r="N1313" s="24">
        <f t="shared" si="100"/>
        <v>97</v>
      </c>
      <c r="O1313" t="str">
        <f t="shared" si="101"/>
        <v>FACTURA</v>
      </c>
      <c r="P1313" t="str">
        <f t="shared" si="102"/>
        <v>2025</v>
      </c>
      <c r="Q1313" t="str">
        <f t="shared" si="103"/>
        <v>01</v>
      </c>
      <c r="R1313" t="str">
        <f>+IFERROR(VLOOKUP(I1313, Listado!A:B, 2, FALSE()), "COMERCIALIZADORA INTERNACIONAL CARIBBEAN EXOTICS S A")</f>
        <v>PEREZ MEJIA MARIA PAULINA</v>
      </c>
      <c r="S1313" s="25">
        <f>+VLOOKUP(E1313, TC!A:D, 2, FALSE())</f>
        <v>4170.01</v>
      </c>
      <c r="T1313" t="str">
        <f t="shared" si="104"/>
        <v>USD</v>
      </c>
    </row>
    <row r="1314" spans="1:20" ht="18.75" hidden="1" customHeight="1" x14ac:dyDescent="0.25">
      <c r="A1314" t="s">
        <v>1912</v>
      </c>
      <c r="B1314" t="s">
        <v>1923</v>
      </c>
      <c r="C1314" t="s">
        <v>1913</v>
      </c>
      <c r="D1314" s="24">
        <v>5730</v>
      </c>
      <c r="E1314" t="s">
        <v>1624</v>
      </c>
      <c r="F1314" t="s">
        <v>128</v>
      </c>
      <c r="G1314" t="s">
        <v>110</v>
      </c>
      <c r="H1314" t="s">
        <v>2210</v>
      </c>
      <c r="I1314" t="s">
        <v>1851</v>
      </c>
      <c r="J1314" t="s">
        <v>1940</v>
      </c>
      <c r="K1314" t="s">
        <v>2016</v>
      </c>
      <c r="L1314" s="24">
        <v>234</v>
      </c>
      <c r="M1314" s="25">
        <f>+VLOOKUP(E1314, TC!A:D, 4, FALSE())</f>
        <v>1.0395499986810584</v>
      </c>
      <c r="N1314" s="24">
        <f t="shared" si="100"/>
        <v>234</v>
      </c>
      <c r="O1314" t="str">
        <f t="shared" si="101"/>
        <v>FACTURA</v>
      </c>
      <c r="P1314" t="str">
        <f t="shared" si="102"/>
        <v>2025</v>
      </c>
      <c r="Q1314" t="str">
        <f t="shared" si="103"/>
        <v>01</v>
      </c>
      <c r="R1314" t="str">
        <f>+IFERROR(VLOOKUP(I1314, Listado!A:B, 2, FALSE()), "COMERCIALIZADORA INTERNACIONAL CARIBBEAN EXOTICS S A")</f>
        <v>PEREZ MEJIA MARIA PAULINA</v>
      </c>
      <c r="S1314" s="25">
        <f>+VLOOKUP(E1314, TC!A:D, 2, FALSE())</f>
        <v>4170.01</v>
      </c>
      <c r="T1314" t="str">
        <f t="shared" si="104"/>
        <v>USD</v>
      </c>
    </row>
    <row r="1315" spans="1:20" ht="18.75" hidden="1" customHeight="1" x14ac:dyDescent="0.25">
      <c r="A1315" t="s">
        <v>1912</v>
      </c>
      <c r="B1315" t="s">
        <v>1923</v>
      </c>
      <c r="C1315" t="s">
        <v>1913</v>
      </c>
      <c r="D1315" s="24">
        <v>5730</v>
      </c>
      <c r="E1315" t="s">
        <v>1624</v>
      </c>
      <c r="F1315" t="s">
        <v>128</v>
      </c>
      <c r="G1315" t="s">
        <v>110</v>
      </c>
      <c r="H1315" t="s">
        <v>2210</v>
      </c>
      <c r="I1315" t="s">
        <v>1851</v>
      </c>
      <c r="J1315" t="s">
        <v>1940</v>
      </c>
      <c r="K1315" t="s">
        <v>2148</v>
      </c>
      <c r="L1315" s="24">
        <v>391.2</v>
      </c>
      <c r="M1315" s="25">
        <f>+VLOOKUP(E1315, TC!A:D, 4, FALSE())</f>
        <v>1.0395499986810584</v>
      </c>
      <c r="N1315" s="24">
        <f t="shared" si="100"/>
        <v>391.2</v>
      </c>
      <c r="O1315" t="str">
        <f t="shared" si="101"/>
        <v>FACTURA</v>
      </c>
      <c r="P1315" t="str">
        <f t="shared" si="102"/>
        <v>2025</v>
      </c>
      <c r="Q1315" t="str">
        <f t="shared" si="103"/>
        <v>01</v>
      </c>
      <c r="R1315" t="str">
        <f>+IFERROR(VLOOKUP(I1315, Listado!A:B, 2, FALSE()), "COMERCIALIZADORA INTERNACIONAL CARIBBEAN EXOTICS S A")</f>
        <v>PEREZ MEJIA MARIA PAULINA</v>
      </c>
      <c r="S1315" s="25">
        <f>+VLOOKUP(E1315, TC!A:D, 2, FALSE())</f>
        <v>4170.01</v>
      </c>
      <c r="T1315" t="str">
        <f t="shared" si="104"/>
        <v>USD</v>
      </c>
    </row>
    <row r="1316" spans="1:20" ht="18.75" hidden="1" customHeight="1" x14ac:dyDescent="0.25">
      <c r="A1316" t="s">
        <v>1912</v>
      </c>
      <c r="B1316" t="s">
        <v>1923</v>
      </c>
      <c r="C1316" t="s">
        <v>1913</v>
      </c>
      <c r="D1316" s="24">
        <v>5730</v>
      </c>
      <c r="E1316" t="s">
        <v>1624</v>
      </c>
      <c r="F1316" t="s">
        <v>128</v>
      </c>
      <c r="G1316" t="s">
        <v>110</v>
      </c>
      <c r="H1316" t="s">
        <v>2210</v>
      </c>
      <c r="I1316" t="s">
        <v>1851</v>
      </c>
      <c r="J1316" t="s">
        <v>1940</v>
      </c>
      <c r="K1316" t="s">
        <v>2149</v>
      </c>
      <c r="L1316" s="24">
        <v>338.4</v>
      </c>
      <c r="M1316" s="25">
        <f>+VLOOKUP(E1316, TC!A:D, 4, FALSE())</f>
        <v>1.0395499986810584</v>
      </c>
      <c r="N1316" s="24">
        <f t="shared" si="100"/>
        <v>338.4</v>
      </c>
      <c r="O1316" t="str">
        <f t="shared" si="101"/>
        <v>FACTURA</v>
      </c>
      <c r="P1316" t="str">
        <f t="shared" si="102"/>
        <v>2025</v>
      </c>
      <c r="Q1316" t="str">
        <f t="shared" si="103"/>
        <v>01</v>
      </c>
      <c r="R1316" t="str">
        <f>+IFERROR(VLOOKUP(I1316, Listado!A:B, 2, FALSE()), "COMERCIALIZADORA INTERNACIONAL CARIBBEAN EXOTICS S A")</f>
        <v>PEREZ MEJIA MARIA PAULINA</v>
      </c>
      <c r="S1316" s="25">
        <f>+VLOOKUP(E1316, TC!A:D, 2, FALSE())</f>
        <v>4170.01</v>
      </c>
      <c r="T1316" t="str">
        <f t="shared" si="104"/>
        <v>USD</v>
      </c>
    </row>
    <row r="1317" spans="1:20" ht="18.75" hidden="1" customHeight="1" x14ac:dyDescent="0.25">
      <c r="A1317" t="s">
        <v>1912</v>
      </c>
      <c r="B1317" t="s">
        <v>1923</v>
      </c>
      <c r="C1317" t="s">
        <v>1913</v>
      </c>
      <c r="D1317" s="24">
        <v>5731</v>
      </c>
      <c r="E1317" t="s">
        <v>1624</v>
      </c>
      <c r="F1317" t="s">
        <v>128</v>
      </c>
      <c r="G1317" t="s">
        <v>110</v>
      </c>
      <c r="I1317" t="s">
        <v>1851</v>
      </c>
      <c r="J1317" t="s">
        <v>1940</v>
      </c>
      <c r="K1317" t="s">
        <v>1918</v>
      </c>
      <c r="L1317" s="24">
        <v>4.8</v>
      </c>
      <c r="M1317" s="25">
        <f>+VLOOKUP(E1317, TC!A:D, 4, FALSE())</f>
        <v>1.0395499986810584</v>
      </c>
      <c r="N1317" s="24">
        <f t="shared" si="100"/>
        <v>4.8</v>
      </c>
      <c r="O1317" t="str">
        <f t="shared" si="101"/>
        <v>FACTURA</v>
      </c>
      <c r="P1317" t="str">
        <f t="shared" si="102"/>
        <v>2025</v>
      </c>
      <c r="Q1317" t="str">
        <f t="shared" si="103"/>
        <v>01</v>
      </c>
      <c r="R1317" t="str">
        <f>+IFERROR(VLOOKUP(I1317, Listado!A:B, 2, FALSE()), "COMERCIALIZADORA INTERNACIONAL CARIBBEAN EXOTICS S A")</f>
        <v>PEREZ MEJIA MARIA PAULINA</v>
      </c>
      <c r="S1317" s="25">
        <f>+VLOOKUP(E1317, TC!A:D, 2, FALSE())</f>
        <v>4170.01</v>
      </c>
      <c r="T1317" t="str">
        <f t="shared" si="104"/>
        <v>USD</v>
      </c>
    </row>
    <row r="1318" spans="1:20" ht="18.75" hidden="1" customHeight="1" x14ac:dyDescent="0.25">
      <c r="A1318" t="s">
        <v>1912</v>
      </c>
      <c r="B1318" t="s">
        <v>5</v>
      </c>
      <c r="C1318" t="s">
        <v>1970</v>
      </c>
      <c r="D1318" s="24">
        <v>2180</v>
      </c>
      <c r="E1318" t="s">
        <v>1624</v>
      </c>
      <c r="F1318" t="s">
        <v>128</v>
      </c>
      <c r="G1318" t="s">
        <v>108</v>
      </c>
      <c r="H1318" t="s">
        <v>2042</v>
      </c>
      <c r="I1318" t="s">
        <v>1855</v>
      </c>
      <c r="J1318" t="s">
        <v>1987</v>
      </c>
      <c r="K1318" t="s">
        <v>2211</v>
      </c>
      <c r="L1318" s="24">
        <v>-373</v>
      </c>
      <c r="M1318" s="25">
        <f>+VLOOKUP(E1318, TC!A:D, 4, FALSE())</f>
        <v>1.0395499986810584</v>
      </c>
      <c r="N1318" s="24">
        <f t="shared" si="100"/>
        <v>-373</v>
      </c>
      <c r="O1318" t="str">
        <f t="shared" si="101"/>
        <v>NOTAS</v>
      </c>
      <c r="P1318" t="str">
        <f t="shared" si="102"/>
        <v>2025</v>
      </c>
      <c r="Q1318" t="str">
        <f t="shared" si="103"/>
        <v>01</v>
      </c>
      <c r="R1318" t="str">
        <f>+IFERROR(VLOOKUP(I1318, Listado!A:B, 2, FALSE()), "COMERCIALIZADORA INTERNACIONAL CARIBBEAN EXOTICS S A")</f>
        <v>PIEDRAHITA PEREZ MARIANA</v>
      </c>
      <c r="S1318" s="25">
        <f>+VLOOKUP(E1318, TC!A:D, 2, FALSE())</f>
        <v>4170.01</v>
      </c>
      <c r="T1318" t="str">
        <f t="shared" si="104"/>
        <v>USD</v>
      </c>
    </row>
    <row r="1319" spans="1:20" ht="18.75" hidden="1" customHeight="1" x14ac:dyDescent="0.25">
      <c r="A1319" t="s">
        <v>1912</v>
      </c>
      <c r="B1319" t="s">
        <v>5</v>
      </c>
      <c r="C1319" t="s">
        <v>1970</v>
      </c>
      <c r="D1319" s="24">
        <v>2181</v>
      </c>
      <c r="E1319" t="s">
        <v>1624</v>
      </c>
      <c r="F1319" t="s">
        <v>128</v>
      </c>
      <c r="G1319" t="s">
        <v>108</v>
      </c>
      <c r="H1319" t="s">
        <v>2042</v>
      </c>
      <c r="I1319" t="s">
        <v>1855</v>
      </c>
      <c r="J1319" t="s">
        <v>1987</v>
      </c>
      <c r="K1319" t="s">
        <v>2212</v>
      </c>
      <c r="L1319" s="24">
        <v>-550</v>
      </c>
      <c r="M1319" s="25">
        <f>+VLOOKUP(E1319, TC!A:D, 4, FALSE())</f>
        <v>1.0395499986810584</v>
      </c>
      <c r="N1319" s="24">
        <f t="shared" si="100"/>
        <v>-550</v>
      </c>
      <c r="O1319" t="str">
        <f t="shared" si="101"/>
        <v>NOTAS</v>
      </c>
      <c r="P1319" t="str">
        <f t="shared" si="102"/>
        <v>2025</v>
      </c>
      <c r="Q1319" t="str">
        <f t="shared" si="103"/>
        <v>01</v>
      </c>
      <c r="R1319" t="str">
        <f>+IFERROR(VLOOKUP(I1319, Listado!A:B, 2, FALSE()), "COMERCIALIZADORA INTERNACIONAL CARIBBEAN EXOTICS S A")</f>
        <v>PIEDRAHITA PEREZ MARIANA</v>
      </c>
      <c r="S1319" s="25">
        <f>+VLOOKUP(E1319, TC!A:D, 2, FALSE())</f>
        <v>4170.01</v>
      </c>
      <c r="T1319" t="str">
        <f t="shared" si="104"/>
        <v>USD</v>
      </c>
    </row>
    <row r="1320" spans="1:20" ht="18.75" hidden="1" customHeight="1" x14ac:dyDescent="0.25">
      <c r="A1320" t="s">
        <v>1912</v>
      </c>
      <c r="B1320" t="s">
        <v>5</v>
      </c>
      <c r="C1320" t="s">
        <v>1970</v>
      </c>
      <c r="D1320" s="24">
        <v>2182</v>
      </c>
      <c r="E1320" t="s">
        <v>1624</v>
      </c>
      <c r="F1320" t="s">
        <v>99</v>
      </c>
      <c r="G1320" t="s">
        <v>113</v>
      </c>
      <c r="H1320" t="s">
        <v>2213</v>
      </c>
      <c r="I1320" t="s">
        <v>1859</v>
      </c>
      <c r="J1320" t="s">
        <v>1915</v>
      </c>
      <c r="K1320" t="s">
        <v>1916</v>
      </c>
      <c r="L1320" s="24">
        <v>-1522500</v>
      </c>
      <c r="M1320" s="25">
        <f>+VLOOKUP(E1320, TC!A:D, 4, FALSE())</f>
        <v>1.0395499986810584</v>
      </c>
      <c r="N1320" s="24">
        <f t="shared" si="100"/>
        <v>-1522500</v>
      </c>
      <c r="O1320" t="str">
        <f t="shared" si="101"/>
        <v>NOTAS</v>
      </c>
      <c r="P1320" t="str">
        <f t="shared" si="102"/>
        <v>2025</v>
      </c>
      <c r="Q1320" t="str">
        <f t="shared" si="103"/>
        <v>01</v>
      </c>
      <c r="R1320" t="str">
        <f>+IFERROR(VLOOKUP(I1320, Listado!A:B, 2, FALSE()), "COMERCIALIZADORA INTERNACIONAL CARIBBEAN EXOTICS S A")</f>
        <v>LONDOÑO ECHEVERRI ALEJANDRA</v>
      </c>
      <c r="S1320" s="25">
        <f>+VLOOKUP(E1320, TC!A:D, 2, FALSE())</f>
        <v>4170.01</v>
      </c>
      <c r="T1320" t="str">
        <f t="shared" si="104"/>
        <v>COP</v>
      </c>
    </row>
    <row r="1321" spans="1:20" ht="18.75" hidden="1" customHeight="1" x14ac:dyDescent="0.25">
      <c r="A1321" t="s">
        <v>1912</v>
      </c>
      <c r="B1321" t="s">
        <v>5</v>
      </c>
      <c r="C1321" t="s">
        <v>1970</v>
      </c>
      <c r="D1321" s="24">
        <v>2182</v>
      </c>
      <c r="E1321" t="s">
        <v>1624</v>
      </c>
      <c r="F1321" t="s">
        <v>99</v>
      </c>
      <c r="G1321" t="s">
        <v>113</v>
      </c>
      <c r="H1321" t="s">
        <v>2213</v>
      </c>
      <c r="I1321" t="s">
        <v>1859</v>
      </c>
      <c r="J1321" t="s">
        <v>1915</v>
      </c>
      <c r="K1321" t="s">
        <v>1916</v>
      </c>
      <c r="L1321" s="24">
        <v>-1113600</v>
      </c>
      <c r="M1321" s="25">
        <f>+VLOOKUP(E1321, TC!A:D, 4, FALSE())</f>
        <v>1.0395499986810584</v>
      </c>
      <c r="N1321" s="24">
        <f t="shared" si="100"/>
        <v>-1113600</v>
      </c>
      <c r="O1321" t="str">
        <f t="shared" si="101"/>
        <v>NOTAS</v>
      </c>
      <c r="P1321" t="str">
        <f t="shared" si="102"/>
        <v>2025</v>
      </c>
      <c r="Q1321" t="str">
        <f t="shared" si="103"/>
        <v>01</v>
      </c>
      <c r="R1321" t="str">
        <f>+IFERROR(VLOOKUP(I1321, Listado!A:B, 2, FALSE()), "COMERCIALIZADORA INTERNACIONAL CARIBBEAN EXOTICS S A")</f>
        <v>LONDOÑO ECHEVERRI ALEJANDRA</v>
      </c>
      <c r="S1321" s="25">
        <f>+VLOOKUP(E1321, TC!A:D, 2, FALSE())</f>
        <v>4170.01</v>
      </c>
      <c r="T1321" t="str">
        <f t="shared" si="104"/>
        <v>COP</v>
      </c>
    </row>
    <row r="1322" spans="1:20" ht="18.75" hidden="1" customHeight="1" x14ac:dyDescent="0.25">
      <c r="A1322" t="s">
        <v>1912</v>
      </c>
      <c r="B1322" t="s">
        <v>5</v>
      </c>
      <c r="C1322" t="s">
        <v>1970</v>
      </c>
      <c r="D1322" s="24">
        <v>2182</v>
      </c>
      <c r="E1322" t="s">
        <v>1624</v>
      </c>
      <c r="F1322" t="s">
        <v>99</v>
      </c>
      <c r="G1322" t="s">
        <v>113</v>
      </c>
      <c r="H1322" t="s">
        <v>2213</v>
      </c>
      <c r="I1322" t="s">
        <v>1859</v>
      </c>
      <c r="J1322" t="s">
        <v>1915</v>
      </c>
      <c r="K1322" t="s">
        <v>1916</v>
      </c>
      <c r="L1322" s="24">
        <v>-1261500</v>
      </c>
      <c r="M1322" s="25">
        <f>+VLOOKUP(E1322, TC!A:D, 4, FALSE())</f>
        <v>1.0395499986810584</v>
      </c>
      <c r="N1322" s="24">
        <f t="shared" si="100"/>
        <v>-1261500</v>
      </c>
      <c r="O1322" t="str">
        <f t="shared" si="101"/>
        <v>NOTAS</v>
      </c>
      <c r="P1322" t="str">
        <f t="shared" si="102"/>
        <v>2025</v>
      </c>
      <c r="Q1322" t="str">
        <f t="shared" si="103"/>
        <v>01</v>
      </c>
      <c r="R1322" t="str">
        <f>+IFERROR(VLOOKUP(I1322, Listado!A:B, 2, FALSE()), "COMERCIALIZADORA INTERNACIONAL CARIBBEAN EXOTICS S A")</f>
        <v>LONDOÑO ECHEVERRI ALEJANDRA</v>
      </c>
      <c r="S1322" s="25">
        <f>+VLOOKUP(E1322, TC!A:D, 2, FALSE())</f>
        <v>4170.01</v>
      </c>
      <c r="T1322" t="str">
        <f t="shared" si="104"/>
        <v>COP</v>
      </c>
    </row>
    <row r="1323" spans="1:20" ht="18.75" hidden="1" customHeight="1" x14ac:dyDescent="0.25">
      <c r="A1323" t="s">
        <v>1912</v>
      </c>
      <c r="B1323" t="s">
        <v>5</v>
      </c>
      <c r="C1323" t="s">
        <v>1970</v>
      </c>
      <c r="D1323" s="24">
        <v>2182</v>
      </c>
      <c r="E1323" t="s">
        <v>1624</v>
      </c>
      <c r="F1323" t="s">
        <v>99</v>
      </c>
      <c r="G1323" t="s">
        <v>113</v>
      </c>
      <c r="H1323" t="s">
        <v>2213</v>
      </c>
      <c r="I1323" t="s">
        <v>1859</v>
      </c>
      <c r="J1323" t="s">
        <v>1915</v>
      </c>
      <c r="K1323" t="s">
        <v>1916</v>
      </c>
      <c r="L1323" s="24">
        <v>-413250</v>
      </c>
      <c r="M1323" s="25">
        <f>+VLOOKUP(E1323, TC!A:D, 4, FALSE())</f>
        <v>1.0395499986810584</v>
      </c>
      <c r="N1323" s="24">
        <f t="shared" si="100"/>
        <v>-413250</v>
      </c>
      <c r="O1323" t="str">
        <f t="shared" si="101"/>
        <v>NOTAS</v>
      </c>
      <c r="P1323" t="str">
        <f t="shared" si="102"/>
        <v>2025</v>
      </c>
      <c r="Q1323" t="str">
        <f t="shared" si="103"/>
        <v>01</v>
      </c>
      <c r="R1323" t="str">
        <f>+IFERROR(VLOOKUP(I1323, Listado!A:B, 2, FALSE()), "COMERCIALIZADORA INTERNACIONAL CARIBBEAN EXOTICS S A")</f>
        <v>LONDOÑO ECHEVERRI ALEJANDRA</v>
      </c>
      <c r="S1323" s="25">
        <f>+VLOOKUP(E1323, TC!A:D, 2, FALSE())</f>
        <v>4170.01</v>
      </c>
      <c r="T1323" t="str">
        <f t="shared" si="104"/>
        <v>COP</v>
      </c>
    </row>
    <row r="1324" spans="1:20" ht="18.75" hidden="1" customHeight="1" x14ac:dyDescent="0.25">
      <c r="A1324" t="s">
        <v>1912</v>
      </c>
      <c r="B1324" t="s">
        <v>5</v>
      </c>
      <c r="C1324" t="s">
        <v>1970</v>
      </c>
      <c r="D1324" s="24">
        <v>2182</v>
      </c>
      <c r="E1324" t="s">
        <v>1624</v>
      </c>
      <c r="F1324" t="s">
        <v>99</v>
      </c>
      <c r="G1324" t="s">
        <v>113</v>
      </c>
      <c r="H1324" t="s">
        <v>2213</v>
      </c>
      <c r="I1324" t="s">
        <v>1859</v>
      </c>
      <c r="J1324" t="s">
        <v>1915</v>
      </c>
      <c r="K1324" t="s">
        <v>1916</v>
      </c>
      <c r="L1324" s="24">
        <v>-73950</v>
      </c>
      <c r="M1324" s="25">
        <f>+VLOOKUP(E1324, TC!A:D, 4, FALSE())</f>
        <v>1.0395499986810584</v>
      </c>
      <c r="N1324" s="24">
        <f t="shared" si="100"/>
        <v>-73950</v>
      </c>
      <c r="O1324" t="str">
        <f t="shared" si="101"/>
        <v>NOTAS</v>
      </c>
      <c r="P1324" t="str">
        <f t="shared" si="102"/>
        <v>2025</v>
      </c>
      <c r="Q1324" t="str">
        <f t="shared" si="103"/>
        <v>01</v>
      </c>
      <c r="R1324" t="str">
        <f>+IFERROR(VLOOKUP(I1324, Listado!A:B, 2, FALSE()), "COMERCIALIZADORA INTERNACIONAL CARIBBEAN EXOTICS S A")</f>
        <v>LONDOÑO ECHEVERRI ALEJANDRA</v>
      </c>
      <c r="S1324" s="25">
        <f>+VLOOKUP(E1324, TC!A:D, 2, FALSE())</f>
        <v>4170.01</v>
      </c>
      <c r="T1324" t="str">
        <f t="shared" si="104"/>
        <v>COP</v>
      </c>
    </row>
    <row r="1325" spans="1:20" ht="18.75" hidden="1" customHeight="1" x14ac:dyDescent="0.25">
      <c r="A1325" t="s">
        <v>1912</v>
      </c>
      <c r="B1325" t="s">
        <v>5</v>
      </c>
      <c r="C1325" t="s">
        <v>1970</v>
      </c>
      <c r="D1325" s="24">
        <v>2183</v>
      </c>
      <c r="E1325" t="s">
        <v>1624</v>
      </c>
      <c r="F1325" t="s">
        <v>99</v>
      </c>
      <c r="G1325" t="s">
        <v>113</v>
      </c>
      <c r="H1325" t="s">
        <v>2214</v>
      </c>
      <c r="I1325" t="s">
        <v>1859</v>
      </c>
      <c r="J1325" t="s">
        <v>1915</v>
      </c>
      <c r="K1325" t="s">
        <v>1916</v>
      </c>
      <c r="L1325" s="24">
        <v>-2444700</v>
      </c>
      <c r="M1325" s="25">
        <f>+VLOOKUP(E1325, TC!A:D, 4, FALSE())</f>
        <v>1.0395499986810584</v>
      </c>
      <c r="N1325" s="24">
        <f t="shared" si="100"/>
        <v>-2444700</v>
      </c>
      <c r="O1325" t="str">
        <f t="shared" si="101"/>
        <v>NOTAS</v>
      </c>
      <c r="P1325" t="str">
        <f t="shared" si="102"/>
        <v>2025</v>
      </c>
      <c r="Q1325" t="str">
        <f t="shared" si="103"/>
        <v>01</v>
      </c>
      <c r="R1325" t="str">
        <f>+IFERROR(VLOOKUP(I1325, Listado!A:B, 2, FALSE()), "COMERCIALIZADORA INTERNACIONAL CARIBBEAN EXOTICS S A")</f>
        <v>LONDOÑO ECHEVERRI ALEJANDRA</v>
      </c>
      <c r="S1325" s="25">
        <f>+VLOOKUP(E1325, TC!A:D, 2, FALSE())</f>
        <v>4170.01</v>
      </c>
      <c r="T1325" t="str">
        <f t="shared" si="104"/>
        <v>COP</v>
      </c>
    </row>
    <row r="1326" spans="1:20" ht="18.75" hidden="1" customHeight="1" x14ac:dyDescent="0.25">
      <c r="A1326" t="s">
        <v>1912</v>
      </c>
      <c r="B1326" t="s">
        <v>5</v>
      </c>
      <c r="C1326" t="s">
        <v>1970</v>
      </c>
      <c r="D1326" s="24">
        <v>2183</v>
      </c>
      <c r="E1326" t="s">
        <v>1624</v>
      </c>
      <c r="F1326" t="s">
        <v>99</v>
      </c>
      <c r="G1326" t="s">
        <v>113</v>
      </c>
      <c r="H1326" t="s">
        <v>2214</v>
      </c>
      <c r="I1326" t="s">
        <v>1859</v>
      </c>
      <c r="J1326" t="s">
        <v>1915</v>
      </c>
      <c r="K1326" t="s">
        <v>1916</v>
      </c>
      <c r="L1326" s="24">
        <v>-526350</v>
      </c>
      <c r="M1326" s="25">
        <f>+VLOOKUP(E1326, TC!A:D, 4, FALSE())</f>
        <v>1.0395499986810584</v>
      </c>
      <c r="N1326" s="24">
        <f t="shared" si="100"/>
        <v>-526350</v>
      </c>
      <c r="O1326" t="str">
        <f t="shared" si="101"/>
        <v>NOTAS</v>
      </c>
      <c r="P1326" t="str">
        <f t="shared" si="102"/>
        <v>2025</v>
      </c>
      <c r="Q1326" t="str">
        <f t="shared" si="103"/>
        <v>01</v>
      </c>
      <c r="R1326" t="str">
        <f>+IFERROR(VLOOKUP(I1326, Listado!A:B, 2, FALSE()), "COMERCIALIZADORA INTERNACIONAL CARIBBEAN EXOTICS S A")</f>
        <v>LONDOÑO ECHEVERRI ALEJANDRA</v>
      </c>
      <c r="S1326" s="25">
        <f>+VLOOKUP(E1326, TC!A:D, 2, FALSE())</f>
        <v>4170.01</v>
      </c>
      <c r="T1326" t="str">
        <f t="shared" si="104"/>
        <v>COP</v>
      </c>
    </row>
    <row r="1327" spans="1:20" ht="18.75" hidden="1" customHeight="1" x14ac:dyDescent="0.25">
      <c r="A1327" t="s">
        <v>1912</v>
      </c>
      <c r="B1327" t="s">
        <v>5</v>
      </c>
      <c r="C1327" t="s">
        <v>1970</v>
      </c>
      <c r="D1327" s="24">
        <v>2183</v>
      </c>
      <c r="E1327" t="s">
        <v>1624</v>
      </c>
      <c r="F1327" t="s">
        <v>99</v>
      </c>
      <c r="G1327" t="s">
        <v>113</v>
      </c>
      <c r="H1327" t="s">
        <v>2214</v>
      </c>
      <c r="I1327" t="s">
        <v>1859</v>
      </c>
      <c r="J1327" t="s">
        <v>1915</v>
      </c>
      <c r="K1327" t="s">
        <v>1916</v>
      </c>
      <c r="L1327" s="24">
        <v>-526350</v>
      </c>
      <c r="M1327" s="25">
        <f>+VLOOKUP(E1327, TC!A:D, 4, FALSE())</f>
        <v>1.0395499986810584</v>
      </c>
      <c r="N1327" s="24">
        <f t="shared" si="100"/>
        <v>-526350</v>
      </c>
      <c r="O1327" t="str">
        <f t="shared" si="101"/>
        <v>NOTAS</v>
      </c>
      <c r="P1327" t="str">
        <f t="shared" si="102"/>
        <v>2025</v>
      </c>
      <c r="Q1327" t="str">
        <f t="shared" si="103"/>
        <v>01</v>
      </c>
      <c r="R1327" t="str">
        <f>+IFERROR(VLOOKUP(I1327, Listado!A:B, 2, FALSE()), "COMERCIALIZADORA INTERNACIONAL CARIBBEAN EXOTICS S A")</f>
        <v>LONDOÑO ECHEVERRI ALEJANDRA</v>
      </c>
      <c r="S1327" s="25">
        <f>+VLOOKUP(E1327, TC!A:D, 2, FALSE())</f>
        <v>4170.01</v>
      </c>
      <c r="T1327" t="str">
        <f t="shared" si="104"/>
        <v>COP</v>
      </c>
    </row>
    <row r="1328" spans="1:20" ht="18.75" hidden="1" customHeight="1" x14ac:dyDescent="0.25">
      <c r="A1328" t="s">
        <v>1912</v>
      </c>
      <c r="B1328" t="s">
        <v>5</v>
      </c>
      <c r="C1328" t="s">
        <v>1970</v>
      </c>
      <c r="D1328" s="24">
        <v>2183</v>
      </c>
      <c r="E1328" t="s">
        <v>1624</v>
      </c>
      <c r="F1328" t="s">
        <v>99</v>
      </c>
      <c r="G1328" t="s">
        <v>113</v>
      </c>
      <c r="H1328" t="s">
        <v>2214</v>
      </c>
      <c r="I1328" t="s">
        <v>1859</v>
      </c>
      <c r="J1328" t="s">
        <v>1915</v>
      </c>
      <c r="K1328" t="s">
        <v>1916</v>
      </c>
      <c r="L1328" s="24">
        <v>-395850</v>
      </c>
      <c r="M1328" s="25">
        <f>+VLOOKUP(E1328, TC!A:D, 4, FALSE())</f>
        <v>1.0395499986810584</v>
      </c>
      <c r="N1328" s="24">
        <f t="shared" si="100"/>
        <v>-395850</v>
      </c>
      <c r="O1328" t="str">
        <f t="shared" si="101"/>
        <v>NOTAS</v>
      </c>
      <c r="P1328" t="str">
        <f t="shared" si="102"/>
        <v>2025</v>
      </c>
      <c r="Q1328" t="str">
        <f t="shared" si="103"/>
        <v>01</v>
      </c>
      <c r="R1328" t="str">
        <f>+IFERROR(VLOOKUP(I1328, Listado!A:B, 2, FALSE()), "COMERCIALIZADORA INTERNACIONAL CARIBBEAN EXOTICS S A")</f>
        <v>LONDOÑO ECHEVERRI ALEJANDRA</v>
      </c>
      <c r="S1328" s="25">
        <f>+VLOOKUP(E1328, TC!A:D, 2, FALSE())</f>
        <v>4170.01</v>
      </c>
      <c r="T1328" t="str">
        <f t="shared" si="104"/>
        <v>COP</v>
      </c>
    </row>
    <row r="1329" spans="1:20" ht="18.75" hidden="1" customHeight="1" x14ac:dyDescent="0.25">
      <c r="A1329" t="s">
        <v>1912</v>
      </c>
      <c r="B1329" t="s">
        <v>5</v>
      </c>
      <c r="C1329" t="s">
        <v>1970</v>
      </c>
      <c r="D1329" s="24">
        <v>2183</v>
      </c>
      <c r="E1329" t="s">
        <v>1624</v>
      </c>
      <c r="F1329" t="s">
        <v>99</v>
      </c>
      <c r="G1329" t="s">
        <v>113</v>
      </c>
      <c r="H1329" t="s">
        <v>2214</v>
      </c>
      <c r="I1329" t="s">
        <v>1859</v>
      </c>
      <c r="J1329" t="s">
        <v>1915</v>
      </c>
      <c r="K1329" t="s">
        <v>1916</v>
      </c>
      <c r="L1329" s="24">
        <v>-2118450</v>
      </c>
      <c r="M1329" s="25">
        <f>+VLOOKUP(E1329, TC!A:D, 4, FALSE())</f>
        <v>1.0395499986810584</v>
      </c>
      <c r="N1329" s="24">
        <f t="shared" si="100"/>
        <v>-2118450</v>
      </c>
      <c r="O1329" t="str">
        <f t="shared" si="101"/>
        <v>NOTAS</v>
      </c>
      <c r="P1329" t="str">
        <f t="shared" si="102"/>
        <v>2025</v>
      </c>
      <c r="Q1329" t="str">
        <f t="shared" si="103"/>
        <v>01</v>
      </c>
      <c r="R1329" t="str">
        <f>+IFERROR(VLOOKUP(I1329, Listado!A:B, 2, FALSE()), "COMERCIALIZADORA INTERNACIONAL CARIBBEAN EXOTICS S A")</f>
        <v>LONDOÑO ECHEVERRI ALEJANDRA</v>
      </c>
      <c r="S1329" s="25">
        <f>+VLOOKUP(E1329, TC!A:D, 2, FALSE())</f>
        <v>4170.01</v>
      </c>
      <c r="T1329" t="str">
        <f t="shared" si="104"/>
        <v>COP</v>
      </c>
    </row>
    <row r="1330" spans="1:20" ht="18.75" hidden="1" customHeight="1" x14ac:dyDescent="0.25">
      <c r="A1330" t="s">
        <v>1912</v>
      </c>
      <c r="B1330" t="s">
        <v>5</v>
      </c>
      <c r="C1330" t="s">
        <v>1970</v>
      </c>
      <c r="D1330" s="24">
        <v>2183</v>
      </c>
      <c r="E1330" t="s">
        <v>1624</v>
      </c>
      <c r="F1330" t="s">
        <v>99</v>
      </c>
      <c r="G1330" t="s">
        <v>113</v>
      </c>
      <c r="H1330" t="s">
        <v>2214</v>
      </c>
      <c r="I1330" t="s">
        <v>1859</v>
      </c>
      <c r="J1330" t="s">
        <v>1915</v>
      </c>
      <c r="K1330" t="s">
        <v>1916</v>
      </c>
      <c r="L1330" s="24">
        <v>-530700</v>
      </c>
      <c r="M1330" s="25">
        <f>+VLOOKUP(E1330, TC!A:D, 4, FALSE())</f>
        <v>1.0395499986810584</v>
      </c>
      <c r="N1330" s="24">
        <f t="shared" si="100"/>
        <v>-530700</v>
      </c>
      <c r="O1330" t="str">
        <f t="shared" si="101"/>
        <v>NOTAS</v>
      </c>
      <c r="P1330" t="str">
        <f t="shared" si="102"/>
        <v>2025</v>
      </c>
      <c r="Q1330" t="str">
        <f t="shared" si="103"/>
        <v>01</v>
      </c>
      <c r="R1330" t="str">
        <f>+IFERROR(VLOOKUP(I1330, Listado!A:B, 2, FALSE()), "COMERCIALIZADORA INTERNACIONAL CARIBBEAN EXOTICS S A")</f>
        <v>LONDOÑO ECHEVERRI ALEJANDRA</v>
      </c>
      <c r="S1330" s="25">
        <f>+VLOOKUP(E1330, TC!A:D, 2, FALSE())</f>
        <v>4170.01</v>
      </c>
      <c r="T1330" t="str">
        <f t="shared" si="104"/>
        <v>COP</v>
      </c>
    </row>
    <row r="1331" spans="1:20" ht="18.75" hidden="1" customHeight="1" x14ac:dyDescent="0.25">
      <c r="A1331" t="s">
        <v>2215</v>
      </c>
      <c r="B1331" t="s">
        <v>5</v>
      </c>
      <c r="C1331" t="s">
        <v>1913</v>
      </c>
      <c r="D1331" s="24">
        <v>10911</v>
      </c>
      <c r="E1331" t="s">
        <v>1625</v>
      </c>
      <c r="F1331" t="s">
        <v>99</v>
      </c>
      <c r="G1331" t="s">
        <v>113</v>
      </c>
      <c r="I1331" t="s">
        <v>1858</v>
      </c>
      <c r="J1331" t="s">
        <v>1915</v>
      </c>
      <c r="K1331" t="s">
        <v>1920</v>
      </c>
      <c r="L1331" s="24">
        <v>672000</v>
      </c>
      <c r="M1331" s="25">
        <f>+VLOOKUP(E1331, TC!A:D, 4, FALSE())</f>
        <v>1.0360913997127104</v>
      </c>
      <c r="N1331" s="24">
        <f t="shared" si="100"/>
        <v>672000</v>
      </c>
      <c r="O1331" t="str">
        <f t="shared" si="101"/>
        <v>FACTURA</v>
      </c>
      <c r="P1331" t="str">
        <f t="shared" si="102"/>
        <v>2025</v>
      </c>
      <c r="Q1331" t="str">
        <f t="shared" si="103"/>
        <v>02</v>
      </c>
      <c r="R1331" t="str">
        <f>+IFERROR(VLOOKUP(I1331, Listado!A:B, 2, FALSE()), "COMERCIALIZADORA INTERNACIONAL CARIBBEAN EXOTICS S A")</f>
        <v>LONDOÑO ECHEVERRI ALEJANDRA</v>
      </c>
      <c r="S1331" s="25">
        <f>+VLOOKUP(E1331, TC!A:D, 2, FALSE())</f>
        <v>4183.93</v>
      </c>
      <c r="T1331" t="str">
        <f t="shared" si="104"/>
        <v>COP</v>
      </c>
    </row>
    <row r="1332" spans="1:20" ht="18.75" hidden="1" customHeight="1" x14ac:dyDescent="0.25">
      <c r="A1332" t="s">
        <v>2215</v>
      </c>
      <c r="B1332" t="s">
        <v>5</v>
      </c>
      <c r="C1332" t="s">
        <v>1913</v>
      </c>
      <c r="D1332" s="24">
        <v>10912</v>
      </c>
      <c r="E1332" t="s">
        <v>1625</v>
      </c>
      <c r="F1332" t="s">
        <v>99</v>
      </c>
      <c r="G1332" t="s">
        <v>113</v>
      </c>
      <c r="I1332" t="s">
        <v>1858</v>
      </c>
      <c r="J1332" t="s">
        <v>1915</v>
      </c>
      <c r="K1332" t="s">
        <v>1920</v>
      </c>
      <c r="L1332" s="24">
        <v>864000</v>
      </c>
      <c r="M1332" s="25">
        <f>+VLOOKUP(E1332, TC!A:D, 4, FALSE())</f>
        <v>1.0360913997127104</v>
      </c>
      <c r="N1332" s="24">
        <f t="shared" si="100"/>
        <v>864000</v>
      </c>
      <c r="O1332" t="str">
        <f t="shared" si="101"/>
        <v>FACTURA</v>
      </c>
      <c r="P1332" t="str">
        <f t="shared" si="102"/>
        <v>2025</v>
      </c>
      <c r="Q1332" t="str">
        <f t="shared" si="103"/>
        <v>02</v>
      </c>
      <c r="R1332" t="str">
        <f>+IFERROR(VLOOKUP(I1332, Listado!A:B, 2, FALSE()), "COMERCIALIZADORA INTERNACIONAL CARIBBEAN EXOTICS S A")</f>
        <v>LONDOÑO ECHEVERRI ALEJANDRA</v>
      </c>
      <c r="S1332" s="25">
        <f>+VLOOKUP(E1332, TC!A:D, 2, FALSE())</f>
        <v>4183.93</v>
      </c>
      <c r="T1332" t="str">
        <f t="shared" si="104"/>
        <v>COP</v>
      </c>
    </row>
    <row r="1333" spans="1:20" ht="18.75" hidden="1" customHeight="1" x14ac:dyDescent="0.25">
      <c r="A1333" t="s">
        <v>2215</v>
      </c>
      <c r="B1333" t="s">
        <v>5</v>
      </c>
      <c r="C1333" t="s">
        <v>1913</v>
      </c>
      <c r="D1333" s="24">
        <v>10913</v>
      </c>
      <c r="E1333" t="s">
        <v>1625</v>
      </c>
      <c r="F1333" t="s">
        <v>99</v>
      </c>
      <c r="G1333" t="s">
        <v>113</v>
      </c>
      <c r="I1333" t="s">
        <v>1859</v>
      </c>
      <c r="J1333" t="s">
        <v>1915</v>
      </c>
      <c r="K1333" t="s">
        <v>1916</v>
      </c>
      <c r="L1333" s="24">
        <v>6542400</v>
      </c>
      <c r="M1333" s="25">
        <f>+VLOOKUP(E1333, TC!A:D, 4, FALSE())</f>
        <v>1.0360913997127104</v>
      </c>
      <c r="N1333" s="24">
        <f t="shared" si="100"/>
        <v>6542400</v>
      </c>
      <c r="O1333" t="str">
        <f t="shared" si="101"/>
        <v>FACTURA</v>
      </c>
      <c r="P1333" t="str">
        <f t="shared" si="102"/>
        <v>2025</v>
      </c>
      <c r="Q1333" t="str">
        <f t="shared" si="103"/>
        <v>02</v>
      </c>
      <c r="R1333" t="str">
        <f>+IFERROR(VLOOKUP(I1333, Listado!A:B, 2, FALSE()), "COMERCIALIZADORA INTERNACIONAL CARIBBEAN EXOTICS S A")</f>
        <v>LONDOÑO ECHEVERRI ALEJANDRA</v>
      </c>
      <c r="S1333" s="25">
        <f>+VLOOKUP(E1333, TC!A:D, 2, FALSE())</f>
        <v>4183.93</v>
      </c>
      <c r="T1333" t="str">
        <f t="shared" si="104"/>
        <v>COP</v>
      </c>
    </row>
    <row r="1334" spans="1:20" ht="18.75" hidden="1" customHeight="1" x14ac:dyDescent="0.25">
      <c r="A1334" t="s">
        <v>2215</v>
      </c>
      <c r="B1334" t="s">
        <v>5</v>
      </c>
      <c r="C1334" t="s">
        <v>1913</v>
      </c>
      <c r="D1334" s="24">
        <v>10914</v>
      </c>
      <c r="E1334" t="s">
        <v>1625</v>
      </c>
      <c r="F1334" t="s">
        <v>1924</v>
      </c>
      <c r="G1334" t="s">
        <v>110</v>
      </c>
      <c r="H1334" t="s">
        <v>2216</v>
      </c>
      <c r="I1334" t="s">
        <v>1848</v>
      </c>
      <c r="J1334" t="s">
        <v>1917</v>
      </c>
      <c r="K1334" t="s">
        <v>1928</v>
      </c>
      <c r="L1334" s="24">
        <v>3477.85</v>
      </c>
      <c r="M1334" s="25">
        <f>+VLOOKUP(E1334, TC!A:D, 4, FALSE())</f>
        <v>1.0360913997127104</v>
      </c>
      <c r="N1334" s="24">
        <f t="shared" si="100"/>
        <v>3603.3704744908496</v>
      </c>
      <c r="O1334" t="str">
        <f t="shared" si="101"/>
        <v>FACTURA</v>
      </c>
      <c r="P1334" t="str">
        <f t="shared" si="102"/>
        <v>2025</v>
      </c>
      <c r="Q1334" t="str">
        <f t="shared" si="103"/>
        <v>02</v>
      </c>
      <c r="R1334" t="str">
        <f>+IFERROR(VLOOKUP(I1334, Listado!A:B, 2, FALSE()), "COMERCIALIZADORA INTERNACIONAL CARIBBEAN EXOTICS S A")</f>
        <v>PEREZ MEJIA MARIA PAULINA</v>
      </c>
      <c r="S1334" s="25">
        <f>+VLOOKUP(E1334, TC!A:D, 2, FALSE())</f>
        <v>4183.93</v>
      </c>
      <c r="T1334" t="str">
        <f t="shared" si="104"/>
        <v>EUR</v>
      </c>
    </row>
    <row r="1335" spans="1:20" ht="18.75" hidden="1" customHeight="1" x14ac:dyDescent="0.25">
      <c r="A1335" t="s">
        <v>2215</v>
      </c>
      <c r="B1335" t="s">
        <v>5</v>
      </c>
      <c r="C1335" t="s">
        <v>1913</v>
      </c>
      <c r="D1335" s="24">
        <v>10914</v>
      </c>
      <c r="E1335" t="s">
        <v>1625</v>
      </c>
      <c r="F1335" t="s">
        <v>1924</v>
      </c>
      <c r="G1335" t="s">
        <v>110</v>
      </c>
      <c r="H1335" t="s">
        <v>2216</v>
      </c>
      <c r="I1335" t="s">
        <v>1848</v>
      </c>
      <c r="J1335" t="s">
        <v>1917</v>
      </c>
      <c r="K1335" t="s">
        <v>1953</v>
      </c>
      <c r="L1335" s="24">
        <v>8208</v>
      </c>
      <c r="M1335" s="25">
        <f>+VLOOKUP(E1335, TC!A:D, 4, FALSE())</f>
        <v>1.0360913997127104</v>
      </c>
      <c r="N1335" s="24">
        <f t="shared" si="100"/>
        <v>8504.2382088419272</v>
      </c>
      <c r="O1335" t="str">
        <f t="shared" si="101"/>
        <v>FACTURA</v>
      </c>
      <c r="P1335" t="str">
        <f t="shared" si="102"/>
        <v>2025</v>
      </c>
      <c r="Q1335" t="str">
        <f t="shared" si="103"/>
        <v>02</v>
      </c>
      <c r="R1335" t="str">
        <f>+IFERROR(VLOOKUP(I1335, Listado!A:B, 2, FALSE()), "COMERCIALIZADORA INTERNACIONAL CARIBBEAN EXOTICS S A")</f>
        <v>PEREZ MEJIA MARIA PAULINA</v>
      </c>
      <c r="S1335" s="25">
        <f>+VLOOKUP(E1335, TC!A:D, 2, FALSE())</f>
        <v>4183.93</v>
      </c>
      <c r="T1335" t="str">
        <f t="shared" si="104"/>
        <v>EUR</v>
      </c>
    </row>
    <row r="1336" spans="1:20" ht="18.75" hidden="1" customHeight="1" x14ac:dyDescent="0.25">
      <c r="A1336" t="s">
        <v>2215</v>
      </c>
      <c r="B1336" t="s">
        <v>5</v>
      </c>
      <c r="C1336" t="s">
        <v>1913</v>
      </c>
      <c r="D1336" s="24">
        <v>10915</v>
      </c>
      <c r="E1336" t="s">
        <v>1627</v>
      </c>
      <c r="F1336" t="s">
        <v>128</v>
      </c>
      <c r="G1336" t="s">
        <v>110</v>
      </c>
      <c r="I1336" t="s">
        <v>1850</v>
      </c>
      <c r="J1336" t="s">
        <v>1919</v>
      </c>
      <c r="K1336" t="s">
        <v>1918</v>
      </c>
      <c r="L1336" s="24">
        <v>135</v>
      </c>
      <c r="M1336" s="25">
        <f>+VLOOKUP(E1336, TC!A:D, 4, FALSE())</f>
        <v>1.0314499979684171</v>
      </c>
      <c r="N1336" s="24">
        <f t="shared" si="100"/>
        <v>135</v>
      </c>
      <c r="O1336" t="str">
        <f t="shared" si="101"/>
        <v>FACTURA</v>
      </c>
      <c r="P1336" t="str">
        <f t="shared" si="102"/>
        <v>2025</v>
      </c>
      <c r="Q1336" t="str">
        <f t="shared" si="103"/>
        <v>02</v>
      </c>
      <c r="R1336" t="str">
        <f>+IFERROR(VLOOKUP(I1336, Listado!A:B, 2, FALSE()), "COMERCIALIZADORA INTERNACIONAL CARIBBEAN EXOTICS S A")</f>
        <v>PEREZ MEJIA MARIA PAULINA</v>
      </c>
      <c r="S1336" s="25">
        <f>+VLOOKUP(E1336, TC!A:D, 2, FALSE())</f>
        <v>4183.93</v>
      </c>
      <c r="T1336" t="str">
        <f t="shared" si="104"/>
        <v>USD</v>
      </c>
    </row>
    <row r="1337" spans="1:20" ht="18.75" hidden="1" customHeight="1" x14ac:dyDescent="0.25">
      <c r="A1337" t="s">
        <v>2215</v>
      </c>
      <c r="B1337" t="s">
        <v>5</v>
      </c>
      <c r="C1337" t="s">
        <v>1913</v>
      </c>
      <c r="D1337" s="24">
        <v>10916</v>
      </c>
      <c r="E1337" t="s">
        <v>1627</v>
      </c>
      <c r="F1337" t="s">
        <v>1924</v>
      </c>
      <c r="G1337" t="s">
        <v>110</v>
      </c>
      <c r="I1337" t="s">
        <v>1848</v>
      </c>
      <c r="J1337" t="s">
        <v>1917</v>
      </c>
      <c r="K1337" t="s">
        <v>1918</v>
      </c>
      <c r="L1337" s="24">
        <v>135</v>
      </c>
      <c r="M1337" s="25">
        <f>+VLOOKUP(E1337, TC!A:D, 4, FALSE())</f>
        <v>1.0314499979684171</v>
      </c>
      <c r="N1337" s="24">
        <f t="shared" si="100"/>
        <v>139.24574972573632</v>
      </c>
      <c r="O1337" t="str">
        <f t="shared" si="101"/>
        <v>FACTURA</v>
      </c>
      <c r="P1337" t="str">
        <f t="shared" si="102"/>
        <v>2025</v>
      </c>
      <c r="Q1337" t="str">
        <f t="shared" si="103"/>
        <v>02</v>
      </c>
      <c r="R1337" t="str">
        <f>+IFERROR(VLOOKUP(I1337, Listado!A:B, 2, FALSE()), "COMERCIALIZADORA INTERNACIONAL CARIBBEAN EXOTICS S A")</f>
        <v>PEREZ MEJIA MARIA PAULINA</v>
      </c>
      <c r="S1337" s="25">
        <f>+VLOOKUP(E1337, TC!A:D, 2, FALSE())</f>
        <v>4183.93</v>
      </c>
      <c r="T1337" t="str">
        <f t="shared" si="104"/>
        <v>EUR</v>
      </c>
    </row>
    <row r="1338" spans="1:20" ht="18.75" hidden="1" customHeight="1" x14ac:dyDescent="0.25">
      <c r="A1338" t="s">
        <v>2215</v>
      </c>
      <c r="B1338" t="s">
        <v>5</v>
      </c>
      <c r="C1338" t="s">
        <v>1913</v>
      </c>
      <c r="D1338" s="24">
        <v>10917</v>
      </c>
      <c r="E1338" t="s">
        <v>1627</v>
      </c>
      <c r="F1338" t="s">
        <v>128</v>
      </c>
      <c r="G1338" t="s">
        <v>110</v>
      </c>
      <c r="H1338" t="s">
        <v>2217</v>
      </c>
      <c r="I1338" t="s">
        <v>1850</v>
      </c>
      <c r="J1338" t="s">
        <v>1919</v>
      </c>
      <c r="K1338" t="s">
        <v>31</v>
      </c>
      <c r="L1338" s="24">
        <v>19040</v>
      </c>
      <c r="M1338" s="25">
        <f>+VLOOKUP(E1338, TC!A:D, 4, FALSE())</f>
        <v>1.0314499979684171</v>
      </c>
      <c r="N1338" s="24">
        <f t="shared" si="100"/>
        <v>19040</v>
      </c>
      <c r="O1338" t="str">
        <f t="shared" si="101"/>
        <v>FACTURA</v>
      </c>
      <c r="P1338" t="str">
        <f t="shared" si="102"/>
        <v>2025</v>
      </c>
      <c r="Q1338" t="str">
        <f t="shared" si="103"/>
        <v>02</v>
      </c>
      <c r="R1338" t="str">
        <f>+IFERROR(VLOOKUP(I1338, Listado!A:B, 2, FALSE()), "COMERCIALIZADORA INTERNACIONAL CARIBBEAN EXOTICS S A")</f>
        <v>PEREZ MEJIA MARIA PAULINA</v>
      </c>
      <c r="S1338" s="25">
        <f>+VLOOKUP(E1338, TC!A:D, 2, FALSE())</f>
        <v>4183.93</v>
      </c>
      <c r="T1338" t="str">
        <f t="shared" si="104"/>
        <v>USD</v>
      </c>
    </row>
    <row r="1339" spans="1:20" ht="18.75" hidden="1" customHeight="1" x14ac:dyDescent="0.25">
      <c r="A1339" t="s">
        <v>2215</v>
      </c>
      <c r="B1339" t="s">
        <v>5</v>
      </c>
      <c r="C1339" t="s">
        <v>1913</v>
      </c>
      <c r="D1339" s="24">
        <v>10918</v>
      </c>
      <c r="E1339" t="s">
        <v>1627</v>
      </c>
      <c r="F1339" t="s">
        <v>128</v>
      </c>
      <c r="G1339" t="s">
        <v>110</v>
      </c>
      <c r="H1339" t="s">
        <v>2218</v>
      </c>
      <c r="I1339" t="s">
        <v>1851</v>
      </c>
      <c r="J1339" t="s">
        <v>1940</v>
      </c>
      <c r="K1339" t="s">
        <v>42</v>
      </c>
      <c r="L1339" s="24">
        <v>3836</v>
      </c>
      <c r="M1339" s="25">
        <f>+VLOOKUP(E1339, TC!A:D, 4, FALSE())</f>
        <v>1.0314499979684171</v>
      </c>
      <c r="N1339" s="24">
        <f t="shared" si="100"/>
        <v>3836</v>
      </c>
      <c r="O1339" t="str">
        <f t="shared" si="101"/>
        <v>FACTURA</v>
      </c>
      <c r="P1339" t="str">
        <f t="shared" si="102"/>
        <v>2025</v>
      </c>
      <c r="Q1339" t="str">
        <f t="shared" si="103"/>
        <v>02</v>
      </c>
      <c r="R1339" t="str">
        <f>+IFERROR(VLOOKUP(I1339, Listado!A:B, 2, FALSE()), "COMERCIALIZADORA INTERNACIONAL CARIBBEAN EXOTICS S A")</f>
        <v>PEREZ MEJIA MARIA PAULINA</v>
      </c>
      <c r="S1339" s="25">
        <f>+VLOOKUP(E1339, TC!A:D, 2, FALSE())</f>
        <v>4183.93</v>
      </c>
      <c r="T1339" t="str">
        <f t="shared" si="104"/>
        <v>USD</v>
      </c>
    </row>
    <row r="1340" spans="1:20" ht="18.75" hidden="1" customHeight="1" x14ac:dyDescent="0.25">
      <c r="A1340" t="s">
        <v>2215</v>
      </c>
      <c r="B1340" t="s">
        <v>1923</v>
      </c>
      <c r="C1340" t="s">
        <v>1913</v>
      </c>
      <c r="D1340" s="24">
        <v>5732</v>
      </c>
      <c r="E1340" t="s">
        <v>1627</v>
      </c>
      <c r="F1340" t="s">
        <v>128</v>
      </c>
      <c r="G1340" t="s">
        <v>112</v>
      </c>
      <c r="H1340" t="s">
        <v>2219</v>
      </c>
      <c r="I1340" t="s">
        <v>1856</v>
      </c>
      <c r="J1340" t="s">
        <v>1930</v>
      </c>
      <c r="K1340" t="s">
        <v>1934</v>
      </c>
      <c r="L1340" s="24">
        <v>980</v>
      </c>
      <c r="M1340" s="25">
        <f>+VLOOKUP(E1340, TC!A:D, 4, FALSE())</f>
        <v>1.0314499979684171</v>
      </c>
      <c r="N1340" s="24">
        <f t="shared" si="100"/>
        <v>980</v>
      </c>
      <c r="O1340" t="str">
        <f t="shared" si="101"/>
        <v>FACTURA</v>
      </c>
      <c r="P1340" t="str">
        <f t="shared" si="102"/>
        <v>2025</v>
      </c>
      <c r="Q1340" t="str">
        <f t="shared" si="103"/>
        <v>02</v>
      </c>
      <c r="R1340" t="str">
        <f>+IFERROR(VLOOKUP(I1340, Listado!A:B, 2, FALSE()), "COMERCIALIZADORA INTERNACIONAL CARIBBEAN EXOTICS S A")</f>
        <v>HINCAPIE CONTRERAS ERIKA STEFANIA</v>
      </c>
      <c r="S1340" s="25">
        <f>+VLOOKUP(E1340, TC!A:D, 2, FALSE())</f>
        <v>4183.93</v>
      </c>
      <c r="T1340" t="str">
        <f t="shared" si="104"/>
        <v>USD</v>
      </c>
    </row>
    <row r="1341" spans="1:20" ht="18.75" hidden="1" customHeight="1" x14ac:dyDescent="0.25">
      <c r="A1341" t="s">
        <v>2215</v>
      </c>
      <c r="B1341" t="s">
        <v>1923</v>
      </c>
      <c r="C1341" t="s">
        <v>1913</v>
      </c>
      <c r="D1341" s="24">
        <v>5732</v>
      </c>
      <c r="E1341" t="s">
        <v>1627</v>
      </c>
      <c r="F1341" t="s">
        <v>128</v>
      </c>
      <c r="G1341" t="s">
        <v>112</v>
      </c>
      <c r="H1341" t="s">
        <v>2219</v>
      </c>
      <c r="I1341" t="s">
        <v>1856</v>
      </c>
      <c r="J1341" t="s">
        <v>1930</v>
      </c>
      <c r="K1341" t="s">
        <v>1935</v>
      </c>
      <c r="L1341" s="24">
        <v>4185</v>
      </c>
      <c r="M1341" s="25">
        <f>+VLOOKUP(E1341, TC!A:D, 4, FALSE())</f>
        <v>1.0314499979684171</v>
      </c>
      <c r="N1341" s="24">
        <f t="shared" si="100"/>
        <v>4185</v>
      </c>
      <c r="O1341" t="str">
        <f t="shared" si="101"/>
        <v>FACTURA</v>
      </c>
      <c r="P1341" t="str">
        <f t="shared" si="102"/>
        <v>2025</v>
      </c>
      <c r="Q1341" t="str">
        <f t="shared" si="103"/>
        <v>02</v>
      </c>
      <c r="R1341" t="str">
        <f>+IFERROR(VLOOKUP(I1341, Listado!A:B, 2, FALSE()), "COMERCIALIZADORA INTERNACIONAL CARIBBEAN EXOTICS S A")</f>
        <v>HINCAPIE CONTRERAS ERIKA STEFANIA</v>
      </c>
      <c r="S1341" s="25">
        <f>+VLOOKUP(E1341, TC!A:D, 2, FALSE())</f>
        <v>4183.93</v>
      </c>
      <c r="T1341" t="str">
        <f t="shared" si="104"/>
        <v>USD</v>
      </c>
    </row>
    <row r="1342" spans="1:20" ht="18.75" hidden="1" customHeight="1" x14ac:dyDescent="0.25">
      <c r="A1342" t="s">
        <v>2215</v>
      </c>
      <c r="B1342" t="s">
        <v>1923</v>
      </c>
      <c r="C1342" t="s">
        <v>1913</v>
      </c>
      <c r="D1342" s="24">
        <v>5733</v>
      </c>
      <c r="E1342" t="s">
        <v>1627</v>
      </c>
      <c r="F1342" t="s">
        <v>128</v>
      </c>
      <c r="G1342" t="s">
        <v>112</v>
      </c>
      <c r="H1342" t="s">
        <v>2219</v>
      </c>
      <c r="I1342" t="s">
        <v>1856</v>
      </c>
      <c r="J1342" t="s">
        <v>1930</v>
      </c>
      <c r="K1342" t="s">
        <v>1928</v>
      </c>
      <c r="L1342" s="24">
        <v>650.47</v>
      </c>
      <c r="M1342" s="25">
        <f>+VLOOKUP(E1342, TC!A:D, 4, FALSE())</f>
        <v>1.0314499979684171</v>
      </c>
      <c r="N1342" s="24">
        <f t="shared" si="100"/>
        <v>650.47</v>
      </c>
      <c r="O1342" t="str">
        <f t="shared" si="101"/>
        <v>FACTURA</v>
      </c>
      <c r="P1342" t="str">
        <f t="shared" si="102"/>
        <v>2025</v>
      </c>
      <c r="Q1342" t="str">
        <f t="shared" si="103"/>
        <v>02</v>
      </c>
      <c r="R1342" t="str">
        <f>+IFERROR(VLOOKUP(I1342, Listado!A:B, 2, FALSE()), "COMERCIALIZADORA INTERNACIONAL CARIBBEAN EXOTICS S A")</f>
        <v>HINCAPIE CONTRERAS ERIKA STEFANIA</v>
      </c>
      <c r="S1342" s="25">
        <f>+VLOOKUP(E1342, TC!A:D, 2, FALSE())</f>
        <v>4183.93</v>
      </c>
      <c r="T1342" t="str">
        <f t="shared" si="104"/>
        <v>USD</v>
      </c>
    </row>
    <row r="1343" spans="1:20" ht="18.75" hidden="1" customHeight="1" x14ac:dyDescent="0.25">
      <c r="A1343" t="s">
        <v>2215</v>
      </c>
      <c r="B1343" t="s">
        <v>1923</v>
      </c>
      <c r="C1343" t="s">
        <v>1913</v>
      </c>
      <c r="D1343" s="24">
        <v>5733</v>
      </c>
      <c r="E1343" t="s">
        <v>1627</v>
      </c>
      <c r="F1343" t="s">
        <v>128</v>
      </c>
      <c r="G1343" t="s">
        <v>112</v>
      </c>
      <c r="H1343" t="s">
        <v>2219</v>
      </c>
      <c r="I1343" t="s">
        <v>1856</v>
      </c>
      <c r="J1343" t="s">
        <v>1930</v>
      </c>
      <c r="K1343" t="s">
        <v>1934</v>
      </c>
      <c r="L1343" s="24">
        <v>280.2</v>
      </c>
      <c r="M1343" s="25">
        <f>+VLOOKUP(E1343, TC!A:D, 4, FALSE())</f>
        <v>1.0314499979684171</v>
      </c>
      <c r="N1343" s="24">
        <f t="shared" si="100"/>
        <v>280.2</v>
      </c>
      <c r="O1343" t="str">
        <f t="shared" si="101"/>
        <v>FACTURA</v>
      </c>
      <c r="P1343" t="str">
        <f t="shared" si="102"/>
        <v>2025</v>
      </c>
      <c r="Q1343" t="str">
        <f t="shared" si="103"/>
        <v>02</v>
      </c>
      <c r="R1343" t="str">
        <f>+IFERROR(VLOOKUP(I1343, Listado!A:B, 2, FALSE()), "COMERCIALIZADORA INTERNACIONAL CARIBBEAN EXOTICS S A")</f>
        <v>HINCAPIE CONTRERAS ERIKA STEFANIA</v>
      </c>
      <c r="S1343" s="25">
        <f>+VLOOKUP(E1343, TC!A:D, 2, FALSE())</f>
        <v>4183.93</v>
      </c>
      <c r="T1343" t="str">
        <f t="shared" si="104"/>
        <v>USD</v>
      </c>
    </row>
    <row r="1344" spans="1:20" ht="18.75" hidden="1" customHeight="1" x14ac:dyDescent="0.25">
      <c r="A1344" t="s">
        <v>2215</v>
      </c>
      <c r="B1344" t="s">
        <v>1923</v>
      </c>
      <c r="C1344" t="s">
        <v>1913</v>
      </c>
      <c r="D1344" s="24">
        <v>5733</v>
      </c>
      <c r="E1344" t="s">
        <v>1627</v>
      </c>
      <c r="F1344" t="s">
        <v>128</v>
      </c>
      <c r="G1344" t="s">
        <v>112</v>
      </c>
      <c r="H1344" t="s">
        <v>2219</v>
      </c>
      <c r="I1344" t="s">
        <v>1856</v>
      </c>
      <c r="J1344" t="s">
        <v>1930</v>
      </c>
      <c r="K1344" t="s">
        <v>1935</v>
      </c>
      <c r="L1344" s="24">
        <v>1987.2</v>
      </c>
      <c r="M1344" s="25">
        <f>+VLOOKUP(E1344, TC!A:D, 4, FALSE())</f>
        <v>1.0314499979684171</v>
      </c>
      <c r="N1344" s="24">
        <f t="shared" si="100"/>
        <v>1987.2</v>
      </c>
      <c r="O1344" t="str">
        <f t="shared" si="101"/>
        <v>FACTURA</v>
      </c>
      <c r="P1344" t="str">
        <f t="shared" si="102"/>
        <v>2025</v>
      </c>
      <c r="Q1344" t="str">
        <f t="shared" si="103"/>
        <v>02</v>
      </c>
      <c r="R1344" t="str">
        <f>+IFERROR(VLOOKUP(I1344, Listado!A:B, 2, FALSE()), "COMERCIALIZADORA INTERNACIONAL CARIBBEAN EXOTICS S A")</f>
        <v>HINCAPIE CONTRERAS ERIKA STEFANIA</v>
      </c>
      <c r="S1344" s="25">
        <f>+VLOOKUP(E1344, TC!A:D, 2, FALSE())</f>
        <v>4183.93</v>
      </c>
      <c r="T1344" t="str">
        <f t="shared" si="104"/>
        <v>USD</v>
      </c>
    </row>
    <row r="1345" spans="1:20" ht="18.75" hidden="1" customHeight="1" x14ac:dyDescent="0.25">
      <c r="A1345" t="s">
        <v>2215</v>
      </c>
      <c r="B1345" t="s">
        <v>5</v>
      </c>
      <c r="C1345" t="s">
        <v>1913</v>
      </c>
      <c r="D1345" s="24">
        <v>10919</v>
      </c>
      <c r="E1345" t="s">
        <v>1627</v>
      </c>
      <c r="F1345" t="s">
        <v>1924</v>
      </c>
      <c r="G1345" t="s">
        <v>110</v>
      </c>
      <c r="H1345" t="s">
        <v>2220</v>
      </c>
      <c r="I1345" t="s">
        <v>1848</v>
      </c>
      <c r="J1345" t="s">
        <v>1917</v>
      </c>
      <c r="K1345" t="s">
        <v>23</v>
      </c>
      <c r="L1345" s="24">
        <v>1292.8</v>
      </c>
      <c r="M1345" s="25">
        <f>+VLOOKUP(E1345, TC!A:D, 4, FALSE())</f>
        <v>1.0314499979684171</v>
      </c>
      <c r="N1345" s="24">
        <f t="shared" si="100"/>
        <v>1333.4585573735696</v>
      </c>
      <c r="O1345" t="str">
        <f t="shared" si="101"/>
        <v>FACTURA</v>
      </c>
      <c r="P1345" t="str">
        <f t="shared" si="102"/>
        <v>2025</v>
      </c>
      <c r="Q1345" t="str">
        <f t="shared" si="103"/>
        <v>02</v>
      </c>
      <c r="R1345" t="str">
        <f>+IFERROR(VLOOKUP(I1345, Listado!A:B, 2, FALSE()), "COMERCIALIZADORA INTERNACIONAL CARIBBEAN EXOTICS S A")</f>
        <v>PEREZ MEJIA MARIA PAULINA</v>
      </c>
      <c r="S1345" s="25">
        <f>+VLOOKUP(E1345, TC!A:D, 2, FALSE())</f>
        <v>4183.93</v>
      </c>
      <c r="T1345" t="str">
        <f t="shared" si="104"/>
        <v>EUR</v>
      </c>
    </row>
    <row r="1346" spans="1:20" ht="18.75" hidden="1" customHeight="1" x14ac:dyDescent="0.25">
      <c r="A1346" t="s">
        <v>2215</v>
      </c>
      <c r="B1346" t="s">
        <v>5</v>
      </c>
      <c r="C1346" t="s">
        <v>1913</v>
      </c>
      <c r="D1346" s="24">
        <v>10919</v>
      </c>
      <c r="E1346" t="s">
        <v>1627</v>
      </c>
      <c r="F1346" t="s">
        <v>1924</v>
      </c>
      <c r="G1346" t="s">
        <v>110</v>
      </c>
      <c r="H1346" t="s">
        <v>2220</v>
      </c>
      <c r="I1346" t="s">
        <v>1848</v>
      </c>
      <c r="J1346" t="s">
        <v>1917</v>
      </c>
      <c r="K1346" t="s">
        <v>39</v>
      </c>
      <c r="L1346" s="24">
        <v>1906.32</v>
      </c>
      <c r="M1346" s="25">
        <f>+VLOOKUP(E1346, TC!A:D, 4, FALSE())</f>
        <v>1.0314499979684171</v>
      </c>
      <c r="N1346" s="24">
        <f t="shared" ref="N1346:N1409" si="105">+IF(F1346="EUR", (M1346*L1346), IF(I1346="JUAN MATAS SAS", (L1346/S1346), L1346))</f>
        <v>1966.2737601271529</v>
      </c>
      <c r="O1346" t="str">
        <f t="shared" ref="O1346:O1409" si="106">+IF(C1346="CFE", "FACTURA", IF(ISERROR(SEARCH("ANULA", H1346))=FALSE(), "ANULACIÓN FE", IF(ISERROR(SEARCH("CANCELLATION", H1346))=FALSE(), "ANULACIÓN FE", "NOTAS")))</f>
        <v>FACTURA</v>
      </c>
      <c r="P1346" t="str">
        <f t="shared" ref="P1346:P1409" si="107">+LEFT(E1346, 4)</f>
        <v>2025</v>
      </c>
      <c r="Q1346" t="str">
        <f t="shared" ref="Q1346:Q1409" si="108">+MID(E1346, 5, 2)</f>
        <v>02</v>
      </c>
      <c r="R1346" t="str">
        <f>+IFERROR(VLOOKUP(I1346, Listado!A:B, 2, FALSE()), "COMERCIALIZADORA INTERNACIONAL CARIBBEAN EXOTICS S A")</f>
        <v>PEREZ MEJIA MARIA PAULINA</v>
      </c>
      <c r="S1346" s="25">
        <f>+VLOOKUP(E1346, TC!A:D, 2, FALSE())</f>
        <v>4183.93</v>
      </c>
      <c r="T1346" t="str">
        <f t="shared" ref="T1346:T1409" si="109">+IF(I1346="JUAN MATAS SAS", "USD", F1346)</f>
        <v>EUR</v>
      </c>
    </row>
    <row r="1347" spans="1:20" ht="18.75" hidden="1" customHeight="1" x14ac:dyDescent="0.25">
      <c r="A1347" t="s">
        <v>2215</v>
      </c>
      <c r="B1347" t="s">
        <v>5</v>
      </c>
      <c r="C1347" t="s">
        <v>1913</v>
      </c>
      <c r="D1347" s="24">
        <v>10919</v>
      </c>
      <c r="E1347" t="s">
        <v>1627</v>
      </c>
      <c r="F1347" t="s">
        <v>1924</v>
      </c>
      <c r="G1347" t="s">
        <v>110</v>
      </c>
      <c r="H1347" t="s">
        <v>2220</v>
      </c>
      <c r="I1347" t="s">
        <v>1848</v>
      </c>
      <c r="J1347" t="s">
        <v>1917</v>
      </c>
      <c r="K1347" t="s">
        <v>38</v>
      </c>
      <c r="L1347" s="24">
        <v>9660</v>
      </c>
      <c r="M1347" s="25">
        <f>+VLOOKUP(E1347, TC!A:D, 4, FALSE())</f>
        <v>1.0314499979684171</v>
      </c>
      <c r="N1347" s="24">
        <f t="shared" si="105"/>
        <v>9963.8069803749095</v>
      </c>
      <c r="O1347" t="str">
        <f t="shared" si="106"/>
        <v>FACTURA</v>
      </c>
      <c r="P1347" t="str">
        <f t="shared" si="107"/>
        <v>2025</v>
      </c>
      <c r="Q1347" t="str">
        <f t="shared" si="108"/>
        <v>02</v>
      </c>
      <c r="R1347" t="str">
        <f>+IFERROR(VLOOKUP(I1347, Listado!A:B, 2, FALSE()), "COMERCIALIZADORA INTERNACIONAL CARIBBEAN EXOTICS S A")</f>
        <v>PEREZ MEJIA MARIA PAULINA</v>
      </c>
      <c r="S1347" s="25">
        <f>+VLOOKUP(E1347, TC!A:D, 2, FALSE())</f>
        <v>4183.93</v>
      </c>
      <c r="T1347" t="str">
        <f t="shared" si="109"/>
        <v>EUR</v>
      </c>
    </row>
    <row r="1348" spans="1:20" ht="18.75" hidden="1" customHeight="1" x14ac:dyDescent="0.25">
      <c r="A1348" t="s">
        <v>2215</v>
      </c>
      <c r="B1348" t="s">
        <v>5</v>
      </c>
      <c r="C1348" t="s">
        <v>1913</v>
      </c>
      <c r="D1348" s="24">
        <v>10919</v>
      </c>
      <c r="E1348" t="s">
        <v>1627</v>
      </c>
      <c r="F1348" t="s">
        <v>1924</v>
      </c>
      <c r="G1348" t="s">
        <v>110</v>
      </c>
      <c r="H1348" t="s">
        <v>2220</v>
      </c>
      <c r="I1348" t="s">
        <v>1848</v>
      </c>
      <c r="J1348" t="s">
        <v>1917</v>
      </c>
      <c r="K1348" t="s">
        <v>14</v>
      </c>
      <c r="L1348" s="24">
        <v>2684.4</v>
      </c>
      <c r="M1348" s="25">
        <f>+VLOOKUP(E1348, TC!A:D, 4, FALSE())</f>
        <v>1.0314499979684171</v>
      </c>
      <c r="N1348" s="24">
        <f t="shared" si="105"/>
        <v>2768.8243745464188</v>
      </c>
      <c r="O1348" t="str">
        <f t="shared" si="106"/>
        <v>FACTURA</v>
      </c>
      <c r="P1348" t="str">
        <f t="shared" si="107"/>
        <v>2025</v>
      </c>
      <c r="Q1348" t="str">
        <f t="shared" si="108"/>
        <v>02</v>
      </c>
      <c r="R1348" t="str">
        <f>+IFERROR(VLOOKUP(I1348, Listado!A:B, 2, FALSE()), "COMERCIALIZADORA INTERNACIONAL CARIBBEAN EXOTICS S A")</f>
        <v>PEREZ MEJIA MARIA PAULINA</v>
      </c>
      <c r="S1348" s="25">
        <f>+VLOOKUP(E1348, TC!A:D, 2, FALSE())</f>
        <v>4183.93</v>
      </c>
      <c r="T1348" t="str">
        <f t="shared" si="109"/>
        <v>EUR</v>
      </c>
    </row>
    <row r="1349" spans="1:20" ht="18.75" hidden="1" customHeight="1" x14ac:dyDescent="0.25">
      <c r="A1349" t="s">
        <v>2215</v>
      </c>
      <c r="B1349" t="s">
        <v>5</v>
      </c>
      <c r="C1349" t="s">
        <v>1913</v>
      </c>
      <c r="D1349" s="24">
        <v>10919</v>
      </c>
      <c r="E1349" t="s">
        <v>1627</v>
      </c>
      <c r="F1349" t="s">
        <v>1924</v>
      </c>
      <c r="G1349" t="s">
        <v>110</v>
      </c>
      <c r="H1349" t="s">
        <v>2220</v>
      </c>
      <c r="I1349" t="s">
        <v>1848</v>
      </c>
      <c r="J1349" t="s">
        <v>1917</v>
      </c>
      <c r="K1349" t="s">
        <v>27</v>
      </c>
      <c r="L1349" s="24">
        <v>828</v>
      </c>
      <c r="M1349" s="25">
        <f>+VLOOKUP(E1349, TC!A:D, 4, FALSE())</f>
        <v>1.0314499979684171</v>
      </c>
      <c r="N1349" s="24">
        <f t="shared" si="105"/>
        <v>854.04059831784934</v>
      </c>
      <c r="O1349" t="str">
        <f t="shared" si="106"/>
        <v>FACTURA</v>
      </c>
      <c r="P1349" t="str">
        <f t="shared" si="107"/>
        <v>2025</v>
      </c>
      <c r="Q1349" t="str">
        <f t="shared" si="108"/>
        <v>02</v>
      </c>
      <c r="R1349" t="str">
        <f>+IFERROR(VLOOKUP(I1349, Listado!A:B, 2, FALSE()), "COMERCIALIZADORA INTERNACIONAL CARIBBEAN EXOTICS S A")</f>
        <v>PEREZ MEJIA MARIA PAULINA</v>
      </c>
      <c r="S1349" s="25">
        <f>+VLOOKUP(E1349, TC!A:D, 2, FALSE())</f>
        <v>4183.93</v>
      </c>
      <c r="T1349" t="str">
        <f t="shared" si="109"/>
        <v>EUR</v>
      </c>
    </row>
    <row r="1350" spans="1:20" ht="18.75" hidden="1" customHeight="1" x14ac:dyDescent="0.25">
      <c r="A1350" t="s">
        <v>2215</v>
      </c>
      <c r="B1350" t="s">
        <v>5</v>
      </c>
      <c r="C1350" t="s">
        <v>1913</v>
      </c>
      <c r="D1350" s="24">
        <v>10919</v>
      </c>
      <c r="E1350" t="s">
        <v>1627</v>
      </c>
      <c r="F1350" t="s">
        <v>1924</v>
      </c>
      <c r="G1350" t="s">
        <v>110</v>
      </c>
      <c r="H1350" t="s">
        <v>2220</v>
      </c>
      <c r="I1350" t="s">
        <v>1848</v>
      </c>
      <c r="J1350" t="s">
        <v>1917</v>
      </c>
      <c r="K1350" t="s">
        <v>1959</v>
      </c>
      <c r="L1350" s="24">
        <v>2200</v>
      </c>
      <c r="M1350" s="25">
        <f>+VLOOKUP(E1350, TC!A:D, 4, FALSE())</f>
        <v>1.0314499979684171</v>
      </c>
      <c r="N1350" s="24">
        <f t="shared" si="105"/>
        <v>2269.1899955305175</v>
      </c>
      <c r="O1350" t="str">
        <f t="shared" si="106"/>
        <v>FACTURA</v>
      </c>
      <c r="P1350" t="str">
        <f t="shared" si="107"/>
        <v>2025</v>
      </c>
      <c r="Q1350" t="str">
        <f t="shared" si="108"/>
        <v>02</v>
      </c>
      <c r="R1350" t="str">
        <f>+IFERROR(VLOOKUP(I1350, Listado!A:B, 2, FALSE()), "COMERCIALIZADORA INTERNACIONAL CARIBBEAN EXOTICS S A")</f>
        <v>PEREZ MEJIA MARIA PAULINA</v>
      </c>
      <c r="S1350" s="25">
        <f>+VLOOKUP(E1350, TC!A:D, 2, FALSE())</f>
        <v>4183.93</v>
      </c>
      <c r="T1350" t="str">
        <f t="shared" si="109"/>
        <v>EUR</v>
      </c>
    </row>
    <row r="1351" spans="1:20" ht="18.75" hidden="1" customHeight="1" x14ac:dyDescent="0.25">
      <c r="A1351" t="s">
        <v>2215</v>
      </c>
      <c r="B1351" t="s">
        <v>5</v>
      </c>
      <c r="C1351" t="s">
        <v>1913</v>
      </c>
      <c r="D1351" s="24">
        <v>10919</v>
      </c>
      <c r="E1351" t="s">
        <v>1627</v>
      </c>
      <c r="F1351" t="s">
        <v>1924</v>
      </c>
      <c r="G1351" t="s">
        <v>110</v>
      </c>
      <c r="H1351" t="s">
        <v>2220</v>
      </c>
      <c r="I1351" t="s">
        <v>1848</v>
      </c>
      <c r="J1351" t="s">
        <v>1917</v>
      </c>
      <c r="K1351" t="s">
        <v>1960</v>
      </c>
      <c r="L1351" s="24">
        <v>132.97999999999999</v>
      </c>
      <c r="M1351" s="25">
        <f>+VLOOKUP(E1351, TC!A:D, 4, FALSE())</f>
        <v>1.0314499979684171</v>
      </c>
      <c r="N1351" s="24">
        <f t="shared" si="105"/>
        <v>137.1622207298401</v>
      </c>
      <c r="O1351" t="str">
        <f t="shared" si="106"/>
        <v>FACTURA</v>
      </c>
      <c r="P1351" t="str">
        <f t="shared" si="107"/>
        <v>2025</v>
      </c>
      <c r="Q1351" t="str">
        <f t="shared" si="108"/>
        <v>02</v>
      </c>
      <c r="R1351" t="str">
        <f>+IFERROR(VLOOKUP(I1351, Listado!A:B, 2, FALSE()), "COMERCIALIZADORA INTERNACIONAL CARIBBEAN EXOTICS S A")</f>
        <v>PEREZ MEJIA MARIA PAULINA</v>
      </c>
      <c r="S1351" s="25">
        <f>+VLOOKUP(E1351, TC!A:D, 2, FALSE())</f>
        <v>4183.93</v>
      </c>
      <c r="T1351" t="str">
        <f t="shared" si="109"/>
        <v>EUR</v>
      </c>
    </row>
    <row r="1352" spans="1:20" ht="18.75" hidden="1" customHeight="1" x14ac:dyDescent="0.25">
      <c r="A1352" t="s">
        <v>2215</v>
      </c>
      <c r="B1352" t="s">
        <v>5</v>
      </c>
      <c r="C1352" t="s">
        <v>1913</v>
      </c>
      <c r="D1352" s="24">
        <v>10920</v>
      </c>
      <c r="E1352" t="s">
        <v>1627</v>
      </c>
      <c r="F1352" t="s">
        <v>128</v>
      </c>
      <c r="G1352" t="s">
        <v>110</v>
      </c>
      <c r="I1352" t="s">
        <v>1850</v>
      </c>
      <c r="J1352" t="s">
        <v>1919</v>
      </c>
      <c r="K1352" t="s">
        <v>1918</v>
      </c>
      <c r="L1352" s="24">
        <v>336</v>
      </c>
      <c r="M1352" s="25">
        <f>+VLOOKUP(E1352, TC!A:D, 4, FALSE())</f>
        <v>1.0314499979684171</v>
      </c>
      <c r="N1352" s="24">
        <f t="shared" si="105"/>
        <v>336</v>
      </c>
      <c r="O1352" t="str">
        <f t="shared" si="106"/>
        <v>FACTURA</v>
      </c>
      <c r="P1352" t="str">
        <f t="shared" si="107"/>
        <v>2025</v>
      </c>
      <c r="Q1352" t="str">
        <f t="shared" si="108"/>
        <v>02</v>
      </c>
      <c r="R1352" t="str">
        <f>+IFERROR(VLOOKUP(I1352, Listado!A:B, 2, FALSE()), "COMERCIALIZADORA INTERNACIONAL CARIBBEAN EXOTICS S A")</f>
        <v>PEREZ MEJIA MARIA PAULINA</v>
      </c>
      <c r="S1352" s="25">
        <f>+VLOOKUP(E1352, TC!A:D, 2, FALSE())</f>
        <v>4183.93</v>
      </c>
      <c r="T1352" t="str">
        <f t="shared" si="109"/>
        <v>USD</v>
      </c>
    </row>
    <row r="1353" spans="1:20" ht="18.75" hidden="1" customHeight="1" x14ac:dyDescent="0.25">
      <c r="A1353" t="s">
        <v>2215</v>
      </c>
      <c r="B1353" t="s">
        <v>5</v>
      </c>
      <c r="C1353" t="s">
        <v>1913</v>
      </c>
      <c r="D1353" s="24">
        <v>10921</v>
      </c>
      <c r="E1353" t="s">
        <v>1627</v>
      </c>
      <c r="F1353" t="s">
        <v>1924</v>
      </c>
      <c r="G1353" t="s">
        <v>110</v>
      </c>
      <c r="I1353" t="s">
        <v>1848</v>
      </c>
      <c r="J1353" t="s">
        <v>1917</v>
      </c>
      <c r="K1353" t="s">
        <v>1918</v>
      </c>
      <c r="L1353" s="24">
        <v>162.4</v>
      </c>
      <c r="M1353" s="25">
        <f>+VLOOKUP(E1353, TC!A:D, 4, FALSE())</f>
        <v>1.0314499979684171</v>
      </c>
      <c r="N1353" s="24">
        <f t="shared" si="105"/>
        <v>167.50747967007095</v>
      </c>
      <c r="O1353" t="str">
        <f t="shared" si="106"/>
        <v>FACTURA</v>
      </c>
      <c r="P1353" t="str">
        <f t="shared" si="107"/>
        <v>2025</v>
      </c>
      <c r="Q1353" t="str">
        <f t="shared" si="108"/>
        <v>02</v>
      </c>
      <c r="R1353" t="str">
        <f>+IFERROR(VLOOKUP(I1353, Listado!A:B, 2, FALSE()), "COMERCIALIZADORA INTERNACIONAL CARIBBEAN EXOTICS S A")</f>
        <v>PEREZ MEJIA MARIA PAULINA</v>
      </c>
      <c r="S1353" s="25">
        <f>+VLOOKUP(E1353, TC!A:D, 2, FALSE())</f>
        <v>4183.93</v>
      </c>
      <c r="T1353" t="str">
        <f t="shared" si="109"/>
        <v>EUR</v>
      </c>
    </row>
    <row r="1354" spans="1:20" ht="18.75" hidden="1" customHeight="1" x14ac:dyDescent="0.25">
      <c r="A1354" t="s">
        <v>2215</v>
      </c>
      <c r="B1354" t="s">
        <v>5</v>
      </c>
      <c r="C1354" t="s">
        <v>1913</v>
      </c>
      <c r="D1354" s="24">
        <v>10921</v>
      </c>
      <c r="E1354" t="s">
        <v>1627</v>
      </c>
      <c r="F1354" t="s">
        <v>1924</v>
      </c>
      <c r="G1354" t="s">
        <v>110</v>
      </c>
      <c r="I1354" t="s">
        <v>1848</v>
      </c>
      <c r="J1354" t="s">
        <v>1917</v>
      </c>
      <c r="K1354" t="s">
        <v>1918</v>
      </c>
      <c r="L1354" s="24">
        <v>62</v>
      </c>
      <c r="M1354" s="25">
        <f>+VLOOKUP(E1354, TC!A:D, 4, FALSE())</f>
        <v>1.0314499979684171</v>
      </c>
      <c r="N1354" s="24">
        <f t="shared" si="105"/>
        <v>63.949899874041861</v>
      </c>
      <c r="O1354" t="str">
        <f t="shared" si="106"/>
        <v>FACTURA</v>
      </c>
      <c r="P1354" t="str">
        <f t="shared" si="107"/>
        <v>2025</v>
      </c>
      <c r="Q1354" t="str">
        <f t="shared" si="108"/>
        <v>02</v>
      </c>
      <c r="R1354" t="str">
        <f>+IFERROR(VLOOKUP(I1354, Listado!A:B, 2, FALSE()), "COMERCIALIZADORA INTERNACIONAL CARIBBEAN EXOTICS S A")</f>
        <v>PEREZ MEJIA MARIA PAULINA</v>
      </c>
      <c r="S1354" s="25">
        <f>+VLOOKUP(E1354, TC!A:D, 2, FALSE())</f>
        <v>4183.93</v>
      </c>
      <c r="T1354" t="str">
        <f t="shared" si="109"/>
        <v>EUR</v>
      </c>
    </row>
    <row r="1355" spans="1:20" ht="18.75" hidden="1" customHeight="1" x14ac:dyDescent="0.25">
      <c r="A1355" t="s">
        <v>2215</v>
      </c>
      <c r="B1355" t="s">
        <v>5</v>
      </c>
      <c r="C1355" t="s">
        <v>1913</v>
      </c>
      <c r="D1355" s="24">
        <v>10922</v>
      </c>
      <c r="E1355" t="s">
        <v>1628</v>
      </c>
      <c r="F1355" t="s">
        <v>99</v>
      </c>
      <c r="G1355" t="s">
        <v>113</v>
      </c>
      <c r="I1355" t="s">
        <v>1859</v>
      </c>
      <c r="J1355" t="s">
        <v>1915</v>
      </c>
      <c r="K1355" t="s">
        <v>1916</v>
      </c>
      <c r="L1355" s="24">
        <v>5220000</v>
      </c>
      <c r="M1355" s="25">
        <f>+VLOOKUP(E1355, TC!A:D, 4, FALSE())</f>
        <v>1.0380499992854864</v>
      </c>
      <c r="N1355" s="24">
        <f t="shared" si="105"/>
        <v>5220000</v>
      </c>
      <c r="O1355" t="str">
        <f t="shared" si="106"/>
        <v>FACTURA</v>
      </c>
      <c r="P1355" t="str">
        <f t="shared" si="107"/>
        <v>2025</v>
      </c>
      <c r="Q1355" t="str">
        <f t="shared" si="108"/>
        <v>02</v>
      </c>
      <c r="R1355" t="str">
        <f>+IFERROR(VLOOKUP(I1355, Listado!A:B, 2, FALSE()), "COMERCIALIZADORA INTERNACIONAL CARIBBEAN EXOTICS S A")</f>
        <v>LONDOÑO ECHEVERRI ALEJANDRA</v>
      </c>
      <c r="S1355" s="25">
        <f>+VLOOKUP(E1355, TC!A:D, 2, FALSE())</f>
        <v>4198.66</v>
      </c>
      <c r="T1355" t="str">
        <f t="shared" si="109"/>
        <v>COP</v>
      </c>
    </row>
    <row r="1356" spans="1:20" ht="18.75" hidden="1" customHeight="1" x14ac:dyDescent="0.25">
      <c r="A1356" t="s">
        <v>2215</v>
      </c>
      <c r="B1356" t="s">
        <v>5</v>
      </c>
      <c r="C1356" t="s">
        <v>1970</v>
      </c>
      <c r="D1356" s="24">
        <v>2184</v>
      </c>
      <c r="E1356" t="s">
        <v>1629</v>
      </c>
      <c r="F1356" t="s">
        <v>128</v>
      </c>
      <c r="G1356" t="s">
        <v>110</v>
      </c>
      <c r="H1356" t="s">
        <v>2012</v>
      </c>
      <c r="I1356" t="s">
        <v>1848</v>
      </c>
      <c r="J1356" t="s">
        <v>1917</v>
      </c>
      <c r="K1356" t="s">
        <v>40</v>
      </c>
      <c r="L1356" s="24">
        <v>-4345.95</v>
      </c>
      <c r="M1356" s="25">
        <f>+VLOOKUP(E1356, TC!A:D, 4, FALSE())</f>
        <v>1.0421499997592416</v>
      </c>
      <c r="N1356" s="24">
        <f t="shared" si="105"/>
        <v>-4345.95</v>
      </c>
      <c r="O1356" t="str">
        <f t="shared" si="106"/>
        <v>NOTAS</v>
      </c>
      <c r="P1356" t="str">
        <f t="shared" si="107"/>
        <v>2025</v>
      </c>
      <c r="Q1356" t="str">
        <f t="shared" si="108"/>
        <v>02</v>
      </c>
      <c r="R1356" t="str">
        <f>+IFERROR(VLOOKUP(I1356, Listado!A:B, 2, FALSE()), "COMERCIALIZADORA INTERNACIONAL CARIBBEAN EXOTICS S A")</f>
        <v>PEREZ MEJIA MARIA PAULINA</v>
      </c>
      <c r="S1356" s="25">
        <f>+VLOOKUP(E1356, TC!A:D, 2, FALSE())</f>
        <v>4153.54</v>
      </c>
      <c r="T1356" t="str">
        <f t="shared" si="109"/>
        <v>USD</v>
      </c>
    </row>
    <row r="1357" spans="1:20" ht="18.75" hidden="1" customHeight="1" x14ac:dyDescent="0.25">
      <c r="A1357" t="s">
        <v>2215</v>
      </c>
      <c r="B1357" t="s">
        <v>5</v>
      </c>
      <c r="C1357" t="s">
        <v>1970</v>
      </c>
      <c r="D1357" s="24">
        <v>2184</v>
      </c>
      <c r="E1357" t="s">
        <v>1629</v>
      </c>
      <c r="F1357" t="s">
        <v>128</v>
      </c>
      <c r="G1357" t="s">
        <v>110</v>
      </c>
      <c r="H1357" t="s">
        <v>2012</v>
      </c>
      <c r="I1357" t="s">
        <v>1848</v>
      </c>
      <c r="J1357" t="s">
        <v>1917</v>
      </c>
      <c r="K1357" t="s">
        <v>38</v>
      </c>
      <c r="L1357" s="24">
        <v>-1408.09</v>
      </c>
      <c r="M1357" s="25">
        <f>+VLOOKUP(E1357, TC!A:D, 4, FALSE())</f>
        <v>1.0421499997592416</v>
      </c>
      <c r="N1357" s="24">
        <f t="shared" si="105"/>
        <v>-1408.09</v>
      </c>
      <c r="O1357" t="str">
        <f t="shared" si="106"/>
        <v>NOTAS</v>
      </c>
      <c r="P1357" t="str">
        <f t="shared" si="107"/>
        <v>2025</v>
      </c>
      <c r="Q1357" t="str">
        <f t="shared" si="108"/>
        <v>02</v>
      </c>
      <c r="R1357" t="str">
        <f>+IFERROR(VLOOKUP(I1357, Listado!A:B, 2, FALSE()), "COMERCIALIZADORA INTERNACIONAL CARIBBEAN EXOTICS S A")</f>
        <v>PEREZ MEJIA MARIA PAULINA</v>
      </c>
      <c r="S1357" s="25">
        <f>+VLOOKUP(E1357, TC!A:D, 2, FALSE())</f>
        <v>4153.54</v>
      </c>
      <c r="T1357" t="str">
        <f t="shared" si="109"/>
        <v>USD</v>
      </c>
    </row>
    <row r="1358" spans="1:20" ht="18.75" hidden="1" customHeight="1" x14ac:dyDescent="0.25">
      <c r="A1358" t="s">
        <v>2215</v>
      </c>
      <c r="B1358" t="s">
        <v>5</v>
      </c>
      <c r="C1358" t="s">
        <v>1970</v>
      </c>
      <c r="D1358" s="24">
        <v>2185</v>
      </c>
      <c r="E1358" t="s">
        <v>1629</v>
      </c>
      <c r="F1358" t="s">
        <v>128</v>
      </c>
      <c r="G1358" t="s">
        <v>110</v>
      </c>
      <c r="H1358" t="s">
        <v>2012</v>
      </c>
      <c r="I1358" t="s">
        <v>1848</v>
      </c>
      <c r="J1358" t="s">
        <v>1917</v>
      </c>
      <c r="K1358" t="s">
        <v>40</v>
      </c>
      <c r="L1358" s="24">
        <v>-2217.6</v>
      </c>
      <c r="M1358" s="25">
        <f>+VLOOKUP(E1358, TC!A:D, 4, FALSE())</f>
        <v>1.0421499997592416</v>
      </c>
      <c r="N1358" s="24">
        <f t="shared" si="105"/>
        <v>-2217.6</v>
      </c>
      <c r="O1358" t="str">
        <f t="shared" si="106"/>
        <v>NOTAS</v>
      </c>
      <c r="P1358" t="str">
        <f t="shared" si="107"/>
        <v>2025</v>
      </c>
      <c r="Q1358" t="str">
        <f t="shared" si="108"/>
        <v>02</v>
      </c>
      <c r="R1358" t="str">
        <f>+IFERROR(VLOOKUP(I1358, Listado!A:B, 2, FALSE()), "COMERCIALIZADORA INTERNACIONAL CARIBBEAN EXOTICS S A")</f>
        <v>PEREZ MEJIA MARIA PAULINA</v>
      </c>
      <c r="S1358" s="25">
        <f>+VLOOKUP(E1358, TC!A:D, 2, FALSE())</f>
        <v>4153.54</v>
      </c>
      <c r="T1358" t="str">
        <f t="shared" si="109"/>
        <v>USD</v>
      </c>
    </row>
    <row r="1359" spans="1:20" ht="18.75" hidden="1" customHeight="1" x14ac:dyDescent="0.25">
      <c r="A1359" t="s">
        <v>2215</v>
      </c>
      <c r="B1359" t="s">
        <v>5</v>
      </c>
      <c r="C1359" t="s">
        <v>1970</v>
      </c>
      <c r="D1359" s="24">
        <v>2185</v>
      </c>
      <c r="E1359" t="s">
        <v>1629</v>
      </c>
      <c r="F1359" t="s">
        <v>128</v>
      </c>
      <c r="G1359" t="s">
        <v>110</v>
      </c>
      <c r="H1359" t="s">
        <v>2012</v>
      </c>
      <c r="I1359" t="s">
        <v>1848</v>
      </c>
      <c r="J1359" t="s">
        <v>1917</v>
      </c>
      <c r="K1359" t="s">
        <v>38</v>
      </c>
      <c r="L1359" s="24">
        <v>-3928.76</v>
      </c>
      <c r="M1359" s="25">
        <f>+VLOOKUP(E1359, TC!A:D, 4, FALSE())</f>
        <v>1.0421499997592416</v>
      </c>
      <c r="N1359" s="24">
        <f t="shared" si="105"/>
        <v>-3928.76</v>
      </c>
      <c r="O1359" t="str">
        <f t="shared" si="106"/>
        <v>NOTAS</v>
      </c>
      <c r="P1359" t="str">
        <f t="shared" si="107"/>
        <v>2025</v>
      </c>
      <c r="Q1359" t="str">
        <f t="shared" si="108"/>
        <v>02</v>
      </c>
      <c r="R1359" t="str">
        <f>+IFERROR(VLOOKUP(I1359, Listado!A:B, 2, FALSE()), "COMERCIALIZADORA INTERNACIONAL CARIBBEAN EXOTICS S A")</f>
        <v>PEREZ MEJIA MARIA PAULINA</v>
      </c>
      <c r="S1359" s="25">
        <f>+VLOOKUP(E1359, TC!A:D, 2, FALSE())</f>
        <v>4153.54</v>
      </c>
      <c r="T1359" t="str">
        <f t="shared" si="109"/>
        <v>USD</v>
      </c>
    </row>
    <row r="1360" spans="1:20" ht="18.75" hidden="1" customHeight="1" x14ac:dyDescent="0.25">
      <c r="A1360" t="s">
        <v>2215</v>
      </c>
      <c r="B1360" t="s">
        <v>5</v>
      </c>
      <c r="C1360" t="s">
        <v>1970</v>
      </c>
      <c r="D1360" s="24">
        <v>2186</v>
      </c>
      <c r="E1360" t="s">
        <v>1629</v>
      </c>
      <c r="F1360" t="s">
        <v>128</v>
      </c>
      <c r="G1360" t="s">
        <v>110</v>
      </c>
      <c r="H1360" t="s">
        <v>2012</v>
      </c>
      <c r="I1360" t="s">
        <v>1848</v>
      </c>
      <c r="J1360" t="s">
        <v>1917</v>
      </c>
      <c r="K1360" t="s">
        <v>40</v>
      </c>
      <c r="L1360" s="24">
        <v>-5102.7299999999996</v>
      </c>
      <c r="M1360" s="25">
        <f>+VLOOKUP(E1360, TC!A:D, 4, FALSE())</f>
        <v>1.0421499997592416</v>
      </c>
      <c r="N1360" s="24">
        <f t="shared" si="105"/>
        <v>-5102.7299999999996</v>
      </c>
      <c r="O1360" t="str">
        <f t="shared" si="106"/>
        <v>NOTAS</v>
      </c>
      <c r="P1360" t="str">
        <f t="shared" si="107"/>
        <v>2025</v>
      </c>
      <c r="Q1360" t="str">
        <f t="shared" si="108"/>
        <v>02</v>
      </c>
      <c r="R1360" t="str">
        <f>+IFERROR(VLOOKUP(I1360, Listado!A:B, 2, FALSE()), "COMERCIALIZADORA INTERNACIONAL CARIBBEAN EXOTICS S A")</f>
        <v>PEREZ MEJIA MARIA PAULINA</v>
      </c>
      <c r="S1360" s="25">
        <f>+VLOOKUP(E1360, TC!A:D, 2, FALSE())</f>
        <v>4153.54</v>
      </c>
      <c r="T1360" t="str">
        <f t="shared" si="109"/>
        <v>USD</v>
      </c>
    </row>
    <row r="1361" spans="1:20" ht="18.75" hidden="1" customHeight="1" x14ac:dyDescent="0.25">
      <c r="A1361" t="s">
        <v>2215</v>
      </c>
      <c r="B1361" t="s">
        <v>5</v>
      </c>
      <c r="C1361" t="s">
        <v>1970</v>
      </c>
      <c r="D1361" s="24">
        <v>2186</v>
      </c>
      <c r="E1361" t="s">
        <v>1629</v>
      </c>
      <c r="F1361" t="s">
        <v>128</v>
      </c>
      <c r="G1361" t="s">
        <v>110</v>
      </c>
      <c r="H1361" t="s">
        <v>2012</v>
      </c>
      <c r="I1361" t="s">
        <v>1848</v>
      </c>
      <c r="J1361" t="s">
        <v>1917</v>
      </c>
      <c r="K1361" t="s">
        <v>38</v>
      </c>
      <c r="L1361" s="24">
        <v>-7014.99</v>
      </c>
      <c r="M1361" s="25">
        <f>+VLOOKUP(E1361, TC!A:D, 4, FALSE())</f>
        <v>1.0421499997592416</v>
      </c>
      <c r="N1361" s="24">
        <f t="shared" si="105"/>
        <v>-7014.99</v>
      </c>
      <c r="O1361" t="str">
        <f t="shared" si="106"/>
        <v>NOTAS</v>
      </c>
      <c r="P1361" t="str">
        <f t="shared" si="107"/>
        <v>2025</v>
      </c>
      <c r="Q1361" t="str">
        <f t="shared" si="108"/>
        <v>02</v>
      </c>
      <c r="R1361" t="str">
        <f>+IFERROR(VLOOKUP(I1361, Listado!A:B, 2, FALSE()), "COMERCIALIZADORA INTERNACIONAL CARIBBEAN EXOTICS S A")</f>
        <v>PEREZ MEJIA MARIA PAULINA</v>
      </c>
      <c r="S1361" s="25">
        <f>+VLOOKUP(E1361, TC!A:D, 2, FALSE())</f>
        <v>4153.54</v>
      </c>
      <c r="T1361" t="str">
        <f t="shared" si="109"/>
        <v>USD</v>
      </c>
    </row>
    <row r="1362" spans="1:20" ht="18.75" hidden="1" customHeight="1" x14ac:dyDescent="0.25">
      <c r="A1362" t="s">
        <v>2215</v>
      </c>
      <c r="B1362" t="s">
        <v>5</v>
      </c>
      <c r="C1362" t="s">
        <v>1970</v>
      </c>
      <c r="D1362" s="24">
        <v>2187</v>
      </c>
      <c r="E1362" t="s">
        <v>1629</v>
      </c>
      <c r="F1362" t="s">
        <v>128</v>
      </c>
      <c r="G1362" t="s">
        <v>110</v>
      </c>
      <c r="H1362" t="s">
        <v>2012</v>
      </c>
      <c r="I1362" t="s">
        <v>1848</v>
      </c>
      <c r="J1362" t="s">
        <v>1917</v>
      </c>
      <c r="K1362" t="s">
        <v>38</v>
      </c>
      <c r="L1362" s="24">
        <v>-7959.75</v>
      </c>
      <c r="M1362" s="25">
        <f>+VLOOKUP(E1362, TC!A:D, 4, FALSE())</f>
        <v>1.0421499997592416</v>
      </c>
      <c r="N1362" s="24">
        <f t="shared" si="105"/>
        <v>-7959.75</v>
      </c>
      <c r="O1362" t="str">
        <f t="shared" si="106"/>
        <v>NOTAS</v>
      </c>
      <c r="P1362" t="str">
        <f t="shared" si="107"/>
        <v>2025</v>
      </c>
      <c r="Q1362" t="str">
        <f t="shared" si="108"/>
        <v>02</v>
      </c>
      <c r="R1362" t="str">
        <f>+IFERROR(VLOOKUP(I1362, Listado!A:B, 2, FALSE()), "COMERCIALIZADORA INTERNACIONAL CARIBBEAN EXOTICS S A")</f>
        <v>PEREZ MEJIA MARIA PAULINA</v>
      </c>
      <c r="S1362" s="25">
        <f>+VLOOKUP(E1362, TC!A:D, 2, FALSE())</f>
        <v>4153.54</v>
      </c>
      <c r="T1362" t="str">
        <f t="shared" si="109"/>
        <v>USD</v>
      </c>
    </row>
    <row r="1363" spans="1:20" ht="18.75" hidden="1" customHeight="1" x14ac:dyDescent="0.25">
      <c r="A1363" t="s">
        <v>2215</v>
      </c>
      <c r="B1363" t="s">
        <v>5</v>
      </c>
      <c r="C1363" t="s">
        <v>1970</v>
      </c>
      <c r="D1363" s="24">
        <v>2188</v>
      </c>
      <c r="E1363" t="s">
        <v>1629</v>
      </c>
      <c r="F1363" t="s">
        <v>128</v>
      </c>
      <c r="G1363" t="s">
        <v>110</v>
      </c>
      <c r="H1363" t="s">
        <v>2012</v>
      </c>
      <c r="I1363" t="s">
        <v>1848</v>
      </c>
      <c r="J1363" t="s">
        <v>1917</v>
      </c>
      <c r="K1363" t="s">
        <v>1953</v>
      </c>
      <c r="L1363" s="24">
        <v>-2528.06</v>
      </c>
      <c r="M1363" s="25">
        <f>+VLOOKUP(E1363, TC!A:D, 4, FALSE())</f>
        <v>1.0421499997592416</v>
      </c>
      <c r="N1363" s="24">
        <f t="shared" si="105"/>
        <v>-2528.06</v>
      </c>
      <c r="O1363" t="str">
        <f t="shared" si="106"/>
        <v>NOTAS</v>
      </c>
      <c r="P1363" t="str">
        <f t="shared" si="107"/>
        <v>2025</v>
      </c>
      <c r="Q1363" t="str">
        <f t="shared" si="108"/>
        <v>02</v>
      </c>
      <c r="R1363" t="str">
        <f>+IFERROR(VLOOKUP(I1363, Listado!A:B, 2, FALSE()), "COMERCIALIZADORA INTERNACIONAL CARIBBEAN EXOTICS S A")</f>
        <v>PEREZ MEJIA MARIA PAULINA</v>
      </c>
      <c r="S1363" s="25">
        <f>+VLOOKUP(E1363, TC!A:D, 2, FALSE())</f>
        <v>4153.54</v>
      </c>
      <c r="T1363" t="str">
        <f t="shared" si="109"/>
        <v>USD</v>
      </c>
    </row>
    <row r="1364" spans="1:20" ht="18.75" hidden="1" customHeight="1" x14ac:dyDescent="0.25">
      <c r="A1364" t="s">
        <v>2215</v>
      </c>
      <c r="B1364" t="s">
        <v>5</v>
      </c>
      <c r="C1364" t="s">
        <v>1970</v>
      </c>
      <c r="D1364" s="24">
        <v>2189</v>
      </c>
      <c r="E1364" t="s">
        <v>1629</v>
      </c>
      <c r="F1364" t="s">
        <v>128</v>
      </c>
      <c r="G1364" t="s">
        <v>110</v>
      </c>
      <c r="H1364" t="s">
        <v>2012</v>
      </c>
      <c r="I1364" t="s">
        <v>1851</v>
      </c>
      <c r="J1364" t="s">
        <v>1940</v>
      </c>
      <c r="K1364" t="s">
        <v>42</v>
      </c>
      <c r="L1364" s="24">
        <v>-834</v>
      </c>
      <c r="M1364" s="25">
        <f>+VLOOKUP(E1364, TC!A:D, 4, FALSE())</f>
        <v>1.0421499997592416</v>
      </c>
      <c r="N1364" s="24">
        <f t="shared" si="105"/>
        <v>-834</v>
      </c>
      <c r="O1364" t="str">
        <f t="shared" si="106"/>
        <v>NOTAS</v>
      </c>
      <c r="P1364" t="str">
        <f t="shared" si="107"/>
        <v>2025</v>
      </c>
      <c r="Q1364" t="str">
        <f t="shared" si="108"/>
        <v>02</v>
      </c>
      <c r="R1364" t="str">
        <f>+IFERROR(VLOOKUP(I1364, Listado!A:B, 2, FALSE()), "COMERCIALIZADORA INTERNACIONAL CARIBBEAN EXOTICS S A")</f>
        <v>PEREZ MEJIA MARIA PAULINA</v>
      </c>
      <c r="S1364" s="25">
        <f>+VLOOKUP(E1364, TC!A:D, 2, FALSE())</f>
        <v>4153.54</v>
      </c>
      <c r="T1364" t="str">
        <f t="shared" si="109"/>
        <v>USD</v>
      </c>
    </row>
    <row r="1365" spans="1:20" ht="18.75" hidden="1" customHeight="1" x14ac:dyDescent="0.25">
      <c r="A1365" t="s">
        <v>2215</v>
      </c>
      <c r="B1365" t="s">
        <v>5</v>
      </c>
      <c r="C1365" t="s">
        <v>1970</v>
      </c>
      <c r="D1365" s="24">
        <v>2190</v>
      </c>
      <c r="E1365" t="s">
        <v>1629</v>
      </c>
      <c r="F1365" t="s">
        <v>128</v>
      </c>
      <c r="G1365" t="s">
        <v>110</v>
      </c>
      <c r="H1365" t="s">
        <v>2012</v>
      </c>
      <c r="I1365" t="s">
        <v>1851</v>
      </c>
      <c r="J1365" t="s">
        <v>1940</v>
      </c>
      <c r="K1365" t="s">
        <v>42</v>
      </c>
      <c r="L1365" s="24">
        <v>-502.35</v>
      </c>
      <c r="M1365" s="25">
        <f>+VLOOKUP(E1365, TC!A:D, 4, FALSE())</f>
        <v>1.0421499997592416</v>
      </c>
      <c r="N1365" s="24">
        <f t="shared" si="105"/>
        <v>-502.35</v>
      </c>
      <c r="O1365" t="str">
        <f t="shared" si="106"/>
        <v>NOTAS</v>
      </c>
      <c r="P1365" t="str">
        <f t="shared" si="107"/>
        <v>2025</v>
      </c>
      <c r="Q1365" t="str">
        <f t="shared" si="108"/>
        <v>02</v>
      </c>
      <c r="R1365" t="str">
        <f>+IFERROR(VLOOKUP(I1365, Listado!A:B, 2, FALSE()), "COMERCIALIZADORA INTERNACIONAL CARIBBEAN EXOTICS S A")</f>
        <v>PEREZ MEJIA MARIA PAULINA</v>
      </c>
      <c r="S1365" s="25">
        <f>+VLOOKUP(E1365, TC!A:D, 2, FALSE())</f>
        <v>4153.54</v>
      </c>
      <c r="T1365" t="str">
        <f t="shared" si="109"/>
        <v>USD</v>
      </c>
    </row>
    <row r="1366" spans="1:20" ht="18.75" hidden="1" customHeight="1" x14ac:dyDescent="0.25">
      <c r="A1366" t="s">
        <v>2215</v>
      </c>
      <c r="B1366" t="s">
        <v>5</v>
      </c>
      <c r="C1366" t="s">
        <v>1970</v>
      </c>
      <c r="D1366" s="24">
        <v>2191</v>
      </c>
      <c r="E1366" t="s">
        <v>1629</v>
      </c>
      <c r="F1366" t="s">
        <v>128</v>
      </c>
      <c r="G1366" t="s">
        <v>110</v>
      </c>
      <c r="H1366" t="s">
        <v>2012</v>
      </c>
      <c r="I1366" t="s">
        <v>1852</v>
      </c>
      <c r="J1366" t="s">
        <v>1998</v>
      </c>
      <c r="K1366" t="s">
        <v>70</v>
      </c>
      <c r="L1366" s="24">
        <v>-10201.4</v>
      </c>
      <c r="M1366" s="25">
        <f>+VLOOKUP(E1366, TC!A:D, 4, FALSE())</f>
        <v>1.0421499997592416</v>
      </c>
      <c r="N1366" s="24">
        <f t="shared" si="105"/>
        <v>-10201.4</v>
      </c>
      <c r="O1366" t="str">
        <f t="shared" si="106"/>
        <v>NOTAS</v>
      </c>
      <c r="P1366" t="str">
        <f t="shared" si="107"/>
        <v>2025</v>
      </c>
      <c r="Q1366" t="str">
        <f t="shared" si="108"/>
        <v>02</v>
      </c>
      <c r="R1366" t="str">
        <f>+IFERROR(VLOOKUP(I1366, Listado!A:B, 2, FALSE()), "COMERCIALIZADORA INTERNACIONAL CARIBBEAN EXOTICS S A")</f>
        <v>PEREZ MEJIA MARIA PAULINA</v>
      </c>
      <c r="S1366" s="25">
        <f>+VLOOKUP(E1366, TC!A:D, 2, FALSE())</f>
        <v>4153.54</v>
      </c>
      <c r="T1366" t="str">
        <f t="shared" si="109"/>
        <v>USD</v>
      </c>
    </row>
    <row r="1367" spans="1:20" ht="18.75" hidden="1" customHeight="1" x14ac:dyDescent="0.25">
      <c r="A1367" t="s">
        <v>2215</v>
      </c>
      <c r="B1367" t="s">
        <v>5</v>
      </c>
      <c r="C1367" t="s">
        <v>1970</v>
      </c>
      <c r="D1367" s="24">
        <v>2192</v>
      </c>
      <c r="E1367" t="s">
        <v>1629</v>
      </c>
      <c r="F1367" t="s">
        <v>128</v>
      </c>
      <c r="G1367" t="s">
        <v>110</v>
      </c>
      <c r="H1367" t="s">
        <v>2012</v>
      </c>
      <c r="I1367" t="s">
        <v>1852</v>
      </c>
      <c r="J1367" t="s">
        <v>1998</v>
      </c>
      <c r="K1367" t="s">
        <v>70</v>
      </c>
      <c r="L1367" s="24">
        <v>-14126.84</v>
      </c>
      <c r="M1367" s="25">
        <f>+VLOOKUP(E1367, TC!A:D, 4, FALSE())</f>
        <v>1.0421499997592416</v>
      </c>
      <c r="N1367" s="24">
        <f t="shared" si="105"/>
        <v>-14126.84</v>
      </c>
      <c r="O1367" t="str">
        <f t="shared" si="106"/>
        <v>NOTAS</v>
      </c>
      <c r="P1367" t="str">
        <f t="shared" si="107"/>
        <v>2025</v>
      </c>
      <c r="Q1367" t="str">
        <f t="shared" si="108"/>
        <v>02</v>
      </c>
      <c r="R1367" t="str">
        <f>+IFERROR(VLOOKUP(I1367, Listado!A:B, 2, FALSE()), "COMERCIALIZADORA INTERNACIONAL CARIBBEAN EXOTICS S A")</f>
        <v>PEREZ MEJIA MARIA PAULINA</v>
      </c>
      <c r="S1367" s="25">
        <f>+VLOOKUP(E1367, TC!A:D, 2, FALSE())</f>
        <v>4153.54</v>
      </c>
      <c r="T1367" t="str">
        <f t="shared" si="109"/>
        <v>USD</v>
      </c>
    </row>
    <row r="1368" spans="1:20" ht="18.75" hidden="1" customHeight="1" x14ac:dyDescent="0.25">
      <c r="A1368" t="s">
        <v>2215</v>
      </c>
      <c r="B1368" t="s">
        <v>5</v>
      </c>
      <c r="C1368" t="s">
        <v>1970</v>
      </c>
      <c r="D1368" s="24">
        <v>2193</v>
      </c>
      <c r="E1368" t="s">
        <v>1629</v>
      </c>
      <c r="F1368" t="s">
        <v>128</v>
      </c>
      <c r="G1368" t="s">
        <v>110</v>
      </c>
      <c r="H1368" t="s">
        <v>2012</v>
      </c>
      <c r="I1368" t="s">
        <v>1866</v>
      </c>
      <c r="J1368" t="s">
        <v>1998</v>
      </c>
      <c r="K1368" t="s">
        <v>37</v>
      </c>
      <c r="L1368" s="24">
        <v>-2380</v>
      </c>
      <c r="M1368" s="25">
        <f>+VLOOKUP(E1368, TC!A:D, 4, FALSE())</f>
        <v>1.0421499997592416</v>
      </c>
      <c r="N1368" s="24">
        <f t="shared" si="105"/>
        <v>-2380</v>
      </c>
      <c r="O1368" t="str">
        <f t="shared" si="106"/>
        <v>NOTAS</v>
      </c>
      <c r="P1368" t="str">
        <f t="shared" si="107"/>
        <v>2025</v>
      </c>
      <c r="Q1368" t="str">
        <f t="shared" si="108"/>
        <v>02</v>
      </c>
      <c r="R1368" t="str">
        <f>+IFERROR(VLOOKUP(I1368, Listado!A:B, 2, FALSE()), "COMERCIALIZADORA INTERNACIONAL CARIBBEAN EXOTICS S A")</f>
        <v>PEREZ MEJIA MARIA PAULINA</v>
      </c>
      <c r="S1368" s="25">
        <f>+VLOOKUP(E1368, TC!A:D, 2, FALSE())</f>
        <v>4153.54</v>
      </c>
      <c r="T1368" t="str">
        <f t="shared" si="109"/>
        <v>USD</v>
      </c>
    </row>
    <row r="1369" spans="1:20" ht="18.75" hidden="1" customHeight="1" x14ac:dyDescent="0.25">
      <c r="A1369" t="s">
        <v>2215</v>
      </c>
      <c r="B1369" t="s">
        <v>5</v>
      </c>
      <c r="C1369" t="s">
        <v>1970</v>
      </c>
      <c r="D1369" s="24">
        <v>2194</v>
      </c>
      <c r="E1369" t="s">
        <v>1629</v>
      </c>
      <c r="F1369" t="s">
        <v>1924</v>
      </c>
      <c r="G1369" t="s">
        <v>110</v>
      </c>
      <c r="H1369" t="s">
        <v>2012</v>
      </c>
      <c r="I1369" t="s">
        <v>1864</v>
      </c>
      <c r="J1369" t="s">
        <v>1919</v>
      </c>
      <c r="K1369" t="s">
        <v>48</v>
      </c>
      <c r="L1369" s="24">
        <v>-2021.6</v>
      </c>
      <c r="M1369" s="25">
        <f>+VLOOKUP(E1369, TC!A:D, 4, FALSE())</f>
        <v>1.0421499997592416</v>
      </c>
      <c r="N1369" s="24">
        <f t="shared" si="105"/>
        <v>-2106.8104395132827</v>
      </c>
      <c r="O1369" t="str">
        <f t="shared" si="106"/>
        <v>NOTAS</v>
      </c>
      <c r="P1369" t="str">
        <f t="shared" si="107"/>
        <v>2025</v>
      </c>
      <c r="Q1369" t="str">
        <f t="shared" si="108"/>
        <v>02</v>
      </c>
      <c r="R1369" t="str">
        <f>+IFERROR(VLOOKUP(I1369, Listado!A:B, 2, FALSE()), "COMERCIALIZADORA INTERNACIONAL CARIBBEAN EXOTICS S A")</f>
        <v>PEREZ MEJIA MARIA PAULINA</v>
      </c>
      <c r="S1369" s="25">
        <f>+VLOOKUP(E1369, TC!A:D, 2, FALSE())</f>
        <v>4153.54</v>
      </c>
      <c r="T1369" t="str">
        <f t="shared" si="109"/>
        <v>EUR</v>
      </c>
    </row>
    <row r="1370" spans="1:20" ht="18.75" hidden="1" customHeight="1" x14ac:dyDescent="0.25">
      <c r="A1370" t="s">
        <v>2215</v>
      </c>
      <c r="B1370" t="s">
        <v>5</v>
      </c>
      <c r="C1370" t="s">
        <v>1913</v>
      </c>
      <c r="D1370" s="24">
        <v>10923</v>
      </c>
      <c r="E1370" t="s">
        <v>1629</v>
      </c>
      <c r="F1370" t="s">
        <v>99</v>
      </c>
      <c r="G1370" t="s">
        <v>1914</v>
      </c>
      <c r="I1370" t="s">
        <v>1921</v>
      </c>
      <c r="J1370" t="s">
        <v>1915</v>
      </c>
      <c r="K1370" t="s">
        <v>1922</v>
      </c>
      <c r="L1370" s="24">
        <v>161700</v>
      </c>
      <c r="M1370" s="25">
        <f>+VLOOKUP(E1370, TC!A:D, 4, FALSE())</f>
        <v>1.0421499997592416</v>
      </c>
      <c r="N1370" s="24">
        <f t="shared" si="105"/>
        <v>161700</v>
      </c>
      <c r="O1370" t="str">
        <f t="shared" si="106"/>
        <v>FACTURA</v>
      </c>
      <c r="P1370" t="str">
        <f t="shared" si="107"/>
        <v>2025</v>
      </c>
      <c r="Q1370" t="str">
        <f t="shared" si="108"/>
        <v>02</v>
      </c>
      <c r="R1370" t="str">
        <f>+IFERROR(VLOOKUP(I1370, Listado!A:B, 2, FALSE()), "COMERCIALIZADORA INTERNACIONAL CARIBBEAN EXOTICS S A")</f>
        <v>COMERCIALIZADORA INTERNACIONAL CARIBBEAN EXOTICS S A</v>
      </c>
      <c r="S1370" s="25">
        <f>+VLOOKUP(E1370, TC!A:D, 2, FALSE())</f>
        <v>4153.54</v>
      </c>
      <c r="T1370" t="str">
        <f t="shared" si="109"/>
        <v>COP</v>
      </c>
    </row>
    <row r="1371" spans="1:20" ht="18.75" hidden="1" customHeight="1" x14ac:dyDescent="0.25">
      <c r="A1371" t="s">
        <v>2215</v>
      </c>
      <c r="B1371" t="s">
        <v>5</v>
      </c>
      <c r="C1371" t="s">
        <v>1913</v>
      </c>
      <c r="D1371" s="24">
        <v>10924</v>
      </c>
      <c r="E1371" t="s">
        <v>1629</v>
      </c>
      <c r="F1371" t="s">
        <v>1924</v>
      </c>
      <c r="G1371" t="s">
        <v>108</v>
      </c>
      <c r="H1371" t="s">
        <v>2221</v>
      </c>
      <c r="I1371" t="s">
        <v>1880</v>
      </c>
      <c r="J1371" t="s">
        <v>2096</v>
      </c>
      <c r="K1371" t="s">
        <v>2222</v>
      </c>
      <c r="L1371" s="24">
        <v>11718</v>
      </c>
      <c r="M1371" s="25">
        <f>+VLOOKUP(E1371, TC!A:D, 4, FALSE())</f>
        <v>1.0421499997592416</v>
      </c>
      <c r="N1371" s="24">
        <f t="shared" si="105"/>
        <v>12211.913697178794</v>
      </c>
      <c r="O1371" t="str">
        <f t="shared" si="106"/>
        <v>FACTURA</v>
      </c>
      <c r="P1371" t="str">
        <f t="shared" si="107"/>
        <v>2025</v>
      </c>
      <c r="Q1371" t="str">
        <f t="shared" si="108"/>
        <v>02</v>
      </c>
      <c r="R1371" t="str">
        <f>+IFERROR(VLOOKUP(I1371, Listado!A:B, 2, FALSE()), "COMERCIALIZADORA INTERNACIONAL CARIBBEAN EXOTICS S A")</f>
        <v>PIEDRAHITA PEREZ MARIANA</v>
      </c>
      <c r="S1371" s="25">
        <f>+VLOOKUP(E1371, TC!A:D, 2, FALSE())</f>
        <v>4153.54</v>
      </c>
      <c r="T1371" t="str">
        <f t="shared" si="109"/>
        <v>EUR</v>
      </c>
    </row>
    <row r="1372" spans="1:20" ht="18.75" hidden="1" customHeight="1" x14ac:dyDescent="0.25">
      <c r="A1372" t="s">
        <v>2215</v>
      </c>
      <c r="B1372" t="s">
        <v>5</v>
      </c>
      <c r="C1372" t="s">
        <v>1913</v>
      </c>
      <c r="D1372" s="24">
        <v>10924</v>
      </c>
      <c r="E1372" t="s">
        <v>1629</v>
      </c>
      <c r="F1372" t="s">
        <v>1924</v>
      </c>
      <c r="G1372" t="s">
        <v>108</v>
      </c>
      <c r="H1372" t="s">
        <v>2221</v>
      </c>
      <c r="I1372" t="s">
        <v>1880</v>
      </c>
      <c r="J1372" t="s">
        <v>2096</v>
      </c>
      <c r="K1372" t="s">
        <v>2223</v>
      </c>
      <c r="L1372" s="24">
        <v>8114.4</v>
      </c>
      <c r="M1372" s="25">
        <f>+VLOOKUP(E1372, TC!A:D, 4, FALSE())</f>
        <v>1.0421499997592416</v>
      </c>
      <c r="N1372" s="24">
        <f t="shared" si="105"/>
        <v>8456.4219580463905</v>
      </c>
      <c r="O1372" t="str">
        <f t="shared" si="106"/>
        <v>FACTURA</v>
      </c>
      <c r="P1372" t="str">
        <f t="shared" si="107"/>
        <v>2025</v>
      </c>
      <c r="Q1372" t="str">
        <f t="shared" si="108"/>
        <v>02</v>
      </c>
      <c r="R1372" t="str">
        <f>+IFERROR(VLOOKUP(I1372, Listado!A:B, 2, FALSE()), "COMERCIALIZADORA INTERNACIONAL CARIBBEAN EXOTICS S A")</f>
        <v>PIEDRAHITA PEREZ MARIANA</v>
      </c>
      <c r="S1372" s="25">
        <f>+VLOOKUP(E1372, TC!A:D, 2, FALSE())</f>
        <v>4153.54</v>
      </c>
      <c r="T1372" t="str">
        <f t="shared" si="109"/>
        <v>EUR</v>
      </c>
    </row>
    <row r="1373" spans="1:20" ht="18.75" hidden="1" customHeight="1" x14ac:dyDescent="0.25">
      <c r="A1373" t="s">
        <v>2215</v>
      </c>
      <c r="B1373" t="s">
        <v>5</v>
      </c>
      <c r="C1373" t="s">
        <v>1913</v>
      </c>
      <c r="D1373" s="24">
        <v>10924</v>
      </c>
      <c r="E1373" t="s">
        <v>1629</v>
      </c>
      <c r="F1373" t="s">
        <v>1924</v>
      </c>
      <c r="G1373" t="s">
        <v>108</v>
      </c>
      <c r="H1373" t="s">
        <v>2221</v>
      </c>
      <c r="I1373" t="s">
        <v>1880</v>
      </c>
      <c r="J1373" t="s">
        <v>2096</v>
      </c>
      <c r="K1373" t="s">
        <v>1928</v>
      </c>
      <c r="L1373" s="24">
        <v>15765.94</v>
      </c>
      <c r="M1373" s="25">
        <f>+VLOOKUP(E1373, TC!A:D, 4, FALSE())</f>
        <v>1.0421499997592416</v>
      </c>
      <c r="N1373" s="24">
        <f t="shared" si="105"/>
        <v>16430.474367204217</v>
      </c>
      <c r="O1373" t="str">
        <f t="shared" si="106"/>
        <v>FACTURA</v>
      </c>
      <c r="P1373" t="str">
        <f t="shared" si="107"/>
        <v>2025</v>
      </c>
      <c r="Q1373" t="str">
        <f t="shared" si="108"/>
        <v>02</v>
      </c>
      <c r="R1373" t="str">
        <f>+IFERROR(VLOOKUP(I1373, Listado!A:B, 2, FALSE()), "COMERCIALIZADORA INTERNACIONAL CARIBBEAN EXOTICS S A")</f>
        <v>PIEDRAHITA PEREZ MARIANA</v>
      </c>
      <c r="S1373" s="25">
        <f>+VLOOKUP(E1373, TC!A:D, 2, FALSE())</f>
        <v>4153.54</v>
      </c>
      <c r="T1373" t="str">
        <f t="shared" si="109"/>
        <v>EUR</v>
      </c>
    </row>
    <row r="1374" spans="1:20" ht="18.75" hidden="1" customHeight="1" x14ac:dyDescent="0.25">
      <c r="A1374" t="s">
        <v>2215</v>
      </c>
      <c r="B1374" t="s">
        <v>1923</v>
      </c>
      <c r="C1374" t="s">
        <v>1913</v>
      </c>
      <c r="D1374" s="24">
        <v>5734</v>
      </c>
      <c r="E1374" t="s">
        <v>1629</v>
      </c>
      <c r="F1374" t="s">
        <v>1924</v>
      </c>
      <c r="G1374" t="s">
        <v>108</v>
      </c>
      <c r="H1374" t="s">
        <v>2224</v>
      </c>
      <c r="I1374" t="s">
        <v>1880</v>
      </c>
      <c r="J1374" t="s">
        <v>2096</v>
      </c>
      <c r="K1374" t="s">
        <v>2225</v>
      </c>
      <c r="L1374" s="24">
        <v>11475</v>
      </c>
      <c r="M1374" s="25">
        <f>+VLOOKUP(E1374, TC!A:D, 4, FALSE())</f>
        <v>1.0421499997592416</v>
      </c>
      <c r="N1374" s="24">
        <f t="shared" si="105"/>
        <v>11958.671247237298</v>
      </c>
      <c r="O1374" t="str">
        <f t="shared" si="106"/>
        <v>FACTURA</v>
      </c>
      <c r="P1374" t="str">
        <f t="shared" si="107"/>
        <v>2025</v>
      </c>
      <c r="Q1374" t="str">
        <f t="shared" si="108"/>
        <v>02</v>
      </c>
      <c r="R1374" t="str">
        <f>+IFERROR(VLOOKUP(I1374, Listado!A:B, 2, FALSE()), "COMERCIALIZADORA INTERNACIONAL CARIBBEAN EXOTICS S A")</f>
        <v>PIEDRAHITA PEREZ MARIANA</v>
      </c>
      <c r="S1374" s="25">
        <f>+VLOOKUP(E1374, TC!A:D, 2, FALSE())</f>
        <v>4153.54</v>
      </c>
      <c r="T1374" t="str">
        <f t="shared" si="109"/>
        <v>EUR</v>
      </c>
    </row>
    <row r="1375" spans="1:20" ht="18.75" hidden="1" customHeight="1" x14ac:dyDescent="0.25">
      <c r="A1375" t="s">
        <v>2215</v>
      </c>
      <c r="B1375" t="s">
        <v>5</v>
      </c>
      <c r="C1375" t="s">
        <v>1970</v>
      </c>
      <c r="D1375" s="24">
        <v>2195</v>
      </c>
      <c r="E1375" t="s">
        <v>1630</v>
      </c>
      <c r="F1375" t="s">
        <v>128</v>
      </c>
      <c r="G1375" t="s">
        <v>112</v>
      </c>
      <c r="H1375" t="s">
        <v>2226</v>
      </c>
      <c r="I1375" t="s">
        <v>1856</v>
      </c>
      <c r="J1375" t="s">
        <v>1930</v>
      </c>
      <c r="K1375" t="s">
        <v>1934</v>
      </c>
      <c r="L1375" s="24">
        <v>-980</v>
      </c>
      <c r="M1375" s="25">
        <f>+VLOOKUP(E1375, TC!A:D, 4, FALSE())</f>
        <v>1.0369499983253827</v>
      </c>
      <c r="N1375" s="24">
        <f t="shared" si="105"/>
        <v>-980</v>
      </c>
      <c r="O1375" t="str">
        <f t="shared" si="106"/>
        <v>ANULACIÓN FE</v>
      </c>
      <c r="P1375" t="str">
        <f t="shared" si="107"/>
        <v>2025</v>
      </c>
      <c r="Q1375" t="str">
        <f t="shared" si="108"/>
        <v>02</v>
      </c>
      <c r="R1375" t="str">
        <f>+IFERROR(VLOOKUP(I1375, Listado!A:B, 2, FALSE()), "COMERCIALIZADORA INTERNACIONAL CARIBBEAN EXOTICS S A")</f>
        <v>HINCAPIE CONTRERAS ERIKA STEFANIA</v>
      </c>
      <c r="S1375" s="25">
        <f>+VLOOKUP(E1375, TC!A:D, 2, FALSE())</f>
        <v>4180.0600000000004</v>
      </c>
      <c r="T1375" t="str">
        <f t="shared" si="109"/>
        <v>USD</v>
      </c>
    </row>
    <row r="1376" spans="1:20" ht="18.75" hidden="1" customHeight="1" x14ac:dyDescent="0.25">
      <c r="A1376" t="s">
        <v>2215</v>
      </c>
      <c r="B1376" t="s">
        <v>5</v>
      </c>
      <c r="C1376" t="s">
        <v>1970</v>
      </c>
      <c r="D1376" s="24">
        <v>2195</v>
      </c>
      <c r="E1376" t="s">
        <v>1630</v>
      </c>
      <c r="F1376" t="s">
        <v>128</v>
      </c>
      <c r="G1376" t="s">
        <v>112</v>
      </c>
      <c r="H1376" t="s">
        <v>2226</v>
      </c>
      <c r="I1376" t="s">
        <v>1856</v>
      </c>
      <c r="J1376" t="s">
        <v>1930</v>
      </c>
      <c r="K1376" t="s">
        <v>1935</v>
      </c>
      <c r="L1376" s="24">
        <v>-4185</v>
      </c>
      <c r="M1376" s="25">
        <f>+VLOOKUP(E1376, TC!A:D, 4, FALSE())</f>
        <v>1.0369499983253827</v>
      </c>
      <c r="N1376" s="24">
        <f t="shared" si="105"/>
        <v>-4185</v>
      </c>
      <c r="O1376" t="str">
        <f t="shared" si="106"/>
        <v>ANULACIÓN FE</v>
      </c>
      <c r="P1376" t="str">
        <f t="shared" si="107"/>
        <v>2025</v>
      </c>
      <c r="Q1376" t="str">
        <f t="shared" si="108"/>
        <v>02</v>
      </c>
      <c r="R1376" t="str">
        <f>+IFERROR(VLOOKUP(I1376, Listado!A:B, 2, FALSE()), "COMERCIALIZADORA INTERNACIONAL CARIBBEAN EXOTICS S A")</f>
        <v>HINCAPIE CONTRERAS ERIKA STEFANIA</v>
      </c>
      <c r="S1376" s="25">
        <f>+VLOOKUP(E1376, TC!A:D, 2, FALSE())</f>
        <v>4180.0600000000004</v>
      </c>
      <c r="T1376" t="str">
        <f t="shared" si="109"/>
        <v>USD</v>
      </c>
    </row>
    <row r="1377" spans="1:20" ht="18.75" hidden="1" customHeight="1" x14ac:dyDescent="0.25">
      <c r="A1377" t="s">
        <v>2215</v>
      </c>
      <c r="B1377" t="s">
        <v>1923</v>
      </c>
      <c r="C1377" t="s">
        <v>1913</v>
      </c>
      <c r="D1377" s="24">
        <v>5735</v>
      </c>
      <c r="E1377" t="s">
        <v>1630</v>
      </c>
      <c r="F1377" t="s">
        <v>128</v>
      </c>
      <c r="G1377" t="s">
        <v>108</v>
      </c>
      <c r="H1377" t="s">
        <v>2227</v>
      </c>
      <c r="I1377" t="s">
        <v>1861</v>
      </c>
      <c r="J1377" t="s">
        <v>1944</v>
      </c>
      <c r="K1377" t="s">
        <v>29</v>
      </c>
      <c r="L1377" s="24">
        <v>596.88</v>
      </c>
      <c r="M1377" s="25">
        <f>+VLOOKUP(E1377, TC!A:D, 4, FALSE())</f>
        <v>1.0369499983253827</v>
      </c>
      <c r="N1377" s="24">
        <f t="shared" si="105"/>
        <v>596.88</v>
      </c>
      <c r="O1377" t="str">
        <f t="shared" si="106"/>
        <v>FACTURA</v>
      </c>
      <c r="P1377" t="str">
        <f t="shared" si="107"/>
        <v>2025</v>
      </c>
      <c r="Q1377" t="str">
        <f t="shared" si="108"/>
        <v>02</v>
      </c>
      <c r="R1377" t="str">
        <f>+IFERROR(VLOOKUP(I1377, Listado!A:B, 2, FALSE()), "COMERCIALIZADORA INTERNACIONAL CARIBBEAN EXOTICS S A")</f>
        <v>PIEDRAHITA PEREZ MARIANA</v>
      </c>
      <c r="S1377" s="25">
        <f>+VLOOKUP(E1377, TC!A:D, 2, FALSE())</f>
        <v>4180.0600000000004</v>
      </c>
      <c r="T1377" t="str">
        <f t="shared" si="109"/>
        <v>USD</v>
      </c>
    </row>
    <row r="1378" spans="1:20" ht="18.75" hidden="1" customHeight="1" x14ac:dyDescent="0.25">
      <c r="A1378" t="s">
        <v>2215</v>
      </c>
      <c r="B1378" t="s">
        <v>1923</v>
      </c>
      <c r="C1378" t="s">
        <v>1913</v>
      </c>
      <c r="D1378" s="24">
        <v>5735</v>
      </c>
      <c r="E1378" t="s">
        <v>1630</v>
      </c>
      <c r="F1378" t="s">
        <v>128</v>
      </c>
      <c r="G1378" t="s">
        <v>108</v>
      </c>
      <c r="H1378" t="s">
        <v>2227</v>
      </c>
      <c r="I1378" t="s">
        <v>1861</v>
      </c>
      <c r="J1378" t="s">
        <v>1944</v>
      </c>
      <c r="K1378" t="s">
        <v>1928</v>
      </c>
      <c r="L1378" s="24">
        <v>1983.13</v>
      </c>
      <c r="M1378" s="25">
        <f>+VLOOKUP(E1378, TC!A:D, 4, FALSE())</f>
        <v>1.0369499983253827</v>
      </c>
      <c r="N1378" s="24">
        <f t="shared" si="105"/>
        <v>1983.13</v>
      </c>
      <c r="O1378" t="str">
        <f t="shared" si="106"/>
        <v>FACTURA</v>
      </c>
      <c r="P1378" t="str">
        <f t="shared" si="107"/>
        <v>2025</v>
      </c>
      <c r="Q1378" t="str">
        <f t="shared" si="108"/>
        <v>02</v>
      </c>
      <c r="R1378" t="str">
        <f>+IFERROR(VLOOKUP(I1378, Listado!A:B, 2, FALSE()), "COMERCIALIZADORA INTERNACIONAL CARIBBEAN EXOTICS S A")</f>
        <v>PIEDRAHITA PEREZ MARIANA</v>
      </c>
      <c r="S1378" s="25">
        <f>+VLOOKUP(E1378, TC!A:D, 2, FALSE())</f>
        <v>4180.0600000000004</v>
      </c>
      <c r="T1378" t="str">
        <f t="shared" si="109"/>
        <v>USD</v>
      </c>
    </row>
    <row r="1379" spans="1:20" ht="18.75" hidden="1" customHeight="1" x14ac:dyDescent="0.25">
      <c r="A1379" t="s">
        <v>2215</v>
      </c>
      <c r="B1379" t="s">
        <v>1923</v>
      </c>
      <c r="C1379" t="s">
        <v>1913</v>
      </c>
      <c r="D1379" s="24">
        <v>5735</v>
      </c>
      <c r="E1379" t="s">
        <v>1630</v>
      </c>
      <c r="F1379" t="s">
        <v>128</v>
      </c>
      <c r="G1379" t="s">
        <v>108</v>
      </c>
      <c r="H1379" t="s">
        <v>2227</v>
      </c>
      <c r="I1379" t="s">
        <v>1861</v>
      </c>
      <c r="J1379" t="s">
        <v>1944</v>
      </c>
      <c r="K1379" t="s">
        <v>28</v>
      </c>
      <c r="L1379" s="24">
        <v>2428.4</v>
      </c>
      <c r="M1379" s="25">
        <f>+VLOOKUP(E1379, TC!A:D, 4, FALSE())</f>
        <v>1.0369499983253827</v>
      </c>
      <c r="N1379" s="24">
        <f t="shared" si="105"/>
        <v>2428.4</v>
      </c>
      <c r="O1379" t="str">
        <f t="shared" si="106"/>
        <v>FACTURA</v>
      </c>
      <c r="P1379" t="str">
        <f t="shared" si="107"/>
        <v>2025</v>
      </c>
      <c r="Q1379" t="str">
        <f t="shared" si="108"/>
        <v>02</v>
      </c>
      <c r="R1379" t="str">
        <f>+IFERROR(VLOOKUP(I1379, Listado!A:B, 2, FALSE()), "COMERCIALIZADORA INTERNACIONAL CARIBBEAN EXOTICS S A")</f>
        <v>PIEDRAHITA PEREZ MARIANA</v>
      </c>
      <c r="S1379" s="25">
        <f>+VLOOKUP(E1379, TC!A:D, 2, FALSE())</f>
        <v>4180.0600000000004</v>
      </c>
      <c r="T1379" t="str">
        <f t="shared" si="109"/>
        <v>USD</v>
      </c>
    </row>
    <row r="1380" spans="1:20" ht="18.75" hidden="1" customHeight="1" x14ac:dyDescent="0.25">
      <c r="A1380" t="s">
        <v>2215</v>
      </c>
      <c r="B1380" t="s">
        <v>5</v>
      </c>
      <c r="C1380" t="s">
        <v>1913</v>
      </c>
      <c r="D1380" s="24">
        <v>10925</v>
      </c>
      <c r="E1380" t="s">
        <v>1630</v>
      </c>
      <c r="F1380" t="s">
        <v>99</v>
      </c>
      <c r="G1380" t="s">
        <v>113</v>
      </c>
      <c r="I1380" t="s">
        <v>1858</v>
      </c>
      <c r="J1380" t="s">
        <v>1915</v>
      </c>
      <c r="K1380" t="s">
        <v>1920</v>
      </c>
      <c r="L1380" s="24">
        <v>1344000</v>
      </c>
      <c r="M1380" s="25">
        <f>+VLOOKUP(E1380, TC!A:D, 4, FALSE())</f>
        <v>1.0369499983253827</v>
      </c>
      <c r="N1380" s="24">
        <f t="shared" si="105"/>
        <v>1344000</v>
      </c>
      <c r="O1380" t="str">
        <f t="shared" si="106"/>
        <v>FACTURA</v>
      </c>
      <c r="P1380" t="str">
        <f t="shared" si="107"/>
        <v>2025</v>
      </c>
      <c r="Q1380" t="str">
        <f t="shared" si="108"/>
        <v>02</v>
      </c>
      <c r="R1380" t="str">
        <f>+IFERROR(VLOOKUP(I1380, Listado!A:B, 2, FALSE()), "COMERCIALIZADORA INTERNACIONAL CARIBBEAN EXOTICS S A")</f>
        <v>LONDOÑO ECHEVERRI ALEJANDRA</v>
      </c>
      <c r="S1380" s="25">
        <f>+VLOOKUP(E1380, TC!A:D, 2, FALSE())</f>
        <v>4180.0600000000004</v>
      </c>
      <c r="T1380" t="str">
        <f t="shared" si="109"/>
        <v>COP</v>
      </c>
    </row>
    <row r="1381" spans="1:20" ht="18.75" hidden="1" customHeight="1" x14ac:dyDescent="0.25">
      <c r="A1381" t="s">
        <v>2215</v>
      </c>
      <c r="B1381" t="s">
        <v>5</v>
      </c>
      <c r="C1381" t="s">
        <v>1913</v>
      </c>
      <c r="D1381" s="24">
        <v>10926</v>
      </c>
      <c r="E1381" t="s">
        <v>1630</v>
      </c>
      <c r="F1381" t="s">
        <v>99</v>
      </c>
      <c r="G1381" t="s">
        <v>113</v>
      </c>
      <c r="I1381" t="s">
        <v>1858</v>
      </c>
      <c r="J1381" t="s">
        <v>1915</v>
      </c>
      <c r="K1381" t="s">
        <v>1920</v>
      </c>
      <c r="L1381" s="24">
        <v>1344000</v>
      </c>
      <c r="M1381" s="25">
        <f>+VLOOKUP(E1381, TC!A:D, 4, FALSE())</f>
        <v>1.0369499983253827</v>
      </c>
      <c r="N1381" s="24">
        <f t="shared" si="105"/>
        <v>1344000</v>
      </c>
      <c r="O1381" t="str">
        <f t="shared" si="106"/>
        <v>FACTURA</v>
      </c>
      <c r="P1381" t="str">
        <f t="shared" si="107"/>
        <v>2025</v>
      </c>
      <c r="Q1381" t="str">
        <f t="shared" si="108"/>
        <v>02</v>
      </c>
      <c r="R1381" t="str">
        <f>+IFERROR(VLOOKUP(I1381, Listado!A:B, 2, FALSE()), "COMERCIALIZADORA INTERNACIONAL CARIBBEAN EXOTICS S A")</f>
        <v>LONDOÑO ECHEVERRI ALEJANDRA</v>
      </c>
      <c r="S1381" s="25">
        <f>+VLOOKUP(E1381, TC!A:D, 2, FALSE())</f>
        <v>4180.0600000000004</v>
      </c>
      <c r="T1381" t="str">
        <f t="shared" si="109"/>
        <v>COP</v>
      </c>
    </row>
    <row r="1382" spans="1:20" ht="18.75" hidden="1" customHeight="1" x14ac:dyDescent="0.25">
      <c r="A1382" t="s">
        <v>2215</v>
      </c>
      <c r="B1382" t="s">
        <v>5</v>
      </c>
      <c r="C1382" t="s">
        <v>1913</v>
      </c>
      <c r="D1382" s="24">
        <v>10927</v>
      </c>
      <c r="E1382" t="s">
        <v>1630</v>
      </c>
      <c r="F1382" t="s">
        <v>99</v>
      </c>
      <c r="G1382" t="s">
        <v>113</v>
      </c>
      <c r="I1382" t="s">
        <v>1859</v>
      </c>
      <c r="J1382" t="s">
        <v>1915</v>
      </c>
      <c r="K1382" t="s">
        <v>1916</v>
      </c>
      <c r="L1382" s="24">
        <v>5220000</v>
      </c>
      <c r="M1382" s="25">
        <f>+VLOOKUP(E1382, TC!A:D, 4, FALSE())</f>
        <v>1.0369499983253827</v>
      </c>
      <c r="N1382" s="24">
        <f t="shared" si="105"/>
        <v>5220000</v>
      </c>
      <c r="O1382" t="str">
        <f t="shared" si="106"/>
        <v>FACTURA</v>
      </c>
      <c r="P1382" t="str">
        <f t="shared" si="107"/>
        <v>2025</v>
      </c>
      <c r="Q1382" t="str">
        <f t="shared" si="108"/>
        <v>02</v>
      </c>
      <c r="R1382" t="str">
        <f>+IFERROR(VLOOKUP(I1382, Listado!A:B, 2, FALSE()), "COMERCIALIZADORA INTERNACIONAL CARIBBEAN EXOTICS S A")</f>
        <v>LONDOÑO ECHEVERRI ALEJANDRA</v>
      </c>
      <c r="S1382" s="25">
        <f>+VLOOKUP(E1382, TC!A:D, 2, FALSE())</f>
        <v>4180.0600000000004</v>
      </c>
      <c r="T1382" t="str">
        <f t="shared" si="109"/>
        <v>COP</v>
      </c>
    </row>
    <row r="1383" spans="1:20" ht="18.75" hidden="1" customHeight="1" x14ac:dyDescent="0.25">
      <c r="A1383" t="s">
        <v>2215</v>
      </c>
      <c r="B1383" t="s">
        <v>1923</v>
      </c>
      <c r="C1383" t="s">
        <v>1913</v>
      </c>
      <c r="D1383" s="24">
        <v>5736</v>
      </c>
      <c r="E1383" t="s">
        <v>1630</v>
      </c>
      <c r="F1383" t="s">
        <v>128</v>
      </c>
      <c r="G1383" t="s">
        <v>108</v>
      </c>
      <c r="H1383" t="s">
        <v>2228</v>
      </c>
      <c r="I1383" t="s">
        <v>1879</v>
      </c>
      <c r="J1383" t="s">
        <v>1944</v>
      </c>
      <c r="K1383" t="s">
        <v>2119</v>
      </c>
      <c r="L1383" s="24">
        <v>4320</v>
      </c>
      <c r="M1383" s="25">
        <f>+VLOOKUP(E1383, TC!A:D, 4, FALSE())</f>
        <v>1.0369499983253827</v>
      </c>
      <c r="N1383" s="24">
        <f t="shared" si="105"/>
        <v>4320</v>
      </c>
      <c r="O1383" t="str">
        <f t="shared" si="106"/>
        <v>FACTURA</v>
      </c>
      <c r="P1383" t="str">
        <f t="shared" si="107"/>
        <v>2025</v>
      </c>
      <c r="Q1383" t="str">
        <f t="shared" si="108"/>
        <v>02</v>
      </c>
      <c r="R1383" t="str">
        <f>+IFERROR(VLOOKUP(I1383, Listado!A:B, 2, FALSE()), "COMERCIALIZADORA INTERNACIONAL CARIBBEAN EXOTICS S A")</f>
        <v>PIEDRAHITA PEREZ MARIANA</v>
      </c>
      <c r="S1383" s="25">
        <f>+VLOOKUP(E1383, TC!A:D, 2, FALSE())</f>
        <v>4180.0600000000004</v>
      </c>
      <c r="T1383" t="str">
        <f t="shared" si="109"/>
        <v>USD</v>
      </c>
    </row>
    <row r="1384" spans="1:20" ht="18.75" hidden="1" customHeight="1" x14ac:dyDescent="0.25">
      <c r="A1384" t="s">
        <v>2215</v>
      </c>
      <c r="B1384" t="s">
        <v>1923</v>
      </c>
      <c r="C1384" t="s">
        <v>1913</v>
      </c>
      <c r="D1384" s="24">
        <v>5737</v>
      </c>
      <c r="E1384" t="s">
        <v>1630</v>
      </c>
      <c r="F1384" t="s">
        <v>128</v>
      </c>
      <c r="G1384" t="s">
        <v>108</v>
      </c>
      <c r="H1384" t="s">
        <v>2229</v>
      </c>
      <c r="I1384" t="s">
        <v>1872</v>
      </c>
      <c r="J1384" t="s">
        <v>1944</v>
      </c>
      <c r="K1384" t="s">
        <v>1928</v>
      </c>
      <c r="L1384" s="24">
        <v>936.14</v>
      </c>
      <c r="M1384" s="25">
        <f>+VLOOKUP(E1384, TC!A:D, 4, FALSE())</f>
        <v>1.0369499983253827</v>
      </c>
      <c r="N1384" s="24">
        <f t="shared" si="105"/>
        <v>936.14</v>
      </c>
      <c r="O1384" t="str">
        <f t="shared" si="106"/>
        <v>FACTURA</v>
      </c>
      <c r="P1384" t="str">
        <f t="shared" si="107"/>
        <v>2025</v>
      </c>
      <c r="Q1384" t="str">
        <f t="shared" si="108"/>
        <v>02</v>
      </c>
      <c r="R1384" t="str">
        <f>+IFERROR(VLOOKUP(I1384, Listado!A:B, 2, FALSE()), "COMERCIALIZADORA INTERNACIONAL CARIBBEAN EXOTICS S A")</f>
        <v>PIEDRAHITA PEREZ MARIANA</v>
      </c>
      <c r="S1384" s="25">
        <f>+VLOOKUP(E1384, TC!A:D, 2, FALSE())</f>
        <v>4180.0600000000004</v>
      </c>
      <c r="T1384" t="str">
        <f t="shared" si="109"/>
        <v>USD</v>
      </c>
    </row>
    <row r="1385" spans="1:20" ht="18.75" hidden="1" customHeight="1" x14ac:dyDescent="0.25">
      <c r="A1385" t="s">
        <v>2215</v>
      </c>
      <c r="B1385" t="s">
        <v>1923</v>
      </c>
      <c r="C1385" t="s">
        <v>1913</v>
      </c>
      <c r="D1385" s="24">
        <v>5737</v>
      </c>
      <c r="E1385" t="s">
        <v>1630</v>
      </c>
      <c r="F1385" t="s">
        <v>128</v>
      </c>
      <c r="G1385" t="s">
        <v>108</v>
      </c>
      <c r="H1385" t="s">
        <v>2229</v>
      </c>
      <c r="I1385" t="s">
        <v>1872</v>
      </c>
      <c r="J1385" t="s">
        <v>1944</v>
      </c>
      <c r="K1385" t="s">
        <v>2054</v>
      </c>
      <c r="L1385" s="24">
        <v>179.2</v>
      </c>
      <c r="M1385" s="25">
        <f>+VLOOKUP(E1385, TC!A:D, 4, FALSE())</f>
        <v>1.0369499983253827</v>
      </c>
      <c r="N1385" s="24">
        <f t="shared" si="105"/>
        <v>179.2</v>
      </c>
      <c r="O1385" t="str">
        <f t="shared" si="106"/>
        <v>FACTURA</v>
      </c>
      <c r="P1385" t="str">
        <f t="shared" si="107"/>
        <v>2025</v>
      </c>
      <c r="Q1385" t="str">
        <f t="shared" si="108"/>
        <v>02</v>
      </c>
      <c r="R1385" t="str">
        <f>+IFERROR(VLOOKUP(I1385, Listado!A:B, 2, FALSE()), "COMERCIALIZADORA INTERNACIONAL CARIBBEAN EXOTICS S A")</f>
        <v>PIEDRAHITA PEREZ MARIANA</v>
      </c>
      <c r="S1385" s="25">
        <f>+VLOOKUP(E1385, TC!A:D, 2, FALSE())</f>
        <v>4180.0600000000004</v>
      </c>
      <c r="T1385" t="str">
        <f t="shared" si="109"/>
        <v>USD</v>
      </c>
    </row>
    <row r="1386" spans="1:20" ht="18.75" hidden="1" customHeight="1" x14ac:dyDescent="0.25">
      <c r="A1386" t="s">
        <v>2215</v>
      </c>
      <c r="B1386" t="s">
        <v>1923</v>
      </c>
      <c r="C1386" t="s">
        <v>1913</v>
      </c>
      <c r="D1386" s="24">
        <v>5737</v>
      </c>
      <c r="E1386" t="s">
        <v>1630</v>
      </c>
      <c r="F1386" t="s">
        <v>128</v>
      </c>
      <c r="G1386" t="s">
        <v>108</v>
      </c>
      <c r="H1386" t="s">
        <v>2229</v>
      </c>
      <c r="I1386" t="s">
        <v>1872</v>
      </c>
      <c r="J1386" t="s">
        <v>1944</v>
      </c>
      <c r="K1386" t="s">
        <v>2055</v>
      </c>
      <c r="L1386" s="24">
        <v>519</v>
      </c>
      <c r="M1386" s="25">
        <f>+VLOOKUP(E1386, TC!A:D, 4, FALSE())</f>
        <v>1.0369499983253827</v>
      </c>
      <c r="N1386" s="24">
        <f t="shared" si="105"/>
        <v>519</v>
      </c>
      <c r="O1386" t="str">
        <f t="shared" si="106"/>
        <v>FACTURA</v>
      </c>
      <c r="P1386" t="str">
        <f t="shared" si="107"/>
        <v>2025</v>
      </c>
      <c r="Q1386" t="str">
        <f t="shared" si="108"/>
        <v>02</v>
      </c>
      <c r="R1386" t="str">
        <f>+IFERROR(VLOOKUP(I1386, Listado!A:B, 2, FALSE()), "COMERCIALIZADORA INTERNACIONAL CARIBBEAN EXOTICS S A")</f>
        <v>PIEDRAHITA PEREZ MARIANA</v>
      </c>
      <c r="S1386" s="25">
        <f>+VLOOKUP(E1386, TC!A:D, 2, FALSE())</f>
        <v>4180.0600000000004</v>
      </c>
      <c r="T1386" t="str">
        <f t="shared" si="109"/>
        <v>USD</v>
      </c>
    </row>
    <row r="1387" spans="1:20" ht="18.75" hidden="1" customHeight="1" x14ac:dyDescent="0.25">
      <c r="A1387" t="s">
        <v>2215</v>
      </c>
      <c r="B1387" t="s">
        <v>1923</v>
      </c>
      <c r="C1387" t="s">
        <v>1913</v>
      </c>
      <c r="D1387" s="24">
        <v>5737</v>
      </c>
      <c r="E1387" t="s">
        <v>1630</v>
      </c>
      <c r="F1387" t="s">
        <v>128</v>
      </c>
      <c r="G1387" t="s">
        <v>108</v>
      </c>
      <c r="H1387" t="s">
        <v>2229</v>
      </c>
      <c r="I1387" t="s">
        <v>1872</v>
      </c>
      <c r="J1387" t="s">
        <v>1944</v>
      </c>
      <c r="K1387" t="s">
        <v>2057</v>
      </c>
      <c r="L1387" s="24">
        <v>949.9</v>
      </c>
      <c r="M1387" s="25">
        <f>+VLOOKUP(E1387, TC!A:D, 4, FALSE())</f>
        <v>1.0369499983253827</v>
      </c>
      <c r="N1387" s="24">
        <f t="shared" si="105"/>
        <v>949.9</v>
      </c>
      <c r="O1387" t="str">
        <f t="shared" si="106"/>
        <v>FACTURA</v>
      </c>
      <c r="P1387" t="str">
        <f t="shared" si="107"/>
        <v>2025</v>
      </c>
      <c r="Q1387" t="str">
        <f t="shared" si="108"/>
        <v>02</v>
      </c>
      <c r="R1387" t="str">
        <f>+IFERROR(VLOOKUP(I1387, Listado!A:B, 2, FALSE()), "COMERCIALIZADORA INTERNACIONAL CARIBBEAN EXOTICS S A")</f>
        <v>PIEDRAHITA PEREZ MARIANA</v>
      </c>
      <c r="S1387" s="25">
        <f>+VLOOKUP(E1387, TC!A:D, 2, FALSE())</f>
        <v>4180.0600000000004</v>
      </c>
      <c r="T1387" t="str">
        <f t="shared" si="109"/>
        <v>USD</v>
      </c>
    </row>
    <row r="1388" spans="1:20" ht="18.75" hidden="1" customHeight="1" x14ac:dyDescent="0.25">
      <c r="A1388" t="s">
        <v>2215</v>
      </c>
      <c r="B1388" t="s">
        <v>5</v>
      </c>
      <c r="C1388" t="s">
        <v>1913</v>
      </c>
      <c r="D1388" s="24">
        <v>10928</v>
      </c>
      <c r="E1388" t="s">
        <v>1630</v>
      </c>
      <c r="F1388" t="s">
        <v>128</v>
      </c>
      <c r="G1388" t="s">
        <v>110</v>
      </c>
      <c r="H1388" t="s">
        <v>2230</v>
      </c>
      <c r="I1388" t="s">
        <v>1850</v>
      </c>
      <c r="J1388" t="s">
        <v>1919</v>
      </c>
      <c r="K1388" t="s">
        <v>1956</v>
      </c>
      <c r="L1388" s="24">
        <v>2332</v>
      </c>
      <c r="M1388" s="25">
        <f>+VLOOKUP(E1388, TC!A:D, 4, FALSE())</f>
        <v>1.0369499983253827</v>
      </c>
      <c r="N1388" s="24">
        <f t="shared" si="105"/>
        <v>2332</v>
      </c>
      <c r="O1388" t="str">
        <f t="shared" si="106"/>
        <v>FACTURA</v>
      </c>
      <c r="P1388" t="str">
        <f t="shared" si="107"/>
        <v>2025</v>
      </c>
      <c r="Q1388" t="str">
        <f t="shared" si="108"/>
        <v>02</v>
      </c>
      <c r="R1388" t="str">
        <f>+IFERROR(VLOOKUP(I1388, Listado!A:B, 2, FALSE()), "COMERCIALIZADORA INTERNACIONAL CARIBBEAN EXOTICS S A")</f>
        <v>PEREZ MEJIA MARIA PAULINA</v>
      </c>
      <c r="S1388" s="25">
        <f>+VLOOKUP(E1388, TC!A:D, 2, FALSE())</f>
        <v>4180.0600000000004</v>
      </c>
      <c r="T1388" t="str">
        <f t="shared" si="109"/>
        <v>USD</v>
      </c>
    </row>
    <row r="1389" spans="1:20" ht="18.75" hidden="1" customHeight="1" x14ac:dyDescent="0.25">
      <c r="A1389" t="s">
        <v>2215</v>
      </c>
      <c r="B1389" t="s">
        <v>5</v>
      </c>
      <c r="C1389" t="s">
        <v>1913</v>
      </c>
      <c r="D1389" s="24">
        <v>10929</v>
      </c>
      <c r="E1389" t="s">
        <v>1630</v>
      </c>
      <c r="F1389" t="s">
        <v>128</v>
      </c>
      <c r="G1389" t="s">
        <v>110</v>
      </c>
      <c r="H1389" t="s">
        <v>2231</v>
      </c>
      <c r="I1389" t="s">
        <v>1851</v>
      </c>
      <c r="J1389" t="s">
        <v>1940</v>
      </c>
      <c r="K1389" t="s">
        <v>19</v>
      </c>
      <c r="L1389" s="24">
        <v>8256</v>
      </c>
      <c r="M1389" s="25">
        <f>+VLOOKUP(E1389, TC!A:D, 4, FALSE())</f>
        <v>1.0369499983253827</v>
      </c>
      <c r="N1389" s="24">
        <f t="shared" si="105"/>
        <v>8256</v>
      </c>
      <c r="O1389" t="str">
        <f t="shared" si="106"/>
        <v>FACTURA</v>
      </c>
      <c r="P1389" t="str">
        <f t="shared" si="107"/>
        <v>2025</v>
      </c>
      <c r="Q1389" t="str">
        <f t="shared" si="108"/>
        <v>02</v>
      </c>
      <c r="R1389" t="str">
        <f>+IFERROR(VLOOKUP(I1389, Listado!A:B, 2, FALSE()), "COMERCIALIZADORA INTERNACIONAL CARIBBEAN EXOTICS S A")</f>
        <v>PEREZ MEJIA MARIA PAULINA</v>
      </c>
      <c r="S1389" s="25">
        <f>+VLOOKUP(E1389, TC!A:D, 2, FALSE())</f>
        <v>4180.0600000000004</v>
      </c>
      <c r="T1389" t="str">
        <f t="shared" si="109"/>
        <v>USD</v>
      </c>
    </row>
    <row r="1390" spans="1:20" ht="18.75" hidden="1" customHeight="1" x14ac:dyDescent="0.25">
      <c r="A1390" t="s">
        <v>2215</v>
      </c>
      <c r="B1390" t="s">
        <v>5</v>
      </c>
      <c r="C1390" t="s">
        <v>1913</v>
      </c>
      <c r="D1390" s="24">
        <v>10929</v>
      </c>
      <c r="E1390" t="s">
        <v>1630</v>
      </c>
      <c r="F1390" t="s">
        <v>128</v>
      </c>
      <c r="G1390" t="s">
        <v>110</v>
      </c>
      <c r="H1390" t="s">
        <v>2231</v>
      </c>
      <c r="I1390" t="s">
        <v>1851</v>
      </c>
      <c r="J1390" t="s">
        <v>1940</v>
      </c>
      <c r="K1390" t="s">
        <v>50</v>
      </c>
      <c r="L1390" s="24">
        <v>2293.1999999999998</v>
      </c>
      <c r="M1390" s="25">
        <f>+VLOOKUP(E1390, TC!A:D, 4, FALSE())</f>
        <v>1.0369499983253827</v>
      </c>
      <c r="N1390" s="24">
        <f t="shared" si="105"/>
        <v>2293.1999999999998</v>
      </c>
      <c r="O1390" t="str">
        <f t="shared" si="106"/>
        <v>FACTURA</v>
      </c>
      <c r="P1390" t="str">
        <f t="shared" si="107"/>
        <v>2025</v>
      </c>
      <c r="Q1390" t="str">
        <f t="shared" si="108"/>
        <v>02</v>
      </c>
      <c r="R1390" t="str">
        <f>+IFERROR(VLOOKUP(I1390, Listado!A:B, 2, FALSE()), "COMERCIALIZADORA INTERNACIONAL CARIBBEAN EXOTICS S A")</f>
        <v>PEREZ MEJIA MARIA PAULINA</v>
      </c>
      <c r="S1390" s="25">
        <f>+VLOOKUP(E1390, TC!A:D, 2, FALSE())</f>
        <v>4180.0600000000004</v>
      </c>
      <c r="T1390" t="str">
        <f t="shared" si="109"/>
        <v>USD</v>
      </c>
    </row>
    <row r="1391" spans="1:20" ht="18.75" hidden="1" customHeight="1" x14ac:dyDescent="0.25">
      <c r="A1391" t="s">
        <v>2215</v>
      </c>
      <c r="B1391" t="s">
        <v>5</v>
      </c>
      <c r="C1391" t="s">
        <v>1913</v>
      </c>
      <c r="D1391" s="24">
        <v>10930</v>
      </c>
      <c r="E1391" t="s">
        <v>1630</v>
      </c>
      <c r="F1391" t="s">
        <v>1924</v>
      </c>
      <c r="G1391" t="s">
        <v>110</v>
      </c>
      <c r="H1391" t="s">
        <v>2232</v>
      </c>
      <c r="I1391" t="s">
        <v>1848</v>
      </c>
      <c r="J1391" t="s">
        <v>1917</v>
      </c>
      <c r="K1391" t="s">
        <v>23</v>
      </c>
      <c r="L1391" s="24">
        <v>2592</v>
      </c>
      <c r="M1391" s="25">
        <f>+VLOOKUP(E1391, TC!A:D, 4, FALSE())</f>
        <v>1.0369499983253827</v>
      </c>
      <c r="N1391" s="24">
        <f t="shared" si="105"/>
        <v>2687.7743956593918</v>
      </c>
      <c r="O1391" t="str">
        <f t="shared" si="106"/>
        <v>FACTURA</v>
      </c>
      <c r="P1391" t="str">
        <f t="shared" si="107"/>
        <v>2025</v>
      </c>
      <c r="Q1391" t="str">
        <f t="shared" si="108"/>
        <v>02</v>
      </c>
      <c r="R1391" t="str">
        <f>+IFERROR(VLOOKUP(I1391, Listado!A:B, 2, FALSE()), "COMERCIALIZADORA INTERNACIONAL CARIBBEAN EXOTICS S A")</f>
        <v>PEREZ MEJIA MARIA PAULINA</v>
      </c>
      <c r="S1391" s="25">
        <f>+VLOOKUP(E1391, TC!A:D, 2, FALSE())</f>
        <v>4180.0600000000004</v>
      </c>
      <c r="T1391" t="str">
        <f t="shared" si="109"/>
        <v>EUR</v>
      </c>
    </row>
    <row r="1392" spans="1:20" ht="18.75" hidden="1" customHeight="1" x14ac:dyDescent="0.25">
      <c r="A1392" t="s">
        <v>2215</v>
      </c>
      <c r="B1392" t="s">
        <v>5</v>
      </c>
      <c r="C1392" t="s">
        <v>1913</v>
      </c>
      <c r="D1392" s="24">
        <v>10930</v>
      </c>
      <c r="E1392" t="s">
        <v>1630</v>
      </c>
      <c r="F1392" t="s">
        <v>1924</v>
      </c>
      <c r="G1392" t="s">
        <v>110</v>
      </c>
      <c r="H1392" t="s">
        <v>2232</v>
      </c>
      <c r="I1392" t="s">
        <v>1848</v>
      </c>
      <c r="J1392" t="s">
        <v>1917</v>
      </c>
      <c r="K1392" t="s">
        <v>38</v>
      </c>
      <c r="L1392" s="24">
        <v>1940.4</v>
      </c>
      <c r="M1392" s="25">
        <f>+VLOOKUP(E1392, TC!A:D, 4, FALSE())</f>
        <v>1.0369499983253827</v>
      </c>
      <c r="N1392" s="24">
        <f t="shared" si="105"/>
        <v>2012.0977767505726</v>
      </c>
      <c r="O1392" t="str">
        <f t="shared" si="106"/>
        <v>FACTURA</v>
      </c>
      <c r="P1392" t="str">
        <f t="shared" si="107"/>
        <v>2025</v>
      </c>
      <c r="Q1392" t="str">
        <f t="shared" si="108"/>
        <v>02</v>
      </c>
      <c r="R1392" t="str">
        <f>+IFERROR(VLOOKUP(I1392, Listado!A:B, 2, FALSE()), "COMERCIALIZADORA INTERNACIONAL CARIBBEAN EXOTICS S A")</f>
        <v>PEREZ MEJIA MARIA PAULINA</v>
      </c>
      <c r="S1392" s="25">
        <f>+VLOOKUP(E1392, TC!A:D, 2, FALSE())</f>
        <v>4180.0600000000004</v>
      </c>
      <c r="T1392" t="str">
        <f t="shared" si="109"/>
        <v>EUR</v>
      </c>
    </row>
    <row r="1393" spans="1:20" ht="18.75" hidden="1" customHeight="1" x14ac:dyDescent="0.25">
      <c r="A1393" t="s">
        <v>2215</v>
      </c>
      <c r="B1393" t="s">
        <v>5</v>
      </c>
      <c r="C1393" t="s">
        <v>1913</v>
      </c>
      <c r="D1393" s="24">
        <v>10930</v>
      </c>
      <c r="E1393" t="s">
        <v>1630</v>
      </c>
      <c r="F1393" t="s">
        <v>1924</v>
      </c>
      <c r="G1393" t="s">
        <v>110</v>
      </c>
      <c r="H1393" t="s">
        <v>2232</v>
      </c>
      <c r="I1393" t="s">
        <v>1848</v>
      </c>
      <c r="J1393" t="s">
        <v>1917</v>
      </c>
      <c r="K1393" t="s">
        <v>14</v>
      </c>
      <c r="L1393" s="24">
        <v>2684</v>
      </c>
      <c r="M1393" s="25">
        <f>+VLOOKUP(E1393, TC!A:D, 4, FALSE())</f>
        <v>1.0369499983253827</v>
      </c>
      <c r="N1393" s="24">
        <f t="shared" si="105"/>
        <v>2783.1737955053272</v>
      </c>
      <c r="O1393" t="str">
        <f t="shared" si="106"/>
        <v>FACTURA</v>
      </c>
      <c r="P1393" t="str">
        <f t="shared" si="107"/>
        <v>2025</v>
      </c>
      <c r="Q1393" t="str">
        <f t="shared" si="108"/>
        <v>02</v>
      </c>
      <c r="R1393" t="str">
        <f>+IFERROR(VLOOKUP(I1393, Listado!A:B, 2, FALSE()), "COMERCIALIZADORA INTERNACIONAL CARIBBEAN EXOTICS S A")</f>
        <v>PEREZ MEJIA MARIA PAULINA</v>
      </c>
      <c r="S1393" s="25">
        <f>+VLOOKUP(E1393, TC!A:D, 2, FALSE())</f>
        <v>4180.0600000000004</v>
      </c>
      <c r="T1393" t="str">
        <f t="shared" si="109"/>
        <v>EUR</v>
      </c>
    </row>
    <row r="1394" spans="1:20" ht="18.75" hidden="1" customHeight="1" x14ac:dyDescent="0.25">
      <c r="A1394" t="s">
        <v>2215</v>
      </c>
      <c r="B1394" t="s">
        <v>5</v>
      </c>
      <c r="C1394" t="s">
        <v>1913</v>
      </c>
      <c r="D1394" s="24">
        <v>10930</v>
      </c>
      <c r="E1394" t="s">
        <v>1630</v>
      </c>
      <c r="F1394" t="s">
        <v>1924</v>
      </c>
      <c r="G1394" t="s">
        <v>110</v>
      </c>
      <c r="H1394" t="s">
        <v>2232</v>
      </c>
      <c r="I1394" t="s">
        <v>1848</v>
      </c>
      <c r="J1394" t="s">
        <v>1917</v>
      </c>
      <c r="K1394" t="s">
        <v>1959</v>
      </c>
      <c r="L1394" s="24">
        <v>825</v>
      </c>
      <c r="M1394" s="25">
        <f>+VLOOKUP(E1394, TC!A:D, 4, FALSE())</f>
        <v>1.0369499983253827</v>
      </c>
      <c r="N1394" s="24">
        <f t="shared" si="105"/>
        <v>855.4837486184407</v>
      </c>
      <c r="O1394" t="str">
        <f t="shared" si="106"/>
        <v>FACTURA</v>
      </c>
      <c r="P1394" t="str">
        <f t="shared" si="107"/>
        <v>2025</v>
      </c>
      <c r="Q1394" t="str">
        <f t="shared" si="108"/>
        <v>02</v>
      </c>
      <c r="R1394" t="str">
        <f>+IFERROR(VLOOKUP(I1394, Listado!A:B, 2, FALSE()), "COMERCIALIZADORA INTERNACIONAL CARIBBEAN EXOTICS S A")</f>
        <v>PEREZ MEJIA MARIA PAULINA</v>
      </c>
      <c r="S1394" s="25">
        <f>+VLOOKUP(E1394, TC!A:D, 2, FALSE())</f>
        <v>4180.0600000000004</v>
      </c>
      <c r="T1394" t="str">
        <f t="shared" si="109"/>
        <v>EUR</v>
      </c>
    </row>
    <row r="1395" spans="1:20" ht="18.75" hidden="1" customHeight="1" x14ac:dyDescent="0.25">
      <c r="A1395" t="s">
        <v>2215</v>
      </c>
      <c r="B1395" t="s">
        <v>5</v>
      </c>
      <c r="C1395" t="s">
        <v>1913</v>
      </c>
      <c r="D1395" s="24">
        <v>10930</v>
      </c>
      <c r="E1395" t="s">
        <v>1630</v>
      </c>
      <c r="F1395" t="s">
        <v>1924</v>
      </c>
      <c r="G1395" t="s">
        <v>110</v>
      </c>
      <c r="H1395" t="s">
        <v>2232</v>
      </c>
      <c r="I1395" t="s">
        <v>1848</v>
      </c>
      <c r="J1395" t="s">
        <v>1917</v>
      </c>
      <c r="K1395" t="s">
        <v>1960</v>
      </c>
      <c r="L1395" s="24">
        <v>26.6</v>
      </c>
      <c r="M1395" s="25">
        <f>+VLOOKUP(E1395, TC!A:D, 4, FALSE())</f>
        <v>1.0369499983253827</v>
      </c>
      <c r="N1395" s="24">
        <f t="shared" si="105"/>
        <v>27.58286995545518</v>
      </c>
      <c r="O1395" t="str">
        <f t="shared" si="106"/>
        <v>FACTURA</v>
      </c>
      <c r="P1395" t="str">
        <f t="shared" si="107"/>
        <v>2025</v>
      </c>
      <c r="Q1395" t="str">
        <f t="shared" si="108"/>
        <v>02</v>
      </c>
      <c r="R1395" t="str">
        <f>+IFERROR(VLOOKUP(I1395, Listado!A:B, 2, FALSE()), "COMERCIALIZADORA INTERNACIONAL CARIBBEAN EXOTICS S A")</f>
        <v>PEREZ MEJIA MARIA PAULINA</v>
      </c>
      <c r="S1395" s="25">
        <f>+VLOOKUP(E1395, TC!A:D, 2, FALSE())</f>
        <v>4180.0600000000004</v>
      </c>
      <c r="T1395" t="str">
        <f t="shared" si="109"/>
        <v>EUR</v>
      </c>
    </row>
    <row r="1396" spans="1:20" ht="18.75" hidden="1" customHeight="1" x14ac:dyDescent="0.25">
      <c r="A1396" t="s">
        <v>2215</v>
      </c>
      <c r="B1396" t="s">
        <v>5</v>
      </c>
      <c r="C1396" t="s">
        <v>1913</v>
      </c>
      <c r="D1396" s="24">
        <v>10931</v>
      </c>
      <c r="E1396" t="s">
        <v>1630</v>
      </c>
      <c r="F1396" t="s">
        <v>1924</v>
      </c>
      <c r="G1396" t="s">
        <v>108</v>
      </c>
      <c r="H1396" t="s">
        <v>2233</v>
      </c>
      <c r="I1396" t="s">
        <v>1853</v>
      </c>
      <c r="J1396" t="s">
        <v>1919</v>
      </c>
      <c r="K1396" t="s">
        <v>1958</v>
      </c>
      <c r="L1396" s="24">
        <v>6003</v>
      </c>
      <c r="M1396" s="25">
        <f>+VLOOKUP(E1396, TC!A:D, 4, FALSE())</f>
        <v>1.0369499983253827</v>
      </c>
      <c r="N1396" s="24">
        <f t="shared" si="105"/>
        <v>6224.8108399472721</v>
      </c>
      <c r="O1396" t="str">
        <f t="shared" si="106"/>
        <v>FACTURA</v>
      </c>
      <c r="P1396" t="str">
        <f t="shared" si="107"/>
        <v>2025</v>
      </c>
      <c r="Q1396" t="str">
        <f t="shared" si="108"/>
        <v>02</v>
      </c>
      <c r="R1396" t="str">
        <f>+IFERROR(VLOOKUP(I1396, Listado!A:B, 2, FALSE()), "COMERCIALIZADORA INTERNACIONAL CARIBBEAN EXOTICS S A")</f>
        <v>PIEDRAHITA PEREZ MARIANA</v>
      </c>
      <c r="S1396" s="25">
        <f>+VLOOKUP(E1396, TC!A:D, 2, FALSE())</f>
        <v>4180.0600000000004</v>
      </c>
      <c r="T1396" t="str">
        <f t="shared" si="109"/>
        <v>EUR</v>
      </c>
    </row>
    <row r="1397" spans="1:20" ht="18.75" hidden="1" customHeight="1" x14ac:dyDescent="0.25">
      <c r="A1397" t="s">
        <v>2215</v>
      </c>
      <c r="B1397" t="s">
        <v>5</v>
      </c>
      <c r="C1397" t="s">
        <v>1913</v>
      </c>
      <c r="D1397" s="24">
        <v>10931</v>
      </c>
      <c r="E1397" t="s">
        <v>1630</v>
      </c>
      <c r="F1397" t="s">
        <v>1924</v>
      </c>
      <c r="G1397" t="s">
        <v>108</v>
      </c>
      <c r="H1397" t="s">
        <v>2233</v>
      </c>
      <c r="I1397" t="s">
        <v>1853</v>
      </c>
      <c r="J1397" t="s">
        <v>1919</v>
      </c>
      <c r="K1397" t="s">
        <v>1959</v>
      </c>
      <c r="L1397" s="24">
        <v>825</v>
      </c>
      <c r="M1397" s="25">
        <f>+VLOOKUP(E1397, TC!A:D, 4, FALSE())</f>
        <v>1.0369499983253827</v>
      </c>
      <c r="N1397" s="24">
        <f t="shared" si="105"/>
        <v>855.4837486184407</v>
      </c>
      <c r="O1397" t="str">
        <f t="shared" si="106"/>
        <v>FACTURA</v>
      </c>
      <c r="P1397" t="str">
        <f t="shared" si="107"/>
        <v>2025</v>
      </c>
      <c r="Q1397" t="str">
        <f t="shared" si="108"/>
        <v>02</v>
      </c>
      <c r="R1397" t="str">
        <f>+IFERROR(VLOOKUP(I1397, Listado!A:B, 2, FALSE()), "COMERCIALIZADORA INTERNACIONAL CARIBBEAN EXOTICS S A")</f>
        <v>PIEDRAHITA PEREZ MARIANA</v>
      </c>
      <c r="S1397" s="25">
        <f>+VLOOKUP(E1397, TC!A:D, 2, FALSE())</f>
        <v>4180.0600000000004</v>
      </c>
      <c r="T1397" t="str">
        <f t="shared" si="109"/>
        <v>EUR</v>
      </c>
    </row>
    <row r="1398" spans="1:20" ht="18.75" hidden="1" customHeight="1" x14ac:dyDescent="0.25">
      <c r="A1398" t="s">
        <v>2215</v>
      </c>
      <c r="B1398" t="s">
        <v>5</v>
      </c>
      <c r="C1398" t="s">
        <v>1913</v>
      </c>
      <c r="D1398" s="24">
        <v>10931</v>
      </c>
      <c r="E1398" t="s">
        <v>1630</v>
      </c>
      <c r="F1398" t="s">
        <v>1924</v>
      </c>
      <c r="G1398" t="s">
        <v>108</v>
      </c>
      <c r="H1398" t="s">
        <v>2233</v>
      </c>
      <c r="I1398" t="s">
        <v>1853</v>
      </c>
      <c r="J1398" t="s">
        <v>1919</v>
      </c>
      <c r="K1398" t="s">
        <v>1960</v>
      </c>
      <c r="L1398" s="24">
        <v>12</v>
      </c>
      <c r="M1398" s="25">
        <f>+VLOOKUP(E1398, TC!A:D, 4, FALSE())</f>
        <v>1.0369499983253827</v>
      </c>
      <c r="N1398" s="24">
        <f t="shared" si="105"/>
        <v>12.443399979904592</v>
      </c>
      <c r="O1398" t="str">
        <f t="shared" si="106"/>
        <v>FACTURA</v>
      </c>
      <c r="P1398" t="str">
        <f t="shared" si="107"/>
        <v>2025</v>
      </c>
      <c r="Q1398" t="str">
        <f t="shared" si="108"/>
        <v>02</v>
      </c>
      <c r="R1398" t="str">
        <f>+IFERROR(VLOOKUP(I1398, Listado!A:B, 2, FALSE()), "COMERCIALIZADORA INTERNACIONAL CARIBBEAN EXOTICS S A")</f>
        <v>PIEDRAHITA PEREZ MARIANA</v>
      </c>
      <c r="S1398" s="25">
        <f>+VLOOKUP(E1398, TC!A:D, 2, FALSE())</f>
        <v>4180.0600000000004</v>
      </c>
      <c r="T1398" t="str">
        <f t="shared" si="109"/>
        <v>EUR</v>
      </c>
    </row>
    <row r="1399" spans="1:20" ht="18.75" hidden="1" customHeight="1" x14ac:dyDescent="0.25">
      <c r="A1399" t="s">
        <v>2215</v>
      </c>
      <c r="B1399" t="s">
        <v>5</v>
      </c>
      <c r="C1399" t="s">
        <v>1913</v>
      </c>
      <c r="D1399" s="24">
        <v>10932</v>
      </c>
      <c r="E1399" t="s">
        <v>1630</v>
      </c>
      <c r="F1399" t="s">
        <v>1924</v>
      </c>
      <c r="G1399" t="s">
        <v>108</v>
      </c>
      <c r="H1399" t="s">
        <v>2234</v>
      </c>
      <c r="I1399" t="s">
        <v>1871</v>
      </c>
      <c r="J1399" t="s">
        <v>1919</v>
      </c>
      <c r="K1399" t="s">
        <v>2235</v>
      </c>
      <c r="L1399" s="24">
        <v>2</v>
      </c>
      <c r="M1399" s="25">
        <f>+VLOOKUP(E1399, TC!A:D, 4, FALSE())</f>
        <v>1.0369499983253827</v>
      </c>
      <c r="N1399" s="24">
        <f t="shared" si="105"/>
        <v>2.0738999966507654</v>
      </c>
      <c r="O1399" t="str">
        <f t="shared" si="106"/>
        <v>FACTURA</v>
      </c>
      <c r="P1399" t="str">
        <f t="shared" si="107"/>
        <v>2025</v>
      </c>
      <c r="Q1399" t="str">
        <f t="shared" si="108"/>
        <v>02</v>
      </c>
      <c r="R1399" t="str">
        <f>+IFERROR(VLOOKUP(I1399, Listado!A:B, 2, FALSE()), "COMERCIALIZADORA INTERNACIONAL CARIBBEAN EXOTICS S A")</f>
        <v>PIEDRAHITA PEREZ MARIANA</v>
      </c>
      <c r="S1399" s="25">
        <f>+VLOOKUP(E1399, TC!A:D, 2, FALSE())</f>
        <v>4180.0600000000004</v>
      </c>
      <c r="T1399" t="str">
        <f t="shared" si="109"/>
        <v>EUR</v>
      </c>
    </row>
    <row r="1400" spans="1:20" ht="18.75" hidden="1" customHeight="1" x14ac:dyDescent="0.25">
      <c r="A1400" t="s">
        <v>2215</v>
      </c>
      <c r="B1400" t="s">
        <v>5</v>
      </c>
      <c r="C1400" t="s">
        <v>1913</v>
      </c>
      <c r="D1400" s="24">
        <v>10932</v>
      </c>
      <c r="E1400" t="s">
        <v>1630</v>
      </c>
      <c r="F1400" t="s">
        <v>1924</v>
      </c>
      <c r="G1400" t="s">
        <v>108</v>
      </c>
      <c r="H1400" t="s">
        <v>2234</v>
      </c>
      <c r="I1400" t="s">
        <v>1871</v>
      </c>
      <c r="J1400" t="s">
        <v>1919</v>
      </c>
      <c r="K1400" t="s">
        <v>1992</v>
      </c>
      <c r="L1400" s="24">
        <v>2588.8000000000002</v>
      </c>
      <c r="M1400" s="25">
        <f>+VLOOKUP(E1400, TC!A:D, 4, FALSE())</f>
        <v>1.0369499983253827</v>
      </c>
      <c r="N1400" s="24">
        <f t="shared" si="105"/>
        <v>2684.4561556647509</v>
      </c>
      <c r="O1400" t="str">
        <f t="shared" si="106"/>
        <v>FACTURA</v>
      </c>
      <c r="P1400" t="str">
        <f t="shared" si="107"/>
        <v>2025</v>
      </c>
      <c r="Q1400" t="str">
        <f t="shared" si="108"/>
        <v>02</v>
      </c>
      <c r="R1400" t="str">
        <f>+IFERROR(VLOOKUP(I1400, Listado!A:B, 2, FALSE()), "COMERCIALIZADORA INTERNACIONAL CARIBBEAN EXOTICS S A")</f>
        <v>PIEDRAHITA PEREZ MARIANA</v>
      </c>
      <c r="S1400" s="25">
        <f>+VLOOKUP(E1400, TC!A:D, 2, FALSE())</f>
        <v>4180.0600000000004</v>
      </c>
      <c r="T1400" t="str">
        <f t="shared" si="109"/>
        <v>EUR</v>
      </c>
    </row>
    <row r="1401" spans="1:20" ht="18.75" hidden="1" customHeight="1" x14ac:dyDescent="0.25">
      <c r="A1401" t="s">
        <v>2215</v>
      </c>
      <c r="B1401" t="s">
        <v>5</v>
      </c>
      <c r="C1401" t="s">
        <v>1913</v>
      </c>
      <c r="D1401" s="24">
        <v>10932</v>
      </c>
      <c r="E1401" t="s">
        <v>1630</v>
      </c>
      <c r="F1401" t="s">
        <v>1924</v>
      </c>
      <c r="G1401" t="s">
        <v>108</v>
      </c>
      <c r="H1401" t="s">
        <v>2234</v>
      </c>
      <c r="I1401" t="s">
        <v>1871</v>
      </c>
      <c r="J1401" t="s">
        <v>1919</v>
      </c>
      <c r="K1401" t="s">
        <v>1959</v>
      </c>
      <c r="L1401" s="24">
        <v>550</v>
      </c>
      <c r="M1401" s="25">
        <f>+VLOOKUP(E1401, TC!A:D, 4, FALSE())</f>
        <v>1.0369499983253827</v>
      </c>
      <c r="N1401" s="24">
        <f t="shared" si="105"/>
        <v>570.3224990789605</v>
      </c>
      <c r="O1401" t="str">
        <f t="shared" si="106"/>
        <v>FACTURA</v>
      </c>
      <c r="P1401" t="str">
        <f t="shared" si="107"/>
        <v>2025</v>
      </c>
      <c r="Q1401" t="str">
        <f t="shared" si="108"/>
        <v>02</v>
      </c>
      <c r="R1401" t="str">
        <f>+IFERROR(VLOOKUP(I1401, Listado!A:B, 2, FALSE()), "COMERCIALIZADORA INTERNACIONAL CARIBBEAN EXOTICS S A")</f>
        <v>PIEDRAHITA PEREZ MARIANA</v>
      </c>
      <c r="S1401" s="25">
        <f>+VLOOKUP(E1401, TC!A:D, 2, FALSE())</f>
        <v>4180.0600000000004</v>
      </c>
      <c r="T1401" t="str">
        <f t="shared" si="109"/>
        <v>EUR</v>
      </c>
    </row>
    <row r="1402" spans="1:20" ht="18.75" hidden="1" customHeight="1" x14ac:dyDescent="0.25">
      <c r="A1402" t="s">
        <v>2215</v>
      </c>
      <c r="B1402" t="s">
        <v>5</v>
      </c>
      <c r="C1402" t="s">
        <v>1913</v>
      </c>
      <c r="D1402" s="24">
        <v>10932</v>
      </c>
      <c r="E1402" t="s">
        <v>1630</v>
      </c>
      <c r="F1402" t="s">
        <v>1924</v>
      </c>
      <c r="G1402" t="s">
        <v>108</v>
      </c>
      <c r="H1402" t="s">
        <v>2234</v>
      </c>
      <c r="I1402" t="s">
        <v>1871</v>
      </c>
      <c r="J1402" t="s">
        <v>1919</v>
      </c>
      <c r="K1402" t="s">
        <v>1960</v>
      </c>
      <c r="L1402" s="24">
        <v>14.55</v>
      </c>
      <c r="M1402" s="25">
        <f>+VLOOKUP(E1402, TC!A:D, 4, FALSE())</f>
        <v>1.0369499983253827</v>
      </c>
      <c r="N1402" s="24">
        <f t="shared" si="105"/>
        <v>15.087622475634319</v>
      </c>
      <c r="O1402" t="str">
        <f t="shared" si="106"/>
        <v>FACTURA</v>
      </c>
      <c r="P1402" t="str">
        <f t="shared" si="107"/>
        <v>2025</v>
      </c>
      <c r="Q1402" t="str">
        <f t="shared" si="108"/>
        <v>02</v>
      </c>
      <c r="R1402" t="str">
        <f>+IFERROR(VLOOKUP(I1402, Listado!A:B, 2, FALSE()), "COMERCIALIZADORA INTERNACIONAL CARIBBEAN EXOTICS S A")</f>
        <v>PIEDRAHITA PEREZ MARIANA</v>
      </c>
      <c r="S1402" s="25">
        <f>+VLOOKUP(E1402, TC!A:D, 2, FALSE())</f>
        <v>4180.0600000000004</v>
      </c>
      <c r="T1402" t="str">
        <f t="shared" si="109"/>
        <v>EUR</v>
      </c>
    </row>
    <row r="1403" spans="1:20" ht="18.75" hidden="1" customHeight="1" x14ac:dyDescent="0.25">
      <c r="A1403" t="s">
        <v>2215</v>
      </c>
      <c r="B1403" t="s">
        <v>5</v>
      </c>
      <c r="C1403" t="s">
        <v>1913</v>
      </c>
      <c r="D1403" s="24">
        <v>10932</v>
      </c>
      <c r="E1403" t="s">
        <v>1630</v>
      </c>
      <c r="F1403" t="s">
        <v>1924</v>
      </c>
      <c r="G1403" t="s">
        <v>108</v>
      </c>
      <c r="H1403" t="s">
        <v>2234</v>
      </c>
      <c r="I1403" t="s">
        <v>1871</v>
      </c>
      <c r="J1403" t="s">
        <v>1919</v>
      </c>
      <c r="K1403" t="s">
        <v>1964</v>
      </c>
      <c r="L1403" s="24">
        <v>1967.65</v>
      </c>
      <c r="M1403" s="25">
        <f>+VLOOKUP(E1403, TC!A:D, 4, FALSE())</f>
        <v>1.0369499983253827</v>
      </c>
      <c r="N1403" s="24">
        <f t="shared" si="105"/>
        <v>2040.3546642049394</v>
      </c>
      <c r="O1403" t="str">
        <f t="shared" si="106"/>
        <v>FACTURA</v>
      </c>
      <c r="P1403" t="str">
        <f t="shared" si="107"/>
        <v>2025</v>
      </c>
      <c r="Q1403" t="str">
        <f t="shared" si="108"/>
        <v>02</v>
      </c>
      <c r="R1403" t="str">
        <f>+IFERROR(VLOOKUP(I1403, Listado!A:B, 2, FALSE()), "COMERCIALIZADORA INTERNACIONAL CARIBBEAN EXOTICS S A")</f>
        <v>PIEDRAHITA PEREZ MARIANA</v>
      </c>
      <c r="S1403" s="25">
        <f>+VLOOKUP(E1403, TC!A:D, 2, FALSE())</f>
        <v>4180.0600000000004</v>
      </c>
      <c r="T1403" t="str">
        <f t="shared" si="109"/>
        <v>EUR</v>
      </c>
    </row>
    <row r="1404" spans="1:20" ht="18.75" hidden="1" customHeight="1" x14ac:dyDescent="0.25">
      <c r="A1404" t="s">
        <v>2215</v>
      </c>
      <c r="B1404" t="s">
        <v>5</v>
      </c>
      <c r="C1404" t="s">
        <v>1913</v>
      </c>
      <c r="D1404" s="24">
        <v>10933</v>
      </c>
      <c r="E1404" t="s">
        <v>1630</v>
      </c>
      <c r="F1404" t="s">
        <v>1924</v>
      </c>
      <c r="G1404" t="s">
        <v>112</v>
      </c>
      <c r="H1404" t="s">
        <v>2236</v>
      </c>
      <c r="I1404" t="s">
        <v>1863</v>
      </c>
      <c r="J1404" t="s">
        <v>1926</v>
      </c>
      <c r="K1404" t="s">
        <v>16</v>
      </c>
      <c r="L1404" s="24">
        <v>2633.6</v>
      </c>
      <c r="M1404" s="25">
        <f>+VLOOKUP(E1404, TC!A:D, 4, FALSE())</f>
        <v>1.0369499983253827</v>
      </c>
      <c r="N1404" s="24">
        <f t="shared" si="105"/>
        <v>2730.911515589728</v>
      </c>
      <c r="O1404" t="str">
        <f t="shared" si="106"/>
        <v>FACTURA</v>
      </c>
      <c r="P1404" t="str">
        <f t="shared" si="107"/>
        <v>2025</v>
      </c>
      <c r="Q1404" t="str">
        <f t="shared" si="108"/>
        <v>02</v>
      </c>
      <c r="R1404" t="str">
        <f>+IFERROR(VLOOKUP(I1404, Listado!A:B, 2, FALSE()), "COMERCIALIZADORA INTERNACIONAL CARIBBEAN EXOTICS S A")</f>
        <v>HINCAPIE CONTRERAS ERIKA STEFANIA</v>
      </c>
      <c r="S1404" s="25">
        <f>+VLOOKUP(E1404, TC!A:D, 2, FALSE())</f>
        <v>4180.0600000000004</v>
      </c>
      <c r="T1404" t="str">
        <f t="shared" si="109"/>
        <v>EUR</v>
      </c>
    </row>
    <row r="1405" spans="1:20" ht="18.75" hidden="1" customHeight="1" x14ac:dyDescent="0.25">
      <c r="A1405" t="s">
        <v>2215</v>
      </c>
      <c r="B1405" t="s">
        <v>5</v>
      </c>
      <c r="C1405" t="s">
        <v>1913</v>
      </c>
      <c r="D1405" s="24">
        <v>10933</v>
      </c>
      <c r="E1405" t="s">
        <v>1630</v>
      </c>
      <c r="F1405" t="s">
        <v>1924</v>
      </c>
      <c r="G1405" t="s">
        <v>112</v>
      </c>
      <c r="H1405" t="s">
        <v>2236</v>
      </c>
      <c r="I1405" t="s">
        <v>1863</v>
      </c>
      <c r="J1405" t="s">
        <v>1926</v>
      </c>
      <c r="K1405" t="s">
        <v>1959</v>
      </c>
      <c r="L1405" s="24">
        <v>275</v>
      </c>
      <c r="M1405" s="25">
        <f>+VLOOKUP(E1405, TC!A:D, 4, FALSE())</f>
        <v>1.0369499983253827</v>
      </c>
      <c r="N1405" s="24">
        <f t="shared" si="105"/>
        <v>285.16124953948025</v>
      </c>
      <c r="O1405" t="str">
        <f t="shared" si="106"/>
        <v>FACTURA</v>
      </c>
      <c r="P1405" t="str">
        <f t="shared" si="107"/>
        <v>2025</v>
      </c>
      <c r="Q1405" t="str">
        <f t="shared" si="108"/>
        <v>02</v>
      </c>
      <c r="R1405" t="str">
        <f>+IFERROR(VLOOKUP(I1405, Listado!A:B, 2, FALSE()), "COMERCIALIZADORA INTERNACIONAL CARIBBEAN EXOTICS S A")</f>
        <v>HINCAPIE CONTRERAS ERIKA STEFANIA</v>
      </c>
      <c r="S1405" s="25">
        <f>+VLOOKUP(E1405, TC!A:D, 2, FALSE())</f>
        <v>4180.0600000000004</v>
      </c>
      <c r="T1405" t="str">
        <f t="shared" si="109"/>
        <v>EUR</v>
      </c>
    </row>
    <row r="1406" spans="1:20" ht="18.75" hidden="1" customHeight="1" x14ac:dyDescent="0.25">
      <c r="A1406" t="s">
        <v>2215</v>
      </c>
      <c r="B1406" t="s">
        <v>5</v>
      </c>
      <c r="C1406" t="s">
        <v>1913</v>
      </c>
      <c r="D1406" s="24">
        <v>10933</v>
      </c>
      <c r="E1406" t="s">
        <v>1630</v>
      </c>
      <c r="F1406" t="s">
        <v>1924</v>
      </c>
      <c r="G1406" t="s">
        <v>112</v>
      </c>
      <c r="H1406" t="s">
        <v>2236</v>
      </c>
      <c r="I1406" t="s">
        <v>1863</v>
      </c>
      <c r="J1406" t="s">
        <v>1926</v>
      </c>
      <c r="K1406" t="s">
        <v>1960</v>
      </c>
      <c r="L1406" s="24">
        <v>105.8</v>
      </c>
      <c r="M1406" s="25">
        <f>+VLOOKUP(E1406, TC!A:D, 4, FALSE())</f>
        <v>1.0369499983253827</v>
      </c>
      <c r="N1406" s="24">
        <f t="shared" si="105"/>
        <v>109.70930982282549</v>
      </c>
      <c r="O1406" t="str">
        <f t="shared" si="106"/>
        <v>FACTURA</v>
      </c>
      <c r="P1406" t="str">
        <f t="shared" si="107"/>
        <v>2025</v>
      </c>
      <c r="Q1406" t="str">
        <f t="shared" si="108"/>
        <v>02</v>
      </c>
      <c r="R1406" t="str">
        <f>+IFERROR(VLOOKUP(I1406, Listado!A:B, 2, FALSE()), "COMERCIALIZADORA INTERNACIONAL CARIBBEAN EXOTICS S A")</f>
        <v>HINCAPIE CONTRERAS ERIKA STEFANIA</v>
      </c>
      <c r="S1406" s="25">
        <f>+VLOOKUP(E1406, TC!A:D, 2, FALSE())</f>
        <v>4180.0600000000004</v>
      </c>
      <c r="T1406" t="str">
        <f t="shared" si="109"/>
        <v>EUR</v>
      </c>
    </row>
    <row r="1407" spans="1:20" ht="18.75" hidden="1" customHeight="1" x14ac:dyDescent="0.25">
      <c r="A1407" t="s">
        <v>2215</v>
      </c>
      <c r="B1407" t="s">
        <v>5</v>
      </c>
      <c r="C1407" t="s">
        <v>1970</v>
      </c>
      <c r="D1407" s="24">
        <v>2196</v>
      </c>
      <c r="E1407" t="s">
        <v>1630</v>
      </c>
      <c r="F1407" t="s">
        <v>1924</v>
      </c>
      <c r="G1407" t="s">
        <v>108</v>
      </c>
      <c r="H1407" t="s">
        <v>2144</v>
      </c>
      <c r="I1407" t="s">
        <v>1873</v>
      </c>
      <c r="J1407" t="s">
        <v>1962</v>
      </c>
      <c r="K1407" t="s">
        <v>46</v>
      </c>
      <c r="L1407" s="24">
        <v>-735</v>
      </c>
      <c r="M1407" s="25">
        <f>+VLOOKUP(E1407, TC!A:D, 4, FALSE())</f>
        <v>1.0369499983253827</v>
      </c>
      <c r="N1407" s="24">
        <f t="shared" si="105"/>
        <v>-762.15824876915633</v>
      </c>
      <c r="O1407" t="str">
        <f t="shared" si="106"/>
        <v>NOTAS</v>
      </c>
      <c r="P1407" t="str">
        <f t="shared" si="107"/>
        <v>2025</v>
      </c>
      <c r="Q1407" t="str">
        <f t="shared" si="108"/>
        <v>02</v>
      </c>
      <c r="R1407" t="str">
        <f>+IFERROR(VLOOKUP(I1407, Listado!A:B, 2, FALSE()), "COMERCIALIZADORA INTERNACIONAL CARIBBEAN EXOTICS S A")</f>
        <v>PIEDRAHITA PEREZ MARIANA</v>
      </c>
      <c r="S1407" s="25">
        <f>+VLOOKUP(E1407, TC!A:D, 2, FALSE())</f>
        <v>4180.0600000000004</v>
      </c>
      <c r="T1407" t="str">
        <f t="shared" si="109"/>
        <v>EUR</v>
      </c>
    </row>
    <row r="1408" spans="1:20" ht="18.75" hidden="1" customHeight="1" x14ac:dyDescent="0.25">
      <c r="A1408" t="s">
        <v>2215</v>
      </c>
      <c r="B1408" t="s">
        <v>5</v>
      </c>
      <c r="C1408" t="s">
        <v>1970</v>
      </c>
      <c r="D1408" s="24">
        <v>2196</v>
      </c>
      <c r="E1408" t="s">
        <v>1630</v>
      </c>
      <c r="F1408" t="s">
        <v>1924</v>
      </c>
      <c r="G1408" t="s">
        <v>108</v>
      </c>
      <c r="H1408" t="s">
        <v>2144</v>
      </c>
      <c r="I1408" t="s">
        <v>1873</v>
      </c>
      <c r="J1408" t="s">
        <v>1962</v>
      </c>
      <c r="K1408" t="s">
        <v>46</v>
      </c>
      <c r="L1408" s="24">
        <v>-220.5</v>
      </c>
      <c r="M1408" s="25">
        <f>+VLOOKUP(E1408, TC!A:D, 4, FALSE())</f>
        <v>1.0369499983253827</v>
      </c>
      <c r="N1408" s="24">
        <f t="shared" si="105"/>
        <v>-228.6474746307469</v>
      </c>
      <c r="O1408" t="str">
        <f t="shared" si="106"/>
        <v>NOTAS</v>
      </c>
      <c r="P1408" t="str">
        <f t="shared" si="107"/>
        <v>2025</v>
      </c>
      <c r="Q1408" t="str">
        <f t="shared" si="108"/>
        <v>02</v>
      </c>
      <c r="R1408" t="str">
        <f>+IFERROR(VLOOKUP(I1408, Listado!A:B, 2, FALSE()), "COMERCIALIZADORA INTERNACIONAL CARIBBEAN EXOTICS S A")</f>
        <v>PIEDRAHITA PEREZ MARIANA</v>
      </c>
      <c r="S1408" s="25">
        <f>+VLOOKUP(E1408, TC!A:D, 2, FALSE())</f>
        <v>4180.0600000000004</v>
      </c>
      <c r="T1408" t="str">
        <f t="shared" si="109"/>
        <v>EUR</v>
      </c>
    </row>
    <row r="1409" spans="1:20" ht="18.75" hidden="1" customHeight="1" x14ac:dyDescent="0.25">
      <c r="A1409" t="s">
        <v>2215</v>
      </c>
      <c r="B1409" t="s">
        <v>5</v>
      </c>
      <c r="C1409" t="s">
        <v>1970</v>
      </c>
      <c r="D1409" s="24">
        <v>2196</v>
      </c>
      <c r="E1409" t="s">
        <v>1630</v>
      </c>
      <c r="F1409" t="s">
        <v>1924</v>
      </c>
      <c r="G1409" t="s">
        <v>108</v>
      </c>
      <c r="H1409" t="s">
        <v>2144</v>
      </c>
      <c r="I1409" t="s">
        <v>1873</v>
      </c>
      <c r="J1409" t="s">
        <v>1962</v>
      </c>
      <c r="K1409" t="s">
        <v>46</v>
      </c>
      <c r="L1409" s="24">
        <v>-147</v>
      </c>
      <c r="M1409" s="25">
        <f>+VLOOKUP(E1409, TC!A:D, 4, FALSE())</f>
        <v>1.0369499983253827</v>
      </c>
      <c r="N1409" s="24">
        <f t="shared" si="105"/>
        <v>-152.43164975383127</v>
      </c>
      <c r="O1409" t="str">
        <f t="shared" si="106"/>
        <v>NOTAS</v>
      </c>
      <c r="P1409" t="str">
        <f t="shared" si="107"/>
        <v>2025</v>
      </c>
      <c r="Q1409" t="str">
        <f t="shared" si="108"/>
        <v>02</v>
      </c>
      <c r="R1409" t="str">
        <f>+IFERROR(VLOOKUP(I1409, Listado!A:B, 2, FALSE()), "COMERCIALIZADORA INTERNACIONAL CARIBBEAN EXOTICS S A")</f>
        <v>PIEDRAHITA PEREZ MARIANA</v>
      </c>
      <c r="S1409" s="25">
        <f>+VLOOKUP(E1409, TC!A:D, 2, FALSE())</f>
        <v>4180.0600000000004</v>
      </c>
      <c r="T1409" t="str">
        <f t="shared" si="109"/>
        <v>EUR</v>
      </c>
    </row>
    <row r="1410" spans="1:20" ht="18.75" hidden="1" customHeight="1" x14ac:dyDescent="0.25">
      <c r="A1410" t="s">
        <v>2215</v>
      </c>
      <c r="B1410" t="s">
        <v>5</v>
      </c>
      <c r="C1410" t="s">
        <v>1970</v>
      </c>
      <c r="D1410" s="24">
        <v>2196</v>
      </c>
      <c r="E1410" t="s">
        <v>1630</v>
      </c>
      <c r="F1410" t="s">
        <v>1924</v>
      </c>
      <c r="G1410" t="s">
        <v>108</v>
      </c>
      <c r="H1410" t="s">
        <v>2144</v>
      </c>
      <c r="I1410" t="s">
        <v>1873</v>
      </c>
      <c r="J1410" t="s">
        <v>1962</v>
      </c>
      <c r="K1410" t="s">
        <v>46</v>
      </c>
      <c r="L1410" s="24">
        <v>-477.75</v>
      </c>
      <c r="M1410" s="25">
        <f>+VLOOKUP(E1410, TC!A:D, 4, FALSE())</f>
        <v>1.0369499983253827</v>
      </c>
      <c r="N1410" s="24">
        <f t="shared" ref="N1410:N1473" si="110">+IF(F1410="EUR", (M1410*L1410), IF(I1410="JUAN MATAS SAS", (L1410/S1410), L1410))</f>
        <v>-495.40286169995159</v>
      </c>
      <c r="O1410" t="str">
        <f t="shared" ref="O1410:O1473" si="111">+IF(C1410="CFE", "FACTURA", IF(ISERROR(SEARCH("ANULA", H1410))=FALSE(), "ANULACIÓN FE", IF(ISERROR(SEARCH("CANCELLATION", H1410))=FALSE(), "ANULACIÓN FE", "NOTAS")))</f>
        <v>NOTAS</v>
      </c>
      <c r="P1410" t="str">
        <f t="shared" ref="P1410:P1473" si="112">+LEFT(E1410, 4)</f>
        <v>2025</v>
      </c>
      <c r="Q1410" t="str">
        <f t="shared" ref="Q1410:Q1473" si="113">+MID(E1410, 5, 2)</f>
        <v>02</v>
      </c>
      <c r="R1410" t="str">
        <f>+IFERROR(VLOOKUP(I1410, Listado!A:B, 2, FALSE()), "COMERCIALIZADORA INTERNACIONAL CARIBBEAN EXOTICS S A")</f>
        <v>PIEDRAHITA PEREZ MARIANA</v>
      </c>
      <c r="S1410" s="25">
        <f>+VLOOKUP(E1410, TC!A:D, 2, FALSE())</f>
        <v>4180.0600000000004</v>
      </c>
      <c r="T1410" t="str">
        <f t="shared" ref="T1410:T1473" si="114">+IF(I1410="JUAN MATAS SAS", "USD", F1410)</f>
        <v>EUR</v>
      </c>
    </row>
    <row r="1411" spans="1:20" ht="18.75" hidden="1" customHeight="1" x14ac:dyDescent="0.25">
      <c r="A1411" t="s">
        <v>2215</v>
      </c>
      <c r="B1411" t="s">
        <v>5</v>
      </c>
      <c r="C1411" t="s">
        <v>1970</v>
      </c>
      <c r="D1411" s="24">
        <v>2196</v>
      </c>
      <c r="E1411" t="s">
        <v>1630</v>
      </c>
      <c r="F1411" t="s">
        <v>1924</v>
      </c>
      <c r="G1411" t="s">
        <v>108</v>
      </c>
      <c r="H1411" t="s">
        <v>2144</v>
      </c>
      <c r="I1411" t="s">
        <v>1873</v>
      </c>
      <c r="J1411" t="s">
        <v>1962</v>
      </c>
      <c r="K1411" t="s">
        <v>46</v>
      </c>
      <c r="L1411" s="24">
        <v>-588</v>
      </c>
      <c r="M1411" s="25">
        <f>+VLOOKUP(E1411, TC!A:D, 4, FALSE())</f>
        <v>1.0369499983253827</v>
      </c>
      <c r="N1411" s="24">
        <f t="shared" si="110"/>
        <v>-609.72659901532506</v>
      </c>
      <c r="O1411" t="str">
        <f t="shared" si="111"/>
        <v>NOTAS</v>
      </c>
      <c r="P1411" t="str">
        <f t="shared" si="112"/>
        <v>2025</v>
      </c>
      <c r="Q1411" t="str">
        <f t="shared" si="113"/>
        <v>02</v>
      </c>
      <c r="R1411" t="str">
        <f>+IFERROR(VLOOKUP(I1411, Listado!A:B, 2, FALSE()), "COMERCIALIZADORA INTERNACIONAL CARIBBEAN EXOTICS S A")</f>
        <v>PIEDRAHITA PEREZ MARIANA</v>
      </c>
      <c r="S1411" s="25">
        <f>+VLOOKUP(E1411, TC!A:D, 2, FALSE())</f>
        <v>4180.0600000000004</v>
      </c>
      <c r="T1411" t="str">
        <f t="shared" si="114"/>
        <v>EUR</v>
      </c>
    </row>
    <row r="1412" spans="1:20" ht="18.75" hidden="1" customHeight="1" x14ac:dyDescent="0.25">
      <c r="A1412" t="s">
        <v>2215</v>
      </c>
      <c r="B1412" t="s">
        <v>5</v>
      </c>
      <c r="C1412" t="s">
        <v>1970</v>
      </c>
      <c r="D1412" s="24">
        <v>2196</v>
      </c>
      <c r="E1412" t="s">
        <v>1630</v>
      </c>
      <c r="F1412" t="s">
        <v>1924</v>
      </c>
      <c r="G1412" t="s">
        <v>108</v>
      </c>
      <c r="H1412" t="s">
        <v>2144</v>
      </c>
      <c r="I1412" t="s">
        <v>1873</v>
      </c>
      <c r="J1412" t="s">
        <v>1962</v>
      </c>
      <c r="K1412" t="s">
        <v>46</v>
      </c>
      <c r="L1412" s="24">
        <v>-257.25</v>
      </c>
      <c r="M1412" s="25">
        <f>+VLOOKUP(E1412, TC!A:D, 4, FALSE())</f>
        <v>1.0369499983253827</v>
      </c>
      <c r="N1412" s="24">
        <f t="shared" si="110"/>
        <v>-266.75538706920469</v>
      </c>
      <c r="O1412" t="str">
        <f t="shared" si="111"/>
        <v>NOTAS</v>
      </c>
      <c r="P1412" t="str">
        <f t="shared" si="112"/>
        <v>2025</v>
      </c>
      <c r="Q1412" t="str">
        <f t="shared" si="113"/>
        <v>02</v>
      </c>
      <c r="R1412" t="str">
        <f>+IFERROR(VLOOKUP(I1412, Listado!A:B, 2, FALSE()), "COMERCIALIZADORA INTERNACIONAL CARIBBEAN EXOTICS S A")</f>
        <v>PIEDRAHITA PEREZ MARIANA</v>
      </c>
      <c r="S1412" s="25">
        <f>+VLOOKUP(E1412, TC!A:D, 2, FALSE())</f>
        <v>4180.0600000000004</v>
      </c>
      <c r="T1412" t="str">
        <f t="shared" si="114"/>
        <v>EUR</v>
      </c>
    </row>
    <row r="1413" spans="1:20" ht="18.75" hidden="1" customHeight="1" x14ac:dyDescent="0.25">
      <c r="A1413" t="s">
        <v>2215</v>
      </c>
      <c r="B1413" t="s">
        <v>5</v>
      </c>
      <c r="C1413" t="s">
        <v>1970</v>
      </c>
      <c r="D1413" s="24">
        <v>2196</v>
      </c>
      <c r="E1413" t="s">
        <v>1630</v>
      </c>
      <c r="F1413" t="s">
        <v>1924</v>
      </c>
      <c r="G1413" t="s">
        <v>108</v>
      </c>
      <c r="H1413" t="s">
        <v>2144</v>
      </c>
      <c r="I1413" t="s">
        <v>1873</v>
      </c>
      <c r="J1413" t="s">
        <v>1962</v>
      </c>
      <c r="K1413" t="s">
        <v>46</v>
      </c>
      <c r="L1413" s="24">
        <v>-220.5</v>
      </c>
      <c r="M1413" s="25">
        <f>+VLOOKUP(E1413, TC!A:D, 4, FALSE())</f>
        <v>1.0369499983253827</v>
      </c>
      <c r="N1413" s="24">
        <f t="shared" si="110"/>
        <v>-228.6474746307469</v>
      </c>
      <c r="O1413" t="str">
        <f t="shared" si="111"/>
        <v>NOTAS</v>
      </c>
      <c r="P1413" t="str">
        <f t="shared" si="112"/>
        <v>2025</v>
      </c>
      <c r="Q1413" t="str">
        <f t="shared" si="113"/>
        <v>02</v>
      </c>
      <c r="R1413" t="str">
        <f>+IFERROR(VLOOKUP(I1413, Listado!A:B, 2, FALSE()), "COMERCIALIZADORA INTERNACIONAL CARIBBEAN EXOTICS S A")</f>
        <v>PIEDRAHITA PEREZ MARIANA</v>
      </c>
      <c r="S1413" s="25">
        <f>+VLOOKUP(E1413, TC!A:D, 2, FALSE())</f>
        <v>4180.0600000000004</v>
      </c>
      <c r="T1413" t="str">
        <f t="shared" si="114"/>
        <v>EUR</v>
      </c>
    </row>
    <row r="1414" spans="1:20" ht="18.75" hidden="1" customHeight="1" x14ac:dyDescent="0.25">
      <c r="A1414" t="s">
        <v>2215</v>
      </c>
      <c r="B1414" t="s">
        <v>5</v>
      </c>
      <c r="C1414" t="s">
        <v>1970</v>
      </c>
      <c r="D1414" s="24">
        <v>2196</v>
      </c>
      <c r="E1414" t="s">
        <v>1630</v>
      </c>
      <c r="F1414" t="s">
        <v>1924</v>
      </c>
      <c r="G1414" t="s">
        <v>108</v>
      </c>
      <c r="H1414" t="s">
        <v>2144</v>
      </c>
      <c r="I1414" t="s">
        <v>1873</v>
      </c>
      <c r="J1414" t="s">
        <v>1962</v>
      </c>
      <c r="K1414" t="s">
        <v>46</v>
      </c>
      <c r="L1414" s="24">
        <v>-1102.5</v>
      </c>
      <c r="M1414" s="25">
        <f>+VLOOKUP(E1414, TC!A:D, 4, FALSE())</f>
        <v>1.0369499983253827</v>
      </c>
      <c r="N1414" s="24">
        <f t="shared" si="110"/>
        <v>-1143.2373731537343</v>
      </c>
      <c r="O1414" t="str">
        <f t="shared" si="111"/>
        <v>NOTAS</v>
      </c>
      <c r="P1414" t="str">
        <f t="shared" si="112"/>
        <v>2025</v>
      </c>
      <c r="Q1414" t="str">
        <f t="shared" si="113"/>
        <v>02</v>
      </c>
      <c r="R1414" t="str">
        <f>+IFERROR(VLOOKUP(I1414, Listado!A:B, 2, FALSE()), "COMERCIALIZADORA INTERNACIONAL CARIBBEAN EXOTICS S A")</f>
        <v>PIEDRAHITA PEREZ MARIANA</v>
      </c>
      <c r="S1414" s="25">
        <f>+VLOOKUP(E1414, TC!A:D, 2, FALSE())</f>
        <v>4180.0600000000004</v>
      </c>
      <c r="T1414" t="str">
        <f t="shared" si="114"/>
        <v>EUR</v>
      </c>
    </row>
    <row r="1415" spans="1:20" ht="18.75" hidden="1" customHeight="1" x14ac:dyDescent="0.25">
      <c r="A1415" t="s">
        <v>2215</v>
      </c>
      <c r="B1415" t="s">
        <v>5</v>
      </c>
      <c r="C1415" t="s">
        <v>1970</v>
      </c>
      <c r="D1415" s="24">
        <v>2196</v>
      </c>
      <c r="E1415" t="s">
        <v>1630</v>
      </c>
      <c r="F1415" t="s">
        <v>1924</v>
      </c>
      <c r="G1415" t="s">
        <v>108</v>
      </c>
      <c r="H1415" t="s">
        <v>2144</v>
      </c>
      <c r="I1415" t="s">
        <v>1873</v>
      </c>
      <c r="J1415" t="s">
        <v>1962</v>
      </c>
      <c r="K1415" t="s">
        <v>46</v>
      </c>
      <c r="L1415" s="24">
        <v>-257.25</v>
      </c>
      <c r="M1415" s="25">
        <f>+VLOOKUP(E1415, TC!A:D, 4, FALSE())</f>
        <v>1.0369499983253827</v>
      </c>
      <c r="N1415" s="24">
        <f t="shared" si="110"/>
        <v>-266.75538706920469</v>
      </c>
      <c r="O1415" t="str">
        <f t="shared" si="111"/>
        <v>NOTAS</v>
      </c>
      <c r="P1415" t="str">
        <f t="shared" si="112"/>
        <v>2025</v>
      </c>
      <c r="Q1415" t="str">
        <f t="shared" si="113"/>
        <v>02</v>
      </c>
      <c r="R1415" t="str">
        <f>+IFERROR(VLOOKUP(I1415, Listado!A:B, 2, FALSE()), "COMERCIALIZADORA INTERNACIONAL CARIBBEAN EXOTICS S A")</f>
        <v>PIEDRAHITA PEREZ MARIANA</v>
      </c>
      <c r="S1415" s="25">
        <f>+VLOOKUP(E1415, TC!A:D, 2, FALSE())</f>
        <v>4180.0600000000004</v>
      </c>
      <c r="T1415" t="str">
        <f t="shared" si="114"/>
        <v>EUR</v>
      </c>
    </row>
    <row r="1416" spans="1:20" ht="18.75" hidden="1" customHeight="1" x14ac:dyDescent="0.25">
      <c r="A1416" t="s">
        <v>2215</v>
      </c>
      <c r="B1416" t="s">
        <v>5</v>
      </c>
      <c r="C1416" t="s">
        <v>1970</v>
      </c>
      <c r="D1416" s="24">
        <v>2196</v>
      </c>
      <c r="E1416" t="s">
        <v>1630</v>
      </c>
      <c r="F1416" t="s">
        <v>1924</v>
      </c>
      <c r="G1416" t="s">
        <v>108</v>
      </c>
      <c r="H1416" t="s">
        <v>2144</v>
      </c>
      <c r="I1416" t="s">
        <v>1873</v>
      </c>
      <c r="J1416" t="s">
        <v>1962</v>
      </c>
      <c r="K1416" t="s">
        <v>46</v>
      </c>
      <c r="L1416" s="24">
        <v>-367.5</v>
      </c>
      <c r="M1416" s="25">
        <f>+VLOOKUP(E1416, TC!A:D, 4, FALSE())</f>
        <v>1.0369499983253827</v>
      </c>
      <c r="N1416" s="24">
        <f t="shared" si="110"/>
        <v>-381.07912438457817</v>
      </c>
      <c r="O1416" t="str">
        <f t="shared" si="111"/>
        <v>NOTAS</v>
      </c>
      <c r="P1416" t="str">
        <f t="shared" si="112"/>
        <v>2025</v>
      </c>
      <c r="Q1416" t="str">
        <f t="shared" si="113"/>
        <v>02</v>
      </c>
      <c r="R1416" t="str">
        <f>+IFERROR(VLOOKUP(I1416, Listado!A:B, 2, FALSE()), "COMERCIALIZADORA INTERNACIONAL CARIBBEAN EXOTICS S A")</f>
        <v>PIEDRAHITA PEREZ MARIANA</v>
      </c>
      <c r="S1416" s="25">
        <f>+VLOOKUP(E1416, TC!A:D, 2, FALSE())</f>
        <v>4180.0600000000004</v>
      </c>
      <c r="T1416" t="str">
        <f t="shared" si="114"/>
        <v>EUR</v>
      </c>
    </row>
    <row r="1417" spans="1:20" ht="18.75" hidden="1" customHeight="1" x14ac:dyDescent="0.25">
      <c r="A1417" t="s">
        <v>2215</v>
      </c>
      <c r="B1417" t="s">
        <v>5</v>
      </c>
      <c r="C1417" t="s">
        <v>1970</v>
      </c>
      <c r="D1417" s="24">
        <v>2196</v>
      </c>
      <c r="E1417" t="s">
        <v>1630</v>
      </c>
      <c r="F1417" t="s">
        <v>1924</v>
      </c>
      <c r="G1417" t="s">
        <v>108</v>
      </c>
      <c r="H1417" t="s">
        <v>2144</v>
      </c>
      <c r="I1417" t="s">
        <v>1873</v>
      </c>
      <c r="J1417" t="s">
        <v>1962</v>
      </c>
      <c r="K1417" t="s">
        <v>46</v>
      </c>
      <c r="L1417" s="24">
        <v>-73.5</v>
      </c>
      <c r="M1417" s="25">
        <f>+VLOOKUP(E1417, TC!A:D, 4, FALSE())</f>
        <v>1.0369499983253827</v>
      </c>
      <c r="N1417" s="24">
        <f t="shared" si="110"/>
        <v>-76.215824876915633</v>
      </c>
      <c r="O1417" t="str">
        <f t="shared" si="111"/>
        <v>NOTAS</v>
      </c>
      <c r="P1417" t="str">
        <f t="shared" si="112"/>
        <v>2025</v>
      </c>
      <c r="Q1417" t="str">
        <f t="shared" si="113"/>
        <v>02</v>
      </c>
      <c r="R1417" t="str">
        <f>+IFERROR(VLOOKUP(I1417, Listado!A:B, 2, FALSE()), "COMERCIALIZADORA INTERNACIONAL CARIBBEAN EXOTICS S A")</f>
        <v>PIEDRAHITA PEREZ MARIANA</v>
      </c>
      <c r="S1417" s="25">
        <f>+VLOOKUP(E1417, TC!A:D, 2, FALSE())</f>
        <v>4180.0600000000004</v>
      </c>
      <c r="T1417" t="str">
        <f t="shared" si="114"/>
        <v>EUR</v>
      </c>
    </row>
    <row r="1418" spans="1:20" ht="18.75" hidden="1" customHeight="1" x14ac:dyDescent="0.25">
      <c r="A1418" t="s">
        <v>2215</v>
      </c>
      <c r="B1418" t="s">
        <v>5</v>
      </c>
      <c r="C1418" t="s">
        <v>1970</v>
      </c>
      <c r="D1418" s="24">
        <v>2196</v>
      </c>
      <c r="E1418" t="s">
        <v>1630</v>
      </c>
      <c r="F1418" t="s">
        <v>1924</v>
      </c>
      <c r="G1418" t="s">
        <v>108</v>
      </c>
      <c r="H1418" t="s">
        <v>2144</v>
      </c>
      <c r="I1418" t="s">
        <v>1873</v>
      </c>
      <c r="J1418" t="s">
        <v>1962</v>
      </c>
      <c r="K1418" t="s">
        <v>46</v>
      </c>
      <c r="L1418" s="24">
        <v>-551.25</v>
      </c>
      <c r="M1418" s="25">
        <f>+VLOOKUP(E1418, TC!A:D, 4, FALSE())</f>
        <v>1.0369499983253827</v>
      </c>
      <c r="N1418" s="24">
        <f t="shared" si="110"/>
        <v>-571.61868657686716</v>
      </c>
      <c r="O1418" t="str">
        <f t="shared" si="111"/>
        <v>NOTAS</v>
      </c>
      <c r="P1418" t="str">
        <f t="shared" si="112"/>
        <v>2025</v>
      </c>
      <c r="Q1418" t="str">
        <f t="shared" si="113"/>
        <v>02</v>
      </c>
      <c r="R1418" t="str">
        <f>+IFERROR(VLOOKUP(I1418, Listado!A:B, 2, FALSE()), "COMERCIALIZADORA INTERNACIONAL CARIBBEAN EXOTICS S A")</f>
        <v>PIEDRAHITA PEREZ MARIANA</v>
      </c>
      <c r="S1418" s="25">
        <f>+VLOOKUP(E1418, TC!A:D, 2, FALSE())</f>
        <v>4180.0600000000004</v>
      </c>
      <c r="T1418" t="str">
        <f t="shared" si="114"/>
        <v>EUR</v>
      </c>
    </row>
    <row r="1419" spans="1:20" ht="18.75" hidden="1" customHeight="1" x14ac:dyDescent="0.25">
      <c r="A1419" t="s">
        <v>2215</v>
      </c>
      <c r="B1419" t="s">
        <v>5</v>
      </c>
      <c r="C1419" t="s">
        <v>1970</v>
      </c>
      <c r="D1419" s="24">
        <v>2196</v>
      </c>
      <c r="E1419" t="s">
        <v>1630</v>
      </c>
      <c r="F1419" t="s">
        <v>1924</v>
      </c>
      <c r="G1419" t="s">
        <v>108</v>
      </c>
      <c r="H1419" t="s">
        <v>2144</v>
      </c>
      <c r="I1419" t="s">
        <v>1873</v>
      </c>
      <c r="J1419" t="s">
        <v>1962</v>
      </c>
      <c r="K1419" t="s">
        <v>46</v>
      </c>
      <c r="L1419" s="24">
        <v>-1874.25</v>
      </c>
      <c r="M1419" s="25">
        <f>+VLOOKUP(E1419, TC!A:D, 4, FALSE())</f>
        <v>1.0369499983253827</v>
      </c>
      <c r="N1419" s="24">
        <f t="shared" si="110"/>
        <v>-1943.5035343613486</v>
      </c>
      <c r="O1419" t="str">
        <f t="shared" si="111"/>
        <v>NOTAS</v>
      </c>
      <c r="P1419" t="str">
        <f t="shared" si="112"/>
        <v>2025</v>
      </c>
      <c r="Q1419" t="str">
        <f t="shared" si="113"/>
        <v>02</v>
      </c>
      <c r="R1419" t="str">
        <f>+IFERROR(VLOOKUP(I1419, Listado!A:B, 2, FALSE()), "COMERCIALIZADORA INTERNACIONAL CARIBBEAN EXOTICS S A")</f>
        <v>PIEDRAHITA PEREZ MARIANA</v>
      </c>
      <c r="S1419" s="25">
        <f>+VLOOKUP(E1419, TC!A:D, 2, FALSE())</f>
        <v>4180.0600000000004</v>
      </c>
      <c r="T1419" t="str">
        <f t="shared" si="114"/>
        <v>EUR</v>
      </c>
    </row>
    <row r="1420" spans="1:20" ht="18.75" hidden="1" customHeight="1" x14ac:dyDescent="0.25">
      <c r="A1420" t="s">
        <v>2215</v>
      </c>
      <c r="B1420" t="s">
        <v>5</v>
      </c>
      <c r="C1420" t="s">
        <v>1970</v>
      </c>
      <c r="D1420" s="24">
        <v>2196</v>
      </c>
      <c r="E1420" t="s">
        <v>1630</v>
      </c>
      <c r="F1420" t="s">
        <v>1924</v>
      </c>
      <c r="G1420" t="s">
        <v>108</v>
      </c>
      <c r="H1420" t="s">
        <v>2144</v>
      </c>
      <c r="I1420" t="s">
        <v>1873</v>
      </c>
      <c r="J1420" t="s">
        <v>1962</v>
      </c>
      <c r="K1420" t="s">
        <v>46</v>
      </c>
      <c r="L1420" s="24">
        <v>-330.75</v>
      </c>
      <c r="M1420" s="25">
        <f>+VLOOKUP(E1420, TC!A:D, 4, FALSE())</f>
        <v>1.0369499983253827</v>
      </c>
      <c r="N1420" s="24">
        <f t="shared" si="110"/>
        <v>-342.97121194612032</v>
      </c>
      <c r="O1420" t="str">
        <f t="shared" si="111"/>
        <v>NOTAS</v>
      </c>
      <c r="P1420" t="str">
        <f t="shared" si="112"/>
        <v>2025</v>
      </c>
      <c r="Q1420" t="str">
        <f t="shared" si="113"/>
        <v>02</v>
      </c>
      <c r="R1420" t="str">
        <f>+IFERROR(VLOOKUP(I1420, Listado!A:B, 2, FALSE()), "COMERCIALIZADORA INTERNACIONAL CARIBBEAN EXOTICS S A")</f>
        <v>PIEDRAHITA PEREZ MARIANA</v>
      </c>
      <c r="S1420" s="25">
        <f>+VLOOKUP(E1420, TC!A:D, 2, FALSE())</f>
        <v>4180.0600000000004</v>
      </c>
      <c r="T1420" t="str">
        <f t="shared" si="114"/>
        <v>EUR</v>
      </c>
    </row>
    <row r="1421" spans="1:20" ht="18.75" hidden="1" customHeight="1" x14ac:dyDescent="0.25">
      <c r="A1421" t="s">
        <v>2215</v>
      </c>
      <c r="B1421" t="s">
        <v>5</v>
      </c>
      <c r="C1421" t="s">
        <v>1970</v>
      </c>
      <c r="D1421" s="24">
        <v>2196</v>
      </c>
      <c r="E1421" t="s">
        <v>1630</v>
      </c>
      <c r="F1421" t="s">
        <v>1924</v>
      </c>
      <c r="G1421" t="s">
        <v>108</v>
      </c>
      <c r="H1421" t="s">
        <v>2144</v>
      </c>
      <c r="I1421" t="s">
        <v>1873</v>
      </c>
      <c r="J1421" t="s">
        <v>1962</v>
      </c>
      <c r="K1421" t="s">
        <v>46</v>
      </c>
      <c r="L1421" s="24">
        <v>-257.25</v>
      </c>
      <c r="M1421" s="25">
        <f>+VLOOKUP(E1421, TC!A:D, 4, FALSE())</f>
        <v>1.0369499983253827</v>
      </c>
      <c r="N1421" s="24">
        <f t="shared" si="110"/>
        <v>-266.75538706920469</v>
      </c>
      <c r="O1421" t="str">
        <f t="shared" si="111"/>
        <v>NOTAS</v>
      </c>
      <c r="P1421" t="str">
        <f t="shared" si="112"/>
        <v>2025</v>
      </c>
      <c r="Q1421" t="str">
        <f t="shared" si="113"/>
        <v>02</v>
      </c>
      <c r="R1421" t="str">
        <f>+IFERROR(VLOOKUP(I1421, Listado!A:B, 2, FALSE()), "COMERCIALIZADORA INTERNACIONAL CARIBBEAN EXOTICS S A")</f>
        <v>PIEDRAHITA PEREZ MARIANA</v>
      </c>
      <c r="S1421" s="25">
        <f>+VLOOKUP(E1421, TC!A:D, 2, FALSE())</f>
        <v>4180.0600000000004</v>
      </c>
      <c r="T1421" t="str">
        <f t="shared" si="114"/>
        <v>EUR</v>
      </c>
    </row>
    <row r="1422" spans="1:20" ht="18.75" hidden="1" customHeight="1" x14ac:dyDescent="0.25">
      <c r="A1422" t="s">
        <v>2215</v>
      </c>
      <c r="B1422" t="s">
        <v>5</v>
      </c>
      <c r="C1422" t="s">
        <v>1970</v>
      </c>
      <c r="D1422" s="24">
        <v>2196</v>
      </c>
      <c r="E1422" t="s">
        <v>1630</v>
      </c>
      <c r="F1422" t="s">
        <v>1924</v>
      </c>
      <c r="G1422" t="s">
        <v>108</v>
      </c>
      <c r="H1422" t="s">
        <v>2144</v>
      </c>
      <c r="I1422" t="s">
        <v>1873</v>
      </c>
      <c r="J1422" t="s">
        <v>1962</v>
      </c>
      <c r="K1422" t="s">
        <v>46</v>
      </c>
      <c r="L1422" s="24">
        <v>-918.75</v>
      </c>
      <c r="M1422" s="25">
        <f>+VLOOKUP(E1422, TC!A:D, 4, FALSE())</f>
        <v>1.0369499983253827</v>
      </c>
      <c r="N1422" s="24">
        <f t="shared" si="110"/>
        <v>-952.69781096144538</v>
      </c>
      <c r="O1422" t="str">
        <f t="shared" si="111"/>
        <v>NOTAS</v>
      </c>
      <c r="P1422" t="str">
        <f t="shared" si="112"/>
        <v>2025</v>
      </c>
      <c r="Q1422" t="str">
        <f t="shared" si="113"/>
        <v>02</v>
      </c>
      <c r="R1422" t="str">
        <f>+IFERROR(VLOOKUP(I1422, Listado!A:B, 2, FALSE()), "COMERCIALIZADORA INTERNACIONAL CARIBBEAN EXOTICS S A")</f>
        <v>PIEDRAHITA PEREZ MARIANA</v>
      </c>
      <c r="S1422" s="25">
        <f>+VLOOKUP(E1422, TC!A:D, 2, FALSE())</f>
        <v>4180.0600000000004</v>
      </c>
      <c r="T1422" t="str">
        <f t="shared" si="114"/>
        <v>EUR</v>
      </c>
    </row>
    <row r="1423" spans="1:20" ht="18.75" hidden="1" customHeight="1" x14ac:dyDescent="0.25">
      <c r="A1423" t="s">
        <v>2215</v>
      </c>
      <c r="B1423" t="s">
        <v>5</v>
      </c>
      <c r="C1423" t="s">
        <v>1970</v>
      </c>
      <c r="D1423" s="24">
        <v>2196</v>
      </c>
      <c r="E1423" t="s">
        <v>1630</v>
      </c>
      <c r="F1423" t="s">
        <v>1924</v>
      </c>
      <c r="G1423" t="s">
        <v>108</v>
      </c>
      <c r="H1423" t="s">
        <v>2144</v>
      </c>
      <c r="I1423" t="s">
        <v>1873</v>
      </c>
      <c r="J1423" t="s">
        <v>1962</v>
      </c>
      <c r="K1423" t="s">
        <v>46</v>
      </c>
      <c r="L1423" s="24">
        <v>-73.5</v>
      </c>
      <c r="M1423" s="25">
        <f>+VLOOKUP(E1423, TC!A:D, 4, FALSE())</f>
        <v>1.0369499983253827</v>
      </c>
      <c r="N1423" s="24">
        <f t="shared" si="110"/>
        <v>-76.215824876915633</v>
      </c>
      <c r="O1423" t="str">
        <f t="shared" si="111"/>
        <v>NOTAS</v>
      </c>
      <c r="P1423" t="str">
        <f t="shared" si="112"/>
        <v>2025</v>
      </c>
      <c r="Q1423" t="str">
        <f t="shared" si="113"/>
        <v>02</v>
      </c>
      <c r="R1423" t="str">
        <f>+IFERROR(VLOOKUP(I1423, Listado!A:B, 2, FALSE()), "COMERCIALIZADORA INTERNACIONAL CARIBBEAN EXOTICS S A")</f>
        <v>PIEDRAHITA PEREZ MARIANA</v>
      </c>
      <c r="S1423" s="25">
        <f>+VLOOKUP(E1423, TC!A:D, 2, FALSE())</f>
        <v>4180.0600000000004</v>
      </c>
      <c r="T1423" t="str">
        <f t="shared" si="114"/>
        <v>EUR</v>
      </c>
    </row>
    <row r="1424" spans="1:20" ht="18.75" hidden="1" customHeight="1" x14ac:dyDescent="0.25">
      <c r="A1424" t="s">
        <v>2215</v>
      </c>
      <c r="B1424" t="s">
        <v>5</v>
      </c>
      <c r="C1424" t="s">
        <v>1970</v>
      </c>
      <c r="D1424" s="24">
        <v>2196</v>
      </c>
      <c r="E1424" t="s">
        <v>1630</v>
      </c>
      <c r="F1424" t="s">
        <v>1924</v>
      </c>
      <c r="G1424" t="s">
        <v>108</v>
      </c>
      <c r="H1424" t="s">
        <v>2144</v>
      </c>
      <c r="I1424" t="s">
        <v>1873</v>
      </c>
      <c r="J1424" t="s">
        <v>1962</v>
      </c>
      <c r="K1424" t="s">
        <v>46</v>
      </c>
      <c r="L1424" s="24">
        <v>-330.75</v>
      </c>
      <c r="M1424" s="25">
        <f>+VLOOKUP(E1424, TC!A:D, 4, FALSE())</f>
        <v>1.0369499983253827</v>
      </c>
      <c r="N1424" s="24">
        <f t="shared" si="110"/>
        <v>-342.97121194612032</v>
      </c>
      <c r="O1424" t="str">
        <f t="shared" si="111"/>
        <v>NOTAS</v>
      </c>
      <c r="P1424" t="str">
        <f t="shared" si="112"/>
        <v>2025</v>
      </c>
      <c r="Q1424" t="str">
        <f t="shared" si="113"/>
        <v>02</v>
      </c>
      <c r="R1424" t="str">
        <f>+IFERROR(VLOOKUP(I1424, Listado!A:B, 2, FALSE()), "COMERCIALIZADORA INTERNACIONAL CARIBBEAN EXOTICS S A")</f>
        <v>PIEDRAHITA PEREZ MARIANA</v>
      </c>
      <c r="S1424" s="25">
        <f>+VLOOKUP(E1424, TC!A:D, 2, FALSE())</f>
        <v>4180.0600000000004</v>
      </c>
      <c r="T1424" t="str">
        <f t="shared" si="114"/>
        <v>EUR</v>
      </c>
    </row>
    <row r="1425" spans="1:20" ht="18.75" hidden="1" customHeight="1" x14ac:dyDescent="0.25">
      <c r="A1425" t="s">
        <v>2215</v>
      </c>
      <c r="B1425" t="s">
        <v>5</v>
      </c>
      <c r="C1425" t="s">
        <v>1970</v>
      </c>
      <c r="D1425" s="24">
        <v>2196</v>
      </c>
      <c r="E1425" t="s">
        <v>1630</v>
      </c>
      <c r="F1425" t="s">
        <v>1924</v>
      </c>
      <c r="G1425" t="s">
        <v>108</v>
      </c>
      <c r="H1425" t="s">
        <v>2144</v>
      </c>
      <c r="I1425" t="s">
        <v>1873</v>
      </c>
      <c r="J1425" t="s">
        <v>1962</v>
      </c>
      <c r="K1425" t="s">
        <v>46</v>
      </c>
      <c r="L1425" s="24">
        <v>-36.75</v>
      </c>
      <c r="M1425" s="25">
        <f>+VLOOKUP(E1425, TC!A:D, 4, FALSE())</f>
        <v>1.0369499983253827</v>
      </c>
      <c r="N1425" s="24">
        <f t="shared" si="110"/>
        <v>-38.107912438457817</v>
      </c>
      <c r="O1425" t="str">
        <f t="shared" si="111"/>
        <v>NOTAS</v>
      </c>
      <c r="P1425" t="str">
        <f t="shared" si="112"/>
        <v>2025</v>
      </c>
      <c r="Q1425" t="str">
        <f t="shared" si="113"/>
        <v>02</v>
      </c>
      <c r="R1425" t="str">
        <f>+IFERROR(VLOOKUP(I1425, Listado!A:B, 2, FALSE()), "COMERCIALIZADORA INTERNACIONAL CARIBBEAN EXOTICS S A")</f>
        <v>PIEDRAHITA PEREZ MARIANA</v>
      </c>
      <c r="S1425" s="25">
        <f>+VLOOKUP(E1425, TC!A:D, 2, FALSE())</f>
        <v>4180.0600000000004</v>
      </c>
      <c r="T1425" t="str">
        <f t="shared" si="114"/>
        <v>EUR</v>
      </c>
    </row>
    <row r="1426" spans="1:20" ht="18.75" hidden="1" customHeight="1" x14ac:dyDescent="0.25">
      <c r="A1426" t="s">
        <v>2215</v>
      </c>
      <c r="B1426" t="s">
        <v>5</v>
      </c>
      <c r="C1426" t="s">
        <v>1970</v>
      </c>
      <c r="D1426" s="24">
        <v>2196</v>
      </c>
      <c r="E1426" t="s">
        <v>1630</v>
      </c>
      <c r="F1426" t="s">
        <v>1924</v>
      </c>
      <c r="G1426" t="s">
        <v>108</v>
      </c>
      <c r="H1426" t="s">
        <v>2144</v>
      </c>
      <c r="I1426" t="s">
        <v>1873</v>
      </c>
      <c r="J1426" t="s">
        <v>1962</v>
      </c>
      <c r="K1426" t="s">
        <v>1959</v>
      </c>
      <c r="L1426" s="24">
        <v>-1200</v>
      </c>
      <c r="M1426" s="25">
        <f>+VLOOKUP(E1426, TC!A:D, 4, FALSE())</f>
        <v>1.0369499983253827</v>
      </c>
      <c r="N1426" s="24">
        <f t="shared" si="110"/>
        <v>-1244.3399979904593</v>
      </c>
      <c r="O1426" t="str">
        <f t="shared" si="111"/>
        <v>NOTAS</v>
      </c>
      <c r="P1426" t="str">
        <f t="shared" si="112"/>
        <v>2025</v>
      </c>
      <c r="Q1426" t="str">
        <f t="shared" si="113"/>
        <v>02</v>
      </c>
      <c r="R1426" t="str">
        <f>+IFERROR(VLOOKUP(I1426, Listado!A:B, 2, FALSE()), "COMERCIALIZADORA INTERNACIONAL CARIBBEAN EXOTICS S A")</f>
        <v>PIEDRAHITA PEREZ MARIANA</v>
      </c>
      <c r="S1426" s="25">
        <f>+VLOOKUP(E1426, TC!A:D, 2, FALSE())</f>
        <v>4180.0600000000004</v>
      </c>
      <c r="T1426" t="str">
        <f t="shared" si="114"/>
        <v>EUR</v>
      </c>
    </row>
    <row r="1427" spans="1:20" ht="18.75" hidden="1" customHeight="1" x14ac:dyDescent="0.25">
      <c r="A1427" t="s">
        <v>2215</v>
      </c>
      <c r="B1427" t="s">
        <v>5</v>
      </c>
      <c r="C1427" t="s">
        <v>1970</v>
      </c>
      <c r="D1427" s="24">
        <v>2196</v>
      </c>
      <c r="E1427" t="s">
        <v>1630</v>
      </c>
      <c r="F1427" t="s">
        <v>1924</v>
      </c>
      <c r="G1427" t="s">
        <v>108</v>
      </c>
      <c r="H1427" t="s">
        <v>2144</v>
      </c>
      <c r="I1427" t="s">
        <v>1873</v>
      </c>
      <c r="J1427" t="s">
        <v>1962</v>
      </c>
      <c r="K1427" t="s">
        <v>1960</v>
      </c>
      <c r="L1427" s="24">
        <v>-12</v>
      </c>
      <c r="M1427" s="25">
        <f>+VLOOKUP(E1427, TC!A:D, 4, FALSE())</f>
        <v>1.0369499983253827</v>
      </c>
      <c r="N1427" s="24">
        <f t="shared" si="110"/>
        <v>-12.443399979904592</v>
      </c>
      <c r="O1427" t="str">
        <f t="shared" si="111"/>
        <v>NOTAS</v>
      </c>
      <c r="P1427" t="str">
        <f t="shared" si="112"/>
        <v>2025</v>
      </c>
      <c r="Q1427" t="str">
        <f t="shared" si="113"/>
        <v>02</v>
      </c>
      <c r="R1427" t="str">
        <f>+IFERROR(VLOOKUP(I1427, Listado!A:B, 2, FALSE()), "COMERCIALIZADORA INTERNACIONAL CARIBBEAN EXOTICS S A")</f>
        <v>PIEDRAHITA PEREZ MARIANA</v>
      </c>
      <c r="S1427" s="25">
        <f>+VLOOKUP(E1427, TC!A:D, 2, FALSE())</f>
        <v>4180.0600000000004</v>
      </c>
      <c r="T1427" t="str">
        <f t="shared" si="114"/>
        <v>EUR</v>
      </c>
    </row>
    <row r="1428" spans="1:20" ht="18.75" hidden="1" customHeight="1" x14ac:dyDescent="0.25">
      <c r="A1428" t="s">
        <v>2215</v>
      </c>
      <c r="B1428" t="s">
        <v>1923</v>
      </c>
      <c r="C1428" t="s">
        <v>1913</v>
      </c>
      <c r="D1428" s="24">
        <v>5738</v>
      </c>
      <c r="E1428" t="s">
        <v>1630</v>
      </c>
      <c r="F1428" t="s">
        <v>128</v>
      </c>
      <c r="G1428" t="s">
        <v>112</v>
      </c>
      <c r="H1428" t="s">
        <v>1933</v>
      </c>
      <c r="I1428" t="s">
        <v>1856</v>
      </c>
      <c r="J1428" t="s">
        <v>1930</v>
      </c>
      <c r="K1428" t="s">
        <v>1928</v>
      </c>
      <c r="L1428" s="24">
        <v>1047.47</v>
      </c>
      <c r="M1428" s="25">
        <f>+VLOOKUP(E1428, TC!A:D, 4, FALSE())</f>
        <v>1.0369499983253827</v>
      </c>
      <c r="N1428" s="24">
        <f t="shared" si="110"/>
        <v>1047.47</v>
      </c>
      <c r="O1428" t="str">
        <f t="shared" si="111"/>
        <v>FACTURA</v>
      </c>
      <c r="P1428" t="str">
        <f t="shared" si="112"/>
        <v>2025</v>
      </c>
      <c r="Q1428" t="str">
        <f t="shared" si="113"/>
        <v>02</v>
      </c>
      <c r="R1428" t="str">
        <f>+IFERROR(VLOOKUP(I1428, Listado!A:B, 2, FALSE()), "COMERCIALIZADORA INTERNACIONAL CARIBBEAN EXOTICS S A")</f>
        <v>HINCAPIE CONTRERAS ERIKA STEFANIA</v>
      </c>
      <c r="S1428" s="25">
        <f>+VLOOKUP(E1428, TC!A:D, 2, FALSE())</f>
        <v>4180.0600000000004</v>
      </c>
      <c r="T1428" t="str">
        <f t="shared" si="114"/>
        <v>USD</v>
      </c>
    </row>
    <row r="1429" spans="1:20" ht="18.75" hidden="1" customHeight="1" x14ac:dyDescent="0.25">
      <c r="A1429" t="s">
        <v>2215</v>
      </c>
      <c r="B1429" t="s">
        <v>1923</v>
      </c>
      <c r="C1429" t="s">
        <v>1913</v>
      </c>
      <c r="D1429" s="24">
        <v>5738</v>
      </c>
      <c r="E1429" t="s">
        <v>1630</v>
      </c>
      <c r="F1429" t="s">
        <v>128</v>
      </c>
      <c r="G1429" t="s">
        <v>112</v>
      </c>
      <c r="H1429" t="s">
        <v>1933</v>
      </c>
      <c r="I1429" t="s">
        <v>1856</v>
      </c>
      <c r="J1429" t="s">
        <v>1930</v>
      </c>
      <c r="K1429" t="s">
        <v>1934</v>
      </c>
      <c r="L1429" s="24">
        <v>759.2</v>
      </c>
      <c r="M1429" s="25">
        <f>+VLOOKUP(E1429, TC!A:D, 4, FALSE())</f>
        <v>1.0369499983253827</v>
      </c>
      <c r="N1429" s="24">
        <f t="shared" si="110"/>
        <v>759.2</v>
      </c>
      <c r="O1429" t="str">
        <f t="shared" si="111"/>
        <v>FACTURA</v>
      </c>
      <c r="P1429" t="str">
        <f t="shared" si="112"/>
        <v>2025</v>
      </c>
      <c r="Q1429" t="str">
        <f t="shared" si="113"/>
        <v>02</v>
      </c>
      <c r="R1429" t="str">
        <f>+IFERROR(VLOOKUP(I1429, Listado!A:B, 2, FALSE()), "COMERCIALIZADORA INTERNACIONAL CARIBBEAN EXOTICS S A")</f>
        <v>HINCAPIE CONTRERAS ERIKA STEFANIA</v>
      </c>
      <c r="S1429" s="25">
        <f>+VLOOKUP(E1429, TC!A:D, 2, FALSE())</f>
        <v>4180.0600000000004</v>
      </c>
      <c r="T1429" t="str">
        <f t="shared" si="114"/>
        <v>USD</v>
      </c>
    </row>
    <row r="1430" spans="1:20" ht="18.75" hidden="1" customHeight="1" x14ac:dyDescent="0.25">
      <c r="A1430" t="s">
        <v>2215</v>
      </c>
      <c r="B1430" t="s">
        <v>1923</v>
      </c>
      <c r="C1430" t="s">
        <v>1913</v>
      </c>
      <c r="D1430" s="24">
        <v>5738</v>
      </c>
      <c r="E1430" t="s">
        <v>1630</v>
      </c>
      <c r="F1430" t="s">
        <v>128</v>
      </c>
      <c r="G1430" t="s">
        <v>112</v>
      </c>
      <c r="H1430" t="s">
        <v>1933</v>
      </c>
      <c r="I1430" t="s">
        <v>1856</v>
      </c>
      <c r="J1430" t="s">
        <v>1930</v>
      </c>
      <c r="K1430" t="s">
        <v>1935</v>
      </c>
      <c r="L1430" s="24">
        <v>3357</v>
      </c>
      <c r="M1430" s="25">
        <f>+VLOOKUP(E1430, TC!A:D, 4, FALSE())</f>
        <v>1.0369499983253827</v>
      </c>
      <c r="N1430" s="24">
        <f t="shared" si="110"/>
        <v>3357</v>
      </c>
      <c r="O1430" t="str">
        <f t="shared" si="111"/>
        <v>FACTURA</v>
      </c>
      <c r="P1430" t="str">
        <f t="shared" si="112"/>
        <v>2025</v>
      </c>
      <c r="Q1430" t="str">
        <f t="shared" si="113"/>
        <v>02</v>
      </c>
      <c r="R1430" t="str">
        <f>+IFERROR(VLOOKUP(I1430, Listado!A:B, 2, FALSE()), "COMERCIALIZADORA INTERNACIONAL CARIBBEAN EXOTICS S A")</f>
        <v>HINCAPIE CONTRERAS ERIKA STEFANIA</v>
      </c>
      <c r="S1430" s="25">
        <f>+VLOOKUP(E1430, TC!A:D, 2, FALSE())</f>
        <v>4180.0600000000004</v>
      </c>
      <c r="T1430" t="str">
        <f t="shared" si="114"/>
        <v>USD</v>
      </c>
    </row>
    <row r="1431" spans="1:20" ht="18.75" hidden="1" customHeight="1" x14ac:dyDescent="0.25">
      <c r="A1431" t="s">
        <v>2215</v>
      </c>
      <c r="B1431" t="s">
        <v>5</v>
      </c>
      <c r="C1431" t="s">
        <v>1913</v>
      </c>
      <c r="D1431" s="24">
        <v>10934</v>
      </c>
      <c r="E1431" t="s">
        <v>1630</v>
      </c>
      <c r="F1431" t="s">
        <v>1924</v>
      </c>
      <c r="G1431" t="s">
        <v>110</v>
      </c>
      <c r="H1431" t="s">
        <v>2237</v>
      </c>
      <c r="I1431" t="s">
        <v>1852</v>
      </c>
      <c r="J1431" t="s">
        <v>1998</v>
      </c>
      <c r="K1431" t="s">
        <v>46</v>
      </c>
      <c r="L1431" s="24">
        <v>62.2</v>
      </c>
      <c r="M1431" s="25">
        <f>+VLOOKUP(E1431, TC!A:D, 4, FALSE())</f>
        <v>1.0369499983253827</v>
      </c>
      <c r="N1431" s="24">
        <f t="shared" si="110"/>
        <v>64.498289895838809</v>
      </c>
      <c r="O1431" t="str">
        <f t="shared" si="111"/>
        <v>FACTURA</v>
      </c>
      <c r="P1431" t="str">
        <f t="shared" si="112"/>
        <v>2025</v>
      </c>
      <c r="Q1431" t="str">
        <f t="shared" si="113"/>
        <v>02</v>
      </c>
      <c r="R1431" t="str">
        <f>+IFERROR(VLOOKUP(I1431, Listado!A:B, 2, FALSE()), "COMERCIALIZADORA INTERNACIONAL CARIBBEAN EXOTICS S A")</f>
        <v>PEREZ MEJIA MARIA PAULINA</v>
      </c>
      <c r="S1431" s="25">
        <f>+VLOOKUP(E1431, TC!A:D, 2, FALSE())</f>
        <v>4180.0600000000004</v>
      </c>
      <c r="T1431" t="str">
        <f t="shared" si="114"/>
        <v>EUR</v>
      </c>
    </row>
    <row r="1432" spans="1:20" ht="18.75" hidden="1" customHeight="1" x14ac:dyDescent="0.25">
      <c r="A1432" t="s">
        <v>2215</v>
      </c>
      <c r="B1432" t="s">
        <v>5</v>
      </c>
      <c r="C1432" t="s">
        <v>1913</v>
      </c>
      <c r="D1432" s="24">
        <v>10934</v>
      </c>
      <c r="E1432" t="s">
        <v>1630</v>
      </c>
      <c r="F1432" t="s">
        <v>1924</v>
      </c>
      <c r="G1432" t="s">
        <v>110</v>
      </c>
      <c r="H1432" t="s">
        <v>2237</v>
      </c>
      <c r="I1432" t="s">
        <v>1852</v>
      </c>
      <c r="J1432" t="s">
        <v>1998</v>
      </c>
      <c r="K1432" t="s">
        <v>46</v>
      </c>
      <c r="L1432" s="24">
        <v>62.2</v>
      </c>
      <c r="M1432" s="25">
        <f>+VLOOKUP(E1432, TC!A:D, 4, FALSE())</f>
        <v>1.0369499983253827</v>
      </c>
      <c r="N1432" s="24">
        <f t="shared" si="110"/>
        <v>64.498289895838809</v>
      </c>
      <c r="O1432" t="str">
        <f t="shared" si="111"/>
        <v>FACTURA</v>
      </c>
      <c r="P1432" t="str">
        <f t="shared" si="112"/>
        <v>2025</v>
      </c>
      <c r="Q1432" t="str">
        <f t="shared" si="113"/>
        <v>02</v>
      </c>
      <c r="R1432" t="str">
        <f>+IFERROR(VLOOKUP(I1432, Listado!A:B, 2, FALSE()), "COMERCIALIZADORA INTERNACIONAL CARIBBEAN EXOTICS S A")</f>
        <v>PEREZ MEJIA MARIA PAULINA</v>
      </c>
      <c r="S1432" s="25">
        <f>+VLOOKUP(E1432, TC!A:D, 2, FALSE())</f>
        <v>4180.0600000000004</v>
      </c>
      <c r="T1432" t="str">
        <f t="shared" si="114"/>
        <v>EUR</v>
      </c>
    </row>
    <row r="1433" spans="1:20" ht="18.75" hidden="1" customHeight="1" x14ac:dyDescent="0.25">
      <c r="A1433" t="s">
        <v>2215</v>
      </c>
      <c r="B1433" t="s">
        <v>5</v>
      </c>
      <c r="C1433" t="s">
        <v>1913</v>
      </c>
      <c r="D1433" s="24">
        <v>10934</v>
      </c>
      <c r="E1433" t="s">
        <v>1630</v>
      </c>
      <c r="F1433" t="s">
        <v>1924</v>
      </c>
      <c r="G1433" t="s">
        <v>110</v>
      </c>
      <c r="H1433" t="s">
        <v>2237</v>
      </c>
      <c r="I1433" t="s">
        <v>1852</v>
      </c>
      <c r="J1433" t="s">
        <v>1998</v>
      </c>
      <c r="K1433" t="s">
        <v>46</v>
      </c>
      <c r="L1433" s="24">
        <v>622</v>
      </c>
      <c r="M1433" s="25">
        <f>+VLOOKUP(E1433, TC!A:D, 4, FALSE())</f>
        <v>1.0369499983253827</v>
      </c>
      <c r="N1433" s="24">
        <f t="shared" si="110"/>
        <v>644.98289895838809</v>
      </c>
      <c r="O1433" t="str">
        <f t="shared" si="111"/>
        <v>FACTURA</v>
      </c>
      <c r="P1433" t="str">
        <f t="shared" si="112"/>
        <v>2025</v>
      </c>
      <c r="Q1433" t="str">
        <f t="shared" si="113"/>
        <v>02</v>
      </c>
      <c r="R1433" t="str">
        <f>+IFERROR(VLOOKUP(I1433, Listado!A:B, 2, FALSE()), "COMERCIALIZADORA INTERNACIONAL CARIBBEAN EXOTICS S A")</f>
        <v>PEREZ MEJIA MARIA PAULINA</v>
      </c>
      <c r="S1433" s="25">
        <f>+VLOOKUP(E1433, TC!A:D, 2, FALSE())</f>
        <v>4180.0600000000004</v>
      </c>
      <c r="T1433" t="str">
        <f t="shared" si="114"/>
        <v>EUR</v>
      </c>
    </row>
    <row r="1434" spans="1:20" ht="18.75" hidden="1" customHeight="1" x14ac:dyDescent="0.25">
      <c r="A1434" t="s">
        <v>2215</v>
      </c>
      <c r="B1434" t="s">
        <v>5</v>
      </c>
      <c r="C1434" t="s">
        <v>1913</v>
      </c>
      <c r="D1434" s="24">
        <v>10934</v>
      </c>
      <c r="E1434" t="s">
        <v>1630</v>
      </c>
      <c r="F1434" t="s">
        <v>1924</v>
      </c>
      <c r="G1434" t="s">
        <v>110</v>
      </c>
      <c r="H1434" t="s">
        <v>2237</v>
      </c>
      <c r="I1434" t="s">
        <v>1852</v>
      </c>
      <c r="J1434" t="s">
        <v>1998</v>
      </c>
      <c r="K1434" t="s">
        <v>46</v>
      </c>
      <c r="L1434" s="24">
        <v>217.7</v>
      </c>
      <c r="M1434" s="25">
        <f>+VLOOKUP(E1434, TC!A:D, 4, FALSE())</f>
        <v>1.0369499983253827</v>
      </c>
      <c r="N1434" s="24">
        <f t="shared" si="110"/>
        <v>225.7440146354358</v>
      </c>
      <c r="O1434" t="str">
        <f t="shared" si="111"/>
        <v>FACTURA</v>
      </c>
      <c r="P1434" t="str">
        <f t="shared" si="112"/>
        <v>2025</v>
      </c>
      <c r="Q1434" t="str">
        <f t="shared" si="113"/>
        <v>02</v>
      </c>
      <c r="R1434" t="str">
        <f>+IFERROR(VLOOKUP(I1434, Listado!A:B, 2, FALSE()), "COMERCIALIZADORA INTERNACIONAL CARIBBEAN EXOTICS S A")</f>
        <v>PEREZ MEJIA MARIA PAULINA</v>
      </c>
      <c r="S1434" s="25">
        <f>+VLOOKUP(E1434, TC!A:D, 2, FALSE())</f>
        <v>4180.0600000000004</v>
      </c>
      <c r="T1434" t="str">
        <f t="shared" si="114"/>
        <v>EUR</v>
      </c>
    </row>
    <row r="1435" spans="1:20" ht="18.75" hidden="1" customHeight="1" x14ac:dyDescent="0.25">
      <c r="A1435" t="s">
        <v>2215</v>
      </c>
      <c r="B1435" t="s">
        <v>5</v>
      </c>
      <c r="C1435" t="s">
        <v>1913</v>
      </c>
      <c r="D1435" s="24">
        <v>10934</v>
      </c>
      <c r="E1435" t="s">
        <v>1630</v>
      </c>
      <c r="F1435" t="s">
        <v>1924</v>
      </c>
      <c r="G1435" t="s">
        <v>110</v>
      </c>
      <c r="H1435" t="s">
        <v>2237</v>
      </c>
      <c r="I1435" t="s">
        <v>1852</v>
      </c>
      <c r="J1435" t="s">
        <v>1998</v>
      </c>
      <c r="K1435" t="s">
        <v>46</v>
      </c>
      <c r="L1435" s="24">
        <v>279.89999999999998</v>
      </c>
      <c r="M1435" s="25">
        <f>+VLOOKUP(E1435, TC!A:D, 4, FALSE())</f>
        <v>1.0369499983253827</v>
      </c>
      <c r="N1435" s="24">
        <f t="shared" si="110"/>
        <v>290.24230453127461</v>
      </c>
      <c r="O1435" t="str">
        <f t="shared" si="111"/>
        <v>FACTURA</v>
      </c>
      <c r="P1435" t="str">
        <f t="shared" si="112"/>
        <v>2025</v>
      </c>
      <c r="Q1435" t="str">
        <f t="shared" si="113"/>
        <v>02</v>
      </c>
      <c r="R1435" t="str">
        <f>+IFERROR(VLOOKUP(I1435, Listado!A:B, 2, FALSE()), "COMERCIALIZADORA INTERNACIONAL CARIBBEAN EXOTICS S A")</f>
        <v>PEREZ MEJIA MARIA PAULINA</v>
      </c>
      <c r="S1435" s="25">
        <f>+VLOOKUP(E1435, TC!A:D, 2, FALSE())</f>
        <v>4180.0600000000004</v>
      </c>
      <c r="T1435" t="str">
        <f t="shared" si="114"/>
        <v>EUR</v>
      </c>
    </row>
    <row r="1436" spans="1:20" ht="18.75" hidden="1" customHeight="1" x14ac:dyDescent="0.25">
      <c r="A1436" t="s">
        <v>2215</v>
      </c>
      <c r="B1436" t="s">
        <v>5</v>
      </c>
      <c r="C1436" t="s">
        <v>1913</v>
      </c>
      <c r="D1436" s="24">
        <v>10934</v>
      </c>
      <c r="E1436" t="s">
        <v>1630</v>
      </c>
      <c r="F1436" t="s">
        <v>1924</v>
      </c>
      <c r="G1436" t="s">
        <v>110</v>
      </c>
      <c r="H1436" t="s">
        <v>2237</v>
      </c>
      <c r="I1436" t="s">
        <v>1852</v>
      </c>
      <c r="J1436" t="s">
        <v>1998</v>
      </c>
      <c r="K1436" t="s">
        <v>46</v>
      </c>
      <c r="L1436" s="24">
        <v>279.89999999999998</v>
      </c>
      <c r="M1436" s="25">
        <f>+VLOOKUP(E1436, TC!A:D, 4, FALSE())</f>
        <v>1.0369499983253827</v>
      </c>
      <c r="N1436" s="24">
        <f t="shared" si="110"/>
        <v>290.24230453127461</v>
      </c>
      <c r="O1436" t="str">
        <f t="shared" si="111"/>
        <v>FACTURA</v>
      </c>
      <c r="P1436" t="str">
        <f t="shared" si="112"/>
        <v>2025</v>
      </c>
      <c r="Q1436" t="str">
        <f t="shared" si="113"/>
        <v>02</v>
      </c>
      <c r="R1436" t="str">
        <f>+IFERROR(VLOOKUP(I1436, Listado!A:B, 2, FALSE()), "COMERCIALIZADORA INTERNACIONAL CARIBBEAN EXOTICS S A")</f>
        <v>PEREZ MEJIA MARIA PAULINA</v>
      </c>
      <c r="S1436" s="25">
        <f>+VLOOKUP(E1436, TC!A:D, 2, FALSE())</f>
        <v>4180.0600000000004</v>
      </c>
      <c r="T1436" t="str">
        <f t="shared" si="114"/>
        <v>EUR</v>
      </c>
    </row>
    <row r="1437" spans="1:20" ht="18.75" hidden="1" customHeight="1" x14ac:dyDescent="0.25">
      <c r="A1437" t="s">
        <v>2215</v>
      </c>
      <c r="B1437" t="s">
        <v>5</v>
      </c>
      <c r="C1437" t="s">
        <v>1913</v>
      </c>
      <c r="D1437" s="24">
        <v>10934</v>
      </c>
      <c r="E1437" t="s">
        <v>1630</v>
      </c>
      <c r="F1437" t="s">
        <v>1924</v>
      </c>
      <c r="G1437" t="s">
        <v>110</v>
      </c>
      <c r="H1437" t="s">
        <v>2237</v>
      </c>
      <c r="I1437" t="s">
        <v>1852</v>
      </c>
      <c r="J1437" t="s">
        <v>1998</v>
      </c>
      <c r="K1437" t="s">
        <v>46</v>
      </c>
      <c r="L1437" s="24">
        <v>186.6</v>
      </c>
      <c r="M1437" s="25">
        <f>+VLOOKUP(E1437, TC!A:D, 4, FALSE())</f>
        <v>1.0369499983253827</v>
      </c>
      <c r="N1437" s="24">
        <f t="shared" si="110"/>
        <v>193.4948696875164</v>
      </c>
      <c r="O1437" t="str">
        <f t="shared" si="111"/>
        <v>FACTURA</v>
      </c>
      <c r="P1437" t="str">
        <f t="shared" si="112"/>
        <v>2025</v>
      </c>
      <c r="Q1437" t="str">
        <f t="shared" si="113"/>
        <v>02</v>
      </c>
      <c r="R1437" t="str">
        <f>+IFERROR(VLOOKUP(I1437, Listado!A:B, 2, FALSE()), "COMERCIALIZADORA INTERNACIONAL CARIBBEAN EXOTICS S A")</f>
        <v>PEREZ MEJIA MARIA PAULINA</v>
      </c>
      <c r="S1437" s="25">
        <f>+VLOOKUP(E1437, TC!A:D, 2, FALSE())</f>
        <v>4180.0600000000004</v>
      </c>
      <c r="T1437" t="str">
        <f t="shared" si="114"/>
        <v>EUR</v>
      </c>
    </row>
    <row r="1438" spans="1:20" ht="18.75" hidden="1" customHeight="1" x14ac:dyDescent="0.25">
      <c r="A1438" t="s">
        <v>2215</v>
      </c>
      <c r="B1438" t="s">
        <v>5</v>
      </c>
      <c r="C1438" t="s">
        <v>1913</v>
      </c>
      <c r="D1438" s="24">
        <v>10934</v>
      </c>
      <c r="E1438" t="s">
        <v>1630</v>
      </c>
      <c r="F1438" t="s">
        <v>1924</v>
      </c>
      <c r="G1438" t="s">
        <v>110</v>
      </c>
      <c r="H1438" t="s">
        <v>2237</v>
      </c>
      <c r="I1438" t="s">
        <v>1852</v>
      </c>
      <c r="J1438" t="s">
        <v>1998</v>
      </c>
      <c r="K1438" t="s">
        <v>46</v>
      </c>
      <c r="L1438" s="24">
        <v>933</v>
      </c>
      <c r="M1438" s="25">
        <f>+VLOOKUP(E1438, TC!A:D, 4, FALSE())</f>
        <v>1.0369499983253827</v>
      </c>
      <c r="N1438" s="24">
        <f t="shared" si="110"/>
        <v>967.47434843758208</v>
      </c>
      <c r="O1438" t="str">
        <f t="shared" si="111"/>
        <v>FACTURA</v>
      </c>
      <c r="P1438" t="str">
        <f t="shared" si="112"/>
        <v>2025</v>
      </c>
      <c r="Q1438" t="str">
        <f t="shared" si="113"/>
        <v>02</v>
      </c>
      <c r="R1438" t="str">
        <f>+IFERROR(VLOOKUP(I1438, Listado!A:B, 2, FALSE()), "COMERCIALIZADORA INTERNACIONAL CARIBBEAN EXOTICS S A")</f>
        <v>PEREZ MEJIA MARIA PAULINA</v>
      </c>
      <c r="S1438" s="25">
        <f>+VLOOKUP(E1438, TC!A:D, 2, FALSE())</f>
        <v>4180.0600000000004</v>
      </c>
      <c r="T1438" t="str">
        <f t="shared" si="114"/>
        <v>EUR</v>
      </c>
    </row>
    <row r="1439" spans="1:20" ht="18.75" hidden="1" customHeight="1" x14ac:dyDescent="0.25">
      <c r="A1439" t="s">
        <v>2215</v>
      </c>
      <c r="B1439" t="s">
        <v>5</v>
      </c>
      <c r="C1439" t="s">
        <v>1913</v>
      </c>
      <c r="D1439" s="24">
        <v>10934</v>
      </c>
      <c r="E1439" t="s">
        <v>1630</v>
      </c>
      <c r="F1439" t="s">
        <v>1924</v>
      </c>
      <c r="G1439" t="s">
        <v>110</v>
      </c>
      <c r="H1439" t="s">
        <v>2237</v>
      </c>
      <c r="I1439" t="s">
        <v>1852</v>
      </c>
      <c r="J1439" t="s">
        <v>1998</v>
      </c>
      <c r="K1439" t="s">
        <v>46</v>
      </c>
      <c r="L1439" s="24">
        <v>186.6</v>
      </c>
      <c r="M1439" s="25">
        <f>+VLOOKUP(E1439, TC!A:D, 4, FALSE())</f>
        <v>1.0369499983253827</v>
      </c>
      <c r="N1439" s="24">
        <f t="shared" si="110"/>
        <v>193.4948696875164</v>
      </c>
      <c r="O1439" t="str">
        <f t="shared" si="111"/>
        <v>FACTURA</v>
      </c>
      <c r="P1439" t="str">
        <f t="shared" si="112"/>
        <v>2025</v>
      </c>
      <c r="Q1439" t="str">
        <f t="shared" si="113"/>
        <v>02</v>
      </c>
      <c r="R1439" t="str">
        <f>+IFERROR(VLOOKUP(I1439, Listado!A:B, 2, FALSE()), "COMERCIALIZADORA INTERNACIONAL CARIBBEAN EXOTICS S A")</f>
        <v>PEREZ MEJIA MARIA PAULINA</v>
      </c>
      <c r="S1439" s="25">
        <f>+VLOOKUP(E1439, TC!A:D, 2, FALSE())</f>
        <v>4180.0600000000004</v>
      </c>
      <c r="T1439" t="str">
        <f t="shared" si="114"/>
        <v>EUR</v>
      </c>
    </row>
    <row r="1440" spans="1:20" ht="18.75" hidden="1" customHeight="1" x14ac:dyDescent="0.25">
      <c r="A1440" t="s">
        <v>2215</v>
      </c>
      <c r="B1440" t="s">
        <v>5</v>
      </c>
      <c r="C1440" t="s">
        <v>1913</v>
      </c>
      <c r="D1440" s="24">
        <v>10934</v>
      </c>
      <c r="E1440" t="s">
        <v>1630</v>
      </c>
      <c r="F1440" t="s">
        <v>1924</v>
      </c>
      <c r="G1440" t="s">
        <v>110</v>
      </c>
      <c r="H1440" t="s">
        <v>2237</v>
      </c>
      <c r="I1440" t="s">
        <v>1852</v>
      </c>
      <c r="J1440" t="s">
        <v>1998</v>
      </c>
      <c r="K1440" t="s">
        <v>46</v>
      </c>
      <c r="L1440" s="24">
        <v>124.4</v>
      </c>
      <c r="M1440" s="25">
        <f>+VLOOKUP(E1440, TC!A:D, 4, FALSE())</f>
        <v>1.0369499983253827</v>
      </c>
      <c r="N1440" s="24">
        <f t="shared" si="110"/>
        <v>128.99657979167762</v>
      </c>
      <c r="O1440" t="str">
        <f t="shared" si="111"/>
        <v>FACTURA</v>
      </c>
      <c r="P1440" t="str">
        <f t="shared" si="112"/>
        <v>2025</v>
      </c>
      <c r="Q1440" t="str">
        <f t="shared" si="113"/>
        <v>02</v>
      </c>
      <c r="R1440" t="str">
        <f>+IFERROR(VLOOKUP(I1440, Listado!A:B, 2, FALSE()), "COMERCIALIZADORA INTERNACIONAL CARIBBEAN EXOTICS S A")</f>
        <v>PEREZ MEJIA MARIA PAULINA</v>
      </c>
      <c r="S1440" s="25">
        <f>+VLOOKUP(E1440, TC!A:D, 2, FALSE())</f>
        <v>4180.0600000000004</v>
      </c>
      <c r="T1440" t="str">
        <f t="shared" si="114"/>
        <v>EUR</v>
      </c>
    </row>
    <row r="1441" spans="1:20" ht="18.75" hidden="1" customHeight="1" x14ac:dyDescent="0.25">
      <c r="A1441" t="s">
        <v>2215</v>
      </c>
      <c r="B1441" t="s">
        <v>5</v>
      </c>
      <c r="C1441" t="s">
        <v>1913</v>
      </c>
      <c r="D1441" s="24">
        <v>10934</v>
      </c>
      <c r="E1441" t="s">
        <v>1630</v>
      </c>
      <c r="F1441" t="s">
        <v>1924</v>
      </c>
      <c r="G1441" t="s">
        <v>110</v>
      </c>
      <c r="H1441" t="s">
        <v>2237</v>
      </c>
      <c r="I1441" t="s">
        <v>1852</v>
      </c>
      <c r="J1441" t="s">
        <v>1998</v>
      </c>
      <c r="K1441" t="s">
        <v>46</v>
      </c>
      <c r="L1441" s="24">
        <v>404.3</v>
      </c>
      <c r="M1441" s="25">
        <f>+VLOOKUP(E1441, TC!A:D, 4, FALSE())</f>
        <v>1.0369499983253827</v>
      </c>
      <c r="N1441" s="24">
        <f t="shared" si="110"/>
        <v>419.23888432295223</v>
      </c>
      <c r="O1441" t="str">
        <f t="shared" si="111"/>
        <v>FACTURA</v>
      </c>
      <c r="P1441" t="str">
        <f t="shared" si="112"/>
        <v>2025</v>
      </c>
      <c r="Q1441" t="str">
        <f t="shared" si="113"/>
        <v>02</v>
      </c>
      <c r="R1441" t="str">
        <f>+IFERROR(VLOOKUP(I1441, Listado!A:B, 2, FALSE()), "COMERCIALIZADORA INTERNACIONAL CARIBBEAN EXOTICS S A")</f>
        <v>PEREZ MEJIA MARIA PAULINA</v>
      </c>
      <c r="S1441" s="25">
        <f>+VLOOKUP(E1441, TC!A:D, 2, FALSE())</f>
        <v>4180.0600000000004</v>
      </c>
      <c r="T1441" t="str">
        <f t="shared" si="114"/>
        <v>EUR</v>
      </c>
    </row>
    <row r="1442" spans="1:20" ht="18.75" hidden="1" customHeight="1" x14ac:dyDescent="0.25">
      <c r="A1442" t="s">
        <v>2215</v>
      </c>
      <c r="B1442" t="s">
        <v>5</v>
      </c>
      <c r="C1442" t="s">
        <v>1913</v>
      </c>
      <c r="D1442" s="24">
        <v>10934</v>
      </c>
      <c r="E1442" t="s">
        <v>1630</v>
      </c>
      <c r="F1442" t="s">
        <v>1924</v>
      </c>
      <c r="G1442" t="s">
        <v>110</v>
      </c>
      <c r="H1442" t="s">
        <v>2237</v>
      </c>
      <c r="I1442" t="s">
        <v>1852</v>
      </c>
      <c r="J1442" t="s">
        <v>1998</v>
      </c>
      <c r="K1442" t="s">
        <v>46</v>
      </c>
      <c r="L1442" s="24">
        <v>217.7</v>
      </c>
      <c r="M1442" s="25">
        <f>+VLOOKUP(E1442, TC!A:D, 4, FALSE())</f>
        <v>1.0369499983253827</v>
      </c>
      <c r="N1442" s="24">
        <f t="shared" si="110"/>
        <v>225.7440146354358</v>
      </c>
      <c r="O1442" t="str">
        <f t="shared" si="111"/>
        <v>FACTURA</v>
      </c>
      <c r="P1442" t="str">
        <f t="shared" si="112"/>
        <v>2025</v>
      </c>
      <c r="Q1442" t="str">
        <f t="shared" si="113"/>
        <v>02</v>
      </c>
      <c r="R1442" t="str">
        <f>+IFERROR(VLOOKUP(I1442, Listado!A:B, 2, FALSE()), "COMERCIALIZADORA INTERNACIONAL CARIBBEAN EXOTICS S A")</f>
        <v>PEREZ MEJIA MARIA PAULINA</v>
      </c>
      <c r="S1442" s="25">
        <f>+VLOOKUP(E1442, TC!A:D, 2, FALSE())</f>
        <v>4180.0600000000004</v>
      </c>
      <c r="T1442" t="str">
        <f t="shared" si="114"/>
        <v>EUR</v>
      </c>
    </row>
    <row r="1443" spans="1:20" ht="18.75" hidden="1" customHeight="1" x14ac:dyDescent="0.25">
      <c r="A1443" t="s">
        <v>2215</v>
      </c>
      <c r="B1443" t="s">
        <v>5</v>
      </c>
      <c r="C1443" t="s">
        <v>1913</v>
      </c>
      <c r="D1443" s="24">
        <v>10934</v>
      </c>
      <c r="E1443" t="s">
        <v>1630</v>
      </c>
      <c r="F1443" t="s">
        <v>1924</v>
      </c>
      <c r="G1443" t="s">
        <v>110</v>
      </c>
      <c r="H1443" t="s">
        <v>2237</v>
      </c>
      <c r="I1443" t="s">
        <v>1852</v>
      </c>
      <c r="J1443" t="s">
        <v>1998</v>
      </c>
      <c r="K1443" t="s">
        <v>46</v>
      </c>
      <c r="L1443" s="24">
        <v>466.5</v>
      </c>
      <c r="M1443" s="25">
        <f>+VLOOKUP(E1443, TC!A:D, 4, FALSE())</f>
        <v>1.0369499983253827</v>
      </c>
      <c r="N1443" s="24">
        <f t="shared" si="110"/>
        <v>483.73717421879104</v>
      </c>
      <c r="O1443" t="str">
        <f t="shared" si="111"/>
        <v>FACTURA</v>
      </c>
      <c r="P1443" t="str">
        <f t="shared" si="112"/>
        <v>2025</v>
      </c>
      <c r="Q1443" t="str">
        <f t="shared" si="113"/>
        <v>02</v>
      </c>
      <c r="R1443" t="str">
        <f>+IFERROR(VLOOKUP(I1443, Listado!A:B, 2, FALSE()), "COMERCIALIZADORA INTERNACIONAL CARIBBEAN EXOTICS S A")</f>
        <v>PEREZ MEJIA MARIA PAULINA</v>
      </c>
      <c r="S1443" s="25">
        <f>+VLOOKUP(E1443, TC!A:D, 2, FALSE())</f>
        <v>4180.0600000000004</v>
      </c>
      <c r="T1443" t="str">
        <f t="shared" si="114"/>
        <v>EUR</v>
      </c>
    </row>
    <row r="1444" spans="1:20" ht="18.75" hidden="1" customHeight="1" x14ac:dyDescent="0.25">
      <c r="A1444" t="s">
        <v>2215</v>
      </c>
      <c r="B1444" t="s">
        <v>5</v>
      </c>
      <c r="C1444" t="s">
        <v>1913</v>
      </c>
      <c r="D1444" s="24">
        <v>10934</v>
      </c>
      <c r="E1444" t="s">
        <v>1630</v>
      </c>
      <c r="F1444" t="s">
        <v>1924</v>
      </c>
      <c r="G1444" t="s">
        <v>110</v>
      </c>
      <c r="H1444" t="s">
        <v>2237</v>
      </c>
      <c r="I1444" t="s">
        <v>1852</v>
      </c>
      <c r="J1444" t="s">
        <v>1998</v>
      </c>
      <c r="K1444" t="s">
        <v>46</v>
      </c>
      <c r="L1444" s="24">
        <v>31.1</v>
      </c>
      <c r="M1444" s="25">
        <f>+VLOOKUP(E1444, TC!A:D, 4, FALSE())</f>
        <v>1.0369499983253827</v>
      </c>
      <c r="N1444" s="24">
        <f t="shared" si="110"/>
        <v>32.249144947919405</v>
      </c>
      <c r="O1444" t="str">
        <f t="shared" si="111"/>
        <v>FACTURA</v>
      </c>
      <c r="P1444" t="str">
        <f t="shared" si="112"/>
        <v>2025</v>
      </c>
      <c r="Q1444" t="str">
        <f t="shared" si="113"/>
        <v>02</v>
      </c>
      <c r="R1444" t="str">
        <f>+IFERROR(VLOOKUP(I1444, Listado!A:B, 2, FALSE()), "COMERCIALIZADORA INTERNACIONAL CARIBBEAN EXOTICS S A")</f>
        <v>PEREZ MEJIA MARIA PAULINA</v>
      </c>
      <c r="S1444" s="25">
        <f>+VLOOKUP(E1444, TC!A:D, 2, FALSE())</f>
        <v>4180.0600000000004</v>
      </c>
      <c r="T1444" t="str">
        <f t="shared" si="114"/>
        <v>EUR</v>
      </c>
    </row>
    <row r="1445" spans="1:20" ht="18.75" hidden="1" customHeight="1" x14ac:dyDescent="0.25">
      <c r="A1445" t="s">
        <v>2215</v>
      </c>
      <c r="B1445" t="s">
        <v>5</v>
      </c>
      <c r="C1445" t="s">
        <v>1913</v>
      </c>
      <c r="D1445" s="24">
        <v>10934</v>
      </c>
      <c r="E1445" t="s">
        <v>1630</v>
      </c>
      <c r="F1445" t="s">
        <v>1924</v>
      </c>
      <c r="G1445" t="s">
        <v>110</v>
      </c>
      <c r="H1445" t="s">
        <v>2237</v>
      </c>
      <c r="I1445" t="s">
        <v>1852</v>
      </c>
      <c r="J1445" t="s">
        <v>1998</v>
      </c>
      <c r="K1445" t="s">
        <v>46</v>
      </c>
      <c r="L1445" s="24">
        <v>217.7</v>
      </c>
      <c r="M1445" s="25">
        <f>+VLOOKUP(E1445, TC!A:D, 4, FALSE())</f>
        <v>1.0369499983253827</v>
      </c>
      <c r="N1445" s="24">
        <f t="shared" si="110"/>
        <v>225.7440146354358</v>
      </c>
      <c r="O1445" t="str">
        <f t="shared" si="111"/>
        <v>FACTURA</v>
      </c>
      <c r="P1445" t="str">
        <f t="shared" si="112"/>
        <v>2025</v>
      </c>
      <c r="Q1445" t="str">
        <f t="shared" si="113"/>
        <v>02</v>
      </c>
      <c r="R1445" t="str">
        <f>+IFERROR(VLOOKUP(I1445, Listado!A:B, 2, FALSE()), "COMERCIALIZADORA INTERNACIONAL CARIBBEAN EXOTICS S A")</f>
        <v>PEREZ MEJIA MARIA PAULINA</v>
      </c>
      <c r="S1445" s="25">
        <f>+VLOOKUP(E1445, TC!A:D, 2, FALSE())</f>
        <v>4180.0600000000004</v>
      </c>
      <c r="T1445" t="str">
        <f t="shared" si="114"/>
        <v>EUR</v>
      </c>
    </row>
    <row r="1446" spans="1:20" ht="18.75" hidden="1" customHeight="1" x14ac:dyDescent="0.25">
      <c r="A1446" t="s">
        <v>2215</v>
      </c>
      <c r="B1446" t="s">
        <v>5</v>
      </c>
      <c r="C1446" t="s">
        <v>1913</v>
      </c>
      <c r="D1446" s="24">
        <v>10934</v>
      </c>
      <c r="E1446" t="s">
        <v>1630</v>
      </c>
      <c r="F1446" t="s">
        <v>1924</v>
      </c>
      <c r="G1446" t="s">
        <v>110</v>
      </c>
      <c r="H1446" t="s">
        <v>2237</v>
      </c>
      <c r="I1446" t="s">
        <v>1852</v>
      </c>
      <c r="J1446" t="s">
        <v>1998</v>
      </c>
      <c r="K1446" t="s">
        <v>46</v>
      </c>
      <c r="L1446" s="24">
        <v>497.6</v>
      </c>
      <c r="M1446" s="25">
        <f>+VLOOKUP(E1446, TC!A:D, 4, FALSE())</f>
        <v>1.0369499983253827</v>
      </c>
      <c r="N1446" s="24">
        <f t="shared" si="110"/>
        <v>515.98631916671047</v>
      </c>
      <c r="O1446" t="str">
        <f t="shared" si="111"/>
        <v>FACTURA</v>
      </c>
      <c r="P1446" t="str">
        <f t="shared" si="112"/>
        <v>2025</v>
      </c>
      <c r="Q1446" t="str">
        <f t="shared" si="113"/>
        <v>02</v>
      </c>
      <c r="R1446" t="str">
        <f>+IFERROR(VLOOKUP(I1446, Listado!A:B, 2, FALSE()), "COMERCIALIZADORA INTERNACIONAL CARIBBEAN EXOTICS S A")</f>
        <v>PEREZ MEJIA MARIA PAULINA</v>
      </c>
      <c r="S1446" s="25">
        <f>+VLOOKUP(E1446, TC!A:D, 2, FALSE())</f>
        <v>4180.0600000000004</v>
      </c>
      <c r="T1446" t="str">
        <f t="shared" si="114"/>
        <v>EUR</v>
      </c>
    </row>
    <row r="1447" spans="1:20" ht="18.75" hidden="1" customHeight="1" x14ac:dyDescent="0.25">
      <c r="A1447" t="s">
        <v>2215</v>
      </c>
      <c r="B1447" t="s">
        <v>5</v>
      </c>
      <c r="C1447" t="s">
        <v>1913</v>
      </c>
      <c r="D1447" s="24">
        <v>10934</v>
      </c>
      <c r="E1447" t="s">
        <v>1630</v>
      </c>
      <c r="F1447" t="s">
        <v>1924</v>
      </c>
      <c r="G1447" t="s">
        <v>110</v>
      </c>
      <c r="H1447" t="s">
        <v>2237</v>
      </c>
      <c r="I1447" t="s">
        <v>1852</v>
      </c>
      <c r="J1447" t="s">
        <v>1998</v>
      </c>
      <c r="K1447" t="s">
        <v>46</v>
      </c>
      <c r="L1447" s="24">
        <v>777.5</v>
      </c>
      <c r="M1447" s="25">
        <f>+VLOOKUP(E1447, TC!A:D, 4, FALSE())</f>
        <v>1.0369499983253827</v>
      </c>
      <c r="N1447" s="24">
        <f t="shared" si="110"/>
        <v>806.22862369798509</v>
      </c>
      <c r="O1447" t="str">
        <f t="shared" si="111"/>
        <v>FACTURA</v>
      </c>
      <c r="P1447" t="str">
        <f t="shared" si="112"/>
        <v>2025</v>
      </c>
      <c r="Q1447" t="str">
        <f t="shared" si="113"/>
        <v>02</v>
      </c>
      <c r="R1447" t="str">
        <f>+IFERROR(VLOOKUP(I1447, Listado!A:B, 2, FALSE()), "COMERCIALIZADORA INTERNACIONAL CARIBBEAN EXOTICS S A")</f>
        <v>PEREZ MEJIA MARIA PAULINA</v>
      </c>
      <c r="S1447" s="25">
        <f>+VLOOKUP(E1447, TC!A:D, 2, FALSE())</f>
        <v>4180.0600000000004</v>
      </c>
      <c r="T1447" t="str">
        <f t="shared" si="114"/>
        <v>EUR</v>
      </c>
    </row>
    <row r="1448" spans="1:20" ht="18.75" hidden="1" customHeight="1" x14ac:dyDescent="0.25">
      <c r="A1448" t="s">
        <v>2215</v>
      </c>
      <c r="B1448" t="s">
        <v>5</v>
      </c>
      <c r="C1448" t="s">
        <v>1913</v>
      </c>
      <c r="D1448" s="24">
        <v>10934</v>
      </c>
      <c r="E1448" t="s">
        <v>1630</v>
      </c>
      <c r="F1448" t="s">
        <v>1924</v>
      </c>
      <c r="G1448" t="s">
        <v>110</v>
      </c>
      <c r="H1448" t="s">
        <v>2237</v>
      </c>
      <c r="I1448" t="s">
        <v>1852</v>
      </c>
      <c r="J1448" t="s">
        <v>1998</v>
      </c>
      <c r="K1448" t="s">
        <v>46</v>
      </c>
      <c r="L1448" s="24">
        <v>311</v>
      </c>
      <c r="M1448" s="25">
        <f>+VLOOKUP(E1448, TC!A:D, 4, FALSE())</f>
        <v>1.0369499983253827</v>
      </c>
      <c r="N1448" s="24">
        <f t="shared" si="110"/>
        <v>322.49144947919405</v>
      </c>
      <c r="O1448" t="str">
        <f t="shared" si="111"/>
        <v>FACTURA</v>
      </c>
      <c r="P1448" t="str">
        <f t="shared" si="112"/>
        <v>2025</v>
      </c>
      <c r="Q1448" t="str">
        <f t="shared" si="113"/>
        <v>02</v>
      </c>
      <c r="R1448" t="str">
        <f>+IFERROR(VLOOKUP(I1448, Listado!A:B, 2, FALSE()), "COMERCIALIZADORA INTERNACIONAL CARIBBEAN EXOTICS S A")</f>
        <v>PEREZ MEJIA MARIA PAULINA</v>
      </c>
      <c r="S1448" s="25">
        <f>+VLOOKUP(E1448, TC!A:D, 2, FALSE())</f>
        <v>4180.0600000000004</v>
      </c>
      <c r="T1448" t="str">
        <f t="shared" si="114"/>
        <v>EUR</v>
      </c>
    </row>
    <row r="1449" spans="1:20" ht="18.75" hidden="1" customHeight="1" x14ac:dyDescent="0.25">
      <c r="A1449" t="s">
        <v>2215</v>
      </c>
      <c r="B1449" t="s">
        <v>5</v>
      </c>
      <c r="C1449" t="s">
        <v>1913</v>
      </c>
      <c r="D1449" s="24">
        <v>10934</v>
      </c>
      <c r="E1449" t="s">
        <v>1630</v>
      </c>
      <c r="F1449" t="s">
        <v>1924</v>
      </c>
      <c r="G1449" t="s">
        <v>110</v>
      </c>
      <c r="H1449" t="s">
        <v>2237</v>
      </c>
      <c r="I1449" t="s">
        <v>1852</v>
      </c>
      <c r="J1449" t="s">
        <v>1998</v>
      </c>
      <c r="K1449" t="s">
        <v>46</v>
      </c>
      <c r="L1449" s="24">
        <v>1586.1</v>
      </c>
      <c r="M1449" s="25">
        <f>+VLOOKUP(E1449, TC!A:D, 4, FALSE())</f>
        <v>1.0369499983253827</v>
      </c>
      <c r="N1449" s="24">
        <f t="shared" si="110"/>
        <v>1644.7063923438893</v>
      </c>
      <c r="O1449" t="str">
        <f t="shared" si="111"/>
        <v>FACTURA</v>
      </c>
      <c r="P1449" t="str">
        <f t="shared" si="112"/>
        <v>2025</v>
      </c>
      <c r="Q1449" t="str">
        <f t="shared" si="113"/>
        <v>02</v>
      </c>
      <c r="R1449" t="str">
        <f>+IFERROR(VLOOKUP(I1449, Listado!A:B, 2, FALSE()), "COMERCIALIZADORA INTERNACIONAL CARIBBEAN EXOTICS S A")</f>
        <v>PEREZ MEJIA MARIA PAULINA</v>
      </c>
      <c r="S1449" s="25">
        <f>+VLOOKUP(E1449, TC!A:D, 2, FALSE())</f>
        <v>4180.0600000000004</v>
      </c>
      <c r="T1449" t="str">
        <f t="shared" si="114"/>
        <v>EUR</v>
      </c>
    </row>
    <row r="1450" spans="1:20" ht="18.75" hidden="1" customHeight="1" x14ac:dyDescent="0.25">
      <c r="A1450" t="s">
        <v>2215</v>
      </c>
      <c r="B1450" t="s">
        <v>5</v>
      </c>
      <c r="C1450" t="s">
        <v>1913</v>
      </c>
      <c r="D1450" s="24">
        <v>10934</v>
      </c>
      <c r="E1450" t="s">
        <v>1630</v>
      </c>
      <c r="F1450" t="s">
        <v>1924</v>
      </c>
      <c r="G1450" t="s">
        <v>110</v>
      </c>
      <c r="H1450" t="s">
        <v>2237</v>
      </c>
      <c r="I1450" t="s">
        <v>1852</v>
      </c>
      <c r="J1450" t="s">
        <v>1998</v>
      </c>
      <c r="K1450" t="s">
        <v>1959</v>
      </c>
      <c r="L1450" s="24">
        <v>1200</v>
      </c>
      <c r="M1450" s="25">
        <f>+VLOOKUP(E1450, TC!A:D, 4, FALSE())</f>
        <v>1.0369499983253827</v>
      </c>
      <c r="N1450" s="24">
        <f t="shared" si="110"/>
        <v>1244.3399979904593</v>
      </c>
      <c r="O1450" t="str">
        <f t="shared" si="111"/>
        <v>FACTURA</v>
      </c>
      <c r="P1450" t="str">
        <f t="shared" si="112"/>
        <v>2025</v>
      </c>
      <c r="Q1450" t="str">
        <f t="shared" si="113"/>
        <v>02</v>
      </c>
      <c r="R1450" t="str">
        <f>+IFERROR(VLOOKUP(I1450, Listado!A:B, 2, FALSE()), "COMERCIALIZADORA INTERNACIONAL CARIBBEAN EXOTICS S A")</f>
        <v>PEREZ MEJIA MARIA PAULINA</v>
      </c>
      <c r="S1450" s="25">
        <f>+VLOOKUP(E1450, TC!A:D, 2, FALSE())</f>
        <v>4180.0600000000004</v>
      </c>
      <c r="T1450" t="str">
        <f t="shared" si="114"/>
        <v>EUR</v>
      </c>
    </row>
    <row r="1451" spans="1:20" ht="18.75" hidden="1" customHeight="1" x14ac:dyDescent="0.25">
      <c r="A1451" t="s">
        <v>2215</v>
      </c>
      <c r="B1451" t="s">
        <v>5</v>
      </c>
      <c r="C1451" t="s">
        <v>1913</v>
      </c>
      <c r="D1451" s="24">
        <v>10934</v>
      </c>
      <c r="E1451" t="s">
        <v>1630</v>
      </c>
      <c r="F1451" t="s">
        <v>1924</v>
      </c>
      <c r="G1451" t="s">
        <v>110</v>
      </c>
      <c r="H1451" t="s">
        <v>2237</v>
      </c>
      <c r="I1451" t="s">
        <v>1852</v>
      </c>
      <c r="J1451" t="s">
        <v>1998</v>
      </c>
      <c r="K1451" t="s">
        <v>1960</v>
      </c>
      <c r="L1451" s="24">
        <v>12</v>
      </c>
      <c r="M1451" s="25">
        <f>+VLOOKUP(E1451, TC!A:D, 4, FALSE())</f>
        <v>1.0369499983253827</v>
      </c>
      <c r="N1451" s="24">
        <f t="shared" si="110"/>
        <v>12.443399979904592</v>
      </c>
      <c r="O1451" t="str">
        <f t="shared" si="111"/>
        <v>FACTURA</v>
      </c>
      <c r="P1451" t="str">
        <f t="shared" si="112"/>
        <v>2025</v>
      </c>
      <c r="Q1451" t="str">
        <f t="shared" si="113"/>
        <v>02</v>
      </c>
      <c r="R1451" t="str">
        <f>+IFERROR(VLOOKUP(I1451, Listado!A:B, 2, FALSE()), "COMERCIALIZADORA INTERNACIONAL CARIBBEAN EXOTICS S A")</f>
        <v>PEREZ MEJIA MARIA PAULINA</v>
      </c>
      <c r="S1451" s="25">
        <f>+VLOOKUP(E1451, TC!A:D, 2, FALSE())</f>
        <v>4180.0600000000004</v>
      </c>
      <c r="T1451" t="str">
        <f t="shared" si="114"/>
        <v>EUR</v>
      </c>
    </row>
    <row r="1452" spans="1:20" ht="18.75" hidden="1" customHeight="1" x14ac:dyDescent="0.25">
      <c r="A1452" t="s">
        <v>2215</v>
      </c>
      <c r="B1452" t="s">
        <v>1923</v>
      </c>
      <c r="C1452" t="s">
        <v>1913</v>
      </c>
      <c r="D1452" s="24">
        <v>5739</v>
      </c>
      <c r="E1452" t="s">
        <v>1631</v>
      </c>
      <c r="F1452" t="s">
        <v>128</v>
      </c>
      <c r="G1452" t="s">
        <v>112</v>
      </c>
      <c r="H1452" t="s">
        <v>2238</v>
      </c>
      <c r="I1452" t="s">
        <v>1870</v>
      </c>
      <c r="J1452" t="s">
        <v>1930</v>
      </c>
      <c r="K1452" t="s">
        <v>1928</v>
      </c>
      <c r="L1452" s="24">
        <v>947.4</v>
      </c>
      <c r="M1452" s="25">
        <f>+VLOOKUP(E1452, TC!A:D, 4, FALSE())</f>
        <v>1.0344499986750151</v>
      </c>
      <c r="N1452" s="24">
        <f t="shared" si="110"/>
        <v>947.4</v>
      </c>
      <c r="O1452" t="str">
        <f t="shared" si="111"/>
        <v>FACTURA</v>
      </c>
      <c r="P1452" t="str">
        <f t="shared" si="112"/>
        <v>2025</v>
      </c>
      <c r="Q1452" t="str">
        <f t="shared" si="113"/>
        <v>02</v>
      </c>
      <c r="R1452" t="str">
        <f>+IFERROR(VLOOKUP(I1452, Listado!A:B, 2, FALSE()), "COMERCIALIZADORA INTERNACIONAL CARIBBEAN EXOTICS S A")</f>
        <v>HINCAPIE CONTRERAS ERIKA STEFANIA</v>
      </c>
      <c r="S1452" s="25">
        <f>+VLOOKUP(E1452, TC!A:D, 2, FALSE())</f>
        <v>4150.99</v>
      </c>
      <c r="T1452" t="str">
        <f t="shared" si="114"/>
        <v>USD</v>
      </c>
    </row>
    <row r="1453" spans="1:20" ht="18.75" hidden="1" customHeight="1" x14ac:dyDescent="0.25">
      <c r="A1453" t="s">
        <v>2215</v>
      </c>
      <c r="B1453" t="s">
        <v>1923</v>
      </c>
      <c r="C1453" t="s">
        <v>1913</v>
      </c>
      <c r="D1453" s="24">
        <v>5739</v>
      </c>
      <c r="E1453" t="s">
        <v>1631</v>
      </c>
      <c r="F1453" t="s">
        <v>128</v>
      </c>
      <c r="G1453" t="s">
        <v>112</v>
      </c>
      <c r="H1453" t="s">
        <v>2238</v>
      </c>
      <c r="I1453" t="s">
        <v>1870</v>
      </c>
      <c r="J1453" t="s">
        <v>1930</v>
      </c>
      <c r="K1453" t="s">
        <v>1937</v>
      </c>
      <c r="L1453" s="24">
        <v>1020</v>
      </c>
      <c r="M1453" s="25">
        <f>+VLOOKUP(E1453, TC!A:D, 4, FALSE())</f>
        <v>1.0344499986750151</v>
      </c>
      <c r="N1453" s="24">
        <f t="shared" si="110"/>
        <v>1020</v>
      </c>
      <c r="O1453" t="str">
        <f t="shared" si="111"/>
        <v>FACTURA</v>
      </c>
      <c r="P1453" t="str">
        <f t="shared" si="112"/>
        <v>2025</v>
      </c>
      <c r="Q1453" t="str">
        <f t="shared" si="113"/>
        <v>02</v>
      </c>
      <c r="R1453" t="str">
        <f>+IFERROR(VLOOKUP(I1453, Listado!A:B, 2, FALSE()), "COMERCIALIZADORA INTERNACIONAL CARIBBEAN EXOTICS S A")</f>
        <v>HINCAPIE CONTRERAS ERIKA STEFANIA</v>
      </c>
      <c r="S1453" s="25">
        <f>+VLOOKUP(E1453, TC!A:D, 2, FALSE())</f>
        <v>4150.99</v>
      </c>
      <c r="T1453" t="str">
        <f t="shared" si="114"/>
        <v>USD</v>
      </c>
    </row>
    <row r="1454" spans="1:20" ht="18.75" hidden="1" customHeight="1" x14ac:dyDescent="0.25">
      <c r="A1454" t="s">
        <v>2215</v>
      </c>
      <c r="B1454" t="s">
        <v>1923</v>
      </c>
      <c r="C1454" t="s">
        <v>1913</v>
      </c>
      <c r="D1454" s="24">
        <v>5739</v>
      </c>
      <c r="E1454" t="s">
        <v>1631</v>
      </c>
      <c r="F1454" t="s">
        <v>128</v>
      </c>
      <c r="G1454" t="s">
        <v>112</v>
      </c>
      <c r="H1454" t="s">
        <v>2238</v>
      </c>
      <c r="I1454" t="s">
        <v>1870</v>
      </c>
      <c r="J1454" t="s">
        <v>1930</v>
      </c>
      <c r="K1454" t="s">
        <v>1938</v>
      </c>
      <c r="L1454" s="24">
        <v>2832</v>
      </c>
      <c r="M1454" s="25">
        <f>+VLOOKUP(E1454, TC!A:D, 4, FALSE())</f>
        <v>1.0344499986750151</v>
      </c>
      <c r="N1454" s="24">
        <f t="shared" si="110"/>
        <v>2832</v>
      </c>
      <c r="O1454" t="str">
        <f t="shared" si="111"/>
        <v>FACTURA</v>
      </c>
      <c r="P1454" t="str">
        <f t="shared" si="112"/>
        <v>2025</v>
      </c>
      <c r="Q1454" t="str">
        <f t="shared" si="113"/>
        <v>02</v>
      </c>
      <c r="R1454" t="str">
        <f>+IFERROR(VLOOKUP(I1454, Listado!A:B, 2, FALSE()), "COMERCIALIZADORA INTERNACIONAL CARIBBEAN EXOTICS S A")</f>
        <v>HINCAPIE CONTRERAS ERIKA STEFANIA</v>
      </c>
      <c r="S1454" s="25">
        <f>+VLOOKUP(E1454, TC!A:D, 2, FALSE())</f>
        <v>4150.99</v>
      </c>
      <c r="T1454" t="str">
        <f t="shared" si="114"/>
        <v>USD</v>
      </c>
    </row>
    <row r="1455" spans="1:20" ht="18.75" hidden="1" customHeight="1" x14ac:dyDescent="0.25">
      <c r="A1455" t="s">
        <v>2215</v>
      </c>
      <c r="B1455" t="s">
        <v>1923</v>
      </c>
      <c r="C1455" t="s">
        <v>1913</v>
      </c>
      <c r="D1455" s="24">
        <v>5740</v>
      </c>
      <c r="E1455" t="s">
        <v>1631</v>
      </c>
      <c r="F1455" t="s">
        <v>128</v>
      </c>
      <c r="G1455" t="s">
        <v>108</v>
      </c>
      <c r="H1455" t="s">
        <v>2239</v>
      </c>
      <c r="I1455" t="s">
        <v>1882</v>
      </c>
      <c r="J1455" t="s">
        <v>2049</v>
      </c>
      <c r="K1455" t="s">
        <v>2151</v>
      </c>
      <c r="L1455" s="24">
        <v>405</v>
      </c>
      <c r="M1455" s="25">
        <f>+VLOOKUP(E1455, TC!A:D, 4, FALSE())</f>
        <v>1.0344499986750151</v>
      </c>
      <c r="N1455" s="24">
        <f t="shared" si="110"/>
        <v>405</v>
      </c>
      <c r="O1455" t="str">
        <f t="shared" si="111"/>
        <v>FACTURA</v>
      </c>
      <c r="P1455" t="str">
        <f t="shared" si="112"/>
        <v>2025</v>
      </c>
      <c r="Q1455" t="str">
        <f t="shared" si="113"/>
        <v>02</v>
      </c>
      <c r="R1455" t="str">
        <f>+IFERROR(VLOOKUP(I1455, Listado!A:B, 2, FALSE()), "COMERCIALIZADORA INTERNACIONAL CARIBBEAN EXOTICS S A")</f>
        <v>PIEDRAHITA PEREZ MARIANA</v>
      </c>
      <c r="S1455" s="25">
        <f>+VLOOKUP(E1455, TC!A:D, 2, FALSE())</f>
        <v>4150.99</v>
      </c>
      <c r="T1455" t="str">
        <f t="shared" si="114"/>
        <v>USD</v>
      </c>
    </row>
    <row r="1456" spans="1:20" ht="18.75" hidden="1" customHeight="1" x14ac:dyDescent="0.25">
      <c r="A1456" t="s">
        <v>2215</v>
      </c>
      <c r="B1456" t="s">
        <v>1923</v>
      </c>
      <c r="C1456" t="s">
        <v>1913</v>
      </c>
      <c r="D1456" s="24">
        <v>5740</v>
      </c>
      <c r="E1456" t="s">
        <v>1631</v>
      </c>
      <c r="F1456" t="s">
        <v>128</v>
      </c>
      <c r="G1456" t="s">
        <v>108</v>
      </c>
      <c r="H1456" t="s">
        <v>2239</v>
      </c>
      <c r="I1456" t="s">
        <v>1882</v>
      </c>
      <c r="J1456" t="s">
        <v>2049</v>
      </c>
      <c r="K1456" t="s">
        <v>2152</v>
      </c>
      <c r="L1456" s="24">
        <v>291</v>
      </c>
      <c r="M1456" s="25">
        <f>+VLOOKUP(E1456, TC!A:D, 4, FALSE())</f>
        <v>1.0344499986750151</v>
      </c>
      <c r="N1456" s="24">
        <f t="shared" si="110"/>
        <v>291</v>
      </c>
      <c r="O1456" t="str">
        <f t="shared" si="111"/>
        <v>FACTURA</v>
      </c>
      <c r="P1456" t="str">
        <f t="shared" si="112"/>
        <v>2025</v>
      </c>
      <c r="Q1456" t="str">
        <f t="shared" si="113"/>
        <v>02</v>
      </c>
      <c r="R1456" t="str">
        <f>+IFERROR(VLOOKUP(I1456, Listado!A:B, 2, FALSE()), "COMERCIALIZADORA INTERNACIONAL CARIBBEAN EXOTICS S A")</f>
        <v>PIEDRAHITA PEREZ MARIANA</v>
      </c>
      <c r="S1456" s="25">
        <f>+VLOOKUP(E1456, TC!A:D, 2, FALSE())</f>
        <v>4150.99</v>
      </c>
      <c r="T1456" t="str">
        <f t="shared" si="114"/>
        <v>USD</v>
      </c>
    </row>
    <row r="1457" spans="1:20" ht="18.75" hidden="1" customHeight="1" x14ac:dyDescent="0.25">
      <c r="A1457" t="s">
        <v>2215</v>
      </c>
      <c r="B1457" t="s">
        <v>1923</v>
      </c>
      <c r="C1457" t="s">
        <v>1913</v>
      </c>
      <c r="D1457" s="24">
        <v>5740</v>
      </c>
      <c r="E1457" t="s">
        <v>1631</v>
      </c>
      <c r="F1457" t="s">
        <v>128</v>
      </c>
      <c r="G1457" t="s">
        <v>108</v>
      </c>
      <c r="H1457" t="s">
        <v>2239</v>
      </c>
      <c r="I1457" t="s">
        <v>1882</v>
      </c>
      <c r="J1457" t="s">
        <v>2049</v>
      </c>
      <c r="K1457" t="s">
        <v>2153</v>
      </c>
      <c r="L1457" s="24">
        <v>1500</v>
      </c>
      <c r="M1457" s="25">
        <f>+VLOOKUP(E1457, TC!A:D, 4, FALSE())</f>
        <v>1.0344499986750151</v>
      </c>
      <c r="N1457" s="24">
        <f t="shared" si="110"/>
        <v>1500</v>
      </c>
      <c r="O1457" t="str">
        <f t="shared" si="111"/>
        <v>FACTURA</v>
      </c>
      <c r="P1457" t="str">
        <f t="shared" si="112"/>
        <v>2025</v>
      </c>
      <c r="Q1457" t="str">
        <f t="shared" si="113"/>
        <v>02</v>
      </c>
      <c r="R1457" t="str">
        <f>+IFERROR(VLOOKUP(I1457, Listado!A:B, 2, FALSE()), "COMERCIALIZADORA INTERNACIONAL CARIBBEAN EXOTICS S A")</f>
        <v>PIEDRAHITA PEREZ MARIANA</v>
      </c>
      <c r="S1457" s="25">
        <f>+VLOOKUP(E1457, TC!A:D, 2, FALSE())</f>
        <v>4150.99</v>
      </c>
      <c r="T1457" t="str">
        <f t="shared" si="114"/>
        <v>USD</v>
      </c>
    </row>
    <row r="1458" spans="1:20" ht="18.75" hidden="1" customHeight="1" x14ac:dyDescent="0.25">
      <c r="A1458" t="s">
        <v>2215</v>
      </c>
      <c r="B1458" t="s">
        <v>1923</v>
      </c>
      <c r="C1458" t="s">
        <v>1913</v>
      </c>
      <c r="D1458" s="24">
        <v>5740</v>
      </c>
      <c r="E1458" t="s">
        <v>1631</v>
      </c>
      <c r="F1458" t="s">
        <v>128</v>
      </c>
      <c r="G1458" t="s">
        <v>108</v>
      </c>
      <c r="H1458" t="s">
        <v>2239</v>
      </c>
      <c r="I1458" t="s">
        <v>1882</v>
      </c>
      <c r="J1458" t="s">
        <v>2049</v>
      </c>
      <c r="K1458" t="s">
        <v>2155</v>
      </c>
      <c r="L1458" s="24">
        <v>495</v>
      </c>
      <c r="M1458" s="25">
        <f>+VLOOKUP(E1458, TC!A:D, 4, FALSE())</f>
        <v>1.0344499986750151</v>
      </c>
      <c r="N1458" s="24">
        <f t="shared" si="110"/>
        <v>495</v>
      </c>
      <c r="O1458" t="str">
        <f t="shared" si="111"/>
        <v>FACTURA</v>
      </c>
      <c r="P1458" t="str">
        <f t="shared" si="112"/>
        <v>2025</v>
      </c>
      <c r="Q1458" t="str">
        <f t="shared" si="113"/>
        <v>02</v>
      </c>
      <c r="R1458" t="str">
        <f>+IFERROR(VLOOKUP(I1458, Listado!A:B, 2, FALSE()), "COMERCIALIZADORA INTERNACIONAL CARIBBEAN EXOTICS S A")</f>
        <v>PIEDRAHITA PEREZ MARIANA</v>
      </c>
      <c r="S1458" s="25">
        <f>+VLOOKUP(E1458, TC!A:D, 2, FALSE())</f>
        <v>4150.99</v>
      </c>
      <c r="T1458" t="str">
        <f t="shared" si="114"/>
        <v>USD</v>
      </c>
    </row>
    <row r="1459" spans="1:20" ht="18.75" hidden="1" customHeight="1" x14ac:dyDescent="0.25">
      <c r="A1459" t="s">
        <v>2215</v>
      </c>
      <c r="B1459" t="s">
        <v>1923</v>
      </c>
      <c r="C1459" t="s">
        <v>1913</v>
      </c>
      <c r="D1459" s="24">
        <v>5740</v>
      </c>
      <c r="E1459" t="s">
        <v>1631</v>
      </c>
      <c r="F1459" t="s">
        <v>128</v>
      </c>
      <c r="G1459" t="s">
        <v>108</v>
      </c>
      <c r="H1459" t="s">
        <v>2239</v>
      </c>
      <c r="I1459" t="s">
        <v>1882</v>
      </c>
      <c r="J1459" t="s">
        <v>2049</v>
      </c>
      <c r="K1459" t="s">
        <v>2156</v>
      </c>
      <c r="L1459" s="24">
        <v>1000</v>
      </c>
      <c r="M1459" s="25">
        <f>+VLOOKUP(E1459, TC!A:D, 4, FALSE())</f>
        <v>1.0344499986750151</v>
      </c>
      <c r="N1459" s="24">
        <f t="shared" si="110"/>
        <v>1000</v>
      </c>
      <c r="O1459" t="str">
        <f t="shared" si="111"/>
        <v>FACTURA</v>
      </c>
      <c r="P1459" t="str">
        <f t="shared" si="112"/>
        <v>2025</v>
      </c>
      <c r="Q1459" t="str">
        <f t="shared" si="113"/>
        <v>02</v>
      </c>
      <c r="R1459" t="str">
        <f>+IFERROR(VLOOKUP(I1459, Listado!A:B, 2, FALSE()), "COMERCIALIZADORA INTERNACIONAL CARIBBEAN EXOTICS S A")</f>
        <v>PIEDRAHITA PEREZ MARIANA</v>
      </c>
      <c r="S1459" s="25">
        <f>+VLOOKUP(E1459, TC!A:D, 2, FALSE())</f>
        <v>4150.99</v>
      </c>
      <c r="T1459" t="str">
        <f t="shared" si="114"/>
        <v>USD</v>
      </c>
    </row>
    <row r="1460" spans="1:20" ht="18.75" hidden="1" customHeight="1" x14ac:dyDescent="0.25">
      <c r="A1460" t="s">
        <v>2215</v>
      </c>
      <c r="B1460" t="s">
        <v>1923</v>
      </c>
      <c r="C1460" t="s">
        <v>1913</v>
      </c>
      <c r="D1460" s="24">
        <v>5740</v>
      </c>
      <c r="E1460" t="s">
        <v>1631</v>
      </c>
      <c r="F1460" t="s">
        <v>128</v>
      </c>
      <c r="G1460" t="s">
        <v>108</v>
      </c>
      <c r="H1460" t="s">
        <v>2239</v>
      </c>
      <c r="I1460" t="s">
        <v>1882</v>
      </c>
      <c r="J1460" t="s">
        <v>2049</v>
      </c>
      <c r="K1460" t="s">
        <v>2157</v>
      </c>
      <c r="L1460" s="24">
        <v>254.8</v>
      </c>
      <c r="M1460" s="25">
        <f>+VLOOKUP(E1460, TC!A:D, 4, FALSE())</f>
        <v>1.0344499986750151</v>
      </c>
      <c r="N1460" s="24">
        <f t="shared" si="110"/>
        <v>254.8</v>
      </c>
      <c r="O1460" t="str">
        <f t="shared" si="111"/>
        <v>FACTURA</v>
      </c>
      <c r="P1460" t="str">
        <f t="shared" si="112"/>
        <v>2025</v>
      </c>
      <c r="Q1460" t="str">
        <f t="shared" si="113"/>
        <v>02</v>
      </c>
      <c r="R1460" t="str">
        <f>+IFERROR(VLOOKUP(I1460, Listado!A:B, 2, FALSE()), "COMERCIALIZADORA INTERNACIONAL CARIBBEAN EXOTICS S A")</f>
        <v>PIEDRAHITA PEREZ MARIANA</v>
      </c>
      <c r="S1460" s="25">
        <f>+VLOOKUP(E1460, TC!A:D, 2, FALSE())</f>
        <v>4150.99</v>
      </c>
      <c r="T1460" t="str">
        <f t="shared" si="114"/>
        <v>USD</v>
      </c>
    </row>
    <row r="1461" spans="1:20" ht="18.75" hidden="1" customHeight="1" x14ac:dyDescent="0.25">
      <c r="A1461" t="s">
        <v>2215</v>
      </c>
      <c r="B1461" t="s">
        <v>1923</v>
      </c>
      <c r="C1461" t="s">
        <v>1913</v>
      </c>
      <c r="D1461" s="24">
        <v>5741</v>
      </c>
      <c r="E1461" t="s">
        <v>1631</v>
      </c>
      <c r="F1461" t="s">
        <v>128</v>
      </c>
      <c r="G1461" t="s">
        <v>110</v>
      </c>
      <c r="H1461" t="s">
        <v>2240</v>
      </c>
      <c r="I1461" t="s">
        <v>1883</v>
      </c>
      <c r="J1461" t="s">
        <v>1984</v>
      </c>
      <c r="K1461" t="s">
        <v>2195</v>
      </c>
      <c r="L1461" s="24">
        <v>1481.4</v>
      </c>
      <c r="M1461" s="25">
        <f>+VLOOKUP(E1461, TC!A:D, 4, FALSE())</f>
        <v>1.0344499986750151</v>
      </c>
      <c r="N1461" s="24">
        <f t="shared" si="110"/>
        <v>1481.4</v>
      </c>
      <c r="O1461" t="str">
        <f t="shared" si="111"/>
        <v>FACTURA</v>
      </c>
      <c r="P1461" t="str">
        <f t="shared" si="112"/>
        <v>2025</v>
      </c>
      <c r="Q1461" t="str">
        <f t="shared" si="113"/>
        <v>02</v>
      </c>
      <c r="R1461" t="str">
        <f>+IFERROR(VLOOKUP(I1461, Listado!A:B, 2, FALSE()), "COMERCIALIZADORA INTERNACIONAL CARIBBEAN EXOTICS S A")</f>
        <v>PEREZ MEJIA MARIA PAULINA</v>
      </c>
      <c r="S1461" s="25">
        <f>+VLOOKUP(E1461, TC!A:D, 2, FALSE())</f>
        <v>4150.99</v>
      </c>
      <c r="T1461" t="str">
        <f t="shared" si="114"/>
        <v>USD</v>
      </c>
    </row>
    <row r="1462" spans="1:20" ht="18.75" hidden="1" customHeight="1" x14ac:dyDescent="0.25">
      <c r="A1462" t="s">
        <v>2215</v>
      </c>
      <c r="B1462" t="s">
        <v>1923</v>
      </c>
      <c r="C1462" t="s">
        <v>1913</v>
      </c>
      <c r="D1462" s="24">
        <v>5741</v>
      </c>
      <c r="E1462" t="s">
        <v>1631</v>
      </c>
      <c r="F1462" t="s">
        <v>128</v>
      </c>
      <c r="G1462" t="s">
        <v>110</v>
      </c>
      <c r="H1462" t="s">
        <v>2240</v>
      </c>
      <c r="I1462" t="s">
        <v>1883</v>
      </c>
      <c r="J1462" t="s">
        <v>1984</v>
      </c>
      <c r="K1462" t="s">
        <v>1928</v>
      </c>
      <c r="L1462" s="24">
        <v>1817.4</v>
      </c>
      <c r="M1462" s="25">
        <f>+VLOOKUP(E1462, TC!A:D, 4, FALSE())</f>
        <v>1.0344499986750151</v>
      </c>
      <c r="N1462" s="24">
        <f t="shared" si="110"/>
        <v>1817.4</v>
      </c>
      <c r="O1462" t="str">
        <f t="shared" si="111"/>
        <v>FACTURA</v>
      </c>
      <c r="P1462" t="str">
        <f t="shared" si="112"/>
        <v>2025</v>
      </c>
      <c r="Q1462" t="str">
        <f t="shared" si="113"/>
        <v>02</v>
      </c>
      <c r="R1462" t="str">
        <f>+IFERROR(VLOOKUP(I1462, Listado!A:B, 2, FALSE()), "COMERCIALIZADORA INTERNACIONAL CARIBBEAN EXOTICS S A")</f>
        <v>PEREZ MEJIA MARIA PAULINA</v>
      </c>
      <c r="S1462" s="25">
        <f>+VLOOKUP(E1462, TC!A:D, 2, FALSE())</f>
        <v>4150.99</v>
      </c>
      <c r="T1462" t="str">
        <f t="shared" si="114"/>
        <v>USD</v>
      </c>
    </row>
    <row r="1463" spans="1:20" ht="18.75" hidden="1" customHeight="1" x14ac:dyDescent="0.25">
      <c r="A1463" t="s">
        <v>2215</v>
      </c>
      <c r="B1463" t="s">
        <v>1923</v>
      </c>
      <c r="C1463" t="s">
        <v>1913</v>
      </c>
      <c r="D1463" s="24">
        <v>5741</v>
      </c>
      <c r="E1463" t="s">
        <v>1631</v>
      </c>
      <c r="F1463" t="s">
        <v>128</v>
      </c>
      <c r="G1463" t="s">
        <v>110</v>
      </c>
      <c r="H1463" t="s">
        <v>2240</v>
      </c>
      <c r="I1463" t="s">
        <v>1883</v>
      </c>
      <c r="J1463" t="s">
        <v>1984</v>
      </c>
      <c r="K1463" t="s">
        <v>2196</v>
      </c>
      <c r="L1463" s="24">
        <v>1136</v>
      </c>
      <c r="M1463" s="25">
        <f>+VLOOKUP(E1463, TC!A:D, 4, FALSE())</f>
        <v>1.0344499986750151</v>
      </c>
      <c r="N1463" s="24">
        <f t="shared" si="110"/>
        <v>1136</v>
      </c>
      <c r="O1463" t="str">
        <f t="shared" si="111"/>
        <v>FACTURA</v>
      </c>
      <c r="P1463" t="str">
        <f t="shared" si="112"/>
        <v>2025</v>
      </c>
      <c r="Q1463" t="str">
        <f t="shared" si="113"/>
        <v>02</v>
      </c>
      <c r="R1463" t="str">
        <f>+IFERROR(VLOOKUP(I1463, Listado!A:B, 2, FALSE()), "COMERCIALIZADORA INTERNACIONAL CARIBBEAN EXOTICS S A")</f>
        <v>PEREZ MEJIA MARIA PAULINA</v>
      </c>
      <c r="S1463" s="25">
        <f>+VLOOKUP(E1463, TC!A:D, 2, FALSE())</f>
        <v>4150.99</v>
      </c>
      <c r="T1463" t="str">
        <f t="shared" si="114"/>
        <v>USD</v>
      </c>
    </row>
    <row r="1464" spans="1:20" ht="18.75" hidden="1" customHeight="1" x14ac:dyDescent="0.25">
      <c r="A1464" t="s">
        <v>2215</v>
      </c>
      <c r="B1464" t="s">
        <v>1923</v>
      </c>
      <c r="C1464" t="s">
        <v>1913</v>
      </c>
      <c r="D1464" s="24">
        <v>5741</v>
      </c>
      <c r="E1464" t="s">
        <v>1631</v>
      </c>
      <c r="F1464" t="s">
        <v>128</v>
      </c>
      <c r="G1464" t="s">
        <v>110</v>
      </c>
      <c r="H1464" t="s">
        <v>2240</v>
      </c>
      <c r="I1464" t="s">
        <v>1883</v>
      </c>
      <c r="J1464" t="s">
        <v>1984</v>
      </c>
      <c r="K1464" t="s">
        <v>2197</v>
      </c>
      <c r="L1464" s="24">
        <v>232.56</v>
      </c>
      <c r="M1464" s="25">
        <f>+VLOOKUP(E1464, TC!A:D, 4, FALSE())</f>
        <v>1.0344499986750151</v>
      </c>
      <c r="N1464" s="24">
        <f t="shared" si="110"/>
        <v>232.56</v>
      </c>
      <c r="O1464" t="str">
        <f t="shared" si="111"/>
        <v>FACTURA</v>
      </c>
      <c r="P1464" t="str">
        <f t="shared" si="112"/>
        <v>2025</v>
      </c>
      <c r="Q1464" t="str">
        <f t="shared" si="113"/>
        <v>02</v>
      </c>
      <c r="R1464" t="str">
        <f>+IFERROR(VLOOKUP(I1464, Listado!A:B, 2, FALSE()), "COMERCIALIZADORA INTERNACIONAL CARIBBEAN EXOTICS S A")</f>
        <v>PEREZ MEJIA MARIA PAULINA</v>
      </c>
      <c r="S1464" s="25">
        <f>+VLOOKUP(E1464, TC!A:D, 2, FALSE())</f>
        <v>4150.99</v>
      </c>
      <c r="T1464" t="str">
        <f t="shared" si="114"/>
        <v>USD</v>
      </c>
    </row>
    <row r="1465" spans="1:20" ht="18.75" hidden="1" customHeight="1" x14ac:dyDescent="0.25">
      <c r="A1465" t="s">
        <v>2215</v>
      </c>
      <c r="B1465" t="s">
        <v>1923</v>
      </c>
      <c r="C1465" t="s">
        <v>1913</v>
      </c>
      <c r="D1465" s="24">
        <v>5741</v>
      </c>
      <c r="E1465" t="s">
        <v>1631</v>
      </c>
      <c r="F1465" t="s">
        <v>128</v>
      </c>
      <c r="G1465" t="s">
        <v>110</v>
      </c>
      <c r="H1465" t="s">
        <v>2240</v>
      </c>
      <c r="I1465" t="s">
        <v>1883</v>
      </c>
      <c r="J1465" t="s">
        <v>1984</v>
      </c>
      <c r="K1465" t="s">
        <v>2198</v>
      </c>
      <c r="L1465" s="24">
        <v>731</v>
      </c>
      <c r="M1465" s="25">
        <f>+VLOOKUP(E1465, TC!A:D, 4, FALSE())</f>
        <v>1.0344499986750151</v>
      </c>
      <c r="N1465" s="24">
        <f t="shared" si="110"/>
        <v>731</v>
      </c>
      <c r="O1465" t="str">
        <f t="shared" si="111"/>
        <v>FACTURA</v>
      </c>
      <c r="P1465" t="str">
        <f t="shared" si="112"/>
        <v>2025</v>
      </c>
      <c r="Q1465" t="str">
        <f t="shared" si="113"/>
        <v>02</v>
      </c>
      <c r="R1465" t="str">
        <f>+IFERROR(VLOOKUP(I1465, Listado!A:B, 2, FALSE()), "COMERCIALIZADORA INTERNACIONAL CARIBBEAN EXOTICS S A")</f>
        <v>PEREZ MEJIA MARIA PAULINA</v>
      </c>
      <c r="S1465" s="25">
        <f>+VLOOKUP(E1465, TC!A:D, 2, FALSE())</f>
        <v>4150.99</v>
      </c>
      <c r="T1465" t="str">
        <f t="shared" si="114"/>
        <v>USD</v>
      </c>
    </row>
    <row r="1466" spans="1:20" ht="18.75" hidden="1" customHeight="1" x14ac:dyDescent="0.25">
      <c r="A1466" t="s">
        <v>2215</v>
      </c>
      <c r="B1466" t="s">
        <v>1923</v>
      </c>
      <c r="C1466" t="s">
        <v>1913</v>
      </c>
      <c r="D1466" s="24">
        <v>5742</v>
      </c>
      <c r="E1466" t="s">
        <v>1631</v>
      </c>
      <c r="F1466" t="s">
        <v>128</v>
      </c>
      <c r="G1466" t="s">
        <v>108</v>
      </c>
      <c r="H1466" t="s">
        <v>2006</v>
      </c>
      <c r="I1466" t="s">
        <v>1878</v>
      </c>
      <c r="J1466" t="s">
        <v>2007</v>
      </c>
      <c r="K1466" t="s">
        <v>2008</v>
      </c>
      <c r="L1466" s="24">
        <v>1430</v>
      </c>
      <c r="M1466" s="25">
        <f>+VLOOKUP(E1466, TC!A:D, 4, FALSE())</f>
        <v>1.0344499986750151</v>
      </c>
      <c r="N1466" s="24">
        <f t="shared" si="110"/>
        <v>1430</v>
      </c>
      <c r="O1466" t="str">
        <f t="shared" si="111"/>
        <v>FACTURA</v>
      </c>
      <c r="P1466" t="str">
        <f t="shared" si="112"/>
        <v>2025</v>
      </c>
      <c r="Q1466" t="str">
        <f t="shared" si="113"/>
        <v>02</v>
      </c>
      <c r="R1466" t="str">
        <f>+IFERROR(VLOOKUP(I1466, Listado!A:B, 2, FALSE()), "COMERCIALIZADORA INTERNACIONAL CARIBBEAN EXOTICS S A")</f>
        <v>PIEDRAHITA PEREZ MARIANA</v>
      </c>
      <c r="S1466" s="25">
        <f>+VLOOKUP(E1466, TC!A:D, 2, FALSE())</f>
        <v>4150.99</v>
      </c>
      <c r="T1466" t="str">
        <f t="shared" si="114"/>
        <v>USD</v>
      </c>
    </row>
    <row r="1467" spans="1:20" ht="18.75" hidden="1" customHeight="1" x14ac:dyDescent="0.25">
      <c r="A1467" t="s">
        <v>2215</v>
      </c>
      <c r="B1467" t="s">
        <v>1923</v>
      </c>
      <c r="C1467" t="s">
        <v>1913</v>
      </c>
      <c r="D1467" s="24">
        <v>5742</v>
      </c>
      <c r="E1467" t="s">
        <v>1631</v>
      </c>
      <c r="F1467" t="s">
        <v>128</v>
      </c>
      <c r="G1467" t="s">
        <v>108</v>
      </c>
      <c r="H1467" t="s">
        <v>2006</v>
      </c>
      <c r="I1467" t="s">
        <v>1878</v>
      </c>
      <c r="J1467" t="s">
        <v>2007</v>
      </c>
      <c r="K1467" t="s">
        <v>2009</v>
      </c>
      <c r="L1467" s="24">
        <v>340</v>
      </c>
      <c r="M1467" s="25">
        <f>+VLOOKUP(E1467, TC!A:D, 4, FALSE())</f>
        <v>1.0344499986750151</v>
      </c>
      <c r="N1467" s="24">
        <f t="shared" si="110"/>
        <v>340</v>
      </c>
      <c r="O1467" t="str">
        <f t="shared" si="111"/>
        <v>FACTURA</v>
      </c>
      <c r="P1467" t="str">
        <f t="shared" si="112"/>
        <v>2025</v>
      </c>
      <c r="Q1467" t="str">
        <f t="shared" si="113"/>
        <v>02</v>
      </c>
      <c r="R1467" t="str">
        <f>+IFERROR(VLOOKUP(I1467, Listado!A:B, 2, FALSE()), "COMERCIALIZADORA INTERNACIONAL CARIBBEAN EXOTICS S A")</f>
        <v>PIEDRAHITA PEREZ MARIANA</v>
      </c>
      <c r="S1467" s="25">
        <f>+VLOOKUP(E1467, TC!A:D, 2, FALSE())</f>
        <v>4150.99</v>
      </c>
      <c r="T1467" t="str">
        <f t="shared" si="114"/>
        <v>USD</v>
      </c>
    </row>
    <row r="1468" spans="1:20" ht="18.75" hidden="1" customHeight="1" x14ac:dyDescent="0.25">
      <c r="A1468" t="s">
        <v>2215</v>
      </c>
      <c r="B1468" t="s">
        <v>1923</v>
      </c>
      <c r="C1468" t="s">
        <v>1913</v>
      </c>
      <c r="D1468" s="24">
        <v>5742</v>
      </c>
      <c r="E1468" t="s">
        <v>1631</v>
      </c>
      <c r="F1468" t="s">
        <v>128</v>
      </c>
      <c r="G1468" t="s">
        <v>108</v>
      </c>
      <c r="H1468" t="s">
        <v>2006</v>
      </c>
      <c r="I1468" t="s">
        <v>1878</v>
      </c>
      <c r="J1468" t="s">
        <v>2007</v>
      </c>
      <c r="K1468" t="s">
        <v>2010</v>
      </c>
      <c r="L1468" s="24">
        <v>114</v>
      </c>
      <c r="M1468" s="25">
        <f>+VLOOKUP(E1468, TC!A:D, 4, FALSE())</f>
        <v>1.0344499986750151</v>
      </c>
      <c r="N1468" s="24">
        <f t="shared" si="110"/>
        <v>114</v>
      </c>
      <c r="O1468" t="str">
        <f t="shared" si="111"/>
        <v>FACTURA</v>
      </c>
      <c r="P1468" t="str">
        <f t="shared" si="112"/>
        <v>2025</v>
      </c>
      <c r="Q1468" t="str">
        <f t="shared" si="113"/>
        <v>02</v>
      </c>
      <c r="R1468" t="str">
        <f>+IFERROR(VLOOKUP(I1468, Listado!A:B, 2, FALSE()), "COMERCIALIZADORA INTERNACIONAL CARIBBEAN EXOTICS S A")</f>
        <v>PIEDRAHITA PEREZ MARIANA</v>
      </c>
      <c r="S1468" s="25">
        <f>+VLOOKUP(E1468, TC!A:D, 2, FALSE())</f>
        <v>4150.99</v>
      </c>
      <c r="T1468" t="str">
        <f t="shared" si="114"/>
        <v>USD</v>
      </c>
    </row>
    <row r="1469" spans="1:20" ht="18.75" hidden="1" customHeight="1" x14ac:dyDescent="0.25">
      <c r="A1469" t="s">
        <v>2215</v>
      </c>
      <c r="B1469" t="s">
        <v>1923</v>
      </c>
      <c r="C1469" t="s">
        <v>1913</v>
      </c>
      <c r="D1469" s="24">
        <v>5742</v>
      </c>
      <c r="E1469" t="s">
        <v>1631</v>
      </c>
      <c r="F1469" t="s">
        <v>128</v>
      </c>
      <c r="G1469" t="s">
        <v>108</v>
      </c>
      <c r="H1469" t="s">
        <v>2006</v>
      </c>
      <c r="I1469" t="s">
        <v>1878</v>
      </c>
      <c r="J1469" t="s">
        <v>2007</v>
      </c>
      <c r="K1469" t="s">
        <v>2011</v>
      </c>
      <c r="L1469" s="24">
        <v>180</v>
      </c>
      <c r="M1469" s="25">
        <f>+VLOOKUP(E1469, TC!A:D, 4, FALSE())</f>
        <v>1.0344499986750151</v>
      </c>
      <c r="N1469" s="24">
        <f t="shared" si="110"/>
        <v>180</v>
      </c>
      <c r="O1469" t="str">
        <f t="shared" si="111"/>
        <v>FACTURA</v>
      </c>
      <c r="P1469" t="str">
        <f t="shared" si="112"/>
        <v>2025</v>
      </c>
      <c r="Q1469" t="str">
        <f t="shared" si="113"/>
        <v>02</v>
      </c>
      <c r="R1469" t="str">
        <f>+IFERROR(VLOOKUP(I1469, Listado!A:B, 2, FALSE()), "COMERCIALIZADORA INTERNACIONAL CARIBBEAN EXOTICS S A")</f>
        <v>PIEDRAHITA PEREZ MARIANA</v>
      </c>
      <c r="S1469" s="25">
        <f>+VLOOKUP(E1469, TC!A:D, 2, FALSE())</f>
        <v>4150.99</v>
      </c>
      <c r="T1469" t="str">
        <f t="shared" si="114"/>
        <v>USD</v>
      </c>
    </row>
    <row r="1470" spans="1:20" ht="18.75" hidden="1" customHeight="1" x14ac:dyDescent="0.25">
      <c r="A1470" t="s">
        <v>2215</v>
      </c>
      <c r="B1470" t="s">
        <v>1923</v>
      </c>
      <c r="C1470" t="s">
        <v>1913</v>
      </c>
      <c r="D1470" s="24">
        <v>5743</v>
      </c>
      <c r="E1470" t="s">
        <v>1631</v>
      </c>
      <c r="F1470" t="s">
        <v>128</v>
      </c>
      <c r="G1470" t="s">
        <v>110</v>
      </c>
      <c r="H1470" t="s">
        <v>2241</v>
      </c>
      <c r="I1470" t="s">
        <v>1851</v>
      </c>
      <c r="J1470" t="s">
        <v>1940</v>
      </c>
      <c r="K1470" t="s">
        <v>2147</v>
      </c>
      <c r="L1470" s="24">
        <v>88.5</v>
      </c>
      <c r="M1470" s="25">
        <f>+VLOOKUP(E1470, TC!A:D, 4, FALSE())</f>
        <v>1.0344499986750151</v>
      </c>
      <c r="N1470" s="24">
        <f t="shared" si="110"/>
        <v>88.5</v>
      </c>
      <c r="O1470" t="str">
        <f t="shared" si="111"/>
        <v>FACTURA</v>
      </c>
      <c r="P1470" t="str">
        <f t="shared" si="112"/>
        <v>2025</v>
      </c>
      <c r="Q1470" t="str">
        <f t="shared" si="113"/>
        <v>02</v>
      </c>
      <c r="R1470" t="str">
        <f>+IFERROR(VLOOKUP(I1470, Listado!A:B, 2, FALSE()), "COMERCIALIZADORA INTERNACIONAL CARIBBEAN EXOTICS S A")</f>
        <v>PEREZ MEJIA MARIA PAULINA</v>
      </c>
      <c r="S1470" s="25">
        <f>+VLOOKUP(E1470, TC!A:D, 2, FALSE())</f>
        <v>4150.99</v>
      </c>
      <c r="T1470" t="str">
        <f t="shared" si="114"/>
        <v>USD</v>
      </c>
    </row>
    <row r="1471" spans="1:20" ht="18.75" hidden="1" customHeight="1" x14ac:dyDescent="0.25">
      <c r="A1471" t="s">
        <v>2215</v>
      </c>
      <c r="B1471" t="s">
        <v>1923</v>
      </c>
      <c r="C1471" t="s">
        <v>1913</v>
      </c>
      <c r="D1471" s="24">
        <v>5743</v>
      </c>
      <c r="E1471" t="s">
        <v>1631</v>
      </c>
      <c r="F1471" t="s">
        <v>128</v>
      </c>
      <c r="G1471" t="s">
        <v>110</v>
      </c>
      <c r="H1471" t="s">
        <v>2241</v>
      </c>
      <c r="I1471" t="s">
        <v>1851</v>
      </c>
      <c r="J1471" t="s">
        <v>1940</v>
      </c>
      <c r="K1471" t="s">
        <v>2069</v>
      </c>
      <c r="L1471" s="24">
        <v>1191.7</v>
      </c>
      <c r="M1471" s="25">
        <f>+VLOOKUP(E1471, TC!A:D, 4, FALSE())</f>
        <v>1.0344499986750151</v>
      </c>
      <c r="N1471" s="24">
        <f t="shared" si="110"/>
        <v>1191.7</v>
      </c>
      <c r="O1471" t="str">
        <f t="shared" si="111"/>
        <v>FACTURA</v>
      </c>
      <c r="P1471" t="str">
        <f t="shared" si="112"/>
        <v>2025</v>
      </c>
      <c r="Q1471" t="str">
        <f t="shared" si="113"/>
        <v>02</v>
      </c>
      <c r="R1471" t="str">
        <f>+IFERROR(VLOOKUP(I1471, Listado!A:B, 2, FALSE()), "COMERCIALIZADORA INTERNACIONAL CARIBBEAN EXOTICS S A")</f>
        <v>PEREZ MEJIA MARIA PAULINA</v>
      </c>
      <c r="S1471" s="25">
        <f>+VLOOKUP(E1471, TC!A:D, 2, FALSE())</f>
        <v>4150.99</v>
      </c>
      <c r="T1471" t="str">
        <f t="shared" si="114"/>
        <v>USD</v>
      </c>
    </row>
    <row r="1472" spans="1:20" ht="18.75" hidden="1" customHeight="1" x14ac:dyDescent="0.25">
      <c r="A1472" t="s">
        <v>2215</v>
      </c>
      <c r="B1472" t="s">
        <v>1923</v>
      </c>
      <c r="C1472" t="s">
        <v>1913</v>
      </c>
      <c r="D1472" s="24">
        <v>5743</v>
      </c>
      <c r="E1472" t="s">
        <v>1631</v>
      </c>
      <c r="F1472" t="s">
        <v>128</v>
      </c>
      <c r="G1472" t="s">
        <v>110</v>
      </c>
      <c r="H1472" t="s">
        <v>2241</v>
      </c>
      <c r="I1472" t="s">
        <v>1851</v>
      </c>
      <c r="J1472" t="s">
        <v>1940</v>
      </c>
      <c r="K1472" t="s">
        <v>1941</v>
      </c>
      <c r="L1472" s="24">
        <v>462</v>
      </c>
      <c r="M1472" s="25">
        <f>+VLOOKUP(E1472, TC!A:D, 4, FALSE())</f>
        <v>1.0344499986750151</v>
      </c>
      <c r="N1472" s="24">
        <f t="shared" si="110"/>
        <v>462</v>
      </c>
      <c r="O1472" t="str">
        <f t="shared" si="111"/>
        <v>FACTURA</v>
      </c>
      <c r="P1472" t="str">
        <f t="shared" si="112"/>
        <v>2025</v>
      </c>
      <c r="Q1472" t="str">
        <f t="shared" si="113"/>
        <v>02</v>
      </c>
      <c r="R1472" t="str">
        <f>+IFERROR(VLOOKUP(I1472, Listado!A:B, 2, FALSE()), "COMERCIALIZADORA INTERNACIONAL CARIBBEAN EXOTICS S A")</f>
        <v>PEREZ MEJIA MARIA PAULINA</v>
      </c>
      <c r="S1472" s="25">
        <f>+VLOOKUP(E1472, TC!A:D, 2, FALSE())</f>
        <v>4150.99</v>
      </c>
      <c r="T1472" t="str">
        <f t="shared" si="114"/>
        <v>USD</v>
      </c>
    </row>
    <row r="1473" spans="1:20" ht="18.75" hidden="1" customHeight="1" x14ac:dyDescent="0.25">
      <c r="A1473" t="s">
        <v>2215</v>
      </c>
      <c r="B1473" t="s">
        <v>1923</v>
      </c>
      <c r="C1473" t="s">
        <v>1913</v>
      </c>
      <c r="D1473" s="24">
        <v>5743</v>
      </c>
      <c r="E1473" t="s">
        <v>1631</v>
      </c>
      <c r="F1473" t="s">
        <v>128</v>
      </c>
      <c r="G1473" t="s">
        <v>110</v>
      </c>
      <c r="H1473" t="s">
        <v>2241</v>
      </c>
      <c r="I1473" t="s">
        <v>1851</v>
      </c>
      <c r="J1473" t="s">
        <v>1940</v>
      </c>
      <c r="K1473" t="s">
        <v>2070</v>
      </c>
      <c r="L1473" s="24">
        <v>334</v>
      </c>
      <c r="M1473" s="25">
        <f>+VLOOKUP(E1473, TC!A:D, 4, FALSE())</f>
        <v>1.0344499986750151</v>
      </c>
      <c r="N1473" s="24">
        <f t="shared" si="110"/>
        <v>334</v>
      </c>
      <c r="O1473" t="str">
        <f t="shared" si="111"/>
        <v>FACTURA</v>
      </c>
      <c r="P1473" t="str">
        <f t="shared" si="112"/>
        <v>2025</v>
      </c>
      <c r="Q1473" t="str">
        <f t="shared" si="113"/>
        <v>02</v>
      </c>
      <c r="R1473" t="str">
        <f>+IFERROR(VLOOKUP(I1473, Listado!A:B, 2, FALSE()), "COMERCIALIZADORA INTERNACIONAL CARIBBEAN EXOTICS S A")</f>
        <v>PEREZ MEJIA MARIA PAULINA</v>
      </c>
      <c r="S1473" s="25">
        <f>+VLOOKUP(E1473, TC!A:D, 2, FALSE())</f>
        <v>4150.99</v>
      </c>
      <c r="T1473" t="str">
        <f t="shared" si="114"/>
        <v>USD</v>
      </c>
    </row>
    <row r="1474" spans="1:20" ht="18.75" hidden="1" customHeight="1" x14ac:dyDescent="0.25">
      <c r="A1474" t="s">
        <v>2215</v>
      </c>
      <c r="B1474" t="s">
        <v>1923</v>
      </c>
      <c r="C1474" t="s">
        <v>1913</v>
      </c>
      <c r="D1474" s="24">
        <v>5743</v>
      </c>
      <c r="E1474" t="s">
        <v>1631</v>
      </c>
      <c r="F1474" t="s">
        <v>128</v>
      </c>
      <c r="G1474" t="s">
        <v>110</v>
      </c>
      <c r="H1474" t="s">
        <v>2241</v>
      </c>
      <c r="I1474" t="s">
        <v>1851</v>
      </c>
      <c r="J1474" t="s">
        <v>1940</v>
      </c>
      <c r="K1474" t="s">
        <v>2016</v>
      </c>
      <c r="L1474" s="24">
        <v>195</v>
      </c>
      <c r="M1474" s="25">
        <f>+VLOOKUP(E1474, TC!A:D, 4, FALSE())</f>
        <v>1.0344499986750151</v>
      </c>
      <c r="N1474" s="24">
        <f t="shared" ref="N1474:N1537" si="115">+IF(F1474="EUR", (M1474*L1474), IF(I1474="JUAN MATAS SAS", (L1474/S1474), L1474))</f>
        <v>195</v>
      </c>
      <c r="O1474" t="str">
        <f t="shared" ref="O1474:O1537" si="116">+IF(C1474="CFE", "FACTURA", IF(ISERROR(SEARCH("ANULA", H1474))=FALSE(), "ANULACIÓN FE", IF(ISERROR(SEARCH("CANCELLATION", H1474))=FALSE(), "ANULACIÓN FE", "NOTAS")))</f>
        <v>FACTURA</v>
      </c>
      <c r="P1474" t="str">
        <f t="shared" ref="P1474:P1537" si="117">+LEFT(E1474, 4)</f>
        <v>2025</v>
      </c>
      <c r="Q1474" t="str">
        <f t="shared" ref="Q1474:Q1537" si="118">+MID(E1474, 5, 2)</f>
        <v>02</v>
      </c>
      <c r="R1474" t="str">
        <f>+IFERROR(VLOOKUP(I1474, Listado!A:B, 2, FALSE()), "COMERCIALIZADORA INTERNACIONAL CARIBBEAN EXOTICS S A")</f>
        <v>PEREZ MEJIA MARIA PAULINA</v>
      </c>
      <c r="S1474" s="25">
        <f>+VLOOKUP(E1474, TC!A:D, 2, FALSE())</f>
        <v>4150.99</v>
      </c>
      <c r="T1474" t="str">
        <f t="shared" ref="T1474:T1537" si="119">+IF(I1474="JUAN MATAS SAS", "USD", F1474)</f>
        <v>USD</v>
      </c>
    </row>
    <row r="1475" spans="1:20" ht="18.75" hidden="1" customHeight="1" x14ac:dyDescent="0.25">
      <c r="A1475" t="s">
        <v>2215</v>
      </c>
      <c r="B1475" t="s">
        <v>1923</v>
      </c>
      <c r="C1475" t="s">
        <v>1913</v>
      </c>
      <c r="D1475" s="24">
        <v>5743</v>
      </c>
      <c r="E1475" t="s">
        <v>1631</v>
      </c>
      <c r="F1475" t="s">
        <v>128</v>
      </c>
      <c r="G1475" t="s">
        <v>110</v>
      </c>
      <c r="H1475" t="s">
        <v>2241</v>
      </c>
      <c r="I1475" t="s">
        <v>1851</v>
      </c>
      <c r="J1475" t="s">
        <v>1940</v>
      </c>
      <c r="K1475" t="s">
        <v>2148</v>
      </c>
      <c r="L1475" s="24">
        <v>260.8</v>
      </c>
      <c r="M1475" s="25">
        <f>+VLOOKUP(E1475, TC!A:D, 4, FALSE())</f>
        <v>1.0344499986750151</v>
      </c>
      <c r="N1475" s="24">
        <f t="shared" si="115"/>
        <v>260.8</v>
      </c>
      <c r="O1475" t="str">
        <f t="shared" si="116"/>
        <v>FACTURA</v>
      </c>
      <c r="P1475" t="str">
        <f t="shared" si="117"/>
        <v>2025</v>
      </c>
      <c r="Q1475" t="str">
        <f t="shared" si="118"/>
        <v>02</v>
      </c>
      <c r="R1475" t="str">
        <f>+IFERROR(VLOOKUP(I1475, Listado!A:B, 2, FALSE()), "COMERCIALIZADORA INTERNACIONAL CARIBBEAN EXOTICS S A")</f>
        <v>PEREZ MEJIA MARIA PAULINA</v>
      </c>
      <c r="S1475" s="25">
        <f>+VLOOKUP(E1475, TC!A:D, 2, FALSE())</f>
        <v>4150.99</v>
      </c>
      <c r="T1475" t="str">
        <f t="shared" si="119"/>
        <v>USD</v>
      </c>
    </row>
    <row r="1476" spans="1:20" ht="18.75" hidden="1" customHeight="1" x14ac:dyDescent="0.25">
      <c r="A1476" t="s">
        <v>2215</v>
      </c>
      <c r="B1476" t="s">
        <v>1923</v>
      </c>
      <c r="C1476" t="s">
        <v>1913</v>
      </c>
      <c r="D1476" s="24">
        <v>5743</v>
      </c>
      <c r="E1476" t="s">
        <v>1631</v>
      </c>
      <c r="F1476" t="s">
        <v>128</v>
      </c>
      <c r="G1476" t="s">
        <v>110</v>
      </c>
      <c r="H1476" t="s">
        <v>2241</v>
      </c>
      <c r="I1476" t="s">
        <v>1851</v>
      </c>
      <c r="J1476" t="s">
        <v>1940</v>
      </c>
      <c r="K1476" t="s">
        <v>2149</v>
      </c>
      <c r="L1476" s="24">
        <v>84.6</v>
      </c>
      <c r="M1476" s="25">
        <f>+VLOOKUP(E1476, TC!A:D, 4, FALSE())</f>
        <v>1.0344499986750151</v>
      </c>
      <c r="N1476" s="24">
        <f t="shared" si="115"/>
        <v>84.6</v>
      </c>
      <c r="O1476" t="str">
        <f t="shared" si="116"/>
        <v>FACTURA</v>
      </c>
      <c r="P1476" t="str">
        <f t="shared" si="117"/>
        <v>2025</v>
      </c>
      <c r="Q1476" t="str">
        <f t="shared" si="118"/>
        <v>02</v>
      </c>
      <c r="R1476" t="str">
        <f>+IFERROR(VLOOKUP(I1476, Listado!A:B, 2, FALSE()), "COMERCIALIZADORA INTERNACIONAL CARIBBEAN EXOTICS S A")</f>
        <v>PEREZ MEJIA MARIA PAULINA</v>
      </c>
      <c r="S1476" s="25">
        <f>+VLOOKUP(E1476, TC!A:D, 2, FALSE())</f>
        <v>4150.99</v>
      </c>
      <c r="T1476" t="str">
        <f t="shared" si="119"/>
        <v>USD</v>
      </c>
    </row>
    <row r="1477" spans="1:20" ht="18.75" hidden="1" customHeight="1" x14ac:dyDescent="0.25">
      <c r="A1477" t="s">
        <v>2215</v>
      </c>
      <c r="B1477" t="s">
        <v>5</v>
      </c>
      <c r="C1477" t="s">
        <v>1970</v>
      </c>
      <c r="D1477" s="24">
        <v>2197</v>
      </c>
      <c r="E1477" t="s">
        <v>1631</v>
      </c>
      <c r="F1477" t="s">
        <v>1924</v>
      </c>
      <c r="G1477" t="s">
        <v>108</v>
      </c>
      <c r="H1477" t="s">
        <v>2012</v>
      </c>
      <c r="I1477" t="s">
        <v>1871</v>
      </c>
      <c r="J1477" t="s">
        <v>1919</v>
      </c>
      <c r="K1477" t="s">
        <v>1964</v>
      </c>
      <c r="L1477" s="24">
        <v>-5634</v>
      </c>
      <c r="M1477" s="25">
        <f>+VLOOKUP(E1477, TC!A:D, 4, FALSE())</f>
        <v>1.0344499986750151</v>
      </c>
      <c r="N1477" s="24">
        <f t="shared" si="115"/>
        <v>-5828.0912925350349</v>
      </c>
      <c r="O1477" t="str">
        <f t="shared" si="116"/>
        <v>NOTAS</v>
      </c>
      <c r="P1477" t="str">
        <f t="shared" si="117"/>
        <v>2025</v>
      </c>
      <c r="Q1477" t="str">
        <f t="shared" si="118"/>
        <v>02</v>
      </c>
      <c r="R1477" t="str">
        <f>+IFERROR(VLOOKUP(I1477, Listado!A:B, 2, FALSE()), "COMERCIALIZADORA INTERNACIONAL CARIBBEAN EXOTICS S A")</f>
        <v>PIEDRAHITA PEREZ MARIANA</v>
      </c>
      <c r="S1477" s="25">
        <f>+VLOOKUP(E1477, TC!A:D, 2, FALSE())</f>
        <v>4150.99</v>
      </c>
      <c r="T1477" t="str">
        <f t="shared" si="119"/>
        <v>EUR</v>
      </c>
    </row>
    <row r="1478" spans="1:20" ht="18.75" hidden="1" customHeight="1" x14ac:dyDescent="0.25">
      <c r="A1478" t="s">
        <v>2215</v>
      </c>
      <c r="B1478" t="s">
        <v>5</v>
      </c>
      <c r="C1478" t="s">
        <v>1970</v>
      </c>
      <c r="D1478" s="24">
        <v>2198</v>
      </c>
      <c r="E1478" t="s">
        <v>1631</v>
      </c>
      <c r="F1478" t="s">
        <v>1924</v>
      </c>
      <c r="G1478" t="s">
        <v>108</v>
      </c>
      <c r="H1478" t="s">
        <v>2042</v>
      </c>
      <c r="I1478" t="s">
        <v>1871</v>
      </c>
      <c r="J1478" t="s">
        <v>1919</v>
      </c>
      <c r="K1478" t="s">
        <v>1992</v>
      </c>
      <c r="L1478" s="24">
        <v>-1120</v>
      </c>
      <c r="M1478" s="25">
        <f>+VLOOKUP(E1478, TC!A:D, 4, FALSE())</f>
        <v>1.0344499986750151</v>
      </c>
      <c r="N1478" s="24">
        <f t="shared" si="115"/>
        <v>-1158.5839985160169</v>
      </c>
      <c r="O1478" t="str">
        <f t="shared" si="116"/>
        <v>NOTAS</v>
      </c>
      <c r="P1478" t="str">
        <f t="shared" si="117"/>
        <v>2025</v>
      </c>
      <c r="Q1478" t="str">
        <f t="shared" si="118"/>
        <v>02</v>
      </c>
      <c r="R1478" t="str">
        <f>+IFERROR(VLOOKUP(I1478, Listado!A:B, 2, FALSE()), "COMERCIALIZADORA INTERNACIONAL CARIBBEAN EXOTICS S A")</f>
        <v>PIEDRAHITA PEREZ MARIANA</v>
      </c>
      <c r="S1478" s="25">
        <f>+VLOOKUP(E1478, TC!A:D, 2, FALSE())</f>
        <v>4150.99</v>
      </c>
      <c r="T1478" t="str">
        <f t="shared" si="119"/>
        <v>EUR</v>
      </c>
    </row>
    <row r="1479" spans="1:20" ht="18.75" hidden="1" customHeight="1" x14ac:dyDescent="0.25">
      <c r="A1479" t="s">
        <v>2215</v>
      </c>
      <c r="B1479" t="s">
        <v>5</v>
      </c>
      <c r="C1479" t="s">
        <v>1913</v>
      </c>
      <c r="D1479" s="24">
        <v>10935</v>
      </c>
      <c r="E1479" t="s">
        <v>1631</v>
      </c>
      <c r="F1479" t="s">
        <v>128</v>
      </c>
      <c r="G1479" t="s">
        <v>110</v>
      </c>
      <c r="I1479" t="s">
        <v>1850</v>
      </c>
      <c r="J1479" t="s">
        <v>1919</v>
      </c>
      <c r="K1479" t="s">
        <v>1918</v>
      </c>
      <c r="L1479" s="24">
        <v>36</v>
      </c>
      <c r="M1479" s="25">
        <f>+VLOOKUP(E1479, TC!A:D, 4, FALSE())</f>
        <v>1.0344499986750151</v>
      </c>
      <c r="N1479" s="24">
        <f t="shared" si="115"/>
        <v>36</v>
      </c>
      <c r="O1479" t="str">
        <f t="shared" si="116"/>
        <v>FACTURA</v>
      </c>
      <c r="P1479" t="str">
        <f t="shared" si="117"/>
        <v>2025</v>
      </c>
      <c r="Q1479" t="str">
        <f t="shared" si="118"/>
        <v>02</v>
      </c>
      <c r="R1479" t="str">
        <f>+IFERROR(VLOOKUP(I1479, Listado!A:B, 2, FALSE()), "COMERCIALIZADORA INTERNACIONAL CARIBBEAN EXOTICS S A")</f>
        <v>PEREZ MEJIA MARIA PAULINA</v>
      </c>
      <c r="S1479" s="25">
        <f>+VLOOKUP(E1479, TC!A:D, 2, FALSE())</f>
        <v>4150.99</v>
      </c>
      <c r="T1479" t="str">
        <f t="shared" si="119"/>
        <v>USD</v>
      </c>
    </row>
    <row r="1480" spans="1:20" ht="18.75" hidden="1" customHeight="1" x14ac:dyDescent="0.25">
      <c r="A1480" t="s">
        <v>2215</v>
      </c>
      <c r="B1480" t="s">
        <v>5</v>
      </c>
      <c r="C1480" t="s">
        <v>1913</v>
      </c>
      <c r="D1480" s="24">
        <v>10936</v>
      </c>
      <c r="E1480" t="s">
        <v>1631</v>
      </c>
      <c r="F1480" t="s">
        <v>1924</v>
      </c>
      <c r="G1480" t="s">
        <v>110</v>
      </c>
      <c r="I1480" t="s">
        <v>1848</v>
      </c>
      <c r="J1480" t="s">
        <v>1917</v>
      </c>
      <c r="K1480" t="s">
        <v>1918</v>
      </c>
      <c r="L1480" s="24">
        <v>32.479999999999997</v>
      </c>
      <c r="M1480" s="25">
        <f>+VLOOKUP(E1480, TC!A:D, 4, FALSE())</f>
        <v>1.0344499986750151</v>
      </c>
      <c r="N1480" s="24">
        <f t="shared" si="115"/>
        <v>33.598935956964489</v>
      </c>
      <c r="O1480" t="str">
        <f t="shared" si="116"/>
        <v>FACTURA</v>
      </c>
      <c r="P1480" t="str">
        <f t="shared" si="117"/>
        <v>2025</v>
      </c>
      <c r="Q1480" t="str">
        <f t="shared" si="118"/>
        <v>02</v>
      </c>
      <c r="R1480" t="str">
        <f>+IFERROR(VLOOKUP(I1480, Listado!A:B, 2, FALSE()), "COMERCIALIZADORA INTERNACIONAL CARIBBEAN EXOTICS S A")</f>
        <v>PEREZ MEJIA MARIA PAULINA</v>
      </c>
      <c r="S1480" s="25">
        <f>+VLOOKUP(E1480, TC!A:D, 2, FALSE())</f>
        <v>4150.99</v>
      </c>
      <c r="T1480" t="str">
        <f t="shared" si="119"/>
        <v>EUR</v>
      </c>
    </row>
    <row r="1481" spans="1:20" ht="18.75" hidden="1" customHeight="1" x14ac:dyDescent="0.25">
      <c r="A1481" t="s">
        <v>2215</v>
      </c>
      <c r="B1481" t="s">
        <v>5</v>
      </c>
      <c r="C1481" t="s">
        <v>1913</v>
      </c>
      <c r="D1481" s="24">
        <v>10936</v>
      </c>
      <c r="E1481" t="s">
        <v>1631</v>
      </c>
      <c r="F1481" t="s">
        <v>1924</v>
      </c>
      <c r="G1481" t="s">
        <v>110</v>
      </c>
      <c r="I1481" t="s">
        <v>1848</v>
      </c>
      <c r="J1481" t="s">
        <v>1917</v>
      </c>
      <c r="K1481" t="s">
        <v>1918</v>
      </c>
      <c r="L1481" s="24">
        <v>61.84</v>
      </c>
      <c r="M1481" s="25">
        <f>+VLOOKUP(E1481, TC!A:D, 4, FALSE())</f>
        <v>1.0344499986750151</v>
      </c>
      <c r="N1481" s="24">
        <f t="shared" si="115"/>
        <v>63.970387918062933</v>
      </c>
      <c r="O1481" t="str">
        <f t="shared" si="116"/>
        <v>FACTURA</v>
      </c>
      <c r="P1481" t="str">
        <f t="shared" si="117"/>
        <v>2025</v>
      </c>
      <c r="Q1481" t="str">
        <f t="shared" si="118"/>
        <v>02</v>
      </c>
      <c r="R1481" t="str">
        <f>+IFERROR(VLOOKUP(I1481, Listado!A:B, 2, FALSE()), "COMERCIALIZADORA INTERNACIONAL CARIBBEAN EXOTICS S A")</f>
        <v>PEREZ MEJIA MARIA PAULINA</v>
      </c>
      <c r="S1481" s="25">
        <f>+VLOOKUP(E1481, TC!A:D, 2, FALSE())</f>
        <v>4150.99</v>
      </c>
      <c r="T1481" t="str">
        <f t="shared" si="119"/>
        <v>EUR</v>
      </c>
    </row>
    <row r="1482" spans="1:20" ht="18.75" hidden="1" customHeight="1" x14ac:dyDescent="0.25">
      <c r="A1482" t="s">
        <v>2215</v>
      </c>
      <c r="B1482" t="s">
        <v>1923</v>
      </c>
      <c r="C1482" t="s">
        <v>1913</v>
      </c>
      <c r="D1482" s="24">
        <v>5744</v>
      </c>
      <c r="E1482" t="s">
        <v>1631</v>
      </c>
      <c r="F1482" t="s">
        <v>128</v>
      </c>
      <c r="G1482" t="s">
        <v>112</v>
      </c>
      <c r="H1482" t="s">
        <v>2242</v>
      </c>
      <c r="I1482" t="s">
        <v>1876</v>
      </c>
      <c r="J1482" t="s">
        <v>1948</v>
      </c>
      <c r="K1482" t="s">
        <v>2001</v>
      </c>
      <c r="L1482" s="24">
        <v>349.2</v>
      </c>
      <c r="M1482" s="25">
        <f>+VLOOKUP(E1482, TC!A:D, 4, FALSE())</f>
        <v>1.0344499986750151</v>
      </c>
      <c r="N1482" s="24">
        <f t="shared" si="115"/>
        <v>349.2</v>
      </c>
      <c r="O1482" t="str">
        <f t="shared" si="116"/>
        <v>FACTURA</v>
      </c>
      <c r="P1482" t="str">
        <f t="shared" si="117"/>
        <v>2025</v>
      </c>
      <c r="Q1482" t="str">
        <f t="shared" si="118"/>
        <v>02</v>
      </c>
      <c r="R1482" t="str">
        <f>+IFERROR(VLOOKUP(I1482, Listado!A:B, 2, FALSE()), "COMERCIALIZADORA INTERNACIONAL CARIBBEAN EXOTICS S A")</f>
        <v>HINCAPIE CONTRERAS ERIKA STEFANIA</v>
      </c>
      <c r="S1482" s="25">
        <f>+VLOOKUP(E1482, TC!A:D, 2, FALSE())</f>
        <v>4150.99</v>
      </c>
      <c r="T1482" t="str">
        <f t="shared" si="119"/>
        <v>USD</v>
      </c>
    </row>
    <row r="1483" spans="1:20" ht="18.75" hidden="1" customHeight="1" x14ac:dyDescent="0.25">
      <c r="A1483" t="s">
        <v>2215</v>
      </c>
      <c r="B1483" t="s">
        <v>1923</v>
      </c>
      <c r="C1483" t="s">
        <v>1913</v>
      </c>
      <c r="D1483" s="24">
        <v>5744</v>
      </c>
      <c r="E1483" t="s">
        <v>1631</v>
      </c>
      <c r="F1483" t="s">
        <v>128</v>
      </c>
      <c r="G1483" t="s">
        <v>112</v>
      </c>
      <c r="H1483" t="s">
        <v>2242</v>
      </c>
      <c r="I1483" t="s">
        <v>1876</v>
      </c>
      <c r="J1483" t="s">
        <v>1948</v>
      </c>
      <c r="K1483" t="s">
        <v>2002</v>
      </c>
      <c r="L1483" s="24">
        <v>3360</v>
      </c>
      <c r="M1483" s="25">
        <f>+VLOOKUP(E1483, TC!A:D, 4, FALSE())</f>
        <v>1.0344499986750151</v>
      </c>
      <c r="N1483" s="24">
        <f t="shared" si="115"/>
        <v>3360</v>
      </c>
      <c r="O1483" t="str">
        <f t="shared" si="116"/>
        <v>FACTURA</v>
      </c>
      <c r="P1483" t="str">
        <f t="shared" si="117"/>
        <v>2025</v>
      </c>
      <c r="Q1483" t="str">
        <f t="shared" si="118"/>
        <v>02</v>
      </c>
      <c r="R1483" t="str">
        <f>+IFERROR(VLOOKUP(I1483, Listado!A:B, 2, FALSE()), "COMERCIALIZADORA INTERNACIONAL CARIBBEAN EXOTICS S A")</f>
        <v>HINCAPIE CONTRERAS ERIKA STEFANIA</v>
      </c>
      <c r="S1483" s="25">
        <f>+VLOOKUP(E1483, TC!A:D, 2, FALSE())</f>
        <v>4150.99</v>
      </c>
      <c r="T1483" t="str">
        <f t="shared" si="119"/>
        <v>USD</v>
      </c>
    </row>
    <row r="1484" spans="1:20" ht="18.75" hidden="1" customHeight="1" x14ac:dyDescent="0.25">
      <c r="A1484" t="s">
        <v>2215</v>
      </c>
      <c r="B1484" t="s">
        <v>1923</v>
      </c>
      <c r="C1484" t="s">
        <v>1913</v>
      </c>
      <c r="D1484" s="24">
        <v>5744</v>
      </c>
      <c r="E1484" t="s">
        <v>1631</v>
      </c>
      <c r="F1484" t="s">
        <v>128</v>
      </c>
      <c r="G1484" t="s">
        <v>112</v>
      </c>
      <c r="H1484" t="s">
        <v>2242</v>
      </c>
      <c r="I1484" t="s">
        <v>1876</v>
      </c>
      <c r="J1484" t="s">
        <v>1948</v>
      </c>
      <c r="K1484" t="s">
        <v>2243</v>
      </c>
      <c r="L1484" s="24">
        <v>1033.5999999999999</v>
      </c>
      <c r="M1484" s="25">
        <f>+VLOOKUP(E1484, TC!A:D, 4, FALSE())</f>
        <v>1.0344499986750151</v>
      </c>
      <c r="N1484" s="24">
        <f t="shared" si="115"/>
        <v>1033.5999999999999</v>
      </c>
      <c r="O1484" t="str">
        <f t="shared" si="116"/>
        <v>FACTURA</v>
      </c>
      <c r="P1484" t="str">
        <f t="shared" si="117"/>
        <v>2025</v>
      </c>
      <c r="Q1484" t="str">
        <f t="shared" si="118"/>
        <v>02</v>
      </c>
      <c r="R1484" t="str">
        <f>+IFERROR(VLOOKUP(I1484, Listado!A:B, 2, FALSE()), "COMERCIALIZADORA INTERNACIONAL CARIBBEAN EXOTICS S A")</f>
        <v>HINCAPIE CONTRERAS ERIKA STEFANIA</v>
      </c>
      <c r="S1484" s="25">
        <f>+VLOOKUP(E1484, TC!A:D, 2, FALSE())</f>
        <v>4150.99</v>
      </c>
      <c r="T1484" t="str">
        <f t="shared" si="119"/>
        <v>USD</v>
      </c>
    </row>
    <row r="1485" spans="1:20" ht="18.75" hidden="1" customHeight="1" x14ac:dyDescent="0.25">
      <c r="A1485" t="s">
        <v>2215</v>
      </c>
      <c r="B1485" t="s">
        <v>5</v>
      </c>
      <c r="C1485" t="s">
        <v>1913</v>
      </c>
      <c r="D1485" s="24">
        <v>10937</v>
      </c>
      <c r="E1485" t="s">
        <v>1631</v>
      </c>
      <c r="F1485" t="s">
        <v>128</v>
      </c>
      <c r="G1485" t="s">
        <v>110</v>
      </c>
      <c r="H1485" t="s">
        <v>2244</v>
      </c>
      <c r="I1485" t="s">
        <v>1852</v>
      </c>
      <c r="J1485" t="s">
        <v>1998</v>
      </c>
      <c r="K1485" t="s">
        <v>70</v>
      </c>
      <c r="L1485" s="24">
        <v>18652.8</v>
      </c>
      <c r="M1485" s="25">
        <f>+VLOOKUP(E1485, TC!A:D, 4, FALSE())</f>
        <v>1.0344499986750151</v>
      </c>
      <c r="N1485" s="24">
        <f t="shared" si="115"/>
        <v>18652.8</v>
      </c>
      <c r="O1485" t="str">
        <f t="shared" si="116"/>
        <v>FACTURA</v>
      </c>
      <c r="P1485" t="str">
        <f t="shared" si="117"/>
        <v>2025</v>
      </c>
      <c r="Q1485" t="str">
        <f t="shared" si="118"/>
        <v>02</v>
      </c>
      <c r="R1485" t="str">
        <f>+IFERROR(VLOOKUP(I1485, Listado!A:B, 2, FALSE()), "COMERCIALIZADORA INTERNACIONAL CARIBBEAN EXOTICS S A")</f>
        <v>PEREZ MEJIA MARIA PAULINA</v>
      </c>
      <c r="S1485" s="25">
        <f>+VLOOKUP(E1485, TC!A:D, 2, FALSE())</f>
        <v>4150.99</v>
      </c>
      <c r="T1485" t="str">
        <f t="shared" si="119"/>
        <v>USD</v>
      </c>
    </row>
    <row r="1486" spans="1:20" ht="18.75" hidden="1" customHeight="1" x14ac:dyDescent="0.25">
      <c r="A1486" t="s">
        <v>2215</v>
      </c>
      <c r="B1486" t="s">
        <v>5</v>
      </c>
      <c r="C1486" t="s">
        <v>1913</v>
      </c>
      <c r="D1486" s="24">
        <v>10937</v>
      </c>
      <c r="E1486" t="s">
        <v>1631</v>
      </c>
      <c r="F1486" t="s">
        <v>128</v>
      </c>
      <c r="G1486" t="s">
        <v>110</v>
      </c>
      <c r="H1486" t="s">
        <v>2244</v>
      </c>
      <c r="I1486" t="s">
        <v>1852</v>
      </c>
      <c r="J1486" t="s">
        <v>1998</v>
      </c>
      <c r="K1486" t="s">
        <v>2245</v>
      </c>
      <c r="L1486" s="24">
        <v>2371.1999999999998</v>
      </c>
      <c r="M1486" s="25">
        <f>+VLOOKUP(E1486, TC!A:D, 4, FALSE())</f>
        <v>1.0344499986750151</v>
      </c>
      <c r="N1486" s="24">
        <f t="shared" si="115"/>
        <v>2371.1999999999998</v>
      </c>
      <c r="O1486" t="str">
        <f t="shared" si="116"/>
        <v>FACTURA</v>
      </c>
      <c r="P1486" t="str">
        <f t="shared" si="117"/>
        <v>2025</v>
      </c>
      <c r="Q1486" t="str">
        <f t="shared" si="118"/>
        <v>02</v>
      </c>
      <c r="R1486" t="str">
        <f>+IFERROR(VLOOKUP(I1486, Listado!A:B, 2, FALSE()), "COMERCIALIZADORA INTERNACIONAL CARIBBEAN EXOTICS S A")</f>
        <v>PEREZ MEJIA MARIA PAULINA</v>
      </c>
      <c r="S1486" s="25">
        <f>+VLOOKUP(E1486, TC!A:D, 2, FALSE())</f>
        <v>4150.99</v>
      </c>
      <c r="T1486" t="str">
        <f t="shared" si="119"/>
        <v>USD</v>
      </c>
    </row>
    <row r="1487" spans="1:20" ht="18.75" hidden="1" customHeight="1" x14ac:dyDescent="0.25">
      <c r="A1487" t="s">
        <v>2215</v>
      </c>
      <c r="B1487" t="s">
        <v>5</v>
      </c>
      <c r="C1487" t="s">
        <v>1913</v>
      </c>
      <c r="D1487" s="24">
        <v>10937</v>
      </c>
      <c r="E1487" t="s">
        <v>1631</v>
      </c>
      <c r="F1487" t="s">
        <v>128</v>
      </c>
      <c r="G1487" t="s">
        <v>110</v>
      </c>
      <c r="H1487" t="s">
        <v>2244</v>
      </c>
      <c r="I1487" t="s">
        <v>1852</v>
      </c>
      <c r="J1487" t="s">
        <v>1998</v>
      </c>
      <c r="K1487" t="s">
        <v>51</v>
      </c>
      <c r="L1487" s="24">
        <v>16339.2</v>
      </c>
      <c r="M1487" s="25">
        <f>+VLOOKUP(E1487, TC!A:D, 4, FALSE())</f>
        <v>1.0344499986750151</v>
      </c>
      <c r="N1487" s="24">
        <f t="shared" si="115"/>
        <v>16339.2</v>
      </c>
      <c r="O1487" t="str">
        <f t="shared" si="116"/>
        <v>FACTURA</v>
      </c>
      <c r="P1487" t="str">
        <f t="shared" si="117"/>
        <v>2025</v>
      </c>
      <c r="Q1487" t="str">
        <f t="shared" si="118"/>
        <v>02</v>
      </c>
      <c r="R1487" t="str">
        <f>+IFERROR(VLOOKUP(I1487, Listado!A:B, 2, FALSE()), "COMERCIALIZADORA INTERNACIONAL CARIBBEAN EXOTICS S A")</f>
        <v>PEREZ MEJIA MARIA PAULINA</v>
      </c>
      <c r="S1487" s="25">
        <f>+VLOOKUP(E1487, TC!A:D, 2, FALSE())</f>
        <v>4150.99</v>
      </c>
      <c r="T1487" t="str">
        <f t="shared" si="119"/>
        <v>USD</v>
      </c>
    </row>
    <row r="1488" spans="1:20" ht="18.75" hidden="1" customHeight="1" x14ac:dyDescent="0.25">
      <c r="A1488" t="s">
        <v>2215</v>
      </c>
      <c r="B1488" t="s">
        <v>5</v>
      </c>
      <c r="C1488" t="s">
        <v>1913</v>
      </c>
      <c r="D1488" s="24">
        <v>10937</v>
      </c>
      <c r="E1488" t="s">
        <v>1631</v>
      </c>
      <c r="F1488" t="s">
        <v>128</v>
      </c>
      <c r="G1488" t="s">
        <v>110</v>
      </c>
      <c r="H1488" t="s">
        <v>2244</v>
      </c>
      <c r="I1488" t="s">
        <v>1852</v>
      </c>
      <c r="J1488" t="s">
        <v>1998</v>
      </c>
      <c r="K1488" t="s">
        <v>1959</v>
      </c>
      <c r="L1488" s="24">
        <v>2828.8</v>
      </c>
      <c r="M1488" s="25">
        <f>+VLOOKUP(E1488, TC!A:D, 4, FALSE())</f>
        <v>1.0344499986750151</v>
      </c>
      <c r="N1488" s="24">
        <f t="shared" si="115"/>
        <v>2828.8</v>
      </c>
      <c r="O1488" t="str">
        <f t="shared" si="116"/>
        <v>FACTURA</v>
      </c>
      <c r="P1488" t="str">
        <f t="shared" si="117"/>
        <v>2025</v>
      </c>
      <c r="Q1488" t="str">
        <f t="shared" si="118"/>
        <v>02</v>
      </c>
      <c r="R1488" t="str">
        <f>+IFERROR(VLOOKUP(I1488, Listado!A:B, 2, FALSE()), "COMERCIALIZADORA INTERNACIONAL CARIBBEAN EXOTICS S A")</f>
        <v>PEREZ MEJIA MARIA PAULINA</v>
      </c>
      <c r="S1488" s="25">
        <f>+VLOOKUP(E1488, TC!A:D, 2, FALSE())</f>
        <v>4150.99</v>
      </c>
      <c r="T1488" t="str">
        <f t="shared" si="119"/>
        <v>USD</v>
      </c>
    </row>
    <row r="1489" spans="1:20" ht="18.75" hidden="1" customHeight="1" x14ac:dyDescent="0.25">
      <c r="A1489" t="s">
        <v>2215</v>
      </c>
      <c r="B1489" t="s">
        <v>5</v>
      </c>
      <c r="C1489" t="s">
        <v>1913</v>
      </c>
      <c r="D1489" s="24">
        <v>10938</v>
      </c>
      <c r="E1489" t="s">
        <v>1631</v>
      </c>
      <c r="F1489" t="s">
        <v>1924</v>
      </c>
      <c r="G1489" t="s">
        <v>110</v>
      </c>
      <c r="H1489" t="s">
        <v>2161</v>
      </c>
      <c r="I1489" t="s">
        <v>1848</v>
      </c>
      <c r="J1489" t="s">
        <v>1917</v>
      </c>
      <c r="K1489" t="s">
        <v>1928</v>
      </c>
      <c r="L1489" s="24">
        <v>2831.2</v>
      </c>
      <c r="M1489" s="25">
        <f>+VLOOKUP(E1489, TC!A:D, 4, FALSE())</f>
        <v>1.0344499986750151</v>
      </c>
      <c r="N1489" s="24">
        <f t="shared" si="115"/>
        <v>2928.7348362487023</v>
      </c>
      <c r="O1489" t="str">
        <f t="shared" si="116"/>
        <v>FACTURA</v>
      </c>
      <c r="P1489" t="str">
        <f t="shared" si="117"/>
        <v>2025</v>
      </c>
      <c r="Q1489" t="str">
        <f t="shared" si="118"/>
        <v>02</v>
      </c>
      <c r="R1489" t="str">
        <f>+IFERROR(VLOOKUP(I1489, Listado!A:B, 2, FALSE()), "COMERCIALIZADORA INTERNACIONAL CARIBBEAN EXOTICS S A")</f>
        <v>PEREZ MEJIA MARIA PAULINA</v>
      </c>
      <c r="S1489" s="25">
        <f>+VLOOKUP(E1489, TC!A:D, 2, FALSE())</f>
        <v>4150.99</v>
      </c>
      <c r="T1489" t="str">
        <f t="shared" si="119"/>
        <v>EUR</v>
      </c>
    </row>
    <row r="1490" spans="1:20" ht="18.75" hidden="1" customHeight="1" x14ac:dyDescent="0.25">
      <c r="A1490" t="s">
        <v>2215</v>
      </c>
      <c r="B1490" t="s">
        <v>5</v>
      </c>
      <c r="C1490" t="s">
        <v>1913</v>
      </c>
      <c r="D1490" s="24">
        <v>10938</v>
      </c>
      <c r="E1490" t="s">
        <v>1631</v>
      </c>
      <c r="F1490" t="s">
        <v>1924</v>
      </c>
      <c r="G1490" t="s">
        <v>110</v>
      </c>
      <c r="H1490" t="s">
        <v>2161</v>
      </c>
      <c r="I1490" t="s">
        <v>1848</v>
      </c>
      <c r="J1490" t="s">
        <v>1917</v>
      </c>
      <c r="K1490" t="s">
        <v>1953</v>
      </c>
      <c r="L1490" s="24">
        <v>6566.4</v>
      </c>
      <c r="M1490" s="25">
        <f>+VLOOKUP(E1490, TC!A:D, 4, FALSE())</f>
        <v>1.0344499986750151</v>
      </c>
      <c r="N1490" s="24">
        <f t="shared" si="115"/>
        <v>6792.6124712996188</v>
      </c>
      <c r="O1490" t="str">
        <f t="shared" si="116"/>
        <v>FACTURA</v>
      </c>
      <c r="P1490" t="str">
        <f t="shared" si="117"/>
        <v>2025</v>
      </c>
      <c r="Q1490" t="str">
        <f t="shared" si="118"/>
        <v>02</v>
      </c>
      <c r="R1490" t="str">
        <f>+IFERROR(VLOOKUP(I1490, Listado!A:B, 2, FALSE()), "COMERCIALIZADORA INTERNACIONAL CARIBBEAN EXOTICS S A")</f>
        <v>PEREZ MEJIA MARIA PAULINA</v>
      </c>
      <c r="S1490" s="25">
        <f>+VLOOKUP(E1490, TC!A:D, 2, FALSE())</f>
        <v>4150.99</v>
      </c>
      <c r="T1490" t="str">
        <f t="shared" si="119"/>
        <v>EUR</v>
      </c>
    </row>
    <row r="1491" spans="1:20" ht="18.75" hidden="1" customHeight="1" x14ac:dyDescent="0.25">
      <c r="A1491" t="s">
        <v>2215</v>
      </c>
      <c r="B1491" t="s">
        <v>5</v>
      </c>
      <c r="C1491" t="s">
        <v>1913</v>
      </c>
      <c r="D1491" s="24">
        <v>10939</v>
      </c>
      <c r="E1491" t="s">
        <v>1632</v>
      </c>
      <c r="F1491" t="s">
        <v>99</v>
      </c>
      <c r="G1491" t="s">
        <v>113</v>
      </c>
      <c r="I1491" t="s">
        <v>1858</v>
      </c>
      <c r="J1491" t="s">
        <v>1915</v>
      </c>
      <c r="K1491" t="s">
        <v>1920</v>
      </c>
      <c r="L1491" s="24">
        <v>768000</v>
      </c>
      <c r="M1491" s="25">
        <f>+VLOOKUP(E1491, TC!A:D, 4, FALSE())</f>
        <v>1.034449998784549</v>
      </c>
      <c r="N1491" s="24">
        <f t="shared" si="115"/>
        <v>768000</v>
      </c>
      <c r="O1491" t="str">
        <f t="shared" si="116"/>
        <v>FACTURA</v>
      </c>
      <c r="P1491" t="str">
        <f t="shared" si="117"/>
        <v>2025</v>
      </c>
      <c r="Q1491" t="str">
        <f t="shared" si="118"/>
        <v>02</v>
      </c>
      <c r="R1491" t="str">
        <f>+IFERROR(VLOOKUP(I1491, Listado!A:B, 2, FALSE()), "COMERCIALIZADORA INTERNACIONAL CARIBBEAN EXOTICS S A")</f>
        <v>LONDOÑO ECHEVERRI ALEJANDRA</v>
      </c>
      <c r="S1491" s="25">
        <f>+VLOOKUP(E1491, TC!A:D, 2, FALSE())</f>
        <v>4113.7</v>
      </c>
      <c r="T1491" t="str">
        <f t="shared" si="119"/>
        <v>COP</v>
      </c>
    </row>
    <row r="1492" spans="1:20" ht="18.75" hidden="1" customHeight="1" x14ac:dyDescent="0.25">
      <c r="A1492" t="s">
        <v>2215</v>
      </c>
      <c r="B1492" t="s">
        <v>5</v>
      </c>
      <c r="C1492" t="s">
        <v>1913</v>
      </c>
      <c r="D1492" s="24">
        <v>10940</v>
      </c>
      <c r="E1492" t="s">
        <v>1632</v>
      </c>
      <c r="F1492" t="s">
        <v>99</v>
      </c>
      <c r="G1492" t="s">
        <v>113</v>
      </c>
      <c r="I1492" t="s">
        <v>1858</v>
      </c>
      <c r="J1492" t="s">
        <v>1915</v>
      </c>
      <c r="K1492" t="s">
        <v>1920</v>
      </c>
      <c r="L1492" s="24">
        <v>864000</v>
      </c>
      <c r="M1492" s="25">
        <f>+VLOOKUP(E1492, TC!A:D, 4, FALSE())</f>
        <v>1.034449998784549</v>
      </c>
      <c r="N1492" s="24">
        <f t="shared" si="115"/>
        <v>864000</v>
      </c>
      <c r="O1492" t="str">
        <f t="shared" si="116"/>
        <v>FACTURA</v>
      </c>
      <c r="P1492" t="str">
        <f t="shared" si="117"/>
        <v>2025</v>
      </c>
      <c r="Q1492" t="str">
        <f t="shared" si="118"/>
        <v>02</v>
      </c>
      <c r="R1492" t="str">
        <f>+IFERROR(VLOOKUP(I1492, Listado!A:B, 2, FALSE()), "COMERCIALIZADORA INTERNACIONAL CARIBBEAN EXOTICS S A")</f>
        <v>LONDOÑO ECHEVERRI ALEJANDRA</v>
      </c>
      <c r="S1492" s="25">
        <f>+VLOOKUP(E1492, TC!A:D, 2, FALSE())</f>
        <v>4113.7</v>
      </c>
      <c r="T1492" t="str">
        <f t="shared" si="119"/>
        <v>COP</v>
      </c>
    </row>
    <row r="1493" spans="1:20" ht="18.75" hidden="1" customHeight="1" x14ac:dyDescent="0.25">
      <c r="A1493" t="s">
        <v>2215</v>
      </c>
      <c r="B1493" t="s">
        <v>5</v>
      </c>
      <c r="C1493" t="s">
        <v>1913</v>
      </c>
      <c r="D1493" s="24">
        <v>10941</v>
      </c>
      <c r="E1493" t="s">
        <v>1632</v>
      </c>
      <c r="F1493" t="s">
        <v>99</v>
      </c>
      <c r="G1493" t="s">
        <v>113</v>
      </c>
      <c r="I1493" t="s">
        <v>1859</v>
      </c>
      <c r="J1493" t="s">
        <v>1915</v>
      </c>
      <c r="K1493" t="s">
        <v>1916</v>
      </c>
      <c r="L1493" s="24">
        <v>6542400</v>
      </c>
      <c r="M1493" s="25">
        <f>+VLOOKUP(E1493, TC!A:D, 4, FALSE())</f>
        <v>1.034449998784549</v>
      </c>
      <c r="N1493" s="24">
        <f t="shared" si="115"/>
        <v>6542400</v>
      </c>
      <c r="O1493" t="str">
        <f t="shared" si="116"/>
        <v>FACTURA</v>
      </c>
      <c r="P1493" t="str">
        <f t="shared" si="117"/>
        <v>2025</v>
      </c>
      <c r="Q1493" t="str">
        <f t="shared" si="118"/>
        <v>02</v>
      </c>
      <c r="R1493" t="str">
        <f>+IFERROR(VLOOKUP(I1493, Listado!A:B, 2, FALSE()), "COMERCIALIZADORA INTERNACIONAL CARIBBEAN EXOTICS S A")</f>
        <v>LONDOÑO ECHEVERRI ALEJANDRA</v>
      </c>
      <c r="S1493" s="25">
        <f>+VLOOKUP(E1493, TC!A:D, 2, FALSE())</f>
        <v>4113.7</v>
      </c>
      <c r="T1493" t="str">
        <f t="shared" si="119"/>
        <v>COP</v>
      </c>
    </row>
    <row r="1494" spans="1:20" ht="18.75" hidden="1" customHeight="1" x14ac:dyDescent="0.25">
      <c r="A1494" t="s">
        <v>2215</v>
      </c>
      <c r="B1494" t="s">
        <v>5</v>
      </c>
      <c r="C1494" t="s">
        <v>1913</v>
      </c>
      <c r="D1494" s="24">
        <v>10942</v>
      </c>
      <c r="E1494" t="s">
        <v>1632</v>
      </c>
      <c r="F1494" t="s">
        <v>99</v>
      </c>
      <c r="G1494" t="s">
        <v>113</v>
      </c>
      <c r="I1494" t="s">
        <v>1843</v>
      </c>
      <c r="J1494" t="s">
        <v>1915</v>
      </c>
      <c r="K1494" t="s">
        <v>2021</v>
      </c>
      <c r="L1494" s="24">
        <v>2200</v>
      </c>
      <c r="M1494" s="25">
        <f>+VLOOKUP(E1494, TC!A:D, 4, FALSE())</f>
        <v>1.034449998784549</v>
      </c>
      <c r="N1494" s="24">
        <f t="shared" si="115"/>
        <v>2200</v>
      </c>
      <c r="O1494" t="str">
        <f t="shared" si="116"/>
        <v>FACTURA</v>
      </c>
      <c r="P1494" t="str">
        <f t="shared" si="117"/>
        <v>2025</v>
      </c>
      <c r="Q1494" t="str">
        <f t="shared" si="118"/>
        <v>02</v>
      </c>
      <c r="R1494" t="str">
        <f>+IFERROR(VLOOKUP(I1494, Listado!A:B, 2, FALSE()), "COMERCIALIZADORA INTERNACIONAL CARIBBEAN EXOTICS S A")</f>
        <v>LONDOÑO ECHEVERRI ALEJANDRA</v>
      </c>
      <c r="S1494" s="25">
        <f>+VLOOKUP(E1494, TC!A:D, 2, FALSE())</f>
        <v>4113.7</v>
      </c>
      <c r="T1494" t="str">
        <f t="shared" si="119"/>
        <v>COP</v>
      </c>
    </row>
    <row r="1495" spans="1:20" ht="18.75" hidden="1" customHeight="1" x14ac:dyDescent="0.25">
      <c r="A1495" t="s">
        <v>2215</v>
      </c>
      <c r="B1495" t="s">
        <v>1923</v>
      </c>
      <c r="C1495" t="s">
        <v>1970</v>
      </c>
      <c r="D1495" s="24">
        <v>2199</v>
      </c>
      <c r="E1495" t="s">
        <v>1634</v>
      </c>
      <c r="F1495" t="s">
        <v>128</v>
      </c>
      <c r="G1495" t="s">
        <v>110</v>
      </c>
      <c r="H1495" t="s">
        <v>2246</v>
      </c>
      <c r="I1495" t="s">
        <v>1851</v>
      </c>
      <c r="J1495" t="s">
        <v>1940</v>
      </c>
      <c r="K1495" t="s">
        <v>2148</v>
      </c>
      <c r="L1495" s="24">
        <v>-260.8</v>
      </c>
      <c r="M1495" s="25">
        <f>+VLOOKUP(E1495, TC!A:D, 4, FALSE())</f>
        <v>1.0315499987845491</v>
      </c>
      <c r="N1495" s="24">
        <f t="shared" si="115"/>
        <v>-260.8</v>
      </c>
      <c r="O1495" t="str">
        <f t="shared" si="116"/>
        <v>NOTAS</v>
      </c>
      <c r="P1495" t="str">
        <f t="shared" si="117"/>
        <v>2025</v>
      </c>
      <c r="Q1495" t="str">
        <f t="shared" si="118"/>
        <v>02</v>
      </c>
      <c r="R1495" t="str">
        <f>+IFERROR(VLOOKUP(I1495, Listado!A:B, 2, FALSE()), "COMERCIALIZADORA INTERNACIONAL CARIBBEAN EXOTICS S A")</f>
        <v>PEREZ MEJIA MARIA PAULINA</v>
      </c>
      <c r="S1495" s="25">
        <f>+VLOOKUP(E1495, TC!A:D, 2, FALSE())</f>
        <v>4113.7</v>
      </c>
      <c r="T1495" t="str">
        <f t="shared" si="119"/>
        <v>USD</v>
      </c>
    </row>
    <row r="1496" spans="1:20" ht="18.75" hidden="1" customHeight="1" x14ac:dyDescent="0.25">
      <c r="A1496" t="s">
        <v>2215</v>
      </c>
      <c r="B1496" t="s">
        <v>1923</v>
      </c>
      <c r="C1496" t="s">
        <v>1913</v>
      </c>
      <c r="D1496" s="24">
        <v>5745</v>
      </c>
      <c r="E1496" t="s">
        <v>1634</v>
      </c>
      <c r="F1496" t="s">
        <v>128</v>
      </c>
      <c r="G1496" t="s">
        <v>112</v>
      </c>
      <c r="H1496" t="s">
        <v>1933</v>
      </c>
      <c r="I1496" t="s">
        <v>1856</v>
      </c>
      <c r="J1496" t="s">
        <v>1930</v>
      </c>
      <c r="K1496" t="s">
        <v>1928</v>
      </c>
      <c r="L1496" s="24">
        <v>1144.97</v>
      </c>
      <c r="M1496" s="25">
        <f>+VLOOKUP(E1496, TC!A:D, 4, FALSE())</f>
        <v>1.0315499987845491</v>
      </c>
      <c r="N1496" s="24">
        <f t="shared" si="115"/>
        <v>1144.97</v>
      </c>
      <c r="O1496" t="str">
        <f t="shared" si="116"/>
        <v>FACTURA</v>
      </c>
      <c r="P1496" t="str">
        <f t="shared" si="117"/>
        <v>2025</v>
      </c>
      <c r="Q1496" t="str">
        <f t="shared" si="118"/>
        <v>02</v>
      </c>
      <c r="R1496" t="str">
        <f>+IFERROR(VLOOKUP(I1496, Listado!A:B, 2, FALSE()), "COMERCIALIZADORA INTERNACIONAL CARIBBEAN EXOTICS S A")</f>
        <v>HINCAPIE CONTRERAS ERIKA STEFANIA</v>
      </c>
      <c r="S1496" s="25">
        <f>+VLOOKUP(E1496, TC!A:D, 2, FALSE())</f>
        <v>4113.7</v>
      </c>
      <c r="T1496" t="str">
        <f t="shared" si="119"/>
        <v>USD</v>
      </c>
    </row>
    <row r="1497" spans="1:20" ht="18.75" hidden="1" customHeight="1" x14ac:dyDescent="0.25">
      <c r="A1497" t="s">
        <v>2215</v>
      </c>
      <c r="B1497" t="s">
        <v>1923</v>
      </c>
      <c r="C1497" t="s">
        <v>1913</v>
      </c>
      <c r="D1497" s="24">
        <v>5745</v>
      </c>
      <c r="E1497" t="s">
        <v>1634</v>
      </c>
      <c r="F1497" t="s">
        <v>128</v>
      </c>
      <c r="G1497" t="s">
        <v>112</v>
      </c>
      <c r="H1497" t="s">
        <v>1933</v>
      </c>
      <c r="I1497" t="s">
        <v>1856</v>
      </c>
      <c r="J1497" t="s">
        <v>1930</v>
      </c>
      <c r="K1497" t="s">
        <v>1934</v>
      </c>
      <c r="L1497" s="24">
        <v>748</v>
      </c>
      <c r="M1497" s="25">
        <f>+VLOOKUP(E1497, TC!A:D, 4, FALSE())</f>
        <v>1.0315499987845491</v>
      </c>
      <c r="N1497" s="24">
        <f t="shared" si="115"/>
        <v>748</v>
      </c>
      <c r="O1497" t="str">
        <f t="shared" si="116"/>
        <v>FACTURA</v>
      </c>
      <c r="P1497" t="str">
        <f t="shared" si="117"/>
        <v>2025</v>
      </c>
      <c r="Q1497" t="str">
        <f t="shared" si="118"/>
        <v>02</v>
      </c>
      <c r="R1497" t="str">
        <f>+IFERROR(VLOOKUP(I1497, Listado!A:B, 2, FALSE()), "COMERCIALIZADORA INTERNACIONAL CARIBBEAN EXOTICS S A")</f>
        <v>HINCAPIE CONTRERAS ERIKA STEFANIA</v>
      </c>
      <c r="S1497" s="25">
        <f>+VLOOKUP(E1497, TC!A:D, 2, FALSE())</f>
        <v>4113.7</v>
      </c>
      <c r="T1497" t="str">
        <f t="shared" si="119"/>
        <v>USD</v>
      </c>
    </row>
    <row r="1498" spans="1:20" ht="18.75" hidden="1" customHeight="1" x14ac:dyDescent="0.25">
      <c r="A1498" t="s">
        <v>2215</v>
      </c>
      <c r="B1498" t="s">
        <v>1923</v>
      </c>
      <c r="C1498" t="s">
        <v>1913</v>
      </c>
      <c r="D1498" s="24">
        <v>5745</v>
      </c>
      <c r="E1498" t="s">
        <v>1634</v>
      </c>
      <c r="F1498" t="s">
        <v>128</v>
      </c>
      <c r="G1498" t="s">
        <v>112</v>
      </c>
      <c r="H1498" t="s">
        <v>1933</v>
      </c>
      <c r="I1498" t="s">
        <v>1856</v>
      </c>
      <c r="J1498" t="s">
        <v>1930</v>
      </c>
      <c r="K1498" t="s">
        <v>1935</v>
      </c>
      <c r="L1498" s="24">
        <v>3315</v>
      </c>
      <c r="M1498" s="25">
        <f>+VLOOKUP(E1498, TC!A:D, 4, FALSE())</f>
        <v>1.0315499987845491</v>
      </c>
      <c r="N1498" s="24">
        <f t="shared" si="115"/>
        <v>3315</v>
      </c>
      <c r="O1498" t="str">
        <f t="shared" si="116"/>
        <v>FACTURA</v>
      </c>
      <c r="P1498" t="str">
        <f t="shared" si="117"/>
        <v>2025</v>
      </c>
      <c r="Q1498" t="str">
        <f t="shared" si="118"/>
        <v>02</v>
      </c>
      <c r="R1498" t="str">
        <f>+IFERROR(VLOOKUP(I1498, Listado!A:B, 2, FALSE()), "COMERCIALIZADORA INTERNACIONAL CARIBBEAN EXOTICS S A")</f>
        <v>HINCAPIE CONTRERAS ERIKA STEFANIA</v>
      </c>
      <c r="S1498" s="25">
        <f>+VLOOKUP(E1498, TC!A:D, 2, FALSE())</f>
        <v>4113.7</v>
      </c>
      <c r="T1498" t="str">
        <f t="shared" si="119"/>
        <v>USD</v>
      </c>
    </row>
    <row r="1499" spans="1:20" ht="18.75" hidden="1" customHeight="1" x14ac:dyDescent="0.25">
      <c r="A1499" t="s">
        <v>2215</v>
      </c>
      <c r="B1499" t="s">
        <v>5</v>
      </c>
      <c r="C1499" t="s">
        <v>1913</v>
      </c>
      <c r="D1499" s="24">
        <v>10943</v>
      </c>
      <c r="E1499" t="s">
        <v>1634</v>
      </c>
      <c r="F1499" t="s">
        <v>99</v>
      </c>
      <c r="G1499" t="s">
        <v>1914</v>
      </c>
      <c r="I1499" t="s">
        <v>1841</v>
      </c>
      <c r="J1499" t="s">
        <v>1915</v>
      </c>
      <c r="K1499" t="s">
        <v>2022</v>
      </c>
      <c r="L1499" s="24">
        <v>110550</v>
      </c>
      <c r="M1499" s="25">
        <f>+VLOOKUP(E1499, TC!A:D, 4, FALSE())</f>
        <v>1.0315499987845491</v>
      </c>
      <c r="N1499" s="24">
        <f t="shared" si="115"/>
        <v>110550</v>
      </c>
      <c r="O1499" t="str">
        <f t="shared" si="116"/>
        <v>FACTURA</v>
      </c>
      <c r="P1499" t="str">
        <f t="shared" si="117"/>
        <v>2025</v>
      </c>
      <c r="Q1499" t="str">
        <f t="shared" si="118"/>
        <v>02</v>
      </c>
      <c r="R1499" t="str">
        <f>+IFERROR(VLOOKUP(I1499, Listado!A:B, 2, FALSE()), "COMERCIALIZADORA INTERNACIONAL CARIBBEAN EXOTICS S A")</f>
        <v>LONDOÑO ECHEVERRI ALEJANDRA</v>
      </c>
      <c r="S1499" s="25">
        <f>+VLOOKUP(E1499, TC!A:D, 2, FALSE())</f>
        <v>4113.7</v>
      </c>
      <c r="T1499" t="str">
        <f t="shared" si="119"/>
        <v>COP</v>
      </c>
    </row>
    <row r="1500" spans="1:20" ht="18.75" hidden="1" customHeight="1" x14ac:dyDescent="0.25">
      <c r="A1500" t="s">
        <v>2215</v>
      </c>
      <c r="B1500" t="s">
        <v>5</v>
      </c>
      <c r="C1500" t="s">
        <v>1913</v>
      </c>
      <c r="D1500" s="24">
        <v>10943</v>
      </c>
      <c r="E1500" t="s">
        <v>1634</v>
      </c>
      <c r="F1500" t="s">
        <v>99</v>
      </c>
      <c r="G1500" t="s">
        <v>1914</v>
      </c>
      <c r="I1500" t="s">
        <v>1841</v>
      </c>
      <c r="J1500" t="s">
        <v>1915</v>
      </c>
      <c r="K1500" t="s">
        <v>2022</v>
      </c>
      <c r="L1500" s="24">
        <v>17930</v>
      </c>
      <c r="M1500" s="25">
        <f>+VLOOKUP(E1500, TC!A:D, 4, FALSE())</f>
        <v>1.0315499987845491</v>
      </c>
      <c r="N1500" s="24">
        <f t="shared" si="115"/>
        <v>17930</v>
      </c>
      <c r="O1500" t="str">
        <f t="shared" si="116"/>
        <v>FACTURA</v>
      </c>
      <c r="P1500" t="str">
        <f t="shared" si="117"/>
        <v>2025</v>
      </c>
      <c r="Q1500" t="str">
        <f t="shared" si="118"/>
        <v>02</v>
      </c>
      <c r="R1500" t="str">
        <f>+IFERROR(VLOOKUP(I1500, Listado!A:B, 2, FALSE()), "COMERCIALIZADORA INTERNACIONAL CARIBBEAN EXOTICS S A")</f>
        <v>LONDOÑO ECHEVERRI ALEJANDRA</v>
      </c>
      <c r="S1500" s="25">
        <f>+VLOOKUP(E1500, TC!A:D, 2, FALSE())</f>
        <v>4113.7</v>
      </c>
      <c r="T1500" t="str">
        <f t="shared" si="119"/>
        <v>COP</v>
      </c>
    </row>
    <row r="1501" spans="1:20" ht="18.75" hidden="1" customHeight="1" x14ac:dyDescent="0.25">
      <c r="A1501" t="s">
        <v>2215</v>
      </c>
      <c r="B1501" t="s">
        <v>5</v>
      </c>
      <c r="C1501" t="s">
        <v>1913</v>
      </c>
      <c r="D1501" s="24">
        <v>10943</v>
      </c>
      <c r="E1501" t="s">
        <v>1634</v>
      </c>
      <c r="F1501" t="s">
        <v>99</v>
      </c>
      <c r="G1501" t="s">
        <v>1914</v>
      </c>
      <c r="I1501" t="s">
        <v>1841</v>
      </c>
      <c r="J1501" t="s">
        <v>1915</v>
      </c>
      <c r="K1501" t="s">
        <v>2022</v>
      </c>
      <c r="L1501" s="24">
        <v>38060</v>
      </c>
      <c r="M1501" s="25">
        <f>+VLOOKUP(E1501, TC!A:D, 4, FALSE())</f>
        <v>1.0315499987845491</v>
      </c>
      <c r="N1501" s="24">
        <f t="shared" si="115"/>
        <v>38060</v>
      </c>
      <c r="O1501" t="str">
        <f t="shared" si="116"/>
        <v>FACTURA</v>
      </c>
      <c r="P1501" t="str">
        <f t="shared" si="117"/>
        <v>2025</v>
      </c>
      <c r="Q1501" t="str">
        <f t="shared" si="118"/>
        <v>02</v>
      </c>
      <c r="R1501" t="str">
        <f>+IFERROR(VLOOKUP(I1501, Listado!A:B, 2, FALSE()), "COMERCIALIZADORA INTERNACIONAL CARIBBEAN EXOTICS S A")</f>
        <v>LONDOÑO ECHEVERRI ALEJANDRA</v>
      </c>
      <c r="S1501" s="25">
        <f>+VLOOKUP(E1501, TC!A:D, 2, FALSE())</f>
        <v>4113.7</v>
      </c>
      <c r="T1501" t="str">
        <f t="shared" si="119"/>
        <v>COP</v>
      </c>
    </row>
    <row r="1502" spans="1:20" ht="18.75" hidden="1" customHeight="1" x14ac:dyDescent="0.25">
      <c r="A1502" t="s">
        <v>2215</v>
      </c>
      <c r="B1502" t="s">
        <v>5</v>
      </c>
      <c r="C1502" t="s">
        <v>1913</v>
      </c>
      <c r="D1502" s="24">
        <v>10943</v>
      </c>
      <c r="E1502" t="s">
        <v>1634</v>
      </c>
      <c r="F1502" t="s">
        <v>99</v>
      </c>
      <c r="G1502" t="s">
        <v>1914</v>
      </c>
      <c r="I1502" t="s">
        <v>1841</v>
      </c>
      <c r="J1502" t="s">
        <v>1915</v>
      </c>
      <c r="K1502" t="s">
        <v>2022</v>
      </c>
      <c r="L1502" s="24">
        <v>220990</v>
      </c>
      <c r="M1502" s="25">
        <f>+VLOOKUP(E1502, TC!A:D, 4, FALSE())</f>
        <v>1.0315499987845491</v>
      </c>
      <c r="N1502" s="24">
        <f t="shared" si="115"/>
        <v>220990</v>
      </c>
      <c r="O1502" t="str">
        <f t="shared" si="116"/>
        <v>FACTURA</v>
      </c>
      <c r="P1502" t="str">
        <f t="shared" si="117"/>
        <v>2025</v>
      </c>
      <c r="Q1502" t="str">
        <f t="shared" si="118"/>
        <v>02</v>
      </c>
      <c r="R1502" t="str">
        <f>+IFERROR(VLOOKUP(I1502, Listado!A:B, 2, FALSE()), "COMERCIALIZADORA INTERNACIONAL CARIBBEAN EXOTICS S A")</f>
        <v>LONDOÑO ECHEVERRI ALEJANDRA</v>
      </c>
      <c r="S1502" s="25">
        <f>+VLOOKUP(E1502, TC!A:D, 2, FALSE())</f>
        <v>4113.7</v>
      </c>
      <c r="T1502" t="str">
        <f t="shared" si="119"/>
        <v>COP</v>
      </c>
    </row>
    <row r="1503" spans="1:20" ht="18.75" hidden="1" customHeight="1" x14ac:dyDescent="0.25">
      <c r="A1503" t="s">
        <v>2215</v>
      </c>
      <c r="B1503" t="s">
        <v>5</v>
      </c>
      <c r="C1503" t="s">
        <v>1913</v>
      </c>
      <c r="D1503" s="24">
        <v>10943</v>
      </c>
      <c r="E1503" t="s">
        <v>1634</v>
      </c>
      <c r="F1503" t="s">
        <v>99</v>
      </c>
      <c r="G1503" t="s">
        <v>1914</v>
      </c>
      <c r="I1503" t="s">
        <v>1841</v>
      </c>
      <c r="J1503" t="s">
        <v>1915</v>
      </c>
      <c r="K1503" t="s">
        <v>2022</v>
      </c>
      <c r="L1503" s="24">
        <v>199650</v>
      </c>
      <c r="M1503" s="25">
        <f>+VLOOKUP(E1503, TC!A:D, 4, FALSE())</f>
        <v>1.0315499987845491</v>
      </c>
      <c r="N1503" s="24">
        <f t="shared" si="115"/>
        <v>199650</v>
      </c>
      <c r="O1503" t="str">
        <f t="shared" si="116"/>
        <v>FACTURA</v>
      </c>
      <c r="P1503" t="str">
        <f t="shared" si="117"/>
        <v>2025</v>
      </c>
      <c r="Q1503" t="str">
        <f t="shared" si="118"/>
        <v>02</v>
      </c>
      <c r="R1503" t="str">
        <f>+IFERROR(VLOOKUP(I1503, Listado!A:B, 2, FALSE()), "COMERCIALIZADORA INTERNACIONAL CARIBBEAN EXOTICS S A")</f>
        <v>LONDOÑO ECHEVERRI ALEJANDRA</v>
      </c>
      <c r="S1503" s="25">
        <f>+VLOOKUP(E1503, TC!A:D, 2, FALSE())</f>
        <v>4113.7</v>
      </c>
      <c r="T1503" t="str">
        <f t="shared" si="119"/>
        <v>COP</v>
      </c>
    </row>
    <row r="1504" spans="1:20" ht="18.75" hidden="1" customHeight="1" x14ac:dyDescent="0.25">
      <c r="A1504" t="s">
        <v>2215</v>
      </c>
      <c r="B1504" t="s">
        <v>1923</v>
      </c>
      <c r="C1504" t="s">
        <v>1913</v>
      </c>
      <c r="D1504" s="24">
        <v>5746</v>
      </c>
      <c r="E1504" t="s">
        <v>1634</v>
      </c>
      <c r="F1504" t="s">
        <v>1924</v>
      </c>
      <c r="G1504" t="s">
        <v>110</v>
      </c>
      <c r="I1504" t="s">
        <v>1848</v>
      </c>
      <c r="J1504" t="s">
        <v>1917</v>
      </c>
      <c r="K1504" t="s">
        <v>1918</v>
      </c>
      <c r="L1504" s="24">
        <v>108</v>
      </c>
      <c r="M1504" s="25">
        <f>+VLOOKUP(E1504, TC!A:D, 4, FALSE())</f>
        <v>1.0315499987845491</v>
      </c>
      <c r="N1504" s="24">
        <f t="shared" si="115"/>
        <v>111.4073998687313</v>
      </c>
      <c r="O1504" t="str">
        <f t="shared" si="116"/>
        <v>FACTURA</v>
      </c>
      <c r="P1504" t="str">
        <f t="shared" si="117"/>
        <v>2025</v>
      </c>
      <c r="Q1504" t="str">
        <f t="shared" si="118"/>
        <v>02</v>
      </c>
      <c r="R1504" t="str">
        <f>+IFERROR(VLOOKUP(I1504, Listado!A:B, 2, FALSE()), "COMERCIALIZADORA INTERNACIONAL CARIBBEAN EXOTICS S A")</f>
        <v>PEREZ MEJIA MARIA PAULINA</v>
      </c>
      <c r="S1504" s="25">
        <f>+VLOOKUP(E1504, TC!A:D, 2, FALSE())</f>
        <v>4113.7</v>
      </c>
      <c r="T1504" t="str">
        <f t="shared" si="119"/>
        <v>EUR</v>
      </c>
    </row>
    <row r="1505" spans="1:20" ht="18.75" hidden="1" customHeight="1" x14ac:dyDescent="0.25">
      <c r="A1505" t="s">
        <v>2215</v>
      </c>
      <c r="B1505" t="s">
        <v>5</v>
      </c>
      <c r="C1505" t="s">
        <v>1913</v>
      </c>
      <c r="D1505" s="24">
        <v>10944</v>
      </c>
      <c r="E1505" t="s">
        <v>1634</v>
      </c>
      <c r="F1505" t="s">
        <v>128</v>
      </c>
      <c r="G1505" t="s">
        <v>110</v>
      </c>
      <c r="H1505" t="s">
        <v>2247</v>
      </c>
      <c r="I1505" t="s">
        <v>1850</v>
      </c>
      <c r="J1505" t="s">
        <v>1919</v>
      </c>
      <c r="K1505" t="s">
        <v>2184</v>
      </c>
      <c r="L1505" s="24">
        <v>2148</v>
      </c>
      <c r="M1505" s="25">
        <f>+VLOOKUP(E1505, TC!A:D, 4, FALSE())</f>
        <v>1.0315499987845491</v>
      </c>
      <c r="N1505" s="24">
        <f t="shared" si="115"/>
        <v>2148</v>
      </c>
      <c r="O1505" t="str">
        <f t="shared" si="116"/>
        <v>FACTURA</v>
      </c>
      <c r="P1505" t="str">
        <f t="shared" si="117"/>
        <v>2025</v>
      </c>
      <c r="Q1505" t="str">
        <f t="shared" si="118"/>
        <v>02</v>
      </c>
      <c r="R1505" t="str">
        <f>+IFERROR(VLOOKUP(I1505, Listado!A:B, 2, FALSE()), "COMERCIALIZADORA INTERNACIONAL CARIBBEAN EXOTICS S A")</f>
        <v>PEREZ MEJIA MARIA PAULINA</v>
      </c>
      <c r="S1505" s="25">
        <f>+VLOOKUP(E1505, TC!A:D, 2, FALSE())</f>
        <v>4113.7</v>
      </c>
      <c r="T1505" t="str">
        <f t="shared" si="119"/>
        <v>USD</v>
      </c>
    </row>
    <row r="1506" spans="1:20" ht="18.75" hidden="1" customHeight="1" x14ac:dyDescent="0.25">
      <c r="A1506" t="s">
        <v>2215</v>
      </c>
      <c r="B1506" t="s">
        <v>5</v>
      </c>
      <c r="C1506" t="s">
        <v>1913</v>
      </c>
      <c r="D1506" s="24">
        <v>10944</v>
      </c>
      <c r="E1506" t="s">
        <v>1634</v>
      </c>
      <c r="F1506" t="s">
        <v>128</v>
      </c>
      <c r="G1506" t="s">
        <v>110</v>
      </c>
      <c r="H1506" t="s">
        <v>2247</v>
      </c>
      <c r="I1506" t="s">
        <v>1850</v>
      </c>
      <c r="J1506" t="s">
        <v>1919</v>
      </c>
      <c r="K1506" t="s">
        <v>1956</v>
      </c>
      <c r="L1506" s="24">
        <v>18656</v>
      </c>
      <c r="M1506" s="25">
        <f>+VLOOKUP(E1506, TC!A:D, 4, FALSE())</f>
        <v>1.0315499987845491</v>
      </c>
      <c r="N1506" s="24">
        <f t="shared" si="115"/>
        <v>18656</v>
      </c>
      <c r="O1506" t="str">
        <f t="shared" si="116"/>
        <v>FACTURA</v>
      </c>
      <c r="P1506" t="str">
        <f t="shared" si="117"/>
        <v>2025</v>
      </c>
      <c r="Q1506" t="str">
        <f t="shared" si="118"/>
        <v>02</v>
      </c>
      <c r="R1506" t="str">
        <f>+IFERROR(VLOOKUP(I1506, Listado!A:B, 2, FALSE()), "COMERCIALIZADORA INTERNACIONAL CARIBBEAN EXOTICS S A")</f>
        <v>PEREZ MEJIA MARIA PAULINA</v>
      </c>
      <c r="S1506" s="25">
        <f>+VLOOKUP(E1506, TC!A:D, 2, FALSE())</f>
        <v>4113.7</v>
      </c>
      <c r="T1506" t="str">
        <f t="shared" si="119"/>
        <v>USD</v>
      </c>
    </row>
    <row r="1507" spans="1:20" ht="18.75" hidden="1" customHeight="1" x14ac:dyDescent="0.25">
      <c r="A1507" t="s">
        <v>2215</v>
      </c>
      <c r="B1507" t="s">
        <v>5</v>
      </c>
      <c r="C1507" t="s">
        <v>1913</v>
      </c>
      <c r="D1507" s="24">
        <v>10944</v>
      </c>
      <c r="E1507" t="s">
        <v>1634</v>
      </c>
      <c r="F1507" t="s">
        <v>128</v>
      </c>
      <c r="G1507" t="s">
        <v>110</v>
      </c>
      <c r="H1507" t="s">
        <v>2247</v>
      </c>
      <c r="I1507" t="s">
        <v>1850</v>
      </c>
      <c r="J1507" t="s">
        <v>1919</v>
      </c>
      <c r="K1507" t="s">
        <v>34</v>
      </c>
      <c r="L1507" s="24">
        <v>5376</v>
      </c>
      <c r="M1507" s="25">
        <f>+VLOOKUP(E1507, TC!A:D, 4, FALSE())</f>
        <v>1.0315499987845491</v>
      </c>
      <c r="N1507" s="24">
        <f t="shared" si="115"/>
        <v>5376</v>
      </c>
      <c r="O1507" t="str">
        <f t="shared" si="116"/>
        <v>FACTURA</v>
      </c>
      <c r="P1507" t="str">
        <f t="shared" si="117"/>
        <v>2025</v>
      </c>
      <c r="Q1507" t="str">
        <f t="shared" si="118"/>
        <v>02</v>
      </c>
      <c r="R1507" t="str">
        <f>+IFERROR(VLOOKUP(I1507, Listado!A:B, 2, FALSE()), "COMERCIALIZADORA INTERNACIONAL CARIBBEAN EXOTICS S A")</f>
        <v>PEREZ MEJIA MARIA PAULINA</v>
      </c>
      <c r="S1507" s="25">
        <f>+VLOOKUP(E1507, TC!A:D, 2, FALSE())</f>
        <v>4113.7</v>
      </c>
      <c r="T1507" t="str">
        <f t="shared" si="119"/>
        <v>USD</v>
      </c>
    </row>
    <row r="1508" spans="1:20" ht="18.75" hidden="1" customHeight="1" x14ac:dyDescent="0.25">
      <c r="A1508" t="s">
        <v>2215</v>
      </c>
      <c r="B1508" t="s">
        <v>5</v>
      </c>
      <c r="C1508" t="s">
        <v>1913</v>
      </c>
      <c r="D1508" s="24">
        <v>10945</v>
      </c>
      <c r="E1508" t="s">
        <v>1634</v>
      </c>
      <c r="F1508" t="s">
        <v>1924</v>
      </c>
      <c r="G1508" t="s">
        <v>108</v>
      </c>
      <c r="H1508" t="s">
        <v>2248</v>
      </c>
      <c r="I1508" t="s">
        <v>1855</v>
      </c>
      <c r="J1508" t="s">
        <v>1987</v>
      </c>
      <c r="K1508" t="s">
        <v>32</v>
      </c>
      <c r="L1508" s="24">
        <v>2016</v>
      </c>
      <c r="M1508" s="25">
        <f>+VLOOKUP(E1508, TC!A:D, 4, FALSE())</f>
        <v>1.0315499987845491</v>
      </c>
      <c r="N1508" s="24">
        <f t="shared" si="115"/>
        <v>2079.6047975496508</v>
      </c>
      <c r="O1508" t="str">
        <f t="shared" si="116"/>
        <v>FACTURA</v>
      </c>
      <c r="P1508" t="str">
        <f t="shared" si="117"/>
        <v>2025</v>
      </c>
      <c r="Q1508" t="str">
        <f t="shared" si="118"/>
        <v>02</v>
      </c>
      <c r="R1508" t="str">
        <f>+IFERROR(VLOOKUP(I1508, Listado!A:B, 2, FALSE()), "COMERCIALIZADORA INTERNACIONAL CARIBBEAN EXOTICS S A")</f>
        <v>PIEDRAHITA PEREZ MARIANA</v>
      </c>
      <c r="S1508" s="25">
        <f>+VLOOKUP(E1508, TC!A:D, 2, FALSE())</f>
        <v>4113.7</v>
      </c>
      <c r="T1508" t="str">
        <f t="shared" si="119"/>
        <v>EUR</v>
      </c>
    </row>
    <row r="1509" spans="1:20" ht="18.75" hidden="1" customHeight="1" x14ac:dyDescent="0.25">
      <c r="A1509" t="s">
        <v>2215</v>
      </c>
      <c r="B1509" t="s">
        <v>5</v>
      </c>
      <c r="C1509" t="s">
        <v>1913</v>
      </c>
      <c r="D1509" s="24">
        <v>10945</v>
      </c>
      <c r="E1509" t="s">
        <v>1634</v>
      </c>
      <c r="F1509" t="s">
        <v>1924</v>
      </c>
      <c r="G1509" t="s">
        <v>108</v>
      </c>
      <c r="H1509" t="s">
        <v>2248</v>
      </c>
      <c r="I1509" t="s">
        <v>1855</v>
      </c>
      <c r="J1509" t="s">
        <v>1987</v>
      </c>
      <c r="K1509" t="s">
        <v>15</v>
      </c>
      <c r="L1509" s="24">
        <v>2268</v>
      </c>
      <c r="M1509" s="25">
        <f>+VLOOKUP(E1509, TC!A:D, 4, FALSE())</f>
        <v>1.0315499987845491</v>
      </c>
      <c r="N1509" s="24">
        <f t="shared" si="115"/>
        <v>2339.5553972433572</v>
      </c>
      <c r="O1509" t="str">
        <f t="shared" si="116"/>
        <v>FACTURA</v>
      </c>
      <c r="P1509" t="str">
        <f t="shared" si="117"/>
        <v>2025</v>
      </c>
      <c r="Q1509" t="str">
        <f t="shared" si="118"/>
        <v>02</v>
      </c>
      <c r="R1509" t="str">
        <f>+IFERROR(VLOOKUP(I1509, Listado!A:B, 2, FALSE()), "COMERCIALIZADORA INTERNACIONAL CARIBBEAN EXOTICS S A")</f>
        <v>PIEDRAHITA PEREZ MARIANA</v>
      </c>
      <c r="S1509" s="25">
        <f>+VLOOKUP(E1509, TC!A:D, 2, FALSE())</f>
        <v>4113.7</v>
      </c>
      <c r="T1509" t="str">
        <f t="shared" si="119"/>
        <v>EUR</v>
      </c>
    </row>
    <row r="1510" spans="1:20" ht="18.75" hidden="1" customHeight="1" x14ac:dyDescent="0.25">
      <c r="A1510" t="s">
        <v>2215</v>
      </c>
      <c r="B1510" t="s">
        <v>5</v>
      </c>
      <c r="C1510" t="s">
        <v>1913</v>
      </c>
      <c r="D1510" s="24">
        <v>10945</v>
      </c>
      <c r="E1510" t="s">
        <v>1634</v>
      </c>
      <c r="F1510" t="s">
        <v>1924</v>
      </c>
      <c r="G1510" t="s">
        <v>108</v>
      </c>
      <c r="H1510" t="s">
        <v>2248</v>
      </c>
      <c r="I1510" t="s">
        <v>1855</v>
      </c>
      <c r="J1510" t="s">
        <v>1987</v>
      </c>
      <c r="K1510" t="s">
        <v>1959</v>
      </c>
      <c r="L1510" s="24">
        <v>600</v>
      </c>
      <c r="M1510" s="25">
        <f>+VLOOKUP(E1510, TC!A:D, 4, FALSE())</f>
        <v>1.0315499987845491</v>
      </c>
      <c r="N1510" s="24">
        <f t="shared" si="115"/>
        <v>618.92999927072947</v>
      </c>
      <c r="O1510" t="str">
        <f t="shared" si="116"/>
        <v>FACTURA</v>
      </c>
      <c r="P1510" t="str">
        <f t="shared" si="117"/>
        <v>2025</v>
      </c>
      <c r="Q1510" t="str">
        <f t="shared" si="118"/>
        <v>02</v>
      </c>
      <c r="R1510" t="str">
        <f>+IFERROR(VLOOKUP(I1510, Listado!A:B, 2, FALSE()), "COMERCIALIZADORA INTERNACIONAL CARIBBEAN EXOTICS S A")</f>
        <v>PIEDRAHITA PEREZ MARIANA</v>
      </c>
      <c r="S1510" s="25">
        <f>+VLOOKUP(E1510, TC!A:D, 2, FALSE())</f>
        <v>4113.7</v>
      </c>
      <c r="T1510" t="str">
        <f t="shared" si="119"/>
        <v>EUR</v>
      </c>
    </row>
    <row r="1511" spans="1:20" ht="18.75" hidden="1" customHeight="1" x14ac:dyDescent="0.25">
      <c r="A1511" t="s">
        <v>2215</v>
      </c>
      <c r="B1511" t="s">
        <v>5</v>
      </c>
      <c r="C1511" t="s">
        <v>1913</v>
      </c>
      <c r="D1511" s="24">
        <v>10945</v>
      </c>
      <c r="E1511" t="s">
        <v>1634</v>
      </c>
      <c r="F1511" t="s">
        <v>1924</v>
      </c>
      <c r="G1511" t="s">
        <v>108</v>
      </c>
      <c r="H1511" t="s">
        <v>2248</v>
      </c>
      <c r="I1511" t="s">
        <v>1855</v>
      </c>
      <c r="J1511" t="s">
        <v>1987</v>
      </c>
      <c r="K1511" t="s">
        <v>1960</v>
      </c>
      <c r="L1511" s="24">
        <v>102.8</v>
      </c>
      <c r="M1511" s="25">
        <f>+VLOOKUP(E1511, TC!A:D, 4, FALSE())</f>
        <v>1.0315499987845491</v>
      </c>
      <c r="N1511" s="24">
        <f t="shared" si="115"/>
        <v>106.04333987505164</v>
      </c>
      <c r="O1511" t="str">
        <f t="shared" si="116"/>
        <v>FACTURA</v>
      </c>
      <c r="P1511" t="str">
        <f t="shared" si="117"/>
        <v>2025</v>
      </c>
      <c r="Q1511" t="str">
        <f t="shared" si="118"/>
        <v>02</v>
      </c>
      <c r="R1511" t="str">
        <f>+IFERROR(VLOOKUP(I1511, Listado!A:B, 2, FALSE()), "COMERCIALIZADORA INTERNACIONAL CARIBBEAN EXOTICS S A")</f>
        <v>PIEDRAHITA PEREZ MARIANA</v>
      </c>
      <c r="S1511" s="25">
        <f>+VLOOKUP(E1511, TC!A:D, 2, FALSE())</f>
        <v>4113.7</v>
      </c>
      <c r="T1511" t="str">
        <f t="shared" si="119"/>
        <v>EUR</v>
      </c>
    </row>
    <row r="1512" spans="1:20" ht="18.75" hidden="1" customHeight="1" x14ac:dyDescent="0.25">
      <c r="A1512" t="s">
        <v>2215</v>
      </c>
      <c r="B1512" t="s">
        <v>5</v>
      </c>
      <c r="C1512" t="s">
        <v>1913</v>
      </c>
      <c r="D1512" s="24">
        <v>10946</v>
      </c>
      <c r="E1512" t="s">
        <v>1634</v>
      </c>
      <c r="F1512" t="s">
        <v>1924</v>
      </c>
      <c r="G1512" t="s">
        <v>108</v>
      </c>
      <c r="H1512" t="s">
        <v>2249</v>
      </c>
      <c r="I1512" t="s">
        <v>1884</v>
      </c>
      <c r="J1512" t="s">
        <v>1919</v>
      </c>
      <c r="K1512" t="s">
        <v>59</v>
      </c>
      <c r="L1512" s="24">
        <v>6285.6</v>
      </c>
      <c r="M1512" s="25">
        <f>+VLOOKUP(E1512, TC!A:D, 4, FALSE())</f>
        <v>1.0315499987845491</v>
      </c>
      <c r="N1512" s="24">
        <f t="shared" si="115"/>
        <v>6483.9106723601626</v>
      </c>
      <c r="O1512" t="str">
        <f t="shared" si="116"/>
        <v>FACTURA</v>
      </c>
      <c r="P1512" t="str">
        <f t="shared" si="117"/>
        <v>2025</v>
      </c>
      <c r="Q1512" t="str">
        <f t="shared" si="118"/>
        <v>02</v>
      </c>
      <c r="R1512" t="str">
        <f>+IFERROR(VLOOKUP(I1512, Listado!A:B, 2, FALSE()), "COMERCIALIZADORA INTERNACIONAL CARIBBEAN EXOTICS S A")</f>
        <v>PIEDRAHITA PEREZ MARIANA</v>
      </c>
      <c r="S1512" s="25">
        <f>+VLOOKUP(E1512, TC!A:D, 2, FALSE())</f>
        <v>4113.7</v>
      </c>
      <c r="T1512" t="str">
        <f t="shared" si="119"/>
        <v>EUR</v>
      </c>
    </row>
    <row r="1513" spans="1:20" ht="18.75" hidden="1" customHeight="1" x14ac:dyDescent="0.25">
      <c r="A1513" t="s">
        <v>2215</v>
      </c>
      <c r="B1513" t="s">
        <v>5</v>
      </c>
      <c r="C1513" t="s">
        <v>1913</v>
      </c>
      <c r="D1513" s="24">
        <v>10946</v>
      </c>
      <c r="E1513" t="s">
        <v>1634</v>
      </c>
      <c r="F1513" t="s">
        <v>1924</v>
      </c>
      <c r="G1513" t="s">
        <v>108</v>
      </c>
      <c r="H1513" t="s">
        <v>2249</v>
      </c>
      <c r="I1513" t="s">
        <v>1884</v>
      </c>
      <c r="J1513" t="s">
        <v>1919</v>
      </c>
      <c r="K1513" t="s">
        <v>58</v>
      </c>
      <c r="L1513" s="24">
        <v>4936.32</v>
      </c>
      <c r="M1513" s="25">
        <f>+VLOOKUP(E1513, TC!A:D, 4, FALSE())</f>
        <v>1.0315499987845491</v>
      </c>
      <c r="N1513" s="24">
        <f t="shared" si="115"/>
        <v>5092.0608900001453</v>
      </c>
      <c r="O1513" t="str">
        <f t="shared" si="116"/>
        <v>FACTURA</v>
      </c>
      <c r="P1513" t="str">
        <f t="shared" si="117"/>
        <v>2025</v>
      </c>
      <c r="Q1513" t="str">
        <f t="shared" si="118"/>
        <v>02</v>
      </c>
      <c r="R1513" t="str">
        <f>+IFERROR(VLOOKUP(I1513, Listado!A:B, 2, FALSE()), "COMERCIALIZADORA INTERNACIONAL CARIBBEAN EXOTICS S A")</f>
        <v>PIEDRAHITA PEREZ MARIANA</v>
      </c>
      <c r="S1513" s="25">
        <f>+VLOOKUP(E1513, TC!A:D, 2, FALSE())</f>
        <v>4113.7</v>
      </c>
      <c r="T1513" t="str">
        <f t="shared" si="119"/>
        <v>EUR</v>
      </c>
    </row>
    <row r="1514" spans="1:20" ht="18.75" hidden="1" customHeight="1" x14ac:dyDescent="0.25">
      <c r="A1514" t="s">
        <v>2215</v>
      </c>
      <c r="B1514" t="s">
        <v>5</v>
      </c>
      <c r="C1514" t="s">
        <v>1913</v>
      </c>
      <c r="D1514" s="24">
        <v>10946</v>
      </c>
      <c r="E1514" t="s">
        <v>1634</v>
      </c>
      <c r="F1514" t="s">
        <v>1924</v>
      </c>
      <c r="G1514" t="s">
        <v>108</v>
      </c>
      <c r="H1514" t="s">
        <v>2249</v>
      </c>
      <c r="I1514" t="s">
        <v>1884</v>
      </c>
      <c r="J1514" t="s">
        <v>1919</v>
      </c>
      <c r="K1514" t="s">
        <v>1959</v>
      </c>
      <c r="L1514" s="24">
        <v>1500</v>
      </c>
      <c r="M1514" s="25">
        <f>+VLOOKUP(E1514, TC!A:D, 4, FALSE())</f>
        <v>1.0315499987845491</v>
      </c>
      <c r="N1514" s="24">
        <f t="shared" si="115"/>
        <v>1547.3249981768238</v>
      </c>
      <c r="O1514" t="str">
        <f t="shared" si="116"/>
        <v>FACTURA</v>
      </c>
      <c r="P1514" t="str">
        <f t="shared" si="117"/>
        <v>2025</v>
      </c>
      <c r="Q1514" t="str">
        <f t="shared" si="118"/>
        <v>02</v>
      </c>
      <c r="R1514" t="str">
        <f>+IFERROR(VLOOKUP(I1514, Listado!A:B, 2, FALSE()), "COMERCIALIZADORA INTERNACIONAL CARIBBEAN EXOTICS S A")</f>
        <v>PIEDRAHITA PEREZ MARIANA</v>
      </c>
      <c r="S1514" s="25">
        <f>+VLOOKUP(E1514, TC!A:D, 2, FALSE())</f>
        <v>4113.7</v>
      </c>
      <c r="T1514" t="str">
        <f t="shared" si="119"/>
        <v>EUR</v>
      </c>
    </row>
    <row r="1515" spans="1:20" ht="18.75" hidden="1" customHeight="1" x14ac:dyDescent="0.25">
      <c r="A1515" t="s">
        <v>2215</v>
      </c>
      <c r="B1515" t="s">
        <v>5</v>
      </c>
      <c r="C1515" t="s">
        <v>1913</v>
      </c>
      <c r="D1515" s="24">
        <v>10946</v>
      </c>
      <c r="E1515" t="s">
        <v>1634</v>
      </c>
      <c r="F1515" t="s">
        <v>1924</v>
      </c>
      <c r="G1515" t="s">
        <v>108</v>
      </c>
      <c r="H1515" t="s">
        <v>2249</v>
      </c>
      <c r="I1515" t="s">
        <v>1884</v>
      </c>
      <c r="J1515" t="s">
        <v>1919</v>
      </c>
      <c r="K1515" t="s">
        <v>1960</v>
      </c>
      <c r="L1515" s="24">
        <v>65.28</v>
      </c>
      <c r="M1515" s="25">
        <f>+VLOOKUP(E1515, TC!A:D, 4, FALSE())</f>
        <v>1.0315499987845491</v>
      </c>
      <c r="N1515" s="24">
        <f t="shared" si="115"/>
        <v>67.339583920655372</v>
      </c>
      <c r="O1515" t="str">
        <f t="shared" si="116"/>
        <v>FACTURA</v>
      </c>
      <c r="P1515" t="str">
        <f t="shared" si="117"/>
        <v>2025</v>
      </c>
      <c r="Q1515" t="str">
        <f t="shared" si="118"/>
        <v>02</v>
      </c>
      <c r="R1515" t="str">
        <f>+IFERROR(VLOOKUP(I1515, Listado!A:B, 2, FALSE()), "COMERCIALIZADORA INTERNACIONAL CARIBBEAN EXOTICS S A")</f>
        <v>PIEDRAHITA PEREZ MARIANA</v>
      </c>
      <c r="S1515" s="25">
        <f>+VLOOKUP(E1515, TC!A:D, 2, FALSE())</f>
        <v>4113.7</v>
      </c>
      <c r="T1515" t="str">
        <f t="shared" si="119"/>
        <v>EUR</v>
      </c>
    </row>
    <row r="1516" spans="1:20" ht="18.75" hidden="1" customHeight="1" x14ac:dyDescent="0.25">
      <c r="A1516" t="s">
        <v>2215</v>
      </c>
      <c r="B1516" t="s">
        <v>5</v>
      </c>
      <c r="C1516" t="s">
        <v>1913</v>
      </c>
      <c r="D1516" s="24">
        <v>10947</v>
      </c>
      <c r="E1516" t="s">
        <v>1634</v>
      </c>
      <c r="F1516" t="s">
        <v>128</v>
      </c>
      <c r="G1516" t="s">
        <v>110</v>
      </c>
      <c r="H1516" t="s">
        <v>2250</v>
      </c>
      <c r="I1516" t="s">
        <v>1850</v>
      </c>
      <c r="J1516" t="s">
        <v>1919</v>
      </c>
      <c r="K1516" t="s">
        <v>1928</v>
      </c>
      <c r="L1516" s="24">
        <v>2796.26</v>
      </c>
      <c r="M1516" s="25">
        <f>+VLOOKUP(E1516, TC!A:D, 4, FALSE())</f>
        <v>1.0315499987845491</v>
      </c>
      <c r="N1516" s="24">
        <f t="shared" si="115"/>
        <v>2796.26</v>
      </c>
      <c r="O1516" t="str">
        <f t="shared" si="116"/>
        <v>FACTURA</v>
      </c>
      <c r="P1516" t="str">
        <f t="shared" si="117"/>
        <v>2025</v>
      </c>
      <c r="Q1516" t="str">
        <f t="shared" si="118"/>
        <v>02</v>
      </c>
      <c r="R1516" t="str">
        <f>+IFERROR(VLOOKUP(I1516, Listado!A:B, 2, FALSE()), "COMERCIALIZADORA INTERNACIONAL CARIBBEAN EXOTICS S A")</f>
        <v>PEREZ MEJIA MARIA PAULINA</v>
      </c>
      <c r="S1516" s="25">
        <f>+VLOOKUP(E1516, TC!A:D, 2, FALSE())</f>
        <v>4113.7</v>
      </c>
      <c r="T1516" t="str">
        <f t="shared" si="119"/>
        <v>USD</v>
      </c>
    </row>
    <row r="1517" spans="1:20" ht="18.75" hidden="1" customHeight="1" x14ac:dyDescent="0.25">
      <c r="A1517" t="s">
        <v>2215</v>
      </c>
      <c r="B1517" t="s">
        <v>5</v>
      </c>
      <c r="C1517" t="s">
        <v>1913</v>
      </c>
      <c r="D1517" s="24">
        <v>10947</v>
      </c>
      <c r="E1517" t="s">
        <v>1634</v>
      </c>
      <c r="F1517" t="s">
        <v>128</v>
      </c>
      <c r="G1517" t="s">
        <v>110</v>
      </c>
      <c r="H1517" t="s">
        <v>2250</v>
      </c>
      <c r="I1517" t="s">
        <v>1850</v>
      </c>
      <c r="J1517" t="s">
        <v>1919</v>
      </c>
      <c r="K1517" t="s">
        <v>45</v>
      </c>
      <c r="L1517" s="24">
        <v>6400</v>
      </c>
      <c r="M1517" s="25">
        <f>+VLOOKUP(E1517, TC!A:D, 4, FALSE())</f>
        <v>1.0315499987845491</v>
      </c>
      <c r="N1517" s="24">
        <f t="shared" si="115"/>
        <v>6400</v>
      </c>
      <c r="O1517" t="str">
        <f t="shared" si="116"/>
        <v>FACTURA</v>
      </c>
      <c r="P1517" t="str">
        <f t="shared" si="117"/>
        <v>2025</v>
      </c>
      <c r="Q1517" t="str">
        <f t="shared" si="118"/>
        <v>02</v>
      </c>
      <c r="R1517" t="str">
        <f>+IFERROR(VLOOKUP(I1517, Listado!A:B, 2, FALSE()), "COMERCIALIZADORA INTERNACIONAL CARIBBEAN EXOTICS S A")</f>
        <v>PEREZ MEJIA MARIA PAULINA</v>
      </c>
      <c r="S1517" s="25">
        <f>+VLOOKUP(E1517, TC!A:D, 2, FALSE())</f>
        <v>4113.7</v>
      </c>
      <c r="T1517" t="str">
        <f t="shared" si="119"/>
        <v>USD</v>
      </c>
    </row>
    <row r="1518" spans="1:20" ht="18.75" hidden="1" customHeight="1" x14ac:dyDescent="0.25">
      <c r="A1518" t="s">
        <v>2215</v>
      </c>
      <c r="B1518" t="s">
        <v>5</v>
      </c>
      <c r="C1518" t="s">
        <v>1913</v>
      </c>
      <c r="D1518" s="24">
        <v>10948</v>
      </c>
      <c r="E1518" t="s">
        <v>1634</v>
      </c>
      <c r="F1518" t="s">
        <v>128</v>
      </c>
      <c r="G1518" t="s">
        <v>110</v>
      </c>
      <c r="I1518" t="s">
        <v>1850</v>
      </c>
      <c r="J1518" t="s">
        <v>1919</v>
      </c>
      <c r="K1518" t="s">
        <v>1918</v>
      </c>
      <c r="L1518" s="24">
        <v>288</v>
      </c>
      <c r="M1518" s="25">
        <f>+VLOOKUP(E1518, TC!A:D, 4, FALSE())</f>
        <v>1.0315499987845491</v>
      </c>
      <c r="N1518" s="24">
        <f t="shared" si="115"/>
        <v>288</v>
      </c>
      <c r="O1518" t="str">
        <f t="shared" si="116"/>
        <v>FACTURA</v>
      </c>
      <c r="P1518" t="str">
        <f t="shared" si="117"/>
        <v>2025</v>
      </c>
      <c r="Q1518" t="str">
        <f t="shared" si="118"/>
        <v>02</v>
      </c>
      <c r="R1518" t="str">
        <f>+IFERROR(VLOOKUP(I1518, Listado!A:B, 2, FALSE()), "COMERCIALIZADORA INTERNACIONAL CARIBBEAN EXOTICS S A")</f>
        <v>PEREZ MEJIA MARIA PAULINA</v>
      </c>
      <c r="S1518" s="25">
        <f>+VLOOKUP(E1518, TC!A:D, 2, FALSE())</f>
        <v>4113.7</v>
      </c>
      <c r="T1518" t="str">
        <f t="shared" si="119"/>
        <v>USD</v>
      </c>
    </row>
    <row r="1519" spans="1:20" ht="18.75" hidden="1" customHeight="1" x14ac:dyDescent="0.25">
      <c r="A1519" t="s">
        <v>2215</v>
      </c>
      <c r="B1519" t="s">
        <v>5</v>
      </c>
      <c r="C1519" t="s">
        <v>1913</v>
      </c>
      <c r="D1519" s="24">
        <v>10949</v>
      </c>
      <c r="E1519" t="s">
        <v>1635</v>
      </c>
      <c r="F1519" t="s">
        <v>99</v>
      </c>
      <c r="G1519" t="s">
        <v>113</v>
      </c>
      <c r="I1519" t="s">
        <v>1859</v>
      </c>
      <c r="J1519" t="s">
        <v>1915</v>
      </c>
      <c r="K1519" t="s">
        <v>1916</v>
      </c>
      <c r="L1519" s="24">
        <v>6542400</v>
      </c>
      <c r="M1519" s="25">
        <f>+VLOOKUP(E1519, TC!A:D, 4, FALSE())</f>
        <v>1.0340999992741227</v>
      </c>
      <c r="N1519" s="24">
        <f t="shared" si="115"/>
        <v>6542400</v>
      </c>
      <c r="O1519" t="str">
        <f t="shared" si="116"/>
        <v>FACTURA</v>
      </c>
      <c r="P1519" t="str">
        <f t="shared" si="117"/>
        <v>2025</v>
      </c>
      <c r="Q1519" t="str">
        <f t="shared" si="118"/>
        <v>02</v>
      </c>
      <c r="R1519" t="str">
        <f>+IFERROR(VLOOKUP(I1519, Listado!A:B, 2, FALSE()), "COMERCIALIZADORA INTERNACIONAL CARIBBEAN EXOTICS S A")</f>
        <v>LONDOÑO ECHEVERRI ALEJANDRA</v>
      </c>
      <c r="S1519" s="25">
        <f>+VLOOKUP(E1519, TC!A:D, 2, FALSE())</f>
        <v>4132.93</v>
      </c>
      <c r="T1519" t="str">
        <f t="shared" si="119"/>
        <v>COP</v>
      </c>
    </row>
    <row r="1520" spans="1:20" ht="18.75" hidden="1" customHeight="1" x14ac:dyDescent="0.25">
      <c r="A1520" t="s">
        <v>2215</v>
      </c>
      <c r="B1520" t="s">
        <v>5</v>
      </c>
      <c r="C1520" t="s">
        <v>1913</v>
      </c>
      <c r="D1520" s="24">
        <v>10950</v>
      </c>
      <c r="E1520" t="s">
        <v>1635</v>
      </c>
      <c r="F1520" t="s">
        <v>99</v>
      </c>
      <c r="G1520" t="s">
        <v>1914</v>
      </c>
      <c r="I1520" t="s">
        <v>1921</v>
      </c>
      <c r="J1520" t="s">
        <v>1915</v>
      </c>
      <c r="K1520" t="s">
        <v>1922</v>
      </c>
      <c r="L1520" s="24">
        <v>133360</v>
      </c>
      <c r="M1520" s="25">
        <f>+VLOOKUP(E1520, TC!A:D, 4, FALSE())</f>
        <v>1.0340999992741227</v>
      </c>
      <c r="N1520" s="24">
        <f t="shared" si="115"/>
        <v>133360</v>
      </c>
      <c r="O1520" t="str">
        <f t="shared" si="116"/>
        <v>FACTURA</v>
      </c>
      <c r="P1520" t="str">
        <f t="shared" si="117"/>
        <v>2025</v>
      </c>
      <c r="Q1520" t="str">
        <f t="shared" si="118"/>
        <v>02</v>
      </c>
      <c r="R1520" t="str">
        <f>+IFERROR(VLOOKUP(I1520, Listado!A:B, 2, FALSE()), "COMERCIALIZADORA INTERNACIONAL CARIBBEAN EXOTICS S A")</f>
        <v>COMERCIALIZADORA INTERNACIONAL CARIBBEAN EXOTICS S A</v>
      </c>
      <c r="S1520" s="25">
        <f>+VLOOKUP(E1520, TC!A:D, 2, FALSE())</f>
        <v>4132.93</v>
      </c>
      <c r="T1520" t="str">
        <f t="shared" si="119"/>
        <v>COP</v>
      </c>
    </row>
    <row r="1521" spans="1:20" ht="18.75" hidden="1" customHeight="1" x14ac:dyDescent="0.25">
      <c r="A1521" t="s">
        <v>2215</v>
      </c>
      <c r="B1521" t="s">
        <v>1923</v>
      </c>
      <c r="C1521" t="s">
        <v>1913</v>
      </c>
      <c r="D1521" s="24">
        <v>5747</v>
      </c>
      <c r="E1521" t="s">
        <v>1635</v>
      </c>
      <c r="F1521" t="s">
        <v>1924</v>
      </c>
      <c r="G1521" t="s">
        <v>108</v>
      </c>
      <c r="H1521" t="s">
        <v>2251</v>
      </c>
      <c r="I1521" t="s">
        <v>1871</v>
      </c>
      <c r="J1521" t="s">
        <v>1919</v>
      </c>
      <c r="K1521" t="s">
        <v>1928</v>
      </c>
      <c r="L1521" s="24">
        <v>788.27</v>
      </c>
      <c r="M1521" s="25">
        <f>+VLOOKUP(E1521, TC!A:D, 4, FALSE())</f>
        <v>1.0340999992741227</v>
      </c>
      <c r="N1521" s="24">
        <f t="shared" si="115"/>
        <v>815.15000642781263</v>
      </c>
      <c r="O1521" t="str">
        <f t="shared" si="116"/>
        <v>FACTURA</v>
      </c>
      <c r="P1521" t="str">
        <f t="shared" si="117"/>
        <v>2025</v>
      </c>
      <c r="Q1521" t="str">
        <f t="shared" si="118"/>
        <v>02</v>
      </c>
      <c r="R1521" t="str">
        <f>+IFERROR(VLOOKUP(I1521, Listado!A:B, 2, FALSE()), "COMERCIALIZADORA INTERNACIONAL CARIBBEAN EXOTICS S A")</f>
        <v>PIEDRAHITA PEREZ MARIANA</v>
      </c>
      <c r="S1521" s="25">
        <f>+VLOOKUP(E1521, TC!A:D, 2, FALSE())</f>
        <v>4132.93</v>
      </c>
      <c r="T1521" t="str">
        <f t="shared" si="119"/>
        <v>EUR</v>
      </c>
    </row>
    <row r="1522" spans="1:20" ht="18.75" hidden="1" customHeight="1" x14ac:dyDescent="0.25">
      <c r="A1522" t="s">
        <v>2215</v>
      </c>
      <c r="B1522" t="s">
        <v>1923</v>
      </c>
      <c r="C1522" t="s">
        <v>1913</v>
      </c>
      <c r="D1522" s="24">
        <v>5747</v>
      </c>
      <c r="E1522" t="s">
        <v>1635</v>
      </c>
      <c r="F1522" t="s">
        <v>1924</v>
      </c>
      <c r="G1522" t="s">
        <v>108</v>
      </c>
      <c r="H1522" t="s">
        <v>2251</v>
      </c>
      <c r="I1522" t="s">
        <v>1871</v>
      </c>
      <c r="J1522" t="s">
        <v>1919</v>
      </c>
      <c r="K1522" t="s">
        <v>2252</v>
      </c>
      <c r="L1522" s="24">
        <v>2</v>
      </c>
      <c r="M1522" s="25">
        <f>+VLOOKUP(E1522, TC!A:D, 4, FALSE())</f>
        <v>1.0340999992741227</v>
      </c>
      <c r="N1522" s="24">
        <f t="shared" si="115"/>
        <v>2.0681999985482453</v>
      </c>
      <c r="O1522" t="str">
        <f t="shared" si="116"/>
        <v>FACTURA</v>
      </c>
      <c r="P1522" t="str">
        <f t="shared" si="117"/>
        <v>2025</v>
      </c>
      <c r="Q1522" t="str">
        <f t="shared" si="118"/>
        <v>02</v>
      </c>
      <c r="R1522" t="str">
        <f>+IFERROR(VLOOKUP(I1522, Listado!A:B, 2, FALSE()), "COMERCIALIZADORA INTERNACIONAL CARIBBEAN EXOTICS S A")</f>
        <v>PIEDRAHITA PEREZ MARIANA</v>
      </c>
      <c r="S1522" s="25">
        <f>+VLOOKUP(E1522, TC!A:D, 2, FALSE())</f>
        <v>4132.93</v>
      </c>
      <c r="T1522" t="str">
        <f t="shared" si="119"/>
        <v>EUR</v>
      </c>
    </row>
    <row r="1523" spans="1:20" ht="18.75" hidden="1" customHeight="1" x14ac:dyDescent="0.25">
      <c r="A1523" t="s">
        <v>2215</v>
      </c>
      <c r="B1523" t="s">
        <v>1923</v>
      </c>
      <c r="C1523" t="s">
        <v>1913</v>
      </c>
      <c r="D1523" s="24">
        <v>5747</v>
      </c>
      <c r="E1523" t="s">
        <v>1635</v>
      </c>
      <c r="F1523" t="s">
        <v>1924</v>
      </c>
      <c r="G1523" t="s">
        <v>108</v>
      </c>
      <c r="H1523" t="s">
        <v>2251</v>
      </c>
      <c r="I1523" t="s">
        <v>1871</v>
      </c>
      <c r="J1523" t="s">
        <v>1919</v>
      </c>
      <c r="K1523" t="s">
        <v>2253</v>
      </c>
      <c r="L1523" s="24">
        <v>167.4</v>
      </c>
      <c r="M1523" s="25">
        <f>+VLOOKUP(E1523, TC!A:D, 4, FALSE())</f>
        <v>1.0340999992741227</v>
      </c>
      <c r="N1523" s="24">
        <f t="shared" si="115"/>
        <v>173.10833987848815</v>
      </c>
      <c r="O1523" t="str">
        <f t="shared" si="116"/>
        <v>FACTURA</v>
      </c>
      <c r="P1523" t="str">
        <f t="shared" si="117"/>
        <v>2025</v>
      </c>
      <c r="Q1523" t="str">
        <f t="shared" si="118"/>
        <v>02</v>
      </c>
      <c r="R1523" t="str">
        <f>+IFERROR(VLOOKUP(I1523, Listado!A:B, 2, FALSE()), "COMERCIALIZADORA INTERNACIONAL CARIBBEAN EXOTICS S A")</f>
        <v>PIEDRAHITA PEREZ MARIANA</v>
      </c>
      <c r="S1523" s="25">
        <f>+VLOOKUP(E1523, TC!A:D, 2, FALSE())</f>
        <v>4132.93</v>
      </c>
      <c r="T1523" t="str">
        <f t="shared" si="119"/>
        <v>EUR</v>
      </c>
    </row>
    <row r="1524" spans="1:20" ht="18.75" hidden="1" customHeight="1" x14ac:dyDescent="0.25">
      <c r="A1524" t="s">
        <v>2215</v>
      </c>
      <c r="B1524" t="s">
        <v>1923</v>
      </c>
      <c r="C1524" t="s">
        <v>1913</v>
      </c>
      <c r="D1524" s="24">
        <v>5747</v>
      </c>
      <c r="E1524" t="s">
        <v>1635</v>
      </c>
      <c r="F1524" t="s">
        <v>1924</v>
      </c>
      <c r="G1524" t="s">
        <v>108</v>
      </c>
      <c r="H1524" t="s">
        <v>2251</v>
      </c>
      <c r="I1524" t="s">
        <v>1871</v>
      </c>
      <c r="J1524" t="s">
        <v>1919</v>
      </c>
      <c r="K1524" t="s">
        <v>49</v>
      </c>
      <c r="L1524" s="24">
        <v>414.5</v>
      </c>
      <c r="M1524" s="25">
        <f>+VLOOKUP(E1524, TC!A:D, 4, FALSE())</f>
        <v>1.0340999992741227</v>
      </c>
      <c r="N1524" s="24">
        <f t="shared" si="115"/>
        <v>428.63444969912382</v>
      </c>
      <c r="O1524" t="str">
        <f t="shared" si="116"/>
        <v>FACTURA</v>
      </c>
      <c r="P1524" t="str">
        <f t="shared" si="117"/>
        <v>2025</v>
      </c>
      <c r="Q1524" t="str">
        <f t="shared" si="118"/>
        <v>02</v>
      </c>
      <c r="R1524" t="str">
        <f>+IFERROR(VLOOKUP(I1524, Listado!A:B, 2, FALSE()), "COMERCIALIZADORA INTERNACIONAL CARIBBEAN EXOTICS S A")</f>
        <v>PIEDRAHITA PEREZ MARIANA</v>
      </c>
      <c r="S1524" s="25">
        <f>+VLOOKUP(E1524, TC!A:D, 2, FALSE())</f>
        <v>4132.93</v>
      </c>
      <c r="T1524" t="str">
        <f t="shared" si="119"/>
        <v>EUR</v>
      </c>
    </row>
    <row r="1525" spans="1:20" ht="18.75" hidden="1" customHeight="1" x14ac:dyDescent="0.25">
      <c r="A1525" t="s">
        <v>2215</v>
      </c>
      <c r="B1525" t="s">
        <v>1923</v>
      </c>
      <c r="C1525" t="s">
        <v>1913</v>
      </c>
      <c r="D1525" s="24">
        <v>5747</v>
      </c>
      <c r="E1525" t="s">
        <v>1635</v>
      </c>
      <c r="F1525" t="s">
        <v>1924</v>
      </c>
      <c r="G1525" t="s">
        <v>108</v>
      </c>
      <c r="H1525" t="s">
        <v>2251</v>
      </c>
      <c r="I1525" t="s">
        <v>1871</v>
      </c>
      <c r="J1525" t="s">
        <v>1919</v>
      </c>
      <c r="K1525" t="s">
        <v>2065</v>
      </c>
      <c r="L1525" s="24">
        <v>378</v>
      </c>
      <c r="M1525" s="25">
        <f>+VLOOKUP(E1525, TC!A:D, 4, FALSE())</f>
        <v>1.0340999992741227</v>
      </c>
      <c r="N1525" s="24">
        <f t="shared" si="115"/>
        <v>390.88979972561839</v>
      </c>
      <c r="O1525" t="str">
        <f t="shared" si="116"/>
        <v>FACTURA</v>
      </c>
      <c r="P1525" t="str">
        <f t="shared" si="117"/>
        <v>2025</v>
      </c>
      <c r="Q1525" t="str">
        <f t="shared" si="118"/>
        <v>02</v>
      </c>
      <c r="R1525" t="str">
        <f>+IFERROR(VLOOKUP(I1525, Listado!A:B, 2, FALSE()), "COMERCIALIZADORA INTERNACIONAL CARIBBEAN EXOTICS S A")</f>
        <v>PIEDRAHITA PEREZ MARIANA</v>
      </c>
      <c r="S1525" s="25">
        <f>+VLOOKUP(E1525, TC!A:D, 2, FALSE())</f>
        <v>4132.93</v>
      </c>
      <c r="T1525" t="str">
        <f t="shared" si="119"/>
        <v>EUR</v>
      </c>
    </row>
    <row r="1526" spans="1:20" ht="18.75" hidden="1" customHeight="1" x14ac:dyDescent="0.25">
      <c r="A1526" t="s">
        <v>2215</v>
      </c>
      <c r="B1526" t="s">
        <v>5</v>
      </c>
      <c r="C1526" t="s">
        <v>1970</v>
      </c>
      <c r="D1526" s="24">
        <v>2200</v>
      </c>
      <c r="E1526" t="s">
        <v>1635</v>
      </c>
      <c r="F1526" t="s">
        <v>128</v>
      </c>
      <c r="G1526" t="s">
        <v>110</v>
      </c>
      <c r="H1526" t="s">
        <v>2254</v>
      </c>
      <c r="I1526" t="s">
        <v>1850</v>
      </c>
      <c r="J1526" t="s">
        <v>1919</v>
      </c>
      <c r="K1526" t="s">
        <v>2255</v>
      </c>
      <c r="L1526" s="24">
        <v>-9854</v>
      </c>
      <c r="M1526" s="25">
        <f>+VLOOKUP(E1526, TC!A:D, 4, FALSE())</f>
        <v>1.0340999992741227</v>
      </c>
      <c r="N1526" s="24">
        <f t="shared" si="115"/>
        <v>-9854</v>
      </c>
      <c r="O1526" t="str">
        <f t="shared" si="116"/>
        <v>NOTAS</v>
      </c>
      <c r="P1526" t="str">
        <f t="shared" si="117"/>
        <v>2025</v>
      </c>
      <c r="Q1526" t="str">
        <f t="shared" si="118"/>
        <v>02</v>
      </c>
      <c r="R1526" t="str">
        <f>+IFERROR(VLOOKUP(I1526, Listado!A:B, 2, FALSE()), "COMERCIALIZADORA INTERNACIONAL CARIBBEAN EXOTICS S A")</f>
        <v>PEREZ MEJIA MARIA PAULINA</v>
      </c>
      <c r="S1526" s="25">
        <f>+VLOOKUP(E1526, TC!A:D, 2, FALSE())</f>
        <v>4132.93</v>
      </c>
      <c r="T1526" t="str">
        <f t="shared" si="119"/>
        <v>USD</v>
      </c>
    </row>
    <row r="1527" spans="1:20" ht="18.75" hidden="1" customHeight="1" x14ac:dyDescent="0.25">
      <c r="A1527" t="s">
        <v>2215</v>
      </c>
      <c r="B1527" t="s">
        <v>5</v>
      </c>
      <c r="C1527" t="s">
        <v>1970</v>
      </c>
      <c r="D1527" s="24">
        <v>2200</v>
      </c>
      <c r="E1527" t="s">
        <v>1635</v>
      </c>
      <c r="F1527" t="s">
        <v>128</v>
      </c>
      <c r="G1527" t="s">
        <v>110</v>
      </c>
      <c r="H1527" t="s">
        <v>2254</v>
      </c>
      <c r="I1527" t="s">
        <v>1850</v>
      </c>
      <c r="J1527" t="s">
        <v>1919</v>
      </c>
      <c r="K1527" t="s">
        <v>31</v>
      </c>
      <c r="L1527" s="24">
        <v>-929.64</v>
      </c>
      <c r="M1527" s="25">
        <f>+VLOOKUP(E1527, TC!A:D, 4, FALSE())</f>
        <v>1.0340999992741227</v>
      </c>
      <c r="N1527" s="24">
        <f t="shared" si="115"/>
        <v>-929.64</v>
      </c>
      <c r="O1527" t="str">
        <f t="shared" si="116"/>
        <v>NOTAS</v>
      </c>
      <c r="P1527" t="str">
        <f t="shared" si="117"/>
        <v>2025</v>
      </c>
      <c r="Q1527" t="str">
        <f t="shared" si="118"/>
        <v>02</v>
      </c>
      <c r="R1527" t="str">
        <f>+IFERROR(VLOOKUP(I1527, Listado!A:B, 2, FALSE()), "COMERCIALIZADORA INTERNACIONAL CARIBBEAN EXOTICS S A")</f>
        <v>PEREZ MEJIA MARIA PAULINA</v>
      </c>
      <c r="S1527" s="25">
        <f>+VLOOKUP(E1527, TC!A:D, 2, FALSE())</f>
        <v>4132.93</v>
      </c>
      <c r="T1527" t="str">
        <f t="shared" si="119"/>
        <v>USD</v>
      </c>
    </row>
    <row r="1528" spans="1:20" ht="18.75" hidden="1" customHeight="1" x14ac:dyDescent="0.25">
      <c r="A1528" t="s">
        <v>2215</v>
      </c>
      <c r="B1528" t="s">
        <v>5</v>
      </c>
      <c r="C1528" t="s">
        <v>1970</v>
      </c>
      <c r="D1528" s="24">
        <v>2200</v>
      </c>
      <c r="E1528" t="s">
        <v>1635</v>
      </c>
      <c r="F1528" t="s">
        <v>128</v>
      </c>
      <c r="G1528" t="s">
        <v>110</v>
      </c>
      <c r="H1528" t="s">
        <v>2254</v>
      </c>
      <c r="I1528" t="s">
        <v>1850</v>
      </c>
      <c r="J1528" t="s">
        <v>1919</v>
      </c>
      <c r="K1528" t="s">
        <v>1956</v>
      </c>
      <c r="L1528" s="24">
        <v>-6103.05</v>
      </c>
      <c r="M1528" s="25">
        <f>+VLOOKUP(E1528, TC!A:D, 4, FALSE())</f>
        <v>1.0340999992741227</v>
      </c>
      <c r="N1528" s="24">
        <f t="shared" si="115"/>
        <v>-6103.05</v>
      </c>
      <c r="O1528" t="str">
        <f t="shared" si="116"/>
        <v>NOTAS</v>
      </c>
      <c r="P1528" t="str">
        <f t="shared" si="117"/>
        <v>2025</v>
      </c>
      <c r="Q1528" t="str">
        <f t="shared" si="118"/>
        <v>02</v>
      </c>
      <c r="R1528" t="str">
        <f>+IFERROR(VLOOKUP(I1528, Listado!A:B, 2, FALSE()), "COMERCIALIZADORA INTERNACIONAL CARIBBEAN EXOTICS S A")</f>
        <v>PEREZ MEJIA MARIA PAULINA</v>
      </c>
      <c r="S1528" s="25">
        <f>+VLOOKUP(E1528, TC!A:D, 2, FALSE())</f>
        <v>4132.93</v>
      </c>
      <c r="T1528" t="str">
        <f t="shared" si="119"/>
        <v>USD</v>
      </c>
    </row>
    <row r="1529" spans="1:20" ht="18.75" hidden="1" customHeight="1" x14ac:dyDescent="0.25">
      <c r="A1529" t="s">
        <v>2215</v>
      </c>
      <c r="B1529" t="s">
        <v>5</v>
      </c>
      <c r="C1529" t="s">
        <v>1970</v>
      </c>
      <c r="D1529" s="24">
        <v>2201</v>
      </c>
      <c r="E1529" t="s">
        <v>1635</v>
      </c>
      <c r="F1529" t="s">
        <v>128</v>
      </c>
      <c r="G1529" t="s">
        <v>110</v>
      </c>
      <c r="H1529" t="s">
        <v>2256</v>
      </c>
      <c r="I1529" t="s">
        <v>1850</v>
      </c>
      <c r="J1529" t="s">
        <v>1919</v>
      </c>
      <c r="K1529" t="s">
        <v>2255</v>
      </c>
      <c r="L1529" s="24">
        <v>-9569.2000000000007</v>
      </c>
      <c r="M1529" s="25">
        <f>+VLOOKUP(E1529, TC!A:D, 4, FALSE())</f>
        <v>1.0340999992741227</v>
      </c>
      <c r="N1529" s="24">
        <f t="shared" si="115"/>
        <v>-9569.2000000000007</v>
      </c>
      <c r="O1529" t="str">
        <f t="shared" si="116"/>
        <v>NOTAS</v>
      </c>
      <c r="P1529" t="str">
        <f t="shared" si="117"/>
        <v>2025</v>
      </c>
      <c r="Q1529" t="str">
        <f t="shared" si="118"/>
        <v>02</v>
      </c>
      <c r="R1529" t="str">
        <f>+IFERROR(VLOOKUP(I1529, Listado!A:B, 2, FALSE()), "COMERCIALIZADORA INTERNACIONAL CARIBBEAN EXOTICS S A")</f>
        <v>PEREZ MEJIA MARIA PAULINA</v>
      </c>
      <c r="S1529" s="25">
        <f>+VLOOKUP(E1529, TC!A:D, 2, FALSE())</f>
        <v>4132.93</v>
      </c>
      <c r="T1529" t="str">
        <f t="shared" si="119"/>
        <v>USD</v>
      </c>
    </row>
    <row r="1530" spans="1:20" ht="18.75" hidden="1" customHeight="1" x14ac:dyDescent="0.25">
      <c r="A1530" t="s">
        <v>2215</v>
      </c>
      <c r="B1530" t="s">
        <v>5</v>
      </c>
      <c r="C1530" t="s">
        <v>1970</v>
      </c>
      <c r="D1530" s="24">
        <v>2201</v>
      </c>
      <c r="E1530" t="s">
        <v>1635</v>
      </c>
      <c r="F1530" t="s">
        <v>128</v>
      </c>
      <c r="G1530" t="s">
        <v>110</v>
      </c>
      <c r="H1530" t="s">
        <v>2256</v>
      </c>
      <c r="I1530" t="s">
        <v>1850</v>
      </c>
      <c r="J1530" t="s">
        <v>1919</v>
      </c>
      <c r="K1530" t="s">
        <v>31</v>
      </c>
      <c r="L1530" s="24">
        <v>-912.54</v>
      </c>
      <c r="M1530" s="25">
        <f>+VLOOKUP(E1530, TC!A:D, 4, FALSE())</f>
        <v>1.0340999992741227</v>
      </c>
      <c r="N1530" s="24">
        <f t="shared" si="115"/>
        <v>-912.54</v>
      </c>
      <c r="O1530" t="str">
        <f t="shared" si="116"/>
        <v>NOTAS</v>
      </c>
      <c r="P1530" t="str">
        <f t="shared" si="117"/>
        <v>2025</v>
      </c>
      <c r="Q1530" t="str">
        <f t="shared" si="118"/>
        <v>02</v>
      </c>
      <c r="R1530" t="str">
        <f>+IFERROR(VLOOKUP(I1530, Listado!A:B, 2, FALSE()), "COMERCIALIZADORA INTERNACIONAL CARIBBEAN EXOTICS S A")</f>
        <v>PEREZ MEJIA MARIA PAULINA</v>
      </c>
      <c r="S1530" s="25">
        <f>+VLOOKUP(E1530, TC!A:D, 2, FALSE())</f>
        <v>4132.93</v>
      </c>
      <c r="T1530" t="str">
        <f t="shared" si="119"/>
        <v>USD</v>
      </c>
    </row>
    <row r="1531" spans="1:20" ht="18.75" hidden="1" customHeight="1" x14ac:dyDescent="0.25">
      <c r="A1531" t="s">
        <v>2215</v>
      </c>
      <c r="B1531" t="s">
        <v>5</v>
      </c>
      <c r="C1531" t="s">
        <v>1970</v>
      </c>
      <c r="D1531" s="24">
        <v>2201</v>
      </c>
      <c r="E1531" t="s">
        <v>1635</v>
      </c>
      <c r="F1531" t="s">
        <v>128</v>
      </c>
      <c r="G1531" t="s">
        <v>110</v>
      </c>
      <c r="H1531" t="s">
        <v>2256</v>
      </c>
      <c r="I1531" t="s">
        <v>1850</v>
      </c>
      <c r="J1531" t="s">
        <v>1919</v>
      </c>
      <c r="K1531" t="s">
        <v>1956</v>
      </c>
      <c r="L1531" s="24">
        <v>-5616.14</v>
      </c>
      <c r="M1531" s="25">
        <f>+VLOOKUP(E1531, TC!A:D, 4, FALSE())</f>
        <v>1.0340999992741227</v>
      </c>
      <c r="N1531" s="24">
        <f t="shared" si="115"/>
        <v>-5616.14</v>
      </c>
      <c r="O1531" t="str">
        <f t="shared" si="116"/>
        <v>NOTAS</v>
      </c>
      <c r="P1531" t="str">
        <f t="shared" si="117"/>
        <v>2025</v>
      </c>
      <c r="Q1531" t="str">
        <f t="shared" si="118"/>
        <v>02</v>
      </c>
      <c r="R1531" t="str">
        <f>+IFERROR(VLOOKUP(I1531, Listado!A:B, 2, FALSE()), "COMERCIALIZADORA INTERNACIONAL CARIBBEAN EXOTICS S A")</f>
        <v>PEREZ MEJIA MARIA PAULINA</v>
      </c>
      <c r="S1531" s="25">
        <f>+VLOOKUP(E1531, TC!A:D, 2, FALSE())</f>
        <v>4132.93</v>
      </c>
      <c r="T1531" t="str">
        <f t="shared" si="119"/>
        <v>USD</v>
      </c>
    </row>
    <row r="1532" spans="1:20" ht="18.75" hidden="1" customHeight="1" x14ac:dyDescent="0.25">
      <c r="A1532" t="s">
        <v>2215</v>
      </c>
      <c r="B1532" t="s">
        <v>5</v>
      </c>
      <c r="C1532" t="s">
        <v>1970</v>
      </c>
      <c r="D1532" s="24">
        <v>2202</v>
      </c>
      <c r="E1532" t="s">
        <v>1635</v>
      </c>
      <c r="F1532" t="s">
        <v>128</v>
      </c>
      <c r="G1532" t="s">
        <v>110</v>
      </c>
      <c r="H1532" t="s">
        <v>2012</v>
      </c>
      <c r="I1532" t="s">
        <v>1850</v>
      </c>
      <c r="J1532" t="s">
        <v>1919</v>
      </c>
      <c r="K1532" t="s">
        <v>31</v>
      </c>
      <c r="L1532" s="24">
        <v>-2272</v>
      </c>
      <c r="M1532" s="25">
        <f>+VLOOKUP(E1532, TC!A:D, 4, FALSE())</f>
        <v>1.0340999992741227</v>
      </c>
      <c r="N1532" s="24">
        <f t="shared" si="115"/>
        <v>-2272</v>
      </c>
      <c r="O1532" t="str">
        <f t="shared" si="116"/>
        <v>NOTAS</v>
      </c>
      <c r="P1532" t="str">
        <f t="shared" si="117"/>
        <v>2025</v>
      </c>
      <c r="Q1532" t="str">
        <f t="shared" si="118"/>
        <v>02</v>
      </c>
      <c r="R1532" t="str">
        <f>+IFERROR(VLOOKUP(I1532, Listado!A:B, 2, FALSE()), "COMERCIALIZADORA INTERNACIONAL CARIBBEAN EXOTICS S A")</f>
        <v>PEREZ MEJIA MARIA PAULINA</v>
      </c>
      <c r="S1532" s="25">
        <f>+VLOOKUP(E1532, TC!A:D, 2, FALSE())</f>
        <v>4132.93</v>
      </c>
      <c r="T1532" t="str">
        <f t="shared" si="119"/>
        <v>USD</v>
      </c>
    </row>
    <row r="1533" spans="1:20" ht="18.75" hidden="1" customHeight="1" x14ac:dyDescent="0.25">
      <c r="A1533" t="s">
        <v>2215</v>
      </c>
      <c r="B1533" t="s">
        <v>5</v>
      </c>
      <c r="C1533" t="s">
        <v>1970</v>
      </c>
      <c r="D1533" s="24">
        <v>2202</v>
      </c>
      <c r="E1533" t="s">
        <v>1635</v>
      </c>
      <c r="F1533" t="s">
        <v>128</v>
      </c>
      <c r="G1533" t="s">
        <v>110</v>
      </c>
      <c r="H1533" t="s">
        <v>2012</v>
      </c>
      <c r="I1533" t="s">
        <v>1850</v>
      </c>
      <c r="J1533" t="s">
        <v>1919</v>
      </c>
      <c r="K1533" t="s">
        <v>1956</v>
      </c>
      <c r="L1533" s="24">
        <v>-1156.48</v>
      </c>
      <c r="M1533" s="25">
        <f>+VLOOKUP(E1533, TC!A:D, 4, FALSE())</f>
        <v>1.0340999992741227</v>
      </c>
      <c r="N1533" s="24">
        <f t="shared" si="115"/>
        <v>-1156.48</v>
      </c>
      <c r="O1533" t="str">
        <f t="shared" si="116"/>
        <v>NOTAS</v>
      </c>
      <c r="P1533" t="str">
        <f t="shared" si="117"/>
        <v>2025</v>
      </c>
      <c r="Q1533" t="str">
        <f t="shared" si="118"/>
        <v>02</v>
      </c>
      <c r="R1533" t="str">
        <f>+IFERROR(VLOOKUP(I1533, Listado!A:B, 2, FALSE()), "COMERCIALIZADORA INTERNACIONAL CARIBBEAN EXOTICS S A")</f>
        <v>PEREZ MEJIA MARIA PAULINA</v>
      </c>
      <c r="S1533" s="25">
        <f>+VLOOKUP(E1533, TC!A:D, 2, FALSE())</f>
        <v>4132.93</v>
      </c>
      <c r="T1533" t="str">
        <f t="shared" si="119"/>
        <v>USD</v>
      </c>
    </row>
    <row r="1534" spans="1:20" ht="18.75" hidden="1" customHeight="1" x14ac:dyDescent="0.25">
      <c r="A1534" t="s">
        <v>2215</v>
      </c>
      <c r="B1534" t="s">
        <v>1923</v>
      </c>
      <c r="C1534" t="s">
        <v>1913</v>
      </c>
      <c r="D1534" s="24">
        <v>5748</v>
      </c>
      <c r="E1534" t="s">
        <v>1635</v>
      </c>
      <c r="F1534" t="s">
        <v>128</v>
      </c>
      <c r="G1534" t="s">
        <v>108</v>
      </c>
      <c r="H1534" t="s">
        <v>2257</v>
      </c>
      <c r="I1534" t="s">
        <v>1877</v>
      </c>
      <c r="J1534" t="s">
        <v>2049</v>
      </c>
      <c r="K1534" t="s">
        <v>2050</v>
      </c>
      <c r="L1534" s="24">
        <v>2550</v>
      </c>
      <c r="M1534" s="25">
        <f>+VLOOKUP(E1534, TC!A:D, 4, FALSE())</f>
        <v>1.0340999992741227</v>
      </c>
      <c r="N1534" s="24">
        <f t="shared" si="115"/>
        <v>2550</v>
      </c>
      <c r="O1534" t="str">
        <f t="shared" si="116"/>
        <v>FACTURA</v>
      </c>
      <c r="P1534" t="str">
        <f t="shared" si="117"/>
        <v>2025</v>
      </c>
      <c r="Q1534" t="str">
        <f t="shared" si="118"/>
        <v>02</v>
      </c>
      <c r="R1534" t="str">
        <f>+IFERROR(VLOOKUP(I1534, Listado!A:B, 2, FALSE()), "COMERCIALIZADORA INTERNACIONAL CARIBBEAN EXOTICS S A")</f>
        <v>PIEDRAHITA PEREZ MARIANA</v>
      </c>
      <c r="S1534" s="25">
        <f>+VLOOKUP(E1534, TC!A:D, 2, FALSE())</f>
        <v>4132.93</v>
      </c>
      <c r="T1534" t="str">
        <f t="shared" si="119"/>
        <v>USD</v>
      </c>
    </row>
    <row r="1535" spans="1:20" ht="18.75" hidden="1" customHeight="1" x14ac:dyDescent="0.25">
      <c r="A1535" t="s">
        <v>2215</v>
      </c>
      <c r="B1535" t="s">
        <v>1923</v>
      </c>
      <c r="C1535" t="s">
        <v>1913</v>
      </c>
      <c r="D1535" s="24">
        <v>5748</v>
      </c>
      <c r="E1535" t="s">
        <v>1635</v>
      </c>
      <c r="F1535" t="s">
        <v>128</v>
      </c>
      <c r="G1535" t="s">
        <v>108</v>
      </c>
      <c r="H1535" t="s">
        <v>2257</v>
      </c>
      <c r="I1535" t="s">
        <v>1877</v>
      </c>
      <c r="J1535" t="s">
        <v>2049</v>
      </c>
      <c r="K1535" t="s">
        <v>2051</v>
      </c>
      <c r="L1535" s="24">
        <v>130</v>
      </c>
      <c r="M1535" s="25">
        <f>+VLOOKUP(E1535, TC!A:D, 4, FALSE())</f>
        <v>1.0340999992741227</v>
      </c>
      <c r="N1535" s="24">
        <f t="shared" si="115"/>
        <v>130</v>
      </c>
      <c r="O1535" t="str">
        <f t="shared" si="116"/>
        <v>FACTURA</v>
      </c>
      <c r="P1535" t="str">
        <f t="shared" si="117"/>
        <v>2025</v>
      </c>
      <c r="Q1535" t="str">
        <f t="shared" si="118"/>
        <v>02</v>
      </c>
      <c r="R1535" t="str">
        <f>+IFERROR(VLOOKUP(I1535, Listado!A:B, 2, FALSE()), "COMERCIALIZADORA INTERNACIONAL CARIBBEAN EXOTICS S A")</f>
        <v>PIEDRAHITA PEREZ MARIANA</v>
      </c>
      <c r="S1535" s="25">
        <f>+VLOOKUP(E1535, TC!A:D, 2, FALSE())</f>
        <v>4132.93</v>
      </c>
      <c r="T1535" t="str">
        <f t="shared" si="119"/>
        <v>USD</v>
      </c>
    </row>
    <row r="1536" spans="1:20" ht="18.75" hidden="1" customHeight="1" x14ac:dyDescent="0.25">
      <c r="A1536" t="s">
        <v>2215</v>
      </c>
      <c r="B1536" t="s">
        <v>1923</v>
      </c>
      <c r="C1536" t="s">
        <v>1913</v>
      </c>
      <c r="D1536" s="24">
        <v>5748</v>
      </c>
      <c r="E1536" t="s">
        <v>1635</v>
      </c>
      <c r="F1536" t="s">
        <v>128</v>
      </c>
      <c r="G1536" t="s">
        <v>108</v>
      </c>
      <c r="H1536" t="s">
        <v>2257</v>
      </c>
      <c r="I1536" t="s">
        <v>1877</v>
      </c>
      <c r="J1536" t="s">
        <v>2049</v>
      </c>
      <c r="K1536" t="s">
        <v>2200</v>
      </c>
      <c r="L1536" s="24">
        <v>388.5</v>
      </c>
      <c r="M1536" s="25">
        <f>+VLOOKUP(E1536, TC!A:D, 4, FALSE())</f>
        <v>1.0340999992741227</v>
      </c>
      <c r="N1536" s="24">
        <f t="shared" si="115"/>
        <v>388.5</v>
      </c>
      <c r="O1536" t="str">
        <f t="shared" si="116"/>
        <v>FACTURA</v>
      </c>
      <c r="P1536" t="str">
        <f t="shared" si="117"/>
        <v>2025</v>
      </c>
      <c r="Q1536" t="str">
        <f t="shared" si="118"/>
        <v>02</v>
      </c>
      <c r="R1536" t="str">
        <f>+IFERROR(VLOOKUP(I1536, Listado!A:B, 2, FALSE()), "COMERCIALIZADORA INTERNACIONAL CARIBBEAN EXOTICS S A")</f>
        <v>PIEDRAHITA PEREZ MARIANA</v>
      </c>
      <c r="S1536" s="25">
        <f>+VLOOKUP(E1536, TC!A:D, 2, FALSE())</f>
        <v>4132.93</v>
      </c>
      <c r="T1536" t="str">
        <f t="shared" si="119"/>
        <v>USD</v>
      </c>
    </row>
    <row r="1537" spans="1:20" ht="18.75" hidden="1" customHeight="1" x14ac:dyDescent="0.25">
      <c r="A1537" t="s">
        <v>2215</v>
      </c>
      <c r="B1537" t="s">
        <v>1923</v>
      </c>
      <c r="C1537" t="s">
        <v>1913</v>
      </c>
      <c r="D1537" s="24">
        <v>5749</v>
      </c>
      <c r="E1537" t="s">
        <v>1635</v>
      </c>
      <c r="F1537" t="s">
        <v>128</v>
      </c>
      <c r="G1537" t="s">
        <v>112</v>
      </c>
      <c r="H1537" t="s">
        <v>2258</v>
      </c>
      <c r="I1537" t="s">
        <v>1886</v>
      </c>
      <c r="J1537" t="s">
        <v>1919</v>
      </c>
      <c r="K1537" t="s">
        <v>1928</v>
      </c>
      <c r="L1537" s="24">
        <v>1221.03</v>
      </c>
      <c r="M1537" s="25">
        <f>+VLOOKUP(E1537, TC!A:D, 4, FALSE())</f>
        <v>1.0340999992741227</v>
      </c>
      <c r="N1537" s="24">
        <f t="shared" si="115"/>
        <v>1221.03</v>
      </c>
      <c r="O1537" t="str">
        <f t="shared" si="116"/>
        <v>FACTURA</v>
      </c>
      <c r="P1537" t="str">
        <f t="shared" si="117"/>
        <v>2025</v>
      </c>
      <c r="Q1537" t="str">
        <f t="shared" si="118"/>
        <v>02</v>
      </c>
      <c r="R1537" t="str">
        <f>+IFERROR(VLOOKUP(I1537, Listado!A:B, 2, FALSE()), "COMERCIALIZADORA INTERNACIONAL CARIBBEAN EXOTICS S A")</f>
        <v>HINCAPIE CONTRERAS ERIKA STEFANIA</v>
      </c>
      <c r="S1537" s="25">
        <f>+VLOOKUP(E1537, TC!A:D, 2, FALSE())</f>
        <v>4132.93</v>
      </c>
      <c r="T1537" t="str">
        <f t="shared" si="119"/>
        <v>USD</v>
      </c>
    </row>
    <row r="1538" spans="1:20" ht="18.75" hidden="1" customHeight="1" x14ac:dyDescent="0.25">
      <c r="A1538" t="s">
        <v>2215</v>
      </c>
      <c r="B1538" t="s">
        <v>1923</v>
      </c>
      <c r="C1538" t="s">
        <v>1913</v>
      </c>
      <c r="D1538" s="24">
        <v>5749</v>
      </c>
      <c r="E1538" t="s">
        <v>1635</v>
      </c>
      <c r="F1538" t="s">
        <v>128</v>
      </c>
      <c r="G1538" t="s">
        <v>112</v>
      </c>
      <c r="H1538" t="s">
        <v>2258</v>
      </c>
      <c r="I1538" t="s">
        <v>1886</v>
      </c>
      <c r="J1538" t="s">
        <v>1919</v>
      </c>
      <c r="K1538" t="s">
        <v>2245</v>
      </c>
      <c r="L1538" s="24">
        <v>1716</v>
      </c>
      <c r="M1538" s="25">
        <f>+VLOOKUP(E1538, TC!A:D, 4, FALSE())</f>
        <v>1.0340999992741227</v>
      </c>
      <c r="N1538" s="24">
        <f t="shared" ref="N1538:N1601" si="120">+IF(F1538="EUR", (M1538*L1538), IF(I1538="JUAN MATAS SAS", (L1538/S1538), L1538))</f>
        <v>1716</v>
      </c>
      <c r="O1538" t="str">
        <f t="shared" ref="O1538:O1601" si="121">+IF(C1538="CFE", "FACTURA", IF(ISERROR(SEARCH("ANULA", H1538))=FALSE(), "ANULACIÓN FE", IF(ISERROR(SEARCH("CANCELLATION", H1538))=FALSE(), "ANULACIÓN FE", "NOTAS")))</f>
        <v>FACTURA</v>
      </c>
      <c r="P1538" t="str">
        <f t="shared" ref="P1538:P1601" si="122">+LEFT(E1538, 4)</f>
        <v>2025</v>
      </c>
      <c r="Q1538" t="str">
        <f t="shared" ref="Q1538:Q1601" si="123">+MID(E1538, 5, 2)</f>
        <v>02</v>
      </c>
      <c r="R1538" t="str">
        <f>+IFERROR(VLOOKUP(I1538, Listado!A:B, 2, FALSE()), "COMERCIALIZADORA INTERNACIONAL CARIBBEAN EXOTICS S A")</f>
        <v>HINCAPIE CONTRERAS ERIKA STEFANIA</v>
      </c>
      <c r="S1538" s="25">
        <f>+VLOOKUP(E1538, TC!A:D, 2, FALSE())</f>
        <v>4132.93</v>
      </c>
      <c r="T1538" t="str">
        <f t="shared" ref="T1538:T1601" si="124">+IF(I1538="JUAN MATAS SAS", "USD", F1538)</f>
        <v>USD</v>
      </c>
    </row>
    <row r="1539" spans="1:20" ht="18.75" hidden="1" customHeight="1" x14ac:dyDescent="0.25">
      <c r="A1539" t="s">
        <v>2215</v>
      </c>
      <c r="B1539" t="s">
        <v>5</v>
      </c>
      <c r="C1539" t="s">
        <v>1970</v>
      </c>
      <c r="D1539" s="24">
        <v>2203</v>
      </c>
      <c r="E1539" t="s">
        <v>1635</v>
      </c>
      <c r="F1539" t="s">
        <v>128</v>
      </c>
      <c r="G1539" t="s">
        <v>110</v>
      </c>
      <c r="H1539" t="s">
        <v>2259</v>
      </c>
      <c r="I1539" t="s">
        <v>1850</v>
      </c>
      <c r="J1539" t="s">
        <v>1919</v>
      </c>
      <c r="K1539" t="s">
        <v>1956</v>
      </c>
      <c r="L1539" s="24">
        <v>-4756.7700000000004</v>
      </c>
      <c r="M1539" s="25">
        <f>+VLOOKUP(E1539, TC!A:D, 4, FALSE())</f>
        <v>1.0340999992741227</v>
      </c>
      <c r="N1539" s="24">
        <f t="shared" si="120"/>
        <v>-4756.7700000000004</v>
      </c>
      <c r="O1539" t="str">
        <f t="shared" si="121"/>
        <v>NOTAS</v>
      </c>
      <c r="P1539" t="str">
        <f t="shared" si="122"/>
        <v>2025</v>
      </c>
      <c r="Q1539" t="str">
        <f t="shared" si="123"/>
        <v>02</v>
      </c>
      <c r="R1539" t="str">
        <f>+IFERROR(VLOOKUP(I1539, Listado!A:B, 2, FALSE()), "COMERCIALIZADORA INTERNACIONAL CARIBBEAN EXOTICS S A")</f>
        <v>PEREZ MEJIA MARIA PAULINA</v>
      </c>
      <c r="S1539" s="25">
        <f>+VLOOKUP(E1539, TC!A:D, 2, FALSE())</f>
        <v>4132.93</v>
      </c>
      <c r="T1539" t="str">
        <f t="shared" si="124"/>
        <v>USD</v>
      </c>
    </row>
    <row r="1540" spans="1:20" ht="18.75" hidden="1" customHeight="1" x14ac:dyDescent="0.25">
      <c r="A1540" t="s">
        <v>2215</v>
      </c>
      <c r="B1540" t="s">
        <v>5</v>
      </c>
      <c r="C1540" t="s">
        <v>1970</v>
      </c>
      <c r="D1540" s="24">
        <v>2204</v>
      </c>
      <c r="E1540" t="s">
        <v>1635</v>
      </c>
      <c r="F1540" t="s">
        <v>128</v>
      </c>
      <c r="G1540" t="s">
        <v>112</v>
      </c>
      <c r="H1540" t="s">
        <v>2226</v>
      </c>
      <c r="I1540" t="s">
        <v>1856</v>
      </c>
      <c r="J1540" t="s">
        <v>1930</v>
      </c>
      <c r="K1540" t="s">
        <v>1928</v>
      </c>
      <c r="L1540" s="24">
        <v>-1047.47</v>
      </c>
      <c r="M1540" s="25">
        <f>+VLOOKUP(E1540, TC!A:D, 4, FALSE())</f>
        <v>1.0340999992741227</v>
      </c>
      <c r="N1540" s="24">
        <f t="shared" si="120"/>
        <v>-1047.47</v>
      </c>
      <c r="O1540" t="str">
        <f t="shared" si="121"/>
        <v>ANULACIÓN FE</v>
      </c>
      <c r="P1540" t="str">
        <f t="shared" si="122"/>
        <v>2025</v>
      </c>
      <c r="Q1540" t="str">
        <f t="shared" si="123"/>
        <v>02</v>
      </c>
      <c r="R1540" t="str">
        <f>+IFERROR(VLOOKUP(I1540, Listado!A:B, 2, FALSE()), "COMERCIALIZADORA INTERNACIONAL CARIBBEAN EXOTICS S A")</f>
        <v>HINCAPIE CONTRERAS ERIKA STEFANIA</v>
      </c>
      <c r="S1540" s="25">
        <f>+VLOOKUP(E1540, TC!A:D, 2, FALSE())</f>
        <v>4132.93</v>
      </c>
      <c r="T1540" t="str">
        <f t="shared" si="124"/>
        <v>USD</v>
      </c>
    </row>
    <row r="1541" spans="1:20" ht="18.75" hidden="1" customHeight="1" x14ac:dyDescent="0.25">
      <c r="A1541" t="s">
        <v>2215</v>
      </c>
      <c r="B1541" t="s">
        <v>5</v>
      </c>
      <c r="C1541" t="s">
        <v>1970</v>
      </c>
      <c r="D1541" s="24">
        <v>2204</v>
      </c>
      <c r="E1541" t="s">
        <v>1635</v>
      </c>
      <c r="F1541" t="s">
        <v>128</v>
      </c>
      <c r="G1541" t="s">
        <v>112</v>
      </c>
      <c r="H1541" t="s">
        <v>2226</v>
      </c>
      <c r="I1541" t="s">
        <v>1856</v>
      </c>
      <c r="J1541" t="s">
        <v>1930</v>
      </c>
      <c r="K1541" t="s">
        <v>1934</v>
      </c>
      <c r="L1541" s="24">
        <v>-759.2</v>
      </c>
      <c r="M1541" s="25">
        <f>+VLOOKUP(E1541, TC!A:D, 4, FALSE())</f>
        <v>1.0340999992741227</v>
      </c>
      <c r="N1541" s="24">
        <f t="shared" si="120"/>
        <v>-759.2</v>
      </c>
      <c r="O1541" t="str">
        <f t="shared" si="121"/>
        <v>ANULACIÓN FE</v>
      </c>
      <c r="P1541" t="str">
        <f t="shared" si="122"/>
        <v>2025</v>
      </c>
      <c r="Q1541" t="str">
        <f t="shared" si="123"/>
        <v>02</v>
      </c>
      <c r="R1541" t="str">
        <f>+IFERROR(VLOOKUP(I1541, Listado!A:B, 2, FALSE()), "COMERCIALIZADORA INTERNACIONAL CARIBBEAN EXOTICS S A")</f>
        <v>HINCAPIE CONTRERAS ERIKA STEFANIA</v>
      </c>
      <c r="S1541" s="25">
        <f>+VLOOKUP(E1541, TC!A:D, 2, FALSE())</f>
        <v>4132.93</v>
      </c>
      <c r="T1541" t="str">
        <f t="shared" si="124"/>
        <v>USD</v>
      </c>
    </row>
    <row r="1542" spans="1:20" ht="18.75" hidden="1" customHeight="1" x14ac:dyDescent="0.25">
      <c r="A1542" t="s">
        <v>2215</v>
      </c>
      <c r="B1542" t="s">
        <v>5</v>
      </c>
      <c r="C1542" t="s">
        <v>1970</v>
      </c>
      <c r="D1542" s="24">
        <v>2204</v>
      </c>
      <c r="E1542" t="s">
        <v>1635</v>
      </c>
      <c r="F1542" t="s">
        <v>128</v>
      </c>
      <c r="G1542" t="s">
        <v>112</v>
      </c>
      <c r="H1542" t="s">
        <v>2226</v>
      </c>
      <c r="I1542" t="s">
        <v>1856</v>
      </c>
      <c r="J1542" t="s">
        <v>1930</v>
      </c>
      <c r="K1542" t="s">
        <v>1935</v>
      </c>
      <c r="L1542" s="24">
        <v>-3357</v>
      </c>
      <c r="M1542" s="25">
        <f>+VLOOKUP(E1542, TC!A:D, 4, FALSE())</f>
        <v>1.0340999992741227</v>
      </c>
      <c r="N1542" s="24">
        <f t="shared" si="120"/>
        <v>-3357</v>
      </c>
      <c r="O1542" t="str">
        <f t="shared" si="121"/>
        <v>ANULACIÓN FE</v>
      </c>
      <c r="P1542" t="str">
        <f t="shared" si="122"/>
        <v>2025</v>
      </c>
      <c r="Q1542" t="str">
        <f t="shared" si="123"/>
        <v>02</v>
      </c>
      <c r="R1542" t="str">
        <f>+IFERROR(VLOOKUP(I1542, Listado!A:B, 2, FALSE()), "COMERCIALIZADORA INTERNACIONAL CARIBBEAN EXOTICS S A")</f>
        <v>HINCAPIE CONTRERAS ERIKA STEFANIA</v>
      </c>
      <c r="S1542" s="25">
        <f>+VLOOKUP(E1542, TC!A:D, 2, FALSE())</f>
        <v>4132.93</v>
      </c>
      <c r="T1542" t="str">
        <f t="shared" si="124"/>
        <v>USD</v>
      </c>
    </row>
    <row r="1543" spans="1:20" ht="18.75" hidden="1" customHeight="1" x14ac:dyDescent="0.25">
      <c r="A1543" t="s">
        <v>2215</v>
      </c>
      <c r="B1543" t="s">
        <v>1923</v>
      </c>
      <c r="C1543" t="s">
        <v>1913</v>
      </c>
      <c r="D1543" s="24">
        <v>5750</v>
      </c>
      <c r="E1543" t="s">
        <v>1635</v>
      </c>
      <c r="F1543" t="s">
        <v>128</v>
      </c>
      <c r="G1543" t="s">
        <v>112</v>
      </c>
      <c r="H1543" t="s">
        <v>2260</v>
      </c>
      <c r="I1543" t="s">
        <v>1886</v>
      </c>
      <c r="J1543" t="s">
        <v>1919</v>
      </c>
      <c r="K1543" t="s">
        <v>1928</v>
      </c>
      <c r="L1543" s="24">
        <v>1221.03</v>
      </c>
      <c r="M1543" s="25">
        <f>+VLOOKUP(E1543, TC!A:D, 4, FALSE())</f>
        <v>1.0340999992741227</v>
      </c>
      <c r="N1543" s="24">
        <f t="shared" si="120"/>
        <v>1221.03</v>
      </c>
      <c r="O1543" t="str">
        <f t="shared" si="121"/>
        <v>FACTURA</v>
      </c>
      <c r="P1543" t="str">
        <f t="shared" si="122"/>
        <v>2025</v>
      </c>
      <c r="Q1543" t="str">
        <f t="shared" si="123"/>
        <v>02</v>
      </c>
      <c r="R1543" t="str">
        <f>+IFERROR(VLOOKUP(I1543, Listado!A:B, 2, FALSE()), "COMERCIALIZADORA INTERNACIONAL CARIBBEAN EXOTICS S A")</f>
        <v>HINCAPIE CONTRERAS ERIKA STEFANIA</v>
      </c>
      <c r="S1543" s="25">
        <f>+VLOOKUP(E1543, TC!A:D, 2, FALSE())</f>
        <v>4132.93</v>
      </c>
      <c r="T1543" t="str">
        <f t="shared" si="124"/>
        <v>USD</v>
      </c>
    </row>
    <row r="1544" spans="1:20" ht="18.75" hidden="1" customHeight="1" x14ac:dyDescent="0.25">
      <c r="A1544" t="s">
        <v>2215</v>
      </c>
      <c r="B1544" t="s">
        <v>1923</v>
      </c>
      <c r="C1544" t="s">
        <v>1913</v>
      </c>
      <c r="D1544" s="24">
        <v>5750</v>
      </c>
      <c r="E1544" t="s">
        <v>1635</v>
      </c>
      <c r="F1544" t="s">
        <v>128</v>
      </c>
      <c r="G1544" t="s">
        <v>112</v>
      </c>
      <c r="H1544" t="s">
        <v>2260</v>
      </c>
      <c r="I1544" t="s">
        <v>1886</v>
      </c>
      <c r="J1544" t="s">
        <v>1919</v>
      </c>
      <c r="K1544" t="s">
        <v>2261</v>
      </c>
      <c r="L1544" s="24">
        <v>1716</v>
      </c>
      <c r="M1544" s="25">
        <f>+VLOOKUP(E1544, TC!A:D, 4, FALSE())</f>
        <v>1.0340999992741227</v>
      </c>
      <c r="N1544" s="24">
        <f t="shared" si="120"/>
        <v>1716</v>
      </c>
      <c r="O1544" t="str">
        <f t="shared" si="121"/>
        <v>FACTURA</v>
      </c>
      <c r="P1544" t="str">
        <f t="shared" si="122"/>
        <v>2025</v>
      </c>
      <c r="Q1544" t="str">
        <f t="shared" si="123"/>
        <v>02</v>
      </c>
      <c r="R1544" t="str">
        <f>+IFERROR(VLOOKUP(I1544, Listado!A:B, 2, FALSE()), "COMERCIALIZADORA INTERNACIONAL CARIBBEAN EXOTICS S A")</f>
        <v>HINCAPIE CONTRERAS ERIKA STEFANIA</v>
      </c>
      <c r="S1544" s="25">
        <f>+VLOOKUP(E1544, TC!A:D, 2, FALSE())</f>
        <v>4132.93</v>
      </c>
      <c r="T1544" t="str">
        <f t="shared" si="124"/>
        <v>USD</v>
      </c>
    </row>
    <row r="1545" spans="1:20" ht="18.75" hidden="1" customHeight="1" x14ac:dyDescent="0.25">
      <c r="A1545" t="s">
        <v>2215</v>
      </c>
      <c r="B1545" t="s">
        <v>5</v>
      </c>
      <c r="C1545" t="s">
        <v>1913</v>
      </c>
      <c r="D1545" s="24">
        <v>10951</v>
      </c>
      <c r="E1545" t="s">
        <v>1635</v>
      </c>
      <c r="F1545" t="s">
        <v>99</v>
      </c>
      <c r="G1545" t="s">
        <v>1914</v>
      </c>
      <c r="I1545" t="s">
        <v>1841</v>
      </c>
      <c r="J1545" t="s">
        <v>1915</v>
      </c>
      <c r="K1545" t="s">
        <v>2022</v>
      </c>
      <c r="L1545" s="24">
        <v>68280</v>
      </c>
      <c r="M1545" s="25">
        <f>+VLOOKUP(E1545, TC!A:D, 4, FALSE())</f>
        <v>1.0340999992741227</v>
      </c>
      <c r="N1545" s="24">
        <f t="shared" si="120"/>
        <v>68280</v>
      </c>
      <c r="O1545" t="str">
        <f t="shared" si="121"/>
        <v>FACTURA</v>
      </c>
      <c r="P1545" t="str">
        <f t="shared" si="122"/>
        <v>2025</v>
      </c>
      <c r="Q1545" t="str">
        <f t="shared" si="123"/>
        <v>02</v>
      </c>
      <c r="R1545" t="str">
        <f>+IFERROR(VLOOKUP(I1545, Listado!A:B, 2, FALSE()), "COMERCIALIZADORA INTERNACIONAL CARIBBEAN EXOTICS S A")</f>
        <v>LONDOÑO ECHEVERRI ALEJANDRA</v>
      </c>
      <c r="S1545" s="25">
        <f>+VLOOKUP(E1545, TC!A:D, 2, FALSE())</f>
        <v>4132.93</v>
      </c>
      <c r="T1545" t="str">
        <f t="shared" si="124"/>
        <v>COP</v>
      </c>
    </row>
    <row r="1546" spans="1:20" ht="18.75" hidden="1" customHeight="1" x14ac:dyDescent="0.25">
      <c r="A1546" t="s">
        <v>2215</v>
      </c>
      <c r="B1546" t="s">
        <v>5</v>
      </c>
      <c r="C1546" t="s">
        <v>1913</v>
      </c>
      <c r="D1546" s="24">
        <v>10952</v>
      </c>
      <c r="E1546" t="s">
        <v>1635</v>
      </c>
      <c r="F1546" t="s">
        <v>99</v>
      </c>
      <c r="G1546" t="s">
        <v>1914</v>
      </c>
      <c r="I1546" t="s">
        <v>1841</v>
      </c>
      <c r="J1546" t="s">
        <v>1915</v>
      </c>
      <c r="K1546" t="s">
        <v>2022</v>
      </c>
      <c r="L1546" s="24">
        <v>34450</v>
      </c>
      <c r="M1546" s="25">
        <f>+VLOOKUP(E1546, TC!A:D, 4, FALSE())</f>
        <v>1.0340999992741227</v>
      </c>
      <c r="N1546" s="24">
        <f t="shared" si="120"/>
        <v>34450</v>
      </c>
      <c r="O1546" t="str">
        <f t="shared" si="121"/>
        <v>FACTURA</v>
      </c>
      <c r="P1546" t="str">
        <f t="shared" si="122"/>
        <v>2025</v>
      </c>
      <c r="Q1546" t="str">
        <f t="shared" si="123"/>
        <v>02</v>
      </c>
      <c r="R1546" t="str">
        <f>+IFERROR(VLOOKUP(I1546, Listado!A:B, 2, FALSE()), "COMERCIALIZADORA INTERNACIONAL CARIBBEAN EXOTICS S A")</f>
        <v>LONDOÑO ECHEVERRI ALEJANDRA</v>
      </c>
      <c r="S1546" s="25">
        <f>+VLOOKUP(E1546, TC!A:D, 2, FALSE())</f>
        <v>4132.93</v>
      </c>
      <c r="T1546" t="str">
        <f t="shared" si="124"/>
        <v>COP</v>
      </c>
    </row>
    <row r="1547" spans="1:20" ht="18.75" hidden="1" customHeight="1" x14ac:dyDescent="0.25">
      <c r="A1547" t="s">
        <v>2215</v>
      </c>
      <c r="B1547" t="s">
        <v>5</v>
      </c>
      <c r="C1547" t="s">
        <v>1913</v>
      </c>
      <c r="D1547" s="24">
        <v>10952</v>
      </c>
      <c r="E1547" t="s">
        <v>1635</v>
      </c>
      <c r="F1547" t="s">
        <v>99</v>
      </c>
      <c r="G1547" t="s">
        <v>1914</v>
      </c>
      <c r="I1547" t="s">
        <v>1841</v>
      </c>
      <c r="J1547" t="s">
        <v>1915</v>
      </c>
      <c r="K1547" t="s">
        <v>2022</v>
      </c>
      <c r="L1547" s="24">
        <v>26390</v>
      </c>
      <c r="M1547" s="25">
        <f>+VLOOKUP(E1547, TC!A:D, 4, FALSE())</f>
        <v>1.0340999992741227</v>
      </c>
      <c r="N1547" s="24">
        <f t="shared" si="120"/>
        <v>26390</v>
      </c>
      <c r="O1547" t="str">
        <f t="shared" si="121"/>
        <v>FACTURA</v>
      </c>
      <c r="P1547" t="str">
        <f t="shared" si="122"/>
        <v>2025</v>
      </c>
      <c r="Q1547" t="str">
        <f t="shared" si="123"/>
        <v>02</v>
      </c>
      <c r="R1547" t="str">
        <f>+IFERROR(VLOOKUP(I1547, Listado!A:B, 2, FALSE()), "COMERCIALIZADORA INTERNACIONAL CARIBBEAN EXOTICS S A")</f>
        <v>LONDOÑO ECHEVERRI ALEJANDRA</v>
      </c>
      <c r="S1547" s="25">
        <f>+VLOOKUP(E1547, TC!A:D, 2, FALSE())</f>
        <v>4132.93</v>
      </c>
      <c r="T1547" t="str">
        <f t="shared" si="124"/>
        <v>COP</v>
      </c>
    </row>
    <row r="1548" spans="1:20" ht="18.75" hidden="1" customHeight="1" x14ac:dyDescent="0.25">
      <c r="A1548" t="s">
        <v>2215</v>
      </c>
      <c r="B1548" t="s">
        <v>5</v>
      </c>
      <c r="C1548" t="s">
        <v>1913</v>
      </c>
      <c r="D1548" s="24">
        <v>10952</v>
      </c>
      <c r="E1548" t="s">
        <v>1635</v>
      </c>
      <c r="F1548" t="s">
        <v>99</v>
      </c>
      <c r="G1548" t="s">
        <v>1914</v>
      </c>
      <c r="I1548" t="s">
        <v>1841</v>
      </c>
      <c r="J1548" t="s">
        <v>1915</v>
      </c>
      <c r="K1548" t="s">
        <v>2022</v>
      </c>
      <c r="L1548" s="24">
        <v>910</v>
      </c>
      <c r="M1548" s="25">
        <f>+VLOOKUP(E1548, TC!A:D, 4, FALSE())</f>
        <v>1.0340999992741227</v>
      </c>
      <c r="N1548" s="24">
        <f t="shared" si="120"/>
        <v>910</v>
      </c>
      <c r="O1548" t="str">
        <f t="shared" si="121"/>
        <v>FACTURA</v>
      </c>
      <c r="P1548" t="str">
        <f t="shared" si="122"/>
        <v>2025</v>
      </c>
      <c r="Q1548" t="str">
        <f t="shared" si="123"/>
        <v>02</v>
      </c>
      <c r="R1548" t="str">
        <f>+IFERROR(VLOOKUP(I1548, Listado!A:B, 2, FALSE()), "COMERCIALIZADORA INTERNACIONAL CARIBBEAN EXOTICS S A")</f>
        <v>LONDOÑO ECHEVERRI ALEJANDRA</v>
      </c>
      <c r="S1548" s="25">
        <f>+VLOOKUP(E1548, TC!A:D, 2, FALSE())</f>
        <v>4132.93</v>
      </c>
      <c r="T1548" t="str">
        <f t="shared" si="124"/>
        <v>COP</v>
      </c>
    </row>
    <row r="1549" spans="1:20" ht="18.75" hidden="1" customHeight="1" x14ac:dyDescent="0.25">
      <c r="A1549" t="s">
        <v>2215</v>
      </c>
      <c r="B1549" t="s">
        <v>5</v>
      </c>
      <c r="C1549" t="s">
        <v>1913</v>
      </c>
      <c r="D1549" s="24">
        <v>10953</v>
      </c>
      <c r="E1549" t="s">
        <v>1635</v>
      </c>
      <c r="F1549" t="s">
        <v>99</v>
      </c>
      <c r="G1549" t="s">
        <v>113</v>
      </c>
      <c r="I1549" t="s">
        <v>1843</v>
      </c>
      <c r="J1549" t="s">
        <v>1915</v>
      </c>
      <c r="K1549" t="s">
        <v>2020</v>
      </c>
      <c r="L1549" s="24">
        <v>251900</v>
      </c>
      <c r="M1549" s="25">
        <f>+VLOOKUP(E1549, TC!A:D, 4, FALSE())</f>
        <v>1.0340999992741227</v>
      </c>
      <c r="N1549" s="24">
        <f t="shared" si="120"/>
        <v>251900</v>
      </c>
      <c r="O1549" t="str">
        <f t="shared" si="121"/>
        <v>FACTURA</v>
      </c>
      <c r="P1549" t="str">
        <f t="shared" si="122"/>
        <v>2025</v>
      </c>
      <c r="Q1549" t="str">
        <f t="shared" si="123"/>
        <v>02</v>
      </c>
      <c r="R1549" t="str">
        <f>+IFERROR(VLOOKUP(I1549, Listado!A:B, 2, FALSE()), "COMERCIALIZADORA INTERNACIONAL CARIBBEAN EXOTICS S A")</f>
        <v>LONDOÑO ECHEVERRI ALEJANDRA</v>
      </c>
      <c r="S1549" s="25">
        <f>+VLOOKUP(E1549, TC!A:D, 2, FALSE())</f>
        <v>4132.93</v>
      </c>
      <c r="T1549" t="str">
        <f t="shared" si="124"/>
        <v>COP</v>
      </c>
    </row>
    <row r="1550" spans="1:20" ht="18.75" hidden="1" customHeight="1" x14ac:dyDescent="0.25">
      <c r="A1550" t="s">
        <v>2215</v>
      </c>
      <c r="B1550" t="s">
        <v>5</v>
      </c>
      <c r="C1550" t="s">
        <v>1913</v>
      </c>
      <c r="D1550" s="24">
        <v>10953</v>
      </c>
      <c r="E1550" t="s">
        <v>1635</v>
      </c>
      <c r="F1550" t="s">
        <v>99</v>
      </c>
      <c r="G1550" t="s">
        <v>113</v>
      </c>
      <c r="I1550" t="s">
        <v>1843</v>
      </c>
      <c r="J1550" t="s">
        <v>1915</v>
      </c>
      <c r="K1550" t="s">
        <v>2020</v>
      </c>
      <c r="L1550" s="24">
        <v>22440</v>
      </c>
      <c r="M1550" s="25">
        <f>+VLOOKUP(E1550, TC!A:D, 4, FALSE())</f>
        <v>1.0340999992741227</v>
      </c>
      <c r="N1550" s="24">
        <f t="shared" si="120"/>
        <v>22440</v>
      </c>
      <c r="O1550" t="str">
        <f t="shared" si="121"/>
        <v>FACTURA</v>
      </c>
      <c r="P1550" t="str">
        <f t="shared" si="122"/>
        <v>2025</v>
      </c>
      <c r="Q1550" t="str">
        <f t="shared" si="123"/>
        <v>02</v>
      </c>
      <c r="R1550" t="str">
        <f>+IFERROR(VLOOKUP(I1550, Listado!A:B, 2, FALSE()), "COMERCIALIZADORA INTERNACIONAL CARIBBEAN EXOTICS S A")</f>
        <v>LONDOÑO ECHEVERRI ALEJANDRA</v>
      </c>
      <c r="S1550" s="25">
        <f>+VLOOKUP(E1550, TC!A:D, 2, FALSE())</f>
        <v>4132.93</v>
      </c>
      <c r="T1550" t="str">
        <f t="shared" si="124"/>
        <v>COP</v>
      </c>
    </row>
    <row r="1551" spans="1:20" ht="18.75" hidden="1" customHeight="1" x14ac:dyDescent="0.25">
      <c r="A1551" t="s">
        <v>2215</v>
      </c>
      <c r="B1551" t="s">
        <v>5</v>
      </c>
      <c r="C1551" t="s">
        <v>1913</v>
      </c>
      <c r="D1551" s="24">
        <v>10953</v>
      </c>
      <c r="E1551" t="s">
        <v>1635</v>
      </c>
      <c r="F1551" t="s">
        <v>99</v>
      </c>
      <c r="G1551" t="s">
        <v>113</v>
      </c>
      <c r="I1551" t="s">
        <v>1843</v>
      </c>
      <c r="J1551" t="s">
        <v>1915</v>
      </c>
      <c r="K1551" t="s">
        <v>2020</v>
      </c>
      <c r="L1551" s="24">
        <v>30228</v>
      </c>
      <c r="M1551" s="25">
        <f>+VLOOKUP(E1551, TC!A:D, 4, FALSE())</f>
        <v>1.0340999992741227</v>
      </c>
      <c r="N1551" s="24">
        <f t="shared" si="120"/>
        <v>30228</v>
      </c>
      <c r="O1551" t="str">
        <f t="shared" si="121"/>
        <v>FACTURA</v>
      </c>
      <c r="P1551" t="str">
        <f t="shared" si="122"/>
        <v>2025</v>
      </c>
      <c r="Q1551" t="str">
        <f t="shared" si="123"/>
        <v>02</v>
      </c>
      <c r="R1551" t="str">
        <f>+IFERROR(VLOOKUP(I1551, Listado!A:B, 2, FALSE()), "COMERCIALIZADORA INTERNACIONAL CARIBBEAN EXOTICS S A")</f>
        <v>LONDOÑO ECHEVERRI ALEJANDRA</v>
      </c>
      <c r="S1551" s="25">
        <f>+VLOOKUP(E1551, TC!A:D, 2, FALSE())</f>
        <v>4132.93</v>
      </c>
      <c r="T1551" t="str">
        <f t="shared" si="124"/>
        <v>COP</v>
      </c>
    </row>
    <row r="1552" spans="1:20" ht="18.75" hidden="1" customHeight="1" x14ac:dyDescent="0.25">
      <c r="A1552" t="s">
        <v>2215</v>
      </c>
      <c r="B1552" t="s">
        <v>5</v>
      </c>
      <c r="C1552" t="s">
        <v>1913</v>
      </c>
      <c r="D1552" s="24">
        <v>10953</v>
      </c>
      <c r="E1552" t="s">
        <v>1635</v>
      </c>
      <c r="F1552" t="s">
        <v>99</v>
      </c>
      <c r="G1552" t="s">
        <v>113</v>
      </c>
      <c r="I1552" t="s">
        <v>1843</v>
      </c>
      <c r="J1552" t="s">
        <v>1915</v>
      </c>
      <c r="K1552" t="s">
        <v>2020</v>
      </c>
      <c r="L1552" s="24">
        <v>23100</v>
      </c>
      <c r="M1552" s="25">
        <f>+VLOOKUP(E1552, TC!A:D, 4, FALSE())</f>
        <v>1.0340999992741227</v>
      </c>
      <c r="N1552" s="24">
        <f t="shared" si="120"/>
        <v>23100</v>
      </c>
      <c r="O1552" t="str">
        <f t="shared" si="121"/>
        <v>FACTURA</v>
      </c>
      <c r="P1552" t="str">
        <f t="shared" si="122"/>
        <v>2025</v>
      </c>
      <c r="Q1552" t="str">
        <f t="shared" si="123"/>
        <v>02</v>
      </c>
      <c r="R1552" t="str">
        <f>+IFERROR(VLOOKUP(I1552, Listado!A:B, 2, FALSE()), "COMERCIALIZADORA INTERNACIONAL CARIBBEAN EXOTICS S A")</f>
        <v>LONDOÑO ECHEVERRI ALEJANDRA</v>
      </c>
      <c r="S1552" s="25">
        <f>+VLOOKUP(E1552, TC!A:D, 2, FALSE())</f>
        <v>4132.93</v>
      </c>
      <c r="T1552" t="str">
        <f t="shared" si="124"/>
        <v>COP</v>
      </c>
    </row>
    <row r="1553" spans="1:20" ht="18.75" hidden="1" customHeight="1" x14ac:dyDescent="0.25">
      <c r="A1553" t="s">
        <v>2215</v>
      </c>
      <c r="B1553" t="s">
        <v>5</v>
      </c>
      <c r="C1553" t="s">
        <v>1913</v>
      </c>
      <c r="D1553" s="24">
        <v>10953</v>
      </c>
      <c r="E1553" t="s">
        <v>1635</v>
      </c>
      <c r="F1553" t="s">
        <v>99</v>
      </c>
      <c r="G1553" t="s">
        <v>113</v>
      </c>
      <c r="I1553" t="s">
        <v>1843</v>
      </c>
      <c r="J1553" t="s">
        <v>1915</v>
      </c>
      <c r="K1553" t="s">
        <v>2020</v>
      </c>
      <c r="L1553" s="24">
        <v>2332</v>
      </c>
      <c r="M1553" s="25">
        <f>+VLOOKUP(E1553, TC!A:D, 4, FALSE())</f>
        <v>1.0340999992741227</v>
      </c>
      <c r="N1553" s="24">
        <f t="shared" si="120"/>
        <v>2332</v>
      </c>
      <c r="O1553" t="str">
        <f t="shared" si="121"/>
        <v>FACTURA</v>
      </c>
      <c r="P1553" t="str">
        <f t="shared" si="122"/>
        <v>2025</v>
      </c>
      <c r="Q1553" t="str">
        <f t="shared" si="123"/>
        <v>02</v>
      </c>
      <c r="R1553" t="str">
        <f>+IFERROR(VLOOKUP(I1553, Listado!A:B, 2, FALSE()), "COMERCIALIZADORA INTERNACIONAL CARIBBEAN EXOTICS S A")</f>
        <v>LONDOÑO ECHEVERRI ALEJANDRA</v>
      </c>
      <c r="S1553" s="25">
        <f>+VLOOKUP(E1553, TC!A:D, 2, FALSE())</f>
        <v>4132.93</v>
      </c>
      <c r="T1553" t="str">
        <f t="shared" si="124"/>
        <v>COP</v>
      </c>
    </row>
    <row r="1554" spans="1:20" ht="18.75" hidden="1" customHeight="1" x14ac:dyDescent="0.25">
      <c r="A1554" t="s">
        <v>2215</v>
      </c>
      <c r="B1554" t="s">
        <v>5</v>
      </c>
      <c r="C1554" t="s">
        <v>1913</v>
      </c>
      <c r="D1554" s="24">
        <v>10954</v>
      </c>
      <c r="E1554" t="s">
        <v>1635</v>
      </c>
      <c r="F1554" t="s">
        <v>99</v>
      </c>
      <c r="G1554" t="s">
        <v>113</v>
      </c>
      <c r="I1554" t="s">
        <v>1844</v>
      </c>
      <c r="J1554" t="s">
        <v>1915</v>
      </c>
      <c r="K1554" t="s">
        <v>2020</v>
      </c>
      <c r="L1554" s="24">
        <v>66470</v>
      </c>
      <c r="M1554" s="25">
        <f>+VLOOKUP(E1554, TC!A:D, 4, FALSE())</f>
        <v>1.0340999992741227</v>
      </c>
      <c r="N1554" s="24">
        <f t="shared" si="120"/>
        <v>66470</v>
      </c>
      <c r="O1554" t="str">
        <f t="shared" si="121"/>
        <v>FACTURA</v>
      </c>
      <c r="P1554" t="str">
        <f t="shared" si="122"/>
        <v>2025</v>
      </c>
      <c r="Q1554" t="str">
        <f t="shared" si="123"/>
        <v>02</v>
      </c>
      <c r="R1554" t="str">
        <f>+IFERROR(VLOOKUP(I1554, Listado!A:B, 2, FALSE()), "COMERCIALIZADORA INTERNACIONAL CARIBBEAN EXOTICS S A")</f>
        <v>LONDOÑO ECHEVERRI ALEJANDRA</v>
      </c>
      <c r="S1554" s="25">
        <f>+VLOOKUP(E1554, TC!A:D, 2, FALSE())</f>
        <v>4132.93</v>
      </c>
      <c r="T1554" t="str">
        <f t="shared" si="124"/>
        <v>COP</v>
      </c>
    </row>
    <row r="1555" spans="1:20" ht="18.75" hidden="1" customHeight="1" x14ac:dyDescent="0.25">
      <c r="A1555" t="s">
        <v>2215</v>
      </c>
      <c r="B1555" t="s">
        <v>5</v>
      </c>
      <c r="C1555" t="s">
        <v>1913</v>
      </c>
      <c r="D1555" s="24">
        <v>10954</v>
      </c>
      <c r="E1555" t="s">
        <v>1635</v>
      </c>
      <c r="F1555" t="s">
        <v>99</v>
      </c>
      <c r="G1555" t="s">
        <v>113</v>
      </c>
      <c r="I1555" t="s">
        <v>1844</v>
      </c>
      <c r="J1555" t="s">
        <v>1915</v>
      </c>
      <c r="K1555" t="s">
        <v>2020</v>
      </c>
      <c r="L1555" s="24">
        <v>92</v>
      </c>
      <c r="M1555" s="25">
        <f>+VLOOKUP(E1555, TC!A:D, 4, FALSE())</f>
        <v>1.0340999992741227</v>
      </c>
      <c r="N1555" s="24">
        <f t="shared" si="120"/>
        <v>92</v>
      </c>
      <c r="O1555" t="str">
        <f t="shared" si="121"/>
        <v>FACTURA</v>
      </c>
      <c r="P1555" t="str">
        <f t="shared" si="122"/>
        <v>2025</v>
      </c>
      <c r="Q1555" t="str">
        <f t="shared" si="123"/>
        <v>02</v>
      </c>
      <c r="R1555" t="str">
        <f>+IFERROR(VLOOKUP(I1555, Listado!A:B, 2, FALSE()), "COMERCIALIZADORA INTERNACIONAL CARIBBEAN EXOTICS S A")</f>
        <v>LONDOÑO ECHEVERRI ALEJANDRA</v>
      </c>
      <c r="S1555" s="25">
        <f>+VLOOKUP(E1555, TC!A:D, 2, FALSE())</f>
        <v>4132.93</v>
      </c>
      <c r="T1555" t="str">
        <f t="shared" si="124"/>
        <v>COP</v>
      </c>
    </row>
    <row r="1556" spans="1:20" ht="18.75" hidden="1" customHeight="1" x14ac:dyDescent="0.25">
      <c r="A1556" t="s">
        <v>2215</v>
      </c>
      <c r="B1556" t="s">
        <v>5</v>
      </c>
      <c r="C1556" t="s">
        <v>1913</v>
      </c>
      <c r="D1556" s="24">
        <v>10954</v>
      </c>
      <c r="E1556" t="s">
        <v>1635</v>
      </c>
      <c r="F1556" t="s">
        <v>99</v>
      </c>
      <c r="G1556" t="s">
        <v>113</v>
      </c>
      <c r="I1556" t="s">
        <v>1844</v>
      </c>
      <c r="J1556" t="s">
        <v>1915</v>
      </c>
      <c r="K1556" t="s">
        <v>2020</v>
      </c>
      <c r="L1556" s="24">
        <v>36340</v>
      </c>
      <c r="M1556" s="25">
        <f>+VLOOKUP(E1556, TC!A:D, 4, FALSE())</f>
        <v>1.0340999992741227</v>
      </c>
      <c r="N1556" s="24">
        <f t="shared" si="120"/>
        <v>36340</v>
      </c>
      <c r="O1556" t="str">
        <f t="shared" si="121"/>
        <v>FACTURA</v>
      </c>
      <c r="P1556" t="str">
        <f t="shared" si="122"/>
        <v>2025</v>
      </c>
      <c r="Q1556" t="str">
        <f t="shared" si="123"/>
        <v>02</v>
      </c>
      <c r="R1556" t="str">
        <f>+IFERROR(VLOOKUP(I1556, Listado!A:B, 2, FALSE()), "COMERCIALIZADORA INTERNACIONAL CARIBBEAN EXOTICS S A")</f>
        <v>LONDOÑO ECHEVERRI ALEJANDRA</v>
      </c>
      <c r="S1556" s="25">
        <f>+VLOOKUP(E1556, TC!A:D, 2, FALSE())</f>
        <v>4132.93</v>
      </c>
      <c r="T1556" t="str">
        <f t="shared" si="124"/>
        <v>COP</v>
      </c>
    </row>
    <row r="1557" spans="1:20" ht="18.75" hidden="1" customHeight="1" x14ac:dyDescent="0.25">
      <c r="A1557" t="s">
        <v>2215</v>
      </c>
      <c r="B1557" t="s">
        <v>5</v>
      </c>
      <c r="C1557" t="s">
        <v>1913</v>
      </c>
      <c r="D1557" s="24">
        <v>10954</v>
      </c>
      <c r="E1557" t="s">
        <v>1635</v>
      </c>
      <c r="F1557" t="s">
        <v>99</v>
      </c>
      <c r="G1557" t="s">
        <v>113</v>
      </c>
      <c r="I1557" t="s">
        <v>1844</v>
      </c>
      <c r="J1557" t="s">
        <v>1915</v>
      </c>
      <c r="K1557" t="s">
        <v>2020</v>
      </c>
      <c r="L1557" s="24">
        <v>29900</v>
      </c>
      <c r="M1557" s="25">
        <f>+VLOOKUP(E1557, TC!A:D, 4, FALSE())</f>
        <v>1.0340999992741227</v>
      </c>
      <c r="N1557" s="24">
        <f t="shared" si="120"/>
        <v>29900</v>
      </c>
      <c r="O1557" t="str">
        <f t="shared" si="121"/>
        <v>FACTURA</v>
      </c>
      <c r="P1557" t="str">
        <f t="shared" si="122"/>
        <v>2025</v>
      </c>
      <c r="Q1557" t="str">
        <f t="shared" si="123"/>
        <v>02</v>
      </c>
      <c r="R1557" t="str">
        <f>+IFERROR(VLOOKUP(I1557, Listado!A:B, 2, FALSE()), "COMERCIALIZADORA INTERNACIONAL CARIBBEAN EXOTICS S A")</f>
        <v>LONDOÑO ECHEVERRI ALEJANDRA</v>
      </c>
      <c r="S1557" s="25">
        <f>+VLOOKUP(E1557, TC!A:D, 2, FALSE())</f>
        <v>4132.93</v>
      </c>
      <c r="T1557" t="str">
        <f t="shared" si="124"/>
        <v>COP</v>
      </c>
    </row>
    <row r="1558" spans="1:20" ht="18.75" hidden="1" customHeight="1" x14ac:dyDescent="0.25">
      <c r="A1558" t="s">
        <v>2215</v>
      </c>
      <c r="B1558" t="s">
        <v>5</v>
      </c>
      <c r="C1558" t="s">
        <v>1913</v>
      </c>
      <c r="D1558" s="24">
        <v>10954</v>
      </c>
      <c r="E1558" t="s">
        <v>1635</v>
      </c>
      <c r="F1558" t="s">
        <v>99</v>
      </c>
      <c r="G1558" t="s">
        <v>113</v>
      </c>
      <c r="I1558" t="s">
        <v>1844</v>
      </c>
      <c r="J1558" t="s">
        <v>1915</v>
      </c>
      <c r="K1558" t="s">
        <v>2020</v>
      </c>
      <c r="L1558" s="24">
        <v>4830</v>
      </c>
      <c r="M1558" s="25">
        <f>+VLOOKUP(E1558, TC!A:D, 4, FALSE())</f>
        <v>1.0340999992741227</v>
      </c>
      <c r="N1558" s="24">
        <f t="shared" si="120"/>
        <v>4830</v>
      </c>
      <c r="O1558" t="str">
        <f t="shared" si="121"/>
        <v>FACTURA</v>
      </c>
      <c r="P1558" t="str">
        <f t="shared" si="122"/>
        <v>2025</v>
      </c>
      <c r="Q1558" t="str">
        <f t="shared" si="123"/>
        <v>02</v>
      </c>
      <c r="R1558" t="str">
        <f>+IFERROR(VLOOKUP(I1558, Listado!A:B, 2, FALSE()), "COMERCIALIZADORA INTERNACIONAL CARIBBEAN EXOTICS S A")</f>
        <v>LONDOÑO ECHEVERRI ALEJANDRA</v>
      </c>
      <c r="S1558" s="25">
        <f>+VLOOKUP(E1558, TC!A:D, 2, FALSE())</f>
        <v>4132.93</v>
      </c>
      <c r="T1558" t="str">
        <f t="shared" si="124"/>
        <v>COP</v>
      </c>
    </row>
    <row r="1559" spans="1:20" ht="18.75" hidden="1" customHeight="1" x14ac:dyDescent="0.25">
      <c r="A1559" t="s">
        <v>2215</v>
      </c>
      <c r="B1559" t="s">
        <v>5</v>
      </c>
      <c r="C1559" t="s">
        <v>1913</v>
      </c>
      <c r="D1559" s="24">
        <v>10954</v>
      </c>
      <c r="E1559" t="s">
        <v>1635</v>
      </c>
      <c r="F1559" t="s">
        <v>99</v>
      </c>
      <c r="G1559" t="s">
        <v>113</v>
      </c>
      <c r="I1559" t="s">
        <v>1844</v>
      </c>
      <c r="J1559" t="s">
        <v>1915</v>
      </c>
      <c r="K1559" t="s">
        <v>2020</v>
      </c>
      <c r="L1559" s="24">
        <v>368</v>
      </c>
      <c r="M1559" s="25">
        <f>+VLOOKUP(E1559, TC!A:D, 4, FALSE())</f>
        <v>1.0340999992741227</v>
      </c>
      <c r="N1559" s="24">
        <f t="shared" si="120"/>
        <v>368</v>
      </c>
      <c r="O1559" t="str">
        <f t="shared" si="121"/>
        <v>FACTURA</v>
      </c>
      <c r="P1559" t="str">
        <f t="shared" si="122"/>
        <v>2025</v>
      </c>
      <c r="Q1559" t="str">
        <f t="shared" si="123"/>
        <v>02</v>
      </c>
      <c r="R1559" t="str">
        <f>+IFERROR(VLOOKUP(I1559, Listado!A:B, 2, FALSE()), "COMERCIALIZADORA INTERNACIONAL CARIBBEAN EXOTICS S A")</f>
        <v>LONDOÑO ECHEVERRI ALEJANDRA</v>
      </c>
      <c r="S1559" s="25">
        <f>+VLOOKUP(E1559, TC!A:D, 2, FALSE())</f>
        <v>4132.93</v>
      </c>
      <c r="T1559" t="str">
        <f t="shared" si="124"/>
        <v>COP</v>
      </c>
    </row>
    <row r="1560" spans="1:20" ht="18.75" hidden="1" customHeight="1" x14ac:dyDescent="0.25">
      <c r="A1560" t="s">
        <v>2215</v>
      </c>
      <c r="B1560" t="s">
        <v>5</v>
      </c>
      <c r="C1560" t="s">
        <v>1913</v>
      </c>
      <c r="D1560" s="24">
        <v>10955</v>
      </c>
      <c r="E1560" t="s">
        <v>1635</v>
      </c>
      <c r="F1560" t="s">
        <v>99</v>
      </c>
      <c r="G1560" t="s">
        <v>1914</v>
      </c>
      <c r="I1560" t="s">
        <v>1841</v>
      </c>
      <c r="J1560" t="s">
        <v>1915</v>
      </c>
      <c r="K1560" t="s">
        <v>2020</v>
      </c>
      <c r="L1560" s="24">
        <v>282000</v>
      </c>
      <c r="M1560" s="25">
        <f>+VLOOKUP(E1560, TC!A:D, 4, FALSE())</f>
        <v>1.0340999992741227</v>
      </c>
      <c r="N1560" s="24">
        <f t="shared" si="120"/>
        <v>282000</v>
      </c>
      <c r="O1560" t="str">
        <f t="shared" si="121"/>
        <v>FACTURA</v>
      </c>
      <c r="P1560" t="str">
        <f t="shared" si="122"/>
        <v>2025</v>
      </c>
      <c r="Q1560" t="str">
        <f t="shared" si="123"/>
        <v>02</v>
      </c>
      <c r="R1560" t="str">
        <f>+IFERROR(VLOOKUP(I1560, Listado!A:B, 2, FALSE()), "COMERCIALIZADORA INTERNACIONAL CARIBBEAN EXOTICS S A")</f>
        <v>LONDOÑO ECHEVERRI ALEJANDRA</v>
      </c>
      <c r="S1560" s="25">
        <f>+VLOOKUP(E1560, TC!A:D, 2, FALSE())</f>
        <v>4132.93</v>
      </c>
      <c r="T1560" t="str">
        <f t="shared" si="124"/>
        <v>COP</v>
      </c>
    </row>
    <row r="1561" spans="1:20" ht="18.75" hidden="1" customHeight="1" x14ac:dyDescent="0.25">
      <c r="A1561" t="s">
        <v>2215</v>
      </c>
      <c r="B1561" t="s">
        <v>5</v>
      </c>
      <c r="C1561" t="s">
        <v>1913</v>
      </c>
      <c r="D1561" s="24">
        <v>10955</v>
      </c>
      <c r="E1561" t="s">
        <v>1635</v>
      </c>
      <c r="F1561" t="s">
        <v>99</v>
      </c>
      <c r="G1561" t="s">
        <v>1914</v>
      </c>
      <c r="I1561" t="s">
        <v>1841</v>
      </c>
      <c r="J1561" t="s">
        <v>1915</v>
      </c>
      <c r="K1561" t="s">
        <v>2020</v>
      </c>
      <c r="L1561" s="24">
        <v>99750</v>
      </c>
      <c r="M1561" s="25">
        <f>+VLOOKUP(E1561, TC!A:D, 4, FALSE())</f>
        <v>1.0340999992741227</v>
      </c>
      <c r="N1561" s="24">
        <f t="shared" si="120"/>
        <v>99750</v>
      </c>
      <c r="O1561" t="str">
        <f t="shared" si="121"/>
        <v>FACTURA</v>
      </c>
      <c r="P1561" t="str">
        <f t="shared" si="122"/>
        <v>2025</v>
      </c>
      <c r="Q1561" t="str">
        <f t="shared" si="123"/>
        <v>02</v>
      </c>
      <c r="R1561" t="str">
        <f>+IFERROR(VLOOKUP(I1561, Listado!A:B, 2, FALSE()), "COMERCIALIZADORA INTERNACIONAL CARIBBEAN EXOTICS S A")</f>
        <v>LONDOÑO ECHEVERRI ALEJANDRA</v>
      </c>
      <c r="S1561" s="25">
        <f>+VLOOKUP(E1561, TC!A:D, 2, FALSE())</f>
        <v>4132.93</v>
      </c>
      <c r="T1561" t="str">
        <f t="shared" si="124"/>
        <v>COP</v>
      </c>
    </row>
    <row r="1562" spans="1:20" ht="18.75" hidden="1" customHeight="1" x14ac:dyDescent="0.25">
      <c r="A1562" t="s">
        <v>2215</v>
      </c>
      <c r="B1562" t="s">
        <v>5</v>
      </c>
      <c r="C1562" t="s">
        <v>1913</v>
      </c>
      <c r="D1562" s="24">
        <v>10955</v>
      </c>
      <c r="E1562" t="s">
        <v>1635</v>
      </c>
      <c r="F1562" t="s">
        <v>99</v>
      </c>
      <c r="G1562" t="s">
        <v>1914</v>
      </c>
      <c r="I1562" t="s">
        <v>1841</v>
      </c>
      <c r="J1562" t="s">
        <v>1915</v>
      </c>
      <c r="K1562" t="s">
        <v>2020</v>
      </c>
      <c r="L1562" s="24">
        <v>60450</v>
      </c>
      <c r="M1562" s="25">
        <f>+VLOOKUP(E1562, TC!A:D, 4, FALSE())</f>
        <v>1.0340999992741227</v>
      </c>
      <c r="N1562" s="24">
        <f t="shared" si="120"/>
        <v>60450</v>
      </c>
      <c r="O1562" t="str">
        <f t="shared" si="121"/>
        <v>FACTURA</v>
      </c>
      <c r="P1562" t="str">
        <f t="shared" si="122"/>
        <v>2025</v>
      </c>
      <c r="Q1562" t="str">
        <f t="shared" si="123"/>
        <v>02</v>
      </c>
      <c r="R1562" t="str">
        <f>+IFERROR(VLOOKUP(I1562, Listado!A:B, 2, FALSE()), "COMERCIALIZADORA INTERNACIONAL CARIBBEAN EXOTICS S A")</f>
        <v>LONDOÑO ECHEVERRI ALEJANDRA</v>
      </c>
      <c r="S1562" s="25">
        <f>+VLOOKUP(E1562, TC!A:D, 2, FALSE())</f>
        <v>4132.93</v>
      </c>
      <c r="T1562" t="str">
        <f t="shared" si="124"/>
        <v>COP</v>
      </c>
    </row>
    <row r="1563" spans="1:20" ht="18.75" hidden="1" customHeight="1" x14ac:dyDescent="0.25">
      <c r="A1563" t="s">
        <v>2215</v>
      </c>
      <c r="B1563" t="s">
        <v>5</v>
      </c>
      <c r="C1563" t="s">
        <v>1913</v>
      </c>
      <c r="D1563" s="24">
        <v>10955</v>
      </c>
      <c r="E1563" t="s">
        <v>1635</v>
      </c>
      <c r="F1563" t="s">
        <v>99</v>
      </c>
      <c r="G1563" t="s">
        <v>1914</v>
      </c>
      <c r="I1563" t="s">
        <v>1841</v>
      </c>
      <c r="J1563" t="s">
        <v>1915</v>
      </c>
      <c r="K1563" t="s">
        <v>2020</v>
      </c>
      <c r="L1563" s="24">
        <v>208500</v>
      </c>
      <c r="M1563" s="25">
        <f>+VLOOKUP(E1563, TC!A:D, 4, FALSE())</f>
        <v>1.0340999992741227</v>
      </c>
      <c r="N1563" s="24">
        <f t="shared" si="120"/>
        <v>208500</v>
      </c>
      <c r="O1563" t="str">
        <f t="shared" si="121"/>
        <v>FACTURA</v>
      </c>
      <c r="P1563" t="str">
        <f t="shared" si="122"/>
        <v>2025</v>
      </c>
      <c r="Q1563" t="str">
        <f t="shared" si="123"/>
        <v>02</v>
      </c>
      <c r="R1563" t="str">
        <f>+IFERROR(VLOOKUP(I1563, Listado!A:B, 2, FALSE()), "COMERCIALIZADORA INTERNACIONAL CARIBBEAN EXOTICS S A")</f>
        <v>LONDOÑO ECHEVERRI ALEJANDRA</v>
      </c>
      <c r="S1563" s="25">
        <f>+VLOOKUP(E1563, TC!A:D, 2, FALSE())</f>
        <v>4132.93</v>
      </c>
      <c r="T1563" t="str">
        <f t="shared" si="124"/>
        <v>COP</v>
      </c>
    </row>
    <row r="1564" spans="1:20" ht="18.75" hidden="1" customHeight="1" x14ac:dyDescent="0.25">
      <c r="A1564" t="s">
        <v>2215</v>
      </c>
      <c r="B1564" t="s">
        <v>5</v>
      </c>
      <c r="C1564" t="s">
        <v>1913</v>
      </c>
      <c r="D1564" s="24">
        <v>10955</v>
      </c>
      <c r="E1564" t="s">
        <v>1635</v>
      </c>
      <c r="F1564" t="s">
        <v>99</v>
      </c>
      <c r="G1564" t="s">
        <v>1914</v>
      </c>
      <c r="I1564" t="s">
        <v>1841</v>
      </c>
      <c r="J1564" t="s">
        <v>1915</v>
      </c>
      <c r="K1564" t="s">
        <v>2020</v>
      </c>
      <c r="L1564" s="24">
        <v>59100</v>
      </c>
      <c r="M1564" s="25">
        <f>+VLOOKUP(E1564, TC!A:D, 4, FALSE())</f>
        <v>1.0340999992741227</v>
      </c>
      <c r="N1564" s="24">
        <f t="shared" si="120"/>
        <v>59100</v>
      </c>
      <c r="O1564" t="str">
        <f t="shared" si="121"/>
        <v>FACTURA</v>
      </c>
      <c r="P1564" t="str">
        <f t="shared" si="122"/>
        <v>2025</v>
      </c>
      <c r="Q1564" t="str">
        <f t="shared" si="123"/>
        <v>02</v>
      </c>
      <c r="R1564" t="str">
        <f>+IFERROR(VLOOKUP(I1564, Listado!A:B, 2, FALSE()), "COMERCIALIZADORA INTERNACIONAL CARIBBEAN EXOTICS S A")</f>
        <v>LONDOÑO ECHEVERRI ALEJANDRA</v>
      </c>
      <c r="S1564" s="25">
        <f>+VLOOKUP(E1564, TC!A:D, 2, FALSE())</f>
        <v>4132.93</v>
      </c>
      <c r="T1564" t="str">
        <f t="shared" si="124"/>
        <v>COP</v>
      </c>
    </row>
    <row r="1565" spans="1:20" ht="18.75" hidden="1" customHeight="1" x14ac:dyDescent="0.25">
      <c r="A1565" t="s">
        <v>2215</v>
      </c>
      <c r="B1565" t="s">
        <v>5</v>
      </c>
      <c r="C1565" t="s">
        <v>1913</v>
      </c>
      <c r="D1565" s="24">
        <v>10955</v>
      </c>
      <c r="E1565" t="s">
        <v>1635</v>
      </c>
      <c r="F1565" t="s">
        <v>99</v>
      </c>
      <c r="G1565" t="s">
        <v>1914</v>
      </c>
      <c r="I1565" t="s">
        <v>1841</v>
      </c>
      <c r="J1565" t="s">
        <v>1915</v>
      </c>
      <c r="K1565" t="s">
        <v>2020</v>
      </c>
      <c r="L1565" s="24">
        <v>69900</v>
      </c>
      <c r="M1565" s="25">
        <f>+VLOOKUP(E1565, TC!A:D, 4, FALSE())</f>
        <v>1.0340999992741227</v>
      </c>
      <c r="N1565" s="24">
        <f t="shared" si="120"/>
        <v>69900</v>
      </c>
      <c r="O1565" t="str">
        <f t="shared" si="121"/>
        <v>FACTURA</v>
      </c>
      <c r="P1565" t="str">
        <f t="shared" si="122"/>
        <v>2025</v>
      </c>
      <c r="Q1565" t="str">
        <f t="shared" si="123"/>
        <v>02</v>
      </c>
      <c r="R1565" t="str">
        <f>+IFERROR(VLOOKUP(I1565, Listado!A:B, 2, FALSE()), "COMERCIALIZADORA INTERNACIONAL CARIBBEAN EXOTICS S A")</f>
        <v>LONDOÑO ECHEVERRI ALEJANDRA</v>
      </c>
      <c r="S1565" s="25">
        <f>+VLOOKUP(E1565, TC!A:D, 2, FALSE())</f>
        <v>4132.93</v>
      </c>
      <c r="T1565" t="str">
        <f t="shared" si="124"/>
        <v>COP</v>
      </c>
    </row>
    <row r="1566" spans="1:20" ht="18.75" hidden="1" customHeight="1" x14ac:dyDescent="0.25">
      <c r="A1566" t="s">
        <v>2215</v>
      </c>
      <c r="B1566" t="s">
        <v>5</v>
      </c>
      <c r="C1566" t="s">
        <v>1913</v>
      </c>
      <c r="D1566" s="24">
        <v>10955</v>
      </c>
      <c r="E1566" t="s">
        <v>1635</v>
      </c>
      <c r="F1566" t="s">
        <v>99</v>
      </c>
      <c r="G1566" t="s">
        <v>1914</v>
      </c>
      <c r="I1566" t="s">
        <v>1841</v>
      </c>
      <c r="J1566" t="s">
        <v>1915</v>
      </c>
      <c r="K1566" t="s">
        <v>2020</v>
      </c>
      <c r="L1566" s="24">
        <v>33600</v>
      </c>
      <c r="M1566" s="25">
        <f>+VLOOKUP(E1566, TC!A:D, 4, FALSE())</f>
        <v>1.0340999992741227</v>
      </c>
      <c r="N1566" s="24">
        <f t="shared" si="120"/>
        <v>33600</v>
      </c>
      <c r="O1566" t="str">
        <f t="shared" si="121"/>
        <v>FACTURA</v>
      </c>
      <c r="P1566" t="str">
        <f t="shared" si="122"/>
        <v>2025</v>
      </c>
      <c r="Q1566" t="str">
        <f t="shared" si="123"/>
        <v>02</v>
      </c>
      <c r="R1566" t="str">
        <f>+IFERROR(VLOOKUP(I1566, Listado!A:B, 2, FALSE()), "COMERCIALIZADORA INTERNACIONAL CARIBBEAN EXOTICS S A")</f>
        <v>LONDOÑO ECHEVERRI ALEJANDRA</v>
      </c>
      <c r="S1566" s="25">
        <f>+VLOOKUP(E1566, TC!A:D, 2, FALSE())</f>
        <v>4132.93</v>
      </c>
      <c r="T1566" t="str">
        <f t="shared" si="124"/>
        <v>COP</v>
      </c>
    </row>
    <row r="1567" spans="1:20" ht="18.75" hidden="1" customHeight="1" x14ac:dyDescent="0.25">
      <c r="A1567" t="s">
        <v>2215</v>
      </c>
      <c r="B1567" t="s">
        <v>5</v>
      </c>
      <c r="C1567" t="s">
        <v>1913</v>
      </c>
      <c r="D1567" s="24">
        <v>10955</v>
      </c>
      <c r="E1567" t="s">
        <v>1635</v>
      </c>
      <c r="F1567" t="s">
        <v>99</v>
      </c>
      <c r="G1567" t="s">
        <v>1914</v>
      </c>
      <c r="I1567" t="s">
        <v>1841</v>
      </c>
      <c r="J1567" t="s">
        <v>1915</v>
      </c>
      <c r="K1567" t="s">
        <v>2020</v>
      </c>
      <c r="L1567" s="24">
        <v>210</v>
      </c>
      <c r="M1567" s="25">
        <f>+VLOOKUP(E1567, TC!A:D, 4, FALSE())</f>
        <v>1.0340999992741227</v>
      </c>
      <c r="N1567" s="24">
        <f t="shared" si="120"/>
        <v>210</v>
      </c>
      <c r="O1567" t="str">
        <f t="shared" si="121"/>
        <v>FACTURA</v>
      </c>
      <c r="P1567" t="str">
        <f t="shared" si="122"/>
        <v>2025</v>
      </c>
      <c r="Q1567" t="str">
        <f t="shared" si="123"/>
        <v>02</v>
      </c>
      <c r="R1567" t="str">
        <f>+IFERROR(VLOOKUP(I1567, Listado!A:B, 2, FALSE()), "COMERCIALIZADORA INTERNACIONAL CARIBBEAN EXOTICS S A")</f>
        <v>LONDOÑO ECHEVERRI ALEJANDRA</v>
      </c>
      <c r="S1567" s="25">
        <f>+VLOOKUP(E1567, TC!A:D, 2, FALSE())</f>
        <v>4132.93</v>
      </c>
      <c r="T1567" t="str">
        <f t="shared" si="124"/>
        <v>COP</v>
      </c>
    </row>
    <row r="1568" spans="1:20" ht="18.75" hidden="1" customHeight="1" x14ac:dyDescent="0.25">
      <c r="A1568" t="s">
        <v>2215</v>
      </c>
      <c r="B1568" t="s">
        <v>5</v>
      </c>
      <c r="C1568" t="s">
        <v>1913</v>
      </c>
      <c r="D1568" s="24">
        <v>10955</v>
      </c>
      <c r="E1568" t="s">
        <v>1635</v>
      </c>
      <c r="F1568" t="s">
        <v>99</v>
      </c>
      <c r="G1568" t="s">
        <v>1914</v>
      </c>
      <c r="I1568" t="s">
        <v>1841</v>
      </c>
      <c r="J1568" t="s">
        <v>1915</v>
      </c>
      <c r="K1568" t="s">
        <v>2020</v>
      </c>
      <c r="L1568" s="24">
        <v>1890</v>
      </c>
      <c r="M1568" s="25">
        <f>+VLOOKUP(E1568, TC!A:D, 4, FALSE())</f>
        <v>1.0340999992741227</v>
      </c>
      <c r="N1568" s="24">
        <f t="shared" si="120"/>
        <v>1890</v>
      </c>
      <c r="O1568" t="str">
        <f t="shared" si="121"/>
        <v>FACTURA</v>
      </c>
      <c r="P1568" t="str">
        <f t="shared" si="122"/>
        <v>2025</v>
      </c>
      <c r="Q1568" t="str">
        <f t="shared" si="123"/>
        <v>02</v>
      </c>
      <c r="R1568" t="str">
        <f>+IFERROR(VLOOKUP(I1568, Listado!A:B, 2, FALSE()), "COMERCIALIZADORA INTERNACIONAL CARIBBEAN EXOTICS S A")</f>
        <v>LONDOÑO ECHEVERRI ALEJANDRA</v>
      </c>
      <c r="S1568" s="25">
        <f>+VLOOKUP(E1568, TC!A:D, 2, FALSE())</f>
        <v>4132.93</v>
      </c>
      <c r="T1568" t="str">
        <f t="shared" si="124"/>
        <v>COP</v>
      </c>
    </row>
    <row r="1569" spans="1:20" ht="18.75" hidden="1" customHeight="1" x14ac:dyDescent="0.25">
      <c r="A1569" t="s">
        <v>2215</v>
      </c>
      <c r="B1569" t="s">
        <v>5</v>
      </c>
      <c r="C1569" t="s">
        <v>1913</v>
      </c>
      <c r="D1569" s="24">
        <v>10956</v>
      </c>
      <c r="E1569" t="s">
        <v>1635</v>
      </c>
      <c r="F1569" t="s">
        <v>99</v>
      </c>
      <c r="G1569" t="s">
        <v>113</v>
      </c>
      <c r="I1569" t="s">
        <v>1846</v>
      </c>
      <c r="J1569" t="s">
        <v>1915</v>
      </c>
      <c r="K1569" t="s">
        <v>2020</v>
      </c>
      <c r="L1569" s="24">
        <v>66440</v>
      </c>
      <c r="M1569" s="25">
        <f>+VLOOKUP(E1569, TC!A:D, 4, FALSE())</f>
        <v>1.0340999992741227</v>
      </c>
      <c r="N1569" s="24">
        <f t="shared" si="120"/>
        <v>66440</v>
      </c>
      <c r="O1569" t="str">
        <f t="shared" si="121"/>
        <v>FACTURA</v>
      </c>
      <c r="P1569" t="str">
        <f t="shared" si="122"/>
        <v>2025</v>
      </c>
      <c r="Q1569" t="str">
        <f t="shared" si="123"/>
        <v>02</v>
      </c>
      <c r="R1569" t="str">
        <f>+IFERROR(VLOOKUP(I1569, Listado!A:B, 2, FALSE()), "COMERCIALIZADORA INTERNACIONAL CARIBBEAN EXOTICS S A")</f>
        <v>LONDOÑO ECHEVERRI ALEJANDRA</v>
      </c>
      <c r="S1569" s="25">
        <f>+VLOOKUP(E1569, TC!A:D, 2, FALSE())</f>
        <v>4132.93</v>
      </c>
      <c r="T1569" t="str">
        <f t="shared" si="124"/>
        <v>COP</v>
      </c>
    </row>
    <row r="1570" spans="1:20" ht="18.75" hidden="1" customHeight="1" x14ac:dyDescent="0.25">
      <c r="A1570" t="s">
        <v>2215</v>
      </c>
      <c r="B1570" t="s">
        <v>5</v>
      </c>
      <c r="C1570" t="s">
        <v>1913</v>
      </c>
      <c r="D1570" s="24">
        <v>10956</v>
      </c>
      <c r="E1570" t="s">
        <v>1635</v>
      </c>
      <c r="F1570" t="s">
        <v>99</v>
      </c>
      <c r="G1570" t="s">
        <v>113</v>
      </c>
      <c r="I1570" t="s">
        <v>1846</v>
      </c>
      <c r="J1570" t="s">
        <v>1915</v>
      </c>
      <c r="K1570" t="s">
        <v>2020</v>
      </c>
      <c r="L1570" s="24">
        <v>143660</v>
      </c>
      <c r="M1570" s="25">
        <f>+VLOOKUP(E1570, TC!A:D, 4, FALSE())</f>
        <v>1.0340999992741227</v>
      </c>
      <c r="N1570" s="24">
        <f t="shared" si="120"/>
        <v>143660</v>
      </c>
      <c r="O1570" t="str">
        <f t="shared" si="121"/>
        <v>FACTURA</v>
      </c>
      <c r="P1570" t="str">
        <f t="shared" si="122"/>
        <v>2025</v>
      </c>
      <c r="Q1570" t="str">
        <f t="shared" si="123"/>
        <v>02</v>
      </c>
      <c r="R1570" t="str">
        <f>+IFERROR(VLOOKUP(I1570, Listado!A:B, 2, FALSE()), "COMERCIALIZADORA INTERNACIONAL CARIBBEAN EXOTICS S A")</f>
        <v>LONDOÑO ECHEVERRI ALEJANDRA</v>
      </c>
      <c r="S1570" s="25">
        <f>+VLOOKUP(E1570, TC!A:D, 2, FALSE())</f>
        <v>4132.93</v>
      </c>
      <c r="T1570" t="str">
        <f t="shared" si="124"/>
        <v>COP</v>
      </c>
    </row>
    <row r="1571" spans="1:20" ht="18.75" hidden="1" customHeight="1" x14ac:dyDescent="0.25">
      <c r="A1571" t="s">
        <v>2215</v>
      </c>
      <c r="B1571" t="s">
        <v>5</v>
      </c>
      <c r="C1571" t="s">
        <v>1913</v>
      </c>
      <c r="D1571" s="24">
        <v>10956</v>
      </c>
      <c r="E1571" t="s">
        <v>1635</v>
      </c>
      <c r="F1571" t="s">
        <v>99</v>
      </c>
      <c r="G1571" t="s">
        <v>113</v>
      </c>
      <c r="I1571" t="s">
        <v>1846</v>
      </c>
      <c r="J1571" t="s">
        <v>1915</v>
      </c>
      <c r="K1571" t="s">
        <v>2020</v>
      </c>
      <c r="L1571" s="24">
        <v>10560</v>
      </c>
      <c r="M1571" s="25">
        <f>+VLOOKUP(E1571, TC!A:D, 4, FALSE())</f>
        <v>1.0340999992741227</v>
      </c>
      <c r="N1571" s="24">
        <f t="shared" si="120"/>
        <v>10560</v>
      </c>
      <c r="O1571" t="str">
        <f t="shared" si="121"/>
        <v>FACTURA</v>
      </c>
      <c r="P1571" t="str">
        <f t="shared" si="122"/>
        <v>2025</v>
      </c>
      <c r="Q1571" t="str">
        <f t="shared" si="123"/>
        <v>02</v>
      </c>
      <c r="R1571" t="str">
        <f>+IFERROR(VLOOKUP(I1571, Listado!A:B, 2, FALSE()), "COMERCIALIZADORA INTERNACIONAL CARIBBEAN EXOTICS S A")</f>
        <v>LONDOÑO ECHEVERRI ALEJANDRA</v>
      </c>
      <c r="S1571" s="25">
        <f>+VLOOKUP(E1571, TC!A:D, 2, FALSE())</f>
        <v>4132.93</v>
      </c>
      <c r="T1571" t="str">
        <f t="shared" si="124"/>
        <v>COP</v>
      </c>
    </row>
    <row r="1572" spans="1:20" ht="18.75" hidden="1" customHeight="1" x14ac:dyDescent="0.25">
      <c r="A1572" t="s">
        <v>2215</v>
      </c>
      <c r="B1572" t="s">
        <v>5</v>
      </c>
      <c r="C1572" t="s">
        <v>1913</v>
      </c>
      <c r="D1572" s="24">
        <v>10956</v>
      </c>
      <c r="E1572" t="s">
        <v>1635</v>
      </c>
      <c r="F1572" t="s">
        <v>99</v>
      </c>
      <c r="G1572" t="s">
        <v>113</v>
      </c>
      <c r="I1572" t="s">
        <v>1846</v>
      </c>
      <c r="J1572" t="s">
        <v>1915</v>
      </c>
      <c r="K1572" t="s">
        <v>2020</v>
      </c>
      <c r="L1572" s="24">
        <v>1540</v>
      </c>
      <c r="M1572" s="25">
        <f>+VLOOKUP(E1572, TC!A:D, 4, FALSE())</f>
        <v>1.0340999992741227</v>
      </c>
      <c r="N1572" s="24">
        <f t="shared" si="120"/>
        <v>1540</v>
      </c>
      <c r="O1572" t="str">
        <f t="shared" si="121"/>
        <v>FACTURA</v>
      </c>
      <c r="P1572" t="str">
        <f t="shared" si="122"/>
        <v>2025</v>
      </c>
      <c r="Q1572" t="str">
        <f t="shared" si="123"/>
        <v>02</v>
      </c>
      <c r="R1572" t="str">
        <f>+IFERROR(VLOOKUP(I1572, Listado!A:B, 2, FALSE()), "COMERCIALIZADORA INTERNACIONAL CARIBBEAN EXOTICS S A")</f>
        <v>LONDOÑO ECHEVERRI ALEJANDRA</v>
      </c>
      <c r="S1572" s="25">
        <f>+VLOOKUP(E1572, TC!A:D, 2, FALSE())</f>
        <v>4132.93</v>
      </c>
      <c r="T1572" t="str">
        <f t="shared" si="124"/>
        <v>COP</v>
      </c>
    </row>
    <row r="1573" spans="1:20" ht="18.75" hidden="1" customHeight="1" x14ac:dyDescent="0.25">
      <c r="A1573" t="s">
        <v>2215</v>
      </c>
      <c r="B1573" t="s">
        <v>5</v>
      </c>
      <c r="C1573" t="s">
        <v>1913</v>
      </c>
      <c r="D1573" s="24">
        <v>10957</v>
      </c>
      <c r="E1573" t="s">
        <v>1635</v>
      </c>
      <c r="F1573" t="s">
        <v>1924</v>
      </c>
      <c r="G1573" t="s">
        <v>1914</v>
      </c>
      <c r="H1573" t="s">
        <v>2262</v>
      </c>
      <c r="I1573" t="s">
        <v>1869</v>
      </c>
      <c r="J1573" t="s">
        <v>1919</v>
      </c>
      <c r="K1573" t="s">
        <v>47</v>
      </c>
      <c r="L1573" s="24">
        <v>89.4</v>
      </c>
      <c r="M1573" s="25">
        <f>+VLOOKUP(E1573, TC!A:D, 4, FALSE())</f>
        <v>1.0340999992741227</v>
      </c>
      <c r="N1573" s="24">
        <f t="shared" si="120"/>
        <v>92.448539935106567</v>
      </c>
      <c r="O1573" t="str">
        <f t="shared" si="121"/>
        <v>FACTURA</v>
      </c>
      <c r="P1573" t="str">
        <f t="shared" si="122"/>
        <v>2025</v>
      </c>
      <c r="Q1573" t="str">
        <f t="shared" si="123"/>
        <v>02</v>
      </c>
      <c r="R1573" t="str">
        <f>+IFERROR(VLOOKUP(I1573, Listado!A:B, 2, FALSE()), "COMERCIALIZADORA INTERNACIONAL CARIBBEAN EXOTICS S A")</f>
        <v>PIEDRAHITA PEREZ MARIANA</v>
      </c>
      <c r="S1573" s="25">
        <f>+VLOOKUP(E1573, TC!A:D, 2, FALSE())</f>
        <v>4132.93</v>
      </c>
      <c r="T1573" t="str">
        <f t="shared" si="124"/>
        <v>EUR</v>
      </c>
    </row>
    <row r="1574" spans="1:20" ht="18.75" hidden="1" customHeight="1" x14ac:dyDescent="0.25">
      <c r="A1574" t="s">
        <v>2215</v>
      </c>
      <c r="B1574" t="s">
        <v>5</v>
      </c>
      <c r="C1574" t="s">
        <v>1913</v>
      </c>
      <c r="D1574" s="24">
        <v>10957</v>
      </c>
      <c r="E1574" t="s">
        <v>1635</v>
      </c>
      <c r="F1574" t="s">
        <v>1924</v>
      </c>
      <c r="G1574" t="s">
        <v>1914</v>
      </c>
      <c r="H1574" t="s">
        <v>2262</v>
      </c>
      <c r="I1574" t="s">
        <v>1869</v>
      </c>
      <c r="J1574" t="s">
        <v>1919</v>
      </c>
      <c r="K1574" t="s">
        <v>47</v>
      </c>
      <c r="L1574" s="24">
        <v>65.56</v>
      </c>
      <c r="M1574" s="25">
        <f>+VLOOKUP(E1574, TC!A:D, 4, FALSE())</f>
        <v>1.0340999992741227</v>
      </c>
      <c r="N1574" s="24">
        <f t="shared" si="120"/>
        <v>67.795595952411489</v>
      </c>
      <c r="O1574" t="str">
        <f t="shared" si="121"/>
        <v>FACTURA</v>
      </c>
      <c r="P1574" t="str">
        <f t="shared" si="122"/>
        <v>2025</v>
      </c>
      <c r="Q1574" t="str">
        <f t="shared" si="123"/>
        <v>02</v>
      </c>
      <c r="R1574" t="str">
        <f>+IFERROR(VLOOKUP(I1574, Listado!A:B, 2, FALSE()), "COMERCIALIZADORA INTERNACIONAL CARIBBEAN EXOTICS S A")</f>
        <v>PIEDRAHITA PEREZ MARIANA</v>
      </c>
      <c r="S1574" s="25">
        <f>+VLOOKUP(E1574, TC!A:D, 2, FALSE())</f>
        <v>4132.93</v>
      </c>
      <c r="T1574" t="str">
        <f t="shared" si="124"/>
        <v>EUR</v>
      </c>
    </row>
    <row r="1575" spans="1:20" ht="18.75" hidden="1" customHeight="1" x14ac:dyDescent="0.25">
      <c r="A1575" t="s">
        <v>2215</v>
      </c>
      <c r="B1575" t="s">
        <v>5</v>
      </c>
      <c r="C1575" t="s">
        <v>1913</v>
      </c>
      <c r="D1575" s="24">
        <v>10957</v>
      </c>
      <c r="E1575" t="s">
        <v>1635</v>
      </c>
      <c r="F1575" t="s">
        <v>1924</v>
      </c>
      <c r="G1575" t="s">
        <v>1914</v>
      </c>
      <c r="H1575" t="s">
        <v>2262</v>
      </c>
      <c r="I1575" t="s">
        <v>1869</v>
      </c>
      <c r="J1575" t="s">
        <v>1919</v>
      </c>
      <c r="K1575" t="s">
        <v>47</v>
      </c>
      <c r="L1575" s="24">
        <v>65.56</v>
      </c>
      <c r="M1575" s="25">
        <f>+VLOOKUP(E1575, TC!A:D, 4, FALSE())</f>
        <v>1.0340999992741227</v>
      </c>
      <c r="N1575" s="24">
        <f t="shared" si="120"/>
        <v>67.795595952411489</v>
      </c>
      <c r="O1575" t="str">
        <f t="shared" si="121"/>
        <v>FACTURA</v>
      </c>
      <c r="P1575" t="str">
        <f t="shared" si="122"/>
        <v>2025</v>
      </c>
      <c r="Q1575" t="str">
        <f t="shared" si="123"/>
        <v>02</v>
      </c>
      <c r="R1575" t="str">
        <f>+IFERROR(VLOOKUP(I1575, Listado!A:B, 2, FALSE()), "COMERCIALIZADORA INTERNACIONAL CARIBBEAN EXOTICS S A")</f>
        <v>PIEDRAHITA PEREZ MARIANA</v>
      </c>
      <c r="S1575" s="25">
        <f>+VLOOKUP(E1575, TC!A:D, 2, FALSE())</f>
        <v>4132.93</v>
      </c>
      <c r="T1575" t="str">
        <f t="shared" si="124"/>
        <v>EUR</v>
      </c>
    </row>
    <row r="1576" spans="1:20" ht="18.75" hidden="1" customHeight="1" x14ac:dyDescent="0.25">
      <c r="A1576" t="s">
        <v>2215</v>
      </c>
      <c r="B1576" t="s">
        <v>5</v>
      </c>
      <c r="C1576" t="s">
        <v>1913</v>
      </c>
      <c r="D1576" s="24">
        <v>10957</v>
      </c>
      <c r="E1576" t="s">
        <v>1635</v>
      </c>
      <c r="F1576" t="s">
        <v>1924</v>
      </c>
      <c r="G1576" t="s">
        <v>1914</v>
      </c>
      <c r="H1576" t="s">
        <v>2262</v>
      </c>
      <c r="I1576" t="s">
        <v>1869</v>
      </c>
      <c r="J1576" t="s">
        <v>1919</v>
      </c>
      <c r="K1576" t="s">
        <v>47</v>
      </c>
      <c r="L1576" s="24">
        <v>613.88</v>
      </c>
      <c r="M1576" s="25">
        <f>+VLOOKUP(E1576, TC!A:D, 4, FALSE())</f>
        <v>1.0340999992741227</v>
      </c>
      <c r="N1576" s="24">
        <f t="shared" si="120"/>
        <v>634.81330755439842</v>
      </c>
      <c r="O1576" t="str">
        <f t="shared" si="121"/>
        <v>FACTURA</v>
      </c>
      <c r="P1576" t="str">
        <f t="shared" si="122"/>
        <v>2025</v>
      </c>
      <c r="Q1576" t="str">
        <f t="shared" si="123"/>
        <v>02</v>
      </c>
      <c r="R1576" t="str">
        <f>+IFERROR(VLOOKUP(I1576, Listado!A:B, 2, FALSE()), "COMERCIALIZADORA INTERNACIONAL CARIBBEAN EXOTICS S A")</f>
        <v>PIEDRAHITA PEREZ MARIANA</v>
      </c>
      <c r="S1576" s="25">
        <f>+VLOOKUP(E1576, TC!A:D, 2, FALSE())</f>
        <v>4132.93</v>
      </c>
      <c r="T1576" t="str">
        <f t="shared" si="124"/>
        <v>EUR</v>
      </c>
    </row>
    <row r="1577" spans="1:20" ht="18.75" hidden="1" customHeight="1" x14ac:dyDescent="0.25">
      <c r="A1577" t="s">
        <v>2215</v>
      </c>
      <c r="B1577" t="s">
        <v>5</v>
      </c>
      <c r="C1577" t="s">
        <v>1913</v>
      </c>
      <c r="D1577" s="24">
        <v>10957</v>
      </c>
      <c r="E1577" t="s">
        <v>1635</v>
      </c>
      <c r="F1577" t="s">
        <v>1924</v>
      </c>
      <c r="G1577" t="s">
        <v>1914</v>
      </c>
      <c r="H1577" t="s">
        <v>2262</v>
      </c>
      <c r="I1577" t="s">
        <v>1869</v>
      </c>
      <c r="J1577" t="s">
        <v>1919</v>
      </c>
      <c r="K1577" t="s">
        <v>20</v>
      </c>
      <c r="L1577" s="24">
        <v>2752</v>
      </c>
      <c r="M1577" s="25">
        <f>+VLOOKUP(E1577, TC!A:D, 4, FALSE())</f>
        <v>1.0340999992741227</v>
      </c>
      <c r="N1577" s="24">
        <f t="shared" si="120"/>
        <v>2845.8431980023856</v>
      </c>
      <c r="O1577" t="str">
        <f t="shared" si="121"/>
        <v>FACTURA</v>
      </c>
      <c r="P1577" t="str">
        <f t="shared" si="122"/>
        <v>2025</v>
      </c>
      <c r="Q1577" t="str">
        <f t="shared" si="123"/>
        <v>02</v>
      </c>
      <c r="R1577" t="str">
        <f>+IFERROR(VLOOKUP(I1577, Listado!A:B, 2, FALSE()), "COMERCIALIZADORA INTERNACIONAL CARIBBEAN EXOTICS S A")</f>
        <v>PIEDRAHITA PEREZ MARIANA</v>
      </c>
      <c r="S1577" s="25">
        <f>+VLOOKUP(E1577, TC!A:D, 2, FALSE())</f>
        <v>4132.93</v>
      </c>
      <c r="T1577" t="str">
        <f t="shared" si="124"/>
        <v>EUR</v>
      </c>
    </row>
    <row r="1578" spans="1:20" ht="18.75" hidden="1" customHeight="1" x14ac:dyDescent="0.25">
      <c r="A1578" t="s">
        <v>2215</v>
      </c>
      <c r="B1578" t="s">
        <v>5</v>
      </c>
      <c r="C1578" t="s">
        <v>1913</v>
      </c>
      <c r="D1578" s="24">
        <v>10957</v>
      </c>
      <c r="E1578" t="s">
        <v>1635</v>
      </c>
      <c r="F1578" t="s">
        <v>1924</v>
      </c>
      <c r="G1578" t="s">
        <v>1914</v>
      </c>
      <c r="H1578" t="s">
        <v>2262</v>
      </c>
      <c r="I1578" t="s">
        <v>1869</v>
      </c>
      <c r="J1578" t="s">
        <v>1919</v>
      </c>
      <c r="K1578" t="s">
        <v>1959</v>
      </c>
      <c r="L1578" s="24">
        <v>550</v>
      </c>
      <c r="M1578" s="25">
        <f>+VLOOKUP(E1578, TC!A:D, 4, FALSE())</f>
        <v>1.0340999992741227</v>
      </c>
      <c r="N1578" s="24">
        <f t="shared" si="120"/>
        <v>568.75499960076752</v>
      </c>
      <c r="O1578" t="str">
        <f t="shared" si="121"/>
        <v>FACTURA</v>
      </c>
      <c r="P1578" t="str">
        <f t="shared" si="122"/>
        <v>2025</v>
      </c>
      <c r="Q1578" t="str">
        <f t="shared" si="123"/>
        <v>02</v>
      </c>
      <c r="R1578" t="str">
        <f>+IFERROR(VLOOKUP(I1578, Listado!A:B, 2, FALSE()), "COMERCIALIZADORA INTERNACIONAL CARIBBEAN EXOTICS S A")</f>
        <v>PIEDRAHITA PEREZ MARIANA</v>
      </c>
      <c r="S1578" s="25">
        <f>+VLOOKUP(E1578, TC!A:D, 2, FALSE())</f>
        <v>4132.93</v>
      </c>
      <c r="T1578" t="str">
        <f t="shared" si="124"/>
        <v>EUR</v>
      </c>
    </row>
    <row r="1579" spans="1:20" ht="18.75" hidden="1" customHeight="1" x14ac:dyDescent="0.25">
      <c r="A1579" t="s">
        <v>2215</v>
      </c>
      <c r="B1579" t="s">
        <v>5</v>
      </c>
      <c r="C1579" t="s">
        <v>1913</v>
      </c>
      <c r="D1579" s="24">
        <v>10957</v>
      </c>
      <c r="E1579" t="s">
        <v>1635</v>
      </c>
      <c r="F1579" t="s">
        <v>1924</v>
      </c>
      <c r="G1579" t="s">
        <v>1914</v>
      </c>
      <c r="H1579" t="s">
        <v>2262</v>
      </c>
      <c r="I1579" t="s">
        <v>1869</v>
      </c>
      <c r="J1579" t="s">
        <v>1919</v>
      </c>
      <c r="K1579" t="s">
        <v>1960</v>
      </c>
      <c r="L1579" s="24">
        <v>23.6</v>
      </c>
      <c r="M1579" s="25">
        <f>+VLOOKUP(E1579, TC!A:D, 4, FALSE())</f>
        <v>1.0340999992741227</v>
      </c>
      <c r="N1579" s="24">
        <f t="shared" si="120"/>
        <v>24.404759982869297</v>
      </c>
      <c r="O1579" t="str">
        <f t="shared" si="121"/>
        <v>FACTURA</v>
      </c>
      <c r="P1579" t="str">
        <f t="shared" si="122"/>
        <v>2025</v>
      </c>
      <c r="Q1579" t="str">
        <f t="shared" si="123"/>
        <v>02</v>
      </c>
      <c r="R1579" t="str">
        <f>+IFERROR(VLOOKUP(I1579, Listado!A:B, 2, FALSE()), "COMERCIALIZADORA INTERNACIONAL CARIBBEAN EXOTICS S A")</f>
        <v>PIEDRAHITA PEREZ MARIANA</v>
      </c>
      <c r="S1579" s="25">
        <f>+VLOOKUP(E1579, TC!A:D, 2, FALSE())</f>
        <v>4132.93</v>
      </c>
      <c r="T1579" t="str">
        <f t="shared" si="124"/>
        <v>EUR</v>
      </c>
    </row>
    <row r="1580" spans="1:20" ht="18.75" hidden="1" customHeight="1" x14ac:dyDescent="0.25">
      <c r="A1580" t="s">
        <v>2215</v>
      </c>
      <c r="B1580" t="s">
        <v>5</v>
      </c>
      <c r="C1580" t="s">
        <v>1913</v>
      </c>
      <c r="D1580" s="24">
        <v>10958</v>
      </c>
      <c r="E1580" t="s">
        <v>1635</v>
      </c>
      <c r="F1580" t="s">
        <v>1924</v>
      </c>
      <c r="G1580" t="s">
        <v>1914</v>
      </c>
      <c r="H1580" t="s">
        <v>2263</v>
      </c>
      <c r="I1580" t="s">
        <v>1869</v>
      </c>
      <c r="J1580" t="s">
        <v>1919</v>
      </c>
      <c r="K1580" t="s">
        <v>47</v>
      </c>
      <c r="L1580" s="24">
        <v>530.48</v>
      </c>
      <c r="M1580" s="25">
        <f>+VLOOKUP(E1580, TC!A:D, 4, FALSE())</f>
        <v>1.0340999992741227</v>
      </c>
      <c r="N1580" s="24">
        <f t="shared" si="120"/>
        <v>548.5693676149366</v>
      </c>
      <c r="O1580" t="str">
        <f t="shared" si="121"/>
        <v>FACTURA</v>
      </c>
      <c r="P1580" t="str">
        <f t="shared" si="122"/>
        <v>2025</v>
      </c>
      <c r="Q1580" t="str">
        <f t="shared" si="123"/>
        <v>02</v>
      </c>
      <c r="R1580" t="str">
        <f>+IFERROR(VLOOKUP(I1580, Listado!A:B, 2, FALSE()), "COMERCIALIZADORA INTERNACIONAL CARIBBEAN EXOTICS S A")</f>
        <v>PIEDRAHITA PEREZ MARIANA</v>
      </c>
      <c r="S1580" s="25">
        <f>+VLOOKUP(E1580, TC!A:D, 2, FALSE())</f>
        <v>4132.93</v>
      </c>
      <c r="T1580" t="str">
        <f t="shared" si="124"/>
        <v>EUR</v>
      </c>
    </row>
    <row r="1581" spans="1:20" ht="18.75" hidden="1" customHeight="1" x14ac:dyDescent="0.25">
      <c r="A1581" t="s">
        <v>2215</v>
      </c>
      <c r="B1581" t="s">
        <v>5</v>
      </c>
      <c r="C1581" t="s">
        <v>1913</v>
      </c>
      <c r="D1581" s="24">
        <v>10958</v>
      </c>
      <c r="E1581" t="s">
        <v>1635</v>
      </c>
      <c r="F1581" t="s">
        <v>1924</v>
      </c>
      <c r="G1581" t="s">
        <v>1914</v>
      </c>
      <c r="H1581" t="s">
        <v>2263</v>
      </c>
      <c r="I1581" t="s">
        <v>1869</v>
      </c>
      <c r="J1581" t="s">
        <v>1919</v>
      </c>
      <c r="K1581" t="s">
        <v>47</v>
      </c>
      <c r="L1581" s="24">
        <v>76.78</v>
      </c>
      <c r="M1581" s="25">
        <f>+VLOOKUP(E1581, TC!A:D, 4, FALSE())</f>
        <v>1.0340999992741227</v>
      </c>
      <c r="N1581" s="24">
        <f t="shared" si="120"/>
        <v>79.398197944267139</v>
      </c>
      <c r="O1581" t="str">
        <f t="shared" si="121"/>
        <v>FACTURA</v>
      </c>
      <c r="P1581" t="str">
        <f t="shared" si="122"/>
        <v>2025</v>
      </c>
      <c r="Q1581" t="str">
        <f t="shared" si="123"/>
        <v>02</v>
      </c>
      <c r="R1581" t="str">
        <f>+IFERROR(VLOOKUP(I1581, Listado!A:B, 2, FALSE()), "COMERCIALIZADORA INTERNACIONAL CARIBBEAN EXOTICS S A")</f>
        <v>PIEDRAHITA PEREZ MARIANA</v>
      </c>
      <c r="S1581" s="25">
        <f>+VLOOKUP(E1581, TC!A:D, 2, FALSE())</f>
        <v>4132.93</v>
      </c>
      <c r="T1581" t="str">
        <f t="shared" si="124"/>
        <v>EUR</v>
      </c>
    </row>
    <row r="1582" spans="1:20" ht="18.75" hidden="1" customHeight="1" x14ac:dyDescent="0.25">
      <c r="A1582" t="s">
        <v>2215</v>
      </c>
      <c r="B1582" t="s">
        <v>5</v>
      </c>
      <c r="C1582" t="s">
        <v>1913</v>
      </c>
      <c r="D1582" s="24">
        <v>10958</v>
      </c>
      <c r="E1582" t="s">
        <v>1635</v>
      </c>
      <c r="F1582" t="s">
        <v>1924</v>
      </c>
      <c r="G1582" t="s">
        <v>1914</v>
      </c>
      <c r="H1582" t="s">
        <v>2263</v>
      </c>
      <c r="I1582" t="s">
        <v>1869</v>
      </c>
      <c r="J1582" t="s">
        <v>1919</v>
      </c>
      <c r="K1582" t="s">
        <v>47</v>
      </c>
      <c r="L1582" s="24">
        <v>914.38</v>
      </c>
      <c r="M1582" s="25">
        <f>+VLOOKUP(E1582, TC!A:D, 4, FALSE())</f>
        <v>1.0340999992741227</v>
      </c>
      <c r="N1582" s="24">
        <f t="shared" si="120"/>
        <v>945.56035733627232</v>
      </c>
      <c r="O1582" t="str">
        <f t="shared" si="121"/>
        <v>FACTURA</v>
      </c>
      <c r="P1582" t="str">
        <f t="shared" si="122"/>
        <v>2025</v>
      </c>
      <c r="Q1582" t="str">
        <f t="shared" si="123"/>
        <v>02</v>
      </c>
      <c r="R1582" t="str">
        <f>+IFERROR(VLOOKUP(I1582, Listado!A:B, 2, FALSE()), "COMERCIALIZADORA INTERNACIONAL CARIBBEAN EXOTICS S A")</f>
        <v>PIEDRAHITA PEREZ MARIANA</v>
      </c>
      <c r="S1582" s="25">
        <f>+VLOOKUP(E1582, TC!A:D, 2, FALSE())</f>
        <v>4132.93</v>
      </c>
      <c r="T1582" t="str">
        <f t="shared" si="124"/>
        <v>EUR</v>
      </c>
    </row>
    <row r="1583" spans="1:20" ht="18.75" hidden="1" customHeight="1" x14ac:dyDescent="0.25">
      <c r="A1583" t="s">
        <v>2215</v>
      </c>
      <c r="B1583" t="s">
        <v>5</v>
      </c>
      <c r="C1583" t="s">
        <v>1913</v>
      </c>
      <c r="D1583" s="24">
        <v>10958</v>
      </c>
      <c r="E1583" t="s">
        <v>1635</v>
      </c>
      <c r="F1583" t="s">
        <v>1924</v>
      </c>
      <c r="G1583" t="s">
        <v>1914</v>
      </c>
      <c r="H1583" t="s">
        <v>2263</v>
      </c>
      <c r="I1583" t="s">
        <v>1869</v>
      </c>
      <c r="J1583" t="s">
        <v>1919</v>
      </c>
      <c r="K1583" t="s">
        <v>47</v>
      </c>
      <c r="L1583" s="24">
        <v>244.3</v>
      </c>
      <c r="M1583" s="25">
        <f>+VLOOKUP(E1583, TC!A:D, 4, FALSE())</f>
        <v>1.0340999992741227</v>
      </c>
      <c r="N1583" s="24">
        <f t="shared" si="120"/>
        <v>252.63062982266817</v>
      </c>
      <c r="O1583" t="str">
        <f t="shared" si="121"/>
        <v>FACTURA</v>
      </c>
      <c r="P1583" t="str">
        <f t="shared" si="122"/>
        <v>2025</v>
      </c>
      <c r="Q1583" t="str">
        <f t="shared" si="123"/>
        <v>02</v>
      </c>
      <c r="R1583" t="str">
        <f>+IFERROR(VLOOKUP(I1583, Listado!A:B, 2, FALSE()), "COMERCIALIZADORA INTERNACIONAL CARIBBEAN EXOTICS S A")</f>
        <v>PIEDRAHITA PEREZ MARIANA</v>
      </c>
      <c r="S1583" s="25">
        <f>+VLOOKUP(E1583, TC!A:D, 2, FALSE())</f>
        <v>4132.93</v>
      </c>
      <c r="T1583" t="str">
        <f t="shared" si="124"/>
        <v>EUR</v>
      </c>
    </row>
    <row r="1584" spans="1:20" ht="18.75" hidden="1" customHeight="1" x14ac:dyDescent="0.25">
      <c r="A1584" t="s">
        <v>2215</v>
      </c>
      <c r="B1584" t="s">
        <v>5</v>
      </c>
      <c r="C1584" t="s">
        <v>1913</v>
      </c>
      <c r="D1584" s="24">
        <v>10958</v>
      </c>
      <c r="E1584" t="s">
        <v>1635</v>
      </c>
      <c r="F1584" t="s">
        <v>1924</v>
      </c>
      <c r="G1584" t="s">
        <v>1914</v>
      </c>
      <c r="H1584" t="s">
        <v>2263</v>
      </c>
      <c r="I1584" t="s">
        <v>1869</v>
      </c>
      <c r="J1584" t="s">
        <v>1919</v>
      </c>
      <c r="K1584" t="s">
        <v>47</v>
      </c>
      <c r="L1584" s="24">
        <v>188.46</v>
      </c>
      <c r="M1584" s="25">
        <f>+VLOOKUP(E1584, TC!A:D, 4, FALSE())</f>
        <v>1.0340999992741227</v>
      </c>
      <c r="N1584" s="24">
        <f t="shared" si="120"/>
        <v>194.88648586320116</v>
      </c>
      <c r="O1584" t="str">
        <f t="shared" si="121"/>
        <v>FACTURA</v>
      </c>
      <c r="P1584" t="str">
        <f t="shared" si="122"/>
        <v>2025</v>
      </c>
      <c r="Q1584" t="str">
        <f t="shared" si="123"/>
        <v>02</v>
      </c>
      <c r="R1584" t="str">
        <f>+IFERROR(VLOOKUP(I1584, Listado!A:B, 2, FALSE()), "COMERCIALIZADORA INTERNACIONAL CARIBBEAN EXOTICS S A")</f>
        <v>PIEDRAHITA PEREZ MARIANA</v>
      </c>
      <c r="S1584" s="25">
        <f>+VLOOKUP(E1584, TC!A:D, 2, FALSE())</f>
        <v>4132.93</v>
      </c>
      <c r="T1584" t="str">
        <f t="shared" si="124"/>
        <v>EUR</v>
      </c>
    </row>
    <row r="1585" spans="1:20" ht="18.75" hidden="1" customHeight="1" x14ac:dyDescent="0.25">
      <c r="A1585" t="s">
        <v>2215</v>
      </c>
      <c r="B1585" t="s">
        <v>5</v>
      </c>
      <c r="C1585" t="s">
        <v>1913</v>
      </c>
      <c r="D1585" s="24">
        <v>10958</v>
      </c>
      <c r="E1585" t="s">
        <v>1635</v>
      </c>
      <c r="F1585" t="s">
        <v>1924</v>
      </c>
      <c r="G1585" t="s">
        <v>1914</v>
      </c>
      <c r="H1585" t="s">
        <v>2263</v>
      </c>
      <c r="I1585" t="s">
        <v>1869</v>
      </c>
      <c r="J1585" t="s">
        <v>1919</v>
      </c>
      <c r="K1585" t="s">
        <v>20</v>
      </c>
      <c r="L1585" s="24">
        <v>1448.4</v>
      </c>
      <c r="M1585" s="25">
        <f>+VLOOKUP(E1585, TC!A:D, 4, FALSE())</f>
        <v>1.0340999992741227</v>
      </c>
      <c r="N1585" s="24">
        <f t="shared" si="120"/>
        <v>1497.7904389486393</v>
      </c>
      <c r="O1585" t="str">
        <f t="shared" si="121"/>
        <v>FACTURA</v>
      </c>
      <c r="P1585" t="str">
        <f t="shared" si="122"/>
        <v>2025</v>
      </c>
      <c r="Q1585" t="str">
        <f t="shared" si="123"/>
        <v>02</v>
      </c>
      <c r="R1585" t="str">
        <f>+IFERROR(VLOOKUP(I1585, Listado!A:B, 2, FALSE()), "COMERCIALIZADORA INTERNACIONAL CARIBBEAN EXOTICS S A")</f>
        <v>PIEDRAHITA PEREZ MARIANA</v>
      </c>
      <c r="S1585" s="25">
        <f>+VLOOKUP(E1585, TC!A:D, 2, FALSE())</f>
        <v>4132.93</v>
      </c>
      <c r="T1585" t="str">
        <f t="shared" si="124"/>
        <v>EUR</v>
      </c>
    </row>
    <row r="1586" spans="1:20" ht="18.75" hidden="1" customHeight="1" x14ac:dyDescent="0.25">
      <c r="A1586" t="s">
        <v>2215</v>
      </c>
      <c r="B1586" t="s">
        <v>5</v>
      </c>
      <c r="C1586" t="s">
        <v>1913</v>
      </c>
      <c r="D1586" s="24">
        <v>10958</v>
      </c>
      <c r="E1586" t="s">
        <v>1635</v>
      </c>
      <c r="F1586" t="s">
        <v>1924</v>
      </c>
      <c r="G1586" t="s">
        <v>1914</v>
      </c>
      <c r="H1586" t="s">
        <v>2263</v>
      </c>
      <c r="I1586" t="s">
        <v>1869</v>
      </c>
      <c r="J1586" t="s">
        <v>1919</v>
      </c>
      <c r="K1586" t="s">
        <v>20</v>
      </c>
      <c r="L1586" s="24">
        <v>688.7</v>
      </c>
      <c r="M1586" s="25">
        <f>+VLOOKUP(E1586, TC!A:D, 4, FALSE())</f>
        <v>1.0340999992741227</v>
      </c>
      <c r="N1586" s="24">
        <f t="shared" si="120"/>
        <v>712.18466950008838</v>
      </c>
      <c r="O1586" t="str">
        <f t="shared" si="121"/>
        <v>FACTURA</v>
      </c>
      <c r="P1586" t="str">
        <f t="shared" si="122"/>
        <v>2025</v>
      </c>
      <c r="Q1586" t="str">
        <f t="shared" si="123"/>
        <v>02</v>
      </c>
      <c r="R1586" t="str">
        <f>+IFERROR(VLOOKUP(I1586, Listado!A:B, 2, FALSE()), "COMERCIALIZADORA INTERNACIONAL CARIBBEAN EXOTICS S A")</f>
        <v>PIEDRAHITA PEREZ MARIANA</v>
      </c>
      <c r="S1586" s="25">
        <f>+VLOOKUP(E1586, TC!A:D, 2, FALSE())</f>
        <v>4132.93</v>
      </c>
      <c r="T1586" t="str">
        <f t="shared" si="124"/>
        <v>EUR</v>
      </c>
    </row>
    <row r="1587" spans="1:20" ht="18.75" hidden="1" customHeight="1" x14ac:dyDescent="0.25">
      <c r="A1587" t="s">
        <v>2215</v>
      </c>
      <c r="B1587" t="s">
        <v>5</v>
      </c>
      <c r="C1587" t="s">
        <v>1913</v>
      </c>
      <c r="D1587" s="24">
        <v>10958</v>
      </c>
      <c r="E1587" t="s">
        <v>1635</v>
      </c>
      <c r="F1587" t="s">
        <v>1924</v>
      </c>
      <c r="G1587" t="s">
        <v>1914</v>
      </c>
      <c r="H1587" t="s">
        <v>2263</v>
      </c>
      <c r="I1587" t="s">
        <v>1869</v>
      </c>
      <c r="J1587" t="s">
        <v>1919</v>
      </c>
      <c r="K1587" t="s">
        <v>20</v>
      </c>
      <c r="L1587" s="24">
        <v>134.9</v>
      </c>
      <c r="M1587" s="25">
        <f>+VLOOKUP(E1587, TC!A:D, 4, FALSE())</f>
        <v>1.0340999992741227</v>
      </c>
      <c r="N1587" s="24">
        <f t="shared" si="120"/>
        <v>139.50008990207914</v>
      </c>
      <c r="O1587" t="str">
        <f t="shared" si="121"/>
        <v>FACTURA</v>
      </c>
      <c r="P1587" t="str">
        <f t="shared" si="122"/>
        <v>2025</v>
      </c>
      <c r="Q1587" t="str">
        <f t="shared" si="123"/>
        <v>02</v>
      </c>
      <c r="R1587" t="str">
        <f>+IFERROR(VLOOKUP(I1587, Listado!A:B, 2, FALSE()), "COMERCIALIZADORA INTERNACIONAL CARIBBEAN EXOTICS S A")</f>
        <v>PIEDRAHITA PEREZ MARIANA</v>
      </c>
      <c r="S1587" s="25">
        <f>+VLOOKUP(E1587, TC!A:D, 2, FALSE())</f>
        <v>4132.93</v>
      </c>
      <c r="T1587" t="str">
        <f t="shared" si="124"/>
        <v>EUR</v>
      </c>
    </row>
    <row r="1588" spans="1:20" ht="18.75" hidden="1" customHeight="1" x14ac:dyDescent="0.25">
      <c r="A1588" t="s">
        <v>2215</v>
      </c>
      <c r="B1588" t="s">
        <v>5</v>
      </c>
      <c r="C1588" t="s">
        <v>1913</v>
      </c>
      <c r="D1588" s="24">
        <v>10958</v>
      </c>
      <c r="E1588" t="s">
        <v>1635</v>
      </c>
      <c r="F1588" t="s">
        <v>1924</v>
      </c>
      <c r="G1588" t="s">
        <v>1914</v>
      </c>
      <c r="H1588" t="s">
        <v>2263</v>
      </c>
      <c r="I1588" t="s">
        <v>1869</v>
      </c>
      <c r="J1588" t="s">
        <v>1919</v>
      </c>
      <c r="K1588" t="s">
        <v>1959</v>
      </c>
      <c r="L1588" s="24">
        <v>550</v>
      </c>
      <c r="M1588" s="25">
        <f>+VLOOKUP(E1588, TC!A:D, 4, FALSE())</f>
        <v>1.0340999992741227</v>
      </c>
      <c r="N1588" s="24">
        <f t="shared" si="120"/>
        <v>568.75499960076752</v>
      </c>
      <c r="O1588" t="str">
        <f t="shared" si="121"/>
        <v>FACTURA</v>
      </c>
      <c r="P1588" t="str">
        <f t="shared" si="122"/>
        <v>2025</v>
      </c>
      <c r="Q1588" t="str">
        <f t="shared" si="123"/>
        <v>02</v>
      </c>
      <c r="R1588" t="str">
        <f>+IFERROR(VLOOKUP(I1588, Listado!A:B, 2, FALSE()), "COMERCIALIZADORA INTERNACIONAL CARIBBEAN EXOTICS S A")</f>
        <v>PIEDRAHITA PEREZ MARIANA</v>
      </c>
      <c r="S1588" s="25">
        <f>+VLOOKUP(E1588, TC!A:D, 2, FALSE())</f>
        <v>4132.93</v>
      </c>
      <c r="T1588" t="str">
        <f t="shared" si="124"/>
        <v>EUR</v>
      </c>
    </row>
    <row r="1589" spans="1:20" ht="18.75" hidden="1" customHeight="1" x14ac:dyDescent="0.25">
      <c r="A1589" t="s">
        <v>2215</v>
      </c>
      <c r="B1589" t="s">
        <v>5</v>
      </c>
      <c r="C1589" t="s">
        <v>1913</v>
      </c>
      <c r="D1589" s="24">
        <v>10958</v>
      </c>
      <c r="E1589" t="s">
        <v>1635</v>
      </c>
      <c r="F1589" t="s">
        <v>1924</v>
      </c>
      <c r="G1589" t="s">
        <v>1914</v>
      </c>
      <c r="H1589" t="s">
        <v>2263</v>
      </c>
      <c r="I1589" t="s">
        <v>1869</v>
      </c>
      <c r="J1589" t="s">
        <v>1919</v>
      </c>
      <c r="K1589" t="s">
        <v>1960</v>
      </c>
      <c r="L1589" s="24">
        <v>23.6</v>
      </c>
      <c r="M1589" s="25">
        <f>+VLOOKUP(E1589, TC!A:D, 4, FALSE())</f>
        <v>1.0340999992741227</v>
      </c>
      <c r="N1589" s="24">
        <f t="shared" si="120"/>
        <v>24.404759982869297</v>
      </c>
      <c r="O1589" t="str">
        <f t="shared" si="121"/>
        <v>FACTURA</v>
      </c>
      <c r="P1589" t="str">
        <f t="shared" si="122"/>
        <v>2025</v>
      </c>
      <c r="Q1589" t="str">
        <f t="shared" si="123"/>
        <v>02</v>
      </c>
      <c r="R1589" t="str">
        <f>+IFERROR(VLOOKUP(I1589, Listado!A:B, 2, FALSE()), "COMERCIALIZADORA INTERNACIONAL CARIBBEAN EXOTICS S A")</f>
        <v>PIEDRAHITA PEREZ MARIANA</v>
      </c>
      <c r="S1589" s="25">
        <f>+VLOOKUP(E1589, TC!A:D, 2, FALSE())</f>
        <v>4132.93</v>
      </c>
      <c r="T1589" t="str">
        <f t="shared" si="124"/>
        <v>EUR</v>
      </c>
    </row>
    <row r="1590" spans="1:20" ht="18.75" hidden="1" customHeight="1" x14ac:dyDescent="0.25">
      <c r="A1590" t="s">
        <v>2215</v>
      </c>
      <c r="B1590" t="s">
        <v>5</v>
      </c>
      <c r="C1590" t="s">
        <v>1913</v>
      </c>
      <c r="D1590" s="24">
        <v>10959</v>
      </c>
      <c r="E1590" t="s">
        <v>1635</v>
      </c>
      <c r="F1590" t="s">
        <v>1924</v>
      </c>
      <c r="G1590" t="s">
        <v>1914</v>
      </c>
      <c r="H1590" t="s">
        <v>2264</v>
      </c>
      <c r="I1590" t="s">
        <v>1869</v>
      </c>
      <c r="J1590" t="s">
        <v>1919</v>
      </c>
      <c r="K1590" t="s">
        <v>47</v>
      </c>
      <c r="L1590" s="24">
        <v>217.88</v>
      </c>
      <c r="M1590" s="25">
        <f>+VLOOKUP(E1590, TC!A:D, 4, FALSE())</f>
        <v>1.0340999992741227</v>
      </c>
      <c r="N1590" s="24">
        <f t="shared" si="120"/>
        <v>225.30970784184584</v>
      </c>
      <c r="O1590" t="str">
        <f t="shared" si="121"/>
        <v>FACTURA</v>
      </c>
      <c r="P1590" t="str">
        <f t="shared" si="122"/>
        <v>2025</v>
      </c>
      <c r="Q1590" t="str">
        <f t="shared" si="123"/>
        <v>02</v>
      </c>
      <c r="R1590" t="str">
        <f>+IFERROR(VLOOKUP(I1590, Listado!A:B, 2, FALSE()), "COMERCIALIZADORA INTERNACIONAL CARIBBEAN EXOTICS S A")</f>
        <v>PIEDRAHITA PEREZ MARIANA</v>
      </c>
      <c r="S1590" s="25">
        <f>+VLOOKUP(E1590, TC!A:D, 2, FALSE())</f>
        <v>4132.93</v>
      </c>
      <c r="T1590" t="str">
        <f t="shared" si="124"/>
        <v>EUR</v>
      </c>
    </row>
    <row r="1591" spans="1:20" ht="18.75" hidden="1" customHeight="1" x14ac:dyDescent="0.25">
      <c r="A1591" t="s">
        <v>2215</v>
      </c>
      <c r="B1591" t="s">
        <v>5</v>
      </c>
      <c r="C1591" t="s">
        <v>1913</v>
      </c>
      <c r="D1591" s="24">
        <v>10959</v>
      </c>
      <c r="E1591" t="s">
        <v>1635</v>
      </c>
      <c r="F1591" t="s">
        <v>1924</v>
      </c>
      <c r="G1591" t="s">
        <v>1914</v>
      </c>
      <c r="H1591" t="s">
        <v>2264</v>
      </c>
      <c r="I1591" t="s">
        <v>1869</v>
      </c>
      <c r="J1591" t="s">
        <v>1919</v>
      </c>
      <c r="K1591" t="s">
        <v>47</v>
      </c>
      <c r="L1591" s="24">
        <v>41.9</v>
      </c>
      <c r="M1591" s="25">
        <f>+VLOOKUP(E1591, TC!A:D, 4, FALSE())</f>
        <v>1.0340999992741227</v>
      </c>
      <c r="N1591" s="24">
        <f t="shared" si="120"/>
        <v>43.328789969585735</v>
      </c>
      <c r="O1591" t="str">
        <f t="shared" si="121"/>
        <v>FACTURA</v>
      </c>
      <c r="P1591" t="str">
        <f t="shared" si="122"/>
        <v>2025</v>
      </c>
      <c r="Q1591" t="str">
        <f t="shared" si="123"/>
        <v>02</v>
      </c>
      <c r="R1591" t="str">
        <f>+IFERROR(VLOOKUP(I1591, Listado!A:B, 2, FALSE()), "COMERCIALIZADORA INTERNACIONAL CARIBBEAN EXOTICS S A")</f>
        <v>PIEDRAHITA PEREZ MARIANA</v>
      </c>
      <c r="S1591" s="25">
        <f>+VLOOKUP(E1591, TC!A:D, 2, FALSE())</f>
        <v>4132.93</v>
      </c>
      <c r="T1591" t="str">
        <f t="shared" si="124"/>
        <v>EUR</v>
      </c>
    </row>
    <row r="1592" spans="1:20" ht="18.75" hidden="1" customHeight="1" x14ac:dyDescent="0.25">
      <c r="A1592" t="s">
        <v>2215</v>
      </c>
      <c r="B1592" t="s">
        <v>5</v>
      </c>
      <c r="C1592" t="s">
        <v>1913</v>
      </c>
      <c r="D1592" s="24">
        <v>10959</v>
      </c>
      <c r="E1592" t="s">
        <v>1635</v>
      </c>
      <c r="F1592" t="s">
        <v>1924</v>
      </c>
      <c r="G1592" t="s">
        <v>1914</v>
      </c>
      <c r="H1592" t="s">
        <v>2264</v>
      </c>
      <c r="I1592" t="s">
        <v>1869</v>
      </c>
      <c r="J1592" t="s">
        <v>1919</v>
      </c>
      <c r="K1592" t="s">
        <v>47</v>
      </c>
      <c r="L1592" s="24">
        <v>243.02</v>
      </c>
      <c r="M1592" s="25">
        <f>+VLOOKUP(E1592, TC!A:D, 4, FALSE())</f>
        <v>1.0340999992741227</v>
      </c>
      <c r="N1592" s="24">
        <f t="shared" si="120"/>
        <v>251.30698182359731</v>
      </c>
      <c r="O1592" t="str">
        <f t="shared" si="121"/>
        <v>FACTURA</v>
      </c>
      <c r="P1592" t="str">
        <f t="shared" si="122"/>
        <v>2025</v>
      </c>
      <c r="Q1592" t="str">
        <f t="shared" si="123"/>
        <v>02</v>
      </c>
      <c r="R1592" t="str">
        <f>+IFERROR(VLOOKUP(I1592, Listado!A:B, 2, FALSE()), "COMERCIALIZADORA INTERNACIONAL CARIBBEAN EXOTICS S A")</f>
        <v>PIEDRAHITA PEREZ MARIANA</v>
      </c>
      <c r="S1592" s="25">
        <f>+VLOOKUP(E1592, TC!A:D, 2, FALSE())</f>
        <v>4132.93</v>
      </c>
      <c r="T1592" t="str">
        <f t="shared" si="124"/>
        <v>EUR</v>
      </c>
    </row>
    <row r="1593" spans="1:20" ht="18.75" hidden="1" customHeight="1" x14ac:dyDescent="0.25">
      <c r="A1593" t="s">
        <v>2215</v>
      </c>
      <c r="B1593" t="s">
        <v>5</v>
      </c>
      <c r="C1593" t="s">
        <v>1913</v>
      </c>
      <c r="D1593" s="24">
        <v>10959</v>
      </c>
      <c r="E1593" t="s">
        <v>1635</v>
      </c>
      <c r="F1593" t="s">
        <v>1924</v>
      </c>
      <c r="G1593" t="s">
        <v>1914</v>
      </c>
      <c r="H1593" t="s">
        <v>2264</v>
      </c>
      <c r="I1593" t="s">
        <v>1869</v>
      </c>
      <c r="J1593" t="s">
        <v>1919</v>
      </c>
      <c r="K1593" t="s">
        <v>47</v>
      </c>
      <c r="L1593" s="24">
        <v>1474.88</v>
      </c>
      <c r="M1593" s="25">
        <f>+VLOOKUP(E1593, TC!A:D, 4, FALSE())</f>
        <v>1.0340999992741227</v>
      </c>
      <c r="N1593" s="24">
        <f t="shared" si="120"/>
        <v>1525.1734069294182</v>
      </c>
      <c r="O1593" t="str">
        <f t="shared" si="121"/>
        <v>FACTURA</v>
      </c>
      <c r="P1593" t="str">
        <f t="shared" si="122"/>
        <v>2025</v>
      </c>
      <c r="Q1593" t="str">
        <f t="shared" si="123"/>
        <v>02</v>
      </c>
      <c r="R1593" t="str">
        <f>+IFERROR(VLOOKUP(I1593, Listado!A:B, 2, FALSE()), "COMERCIALIZADORA INTERNACIONAL CARIBBEAN EXOTICS S A")</f>
        <v>PIEDRAHITA PEREZ MARIANA</v>
      </c>
      <c r="S1593" s="25">
        <f>+VLOOKUP(E1593, TC!A:D, 2, FALSE())</f>
        <v>4132.93</v>
      </c>
      <c r="T1593" t="str">
        <f t="shared" si="124"/>
        <v>EUR</v>
      </c>
    </row>
    <row r="1594" spans="1:20" ht="18.75" hidden="1" customHeight="1" x14ac:dyDescent="0.25">
      <c r="A1594" t="s">
        <v>2215</v>
      </c>
      <c r="B1594" t="s">
        <v>5</v>
      </c>
      <c r="C1594" t="s">
        <v>1913</v>
      </c>
      <c r="D1594" s="24">
        <v>10959</v>
      </c>
      <c r="E1594" t="s">
        <v>1635</v>
      </c>
      <c r="F1594" t="s">
        <v>1924</v>
      </c>
      <c r="G1594" t="s">
        <v>1914</v>
      </c>
      <c r="H1594" t="s">
        <v>2264</v>
      </c>
      <c r="I1594" t="s">
        <v>1869</v>
      </c>
      <c r="J1594" t="s">
        <v>1919</v>
      </c>
      <c r="K1594" t="s">
        <v>47</v>
      </c>
      <c r="L1594" s="24">
        <v>3050.32</v>
      </c>
      <c r="M1594" s="25">
        <f>+VLOOKUP(E1594, TC!A:D, 4, FALSE())</f>
        <v>1.0340999992741227</v>
      </c>
      <c r="N1594" s="24">
        <f t="shared" si="120"/>
        <v>3154.335909785842</v>
      </c>
      <c r="O1594" t="str">
        <f t="shared" si="121"/>
        <v>FACTURA</v>
      </c>
      <c r="P1594" t="str">
        <f t="shared" si="122"/>
        <v>2025</v>
      </c>
      <c r="Q1594" t="str">
        <f t="shared" si="123"/>
        <v>02</v>
      </c>
      <c r="R1594" t="str">
        <f>+IFERROR(VLOOKUP(I1594, Listado!A:B, 2, FALSE()), "COMERCIALIZADORA INTERNACIONAL CARIBBEAN EXOTICS S A")</f>
        <v>PIEDRAHITA PEREZ MARIANA</v>
      </c>
      <c r="S1594" s="25">
        <f>+VLOOKUP(E1594, TC!A:D, 2, FALSE())</f>
        <v>4132.93</v>
      </c>
      <c r="T1594" t="str">
        <f t="shared" si="124"/>
        <v>EUR</v>
      </c>
    </row>
    <row r="1595" spans="1:20" ht="18.75" hidden="1" customHeight="1" x14ac:dyDescent="0.25">
      <c r="A1595" t="s">
        <v>2215</v>
      </c>
      <c r="B1595" t="s">
        <v>5</v>
      </c>
      <c r="C1595" t="s">
        <v>1913</v>
      </c>
      <c r="D1595" s="24">
        <v>10959</v>
      </c>
      <c r="E1595" t="s">
        <v>1635</v>
      </c>
      <c r="F1595" t="s">
        <v>1924</v>
      </c>
      <c r="G1595" t="s">
        <v>1914</v>
      </c>
      <c r="H1595" t="s">
        <v>2264</v>
      </c>
      <c r="I1595" t="s">
        <v>1869</v>
      </c>
      <c r="J1595" t="s">
        <v>1919</v>
      </c>
      <c r="K1595" t="s">
        <v>47</v>
      </c>
      <c r="L1595" s="24">
        <v>335.2</v>
      </c>
      <c r="M1595" s="25">
        <f>+VLOOKUP(E1595, TC!A:D, 4, FALSE())</f>
        <v>1.0340999992741227</v>
      </c>
      <c r="N1595" s="24">
        <f t="shared" si="120"/>
        <v>346.63031975668588</v>
      </c>
      <c r="O1595" t="str">
        <f t="shared" si="121"/>
        <v>FACTURA</v>
      </c>
      <c r="P1595" t="str">
        <f t="shared" si="122"/>
        <v>2025</v>
      </c>
      <c r="Q1595" t="str">
        <f t="shared" si="123"/>
        <v>02</v>
      </c>
      <c r="R1595" t="str">
        <f>+IFERROR(VLOOKUP(I1595, Listado!A:B, 2, FALSE()), "COMERCIALIZADORA INTERNACIONAL CARIBBEAN EXOTICS S A")</f>
        <v>PIEDRAHITA PEREZ MARIANA</v>
      </c>
      <c r="S1595" s="25">
        <f>+VLOOKUP(E1595, TC!A:D, 2, FALSE())</f>
        <v>4132.93</v>
      </c>
      <c r="T1595" t="str">
        <f t="shared" si="124"/>
        <v>EUR</v>
      </c>
    </row>
    <row r="1596" spans="1:20" ht="18.75" hidden="1" customHeight="1" x14ac:dyDescent="0.25">
      <c r="A1596" t="s">
        <v>2215</v>
      </c>
      <c r="B1596" t="s">
        <v>5</v>
      </c>
      <c r="C1596" t="s">
        <v>1913</v>
      </c>
      <c r="D1596" s="24">
        <v>10959</v>
      </c>
      <c r="E1596" t="s">
        <v>1635</v>
      </c>
      <c r="F1596" t="s">
        <v>1924</v>
      </c>
      <c r="G1596" t="s">
        <v>1914</v>
      </c>
      <c r="H1596" t="s">
        <v>2264</v>
      </c>
      <c r="I1596" t="s">
        <v>1869</v>
      </c>
      <c r="J1596" t="s">
        <v>1919</v>
      </c>
      <c r="K1596" t="s">
        <v>47</v>
      </c>
      <c r="L1596" s="24">
        <v>1298.9000000000001</v>
      </c>
      <c r="M1596" s="25">
        <f>+VLOOKUP(E1596, TC!A:D, 4, FALSE())</f>
        <v>1.0340999992741227</v>
      </c>
      <c r="N1596" s="24">
        <f t="shared" si="120"/>
        <v>1343.1924890571581</v>
      </c>
      <c r="O1596" t="str">
        <f t="shared" si="121"/>
        <v>FACTURA</v>
      </c>
      <c r="P1596" t="str">
        <f t="shared" si="122"/>
        <v>2025</v>
      </c>
      <c r="Q1596" t="str">
        <f t="shared" si="123"/>
        <v>02</v>
      </c>
      <c r="R1596" t="str">
        <f>+IFERROR(VLOOKUP(I1596, Listado!A:B, 2, FALSE()), "COMERCIALIZADORA INTERNACIONAL CARIBBEAN EXOTICS S A")</f>
        <v>PIEDRAHITA PEREZ MARIANA</v>
      </c>
      <c r="S1596" s="25">
        <f>+VLOOKUP(E1596, TC!A:D, 2, FALSE())</f>
        <v>4132.93</v>
      </c>
      <c r="T1596" t="str">
        <f t="shared" si="124"/>
        <v>EUR</v>
      </c>
    </row>
    <row r="1597" spans="1:20" ht="18.75" hidden="1" customHeight="1" x14ac:dyDescent="0.25">
      <c r="A1597" t="s">
        <v>2215</v>
      </c>
      <c r="B1597" t="s">
        <v>5</v>
      </c>
      <c r="C1597" t="s">
        <v>1913</v>
      </c>
      <c r="D1597" s="24">
        <v>10959</v>
      </c>
      <c r="E1597" t="s">
        <v>1635</v>
      </c>
      <c r="F1597" t="s">
        <v>1924</v>
      </c>
      <c r="G1597" t="s">
        <v>1914</v>
      </c>
      <c r="H1597" t="s">
        <v>2264</v>
      </c>
      <c r="I1597" t="s">
        <v>1869</v>
      </c>
      <c r="J1597" t="s">
        <v>1919</v>
      </c>
      <c r="K1597" t="s">
        <v>47</v>
      </c>
      <c r="L1597" s="24">
        <v>192.74</v>
      </c>
      <c r="M1597" s="25">
        <f>+VLOOKUP(E1597, TC!A:D, 4, FALSE())</f>
        <v>1.0340999992741227</v>
      </c>
      <c r="N1597" s="24">
        <f t="shared" si="120"/>
        <v>199.31243386009442</v>
      </c>
      <c r="O1597" t="str">
        <f t="shared" si="121"/>
        <v>FACTURA</v>
      </c>
      <c r="P1597" t="str">
        <f t="shared" si="122"/>
        <v>2025</v>
      </c>
      <c r="Q1597" t="str">
        <f t="shared" si="123"/>
        <v>02</v>
      </c>
      <c r="R1597" t="str">
        <f>+IFERROR(VLOOKUP(I1597, Listado!A:B, 2, FALSE()), "COMERCIALIZADORA INTERNACIONAL CARIBBEAN EXOTICS S A")</f>
        <v>PIEDRAHITA PEREZ MARIANA</v>
      </c>
      <c r="S1597" s="25">
        <f>+VLOOKUP(E1597, TC!A:D, 2, FALSE())</f>
        <v>4132.93</v>
      </c>
      <c r="T1597" t="str">
        <f t="shared" si="124"/>
        <v>EUR</v>
      </c>
    </row>
    <row r="1598" spans="1:20" ht="18.75" hidden="1" customHeight="1" x14ac:dyDescent="0.25">
      <c r="A1598" t="s">
        <v>2215</v>
      </c>
      <c r="B1598" t="s">
        <v>5</v>
      </c>
      <c r="C1598" t="s">
        <v>1913</v>
      </c>
      <c r="D1598" s="24">
        <v>10959</v>
      </c>
      <c r="E1598" t="s">
        <v>1635</v>
      </c>
      <c r="F1598" t="s">
        <v>1924</v>
      </c>
      <c r="G1598" t="s">
        <v>1914</v>
      </c>
      <c r="H1598" t="s">
        <v>2264</v>
      </c>
      <c r="I1598" t="s">
        <v>1869</v>
      </c>
      <c r="J1598" t="s">
        <v>1919</v>
      </c>
      <c r="K1598" t="s">
        <v>47</v>
      </c>
      <c r="L1598" s="24">
        <v>184.36</v>
      </c>
      <c r="M1598" s="25">
        <f>+VLOOKUP(E1598, TC!A:D, 4, FALSE())</f>
        <v>1.0340999992741227</v>
      </c>
      <c r="N1598" s="24">
        <f t="shared" si="120"/>
        <v>190.64667586617728</v>
      </c>
      <c r="O1598" t="str">
        <f t="shared" si="121"/>
        <v>FACTURA</v>
      </c>
      <c r="P1598" t="str">
        <f t="shared" si="122"/>
        <v>2025</v>
      </c>
      <c r="Q1598" t="str">
        <f t="shared" si="123"/>
        <v>02</v>
      </c>
      <c r="R1598" t="str">
        <f>+IFERROR(VLOOKUP(I1598, Listado!A:B, 2, FALSE()), "COMERCIALIZADORA INTERNACIONAL CARIBBEAN EXOTICS S A")</f>
        <v>PIEDRAHITA PEREZ MARIANA</v>
      </c>
      <c r="S1598" s="25">
        <f>+VLOOKUP(E1598, TC!A:D, 2, FALSE())</f>
        <v>4132.93</v>
      </c>
      <c r="T1598" t="str">
        <f t="shared" si="124"/>
        <v>EUR</v>
      </c>
    </row>
    <row r="1599" spans="1:20" ht="18.75" hidden="1" customHeight="1" x14ac:dyDescent="0.25">
      <c r="A1599" t="s">
        <v>2215</v>
      </c>
      <c r="B1599" t="s">
        <v>5</v>
      </c>
      <c r="C1599" t="s">
        <v>1913</v>
      </c>
      <c r="D1599" s="24">
        <v>10959</v>
      </c>
      <c r="E1599" t="s">
        <v>1635</v>
      </c>
      <c r="F1599" t="s">
        <v>1924</v>
      </c>
      <c r="G1599" t="s">
        <v>1914</v>
      </c>
      <c r="H1599" t="s">
        <v>2264</v>
      </c>
      <c r="I1599" t="s">
        <v>1869</v>
      </c>
      <c r="J1599" t="s">
        <v>1919</v>
      </c>
      <c r="K1599" t="s">
        <v>1959</v>
      </c>
      <c r="L1599" s="24">
        <v>900</v>
      </c>
      <c r="M1599" s="25">
        <f>+VLOOKUP(E1599, TC!A:D, 4, FALSE())</f>
        <v>1.0340999992741227</v>
      </c>
      <c r="N1599" s="24">
        <f t="shared" si="120"/>
        <v>930.68999934671035</v>
      </c>
      <c r="O1599" t="str">
        <f t="shared" si="121"/>
        <v>FACTURA</v>
      </c>
      <c r="P1599" t="str">
        <f t="shared" si="122"/>
        <v>2025</v>
      </c>
      <c r="Q1599" t="str">
        <f t="shared" si="123"/>
        <v>02</v>
      </c>
      <c r="R1599" t="str">
        <f>+IFERROR(VLOOKUP(I1599, Listado!A:B, 2, FALSE()), "COMERCIALIZADORA INTERNACIONAL CARIBBEAN EXOTICS S A")</f>
        <v>PIEDRAHITA PEREZ MARIANA</v>
      </c>
      <c r="S1599" s="25">
        <f>+VLOOKUP(E1599, TC!A:D, 2, FALSE())</f>
        <v>4132.93</v>
      </c>
      <c r="T1599" t="str">
        <f t="shared" si="124"/>
        <v>EUR</v>
      </c>
    </row>
    <row r="1600" spans="1:20" ht="18.75" hidden="1" customHeight="1" x14ac:dyDescent="0.25">
      <c r="A1600" t="s">
        <v>2215</v>
      </c>
      <c r="B1600" t="s">
        <v>5</v>
      </c>
      <c r="C1600" t="s">
        <v>1913</v>
      </c>
      <c r="D1600" s="24">
        <v>10959</v>
      </c>
      <c r="E1600" t="s">
        <v>1635</v>
      </c>
      <c r="F1600" t="s">
        <v>1924</v>
      </c>
      <c r="G1600" t="s">
        <v>1914</v>
      </c>
      <c r="H1600" t="s">
        <v>2264</v>
      </c>
      <c r="I1600" t="s">
        <v>1869</v>
      </c>
      <c r="J1600" t="s">
        <v>1919</v>
      </c>
      <c r="K1600" t="s">
        <v>1960</v>
      </c>
      <c r="L1600" s="24">
        <v>40.799999999999997</v>
      </c>
      <c r="M1600" s="25">
        <f>+VLOOKUP(E1600, TC!A:D, 4, FALSE())</f>
        <v>1.0340999992741227</v>
      </c>
      <c r="N1600" s="24">
        <f t="shared" si="120"/>
        <v>42.191279970384201</v>
      </c>
      <c r="O1600" t="str">
        <f t="shared" si="121"/>
        <v>FACTURA</v>
      </c>
      <c r="P1600" t="str">
        <f t="shared" si="122"/>
        <v>2025</v>
      </c>
      <c r="Q1600" t="str">
        <f t="shared" si="123"/>
        <v>02</v>
      </c>
      <c r="R1600" t="str">
        <f>+IFERROR(VLOOKUP(I1600, Listado!A:B, 2, FALSE()), "COMERCIALIZADORA INTERNACIONAL CARIBBEAN EXOTICS S A")</f>
        <v>PIEDRAHITA PEREZ MARIANA</v>
      </c>
      <c r="S1600" s="25">
        <f>+VLOOKUP(E1600, TC!A:D, 2, FALSE())</f>
        <v>4132.93</v>
      </c>
      <c r="T1600" t="str">
        <f t="shared" si="124"/>
        <v>EUR</v>
      </c>
    </row>
    <row r="1601" spans="1:20" ht="18.75" hidden="1" customHeight="1" x14ac:dyDescent="0.25">
      <c r="A1601" t="s">
        <v>2215</v>
      </c>
      <c r="B1601" t="s">
        <v>5</v>
      </c>
      <c r="C1601" t="s">
        <v>1913</v>
      </c>
      <c r="D1601" s="24">
        <v>10960</v>
      </c>
      <c r="E1601" t="s">
        <v>1635</v>
      </c>
      <c r="F1601" t="s">
        <v>1924</v>
      </c>
      <c r="G1601" t="s">
        <v>108</v>
      </c>
      <c r="H1601" t="s">
        <v>2265</v>
      </c>
      <c r="I1601" t="s">
        <v>1885</v>
      </c>
      <c r="J1601" t="s">
        <v>1919</v>
      </c>
      <c r="K1601" t="s">
        <v>56</v>
      </c>
      <c r="L1601" s="24">
        <v>840.58</v>
      </c>
      <c r="M1601" s="25">
        <f>+VLOOKUP(E1601, TC!A:D, 4, FALSE())</f>
        <v>1.0340999992741227</v>
      </c>
      <c r="N1601" s="24">
        <f t="shared" si="120"/>
        <v>869.24377738984208</v>
      </c>
      <c r="O1601" t="str">
        <f t="shared" si="121"/>
        <v>FACTURA</v>
      </c>
      <c r="P1601" t="str">
        <f t="shared" si="122"/>
        <v>2025</v>
      </c>
      <c r="Q1601" t="str">
        <f t="shared" si="123"/>
        <v>02</v>
      </c>
      <c r="R1601" t="str">
        <f>+IFERROR(VLOOKUP(I1601, Listado!A:B, 2, FALSE()), "COMERCIALIZADORA INTERNACIONAL CARIBBEAN EXOTICS S A")</f>
        <v>PIEDRAHITA PEREZ MARIANA</v>
      </c>
      <c r="S1601" s="25">
        <f>+VLOOKUP(E1601, TC!A:D, 2, FALSE())</f>
        <v>4132.93</v>
      </c>
      <c r="T1601" t="str">
        <f t="shared" si="124"/>
        <v>EUR</v>
      </c>
    </row>
    <row r="1602" spans="1:20" ht="18.75" hidden="1" customHeight="1" x14ac:dyDescent="0.25">
      <c r="A1602" t="s">
        <v>2215</v>
      </c>
      <c r="B1602" t="s">
        <v>5</v>
      </c>
      <c r="C1602" t="s">
        <v>1913</v>
      </c>
      <c r="D1602" s="24">
        <v>10960</v>
      </c>
      <c r="E1602" t="s">
        <v>1635</v>
      </c>
      <c r="F1602" t="s">
        <v>1924</v>
      </c>
      <c r="G1602" t="s">
        <v>108</v>
      </c>
      <c r="H1602" t="s">
        <v>2265</v>
      </c>
      <c r="I1602" t="s">
        <v>1885</v>
      </c>
      <c r="J1602" t="s">
        <v>1919</v>
      </c>
      <c r="K1602" t="s">
        <v>56</v>
      </c>
      <c r="L1602" s="24">
        <v>745.42</v>
      </c>
      <c r="M1602" s="25">
        <f>+VLOOKUP(E1602, TC!A:D, 4, FALSE())</f>
        <v>1.0340999992741227</v>
      </c>
      <c r="N1602" s="24">
        <f t="shared" ref="N1602:N1665" si="125">+IF(F1602="EUR", (M1602*L1602), IF(I1602="JUAN MATAS SAS", (L1602/S1602), L1602))</f>
        <v>770.83882145891653</v>
      </c>
      <c r="O1602" t="str">
        <f t="shared" ref="O1602:O1665" si="126">+IF(C1602="CFE", "FACTURA", IF(ISERROR(SEARCH("ANULA", H1602))=FALSE(), "ANULACIÓN FE", IF(ISERROR(SEARCH("CANCELLATION", H1602))=FALSE(), "ANULACIÓN FE", "NOTAS")))</f>
        <v>FACTURA</v>
      </c>
      <c r="P1602" t="str">
        <f t="shared" ref="P1602:P1665" si="127">+LEFT(E1602, 4)</f>
        <v>2025</v>
      </c>
      <c r="Q1602" t="str">
        <f t="shared" ref="Q1602:Q1665" si="128">+MID(E1602, 5, 2)</f>
        <v>02</v>
      </c>
      <c r="R1602" t="str">
        <f>+IFERROR(VLOOKUP(I1602, Listado!A:B, 2, FALSE()), "COMERCIALIZADORA INTERNACIONAL CARIBBEAN EXOTICS S A")</f>
        <v>PIEDRAHITA PEREZ MARIANA</v>
      </c>
      <c r="S1602" s="25">
        <f>+VLOOKUP(E1602, TC!A:D, 2, FALSE())</f>
        <v>4132.93</v>
      </c>
      <c r="T1602" t="str">
        <f t="shared" ref="T1602:T1665" si="129">+IF(I1602="JUAN MATAS SAS", "USD", F1602)</f>
        <v>EUR</v>
      </c>
    </row>
    <row r="1603" spans="1:20" ht="18.75" hidden="1" customHeight="1" x14ac:dyDescent="0.25">
      <c r="A1603" t="s">
        <v>2215</v>
      </c>
      <c r="B1603" t="s">
        <v>5</v>
      </c>
      <c r="C1603" t="s">
        <v>1913</v>
      </c>
      <c r="D1603" s="24">
        <v>10960</v>
      </c>
      <c r="E1603" t="s">
        <v>1635</v>
      </c>
      <c r="F1603" t="s">
        <v>1924</v>
      </c>
      <c r="G1603" t="s">
        <v>108</v>
      </c>
      <c r="H1603" t="s">
        <v>2265</v>
      </c>
      <c r="I1603" t="s">
        <v>1885</v>
      </c>
      <c r="J1603" t="s">
        <v>1919</v>
      </c>
      <c r="K1603" t="s">
        <v>56</v>
      </c>
      <c r="L1603" s="24">
        <v>1784.25</v>
      </c>
      <c r="M1603" s="25">
        <f>+VLOOKUP(E1603, TC!A:D, 4, FALSE())</f>
        <v>1.0340999992741227</v>
      </c>
      <c r="N1603" s="24">
        <f t="shared" si="125"/>
        <v>1845.0929237048533</v>
      </c>
      <c r="O1603" t="str">
        <f t="shared" si="126"/>
        <v>FACTURA</v>
      </c>
      <c r="P1603" t="str">
        <f t="shared" si="127"/>
        <v>2025</v>
      </c>
      <c r="Q1603" t="str">
        <f t="shared" si="128"/>
        <v>02</v>
      </c>
      <c r="R1603" t="str">
        <f>+IFERROR(VLOOKUP(I1603, Listado!A:B, 2, FALSE()), "COMERCIALIZADORA INTERNACIONAL CARIBBEAN EXOTICS S A")</f>
        <v>PIEDRAHITA PEREZ MARIANA</v>
      </c>
      <c r="S1603" s="25">
        <f>+VLOOKUP(E1603, TC!A:D, 2, FALSE())</f>
        <v>4132.93</v>
      </c>
      <c r="T1603" t="str">
        <f t="shared" si="129"/>
        <v>EUR</v>
      </c>
    </row>
    <row r="1604" spans="1:20" ht="18.75" hidden="1" customHeight="1" x14ac:dyDescent="0.25">
      <c r="A1604" t="s">
        <v>2215</v>
      </c>
      <c r="B1604" t="s">
        <v>5</v>
      </c>
      <c r="C1604" t="s">
        <v>1913</v>
      </c>
      <c r="D1604" s="24">
        <v>10960</v>
      </c>
      <c r="E1604" t="s">
        <v>1635</v>
      </c>
      <c r="F1604" t="s">
        <v>1924</v>
      </c>
      <c r="G1604" t="s">
        <v>108</v>
      </c>
      <c r="H1604" t="s">
        <v>2265</v>
      </c>
      <c r="I1604" t="s">
        <v>1885</v>
      </c>
      <c r="J1604" t="s">
        <v>1919</v>
      </c>
      <c r="K1604" t="s">
        <v>56</v>
      </c>
      <c r="L1604" s="24">
        <v>190.32</v>
      </c>
      <c r="M1604" s="25">
        <f>+VLOOKUP(E1604, TC!A:D, 4, FALSE())</f>
        <v>1.0340999992741227</v>
      </c>
      <c r="N1604" s="24">
        <f t="shared" si="125"/>
        <v>196.80991186185102</v>
      </c>
      <c r="O1604" t="str">
        <f t="shared" si="126"/>
        <v>FACTURA</v>
      </c>
      <c r="P1604" t="str">
        <f t="shared" si="127"/>
        <v>2025</v>
      </c>
      <c r="Q1604" t="str">
        <f t="shared" si="128"/>
        <v>02</v>
      </c>
      <c r="R1604" t="str">
        <f>+IFERROR(VLOOKUP(I1604, Listado!A:B, 2, FALSE()), "COMERCIALIZADORA INTERNACIONAL CARIBBEAN EXOTICS S A")</f>
        <v>PIEDRAHITA PEREZ MARIANA</v>
      </c>
      <c r="S1604" s="25">
        <f>+VLOOKUP(E1604, TC!A:D, 2, FALSE())</f>
        <v>4132.93</v>
      </c>
      <c r="T1604" t="str">
        <f t="shared" si="129"/>
        <v>EUR</v>
      </c>
    </row>
    <row r="1605" spans="1:20" ht="18.75" hidden="1" customHeight="1" x14ac:dyDescent="0.25">
      <c r="A1605" t="s">
        <v>2215</v>
      </c>
      <c r="B1605" t="s">
        <v>5</v>
      </c>
      <c r="C1605" t="s">
        <v>1913</v>
      </c>
      <c r="D1605" s="24">
        <v>10960</v>
      </c>
      <c r="E1605" t="s">
        <v>1635</v>
      </c>
      <c r="F1605" t="s">
        <v>1924</v>
      </c>
      <c r="G1605" t="s">
        <v>108</v>
      </c>
      <c r="H1605" t="s">
        <v>2265</v>
      </c>
      <c r="I1605" t="s">
        <v>1885</v>
      </c>
      <c r="J1605" t="s">
        <v>1919</v>
      </c>
      <c r="K1605" t="s">
        <v>56</v>
      </c>
      <c r="L1605" s="24">
        <v>563.03</v>
      </c>
      <c r="M1605" s="25">
        <f>+VLOOKUP(E1605, TC!A:D, 4, FALSE())</f>
        <v>1.0340999992741227</v>
      </c>
      <c r="N1605" s="24">
        <f t="shared" si="125"/>
        <v>582.22932259130926</v>
      </c>
      <c r="O1605" t="str">
        <f t="shared" si="126"/>
        <v>FACTURA</v>
      </c>
      <c r="P1605" t="str">
        <f t="shared" si="127"/>
        <v>2025</v>
      </c>
      <c r="Q1605" t="str">
        <f t="shared" si="128"/>
        <v>02</v>
      </c>
      <c r="R1605" t="str">
        <f>+IFERROR(VLOOKUP(I1605, Listado!A:B, 2, FALSE()), "COMERCIALIZADORA INTERNACIONAL CARIBBEAN EXOTICS S A")</f>
        <v>PIEDRAHITA PEREZ MARIANA</v>
      </c>
      <c r="S1605" s="25">
        <f>+VLOOKUP(E1605, TC!A:D, 2, FALSE())</f>
        <v>4132.93</v>
      </c>
      <c r="T1605" t="str">
        <f t="shared" si="129"/>
        <v>EUR</v>
      </c>
    </row>
    <row r="1606" spans="1:20" ht="18.75" hidden="1" customHeight="1" x14ac:dyDescent="0.25">
      <c r="A1606" t="s">
        <v>2215</v>
      </c>
      <c r="B1606" t="s">
        <v>5</v>
      </c>
      <c r="C1606" t="s">
        <v>1913</v>
      </c>
      <c r="D1606" s="24">
        <v>10960</v>
      </c>
      <c r="E1606" t="s">
        <v>1635</v>
      </c>
      <c r="F1606" t="s">
        <v>1924</v>
      </c>
      <c r="G1606" t="s">
        <v>108</v>
      </c>
      <c r="H1606" t="s">
        <v>2265</v>
      </c>
      <c r="I1606" t="s">
        <v>1885</v>
      </c>
      <c r="J1606" t="s">
        <v>1919</v>
      </c>
      <c r="K1606" t="s">
        <v>56</v>
      </c>
      <c r="L1606" s="24">
        <v>317.2</v>
      </c>
      <c r="M1606" s="25">
        <f>+VLOOKUP(E1606, TC!A:D, 4, FALSE())</f>
        <v>1.0340999992741227</v>
      </c>
      <c r="N1606" s="24">
        <f t="shared" si="125"/>
        <v>328.01651976975171</v>
      </c>
      <c r="O1606" t="str">
        <f t="shared" si="126"/>
        <v>FACTURA</v>
      </c>
      <c r="P1606" t="str">
        <f t="shared" si="127"/>
        <v>2025</v>
      </c>
      <c r="Q1606" t="str">
        <f t="shared" si="128"/>
        <v>02</v>
      </c>
      <c r="R1606" t="str">
        <f>+IFERROR(VLOOKUP(I1606, Listado!A:B, 2, FALSE()), "COMERCIALIZADORA INTERNACIONAL CARIBBEAN EXOTICS S A")</f>
        <v>PIEDRAHITA PEREZ MARIANA</v>
      </c>
      <c r="S1606" s="25">
        <f>+VLOOKUP(E1606, TC!A:D, 2, FALSE())</f>
        <v>4132.93</v>
      </c>
      <c r="T1606" t="str">
        <f t="shared" si="129"/>
        <v>EUR</v>
      </c>
    </row>
    <row r="1607" spans="1:20" ht="18.75" hidden="1" customHeight="1" x14ac:dyDescent="0.25">
      <c r="A1607" t="s">
        <v>2215</v>
      </c>
      <c r="B1607" t="s">
        <v>5</v>
      </c>
      <c r="C1607" t="s">
        <v>1913</v>
      </c>
      <c r="D1607" s="24">
        <v>10960</v>
      </c>
      <c r="E1607" t="s">
        <v>1635</v>
      </c>
      <c r="F1607" t="s">
        <v>1924</v>
      </c>
      <c r="G1607" t="s">
        <v>108</v>
      </c>
      <c r="H1607" t="s">
        <v>2265</v>
      </c>
      <c r="I1607" t="s">
        <v>1885</v>
      </c>
      <c r="J1607" t="s">
        <v>1919</v>
      </c>
      <c r="K1607" t="s">
        <v>1959</v>
      </c>
      <c r="L1607" s="24">
        <v>550</v>
      </c>
      <c r="M1607" s="25">
        <f>+VLOOKUP(E1607, TC!A:D, 4, FALSE())</f>
        <v>1.0340999992741227</v>
      </c>
      <c r="N1607" s="24">
        <f t="shared" si="125"/>
        <v>568.75499960076752</v>
      </c>
      <c r="O1607" t="str">
        <f t="shared" si="126"/>
        <v>FACTURA</v>
      </c>
      <c r="P1607" t="str">
        <f t="shared" si="127"/>
        <v>2025</v>
      </c>
      <c r="Q1607" t="str">
        <f t="shared" si="128"/>
        <v>02</v>
      </c>
      <c r="R1607" t="str">
        <f>+IFERROR(VLOOKUP(I1607, Listado!A:B, 2, FALSE()), "COMERCIALIZADORA INTERNACIONAL CARIBBEAN EXOTICS S A")</f>
        <v>PIEDRAHITA PEREZ MARIANA</v>
      </c>
      <c r="S1607" s="25">
        <f>+VLOOKUP(E1607, TC!A:D, 2, FALSE())</f>
        <v>4132.93</v>
      </c>
      <c r="T1607" t="str">
        <f t="shared" si="129"/>
        <v>EUR</v>
      </c>
    </row>
    <row r="1608" spans="1:20" ht="18.75" hidden="1" customHeight="1" x14ac:dyDescent="0.25">
      <c r="A1608" t="s">
        <v>2215</v>
      </c>
      <c r="B1608" t="s">
        <v>5</v>
      </c>
      <c r="C1608" t="s">
        <v>1913</v>
      </c>
      <c r="D1608" s="24">
        <v>10960</v>
      </c>
      <c r="E1608" t="s">
        <v>1635</v>
      </c>
      <c r="F1608" t="s">
        <v>1924</v>
      </c>
      <c r="G1608" t="s">
        <v>108</v>
      </c>
      <c r="H1608" t="s">
        <v>2265</v>
      </c>
      <c r="I1608" t="s">
        <v>1885</v>
      </c>
      <c r="J1608" t="s">
        <v>1919</v>
      </c>
      <c r="K1608" t="s">
        <v>1960</v>
      </c>
      <c r="L1608" s="24">
        <v>49.2</v>
      </c>
      <c r="M1608" s="25">
        <f>+VLOOKUP(E1608, TC!A:D, 4, FALSE())</f>
        <v>1.0340999992741227</v>
      </c>
      <c r="N1608" s="24">
        <f t="shared" si="125"/>
        <v>50.87771996428684</v>
      </c>
      <c r="O1608" t="str">
        <f t="shared" si="126"/>
        <v>FACTURA</v>
      </c>
      <c r="P1608" t="str">
        <f t="shared" si="127"/>
        <v>2025</v>
      </c>
      <c r="Q1608" t="str">
        <f t="shared" si="128"/>
        <v>02</v>
      </c>
      <c r="R1608" t="str">
        <f>+IFERROR(VLOOKUP(I1608, Listado!A:B, 2, FALSE()), "COMERCIALIZADORA INTERNACIONAL CARIBBEAN EXOTICS S A")</f>
        <v>PIEDRAHITA PEREZ MARIANA</v>
      </c>
      <c r="S1608" s="25">
        <f>+VLOOKUP(E1608, TC!A:D, 2, FALSE())</f>
        <v>4132.93</v>
      </c>
      <c r="T1608" t="str">
        <f t="shared" si="129"/>
        <v>EUR</v>
      </c>
    </row>
    <row r="1609" spans="1:20" ht="18.75" hidden="1" customHeight="1" x14ac:dyDescent="0.25">
      <c r="A1609" t="s">
        <v>2215</v>
      </c>
      <c r="B1609" t="s">
        <v>5</v>
      </c>
      <c r="C1609" t="s">
        <v>1913</v>
      </c>
      <c r="D1609" s="24">
        <v>10961</v>
      </c>
      <c r="E1609" t="s">
        <v>1636</v>
      </c>
      <c r="F1609" t="s">
        <v>128</v>
      </c>
      <c r="G1609" t="s">
        <v>110</v>
      </c>
      <c r="H1609" t="s">
        <v>2266</v>
      </c>
      <c r="I1609" t="s">
        <v>1850</v>
      </c>
      <c r="J1609" t="s">
        <v>1919</v>
      </c>
      <c r="K1609" t="s">
        <v>34</v>
      </c>
      <c r="L1609" s="24">
        <v>5376</v>
      </c>
      <c r="M1609" s="25">
        <f>+VLOOKUP(E1609, TC!A:D, 4, FALSE())</f>
        <v>1.0373499999999998</v>
      </c>
      <c r="N1609" s="24">
        <f t="shared" si="125"/>
        <v>5376</v>
      </c>
      <c r="O1609" t="str">
        <f t="shared" si="126"/>
        <v>FACTURA</v>
      </c>
      <c r="P1609" t="str">
        <f t="shared" si="127"/>
        <v>2025</v>
      </c>
      <c r="Q1609" t="str">
        <f t="shared" si="128"/>
        <v>02</v>
      </c>
      <c r="R1609" t="str">
        <f>+IFERROR(VLOOKUP(I1609, Listado!A:B, 2, FALSE()), "COMERCIALIZADORA INTERNACIONAL CARIBBEAN EXOTICS S A")</f>
        <v>PEREZ MEJIA MARIA PAULINA</v>
      </c>
      <c r="S1609" s="25">
        <f>+VLOOKUP(E1609, TC!A:D, 2, FALSE())</f>
        <v>4153.8</v>
      </c>
      <c r="T1609" t="str">
        <f t="shared" si="129"/>
        <v>USD</v>
      </c>
    </row>
    <row r="1610" spans="1:20" ht="18.75" hidden="1" customHeight="1" x14ac:dyDescent="0.25">
      <c r="A1610" t="s">
        <v>2215</v>
      </c>
      <c r="B1610" t="s">
        <v>5</v>
      </c>
      <c r="C1610" t="s">
        <v>1913</v>
      </c>
      <c r="D1610" s="24">
        <v>10962</v>
      </c>
      <c r="E1610" t="s">
        <v>1636</v>
      </c>
      <c r="F1610" t="s">
        <v>128</v>
      </c>
      <c r="G1610" t="s">
        <v>110</v>
      </c>
      <c r="H1610" t="s">
        <v>2267</v>
      </c>
      <c r="I1610" t="s">
        <v>1851</v>
      </c>
      <c r="J1610" t="s">
        <v>1940</v>
      </c>
      <c r="K1610" t="s">
        <v>50</v>
      </c>
      <c r="L1610" s="24">
        <v>2293.1999999999998</v>
      </c>
      <c r="M1610" s="25">
        <f>+VLOOKUP(E1610, TC!A:D, 4, FALSE())</f>
        <v>1.0373499999999998</v>
      </c>
      <c r="N1610" s="24">
        <f t="shared" si="125"/>
        <v>2293.1999999999998</v>
      </c>
      <c r="O1610" t="str">
        <f t="shared" si="126"/>
        <v>FACTURA</v>
      </c>
      <c r="P1610" t="str">
        <f t="shared" si="127"/>
        <v>2025</v>
      </c>
      <c r="Q1610" t="str">
        <f t="shared" si="128"/>
        <v>02</v>
      </c>
      <c r="R1610" t="str">
        <f>+IFERROR(VLOOKUP(I1610, Listado!A:B, 2, FALSE()), "COMERCIALIZADORA INTERNACIONAL CARIBBEAN EXOTICS S A")</f>
        <v>PEREZ MEJIA MARIA PAULINA</v>
      </c>
      <c r="S1610" s="25">
        <f>+VLOOKUP(E1610, TC!A:D, 2, FALSE())</f>
        <v>4153.8</v>
      </c>
      <c r="T1610" t="str">
        <f t="shared" si="129"/>
        <v>USD</v>
      </c>
    </row>
    <row r="1611" spans="1:20" ht="18.75" hidden="1" customHeight="1" x14ac:dyDescent="0.25">
      <c r="A1611" t="s">
        <v>2215</v>
      </c>
      <c r="B1611" t="s">
        <v>5</v>
      </c>
      <c r="C1611" t="s">
        <v>1913</v>
      </c>
      <c r="D1611" s="24">
        <v>10963</v>
      </c>
      <c r="E1611" t="s">
        <v>1636</v>
      </c>
      <c r="F1611" t="s">
        <v>1924</v>
      </c>
      <c r="G1611" t="s">
        <v>108</v>
      </c>
      <c r="H1611" t="s">
        <v>2268</v>
      </c>
      <c r="I1611" t="s">
        <v>1853</v>
      </c>
      <c r="J1611" t="s">
        <v>1919</v>
      </c>
      <c r="K1611" t="s">
        <v>24</v>
      </c>
      <c r="L1611" s="24">
        <v>2729.6</v>
      </c>
      <c r="M1611" s="25">
        <f>+VLOOKUP(E1611, TC!A:D, 4, FALSE())</f>
        <v>1.0373499999999998</v>
      </c>
      <c r="N1611" s="24">
        <f t="shared" si="125"/>
        <v>2831.5505599999992</v>
      </c>
      <c r="O1611" t="str">
        <f t="shared" si="126"/>
        <v>FACTURA</v>
      </c>
      <c r="P1611" t="str">
        <f t="shared" si="127"/>
        <v>2025</v>
      </c>
      <c r="Q1611" t="str">
        <f t="shared" si="128"/>
        <v>02</v>
      </c>
      <c r="R1611" t="str">
        <f>+IFERROR(VLOOKUP(I1611, Listado!A:B, 2, FALSE()), "COMERCIALIZADORA INTERNACIONAL CARIBBEAN EXOTICS S A")</f>
        <v>PIEDRAHITA PEREZ MARIANA</v>
      </c>
      <c r="S1611" s="25">
        <f>+VLOOKUP(E1611, TC!A:D, 2, FALSE())</f>
        <v>4153.8</v>
      </c>
      <c r="T1611" t="str">
        <f t="shared" si="129"/>
        <v>EUR</v>
      </c>
    </row>
    <row r="1612" spans="1:20" ht="18.75" hidden="1" customHeight="1" x14ac:dyDescent="0.25">
      <c r="A1612" t="s">
        <v>2215</v>
      </c>
      <c r="B1612" t="s">
        <v>5</v>
      </c>
      <c r="C1612" t="s">
        <v>1913</v>
      </c>
      <c r="D1612" s="24">
        <v>10963</v>
      </c>
      <c r="E1612" t="s">
        <v>1636</v>
      </c>
      <c r="F1612" t="s">
        <v>1924</v>
      </c>
      <c r="G1612" t="s">
        <v>108</v>
      </c>
      <c r="H1612" t="s">
        <v>2268</v>
      </c>
      <c r="I1612" t="s">
        <v>1853</v>
      </c>
      <c r="J1612" t="s">
        <v>1919</v>
      </c>
      <c r="K1612" t="s">
        <v>1959</v>
      </c>
      <c r="L1612" s="24">
        <v>275</v>
      </c>
      <c r="M1612" s="25">
        <f>+VLOOKUP(E1612, TC!A:D, 4, FALSE())</f>
        <v>1.0373499999999998</v>
      </c>
      <c r="N1612" s="24">
        <f t="shared" si="125"/>
        <v>285.27124999999995</v>
      </c>
      <c r="O1612" t="str">
        <f t="shared" si="126"/>
        <v>FACTURA</v>
      </c>
      <c r="P1612" t="str">
        <f t="shared" si="127"/>
        <v>2025</v>
      </c>
      <c r="Q1612" t="str">
        <f t="shared" si="128"/>
        <v>02</v>
      </c>
      <c r="R1612" t="str">
        <f>+IFERROR(VLOOKUP(I1612, Listado!A:B, 2, FALSE()), "COMERCIALIZADORA INTERNACIONAL CARIBBEAN EXOTICS S A")</f>
        <v>PIEDRAHITA PEREZ MARIANA</v>
      </c>
      <c r="S1612" s="25">
        <f>+VLOOKUP(E1612, TC!A:D, 2, FALSE())</f>
        <v>4153.8</v>
      </c>
      <c r="T1612" t="str">
        <f t="shared" si="129"/>
        <v>EUR</v>
      </c>
    </row>
    <row r="1613" spans="1:20" ht="18.75" hidden="1" customHeight="1" x14ac:dyDescent="0.25">
      <c r="A1613" t="s">
        <v>2215</v>
      </c>
      <c r="B1613" t="s">
        <v>5</v>
      </c>
      <c r="C1613" t="s">
        <v>1913</v>
      </c>
      <c r="D1613" s="24">
        <v>10963</v>
      </c>
      <c r="E1613" t="s">
        <v>1636</v>
      </c>
      <c r="F1613" t="s">
        <v>1924</v>
      </c>
      <c r="G1613" t="s">
        <v>108</v>
      </c>
      <c r="H1613" t="s">
        <v>2268</v>
      </c>
      <c r="I1613" t="s">
        <v>1853</v>
      </c>
      <c r="J1613" t="s">
        <v>1919</v>
      </c>
      <c r="K1613" t="s">
        <v>1960</v>
      </c>
      <c r="L1613" s="24">
        <v>13</v>
      </c>
      <c r="M1613" s="25">
        <f>+VLOOKUP(E1613, TC!A:D, 4, FALSE())</f>
        <v>1.0373499999999998</v>
      </c>
      <c r="N1613" s="24">
        <f t="shared" si="125"/>
        <v>13.485549999999996</v>
      </c>
      <c r="O1613" t="str">
        <f t="shared" si="126"/>
        <v>FACTURA</v>
      </c>
      <c r="P1613" t="str">
        <f t="shared" si="127"/>
        <v>2025</v>
      </c>
      <c r="Q1613" t="str">
        <f t="shared" si="128"/>
        <v>02</v>
      </c>
      <c r="R1613" t="str">
        <f>+IFERROR(VLOOKUP(I1613, Listado!A:B, 2, FALSE()), "COMERCIALIZADORA INTERNACIONAL CARIBBEAN EXOTICS S A")</f>
        <v>PIEDRAHITA PEREZ MARIANA</v>
      </c>
      <c r="S1613" s="25">
        <f>+VLOOKUP(E1613, TC!A:D, 2, FALSE())</f>
        <v>4153.8</v>
      </c>
      <c r="T1613" t="str">
        <f t="shared" si="129"/>
        <v>EUR</v>
      </c>
    </row>
    <row r="1614" spans="1:20" ht="18.75" hidden="1" customHeight="1" x14ac:dyDescent="0.25">
      <c r="A1614" t="s">
        <v>2215</v>
      </c>
      <c r="B1614" t="s">
        <v>5</v>
      </c>
      <c r="C1614" t="s">
        <v>1913</v>
      </c>
      <c r="D1614" s="24">
        <v>10964</v>
      </c>
      <c r="E1614" t="s">
        <v>1636</v>
      </c>
      <c r="F1614" t="s">
        <v>128</v>
      </c>
      <c r="G1614" t="s">
        <v>110</v>
      </c>
      <c r="I1614" t="s">
        <v>1850</v>
      </c>
      <c r="J1614" t="s">
        <v>1919</v>
      </c>
      <c r="K1614" t="s">
        <v>1918</v>
      </c>
      <c r="L1614" s="24">
        <v>90</v>
      </c>
      <c r="M1614" s="25">
        <f>+VLOOKUP(E1614, TC!A:D, 4, FALSE())</f>
        <v>1.0373499999999998</v>
      </c>
      <c r="N1614" s="24">
        <f t="shared" si="125"/>
        <v>90</v>
      </c>
      <c r="O1614" t="str">
        <f t="shared" si="126"/>
        <v>FACTURA</v>
      </c>
      <c r="P1614" t="str">
        <f t="shared" si="127"/>
        <v>2025</v>
      </c>
      <c r="Q1614" t="str">
        <f t="shared" si="128"/>
        <v>02</v>
      </c>
      <c r="R1614" t="str">
        <f>+IFERROR(VLOOKUP(I1614, Listado!A:B, 2, FALSE()), "COMERCIALIZADORA INTERNACIONAL CARIBBEAN EXOTICS S A")</f>
        <v>PEREZ MEJIA MARIA PAULINA</v>
      </c>
      <c r="S1614" s="25">
        <f>+VLOOKUP(E1614, TC!A:D, 2, FALSE())</f>
        <v>4153.8</v>
      </c>
      <c r="T1614" t="str">
        <f t="shared" si="129"/>
        <v>USD</v>
      </c>
    </row>
    <row r="1615" spans="1:20" ht="18.75" hidden="1" customHeight="1" x14ac:dyDescent="0.25">
      <c r="A1615" t="s">
        <v>2215</v>
      </c>
      <c r="B1615" t="s">
        <v>5</v>
      </c>
      <c r="C1615" t="s">
        <v>1913</v>
      </c>
      <c r="D1615" s="24">
        <v>10965</v>
      </c>
      <c r="E1615" t="s">
        <v>1636</v>
      </c>
      <c r="F1615" t="s">
        <v>1924</v>
      </c>
      <c r="G1615" t="s">
        <v>110</v>
      </c>
      <c r="H1615" t="s">
        <v>2269</v>
      </c>
      <c r="I1615" t="s">
        <v>1868</v>
      </c>
      <c r="J1615" t="s">
        <v>1966</v>
      </c>
      <c r="K1615" t="s">
        <v>21</v>
      </c>
      <c r="L1615" s="24">
        <v>2201.6</v>
      </c>
      <c r="M1615" s="25">
        <f>+VLOOKUP(E1615, TC!A:D, 4, FALSE())</f>
        <v>1.0373499999999998</v>
      </c>
      <c r="N1615" s="24">
        <f t="shared" si="125"/>
        <v>2283.8297599999996</v>
      </c>
      <c r="O1615" t="str">
        <f t="shared" si="126"/>
        <v>FACTURA</v>
      </c>
      <c r="P1615" t="str">
        <f t="shared" si="127"/>
        <v>2025</v>
      </c>
      <c r="Q1615" t="str">
        <f t="shared" si="128"/>
        <v>02</v>
      </c>
      <c r="R1615" t="str">
        <f>+IFERROR(VLOOKUP(I1615, Listado!A:B, 2, FALSE()), "COMERCIALIZADORA INTERNACIONAL CARIBBEAN EXOTICS S A")</f>
        <v>PEREZ MEJIA MARIA PAULINA</v>
      </c>
      <c r="S1615" s="25">
        <f>+VLOOKUP(E1615, TC!A:D, 2, FALSE())</f>
        <v>4153.8</v>
      </c>
      <c r="T1615" t="str">
        <f t="shared" si="129"/>
        <v>EUR</v>
      </c>
    </row>
    <row r="1616" spans="1:20" ht="18.75" hidden="1" customHeight="1" x14ac:dyDescent="0.25">
      <c r="A1616" t="s">
        <v>2215</v>
      </c>
      <c r="B1616" t="s">
        <v>5</v>
      </c>
      <c r="C1616" t="s">
        <v>1913</v>
      </c>
      <c r="D1616" s="24">
        <v>10965</v>
      </c>
      <c r="E1616" t="s">
        <v>1636</v>
      </c>
      <c r="F1616" t="s">
        <v>1924</v>
      </c>
      <c r="G1616" t="s">
        <v>110</v>
      </c>
      <c r="H1616" t="s">
        <v>2269</v>
      </c>
      <c r="I1616" t="s">
        <v>1868</v>
      </c>
      <c r="J1616" t="s">
        <v>1966</v>
      </c>
      <c r="K1616" t="s">
        <v>1959</v>
      </c>
      <c r="L1616" s="24">
        <v>550</v>
      </c>
      <c r="M1616" s="25">
        <f>+VLOOKUP(E1616, TC!A:D, 4, FALSE())</f>
        <v>1.0373499999999998</v>
      </c>
      <c r="N1616" s="24">
        <f t="shared" si="125"/>
        <v>570.5424999999999</v>
      </c>
      <c r="O1616" t="str">
        <f t="shared" si="126"/>
        <v>FACTURA</v>
      </c>
      <c r="P1616" t="str">
        <f t="shared" si="127"/>
        <v>2025</v>
      </c>
      <c r="Q1616" t="str">
        <f t="shared" si="128"/>
        <v>02</v>
      </c>
      <c r="R1616" t="str">
        <f>+IFERROR(VLOOKUP(I1616, Listado!A:B, 2, FALSE()), "COMERCIALIZADORA INTERNACIONAL CARIBBEAN EXOTICS S A")</f>
        <v>PEREZ MEJIA MARIA PAULINA</v>
      </c>
      <c r="S1616" s="25">
        <f>+VLOOKUP(E1616, TC!A:D, 2, FALSE())</f>
        <v>4153.8</v>
      </c>
      <c r="T1616" t="str">
        <f t="shared" si="129"/>
        <v>EUR</v>
      </c>
    </row>
    <row r="1617" spans="1:20" ht="18.75" hidden="1" customHeight="1" x14ac:dyDescent="0.25">
      <c r="A1617" t="s">
        <v>2215</v>
      </c>
      <c r="B1617" t="s">
        <v>5</v>
      </c>
      <c r="C1617" t="s">
        <v>1913</v>
      </c>
      <c r="D1617" s="24">
        <v>10965</v>
      </c>
      <c r="E1617" t="s">
        <v>1636</v>
      </c>
      <c r="F1617" t="s">
        <v>1924</v>
      </c>
      <c r="G1617" t="s">
        <v>110</v>
      </c>
      <c r="H1617" t="s">
        <v>2269</v>
      </c>
      <c r="I1617" t="s">
        <v>1868</v>
      </c>
      <c r="J1617" t="s">
        <v>1966</v>
      </c>
      <c r="K1617" t="s">
        <v>1960</v>
      </c>
      <c r="L1617" s="24">
        <v>26</v>
      </c>
      <c r="M1617" s="25">
        <f>+VLOOKUP(E1617, TC!A:D, 4, FALSE())</f>
        <v>1.0373499999999998</v>
      </c>
      <c r="N1617" s="24">
        <f t="shared" si="125"/>
        <v>26.971099999999993</v>
      </c>
      <c r="O1617" t="str">
        <f t="shared" si="126"/>
        <v>FACTURA</v>
      </c>
      <c r="P1617" t="str">
        <f t="shared" si="127"/>
        <v>2025</v>
      </c>
      <c r="Q1617" t="str">
        <f t="shared" si="128"/>
        <v>02</v>
      </c>
      <c r="R1617" t="str">
        <f>+IFERROR(VLOOKUP(I1617, Listado!A:B, 2, FALSE()), "COMERCIALIZADORA INTERNACIONAL CARIBBEAN EXOTICS S A")</f>
        <v>PEREZ MEJIA MARIA PAULINA</v>
      </c>
      <c r="S1617" s="25">
        <f>+VLOOKUP(E1617, TC!A:D, 2, FALSE())</f>
        <v>4153.8</v>
      </c>
      <c r="T1617" t="str">
        <f t="shared" si="129"/>
        <v>EUR</v>
      </c>
    </row>
    <row r="1618" spans="1:20" ht="18.75" hidden="1" customHeight="1" x14ac:dyDescent="0.25">
      <c r="A1618" t="s">
        <v>2215</v>
      </c>
      <c r="B1618" t="s">
        <v>5</v>
      </c>
      <c r="C1618" t="s">
        <v>1913</v>
      </c>
      <c r="D1618" s="24">
        <v>10966</v>
      </c>
      <c r="E1618" t="s">
        <v>1636</v>
      </c>
      <c r="F1618" t="s">
        <v>1924</v>
      </c>
      <c r="G1618" t="s">
        <v>108</v>
      </c>
      <c r="H1618" t="s">
        <v>2270</v>
      </c>
      <c r="I1618" t="s">
        <v>1865</v>
      </c>
      <c r="J1618" t="s">
        <v>1987</v>
      </c>
      <c r="K1618" t="s">
        <v>1988</v>
      </c>
      <c r="L1618" s="24">
        <v>3395.2</v>
      </c>
      <c r="M1618" s="25">
        <f>+VLOOKUP(E1618, TC!A:D, 4, FALSE())</f>
        <v>1.0373499999999998</v>
      </c>
      <c r="N1618" s="24">
        <f t="shared" si="125"/>
        <v>3522.0107199999989</v>
      </c>
      <c r="O1618" t="str">
        <f t="shared" si="126"/>
        <v>FACTURA</v>
      </c>
      <c r="P1618" t="str">
        <f t="shared" si="127"/>
        <v>2025</v>
      </c>
      <c r="Q1618" t="str">
        <f t="shared" si="128"/>
        <v>02</v>
      </c>
      <c r="R1618" t="str">
        <f>+IFERROR(VLOOKUP(I1618, Listado!A:B, 2, FALSE()), "COMERCIALIZADORA INTERNACIONAL CARIBBEAN EXOTICS S A")</f>
        <v>PIEDRAHITA PEREZ MARIANA</v>
      </c>
      <c r="S1618" s="25">
        <f>+VLOOKUP(E1618, TC!A:D, 2, FALSE())</f>
        <v>4153.8</v>
      </c>
      <c r="T1618" t="str">
        <f t="shared" si="129"/>
        <v>EUR</v>
      </c>
    </row>
    <row r="1619" spans="1:20" ht="18.75" hidden="1" customHeight="1" x14ac:dyDescent="0.25">
      <c r="A1619" t="s">
        <v>2215</v>
      </c>
      <c r="B1619" t="s">
        <v>5</v>
      </c>
      <c r="C1619" t="s">
        <v>1913</v>
      </c>
      <c r="D1619" s="24">
        <v>10966</v>
      </c>
      <c r="E1619" t="s">
        <v>1636</v>
      </c>
      <c r="F1619" t="s">
        <v>1924</v>
      </c>
      <c r="G1619" t="s">
        <v>108</v>
      </c>
      <c r="H1619" t="s">
        <v>2270</v>
      </c>
      <c r="I1619" t="s">
        <v>1865</v>
      </c>
      <c r="J1619" t="s">
        <v>1987</v>
      </c>
      <c r="K1619" t="s">
        <v>1959</v>
      </c>
      <c r="L1619" s="24">
        <v>275</v>
      </c>
      <c r="M1619" s="25">
        <f>+VLOOKUP(E1619, TC!A:D, 4, FALSE())</f>
        <v>1.0373499999999998</v>
      </c>
      <c r="N1619" s="24">
        <f t="shared" si="125"/>
        <v>285.27124999999995</v>
      </c>
      <c r="O1619" t="str">
        <f t="shared" si="126"/>
        <v>FACTURA</v>
      </c>
      <c r="P1619" t="str">
        <f t="shared" si="127"/>
        <v>2025</v>
      </c>
      <c r="Q1619" t="str">
        <f t="shared" si="128"/>
        <v>02</v>
      </c>
      <c r="R1619" t="str">
        <f>+IFERROR(VLOOKUP(I1619, Listado!A:B, 2, FALSE()), "COMERCIALIZADORA INTERNACIONAL CARIBBEAN EXOTICS S A")</f>
        <v>PIEDRAHITA PEREZ MARIANA</v>
      </c>
      <c r="S1619" s="25">
        <f>+VLOOKUP(E1619, TC!A:D, 2, FALSE())</f>
        <v>4153.8</v>
      </c>
      <c r="T1619" t="str">
        <f t="shared" si="129"/>
        <v>EUR</v>
      </c>
    </row>
    <row r="1620" spans="1:20" ht="18.75" hidden="1" customHeight="1" x14ac:dyDescent="0.25">
      <c r="A1620" t="s">
        <v>2215</v>
      </c>
      <c r="B1620" t="s">
        <v>5</v>
      </c>
      <c r="C1620" t="s">
        <v>1913</v>
      </c>
      <c r="D1620" s="24">
        <v>10966</v>
      </c>
      <c r="E1620" t="s">
        <v>1636</v>
      </c>
      <c r="F1620" t="s">
        <v>1924</v>
      </c>
      <c r="G1620" t="s">
        <v>108</v>
      </c>
      <c r="H1620" t="s">
        <v>2270</v>
      </c>
      <c r="I1620" t="s">
        <v>1865</v>
      </c>
      <c r="J1620" t="s">
        <v>1987</v>
      </c>
      <c r="K1620" t="s">
        <v>1960</v>
      </c>
      <c r="L1620" s="24">
        <v>9.8000000000000007</v>
      </c>
      <c r="M1620" s="25">
        <f>+VLOOKUP(E1620, TC!A:D, 4, FALSE())</f>
        <v>1.0373499999999998</v>
      </c>
      <c r="N1620" s="24">
        <f t="shared" si="125"/>
        <v>10.166029999999999</v>
      </c>
      <c r="O1620" t="str">
        <f t="shared" si="126"/>
        <v>FACTURA</v>
      </c>
      <c r="P1620" t="str">
        <f t="shared" si="127"/>
        <v>2025</v>
      </c>
      <c r="Q1620" t="str">
        <f t="shared" si="128"/>
        <v>02</v>
      </c>
      <c r="R1620" t="str">
        <f>+IFERROR(VLOOKUP(I1620, Listado!A:B, 2, FALSE()), "COMERCIALIZADORA INTERNACIONAL CARIBBEAN EXOTICS S A")</f>
        <v>PIEDRAHITA PEREZ MARIANA</v>
      </c>
      <c r="S1620" s="25">
        <f>+VLOOKUP(E1620, TC!A:D, 2, FALSE())</f>
        <v>4153.8</v>
      </c>
      <c r="T1620" t="str">
        <f t="shared" si="129"/>
        <v>EUR</v>
      </c>
    </row>
    <row r="1621" spans="1:20" ht="18.75" hidden="1" customHeight="1" x14ac:dyDescent="0.25">
      <c r="A1621" t="s">
        <v>2215</v>
      </c>
      <c r="B1621" t="s">
        <v>5</v>
      </c>
      <c r="C1621" t="s">
        <v>1913</v>
      </c>
      <c r="D1621" s="24">
        <v>10967</v>
      </c>
      <c r="E1621" t="s">
        <v>1636</v>
      </c>
      <c r="F1621" t="s">
        <v>1924</v>
      </c>
      <c r="G1621" t="s">
        <v>108</v>
      </c>
      <c r="H1621" t="s">
        <v>2271</v>
      </c>
      <c r="I1621" t="s">
        <v>1880</v>
      </c>
      <c r="J1621" t="s">
        <v>2096</v>
      </c>
      <c r="K1621" t="s">
        <v>2110</v>
      </c>
      <c r="L1621" s="24">
        <v>10046.4</v>
      </c>
      <c r="M1621" s="25">
        <f>+VLOOKUP(E1621, TC!A:D, 4, FALSE())</f>
        <v>1.0373499999999998</v>
      </c>
      <c r="N1621" s="24">
        <f t="shared" si="125"/>
        <v>10421.633039999997</v>
      </c>
      <c r="O1621" t="str">
        <f t="shared" si="126"/>
        <v>FACTURA</v>
      </c>
      <c r="P1621" t="str">
        <f t="shared" si="127"/>
        <v>2025</v>
      </c>
      <c r="Q1621" t="str">
        <f t="shared" si="128"/>
        <v>02</v>
      </c>
      <c r="R1621" t="str">
        <f>+IFERROR(VLOOKUP(I1621, Listado!A:B, 2, FALSE()), "COMERCIALIZADORA INTERNACIONAL CARIBBEAN EXOTICS S A")</f>
        <v>PIEDRAHITA PEREZ MARIANA</v>
      </c>
      <c r="S1621" s="25">
        <f>+VLOOKUP(E1621, TC!A:D, 2, FALSE())</f>
        <v>4153.8</v>
      </c>
      <c r="T1621" t="str">
        <f t="shared" si="129"/>
        <v>EUR</v>
      </c>
    </row>
    <row r="1622" spans="1:20" ht="18.75" hidden="1" customHeight="1" x14ac:dyDescent="0.25">
      <c r="A1622" t="s">
        <v>2215</v>
      </c>
      <c r="B1622" t="s">
        <v>5</v>
      </c>
      <c r="C1622" t="s">
        <v>1913</v>
      </c>
      <c r="D1622" s="24">
        <v>10967</v>
      </c>
      <c r="E1622" t="s">
        <v>1636</v>
      </c>
      <c r="F1622" t="s">
        <v>1924</v>
      </c>
      <c r="G1622" t="s">
        <v>108</v>
      </c>
      <c r="H1622" t="s">
        <v>2271</v>
      </c>
      <c r="I1622" t="s">
        <v>1880</v>
      </c>
      <c r="J1622" t="s">
        <v>2096</v>
      </c>
      <c r="K1622" t="s">
        <v>2205</v>
      </c>
      <c r="L1622" s="24">
        <v>10764</v>
      </c>
      <c r="M1622" s="25">
        <f>+VLOOKUP(E1622, TC!A:D, 4, FALSE())</f>
        <v>1.0373499999999998</v>
      </c>
      <c r="N1622" s="24">
        <f t="shared" si="125"/>
        <v>11166.035399999997</v>
      </c>
      <c r="O1622" t="str">
        <f t="shared" si="126"/>
        <v>FACTURA</v>
      </c>
      <c r="P1622" t="str">
        <f t="shared" si="127"/>
        <v>2025</v>
      </c>
      <c r="Q1622" t="str">
        <f t="shared" si="128"/>
        <v>02</v>
      </c>
      <c r="R1622" t="str">
        <f>+IFERROR(VLOOKUP(I1622, Listado!A:B, 2, FALSE()), "COMERCIALIZADORA INTERNACIONAL CARIBBEAN EXOTICS S A")</f>
        <v>PIEDRAHITA PEREZ MARIANA</v>
      </c>
      <c r="S1622" s="25">
        <f>+VLOOKUP(E1622, TC!A:D, 2, FALSE())</f>
        <v>4153.8</v>
      </c>
      <c r="T1622" t="str">
        <f t="shared" si="129"/>
        <v>EUR</v>
      </c>
    </row>
    <row r="1623" spans="1:20" ht="18.75" hidden="1" customHeight="1" x14ac:dyDescent="0.25">
      <c r="A1623" t="s">
        <v>2215</v>
      </c>
      <c r="B1623" t="s">
        <v>5</v>
      </c>
      <c r="C1623" t="s">
        <v>1913</v>
      </c>
      <c r="D1623" s="24">
        <v>10967</v>
      </c>
      <c r="E1623" t="s">
        <v>1636</v>
      </c>
      <c r="F1623" t="s">
        <v>1924</v>
      </c>
      <c r="G1623" t="s">
        <v>108</v>
      </c>
      <c r="H1623" t="s">
        <v>2271</v>
      </c>
      <c r="I1623" t="s">
        <v>1880</v>
      </c>
      <c r="J1623" t="s">
        <v>2096</v>
      </c>
      <c r="K1623" t="s">
        <v>1959</v>
      </c>
      <c r="L1623" s="24">
        <v>3025</v>
      </c>
      <c r="M1623" s="25">
        <f>+VLOOKUP(E1623, TC!A:D, 4, FALSE())</f>
        <v>1.0373499999999998</v>
      </c>
      <c r="N1623" s="24">
        <f t="shared" si="125"/>
        <v>3137.9837499999994</v>
      </c>
      <c r="O1623" t="str">
        <f t="shared" si="126"/>
        <v>FACTURA</v>
      </c>
      <c r="P1623" t="str">
        <f t="shared" si="127"/>
        <v>2025</v>
      </c>
      <c r="Q1623" t="str">
        <f t="shared" si="128"/>
        <v>02</v>
      </c>
      <c r="R1623" t="str">
        <f>+IFERROR(VLOOKUP(I1623, Listado!A:B, 2, FALSE()), "COMERCIALIZADORA INTERNACIONAL CARIBBEAN EXOTICS S A")</f>
        <v>PIEDRAHITA PEREZ MARIANA</v>
      </c>
      <c r="S1623" s="25">
        <f>+VLOOKUP(E1623, TC!A:D, 2, FALSE())</f>
        <v>4153.8</v>
      </c>
      <c r="T1623" t="str">
        <f t="shared" si="129"/>
        <v>EUR</v>
      </c>
    </row>
    <row r="1624" spans="1:20" ht="18.75" hidden="1" customHeight="1" x14ac:dyDescent="0.25">
      <c r="A1624" t="s">
        <v>2215</v>
      </c>
      <c r="B1624" t="s">
        <v>5</v>
      </c>
      <c r="C1624" t="s">
        <v>1913</v>
      </c>
      <c r="D1624" s="24">
        <v>10967</v>
      </c>
      <c r="E1624" t="s">
        <v>1636</v>
      </c>
      <c r="F1624" t="s">
        <v>1924</v>
      </c>
      <c r="G1624" t="s">
        <v>108</v>
      </c>
      <c r="H1624" t="s">
        <v>2271</v>
      </c>
      <c r="I1624" t="s">
        <v>1880</v>
      </c>
      <c r="J1624" t="s">
        <v>2096</v>
      </c>
      <c r="K1624" t="s">
        <v>1960</v>
      </c>
      <c r="L1624" s="24">
        <v>74.599999999999994</v>
      </c>
      <c r="M1624" s="25">
        <f>+VLOOKUP(E1624, TC!A:D, 4, FALSE())</f>
        <v>1.0373499999999998</v>
      </c>
      <c r="N1624" s="24">
        <f t="shared" si="125"/>
        <v>77.38630999999998</v>
      </c>
      <c r="O1624" t="str">
        <f t="shared" si="126"/>
        <v>FACTURA</v>
      </c>
      <c r="P1624" t="str">
        <f t="shared" si="127"/>
        <v>2025</v>
      </c>
      <c r="Q1624" t="str">
        <f t="shared" si="128"/>
        <v>02</v>
      </c>
      <c r="R1624" t="str">
        <f>+IFERROR(VLOOKUP(I1624, Listado!A:B, 2, FALSE()), "COMERCIALIZADORA INTERNACIONAL CARIBBEAN EXOTICS S A")</f>
        <v>PIEDRAHITA PEREZ MARIANA</v>
      </c>
      <c r="S1624" s="25">
        <f>+VLOOKUP(E1624, TC!A:D, 2, FALSE())</f>
        <v>4153.8</v>
      </c>
      <c r="T1624" t="str">
        <f t="shared" si="129"/>
        <v>EUR</v>
      </c>
    </row>
    <row r="1625" spans="1:20" ht="18.75" hidden="1" customHeight="1" x14ac:dyDescent="0.25">
      <c r="A1625" t="s">
        <v>2215</v>
      </c>
      <c r="B1625" t="s">
        <v>5</v>
      </c>
      <c r="C1625" t="s">
        <v>1913</v>
      </c>
      <c r="D1625" s="24">
        <v>10968</v>
      </c>
      <c r="E1625" t="s">
        <v>1636</v>
      </c>
      <c r="F1625" t="s">
        <v>128</v>
      </c>
      <c r="G1625" t="s">
        <v>110</v>
      </c>
      <c r="H1625" t="s">
        <v>2272</v>
      </c>
      <c r="I1625" t="s">
        <v>1850</v>
      </c>
      <c r="J1625" t="s">
        <v>1919</v>
      </c>
      <c r="K1625" t="s">
        <v>31</v>
      </c>
      <c r="L1625" s="24">
        <v>19040</v>
      </c>
      <c r="M1625" s="25">
        <f>+VLOOKUP(E1625, TC!A:D, 4, FALSE())</f>
        <v>1.0373499999999998</v>
      </c>
      <c r="N1625" s="24">
        <f t="shared" si="125"/>
        <v>19040</v>
      </c>
      <c r="O1625" t="str">
        <f t="shared" si="126"/>
        <v>FACTURA</v>
      </c>
      <c r="P1625" t="str">
        <f t="shared" si="127"/>
        <v>2025</v>
      </c>
      <c r="Q1625" t="str">
        <f t="shared" si="128"/>
        <v>02</v>
      </c>
      <c r="R1625" t="str">
        <f>+IFERROR(VLOOKUP(I1625, Listado!A:B, 2, FALSE()), "COMERCIALIZADORA INTERNACIONAL CARIBBEAN EXOTICS S A")</f>
        <v>PEREZ MEJIA MARIA PAULINA</v>
      </c>
      <c r="S1625" s="25">
        <f>+VLOOKUP(E1625, TC!A:D, 2, FALSE())</f>
        <v>4153.8</v>
      </c>
      <c r="T1625" t="str">
        <f t="shared" si="129"/>
        <v>USD</v>
      </c>
    </row>
    <row r="1626" spans="1:20" ht="18.75" hidden="1" customHeight="1" x14ac:dyDescent="0.25">
      <c r="A1626" t="s">
        <v>2215</v>
      </c>
      <c r="B1626" t="s">
        <v>5</v>
      </c>
      <c r="C1626" t="s">
        <v>1913</v>
      </c>
      <c r="D1626" s="24">
        <v>10969</v>
      </c>
      <c r="E1626" t="s">
        <v>1636</v>
      </c>
      <c r="F1626" t="s">
        <v>128</v>
      </c>
      <c r="G1626" t="s">
        <v>110</v>
      </c>
      <c r="H1626" t="s">
        <v>2273</v>
      </c>
      <c r="I1626" t="s">
        <v>1851</v>
      </c>
      <c r="J1626" t="s">
        <v>1940</v>
      </c>
      <c r="K1626" t="s">
        <v>42</v>
      </c>
      <c r="L1626" s="24">
        <v>3836</v>
      </c>
      <c r="M1626" s="25">
        <f>+VLOOKUP(E1626, TC!A:D, 4, FALSE())</f>
        <v>1.0373499999999998</v>
      </c>
      <c r="N1626" s="24">
        <f t="shared" si="125"/>
        <v>3836</v>
      </c>
      <c r="O1626" t="str">
        <f t="shared" si="126"/>
        <v>FACTURA</v>
      </c>
      <c r="P1626" t="str">
        <f t="shared" si="127"/>
        <v>2025</v>
      </c>
      <c r="Q1626" t="str">
        <f t="shared" si="128"/>
        <v>02</v>
      </c>
      <c r="R1626" t="str">
        <f>+IFERROR(VLOOKUP(I1626, Listado!A:B, 2, FALSE()), "COMERCIALIZADORA INTERNACIONAL CARIBBEAN EXOTICS S A")</f>
        <v>PEREZ MEJIA MARIA PAULINA</v>
      </c>
      <c r="S1626" s="25">
        <f>+VLOOKUP(E1626, TC!A:D, 2, FALSE())</f>
        <v>4153.8</v>
      </c>
      <c r="T1626" t="str">
        <f t="shared" si="129"/>
        <v>USD</v>
      </c>
    </row>
    <row r="1627" spans="1:20" ht="18.75" hidden="1" customHeight="1" x14ac:dyDescent="0.25">
      <c r="A1627" t="s">
        <v>2215</v>
      </c>
      <c r="B1627" t="s">
        <v>5</v>
      </c>
      <c r="C1627" t="s">
        <v>1913</v>
      </c>
      <c r="D1627" s="24">
        <v>10970</v>
      </c>
      <c r="E1627" t="s">
        <v>1636</v>
      </c>
      <c r="F1627" t="s">
        <v>1924</v>
      </c>
      <c r="G1627" t="s">
        <v>110</v>
      </c>
      <c r="H1627" t="s">
        <v>2274</v>
      </c>
      <c r="I1627" t="s">
        <v>1848</v>
      </c>
      <c r="J1627" t="s">
        <v>1917</v>
      </c>
      <c r="K1627" t="s">
        <v>40</v>
      </c>
      <c r="L1627" s="24">
        <v>3718.4</v>
      </c>
      <c r="M1627" s="25">
        <f>+VLOOKUP(E1627, TC!A:D, 4, FALSE())</f>
        <v>1.0373499999999998</v>
      </c>
      <c r="N1627" s="24">
        <f t="shared" si="125"/>
        <v>3857.2822399999991</v>
      </c>
      <c r="O1627" t="str">
        <f t="shared" si="126"/>
        <v>FACTURA</v>
      </c>
      <c r="P1627" t="str">
        <f t="shared" si="127"/>
        <v>2025</v>
      </c>
      <c r="Q1627" t="str">
        <f t="shared" si="128"/>
        <v>02</v>
      </c>
      <c r="R1627" t="str">
        <f>+IFERROR(VLOOKUP(I1627, Listado!A:B, 2, FALSE()), "COMERCIALIZADORA INTERNACIONAL CARIBBEAN EXOTICS S A")</f>
        <v>PEREZ MEJIA MARIA PAULINA</v>
      </c>
      <c r="S1627" s="25">
        <f>+VLOOKUP(E1627, TC!A:D, 2, FALSE())</f>
        <v>4153.8</v>
      </c>
      <c r="T1627" t="str">
        <f t="shared" si="129"/>
        <v>EUR</v>
      </c>
    </row>
    <row r="1628" spans="1:20" ht="18.75" hidden="1" customHeight="1" x14ac:dyDescent="0.25">
      <c r="A1628" t="s">
        <v>2215</v>
      </c>
      <c r="B1628" t="s">
        <v>5</v>
      </c>
      <c r="C1628" t="s">
        <v>1913</v>
      </c>
      <c r="D1628" s="24">
        <v>10970</v>
      </c>
      <c r="E1628" t="s">
        <v>1636</v>
      </c>
      <c r="F1628" t="s">
        <v>1924</v>
      </c>
      <c r="G1628" t="s">
        <v>110</v>
      </c>
      <c r="H1628" t="s">
        <v>2274</v>
      </c>
      <c r="I1628" t="s">
        <v>1848</v>
      </c>
      <c r="J1628" t="s">
        <v>1917</v>
      </c>
      <c r="K1628" t="s">
        <v>1959</v>
      </c>
      <c r="L1628" s="24">
        <v>550</v>
      </c>
      <c r="M1628" s="25">
        <f>+VLOOKUP(E1628, TC!A:D, 4, FALSE())</f>
        <v>1.0373499999999998</v>
      </c>
      <c r="N1628" s="24">
        <f t="shared" si="125"/>
        <v>570.5424999999999</v>
      </c>
      <c r="O1628" t="str">
        <f t="shared" si="126"/>
        <v>FACTURA</v>
      </c>
      <c r="P1628" t="str">
        <f t="shared" si="127"/>
        <v>2025</v>
      </c>
      <c r="Q1628" t="str">
        <f t="shared" si="128"/>
        <v>02</v>
      </c>
      <c r="R1628" t="str">
        <f>+IFERROR(VLOOKUP(I1628, Listado!A:B, 2, FALSE()), "COMERCIALIZADORA INTERNACIONAL CARIBBEAN EXOTICS S A")</f>
        <v>PEREZ MEJIA MARIA PAULINA</v>
      </c>
      <c r="S1628" s="25">
        <f>+VLOOKUP(E1628, TC!A:D, 2, FALSE())</f>
        <v>4153.8</v>
      </c>
      <c r="T1628" t="str">
        <f t="shared" si="129"/>
        <v>EUR</v>
      </c>
    </row>
    <row r="1629" spans="1:20" ht="18.75" hidden="1" customHeight="1" x14ac:dyDescent="0.25">
      <c r="A1629" t="s">
        <v>2215</v>
      </c>
      <c r="B1629" t="s">
        <v>5</v>
      </c>
      <c r="C1629" t="s">
        <v>1913</v>
      </c>
      <c r="D1629" s="24">
        <v>10970</v>
      </c>
      <c r="E1629" t="s">
        <v>1636</v>
      </c>
      <c r="F1629" t="s">
        <v>1924</v>
      </c>
      <c r="G1629" t="s">
        <v>110</v>
      </c>
      <c r="H1629" t="s">
        <v>2274</v>
      </c>
      <c r="I1629" t="s">
        <v>1848</v>
      </c>
      <c r="J1629" t="s">
        <v>1917</v>
      </c>
      <c r="K1629" t="s">
        <v>1960</v>
      </c>
      <c r="L1629" s="24">
        <v>43.6</v>
      </c>
      <c r="M1629" s="25">
        <f>+VLOOKUP(E1629, TC!A:D, 4, FALSE())</f>
        <v>1.0373499999999998</v>
      </c>
      <c r="N1629" s="24">
        <f t="shared" si="125"/>
        <v>45.228459999999991</v>
      </c>
      <c r="O1629" t="str">
        <f t="shared" si="126"/>
        <v>FACTURA</v>
      </c>
      <c r="P1629" t="str">
        <f t="shared" si="127"/>
        <v>2025</v>
      </c>
      <c r="Q1629" t="str">
        <f t="shared" si="128"/>
        <v>02</v>
      </c>
      <c r="R1629" t="str">
        <f>+IFERROR(VLOOKUP(I1629, Listado!A:B, 2, FALSE()), "COMERCIALIZADORA INTERNACIONAL CARIBBEAN EXOTICS S A")</f>
        <v>PEREZ MEJIA MARIA PAULINA</v>
      </c>
      <c r="S1629" s="25">
        <f>+VLOOKUP(E1629, TC!A:D, 2, FALSE())</f>
        <v>4153.8</v>
      </c>
      <c r="T1629" t="str">
        <f t="shared" si="129"/>
        <v>EUR</v>
      </c>
    </row>
    <row r="1630" spans="1:20" ht="18.75" hidden="1" customHeight="1" x14ac:dyDescent="0.25">
      <c r="A1630" t="s">
        <v>2215</v>
      </c>
      <c r="B1630" t="s">
        <v>5</v>
      </c>
      <c r="C1630" t="s">
        <v>1913</v>
      </c>
      <c r="D1630" s="24">
        <v>10971</v>
      </c>
      <c r="E1630" t="s">
        <v>1636</v>
      </c>
      <c r="F1630" t="s">
        <v>1924</v>
      </c>
      <c r="G1630" t="s">
        <v>108</v>
      </c>
      <c r="H1630" t="s">
        <v>2275</v>
      </c>
      <c r="I1630" t="s">
        <v>1853</v>
      </c>
      <c r="J1630" t="s">
        <v>1919</v>
      </c>
      <c r="K1630" t="s">
        <v>1958</v>
      </c>
      <c r="L1630" s="24">
        <v>2001</v>
      </c>
      <c r="M1630" s="25">
        <f>+VLOOKUP(E1630, TC!A:D, 4, FALSE())</f>
        <v>1.0373499999999998</v>
      </c>
      <c r="N1630" s="24">
        <f t="shared" si="125"/>
        <v>2075.7373499999994</v>
      </c>
      <c r="O1630" t="str">
        <f t="shared" si="126"/>
        <v>FACTURA</v>
      </c>
      <c r="P1630" t="str">
        <f t="shared" si="127"/>
        <v>2025</v>
      </c>
      <c r="Q1630" t="str">
        <f t="shared" si="128"/>
        <v>02</v>
      </c>
      <c r="R1630" t="str">
        <f>+IFERROR(VLOOKUP(I1630, Listado!A:B, 2, FALSE()), "COMERCIALIZADORA INTERNACIONAL CARIBBEAN EXOTICS S A")</f>
        <v>PIEDRAHITA PEREZ MARIANA</v>
      </c>
      <c r="S1630" s="25">
        <f>+VLOOKUP(E1630, TC!A:D, 2, FALSE())</f>
        <v>4153.8</v>
      </c>
      <c r="T1630" t="str">
        <f t="shared" si="129"/>
        <v>EUR</v>
      </c>
    </row>
    <row r="1631" spans="1:20" ht="18.75" hidden="1" customHeight="1" x14ac:dyDescent="0.25">
      <c r="A1631" t="s">
        <v>2215</v>
      </c>
      <c r="B1631" t="s">
        <v>5</v>
      </c>
      <c r="C1631" t="s">
        <v>1913</v>
      </c>
      <c r="D1631" s="24">
        <v>10971</v>
      </c>
      <c r="E1631" t="s">
        <v>1636</v>
      </c>
      <c r="F1631" t="s">
        <v>1924</v>
      </c>
      <c r="G1631" t="s">
        <v>108</v>
      </c>
      <c r="H1631" t="s">
        <v>2275</v>
      </c>
      <c r="I1631" t="s">
        <v>1853</v>
      </c>
      <c r="J1631" t="s">
        <v>1919</v>
      </c>
      <c r="K1631" t="s">
        <v>1959</v>
      </c>
      <c r="L1631" s="24">
        <v>275</v>
      </c>
      <c r="M1631" s="25">
        <f>+VLOOKUP(E1631, TC!A:D, 4, FALSE())</f>
        <v>1.0373499999999998</v>
      </c>
      <c r="N1631" s="24">
        <f t="shared" si="125"/>
        <v>285.27124999999995</v>
      </c>
      <c r="O1631" t="str">
        <f t="shared" si="126"/>
        <v>FACTURA</v>
      </c>
      <c r="P1631" t="str">
        <f t="shared" si="127"/>
        <v>2025</v>
      </c>
      <c r="Q1631" t="str">
        <f t="shared" si="128"/>
        <v>02</v>
      </c>
      <c r="R1631" t="str">
        <f>+IFERROR(VLOOKUP(I1631, Listado!A:B, 2, FALSE()), "COMERCIALIZADORA INTERNACIONAL CARIBBEAN EXOTICS S A")</f>
        <v>PIEDRAHITA PEREZ MARIANA</v>
      </c>
      <c r="S1631" s="25">
        <f>+VLOOKUP(E1631, TC!A:D, 2, FALSE())</f>
        <v>4153.8</v>
      </c>
      <c r="T1631" t="str">
        <f t="shared" si="129"/>
        <v>EUR</v>
      </c>
    </row>
    <row r="1632" spans="1:20" ht="18.75" hidden="1" customHeight="1" x14ac:dyDescent="0.25">
      <c r="A1632" t="s">
        <v>2215</v>
      </c>
      <c r="B1632" t="s">
        <v>5</v>
      </c>
      <c r="C1632" t="s">
        <v>1913</v>
      </c>
      <c r="D1632" s="24">
        <v>10971</v>
      </c>
      <c r="E1632" t="s">
        <v>1636</v>
      </c>
      <c r="F1632" t="s">
        <v>1924</v>
      </c>
      <c r="G1632" t="s">
        <v>108</v>
      </c>
      <c r="H1632" t="s">
        <v>2275</v>
      </c>
      <c r="I1632" t="s">
        <v>1853</v>
      </c>
      <c r="J1632" t="s">
        <v>1919</v>
      </c>
      <c r="K1632" t="s">
        <v>1960</v>
      </c>
      <c r="L1632" s="24">
        <v>4</v>
      </c>
      <c r="M1632" s="25">
        <f>+VLOOKUP(E1632, TC!A:D, 4, FALSE())</f>
        <v>1.0373499999999998</v>
      </c>
      <c r="N1632" s="24">
        <f t="shared" si="125"/>
        <v>4.1493999999999991</v>
      </c>
      <c r="O1632" t="str">
        <f t="shared" si="126"/>
        <v>FACTURA</v>
      </c>
      <c r="P1632" t="str">
        <f t="shared" si="127"/>
        <v>2025</v>
      </c>
      <c r="Q1632" t="str">
        <f t="shared" si="128"/>
        <v>02</v>
      </c>
      <c r="R1632" t="str">
        <f>+IFERROR(VLOOKUP(I1632, Listado!A:B, 2, FALSE()), "COMERCIALIZADORA INTERNACIONAL CARIBBEAN EXOTICS S A")</f>
        <v>PIEDRAHITA PEREZ MARIANA</v>
      </c>
      <c r="S1632" s="25">
        <f>+VLOOKUP(E1632, TC!A:D, 2, FALSE())</f>
        <v>4153.8</v>
      </c>
      <c r="T1632" t="str">
        <f t="shared" si="129"/>
        <v>EUR</v>
      </c>
    </row>
    <row r="1633" spans="1:20" ht="18.75" hidden="1" customHeight="1" x14ac:dyDescent="0.25">
      <c r="A1633" t="s">
        <v>2215</v>
      </c>
      <c r="B1633" t="s">
        <v>5</v>
      </c>
      <c r="C1633" t="s">
        <v>1913</v>
      </c>
      <c r="D1633" s="24">
        <v>10972</v>
      </c>
      <c r="E1633" t="s">
        <v>1636</v>
      </c>
      <c r="F1633" t="s">
        <v>1924</v>
      </c>
      <c r="G1633" t="s">
        <v>108</v>
      </c>
      <c r="H1633" t="s">
        <v>2276</v>
      </c>
      <c r="I1633" t="s">
        <v>1865</v>
      </c>
      <c r="J1633" t="s">
        <v>1987</v>
      </c>
      <c r="K1633" t="s">
        <v>41</v>
      </c>
      <c r="L1633" s="24">
        <v>1790.32</v>
      </c>
      <c r="M1633" s="25">
        <f>+VLOOKUP(E1633, TC!A:D, 4, FALSE())</f>
        <v>1.0373499999999998</v>
      </c>
      <c r="N1633" s="24">
        <f t="shared" si="125"/>
        <v>1857.1884519999994</v>
      </c>
      <c r="O1633" t="str">
        <f t="shared" si="126"/>
        <v>FACTURA</v>
      </c>
      <c r="P1633" t="str">
        <f t="shared" si="127"/>
        <v>2025</v>
      </c>
      <c r="Q1633" t="str">
        <f t="shared" si="128"/>
        <v>02</v>
      </c>
      <c r="R1633" t="str">
        <f>+IFERROR(VLOOKUP(I1633, Listado!A:B, 2, FALSE()), "COMERCIALIZADORA INTERNACIONAL CARIBBEAN EXOTICS S A")</f>
        <v>PIEDRAHITA PEREZ MARIANA</v>
      </c>
      <c r="S1633" s="25">
        <f>+VLOOKUP(E1633, TC!A:D, 2, FALSE())</f>
        <v>4153.8</v>
      </c>
      <c r="T1633" t="str">
        <f t="shared" si="129"/>
        <v>EUR</v>
      </c>
    </row>
    <row r="1634" spans="1:20" ht="18.75" hidden="1" customHeight="1" x14ac:dyDescent="0.25">
      <c r="A1634" t="s">
        <v>2215</v>
      </c>
      <c r="B1634" t="s">
        <v>5</v>
      </c>
      <c r="C1634" t="s">
        <v>1913</v>
      </c>
      <c r="D1634" s="24">
        <v>10972</v>
      </c>
      <c r="E1634" t="s">
        <v>1636</v>
      </c>
      <c r="F1634" t="s">
        <v>1924</v>
      </c>
      <c r="G1634" t="s">
        <v>108</v>
      </c>
      <c r="H1634" t="s">
        <v>2276</v>
      </c>
      <c r="I1634" t="s">
        <v>1865</v>
      </c>
      <c r="J1634" t="s">
        <v>1987</v>
      </c>
      <c r="K1634" t="s">
        <v>2277</v>
      </c>
      <c r="L1634" s="24">
        <v>2</v>
      </c>
      <c r="M1634" s="25">
        <f>+VLOOKUP(E1634, TC!A:D, 4, FALSE())</f>
        <v>1.0373499999999998</v>
      </c>
      <c r="N1634" s="24">
        <f t="shared" si="125"/>
        <v>2.0746999999999995</v>
      </c>
      <c r="O1634" t="str">
        <f t="shared" si="126"/>
        <v>FACTURA</v>
      </c>
      <c r="P1634" t="str">
        <f t="shared" si="127"/>
        <v>2025</v>
      </c>
      <c r="Q1634" t="str">
        <f t="shared" si="128"/>
        <v>02</v>
      </c>
      <c r="R1634" t="str">
        <f>+IFERROR(VLOOKUP(I1634, Listado!A:B, 2, FALSE()), "COMERCIALIZADORA INTERNACIONAL CARIBBEAN EXOTICS S A")</f>
        <v>PIEDRAHITA PEREZ MARIANA</v>
      </c>
      <c r="S1634" s="25">
        <f>+VLOOKUP(E1634, TC!A:D, 2, FALSE())</f>
        <v>4153.8</v>
      </c>
      <c r="T1634" t="str">
        <f t="shared" si="129"/>
        <v>EUR</v>
      </c>
    </row>
    <row r="1635" spans="1:20" ht="18.75" hidden="1" customHeight="1" x14ac:dyDescent="0.25">
      <c r="A1635" t="s">
        <v>2215</v>
      </c>
      <c r="B1635" t="s">
        <v>5</v>
      </c>
      <c r="C1635" t="s">
        <v>1913</v>
      </c>
      <c r="D1635" s="24">
        <v>10972</v>
      </c>
      <c r="E1635" t="s">
        <v>1636</v>
      </c>
      <c r="F1635" t="s">
        <v>1924</v>
      </c>
      <c r="G1635" t="s">
        <v>108</v>
      </c>
      <c r="H1635" t="s">
        <v>2276</v>
      </c>
      <c r="I1635" t="s">
        <v>1865</v>
      </c>
      <c r="J1635" t="s">
        <v>1987</v>
      </c>
      <c r="K1635" t="s">
        <v>1959</v>
      </c>
      <c r="L1635" s="24">
        <v>275</v>
      </c>
      <c r="M1635" s="25">
        <f>+VLOOKUP(E1635, TC!A:D, 4, FALSE())</f>
        <v>1.0373499999999998</v>
      </c>
      <c r="N1635" s="24">
        <f t="shared" si="125"/>
        <v>285.27124999999995</v>
      </c>
      <c r="O1635" t="str">
        <f t="shared" si="126"/>
        <v>FACTURA</v>
      </c>
      <c r="P1635" t="str">
        <f t="shared" si="127"/>
        <v>2025</v>
      </c>
      <c r="Q1635" t="str">
        <f t="shared" si="128"/>
        <v>02</v>
      </c>
      <c r="R1635" t="str">
        <f>+IFERROR(VLOOKUP(I1635, Listado!A:B, 2, FALSE()), "COMERCIALIZADORA INTERNACIONAL CARIBBEAN EXOTICS S A")</f>
        <v>PIEDRAHITA PEREZ MARIANA</v>
      </c>
      <c r="S1635" s="25">
        <f>+VLOOKUP(E1635, TC!A:D, 2, FALSE())</f>
        <v>4153.8</v>
      </c>
      <c r="T1635" t="str">
        <f t="shared" si="129"/>
        <v>EUR</v>
      </c>
    </row>
    <row r="1636" spans="1:20" ht="18.75" hidden="1" customHeight="1" x14ac:dyDescent="0.25">
      <c r="A1636" t="s">
        <v>2215</v>
      </c>
      <c r="B1636" t="s">
        <v>5</v>
      </c>
      <c r="C1636" t="s">
        <v>1913</v>
      </c>
      <c r="D1636" s="24">
        <v>10972</v>
      </c>
      <c r="E1636" t="s">
        <v>1636</v>
      </c>
      <c r="F1636" t="s">
        <v>1924</v>
      </c>
      <c r="G1636" t="s">
        <v>108</v>
      </c>
      <c r="H1636" t="s">
        <v>2276</v>
      </c>
      <c r="I1636" t="s">
        <v>1865</v>
      </c>
      <c r="J1636" t="s">
        <v>1987</v>
      </c>
      <c r="K1636" t="s">
        <v>1960</v>
      </c>
      <c r="L1636" s="24">
        <v>18.68</v>
      </c>
      <c r="M1636" s="25">
        <f>+VLOOKUP(E1636, TC!A:D, 4, FALSE())</f>
        <v>1.0373499999999998</v>
      </c>
      <c r="N1636" s="24">
        <f t="shared" si="125"/>
        <v>19.377697999999995</v>
      </c>
      <c r="O1636" t="str">
        <f t="shared" si="126"/>
        <v>FACTURA</v>
      </c>
      <c r="P1636" t="str">
        <f t="shared" si="127"/>
        <v>2025</v>
      </c>
      <c r="Q1636" t="str">
        <f t="shared" si="128"/>
        <v>02</v>
      </c>
      <c r="R1636" t="str">
        <f>+IFERROR(VLOOKUP(I1636, Listado!A:B, 2, FALSE()), "COMERCIALIZADORA INTERNACIONAL CARIBBEAN EXOTICS S A")</f>
        <v>PIEDRAHITA PEREZ MARIANA</v>
      </c>
      <c r="S1636" s="25">
        <f>+VLOOKUP(E1636, TC!A:D, 2, FALSE())</f>
        <v>4153.8</v>
      </c>
      <c r="T1636" t="str">
        <f t="shared" si="129"/>
        <v>EUR</v>
      </c>
    </row>
    <row r="1637" spans="1:20" ht="18.75" hidden="1" customHeight="1" x14ac:dyDescent="0.25">
      <c r="A1637" t="s">
        <v>2215</v>
      </c>
      <c r="B1637" t="s">
        <v>5</v>
      </c>
      <c r="C1637" t="s">
        <v>1913</v>
      </c>
      <c r="D1637" s="24">
        <v>10973</v>
      </c>
      <c r="E1637" t="s">
        <v>1636</v>
      </c>
      <c r="F1637" t="s">
        <v>1924</v>
      </c>
      <c r="G1637" t="s">
        <v>112</v>
      </c>
      <c r="H1637" t="s">
        <v>2278</v>
      </c>
      <c r="I1637" t="s">
        <v>1863</v>
      </c>
      <c r="J1637" t="s">
        <v>1926</v>
      </c>
      <c r="K1637" t="s">
        <v>36</v>
      </c>
      <c r="L1637" s="24">
        <v>1290.8</v>
      </c>
      <c r="M1637" s="25">
        <f>+VLOOKUP(E1637, TC!A:D, 4, FALSE())</f>
        <v>1.0373499999999998</v>
      </c>
      <c r="N1637" s="24">
        <f t="shared" si="125"/>
        <v>1339.0113799999997</v>
      </c>
      <c r="O1637" t="str">
        <f t="shared" si="126"/>
        <v>FACTURA</v>
      </c>
      <c r="P1637" t="str">
        <f t="shared" si="127"/>
        <v>2025</v>
      </c>
      <c r="Q1637" t="str">
        <f t="shared" si="128"/>
        <v>02</v>
      </c>
      <c r="R1637" t="str">
        <f>+IFERROR(VLOOKUP(I1637, Listado!A:B, 2, FALSE()), "COMERCIALIZADORA INTERNACIONAL CARIBBEAN EXOTICS S A")</f>
        <v>HINCAPIE CONTRERAS ERIKA STEFANIA</v>
      </c>
      <c r="S1637" s="25">
        <f>+VLOOKUP(E1637, TC!A:D, 2, FALSE())</f>
        <v>4153.8</v>
      </c>
      <c r="T1637" t="str">
        <f t="shared" si="129"/>
        <v>EUR</v>
      </c>
    </row>
    <row r="1638" spans="1:20" ht="18.75" hidden="1" customHeight="1" x14ac:dyDescent="0.25">
      <c r="A1638" t="s">
        <v>2215</v>
      </c>
      <c r="B1638" t="s">
        <v>5</v>
      </c>
      <c r="C1638" t="s">
        <v>1913</v>
      </c>
      <c r="D1638" s="24">
        <v>10973</v>
      </c>
      <c r="E1638" t="s">
        <v>1636</v>
      </c>
      <c r="F1638" t="s">
        <v>1924</v>
      </c>
      <c r="G1638" t="s">
        <v>112</v>
      </c>
      <c r="H1638" t="s">
        <v>2278</v>
      </c>
      <c r="I1638" t="s">
        <v>1863</v>
      </c>
      <c r="J1638" t="s">
        <v>1926</v>
      </c>
      <c r="K1638" t="s">
        <v>1959</v>
      </c>
      <c r="L1638" s="24">
        <v>137</v>
      </c>
      <c r="M1638" s="25">
        <f>+VLOOKUP(E1638, TC!A:D, 4, FALSE())</f>
        <v>1.0373499999999998</v>
      </c>
      <c r="N1638" s="24">
        <f t="shared" si="125"/>
        <v>142.11694999999997</v>
      </c>
      <c r="O1638" t="str">
        <f t="shared" si="126"/>
        <v>FACTURA</v>
      </c>
      <c r="P1638" t="str">
        <f t="shared" si="127"/>
        <v>2025</v>
      </c>
      <c r="Q1638" t="str">
        <f t="shared" si="128"/>
        <v>02</v>
      </c>
      <c r="R1638" t="str">
        <f>+IFERROR(VLOOKUP(I1638, Listado!A:B, 2, FALSE()), "COMERCIALIZADORA INTERNACIONAL CARIBBEAN EXOTICS S A")</f>
        <v>HINCAPIE CONTRERAS ERIKA STEFANIA</v>
      </c>
      <c r="S1638" s="25">
        <f>+VLOOKUP(E1638, TC!A:D, 2, FALSE())</f>
        <v>4153.8</v>
      </c>
      <c r="T1638" t="str">
        <f t="shared" si="129"/>
        <v>EUR</v>
      </c>
    </row>
    <row r="1639" spans="1:20" ht="18.75" hidden="1" customHeight="1" x14ac:dyDescent="0.25">
      <c r="A1639" t="s">
        <v>2215</v>
      </c>
      <c r="B1639" t="s">
        <v>5</v>
      </c>
      <c r="C1639" t="s">
        <v>1913</v>
      </c>
      <c r="D1639" s="24">
        <v>10973</v>
      </c>
      <c r="E1639" t="s">
        <v>1636</v>
      </c>
      <c r="F1639" t="s">
        <v>1924</v>
      </c>
      <c r="G1639" t="s">
        <v>112</v>
      </c>
      <c r="H1639" t="s">
        <v>2278</v>
      </c>
      <c r="I1639" t="s">
        <v>1863</v>
      </c>
      <c r="J1639" t="s">
        <v>1926</v>
      </c>
      <c r="K1639" t="s">
        <v>1960</v>
      </c>
      <c r="L1639" s="24">
        <v>56.2</v>
      </c>
      <c r="M1639" s="25">
        <f>+VLOOKUP(E1639, TC!A:D, 4, FALSE())</f>
        <v>1.0373499999999998</v>
      </c>
      <c r="N1639" s="24">
        <f t="shared" si="125"/>
        <v>58.299069999999993</v>
      </c>
      <c r="O1639" t="str">
        <f t="shared" si="126"/>
        <v>FACTURA</v>
      </c>
      <c r="P1639" t="str">
        <f t="shared" si="127"/>
        <v>2025</v>
      </c>
      <c r="Q1639" t="str">
        <f t="shared" si="128"/>
        <v>02</v>
      </c>
      <c r="R1639" t="str">
        <f>+IFERROR(VLOOKUP(I1639, Listado!A:B, 2, FALSE()), "COMERCIALIZADORA INTERNACIONAL CARIBBEAN EXOTICS S A")</f>
        <v>HINCAPIE CONTRERAS ERIKA STEFANIA</v>
      </c>
      <c r="S1639" s="25">
        <f>+VLOOKUP(E1639, TC!A:D, 2, FALSE())</f>
        <v>4153.8</v>
      </c>
      <c r="T1639" t="str">
        <f t="shared" si="129"/>
        <v>EUR</v>
      </c>
    </row>
    <row r="1640" spans="1:20" ht="18.75" hidden="1" customHeight="1" x14ac:dyDescent="0.25">
      <c r="A1640" t="s">
        <v>2215</v>
      </c>
      <c r="B1640" t="s">
        <v>5</v>
      </c>
      <c r="C1640" t="s">
        <v>1913</v>
      </c>
      <c r="D1640" s="24">
        <v>10974</v>
      </c>
      <c r="E1640" t="s">
        <v>1636</v>
      </c>
      <c r="F1640" t="s">
        <v>1924</v>
      </c>
      <c r="G1640" t="s">
        <v>112</v>
      </c>
      <c r="H1640" t="s">
        <v>2279</v>
      </c>
      <c r="I1640" t="s">
        <v>1863</v>
      </c>
      <c r="J1640" t="s">
        <v>1926</v>
      </c>
      <c r="K1640" t="s">
        <v>1969</v>
      </c>
      <c r="L1640" s="24">
        <v>1205.4000000000001</v>
      </c>
      <c r="M1640" s="25">
        <f>+VLOOKUP(E1640, TC!A:D, 4, FALSE())</f>
        <v>1.0373499999999998</v>
      </c>
      <c r="N1640" s="24">
        <f t="shared" si="125"/>
        <v>1250.4216899999999</v>
      </c>
      <c r="O1640" t="str">
        <f t="shared" si="126"/>
        <v>FACTURA</v>
      </c>
      <c r="P1640" t="str">
        <f t="shared" si="127"/>
        <v>2025</v>
      </c>
      <c r="Q1640" t="str">
        <f t="shared" si="128"/>
        <v>02</v>
      </c>
      <c r="R1640" t="str">
        <f>+IFERROR(VLOOKUP(I1640, Listado!A:B, 2, FALSE()), "COMERCIALIZADORA INTERNACIONAL CARIBBEAN EXOTICS S A")</f>
        <v>HINCAPIE CONTRERAS ERIKA STEFANIA</v>
      </c>
      <c r="S1640" s="25">
        <f>+VLOOKUP(E1640, TC!A:D, 2, FALSE())</f>
        <v>4153.8</v>
      </c>
      <c r="T1640" t="str">
        <f t="shared" si="129"/>
        <v>EUR</v>
      </c>
    </row>
    <row r="1641" spans="1:20" ht="18.75" hidden="1" customHeight="1" x14ac:dyDescent="0.25">
      <c r="A1641" t="s">
        <v>2215</v>
      </c>
      <c r="B1641" t="s">
        <v>5</v>
      </c>
      <c r="C1641" t="s">
        <v>1913</v>
      </c>
      <c r="D1641" s="24">
        <v>10974</v>
      </c>
      <c r="E1641" t="s">
        <v>1636</v>
      </c>
      <c r="F1641" t="s">
        <v>1924</v>
      </c>
      <c r="G1641" t="s">
        <v>112</v>
      </c>
      <c r="H1641" t="s">
        <v>2279</v>
      </c>
      <c r="I1641" t="s">
        <v>1863</v>
      </c>
      <c r="J1641" t="s">
        <v>1926</v>
      </c>
      <c r="K1641" t="s">
        <v>1959</v>
      </c>
      <c r="L1641" s="24">
        <v>138</v>
      </c>
      <c r="M1641" s="25">
        <f>+VLOOKUP(E1641, TC!A:D, 4, FALSE())</f>
        <v>1.0373499999999998</v>
      </c>
      <c r="N1641" s="24">
        <f t="shared" si="125"/>
        <v>143.15429999999998</v>
      </c>
      <c r="O1641" t="str">
        <f t="shared" si="126"/>
        <v>FACTURA</v>
      </c>
      <c r="P1641" t="str">
        <f t="shared" si="127"/>
        <v>2025</v>
      </c>
      <c r="Q1641" t="str">
        <f t="shared" si="128"/>
        <v>02</v>
      </c>
      <c r="R1641" t="str">
        <f>+IFERROR(VLOOKUP(I1641, Listado!A:B, 2, FALSE()), "COMERCIALIZADORA INTERNACIONAL CARIBBEAN EXOTICS S A")</f>
        <v>HINCAPIE CONTRERAS ERIKA STEFANIA</v>
      </c>
      <c r="S1641" s="25">
        <f>+VLOOKUP(E1641, TC!A:D, 2, FALSE())</f>
        <v>4153.8</v>
      </c>
      <c r="T1641" t="str">
        <f t="shared" si="129"/>
        <v>EUR</v>
      </c>
    </row>
    <row r="1642" spans="1:20" ht="18.75" hidden="1" customHeight="1" x14ac:dyDescent="0.25">
      <c r="A1642" t="s">
        <v>2215</v>
      </c>
      <c r="B1642" t="s">
        <v>5</v>
      </c>
      <c r="C1642" t="s">
        <v>1913</v>
      </c>
      <c r="D1642" s="24">
        <v>10974</v>
      </c>
      <c r="E1642" t="s">
        <v>1636</v>
      </c>
      <c r="F1642" t="s">
        <v>1924</v>
      </c>
      <c r="G1642" t="s">
        <v>112</v>
      </c>
      <c r="H1642" t="s">
        <v>2279</v>
      </c>
      <c r="I1642" t="s">
        <v>1863</v>
      </c>
      <c r="J1642" t="s">
        <v>1926</v>
      </c>
      <c r="K1642" t="s">
        <v>1960</v>
      </c>
      <c r="L1642" s="24">
        <v>56.6</v>
      </c>
      <c r="M1642" s="25">
        <f>+VLOOKUP(E1642, TC!A:D, 4, FALSE())</f>
        <v>1.0373499999999998</v>
      </c>
      <c r="N1642" s="24">
        <f t="shared" si="125"/>
        <v>58.714009999999988</v>
      </c>
      <c r="O1642" t="str">
        <f t="shared" si="126"/>
        <v>FACTURA</v>
      </c>
      <c r="P1642" t="str">
        <f t="shared" si="127"/>
        <v>2025</v>
      </c>
      <c r="Q1642" t="str">
        <f t="shared" si="128"/>
        <v>02</v>
      </c>
      <c r="R1642" t="str">
        <f>+IFERROR(VLOOKUP(I1642, Listado!A:B, 2, FALSE()), "COMERCIALIZADORA INTERNACIONAL CARIBBEAN EXOTICS S A")</f>
        <v>HINCAPIE CONTRERAS ERIKA STEFANIA</v>
      </c>
      <c r="S1642" s="25">
        <f>+VLOOKUP(E1642, TC!A:D, 2, FALSE())</f>
        <v>4153.8</v>
      </c>
      <c r="T1642" t="str">
        <f t="shared" si="129"/>
        <v>EUR</v>
      </c>
    </row>
    <row r="1643" spans="1:20" ht="18.75" hidden="1" customHeight="1" x14ac:dyDescent="0.25">
      <c r="A1643" t="s">
        <v>2215</v>
      </c>
      <c r="B1643" t="s">
        <v>5</v>
      </c>
      <c r="C1643" t="s">
        <v>1913</v>
      </c>
      <c r="D1643" s="24">
        <v>10975</v>
      </c>
      <c r="E1643" t="s">
        <v>1636</v>
      </c>
      <c r="F1643" t="s">
        <v>128</v>
      </c>
      <c r="G1643" t="s">
        <v>1914</v>
      </c>
      <c r="H1643" t="s">
        <v>2280</v>
      </c>
      <c r="I1643" t="s">
        <v>1850</v>
      </c>
      <c r="J1643" t="s">
        <v>1919</v>
      </c>
      <c r="K1643" t="s">
        <v>35</v>
      </c>
      <c r="L1643" s="24">
        <v>214.5</v>
      </c>
      <c r="M1643" s="25">
        <f>+VLOOKUP(E1643, TC!A:D, 4, FALSE())</f>
        <v>1.0373499999999998</v>
      </c>
      <c r="N1643" s="24">
        <f t="shared" si="125"/>
        <v>214.5</v>
      </c>
      <c r="O1643" t="str">
        <f t="shared" si="126"/>
        <v>FACTURA</v>
      </c>
      <c r="P1643" t="str">
        <f t="shared" si="127"/>
        <v>2025</v>
      </c>
      <c r="Q1643" t="str">
        <f t="shared" si="128"/>
        <v>02</v>
      </c>
      <c r="R1643" t="str">
        <f>+IFERROR(VLOOKUP(I1643, Listado!A:B, 2, FALSE()), "COMERCIALIZADORA INTERNACIONAL CARIBBEAN EXOTICS S A")</f>
        <v>PEREZ MEJIA MARIA PAULINA</v>
      </c>
      <c r="S1643" s="25">
        <f>+VLOOKUP(E1643, TC!A:D, 2, FALSE())</f>
        <v>4153.8</v>
      </c>
      <c r="T1643" t="str">
        <f t="shared" si="129"/>
        <v>USD</v>
      </c>
    </row>
    <row r="1644" spans="1:20" ht="18.75" hidden="1" customHeight="1" x14ac:dyDescent="0.25">
      <c r="A1644" t="s">
        <v>2215</v>
      </c>
      <c r="B1644" t="s">
        <v>5</v>
      </c>
      <c r="C1644" t="s">
        <v>1913</v>
      </c>
      <c r="D1644" s="24">
        <v>10975</v>
      </c>
      <c r="E1644" t="s">
        <v>1636</v>
      </c>
      <c r="F1644" t="s">
        <v>128</v>
      </c>
      <c r="G1644" t="s">
        <v>1914</v>
      </c>
      <c r="H1644" t="s">
        <v>2280</v>
      </c>
      <c r="I1644" t="s">
        <v>1850</v>
      </c>
      <c r="J1644" t="s">
        <v>1919</v>
      </c>
      <c r="K1644" t="s">
        <v>35</v>
      </c>
      <c r="L1644" s="24">
        <v>2658.5</v>
      </c>
      <c r="M1644" s="25">
        <f>+VLOOKUP(E1644, TC!A:D, 4, FALSE())</f>
        <v>1.0373499999999998</v>
      </c>
      <c r="N1644" s="24">
        <f t="shared" si="125"/>
        <v>2658.5</v>
      </c>
      <c r="O1644" t="str">
        <f t="shared" si="126"/>
        <v>FACTURA</v>
      </c>
      <c r="P1644" t="str">
        <f t="shared" si="127"/>
        <v>2025</v>
      </c>
      <c r="Q1644" t="str">
        <f t="shared" si="128"/>
        <v>02</v>
      </c>
      <c r="R1644" t="str">
        <f>+IFERROR(VLOOKUP(I1644, Listado!A:B, 2, FALSE()), "COMERCIALIZADORA INTERNACIONAL CARIBBEAN EXOTICS S A")</f>
        <v>PEREZ MEJIA MARIA PAULINA</v>
      </c>
      <c r="S1644" s="25">
        <f>+VLOOKUP(E1644, TC!A:D, 2, FALSE())</f>
        <v>4153.8</v>
      </c>
      <c r="T1644" t="str">
        <f t="shared" si="129"/>
        <v>USD</v>
      </c>
    </row>
    <row r="1645" spans="1:20" ht="18.75" hidden="1" customHeight="1" x14ac:dyDescent="0.25">
      <c r="A1645" t="s">
        <v>2215</v>
      </c>
      <c r="B1645" t="s">
        <v>5</v>
      </c>
      <c r="C1645" t="s">
        <v>1913</v>
      </c>
      <c r="D1645" s="24">
        <v>10975</v>
      </c>
      <c r="E1645" t="s">
        <v>1636</v>
      </c>
      <c r="F1645" t="s">
        <v>128</v>
      </c>
      <c r="G1645" t="s">
        <v>1914</v>
      </c>
      <c r="H1645" t="s">
        <v>2280</v>
      </c>
      <c r="I1645" t="s">
        <v>1850</v>
      </c>
      <c r="J1645" t="s">
        <v>1919</v>
      </c>
      <c r="K1645" t="s">
        <v>35</v>
      </c>
      <c r="L1645" s="24">
        <v>214.5</v>
      </c>
      <c r="M1645" s="25">
        <f>+VLOOKUP(E1645, TC!A:D, 4, FALSE())</f>
        <v>1.0373499999999998</v>
      </c>
      <c r="N1645" s="24">
        <f t="shared" si="125"/>
        <v>214.5</v>
      </c>
      <c r="O1645" t="str">
        <f t="shared" si="126"/>
        <v>FACTURA</v>
      </c>
      <c r="P1645" t="str">
        <f t="shared" si="127"/>
        <v>2025</v>
      </c>
      <c r="Q1645" t="str">
        <f t="shared" si="128"/>
        <v>02</v>
      </c>
      <c r="R1645" t="str">
        <f>+IFERROR(VLOOKUP(I1645, Listado!A:B, 2, FALSE()), "COMERCIALIZADORA INTERNACIONAL CARIBBEAN EXOTICS S A")</f>
        <v>PEREZ MEJIA MARIA PAULINA</v>
      </c>
      <c r="S1645" s="25">
        <f>+VLOOKUP(E1645, TC!A:D, 2, FALSE())</f>
        <v>4153.8</v>
      </c>
      <c r="T1645" t="str">
        <f t="shared" si="129"/>
        <v>USD</v>
      </c>
    </row>
    <row r="1646" spans="1:20" ht="18.75" hidden="1" customHeight="1" x14ac:dyDescent="0.25">
      <c r="A1646" t="s">
        <v>2215</v>
      </c>
      <c r="B1646" t="s">
        <v>5</v>
      </c>
      <c r="C1646" t="s">
        <v>1913</v>
      </c>
      <c r="D1646" s="24">
        <v>10975</v>
      </c>
      <c r="E1646" t="s">
        <v>1636</v>
      </c>
      <c r="F1646" t="s">
        <v>128</v>
      </c>
      <c r="G1646" t="s">
        <v>1914</v>
      </c>
      <c r="H1646" t="s">
        <v>2280</v>
      </c>
      <c r="I1646" t="s">
        <v>1850</v>
      </c>
      <c r="J1646" t="s">
        <v>1919</v>
      </c>
      <c r="K1646" t="s">
        <v>35</v>
      </c>
      <c r="L1646" s="24">
        <v>78</v>
      </c>
      <c r="M1646" s="25">
        <f>+VLOOKUP(E1646, TC!A:D, 4, FALSE())</f>
        <v>1.0373499999999998</v>
      </c>
      <c r="N1646" s="24">
        <f t="shared" si="125"/>
        <v>78</v>
      </c>
      <c r="O1646" t="str">
        <f t="shared" si="126"/>
        <v>FACTURA</v>
      </c>
      <c r="P1646" t="str">
        <f t="shared" si="127"/>
        <v>2025</v>
      </c>
      <c r="Q1646" t="str">
        <f t="shared" si="128"/>
        <v>02</v>
      </c>
      <c r="R1646" t="str">
        <f>+IFERROR(VLOOKUP(I1646, Listado!A:B, 2, FALSE()), "COMERCIALIZADORA INTERNACIONAL CARIBBEAN EXOTICS S A")</f>
        <v>PEREZ MEJIA MARIA PAULINA</v>
      </c>
      <c r="S1646" s="25">
        <f>+VLOOKUP(E1646, TC!A:D, 2, FALSE())</f>
        <v>4153.8</v>
      </c>
      <c r="T1646" t="str">
        <f t="shared" si="129"/>
        <v>USD</v>
      </c>
    </row>
    <row r="1647" spans="1:20" ht="18.75" hidden="1" customHeight="1" x14ac:dyDescent="0.25">
      <c r="A1647" t="s">
        <v>2215</v>
      </c>
      <c r="B1647" t="s">
        <v>5</v>
      </c>
      <c r="C1647" t="s">
        <v>1913</v>
      </c>
      <c r="D1647" s="24">
        <v>10975</v>
      </c>
      <c r="E1647" t="s">
        <v>1636</v>
      </c>
      <c r="F1647" t="s">
        <v>128</v>
      </c>
      <c r="G1647" t="s">
        <v>1914</v>
      </c>
      <c r="H1647" t="s">
        <v>2280</v>
      </c>
      <c r="I1647" t="s">
        <v>1850</v>
      </c>
      <c r="J1647" t="s">
        <v>1919</v>
      </c>
      <c r="K1647" t="s">
        <v>35</v>
      </c>
      <c r="L1647" s="24">
        <v>13</v>
      </c>
      <c r="M1647" s="25">
        <f>+VLOOKUP(E1647, TC!A:D, 4, FALSE())</f>
        <v>1.0373499999999998</v>
      </c>
      <c r="N1647" s="24">
        <f t="shared" si="125"/>
        <v>13</v>
      </c>
      <c r="O1647" t="str">
        <f t="shared" si="126"/>
        <v>FACTURA</v>
      </c>
      <c r="P1647" t="str">
        <f t="shared" si="127"/>
        <v>2025</v>
      </c>
      <c r="Q1647" t="str">
        <f t="shared" si="128"/>
        <v>02</v>
      </c>
      <c r="R1647" t="str">
        <f>+IFERROR(VLOOKUP(I1647, Listado!A:B, 2, FALSE()), "COMERCIALIZADORA INTERNACIONAL CARIBBEAN EXOTICS S A")</f>
        <v>PEREZ MEJIA MARIA PAULINA</v>
      </c>
      <c r="S1647" s="25">
        <f>+VLOOKUP(E1647, TC!A:D, 2, FALSE())</f>
        <v>4153.8</v>
      </c>
      <c r="T1647" t="str">
        <f t="shared" si="129"/>
        <v>USD</v>
      </c>
    </row>
    <row r="1648" spans="1:20" ht="18.75" hidden="1" customHeight="1" x14ac:dyDescent="0.25">
      <c r="A1648" t="s">
        <v>2215</v>
      </c>
      <c r="B1648" t="s">
        <v>5</v>
      </c>
      <c r="C1648" t="s">
        <v>1913</v>
      </c>
      <c r="D1648" s="24">
        <v>10975</v>
      </c>
      <c r="E1648" t="s">
        <v>1636</v>
      </c>
      <c r="F1648" t="s">
        <v>128</v>
      </c>
      <c r="G1648" t="s">
        <v>1914</v>
      </c>
      <c r="H1648" t="s">
        <v>2280</v>
      </c>
      <c r="I1648" t="s">
        <v>1850</v>
      </c>
      <c r="J1648" t="s">
        <v>1919</v>
      </c>
      <c r="K1648" t="s">
        <v>35</v>
      </c>
      <c r="L1648" s="24">
        <v>143</v>
      </c>
      <c r="M1648" s="25">
        <f>+VLOOKUP(E1648, TC!A:D, 4, FALSE())</f>
        <v>1.0373499999999998</v>
      </c>
      <c r="N1648" s="24">
        <f t="shared" si="125"/>
        <v>143</v>
      </c>
      <c r="O1648" t="str">
        <f t="shared" si="126"/>
        <v>FACTURA</v>
      </c>
      <c r="P1648" t="str">
        <f t="shared" si="127"/>
        <v>2025</v>
      </c>
      <c r="Q1648" t="str">
        <f t="shared" si="128"/>
        <v>02</v>
      </c>
      <c r="R1648" t="str">
        <f>+IFERROR(VLOOKUP(I1648, Listado!A:B, 2, FALSE()), "COMERCIALIZADORA INTERNACIONAL CARIBBEAN EXOTICS S A")</f>
        <v>PEREZ MEJIA MARIA PAULINA</v>
      </c>
      <c r="S1648" s="25">
        <f>+VLOOKUP(E1648, TC!A:D, 2, FALSE())</f>
        <v>4153.8</v>
      </c>
      <c r="T1648" t="str">
        <f t="shared" si="129"/>
        <v>USD</v>
      </c>
    </row>
    <row r="1649" spans="1:20" ht="18.75" hidden="1" customHeight="1" x14ac:dyDescent="0.25">
      <c r="A1649" t="s">
        <v>2215</v>
      </c>
      <c r="B1649" t="s">
        <v>5</v>
      </c>
      <c r="C1649" t="s">
        <v>1913</v>
      </c>
      <c r="D1649" s="24">
        <v>10975</v>
      </c>
      <c r="E1649" t="s">
        <v>1636</v>
      </c>
      <c r="F1649" t="s">
        <v>128</v>
      </c>
      <c r="G1649" t="s">
        <v>1914</v>
      </c>
      <c r="H1649" t="s">
        <v>2280</v>
      </c>
      <c r="I1649" t="s">
        <v>1850</v>
      </c>
      <c r="J1649" t="s">
        <v>1919</v>
      </c>
      <c r="K1649" t="s">
        <v>35</v>
      </c>
      <c r="L1649" s="24">
        <v>201.5</v>
      </c>
      <c r="M1649" s="25">
        <f>+VLOOKUP(E1649, TC!A:D, 4, FALSE())</f>
        <v>1.0373499999999998</v>
      </c>
      <c r="N1649" s="24">
        <f t="shared" si="125"/>
        <v>201.5</v>
      </c>
      <c r="O1649" t="str">
        <f t="shared" si="126"/>
        <v>FACTURA</v>
      </c>
      <c r="P1649" t="str">
        <f t="shared" si="127"/>
        <v>2025</v>
      </c>
      <c r="Q1649" t="str">
        <f t="shared" si="128"/>
        <v>02</v>
      </c>
      <c r="R1649" t="str">
        <f>+IFERROR(VLOOKUP(I1649, Listado!A:B, 2, FALSE()), "COMERCIALIZADORA INTERNACIONAL CARIBBEAN EXOTICS S A")</f>
        <v>PEREZ MEJIA MARIA PAULINA</v>
      </c>
      <c r="S1649" s="25">
        <f>+VLOOKUP(E1649, TC!A:D, 2, FALSE())</f>
        <v>4153.8</v>
      </c>
      <c r="T1649" t="str">
        <f t="shared" si="129"/>
        <v>USD</v>
      </c>
    </row>
    <row r="1650" spans="1:20" ht="18.75" hidden="1" customHeight="1" x14ac:dyDescent="0.25">
      <c r="A1650" t="s">
        <v>2215</v>
      </c>
      <c r="B1650" t="s">
        <v>5</v>
      </c>
      <c r="C1650" t="s">
        <v>1913</v>
      </c>
      <c r="D1650" s="24">
        <v>10975</v>
      </c>
      <c r="E1650" t="s">
        <v>1636</v>
      </c>
      <c r="F1650" t="s">
        <v>128</v>
      </c>
      <c r="G1650" t="s">
        <v>1914</v>
      </c>
      <c r="H1650" t="s">
        <v>2280</v>
      </c>
      <c r="I1650" t="s">
        <v>1850</v>
      </c>
      <c r="J1650" t="s">
        <v>1919</v>
      </c>
      <c r="K1650" t="s">
        <v>35</v>
      </c>
      <c r="L1650" s="24">
        <v>117</v>
      </c>
      <c r="M1650" s="25">
        <f>+VLOOKUP(E1650, TC!A:D, 4, FALSE())</f>
        <v>1.0373499999999998</v>
      </c>
      <c r="N1650" s="24">
        <f t="shared" si="125"/>
        <v>117</v>
      </c>
      <c r="O1650" t="str">
        <f t="shared" si="126"/>
        <v>FACTURA</v>
      </c>
      <c r="P1650" t="str">
        <f t="shared" si="127"/>
        <v>2025</v>
      </c>
      <c r="Q1650" t="str">
        <f t="shared" si="128"/>
        <v>02</v>
      </c>
      <c r="R1650" t="str">
        <f>+IFERROR(VLOOKUP(I1650, Listado!A:B, 2, FALSE()), "COMERCIALIZADORA INTERNACIONAL CARIBBEAN EXOTICS S A")</f>
        <v>PEREZ MEJIA MARIA PAULINA</v>
      </c>
      <c r="S1650" s="25">
        <f>+VLOOKUP(E1650, TC!A:D, 2, FALSE())</f>
        <v>4153.8</v>
      </c>
      <c r="T1650" t="str">
        <f t="shared" si="129"/>
        <v>USD</v>
      </c>
    </row>
    <row r="1651" spans="1:20" ht="18.75" hidden="1" customHeight="1" x14ac:dyDescent="0.25">
      <c r="A1651" t="s">
        <v>2215</v>
      </c>
      <c r="B1651" t="s">
        <v>5</v>
      </c>
      <c r="C1651" t="s">
        <v>1913</v>
      </c>
      <c r="D1651" s="24">
        <v>10975</v>
      </c>
      <c r="E1651" t="s">
        <v>1636</v>
      </c>
      <c r="F1651" t="s">
        <v>128</v>
      </c>
      <c r="G1651" t="s">
        <v>1914</v>
      </c>
      <c r="H1651" t="s">
        <v>2280</v>
      </c>
      <c r="I1651" t="s">
        <v>1850</v>
      </c>
      <c r="J1651" t="s">
        <v>1919</v>
      </c>
      <c r="K1651" t="s">
        <v>1975</v>
      </c>
      <c r="L1651" s="24">
        <v>180</v>
      </c>
      <c r="M1651" s="25">
        <f>+VLOOKUP(E1651, TC!A:D, 4, FALSE())</f>
        <v>1.0373499999999998</v>
      </c>
      <c r="N1651" s="24">
        <f t="shared" si="125"/>
        <v>180</v>
      </c>
      <c r="O1651" t="str">
        <f t="shared" si="126"/>
        <v>FACTURA</v>
      </c>
      <c r="P1651" t="str">
        <f t="shared" si="127"/>
        <v>2025</v>
      </c>
      <c r="Q1651" t="str">
        <f t="shared" si="128"/>
        <v>02</v>
      </c>
      <c r="R1651" t="str">
        <f>+IFERROR(VLOOKUP(I1651, Listado!A:B, 2, FALSE()), "COMERCIALIZADORA INTERNACIONAL CARIBBEAN EXOTICS S A")</f>
        <v>PEREZ MEJIA MARIA PAULINA</v>
      </c>
      <c r="S1651" s="25">
        <f>+VLOOKUP(E1651, TC!A:D, 2, FALSE())</f>
        <v>4153.8</v>
      </c>
      <c r="T1651" t="str">
        <f t="shared" si="129"/>
        <v>USD</v>
      </c>
    </row>
    <row r="1652" spans="1:20" ht="18.75" hidden="1" customHeight="1" x14ac:dyDescent="0.25">
      <c r="A1652" t="s">
        <v>2215</v>
      </c>
      <c r="B1652" t="s">
        <v>5</v>
      </c>
      <c r="C1652" t="s">
        <v>1913</v>
      </c>
      <c r="D1652" s="24">
        <v>10975</v>
      </c>
      <c r="E1652" t="s">
        <v>1636</v>
      </c>
      <c r="F1652" t="s">
        <v>128</v>
      </c>
      <c r="G1652" t="s">
        <v>1914</v>
      </c>
      <c r="H1652" t="s">
        <v>2280</v>
      </c>
      <c r="I1652" t="s">
        <v>1850</v>
      </c>
      <c r="J1652" t="s">
        <v>1919</v>
      </c>
      <c r="K1652" t="s">
        <v>1975</v>
      </c>
      <c r="L1652" s="24">
        <v>360</v>
      </c>
      <c r="M1652" s="25">
        <f>+VLOOKUP(E1652, TC!A:D, 4, FALSE())</f>
        <v>1.0373499999999998</v>
      </c>
      <c r="N1652" s="24">
        <f t="shared" si="125"/>
        <v>360</v>
      </c>
      <c r="O1652" t="str">
        <f t="shared" si="126"/>
        <v>FACTURA</v>
      </c>
      <c r="P1652" t="str">
        <f t="shared" si="127"/>
        <v>2025</v>
      </c>
      <c r="Q1652" t="str">
        <f t="shared" si="128"/>
        <v>02</v>
      </c>
      <c r="R1652" t="str">
        <f>+IFERROR(VLOOKUP(I1652, Listado!A:B, 2, FALSE()), "COMERCIALIZADORA INTERNACIONAL CARIBBEAN EXOTICS S A")</f>
        <v>PEREZ MEJIA MARIA PAULINA</v>
      </c>
      <c r="S1652" s="25">
        <f>+VLOOKUP(E1652, TC!A:D, 2, FALSE())</f>
        <v>4153.8</v>
      </c>
      <c r="T1652" t="str">
        <f t="shared" si="129"/>
        <v>USD</v>
      </c>
    </row>
    <row r="1653" spans="1:20" ht="18.75" hidden="1" customHeight="1" x14ac:dyDescent="0.25">
      <c r="A1653" t="s">
        <v>2215</v>
      </c>
      <c r="B1653" t="s">
        <v>5</v>
      </c>
      <c r="C1653" t="s">
        <v>1913</v>
      </c>
      <c r="D1653" s="24">
        <v>10975</v>
      </c>
      <c r="E1653" t="s">
        <v>1636</v>
      </c>
      <c r="F1653" t="s">
        <v>128</v>
      </c>
      <c r="G1653" t="s">
        <v>1914</v>
      </c>
      <c r="H1653" t="s">
        <v>2280</v>
      </c>
      <c r="I1653" t="s">
        <v>1850</v>
      </c>
      <c r="J1653" t="s">
        <v>1919</v>
      </c>
      <c r="K1653" t="s">
        <v>1975</v>
      </c>
      <c r="L1653" s="24">
        <v>490</v>
      </c>
      <c r="M1653" s="25">
        <f>+VLOOKUP(E1653, TC!A:D, 4, FALSE())</f>
        <v>1.0373499999999998</v>
      </c>
      <c r="N1653" s="24">
        <f t="shared" si="125"/>
        <v>490</v>
      </c>
      <c r="O1653" t="str">
        <f t="shared" si="126"/>
        <v>FACTURA</v>
      </c>
      <c r="P1653" t="str">
        <f t="shared" si="127"/>
        <v>2025</v>
      </c>
      <c r="Q1653" t="str">
        <f t="shared" si="128"/>
        <v>02</v>
      </c>
      <c r="R1653" t="str">
        <f>+IFERROR(VLOOKUP(I1653, Listado!A:B, 2, FALSE()), "COMERCIALIZADORA INTERNACIONAL CARIBBEAN EXOTICS S A")</f>
        <v>PEREZ MEJIA MARIA PAULINA</v>
      </c>
      <c r="S1653" s="25">
        <f>+VLOOKUP(E1653, TC!A:D, 2, FALSE())</f>
        <v>4153.8</v>
      </c>
      <c r="T1653" t="str">
        <f t="shared" si="129"/>
        <v>USD</v>
      </c>
    </row>
    <row r="1654" spans="1:20" ht="18.75" hidden="1" customHeight="1" x14ac:dyDescent="0.25">
      <c r="A1654" t="s">
        <v>2215</v>
      </c>
      <c r="B1654" t="s">
        <v>5</v>
      </c>
      <c r="C1654" t="s">
        <v>1913</v>
      </c>
      <c r="D1654" s="24">
        <v>10975</v>
      </c>
      <c r="E1654" t="s">
        <v>1636</v>
      </c>
      <c r="F1654" t="s">
        <v>128</v>
      </c>
      <c r="G1654" t="s">
        <v>1914</v>
      </c>
      <c r="H1654" t="s">
        <v>2280</v>
      </c>
      <c r="I1654" t="s">
        <v>1850</v>
      </c>
      <c r="J1654" t="s">
        <v>1919</v>
      </c>
      <c r="K1654" t="s">
        <v>1975</v>
      </c>
      <c r="L1654" s="24">
        <v>320</v>
      </c>
      <c r="M1654" s="25">
        <f>+VLOOKUP(E1654, TC!A:D, 4, FALSE())</f>
        <v>1.0373499999999998</v>
      </c>
      <c r="N1654" s="24">
        <f t="shared" si="125"/>
        <v>320</v>
      </c>
      <c r="O1654" t="str">
        <f t="shared" si="126"/>
        <v>FACTURA</v>
      </c>
      <c r="P1654" t="str">
        <f t="shared" si="127"/>
        <v>2025</v>
      </c>
      <c r="Q1654" t="str">
        <f t="shared" si="128"/>
        <v>02</v>
      </c>
      <c r="R1654" t="str">
        <f>+IFERROR(VLOOKUP(I1654, Listado!A:B, 2, FALSE()), "COMERCIALIZADORA INTERNACIONAL CARIBBEAN EXOTICS S A")</f>
        <v>PEREZ MEJIA MARIA PAULINA</v>
      </c>
      <c r="S1654" s="25">
        <f>+VLOOKUP(E1654, TC!A:D, 2, FALSE())</f>
        <v>4153.8</v>
      </c>
      <c r="T1654" t="str">
        <f t="shared" si="129"/>
        <v>USD</v>
      </c>
    </row>
    <row r="1655" spans="1:20" ht="18.75" hidden="1" customHeight="1" x14ac:dyDescent="0.25">
      <c r="A1655" t="s">
        <v>2215</v>
      </c>
      <c r="B1655" t="s">
        <v>5</v>
      </c>
      <c r="C1655" t="s">
        <v>1913</v>
      </c>
      <c r="D1655" s="24">
        <v>10975</v>
      </c>
      <c r="E1655" t="s">
        <v>1636</v>
      </c>
      <c r="F1655" t="s">
        <v>128</v>
      </c>
      <c r="G1655" t="s">
        <v>1914</v>
      </c>
      <c r="H1655" t="s">
        <v>2280</v>
      </c>
      <c r="I1655" t="s">
        <v>1850</v>
      </c>
      <c r="J1655" t="s">
        <v>1919</v>
      </c>
      <c r="K1655" t="s">
        <v>1975</v>
      </c>
      <c r="L1655" s="24">
        <v>410</v>
      </c>
      <c r="M1655" s="25">
        <f>+VLOOKUP(E1655, TC!A:D, 4, FALSE())</f>
        <v>1.0373499999999998</v>
      </c>
      <c r="N1655" s="24">
        <f t="shared" si="125"/>
        <v>410</v>
      </c>
      <c r="O1655" t="str">
        <f t="shared" si="126"/>
        <v>FACTURA</v>
      </c>
      <c r="P1655" t="str">
        <f t="shared" si="127"/>
        <v>2025</v>
      </c>
      <c r="Q1655" t="str">
        <f t="shared" si="128"/>
        <v>02</v>
      </c>
      <c r="R1655" t="str">
        <f>+IFERROR(VLOOKUP(I1655, Listado!A:B, 2, FALSE()), "COMERCIALIZADORA INTERNACIONAL CARIBBEAN EXOTICS S A")</f>
        <v>PEREZ MEJIA MARIA PAULINA</v>
      </c>
      <c r="S1655" s="25">
        <f>+VLOOKUP(E1655, TC!A:D, 2, FALSE())</f>
        <v>4153.8</v>
      </c>
      <c r="T1655" t="str">
        <f t="shared" si="129"/>
        <v>USD</v>
      </c>
    </row>
    <row r="1656" spans="1:20" ht="18.75" hidden="1" customHeight="1" x14ac:dyDescent="0.25">
      <c r="A1656" t="s">
        <v>2215</v>
      </c>
      <c r="B1656" t="s">
        <v>5</v>
      </c>
      <c r="C1656" t="s">
        <v>1913</v>
      </c>
      <c r="D1656" s="24">
        <v>10975</v>
      </c>
      <c r="E1656" t="s">
        <v>1636</v>
      </c>
      <c r="F1656" t="s">
        <v>128</v>
      </c>
      <c r="G1656" t="s">
        <v>1914</v>
      </c>
      <c r="H1656" t="s">
        <v>2280</v>
      </c>
      <c r="I1656" t="s">
        <v>1850</v>
      </c>
      <c r="J1656" t="s">
        <v>1919</v>
      </c>
      <c r="K1656" t="s">
        <v>1975</v>
      </c>
      <c r="L1656" s="24">
        <v>260</v>
      </c>
      <c r="M1656" s="25">
        <f>+VLOOKUP(E1656, TC!A:D, 4, FALSE())</f>
        <v>1.0373499999999998</v>
      </c>
      <c r="N1656" s="24">
        <f t="shared" si="125"/>
        <v>260</v>
      </c>
      <c r="O1656" t="str">
        <f t="shared" si="126"/>
        <v>FACTURA</v>
      </c>
      <c r="P1656" t="str">
        <f t="shared" si="127"/>
        <v>2025</v>
      </c>
      <c r="Q1656" t="str">
        <f t="shared" si="128"/>
        <v>02</v>
      </c>
      <c r="R1656" t="str">
        <f>+IFERROR(VLOOKUP(I1656, Listado!A:B, 2, FALSE()), "COMERCIALIZADORA INTERNACIONAL CARIBBEAN EXOTICS S A")</f>
        <v>PEREZ MEJIA MARIA PAULINA</v>
      </c>
      <c r="S1656" s="25">
        <f>+VLOOKUP(E1656, TC!A:D, 2, FALSE())</f>
        <v>4153.8</v>
      </c>
      <c r="T1656" t="str">
        <f t="shared" si="129"/>
        <v>USD</v>
      </c>
    </row>
    <row r="1657" spans="1:20" ht="18.75" hidden="1" customHeight="1" x14ac:dyDescent="0.25">
      <c r="A1657" t="s">
        <v>2215</v>
      </c>
      <c r="B1657" t="s">
        <v>5</v>
      </c>
      <c r="C1657" t="s">
        <v>1913</v>
      </c>
      <c r="D1657" s="24">
        <v>10975</v>
      </c>
      <c r="E1657" t="s">
        <v>1636</v>
      </c>
      <c r="F1657" t="s">
        <v>128</v>
      </c>
      <c r="G1657" t="s">
        <v>1914</v>
      </c>
      <c r="H1657" t="s">
        <v>2280</v>
      </c>
      <c r="I1657" t="s">
        <v>1850</v>
      </c>
      <c r="J1657" t="s">
        <v>1919</v>
      </c>
      <c r="K1657" t="s">
        <v>1975</v>
      </c>
      <c r="L1657" s="24">
        <v>230</v>
      </c>
      <c r="M1657" s="25">
        <f>+VLOOKUP(E1657, TC!A:D, 4, FALSE())</f>
        <v>1.0373499999999998</v>
      </c>
      <c r="N1657" s="24">
        <f t="shared" si="125"/>
        <v>230</v>
      </c>
      <c r="O1657" t="str">
        <f t="shared" si="126"/>
        <v>FACTURA</v>
      </c>
      <c r="P1657" t="str">
        <f t="shared" si="127"/>
        <v>2025</v>
      </c>
      <c r="Q1657" t="str">
        <f t="shared" si="128"/>
        <v>02</v>
      </c>
      <c r="R1657" t="str">
        <f>+IFERROR(VLOOKUP(I1657, Listado!A:B, 2, FALSE()), "COMERCIALIZADORA INTERNACIONAL CARIBBEAN EXOTICS S A")</f>
        <v>PEREZ MEJIA MARIA PAULINA</v>
      </c>
      <c r="S1657" s="25">
        <f>+VLOOKUP(E1657, TC!A:D, 2, FALSE())</f>
        <v>4153.8</v>
      </c>
      <c r="T1657" t="str">
        <f t="shared" si="129"/>
        <v>USD</v>
      </c>
    </row>
    <row r="1658" spans="1:20" ht="18.75" hidden="1" customHeight="1" x14ac:dyDescent="0.25">
      <c r="A1658" t="s">
        <v>2215</v>
      </c>
      <c r="B1658" t="s">
        <v>5</v>
      </c>
      <c r="C1658" t="s">
        <v>1913</v>
      </c>
      <c r="D1658" s="24">
        <v>10975</v>
      </c>
      <c r="E1658" t="s">
        <v>1636</v>
      </c>
      <c r="F1658" t="s">
        <v>128</v>
      </c>
      <c r="G1658" t="s">
        <v>1914</v>
      </c>
      <c r="H1658" t="s">
        <v>2280</v>
      </c>
      <c r="I1658" t="s">
        <v>1850</v>
      </c>
      <c r="J1658" t="s">
        <v>1919</v>
      </c>
      <c r="K1658" t="s">
        <v>1975</v>
      </c>
      <c r="L1658" s="24">
        <v>240</v>
      </c>
      <c r="M1658" s="25">
        <f>+VLOOKUP(E1658, TC!A:D, 4, FALSE())</f>
        <v>1.0373499999999998</v>
      </c>
      <c r="N1658" s="24">
        <f t="shared" si="125"/>
        <v>240</v>
      </c>
      <c r="O1658" t="str">
        <f t="shared" si="126"/>
        <v>FACTURA</v>
      </c>
      <c r="P1658" t="str">
        <f t="shared" si="127"/>
        <v>2025</v>
      </c>
      <c r="Q1658" t="str">
        <f t="shared" si="128"/>
        <v>02</v>
      </c>
      <c r="R1658" t="str">
        <f>+IFERROR(VLOOKUP(I1658, Listado!A:B, 2, FALSE()), "COMERCIALIZADORA INTERNACIONAL CARIBBEAN EXOTICS S A")</f>
        <v>PEREZ MEJIA MARIA PAULINA</v>
      </c>
      <c r="S1658" s="25">
        <f>+VLOOKUP(E1658, TC!A:D, 2, FALSE())</f>
        <v>4153.8</v>
      </c>
      <c r="T1658" t="str">
        <f t="shared" si="129"/>
        <v>USD</v>
      </c>
    </row>
    <row r="1659" spans="1:20" ht="18.75" hidden="1" customHeight="1" x14ac:dyDescent="0.25">
      <c r="A1659" t="s">
        <v>2215</v>
      </c>
      <c r="B1659" t="s">
        <v>5</v>
      </c>
      <c r="C1659" t="s">
        <v>1913</v>
      </c>
      <c r="D1659" s="24">
        <v>10975</v>
      </c>
      <c r="E1659" t="s">
        <v>1636</v>
      </c>
      <c r="F1659" t="s">
        <v>128</v>
      </c>
      <c r="G1659" t="s">
        <v>1914</v>
      </c>
      <c r="H1659" t="s">
        <v>2280</v>
      </c>
      <c r="I1659" t="s">
        <v>1850</v>
      </c>
      <c r="J1659" t="s">
        <v>1919</v>
      </c>
      <c r="K1659" t="s">
        <v>1975</v>
      </c>
      <c r="L1659" s="24">
        <v>170</v>
      </c>
      <c r="M1659" s="25">
        <f>+VLOOKUP(E1659, TC!A:D, 4, FALSE())</f>
        <v>1.0373499999999998</v>
      </c>
      <c r="N1659" s="24">
        <f t="shared" si="125"/>
        <v>170</v>
      </c>
      <c r="O1659" t="str">
        <f t="shared" si="126"/>
        <v>FACTURA</v>
      </c>
      <c r="P1659" t="str">
        <f t="shared" si="127"/>
        <v>2025</v>
      </c>
      <c r="Q1659" t="str">
        <f t="shared" si="128"/>
        <v>02</v>
      </c>
      <c r="R1659" t="str">
        <f>+IFERROR(VLOOKUP(I1659, Listado!A:B, 2, FALSE()), "COMERCIALIZADORA INTERNACIONAL CARIBBEAN EXOTICS S A")</f>
        <v>PEREZ MEJIA MARIA PAULINA</v>
      </c>
      <c r="S1659" s="25">
        <f>+VLOOKUP(E1659, TC!A:D, 2, FALSE())</f>
        <v>4153.8</v>
      </c>
      <c r="T1659" t="str">
        <f t="shared" si="129"/>
        <v>USD</v>
      </c>
    </row>
    <row r="1660" spans="1:20" ht="18.75" hidden="1" customHeight="1" x14ac:dyDescent="0.25">
      <c r="A1660" t="s">
        <v>2215</v>
      </c>
      <c r="B1660" t="s">
        <v>5</v>
      </c>
      <c r="C1660" t="s">
        <v>1913</v>
      </c>
      <c r="D1660" s="24">
        <v>10975</v>
      </c>
      <c r="E1660" t="s">
        <v>1636</v>
      </c>
      <c r="F1660" t="s">
        <v>128</v>
      </c>
      <c r="G1660" t="s">
        <v>1914</v>
      </c>
      <c r="H1660" t="s">
        <v>2280</v>
      </c>
      <c r="I1660" t="s">
        <v>1850</v>
      </c>
      <c r="J1660" t="s">
        <v>1919</v>
      </c>
      <c r="K1660" t="s">
        <v>1975</v>
      </c>
      <c r="L1660" s="24">
        <v>190</v>
      </c>
      <c r="M1660" s="25">
        <f>+VLOOKUP(E1660, TC!A:D, 4, FALSE())</f>
        <v>1.0373499999999998</v>
      </c>
      <c r="N1660" s="24">
        <f t="shared" si="125"/>
        <v>190</v>
      </c>
      <c r="O1660" t="str">
        <f t="shared" si="126"/>
        <v>FACTURA</v>
      </c>
      <c r="P1660" t="str">
        <f t="shared" si="127"/>
        <v>2025</v>
      </c>
      <c r="Q1660" t="str">
        <f t="shared" si="128"/>
        <v>02</v>
      </c>
      <c r="R1660" t="str">
        <f>+IFERROR(VLOOKUP(I1660, Listado!A:B, 2, FALSE()), "COMERCIALIZADORA INTERNACIONAL CARIBBEAN EXOTICS S A")</f>
        <v>PEREZ MEJIA MARIA PAULINA</v>
      </c>
      <c r="S1660" s="25">
        <f>+VLOOKUP(E1660, TC!A:D, 2, FALSE())</f>
        <v>4153.8</v>
      </c>
      <c r="T1660" t="str">
        <f t="shared" si="129"/>
        <v>USD</v>
      </c>
    </row>
    <row r="1661" spans="1:20" ht="18.75" hidden="1" customHeight="1" x14ac:dyDescent="0.25">
      <c r="A1661" t="s">
        <v>2215</v>
      </c>
      <c r="B1661" t="s">
        <v>5</v>
      </c>
      <c r="C1661" t="s">
        <v>1913</v>
      </c>
      <c r="D1661" s="24">
        <v>10975</v>
      </c>
      <c r="E1661" t="s">
        <v>1636</v>
      </c>
      <c r="F1661" t="s">
        <v>128</v>
      </c>
      <c r="G1661" t="s">
        <v>1914</v>
      </c>
      <c r="H1661" t="s">
        <v>2280</v>
      </c>
      <c r="I1661" t="s">
        <v>1850</v>
      </c>
      <c r="J1661" t="s">
        <v>1919</v>
      </c>
      <c r="K1661" t="s">
        <v>1975</v>
      </c>
      <c r="L1661" s="24">
        <v>40</v>
      </c>
      <c r="M1661" s="25">
        <f>+VLOOKUP(E1661, TC!A:D, 4, FALSE())</f>
        <v>1.0373499999999998</v>
      </c>
      <c r="N1661" s="24">
        <f t="shared" si="125"/>
        <v>40</v>
      </c>
      <c r="O1661" t="str">
        <f t="shared" si="126"/>
        <v>FACTURA</v>
      </c>
      <c r="P1661" t="str">
        <f t="shared" si="127"/>
        <v>2025</v>
      </c>
      <c r="Q1661" t="str">
        <f t="shared" si="128"/>
        <v>02</v>
      </c>
      <c r="R1661" t="str">
        <f>+IFERROR(VLOOKUP(I1661, Listado!A:B, 2, FALSE()), "COMERCIALIZADORA INTERNACIONAL CARIBBEAN EXOTICS S A")</f>
        <v>PEREZ MEJIA MARIA PAULINA</v>
      </c>
      <c r="S1661" s="25">
        <f>+VLOOKUP(E1661, TC!A:D, 2, FALSE())</f>
        <v>4153.8</v>
      </c>
      <c r="T1661" t="str">
        <f t="shared" si="129"/>
        <v>USD</v>
      </c>
    </row>
    <row r="1662" spans="1:20" ht="18.75" hidden="1" customHeight="1" x14ac:dyDescent="0.25">
      <c r="A1662" t="s">
        <v>2215</v>
      </c>
      <c r="B1662" t="s">
        <v>5</v>
      </c>
      <c r="C1662" t="s">
        <v>1913</v>
      </c>
      <c r="D1662" s="24">
        <v>10975</v>
      </c>
      <c r="E1662" t="s">
        <v>1636</v>
      </c>
      <c r="F1662" t="s">
        <v>128</v>
      </c>
      <c r="G1662" t="s">
        <v>1914</v>
      </c>
      <c r="H1662" t="s">
        <v>2280</v>
      </c>
      <c r="I1662" t="s">
        <v>1850</v>
      </c>
      <c r="J1662" t="s">
        <v>1919</v>
      </c>
      <c r="K1662" t="s">
        <v>1975</v>
      </c>
      <c r="L1662" s="24">
        <v>310</v>
      </c>
      <c r="M1662" s="25">
        <f>+VLOOKUP(E1662, TC!A:D, 4, FALSE())</f>
        <v>1.0373499999999998</v>
      </c>
      <c r="N1662" s="24">
        <f t="shared" si="125"/>
        <v>310</v>
      </c>
      <c r="O1662" t="str">
        <f t="shared" si="126"/>
        <v>FACTURA</v>
      </c>
      <c r="P1662" t="str">
        <f t="shared" si="127"/>
        <v>2025</v>
      </c>
      <c r="Q1662" t="str">
        <f t="shared" si="128"/>
        <v>02</v>
      </c>
      <c r="R1662" t="str">
        <f>+IFERROR(VLOOKUP(I1662, Listado!A:B, 2, FALSE()), "COMERCIALIZADORA INTERNACIONAL CARIBBEAN EXOTICS S A")</f>
        <v>PEREZ MEJIA MARIA PAULINA</v>
      </c>
      <c r="S1662" s="25">
        <f>+VLOOKUP(E1662, TC!A:D, 2, FALSE())</f>
        <v>4153.8</v>
      </c>
      <c r="T1662" t="str">
        <f t="shared" si="129"/>
        <v>USD</v>
      </c>
    </row>
    <row r="1663" spans="1:20" ht="18.75" hidden="1" customHeight="1" x14ac:dyDescent="0.25">
      <c r="A1663" t="s">
        <v>2215</v>
      </c>
      <c r="B1663" t="s">
        <v>5</v>
      </c>
      <c r="C1663" t="s">
        <v>1913</v>
      </c>
      <c r="D1663" s="24">
        <v>10975</v>
      </c>
      <c r="E1663" t="s">
        <v>1636</v>
      </c>
      <c r="F1663" t="s">
        <v>128</v>
      </c>
      <c r="G1663" t="s">
        <v>1914</v>
      </c>
      <c r="H1663" t="s">
        <v>2280</v>
      </c>
      <c r="I1663" t="s">
        <v>1850</v>
      </c>
      <c r="J1663" t="s">
        <v>1919</v>
      </c>
      <c r="K1663" t="s">
        <v>1976</v>
      </c>
      <c r="L1663" s="24">
        <v>3200</v>
      </c>
      <c r="M1663" s="25">
        <f>+VLOOKUP(E1663, TC!A:D, 4, FALSE())</f>
        <v>1.0373499999999998</v>
      </c>
      <c r="N1663" s="24">
        <f t="shared" si="125"/>
        <v>3200</v>
      </c>
      <c r="O1663" t="str">
        <f t="shared" si="126"/>
        <v>FACTURA</v>
      </c>
      <c r="P1663" t="str">
        <f t="shared" si="127"/>
        <v>2025</v>
      </c>
      <c r="Q1663" t="str">
        <f t="shared" si="128"/>
        <v>02</v>
      </c>
      <c r="R1663" t="str">
        <f>+IFERROR(VLOOKUP(I1663, Listado!A:B, 2, FALSE()), "COMERCIALIZADORA INTERNACIONAL CARIBBEAN EXOTICS S A")</f>
        <v>PEREZ MEJIA MARIA PAULINA</v>
      </c>
      <c r="S1663" s="25">
        <f>+VLOOKUP(E1663, TC!A:D, 2, FALSE())</f>
        <v>4153.8</v>
      </c>
      <c r="T1663" t="str">
        <f t="shared" si="129"/>
        <v>USD</v>
      </c>
    </row>
    <row r="1664" spans="1:20" ht="18.75" hidden="1" customHeight="1" x14ac:dyDescent="0.25">
      <c r="A1664" t="s">
        <v>2215</v>
      </c>
      <c r="B1664" t="s">
        <v>5</v>
      </c>
      <c r="C1664" t="s">
        <v>1913</v>
      </c>
      <c r="D1664" s="24">
        <v>10976</v>
      </c>
      <c r="E1664" t="s">
        <v>1636</v>
      </c>
      <c r="F1664" t="s">
        <v>128</v>
      </c>
      <c r="G1664" t="s">
        <v>1914</v>
      </c>
      <c r="H1664" t="s">
        <v>2281</v>
      </c>
      <c r="I1664" t="s">
        <v>1850</v>
      </c>
      <c r="J1664" t="s">
        <v>1919</v>
      </c>
      <c r="K1664" t="s">
        <v>1976</v>
      </c>
      <c r="L1664" s="24">
        <v>48</v>
      </c>
      <c r="M1664" s="25">
        <f>+VLOOKUP(E1664, TC!A:D, 4, FALSE())</f>
        <v>1.0373499999999998</v>
      </c>
      <c r="N1664" s="24">
        <f t="shared" si="125"/>
        <v>48</v>
      </c>
      <c r="O1664" t="str">
        <f t="shared" si="126"/>
        <v>FACTURA</v>
      </c>
      <c r="P1664" t="str">
        <f t="shared" si="127"/>
        <v>2025</v>
      </c>
      <c r="Q1664" t="str">
        <f t="shared" si="128"/>
        <v>02</v>
      </c>
      <c r="R1664" t="str">
        <f>+IFERROR(VLOOKUP(I1664, Listado!A:B, 2, FALSE()), "COMERCIALIZADORA INTERNACIONAL CARIBBEAN EXOTICS S A")</f>
        <v>PEREZ MEJIA MARIA PAULINA</v>
      </c>
      <c r="S1664" s="25">
        <f>+VLOOKUP(E1664, TC!A:D, 2, FALSE())</f>
        <v>4153.8</v>
      </c>
      <c r="T1664" t="str">
        <f t="shared" si="129"/>
        <v>USD</v>
      </c>
    </row>
    <row r="1665" spans="1:20" ht="18.75" hidden="1" customHeight="1" x14ac:dyDescent="0.25">
      <c r="A1665" t="s">
        <v>2215</v>
      </c>
      <c r="B1665" t="s">
        <v>5</v>
      </c>
      <c r="C1665" t="s">
        <v>1913</v>
      </c>
      <c r="D1665" s="24">
        <v>10976</v>
      </c>
      <c r="E1665" t="s">
        <v>1636</v>
      </c>
      <c r="F1665" t="s">
        <v>128</v>
      </c>
      <c r="G1665" t="s">
        <v>1914</v>
      </c>
      <c r="H1665" t="s">
        <v>2281</v>
      </c>
      <c r="I1665" t="s">
        <v>1850</v>
      </c>
      <c r="J1665" t="s">
        <v>1919</v>
      </c>
      <c r="K1665" t="s">
        <v>1976</v>
      </c>
      <c r="L1665" s="24">
        <v>136</v>
      </c>
      <c r="M1665" s="25">
        <f>+VLOOKUP(E1665, TC!A:D, 4, FALSE())</f>
        <v>1.0373499999999998</v>
      </c>
      <c r="N1665" s="24">
        <f t="shared" si="125"/>
        <v>136</v>
      </c>
      <c r="O1665" t="str">
        <f t="shared" si="126"/>
        <v>FACTURA</v>
      </c>
      <c r="P1665" t="str">
        <f t="shared" si="127"/>
        <v>2025</v>
      </c>
      <c r="Q1665" t="str">
        <f t="shared" si="128"/>
        <v>02</v>
      </c>
      <c r="R1665" t="str">
        <f>+IFERROR(VLOOKUP(I1665, Listado!A:B, 2, FALSE()), "COMERCIALIZADORA INTERNACIONAL CARIBBEAN EXOTICS S A")</f>
        <v>PEREZ MEJIA MARIA PAULINA</v>
      </c>
      <c r="S1665" s="25">
        <f>+VLOOKUP(E1665, TC!A:D, 2, FALSE())</f>
        <v>4153.8</v>
      </c>
      <c r="T1665" t="str">
        <f t="shared" si="129"/>
        <v>USD</v>
      </c>
    </row>
    <row r="1666" spans="1:20" ht="18.75" hidden="1" customHeight="1" x14ac:dyDescent="0.25">
      <c r="A1666" t="s">
        <v>2215</v>
      </c>
      <c r="B1666" t="s">
        <v>5</v>
      </c>
      <c r="C1666" t="s">
        <v>1913</v>
      </c>
      <c r="D1666" s="24">
        <v>10976</v>
      </c>
      <c r="E1666" t="s">
        <v>1636</v>
      </c>
      <c r="F1666" t="s">
        <v>128</v>
      </c>
      <c r="G1666" t="s">
        <v>1914</v>
      </c>
      <c r="H1666" t="s">
        <v>2281</v>
      </c>
      <c r="I1666" t="s">
        <v>1850</v>
      </c>
      <c r="J1666" t="s">
        <v>1919</v>
      </c>
      <c r="K1666" t="s">
        <v>1976</v>
      </c>
      <c r="L1666" s="24">
        <v>160</v>
      </c>
      <c r="M1666" s="25">
        <f>+VLOOKUP(E1666, TC!A:D, 4, FALSE())</f>
        <v>1.0373499999999998</v>
      </c>
      <c r="N1666" s="24">
        <f t="shared" ref="N1666:N1729" si="130">+IF(F1666="EUR", (M1666*L1666), IF(I1666="JUAN MATAS SAS", (L1666/S1666), L1666))</f>
        <v>160</v>
      </c>
      <c r="O1666" t="str">
        <f t="shared" ref="O1666:O1729" si="131">+IF(C1666="CFE", "FACTURA", IF(ISERROR(SEARCH("ANULA", H1666))=FALSE(), "ANULACIÓN FE", IF(ISERROR(SEARCH("CANCELLATION", H1666))=FALSE(), "ANULACIÓN FE", "NOTAS")))</f>
        <v>FACTURA</v>
      </c>
      <c r="P1666" t="str">
        <f t="shared" ref="P1666:P1729" si="132">+LEFT(E1666, 4)</f>
        <v>2025</v>
      </c>
      <c r="Q1666" t="str">
        <f t="shared" ref="Q1666:Q1729" si="133">+MID(E1666, 5, 2)</f>
        <v>02</v>
      </c>
      <c r="R1666" t="str">
        <f>+IFERROR(VLOOKUP(I1666, Listado!A:B, 2, FALSE()), "COMERCIALIZADORA INTERNACIONAL CARIBBEAN EXOTICS S A")</f>
        <v>PEREZ MEJIA MARIA PAULINA</v>
      </c>
      <c r="S1666" s="25">
        <f>+VLOOKUP(E1666, TC!A:D, 2, FALSE())</f>
        <v>4153.8</v>
      </c>
      <c r="T1666" t="str">
        <f t="shared" ref="T1666:T1729" si="134">+IF(I1666="JUAN MATAS SAS", "USD", F1666)</f>
        <v>USD</v>
      </c>
    </row>
    <row r="1667" spans="1:20" ht="18.75" hidden="1" customHeight="1" x14ac:dyDescent="0.25">
      <c r="A1667" t="s">
        <v>2215</v>
      </c>
      <c r="B1667" t="s">
        <v>5</v>
      </c>
      <c r="C1667" t="s">
        <v>1913</v>
      </c>
      <c r="D1667" s="24">
        <v>10976</v>
      </c>
      <c r="E1667" t="s">
        <v>1636</v>
      </c>
      <c r="F1667" t="s">
        <v>128</v>
      </c>
      <c r="G1667" t="s">
        <v>1914</v>
      </c>
      <c r="H1667" t="s">
        <v>2281</v>
      </c>
      <c r="I1667" t="s">
        <v>1850</v>
      </c>
      <c r="J1667" t="s">
        <v>1919</v>
      </c>
      <c r="K1667" t="s">
        <v>1976</v>
      </c>
      <c r="L1667" s="24">
        <v>136</v>
      </c>
      <c r="M1667" s="25">
        <f>+VLOOKUP(E1667, TC!A:D, 4, FALSE())</f>
        <v>1.0373499999999998</v>
      </c>
      <c r="N1667" s="24">
        <f t="shared" si="130"/>
        <v>136</v>
      </c>
      <c r="O1667" t="str">
        <f t="shared" si="131"/>
        <v>FACTURA</v>
      </c>
      <c r="P1667" t="str">
        <f t="shared" si="132"/>
        <v>2025</v>
      </c>
      <c r="Q1667" t="str">
        <f t="shared" si="133"/>
        <v>02</v>
      </c>
      <c r="R1667" t="str">
        <f>+IFERROR(VLOOKUP(I1667, Listado!A:B, 2, FALSE()), "COMERCIALIZADORA INTERNACIONAL CARIBBEAN EXOTICS S A")</f>
        <v>PEREZ MEJIA MARIA PAULINA</v>
      </c>
      <c r="S1667" s="25">
        <f>+VLOOKUP(E1667, TC!A:D, 2, FALSE())</f>
        <v>4153.8</v>
      </c>
      <c r="T1667" t="str">
        <f t="shared" si="134"/>
        <v>USD</v>
      </c>
    </row>
    <row r="1668" spans="1:20" ht="18.75" hidden="1" customHeight="1" x14ac:dyDescent="0.25">
      <c r="A1668" t="s">
        <v>2215</v>
      </c>
      <c r="B1668" t="s">
        <v>5</v>
      </c>
      <c r="C1668" t="s">
        <v>1913</v>
      </c>
      <c r="D1668" s="24">
        <v>10976</v>
      </c>
      <c r="E1668" t="s">
        <v>1636</v>
      </c>
      <c r="F1668" t="s">
        <v>128</v>
      </c>
      <c r="G1668" t="s">
        <v>1914</v>
      </c>
      <c r="H1668" t="s">
        <v>2281</v>
      </c>
      <c r="I1668" t="s">
        <v>1850</v>
      </c>
      <c r="J1668" t="s">
        <v>1919</v>
      </c>
      <c r="K1668" t="s">
        <v>1976</v>
      </c>
      <c r="L1668" s="24">
        <v>24</v>
      </c>
      <c r="M1668" s="25">
        <f>+VLOOKUP(E1668, TC!A:D, 4, FALSE())</f>
        <v>1.0373499999999998</v>
      </c>
      <c r="N1668" s="24">
        <f t="shared" si="130"/>
        <v>24</v>
      </c>
      <c r="O1668" t="str">
        <f t="shared" si="131"/>
        <v>FACTURA</v>
      </c>
      <c r="P1668" t="str">
        <f t="shared" si="132"/>
        <v>2025</v>
      </c>
      <c r="Q1668" t="str">
        <f t="shared" si="133"/>
        <v>02</v>
      </c>
      <c r="R1668" t="str">
        <f>+IFERROR(VLOOKUP(I1668, Listado!A:B, 2, FALSE()), "COMERCIALIZADORA INTERNACIONAL CARIBBEAN EXOTICS S A")</f>
        <v>PEREZ MEJIA MARIA PAULINA</v>
      </c>
      <c r="S1668" s="25">
        <f>+VLOOKUP(E1668, TC!A:D, 2, FALSE())</f>
        <v>4153.8</v>
      </c>
      <c r="T1668" t="str">
        <f t="shared" si="134"/>
        <v>USD</v>
      </c>
    </row>
    <row r="1669" spans="1:20" ht="18.75" hidden="1" customHeight="1" x14ac:dyDescent="0.25">
      <c r="A1669" t="s">
        <v>2215</v>
      </c>
      <c r="B1669" t="s">
        <v>5</v>
      </c>
      <c r="C1669" t="s">
        <v>1913</v>
      </c>
      <c r="D1669" s="24">
        <v>10976</v>
      </c>
      <c r="E1669" t="s">
        <v>1636</v>
      </c>
      <c r="F1669" t="s">
        <v>128</v>
      </c>
      <c r="G1669" t="s">
        <v>1914</v>
      </c>
      <c r="H1669" t="s">
        <v>2281</v>
      </c>
      <c r="I1669" t="s">
        <v>1850</v>
      </c>
      <c r="J1669" t="s">
        <v>1919</v>
      </c>
      <c r="K1669" t="s">
        <v>1976</v>
      </c>
      <c r="L1669" s="24">
        <v>192</v>
      </c>
      <c r="M1669" s="25">
        <f>+VLOOKUP(E1669, TC!A:D, 4, FALSE())</f>
        <v>1.0373499999999998</v>
      </c>
      <c r="N1669" s="24">
        <f t="shared" si="130"/>
        <v>192</v>
      </c>
      <c r="O1669" t="str">
        <f t="shared" si="131"/>
        <v>FACTURA</v>
      </c>
      <c r="P1669" t="str">
        <f t="shared" si="132"/>
        <v>2025</v>
      </c>
      <c r="Q1669" t="str">
        <f t="shared" si="133"/>
        <v>02</v>
      </c>
      <c r="R1669" t="str">
        <f>+IFERROR(VLOOKUP(I1669, Listado!A:B, 2, FALSE()), "COMERCIALIZADORA INTERNACIONAL CARIBBEAN EXOTICS S A")</f>
        <v>PEREZ MEJIA MARIA PAULINA</v>
      </c>
      <c r="S1669" s="25">
        <f>+VLOOKUP(E1669, TC!A:D, 2, FALSE())</f>
        <v>4153.8</v>
      </c>
      <c r="T1669" t="str">
        <f t="shared" si="134"/>
        <v>USD</v>
      </c>
    </row>
    <row r="1670" spans="1:20" ht="18.75" hidden="1" customHeight="1" x14ac:dyDescent="0.25">
      <c r="A1670" t="s">
        <v>2215</v>
      </c>
      <c r="B1670" t="s">
        <v>5</v>
      </c>
      <c r="C1670" t="s">
        <v>1913</v>
      </c>
      <c r="D1670" s="24">
        <v>10976</v>
      </c>
      <c r="E1670" t="s">
        <v>1636</v>
      </c>
      <c r="F1670" t="s">
        <v>128</v>
      </c>
      <c r="G1670" t="s">
        <v>1914</v>
      </c>
      <c r="H1670" t="s">
        <v>2281</v>
      </c>
      <c r="I1670" t="s">
        <v>1850</v>
      </c>
      <c r="J1670" t="s">
        <v>1919</v>
      </c>
      <c r="K1670" t="s">
        <v>1976</v>
      </c>
      <c r="L1670" s="24">
        <v>840</v>
      </c>
      <c r="M1670" s="25">
        <f>+VLOOKUP(E1670, TC!A:D, 4, FALSE())</f>
        <v>1.0373499999999998</v>
      </c>
      <c r="N1670" s="24">
        <f t="shared" si="130"/>
        <v>840</v>
      </c>
      <c r="O1670" t="str">
        <f t="shared" si="131"/>
        <v>FACTURA</v>
      </c>
      <c r="P1670" t="str">
        <f t="shared" si="132"/>
        <v>2025</v>
      </c>
      <c r="Q1670" t="str">
        <f t="shared" si="133"/>
        <v>02</v>
      </c>
      <c r="R1670" t="str">
        <f>+IFERROR(VLOOKUP(I1670, Listado!A:B, 2, FALSE()), "COMERCIALIZADORA INTERNACIONAL CARIBBEAN EXOTICS S A")</f>
        <v>PEREZ MEJIA MARIA PAULINA</v>
      </c>
      <c r="S1670" s="25">
        <f>+VLOOKUP(E1670, TC!A:D, 2, FALSE())</f>
        <v>4153.8</v>
      </c>
      <c r="T1670" t="str">
        <f t="shared" si="134"/>
        <v>USD</v>
      </c>
    </row>
    <row r="1671" spans="1:20" ht="18.75" hidden="1" customHeight="1" x14ac:dyDescent="0.25">
      <c r="A1671" t="s">
        <v>2215</v>
      </c>
      <c r="B1671" t="s">
        <v>5</v>
      </c>
      <c r="C1671" t="s">
        <v>1913</v>
      </c>
      <c r="D1671" s="24">
        <v>10976</v>
      </c>
      <c r="E1671" t="s">
        <v>1636</v>
      </c>
      <c r="F1671" t="s">
        <v>128</v>
      </c>
      <c r="G1671" t="s">
        <v>1914</v>
      </c>
      <c r="H1671" t="s">
        <v>2281</v>
      </c>
      <c r="I1671" t="s">
        <v>1850</v>
      </c>
      <c r="J1671" t="s">
        <v>1919</v>
      </c>
      <c r="K1671" t="s">
        <v>1976</v>
      </c>
      <c r="L1671" s="24">
        <v>360</v>
      </c>
      <c r="M1671" s="25">
        <f>+VLOOKUP(E1671, TC!A:D, 4, FALSE())</f>
        <v>1.0373499999999998</v>
      </c>
      <c r="N1671" s="24">
        <f t="shared" si="130"/>
        <v>360</v>
      </c>
      <c r="O1671" t="str">
        <f t="shared" si="131"/>
        <v>FACTURA</v>
      </c>
      <c r="P1671" t="str">
        <f t="shared" si="132"/>
        <v>2025</v>
      </c>
      <c r="Q1671" t="str">
        <f t="shared" si="133"/>
        <v>02</v>
      </c>
      <c r="R1671" t="str">
        <f>+IFERROR(VLOOKUP(I1671, Listado!A:B, 2, FALSE()), "COMERCIALIZADORA INTERNACIONAL CARIBBEAN EXOTICS S A")</f>
        <v>PEREZ MEJIA MARIA PAULINA</v>
      </c>
      <c r="S1671" s="25">
        <f>+VLOOKUP(E1671, TC!A:D, 2, FALSE())</f>
        <v>4153.8</v>
      </c>
      <c r="T1671" t="str">
        <f t="shared" si="134"/>
        <v>USD</v>
      </c>
    </row>
    <row r="1672" spans="1:20" ht="18.75" hidden="1" customHeight="1" x14ac:dyDescent="0.25">
      <c r="A1672" t="s">
        <v>2215</v>
      </c>
      <c r="B1672" t="s">
        <v>5</v>
      </c>
      <c r="C1672" t="s">
        <v>1913</v>
      </c>
      <c r="D1672" s="24">
        <v>10976</v>
      </c>
      <c r="E1672" t="s">
        <v>1636</v>
      </c>
      <c r="F1672" t="s">
        <v>128</v>
      </c>
      <c r="G1672" t="s">
        <v>1914</v>
      </c>
      <c r="H1672" t="s">
        <v>2281</v>
      </c>
      <c r="I1672" t="s">
        <v>1850</v>
      </c>
      <c r="J1672" t="s">
        <v>1919</v>
      </c>
      <c r="K1672" t="s">
        <v>1976</v>
      </c>
      <c r="L1672" s="24">
        <v>312</v>
      </c>
      <c r="M1672" s="25">
        <f>+VLOOKUP(E1672, TC!A:D, 4, FALSE())</f>
        <v>1.0373499999999998</v>
      </c>
      <c r="N1672" s="24">
        <f t="shared" si="130"/>
        <v>312</v>
      </c>
      <c r="O1672" t="str">
        <f t="shared" si="131"/>
        <v>FACTURA</v>
      </c>
      <c r="P1672" t="str">
        <f t="shared" si="132"/>
        <v>2025</v>
      </c>
      <c r="Q1672" t="str">
        <f t="shared" si="133"/>
        <v>02</v>
      </c>
      <c r="R1672" t="str">
        <f>+IFERROR(VLOOKUP(I1672, Listado!A:B, 2, FALSE()), "COMERCIALIZADORA INTERNACIONAL CARIBBEAN EXOTICS S A")</f>
        <v>PEREZ MEJIA MARIA PAULINA</v>
      </c>
      <c r="S1672" s="25">
        <f>+VLOOKUP(E1672, TC!A:D, 2, FALSE())</f>
        <v>4153.8</v>
      </c>
      <c r="T1672" t="str">
        <f t="shared" si="134"/>
        <v>USD</v>
      </c>
    </row>
    <row r="1673" spans="1:20" ht="18.75" hidden="1" customHeight="1" x14ac:dyDescent="0.25">
      <c r="A1673" t="s">
        <v>2215</v>
      </c>
      <c r="B1673" t="s">
        <v>5</v>
      </c>
      <c r="C1673" t="s">
        <v>1913</v>
      </c>
      <c r="D1673" s="24">
        <v>10976</v>
      </c>
      <c r="E1673" t="s">
        <v>1636</v>
      </c>
      <c r="F1673" t="s">
        <v>128</v>
      </c>
      <c r="G1673" t="s">
        <v>1914</v>
      </c>
      <c r="H1673" t="s">
        <v>2281</v>
      </c>
      <c r="I1673" t="s">
        <v>1850</v>
      </c>
      <c r="J1673" t="s">
        <v>1919</v>
      </c>
      <c r="K1673" t="s">
        <v>1976</v>
      </c>
      <c r="L1673" s="24">
        <v>120</v>
      </c>
      <c r="M1673" s="25">
        <f>+VLOOKUP(E1673, TC!A:D, 4, FALSE())</f>
        <v>1.0373499999999998</v>
      </c>
      <c r="N1673" s="24">
        <f t="shared" si="130"/>
        <v>120</v>
      </c>
      <c r="O1673" t="str">
        <f t="shared" si="131"/>
        <v>FACTURA</v>
      </c>
      <c r="P1673" t="str">
        <f t="shared" si="132"/>
        <v>2025</v>
      </c>
      <c r="Q1673" t="str">
        <f t="shared" si="133"/>
        <v>02</v>
      </c>
      <c r="R1673" t="str">
        <f>+IFERROR(VLOOKUP(I1673, Listado!A:B, 2, FALSE()), "COMERCIALIZADORA INTERNACIONAL CARIBBEAN EXOTICS S A")</f>
        <v>PEREZ MEJIA MARIA PAULINA</v>
      </c>
      <c r="S1673" s="25">
        <f>+VLOOKUP(E1673, TC!A:D, 2, FALSE())</f>
        <v>4153.8</v>
      </c>
      <c r="T1673" t="str">
        <f t="shared" si="134"/>
        <v>USD</v>
      </c>
    </row>
    <row r="1674" spans="1:20" ht="18.75" hidden="1" customHeight="1" x14ac:dyDescent="0.25">
      <c r="A1674" t="s">
        <v>2215</v>
      </c>
      <c r="B1674" t="s">
        <v>5</v>
      </c>
      <c r="C1674" t="s">
        <v>1913</v>
      </c>
      <c r="D1674" s="24">
        <v>10976</v>
      </c>
      <c r="E1674" t="s">
        <v>1636</v>
      </c>
      <c r="F1674" t="s">
        <v>128</v>
      </c>
      <c r="G1674" t="s">
        <v>1914</v>
      </c>
      <c r="H1674" t="s">
        <v>2281</v>
      </c>
      <c r="I1674" t="s">
        <v>1850</v>
      </c>
      <c r="J1674" t="s">
        <v>1919</v>
      </c>
      <c r="K1674" t="s">
        <v>1976</v>
      </c>
      <c r="L1674" s="24">
        <v>232</v>
      </c>
      <c r="M1674" s="25">
        <f>+VLOOKUP(E1674, TC!A:D, 4, FALSE())</f>
        <v>1.0373499999999998</v>
      </c>
      <c r="N1674" s="24">
        <f t="shared" si="130"/>
        <v>232</v>
      </c>
      <c r="O1674" t="str">
        <f t="shared" si="131"/>
        <v>FACTURA</v>
      </c>
      <c r="P1674" t="str">
        <f t="shared" si="132"/>
        <v>2025</v>
      </c>
      <c r="Q1674" t="str">
        <f t="shared" si="133"/>
        <v>02</v>
      </c>
      <c r="R1674" t="str">
        <f>+IFERROR(VLOOKUP(I1674, Listado!A:B, 2, FALSE()), "COMERCIALIZADORA INTERNACIONAL CARIBBEAN EXOTICS S A")</f>
        <v>PEREZ MEJIA MARIA PAULINA</v>
      </c>
      <c r="S1674" s="25">
        <f>+VLOOKUP(E1674, TC!A:D, 2, FALSE())</f>
        <v>4153.8</v>
      </c>
      <c r="T1674" t="str">
        <f t="shared" si="134"/>
        <v>USD</v>
      </c>
    </row>
    <row r="1675" spans="1:20" ht="18.75" hidden="1" customHeight="1" x14ac:dyDescent="0.25">
      <c r="A1675" t="s">
        <v>2215</v>
      </c>
      <c r="B1675" t="s">
        <v>5</v>
      </c>
      <c r="C1675" t="s">
        <v>1913</v>
      </c>
      <c r="D1675" s="24">
        <v>10977</v>
      </c>
      <c r="E1675" t="s">
        <v>1636</v>
      </c>
      <c r="F1675" t="s">
        <v>128</v>
      </c>
      <c r="G1675" t="s">
        <v>1914</v>
      </c>
      <c r="H1675" t="s">
        <v>2282</v>
      </c>
      <c r="I1675" t="s">
        <v>1850</v>
      </c>
      <c r="J1675" t="s">
        <v>1919</v>
      </c>
      <c r="K1675" t="s">
        <v>1975</v>
      </c>
      <c r="L1675" s="24">
        <v>824</v>
      </c>
      <c r="M1675" s="25">
        <f>+VLOOKUP(E1675, TC!A:D, 4, FALSE())</f>
        <v>1.0373499999999998</v>
      </c>
      <c r="N1675" s="24">
        <f t="shared" si="130"/>
        <v>824</v>
      </c>
      <c r="O1675" t="str">
        <f t="shared" si="131"/>
        <v>FACTURA</v>
      </c>
      <c r="P1675" t="str">
        <f t="shared" si="132"/>
        <v>2025</v>
      </c>
      <c r="Q1675" t="str">
        <f t="shared" si="133"/>
        <v>02</v>
      </c>
      <c r="R1675" t="str">
        <f>+IFERROR(VLOOKUP(I1675, Listado!A:B, 2, FALSE()), "COMERCIALIZADORA INTERNACIONAL CARIBBEAN EXOTICS S A")</f>
        <v>PEREZ MEJIA MARIA PAULINA</v>
      </c>
      <c r="S1675" s="25">
        <f>+VLOOKUP(E1675, TC!A:D, 2, FALSE())</f>
        <v>4153.8</v>
      </c>
      <c r="T1675" t="str">
        <f t="shared" si="134"/>
        <v>USD</v>
      </c>
    </row>
    <row r="1676" spans="1:20" ht="18.75" hidden="1" customHeight="1" x14ac:dyDescent="0.25">
      <c r="A1676" t="s">
        <v>2215</v>
      </c>
      <c r="B1676" t="s">
        <v>5</v>
      </c>
      <c r="C1676" t="s">
        <v>1913</v>
      </c>
      <c r="D1676" s="24">
        <v>10977</v>
      </c>
      <c r="E1676" t="s">
        <v>1636</v>
      </c>
      <c r="F1676" t="s">
        <v>128</v>
      </c>
      <c r="G1676" t="s">
        <v>1914</v>
      </c>
      <c r="H1676" t="s">
        <v>2282</v>
      </c>
      <c r="I1676" t="s">
        <v>1850</v>
      </c>
      <c r="J1676" t="s">
        <v>1919</v>
      </c>
      <c r="K1676" t="s">
        <v>1975</v>
      </c>
      <c r="L1676" s="24">
        <v>160</v>
      </c>
      <c r="M1676" s="25">
        <f>+VLOOKUP(E1676, TC!A:D, 4, FALSE())</f>
        <v>1.0373499999999998</v>
      </c>
      <c r="N1676" s="24">
        <f t="shared" si="130"/>
        <v>160</v>
      </c>
      <c r="O1676" t="str">
        <f t="shared" si="131"/>
        <v>FACTURA</v>
      </c>
      <c r="P1676" t="str">
        <f t="shared" si="132"/>
        <v>2025</v>
      </c>
      <c r="Q1676" t="str">
        <f t="shared" si="133"/>
        <v>02</v>
      </c>
      <c r="R1676" t="str">
        <f>+IFERROR(VLOOKUP(I1676, Listado!A:B, 2, FALSE()), "COMERCIALIZADORA INTERNACIONAL CARIBBEAN EXOTICS S A")</f>
        <v>PEREZ MEJIA MARIA PAULINA</v>
      </c>
      <c r="S1676" s="25">
        <f>+VLOOKUP(E1676, TC!A:D, 2, FALSE())</f>
        <v>4153.8</v>
      </c>
      <c r="T1676" t="str">
        <f t="shared" si="134"/>
        <v>USD</v>
      </c>
    </row>
    <row r="1677" spans="1:20" ht="18.75" hidden="1" customHeight="1" x14ac:dyDescent="0.25">
      <c r="A1677" t="s">
        <v>2215</v>
      </c>
      <c r="B1677" t="s">
        <v>5</v>
      </c>
      <c r="C1677" t="s">
        <v>1913</v>
      </c>
      <c r="D1677" s="24">
        <v>10977</v>
      </c>
      <c r="E1677" t="s">
        <v>1636</v>
      </c>
      <c r="F1677" t="s">
        <v>128</v>
      </c>
      <c r="G1677" t="s">
        <v>1914</v>
      </c>
      <c r="H1677" t="s">
        <v>2282</v>
      </c>
      <c r="I1677" t="s">
        <v>1850</v>
      </c>
      <c r="J1677" t="s">
        <v>1919</v>
      </c>
      <c r="K1677" t="s">
        <v>1975</v>
      </c>
      <c r="L1677" s="24">
        <v>1104</v>
      </c>
      <c r="M1677" s="25">
        <f>+VLOOKUP(E1677, TC!A:D, 4, FALSE())</f>
        <v>1.0373499999999998</v>
      </c>
      <c r="N1677" s="24">
        <f t="shared" si="130"/>
        <v>1104</v>
      </c>
      <c r="O1677" t="str">
        <f t="shared" si="131"/>
        <v>FACTURA</v>
      </c>
      <c r="P1677" t="str">
        <f t="shared" si="132"/>
        <v>2025</v>
      </c>
      <c r="Q1677" t="str">
        <f t="shared" si="133"/>
        <v>02</v>
      </c>
      <c r="R1677" t="str">
        <f>+IFERROR(VLOOKUP(I1677, Listado!A:B, 2, FALSE()), "COMERCIALIZADORA INTERNACIONAL CARIBBEAN EXOTICS S A")</f>
        <v>PEREZ MEJIA MARIA PAULINA</v>
      </c>
      <c r="S1677" s="25">
        <f>+VLOOKUP(E1677, TC!A:D, 2, FALSE())</f>
        <v>4153.8</v>
      </c>
      <c r="T1677" t="str">
        <f t="shared" si="134"/>
        <v>USD</v>
      </c>
    </row>
    <row r="1678" spans="1:20" ht="18.75" hidden="1" customHeight="1" x14ac:dyDescent="0.25">
      <c r="A1678" t="s">
        <v>2215</v>
      </c>
      <c r="B1678" t="s">
        <v>5</v>
      </c>
      <c r="C1678" t="s">
        <v>1913</v>
      </c>
      <c r="D1678" s="24">
        <v>10977</v>
      </c>
      <c r="E1678" t="s">
        <v>1636</v>
      </c>
      <c r="F1678" t="s">
        <v>128</v>
      </c>
      <c r="G1678" t="s">
        <v>1914</v>
      </c>
      <c r="H1678" t="s">
        <v>2282</v>
      </c>
      <c r="I1678" t="s">
        <v>1850</v>
      </c>
      <c r="J1678" t="s">
        <v>1919</v>
      </c>
      <c r="K1678" t="s">
        <v>1975</v>
      </c>
      <c r="L1678" s="24">
        <v>400</v>
      </c>
      <c r="M1678" s="25">
        <f>+VLOOKUP(E1678, TC!A:D, 4, FALSE())</f>
        <v>1.0373499999999998</v>
      </c>
      <c r="N1678" s="24">
        <f t="shared" si="130"/>
        <v>400</v>
      </c>
      <c r="O1678" t="str">
        <f t="shared" si="131"/>
        <v>FACTURA</v>
      </c>
      <c r="P1678" t="str">
        <f t="shared" si="132"/>
        <v>2025</v>
      </c>
      <c r="Q1678" t="str">
        <f t="shared" si="133"/>
        <v>02</v>
      </c>
      <c r="R1678" t="str">
        <f>+IFERROR(VLOOKUP(I1678, Listado!A:B, 2, FALSE()), "COMERCIALIZADORA INTERNACIONAL CARIBBEAN EXOTICS S A")</f>
        <v>PEREZ MEJIA MARIA PAULINA</v>
      </c>
      <c r="S1678" s="25">
        <f>+VLOOKUP(E1678, TC!A:D, 2, FALSE())</f>
        <v>4153.8</v>
      </c>
      <c r="T1678" t="str">
        <f t="shared" si="134"/>
        <v>USD</v>
      </c>
    </row>
    <row r="1679" spans="1:20" ht="18.75" hidden="1" customHeight="1" x14ac:dyDescent="0.25">
      <c r="A1679" t="s">
        <v>2215</v>
      </c>
      <c r="B1679" t="s">
        <v>5</v>
      </c>
      <c r="C1679" t="s">
        <v>1913</v>
      </c>
      <c r="D1679" s="24">
        <v>10977</v>
      </c>
      <c r="E1679" t="s">
        <v>1636</v>
      </c>
      <c r="F1679" t="s">
        <v>128</v>
      </c>
      <c r="G1679" t="s">
        <v>1914</v>
      </c>
      <c r="H1679" t="s">
        <v>2282</v>
      </c>
      <c r="I1679" t="s">
        <v>1850</v>
      </c>
      <c r="J1679" t="s">
        <v>1919</v>
      </c>
      <c r="K1679" t="s">
        <v>1975</v>
      </c>
      <c r="L1679" s="24">
        <v>72</v>
      </c>
      <c r="M1679" s="25">
        <f>+VLOOKUP(E1679, TC!A:D, 4, FALSE())</f>
        <v>1.0373499999999998</v>
      </c>
      <c r="N1679" s="24">
        <f t="shared" si="130"/>
        <v>72</v>
      </c>
      <c r="O1679" t="str">
        <f t="shared" si="131"/>
        <v>FACTURA</v>
      </c>
      <c r="P1679" t="str">
        <f t="shared" si="132"/>
        <v>2025</v>
      </c>
      <c r="Q1679" t="str">
        <f t="shared" si="133"/>
        <v>02</v>
      </c>
      <c r="R1679" t="str">
        <f>+IFERROR(VLOOKUP(I1679, Listado!A:B, 2, FALSE()), "COMERCIALIZADORA INTERNACIONAL CARIBBEAN EXOTICS S A")</f>
        <v>PEREZ MEJIA MARIA PAULINA</v>
      </c>
      <c r="S1679" s="25">
        <f>+VLOOKUP(E1679, TC!A:D, 2, FALSE())</f>
        <v>4153.8</v>
      </c>
      <c r="T1679" t="str">
        <f t="shared" si="134"/>
        <v>USD</v>
      </c>
    </row>
    <row r="1680" spans="1:20" ht="18.75" hidden="1" customHeight="1" x14ac:dyDescent="0.25">
      <c r="A1680" t="s">
        <v>2215</v>
      </c>
      <c r="B1680" t="s">
        <v>5</v>
      </c>
      <c r="C1680" t="s">
        <v>1913</v>
      </c>
      <c r="D1680" s="24">
        <v>10977</v>
      </c>
      <c r="E1680" t="s">
        <v>1636</v>
      </c>
      <c r="F1680" t="s">
        <v>128</v>
      </c>
      <c r="G1680" t="s">
        <v>1914</v>
      </c>
      <c r="H1680" t="s">
        <v>2282</v>
      </c>
      <c r="I1680" t="s">
        <v>1850</v>
      </c>
      <c r="J1680" t="s">
        <v>1919</v>
      </c>
      <c r="K1680" t="s">
        <v>1976</v>
      </c>
      <c r="L1680" s="24">
        <v>8</v>
      </c>
      <c r="M1680" s="25">
        <f>+VLOOKUP(E1680, TC!A:D, 4, FALSE())</f>
        <v>1.0373499999999998</v>
      </c>
      <c r="N1680" s="24">
        <f t="shared" si="130"/>
        <v>8</v>
      </c>
      <c r="O1680" t="str">
        <f t="shared" si="131"/>
        <v>FACTURA</v>
      </c>
      <c r="P1680" t="str">
        <f t="shared" si="132"/>
        <v>2025</v>
      </c>
      <c r="Q1680" t="str">
        <f t="shared" si="133"/>
        <v>02</v>
      </c>
      <c r="R1680" t="str">
        <f>+IFERROR(VLOOKUP(I1680, Listado!A:B, 2, FALSE()), "COMERCIALIZADORA INTERNACIONAL CARIBBEAN EXOTICS S A")</f>
        <v>PEREZ MEJIA MARIA PAULINA</v>
      </c>
      <c r="S1680" s="25">
        <f>+VLOOKUP(E1680, TC!A:D, 2, FALSE())</f>
        <v>4153.8</v>
      </c>
      <c r="T1680" t="str">
        <f t="shared" si="134"/>
        <v>USD</v>
      </c>
    </row>
    <row r="1681" spans="1:20" ht="18.75" hidden="1" customHeight="1" x14ac:dyDescent="0.25">
      <c r="A1681" t="s">
        <v>2215</v>
      </c>
      <c r="B1681" t="s">
        <v>5</v>
      </c>
      <c r="C1681" t="s">
        <v>1913</v>
      </c>
      <c r="D1681" s="24">
        <v>10977</v>
      </c>
      <c r="E1681" t="s">
        <v>1636</v>
      </c>
      <c r="F1681" t="s">
        <v>128</v>
      </c>
      <c r="G1681" t="s">
        <v>1914</v>
      </c>
      <c r="H1681" t="s">
        <v>2282</v>
      </c>
      <c r="I1681" t="s">
        <v>1850</v>
      </c>
      <c r="J1681" t="s">
        <v>1919</v>
      </c>
      <c r="K1681" t="s">
        <v>1976</v>
      </c>
      <c r="L1681" s="24">
        <v>120</v>
      </c>
      <c r="M1681" s="25">
        <f>+VLOOKUP(E1681, TC!A:D, 4, FALSE())</f>
        <v>1.0373499999999998</v>
      </c>
      <c r="N1681" s="24">
        <f t="shared" si="130"/>
        <v>120</v>
      </c>
      <c r="O1681" t="str">
        <f t="shared" si="131"/>
        <v>FACTURA</v>
      </c>
      <c r="P1681" t="str">
        <f t="shared" si="132"/>
        <v>2025</v>
      </c>
      <c r="Q1681" t="str">
        <f t="shared" si="133"/>
        <v>02</v>
      </c>
      <c r="R1681" t="str">
        <f>+IFERROR(VLOOKUP(I1681, Listado!A:B, 2, FALSE()), "COMERCIALIZADORA INTERNACIONAL CARIBBEAN EXOTICS S A")</f>
        <v>PEREZ MEJIA MARIA PAULINA</v>
      </c>
      <c r="S1681" s="25">
        <f>+VLOOKUP(E1681, TC!A:D, 2, FALSE())</f>
        <v>4153.8</v>
      </c>
      <c r="T1681" t="str">
        <f t="shared" si="134"/>
        <v>USD</v>
      </c>
    </row>
    <row r="1682" spans="1:20" ht="18.75" hidden="1" customHeight="1" x14ac:dyDescent="0.25">
      <c r="A1682" t="s">
        <v>2215</v>
      </c>
      <c r="B1682" t="s">
        <v>5</v>
      </c>
      <c r="C1682" t="s">
        <v>1913</v>
      </c>
      <c r="D1682" s="24">
        <v>10977</v>
      </c>
      <c r="E1682" t="s">
        <v>1636</v>
      </c>
      <c r="F1682" t="s">
        <v>128</v>
      </c>
      <c r="G1682" t="s">
        <v>1914</v>
      </c>
      <c r="H1682" t="s">
        <v>2282</v>
      </c>
      <c r="I1682" t="s">
        <v>1850</v>
      </c>
      <c r="J1682" t="s">
        <v>1919</v>
      </c>
      <c r="K1682" t="s">
        <v>1976</v>
      </c>
      <c r="L1682" s="24">
        <v>192</v>
      </c>
      <c r="M1682" s="25">
        <f>+VLOOKUP(E1682, TC!A:D, 4, FALSE())</f>
        <v>1.0373499999999998</v>
      </c>
      <c r="N1682" s="24">
        <f t="shared" si="130"/>
        <v>192</v>
      </c>
      <c r="O1682" t="str">
        <f t="shared" si="131"/>
        <v>FACTURA</v>
      </c>
      <c r="P1682" t="str">
        <f t="shared" si="132"/>
        <v>2025</v>
      </c>
      <c r="Q1682" t="str">
        <f t="shared" si="133"/>
        <v>02</v>
      </c>
      <c r="R1682" t="str">
        <f>+IFERROR(VLOOKUP(I1682, Listado!A:B, 2, FALSE()), "COMERCIALIZADORA INTERNACIONAL CARIBBEAN EXOTICS S A")</f>
        <v>PEREZ MEJIA MARIA PAULINA</v>
      </c>
      <c r="S1682" s="25">
        <f>+VLOOKUP(E1682, TC!A:D, 2, FALSE())</f>
        <v>4153.8</v>
      </c>
      <c r="T1682" t="str">
        <f t="shared" si="134"/>
        <v>USD</v>
      </c>
    </row>
    <row r="1683" spans="1:20" ht="18.75" hidden="1" customHeight="1" x14ac:dyDescent="0.25">
      <c r="A1683" t="s">
        <v>2215</v>
      </c>
      <c r="B1683" t="s">
        <v>5</v>
      </c>
      <c r="C1683" t="s">
        <v>1913</v>
      </c>
      <c r="D1683" s="24">
        <v>10977</v>
      </c>
      <c r="E1683" t="s">
        <v>1636</v>
      </c>
      <c r="F1683" t="s">
        <v>128</v>
      </c>
      <c r="G1683" t="s">
        <v>1914</v>
      </c>
      <c r="H1683" t="s">
        <v>2282</v>
      </c>
      <c r="I1683" t="s">
        <v>1850</v>
      </c>
      <c r="J1683" t="s">
        <v>1919</v>
      </c>
      <c r="K1683" t="s">
        <v>1976</v>
      </c>
      <c r="L1683" s="24">
        <v>224</v>
      </c>
      <c r="M1683" s="25">
        <f>+VLOOKUP(E1683, TC!A:D, 4, FALSE())</f>
        <v>1.0373499999999998</v>
      </c>
      <c r="N1683" s="24">
        <f t="shared" si="130"/>
        <v>224</v>
      </c>
      <c r="O1683" t="str">
        <f t="shared" si="131"/>
        <v>FACTURA</v>
      </c>
      <c r="P1683" t="str">
        <f t="shared" si="132"/>
        <v>2025</v>
      </c>
      <c r="Q1683" t="str">
        <f t="shared" si="133"/>
        <v>02</v>
      </c>
      <c r="R1683" t="str">
        <f>+IFERROR(VLOOKUP(I1683, Listado!A:B, 2, FALSE()), "COMERCIALIZADORA INTERNACIONAL CARIBBEAN EXOTICS S A")</f>
        <v>PEREZ MEJIA MARIA PAULINA</v>
      </c>
      <c r="S1683" s="25">
        <f>+VLOOKUP(E1683, TC!A:D, 2, FALSE())</f>
        <v>4153.8</v>
      </c>
      <c r="T1683" t="str">
        <f t="shared" si="134"/>
        <v>USD</v>
      </c>
    </row>
    <row r="1684" spans="1:20" ht="18.75" hidden="1" customHeight="1" x14ac:dyDescent="0.25">
      <c r="A1684" t="s">
        <v>2215</v>
      </c>
      <c r="B1684" t="s">
        <v>5</v>
      </c>
      <c r="C1684" t="s">
        <v>1913</v>
      </c>
      <c r="D1684" s="24">
        <v>10977</v>
      </c>
      <c r="E1684" t="s">
        <v>1636</v>
      </c>
      <c r="F1684" t="s">
        <v>128</v>
      </c>
      <c r="G1684" t="s">
        <v>1914</v>
      </c>
      <c r="H1684" t="s">
        <v>2282</v>
      </c>
      <c r="I1684" t="s">
        <v>1850</v>
      </c>
      <c r="J1684" t="s">
        <v>1919</v>
      </c>
      <c r="K1684" t="s">
        <v>1976</v>
      </c>
      <c r="L1684" s="24">
        <v>288</v>
      </c>
      <c r="M1684" s="25">
        <f>+VLOOKUP(E1684, TC!A:D, 4, FALSE())</f>
        <v>1.0373499999999998</v>
      </c>
      <c r="N1684" s="24">
        <f t="shared" si="130"/>
        <v>288</v>
      </c>
      <c r="O1684" t="str">
        <f t="shared" si="131"/>
        <v>FACTURA</v>
      </c>
      <c r="P1684" t="str">
        <f t="shared" si="132"/>
        <v>2025</v>
      </c>
      <c r="Q1684" t="str">
        <f t="shared" si="133"/>
        <v>02</v>
      </c>
      <c r="R1684" t="str">
        <f>+IFERROR(VLOOKUP(I1684, Listado!A:B, 2, FALSE()), "COMERCIALIZADORA INTERNACIONAL CARIBBEAN EXOTICS S A")</f>
        <v>PEREZ MEJIA MARIA PAULINA</v>
      </c>
      <c r="S1684" s="25">
        <f>+VLOOKUP(E1684, TC!A:D, 2, FALSE())</f>
        <v>4153.8</v>
      </c>
      <c r="T1684" t="str">
        <f t="shared" si="134"/>
        <v>USD</v>
      </c>
    </row>
    <row r="1685" spans="1:20" ht="18.75" hidden="1" customHeight="1" x14ac:dyDescent="0.25">
      <c r="A1685" t="s">
        <v>2215</v>
      </c>
      <c r="B1685" t="s">
        <v>5</v>
      </c>
      <c r="C1685" t="s">
        <v>1913</v>
      </c>
      <c r="D1685" s="24">
        <v>10977</v>
      </c>
      <c r="E1685" t="s">
        <v>1636</v>
      </c>
      <c r="F1685" t="s">
        <v>128</v>
      </c>
      <c r="G1685" t="s">
        <v>1914</v>
      </c>
      <c r="H1685" t="s">
        <v>2282</v>
      </c>
      <c r="I1685" t="s">
        <v>1850</v>
      </c>
      <c r="J1685" t="s">
        <v>1919</v>
      </c>
      <c r="K1685" t="s">
        <v>1976</v>
      </c>
      <c r="L1685" s="24">
        <v>264</v>
      </c>
      <c r="M1685" s="25">
        <f>+VLOOKUP(E1685, TC!A:D, 4, FALSE())</f>
        <v>1.0373499999999998</v>
      </c>
      <c r="N1685" s="24">
        <f t="shared" si="130"/>
        <v>264</v>
      </c>
      <c r="O1685" t="str">
        <f t="shared" si="131"/>
        <v>FACTURA</v>
      </c>
      <c r="P1685" t="str">
        <f t="shared" si="132"/>
        <v>2025</v>
      </c>
      <c r="Q1685" t="str">
        <f t="shared" si="133"/>
        <v>02</v>
      </c>
      <c r="R1685" t="str">
        <f>+IFERROR(VLOOKUP(I1685, Listado!A:B, 2, FALSE()), "COMERCIALIZADORA INTERNACIONAL CARIBBEAN EXOTICS S A")</f>
        <v>PEREZ MEJIA MARIA PAULINA</v>
      </c>
      <c r="S1685" s="25">
        <f>+VLOOKUP(E1685, TC!A:D, 2, FALSE())</f>
        <v>4153.8</v>
      </c>
      <c r="T1685" t="str">
        <f t="shared" si="134"/>
        <v>USD</v>
      </c>
    </row>
    <row r="1686" spans="1:20" ht="18.75" hidden="1" customHeight="1" x14ac:dyDescent="0.25">
      <c r="A1686" t="s">
        <v>2215</v>
      </c>
      <c r="B1686" t="s">
        <v>5</v>
      </c>
      <c r="C1686" t="s">
        <v>1913</v>
      </c>
      <c r="D1686" s="24">
        <v>10977</v>
      </c>
      <c r="E1686" t="s">
        <v>1636</v>
      </c>
      <c r="F1686" t="s">
        <v>128</v>
      </c>
      <c r="G1686" t="s">
        <v>1914</v>
      </c>
      <c r="H1686" t="s">
        <v>2282</v>
      </c>
      <c r="I1686" t="s">
        <v>1850</v>
      </c>
      <c r="J1686" t="s">
        <v>1919</v>
      </c>
      <c r="K1686" t="s">
        <v>1976</v>
      </c>
      <c r="L1686" s="24">
        <v>296</v>
      </c>
      <c r="M1686" s="25">
        <f>+VLOOKUP(E1686, TC!A:D, 4, FALSE())</f>
        <v>1.0373499999999998</v>
      </c>
      <c r="N1686" s="24">
        <f t="shared" si="130"/>
        <v>296</v>
      </c>
      <c r="O1686" t="str">
        <f t="shared" si="131"/>
        <v>FACTURA</v>
      </c>
      <c r="P1686" t="str">
        <f t="shared" si="132"/>
        <v>2025</v>
      </c>
      <c r="Q1686" t="str">
        <f t="shared" si="133"/>
        <v>02</v>
      </c>
      <c r="R1686" t="str">
        <f>+IFERROR(VLOOKUP(I1686, Listado!A:B, 2, FALSE()), "COMERCIALIZADORA INTERNACIONAL CARIBBEAN EXOTICS S A")</f>
        <v>PEREZ MEJIA MARIA PAULINA</v>
      </c>
      <c r="S1686" s="25">
        <f>+VLOOKUP(E1686, TC!A:D, 2, FALSE())</f>
        <v>4153.8</v>
      </c>
      <c r="T1686" t="str">
        <f t="shared" si="134"/>
        <v>USD</v>
      </c>
    </row>
    <row r="1687" spans="1:20" ht="18.75" hidden="1" customHeight="1" x14ac:dyDescent="0.25">
      <c r="A1687" t="s">
        <v>2215</v>
      </c>
      <c r="B1687" t="s">
        <v>5</v>
      </c>
      <c r="C1687" t="s">
        <v>1913</v>
      </c>
      <c r="D1687" s="24">
        <v>10977</v>
      </c>
      <c r="E1687" t="s">
        <v>1636</v>
      </c>
      <c r="F1687" t="s">
        <v>128</v>
      </c>
      <c r="G1687" t="s">
        <v>1914</v>
      </c>
      <c r="H1687" t="s">
        <v>2282</v>
      </c>
      <c r="I1687" t="s">
        <v>1850</v>
      </c>
      <c r="J1687" t="s">
        <v>1919</v>
      </c>
      <c r="K1687" t="s">
        <v>1976</v>
      </c>
      <c r="L1687" s="24">
        <v>640</v>
      </c>
      <c r="M1687" s="25">
        <f>+VLOOKUP(E1687, TC!A:D, 4, FALSE())</f>
        <v>1.0373499999999998</v>
      </c>
      <c r="N1687" s="24">
        <f t="shared" si="130"/>
        <v>640</v>
      </c>
      <c r="O1687" t="str">
        <f t="shared" si="131"/>
        <v>FACTURA</v>
      </c>
      <c r="P1687" t="str">
        <f t="shared" si="132"/>
        <v>2025</v>
      </c>
      <c r="Q1687" t="str">
        <f t="shared" si="133"/>
        <v>02</v>
      </c>
      <c r="R1687" t="str">
        <f>+IFERROR(VLOOKUP(I1687, Listado!A:B, 2, FALSE()), "COMERCIALIZADORA INTERNACIONAL CARIBBEAN EXOTICS S A")</f>
        <v>PEREZ MEJIA MARIA PAULINA</v>
      </c>
      <c r="S1687" s="25">
        <f>+VLOOKUP(E1687, TC!A:D, 2, FALSE())</f>
        <v>4153.8</v>
      </c>
      <c r="T1687" t="str">
        <f t="shared" si="134"/>
        <v>USD</v>
      </c>
    </row>
    <row r="1688" spans="1:20" ht="18.75" hidden="1" customHeight="1" x14ac:dyDescent="0.25">
      <c r="A1688" t="s">
        <v>2215</v>
      </c>
      <c r="B1688" t="s">
        <v>5</v>
      </c>
      <c r="C1688" t="s">
        <v>1913</v>
      </c>
      <c r="D1688" s="24">
        <v>10977</v>
      </c>
      <c r="E1688" t="s">
        <v>1636</v>
      </c>
      <c r="F1688" t="s">
        <v>128</v>
      </c>
      <c r="G1688" t="s">
        <v>1914</v>
      </c>
      <c r="H1688" t="s">
        <v>2282</v>
      </c>
      <c r="I1688" t="s">
        <v>1850</v>
      </c>
      <c r="J1688" t="s">
        <v>1919</v>
      </c>
      <c r="K1688" t="s">
        <v>1976</v>
      </c>
      <c r="L1688" s="24">
        <v>528</v>
      </c>
      <c r="M1688" s="25">
        <f>+VLOOKUP(E1688, TC!A:D, 4, FALSE())</f>
        <v>1.0373499999999998</v>
      </c>
      <c r="N1688" s="24">
        <f t="shared" si="130"/>
        <v>528</v>
      </c>
      <c r="O1688" t="str">
        <f t="shared" si="131"/>
        <v>FACTURA</v>
      </c>
      <c r="P1688" t="str">
        <f t="shared" si="132"/>
        <v>2025</v>
      </c>
      <c r="Q1688" t="str">
        <f t="shared" si="133"/>
        <v>02</v>
      </c>
      <c r="R1688" t="str">
        <f>+IFERROR(VLOOKUP(I1688, Listado!A:B, 2, FALSE()), "COMERCIALIZADORA INTERNACIONAL CARIBBEAN EXOTICS S A")</f>
        <v>PEREZ MEJIA MARIA PAULINA</v>
      </c>
      <c r="S1688" s="25">
        <f>+VLOOKUP(E1688, TC!A:D, 2, FALSE())</f>
        <v>4153.8</v>
      </c>
      <c r="T1688" t="str">
        <f t="shared" si="134"/>
        <v>USD</v>
      </c>
    </row>
    <row r="1689" spans="1:20" ht="18.75" hidden="1" customHeight="1" x14ac:dyDescent="0.25">
      <c r="A1689" t="s">
        <v>2215</v>
      </c>
      <c r="B1689" t="s">
        <v>5</v>
      </c>
      <c r="C1689" t="s">
        <v>1913</v>
      </c>
      <c r="D1689" s="24">
        <v>10978</v>
      </c>
      <c r="E1689" t="s">
        <v>1636</v>
      </c>
      <c r="F1689" t="s">
        <v>128</v>
      </c>
      <c r="G1689" t="s">
        <v>1914</v>
      </c>
      <c r="H1689" t="s">
        <v>2283</v>
      </c>
      <c r="I1689" t="s">
        <v>1850</v>
      </c>
      <c r="J1689" t="s">
        <v>1919</v>
      </c>
      <c r="K1689" t="s">
        <v>35</v>
      </c>
      <c r="L1689" s="24">
        <v>144</v>
      </c>
      <c r="M1689" s="25">
        <f>+VLOOKUP(E1689, TC!A:D, 4, FALSE())</f>
        <v>1.0373499999999998</v>
      </c>
      <c r="N1689" s="24">
        <f t="shared" si="130"/>
        <v>144</v>
      </c>
      <c r="O1689" t="str">
        <f t="shared" si="131"/>
        <v>FACTURA</v>
      </c>
      <c r="P1689" t="str">
        <f t="shared" si="132"/>
        <v>2025</v>
      </c>
      <c r="Q1689" t="str">
        <f t="shared" si="133"/>
        <v>02</v>
      </c>
      <c r="R1689" t="str">
        <f>+IFERROR(VLOOKUP(I1689, Listado!A:B, 2, FALSE()), "COMERCIALIZADORA INTERNACIONAL CARIBBEAN EXOTICS S A")</f>
        <v>PEREZ MEJIA MARIA PAULINA</v>
      </c>
      <c r="S1689" s="25">
        <f>+VLOOKUP(E1689, TC!A:D, 2, FALSE())</f>
        <v>4153.8</v>
      </c>
      <c r="T1689" t="str">
        <f t="shared" si="134"/>
        <v>USD</v>
      </c>
    </row>
    <row r="1690" spans="1:20" ht="18.75" hidden="1" customHeight="1" x14ac:dyDescent="0.25">
      <c r="A1690" t="s">
        <v>2215</v>
      </c>
      <c r="B1690" t="s">
        <v>5</v>
      </c>
      <c r="C1690" t="s">
        <v>1913</v>
      </c>
      <c r="D1690" s="24">
        <v>10978</v>
      </c>
      <c r="E1690" t="s">
        <v>1636</v>
      </c>
      <c r="F1690" t="s">
        <v>128</v>
      </c>
      <c r="G1690" t="s">
        <v>1914</v>
      </c>
      <c r="H1690" t="s">
        <v>2283</v>
      </c>
      <c r="I1690" t="s">
        <v>1850</v>
      </c>
      <c r="J1690" t="s">
        <v>1919</v>
      </c>
      <c r="K1690" t="s">
        <v>35</v>
      </c>
      <c r="L1690" s="24">
        <v>162</v>
      </c>
      <c r="M1690" s="25">
        <f>+VLOOKUP(E1690, TC!A:D, 4, FALSE())</f>
        <v>1.0373499999999998</v>
      </c>
      <c r="N1690" s="24">
        <f t="shared" si="130"/>
        <v>162</v>
      </c>
      <c r="O1690" t="str">
        <f t="shared" si="131"/>
        <v>FACTURA</v>
      </c>
      <c r="P1690" t="str">
        <f t="shared" si="132"/>
        <v>2025</v>
      </c>
      <c r="Q1690" t="str">
        <f t="shared" si="133"/>
        <v>02</v>
      </c>
      <c r="R1690" t="str">
        <f>+IFERROR(VLOOKUP(I1690, Listado!A:B, 2, FALSE()), "COMERCIALIZADORA INTERNACIONAL CARIBBEAN EXOTICS S A")</f>
        <v>PEREZ MEJIA MARIA PAULINA</v>
      </c>
      <c r="S1690" s="25">
        <f>+VLOOKUP(E1690, TC!A:D, 2, FALSE())</f>
        <v>4153.8</v>
      </c>
      <c r="T1690" t="str">
        <f t="shared" si="134"/>
        <v>USD</v>
      </c>
    </row>
    <row r="1691" spans="1:20" ht="18.75" hidden="1" customHeight="1" x14ac:dyDescent="0.25">
      <c r="A1691" t="s">
        <v>2215</v>
      </c>
      <c r="B1691" t="s">
        <v>5</v>
      </c>
      <c r="C1691" t="s">
        <v>1913</v>
      </c>
      <c r="D1691" s="24">
        <v>10978</v>
      </c>
      <c r="E1691" t="s">
        <v>1636</v>
      </c>
      <c r="F1691" t="s">
        <v>128</v>
      </c>
      <c r="G1691" t="s">
        <v>1914</v>
      </c>
      <c r="H1691" t="s">
        <v>2283</v>
      </c>
      <c r="I1691" t="s">
        <v>1850</v>
      </c>
      <c r="J1691" t="s">
        <v>1919</v>
      </c>
      <c r="K1691" t="s">
        <v>35</v>
      </c>
      <c r="L1691" s="24">
        <v>126</v>
      </c>
      <c r="M1691" s="25">
        <f>+VLOOKUP(E1691, TC!A:D, 4, FALSE())</f>
        <v>1.0373499999999998</v>
      </c>
      <c r="N1691" s="24">
        <f t="shared" si="130"/>
        <v>126</v>
      </c>
      <c r="O1691" t="str">
        <f t="shared" si="131"/>
        <v>FACTURA</v>
      </c>
      <c r="P1691" t="str">
        <f t="shared" si="132"/>
        <v>2025</v>
      </c>
      <c r="Q1691" t="str">
        <f t="shared" si="133"/>
        <v>02</v>
      </c>
      <c r="R1691" t="str">
        <f>+IFERROR(VLOOKUP(I1691, Listado!A:B, 2, FALSE()), "COMERCIALIZADORA INTERNACIONAL CARIBBEAN EXOTICS S A")</f>
        <v>PEREZ MEJIA MARIA PAULINA</v>
      </c>
      <c r="S1691" s="25">
        <f>+VLOOKUP(E1691, TC!A:D, 2, FALSE())</f>
        <v>4153.8</v>
      </c>
      <c r="T1691" t="str">
        <f t="shared" si="134"/>
        <v>USD</v>
      </c>
    </row>
    <row r="1692" spans="1:20" ht="18.75" hidden="1" customHeight="1" x14ac:dyDescent="0.25">
      <c r="A1692" t="s">
        <v>2215</v>
      </c>
      <c r="B1692" t="s">
        <v>5</v>
      </c>
      <c r="C1692" t="s">
        <v>1913</v>
      </c>
      <c r="D1692" s="24">
        <v>10978</v>
      </c>
      <c r="E1692" t="s">
        <v>1636</v>
      </c>
      <c r="F1692" t="s">
        <v>128</v>
      </c>
      <c r="G1692" t="s">
        <v>1914</v>
      </c>
      <c r="H1692" t="s">
        <v>2283</v>
      </c>
      <c r="I1692" t="s">
        <v>1850</v>
      </c>
      <c r="J1692" t="s">
        <v>1919</v>
      </c>
      <c r="K1692" t="s">
        <v>35</v>
      </c>
      <c r="L1692" s="24">
        <v>210</v>
      </c>
      <c r="M1692" s="25">
        <f>+VLOOKUP(E1692, TC!A:D, 4, FALSE())</f>
        <v>1.0373499999999998</v>
      </c>
      <c r="N1692" s="24">
        <f t="shared" si="130"/>
        <v>210</v>
      </c>
      <c r="O1692" t="str">
        <f t="shared" si="131"/>
        <v>FACTURA</v>
      </c>
      <c r="P1692" t="str">
        <f t="shared" si="132"/>
        <v>2025</v>
      </c>
      <c r="Q1692" t="str">
        <f t="shared" si="133"/>
        <v>02</v>
      </c>
      <c r="R1692" t="str">
        <f>+IFERROR(VLOOKUP(I1692, Listado!A:B, 2, FALSE()), "COMERCIALIZADORA INTERNACIONAL CARIBBEAN EXOTICS S A")</f>
        <v>PEREZ MEJIA MARIA PAULINA</v>
      </c>
      <c r="S1692" s="25">
        <f>+VLOOKUP(E1692, TC!A:D, 2, FALSE())</f>
        <v>4153.8</v>
      </c>
      <c r="T1692" t="str">
        <f t="shared" si="134"/>
        <v>USD</v>
      </c>
    </row>
    <row r="1693" spans="1:20" ht="18.75" hidden="1" customHeight="1" x14ac:dyDescent="0.25">
      <c r="A1693" t="s">
        <v>2215</v>
      </c>
      <c r="B1693" t="s">
        <v>5</v>
      </c>
      <c r="C1693" t="s">
        <v>1913</v>
      </c>
      <c r="D1693" s="24">
        <v>10978</v>
      </c>
      <c r="E1693" t="s">
        <v>1636</v>
      </c>
      <c r="F1693" t="s">
        <v>128</v>
      </c>
      <c r="G1693" t="s">
        <v>1914</v>
      </c>
      <c r="H1693" t="s">
        <v>2283</v>
      </c>
      <c r="I1693" t="s">
        <v>1850</v>
      </c>
      <c r="J1693" t="s">
        <v>1919</v>
      </c>
      <c r="K1693" t="s">
        <v>35</v>
      </c>
      <c r="L1693" s="24">
        <v>426</v>
      </c>
      <c r="M1693" s="25">
        <f>+VLOOKUP(E1693, TC!A:D, 4, FALSE())</f>
        <v>1.0373499999999998</v>
      </c>
      <c r="N1693" s="24">
        <f t="shared" si="130"/>
        <v>426</v>
      </c>
      <c r="O1693" t="str">
        <f t="shared" si="131"/>
        <v>FACTURA</v>
      </c>
      <c r="P1693" t="str">
        <f t="shared" si="132"/>
        <v>2025</v>
      </c>
      <c r="Q1693" t="str">
        <f t="shared" si="133"/>
        <v>02</v>
      </c>
      <c r="R1693" t="str">
        <f>+IFERROR(VLOOKUP(I1693, Listado!A:B, 2, FALSE()), "COMERCIALIZADORA INTERNACIONAL CARIBBEAN EXOTICS S A")</f>
        <v>PEREZ MEJIA MARIA PAULINA</v>
      </c>
      <c r="S1693" s="25">
        <f>+VLOOKUP(E1693, TC!A:D, 2, FALSE())</f>
        <v>4153.8</v>
      </c>
      <c r="T1693" t="str">
        <f t="shared" si="134"/>
        <v>USD</v>
      </c>
    </row>
    <row r="1694" spans="1:20" ht="18.75" hidden="1" customHeight="1" x14ac:dyDescent="0.25">
      <c r="A1694" t="s">
        <v>2215</v>
      </c>
      <c r="B1694" t="s">
        <v>5</v>
      </c>
      <c r="C1694" t="s">
        <v>1913</v>
      </c>
      <c r="D1694" s="24">
        <v>10978</v>
      </c>
      <c r="E1694" t="s">
        <v>1636</v>
      </c>
      <c r="F1694" t="s">
        <v>128</v>
      </c>
      <c r="G1694" t="s">
        <v>1914</v>
      </c>
      <c r="H1694" t="s">
        <v>2283</v>
      </c>
      <c r="I1694" t="s">
        <v>1850</v>
      </c>
      <c r="J1694" t="s">
        <v>1919</v>
      </c>
      <c r="K1694" t="s">
        <v>35</v>
      </c>
      <c r="L1694" s="24">
        <v>180</v>
      </c>
      <c r="M1694" s="25">
        <f>+VLOOKUP(E1694, TC!A:D, 4, FALSE())</f>
        <v>1.0373499999999998</v>
      </c>
      <c r="N1694" s="24">
        <f t="shared" si="130"/>
        <v>180</v>
      </c>
      <c r="O1694" t="str">
        <f t="shared" si="131"/>
        <v>FACTURA</v>
      </c>
      <c r="P1694" t="str">
        <f t="shared" si="132"/>
        <v>2025</v>
      </c>
      <c r="Q1694" t="str">
        <f t="shared" si="133"/>
        <v>02</v>
      </c>
      <c r="R1694" t="str">
        <f>+IFERROR(VLOOKUP(I1694, Listado!A:B, 2, FALSE()), "COMERCIALIZADORA INTERNACIONAL CARIBBEAN EXOTICS S A")</f>
        <v>PEREZ MEJIA MARIA PAULINA</v>
      </c>
      <c r="S1694" s="25">
        <f>+VLOOKUP(E1694, TC!A:D, 2, FALSE())</f>
        <v>4153.8</v>
      </c>
      <c r="T1694" t="str">
        <f t="shared" si="134"/>
        <v>USD</v>
      </c>
    </row>
    <row r="1695" spans="1:20" ht="18.75" hidden="1" customHeight="1" x14ac:dyDescent="0.25">
      <c r="A1695" t="s">
        <v>2215</v>
      </c>
      <c r="B1695" t="s">
        <v>5</v>
      </c>
      <c r="C1695" t="s">
        <v>1913</v>
      </c>
      <c r="D1695" s="24">
        <v>10978</v>
      </c>
      <c r="E1695" t="s">
        <v>1636</v>
      </c>
      <c r="F1695" t="s">
        <v>128</v>
      </c>
      <c r="G1695" t="s">
        <v>1914</v>
      </c>
      <c r="H1695" t="s">
        <v>2283</v>
      </c>
      <c r="I1695" t="s">
        <v>1850</v>
      </c>
      <c r="J1695" t="s">
        <v>1919</v>
      </c>
      <c r="K1695" t="s">
        <v>35</v>
      </c>
      <c r="L1695" s="24">
        <v>408</v>
      </c>
      <c r="M1695" s="25">
        <f>+VLOOKUP(E1695, TC!A:D, 4, FALSE())</f>
        <v>1.0373499999999998</v>
      </c>
      <c r="N1695" s="24">
        <f t="shared" si="130"/>
        <v>408</v>
      </c>
      <c r="O1695" t="str">
        <f t="shared" si="131"/>
        <v>FACTURA</v>
      </c>
      <c r="P1695" t="str">
        <f t="shared" si="132"/>
        <v>2025</v>
      </c>
      <c r="Q1695" t="str">
        <f t="shared" si="133"/>
        <v>02</v>
      </c>
      <c r="R1695" t="str">
        <f>+IFERROR(VLOOKUP(I1695, Listado!A:B, 2, FALSE()), "COMERCIALIZADORA INTERNACIONAL CARIBBEAN EXOTICS S A")</f>
        <v>PEREZ MEJIA MARIA PAULINA</v>
      </c>
      <c r="S1695" s="25">
        <f>+VLOOKUP(E1695, TC!A:D, 2, FALSE())</f>
        <v>4153.8</v>
      </c>
      <c r="T1695" t="str">
        <f t="shared" si="134"/>
        <v>USD</v>
      </c>
    </row>
    <row r="1696" spans="1:20" ht="18.75" hidden="1" customHeight="1" x14ac:dyDescent="0.25">
      <c r="A1696" t="s">
        <v>2215</v>
      </c>
      <c r="B1696" t="s">
        <v>5</v>
      </c>
      <c r="C1696" t="s">
        <v>1913</v>
      </c>
      <c r="D1696" s="24">
        <v>10978</v>
      </c>
      <c r="E1696" t="s">
        <v>1636</v>
      </c>
      <c r="F1696" t="s">
        <v>128</v>
      </c>
      <c r="G1696" t="s">
        <v>1914</v>
      </c>
      <c r="H1696" t="s">
        <v>2283</v>
      </c>
      <c r="I1696" t="s">
        <v>1850</v>
      </c>
      <c r="J1696" t="s">
        <v>1919</v>
      </c>
      <c r="K1696" t="s">
        <v>35</v>
      </c>
      <c r="L1696" s="24">
        <v>24</v>
      </c>
      <c r="M1696" s="25">
        <f>+VLOOKUP(E1696, TC!A:D, 4, FALSE())</f>
        <v>1.0373499999999998</v>
      </c>
      <c r="N1696" s="24">
        <f t="shared" si="130"/>
        <v>24</v>
      </c>
      <c r="O1696" t="str">
        <f t="shared" si="131"/>
        <v>FACTURA</v>
      </c>
      <c r="P1696" t="str">
        <f t="shared" si="132"/>
        <v>2025</v>
      </c>
      <c r="Q1696" t="str">
        <f t="shared" si="133"/>
        <v>02</v>
      </c>
      <c r="R1696" t="str">
        <f>+IFERROR(VLOOKUP(I1696, Listado!A:B, 2, FALSE()), "COMERCIALIZADORA INTERNACIONAL CARIBBEAN EXOTICS S A")</f>
        <v>PEREZ MEJIA MARIA PAULINA</v>
      </c>
      <c r="S1696" s="25">
        <f>+VLOOKUP(E1696, TC!A:D, 2, FALSE())</f>
        <v>4153.8</v>
      </c>
      <c r="T1696" t="str">
        <f t="shared" si="134"/>
        <v>USD</v>
      </c>
    </row>
    <row r="1697" spans="1:20" ht="18.75" hidden="1" customHeight="1" x14ac:dyDescent="0.25">
      <c r="A1697" t="s">
        <v>2215</v>
      </c>
      <c r="B1697" t="s">
        <v>5</v>
      </c>
      <c r="C1697" t="s">
        <v>1970</v>
      </c>
      <c r="D1697" s="24">
        <v>2205</v>
      </c>
      <c r="E1697" t="s">
        <v>1636</v>
      </c>
      <c r="F1697" t="s">
        <v>1924</v>
      </c>
      <c r="G1697" t="s">
        <v>108</v>
      </c>
      <c r="H1697" t="s">
        <v>2226</v>
      </c>
      <c r="I1697" t="s">
        <v>1880</v>
      </c>
      <c r="J1697" t="s">
        <v>2096</v>
      </c>
      <c r="K1697" t="s">
        <v>2225</v>
      </c>
      <c r="L1697" s="24">
        <v>-11475</v>
      </c>
      <c r="M1697" s="25">
        <f>+VLOOKUP(E1697, TC!A:D, 4, FALSE())</f>
        <v>1.0373499999999998</v>
      </c>
      <c r="N1697" s="24">
        <f t="shared" si="130"/>
        <v>-11903.591249999998</v>
      </c>
      <c r="O1697" t="str">
        <f t="shared" si="131"/>
        <v>ANULACIÓN FE</v>
      </c>
      <c r="P1697" t="str">
        <f t="shared" si="132"/>
        <v>2025</v>
      </c>
      <c r="Q1697" t="str">
        <f t="shared" si="133"/>
        <v>02</v>
      </c>
      <c r="R1697" t="str">
        <f>+IFERROR(VLOOKUP(I1697, Listado!A:B, 2, FALSE()), "COMERCIALIZADORA INTERNACIONAL CARIBBEAN EXOTICS S A")</f>
        <v>PIEDRAHITA PEREZ MARIANA</v>
      </c>
      <c r="S1697" s="25">
        <f>+VLOOKUP(E1697, TC!A:D, 2, FALSE())</f>
        <v>4153.8</v>
      </c>
      <c r="T1697" t="str">
        <f t="shared" si="134"/>
        <v>EUR</v>
      </c>
    </row>
    <row r="1698" spans="1:20" ht="18.75" hidden="1" customHeight="1" x14ac:dyDescent="0.25">
      <c r="A1698" t="s">
        <v>2215</v>
      </c>
      <c r="B1698" t="s">
        <v>5</v>
      </c>
      <c r="C1698" t="s">
        <v>1913</v>
      </c>
      <c r="D1698" s="24">
        <v>10979</v>
      </c>
      <c r="E1698" t="s">
        <v>1636</v>
      </c>
      <c r="F1698" t="s">
        <v>128</v>
      </c>
      <c r="G1698" t="s">
        <v>110</v>
      </c>
      <c r="I1698" t="s">
        <v>1850</v>
      </c>
      <c r="J1698" t="s">
        <v>1919</v>
      </c>
      <c r="K1698" t="s">
        <v>1918</v>
      </c>
      <c r="L1698" s="24">
        <v>336</v>
      </c>
      <c r="M1698" s="25">
        <f>+VLOOKUP(E1698, TC!A:D, 4, FALSE())</f>
        <v>1.0373499999999998</v>
      </c>
      <c r="N1698" s="24">
        <f t="shared" si="130"/>
        <v>336</v>
      </c>
      <c r="O1698" t="str">
        <f t="shared" si="131"/>
        <v>FACTURA</v>
      </c>
      <c r="P1698" t="str">
        <f t="shared" si="132"/>
        <v>2025</v>
      </c>
      <c r="Q1698" t="str">
        <f t="shared" si="133"/>
        <v>02</v>
      </c>
      <c r="R1698" t="str">
        <f>+IFERROR(VLOOKUP(I1698, Listado!A:B, 2, FALSE()), "COMERCIALIZADORA INTERNACIONAL CARIBBEAN EXOTICS S A")</f>
        <v>PEREZ MEJIA MARIA PAULINA</v>
      </c>
      <c r="S1698" s="25">
        <f>+VLOOKUP(E1698, TC!A:D, 2, FALSE())</f>
        <v>4153.8</v>
      </c>
      <c r="T1698" t="str">
        <f t="shared" si="134"/>
        <v>USD</v>
      </c>
    </row>
    <row r="1699" spans="1:20" ht="18.75" hidden="1" customHeight="1" x14ac:dyDescent="0.25">
      <c r="A1699" t="s">
        <v>2215</v>
      </c>
      <c r="B1699" t="s">
        <v>5</v>
      </c>
      <c r="C1699" t="s">
        <v>1913</v>
      </c>
      <c r="D1699" s="24">
        <v>10980</v>
      </c>
      <c r="E1699" t="s">
        <v>1636</v>
      </c>
      <c r="F1699" t="s">
        <v>99</v>
      </c>
      <c r="G1699" t="s">
        <v>113</v>
      </c>
      <c r="I1699" t="s">
        <v>1843</v>
      </c>
      <c r="J1699" t="s">
        <v>1915</v>
      </c>
      <c r="K1699" t="s">
        <v>2020</v>
      </c>
      <c r="L1699" s="24">
        <v>162360</v>
      </c>
      <c r="M1699" s="25">
        <f>+VLOOKUP(E1699, TC!A:D, 4, FALSE())</f>
        <v>1.0373499999999998</v>
      </c>
      <c r="N1699" s="24">
        <f t="shared" si="130"/>
        <v>162360</v>
      </c>
      <c r="O1699" t="str">
        <f t="shared" si="131"/>
        <v>FACTURA</v>
      </c>
      <c r="P1699" t="str">
        <f t="shared" si="132"/>
        <v>2025</v>
      </c>
      <c r="Q1699" t="str">
        <f t="shared" si="133"/>
        <v>02</v>
      </c>
      <c r="R1699" t="str">
        <f>+IFERROR(VLOOKUP(I1699, Listado!A:B, 2, FALSE()), "COMERCIALIZADORA INTERNACIONAL CARIBBEAN EXOTICS S A")</f>
        <v>LONDOÑO ECHEVERRI ALEJANDRA</v>
      </c>
      <c r="S1699" s="25">
        <f>+VLOOKUP(E1699, TC!A:D, 2, FALSE())</f>
        <v>4153.8</v>
      </c>
      <c r="T1699" t="str">
        <f t="shared" si="134"/>
        <v>COP</v>
      </c>
    </row>
    <row r="1700" spans="1:20" ht="18.75" hidden="1" customHeight="1" x14ac:dyDescent="0.25">
      <c r="A1700" t="s">
        <v>2215</v>
      </c>
      <c r="B1700" t="s">
        <v>5</v>
      </c>
      <c r="C1700" t="s">
        <v>1913</v>
      </c>
      <c r="D1700" s="24">
        <v>10980</v>
      </c>
      <c r="E1700" t="s">
        <v>1636</v>
      </c>
      <c r="F1700" t="s">
        <v>99</v>
      </c>
      <c r="G1700" t="s">
        <v>113</v>
      </c>
      <c r="I1700" t="s">
        <v>1843</v>
      </c>
      <c r="J1700" t="s">
        <v>1915</v>
      </c>
      <c r="K1700" t="s">
        <v>2020</v>
      </c>
      <c r="L1700" s="24">
        <v>142560</v>
      </c>
      <c r="M1700" s="25">
        <f>+VLOOKUP(E1700, TC!A:D, 4, FALSE())</f>
        <v>1.0373499999999998</v>
      </c>
      <c r="N1700" s="24">
        <f t="shared" si="130"/>
        <v>142560</v>
      </c>
      <c r="O1700" t="str">
        <f t="shared" si="131"/>
        <v>FACTURA</v>
      </c>
      <c r="P1700" t="str">
        <f t="shared" si="132"/>
        <v>2025</v>
      </c>
      <c r="Q1700" t="str">
        <f t="shared" si="133"/>
        <v>02</v>
      </c>
      <c r="R1700" t="str">
        <f>+IFERROR(VLOOKUP(I1700, Listado!A:B, 2, FALSE()), "COMERCIALIZADORA INTERNACIONAL CARIBBEAN EXOTICS S A")</f>
        <v>LONDOÑO ECHEVERRI ALEJANDRA</v>
      </c>
      <c r="S1700" s="25">
        <f>+VLOOKUP(E1700, TC!A:D, 2, FALSE())</f>
        <v>4153.8</v>
      </c>
      <c r="T1700" t="str">
        <f t="shared" si="134"/>
        <v>COP</v>
      </c>
    </row>
    <row r="1701" spans="1:20" ht="18.75" hidden="1" customHeight="1" x14ac:dyDescent="0.25">
      <c r="A1701" t="s">
        <v>2215</v>
      </c>
      <c r="B1701" t="s">
        <v>5</v>
      </c>
      <c r="C1701" t="s">
        <v>1913</v>
      </c>
      <c r="D1701" s="24">
        <v>10980</v>
      </c>
      <c r="E1701" t="s">
        <v>1636</v>
      </c>
      <c r="F1701" t="s">
        <v>99</v>
      </c>
      <c r="G1701" t="s">
        <v>113</v>
      </c>
      <c r="I1701" t="s">
        <v>1843</v>
      </c>
      <c r="J1701" t="s">
        <v>1915</v>
      </c>
      <c r="K1701" t="s">
        <v>2020</v>
      </c>
      <c r="L1701" s="24">
        <v>50160</v>
      </c>
      <c r="M1701" s="25">
        <f>+VLOOKUP(E1701, TC!A:D, 4, FALSE())</f>
        <v>1.0373499999999998</v>
      </c>
      <c r="N1701" s="24">
        <f t="shared" si="130"/>
        <v>50160</v>
      </c>
      <c r="O1701" t="str">
        <f t="shared" si="131"/>
        <v>FACTURA</v>
      </c>
      <c r="P1701" t="str">
        <f t="shared" si="132"/>
        <v>2025</v>
      </c>
      <c r="Q1701" t="str">
        <f t="shared" si="133"/>
        <v>02</v>
      </c>
      <c r="R1701" t="str">
        <f>+IFERROR(VLOOKUP(I1701, Listado!A:B, 2, FALSE()), "COMERCIALIZADORA INTERNACIONAL CARIBBEAN EXOTICS S A")</f>
        <v>LONDOÑO ECHEVERRI ALEJANDRA</v>
      </c>
      <c r="S1701" s="25">
        <f>+VLOOKUP(E1701, TC!A:D, 2, FALSE())</f>
        <v>4153.8</v>
      </c>
      <c r="T1701" t="str">
        <f t="shared" si="134"/>
        <v>COP</v>
      </c>
    </row>
    <row r="1702" spans="1:20" ht="18.75" hidden="1" customHeight="1" x14ac:dyDescent="0.25">
      <c r="A1702" t="s">
        <v>2215</v>
      </c>
      <c r="B1702" t="s">
        <v>5</v>
      </c>
      <c r="C1702" t="s">
        <v>1913</v>
      </c>
      <c r="D1702" s="24">
        <v>10980</v>
      </c>
      <c r="E1702" t="s">
        <v>1636</v>
      </c>
      <c r="F1702" t="s">
        <v>99</v>
      </c>
      <c r="G1702" t="s">
        <v>113</v>
      </c>
      <c r="I1702" t="s">
        <v>1843</v>
      </c>
      <c r="J1702" t="s">
        <v>1915</v>
      </c>
      <c r="K1702" t="s">
        <v>2020</v>
      </c>
      <c r="L1702" s="24">
        <v>35860</v>
      </c>
      <c r="M1702" s="25">
        <f>+VLOOKUP(E1702, TC!A:D, 4, FALSE())</f>
        <v>1.0373499999999998</v>
      </c>
      <c r="N1702" s="24">
        <f t="shared" si="130"/>
        <v>35860</v>
      </c>
      <c r="O1702" t="str">
        <f t="shared" si="131"/>
        <v>FACTURA</v>
      </c>
      <c r="P1702" t="str">
        <f t="shared" si="132"/>
        <v>2025</v>
      </c>
      <c r="Q1702" t="str">
        <f t="shared" si="133"/>
        <v>02</v>
      </c>
      <c r="R1702" t="str">
        <f>+IFERROR(VLOOKUP(I1702, Listado!A:B, 2, FALSE()), "COMERCIALIZADORA INTERNACIONAL CARIBBEAN EXOTICS S A")</f>
        <v>LONDOÑO ECHEVERRI ALEJANDRA</v>
      </c>
      <c r="S1702" s="25">
        <f>+VLOOKUP(E1702, TC!A:D, 2, FALSE())</f>
        <v>4153.8</v>
      </c>
      <c r="T1702" t="str">
        <f t="shared" si="134"/>
        <v>COP</v>
      </c>
    </row>
    <row r="1703" spans="1:20" ht="18.75" hidden="1" customHeight="1" x14ac:dyDescent="0.25">
      <c r="A1703" t="s">
        <v>2215</v>
      </c>
      <c r="B1703" t="s">
        <v>5</v>
      </c>
      <c r="C1703" t="s">
        <v>1913</v>
      </c>
      <c r="D1703" s="24">
        <v>10980</v>
      </c>
      <c r="E1703" t="s">
        <v>1636</v>
      </c>
      <c r="F1703" t="s">
        <v>99</v>
      </c>
      <c r="G1703" t="s">
        <v>113</v>
      </c>
      <c r="I1703" t="s">
        <v>1843</v>
      </c>
      <c r="J1703" t="s">
        <v>1915</v>
      </c>
      <c r="K1703" t="s">
        <v>2020</v>
      </c>
      <c r="L1703" s="24">
        <v>7260</v>
      </c>
      <c r="M1703" s="25">
        <f>+VLOOKUP(E1703, TC!A:D, 4, FALSE())</f>
        <v>1.0373499999999998</v>
      </c>
      <c r="N1703" s="24">
        <f t="shared" si="130"/>
        <v>7260</v>
      </c>
      <c r="O1703" t="str">
        <f t="shared" si="131"/>
        <v>FACTURA</v>
      </c>
      <c r="P1703" t="str">
        <f t="shared" si="132"/>
        <v>2025</v>
      </c>
      <c r="Q1703" t="str">
        <f t="shared" si="133"/>
        <v>02</v>
      </c>
      <c r="R1703" t="str">
        <f>+IFERROR(VLOOKUP(I1703, Listado!A:B, 2, FALSE()), "COMERCIALIZADORA INTERNACIONAL CARIBBEAN EXOTICS S A")</f>
        <v>LONDOÑO ECHEVERRI ALEJANDRA</v>
      </c>
      <c r="S1703" s="25">
        <f>+VLOOKUP(E1703, TC!A:D, 2, FALSE())</f>
        <v>4153.8</v>
      </c>
      <c r="T1703" t="str">
        <f t="shared" si="134"/>
        <v>COP</v>
      </c>
    </row>
    <row r="1704" spans="1:20" ht="18.75" hidden="1" customHeight="1" x14ac:dyDescent="0.25">
      <c r="A1704" t="s">
        <v>2215</v>
      </c>
      <c r="B1704" t="s">
        <v>5</v>
      </c>
      <c r="C1704" t="s">
        <v>1913</v>
      </c>
      <c r="D1704" s="24">
        <v>10980</v>
      </c>
      <c r="E1704" t="s">
        <v>1636</v>
      </c>
      <c r="F1704" t="s">
        <v>99</v>
      </c>
      <c r="G1704" t="s">
        <v>113</v>
      </c>
      <c r="I1704" t="s">
        <v>1843</v>
      </c>
      <c r="J1704" t="s">
        <v>1915</v>
      </c>
      <c r="K1704" t="s">
        <v>2020</v>
      </c>
      <c r="L1704" s="24">
        <v>2200</v>
      </c>
      <c r="M1704" s="25">
        <f>+VLOOKUP(E1704, TC!A:D, 4, FALSE())</f>
        <v>1.0373499999999998</v>
      </c>
      <c r="N1704" s="24">
        <f t="shared" si="130"/>
        <v>2200</v>
      </c>
      <c r="O1704" t="str">
        <f t="shared" si="131"/>
        <v>FACTURA</v>
      </c>
      <c r="P1704" t="str">
        <f t="shared" si="132"/>
        <v>2025</v>
      </c>
      <c r="Q1704" t="str">
        <f t="shared" si="133"/>
        <v>02</v>
      </c>
      <c r="R1704" t="str">
        <f>+IFERROR(VLOOKUP(I1704, Listado!A:B, 2, FALSE()), "COMERCIALIZADORA INTERNACIONAL CARIBBEAN EXOTICS S A")</f>
        <v>LONDOÑO ECHEVERRI ALEJANDRA</v>
      </c>
      <c r="S1704" s="25">
        <f>+VLOOKUP(E1704, TC!A:D, 2, FALSE())</f>
        <v>4153.8</v>
      </c>
      <c r="T1704" t="str">
        <f t="shared" si="134"/>
        <v>COP</v>
      </c>
    </row>
    <row r="1705" spans="1:20" ht="18.75" hidden="1" customHeight="1" x14ac:dyDescent="0.25">
      <c r="A1705" t="s">
        <v>2215</v>
      </c>
      <c r="B1705" t="s">
        <v>5</v>
      </c>
      <c r="C1705" t="s">
        <v>1913</v>
      </c>
      <c r="D1705" s="24">
        <v>10981</v>
      </c>
      <c r="E1705" t="s">
        <v>1636</v>
      </c>
      <c r="F1705" t="s">
        <v>99</v>
      </c>
      <c r="G1705" t="s">
        <v>1914</v>
      </c>
      <c r="I1705" t="s">
        <v>1841</v>
      </c>
      <c r="J1705" t="s">
        <v>1915</v>
      </c>
      <c r="K1705" t="s">
        <v>2020</v>
      </c>
      <c r="L1705" s="24">
        <v>263340</v>
      </c>
      <c r="M1705" s="25">
        <f>+VLOOKUP(E1705, TC!A:D, 4, FALSE())</f>
        <v>1.0373499999999998</v>
      </c>
      <c r="N1705" s="24">
        <f t="shared" si="130"/>
        <v>263340</v>
      </c>
      <c r="O1705" t="str">
        <f t="shared" si="131"/>
        <v>FACTURA</v>
      </c>
      <c r="P1705" t="str">
        <f t="shared" si="132"/>
        <v>2025</v>
      </c>
      <c r="Q1705" t="str">
        <f t="shared" si="133"/>
        <v>02</v>
      </c>
      <c r="R1705" t="str">
        <f>+IFERROR(VLOOKUP(I1705, Listado!A:B, 2, FALSE()), "COMERCIALIZADORA INTERNACIONAL CARIBBEAN EXOTICS S A")</f>
        <v>LONDOÑO ECHEVERRI ALEJANDRA</v>
      </c>
      <c r="S1705" s="25">
        <f>+VLOOKUP(E1705, TC!A:D, 2, FALSE())</f>
        <v>4153.8</v>
      </c>
      <c r="T1705" t="str">
        <f t="shared" si="134"/>
        <v>COP</v>
      </c>
    </row>
    <row r="1706" spans="1:20" ht="18.75" hidden="1" customHeight="1" x14ac:dyDescent="0.25">
      <c r="A1706" t="s">
        <v>2215</v>
      </c>
      <c r="B1706" t="s">
        <v>5</v>
      </c>
      <c r="C1706" t="s">
        <v>1913</v>
      </c>
      <c r="D1706" s="24">
        <v>10981</v>
      </c>
      <c r="E1706" t="s">
        <v>1636</v>
      </c>
      <c r="F1706" t="s">
        <v>99</v>
      </c>
      <c r="G1706" t="s">
        <v>1914</v>
      </c>
      <c r="I1706" t="s">
        <v>1841</v>
      </c>
      <c r="J1706" t="s">
        <v>1915</v>
      </c>
      <c r="K1706" t="s">
        <v>2020</v>
      </c>
      <c r="L1706" s="24">
        <v>121380</v>
      </c>
      <c r="M1706" s="25">
        <f>+VLOOKUP(E1706, TC!A:D, 4, FALSE())</f>
        <v>1.0373499999999998</v>
      </c>
      <c r="N1706" s="24">
        <f t="shared" si="130"/>
        <v>121380</v>
      </c>
      <c r="O1706" t="str">
        <f t="shared" si="131"/>
        <v>FACTURA</v>
      </c>
      <c r="P1706" t="str">
        <f t="shared" si="132"/>
        <v>2025</v>
      </c>
      <c r="Q1706" t="str">
        <f t="shared" si="133"/>
        <v>02</v>
      </c>
      <c r="R1706" t="str">
        <f>+IFERROR(VLOOKUP(I1706, Listado!A:B, 2, FALSE()), "COMERCIALIZADORA INTERNACIONAL CARIBBEAN EXOTICS S A")</f>
        <v>LONDOÑO ECHEVERRI ALEJANDRA</v>
      </c>
      <c r="S1706" s="25">
        <f>+VLOOKUP(E1706, TC!A:D, 2, FALSE())</f>
        <v>4153.8</v>
      </c>
      <c r="T1706" t="str">
        <f t="shared" si="134"/>
        <v>COP</v>
      </c>
    </row>
    <row r="1707" spans="1:20" ht="18.75" hidden="1" customHeight="1" x14ac:dyDescent="0.25">
      <c r="A1707" t="s">
        <v>2215</v>
      </c>
      <c r="B1707" t="s">
        <v>5</v>
      </c>
      <c r="C1707" t="s">
        <v>1913</v>
      </c>
      <c r="D1707" s="24">
        <v>10981</v>
      </c>
      <c r="E1707" t="s">
        <v>1636</v>
      </c>
      <c r="F1707" t="s">
        <v>99</v>
      </c>
      <c r="G1707" t="s">
        <v>1914</v>
      </c>
      <c r="I1707" t="s">
        <v>1841</v>
      </c>
      <c r="J1707" t="s">
        <v>1915</v>
      </c>
      <c r="K1707" t="s">
        <v>2020</v>
      </c>
      <c r="L1707" s="24">
        <v>29540</v>
      </c>
      <c r="M1707" s="25">
        <f>+VLOOKUP(E1707, TC!A:D, 4, FALSE())</f>
        <v>1.0373499999999998</v>
      </c>
      <c r="N1707" s="24">
        <f t="shared" si="130"/>
        <v>29540</v>
      </c>
      <c r="O1707" t="str">
        <f t="shared" si="131"/>
        <v>FACTURA</v>
      </c>
      <c r="P1707" t="str">
        <f t="shared" si="132"/>
        <v>2025</v>
      </c>
      <c r="Q1707" t="str">
        <f t="shared" si="133"/>
        <v>02</v>
      </c>
      <c r="R1707" t="str">
        <f>+IFERROR(VLOOKUP(I1707, Listado!A:B, 2, FALSE()), "COMERCIALIZADORA INTERNACIONAL CARIBBEAN EXOTICS S A")</f>
        <v>LONDOÑO ECHEVERRI ALEJANDRA</v>
      </c>
      <c r="S1707" s="25">
        <f>+VLOOKUP(E1707, TC!A:D, 2, FALSE())</f>
        <v>4153.8</v>
      </c>
      <c r="T1707" t="str">
        <f t="shared" si="134"/>
        <v>COP</v>
      </c>
    </row>
    <row r="1708" spans="1:20" ht="18.75" hidden="1" customHeight="1" x14ac:dyDescent="0.25">
      <c r="A1708" t="s">
        <v>2215</v>
      </c>
      <c r="B1708" t="s">
        <v>5</v>
      </c>
      <c r="C1708" t="s">
        <v>1913</v>
      </c>
      <c r="D1708" s="24">
        <v>10981</v>
      </c>
      <c r="E1708" t="s">
        <v>1636</v>
      </c>
      <c r="F1708" t="s">
        <v>99</v>
      </c>
      <c r="G1708" t="s">
        <v>1914</v>
      </c>
      <c r="I1708" t="s">
        <v>1841</v>
      </c>
      <c r="J1708" t="s">
        <v>1915</v>
      </c>
      <c r="K1708" t="s">
        <v>2020</v>
      </c>
      <c r="L1708" s="24">
        <v>74480</v>
      </c>
      <c r="M1708" s="25">
        <f>+VLOOKUP(E1708, TC!A:D, 4, FALSE())</f>
        <v>1.0373499999999998</v>
      </c>
      <c r="N1708" s="24">
        <f t="shared" si="130"/>
        <v>74480</v>
      </c>
      <c r="O1708" t="str">
        <f t="shared" si="131"/>
        <v>FACTURA</v>
      </c>
      <c r="P1708" t="str">
        <f t="shared" si="132"/>
        <v>2025</v>
      </c>
      <c r="Q1708" t="str">
        <f t="shared" si="133"/>
        <v>02</v>
      </c>
      <c r="R1708" t="str">
        <f>+IFERROR(VLOOKUP(I1708, Listado!A:B, 2, FALSE()), "COMERCIALIZADORA INTERNACIONAL CARIBBEAN EXOTICS S A")</f>
        <v>LONDOÑO ECHEVERRI ALEJANDRA</v>
      </c>
      <c r="S1708" s="25">
        <f>+VLOOKUP(E1708, TC!A:D, 2, FALSE())</f>
        <v>4153.8</v>
      </c>
      <c r="T1708" t="str">
        <f t="shared" si="134"/>
        <v>COP</v>
      </c>
    </row>
    <row r="1709" spans="1:20" ht="18.75" hidden="1" customHeight="1" x14ac:dyDescent="0.25">
      <c r="A1709" t="s">
        <v>2215</v>
      </c>
      <c r="B1709" t="s">
        <v>5</v>
      </c>
      <c r="C1709" t="s">
        <v>1913</v>
      </c>
      <c r="D1709" s="24">
        <v>10981</v>
      </c>
      <c r="E1709" t="s">
        <v>1636</v>
      </c>
      <c r="F1709" t="s">
        <v>99</v>
      </c>
      <c r="G1709" t="s">
        <v>1914</v>
      </c>
      <c r="I1709" t="s">
        <v>1841</v>
      </c>
      <c r="J1709" t="s">
        <v>1915</v>
      </c>
      <c r="K1709" t="s">
        <v>2020</v>
      </c>
      <c r="L1709" s="24">
        <v>45780</v>
      </c>
      <c r="M1709" s="25">
        <f>+VLOOKUP(E1709, TC!A:D, 4, FALSE())</f>
        <v>1.0373499999999998</v>
      </c>
      <c r="N1709" s="24">
        <f t="shared" si="130"/>
        <v>45780</v>
      </c>
      <c r="O1709" t="str">
        <f t="shared" si="131"/>
        <v>FACTURA</v>
      </c>
      <c r="P1709" t="str">
        <f t="shared" si="132"/>
        <v>2025</v>
      </c>
      <c r="Q1709" t="str">
        <f t="shared" si="133"/>
        <v>02</v>
      </c>
      <c r="R1709" t="str">
        <f>+IFERROR(VLOOKUP(I1709, Listado!A:B, 2, FALSE()), "COMERCIALIZADORA INTERNACIONAL CARIBBEAN EXOTICS S A")</f>
        <v>LONDOÑO ECHEVERRI ALEJANDRA</v>
      </c>
      <c r="S1709" s="25">
        <f>+VLOOKUP(E1709, TC!A:D, 2, FALSE())</f>
        <v>4153.8</v>
      </c>
      <c r="T1709" t="str">
        <f t="shared" si="134"/>
        <v>COP</v>
      </c>
    </row>
    <row r="1710" spans="1:20" ht="18.75" hidden="1" customHeight="1" x14ac:dyDescent="0.25">
      <c r="A1710" t="s">
        <v>2215</v>
      </c>
      <c r="B1710" t="s">
        <v>5</v>
      </c>
      <c r="C1710" t="s">
        <v>1913</v>
      </c>
      <c r="D1710" s="24">
        <v>10981</v>
      </c>
      <c r="E1710" t="s">
        <v>1636</v>
      </c>
      <c r="F1710" t="s">
        <v>99</v>
      </c>
      <c r="G1710" t="s">
        <v>1914</v>
      </c>
      <c r="I1710" t="s">
        <v>1841</v>
      </c>
      <c r="J1710" t="s">
        <v>1915</v>
      </c>
      <c r="K1710" t="s">
        <v>2020</v>
      </c>
      <c r="L1710" s="24">
        <v>22260</v>
      </c>
      <c r="M1710" s="25">
        <f>+VLOOKUP(E1710, TC!A:D, 4, FALSE())</f>
        <v>1.0373499999999998</v>
      </c>
      <c r="N1710" s="24">
        <f t="shared" si="130"/>
        <v>22260</v>
      </c>
      <c r="O1710" t="str">
        <f t="shared" si="131"/>
        <v>FACTURA</v>
      </c>
      <c r="P1710" t="str">
        <f t="shared" si="132"/>
        <v>2025</v>
      </c>
      <c r="Q1710" t="str">
        <f t="shared" si="133"/>
        <v>02</v>
      </c>
      <c r="R1710" t="str">
        <f>+IFERROR(VLOOKUP(I1710, Listado!A:B, 2, FALSE()), "COMERCIALIZADORA INTERNACIONAL CARIBBEAN EXOTICS S A")</f>
        <v>LONDOÑO ECHEVERRI ALEJANDRA</v>
      </c>
      <c r="S1710" s="25">
        <f>+VLOOKUP(E1710, TC!A:D, 2, FALSE())</f>
        <v>4153.8</v>
      </c>
      <c r="T1710" t="str">
        <f t="shared" si="134"/>
        <v>COP</v>
      </c>
    </row>
    <row r="1711" spans="1:20" ht="18.75" hidden="1" customHeight="1" x14ac:dyDescent="0.25">
      <c r="A1711" t="s">
        <v>2215</v>
      </c>
      <c r="B1711" t="s">
        <v>5</v>
      </c>
      <c r="C1711" t="s">
        <v>1913</v>
      </c>
      <c r="D1711" s="24">
        <v>10981</v>
      </c>
      <c r="E1711" t="s">
        <v>1636</v>
      </c>
      <c r="F1711" t="s">
        <v>99</v>
      </c>
      <c r="G1711" t="s">
        <v>1914</v>
      </c>
      <c r="I1711" t="s">
        <v>1841</v>
      </c>
      <c r="J1711" t="s">
        <v>1915</v>
      </c>
      <c r="K1711" t="s">
        <v>2020</v>
      </c>
      <c r="L1711" s="24">
        <v>3780</v>
      </c>
      <c r="M1711" s="25">
        <f>+VLOOKUP(E1711, TC!A:D, 4, FALSE())</f>
        <v>1.0373499999999998</v>
      </c>
      <c r="N1711" s="24">
        <f t="shared" si="130"/>
        <v>3780</v>
      </c>
      <c r="O1711" t="str">
        <f t="shared" si="131"/>
        <v>FACTURA</v>
      </c>
      <c r="P1711" t="str">
        <f t="shared" si="132"/>
        <v>2025</v>
      </c>
      <c r="Q1711" t="str">
        <f t="shared" si="133"/>
        <v>02</v>
      </c>
      <c r="R1711" t="str">
        <f>+IFERROR(VLOOKUP(I1711, Listado!A:B, 2, FALSE()), "COMERCIALIZADORA INTERNACIONAL CARIBBEAN EXOTICS S A")</f>
        <v>LONDOÑO ECHEVERRI ALEJANDRA</v>
      </c>
      <c r="S1711" s="25">
        <f>+VLOOKUP(E1711, TC!A:D, 2, FALSE())</f>
        <v>4153.8</v>
      </c>
      <c r="T1711" t="str">
        <f t="shared" si="134"/>
        <v>COP</v>
      </c>
    </row>
    <row r="1712" spans="1:20" ht="18.75" hidden="1" customHeight="1" x14ac:dyDescent="0.25">
      <c r="A1712" t="s">
        <v>2215</v>
      </c>
      <c r="B1712" t="s">
        <v>5</v>
      </c>
      <c r="C1712" t="s">
        <v>1913</v>
      </c>
      <c r="D1712" s="24">
        <v>10982</v>
      </c>
      <c r="E1712" t="s">
        <v>1636</v>
      </c>
      <c r="F1712" t="s">
        <v>99</v>
      </c>
      <c r="G1712" t="s">
        <v>113</v>
      </c>
      <c r="I1712" t="s">
        <v>2168</v>
      </c>
      <c r="J1712" t="s">
        <v>1915</v>
      </c>
      <c r="K1712" t="s">
        <v>2021</v>
      </c>
      <c r="L1712" s="24">
        <v>26970</v>
      </c>
      <c r="M1712" s="25">
        <f>+VLOOKUP(E1712, TC!A:D, 4, FALSE())</f>
        <v>1.0373499999999998</v>
      </c>
      <c r="N1712" s="24">
        <f t="shared" si="130"/>
        <v>26970</v>
      </c>
      <c r="O1712" t="str">
        <f t="shared" si="131"/>
        <v>FACTURA</v>
      </c>
      <c r="P1712" t="str">
        <f t="shared" si="132"/>
        <v>2025</v>
      </c>
      <c r="Q1712" t="str">
        <f t="shared" si="133"/>
        <v>02</v>
      </c>
      <c r="R1712" t="str">
        <f>+IFERROR(VLOOKUP(I1712, Listado!A:B, 2, FALSE()), "COMERCIALIZADORA INTERNACIONAL CARIBBEAN EXOTICS S A")</f>
        <v>COMERCIALIZADORA INTERNACIONAL CARIBBEAN EXOTICS S A</v>
      </c>
      <c r="S1712" s="25">
        <f>+VLOOKUP(E1712, TC!A:D, 2, FALSE())</f>
        <v>4153.8</v>
      </c>
      <c r="T1712" t="str">
        <f t="shared" si="134"/>
        <v>COP</v>
      </c>
    </row>
    <row r="1713" spans="1:20" ht="18.75" hidden="1" customHeight="1" x14ac:dyDescent="0.25">
      <c r="A1713" t="s">
        <v>2215</v>
      </c>
      <c r="B1713" t="s">
        <v>5</v>
      </c>
      <c r="C1713" t="s">
        <v>1913</v>
      </c>
      <c r="D1713" s="24">
        <v>10982</v>
      </c>
      <c r="E1713" t="s">
        <v>1636</v>
      </c>
      <c r="F1713" t="s">
        <v>99</v>
      </c>
      <c r="G1713" t="s">
        <v>113</v>
      </c>
      <c r="I1713" t="s">
        <v>2168</v>
      </c>
      <c r="J1713" t="s">
        <v>1915</v>
      </c>
      <c r="K1713" t="s">
        <v>2021</v>
      </c>
      <c r="L1713" s="24">
        <v>39150</v>
      </c>
      <c r="M1713" s="25">
        <f>+VLOOKUP(E1713, TC!A:D, 4, FALSE())</f>
        <v>1.0373499999999998</v>
      </c>
      <c r="N1713" s="24">
        <f t="shared" si="130"/>
        <v>39150</v>
      </c>
      <c r="O1713" t="str">
        <f t="shared" si="131"/>
        <v>FACTURA</v>
      </c>
      <c r="P1713" t="str">
        <f t="shared" si="132"/>
        <v>2025</v>
      </c>
      <c r="Q1713" t="str">
        <f t="shared" si="133"/>
        <v>02</v>
      </c>
      <c r="R1713" t="str">
        <f>+IFERROR(VLOOKUP(I1713, Listado!A:B, 2, FALSE()), "COMERCIALIZADORA INTERNACIONAL CARIBBEAN EXOTICS S A")</f>
        <v>COMERCIALIZADORA INTERNACIONAL CARIBBEAN EXOTICS S A</v>
      </c>
      <c r="S1713" s="25">
        <f>+VLOOKUP(E1713, TC!A:D, 2, FALSE())</f>
        <v>4153.8</v>
      </c>
      <c r="T1713" t="str">
        <f t="shared" si="134"/>
        <v>COP</v>
      </c>
    </row>
    <row r="1714" spans="1:20" ht="18.75" hidden="1" customHeight="1" x14ac:dyDescent="0.25">
      <c r="A1714" t="s">
        <v>2215</v>
      </c>
      <c r="B1714" t="s">
        <v>5</v>
      </c>
      <c r="C1714" t="s">
        <v>1913</v>
      </c>
      <c r="D1714" s="24">
        <v>10982</v>
      </c>
      <c r="E1714" t="s">
        <v>1636</v>
      </c>
      <c r="F1714" t="s">
        <v>99</v>
      </c>
      <c r="G1714" t="s">
        <v>113</v>
      </c>
      <c r="I1714" t="s">
        <v>2168</v>
      </c>
      <c r="J1714" t="s">
        <v>1915</v>
      </c>
      <c r="K1714" t="s">
        <v>2021</v>
      </c>
      <c r="L1714" s="24">
        <v>614220</v>
      </c>
      <c r="M1714" s="25">
        <f>+VLOOKUP(E1714, TC!A:D, 4, FALSE())</f>
        <v>1.0373499999999998</v>
      </c>
      <c r="N1714" s="24">
        <f t="shared" si="130"/>
        <v>614220</v>
      </c>
      <c r="O1714" t="str">
        <f t="shared" si="131"/>
        <v>FACTURA</v>
      </c>
      <c r="P1714" t="str">
        <f t="shared" si="132"/>
        <v>2025</v>
      </c>
      <c r="Q1714" t="str">
        <f t="shared" si="133"/>
        <v>02</v>
      </c>
      <c r="R1714" t="str">
        <f>+IFERROR(VLOOKUP(I1714, Listado!A:B, 2, FALSE()), "COMERCIALIZADORA INTERNACIONAL CARIBBEAN EXOTICS S A")</f>
        <v>COMERCIALIZADORA INTERNACIONAL CARIBBEAN EXOTICS S A</v>
      </c>
      <c r="S1714" s="25">
        <f>+VLOOKUP(E1714, TC!A:D, 2, FALSE())</f>
        <v>4153.8</v>
      </c>
      <c r="T1714" t="str">
        <f t="shared" si="134"/>
        <v>COP</v>
      </c>
    </row>
    <row r="1715" spans="1:20" ht="18.75" hidden="1" customHeight="1" x14ac:dyDescent="0.25">
      <c r="A1715" t="s">
        <v>2215</v>
      </c>
      <c r="B1715" t="s">
        <v>5</v>
      </c>
      <c r="C1715" t="s">
        <v>1913</v>
      </c>
      <c r="D1715" s="24">
        <v>10982</v>
      </c>
      <c r="E1715" t="s">
        <v>1636</v>
      </c>
      <c r="F1715" t="s">
        <v>99</v>
      </c>
      <c r="G1715" t="s">
        <v>113</v>
      </c>
      <c r="I1715" t="s">
        <v>2168</v>
      </c>
      <c r="J1715" t="s">
        <v>1915</v>
      </c>
      <c r="K1715" t="s">
        <v>2021</v>
      </c>
      <c r="L1715" s="24">
        <v>638580</v>
      </c>
      <c r="M1715" s="25">
        <f>+VLOOKUP(E1715, TC!A:D, 4, FALSE())</f>
        <v>1.0373499999999998</v>
      </c>
      <c r="N1715" s="24">
        <f t="shared" si="130"/>
        <v>638580</v>
      </c>
      <c r="O1715" t="str">
        <f t="shared" si="131"/>
        <v>FACTURA</v>
      </c>
      <c r="P1715" t="str">
        <f t="shared" si="132"/>
        <v>2025</v>
      </c>
      <c r="Q1715" t="str">
        <f t="shared" si="133"/>
        <v>02</v>
      </c>
      <c r="R1715" t="str">
        <f>+IFERROR(VLOOKUP(I1715, Listado!A:B, 2, FALSE()), "COMERCIALIZADORA INTERNACIONAL CARIBBEAN EXOTICS S A")</f>
        <v>COMERCIALIZADORA INTERNACIONAL CARIBBEAN EXOTICS S A</v>
      </c>
      <c r="S1715" s="25">
        <f>+VLOOKUP(E1715, TC!A:D, 2, FALSE())</f>
        <v>4153.8</v>
      </c>
      <c r="T1715" t="str">
        <f t="shared" si="134"/>
        <v>COP</v>
      </c>
    </row>
    <row r="1716" spans="1:20" ht="18.75" hidden="1" customHeight="1" x14ac:dyDescent="0.25">
      <c r="A1716" t="s">
        <v>2215</v>
      </c>
      <c r="B1716" t="s">
        <v>5</v>
      </c>
      <c r="C1716" t="s">
        <v>1913</v>
      </c>
      <c r="D1716" s="24">
        <v>10982</v>
      </c>
      <c r="E1716" t="s">
        <v>1636</v>
      </c>
      <c r="F1716" t="s">
        <v>99</v>
      </c>
      <c r="G1716" t="s">
        <v>113</v>
      </c>
      <c r="I1716" t="s">
        <v>2168</v>
      </c>
      <c r="J1716" t="s">
        <v>1915</v>
      </c>
      <c r="K1716" t="s">
        <v>2021</v>
      </c>
      <c r="L1716" s="24">
        <v>647280</v>
      </c>
      <c r="M1716" s="25">
        <f>+VLOOKUP(E1716, TC!A:D, 4, FALSE())</f>
        <v>1.0373499999999998</v>
      </c>
      <c r="N1716" s="24">
        <f t="shared" si="130"/>
        <v>647280</v>
      </c>
      <c r="O1716" t="str">
        <f t="shared" si="131"/>
        <v>FACTURA</v>
      </c>
      <c r="P1716" t="str">
        <f t="shared" si="132"/>
        <v>2025</v>
      </c>
      <c r="Q1716" t="str">
        <f t="shared" si="133"/>
        <v>02</v>
      </c>
      <c r="R1716" t="str">
        <f>+IFERROR(VLOOKUP(I1716, Listado!A:B, 2, FALSE()), "COMERCIALIZADORA INTERNACIONAL CARIBBEAN EXOTICS S A")</f>
        <v>COMERCIALIZADORA INTERNACIONAL CARIBBEAN EXOTICS S A</v>
      </c>
      <c r="S1716" s="25">
        <f>+VLOOKUP(E1716, TC!A:D, 2, FALSE())</f>
        <v>4153.8</v>
      </c>
      <c r="T1716" t="str">
        <f t="shared" si="134"/>
        <v>COP</v>
      </c>
    </row>
    <row r="1717" spans="1:20" ht="18.75" hidden="1" customHeight="1" x14ac:dyDescent="0.25">
      <c r="A1717" t="s">
        <v>2215</v>
      </c>
      <c r="B1717" t="s">
        <v>5</v>
      </c>
      <c r="C1717" t="s">
        <v>1913</v>
      </c>
      <c r="D1717" s="24">
        <v>10982</v>
      </c>
      <c r="E1717" t="s">
        <v>1636</v>
      </c>
      <c r="F1717" t="s">
        <v>99</v>
      </c>
      <c r="G1717" t="s">
        <v>113</v>
      </c>
      <c r="I1717" t="s">
        <v>2168</v>
      </c>
      <c r="J1717" t="s">
        <v>1915</v>
      </c>
      <c r="K1717" t="s">
        <v>2021</v>
      </c>
      <c r="L1717" s="24">
        <v>164865</v>
      </c>
      <c r="M1717" s="25">
        <f>+VLOOKUP(E1717, TC!A:D, 4, FALSE())</f>
        <v>1.0373499999999998</v>
      </c>
      <c r="N1717" s="24">
        <f t="shared" si="130"/>
        <v>164865</v>
      </c>
      <c r="O1717" t="str">
        <f t="shared" si="131"/>
        <v>FACTURA</v>
      </c>
      <c r="P1717" t="str">
        <f t="shared" si="132"/>
        <v>2025</v>
      </c>
      <c r="Q1717" t="str">
        <f t="shared" si="133"/>
        <v>02</v>
      </c>
      <c r="R1717" t="str">
        <f>+IFERROR(VLOOKUP(I1717, Listado!A:B, 2, FALSE()), "COMERCIALIZADORA INTERNACIONAL CARIBBEAN EXOTICS S A")</f>
        <v>COMERCIALIZADORA INTERNACIONAL CARIBBEAN EXOTICS S A</v>
      </c>
      <c r="S1717" s="25">
        <f>+VLOOKUP(E1717, TC!A:D, 2, FALSE())</f>
        <v>4153.8</v>
      </c>
      <c r="T1717" t="str">
        <f t="shared" si="134"/>
        <v>COP</v>
      </c>
    </row>
    <row r="1718" spans="1:20" ht="18.75" hidden="1" customHeight="1" x14ac:dyDescent="0.25">
      <c r="A1718" t="s">
        <v>2215</v>
      </c>
      <c r="B1718" t="s">
        <v>5</v>
      </c>
      <c r="C1718" t="s">
        <v>1913</v>
      </c>
      <c r="D1718" s="24">
        <v>10982</v>
      </c>
      <c r="E1718" t="s">
        <v>1636</v>
      </c>
      <c r="F1718" t="s">
        <v>99</v>
      </c>
      <c r="G1718" t="s">
        <v>113</v>
      </c>
      <c r="I1718" t="s">
        <v>2168</v>
      </c>
      <c r="J1718" t="s">
        <v>1915</v>
      </c>
      <c r="K1718" t="s">
        <v>2021</v>
      </c>
      <c r="L1718" s="24">
        <v>43935</v>
      </c>
      <c r="M1718" s="25">
        <f>+VLOOKUP(E1718, TC!A:D, 4, FALSE())</f>
        <v>1.0373499999999998</v>
      </c>
      <c r="N1718" s="24">
        <f t="shared" si="130"/>
        <v>43935</v>
      </c>
      <c r="O1718" t="str">
        <f t="shared" si="131"/>
        <v>FACTURA</v>
      </c>
      <c r="P1718" t="str">
        <f t="shared" si="132"/>
        <v>2025</v>
      </c>
      <c r="Q1718" t="str">
        <f t="shared" si="133"/>
        <v>02</v>
      </c>
      <c r="R1718" t="str">
        <f>+IFERROR(VLOOKUP(I1718, Listado!A:B, 2, FALSE()), "COMERCIALIZADORA INTERNACIONAL CARIBBEAN EXOTICS S A")</f>
        <v>COMERCIALIZADORA INTERNACIONAL CARIBBEAN EXOTICS S A</v>
      </c>
      <c r="S1718" s="25">
        <f>+VLOOKUP(E1718, TC!A:D, 2, FALSE())</f>
        <v>4153.8</v>
      </c>
      <c r="T1718" t="str">
        <f t="shared" si="134"/>
        <v>COP</v>
      </c>
    </row>
    <row r="1719" spans="1:20" ht="18.75" hidden="1" customHeight="1" x14ac:dyDescent="0.25">
      <c r="A1719" t="s">
        <v>2215</v>
      </c>
      <c r="B1719" t="s">
        <v>5</v>
      </c>
      <c r="C1719" t="s">
        <v>1913</v>
      </c>
      <c r="D1719" s="24">
        <v>10983</v>
      </c>
      <c r="E1719" t="s">
        <v>1636</v>
      </c>
      <c r="F1719" t="s">
        <v>99</v>
      </c>
      <c r="G1719" t="s">
        <v>113</v>
      </c>
      <c r="I1719" t="s">
        <v>1844</v>
      </c>
      <c r="J1719" t="s">
        <v>1915</v>
      </c>
      <c r="K1719" t="s">
        <v>2020</v>
      </c>
      <c r="L1719" s="24">
        <v>14960</v>
      </c>
      <c r="M1719" s="25">
        <f>+VLOOKUP(E1719, TC!A:D, 4, FALSE())</f>
        <v>1.0373499999999998</v>
      </c>
      <c r="N1719" s="24">
        <f t="shared" si="130"/>
        <v>14960</v>
      </c>
      <c r="O1719" t="str">
        <f t="shared" si="131"/>
        <v>FACTURA</v>
      </c>
      <c r="P1719" t="str">
        <f t="shared" si="132"/>
        <v>2025</v>
      </c>
      <c r="Q1719" t="str">
        <f t="shared" si="133"/>
        <v>02</v>
      </c>
      <c r="R1719" t="str">
        <f>+IFERROR(VLOOKUP(I1719, Listado!A:B, 2, FALSE()), "COMERCIALIZADORA INTERNACIONAL CARIBBEAN EXOTICS S A")</f>
        <v>LONDOÑO ECHEVERRI ALEJANDRA</v>
      </c>
      <c r="S1719" s="25">
        <f>+VLOOKUP(E1719, TC!A:D, 2, FALSE())</f>
        <v>4153.8</v>
      </c>
      <c r="T1719" t="str">
        <f t="shared" si="134"/>
        <v>COP</v>
      </c>
    </row>
    <row r="1720" spans="1:20" ht="18.75" hidden="1" customHeight="1" x14ac:dyDescent="0.25">
      <c r="A1720" t="s">
        <v>2215</v>
      </c>
      <c r="B1720" t="s">
        <v>5</v>
      </c>
      <c r="C1720" t="s">
        <v>1913</v>
      </c>
      <c r="D1720" s="24">
        <v>10983</v>
      </c>
      <c r="E1720" t="s">
        <v>1636</v>
      </c>
      <c r="F1720" t="s">
        <v>99</v>
      </c>
      <c r="G1720" t="s">
        <v>113</v>
      </c>
      <c r="I1720" t="s">
        <v>1844</v>
      </c>
      <c r="J1720" t="s">
        <v>1915</v>
      </c>
      <c r="K1720" t="s">
        <v>2020</v>
      </c>
      <c r="L1720" s="24">
        <v>8360</v>
      </c>
      <c r="M1720" s="25">
        <f>+VLOOKUP(E1720, TC!A:D, 4, FALSE())</f>
        <v>1.0373499999999998</v>
      </c>
      <c r="N1720" s="24">
        <f t="shared" si="130"/>
        <v>8360</v>
      </c>
      <c r="O1720" t="str">
        <f t="shared" si="131"/>
        <v>FACTURA</v>
      </c>
      <c r="P1720" t="str">
        <f t="shared" si="132"/>
        <v>2025</v>
      </c>
      <c r="Q1720" t="str">
        <f t="shared" si="133"/>
        <v>02</v>
      </c>
      <c r="R1720" t="str">
        <f>+IFERROR(VLOOKUP(I1720, Listado!A:B, 2, FALSE()), "COMERCIALIZADORA INTERNACIONAL CARIBBEAN EXOTICS S A")</f>
        <v>LONDOÑO ECHEVERRI ALEJANDRA</v>
      </c>
      <c r="S1720" s="25">
        <f>+VLOOKUP(E1720, TC!A:D, 2, FALSE())</f>
        <v>4153.8</v>
      </c>
      <c r="T1720" t="str">
        <f t="shared" si="134"/>
        <v>COP</v>
      </c>
    </row>
    <row r="1721" spans="1:20" ht="18.75" hidden="1" customHeight="1" x14ac:dyDescent="0.25">
      <c r="A1721" t="s">
        <v>2215</v>
      </c>
      <c r="B1721" t="s">
        <v>5</v>
      </c>
      <c r="C1721" t="s">
        <v>1913</v>
      </c>
      <c r="D1721" s="24">
        <v>10983</v>
      </c>
      <c r="E1721" t="s">
        <v>1636</v>
      </c>
      <c r="F1721" t="s">
        <v>99</v>
      </c>
      <c r="G1721" t="s">
        <v>113</v>
      </c>
      <c r="I1721" t="s">
        <v>1844</v>
      </c>
      <c r="J1721" t="s">
        <v>1915</v>
      </c>
      <c r="K1721" t="s">
        <v>2020</v>
      </c>
      <c r="L1721" s="24">
        <v>4840</v>
      </c>
      <c r="M1721" s="25">
        <f>+VLOOKUP(E1721, TC!A:D, 4, FALSE())</f>
        <v>1.0373499999999998</v>
      </c>
      <c r="N1721" s="24">
        <f t="shared" si="130"/>
        <v>4840</v>
      </c>
      <c r="O1721" t="str">
        <f t="shared" si="131"/>
        <v>FACTURA</v>
      </c>
      <c r="P1721" t="str">
        <f t="shared" si="132"/>
        <v>2025</v>
      </c>
      <c r="Q1721" t="str">
        <f t="shared" si="133"/>
        <v>02</v>
      </c>
      <c r="R1721" t="str">
        <f>+IFERROR(VLOOKUP(I1721, Listado!A:B, 2, FALSE()), "COMERCIALIZADORA INTERNACIONAL CARIBBEAN EXOTICS S A")</f>
        <v>LONDOÑO ECHEVERRI ALEJANDRA</v>
      </c>
      <c r="S1721" s="25">
        <f>+VLOOKUP(E1721, TC!A:D, 2, FALSE())</f>
        <v>4153.8</v>
      </c>
      <c r="T1721" t="str">
        <f t="shared" si="134"/>
        <v>COP</v>
      </c>
    </row>
    <row r="1722" spans="1:20" ht="18.75" hidden="1" customHeight="1" x14ac:dyDescent="0.25">
      <c r="A1722" t="s">
        <v>2215</v>
      </c>
      <c r="B1722" t="s">
        <v>5</v>
      </c>
      <c r="C1722" t="s">
        <v>1913</v>
      </c>
      <c r="D1722" s="24">
        <v>10983</v>
      </c>
      <c r="E1722" t="s">
        <v>1636</v>
      </c>
      <c r="F1722" t="s">
        <v>99</v>
      </c>
      <c r="G1722" t="s">
        <v>113</v>
      </c>
      <c r="I1722" t="s">
        <v>1844</v>
      </c>
      <c r="J1722" t="s">
        <v>1915</v>
      </c>
      <c r="K1722" t="s">
        <v>2020</v>
      </c>
      <c r="L1722" s="24">
        <v>5720</v>
      </c>
      <c r="M1722" s="25">
        <f>+VLOOKUP(E1722, TC!A:D, 4, FALSE())</f>
        <v>1.0373499999999998</v>
      </c>
      <c r="N1722" s="24">
        <f t="shared" si="130"/>
        <v>5720</v>
      </c>
      <c r="O1722" t="str">
        <f t="shared" si="131"/>
        <v>FACTURA</v>
      </c>
      <c r="P1722" t="str">
        <f t="shared" si="132"/>
        <v>2025</v>
      </c>
      <c r="Q1722" t="str">
        <f t="shared" si="133"/>
        <v>02</v>
      </c>
      <c r="R1722" t="str">
        <f>+IFERROR(VLOOKUP(I1722, Listado!A:B, 2, FALSE()), "COMERCIALIZADORA INTERNACIONAL CARIBBEAN EXOTICS S A")</f>
        <v>LONDOÑO ECHEVERRI ALEJANDRA</v>
      </c>
      <c r="S1722" s="25">
        <f>+VLOOKUP(E1722, TC!A:D, 2, FALSE())</f>
        <v>4153.8</v>
      </c>
      <c r="T1722" t="str">
        <f t="shared" si="134"/>
        <v>COP</v>
      </c>
    </row>
    <row r="1723" spans="1:20" ht="18.75" hidden="1" customHeight="1" x14ac:dyDescent="0.25">
      <c r="A1723" t="s">
        <v>2215</v>
      </c>
      <c r="B1723" t="s">
        <v>5</v>
      </c>
      <c r="C1723" t="s">
        <v>1913</v>
      </c>
      <c r="D1723" s="24">
        <v>10983</v>
      </c>
      <c r="E1723" t="s">
        <v>1636</v>
      </c>
      <c r="F1723" t="s">
        <v>99</v>
      </c>
      <c r="G1723" t="s">
        <v>113</v>
      </c>
      <c r="I1723" t="s">
        <v>1844</v>
      </c>
      <c r="J1723" t="s">
        <v>1915</v>
      </c>
      <c r="K1723" t="s">
        <v>2020</v>
      </c>
      <c r="L1723" s="24">
        <v>9020</v>
      </c>
      <c r="M1723" s="25">
        <f>+VLOOKUP(E1723, TC!A:D, 4, FALSE())</f>
        <v>1.0373499999999998</v>
      </c>
      <c r="N1723" s="24">
        <f t="shared" si="130"/>
        <v>9020</v>
      </c>
      <c r="O1723" t="str">
        <f t="shared" si="131"/>
        <v>FACTURA</v>
      </c>
      <c r="P1723" t="str">
        <f t="shared" si="132"/>
        <v>2025</v>
      </c>
      <c r="Q1723" t="str">
        <f t="shared" si="133"/>
        <v>02</v>
      </c>
      <c r="R1723" t="str">
        <f>+IFERROR(VLOOKUP(I1723, Listado!A:B, 2, FALSE()), "COMERCIALIZADORA INTERNACIONAL CARIBBEAN EXOTICS S A")</f>
        <v>LONDOÑO ECHEVERRI ALEJANDRA</v>
      </c>
      <c r="S1723" s="25">
        <f>+VLOOKUP(E1723, TC!A:D, 2, FALSE())</f>
        <v>4153.8</v>
      </c>
      <c r="T1723" t="str">
        <f t="shared" si="134"/>
        <v>COP</v>
      </c>
    </row>
    <row r="1724" spans="1:20" ht="18.75" hidden="1" customHeight="1" x14ac:dyDescent="0.25">
      <c r="A1724" t="s">
        <v>2215</v>
      </c>
      <c r="B1724" t="s">
        <v>5</v>
      </c>
      <c r="C1724" t="s">
        <v>1913</v>
      </c>
      <c r="D1724" s="24">
        <v>10983</v>
      </c>
      <c r="E1724" t="s">
        <v>1636</v>
      </c>
      <c r="F1724" t="s">
        <v>99</v>
      </c>
      <c r="G1724" t="s">
        <v>113</v>
      </c>
      <c r="I1724" t="s">
        <v>1844</v>
      </c>
      <c r="J1724" t="s">
        <v>1915</v>
      </c>
      <c r="K1724" t="s">
        <v>2020</v>
      </c>
      <c r="L1724" s="24">
        <v>44220</v>
      </c>
      <c r="M1724" s="25">
        <f>+VLOOKUP(E1724, TC!A:D, 4, FALSE())</f>
        <v>1.0373499999999998</v>
      </c>
      <c r="N1724" s="24">
        <f t="shared" si="130"/>
        <v>44220</v>
      </c>
      <c r="O1724" t="str">
        <f t="shared" si="131"/>
        <v>FACTURA</v>
      </c>
      <c r="P1724" t="str">
        <f t="shared" si="132"/>
        <v>2025</v>
      </c>
      <c r="Q1724" t="str">
        <f t="shared" si="133"/>
        <v>02</v>
      </c>
      <c r="R1724" t="str">
        <f>+IFERROR(VLOOKUP(I1724, Listado!A:B, 2, FALSE()), "COMERCIALIZADORA INTERNACIONAL CARIBBEAN EXOTICS S A")</f>
        <v>LONDOÑO ECHEVERRI ALEJANDRA</v>
      </c>
      <c r="S1724" s="25">
        <f>+VLOOKUP(E1724, TC!A:D, 2, FALSE())</f>
        <v>4153.8</v>
      </c>
      <c r="T1724" t="str">
        <f t="shared" si="134"/>
        <v>COP</v>
      </c>
    </row>
    <row r="1725" spans="1:20" ht="18.75" hidden="1" customHeight="1" x14ac:dyDescent="0.25">
      <c r="A1725" t="s">
        <v>2215</v>
      </c>
      <c r="B1725" t="s">
        <v>5</v>
      </c>
      <c r="C1725" t="s">
        <v>1913</v>
      </c>
      <c r="D1725" s="24">
        <v>10983</v>
      </c>
      <c r="E1725" t="s">
        <v>1636</v>
      </c>
      <c r="F1725" t="s">
        <v>99</v>
      </c>
      <c r="G1725" t="s">
        <v>113</v>
      </c>
      <c r="I1725" t="s">
        <v>1844</v>
      </c>
      <c r="J1725" t="s">
        <v>1915</v>
      </c>
      <c r="K1725" t="s">
        <v>2020</v>
      </c>
      <c r="L1725" s="24">
        <v>5280</v>
      </c>
      <c r="M1725" s="25">
        <f>+VLOOKUP(E1725, TC!A:D, 4, FALSE())</f>
        <v>1.0373499999999998</v>
      </c>
      <c r="N1725" s="24">
        <f t="shared" si="130"/>
        <v>5280</v>
      </c>
      <c r="O1725" t="str">
        <f t="shared" si="131"/>
        <v>FACTURA</v>
      </c>
      <c r="P1725" t="str">
        <f t="shared" si="132"/>
        <v>2025</v>
      </c>
      <c r="Q1725" t="str">
        <f t="shared" si="133"/>
        <v>02</v>
      </c>
      <c r="R1725" t="str">
        <f>+IFERROR(VLOOKUP(I1725, Listado!A:B, 2, FALSE()), "COMERCIALIZADORA INTERNACIONAL CARIBBEAN EXOTICS S A")</f>
        <v>LONDOÑO ECHEVERRI ALEJANDRA</v>
      </c>
      <c r="S1725" s="25">
        <f>+VLOOKUP(E1725, TC!A:D, 2, FALSE())</f>
        <v>4153.8</v>
      </c>
      <c r="T1725" t="str">
        <f t="shared" si="134"/>
        <v>COP</v>
      </c>
    </row>
    <row r="1726" spans="1:20" ht="18.75" hidden="1" customHeight="1" x14ac:dyDescent="0.25">
      <c r="A1726" t="s">
        <v>2215</v>
      </c>
      <c r="B1726" t="s">
        <v>5</v>
      </c>
      <c r="C1726" t="s">
        <v>1913</v>
      </c>
      <c r="D1726" s="24">
        <v>10983</v>
      </c>
      <c r="E1726" t="s">
        <v>1636</v>
      </c>
      <c r="F1726" t="s">
        <v>99</v>
      </c>
      <c r="G1726" t="s">
        <v>113</v>
      </c>
      <c r="I1726" t="s">
        <v>1844</v>
      </c>
      <c r="J1726" t="s">
        <v>1915</v>
      </c>
      <c r="K1726" t="s">
        <v>2020</v>
      </c>
      <c r="L1726" s="24">
        <v>18700</v>
      </c>
      <c r="M1726" s="25">
        <f>+VLOOKUP(E1726, TC!A:D, 4, FALSE())</f>
        <v>1.0373499999999998</v>
      </c>
      <c r="N1726" s="24">
        <f t="shared" si="130"/>
        <v>18700</v>
      </c>
      <c r="O1726" t="str">
        <f t="shared" si="131"/>
        <v>FACTURA</v>
      </c>
      <c r="P1726" t="str">
        <f t="shared" si="132"/>
        <v>2025</v>
      </c>
      <c r="Q1726" t="str">
        <f t="shared" si="133"/>
        <v>02</v>
      </c>
      <c r="R1726" t="str">
        <f>+IFERROR(VLOOKUP(I1726, Listado!A:B, 2, FALSE()), "COMERCIALIZADORA INTERNACIONAL CARIBBEAN EXOTICS S A")</f>
        <v>LONDOÑO ECHEVERRI ALEJANDRA</v>
      </c>
      <c r="S1726" s="25">
        <f>+VLOOKUP(E1726, TC!A:D, 2, FALSE())</f>
        <v>4153.8</v>
      </c>
      <c r="T1726" t="str">
        <f t="shared" si="134"/>
        <v>COP</v>
      </c>
    </row>
    <row r="1727" spans="1:20" ht="18.75" hidden="1" customHeight="1" x14ac:dyDescent="0.25">
      <c r="A1727" t="s">
        <v>2215</v>
      </c>
      <c r="B1727" t="s">
        <v>5</v>
      </c>
      <c r="C1727" t="s">
        <v>1913</v>
      </c>
      <c r="D1727" s="24">
        <v>10983</v>
      </c>
      <c r="E1727" t="s">
        <v>1636</v>
      </c>
      <c r="F1727" t="s">
        <v>99</v>
      </c>
      <c r="G1727" t="s">
        <v>113</v>
      </c>
      <c r="I1727" t="s">
        <v>1844</v>
      </c>
      <c r="J1727" t="s">
        <v>1915</v>
      </c>
      <c r="K1727" t="s">
        <v>2020</v>
      </c>
      <c r="L1727" s="24">
        <v>7700</v>
      </c>
      <c r="M1727" s="25">
        <f>+VLOOKUP(E1727, TC!A:D, 4, FALSE())</f>
        <v>1.0373499999999998</v>
      </c>
      <c r="N1727" s="24">
        <f t="shared" si="130"/>
        <v>7700</v>
      </c>
      <c r="O1727" t="str">
        <f t="shared" si="131"/>
        <v>FACTURA</v>
      </c>
      <c r="P1727" t="str">
        <f t="shared" si="132"/>
        <v>2025</v>
      </c>
      <c r="Q1727" t="str">
        <f t="shared" si="133"/>
        <v>02</v>
      </c>
      <c r="R1727" t="str">
        <f>+IFERROR(VLOOKUP(I1727, Listado!A:B, 2, FALSE()), "COMERCIALIZADORA INTERNACIONAL CARIBBEAN EXOTICS S A")</f>
        <v>LONDOÑO ECHEVERRI ALEJANDRA</v>
      </c>
      <c r="S1727" s="25">
        <f>+VLOOKUP(E1727, TC!A:D, 2, FALSE())</f>
        <v>4153.8</v>
      </c>
      <c r="T1727" t="str">
        <f t="shared" si="134"/>
        <v>COP</v>
      </c>
    </row>
    <row r="1728" spans="1:20" ht="18.75" hidden="1" customHeight="1" x14ac:dyDescent="0.25">
      <c r="A1728" t="s">
        <v>2215</v>
      </c>
      <c r="B1728" t="s">
        <v>5</v>
      </c>
      <c r="C1728" t="s">
        <v>1913</v>
      </c>
      <c r="D1728" s="24">
        <v>10983</v>
      </c>
      <c r="E1728" t="s">
        <v>1636</v>
      </c>
      <c r="F1728" t="s">
        <v>99</v>
      </c>
      <c r="G1728" t="s">
        <v>113</v>
      </c>
      <c r="I1728" t="s">
        <v>1844</v>
      </c>
      <c r="J1728" t="s">
        <v>1915</v>
      </c>
      <c r="K1728" t="s">
        <v>2020</v>
      </c>
      <c r="L1728" s="24">
        <v>7920</v>
      </c>
      <c r="M1728" s="25">
        <f>+VLOOKUP(E1728, TC!A:D, 4, FALSE())</f>
        <v>1.0373499999999998</v>
      </c>
      <c r="N1728" s="24">
        <f t="shared" si="130"/>
        <v>7920</v>
      </c>
      <c r="O1728" t="str">
        <f t="shared" si="131"/>
        <v>FACTURA</v>
      </c>
      <c r="P1728" t="str">
        <f t="shared" si="132"/>
        <v>2025</v>
      </c>
      <c r="Q1728" t="str">
        <f t="shared" si="133"/>
        <v>02</v>
      </c>
      <c r="R1728" t="str">
        <f>+IFERROR(VLOOKUP(I1728, Listado!A:B, 2, FALSE()), "COMERCIALIZADORA INTERNACIONAL CARIBBEAN EXOTICS S A")</f>
        <v>LONDOÑO ECHEVERRI ALEJANDRA</v>
      </c>
      <c r="S1728" s="25">
        <f>+VLOOKUP(E1728, TC!A:D, 2, FALSE())</f>
        <v>4153.8</v>
      </c>
      <c r="T1728" t="str">
        <f t="shared" si="134"/>
        <v>COP</v>
      </c>
    </row>
    <row r="1729" spans="1:20" ht="18.75" hidden="1" customHeight="1" x14ac:dyDescent="0.25">
      <c r="A1729" t="s">
        <v>2215</v>
      </c>
      <c r="B1729" t="s">
        <v>5</v>
      </c>
      <c r="C1729" t="s">
        <v>1913</v>
      </c>
      <c r="D1729" s="24">
        <v>10983</v>
      </c>
      <c r="E1729" t="s">
        <v>1636</v>
      </c>
      <c r="F1729" t="s">
        <v>99</v>
      </c>
      <c r="G1729" t="s">
        <v>113</v>
      </c>
      <c r="I1729" t="s">
        <v>1844</v>
      </c>
      <c r="J1729" t="s">
        <v>1915</v>
      </c>
      <c r="K1729" t="s">
        <v>2020</v>
      </c>
      <c r="L1729" s="24">
        <v>5280</v>
      </c>
      <c r="M1729" s="25">
        <f>+VLOOKUP(E1729, TC!A:D, 4, FALSE())</f>
        <v>1.0373499999999998</v>
      </c>
      <c r="N1729" s="24">
        <f t="shared" si="130"/>
        <v>5280</v>
      </c>
      <c r="O1729" t="str">
        <f t="shared" si="131"/>
        <v>FACTURA</v>
      </c>
      <c r="P1729" t="str">
        <f t="shared" si="132"/>
        <v>2025</v>
      </c>
      <c r="Q1729" t="str">
        <f t="shared" si="133"/>
        <v>02</v>
      </c>
      <c r="R1729" t="str">
        <f>+IFERROR(VLOOKUP(I1729, Listado!A:B, 2, FALSE()), "COMERCIALIZADORA INTERNACIONAL CARIBBEAN EXOTICS S A")</f>
        <v>LONDOÑO ECHEVERRI ALEJANDRA</v>
      </c>
      <c r="S1729" s="25">
        <f>+VLOOKUP(E1729, TC!A:D, 2, FALSE())</f>
        <v>4153.8</v>
      </c>
      <c r="T1729" t="str">
        <f t="shared" si="134"/>
        <v>COP</v>
      </c>
    </row>
    <row r="1730" spans="1:20" ht="18.75" hidden="1" customHeight="1" x14ac:dyDescent="0.25">
      <c r="A1730" t="s">
        <v>2215</v>
      </c>
      <c r="B1730" t="s">
        <v>5</v>
      </c>
      <c r="C1730" t="s">
        <v>1913</v>
      </c>
      <c r="D1730" s="24">
        <v>10984</v>
      </c>
      <c r="E1730" t="s">
        <v>1636</v>
      </c>
      <c r="F1730" t="s">
        <v>99</v>
      </c>
      <c r="G1730" t="s">
        <v>113</v>
      </c>
      <c r="I1730" t="s">
        <v>1843</v>
      </c>
      <c r="J1730" t="s">
        <v>1915</v>
      </c>
      <c r="K1730" t="s">
        <v>2020</v>
      </c>
      <c r="L1730" s="24">
        <v>4840</v>
      </c>
      <c r="M1730" s="25">
        <f>+VLOOKUP(E1730, TC!A:D, 4, FALSE())</f>
        <v>1.0373499999999998</v>
      </c>
      <c r="N1730" s="24">
        <f t="shared" ref="N1730:N1793" si="135">+IF(F1730="EUR", (M1730*L1730), IF(I1730="JUAN MATAS SAS", (L1730/S1730), L1730))</f>
        <v>4840</v>
      </c>
      <c r="O1730" t="str">
        <f t="shared" ref="O1730:O1793" si="136">+IF(C1730="CFE", "FACTURA", IF(ISERROR(SEARCH("ANULA", H1730))=FALSE(), "ANULACIÓN FE", IF(ISERROR(SEARCH("CANCELLATION", H1730))=FALSE(), "ANULACIÓN FE", "NOTAS")))</f>
        <v>FACTURA</v>
      </c>
      <c r="P1730" t="str">
        <f t="shared" ref="P1730:P1793" si="137">+LEFT(E1730, 4)</f>
        <v>2025</v>
      </c>
      <c r="Q1730" t="str">
        <f t="shared" ref="Q1730:Q1793" si="138">+MID(E1730, 5, 2)</f>
        <v>02</v>
      </c>
      <c r="R1730" t="str">
        <f>+IFERROR(VLOOKUP(I1730, Listado!A:B, 2, FALSE()), "COMERCIALIZADORA INTERNACIONAL CARIBBEAN EXOTICS S A")</f>
        <v>LONDOÑO ECHEVERRI ALEJANDRA</v>
      </c>
      <c r="S1730" s="25">
        <f>+VLOOKUP(E1730, TC!A:D, 2, FALSE())</f>
        <v>4153.8</v>
      </c>
      <c r="T1730" t="str">
        <f t="shared" ref="T1730:T1793" si="139">+IF(I1730="JUAN MATAS SAS", "USD", F1730)</f>
        <v>COP</v>
      </c>
    </row>
    <row r="1731" spans="1:20" ht="18.75" hidden="1" customHeight="1" x14ac:dyDescent="0.25">
      <c r="A1731" t="s">
        <v>2215</v>
      </c>
      <c r="B1731" t="s">
        <v>5</v>
      </c>
      <c r="C1731" t="s">
        <v>1913</v>
      </c>
      <c r="D1731" s="24">
        <v>10984</v>
      </c>
      <c r="E1731" t="s">
        <v>1636</v>
      </c>
      <c r="F1731" t="s">
        <v>99</v>
      </c>
      <c r="G1731" t="s">
        <v>113</v>
      </c>
      <c r="I1731" t="s">
        <v>1843</v>
      </c>
      <c r="J1731" t="s">
        <v>1915</v>
      </c>
      <c r="K1731" t="s">
        <v>2020</v>
      </c>
      <c r="L1731" s="24">
        <v>104720</v>
      </c>
      <c r="M1731" s="25">
        <f>+VLOOKUP(E1731, TC!A:D, 4, FALSE())</f>
        <v>1.0373499999999998</v>
      </c>
      <c r="N1731" s="24">
        <f t="shared" si="135"/>
        <v>104720</v>
      </c>
      <c r="O1731" t="str">
        <f t="shared" si="136"/>
        <v>FACTURA</v>
      </c>
      <c r="P1731" t="str">
        <f t="shared" si="137"/>
        <v>2025</v>
      </c>
      <c r="Q1731" t="str">
        <f t="shared" si="138"/>
        <v>02</v>
      </c>
      <c r="R1731" t="str">
        <f>+IFERROR(VLOOKUP(I1731, Listado!A:B, 2, FALSE()), "COMERCIALIZADORA INTERNACIONAL CARIBBEAN EXOTICS S A")</f>
        <v>LONDOÑO ECHEVERRI ALEJANDRA</v>
      </c>
      <c r="S1731" s="25">
        <f>+VLOOKUP(E1731, TC!A:D, 2, FALSE())</f>
        <v>4153.8</v>
      </c>
      <c r="T1731" t="str">
        <f t="shared" si="139"/>
        <v>COP</v>
      </c>
    </row>
    <row r="1732" spans="1:20" ht="18.75" hidden="1" customHeight="1" x14ac:dyDescent="0.25">
      <c r="A1732" t="s">
        <v>2215</v>
      </c>
      <c r="B1732" t="s">
        <v>5</v>
      </c>
      <c r="C1732" t="s">
        <v>1913</v>
      </c>
      <c r="D1732" s="24">
        <v>10984</v>
      </c>
      <c r="E1732" t="s">
        <v>1636</v>
      </c>
      <c r="F1732" t="s">
        <v>99</v>
      </c>
      <c r="G1732" t="s">
        <v>113</v>
      </c>
      <c r="I1732" t="s">
        <v>1843</v>
      </c>
      <c r="J1732" t="s">
        <v>1915</v>
      </c>
      <c r="K1732" t="s">
        <v>2020</v>
      </c>
      <c r="L1732" s="24">
        <v>109120</v>
      </c>
      <c r="M1732" s="25">
        <f>+VLOOKUP(E1732, TC!A:D, 4, FALSE())</f>
        <v>1.0373499999999998</v>
      </c>
      <c r="N1732" s="24">
        <f t="shared" si="135"/>
        <v>109120</v>
      </c>
      <c r="O1732" t="str">
        <f t="shared" si="136"/>
        <v>FACTURA</v>
      </c>
      <c r="P1732" t="str">
        <f t="shared" si="137"/>
        <v>2025</v>
      </c>
      <c r="Q1732" t="str">
        <f t="shared" si="138"/>
        <v>02</v>
      </c>
      <c r="R1732" t="str">
        <f>+IFERROR(VLOOKUP(I1732, Listado!A:B, 2, FALSE()), "COMERCIALIZADORA INTERNACIONAL CARIBBEAN EXOTICS S A")</f>
        <v>LONDOÑO ECHEVERRI ALEJANDRA</v>
      </c>
      <c r="S1732" s="25">
        <f>+VLOOKUP(E1732, TC!A:D, 2, FALSE())</f>
        <v>4153.8</v>
      </c>
      <c r="T1732" t="str">
        <f t="shared" si="139"/>
        <v>COP</v>
      </c>
    </row>
    <row r="1733" spans="1:20" ht="18.75" hidden="1" customHeight="1" x14ac:dyDescent="0.25">
      <c r="A1733" t="s">
        <v>2215</v>
      </c>
      <c r="B1733" t="s">
        <v>5</v>
      </c>
      <c r="C1733" t="s">
        <v>1913</v>
      </c>
      <c r="D1733" s="24">
        <v>10984</v>
      </c>
      <c r="E1733" t="s">
        <v>1636</v>
      </c>
      <c r="F1733" t="s">
        <v>99</v>
      </c>
      <c r="G1733" t="s">
        <v>113</v>
      </c>
      <c r="I1733" t="s">
        <v>1843</v>
      </c>
      <c r="J1733" t="s">
        <v>1915</v>
      </c>
      <c r="K1733" t="s">
        <v>2020</v>
      </c>
      <c r="L1733" s="24">
        <v>8140</v>
      </c>
      <c r="M1733" s="25">
        <f>+VLOOKUP(E1733, TC!A:D, 4, FALSE())</f>
        <v>1.0373499999999998</v>
      </c>
      <c r="N1733" s="24">
        <f t="shared" si="135"/>
        <v>8140</v>
      </c>
      <c r="O1733" t="str">
        <f t="shared" si="136"/>
        <v>FACTURA</v>
      </c>
      <c r="P1733" t="str">
        <f t="shared" si="137"/>
        <v>2025</v>
      </c>
      <c r="Q1733" t="str">
        <f t="shared" si="138"/>
        <v>02</v>
      </c>
      <c r="R1733" t="str">
        <f>+IFERROR(VLOOKUP(I1733, Listado!A:B, 2, FALSE()), "COMERCIALIZADORA INTERNACIONAL CARIBBEAN EXOTICS S A")</f>
        <v>LONDOÑO ECHEVERRI ALEJANDRA</v>
      </c>
      <c r="S1733" s="25">
        <f>+VLOOKUP(E1733, TC!A:D, 2, FALSE())</f>
        <v>4153.8</v>
      </c>
      <c r="T1733" t="str">
        <f t="shared" si="139"/>
        <v>COP</v>
      </c>
    </row>
    <row r="1734" spans="1:20" ht="18.75" hidden="1" customHeight="1" x14ac:dyDescent="0.25">
      <c r="A1734" t="s">
        <v>2215</v>
      </c>
      <c r="B1734" t="s">
        <v>5</v>
      </c>
      <c r="C1734" t="s">
        <v>1913</v>
      </c>
      <c r="D1734" s="24">
        <v>10984</v>
      </c>
      <c r="E1734" t="s">
        <v>1636</v>
      </c>
      <c r="F1734" t="s">
        <v>99</v>
      </c>
      <c r="G1734" t="s">
        <v>113</v>
      </c>
      <c r="I1734" t="s">
        <v>1843</v>
      </c>
      <c r="J1734" t="s">
        <v>1915</v>
      </c>
      <c r="K1734" t="s">
        <v>2020</v>
      </c>
      <c r="L1734" s="24">
        <v>10780</v>
      </c>
      <c r="M1734" s="25">
        <f>+VLOOKUP(E1734, TC!A:D, 4, FALSE())</f>
        <v>1.0373499999999998</v>
      </c>
      <c r="N1734" s="24">
        <f t="shared" si="135"/>
        <v>10780</v>
      </c>
      <c r="O1734" t="str">
        <f t="shared" si="136"/>
        <v>FACTURA</v>
      </c>
      <c r="P1734" t="str">
        <f t="shared" si="137"/>
        <v>2025</v>
      </c>
      <c r="Q1734" t="str">
        <f t="shared" si="138"/>
        <v>02</v>
      </c>
      <c r="R1734" t="str">
        <f>+IFERROR(VLOOKUP(I1734, Listado!A:B, 2, FALSE()), "COMERCIALIZADORA INTERNACIONAL CARIBBEAN EXOTICS S A")</f>
        <v>LONDOÑO ECHEVERRI ALEJANDRA</v>
      </c>
      <c r="S1734" s="25">
        <f>+VLOOKUP(E1734, TC!A:D, 2, FALSE())</f>
        <v>4153.8</v>
      </c>
      <c r="T1734" t="str">
        <f t="shared" si="139"/>
        <v>COP</v>
      </c>
    </row>
    <row r="1735" spans="1:20" ht="18.75" hidden="1" customHeight="1" x14ac:dyDescent="0.25">
      <c r="A1735" t="s">
        <v>2215</v>
      </c>
      <c r="B1735" t="s">
        <v>5</v>
      </c>
      <c r="C1735" t="s">
        <v>1913</v>
      </c>
      <c r="D1735" s="24">
        <v>10984</v>
      </c>
      <c r="E1735" t="s">
        <v>1636</v>
      </c>
      <c r="F1735" t="s">
        <v>99</v>
      </c>
      <c r="G1735" t="s">
        <v>113</v>
      </c>
      <c r="I1735" t="s">
        <v>1843</v>
      </c>
      <c r="J1735" t="s">
        <v>1915</v>
      </c>
      <c r="K1735" t="s">
        <v>2020</v>
      </c>
      <c r="L1735" s="24">
        <v>29260</v>
      </c>
      <c r="M1735" s="25">
        <f>+VLOOKUP(E1735, TC!A:D, 4, FALSE())</f>
        <v>1.0373499999999998</v>
      </c>
      <c r="N1735" s="24">
        <f t="shared" si="135"/>
        <v>29260</v>
      </c>
      <c r="O1735" t="str">
        <f t="shared" si="136"/>
        <v>FACTURA</v>
      </c>
      <c r="P1735" t="str">
        <f t="shared" si="137"/>
        <v>2025</v>
      </c>
      <c r="Q1735" t="str">
        <f t="shared" si="138"/>
        <v>02</v>
      </c>
      <c r="R1735" t="str">
        <f>+IFERROR(VLOOKUP(I1735, Listado!A:B, 2, FALSE()), "COMERCIALIZADORA INTERNACIONAL CARIBBEAN EXOTICS S A")</f>
        <v>LONDOÑO ECHEVERRI ALEJANDRA</v>
      </c>
      <c r="S1735" s="25">
        <f>+VLOOKUP(E1735, TC!A:D, 2, FALSE())</f>
        <v>4153.8</v>
      </c>
      <c r="T1735" t="str">
        <f t="shared" si="139"/>
        <v>COP</v>
      </c>
    </row>
    <row r="1736" spans="1:20" ht="18.75" hidden="1" customHeight="1" x14ac:dyDescent="0.25">
      <c r="A1736" t="s">
        <v>2215</v>
      </c>
      <c r="B1736" t="s">
        <v>5</v>
      </c>
      <c r="C1736" t="s">
        <v>1913</v>
      </c>
      <c r="D1736" s="24">
        <v>10984</v>
      </c>
      <c r="E1736" t="s">
        <v>1636</v>
      </c>
      <c r="F1736" t="s">
        <v>99</v>
      </c>
      <c r="G1736" t="s">
        <v>113</v>
      </c>
      <c r="I1736" t="s">
        <v>1843</v>
      </c>
      <c r="J1736" t="s">
        <v>1915</v>
      </c>
      <c r="K1736" t="s">
        <v>2020</v>
      </c>
      <c r="L1736" s="24">
        <v>56100</v>
      </c>
      <c r="M1736" s="25">
        <f>+VLOOKUP(E1736, TC!A:D, 4, FALSE())</f>
        <v>1.0373499999999998</v>
      </c>
      <c r="N1736" s="24">
        <f t="shared" si="135"/>
        <v>56100</v>
      </c>
      <c r="O1736" t="str">
        <f t="shared" si="136"/>
        <v>FACTURA</v>
      </c>
      <c r="P1736" t="str">
        <f t="shared" si="137"/>
        <v>2025</v>
      </c>
      <c r="Q1736" t="str">
        <f t="shared" si="138"/>
        <v>02</v>
      </c>
      <c r="R1736" t="str">
        <f>+IFERROR(VLOOKUP(I1736, Listado!A:B, 2, FALSE()), "COMERCIALIZADORA INTERNACIONAL CARIBBEAN EXOTICS S A")</f>
        <v>LONDOÑO ECHEVERRI ALEJANDRA</v>
      </c>
      <c r="S1736" s="25">
        <f>+VLOOKUP(E1736, TC!A:D, 2, FALSE())</f>
        <v>4153.8</v>
      </c>
      <c r="T1736" t="str">
        <f t="shared" si="139"/>
        <v>COP</v>
      </c>
    </row>
    <row r="1737" spans="1:20" ht="18.75" hidden="1" customHeight="1" x14ac:dyDescent="0.25">
      <c r="A1737" t="s">
        <v>2215</v>
      </c>
      <c r="B1737" t="s">
        <v>5</v>
      </c>
      <c r="C1737" t="s">
        <v>1913</v>
      </c>
      <c r="D1737" s="24">
        <v>10984</v>
      </c>
      <c r="E1737" t="s">
        <v>1636</v>
      </c>
      <c r="F1737" t="s">
        <v>99</v>
      </c>
      <c r="G1737" t="s">
        <v>113</v>
      </c>
      <c r="I1737" t="s">
        <v>1843</v>
      </c>
      <c r="J1737" t="s">
        <v>1915</v>
      </c>
      <c r="K1737" t="s">
        <v>2020</v>
      </c>
      <c r="L1737" s="24">
        <v>7040</v>
      </c>
      <c r="M1737" s="25">
        <f>+VLOOKUP(E1737, TC!A:D, 4, FALSE())</f>
        <v>1.0373499999999998</v>
      </c>
      <c r="N1737" s="24">
        <f t="shared" si="135"/>
        <v>7040</v>
      </c>
      <c r="O1737" t="str">
        <f t="shared" si="136"/>
        <v>FACTURA</v>
      </c>
      <c r="P1737" t="str">
        <f t="shared" si="137"/>
        <v>2025</v>
      </c>
      <c r="Q1737" t="str">
        <f t="shared" si="138"/>
        <v>02</v>
      </c>
      <c r="R1737" t="str">
        <f>+IFERROR(VLOOKUP(I1737, Listado!A:B, 2, FALSE()), "COMERCIALIZADORA INTERNACIONAL CARIBBEAN EXOTICS S A")</f>
        <v>LONDOÑO ECHEVERRI ALEJANDRA</v>
      </c>
      <c r="S1737" s="25">
        <f>+VLOOKUP(E1737, TC!A:D, 2, FALSE())</f>
        <v>4153.8</v>
      </c>
      <c r="T1737" t="str">
        <f t="shared" si="139"/>
        <v>COP</v>
      </c>
    </row>
    <row r="1738" spans="1:20" ht="18.75" hidden="1" customHeight="1" x14ac:dyDescent="0.25">
      <c r="A1738" t="s">
        <v>2215</v>
      </c>
      <c r="B1738" t="s">
        <v>5</v>
      </c>
      <c r="C1738" t="s">
        <v>1913</v>
      </c>
      <c r="D1738" s="24">
        <v>10985</v>
      </c>
      <c r="E1738" t="s">
        <v>1636</v>
      </c>
      <c r="F1738" t="s">
        <v>99</v>
      </c>
      <c r="G1738" t="s">
        <v>1914</v>
      </c>
      <c r="I1738" t="s">
        <v>1841</v>
      </c>
      <c r="J1738" t="s">
        <v>1915</v>
      </c>
      <c r="K1738" t="s">
        <v>2021</v>
      </c>
      <c r="L1738" s="24">
        <v>482020</v>
      </c>
      <c r="M1738" s="25">
        <f>+VLOOKUP(E1738, TC!A:D, 4, FALSE())</f>
        <v>1.0373499999999998</v>
      </c>
      <c r="N1738" s="24">
        <f t="shared" si="135"/>
        <v>482020</v>
      </c>
      <c r="O1738" t="str">
        <f t="shared" si="136"/>
        <v>FACTURA</v>
      </c>
      <c r="P1738" t="str">
        <f t="shared" si="137"/>
        <v>2025</v>
      </c>
      <c r="Q1738" t="str">
        <f t="shared" si="138"/>
        <v>02</v>
      </c>
      <c r="R1738" t="str">
        <f>+IFERROR(VLOOKUP(I1738, Listado!A:B, 2, FALSE()), "COMERCIALIZADORA INTERNACIONAL CARIBBEAN EXOTICS S A")</f>
        <v>LONDOÑO ECHEVERRI ALEJANDRA</v>
      </c>
      <c r="S1738" s="25">
        <f>+VLOOKUP(E1738, TC!A:D, 2, FALSE())</f>
        <v>4153.8</v>
      </c>
      <c r="T1738" t="str">
        <f t="shared" si="139"/>
        <v>COP</v>
      </c>
    </row>
    <row r="1739" spans="1:20" ht="18.75" hidden="1" customHeight="1" x14ac:dyDescent="0.25">
      <c r="A1739" t="s">
        <v>2215</v>
      </c>
      <c r="B1739" t="s">
        <v>5</v>
      </c>
      <c r="C1739" t="s">
        <v>1913</v>
      </c>
      <c r="D1739" s="24">
        <v>10985</v>
      </c>
      <c r="E1739" t="s">
        <v>1636</v>
      </c>
      <c r="F1739" t="s">
        <v>99</v>
      </c>
      <c r="G1739" t="s">
        <v>1914</v>
      </c>
      <c r="I1739" t="s">
        <v>1841</v>
      </c>
      <c r="J1739" t="s">
        <v>1915</v>
      </c>
      <c r="K1739" t="s">
        <v>2021</v>
      </c>
      <c r="L1739" s="24">
        <v>62300</v>
      </c>
      <c r="M1739" s="25">
        <f>+VLOOKUP(E1739, TC!A:D, 4, FALSE())</f>
        <v>1.0373499999999998</v>
      </c>
      <c r="N1739" s="24">
        <f t="shared" si="135"/>
        <v>62300</v>
      </c>
      <c r="O1739" t="str">
        <f t="shared" si="136"/>
        <v>FACTURA</v>
      </c>
      <c r="P1739" t="str">
        <f t="shared" si="137"/>
        <v>2025</v>
      </c>
      <c r="Q1739" t="str">
        <f t="shared" si="138"/>
        <v>02</v>
      </c>
      <c r="R1739" t="str">
        <f>+IFERROR(VLOOKUP(I1739, Listado!A:B, 2, FALSE()), "COMERCIALIZADORA INTERNACIONAL CARIBBEAN EXOTICS S A")</f>
        <v>LONDOÑO ECHEVERRI ALEJANDRA</v>
      </c>
      <c r="S1739" s="25">
        <f>+VLOOKUP(E1739, TC!A:D, 2, FALSE())</f>
        <v>4153.8</v>
      </c>
      <c r="T1739" t="str">
        <f t="shared" si="139"/>
        <v>COP</v>
      </c>
    </row>
    <row r="1740" spans="1:20" ht="18.75" hidden="1" customHeight="1" x14ac:dyDescent="0.25">
      <c r="A1740" t="s">
        <v>2215</v>
      </c>
      <c r="B1740" t="s">
        <v>5</v>
      </c>
      <c r="C1740" t="s">
        <v>1913</v>
      </c>
      <c r="D1740" s="24">
        <v>10985</v>
      </c>
      <c r="E1740" t="s">
        <v>1636</v>
      </c>
      <c r="F1740" t="s">
        <v>99</v>
      </c>
      <c r="G1740" t="s">
        <v>1914</v>
      </c>
      <c r="I1740" t="s">
        <v>1841</v>
      </c>
      <c r="J1740" t="s">
        <v>1915</v>
      </c>
      <c r="K1740" t="s">
        <v>2021</v>
      </c>
      <c r="L1740" s="24">
        <v>287280</v>
      </c>
      <c r="M1740" s="25">
        <f>+VLOOKUP(E1740, TC!A:D, 4, FALSE())</f>
        <v>1.0373499999999998</v>
      </c>
      <c r="N1740" s="24">
        <f t="shared" si="135"/>
        <v>287280</v>
      </c>
      <c r="O1740" t="str">
        <f t="shared" si="136"/>
        <v>FACTURA</v>
      </c>
      <c r="P1740" t="str">
        <f t="shared" si="137"/>
        <v>2025</v>
      </c>
      <c r="Q1740" t="str">
        <f t="shared" si="138"/>
        <v>02</v>
      </c>
      <c r="R1740" t="str">
        <f>+IFERROR(VLOOKUP(I1740, Listado!A:B, 2, FALSE()), "COMERCIALIZADORA INTERNACIONAL CARIBBEAN EXOTICS S A")</f>
        <v>LONDOÑO ECHEVERRI ALEJANDRA</v>
      </c>
      <c r="S1740" s="25">
        <f>+VLOOKUP(E1740, TC!A:D, 2, FALSE())</f>
        <v>4153.8</v>
      </c>
      <c r="T1740" t="str">
        <f t="shared" si="139"/>
        <v>COP</v>
      </c>
    </row>
    <row r="1741" spans="1:20" ht="18.75" hidden="1" customHeight="1" x14ac:dyDescent="0.25">
      <c r="A1741" t="s">
        <v>2215</v>
      </c>
      <c r="B1741" t="s">
        <v>5</v>
      </c>
      <c r="C1741" t="s">
        <v>1913</v>
      </c>
      <c r="D1741" s="24">
        <v>10986</v>
      </c>
      <c r="E1741" t="s">
        <v>1636</v>
      </c>
      <c r="F1741" t="s">
        <v>99</v>
      </c>
      <c r="G1741" t="s">
        <v>1914</v>
      </c>
      <c r="I1741" t="s">
        <v>1841</v>
      </c>
      <c r="J1741" t="s">
        <v>1915</v>
      </c>
      <c r="K1741" t="s">
        <v>2020</v>
      </c>
      <c r="L1741" s="24">
        <v>650</v>
      </c>
      <c r="M1741" s="25">
        <f>+VLOOKUP(E1741, TC!A:D, 4, FALSE())</f>
        <v>1.0373499999999998</v>
      </c>
      <c r="N1741" s="24">
        <f t="shared" si="135"/>
        <v>650</v>
      </c>
      <c r="O1741" t="str">
        <f t="shared" si="136"/>
        <v>FACTURA</v>
      </c>
      <c r="P1741" t="str">
        <f t="shared" si="137"/>
        <v>2025</v>
      </c>
      <c r="Q1741" t="str">
        <f t="shared" si="138"/>
        <v>02</v>
      </c>
      <c r="R1741" t="str">
        <f>+IFERROR(VLOOKUP(I1741, Listado!A:B, 2, FALSE()), "COMERCIALIZADORA INTERNACIONAL CARIBBEAN EXOTICS S A")</f>
        <v>LONDOÑO ECHEVERRI ALEJANDRA</v>
      </c>
      <c r="S1741" s="25">
        <f>+VLOOKUP(E1741, TC!A:D, 2, FALSE())</f>
        <v>4153.8</v>
      </c>
      <c r="T1741" t="str">
        <f t="shared" si="139"/>
        <v>COP</v>
      </c>
    </row>
    <row r="1742" spans="1:20" ht="18.75" hidden="1" customHeight="1" x14ac:dyDescent="0.25">
      <c r="A1742" t="s">
        <v>2215</v>
      </c>
      <c r="B1742" t="s">
        <v>5</v>
      </c>
      <c r="C1742" t="s">
        <v>1913</v>
      </c>
      <c r="D1742" s="24">
        <v>10986</v>
      </c>
      <c r="E1742" t="s">
        <v>1636</v>
      </c>
      <c r="F1742" t="s">
        <v>99</v>
      </c>
      <c r="G1742" t="s">
        <v>1914</v>
      </c>
      <c r="I1742" t="s">
        <v>1841</v>
      </c>
      <c r="J1742" t="s">
        <v>1915</v>
      </c>
      <c r="K1742" t="s">
        <v>2020</v>
      </c>
      <c r="L1742" s="24">
        <v>312</v>
      </c>
      <c r="M1742" s="25">
        <f>+VLOOKUP(E1742, TC!A:D, 4, FALSE())</f>
        <v>1.0373499999999998</v>
      </c>
      <c r="N1742" s="24">
        <f t="shared" si="135"/>
        <v>312</v>
      </c>
      <c r="O1742" t="str">
        <f t="shared" si="136"/>
        <v>FACTURA</v>
      </c>
      <c r="P1742" t="str">
        <f t="shared" si="137"/>
        <v>2025</v>
      </c>
      <c r="Q1742" t="str">
        <f t="shared" si="138"/>
        <v>02</v>
      </c>
      <c r="R1742" t="str">
        <f>+IFERROR(VLOOKUP(I1742, Listado!A:B, 2, FALSE()), "COMERCIALIZADORA INTERNACIONAL CARIBBEAN EXOTICS S A")</f>
        <v>LONDOÑO ECHEVERRI ALEJANDRA</v>
      </c>
      <c r="S1742" s="25">
        <f>+VLOOKUP(E1742, TC!A:D, 2, FALSE())</f>
        <v>4153.8</v>
      </c>
      <c r="T1742" t="str">
        <f t="shared" si="139"/>
        <v>COP</v>
      </c>
    </row>
    <row r="1743" spans="1:20" ht="18.75" hidden="1" customHeight="1" x14ac:dyDescent="0.25">
      <c r="A1743" t="s">
        <v>2215</v>
      </c>
      <c r="B1743" t="s">
        <v>5</v>
      </c>
      <c r="C1743" t="s">
        <v>1913</v>
      </c>
      <c r="D1743" s="24">
        <v>10986</v>
      </c>
      <c r="E1743" t="s">
        <v>1636</v>
      </c>
      <c r="F1743" t="s">
        <v>99</v>
      </c>
      <c r="G1743" t="s">
        <v>1914</v>
      </c>
      <c r="I1743" t="s">
        <v>1841</v>
      </c>
      <c r="J1743" t="s">
        <v>1915</v>
      </c>
      <c r="K1743" t="s">
        <v>2020</v>
      </c>
      <c r="L1743" s="24">
        <v>4160</v>
      </c>
      <c r="M1743" s="25">
        <f>+VLOOKUP(E1743, TC!A:D, 4, FALSE())</f>
        <v>1.0373499999999998</v>
      </c>
      <c r="N1743" s="24">
        <f t="shared" si="135"/>
        <v>4160</v>
      </c>
      <c r="O1743" t="str">
        <f t="shared" si="136"/>
        <v>FACTURA</v>
      </c>
      <c r="P1743" t="str">
        <f t="shared" si="137"/>
        <v>2025</v>
      </c>
      <c r="Q1743" t="str">
        <f t="shared" si="138"/>
        <v>02</v>
      </c>
      <c r="R1743" t="str">
        <f>+IFERROR(VLOOKUP(I1743, Listado!A:B, 2, FALSE()), "COMERCIALIZADORA INTERNACIONAL CARIBBEAN EXOTICS S A")</f>
        <v>LONDOÑO ECHEVERRI ALEJANDRA</v>
      </c>
      <c r="S1743" s="25">
        <f>+VLOOKUP(E1743, TC!A:D, 2, FALSE())</f>
        <v>4153.8</v>
      </c>
      <c r="T1743" t="str">
        <f t="shared" si="139"/>
        <v>COP</v>
      </c>
    </row>
    <row r="1744" spans="1:20" ht="18.75" hidden="1" customHeight="1" x14ac:dyDescent="0.25">
      <c r="A1744" t="s">
        <v>2215</v>
      </c>
      <c r="B1744" t="s">
        <v>5</v>
      </c>
      <c r="C1744" t="s">
        <v>1913</v>
      </c>
      <c r="D1744" s="24">
        <v>10986</v>
      </c>
      <c r="E1744" t="s">
        <v>1636</v>
      </c>
      <c r="F1744" t="s">
        <v>99</v>
      </c>
      <c r="G1744" t="s">
        <v>1914</v>
      </c>
      <c r="I1744" t="s">
        <v>1841</v>
      </c>
      <c r="J1744" t="s">
        <v>1915</v>
      </c>
      <c r="K1744" t="s">
        <v>2020</v>
      </c>
      <c r="L1744" s="24">
        <v>5330</v>
      </c>
      <c r="M1744" s="25">
        <f>+VLOOKUP(E1744, TC!A:D, 4, FALSE())</f>
        <v>1.0373499999999998</v>
      </c>
      <c r="N1744" s="24">
        <f t="shared" si="135"/>
        <v>5330</v>
      </c>
      <c r="O1744" t="str">
        <f t="shared" si="136"/>
        <v>FACTURA</v>
      </c>
      <c r="P1744" t="str">
        <f t="shared" si="137"/>
        <v>2025</v>
      </c>
      <c r="Q1744" t="str">
        <f t="shared" si="138"/>
        <v>02</v>
      </c>
      <c r="R1744" t="str">
        <f>+IFERROR(VLOOKUP(I1744, Listado!A:B, 2, FALSE()), "COMERCIALIZADORA INTERNACIONAL CARIBBEAN EXOTICS S A")</f>
        <v>LONDOÑO ECHEVERRI ALEJANDRA</v>
      </c>
      <c r="S1744" s="25">
        <f>+VLOOKUP(E1744, TC!A:D, 2, FALSE())</f>
        <v>4153.8</v>
      </c>
      <c r="T1744" t="str">
        <f t="shared" si="139"/>
        <v>COP</v>
      </c>
    </row>
    <row r="1745" spans="1:20" ht="18.75" hidden="1" customHeight="1" x14ac:dyDescent="0.25">
      <c r="A1745" t="s">
        <v>2215</v>
      </c>
      <c r="B1745" t="s">
        <v>5</v>
      </c>
      <c r="C1745" t="s">
        <v>1913</v>
      </c>
      <c r="D1745" s="24">
        <v>10986</v>
      </c>
      <c r="E1745" t="s">
        <v>1636</v>
      </c>
      <c r="F1745" t="s">
        <v>99</v>
      </c>
      <c r="G1745" t="s">
        <v>1914</v>
      </c>
      <c r="I1745" t="s">
        <v>1841</v>
      </c>
      <c r="J1745" t="s">
        <v>1915</v>
      </c>
      <c r="K1745" t="s">
        <v>2020</v>
      </c>
      <c r="L1745" s="24">
        <v>4420</v>
      </c>
      <c r="M1745" s="25">
        <f>+VLOOKUP(E1745, TC!A:D, 4, FALSE())</f>
        <v>1.0373499999999998</v>
      </c>
      <c r="N1745" s="24">
        <f t="shared" si="135"/>
        <v>4420</v>
      </c>
      <c r="O1745" t="str">
        <f t="shared" si="136"/>
        <v>FACTURA</v>
      </c>
      <c r="P1745" t="str">
        <f t="shared" si="137"/>
        <v>2025</v>
      </c>
      <c r="Q1745" t="str">
        <f t="shared" si="138"/>
        <v>02</v>
      </c>
      <c r="R1745" t="str">
        <f>+IFERROR(VLOOKUP(I1745, Listado!A:B, 2, FALSE()), "COMERCIALIZADORA INTERNACIONAL CARIBBEAN EXOTICS S A")</f>
        <v>LONDOÑO ECHEVERRI ALEJANDRA</v>
      </c>
      <c r="S1745" s="25">
        <f>+VLOOKUP(E1745, TC!A:D, 2, FALSE())</f>
        <v>4153.8</v>
      </c>
      <c r="T1745" t="str">
        <f t="shared" si="139"/>
        <v>COP</v>
      </c>
    </row>
    <row r="1746" spans="1:20" ht="18.75" hidden="1" customHeight="1" x14ac:dyDescent="0.25">
      <c r="A1746" t="s">
        <v>2215</v>
      </c>
      <c r="B1746" t="s">
        <v>5</v>
      </c>
      <c r="C1746" t="s">
        <v>1913</v>
      </c>
      <c r="D1746" s="24">
        <v>10986</v>
      </c>
      <c r="E1746" t="s">
        <v>1636</v>
      </c>
      <c r="F1746" t="s">
        <v>99</v>
      </c>
      <c r="G1746" t="s">
        <v>1914</v>
      </c>
      <c r="I1746" t="s">
        <v>1841</v>
      </c>
      <c r="J1746" t="s">
        <v>1915</v>
      </c>
      <c r="K1746" t="s">
        <v>2020</v>
      </c>
      <c r="L1746" s="24">
        <v>17680</v>
      </c>
      <c r="M1746" s="25">
        <f>+VLOOKUP(E1746, TC!A:D, 4, FALSE())</f>
        <v>1.0373499999999998</v>
      </c>
      <c r="N1746" s="24">
        <f t="shared" si="135"/>
        <v>17680</v>
      </c>
      <c r="O1746" t="str">
        <f t="shared" si="136"/>
        <v>FACTURA</v>
      </c>
      <c r="P1746" t="str">
        <f t="shared" si="137"/>
        <v>2025</v>
      </c>
      <c r="Q1746" t="str">
        <f t="shared" si="138"/>
        <v>02</v>
      </c>
      <c r="R1746" t="str">
        <f>+IFERROR(VLOOKUP(I1746, Listado!A:B, 2, FALSE()), "COMERCIALIZADORA INTERNACIONAL CARIBBEAN EXOTICS S A")</f>
        <v>LONDOÑO ECHEVERRI ALEJANDRA</v>
      </c>
      <c r="S1746" s="25">
        <f>+VLOOKUP(E1746, TC!A:D, 2, FALSE())</f>
        <v>4153.8</v>
      </c>
      <c r="T1746" t="str">
        <f t="shared" si="139"/>
        <v>COP</v>
      </c>
    </row>
    <row r="1747" spans="1:20" ht="18.75" hidden="1" customHeight="1" x14ac:dyDescent="0.25">
      <c r="A1747" t="s">
        <v>2215</v>
      </c>
      <c r="B1747" t="s">
        <v>5</v>
      </c>
      <c r="C1747" t="s">
        <v>1913</v>
      </c>
      <c r="D1747" s="24">
        <v>10986</v>
      </c>
      <c r="E1747" t="s">
        <v>1636</v>
      </c>
      <c r="F1747" t="s">
        <v>99</v>
      </c>
      <c r="G1747" t="s">
        <v>1914</v>
      </c>
      <c r="I1747" t="s">
        <v>1841</v>
      </c>
      <c r="J1747" t="s">
        <v>1915</v>
      </c>
      <c r="K1747" t="s">
        <v>2020</v>
      </c>
      <c r="L1747" s="24">
        <v>130</v>
      </c>
      <c r="M1747" s="25">
        <f>+VLOOKUP(E1747, TC!A:D, 4, FALSE())</f>
        <v>1.0373499999999998</v>
      </c>
      <c r="N1747" s="24">
        <f t="shared" si="135"/>
        <v>130</v>
      </c>
      <c r="O1747" t="str">
        <f t="shared" si="136"/>
        <v>FACTURA</v>
      </c>
      <c r="P1747" t="str">
        <f t="shared" si="137"/>
        <v>2025</v>
      </c>
      <c r="Q1747" t="str">
        <f t="shared" si="138"/>
        <v>02</v>
      </c>
      <c r="R1747" t="str">
        <f>+IFERROR(VLOOKUP(I1747, Listado!A:B, 2, FALSE()), "COMERCIALIZADORA INTERNACIONAL CARIBBEAN EXOTICS S A")</f>
        <v>LONDOÑO ECHEVERRI ALEJANDRA</v>
      </c>
      <c r="S1747" s="25">
        <f>+VLOOKUP(E1747, TC!A:D, 2, FALSE())</f>
        <v>4153.8</v>
      </c>
      <c r="T1747" t="str">
        <f t="shared" si="139"/>
        <v>COP</v>
      </c>
    </row>
    <row r="1748" spans="1:20" ht="18.75" hidden="1" customHeight="1" x14ac:dyDescent="0.25">
      <c r="A1748" t="s">
        <v>2215</v>
      </c>
      <c r="B1748" t="s">
        <v>5</v>
      </c>
      <c r="C1748" t="s">
        <v>1913</v>
      </c>
      <c r="D1748" s="24">
        <v>10986</v>
      </c>
      <c r="E1748" t="s">
        <v>1636</v>
      </c>
      <c r="F1748" t="s">
        <v>99</v>
      </c>
      <c r="G1748" t="s">
        <v>1914</v>
      </c>
      <c r="I1748" t="s">
        <v>1841</v>
      </c>
      <c r="J1748" t="s">
        <v>1915</v>
      </c>
      <c r="K1748" t="s">
        <v>2020</v>
      </c>
      <c r="L1748" s="24">
        <v>9880</v>
      </c>
      <c r="M1748" s="25">
        <f>+VLOOKUP(E1748, TC!A:D, 4, FALSE())</f>
        <v>1.0373499999999998</v>
      </c>
      <c r="N1748" s="24">
        <f t="shared" si="135"/>
        <v>9880</v>
      </c>
      <c r="O1748" t="str">
        <f t="shared" si="136"/>
        <v>FACTURA</v>
      </c>
      <c r="P1748" t="str">
        <f t="shared" si="137"/>
        <v>2025</v>
      </c>
      <c r="Q1748" t="str">
        <f t="shared" si="138"/>
        <v>02</v>
      </c>
      <c r="R1748" t="str">
        <f>+IFERROR(VLOOKUP(I1748, Listado!A:B, 2, FALSE()), "COMERCIALIZADORA INTERNACIONAL CARIBBEAN EXOTICS S A")</f>
        <v>LONDOÑO ECHEVERRI ALEJANDRA</v>
      </c>
      <c r="S1748" s="25">
        <f>+VLOOKUP(E1748, TC!A:D, 2, FALSE())</f>
        <v>4153.8</v>
      </c>
      <c r="T1748" t="str">
        <f t="shared" si="139"/>
        <v>COP</v>
      </c>
    </row>
    <row r="1749" spans="1:20" ht="18.75" hidden="1" customHeight="1" x14ac:dyDescent="0.25">
      <c r="A1749" t="s">
        <v>2215</v>
      </c>
      <c r="B1749" t="s">
        <v>5</v>
      </c>
      <c r="C1749" t="s">
        <v>1913</v>
      </c>
      <c r="D1749" s="24">
        <v>10986</v>
      </c>
      <c r="E1749" t="s">
        <v>1636</v>
      </c>
      <c r="F1749" t="s">
        <v>99</v>
      </c>
      <c r="G1749" t="s">
        <v>1914</v>
      </c>
      <c r="I1749" t="s">
        <v>1841</v>
      </c>
      <c r="J1749" t="s">
        <v>1915</v>
      </c>
      <c r="K1749" t="s">
        <v>2020</v>
      </c>
      <c r="L1749" s="24">
        <v>260</v>
      </c>
      <c r="M1749" s="25">
        <f>+VLOOKUP(E1749, TC!A:D, 4, FALSE())</f>
        <v>1.0373499999999998</v>
      </c>
      <c r="N1749" s="24">
        <f t="shared" si="135"/>
        <v>260</v>
      </c>
      <c r="O1749" t="str">
        <f t="shared" si="136"/>
        <v>FACTURA</v>
      </c>
      <c r="P1749" t="str">
        <f t="shared" si="137"/>
        <v>2025</v>
      </c>
      <c r="Q1749" t="str">
        <f t="shared" si="138"/>
        <v>02</v>
      </c>
      <c r="R1749" t="str">
        <f>+IFERROR(VLOOKUP(I1749, Listado!A:B, 2, FALSE()), "COMERCIALIZADORA INTERNACIONAL CARIBBEAN EXOTICS S A")</f>
        <v>LONDOÑO ECHEVERRI ALEJANDRA</v>
      </c>
      <c r="S1749" s="25">
        <f>+VLOOKUP(E1749, TC!A:D, 2, FALSE())</f>
        <v>4153.8</v>
      </c>
      <c r="T1749" t="str">
        <f t="shared" si="139"/>
        <v>COP</v>
      </c>
    </row>
    <row r="1750" spans="1:20" ht="18.75" hidden="1" customHeight="1" x14ac:dyDescent="0.25">
      <c r="A1750" t="s">
        <v>2215</v>
      </c>
      <c r="B1750" t="s">
        <v>5</v>
      </c>
      <c r="C1750" t="s">
        <v>1913</v>
      </c>
      <c r="D1750" s="24">
        <v>10986</v>
      </c>
      <c r="E1750" t="s">
        <v>1636</v>
      </c>
      <c r="F1750" t="s">
        <v>99</v>
      </c>
      <c r="G1750" t="s">
        <v>1914</v>
      </c>
      <c r="I1750" t="s">
        <v>1841</v>
      </c>
      <c r="J1750" t="s">
        <v>1915</v>
      </c>
      <c r="K1750" t="s">
        <v>2020</v>
      </c>
      <c r="L1750" s="24">
        <v>130</v>
      </c>
      <c r="M1750" s="25">
        <f>+VLOOKUP(E1750, TC!A:D, 4, FALSE())</f>
        <v>1.0373499999999998</v>
      </c>
      <c r="N1750" s="24">
        <f t="shared" si="135"/>
        <v>130</v>
      </c>
      <c r="O1750" t="str">
        <f t="shared" si="136"/>
        <v>FACTURA</v>
      </c>
      <c r="P1750" t="str">
        <f t="shared" si="137"/>
        <v>2025</v>
      </c>
      <c r="Q1750" t="str">
        <f t="shared" si="138"/>
        <v>02</v>
      </c>
      <c r="R1750" t="str">
        <f>+IFERROR(VLOOKUP(I1750, Listado!A:B, 2, FALSE()), "COMERCIALIZADORA INTERNACIONAL CARIBBEAN EXOTICS S A")</f>
        <v>LONDOÑO ECHEVERRI ALEJANDRA</v>
      </c>
      <c r="S1750" s="25">
        <f>+VLOOKUP(E1750, TC!A:D, 2, FALSE())</f>
        <v>4153.8</v>
      </c>
      <c r="T1750" t="str">
        <f t="shared" si="139"/>
        <v>COP</v>
      </c>
    </row>
    <row r="1751" spans="1:20" ht="18.75" hidden="1" customHeight="1" x14ac:dyDescent="0.25">
      <c r="A1751" t="s">
        <v>2215</v>
      </c>
      <c r="B1751" t="s">
        <v>5</v>
      </c>
      <c r="C1751" t="s">
        <v>1913</v>
      </c>
      <c r="D1751" s="24">
        <v>10986</v>
      </c>
      <c r="E1751" t="s">
        <v>1636</v>
      </c>
      <c r="F1751" t="s">
        <v>99</v>
      </c>
      <c r="G1751" t="s">
        <v>1914</v>
      </c>
      <c r="I1751" t="s">
        <v>1841</v>
      </c>
      <c r="J1751" t="s">
        <v>1915</v>
      </c>
      <c r="K1751" t="s">
        <v>2020</v>
      </c>
      <c r="L1751" s="24">
        <v>10660</v>
      </c>
      <c r="M1751" s="25">
        <f>+VLOOKUP(E1751, TC!A:D, 4, FALSE())</f>
        <v>1.0373499999999998</v>
      </c>
      <c r="N1751" s="24">
        <f t="shared" si="135"/>
        <v>10660</v>
      </c>
      <c r="O1751" t="str">
        <f t="shared" si="136"/>
        <v>FACTURA</v>
      </c>
      <c r="P1751" t="str">
        <f t="shared" si="137"/>
        <v>2025</v>
      </c>
      <c r="Q1751" t="str">
        <f t="shared" si="138"/>
        <v>02</v>
      </c>
      <c r="R1751" t="str">
        <f>+IFERROR(VLOOKUP(I1751, Listado!A:B, 2, FALSE()), "COMERCIALIZADORA INTERNACIONAL CARIBBEAN EXOTICS S A")</f>
        <v>LONDOÑO ECHEVERRI ALEJANDRA</v>
      </c>
      <c r="S1751" s="25">
        <f>+VLOOKUP(E1751, TC!A:D, 2, FALSE())</f>
        <v>4153.8</v>
      </c>
      <c r="T1751" t="str">
        <f t="shared" si="139"/>
        <v>COP</v>
      </c>
    </row>
    <row r="1752" spans="1:20" ht="18.75" hidden="1" customHeight="1" x14ac:dyDescent="0.25">
      <c r="A1752" t="s">
        <v>2215</v>
      </c>
      <c r="B1752" t="s">
        <v>5</v>
      </c>
      <c r="C1752" t="s">
        <v>1913</v>
      </c>
      <c r="D1752" s="24">
        <v>10986</v>
      </c>
      <c r="E1752" t="s">
        <v>1636</v>
      </c>
      <c r="F1752" t="s">
        <v>99</v>
      </c>
      <c r="G1752" t="s">
        <v>1914</v>
      </c>
      <c r="I1752" t="s">
        <v>1841</v>
      </c>
      <c r="J1752" t="s">
        <v>1915</v>
      </c>
      <c r="K1752" t="s">
        <v>2020</v>
      </c>
      <c r="L1752" s="24">
        <v>8320</v>
      </c>
      <c r="M1752" s="25">
        <f>+VLOOKUP(E1752, TC!A:D, 4, FALSE())</f>
        <v>1.0373499999999998</v>
      </c>
      <c r="N1752" s="24">
        <f t="shared" si="135"/>
        <v>8320</v>
      </c>
      <c r="O1752" t="str">
        <f t="shared" si="136"/>
        <v>FACTURA</v>
      </c>
      <c r="P1752" t="str">
        <f t="shared" si="137"/>
        <v>2025</v>
      </c>
      <c r="Q1752" t="str">
        <f t="shared" si="138"/>
        <v>02</v>
      </c>
      <c r="R1752" t="str">
        <f>+IFERROR(VLOOKUP(I1752, Listado!A:B, 2, FALSE()), "COMERCIALIZADORA INTERNACIONAL CARIBBEAN EXOTICS S A")</f>
        <v>LONDOÑO ECHEVERRI ALEJANDRA</v>
      </c>
      <c r="S1752" s="25">
        <f>+VLOOKUP(E1752, TC!A:D, 2, FALSE())</f>
        <v>4153.8</v>
      </c>
      <c r="T1752" t="str">
        <f t="shared" si="139"/>
        <v>COP</v>
      </c>
    </row>
    <row r="1753" spans="1:20" ht="18.75" hidden="1" customHeight="1" x14ac:dyDescent="0.25">
      <c r="A1753" t="s">
        <v>2215</v>
      </c>
      <c r="B1753" t="s">
        <v>5</v>
      </c>
      <c r="C1753" t="s">
        <v>1913</v>
      </c>
      <c r="D1753" s="24">
        <v>10986</v>
      </c>
      <c r="E1753" t="s">
        <v>1636</v>
      </c>
      <c r="F1753" t="s">
        <v>99</v>
      </c>
      <c r="G1753" t="s">
        <v>1914</v>
      </c>
      <c r="I1753" t="s">
        <v>1841</v>
      </c>
      <c r="J1753" t="s">
        <v>1915</v>
      </c>
      <c r="K1753" t="s">
        <v>2020</v>
      </c>
      <c r="L1753" s="24">
        <v>650</v>
      </c>
      <c r="M1753" s="25">
        <f>+VLOOKUP(E1753, TC!A:D, 4, FALSE())</f>
        <v>1.0373499999999998</v>
      </c>
      <c r="N1753" s="24">
        <f t="shared" si="135"/>
        <v>650</v>
      </c>
      <c r="O1753" t="str">
        <f t="shared" si="136"/>
        <v>FACTURA</v>
      </c>
      <c r="P1753" t="str">
        <f t="shared" si="137"/>
        <v>2025</v>
      </c>
      <c r="Q1753" t="str">
        <f t="shared" si="138"/>
        <v>02</v>
      </c>
      <c r="R1753" t="str">
        <f>+IFERROR(VLOOKUP(I1753, Listado!A:B, 2, FALSE()), "COMERCIALIZADORA INTERNACIONAL CARIBBEAN EXOTICS S A")</f>
        <v>LONDOÑO ECHEVERRI ALEJANDRA</v>
      </c>
      <c r="S1753" s="25">
        <f>+VLOOKUP(E1753, TC!A:D, 2, FALSE())</f>
        <v>4153.8</v>
      </c>
      <c r="T1753" t="str">
        <f t="shared" si="139"/>
        <v>COP</v>
      </c>
    </row>
    <row r="1754" spans="1:20" ht="18.75" hidden="1" customHeight="1" x14ac:dyDescent="0.25">
      <c r="A1754" t="s">
        <v>2215</v>
      </c>
      <c r="B1754" t="s">
        <v>5</v>
      </c>
      <c r="C1754" t="s">
        <v>1913</v>
      </c>
      <c r="D1754" s="24">
        <v>10986</v>
      </c>
      <c r="E1754" t="s">
        <v>1636</v>
      </c>
      <c r="F1754" t="s">
        <v>99</v>
      </c>
      <c r="G1754" t="s">
        <v>1914</v>
      </c>
      <c r="I1754" t="s">
        <v>1841</v>
      </c>
      <c r="J1754" t="s">
        <v>1915</v>
      </c>
      <c r="K1754" t="s">
        <v>2020</v>
      </c>
      <c r="L1754" s="24">
        <v>8320</v>
      </c>
      <c r="M1754" s="25">
        <f>+VLOOKUP(E1754, TC!A:D, 4, FALSE())</f>
        <v>1.0373499999999998</v>
      </c>
      <c r="N1754" s="24">
        <f t="shared" si="135"/>
        <v>8320</v>
      </c>
      <c r="O1754" t="str">
        <f t="shared" si="136"/>
        <v>FACTURA</v>
      </c>
      <c r="P1754" t="str">
        <f t="shared" si="137"/>
        <v>2025</v>
      </c>
      <c r="Q1754" t="str">
        <f t="shared" si="138"/>
        <v>02</v>
      </c>
      <c r="R1754" t="str">
        <f>+IFERROR(VLOOKUP(I1754, Listado!A:B, 2, FALSE()), "COMERCIALIZADORA INTERNACIONAL CARIBBEAN EXOTICS S A")</f>
        <v>LONDOÑO ECHEVERRI ALEJANDRA</v>
      </c>
      <c r="S1754" s="25">
        <f>+VLOOKUP(E1754, TC!A:D, 2, FALSE())</f>
        <v>4153.8</v>
      </c>
      <c r="T1754" t="str">
        <f t="shared" si="139"/>
        <v>COP</v>
      </c>
    </row>
    <row r="1755" spans="1:20" ht="18.75" hidden="1" customHeight="1" x14ac:dyDescent="0.25">
      <c r="A1755" t="s">
        <v>2215</v>
      </c>
      <c r="B1755" t="s">
        <v>5</v>
      </c>
      <c r="C1755" t="s">
        <v>1913</v>
      </c>
      <c r="D1755" s="24">
        <v>10986</v>
      </c>
      <c r="E1755" t="s">
        <v>1636</v>
      </c>
      <c r="F1755" t="s">
        <v>99</v>
      </c>
      <c r="G1755" t="s">
        <v>1914</v>
      </c>
      <c r="I1755" t="s">
        <v>1841</v>
      </c>
      <c r="J1755" t="s">
        <v>1915</v>
      </c>
      <c r="K1755" t="s">
        <v>2020</v>
      </c>
      <c r="L1755" s="24">
        <v>1950</v>
      </c>
      <c r="M1755" s="25">
        <f>+VLOOKUP(E1755, TC!A:D, 4, FALSE())</f>
        <v>1.0373499999999998</v>
      </c>
      <c r="N1755" s="24">
        <f t="shared" si="135"/>
        <v>1950</v>
      </c>
      <c r="O1755" t="str">
        <f t="shared" si="136"/>
        <v>FACTURA</v>
      </c>
      <c r="P1755" t="str">
        <f t="shared" si="137"/>
        <v>2025</v>
      </c>
      <c r="Q1755" t="str">
        <f t="shared" si="138"/>
        <v>02</v>
      </c>
      <c r="R1755" t="str">
        <f>+IFERROR(VLOOKUP(I1755, Listado!A:B, 2, FALSE()), "COMERCIALIZADORA INTERNACIONAL CARIBBEAN EXOTICS S A")</f>
        <v>LONDOÑO ECHEVERRI ALEJANDRA</v>
      </c>
      <c r="S1755" s="25">
        <f>+VLOOKUP(E1755, TC!A:D, 2, FALSE())</f>
        <v>4153.8</v>
      </c>
      <c r="T1755" t="str">
        <f t="shared" si="139"/>
        <v>COP</v>
      </c>
    </row>
    <row r="1756" spans="1:20" ht="18.75" hidden="1" customHeight="1" x14ac:dyDescent="0.25">
      <c r="A1756" t="s">
        <v>2215</v>
      </c>
      <c r="B1756" t="s">
        <v>5</v>
      </c>
      <c r="C1756" t="s">
        <v>1913</v>
      </c>
      <c r="D1756" s="24">
        <v>10986</v>
      </c>
      <c r="E1756" t="s">
        <v>1636</v>
      </c>
      <c r="F1756" t="s">
        <v>99</v>
      </c>
      <c r="G1756" t="s">
        <v>1914</v>
      </c>
      <c r="I1756" t="s">
        <v>1841</v>
      </c>
      <c r="J1756" t="s">
        <v>1915</v>
      </c>
      <c r="K1756" t="s">
        <v>2020</v>
      </c>
      <c r="L1756" s="24">
        <v>21060</v>
      </c>
      <c r="M1756" s="25">
        <f>+VLOOKUP(E1756, TC!A:D, 4, FALSE())</f>
        <v>1.0373499999999998</v>
      </c>
      <c r="N1756" s="24">
        <f t="shared" si="135"/>
        <v>21060</v>
      </c>
      <c r="O1756" t="str">
        <f t="shared" si="136"/>
        <v>FACTURA</v>
      </c>
      <c r="P1756" t="str">
        <f t="shared" si="137"/>
        <v>2025</v>
      </c>
      <c r="Q1756" t="str">
        <f t="shared" si="138"/>
        <v>02</v>
      </c>
      <c r="R1756" t="str">
        <f>+IFERROR(VLOOKUP(I1756, Listado!A:B, 2, FALSE()), "COMERCIALIZADORA INTERNACIONAL CARIBBEAN EXOTICS S A")</f>
        <v>LONDOÑO ECHEVERRI ALEJANDRA</v>
      </c>
      <c r="S1756" s="25">
        <f>+VLOOKUP(E1756, TC!A:D, 2, FALSE())</f>
        <v>4153.8</v>
      </c>
      <c r="T1756" t="str">
        <f t="shared" si="139"/>
        <v>COP</v>
      </c>
    </row>
    <row r="1757" spans="1:20" ht="18.75" hidden="1" customHeight="1" x14ac:dyDescent="0.25">
      <c r="A1757" t="s">
        <v>2215</v>
      </c>
      <c r="B1757" t="s">
        <v>5</v>
      </c>
      <c r="C1757" t="s">
        <v>1913</v>
      </c>
      <c r="D1757" s="24">
        <v>10986</v>
      </c>
      <c r="E1757" t="s">
        <v>1636</v>
      </c>
      <c r="F1757" t="s">
        <v>99</v>
      </c>
      <c r="G1757" t="s">
        <v>1914</v>
      </c>
      <c r="I1757" t="s">
        <v>1841</v>
      </c>
      <c r="J1757" t="s">
        <v>1915</v>
      </c>
      <c r="K1757" t="s">
        <v>2020</v>
      </c>
      <c r="L1757" s="24">
        <v>1300</v>
      </c>
      <c r="M1757" s="25">
        <f>+VLOOKUP(E1757, TC!A:D, 4, FALSE())</f>
        <v>1.0373499999999998</v>
      </c>
      <c r="N1757" s="24">
        <f t="shared" si="135"/>
        <v>1300</v>
      </c>
      <c r="O1757" t="str">
        <f t="shared" si="136"/>
        <v>FACTURA</v>
      </c>
      <c r="P1757" t="str">
        <f t="shared" si="137"/>
        <v>2025</v>
      </c>
      <c r="Q1757" t="str">
        <f t="shared" si="138"/>
        <v>02</v>
      </c>
      <c r="R1757" t="str">
        <f>+IFERROR(VLOOKUP(I1757, Listado!A:B, 2, FALSE()), "COMERCIALIZADORA INTERNACIONAL CARIBBEAN EXOTICS S A")</f>
        <v>LONDOÑO ECHEVERRI ALEJANDRA</v>
      </c>
      <c r="S1757" s="25">
        <f>+VLOOKUP(E1757, TC!A:D, 2, FALSE())</f>
        <v>4153.8</v>
      </c>
      <c r="T1757" t="str">
        <f t="shared" si="139"/>
        <v>COP</v>
      </c>
    </row>
    <row r="1758" spans="1:20" ht="18.75" hidden="1" customHeight="1" x14ac:dyDescent="0.25">
      <c r="A1758" t="s">
        <v>2215</v>
      </c>
      <c r="B1758" t="s">
        <v>5</v>
      </c>
      <c r="C1758" t="s">
        <v>1913</v>
      </c>
      <c r="D1758" s="24">
        <v>10986</v>
      </c>
      <c r="E1758" t="s">
        <v>1636</v>
      </c>
      <c r="F1758" t="s">
        <v>99</v>
      </c>
      <c r="G1758" t="s">
        <v>1914</v>
      </c>
      <c r="I1758" t="s">
        <v>1841</v>
      </c>
      <c r="J1758" t="s">
        <v>1915</v>
      </c>
      <c r="K1758" t="s">
        <v>2020</v>
      </c>
      <c r="L1758" s="24">
        <v>53430</v>
      </c>
      <c r="M1758" s="25">
        <f>+VLOOKUP(E1758, TC!A:D, 4, FALSE())</f>
        <v>1.0373499999999998</v>
      </c>
      <c r="N1758" s="24">
        <f t="shared" si="135"/>
        <v>53430</v>
      </c>
      <c r="O1758" t="str">
        <f t="shared" si="136"/>
        <v>FACTURA</v>
      </c>
      <c r="P1758" t="str">
        <f t="shared" si="137"/>
        <v>2025</v>
      </c>
      <c r="Q1758" t="str">
        <f t="shared" si="138"/>
        <v>02</v>
      </c>
      <c r="R1758" t="str">
        <f>+IFERROR(VLOOKUP(I1758, Listado!A:B, 2, FALSE()), "COMERCIALIZADORA INTERNACIONAL CARIBBEAN EXOTICS S A")</f>
        <v>LONDOÑO ECHEVERRI ALEJANDRA</v>
      </c>
      <c r="S1758" s="25">
        <f>+VLOOKUP(E1758, TC!A:D, 2, FALSE())</f>
        <v>4153.8</v>
      </c>
      <c r="T1758" t="str">
        <f t="shared" si="139"/>
        <v>COP</v>
      </c>
    </row>
    <row r="1759" spans="1:20" ht="18.75" hidden="1" customHeight="1" x14ac:dyDescent="0.25">
      <c r="A1759" t="s">
        <v>2215</v>
      </c>
      <c r="B1759" t="s">
        <v>5</v>
      </c>
      <c r="C1759" t="s">
        <v>1913</v>
      </c>
      <c r="D1759" s="24">
        <v>10986</v>
      </c>
      <c r="E1759" t="s">
        <v>1636</v>
      </c>
      <c r="F1759" t="s">
        <v>99</v>
      </c>
      <c r="G1759" t="s">
        <v>1914</v>
      </c>
      <c r="I1759" t="s">
        <v>1841</v>
      </c>
      <c r="J1759" t="s">
        <v>1915</v>
      </c>
      <c r="K1759" t="s">
        <v>2020</v>
      </c>
      <c r="L1759" s="24">
        <v>33800</v>
      </c>
      <c r="M1759" s="25">
        <f>+VLOOKUP(E1759, TC!A:D, 4, FALSE())</f>
        <v>1.0373499999999998</v>
      </c>
      <c r="N1759" s="24">
        <f t="shared" si="135"/>
        <v>33800</v>
      </c>
      <c r="O1759" t="str">
        <f t="shared" si="136"/>
        <v>FACTURA</v>
      </c>
      <c r="P1759" t="str">
        <f t="shared" si="137"/>
        <v>2025</v>
      </c>
      <c r="Q1759" t="str">
        <f t="shared" si="138"/>
        <v>02</v>
      </c>
      <c r="R1759" t="str">
        <f>+IFERROR(VLOOKUP(I1759, Listado!A:B, 2, FALSE()), "COMERCIALIZADORA INTERNACIONAL CARIBBEAN EXOTICS S A")</f>
        <v>LONDOÑO ECHEVERRI ALEJANDRA</v>
      </c>
      <c r="S1759" s="25">
        <f>+VLOOKUP(E1759, TC!A:D, 2, FALSE())</f>
        <v>4153.8</v>
      </c>
      <c r="T1759" t="str">
        <f t="shared" si="139"/>
        <v>COP</v>
      </c>
    </row>
    <row r="1760" spans="1:20" ht="18.75" hidden="1" customHeight="1" x14ac:dyDescent="0.25">
      <c r="A1760" t="s">
        <v>2215</v>
      </c>
      <c r="B1760" t="s">
        <v>5</v>
      </c>
      <c r="C1760" t="s">
        <v>1913</v>
      </c>
      <c r="D1760" s="24">
        <v>10986</v>
      </c>
      <c r="E1760" t="s">
        <v>1636</v>
      </c>
      <c r="F1760" t="s">
        <v>99</v>
      </c>
      <c r="G1760" t="s">
        <v>1914</v>
      </c>
      <c r="I1760" t="s">
        <v>1841</v>
      </c>
      <c r="J1760" t="s">
        <v>1915</v>
      </c>
      <c r="K1760" t="s">
        <v>2020</v>
      </c>
      <c r="L1760" s="24">
        <v>1560</v>
      </c>
      <c r="M1760" s="25">
        <f>+VLOOKUP(E1760, TC!A:D, 4, FALSE())</f>
        <v>1.0373499999999998</v>
      </c>
      <c r="N1760" s="24">
        <f t="shared" si="135"/>
        <v>1560</v>
      </c>
      <c r="O1760" t="str">
        <f t="shared" si="136"/>
        <v>FACTURA</v>
      </c>
      <c r="P1760" t="str">
        <f t="shared" si="137"/>
        <v>2025</v>
      </c>
      <c r="Q1760" t="str">
        <f t="shared" si="138"/>
        <v>02</v>
      </c>
      <c r="R1760" t="str">
        <f>+IFERROR(VLOOKUP(I1760, Listado!A:B, 2, FALSE()), "COMERCIALIZADORA INTERNACIONAL CARIBBEAN EXOTICS S A")</f>
        <v>LONDOÑO ECHEVERRI ALEJANDRA</v>
      </c>
      <c r="S1760" s="25">
        <f>+VLOOKUP(E1760, TC!A:D, 2, FALSE())</f>
        <v>4153.8</v>
      </c>
      <c r="T1760" t="str">
        <f t="shared" si="139"/>
        <v>COP</v>
      </c>
    </row>
    <row r="1761" spans="1:20" ht="18.75" hidden="1" customHeight="1" x14ac:dyDescent="0.25">
      <c r="A1761" t="s">
        <v>2215</v>
      </c>
      <c r="B1761" t="s">
        <v>5</v>
      </c>
      <c r="C1761" t="s">
        <v>1913</v>
      </c>
      <c r="D1761" s="24">
        <v>10986</v>
      </c>
      <c r="E1761" t="s">
        <v>1636</v>
      </c>
      <c r="F1761" t="s">
        <v>99</v>
      </c>
      <c r="G1761" t="s">
        <v>1914</v>
      </c>
      <c r="I1761" t="s">
        <v>1841</v>
      </c>
      <c r="J1761" t="s">
        <v>1915</v>
      </c>
      <c r="K1761" t="s">
        <v>2020</v>
      </c>
      <c r="L1761" s="24">
        <v>16120</v>
      </c>
      <c r="M1761" s="25">
        <f>+VLOOKUP(E1761, TC!A:D, 4, FALSE())</f>
        <v>1.0373499999999998</v>
      </c>
      <c r="N1761" s="24">
        <f t="shared" si="135"/>
        <v>16120</v>
      </c>
      <c r="O1761" t="str">
        <f t="shared" si="136"/>
        <v>FACTURA</v>
      </c>
      <c r="P1761" t="str">
        <f t="shared" si="137"/>
        <v>2025</v>
      </c>
      <c r="Q1761" t="str">
        <f t="shared" si="138"/>
        <v>02</v>
      </c>
      <c r="R1761" t="str">
        <f>+IFERROR(VLOOKUP(I1761, Listado!A:B, 2, FALSE()), "COMERCIALIZADORA INTERNACIONAL CARIBBEAN EXOTICS S A")</f>
        <v>LONDOÑO ECHEVERRI ALEJANDRA</v>
      </c>
      <c r="S1761" s="25">
        <f>+VLOOKUP(E1761, TC!A:D, 2, FALSE())</f>
        <v>4153.8</v>
      </c>
      <c r="T1761" t="str">
        <f t="shared" si="139"/>
        <v>COP</v>
      </c>
    </row>
    <row r="1762" spans="1:20" ht="18.75" hidden="1" customHeight="1" x14ac:dyDescent="0.25">
      <c r="A1762" t="s">
        <v>2215</v>
      </c>
      <c r="B1762" t="s">
        <v>5</v>
      </c>
      <c r="C1762" t="s">
        <v>1913</v>
      </c>
      <c r="D1762" s="24">
        <v>10986</v>
      </c>
      <c r="E1762" t="s">
        <v>1636</v>
      </c>
      <c r="F1762" t="s">
        <v>99</v>
      </c>
      <c r="G1762" t="s">
        <v>1914</v>
      </c>
      <c r="I1762" t="s">
        <v>1841</v>
      </c>
      <c r="J1762" t="s">
        <v>1915</v>
      </c>
      <c r="K1762" t="s">
        <v>2020</v>
      </c>
      <c r="L1762" s="24">
        <v>66170</v>
      </c>
      <c r="M1762" s="25">
        <f>+VLOOKUP(E1762, TC!A:D, 4, FALSE())</f>
        <v>1.0373499999999998</v>
      </c>
      <c r="N1762" s="24">
        <f t="shared" si="135"/>
        <v>66170</v>
      </c>
      <c r="O1762" t="str">
        <f t="shared" si="136"/>
        <v>FACTURA</v>
      </c>
      <c r="P1762" t="str">
        <f t="shared" si="137"/>
        <v>2025</v>
      </c>
      <c r="Q1762" t="str">
        <f t="shared" si="138"/>
        <v>02</v>
      </c>
      <c r="R1762" t="str">
        <f>+IFERROR(VLOOKUP(I1762, Listado!A:B, 2, FALSE()), "COMERCIALIZADORA INTERNACIONAL CARIBBEAN EXOTICS S A")</f>
        <v>LONDOÑO ECHEVERRI ALEJANDRA</v>
      </c>
      <c r="S1762" s="25">
        <f>+VLOOKUP(E1762, TC!A:D, 2, FALSE())</f>
        <v>4153.8</v>
      </c>
      <c r="T1762" t="str">
        <f t="shared" si="139"/>
        <v>COP</v>
      </c>
    </row>
    <row r="1763" spans="1:20" ht="18.75" hidden="1" customHeight="1" x14ac:dyDescent="0.25">
      <c r="A1763" t="s">
        <v>2215</v>
      </c>
      <c r="B1763" t="s">
        <v>5</v>
      </c>
      <c r="C1763" t="s">
        <v>1913</v>
      </c>
      <c r="D1763" s="24">
        <v>10986</v>
      </c>
      <c r="E1763" t="s">
        <v>1636</v>
      </c>
      <c r="F1763" t="s">
        <v>99</v>
      </c>
      <c r="G1763" t="s">
        <v>1914</v>
      </c>
      <c r="I1763" t="s">
        <v>1841</v>
      </c>
      <c r="J1763" t="s">
        <v>1915</v>
      </c>
      <c r="K1763" t="s">
        <v>2020</v>
      </c>
      <c r="L1763" s="24">
        <v>47580</v>
      </c>
      <c r="M1763" s="25">
        <f>+VLOOKUP(E1763, TC!A:D, 4, FALSE())</f>
        <v>1.0373499999999998</v>
      </c>
      <c r="N1763" s="24">
        <f t="shared" si="135"/>
        <v>47580</v>
      </c>
      <c r="O1763" t="str">
        <f t="shared" si="136"/>
        <v>FACTURA</v>
      </c>
      <c r="P1763" t="str">
        <f t="shared" si="137"/>
        <v>2025</v>
      </c>
      <c r="Q1763" t="str">
        <f t="shared" si="138"/>
        <v>02</v>
      </c>
      <c r="R1763" t="str">
        <f>+IFERROR(VLOOKUP(I1763, Listado!A:B, 2, FALSE()), "COMERCIALIZADORA INTERNACIONAL CARIBBEAN EXOTICS S A")</f>
        <v>LONDOÑO ECHEVERRI ALEJANDRA</v>
      </c>
      <c r="S1763" s="25">
        <f>+VLOOKUP(E1763, TC!A:D, 2, FALSE())</f>
        <v>4153.8</v>
      </c>
      <c r="T1763" t="str">
        <f t="shared" si="139"/>
        <v>COP</v>
      </c>
    </row>
    <row r="1764" spans="1:20" ht="18.75" hidden="1" customHeight="1" x14ac:dyDescent="0.25">
      <c r="A1764" t="s">
        <v>2215</v>
      </c>
      <c r="B1764" t="s">
        <v>5</v>
      </c>
      <c r="C1764" t="s">
        <v>1913</v>
      </c>
      <c r="D1764" s="24">
        <v>10986</v>
      </c>
      <c r="E1764" t="s">
        <v>1636</v>
      </c>
      <c r="F1764" t="s">
        <v>99</v>
      </c>
      <c r="G1764" t="s">
        <v>1914</v>
      </c>
      <c r="I1764" t="s">
        <v>1841</v>
      </c>
      <c r="J1764" t="s">
        <v>1915</v>
      </c>
      <c r="K1764" t="s">
        <v>2021</v>
      </c>
      <c r="L1764" s="24">
        <v>47320</v>
      </c>
      <c r="M1764" s="25">
        <f>+VLOOKUP(E1764, TC!A:D, 4, FALSE())</f>
        <v>1.0373499999999998</v>
      </c>
      <c r="N1764" s="24">
        <f t="shared" si="135"/>
        <v>47320</v>
      </c>
      <c r="O1764" t="str">
        <f t="shared" si="136"/>
        <v>FACTURA</v>
      </c>
      <c r="P1764" t="str">
        <f t="shared" si="137"/>
        <v>2025</v>
      </c>
      <c r="Q1764" t="str">
        <f t="shared" si="138"/>
        <v>02</v>
      </c>
      <c r="R1764" t="str">
        <f>+IFERROR(VLOOKUP(I1764, Listado!A:B, 2, FALSE()), "COMERCIALIZADORA INTERNACIONAL CARIBBEAN EXOTICS S A")</f>
        <v>LONDOÑO ECHEVERRI ALEJANDRA</v>
      </c>
      <c r="S1764" s="25">
        <f>+VLOOKUP(E1764, TC!A:D, 2, FALSE())</f>
        <v>4153.8</v>
      </c>
      <c r="T1764" t="str">
        <f t="shared" si="139"/>
        <v>COP</v>
      </c>
    </row>
    <row r="1765" spans="1:20" ht="18.75" hidden="1" customHeight="1" x14ac:dyDescent="0.25">
      <c r="A1765" t="s">
        <v>2215</v>
      </c>
      <c r="B1765" t="s">
        <v>5</v>
      </c>
      <c r="C1765" t="s">
        <v>1913</v>
      </c>
      <c r="D1765" s="24">
        <v>10986</v>
      </c>
      <c r="E1765" t="s">
        <v>1636</v>
      </c>
      <c r="F1765" t="s">
        <v>99</v>
      </c>
      <c r="G1765" t="s">
        <v>1914</v>
      </c>
      <c r="I1765" t="s">
        <v>1841</v>
      </c>
      <c r="J1765" t="s">
        <v>1915</v>
      </c>
      <c r="K1765" t="s">
        <v>2021</v>
      </c>
      <c r="L1765" s="24">
        <v>5070</v>
      </c>
      <c r="M1765" s="25">
        <f>+VLOOKUP(E1765, TC!A:D, 4, FALSE())</f>
        <v>1.0373499999999998</v>
      </c>
      <c r="N1765" s="24">
        <f t="shared" si="135"/>
        <v>5070</v>
      </c>
      <c r="O1765" t="str">
        <f t="shared" si="136"/>
        <v>FACTURA</v>
      </c>
      <c r="P1765" t="str">
        <f t="shared" si="137"/>
        <v>2025</v>
      </c>
      <c r="Q1765" t="str">
        <f t="shared" si="138"/>
        <v>02</v>
      </c>
      <c r="R1765" t="str">
        <f>+IFERROR(VLOOKUP(I1765, Listado!A:B, 2, FALSE()), "COMERCIALIZADORA INTERNACIONAL CARIBBEAN EXOTICS S A")</f>
        <v>LONDOÑO ECHEVERRI ALEJANDRA</v>
      </c>
      <c r="S1765" s="25">
        <f>+VLOOKUP(E1765, TC!A:D, 2, FALSE())</f>
        <v>4153.8</v>
      </c>
      <c r="T1765" t="str">
        <f t="shared" si="139"/>
        <v>COP</v>
      </c>
    </row>
    <row r="1766" spans="1:20" ht="18.75" hidden="1" customHeight="1" x14ac:dyDescent="0.25">
      <c r="A1766" t="s">
        <v>2215</v>
      </c>
      <c r="B1766" t="s">
        <v>5</v>
      </c>
      <c r="C1766" t="s">
        <v>1913</v>
      </c>
      <c r="D1766" s="24">
        <v>10986</v>
      </c>
      <c r="E1766" t="s">
        <v>1636</v>
      </c>
      <c r="F1766" t="s">
        <v>99</v>
      </c>
      <c r="G1766" t="s">
        <v>1914</v>
      </c>
      <c r="I1766" t="s">
        <v>1841</v>
      </c>
      <c r="J1766" t="s">
        <v>1915</v>
      </c>
      <c r="K1766" t="s">
        <v>2021</v>
      </c>
      <c r="L1766" s="24">
        <v>110110</v>
      </c>
      <c r="M1766" s="25">
        <f>+VLOOKUP(E1766, TC!A:D, 4, FALSE())</f>
        <v>1.0373499999999998</v>
      </c>
      <c r="N1766" s="24">
        <f t="shared" si="135"/>
        <v>110110</v>
      </c>
      <c r="O1766" t="str">
        <f t="shared" si="136"/>
        <v>FACTURA</v>
      </c>
      <c r="P1766" t="str">
        <f t="shared" si="137"/>
        <v>2025</v>
      </c>
      <c r="Q1766" t="str">
        <f t="shared" si="138"/>
        <v>02</v>
      </c>
      <c r="R1766" t="str">
        <f>+IFERROR(VLOOKUP(I1766, Listado!A:B, 2, FALSE()), "COMERCIALIZADORA INTERNACIONAL CARIBBEAN EXOTICS S A")</f>
        <v>LONDOÑO ECHEVERRI ALEJANDRA</v>
      </c>
      <c r="S1766" s="25">
        <f>+VLOOKUP(E1766, TC!A:D, 2, FALSE())</f>
        <v>4153.8</v>
      </c>
      <c r="T1766" t="str">
        <f t="shared" si="139"/>
        <v>COP</v>
      </c>
    </row>
    <row r="1767" spans="1:20" ht="18.75" hidden="1" customHeight="1" x14ac:dyDescent="0.25">
      <c r="A1767" t="s">
        <v>2215</v>
      </c>
      <c r="B1767" t="s">
        <v>5</v>
      </c>
      <c r="C1767" t="s">
        <v>1913</v>
      </c>
      <c r="D1767" s="24">
        <v>10986</v>
      </c>
      <c r="E1767" t="s">
        <v>1636</v>
      </c>
      <c r="F1767" t="s">
        <v>99</v>
      </c>
      <c r="G1767" t="s">
        <v>1914</v>
      </c>
      <c r="I1767" t="s">
        <v>1841</v>
      </c>
      <c r="J1767" t="s">
        <v>1915</v>
      </c>
      <c r="K1767" t="s">
        <v>2021</v>
      </c>
      <c r="L1767" s="24">
        <v>23140</v>
      </c>
      <c r="M1767" s="25">
        <f>+VLOOKUP(E1767, TC!A:D, 4, FALSE())</f>
        <v>1.0373499999999998</v>
      </c>
      <c r="N1767" s="24">
        <f t="shared" si="135"/>
        <v>23140</v>
      </c>
      <c r="O1767" t="str">
        <f t="shared" si="136"/>
        <v>FACTURA</v>
      </c>
      <c r="P1767" t="str">
        <f t="shared" si="137"/>
        <v>2025</v>
      </c>
      <c r="Q1767" t="str">
        <f t="shared" si="138"/>
        <v>02</v>
      </c>
      <c r="R1767" t="str">
        <f>+IFERROR(VLOOKUP(I1767, Listado!A:B, 2, FALSE()), "COMERCIALIZADORA INTERNACIONAL CARIBBEAN EXOTICS S A")</f>
        <v>LONDOÑO ECHEVERRI ALEJANDRA</v>
      </c>
      <c r="S1767" s="25">
        <f>+VLOOKUP(E1767, TC!A:D, 2, FALSE())</f>
        <v>4153.8</v>
      </c>
      <c r="T1767" t="str">
        <f t="shared" si="139"/>
        <v>COP</v>
      </c>
    </row>
    <row r="1768" spans="1:20" ht="18.75" hidden="1" customHeight="1" x14ac:dyDescent="0.25">
      <c r="A1768" t="s">
        <v>2215</v>
      </c>
      <c r="B1768" t="s">
        <v>5</v>
      </c>
      <c r="C1768" t="s">
        <v>1913</v>
      </c>
      <c r="D1768" s="24">
        <v>10986</v>
      </c>
      <c r="E1768" t="s">
        <v>1636</v>
      </c>
      <c r="F1768" t="s">
        <v>99</v>
      </c>
      <c r="G1768" t="s">
        <v>1914</v>
      </c>
      <c r="I1768" t="s">
        <v>1841</v>
      </c>
      <c r="J1768" t="s">
        <v>1915</v>
      </c>
      <c r="K1768" t="s">
        <v>2021</v>
      </c>
      <c r="L1768" s="24">
        <v>25350</v>
      </c>
      <c r="M1768" s="25">
        <f>+VLOOKUP(E1768, TC!A:D, 4, FALSE())</f>
        <v>1.0373499999999998</v>
      </c>
      <c r="N1768" s="24">
        <f t="shared" si="135"/>
        <v>25350</v>
      </c>
      <c r="O1768" t="str">
        <f t="shared" si="136"/>
        <v>FACTURA</v>
      </c>
      <c r="P1768" t="str">
        <f t="shared" si="137"/>
        <v>2025</v>
      </c>
      <c r="Q1768" t="str">
        <f t="shared" si="138"/>
        <v>02</v>
      </c>
      <c r="R1768" t="str">
        <f>+IFERROR(VLOOKUP(I1768, Listado!A:B, 2, FALSE()), "COMERCIALIZADORA INTERNACIONAL CARIBBEAN EXOTICS S A")</f>
        <v>LONDOÑO ECHEVERRI ALEJANDRA</v>
      </c>
      <c r="S1768" s="25">
        <f>+VLOOKUP(E1768, TC!A:D, 2, FALSE())</f>
        <v>4153.8</v>
      </c>
      <c r="T1768" t="str">
        <f t="shared" si="139"/>
        <v>COP</v>
      </c>
    </row>
    <row r="1769" spans="1:20" ht="18.75" hidden="1" customHeight="1" x14ac:dyDescent="0.25">
      <c r="A1769" t="s">
        <v>2215</v>
      </c>
      <c r="B1769" t="s">
        <v>5</v>
      </c>
      <c r="C1769" t="s">
        <v>1913</v>
      </c>
      <c r="D1769" s="24">
        <v>10986</v>
      </c>
      <c r="E1769" t="s">
        <v>1636</v>
      </c>
      <c r="F1769" t="s">
        <v>99</v>
      </c>
      <c r="G1769" t="s">
        <v>1914</v>
      </c>
      <c r="I1769" t="s">
        <v>1841</v>
      </c>
      <c r="J1769" t="s">
        <v>1915</v>
      </c>
      <c r="K1769" t="s">
        <v>2021</v>
      </c>
      <c r="L1769" s="24">
        <v>101920</v>
      </c>
      <c r="M1769" s="25">
        <f>+VLOOKUP(E1769, TC!A:D, 4, FALSE())</f>
        <v>1.0373499999999998</v>
      </c>
      <c r="N1769" s="24">
        <f t="shared" si="135"/>
        <v>101920</v>
      </c>
      <c r="O1769" t="str">
        <f t="shared" si="136"/>
        <v>FACTURA</v>
      </c>
      <c r="P1769" t="str">
        <f t="shared" si="137"/>
        <v>2025</v>
      </c>
      <c r="Q1769" t="str">
        <f t="shared" si="138"/>
        <v>02</v>
      </c>
      <c r="R1769" t="str">
        <f>+IFERROR(VLOOKUP(I1769, Listado!A:B, 2, FALSE()), "COMERCIALIZADORA INTERNACIONAL CARIBBEAN EXOTICS S A")</f>
        <v>LONDOÑO ECHEVERRI ALEJANDRA</v>
      </c>
      <c r="S1769" s="25">
        <f>+VLOOKUP(E1769, TC!A:D, 2, FALSE())</f>
        <v>4153.8</v>
      </c>
      <c r="T1769" t="str">
        <f t="shared" si="139"/>
        <v>COP</v>
      </c>
    </row>
    <row r="1770" spans="1:20" ht="18.75" hidden="1" customHeight="1" x14ac:dyDescent="0.25">
      <c r="A1770" t="s">
        <v>2215</v>
      </c>
      <c r="B1770" t="s">
        <v>5</v>
      </c>
      <c r="C1770" t="s">
        <v>1913</v>
      </c>
      <c r="D1770" s="24">
        <v>10986</v>
      </c>
      <c r="E1770" t="s">
        <v>1636</v>
      </c>
      <c r="F1770" t="s">
        <v>99</v>
      </c>
      <c r="G1770" t="s">
        <v>1914</v>
      </c>
      <c r="I1770" t="s">
        <v>1841</v>
      </c>
      <c r="J1770" t="s">
        <v>1915</v>
      </c>
      <c r="K1770" t="s">
        <v>2021</v>
      </c>
      <c r="L1770" s="24">
        <v>11180</v>
      </c>
      <c r="M1770" s="25">
        <f>+VLOOKUP(E1770, TC!A:D, 4, FALSE())</f>
        <v>1.0373499999999998</v>
      </c>
      <c r="N1770" s="24">
        <f t="shared" si="135"/>
        <v>11180</v>
      </c>
      <c r="O1770" t="str">
        <f t="shared" si="136"/>
        <v>FACTURA</v>
      </c>
      <c r="P1770" t="str">
        <f t="shared" si="137"/>
        <v>2025</v>
      </c>
      <c r="Q1770" t="str">
        <f t="shared" si="138"/>
        <v>02</v>
      </c>
      <c r="R1770" t="str">
        <f>+IFERROR(VLOOKUP(I1770, Listado!A:B, 2, FALSE()), "COMERCIALIZADORA INTERNACIONAL CARIBBEAN EXOTICS S A")</f>
        <v>LONDOÑO ECHEVERRI ALEJANDRA</v>
      </c>
      <c r="S1770" s="25">
        <f>+VLOOKUP(E1770, TC!A:D, 2, FALSE())</f>
        <v>4153.8</v>
      </c>
      <c r="T1770" t="str">
        <f t="shared" si="139"/>
        <v>COP</v>
      </c>
    </row>
    <row r="1771" spans="1:20" ht="18.75" hidden="1" customHeight="1" x14ac:dyDescent="0.25">
      <c r="A1771" t="s">
        <v>2215</v>
      </c>
      <c r="B1771" t="s">
        <v>5</v>
      </c>
      <c r="C1771" t="s">
        <v>1913</v>
      </c>
      <c r="D1771" s="24">
        <v>10986</v>
      </c>
      <c r="E1771" t="s">
        <v>1636</v>
      </c>
      <c r="F1771" t="s">
        <v>99</v>
      </c>
      <c r="G1771" t="s">
        <v>1914</v>
      </c>
      <c r="I1771" t="s">
        <v>1841</v>
      </c>
      <c r="J1771" t="s">
        <v>1915</v>
      </c>
      <c r="K1771" t="s">
        <v>2021</v>
      </c>
      <c r="L1771" s="24">
        <v>15470</v>
      </c>
      <c r="M1771" s="25">
        <f>+VLOOKUP(E1771, TC!A:D, 4, FALSE())</f>
        <v>1.0373499999999998</v>
      </c>
      <c r="N1771" s="24">
        <f t="shared" si="135"/>
        <v>15470</v>
      </c>
      <c r="O1771" t="str">
        <f t="shared" si="136"/>
        <v>FACTURA</v>
      </c>
      <c r="P1771" t="str">
        <f t="shared" si="137"/>
        <v>2025</v>
      </c>
      <c r="Q1771" t="str">
        <f t="shared" si="138"/>
        <v>02</v>
      </c>
      <c r="R1771" t="str">
        <f>+IFERROR(VLOOKUP(I1771, Listado!A:B, 2, FALSE()), "COMERCIALIZADORA INTERNACIONAL CARIBBEAN EXOTICS S A")</f>
        <v>LONDOÑO ECHEVERRI ALEJANDRA</v>
      </c>
      <c r="S1771" s="25">
        <f>+VLOOKUP(E1771, TC!A:D, 2, FALSE())</f>
        <v>4153.8</v>
      </c>
      <c r="T1771" t="str">
        <f t="shared" si="139"/>
        <v>COP</v>
      </c>
    </row>
    <row r="1772" spans="1:20" ht="18.75" hidden="1" customHeight="1" x14ac:dyDescent="0.25">
      <c r="A1772" t="s">
        <v>2215</v>
      </c>
      <c r="B1772" t="s">
        <v>5</v>
      </c>
      <c r="C1772" t="s">
        <v>1913</v>
      </c>
      <c r="D1772" s="24">
        <v>10986</v>
      </c>
      <c r="E1772" t="s">
        <v>1636</v>
      </c>
      <c r="F1772" t="s">
        <v>99</v>
      </c>
      <c r="G1772" t="s">
        <v>1914</v>
      </c>
      <c r="I1772" t="s">
        <v>1841</v>
      </c>
      <c r="J1772" t="s">
        <v>1915</v>
      </c>
      <c r="K1772" t="s">
        <v>2021</v>
      </c>
      <c r="L1772" s="24">
        <v>13000</v>
      </c>
      <c r="M1772" s="25">
        <f>+VLOOKUP(E1772, TC!A:D, 4, FALSE())</f>
        <v>1.0373499999999998</v>
      </c>
      <c r="N1772" s="24">
        <f t="shared" si="135"/>
        <v>13000</v>
      </c>
      <c r="O1772" t="str">
        <f t="shared" si="136"/>
        <v>FACTURA</v>
      </c>
      <c r="P1772" t="str">
        <f t="shared" si="137"/>
        <v>2025</v>
      </c>
      <c r="Q1772" t="str">
        <f t="shared" si="138"/>
        <v>02</v>
      </c>
      <c r="R1772" t="str">
        <f>+IFERROR(VLOOKUP(I1772, Listado!A:B, 2, FALSE()), "COMERCIALIZADORA INTERNACIONAL CARIBBEAN EXOTICS S A")</f>
        <v>LONDOÑO ECHEVERRI ALEJANDRA</v>
      </c>
      <c r="S1772" s="25">
        <f>+VLOOKUP(E1772, TC!A:D, 2, FALSE())</f>
        <v>4153.8</v>
      </c>
      <c r="T1772" t="str">
        <f t="shared" si="139"/>
        <v>COP</v>
      </c>
    </row>
    <row r="1773" spans="1:20" ht="18.75" hidden="1" customHeight="1" x14ac:dyDescent="0.25">
      <c r="A1773" t="s">
        <v>2215</v>
      </c>
      <c r="B1773" t="s">
        <v>5</v>
      </c>
      <c r="C1773" t="s">
        <v>1913</v>
      </c>
      <c r="D1773" s="24">
        <v>10986</v>
      </c>
      <c r="E1773" t="s">
        <v>1636</v>
      </c>
      <c r="F1773" t="s">
        <v>99</v>
      </c>
      <c r="G1773" t="s">
        <v>1914</v>
      </c>
      <c r="I1773" t="s">
        <v>1841</v>
      </c>
      <c r="J1773" t="s">
        <v>1915</v>
      </c>
      <c r="K1773" t="s">
        <v>2021</v>
      </c>
      <c r="L1773" s="24">
        <v>11700</v>
      </c>
      <c r="M1773" s="25">
        <f>+VLOOKUP(E1773, TC!A:D, 4, FALSE())</f>
        <v>1.0373499999999998</v>
      </c>
      <c r="N1773" s="24">
        <f t="shared" si="135"/>
        <v>11700</v>
      </c>
      <c r="O1773" t="str">
        <f t="shared" si="136"/>
        <v>FACTURA</v>
      </c>
      <c r="P1773" t="str">
        <f t="shared" si="137"/>
        <v>2025</v>
      </c>
      <c r="Q1773" t="str">
        <f t="shared" si="138"/>
        <v>02</v>
      </c>
      <c r="R1773" t="str">
        <f>+IFERROR(VLOOKUP(I1773, Listado!A:B, 2, FALSE()), "COMERCIALIZADORA INTERNACIONAL CARIBBEAN EXOTICS S A")</f>
        <v>LONDOÑO ECHEVERRI ALEJANDRA</v>
      </c>
      <c r="S1773" s="25">
        <f>+VLOOKUP(E1773, TC!A:D, 2, FALSE())</f>
        <v>4153.8</v>
      </c>
      <c r="T1773" t="str">
        <f t="shared" si="139"/>
        <v>COP</v>
      </c>
    </row>
    <row r="1774" spans="1:20" ht="18.75" hidden="1" customHeight="1" x14ac:dyDescent="0.25">
      <c r="A1774" t="s">
        <v>2215</v>
      </c>
      <c r="B1774" t="s">
        <v>5</v>
      </c>
      <c r="C1774" t="s">
        <v>1913</v>
      </c>
      <c r="D1774" s="24">
        <v>10986</v>
      </c>
      <c r="E1774" t="s">
        <v>1636</v>
      </c>
      <c r="F1774" t="s">
        <v>99</v>
      </c>
      <c r="G1774" t="s">
        <v>1914</v>
      </c>
      <c r="I1774" t="s">
        <v>1841</v>
      </c>
      <c r="J1774" t="s">
        <v>1915</v>
      </c>
      <c r="K1774" t="s">
        <v>2021</v>
      </c>
      <c r="L1774" s="24">
        <v>47970</v>
      </c>
      <c r="M1774" s="25">
        <f>+VLOOKUP(E1774, TC!A:D, 4, FALSE())</f>
        <v>1.0373499999999998</v>
      </c>
      <c r="N1774" s="24">
        <f t="shared" si="135"/>
        <v>47970</v>
      </c>
      <c r="O1774" t="str">
        <f t="shared" si="136"/>
        <v>FACTURA</v>
      </c>
      <c r="P1774" t="str">
        <f t="shared" si="137"/>
        <v>2025</v>
      </c>
      <c r="Q1774" t="str">
        <f t="shared" si="138"/>
        <v>02</v>
      </c>
      <c r="R1774" t="str">
        <f>+IFERROR(VLOOKUP(I1774, Listado!A:B, 2, FALSE()), "COMERCIALIZADORA INTERNACIONAL CARIBBEAN EXOTICS S A")</f>
        <v>LONDOÑO ECHEVERRI ALEJANDRA</v>
      </c>
      <c r="S1774" s="25">
        <f>+VLOOKUP(E1774, TC!A:D, 2, FALSE())</f>
        <v>4153.8</v>
      </c>
      <c r="T1774" t="str">
        <f t="shared" si="139"/>
        <v>COP</v>
      </c>
    </row>
    <row r="1775" spans="1:20" ht="18.75" hidden="1" customHeight="1" x14ac:dyDescent="0.25">
      <c r="A1775" t="s">
        <v>2215</v>
      </c>
      <c r="B1775" t="s">
        <v>5</v>
      </c>
      <c r="C1775" t="s">
        <v>1913</v>
      </c>
      <c r="D1775" s="24">
        <v>10986</v>
      </c>
      <c r="E1775" t="s">
        <v>1636</v>
      </c>
      <c r="F1775" t="s">
        <v>99</v>
      </c>
      <c r="G1775" t="s">
        <v>1914</v>
      </c>
      <c r="I1775" t="s">
        <v>1841</v>
      </c>
      <c r="J1775" t="s">
        <v>1915</v>
      </c>
      <c r="K1775" t="s">
        <v>2021</v>
      </c>
      <c r="L1775" s="24">
        <v>2470</v>
      </c>
      <c r="M1775" s="25">
        <f>+VLOOKUP(E1775, TC!A:D, 4, FALSE())</f>
        <v>1.0373499999999998</v>
      </c>
      <c r="N1775" s="24">
        <f t="shared" si="135"/>
        <v>2470</v>
      </c>
      <c r="O1775" t="str">
        <f t="shared" si="136"/>
        <v>FACTURA</v>
      </c>
      <c r="P1775" t="str">
        <f t="shared" si="137"/>
        <v>2025</v>
      </c>
      <c r="Q1775" t="str">
        <f t="shared" si="138"/>
        <v>02</v>
      </c>
      <c r="R1775" t="str">
        <f>+IFERROR(VLOOKUP(I1775, Listado!A:B, 2, FALSE()), "COMERCIALIZADORA INTERNACIONAL CARIBBEAN EXOTICS S A")</f>
        <v>LONDOÑO ECHEVERRI ALEJANDRA</v>
      </c>
      <c r="S1775" s="25">
        <f>+VLOOKUP(E1775, TC!A:D, 2, FALSE())</f>
        <v>4153.8</v>
      </c>
      <c r="T1775" t="str">
        <f t="shared" si="139"/>
        <v>COP</v>
      </c>
    </row>
    <row r="1776" spans="1:20" ht="18.75" hidden="1" customHeight="1" x14ac:dyDescent="0.25">
      <c r="A1776" t="s">
        <v>2215</v>
      </c>
      <c r="B1776" t="s">
        <v>5</v>
      </c>
      <c r="C1776" t="s">
        <v>1913</v>
      </c>
      <c r="D1776" s="24">
        <v>10986</v>
      </c>
      <c r="E1776" t="s">
        <v>1636</v>
      </c>
      <c r="F1776" t="s">
        <v>99</v>
      </c>
      <c r="G1776" t="s">
        <v>1914</v>
      </c>
      <c r="I1776" t="s">
        <v>1841</v>
      </c>
      <c r="J1776" t="s">
        <v>1915</v>
      </c>
      <c r="K1776" t="s">
        <v>2021</v>
      </c>
      <c r="L1776" s="24">
        <v>8320</v>
      </c>
      <c r="M1776" s="25">
        <f>+VLOOKUP(E1776, TC!A:D, 4, FALSE())</f>
        <v>1.0373499999999998</v>
      </c>
      <c r="N1776" s="24">
        <f t="shared" si="135"/>
        <v>8320</v>
      </c>
      <c r="O1776" t="str">
        <f t="shared" si="136"/>
        <v>FACTURA</v>
      </c>
      <c r="P1776" t="str">
        <f t="shared" si="137"/>
        <v>2025</v>
      </c>
      <c r="Q1776" t="str">
        <f t="shared" si="138"/>
        <v>02</v>
      </c>
      <c r="R1776" t="str">
        <f>+IFERROR(VLOOKUP(I1776, Listado!A:B, 2, FALSE()), "COMERCIALIZADORA INTERNACIONAL CARIBBEAN EXOTICS S A")</f>
        <v>LONDOÑO ECHEVERRI ALEJANDRA</v>
      </c>
      <c r="S1776" s="25">
        <f>+VLOOKUP(E1776, TC!A:D, 2, FALSE())</f>
        <v>4153.8</v>
      </c>
      <c r="T1776" t="str">
        <f t="shared" si="139"/>
        <v>COP</v>
      </c>
    </row>
    <row r="1777" spans="1:20" ht="18.75" hidden="1" customHeight="1" x14ac:dyDescent="0.25">
      <c r="A1777" t="s">
        <v>2215</v>
      </c>
      <c r="B1777" t="s">
        <v>5</v>
      </c>
      <c r="C1777" t="s">
        <v>1913</v>
      </c>
      <c r="D1777" s="24">
        <v>10986</v>
      </c>
      <c r="E1777" t="s">
        <v>1636</v>
      </c>
      <c r="F1777" t="s">
        <v>99</v>
      </c>
      <c r="G1777" t="s">
        <v>1914</v>
      </c>
      <c r="I1777" t="s">
        <v>1841</v>
      </c>
      <c r="J1777" t="s">
        <v>1915</v>
      </c>
      <c r="K1777" t="s">
        <v>2021</v>
      </c>
      <c r="L1777" s="24">
        <v>22620</v>
      </c>
      <c r="M1777" s="25">
        <f>+VLOOKUP(E1777, TC!A:D, 4, FALSE())</f>
        <v>1.0373499999999998</v>
      </c>
      <c r="N1777" s="24">
        <f t="shared" si="135"/>
        <v>22620</v>
      </c>
      <c r="O1777" t="str">
        <f t="shared" si="136"/>
        <v>FACTURA</v>
      </c>
      <c r="P1777" t="str">
        <f t="shared" si="137"/>
        <v>2025</v>
      </c>
      <c r="Q1777" t="str">
        <f t="shared" si="138"/>
        <v>02</v>
      </c>
      <c r="R1777" t="str">
        <f>+IFERROR(VLOOKUP(I1777, Listado!A:B, 2, FALSE()), "COMERCIALIZADORA INTERNACIONAL CARIBBEAN EXOTICS S A")</f>
        <v>LONDOÑO ECHEVERRI ALEJANDRA</v>
      </c>
      <c r="S1777" s="25">
        <f>+VLOOKUP(E1777, TC!A:D, 2, FALSE())</f>
        <v>4153.8</v>
      </c>
      <c r="T1777" t="str">
        <f t="shared" si="139"/>
        <v>COP</v>
      </c>
    </row>
    <row r="1778" spans="1:20" ht="18.75" hidden="1" customHeight="1" x14ac:dyDescent="0.25">
      <c r="A1778" t="s">
        <v>2215</v>
      </c>
      <c r="B1778" t="s">
        <v>5</v>
      </c>
      <c r="C1778" t="s">
        <v>1913</v>
      </c>
      <c r="D1778" s="24">
        <v>10986</v>
      </c>
      <c r="E1778" t="s">
        <v>1636</v>
      </c>
      <c r="F1778" t="s">
        <v>99</v>
      </c>
      <c r="G1778" t="s">
        <v>1914</v>
      </c>
      <c r="I1778" t="s">
        <v>1841</v>
      </c>
      <c r="J1778" t="s">
        <v>1915</v>
      </c>
      <c r="K1778" t="s">
        <v>2021</v>
      </c>
      <c r="L1778" s="24">
        <v>18070</v>
      </c>
      <c r="M1778" s="25">
        <f>+VLOOKUP(E1778, TC!A:D, 4, FALSE())</f>
        <v>1.0373499999999998</v>
      </c>
      <c r="N1778" s="24">
        <f t="shared" si="135"/>
        <v>18070</v>
      </c>
      <c r="O1778" t="str">
        <f t="shared" si="136"/>
        <v>FACTURA</v>
      </c>
      <c r="P1778" t="str">
        <f t="shared" si="137"/>
        <v>2025</v>
      </c>
      <c r="Q1778" t="str">
        <f t="shared" si="138"/>
        <v>02</v>
      </c>
      <c r="R1778" t="str">
        <f>+IFERROR(VLOOKUP(I1778, Listado!A:B, 2, FALSE()), "COMERCIALIZADORA INTERNACIONAL CARIBBEAN EXOTICS S A")</f>
        <v>LONDOÑO ECHEVERRI ALEJANDRA</v>
      </c>
      <c r="S1778" s="25">
        <f>+VLOOKUP(E1778, TC!A:D, 2, FALSE())</f>
        <v>4153.8</v>
      </c>
      <c r="T1778" t="str">
        <f t="shared" si="139"/>
        <v>COP</v>
      </c>
    </row>
    <row r="1779" spans="1:20" ht="18.75" hidden="1" customHeight="1" x14ac:dyDescent="0.25">
      <c r="A1779" t="s">
        <v>2215</v>
      </c>
      <c r="B1779" t="s">
        <v>5</v>
      </c>
      <c r="C1779" t="s">
        <v>1913</v>
      </c>
      <c r="D1779" s="24">
        <v>10986</v>
      </c>
      <c r="E1779" t="s">
        <v>1636</v>
      </c>
      <c r="F1779" t="s">
        <v>99</v>
      </c>
      <c r="G1779" t="s">
        <v>1914</v>
      </c>
      <c r="I1779" t="s">
        <v>1841</v>
      </c>
      <c r="J1779" t="s">
        <v>1915</v>
      </c>
      <c r="K1779" t="s">
        <v>2021</v>
      </c>
      <c r="L1779" s="24">
        <v>7670</v>
      </c>
      <c r="M1779" s="25">
        <f>+VLOOKUP(E1779, TC!A:D, 4, FALSE())</f>
        <v>1.0373499999999998</v>
      </c>
      <c r="N1779" s="24">
        <f t="shared" si="135"/>
        <v>7670</v>
      </c>
      <c r="O1779" t="str">
        <f t="shared" si="136"/>
        <v>FACTURA</v>
      </c>
      <c r="P1779" t="str">
        <f t="shared" si="137"/>
        <v>2025</v>
      </c>
      <c r="Q1779" t="str">
        <f t="shared" si="138"/>
        <v>02</v>
      </c>
      <c r="R1779" t="str">
        <f>+IFERROR(VLOOKUP(I1779, Listado!A:B, 2, FALSE()), "COMERCIALIZADORA INTERNACIONAL CARIBBEAN EXOTICS S A")</f>
        <v>LONDOÑO ECHEVERRI ALEJANDRA</v>
      </c>
      <c r="S1779" s="25">
        <f>+VLOOKUP(E1779, TC!A:D, 2, FALSE())</f>
        <v>4153.8</v>
      </c>
      <c r="T1779" t="str">
        <f t="shared" si="139"/>
        <v>COP</v>
      </c>
    </row>
    <row r="1780" spans="1:20" ht="18.75" hidden="1" customHeight="1" x14ac:dyDescent="0.25">
      <c r="A1780" t="s">
        <v>2215</v>
      </c>
      <c r="B1780" t="s">
        <v>5</v>
      </c>
      <c r="C1780" t="s">
        <v>1913</v>
      </c>
      <c r="D1780" s="24">
        <v>10986</v>
      </c>
      <c r="E1780" t="s">
        <v>1636</v>
      </c>
      <c r="F1780" t="s">
        <v>99</v>
      </c>
      <c r="G1780" t="s">
        <v>1914</v>
      </c>
      <c r="I1780" t="s">
        <v>1841</v>
      </c>
      <c r="J1780" t="s">
        <v>1915</v>
      </c>
      <c r="K1780" t="s">
        <v>2021</v>
      </c>
      <c r="L1780" s="24">
        <v>24960</v>
      </c>
      <c r="M1780" s="25">
        <f>+VLOOKUP(E1780, TC!A:D, 4, FALSE())</f>
        <v>1.0373499999999998</v>
      </c>
      <c r="N1780" s="24">
        <f t="shared" si="135"/>
        <v>24960</v>
      </c>
      <c r="O1780" t="str">
        <f t="shared" si="136"/>
        <v>FACTURA</v>
      </c>
      <c r="P1780" t="str">
        <f t="shared" si="137"/>
        <v>2025</v>
      </c>
      <c r="Q1780" t="str">
        <f t="shared" si="138"/>
        <v>02</v>
      </c>
      <c r="R1780" t="str">
        <f>+IFERROR(VLOOKUP(I1780, Listado!A:B, 2, FALSE()), "COMERCIALIZADORA INTERNACIONAL CARIBBEAN EXOTICS S A")</f>
        <v>LONDOÑO ECHEVERRI ALEJANDRA</v>
      </c>
      <c r="S1780" s="25">
        <f>+VLOOKUP(E1780, TC!A:D, 2, FALSE())</f>
        <v>4153.8</v>
      </c>
      <c r="T1780" t="str">
        <f t="shared" si="139"/>
        <v>COP</v>
      </c>
    </row>
    <row r="1781" spans="1:20" ht="18.75" hidden="1" customHeight="1" x14ac:dyDescent="0.25">
      <c r="A1781" t="s">
        <v>2215</v>
      </c>
      <c r="B1781" t="s">
        <v>5</v>
      </c>
      <c r="C1781" t="s">
        <v>1913</v>
      </c>
      <c r="D1781" s="24">
        <v>10986</v>
      </c>
      <c r="E1781" t="s">
        <v>1636</v>
      </c>
      <c r="F1781" t="s">
        <v>99</v>
      </c>
      <c r="G1781" t="s">
        <v>1914</v>
      </c>
      <c r="I1781" t="s">
        <v>1841</v>
      </c>
      <c r="J1781" t="s">
        <v>1915</v>
      </c>
      <c r="K1781" t="s">
        <v>2021</v>
      </c>
      <c r="L1781" s="24">
        <v>10088</v>
      </c>
      <c r="M1781" s="25">
        <f>+VLOOKUP(E1781, TC!A:D, 4, FALSE())</f>
        <v>1.0373499999999998</v>
      </c>
      <c r="N1781" s="24">
        <f t="shared" si="135"/>
        <v>10088</v>
      </c>
      <c r="O1781" t="str">
        <f t="shared" si="136"/>
        <v>FACTURA</v>
      </c>
      <c r="P1781" t="str">
        <f t="shared" si="137"/>
        <v>2025</v>
      </c>
      <c r="Q1781" t="str">
        <f t="shared" si="138"/>
        <v>02</v>
      </c>
      <c r="R1781" t="str">
        <f>+IFERROR(VLOOKUP(I1781, Listado!A:B, 2, FALSE()), "COMERCIALIZADORA INTERNACIONAL CARIBBEAN EXOTICS S A")</f>
        <v>LONDOÑO ECHEVERRI ALEJANDRA</v>
      </c>
      <c r="S1781" s="25">
        <f>+VLOOKUP(E1781, TC!A:D, 2, FALSE())</f>
        <v>4153.8</v>
      </c>
      <c r="T1781" t="str">
        <f t="shared" si="139"/>
        <v>COP</v>
      </c>
    </row>
    <row r="1782" spans="1:20" ht="18.75" hidden="1" customHeight="1" x14ac:dyDescent="0.25">
      <c r="A1782" t="s">
        <v>2215</v>
      </c>
      <c r="B1782" t="s">
        <v>5</v>
      </c>
      <c r="C1782" t="s">
        <v>1970</v>
      </c>
      <c r="D1782" s="24">
        <v>2206</v>
      </c>
      <c r="E1782" t="s">
        <v>1636</v>
      </c>
      <c r="F1782" t="s">
        <v>1924</v>
      </c>
      <c r="G1782" t="s">
        <v>110</v>
      </c>
      <c r="H1782" t="s">
        <v>2144</v>
      </c>
      <c r="I1782" t="s">
        <v>1864</v>
      </c>
      <c r="J1782" t="s">
        <v>1919</v>
      </c>
      <c r="K1782" t="s">
        <v>48</v>
      </c>
      <c r="L1782" s="24">
        <v>-246.96</v>
      </c>
      <c r="M1782" s="25">
        <f>+VLOOKUP(E1782, TC!A:D, 4, FALSE())</f>
        <v>1.0373499999999998</v>
      </c>
      <c r="N1782" s="24">
        <f t="shared" si="135"/>
        <v>-256.18395599999997</v>
      </c>
      <c r="O1782" t="str">
        <f t="shared" si="136"/>
        <v>NOTAS</v>
      </c>
      <c r="P1782" t="str">
        <f t="shared" si="137"/>
        <v>2025</v>
      </c>
      <c r="Q1782" t="str">
        <f t="shared" si="138"/>
        <v>02</v>
      </c>
      <c r="R1782" t="str">
        <f>+IFERROR(VLOOKUP(I1782, Listado!A:B, 2, FALSE()), "COMERCIALIZADORA INTERNACIONAL CARIBBEAN EXOTICS S A")</f>
        <v>PEREZ MEJIA MARIA PAULINA</v>
      </c>
      <c r="S1782" s="25">
        <f>+VLOOKUP(E1782, TC!A:D, 2, FALSE())</f>
        <v>4153.8</v>
      </c>
      <c r="T1782" t="str">
        <f t="shared" si="139"/>
        <v>EUR</v>
      </c>
    </row>
    <row r="1783" spans="1:20" ht="18.75" hidden="1" customHeight="1" x14ac:dyDescent="0.25">
      <c r="A1783" t="s">
        <v>2215</v>
      </c>
      <c r="B1783" t="s">
        <v>5</v>
      </c>
      <c r="C1783" t="s">
        <v>1970</v>
      </c>
      <c r="D1783" s="24">
        <v>2206</v>
      </c>
      <c r="E1783" t="s">
        <v>1636</v>
      </c>
      <c r="F1783" t="s">
        <v>1924</v>
      </c>
      <c r="G1783" t="s">
        <v>110</v>
      </c>
      <c r="H1783" t="s">
        <v>2144</v>
      </c>
      <c r="I1783" t="s">
        <v>1864</v>
      </c>
      <c r="J1783" t="s">
        <v>1919</v>
      </c>
      <c r="K1783" t="s">
        <v>48</v>
      </c>
      <c r="L1783" s="24">
        <v>-61.74</v>
      </c>
      <c r="M1783" s="25">
        <f>+VLOOKUP(E1783, TC!A:D, 4, FALSE())</f>
        <v>1.0373499999999998</v>
      </c>
      <c r="N1783" s="24">
        <f t="shared" si="135"/>
        <v>-64.045988999999992</v>
      </c>
      <c r="O1783" t="str">
        <f t="shared" si="136"/>
        <v>NOTAS</v>
      </c>
      <c r="P1783" t="str">
        <f t="shared" si="137"/>
        <v>2025</v>
      </c>
      <c r="Q1783" t="str">
        <f t="shared" si="138"/>
        <v>02</v>
      </c>
      <c r="R1783" t="str">
        <f>+IFERROR(VLOOKUP(I1783, Listado!A:B, 2, FALSE()), "COMERCIALIZADORA INTERNACIONAL CARIBBEAN EXOTICS S A")</f>
        <v>PEREZ MEJIA MARIA PAULINA</v>
      </c>
      <c r="S1783" s="25">
        <f>+VLOOKUP(E1783, TC!A:D, 2, FALSE())</f>
        <v>4153.8</v>
      </c>
      <c r="T1783" t="str">
        <f t="shared" si="139"/>
        <v>EUR</v>
      </c>
    </row>
    <row r="1784" spans="1:20" ht="18.75" hidden="1" customHeight="1" x14ac:dyDescent="0.25">
      <c r="A1784" t="s">
        <v>2215</v>
      </c>
      <c r="B1784" t="s">
        <v>5</v>
      </c>
      <c r="C1784" t="s">
        <v>1970</v>
      </c>
      <c r="D1784" s="24">
        <v>2206</v>
      </c>
      <c r="E1784" t="s">
        <v>1636</v>
      </c>
      <c r="F1784" t="s">
        <v>1924</v>
      </c>
      <c r="G1784" t="s">
        <v>110</v>
      </c>
      <c r="H1784" t="s">
        <v>2144</v>
      </c>
      <c r="I1784" t="s">
        <v>1864</v>
      </c>
      <c r="J1784" t="s">
        <v>1919</v>
      </c>
      <c r="K1784" t="s">
        <v>48</v>
      </c>
      <c r="L1784" s="24">
        <v>-116.62</v>
      </c>
      <c r="M1784" s="25">
        <f>+VLOOKUP(E1784, TC!A:D, 4, FALSE())</f>
        <v>1.0373499999999998</v>
      </c>
      <c r="N1784" s="24">
        <f t="shared" si="135"/>
        <v>-120.97575699999997</v>
      </c>
      <c r="O1784" t="str">
        <f t="shared" si="136"/>
        <v>NOTAS</v>
      </c>
      <c r="P1784" t="str">
        <f t="shared" si="137"/>
        <v>2025</v>
      </c>
      <c r="Q1784" t="str">
        <f t="shared" si="138"/>
        <v>02</v>
      </c>
      <c r="R1784" t="str">
        <f>+IFERROR(VLOOKUP(I1784, Listado!A:B, 2, FALSE()), "COMERCIALIZADORA INTERNACIONAL CARIBBEAN EXOTICS S A")</f>
        <v>PEREZ MEJIA MARIA PAULINA</v>
      </c>
      <c r="S1784" s="25">
        <f>+VLOOKUP(E1784, TC!A:D, 2, FALSE())</f>
        <v>4153.8</v>
      </c>
      <c r="T1784" t="str">
        <f t="shared" si="139"/>
        <v>EUR</v>
      </c>
    </row>
    <row r="1785" spans="1:20" ht="18.75" hidden="1" customHeight="1" x14ac:dyDescent="0.25">
      <c r="A1785" t="s">
        <v>2215</v>
      </c>
      <c r="B1785" t="s">
        <v>5</v>
      </c>
      <c r="C1785" t="s">
        <v>1970</v>
      </c>
      <c r="D1785" s="24">
        <v>2206</v>
      </c>
      <c r="E1785" t="s">
        <v>1636</v>
      </c>
      <c r="F1785" t="s">
        <v>1924</v>
      </c>
      <c r="G1785" t="s">
        <v>110</v>
      </c>
      <c r="H1785" t="s">
        <v>2144</v>
      </c>
      <c r="I1785" t="s">
        <v>1864</v>
      </c>
      <c r="J1785" t="s">
        <v>1919</v>
      </c>
      <c r="K1785" t="s">
        <v>48</v>
      </c>
      <c r="L1785" s="24">
        <v>-171.5</v>
      </c>
      <c r="M1785" s="25">
        <f>+VLOOKUP(E1785, TC!A:D, 4, FALSE())</f>
        <v>1.0373499999999998</v>
      </c>
      <c r="N1785" s="24">
        <f t="shared" si="135"/>
        <v>-177.90552499999995</v>
      </c>
      <c r="O1785" t="str">
        <f t="shared" si="136"/>
        <v>NOTAS</v>
      </c>
      <c r="P1785" t="str">
        <f t="shared" si="137"/>
        <v>2025</v>
      </c>
      <c r="Q1785" t="str">
        <f t="shared" si="138"/>
        <v>02</v>
      </c>
      <c r="R1785" t="str">
        <f>+IFERROR(VLOOKUP(I1785, Listado!A:B, 2, FALSE()), "COMERCIALIZADORA INTERNACIONAL CARIBBEAN EXOTICS S A")</f>
        <v>PEREZ MEJIA MARIA PAULINA</v>
      </c>
      <c r="S1785" s="25">
        <f>+VLOOKUP(E1785, TC!A:D, 2, FALSE())</f>
        <v>4153.8</v>
      </c>
      <c r="T1785" t="str">
        <f t="shared" si="139"/>
        <v>EUR</v>
      </c>
    </row>
    <row r="1786" spans="1:20" ht="18.75" hidden="1" customHeight="1" x14ac:dyDescent="0.25">
      <c r="A1786" t="s">
        <v>2215</v>
      </c>
      <c r="B1786" t="s">
        <v>5</v>
      </c>
      <c r="C1786" t="s">
        <v>1970</v>
      </c>
      <c r="D1786" s="24">
        <v>2206</v>
      </c>
      <c r="E1786" t="s">
        <v>1636</v>
      </c>
      <c r="F1786" t="s">
        <v>1924</v>
      </c>
      <c r="G1786" t="s">
        <v>110</v>
      </c>
      <c r="H1786" t="s">
        <v>2144</v>
      </c>
      <c r="I1786" t="s">
        <v>1864</v>
      </c>
      <c r="J1786" t="s">
        <v>1919</v>
      </c>
      <c r="K1786" t="s">
        <v>48</v>
      </c>
      <c r="L1786" s="24">
        <v>-198.94</v>
      </c>
      <c r="M1786" s="25">
        <f>+VLOOKUP(E1786, TC!A:D, 4, FALSE())</f>
        <v>1.0373499999999998</v>
      </c>
      <c r="N1786" s="24">
        <f t="shared" si="135"/>
        <v>-206.37040899999994</v>
      </c>
      <c r="O1786" t="str">
        <f t="shared" si="136"/>
        <v>NOTAS</v>
      </c>
      <c r="P1786" t="str">
        <f t="shared" si="137"/>
        <v>2025</v>
      </c>
      <c r="Q1786" t="str">
        <f t="shared" si="138"/>
        <v>02</v>
      </c>
      <c r="R1786" t="str">
        <f>+IFERROR(VLOOKUP(I1786, Listado!A:B, 2, FALSE()), "COMERCIALIZADORA INTERNACIONAL CARIBBEAN EXOTICS S A")</f>
        <v>PEREZ MEJIA MARIA PAULINA</v>
      </c>
      <c r="S1786" s="25">
        <f>+VLOOKUP(E1786, TC!A:D, 2, FALSE())</f>
        <v>4153.8</v>
      </c>
      <c r="T1786" t="str">
        <f t="shared" si="139"/>
        <v>EUR</v>
      </c>
    </row>
    <row r="1787" spans="1:20" ht="18.75" hidden="1" customHeight="1" x14ac:dyDescent="0.25">
      <c r="A1787" t="s">
        <v>2215</v>
      </c>
      <c r="B1787" t="s">
        <v>5</v>
      </c>
      <c r="C1787" t="s">
        <v>1970</v>
      </c>
      <c r="D1787" s="24">
        <v>2206</v>
      </c>
      <c r="E1787" t="s">
        <v>1636</v>
      </c>
      <c r="F1787" t="s">
        <v>1924</v>
      </c>
      <c r="G1787" t="s">
        <v>110</v>
      </c>
      <c r="H1787" t="s">
        <v>2144</v>
      </c>
      <c r="I1787" t="s">
        <v>1864</v>
      </c>
      <c r="J1787" t="s">
        <v>1919</v>
      </c>
      <c r="K1787" t="s">
        <v>48</v>
      </c>
      <c r="L1787" s="24">
        <v>-6.86</v>
      </c>
      <c r="M1787" s="25">
        <f>+VLOOKUP(E1787, TC!A:D, 4, FALSE())</f>
        <v>1.0373499999999998</v>
      </c>
      <c r="N1787" s="24">
        <f t="shared" si="135"/>
        <v>-7.1162209999999986</v>
      </c>
      <c r="O1787" t="str">
        <f t="shared" si="136"/>
        <v>NOTAS</v>
      </c>
      <c r="P1787" t="str">
        <f t="shared" si="137"/>
        <v>2025</v>
      </c>
      <c r="Q1787" t="str">
        <f t="shared" si="138"/>
        <v>02</v>
      </c>
      <c r="R1787" t="str">
        <f>+IFERROR(VLOOKUP(I1787, Listado!A:B, 2, FALSE()), "COMERCIALIZADORA INTERNACIONAL CARIBBEAN EXOTICS S A")</f>
        <v>PEREZ MEJIA MARIA PAULINA</v>
      </c>
      <c r="S1787" s="25">
        <f>+VLOOKUP(E1787, TC!A:D, 2, FALSE())</f>
        <v>4153.8</v>
      </c>
      <c r="T1787" t="str">
        <f t="shared" si="139"/>
        <v>EUR</v>
      </c>
    </row>
    <row r="1788" spans="1:20" ht="18.75" hidden="1" customHeight="1" x14ac:dyDescent="0.25">
      <c r="A1788" t="s">
        <v>2215</v>
      </c>
      <c r="B1788" t="s">
        <v>5</v>
      </c>
      <c r="C1788" t="s">
        <v>1970</v>
      </c>
      <c r="D1788" s="24">
        <v>2206</v>
      </c>
      <c r="E1788" t="s">
        <v>1636</v>
      </c>
      <c r="F1788" t="s">
        <v>1924</v>
      </c>
      <c r="G1788" t="s">
        <v>110</v>
      </c>
      <c r="H1788" t="s">
        <v>2144</v>
      </c>
      <c r="I1788" t="s">
        <v>1864</v>
      </c>
      <c r="J1788" t="s">
        <v>1919</v>
      </c>
      <c r="K1788" t="s">
        <v>48</v>
      </c>
      <c r="L1788" s="24">
        <v>-617.4</v>
      </c>
      <c r="M1788" s="25">
        <f>+VLOOKUP(E1788, TC!A:D, 4, FALSE())</f>
        <v>1.0373499999999998</v>
      </c>
      <c r="N1788" s="24">
        <f t="shared" si="135"/>
        <v>-640.45988999999986</v>
      </c>
      <c r="O1788" t="str">
        <f t="shared" si="136"/>
        <v>NOTAS</v>
      </c>
      <c r="P1788" t="str">
        <f t="shared" si="137"/>
        <v>2025</v>
      </c>
      <c r="Q1788" t="str">
        <f t="shared" si="138"/>
        <v>02</v>
      </c>
      <c r="R1788" t="str">
        <f>+IFERROR(VLOOKUP(I1788, Listado!A:B, 2, FALSE()), "COMERCIALIZADORA INTERNACIONAL CARIBBEAN EXOTICS S A")</f>
        <v>PEREZ MEJIA MARIA PAULINA</v>
      </c>
      <c r="S1788" s="25">
        <f>+VLOOKUP(E1788, TC!A:D, 2, FALSE())</f>
        <v>4153.8</v>
      </c>
      <c r="T1788" t="str">
        <f t="shared" si="139"/>
        <v>EUR</v>
      </c>
    </row>
    <row r="1789" spans="1:20" ht="18.75" hidden="1" customHeight="1" x14ac:dyDescent="0.25">
      <c r="A1789" t="s">
        <v>2215</v>
      </c>
      <c r="B1789" t="s">
        <v>5</v>
      </c>
      <c r="C1789" t="s">
        <v>1970</v>
      </c>
      <c r="D1789" s="24">
        <v>2206</v>
      </c>
      <c r="E1789" t="s">
        <v>1636</v>
      </c>
      <c r="F1789" t="s">
        <v>1924</v>
      </c>
      <c r="G1789" t="s">
        <v>110</v>
      </c>
      <c r="H1789" t="s">
        <v>2144</v>
      </c>
      <c r="I1789" t="s">
        <v>1864</v>
      </c>
      <c r="J1789" t="s">
        <v>1919</v>
      </c>
      <c r="K1789" t="s">
        <v>48</v>
      </c>
      <c r="L1789" s="24">
        <v>-445.9</v>
      </c>
      <c r="M1789" s="25">
        <f>+VLOOKUP(E1789, TC!A:D, 4, FALSE())</f>
        <v>1.0373499999999998</v>
      </c>
      <c r="N1789" s="24">
        <f t="shared" si="135"/>
        <v>-462.55436499999985</v>
      </c>
      <c r="O1789" t="str">
        <f t="shared" si="136"/>
        <v>NOTAS</v>
      </c>
      <c r="P1789" t="str">
        <f t="shared" si="137"/>
        <v>2025</v>
      </c>
      <c r="Q1789" t="str">
        <f t="shared" si="138"/>
        <v>02</v>
      </c>
      <c r="R1789" t="str">
        <f>+IFERROR(VLOOKUP(I1789, Listado!A:B, 2, FALSE()), "COMERCIALIZADORA INTERNACIONAL CARIBBEAN EXOTICS S A")</f>
        <v>PEREZ MEJIA MARIA PAULINA</v>
      </c>
      <c r="S1789" s="25">
        <f>+VLOOKUP(E1789, TC!A:D, 2, FALSE())</f>
        <v>4153.8</v>
      </c>
      <c r="T1789" t="str">
        <f t="shared" si="139"/>
        <v>EUR</v>
      </c>
    </row>
    <row r="1790" spans="1:20" ht="18.75" hidden="1" customHeight="1" x14ac:dyDescent="0.25">
      <c r="A1790" t="s">
        <v>2215</v>
      </c>
      <c r="B1790" t="s">
        <v>5</v>
      </c>
      <c r="C1790" t="s">
        <v>1970</v>
      </c>
      <c r="D1790" s="24">
        <v>2206</v>
      </c>
      <c r="E1790" t="s">
        <v>1636</v>
      </c>
      <c r="F1790" t="s">
        <v>1924</v>
      </c>
      <c r="G1790" t="s">
        <v>110</v>
      </c>
      <c r="H1790" t="s">
        <v>2144</v>
      </c>
      <c r="I1790" t="s">
        <v>1864</v>
      </c>
      <c r="J1790" t="s">
        <v>1919</v>
      </c>
      <c r="K1790" t="s">
        <v>48</v>
      </c>
      <c r="L1790" s="24">
        <v>-54.88</v>
      </c>
      <c r="M1790" s="25">
        <f>+VLOOKUP(E1790, TC!A:D, 4, FALSE())</f>
        <v>1.0373499999999998</v>
      </c>
      <c r="N1790" s="24">
        <f t="shared" si="135"/>
        <v>-56.929767999999989</v>
      </c>
      <c r="O1790" t="str">
        <f t="shared" si="136"/>
        <v>NOTAS</v>
      </c>
      <c r="P1790" t="str">
        <f t="shared" si="137"/>
        <v>2025</v>
      </c>
      <c r="Q1790" t="str">
        <f t="shared" si="138"/>
        <v>02</v>
      </c>
      <c r="R1790" t="str">
        <f>+IFERROR(VLOOKUP(I1790, Listado!A:B, 2, FALSE()), "COMERCIALIZADORA INTERNACIONAL CARIBBEAN EXOTICS S A")</f>
        <v>PEREZ MEJIA MARIA PAULINA</v>
      </c>
      <c r="S1790" s="25">
        <f>+VLOOKUP(E1790, TC!A:D, 2, FALSE())</f>
        <v>4153.8</v>
      </c>
      <c r="T1790" t="str">
        <f t="shared" si="139"/>
        <v>EUR</v>
      </c>
    </row>
    <row r="1791" spans="1:20" ht="18.75" hidden="1" customHeight="1" x14ac:dyDescent="0.25">
      <c r="A1791" t="s">
        <v>2215</v>
      </c>
      <c r="B1791" t="s">
        <v>5</v>
      </c>
      <c r="C1791" t="s">
        <v>1970</v>
      </c>
      <c r="D1791" s="24">
        <v>2206</v>
      </c>
      <c r="E1791" t="s">
        <v>1636</v>
      </c>
      <c r="F1791" t="s">
        <v>1924</v>
      </c>
      <c r="G1791" t="s">
        <v>110</v>
      </c>
      <c r="H1791" t="s">
        <v>2144</v>
      </c>
      <c r="I1791" t="s">
        <v>1864</v>
      </c>
      <c r="J1791" t="s">
        <v>1919</v>
      </c>
      <c r="K1791" t="s">
        <v>1959</v>
      </c>
      <c r="L1791" s="24">
        <v>-300</v>
      </c>
      <c r="M1791" s="25">
        <f>+VLOOKUP(E1791, TC!A:D, 4, FALSE())</f>
        <v>1.0373499999999998</v>
      </c>
      <c r="N1791" s="24">
        <f t="shared" si="135"/>
        <v>-311.20499999999993</v>
      </c>
      <c r="O1791" t="str">
        <f t="shared" si="136"/>
        <v>NOTAS</v>
      </c>
      <c r="P1791" t="str">
        <f t="shared" si="137"/>
        <v>2025</v>
      </c>
      <c r="Q1791" t="str">
        <f t="shared" si="138"/>
        <v>02</v>
      </c>
      <c r="R1791" t="str">
        <f>+IFERROR(VLOOKUP(I1791, Listado!A:B, 2, FALSE()), "COMERCIALIZADORA INTERNACIONAL CARIBBEAN EXOTICS S A")</f>
        <v>PEREZ MEJIA MARIA PAULINA</v>
      </c>
      <c r="S1791" s="25">
        <f>+VLOOKUP(E1791, TC!A:D, 2, FALSE())</f>
        <v>4153.8</v>
      </c>
      <c r="T1791" t="str">
        <f t="shared" si="139"/>
        <v>EUR</v>
      </c>
    </row>
    <row r="1792" spans="1:20" ht="18.75" hidden="1" customHeight="1" x14ac:dyDescent="0.25">
      <c r="A1792" t="s">
        <v>2215</v>
      </c>
      <c r="B1792" t="s">
        <v>5</v>
      </c>
      <c r="C1792" t="s">
        <v>1970</v>
      </c>
      <c r="D1792" s="24">
        <v>2206</v>
      </c>
      <c r="E1792" t="s">
        <v>1636</v>
      </c>
      <c r="F1792" t="s">
        <v>1924</v>
      </c>
      <c r="G1792" t="s">
        <v>110</v>
      </c>
      <c r="H1792" t="s">
        <v>2144</v>
      </c>
      <c r="I1792" t="s">
        <v>1864</v>
      </c>
      <c r="J1792" t="s">
        <v>1919</v>
      </c>
      <c r="K1792" t="s">
        <v>1960</v>
      </c>
      <c r="L1792" s="24">
        <v>-19.2</v>
      </c>
      <c r="M1792" s="25">
        <f>+VLOOKUP(E1792, TC!A:D, 4, FALSE())</f>
        <v>1.0373499999999998</v>
      </c>
      <c r="N1792" s="24">
        <f t="shared" si="135"/>
        <v>-19.917119999999993</v>
      </c>
      <c r="O1792" t="str">
        <f t="shared" si="136"/>
        <v>NOTAS</v>
      </c>
      <c r="P1792" t="str">
        <f t="shared" si="137"/>
        <v>2025</v>
      </c>
      <c r="Q1792" t="str">
        <f t="shared" si="138"/>
        <v>02</v>
      </c>
      <c r="R1792" t="str">
        <f>+IFERROR(VLOOKUP(I1792, Listado!A:B, 2, FALSE()), "COMERCIALIZADORA INTERNACIONAL CARIBBEAN EXOTICS S A")</f>
        <v>PEREZ MEJIA MARIA PAULINA</v>
      </c>
      <c r="S1792" s="25">
        <f>+VLOOKUP(E1792, TC!A:D, 2, FALSE())</f>
        <v>4153.8</v>
      </c>
      <c r="T1792" t="str">
        <f t="shared" si="139"/>
        <v>EUR</v>
      </c>
    </row>
    <row r="1793" spans="1:20" ht="18.75" hidden="1" customHeight="1" x14ac:dyDescent="0.25">
      <c r="A1793" t="s">
        <v>2215</v>
      </c>
      <c r="B1793" t="s">
        <v>5</v>
      </c>
      <c r="C1793" t="s">
        <v>1913</v>
      </c>
      <c r="D1793" s="24">
        <v>10987</v>
      </c>
      <c r="E1793" t="s">
        <v>1636</v>
      </c>
      <c r="F1793" t="s">
        <v>99</v>
      </c>
      <c r="G1793" t="s">
        <v>1914</v>
      </c>
      <c r="I1793" t="s">
        <v>1845</v>
      </c>
      <c r="J1793" t="s">
        <v>1915</v>
      </c>
      <c r="K1793" t="s">
        <v>2021</v>
      </c>
      <c r="L1793" s="24">
        <v>32706</v>
      </c>
      <c r="M1793" s="25">
        <f>+VLOOKUP(E1793, TC!A:D, 4, FALSE())</f>
        <v>1.0373499999999998</v>
      </c>
      <c r="N1793" s="24">
        <f t="shared" si="135"/>
        <v>32706</v>
      </c>
      <c r="O1793" t="str">
        <f t="shared" si="136"/>
        <v>FACTURA</v>
      </c>
      <c r="P1793" t="str">
        <f t="shared" si="137"/>
        <v>2025</v>
      </c>
      <c r="Q1793" t="str">
        <f t="shared" si="138"/>
        <v>02</v>
      </c>
      <c r="R1793" t="str">
        <f>+IFERROR(VLOOKUP(I1793, Listado!A:B, 2, FALSE()), "COMERCIALIZADORA INTERNACIONAL CARIBBEAN EXOTICS S A")</f>
        <v>LONDOÑO ECHEVERRI ALEJANDRA</v>
      </c>
      <c r="S1793" s="25">
        <f>+VLOOKUP(E1793, TC!A:D, 2, FALSE())</f>
        <v>4153.8</v>
      </c>
      <c r="T1793" t="str">
        <f t="shared" si="139"/>
        <v>COP</v>
      </c>
    </row>
    <row r="1794" spans="1:20" ht="18.75" hidden="1" customHeight="1" x14ac:dyDescent="0.25">
      <c r="A1794" t="s">
        <v>2215</v>
      </c>
      <c r="B1794" t="s">
        <v>5</v>
      </c>
      <c r="C1794" t="s">
        <v>1913</v>
      </c>
      <c r="D1794" s="24">
        <v>10987</v>
      </c>
      <c r="E1794" t="s">
        <v>1636</v>
      </c>
      <c r="F1794" t="s">
        <v>99</v>
      </c>
      <c r="G1794" t="s">
        <v>1914</v>
      </c>
      <c r="I1794" t="s">
        <v>1845</v>
      </c>
      <c r="J1794" t="s">
        <v>1915</v>
      </c>
      <c r="K1794" t="s">
        <v>2021</v>
      </c>
      <c r="L1794" s="24">
        <v>7020</v>
      </c>
      <c r="M1794" s="25">
        <f>+VLOOKUP(E1794, TC!A:D, 4, FALSE())</f>
        <v>1.0373499999999998</v>
      </c>
      <c r="N1794" s="24">
        <f t="shared" ref="N1794:N1857" si="140">+IF(F1794="EUR", (M1794*L1794), IF(I1794="JUAN MATAS SAS", (L1794/S1794), L1794))</f>
        <v>7020</v>
      </c>
      <c r="O1794" t="str">
        <f t="shared" ref="O1794:O1857" si="141">+IF(C1794="CFE", "FACTURA", IF(ISERROR(SEARCH("ANULA", H1794))=FALSE(), "ANULACIÓN FE", IF(ISERROR(SEARCH("CANCELLATION", H1794))=FALSE(), "ANULACIÓN FE", "NOTAS")))</f>
        <v>FACTURA</v>
      </c>
      <c r="P1794" t="str">
        <f t="shared" ref="P1794:P1857" si="142">+LEFT(E1794, 4)</f>
        <v>2025</v>
      </c>
      <c r="Q1794" t="str">
        <f t="shared" ref="Q1794:Q1857" si="143">+MID(E1794, 5, 2)</f>
        <v>02</v>
      </c>
      <c r="R1794" t="str">
        <f>+IFERROR(VLOOKUP(I1794, Listado!A:B, 2, FALSE()), "COMERCIALIZADORA INTERNACIONAL CARIBBEAN EXOTICS S A")</f>
        <v>LONDOÑO ECHEVERRI ALEJANDRA</v>
      </c>
      <c r="S1794" s="25">
        <f>+VLOOKUP(E1794, TC!A:D, 2, FALSE())</f>
        <v>4153.8</v>
      </c>
      <c r="T1794" t="str">
        <f t="shared" ref="T1794:T1857" si="144">+IF(I1794="JUAN MATAS SAS", "USD", F1794)</f>
        <v>COP</v>
      </c>
    </row>
    <row r="1795" spans="1:20" ht="18.75" hidden="1" customHeight="1" x14ac:dyDescent="0.25">
      <c r="A1795" t="s">
        <v>2215</v>
      </c>
      <c r="B1795" t="s">
        <v>5</v>
      </c>
      <c r="C1795" t="s">
        <v>1913</v>
      </c>
      <c r="D1795" s="24">
        <v>10987</v>
      </c>
      <c r="E1795" t="s">
        <v>1636</v>
      </c>
      <c r="F1795" t="s">
        <v>99</v>
      </c>
      <c r="G1795" t="s">
        <v>1914</v>
      </c>
      <c r="I1795" t="s">
        <v>1845</v>
      </c>
      <c r="J1795" t="s">
        <v>1915</v>
      </c>
      <c r="K1795" t="s">
        <v>2021</v>
      </c>
      <c r="L1795" s="24">
        <v>34650</v>
      </c>
      <c r="M1795" s="25">
        <f>+VLOOKUP(E1795, TC!A:D, 4, FALSE())</f>
        <v>1.0373499999999998</v>
      </c>
      <c r="N1795" s="24">
        <f t="shared" si="140"/>
        <v>34650</v>
      </c>
      <c r="O1795" t="str">
        <f t="shared" si="141"/>
        <v>FACTURA</v>
      </c>
      <c r="P1795" t="str">
        <f t="shared" si="142"/>
        <v>2025</v>
      </c>
      <c r="Q1795" t="str">
        <f t="shared" si="143"/>
        <v>02</v>
      </c>
      <c r="R1795" t="str">
        <f>+IFERROR(VLOOKUP(I1795, Listado!A:B, 2, FALSE()), "COMERCIALIZADORA INTERNACIONAL CARIBBEAN EXOTICS S A")</f>
        <v>LONDOÑO ECHEVERRI ALEJANDRA</v>
      </c>
      <c r="S1795" s="25">
        <f>+VLOOKUP(E1795, TC!A:D, 2, FALSE())</f>
        <v>4153.8</v>
      </c>
      <c r="T1795" t="str">
        <f t="shared" si="144"/>
        <v>COP</v>
      </c>
    </row>
    <row r="1796" spans="1:20" ht="18.75" hidden="1" customHeight="1" x14ac:dyDescent="0.25">
      <c r="A1796" t="s">
        <v>2215</v>
      </c>
      <c r="B1796" t="s">
        <v>5</v>
      </c>
      <c r="C1796" t="s">
        <v>1913</v>
      </c>
      <c r="D1796" s="24">
        <v>10987</v>
      </c>
      <c r="E1796" t="s">
        <v>1636</v>
      </c>
      <c r="F1796" t="s">
        <v>99</v>
      </c>
      <c r="G1796" t="s">
        <v>1914</v>
      </c>
      <c r="I1796" t="s">
        <v>1845</v>
      </c>
      <c r="J1796" t="s">
        <v>1915</v>
      </c>
      <c r="K1796" t="s">
        <v>2021</v>
      </c>
      <c r="L1796" s="24">
        <v>17280</v>
      </c>
      <c r="M1796" s="25">
        <f>+VLOOKUP(E1796, TC!A:D, 4, FALSE())</f>
        <v>1.0373499999999998</v>
      </c>
      <c r="N1796" s="24">
        <f t="shared" si="140"/>
        <v>17280</v>
      </c>
      <c r="O1796" t="str">
        <f t="shared" si="141"/>
        <v>FACTURA</v>
      </c>
      <c r="P1796" t="str">
        <f t="shared" si="142"/>
        <v>2025</v>
      </c>
      <c r="Q1796" t="str">
        <f t="shared" si="143"/>
        <v>02</v>
      </c>
      <c r="R1796" t="str">
        <f>+IFERROR(VLOOKUP(I1796, Listado!A:B, 2, FALSE()), "COMERCIALIZADORA INTERNACIONAL CARIBBEAN EXOTICS S A")</f>
        <v>LONDOÑO ECHEVERRI ALEJANDRA</v>
      </c>
      <c r="S1796" s="25">
        <f>+VLOOKUP(E1796, TC!A:D, 2, FALSE())</f>
        <v>4153.8</v>
      </c>
      <c r="T1796" t="str">
        <f t="shared" si="144"/>
        <v>COP</v>
      </c>
    </row>
    <row r="1797" spans="1:20" ht="18.75" hidden="1" customHeight="1" x14ac:dyDescent="0.25">
      <c r="A1797" t="s">
        <v>2215</v>
      </c>
      <c r="B1797" t="s">
        <v>5</v>
      </c>
      <c r="C1797" t="s">
        <v>1913</v>
      </c>
      <c r="D1797" s="24">
        <v>10987</v>
      </c>
      <c r="E1797" t="s">
        <v>1636</v>
      </c>
      <c r="F1797" t="s">
        <v>99</v>
      </c>
      <c r="G1797" t="s">
        <v>1914</v>
      </c>
      <c r="I1797" t="s">
        <v>1845</v>
      </c>
      <c r="J1797" t="s">
        <v>1915</v>
      </c>
      <c r="K1797" t="s">
        <v>2021</v>
      </c>
      <c r="L1797" s="24">
        <v>6120</v>
      </c>
      <c r="M1797" s="25">
        <f>+VLOOKUP(E1797, TC!A:D, 4, FALSE())</f>
        <v>1.0373499999999998</v>
      </c>
      <c r="N1797" s="24">
        <f t="shared" si="140"/>
        <v>6120</v>
      </c>
      <c r="O1797" t="str">
        <f t="shared" si="141"/>
        <v>FACTURA</v>
      </c>
      <c r="P1797" t="str">
        <f t="shared" si="142"/>
        <v>2025</v>
      </c>
      <c r="Q1797" t="str">
        <f t="shared" si="143"/>
        <v>02</v>
      </c>
      <c r="R1797" t="str">
        <f>+IFERROR(VLOOKUP(I1797, Listado!A:B, 2, FALSE()), "COMERCIALIZADORA INTERNACIONAL CARIBBEAN EXOTICS S A")</f>
        <v>LONDOÑO ECHEVERRI ALEJANDRA</v>
      </c>
      <c r="S1797" s="25">
        <f>+VLOOKUP(E1797, TC!A:D, 2, FALSE())</f>
        <v>4153.8</v>
      </c>
      <c r="T1797" t="str">
        <f t="shared" si="144"/>
        <v>COP</v>
      </c>
    </row>
    <row r="1798" spans="1:20" ht="18.75" hidden="1" customHeight="1" x14ac:dyDescent="0.25">
      <c r="A1798" t="s">
        <v>2215</v>
      </c>
      <c r="B1798" t="s">
        <v>5</v>
      </c>
      <c r="C1798" t="s">
        <v>1913</v>
      </c>
      <c r="D1798" s="24">
        <v>10987</v>
      </c>
      <c r="E1798" t="s">
        <v>1636</v>
      </c>
      <c r="F1798" t="s">
        <v>99</v>
      </c>
      <c r="G1798" t="s">
        <v>1914</v>
      </c>
      <c r="I1798" t="s">
        <v>1845</v>
      </c>
      <c r="J1798" t="s">
        <v>1915</v>
      </c>
      <c r="K1798" t="s">
        <v>2021</v>
      </c>
      <c r="L1798" s="24">
        <v>8640</v>
      </c>
      <c r="M1798" s="25">
        <f>+VLOOKUP(E1798, TC!A:D, 4, FALSE())</f>
        <v>1.0373499999999998</v>
      </c>
      <c r="N1798" s="24">
        <f t="shared" si="140"/>
        <v>8640</v>
      </c>
      <c r="O1798" t="str">
        <f t="shared" si="141"/>
        <v>FACTURA</v>
      </c>
      <c r="P1798" t="str">
        <f t="shared" si="142"/>
        <v>2025</v>
      </c>
      <c r="Q1798" t="str">
        <f t="shared" si="143"/>
        <v>02</v>
      </c>
      <c r="R1798" t="str">
        <f>+IFERROR(VLOOKUP(I1798, Listado!A:B, 2, FALSE()), "COMERCIALIZADORA INTERNACIONAL CARIBBEAN EXOTICS S A")</f>
        <v>LONDOÑO ECHEVERRI ALEJANDRA</v>
      </c>
      <c r="S1798" s="25">
        <f>+VLOOKUP(E1798, TC!A:D, 2, FALSE())</f>
        <v>4153.8</v>
      </c>
      <c r="T1798" t="str">
        <f t="shared" si="144"/>
        <v>COP</v>
      </c>
    </row>
    <row r="1799" spans="1:20" ht="18.75" hidden="1" customHeight="1" x14ac:dyDescent="0.25">
      <c r="A1799" t="s">
        <v>2215</v>
      </c>
      <c r="B1799" t="s">
        <v>5</v>
      </c>
      <c r="C1799" t="s">
        <v>1913</v>
      </c>
      <c r="D1799" s="24">
        <v>10987</v>
      </c>
      <c r="E1799" t="s">
        <v>1636</v>
      </c>
      <c r="F1799" t="s">
        <v>99</v>
      </c>
      <c r="G1799" t="s">
        <v>1914</v>
      </c>
      <c r="I1799" t="s">
        <v>1845</v>
      </c>
      <c r="J1799" t="s">
        <v>1915</v>
      </c>
      <c r="K1799" t="s">
        <v>2021</v>
      </c>
      <c r="L1799" s="24">
        <v>10890</v>
      </c>
      <c r="M1799" s="25">
        <f>+VLOOKUP(E1799, TC!A:D, 4, FALSE())</f>
        <v>1.0373499999999998</v>
      </c>
      <c r="N1799" s="24">
        <f t="shared" si="140"/>
        <v>10890</v>
      </c>
      <c r="O1799" t="str">
        <f t="shared" si="141"/>
        <v>FACTURA</v>
      </c>
      <c r="P1799" t="str">
        <f t="shared" si="142"/>
        <v>2025</v>
      </c>
      <c r="Q1799" t="str">
        <f t="shared" si="143"/>
        <v>02</v>
      </c>
      <c r="R1799" t="str">
        <f>+IFERROR(VLOOKUP(I1799, Listado!A:B, 2, FALSE()), "COMERCIALIZADORA INTERNACIONAL CARIBBEAN EXOTICS S A")</f>
        <v>LONDOÑO ECHEVERRI ALEJANDRA</v>
      </c>
      <c r="S1799" s="25">
        <f>+VLOOKUP(E1799, TC!A:D, 2, FALSE())</f>
        <v>4153.8</v>
      </c>
      <c r="T1799" t="str">
        <f t="shared" si="144"/>
        <v>COP</v>
      </c>
    </row>
    <row r="1800" spans="1:20" ht="18.75" hidden="1" customHeight="1" x14ac:dyDescent="0.25">
      <c r="A1800" t="s">
        <v>2215</v>
      </c>
      <c r="B1800" t="s">
        <v>5</v>
      </c>
      <c r="C1800" t="s">
        <v>1913</v>
      </c>
      <c r="D1800" s="24">
        <v>10987</v>
      </c>
      <c r="E1800" t="s">
        <v>1636</v>
      </c>
      <c r="F1800" t="s">
        <v>99</v>
      </c>
      <c r="G1800" t="s">
        <v>1914</v>
      </c>
      <c r="I1800" t="s">
        <v>1845</v>
      </c>
      <c r="J1800" t="s">
        <v>1915</v>
      </c>
      <c r="K1800" t="s">
        <v>2021</v>
      </c>
      <c r="L1800" s="24">
        <v>2700</v>
      </c>
      <c r="M1800" s="25">
        <f>+VLOOKUP(E1800, TC!A:D, 4, FALSE())</f>
        <v>1.0373499999999998</v>
      </c>
      <c r="N1800" s="24">
        <f t="shared" si="140"/>
        <v>2700</v>
      </c>
      <c r="O1800" t="str">
        <f t="shared" si="141"/>
        <v>FACTURA</v>
      </c>
      <c r="P1800" t="str">
        <f t="shared" si="142"/>
        <v>2025</v>
      </c>
      <c r="Q1800" t="str">
        <f t="shared" si="143"/>
        <v>02</v>
      </c>
      <c r="R1800" t="str">
        <f>+IFERROR(VLOOKUP(I1800, Listado!A:B, 2, FALSE()), "COMERCIALIZADORA INTERNACIONAL CARIBBEAN EXOTICS S A")</f>
        <v>LONDOÑO ECHEVERRI ALEJANDRA</v>
      </c>
      <c r="S1800" s="25">
        <f>+VLOOKUP(E1800, TC!A:D, 2, FALSE())</f>
        <v>4153.8</v>
      </c>
      <c r="T1800" t="str">
        <f t="shared" si="144"/>
        <v>COP</v>
      </c>
    </row>
    <row r="1801" spans="1:20" ht="18.75" hidden="1" customHeight="1" x14ac:dyDescent="0.25">
      <c r="A1801" t="s">
        <v>2215</v>
      </c>
      <c r="B1801" t="s">
        <v>5</v>
      </c>
      <c r="C1801" t="s">
        <v>1913</v>
      </c>
      <c r="D1801" s="24">
        <v>10987</v>
      </c>
      <c r="E1801" t="s">
        <v>1636</v>
      </c>
      <c r="F1801" t="s">
        <v>99</v>
      </c>
      <c r="G1801" t="s">
        <v>1914</v>
      </c>
      <c r="I1801" t="s">
        <v>1845</v>
      </c>
      <c r="J1801" t="s">
        <v>1915</v>
      </c>
      <c r="K1801" t="s">
        <v>2021</v>
      </c>
      <c r="L1801" s="24">
        <v>7740</v>
      </c>
      <c r="M1801" s="25">
        <f>+VLOOKUP(E1801, TC!A:D, 4, FALSE())</f>
        <v>1.0373499999999998</v>
      </c>
      <c r="N1801" s="24">
        <f t="shared" si="140"/>
        <v>7740</v>
      </c>
      <c r="O1801" t="str">
        <f t="shared" si="141"/>
        <v>FACTURA</v>
      </c>
      <c r="P1801" t="str">
        <f t="shared" si="142"/>
        <v>2025</v>
      </c>
      <c r="Q1801" t="str">
        <f t="shared" si="143"/>
        <v>02</v>
      </c>
      <c r="R1801" t="str">
        <f>+IFERROR(VLOOKUP(I1801, Listado!A:B, 2, FALSE()), "COMERCIALIZADORA INTERNACIONAL CARIBBEAN EXOTICS S A")</f>
        <v>LONDOÑO ECHEVERRI ALEJANDRA</v>
      </c>
      <c r="S1801" s="25">
        <f>+VLOOKUP(E1801, TC!A:D, 2, FALSE())</f>
        <v>4153.8</v>
      </c>
      <c r="T1801" t="str">
        <f t="shared" si="144"/>
        <v>COP</v>
      </c>
    </row>
    <row r="1802" spans="1:20" ht="18.75" hidden="1" customHeight="1" x14ac:dyDescent="0.25">
      <c r="A1802" t="s">
        <v>2215</v>
      </c>
      <c r="B1802" t="s">
        <v>5</v>
      </c>
      <c r="C1802" t="s">
        <v>1913</v>
      </c>
      <c r="D1802" s="24">
        <v>10987</v>
      </c>
      <c r="E1802" t="s">
        <v>1636</v>
      </c>
      <c r="F1802" t="s">
        <v>99</v>
      </c>
      <c r="G1802" t="s">
        <v>1914</v>
      </c>
      <c r="I1802" t="s">
        <v>1845</v>
      </c>
      <c r="J1802" t="s">
        <v>1915</v>
      </c>
      <c r="K1802" t="s">
        <v>2021</v>
      </c>
      <c r="L1802" s="24">
        <v>57780</v>
      </c>
      <c r="M1802" s="25">
        <f>+VLOOKUP(E1802, TC!A:D, 4, FALSE())</f>
        <v>1.0373499999999998</v>
      </c>
      <c r="N1802" s="24">
        <f t="shared" si="140"/>
        <v>57780</v>
      </c>
      <c r="O1802" t="str">
        <f t="shared" si="141"/>
        <v>FACTURA</v>
      </c>
      <c r="P1802" t="str">
        <f t="shared" si="142"/>
        <v>2025</v>
      </c>
      <c r="Q1802" t="str">
        <f t="shared" si="143"/>
        <v>02</v>
      </c>
      <c r="R1802" t="str">
        <f>+IFERROR(VLOOKUP(I1802, Listado!A:B, 2, FALSE()), "COMERCIALIZADORA INTERNACIONAL CARIBBEAN EXOTICS S A")</f>
        <v>LONDOÑO ECHEVERRI ALEJANDRA</v>
      </c>
      <c r="S1802" s="25">
        <f>+VLOOKUP(E1802, TC!A:D, 2, FALSE())</f>
        <v>4153.8</v>
      </c>
      <c r="T1802" t="str">
        <f t="shared" si="144"/>
        <v>COP</v>
      </c>
    </row>
    <row r="1803" spans="1:20" ht="18.75" hidden="1" customHeight="1" x14ac:dyDescent="0.25">
      <c r="A1803" t="s">
        <v>2215</v>
      </c>
      <c r="B1803" t="s">
        <v>5</v>
      </c>
      <c r="C1803" t="s">
        <v>1913</v>
      </c>
      <c r="D1803" s="24">
        <v>10987</v>
      </c>
      <c r="E1803" t="s">
        <v>1636</v>
      </c>
      <c r="F1803" t="s">
        <v>99</v>
      </c>
      <c r="G1803" t="s">
        <v>1914</v>
      </c>
      <c r="I1803" t="s">
        <v>1845</v>
      </c>
      <c r="J1803" t="s">
        <v>1915</v>
      </c>
      <c r="K1803" t="s">
        <v>2021</v>
      </c>
      <c r="L1803" s="24">
        <v>24750</v>
      </c>
      <c r="M1803" s="25">
        <f>+VLOOKUP(E1803, TC!A:D, 4, FALSE())</f>
        <v>1.0373499999999998</v>
      </c>
      <c r="N1803" s="24">
        <f t="shared" si="140"/>
        <v>24750</v>
      </c>
      <c r="O1803" t="str">
        <f t="shared" si="141"/>
        <v>FACTURA</v>
      </c>
      <c r="P1803" t="str">
        <f t="shared" si="142"/>
        <v>2025</v>
      </c>
      <c r="Q1803" t="str">
        <f t="shared" si="143"/>
        <v>02</v>
      </c>
      <c r="R1803" t="str">
        <f>+IFERROR(VLOOKUP(I1803, Listado!A:B, 2, FALSE()), "COMERCIALIZADORA INTERNACIONAL CARIBBEAN EXOTICS S A")</f>
        <v>LONDOÑO ECHEVERRI ALEJANDRA</v>
      </c>
      <c r="S1803" s="25">
        <f>+VLOOKUP(E1803, TC!A:D, 2, FALSE())</f>
        <v>4153.8</v>
      </c>
      <c r="T1803" t="str">
        <f t="shared" si="144"/>
        <v>COP</v>
      </c>
    </row>
    <row r="1804" spans="1:20" ht="18.75" hidden="1" customHeight="1" x14ac:dyDescent="0.25">
      <c r="A1804" t="s">
        <v>2215</v>
      </c>
      <c r="B1804" t="s">
        <v>5</v>
      </c>
      <c r="C1804" t="s">
        <v>1913</v>
      </c>
      <c r="D1804" s="24">
        <v>10987</v>
      </c>
      <c r="E1804" t="s">
        <v>1636</v>
      </c>
      <c r="F1804" t="s">
        <v>99</v>
      </c>
      <c r="G1804" t="s">
        <v>1914</v>
      </c>
      <c r="I1804" t="s">
        <v>1845</v>
      </c>
      <c r="J1804" t="s">
        <v>1915</v>
      </c>
      <c r="K1804" t="s">
        <v>2021</v>
      </c>
      <c r="L1804" s="24">
        <v>12060</v>
      </c>
      <c r="M1804" s="25">
        <f>+VLOOKUP(E1804, TC!A:D, 4, FALSE())</f>
        <v>1.0373499999999998</v>
      </c>
      <c r="N1804" s="24">
        <f t="shared" si="140"/>
        <v>12060</v>
      </c>
      <c r="O1804" t="str">
        <f t="shared" si="141"/>
        <v>FACTURA</v>
      </c>
      <c r="P1804" t="str">
        <f t="shared" si="142"/>
        <v>2025</v>
      </c>
      <c r="Q1804" t="str">
        <f t="shared" si="143"/>
        <v>02</v>
      </c>
      <c r="R1804" t="str">
        <f>+IFERROR(VLOOKUP(I1804, Listado!A:B, 2, FALSE()), "COMERCIALIZADORA INTERNACIONAL CARIBBEAN EXOTICS S A")</f>
        <v>LONDOÑO ECHEVERRI ALEJANDRA</v>
      </c>
      <c r="S1804" s="25">
        <f>+VLOOKUP(E1804, TC!A:D, 2, FALSE())</f>
        <v>4153.8</v>
      </c>
      <c r="T1804" t="str">
        <f t="shared" si="144"/>
        <v>COP</v>
      </c>
    </row>
    <row r="1805" spans="1:20" ht="18.75" hidden="1" customHeight="1" x14ac:dyDescent="0.25">
      <c r="A1805" t="s">
        <v>2215</v>
      </c>
      <c r="B1805" t="s">
        <v>5</v>
      </c>
      <c r="C1805" t="s">
        <v>1913</v>
      </c>
      <c r="D1805" s="24">
        <v>10987</v>
      </c>
      <c r="E1805" t="s">
        <v>1636</v>
      </c>
      <c r="F1805" t="s">
        <v>99</v>
      </c>
      <c r="G1805" t="s">
        <v>1914</v>
      </c>
      <c r="I1805" t="s">
        <v>1845</v>
      </c>
      <c r="J1805" t="s">
        <v>1915</v>
      </c>
      <c r="K1805" t="s">
        <v>2021</v>
      </c>
      <c r="L1805" s="24">
        <v>10170</v>
      </c>
      <c r="M1805" s="25">
        <f>+VLOOKUP(E1805, TC!A:D, 4, FALSE())</f>
        <v>1.0373499999999998</v>
      </c>
      <c r="N1805" s="24">
        <f t="shared" si="140"/>
        <v>10170</v>
      </c>
      <c r="O1805" t="str">
        <f t="shared" si="141"/>
        <v>FACTURA</v>
      </c>
      <c r="P1805" t="str">
        <f t="shared" si="142"/>
        <v>2025</v>
      </c>
      <c r="Q1805" t="str">
        <f t="shared" si="143"/>
        <v>02</v>
      </c>
      <c r="R1805" t="str">
        <f>+IFERROR(VLOOKUP(I1805, Listado!A:B, 2, FALSE()), "COMERCIALIZADORA INTERNACIONAL CARIBBEAN EXOTICS S A")</f>
        <v>LONDOÑO ECHEVERRI ALEJANDRA</v>
      </c>
      <c r="S1805" s="25">
        <f>+VLOOKUP(E1805, TC!A:D, 2, FALSE())</f>
        <v>4153.8</v>
      </c>
      <c r="T1805" t="str">
        <f t="shared" si="144"/>
        <v>COP</v>
      </c>
    </row>
    <row r="1806" spans="1:20" ht="18.75" hidden="1" customHeight="1" x14ac:dyDescent="0.25">
      <c r="A1806" t="s">
        <v>2215</v>
      </c>
      <c r="B1806" t="s">
        <v>5</v>
      </c>
      <c r="C1806" t="s">
        <v>1913</v>
      </c>
      <c r="D1806" s="24">
        <v>10987</v>
      </c>
      <c r="E1806" t="s">
        <v>1636</v>
      </c>
      <c r="F1806" t="s">
        <v>99</v>
      </c>
      <c r="G1806" t="s">
        <v>1914</v>
      </c>
      <c r="I1806" t="s">
        <v>1845</v>
      </c>
      <c r="J1806" t="s">
        <v>1915</v>
      </c>
      <c r="K1806" t="s">
        <v>2021</v>
      </c>
      <c r="L1806" s="24">
        <v>28620</v>
      </c>
      <c r="M1806" s="25">
        <f>+VLOOKUP(E1806, TC!A:D, 4, FALSE())</f>
        <v>1.0373499999999998</v>
      </c>
      <c r="N1806" s="24">
        <f t="shared" si="140"/>
        <v>28620</v>
      </c>
      <c r="O1806" t="str">
        <f t="shared" si="141"/>
        <v>FACTURA</v>
      </c>
      <c r="P1806" t="str">
        <f t="shared" si="142"/>
        <v>2025</v>
      </c>
      <c r="Q1806" t="str">
        <f t="shared" si="143"/>
        <v>02</v>
      </c>
      <c r="R1806" t="str">
        <f>+IFERROR(VLOOKUP(I1806, Listado!A:B, 2, FALSE()), "COMERCIALIZADORA INTERNACIONAL CARIBBEAN EXOTICS S A")</f>
        <v>LONDOÑO ECHEVERRI ALEJANDRA</v>
      </c>
      <c r="S1806" s="25">
        <f>+VLOOKUP(E1806, TC!A:D, 2, FALSE())</f>
        <v>4153.8</v>
      </c>
      <c r="T1806" t="str">
        <f t="shared" si="144"/>
        <v>COP</v>
      </c>
    </row>
    <row r="1807" spans="1:20" ht="18.75" hidden="1" customHeight="1" x14ac:dyDescent="0.25">
      <c r="A1807" t="s">
        <v>2215</v>
      </c>
      <c r="B1807" t="s">
        <v>5</v>
      </c>
      <c r="C1807" t="s">
        <v>1913</v>
      </c>
      <c r="D1807" s="24">
        <v>10987</v>
      </c>
      <c r="E1807" t="s">
        <v>1636</v>
      </c>
      <c r="F1807" t="s">
        <v>99</v>
      </c>
      <c r="G1807" t="s">
        <v>1914</v>
      </c>
      <c r="I1807" t="s">
        <v>1845</v>
      </c>
      <c r="J1807" t="s">
        <v>1915</v>
      </c>
      <c r="K1807" t="s">
        <v>2021</v>
      </c>
      <c r="L1807" s="24">
        <v>125010</v>
      </c>
      <c r="M1807" s="25">
        <f>+VLOOKUP(E1807, TC!A:D, 4, FALSE())</f>
        <v>1.0373499999999998</v>
      </c>
      <c r="N1807" s="24">
        <f t="shared" si="140"/>
        <v>125010</v>
      </c>
      <c r="O1807" t="str">
        <f t="shared" si="141"/>
        <v>FACTURA</v>
      </c>
      <c r="P1807" t="str">
        <f t="shared" si="142"/>
        <v>2025</v>
      </c>
      <c r="Q1807" t="str">
        <f t="shared" si="143"/>
        <v>02</v>
      </c>
      <c r="R1807" t="str">
        <f>+IFERROR(VLOOKUP(I1807, Listado!A:B, 2, FALSE()), "COMERCIALIZADORA INTERNACIONAL CARIBBEAN EXOTICS S A")</f>
        <v>LONDOÑO ECHEVERRI ALEJANDRA</v>
      </c>
      <c r="S1807" s="25">
        <f>+VLOOKUP(E1807, TC!A:D, 2, FALSE())</f>
        <v>4153.8</v>
      </c>
      <c r="T1807" t="str">
        <f t="shared" si="144"/>
        <v>COP</v>
      </c>
    </row>
    <row r="1808" spans="1:20" ht="18.75" hidden="1" customHeight="1" x14ac:dyDescent="0.25">
      <c r="A1808" t="s">
        <v>2215</v>
      </c>
      <c r="B1808" t="s">
        <v>5</v>
      </c>
      <c r="C1808" t="s">
        <v>1913</v>
      </c>
      <c r="D1808" s="24">
        <v>10987</v>
      </c>
      <c r="E1808" t="s">
        <v>1636</v>
      </c>
      <c r="F1808" t="s">
        <v>99</v>
      </c>
      <c r="G1808" t="s">
        <v>1914</v>
      </c>
      <c r="I1808" t="s">
        <v>1845</v>
      </c>
      <c r="J1808" t="s">
        <v>1915</v>
      </c>
      <c r="K1808" t="s">
        <v>2021</v>
      </c>
      <c r="L1808" s="24">
        <v>38430</v>
      </c>
      <c r="M1808" s="25">
        <f>+VLOOKUP(E1808, TC!A:D, 4, FALSE())</f>
        <v>1.0373499999999998</v>
      </c>
      <c r="N1808" s="24">
        <f t="shared" si="140"/>
        <v>38430</v>
      </c>
      <c r="O1808" t="str">
        <f t="shared" si="141"/>
        <v>FACTURA</v>
      </c>
      <c r="P1808" t="str">
        <f t="shared" si="142"/>
        <v>2025</v>
      </c>
      <c r="Q1808" t="str">
        <f t="shared" si="143"/>
        <v>02</v>
      </c>
      <c r="R1808" t="str">
        <f>+IFERROR(VLOOKUP(I1808, Listado!A:B, 2, FALSE()), "COMERCIALIZADORA INTERNACIONAL CARIBBEAN EXOTICS S A")</f>
        <v>LONDOÑO ECHEVERRI ALEJANDRA</v>
      </c>
      <c r="S1808" s="25">
        <f>+VLOOKUP(E1808, TC!A:D, 2, FALSE())</f>
        <v>4153.8</v>
      </c>
      <c r="T1808" t="str">
        <f t="shared" si="144"/>
        <v>COP</v>
      </c>
    </row>
    <row r="1809" spans="1:20" ht="18.75" hidden="1" customHeight="1" x14ac:dyDescent="0.25">
      <c r="A1809" t="s">
        <v>2215</v>
      </c>
      <c r="B1809" t="s">
        <v>5</v>
      </c>
      <c r="C1809" t="s">
        <v>1913</v>
      </c>
      <c r="D1809" s="24">
        <v>10987</v>
      </c>
      <c r="E1809" t="s">
        <v>1636</v>
      </c>
      <c r="F1809" t="s">
        <v>99</v>
      </c>
      <c r="G1809" t="s">
        <v>1914</v>
      </c>
      <c r="I1809" t="s">
        <v>1845</v>
      </c>
      <c r="J1809" t="s">
        <v>1915</v>
      </c>
      <c r="K1809" t="s">
        <v>2021</v>
      </c>
      <c r="L1809" s="24">
        <v>12600</v>
      </c>
      <c r="M1809" s="25">
        <f>+VLOOKUP(E1809, TC!A:D, 4, FALSE())</f>
        <v>1.0373499999999998</v>
      </c>
      <c r="N1809" s="24">
        <f t="shared" si="140"/>
        <v>12600</v>
      </c>
      <c r="O1809" t="str">
        <f t="shared" si="141"/>
        <v>FACTURA</v>
      </c>
      <c r="P1809" t="str">
        <f t="shared" si="142"/>
        <v>2025</v>
      </c>
      <c r="Q1809" t="str">
        <f t="shared" si="143"/>
        <v>02</v>
      </c>
      <c r="R1809" t="str">
        <f>+IFERROR(VLOOKUP(I1809, Listado!A:B, 2, FALSE()), "COMERCIALIZADORA INTERNACIONAL CARIBBEAN EXOTICS S A")</f>
        <v>LONDOÑO ECHEVERRI ALEJANDRA</v>
      </c>
      <c r="S1809" s="25">
        <f>+VLOOKUP(E1809, TC!A:D, 2, FALSE())</f>
        <v>4153.8</v>
      </c>
      <c r="T1809" t="str">
        <f t="shared" si="144"/>
        <v>COP</v>
      </c>
    </row>
    <row r="1810" spans="1:20" ht="18.75" hidden="1" customHeight="1" x14ac:dyDescent="0.25">
      <c r="A1810" t="s">
        <v>2215</v>
      </c>
      <c r="B1810" t="s">
        <v>5</v>
      </c>
      <c r="C1810" t="s">
        <v>1913</v>
      </c>
      <c r="D1810" s="24">
        <v>10987</v>
      </c>
      <c r="E1810" t="s">
        <v>1636</v>
      </c>
      <c r="F1810" t="s">
        <v>99</v>
      </c>
      <c r="G1810" t="s">
        <v>1914</v>
      </c>
      <c r="I1810" t="s">
        <v>1845</v>
      </c>
      <c r="J1810" t="s">
        <v>1915</v>
      </c>
      <c r="K1810" t="s">
        <v>2021</v>
      </c>
      <c r="L1810" s="24">
        <v>16110</v>
      </c>
      <c r="M1810" s="25">
        <f>+VLOOKUP(E1810, TC!A:D, 4, FALSE())</f>
        <v>1.0373499999999998</v>
      </c>
      <c r="N1810" s="24">
        <f t="shared" si="140"/>
        <v>16110</v>
      </c>
      <c r="O1810" t="str">
        <f t="shared" si="141"/>
        <v>FACTURA</v>
      </c>
      <c r="P1810" t="str">
        <f t="shared" si="142"/>
        <v>2025</v>
      </c>
      <c r="Q1810" t="str">
        <f t="shared" si="143"/>
        <v>02</v>
      </c>
      <c r="R1810" t="str">
        <f>+IFERROR(VLOOKUP(I1810, Listado!A:B, 2, FALSE()), "COMERCIALIZADORA INTERNACIONAL CARIBBEAN EXOTICS S A")</f>
        <v>LONDOÑO ECHEVERRI ALEJANDRA</v>
      </c>
      <c r="S1810" s="25">
        <f>+VLOOKUP(E1810, TC!A:D, 2, FALSE())</f>
        <v>4153.8</v>
      </c>
      <c r="T1810" t="str">
        <f t="shared" si="144"/>
        <v>COP</v>
      </c>
    </row>
    <row r="1811" spans="1:20" ht="18.75" hidden="1" customHeight="1" x14ac:dyDescent="0.25">
      <c r="A1811" t="s">
        <v>2215</v>
      </c>
      <c r="B1811" t="s">
        <v>5</v>
      </c>
      <c r="C1811" t="s">
        <v>1913</v>
      </c>
      <c r="D1811" s="24">
        <v>10987</v>
      </c>
      <c r="E1811" t="s">
        <v>1636</v>
      </c>
      <c r="F1811" t="s">
        <v>99</v>
      </c>
      <c r="G1811" t="s">
        <v>1914</v>
      </c>
      <c r="I1811" t="s">
        <v>1845</v>
      </c>
      <c r="J1811" t="s">
        <v>1915</v>
      </c>
      <c r="K1811" t="s">
        <v>2021</v>
      </c>
      <c r="L1811" s="24">
        <v>21420</v>
      </c>
      <c r="M1811" s="25">
        <f>+VLOOKUP(E1811, TC!A:D, 4, FALSE())</f>
        <v>1.0373499999999998</v>
      </c>
      <c r="N1811" s="24">
        <f t="shared" si="140"/>
        <v>21420</v>
      </c>
      <c r="O1811" t="str">
        <f t="shared" si="141"/>
        <v>FACTURA</v>
      </c>
      <c r="P1811" t="str">
        <f t="shared" si="142"/>
        <v>2025</v>
      </c>
      <c r="Q1811" t="str">
        <f t="shared" si="143"/>
        <v>02</v>
      </c>
      <c r="R1811" t="str">
        <f>+IFERROR(VLOOKUP(I1811, Listado!A:B, 2, FALSE()), "COMERCIALIZADORA INTERNACIONAL CARIBBEAN EXOTICS S A")</f>
        <v>LONDOÑO ECHEVERRI ALEJANDRA</v>
      </c>
      <c r="S1811" s="25">
        <f>+VLOOKUP(E1811, TC!A:D, 2, FALSE())</f>
        <v>4153.8</v>
      </c>
      <c r="T1811" t="str">
        <f t="shared" si="144"/>
        <v>COP</v>
      </c>
    </row>
    <row r="1812" spans="1:20" ht="18.75" hidden="1" customHeight="1" x14ac:dyDescent="0.25">
      <c r="A1812" t="s">
        <v>2215</v>
      </c>
      <c r="B1812" t="s">
        <v>5</v>
      </c>
      <c r="C1812" t="s">
        <v>1913</v>
      </c>
      <c r="D1812" s="24">
        <v>10987</v>
      </c>
      <c r="E1812" t="s">
        <v>1636</v>
      </c>
      <c r="F1812" t="s">
        <v>99</v>
      </c>
      <c r="G1812" t="s">
        <v>1914</v>
      </c>
      <c r="I1812" t="s">
        <v>1845</v>
      </c>
      <c r="J1812" t="s">
        <v>1915</v>
      </c>
      <c r="K1812" t="s">
        <v>2021</v>
      </c>
      <c r="L1812" s="24">
        <v>78570</v>
      </c>
      <c r="M1812" s="25">
        <f>+VLOOKUP(E1812, TC!A:D, 4, FALSE())</f>
        <v>1.0373499999999998</v>
      </c>
      <c r="N1812" s="24">
        <f t="shared" si="140"/>
        <v>78570</v>
      </c>
      <c r="O1812" t="str">
        <f t="shared" si="141"/>
        <v>FACTURA</v>
      </c>
      <c r="P1812" t="str">
        <f t="shared" si="142"/>
        <v>2025</v>
      </c>
      <c r="Q1812" t="str">
        <f t="shared" si="143"/>
        <v>02</v>
      </c>
      <c r="R1812" t="str">
        <f>+IFERROR(VLOOKUP(I1812, Listado!A:B, 2, FALSE()), "COMERCIALIZADORA INTERNACIONAL CARIBBEAN EXOTICS S A")</f>
        <v>LONDOÑO ECHEVERRI ALEJANDRA</v>
      </c>
      <c r="S1812" s="25">
        <f>+VLOOKUP(E1812, TC!A:D, 2, FALSE())</f>
        <v>4153.8</v>
      </c>
      <c r="T1812" t="str">
        <f t="shared" si="144"/>
        <v>COP</v>
      </c>
    </row>
    <row r="1813" spans="1:20" ht="18.75" hidden="1" customHeight="1" x14ac:dyDescent="0.25">
      <c r="A1813" t="s">
        <v>2215</v>
      </c>
      <c r="B1813" t="s">
        <v>5</v>
      </c>
      <c r="C1813" t="s">
        <v>1913</v>
      </c>
      <c r="D1813" s="24">
        <v>10987</v>
      </c>
      <c r="E1813" t="s">
        <v>1636</v>
      </c>
      <c r="F1813" t="s">
        <v>99</v>
      </c>
      <c r="G1813" t="s">
        <v>1914</v>
      </c>
      <c r="I1813" t="s">
        <v>1845</v>
      </c>
      <c r="J1813" t="s">
        <v>1915</v>
      </c>
      <c r="K1813" t="s">
        <v>2021</v>
      </c>
      <c r="L1813" s="24">
        <v>34470</v>
      </c>
      <c r="M1813" s="25">
        <f>+VLOOKUP(E1813, TC!A:D, 4, FALSE())</f>
        <v>1.0373499999999998</v>
      </c>
      <c r="N1813" s="24">
        <f t="shared" si="140"/>
        <v>34470</v>
      </c>
      <c r="O1813" t="str">
        <f t="shared" si="141"/>
        <v>FACTURA</v>
      </c>
      <c r="P1813" t="str">
        <f t="shared" si="142"/>
        <v>2025</v>
      </c>
      <c r="Q1813" t="str">
        <f t="shared" si="143"/>
        <v>02</v>
      </c>
      <c r="R1813" t="str">
        <f>+IFERROR(VLOOKUP(I1813, Listado!A:B, 2, FALSE()), "COMERCIALIZADORA INTERNACIONAL CARIBBEAN EXOTICS S A")</f>
        <v>LONDOÑO ECHEVERRI ALEJANDRA</v>
      </c>
      <c r="S1813" s="25">
        <f>+VLOOKUP(E1813, TC!A:D, 2, FALSE())</f>
        <v>4153.8</v>
      </c>
      <c r="T1813" t="str">
        <f t="shared" si="144"/>
        <v>COP</v>
      </c>
    </row>
    <row r="1814" spans="1:20" ht="18.75" hidden="1" customHeight="1" x14ac:dyDescent="0.25">
      <c r="A1814" t="s">
        <v>2215</v>
      </c>
      <c r="B1814" t="s">
        <v>5</v>
      </c>
      <c r="C1814" t="s">
        <v>1913</v>
      </c>
      <c r="D1814" s="24">
        <v>10987</v>
      </c>
      <c r="E1814" t="s">
        <v>1636</v>
      </c>
      <c r="F1814" t="s">
        <v>99</v>
      </c>
      <c r="G1814" t="s">
        <v>1914</v>
      </c>
      <c r="I1814" t="s">
        <v>1845</v>
      </c>
      <c r="J1814" t="s">
        <v>1915</v>
      </c>
      <c r="K1814" t="s">
        <v>2021</v>
      </c>
      <c r="L1814" s="24">
        <v>40410</v>
      </c>
      <c r="M1814" s="25">
        <f>+VLOOKUP(E1814, TC!A:D, 4, FALSE())</f>
        <v>1.0373499999999998</v>
      </c>
      <c r="N1814" s="24">
        <f t="shared" si="140"/>
        <v>40410</v>
      </c>
      <c r="O1814" t="str">
        <f t="shared" si="141"/>
        <v>FACTURA</v>
      </c>
      <c r="P1814" t="str">
        <f t="shared" si="142"/>
        <v>2025</v>
      </c>
      <c r="Q1814" t="str">
        <f t="shared" si="143"/>
        <v>02</v>
      </c>
      <c r="R1814" t="str">
        <f>+IFERROR(VLOOKUP(I1814, Listado!A:B, 2, FALSE()), "COMERCIALIZADORA INTERNACIONAL CARIBBEAN EXOTICS S A")</f>
        <v>LONDOÑO ECHEVERRI ALEJANDRA</v>
      </c>
      <c r="S1814" s="25">
        <f>+VLOOKUP(E1814, TC!A:D, 2, FALSE())</f>
        <v>4153.8</v>
      </c>
      <c r="T1814" t="str">
        <f t="shared" si="144"/>
        <v>COP</v>
      </c>
    </row>
    <row r="1815" spans="1:20" ht="18.75" hidden="1" customHeight="1" x14ac:dyDescent="0.25">
      <c r="A1815" t="s">
        <v>2215</v>
      </c>
      <c r="B1815" t="s">
        <v>5</v>
      </c>
      <c r="C1815" t="s">
        <v>1913</v>
      </c>
      <c r="D1815" s="24">
        <v>10987</v>
      </c>
      <c r="E1815" t="s">
        <v>1636</v>
      </c>
      <c r="F1815" t="s">
        <v>99</v>
      </c>
      <c r="G1815" t="s">
        <v>1914</v>
      </c>
      <c r="I1815" t="s">
        <v>1845</v>
      </c>
      <c r="J1815" t="s">
        <v>1915</v>
      </c>
      <c r="K1815" t="s">
        <v>2021</v>
      </c>
      <c r="L1815" s="24">
        <v>28080</v>
      </c>
      <c r="M1815" s="25">
        <f>+VLOOKUP(E1815, TC!A:D, 4, FALSE())</f>
        <v>1.0373499999999998</v>
      </c>
      <c r="N1815" s="24">
        <f t="shared" si="140"/>
        <v>28080</v>
      </c>
      <c r="O1815" t="str">
        <f t="shared" si="141"/>
        <v>FACTURA</v>
      </c>
      <c r="P1815" t="str">
        <f t="shared" si="142"/>
        <v>2025</v>
      </c>
      <c r="Q1815" t="str">
        <f t="shared" si="143"/>
        <v>02</v>
      </c>
      <c r="R1815" t="str">
        <f>+IFERROR(VLOOKUP(I1815, Listado!A:B, 2, FALSE()), "COMERCIALIZADORA INTERNACIONAL CARIBBEAN EXOTICS S A")</f>
        <v>LONDOÑO ECHEVERRI ALEJANDRA</v>
      </c>
      <c r="S1815" s="25">
        <f>+VLOOKUP(E1815, TC!A:D, 2, FALSE())</f>
        <v>4153.8</v>
      </c>
      <c r="T1815" t="str">
        <f t="shared" si="144"/>
        <v>COP</v>
      </c>
    </row>
    <row r="1816" spans="1:20" ht="18.75" hidden="1" customHeight="1" x14ac:dyDescent="0.25">
      <c r="A1816" t="s">
        <v>2215</v>
      </c>
      <c r="B1816" t="s">
        <v>5</v>
      </c>
      <c r="C1816" t="s">
        <v>1913</v>
      </c>
      <c r="D1816" s="24">
        <v>10987</v>
      </c>
      <c r="E1816" t="s">
        <v>1636</v>
      </c>
      <c r="F1816" t="s">
        <v>99</v>
      </c>
      <c r="G1816" t="s">
        <v>1914</v>
      </c>
      <c r="I1816" t="s">
        <v>1845</v>
      </c>
      <c r="J1816" t="s">
        <v>1915</v>
      </c>
      <c r="K1816" t="s">
        <v>2021</v>
      </c>
      <c r="L1816" s="24">
        <v>36810</v>
      </c>
      <c r="M1816" s="25">
        <f>+VLOOKUP(E1816, TC!A:D, 4, FALSE())</f>
        <v>1.0373499999999998</v>
      </c>
      <c r="N1816" s="24">
        <f t="shared" si="140"/>
        <v>36810</v>
      </c>
      <c r="O1816" t="str">
        <f t="shared" si="141"/>
        <v>FACTURA</v>
      </c>
      <c r="P1816" t="str">
        <f t="shared" si="142"/>
        <v>2025</v>
      </c>
      <c r="Q1816" t="str">
        <f t="shared" si="143"/>
        <v>02</v>
      </c>
      <c r="R1816" t="str">
        <f>+IFERROR(VLOOKUP(I1816, Listado!A:B, 2, FALSE()), "COMERCIALIZADORA INTERNACIONAL CARIBBEAN EXOTICS S A")</f>
        <v>LONDOÑO ECHEVERRI ALEJANDRA</v>
      </c>
      <c r="S1816" s="25">
        <f>+VLOOKUP(E1816, TC!A:D, 2, FALSE())</f>
        <v>4153.8</v>
      </c>
      <c r="T1816" t="str">
        <f t="shared" si="144"/>
        <v>COP</v>
      </c>
    </row>
    <row r="1817" spans="1:20" ht="18.75" hidden="1" customHeight="1" x14ac:dyDescent="0.25">
      <c r="A1817" t="s">
        <v>2215</v>
      </c>
      <c r="B1817" t="s">
        <v>5</v>
      </c>
      <c r="C1817" t="s">
        <v>1913</v>
      </c>
      <c r="D1817" s="24">
        <v>10987</v>
      </c>
      <c r="E1817" t="s">
        <v>1636</v>
      </c>
      <c r="F1817" t="s">
        <v>99</v>
      </c>
      <c r="G1817" t="s">
        <v>1914</v>
      </c>
      <c r="I1817" t="s">
        <v>1845</v>
      </c>
      <c r="J1817" t="s">
        <v>1915</v>
      </c>
      <c r="K1817" t="s">
        <v>2021</v>
      </c>
      <c r="L1817" s="24">
        <v>38790</v>
      </c>
      <c r="M1817" s="25">
        <f>+VLOOKUP(E1817, TC!A:D, 4, FALSE())</f>
        <v>1.0373499999999998</v>
      </c>
      <c r="N1817" s="24">
        <f t="shared" si="140"/>
        <v>38790</v>
      </c>
      <c r="O1817" t="str">
        <f t="shared" si="141"/>
        <v>FACTURA</v>
      </c>
      <c r="P1817" t="str">
        <f t="shared" si="142"/>
        <v>2025</v>
      </c>
      <c r="Q1817" t="str">
        <f t="shared" si="143"/>
        <v>02</v>
      </c>
      <c r="R1817" t="str">
        <f>+IFERROR(VLOOKUP(I1817, Listado!A:B, 2, FALSE()), "COMERCIALIZADORA INTERNACIONAL CARIBBEAN EXOTICS S A")</f>
        <v>LONDOÑO ECHEVERRI ALEJANDRA</v>
      </c>
      <c r="S1817" s="25">
        <f>+VLOOKUP(E1817, TC!A:D, 2, FALSE())</f>
        <v>4153.8</v>
      </c>
      <c r="T1817" t="str">
        <f t="shared" si="144"/>
        <v>COP</v>
      </c>
    </row>
    <row r="1818" spans="1:20" ht="18.75" hidden="1" customHeight="1" x14ac:dyDescent="0.25">
      <c r="A1818" t="s">
        <v>2215</v>
      </c>
      <c r="B1818" t="s">
        <v>5</v>
      </c>
      <c r="C1818" t="s">
        <v>1913</v>
      </c>
      <c r="D1818" s="24">
        <v>10987</v>
      </c>
      <c r="E1818" t="s">
        <v>1636</v>
      </c>
      <c r="F1818" t="s">
        <v>99</v>
      </c>
      <c r="G1818" t="s">
        <v>1914</v>
      </c>
      <c r="I1818" t="s">
        <v>1845</v>
      </c>
      <c r="J1818" t="s">
        <v>1915</v>
      </c>
      <c r="K1818" t="s">
        <v>2021</v>
      </c>
      <c r="L1818" s="24">
        <v>5130</v>
      </c>
      <c r="M1818" s="25">
        <f>+VLOOKUP(E1818, TC!A:D, 4, FALSE())</f>
        <v>1.0373499999999998</v>
      </c>
      <c r="N1818" s="24">
        <f t="shared" si="140"/>
        <v>5130</v>
      </c>
      <c r="O1818" t="str">
        <f t="shared" si="141"/>
        <v>FACTURA</v>
      </c>
      <c r="P1818" t="str">
        <f t="shared" si="142"/>
        <v>2025</v>
      </c>
      <c r="Q1818" t="str">
        <f t="shared" si="143"/>
        <v>02</v>
      </c>
      <c r="R1818" t="str">
        <f>+IFERROR(VLOOKUP(I1818, Listado!A:B, 2, FALSE()), "COMERCIALIZADORA INTERNACIONAL CARIBBEAN EXOTICS S A")</f>
        <v>LONDOÑO ECHEVERRI ALEJANDRA</v>
      </c>
      <c r="S1818" s="25">
        <f>+VLOOKUP(E1818, TC!A:D, 2, FALSE())</f>
        <v>4153.8</v>
      </c>
      <c r="T1818" t="str">
        <f t="shared" si="144"/>
        <v>COP</v>
      </c>
    </row>
    <row r="1819" spans="1:20" ht="18.75" hidden="1" customHeight="1" x14ac:dyDescent="0.25">
      <c r="A1819" t="s">
        <v>2215</v>
      </c>
      <c r="B1819" t="s">
        <v>5</v>
      </c>
      <c r="C1819" t="s">
        <v>1913</v>
      </c>
      <c r="D1819" s="24">
        <v>10987</v>
      </c>
      <c r="E1819" t="s">
        <v>1636</v>
      </c>
      <c r="F1819" t="s">
        <v>99</v>
      </c>
      <c r="G1819" t="s">
        <v>1914</v>
      </c>
      <c r="I1819" t="s">
        <v>1845</v>
      </c>
      <c r="J1819" t="s">
        <v>1915</v>
      </c>
      <c r="K1819" t="s">
        <v>2021</v>
      </c>
      <c r="L1819" s="24">
        <v>4410</v>
      </c>
      <c r="M1819" s="25">
        <f>+VLOOKUP(E1819, TC!A:D, 4, FALSE())</f>
        <v>1.0373499999999998</v>
      </c>
      <c r="N1819" s="24">
        <f t="shared" si="140"/>
        <v>4410</v>
      </c>
      <c r="O1819" t="str">
        <f t="shared" si="141"/>
        <v>FACTURA</v>
      </c>
      <c r="P1819" t="str">
        <f t="shared" si="142"/>
        <v>2025</v>
      </c>
      <c r="Q1819" t="str">
        <f t="shared" si="143"/>
        <v>02</v>
      </c>
      <c r="R1819" t="str">
        <f>+IFERROR(VLOOKUP(I1819, Listado!A:B, 2, FALSE()), "COMERCIALIZADORA INTERNACIONAL CARIBBEAN EXOTICS S A")</f>
        <v>LONDOÑO ECHEVERRI ALEJANDRA</v>
      </c>
      <c r="S1819" s="25">
        <f>+VLOOKUP(E1819, TC!A:D, 2, FALSE())</f>
        <v>4153.8</v>
      </c>
      <c r="T1819" t="str">
        <f t="shared" si="144"/>
        <v>COP</v>
      </c>
    </row>
    <row r="1820" spans="1:20" ht="18.75" hidden="1" customHeight="1" x14ac:dyDescent="0.25">
      <c r="A1820" t="s">
        <v>2215</v>
      </c>
      <c r="B1820" t="s">
        <v>5</v>
      </c>
      <c r="C1820" t="s">
        <v>1913</v>
      </c>
      <c r="D1820" s="24">
        <v>10987</v>
      </c>
      <c r="E1820" t="s">
        <v>1636</v>
      </c>
      <c r="F1820" t="s">
        <v>99</v>
      </c>
      <c r="G1820" t="s">
        <v>1914</v>
      </c>
      <c r="I1820" t="s">
        <v>1845</v>
      </c>
      <c r="J1820" t="s">
        <v>1915</v>
      </c>
      <c r="K1820" t="s">
        <v>2021</v>
      </c>
      <c r="L1820" s="24">
        <v>1350</v>
      </c>
      <c r="M1820" s="25">
        <f>+VLOOKUP(E1820, TC!A:D, 4, FALSE())</f>
        <v>1.0373499999999998</v>
      </c>
      <c r="N1820" s="24">
        <f t="shared" si="140"/>
        <v>1350</v>
      </c>
      <c r="O1820" t="str">
        <f t="shared" si="141"/>
        <v>FACTURA</v>
      </c>
      <c r="P1820" t="str">
        <f t="shared" si="142"/>
        <v>2025</v>
      </c>
      <c r="Q1820" t="str">
        <f t="shared" si="143"/>
        <v>02</v>
      </c>
      <c r="R1820" t="str">
        <f>+IFERROR(VLOOKUP(I1820, Listado!A:B, 2, FALSE()), "COMERCIALIZADORA INTERNACIONAL CARIBBEAN EXOTICS S A")</f>
        <v>LONDOÑO ECHEVERRI ALEJANDRA</v>
      </c>
      <c r="S1820" s="25">
        <f>+VLOOKUP(E1820, TC!A:D, 2, FALSE())</f>
        <v>4153.8</v>
      </c>
      <c r="T1820" t="str">
        <f t="shared" si="144"/>
        <v>COP</v>
      </c>
    </row>
    <row r="1821" spans="1:20" ht="18.75" hidden="1" customHeight="1" x14ac:dyDescent="0.25">
      <c r="A1821" t="s">
        <v>2215</v>
      </c>
      <c r="B1821" t="s">
        <v>5</v>
      </c>
      <c r="C1821" t="s">
        <v>1913</v>
      </c>
      <c r="D1821" s="24">
        <v>10987</v>
      </c>
      <c r="E1821" t="s">
        <v>1636</v>
      </c>
      <c r="F1821" t="s">
        <v>99</v>
      </c>
      <c r="G1821" t="s">
        <v>1914</v>
      </c>
      <c r="I1821" t="s">
        <v>1845</v>
      </c>
      <c r="J1821" t="s">
        <v>1915</v>
      </c>
      <c r="K1821" t="s">
        <v>2021</v>
      </c>
      <c r="L1821" s="24">
        <v>5670</v>
      </c>
      <c r="M1821" s="25">
        <f>+VLOOKUP(E1821, TC!A:D, 4, FALSE())</f>
        <v>1.0373499999999998</v>
      </c>
      <c r="N1821" s="24">
        <f t="shared" si="140"/>
        <v>5670</v>
      </c>
      <c r="O1821" t="str">
        <f t="shared" si="141"/>
        <v>FACTURA</v>
      </c>
      <c r="P1821" t="str">
        <f t="shared" si="142"/>
        <v>2025</v>
      </c>
      <c r="Q1821" t="str">
        <f t="shared" si="143"/>
        <v>02</v>
      </c>
      <c r="R1821" t="str">
        <f>+IFERROR(VLOOKUP(I1821, Listado!A:B, 2, FALSE()), "COMERCIALIZADORA INTERNACIONAL CARIBBEAN EXOTICS S A")</f>
        <v>LONDOÑO ECHEVERRI ALEJANDRA</v>
      </c>
      <c r="S1821" s="25">
        <f>+VLOOKUP(E1821, TC!A:D, 2, FALSE())</f>
        <v>4153.8</v>
      </c>
      <c r="T1821" t="str">
        <f t="shared" si="144"/>
        <v>COP</v>
      </c>
    </row>
    <row r="1822" spans="1:20" ht="18.75" hidden="1" customHeight="1" x14ac:dyDescent="0.25">
      <c r="A1822" t="s">
        <v>2215</v>
      </c>
      <c r="B1822" t="s">
        <v>5</v>
      </c>
      <c r="C1822" t="s">
        <v>1913</v>
      </c>
      <c r="D1822" s="24">
        <v>10987</v>
      </c>
      <c r="E1822" t="s">
        <v>1636</v>
      </c>
      <c r="F1822" t="s">
        <v>99</v>
      </c>
      <c r="G1822" t="s">
        <v>1914</v>
      </c>
      <c r="I1822" t="s">
        <v>1845</v>
      </c>
      <c r="J1822" t="s">
        <v>1915</v>
      </c>
      <c r="K1822" t="s">
        <v>2021</v>
      </c>
      <c r="L1822" s="24">
        <v>3780</v>
      </c>
      <c r="M1822" s="25">
        <f>+VLOOKUP(E1822, TC!A:D, 4, FALSE())</f>
        <v>1.0373499999999998</v>
      </c>
      <c r="N1822" s="24">
        <f t="shared" si="140"/>
        <v>3780</v>
      </c>
      <c r="O1822" t="str">
        <f t="shared" si="141"/>
        <v>FACTURA</v>
      </c>
      <c r="P1822" t="str">
        <f t="shared" si="142"/>
        <v>2025</v>
      </c>
      <c r="Q1822" t="str">
        <f t="shared" si="143"/>
        <v>02</v>
      </c>
      <c r="R1822" t="str">
        <f>+IFERROR(VLOOKUP(I1822, Listado!A:B, 2, FALSE()), "COMERCIALIZADORA INTERNACIONAL CARIBBEAN EXOTICS S A")</f>
        <v>LONDOÑO ECHEVERRI ALEJANDRA</v>
      </c>
      <c r="S1822" s="25">
        <f>+VLOOKUP(E1822, TC!A:D, 2, FALSE())</f>
        <v>4153.8</v>
      </c>
      <c r="T1822" t="str">
        <f t="shared" si="144"/>
        <v>COP</v>
      </c>
    </row>
    <row r="1823" spans="1:20" ht="18.75" hidden="1" customHeight="1" x14ac:dyDescent="0.25">
      <c r="A1823" t="s">
        <v>2215</v>
      </c>
      <c r="B1823" t="s">
        <v>5</v>
      </c>
      <c r="C1823" t="s">
        <v>1913</v>
      </c>
      <c r="D1823" s="24">
        <v>10987</v>
      </c>
      <c r="E1823" t="s">
        <v>1636</v>
      </c>
      <c r="F1823" t="s">
        <v>99</v>
      </c>
      <c r="G1823" t="s">
        <v>1914</v>
      </c>
      <c r="I1823" t="s">
        <v>1845</v>
      </c>
      <c r="J1823" t="s">
        <v>1915</v>
      </c>
      <c r="K1823" t="s">
        <v>2021</v>
      </c>
      <c r="L1823" s="24">
        <v>51930</v>
      </c>
      <c r="M1823" s="25">
        <f>+VLOOKUP(E1823, TC!A:D, 4, FALSE())</f>
        <v>1.0373499999999998</v>
      </c>
      <c r="N1823" s="24">
        <f t="shared" si="140"/>
        <v>51930</v>
      </c>
      <c r="O1823" t="str">
        <f t="shared" si="141"/>
        <v>FACTURA</v>
      </c>
      <c r="P1823" t="str">
        <f t="shared" si="142"/>
        <v>2025</v>
      </c>
      <c r="Q1823" t="str">
        <f t="shared" si="143"/>
        <v>02</v>
      </c>
      <c r="R1823" t="str">
        <f>+IFERROR(VLOOKUP(I1823, Listado!A:B, 2, FALSE()), "COMERCIALIZADORA INTERNACIONAL CARIBBEAN EXOTICS S A")</f>
        <v>LONDOÑO ECHEVERRI ALEJANDRA</v>
      </c>
      <c r="S1823" s="25">
        <f>+VLOOKUP(E1823, TC!A:D, 2, FALSE())</f>
        <v>4153.8</v>
      </c>
      <c r="T1823" t="str">
        <f t="shared" si="144"/>
        <v>COP</v>
      </c>
    </row>
    <row r="1824" spans="1:20" ht="18.75" hidden="1" customHeight="1" x14ac:dyDescent="0.25">
      <c r="A1824" t="s">
        <v>2215</v>
      </c>
      <c r="B1824" t="s">
        <v>5</v>
      </c>
      <c r="C1824" t="s">
        <v>1913</v>
      </c>
      <c r="D1824" s="24">
        <v>10987</v>
      </c>
      <c r="E1824" t="s">
        <v>1636</v>
      </c>
      <c r="F1824" t="s">
        <v>99</v>
      </c>
      <c r="G1824" t="s">
        <v>1914</v>
      </c>
      <c r="I1824" t="s">
        <v>1845</v>
      </c>
      <c r="J1824" t="s">
        <v>1915</v>
      </c>
      <c r="K1824" t="s">
        <v>2021</v>
      </c>
      <c r="L1824" s="24">
        <v>71640</v>
      </c>
      <c r="M1824" s="25">
        <f>+VLOOKUP(E1824, TC!A:D, 4, FALSE())</f>
        <v>1.0373499999999998</v>
      </c>
      <c r="N1824" s="24">
        <f t="shared" si="140"/>
        <v>71640</v>
      </c>
      <c r="O1824" t="str">
        <f t="shared" si="141"/>
        <v>FACTURA</v>
      </c>
      <c r="P1824" t="str">
        <f t="shared" si="142"/>
        <v>2025</v>
      </c>
      <c r="Q1824" t="str">
        <f t="shared" si="143"/>
        <v>02</v>
      </c>
      <c r="R1824" t="str">
        <f>+IFERROR(VLOOKUP(I1824, Listado!A:B, 2, FALSE()), "COMERCIALIZADORA INTERNACIONAL CARIBBEAN EXOTICS S A")</f>
        <v>LONDOÑO ECHEVERRI ALEJANDRA</v>
      </c>
      <c r="S1824" s="25">
        <f>+VLOOKUP(E1824, TC!A:D, 2, FALSE())</f>
        <v>4153.8</v>
      </c>
      <c r="T1824" t="str">
        <f t="shared" si="144"/>
        <v>COP</v>
      </c>
    </row>
    <row r="1825" spans="1:20" ht="18.75" hidden="1" customHeight="1" x14ac:dyDescent="0.25">
      <c r="A1825" t="s">
        <v>2215</v>
      </c>
      <c r="B1825" t="s">
        <v>5</v>
      </c>
      <c r="C1825" t="s">
        <v>1913</v>
      </c>
      <c r="D1825" s="24">
        <v>10987</v>
      </c>
      <c r="E1825" t="s">
        <v>1636</v>
      </c>
      <c r="F1825" t="s">
        <v>99</v>
      </c>
      <c r="G1825" t="s">
        <v>1914</v>
      </c>
      <c r="I1825" t="s">
        <v>1845</v>
      </c>
      <c r="J1825" t="s">
        <v>1915</v>
      </c>
      <c r="K1825" t="s">
        <v>2021</v>
      </c>
      <c r="L1825" s="24">
        <v>14634</v>
      </c>
      <c r="M1825" s="25">
        <f>+VLOOKUP(E1825, TC!A:D, 4, FALSE())</f>
        <v>1.0373499999999998</v>
      </c>
      <c r="N1825" s="24">
        <f t="shared" si="140"/>
        <v>14634</v>
      </c>
      <c r="O1825" t="str">
        <f t="shared" si="141"/>
        <v>FACTURA</v>
      </c>
      <c r="P1825" t="str">
        <f t="shared" si="142"/>
        <v>2025</v>
      </c>
      <c r="Q1825" t="str">
        <f t="shared" si="143"/>
        <v>02</v>
      </c>
      <c r="R1825" t="str">
        <f>+IFERROR(VLOOKUP(I1825, Listado!A:B, 2, FALSE()), "COMERCIALIZADORA INTERNACIONAL CARIBBEAN EXOTICS S A")</f>
        <v>LONDOÑO ECHEVERRI ALEJANDRA</v>
      </c>
      <c r="S1825" s="25">
        <f>+VLOOKUP(E1825, TC!A:D, 2, FALSE())</f>
        <v>4153.8</v>
      </c>
      <c r="T1825" t="str">
        <f t="shared" si="144"/>
        <v>COP</v>
      </c>
    </row>
    <row r="1826" spans="1:20" ht="18.75" hidden="1" customHeight="1" x14ac:dyDescent="0.25">
      <c r="A1826" t="s">
        <v>2215</v>
      </c>
      <c r="B1826" t="s">
        <v>5</v>
      </c>
      <c r="C1826" t="s">
        <v>1913</v>
      </c>
      <c r="D1826" s="24">
        <v>10988</v>
      </c>
      <c r="E1826" t="s">
        <v>1636</v>
      </c>
      <c r="F1826" t="s">
        <v>1924</v>
      </c>
      <c r="G1826" t="s">
        <v>108</v>
      </c>
      <c r="H1826" t="s">
        <v>2284</v>
      </c>
      <c r="I1826" t="s">
        <v>1885</v>
      </c>
      <c r="J1826" t="s">
        <v>1919</v>
      </c>
      <c r="K1826" t="s">
        <v>48</v>
      </c>
      <c r="L1826" s="24">
        <v>543.4</v>
      </c>
      <c r="M1826" s="25">
        <f>+VLOOKUP(E1826, TC!A:D, 4, FALSE())</f>
        <v>1.0373499999999998</v>
      </c>
      <c r="N1826" s="24">
        <f t="shared" si="140"/>
        <v>563.69598999999982</v>
      </c>
      <c r="O1826" t="str">
        <f t="shared" si="141"/>
        <v>FACTURA</v>
      </c>
      <c r="P1826" t="str">
        <f t="shared" si="142"/>
        <v>2025</v>
      </c>
      <c r="Q1826" t="str">
        <f t="shared" si="143"/>
        <v>02</v>
      </c>
      <c r="R1826" t="str">
        <f>+IFERROR(VLOOKUP(I1826, Listado!A:B, 2, FALSE()), "COMERCIALIZADORA INTERNACIONAL CARIBBEAN EXOTICS S A")</f>
        <v>PIEDRAHITA PEREZ MARIANA</v>
      </c>
      <c r="S1826" s="25">
        <f>+VLOOKUP(E1826, TC!A:D, 2, FALSE())</f>
        <v>4153.8</v>
      </c>
      <c r="T1826" t="str">
        <f t="shared" si="144"/>
        <v>EUR</v>
      </c>
    </row>
    <row r="1827" spans="1:20" ht="18.75" hidden="1" customHeight="1" x14ac:dyDescent="0.25">
      <c r="A1827" t="s">
        <v>2215</v>
      </c>
      <c r="B1827" t="s">
        <v>5</v>
      </c>
      <c r="C1827" t="s">
        <v>1913</v>
      </c>
      <c r="D1827" s="24">
        <v>10988</v>
      </c>
      <c r="E1827" t="s">
        <v>1636</v>
      </c>
      <c r="F1827" t="s">
        <v>1924</v>
      </c>
      <c r="G1827" t="s">
        <v>108</v>
      </c>
      <c r="H1827" t="s">
        <v>2284</v>
      </c>
      <c r="I1827" t="s">
        <v>1885</v>
      </c>
      <c r="J1827" t="s">
        <v>1919</v>
      </c>
      <c r="K1827" t="s">
        <v>48</v>
      </c>
      <c r="L1827" s="24">
        <v>209</v>
      </c>
      <c r="M1827" s="25">
        <f>+VLOOKUP(E1827, TC!A:D, 4, FALSE())</f>
        <v>1.0373499999999998</v>
      </c>
      <c r="N1827" s="24">
        <f t="shared" si="140"/>
        <v>216.80614999999995</v>
      </c>
      <c r="O1827" t="str">
        <f t="shared" si="141"/>
        <v>FACTURA</v>
      </c>
      <c r="P1827" t="str">
        <f t="shared" si="142"/>
        <v>2025</v>
      </c>
      <c r="Q1827" t="str">
        <f t="shared" si="143"/>
        <v>02</v>
      </c>
      <c r="R1827" t="str">
        <f>+IFERROR(VLOOKUP(I1827, Listado!A:B, 2, FALSE()), "COMERCIALIZADORA INTERNACIONAL CARIBBEAN EXOTICS S A")</f>
        <v>PIEDRAHITA PEREZ MARIANA</v>
      </c>
      <c r="S1827" s="25">
        <f>+VLOOKUP(E1827, TC!A:D, 2, FALSE())</f>
        <v>4153.8</v>
      </c>
      <c r="T1827" t="str">
        <f t="shared" si="144"/>
        <v>EUR</v>
      </c>
    </row>
    <row r="1828" spans="1:20" ht="18.75" hidden="1" customHeight="1" x14ac:dyDescent="0.25">
      <c r="A1828" t="s">
        <v>2215</v>
      </c>
      <c r="B1828" t="s">
        <v>5</v>
      </c>
      <c r="C1828" t="s">
        <v>1913</v>
      </c>
      <c r="D1828" s="24">
        <v>10988</v>
      </c>
      <c r="E1828" t="s">
        <v>1636</v>
      </c>
      <c r="F1828" t="s">
        <v>1924</v>
      </c>
      <c r="G1828" t="s">
        <v>108</v>
      </c>
      <c r="H1828" t="s">
        <v>2284</v>
      </c>
      <c r="I1828" t="s">
        <v>1885</v>
      </c>
      <c r="J1828" t="s">
        <v>1919</v>
      </c>
      <c r="K1828" t="s">
        <v>48</v>
      </c>
      <c r="L1828" s="24">
        <v>75.239999999999995</v>
      </c>
      <c r="M1828" s="25">
        <f>+VLOOKUP(E1828, TC!A:D, 4, FALSE())</f>
        <v>1.0373499999999998</v>
      </c>
      <c r="N1828" s="24">
        <f t="shared" si="140"/>
        <v>78.050213999999983</v>
      </c>
      <c r="O1828" t="str">
        <f t="shared" si="141"/>
        <v>FACTURA</v>
      </c>
      <c r="P1828" t="str">
        <f t="shared" si="142"/>
        <v>2025</v>
      </c>
      <c r="Q1828" t="str">
        <f t="shared" si="143"/>
        <v>02</v>
      </c>
      <c r="R1828" t="str">
        <f>+IFERROR(VLOOKUP(I1828, Listado!A:B, 2, FALSE()), "COMERCIALIZADORA INTERNACIONAL CARIBBEAN EXOTICS S A")</f>
        <v>PIEDRAHITA PEREZ MARIANA</v>
      </c>
      <c r="S1828" s="25">
        <f>+VLOOKUP(E1828, TC!A:D, 2, FALSE())</f>
        <v>4153.8</v>
      </c>
      <c r="T1828" t="str">
        <f t="shared" si="144"/>
        <v>EUR</v>
      </c>
    </row>
    <row r="1829" spans="1:20" ht="18.75" hidden="1" customHeight="1" x14ac:dyDescent="0.25">
      <c r="A1829" t="s">
        <v>2215</v>
      </c>
      <c r="B1829" t="s">
        <v>5</v>
      </c>
      <c r="C1829" t="s">
        <v>1913</v>
      </c>
      <c r="D1829" s="24">
        <v>10988</v>
      </c>
      <c r="E1829" t="s">
        <v>1636</v>
      </c>
      <c r="F1829" t="s">
        <v>1924</v>
      </c>
      <c r="G1829" t="s">
        <v>108</v>
      </c>
      <c r="H1829" t="s">
        <v>2284</v>
      </c>
      <c r="I1829" t="s">
        <v>1885</v>
      </c>
      <c r="J1829" t="s">
        <v>1919</v>
      </c>
      <c r="K1829" t="s">
        <v>48</v>
      </c>
      <c r="L1829" s="24">
        <v>242.44</v>
      </c>
      <c r="M1829" s="25">
        <f>+VLOOKUP(E1829, TC!A:D, 4, FALSE())</f>
        <v>1.0373499999999998</v>
      </c>
      <c r="N1829" s="24">
        <f t="shared" si="140"/>
        <v>251.49513399999995</v>
      </c>
      <c r="O1829" t="str">
        <f t="shared" si="141"/>
        <v>FACTURA</v>
      </c>
      <c r="P1829" t="str">
        <f t="shared" si="142"/>
        <v>2025</v>
      </c>
      <c r="Q1829" t="str">
        <f t="shared" si="143"/>
        <v>02</v>
      </c>
      <c r="R1829" t="str">
        <f>+IFERROR(VLOOKUP(I1829, Listado!A:B, 2, FALSE()), "COMERCIALIZADORA INTERNACIONAL CARIBBEAN EXOTICS S A")</f>
        <v>PIEDRAHITA PEREZ MARIANA</v>
      </c>
      <c r="S1829" s="25">
        <f>+VLOOKUP(E1829, TC!A:D, 2, FALSE())</f>
        <v>4153.8</v>
      </c>
      <c r="T1829" t="str">
        <f t="shared" si="144"/>
        <v>EUR</v>
      </c>
    </row>
    <row r="1830" spans="1:20" ht="18.75" hidden="1" customHeight="1" x14ac:dyDescent="0.25">
      <c r="A1830" t="s">
        <v>2215</v>
      </c>
      <c r="B1830" t="s">
        <v>5</v>
      </c>
      <c r="C1830" t="s">
        <v>1913</v>
      </c>
      <c r="D1830" s="24">
        <v>10988</v>
      </c>
      <c r="E1830" t="s">
        <v>1636</v>
      </c>
      <c r="F1830" t="s">
        <v>1924</v>
      </c>
      <c r="G1830" t="s">
        <v>108</v>
      </c>
      <c r="H1830" t="s">
        <v>2284</v>
      </c>
      <c r="I1830" t="s">
        <v>1885</v>
      </c>
      <c r="J1830" t="s">
        <v>1919</v>
      </c>
      <c r="K1830" t="s">
        <v>48</v>
      </c>
      <c r="L1830" s="24">
        <v>300.95999999999998</v>
      </c>
      <c r="M1830" s="25">
        <f>+VLOOKUP(E1830, TC!A:D, 4, FALSE())</f>
        <v>1.0373499999999998</v>
      </c>
      <c r="N1830" s="24">
        <f t="shared" si="140"/>
        <v>312.20085599999993</v>
      </c>
      <c r="O1830" t="str">
        <f t="shared" si="141"/>
        <v>FACTURA</v>
      </c>
      <c r="P1830" t="str">
        <f t="shared" si="142"/>
        <v>2025</v>
      </c>
      <c r="Q1830" t="str">
        <f t="shared" si="143"/>
        <v>02</v>
      </c>
      <c r="R1830" t="str">
        <f>+IFERROR(VLOOKUP(I1830, Listado!A:B, 2, FALSE()), "COMERCIALIZADORA INTERNACIONAL CARIBBEAN EXOTICS S A")</f>
        <v>PIEDRAHITA PEREZ MARIANA</v>
      </c>
      <c r="S1830" s="25">
        <f>+VLOOKUP(E1830, TC!A:D, 2, FALSE())</f>
        <v>4153.8</v>
      </c>
      <c r="T1830" t="str">
        <f t="shared" si="144"/>
        <v>EUR</v>
      </c>
    </row>
    <row r="1831" spans="1:20" ht="18.75" hidden="1" customHeight="1" x14ac:dyDescent="0.25">
      <c r="A1831" t="s">
        <v>2215</v>
      </c>
      <c r="B1831" t="s">
        <v>5</v>
      </c>
      <c r="C1831" t="s">
        <v>1913</v>
      </c>
      <c r="D1831" s="24">
        <v>10988</v>
      </c>
      <c r="E1831" t="s">
        <v>1636</v>
      </c>
      <c r="F1831" t="s">
        <v>1924</v>
      </c>
      <c r="G1831" t="s">
        <v>108</v>
      </c>
      <c r="H1831" t="s">
        <v>2284</v>
      </c>
      <c r="I1831" t="s">
        <v>1885</v>
      </c>
      <c r="J1831" t="s">
        <v>1919</v>
      </c>
      <c r="K1831" t="s">
        <v>48</v>
      </c>
      <c r="L1831" s="24">
        <v>8.36</v>
      </c>
      <c r="M1831" s="25">
        <f>+VLOOKUP(E1831, TC!A:D, 4, FALSE())</f>
        <v>1.0373499999999998</v>
      </c>
      <c r="N1831" s="24">
        <f t="shared" si="140"/>
        <v>8.6722459999999977</v>
      </c>
      <c r="O1831" t="str">
        <f t="shared" si="141"/>
        <v>FACTURA</v>
      </c>
      <c r="P1831" t="str">
        <f t="shared" si="142"/>
        <v>2025</v>
      </c>
      <c r="Q1831" t="str">
        <f t="shared" si="143"/>
        <v>02</v>
      </c>
      <c r="R1831" t="str">
        <f>+IFERROR(VLOOKUP(I1831, Listado!A:B, 2, FALSE()), "COMERCIALIZADORA INTERNACIONAL CARIBBEAN EXOTICS S A")</f>
        <v>PIEDRAHITA PEREZ MARIANA</v>
      </c>
      <c r="S1831" s="25">
        <f>+VLOOKUP(E1831, TC!A:D, 2, FALSE())</f>
        <v>4153.8</v>
      </c>
      <c r="T1831" t="str">
        <f t="shared" si="144"/>
        <v>EUR</v>
      </c>
    </row>
    <row r="1832" spans="1:20" ht="18.75" hidden="1" customHeight="1" x14ac:dyDescent="0.25">
      <c r="A1832" t="s">
        <v>2215</v>
      </c>
      <c r="B1832" t="s">
        <v>5</v>
      </c>
      <c r="C1832" t="s">
        <v>1913</v>
      </c>
      <c r="D1832" s="24">
        <v>10988</v>
      </c>
      <c r="E1832" t="s">
        <v>1636</v>
      </c>
      <c r="F1832" t="s">
        <v>1924</v>
      </c>
      <c r="G1832" t="s">
        <v>108</v>
      </c>
      <c r="H1832" t="s">
        <v>2284</v>
      </c>
      <c r="I1832" t="s">
        <v>1885</v>
      </c>
      <c r="J1832" t="s">
        <v>1919</v>
      </c>
      <c r="K1832" t="s">
        <v>48</v>
      </c>
      <c r="L1832" s="24">
        <v>142.12</v>
      </c>
      <c r="M1832" s="25">
        <f>+VLOOKUP(E1832, TC!A:D, 4, FALSE())</f>
        <v>1.0373499999999998</v>
      </c>
      <c r="N1832" s="24">
        <f t="shared" si="140"/>
        <v>147.42818199999996</v>
      </c>
      <c r="O1832" t="str">
        <f t="shared" si="141"/>
        <v>FACTURA</v>
      </c>
      <c r="P1832" t="str">
        <f t="shared" si="142"/>
        <v>2025</v>
      </c>
      <c r="Q1832" t="str">
        <f t="shared" si="143"/>
        <v>02</v>
      </c>
      <c r="R1832" t="str">
        <f>+IFERROR(VLOOKUP(I1832, Listado!A:B, 2, FALSE()), "COMERCIALIZADORA INTERNACIONAL CARIBBEAN EXOTICS S A")</f>
        <v>PIEDRAHITA PEREZ MARIANA</v>
      </c>
      <c r="S1832" s="25">
        <f>+VLOOKUP(E1832, TC!A:D, 2, FALSE())</f>
        <v>4153.8</v>
      </c>
      <c r="T1832" t="str">
        <f t="shared" si="144"/>
        <v>EUR</v>
      </c>
    </row>
    <row r="1833" spans="1:20" ht="18.75" hidden="1" customHeight="1" x14ac:dyDescent="0.25">
      <c r="A1833" t="s">
        <v>2215</v>
      </c>
      <c r="B1833" t="s">
        <v>5</v>
      </c>
      <c r="C1833" t="s">
        <v>1913</v>
      </c>
      <c r="D1833" s="24">
        <v>10988</v>
      </c>
      <c r="E1833" t="s">
        <v>1636</v>
      </c>
      <c r="F1833" t="s">
        <v>1924</v>
      </c>
      <c r="G1833" t="s">
        <v>108</v>
      </c>
      <c r="H1833" t="s">
        <v>2284</v>
      </c>
      <c r="I1833" t="s">
        <v>1885</v>
      </c>
      <c r="J1833" t="s">
        <v>1919</v>
      </c>
      <c r="K1833" t="s">
        <v>48</v>
      </c>
      <c r="L1833" s="24">
        <v>752.4</v>
      </c>
      <c r="M1833" s="25">
        <f>+VLOOKUP(E1833, TC!A:D, 4, FALSE())</f>
        <v>1.0373499999999998</v>
      </c>
      <c r="N1833" s="24">
        <f t="shared" si="140"/>
        <v>780.50213999999983</v>
      </c>
      <c r="O1833" t="str">
        <f t="shared" si="141"/>
        <v>FACTURA</v>
      </c>
      <c r="P1833" t="str">
        <f t="shared" si="142"/>
        <v>2025</v>
      </c>
      <c r="Q1833" t="str">
        <f t="shared" si="143"/>
        <v>02</v>
      </c>
      <c r="R1833" t="str">
        <f>+IFERROR(VLOOKUP(I1833, Listado!A:B, 2, FALSE()), "COMERCIALIZADORA INTERNACIONAL CARIBBEAN EXOTICS S A")</f>
        <v>PIEDRAHITA PEREZ MARIANA</v>
      </c>
      <c r="S1833" s="25">
        <f>+VLOOKUP(E1833, TC!A:D, 2, FALSE())</f>
        <v>4153.8</v>
      </c>
      <c r="T1833" t="str">
        <f t="shared" si="144"/>
        <v>EUR</v>
      </c>
    </row>
    <row r="1834" spans="1:20" ht="18.75" hidden="1" customHeight="1" x14ac:dyDescent="0.25">
      <c r="A1834" t="s">
        <v>2215</v>
      </c>
      <c r="B1834" t="s">
        <v>5</v>
      </c>
      <c r="C1834" t="s">
        <v>1913</v>
      </c>
      <c r="D1834" s="24">
        <v>10988</v>
      </c>
      <c r="E1834" t="s">
        <v>1636</v>
      </c>
      <c r="F1834" t="s">
        <v>1924</v>
      </c>
      <c r="G1834" t="s">
        <v>108</v>
      </c>
      <c r="H1834" t="s">
        <v>2284</v>
      </c>
      <c r="I1834" t="s">
        <v>1885</v>
      </c>
      <c r="J1834" t="s">
        <v>1919</v>
      </c>
      <c r="K1834" t="s">
        <v>48</v>
      </c>
      <c r="L1834" s="24">
        <v>66.88</v>
      </c>
      <c r="M1834" s="25">
        <f>+VLOOKUP(E1834, TC!A:D, 4, FALSE())</f>
        <v>1.0373499999999998</v>
      </c>
      <c r="N1834" s="24">
        <f t="shared" si="140"/>
        <v>69.377967999999981</v>
      </c>
      <c r="O1834" t="str">
        <f t="shared" si="141"/>
        <v>FACTURA</v>
      </c>
      <c r="P1834" t="str">
        <f t="shared" si="142"/>
        <v>2025</v>
      </c>
      <c r="Q1834" t="str">
        <f t="shared" si="143"/>
        <v>02</v>
      </c>
      <c r="R1834" t="str">
        <f>+IFERROR(VLOOKUP(I1834, Listado!A:B, 2, FALSE()), "COMERCIALIZADORA INTERNACIONAL CARIBBEAN EXOTICS S A")</f>
        <v>PIEDRAHITA PEREZ MARIANA</v>
      </c>
      <c r="S1834" s="25">
        <f>+VLOOKUP(E1834, TC!A:D, 2, FALSE())</f>
        <v>4153.8</v>
      </c>
      <c r="T1834" t="str">
        <f t="shared" si="144"/>
        <v>EUR</v>
      </c>
    </row>
    <row r="1835" spans="1:20" ht="18.75" hidden="1" customHeight="1" x14ac:dyDescent="0.25">
      <c r="A1835" t="s">
        <v>2215</v>
      </c>
      <c r="B1835" t="s">
        <v>5</v>
      </c>
      <c r="C1835" t="s">
        <v>1913</v>
      </c>
      <c r="D1835" s="24">
        <v>10988</v>
      </c>
      <c r="E1835" t="s">
        <v>1636</v>
      </c>
      <c r="F1835" t="s">
        <v>1924</v>
      </c>
      <c r="G1835" t="s">
        <v>108</v>
      </c>
      <c r="H1835" t="s">
        <v>2284</v>
      </c>
      <c r="I1835" t="s">
        <v>1885</v>
      </c>
      <c r="J1835" t="s">
        <v>1919</v>
      </c>
      <c r="K1835" t="s">
        <v>1959</v>
      </c>
      <c r="L1835" s="24">
        <v>300</v>
      </c>
      <c r="M1835" s="25">
        <f>+VLOOKUP(E1835, TC!A:D, 4, FALSE())</f>
        <v>1.0373499999999998</v>
      </c>
      <c r="N1835" s="24">
        <f t="shared" si="140"/>
        <v>311.20499999999993</v>
      </c>
      <c r="O1835" t="str">
        <f t="shared" si="141"/>
        <v>FACTURA</v>
      </c>
      <c r="P1835" t="str">
        <f t="shared" si="142"/>
        <v>2025</v>
      </c>
      <c r="Q1835" t="str">
        <f t="shared" si="143"/>
        <v>02</v>
      </c>
      <c r="R1835" t="str">
        <f>+IFERROR(VLOOKUP(I1835, Listado!A:B, 2, FALSE()), "COMERCIALIZADORA INTERNACIONAL CARIBBEAN EXOTICS S A")</f>
        <v>PIEDRAHITA PEREZ MARIANA</v>
      </c>
      <c r="S1835" s="25">
        <f>+VLOOKUP(E1835, TC!A:D, 2, FALSE())</f>
        <v>4153.8</v>
      </c>
      <c r="T1835" t="str">
        <f t="shared" si="144"/>
        <v>EUR</v>
      </c>
    </row>
    <row r="1836" spans="1:20" ht="18.75" hidden="1" customHeight="1" x14ac:dyDescent="0.25">
      <c r="A1836" t="s">
        <v>2215</v>
      </c>
      <c r="B1836" t="s">
        <v>5</v>
      </c>
      <c r="C1836" t="s">
        <v>1913</v>
      </c>
      <c r="D1836" s="24">
        <v>10988</v>
      </c>
      <c r="E1836" t="s">
        <v>1636</v>
      </c>
      <c r="F1836" t="s">
        <v>1924</v>
      </c>
      <c r="G1836" t="s">
        <v>108</v>
      </c>
      <c r="H1836" t="s">
        <v>2284</v>
      </c>
      <c r="I1836" t="s">
        <v>1885</v>
      </c>
      <c r="J1836" t="s">
        <v>1919</v>
      </c>
      <c r="K1836" t="s">
        <v>1960</v>
      </c>
      <c r="L1836" s="24">
        <v>19.2</v>
      </c>
      <c r="M1836" s="25">
        <f>+VLOOKUP(E1836, TC!A:D, 4, FALSE())</f>
        <v>1.0373499999999998</v>
      </c>
      <c r="N1836" s="24">
        <f t="shared" si="140"/>
        <v>19.917119999999993</v>
      </c>
      <c r="O1836" t="str">
        <f t="shared" si="141"/>
        <v>FACTURA</v>
      </c>
      <c r="P1836" t="str">
        <f t="shared" si="142"/>
        <v>2025</v>
      </c>
      <c r="Q1836" t="str">
        <f t="shared" si="143"/>
        <v>02</v>
      </c>
      <c r="R1836" t="str">
        <f>+IFERROR(VLOOKUP(I1836, Listado!A:B, 2, FALSE()), "COMERCIALIZADORA INTERNACIONAL CARIBBEAN EXOTICS S A")</f>
        <v>PIEDRAHITA PEREZ MARIANA</v>
      </c>
      <c r="S1836" s="25">
        <f>+VLOOKUP(E1836, TC!A:D, 2, FALSE())</f>
        <v>4153.8</v>
      </c>
      <c r="T1836" t="str">
        <f t="shared" si="144"/>
        <v>EUR</v>
      </c>
    </row>
    <row r="1837" spans="1:20" ht="18.75" hidden="1" customHeight="1" x14ac:dyDescent="0.25">
      <c r="A1837" t="s">
        <v>2215</v>
      </c>
      <c r="B1837" t="s">
        <v>5</v>
      </c>
      <c r="C1837" t="s">
        <v>1913</v>
      </c>
      <c r="D1837" s="24">
        <v>10989</v>
      </c>
      <c r="E1837" t="s">
        <v>1636</v>
      </c>
      <c r="F1837" t="s">
        <v>99</v>
      </c>
      <c r="G1837" t="s">
        <v>113</v>
      </c>
      <c r="I1837" t="s">
        <v>1844</v>
      </c>
      <c r="J1837" t="s">
        <v>1915</v>
      </c>
      <c r="K1837" t="s">
        <v>2021</v>
      </c>
      <c r="L1837" s="24">
        <v>92400</v>
      </c>
      <c r="M1837" s="25">
        <f>+VLOOKUP(E1837, TC!A:D, 4, FALSE())</f>
        <v>1.0373499999999998</v>
      </c>
      <c r="N1837" s="24">
        <f t="shared" si="140"/>
        <v>92400</v>
      </c>
      <c r="O1837" t="str">
        <f t="shared" si="141"/>
        <v>FACTURA</v>
      </c>
      <c r="P1837" t="str">
        <f t="shared" si="142"/>
        <v>2025</v>
      </c>
      <c r="Q1837" t="str">
        <f t="shared" si="143"/>
        <v>02</v>
      </c>
      <c r="R1837" t="str">
        <f>+IFERROR(VLOOKUP(I1837, Listado!A:B, 2, FALSE()), "COMERCIALIZADORA INTERNACIONAL CARIBBEAN EXOTICS S A")</f>
        <v>LONDOÑO ECHEVERRI ALEJANDRA</v>
      </c>
      <c r="S1837" s="25">
        <f>+VLOOKUP(E1837, TC!A:D, 2, FALSE())</f>
        <v>4153.8</v>
      </c>
      <c r="T1837" t="str">
        <f t="shared" si="144"/>
        <v>COP</v>
      </c>
    </row>
    <row r="1838" spans="1:20" ht="18.75" hidden="1" customHeight="1" x14ac:dyDescent="0.25">
      <c r="A1838" t="s">
        <v>2215</v>
      </c>
      <c r="B1838" t="s">
        <v>5</v>
      </c>
      <c r="C1838" t="s">
        <v>1913</v>
      </c>
      <c r="D1838" s="24">
        <v>10990</v>
      </c>
      <c r="E1838" t="s">
        <v>1636</v>
      </c>
      <c r="F1838" t="s">
        <v>99</v>
      </c>
      <c r="G1838" t="s">
        <v>113</v>
      </c>
      <c r="I1838" t="s">
        <v>1842</v>
      </c>
      <c r="J1838" t="s">
        <v>1915</v>
      </c>
      <c r="K1838" t="s">
        <v>2021</v>
      </c>
      <c r="L1838" s="24">
        <v>110000</v>
      </c>
      <c r="M1838" s="25">
        <f>+VLOOKUP(E1838, TC!A:D, 4, FALSE())</f>
        <v>1.0373499999999998</v>
      </c>
      <c r="N1838" s="24">
        <f t="shared" si="140"/>
        <v>110000</v>
      </c>
      <c r="O1838" t="str">
        <f t="shared" si="141"/>
        <v>FACTURA</v>
      </c>
      <c r="P1838" t="str">
        <f t="shared" si="142"/>
        <v>2025</v>
      </c>
      <c r="Q1838" t="str">
        <f t="shared" si="143"/>
        <v>02</v>
      </c>
      <c r="R1838" t="str">
        <f>+IFERROR(VLOOKUP(I1838, Listado!A:B, 2, FALSE()), "COMERCIALIZADORA INTERNACIONAL CARIBBEAN EXOTICS S A")</f>
        <v>LONDOÑO ECHEVERRI ALEJANDRA</v>
      </c>
      <c r="S1838" s="25">
        <f>+VLOOKUP(E1838, TC!A:D, 2, FALSE())</f>
        <v>4153.8</v>
      </c>
      <c r="T1838" t="str">
        <f t="shared" si="144"/>
        <v>COP</v>
      </c>
    </row>
    <row r="1839" spans="1:20" ht="18.75" hidden="1" customHeight="1" x14ac:dyDescent="0.25">
      <c r="A1839" t="s">
        <v>2215</v>
      </c>
      <c r="B1839" t="s">
        <v>5</v>
      </c>
      <c r="C1839" t="s">
        <v>1913</v>
      </c>
      <c r="D1839" s="24">
        <v>10991</v>
      </c>
      <c r="E1839" t="s">
        <v>1636</v>
      </c>
      <c r="F1839" t="s">
        <v>99</v>
      </c>
      <c r="G1839" t="s">
        <v>113</v>
      </c>
      <c r="I1839" t="s">
        <v>1843</v>
      </c>
      <c r="J1839" t="s">
        <v>1915</v>
      </c>
      <c r="K1839" t="s">
        <v>2021</v>
      </c>
      <c r="L1839" s="24">
        <v>187088</v>
      </c>
      <c r="M1839" s="25">
        <f>+VLOOKUP(E1839, TC!A:D, 4, FALSE())</f>
        <v>1.0373499999999998</v>
      </c>
      <c r="N1839" s="24">
        <f t="shared" si="140"/>
        <v>187088</v>
      </c>
      <c r="O1839" t="str">
        <f t="shared" si="141"/>
        <v>FACTURA</v>
      </c>
      <c r="P1839" t="str">
        <f t="shared" si="142"/>
        <v>2025</v>
      </c>
      <c r="Q1839" t="str">
        <f t="shared" si="143"/>
        <v>02</v>
      </c>
      <c r="R1839" t="str">
        <f>+IFERROR(VLOOKUP(I1839, Listado!A:B, 2, FALSE()), "COMERCIALIZADORA INTERNACIONAL CARIBBEAN EXOTICS S A")</f>
        <v>LONDOÑO ECHEVERRI ALEJANDRA</v>
      </c>
      <c r="S1839" s="25">
        <f>+VLOOKUP(E1839, TC!A:D, 2, FALSE())</f>
        <v>4153.8</v>
      </c>
      <c r="T1839" t="str">
        <f t="shared" si="144"/>
        <v>COP</v>
      </c>
    </row>
    <row r="1840" spans="1:20" ht="18.75" hidden="1" customHeight="1" x14ac:dyDescent="0.25">
      <c r="A1840" t="s">
        <v>2215</v>
      </c>
      <c r="B1840" t="s">
        <v>5</v>
      </c>
      <c r="C1840" t="s">
        <v>1913</v>
      </c>
      <c r="D1840" s="24">
        <v>10991</v>
      </c>
      <c r="E1840" t="s">
        <v>1636</v>
      </c>
      <c r="F1840" t="s">
        <v>99</v>
      </c>
      <c r="G1840" t="s">
        <v>113</v>
      </c>
      <c r="I1840" t="s">
        <v>1843</v>
      </c>
      <c r="J1840" t="s">
        <v>1915</v>
      </c>
      <c r="K1840" t="s">
        <v>2021</v>
      </c>
      <c r="L1840" s="24">
        <v>103312</v>
      </c>
      <c r="M1840" s="25">
        <f>+VLOOKUP(E1840, TC!A:D, 4, FALSE())</f>
        <v>1.0373499999999998</v>
      </c>
      <c r="N1840" s="24">
        <f t="shared" si="140"/>
        <v>103312</v>
      </c>
      <c r="O1840" t="str">
        <f t="shared" si="141"/>
        <v>FACTURA</v>
      </c>
      <c r="P1840" t="str">
        <f t="shared" si="142"/>
        <v>2025</v>
      </c>
      <c r="Q1840" t="str">
        <f t="shared" si="143"/>
        <v>02</v>
      </c>
      <c r="R1840" t="str">
        <f>+IFERROR(VLOOKUP(I1840, Listado!A:B, 2, FALSE()), "COMERCIALIZADORA INTERNACIONAL CARIBBEAN EXOTICS S A")</f>
        <v>LONDOÑO ECHEVERRI ALEJANDRA</v>
      </c>
      <c r="S1840" s="25">
        <f>+VLOOKUP(E1840, TC!A:D, 2, FALSE())</f>
        <v>4153.8</v>
      </c>
      <c r="T1840" t="str">
        <f t="shared" si="144"/>
        <v>COP</v>
      </c>
    </row>
    <row r="1841" spans="1:20" ht="18.75" hidden="1" customHeight="1" x14ac:dyDescent="0.25">
      <c r="A1841" t="s">
        <v>2215</v>
      </c>
      <c r="B1841" t="s">
        <v>5</v>
      </c>
      <c r="C1841" t="s">
        <v>1913</v>
      </c>
      <c r="D1841" s="24">
        <v>10992</v>
      </c>
      <c r="E1841" t="s">
        <v>1636</v>
      </c>
      <c r="F1841" t="s">
        <v>99</v>
      </c>
      <c r="G1841" t="s">
        <v>1914</v>
      </c>
      <c r="I1841" t="s">
        <v>1841</v>
      </c>
      <c r="J1841" t="s">
        <v>1915</v>
      </c>
      <c r="K1841" t="s">
        <v>2021</v>
      </c>
      <c r="L1841" s="24">
        <v>36062</v>
      </c>
      <c r="M1841" s="25">
        <f>+VLOOKUP(E1841, TC!A:D, 4, FALSE())</f>
        <v>1.0373499999999998</v>
      </c>
      <c r="N1841" s="24">
        <f t="shared" si="140"/>
        <v>36062</v>
      </c>
      <c r="O1841" t="str">
        <f t="shared" si="141"/>
        <v>FACTURA</v>
      </c>
      <c r="P1841" t="str">
        <f t="shared" si="142"/>
        <v>2025</v>
      </c>
      <c r="Q1841" t="str">
        <f t="shared" si="143"/>
        <v>02</v>
      </c>
      <c r="R1841" t="str">
        <f>+IFERROR(VLOOKUP(I1841, Listado!A:B, 2, FALSE()), "COMERCIALIZADORA INTERNACIONAL CARIBBEAN EXOTICS S A")</f>
        <v>LONDOÑO ECHEVERRI ALEJANDRA</v>
      </c>
      <c r="S1841" s="25">
        <f>+VLOOKUP(E1841, TC!A:D, 2, FALSE())</f>
        <v>4153.8</v>
      </c>
      <c r="T1841" t="str">
        <f t="shared" si="144"/>
        <v>COP</v>
      </c>
    </row>
    <row r="1842" spans="1:20" ht="18.75" hidden="1" customHeight="1" x14ac:dyDescent="0.25">
      <c r="A1842" t="s">
        <v>2215</v>
      </c>
      <c r="B1842" t="s">
        <v>5</v>
      </c>
      <c r="C1842" t="s">
        <v>1913</v>
      </c>
      <c r="D1842" s="24">
        <v>10992</v>
      </c>
      <c r="E1842" t="s">
        <v>1636</v>
      </c>
      <c r="F1842" t="s">
        <v>99</v>
      </c>
      <c r="G1842" t="s">
        <v>1914</v>
      </c>
      <c r="I1842" t="s">
        <v>1841</v>
      </c>
      <c r="J1842" t="s">
        <v>1915</v>
      </c>
      <c r="K1842" t="s">
        <v>2021</v>
      </c>
      <c r="L1842" s="24">
        <v>7670</v>
      </c>
      <c r="M1842" s="25">
        <f>+VLOOKUP(E1842, TC!A:D, 4, FALSE())</f>
        <v>1.0373499999999998</v>
      </c>
      <c r="N1842" s="24">
        <f t="shared" si="140"/>
        <v>7670</v>
      </c>
      <c r="O1842" t="str">
        <f t="shared" si="141"/>
        <v>FACTURA</v>
      </c>
      <c r="P1842" t="str">
        <f t="shared" si="142"/>
        <v>2025</v>
      </c>
      <c r="Q1842" t="str">
        <f t="shared" si="143"/>
        <v>02</v>
      </c>
      <c r="R1842" t="str">
        <f>+IFERROR(VLOOKUP(I1842, Listado!A:B, 2, FALSE()), "COMERCIALIZADORA INTERNACIONAL CARIBBEAN EXOTICS S A")</f>
        <v>LONDOÑO ECHEVERRI ALEJANDRA</v>
      </c>
      <c r="S1842" s="25">
        <f>+VLOOKUP(E1842, TC!A:D, 2, FALSE())</f>
        <v>4153.8</v>
      </c>
      <c r="T1842" t="str">
        <f t="shared" si="144"/>
        <v>COP</v>
      </c>
    </row>
    <row r="1843" spans="1:20" ht="18.75" hidden="1" customHeight="1" x14ac:dyDescent="0.25">
      <c r="A1843" t="s">
        <v>2215</v>
      </c>
      <c r="B1843" t="s">
        <v>5</v>
      </c>
      <c r="C1843" t="s">
        <v>1913</v>
      </c>
      <c r="D1843" s="24">
        <v>10992</v>
      </c>
      <c r="E1843" t="s">
        <v>1636</v>
      </c>
      <c r="F1843" t="s">
        <v>99</v>
      </c>
      <c r="G1843" t="s">
        <v>1914</v>
      </c>
      <c r="I1843" t="s">
        <v>1841</v>
      </c>
      <c r="J1843" t="s">
        <v>1915</v>
      </c>
      <c r="K1843" t="s">
        <v>2021</v>
      </c>
      <c r="L1843" s="24">
        <v>97448</v>
      </c>
      <c r="M1843" s="25">
        <f>+VLOOKUP(E1843, TC!A:D, 4, FALSE())</f>
        <v>1.0373499999999998</v>
      </c>
      <c r="N1843" s="24">
        <f t="shared" si="140"/>
        <v>97448</v>
      </c>
      <c r="O1843" t="str">
        <f t="shared" si="141"/>
        <v>FACTURA</v>
      </c>
      <c r="P1843" t="str">
        <f t="shared" si="142"/>
        <v>2025</v>
      </c>
      <c r="Q1843" t="str">
        <f t="shared" si="143"/>
        <v>02</v>
      </c>
      <c r="R1843" t="str">
        <f>+IFERROR(VLOOKUP(I1843, Listado!A:B, 2, FALSE()), "COMERCIALIZADORA INTERNACIONAL CARIBBEAN EXOTICS S A")</f>
        <v>LONDOÑO ECHEVERRI ALEJANDRA</v>
      </c>
      <c r="S1843" s="25">
        <f>+VLOOKUP(E1843, TC!A:D, 2, FALSE())</f>
        <v>4153.8</v>
      </c>
      <c r="T1843" t="str">
        <f t="shared" si="144"/>
        <v>COP</v>
      </c>
    </row>
    <row r="1844" spans="1:20" ht="18.75" hidden="1" customHeight="1" x14ac:dyDescent="0.25">
      <c r="A1844" t="s">
        <v>2215</v>
      </c>
      <c r="B1844" t="s">
        <v>5</v>
      </c>
      <c r="C1844" t="s">
        <v>1913</v>
      </c>
      <c r="D1844" s="24">
        <v>10993</v>
      </c>
      <c r="E1844" t="s">
        <v>1636</v>
      </c>
      <c r="F1844" t="s">
        <v>99</v>
      </c>
      <c r="G1844" t="s">
        <v>1914</v>
      </c>
      <c r="I1844" t="s">
        <v>1841</v>
      </c>
      <c r="J1844" t="s">
        <v>1915</v>
      </c>
      <c r="K1844" t="s">
        <v>2021</v>
      </c>
      <c r="L1844" s="24">
        <v>1800</v>
      </c>
      <c r="M1844" s="25">
        <f>+VLOOKUP(E1844, TC!A:D, 4, FALSE())</f>
        <v>1.0373499999999998</v>
      </c>
      <c r="N1844" s="24">
        <f t="shared" si="140"/>
        <v>1800</v>
      </c>
      <c r="O1844" t="str">
        <f t="shared" si="141"/>
        <v>FACTURA</v>
      </c>
      <c r="P1844" t="str">
        <f t="shared" si="142"/>
        <v>2025</v>
      </c>
      <c r="Q1844" t="str">
        <f t="shared" si="143"/>
        <v>02</v>
      </c>
      <c r="R1844" t="str">
        <f>+IFERROR(VLOOKUP(I1844, Listado!A:B, 2, FALSE()), "COMERCIALIZADORA INTERNACIONAL CARIBBEAN EXOTICS S A")</f>
        <v>LONDOÑO ECHEVERRI ALEJANDRA</v>
      </c>
      <c r="S1844" s="25">
        <f>+VLOOKUP(E1844, TC!A:D, 2, FALSE())</f>
        <v>4153.8</v>
      </c>
      <c r="T1844" t="str">
        <f t="shared" si="144"/>
        <v>COP</v>
      </c>
    </row>
    <row r="1845" spans="1:20" ht="18.75" hidden="1" customHeight="1" x14ac:dyDescent="0.25">
      <c r="A1845" t="s">
        <v>2215</v>
      </c>
      <c r="B1845" t="s">
        <v>5</v>
      </c>
      <c r="C1845" t="s">
        <v>1913</v>
      </c>
      <c r="D1845" s="24">
        <v>10994</v>
      </c>
      <c r="E1845" t="s">
        <v>1637</v>
      </c>
      <c r="F1845" t="s">
        <v>99</v>
      </c>
      <c r="G1845" t="s">
        <v>113</v>
      </c>
      <c r="I1845" t="s">
        <v>1859</v>
      </c>
      <c r="J1845" t="s">
        <v>1915</v>
      </c>
      <c r="K1845" t="s">
        <v>1916</v>
      </c>
      <c r="L1845" s="24">
        <v>6542400</v>
      </c>
      <c r="M1845" s="25">
        <f>+VLOOKUP(E1845, TC!A:D, 4, FALSE())</f>
        <v>1.0433499989195862</v>
      </c>
      <c r="N1845" s="24">
        <f t="shared" si="140"/>
        <v>6542400</v>
      </c>
      <c r="O1845" t="str">
        <f t="shared" si="141"/>
        <v>FACTURA</v>
      </c>
      <c r="P1845" t="str">
        <f t="shared" si="142"/>
        <v>2025</v>
      </c>
      <c r="Q1845" t="str">
        <f t="shared" si="143"/>
        <v>02</v>
      </c>
      <c r="R1845" t="str">
        <f>+IFERROR(VLOOKUP(I1845, Listado!A:B, 2, FALSE()), "COMERCIALIZADORA INTERNACIONAL CARIBBEAN EXOTICS S A")</f>
        <v>LONDOÑO ECHEVERRI ALEJANDRA</v>
      </c>
      <c r="S1845" s="25">
        <f>+VLOOKUP(E1845, TC!A:D, 2, FALSE())</f>
        <v>4165.07</v>
      </c>
      <c r="T1845" t="str">
        <f t="shared" si="144"/>
        <v>COP</v>
      </c>
    </row>
    <row r="1846" spans="1:20" ht="18.75" hidden="1" customHeight="1" x14ac:dyDescent="0.25">
      <c r="A1846" t="s">
        <v>2215</v>
      </c>
      <c r="B1846" t="s">
        <v>5</v>
      </c>
      <c r="C1846" t="s">
        <v>1913</v>
      </c>
      <c r="D1846" s="24">
        <v>10995</v>
      </c>
      <c r="E1846" t="s">
        <v>1637</v>
      </c>
      <c r="F1846" t="s">
        <v>99</v>
      </c>
      <c r="G1846" t="s">
        <v>113</v>
      </c>
      <c r="I1846" t="s">
        <v>1858</v>
      </c>
      <c r="J1846" t="s">
        <v>1915</v>
      </c>
      <c r="K1846" t="s">
        <v>1920</v>
      </c>
      <c r="L1846" s="24">
        <v>1536000</v>
      </c>
      <c r="M1846" s="25">
        <f>+VLOOKUP(E1846, TC!A:D, 4, FALSE())</f>
        <v>1.0433499989195862</v>
      </c>
      <c r="N1846" s="24">
        <f t="shared" si="140"/>
        <v>1536000</v>
      </c>
      <c r="O1846" t="str">
        <f t="shared" si="141"/>
        <v>FACTURA</v>
      </c>
      <c r="P1846" t="str">
        <f t="shared" si="142"/>
        <v>2025</v>
      </c>
      <c r="Q1846" t="str">
        <f t="shared" si="143"/>
        <v>02</v>
      </c>
      <c r="R1846" t="str">
        <f>+IFERROR(VLOOKUP(I1846, Listado!A:B, 2, FALSE()), "COMERCIALIZADORA INTERNACIONAL CARIBBEAN EXOTICS S A")</f>
        <v>LONDOÑO ECHEVERRI ALEJANDRA</v>
      </c>
      <c r="S1846" s="25">
        <f>+VLOOKUP(E1846, TC!A:D, 2, FALSE())</f>
        <v>4165.07</v>
      </c>
      <c r="T1846" t="str">
        <f t="shared" si="144"/>
        <v>COP</v>
      </c>
    </row>
    <row r="1847" spans="1:20" ht="18.75" hidden="1" customHeight="1" x14ac:dyDescent="0.25">
      <c r="A1847" t="s">
        <v>2215</v>
      </c>
      <c r="B1847" t="s">
        <v>5</v>
      </c>
      <c r="C1847" t="s">
        <v>1913</v>
      </c>
      <c r="D1847" s="24">
        <v>10996</v>
      </c>
      <c r="E1847" t="s">
        <v>1637</v>
      </c>
      <c r="F1847" t="s">
        <v>99</v>
      </c>
      <c r="G1847" t="s">
        <v>113</v>
      </c>
      <c r="I1847" t="s">
        <v>1858</v>
      </c>
      <c r="J1847" t="s">
        <v>1915</v>
      </c>
      <c r="K1847" t="s">
        <v>1920</v>
      </c>
      <c r="L1847" s="24">
        <v>2016000</v>
      </c>
      <c r="M1847" s="25">
        <f>+VLOOKUP(E1847, TC!A:D, 4, FALSE())</f>
        <v>1.0433499989195862</v>
      </c>
      <c r="N1847" s="24">
        <f t="shared" si="140"/>
        <v>2016000</v>
      </c>
      <c r="O1847" t="str">
        <f t="shared" si="141"/>
        <v>FACTURA</v>
      </c>
      <c r="P1847" t="str">
        <f t="shared" si="142"/>
        <v>2025</v>
      </c>
      <c r="Q1847" t="str">
        <f t="shared" si="143"/>
        <v>02</v>
      </c>
      <c r="R1847" t="str">
        <f>+IFERROR(VLOOKUP(I1847, Listado!A:B, 2, FALSE()), "COMERCIALIZADORA INTERNACIONAL CARIBBEAN EXOTICS S A")</f>
        <v>LONDOÑO ECHEVERRI ALEJANDRA</v>
      </c>
      <c r="S1847" s="25">
        <f>+VLOOKUP(E1847, TC!A:D, 2, FALSE())</f>
        <v>4165.07</v>
      </c>
      <c r="T1847" t="str">
        <f t="shared" si="144"/>
        <v>COP</v>
      </c>
    </row>
    <row r="1848" spans="1:20" ht="18.75" hidden="1" customHeight="1" x14ac:dyDescent="0.25">
      <c r="A1848" t="s">
        <v>2215</v>
      </c>
      <c r="B1848" t="s">
        <v>5</v>
      </c>
      <c r="C1848" t="s">
        <v>1913</v>
      </c>
      <c r="D1848" s="24">
        <v>10997</v>
      </c>
      <c r="E1848" t="s">
        <v>1637</v>
      </c>
      <c r="F1848" t="s">
        <v>99</v>
      </c>
      <c r="G1848" t="s">
        <v>1914</v>
      </c>
      <c r="I1848" t="s">
        <v>1841</v>
      </c>
      <c r="J1848" t="s">
        <v>1915</v>
      </c>
      <c r="K1848" t="s">
        <v>2021</v>
      </c>
      <c r="L1848" s="24">
        <v>40440</v>
      </c>
      <c r="M1848" s="25">
        <f>+VLOOKUP(E1848, TC!A:D, 4, FALSE())</f>
        <v>1.0433499989195862</v>
      </c>
      <c r="N1848" s="24">
        <f t="shared" si="140"/>
        <v>40440</v>
      </c>
      <c r="O1848" t="str">
        <f t="shared" si="141"/>
        <v>FACTURA</v>
      </c>
      <c r="P1848" t="str">
        <f t="shared" si="142"/>
        <v>2025</v>
      </c>
      <c r="Q1848" t="str">
        <f t="shared" si="143"/>
        <v>02</v>
      </c>
      <c r="R1848" t="str">
        <f>+IFERROR(VLOOKUP(I1848, Listado!A:B, 2, FALSE()), "COMERCIALIZADORA INTERNACIONAL CARIBBEAN EXOTICS S A")</f>
        <v>LONDOÑO ECHEVERRI ALEJANDRA</v>
      </c>
      <c r="S1848" s="25">
        <f>+VLOOKUP(E1848, TC!A:D, 2, FALSE())</f>
        <v>4165.07</v>
      </c>
      <c r="T1848" t="str">
        <f t="shared" si="144"/>
        <v>COP</v>
      </c>
    </row>
    <row r="1849" spans="1:20" ht="18.75" hidden="1" customHeight="1" x14ac:dyDescent="0.25">
      <c r="A1849" t="s">
        <v>2215</v>
      </c>
      <c r="B1849" t="s">
        <v>5</v>
      </c>
      <c r="C1849" t="s">
        <v>1913</v>
      </c>
      <c r="D1849" s="24">
        <v>10997</v>
      </c>
      <c r="E1849" t="s">
        <v>1637</v>
      </c>
      <c r="F1849" t="s">
        <v>99</v>
      </c>
      <c r="G1849" t="s">
        <v>1914</v>
      </c>
      <c r="I1849" t="s">
        <v>1841</v>
      </c>
      <c r="J1849" t="s">
        <v>1915</v>
      </c>
      <c r="K1849" t="s">
        <v>2021</v>
      </c>
      <c r="L1849" s="24">
        <v>118848</v>
      </c>
      <c r="M1849" s="25">
        <f>+VLOOKUP(E1849, TC!A:D, 4, FALSE())</f>
        <v>1.0433499989195862</v>
      </c>
      <c r="N1849" s="24">
        <f t="shared" si="140"/>
        <v>118848</v>
      </c>
      <c r="O1849" t="str">
        <f t="shared" si="141"/>
        <v>FACTURA</v>
      </c>
      <c r="P1849" t="str">
        <f t="shared" si="142"/>
        <v>2025</v>
      </c>
      <c r="Q1849" t="str">
        <f t="shared" si="143"/>
        <v>02</v>
      </c>
      <c r="R1849" t="str">
        <f>+IFERROR(VLOOKUP(I1849, Listado!A:B, 2, FALSE()), "COMERCIALIZADORA INTERNACIONAL CARIBBEAN EXOTICS S A")</f>
        <v>LONDOÑO ECHEVERRI ALEJANDRA</v>
      </c>
      <c r="S1849" s="25">
        <f>+VLOOKUP(E1849, TC!A:D, 2, FALSE())</f>
        <v>4165.07</v>
      </c>
      <c r="T1849" t="str">
        <f t="shared" si="144"/>
        <v>COP</v>
      </c>
    </row>
    <row r="1850" spans="1:20" ht="18.75" hidden="1" customHeight="1" x14ac:dyDescent="0.25">
      <c r="A1850" t="s">
        <v>2215</v>
      </c>
      <c r="B1850" t="s">
        <v>5</v>
      </c>
      <c r="C1850" t="s">
        <v>1913</v>
      </c>
      <c r="D1850" s="24">
        <v>10997</v>
      </c>
      <c r="E1850" t="s">
        <v>1637</v>
      </c>
      <c r="F1850" t="s">
        <v>99</v>
      </c>
      <c r="G1850" t="s">
        <v>1914</v>
      </c>
      <c r="I1850" t="s">
        <v>1841</v>
      </c>
      <c r="J1850" t="s">
        <v>1915</v>
      </c>
      <c r="K1850" t="s">
        <v>2021</v>
      </c>
      <c r="L1850" s="24">
        <v>52080</v>
      </c>
      <c r="M1850" s="25">
        <f>+VLOOKUP(E1850, TC!A:D, 4, FALSE())</f>
        <v>1.0433499989195862</v>
      </c>
      <c r="N1850" s="24">
        <f t="shared" si="140"/>
        <v>52080</v>
      </c>
      <c r="O1850" t="str">
        <f t="shared" si="141"/>
        <v>FACTURA</v>
      </c>
      <c r="P1850" t="str">
        <f t="shared" si="142"/>
        <v>2025</v>
      </c>
      <c r="Q1850" t="str">
        <f t="shared" si="143"/>
        <v>02</v>
      </c>
      <c r="R1850" t="str">
        <f>+IFERROR(VLOOKUP(I1850, Listado!A:B, 2, FALSE()), "COMERCIALIZADORA INTERNACIONAL CARIBBEAN EXOTICS S A")</f>
        <v>LONDOÑO ECHEVERRI ALEJANDRA</v>
      </c>
      <c r="S1850" s="25">
        <f>+VLOOKUP(E1850, TC!A:D, 2, FALSE())</f>
        <v>4165.07</v>
      </c>
      <c r="T1850" t="str">
        <f t="shared" si="144"/>
        <v>COP</v>
      </c>
    </row>
    <row r="1851" spans="1:20" ht="18.75" hidden="1" customHeight="1" x14ac:dyDescent="0.25">
      <c r="A1851" t="s">
        <v>2215</v>
      </c>
      <c r="B1851" t="s">
        <v>5</v>
      </c>
      <c r="C1851" t="s">
        <v>1913</v>
      </c>
      <c r="D1851" s="24">
        <v>10997</v>
      </c>
      <c r="E1851" t="s">
        <v>1637</v>
      </c>
      <c r="F1851" t="s">
        <v>99</v>
      </c>
      <c r="G1851" t="s">
        <v>1914</v>
      </c>
      <c r="I1851" t="s">
        <v>1841</v>
      </c>
      <c r="J1851" t="s">
        <v>1915</v>
      </c>
      <c r="K1851" t="s">
        <v>2021</v>
      </c>
      <c r="L1851" s="24">
        <v>25920</v>
      </c>
      <c r="M1851" s="25">
        <f>+VLOOKUP(E1851, TC!A:D, 4, FALSE())</f>
        <v>1.0433499989195862</v>
      </c>
      <c r="N1851" s="24">
        <f t="shared" si="140"/>
        <v>25920</v>
      </c>
      <c r="O1851" t="str">
        <f t="shared" si="141"/>
        <v>FACTURA</v>
      </c>
      <c r="P1851" t="str">
        <f t="shared" si="142"/>
        <v>2025</v>
      </c>
      <c r="Q1851" t="str">
        <f t="shared" si="143"/>
        <v>02</v>
      </c>
      <c r="R1851" t="str">
        <f>+IFERROR(VLOOKUP(I1851, Listado!A:B, 2, FALSE()), "COMERCIALIZADORA INTERNACIONAL CARIBBEAN EXOTICS S A")</f>
        <v>LONDOÑO ECHEVERRI ALEJANDRA</v>
      </c>
      <c r="S1851" s="25">
        <f>+VLOOKUP(E1851, TC!A:D, 2, FALSE())</f>
        <v>4165.07</v>
      </c>
      <c r="T1851" t="str">
        <f t="shared" si="144"/>
        <v>COP</v>
      </c>
    </row>
    <row r="1852" spans="1:20" ht="18.75" hidden="1" customHeight="1" x14ac:dyDescent="0.25">
      <c r="A1852" t="s">
        <v>2215</v>
      </c>
      <c r="B1852" t="s">
        <v>5</v>
      </c>
      <c r="C1852" t="s">
        <v>1913</v>
      </c>
      <c r="D1852" s="24">
        <v>10997</v>
      </c>
      <c r="E1852" t="s">
        <v>1637</v>
      </c>
      <c r="F1852" t="s">
        <v>99</v>
      </c>
      <c r="G1852" t="s">
        <v>1914</v>
      </c>
      <c r="I1852" t="s">
        <v>1841</v>
      </c>
      <c r="J1852" t="s">
        <v>1915</v>
      </c>
      <c r="K1852" t="s">
        <v>2021</v>
      </c>
      <c r="L1852" s="24">
        <v>50040</v>
      </c>
      <c r="M1852" s="25">
        <f>+VLOOKUP(E1852, TC!A:D, 4, FALSE())</f>
        <v>1.0433499989195862</v>
      </c>
      <c r="N1852" s="24">
        <f t="shared" si="140"/>
        <v>50040</v>
      </c>
      <c r="O1852" t="str">
        <f t="shared" si="141"/>
        <v>FACTURA</v>
      </c>
      <c r="P1852" t="str">
        <f t="shared" si="142"/>
        <v>2025</v>
      </c>
      <c r="Q1852" t="str">
        <f t="shared" si="143"/>
        <v>02</v>
      </c>
      <c r="R1852" t="str">
        <f>+IFERROR(VLOOKUP(I1852, Listado!A:B, 2, FALSE()), "COMERCIALIZADORA INTERNACIONAL CARIBBEAN EXOTICS S A")</f>
        <v>LONDOÑO ECHEVERRI ALEJANDRA</v>
      </c>
      <c r="S1852" s="25">
        <f>+VLOOKUP(E1852, TC!A:D, 2, FALSE())</f>
        <v>4165.07</v>
      </c>
      <c r="T1852" t="str">
        <f t="shared" si="144"/>
        <v>COP</v>
      </c>
    </row>
    <row r="1853" spans="1:20" ht="18.75" hidden="1" customHeight="1" x14ac:dyDescent="0.25">
      <c r="A1853" t="s">
        <v>2215</v>
      </c>
      <c r="B1853" t="s">
        <v>5</v>
      </c>
      <c r="C1853" t="s">
        <v>1913</v>
      </c>
      <c r="D1853" s="24">
        <v>10997</v>
      </c>
      <c r="E1853" t="s">
        <v>1637</v>
      </c>
      <c r="F1853" t="s">
        <v>99</v>
      </c>
      <c r="G1853" t="s">
        <v>1914</v>
      </c>
      <c r="I1853" t="s">
        <v>1841</v>
      </c>
      <c r="J1853" t="s">
        <v>1915</v>
      </c>
      <c r="K1853" t="s">
        <v>2021</v>
      </c>
      <c r="L1853" s="24">
        <v>54000</v>
      </c>
      <c r="M1853" s="25">
        <f>+VLOOKUP(E1853, TC!A:D, 4, FALSE())</f>
        <v>1.0433499989195862</v>
      </c>
      <c r="N1853" s="24">
        <f t="shared" si="140"/>
        <v>54000</v>
      </c>
      <c r="O1853" t="str">
        <f t="shared" si="141"/>
        <v>FACTURA</v>
      </c>
      <c r="P1853" t="str">
        <f t="shared" si="142"/>
        <v>2025</v>
      </c>
      <c r="Q1853" t="str">
        <f t="shared" si="143"/>
        <v>02</v>
      </c>
      <c r="R1853" t="str">
        <f>+IFERROR(VLOOKUP(I1853, Listado!A:B, 2, FALSE()), "COMERCIALIZADORA INTERNACIONAL CARIBBEAN EXOTICS S A")</f>
        <v>LONDOÑO ECHEVERRI ALEJANDRA</v>
      </c>
      <c r="S1853" s="25">
        <f>+VLOOKUP(E1853, TC!A:D, 2, FALSE())</f>
        <v>4165.07</v>
      </c>
      <c r="T1853" t="str">
        <f t="shared" si="144"/>
        <v>COP</v>
      </c>
    </row>
    <row r="1854" spans="1:20" ht="18.75" hidden="1" customHeight="1" x14ac:dyDescent="0.25">
      <c r="A1854" t="s">
        <v>2215</v>
      </c>
      <c r="B1854" t="s">
        <v>5</v>
      </c>
      <c r="C1854" t="s">
        <v>1913</v>
      </c>
      <c r="D1854" s="24">
        <v>10997</v>
      </c>
      <c r="E1854" t="s">
        <v>1637</v>
      </c>
      <c r="F1854" t="s">
        <v>99</v>
      </c>
      <c r="G1854" t="s">
        <v>1914</v>
      </c>
      <c r="I1854" t="s">
        <v>1841</v>
      </c>
      <c r="J1854" t="s">
        <v>1915</v>
      </c>
      <c r="K1854" t="s">
        <v>2021</v>
      </c>
      <c r="L1854" s="24">
        <v>23520</v>
      </c>
      <c r="M1854" s="25">
        <f>+VLOOKUP(E1854, TC!A:D, 4, FALSE())</f>
        <v>1.0433499989195862</v>
      </c>
      <c r="N1854" s="24">
        <f t="shared" si="140"/>
        <v>23520</v>
      </c>
      <c r="O1854" t="str">
        <f t="shared" si="141"/>
        <v>FACTURA</v>
      </c>
      <c r="P1854" t="str">
        <f t="shared" si="142"/>
        <v>2025</v>
      </c>
      <c r="Q1854" t="str">
        <f t="shared" si="143"/>
        <v>02</v>
      </c>
      <c r="R1854" t="str">
        <f>+IFERROR(VLOOKUP(I1854, Listado!A:B, 2, FALSE()), "COMERCIALIZADORA INTERNACIONAL CARIBBEAN EXOTICS S A")</f>
        <v>LONDOÑO ECHEVERRI ALEJANDRA</v>
      </c>
      <c r="S1854" s="25">
        <f>+VLOOKUP(E1854, TC!A:D, 2, FALSE())</f>
        <v>4165.07</v>
      </c>
      <c r="T1854" t="str">
        <f t="shared" si="144"/>
        <v>COP</v>
      </c>
    </row>
    <row r="1855" spans="1:20" ht="18.75" hidden="1" customHeight="1" x14ac:dyDescent="0.25">
      <c r="A1855" t="s">
        <v>2215</v>
      </c>
      <c r="B1855" t="s">
        <v>5</v>
      </c>
      <c r="C1855" t="s">
        <v>1913</v>
      </c>
      <c r="D1855" s="24">
        <v>10997</v>
      </c>
      <c r="E1855" t="s">
        <v>1637</v>
      </c>
      <c r="F1855" t="s">
        <v>99</v>
      </c>
      <c r="G1855" t="s">
        <v>1914</v>
      </c>
      <c r="I1855" t="s">
        <v>1841</v>
      </c>
      <c r="J1855" t="s">
        <v>1915</v>
      </c>
      <c r="K1855" t="s">
        <v>2021</v>
      </c>
      <c r="L1855" s="24">
        <v>10080</v>
      </c>
      <c r="M1855" s="25">
        <f>+VLOOKUP(E1855, TC!A:D, 4, FALSE())</f>
        <v>1.0433499989195862</v>
      </c>
      <c r="N1855" s="24">
        <f t="shared" si="140"/>
        <v>10080</v>
      </c>
      <c r="O1855" t="str">
        <f t="shared" si="141"/>
        <v>FACTURA</v>
      </c>
      <c r="P1855" t="str">
        <f t="shared" si="142"/>
        <v>2025</v>
      </c>
      <c r="Q1855" t="str">
        <f t="shared" si="143"/>
        <v>02</v>
      </c>
      <c r="R1855" t="str">
        <f>+IFERROR(VLOOKUP(I1855, Listado!A:B, 2, FALSE()), "COMERCIALIZADORA INTERNACIONAL CARIBBEAN EXOTICS S A")</f>
        <v>LONDOÑO ECHEVERRI ALEJANDRA</v>
      </c>
      <c r="S1855" s="25">
        <f>+VLOOKUP(E1855, TC!A:D, 2, FALSE())</f>
        <v>4165.07</v>
      </c>
      <c r="T1855" t="str">
        <f t="shared" si="144"/>
        <v>COP</v>
      </c>
    </row>
    <row r="1856" spans="1:20" ht="18.75" hidden="1" customHeight="1" x14ac:dyDescent="0.25">
      <c r="A1856" t="s">
        <v>2215</v>
      </c>
      <c r="B1856" t="s">
        <v>5</v>
      </c>
      <c r="C1856" t="s">
        <v>1913</v>
      </c>
      <c r="D1856" s="24">
        <v>10997</v>
      </c>
      <c r="E1856" t="s">
        <v>1637</v>
      </c>
      <c r="F1856" t="s">
        <v>99</v>
      </c>
      <c r="G1856" t="s">
        <v>1914</v>
      </c>
      <c r="I1856" t="s">
        <v>1841</v>
      </c>
      <c r="J1856" t="s">
        <v>1915</v>
      </c>
      <c r="K1856" t="s">
        <v>2021</v>
      </c>
      <c r="L1856" s="24">
        <v>77760</v>
      </c>
      <c r="M1856" s="25">
        <f>+VLOOKUP(E1856, TC!A:D, 4, FALSE())</f>
        <v>1.0433499989195862</v>
      </c>
      <c r="N1856" s="24">
        <f t="shared" si="140"/>
        <v>77760</v>
      </c>
      <c r="O1856" t="str">
        <f t="shared" si="141"/>
        <v>FACTURA</v>
      </c>
      <c r="P1856" t="str">
        <f t="shared" si="142"/>
        <v>2025</v>
      </c>
      <c r="Q1856" t="str">
        <f t="shared" si="143"/>
        <v>02</v>
      </c>
      <c r="R1856" t="str">
        <f>+IFERROR(VLOOKUP(I1856, Listado!A:B, 2, FALSE()), "COMERCIALIZADORA INTERNACIONAL CARIBBEAN EXOTICS S A")</f>
        <v>LONDOÑO ECHEVERRI ALEJANDRA</v>
      </c>
      <c r="S1856" s="25">
        <f>+VLOOKUP(E1856, TC!A:D, 2, FALSE())</f>
        <v>4165.07</v>
      </c>
      <c r="T1856" t="str">
        <f t="shared" si="144"/>
        <v>COP</v>
      </c>
    </row>
    <row r="1857" spans="1:20" ht="18.75" hidden="1" customHeight="1" x14ac:dyDescent="0.25">
      <c r="A1857" t="s">
        <v>2215</v>
      </c>
      <c r="B1857" t="s">
        <v>5</v>
      </c>
      <c r="C1857" t="s">
        <v>1913</v>
      </c>
      <c r="D1857" s="24">
        <v>10997</v>
      </c>
      <c r="E1857" t="s">
        <v>1637</v>
      </c>
      <c r="F1857" t="s">
        <v>99</v>
      </c>
      <c r="G1857" t="s">
        <v>1914</v>
      </c>
      <c r="I1857" t="s">
        <v>1841</v>
      </c>
      <c r="J1857" t="s">
        <v>1915</v>
      </c>
      <c r="K1857" t="s">
        <v>2021</v>
      </c>
      <c r="L1857" s="24">
        <v>66120</v>
      </c>
      <c r="M1857" s="25">
        <f>+VLOOKUP(E1857, TC!A:D, 4, FALSE())</f>
        <v>1.0433499989195862</v>
      </c>
      <c r="N1857" s="24">
        <f t="shared" si="140"/>
        <v>66120</v>
      </c>
      <c r="O1857" t="str">
        <f t="shared" si="141"/>
        <v>FACTURA</v>
      </c>
      <c r="P1857" t="str">
        <f t="shared" si="142"/>
        <v>2025</v>
      </c>
      <c r="Q1857" t="str">
        <f t="shared" si="143"/>
        <v>02</v>
      </c>
      <c r="R1857" t="str">
        <f>+IFERROR(VLOOKUP(I1857, Listado!A:B, 2, FALSE()), "COMERCIALIZADORA INTERNACIONAL CARIBBEAN EXOTICS S A")</f>
        <v>LONDOÑO ECHEVERRI ALEJANDRA</v>
      </c>
      <c r="S1857" s="25">
        <f>+VLOOKUP(E1857, TC!A:D, 2, FALSE())</f>
        <v>4165.07</v>
      </c>
      <c r="T1857" t="str">
        <f t="shared" si="144"/>
        <v>COP</v>
      </c>
    </row>
    <row r="1858" spans="1:20" ht="18.75" hidden="1" customHeight="1" x14ac:dyDescent="0.25">
      <c r="A1858" t="s">
        <v>2215</v>
      </c>
      <c r="B1858" t="s">
        <v>5</v>
      </c>
      <c r="C1858" t="s">
        <v>1913</v>
      </c>
      <c r="D1858" s="24">
        <v>10997</v>
      </c>
      <c r="E1858" t="s">
        <v>1637</v>
      </c>
      <c r="F1858" t="s">
        <v>99</v>
      </c>
      <c r="G1858" t="s">
        <v>1914</v>
      </c>
      <c r="I1858" t="s">
        <v>1841</v>
      </c>
      <c r="J1858" t="s">
        <v>1915</v>
      </c>
      <c r="K1858" t="s">
        <v>2021</v>
      </c>
      <c r="L1858" s="24">
        <v>5400</v>
      </c>
      <c r="M1858" s="25">
        <f>+VLOOKUP(E1858, TC!A:D, 4, FALSE())</f>
        <v>1.0433499989195862</v>
      </c>
      <c r="N1858" s="24">
        <f t="shared" ref="N1858:N1921" si="145">+IF(F1858="EUR", (M1858*L1858), IF(I1858="JUAN MATAS SAS", (L1858/S1858), L1858))</f>
        <v>5400</v>
      </c>
      <c r="O1858" t="str">
        <f t="shared" ref="O1858:O1921" si="146">+IF(C1858="CFE", "FACTURA", IF(ISERROR(SEARCH("ANULA", H1858))=FALSE(), "ANULACIÓN FE", IF(ISERROR(SEARCH("CANCELLATION", H1858))=FALSE(), "ANULACIÓN FE", "NOTAS")))</f>
        <v>FACTURA</v>
      </c>
      <c r="P1858" t="str">
        <f t="shared" ref="P1858:P1921" si="147">+LEFT(E1858, 4)</f>
        <v>2025</v>
      </c>
      <c r="Q1858" t="str">
        <f t="shared" ref="Q1858:Q1921" si="148">+MID(E1858, 5, 2)</f>
        <v>02</v>
      </c>
      <c r="R1858" t="str">
        <f>+IFERROR(VLOOKUP(I1858, Listado!A:B, 2, FALSE()), "COMERCIALIZADORA INTERNACIONAL CARIBBEAN EXOTICS S A")</f>
        <v>LONDOÑO ECHEVERRI ALEJANDRA</v>
      </c>
      <c r="S1858" s="25">
        <f>+VLOOKUP(E1858, TC!A:D, 2, FALSE())</f>
        <v>4165.07</v>
      </c>
      <c r="T1858" t="str">
        <f t="shared" ref="T1858:T1921" si="149">+IF(I1858="JUAN MATAS SAS", "USD", F1858)</f>
        <v>COP</v>
      </c>
    </row>
    <row r="1859" spans="1:20" ht="18.75" hidden="1" customHeight="1" x14ac:dyDescent="0.25">
      <c r="A1859" t="s">
        <v>2215</v>
      </c>
      <c r="B1859" t="s">
        <v>5</v>
      </c>
      <c r="C1859" t="s">
        <v>1913</v>
      </c>
      <c r="D1859" s="24">
        <v>10997</v>
      </c>
      <c r="E1859" t="s">
        <v>1637</v>
      </c>
      <c r="F1859" t="s">
        <v>99</v>
      </c>
      <c r="G1859" t="s">
        <v>1914</v>
      </c>
      <c r="I1859" t="s">
        <v>1841</v>
      </c>
      <c r="J1859" t="s">
        <v>1915</v>
      </c>
      <c r="K1859" t="s">
        <v>2021</v>
      </c>
      <c r="L1859" s="24">
        <v>24000</v>
      </c>
      <c r="M1859" s="25">
        <f>+VLOOKUP(E1859, TC!A:D, 4, FALSE())</f>
        <v>1.0433499989195862</v>
      </c>
      <c r="N1859" s="24">
        <f t="shared" si="145"/>
        <v>24000</v>
      </c>
      <c r="O1859" t="str">
        <f t="shared" si="146"/>
        <v>FACTURA</v>
      </c>
      <c r="P1859" t="str">
        <f t="shared" si="147"/>
        <v>2025</v>
      </c>
      <c r="Q1859" t="str">
        <f t="shared" si="148"/>
        <v>02</v>
      </c>
      <c r="R1859" t="str">
        <f>+IFERROR(VLOOKUP(I1859, Listado!A:B, 2, FALSE()), "COMERCIALIZADORA INTERNACIONAL CARIBBEAN EXOTICS S A")</f>
        <v>LONDOÑO ECHEVERRI ALEJANDRA</v>
      </c>
      <c r="S1859" s="25">
        <f>+VLOOKUP(E1859, TC!A:D, 2, FALSE())</f>
        <v>4165.07</v>
      </c>
      <c r="T1859" t="str">
        <f t="shared" si="149"/>
        <v>COP</v>
      </c>
    </row>
    <row r="1860" spans="1:20" ht="18.75" hidden="1" customHeight="1" x14ac:dyDescent="0.25">
      <c r="A1860" t="s">
        <v>2215</v>
      </c>
      <c r="B1860" t="s">
        <v>5</v>
      </c>
      <c r="C1860" t="s">
        <v>1913</v>
      </c>
      <c r="D1860" s="24">
        <v>10997</v>
      </c>
      <c r="E1860" t="s">
        <v>1637</v>
      </c>
      <c r="F1860" t="s">
        <v>99</v>
      </c>
      <c r="G1860" t="s">
        <v>1914</v>
      </c>
      <c r="I1860" t="s">
        <v>1841</v>
      </c>
      <c r="J1860" t="s">
        <v>1915</v>
      </c>
      <c r="K1860" t="s">
        <v>2021</v>
      </c>
      <c r="L1860" s="24">
        <v>3840</v>
      </c>
      <c r="M1860" s="25">
        <f>+VLOOKUP(E1860, TC!A:D, 4, FALSE())</f>
        <v>1.0433499989195862</v>
      </c>
      <c r="N1860" s="24">
        <f t="shared" si="145"/>
        <v>3840</v>
      </c>
      <c r="O1860" t="str">
        <f t="shared" si="146"/>
        <v>FACTURA</v>
      </c>
      <c r="P1860" t="str">
        <f t="shared" si="147"/>
        <v>2025</v>
      </c>
      <c r="Q1860" t="str">
        <f t="shared" si="148"/>
        <v>02</v>
      </c>
      <c r="R1860" t="str">
        <f>+IFERROR(VLOOKUP(I1860, Listado!A:B, 2, FALSE()), "COMERCIALIZADORA INTERNACIONAL CARIBBEAN EXOTICS S A")</f>
        <v>LONDOÑO ECHEVERRI ALEJANDRA</v>
      </c>
      <c r="S1860" s="25">
        <f>+VLOOKUP(E1860, TC!A:D, 2, FALSE())</f>
        <v>4165.07</v>
      </c>
      <c r="T1860" t="str">
        <f t="shared" si="149"/>
        <v>COP</v>
      </c>
    </row>
    <row r="1861" spans="1:20" ht="18.75" hidden="1" customHeight="1" x14ac:dyDescent="0.25">
      <c r="A1861" t="s">
        <v>2215</v>
      </c>
      <c r="B1861" t="s">
        <v>5</v>
      </c>
      <c r="C1861" t="s">
        <v>1913</v>
      </c>
      <c r="D1861" s="24">
        <v>10997</v>
      </c>
      <c r="E1861" t="s">
        <v>1637</v>
      </c>
      <c r="F1861" t="s">
        <v>99</v>
      </c>
      <c r="G1861" t="s">
        <v>1914</v>
      </c>
      <c r="I1861" t="s">
        <v>1841</v>
      </c>
      <c r="J1861" t="s">
        <v>1915</v>
      </c>
      <c r="K1861" t="s">
        <v>2021</v>
      </c>
      <c r="L1861" s="24">
        <v>47160</v>
      </c>
      <c r="M1861" s="25">
        <f>+VLOOKUP(E1861, TC!A:D, 4, FALSE())</f>
        <v>1.0433499989195862</v>
      </c>
      <c r="N1861" s="24">
        <f t="shared" si="145"/>
        <v>47160</v>
      </c>
      <c r="O1861" t="str">
        <f t="shared" si="146"/>
        <v>FACTURA</v>
      </c>
      <c r="P1861" t="str">
        <f t="shared" si="147"/>
        <v>2025</v>
      </c>
      <c r="Q1861" t="str">
        <f t="shared" si="148"/>
        <v>02</v>
      </c>
      <c r="R1861" t="str">
        <f>+IFERROR(VLOOKUP(I1861, Listado!A:B, 2, FALSE()), "COMERCIALIZADORA INTERNACIONAL CARIBBEAN EXOTICS S A")</f>
        <v>LONDOÑO ECHEVERRI ALEJANDRA</v>
      </c>
      <c r="S1861" s="25">
        <f>+VLOOKUP(E1861, TC!A:D, 2, FALSE())</f>
        <v>4165.07</v>
      </c>
      <c r="T1861" t="str">
        <f t="shared" si="149"/>
        <v>COP</v>
      </c>
    </row>
    <row r="1862" spans="1:20" ht="18.75" hidden="1" customHeight="1" x14ac:dyDescent="0.25">
      <c r="A1862" t="s">
        <v>2215</v>
      </c>
      <c r="B1862" t="s">
        <v>5</v>
      </c>
      <c r="C1862" t="s">
        <v>1913</v>
      </c>
      <c r="D1862" s="24">
        <v>10997</v>
      </c>
      <c r="E1862" t="s">
        <v>1637</v>
      </c>
      <c r="F1862" t="s">
        <v>99</v>
      </c>
      <c r="G1862" t="s">
        <v>1914</v>
      </c>
      <c r="I1862" t="s">
        <v>1841</v>
      </c>
      <c r="J1862" t="s">
        <v>1915</v>
      </c>
      <c r="K1862" t="s">
        <v>2021</v>
      </c>
      <c r="L1862" s="24">
        <v>16680</v>
      </c>
      <c r="M1862" s="25">
        <f>+VLOOKUP(E1862, TC!A:D, 4, FALSE())</f>
        <v>1.0433499989195862</v>
      </c>
      <c r="N1862" s="24">
        <f t="shared" si="145"/>
        <v>16680</v>
      </c>
      <c r="O1862" t="str">
        <f t="shared" si="146"/>
        <v>FACTURA</v>
      </c>
      <c r="P1862" t="str">
        <f t="shared" si="147"/>
        <v>2025</v>
      </c>
      <c r="Q1862" t="str">
        <f t="shared" si="148"/>
        <v>02</v>
      </c>
      <c r="R1862" t="str">
        <f>+IFERROR(VLOOKUP(I1862, Listado!A:B, 2, FALSE()), "COMERCIALIZADORA INTERNACIONAL CARIBBEAN EXOTICS S A")</f>
        <v>LONDOÑO ECHEVERRI ALEJANDRA</v>
      </c>
      <c r="S1862" s="25">
        <f>+VLOOKUP(E1862, TC!A:D, 2, FALSE())</f>
        <v>4165.07</v>
      </c>
      <c r="T1862" t="str">
        <f t="shared" si="149"/>
        <v>COP</v>
      </c>
    </row>
    <row r="1863" spans="1:20" ht="18.75" hidden="1" customHeight="1" x14ac:dyDescent="0.25">
      <c r="A1863" t="s">
        <v>2215</v>
      </c>
      <c r="B1863" t="s">
        <v>5</v>
      </c>
      <c r="C1863" t="s">
        <v>1913</v>
      </c>
      <c r="D1863" s="24">
        <v>10997</v>
      </c>
      <c r="E1863" t="s">
        <v>1637</v>
      </c>
      <c r="F1863" t="s">
        <v>99</v>
      </c>
      <c r="G1863" t="s">
        <v>1914</v>
      </c>
      <c r="I1863" t="s">
        <v>1841</v>
      </c>
      <c r="J1863" t="s">
        <v>1915</v>
      </c>
      <c r="K1863" t="s">
        <v>2021</v>
      </c>
      <c r="L1863" s="24">
        <v>12840</v>
      </c>
      <c r="M1863" s="25">
        <f>+VLOOKUP(E1863, TC!A:D, 4, FALSE())</f>
        <v>1.0433499989195862</v>
      </c>
      <c r="N1863" s="24">
        <f t="shared" si="145"/>
        <v>12840</v>
      </c>
      <c r="O1863" t="str">
        <f t="shared" si="146"/>
        <v>FACTURA</v>
      </c>
      <c r="P1863" t="str">
        <f t="shared" si="147"/>
        <v>2025</v>
      </c>
      <c r="Q1863" t="str">
        <f t="shared" si="148"/>
        <v>02</v>
      </c>
      <c r="R1863" t="str">
        <f>+IFERROR(VLOOKUP(I1863, Listado!A:B, 2, FALSE()), "COMERCIALIZADORA INTERNACIONAL CARIBBEAN EXOTICS S A")</f>
        <v>LONDOÑO ECHEVERRI ALEJANDRA</v>
      </c>
      <c r="S1863" s="25">
        <f>+VLOOKUP(E1863, TC!A:D, 2, FALSE())</f>
        <v>4165.07</v>
      </c>
      <c r="T1863" t="str">
        <f t="shared" si="149"/>
        <v>COP</v>
      </c>
    </row>
    <row r="1864" spans="1:20" ht="18.75" hidden="1" customHeight="1" x14ac:dyDescent="0.25">
      <c r="A1864" t="s">
        <v>2215</v>
      </c>
      <c r="B1864" t="s">
        <v>5</v>
      </c>
      <c r="C1864" t="s">
        <v>1913</v>
      </c>
      <c r="D1864" s="24">
        <v>10997</v>
      </c>
      <c r="E1864" t="s">
        <v>1637</v>
      </c>
      <c r="F1864" t="s">
        <v>99</v>
      </c>
      <c r="G1864" t="s">
        <v>1914</v>
      </c>
      <c r="I1864" t="s">
        <v>1841</v>
      </c>
      <c r="J1864" t="s">
        <v>1915</v>
      </c>
      <c r="K1864" t="s">
        <v>2021</v>
      </c>
      <c r="L1864" s="24">
        <v>59280</v>
      </c>
      <c r="M1864" s="25">
        <f>+VLOOKUP(E1864, TC!A:D, 4, FALSE())</f>
        <v>1.0433499989195862</v>
      </c>
      <c r="N1864" s="24">
        <f t="shared" si="145"/>
        <v>59280</v>
      </c>
      <c r="O1864" t="str">
        <f t="shared" si="146"/>
        <v>FACTURA</v>
      </c>
      <c r="P1864" t="str">
        <f t="shared" si="147"/>
        <v>2025</v>
      </c>
      <c r="Q1864" t="str">
        <f t="shared" si="148"/>
        <v>02</v>
      </c>
      <c r="R1864" t="str">
        <f>+IFERROR(VLOOKUP(I1864, Listado!A:B, 2, FALSE()), "COMERCIALIZADORA INTERNACIONAL CARIBBEAN EXOTICS S A")</f>
        <v>LONDOÑO ECHEVERRI ALEJANDRA</v>
      </c>
      <c r="S1864" s="25">
        <f>+VLOOKUP(E1864, TC!A:D, 2, FALSE())</f>
        <v>4165.07</v>
      </c>
      <c r="T1864" t="str">
        <f t="shared" si="149"/>
        <v>COP</v>
      </c>
    </row>
    <row r="1865" spans="1:20" ht="18.75" hidden="1" customHeight="1" x14ac:dyDescent="0.25">
      <c r="A1865" t="s">
        <v>2215</v>
      </c>
      <c r="B1865" t="s">
        <v>5</v>
      </c>
      <c r="C1865" t="s">
        <v>1913</v>
      </c>
      <c r="D1865" s="24">
        <v>10997</v>
      </c>
      <c r="E1865" t="s">
        <v>1637</v>
      </c>
      <c r="F1865" t="s">
        <v>99</v>
      </c>
      <c r="G1865" t="s">
        <v>1914</v>
      </c>
      <c r="I1865" t="s">
        <v>1841</v>
      </c>
      <c r="J1865" t="s">
        <v>1915</v>
      </c>
      <c r="K1865" t="s">
        <v>2021</v>
      </c>
      <c r="L1865" s="24">
        <v>120</v>
      </c>
      <c r="M1865" s="25">
        <f>+VLOOKUP(E1865, TC!A:D, 4, FALSE())</f>
        <v>1.0433499989195862</v>
      </c>
      <c r="N1865" s="24">
        <f t="shared" si="145"/>
        <v>120</v>
      </c>
      <c r="O1865" t="str">
        <f t="shared" si="146"/>
        <v>FACTURA</v>
      </c>
      <c r="P1865" t="str">
        <f t="shared" si="147"/>
        <v>2025</v>
      </c>
      <c r="Q1865" t="str">
        <f t="shared" si="148"/>
        <v>02</v>
      </c>
      <c r="R1865" t="str">
        <f>+IFERROR(VLOOKUP(I1865, Listado!A:B, 2, FALSE()), "COMERCIALIZADORA INTERNACIONAL CARIBBEAN EXOTICS S A")</f>
        <v>LONDOÑO ECHEVERRI ALEJANDRA</v>
      </c>
      <c r="S1865" s="25">
        <f>+VLOOKUP(E1865, TC!A:D, 2, FALSE())</f>
        <v>4165.07</v>
      </c>
      <c r="T1865" t="str">
        <f t="shared" si="149"/>
        <v>COP</v>
      </c>
    </row>
    <row r="1866" spans="1:20" ht="18.75" hidden="1" customHeight="1" x14ac:dyDescent="0.25">
      <c r="A1866" t="s">
        <v>2215</v>
      </c>
      <c r="B1866" t="s">
        <v>5</v>
      </c>
      <c r="C1866" t="s">
        <v>1913</v>
      </c>
      <c r="D1866" s="24">
        <v>10997</v>
      </c>
      <c r="E1866" t="s">
        <v>1637</v>
      </c>
      <c r="F1866" t="s">
        <v>99</v>
      </c>
      <c r="G1866" t="s">
        <v>1914</v>
      </c>
      <c r="I1866" t="s">
        <v>1841</v>
      </c>
      <c r="J1866" t="s">
        <v>1915</v>
      </c>
      <c r="K1866" t="s">
        <v>2021</v>
      </c>
      <c r="L1866" s="24">
        <v>11040</v>
      </c>
      <c r="M1866" s="25">
        <f>+VLOOKUP(E1866, TC!A:D, 4, FALSE())</f>
        <v>1.0433499989195862</v>
      </c>
      <c r="N1866" s="24">
        <f t="shared" si="145"/>
        <v>11040</v>
      </c>
      <c r="O1866" t="str">
        <f t="shared" si="146"/>
        <v>FACTURA</v>
      </c>
      <c r="P1866" t="str">
        <f t="shared" si="147"/>
        <v>2025</v>
      </c>
      <c r="Q1866" t="str">
        <f t="shared" si="148"/>
        <v>02</v>
      </c>
      <c r="R1866" t="str">
        <f>+IFERROR(VLOOKUP(I1866, Listado!A:B, 2, FALSE()), "COMERCIALIZADORA INTERNACIONAL CARIBBEAN EXOTICS S A")</f>
        <v>LONDOÑO ECHEVERRI ALEJANDRA</v>
      </c>
      <c r="S1866" s="25">
        <f>+VLOOKUP(E1866, TC!A:D, 2, FALSE())</f>
        <v>4165.07</v>
      </c>
      <c r="T1866" t="str">
        <f t="shared" si="149"/>
        <v>COP</v>
      </c>
    </row>
    <row r="1867" spans="1:20" ht="18.75" hidden="1" customHeight="1" x14ac:dyDescent="0.25">
      <c r="A1867" t="s">
        <v>2215</v>
      </c>
      <c r="B1867" t="s">
        <v>5</v>
      </c>
      <c r="C1867" t="s">
        <v>1913</v>
      </c>
      <c r="D1867" s="24">
        <v>10997</v>
      </c>
      <c r="E1867" t="s">
        <v>1637</v>
      </c>
      <c r="F1867" t="s">
        <v>99</v>
      </c>
      <c r="G1867" t="s">
        <v>1914</v>
      </c>
      <c r="I1867" t="s">
        <v>1841</v>
      </c>
      <c r="J1867" t="s">
        <v>1915</v>
      </c>
      <c r="K1867" t="s">
        <v>2021</v>
      </c>
      <c r="L1867" s="24">
        <v>9192</v>
      </c>
      <c r="M1867" s="25">
        <f>+VLOOKUP(E1867, TC!A:D, 4, FALSE())</f>
        <v>1.0433499989195862</v>
      </c>
      <c r="N1867" s="24">
        <f t="shared" si="145"/>
        <v>9192</v>
      </c>
      <c r="O1867" t="str">
        <f t="shared" si="146"/>
        <v>FACTURA</v>
      </c>
      <c r="P1867" t="str">
        <f t="shared" si="147"/>
        <v>2025</v>
      </c>
      <c r="Q1867" t="str">
        <f t="shared" si="148"/>
        <v>02</v>
      </c>
      <c r="R1867" t="str">
        <f>+IFERROR(VLOOKUP(I1867, Listado!A:B, 2, FALSE()), "COMERCIALIZADORA INTERNACIONAL CARIBBEAN EXOTICS S A")</f>
        <v>LONDOÑO ECHEVERRI ALEJANDRA</v>
      </c>
      <c r="S1867" s="25">
        <f>+VLOOKUP(E1867, TC!A:D, 2, FALSE())</f>
        <v>4165.07</v>
      </c>
      <c r="T1867" t="str">
        <f t="shared" si="149"/>
        <v>COP</v>
      </c>
    </row>
    <row r="1868" spans="1:20" ht="18.75" hidden="1" customHeight="1" x14ac:dyDescent="0.25">
      <c r="A1868" t="s">
        <v>2215</v>
      </c>
      <c r="B1868" t="s">
        <v>1923</v>
      </c>
      <c r="C1868" t="s">
        <v>1913</v>
      </c>
      <c r="D1868" s="24">
        <v>5751</v>
      </c>
      <c r="E1868" t="s">
        <v>1637</v>
      </c>
      <c r="F1868" t="s">
        <v>128</v>
      </c>
      <c r="G1868" t="s">
        <v>108</v>
      </c>
      <c r="H1868" t="s">
        <v>2285</v>
      </c>
      <c r="I1868" t="s">
        <v>1882</v>
      </c>
      <c r="J1868" t="s">
        <v>2049</v>
      </c>
      <c r="K1868" t="s">
        <v>2151</v>
      </c>
      <c r="L1868" s="24">
        <v>337.5</v>
      </c>
      <c r="M1868" s="25">
        <f>+VLOOKUP(E1868, TC!A:D, 4, FALSE())</f>
        <v>1.0433499989195862</v>
      </c>
      <c r="N1868" s="24">
        <f t="shared" si="145"/>
        <v>337.5</v>
      </c>
      <c r="O1868" t="str">
        <f t="shared" si="146"/>
        <v>FACTURA</v>
      </c>
      <c r="P1868" t="str">
        <f t="shared" si="147"/>
        <v>2025</v>
      </c>
      <c r="Q1868" t="str">
        <f t="shared" si="148"/>
        <v>02</v>
      </c>
      <c r="R1868" t="str">
        <f>+IFERROR(VLOOKUP(I1868, Listado!A:B, 2, FALSE()), "COMERCIALIZADORA INTERNACIONAL CARIBBEAN EXOTICS S A")</f>
        <v>PIEDRAHITA PEREZ MARIANA</v>
      </c>
      <c r="S1868" s="25">
        <f>+VLOOKUP(E1868, TC!A:D, 2, FALSE())</f>
        <v>4165.07</v>
      </c>
      <c r="T1868" t="str">
        <f t="shared" si="149"/>
        <v>USD</v>
      </c>
    </row>
    <row r="1869" spans="1:20" ht="18.75" hidden="1" customHeight="1" x14ac:dyDescent="0.25">
      <c r="A1869" t="s">
        <v>2215</v>
      </c>
      <c r="B1869" t="s">
        <v>1923</v>
      </c>
      <c r="C1869" t="s">
        <v>1913</v>
      </c>
      <c r="D1869" s="24">
        <v>5751</v>
      </c>
      <c r="E1869" t="s">
        <v>1637</v>
      </c>
      <c r="F1869" t="s">
        <v>128</v>
      </c>
      <c r="G1869" t="s">
        <v>108</v>
      </c>
      <c r="H1869" t="s">
        <v>2285</v>
      </c>
      <c r="I1869" t="s">
        <v>1882</v>
      </c>
      <c r="J1869" t="s">
        <v>2049</v>
      </c>
      <c r="K1869" t="s">
        <v>2152</v>
      </c>
      <c r="L1869" s="24">
        <v>400</v>
      </c>
      <c r="M1869" s="25">
        <f>+VLOOKUP(E1869, TC!A:D, 4, FALSE())</f>
        <v>1.0433499989195862</v>
      </c>
      <c r="N1869" s="24">
        <f t="shared" si="145"/>
        <v>400</v>
      </c>
      <c r="O1869" t="str">
        <f t="shared" si="146"/>
        <v>FACTURA</v>
      </c>
      <c r="P1869" t="str">
        <f t="shared" si="147"/>
        <v>2025</v>
      </c>
      <c r="Q1869" t="str">
        <f t="shared" si="148"/>
        <v>02</v>
      </c>
      <c r="R1869" t="str">
        <f>+IFERROR(VLOOKUP(I1869, Listado!A:B, 2, FALSE()), "COMERCIALIZADORA INTERNACIONAL CARIBBEAN EXOTICS S A")</f>
        <v>PIEDRAHITA PEREZ MARIANA</v>
      </c>
      <c r="S1869" s="25">
        <f>+VLOOKUP(E1869, TC!A:D, 2, FALSE())</f>
        <v>4165.07</v>
      </c>
      <c r="T1869" t="str">
        <f t="shared" si="149"/>
        <v>USD</v>
      </c>
    </row>
    <row r="1870" spans="1:20" ht="18.75" hidden="1" customHeight="1" x14ac:dyDescent="0.25">
      <c r="A1870" t="s">
        <v>2215</v>
      </c>
      <c r="B1870" t="s">
        <v>1923</v>
      </c>
      <c r="C1870" t="s">
        <v>1913</v>
      </c>
      <c r="D1870" s="24">
        <v>5751</v>
      </c>
      <c r="E1870" t="s">
        <v>1637</v>
      </c>
      <c r="F1870" t="s">
        <v>128</v>
      </c>
      <c r="G1870" t="s">
        <v>108</v>
      </c>
      <c r="H1870" t="s">
        <v>2285</v>
      </c>
      <c r="I1870" t="s">
        <v>1882</v>
      </c>
      <c r="J1870" t="s">
        <v>2049</v>
      </c>
      <c r="K1870" t="s">
        <v>2153</v>
      </c>
      <c r="L1870" s="24">
        <v>900</v>
      </c>
      <c r="M1870" s="25">
        <f>+VLOOKUP(E1870, TC!A:D, 4, FALSE())</f>
        <v>1.0433499989195862</v>
      </c>
      <c r="N1870" s="24">
        <f t="shared" si="145"/>
        <v>900</v>
      </c>
      <c r="O1870" t="str">
        <f t="shared" si="146"/>
        <v>FACTURA</v>
      </c>
      <c r="P1870" t="str">
        <f t="shared" si="147"/>
        <v>2025</v>
      </c>
      <c r="Q1870" t="str">
        <f t="shared" si="148"/>
        <v>02</v>
      </c>
      <c r="R1870" t="str">
        <f>+IFERROR(VLOOKUP(I1870, Listado!A:B, 2, FALSE()), "COMERCIALIZADORA INTERNACIONAL CARIBBEAN EXOTICS S A")</f>
        <v>PIEDRAHITA PEREZ MARIANA</v>
      </c>
      <c r="S1870" s="25">
        <f>+VLOOKUP(E1870, TC!A:D, 2, FALSE())</f>
        <v>4165.07</v>
      </c>
      <c r="T1870" t="str">
        <f t="shared" si="149"/>
        <v>USD</v>
      </c>
    </row>
    <row r="1871" spans="1:20" ht="18.75" hidden="1" customHeight="1" x14ac:dyDescent="0.25">
      <c r="A1871" t="s">
        <v>2215</v>
      </c>
      <c r="B1871" t="s">
        <v>1923</v>
      </c>
      <c r="C1871" t="s">
        <v>1913</v>
      </c>
      <c r="D1871" s="24">
        <v>5751</v>
      </c>
      <c r="E1871" t="s">
        <v>1637</v>
      </c>
      <c r="F1871" t="s">
        <v>128</v>
      </c>
      <c r="G1871" t="s">
        <v>108</v>
      </c>
      <c r="H1871" t="s">
        <v>2285</v>
      </c>
      <c r="I1871" t="s">
        <v>1882</v>
      </c>
      <c r="J1871" t="s">
        <v>2049</v>
      </c>
      <c r="K1871" t="s">
        <v>2155</v>
      </c>
      <c r="L1871" s="24">
        <v>501</v>
      </c>
      <c r="M1871" s="25">
        <f>+VLOOKUP(E1871, TC!A:D, 4, FALSE())</f>
        <v>1.0433499989195862</v>
      </c>
      <c r="N1871" s="24">
        <f t="shared" si="145"/>
        <v>501</v>
      </c>
      <c r="O1871" t="str">
        <f t="shared" si="146"/>
        <v>FACTURA</v>
      </c>
      <c r="P1871" t="str">
        <f t="shared" si="147"/>
        <v>2025</v>
      </c>
      <c r="Q1871" t="str">
        <f t="shared" si="148"/>
        <v>02</v>
      </c>
      <c r="R1871" t="str">
        <f>+IFERROR(VLOOKUP(I1871, Listado!A:B, 2, FALSE()), "COMERCIALIZADORA INTERNACIONAL CARIBBEAN EXOTICS S A")</f>
        <v>PIEDRAHITA PEREZ MARIANA</v>
      </c>
      <c r="S1871" s="25">
        <f>+VLOOKUP(E1871, TC!A:D, 2, FALSE())</f>
        <v>4165.07</v>
      </c>
      <c r="T1871" t="str">
        <f t="shared" si="149"/>
        <v>USD</v>
      </c>
    </row>
    <row r="1872" spans="1:20" ht="18.75" hidden="1" customHeight="1" x14ac:dyDescent="0.25">
      <c r="A1872" t="s">
        <v>2215</v>
      </c>
      <c r="B1872" t="s">
        <v>1923</v>
      </c>
      <c r="C1872" t="s">
        <v>1913</v>
      </c>
      <c r="D1872" s="24">
        <v>5751</v>
      </c>
      <c r="E1872" t="s">
        <v>1637</v>
      </c>
      <c r="F1872" t="s">
        <v>128</v>
      </c>
      <c r="G1872" t="s">
        <v>108</v>
      </c>
      <c r="H1872" t="s">
        <v>2285</v>
      </c>
      <c r="I1872" t="s">
        <v>1882</v>
      </c>
      <c r="J1872" t="s">
        <v>2049</v>
      </c>
      <c r="K1872" t="s">
        <v>2157</v>
      </c>
      <c r="L1872" s="24">
        <v>98</v>
      </c>
      <c r="M1872" s="25">
        <f>+VLOOKUP(E1872, TC!A:D, 4, FALSE())</f>
        <v>1.0433499989195862</v>
      </c>
      <c r="N1872" s="24">
        <f t="shared" si="145"/>
        <v>98</v>
      </c>
      <c r="O1872" t="str">
        <f t="shared" si="146"/>
        <v>FACTURA</v>
      </c>
      <c r="P1872" t="str">
        <f t="shared" si="147"/>
        <v>2025</v>
      </c>
      <c r="Q1872" t="str">
        <f t="shared" si="148"/>
        <v>02</v>
      </c>
      <c r="R1872" t="str">
        <f>+IFERROR(VLOOKUP(I1872, Listado!A:B, 2, FALSE()), "COMERCIALIZADORA INTERNACIONAL CARIBBEAN EXOTICS S A")</f>
        <v>PIEDRAHITA PEREZ MARIANA</v>
      </c>
      <c r="S1872" s="25">
        <f>+VLOOKUP(E1872, TC!A:D, 2, FALSE())</f>
        <v>4165.07</v>
      </c>
      <c r="T1872" t="str">
        <f t="shared" si="149"/>
        <v>USD</v>
      </c>
    </row>
    <row r="1873" spans="1:20" ht="18.75" hidden="1" customHeight="1" x14ac:dyDescent="0.25">
      <c r="A1873" t="s">
        <v>2215</v>
      </c>
      <c r="B1873" t="s">
        <v>5</v>
      </c>
      <c r="C1873" t="s">
        <v>1913</v>
      </c>
      <c r="D1873" s="24">
        <v>10998</v>
      </c>
      <c r="E1873" t="s">
        <v>1637</v>
      </c>
      <c r="F1873" t="s">
        <v>99</v>
      </c>
      <c r="G1873" t="s">
        <v>1914</v>
      </c>
      <c r="I1873" t="s">
        <v>1841</v>
      </c>
      <c r="J1873" t="s">
        <v>1915</v>
      </c>
      <c r="K1873" t="s">
        <v>2021</v>
      </c>
      <c r="L1873" s="24">
        <v>6812</v>
      </c>
      <c r="M1873" s="25">
        <f>+VLOOKUP(E1873, TC!A:D, 4, FALSE())</f>
        <v>1.0433499989195862</v>
      </c>
      <c r="N1873" s="24">
        <f t="shared" si="145"/>
        <v>6812</v>
      </c>
      <c r="O1873" t="str">
        <f t="shared" si="146"/>
        <v>FACTURA</v>
      </c>
      <c r="P1873" t="str">
        <f t="shared" si="147"/>
        <v>2025</v>
      </c>
      <c r="Q1873" t="str">
        <f t="shared" si="148"/>
        <v>02</v>
      </c>
      <c r="R1873" t="str">
        <f>+IFERROR(VLOOKUP(I1873, Listado!A:B, 2, FALSE()), "COMERCIALIZADORA INTERNACIONAL CARIBBEAN EXOTICS S A")</f>
        <v>LONDOÑO ECHEVERRI ALEJANDRA</v>
      </c>
      <c r="S1873" s="25">
        <f>+VLOOKUP(E1873, TC!A:D, 2, FALSE())</f>
        <v>4165.07</v>
      </c>
      <c r="T1873" t="str">
        <f t="shared" si="149"/>
        <v>COP</v>
      </c>
    </row>
    <row r="1874" spans="1:20" ht="18.75" hidden="1" customHeight="1" x14ac:dyDescent="0.25">
      <c r="A1874" t="s">
        <v>2215</v>
      </c>
      <c r="B1874" t="s">
        <v>5</v>
      </c>
      <c r="C1874" t="s">
        <v>1913</v>
      </c>
      <c r="D1874" s="24">
        <v>10998</v>
      </c>
      <c r="E1874" t="s">
        <v>1637</v>
      </c>
      <c r="F1874" t="s">
        <v>99</v>
      </c>
      <c r="G1874" t="s">
        <v>1914</v>
      </c>
      <c r="I1874" t="s">
        <v>1841</v>
      </c>
      <c r="J1874" t="s">
        <v>1915</v>
      </c>
      <c r="K1874" t="s">
        <v>2021</v>
      </c>
      <c r="L1874" s="24">
        <v>38350</v>
      </c>
      <c r="M1874" s="25">
        <f>+VLOOKUP(E1874, TC!A:D, 4, FALSE())</f>
        <v>1.0433499989195862</v>
      </c>
      <c r="N1874" s="24">
        <f t="shared" si="145"/>
        <v>38350</v>
      </c>
      <c r="O1874" t="str">
        <f t="shared" si="146"/>
        <v>FACTURA</v>
      </c>
      <c r="P1874" t="str">
        <f t="shared" si="147"/>
        <v>2025</v>
      </c>
      <c r="Q1874" t="str">
        <f t="shared" si="148"/>
        <v>02</v>
      </c>
      <c r="R1874" t="str">
        <f>+IFERROR(VLOOKUP(I1874, Listado!A:B, 2, FALSE()), "COMERCIALIZADORA INTERNACIONAL CARIBBEAN EXOTICS S A")</f>
        <v>LONDOÑO ECHEVERRI ALEJANDRA</v>
      </c>
      <c r="S1874" s="25">
        <f>+VLOOKUP(E1874, TC!A:D, 2, FALSE())</f>
        <v>4165.07</v>
      </c>
      <c r="T1874" t="str">
        <f t="shared" si="149"/>
        <v>COP</v>
      </c>
    </row>
    <row r="1875" spans="1:20" ht="18.75" hidden="1" customHeight="1" x14ac:dyDescent="0.25">
      <c r="A1875" t="s">
        <v>2215</v>
      </c>
      <c r="B1875" t="s">
        <v>5</v>
      </c>
      <c r="C1875" t="s">
        <v>1913</v>
      </c>
      <c r="D1875" s="24">
        <v>10998</v>
      </c>
      <c r="E1875" t="s">
        <v>1637</v>
      </c>
      <c r="F1875" t="s">
        <v>99</v>
      </c>
      <c r="G1875" t="s">
        <v>1914</v>
      </c>
      <c r="I1875" t="s">
        <v>1841</v>
      </c>
      <c r="J1875" t="s">
        <v>1915</v>
      </c>
      <c r="K1875" t="s">
        <v>2021</v>
      </c>
      <c r="L1875" s="24">
        <v>40300</v>
      </c>
      <c r="M1875" s="25">
        <f>+VLOOKUP(E1875, TC!A:D, 4, FALSE())</f>
        <v>1.0433499989195862</v>
      </c>
      <c r="N1875" s="24">
        <f t="shared" si="145"/>
        <v>40300</v>
      </c>
      <c r="O1875" t="str">
        <f t="shared" si="146"/>
        <v>FACTURA</v>
      </c>
      <c r="P1875" t="str">
        <f t="shared" si="147"/>
        <v>2025</v>
      </c>
      <c r="Q1875" t="str">
        <f t="shared" si="148"/>
        <v>02</v>
      </c>
      <c r="R1875" t="str">
        <f>+IFERROR(VLOOKUP(I1875, Listado!A:B, 2, FALSE()), "COMERCIALIZADORA INTERNACIONAL CARIBBEAN EXOTICS S A")</f>
        <v>LONDOÑO ECHEVERRI ALEJANDRA</v>
      </c>
      <c r="S1875" s="25">
        <f>+VLOOKUP(E1875, TC!A:D, 2, FALSE())</f>
        <v>4165.07</v>
      </c>
      <c r="T1875" t="str">
        <f t="shared" si="149"/>
        <v>COP</v>
      </c>
    </row>
    <row r="1876" spans="1:20" ht="18.75" hidden="1" customHeight="1" x14ac:dyDescent="0.25">
      <c r="A1876" t="s">
        <v>2215</v>
      </c>
      <c r="B1876" t="s">
        <v>5</v>
      </c>
      <c r="C1876" t="s">
        <v>1913</v>
      </c>
      <c r="D1876" s="24">
        <v>10998</v>
      </c>
      <c r="E1876" t="s">
        <v>1637</v>
      </c>
      <c r="F1876" t="s">
        <v>99</v>
      </c>
      <c r="G1876" t="s">
        <v>1914</v>
      </c>
      <c r="I1876" t="s">
        <v>1841</v>
      </c>
      <c r="J1876" t="s">
        <v>1915</v>
      </c>
      <c r="K1876" t="s">
        <v>2021</v>
      </c>
      <c r="L1876" s="24">
        <v>13130</v>
      </c>
      <c r="M1876" s="25">
        <f>+VLOOKUP(E1876, TC!A:D, 4, FALSE())</f>
        <v>1.0433499989195862</v>
      </c>
      <c r="N1876" s="24">
        <f t="shared" si="145"/>
        <v>13130</v>
      </c>
      <c r="O1876" t="str">
        <f t="shared" si="146"/>
        <v>FACTURA</v>
      </c>
      <c r="P1876" t="str">
        <f t="shared" si="147"/>
        <v>2025</v>
      </c>
      <c r="Q1876" t="str">
        <f t="shared" si="148"/>
        <v>02</v>
      </c>
      <c r="R1876" t="str">
        <f>+IFERROR(VLOOKUP(I1876, Listado!A:B, 2, FALSE()), "COMERCIALIZADORA INTERNACIONAL CARIBBEAN EXOTICS S A")</f>
        <v>LONDOÑO ECHEVERRI ALEJANDRA</v>
      </c>
      <c r="S1876" s="25">
        <f>+VLOOKUP(E1876, TC!A:D, 2, FALSE())</f>
        <v>4165.07</v>
      </c>
      <c r="T1876" t="str">
        <f t="shared" si="149"/>
        <v>COP</v>
      </c>
    </row>
    <row r="1877" spans="1:20" ht="18.75" hidden="1" customHeight="1" x14ac:dyDescent="0.25">
      <c r="A1877" t="s">
        <v>2215</v>
      </c>
      <c r="B1877" t="s">
        <v>5</v>
      </c>
      <c r="C1877" t="s">
        <v>1913</v>
      </c>
      <c r="D1877" s="24">
        <v>10998</v>
      </c>
      <c r="E1877" t="s">
        <v>1637</v>
      </c>
      <c r="F1877" t="s">
        <v>99</v>
      </c>
      <c r="G1877" t="s">
        <v>1914</v>
      </c>
      <c r="I1877" t="s">
        <v>1841</v>
      </c>
      <c r="J1877" t="s">
        <v>1915</v>
      </c>
      <c r="K1877" t="s">
        <v>2021</v>
      </c>
      <c r="L1877" s="24">
        <v>35360</v>
      </c>
      <c r="M1877" s="25">
        <f>+VLOOKUP(E1877, TC!A:D, 4, FALSE())</f>
        <v>1.0433499989195862</v>
      </c>
      <c r="N1877" s="24">
        <f t="shared" si="145"/>
        <v>35360</v>
      </c>
      <c r="O1877" t="str">
        <f t="shared" si="146"/>
        <v>FACTURA</v>
      </c>
      <c r="P1877" t="str">
        <f t="shared" si="147"/>
        <v>2025</v>
      </c>
      <c r="Q1877" t="str">
        <f t="shared" si="148"/>
        <v>02</v>
      </c>
      <c r="R1877" t="str">
        <f>+IFERROR(VLOOKUP(I1877, Listado!A:B, 2, FALSE()), "COMERCIALIZADORA INTERNACIONAL CARIBBEAN EXOTICS S A")</f>
        <v>LONDOÑO ECHEVERRI ALEJANDRA</v>
      </c>
      <c r="S1877" s="25">
        <f>+VLOOKUP(E1877, TC!A:D, 2, FALSE())</f>
        <v>4165.07</v>
      </c>
      <c r="T1877" t="str">
        <f t="shared" si="149"/>
        <v>COP</v>
      </c>
    </row>
    <row r="1878" spans="1:20" ht="18.75" hidden="1" customHeight="1" x14ac:dyDescent="0.25">
      <c r="A1878" t="s">
        <v>2215</v>
      </c>
      <c r="B1878" t="s">
        <v>5</v>
      </c>
      <c r="C1878" t="s">
        <v>1913</v>
      </c>
      <c r="D1878" s="24">
        <v>10998</v>
      </c>
      <c r="E1878" t="s">
        <v>1637</v>
      </c>
      <c r="F1878" t="s">
        <v>99</v>
      </c>
      <c r="G1878" t="s">
        <v>1914</v>
      </c>
      <c r="I1878" t="s">
        <v>1841</v>
      </c>
      <c r="J1878" t="s">
        <v>1915</v>
      </c>
      <c r="K1878" t="s">
        <v>2021</v>
      </c>
      <c r="L1878" s="24">
        <v>1430</v>
      </c>
      <c r="M1878" s="25">
        <f>+VLOOKUP(E1878, TC!A:D, 4, FALSE())</f>
        <v>1.0433499989195862</v>
      </c>
      <c r="N1878" s="24">
        <f t="shared" si="145"/>
        <v>1430</v>
      </c>
      <c r="O1878" t="str">
        <f t="shared" si="146"/>
        <v>FACTURA</v>
      </c>
      <c r="P1878" t="str">
        <f t="shared" si="147"/>
        <v>2025</v>
      </c>
      <c r="Q1878" t="str">
        <f t="shared" si="148"/>
        <v>02</v>
      </c>
      <c r="R1878" t="str">
        <f>+IFERROR(VLOOKUP(I1878, Listado!A:B, 2, FALSE()), "COMERCIALIZADORA INTERNACIONAL CARIBBEAN EXOTICS S A")</f>
        <v>LONDOÑO ECHEVERRI ALEJANDRA</v>
      </c>
      <c r="S1878" s="25">
        <f>+VLOOKUP(E1878, TC!A:D, 2, FALSE())</f>
        <v>4165.07</v>
      </c>
      <c r="T1878" t="str">
        <f t="shared" si="149"/>
        <v>COP</v>
      </c>
    </row>
    <row r="1879" spans="1:20" ht="18.75" hidden="1" customHeight="1" x14ac:dyDescent="0.25">
      <c r="A1879" t="s">
        <v>2215</v>
      </c>
      <c r="B1879" t="s">
        <v>5</v>
      </c>
      <c r="C1879" t="s">
        <v>1913</v>
      </c>
      <c r="D1879" s="24">
        <v>10998</v>
      </c>
      <c r="E1879" t="s">
        <v>1637</v>
      </c>
      <c r="F1879" t="s">
        <v>99</v>
      </c>
      <c r="G1879" t="s">
        <v>1914</v>
      </c>
      <c r="I1879" t="s">
        <v>1841</v>
      </c>
      <c r="J1879" t="s">
        <v>1915</v>
      </c>
      <c r="K1879" t="s">
        <v>2021</v>
      </c>
      <c r="L1879" s="24">
        <v>3250</v>
      </c>
      <c r="M1879" s="25">
        <f>+VLOOKUP(E1879, TC!A:D, 4, FALSE())</f>
        <v>1.0433499989195862</v>
      </c>
      <c r="N1879" s="24">
        <f t="shared" si="145"/>
        <v>3250</v>
      </c>
      <c r="O1879" t="str">
        <f t="shared" si="146"/>
        <v>FACTURA</v>
      </c>
      <c r="P1879" t="str">
        <f t="shared" si="147"/>
        <v>2025</v>
      </c>
      <c r="Q1879" t="str">
        <f t="shared" si="148"/>
        <v>02</v>
      </c>
      <c r="R1879" t="str">
        <f>+IFERROR(VLOOKUP(I1879, Listado!A:B, 2, FALSE()), "COMERCIALIZADORA INTERNACIONAL CARIBBEAN EXOTICS S A")</f>
        <v>LONDOÑO ECHEVERRI ALEJANDRA</v>
      </c>
      <c r="S1879" s="25">
        <f>+VLOOKUP(E1879, TC!A:D, 2, FALSE())</f>
        <v>4165.07</v>
      </c>
      <c r="T1879" t="str">
        <f t="shared" si="149"/>
        <v>COP</v>
      </c>
    </row>
    <row r="1880" spans="1:20" ht="18.75" hidden="1" customHeight="1" x14ac:dyDescent="0.25">
      <c r="A1880" t="s">
        <v>2215</v>
      </c>
      <c r="B1880" t="s">
        <v>5</v>
      </c>
      <c r="C1880" t="s">
        <v>1913</v>
      </c>
      <c r="D1880" s="24">
        <v>10998</v>
      </c>
      <c r="E1880" t="s">
        <v>1637</v>
      </c>
      <c r="F1880" t="s">
        <v>99</v>
      </c>
      <c r="G1880" t="s">
        <v>1914</v>
      </c>
      <c r="I1880" t="s">
        <v>1841</v>
      </c>
      <c r="J1880" t="s">
        <v>1915</v>
      </c>
      <c r="K1880" t="s">
        <v>2021</v>
      </c>
      <c r="L1880" s="24">
        <v>29250</v>
      </c>
      <c r="M1880" s="25">
        <f>+VLOOKUP(E1880, TC!A:D, 4, FALSE())</f>
        <v>1.0433499989195862</v>
      </c>
      <c r="N1880" s="24">
        <f t="shared" si="145"/>
        <v>29250</v>
      </c>
      <c r="O1880" t="str">
        <f t="shared" si="146"/>
        <v>FACTURA</v>
      </c>
      <c r="P1880" t="str">
        <f t="shared" si="147"/>
        <v>2025</v>
      </c>
      <c r="Q1880" t="str">
        <f t="shared" si="148"/>
        <v>02</v>
      </c>
      <c r="R1880" t="str">
        <f>+IFERROR(VLOOKUP(I1880, Listado!A:B, 2, FALSE()), "COMERCIALIZADORA INTERNACIONAL CARIBBEAN EXOTICS S A")</f>
        <v>LONDOÑO ECHEVERRI ALEJANDRA</v>
      </c>
      <c r="S1880" s="25">
        <f>+VLOOKUP(E1880, TC!A:D, 2, FALSE())</f>
        <v>4165.07</v>
      </c>
      <c r="T1880" t="str">
        <f t="shared" si="149"/>
        <v>COP</v>
      </c>
    </row>
    <row r="1881" spans="1:20" ht="18.75" hidden="1" customHeight="1" x14ac:dyDescent="0.25">
      <c r="A1881" t="s">
        <v>2215</v>
      </c>
      <c r="B1881" t="s">
        <v>5</v>
      </c>
      <c r="C1881" t="s">
        <v>1913</v>
      </c>
      <c r="D1881" s="24">
        <v>10998</v>
      </c>
      <c r="E1881" t="s">
        <v>1637</v>
      </c>
      <c r="F1881" t="s">
        <v>99</v>
      </c>
      <c r="G1881" t="s">
        <v>1914</v>
      </c>
      <c r="I1881" t="s">
        <v>1841</v>
      </c>
      <c r="J1881" t="s">
        <v>1915</v>
      </c>
      <c r="K1881" t="s">
        <v>2021</v>
      </c>
      <c r="L1881" s="24">
        <v>14690</v>
      </c>
      <c r="M1881" s="25">
        <f>+VLOOKUP(E1881, TC!A:D, 4, FALSE())</f>
        <v>1.0433499989195862</v>
      </c>
      <c r="N1881" s="24">
        <f t="shared" si="145"/>
        <v>14690</v>
      </c>
      <c r="O1881" t="str">
        <f t="shared" si="146"/>
        <v>FACTURA</v>
      </c>
      <c r="P1881" t="str">
        <f t="shared" si="147"/>
        <v>2025</v>
      </c>
      <c r="Q1881" t="str">
        <f t="shared" si="148"/>
        <v>02</v>
      </c>
      <c r="R1881" t="str">
        <f>+IFERROR(VLOOKUP(I1881, Listado!A:B, 2, FALSE()), "COMERCIALIZADORA INTERNACIONAL CARIBBEAN EXOTICS S A")</f>
        <v>LONDOÑO ECHEVERRI ALEJANDRA</v>
      </c>
      <c r="S1881" s="25">
        <f>+VLOOKUP(E1881, TC!A:D, 2, FALSE())</f>
        <v>4165.07</v>
      </c>
      <c r="T1881" t="str">
        <f t="shared" si="149"/>
        <v>COP</v>
      </c>
    </row>
    <row r="1882" spans="1:20" ht="18.75" hidden="1" customHeight="1" x14ac:dyDescent="0.25">
      <c r="A1882" t="s">
        <v>2215</v>
      </c>
      <c r="B1882" t="s">
        <v>5</v>
      </c>
      <c r="C1882" t="s">
        <v>1913</v>
      </c>
      <c r="D1882" s="24">
        <v>10998</v>
      </c>
      <c r="E1882" t="s">
        <v>1637</v>
      </c>
      <c r="F1882" t="s">
        <v>99</v>
      </c>
      <c r="G1882" t="s">
        <v>1914</v>
      </c>
      <c r="I1882" t="s">
        <v>1841</v>
      </c>
      <c r="J1882" t="s">
        <v>1915</v>
      </c>
      <c r="K1882" t="s">
        <v>2021</v>
      </c>
      <c r="L1882" s="24">
        <v>10348</v>
      </c>
      <c r="M1882" s="25">
        <f>+VLOOKUP(E1882, TC!A:D, 4, FALSE())</f>
        <v>1.0433499989195862</v>
      </c>
      <c r="N1882" s="24">
        <f t="shared" si="145"/>
        <v>10348</v>
      </c>
      <c r="O1882" t="str">
        <f t="shared" si="146"/>
        <v>FACTURA</v>
      </c>
      <c r="P1882" t="str">
        <f t="shared" si="147"/>
        <v>2025</v>
      </c>
      <c r="Q1882" t="str">
        <f t="shared" si="148"/>
        <v>02</v>
      </c>
      <c r="R1882" t="str">
        <f>+IFERROR(VLOOKUP(I1882, Listado!A:B, 2, FALSE()), "COMERCIALIZADORA INTERNACIONAL CARIBBEAN EXOTICS S A")</f>
        <v>LONDOÑO ECHEVERRI ALEJANDRA</v>
      </c>
      <c r="S1882" s="25">
        <f>+VLOOKUP(E1882, TC!A:D, 2, FALSE())</f>
        <v>4165.07</v>
      </c>
      <c r="T1882" t="str">
        <f t="shared" si="149"/>
        <v>COP</v>
      </c>
    </row>
    <row r="1883" spans="1:20" ht="18.75" hidden="1" customHeight="1" x14ac:dyDescent="0.25">
      <c r="A1883" t="s">
        <v>2215</v>
      </c>
      <c r="B1883" t="s">
        <v>5</v>
      </c>
      <c r="C1883" t="s">
        <v>1913</v>
      </c>
      <c r="D1883" s="24">
        <v>10999</v>
      </c>
      <c r="E1883" t="s">
        <v>1637</v>
      </c>
      <c r="F1883" t="s">
        <v>99</v>
      </c>
      <c r="G1883" t="s">
        <v>113</v>
      </c>
      <c r="I1883" t="s">
        <v>1843</v>
      </c>
      <c r="J1883" t="s">
        <v>1915</v>
      </c>
      <c r="K1883" t="s">
        <v>2021</v>
      </c>
      <c r="L1883" s="24">
        <v>14168</v>
      </c>
      <c r="M1883" s="25">
        <f>+VLOOKUP(E1883, TC!A:D, 4, FALSE())</f>
        <v>1.0433499989195862</v>
      </c>
      <c r="N1883" s="24">
        <f t="shared" si="145"/>
        <v>14168</v>
      </c>
      <c r="O1883" t="str">
        <f t="shared" si="146"/>
        <v>FACTURA</v>
      </c>
      <c r="P1883" t="str">
        <f t="shared" si="147"/>
        <v>2025</v>
      </c>
      <c r="Q1883" t="str">
        <f t="shared" si="148"/>
        <v>02</v>
      </c>
      <c r="R1883" t="str">
        <f>+IFERROR(VLOOKUP(I1883, Listado!A:B, 2, FALSE()), "COMERCIALIZADORA INTERNACIONAL CARIBBEAN EXOTICS S A")</f>
        <v>LONDOÑO ECHEVERRI ALEJANDRA</v>
      </c>
      <c r="S1883" s="25">
        <f>+VLOOKUP(E1883, TC!A:D, 2, FALSE())</f>
        <v>4165.07</v>
      </c>
      <c r="T1883" t="str">
        <f t="shared" si="149"/>
        <v>COP</v>
      </c>
    </row>
    <row r="1884" spans="1:20" ht="18.75" hidden="1" customHeight="1" x14ac:dyDescent="0.25">
      <c r="A1884" t="s">
        <v>2215</v>
      </c>
      <c r="B1884" t="s">
        <v>5</v>
      </c>
      <c r="C1884" t="s">
        <v>1913</v>
      </c>
      <c r="D1884" s="24">
        <v>10999</v>
      </c>
      <c r="E1884" t="s">
        <v>1637</v>
      </c>
      <c r="F1884" t="s">
        <v>99</v>
      </c>
      <c r="G1884" t="s">
        <v>113</v>
      </c>
      <c r="I1884" t="s">
        <v>1843</v>
      </c>
      <c r="J1884" t="s">
        <v>1915</v>
      </c>
      <c r="K1884" t="s">
        <v>2021</v>
      </c>
      <c r="L1884" s="24">
        <v>65340</v>
      </c>
      <c r="M1884" s="25">
        <f>+VLOOKUP(E1884, TC!A:D, 4, FALSE())</f>
        <v>1.0433499989195862</v>
      </c>
      <c r="N1884" s="24">
        <f t="shared" si="145"/>
        <v>65340</v>
      </c>
      <c r="O1884" t="str">
        <f t="shared" si="146"/>
        <v>FACTURA</v>
      </c>
      <c r="P1884" t="str">
        <f t="shared" si="147"/>
        <v>2025</v>
      </c>
      <c r="Q1884" t="str">
        <f t="shared" si="148"/>
        <v>02</v>
      </c>
      <c r="R1884" t="str">
        <f>+IFERROR(VLOOKUP(I1884, Listado!A:B, 2, FALSE()), "COMERCIALIZADORA INTERNACIONAL CARIBBEAN EXOTICS S A")</f>
        <v>LONDOÑO ECHEVERRI ALEJANDRA</v>
      </c>
      <c r="S1884" s="25">
        <f>+VLOOKUP(E1884, TC!A:D, 2, FALSE())</f>
        <v>4165.07</v>
      </c>
      <c r="T1884" t="str">
        <f t="shared" si="149"/>
        <v>COP</v>
      </c>
    </row>
    <row r="1885" spans="1:20" ht="18.75" hidden="1" customHeight="1" x14ac:dyDescent="0.25">
      <c r="A1885" t="s">
        <v>2215</v>
      </c>
      <c r="B1885" t="s">
        <v>5</v>
      </c>
      <c r="C1885" t="s">
        <v>1913</v>
      </c>
      <c r="D1885" s="24">
        <v>10999</v>
      </c>
      <c r="E1885" t="s">
        <v>1637</v>
      </c>
      <c r="F1885" t="s">
        <v>99</v>
      </c>
      <c r="G1885" t="s">
        <v>113</v>
      </c>
      <c r="I1885" t="s">
        <v>1843</v>
      </c>
      <c r="J1885" t="s">
        <v>1915</v>
      </c>
      <c r="K1885" t="s">
        <v>2021</v>
      </c>
      <c r="L1885" s="24">
        <v>30580</v>
      </c>
      <c r="M1885" s="25">
        <f>+VLOOKUP(E1885, TC!A:D, 4, FALSE())</f>
        <v>1.0433499989195862</v>
      </c>
      <c r="N1885" s="24">
        <f t="shared" si="145"/>
        <v>30580</v>
      </c>
      <c r="O1885" t="str">
        <f t="shared" si="146"/>
        <v>FACTURA</v>
      </c>
      <c r="P1885" t="str">
        <f t="shared" si="147"/>
        <v>2025</v>
      </c>
      <c r="Q1885" t="str">
        <f t="shared" si="148"/>
        <v>02</v>
      </c>
      <c r="R1885" t="str">
        <f>+IFERROR(VLOOKUP(I1885, Listado!A:B, 2, FALSE()), "COMERCIALIZADORA INTERNACIONAL CARIBBEAN EXOTICS S A")</f>
        <v>LONDOÑO ECHEVERRI ALEJANDRA</v>
      </c>
      <c r="S1885" s="25">
        <f>+VLOOKUP(E1885, TC!A:D, 2, FALSE())</f>
        <v>4165.07</v>
      </c>
      <c r="T1885" t="str">
        <f t="shared" si="149"/>
        <v>COP</v>
      </c>
    </row>
    <row r="1886" spans="1:20" ht="18.75" hidden="1" customHeight="1" x14ac:dyDescent="0.25">
      <c r="A1886" t="s">
        <v>2215</v>
      </c>
      <c r="B1886" t="s">
        <v>5</v>
      </c>
      <c r="C1886" t="s">
        <v>1913</v>
      </c>
      <c r="D1886" s="24">
        <v>10999</v>
      </c>
      <c r="E1886" t="s">
        <v>1637</v>
      </c>
      <c r="F1886" t="s">
        <v>99</v>
      </c>
      <c r="G1886" t="s">
        <v>113</v>
      </c>
      <c r="I1886" t="s">
        <v>1843</v>
      </c>
      <c r="J1886" t="s">
        <v>1915</v>
      </c>
      <c r="K1886" t="s">
        <v>2021</v>
      </c>
      <c r="L1886" s="24">
        <v>140360</v>
      </c>
      <c r="M1886" s="25">
        <f>+VLOOKUP(E1886, TC!A:D, 4, FALSE())</f>
        <v>1.0433499989195862</v>
      </c>
      <c r="N1886" s="24">
        <f t="shared" si="145"/>
        <v>140360</v>
      </c>
      <c r="O1886" t="str">
        <f t="shared" si="146"/>
        <v>FACTURA</v>
      </c>
      <c r="P1886" t="str">
        <f t="shared" si="147"/>
        <v>2025</v>
      </c>
      <c r="Q1886" t="str">
        <f t="shared" si="148"/>
        <v>02</v>
      </c>
      <c r="R1886" t="str">
        <f>+IFERROR(VLOOKUP(I1886, Listado!A:B, 2, FALSE()), "COMERCIALIZADORA INTERNACIONAL CARIBBEAN EXOTICS S A")</f>
        <v>LONDOÑO ECHEVERRI ALEJANDRA</v>
      </c>
      <c r="S1886" s="25">
        <f>+VLOOKUP(E1886, TC!A:D, 2, FALSE())</f>
        <v>4165.07</v>
      </c>
      <c r="T1886" t="str">
        <f t="shared" si="149"/>
        <v>COP</v>
      </c>
    </row>
    <row r="1887" spans="1:20" ht="18.75" hidden="1" customHeight="1" x14ac:dyDescent="0.25">
      <c r="A1887" t="s">
        <v>2215</v>
      </c>
      <c r="B1887" t="s">
        <v>5</v>
      </c>
      <c r="C1887" t="s">
        <v>1913</v>
      </c>
      <c r="D1887" s="24">
        <v>10999</v>
      </c>
      <c r="E1887" t="s">
        <v>1637</v>
      </c>
      <c r="F1887" t="s">
        <v>99</v>
      </c>
      <c r="G1887" t="s">
        <v>113</v>
      </c>
      <c r="I1887" t="s">
        <v>1843</v>
      </c>
      <c r="J1887" t="s">
        <v>1915</v>
      </c>
      <c r="K1887" t="s">
        <v>2021</v>
      </c>
      <c r="L1887" s="24">
        <v>25080</v>
      </c>
      <c r="M1887" s="25">
        <f>+VLOOKUP(E1887, TC!A:D, 4, FALSE())</f>
        <v>1.0433499989195862</v>
      </c>
      <c r="N1887" s="24">
        <f t="shared" si="145"/>
        <v>25080</v>
      </c>
      <c r="O1887" t="str">
        <f t="shared" si="146"/>
        <v>FACTURA</v>
      </c>
      <c r="P1887" t="str">
        <f t="shared" si="147"/>
        <v>2025</v>
      </c>
      <c r="Q1887" t="str">
        <f t="shared" si="148"/>
        <v>02</v>
      </c>
      <c r="R1887" t="str">
        <f>+IFERROR(VLOOKUP(I1887, Listado!A:B, 2, FALSE()), "COMERCIALIZADORA INTERNACIONAL CARIBBEAN EXOTICS S A")</f>
        <v>LONDOÑO ECHEVERRI ALEJANDRA</v>
      </c>
      <c r="S1887" s="25">
        <f>+VLOOKUP(E1887, TC!A:D, 2, FALSE())</f>
        <v>4165.07</v>
      </c>
      <c r="T1887" t="str">
        <f t="shared" si="149"/>
        <v>COP</v>
      </c>
    </row>
    <row r="1888" spans="1:20" ht="18.75" hidden="1" customHeight="1" x14ac:dyDescent="0.25">
      <c r="A1888" t="s">
        <v>2215</v>
      </c>
      <c r="B1888" t="s">
        <v>5</v>
      </c>
      <c r="C1888" t="s">
        <v>1913</v>
      </c>
      <c r="D1888" s="24">
        <v>10999</v>
      </c>
      <c r="E1888" t="s">
        <v>1637</v>
      </c>
      <c r="F1888" t="s">
        <v>99</v>
      </c>
      <c r="G1888" t="s">
        <v>113</v>
      </c>
      <c r="I1888" t="s">
        <v>1843</v>
      </c>
      <c r="J1888" t="s">
        <v>1915</v>
      </c>
      <c r="K1888" t="s">
        <v>2021</v>
      </c>
      <c r="L1888" s="24">
        <v>34452</v>
      </c>
      <c r="M1888" s="25">
        <f>+VLOOKUP(E1888, TC!A:D, 4, FALSE())</f>
        <v>1.0433499989195862</v>
      </c>
      <c r="N1888" s="24">
        <f t="shared" si="145"/>
        <v>34452</v>
      </c>
      <c r="O1888" t="str">
        <f t="shared" si="146"/>
        <v>FACTURA</v>
      </c>
      <c r="P1888" t="str">
        <f t="shared" si="147"/>
        <v>2025</v>
      </c>
      <c r="Q1888" t="str">
        <f t="shared" si="148"/>
        <v>02</v>
      </c>
      <c r="R1888" t="str">
        <f>+IFERROR(VLOOKUP(I1888, Listado!A:B, 2, FALSE()), "COMERCIALIZADORA INTERNACIONAL CARIBBEAN EXOTICS S A")</f>
        <v>LONDOÑO ECHEVERRI ALEJANDRA</v>
      </c>
      <c r="S1888" s="25">
        <f>+VLOOKUP(E1888, TC!A:D, 2, FALSE())</f>
        <v>4165.07</v>
      </c>
      <c r="T1888" t="str">
        <f t="shared" si="149"/>
        <v>COP</v>
      </c>
    </row>
    <row r="1889" spans="1:20" ht="18.75" hidden="1" customHeight="1" x14ac:dyDescent="0.25">
      <c r="A1889" t="s">
        <v>2215</v>
      </c>
      <c r="B1889" t="s">
        <v>5</v>
      </c>
      <c r="C1889" t="s">
        <v>1913</v>
      </c>
      <c r="D1889" s="24">
        <v>11000</v>
      </c>
      <c r="E1889" t="s">
        <v>1637</v>
      </c>
      <c r="F1889" t="s">
        <v>99</v>
      </c>
      <c r="G1889" t="s">
        <v>113</v>
      </c>
      <c r="I1889" t="s">
        <v>1846</v>
      </c>
      <c r="J1889" t="s">
        <v>1915</v>
      </c>
      <c r="K1889" t="s">
        <v>2021</v>
      </c>
      <c r="L1889" s="24">
        <v>29440</v>
      </c>
      <c r="M1889" s="25">
        <f>+VLOOKUP(E1889, TC!A:D, 4, FALSE())</f>
        <v>1.0433499989195862</v>
      </c>
      <c r="N1889" s="24">
        <f t="shared" si="145"/>
        <v>29440</v>
      </c>
      <c r="O1889" t="str">
        <f t="shared" si="146"/>
        <v>FACTURA</v>
      </c>
      <c r="P1889" t="str">
        <f t="shared" si="147"/>
        <v>2025</v>
      </c>
      <c r="Q1889" t="str">
        <f t="shared" si="148"/>
        <v>02</v>
      </c>
      <c r="R1889" t="str">
        <f>+IFERROR(VLOOKUP(I1889, Listado!A:B, 2, FALSE()), "COMERCIALIZADORA INTERNACIONAL CARIBBEAN EXOTICS S A")</f>
        <v>LONDOÑO ECHEVERRI ALEJANDRA</v>
      </c>
      <c r="S1889" s="25">
        <f>+VLOOKUP(E1889, TC!A:D, 2, FALSE())</f>
        <v>4165.07</v>
      </c>
      <c r="T1889" t="str">
        <f t="shared" si="149"/>
        <v>COP</v>
      </c>
    </row>
    <row r="1890" spans="1:20" ht="18.75" hidden="1" customHeight="1" x14ac:dyDescent="0.25">
      <c r="A1890" t="s">
        <v>2215</v>
      </c>
      <c r="B1890" t="s">
        <v>5</v>
      </c>
      <c r="C1890" t="s">
        <v>1913</v>
      </c>
      <c r="D1890" s="24">
        <v>11000</v>
      </c>
      <c r="E1890" t="s">
        <v>1637</v>
      </c>
      <c r="F1890" t="s">
        <v>99</v>
      </c>
      <c r="G1890" t="s">
        <v>113</v>
      </c>
      <c r="I1890" t="s">
        <v>1846</v>
      </c>
      <c r="J1890" t="s">
        <v>1915</v>
      </c>
      <c r="K1890" t="s">
        <v>2021</v>
      </c>
      <c r="L1890" s="24">
        <v>16100</v>
      </c>
      <c r="M1890" s="25">
        <f>+VLOOKUP(E1890, TC!A:D, 4, FALSE())</f>
        <v>1.0433499989195862</v>
      </c>
      <c r="N1890" s="24">
        <f t="shared" si="145"/>
        <v>16100</v>
      </c>
      <c r="O1890" t="str">
        <f t="shared" si="146"/>
        <v>FACTURA</v>
      </c>
      <c r="P1890" t="str">
        <f t="shared" si="147"/>
        <v>2025</v>
      </c>
      <c r="Q1890" t="str">
        <f t="shared" si="148"/>
        <v>02</v>
      </c>
      <c r="R1890" t="str">
        <f>+IFERROR(VLOOKUP(I1890, Listado!A:B, 2, FALSE()), "COMERCIALIZADORA INTERNACIONAL CARIBBEAN EXOTICS S A")</f>
        <v>LONDOÑO ECHEVERRI ALEJANDRA</v>
      </c>
      <c r="S1890" s="25">
        <f>+VLOOKUP(E1890, TC!A:D, 2, FALSE())</f>
        <v>4165.07</v>
      </c>
      <c r="T1890" t="str">
        <f t="shared" si="149"/>
        <v>COP</v>
      </c>
    </row>
    <row r="1891" spans="1:20" ht="18.75" hidden="1" customHeight="1" x14ac:dyDescent="0.25">
      <c r="A1891" t="s">
        <v>2215</v>
      </c>
      <c r="B1891" t="s">
        <v>5</v>
      </c>
      <c r="C1891" t="s">
        <v>1913</v>
      </c>
      <c r="D1891" s="24">
        <v>11000</v>
      </c>
      <c r="E1891" t="s">
        <v>1637</v>
      </c>
      <c r="F1891" t="s">
        <v>99</v>
      </c>
      <c r="G1891" t="s">
        <v>113</v>
      </c>
      <c r="I1891" t="s">
        <v>1846</v>
      </c>
      <c r="J1891" t="s">
        <v>1915</v>
      </c>
      <c r="K1891" t="s">
        <v>2021</v>
      </c>
      <c r="L1891" s="24">
        <v>45540</v>
      </c>
      <c r="M1891" s="25">
        <f>+VLOOKUP(E1891, TC!A:D, 4, FALSE())</f>
        <v>1.0433499989195862</v>
      </c>
      <c r="N1891" s="24">
        <f t="shared" si="145"/>
        <v>45540</v>
      </c>
      <c r="O1891" t="str">
        <f t="shared" si="146"/>
        <v>FACTURA</v>
      </c>
      <c r="P1891" t="str">
        <f t="shared" si="147"/>
        <v>2025</v>
      </c>
      <c r="Q1891" t="str">
        <f t="shared" si="148"/>
        <v>02</v>
      </c>
      <c r="R1891" t="str">
        <f>+IFERROR(VLOOKUP(I1891, Listado!A:B, 2, FALSE()), "COMERCIALIZADORA INTERNACIONAL CARIBBEAN EXOTICS S A")</f>
        <v>LONDOÑO ECHEVERRI ALEJANDRA</v>
      </c>
      <c r="S1891" s="25">
        <f>+VLOOKUP(E1891, TC!A:D, 2, FALSE())</f>
        <v>4165.07</v>
      </c>
      <c r="T1891" t="str">
        <f t="shared" si="149"/>
        <v>COP</v>
      </c>
    </row>
    <row r="1892" spans="1:20" ht="18.75" hidden="1" customHeight="1" x14ac:dyDescent="0.25">
      <c r="A1892" t="s">
        <v>2215</v>
      </c>
      <c r="B1892" t="s">
        <v>5</v>
      </c>
      <c r="C1892" t="s">
        <v>1913</v>
      </c>
      <c r="D1892" s="24">
        <v>11000</v>
      </c>
      <c r="E1892" t="s">
        <v>1637</v>
      </c>
      <c r="F1892" t="s">
        <v>99</v>
      </c>
      <c r="G1892" t="s">
        <v>113</v>
      </c>
      <c r="I1892" t="s">
        <v>1846</v>
      </c>
      <c r="J1892" t="s">
        <v>1915</v>
      </c>
      <c r="K1892" t="s">
        <v>2021</v>
      </c>
      <c r="L1892" s="24">
        <v>1610</v>
      </c>
      <c r="M1892" s="25">
        <f>+VLOOKUP(E1892, TC!A:D, 4, FALSE())</f>
        <v>1.0433499989195862</v>
      </c>
      <c r="N1892" s="24">
        <f t="shared" si="145"/>
        <v>1610</v>
      </c>
      <c r="O1892" t="str">
        <f t="shared" si="146"/>
        <v>FACTURA</v>
      </c>
      <c r="P1892" t="str">
        <f t="shared" si="147"/>
        <v>2025</v>
      </c>
      <c r="Q1892" t="str">
        <f t="shared" si="148"/>
        <v>02</v>
      </c>
      <c r="R1892" t="str">
        <f>+IFERROR(VLOOKUP(I1892, Listado!A:B, 2, FALSE()), "COMERCIALIZADORA INTERNACIONAL CARIBBEAN EXOTICS S A")</f>
        <v>LONDOÑO ECHEVERRI ALEJANDRA</v>
      </c>
      <c r="S1892" s="25">
        <f>+VLOOKUP(E1892, TC!A:D, 2, FALSE())</f>
        <v>4165.07</v>
      </c>
      <c r="T1892" t="str">
        <f t="shared" si="149"/>
        <v>COP</v>
      </c>
    </row>
    <row r="1893" spans="1:20" ht="18.75" hidden="1" customHeight="1" x14ac:dyDescent="0.25">
      <c r="A1893" t="s">
        <v>2215</v>
      </c>
      <c r="B1893" t="s">
        <v>5</v>
      </c>
      <c r="C1893" t="s">
        <v>1913</v>
      </c>
      <c r="D1893" s="24">
        <v>11000</v>
      </c>
      <c r="E1893" t="s">
        <v>1637</v>
      </c>
      <c r="F1893" t="s">
        <v>99</v>
      </c>
      <c r="G1893" t="s">
        <v>113</v>
      </c>
      <c r="I1893" t="s">
        <v>1846</v>
      </c>
      <c r="J1893" t="s">
        <v>1915</v>
      </c>
      <c r="K1893" t="s">
        <v>2021</v>
      </c>
      <c r="L1893" s="24">
        <v>83950</v>
      </c>
      <c r="M1893" s="25">
        <f>+VLOOKUP(E1893, TC!A:D, 4, FALSE())</f>
        <v>1.0433499989195862</v>
      </c>
      <c r="N1893" s="24">
        <f t="shared" si="145"/>
        <v>83950</v>
      </c>
      <c r="O1893" t="str">
        <f t="shared" si="146"/>
        <v>FACTURA</v>
      </c>
      <c r="P1893" t="str">
        <f t="shared" si="147"/>
        <v>2025</v>
      </c>
      <c r="Q1893" t="str">
        <f t="shared" si="148"/>
        <v>02</v>
      </c>
      <c r="R1893" t="str">
        <f>+IFERROR(VLOOKUP(I1893, Listado!A:B, 2, FALSE()), "COMERCIALIZADORA INTERNACIONAL CARIBBEAN EXOTICS S A")</f>
        <v>LONDOÑO ECHEVERRI ALEJANDRA</v>
      </c>
      <c r="S1893" s="25">
        <f>+VLOOKUP(E1893, TC!A:D, 2, FALSE())</f>
        <v>4165.07</v>
      </c>
      <c r="T1893" t="str">
        <f t="shared" si="149"/>
        <v>COP</v>
      </c>
    </row>
    <row r="1894" spans="1:20" ht="18.75" hidden="1" customHeight="1" x14ac:dyDescent="0.25">
      <c r="A1894" t="s">
        <v>2215</v>
      </c>
      <c r="B1894" t="s">
        <v>5</v>
      </c>
      <c r="C1894" t="s">
        <v>1913</v>
      </c>
      <c r="D1894" s="24">
        <v>11000</v>
      </c>
      <c r="E1894" t="s">
        <v>1637</v>
      </c>
      <c r="F1894" t="s">
        <v>99</v>
      </c>
      <c r="G1894" t="s">
        <v>113</v>
      </c>
      <c r="I1894" t="s">
        <v>1846</v>
      </c>
      <c r="J1894" t="s">
        <v>1915</v>
      </c>
      <c r="K1894" t="s">
        <v>2021</v>
      </c>
      <c r="L1894" s="24">
        <v>53360</v>
      </c>
      <c r="M1894" s="25">
        <f>+VLOOKUP(E1894, TC!A:D, 4, FALSE())</f>
        <v>1.0433499989195862</v>
      </c>
      <c r="N1894" s="24">
        <f t="shared" si="145"/>
        <v>53360</v>
      </c>
      <c r="O1894" t="str">
        <f t="shared" si="146"/>
        <v>FACTURA</v>
      </c>
      <c r="P1894" t="str">
        <f t="shared" si="147"/>
        <v>2025</v>
      </c>
      <c r="Q1894" t="str">
        <f t="shared" si="148"/>
        <v>02</v>
      </c>
      <c r="R1894" t="str">
        <f>+IFERROR(VLOOKUP(I1894, Listado!A:B, 2, FALSE()), "COMERCIALIZADORA INTERNACIONAL CARIBBEAN EXOTICS S A")</f>
        <v>LONDOÑO ECHEVERRI ALEJANDRA</v>
      </c>
      <c r="S1894" s="25">
        <f>+VLOOKUP(E1894, TC!A:D, 2, FALSE())</f>
        <v>4165.07</v>
      </c>
      <c r="T1894" t="str">
        <f t="shared" si="149"/>
        <v>COP</v>
      </c>
    </row>
    <row r="1895" spans="1:20" ht="18.75" hidden="1" customHeight="1" x14ac:dyDescent="0.25">
      <c r="A1895" t="s">
        <v>2215</v>
      </c>
      <c r="B1895" t="s">
        <v>5</v>
      </c>
      <c r="C1895" t="s">
        <v>1913</v>
      </c>
      <c r="D1895" s="24">
        <v>11001</v>
      </c>
      <c r="E1895" t="s">
        <v>1637</v>
      </c>
      <c r="F1895" t="s">
        <v>99</v>
      </c>
      <c r="G1895" t="s">
        <v>113</v>
      </c>
      <c r="I1895" t="s">
        <v>1846</v>
      </c>
      <c r="J1895" t="s">
        <v>1915</v>
      </c>
      <c r="K1895" t="s">
        <v>2021</v>
      </c>
      <c r="L1895" s="24">
        <v>68590</v>
      </c>
      <c r="M1895" s="25">
        <f>+VLOOKUP(E1895, TC!A:D, 4, FALSE())</f>
        <v>1.0433499989195862</v>
      </c>
      <c r="N1895" s="24">
        <f t="shared" si="145"/>
        <v>68590</v>
      </c>
      <c r="O1895" t="str">
        <f t="shared" si="146"/>
        <v>FACTURA</v>
      </c>
      <c r="P1895" t="str">
        <f t="shared" si="147"/>
        <v>2025</v>
      </c>
      <c r="Q1895" t="str">
        <f t="shared" si="148"/>
        <v>02</v>
      </c>
      <c r="R1895" t="str">
        <f>+IFERROR(VLOOKUP(I1895, Listado!A:B, 2, FALSE()), "COMERCIALIZADORA INTERNACIONAL CARIBBEAN EXOTICS S A")</f>
        <v>LONDOÑO ECHEVERRI ALEJANDRA</v>
      </c>
      <c r="S1895" s="25">
        <f>+VLOOKUP(E1895, TC!A:D, 2, FALSE())</f>
        <v>4165.07</v>
      </c>
      <c r="T1895" t="str">
        <f t="shared" si="149"/>
        <v>COP</v>
      </c>
    </row>
    <row r="1896" spans="1:20" ht="18.75" hidden="1" customHeight="1" x14ac:dyDescent="0.25">
      <c r="A1896" t="s">
        <v>2215</v>
      </c>
      <c r="B1896" t="s">
        <v>5</v>
      </c>
      <c r="C1896" t="s">
        <v>1913</v>
      </c>
      <c r="D1896" s="24">
        <v>11001</v>
      </c>
      <c r="E1896" t="s">
        <v>1637</v>
      </c>
      <c r="F1896" t="s">
        <v>99</v>
      </c>
      <c r="G1896" t="s">
        <v>113</v>
      </c>
      <c r="I1896" t="s">
        <v>1846</v>
      </c>
      <c r="J1896" t="s">
        <v>1915</v>
      </c>
      <c r="K1896" t="s">
        <v>2021</v>
      </c>
      <c r="L1896" s="24">
        <v>16340</v>
      </c>
      <c r="M1896" s="25">
        <f>+VLOOKUP(E1896, TC!A:D, 4, FALSE())</f>
        <v>1.0433499989195862</v>
      </c>
      <c r="N1896" s="24">
        <f t="shared" si="145"/>
        <v>16340</v>
      </c>
      <c r="O1896" t="str">
        <f t="shared" si="146"/>
        <v>FACTURA</v>
      </c>
      <c r="P1896" t="str">
        <f t="shared" si="147"/>
        <v>2025</v>
      </c>
      <c r="Q1896" t="str">
        <f t="shared" si="148"/>
        <v>02</v>
      </c>
      <c r="R1896" t="str">
        <f>+IFERROR(VLOOKUP(I1896, Listado!A:B, 2, FALSE()), "COMERCIALIZADORA INTERNACIONAL CARIBBEAN EXOTICS S A")</f>
        <v>LONDOÑO ECHEVERRI ALEJANDRA</v>
      </c>
      <c r="S1896" s="25">
        <f>+VLOOKUP(E1896, TC!A:D, 2, FALSE())</f>
        <v>4165.07</v>
      </c>
      <c r="T1896" t="str">
        <f t="shared" si="149"/>
        <v>COP</v>
      </c>
    </row>
    <row r="1897" spans="1:20" ht="18.75" hidden="1" customHeight="1" x14ac:dyDescent="0.25">
      <c r="A1897" t="s">
        <v>2215</v>
      </c>
      <c r="B1897" t="s">
        <v>5</v>
      </c>
      <c r="C1897" t="s">
        <v>1913</v>
      </c>
      <c r="D1897" s="24">
        <v>11001</v>
      </c>
      <c r="E1897" t="s">
        <v>1637</v>
      </c>
      <c r="F1897" t="s">
        <v>99</v>
      </c>
      <c r="G1897" t="s">
        <v>113</v>
      </c>
      <c r="I1897" t="s">
        <v>1846</v>
      </c>
      <c r="J1897" t="s">
        <v>1915</v>
      </c>
      <c r="K1897" t="s">
        <v>2021</v>
      </c>
      <c r="L1897" s="24">
        <v>88920</v>
      </c>
      <c r="M1897" s="25">
        <f>+VLOOKUP(E1897, TC!A:D, 4, FALSE())</f>
        <v>1.0433499989195862</v>
      </c>
      <c r="N1897" s="24">
        <f t="shared" si="145"/>
        <v>88920</v>
      </c>
      <c r="O1897" t="str">
        <f t="shared" si="146"/>
        <v>FACTURA</v>
      </c>
      <c r="P1897" t="str">
        <f t="shared" si="147"/>
        <v>2025</v>
      </c>
      <c r="Q1897" t="str">
        <f t="shared" si="148"/>
        <v>02</v>
      </c>
      <c r="R1897" t="str">
        <f>+IFERROR(VLOOKUP(I1897, Listado!A:B, 2, FALSE()), "COMERCIALIZADORA INTERNACIONAL CARIBBEAN EXOTICS S A")</f>
        <v>LONDOÑO ECHEVERRI ALEJANDRA</v>
      </c>
      <c r="S1897" s="25">
        <f>+VLOOKUP(E1897, TC!A:D, 2, FALSE())</f>
        <v>4165.07</v>
      </c>
      <c r="T1897" t="str">
        <f t="shared" si="149"/>
        <v>COP</v>
      </c>
    </row>
    <row r="1898" spans="1:20" ht="18.75" hidden="1" customHeight="1" x14ac:dyDescent="0.25">
      <c r="A1898" t="s">
        <v>2215</v>
      </c>
      <c r="B1898" t="s">
        <v>5</v>
      </c>
      <c r="C1898" t="s">
        <v>1913</v>
      </c>
      <c r="D1898" s="24">
        <v>11001</v>
      </c>
      <c r="E1898" t="s">
        <v>1637</v>
      </c>
      <c r="F1898" t="s">
        <v>99</v>
      </c>
      <c r="G1898" t="s">
        <v>113</v>
      </c>
      <c r="I1898" t="s">
        <v>1846</v>
      </c>
      <c r="J1898" t="s">
        <v>1915</v>
      </c>
      <c r="K1898" t="s">
        <v>2021</v>
      </c>
      <c r="L1898" s="24">
        <v>13870</v>
      </c>
      <c r="M1898" s="25">
        <f>+VLOOKUP(E1898, TC!A:D, 4, FALSE())</f>
        <v>1.0433499989195862</v>
      </c>
      <c r="N1898" s="24">
        <f t="shared" si="145"/>
        <v>13870</v>
      </c>
      <c r="O1898" t="str">
        <f t="shared" si="146"/>
        <v>FACTURA</v>
      </c>
      <c r="P1898" t="str">
        <f t="shared" si="147"/>
        <v>2025</v>
      </c>
      <c r="Q1898" t="str">
        <f t="shared" si="148"/>
        <v>02</v>
      </c>
      <c r="R1898" t="str">
        <f>+IFERROR(VLOOKUP(I1898, Listado!A:B, 2, FALSE()), "COMERCIALIZADORA INTERNACIONAL CARIBBEAN EXOTICS S A")</f>
        <v>LONDOÑO ECHEVERRI ALEJANDRA</v>
      </c>
      <c r="S1898" s="25">
        <f>+VLOOKUP(E1898, TC!A:D, 2, FALSE())</f>
        <v>4165.07</v>
      </c>
      <c r="T1898" t="str">
        <f t="shared" si="149"/>
        <v>COP</v>
      </c>
    </row>
    <row r="1899" spans="1:20" ht="18.75" hidden="1" customHeight="1" x14ac:dyDescent="0.25">
      <c r="A1899" t="s">
        <v>2215</v>
      </c>
      <c r="B1899" t="s">
        <v>5</v>
      </c>
      <c r="C1899" t="s">
        <v>1913</v>
      </c>
      <c r="D1899" s="24">
        <v>11001</v>
      </c>
      <c r="E1899" t="s">
        <v>1637</v>
      </c>
      <c r="F1899" t="s">
        <v>99</v>
      </c>
      <c r="G1899" t="s">
        <v>113</v>
      </c>
      <c r="I1899" t="s">
        <v>1846</v>
      </c>
      <c r="J1899" t="s">
        <v>1915</v>
      </c>
      <c r="K1899" t="s">
        <v>2021</v>
      </c>
      <c r="L1899" s="24">
        <v>2280</v>
      </c>
      <c r="M1899" s="25">
        <f>+VLOOKUP(E1899, TC!A:D, 4, FALSE())</f>
        <v>1.0433499989195862</v>
      </c>
      <c r="N1899" s="24">
        <f t="shared" si="145"/>
        <v>2280</v>
      </c>
      <c r="O1899" t="str">
        <f t="shared" si="146"/>
        <v>FACTURA</v>
      </c>
      <c r="P1899" t="str">
        <f t="shared" si="147"/>
        <v>2025</v>
      </c>
      <c r="Q1899" t="str">
        <f t="shared" si="148"/>
        <v>02</v>
      </c>
      <c r="R1899" t="str">
        <f>+IFERROR(VLOOKUP(I1899, Listado!A:B, 2, FALSE()), "COMERCIALIZADORA INTERNACIONAL CARIBBEAN EXOTICS S A")</f>
        <v>LONDOÑO ECHEVERRI ALEJANDRA</v>
      </c>
      <c r="S1899" s="25">
        <f>+VLOOKUP(E1899, TC!A:D, 2, FALSE())</f>
        <v>4165.07</v>
      </c>
      <c r="T1899" t="str">
        <f t="shared" si="149"/>
        <v>COP</v>
      </c>
    </row>
    <row r="1900" spans="1:20" ht="18.75" hidden="1" customHeight="1" x14ac:dyDescent="0.25">
      <c r="A1900" t="s">
        <v>2215</v>
      </c>
      <c r="B1900" t="s">
        <v>5</v>
      </c>
      <c r="C1900" t="s">
        <v>1913</v>
      </c>
      <c r="D1900" s="24">
        <v>11002</v>
      </c>
      <c r="E1900" t="s">
        <v>1637</v>
      </c>
      <c r="F1900" t="s">
        <v>99</v>
      </c>
      <c r="G1900" t="s">
        <v>113</v>
      </c>
      <c r="I1900" t="s">
        <v>1843</v>
      </c>
      <c r="J1900" t="s">
        <v>1915</v>
      </c>
      <c r="K1900" t="s">
        <v>2021</v>
      </c>
      <c r="L1900" s="24">
        <v>194700</v>
      </c>
      <c r="M1900" s="25">
        <f>+VLOOKUP(E1900, TC!A:D, 4, FALSE())</f>
        <v>1.0433499989195862</v>
      </c>
      <c r="N1900" s="24">
        <f t="shared" si="145"/>
        <v>194700</v>
      </c>
      <c r="O1900" t="str">
        <f t="shared" si="146"/>
        <v>FACTURA</v>
      </c>
      <c r="P1900" t="str">
        <f t="shared" si="147"/>
        <v>2025</v>
      </c>
      <c r="Q1900" t="str">
        <f t="shared" si="148"/>
        <v>02</v>
      </c>
      <c r="R1900" t="str">
        <f>+IFERROR(VLOOKUP(I1900, Listado!A:B, 2, FALSE()), "COMERCIALIZADORA INTERNACIONAL CARIBBEAN EXOTICS S A")</f>
        <v>LONDOÑO ECHEVERRI ALEJANDRA</v>
      </c>
      <c r="S1900" s="25">
        <f>+VLOOKUP(E1900, TC!A:D, 2, FALSE())</f>
        <v>4165.07</v>
      </c>
      <c r="T1900" t="str">
        <f t="shared" si="149"/>
        <v>COP</v>
      </c>
    </row>
    <row r="1901" spans="1:20" ht="18.75" hidden="1" customHeight="1" x14ac:dyDescent="0.25">
      <c r="A1901" t="s">
        <v>2215</v>
      </c>
      <c r="B1901" t="s">
        <v>5</v>
      </c>
      <c r="C1901" t="s">
        <v>1913</v>
      </c>
      <c r="D1901" s="24">
        <v>11002</v>
      </c>
      <c r="E1901" t="s">
        <v>1637</v>
      </c>
      <c r="F1901" t="s">
        <v>99</v>
      </c>
      <c r="G1901" t="s">
        <v>113</v>
      </c>
      <c r="I1901" t="s">
        <v>1843</v>
      </c>
      <c r="J1901" t="s">
        <v>1915</v>
      </c>
      <c r="K1901" t="s">
        <v>2021</v>
      </c>
      <c r="L1901" s="24">
        <v>25300</v>
      </c>
      <c r="M1901" s="25">
        <f>+VLOOKUP(E1901, TC!A:D, 4, FALSE())</f>
        <v>1.0433499989195862</v>
      </c>
      <c r="N1901" s="24">
        <f t="shared" si="145"/>
        <v>25300</v>
      </c>
      <c r="O1901" t="str">
        <f t="shared" si="146"/>
        <v>FACTURA</v>
      </c>
      <c r="P1901" t="str">
        <f t="shared" si="147"/>
        <v>2025</v>
      </c>
      <c r="Q1901" t="str">
        <f t="shared" si="148"/>
        <v>02</v>
      </c>
      <c r="R1901" t="str">
        <f>+IFERROR(VLOOKUP(I1901, Listado!A:B, 2, FALSE()), "COMERCIALIZADORA INTERNACIONAL CARIBBEAN EXOTICS S A")</f>
        <v>LONDOÑO ECHEVERRI ALEJANDRA</v>
      </c>
      <c r="S1901" s="25">
        <f>+VLOOKUP(E1901, TC!A:D, 2, FALSE())</f>
        <v>4165.07</v>
      </c>
      <c r="T1901" t="str">
        <f t="shared" si="149"/>
        <v>COP</v>
      </c>
    </row>
    <row r="1902" spans="1:20" ht="18.75" hidden="1" customHeight="1" x14ac:dyDescent="0.25">
      <c r="A1902" t="s">
        <v>2215</v>
      </c>
      <c r="B1902" t="s">
        <v>5</v>
      </c>
      <c r="C1902" t="s">
        <v>1913</v>
      </c>
      <c r="D1902" s="24">
        <v>11003</v>
      </c>
      <c r="E1902" t="s">
        <v>1637</v>
      </c>
      <c r="F1902" t="s">
        <v>99</v>
      </c>
      <c r="G1902" t="s">
        <v>1914</v>
      </c>
      <c r="I1902" t="s">
        <v>1840</v>
      </c>
      <c r="J1902" t="s">
        <v>1915</v>
      </c>
      <c r="K1902" t="s">
        <v>2022</v>
      </c>
      <c r="L1902" s="24">
        <v>25200</v>
      </c>
      <c r="M1902" s="25">
        <f>+VLOOKUP(E1902, TC!A:D, 4, FALSE())</f>
        <v>1.0433499989195862</v>
      </c>
      <c r="N1902" s="24">
        <f t="shared" si="145"/>
        <v>25200</v>
      </c>
      <c r="O1902" t="str">
        <f t="shared" si="146"/>
        <v>FACTURA</v>
      </c>
      <c r="P1902" t="str">
        <f t="shared" si="147"/>
        <v>2025</v>
      </c>
      <c r="Q1902" t="str">
        <f t="shared" si="148"/>
        <v>02</v>
      </c>
      <c r="R1902" t="str">
        <f>+IFERROR(VLOOKUP(I1902, Listado!A:B, 2, FALSE()), "COMERCIALIZADORA INTERNACIONAL CARIBBEAN EXOTICS S A")</f>
        <v>LONDOÑO ECHEVERRI ALEJANDRA</v>
      </c>
      <c r="S1902" s="25">
        <f>+VLOOKUP(E1902, TC!A:D, 2, FALSE())</f>
        <v>4165.07</v>
      </c>
      <c r="T1902" t="str">
        <f t="shared" si="149"/>
        <v>COP</v>
      </c>
    </row>
    <row r="1903" spans="1:20" ht="18.75" hidden="1" customHeight="1" x14ac:dyDescent="0.25">
      <c r="A1903" t="s">
        <v>2215</v>
      </c>
      <c r="B1903" t="s">
        <v>5</v>
      </c>
      <c r="C1903" t="s">
        <v>1913</v>
      </c>
      <c r="D1903" s="24">
        <v>11004</v>
      </c>
      <c r="E1903" t="s">
        <v>1637</v>
      </c>
      <c r="F1903" t="s">
        <v>99</v>
      </c>
      <c r="G1903" t="s">
        <v>1914</v>
      </c>
      <c r="I1903" t="s">
        <v>1840</v>
      </c>
      <c r="J1903" t="s">
        <v>1915</v>
      </c>
      <c r="K1903" t="s">
        <v>2021</v>
      </c>
      <c r="L1903" s="24">
        <v>74250</v>
      </c>
      <c r="M1903" s="25">
        <f>+VLOOKUP(E1903, TC!A:D, 4, FALSE())</f>
        <v>1.0433499989195862</v>
      </c>
      <c r="N1903" s="24">
        <f t="shared" si="145"/>
        <v>74250</v>
      </c>
      <c r="O1903" t="str">
        <f t="shared" si="146"/>
        <v>FACTURA</v>
      </c>
      <c r="P1903" t="str">
        <f t="shared" si="147"/>
        <v>2025</v>
      </c>
      <c r="Q1903" t="str">
        <f t="shared" si="148"/>
        <v>02</v>
      </c>
      <c r="R1903" t="str">
        <f>+IFERROR(VLOOKUP(I1903, Listado!A:B, 2, FALSE()), "COMERCIALIZADORA INTERNACIONAL CARIBBEAN EXOTICS S A")</f>
        <v>LONDOÑO ECHEVERRI ALEJANDRA</v>
      </c>
      <c r="S1903" s="25">
        <f>+VLOOKUP(E1903, TC!A:D, 2, FALSE())</f>
        <v>4165.07</v>
      </c>
      <c r="T1903" t="str">
        <f t="shared" si="149"/>
        <v>COP</v>
      </c>
    </row>
    <row r="1904" spans="1:20" ht="18.75" hidden="1" customHeight="1" x14ac:dyDescent="0.25">
      <c r="A1904" t="s">
        <v>2215</v>
      </c>
      <c r="B1904" t="s">
        <v>5</v>
      </c>
      <c r="C1904" t="s">
        <v>1913</v>
      </c>
      <c r="D1904" s="24">
        <v>11004</v>
      </c>
      <c r="E1904" t="s">
        <v>1637</v>
      </c>
      <c r="F1904" t="s">
        <v>99</v>
      </c>
      <c r="G1904" t="s">
        <v>1914</v>
      </c>
      <c r="I1904" t="s">
        <v>1840</v>
      </c>
      <c r="J1904" t="s">
        <v>1915</v>
      </c>
      <c r="K1904" t="s">
        <v>2021</v>
      </c>
      <c r="L1904" s="24">
        <v>31000</v>
      </c>
      <c r="M1904" s="25">
        <f>+VLOOKUP(E1904, TC!A:D, 4, FALSE())</f>
        <v>1.0433499989195862</v>
      </c>
      <c r="N1904" s="24">
        <f t="shared" si="145"/>
        <v>31000</v>
      </c>
      <c r="O1904" t="str">
        <f t="shared" si="146"/>
        <v>FACTURA</v>
      </c>
      <c r="P1904" t="str">
        <f t="shared" si="147"/>
        <v>2025</v>
      </c>
      <c r="Q1904" t="str">
        <f t="shared" si="148"/>
        <v>02</v>
      </c>
      <c r="R1904" t="str">
        <f>+IFERROR(VLOOKUP(I1904, Listado!A:B, 2, FALSE()), "COMERCIALIZADORA INTERNACIONAL CARIBBEAN EXOTICS S A")</f>
        <v>LONDOÑO ECHEVERRI ALEJANDRA</v>
      </c>
      <c r="S1904" s="25">
        <f>+VLOOKUP(E1904, TC!A:D, 2, FALSE())</f>
        <v>4165.07</v>
      </c>
      <c r="T1904" t="str">
        <f t="shared" si="149"/>
        <v>COP</v>
      </c>
    </row>
    <row r="1905" spans="1:20" ht="18.75" hidden="1" customHeight="1" x14ac:dyDescent="0.25">
      <c r="A1905" t="s">
        <v>2215</v>
      </c>
      <c r="B1905" t="s">
        <v>5</v>
      </c>
      <c r="C1905" t="s">
        <v>1913</v>
      </c>
      <c r="D1905" s="24">
        <v>11004</v>
      </c>
      <c r="E1905" t="s">
        <v>1637</v>
      </c>
      <c r="F1905" t="s">
        <v>99</v>
      </c>
      <c r="G1905" t="s">
        <v>1914</v>
      </c>
      <c r="I1905" t="s">
        <v>1840</v>
      </c>
      <c r="J1905" t="s">
        <v>1915</v>
      </c>
      <c r="K1905" t="s">
        <v>2021</v>
      </c>
      <c r="L1905" s="24">
        <v>50500</v>
      </c>
      <c r="M1905" s="25">
        <f>+VLOOKUP(E1905, TC!A:D, 4, FALSE())</f>
        <v>1.0433499989195862</v>
      </c>
      <c r="N1905" s="24">
        <f t="shared" si="145"/>
        <v>50500</v>
      </c>
      <c r="O1905" t="str">
        <f t="shared" si="146"/>
        <v>FACTURA</v>
      </c>
      <c r="P1905" t="str">
        <f t="shared" si="147"/>
        <v>2025</v>
      </c>
      <c r="Q1905" t="str">
        <f t="shared" si="148"/>
        <v>02</v>
      </c>
      <c r="R1905" t="str">
        <f>+IFERROR(VLOOKUP(I1905, Listado!A:B, 2, FALSE()), "COMERCIALIZADORA INTERNACIONAL CARIBBEAN EXOTICS S A")</f>
        <v>LONDOÑO ECHEVERRI ALEJANDRA</v>
      </c>
      <c r="S1905" s="25">
        <f>+VLOOKUP(E1905, TC!A:D, 2, FALSE())</f>
        <v>4165.07</v>
      </c>
      <c r="T1905" t="str">
        <f t="shared" si="149"/>
        <v>COP</v>
      </c>
    </row>
    <row r="1906" spans="1:20" ht="18.75" hidden="1" customHeight="1" x14ac:dyDescent="0.25">
      <c r="A1906" t="s">
        <v>2215</v>
      </c>
      <c r="B1906" t="s">
        <v>5</v>
      </c>
      <c r="C1906" t="s">
        <v>1913</v>
      </c>
      <c r="D1906" s="24">
        <v>11004</v>
      </c>
      <c r="E1906" t="s">
        <v>1637</v>
      </c>
      <c r="F1906" t="s">
        <v>99</v>
      </c>
      <c r="G1906" t="s">
        <v>1914</v>
      </c>
      <c r="I1906" t="s">
        <v>1840</v>
      </c>
      <c r="J1906" t="s">
        <v>1915</v>
      </c>
      <c r="K1906" t="s">
        <v>2021</v>
      </c>
      <c r="L1906" s="24">
        <v>6750</v>
      </c>
      <c r="M1906" s="25">
        <f>+VLOOKUP(E1906, TC!A:D, 4, FALSE())</f>
        <v>1.0433499989195862</v>
      </c>
      <c r="N1906" s="24">
        <f t="shared" si="145"/>
        <v>6750</v>
      </c>
      <c r="O1906" t="str">
        <f t="shared" si="146"/>
        <v>FACTURA</v>
      </c>
      <c r="P1906" t="str">
        <f t="shared" si="147"/>
        <v>2025</v>
      </c>
      <c r="Q1906" t="str">
        <f t="shared" si="148"/>
        <v>02</v>
      </c>
      <c r="R1906" t="str">
        <f>+IFERROR(VLOOKUP(I1906, Listado!A:B, 2, FALSE()), "COMERCIALIZADORA INTERNACIONAL CARIBBEAN EXOTICS S A")</f>
        <v>LONDOÑO ECHEVERRI ALEJANDRA</v>
      </c>
      <c r="S1906" s="25">
        <f>+VLOOKUP(E1906, TC!A:D, 2, FALSE())</f>
        <v>4165.07</v>
      </c>
      <c r="T1906" t="str">
        <f t="shared" si="149"/>
        <v>COP</v>
      </c>
    </row>
    <row r="1907" spans="1:20" ht="18.75" hidden="1" customHeight="1" x14ac:dyDescent="0.25">
      <c r="A1907" t="s">
        <v>2215</v>
      </c>
      <c r="B1907" t="s">
        <v>1923</v>
      </c>
      <c r="C1907" t="s">
        <v>1913</v>
      </c>
      <c r="D1907" s="24">
        <v>5752</v>
      </c>
      <c r="E1907" t="s">
        <v>1637</v>
      </c>
      <c r="F1907" t="s">
        <v>128</v>
      </c>
      <c r="G1907" t="s">
        <v>112</v>
      </c>
      <c r="H1907" t="s">
        <v>2286</v>
      </c>
      <c r="I1907" t="s">
        <v>1876</v>
      </c>
      <c r="J1907" t="s">
        <v>1948</v>
      </c>
      <c r="K1907" t="s">
        <v>2002</v>
      </c>
      <c r="L1907" s="24">
        <v>1142.4000000000001</v>
      </c>
      <c r="M1907" s="25">
        <f>+VLOOKUP(E1907, TC!A:D, 4, FALSE())</f>
        <v>1.0433499989195862</v>
      </c>
      <c r="N1907" s="24">
        <f t="shared" si="145"/>
        <v>1142.4000000000001</v>
      </c>
      <c r="O1907" t="str">
        <f t="shared" si="146"/>
        <v>FACTURA</v>
      </c>
      <c r="P1907" t="str">
        <f t="shared" si="147"/>
        <v>2025</v>
      </c>
      <c r="Q1907" t="str">
        <f t="shared" si="148"/>
        <v>02</v>
      </c>
      <c r="R1907" t="str">
        <f>+IFERROR(VLOOKUP(I1907, Listado!A:B, 2, FALSE()), "COMERCIALIZADORA INTERNACIONAL CARIBBEAN EXOTICS S A")</f>
        <v>HINCAPIE CONTRERAS ERIKA STEFANIA</v>
      </c>
      <c r="S1907" s="25">
        <f>+VLOOKUP(E1907, TC!A:D, 2, FALSE())</f>
        <v>4165.07</v>
      </c>
      <c r="T1907" t="str">
        <f t="shared" si="149"/>
        <v>USD</v>
      </c>
    </row>
    <row r="1908" spans="1:20" ht="18.75" hidden="1" customHeight="1" x14ac:dyDescent="0.25">
      <c r="A1908" t="s">
        <v>2215</v>
      </c>
      <c r="B1908" t="s">
        <v>1923</v>
      </c>
      <c r="C1908" t="s">
        <v>1913</v>
      </c>
      <c r="D1908" s="24">
        <v>5752</v>
      </c>
      <c r="E1908" t="s">
        <v>1637</v>
      </c>
      <c r="F1908" t="s">
        <v>128</v>
      </c>
      <c r="G1908" t="s">
        <v>112</v>
      </c>
      <c r="H1908" t="s">
        <v>2286</v>
      </c>
      <c r="I1908" t="s">
        <v>1876</v>
      </c>
      <c r="J1908" t="s">
        <v>1948</v>
      </c>
      <c r="K1908" t="s">
        <v>2243</v>
      </c>
      <c r="L1908" s="24">
        <v>1033.5999999999999</v>
      </c>
      <c r="M1908" s="25">
        <f>+VLOOKUP(E1908, TC!A:D, 4, FALSE())</f>
        <v>1.0433499989195862</v>
      </c>
      <c r="N1908" s="24">
        <f t="shared" si="145"/>
        <v>1033.5999999999999</v>
      </c>
      <c r="O1908" t="str">
        <f t="shared" si="146"/>
        <v>FACTURA</v>
      </c>
      <c r="P1908" t="str">
        <f t="shared" si="147"/>
        <v>2025</v>
      </c>
      <c r="Q1908" t="str">
        <f t="shared" si="148"/>
        <v>02</v>
      </c>
      <c r="R1908" t="str">
        <f>+IFERROR(VLOOKUP(I1908, Listado!A:B, 2, FALSE()), "COMERCIALIZADORA INTERNACIONAL CARIBBEAN EXOTICS S A")</f>
        <v>HINCAPIE CONTRERAS ERIKA STEFANIA</v>
      </c>
      <c r="S1908" s="25">
        <f>+VLOOKUP(E1908, TC!A:D, 2, FALSE())</f>
        <v>4165.07</v>
      </c>
      <c r="T1908" t="str">
        <f t="shared" si="149"/>
        <v>USD</v>
      </c>
    </row>
    <row r="1909" spans="1:20" ht="18.75" hidden="1" customHeight="1" x14ac:dyDescent="0.25">
      <c r="A1909" t="s">
        <v>2215</v>
      </c>
      <c r="B1909" t="s">
        <v>1923</v>
      </c>
      <c r="C1909" t="s">
        <v>1913</v>
      </c>
      <c r="D1909" s="24">
        <v>5753</v>
      </c>
      <c r="E1909" t="s">
        <v>1637</v>
      </c>
      <c r="F1909" t="s">
        <v>128</v>
      </c>
      <c r="G1909" t="s">
        <v>112</v>
      </c>
      <c r="H1909" t="s">
        <v>1933</v>
      </c>
      <c r="I1909" t="s">
        <v>1856</v>
      </c>
      <c r="J1909" t="s">
        <v>1930</v>
      </c>
      <c r="K1909" t="s">
        <v>1928</v>
      </c>
      <c r="L1909" s="24">
        <v>1047.47</v>
      </c>
      <c r="M1909" s="25">
        <f>+VLOOKUP(E1909, TC!A:D, 4, FALSE())</f>
        <v>1.0433499989195862</v>
      </c>
      <c r="N1909" s="24">
        <f t="shared" si="145"/>
        <v>1047.47</v>
      </c>
      <c r="O1909" t="str">
        <f t="shared" si="146"/>
        <v>FACTURA</v>
      </c>
      <c r="P1909" t="str">
        <f t="shared" si="147"/>
        <v>2025</v>
      </c>
      <c r="Q1909" t="str">
        <f t="shared" si="148"/>
        <v>02</v>
      </c>
      <c r="R1909" t="str">
        <f>+IFERROR(VLOOKUP(I1909, Listado!A:B, 2, FALSE()), "COMERCIALIZADORA INTERNACIONAL CARIBBEAN EXOTICS S A")</f>
        <v>HINCAPIE CONTRERAS ERIKA STEFANIA</v>
      </c>
      <c r="S1909" s="25">
        <f>+VLOOKUP(E1909, TC!A:D, 2, FALSE())</f>
        <v>4165.07</v>
      </c>
      <c r="T1909" t="str">
        <f t="shared" si="149"/>
        <v>USD</v>
      </c>
    </row>
    <row r="1910" spans="1:20" ht="18.75" hidden="1" customHeight="1" x14ac:dyDescent="0.25">
      <c r="A1910" t="s">
        <v>2215</v>
      </c>
      <c r="B1910" t="s">
        <v>1923</v>
      </c>
      <c r="C1910" t="s">
        <v>1913</v>
      </c>
      <c r="D1910" s="24">
        <v>5753</v>
      </c>
      <c r="E1910" t="s">
        <v>1637</v>
      </c>
      <c r="F1910" t="s">
        <v>128</v>
      </c>
      <c r="G1910" t="s">
        <v>112</v>
      </c>
      <c r="H1910" t="s">
        <v>1933</v>
      </c>
      <c r="I1910" t="s">
        <v>1856</v>
      </c>
      <c r="J1910" t="s">
        <v>1930</v>
      </c>
      <c r="K1910" t="s">
        <v>1934</v>
      </c>
      <c r="L1910" s="24">
        <v>759.2</v>
      </c>
      <c r="M1910" s="25">
        <f>+VLOOKUP(E1910, TC!A:D, 4, FALSE())</f>
        <v>1.0433499989195862</v>
      </c>
      <c r="N1910" s="24">
        <f t="shared" si="145"/>
        <v>759.2</v>
      </c>
      <c r="O1910" t="str">
        <f t="shared" si="146"/>
        <v>FACTURA</v>
      </c>
      <c r="P1910" t="str">
        <f t="shared" si="147"/>
        <v>2025</v>
      </c>
      <c r="Q1910" t="str">
        <f t="shared" si="148"/>
        <v>02</v>
      </c>
      <c r="R1910" t="str">
        <f>+IFERROR(VLOOKUP(I1910, Listado!A:B, 2, FALSE()), "COMERCIALIZADORA INTERNACIONAL CARIBBEAN EXOTICS S A")</f>
        <v>HINCAPIE CONTRERAS ERIKA STEFANIA</v>
      </c>
      <c r="S1910" s="25">
        <f>+VLOOKUP(E1910, TC!A:D, 2, FALSE())</f>
        <v>4165.07</v>
      </c>
      <c r="T1910" t="str">
        <f t="shared" si="149"/>
        <v>USD</v>
      </c>
    </row>
    <row r="1911" spans="1:20" ht="18.75" hidden="1" customHeight="1" x14ac:dyDescent="0.25">
      <c r="A1911" t="s">
        <v>2215</v>
      </c>
      <c r="B1911" t="s">
        <v>1923</v>
      </c>
      <c r="C1911" t="s">
        <v>1913</v>
      </c>
      <c r="D1911" s="24">
        <v>5753</v>
      </c>
      <c r="E1911" t="s">
        <v>1637</v>
      </c>
      <c r="F1911" t="s">
        <v>128</v>
      </c>
      <c r="G1911" t="s">
        <v>112</v>
      </c>
      <c r="H1911" t="s">
        <v>1933</v>
      </c>
      <c r="I1911" t="s">
        <v>1856</v>
      </c>
      <c r="J1911" t="s">
        <v>1930</v>
      </c>
      <c r="K1911" t="s">
        <v>1935</v>
      </c>
      <c r="L1911" s="24">
        <v>3357</v>
      </c>
      <c r="M1911" s="25">
        <f>+VLOOKUP(E1911, TC!A:D, 4, FALSE())</f>
        <v>1.0433499989195862</v>
      </c>
      <c r="N1911" s="24">
        <f t="shared" si="145"/>
        <v>3357</v>
      </c>
      <c r="O1911" t="str">
        <f t="shared" si="146"/>
        <v>FACTURA</v>
      </c>
      <c r="P1911" t="str">
        <f t="shared" si="147"/>
        <v>2025</v>
      </c>
      <c r="Q1911" t="str">
        <f t="shared" si="148"/>
        <v>02</v>
      </c>
      <c r="R1911" t="str">
        <f>+IFERROR(VLOOKUP(I1911, Listado!A:B, 2, FALSE()), "COMERCIALIZADORA INTERNACIONAL CARIBBEAN EXOTICS S A")</f>
        <v>HINCAPIE CONTRERAS ERIKA STEFANIA</v>
      </c>
      <c r="S1911" s="25">
        <f>+VLOOKUP(E1911, TC!A:D, 2, FALSE())</f>
        <v>4165.07</v>
      </c>
      <c r="T1911" t="str">
        <f t="shared" si="149"/>
        <v>USD</v>
      </c>
    </row>
    <row r="1912" spans="1:20" ht="18.75" hidden="1" customHeight="1" x14ac:dyDescent="0.25">
      <c r="A1912" t="s">
        <v>2215</v>
      </c>
      <c r="B1912" t="s">
        <v>1923</v>
      </c>
      <c r="C1912" t="s">
        <v>1913</v>
      </c>
      <c r="D1912" s="24">
        <v>5754</v>
      </c>
      <c r="E1912" t="s">
        <v>1637</v>
      </c>
      <c r="F1912" t="s">
        <v>128</v>
      </c>
      <c r="G1912" t="s">
        <v>112</v>
      </c>
      <c r="H1912" t="s">
        <v>2287</v>
      </c>
      <c r="I1912" t="s">
        <v>1870</v>
      </c>
      <c r="J1912" t="s">
        <v>1930</v>
      </c>
      <c r="K1912" t="s">
        <v>1928</v>
      </c>
      <c r="L1912" s="24">
        <v>1163</v>
      </c>
      <c r="M1912" s="25">
        <f>+VLOOKUP(E1912, TC!A:D, 4, FALSE())</f>
        <v>1.0433499989195862</v>
      </c>
      <c r="N1912" s="24">
        <f t="shared" si="145"/>
        <v>1163</v>
      </c>
      <c r="O1912" t="str">
        <f t="shared" si="146"/>
        <v>FACTURA</v>
      </c>
      <c r="P1912" t="str">
        <f t="shared" si="147"/>
        <v>2025</v>
      </c>
      <c r="Q1912" t="str">
        <f t="shared" si="148"/>
        <v>02</v>
      </c>
      <c r="R1912" t="str">
        <f>+IFERROR(VLOOKUP(I1912, Listado!A:B, 2, FALSE()), "COMERCIALIZADORA INTERNACIONAL CARIBBEAN EXOTICS S A")</f>
        <v>HINCAPIE CONTRERAS ERIKA STEFANIA</v>
      </c>
      <c r="S1912" s="25">
        <f>+VLOOKUP(E1912, TC!A:D, 2, FALSE())</f>
        <v>4165.07</v>
      </c>
      <c r="T1912" t="str">
        <f t="shared" si="149"/>
        <v>USD</v>
      </c>
    </row>
    <row r="1913" spans="1:20" ht="18.75" hidden="1" customHeight="1" x14ac:dyDescent="0.25">
      <c r="A1913" t="s">
        <v>2215</v>
      </c>
      <c r="B1913" t="s">
        <v>1923</v>
      </c>
      <c r="C1913" t="s">
        <v>1913</v>
      </c>
      <c r="D1913" s="24">
        <v>5754</v>
      </c>
      <c r="E1913" t="s">
        <v>1637</v>
      </c>
      <c r="F1913" t="s">
        <v>128</v>
      </c>
      <c r="G1913" t="s">
        <v>112</v>
      </c>
      <c r="H1913" t="s">
        <v>2287</v>
      </c>
      <c r="I1913" t="s">
        <v>1870</v>
      </c>
      <c r="J1913" t="s">
        <v>1930</v>
      </c>
      <c r="K1913" t="s">
        <v>1937</v>
      </c>
      <c r="L1913" s="24">
        <v>2040</v>
      </c>
      <c r="M1913" s="25">
        <f>+VLOOKUP(E1913, TC!A:D, 4, FALSE())</f>
        <v>1.0433499989195862</v>
      </c>
      <c r="N1913" s="24">
        <f t="shared" si="145"/>
        <v>2040</v>
      </c>
      <c r="O1913" t="str">
        <f t="shared" si="146"/>
        <v>FACTURA</v>
      </c>
      <c r="P1913" t="str">
        <f t="shared" si="147"/>
        <v>2025</v>
      </c>
      <c r="Q1913" t="str">
        <f t="shared" si="148"/>
        <v>02</v>
      </c>
      <c r="R1913" t="str">
        <f>+IFERROR(VLOOKUP(I1913, Listado!A:B, 2, FALSE()), "COMERCIALIZADORA INTERNACIONAL CARIBBEAN EXOTICS S A")</f>
        <v>HINCAPIE CONTRERAS ERIKA STEFANIA</v>
      </c>
      <c r="S1913" s="25">
        <f>+VLOOKUP(E1913, TC!A:D, 2, FALSE())</f>
        <v>4165.07</v>
      </c>
      <c r="T1913" t="str">
        <f t="shared" si="149"/>
        <v>USD</v>
      </c>
    </row>
    <row r="1914" spans="1:20" ht="18.75" hidden="1" customHeight="1" x14ac:dyDescent="0.25">
      <c r="A1914" t="s">
        <v>2215</v>
      </c>
      <c r="B1914" t="s">
        <v>1923</v>
      </c>
      <c r="C1914" t="s">
        <v>1913</v>
      </c>
      <c r="D1914" s="24">
        <v>5754</v>
      </c>
      <c r="E1914" t="s">
        <v>1637</v>
      </c>
      <c r="F1914" t="s">
        <v>128</v>
      </c>
      <c r="G1914" t="s">
        <v>112</v>
      </c>
      <c r="H1914" t="s">
        <v>2287</v>
      </c>
      <c r="I1914" t="s">
        <v>1870</v>
      </c>
      <c r="J1914" t="s">
        <v>1930</v>
      </c>
      <c r="K1914" t="s">
        <v>1938</v>
      </c>
      <c r="L1914" s="24">
        <v>2360</v>
      </c>
      <c r="M1914" s="25">
        <f>+VLOOKUP(E1914, TC!A:D, 4, FALSE())</f>
        <v>1.0433499989195862</v>
      </c>
      <c r="N1914" s="24">
        <f t="shared" si="145"/>
        <v>2360</v>
      </c>
      <c r="O1914" t="str">
        <f t="shared" si="146"/>
        <v>FACTURA</v>
      </c>
      <c r="P1914" t="str">
        <f t="shared" si="147"/>
        <v>2025</v>
      </c>
      <c r="Q1914" t="str">
        <f t="shared" si="148"/>
        <v>02</v>
      </c>
      <c r="R1914" t="str">
        <f>+IFERROR(VLOOKUP(I1914, Listado!A:B, 2, FALSE()), "COMERCIALIZADORA INTERNACIONAL CARIBBEAN EXOTICS S A")</f>
        <v>HINCAPIE CONTRERAS ERIKA STEFANIA</v>
      </c>
      <c r="S1914" s="25">
        <f>+VLOOKUP(E1914, TC!A:D, 2, FALSE())</f>
        <v>4165.07</v>
      </c>
      <c r="T1914" t="str">
        <f t="shared" si="149"/>
        <v>USD</v>
      </c>
    </row>
    <row r="1915" spans="1:20" ht="18.75" hidden="1" customHeight="1" x14ac:dyDescent="0.25">
      <c r="A1915" t="s">
        <v>2215</v>
      </c>
      <c r="B1915" t="s">
        <v>1923</v>
      </c>
      <c r="C1915" t="s">
        <v>1913</v>
      </c>
      <c r="D1915" s="24">
        <v>5755</v>
      </c>
      <c r="E1915" t="s">
        <v>1638</v>
      </c>
      <c r="F1915" t="s">
        <v>128</v>
      </c>
      <c r="G1915" t="s">
        <v>108</v>
      </c>
      <c r="H1915" t="s">
        <v>2288</v>
      </c>
      <c r="I1915" t="s">
        <v>1879</v>
      </c>
      <c r="J1915" t="s">
        <v>1944</v>
      </c>
      <c r="K1915" t="s">
        <v>2119</v>
      </c>
      <c r="L1915" s="24">
        <v>1900</v>
      </c>
      <c r="M1915" s="25">
        <f>+VLOOKUP(E1915, TC!A:D, 4, FALSE())</f>
        <v>1.0508499997596996</v>
      </c>
      <c r="N1915" s="24">
        <f t="shared" si="145"/>
        <v>1900</v>
      </c>
      <c r="O1915" t="str">
        <f t="shared" si="146"/>
        <v>FACTURA</v>
      </c>
      <c r="P1915" t="str">
        <f t="shared" si="147"/>
        <v>2025</v>
      </c>
      <c r="Q1915" t="str">
        <f t="shared" si="148"/>
        <v>02</v>
      </c>
      <c r="R1915" t="str">
        <f>+IFERROR(VLOOKUP(I1915, Listado!A:B, 2, FALSE()), "COMERCIALIZADORA INTERNACIONAL CARIBBEAN EXOTICS S A")</f>
        <v>PIEDRAHITA PEREZ MARIANA</v>
      </c>
      <c r="S1915" s="25">
        <f>+VLOOKUP(E1915, TC!A:D, 2, FALSE())</f>
        <v>4161.46</v>
      </c>
      <c r="T1915" t="str">
        <f t="shared" si="149"/>
        <v>USD</v>
      </c>
    </row>
    <row r="1916" spans="1:20" ht="18.75" hidden="1" customHeight="1" x14ac:dyDescent="0.25">
      <c r="A1916" t="s">
        <v>2215</v>
      </c>
      <c r="B1916" t="s">
        <v>1923</v>
      </c>
      <c r="C1916" t="s">
        <v>1913</v>
      </c>
      <c r="D1916" s="24">
        <v>5756</v>
      </c>
      <c r="E1916" t="s">
        <v>1638</v>
      </c>
      <c r="F1916" t="s">
        <v>128</v>
      </c>
      <c r="G1916" t="s">
        <v>110</v>
      </c>
      <c r="H1916" t="s">
        <v>2289</v>
      </c>
      <c r="I1916" t="s">
        <v>1851</v>
      </c>
      <c r="J1916" t="s">
        <v>1940</v>
      </c>
      <c r="K1916" t="s">
        <v>2069</v>
      </c>
      <c r="L1916" s="24">
        <v>1191.7</v>
      </c>
      <c r="M1916" s="25">
        <f>+VLOOKUP(E1916, TC!A:D, 4, FALSE())</f>
        <v>1.0508499997596996</v>
      </c>
      <c r="N1916" s="24">
        <f t="shared" si="145"/>
        <v>1191.7</v>
      </c>
      <c r="O1916" t="str">
        <f t="shared" si="146"/>
        <v>FACTURA</v>
      </c>
      <c r="P1916" t="str">
        <f t="shared" si="147"/>
        <v>2025</v>
      </c>
      <c r="Q1916" t="str">
        <f t="shared" si="148"/>
        <v>02</v>
      </c>
      <c r="R1916" t="str">
        <f>+IFERROR(VLOOKUP(I1916, Listado!A:B, 2, FALSE()), "COMERCIALIZADORA INTERNACIONAL CARIBBEAN EXOTICS S A")</f>
        <v>PEREZ MEJIA MARIA PAULINA</v>
      </c>
      <c r="S1916" s="25">
        <f>+VLOOKUP(E1916, TC!A:D, 2, FALSE())</f>
        <v>4161.46</v>
      </c>
      <c r="T1916" t="str">
        <f t="shared" si="149"/>
        <v>USD</v>
      </c>
    </row>
    <row r="1917" spans="1:20" ht="18.75" hidden="1" customHeight="1" x14ac:dyDescent="0.25">
      <c r="A1917" t="s">
        <v>2215</v>
      </c>
      <c r="B1917" t="s">
        <v>1923</v>
      </c>
      <c r="C1917" t="s">
        <v>1913</v>
      </c>
      <c r="D1917" s="24">
        <v>5756</v>
      </c>
      <c r="E1917" t="s">
        <v>1638</v>
      </c>
      <c r="F1917" t="s">
        <v>128</v>
      </c>
      <c r="G1917" t="s">
        <v>110</v>
      </c>
      <c r="H1917" t="s">
        <v>2289</v>
      </c>
      <c r="I1917" t="s">
        <v>1851</v>
      </c>
      <c r="J1917" t="s">
        <v>1940</v>
      </c>
      <c r="K1917" t="s">
        <v>1941</v>
      </c>
      <c r="L1917" s="24">
        <v>220</v>
      </c>
      <c r="M1917" s="25">
        <f>+VLOOKUP(E1917, TC!A:D, 4, FALSE())</f>
        <v>1.0508499997596996</v>
      </c>
      <c r="N1917" s="24">
        <f t="shared" si="145"/>
        <v>220</v>
      </c>
      <c r="O1917" t="str">
        <f t="shared" si="146"/>
        <v>FACTURA</v>
      </c>
      <c r="P1917" t="str">
        <f t="shared" si="147"/>
        <v>2025</v>
      </c>
      <c r="Q1917" t="str">
        <f t="shared" si="148"/>
        <v>02</v>
      </c>
      <c r="R1917" t="str">
        <f>+IFERROR(VLOOKUP(I1917, Listado!A:B, 2, FALSE()), "COMERCIALIZADORA INTERNACIONAL CARIBBEAN EXOTICS S A")</f>
        <v>PEREZ MEJIA MARIA PAULINA</v>
      </c>
      <c r="S1917" s="25">
        <f>+VLOOKUP(E1917, TC!A:D, 2, FALSE())</f>
        <v>4161.46</v>
      </c>
      <c r="T1917" t="str">
        <f t="shared" si="149"/>
        <v>USD</v>
      </c>
    </row>
    <row r="1918" spans="1:20" ht="18.75" hidden="1" customHeight="1" x14ac:dyDescent="0.25">
      <c r="A1918" t="s">
        <v>2215</v>
      </c>
      <c r="B1918" t="s">
        <v>1923</v>
      </c>
      <c r="C1918" t="s">
        <v>1913</v>
      </c>
      <c r="D1918" s="24">
        <v>5756</v>
      </c>
      <c r="E1918" t="s">
        <v>1638</v>
      </c>
      <c r="F1918" t="s">
        <v>128</v>
      </c>
      <c r="G1918" t="s">
        <v>110</v>
      </c>
      <c r="H1918" t="s">
        <v>2289</v>
      </c>
      <c r="I1918" t="s">
        <v>1851</v>
      </c>
      <c r="J1918" t="s">
        <v>1940</v>
      </c>
      <c r="K1918" t="s">
        <v>2070</v>
      </c>
      <c r="L1918" s="24">
        <v>801.6</v>
      </c>
      <c r="M1918" s="25">
        <f>+VLOOKUP(E1918, TC!A:D, 4, FALSE())</f>
        <v>1.0508499997596996</v>
      </c>
      <c r="N1918" s="24">
        <f t="shared" si="145"/>
        <v>801.6</v>
      </c>
      <c r="O1918" t="str">
        <f t="shared" si="146"/>
        <v>FACTURA</v>
      </c>
      <c r="P1918" t="str">
        <f t="shared" si="147"/>
        <v>2025</v>
      </c>
      <c r="Q1918" t="str">
        <f t="shared" si="148"/>
        <v>02</v>
      </c>
      <c r="R1918" t="str">
        <f>+IFERROR(VLOOKUP(I1918, Listado!A:B, 2, FALSE()), "COMERCIALIZADORA INTERNACIONAL CARIBBEAN EXOTICS S A")</f>
        <v>PEREZ MEJIA MARIA PAULINA</v>
      </c>
      <c r="S1918" s="25">
        <f>+VLOOKUP(E1918, TC!A:D, 2, FALSE())</f>
        <v>4161.46</v>
      </c>
      <c r="T1918" t="str">
        <f t="shared" si="149"/>
        <v>USD</v>
      </c>
    </row>
    <row r="1919" spans="1:20" ht="18.75" hidden="1" customHeight="1" x14ac:dyDescent="0.25">
      <c r="A1919" t="s">
        <v>2215</v>
      </c>
      <c r="B1919" t="s">
        <v>1923</v>
      </c>
      <c r="C1919" t="s">
        <v>1913</v>
      </c>
      <c r="D1919" s="24">
        <v>5756</v>
      </c>
      <c r="E1919" t="s">
        <v>1638</v>
      </c>
      <c r="F1919" t="s">
        <v>128</v>
      </c>
      <c r="G1919" t="s">
        <v>110</v>
      </c>
      <c r="H1919" t="s">
        <v>2289</v>
      </c>
      <c r="I1919" t="s">
        <v>1851</v>
      </c>
      <c r="J1919" t="s">
        <v>1940</v>
      </c>
      <c r="K1919" t="s">
        <v>2015</v>
      </c>
      <c r="L1919" s="24">
        <v>97</v>
      </c>
      <c r="M1919" s="25">
        <f>+VLOOKUP(E1919, TC!A:D, 4, FALSE())</f>
        <v>1.0508499997596996</v>
      </c>
      <c r="N1919" s="24">
        <f t="shared" si="145"/>
        <v>97</v>
      </c>
      <c r="O1919" t="str">
        <f t="shared" si="146"/>
        <v>FACTURA</v>
      </c>
      <c r="P1919" t="str">
        <f t="shared" si="147"/>
        <v>2025</v>
      </c>
      <c r="Q1919" t="str">
        <f t="shared" si="148"/>
        <v>02</v>
      </c>
      <c r="R1919" t="str">
        <f>+IFERROR(VLOOKUP(I1919, Listado!A:B, 2, FALSE()), "COMERCIALIZADORA INTERNACIONAL CARIBBEAN EXOTICS S A")</f>
        <v>PEREZ MEJIA MARIA PAULINA</v>
      </c>
      <c r="S1919" s="25">
        <f>+VLOOKUP(E1919, TC!A:D, 2, FALSE())</f>
        <v>4161.46</v>
      </c>
      <c r="T1919" t="str">
        <f t="shared" si="149"/>
        <v>USD</v>
      </c>
    </row>
    <row r="1920" spans="1:20" ht="18.75" hidden="1" customHeight="1" x14ac:dyDescent="0.25">
      <c r="A1920" t="s">
        <v>2215</v>
      </c>
      <c r="B1920" t="s">
        <v>1923</v>
      </c>
      <c r="C1920" t="s">
        <v>1913</v>
      </c>
      <c r="D1920" s="24">
        <v>5756</v>
      </c>
      <c r="E1920" t="s">
        <v>1638</v>
      </c>
      <c r="F1920" t="s">
        <v>128</v>
      </c>
      <c r="G1920" t="s">
        <v>110</v>
      </c>
      <c r="H1920" t="s">
        <v>2289</v>
      </c>
      <c r="I1920" t="s">
        <v>1851</v>
      </c>
      <c r="J1920" t="s">
        <v>1940</v>
      </c>
      <c r="K1920" t="s">
        <v>2016</v>
      </c>
      <c r="L1920" s="24">
        <v>585</v>
      </c>
      <c r="M1920" s="25">
        <f>+VLOOKUP(E1920, TC!A:D, 4, FALSE())</f>
        <v>1.0508499997596996</v>
      </c>
      <c r="N1920" s="24">
        <f t="shared" si="145"/>
        <v>585</v>
      </c>
      <c r="O1920" t="str">
        <f t="shared" si="146"/>
        <v>FACTURA</v>
      </c>
      <c r="P1920" t="str">
        <f t="shared" si="147"/>
        <v>2025</v>
      </c>
      <c r="Q1920" t="str">
        <f t="shared" si="148"/>
        <v>02</v>
      </c>
      <c r="R1920" t="str">
        <f>+IFERROR(VLOOKUP(I1920, Listado!A:B, 2, FALSE()), "COMERCIALIZADORA INTERNACIONAL CARIBBEAN EXOTICS S A")</f>
        <v>PEREZ MEJIA MARIA PAULINA</v>
      </c>
      <c r="S1920" s="25">
        <f>+VLOOKUP(E1920, TC!A:D, 2, FALSE())</f>
        <v>4161.46</v>
      </c>
      <c r="T1920" t="str">
        <f t="shared" si="149"/>
        <v>USD</v>
      </c>
    </row>
    <row r="1921" spans="1:20" ht="18.75" hidden="1" customHeight="1" x14ac:dyDescent="0.25">
      <c r="A1921" t="s">
        <v>2215</v>
      </c>
      <c r="B1921" t="s">
        <v>1923</v>
      </c>
      <c r="C1921" t="s">
        <v>1913</v>
      </c>
      <c r="D1921" s="24">
        <v>5756</v>
      </c>
      <c r="E1921" t="s">
        <v>1638</v>
      </c>
      <c r="F1921" t="s">
        <v>128</v>
      </c>
      <c r="G1921" t="s">
        <v>110</v>
      </c>
      <c r="H1921" t="s">
        <v>2289</v>
      </c>
      <c r="I1921" t="s">
        <v>1851</v>
      </c>
      <c r="J1921" t="s">
        <v>1940</v>
      </c>
      <c r="K1921" t="s">
        <v>2016</v>
      </c>
      <c r="L1921" s="24">
        <v>390</v>
      </c>
      <c r="M1921" s="25">
        <f>+VLOOKUP(E1921, TC!A:D, 4, FALSE())</f>
        <v>1.0508499997596996</v>
      </c>
      <c r="N1921" s="24">
        <f t="shared" si="145"/>
        <v>390</v>
      </c>
      <c r="O1921" t="str">
        <f t="shared" si="146"/>
        <v>FACTURA</v>
      </c>
      <c r="P1921" t="str">
        <f t="shared" si="147"/>
        <v>2025</v>
      </c>
      <c r="Q1921" t="str">
        <f t="shared" si="148"/>
        <v>02</v>
      </c>
      <c r="R1921" t="str">
        <f>+IFERROR(VLOOKUP(I1921, Listado!A:B, 2, FALSE()), "COMERCIALIZADORA INTERNACIONAL CARIBBEAN EXOTICS S A")</f>
        <v>PEREZ MEJIA MARIA PAULINA</v>
      </c>
      <c r="S1921" s="25">
        <f>+VLOOKUP(E1921, TC!A:D, 2, FALSE())</f>
        <v>4161.46</v>
      </c>
      <c r="T1921" t="str">
        <f t="shared" si="149"/>
        <v>USD</v>
      </c>
    </row>
    <row r="1922" spans="1:20" ht="18.75" hidden="1" customHeight="1" x14ac:dyDescent="0.25">
      <c r="A1922" t="s">
        <v>2215</v>
      </c>
      <c r="B1922" t="s">
        <v>1923</v>
      </c>
      <c r="C1922" t="s">
        <v>1913</v>
      </c>
      <c r="D1922" s="24">
        <v>5756</v>
      </c>
      <c r="E1922" t="s">
        <v>1638</v>
      </c>
      <c r="F1922" t="s">
        <v>128</v>
      </c>
      <c r="G1922" t="s">
        <v>110</v>
      </c>
      <c r="H1922" t="s">
        <v>2289</v>
      </c>
      <c r="I1922" t="s">
        <v>1851</v>
      </c>
      <c r="J1922" t="s">
        <v>1940</v>
      </c>
      <c r="K1922" t="s">
        <v>2148</v>
      </c>
      <c r="L1922" s="24">
        <v>391.2</v>
      </c>
      <c r="M1922" s="25">
        <f>+VLOOKUP(E1922, TC!A:D, 4, FALSE())</f>
        <v>1.0508499997596996</v>
      </c>
      <c r="N1922" s="24">
        <f t="shared" ref="N1922:N1985" si="150">+IF(F1922="EUR", (M1922*L1922), IF(I1922="JUAN MATAS SAS", (L1922/S1922), L1922))</f>
        <v>391.2</v>
      </c>
      <c r="O1922" t="str">
        <f t="shared" ref="O1922:O1985" si="151">+IF(C1922="CFE", "FACTURA", IF(ISERROR(SEARCH("ANULA", H1922))=FALSE(), "ANULACIÓN FE", IF(ISERROR(SEARCH("CANCELLATION", H1922))=FALSE(), "ANULACIÓN FE", "NOTAS")))</f>
        <v>FACTURA</v>
      </c>
      <c r="P1922" t="str">
        <f t="shared" ref="P1922:P1985" si="152">+LEFT(E1922, 4)</f>
        <v>2025</v>
      </c>
      <c r="Q1922" t="str">
        <f t="shared" ref="Q1922:Q1985" si="153">+MID(E1922, 5, 2)</f>
        <v>02</v>
      </c>
      <c r="R1922" t="str">
        <f>+IFERROR(VLOOKUP(I1922, Listado!A:B, 2, FALSE()), "COMERCIALIZADORA INTERNACIONAL CARIBBEAN EXOTICS S A")</f>
        <v>PEREZ MEJIA MARIA PAULINA</v>
      </c>
      <c r="S1922" s="25">
        <f>+VLOOKUP(E1922, TC!A:D, 2, FALSE())</f>
        <v>4161.46</v>
      </c>
      <c r="T1922" t="str">
        <f t="shared" ref="T1922:T1985" si="154">+IF(I1922="JUAN MATAS SAS", "USD", F1922)</f>
        <v>USD</v>
      </c>
    </row>
    <row r="1923" spans="1:20" ht="18.75" hidden="1" customHeight="1" x14ac:dyDescent="0.25">
      <c r="A1923" t="s">
        <v>2215</v>
      </c>
      <c r="B1923" t="s">
        <v>1923</v>
      </c>
      <c r="C1923" t="s">
        <v>1913</v>
      </c>
      <c r="D1923" s="24">
        <v>5756</v>
      </c>
      <c r="E1923" t="s">
        <v>1638</v>
      </c>
      <c r="F1923" t="s">
        <v>128</v>
      </c>
      <c r="G1923" t="s">
        <v>110</v>
      </c>
      <c r="H1923" t="s">
        <v>2289</v>
      </c>
      <c r="I1923" t="s">
        <v>1851</v>
      </c>
      <c r="J1923" t="s">
        <v>1940</v>
      </c>
      <c r="K1923" t="s">
        <v>2149</v>
      </c>
      <c r="L1923" s="24">
        <v>253.8</v>
      </c>
      <c r="M1923" s="25">
        <f>+VLOOKUP(E1923, TC!A:D, 4, FALSE())</f>
        <v>1.0508499997596996</v>
      </c>
      <c r="N1923" s="24">
        <f t="shared" si="150"/>
        <v>253.8</v>
      </c>
      <c r="O1923" t="str">
        <f t="shared" si="151"/>
        <v>FACTURA</v>
      </c>
      <c r="P1923" t="str">
        <f t="shared" si="152"/>
        <v>2025</v>
      </c>
      <c r="Q1923" t="str">
        <f t="shared" si="153"/>
        <v>02</v>
      </c>
      <c r="R1923" t="str">
        <f>+IFERROR(VLOOKUP(I1923, Listado!A:B, 2, FALSE()), "COMERCIALIZADORA INTERNACIONAL CARIBBEAN EXOTICS S A")</f>
        <v>PEREZ MEJIA MARIA PAULINA</v>
      </c>
      <c r="S1923" s="25">
        <f>+VLOOKUP(E1923, TC!A:D, 2, FALSE())</f>
        <v>4161.46</v>
      </c>
      <c r="T1923" t="str">
        <f t="shared" si="154"/>
        <v>USD</v>
      </c>
    </row>
    <row r="1924" spans="1:20" ht="18.75" hidden="1" customHeight="1" x14ac:dyDescent="0.25">
      <c r="A1924" t="s">
        <v>2215</v>
      </c>
      <c r="B1924" t="s">
        <v>1923</v>
      </c>
      <c r="C1924" t="s">
        <v>1913</v>
      </c>
      <c r="D1924" s="24">
        <v>5757</v>
      </c>
      <c r="E1924" t="s">
        <v>1638</v>
      </c>
      <c r="F1924" t="s">
        <v>128</v>
      </c>
      <c r="G1924" t="s">
        <v>110</v>
      </c>
      <c r="I1924" t="s">
        <v>1851</v>
      </c>
      <c r="J1924" t="s">
        <v>1940</v>
      </c>
      <c r="K1924" t="s">
        <v>1918</v>
      </c>
      <c r="L1924" s="24">
        <v>3</v>
      </c>
      <c r="M1924" s="25">
        <f>+VLOOKUP(E1924, TC!A:D, 4, FALSE())</f>
        <v>1.0508499997596996</v>
      </c>
      <c r="N1924" s="24">
        <f t="shared" si="150"/>
        <v>3</v>
      </c>
      <c r="O1924" t="str">
        <f t="shared" si="151"/>
        <v>FACTURA</v>
      </c>
      <c r="P1924" t="str">
        <f t="shared" si="152"/>
        <v>2025</v>
      </c>
      <c r="Q1924" t="str">
        <f t="shared" si="153"/>
        <v>02</v>
      </c>
      <c r="R1924" t="str">
        <f>+IFERROR(VLOOKUP(I1924, Listado!A:B, 2, FALSE()), "COMERCIALIZADORA INTERNACIONAL CARIBBEAN EXOTICS S A")</f>
        <v>PEREZ MEJIA MARIA PAULINA</v>
      </c>
      <c r="S1924" s="25">
        <f>+VLOOKUP(E1924, TC!A:D, 2, FALSE())</f>
        <v>4161.46</v>
      </c>
      <c r="T1924" t="str">
        <f t="shared" si="154"/>
        <v>USD</v>
      </c>
    </row>
    <row r="1925" spans="1:20" ht="18.75" hidden="1" customHeight="1" x14ac:dyDescent="0.25">
      <c r="A1925" t="s">
        <v>2215</v>
      </c>
      <c r="B1925" t="s">
        <v>1923</v>
      </c>
      <c r="C1925" t="s">
        <v>1913</v>
      </c>
      <c r="D1925" s="24">
        <v>5758</v>
      </c>
      <c r="E1925" t="s">
        <v>1638</v>
      </c>
      <c r="F1925" t="s">
        <v>128</v>
      </c>
      <c r="G1925" t="s">
        <v>110</v>
      </c>
      <c r="I1925" t="s">
        <v>1851</v>
      </c>
      <c r="J1925" t="s">
        <v>1940</v>
      </c>
      <c r="K1925" t="s">
        <v>1918</v>
      </c>
      <c r="L1925" s="24">
        <v>7.2</v>
      </c>
      <c r="M1925" s="25">
        <f>+VLOOKUP(E1925, TC!A:D, 4, FALSE())</f>
        <v>1.0508499997596996</v>
      </c>
      <c r="N1925" s="24">
        <f t="shared" si="150"/>
        <v>7.2</v>
      </c>
      <c r="O1925" t="str">
        <f t="shared" si="151"/>
        <v>FACTURA</v>
      </c>
      <c r="P1925" t="str">
        <f t="shared" si="152"/>
        <v>2025</v>
      </c>
      <c r="Q1925" t="str">
        <f t="shared" si="153"/>
        <v>02</v>
      </c>
      <c r="R1925" t="str">
        <f>+IFERROR(VLOOKUP(I1925, Listado!A:B, 2, FALSE()), "COMERCIALIZADORA INTERNACIONAL CARIBBEAN EXOTICS S A")</f>
        <v>PEREZ MEJIA MARIA PAULINA</v>
      </c>
      <c r="S1925" s="25">
        <f>+VLOOKUP(E1925, TC!A:D, 2, FALSE())</f>
        <v>4161.46</v>
      </c>
      <c r="T1925" t="str">
        <f t="shared" si="154"/>
        <v>USD</v>
      </c>
    </row>
    <row r="1926" spans="1:20" ht="18.75" hidden="1" customHeight="1" x14ac:dyDescent="0.25">
      <c r="A1926" t="s">
        <v>2215</v>
      </c>
      <c r="B1926" t="s">
        <v>1923</v>
      </c>
      <c r="C1926" t="s">
        <v>1913</v>
      </c>
      <c r="D1926" s="24">
        <v>5759</v>
      </c>
      <c r="E1926" t="s">
        <v>1638</v>
      </c>
      <c r="F1926" t="s">
        <v>128</v>
      </c>
      <c r="G1926" t="s">
        <v>110</v>
      </c>
      <c r="H1926" t="s">
        <v>2290</v>
      </c>
      <c r="I1926" t="s">
        <v>1883</v>
      </c>
      <c r="J1926" t="s">
        <v>1984</v>
      </c>
      <c r="K1926" t="s">
        <v>2195</v>
      </c>
      <c r="L1926" s="24">
        <v>3013.2</v>
      </c>
      <c r="M1926" s="25">
        <f>+VLOOKUP(E1926, TC!A:D, 4, FALSE())</f>
        <v>1.0508499997596996</v>
      </c>
      <c r="N1926" s="24">
        <f t="shared" si="150"/>
        <v>3013.2</v>
      </c>
      <c r="O1926" t="str">
        <f t="shared" si="151"/>
        <v>FACTURA</v>
      </c>
      <c r="P1926" t="str">
        <f t="shared" si="152"/>
        <v>2025</v>
      </c>
      <c r="Q1926" t="str">
        <f t="shared" si="153"/>
        <v>02</v>
      </c>
      <c r="R1926" t="str">
        <f>+IFERROR(VLOOKUP(I1926, Listado!A:B, 2, FALSE()), "COMERCIALIZADORA INTERNACIONAL CARIBBEAN EXOTICS S A")</f>
        <v>PEREZ MEJIA MARIA PAULINA</v>
      </c>
      <c r="S1926" s="25">
        <f>+VLOOKUP(E1926, TC!A:D, 2, FALSE())</f>
        <v>4161.46</v>
      </c>
      <c r="T1926" t="str">
        <f t="shared" si="154"/>
        <v>USD</v>
      </c>
    </row>
    <row r="1927" spans="1:20" ht="18.75" hidden="1" customHeight="1" x14ac:dyDescent="0.25">
      <c r="A1927" t="s">
        <v>2215</v>
      </c>
      <c r="B1927" t="s">
        <v>1923</v>
      </c>
      <c r="C1927" t="s">
        <v>1913</v>
      </c>
      <c r="D1927" s="24">
        <v>5759</v>
      </c>
      <c r="E1927" t="s">
        <v>1638</v>
      </c>
      <c r="F1927" t="s">
        <v>128</v>
      </c>
      <c r="G1927" t="s">
        <v>110</v>
      </c>
      <c r="H1927" t="s">
        <v>2290</v>
      </c>
      <c r="I1927" t="s">
        <v>1883</v>
      </c>
      <c r="J1927" t="s">
        <v>1984</v>
      </c>
      <c r="K1927" t="s">
        <v>1928</v>
      </c>
      <c r="L1927" s="24">
        <v>3297.6</v>
      </c>
      <c r="M1927" s="25">
        <f>+VLOOKUP(E1927, TC!A:D, 4, FALSE())</f>
        <v>1.0508499997596996</v>
      </c>
      <c r="N1927" s="24">
        <f t="shared" si="150"/>
        <v>3297.6</v>
      </c>
      <c r="O1927" t="str">
        <f t="shared" si="151"/>
        <v>FACTURA</v>
      </c>
      <c r="P1927" t="str">
        <f t="shared" si="152"/>
        <v>2025</v>
      </c>
      <c r="Q1927" t="str">
        <f t="shared" si="153"/>
        <v>02</v>
      </c>
      <c r="R1927" t="str">
        <f>+IFERROR(VLOOKUP(I1927, Listado!A:B, 2, FALSE()), "COMERCIALIZADORA INTERNACIONAL CARIBBEAN EXOTICS S A")</f>
        <v>PEREZ MEJIA MARIA PAULINA</v>
      </c>
      <c r="S1927" s="25">
        <f>+VLOOKUP(E1927, TC!A:D, 2, FALSE())</f>
        <v>4161.46</v>
      </c>
      <c r="T1927" t="str">
        <f t="shared" si="154"/>
        <v>USD</v>
      </c>
    </row>
    <row r="1928" spans="1:20" ht="18.75" hidden="1" customHeight="1" x14ac:dyDescent="0.25">
      <c r="A1928" t="s">
        <v>2215</v>
      </c>
      <c r="B1928" t="s">
        <v>1923</v>
      </c>
      <c r="C1928" t="s">
        <v>1913</v>
      </c>
      <c r="D1928" s="24">
        <v>5759</v>
      </c>
      <c r="E1928" t="s">
        <v>1638</v>
      </c>
      <c r="F1928" t="s">
        <v>128</v>
      </c>
      <c r="G1928" t="s">
        <v>110</v>
      </c>
      <c r="H1928" t="s">
        <v>2290</v>
      </c>
      <c r="I1928" t="s">
        <v>1883</v>
      </c>
      <c r="J1928" t="s">
        <v>1984</v>
      </c>
      <c r="K1928" t="s">
        <v>2196</v>
      </c>
      <c r="L1928" s="24">
        <v>2313.6</v>
      </c>
      <c r="M1928" s="25">
        <f>+VLOOKUP(E1928, TC!A:D, 4, FALSE())</f>
        <v>1.0508499997596996</v>
      </c>
      <c r="N1928" s="24">
        <f t="shared" si="150"/>
        <v>2313.6</v>
      </c>
      <c r="O1928" t="str">
        <f t="shared" si="151"/>
        <v>FACTURA</v>
      </c>
      <c r="P1928" t="str">
        <f t="shared" si="152"/>
        <v>2025</v>
      </c>
      <c r="Q1928" t="str">
        <f t="shared" si="153"/>
        <v>02</v>
      </c>
      <c r="R1928" t="str">
        <f>+IFERROR(VLOOKUP(I1928, Listado!A:B, 2, FALSE()), "COMERCIALIZADORA INTERNACIONAL CARIBBEAN EXOTICS S A")</f>
        <v>PEREZ MEJIA MARIA PAULINA</v>
      </c>
      <c r="S1928" s="25">
        <f>+VLOOKUP(E1928, TC!A:D, 2, FALSE())</f>
        <v>4161.46</v>
      </c>
      <c r="T1928" t="str">
        <f t="shared" si="154"/>
        <v>USD</v>
      </c>
    </row>
    <row r="1929" spans="1:20" ht="18.75" hidden="1" customHeight="1" x14ac:dyDescent="0.25">
      <c r="A1929" t="s">
        <v>2215</v>
      </c>
      <c r="B1929" t="s">
        <v>1923</v>
      </c>
      <c r="C1929" t="s">
        <v>1913</v>
      </c>
      <c r="D1929" s="24">
        <v>5759</v>
      </c>
      <c r="E1929" t="s">
        <v>1638</v>
      </c>
      <c r="F1929" t="s">
        <v>128</v>
      </c>
      <c r="G1929" t="s">
        <v>110</v>
      </c>
      <c r="H1929" t="s">
        <v>2290</v>
      </c>
      <c r="I1929" t="s">
        <v>1883</v>
      </c>
      <c r="J1929" t="s">
        <v>1984</v>
      </c>
      <c r="K1929" t="s">
        <v>2253</v>
      </c>
      <c r="L1929" s="24">
        <v>333</v>
      </c>
      <c r="M1929" s="25">
        <f>+VLOOKUP(E1929, TC!A:D, 4, FALSE())</f>
        <v>1.0508499997596996</v>
      </c>
      <c r="N1929" s="24">
        <f t="shared" si="150"/>
        <v>333</v>
      </c>
      <c r="O1929" t="str">
        <f t="shared" si="151"/>
        <v>FACTURA</v>
      </c>
      <c r="P1929" t="str">
        <f t="shared" si="152"/>
        <v>2025</v>
      </c>
      <c r="Q1929" t="str">
        <f t="shared" si="153"/>
        <v>02</v>
      </c>
      <c r="R1929" t="str">
        <f>+IFERROR(VLOOKUP(I1929, Listado!A:B, 2, FALSE()), "COMERCIALIZADORA INTERNACIONAL CARIBBEAN EXOTICS S A")</f>
        <v>PEREZ MEJIA MARIA PAULINA</v>
      </c>
      <c r="S1929" s="25">
        <f>+VLOOKUP(E1929, TC!A:D, 2, FALSE())</f>
        <v>4161.46</v>
      </c>
      <c r="T1929" t="str">
        <f t="shared" si="154"/>
        <v>USD</v>
      </c>
    </row>
    <row r="1930" spans="1:20" ht="18.75" hidden="1" customHeight="1" x14ac:dyDescent="0.25">
      <c r="A1930" t="s">
        <v>2215</v>
      </c>
      <c r="B1930" t="s">
        <v>1923</v>
      </c>
      <c r="C1930" t="s">
        <v>1913</v>
      </c>
      <c r="D1930" s="24">
        <v>5759</v>
      </c>
      <c r="E1930" t="s">
        <v>1638</v>
      </c>
      <c r="F1930" t="s">
        <v>128</v>
      </c>
      <c r="G1930" t="s">
        <v>110</v>
      </c>
      <c r="H1930" t="s">
        <v>2290</v>
      </c>
      <c r="I1930" t="s">
        <v>1883</v>
      </c>
      <c r="J1930" t="s">
        <v>1984</v>
      </c>
      <c r="K1930" t="s">
        <v>2197</v>
      </c>
      <c r="L1930" s="24">
        <v>694.3</v>
      </c>
      <c r="M1930" s="25">
        <f>+VLOOKUP(E1930, TC!A:D, 4, FALSE())</f>
        <v>1.0508499997596996</v>
      </c>
      <c r="N1930" s="24">
        <f t="shared" si="150"/>
        <v>694.3</v>
      </c>
      <c r="O1930" t="str">
        <f t="shared" si="151"/>
        <v>FACTURA</v>
      </c>
      <c r="P1930" t="str">
        <f t="shared" si="152"/>
        <v>2025</v>
      </c>
      <c r="Q1930" t="str">
        <f t="shared" si="153"/>
        <v>02</v>
      </c>
      <c r="R1930" t="str">
        <f>+IFERROR(VLOOKUP(I1930, Listado!A:B, 2, FALSE()), "COMERCIALIZADORA INTERNACIONAL CARIBBEAN EXOTICS S A")</f>
        <v>PEREZ MEJIA MARIA PAULINA</v>
      </c>
      <c r="S1930" s="25">
        <f>+VLOOKUP(E1930, TC!A:D, 2, FALSE())</f>
        <v>4161.46</v>
      </c>
      <c r="T1930" t="str">
        <f t="shared" si="154"/>
        <v>USD</v>
      </c>
    </row>
    <row r="1931" spans="1:20" ht="18.75" hidden="1" customHeight="1" x14ac:dyDescent="0.25">
      <c r="A1931" t="s">
        <v>2215</v>
      </c>
      <c r="B1931" t="s">
        <v>1923</v>
      </c>
      <c r="C1931" t="s">
        <v>1913</v>
      </c>
      <c r="D1931" s="24">
        <v>5759</v>
      </c>
      <c r="E1931" t="s">
        <v>1638</v>
      </c>
      <c r="F1931" t="s">
        <v>128</v>
      </c>
      <c r="G1931" t="s">
        <v>110</v>
      </c>
      <c r="H1931" t="s">
        <v>2290</v>
      </c>
      <c r="I1931" t="s">
        <v>1883</v>
      </c>
      <c r="J1931" t="s">
        <v>1984</v>
      </c>
      <c r="K1931" t="s">
        <v>2198</v>
      </c>
      <c r="L1931" s="24">
        <v>891.81</v>
      </c>
      <c r="M1931" s="25">
        <f>+VLOOKUP(E1931, TC!A:D, 4, FALSE())</f>
        <v>1.0508499997596996</v>
      </c>
      <c r="N1931" s="24">
        <f t="shared" si="150"/>
        <v>891.81</v>
      </c>
      <c r="O1931" t="str">
        <f t="shared" si="151"/>
        <v>FACTURA</v>
      </c>
      <c r="P1931" t="str">
        <f t="shared" si="152"/>
        <v>2025</v>
      </c>
      <c r="Q1931" t="str">
        <f t="shared" si="153"/>
        <v>02</v>
      </c>
      <c r="R1931" t="str">
        <f>+IFERROR(VLOOKUP(I1931, Listado!A:B, 2, FALSE()), "COMERCIALIZADORA INTERNACIONAL CARIBBEAN EXOTICS S A")</f>
        <v>PEREZ MEJIA MARIA PAULINA</v>
      </c>
      <c r="S1931" s="25">
        <f>+VLOOKUP(E1931, TC!A:D, 2, FALSE())</f>
        <v>4161.46</v>
      </c>
      <c r="T1931" t="str">
        <f t="shared" si="154"/>
        <v>USD</v>
      </c>
    </row>
    <row r="1932" spans="1:20" ht="18.75" hidden="1" customHeight="1" x14ac:dyDescent="0.25">
      <c r="A1932" t="s">
        <v>2215</v>
      </c>
      <c r="B1932" t="s">
        <v>5</v>
      </c>
      <c r="C1932" t="s">
        <v>1913</v>
      </c>
      <c r="D1932" s="24">
        <v>11005</v>
      </c>
      <c r="E1932" t="s">
        <v>1638</v>
      </c>
      <c r="F1932" t="s">
        <v>1924</v>
      </c>
      <c r="G1932" t="s">
        <v>110</v>
      </c>
      <c r="H1932" t="s">
        <v>2216</v>
      </c>
      <c r="I1932" t="s">
        <v>1848</v>
      </c>
      <c r="J1932" t="s">
        <v>1917</v>
      </c>
      <c r="K1932" t="s">
        <v>1928</v>
      </c>
      <c r="L1932" s="24">
        <v>3440.45</v>
      </c>
      <c r="M1932" s="25">
        <f>+VLOOKUP(E1932, TC!A:D, 4, FALSE())</f>
        <v>1.0508499997596996</v>
      </c>
      <c r="N1932" s="24">
        <f t="shared" si="150"/>
        <v>3615.3968816732586</v>
      </c>
      <c r="O1932" t="str">
        <f t="shared" si="151"/>
        <v>FACTURA</v>
      </c>
      <c r="P1932" t="str">
        <f t="shared" si="152"/>
        <v>2025</v>
      </c>
      <c r="Q1932" t="str">
        <f t="shared" si="153"/>
        <v>02</v>
      </c>
      <c r="R1932" t="str">
        <f>+IFERROR(VLOOKUP(I1932, Listado!A:B, 2, FALSE()), "COMERCIALIZADORA INTERNACIONAL CARIBBEAN EXOTICS S A")</f>
        <v>PEREZ MEJIA MARIA PAULINA</v>
      </c>
      <c r="S1932" s="25">
        <f>+VLOOKUP(E1932, TC!A:D, 2, FALSE())</f>
        <v>4161.46</v>
      </c>
      <c r="T1932" t="str">
        <f t="shared" si="154"/>
        <v>EUR</v>
      </c>
    </row>
    <row r="1933" spans="1:20" ht="18.75" hidden="1" customHeight="1" x14ac:dyDescent="0.25">
      <c r="A1933" t="s">
        <v>2215</v>
      </c>
      <c r="B1933" t="s">
        <v>5</v>
      </c>
      <c r="C1933" t="s">
        <v>1913</v>
      </c>
      <c r="D1933" s="24">
        <v>11005</v>
      </c>
      <c r="E1933" t="s">
        <v>1638</v>
      </c>
      <c r="F1933" t="s">
        <v>1924</v>
      </c>
      <c r="G1933" t="s">
        <v>110</v>
      </c>
      <c r="H1933" t="s">
        <v>2216</v>
      </c>
      <c r="I1933" t="s">
        <v>1848</v>
      </c>
      <c r="J1933" t="s">
        <v>1917</v>
      </c>
      <c r="K1933" t="s">
        <v>1953</v>
      </c>
      <c r="L1933" s="24">
        <v>8208</v>
      </c>
      <c r="M1933" s="25">
        <f>+VLOOKUP(E1933, TC!A:D, 4, FALSE())</f>
        <v>1.0508499997596996</v>
      </c>
      <c r="N1933" s="24">
        <f t="shared" si="150"/>
        <v>8625.3767980276152</v>
      </c>
      <c r="O1933" t="str">
        <f t="shared" si="151"/>
        <v>FACTURA</v>
      </c>
      <c r="P1933" t="str">
        <f t="shared" si="152"/>
        <v>2025</v>
      </c>
      <c r="Q1933" t="str">
        <f t="shared" si="153"/>
        <v>02</v>
      </c>
      <c r="R1933" t="str">
        <f>+IFERROR(VLOOKUP(I1933, Listado!A:B, 2, FALSE()), "COMERCIALIZADORA INTERNACIONAL CARIBBEAN EXOTICS S A")</f>
        <v>PEREZ MEJIA MARIA PAULINA</v>
      </c>
      <c r="S1933" s="25">
        <f>+VLOOKUP(E1933, TC!A:D, 2, FALSE())</f>
        <v>4161.46</v>
      </c>
      <c r="T1933" t="str">
        <f t="shared" si="154"/>
        <v>EUR</v>
      </c>
    </row>
    <row r="1934" spans="1:20" ht="18.75" hidden="1" customHeight="1" x14ac:dyDescent="0.25">
      <c r="A1934" t="s">
        <v>2215</v>
      </c>
      <c r="B1934" t="s">
        <v>1923</v>
      </c>
      <c r="C1934" t="s">
        <v>1913</v>
      </c>
      <c r="D1934" s="24">
        <v>5760</v>
      </c>
      <c r="E1934" t="s">
        <v>1638</v>
      </c>
      <c r="F1934" t="s">
        <v>128</v>
      </c>
      <c r="G1934" t="s">
        <v>108</v>
      </c>
      <c r="H1934" t="s">
        <v>2006</v>
      </c>
      <c r="I1934" t="s">
        <v>1878</v>
      </c>
      <c r="J1934" t="s">
        <v>2007</v>
      </c>
      <c r="K1934" t="s">
        <v>2008</v>
      </c>
      <c r="L1934" s="24">
        <v>1170</v>
      </c>
      <c r="M1934" s="25">
        <f>+VLOOKUP(E1934, TC!A:D, 4, FALSE())</f>
        <v>1.0508499997596996</v>
      </c>
      <c r="N1934" s="24">
        <f t="shared" si="150"/>
        <v>1170</v>
      </c>
      <c r="O1934" t="str">
        <f t="shared" si="151"/>
        <v>FACTURA</v>
      </c>
      <c r="P1934" t="str">
        <f t="shared" si="152"/>
        <v>2025</v>
      </c>
      <c r="Q1934" t="str">
        <f t="shared" si="153"/>
        <v>02</v>
      </c>
      <c r="R1934" t="str">
        <f>+IFERROR(VLOOKUP(I1934, Listado!A:B, 2, FALSE()), "COMERCIALIZADORA INTERNACIONAL CARIBBEAN EXOTICS S A")</f>
        <v>PIEDRAHITA PEREZ MARIANA</v>
      </c>
      <c r="S1934" s="25">
        <f>+VLOOKUP(E1934, TC!A:D, 2, FALSE())</f>
        <v>4161.46</v>
      </c>
      <c r="T1934" t="str">
        <f t="shared" si="154"/>
        <v>USD</v>
      </c>
    </row>
    <row r="1935" spans="1:20" ht="18.75" hidden="1" customHeight="1" x14ac:dyDescent="0.25">
      <c r="A1935" t="s">
        <v>2215</v>
      </c>
      <c r="B1935" t="s">
        <v>1923</v>
      </c>
      <c r="C1935" t="s">
        <v>1913</v>
      </c>
      <c r="D1935" s="24">
        <v>5760</v>
      </c>
      <c r="E1935" t="s">
        <v>1638</v>
      </c>
      <c r="F1935" t="s">
        <v>128</v>
      </c>
      <c r="G1935" t="s">
        <v>108</v>
      </c>
      <c r="H1935" t="s">
        <v>2006</v>
      </c>
      <c r="I1935" t="s">
        <v>1878</v>
      </c>
      <c r="J1935" t="s">
        <v>2007</v>
      </c>
      <c r="K1935" t="s">
        <v>2009</v>
      </c>
      <c r="L1935" s="24">
        <v>380</v>
      </c>
      <c r="M1935" s="25">
        <f>+VLOOKUP(E1935, TC!A:D, 4, FALSE())</f>
        <v>1.0508499997596996</v>
      </c>
      <c r="N1935" s="24">
        <f t="shared" si="150"/>
        <v>380</v>
      </c>
      <c r="O1935" t="str">
        <f t="shared" si="151"/>
        <v>FACTURA</v>
      </c>
      <c r="P1935" t="str">
        <f t="shared" si="152"/>
        <v>2025</v>
      </c>
      <c r="Q1935" t="str">
        <f t="shared" si="153"/>
        <v>02</v>
      </c>
      <c r="R1935" t="str">
        <f>+IFERROR(VLOOKUP(I1935, Listado!A:B, 2, FALSE()), "COMERCIALIZADORA INTERNACIONAL CARIBBEAN EXOTICS S A")</f>
        <v>PIEDRAHITA PEREZ MARIANA</v>
      </c>
      <c r="S1935" s="25">
        <f>+VLOOKUP(E1935, TC!A:D, 2, FALSE())</f>
        <v>4161.46</v>
      </c>
      <c r="T1935" t="str">
        <f t="shared" si="154"/>
        <v>USD</v>
      </c>
    </row>
    <row r="1936" spans="1:20" ht="18.75" hidden="1" customHeight="1" x14ac:dyDescent="0.25">
      <c r="A1936" t="s">
        <v>2215</v>
      </c>
      <c r="B1936" t="s">
        <v>1923</v>
      </c>
      <c r="C1936" t="s">
        <v>1913</v>
      </c>
      <c r="D1936" s="24">
        <v>5760</v>
      </c>
      <c r="E1936" t="s">
        <v>1638</v>
      </c>
      <c r="F1936" t="s">
        <v>128</v>
      </c>
      <c r="G1936" t="s">
        <v>108</v>
      </c>
      <c r="H1936" t="s">
        <v>2006</v>
      </c>
      <c r="I1936" t="s">
        <v>1878</v>
      </c>
      <c r="J1936" t="s">
        <v>2007</v>
      </c>
      <c r="K1936" t="s">
        <v>2010</v>
      </c>
      <c r="L1936" s="24">
        <v>472</v>
      </c>
      <c r="M1936" s="25">
        <f>+VLOOKUP(E1936, TC!A:D, 4, FALSE())</f>
        <v>1.0508499997596996</v>
      </c>
      <c r="N1936" s="24">
        <f t="shared" si="150"/>
        <v>472</v>
      </c>
      <c r="O1936" t="str">
        <f t="shared" si="151"/>
        <v>FACTURA</v>
      </c>
      <c r="P1936" t="str">
        <f t="shared" si="152"/>
        <v>2025</v>
      </c>
      <c r="Q1936" t="str">
        <f t="shared" si="153"/>
        <v>02</v>
      </c>
      <c r="R1936" t="str">
        <f>+IFERROR(VLOOKUP(I1936, Listado!A:B, 2, FALSE()), "COMERCIALIZADORA INTERNACIONAL CARIBBEAN EXOTICS S A")</f>
        <v>PIEDRAHITA PEREZ MARIANA</v>
      </c>
      <c r="S1936" s="25">
        <f>+VLOOKUP(E1936, TC!A:D, 2, FALSE())</f>
        <v>4161.46</v>
      </c>
      <c r="T1936" t="str">
        <f t="shared" si="154"/>
        <v>USD</v>
      </c>
    </row>
    <row r="1937" spans="1:20" ht="18.75" hidden="1" customHeight="1" x14ac:dyDescent="0.25">
      <c r="A1937" t="s">
        <v>2215</v>
      </c>
      <c r="B1937" t="s">
        <v>5</v>
      </c>
      <c r="C1937" t="s">
        <v>1913</v>
      </c>
      <c r="D1937" s="24">
        <v>11006</v>
      </c>
      <c r="E1937" t="s">
        <v>1639</v>
      </c>
      <c r="F1937" t="s">
        <v>99</v>
      </c>
      <c r="G1937" t="s">
        <v>113</v>
      </c>
      <c r="I1937" t="s">
        <v>1859</v>
      </c>
      <c r="J1937" t="s">
        <v>1915</v>
      </c>
      <c r="K1937" t="s">
        <v>1916</v>
      </c>
      <c r="L1937" s="24">
        <v>6542400</v>
      </c>
      <c r="M1937" s="25">
        <f>+VLOOKUP(E1937, TC!A:D, 4, FALSE())</f>
        <v>1.0508499997561369</v>
      </c>
      <c r="N1937" s="24">
        <f t="shared" si="150"/>
        <v>6542400</v>
      </c>
      <c r="O1937" t="str">
        <f t="shared" si="151"/>
        <v>FACTURA</v>
      </c>
      <c r="P1937" t="str">
        <f t="shared" si="152"/>
        <v>2025</v>
      </c>
      <c r="Q1937" t="str">
        <f t="shared" si="153"/>
        <v>02</v>
      </c>
      <c r="R1937" t="str">
        <f>+IFERROR(VLOOKUP(I1937, Listado!A:B, 2, FALSE()), "COMERCIALIZADORA INTERNACIONAL CARIBBEAN EXOTICS S A")</f>
        <v>LONDOÑO ECHEVERRI ALEJANDRA</v>
      </c>
      <c r="S1937" s="25">
        <f>+VLOOKUP(E1937, TC!A:D, 2, FALSE())</f>
        <v>4100.66</v>
      </c>
      <c r="T1937" t="str">
        <f t="shared" si="154"/>
        <v>COP</v>
      </c>
    </row>
    <row r="1938" spans="1:20" ht="18.75" hidden="1" customHeight="1" x14ac:dyDescent="0.25">
      <c r="A1938" t="s">
        <v>2215</v>
      </c>
      <c r="B1938" t="s">
        <v>5</v>
      </c>
      <c r="C1938" t="s">
        <v>1913</v>
      </c>
      <c r="D1938" s="24">
        <v>11007</v>
      </c>
      <c r="E1938" t="s">
        <v>1639</v>
      </c>
      <c r="F1938" t="s">
        <v>99</v>
      </c>
      <c r="G1938" t="s">
        <v>113</v>
      </c>
      <c r="I1938" t="s">
        <v>1858</v>
      </c>
      <c r="J1938" t="s">
        <v>1915</v>
      </c>
      <c r="K1938" t="s">
        <v>1920</v>
      </c>
      <c r="L1938" s="24">
        <v>1056000</v>
      </c>
      <c r="M1938" s="25">
        <f>+VLOOKUP(E1938, TC!A:D, 4, FALSE())</f>
        <v>1.0508499997561369</v>
      </c>
      <c r="N1938" s="24">
        <f t="shared" si="150"/>
        <v>1056000</v>
      </c>
      <c r="O1938" t="str">
        <f t="shared" si="151"/>
        <v>FACTURA</v>
      </c>
      <c r="P1938" t="str">
        <f t="shared" si="152"/>
        <v>2025</v>
      </c>
      <c r="Q1938" t="str">
        <f t="shared" si="153"/>
        <v>02</v>
      </c>
      <c r="R1938" t="str">
        <f>+IFERROR(VLOOKUP(I1938, Listado!A:B, 2, FALSE()), "COMERCIALIZADORA INTERNACIONAL CARIBBEAN EXOTICS S A")</f>
        <v>LONDOÑO ECHEVERRI ALEJANDRA</v>
      </c>
      <c r="S1938" s="25">
        <f>+VLOOKUP(E1938, TC!A:D, 2, FALSE())</f>
        <v>4100.66</v>
      </c>
      <c r="T1938" t="str">
        <f t="shared" si="154"/>
        <v>COP</v>
      </c>
    </row>
    <row r="1939" spans="1:20" ht="18.75" hidden="1" customHeight="1" x14ac:dyDescent="0.25">
      <c r="A1939" t="s">
        <v>2215</v>
      </c>
      <c r="B1939" t="s">
        <v>5</v>
      </c>
      <c r="C1939" t="s">
        <v>1913</v>
      </c>
      <c r="D1939" s="24">
        <v>11008</v>
      </c>
      <c r="E1939" t="s">
        <v>1639</v>
      </c>
      <c r="F1939" t="s">
        <v>99</v>
      </c>
      <c r="G1939" t="s">
        <v>113</v>
      </c>
      <c r="I1939" t="s">
        <v>1858</v>
      </c>
      <c r="J1939" t="s">
        <v>1915</v>
      </c>
      <c r="K1939" t="s">
        <v>1920</v>
      </c>
      <c r="L1939" s="24">
        <v>1056000</v>
      </c>
      <c r="M1939" s="25">
        <f>+VLOOKUP(E1939, TC!A:D, 4, FALSE())</f>
        <v>1.0508499997561369</v>
      </c>
      <c r="N1939" s="24">
        <f t="shared" si="150"/>
        <v>1056000</v>
      </c>
      <c r="O1939" t="str">
        <f t="shared" si="151"/>
        <v>FACTURA</v>
      </c>
      <c r="P1939" t="str">
        <f t="shared" si="152"/>
        <v>2025</v>
      </c>
      <c r="Q1939" t="str">
        <f t="shared" si="153"/>
        <v>02</v>
      </c>
      <c r="R1939" t="str">
        <f>+IFERROR(VLOOKUP(I1939, Listado!A:B, 2, FALSE()), "COMERCIALIZADORA INTERNACIONAL CARIBBEAN EXOTICS S A")</f>
        <v>LONDOÑO ECHEVERRI ALEJANDRA</v>
      </c>
      <c r="S1939" s="25">
        <f>+VLOOKUP(E1939, TC!A:D, 2, FALSE())</f>
        <v>4100.66</v>
      </c>
      <c r="T1939" t="str">
        <f t="shared" si="154"/>
        <v>COP</v>
      </c>
    </row>
    <row r="1940" spans="1:20" ht="18.75" hidden="1" customHeight="1" x14ac:dyDescent="0.25">
      <c r="A1940" t="s">
        <v>2215</v>
      </c>
      <c r="B1940" t="s">
        <v>5</v>
      </c>
      <c r="C1940" t="s">
        <v>1913</v>
      </c>
      <c r="D1940" s="24">
        <v>11009</v>
      </c>
      <c r="E1940" t="s">
        <v>1639</v>
      </c>
      <c r="F1940" t="s">
        <v>128</v>
      </c>
      <c r="G1940" t="s">
        <v>110</v>
      </c>
      <c r="H1940" t="s">
        <v>2291</v>
      </c>
      <c r="I1940" t="s">
        <v>1850</v>
      </c>
      <c r="J1940" t="s">
        <v>1919</v>
      </c>
      <c r="K1940" t="s">
        <v>1928</v>
      </c>
      <c r="L1940" s="24">
        <v>1270.3399999999999</v>
      </c>
      <c r="M1940" s="25">
        <f>+VLOOKUP(E1940, TC!A:D, 4, FALSE())</f>
        <v>1.0508499997561369</v>
      </c>
      <c r="N1940" s="24">
        <f t="shared" si="150"/>
        <v>1270.3399999999999</v>
      </c>
      <c r="O1940" t="str">
        <f t="shared" si="151"/>
        <v>FACTURA</v>
      </c>
      <c r="P1940" t="str">
        <f t="shared" si="152"/>
        <v>2025</v>
      </c>
      <c r="Q1940" t="str">
        <f t="shared" si="153"/>
        <v>02</v>
      </c>
      <c r="R1940" t="str">
        <f>+IFERROR(VLOOKUP(I1940, Listado!A:B, 2, FALSE()), "COMERCIALIZADORA INTERNACIONAL CARIBBEAN EXOTICS S A")</f>
        <v>PEREZ MEJIA MARIA PAULINA</v>
      </c>
      <c r="S1940" s="25">
        <f>+VLOOKUP(E1940, TC!A:D, 2, FALSE())</f>
        <v>4100.66</v>
      </c>
      <c r="T1940" t="str">
        <f t="shared" si="154"/>
        <v>USD</v>
      </c>
    </row>
    <row r="1941" spans="1:20" ht="18.75" hidden="1" customHeight="1" x14ac:dyDescent="0.25">
      <c r="A1941" t="s">
        <v>2215</v>
      </c>
      <c r="B1941" t="s">
        <v>5</v>
      </c>
      <c r="C1941" t="s">
        <v>1913</v>
      </c>
      <c r="D1941" s="24">
        <v>11009</v>
      </c>
      <c r="E1941" t="s">
        <v>1639</v>
      </c>
      <c r="F1941" t="s">
        <v>128</v>
      </c>
      <c r="G1941" t="s">
        <v>110</v>
      </c>
      <c r="H1941" t="s">
        <v>2291</v>
      </c>
      <c r="I1941" t="s">
        <v>1850</v>
      </c>
      <c r="J1941" t="s">
        <v>1919</v>
      </c>
      <c r="K1941" t="s">
        <v>53</v>
      </c>
      <c r="L1941" s="24">
        <v>1504</v>
      </c>
      <c r="M1941" s="25">
        <f>+VLOOKUP(E1941, TC!A:D, 4, FALSE())</f>
        <v>1.0508499997561369</v>
      </c>
      <c r="N1941" s="24">
        <f t="shared" si="150"/>
        <v>1504</v>
      </c>
      <c r="O1941" t="str">
        <f t="shared" si="151"/>
        <v>FACTURA</v>
      </c>
      <c r="P1941" t="str">
        <f t="shared" si="152"/>
        <v>2025</v>
      </c>
      <c r="Q1941" t="str">
        <f t="shared" si="153"/>
        <v>02</v>
      </c>
      <c r="R1941" t="str">
        <f>+IFERROR(VLOOKUP(I1941, Listado!A:B, 2, FALSE()), "COMERCIALIZADORA INTERNACIONAL CARIBBEAN EXOTICS S A")</f>
        <v>PEREZ MEJIA MARIA PAULINA</v>
      </c>
      <c r="S1941" s="25">
        <f>+VLOOKUP(E1941, TC!A:D, 2, FALSE())</f>
        <v>4100.66</v>
      </c>
      <c r="T1941" t="str">
        <f t="shared" si="154"/>
        <v>USD</v>
      </c>
    </row>
    <row r="1942" spans="1:20" ht="18.75" hidden="1" customHeight="1" x14ac:dyDescent="0.25">
      <c r="A1942" t="s">
        <v>2215</v>
      </c>
      <c r="B1942" t="s">
        <v>1923</v>
      </c>
      <c r="C1942" t="s">
        <v>1913</v>
      </c>
      <c r="D1942" s="24">
        <v>5761</v>
      </c>
      <c r="E1942" t="s">
        <v>1641</v>
      </c>
      <c r="F1942" t="s">
        <v>128</v>
      </c>
      <c r="G1942" t="s">
        <v>112</v>
      </c>
      <c r="H1942" t="s">
        <v>2029</v>
      </c>
      <c r="I1942" t="s">
        <v>1856</v>
      </c>
      <c r="J1942" t="s">
        <v>1930</v>
      </c>
      <c r="K1942" t="s">
        <v>1928</v>
      </c>
      <c r="L1942" s="24">
        <v>594.98</v>
      </c>
      <c r="M1942" s="25">
        <f>+VLOOKUP(E1942, TC!A:D, 4, FALSE())</f>
        <v>1.0479499982929579</v>
      </c>
      <c r="N1942" s="24">
        <f t="shared" si="150"/>
        <v>594.98</v>
      </c>
      <c r="O1942" t="str">
        <f t="shared" si="151"/>
        <v>FACTURA</v>
      </c>
      <c r="P1942" t="str">
        <f t="shared" si="152"/>
        <v>2025</v>
      </c>
      <c r="Q1942" t="str">
        <f t="shared" si="153"/>
        <v>02</v>
      </c>
      <c r="R1942" t="str">
        <f>+IFERROR(VLOOKUP(I1942, Listado!A:B, 2, FALSE()), "COMERCIALIZADORA INTERNACIONAL CARIBBEAN EXOTICS S A")</f>
        <v>HINCAPIE CONTRERAS ERIKA STEFANIA</v>
      </c>
      <c r="S1942" s="25">
        <f>+VLOOKUP(E1942, TC!A:D, 2, FALSE())</f>
        <v>4100.66</v>
      </c>
      <c r="T1942" t="str">
        <f t="shared" si="154"/>
        <v>USD</v>
      </c>
    </row>
    <row r="1943" spans="1:20" ht="18.75" hidden="1" customHeight="1" x14ac:dyDescent="0.25">
      <c r="A1943" t="s">
        <v>2215</v>
      </c>
      <c r="B1943" t="s">
        <v>1923</v>
      </c>
      <c r="C1943" t="s">
        <v>1913</v>
      </c>
      <c r="D1943" s="24">
        <v>5761</v>
      </c>
      <c r="E1943" t="s">
        <v>1641</v>
      </c>
      <c r="F1943" t="s">
        <v>128</v>
      </c>
      <c r="G1943" t="s">
        <v>112</v>
      </c>
      <c r="H1943" t="s">
        <v>2029</v>
      </c>
      <c r="I1943" t="s">
        <v>1856</v>
      </c>
      <c r="J1943" t="s">
        <v>1930</v>
      </c>
      <c r="K1943" t="s">
        <v>1934</v>
      </c>
      <c r="L1943" s="24">
        <v>1026.3</v>
      </c>
      <c r="M1943" s="25">
        <f>+VLOOKUP(E1943, TC!A:D, 4, FALSE())</f>
        <v>1.0479499982929579</v>
      </c>
      <c r="N1943" s="24">
        <f t="shared" si="150"/>
        <v>1026.3</v>
      </c>
      <c r="O1943" t="str">
        <f t="shared" si="151"/>
        <v>FACTURA</v>
      </c>
      <c r="P1943" t="str">
        <f t="shared" si="152"/>
        <v>2025</v>
      </c>
      <c r="Q1943" t="str">
        <f t="shared" si="153"/>
        <v>02</v>
      </c>
      <c r="R1943" t="str">
        <f>+IFERROR(VLOOKUP(I1943, Listado!A:B, 2, FALSE()), "COMERCIALIZADORA INTERNACIONAL CARIBBEAN EXOTICS S A")</f>
        <v>HINCAPIE CONTRERAS ERIKA STEFANIA</v>
      </c>
      <c r="S1943" s="25">
        <f>+VLOOKUP(E1943, TC!A:D, 2, FALSE())</f>
        <v>4100.66</v>
      </c>
      <c r="T1943" t="str">
        <f t="shared" si="154"/>
        <v>USD</v>
      </c>
    </row>
    <row r="1944" spans="1:20" ht="18.75" hidden="1" customHeight="1" x14ac:dyDescent="0.25">
      <c r="A1944" t="s">
        <v>2215</v>
      </c>
      <c r="B1944" t="s">
        <v>1923</v>
      </c>
      <c r="C1944" t="s">
        <v>1913</v>
      </c>
      <c r="D1944" s="24">
        <v>5761</v>
      </c>
      <c r="E1944" t="s">
        <v>1641</v>
      </c>
      <c r="F1944" t="s">
        <v>128</v>
      </c>
      <c r="G1944" t="s">
        <v>112</v>
      </c>
      <c r="H1944" t="s">
        <v>2029</v>
      </c>
      <c r="I1944" t="s">
        <v>1856</v>
      </c>
      <c r="J1944" t="s">
        <v>1930</v>
      </c>
      <c r="K1944" t="s">
        <v>1935</v>
      </c>
      <c r="L1944" s="24">
        <v>882.4</v>
      </c>
      <c r="M1944" s="25">
        <f>+VLOOKUP(E1944, TC!A:D, 4, FALSE())</f>
        <v>1.0479499982929579</v>
      </c>
      <c r="N1944" s="24">
        <f t="shared" si="150"/>
        <v>882.4</v>
      </c>
      <c r="O1944" t="str">
        <f t="shared" si="151"/>
        <v>FACTURA</v>
      </c>
      <c r="P1944" t="str">
        <f t="shared" si="152"/>
        <v>2025</v>
      </c>
      <c r="Q1944" t="str">
        <f t="shared" si="153"/>
        <v>02</v>
      </c>
      <c r="R1944" t="str">
        <f>+IFERROR(VLOOKUP(I1944, Listado!A:B, 2, FALSE()), "COMERCIALIZADORA INTERNACIONAL CARIBBEAN EXOTICS S A")</f>
        <v>HINCAPIE CONTRERAS ERIKA STEFANIA</v>
      </c>
      <c r="S1944" s="25">
        <f>+VLOOKUP(E1944, TC!A:D, 2, FALSE())</f>
        <v>4100.66</v>
      </c>
      <c r="T1944" t="str">
        <f t="shared" si="154"/>
        <v>USD</v>
      </c>
    </row>
    <row r="1945" spans="1:20" ht="18.75" hidden="1" customHeight="1" x14ac:dyDescent="0.25">
      <c r="A1945" t="s">
        <v>2215</v>
      </c>
      <c r="B1945" t="s">
        <v>5</v>
      </c>
      <c r="C1945" t="s">
        <v>1913</v>
      </c>
      <c r="D1945" s="24">
        <v>11010</v>
      </c>
      <c r="E1945" t="s">
        <v>1641</v>
      </c>
      <c r="F1945" t="s">
        <v>128</v>
      </c>
      <c r="G1945" t="s">
        <v>110</v>
      </c>
      <c r="H1945" t="s">
        <v>2292</v>
      </c>
      <c r="I1945" t="s">
        <v>1866</v>
      </c>
      <c r="J1945" t="s">
        <v>1998</v>
      </c>
      <c r="K1945" t="s">
        <v>37</v>
      </c>
      <c r="L1945" s="24">
        <v>15.66</v>
      </c>
      <c r="M1945" s="25">
        <f>+VLOOKUP(E1945, TC!A:D, 4, FALSE())</f>
        <v>1.0479499982929579</v>
      </c>
      <c r="N1945" s="24">
        <f t="shared" si="150"/>
        <v>15.66</v>
      </c>
      <c r="O1945" t="str">
        <f t="shared" si="151"/>
        <v>FACTURA</v>
      </c>
      <c r="P1945" t="str">
        <f t="shared" si="152"/>
        <v>2025</v>
      </c>
      <c r="Q1945" t="str">
        <f t="shared" si="153"/>
        <v>02</v>
      </c>
      <c r="R1945" t="str">
        <f>+IFERROR(VLOOKUP(I1945, Listado!A:B, 2, FALSE()), "COMERCIALIZADORA INTERNACIONAL CARIBBEAN EXOTICS S A")</f>
        <v>PEREZ MEJIA MARIA PAULINA</v>
      </c>
      <c r="S1945" s="25">
        <f>+VLOOKUP(E1945, TC!A:D, 2, FALSE())</f>
        <v>4100.66</v>
      </c>
      <c r="T1945" t="str">
        <f t="shared" si="154"/>
        <v>USD</v>
      </c>
    </row>
    <row r="1946" spans="1:20" ht="18.75" hidden="1" customHeight="1" x14ac:dyDescent="0.25">
      <c r="A1946" t="s">
        <v>2215</v>
      </c>
      <c r="B1946" t="s">
        <v>5</v>
      </c>
      <c r="C1946" t="s">
        <v>1913</v>
      </c>
      <c r="D1946" s="24">
        <v>11010</v>
      </c>
      <c r="E1946" t="s">
        <v>1641</v>
      </c>
      <c r="F1946" t="s">
        <v>128</v>
      </c>
      <c r="G1946" t="s">
        <v>110</v>
      </c>
      <c r="H1946" t="s">
        <v>2292</v>
      </c>
      <c r="I1946" t="s">
        <v>1866</v>
      </c>
      <c r="J1946" t="s">
        <v>1998</v>
      </c>
      <c r="K1946" t="s">
        <v>37</v>
      </c>
      <c r="L1946" s="24">
        <v>7.83</v>
      </c>
      <c r="M1946" s="25">
        <f>+VLOOKUP(E1946, TC!A:D, 4, FALSE())</f>
        <v>1.0479499982929579</v>
      </c>
      <c r="N1946" s="24">
        <f t="shared" si="150"/>
        <v>7.83</v>
      </c>
      <c r="O1946" t="str">
        <f t="shared" si="151"/>
        <v>FACTURA</v>
      </c>
      <c r="P1946" t="str">
        <f t="shared" si="152"/>
        <v>2025</v>
      </c>
      <c r="Q1946" t="str">
        <f t="shared" si="153"/>
        <v>02</v>
      </c>
      <c r="R1946" t="str">
        <f>+IFERROR(VLOOKUP(I1946, Listado!A:B, 2, FALSE()), "COMERCIALIZADORA INTERNACIONAL CARIBBEAN EXOTICS S A")</f>
        <v>PEREZ MEJIA MARIA PAULINA</v>
      </c>
      <c r="S1946" s="25">
        <f>+VLOOKUP(E1946, TC!A:D, 2, FALSE())</f>
        <v>4100.66</v>
      </c>
      <c r="T1946" t="str">
        <f t="shared" si="154"/>
        <v>USD</v>
      </c>
    </row>
    <row r="1947" spans="1:20" ht="18.75" hidden="1" customHeight="1" x14ac:dyDescent="0.25">
      <c r="A1947" t="s">
        <v>2215</v>
      </c>
      <c r="B1947" t="s">
        <v>5</v>
      </c>
      <c r="C1947" t="s">
        <v>1913</v>
      </c>
      <c r="D1947" s="24">
        <v>11010</v>
      </c>
      <c r="E1947" t="s">
        <v>1641</v>
      </c>
      <c r="F1947" t="s">
        <v>128</v>
      </c>
      <c r="G1947" t="s">
        <v>110</v>
      </c>
      <c r="H1947" t="s">
        <v>2292</v>
      </c>
      <c r="I1947" t="s">
        <v>1866</v>
      </c>
      <c r="J1947" t="s">
        <v>1998</v>
      </c>
      <c r="K1947" t="s">
        <v>37</v>
      </c>
      <c r="L1947" s="24">
        <v>23.49</v>
      </c>
      <c r="M1947" s="25">
        <f>+VLOOKUP(E1947, TC!A:D, 4, FALSE())</f>
        <v>1.0479499982929579</v>
      </c>
      <c r="N1947" s="24">
        <f t="shared" si="150"/>
        <v>23.49</v>
      </c>
      <c r="O1947" t="str">
        <f t="shared" si="151"/>
        <v>FACTURA</v>
      </c>
      <c r="P1947" t="str">
        <f t="shared" si="152"/>
        <v>2025</v>
      </c>
      <c r="Q1947" t="str">
        <f t="shared" si="153"/>
        <v>02</v>
      </c>
      <c r="R1947" t="str">
        <f>+IFERROR(VLOOKUP(I1947, Listado!A:B, 2, FALSE()), "COMERCIALIZADORA INTERNACIONAL CARIBBEAN EXOTICS S A")</f>
        <v>PEREZ MEJIA MARIA PAULINA</v>
      </c>
      <c r="S1947" s="25">
        <f>+VLOOKUP(E1947, TC!A:D, 2, FALSE())</f>
        <v>4100.66</v>
      </c>
      <c r="T1947" t="str">
        <f t="shared" si="154"/>
        <v>USD</v>
      </c>
    </row>
    <row r="1948" spans="1:20" ht="18.75" hidden="1" customHeight="1" x14ac:dyDescent="0.25">
      <c r="A1948" t="s">
        <v>2215</v>
      </c>
      <c r="B1948" t="s">
        <v>5</v>
      </c>
      <c r="C1948" t="s">
        <v>1913</v>
      </c>
      <c r="D1948" s="24">
        <v>11010</v>
      </c>
      <c r="E1948" t="s">
        <v>1641</v>
      </c>
      <c r="F1948" t="s">
        <v>128</v>
      </c>
      <c r="G1948" t="s">
        <v>110</v>
      </c>
      <c r="H1948" t="s">
        <v>2292</v>
      </c>
      <c r="I1948" t="s">
        <v>1866</v>
      </c>
      <c r="J1948" t="s">
        <v>1998</v>
      </c>
      <c r="K1948" t="s">
        <v>37</v>
      </c>
      <c r="L1948" s="24">
        <v>46.98</v>
      </c>
      <c r="M1948" s="25">
        <f>+VLOOKUP(E1948, TC!A:D, 4, FALSE())</f>
        <v>1.0479499982929579</v>
      </c>
      <c r="N1948" s="24">
        <f t="shared" si="150"/>
        <v>46.98</v>
      </c>
      <c r="O1948" t="str">
        <f t="shared" si="151"/>
        <v>FACTURA</v>
      </c>
      <c r="P1948" t="str">
        <f t="shared" si="152"/>
        <v>2025</v>
      </c>
      <c r="Q1948" t="str">
        <f t="shared" si="153"/>
        <v>02</v>
      </c>
      <c r="R1948" t="str">
        <f>+IFERROR(VLOOKUP(I1948, Listado!A:B, 2, FALSE()), "COMERCIALIZADORA INTERNACIONAL CARIBBEAN EXOTICS S A")</f>
        <v>PEREZ MEJIA MARIA PAULINA</v>
      </c>
      <c r="S1948" s="25">
        <f>+VLOOKUP(E1948, TC!A:D, 2, FALSE())</f>
        <v>4100.66</v>
      </c>
      <c r="T1948" t="str">
        <f t="shared" si="154"/>
        <v>USD</v>
      </c>
    </row>
    <row r="1949" spans="1:20" ht="18.75" hidden="1" customHeight="1" x14ac:dyDescent="0.25">
      <c r="A1949" t="s">
        <v>2215</v>
      </c>
      <c r="B1949" t="s">
        <v>5</v>
      </c>
      <c r="C1949" t="s">
        <v>1913</v>
      </c>
      <c r="D1949" s="24">
        <v>11010</v>
      </c>
      <c r="E1949" t="s">
        <v>1641</v>
      </c>
      <c r="F1949" t="s">
        <v>128</v>
      </c>
      <c r="G1949" t="s">
        <v>110</v>
      </c>
      <c r="H1949" t="s">
        <v>2292</v>
      </c>
      <c r="I1949" t="s">
        <v>1866</v>
      </c>
      <c r="J1949" t="s">
        <v>1998</v>
      </c>
      <c r="K1949" t="s">
        <v>37</v>
      </c>
      <c r="L1949" s="24">
        <v>15.66</v>
      </c>
      <c r="M1949" s="25">
        <f>+VLOOKUP(E1949, TC!A:D, 4, FALSE())</f>
        <v>1.0479499982929579</v>
      </c>
      <c r="N1949" s="24">
        <f t="shared" si="150"/>
        <v>15.66</v>
      </c>
      <c r="O1949" t="str">
        <f t="shared" si="151"/>
        <v>FACTURA</v>
      </c>
      <c r="P1949" t="str">
        <f t="shared" si="152"/>
        <v>2025</v>
      </c>
      <c r="Q1949" t="str">
        <f t="shared" si="153"/>
        <v>02</v>
      </c>
      <c r="R1949" t="str">
        <f>+IFERROR(VLOOKUP(I1949, Listado!A:B, 2, FALSE()), "COMERCIALIZADORA INTERNACIONAL CARIBBEAN EXOTICS S A")</f>
        <v>PEREZ MEJIA MARIA PAULINA</v>
      </c>
      <c r="S1949" s="25">
        <f>+VLOOKUP(E1949, TC!A:D, 2, FALSE())</f>
        <v>4100.66</v>
      </c>
      <c r="T1949" t="str">
        <f t="shared" si="154"/>
        <v>USD</v>
      </c>
    </row>
    <row r="1950" spans="1:20" ht="18.75" hidden="1" customHeight="1" x14ac:dyDescent="0.25">
      <c r="A1950" t="s">
        <v>2215</v>
      </c>
      <c r="B1950" t="s">
        <v>5</v>
      </c>
      <c r="C1950" t="s">
        <v>1913</v>
      </c>
      <c r="D1950" s="24">
        <v>11010</v>
      </c>
      <c r="E1950" t="s">
        <v>1641</v>
      </c>
      <c r="F1950" t="s">
        <v>128</v>
      </c>
      <c r="G1950" t="s">
        <v>110</v>
      </c>
      <c r="H1950" t="s">
        <v>2292</v>
      </c>
      <c r="I1950" t="s">
        <v>1866</v>
      </c>
      <c r="J1950" t="s">
        <v>1998</v>
      </c>
      <c r="K1950" t="s">
        <v>37</v>
      </c>
      <c r="L1950" s="24">
        <v>86.13</v>
      </c>
      <c r="M1950" s="25">
        <f>+VLOOKUP(E1950, TC!A:D, 4, FALSE())</f>
        <v>1.0479499982929579</v>
      </c>
      <c r="N1950" s="24">
        <f t="shared" si="150"/>
        <v>86.13</v>
      </c>
      <c r="O1950" t="str">
        <f t="shared" si="151"/>
        <v>FACTURA</v>
      </c>
      <c r="P1950" t="str">
        <f t="shared" si="152"/>
        <v>2025</v>
      </c>
      <c r="Q1950" t="str">
        <f t="shared" si="153"/>
        <v>02</v>
      </c>
      <c r="R1950" t="str">
        <f>+IFERROR(VLOOKUP(I1950, Listado!A:B, 2, FALSE()), "COMERCIALIZADORA INTERNACIONAL CARIBBEAN EXOTICS S A")</f>
        <v>PEREZ MEJIA MARIA PAULINA</v>
      </c>
      <c r="S1950" s="25">
        <f>+VLOOKUP(E1950, TC!A:D, 2, FALSE())</f>
        <v>4100.66</v>
      </c>
      <c r="T1950" t="str">
        <f t="shared" si="154"/>
        <v>USD</v>
      </c>
    </row>
    <row r="1951" spans="1:20" ht="18.75" hidden="1" customHeight="1" x14ac:dyDescent="0.25">
      <c r="A1951" t="s">
        <v>2215</v>
      </c>
      <c r="B1951" t="s">
        <v>5</v>
      </c>
      <c r="C1951" t="s">
        <v>1913</v>
      </c>
      <c r="D1951" s="24">
        <v>11010</v>
      </c>
      <c r="E1951" t="s">
        <v>1641</v>
      </c>
      <c r="F1951" t="s">
        <v>128</v>
      </c>
      <c r="G1951" t="s">
        <v>110</v>
      </c>
      <c r="H1951" t="s">
        <v>2292</v>
      </c>
      <c r="I1951" t="s">
        <v>1866</v>
      </c>
      <c r="J1951" t="s">
        <v>1998</v>
      </c>
      <c r="K1951" t="s">
        <v>37</v>
      </c>
      <c r="L1951" s="24">
        <v>93.96</v>
      </c>
      <c r="M1951" s="25">
        <f>+VLOOKUP(E1951, TC!A:D, 4, FALSE())</f>
        <v>1.0479499982929579</v>
      </c>
      <c r="N1951" s="24">
        <f t="shared" si="150"/>
        <v>93.96</v>
      </c>
      <c r="O1951" t="str">
        <f t="shared" si="151"/>
        <v>FACTURA</v>
      </c>
      <c r="P1951" t="str">
        <f t="shared" si="152"/>
        <v>2025</v>
      </c>
      <c r="Q1951" t="str">
        <f t="shared" si="153"/>
        <v>02</v>
      </c>
      <c r="R1951" t="str">
        <f>+IFERROR(VLOOKUP(I1951, Listado!A:B, 2, FALSE()), "COMERCIALIZADORA INTERNACIONAL CARIBBEAN EXOTICS S A")</f>
        <v>PEREZ MEJIA MARIA PAULINA</v>
      </c>
      <c r="S1951" s="25">
        <f>+VLOOKUP(E1951, TC!A:D, 2, FALSE())</f>
        <v>4100.66</v>
      </c>
      <c r="T1951" t="str">
        <f t="shared" si="154"/>
        <v>USD</v>
      </c>
    </row>
    <row r="1952" spans="1:20" ht="18.75" hidden="1" customHeight="1" x14ac:dyDescent="0.25">
      <c r="A1952" t="s">
        <v>2215</v>
      </c>
      <c r="B1952" t="s">
        <v>5</v>
      </c>
      <c r="C1952" t="s">
        <v>1913</v>
      </c>
      <c r="D1952" s="24">
        <v>11010</v>
      </c>
      <c r="E1952" t="s">
        <v>1641</v>
      </c>
      <c r="F1952" t="s">
        <v>128</v>
      </c>
      <c r="G1952" t="s">
        <v>110</v>
      </c>
      <c r="H1952" t="s">
        <v>2292</v>
      </c>
      <c r="I1952" t="s">
        <v>1866</v>
      </c>
      <c r="J1952" t="s">
        <v>1998</v>
      </c>
      <c r="K1952" t="s">
        <v>37</v>
      </c>
      <c r="L1952" s="24">
        <v>93.96</v>
      </c>
      <c r="M1952" s="25">
        <f>+VLOOKUP(E1952, TC!A:D, 4, FALSE())</f>
        <v>1.0479499982929579</v>
      </c>
      <c r="N1952" s="24">
        <f t="shared" si="150"/>
        <v>93.96</v>
      </c>
      <c r="O1952" t="str">
        <f t="shared" si="151"/>
        <v>FACTURA</v>
      </c>
      <c r="P1952" t="str">
        <f t="shared" si="152"/>
        <v>2025</v>
      </c>
      <c r="Q1952" t="str">
        <f t="shared" si="153"/>
        <v>02</v>
      </c>
      <c r="R1952" t="str">
        <f>+IFERROR(VLOOKUP(I1952, Listado!A:B, 2, FALSE()), "COMERCIALIZADORA INTERNACIONAL CARIBBEAN EXOTICS S A")</f>
        <v>PEREZ MEJIA MARIA PAULINA</v>
      </c>
      <c r="S1952" s="25">
        <f>+VLOOKUP(E1952, TC!A:D, 2, FALSE())</f>
        <v>4100.66</v>
      </c>
      <c r="T1952" t="str">
        <f t="shared" si="154"/>
        <v>USD</v>
      </c>
    </row>
    <row r="1953" spans="1:20" ht="18.75" hidden="1" customHeight="1" x14ac:dyDescent="0.25">
      <c r="A1953" t="s">
        <v>2215</v>
      </c>
      <c r="B1953" t="s">
        <v>5</v>
      </c>
      <c r="C1953" t="s">
        <v>1913</v>
      </c>
      <c r="D1953" s="24">
        <v>11010</v>
      </c>
      <c r="E1953" t="s">
        <v>1641</v>
      </c>
      <c r="F1953" t="s">
        <v>128</v>
      </c>
      <c r="G1953" t="s">
        <v>110</v>
      </c>
      <c r="H1953" t="s">
        <v>2292</v>
      </c>
      <c r="I1953" t="s">
        <v>1866</v>
      </c>
      <c r="J1953" t="s">
        <v>1998</v>
      </c>
      <c r="K1953" t="s">
        <v>37</v>
      </c>
      <c r="L1953" s="24">
        <v>46.98</v>
      </c>
      <c r="M1953" s="25">
        <f>+VLOOKUP(E1953, TC!A:D, 4, FALSE())</f>
        <v>1.0479499982929579</v>
      </c>
      <c r="N1953" s="24">
        <f t="shared" si="150"/>
        <v>46.98</v>
      </c>
      <c r="O1953" t="str">
        <f t="shared" si="151"/>
        <v>FACTURA</v>
      </c>
      <c r="P1953" t="str">
        <f t="shared" si="152"/>
        <v>2025</v>
      </c>
      <c r="Q1953" t="str">
        <f t="shared" si="153"/>
        <v>02</v>
      </c>
      <c r="R1953" t="str">
        <f>+IFERROR(VLOOKUP(I1953, Listado!A:B, 2, FALSE()), "COMERCIALIZADORA INTERNACIONAL CARIBBEAN EXOTICS S A")</f>
        <v>PEREZ MEJIA MARIA PAULINA</v>
      </c>
      <c r="S1953" s="25">
        <f>+VLOOKUP(E1953, TC!A:D, 2, FALSE())</f>
        <v>4100.66</v>
      </c>
      <c r="T1953" t="str">
        <f t="shared" si="154"/>
        <v>USD</v>
      </c>
    </row>
    <row r="1954" spans="1:20" ht="18.75" hidden="1" customHeight="1" x14ac:dyDescent="0.25">
      <c r="A1954" t="s">
        <v>2215</v>
      </c>
      <c r="B1954" t="s">
        <v>5</v>
      </c>
      <c r="C1954" t="s">
        <v>1913</v>
      </c>
      <c r="D1954" s="24">
        <v>11010</v>
      </c>
      <c r="E1954" t="s">
        <v>1641</v>
      </c>
      <c r="F1954" t="s">
        <v>128</v>
      </c>
      <c r="G1954" t="s">
        <v>110</v>
      </c>
      <c r="H1954" t="s">
        <v>2292</v>
      </c>
      <c r="I1954" t="s">
        <v>1866</v>
      </c>
      <c r="J1954" t="s">
        <v>1998</v>
      </c>
      <c r="K1954" t="s">
        <v>37</v>
      </c>
      <c r="L1954" s="24">
        <v>15.66</v>
      </c>
      <c r="M1954" s="25">
        <f>+VLOOKUP(E1954, TC!A:D, 4, FALSE())</f>
        <v>1.0479499982929579</v>
      </c>
      <c r="N1954" s="24">
        <f t="shared" si="150"/>
        <v>15.66</v>
      </c>
      <c r="O1954" t="str">
        <f t="shared" si="151"/>
        <v>FACTURA</v>
      </c>
      <c r="P1954" t="str">
        <f t="shared" si="152"/>
        <v>2025</v>
      </c>
      <c r="Q1954" t="str">
        <f t="shared" si="153"/>
        <v>02</v>
      </c>
      <c r="R1954" t="str">
        <f>+IFERROR(VLOOKUP(I1954, Listado!A:B, 2, FALSE()), "COMERCIALIZADORA INTERNACIONAL CARIBBEAN EXOTICS S A")</f>
        <v>PEREZ MEJIA MARIA PAULINA</v>
      </c>
      <c r="S1954" s="25">
        <f>+VLOOKUP(E1954, TC!A:D, 2, FALSE())</f>
        <v>4100.66</v>
      </c>
      <c r="T1954" t="str">
        <f t="shared" si="154"/>
        <v>USD</v>
      </c>
    </row>
    <row r="1955" spans="1:20" ht="18.75" hidden="1" customHeight="1" x14ac:dyDescent="0.25">
      <c r="A1955" t="s">
        <v>2215</v>
      </c>
      <c r="B1955" t="s">
        <v>5</v>
      </c>
      <c r="C1955" t="s">
        <v>1913</v>
      </c>
      <c r="D1955" s="24">
        <v>11010</v>
      </c>
      <c r="E1955" t="s">
        <v>1641</v>
      </c>
      <c r="F1955" t="s">
        <v>128</v>
      </c>
      <c r="G1955" t="s">
        <v>110</v>
      </c>
      <c r="H1955" t="s">
        <v>2292</v>
      </c>
      <c r="I1955" t="s">
        <v>1866</v>
      </c>
      <c r="J1955" t="s">
        <v>1998</v>
      </c>
      <c r="K1955" t="s">
        <v>37</v>
      </c>
      <c r="L1955" s="24">
        <v>15.66</v>
      </c>
      <c r="M1955" s="25">
        <f>+VLOOKUP(E1955, TC!A:D, 4, FALSE())</f>
        <v>1.0479499982929579</v>
      </c>
      <c r="N1955" s="24">
        <f t="shared" si="150"/>
        <v>15.66</v>
      </c>
      <c r="O1955" t="str">
        <f t="shared" si="151"/>
        <v>FACTURA</v>
      </c>
      <c r="P1955" t="str">
        <f t="shared" si="152"/>
        <v>2025</v>
      </c>
      <c r="Q1955" t="str">
        <f t="shared" si="153"/>
        <v>02</v>
      </c>
      <c r="R1955" t="str">
        <f>+IFERROR(VLOOKUP(I1955, Listado!A:B, 2, FALSE()), "COMERCIALIZADORA INTERNACIONAL CARIBBEAN EXOTICS S A")</f>
        <v>PEREZ MEJIA MARIA PAULINA</v>
      </c>
      <c r="S1955" s="25">
        <f>+VLOOKUP(E1955, TC!A:D, 2, FALSE())</f>
        <v>4100.66</v>
      </c>
      <c r="T1955" t="str">
        <f t="shared" si="154"/>
        <v>USD</v>
      </c>
    </row>
    <row r="1956" spans="1:20" ht="18.75" hidden="1" customHeight="1" x14ac:dyDescent="0.25">
      <c r="A1956" t="s">
        <v>2215</v>
      </c>
      <c r="B1956" t="s">
        <v>5</v>
      </c>
      <c r="C1956" t="s">
        <v>1913</v>
      </c>
      <c r="D1956" s="24">
        <v>11010</v>
      </c>
      <c r="E1956" t="s">
        <v>1641</v>
      </c>
      <c r="F1956" t="s">
        <v>128</v>
      </c>
      <c r="G1956" t="s">
        <v>110</v>
      </c>
      <c r="H1956" t="s">
        <v>2292</v>
      </c>
      <c r="I1956" t="s">
        <v>1866</v>
      </c>
      <c r="J1956" t="s">
        <v>1998</v>
      </c>
      <c r="K1956" t="s">
        <v>37</v>
      </c>
      <c r="L1956" s="24">
        <v>15.66</v>
      </c>
      <c r="M1956" s="25">
        <f>+VLOOKUP(E1956, TC!A:D, 4, FALSE())</f>
        <v>1.0479499982929579</v>
      </c>
      <c r="N1956" s="24">
        <f t="shared" si="150"/>
        <v>15.66</v>
      </c>
      <c r="O1956" t="str">
        <f t="shared" si="151"/>
        <v>FACTURA</v>
      </c>
      <c r="P1956" t="str">
        <f t="shared" si="152"/>
        <v>2025</v>
      </c>
      <c r="Q1956" t="str">
        <f t="shared" si="153"/>
        <v>02</v>
      </c>
      <c r="R1956" t="str">
        <f>+IFERROR(VLOOKUP(I1956, Listado!A:B, 2, FALSE()), "COMERCIALIZADORA INTERNACIONAL CARIBBEAN EXOTICS S A")</f>
        <v>PEREZ MEJIA MARIA PAULINA</v>
      </c>
      <c r="S1956" s="25">
        <f>+VLOOKUP(E1956, TC!A:D, 2, FALSE())</f>
        <v>4100.66</v>
      </c>
      <c r="T1956" t="str">
        <f t="shared" si="154"/>
        <v>USD</v>
      </c>
    </row>
    <row r="1957" spans="1:20" ht="18.75" hidden="1" customHeight="1" x14ac:dyDescent="0.25">
      <c r="A1957" t="s">
        <v>2215</v>
      </c>
      <c r="B1957" t="s">
        <v>5</v>
      </c>
      <c r="C1957" t="s">
        <v>1913</v>
      </c>
      <c r="D1957" s="24">
        <v>11010</v>
      </c>
      <c r="E1957" t="s">
        <v>1641</v>
      </c>
      <c r="F1957" t="s">
        <v>128</v>
      </c>
      <c r="G1957" t="s">
        <v>110</v>
      </c>
      <c r="H1957" t="s">
        <v>2292</v>
      </c>
      <c r="I1957" t="s">
        <v>1866</v>
      </c>
      <c r="J1957" t="s">
        <v>1998</v>
      </c>
      <c r="K1957" t="s">
        <v>37</v>
      </c>
      <c r="L1957" s="24">
        <v>23.49</v>
      </c>
      <c r="M1957" s="25">
        <f>+VLOOKUP(E1957, TC!A:D, 4, FALSE())</f>
        <v>1.0479499982929579</v>
      </c>
      <c r="N1957" s="24">
        <f t="shared" si="150"/>
        <v>23.49</v>
      </c>
      <c r="O1957" t="str">
        <f t="shared" si="151"/>
        <v>FACTURA</v>
      </c>
      <c r="P1957" t="str">
        <f t="shared" si="152"/>
        <v>2025</v>
      </c>
      <c r="Q1957" t="str">
        <f t="shared" si="153"/>
        <v>02</v>
      </c>
      <c r="R1957" t="str">
        <f>+IFERROR(VLOOKUP(I1957, Listado!A:B, 2, FALSE()), "COMERCIALIZADORA INTERNACIONAL CARIBBEAN EXOTICS S A")</f>
        <v>PEREZ MEJIA MARIA PAULINA</v>
      </c>
      <c r="S1957" s="25">
        <f>+VLOOKUP(E1957, TC!A:D, 2, FALSE())</f>
        <v>4100.66</v>
      </c>
      <c r="T1957" t="str">
        <f t="shared" si="154"/>
        <v>USD</v>
      </c>
    </row>
    <row r="1958" spans="1:20" ht="18.75" hidden="1" customHeight="1" x14ac:dyDescent="0.25">
      <c r="A1958" t="s">
        <v>2215</v>
      </c>
      <c r="B1958" t="s">
        <v>5</v>
      </c>
      <c r="C1958" t="s">
        <v>1913</v>
      </c>
      <c r="D1958" s="24">
        <v>11010</v>
      </c>
      <c r="E1958" t="s">
        <v>1641</v>
      </c>
      <c r="F1958" t="s">
        <v>128</v>
      </c>
      <c r="G1958" t="s">
        <v>110</v>
      </c>
      <c r="H1958" t="s">
        <v>2292</v>
      </c>
      <c r="I1958" t="s">
        <v>1866</v>
      </c>
      <c r="J1958" t="s">
        <v>1998</v>
      </c>
      <c r="K1958" t="s">
        <v>37</v>
      </c>
      <c r="L1958" s="24">
        <v>46.98</v>
      </c>
      <c r="M1958" s="25">
        <f>+VLOOKUP(E1958, TC!A:D, 4, FALSE())</f>
        <v>1.0479499982929579</v>
      </c>
      <c r="N1958" s="24">
        <f t="shared" si="150"/>
        <v>46.98</v>
      </c>
      <c r="O1958" t="str">
        <f t="shared" si="151"/>
        <v>FACTURA</v>
      </c>
      <c r="P1958" t="str">
        <f t="shared" si="152"/>
        <v>2025</v>
      </c>
      <c r="Q1958" t="str">
        <f t="shared" si="153"/>
        <v>02</v>
      </c>
      <c r="R1958" t="str">
        <f>+IFERROR(VLOOKUP(I1958, Listado!A:B, 2, FALSE()), "COMERCIALIZADORA INTERNACIONAL CARIBBEAN EXOTICS S A")</f>
        <v>PEREZ MEJIA MARIA PAULINA</v>
      </c>
      <c r="S1958" s="25">
        <f>+VLOOKUP(E1958, TC!A:D, 2, FALSE())</f>
        <v>4100.66</v>
      </c>
      <c r="T1958" t="str">
        <f t="shared" si="154"/>
        <v>USD</v>
      </c>
    </row>
    <row r="1959" spans="1:20" ht="18.75" hidden="1" customHeight="1" x14ac:dyDescent="0.25">
      <c r="A1959" t="s">
        <v>2215</v>
      </c>
      <c r="B1959" t="s">
        <v>5</v>
      </c>
      <c r="C1959" t="s">
        <v>1913</v>
      </c>
      <c r="D1959" s="24">
        <v>11010</v>
      </c>
      <c r="E1959" t="s">
        <v>1641</v>
      </c>
      <c r="F1959" t="s">
        <v>128</v>
      </c>
      <c r="G1959" t="s">
        <v>110</v>
      </c>
      <c r="H1959" t="s">
        <v>2292</v>
      </c>
      <c r="I1959" t="s">
        <v>1866</v>
      </c>
      <c r="J1959" t="s">
        <v>1998</v>
      </c>
      <c r="K1959" t="s">
        <v>37</v>
      </c>
      <c r="L1959" s="24">
        <v>7.83</v>
      </c>
      <c r="M1959" s="25">
        <f>+VLOOKUP(E1959, TC!A:D, 4, FALSE())</f>
        <v>1.0479499982929579</v>
      </c>
      <c r="N1959" s="24">
        <f t="shared" si="150"/>
        <v>7.83</v>
      </c>
      <c r="O1959" t="str">
        <f t="shared" si="151"/>
        <v>FACTURA</v>
      </c>
      <c r="P1959" t="str">
        <f t="shared" si="152"/>
        <v>2025</v>
      </c>
      <c r="Q1959" t="str">
        <f t="shared" si="153"/>
        <v>02</v>
      </c>
      <c r="R1959" t="str">
        <f>+IFERROR(VLOOKUP(I1959, Listado!A:B, 2, FALSE()), "COMERCIALIZADORA INTERNACIONAL CARIBBEAN EXOTICS S A")</f>
        <v>PEREZ MEJIA MARIA PAULINA</v>
      </c>
      <c r="S1959" s="25">
        <f>+VLOOKUP(E1959, TC!A:D, 2, FALSE())</f>
        <v>4100.66</v>
      </c>
      <c r="T1959" t="str">
        <f t="shared" si="154"/>
        <v>USD</v>
      </c>
    </row>
    <row r="1960" spans="1:20" ht="18.75" hidden="1" customHeight="1" x14ac:dyDescent="0.25">
      <c r="A1960" t="s">
        <v>2215</v>
      </c>
      <c r="B1960" t="s">
        <v>5</v>
      </c>
      <c r="C1960" t="s">
        <v>1913</v>
      </c>
      <c r="D1960" s="24">
        <v>11010</v>
      </c>
      <c r="E1960" t="s">
        <v>1641</v>
      </c>
      <c r="F1960" t="s">
        <v>128</v>
      </c>
      <c r="G1960" t="s">
        <v>110</v>
      </c>
      <c r="H1960" t="s">
        <v>2292</v>
      </c>
      <c r="I1960" t="s">
        <v>1866</v>
      </c>
      <c r="J1960" t="s">
        <v>1998</v>
      </c>
      <c r="K1960" t="s">
        <v>37</v>
      </c>
      <c r="L1960" s="24">
        <v>31.32</v>
      </c>
      <c r="M1960" s="25">
        <f>+VLOOKUP(E1960, TC!A:D, 4, FALSE())</f>
        <v>1.0479499982929579</v>
      </c>
      <c r="N1960" s="24">
        <f t="shared" si="150"/>
        <v>31.32</v>
      </c>
      <c r="O1960" t="str">
        <f t="shared" si="151"/>
        <v>FACTURA</v>
      </c>
      <c r="P1960" t="str">
        <f t="shared" si="152"/>
        <v>2025</v>
      </c>
      <c r="Q1960" t="str">
        <f t="shared" si="153"/>
        <v>02</v>
      </c>
      <c r="R1960" t="str">
        <f>+IFERROR(VLOOKUP(I1960, Listado!A:B, 2, FALSE()), "COMERCIALIZADORA INTERNACIONAL CARIBBEAN EXOTICS S A")</f>
        <v>PEREZ MEJIA MARIA PAULINA</v>
      </c>
      <c r="S1960" s="25">
        <f>+VLOOKUP(E1960, TC!A:D, 2, FALSE())</f>
        <v>4100.66</v>
      </c>
      <c r="T1960" t="str">
        <f t="shared" si="154"/>
        <v>USD</v>
      </c>
    </row>
    <row r="1961" spans="1:20" ht="18.75" hidden="1" customHeight="1" x14ac:dyDescent="0.25">
      <c r="A1961" t="s">
        <v>2215</v>
      </c>
      <c r="B1961" t="s">
        <v>5</v>
      </c>
      <c r="C1961" t="s">
        <v>1913</v>
      </c>
      <c r="D1961" s="24">
        <v>11010</v>
      </c>
      <c r="E1961" t="s">
        <v>1641</v>
      </c>
      <c r="F1961" t="s">
        <v>128</v>
      </c>
      <c r="G1961" t="s">
        <v>110</v>
      </c>
      <c r="H1961" t="s">
        <v>2292</v>
      </c>
      <c r="I1961" t="s">
        <v>1866</v>
      </c>
      <c r="J1961" t="s">
        <v>1998</v>
      </c>
      <c r="K1961" t="s">
        <v>37</v>
      </c>
      <c r="L1961" s="24">
        <v>70.47</v>
      </c>
      <c r="M1961" s="25">
        <f>+VLOOKUP(E1961, TC!A:D, 4, FALSE())</f>
        <v>1.0479499982929579</v>
      </c>
      <c r="N1961" s="24">
        <f t="shared" si="150"/>
        <v>70.47</v>
      </c>
      <c r="O1961" t="str">
        <f t="shared" si="151"/>
        <v>FACTURA</v>
      </c>
      <c r="P1961" t="str">
        <f t="shared" si="152"/>
        <v>2025</v>
      </c>
      <c r="Q1961" t="str">
        <f t="shared" si="153"/>
        <v>02</v>
      </c>
      <c r="R1961" t="str">
        <f>+IFERROR(VLOOKUP(I1961, Listado!A:B, 2, FALSE()), "COMERCIALIZADORA INTERNACIONAL CARIBBEAN EXOTICS S A")</f>
        <v>PEREZ MEJIA MARIA PAULINA</v>
      </c>
      <c r="S1961" s="25">
        <f>+VLOOKUP(E1961, TC!A:D, 2, FALSE())</f>
        <v>4100.66</v>
      </c>
      <c r="T1961" t="str">
        <f t="shared" si="154"/>
        <v>USD</v>
      </c>
    </row>
    <row r="1962" spans="1:20" ht="18.75" hidden="1" customHeight="1" x14ac:dyDescent="0.25">
      <c r="A1962" t="s">
        <v>2215</v>
      </c>
      <c r="B1962" t="s">
        <v>5</v>
      </c>
      <c r="C1962" t="s">
        <v>1913</v>
      </c>
      <c r="D1962" s="24">
        <v>11010</v>
      </c>
      <c r="E1962" t="s">
        <v>1641</v>
      </c>
      <c r="F1962" t="s">
        <v>128</v>
      </c>
      <c r="G1962" t="s">
        <v>110</v>
      </c>
      <c r="H1962" t="s">
        <v>2292</v>
      </c>
      <c r="I1962" t="s">
        <v>1866</v>
      </c>
      <c r="J1962" t="s">
        <v>1998</v>
      </c>
      <c r="K1962" t="s">
        <v>37</v>
      </c>
      <c r="L1962" s="24">
        <v>31.32</v>
      </c>
      <c r="M1962" s="25">
        <f>+VLOOKUP(E1962, TC!A:D, 4, FALSE())</f>
        <v>1.0479499982929579</v>
      </c>
      <c r="N1962" s="24">
        <f t="shared" si="150"/>
        <v>31.32</v>
      </c>
      <c r="O1962" t="str">
        <f t="shared" si="151"/>
        <v>FACTURA</v>
      </c>
      <c r="P1962" t="str">
        <f t="shared" si="152"/>
        <v>2025</v>
      </c>
      <c r="Q1962" t="str">
        <f t="shared" si="153"/>
        <v>02</v>
      </c>
      <c r="R1962" t="str">
        <f>+IFERROR(VLOOKUP(I1962, Listado!A:B, 2, FALSE()), "COMERCIALIZADORA INTERNACIONAL CARIBBEAN EXOTICS S A")</f>
        <v>PEREZ MEJIA MARIA PAULINA</v>
      </c>
      <c r="S1962" s="25">
        <f>+VLOOKUP(E1962, TC!A:D, 2, FALSE())</f>
        <v>4100.66</v>
      </c>
      <c r="T1962" t="str">
        <f t="shared" si="154"/>
        <v>USD</v>
      </c>
    </row>
    <row r="1963" spans="1:20" ht="18.75" hidden="1" customHeight="1" x14ac:dyDescent="0.25">
      <c r="A1963" t="s">
        <v>2215</v>
      </c>
      <c r="B1963" t="s">
        <v>5</v>
      </c>
      <c r="C1963" t="s">
        <v>1913</v>
      </c>
      <c r="D1963" s="24">
        <v>11010</v>
      </c>
      <c r="E1963" t="s">
        <v>1641</v>
      </c>
      <c r="F1963" t="s">
        <v>128</v>
      </c>
      <c r="G1963" t="s">
        <v>110</v>
      </c>
      <c r="H1963" t="s">
        <v>2292</v>
      </c>
      <c r="I1963" t="s">
        <v>1866</v>
      </c>
      <c r="J1963" t="s">
        <v>1998</v>
      </c>
      <c r="K1963" t="s">
        <v>37</v>
      </c>
      <c r="L1963" s="24">
        <v>78.3</v>
      </c>
      <c r="M1963" s="25">
        <f>+VLOOKUP(E1963, TC!A:D, 4, FALSE())</f>
        <v>1.0479499982929579</v>
      </c>
      <c r="N1963" s="24">
        <f t="shared" si="150"/>
        <v>78.3</v>
      </c>
      <c r="O1963" t="str">
        <f t="shared" si="151"/>
        <v>FACTURA</v>
      </c>
      <c r="P1963" t="str">
        <f t="shared" si="152"/>
        <v>2025</v>
      </c>
      <c r="Q1963" t="str">
        <f t="shared" si="153"/>
        <v>02</v>
      </c>
      <c r="R1963" t="str">
        <f>+IFERROR(VLOOKUP(I1963, Listado!A:B, 2, FALSE()), "COMERCIALIZADORA INTERNACIONAL CARIBBEAN EXOTICS S A")</f>
        <v>PEREZ MEJIA MARIA PAULINA</v>
      </c>
      <c r="S1963" s="25">
        <f>+VLOOKUP(E1963, TC!A:D, 2, FALSE())</f>
        <v>4100.66</v>
      </c>
      <c r="T1963" t="str">
        <f t="shared" si="154"/>
        <v>USD</v>
      </c>
    </row>
    <row r="1964" spans="1:20" ht="18.75" hidden="1" customHeight="1" x14ac:dyDescent="0.25">
      <c r="A1964" t="s">
        <v>2215</v>
      </c>
      <c r="B1964" t="s">
        <v>5</v>
      </c>
      <c r="C1964" t="s">
        <v>1913</v>
      </c>
      <c r="D1964" s="24">
        <v>11010</v>
      </c>
      <c r="E1964" t="s">
        <v>1641</v>
      </c>
      <c r="F1964" t="s">
        <v>128</v>
      </c>
      <c r="G1964" t="s">
        <v>110</v>
      </c>
      <c r="H1964" t="s">
        <v>2292</v>
      </c>
      <c r="I1964" t="s">
        <v>1866</v>
      </c>
      <c r="J1964" t="s">
        <v>1998</v>
      </c>
      <c r="K1964" t="s">
        <v>37</v>
      </c>
      <c r="L1964" s="24">
        <v>15.66</v>
      </c>
      <c r="M1964" s="25">
        <f>+VLOOKUP(E1964, TC!A:D, 4, FALSE())</f>
        <v>1.0479499982929579</v>
      </c>
      <c r="N1964" s="24">
        <f t="shared" si="150"/>
        <v>15.66</v>
      </c>
      <c r="O1964" t="str">
        <f t="shared" si="151"/>
        <v>FACTURA</v>
      </c>
      <c r="P1964" t="str">
        <f t="shared" si="152"/>
        <v>2025</v>
      </c>
      <c r="Q1964" t="str">
        <f t="shared" si="153"/>
        <v>02</v>
      </c>
      <c r="R1964" t="str">
        <f>+IFERROR(VLOOKUP(I1964, Listado!A:B, 2, FALSE()), "COMERCIALIZADORA INTERNACIONAL CARIBBEAN EXOTICS S A")</f>
        <v>PEREZ MEJIA MARIA PAULINA</v>
      </c>
      <c r="S1964" s="25">
        <f>+VLOOKUP(E1964, TC!A:D, 2, FALSE())</f>
        <v>4100.66</v>
      </c>
      <c r="T1964" t="str">
        <f t="shared" si="154"/>
        <v>USD</v>
      </c>
    </row>
    <row r="1965" spans="1:20" ht="18.75" hidden="1" customHeight="1" x14ac:dyDescent="0.25">
      <c r="A1965" t="s">
        <v>2215</v>
      </c>
      <c r="B1965" t="s">
        <v>5</v>
      </c>
      <c r="C1965" t="s">
        <v>1913</v>
      </c>
      <c r="D1965" s="24">
        <v>11010</v>
      </c>
      <c r="E1965" t="s">
        <v>1641</v>
      </c>
      <c r="F1965" t="s">
        <v>128</v>
      </c>
      <c r="G1965" t="s">
        <v>110</v>
      </c>
      <c r="H1965" t="s">
        <v>2292</v>
      </c>
      <c r="I1965" t="s">
        <v>1866</v>
      </c>
      <c r="J1965" t="s">
        <v>1998</v>
      </c>
      <c r="K1965" t="s">
        <v>37</v>
      </c>
      <c r="L1965" s="24">
        <v>15.66</v>
      </c>
      <c r="M1965" s="25">
        <f>+VLOOKUP(E1965, TC!A:D, 4, FALSE())</f>
        <v>1.0479499982929579</v>
      </c>
      <c r="N1965" s="24">
        <f t="shared" si="150"/>
        <v>15.66</v>
      </c>
      <c r="O1965" t="str">
        <f t="shared" si="151"/>
        <v>FACTURA</v>
      </c>
      <c r="P1965" t="str">
        <f t="shared" si="152"/>
        <v>2025</v>
      </c>
      <c r="Q1965" t="str">
        <f t="shared" si="153"/>
        <v>02</v>
      </c>
      <c r="R1965" t="str">
        <f>+IFERROR(VLOOKUP(I1965, Listado!A:B, 2, FALSE()), "COMERCIALIZADORA INTERNACIONAL CARIBBEAN EXOTICS S A")</f>
        <v>PEREZ MEJIA MARIA PAULINA</v>
      </c>
      <c r="S1965" s="25">
        <f>+VLOOKUP(E1965, TC!A:D, 2, FALSE())</f>
        <v>4100.66</v>
      </c>
      <c r="T1965" t="str">
        <f t="shared" si="154"/>
        <v>USD</v>
      </c>
    </row>
    <row r="1966" spans="1:20" ht="18.75" hidden="1" customHeight="1" x14ac:dyDescent="0.25">
      <c r="A1966" t="s">
        <v>2215</v>
      </c>
      <c r="B1966" t="s">
        <v>5</v>
      </c>
      <c r="C1966" t="s">
        <v>1913</v>
      </c>
      <c r="D1966" s="24">
        <v>11010</v>
      </c>
      <c r="E1966" t="s">
        <v>1641</v>
      </c>
      <c r="F1966" t="s">
        <v>128</v>
      </c>
      <c r="G1966" t="s">
        <v>110</v>
      </c>
      <c r="H1966" t="s">
        <v>2292</v>
      </c>
      <c r="I1966" t="s">
        <v>1866</v>
      </c>
      <c r="J1966" t="s">
        <v>1998</v>
      </c>
      <c r="K1966" t="s">
        <v>37</v>
      </c>
      <c r="L1966" s="24">
        <v>54.81</v>
      </c>
      <c r="M1966" s="25">
        <f>+VLOOKUP(E1966, TC!A:D, 4, FALSE())</f>
        <v>1.0479499982929579</v>
      </c>
      <c r="N1966" s="24">
        <f t="shared" si="150"/>
        <v>54.81</v>
      </c>
      <c r="O1966" t="str">
        <f t="shared" si="151"/>
        <v>FACTURA</v>
      </c>
      <c r="P1966" t="str">
        <f t="shared" si="152"/>
        <v>2025</v>
      </c>
      <c r="Q1966" t="str">
        <f t="shared" si="153"/>
        <v>02</v>
      </c>
      <c r="R1966" t="str">
        <f>+IFERROR(VLOOKUP(I1966, Listado!A:B, 2, FALSE()), "COMERCIALIZADORA INTERNACIONAL CARIBBEAN EXOTICS S A")</f>
        <v>PEREZ MEJIA MARIA PAULINA</v>
      </c>
      <c r="S1966" s="25">
        <f>+VLOOKUP(E1966, TC!A:D, 2, FALSE())</f>
        <v>4100.66</v>
      </c>
      <c r="T1966" t="str">
        <f t="shared" si="154"/>
        <v>USD</v>
      </c>
    </row>
    <row r="1967" spans="1:20" ht="18.75" hidden="1" customHeight="1" x14ac:dyDescent="0.25">
      <c r="A1967" t="s">
        <v>2215</v>
      </c>
      <c r="B1967" t="s">
        <v>5</v>
      </c>
      <c r="C1967" t="s">
        <v>1913</v>
      </c>
      <c r="D1967" s="24">
        <v>11010</v>
      </c>
      <c r="E1967" t="s">
        <v>1641</v>
      </c>
      <c r="F1967" t="s">
        <v>128</v>
      </c>
      <c r="G1967" t="s">
        <v>110</v>
      </c>
      <c r="H1967" t="s">
        <v>2292</v>
      </c>
      <c r="I1967" t="s">
        <v>1866</v>
      </c>
      <c r="J1967" t="s">
        <v>1998</v>
      </c>
      <c r="K1967" t="s">
        <v>37</v>
      </c>
      <c r="L1967" s="24">
        <v>39.15</v>
      </c>
      <c r="M1967" s="25">
        <f>+VLOOKUP(E1967, TC!A:D, 4, FALSE())</f>
        <v>1.0479499982929579</v>
      </c>
      <c r="N1967" s="24">
        <f t="shared" si="150"/>
        <v>39.15</v>
      </c>
      <c r="O1967" t="str">
        <f t="shared" si="151"/>
        <v>FACTURA</v>
      </c>
      <c r="P1967" t="str">
        <f t="shared" si="152"/>
        <v>2025</v>
      </c>
      <c r="Q1967" t="str">
        <f t="shared" si="153"/>
        <v>02</v>
      </c>
      <c r="R1967" t="str">
        <f>+IFERROR(VLOOKUP(I1967, Listado!A:B, 2, FALSE()), "COMERCIALIZADORA INTERNACIONAL CARIBBEAN EXOTICS S A")</f>
        <v>PEREZ MEJIA MARIA PAULINA</v>
      </c>
      <c r="S1967" s="25">
        <f>+VLOOKUP(E1967, TC!A:D, 2, FALSE())</f>
        <v>4100.66</v>
      </c>
      <c r="T1967" t="str">
        <f t="shared" si="154"/>
        <v>USD</v>
      </c>
    </row>
    <row r="1968" spans="1:20" ht="18.75" hidden="1" customHeight="1" x14ac:dyDescent="0.25">
      <c r="A1968" t="s">
        <v>2215</v>
      </c>
      <c r="B1968" t="s">
        <v>5</v>
      </c>
      <c r="C1968" t="s">
        <v>1913</v>
      </c>
      <c r="D1968" s="24">
        <v>11010</v>
      </c>
      <c r="E1968" t="s">
        <v>1641</v>
      </c>
      <c r="F1968" t="s">
        <v>128</v>
      </c>
      <c r="G1968" t="s">
        <v>110</v>
      </c>
      <c r="H1968" t="s">
        <v>2292</v>
      </c>
      <c r="I1968" t="s">
        <v>1866</v>
      </c>
      <c r="J1968" t="s">
        <v>1998</v>
      </c>
      <c r="K1968" t="s">
        <v>37</v>
      </c>
      <c r="L1968" s="24">
        <v>70.47</v>
      </c>
      <c r="M1968" s="25">
        <f>+VLOOKUP(E1968, TC!A:D, 4, FALSE())</f>
        <v>1.0479499982929579</v>
      </c>
      <c r="N1968" s="24">
        <f t="shared" si="150"/>
        <v>70.47</v>
      </c>
      <c r="O1968" t="str">
        <f t="shared" si="151"/>
        <v>FACTURA</v>
      </c>
      <c r="P1968" t="str">
        <f t="shared" si="152"/>
        <v>2025</v>
      </c>
      <c r="Q1968" t="str">
        <f t="shared" si="153"/>
        <v>02</v>
      </c>
      <c r="R1968" t="str">
        <f>+IFERROR(VLOOKUP(I1968, Listado!A:B, 2, FALSE()), "COMERCIALIZADORA INTERNACIONAL CARIBBEAN EXOTICS S A")</f>
        <v>PEREZ MEJIA MARIA PAULINA</v>
      </c>
      <c r="S1968" s="25">
        <f>+VLOOKUP(E1968, TC!A:D, 2, FALSE())</f>
        <v>4100.66</v>
      </c>
      <c r="T1968" t="str">
        <f t="shared" si="154"/>
        <v>USD</v>
      </c>
    </row>
    <row r="1969" spans="1:20" ht="18.75" hidden="1" customHeight="1" x14ac:dyDescent="0.25">
      <c r="A1969" t="s">
        <v>2215</v>
      </c>
      <c r="B1969" t="s">
        <v>5</v>
      </c>
      <c r="C1969" t="s">
        <v>1913</v>
      </c>
      <c r="D1969" s="24">
        <v>11010</v>
      </c>
      <c r="E1969" t="s">
        <v>1641</v>
      </c>
      <c r="F1969" t="s">
        <v>128</v>
      </c>
      <c r="G1969" t="s">
        <v>110</v>
      </c>
      <c r="H1969" t="s">
        <v>2292</v>
      </c>
      <c r="I1969" t="s">
        <v>1866</v>
      </c>
      <c r="J1969" t="s">
        <v>1998</v>
      </c>
      <c r="K1969" t="s">
        <v>37</v>
      </c>
      <c r="L1969" s="24">
        <v>31.32</v>
      </c>
      <c r="M1969" s="25">
        <f>+VLOOKUP(E1969, TC!A:D, 4, FALSE())</f>
        <v>1.0479499982929579</v>
      </c>
      <c r="N1969" s="24">
        <f t="shared" si="150"/>
        <v>31.32</v>
      </c>
      <c r="O1969" t="str">
        <f t="shared" si="151"/>
        <v>FACTURA</v>
      </c>
      <c r="P1969" t="str">
        <f t="shared" si="152"/>
        <v>2025</v>
      </c>
      <c r="Q1969" t="str">
        <f t="shared" si="153"/>
        <v>02</v>
      </c>
      <c r="R1969" t="str">
        <f>+IFERROR(VLOOKUP(I1969, Listado!A:B, 2, FALSE()), "COMERCIALIZADORA INTERNACIONAL CARIBBEAN EXOTICS S A")</f>
        <v>PEREZ MEJIA MARIA PAULINA</v>
      </c>
      <c r="S1969" s="25">
        <f>+VLOOKUP(E1969, TC!A:D, 2, FALSE())</f>
        <v>4100.66</v>
      </c>
      <c r="T1969" t="str">
        <f t="shared" si="154"/>
        <v>USD</v>
      </c>
    </row>
    <row r="1970" spans="1:20" ht="18.75" hidden="1" customHeight="1" x14ac:dyDescent="0.25">
      <c r="A1970" t="s">
        <v>2215</v>
      </c>
      <c r="B1970" t="s">
        <v>5</v>
      </c>
      <c r="C1970" t="s">
        <v>1913</v>
      </c>
      <c r="D1970" s="24">
        <v>11010</v>
      </c>
      <c r="E1970" t="s">
        <v>1641</v>
      </c>
      <c r="F1970" t="s">
        <v>128</v>
      </c>
      <c r="G1970" t="s">
        <v>110</v>
      </c>
      <c r="H1970" t="s">
        <v>2292</v>
      </c>
      <c r="I1970" t="s">
        <v>1866</v>
      </c>
      <c r="J1970" t="s">
        <v>1998</v>
      </c>
      <c r="K1970" t="s">
        <v>37</v>
      </c>
      <c r="L1970" s="24">
        <v>853.47</v>
      </c>
      <c r="M1970" s="25">
        <f>+VLOOKUP(E1970, TC!A:D, 4, FALSE())</f>
        <v>1.0479499982929579</v>
      </c>
      <c r="N1970" s="24">
        <f t="shared" si="150"/>
        <v>853.47</v>
      </c>
      <c r="O1970" t="str">
        <f t="shared" si="151"/>
        <v>FACTURA</v>
      </c>
      <c r="P1970" t="str">
        <f t="shared" si="152"/>
        <v>2025</v>
      </c>
      <c r="Q1970" t="str">
        <f t="shared" si="153"/>
        <v>02</v>
      </c>
      <c r="R1970" t="str">
        <f>+IFERROR(VLOOKUP(I1970, Listado!A:B, 2, FALSE()), "COMERCIALIZADORA INTERNACIONAL CARIBBEAN EXOTICS S A")</f>
        <v>PEREZ MEJIA MARIA PAULINA</v>
      </c>
      <c r="S1970" s="25">
        <f>+VLOOKUP(E1970, TC!A:D, 2, FALSE())</f>
        <v>4100.66</v>
      </c>
      <c r="T1970" t="str">
        <f t="shared" si="154"/>
        <v>USD</v>
      </c>
    </row>
    <row r="1971" spans="1:20" ht="18.75" hidden="1" customHeight="1" x14ac:dyDescent="0.25">
      <c r="A1971" t="s">
        <v>2215</v>
      </c>
      <c r="B1971" t="s">
        <v>5</v>
      </c>
      <c r="C1971" t="s">
        <v>1913</v>
      </c>
      <c r="D1971" s="24">
        <v>11010</v>
      </c>
      <c r="E1971" t="s">
        <v>1641</v>
      </c>
      <c r="F1971" t="s">
        <v>128</v>
      </c>
      <c r="G1971" t="s">
        <v>110</v>
      </c>
      <c r="H1971" t="s">
        <v>2292</v>
      </c>
      <c r="I1971" t="s">
        <v>1866</v>
      </c>
      <c r="J1971" t="s">
        <v>1998</v>
      </c>
      <c r="K1971" t="s">
        <v>37</v>
      </c>
      <c r="L1971" s="24">
        <v>31.32</v>
      </c>
      <c r="M1971" s="25">
        <f>+VLOOKUP(E1971, TC!A:D, 4, FALSE())</f>
        <v>1.0479499982929579</v>
      </c>
      <c r="N1971" s="24">
        <f t="shared" si="150"/>
        <v>31.32</v>
      </c>
      <c r="O1971" t="str">
        <f t="shared" si="151"/>
        <v>FACTURA</v>
      </c>
      <c r="P1971" t="str">
        <f t="shared" si="152"/>
        <v>2025</v>
      </c>
      <c r="Q1971" t="str">
        <f t="shared" si="153"/>
        <v>02</v>
      </c>
      <c r="R1971" t="str">
        <f>+IFERROR(VLOOKUP(I1971, Listado!A:B, 2, FALSE()), "COMERCIALIZADORA INTERNACIONAL CARIBBEAN EXOTICS S A")</f>
        <v>PEREZ MEJIA MARIA PAULINA</v>
      </c>
      <c r="S1971" s="25">
        <f>+VLOOKUP(E1971, TC!A:D, 2, FALSE())</f>
        <v>4100.66</v>
      </c>
      <c r="T1971" t="str">
        <f t="shared" si="154"/>
        <v>USD</v>
      </c>
    </row>
    <row r="1972" spans="1:20" ht="18.75" hidden="1" customHeight="1" x14ac:dyDescent="0.25">
      <c r="A1972" t="s">
        <v>2215</v>
      </c>
      <c r="B1972" t="s">
        <v>5</v>
      </c>
      <c r="C1972" t="s">
        <v>1913</v>
      </c>
      <c r="D1972" s="24">
        <v>11010</v>
      </c>
      <c r="E1972" t="s">
        <v>1641</v>
      </c>
      <c r="F1972" t="s">
        <v>128</v>
      </c>
      <c r="G1972" t="s">
        <v>110</v>
      </c>
      <c r="H1972" t="s">
        <v>2292</v>
      </c>
      <c r="I1972" t="s">
        <v>1866</v>
      </c>
      <c r="J1972" t="s">
        <v>1998</v>
      </c>
      <c r="K1972" t="s">
        <v>37</v>
      </c>
      <c r="L1972" s="24">
        <v>7.83</v>
      </c>
      <c r="M1972" s="25">
        <f>+VLOOKUP(E1972, TC!A:D, 4, FALSE())</f>
        <v>1.0479499982929579</v>
      </c>
      <c r="N1972" s="24">
        <f t="shared" si="150"/>
        <v>7.83</v>
      </c>
      <c r="O1972" t="str">
        <f t="shared" si="151"/>
        <v>FACTURA</v>
      </c>
      <c r="P1972" t="str">
        <f t="shared" si="152"/>
        <v>2025</v>
      </c>
      <c r="Q1972" t="str">
        <f t="shared" si="153"/>
        <v>02</v>
      </c>
      <c r="R1972" t="str">
        <f>+IFERROR(VLOOKUP(I1972, Listado!A:B, 2, FALSE()), "COMERCIALIZADORA INTERNACIONAL CARIBBEAN EXOTICS S A")</f>
        <v>PEREZ MEJIA MARIA PAULINA</v>
      </c>
      <c r="S1972" s="25">
        <f>+VLOOKUP(E1972, TC!A:D, 2, FALSE())</f>
        <v>4100.66</v>
      </c>
      <c r="T1972" t="str">
        <f t="shared" si="154"/>
        <v>USD</v>
      </c>
    </row>
    <row r="1973" spans="1:20" ht="18.75" hidden="1" customHeight="1" x14ac:dyDescent="0.25">
      <c r="A1973" t="s">
        <v>2215</v>
      </c>
      <c r="B1973" t="s">
        <v>5</v>
      </c>
      <c r="C1973" t="s">
        <v>1913</v>
      </c>
      <c r="D1973" s="24">
        <v>11010</v>
      </c>
      <c r="E1973" t="s">
        <v>1641</v>
      </c>
      <c r="F1973" t="s">
        <v>128</v>
      </c>
      <c r="G1973" t="s">
        <v>110</v>
      </c>
      <c r="H1973" t="s">
        <v>2292</v>
      </c>
      <c r="I1973" t="s">
        <v>1866</v>
      </c>
      <c r="J1973" t="s">
        <v>1998</v>
      </c>
      <c r="K1973" t="s">
        <v>37</v>
      </c>
      <c r="L1973" s="24">
        <v>219.24</v>
      </c>
      <c r="M1973" s="25">
        <f>+VLOOKUP(E1973, TC!A:D, 4, FALSE())</f>
        <v>1.0479499982929579</v>
      </c>
      <c r="N1973" s="24">
        <f t="shared" si="150"/>
        <v>219.24</v>
      </c>
      <c r="O1973" t="str">
        <f t="shared" si="151"/>
        <v>FACTURA</v>
      </c>
      <c r="P1973" t="str">
        <f t="shared" si="152"/>
        <v>2025</v>
      </c>
      <c r="Q1973" t="str">
        <f t="shared" si="153"/>
        <v>02</v>
      </c>
      <c r="R1973" t="str">
        <f>+IFERROR(VLOOKUP(I1973, Listado!A:B, 2, FALSE()), "COMERCIALIZADORA INTERNACIONAL CARIBBEAN EXOTICS S A")</f>
        <v>PEREZ MEJIA MARIA PAULINA</v>
      </c>
      <c r="S1973" s="25">
        <f>+VLOOKUP(E1973, TC!A:D, 2, FALSE())</f>
        <v>4100.66</v>
      </c>
      <c r="T1973" t="str">
        <f t="shared" si="154"/>
        <v>USD</v>
      </c>
    </row>
    <row r="1974" spans="1:20" ht="18.75" hidden="1" customHeight="1" x14ac:dyDescent="0.25">
      <c r="A1974" t="s">
        <v>2215</v>
      </c>
      <c r="B1974" t="s">
        <v>5</v>
      </c>
      <c r="C1974" t="s">
        <v>1913</v>
      </c>
      <c r="D1974" s="24">
        <v>11010</v>
      </c>
      <c r="E1974" t="s">
        <v>1641</v>
      </c>
      <c r="F1974" t="s">
        <v>128</v>
      </c>
      <c r="G1974" t="s">
        <v>110</v>
      </c>
      <c r="H1974" t="s">
        <v>2292</v>
      </c>
      <c r="I1974" t="s">
        <v>1866</v>
      </c>
      <c r="J1974" t="s">
        <v>1998</v>
      </c>
      <c r="K1974" t="s">
        <v>37</v>
      </c>
      <c r="L1974" s="24">
        <v>618.57000000000005</v>
      </c>
      <c r="M1974" s="25">
        <f>+VLOOKUP(E1974, TC!A:D, 4, FALSE())</f>
        <v>1.0479499982929579</v>
      </c>
      <c r="N1974" s="24">
        <f t="shared" si="150"/>
        <v>618.57000000000005</v>
      </c>
      <c r="O1974" t="str">
        <f t="shared" si="151"/>
        <v>FACTURA</v>
      </c>
      <c r="P1974" t="str">
        <f t="shared" si="152"/>
        <v>2025</v>
      </c>
      <c r="Q1974" t="str">
        <f t="shared" si="153"/>
        <v>02</v>
      </c>
      <c r="R1974" t="str">
        <f>+IFERROR(VLOOKUP(I1974, Listado!A:B, 2, FALSE()), "COMERCIALIZADORA INTERNACIONAL CARIBBEAN EXOTICS S A")</f>
        <v>PEREZ MEJIA MARIA PAULINA</v>
      </c>
      <c r="S1974" s="25">
        <f>+VLOOKUP(E1974, TC!A:D, 2, FALSE())</f>
        <v>4100.66</v>
      </c>
      <c r="T1974" t="str">
        <f t="shared" si="154"/>
        <v>USD</v>
      </c>
    </row>
    <row r="1975" spans="1:20" ht="18.75" hidden="1" customHeight="1" x14ac:dyDescent="0.25">
      <c r="A1975" t="s">
        <v>2215</v>
      </c>
      <c r="B1975" t="s">
        <v>5</v>
      </c>
      <c r="C1975" t="s">
        <v>1913</v>
      </c>
      <c r="D1975" s="24">
        <v>11010</v>
      </c>
      <c r="E1975" t="s">
        <v>1641</v>
      </c>
      <c r="F1975" t="s">
        <v>128</v>
      </c>
      <c r="G1975" t="s">
        <v>110</v>
      </c>
      <c r="H1975" t="s">
        <v>2292</v>
      </c>
      <c r="I1975" t="s">
        <v>1866</v>
      </c>
      <c r="J1975" t="s">
        <v>1998</v>
      </c>
      <c r="K1975" t="s">
        <v>37</v>
      </c>
      <c r="L1975" s="24">
        <v>46.98</v>
      </c>
      <c r="M1975" s="25">
        <f>+VLOOKUP(E1975, TC!A:D, 4, FALSE())</f>
        <v>1.0479499982929579</v>
      </c>
      <c r="N1975" s="24">
        <f t="shared" si="150"/>
        <v>46.98</v>
      </c>
      <c r="O1975" t="str">
        <f t="shared" si="151"/>
        <v>FACTURA</v>
      </c>
      <c r="P1975" t="str">
        <f t="shared" si="152"/>
        <v>2025</v>
      </c>
      <c r="Q1975" t="str">
        <f t="shared" si="153"/>
        <v>02</v>
      </c>
      <c r="R1975" t="str">
        <f>+IFERROR(VLOOKUP(I1975, Listado!A:B, 2, FALSE()), "COMERCIALIZADORA INTERNACIONAL CARIBBEAN EXOTICS S A")</f>
        <v>PEREZ MEJIA MARIA PAULINA</v>
      </c>
      <c r="S1975" s="25">
        <f>+VLOOKUP(E1975, TC!A:D, 2, FALSE())</f>
        <v>4100.66</v>
      </c>
      <c r="T1975" t="str">
        <f t="shared" si="154"/>
        <v>USD</v>
      </c>
    </row>
    <row r="1976" spans="1:20" ht="18.75" hidden="1" customHeight="1" x14ac:dyDescent="0.25">
      <c r="A1976" t="s">
        <v>2215</v>
      </c>
      <c r="B1976" t="s">
        <v>5</v>
      </c>
      <c r="C1976" t="s">
        <v>1913</v>
      </c>
      <c r="D1976" s="24">
        <v>11010</v>
      </c>
      <c r="E1976" t="s">
        <v>1641</v>
      </c>
      <c r="F1976" t="s">
        <v>128</v>
      </c>
      <c r="G1976" t="s">
        <v>110</v>
      </c>
      <c r="H1976" t="s">
        <v>2292</v>
      </c>
      <c r="I1976" t="s">
        <v>1866</v>
      </c>
      <c r="J1976" t="s">
        <v>1998</v>
      </c>
      <c r="K1976" t="s">
        <v>37</v>
      </c>
      <c r="L1976" s="24">
        <v>23.49</v>
      </c>
      <c r="M1976" s="25">
        <f>+VLOOKUP(E1976, TC!A:D, 4, FALSE())</f>
        <v>1.0479499982929579</v>
      </c>
      <c r="N1976" s="24">
        <f t="shared" si="150"/>
        <v>23.49</v>
      </c>
      <c r="O1976" t="str">
        <f t="shared" si="151"/>
        <v>FACTURA</v>
      </c>
      <c r="P1976" t="str">
        <f t="shared" si="152"/>
        <v>2025</v>
      </c>
      <c r="Q1976" t="str">
        <f t="shared" si="153"/>
        <v>02</v>
      </c>
      <c r="R1976" t="str">
        <f>+IFERROR(VLOOKUP(I1976, Listado!A:B, 2, FALSE()), "COMERCIALIZADORA INTERNACIONAL CARIBBEAN EXOTICS S A")</f>
        <v>PEREZ MEJIA MARIA PAULINA</v>
      </c>
      <c r="S1976" s="25">
        <f>+VLOOKUP(E1976, TC!A:D, 2, FALSE())</f>
        <v>4100.66</v>
      </c>
      <c r="T1976" t="str">
        <f t="shared" si="154"/>
        <v>USD</v>
      </c>
    </row>
    <row r="1977" spans="1:20" ht="18.75" hidden="1" customHeight="1" x14ac:dyDescent="0.25">
      <c r="A1977" t="s">
        <v>2215</v>
      </c>
      <c r="B1977" t="s">
        <v>5</v>
      </c>
      <c r="C1977" t="s">
        <v>1913</v>
      </c>
      <c r="D1977" s="24">
        <v>11010</v>
      </c>
      <c r="E1977" t="s">
        <v>1641</v>
      </c>
      <c r="F1977" t="s">
        <v>128</v>
      </c>
      <c r="G1977" t="s">
        <v>110</v>
      </c>
      <c r="H1977" t="s">
        <v>2292</v>
      </c>
      <c r="I1977" t="s">
        <v>1866</v>
      </c>
      <c r="J1977" t="s">
        <v>1998</v>
      </c>
      <c r="K1977" t="s">
        <v>37</v>
      </c>
      <c r="L1977" s="24">
        <v>15.66</v>
      </c>
      <c r="M1977" s="25">
        <f>+VLOOKUP(E1977, TC!A:D, 4, FALSE())</f>
        <v>1.0479499982929579</v>
      </c>
      <c r="N1977" s="24">
        <f t="shared" si="150"/>
        <v>15.66</v>
      </c>
      <c r="O1977" t="str">
        <f t="shared" si="151"/>
        <v>FACTURA</v>
      </c>
      <c r="P1977" t="str">
        <f t="shared" si="152"/>
        <v>2025</v>
      </c>
      <c r="Q1977" t="str">
        <f t="shared" si="153"/>
        <v>02</v>
      </c>
      <c r="R1977" t="str">
        <f>+IFERROR(VLOOKUP(I1977, Listado!A:B, 2, FALSE()), "COMERCIALIZADORA INTERNACIONAL CARIBBEAN EXOTICS S A")</f>
        <v>PEREZ MEJIA MARIA PAULINA</v>
      </c>
      <c r="S1977" s="25">
        <f>+VLOOKUP(E1977, TC!A:D, 2, FALSE())</f>
        <v>4100.66</v>
      </c>
      <c r="T1977" t="str">
        <f t="shared" si="154"/>
        <v>USD</v>
      </c>
    </row>
    <row r="1978" spans="1:20" ht="18.75" hidden="1" customHeight="1" x14ac:dyDescent="0.25">
      <c r="A1978" t="s">
        <v>2215</v>
      </c>
      <c r="B1978" t="s">
        <v>5</v>
      </c>
      <c r="C1978" t="s">
        <v>1913</v>
      </c>
      <c r="D1978" s="24">
        <v>11010</v>
      </c>
      <c r="E1978" t="s">
        <v>1641</v>
      </c>
      <c r="F1978" t="s">
        <v>128</v>
      </c>
      <c r="G1978" t="s">
        <v>110</v>
      </c>
      <c r="H1978" t="s">
        <v>2292</v>
      </c>
      <c r="I1978" t="s">
        <v>1866</v>
      </c>
      <c r="J1978" t="s">
        <v>1998</v>
      </c>
      <c r="K1978" t="s">
        <v>37</v>
      </c>
      <c r="L1978" s="24">
        <v>54.81</v>
      </c>
      <c r="M1978" s="25">
        <f>+VLOOKUP(E1978, TC!A:D, 4, FALSE())</f>
        <v>1.0479499982929579</v>
      </c>
      <c r="N1978" s="24">
        <f t="shared" si="150"/>
        <v>54.81</v>
      </c>
      <c r="O1978" t="str">
        <f t="shared" si="151"/>
        <v>FACTURA</v>
      </c>
      <c r="P1978" t="str">
        <f t="shared" si="152"/>
        <v>2025</v>
      </c>
      <c r="Q1978" t="str">
        <f t="shared" si="153"/>
        <v>02</v>
      </c>
      <c r="R1978" t="str">
        <f>+IFERROR(VLOOKUP(I1978, Listado!A:B, 2, FALSE()), "COMERCIALIZADORA INTERNACIONAL CARIBBEAN EXOTICS S A")</f>
        <v>PEREZ MEJIA MARIA PAULINA</v>
      </c>
      <c r="S1978" s="25">
        <f>+VLOOKUP(E1978, TC!A:D, 2, FALSE())</f>
        <v>4100.66</v>
      </c>
      <c r="T1978" t="str">
        <f t="shared" si="154"/>
        <v>USD</v>
      </c>
    </row>
    <row r="1979" spans="1:20" ht="18.75" hidden="1" customHeight="1" x14ac:dyDescent="0.25">
      <c r="A1979" t="s">
        <v>2215</v>
      </c>
      <c r="B1979" t="s">
        <v>5</v>
      </c>
      <c r="C1979" t="s">
        <v>1913</v>
      </c>
      <c r="D1979" s="24">
        <v>11010</v>
      </c>
      <c r="E1979" t="s">
        <v>1641</v>
      </c>
      <c r="F1979" t="s">
        <v>128</v>
      </c>
      <c r="G1979" t="s">
        <v>110</v>
      </c>
      <c r="H1979" t="s">
        <v>2292</v>
      </c>
      <c r="I1979" t="s">
        <v>1866</v>
      </c>
      <c r="J1979" t="s">
        <v>1998</v>
      </c>
      <c r="K1979" t="s">
        <v>37</v>
      </c>
      <c r="L1979" s="24">
        <v>23.49</v>
      </c>
      <c r="M1979" s="25">
        <f>+VLOOKUP(E1979, TC!A:D, 4, FALSE())</f>
        <v>1.0479499982929579</v>
      </c>
      <c r="N1979" s="24">
        <f t="shared" si="150"/>
        <v>23.49</v>
      </c>
      <c r="O1979" t="str">
        <f t="shared" si="151"/>
        <v>FACTURA</v>
      </c>
      <c r="P1979" t="str">
        <f t="shared" si="152"/>
        <v>2025</v>
      </c>
      <c r="Q1979" t="str">
        <f t="shared" si="153"/>
        <v>02</v>
      </c>
      <c r="R1979" t="str">
        <f>+IFERROR(VLOOKUP(I1979, Listado!A:B, 2, FALSE()), "COMERCIALIZADORA INTERNACIONAL CARIBBEAN EXOTICS S A")</f>
        <v>PEREZ MEJIA MARIA PAULINA</v>
      </c>
      <c r="S1979" s="25">
        <f>+VLOOKUP(E1979, TC!A:D, 2, FALSE())</f>
        <v>4100.66</v>
      </c>
      <c r="T1979" t="str">
        <f t="shared" si="154"/>
        <v>USD</v>
      </c>
    </row>
    <row r="1980" spans="1:20" ht="18.75" hidden="1" customHeight="1" x14ac:dyDescent="0.25">
      <c r="A1980" t="s">
        <v>2215</v>
      </c>
      <c r="B1980" t="s">
        <v>5</v>
      </c>
      <c r="C1980" t="s">
        <v>1913</v>
      </c>
      <c r="D1980" s="24">
        <v>11010</v>
      </c>
      <c r="E1980" t="s">
        <v>1641</v>
      </c>
      <c r="F1980" t="s">
        <v>128</v>
      </c>
      <c r="G1980" t="s">
        <v>110</v>
      </c>
      <c r="H1980" t="s">
        <v>2292</v>
      </c>
      <c r="I1980" t="s">
        <v>1866</v>
      </c>
      <c r="J1980" t="s">
        <v>1998</v>
      </c>
      <c r="K1980" t="s">
        <v>37</v>
      </c>
      <c r="L1980" s="24">
        <v>39.15</v>
      </c>
      <c r="M1980" s="25">
        <f>+VLOOKUP(E1980, TC!A:D, 4, FALSE())</f>
        <v>1.0479499982929579</v>
      </c>
      <c r="N1980" s="24">
        <f t="shared" si="150"/>
        <v>39.15</v>
      </c>
      <c r="O1980" t="str">
        <f t="shared" si="151"/>
        <v>FACTURA</v>
      </c>
      <c r="P1980" t="str">
        <f t="shared" si="152"/>
        <v>2025</v>
      </c>
      <c r="Q1980" t="str">
        <f t="shared" si="153"/>
        <v>02</v>
      </c>
      <c r="R1980" t="str">
        <f>+IFERROR(VLOOKUP(I1980, Listado!A:B, 2, FALSE()), "COMERCIALIZADORA INTERNACIONAL CARIBBEAN EXOTICS S A")</f>
        <v>PEREZ MEJIA MARIA PAULINA</v>
      </c>
      <c r="S1980" s="25">
        <f>+VLOOKUP(E1980, TC!A:D, 2, FALSE())</f>
        <v>4100.66</v>
      </c>
      <c r="T1980" t="str">
        <f t="shared" si="154"/>
        <v>USD</v>
      </c>
    </row>
    <row r="1981" spans="1:20" ht="18.75" hidden="1" customHeight="1" x14ac:dyDescent="0.25">
      <c r="A1981" t="s">
        <v>2215</v>
      </c>
      <c r="B1981" t="s">
        <v>5</v>
      </c>
      <c r="C1981" t="s">
        <v>1913</v>
      </c>
      <c r="D1981" s="24">
        <v>11010</v>
      </c>
      <c r="E1981" t="s">
        <v>1641</v>
      </c>
      <c r="F1981" t="s">
        <v>128</v>
      </c>
      <c r="G1981" t="s">
        <v>110</v>
      </c>
      <c r="H1981" t="s">
        <v>2292</v>
      </c>
      <c r="I1981" t="s">
        <v>1866</v>
      </c>
      <c r="J1981" t="s">
        <v>1998</v>
      </c>
      <c r="K1981" t="s">
        <v>37</v>
      </c>
      <c r="L1981" s="24">
        <v>15.66</v>
      </c>
      <c r="M1981" s="25">
        <f>+VLOOKUP(E1981, TC!A:D, 4, FALSE())</f>
        <v>1.0479499982929579</v>
      </c>
      <c r="N1981" s="24">
        <f t="shared" si="150"/>
        <v>15.66</v>
      </c>
      <c r="O1981" t="str">
        <f t="shared" si="151"/>
        <v>FACTURA</v>
      </c>
      <c r="P1981" t="str">
        <f t="shared" si="152"/>
        <v>2025</v>
      </c>
      <c r="Q1981" t="str">
        <f t="shared" si="153"/>
        <v>02</v>
      </c>
      <c r="R1981" t="str">
        <f>+IFERROR(VLOOKUP(I1981, Listado!A:B, 2, FALSE()), "COMERCIALIZADORA INTERNACIONAL CARIBBEAN EXOTICS S A")</f>
        <v>PEREZ MEJIA MARIA PAULINA</v>
      </c>
      <c r="S1981" s="25">
        <f>+VLOOKUP(E1981, TC!A:D, 2, FALSE())</f>
        <v>4100.66</v>
      </c>
      <c r="T1981" t="str">
        <f t="shared" si="154"/>
        <v>USD</v>
      </c>
    </row>
    <row r="1982" spans="1:20" ht="18.75" hidden="1" customHeight="1" x14ac:dyDescent="0.25">
      <c r="A1982" t="s">
        <v>2215</v>
      </c>
      <c r="B1982" t="s">
        <v>5</v>
      </c>
      <c r="C1982" t="s">
        <v>1913</v>
      </c>
      <c r="D1982" s="24">
        <v>11010</v>
      </c>
      <c r="E1982" t="s">
        <v>1641</v>
      </c>
      <c r="F1982" t="s">
        <v>128</v>
      </c>
      <c r="G1982" t="s">
        <v>110</v>
      </c>
      <c r="H1982" t="s">
        <v>2292</v>
      </c>
      <c r="I1982" t="s">
        <v>1866</v>
      </c>
      <c r="J1982" t="s">
        <v>1998</v>
      </c>
      <c r="K1982" t="s">
        <v>37</v>
      </c>
      <c r="L1982" s="24">
        <v>46.98</v>
      </c>
      <c r="M1982" s="25">
        <f>+VLOOKUP(E1982, TC!A:D, 4, FALSE())</f>
        <v>1.0479499982929579</v>
      </c>
      <c r="N1982" s="24">
        <f t="shared" si="150"/>
        <v>46.98</v>
      </c>
      <c r="O1982" t="str">
        <f t="shared" si="151"/>
        <v>FACTURA</v>
      </c>
      <c r="P1982" t="str">
        <f t="shared" si="152"/>
        <v>2025</v>
      </c>
      <c r="Q1982" t="str">
        <f t="shared" si="153"/>
        <v>02</v>
      </c>
      <c r="R1982" t="str">
        <f>+IFERROR(VLOOKUP(I1982, Listado!A:B, 2, FALSE()), "COMERCIALIZADORA INTERNACIONAL CARIBBEAN EXOTICS S A")</f>
        <v>PEREZ MEJIA MARIA PAULINA</v>
      </c>
      <c r="S1982" s="25">
        <f>+VLOOKUP(E1982, TC!A:D, 2, FALSE())</f>
        <v>4100.66</v>
      </c>
      <c r="T1982" t="str">
        <f t="shared" si="154"/>
        <v>USD</v>
      </c>
    </row>
    <row r="1983" spans="1:20" ht="18.75" hidden="1" customHeight="1" x14ac:dyDescent="0.25">
      <c r="A1983" t="s">
        <v>2215</v>
      </c>
      <c r="B1983" t="s">
        <v>5</v>
      </c>
      <c r="C1983" t="s">
        <v>1913</v>
      </c>
      <c r="D1983" s="24">
        <v>11010</v>
      </c>
      <c r="E1983" t="s">
        <v>1641</v>
      </c>
      <c r="F1983" t="s">
        <v>128</v>
      </c>
      <c r="G1983" t="s">
        <v>110</v>
      </c>
      <c r="H1983" t="s">
        <v>2292</v>
      </c>
      <c r="I1983" t="s">
        <v>1866</v>
      </c>
      <c r="J1983" t="s">
        <v>1998</v>
      </c>
      <c r="K1983" t="s">
        <v>37</v>
      </c>
      <c r="L1983" s="24">
        <v>689.04</v>
      </c>
      <c r="M1983" s="25">
        <f>+VLOOKUP(E1983, TC!A:D, 4, FALSE())</f>
        <v>1.0479499982929579</v>
      </c>
      <c r="N1983" s="24">
        <f t="shared" si="150"/>
        <v>689.04</v>
      </c>
      <c r="O1983" t="str">
        <f t="shared" si="151"/>
        <v>FACTURA</v>
      </c>
      <c r="P1983" t="str">
        <f t="shared" si="152"/>
        <v>2025</v>
      </c>
      <c r="Q1983" t="str">
        <f t="shared" si="153"/>
        <v>02</v>
      </c>
      <c r="R1983" t="str">
        <f>+IFERROR(VLOOKUP(I1983, Listado!A:B, 2, FALSE()), "COMERCIALIZADORA INTERNACIONAL CARIBBEAN EXOTICS S A")</f>
        <v>PEREZ MEJIA MARIA PAULINA</v>
      </c>
      <c r="S1983" s="25">
        <f>+VLOOKUP(E1983, TC!A:D, 2, FALSE())</f>
        <v>4100.66</v>
      </c>
      <c r="T1983" t="str">
        <f t="shared" si="154"/>
        <v>USD</v>
      </c>
    </row>
    <row r="1984" spans="1:20" ht="18.75" hidden="1" customHeight="1" x14ac:dyDescent="0.25">
      <c r="A1984" t="s">
        <v>2215</v>
      </c>
      <c r="B1984" t="s">
        <v>5</v>
      </c>
      <c r="C1984" t="s">
        <v>1913</v>
      </c>
      <c r="D1984" s="24">
        <v>11010</v>
      </c>
      <c r="E1984" t="s">
        <v>1641</v>
      </c>
      <c r="F1984" t="s">
        <v>128</v>
      </c>
      <c r="G1984" t="s">
        <v>110</v>
      </c>
      <c r="H1984" t="s">
        <v>2292</v>
      </c>
      <c r="I1984" t="s">
        <v>1866</v>
      </c>
      <c r="J1984" t="s">
        <v>1998</v>
      </c>
      <c r="K1984" t="s">
        <v>37</v>
      </c>
      <c r="L1984" s="24">
        <v>7.83</v>
      </c>
      <c r="M1984" s="25">
        <f>+VLOOKUP(E1984, TC!A:D, 4, FALSE())</f>
        <v>1.0479499982929579</v>
      </c>
      <c r="N1984" s="24">
        <f t="shared" si="150"/>
        <v>7.83</v>
      </c>
      <c r="O1984" t="str">
        <f t="shared" si="151"/>
        <v>FACTURA</v>
      </c>
      <c r="P1984" t="str">
        <f t="shared" si="152"/>
        <v>2025</v>
      </c>
      <c r="Q1984" t="str">
        <f t="shared" si="153"/>
        <v>02</v>
      </c>
      <c r="R1984" t="str">
        <f>+IFERROR(VLOOKUP(I1984, Listado!A:B, 2, FALSE()), "COMERCIALIZADORA INTERNACIONAL CARIBBEAN EXOTICS S A")</f>
        <v>PEREZ MEJIA MARIA PAULINA</v>
      </c>
      <c r="S1984" s="25">
        <f>+VLOOKUP(E1984, TC!A:D, 2, FALSE())</f>
        <v>4100.66</v>
      </c>
      <c r="T1984" t="str">
        <f t="shared" si="154"/>
        <v>USD</v>
      </c>
    </row>
    <row r="1985" spans="1:20" ht="18.75" hidden="1" customHeight="1" x14ac:dyDescent="0.25">
      <c r="A1985" t="s">
        <v>2215</v>
      </c>
      <c r="B1985" t="s">
        <v>5</v>
      </c>
      <c r="C1985" t="s">
        <v>1913</v>
      </c>
      <c r="D1985" s="24">
        <v>11010</v>
      </c>
      <c r="E1985" t="s">
        <v>1641</v>
      </c>
      <c r="F1985" t="s">
        <v>128</v>
      </c>
      <c r="G1985" t="s">
        <v>110</v>
      </c>
      <c r="H1985" t="s">
        <v>2292</v>
      </c>
      <c r="I1985" t="s">
        <v>1866</v>
      </c>
      <c r="J1985" t="s">
        <v>1998</v>
      </c>
      <c r="K1985" t="s">
        <v>37</v>
      </c>
      <c r="L1985" s="24">
        <v>289.70999999999998</v>
      </c>
      <c r="M1985" s="25">
        <f>+VLOOKUP(E1985, TC!A:D, 4, FALSE())</f>
        <v>1.0479499982929579</v>
      </c>
      <c r="N1985" s="24">
        <f t="shared" si="150"/>
        <v>289.70999999999998</v>
      </c>
      <c r="O1985" t="str">
        <f t="shared" si="151"/>
        <v>FACTURA</v>
      </c>
      <c r="P1985" t="str">
        <f t="shared" si="152"/>
        <v>2025</v>
      </c>
      <c r="Q1985" t="str">
        <f t="shared" si="153"/>
        <v>02</v>
      </c>
      <c r="R1985" t="str">
        <f>+IFERROR(VLOOKUP(I1985, Listado!A:B, 2, FALSE()), "COMERCIALIZADORA INTERNACIONAL CARIBBEAN EXOTICS S A")</f>
        <v>PEREZ MEJIA MARIA PAULINA</v>
      </c>
      <c r="S1985" s="25">
        <f>+VLOOKUP(E1985, TC!A:D, 2, FALSE())</f>
        <v>4100.66</v>
      </c>
      <c r="T1985" t="str">
        <f t="shared" si="154"/>
        <v>USD</v>
      </c>
    </row>
    <row r="1986" spans="1:20" ht="18.75" hidden="1" customHeight="1" x14ac:dyDescent="0.25">
      <c r="A1986" t="s">
        <v>2215</v>
      </c>
      <c r="B1986" t="s">
        <v>5</v>
      </c>
      <c r="C1986" t="s">
        <v>1913</v>
      </c>
      <c r="D1986" s="24">
        <v>11010</v>
      </c>
      <c r="E1986" t="s">
        <v>1641</v>
      </c>
      <c r="F1986" t="s">
        <v>128</v>
      </c>
      <c r="G1986" t="s">
        <v>110</v>
      </c>
      <c r="H1986" t="s">
        <v>2292</v>
      </c>
      <c r="I1986" t="s">
        <v>1866</v>
      </c>
      <c r="J1986" t="s">
        <v>1998</v>
      </c>
      <c r="K1986" t="s">
        <v>37</v>
      </c>
      <c r="L1986" s="24">
        <v>31.32</v>
      </c>
      <c r="M1986" s="25">
        <f>+VLOOKUP(E1986, TC!A:D, 4, FALSE())</f>
        <v>1.0479499982929579</v>
      </c>
      <c r="N1986" s="24">
        <f t="shared" ref="N1986:N2049" si="155">+IF(F1986="EUR", (M1986*L1986), IF(I1986="JUAN MATAS SAS", (L1986/S1986), L1986))</f>
        <v>31.32</v>
      </c>
      <c r="O1986" t="str">
        <f t="shared" ref="O1986:O2049" si="156">+IF(C1986="CFE", "FACTURA", IF(ISERROR(SEARCH("ANULA", H1986))=FALSE(), "ANULACIÓN FE", IF(ISERROR(SEARCH("CANCELLATION", H1986))=FALSE(), "ANULACIÓN FE", "NOTAS")))</f>
        <v>FACTURA</v>
      </c>
      <c r="P1986" t="str">
        <f t="shared" ref="P1986:P2049" si="157">+LEFT(E1986, 4)</f>
        <v>2025</v>
      </c>
      <c r="Q1986" t="str">
        <f t="shared" ref="Q1986:Q2049" si="158">+MID(E1986, 5, 2)</f>
        <v>02</v>
      </c>
      <c r="R1986" t="str">
        <f>+IFERROR(VLOOKUP(I1986, Listado!A:B, 2, FALSE()), "COMERCIALIZADORA INTERNACIONAL CARIBBEAN EXOTICS S A")</f>
        <v>PEREZ MEJIA MARIA PAULINA</v>
      </c>
      <c r="S1986" s="25">
        <f>+VLOOKUP(E1986, TC!A:D, 2, FALSE())</f>
        <v>4100.66</v>
      </c>
      <c r="T1986" t="str">
        <f t="shared" ref="T1986:T2049" si="159">+IF(I1986="JUAN MATAS SAS", "USD", F1986)</f>
        <v>USD</v>
      </c>
    </row>
    <row r="1987" spans="1:20" ht="18.75" hidden="1" customHeight="1" x14ac:dyDescent="0.25">
      <c r="A1987" t="s">
        <v>2215</v>
      </c>
      <c r="B1987" t="s">
        <v>5</v>
      </c>
      <c r="C1987" t="s">
        <v>1913</v>
      </c>
      <c r="D1987" s="24">
        <v>11010</v>
      </c>
      <c r="E1987" t="s">
        <v>1641</v>
      </c>
      <c r="F1987" t="s">
        <v>128</v>
      </c>
      <c r="G1987" t="s">
        <v>110</v>
      </c>
      <c r="H1987" t="s">
        <v>2292</v>
      </c>
      <c r="I1987" t="s">
        <v>1866</v>
      </c>
      <c r="J1987" t="s">
        <v>1998</v>
      </c>
      <c r="K1987" t="s">
        <v>37</v>
      </c>
      <c r="L1987" s="24">
        <v>39.15</v>
      </c>
      <c r="M1987" s="25">
        <f>+VLOOKUP(E1987, TC!A:D, 4, FALSE())</f>
        <v>1.0479499982929579</v>
      </c>
      <c r="N1987" s="24">
        <f t="shared" si="155"/>
        <v>39.15</v>
      </c>
      <c r="O1987" t="str">
        <f t="shared" si="156"/>
        <v>FACTURA</v>
      </c>
      <c r="P1987" t="str">
        <f t="shared" si="157"/>
        <v>2025</v>
      </c>
      <c r="Q1987" t="str">
        <f t="shared" si="158"/>
        <v>02</v>
      </c>
      <c r="R1987" t="str">
        <f>+IFERROR(VLOOKUP(I1987, Listado!A:B, 2, FALSE()), "COMERCIALIZADORA INTERNACIONAL CARIBBEAN EXOTICS S A")</f>
        <v>PEREZ MEJIA MARIA PAULINA</v>
      </c>
      <c r="S1987" s="25">
        <f>+VLOOKUP(E1987, TC!A:D, 2, FALSE())</f>
        <v>4100.66</v>
      </c>
      <c r="T1987" t="str">
        <f t="shared" si="159"/>
        <v>USD</v>
      </c>
    </row>
    <row r="1988" spans="1:20" ht="18.75" hidden="1" customHeight="1" x14ac:dyDescent="0.25">
      <c r="A1988" t="s">
        <v>2215</v>
      </c>
      <c r="B1988" t="s">
        <v>5</v>
      </c>
      <c r="C1988" t="s">
        <v>1913</v>
      </c>
      <c r="D1988" s="24">
        <v>11010</v>
      </c>
      <c r="E1988" t="s">
        <v>1641</v>
      </c>
      <c r="F1988" t="s">
        <v>128</v>
      </c>
      <c r="G1988" t="s">
        <v>110</v>
      </c>
      <c r="H1988" t="s">
        <v>2292</v>
      </c>
      <c r="I1988" t="s">
        <v>1866</v>
      </c>
      <c r="J1988" t="s">
        <v>1998</v>
      </c>
      <c r="K1988" t="s">
        <v>37</v>
      </c>
      <c r="L1988" s="24">
        <v>172.26</v>
      </c>
      <c r="M1988" s="25">
        <f>+VLOOKUP(E1988, TC!A:D, 4, FALSE())</f>
        <v>1.0479499982929579</v>
      </c>
      <c r="N1988" s="24">
        <f t="shared" si="155"/>
        <v>172.26</v>
      </c>
      <c r="O1988" t="str">
        <f t="shared" si="156"/>
        <v>FACTURA</v>
      </c>
      <c r="P1988" t="str">
        <f t="shared" si="157"/>
        <v>2025</v>
      </c>
      <c r="Q1988" t="str">
        <f t="shared" si="158"/>
        <v>02</v>
      </c>
      <c r="R1988" t="str">
        <f>+IFERROR(VLOOKUP(I1988, Listado!A:B, 2, FALSE()), "COMERCIALIZADORA INTERNACIONAL CARIBBEAN EXOTICS S A")</f>
        <v>PEREZ MEJIA MARIA PAULINA</v>
      </c>
      <c r="S1988" s="25">
        <f>+VLOOKUP(E1988, TC!A:D, 2, FALSE())</f>
        <v>4100.66</v>
      </c>
      <c r="T1988" t="str">
        <f t="shared" si="159"/>
        <v>USD</v>
      </c>
    </row>
    <row r="1989" spans="1:20" ht="18.75" hidden="1" customHeight="1" x14ac:dyDescent="0.25">
      <c r="A1989" t="s">
        <v>2215</v>
      </c>
      <c r="B1989" t="s">
        <v>5</v>
      </c>
      <c r="C1989" t="s">
        <v>1913</v>
      </c>
      <c r="D1989" s="24">
        <v>11010</v>
      </c>
      <c r="E1989" t="s">
        <v>1641</v>
      </c>
      <c r="F1989" t="s">
        <v>128</v>
      </c>
      <c r="G1989" t="s">
        <v>110</v>
      </c>
      <c r="H1989" t="s">
        <v>2292</v>
      </c>
      <c r="I1989" t="s">
        <v>1866</v>
      </c>
      <c r="J1989" t="s">
        <v>1998</v>
      </c>
      <c r="K1989" t="s">
        <v>37</v>
      </c>
      <c r="L1989" s="24">
        <v>15.66</v>
      </c>
      <c r="M1989" s="25">
        <f>+VLOOKUP(E1989, TC!A:D, 4, FALSE())</f>
        <v>1.0479499982929579</v>
      </c>
      <c r="N1989" s="24">
        <f t="shared" si="155"/>
        <v>15.66</v>
      </c>
      <c r="O1989" t="str">
        <f t="shared" si="156"/>
        <v>FACTURA</v>
      </c>
      <c r="P1989" t="str">
        <f t="shared" si="157"/>
        <v>2025</v>
      </c>
      <c r="Q1989" t="str">
        <f t="shared" si="158"/>
        <v>02</v>
      </c>
      <c r="R1989" t="str">
        <f>+IFERROR(VLOOKUP(I1989, Listado!A:B, 2, FALSE()), "COMERCIALIZADORA INTERNACIONAL CARIBBEAN EXOTICS S A")</f>
        <v>PEREZ MEJIA MARIA PAULINA</v>
      </c>
      <c r="S1989" s="25">
        <f>+VLOOKUP(E1989, TC!A:D, 2, FALSE())</f>
        <v>4100.66</v>
      </c>
      <c r="T1989" t="str">
        <f t="shared" si="159"/>
        <v>USD</v>
      </c>
    </row>
    <row r="1990" spans="1:20" ht="18.75" hidden="1" customHeight="1" x14ac:dyDescent="0.25">
      <c r="A1990" t="s">
        <v>2215</v>
      </c>
      <c r="B1990" t="s">
        <v>5</v>
      </c>
      <c r="C1990" t="s">
        <v>1913</v>
      </c>
      <c r="D1990" s="24">
        <v>11010</v>
      </c>
      <c r="E1990" t="s">
        <v>1641</v>
      </c>
      <c r="F1990" t="s">
        <v>128</v>
      </c>
      <c r="G1990" t="s">
        <v>110</v>
      </c>
      <c r="H1990" t="s">
        <v>2292</v>
      </c>
      <c r="I1990" t="s">
        <v>1866</v>
      </c>
      <c r="J1990" t="s">
        <v>1998</v>
      </c>
      <c r="K1990" t="s">
        <v>37</v>
      </c>
      <c r="L1990" s="24">
        <v>54.81</v>
      </c>
      <c r="M1990" s="25">
        <f>+VLOOKUP(E1990, TC!A:D, 4, FALSE())</f>
        <v>1.0479499982929579</v>
      </c>
      <c r="N1990" s="24">
        <f t="shared" si="155"/>
        <v>54.81</v>
      </c>
      <c r="O1990" t="str">
        <f t="shared" si="156"/>
        <v>FACTURA</v>
      </c>
      <c r="P1990" t="str">
        <f t="shared" si="157"/>
        <v>2025</v>
      </c>
      <c r="Q1990" t="str">
        <f t="shared" si="158"/>
        <v>02</v>
      </c>
      <c r="R1990" t="str">
        <f>+IFERROR(VLOOKUP(I1990, Listado!A:B, 2, FALSE()), "COMERCIALIZADORA INTERNACIONAL CARIBBEAN EXOTICS S A")</f>
        <v>PEREZ MEJIA MARIA PAULINA</v>
      </c>
      <c r="S1990" s="25">
        <f>+VLOOKUP(E1990, TC!A:D, 2, FALSE())</f>
        <v>4100.66</v>
      </c>
      <c r="T1990" t="str">
        <f t="shared" si="159"/>
        <v>USD</v>
      </c>
    </row>
    <row r="1991" spans="1:20" ht="18.75" hidden="1" customHeight="1" x14ac:dyDescent="0.25">
      <c r="A1991" t="s">
        <v>2215</v>
      </c>
      <c r="B1991" t="s">
        <v>5</v>
      </c>
      <c r="C1991" t="s">
        <v>1913</v>
      </c>
      <c r="D1991" s="24">
        <v>11010</v>
      </c>
      <c r="E1991" t="s">
        <v>1641</v>
      </c>
      <c r="F1991" t="s">
        <v>128</v>
      </c>
      <c r="G1991" t="s">
        <v>110</v>
      </c>
      <c r="H1991" t="s">
        <v>2292</v>
      </c>
      <c r="I1991" t="s">
        <v>1866</v>
      </c>
      <c r="J1991" t="s">
        <v>1998</v>
      </c>
      <c r="K1991" t="s">
        <v>37</v>
      </c>
      <c r="L1991" s="24">
        <v>62.64</v>
      </c>
      <c r="M1991" s="25">
        <f>+VLOOKUP(E1991, TC!A:D, 4, FALSE())</f>
        <v>1.0479499982929579</v>
      </c>
      <c r="N1991" s="24">
        <f t="shared" si="155"/>
        <v>62.64</v>
      </c>
      <c r="O1991" t="str">
        <f t="shared" si="156"/>
        <v>FACTURA</v>
      </c>
      <c r="P1991" t="str">
        <f t="shared" si="157"/>
        <v>2025</v>
      </c>
      <c r="Q1991" t="str">
        <f t="shared" si="158"/>
        <v>02</v>
      </c>
      <c r="R1991" t="str">
        <f>+IFERROR(VLOOKUP(I1991, Listado!A:B, 2, FALSE()), "COMERCIALIZADORA INTERNACIONAL CARIBBEAN EXOTICS S A")</f>
        <v>PEREZ MEJIA MARIA PAULINA</v>
      </c>
      <c r="S1991" s="25">
        <f>+VLOOKUP(E1991, TC!A:D, 2, FALSE())</f>
        <v>4100.66</v>
      </c>
      <c r="T1991" t="str">
        <f t="shared" si="159"/>
        <v>USD</v>
      </c>
    </row>
    <row r="1992" spans="1:20" ht="18.75" hidden="1" customHeight="1" x14ac:dyDescent="0.25">
      <c r="A1992" t="s">
        <v>2215</v>
      </c>
      <c r="B1992" t="s">
        <v>5</v>
      </c>
      <c r="C1992" t="s">
        <v>1913</v>
      </c>
      <c r="D1992" s="24">
        <v>11010</v>
      </c>
      <c r="E1992" t="s">
        <v>1641</v>
      </c>
      <c r="F1992" t="s">
        <v>128</v>
      </c>
      <c r="G1992" t="s">
        <v>110</v>
      </c>
      <c r="H1992" t="s">
        <v>2292</v>
      </c>
      <c r="I1992" t="s">
        <v>1866</v>
      </c>
      <c r="J1992" t="s">
        <v>1998</v>
      </c>
      <c r="K1992" t="s">
        <v>37</v>
      </c>
      <c r="L1992" s="24">
        <v>31.32</v>
      </c>
      <c r="M1992" s="25">
        <f>+VLOOKUP(E1992, TC!A:D, 4, FALSE())</f>
        <v>1.0479499982929579</v>
      </c>
      <c r="N1992" s="24">
        <f t="shared" si="155"/>
        <v>31.32</v>
      </c>
      <c r="O1992" t="str">
        <f t="shared" si="156"/>
        <v>FACTURA</v>
      </c>
      <c r="P1992" t="str">
        <f t="shared" si="157"/>
        <v>2025</v>
      </c>
      <c r="Q1992" t="str">
        <f t="shared" si="158"/>
        <v>02</v>
      </c>
      <c r="R1992" t="str">
        <f>+IFERROR(VLOOKUP(I1992, Listado!A:B, 2, FALSE()), "COMERCIALIZADORA INTERNACIONAL CARIBBEAN EXOTICS S A")</f>
        <v>PEREZ MEJIA MARIA PAULINA</v>
      </c>
      <c r="S1992" s="25">
        <f>+VLOOKUP(E1992, TC!A:D, 2, FALSE())</f>
        <v>4100.66</v>
      </c>
      <c r="T1992" t="str">
        <f t="shared" si="159"/>
        <v>USD</v>
      </c>
    </row>
    <row r="1993" spans="1:20" ht="18.75" hidden="1" customHeight="1" x14ac:dyDescent="0.25">
      <c r="A1993" t="s">
        <v>2215</v>
      </c>
      <c r="B1993" t="s">
        <v>5</v>
      </c>
      <c r="C1993" t="s">
        <v>1913</v>
      </c>
      <c r="D1993" s="24">
        <v>11010</v>
      </c>
      <c r="E1993" t="s">
        <v>1641</v>
      </c>
      <c r="F1993" t="s">
        <v>128</v>
      </c>
      <c r="G1993" t="s">
        <v>110</v>
      </c>
      <c r="H1993" t="s">
        <v>2292</v>
      </c>
      <c r="I1993" t="s">
        <v>1866</v>
      </c>
      <c r="J1993" t="s">
        <v>1998</v>
      </c>
      <c r="K1993" t="s">
        <v>17</v>
      </c>
      <c r="L1993" s="24">
        <v>128.25</v>
      </c>
      <c r="M1993" s="25">
        <f>+VLOOKUP(E1993, TC!A:D, 4, FALSE())</f>
        <v>1.0479499982929579</v>
      </c>
      <c r="N1993" s="24">
        <f t="shared" si="155"/>
        <v>128.25</v>
      </c>
      <c r="O1993" t="str">
        <f t="shared" si="156"/>
        <v>FACTURA</v>
      </c>
      <c r="P1993" t="str">
        <f t="shared" si="157"/>
        <v>2025</v>
      </c>
      <c r="Q1993" t="str">
        <f t="shared" si="158"/>
        <v>02</v>
      </c>
      <c r="R1993" t="str">
        <f>+IFERROR(VLOOKUP(I1993, Listado!A:B, 2, FALSE()), "COMERCIALIZADORA INTERNACIONAL CARIBBEAN EXOTICS S A")</f>
        <v>PEREZ MEJIA MARIA PAULINA</v>
      </c>
      <c r="S1993" s="25">
        <f>+VLOOKUP(E1993, TC!A:D, 2, FALSE())</f>
        <v>4100.66</v>
      </c>
      <c r="T1993" t="str">
        <f t="shared" si="159"/>
        <v>USD</v>
      </c>
    </row>
    <row r="1994" spans="1:20" ht="18.75" hidden="1" customHeight="1" x14ac:dyDescent="0.25">
      <c r="A1994" t="s">
        <v>2215</v>
      </c>
      <c r="B1994" t="s">
        <v>5</v>
      </c>
      <c r="C1994" t="s">
        <v>1913</v>
      </c>
      <c r="D1994" s="24">
        <v>11010</v>
      </c>
      <c r="E1994" t="s">
        <v>1641</v>
      </c>
      <c r="F1994" t="s">
        <v>128</v>
      </c>
      <c r="G1994" t="s">
        <v>110</v>
      </c>
      <c r="H1994" t="s">
        <v>2292</v>
      </c>
      <c r="I1994" t="s">
        <v>1866</v>
      </c>
      <c r="J1994" t="s">
        <v>1998</v>
      </c>
      <c r="K1994" t="s">
        <v>17</v>
      </c>
      <c r="L1994" s="24">
        <v>148.5</v>
      </c>
      <c r="M1994" s="25">
        <f>+VLOOKUP(E1994, TC!A:D, 4, FALSE())</f>
        <v>1.0479499982929579</v>
      </c>
      <c r="N1994" s="24">
        <f t="shared" si="155"/>
        <v>148.5</v>
      </c>
      <c r="O1994" t="str">
        <f t="shared" si="156"/>
        <v>FACTURA</v>
      </c>
      <c r="P1994" t="str">
        <f t="shared" si="157"/>
        <v>2025</v>
      </c>
      <c r="Q1994" t="str">
        <f t="shared" si="158"/>
        <v>02</v>
      </c>
      <c r="R1994" t="str">
        <f>+IFERROR(VLOOKUP(I1994, Listado!A:B, 2, FALSE()), "COMERCIALIZADORA INTERNACIONAL CARIBBEAN EXOTICS S A")</f>
        <v>PEREZ MEJIA MARIA PAULINA</v>
      </c>
      <c r="S1994" s="25">
        <f>+VLOOKUP(E1994, TC!A:D, 2, FALSE())</f>
        <v>4100.66</v>
      </c>
      <c r="T1994" t="str">
        <f t="shared" si="159"/>
        <v>USD</v>
      </c>
    </row>
    <row r="1995" spans="1:20" ht="18.75" hidden="1" customHeight="1" x14ac:dyDescent="0.25">
      <c r="A1995" t="s">
        <v>2215</v>
      </c>
      <c r="B1995" t="s">
        <v>5</v>
      </c>
      <c r="C1995" t="s">
        <v>1913</v>
      </c>
      <c r="D1995" s="24">
        <v>11010</v>
      </c>
      <c r="E1995" t="s">
        <v>1641</v>
      </c>
      <c r="F1995" t="s">
        <v>128</v>
      </c>
      <c r="G1995" t="s">
        <v>110</v>
      </c>
      <c r="H1995" t="s">
        <v>2292</v>
      </c>
      <c r="I1995" t="s">
        <v>1866</v>
      </c>
      <c r="J1995" t="s">
        <v>1998</v>
      </c>
      <c r="K1995" t="s">
        <v>17</v>
      </c>
      <c r="L1995" s="24">
        <v>2558.25</v>
      </c>
      <c r="M1995" s="25">
        <f>+VLOOKUP(E1995, TC!A:D, 4, FALSE())</f>
        <v>1.0479499982929579</v>
      </c>
      <c r="N1995" s="24">
        <f t="shared" si="155"/>
        <v>2558.25</v>
      </c>
      <c r="O1995" t="str">
        <f t="shared" si="156"/>
        <v>FACTURA</v>
      </c>
      <c r="P1995" t="str">
        <f t="shared" si="157"/>
        <v>2025</v>
      </c>
      <c r="Q1995" t="str">
        <f t="shared" si="158"/>
        <v>02</v>
      </c>
      <c r="R1995" t="str">
        <f>+IFERROR(VLOOKUP(I1995, Listado!A:B, 2, FALSE()), "COMERCIALIZADORA INTERNACIONAL CARIBBEAN EXOTICS S A")</f>
        <v>PEREZ MEJIA MARIA PAULINA</v>
      </c>
      <c r="S1995" s="25">
        <f>+VLOOKUP(E1995, TC!A:D, 2, FALSE())</f>
        <v>4100.66</v>
      </c>
      <c r="T1995" t="str">
        <f t="shared" si="159"/>
        <v>USD</v>
      </c>
    </row>
    <row r="1996" spans="1:20" ht="18.75" hidden="1" customHeight="1" x14ac:dyDescent="0.25">
      <c r="A1996" t="s">
        <v>2215</v>
      </c>
      <c r="B1996" t="s">
        <v>5</v>
      </c>
      <c r="C1996" t="s">
        <v>1913</v>
      </c>
      <c r="D1996" s="24">
        <v>11010</v>
      </c>
      <c r="E1996" t="s">
        <v>1641</v>
      </c>
      <c r="F1996" t="s">
        <v>128</v>
      </c>
      <c r="G1996" t="s">
        <v>110</v>
      </c>
      <c r="H1996" t="s">
        <v>2292</v>
      </c>
      <c r="I1996" t="s">
        <v>1866</v>
      </c>
      <c r="J1996" t="s">
        <v>1998</v>
      </c>
      <c r="K1996" t="s">
        <v>22</v>
      </c>
      <c r="L1996" s="24">
        <v>2634.24</v>
      </c>
      <c r="M1996" s="25">
        <f>+VLOOKUP(E1996, TC!A:D, 4, FALSE())</f>
        <v>1.0479499982929579</v>
      </c>
      <c r="N1996" s="24">
        <f t="shared" si="155"/>
        <v>2634.24</v>
      </c>
      <c r="O1996" t="str">
        <f t="shared" si="156"/>
        <v>FACTURA</v>
      </c>
      <c r="P1996" t="str">
        <f t="shared" si="157"/>
        <v>2025</v>
      </c>
      <c r="Q1996" t="str">
        <f t="shared" si="158"/>
        <v>02</v>
      </c>
      <c r="R1996" t="str">
        <f>+IFERROR(VLOOKUP(I1996, Listado!A:B, 2, FALSE()), "COMERCIALIZADORA INTERNACIONAL CARIBBEAN EXOTICS S A")</f>
        <v>PEREZ MEJIA MARIA PAULINA</v>
      </c>
      <c r="S1996" s="25">
        <f>+VLOOKUP(E1996, TC!A:D, 2, FALSE())</f>
        <v>4100.66</v>
      </c>
      <c r="T1996" t="str">
        <f t="shared" si="159"/>
        <v>USD</v>
      </c>
    </row>
    <row r="1997" spans="1:20" ht="18.75" hidden="1" customHeight="1" x14ac:dyDescent="0.25">
      <c r="A1997" t="s">
        <v>2215</v>
      </c>
      <c r="B1997" t="s">
        <v>5</v>
      </c>
      <c r="C1997" t="s">
        <v>1913</v>
      </c>
      <c r="D1997" s="24">
        <v>11010</v>
      </c>
      <c r="E1997" t="s">
        <v>1641</v>
      </c>
      <c r="F1997" t="s">
        <v>128</v>
      </c>
      <c r="G1997" t="s">
        <v>110</v>
      </c>
      <c r="H1997" t="s">
        <v>2292</v>
      </c>
      <c r="I1997" t="s">
        <v>1866</v>
      </c>
      <c r="J1997" t="s">
        <v>1998</v>
      </c>
      <c r="K1997" t="s">
        <v>22</v>
      </c>
      <c r="L1997" s="24">
        <v>98.56</v>
      </c>
      <c r="M1997" s="25">
        <f>+VLOOKUP(E1997, TC!A:D, 4, FALSE())</f>
        <v>1.0479499982929579</v>
      </c>
      <c r="N1997" s="24">
        <f t="shared" si="155"/>
        <v>98.56</v>
      </c>
      <c r="O1997" t="str">
        <f t="shared" si="156"/>
        <v>FACTURA</v>
      </c>
      <c r="P1997" t="str">
        <f t="shared" si="157"/>
        <v>2025</v>
      </c>
      <c r="Q1997" t="str">
        <f t="shared" si="158"/>
        <v>02</v>
      </c>
      <c r="R1997" t="str">
        <f>+IFERROR(VLOOKUP(I1997, Listado!A:B, 2, FALSE()), "COMERCIALIZADORA INTERNACIONAL CARIBBEAN EXOTICS S A")</f>
        <v>PEREZ MEJIA MARIA PAULINA</v>
      </c>
      <c r="S1997" s="25">
        <f>+VLOOKUP(E1997, TC!A:D, 2, FALSE())</f>
        <v>4100.66</v>
      </c>
      <c r="T1997" t="str">
        <f t="shared" si="159"/>
        <v>USD</v>
      </c>
    </row>
    <row r="1998" spans="1:20" ht="18.75" hidden="1" customHeight="1" x14ac:dyDescent="0.25">
      <c r="A1998" t="s">
        <v>2215</v>
      </c>
      <c r="B1998" t="s">
        <v>5</v>
      </c>
      <c r="C1998" t="s">
        <v>1913</v>
      </c>
      <c r="D1998" s="24">
        <v>11010</v>
      </c>
      <c r="E1998" t="s">
        <v>1641</v>
      </c>
      <c r="F1998" t="s">
        <v>128</v>
      </c>
      <c r="G1998" t="s">
        <v>110</v>
      </c>
      <c r="H1998" t="s">
        <v>2292</v>
      </c>
      <c r="I1998" t="s">
        <v>1866</v>
      </c>
      <c r="J1998" t="s">
        <v>1998</v>
      </c>
      <c r="K1998" t="s">
        <v>22</v>
      </c>
      <c r="L1998" s="24">
        <v>743.68</v>
      </c>
      <c r="M1998" s="25">
        <f>+VLOOKUP(E1998, TC!A:D, 4, FALSE())</f>
        <v>1.0479499982929579</v>
      </c>
      <c r="N1998" s="24">
        <f t="shared" si="155"/>
        <v>743.68</v>
      </c>
      <c r="O1998" t="str">
        <f t="shared" si="156"/>
        <v>FACTURA</v>
      </c>
      <c r="P1998" t="str">
        <f t="shared" si="157"/>
        <v>2025</v>
      </c>
      <c r="Q1998" t="str">
        <f t="shared" si="158"/>
        <v>02</v>
      </c>
      <c r="R1998" t="str">
        <f>+IFERROR(VLOOKUP(I1998, Listado!A:B, 2, FALSE()), "COMERCIALIZADORA INTERNACIONAL CARIBBEAN EXOTICS S A")</f>
        <v>PEREZ MEJIA MARIA PAULINA</v>
      </c>
      <c r="S1998" s="25">
        <f>+VLOOKUP(E1998, TC!A:D, 2, FALSE())</f>
        <v>4100.66</v>
      </c>
      <c r="T1998" t="str">
        <f t="shared" si="159"/>
        <v>USD</v>
      </c>
    </row>
    <row r="1999" spans="1:20" ht="18.75" hidden="1" customHeight="1" x14ac:dyDescent="0.25">
      <c r="A1999" t="s">
        <v>2215</v>
      </c>
      <c r="B1999" t="s">
        <v>5</v>
      </c>
      <c r="C1999" t="s">
        <v>1913</v>
      </c>
      <c r="D1999" s="24">
        <v>11010</v>
      </c>
      <c r="E1999" t="s">
        <v>1641</v>
      </c>
      <c r="F1999" t="s">
        <v>128</v>
      </c>
      <c r="G1999" t="s">
        <v>110</v>
      </c>
      <c r="H1999" t="s">
        <v>2292</v>
      </c>
      <c r="I1999" t="s">
        <v>1866</v>
      </c>
      <c r="J1999" t="s">
        <v>1998</v>
      </c>
      <c r="K1999" t="s">
        <v>22</v>
      </c>
      <c r="L1999" s="24">
        <v>2257.92</v>
      </c>
      <c r="M1999" s="25">
        <f>+VLOOKUP(E1999, TC!A:D, 4, FALSE())</f>
        <v>1.0479499982929579</v>
      </c>
      <c r="N1999" s="24">
        <f t="shared" si="155"/>
        <v>2257.92</v>
      </c>
      <c r="O1999" t="str">
        <f t="shared" si="156"/>
        <v>FACTURA</v>
      </c>
      <c r="P1999" t="str">
        <f t="shared" si="157"/>
        <v>2025</v>
      </c>
      <c r="Q1999" t="str">
        <f t="shared" si="158"/>
        <v>02</v>
      </c>
      <c r="R1999" t="str">
        <f>+IFERROR(VLOOKUP(I1999, Listado!A:B, 2, FALSE()), "COMERCIALIZADORA INTERNACIONAL CARIBBEAN EXOTICS S A")</f>
        <v>PEREZ MEJIA MARIA PAULINA</v>
      </c>
      <c r="S1999" s="25">
        <f>+VLOOKUP(E1999, TC!A:D, 2, FALSE())</f>
        <v>4100.66</v>
      </c>
      <c r="T1999" t="str">
        <f t="shared" si="159"/>
        <v>USD</v>
      </c>
    </row>
    <row r="2000" spans="1:20" ht="18.75" hidden="1" customHeight="1" x14ac:dyDescent="0.25">
      <c r="A2000" t="s">
        <v>2215</v>
      </c>
      <c r="B2000" t="s">
        <v>5</v>
      </c>
      <c r="C2000" t="s">
        <v>1913</v>
      </c>
      <c r="D2000" s="24">
        <v>11010</v>
      </c>
      <c r="E2000" t="s">
        <v>1641</v>
      </c>
      <c r="F2000" t="s">
        <v>128</v>
      </c>
      <c r="G2000" t="s">
        <v>110</v>
      </c>
      <c r="H2000" t="s">
        <v>2292</v>
      </c>
      <c r="I2000" t="s">
        <v>1866</v>
      </c>
      <c r="J2000" t="s">
        <v>1998</v>
      </c>
      <c r="K2000" t="s">
        <v>1959</v>
      </c>
      <c r="L2000" s="24">
        <v>941.8</v>
      </c>
      <c r="M2000" s="25">
        <f>+VLOOKUP(E2000, TC!A:D, 4, FALSE())</f>
        <v>1.0479499982929579</v>
      </c>
      <c r="N2000" s="24">
        <f t="shared" si="155"/>
        <v>941.8</v>
      </c>
      <c r="O2000" t="str">
        <f t="shared" si="156"/>
        <v>FACTURA</v>
      </c>
      <c r="P2000" t="str">
        <f t="shared" si="157"/>
        <v>2025</v>
      </c>
      <c r="Q2000" t="str">
        <f t="shared" si="158"/>
        <v>02</v>
      </c>
      <c r="R2000" t="str">
        <f>+IFERROR(VLOOKUP(I2000, Listado!A:B, 2, FALSE()), "COMERCIALIZADORA INTERNACIONAL CARIBBEAN EXOTICS S A")</f>
        <v>PEREZ MEJIA MARIA PAULINA</v>
      </c>
      <c r="S2000" s="25">
        <f>+VLOOKUP(E2000, TC!A:D, 2, FALSE())</f>
        <v>4100.66</v>
      </c>
      <c r="T2000" t="str">
        <f t="shared" si="159"/>
        <v>USD</v>
      </c>
    </row>
    <row r="2001" spans="1:20" ht="18.75" hidden="1" customHeight="1" x14ac:dyDescent="0.25">
      <c r="A2001" t="s">
        <v>2215</v>
      </c>
      <c r="B2001" t="s">
        <v>5</v>
      </c>
      <c r="C2001" t="s">
        <v>1913</v>
      </c>
      <c r="D2001" s="24">
        <v>11011</v>
      </c>
      <c r="E2001" t="s">
        <v>1641</v>
      </c>
      <c r="F2001" t="s">
        <v>128</v>
      </c>
      <c r="G2001" t="s">
        <v>110</v>
      </c>
      <c r="H2001" t="s">
        <v>2293</v>
      </c>
      <c r="I2001" t="s">
        <v>1850</v>
      </c>
      <c r="J2001" t="s">
        <v>1919</v>
      </c>
      <c r="K2001" t="s">
        <v>2184</v>
      </c>
      <c r="L2001" s="24">
        <v>2148</v>
      </c>
      <c r="M2001" s="25">
        <f>+VLOOKUP(E2001, TC!A:D, 4, FALSE())</f>
        <v>1.0479499982929579</v>
      </c>
      <c r="N2001" s="24">
        <f t="shared" si="155"/>
        <v>2148</v>
      </c>
      <c r="O2001" t="str">
        <f t="shared" si="156"/>
        <v>FACTURA</v>
      </c>
      <c r="P2001" t="str">
        <f t="shared" si="157"/>
        <v>2025</v>
      </c>
      <c r="Q2001" t="str">
        <f t="shared" si="158"/>
        <v>02</v>
      </c>
      <c r="R2001" t="str">
        <f>+IFERROR(VLOOKUP(I2001, Listado!A:B, 2, FALSE()), "COMERCIALIZADORA INTERNACIONAL CARIBBEAN EXOTICS S A")</f>
        <v>PEREZ MEJIA MARIA PAULINA</v>
      </c>
      <c r="S2001" s="25">
        <f>+VLOOKUP(E2001, TC!A:D, 2, FALSE())</f>
        <v>4100.66</v>
      </c>
      <c r="T2001" t="str">
        <f t="shared" si="159"/>
        <v>USD</v>
      </c>
    </row>
    <row r="2002" spans="1:20" ht="18.75" hidden="1" customHeight="1" x14ac:dyDescent="0.25">
      <c r="A2002" t="s">
        <v>2215</v>
      </c>
      <c r="B2002" t="s">
        <v>5</v>
      </c>
      <c r="C2002" t="s">
        <v>1913</v>
      </c>
      <c r="D2002" s="24">
        <v>11012</v>
      </c>
      <c r="E2002" t="s">
        <v>1641</v>
      </c>
      <c r="F2002" t="s">
        <v>128</v>
      </c>
      <c r="G2002" t="s">
        <v>110</v>
      </c>
      <c r="H2002" t="s">
        <v>2294</v>
      </c>
      <c r="I2002" t="s">
        <v>1851</v>
      </c>
      <c r="J2002" t="s">
        <v>1940</v>
      </c>
      <c r="K2002" t="s">
        <v>19</v>
      </c>
      <c r="L2002" s="24">
        <v>5504</v>
      </c>
      <c r="M2002" s="25">
        <f>+VLOOKUP(E2002, TC!A:D, 4, FALSE())</f>
        <v>1.0479499982929579</v>
      </c>
      <c r="N2002" s="24">
        <f t="shared" si="155"/>
        <v>5504</v>
      </c>
      <c r="O2002" t="str">
        <f t="shared" si="156"/>
        <v>FACTURA</v>
      </c>
      <c r="P2002" t="str">
        <f t="shared" si="157"/>
        <v>2025</v>
      </c>
      <c r="Q2002" t="str">
        <f t="shared" si="158"/>
        <v>02</v>
      </c>
      <c r="R2002" t="str">
        <f>+IFERROR(VLOOKUP(I2002, Listado!A:B, 2, FALSE()), "COMERCIALIZADORA INTERNACIONAL CARIBBEAN EXOTICS S A")</f>
        <v>PEREZ MEJIA MARIA PAULINA</v>
      </c>
      <c r="S2002" s="25">
        <f>+VLOOKUP(E2002, TC!A:D, 2, FALSE())</f>
        <v>4100.66</v>
      </c>
      <c r="T2002" t="str">
        <f t="shared" si="159"/>
        <v>USD</v>
      </c>
    </row>
    <row r="2003" spans="1:20" ht="18.75" hidden="1" customHeight="1" x14ac:dyDescent="0.25">
      <c r="A2003" t="s">
        <v>2215</v>
      </c>
      <c r="B2003" t="s">
        <v>5</v>
      </c>
      <c r="C2003" t="s">
        <v>1913</v>
      </c>
      <c r="D2003" s="24">
        <v>11012</v>
      </c>
      <c r="E2003" t="s">
        <v>1641</v>
      </c>
      <c r="F2003" t="s">
        <v>128</v>
      </c>
      <c r="G2003" t="s">
        <v>110</v>
      </c>
      <c r="H2003" t="s">
        <v>2294</v>
      </c>
      <c r="I2003" t="s">
        <v>1851</v>
      </c>
      <c r="J2003" t="s">
        <v>1940</v>
      </c>
      <c r="K2003" t="s">
        <v>50</v>
      </c>
      <c r="L2003" s="24">
        <v>2293.1999999999998</v>
      </c>
      <c r="M2003" s="25">
        <f>+VLOOKUP(E2003, TC!A:D, 4, FALSE())</f>
        <v>1.0479499982929579</v>
      </c>
      <c r="N2003" s="24">
        <f t="shared" si="155"/>
        <v>2293.1999999999998</v>
      </c>
      <c r="O2003" t="str">
        <f t="shared" si="156"/>
        <v>FACTURA</v>
      </c>
      <c r="P2003" t="str">
        <f t="shared" si="157"/>
        <v>2025</v>
      </c>
      <c r="Q2003" t="str">
        <f t="shared" si="158"/>
        <v>02</v>
      </c>
      <c r="R2003" t="str">
        <f>+IFERROR(VLOOKUP(I2003, Listado!A:B, 2, FALSE()), "COMERCIALIZADORA INTERNACIONAL CARIBBEAN EXOTICS S A")</f>
        <v>PEREZ MEJIA MARIA PAULINA</v>
      </c>
      <c r="S2003" s="25">
        <f>+VLOOKUP(E2003, TC!A:D, 2, FALSE())</f>
        <v>4100.66</v>
      </c>
      <c r="T2003" t="str">
        <f t="shared" si="159"/>
        <v>USD</v>
      </c>
    </row>
    <row r="2004" spans="1:20" ht="18.75" hidden="1" customHeight="1" x14ac:dyDescent="0.25">
      <c r="A2004" t="s">
        <v>2215</v>
      </c>
      <c r="B2004" t="s">
        <v>5</v>
      </c>
      <c r="C2004" t="s">
        <v>1913</v>
      </c>
      <c r="D2004" s="24">
        <v>11013</v>
      </c>
      <c r="E2004" t="s">
        <v>1641</v>
      </c>
      <c r="F2004" t="s">
        <v>1924</v>
      </c>
      <c r="G2004" t="s">
        <v>110</v>
      </c>
      <c r="H2004" t="s">
        <v>2295</v>
      </c>
      <c r="I2004" t="s">
        <v>1848</v>
      </c>
      <c r="J2004" t="s">
        <v>1917</v>
      </c>
      <c r="K2004" t="s">
        <v>23</v>
      </c>
      <c r="L2004" s="24">
        <v>3480</v>
      </c>
      <c r="M2004" s="25">
        <f>+VLOOKUP(E2004, TC!A:D, 4, FALSE())</f>
        <v>1.0479499982929579</v>
      </c>
      <c r="N2004" s="24">
        <f t="shared" si="155"/>
        <v>3646.8659940594935</v>
      </c>
      <c r="O2004" t="str">
        <f t="shared" si="156"/>
        <v>FACTURA</v>
      </c>
      <c r="P2004" t="str">
        <f t="shared" si="157"/>
        <v>2025</v>
      </c>
      <c r="Q2004" t="str">
        <f t="shared" si="158"/>
        <v>02</v>
      </c>
      <c r="R2004" t="str">
        <f>+IFERROR(VLOOKUP(I2004, Listado!A:B, 2, FALSE()), "COMERCIALIZADORA INTERNACIONAL CARIBBEAN EXOTICS S A")</f>
        <v>PEREZ MEJIA MARIA PAULINA</v>
      </c>
      <c r="S2004" s="25">
        <f>+VLOOKUP(E2004, TC!A:D, 2, FALSE())</f>
        <v>4100.66</v>
      </c>
      <c r="T2004" t="str">
        <f t="shared" si="159"/>
        <v>EUR</v>
      </c>
    </row>
    <row r="2005" spans="1:20" ht="18.75" hidden="1" customHeight="1" x14ac:dyDescent="0.25">
      <c r="A2005" t="s">
        <v>2215</v>
      </c>
      <c r="B2005" t="s">
        <v>5</v>
      </c>
      <c r="C2005" t="s">
        <v>1913</v>
      </c>
      <c r="D2005" s="24">
        <v>11013</v>
      </c>
      <c r="E2005" t="s">
        <v>1641</v>
      </c>
      <c r="F2005" t="s">
        <v>1924</v>
      </c>
      <c r="G2005" t="s">
        <v>110</v>
      </c>
      <c r="H2005" t="s">
        <v>2295</v>
      </c>
      <c r="I2005" t="s">
        <v>1848</v>
      </c>
      <c r="J2005" t="s">
        <v>1917</v>
      </c>
      <c r="K2005" t="s">
        <v>39</v>
      </c>
      <c r="L2005" s="24">
        <v>1708</v>
      </c>
      <c r="M2005" s="25">
        <f>+VLOOKUP(E2005, TC!A:D, 4, FALSE())</f>
        <v>1.0479499982929579</v>
      </c>
      <c r="N2005" s="24">
        <f t="shared" si="155"/>
        <v>1789.8985970843721</v>
      </c>
      <c r="O2005" t="str">
        <f t="shared" si="156"/>
        <v>FACTURA</v>
      </c>
      <c r="P2005" t="str">
        <f t="shared" si="157"/>
        <v>2025</v>
      </c>
      <c r="Q2005" t="str">
        <f t="shared" si="158"/>
        <v>02</v>
      </c>
      <c r="R2005" t="str">
        <f>+IFERROR(VLOOKUP(I2005, Listado!A:B, 2, FALSE()), "COMERCIALIZADORA INTERNACIONAL CARIBBEAN EXOTICS S A")</f>
        <v>PEREZ MEJIA MARIA PAULINA</v>
      </c>
      <c r="S2005" s="25">
        <f>+VLOOKUP(E2005, TC!A:D, 2, FALSE())</f>
        <v>4100.66</v>
      </c>
      <c r="T2005" t="str">
        <f t="shared" si="159"/>
        <v>EUR</v>
      </c>
    </row>
    <row r="2006" spans="1:20" ht="18.75" hidden="1" customHeight="1" x14ac:dyDescent="0.25">
      <c r="A2006" t="s">
        <v>2215</v>
      </c>
      <c r="B2006" t="s">
        <v>5</v>
      </c>
      <c r="C2006" t="s">
        <v>1913</v>
      </c>
      <c r="D2006" s="24">
        <v>11013</v>
      </c>
      <c r="E2006" t="s">
        <v>1641</v>
      </c>
      <c r="F2006" t="s">
        <v>1924</v>
      </c>
      <c r="G2006" t="s">
        <v>110</v>
      </c>
      <c r="H2006" t="s">
        <v>2295</v>
      </c>
      <c r="I2006" t="s">
        <v>1848</v>
      </c>
      <c r="J2006" t="s">
        <v>1917</v>
      </c>
      <c r="K2006" t="s">
        <v>38</v>
      </c>
      <c r="L2006" s="24">
        <v>9590</v>
      </c>
      <c r="M2006" s="25">
        <f>+VLOOKUP(E2006, TC!A:D, 4, FALSE())</f>
        <v>1.0479499982929579</v>
      </c>
      <c r="N2006" s="24">
        <f t="shared" si="155"/>
        <v>10049.840483629467</v>
      </c>
      <c r="O2006" t="str">
        <f t="shared" si="156"/>
        <v>FACTURA</v>
      </c>
      <c r="P2006" t="str">
        <f t="shared" si="157"/>
        <v>2025</v>
      </c>
      <c r="Q2006" t="str">
        <f t="shared" si="158"/>
        <v>02</v>
      </c>
      <c r="R2006" t="str">
        <f>+IFERROR(VLOOKUP(I2006, Listado!A:B, 2, FALSE()), "COMERCIALIZADORA INTERNACIONAL CARIBBEAN EXOTICS S A")</f>
        <v>PEREZ MEJIA MARIA PAULINA</v>
      </c>
      <c r="S2006" s="25">
        <f>+VLOOKUP(E2006, TC!A:D, 2, FALSE())</f>
        <v>4100.66</v>
      </c>
      <c r="T2006" t="str">
        <f t="shared" si="159"/>
        <v>EUR</v>
      </c>
    </row>
    <row r="2007" spans="1:20" ht="18.75" hidden="1" customHeight="1" x14ac:dyDescent="0.25">
      <c r="A2007" t="s">
        <v>2215</v>
      </c>
      <c r="B2007" t="s">
        <v>5</v>
      </c>
      <c r="C2007" t="s">
        <v>1913</v>
      </c>
      <c r="D2007" s="24">
        <v>11013</v>
      </c>
      <c r="E2007" t="s">
        <v>1641</v>
      </c>
      <c r="F2007" t="s">
        <v>1924</v>
      </c>
      <c r="G2007" t="s">
        <v>110</v>
      </c>
      <c r="H2007" t="s">
        <v>2295</v>
      </c>
      <c r="I2007" t="s">
        <v>1848</v>
      </c>
      <c r="J2007" t="s">
        <v>1917</v>
      </c>
      <c r="K2007" t="s">
        <v>27</v>
      </c>
      <c r="L2007" s="24">
        <v>833</v>
      </c>
      <c r="M2007" s="25">
        <f>+VLOOKUP(E2007, TC!A:D, 4, FALSE())</f>
        <v>1.0479499982929579</v>
      </c>
      <c r="N2007" s="24">
        <f t="shared" si="155"/>
        <v>872.94234857803394</v>
      </c>
      <c r="O2007" t="str">
        <f t="shared" si="156"/>
        <v>FACTURA</v>
      </c>
      <c r="P2007" t="str">
        <f t="shared" si="157"/>
        <v>2025</v>
      </c>
      <c r="Q2007" t="str">
        <f t="shared" si="158"/>
        <v>02</v>
      </c>
      <c r="R2007" t="str">
        <f>+IFERROR(VLOOKUP(I2007, Listado!A:B, 2, FALSE()), "COMERCIALIZADORA INTERNACIONAL CARIBBEAN EXOTICS S A")</f>
        <v>PEREZ MEJIA MARIA PAULINA</v>
      </c>
      <c r="S2007" s="25">
        <f>+VLOOKUP(E2007, TC!A:D, 2, FALSE())</f>
        <v>4100.66</v>
      </c>
      <c r="T2007" t="str">
        <f t="shared" si="159"/>
        <v>EUR</v>
      </c>
    </row>
    <row r="2008" spans="1:20" ht="18.75" hidden="1" customHeight="1" x14ac:dyDescent="0.25">
      <c r="A2008" t="s">
        <v>2215</v>
      </c>
      <c r="B2008" t="s">
        <v>5</v>
      </c>
      <c r="C2008" t="s">
        <v>1913</v>
      </c>
      <c r="D2008" s="24">
        <v>11013</v>
      </c>
      <c r="E2008" t="s">
        <v>1641</v>
      </c>
      <c r="F2008" t="s">
        <v>1924</v>
      </c>
      <c r="G2008" t="s">
        <v>110</v>
      </c>
      <c r="H2008" t="s">
        <v>2295</v>
      </c>
      <c r="I2008" t="s">
        <v>1848</v>
      </c>
      <c r="J2008" t="s">
        <v>1917</v>
      </c>
      <c r="K2008" t="s">
        <v>1959</v>
      </c>
      <c r="L2008" s="24">
        <v>2400</v>
      </c>
      <c r="M2008" s="25">
        <f>+VLOOKUP(E2008, TC!A:D, 4, FALSE())</f>
        <v>1.0479499982929579</v>
      </c>
      <c r="N2008" s="24">
        <f t="shared" si="155"/>
        <v>2515.0799959030987</v>
      </c>
      <c r="O2008" t="str">
        <f t="shared" si="156"/>
        <v>FACTURA</v>
      </c>
      <c r="P2008" t="str">
        <f t="shared" si="157"/>
        <v>2025</v>
      </c>
      <c r="Q2008" t="str">
        <f t="shared" si="158"/>
        <v>02</v>
      </c>
      <c r="R2008" t="str">
        <f>+IFERROR(VLOOKUP(I2008, Listado!A:B, 2, FALSE()), "COMERCIALIZADORA INTERNACIONAL CARIBBEAN EXOTICS S A")</f>
        <v>PEREZ MEJIA MARIA PAULINA</v>
      </c>
      <c r="S2008" s="25">
        <f>+VLOOKUP(E2008, TC!A:D, 2, FALSE())</f>
        <v>4100.66</v>
      </c>
      <c r="T2008" t="str">
        <f t="shared" si="159"/>
        <v>EUR</v>
      </c>
    </row>
    <row r="2009" spans="1:20" ht="18.75" hidden="1" customHeight="1" x14ac:dyDescent="0.25">
      <c r="A2009" t="s">
        <v>2215</v>
      </c>
      <c r="B2009" t="s">
        <v>5</v>
      </c>
      <c r="C2009" t="s">
        <v>1913</v>
      </c>
      <c r="D2009" s="24">
        <v>11013</v>
      </c>
      <c r="E2009" t="s">
        <v>1641</v>
      </c>
      <c r="F2009" t="s">
        <v>1924</v>
      </c>
      <c r="G2009" t="s">
        <v>110</v>
      </c>
      <c r="H2009" t="s">
        <v>2295</v>
      </c>
      <c r="I2009" t="s">
        <v>1848</v>
      </c>
      <c r="J2009" t="s">
        <v>1917</v>
      </c>
      <c r="K2009" t="s">
        <v>1960</v>
      </c>
      <c r="L2009" s="24">
        <v>82</v>
      </c>
      <c r="M2009" s="25">
        <f>+VLOOKUP(E2009, TC!A:D, 4, FALSE())</f>
        <v>1.0479499982929579</v>
      </c>
      <c r="N2009" s="24">
        <f t="shared" si="155"/>
        <v>85.93189986002254</v>
      </c>
      <c r="O2009" t="str">
        <f t="shared" si="156"/>
        <v>FACTURA</v>
      </c>
      <c r="P2009" t="str">
        <f t="shared" si="157"/>
        <v>2025</v>
      </c>
      <c r="Q2009" t="str">
        <f t="shared" si="158"/>
        <v>02</v>
      </c>
      <c r="R2009" t="str">
        <f>+IFERROR(VLOOKUP(I2009, Listado!A:B, 2, FALSE()), "COMERCIALIZADORA INTERNACIONAL CARIBBEAN EXOTICS S A")</f>
        <v>PEREZ MEJIA MARIA PAULINA</v>
      </c>
      <c r="S2009" s="25">
        <f>+VLOOKUP(E2009, TC!A:D, 2, FALSE())</f>
        <v>4100.66</v>
      </c>
      <c r="T2009" t="str">
        <f t="shared" si="159"/>
        <v>EUR</v>
      </c>
    </row>
    <row r="2010" spans="1:20" ht="18.75" hidden="1" customHeight="1" x14ac:dyDescent="0.25">
      <c r="A2010" t="s">
        <v>2215</v>
      </c>
      <c r="B2010" t="s">
        <v>5</v>
      </c>
      <c r="C2010" t="s">
        <v>1913</v>
      </c>
      <c r="D2010" s="24">
        <v>11014</v>
      </c>
      <c r="E2010" t="s">
        <v>1641</v>
      </c>
      <c r="F2010" t="s">
        <v>1924</v>
      </c>
      <c r="G2010" t="s">
        <v>108</v>
      </c>
      <c r="H2010" t="s">
        <v>2296</v>
      </c>
      <c r="I2010" t="s">
        <v>1860</v>
      </c>
      <c r="J2010" t="s">
        <v>1926</v>
      </c>
      <c r="K2010" t="s">
        <v>68</v>
      </c>
      <c r="L2010" s="24">
        <v>2659.2</v>
      </c>
      <c r="M2010" s="25">
        <f>+VLOOKUP(E2010, TC!A:D, 4, FALSE())</f>
        <v>1.0479499982929579</v>
      </c>
      <c r="N2010" s="24">
        <f t="shared" si="155"/>
        <v>2786.7086354606336</v>
      </c>
      <c r="O2010" t="str">
        <f t="shared" si="156"/>
        <v>FACTURA</v>
      </c>
      <c r="P2010" t="str">
        <f t="shared" si="157"/>
        <v>2025</v>
      </c>
      <c r="Q2010" t="str">
        <f t="shared" si="158"/>
        <v>02</v>
      </c>
      <c r="R2010" t="str">
        <f>+IFERROR(VLOOKUP(I2010, Listado!A:B, 2, FALSE()), "COMERCIALIZADORA INTERNACIONAL CARIBBEAN EXOTICS S A")</f>
        <v>PIEDRAHITA PEREZ MARIANA</v>
      </c>
      <c r="S2010" s="25">
        <f>+VLOOKUP(E2010, TC!A:D, 2, FALSE())</f>
        <v>4100.66</v>
      </c>
      <c r="T2010" t="str">
        <f t="shared" si="159"/>
        <v>EUR</v>
      </c>
    </row>
    <row r="2011" spans="1:20" ht="18.75" hidden="1" customHeight="1" x14ac:dyDescent="0.25">
      <c r="A2011" t="s">
        <v>2215</v>
      </c>
      <c r="B2011" t="s">
        <v>5</v>
      </c>
      <c r="C2011" t="s">
        <v>1913</v>
      </c>
      <c r="D2011" s="24">
        <v>11014</v>
      </c>
      <c r="E2011" t="s">
        <v>1641</v>
      </c>
      <c r="F2011" t="s">
        <v>1924</v>
      </c>
      <c r="G2011" t="s">
        <v>108</v>
      </c>
      <c r="H2011" t="s">
        <v>2296</v>
      </c>
      <c r="I2011" t="s">
        <v>1860</v>
      </c>
      <c r="J2011" t="s">
        <v>1926</v>
      </c>
      <c r="K2011" t="s">
        <v>1959</v>
      </c>
      <c r="L2011" s="24">
        <v>300</v>
      </c>
      <c r="M2011" s="25">
        <f>+VLOOKUP(E2011, TC!A:D, 4, FALSE())</f>
        <v>1.0479499982929579</v>
      </c>
      <c r="N2011" s="24">
        <f t="shared" si="155"/>
        <v>314.38499948788734</v>
      </c>
      <c r="O2011" t="str">
        <f t="shared" si="156"/>
        <v>FACTURA</v>
      </c>
      <c r="P2011" t="str">
        <f t="shared" si="157"/>
        <v>2025</v>
      </c>
      <c r="Q2011" t="str">
        <f t="shared" si="158"/>
        <v>02</v>
      </c>
      <c r="R2011" t="str">
        <f>+IFERROR(VLOOKUP(I2011, Listado!A:B, 2, FALSE()), "COMERCIALIZADORA INTERNACIONAL CARIBBEAN EXOTICS S A")</f>
        <v>PIEDRAHITA PEREZ MARIANA</v>
      </c>
      <c r="S2011" s="25">
        <f>+VLOOKUP(E2011, TC!A:D, 2, FALSE())</f>
        <v>4100.66</v>
      </c>
      <c r="T2011" t="str">
        <f t="shared" si="159"/>
        <v>EUR</v>
      </c>
    </row>
    <row r="2012" spans="1:20" ht="18.75" hidden="1" customHeight="1" x14ac:dyDescent="0.25">
      <c r="A2012" t="s">
        <v>2215</v>
      </c>
      <c r="B2012" t="s">
        <v>5</v>
      </c>
      <c r="C2012" t="s">
        <v>1913</v>
      </c>
      <c r="D2012" s="24">
        <v>11014</v>
      </c>
      <c r="E2012" t="s">
        <v>1641</v>
      </c>
      <c r="F2012" t="s">
        <v>1924</v>
      </c>
      <c r="G2012" t="s">
        <v>108</v>
      </c>
      <c r="H2012" t="s">
        <v>2296</v>
      </c>
      <c r="I2012" t="s">
        <v>1860</v>
      </c>
      <c r="J2012" t="s">
        <v>1926</v>
      </c>
      <c r="K2012" t="s">
        <v>1960</v>
      </c>
      <c r="L2012" s="24">
        <v>112.8</v>
      </c>
      <c r="M2012" s="25">
        <f>+VLOOKUP(E2012, TC!A:D, 4, FALSE())</f>
        <v>1.0479499982929579</v>
      </c>
      <c r="N2012" s="24">
        <f t="shared" si="155"/>
        <v>118.20875980744565</v>
      </c>
      <c r="O2012" t="str">
        <f t="shared" si="156"/>
        <v>FACTURA</v>
      </c>
      <c r="P2012" t="str">
        <f t="shared" si="157"/>
        <v>2025</v>
      </c>
      <c r="Q2012" t="str">
        <f t="shared" si="158"/>
        <v>02</v>
      </c>
      <c r="R2012" t="str">
        <f>+IFERROR(VLOOKUP(I2012, Listado!A:B, 2, FALSE()), "COMERCIALIZADORA INTERNACIONAL CARIBBEAN EXOTICS S A")</f>
        <v>PIEDRAHITA PEREZ MARIANA</v>
      </c>
      <c r="S2012" s="25">
        <f>+VLOOKUP(E2012, TC!A:D, 2, FALSE())</f>
        <v>4100.66</v>
      </c>
      <c r="T2012" t="str">
        <f t="shared" si="159"/>
        <v>EUR</v>
      </c>
    </row>
    <row r="2013" spans="1:20" ht="18.75" hidden="1" customHeight="1" x14ac:dyDescent="0.25">
      <c r="A2013" t="s">
        <v>2215</v>
      </c>
      <c r="B2013" t="s">
        <v>5</v>
      </c>
      <c r="C2013" t="s">
        <v>1913</v>
      </c>
      <c r="D2013" s="24">
        <v>11015</v>
      </c>
      <c r="E2013" t="s">
        <v>1641</v>
      </c>
      <c r="F2013" t="s">
        <v>1924</v>
      </c>
      <c r="G2013" t="s">
        <v>108</v>
      </c>
      <c r="H2013" t="s">
        <v>2297</v>
      </c>
      <c r="I2013" t="s">
        <v>1871</v>
      </c>
      <c r="J2013" t="s">
        <v>1919</v>
      </c>
      <c r="K2013" t="s">
        <v>1959</v>
      </c>
      <c r="L2013" s="24">
        <v>300</v>
      </c>
      <c r="M2013" s="25">
        <f>+VLOOKUP(E2013, TC!A:D, 4, FALSE())</f>
        <v>1.0479499982929579</v>
      </c>
      <c r="N2013" s="24">
        <f t="shared" si="155"/>
        <v>314.38499948788734</v>
      </c>
      <c r="O2013" t="str">
        <f t="shared" si="156"/>
        <v>FACTURA</v>
      </c>
      <c r="P2013" t="str">
        <f t="shared" si="157"/>
        <v>2025</v>
      </c>
      <c r="Q2013" t="str">
        <f t="shared" si="158"/>
        <v>02</v>
      </c>
      <c r="R2013" t="str">
        <f>+IFERROR(VLOOKUP(I2013, Listado!A:B, 2, FALSE()), "COMERCIALIZADORA INTERNACIONAL CARIBBEAN EXOTICS S A")</f>
        <v>PIEDRAHITA PEREZ MARIANA</v>
      </c>
      <c r="S2013" s="25">
        <f>+VLOOKUP(E2013, TC!A:D, 2, FALSE())</f>
        <v>4100.66</v>
      </c>
      <c r="T2013" t="str">
        <f t="shared" si="159"/>
        <v>EUR</v>
      </c>
    </row>
    <row r="2014" spans="1:20" ht="18.75" hidden="1" customHeight="1" x14ac:dyDescent="0.25">
      <c r="A2014" t="s">
        <v>2215</v>
      </c>
      <c r="B2014" t="s">
        <v>5</v>
      </c>
      <c r="C2014" t="s">
        <v>1913</v>
      </c>
      <c r="D2014" s="24">
        <v>11015</v>
      </c>
      <c r="E2014" t="s">
        <v>1641</v>
      </c>
      <c r="F2014" t="s">
        <v>1924</v>
      </c>
      <c r="G2014" t="s">
        <v>108</v>
      </c>
      <c r="H2014" t="s">
        <v>2297</v>
      </c>
      <c r="I2014" t="s">
        <v>1871</v>
      </c>
      <c r="J2014" t="s">
        <v>1919</v>
      </c>
      <c r="K2014" t="s">
        <v>1960</v>
      </c>
      <c r="L2014" s="24">
        <v>1.8</v>
      </c>
      <c r="M2014" s="25">
        <f>+VLOOKUP(E2014, TC!A:D, 4, FALSE())</f>
        <v>1.0479499982929579</v>
      </c>
      <c r="N2014" s="24">
        <f t="shared" si="155"/>
        <v>1.8863099969273243</v>
      </c>
      <c r="O2014" t="str">
        <f t="shared" si="156"/>
        <v>FACTURA</v>
      </c>
      <c r="P2014" t="str">
        <f t="shared" si="157"/>
        <v>2025</v>
      </c>
      <c r="Q2014" t="str">
        <f t="shared" si="158"/>
        <v>02</v>
      </c>
      <c r="R2014" t="str">
        <f>+IFERROR(VLOOKUP(I2014, Listado!A:B, 2, FALSE()), "COMERCIALIZADORA INTERNACIONAL CARIBBEAN EXOTICS S A")</f>
        <v>PIEDRAHITA PEREZ MARIANA</v>
      </c>
      <c r="S2014" s="25">
        <f>+VLOOKUP(E2014, TC!A:D, 2, FALSE())</f>
        <v>4100.66</v>
      </c>
      <c r="T2014" t="str">
        <f t="shared" si="159"/>
        <v>EUR</v>
      </c>
    </row>
    <row r="2015" spans="1:20" ht="18.75" hidden="1" customHeight="1" x14ac:dyDescent="0.25">
      <c r="A2015" t="s">
        <v>2215</v>
      </c>
      <c r="B2015" t="s">
        <v>5</v>
      </c>
      <c r="C2015" t="s">
        <v>1913</v>
      </c>
      <c r="D2015" s="24">
        <v>11015</v>
      </c>
      <c r="E2015" t="s">
        <v>1641</v>
      </c>
      <c r="F2015" t="s">
        <v>1924</v>
      </c>
      <c r="G2015" t="s">
        <v>108</v>
      </c>
      <c r="H2015" t="s">
        <v>2297</v>
      </c>
      <c r="I2015" t="s">
        <v>1871</v>
      </c>
      <c r="J2015" t="s">
        <v>1919</v>
      </c>
      <c r="K2015" t="s">
        <v>1964</v>
      </c>
      <c r="L2015" s="24">
        <v>1978.2</v>
      </c>
      <c r="M2015" s="25">
        <f>+VLOOKUP(E2015, TC!A:D, 4, FALSE())</f>
        <v>1.0479499982929579</v>
      </c>
      <c r="N2015" s="24">
        <f t="shared" si="155"/>
        <v>2073.0546866231293</v>
      </c>
      <c r="O2015" t="str">
        <f t="shared" si="156"/>
        <v>FACTURA</v>
      </c>
      <c r="P2015" t="str">
        <f t="shared" si="157"/>
        <v>2025</v>
      </c>
      <c r="Q2015" t="str">
        <f t="shared" si="158"/>
        <v>02</v>
      </c>
      <c r="R2015" t="str">
        <f>+IFERROR(VLOOKUP(I2015, Listado!A:B, 2, FALSE()), "COMERCIALIZADORA INTERNACIONAL CARIBBEAN EXOTICS S A")</f>
        <v>PIEDRAHITA PEREZ MARIANA</v>
      </c>
      <c r="S2015" s="25">
        <f>+VLOOKUP(E2015, TC!A:D, 2, FALSE())</f>
        <v>4100.66</v>
      </c>
      <c r="T2015" t="str">
        <f t="shared" si="159"/>
        <v>EUR</v>
      </c>
    </row>
    <row r="2016" spans="1:20" ht="18.75" hidden="1" customHeight="1" x14ac:dyDescent="0.25">
      <c r="A2016" t="s">
        <v>2215</v>
      </c>
      <c r="B2016" t="s">
        <v>5</v>
      </c>
      <c r="C2016" t="s">
        <v>1913</v>
      </c>
      <c r="D2016" s="24">
        <v>11016</v>
      </c>
      <c r="E2016" t="s">
        <v>1641</v>
      </c>
      <c r="F2016" t="s">
        <v>1924</v>
      </c>
      <c r="G2016" t="s">
        <v>108</v>
      </c>
      <c r="H2016" t="s">
        <v>2298</v>
      </c>
      <c r="I2016" t="s">
        <v>1884</v>
      </c>
      <c r="J2016" t="s">
        <v>1919</v>
      </c>
      <c r="K2016" t="s">
        <v>57</v>
      </c>
      <c r="L2016" s="24">
        <v>3040</v>
      </c>
      <c r="M2016" s="25">
        <f>+VLOOKUP(E2016, TC!A:D, 4, FALSE())</f>
        <v>1.0479499982929579</v>
      </c>
      <c r="N2016" s="24">
        <f t="shared" si="155"/>
        <v>3185.767994810592</v>
      </c>
      <c r="O2016" t="str">
        <f t="shared" si="156"/>
        <v>FACTURA</v>
      </c>
      <c r="P2016" t="str">
        <f t="shared" si="157"/>
        <v>2025</v>
      </c>
      <c r="Q2016" t="str">
        <f t="shared" si="158"/>
        <v>02</v>
      </c>
      <c r="R2016" t="str">
        <f>+IFERROR(VLOOKUP(I2016, Listado!A:B, 2, FALSE()), "COMERCIALIZADORA INTERNACIONAL CARIBBEAN EXOTICS S A")</f>
        <v>PIEDRAHITA PEREZ MARIANA</v>
      </c>
      <c r="S2016" s="25">
        <f>+VLOOKUP(E2016, TC!A:D, 2, FALSE())</f>
        <v>4100.66</v>
      </c>
      <c r="T2016" t="str">
        <f t="shared" si="159"/>
        <v>EUR</v>
      </c>
    </row>
    <row r="2017" spans="1:20" ht="18.75" hidden="1" customHeight="1" x14ac:dyDescent="0.25">
      <c r="A2017" t="s">
        <v>2215</v>
      </c>
      <c r="B2017" t="s">
        <v>5</v>
      </c>
      <c r="C2017" t="s">
        <v>1913</v>
      </c>
      <c r="D2017" s="24">
        <v>11016</v>
      </c>
      <c r="E2017" t="s">
        <v>1641</v>
      </c>
      <c r="F2017" t="s">
        <v>1924</v>
      </c>
      <c r="G2017" t="s">
        <v>108</v>
      </c>
      <c r="H2017" t="s">
        <v>2298</v>
      </c>
      <c r="I2017" t="s">
        <v>1884</v>
      </c>
      <c r="J2017" t="s">
        <v>1919</v>
      </c>
      <c r="K2017" t="s">
        <v>58</v>
      </c>
      <c r="L2017" s="24">
        <v>4970.88</v>
      </c>
      <c r="M2017" s="25">
        <f>+VLOOKUP(E2017, TC!A:D, 4, FALSE())</f>
        <v>1.0479499982929579</v>
      </c>
      <c r="N2017" s="24">
        <f t="shared" si="155"/>
        <v>5209.2336875144983</v>
      </c>
      <c r="O2017" t="str">
        <f t="shared" si="156"/>
        <v>FACTURA</v>
      </c>
      <c r="P2017" t="str">
        <f t="shared" si="157"/>
        <v>2025</v>
      </c>
      <c r="Q2017" t="str">
        <f t="shared" si="158"/>
        <v>02</v>
      </c>
      <c r="R2017" t="str">
        <f>+IFERROR(VLOOKUP(I2017, Listado!A:B, 2, FALSE()), "COMERCIALIZADORA INTERNACIONAL CARIBBEAN EXOTICS S A")</f>
        <v>PIEDRAHITA PEREZ MARIANA</v>
      </c>
      <c r="S2017" s="25">
        <f>+VLOOKUP(E2017, TC!A:D, 2, FALSE())</f>
        <v>4100.66</v>
      </c>
      <c r="T2017" t="str">
        <f t="shared" si="159"/>
        <v>EUR</v>
      </c>
    </row>
    <row r="2018" spans="1:20" ht="18.75" hidden="1" customHeight="1" x14ac:dyDescent="0.25">
      <c r="A2018" t="s">
        <v>2215</v>
      </c>
      <c r="B2018" t="s">
        <v>5</v>
      </c>
      <c r="C2018" t="s">
        <v>1913</v>
      </c>
      <c r="D2018" s="24">
        <v>11016</v>
      </c>
      <c r="E2018" t="s">
        <v>1641</v>
      </c>
      <c r="F2018" t="s">
        <v>1924</v>
      </c>
      <c r="G2018" t="s">
        <v>108</v>
      </c>
      <c r="H2018" t="s">
        <v>2298</v>
      </c>
      <c r="I2018" t="s">
        <v>1884</v>
      </c>
      <c r="J2018" t="s">
        <v>1919</v>
      </c>
      <c r="K2018" t="s">
        <v>1959</v>
      </c>
      <c r="L2018" s="24">
        <v>900</v>
      </c>
      <c r="M2018" s="25">
        <f>+VLOOKUP(E2018, TC!A:D, 4, FALSE())</f>
        <v>1.0479499982929579</v>
      </c>
      <c r="N2018" s="24">
        <f t="shared" si="155"/>
        <v>943.15499846366208</v>
      </c>
      <c r="O2018" t="str">
        <f t="shared" si="156"/>
        <v>FACTURA</v>
      </c>
      <c r="P2018" t="str">
        <f t="shared" si="157"/>
        <v>2025</v>
      </c>
      <c r="Q2018" t="str">
        <f t="shared" si="158"/>
        <v>02</v>
      </c>
      <c r="R2018" t="str">
        <f>+IFERROR(VLOOKUP(I2018, Listado!A:B, 2, FALSE()), "COMERCIALIZADORA INTERNACIONAL CARIBBEAN EXOTICS S A")</f>
        <v>PIEDRAHITA PEREZ MARIANA</v>
      </c>
      <c r="S2018" s="25">
        <f>+VLOOKUP(E2018, TC!A:D, 2, FALSE())</f>
        <v>4100.66</v>
      </c>
      <c r="T2018" t="str">
        <f t="shared" si="159"/>
        <v>EUR</v>
      </c>
    </row>
    <row r="2019" spans="1:20" ht="18.75" hidden="1" customHeight="1" x14ac:dyDescent="0.25">
      <c r="A2019" t="s">
        <v>2215</v>
      </c>
      <c r="B2019" t="s">
        <v>5</v>
      </c>
      <c r="C2019" t="s">
        <v>1913</v>
      </c>
      <c r="D2019" s="24">
        <v>11016</v>
      </c>
      <c r="E2019" t="s">
        <v>1641</v>
      </c>
      <c r="F2019" t="s">
        <v>1924</v>
      </c>
      <c r="G2019" t="s">
        <v>108</v>
      </c>
      <c r="H2019" t="s">
        <v>2298</v>
      </c>
      <c r="I2019" t="s">
        <v>1884</v>
      </c>
      <c r="J2019" t="s">
        <v>1919</v>
      </c>
      <c r="K2019" t="s">
        <v>1960</v>
      </c>
      <c r="L2019" s="24">
        <v>36.32</v>
      </c>
      <c r="M2019" s="25">
        <f>+VLOOKUP(E2019, TC!A:D, 4, FALSE())</f>
        <v>1.0479499982929579</v>
      </c>
      <c r="N2019" s="24">
        <f t="shared" si="155"/>
        <v>38.061543938000227</v>
      </c>
      <c r="O2019" t="str">
        <f t="shared" si="156"/>
        <v>FACTURA</v>
      </c>
      <c r="P2019" t="str">
        <f t="shared" si="157"/>
        <v>2025</v>
      </c>
      <c r="Q2019" t="str">
        <f t="shared" si="158"/>
        <v>02</v>
      </c>
      <c r="R2019" t="str">
        <f>+IFERROR(VLOOKUP(I2019, Listado!A:B, 2, FALSE()), "COMERCIALIZADORA INTERNACIONAL CARIBBEAN EXOTICS S A")</f>
        <v>PIEDRAHITA PEREZ MARIANA</v>
      </c>
      <c r="S2019" s="25">
        <f>+VLOOKUP(E2019, TC!A:D, 2, FALSE())</f>
        <v>4100.66</v>
      </c>
      <c r="T2019" t="str">
        <f t="shared" si="159"/>
        <v>EUR</v>
      </c>
    </row>
    <row r="2020" spans="1:20" ht="18.75" hidden="1" customHeight="1" x14ac:dyDescent="0.25">
      <c r="A2020" t="s">
        <v>2215</v>
      </c>
      <c r="B2020" t="s">
        <v>5</v>
      </c>
      <c r="C2020" t="s">
        <v>1913</v>
      </c>
      <c r="D2020" s="24">
        <v>11017</v>
      </c>
      <c r="E2020" t="s">
        <v>1641</v>
      </c>
      <c r="F2020" t="s">
        <v>128</v>
      </c>
      <c r="G2020" t="s">
        <v>110</v>
      </c>
      <c r="H2020" t="s">
        <v>2299</v>
      </c>
      <c r="I2020" t="s">
        <v>1850</v>
      </c>
      <c r="J2020" t="s">
        <v>1919</v>
      </c>
      <c r="K2020" t="s">
        <v>31</v>
      </c>
      <c r="L2020" s="24">
        <v>1904</v>
      </c>
      <c r="M2020" s="25">
        <f>+VLOOKUP(E2020, TC!A:D, 4, FALSE())</f>
        <v>1.0479499982929579</v>
      </c>
      <c r="N2020" s="24">
        <f t="shared" si="155"/>
        <v>1904</v>
      </c>
      <c r="O2020" t="str">
        <f t="shared" si="156"/>
        <v>FACTURA</v>
      </c>
      <c r="P2020" t="str">
        <f t="shared" si="157"/>
        <v>2025</v>
      </c>
      <c r="Q2020" t="str">
        <f t="shared" si="158"/>
        <v>02</v>
      </c>
      <c r="R2020" t="str">
        <f>+IFERROR(VLOOKUP(I2020, Listado!A:B, 2, FALSE()), "COMERCIALIZADORA INTERNACIONAL CARIBBEAN EXOTICS S A")</f>
        <v>PEREZ MEJIA MARIA PAULINA</v>
      </c>
      <c r="S2020" s="25">
        <f>+VLOOKUP(E2020, TC!A:D, 2, FALSE())</f>
        <v>4100.66</v>
      </c>
      <c r="T2020" t="str">
        <f t="shared" si="159"/>
        <v>USD</v>
      </c>
    </row>
    <row r="2021" spans="1:20" ht="18.75" hidden="1" customHeight="1" x14ac:dyDescent="0.25">
      <c r="A2021" t="s">
        <v>2215</v>
      </c>
      <c r="B2021" t="s">
        <v>5</v>
      </c>
      <c r="C2021" t="s">
        <v>1913</v>
      </c>
      <c r="D2021" s="24">
        <v>11017</v>
      </c>
      <c r="E2021" t="s">
        <v>1641</v>
      </c>
      <c r="F2021" t="s">
        <v>128</v>
      </c>
      <c r="G2021" t="s">
        <v>110</v>
      </c>
      <c r="H2021" t="s">
        <v>2299</v>
      </c>
      <c r="I2021" t="s">
        <v>1850</v>
      </c>
      <c r="J2021" t="s">
        <v>1919</v>
      </c>
      <c r="K2021" t="s">
        <v>1956</v>
      </c>
      <c r="L2021" s="24">
        <v>2332</v>
      </c>
      <c r="M2021" s="25">
        <f>+VLOOKUP(E2021, TC!A:D, 4, FALSE())</f>
        <v>1.0479499982929579</v>
      </c>
      <c r="N2021" s="24">
        <f t="shared" si="155"/>
        <v>2332</v>
      </c>
      <c r="O2021" t="str">
        <f t="shared" si="156"/>
        <v>FACTURA</v>
      </c>
      <c r="P2021" t="str">
        <f t="shared" si="157"/>
        <v>2025</v>
      </c>
      <c r="Q2021" t="str">
        <f t="shared" si="158"/>
        <v>02</v>
      </c>
      <c r="R2021" t="str">
        <f>+IFERROR(VLOOKUP(I2021, Listado!A:B, 2, FALSE()), "COMERCIALIZADORA INTERNACIONAL CARIBBEAN EXOTICS S A")</f>
        <v>PEREZ MEJIA MARIA PAULINA</v>
      </c>
      <c r="S2021" s="25">
        <f>+VLOOKUP(E2021, TC!A:D, 2, FALSE())</f>
        <v>4100.66</v>
      </c>
      <c r="T2021" t="str">
        <f t="shared" si="159"/>
        <v>USD</v>
      </c>
    </row>
    <row r="2022" spans="1:20" ht="18.75" hidden="1" customHeight="1" x14ac:dyDescent="0.25">
      <c r="A2022" t="s">
        <v>2215</v>
      </c>
      <c r="B2022" t="s">
        <v>5</v>
      </c>
      <c r="C2022" t="s">
        <v>1913</v>
      </c>
      <c r="D2022" s="24">
        <v>11017</v>
      </c>
      <c r="E2022" t="s">
        <v>1641</v>
      </c>
      <c r="F2022" t="s">
        <v>128</v>
      </c>
      <c r="G2022" t="s">
        <v>110</v>
      </c>
      <c r="H2022" t="s">
        <v>2299</v>
      </c>
      <c r="I2022" t="s">
        <v>1850</v>
      </c>
      <c r="J2022" t="s">
        <v>1919</v>
      </c>
      <c r="K2022" t="s">
        <v>34</v>
      </c>
      <c r="L2022" s="24">
        <v>5376</v>
      </c>
      <c r="M2022" s="25">
        <f>+VLOOKUP(E2022, TC!A:D, 4, FALSE())</f>
        <v>1.0479499982929579</v>
      </c>
      <c r="N2022" s="24">
        <f t="shared" si="155"/>
        <v>5376</v>
      </c>
      <c r="O2022" t="str">
        <f t="shared" si="156"/>
        <v>FACTURA</v>
      </c>
      <c r="P2022" t="str">
        <f t="shared" si="157"/>
        <v>2025</v>
      </c>
      <c r="Q2022" t="str">
        <f t="shared" si="158"/>
        <v>02</v>
      </c>
      <c r="R2022" t="str">
        <f>+IFERROR(VLOOKUP(I2022, Listado!A:B, 2, FALSE()), "COMERCIALIZADORA INTERNACIONAL CARIBBEAN EXOTICS S A")</f>
        <v>PEREZ MEJIA MARIA PAULINA</v>
      </c>
      <c r="S2022" s="25">
        <f>+VLOOKUP(E2022, TC!A:D, 2, FALSE())</f>
        <v>4100.66</v>
      </c>
      <c r="T2022" t="str">
        <f t="shared" si="159"/>
        <v>USD</v>
      </c>
    </row>
    <row r="2023" spans="1:20" ht="18.75" hidden="1" customHeight="1" x14ac:dyDescent="0.25">
      <c r="A2023" t="s">
        <v>2215</v>
      </c>
      <c r="B2023" t="s">
        <v>5</v>
      </c>
      <c r="C2023" t="s">
        <v>1913</v>
      </c>
      <c r="D2023" s="24">
        <v>11018</v>
      </c>
      <c r="E2023" t="s">
        <v>1641</v>
      </c>
      <c r="F2023" t="s">
        <v>1924</v>
      </c>
      <c r="G2023" t="s">
        <v>108</v>
      </c>
      <c r="H2023" t="s">
        <v>2300</v>
      </c>
      <c r="I2023" t="s">
        <v>1855</v>
      </c>
      <c r="J2023" t="s">
        <v>1987</v>
      </c>
      <c r="K2023" t="s">
        <v>15</v>
      </c>
      <c r="L2023" s="24">
        <v>2187.36</v>
      </c>
      <c r="M2023" s="25">
        <f>+VLOOKUP(E2023, TC!A:D, 4, FALSE())</f>
        <v>1.0479499982929579</v>
      </c>
      <c r="N2023" s="24">
        <f t="shared" si="155"/>
        <v>2292.2439082660844</v>
      </c>
      <c r="O2023" t="str">
        <f t="shared" si="156"/>
        <v>FACTURA</v>
      </c>
      <c r="P2023" t="str">
        <f t="shared" si="157"/>
        <v>2025</v>
      </c>
      <c r="Q2023" t="str">
        <f t="shared" si="158"/>
        <v>02</v>
      </c>
      <c r="R2023" t="str">
        <f>+IFERROR(VLOOKUP(I2023, Listado!A:B, 2, FALSE()), "COMERCIALIZADORA INTERNACIONAL CARIBBEAN EXOTICS S A")</f>
        <v>PIEDRAHITA PEREZ MARIANA</v>
      </c>
      <c r="S2023" s="25">
        <f>+VLOOKUP(E2023, TC!A:D, 2, FALSE())</f>
        <v>4100.66</v>
      </c>
      <c r="T2023" t="str">
        <f t="shared" si="159"/>
        <v>EUR</v>
      </c>
    </row>
    <row r="2024" spans="1:20" ht="18.75" hidden="1" customHeight="1" x14ac:dyDescent="0.25">
      <c r="A2024" t="s">
        <v>2215</v>
      </c>
      <c r="B2024" t="s">
        <v>5</v>
      </c>
      <c r="C2024" t="s">
        <v>1913</v>
      </c>
      <c r="D2024" s="24">
        <v>11018</v>
      </c>
      <c r="E2024" t="s">
        <v>1641</v>
      </c>
      <c r="F2024" t="s">
        <v>1924</v>
      </c>
      <c r="G2024" t="s">
        <v>108</v>
      </c>
      <c r="H2024" t="s">
        <v>2300</v>
      </c>
      <c r="I2024" t="s">
        <v>1855</v>
      </c>
      <c r="J2024" t="s">
        <v>1987</v>
      </c>
      <c r="K2024" t="s">
        <v>1959</v>
      </c>
      <c r="L2024" s="24">
        <v>300</v>
      </c>
      <c r="M2024" s="25">
        <f>+VLOOKUP(E2024, TC!A:D, 4, FALSE())</f>
        <v>1.0479499982929579</v>
      </c>
      <c r="N2024" s="24">
        <f t="shared" si="155"/>
        <v>314.38499948788734</v>
      </c>
      <c r="O2024" t="str">
        <f t="shared" si="156"/>
        <v>FACTURA</v>
      </c>
      <c r="P2024" t="str">
        <f t="shared" si="157"/>
        <v>2025</v>
      </c>
      <c r="Q2024" t="str">
        <f t="shared" si="158"/>
        <v>02</v>
      </c>
      <c r="R2024" t="str">
        <f>+IFERROR(VLOOKUP(I2024, Listado!A:B, 2, FALSE()), "COMERCIALIZADORA INTERNACIONAL CARIBBEAN EXOTICS S A")</f>
        <v>PIEDRAHITA PEREZ MARIANA</v>
      </c>
      <c r="S2024" s="25">
        <f>+VLOOKUP(E2024, TC!A:D, 2, FALSE())</f>
        <v>4100.66</v>
      </c>
      <c r="T2024" t="str">
        <f t="shared" si="159"/>
        <v>EUR</v>
      </c>
    </row>
    <row r="2025" spans="1:20" ht="18.75" hidden="1" customHeight="1" x14ac:dyDescent="0.25">
      <c r="A2025" t="s">
        <v>2215</v>
      </c>
      <c r="B2025" t="s">
        <v>5</v>
      </c>
      <c r="C2025" t="s">
        <v>1913</v>
      </c>
      <c r="D2025" s="24">
        <v>11018</v>
      </c>
      <c r="E2025" t="s">
        <v>1641</v>
      </c>
      <c r="F2025" t="s">
        <v>1924</v>
      </c>
      <c r="G2025" t="s">
        <v>108</v>
      </c>
      <c r="H2025" t="s">
        <v>2300</v>
      </c>
      <c r="I2025" t="s">
        <v>1855</v>
      </c>
      <c r="J2025" t="s">
        <v>1987</v>
      </c>
      <c r="K2025" t="s">
        <v>1960</v>
      </c>
      <c r="L2025" s="24">
        <v>32.64</v>
      </c>
      <c r="M2025" s="25">
        <f>+VLOOKUP(E2025, TC!A:D, 4, FALSE())</f>
        <v>1.0479499982929579</v>
      </c>
      <c r="N2025" s="24">
        <f t="shared" si="155"/>
        <v>34.205087944282148</v>
      </c>
      <c r="O2025" t="str">
        <f t="shared" si="156"/>
        <v>FACTURA</v>
      </c>
      <c r="P2025" t="str">
        <f t="shared" si="157"/>
        <v>2025</v>
      </c>
      <c r="Q2025" t="str">
        <f t="shared" si="158"/>
        <v>02</v>
      </c>
      <c r="R2025" t="str">
        <f>+IFERROR(VLOOKUP(I2025, Listado!A:B, 2, FALSE()), "COMERCIALIZADORA INTERNACIONAL CARIBBEAN EXOTICS S A")</f>
        <v>PIEDRAHITA PEREZ MARIANA</v>
      </c>
      <c r="S2025" s="25">
        <f>+VLOOKUP(E2025, TC!A:D, 2, FALSE())</f>
        <v>4100.66</v>
      </c>
      <c r="T2025" t="str">
        <f t="shared" si="159"/>
        <v>EUR</v>
      </c>
    </row>
    <row r="2026" spans="1:20" ht="18.75" hidden="1" customHeight="1" x14ac:dyDescent="0.25">
      <c r="A2026" t="s">
        <v>2215</v>
      </c>
      <c r="B2026" t="s">
        <v>5</v>
      </c>
      <c r="C2026" t="s">
        <v>1913</v>
      </c>
      <c r="D2026" s="24">
        <v>11019</v>
      </c>
      <c r="E2026" t="s">
        <v>1641</v>
      </c>
      <c r="F2026" t="s">
        <v>1924</v>
      </c>
      <c r="G2026" t="s">
        <v>108</v>
      </c>
      <c r="H2026" t="s">
        <v>2301</v>
      </c>
      <c r="I2026" t="s">
        <v>1853</v>
      </c>
      <c r="J2026" t="s">
        <v>1919</v>
      </c>
      <c r="K2026" t="s">
        <v>1958</v>
      </c>
      <c r="L2026" s="24">
        <v>1975.8</v>
      </c>
      <c r="M2026" s="25">
        <f>+VLOOKUP(E2026, TC!A:D, 4, FALSE())</f>
        <v>1.0479499982929579</v>
      </c>
      <c r="N2026" s="24">
        <f t="shared" si="155"/>
        <v>2070.539606627226</v>
      </c>
      <c r="O2026" t="str">
        <f t="shared" si="156"/>
        <v>FACTURA</v>
      </c>
      <c r="P2026" t="str">
        <f t="shared" si="157"/>
        <v>2025</v>
      </c>
      <c r="Q2026" t="str">
        <f t="shared" si="158"/>
        <v>02</v>
      </c>
      <c r="R2026" t="str">
        <f>+IFERROR(VLOOKUP(I2026, Listado!A:B, 2, FALSE()), "COMERCIALIZADORA INTERNACIONAL CARIBBEAN EXOTICS S A")</f>
        <v>PIEDRAHITA PEREZ MARIANA</v>
      </c>
      <c r="S2026" s="25">
        <f>+VLOOKUP(E2026, TC!A:D, 2, FALSE())</f>
        <v>4100.66</v>
      </c>
      <c r="T2026" t="str">
        <f t="shared" si="159"/>
        <v>EUR</v>
      </c>
    </row>
    <row r="2027" spans="1:20" ht="18.75" hidden="1" customHeight="1" x14ac:dyDescent="0.25">
      <c r="A2027" t="s">
        <v>2215</v>
      </c>
      <c r="B2027" t="s">
        <v>5</v>
      </c>
      <c r="C2027" t="s">
        <v>1913</v>
      </c>
      <c r="D2027" s="24">
        <v>11019</v>
      </c>
      <c r="E2027" t="s">
        <v>1641</v>
      </c>
      <c r="F2027" t="s">
        <v>1924</v>
      </c>
      <c r="G2027" t="s">
        <v>108</v>
      </c>
      <c r="H2027" t="s">
        <v>2301</v>
      </c>
      <c r="I2027" t="s">
        <v>1853</v>
      </c>
      <c r="J2027" t="s">
        <v>1919</v>
      </c>
      <c r="K2027" t="s">
        <v>1959</v>
      </c>
      <c r="L2027" s="24">
        <v>300</v>
      </c>
      <c r="M2027" s="25">
        <f>+VLOOKUP(E2027, TC!A:D, 4, FALSE())</f>
        <v>1.0479499982929579</v>
      </c>
      <c r="N2027" s="24">
        <f t="shared" si="155"/>
        <v>314.38499948788734</v>
      </c>
      <c r="O2027" t="str">
        <f t="shared" si="156"/>
        <v>FACTURA</v>
      </c>
      <c r="P2027" t="str">
        <f t="shared" si="157"/>
        <v>2025</v>
      </c>
      <c r="Q2027" t="str">
        <f t="shared" si="158"/>
        <v>02</v>
      </c>
      <c r="R2027" t="str">
        <f>+IFERROR(VLOOKUP(I2027, Listado!A:B, 2, FALSE()), "COMERCIALIZADORA INTERNACIONAL CARIBBEAN EXOTICS S A")</f>
        <v>PIEDRAHITA PEREZ MARIANA</v>
      </c>
      <c r="S2027" s="25">
        <f>+VLOOKUP(E2027, TC!A:D, 2, FALSE())</f>
        <v>4100.66</v>
      </c>
      <c r="T2027" t="str">
        <f t="shared" si="159"/>
        <v>EUR</v>
      </c>
    </row>
    <row r="2028" spans="1:20" ht="18.75" hidden="1" customHeight="1" x14ac:dyDescent="0.25">
      <c r="A2028" t="s">
        <v>2215</v>
      </c>
      <c r="B2028" t="s">
        <v>5</v>
      </c>
      <c r="C2028" t="s">
        <v>1913</v>
      </c>
      <c r="D2028" s="24">
        <v>11019</v>
      </c>
      <c r="E2028" t="s">
        <v>1641</v>
      </c>
      <c r="F2028" t="s">
        <v>1924</v>
      </c>
      <c r="G2028" t="s">
        <v>108</v>
      </c>
      <c r="H2028" t="s">
        <v>2301</v>
      </c>
      <c r="I2028" t="s">
        <v>1853</v>
      </c>
      <c r="J2028" t="s">
        <v>1919</v>
      </c>
      <c r="K2028" t="s">
        <v>1960</v>
      </c>
      <c r="L2028" s="24">
        <v>4.2</v>
      </c>
      <c r="M2028" s="25">
        <f>+VLOOKUP(E2028, TC!A:D, 4, FALSE())</f>
        <v>1.0479499982929579</v>
      </c>
      <c r="N2028" s="24">
        <f t="shared" si="155"/>
        <v>4.4013899928304232</v>
      </c>
      <c r="O2028" t="str">
        <f t="shared" si="156"/>
        <v>FACTURA</v>
      </c>
      <c r="P2028" t="str">
        <f t="shared" si="157"/>
        <v>2025</v>
      </c>
      <c r="Q2028" t="str">
        <f t="shared" si="158"/>
        <v>02</v>
      </c>
      <c r="R2028" t="str">
        <f>+IFERROR(VLOOKUP(I2028, Listado!A:B, 2, FALSE()), "COMERCIALIZADORA INTERNACIONAL CARIBBEAN EXOTICS S A")</f>
        <v>PIEDRAHITA PEREZ MARIANA</v>
      </c>
      <c r="S2028" s="25">
        <f>+VLOOKUP(E2028, TC!A:D, 2, FALSE())</f>
        <v>4100.66</v>
      </c>
      <c r="T2028" t="str">
        <f t="shared" si="159"/>
        <v>EUR</v>
      </c>
    </row>
    <row r="2029" spans="1:20" ht="18.75" hidden="1" customHeight="1" x14ac:dyDescent="0.25">
      <c r="A2029" t="s">
        <v>2215</v>
      </c>
      <c r="B2029" t="s">
        <v>5</v>
      </c>
      <c r="C2029" t="s">
        <v>1913</v>
      </c>
      <c r="D2029" s="24">
        <v>11020</v>
      </c>
      <c r="E2029" t="s">
        <v>1641</v>
      </c>
      <c r="F2029" t="s">
        <v>1924</v>
      </c>
      <c r="G2029" t="s">
        <v>110</v>
      </c>
      <c r="I2029" t="s">
        <v>1848</v>
      </c>
      <c r="J2029" t="s">
        <v>1917</v>
      </c>
      <c r="K2029" t="s">
        <v>1918</v>
      </c>
      <c r="L2029" s="24">
        <v>135</v>
      </c>
      <c r="M2029" s="25">
        <f>+VLOOKUP(E2029, TC!A:D, 4, FALSE())</f>
        <v>1.0479499982929579</v>
      </c>
      <c r="N2029" s="24">
        <f t="shared" si="155"/>
        <v>141.47324976954931</v>
      </c>
      <c r="O2029" t="str">
        <f t="shared" si="156"/>
        <v>FACTURA</v>
      </c>
      <c r="P2029" t="str">
        <f t="shared" si="157"/>
        <v>2025</v>
      </c>
      <c r="Q2029" t="str">
        <f t="shared" si="158"/>
        <v>02</v>
      </c>
      <c r="R2029" t="str">
        <f>+IFERROR(VLOOKUP(I2029, Listado!A:B, 2, FALSE()), "COMERCIALIZADORA INTERNACIONAL CARIBBEAN EXOTICS S A")</f>
        <v>PEREZ MEJIA MARIA PAULINA</v>
      </c>
      <c r="S2029" s="25">
        <f>+VLOOKUP(E2029, TC!A:D, 2, FALSE())</f>
        <v>4100.66</v>
      </c>
      <c r="T2029" t="str">
        <f t="shared" si="159"/>
        <v>EUR</v>
      </c>
    </row>
    <row r="2030" spans="1:20" ht="18.75" hidden="1" customHeight="1" x14ac:dyDescent="0.25">
      <c r="A2030" t="s">
        <v>2215</v>
      </c>
      <c r="B2030" t="s">
        <v>5</v>
      </c>
      <c r="C2030" t="s">
        <v>1913</v>
      </c>
      <c r="D2030" s="24">
        <v>11021</v>
      </c>
      <c r="E2030" t="s">
        <v>1641</v>
      </c>
      <c r="F2030" t="s">
        <v>1924</v>
      </c>
      <c r="G2030" t="s">
        <v>108</v>
      </c>
      <c r="H2030" t="s">
        <v>2302</v>
      </c>
      <c r="I2030" t="s">
        <v>1873</v>
      </c>
      <c r="J2030" t="s">
        <v>1962</v>
      </c>
      <c r="K2030" t="s">
        <v>46</v>
      </c>
      <c r="L2030" s="24">
        <v>4408.8</v>
      </c>
      <c r="M2030" s="25">
        <f>+VLOOKUP(E2030, TC!A:D, 4, FALSE())</f>
        <v>1.0479499982929579</v>
      </c>
      <c r="N2030" s="24">
        <f t="shared" si="155"/>
        <v>4620.2019524739926</v>
      </c>
      <c r="O2030" t="str">
        <f t="shared" si="156"/>
        <v>FACTURA</v>
      </c>
      <c r="P2030" t="str">
        <f t="shared" si="157"/>
        <v>2025</v>
      </c>
      <c r="Q2030" t="str">
        <f t="shared" si="158"/>
        <v>02</v>
      </c>
      <c r="R2030" t="str">
        <f>+IFERROR(VLOOKUP(I2030, Listado!A:B, 2, FALSE()), "COMERCIALIZADORA INTERNACIONAL CARIBBEAN EXOTICS S A")</f>
        <v>PIEDRAHITA PEREZ MARIANA</v>
      </c>
      <c r="S2030" s="25">
        <f>+VLOOKUP(E2030, TC!A:D, 2, FALSE())</f>
        <v>4100.66</v>
      </c>
      <c r="T2030" t="str">
        <f t="shared" si="159"/>
        <v>EUR</v>
      </c>
    </row>
    <row r="2031" spans="1:20" ht="18.75" hidden="1" customHeight="1" x14ac:dyDescent="0.25">
      <c r="A2031" t="s">
        <v>2215</v>
      </c>
      <c r="B2031" t="s">
        <v>5</v>
      </c>
      <c r="C2031" t="s">
        <v>1913</v>
      </c>
      <c r="D2031" s="24">
        <v>11021</v>
      </c>
      <c r="E2031" t="s">
        <v>1641</v>
      </c>
      <c r="F2031" t="s">
        <v>1924</v>
      </c>
      <c r="G2031" t="s">
        <v>108</v>
      </c>
      <c r="H2031" t="s">
        <v>2302</v>
      </c>
      <c r="I2031" t="s">
        <v>1873</v>
      </c>
      <c r="J2031" t="s">
        <v>1962</v>
      </c>
      <c r="K2031" t="s">
        <v>1959</v>
      </c>
      <c r="L2031" s="24">
        <v>600</v>
      </c>
      <c r="M2031" s="25">
        <f>+VLOOKUP(E2031, TC!A:D, 4, FALSE())</f>
        <v>1.0479499982929579</v>
      </c>
      <c r="N2031" s="24">
        <f t="shared" si="155"/>
        <v>628.76999897577468</v>
      </c>
      <c r="O2031" t="str">
        <f t="shared" si="156"/>
        <v>FACTURA</v>
      </c>
      <c r="P2031" t="str">
        <f t="shared" si="157"/>
        <v>2025</v>
      </c>
      <c r="Q2031" t="str">
        <f t="shared" si="158"/>
        <v>02</v>
      </c>
      <c r="R2031" t="str">
        <f>+IFERROR(VLOOKUP(I2031, Listado!A:B, 2, FALSE()), "COMERCIALIZADORA INTERNACIONAL CARIBBEAN EXOTICS S A")</f>
        <v>PIEDRAHITA PEREZ MARIANA</v>
      </c>
      <c r="S2031" s="25">
        <f>+VLOOKUP(E2031, TC!A:D, 2, FALSE())</f>
        <v>4100.66</v>
      </c>
      <c r="T2031" t="str">
        <f t="shared" si="159"/>
        <v>EUR</v>
      </c>
    </row>
    <row r="2032" spans="1:20" ht="18.75" hidden="1" customHeight="1" x14ac:dyDescent="0.25">
      <c r="A2032" t="s">
        <v>2215</v>
      </c>
      <c r="B2032" t="s">
        <v>5</v>
      </c>
      <c r="C2032" t="s">
        <v>1913</v>
      </c>
      <c r="D2032" s="24">
        <v>11021</v>
      </c>
      <c r="E2032" t="s">
        <v>1641</v>
      </c>
      <c r="F2032" t="s">
        <v>1924</v>
      </c>
      <c r="G2032" t="s">
        <v>108</v>
      </c>
      <c r="H2032" t="s">
        <v>2302</v>
      </c>
      <c r="I2032" t="s">
        <v>1873</v>
      </c>
      <c r="J2032" t="s">
        <v>1962</v>
      </c>
      <c r="K2032" t="s">
        <v>1960</v>
      </c>
      <c r="L2032" s="24">
        <v>7.2</v>
      </c>
      <c r="M2032" s="25">
        <f>+VLOOKUP(E2032, TC!A:D, 4, FALSE())</f>
        <v>1.0479499982929579</v>
      </c>
      <c r="N2032" s="24">
        <f t="shared" si="155"/>
        <v>7.545239987709297</v>
      </c>
      <c r="O2032" t="str">
        <f t="shared" si="156"/>
        <v>FACTURA</v>
      </c>
      <c r="P2032" t="str">
        <f t="shared" si="157"/>
        <v>2025</v>
      </c>
      <c r="Q2032" t="str">
        <f t="shared" si="158"/>
        <v>02</v>
      </c>
      <c r="R2032" t="str">
        <f>+IFERROR(VLOOKUP(I2032, Listado!A:B, 2, FALSE()), "COMERCIALIZADORA INTERNACIONAL CARIBBEAN EXOTICS S A")</f>
        <v>PIEDRAHITA PEREZ MARIANA</v>
      </c>
      <c r="S2032" s="25">
        <f>+VLOOKUP(E2032, TC!A:D, 2, FALSE())</f>
        <v>4100.66</v>
      </c>
      <c r="T2032" t="str">
        <f t="shared" si="159"/>
        <v>EUR</v>
      </c>
    </row>
    <row r="2033" spans="1:20" ht="18.75" hidden="1" customHeight="1" x14ac:dyDescent="0.25">
      <c r="A2033" t="s">
        <v>2215</v>
      </c>
      <c r="B2033" t="s">
        <v>5</v>
      </c>
      <c r="C2033" t="s">
        <v>1913</v>
      </c>
      <c r="D2033" s="24">
        <v>11022</v>
      </c>
      <c r="E2033" t="s">
        <v>1641</v>
      </c>
      <c r="F2033" t="s">
        <v>1924</v>
      </c>
      <c r="G2033" t="s">
        <v>110</v>
      </c>
      <c r="H2033" t="s">
        <v>2303</v>
      </c>
      <c r="I2033" t="s">
        <v>1854</v>
      </c>
      <c r="J2033" t="s">
        <v>1984</v>
      </c>
      <c r="K2033" t="s">
        <v>2304</v>
      </c>
      <c r="L2033" s="24">
        <v>1414.5</v>
      </c>
      <c r="M2033" s="25">
        <f>+VLOOKUP(E2033, TC!A:D, 4, FALSE())</f>
        <v>1.0479499982929579</v>
      </c>
      <c r="N2033" s="24">
        <f t="shared" si="155"/>
        <v>1482.3252725853888</v>
      </c>
      <c r="O2033" t="str">
        <f t="shared" si="156"/>
        <v>FACTURA</v>
      </c>
      <c r="P2033" t="str">
        <f t="shared" si="157"/>
        <v>2025</v>
      </c>
      <c r="Q2033" t="str">
        <f t="shared" si="158"/>
        <v>02</v>
      </c>
      <c r="R2033" t="str">
        <f>+IFERROR(VLOOKUP(I2033, Listado!A:B, 2, FALSE()), "COMERCIALIZADORA INTERNACIONAL CARIBBEAN EXOTICS S A")</f>
        <v>PEREZ MEJIA MARIA PAULINA</v>
      </c>
      <c r="S2033" s="25">
        <f>+VLOOKUP(E2033, TC!A:D, 2, FALSE())</f>
        <v>4100.66</v>
      </c>
      <c r="T2033" t="str">
        <f t="shared" si="159"/>
        <v>EUR</v>
      </c>
    </row>
    <row r="2034" spans="1:20" ht="18.75" hidden="1" customHeight="1" x14ac:dyDescent="0.25">
      <c r="A2034" t="s">
        <v>2215</v>
      </c>
      <c r="B2034" t="s">
        <v>5</v>
      </c>
      <c r="C2034" t="s">
        <v>1913</v>
      </c>
      <c r="D2034" s="24">
        <v>11022</v>
      </c>
      <c r="E2034" t="s">
        <v>1641</v>
      </c>
      <c r="F2034" t="s">
        <v>1924</v>
      </c>
      <c r="G2034" t="s">
        <v>110</v>
      </c>
      <c r="H2034" t="s">
        <v>2303</v>
      </c>
      <c r="I2034" t="s">
        <v>1854</v>
      </c>
      <c r="J2034" t="s">
        <v>1984</v>
      </c>
      <c r="K2034" t="s">
        <v>1959</v>
      </c>
      <c r="L2034" s="24">
        <v>300</v>
      </c>
      <c r="M2034" s="25">
        <f>+VLOOKUP(E2034, TC!A:D, 4, FALSE())</f>
        <v>1.0479499982929579</v>
      </c>
      <c r="N2034" s="24">
        <f t="shared" si="155"/>
        <v>314.38499948788734</v>
      </c>
      <c r="O2034" t="str">
        <f t="shared" si="156"/>
        <v>FACTURA</v>
      </c>
      <c r="P2034" t="str">
        <f t="shared" si="157"/>
        <v>2025</v>
      </c>
      <c r="Q2034" t="str">
        <f t="shared" si="158"/>
        <v>02</v>
      </c>
      <c r="R2034" t="str">
        <f>+IFERROR(VLOOKUP(I2034, Listado!A:B, 2, FALSE()), "COMERCIALIZADORA INTERNACIONAL CARIBBEAN EXOTICS S A")</f>
        <v>PEREZ MEJIA MARIA PAULINA</v>
      </c>
      <c r="S2034" s="25">
        <f>+VLOOKUP(E2034, TC!A:D, 2, FALSE())</f>
        <v>4100.66</v>
      </c>
      <c r="T2034" t="str">
        <f t="shared" si="159"/>
        <v>EUR</v>
      </c>
    </row>
    <row r="2035" spans="1:20" ht="18.75" hidden="1" customHeight="1" x14ac:dyDescent="0.25">
      <c r="A2035" t="s">
        <v>2215</v>
      </c>
      <c r="B2035" t="s">
        <v>5</v>
      </c>
      <c r="C2035" t="s">
        <v>1913</v>
      </c>
      <c r="D2035" s="24">
        <v>11022</v>
      </c>
      <c r="E2035" t="s">
        <v>1641</v>
      </c>
      <c r="F2035" t="s">
        <v>1924</v>
      </c>
      <c r="G2035" t="s">
        <v>110</v>
      </c>
      <c r="H2035" t="s">
        <v>2303</v>
      </c>
      <c r="I2035" t="s">
        <v>1854</v>
      </c>
      <c r="J2035" t="s">
        <v>1984</v>
      </c>
      <c r="K2035" t="s">
        <v>1960</v>
      </c>
      <c r="L2035" s="24">
        <v>15.9</v>
      </c>
      <c r="M2035" s="25">
        <f>+VLOOKUP(E2035, TC!A:D, 4, FALSE())</f>
        <v>1.0479499982929579</v>
      </c>
      <c r="N2035" s="24">
        <f t="shared" si="155"/>
        <v>16.662404972858031</v>
      </c>
      <c r="O2035" t="str">
        <f t="shared" si="156"/>
        <v>FACTURA</v>
      </c>
      <c r="P2035" t="str">
        <f t="shared" si="157"/>
        <v>2025</v>
      </c>
      <c r="Q2035" t="str">
        <f t="shared" si="158"/>
        <v>02</v>
      </c>
      <c r="R2035" t="str">
        <f>+IFERROR(VLOOKUP(I2035, Listado!A:B, 2, FALSE()), "COMERCIALIZADORA INTERNACIONAL CARIBBEAN EXOTICS S A")</f>
        <v>PEREZ MEJIA MARIA PAULINA</v>
      </c>
      <c r="S2035" s="25">
        <f>+VLOOKUP(E2035, TC!A:D, 2, FALSE())</f>
        <v>4100.66</v>
      </c>
      <c r="T2035" t="str">
        <f t="shared" si="159"/>
        <v>EUR</v>
      </c>
    </row>
    <row r="2036" spans="1:20" ht="18.75" hidden="1" customHeight="1" x14ac:dyDescent="0.25">
      <c r="A2036" t="s">
        <v>2215</v>
      </c>
      <c r="B2036" t="s">
        <v>5</v>
      </c>
      <c r="C2036" t="s">
        <v>1913</v>
      </c>
      <c r="D2036" s="24">
        <v>11022</v>
      </c>
      <c r="E2036" t="s">
        <v>1641</v>
      </c>
      <c r="F2036" t="s">
        <v>1924</v>
      </c>
      <c r="G2036" t="s">
        <v>110</v>
      </c>
      <c r="H2036" t="s">
        <v>2303</v>
      </c>
      <c r="I2036" t="s">
        <v>1854</v>
      </c>
      <c r="J2036" t="s">
        <v>1984</v>
      </c>
      <c r="K2036" t="s">
        <v>2305</v>
      </c>
      <c r="L2036" s="24">
        <v>1104.5999999999999</v>
      </c>
      <c r="M2036" s="25">
        <f>+VLOOKUP(E2036, TC!A:D, 4, FALSE())</f>
        <v>1.0479499982929579</v>
      </c>
      <c r="N2036" s="24">
        <f t="shared" si="155"/>
        <v>1157.5655681144012</v>
      </c>
      <c r="O2036" t="str">
        <f t="shared" si="156"/>
        <v>FACTURA</v>
      </c>
      <c r="P2036" t="str">
        <f t="shared" si="157"/>
        <v>2025</v>
      </c>
      <c r="Q2036" t="str">
        <f t="shared" si="158"/>
        <v>02</v>
      </c>
      <c r="R2036" t="str">
        <f>+IFERROR(VLOOKUP(I2036, Listado!A:B, 2, FALSE()), "COMERCIALIZADORA INTERNACIONAL CARIBBEAN EXOTICS S A")</f>
        <v>PEREZ MEJIA MARIA PAULINA</v>
      </c>
      <c r="S2036" s="25">
        <f>+VLOOKUP(E2036, TC!A:D, 2, FALSE())</f>
        <v>4100.66</v>
      </c>
      <c r="T2036" t="str">
        <f t="shared" si="159"/>
        <v>EUR</v>
      </c>
    </row>
    <row r="2037" spans="1:20" ht="18.75" hidden="1" customHeight="1" x14ac:dyDescent="0.25">
      <c r="A2037" t="s">
        <v>2215</v>
      </c>
      <c r="B2037" t="s">
        <v>5</v>
      </c>
      <c r="C2037" t="s">
        <v>1970</v>
      </c>
      <c r="D2037" s="24">
        <v>2207</v>
      </c>
      <c r="E2037" t="s">
        <v>1641</v>
      </c>
      <c r="F2037" t="s">
        <v>1924</v>
      </c>
      <c r="G2037" t="s">
        <v>112</v>
      </c>
      <c r="H2037" t="s">
        <v>2306</v>
      </c>
      <c r="I2037" t="s">
        <v>1863</v>
      </c>
      <c r="J2037" t="s">
        <v>1926</v>
      </c>
      <c r="K2037" t="s">
        <v>36</v>
      </c>
      <c r="L2037" s="24">
        <v>-18.84</v>
      </c>
      <c r="M2037" s="25">
        <f>+VLOOKUP(E2037, TC!A:D, 4, FALSE())</f>
        <v>1.0479499982929579</v>
      </c>
      <c r="N2037" s="24">
        <f t="shared" si="155"/>
        <v>-19.743377967839326</v>
      </c>
      <c r="O2037" t="str">
        <f t="shared" si="156"/>
        <v>NOTAS</v>
      </c>
      <c r="P2037" t="str">
        <f t="shared" si="157"/>
        <v>2025</v>
      </c>
      <c r="Q2037" t="str">
        <f t="shared" si="158"/>
        <v>02</v>
      </c>
      <c r="R2037" t="str">
        <f>+IFERROR(VLOOKUP(I2037, Listado!A:B, 2, FALSE()), "COMERCIALIZADORA INTERNACIONAL CARIBBEAN EXOTICS S A")</f>
        <v>HINCAPIE CONTRERAS ERIKA STEFANIA</v>
      </c>
      <c r="S2037" s="25">
        <f>+VLOOKUP(E2037, TC!A:D, 2, FALSE())</f>
        <v>4100.66</v>
      </c>
      <c r="T2037" t="str">
        <f t="shared" si="159"/>
        <v>EUR</v>
      </c>
    </row>
    <row r="2038" spans="1:20" ht="18.75" hidden="1" customHeight="1" x14ac:dyDescent="0.25">
      <c r="A2038" t="s">
        <v>2215</v>
      </c>
      <c r="B2038" t="s">
        <v>5</v>
      </c>
      <c r="C2038" t="s">
        <v>1913</v>
      </c>
      <c r="D2038" s="24">
        <v>11023</v>
      </c>
      <c r="E2038" t="s">
        <v>1641</v>
      </c>
      <c r="F2038" t="s">
        <v>1924</v>
      </c>
      <c r="G2038" t="s">
        <v>110</v>
      </c>
      <c r="I2038" t="s">
        <v>1848</v>
      </c>
      <c r="J2038" t="s">
        <v>1917</v>
      </c>
      <c r="K2038" t="s">
        <v>1918</v>
      </c>
      <c r="L2038" s="24">
        <v>168</v>
      </c>
      <c r="M2038" s="25">
        <f>+VLOOKUP(E2038, TC!A:D, 4, FALSE())</f>
        <v>1.0479499982929579</v>
      </c>
      <c r="N2038" s="24">
        <f t="shared" si="155"/>
        <v>176.05559971321694</v>
      </c>
      <c r="O2038" t="str">
        <f t="shared" si="156"/>
        <v>FACTURA</v>
      </c>
      <c r="P2038" t="str">
        <f t="shared" si="157"/>
        <v>2025</v>
      </c>
      <c r="Q2038" t="str">
        <f t="shared" si="158"/>
        <v>02</v>
      </c>
      <c r="R2038" t="str">
        <f>+IFERROR(VLOOKUP(I2038, Listado!A:B, 2, FALSE()), "COMERCIALIZADORA INTERNACIONAL CARIBBEAN EXOTICS S A")</f>
        <v>PEREZ MEJIA MARIA PAULINA</v>
      </c>
      <c r="S2038" s="25">
        <f>+VLOOKUP(E2038, TC!A:D, 2, FALSE())</f>
        <v>4100.66</v>
      </c>
      <c r="T2038" t="str">
        <f t="shared" si="159"/>
        <v>EUR</v>
      </c>
    </row>
    <row r="2039" spans="1:20" ht="18.75" hidden="1" customHeight="1" x14ac:dyDescent="0.25">
      <c r="A2039" t="s">
        <v>2215</v>
      </c>
      <c r="B2039" t="s">
        <v>5</v>
      </c>
      <c r="C2039" t="s">
        <v>1913</v>
      </c>
      <c r="D2039" s="24">
        <v>11024</v>
      </c>
      <c r="E2039" t="s">
        <v>1641</v>
      </c>
      <c r="F2039" t="s">
        <v>128</v>
      </c>
      <c r="G2039" t="s">
        <v>110</v>
      </c>
      <c r="I2039" t="s">
        <v>1850</v>
      </c>
      <c r="J2039" t="s">
        <v>1919</v>
      </c>
      <c r="K2039" t="s">
        <v>1918</v>
      </c>
      <c r="L2039" s="24">
        <v>33.6</v>
      </c>
      <c r="M2039" s="25">
        <f>+VLOOKUP(E2039, TC!A:D, 4, FALSE())</f>
        <v>1.0479499982929579</v>
      </c>
      <c r="N2039" s="24">
        <f t="shared" si="155"/>
        <v>33.6</v>
      </c>
      <c r="O2039" t="str">
        <f t="shared" si="156"/>
        <v>FACTURA</v>
      </c>
      <c r="P2039" t="str">
        <f t="shared" si="157"/>
        <v>2025</v>
      </c>
      <c r="Q2039" t="str">
        <f t="shared" si="158"/>
        <v>02</v>
      </c>
      <c r="R2039" t="str">
        <f>+IFERROR(VLOOKUP(I2039, Listado!A:B, 2, FALSE()), "COMERCIALIZADORA INTERNACIONAL CARIBBEAN EXOTICS S A")</f>
        <v>PEREZ MEJIA MARIA PAULINA</v>
      </c>
      <c r="S2039" s="25">
        <f>+VLOOKUP(E2039, TC!A:D, 2, FALSE())</f>
        <v>4100.66</v>
      </c>
      <c r="T2039" t="str">
        <f t="shared" si="159"/>
        <v>USD</v>
      </c>
    </row>
    <row r="2040" spans="1:20" ht="18.75" hidden="1" customHeight="1" x14ac:dyDescent="0.25">
      <c r="A2040" t="s">
        <v>2215</v>
      </c>
      <c r="B2040" t="s">
        <v>5</v>
      </c>
      <c r="C2040" t="s">
        <v>1913</v>
      </c>
      <c r="D2040" s="24">
        <v>11024</v>
      </c>
      <c r="E2040" t="s">
        <v>1641</v>
      </c>
      <c r="F2040" t="s">
        <v>128</v>
      </c>
      <c r="G2040" t="s">
        <v>110</v>
      </c>
      <c r="I2040" t="s">
        <v>1850</v>
      </c>
      <c r="J2040" t="s">
        <v>1919</v>
      </c>
      <c r="K2040" t="s">
        <v>1918</v>
      </c>
      <c r="L2040" s="24">
        <v>36</v>
      </c>
      <c r="M2040" s="25">
        <f>+VLOOKUP(E2040, TC!A:D, 4, FALSE())</f>
        <v>1.0479499982929579</v>
      </c>
      <c r="N2040" s="24">
        <f t="shared" si="155"/>
        <v>36</v>
      </c>
      <c r="O2040" t="str">
        <f t="shared" si="156"/>
        <v>FACTURA</v>
      </c>
      <c r="P2040" t="str">
        <f t="shared" si="157"/>
        <v>2025</v>
      </c>
      <c r="Q2040" t="str">
        <f t="shared" si="158"/>
        <v>02</v>
      </c>
      <c r="R2040" t="str">
        <f>+IFERROR(VLOOKUP(I2040, Listado!A:B, 2, FALSE()), "COMERCIALIZADORA INTERNACIONAL CARIBBEAN EXOTICS S A")</f>
        <v>PEREZ MEJIA MARIA PAULINA</v>
      </c>
      <c r="S2040" s="25">
        <f>+VLOOKUP(E2040, TC!A:D, 2, FALSE())</f>
        <v>4100.66</v>
      </c>
      <c r="T2040" t="str">
        <f t="shared" si="159"/>
        <v>USD</v>
      </c>
    </row>
    <row r="2041" spans="1:20" ht="18.75" hidden="1" customHeight="1" x14ac:dyDescent="0.25">
      <c r="A2041" t="s">
        <v>2215</v>
      </c>
      <c r="B2041" t="s">
        <v>5</v>
      </c>
      <c r="C2041" t="s">
        <v>1913</v>
      </c>
      <c r="D2041" s="24">
        <v>11025</v>
      </c>
      <c r="E2041" t="s">
        <v>1642</v>
      </c>
      <c r="F2041" t="s">
        <v>99</v>
      </c>
      <c r="G2041" t="s">
        <v>113</v>
      </c>
      <c r="I2041" t="s">
        <v>1859</v>
      </c>
      <c r="J2041" t="s">
        <v>1915</v>
      </c>
      <c r="K2041" t="s">
        <v>1916</v>
      </c>
      <c r="L2041" s="24">
        <v>5220000</v>
      </c>
      <c r="M2041" s="25">
        <f>+VLOOKUP(E2041, TC!A:D, 4, FALSE())</f>
        <v>1.0466999995122737</v>
      </c>
      <c r="N2041" s="24">
        <f t="shared" si="155"/>
        <v>5220000</v>
      </c>
      <c r="O2041" t="str">
        <f t="shared" si="156"/>
        <v>FACTURA</v>
      </c>
      <c r="P2041" t="str">
        <f t="shared" si="157"/>
        <v>2025</v>
      </c>
      <c r="Q2041" t="str">
        <f t="shared" si="158"/>
        <v>02</v>
      </c>
      <c r="R2041" t="str">
        <f>+IFERROR(VLOOKUP(I2041, Listado!A:B, 2, FALSE()), "COMERCIALIZADORA INTERNACIONAL CARIBBEAN EXOTICS S A")</f>
        <v>LONDOÑO ECHEVERRI ALEJANDRA</v>
      </c>
      <c r="S2041" s="25">
        <f>+VLOOKUP(E2041, TC!A:D, 2, FALSE())</f>
        <v>4100.66</v>
      </c>
      <c r="T2041" t="str">
        <f t="shared" si="159"/>
        <v>COP</v>
      </c>
    </row>
    <row r="2042" spans="1:20" ht="18.75" hidden="1" customHeight="1" x14ac:dyDescent="0.25">
      <c r="A2042" t="s">
        <v>2215</v>
      </c>
      <c r="B2042" t="s">
        <v>1923</v>
      </c>
      <c r="C2042" t="s">
        <v>1913</v>
      </c>
      <c r="D2042" s="24">
        <v>5762</v>
      </c>
      <c r="E2042" t="s">
        <v>1642</v>
      </c>
      <c r="F2042" t="s">
        <v>128</v>
      </c>
      <c r="G2042" t="s">
        <v>108</v>
      </c>
      <c r="H2042" t="s">
        <v>2307</v>
      </c>
      <c r="I2042" t="s">
        <v>1872</v>
      </c>
      <c r="J2042" t="s">
        <v>1944</v>
      </c>
      <c r="K2042" t="s">
        <v>1928</v>
      </c>
      <c r="L2042" s="24">
        <v>961.45</v>
      </c>
      <c r="M2042" s="25">
        <f>+VLOOKUP(E2042, TC!A:D, 4, FALSE())</f>
        <v>1.0466999995122737</v>
      </c>
      <c r="N2042" s="24">
        <f t="shared" si="155"/>
        <v>961.45</v>
      </c>
      <c r="O2042" t="str">
        <f t="shared" si="156"/>
        <v>FACTURA</v>
      </c>
      <c r="P2042" t="str">
        <f t="shared" si="157"/>
        <v>2025</v>
      </c>
      <c r="Q2042" t="str">
        <f t="shared" si="158"/>
        <v>02</v>
      </c>
      <c r="R2042" t="str">
        <f>+IFERROR(VLOOKUP(I2042, Listado!A:B, 2, FALSE()), "COMERCIALIZADORA INTERNACIONAL CARIBBEAN EXOTICS S A")</f>
        <v>PIEDRAHITA PEREZ MARIANA</v>
      </c>
      <c r="S2042" s="25">
        <f>+VLOOKUP(E2042, TC!A:D, 2, FALSE())</f>
        <v>4100.66</v>
      </c>
      <c r="T2042" t="str">
        <f t="shared" si="159"/>
        <v>USD</v>
      </c>
    </row>
    <row r="2043" spans="1:20" ht="18.75" hidden="1" customHeight="1" x14ac:dyDescent="0.25">
      <c r="A2043" t="s">
        <v>2215</v>
      </c>
      <c r="B2043" t="s">
        <v>1923</v>
      </c>
      <c r="C2043" t="s">
        <v>1913</v>
      </c>
      <c r="D2043" s="24">
        <v>5762</v>
      </c>
      <c r="E2043" t="s">
        <v>1642</v>
      </c>
      <c r="F2043" t="s">
        <v>128</v>
      </c>
      <c r="G2043" t="s">
        <v>108</v>
      </c>
      <c r="H2043" t="s">
        <v>2307</v>
      </c>
      <c r="I2043" t="s">
        <v>1872</v>
      </c>
      <c r="J2043" t="s">
        <v>1944</v>
      </c>
      <c r="K2043" t="s">
        <v>2055</v>
      </c>
      <c r="L2043" s="24">
        <v>885.6</v>
      </c>
      <c r="M2043" s="25">
        <f>+VLOOKUP(E2043, TC!A:D, 4, FALSE())</f>
        <v>1.0466999995122737</v>
      </c>
      <c r="N2043" s="24">
        <f t="shared" si="155"/>
        <v>885.6</v>
      </c>
      <c r="O2043" t="str">
        <f t="shared" si="156"/>
        <v>FACTURA</v>
      </c>
      <c r="P2043" t="str">
        <f t="shared" si="157"/>
        <v>2025</v>
      </c>
      <c r="Q2043" t="str">
        <f t="shared" si="158"/>
        <v>02</v>
      </c>
      <c r="R2043" t="str">
        <f>+IFERROR(VLOOKUP(I2043, Listado!A:B, 2, FALSE()), "COMERCIALIZADORA INTERNACIONAL CARIBBEAN EXOTICS S A")</f>
        <v>PIEDRAHITA PEREZ MARIANA</v>
      </c>
      <c r="S2043" s="25">
        <f>+VLOOKUP(E2043, TC!A:D, 2, FALSE())</f>
        <v>4100.66</v>
      </c>
      <c r="T2043" t="str">
        <f t="shared" si="159"/>
        <v>USD</v>
      </c>
    </row>
    <row r="2044" spans="1:20" ht="18.75" hidden="1" customHeight="1" x14ac:dyDescent="0.25">
      <c r="A2044" t="s">
        <v>2215</v>
      </c>
      <c r="B2044" t="s">
        <v>1923</v>
      </c>
      <c r="C2044" t="s">
        <v>1913</v>
      </c>
      <c r="D2044" s="24">
        <v>5762</v>
      </c>
      <c r="E2044" t="s">
        <v>1642</v>
      </c>
      <c r="F2044" t="s">
        <v>128</v>
      </c>
      <c r="G2044" t="s">
        <v>108</v>
      </c>
      <c r="H2044" t="s">
        <v>2307</v>
      </c>
      <c r="I2044" t="s">
        <v>1872</v>
      </c>
      <c r="J2044" t="s">
        <v>1944</v>
      </c>
      <c r="K2044" t="s">
        <v>2057</v>
      </c>
      <c r="L2044" s="24">
        <v>947.2</v>
      </c>
      <c r="M2044" s="25">
        <f>+VLOOKUP(E2044, TC!A:D, 4, FALSE())</f>
        <v>1.0466999995122737</v>
      </c>
      <c r="N2044" s="24">
        <f t="shared" si="155"/>
        <v>947.2</v>
      </c>
      <c r="O2044" t="str">
        <f t="shared" si="156"/>
        <v>FACTURA</v>
      </c>
      <c r="P2044" t="str">
        <f t="shared" si="157"/>
        <v>2025</v>
      </c>
      <c r="Q2044" t="str">
        <f t="shared" si="158"/>
        <v>02</v>
      </c>
      <c r="R2044" t="str">
        <f>+IFERROR(VLOOKUP(I2044, Listado!A:B, 2, FALSE()), "COMERCIALIZADORA INTERNACIONAL CARIBBEAN EXOTICS S A")</f>
        <v>PIEDRAHITA PEREZ MARIANA</v>
      </c>
      <c r="S2044" s="25">
        <f>+VLOOKUP(E2044, TC!A:D, 2, FALSE())</f>
        <v>4100.66</v>
      </c>
      <c r="T2044" t="str">
        <f t="shared" si="159"/>
        <v>USD</v>
      </c>
    </row>
    <row r="2045" spans="1:20" ht="18.75" hidden="1" customHeight="1" x14ac:dyDescent="0.25">
      <c r="A2045" t="s">
        <v>2215</v>
      </c>
      <c r="B2045" t="s">
        <v>5</v>
      </c>
      <c r="C2045" t="s">
        <v>1970</v>
      </c>
      <c r="D2045" s="24">
        <v>2208</v>
      </c>
      <c r="E2045" t="s">
        <v>1642</v>
      </c>
      <c r="F2045" t="s">
        <v>1924</v>
      </c>
      <c r="G2045" t="s">
        <v>108</v>
      </c>
      <c r="H2045" t="s">
        <v>2042</v>
      </c>
      <c r="I2045" t="s">
        <v>1874</v>
      </c>
      <c r="J2045" t="s">
        <v>1917</v>
      </c>
      <c r="K2045" t="s">
        <v>30</v>
      </c>
      <c r="L2045" s="24">
        <v>-1260</v>
      </c>
      <c r="M2045" s="25">
        <f>+VLOOKUP(E2045, TC!A:D, 4, FALSE())</f>
        <v>1.0466999995122737</v>
      </c>
      <c r="N2045" s="24">
        <f t="shared" si="155"/>
        <v>-1318.8419993854648</v>
      </c>
      <c r="O2045" t="str">
        <f t="shared" si="156"/>
        <v>NOTAS</v>
      </c>
      <c r="P2045" t="str">
        <f t="shared" si="157"/>
        <v>2025</v>
      </c>
      <c r="Q2045" t="str">
        <f t="shared" si="158"/>
        <v>02</v>
      </c>
      <c r="R2045" t="str">
        <f>+IFERROR(VLOOKUP(I2045, Listado!A:B, 2, FALSE()), "COMERCIALIZADORA INTERNACIONAL CARIBBEAN EXOTICS S A")</f>
        <v>PIEDRAHITA PEREZ MARIANA</v>
      </c>
      <c r="S2045" s="25">
        <f>+VLOOKUP(E2045, TC!A:D, 2, FALSE())</f>
        <v>4100.66</v>
      </c>
      <c r="T2045" t="str">
        <f t="shared" si="159"/>
        <v>EUR</v>
      </c>
    </row>
    <row r="2046" spans="1:20" ht="18.75" hidden="1" customHeight="1" x14ac:dyDescent="0.25">
      <c r="A2046" t="s">
        <v>2215</v>
      </c>
      <c r="B2046" t="s">
        <v>5</v>
      </c>
      <c r="C2046" t="s">
        <v>1970</v>
      </c>
      <c r="D2046" s="24">
        <v>2209</v>
      </c>
      <c r="E2046" t="s">
        <v>1642</v>
      </c>
      <c r="F2046" t="s">
        <v>1924</v>
      </c>
      <c r="G2046" t="s">
        <v>108</v>
      </c>
      <c r="H2046" t="s">
        <v>2042</v>
      </c>
      <c r="I2046" t="s">
        <v>1874</v>
      </c>
      <c r="J2046" t="s">
        <v>1917</v>
      </c>
      <c r="K2046" t="s">
        <v>30</v>
      </c>
      <c r="L2046" s="24">
        <v>-1062.74</v>
      </c>
      <c r="M2046" s="25">
        <f>+VLOOKUP(E2046, TC!A:D, 4, FALSE())</f>
        <v>1.0466999995122737</v>
      </c>
      <c r="N2046" s="24">
        <f t="shared" si="155"/>
        <v>-1112.3699574816737</v>
      </c>
      <c r="O2046" t="str">
        <f t="shared" si="156"/>
        <v>NOTAS</v>
      </c>
      <c r="P2046" t="str">
        <f t="shared" si="157"/>
        <v>2025</v>
      </c>
      <c r="Q2046" t="str">
        <f t="shared" si="158"/>
        <v>02</v>
      </c>
      <c r="R2046" t="str">
        <f>+IFERROR(VLOOKUP(I2046, Listado!A:B, 2, FALSE()), "COMERCIALIZADORA INTERNACIONAL CARIBBEAN EXOTICS S A")</f>
        <v>PIEDRAHITA PEREZ MARIANA</v>
      </c>
      <c r="S2046" s="25">
        <f>+VLOOKUP(E2046, TC!A:D, 2, FALSE())</f>
        <v>4100.66</v>
      </c>
      <c r="T2046" t="str">
        <f t="shared" si="159"/>
        <v>EUR</v>
      </c>
    </row>
    <row r="2047" spans="1:20" ht="18.75" hidden="1" customHeight="1" x14ac:dyDescent="0.25">
      <c r="A2047" t="s">
        <v>2215</v>
      </c>
      <c r="B2047" t="s">
        <v>5</v>
      </c>
      <c r="C2047" t="s">
        <v>1970</v>
      </c>
      <c r="D2047" s="24">
        <v>2210</v>
      </c>
      <c r="E2047" t="s">
        <v>1642</v>
      </c>
      <c r="F2047" t="s">
        <v>128</v>
      </c>
      <c r="G2047" t="s">
        <v>110</v>
      </c>
      <c r="H2047" t="s">
        <v>2308</v>
      </c>
      <c r="I2047" t="s">
        <v>1850</v>
      </c>
      <c r="J2047" t="s">
        <v>1919</v>
      </c>
      <c r="K2047" t="s">
        <v>1976</v>
      </c>
      <c r="L2047" s="24">
        <v>-3136</v>
      </c>
      <c r="M2047" s="25">
        <f>+VLOOKUP(E2047, TC!A:D, 4, FALSE())</f>
        <v>1.0466999995122737</v>
      </c>
      <c r="N2047" s="24">
        <f t="shared" si="155"/>
        <v>-3136</v>
      </c>
      <c r="O2047" t="str">
        <f t="shared" si="156"/>
        <v>NOTAS</v>
      </c>
      <c r="P2047" t="str">
        <f t="shared" si="157"/>
        <v>2025</v>
      </c>
      <c r="Q2047" t="str">
        <f t="shared" si="158"/>
        <v>02</v>
      </c>
      <c r="R2047" t="str">
        <f>+IFERROR(VLOOKUP(I2047, Listado!A:B, 2, FALSE()), "COMERCIALIZADORA INTERNACIONAL CARIBBEAN EXOTICS S A")</f>
        <v>PEREZ MEJIA MARIA PAULINA</v>
      </c>
      <c r="S2047" s="25">
        <f>+VLOOKUP(E2047, TC!A:D, 2, FALSE())</f>
        <v>4100.66</v>
      </c>
      <c r="T2047" t="str">
        <f t="shared" si="159"/>
        <v>USD</v>
      </c>
    </row>
    <row r="2048" spans="1:20" ht="18.75" hidden="1" customHeight="1" x14ac:dyDescent="0.25">
      <c r="A2048" t="s">
        <v>2215</v>
      </c>
      <c r="B2048" t="s">
        <v>5</v>
      </c>
      <c r="C2048" t="s">
        <v>1970</v>
      </c>
      <c r="D2048" s="24">
        <v>2211</v>
      </c>
      <c r="E2048" t="s">
        <v>1642</v>
      </c>
      <c r="F2048" t="s">
        <v>128</v>
      </c>
      <c r="G2048" t="s">
        <v>110</v>
      </c>
      <c r="H2048" t="s">
        <v>2012</v>
      </c>
      <c r="I2048" t="s">
        <v>1852</v>
      </c>
      <c r="J2048" t="s">
        <v>1998</v>
      </c>
      <c r="K2048" t="s">
        <v>51</v>
      </c>
      <c r="L2048" s="24">
        <v>-8442</v>
      </c>
      <c r="M2048" s="25">
        <f>+VLOOKUP(E2048, TC!A:D, 4, FALSE())</f>
        <v>1.0466999995122737</v>
      </c>
      <c r="N2048" s="24">
        <f t="shared" si="155"/>
        <v>-8442</v>
      </c>
      <c r="O2048" t="str">
        <f t="shared" si="156"/>
        <v>NOTAS</v>
      </c>
      <c r="P2048" t="str">
        <f t="shared" si="157"/>
        <v>2025</v>
      </c>
      <c r="Q2048" t="str">
        <f t="shared" si="158"/>
        <v>02</v>
      </c>
      <c r="R2048" t="str">
        <f>+IFERROR(VLOOKUP(I2048, Listado!A:B, 2, FALSE()), "COMERCIALIZADORA INTERNACIONAL CARIBBEAN EXOTICS S A")</f>
        <v>PEREZ MEJIA MARIA PAULINA</v>
      </c>
      <c r="S2048" s="25">
        <f>+VLOOKUP(E2048, TC!A:D, 2, FALSE())</f>
        <v>4100.66</v>
      </c>
      <c r="T2048" t="str">
        <f t="shared" si="159"/>
        <v>USD</v>
      </c>
    </row>
    <row r="2049" spans="1:20" ht="18.75" hidden="1" customHeight="1" x14ac:dyDescent="0.25">
      <c r="A2049" t="s">
        <v>2215</v>
      </c>
      <c r="B2049" t="s">
        <v>5</v>
      </c>
      <c r="C2049" t="s">
        <v>1970</v>
      </c>
      <c r="D2049" s="24">
        <v>2212</v>
      </c>
      <c r="E2049" t="s">
        <v>1643</v>
      </c>
      <c r="F2049" t="s">
        <v>128</v>
      </c>
      <c r="G2049" t="s">
        <v>112</v>
      </c>
      <c r="H2049" t="s">
        <v>2226</v>
      </c>
      <c r="I2049" t="s">
        <v>1886</v>
      </c>
      <c r="J2049" t="s">
        <v>1919</v>
      </c>
      <c r="K2049" t="s">
        <v>1928</v>
      </c>
      <c r="L2049" s="24">
        <v>-1221.03</v>
      </c>
      <c r="M2049" s="25">
        <f>+VLOOKUP(E2049, TC!A:D, 4, FALSE())</f>
        <v>1.0423999995135453</v>
      </c>
      <c r="N2049" s="24">
        <f t="shared" si="155"/>
        <v>-1221.03</v>
      </c>
      <c r="O2049" t="str">
        <f t="shared" si="156"/>
        <v>ANULACIÓN FE</v>
      </c>
      <c r="P2049" t="str">
        <f t="shared" si="157"/>
        <v>2025</v>
      </c>
      <c r="Q2049" t="str">
        <f t="shared" si="158"/>
        <v>02</v>
      </c>
      <c r="R2049" t="str">
        <f>+IFERROR(VLOOKUP(I2049, Listado!A:B, 2, FALSE()), "COMERCIALIZADORA INTERNACIONAL CARIBBEAN EXOTICS S A")</f>
        <v>HINCAPIE CONTRERAS ERIKA STEFANIA</v>
      </c>
      <c r="S2049" s="25">
        <f>+VLOOKUP(E2049, TC!A:D, 2, FALSE())</f>
        <v>4111.38</v>
      </c>
      <c r="T2049" t="str">
        <f t="shared" si="159"/>
        <v>USD</v>
      </c>
    </row>
    <row r="2050" spans="1:20" ht="18.75" hidden="1" customHeight="1" x14ac:dyDescent="0.25">
      <c r="A2050" t="s">
        <v>2215</v>
      </c>
      <c r="B2050" t="s">
        <v>5</v>
      </c>
      <c r="C2050" t="s">
        <v>1970</v>
      </c>
      <c r="D2050" s="24">
        <v>2212</v>
      </c>
      <c r="E2050" t="s">
        <v>1643</v>
      </c>
      <c r="F2050" t="s">
        <v>128</v>
      </c>
      <c r="G2050" t="s">
        <v>112</v>
      </c>
      <c r="H2050" t="s">
        <v>2226</v>
      </c>
      <c r="I2050" t="s">
        <v>1886</v>
      </c>
      <c r="J2050" t="s">
        <v>1919</v>
      </c>
      <c r="K2050" t="s">
        <v>2245</v>
      </c>
      <c r="L2050" s="24">
        <v>-1716</v>
      </c>
      <c r="M2050" s="25">
        <f>+VLOOKUP(E2050, TC!A:D, 4, FALSE())</f>
        <v>1.0423999995135453</v>
      </c>
      <c r="N2050" s="24">
        <f t="shared" ref="N2050:N2113" si="160">+IF(F2050="EUR", (M2050*L2050), IF(I2050="JUAN MATAS SAS", (L2050/S2050), L2050))</f>
        <v>-1716</v>
      </c>
      <c r="O2050" t="str">
        <f t="shared" ref="O2050:O2113" si="161">+IF(C2050="CFE", "FACTURA", IF(ISERROR(SEARCH("ANULA", H2050))=FALSE(), "ANULACIÓN FE", IF(ISERROR(SEARCH("CANCELLATION", H2050))=FALSE(), "ANULACIÓN FE", "NOTAS")))</f>
        <v>ANULACIÓN FE</v>
      </c>
      <c r="P2050" t="str">
        <f t="shared" ref="P2050:P2113" si="162">+LEFT(E2050, 4)</f>
        <v>2025</v>
      </c>
      <c r="Q2050" t="str">
        <f t="shared" ref="Q2050:Q2113" si="163">+MID(E2050, 5, 2)</f>
        <v>02</v>
      </c>
      <c r="R2050" t="str">
        <f>+IFERROR(VLOOKUP(I2050, Listado!A:B, 2, FALSE()), "COMERCIALIZADORA INTERNACIONAL CARIBBEAN EXOTICS S A")</f>
        <v>HINCAPIE CONTRERAS ERIKA STEFANIA</v>
      </c>
      <c r="S2050" s="25">
        <f>+VLOOKUP(E2050, TC!A:D, 2, FALSE())</f>
        <v>4111.38</v>
      </c>
      <c r="T2050" t="str">
        <f t="shared" ref="T2050:T2113" si="164">+IF(I2050="JUAN MATAS SAS", "USD", F2050)</f>
        <v>USD</v>
      </c>
    </row>
    <row r="2051" spans="1:20" ht="18.75" hidden="1" customHeight="1" x14ac:dyDescent="0.25">
      <c r="A2051" t="s">
        <v>2215</v>
      </c>
      <c r="B2051" t="s">
        <v>5</v>
      </c>
      <c r="C2051" t="s">
        <v>1913</v>
      </c>
      <c r="D2051" s="24">
        <v>11026</v>
      </c>
      <c r="E2051" t="s">
        <v>1643</v>
      </c>
      <c r="F2051" t="s">
        <v>1924</v>
      </c>
      <c r="G2051" t="s">
        <v>112</v>
      </c>
      <c r="I2051" t="s">
        <v>1863</v>
      </c>
      <c r="J2051" t="s">
        <v>1926</v>
      </c>
      <c r="K2051" t="s">
        <v>1918</v>
      </c>
      <c r="L2051" s="24">
        <v>16.8</v>
      </c>
      <c r="M2051" s="25">
        <f>+VLOOKUP(E2051, TC!A:D, 4, FALSE())</f>
        <v>1.0423999995135453</v>
      </c>
      <c r="N2051" s="24">
        <f t="shared" si="160"/>
        <v>17.512319991827564</v>
      </c>
      <c r="O2051" t="str">
        <f t="shared" si="161"/>
        <v>FACTURA</v>
      </c>
      <c r="P2051" t="str">
        <f t="shared" si="162"/>
        <v>2025</v>
      </c>
      <c r="Q2051" t="str">
        <f t="shared" si="163"/>
        <v>02</v>
      </c>
      <c r="R2051" t="str">
        <f>+IFERROR(VLOOKUP(I2051, Listado!A:B, 2, FALSE()), "COMERCIALIZADORA INTERNACIONAL CARIBBEAN EXOTICS S A")</f>
        <v>HINCAPIE CONTRERAS ERIKA STEFANIA</v>
      </c>
      <c r="S2051" s="25">
        <f>+VLOOKUP(E2051, TC!A:D, 2, FALSE())</f>
        <v>4111.38</v>
      </c>
      <c r="T2051" t="str">
        <f t="shared" si="164"/>
        <v>EUR</v>
      </c>
    </row>
    <row r="2052" spans="1:20" ht="18.75" hidden="1" customHeight="1" x14ac:dyDescent="0.25">
      <c r="A2052" t="s">
        <v>2215</v>
      </c>
      <c r="B2052" t="s">
        <v>5</v>
      </c>
      <c r="C2052" t="s">
        <v>1913</v>
      </c>
      <c r="D2052" s="24">
        <v>11027</v>
      </c>
      <c r="E2052" t="s">
        <v>1643</v>
      </c>
      <c r="F2052" t="s">
        <v>99</v>
      </c>
      <c r="G2052" t="s">
        <v>113</v>
      </c>
      <c r="I2052" t="s">
        <v>2309</v>
      </c>
      <c r="J2052" t="s">
        <v>1915</v>
      </c>
      <c r="K2052" t="s">
        <v>2310</v>
      </c>
      <c r="L2052" s="24">
        <v>260000</v>
      </c>
      <c r="M2052" s="25">
        <f>+VLOOKUP(E2052, TC!A:D, 4, FALSE())</f>
        <v>1.0423999995135453</v>
      </c>
      <c r="N2052" s="24">
        <f t="shared" si="160"/>
        <v>260000</v>
      </c>
      <c r="O2052" t="str">
        <f t="shared" si="161"/>
        <v>FACTURA</v>
      </c>
      <c r="P2052" t="str">
        <f t="shared" si="162"/>
        <v>2025</v>
      </c>
      <c r="Q2052" t="str">
        <f t="shared" si="163"/>
        <v>02</v>
      </c>
      <c r="R2052" t="str">
        <f>+IFERROR(VLOOKUP(I2052, Listado!A:B, 2, FALSE()), "COMERCIALIZADORA INTERNACIONAL CARIBBEAN EXOTICS S A")</f>
        <v>COMERCIALIZADORA INTERNACIONAL CARIBBEAN EXOTICS S A</v>
      </c>
      <c r="S2052" s="25">
        <f>+VLOOKUP(E2052, TC!A:D, 2, FALSE())</f>
        <v>4111.38</v>
      </c>
      <c r="T2052" t="str">
        <f t="shared" si="164"/>
        <v>COP</v>
      </c>
    </row>
    <row r="2053" spans="1:20" ht="18.75" hidden="1" customHeight="1" x14ac:dyDescent="0.25">
      <c r="A2053" t="s">
        <v>2215</v>
      </c>
      <c r="B2053" t="s">
        <v>5</v>
      </c>
      <c r="C2053" t="s">
        <v>1913</v>
      </c>
      <c r="D2053" s="24">
        <v>11028</v>
      </c>
      <c r="E2053" t="s">
        <v>1643</v>
      </c>
      <c r="F2053" t="s">
        <v>99</v>
      </c>
      <c r="G2053" t="s">
        <v>113</v>
      </c>
      <c r="I2053" t="s">
        <v>2311</v>
      </c>
      <c r="J2053" t="s">
        <v>1915</v>
      </c>
      <c r="K2053" t="s">
        <v>2310</v>
      </c>
      <c r="L2053" s="24">
        <v>540000</v>
      </c>
      <c r="M2053" s="25">
        <f>+VLOOKUP(E2053, TC!A:D, 4, FALSE())</f>
        <v>1.0423999995135453</v>
      </c>
      <c r="N2053" s="24">
        <f t="shared" si="160"/>
        <v>540000</v>
      </c>
      <c r="O2053" t="str">
        <f t="shared" si="161"/>
        <v>FACTURA</v>
      </c>
      <c r="P2053" t="str">
        <f t="shared" si="162"/>
        <v>2025</v>
      </c>
      <c r="Q2053" t="str">
        <f t="shared" si="163"/>
        <v>02</v>
      </c>
      <c r="R2053" t="str">
        <f>+IFERROR(VLOOKUP(I2053, Listado!A:B, 2, FALSE()), "COMERCIALIZADORA INTERNACIONAL CARIBBEAN EXOTICS S A")</f>
        <v>COMERCIALIZADORA INTERNACIONAL CARIBBEAN EXOTICS S A</v>
      </c>
      <c r="S2053" s="25">
        <f>+VLOOKUP(E2053, TC!A:D, 2, FALSE())</f>
        <v>4111.38</v>
      </c>
      <c r="T2053" t="str">
        <f t="shared" si="164"/>
        <v>COP</v>
      </c>
    </row>
    <row r="2054" spans="1:20" ht="18.75" hidden="1" customHeight="1" x14ac:dyDescent="0.25">
      <c r="A2054" t="s">
        <v>2215</v>
      </c>
      <c r="B2054" t="s">
        <v>5</v>
      </c>
      <c r="C2054" t="s">
        <v>1913</v>
      </c>
      <c r="D2054" s="24">
        <v>11029</v>
      </c>
      <c r="E2054" t="s">
        <v>1643</v>
      </c>
      <c r="F2054" t="s">
        <v>99</v>
      </c>
      <c r="G2054" t="s">
        <v>1914</v>
      </c>
      <c r="I2054" t="s">
        <v>2312</v>
      </c>
      <c r="J2054" t="s">
        <v>1915</v>
      </c>
      <c r="K2054" t="s">
        <v>2313</v>
      </c>
      <c r="L2054" s="24">
        <v>60000</v>
      </c>
      <c r="M2054" s="25">
        <f>+VLOOKUP(E2054, TC!A:D, 4, FALSE())</f>
        <v>1.0423999995135453</v>
      </c>
      <c r="N2054" s="24">
        <f t="shared" si="160"/>
        <v>60000</v>
      </c>
      <c r="O2054" t="str">
        <f t="shared" si="161"/>
        <v>FACTURA</v>
      </c>
      <c r="P2054" t="str">
        <f t="shared" si="162"/>
        <v>2025</v>
      </c>
      <c r="Q2054" t="str">
        <f t="shared" si="163"/>
        <v>02</v>
      </c>
      <c r="R2054" t="str">
        <f>+IFERROR(VLOOKUP(I2054, Listado!A:B, 2, FALSE()), "COMERCIALIZADORA INTERNACIONAL CARIBBEAN EXOTICS S A")</f>
        <v>COMERCIALIZADORA INTERNACIONAL CARIBBEAN EXOTICS S A</v>
      </c>
      <c r="S2054" s="25">
        <f>+VLOOKUP(E2054, TC!A:D, 2, FALSE())</f>
        <v>4111.38</v>
      </c>
      <c r="T2054" t="str">
        <f t="shared" si="164"/>
        <v>COP</v>
      </c>
    </row>
    <row r="2055" spans="1:20" ht="18.75" hidden="1" customHeight="1" x14ac:dyDescent="0.25">
      <c r="A2055" t="s">
        <v>2215</v>
      </c>
      <c r="B2055" t="s">
        <v>1923</v>
      </c>
      <c r="C2055" t="s">
        <v>1913</v>
      </c>
      <c r="D2055" s="24">
        <v>5763</v>
      </c>
      <c r="E2055" t="s">
        <v>1643</v>
      </c>
      <c r="F2055" t="s">
        <v>99</v>
      </c>
      <c r="G2055" t="s">
        <v>1914</v>
      </c>
      <c r="H2055" t="s">
        <v>2017</v>
      </c>
      <c r="I2055" t="s">
        <v>1838</v>
      </c>
      <c r="J2055" t="s">
        <v>1915</v>
      </c>
      <c r="K2055" t="s">
        <v>2025</v>
      </c>
      <c r="L2055" s="24">
        <v>162120</v>
      </c>
      <c r="M2055" s="25">
        <f>+VLOOKUP(E2055, TC!A:D, 4, FALSE())</f>
        <v>1.0423999995135453</v>
      </c>
      <c r="N2055" s="24">
        <f t="shared" si="160"/>
        <v>162120</v>
      </c>
      <c r="O2055" t="str">
        <f t="shared" si="161"/>
        <v>FACTURA</v>
      </c>
      <c r="P2055" t="str">
        <f t="shared" si="162"/>
        <v>2025</v>
      </c>
      <c r="Q2055" t="str">
        <f t="shared" si="163"/>
        <v>02</v>
      </c>
      <c r="R2055" t="str">
        <f>+IFERROR(VLOOKUP(I2055, Listado!A:B, 2, FALSE()), "COMERCIALIZADORA INTERNACIONAL CARIBBEAN EXOTICS S A")</f>
        <v>LONDOÑO ECHEVERRI ALEJANDRA</v>
      </c>
      <c r="S2055" s="25">
        <f>+VLOOKUP(E2055, TC!A:D, 2, FALSE())</f>
        <v>4111.38</v>
      </c>
      <c r="T2055" t="str">
        <f t="shared" si="164"/>
        <v>COP</v>
      </c>
    </row>
    <row r="2056" spans="1:20" ht="18.75" hidden="1" customHeight="1" x14ac:dyDescent="0.25">
      <c r="A2056" t="s">
        <v>2215</v>
      </c>
      <c r="B2056" t="s">
        <v>1923</v>
      </c>
      <c r="C2056" t="s">
        <v>1913</v>
      </c>
      <c r="D2056" s="24">
        <v>5763</v>
      </c>
      <c r="E2056" t="s">
        <v>1643</v>
      </c>
      <c r="F2056" t="s">
        <v>99</v>
      </c>
      <c r="G2056" t="s">
        <v>1914</v>
      </c>
      <c r="H2056" t="s">
        <v>2017</v>
      </c>
      <c r="I2056" t="s">
        <v>1838</v>
      </c>
      <c r="J2056" t="s">
        <v>1915</v>
      </c>
      <c r="K2056" t="s">
        <v>2021</v>
      </c>
      <c r="L2056" s="24">
        <v>52020</v>
      </c>
      <c r="M2056" s="25">
        <f>+VLOOKUP(E2056, TC!A:D, 4, FALSE())</f>
        <v>1.0423999995135453</v>
      </c>
      <c r="N2056" s="24">
        <f t="shared" si="160"/>
        <v>52020</v>
      </c>
      <c r="O2056" t="str">
        <f t="shared" si="161"/>
        <v>FACTURA</v>
      </c>
      <c r="P2056" t="str">
        <f t="shared" si="162"/>
        <v>2025</v>
      </c>
      <c r="Q2056" t="str">
        <f t="shared" si="163"/>
        <v>02</v>
      </c>
      <c r="R2056" t="str">
        <f>+IFERROR(VLOOKUP(I2056, Listado!A:B, 2, FALSE()), "COMERCIALIZADORA INTERNACIONAL CARIBBEAN EXOTICS S A")</f>
        <v>LONDOÑO ECHEVERRI ALEJANDRA</v>
      </c>
      <c r="S2056" s="25">
        <f>+VLOOKUP(E2056, TC!A:D, 2, FALSE())</f>
        <v>4111.38</v>
      </c>
      <c r="T2056" t="str">
        <f t="shared" si="164"/>
        <v>COP</v>
      </c>
    </row>
    <row r="2057" spans="1:20" ht="18.75" hidden="1" customHeight="1" x14ac:dyDescent="0.25">
      <c r="A2057" t="s">
        <v>2215</v>
      </c>
      <c r="B2057" t="s">
        <v>1923</v>
      </c>
      <c r="C2057" t="s">
        <v>1913</v>
      </c>
      <c r="D2057" s="24">
        <v>5763</v>
      </c>
      <c r="E2057" t="s">
        <v>1643</v>
      </c>
      <c r="F2057" t="s">
        <v>99</v>
      </c>
      <c r="G2057" t="s">
        <v>1914</v>
      </c>
      <c r="H2057" t="s">
        <v>2017</v>
      </c>
      <c r="I2057" t="s">
        <v>1838</v>
      </c>
      <c r="J2057" t="s">
        <v>1915</v>
      </c>
      <c r="K2057" t="s">
        <v>2021</v>
      </c>
      <c r="L2057" s="24">
        <v>47880</v>
      </c>
      <c r="M2057" s="25">
        <f>+VLOOKUP(E2057, TC!A:D, 4, FALSE())</f>
        <v>1.0423999995135453</v>
      </c>
      <c r="N2057" s="24">
        <f t="shared" si="160"/>
        <v>47880</v>
      </c>
      <c r="O2057" t="str">
        <f t="shared" si="161"/>
        <v>FACTURA</v>
      </c>
      <c r="P2057" t="str">
        <f t="shared" si="162"/>
        <v>2025</v>
      </c>
      <c r="Q2057" t="str">
        <f t="shared" si="163"/>
        <v>02</v>
      </c>
      <c r="R2057" t="str">
        <f>+IFERROR(VLOOKUP(I2057, Listado!A:B, 2, FALSE()), "COMERCIALIZADORA INTERNACIONAL CARIBBEAN EXOTICS S A")</f>
        <v>LONDOÑO ECHEVERRI ALEJANDRA</v>
      </c>
      <c r="S2057" s="25">
        <f>+VLOOKUP(E2057, TC!A:D, 2, FALSE())</f>
        <v>4111.38</v>
      </c>
      <c r="T2057" t="str">
        <f t="shared" si="164"/>
        <v>COP</v>
      </c>
    </row>
    <row r="2058" spans="1:20" ht="18.75" hidden="1" customHeight="1" x14ac:dyDescent="0.25">
      <c r="A2058" t="s">
        <v>2215</v>
      </c>
      <c r="B2058" t="s">
        <v>1923</v>
      </c>
      <c r="C2058" t="s">
        <v>1913</v>
      </c>
      <c r="D2058" s="24">
        <v>5763</v>
      </c>
      <c r="E2058" t="s">
        <v>1643</v>
      </c>
      <c r="F2058" t="s">
        <v>99</v>
      </c>
      <c r="G2058" t="s">
        <v>1914</v>
      </c>
      <c r="H2058" t="s">
        <v>2017</v>
      </c>
      <c r="I2058" t="s">
        <v>1838</v>
      </c>
      <c r="J2058" t="s">
        <v>1915</v>
      </c>
      <c r="K2058" t="s">
        <v>2021</v>
      </c>
      <c r="L2058" s="24">
        <v>49590</v>
      </c>
      <c r="M2058" s="25">
        <f>+VLOOKUP(E2058, TC!A:D, 4, FALSE())</f>
        <v>1.0423999995135453</v>
      </c>
      <c r="N2058" s="24">
        <f t="shared" si="160"/>
        <v>49590</v>
      </c>
      <c r="O2058" t="str">
        <f t="shared" si="161"/>
        <v>FACTURA</v>
      </c>
      <c r="P2058" t="str">
        <f t="shared" si="162"/>
        <v>2025</v>
      </c>
      <c r="Q2058" t="str">
        <f t="shared" si="163"/>
        <v>02</v>
      </c>
      <c r="R2058" t="str">
        <f>+IFERROR(VLOOKUP(I2058, Listado!A:B, 2, FALSE()), "COMERCIALIZADORA INTERNACIONAL CARIBBEAN EXOTICS S A")</f>
        <v>LONDOÑO ECHEVERRI ALEJANDRA</v>
      </c>
      <c r="S2058" s="25">
        <f>+VLOOKUP(E2058, TC!A:D, 2, FALSE())</f>
        <v>4111.38</v>
      </c>
      <c r="T2058" t="str">
        <f t="shared" si="164"/>
        <v>COP</v>
      </c>
    </row>
    <row r="2059" spans="1:20" ht="18.75" hidden="1" customHeight="1" x14ac:dyDescent="0.25">
      <c r="A2059" t="s">
        <v>2215</v>
      </c>
      <c r="B2059" t="s">
        <v>1923</v>
      </c>
      <c r="C2059" t="s">
        <v>1913</v>
      </c>
      <c r="D2059" s="24">
        <v>5763</v>
      </c>
      <c r="E2059" t="s">
        <v>1643</v>
      </c>
      <c r="F2059" t="s">
        <v>99</v>
      </c>
      <c r="G2059" t="s">
        <v>1914</v>
      </c>
      <c r="H2059" t="s">
        <v>2017</v>
      </c>
      <c r="I2059" t="s">
        <v>1838</v>
      </c>
      <c r="J2059" t="s">
        <v>1915</v>
      </c>
      <c r="K2059" t="s">
        <v>2021</v>
      </c>
      <c r="L2059" s="24">
        <v>57330</v>
      </c>
      <c r="M2059" s="25">
        <f>+VLOOKUP(E2059, TC!A:D, 4, FALSE())</f>
        <v>1.0423999995135453</v>
      </c>
      <c r="N2059" s="24">
        <f t="shared" si="160"/>
        <v>57330</v>
      </c>
      <c r="O2059" t="str">
        <f t="shared" si="161"/>
        <v>FACTURA</v>
      </c>
      <c r="P2059" t="str">
        <f t="shared" si="162"/>
        <v>2025</v>
      </c>
      <c r="Q2059" t="str">
        <f t="shared" si="163"/>
        <v>02</v>
      </c>
      <c r="R2059" t="str">
        <f>+IFERROR(VLOOKUP(I2059, Listado!A:B, 2, FALSE()), "COMERCIALIZADORA INTERNACIONAL CARIBBEAN EXOTICS S A")</f>
        <v>LONDOÑO ECHEVERRI ALEJANDRA</v>
      </c>
      <c r="S2059" s="25">
        <f>+VLOOKUP(E2059, TC!A:D, 2, FALSE())</f>
        <v>4111.38</v>
      </c>
      <c r="T2059" t="str">
        <f t="shared" si="164"/>
        <v>COP</v>
      </c>
    </row>
    <row r="2060" spans="1:20" ht="18.75" hidden="1" customHeight="1" x14ac:dyDescent="0.25">
      <c r="A2060" t="s">
        <v>2215</v>
      </c>
      <c r="B2060" t="s">
        <v>1923</v>
      </c>
      <c r="C2060" t="s">
        <v>1913</v>
      </c>
      <c r="D2060" s="24">
        <v>5763</v>
      </c>
      <c r="E2060" t="s">
        <v>1643</v>
      </c>
      <c r="F2060" t="s">
        <v>99</v>
      </c>
      <c r="G2060" t="s">
        <v>1914</v>
      </c>
      <c r="H2060" t="s">
        <v>2017</v>
      </c>
      <c r="I2060" t="s">
        <v>1838</v>
      </c>
      <c r="J2060" t="s">
        <v>1915</v>
      </c>
      <c r="K2060" t="s">
        <v>2021</v>
      </c>
      <c r="L2060" s="24">
        <v>35550</v>
      </c>
      <c r="M2060" s="25">
        <f>+VLOOKUP(E2060, TC!A:D, 4, FALSE())</f>
        <v>1.0423999995135453</v>
      </c>
      <c r="N2060" s="24">
        <f t="shared" si="160"/>
        <v>35550</v>
      </c>
      <c r="O2060" t="str">
        <f t="shared" si="161"/>
        <v>FACTURA</v>
      </c>
      <c r="P2060" t="str">
        <f t="shared" si="162"/>
        <v>2025</v>
      </c>
      <c r="Q2060" t="str">
        <f t="shared" si="163"/>
        <v>02</v>
      </c>
      <c r="R2060" t="str">
        <f>+IFERROR(VLOOKUP(I2060, Listado!A:B, 2, FALSE()), "COMERCIALIZADORA INTERNACIONAL CARIBBEAN EXOTICS S A")</f>
        <v>LONDOÑO ECHEVERRI ALEJANDRA</v>
      </c>
      <c r="S2060" s="25">
        <f>+VLOOKUP(E2060, TC!A:D, 2, FALSE())</f>
        <v>4111.38</v>
      </c>
      <c r="T2060" t="str">
        <f t="shared" si="164"/>
        <v>COP</v>
      </c>
    </row>
    <row r="2061" spans="1:20" ht="18.75" hidden="1" customHeight="1" x14ac:dyDescent="0.25">
      <c r="A2061" t="s">
        <v>2215</v>
      </c>
      <c r="B2061" t="s">
        <v>1923</v>
      </c>
      <c r="C2061" t="s">
        <v>1913</v>
      </c>
      <c r="D2061" s="24">
        <v>5763</v>
      </c>
      <c r="E2061" t="s">
        <v>1643</v>
      </c>
      <c r="F2061" t="s">
        <v>99</v>
      </c>
      <c r="G2061" t="s">
        <v>1914</v>
      </c>
      <c r="H2061" t="s">
        <v>2017</v>
      </c>
      <c r="I2061" t="s">
        <v>1838</v>
      </c>
      <c r="J2061" t="s">
        <v>1915</v>
      </c>
      <c r="K2061" t="s">
        <v>2021</v>
      </c>
      <c r="L2061" s="24">
        <v>169920</v>
      </c>
      <c r="M2061" s="25">
        <f>+VLOOKUP(E2061, TC!A:D, 4, FALSE())</f>
        <v>1.0423999995135453</v>
      </c>
      <c r="N2061" s="24">
        <f t="shared" si="160"/>
        <v>169920</v>
      </c>
      <c r="O2061" t="str">
        <f t="shared" si="161"/>
        <v>FACTURA</v>
      </c>
      <c r="P2061" t="str">
        <f t="shared" si="162"/>
        <v>2025</v>
      </c>
      <c r="Q2061" t="str">
        <f t="shared" si="163"/>
        <v>02</v>
      </c>
      <c r="R2061" t="str">
        <f>+IFERROR(VLOOKUP(I2061, Listado!A:B, 2, FALSE()), "COMERCIALIZADORA INTERNACIONAL CARIBBEAN EXOTICS S A")</f>
        <v>LONDOÑO ECHEVERRI ALEJANDRA</v>
      </c>
      <c r="S2061" s="25">
        <f>+VLOOKUP(E2061, TC!A:D, 2, FALSE())</f>
        <v>4111.38</v>
      </c>
      <c r="T2061" t="str">
        <f t="shared" si="164"/>
        <v>COP</v>
      </c>
    </row>
    <row r="2062" spans="1:20" ht="18.75" hidden="1" customHeight="1" x14ac:dyDescent="0.25">
      <c r="A2062" t="s">
        <v>2215</v>
      </c>
      <c r="B2062" t="s">
        <v>1923</v>
      </c>
      <c r="C2062" t="s">
        <v>1913</v>
      </c>
      <c r="D2062" s="24">
        <v>5763</v>
      </c>
      <c r="E2062" t="s">
        <v>1643</v>
      </c>
      <c r="F2062" t="s">
        <v>99</v>
      </c>
      <c r="G2062" t="s">
        <v>1914</v>
      </c>
      <c r="H2062" t="s">
        <v>2017</v>
      </c>
      <c r="I2062" t="s">
        <v>1838</v>
      </c>
      <c r="J2062" t="s">
        <v>1915</v>
      </c>
      <c r="K2062" t="s">
        <v>2021</v>
      </c>
      <c r="L2062" s="24">
        <v>121050</v>
      </c>
      <c r="M2062" s="25">
        <f>+VLOOKUP(E2062, TC!A:D, 4, FALSE())</f>
        <v>1.0423999995135453</v>
      </c>
      <c r="N2062" s="24">
        <f t="shared" si="160"/>
        <v>121050</v>
      </c>
      <c r="O2062" t="str">
        <f t="shared" si="161"/>
        <v>FACTURA</v>
      </c>
      <c r="P2062" t="str">
        <f t="shared" si="162"/>
        <v>2025</v>
      </c>
      <c r="Q2062" t="str">
        <f t="shared" si="163"/>
        <v>02</v>
      </c>
      <c r="R2062" t="str">
        <f>+IFERROR(VLOOKUP(I2062, Listado!A:B, 2, FALSE()), "COMERCIALIZADORA INTERNACIONAL CARIBBEAN EXOTICS S A")</f>
        <v>LONDOÑO ECHEVERRI ALEJANDRA</v>
      </c>
      <c r="S2062" s="25">
        <f>+VLOOKUP(E2062, TC!A:D, 2, FALSE())</f>
        <v>4111.38</v>
      </c>
      <c r="T2062" t="str">
        <f t="shared" si="164"/>
        <v>COP</v>
      </c>
    </row>
    <row r="2063" spans="1:20" ht="18.75" hidden="1" customHeight="1" x14ac:dyDescent="0.25">
      <c r="A2063" t="s">
        <v>2215</v>
      </c>
      <c r="B2063" t="s">
        <v>1923</v>
      </c>
      <c r="C2063" t="s">
        <v>1913</v>
      </c>
      <c r="D2063" s="24">
        <v>5763</v>
      </c>
      <c r="E2063" t="s">
        <v>1643</v>
      </c>
      <c r="F2063" t="s">
        <v>99</v>
      </c>
      <c r="G2063" t="s">
        <v>1914</v>
      </c>
      <c r="H2063" t="s">
        <v>2017</v>
      </c>
      <c r="I2063" t="s">
        <v>1838</v>
      </c>
      <c r="J2063" t="s">
        <v>1915</v>
      </c>
      <c r="K2063" t="s">
        <v>2021</v>
      </c>
      <c r="L2063" s="24">
        <v>51480</v>
      </c>
      <c r="M2063" s="25">
        <f>+VLOOKUP(E2063, TC!A:D, 4, FALSE())</f>
        <v>1.0423999995135453</v>
      </c>
      <c r="N2063" s="24">
        <f t="shared" si="160"/>
        <v>51480</v>
      </c>
      <c r="O2063" t="str">
        <f t="shared" si="161"/>
        <v>FACTURA</v>
      </c>
      <c r="P2063" t="str">
        <f t="shared" si="162"/>
        <v>2025</v>
      </c>
      <c r="Q2063" t="str">
        <f t="shared" si="163"/>
        <v>02</v>
      </c>
      <c r="R2063" t="str">
        <f>+IFERROR(VLOOKUP(I2063, Listado!A:B, 2, FALSE()), "COMERCIALIZADORA INTERNACIONAL CARIBBEAN EXOTICS S A")</f>
        <v>LONDOÑO ECHEVERRI ALEJANDRA</v>
      </c>
      <c r="S2063" s="25">
        <f>+VLOOKUP(E2063, TC!A:D, 2, FALSE())</f>
        <v>4111.38</v>
      </c>
      <c r="T2063" t="str">
        <f t="shared" si="164"/>
        <v>COP</v>
      </c>
    </row>
    <row r="2064" spans="1:20" ht="18.75" hidden="1" customHeight="1" x14ac:dyDescent="0.25">
      <c r="A2064" t="s">
        <v>2215</v>
      </c>
      <c r="B2064" t="s">
        <v>1923</v>
      </c>
      <c r="C2064" t="s">
        <v>1913</v>
      </c>
      <c r="D2064" s="24">
        <v>5763</v>
      </c>
      <c r="E2064" t="s">
        <v>1643</v>
      </c>
      <c r="F2064" t="s">
        <v>99</v>
      </c>
      <c r="G2064" t="s">
        <v>1914</v>
      </c>
      <c r="H2064" t="s">
        <v>2017</v>
      </c>
      <c r="I2064" t="s">
        <v>1838</v>
      </c>
      <c r="J2064" t="s">
        <v>1915</v>
      </c>
      <c r="K2064" t="s">
        <v>2021</v>
      </c>
      <c r="L2064" s="24">
        <v>58050</v>
      </c>
      <c r="M2064" s="25">
        <f>+VLOOKUP(E2064, TC!A:D, 4, FALSE())</f>
        <v>1.0423999995135453</v>
      </c>
      <c r="N2064" s="24">
        <f t="shared" si="160"/>
        <v>58050</v>
      </c>
      <c r="O2064" t="str">
        <f t="shared" si="161"/>
        <v>FACTURA</v>
      </c>
      <c r="P2064" t="str">
        <f t="shared" si="162"/>
        <v>2025</v>
      </c>
      <c r="Q2064" t="str">
        <f t="shared" si="163"/>
        <v>02</v>
      </c>
      <c r="R2064" t="str">
        <f>+IFERROR(VLOOKUP(I2064, Listado!A:B, 2, FALSE()), "COMERCIALIZADORA INTERNACIONAL CARIBBEAN EXOTICS S A")</f>
        <v>LONDOÑO ECHEVERRI ALEJANDRA</v>
      </c>
      <c r="S2064" s="25">
        <f>+VLOOKUP(E2064, TC!A:D, 2, FALSE())</f>
        <v>4111.38</v>
      </c>
      <c r="T2064" t="str">
        <f t="shared" si="164"/>
        <v>COP</v>
      </c>
    </row>
    <row r="2065" spans="1:20" ht="18.75" hidden="1" customHeight="1" x14ac:dyDescent="0.25">
      <c r="A2065" t="s">
        <v>2215</v>
      </c>
      <c r="B2065" t="s">
        <v>1923</v>
      </c>
      <c r="C2065" t="s">
        <v>1913</v>
      </c>
      <c r="D2065" s="24">
        <v>5763</v>
      </c>
      <c r="E2065" t="s">
        <v>1643</v>
      </c>
      <c r="F2065" t="s">
        <v>99</v>
      </c>
      <c r="G2065" t="s">
        <v>1914</v>
      </c>
      <c r="H2065" t="s">
        <v>2017</v>
      </c>
      <c r="I2065" t="s">
        <v>1838</v>
      </c>
      <c r="J2065" t="s">
        <v>1915</v>
      </c>
      <c r="K2065" t="s">
        <v>2021</v>
      </c>
      <c r="L2065" s="24">
        <v>20520</v>
      </c>
      <c r="M2065" s="25">
        <f>+VLOOKUP(E2065, TC!A:D, 4, FALSE())</f>
        <v>1.0423999995135453</v>
      </c>
      <c r="N2065" s="24">
        <f t="shared" si="160"/>
        <v>20520</v>
      </c>
      <c r="O2065" t="str">
        <f t="shared" si="161"/>
        <v>FACTURA</v>
      </c>
      <c r="P2065" t="str">
        <f t="shared" si="162"/>
        <v>2025</v>
      </c>
      <c r="Q2065" t="str">
        <f t="shared" si="163"/>
        <v>02</v>
      </c>
      <c r="R2065" t="str">
        <f>+IFERROR(VLOOKUP(I2065, Listado!A:B, 2, FALSE()), "COMERCIALIZADORA INTERNACIONAL CARIBBEAN EXOTICS S A")</f>
        <v>LONDOÑO ECHEVERRI ALEJANDRA</v>
      </c>
      <c r="S2065" s="25">
        <f>+VLOOKUP(E2065, TC!A:D, 2, FALSE())</f>
        <v>4111.38</v>
      </c>
      <c r="T2065" t="str">
        <f t="shared" si="164"/>
        <v>COP</v>
      </c>
    </row>
    <row r="2066" spans="1:20" ht="18.75" hidden="1" customHeight="1" x14ac:dyDescent="0.25">
      <c r="A2066" t="s">
        <v>2215</v>
      </c>
      <c r="B2066" t="s">
        <v>1923</v>
      </c>
      <c r="C2066" t="s">
        <v>1913</v>
      </c>
      <c r="D2066" s="24">
        <v>5763</v>
      </c>
      <c r="E2066" t="s">
        <v>1643</v>
      </c>
      <c r="F2066" t="s">
        <v>99</v>
      </c>
      <c r="G2066" t="s">
        <v>1914</v>
      </c>
      <c r="H2066" t="s">
        <v>2017</v>
      </c>
      <c r="I2066" t="s">
        <v>1838</v>
      </c>
      <c r="J2066" t="s">
        <v>1915</v>
      </c>
      <c r="K2066" t="s">
        <v>2021</v>
      </c>
      <c r="L2066" s="24">
        <v>109530</v>
      </c>
      <c r="M2066" s="25">
        <f>+VLOOKUP(E2066, TC!A:D, 4, FALSE())</f>
        <v>1.0423999995135453</v>
      </c>
      <c r="N2066" s="24">
        <f t="shared" si="160"/>
        <v>109530</v>
      </c>
      <c r="O2066" t="str">
        <f t="shared" si="161"/>
        <v>FACTURA</v>
      </c>
      <c r="P2066" t="str">
        <f t="shared" si="162"/>
        <v>2025</v>
      </c>
      <c r="Q2066" t="str">
        <f t="shared" si="163"/>
        <v>02</v>
      </c>
      <c r="R2066" t="str">
        <f>+IFERROR(VLOOKUP(I2066, Listado!A:B, 2, FALSE()), "COMERCIALIZADORA INTERNACIONAL CARIBBEAN EXOTICS S A")</f>
        <v>LONDOÑO ECHEVERRI ALEJANDRA</v>
      </c>
      <c r="S2066" s="25">
        <f>+VLOOKUP(E2066, TC!A:D, 2, FALSE())</f>
        <v>4111.38</v>
      </c>
      <c r="T2066" t="str">
        <f t="shared" si="164"/>
        <v>COP</v>
      </c>
    </row>
    <row r="2067" spans="1:20" ht="18.75" hidden="1" customHeight="1" x14ac:dyDescent="0.25">
      <c r="A2067" t="s">
        <v>2215</v>
      </c>
      <c r="B2067" t="s">
        <v>1923</v>
      </c>
      <c r="C2067" t="s">
        <v>1913</v>
      </c>
      <c r="D2067" s="24">
        <v>5763</v>
      </c>
      <c r="E2067" t="s">
        <v>1643</v>
      </c>
      <c r="F2067" t="s">
        <v>99</v>
      </c>
      <c r="G2067" t="s">
        <v>1914</v>
      </c>
      <c r="H2067" t="s">
        <v>2017</v>
      </c>
      <c r="I2067" t="s">
        <v>1838</v>
      </c>
      <c r="J2067" t="s">
        <v>1915</v>
      </c>
      <c r="K2067" t="s">
        <v>2021</v>
      </c>
      <c r="L2067" s="24">
        <v>121104</v>
      </c>
      <c r="M2067" s="25">
        <f>+VLOOKUP(E2067, TC!A:D, 4, FALSE())</f>
        <v>1.0423999995135453</v>
      </c>
      <c r="N2067" s="24">
        <f t="shared" si="160"/>
        <v>121104</v>
      </c>
      <c r="O2067" t="str">
        <f t="shared" si="161"/>
        <v>FACTURA</v>
      </c>
      <c r="P2067" t="str">
        <f t="shared" si="162"/>
        <v>2025</v>
      </c>
      <c r="Q2067" t="str">
        <f t="shared" si="163"/>
        <v>02</v>
      </c>
      <c r="R2067" t="str">
        <f>+IFERROR(VLOOKUP(I2067, Listado!A:B, 2, FALSE()), "COMERCIALIZADORA INTERNACIONAL CARIBBEAN EXOTICS S A")</f>
        <v>LONDOÑO ECHEVERRI ALEJANDRA</v>
      </c>
      <c r="S2067" s="25">
        <f>+VLOOKUP(E2067, TC!A:D, 2, FALSE())</f>
        <v>4111.38</v>
      </c>
      <c r="T2067" t="str">
        <f t="shared" si="164"/>
        <v>COP</v>
      </c>
    </row>
    <row r="2068" spans="1:20" ht="18.75" hidden="1" customHeight="1" x14ac:dyDescent="0.25">
      <c r="A2068" t="s">
        <v>2215</v>
      </c>
      <c r="B2068" t="s">
        <v>1923</v>
      </c>
      <c r="C2068" t="s">
        <v>1913</v>
      </c>
      <c r="D2068" s="24">
        <v>5763</v>
      </c>
      <c r="E2068" t="s">
        <v>1643</v>
      </c>
      <c r="F2068" t="s">
        <v>99</v>
      </c>
      <c r="G2068" t="s">
        <v>1914</v>
      </c>
      <c r="H2068" t="s">
        <v>2017</v>
      </c>
      <c r="I2068" t="s">
        <v>1838</v>
      </c>
      <c r="J2068" t="s">
        <v>1915</v>
      </c>
      <c r="K2068" t="s">
        <v>2022</v>
      </c>
      <c r="L2068" s="24">
        <v>89100</v>
      </c>
      <c r="M2068" s="25">
        <f>+VLOOKUP(E2068, TC!A:D, 4, FALSE())</f>
        <v>1.0423999995135453</v>
      </c>
      <c r="N2068" s="24">
        <f t="shared" si="160"/>
        <v>89100</v>
      </c>
      <c r="O2068" t="str">
        <f t="shared" si="161"/>
        <v>FACTURA</v>
      </c>
      <c r="P2068" t="str">
        <f t="shared" si="162"/>
        <v>2025</v>
      </c>
      <c r="Q2068" t="str">
        <f t="shared" si="163"/>
        <v>02</v>
      </c>
      <c r="R2068" t="str">
        <f>+IFERROR(VLOOKUP(I2068, Listado!A:B, 2, FALSE()), "COMERCIALIZADORA INTERNACIONAL CARIBBEAN EXOTICS S A")</f>
        <v>LONDOÑO ECHEVERRI ALEJANDRA</v>
      </c>
      <c r="S2068" s="25">
        <f>+VLOOKUP(E2068, TC!A:D, 2, FALSE())</f>
        <v>4111.38</v>
      </c>
      <c r="T2068" t="str">
        <f t="shared" si="164"/>
        <v>COP</v>
      </c>
    </row>
    <row r="2069" spans="1:20" ht="18.75" hidden="1" customHeight="1" x14ac:dyDescent="0.25">
      <c r="A2069" t="s">
        <v>2215</v>
      </c>
      <c r="B2069" t="s">
        <v>1923</v>
      </c>
      <c r="C2069" t="s">
        <v>1913</v>
      </c>
      <c r="D2069" s="24">
        <v>5764</v>
      </c>
      <c r="E2069" t="s">
        <v>1643</v>
      </c>
      <c r="F2069" t="s">
        <v>99</v>
      </c>
      <c r="G2069" t="s">
        <v>1914</v>
      </c>
      <c r="H2069" t="s">
        <v>2024</v>
      </c>
      <c r="I2069" t="s">
        <v>1838</v>
      </c>
      <c r="J2069" t="s">
        <v>1915</v>
      </c>
      <c r="K2069" t="s">
        <v>2025</v>
      </c>
      <c r="L2069" s="24">
        <v>21000</v>
      </c>
      <c r="M2069" s="25">
        <f>+VLOOKUP(E2069, TC!A:D, 4, FALSE())</f>
        <v>1.0423999995135453</v>
      </c>
      <c r="N2069" s="24">
        <f t="shared" si="160"/>
        <v>21000</v>
      </c>
      <c r="O2069" t="str">
        <f t="shared" si="161"/>
        <v>FACTURA</v>
      </c>
      <c r="P2069" t="str">
        <f t="shared" si="162"/>
        <v>2025</v>
      </c>
      <c r="Q2069" t="str">
        <f t="shared" si="163"/>
        <v>02</v>
      </c>
      <c r="R2069" t="str">
        <f>+IFERROR(VLOOKUP(I2069, Listado!A:B, 2, FALSE()), "COMERCIALIZADORA INTERNACIONAL CARIBBEAN EXOTICS S A")</f>
        <v>LONDOÑO ECHEVERRI ALEJANDRA</v>
      </c>
      <c r="S2069" s="25">
        <f>+VLOOKUP(E2069, TC!A:D, 2, FALSE())</f>
        <v>4111.38</v>
      </c>
      <c r="T2069" t="str">
        <f t="shared" si="164"/>
        <v>COP</v>
      </c>
    </row>
    <row r="2070" spans="1:20" ht="18.75" hidden="1" customHeight="1" x14ac:dyDescent="0.25">
      <c r="A2070" t="s">
        <v>2215</v>
      </c>
      <c r="B2070" t="s">
        <v>1923</v>
      </c>
      <c r="C2070" t="s">
        <v>1913</v>
      </c>
      <c r="D2070" s="24">
        <v>5764</v>
      </c>
      <c r="E2070" t="s">
        <v>1643</v>
      </c>
      <c r="F2070" t="s">
        <v>99</v>
      </c>
      <c r="G2070" t="s">
        <v>1914</v>
      </c>
      <c r="H2070" t="s">
        <v>2024</v>
      </c>
      <c r="I2070" t="s">
        <v>1838</v>
      </c>
      <c r="J2070" t="s">
        <v>1915</v>
      </c>
      <c r="K2070" t="s">
        <v>2026</v>
      </c>
      <c r="L2070" s="24">
        <v>51300</v>
      </c>
      <c r="M2070" s="25">
        <f>+VLOOKUP(E2070, TC!A:D, 4, FALSE())</f>
        <v>1.0423999995135453</v>
      </c>
      <c r="N2070" s="24">
        <f t="shared" si="160"/>
        <v>51300</v>
      </c>
      <c r="O2070" t="str">
        <f t="shared" si="161"/>
        <v>FACTURA</v>
      </c>
      <c r="P2070" t="str">
        <f t="shared" si="162"/>
        <v>2025</v>
      </c>
      <c r="Q2070" t="str">
        <f t="shared" si="163"/>
        <v>02</v>
      </c>
      <c r="R2070" t="str">
        <f>+IFERROR(VLOOKUP(I2070, Listado!A:B, 2, FALSE()), "COMERCIALIZADORA INTERNACIONAL CARIBBEAN EXOTICS S A")</f>
        <v>LONDOÑO ECHEVERRI ALEJANDRA</v>
      </c>
      <c r="S2070" s="25">
        <f>+VLOOKUP(E2070, TC!A:D, 2, FALSE())</f>
        <v>4111.38</v>
      </c>
      <c r="T2070" t="str">
        <f t="shared" si="164"/>
        <v>COP</v>
      </c>
    </row>
    <row r="2071" spans="1:20" ht="18.75" hidden="1" customHeight="1" x14ac:dyDescent="0.25">
      <c r="A2071" t="s">
        <v>2215</v>
      </c>
      <c r="B2071" t="s">
        <v>1923</v>
      </c>
      <c r="C2071" t="s">
        <v>1913</v>
      </c>
      <c r="D2071" s="24">
        <v>5764</v>
      </c>
      <c r="E2071" t="s">
        <v>1643</v>
      </c>
      <c r="F2071" t="s">
        <v>99</v>
      </c>
      <c r="G2071" t="s">
        <v>1914</v>
      </c>
      <c r="H2071" t="s">
        <v>2024</v>
      </c>
      <c r="I2071" t="s">
        <v>1838</v>
      </c>
      <c r="J2071" t="s">
        <v>1915</v>
      </c>
      <c r="K2071" t="s">
        <v>2026</v>
      </c>
      <c r="L2071" s="24">
        <v>12300</v>
      </c>
      <c r="M2071" s="25">
        <f>+VLOOKUP(E2071, TC!A:D, 4, FALSE())</f>
        <v>1.0423999995135453</v>
      </c>
      <c r="N2071" s="24">
        <f t="shared" si="160"/>
        <v>12300</v>
      </c>
      <c r="O2071" t="str">
        <f t="shared" si="161"/>
        <v>FACTURA</v>
      </c>
      <c r="P2071" t="str">
        <f t="shared" si="162"/>
        <v>2025</v>
      </c>
      <c r="Q2071" t="str">
        <f t="shared" si="163"/>
        <v>02</v>
      </c>
      <c r="R2071" t="str">
        <f>+IFERROR(VLOOKUP(I2071, Listado!A:B, 2, FALSE()), "COMERCIALIZADORA INTERNACIONAL CARIBBEAN EXOTICS S A")</f>
        <v>LONDOÑO ECHEVERRI ALEJANDRA</v>
      </c>
      <c r="S2071" s="25">
        <f>+VLOOKUP(E2071, TC!A:D, 2, FALSE())</f>
        <v>4111.38</v>
      </c>
      <c r="T2071" t="str">
        <f t="shared" si="164"/>
        <v>COP</v>
      </c>
    </row>
    <row r="2072" spans="1:20" ht="18.75" hidden="1" customHeight="1" x14ac:dyDescent="0.25">
      <c r="A2072" t="s">
        <v>2215</v>
      </c>
      <c r="B2072" t="s">
        <v>1923</v>
      </c>
      <c r="C2072" t="s">
        <v>1913</v>
      </c>
      <c r="D2072" s="24">
        <v>5764</v>
      </c>
      <c r="E2072" t="s">
        <v>1643</v>
      </c>
      <c r="F2072" t="s">
        <v>99</v>
      </c>
      <c r="G2072" t="s">
        <v>1914</v>
      </c>
      <c r="H2072" t="s">
        <v>2024</v>
      </c>
      <c r="I2072" t="s">
        <v>1838</v>
      </c>
      <c r="J2072" t="s">
        <v>1915</v>
      </c>
      <c r="K2072" t="s">
        <v>2028</v>
      </c>
      <c r="L2072" s="24">
        <v>4860</v>
      </c>
      <c r="M2072" s="25">
        <f>+VLOOKUP(E2072, TC!A:D, 4, FALSE())</f>
        <v>1.0423999995135453</v>
      </c>
      <c r="N2072" s="24">
        <f t="shared" si="160"/>
        <v>4860</v>
      </c>
      <c r="O2072" t="str">
        <f t="shared" si="161"/>
        <v>FACTURA</v>
      </c>
      <c r="P2072" t="str">
        <f t="shared" si="162"/>
        <v>2025</v>
      </c>
      <c r="Q2072" t="str">
        <f t="shared" si="163"/>
        <v>02</v>
      </c>
      <c r="R2072" t="str">
        <f>+IFERROR(VLOOKUP(I2072, Listado!A:B, 2, FALSE()), "COMERCIALIZADORA INTERNACIONAL CARIBBEAN EXOTICS S A")</f>
        <v>LONDOÑO ECHEVERRI ALEJANDRA</v>
      </c>
      <c r="S2072" s="25">
        <f>+VLOOKUP(E2072, TC!A:D, 2, FALSE())</f>
        <v>4111.38</v>
      </c>
      <c r="T2072" t="str">
        <f t="shared" si="164"/>
        <v>COP</v>
      </c>
    </row>
    <row r="2073" spans="1:20" ht="18.75" hidden="1" customHeight="1" x14ac:dyDescent="0.25">
      <c r="A2073" t="s">
        <v>2215</v>
      </c>
      <c r="B2073" t="s">
        <v>1923</v>
      </c>
      <c r="C2073" t="s">
        <v>1913</v>
      </c>
      <c r="D2073" s="24">
        <v>5764</v>
      </c>
      <c r="E2073" t="s">
        <v>1643</v>
      </c>
      <c r="F2073" t="s">
        <v>99</v>
      </c>
      <c r="G2073" t="s">
        <v>1914</v>
      </c>
      <c r="H2073" t="s">
        <v>2024</v>
      </c>
      <c r="I2073" t="s">
        <v>1838</v>
      </c>
      <c r="J2073" t="s">
        <v>1915</v>
      </c>
      <c r="K2073" t="s">
        <v>2028</v>
      </c>
      <c r="L2073" s="24">
        <v>299700</v>
      </c>
      <c r="M2073" s="25">
        <f>+VLOOKUP(E2073, TC!A:D, 4, FALSE())</f>
        <v>1.0423999995135453</v>
      </c>
      <c r="N2073" s="24">
        <f t="shared" si="160"/>
        <v>299700</v>
      </c>
      <c r="O2073" t="str">
        <f t="shared" si="161"/>
        <v>FACTURA</v>
      </c>
      <c r="P2073" t="str">
        <f t="shared" si="162"/>
        <v>2025</v>
      </c>
      <c r="Q2073" t="str">
        <f t="shared" si="163"/>
        <v>02</v>
      </c>
      <c r="R2073" t="str">
        <f>+IFERROR(VLOOKUP(I2073, Listado!A:B, 2, FALSE()), "COMERCIALIZADORA INTERNACIONAL CARIBBEAN EXOTICS S A")</f>
        <v>LONDOÑO ECHEVERRI ALEJANDRA</v>
      </c>
      <c r="S2073" s="25">
        <f>+VLOOKUP(E2073, TC!A:D, 2, FALSE())</f>
        <v>4111.38</v>
      </c>
      <c r="T2073" t="str">
        <f t="shared" si="164"/>
        <v>COP</v>
      </c>
    </row>
    <row r="2074" spans="1:20" ht="18.75" hidden="1" customHeight="1" x14ac:dyDescent="0.25">
      <c r="A2074" t="s">
        <v>2215</v>
      </c>
      <c r="B2074" t="s">
        <v>1923</v>
      </c>
      <c r="C2074" t="s">
        <v>1913</v>
      </c>
      <c r="D2074" s="24">
        <v>5764</v>
      </c>
      <c r="E2074" t="s">
        <v>1643</v>
      </c>
      <c r="F2074" t="s">
        <v>99</v>
      </c>
      <c r="G2074" t="s">
        <v>1914</v>
      </c>
      <c r="H2074" t="s">
        <v>2024</v>
      </c>
      <c r="I2074" t="s">
        <v>1838</v>
      </c>
      <c r="J2074" t="s">
        <v>1915</v>
      </c>
      <c r="K2074" t="s">
        <v>2019</v>
      </c>
      <c r="L2074" s="24">
        <v>96400</v>
      </c>
      <c r="M2074" s="25">
        <f>+VLOOKUP(E2074, TC!A:D, 4, FALSE())</f>
        <v>1.0423999995135453</v>
      </c>
      <c r="N2074" s="24">
        <f t="shared" si="160"/>
        <v>96400</v>
      </c>
      <c r="O2074" t="str">
        <f t="shared" si="161"/>
        <v>FACTURA</v>
      </c>
      <c r="P2074" t="str">
        <f t="shared" si="162"/>
        <v>2025</v>
      </c>
      <c r="Q2074" t="str">
        <f t="shared" si="163"/>
        <v>02</v>
      </c>
      <c r="R2074" t="str">
        <f>+IFERROR(VLOOKUP(I2074, Listado!A:B, 2, FALSE()), "COMERCIALIZADORA INTERNACIONAL CARIBBEAN EXOTICS S A")</f>
        <v>LONDOÑO ECHEVERRI ALEJANDRA</v>
      </c>
      <c r="S2074" s="25">
        <f>+VLOOKUP(E2074, TC!A:D, 2, FALSE())</f>
        <v>4111.38</v>
      </c>
      <c r="T2074" t="str">
        <f t="shared" si="164"/>
        <v>COP</v>
      </c>
    </row>
    <row r="2075" spans="1:20" ht="18.75" hidden="1" customHeight="1" x14ac:dyDescent="0.25">
      <c r="A2075" t="s">
        <v>2215</v>
      </c>
      <c r="B2075" t="s">
        <v>1923</v>
      </c>
      <c r="C2075" t="s">
        <v>1913</v>
      </c>
      <c r="D2075" s="24">
        <v>5764</v>
      </c>
      <c r="E2075" t="s">
        <v>1643</v>
      </c>
      <c r="F2075" t="s">
        <v>99</v>
      </c>
      <c r="G2075" t="s">
        <v>1914</v>
      </c>
      <c r="H2075" t="s">
        <v>2024</v>
      </c>
      <c r="I2075" t="s">
        <v>1838</v>
      </c>
      <c r="J2075" t="s">
        <v>1915</v>
      </c>
      <c r="K2075" t="s">
        <v>2019</v>
      </c>
      <c r="L2075" s="24">
        <v>43200</v>
      </c>
      <c r="M2075" s="25">
        <f>+VLOOKUP(E2075, TC!A:D, 4, FALSE())</f>
        <v>1.0423999995135453</v>
      </c>
      <c r="N2075" s="24">
        <f t="shared" si="160"/>
        <v>43200</v>
      </c>
      <c r="O2075" t="str">
        <f t="shared" si="161"/>
        <v>FACTURA</v>
      </c>
      <c r="P2075" t="str">
        <f t="shared" si="162"/>
        <v>2025</v>
      </c>
      <c r="Q2075" t="str">
        <f t="shared" si="163"/>
        <v>02</v>
      </c>
      <c r="R2075" t="str">
        <f>+IFERROR(VLOOKUP(I2075, Listado!A:B, 2, FALSE()), "COMERCIALIZADORA INTERNACIONAL CARIBBEAN EXOTICS S A")</f>
        <v>LONDOÑO ECHEVERRI ALEJANDRA</v>
      </c>
      <c r="S2075" s="25">
        <f>+VLOOKUP(E2075, TC!A:D, 2, FALSE())</f>
        <v>4111.38</v>
      </c>
      <c r="T2075" t="str">
        <f t="shared" si="164"/>
        <v>COP</v>
      </c>
    </row>
    <row r="2076" spans="1:20" ht="18.75" hidden="1" customHeight="1" x14ac:dyDescent="0.25">
      <c r="A2076" t="s">
        <v>2215</v>
      </c>
      <c r="B2076" t="s">
        <v>1923</v>
      </c>
      <c r="C2076" t="s">
        <v>1913</v>
      </c>
      <c r="D2076" s="24">
        <v>5764</v>
      </c>
      <c r="E2076" t="s">
        <v>1643</v>
      </c>
      <c r="F2076" t="s">
        <v>99</v>
      </c>
      <c r="G2076" t="s">
        <v>1914</v>
      </c>
      <c r="H2076" t="s">
        <v>2024</v>
      </c>
      <c r="I2076" t="s">
        <v>1838</v>
      </c>
      <c r="J2076" t="s">
        <v>1915</v>
      </c>
      <c r="K2076" t="s">
        <v>2020</v>
      </c>
      <c r="L2076" s="24">
        <v>1218</v>
      </c>
      <c r="M2076" s="25">
        <f>+VLOOKUP(E2076, TC!A:D, 4, FALSE())</f>
        <v>1.0423999995135453</v>
      </c>
      <c r="N2076" s="24">
        <f t="shared" si="160"/>
        <v>1218</v>
      </c>
      <c r="O2076" t="str">
        <f t="shared" si="161"/>
        <v>FACTURA</v>
      </c>
      <c r="P2076" t="str">
        <f t="shared" si="162"/>
        <v>2025</v>
      </c>
      <c r="Q2076" t="str">
        <f t="shared" si="163"/>
        <v>02</v>
      </c>
      <c r="R2076" t="str">
        <f>+IFERROR(VLOOKUP(I2076, Listado!A:B, 2, FALSE()), "COMERCIALIZADORA INTERNACIONAL CARIBBEAN EXOTICS S A")</f>
        <v>LONDOÑO ECHEVERRI ALEJANDRA</v>
      </c>
      <c r="S2076" s="25">
        <f>+VLOOKUP(E2076, TC!A:D, 2, FALSE())</f>
        <v>4111.38</v>
      </c>
      <c r="T2076" t="str">
        <f t="shared" si="164"/>
        <v>COP</v>
      </c>
    </row>
    <row r="2077" spans="1:20" ht="18.75" hidden="1" customHeight="1" x14ac:dyDescent="0.25">
      <c r="A2077" t="s">
        <v>2215</v>
      </c>
      <c r="B2077" t="s">
        <v>1923</v>
      </c>
      <c r="C2077" t="s">
        <v>1913</v>
      </c>
      <c r="D2077" s="24">
        <v>5764</v>
      </c>
      <c r="E2077" t="s">
        <v>1643</v>
      </c>
      <c r="F2077" t="s">
        <v>99</v>
      </c>
      <c r="G2077" t="s">
        <v>1914</v>
      </c>
      <c r="H2077" t="s">
        <v>2024</v>
      </c>
      <c r="I2077" t="s">
        <v>1838</v>
      </c>
      <c r="J2077" t="s">
        <v>1915</v>
      </c>
      <c r="K2077" t="s">
        <v>2020</v>
      </c>
      <c r="L2077" s="24">
        <v>15960</v>
      </c>
      <c r="M2077" s="25">
        <f>+VLOOKUP(E2077, TC!A:D, 4, FALSE())</f>
        <v>1.0423999995135453</v>
      </c>
      <c r="N2077" s="24">
        <f t="shared" si="160"/>
        <v>15960</v>
      </c>
      <c r="O2077" t="str">
        <f t="shared" si="161"/>
        <v>FACTURA</v>
      </c>
      <c r="P2077" t="str">
        <f t="shared" si="162"/>
        <v>2025</v>
      </c>
      <c r="Q2077" t="str">
        <f t="shared" si="163"/>
        <v>02</v>
      </c>
      <c r="R2077" t="str">
        <f>+IFERROR(VLOOKUP(I2077, Listado!A:B, 2, FALSE()), "COMERCIALIZADORA INTERNACIONAL CARIBBEAN EXOTICS S A")</f>
        <v>LONDOÑO ECHEVERRI ALEJANDRA</v>
      </c>
      <c r="S2077" s="25">
        <f>+VLOOKUP(E2077, TC!A:D, 2, FALSE())</f>
        <v>4111.38</v>
      </c>
      <c r="T2077" t="str">
        <f t="shared" si="164"/>
        <v>COP</v>
      </c>
    </row>
    <row r="2078" spans="1:20" ht="18.75" hidden="1" customHeight="1" x14ac:dyDescent="0.25">
      <c r="A2078" t="s">
        <v>2215</v>
      </c>
      <c r="B2078" t="s">
        <v>1923</v>
      </c>
      <c r="C2078" t="s">
        <v>1913</v>
      </c>
      <c r="D2078" s="24">
        <v>5764</v>
      </c>
      <c r="E2078" t="s">
        <v>1643</v>
      </c>
      <c r="F2078" t="s">
        <v>99</v>
      </c>
      <c r="G2078" t="s">
        <v>1914</v>
      </c>
      <c r="H2078" t="s">
        <v>2024</v>
      </c>
      <c r="I2078" t="s">
        <v>1838</v>
      </c>
      <c r="J2078" t="s">
        <v>1915</v>
      </c>
      <c r="K2078" t="s">
        <v>2020</v>
      </c>
      <c r="L2078" s="24">
        <v>39130</v>
      </c>
      <c r="M2078" s="25">
        <f>+VLOOKUP(E2078, TC!A:D, 4, FALSE())</f>
        <v>1.0423999995135453</v>
      </c>
      <c r="N2078" s="24">
        <f t="shared" si="160"/>
        <v>39130</v>
      </c>
      <c r="O2078" t="str">
        <f t="shared" si="161"/>
        <v>FACTURA</v>
      </c>
      <c r="P2078" t="str">
        <f t="shared" si="162"/>
        <v>2025</v>
      </c>
      <c r="Q2078" t="str">
        <f t="shared" si="163"/>
        <v>02</v>
      </c>
      <c r="R2078" t="str">
        <f>+IFERROR(VLOOKUP(I2078, Listado!A:B, 2, FALSE()), "COMERCIALIZADORA INTERNACIONAL CARIBBEAN EXOTICS S A")</f>
        <v>LONDOÑO ECHEVERRI ALEJANDRA</v>
      </c>
      <c r="S2078" s="25">
        <f>+VLOOKUP(E2078, TC!A:D, 2, FALSE())</f>
        <v>4111.38</v>
      </c>
      <c r="T2078" t="str">
        <f t="shared" si="164"/>
        <v>COP</v>
      </c>
    </row>
    <row r="2079" spans="1:20" ht="18.75" hidden="1" customHeight="1" x14ac:dyDescent="0.25">
      <c r="A2079" t="s">
        <v>2215</v>
      </c>
      <c r="B2079" t="s">
        <v>1923</v>
      </c>
      <c r="C2079" t="s">
        <v>1913</v>
      </c>
      <c r="D2079" s="24">
        <v>5764</v>
      </c>
      <c r="E2079" t="s">
        <v>1643</v>
      </c>
      <c r="F2079" t="s">
        <v>99</v>
      </c>
      <c r="G2079" t="s">
        <v>1914</v>
      </c>
      <c r="H2079" t="s">
        <v>2024</v>
      </c>
      <c r="I2079" t="s">
        <v>1838</v>
      </c>
      <c r="J2079" t="s">
        <v>1915</v>
      </c>
      <c r="K2079" t="s">
        <v>2020</v>
      </c>
      <c r="L2079" s="24">
        <v>79660</v>
      </c>
      <c r="M2079" s="25">
        <f>+VLOOKUP(E2079, TC!A:D, 4, FALSE())</f>
        <v>1.0423999995135453</v>
      </c>
      <c r="N2079" s="24">
        <f t="shared" si="160"/>
        <v>79660</v>
      </c>
      <c r="O2079" t="str">
        <f t="shared" si="161"/>
        <v>FACTURA</v>
      </c>
      <c r="P2079" t="str">
        <f t="shared" si="162"/>
        <v>2025</v>
      </c>
      <c r="Q2079" t="str">
        <f t="shared" si="163"/>
        <v>02</v>
      </c>
      <c r="R2079" t="str">
        <f>+IFERROR(VLOOKUP(I2079, Listado!A:B, 2, FALSE()), "COMERCIALIZADORA INTERNACIONAL CARIBBEAN EXOTICS S A")</f>
        <v>LONDOÑO ECHEVERRI ALEJANDRA</v>
      </c>
      <c r="S2079" s="25">
        <f>+VLOOKUP(E2079, TC!A:D, 2, FALSE())</f>
        <v>4111.38</v>
      </c>
      <c r="T2079" t="str">
        <f t="shared" si="164"/>
        <v>COP</v>
      </c>
    </row>
    <row r="2080" spans="1:20" ht="18.75" hidden="1" customHeight="1" x14ac:dyDescent="0.25">
      <c r="A2080" t="s">
        <v>2215</v>
      </c>
      <c r="B2080" t="s">
        <v>1923</v>
      </c>
      <c r="C2080" t="s">
        <v>1913</v>
      </c>
      <c r="D2080" s="24">
        <v>5764</v>
      </c>
      <c r="E2080" t="s">
        <v>1643</v>
      </c>
      <c r="F2080" t="s">
        <v>99</v>
      </c>
      <c r="G2080" t="s">
        <v>1914</v>
      </c>
      <c r="H2080" t="s">
        <v>2024</v>
      </c>
      <c r="I2080" t="s">
        <v>1838</v>
      </c>
      <c r="J2080" t="s">
        <v>1915</v>
      </c>
      <c r="K2080" t="s">
        <v>2020</v>
      </c>
      <c r="L2080" s="24">
        <v>112070</v>
      </c>
      <c r="M2080" s="25">
        <f>+VLOOKUP(E2080, TC!A:D, 4, FALSE())</f>
        <v>1.0423999995135453</v>
      </c>
      <c r="N2080" s="24">
        <f t="shared" si="160"/>
        <v>112070</v>
      </c>
      <c r="O2080" t="str">
        <f t="shared" si="161"/>
        <v>FACTURA</v>
      </c>
      <c r="P2080" t="str">
        <f t="shared" si="162"/>
        <v>2025</v>
      </c>
      <c r="Q2080" t="str">
        <f t="shared" si="163"/>
        <v>02</v>
      </c>
      <c r="R2080" t="str">
        <f>+IFERROR(VLOOKUP(I2080, Listado!A:B, 2, FALSE()), "COMERCIALIZADORA INTERNACIONAL CARIBBEAN EXOTICS S A")</f>
        <v>LONDOÑO ECHEVERRI ALEJANDRA</v>
      </c>
      <c r="S2080" s="25">
        <f>+VLOOKUP(E2080, TC!A:D, 2, FALSE())</f>
        <v>4111.38</v>
      </c>
      <c r="T2080" t="str">
        <f t="shared" si="164"/>
        <v>COP</v>
      </c>
    </row>
    <row r="2081" spans="1:20" ht="18.75" hidden="1" customHeight="1" x14ac:dyDescent="0.25">
      <c r="A2081" t="s">
        <v>2215</v>
      </c>
      <c r="B2081" t="s">
        <v>1923</v>
      </c>
      <c r="C2081" t="s">
        <v>1913</v>
      </c>
      <c r="D2081" s="24">
        <v>5764</v>
      </c>
      <c r="E2081" t="s">
        <v>1643</v>
      </c>
      <c r="F2081" t="s">
        <v>99</v>
      </c>
      <c r="G2081" t="s">
        <v>1914</v>
      </c>
      <c r="H2081" t="s">
        <v>2024</v>
      </c>
      <c r="I2081" t="s">
        <v>1838</v>
      </c>
      <c r="J2081" t="s">
        <v>1915</v>
      </c>
      <c r="K2081" t="s">
        <v>2020</v>
      </c>
      <c r="L2081" s="24">
        <v>69664</v>
      </c>
      <c r="M2081" s="25">
        <f>+VLOOKUP(E2081, TC!A:D, 4, FALSE())</f>
        <v>1.0423999995135453</v>
      </c>
      <c r="N2081" s="24">
        <f t="shared" si="160"/>
        <v>69664</v>
      </c>
      <c r="O2081" t="str">
        <f t="shared" si="161"/>
        <v>FACTURA</v>
      </c>
      <c r="P2081" t="str">
        <f t="shared" si="162"/>
        <v>2025</v>
      </c>
      <c r="Q2081" t="str">
        <f t="shared" si="163"/>
        <v>02</v>
      </c>
      <c r="R2081" t="str">
        <f>+IFERROR(VLOOKUP(I2081, Listado!A:B, 2, FALSE()), "COMERCIALIZADORA INTERNACIONAL CARIBBEAN EXOTICS S A")</f>
        <v>LONDOÑO ECHEVERRI ALEJANDRA</v>
      </c>
      <c r="S2081" s="25">
        <f>+VLOOKUP(E2081, TC!A:D, 2, FALSE())</f>
        <v>4111.38</v>
      </c>
      <c r="T2081" t="str">
        <f t="shared" si="164"/>
        <v>COP</v>
      </c>
    </row>
    <row r="2082" spans="1:20" ht="18.75" hidden="1" customHeight="1" x14ac:dyDescent="0.25">
      <c r="A2082" t="s">
        <v>2215</v>
      </c>
      <c r="B2082" t="s">
        <v>1923</v>
      </c>
      <c r="C2082" t="s">
        <v>1913</v>
      </c>
      <c r="D2082" s="24">
        <v>5764</v>
      </c>
      <c r="E2082" t="s">
        <v>1643</v>
      </c>
      <c r="F2082" t="s">
        <v>99</v>
      </c>
      <c r="G2082" t="s">
        <v>1914</v>
      </c>
      <c r="H2082" t="s">
        <v>2024</v>
      </c>
      <c r="I2082" t="s">
        <v>1838</v>
      </c>
      <c r="J2082" t="s">
        <v>1915</v>
      </c>
      <c r="K2082" t="s">
        <v>2021</v>
      </c>
      <c r="L2082" s="24">
        <v>7420</v>
      </c>
      <c r="M2082" s="25">
        <f>+VLOOKUP(E2082, TC!A:D, 4, FALSE())</f>
        <v>1.0423999995135453</v>
      </c>
      <c r="N2082" s="24">
        <f t="shared" si="160"/>
        <v>7420</v>
      </c>
      <c r="O2082" t="str">
        <f t="shared" si="161"/>
        <v>FACTURA</v>
      </c>
      <c r="P2082" t="str">
        <f t="shared" si="162"/>
        <v>2025</v>
      </c>
      <c r="Q2082" t="str">
        <f t="shared" si="163"/>
        <v>02</v>
      </c>
      <c r="R2082" t="str">
        <f>+IFERROR(VLOOKUP(I2082, Listado!A:B, 2, FALSE()), "COMERCIALIZADORA INTERNACIONAL CARIBBEAN EXOTICS S A")</f>
        <v>LONDOÑO ECHEVERRI ALEJANDRA</v>
      </c>
      <c r="S2082" s="25">
        <f>+VLOOKUP(E2082, TC!A:D, 2, FALSE())</f>
        <v>4111.38</v>
      </c>
      <c r="T2082" t="str">
        <f t="shared" si="164"/>
        <v>COP</v>
      </c>
    </row>
    <row r="2083" spans="1:20" ht="18.75" hidden="1" customHeight="1" x14ac:dyDescent="0.25">
      <c r="A2083" t="s">
        <v>2215</v>
      </c>
      <c r="B2083" t="s">
        <v>1923</v>
      </c>
      <c r="C2083" t="s">
        <v>1913</v>
      </c>
      <c r="D2083" s="24">
        <v>5764</v>
      </c>
      <c r="E2083" t="s">
        <v>1643</v>
      </c>
      <c r="F2083" t="s">
        <v>99</v>
      </c>
      <c r="G2083" t="s">
        <v>1914</v>
      </c>
      <c r="H2083" t="s">
        <v>2024</v>
      </c>
      <c r="I2083" t="s">
        <v>1838</v>
      </c>
      <c r="J2083" t="s">
        <v>1915</v>
      </c>
      <c r="K2083" t="s">
        <v>2021</v>
      </c>
      <c r="L2083" s="24">
        <v>119518</v>
      </c>
      <c r="M2083" s="25">
        <f>+VLOOKUP(E2083, TC!A:D, 4, FALSE())</f>
        <v>1.0423999995135453</v>
      </c>
      <c r="N2083" s="24">
        <f t="shared" si="160"/>
        <v>119518</v>
      </c>
      <c r="O2083" t="str">
        <f t="shared" si="161"/>
        <v>FACTURA</v>
      </c>
      <c r="P2083" t="str">
        <f t="shared" si="162"/>
        <v>2025</v>
      </c>
      <c r="Q2083" t="str">
        <f t="shared" si="163"/>
        <v>02</v>
      </c>
      <c r="R2083" t="str">
        <f>+IFERROR(VLOOKUP(I2083, Listado!A:B, 2, FALSE()), "COMERCIALIZADORA INTERNACIONAL CARIBBEAN EXOTICS S A")</f>
        <v>LONDOÑO ECHEVERRI ALEJANDRA</v>
      </c>
      <c r="S2083" s="25">
        <f>+VLOOKUP(E2083, TC!A:D, 2, FALSE())</f>
        <v>4111.38</v>
      </c>
      <c r="T2083" t="str">
        <f t="shared" si="164"/>
        <v>COP</v>
      </c>
    </row>
    <row r="2084" spans="1:20" ht="18.75" hidden="1" customHeight="1" x14ac:dyDescent="0.25">
      <c r="A2084" t="s">
        <v>2215</v>
      </c>
      <c r="B2084" t="s">
        <v>1923</v>
      </c>
      <c r="C2084" t="s">
        <v>1913</v>
      </c>
      <c r="D2084" s="24">
        <v>5764</v>
      </c>
      <c r="E2084" t="s">
        <v>1643</v>
      </c>
      <c r="F2084" t="s">
        <v>99</v>
      </c>
      <c r="G2084" t="s">
        <v>1914</v>
      </c>
      <c r="H2084" t="s">
        <v>2024</v>
      </c>
      <c r="I2084" t="s">
        <v>1838</v>
      </c>
      <c r="J2084" t="s">
        <v>1915</v>
      </c>
      <c r="K2084" t="s">
        <v>2022</v>
      </c>
      <c r="L2084" s="24">
        <v>117810</v>
      </c>
      <c r="M2084" s="25">
        <f>+VLOOKUP(E2084, TC!A:D, 4, FALSE())</f>
        <v>1.0423999995135453</v>
      </c>
      <c r="N2084" s="24">
        <f t="shared" si="160"/>
        <v>117810</v>
      </c>
      <c r="O2084" t="str">
        <f t="shared" si="161"/>
        <v>FACTURA</v>
      </c>
      <c r="P2084" t="str">
        <f t="shared" si="162"/>
        <v>2025</v>
      </c>
      <c r="Q2084" t="str">
        <f t="shared" si="163"/>
        <v>02</v>
      </c>
      <c r="R2084" t="str">
        <f>+IFERROR(VLOOKUP(I2084, Listado!A:B, 2, FALSE()), "COMERCIALIZADORA INTERNACIONAL CARIBBEAN EXOTICS S A")</f>
        <v>LONDOÑO ECHEVERRI ALEJANDRA</v>
      </c>
      <c r="S2084" s="25">
        <f>+VLOOKUP(E2084, TC!A:D, 2, FALSE())</f>
        <v>4111.38</v>
      </c>
      <c r="T2084" t="str">
        <f t="shared" si="164"/>
        <v>COP</v>
      </c>
    </row>
    <row r="2085" spans="1:20" ht="18.75" hidden="1" customHeight="1" x14ac:dyDescent="0.25">
      <c r="A2085" t="s">
        <v>2215</v>
      </c>
      <c r="B2085" t="s">
        <v>1923</v>
      </c>
      <c r="C2085" t="s">
        <v>1913</v>
      </c>
      <c r="D2085" s="24">
        <v>5764</v>
      </c>
      <c r="E2085" t="s">
        <v>1643</v>
      </c>
      <c r="F2085" t="s">
        <v>99</v>
      </c>
      <c r="G2085" t="s">
        <v>1914</v>
      </c>
      <c r="H2085" t="s">
        <v>2024</v>
      </c>
      <c r="I2085" t="s">
        <v>1838</v>
      </c>
      <c r="J2085" t="s">
        <v>1915</v>
      </c>
      <c r="K2085" t="s">
        <v>2022</v>
      </c>
      <c r="L2085" s="24">
        <v>230670</v>
      </c>
      <c r="M2085" s="25">
        <f>+VLOOKUP(E2085, TC!A:D, 4, FALSE())</f>
        <v>1.0423999995135453</v>
      </c>
      <c r="N2085" s="24">
        <f t="shared" si="160"/>
        <v>230670</v>
      </c>
      <c r="O2085" t="str">
        <f t="shared" si="161"/>
        <v>FACTURA</v>
      </c>
      <c r="P2085" t="str">
        <f t="shared" si="162"/>
        <v>2025</v>
      </c>
      <c r="Q2085" t="str">
        <f t="shared" si="163"/>
        <v>02</v>
      </c>
      <c r="R2085" t="str">
        <f>+IFERROR(VLOOKUP(I2085, Listado!A:B, 2, FALSE()), "COMERCIALIZADORA INTERNACIONAL CARIBBEAN EXOTICS S A")</f>
        <v>LONDOÑO ECHEVERRI ALEJANDRA</v>
      </c>
      <c r="S2085" s="25">
        <f>+VLOOKUP(E2085, TC!A:D, 2, FALSE())</f>
        <v>4111.38</v>
      </c>
      <c r="T2085" t="str">
        <f t="shared" si="164"/>
        <v>COP</v>
      </c>
    </row>
    <row r="2086" spans="1:20" ht="18.75" hidden="1" customHeight="1" x14ac:dyDescent="0.25">
      <c r="A2086" t="s">
        <v>2215</v>
      </c>
      <c r="B2086" t="s">
        <v>1923</v>
      </c>
      <c r="C2086" t="s">
        <v>1913</v>
      </c>
      <c r="D2086" s="24">
        <v>5764</v>
      </c>
      <c r="E2086" t="s">
        <v>1643</v>
      </c>
      <c r="F2086" t="s">
        <v>99</v>
      </c>
      <c r="G2086" t="s">
        <v>1914</v>
      </c>
      <c r="H2086" t="s">
        <v>2024</v>
      </c>
      <c r="I2086" t="s">
        <v>1838</v>
      </c>
      <c r="J2086" t="s">
        <v>1915</v>
      </c>
      <c r="K2086" t="s">
        <v>2023</v>
      </c>
      <c r="L2086" s="24">
        <v>138480</v>
      </c>
      <c r="M2086" s="25">
        <f>+VLOOKUP(E2086, TC!A:D, 4, FALSE())</f>
        <v>1.0423999995135453</v>
      </c>
      <c r="N2086" s="24">
        <f t="shared" si="160"/>
        <v>138480</v>
      </c>
      <c r="O2086" t="str">
        <f t="shared" si="161"/>
        <v>FACTURA</v>
      </c>
      <c r="P2086" t="str">
        <f t="shared" si="162"/>
        <v>2025</v>
      </c>
      <c r="Q2086" t="str">
        <f t="shared" si="163"/>
        <v>02</v>
      </c>
      <c r="R2086" t="str">
        <f>+IFERROR(VLOOKUP(I2086, Listado!A:B, 2, FALSE()), "COMERCIALIZADORA INTERNACIONAL CARIBBEAN EXOTICS S A")</f>
        <v>LONDOÑO ECHEVERRI ALEJANDRA</v>
      </c>
      <c r="S2086" s="25">
        <f>+VLOOKUP(E2086, TC!A:D, 2, FALSE())</f>
        <v>4111.38</v>
      </c>
      <c r="T2086" t="str">
        <f t="shared" si="164"/>
        <v>COP</v>
      </c>
    </row>
    <row r="2087" spans="1:20" ht="18.75" hidden="1" customHeight="1" x14ac:dyDescent="0.25">
      <c r="A2087" t="s">
        <v>2215</v>
      </c>
      <c r="B2087" t="s">
        <v>1923</v>
      </c>
      <c r="C2087" t="s">
        <v>1913</v>
      </c>
      <c r="D2087" s="24">
        <v>5764</v>
      </c>
      <c r="E2087" t="s">
        <v>1643</v>
      </c>
      <c r="F2087" t="s">
        <v>99</v>
      </c>
      <c r="G2087" t="s">
        <v>1914</v>
      </c>
      <c r="H2087" t="s">
        <v>2024</v>
      </c>
      <c r="I2087" t="s">
        <v>1838</v>
      </c>
      <c r="J2087" t="s">
        <v>1915</v>
      </c>
      <c r="K2087" t="s">
        <v>2023</v>
      </c>
      <c r="L2087" s="24">
        <v>31320</v>
      </c>
      <c r="M2087" s="25">
        <f>+VLOOKUP(E2087, TC!A:D, 4, FALSE())</f>
        <v>1.0423999995135453</v>
      </c>
      <c r="N2087" s="24">
        <f t="shared" si="160"/>
        <v>31320</v>
      </c>
      <c r="O2087" t="str">
        <f t="shared" si="161"/>
        <v>FACTURA</v>
      </c>
      <c r="P2087" t="str">
        <f t="shared" si="162"/>
        <v>2025</v>
      </c>
      <c r="Q2087" t="str">
        <f t="shared" si="163"/>
        <v>02</v>
      </c>
      <c r="R2087" t="str">
        <f>+IFERROR(VLOOKUP(I2087, Listado!A:B, 2, FALSE()), "COMERCIALIZADORA INTERNACIONAL CARIBBEAN EXOTICS S A")</f>
        <v>LONDOÑO ECHEVERRI ALEJANDRA</v>
      </c>
      <c r="S2087" s="25">
        <f>+VLOOKUP(E2087, TC!A:D, 2, FALSE())</f>
        <v>4111.38</v>
      </c>
      <c r="T2087" t="str">
        <f t="shared" si="164"/>
        <v>COP</v>
      </c>
    </row>
    <row r="2088" spans="1:20" ht="18.75" hidden="1" customHeight="1" x14ac:dyDescent="0.25">
      <c r="A2088" t="s">
        <v>2215</v>
      </c>
      <c r="B2088" t="s">
        <v>1923</v>
      </c>
      <c r="C2088" t="s">
        <v>1913</v>
      </c>
      <c r="D2088" s="24">
        <v>5765</v>
      </c>
      <c r="E2088" t="s">
        <v>1643</v>
      </c>
      <c r="F2088" t="s">
        <v>99</v>
      </c>
      <c r="G2088" t="s">
        <v>1914</v>
      </c>
      <c r="H2088" t="s">
        <v>2017</v>
      </c>
      <c r="I2088" t="s">
        <v>2314</v>
      </c>
      <c r="J2088" t="s">
        <v>1915</v>
      </c>
      <c r="K2088" t="s">
        <v>2025</v>
      </c>
      <c r="L2088" s="24">
        <v>25000</v>
      </c>
      <c r="M2088" s="25">
        <f>+VLOOKUP(E2088, TC!A:D, 4, FALSE())</f>
        <v>1.0423999995135453</v>
      </c>
      <c r="N2088" s="24">
        <f t="shared" si="160"/>
        <v>25000</v>
      </c>
      <c r="O2088" t="str">
        <f t="shared" si="161"/>
        <v>FACTURA</v>
      </c>
      <c r="P2088" t="str">
        <f t="shared" si="162"/>
        <v>2025</v>
      </c>
      <c r="Q2088" t="str">
        <f t="shared" si="163"/>
        <v>02</v>
      </c>
      <c r="R2088" t="str">
        <f>+IFERROR(VLOOKUP(I2088, Listado!A:B, 2, FALSE()), "COMERCIALIZADORA INTERNACIONAL CARIBBEAN EXOTICS S A")</f>
        <v>COMERCIALIZADORA INTERNACIONAL CARIBBEAN EXOTICS S A</v>
      </c>
      <c r="S2088" s="25">
        <f>+VLOOKUP(E2088, TC!A:D, 2, FALSE())</f>
        <v>4111.38</v>
      </c>
      <c r="T2088" t="str">
        <f t="shared" si="164"/>
        <v>COP</v>
      </c>
    </row>
    <row r="2089" spans="1:20" ht="18.75" hidden="1" customHeight="1" x14ac:dyDescent="0.25">
      <c r="A2089" t="s">
        <v>2215</v>
      </c>
      <c r="B2089" t="s">
        <v>1923</v>
      </c>
      <c r="C2089" t="s">
        <v>1913</v>
      </c>
      <c r="D2089" s="24">
        <v>5765</v>
      </c>
      <c r="E2089" t="s">
        <v>1643</v>
      </c>
      <c r="F2089" t="s">
        <v>99</v>
      </c>
      <c r="G2089" t="s">
        <v>1914</v>
      </c>
      <c r="H2089" t="s">
        <v>2017</v>
      </c>
      <c r="I2089" t="s">
        <v>2314</v>
      </c>
      <c r="J2089" t="s">
        <v>1915</v>
      </c>
      <c r="K2089" t="s">
        <v>2025</v>
      </c>
      <c r="L2089" s="24">
        <v>337000</v>
      </c>
      <c r="M2089" s="25">
        <f>+VLOOKUP(E2089, TC!A:D, 4, FALSE())</f>
        <v>1.0423999995135453</v>
      </c>
      <c r="N2089" s="24">
        <f t="shared" si="160"/>
        <v>337000</v>
      </c>
      <c r="O2089" t="str">
        <f t="shared" si="161"/>
        <v>FACTURA</v>
      </c>
      <c r="P2089" t="str">
        <f t="shared" si="162"/>
        <v>2025</v>
      </c>
      <c r="Q2089" t="str">
        <f t="shared" si="163"/>
        <v>02</v>
      </c>
      <c r="R2089" t="str">
        <f>+IFERROR(VLOOKUP(I2089, Listado!A:B, 2, FALSE()), "COMERCIALIZADORA INTERNACIONAL CARIBBEAN EXOTICS S A")</f>
        <v>COMERCIALIZADORA INTERNACIONAL CARIBBEAN EXOTICS S A</v>
      </c>
      <c r="S2089" s="25">
        <f>+VLOOKUP(E2089, TC!A:D, 2, FALSE())</f>
        <v>4111.38</v>
      </c>
      <c r="T2089" t="str">
        <f t="shared" si="164"/>
        <v>COP</v>
      </c>
    </row>
    <row r="2090" spans="1:20" ht="18.75" hidden="1" customHeight="1" x14ac:dyDescent="0.25">
      <c r="A2090" t="s">
        <v>2215</v>
      </c>
      <c r="B2090" t="s">
        <v>1923</v>
      </c>
      <c r="C2090" t="s">
        <v>1913</v>
      </c>
      <c r="D2090" s="24">
        <v>5765</v>
      </c>
      <c r="E2090" t="s">
        <v>1643</v>
      </c>
      <c r="F2090" t="s">
        <v>99</v>
      </c>
      <c r="G2090" t="s">
        <v>1914</v>
      </c>
      <c r="H2090" t="s">
        <v>2017</v>
      </c>
      <c r="I2090" t="s">
        <v>2314</v>
      </c>
      <c r="J2090" t="s">
        <v>1915</v>
      </c>
      <c r="K2090" t="s">
        <v>2025</v>
      </c>
      <c r="L2090" s="24">
        <v>168000</v>
      </c>
      <c r="M2090" s="25">
        <f>+VLOOKUP(E2090, TC!A:D, 4, FALSE())</f>
        <v>1.0423999995135453</v>
      </c>
      <c r="N2090" s="24">
        <f t="shared" si="160"/>
        <v>168000</v>
      </c>
      <c r="O2090" t="str">
        <f t="shared" si="161"/>
        <v>FACTURA</v>
      </c>
      <c r="P2090" t="str">
        <f t="shared" si="162"/>
        <v>2025</v>
      </c>
      <c r="Q2090" t="str">
        <f t="shared" si="163"/>
        <v>02</v>
      </c>
      <c r="R2090" t="str">
        <f>+IFERROR(VLOOKUP(I2090, Listado!A:B, 2, FALSE()), "COMERCIALIZADORA INTERNACIONAL CARIBBEAN EXOTICS S A")</f>
        <v>COMERCIALIZADORA INTERNACIONAL CARIBBEAN EXOTICS S A</v>
      </c>
      <c r="S2090" s="25">
        <f>+VLOOKUP(E2090, TC!A:D, 2, FALSE())</f>
        <v>4111.38</v>
      </c>
      <c r="T2090" t="str">
        <f t="shared" si="164"/>
        <v>COP</v>
      </c>
    </row>
    <row r="2091" spans="1:20" ht="18.75" hidden="1" customHeight="1" x14ac:dyDescent="0.25">
      <c r="A2091" t="s">
        <v>2215</v>
      </c>
      <c r="B2091" t="s">
        <v>1923</v>
      </c>
      <c r="C2091" t="s">
        <v>1913</v>
      </c>
      <c r="D2091" s="24">
        <v>5765</v>
      </c>
      <c r="E2091" t="s">
        <v>1643</v>
      </c>
      <c r="F2091" t="s">
        <v>99</v>
      </c>
      <c r="G2091" t="s">
        <v>1914</v>
      </c>
      <c r="H2091" t="s">
        <v>2017</v>
      </c>
      <c r="I2091" t="s">
        <v>2314</v>
      </c>
      <c r="J2091" t="s">
        <v>1915</v>
      </c>
      <c r="K2091" t="s">
        <v>2025</v>
      </c>
      <c r="L2091" s="24">
        <v>694000</v>
      </c>
      <c r="M2091" s="25">
        <f>+VLOOKUP(E2091, TC!A:D, 4, FALSE())</f>
        <v>1.0423999995135453</v>
      </c>
      <c r="N2091" s="24">
        <f t="shared" si="160"/>
        <v>694000</v>
      </c>
      <c r="O2091" t="str">
        <f t="shared" si="161"/>
        <v>FACTURA</v>
      </c>
      <c r="P2091" t="str">
        <f t="shared" si="162"/>
        <v>2025</v>
      </c>
      <c r="Q2091" t="str">
        <f t="shared" si="163"/>
        <v>02</v>
      </c>
      <c r="R2091" t="str">
        <f>+IFERROR(VLOOKUP(I2091, Listado!A:B, 2, FALSE()), "COMERCIALIZADORA INTERNACIONAL CARIBBEAN EXOTICS S A")</f>
        <v>COMERCIALIZADORA INTERNACIONAL CARIBBEAN EXOTICS S A</v>
      </c>
      <c r="S2091" s="25">
        <f>+VLOOKUP(E2091, TC!A:D, 2, FALSE())</f>
        <v>4111.38</v>
      </c>
      <c r="T2091" t="str">
        <f t="shared" si="164"/>
        <v>COP</v>
      </c>
    </row>
    <row r="2092" spans="1:20" ht="18.75" hidden="1" customHeight="1" x14ac:dyDescent="0.25">
      <c r="A2092" t="s">
        <v>2215</v>
      </c>
      <c r="B2092" t="s">
        <v>1923</v>
      </c>
      <c r="C2092" t="s">
        <v>1913</v>
      </c>
      <c r="D2092" s="24">
        <v>5766</v>
      </c>
      <c r="E2092" t="s">
        <v>1643</v>
      </c>
      <c r="F2092" t="s">
        <v>99</v>
      </c>
      <c r="G2092" t="s">
        <v>1914</v>
      </c>
      <c r="H2092" t="s">
        <v>2017</v>
      </c>
      <c r="I2092" t="s">
        <v>2314</v>
      </c>
      <c r="J2092" t="s">
        <v>1915</v>
      </c>
      <c r="K2092" t="s">
        <v>2025</v>
      </c>
      <c r="L2092" s="24">
        <v>815100</v>
      </c>
      <c r="M2092" s="25">
        <f>+VLOOKUP(E2092, TC!A:D, 4, FALSE())</f>
        <v>1.0423999995135453</v>
      </c>
      <c r="N2092" s="24">
        <f t="shared" si="160"/>
        <v>815100</v>
      </c>
      <c r="O2092" t="str">
        <f t="shared" si="161"/>
        <v>FACTURA</v>
      </c>
      <c r="P2092" t="str">
        <f t="shared" si="162"/>
        <v>2025</v>
      </c>
      <c r="Q2092" t="str">
        <f t="shared" si="163"/>
        <v>02</v>
      </c>
      <c r="R2092" t="str">
        <f>+IFERROR(VLOOKUP(I2092, Listado!A:B, 2, FALSE()), "COMERCIALIZADORA INTERNACIONAL CARIBBEAN EXOTICS S A")</f>
        <v>COMERCIALIZADORA INTERNACIONAL CARIBBEAN EXOTICS S A</v>
      </c>
      <c r="S2092" s="25">
        <f>+VLOOKUP(E2092, TC!A:D, 2, FALSE())</f>
        <v>4111.38</v>
      </c>
      <c r="T2092" t="str">
        <f t="shared" si="164"/>
        <v>COP</v>
      </c>
    </row>
    <row r="2093" spans="1:20" ht="18.75" hidden="1" customHeight="1" x14ac:dyDescent="0.25">
      <c r="A2093" t="s">
        <v>2215</v>
      </c>
      <c r="B2093" t="s">
        <v>1923</v>
      </c>
      <c r="C2093" t="s">
        <v>1913</v>
      </c>
      <c r="D2093" s="24">
        <v>5766</v>
      </c>
      <c r="E2093" t="s">
        <v>1643</v>
      </c>
      <c r="F2093" t="s">
        <v>99</v>
      </c>
      <c r="G2093" t="s">
        <v>1914</v>
      </c>
      <c r="H2093" t="s">
        <v>2017</v>
      </c>
      <c r="I2093" t="s">
        <v>2314</v>
      </c>
      <c r="J2093" t="s">
        <v>1915</v>
      </c>
      <c r="K2093" t="s">
        <v>2025</v>
      </c>
      <c r="L2093" s="24">
        <v>39900</v>
      </c>
      <c r="M2093" s="25">
        <f>+VLOOKUP(E2093, TC!A:D, 4, FALSE())</f>
        <v>1.0423999995135453</v>
      </c>
      <c r="N2093" s="24">
        <f t="shared" si="160"/>
        <v>39900</v>
      </c>
      <c r="O2093" t="str">
        <f t="shared" si="161"/>
        <v>FACTURA</v>
      </c>
      <c r="P2093" t="str">
        <f t="shared" si="162"/>
        <v>2025</v>
      </c>
      <c r="Q2093" t="str">
        <f t="shared" si="163"/>
        <v>02</v>
      </c>
      <c r="R2093" t="str">
        <f>+IFERROR(VLOOKUP(I2093, Listado!A:B, 2, FALSE()), "COMERCIALIZADORA INTERNACIONAL CARIBBEAN EXOTICS S A")</f>
        <v>COMERCIALIZADORA INTERNACIONAL CARIBBEAN EXOTICS S A</v>
      </c>
      <c r="S2093" s="25">
        <f>+VLOOKUP(E2093, TC!A:D, 2, FALSE())</f>
        <v>4111.38</v>
      </c>
      <c r="T2093" t="str">
        <f t="shared" si="164"/>
        <v>COP</v>
      </c>
    </row>
    <row r="2094" spans="1:20" ht="18.75" hidden="1" customHeight="1" x14ac:dyDescent="0.25">
      <c r="A2094" t="s">
        <v>2215</v>
      </c>
      <c r="B2094" t="s">
        <v>1923</v>
      </c>
      <c r="C2094" t="s">
        <v>1913</v>
      </c>
      <c r="D2094" s="24">
        <v>5767</v>
      </c>
      <c r="E2094" t="s">
        <v>1643</v>
      </c>
      <c r="F2094" t="s">
        <v>1924</v>
      </c>
      <c r="G2094" t="s">
        <v>112</v>
      </c>
      <c r="H2094" t="s">
        <v>2315</v>
      </c>
      <c r="I2094" t="s">
        <v>1886</v>
      </c>
      <c r="J2094" t="s">
        <v>1919</v>
      </c>
      <c r="K2094" t="s">
        <v>1928</v>
      </c>
      <c r="L2094" s="24">
        <v>1041.4000000000001</v>
      </c>
      <c r="M2094" s="25">
        <f>+VLOOKUP(E2094, TC!A:D, 4, FALSE())</f>
        <v>1.0423999995135453</v>
      </c>
      <c r="N2094" s="24">
        <f t="shared" si="160"/>
        <v>1085.5553594934063</v>
      </c>
      <c r="O2094" t="str">
        <f t="shared" si="161"/>
        <v>FACTURA</v>
      </c>
      <c r="P2094" t="str">
        <f t="shared" si="162"/>
        <v>2025</v>
      </c>
      <c r="Q2094" t="str">
        <f t="shared" si="163"/>
        <v>02</v>
      </c>
      <c r="R2094" t="str">
        <f>+IFERROR(VLOOKUP(I2094, Listado!A:B, 2, FALSE()), "COMERCIALIZADORA INTERNACIONAL CARIBBEAN EXOTICS S A")</f>
        <v>HINCAPIE CONTRERAS ERIKA STEFANIA</v>
      </c>
      <c r="S2094" s="25">
        <f>+VLOOKUP(E2094, TC!A:D, 2, FALSE())</f>
        <v>4111.38</v>
      </c>
      <c r="T2094" t="str">
        <f t="shared" si="164"/>
        <v>EUR</v>
      </c>
    </row>
    <row r="2095" spans="1:20" ht="18.75" hidden="1" customHeight="1" x14ac:dyDescent="0.25">
      <c r="A2095" t="s">
        <v>2215</v>
      </c>
      <c r="B2095" t="s">
        <v>1923</v>
      </c>
      <c r="C2095" t="s">
        <v>1913</v>
      </c>
      <c r="D2095" s="24">
        <v>5767</v>
      </c>
      <c r="E2095" t="s">
        <v>1643</v>
      </c>
      <c r="F2095" t="s">
        <v>1924</v>
      </c>
      <c r="G2095" t="s">
        <v>112</v>
      </c>
      <c r="H2095" t="s">
        <v>2315</v>
      </c>
      <c r="I2095" t="s">
        <v>1886</v>
      </c>
      <c r="J2095" t="s">
        <v>1919</v>
      </c>
      <c r="K2095" t="s">
        <v>2261</v>
      </c>
      <c r="L2095" s="24">
        <v>1430.88</v>
      </c>
      <c r="M2095" s="25">
        <f>+VLOOKUP(E2095, TC!A:D, 4, FALSE())</f>
        <v>1.0423999995135453</v>
      </c>
      <c r="N2095" s="24">
        <f t="shared" si="160"/>
        <v>1491.549311303942</v>
      </c>
      <c r="O2095" t="str">
        <f t="shared" si="161"/>
        <v>FACTURA</v>
      </c>
      <c r="P2095" t="str">
        <f t="shared" si="162"/>
        <v>2025</v>
      </c>
      <c r="Q2095" t="str">
        <f t="shared" si="163"/>
        <v>02</v>
      </c>
      <c r="R2095" t="str">
        <f>+IFERROR(VLOOKUP(I2095, Listado!A:B, 2, FALSE()), "COMERCIALIZADORA INTERNACIONAL CARIBBEAN EXOTICS S A")</f>
        <v>HINCAPIE CONTRERAS ERIKA STEFANIA</v>
      </c>
      <c r="S2095" s="25">
        <f>+VLOOKUP(E2095, TC!A:D, 2, FALSE())</f>
        <v>4111.38</v>
      </c>
      <c r="T2095" t="str">
        <f t="shared" si="164"/>
        <v>EUR</v>
      </c>
    </row>
    <row r="2096" spans="1:20" ht="18.75" hidden="1" customHeight="1" x14ac:dyDescent="0.25">
      <c r="A2096" t="s">
        <v>2215</v>
      </c>
      <c r="B2096" t="s">
        <v>5</v>
      </c>
      <c r="C2096" t="s">
        <v>1913</v>
      </c>
      <c r="D2096" s="24">
        <v>11030</v>
      </c>
      <c r="E2096" t="s">
        <v>1643</v>
      </c>
      <c r="F2096" t="s">
        <v>128</v>
      </c>
      <c r="G2096" t="s">
        <v>110</v>
      </c>
      <c r="H2096" t="s">
        <v>2316</v>
      </c>
      <c r="I2096" t="s">
        <v>1851</v>
      </c>
      <c r="J2096" t="s">
        <v>1940</v>
      </c>
      <c r="K2096" t="s">
        <v>42</v>
      </c>
      <c r="L2096" s="24">
        <v>3836</v>
      </c>
      <c r="M2096" s="25">
        <f>+VLOOKUP(E2096, TC!A:D, 4, FALSE())</f>
        <v>1.0423999995135453</v>
      </c>
      <c r="N2096" s="24">
        <f t="shared" si="160"/>
        <v>3836</v>
      </c>
      <c r="O2096" t="str">
        <f t="shared" si="161"/>
        <v>FACTURA</v>
      </c>
      <c r="P2096" t="str">
        <f t="shared" si="162"/>
        <v>2025</v>
      </c>
      <c r="Q2096" t="str">
        <f t="shared" si="163"/>
        <v>02</v>
      </c>
      <c r="R2096" t="str">
        <f>+IFERROR(VLOOKUP(I2096, Listado!A:B, 2, FALSE()), "COMERCIALIZADORA INTERNACIONAL CARIBBEAN EXOTICS S A")</f>
        <v>PEREZ MEJIA MARIA PAULINA</v>
      </c>
      <c r="S2096" s="25">
        <f>+VLOOKUP(E2096, TC!A:D, 2, FALSE())</f>
        <v>4111.38</v>
      </c>
      <c r="T2096" t="str">
        <f t="shared" si="164"/>
        <v>USD</v>
      </c>
    </row>
    <row r="2097" spans="1:20" ht="18.75" hidden="1" customHeight="1" x14ac:dyDescent="0.25">
      <c r="A2097" t="s">
        <v>2215</v>
      </c>
      <c r="B2097" t="s">
        <v>5</v>
      </c>
      <c r="C2097" t="s">
        <v>1913</v>
      </c>
      <c r="D2097" s="24">
        <v>11030</v>
      </c>
      <c r="E2097" t="s">
        <v>1643</v>
      </c>
      <c r="F2097" t="s">
        <v>128</v>
      </c>
      <c r="G2097" t="s">
        <v>110</v>
      </c>
      <c r="H2097" t="s">
        <v>2316</v>
      </c>
      <c r="I2097" t="s">
        <v>1851</v>
      </c>
      <c r="J2097" t="s">
        <v>1940</v>
      </c>
      <c r="K2097" t="s">
        <v>50</v>
      </c>
      <c r="L2097" s="24">
        <v>4586.3999999999996</v>
      </c>
      <c r="M2097" s="25">
        <f>+VLOOKUP(E2097, TC!A:D, 4, FALSE())</f>
        <v>1.0423999995135453</v>
      </c>
      <c r="N2097" s="24">
        <f t="shared" si="160"/>
        <v>4586.3999999999996</v>
      </c>
      <c r="O2097" t="str">
        <f t="shared" si="161"/>
        <v>FACTURA</v>
      </c>
      <c r="P2097" t="str">
        <f t="shared" si="162"/>
        <v>2025</v>
      </c>
      <c r="Q2097" t="str">
        <f t="shared" si="163"/>
        <v>02</v>
      </c>
      <c r="R2097" t="str">
        <f>+IFERROR(VLOOKUP(I2097, Listado!A:B, 2, FALSE()), "COMERCIALIZADORA INTERNACIONAL CARIBBEAN EXOTICS S A")</f>
        <v>PEREZ MEJIA MARIA PAULINA</v>
      </c>
      <c r="S2097" s="25">
        <f>+VLOOKUP(E2097, TC!A:D, 2, FALSE())</f>
        <v>4111.38</v>
      </c>
      <c r="T2097" t="str">
        <f t="shared" si="164"/>
        <v>USD</v>
      </c>
    </row>
    <row r="2098" spans="1:20" ht="18.75" hidden="1" customHeight="1" x14ac:dyDescent="0.25">
      <c r="A2098" t="s">
        <v>2215</v>
      </c>
      <c r="B2098" t="s">
        <v>5</v>
      </c>
      <c r="C2098" t="s">
        <v>1913</v>
      </c>
      <c r="D2098" s="24">
        <v>11031</v>
      </c>
      <c r="E2098" t="s">
        <v>1643</v>
      </c>
      <c r="F2098" t="s">
        <v>1924</v>
      </c>
      <c r="G2098" t="s">
        <v>108</v>
      </c>
      <c r="H2098" t="s">
        <v>2317</v>
      </c>
      <c r="I2098" t="s">
        <v>1853</v>
      </c>
      <c r="J2098" t="s">
        <v>1919</v>
      </c>
      <c r="K2098" t="s">
        <v>1958</v>
      </c>
      <c r="L2098" s="24">
        <v>4005.6</v>
      </c>
      <c r="M2098" s="25">
        <f>+VLOOKUP(E2098, TC!A:D, 4, FALSE())</f>
        <v>1.0423999995135453</v>
      </c>
      <c r="N2098" s="24">
        <f t="shared" si="160"/>
        <v>4175.4374380514573</v>
      </c>
      <c r="O2098" t="str">
        <f t="shared" si="161"/>
        <v>FACTURA</v>
      </c>
      <c r="P2098" t="str">
        <f t="shared" si="162"/>
        <v>2025</v>
      </c>
      <c r="Q2098" t="str">
        <f t="shared" si="163"/>
        <v>02</v>
      </c>
      <c r="R2098" t="str">
        <f>+IFERROR(VLOOKUP(I2098, Listado!A:B, 2, FALSE()), "COMERCIALIZADORA INTERNACIONAL CARIBBEAN EXOTICS S A")</f>
        <v>PIEDRAHITA PEREZ MARIANA</v>
      </c>
      <c r="S2098" s="25">
        <f>+VLOOKUP(E2098, TC!A:D, 2, FALSE())</f>
        <v>4111.38</v>
      </c>
      <c r="T2098" t="str">
        <f t="shared" si="164"/>
        <v>EUR</v>
      </c>
    </row>
    <row r="2099" spans="1:20" ht="18.75" hidden="1" customHeight="1" x14ac:dyDescent="0.25">
      <c r="A2099" t="s">
        <v>2215</v>
      </c>
      <c r="B2099" t="s">
        <v>5</v>
      </c>
      <c r="C2099" t="s">
        <v>1913</v>
      </c>
      <c r="D2099" s="24">
        <v>11031</v>
      </c>
      <c r="E2099" t="s">
        <v>1643</v>
      </c>
      <c r="F2099" t="s">
        <v>1924</v>
      </c>
      <c r="G2099" t="s">
        <v>108</v>
      </c>
      <c r="H2099" t="s">
        <v>2317</v>
      </c>
      <c r="I2099" t="s">
        <v>1853</v>
      </c>
      <c r="J2099" t="s">
        <v>1919</v>
      </c>
      <c r="K2099" t="s">
        <v>1959</v>
      </c>
      <c r="L2099" s="24">
        <v>550</v>
      </c>
      <c r="M2099" s="25">
        <f>+VLOOKUP(E2099, TC!A:D, 4, FALSE())</f>
        <v>1.0423999995135453</v>
      </c>
      <c r="N2099" s="24">
        <f t="shared" si="160"/>
        <v>573.3199997324499</v>
      </c>
      <c r="O2099" t="str">
        <f t="shared" si="161"/>
        <v>FACTURA</v>
      </c>
      <c r="P2099" t="str">
        <f t="shared" si="162"/>
        <v>2025</v>
      </c>
      <c r="Q2099" t="str">
        <f t="shared" si="163"/>
        <v>02</v>
      </c>
      <c r="R2099" t="str">
        <f>+IFERROR(VLOOKUP(I2099, Listado!A:B, 2, FALSE()), "COMERCIALIZADORA INTERNACIONAL CARIBBEAN EXOTICS S A")</f>
        <v>PIEDRAHITA PEREZ MARIANA</v>
      </c>
      <c r="S2099" s="25">
        <f>+VLOOKUP(E2099, TC!A:D, 2, FALSE())</f>
        <v>4111.38</v>
      </c>
      <c r="T2099" t="str">
        <f t="shared" si="164"/>
        <v>EUR</v>
      </c>
    </row>
    <row r="2100" spans="1:20" ht="18.75" hidden="1" customHeight="1" x14ac:dyDescent="0.25">
      <c r="A2100" t="s">
        <v>2215</v>
      </c>
      <c r="B2100" t="s">
        <v>5</v>
      </c>
      <c r="C2100" t="s">
        <v>1913</v>
      </c>
      <c r="D2100" s="24">
        <v>11031</v>
      </c>
      <c r="E2100" t="s">
        <v>1643</v>
      </c>
      <c r="F2100" t="s">
        <v>1924</v>
      </c>
      <c r="G2100" t="s">
        <v>108</v>
      </c>
      <c r="H2100" t="s">
        <v>2317</v>
      </c>
      <c r="I2100" t="s">
        <v>1853</v>
      </c>
      <c r="J2100" t="s">
        <v>1919</v>
      </c>
      <c r="K2100" t="s">
        <v>1960</v>
      </c>
      <c r="L2100" s="24">
        <v>4.4000000000000004</v>
      </c>
      <c r="M2100" s="25">
        <f>+VLOOKUP(E2100, TC!A:D, 4, FALSE())</f>
        <v>1.0423999995135453</v>
      </c>
      <c r="N2100" s="24">
        <f t="shared" si="160"/>
        <v>4.5865599978595997</v>
      </c>
      <c r="O2100" t="str">
        <f t="shared" si="161"/>
        <v>FACTURA</v>
      </c>
      <c r="P2100" t="str">
        <f t="shared" si="162"/>
        <v>2025</v>
      </c>
      <c r="Q2100" t="str">
        <f t="shared" si="163"/>
        <v>02</v>
      </c>
      <c r="R2100" t="str">
        <f>+IFERROR(VLOOKUP(I2100, Listado!A:B, 2, FALSE()), "COMERCIALIZADORA INTERNACIONAL CARIBBEAN EXOTICS S A")</f>
        <v>PIEDRAHITA PEREZ MARIANA</v>
      </c>
      <c r="S2100" s="25">
        <f>+VLOOKUP(E2100, TC!A:D, 2, FALSE())</f>
        <v>4111.38</v>
      </c>
      <c r="T2100" t="str">
        <f t="shared" si="164"/>
        <v>EUR</v>
      </c>
    </row>
    <row r="2101" spans="1:20" ht="18.75" hidden="1" customHeight="1" x14ac:dyDescent="0.25">
      <c r="A2101" t="s">
        <v>2215</v>
      </c>
      <c r="B2101" t="s">
        <v>5</v>
      </c>
      <c r="C2101" t="s">
        <v>1913</v>
      </c>
      <c r="D2101" s="24">
        <v>11032</v>
      </c>
      <c r="E2101" t="s">
        <v>1643</v>
      </c>
      <c r="F2101" t="s">
        <v>1924</v>
      </c>
      <c r="G2101" t="s">
        <v>112</v>
      </c>
      <c r="H2101" t="s">
        <v>2318</v>
      </c>
      <c r="I2101" t="s">
        <v>1863</v>
      </c>
      <c r="J2101" t="s">
        <v>1926</v>
      </c>
      <c r="K2101" t="s">
        <v>36</v>
      </c>
      <c r="L2101" s="24">
        <v>25334.400000000001</v>
      </c>
      <c r="M2101" s="25">
        <f>+VLOOKUP(E2101, TC!A:D, 4, FALSE())</f>
        <v>1.0423999995135453</v>
      </c>
      <c r="N2101" s="24">
        <f t="shared" si="160"/>
        <v>26408.578547675963</v>
      </c>
      <c r="O2101" t="str">
        <f t="shared" si="161"/>
        <v>FACTURA</v>
      </c>
      <c r="P2101" t="str">
        <f t="shared" si="162"/>
        <v>2025</v>
      </c>
      <c r="Q2101" t="str">
        <f t="shared" si="163"/>
        <v>02</v>
      </c>
      <c r="R2101" t="str">
        <f>+IFERROR(VLOOKUP(I2101, Listado!A:B, 2, FALSE()), "COMERCIALIZADORA INTERNACIONAL CARIBBEAN EXOTICS S A")</f>
        <v>HINCAPIE CONTRERAS ERIKA STEFANIA</v>
      </c>
      <c r="S2101" s="25">
        <f>+VLOOKUP(E2101, TC!A:D, 2, FALSE())</f>
        <v>4111.38</v>
      </c>
      <c r="T2101" t="str">
        <f t="shared" si="164"/>
        <v>EUR</v>
      </c>
    </row>
    <row r="2102" spans="1:20" ht="18.75" hidden="1" customHeight="1" x14ac:dyDescent="0.25">
      <c r="A2102" t="s">
        <v>2215</v>
      </c>
      <c r="B2102" t="s">
        <v>5</v>
      </c>
      <c r="C2102" t="s">
        <v>1913</v>
      </c>
      <c r="D2102" s="24">
        <v>11032</v>
      </c>
      <c r="E2102" t="s">
        <v>1643</v>
      </c>
      <c r="F2102" t="s">
        <v>1924</v>
      </c>
      <c r="G2102" t="s">
        <v>112</v>
      </c>
      <c r="H2102" t="s">
        <v>2318</v>
      </c>
      <c r="I2102" t="s">
        <v>1863</v>
      </c>
      <c r="J2102" t="s">
        <v>1926</v>
      </c>
      <c r="K2102" t="s">
        <v>1959</v>
      </c>
      <c r="L2102" s="24">
        <v>3575</v>
      </c>
      <c r="M2102" s="25">
        <f>+VLOOKUP(E2102, TC!A:D, 4, FALSE())</f>
        <v>1.0423999995135453</v>
      </c>
      <c r="N2102" s="24">
        <f t="shared" si="160"/>
        <v>3726.5799982609246</v>
      </c>
      <c r="O2102" t="str">
        <f t="shared" si="161"/>
        <v>FACTURA</v>
      </c>
      <c r="P2102" t="str">
        <f t="shared" si="162"/>
        <v>2025</v>
      </c>
      <c r="Q2102" t="str">
        <f t="shared" si="163"/>
        <v>02</v>
      </c>
      <c r="R2102" t="str">
        <f>+IFERROR(VLOOKUP(I2102, Listado!A:B, 2, FALSE()), "COMERCIALIZADORA INTERNACIONAL CARIBBEAN EXOTICS S A")</f>
        <v>HINCAPIE CONTRERAS ERIKA STEFANIA</v>
      </c>
      <c r="S2102" s="25">
        <f>+VLOOKUP(E2102, TC!A:D, 2, FALSE())</f>
        <v>4111.38</v>
      </c>
      <c r="T2102" t="str">
        <f t="shared" si="164"/>
        <v>EUR</v>
      </c>
    </row>
    <row r="2103" spans="1:20" ht="18.75" hidden="1" customHeight="1" x14ac:dyDescent="0.25">
      <c r="A2103" t="s">
        <v>2215</v>
      </c>
      <c r="B2103" t="s">
        <v>5</v>
      </c>
      <c r="C2103" t="s">
        <v>1913</v>
      </c>
      <c r="D2103" s="24">
        <v>11032</v>
      </c>
      <c r="E2103" t="s">
        <v>1643</v>
      </c>
      <c r="F2103" t="s">
        <v>1924</v>
      </c>
      <c r="G2103" t="s">
        <v>112</v>
      </c>
      <c r="H2103" t="s">
        <v>2318</v>
      </c>
      <c r="I2103" t="s">
        <v>1863</v>
      </c>
      <c r="J2103" t="s">
        <v>1926</v>
      </c>
      <c r="K2103" t="s">
        <v>1960</v>
      </c>
      <c r="L2103" s="24">
        <v>210.6</v>
      </c>
      <c r="M2103" s="25">
        <f>+VLOOKUP(E2103, TC!A:D, 4, FALSE())</f>
        <v>1.0423999995135453</v>
      </c>
      <c r="N2103" s="24">
        <f t="shared" si="160"/>
        <v>219.52943989755263</v>
      </c>
      <c r="O2103" t="str">
        <f t="shared" si="161"/>
        <v>FACTURA</v>
      </c>
      <c r="P2103" t="str">
        <f t="shared" si="162"/>
        <v>2025</v>
      </c>
      <c r="Q2103" t="str">
        <f t="shared" si="163"/>
        <v>02</v>
      </c>
      <c r="R2103" t="str">
        <f>+IFERROR(VLOOKUP(I2103, Listado!A:B, 2, FALSE()), "COMERCIALIZADORA INTERNACIONAL CARIBBEAN EXOTICS S A")</f>
        <v>HINCAPIE CONTRERAS ERIKA STEFANIA</v>
      </c>
      <c r="S2103" s="25">
        <f>+VLOOKUP(E2103, TC!A:D, 2, FALSE())</f>
        <v>4111.38</v>
      </c>
      <c r="T2103" t="str">
        <f t="shared" si="164"/>
        <v>EUR</v>
      </c>
    </row>
    <row r="2104" spans="1:20" ht="18.75" hidden="1" customHeight="1" x14ac:dyDescent="0.25">
      <c r="A2104" t="s">
        <v>2215</v>
      </c>
      <c r="B2104" t="s">
        <v>5</v>
      </c>
      <c r="C2104" t="s">
        <v>1913</v>
      </c>
      <c r="D2104" s="24">
        <v>11033</v>
      </c>
      <c r="E2104" t="s">
        <v>1643</v>
      </c>
      <c r="F2104" t="s">
        <v>1924</v>
      </c>
      <c r="G2104" t="s">
        <v>1914</v>
      </c>
      <c r="H2104" t="s">
        <v>2319</v>
      </c>
      <c r="I2104" t="s">
        <v>1869</v>
      </c>
      <c r="J2104" t="s">
        <v>1919</v>
      </c>
      <c r="K2104" t="s">
        <v>47</v>
      </c>
      <c r="L2104" s="24">
        <v>280.8</v>
      </c>
      <c r="M2104" s="25">
        <f>+VLOOKUP(E2104, TC!A:D, 4, FALSE())</f>
        <v>1.0423999995135453</v>
      </c>
      <c r="N2104" s="24">
        <f t="shared" si="160"/>
        <v>292.70591986340355</v>
      </c>
      <c r="O2104" t="str">
        <f t="shared" si="161"/>
        <v>FACTURA</v>
      </c>
      <c r="P2104" t="str">
        <f t="shared" si="162"/>
        <v>2025</v>
      </c>
      <c r="Q2104" t="str">
        <f t="shared" si="163"/>
        <v>02</v>
      </c>
      <c r="R2104" t="str">
        <f>+IFERROR(VLOOKUP(I2104, Listado!A:B, 2, FALSE()), "COMERCIALIZADORA INTERNACIONAL CARIBBEAN EXOTICS S A")</f>
        <v>PIEDRAHITA PEREZ MARIANA</v>
      </c>
      <c r="S2104" s="25">
        <f>+VLOOKUP(E2104, TC!A:D, 2, FALSE())</f>
        <v>4111.38</v>
      </c>
      <c r="T2104" t="str">
        <f t="shared" si="164"/>
        <v>EUR</v>
      </c>
    </row>
    <row r="2105" spans="1:20" ht="18.75" hidden="1" customHeight="1" x14ac:dyDescent="0.25">
      <c r="A2105" t="s">
        <v>2215</v>
      </c>
      <c r="B2105" t="s">
        <v>5</v>
      </c>
      <c r="C2105" t="s">
        <v>1913</v>
      </c>
      <c r="D2105" s="24">
        <v>11033</v>
      </c>
      <c r="E2105" t="s">
        <v>1643</v>
      </c>
      <c r="F2105" t="s">
        <v>1924</v>
      </c>
      <c r="G2105" t="s">
        <v>1914</v>
      </c>
      <c r="H2105" t="s">
        <v>2319</v>
      </c>
      <c r="I2105" t="s">
        <v>1869</v>
      </c>
      <c r="J2105" t="s">
        <v>1919</v>
      </c>
      <c r="K2105" t="s">
        <v>47</v>
      </c>
      <c r="L2105" s="24">
        <v>121.68</v>
      </c>
      <c r="M2105" s="25">
        <f>+VLOOKUP(E2105, TC!A:D, 4, FALSE())</f>
        <v>1.0423999995135453</v>
      </c>
      <c r="N2105" s="24">
        <f t="shared" si="160"/>
        <v>126.8392319408082</v>
      </c>
      <c r="O2105" t="str">
        <f t="shared" si="161"/>
        <v>FACTURA</v>
      </c>
      <c r="P2105" t="str">
        <f t="shared" si="162"/>
        <v>2025</v>
      </c>
      <c r="Q2105" t="str">
        <f t="shared" si="163"/>
        <v>02</v>
      </c>
      <c r="R2105" t="str">
        <f>+IFERROR(VLOOKUP(I2105, Listado!A:B, 2, FALSE()), "COMERCIALIZADORA INTERNACIONAL CARIBBEAN EXOTICS S A")</f>
        <v>PIEDRAHITA PEREZ MARIANA</v>
      </c>
      <c r="S2105" s="25">
        <f>+VLOOKUP(E2105, TC!A:D, 2, FALSE())</f>
        <v>4111.38</v>
      </c>
      <c r="T2105" t="str">
        <f t="shared" si="164"/>
        <v>EUR</v>
      </c>
    </row>
    <row r="2106" spans="1:20" ht="18.75" hidden="1" customHeight="1" x14ac:dyDescent="0.25">
      <c r="A2106" t="s">
        <v>2215</v>
      </c>
      <c r="B2106" t="s">
        <v>5</v>
      </c>
      <c r="C2106" t="s">
        <v>1913</v>
      </c>
      <c r="D2106" s="24">
        <v>11033</v>
      </c>
      <c r="E2106" t="s">
        <v>1643</v>
      </c>
      <c r="F2106" t="s">
        <v>1924</v>
      </c>
      <c r="G2106" t="s">
        <v>1914</v>
      </c>
      <c r="H2106" t="s">
        <v>2319</v>
      </c>
      <c r="I2106" t="s">
        <v>1869</v>
      </c>
      <c r="J2106" t="s">
        <v>1919</v>
      </c>
      <c r="K2106" t="s">
        <v>47</v>
      </c>
      <c r="L2106" s="24">
        <v>252.72</v>
      </c>
      <c r="M2106" s="25">
        <f>+VLOOKUP(E2106, TC!A:D, 4, FALSE())</f>
        <v>1.0423999995135453</v>
      </c>
      <c r="N2106" s="24">
        <f t="shared" si="160"/>
        <v>263.43532787706317</v>
      </c>
      <c r="O2106" t="str">
        <f t="shared" si="161"/>
        <v>FACTURA</v>
      </c>
      <c r="P2106" t="str">
        <f t="shared" si="162"/>
        <v>2025</v>
      </c>
      <c r="Q2106" t="str">
        <f t="shared" si="163"/>
        <v>02</v>
      </c>
      <c r="R2106" t="str">
        <f>+IFERROR(VLOOKUP(I2106, Listado!A:B, 2, FALSE()), "COMERCIALIZADORA INTERNACIONAL CARIBBEAN EXOTICS S A")</f>
        <v>PIEDRAHITA PEREZ MARIANA</v>
      </c>
      <c r="S2106" s="25">
        <f>+VLOOKUP(E2106, TC!A:D, 2, FALSE())</f>
        <v>4111.38</v>
      </c>
      <c r="T2106" t="str">
        <f t="shared" si="164"/>
        <v>EUR</v>
      </c>
    </row>
    <row r="2107" spans="1:20" ht="18.75" hidden="1" customHeight="1" x14ac:dyDescent="0.25">
      <c r="A2107" t="s">
        <v>2215</v>
      </c>
      <c r="B2107" t="s">
        <v>5</v>
      </c>
      <c r="C2107" t="s">
        <v>1913</v>
      </c>
      <c r="D2107" s="24">
        <v>11033</v>
      </c>
      <c r="E2107" t="s">
        <v>1643</v>
      </c>
      <c r="F2107" t="s">
        <v>1924</v>
      </c>
      <c r="G2107" t="s">
        <v>1914</v>
      </c>
      <c r="H2107" t="s">
        <v>2319</v>
      </c>
      <c r="I2107" t="s">
        <v>1869</v>
      </c>
      <c r="J2107" t="s">
        <v>1919</v>
      </c>
      <c r="K2107" t="s">
        <v>1959</v>
      </c>
      <c r="L2107" s="24">
        <v>275</v>
      </c>
      <c r="M2107" s="25">
        <f>+VLOOKUP(E2107, TC!A:D, 4, FALSE())</f>
        <v>1.0423999995135453</v>
      </c>
      <c r="N2107" s="24">
        <f t="shared" si="160"/>
        <v>286.65999986622495</v>
      </c>
      <c r="O2107" t="str">
        <f t="shared" si="161"/>
        <v>FACTURA</v>
      </c>
      <c r="P2107" t="str">
        <f t="shared" si="162"/>
        <v>2025</v>
      </c>
      <c r="Q2107" t="str">
        <f t="shared" si="163"/>
        <v>02</v>
      </c>
      <c r="R2107" t="str">
        <f>+IFERROR(VLOOKUP(I2107, Listado!A:B, 2, FALSE()), "COMERCIALIZADORA INTERNACIONAL CARIBBEAN EXOTICS S A")</f>
        <v>PIEDRAHITA PEREZ MARIANA</v>
      </c>
      <c r="S2107" s="25">
        <f>+VLOOKUP(E2107, TC!A:D, 2, FALSE())</f>
        <v>4111.38</v>
      </c>
      <c r="T2107" t="str">
        <f t="shared" si="164"/>
        <v>EUR</v>
      </c>
    </row>
    <row r="2108" spans="1:20" ht="18.75" hidden="1" customHeight="1" x14ac:dyDescent="0.25">
      <c r="A2108" t="s">
        <v>2215</v>
      </c>
      <c r="B2108" t="s">
        <v>5</v>
      </c>
      <c r="C2108" t="s">
        <v>1913</v>
      </c>
      <c r="D2108" s="24">
        <v>11033</v>
      </c>
      <c r="E2108" t="s">
        <v>1643</v>
      </c>
      <c r="F2108" t="s">
        <v>1924</v>
      </c>
      <c r="G2108" t="s">
        <v>1914</v>
      </c>
      <c r="H2108" t="s">
        <v>2319</v>
      </c>
      <c r="I2108" t="s">
        <v>1869</v>
      </c>
      <c r="J2108" t="s">
        <v>1919</v>
      </c>
      <c r="K2108" t="s">
        <v>1960</v>
      </c>
      <c r="L2108" s="24">
        <v>11.8</v>
      </c>
      <c r="M2108" s="25">
        <f>+VLOOKUP(E2108, TC!A:D, 4, FALSE())</f>
        <v>1.0423999995135453</v>
      </c>
      <c r="N2108" s="24">
        <f t="shared" si="160"/>
        <v>12.300319994259835</v>
      </c>
      <c r="O2108" t="str">
        <f t="shared" si="161"/>
        <v>FACTURA</v>
      </c>
      <c r="P2108" t="str">
        <f t="shared" si="162"/>
        <v>2025</v>
      </c>
      <c r="Q2108" t="str">
        <f t="shared" si="163"/>
        <v>02</v>
      </c>
      <c r="R2108" t="str">
        <f>+IFERROR(VLOOKUP(I2108, Listado!A:B, 2, FALSE()), "COMERCIALIZADORA INTERNACIONAL CARIBBEAN EXOTICS S A")</f>
        <v>PIEDRAHITA PEREZ MARIANA</v>
      </c>
      <c r="S2108" s="25">
        <f>+VLOOKUP(E2108, TC!A:D, 2, FALSE())</f>
        <v>4111.38</v>
      </c>
      <c r="T2108" t="str">
        <f t="shared" si="164"/>
        <v>EUR</v>
      </c>
    </row>
    <row r="2109" spans="1:20" ht="18.75" hidden="1" customHeight="1" x14ac:dyDescent="0.25">
      <c r="A2109" t="s">
        <v>2215</v>
      </c>
      <c r="B2109" t="s">
        <v>5</v>
      </c>
      <c r="C2109" t="s">
        <v>1913</v>
      </c>
      <c r="D2109" s="24">
        <v>11034</v>
      </c>
      <c r="E2109" t="s">
        <v>1643</v>
      </c>
      <c r="F2109" t="s">
        <v>128</v>
      </c>
      <c r="G2109" t="s">
        <v>110</v>
      </c>
      <c r="H2109" t="s">
        <v>2320</v>
      </c>
      <c r="I2109" t="s">
        <v>1850</v>
      </c>
      <c r="J2109" t="s">
        <v>1919</v>
      </c>
      <c r="K2109" t="s">
        <v>31</v>
      </c>
      <c r="L2109" s="24">
        <v>11424</v>
      </c>
      <c r="M2109" s="25">
        <f>+VLOOKUP(E2109, TC!A:D, 4, FALSE())</f>
        <v>1.0423999995135453</v>
      </c>
      <c r="N2109" s="24">
        <f t="shared" si="160"/>
        <v>11424</v>
      </c>
      <c r="O2109" t="str">
        <f t="shared" si="161"/>
        <v>FACTURA</v>
      </c>
      <c r="P2109" t="str">
        <f t="shared" si="162"/>
        <v>2025</v>
      </c>
      <c r="Q2109" t="str">
        <f t="shared" si="163"/>
        <v>02</v>
      </c>
      <c r="R2109" t="str">
        <f>+IFERROR(VLOOKUP(I2109, Listado!A:B, 2, FALSE()), "COMERCIALIZADORA INTERNACIONAL CARIBBEAN EXOTICS S A")</f>
        <v>PEREZ MEJIA MARIA PAULINA</v>
      </c>
      <c r="S2109" s="25">
        <f>+VLOOKUP(E2109, TC!A:D, 2, FALSE())</f>
        <v>4111.38</v>
      </c>
      <c r="T2109" t="str">
        <f t="shared" si="164"/>
        <v>USD</v>
      </c>
    </row>
    <row r="2110" spans="1:20" ht="18.75" hidden="1" customHeight="1" x14ac:dyDescent="0.25">
      <c r="A2110" t="s">
        <v>2215</v>
      </c>
      <c r="B2110" t="s">
        <v>5</v>
      </c>
      <c r="C2110" t="s">
        <v>1913</v>
      </c>
      <c r="D2110" s="24">
        <v>11034</v>
      </c>
      <c r="E2110" t="s">
        <v>1643</v>
      </c>
      <c r="F2110" t="s">
        <v>128</v>
      </c>
      <c r="G2110" t="s">
        <v>110</v>
      </c>
      <c r="H2110" t="s">
        <v>2320</v>
      </c>
      <c r="I2110" t="s">
        <v>1850</v>
      </c>
      <c r="J2110" t="s">
        <v>1919</v>
      </c>
      <c r="K2110" t="s">
        <v>1956</v>
      </c>
      <c r="L2110" s="24">
        <v>13992</v>
      </c>
      <c r="M2110" s="25">
        <f>+VLOOKUP(E2110, TC!A:D, 4, FALSE())</f>
        <v>1.0423999995135453</v>
      </c>
      <c r="N2110" s="24">
        <f t="shared" si="160"/>
        <v>13992</v>
      </c>
      <c r="O2110" t="str">
        <f t="shared" si="161"/>
        <v>FACTURA</v>
      </c>
      <c r="P2110" t="str">
        <f t="shared" si="162"/>
        <v>2025</v>
      </c>
      <c r="Q2110" t="str">
        <f t="shared" si="163"/>
        <v>02</v>
      </c>
      <c r="R2110" t="str">
        <f>+IFERROR(VLOOKUP(I2110, Listado!A:B, 2, FALSE()), "COMERCIALIZADORA INTERNACIONAL CARIBBEAN EXOTICS S A")</f>
        <v>PEREZ MEJIA MARIA PAULINA</v>
      </c>
      <c r="S2110" s="25">
        <f>+VLOOKUP(E2110, TC!A:D, 2, FALSE())</f>
        <v>4111.38</v>
      </c>
      <c r="T2110" t="str">
        <f t="shared" si="164"/>
        <v>USD</v>
      </c>
    </row>
    <row r="2111" spans="1:20" ht="18.75" hidden="1" customHeight="1" x14ac:dyDescent="0.25">
      <c r="A2111" t="s">
        <v>2215</v>
      </c>
      <c r="B2111" t="s">
        <v>5</v>
      </c>
      <c r="C2111" t="s">
        <v>1913</v>
      </c>
      <c r="D2111" s="24">
        <v>11034</v>
      </c>
      <c r="E2111" t="s">
        <v>1643</v>
      </c>
      <c r="F2111" t="s">
        <v>128</v>
      </c>
      <c r="G2111" t="s">
        <v>110</v>
      </c>
      <c r="H2111" t="s">
        <v>2320</v>
      </c>
      <c r="I2111" t="s">
        <v>1850</v>
      </c>
      <c r="J2111" t="s">
        <v>1919</v>
      </c>
      <c r="K2111" t="s">
        <v>34</v>
      </c>
      <c r="L2111" s="24">
        <v>7168</v>
      </c>
      <c r="M2111" s="25">
        <f>+VLOOKUP(E2111, TC!A:D, 4, FALSE())</f>
        <v>1.0423999995135453</v>
      </c>
      <c r="N2111" s="24">
        <f t="shared" si="160"/>
        <v>7168</v>
      </c>
      <c r="O2111" t="str">
        <f t="shared" si="161"/>
        <v>FACTURA</v>
      </c>
      <c r="P2111" t="str">
        <f t="shared" si="162"/>
        <v>2025</v>
      </c>
      <c r="Q2111" t="str">
        <f t="shared" si="163"/>
        <v>02</v>
      </c>
      <c r="R2111" t="str">
        <f>+IFERROR(VLOOKUP(I2111, Listado!A:B, 2, FALSE()), "COMERCIALIZADORA INTERNACIONAL CARIBBEAN EXOTICS S A")</f>
        <v>PEREZ MEJIA MARIA PAULINA</v>
      </c>
      <c r="S2111" s="25">
        <f>+VLOOKUP(E2111, TC!A:D, 2, FALSE())</f>
        <v>4111.38</v>
      </c>
      <c r="T2111" t="str">
        <f t="shared" si="164"/>
        <v>USD</v>
      </c>
    </row>
    <row r="2112" spans="1:20" ht="18.75" hidden="1" customHeight="1" x14ac:dyDescent="0.25">
      <c r="A2112" t="s">
        <v>2215</v>
      </c>
      <c r="B2112" t="s">
        <v>5</v>
      </c>
      <c r="C2112" t="s">
        <v>1970</v>
      </c>
      <c r="D2112" s="24">
        <v>2213</v>
      </c>
      <c r="E2112" t="s">
        <v>1643</v>
      </c>
      <c r="F2112" t="s">
        <v>128</v>
      </c>
      <c r="G2112" t="s">
        <v>110</v>
      </c>
      <c r="H2112" t="s">
        <v>2321</v>
      </c>
      <c r="I2112" t="s">
        <v>1850</v>
      </c>
      <c r="J2112" t="s">
        <v>1919</v>
      </c>
      <c r="K2112" t="s">
        <v>31</v>
      </c>
      <c r="L2112" s="24">
        <v>-108.78</v>
      </c>
      <c r="M2112" s="25">
        <f>+VLOOKUP(E2112, TC!A:D, 4, FALSE())</f>
        <v>1.0423999995135453</v>
      </c>
      <c r="N2112" s="24">
        <f t="shared" si="160"/>
        <v>-108.78</v>
      </c>
      <c r="O2112" t="str">
        <f t="shared" si="161"/>
        <v>NOTAS</v>
      </c>
      <c r="P2112" t="str">
        <f t="shared" si="162"/>
        <v>2025</v>
      </c>
      <c r="Q2112" t="str">
        <f t="shared" si="163"/>
        <v>02</v>
      </c>
      <c r="R2112" t="str">
        <f>+IFERROR(VLOOKUP(I2112, Listado!A:B, 2, FALSE()), "COMERCIALIZADORA INTERNACIONAL CARIBBEAN EXOTICS S A")</f>
        <v>PEREZ MEJIA MARIA PAULINA</v>
      </c>
      <c r="S2112" s="25">
        <f>+VLOOKUP(E2112, TC!A:D, 2, FALSE())</f>
        <v>4111.38</v>
      </c>
      <c r="T2112" t="str">
        <f t="shared" si="164"/>
        <v>USD</v>
      </c>
    </row>
    <row r="2113" spans="1:20" ht="18.75" hidden="1" customHeight="1" x14ac:dyDescent="0.25">
      <c r="A2113" t="s">
        <v>2215</v>
      </c>
      <c r="B2113" t="s">
        <v>5</v>
      </c>
      <c r="C2113" t="s">
        <v>1970</v>
      </c>
      <c r="D2113" s="24">
        <v>2213</v>
      </c>
      <c r="E2113" t="s">
        <v>1643</v>
      </c>
      <c r="F2113" t="s">
        <v>128</v>
      </c>
      <c r="G2113" t="s">
        <v>110</v>
      </c>
      <c r="H2113" t="s">
        <v>2321</v>
      </c>
      <c r="I2113" t="s">
        <v>1850</v>
      </c>
      <c r="J2113" t="s">
        <v>1919</v>
      </c>
      <c r="K2113" t="s">
        <v>31</v>
      </c>
      <c r="L2113" s="24">
        <v>-473.97</v>
      </c>
      <c r="M2113" s="25">
        <f>+VLOOKUP(E2113, TC!A:D, 4, FALSE())</f>
        <v>1.0423999995135453</v>
      </c>
      <c r="N2113" s="24">
        <f t="shared" si="160"/>
        <v>-473.97</v>
      </c>
      <c r="O2113" t="str">
        <f t="shared" si="161"/>
        <v>NOTAS</v>
      </c>
      <c r="P2113" t="str">
        <f t="shared" si="162"/>
        <v>2025</v>
      </c>
      <c r="Q2113" t="str">
        <f t="shared" si="163"/>
        <v>02</v>
      </c>
      <c r="R2113" t="str">
        <f>+IFERROR(VLOOKUP(I2113, Listado!A:B, 2, FALSE()), "COMERCIALIZADORA INTERNACIONAL CARIBBEAN EXOTICS S A")</f>
        <v>PEREZ MEJIA MARIA PAULINA</v>
      </c>
      <c r="S2113" s="25">
        <f>+VLOOKUP(E2113, TC!A:D, 2, FALSE())</f>
        <v>4111.38</v>
      </c>
      <c r="T2113" t="str">
        <f t="shared" si="164"/>
        <v>USD</v>
      </c>
    </row>
    <row r="2114" spans="1:20" ht="18.75" hidden="1" customHeight="1" x14ac:dyDescent="0.25">
      <c r="A2114" t="s">
        <v>2215</v>
      </c>
      <c r="B2114" t="s">
        <v>5</v>
      </c>
      <c r="C2114" t="s">
        <v>1970</v>
      </c>
      <c r="D2114" s="24">
        <v>2213</v>
      </c>
      <c r="E2114" t="s">
        <v>1643</v>
      </c>
      <c r="F2114" t="s">
        <v>128</v>
      </c>
      <c r="G2114" t="s">
        <v>110</v>
      </c>
      <c r="H2114" t="s">
        <v>2321</v>
      </c>
      <c r="I2114" t="s">
        <v>1850</v>
      </c>
      <c r="J2114" t="s">
        <v>1919</v>
      </c>
      <c r="K2114" t="s">
        <v>31</v>
      </c>
      <c r="L2114" s="24">
        <v>-7428.12</v>
      </c>
      <c r="M2114" s="25">
        <f>+VLOOKUP(E2114, TC!A:D, 4, FALSE())</f>
        <v>1.0423999995135453</v>
      </c>
      <c r="N2114" s="24">
        <f t="shared" ref="N2114:N2177" si="165">+IF(F2114="EUR", (M2114*L2114), IF(I2114="JUAN MATAS SAS", (L2114/S2114), L2114))</f>
        <v>-7428.12</v>
      </c>
      <c r="O2114" t="str">
        <f t="shared" ref="O2114:O2177" si="166">+IF(C2114="CFE", "FACTURA", IF(ISERROR(SEARCH("ANULA", H2114))=FALSE(), "ANULACIÓN FE", IF(ISERROR(SEARCH("CANCELLATION", H2114))=FALSE(), "ANULACIÓN FE", "NOTAS")))</f>
        <v>NOTAS</v>
      </c>
      <c r="P2114" t="str">
        <f t="shared" ref="P2114:P2177" si="167">+LEFT(E2114, 4)</f>
        <v>2025</v>
      </c>
      <c r="Q2114" t="str">
        <f t="shared" ref="Q2114:Q2177" si="168">+MID(E2114, 5, 2)</f>
        <v>02</v>
      </c>
      <c r="R2114" t="str">
        <f>+IFERROR(VLOOKUP(I2114, Listado!A:B, 2, FALSE()), "COMERCIALIZADORA INTERNACIONAL CARIBBEAN EXOTICS S A")</f>
        <v>PEREZ MEJIA MARIA PAULINA</v>
      </c>
      <c r="S2114" s="25">
        <f>+VLOOKUP(E2114, TC!A:D, 2, FALSE())</f>
        <v>4111.38</v>
      </c>
      <c r="T2114" t="str">
        <f t="shared" ref="T2114:T2177" si="169">+IF(I2114="JUAN MATAS SAS", "USD", F2114)</f>
        <v>USD</v>
      </c>
    </row>
    <row r="2115" spans="1:20" ht="18.75" hidden="1" customHeight="1" x14ac:dyDescent="0.25">
      <c r="A2115" t="s">
        <v>2215</v>
      </c>
      <c r="B2115" t="s">
        <v>5</v>
      </c>
      <c r="C2115" t="s">
        <v>1970</v>
      </c>
      <c r="D2115" s="24">
        <v>2213</v>
      </c>
      <c r="E2115" t="s">
        <v>1643</v>
      </c>
      <c r="F2115" t="s">
        <v>128</v>
      </c>
      <c r="G2115" t="s">
        <v>110</v>
      </c>
      <c r="H2115" t="s">
        <v>2321</v>
      </c>
      <c r="I2115" t="s">
        <v>1850</v>
      </c>
      <c r="J2115" t="s">
        <v>1919</v>
      </c>
      <c r="K2115" t="s">
        <v>31</v>
      </c>
      <c r="L2115" s="24">
        <v>-341.88</v>
      </c>
      <c r="M2115" s="25">
        <f>+VLOOKUP(E2115, TC!A:D, 4, FALSE())</f>
        <v>1.0423999995135453</v>
      </c>
      <c r="N2115" s="24">
        <f t="shared" si="165"/>
        <v>-341.88</v>
      </c>
      <c r="O2115" t="str">
        <f t="shared" si="166"/>
        <v>NOTAS</v>
      </c>
      <c r="P2115" t="str">
        <f t="shared" si="167"/>
        <v>2025</v>
      </c>
      <c r="Q2115" t="str">
        <f t="shared" si="168"/>
        <v>02</v>
      </c>
      <c r="R2115" t="str">
        <f>+IFERROR(VLOOKUP(I2115, Listado!A:B, 2, FALSE()), "COMERCIALIZADORA INTERNACIONAL CARIBBEAN EXOTICS S A")</f>
        <v>PEREZ MEJIA MARIA PAULINA</v>
      </c>
      <c r="S2115" s="25">
        <f>+VLOOKUP(E2115, TC!A:D, 2, FALSE())</f>
        <v>4111.38</v>
      </c>
      <c r="T2115" t="str">
        <f t="shared" si="169"/>
        <v>USD</v>
      </c>
    </row>
    <row r="2116" spans="1:20" ht="18.75" hidden="1" customHeight="1" x14ac:dyDescent="0.25">
      <c r="A2116" t="s">
        <v>2215</v>
      </c>
      <c r="B2116" t="s">
        <v>5</v>
      </c>
      <c r="C2116" t="s">
        <v>1970</v>
      </c>
      <c r="D2116" s="24">
        <v>2213</v>
      </c>
      <c r="E2116" t="s">
        <v>1643</v>
      </c>
      <c r="F2116" t="s">
        <v>128</v>
      </c>
      <c r="G2116" t="s">
        <v>110</v>
      </c>
      <c r="H2116" t="s">
        <v>2321</v>
      </c>
      <c r="I2116" t="s">
        <v>1850</v>
      </c>
      <c r="J2116" t="s">
        <v>1919</v>
      </c>
      <c r="K2116" t="s">
        <v>31</v>
      </c>
      <c r="L2116" s="24">
        <v>-349.65</v>
      </c>
      <c r="M2116" s="25">
        <f>+VLOOKUP(E2116, TC!A:D, 4, FALSE())</f>
        <v>1.0423999995135453</v>
      </c>
      <c r="N2116" s="24">
        <f t="shared" si="165"/>
        <v>-349.65</v>
      </c>
      <c r="O2116" t="str">
        <f t="shared" si="166"/>
        <v>NOTAS</v>
      </c>
      <c r="P2116" t="str">
        <f t="shared" si="167"/>
        <v>2025</v>
      </c>
      <c r="Q2116" t="str">
        <f t="shared" si="168"/>
        <v>02</v>
      </c>
      <c r="R2116" t="str">
        <f>+IFERROR(VLOOKUP(I2116, Listado!A:B, 2, FALSE()), "COMERCIALIZADORA INTERNACIONAL CARIBBEAN EXOTICS S A")</f>
        <v>PEREZ MEJIA MARIA PAULINA</v>
      </c>
      <c r="S2116" s="25">
        <f>+VLOOKUP(E2116, TC!A:D, 2, FALSE())</f>
        <v>4111.38</v>
      </c>
      <c r="T2116" t="str">
        <f t="shared" si="169"/>
        <v>USD</v>
      </c>
    </row>
    <row r="2117" spans="1:20" ht="18.75" hidden="1" customHeight="1" x14ac:dyDescent="0.25">
      <c r="A2117" t="s">
        <v>2215</v>
      </c>
      <c r="B2117" t="s">
        <v>5</v>
      </c>
      <c r="C2117" t="s">
        <v>1913</v>
      </c>
      <c r="D2117" s="24">
        <v>11035</v>
      </c>
      <c r="E2117" t="s">
        <v>1643</v>
      </c>
      <c r="F2117" t="s">
        <v>128</v>
      </c>
      <c r="G2117" t="s">
        <v>108</v>
      </c>
      <c r="H2117" t="s">
        <v>2322</v>
      </c>
      <c r="I2117" t="s">
        <v>1874</v>
      </c>
      <c r="J2117" t="s">
        <v>1917</v>
      </c>
      <c r="K2117" t="s">
        <v>31</v>
      </c>
      <c r="L2117" s="24">
        <v>7428.12</v>
      </c>
      <c r="M2117" s="25">
        <f>+VLOOKUP(E2117, TC!A:D, 4, FALSE())</f>
        <v>1.0423999995135453</v>
      </c>
      <c r="N2117" s="24">
        <f t="shared" si="165"/>
        <v>7428.12</v>
      </c>
      <c r="O2117" t="str">
        <f t="shared" si="166"/>
        <v>FACTURA</v>
      </c>
      <c r="P2117" t="str">
        <f t="shared" si="167"/>
        <v>2025</v>
      </c>
      <c r="Q2117" t="str">
        <f t="shared" si="168"/>
        <v>02</v>
      </c>
      <c r="R2117" t="str">
        <f>+IFERROR(VLOOKUP(I2117, Listado!A:B, 2, FALSE()), "COMERCIALIZADORA INTERNACIONAL CARIBBEAN EXOTICS S A")</f>
        <v>PIEDRAHITA PEREZ MARIANA</v>
      </c>
      <c r="S2117" s="25">
        <f>+VLOOKUP(E2117, TC!A:D, 2, FALSE())</f>
        <v>4111.38</v>
      </c>
      <c r="T2117" t="str">
        <f t="shared" si="169"/>
        <v>USD</v>
      </c>
    </row>
    <row r="2118" spans="1:20" ht="18.75" hidden="1" customHeight="1" x14ac:dyDescent="0.25">
      <c r="A2118" t="s">
        <v>2215</v>
      </c>
      <c r="B2118" t="s">
        <v>5</v>
      </c>
      <c r="C2118" t="s">
        <v>1913</v>
      </c>
      <c r="D2118" s="24">
        <v>11035</v>
      </c>
      <c r="E2118" t="s">
        <v>1643</v>
      </c>
      <c r="F2118" t="s">
        <v>128</v>
      </c>
      <c r="G2118" t="s">
        <v>108</v>
      </c>
      <c r="H2118" t="s">
        <v>2322</v>
      </c>
      <c r="I2118" t="s">
        <v>1874</v>
      </c>
      <c r="J2118" t="s">
        <v>1917</v>
      </c>
      <c r="K2118" t="s">
        <v>31</v>
      </c>
      <c r="L2118" s="24">
        <v>473.97</v>
      </c>
      <c r="M2118" s="25">
        <f>+VLOOKUP(E2118, TC!A:D, 4, FALSE())</f>
        <v>1.0423999995135453</v>
      </c>
      <c r="N2118" s="24">
        <f t="shared" si="165"/>
        <v>473.97</v>
      </c>
      <c r="O2118" t="str">
        <f t="shared" si="166"/>
        <v>FACTURA</v>
      </c>
      <c r="P2118" t="str">
        <f t="shared" si="167"/>
        <v>2025</v>
      </c>
      <c r="Q2118" t="str">
        <f t="shared" si="168"/>
        <v>02</v>
      </c>
      <c r="R2118" t="str">
        <f>+IFERROR(VLOOKUP(I2118, Listado!A:B, 2, FALSE()), "COMERCIALIZADORA INTERNACIONAL CARIBBEAN EXOTICS S A")</f>
        <v>PIEDRAHITA PEREZ MARIANA</v>
      </c>
      <c r="S2118" s="25">
        <f>+VLOOKUP(E2118, TC!A:D, 2, FALSE())</f>
        <v>4111.38</v>
      </c>
      <c r="T2118" t="str">
        <f t="shared" si="169"/>
        <v>USD</v>
      </c>
    </row>
    <row r="2119" spans="1:20" ht="18.75" hidden="1" customHeight="1" x14ac:dyDescent="0.25">
      <c r="A2119" t="s">
        <v>2215</v>
      </c>
      <c r="B2119" t="s">
        <v>5</v>
      </c>
      <c r="C2119" t="s">
        <v>1913</v>
      </c>
      <c r="D2119" s="24">
        <v>11035</v>
      </c>
      <c r="E2119" t="s">
        <v>1643</v>
      </c>
      <c r="F2119" t="s">
        <v>128</v>
      </c>
      <c r="G2119" t="s">
        <v>108</v>
      </c>
      <c r="H2119" t="s">
        <v>2322</v>
      </c>
      <c r="I2119" t="s">
        <v>1874</v>
      </c>
      <c r="J2119" t="s">
        <v>1917</v>
      </c>
      <c r="K2119" t="s">
        <v>31</v>
      </c>
      <c r="L2119" s="24">
        <v>108.78</v>
      </c>
      <c r="M2119" s="25">
        <f>+VLOOKUP(E2119, TC!A:D, 4, FALSE())</f>
        <v>1.0423999995135453</v>
      </c>
      <c r="N2119" s="24">
        <f t="shared" si="165"/>
        <v>108.78</v>
      </c>
      <c r="O2119" t="str">
        <f t="shared" si="166"/>
        <v>FACTURA</v>
      </c>
      <c r="P2119" t="str">
        <f t="shared" si="167"/>
        <v>2025</v>
      </c>
      <c r="Q2119" t="str">
        <f t="shared" si="168"/>
        <v>02</v>
      </c>
      <c r="R2119" t="str">
        <f>+IFERROR(VLOOKUP(I2119, Listado!A:B, 2, FALSE()), "COMERCIALIZADORA INTERNACIONAL CARIBBEAN EXOTICS S A")</f>
        <v>PIEDRAHITA PEREZ MARIANA</v>
      </c>
      <c r="S2119" s="25">
        <f>+VLOOKUP(E2119, TC!A:D, 2, FALSE())</f>
        <v>4111.38</v>
      </c>
      <c r="T2119" t="str">
        <f t="shared" si="169"/>
        <v>USD</v>
      </c>
    </row>
    <row r="2120" spans="1:20" ht="18.75" hidden="1" customHeight="1" x14ac:dyDescent="0.25">
      <c r="A2120" t="s">
        <v>2215</v>
      </c>
      <c r="B2120" t="s">
        <v>5</v>
      </c>
      <c r="C2120" t="s">
        <v>1913</v>
      </c>
      <c r="D2120" s="24">
        <v>11035</v>
      </c>
      <c r="E2120" t="s">
        <v>1643</v>
      </c>
      <c r="F2120" t="s">
        <v>128</v>
      </c>
      <c r="G2120" t="s">
        <v>108</v>
      </c>
      <c r="H2120" t="s">
        <v>2322</v>
      </c>
      <c r="I2120" t="s">
        <v>1874</v>
      </c>
      <c r="J2120" t="s">
        <v>1917</v>
      </c>
      <c r="K2120" t="s">
        <v>31</v>
      </c>
      <c r="L2120" s="24">
        <v>341.88</v>
      </c>
      <c r="M2120" s="25">
        <f>+VLOOKUP(E2120, TC!A:D, 4, FALSE())</f>
        <v>1.0423999995135453</v>
      </c>
      <c r="N2120" s="24">
        <f t="shared" si="165"/>
        <v>341.88</v>
      </c>
      <c r="O2120" t="str">
        <f t="shared" si="166"/>
        <v>FACTURA</v>
      </c>
      <c r="P2120" t="str">
        <f t="shared" si="167"/>
        <v>2025</v>
      </c>
      <c r="Q2120" t="str">
        <f t="shared" si="168"/>
        <v>02</v>
      </c>
      <c r="R2120" t="str">
        <f>+IFERROR(VLOOKUP(I2120, Listado!A:B, 2, FALSE()), "COMERCIALIZADORA INTERNACIONAL CARIBBEAN EXOTICS S A")</f>
        <v>PIEDRAHITA PEREZ MARIANA</v>
      </c>
      <c r="S2120" s="25">
        <f>+VLOOKUP(E2120, TC!A:D, 2, FALSE())</f>
        <v>4111.38</v>
      </c>
      <c r="T2120" t="str">
        <f t="shared" si="169"/>
        <v>USD</v>
      </c>
    </row>
    <row r="2121" spans="1:20" ht="18.75" hidden="1" customHeight="1" x14ac:dyDescent="0.25">
      <c r="A2121" t="s">
        <v>2215</v>
      </c>
      <c r="B2121" t="s">
        <v>5</v>
      </c>
      <c r="C2121" t="s">
        <v>1913</v>
      </c>
      <c r="D2121" s="24">
        <v>11035</v>
      </c>
      <c r="E2121" t="s">
        <v>1643</v>
      </c>
      <c r="F2121" t="s">
        <v>128</v>
      </c>
      <c r="G2121" t="s">
        <v>108</v>
      </c>
      <c r="H2121" t="s">
        <v>2322</v>
      </c>
      <c r="I2121" t="s">
        <v>1874</v>
      </c>
      <c r="J2121" t="s">
        <v>1917</v>
      </c>
      <c r="K2121" t="s">
        <v>31</v>
      </c>
      <c r="L2121" s="24">
        <v>349.65</v>
      </c>
      <c r="M2121" s="25">
        <f>+VLOOKUP(E2121, TC!A:D, 4, FALSE())</f>
        <v>1.0423999995135453</v>
      </c>
      <c r="N2121" s="24">
        <f t="shared" si="165"/>
        <v>349.65</v>
      </c>
      <c r="O2121" t="str">
        <f t="shared" si="166"/>
        <v>FACTURA</v>
      </c>
      <c r="P2121" t="str">
        <f t="shared" si="167"/>
        <v>2025</v>
      </c>
      <c r="Q2121" t="str">
        <f t="shared" si="168"/>
        <v>02</v>
      </c>
      <c r="R2121" t="str">
        <f>+IFERROR(VLOOKUP(I2121, Listado!A:B, 2, FALSE()), "COMERCIALIZADORA INTERNACIONAL CARIBBEAN EXOTICS S A")</f>
        <v>PIEDRAHITA PEREZ MARIANA</v>
      </c>
      <c r="S2121" s="25">
        <f>+VLOOKUP(E2121, TC!A:D, 2, FALSE())</f>
        <v>4111.38</v>
      </c>
      <c r="T2121" t="str">
        <f t="shared" si="169"/>
        <v>USD</v>
      </c>
    </row>
    <row r="2122" spans="1:20" ht="18.75" hidden="1" customHeight="1" x14ac:dyDescent="0.25">
      <c r="A2122" t="s">
        <v>2215</v>
      </c>
      <c r="B2122" t="s">
        <v>5</v>
      </c>
      <c r="C2122" t="s">
        <v>1970</v>
      </c>
      <c r="D2122" s="24">
        <v>2214</v>
      </c>
      <c r="E2122" t="s">
        <v>1643</v>
      </c>
      <c r="F2122" t="s">
        <v>128</v>
      </c>
      <c r="G2122" t="s">
        <v>110</v>
      </c>
      <c r="H2122" t="s">
        <v>2144</v>
      </c>
      <c r="I2122" t="s">
        <v>1850</v>
      </c>
      <c r="J2122" t="s">
        <v>1919</v>
      </c>
      <c r="K2122" t="s">
        <v>1918</v>
      </c>
      <c r="L2122" s="24">
        <v>-134.4</v>
      </c>
      <c r="M2122" s="25">
        <f>+VLOOKUP(E2122, TC!A:D, 4, FALSE())</f>
        <v>1.0423999995135453</v>
      </c>
      <c r="N2122" s="24">
        <f t="shared" si="165"/>
        <v>-134.4</v>
      </c>
      <c r="O2122" t="str">
        <f t="shared" si="166"/>
        <v>NOTAS</v>
      </c>
      <c r="P2122" t="str">
        <f t="shared" si="167"/>
        <v>2025</v>
      </c>
      <c r="Q2122" t="str">
        <f t="shared" si="168"/>
        <v>02</v>
      </c>
      <c r="R2122" t="str">
        <f>+IFERROR(VLOOKUP(I2122, Listado!A:B, 2, FALSE()), "COMERCIALIZADORA INTERNACIONAL CARIBBEAN EXOTICS S A")</f>
        <v>PEREZ MEJIA MARIA PAULINA</v>
      </c>
      <c r="S2122" s="25">
        <f>+VLOOKUP(E2122, TC!A:D, 2, FALSE())</f>
        <v>4111.38</v>
      </c>
      <c r="T2122" t="str">
        <f t="shared" si="169"/>
        <v>USD</v>
      </c>
    </row>
    <row r="2123" spans="1:20" ht="18.75" hidden="1" customHeight="1" x14ac:dyDescent="0.25">
      <c r="A2123" t="s">
        <v>2215</v>
      </c>
      <c r="B2123" t="s">
        <v>5</v>
      </c>
      <c r="C2123" t="s">
        <v>1913</v>
      </c>
      <c r="D2123" s="24">
        <v>11036</v>
      </c>
      <c r="E2123" t="s">
        <v>1643</v>
      </c>
      <c r="F2123" t="s">
        <v>1924</v>
      </c>
      <c r="G2123" t="s">
        <v>108</v>
      </c>
      <c r="H2123" t="s">
        <v>2323</v>
      </c>
      <c r="I2123" t="s">
        <v>1884</v>
      </c>
      <c r="J2123" t="s">
        <v>1919</v>
      </c>
      <c r="K2123" t="s">
        <v>58</v>
      </c>
      <c r="L2123" s="24">
        <v>9987.84</v>
      </c>
      <c r="M2123" s="25">
        <f>+VLOOKUP(E2123, TC!A:D, 4, FALSE())</f>
        <v>1.0423999995135453</v>
      </c>
      <c r="N2123" s="24">
        <f t="shared" si="165"/>
        <v>10411.32441114137</v>
      </c>
      <c r="O2123" t="str">
        <f t="shared" si="166"/>
        <v>FACTURA</v>
      </c>
      <c r="P2123" t="str">
        <f t="shared" si="167"/>
        <v>2025</v>
      </c>
      <c r="Q2123" t="str">
        <f t="shared" si="168"/>
        <v>02</v>
      </c>
      <c r="R2123" t="str">
        <f>+IFERROR(VLOOKUP(I2123, Listado!A:B, 2, FALSE()), "COMERCIALIZADORA INTERNACIONAL CARIBBEAN EXOTICS S A")</f>
        <v>PIEDRAHITA PEREZ MARIANA</v>
      </c>
      <c r="S2123" s="25">
        <f>+VLOOKUP(E2123, TC!A:D, 2, FALSE())</f>
        <v>4111.38</v>
      </c>
      <c r="T2123" t="str">
        <f t="shared" si="169"/>
        <v>EUR</v>
      </c>
    </row>
    <row r="2124" spans="1:20" ht="18.75" hidden="1" customHeight="1" x14ac:dyDescent="0.25">
      <c r="A2124" t="s">
        <v>2215</v>
      </c>
      <c r="B2124" t="s">
        <v>5</v>
      </c>
      <c r="C2124" t="s">
        <v>1913</v>
      </c>
      <c r="D2124" s="24">
        <v>11036</v>
      </c>
      <c r="E2124" t="s">
        <v>1643</v>
      </c>
      <c r="F2124" t="s">
        <v>1924</v>
      </c>
      <c r="G2124" t="s">
        <v>108</v>
      </c>
      <c r="H2124" t="s">
        <v>2323</v>
      </c>
      <c r="I2124" t="s">
        <v>1884</v>
      </c>
      <c r="J2124" t="s">
        <v>1919</v>
      </c>
      <c r="K2124" t="s">
        <v>1959</v>
      </c>
      <c r="L2124" s="24">
        <v>1340</v>
      </c>
      <c r="M2124" s="25">
        <f>+VLOOKUP(E2124, TC!A:D, 4, FALSE())</f>
        <v>1.0423999995135453</v>
      </c>
      <c r="N2124" s="24">
        <f t="shared" si="165"/>
        <v>1396.8159993481509</v>
      </c>
      <c r="O2124" t="str">
        <f t="shared" si="166"/>
        <v>FACTURA</v>
      </c>
      <c r="P2124" t="str">
        <f t="shared" si="167"/>
        <v>2025</v>
      </c>
      <c r="Q2124" t="str">
        <f t="shared" si="168"/>
        <v>02</v>
      </c>
      <c r="R2124" t="str">
        <f>+IFERROR(VLOOKUP(I2124, Listado!A:B, 2, FALSE()), "COMERCIALIZADORA INTERNACIONAL CARIBBEAN EXOTICS S A")</f>
        <v>PIEDRAHITA PEREZ MARIANA</v>
      </c>
      <c r="S2124" s="25">
        <f>+VLOOKUP(E2124, TC!A:D, 2, FALSE())</f>
        <v>4111.38</v>
      </c>
      <c r="T2124" t="str">
        <f t="shared" si="169"/>
        <v>EUR</v>
      </c>
    </row>
    <row r="2125" spans="1:20" ht="18.75" hidden="1" customHeight="1" x14ac:dyDescent="0.25">
      <c r="A2125" t="s">
        <v>2215</v>
      </c>
      <c r="B2125" t="s">
        <v>5</v>
      </c>
      <c r="C2125" t="s">
        <v>1913</v>
      </c>
      <c r="D2125" s="24">
        <v>11036</v>
      </c>
      <c r="E2125" t="s">
        <v>1643</v>
      </c>
      <c r="F2125" t="s">
        <v>1924</v>
      </c>
      <c r="G2125" t="s">
        <v>108</v>
      </c>
      <c r="H2125" t="s">
        <v>2323</v>
      </c>
      <c r="I2125" t="s">
        <v>1884</v>
      </c>
      <c r="J2125" t="s">
        <v>1919</v>
      </c>
      <c r="K2125" t="s">
        <v>1960</v>
      </c>
      <c r="L2125" s="24">
        <v>134.56</v>
      </c>
      <c r="M2125" s="25">
        <f>+VLOOKUP(E2125, TC!A:D, 4, FALSE())</f>
        <v>1.0423999995135453</v>
      </c>
      <c r="N2125" s="24">
        <f t="shared" si="165"/>
        <v>140.26534393454267</v>
      </c>
      <c r="O2125" t="str">
        <f t="shared" si="166"/>
        <v>FACTURA</v>
      </c>
      <c r="P2125" t="str">
        <f t="shared" si="167"/>
        <v>2025</v>
      </c>
      <c r="Q2125" t="str">
        <f t="shared" si="168"/>
        <v>02</v>
      </c>
      <c r="R2125" t="str">
        <f>+IFERROR(VLOOKUP(I2125, Listado!A:B, 2, FALSE()), "COMERCIALIZADORA INTERNACIONAL CARIBBEAN EXOTICS S A")</f>
        <v>PIEDRAHITA PEREZ MARIANA</v>
      </c>
      <c r="S2125" s="25">
        <f>+VLOOKUP(E2125, TC!A:D, 2, FALSE())</f>
        <v>4111.38</v>
      </c>
      <c r="T2125" t="str">
        <f t="shared" si="169"/>
        <v>EUR</v>
      </c>
    </row>
    <row r="2126" spans="1:20" ht="18.75" hidden="1" customHeight="1" x14ac:dyDescent="0.25">
      <c r="A2126" t="s">
        <v>2215</v>
      </c>
      <c r="B2126" t="s">
        <v>5</v>
      </c>
      <c r="C2126" t="s">
        <v>1913</v>
      </c>
      <c r="D2126" s="24">
        <v>11037</v>
      </c>
      <c r="E2126" t="s">
        <v>1643</v>
      </c>
      <c r="F2126" t="s">
        <v>1924</v>
      </c>
      <c r="G2126" t="s">
        <v>112</v>
      </c>
      <c r="I2126" t="s">
        <v>1863</v>
      </c>
      <c r="J2126" t="s">
        <v>1926</v>
      </c>
      <c r="K2126" t="s">
        <v>1918</v>
      </c>
      <c r="L2126" s="24">
        <v>436.8</v>
      </c>
      <c r="M2126" s="25">
        <f>+VLOOKUP(E2126, TC!A:D, 4, FALSE())</f>
        <v>1.0423999995135453</v>
      </c>
      <c r="N2126" s="24">
        <f t="shared" si="165"/>
        <v>455.32031978751661</v>
      </c>
      <c r="O2126" t="str">
        <f t="shared" si="166"/>
        <v>FACTURA</v>
      </c>
      <c r="P2126" t="str">
        <f t="shared" si="167"/>
        <v>2025</v>
      </c>
      <c r="Q2126" t="str">
        <f t="shared" si="168"/>
        <v>02</v>
      </c>
      <c r="R2126" t="str">
        <f>+IFERROR(VLOOKUP(I2126, Listado!A:B, 2, FALSE()), "COMERCIALIZADORA INTERNACIONAL CARIBBEAN EXOTICS S A")</f>
        <v>HINCAPIE CONTRERAS ERIKA STEFANIA</v>
      </c>
      <c r="S2126" s="25">
        <f>+VLOOKUP(E2126, TC!A:D, 2, FALSE())</f>
        <v>4111.38</v>
      </c>
      <c r="T2126" t="str">
        <f t="shared" si="169"/>
        <v>EUR</v>
      </c>
    </row>
    <row r="2127" spans="1:20" ht="18.75" hidden="1" customHeight="1" x14ac:dyDescent="0.25">
      <c r="A2127" t="s">
        <v>2215</v>
      </c>
      <c r="B2127" t="s">
        <v>5</v>
      </c>
      <c r="C2127" t="s">
        <v>1913</v>
      </c>
      <c r="D2127" s="24">
        <v>11038</v>
      </c>
      <c r="E2127" t="s">
        <v>1643</v>
      </c>
      <c r="F2127" t="s">
        <v>128</v>
      </c>
      <c r="G2127" t="s">
        <v>110</v>
      </c>
      <c r="I2127" t="s">
        <v>1850</v>
      </c>
      <c r="J2127" t="s">
        <v>1919</v>
      </c>
      <c r="K2127" t="s">
        <v>1918</v>
      </c>
      <c r="L2127" s="24">
        <v>201.6</v>
      </c>
      <c r="M2127" s="25">
        <f>+VLOOKUP(E2127, TC!A:D, 4, FALSE())</f>
        <v>1.0423999995135453</v>
      </c>
      <c r="N2127" s="24">
        <f t="shared" si="165"/>
        <v>201.6</v>
      </c>
      <c r="O2127" t="str">
        <f t="shared" si="166"/>
        <v>FACTURA</v>
      </c>
      <c r="P2127" t="str">
        <f t="shared" si="167"/>
        <v>2025</v>
      </c>
      <c r="Q2127" t="str">
        <f t="shared" si="168"/>
        <v>02</v>
      </c>
      <c r="R2127" t="str">
        <f>+IFERROR(VLOOKUP(I2127, Listado!A:B, 2, FALSE()), "COMERCIALIZADORA INTERNACIONAL CARIBBEAN EXOTICS S A")</f>
        <v>PEREZ MEJIA MARIA PAULINA</v>
      </c>
      <c r="S2127" s="25">
        <f>+VLOOKUP(E2127, TC!A:D, 2, FALSE())</f>
        <v>4111.38</v>
      </c>
      <c r="T2127" t="str">
        <f t="shared" si="169"/>
        <v>USD</v>
      </c>
    </row>
    <row r="2128" spans="1:20" ht="18.75" hidden="1" customHeight="1" x14ac:dyDescent="0.25">
      <c r="A2128" t="s">
        <v>2215</v>
      </c>
      <c r="B2128" t="s">
        <v>5</v>
      </c>
      <c r="C2128" t="s">
        <v>1913</v>
      </c>
      <c r="D2128" s="24">
        <v>11038</v>
      </c>
      <c r="E2128" t="s">
        <v>1643</v>
      </c>
      <c r="F2128" t="s">
        <v>128</v>
      </c>
      <c r="G2128" t="s">
        <v>110</v>
      </c>
      <c r="I2128" t="s">
        <v>1850</v>
      </c>
      <c r="J2128" t="s">
        <v>1919</v>
      </c>
      <c r="K2128" t="s">
        <v>1918</v>
      </c>
      <c r="L2128" s="24">
        <v>216</v>
      </c>
      <c r="M2128" s="25">
        <f>+VLOOKUP(E2128, TC!A:D, 4, FALSE())</f>
        <v>1.0423999995135453</v>
      </c>
      <c r="N2128" s="24">
        <f t="shared" si="165"/>
        <v>216</v>
      </c>
      <c r="O2128" t="str">
        <f t="shared" si="166"/>
        <v>FACTURA</v>
      </c>
      <c r="P2128" t="str">
        <f t="shared" si="167"/>
        <v>2025</v>
      </c>
      <c r="Q2128" t="str">
        <f t="shared" si="168"/>
        <v>02</v>
      </c>
      <c r="R2128" t="str">
        <f>+IFERROR(VLOOKUP(I2128, Listado!A:B, 2, FALSE()), "COMERCIALIZADORA INTERNACIONAL CARIBBEAN EXOTICS S A")</f>
        <v>PEREZ MEJIA MARIA PAULINA</v>
      </c>
      <c r="S2128" s="25">
        <f>+VLOOKUP(E2128, TC!A:D, 2, FALSE())</f>
        <v>4111.38</v>
      </c>
      <c r="T2128" t="str">
        <f t="shared" si="169"/>
        <v>USD</v>
      </c>
    </row>
    <row r="2129" spans="1:20" ht="18.75" hidden="1" customHeight="1" x14ac:dyDescent="0.25">
      <c r="A2129" t="s">
        <v>2215</v>
      </c>
      <c r="B2129" t="s">
        <v>5</v>
      </c>
      <c r="C2129" t="s">
        <v>1913</v>
      </c>
      <c r="D2129" s="24">
        <v>11039</v>
      </c>
      <c r="E2129" t="s">
        <v>1644</v>
      </c>
      <c r="F2129" t="s">
        <v>99</v>
      </c>
      <c r="G2129" t="s">
        <v>113</v>
      </c>
      <c r="I2129" t="s">
        <v>1859</v>
      </c>
      <c r="J2129" t="s">
        <v>1915</v>
      </c>
      <c r="K2129" t="s">
        <v>1916</v>
      </c>
      <c r="L2129" s="24">
        <v>5220000</v>
      </c>
      <c r="M2129" s="25">
        <f>+VLOOKUP(E2129, TC!A:D, 4, FALSE())</f>
        <v>1.0474499996340276</v>
      </c>
      <c r="N2129" s="24">
        <f t="shared" si="165"/>
        <v>5220000</v>
      </c>
      <c r="O2129" t="str">
        <f t="shared" si="166"/>
        <v>FACTURA</v>
      </c>
      <c r="P2129" t="str">
        <f t="shared" si="167"/>
        <v>2025</v>
      </c>
      <c r="Q2129" t="str">
        <f t="shared" si="168"/>
        <v>02</v>
      </c>
      <c r="R2129" t="str">
        <f>+IFERROR(VLOOKUP(I2129, Listado!A:B, 2, FALSE()), "COMERCIALIZADORA INTERNACIONAL CARIBBEAN EXOTICS S A")</f>
        <v>LONDOÑO ECHEVERRI ALEJANDRA</v>
      </c>
      <c r="S2129" s="25">
        <f>+VLOOKUP(E2129, TC!A:D, 2, FALSE())</f>
        <v>4098.67</v>
      </c>
      <c r="T2129" t="str">
        <f t="shared" si="169"/>
        <v>COP</v>
      </c>
    </row>
    <row r="2130" spans="1:20" ht="18.75" hidden="1" customHeight="1" x14ac:dyDescent="0.25">
      <c r="A2130" t="s">
        <v>2215</v>
      </c>
      <c r="B2130" t="s">
        <v>5</v>
      </c>
      <c r="C2130" t="s">
        <v>1913</v>
      </c>
      <c r="D2130" s="24">
        <v>11040</v>
      </c>
      <c r="E2130" t="s">
        <v>1644</v>
      </c>
      <c r="F2130" t="s">
        <v>99</v>
      </c>
      <c r="G2130" t="s">
        <v>113</v>
      </c>
      <c r="I2130" t="s">
        <v>1858</v>
      </c>
      <c r="J2130" t="s">
        <v>1915</v>
      </c>
      <c r="K2130" t="s">
        <v>1920</v>
      </c>
      <c r="L2130" s="24">
        <v>1344000</v>
      </c>
      <c r="M2130" s="25">
        <f>+VLOOKUP(E2130, TC!A:D, 4, FALSE())</f>
        <v>1.0474499996340276</v>
      </c>
      <c r="N2130" s="24">
        <f t="shared" si="165"/>
        <v>1344000</v>
      </c>
      <c r="O2130" t="str">
        <f t="shared" si="166"/>
        <v>FACTURA</v>
      </c>
      <c r="P2130" t="str">
        <f t="shared" si="167"/>
        <v>2025</v>
      </c>
      <c r="Q2130" t="str">
        <f t="shared" si="168"/>
        <v>02</v>
      </c>
      <c r="R2130" t="str">
        <f>+IFERROR(VLOOKUP(I2130, Listado!A:B, 2, FALSE()), "COMERCIALIZADORA INTERNACIONAL CARIBBEAN EXOTICS S A")</f>
        <v>LONDOÑO ECHEVERRI ALEJANDRA</v>
      </c>
      <c r="S2130" s="25">
        <f>+VLOOKUP(E2130, TC!A:D, 2, FALSE())</f>
        <v>4098.67</v>
      </c>
      <c r="T2130" t="str">
        <f t="shared" si="169"/>
        <v>COP</v>
      </c>
    </row>
    <row r="2131" spans="1:20" ht="18.75" hidden="1" customHeight="1" x14ac:dyDescent="0.25">
      <c r="A2131" t="s">
        <v>2215</v>
      </c>
      <c r="B2131" t="s">
        <v>5</v>
      </c>
      <c r="C2131" t="s">
        <v>1913</v>
      </c>
      <c r="D2131" s="24">
        <v>11041</v>
      </c>
      <c r="E2131" t="s">
        <v>1644</v>
      </c>
      <c r="F2131" t="s">
        <v>99</v>
      </c>
      <c r="G2131" t="s">
        <v>113</v>
      </c>
      <c r="I2131" t="s">
        <v>1858</v>
      </c>
      <c r="J2131" t="s">
        <v>1915</v>
      </c>
      <c r="K2131" t="s">
        <v>1920</v>
      </c>
      <c r="L2131" s="24">
        <v>1344000</v>
      </c>
      <c r="M2131" s="25">
        <f>+VLOOKUP(E2131, TC!A:D, 4, FALSE())</f>
        <v>1.0474499996340276</v>
      </c>
      <c r="N2131" s="24">
        <f t="shared" si="165"/>
        <v>1344000</v>
      </c>
      <c r="O2131" t="str">
        <f t="shared" si="166"/>
        <v>FACTURA</v>
      </c>
      <c r="P2131" t="str">
        <f t="shared" si="167"/>
        <v>2025</v>
      </c>
      <c r="Q2131" t="str">
        <f t="shared" si="168"/>
        <v>02</v>
      </c>
      <c r="R2131" t="str">
        <f>+IFERROR(VLOOKUP(I2131, Listado!A:B, 2, FALSE()), "COMERCIALIZADORA INTERNACIONAL CARIBBEAN EXOTICS S A")</f>
        <v>LONDOÑO ECHEVERRI ALEJANDRA</v>
      </c>
      <c r="S2131" s="25">
        <f>+VLOOKUP(E2131, TC!A:D, 2, FALSE())</f>
        <v>4098.67</v>
      </c>
      <c r="T2131" t="str">
        <f t="shared" si="169"/>
        <v>COP</v>
      </c>
    </row>
    <row r="2132" spans="1:20" ht="18.75" hidden="1" customHeight="1" x14ac:dyDescent="0.25">
      <c r="A2132" t="s">
        <v>2215</v>
      </c>
      <c r="B2132" t="s">
        <v>1923</v>
      </c>
      <c r="C2132" t="s">
        <v>1913</v>
      </c>
      <c r="D2132" s="24">
        <v>5768</v>
      </c>
      <c r="E2132" t="s">
        <v>1644</v>
      </c>
      <c r="F2132" t="s">
        <v>128</v>
      </c>
      <c r="G2132" t="s">
        <v>108</v>
      </c>
      <c r="H2132" t="s">
        <v>2324</v>
      </c>
      <c r="I2132" t="s">
        <v>1879</v>
      </c>
      <c r="J2132" t="s">
        <v>1944</v>
      </c>
      <c r="K2132" t="s">
        <v>2325</v>
      </c>
      <c r="L2132" s="24">
        <v>795</v>
      </c>
      <c r="M2132" s="25">
        <f>+VLOOKUP(E2132, TC!A:D, 4, FALSE())</f>
        <v>1.0474499996340276</v>
      </c>
      <c r="N2132" s="24">
        <f t="shared" si="165"/>
        <v>795</v>
      </c>
      <c r="O2132" t="str">
        <f t="shared" si="166"/>
        <v>FACTURA</v>
      </c>
      <c r="P2132" t="str">
        <f t="shared" si="167"/>
        <v>2025</v>
      </c>
      <c r="Q2132" t="str">
        <f t="shared" si="168"/>
        <v>02</v>
      </c>
      <c r="R2132" t="str">
        <f>+IFERROR(VLOOKUP(I2132, Listado!A:B, 2, FALSE()), "COMERCIALIZADORA INTERNACIONAL CARIBBEAN EXOTICS S A")</f>
        <v>PIEDRAHITA PEREZ MARIANA</v>
      </c>
      <c r="S2132" s="25">
        <f>+VLOOKUP(E2132, TC!A:D, 2, FALSE())</f>
        <v>4098.67</v>
      </c>
      <c r="T2132" t="str">
        <f t="shared" si="169"/>
        <v>USD</v>
      </c>
    </row>
    <row r="2133" spans="1:20" ht="18.75" hidden="1" customHeight="1" x14ac:dyDescent="0.25">
      <c r="A2133" t="s">
        <v>2215</v>
      </c>
      <c r="B2133" t="s">
        <v>1923</v>
      </c>
      <c r="C2133" t="s">
        <v>1913</v>
      </c>
      <c r="D2133" s="24">
        <v>5768</v>
      </c>
      <c r="E2133" t="s">
        <v>1644</v>
      </c>
      <c r="F2133" t="s">
        <v>128</v>
      </c>
      <c r="G2133" t="s">
        <v>108</v>
      </c>
      <c r="H2133" t="s">
        <v>2324</v>
      </c>
      <c r="I2133" t="s">
        <v>1879</v>
      </c>
      <c r="J2133" t="s">
        <v>1944</v>
      </c>
      <c r="K2133" t="s">
        <v>2119</v>
      </c>
      <c r="L2133" s="24">
        <v>3705</v>
      </c>
      <c r="M2133" s="25">
        <f>+VLOOKUP(E2133, TC!A:D, 4, FALSE())</f>
        <v>1.0474499996340276</v>
      </c>
      <c r="N2133" s="24">
        <f t="shared" si="165"/>
        <v>3705</v>
      </c>
      <c r="O2133" t="str">
        <f t="shared" si="166"/>
        <v>FACTURA</v>
      </c>
      <c r="P2133" t="str">
        <f t="shared" si="167"/>
        <v>2025</v>
      </c>
      <c r="Q2133" t="str">
        <f t="shared" si="168"/>
        <v>02</v>
      </c>
      <c r="R2133" t="str">
        <f>+IFERROR(VLOOKUP(I2133, Listado!A:B, 2, FALSE()), "COMERCIALIZADORA INTERNACIONAL CARIBBEAN EXOTICS S A")</f>
        <v>PIEDRAHITA PEREZ MARIANA</v>
      </c>
      <c r="S2133" s="25">
        <f>+VLOOKUP(E2133, TC!A:D, 2, FALSE())</f>
        <v>4098.67</v>
      </c>
      <c r="T2133" t="str">
        <f t="shared" si="169"/>
        <v>USD</v>
      </c>
    </row>
    <row r="2134" spans="1:20" ht="18.75" hidden="1" customHeight="1" x14ac:dyDescent="0.25">
      <c r="A2134" t="s">
        <v>2215</v>
      </c>
      <c r="B2134" t="s">
        <v>1923</v>
      </c>
      <c r="C2134" t="s">
        <v>1913</v>
      </c>
      <c r="D2134" s="24">
        <v>5769</v>
      </c>
      <c r="E2134" t="s">
        <v>1644</v>
      </c>
      <c r="F2134" t="s">
        <v>128</v>
      </c>
      <c r="G2134" t="s">
        <v>112</v>
      </c>
      <c r="H2134" t="s">
        <v>2326</v>
      </c>
      <c r="I2134" t="s">
        <v>1870</v>
      </c>
      <c r="J2134" t="s">
        <v>1930</v>
      </c>
      <c r="K2134" t="s">
        <v>1928</v>
      </c>
      <c r="L2134" s="24">
        <v>1070.5999999999999</v>
      </c>
      <c r="M2134" s="25">
        <f>+VLOOKUP(E2134, TC!A:D, 4, FALSE())</f>
        <v>1.0474499996340276</v>
      </c>
      <c r="N2134" s="24">
        <f t="shared" si="165"/>
        <v>1070.5999999999999</v>
      </c>
      <c r="O2134" t="str">
        <f t="shared" si="166"/>
        <v>FACTURA</v>
      </c>
      <c r="P2134" t="str">
        <f t="shared" si="167"/>
        <v>2025</v>
      </c>
      <c r="Q2134" t="str">
        <f t="shared" si="168"/>
        <v>02</v>
      </c>
      <c r="R2134" t="str">
        <f>+IFERROR(VLOOKUP(I2134, Listado!A:B, 2, FALSE()), "COMERCIALIZADORA INTERNACIONAL CARIBBEAN EXOTICS S A")</f>
        <v>HINCAPIE CONTRERAS ERIKA STEFANIA</v>
      </c>
      <c r="S2134" s="25">
        <f>+VLOOKUP(E2134, TC!A:D, 2, FALSE())</f>
        <v>4098.67</v>
      </c>
      <c r="T2134" t="str">
        <f t="shared" si="169"/>
        <v>USD</v>
      </c>
    </row>
    <row r="2135" spans="1:20" ht="18.75" hidden="1" customHeight="1" x14ac:dyDescent="0.25">
      <c r="A2135" t="s">
        <v>2215</v>
      </c>
      <c r="B2135" t="s">
        <v>1923</v>
      </c>
      <c r="C2135" t="s">
        <v>1913</v>
      </c>
      <c r="D2135" s="24">
        <v>5769</v>
      </c>
      <c r="E2135" t="s">
        <v>1644</v>
      </c>
      <c r="F2135" t="s">
        <v>128</v>
      </c>
      <c r="G2135" t="s">
        <v>112</v>
      </c>
      <c r="H2135" t="s">
        <v>2326</v>
      </c>
      <c r="I2135" t="s">
        <v>1870</v>
      </c>
      <c r="J2135" t="s">
        <v>1930</v>
      </c>
      <c r="K2135" t="s">
        <v>1937</v>
      </c>
      <c r="L2135" s="24">
        <v>1870</v>
      </c>
      <c r="M2135" s="25">
        <f>+VLOOKUP(E2135, TC!A:D, 4, FALSE())</f>
        <v>1.0474499996340276</v>
      </c>
      <c r="N2135" s="24">
        <f t="shared" si="165"/>
        <v>1870</v>
      </c>
      <c r="O2135" t="str">
        <f t="shared" si="166"/>
        <v>FACTURA</v>
      </c>
      <c r="P2135" t="str">
        <f t="shared" si="167"/>
        <v>2025</v>
      </c>
      <c r="Q2135" t="str">
        <f t="shared" si="168"/>
        <v>02</v>
      </c>
      <c r="R2135" t="str">
        <f>+IFERROR(VLOOKUP(I2135, Listado!A:B, 2, FALSE()), "COMERCIALIZADORA INTERNACIONAL CARIBBEAN EXOTICS S A")</f>
        <v>HINCAPIE CONTRERAS ERIKA STEFANIA</v>
      </c>
      <c r="S2135" s="25">
        <f>+VLOOKUP(E2135, TC!A:D, 2, FALSE())</f>
        <v>4098.67</v>
      </c>
      <c r="T2135" t="str">
        <f t="shared" si="169"/>
        <v>USD</v>
      </c>
    </row>
    <row r="2136" spans="1:20" ht="18.75" hidden="1" customHeight="1" x14ac:dyDescent="0.25">
      <c r="A2136" t="s">
        <v>2215</v>
      </c>
      <c r="B2136" t="s">
        <v>1923</v>
      </c>
      <c r="C2136" t="s">
        <v>1913</v>
      </c>
      <c r="D2136" s="24">
        <v>5769</v>
      </c>
      <c r="E2136" t="s">
        <v>1644</v>
      </c>
      <c r="F2136" t="s">
        <v>128</v>
      </c>
      <c r="G2136" t="s">
        <v>112</v>
      </c>
      <c r="H2136" t="s">
        <v>2326</v>
      </c>
      <c r="I2136" t="s">
        <v>1870</v>
      </c>
      <c r="J2136" t="s">
        <v>1930</v>
      </c>
      <c r="K2136" t="s">
        <v>1938</v>
      </c>
      <c r="L2136" s="24">
        <v>2124</v>
      </c>
      <c r="M2136" s="25">
        <f>+VLOOKUP(E2136, TC!A:D, 4, FALSE())</f>
        <v>1.0474499996340276</v>
      </c>
      <c r="N2136" s="24">
        <f t="shared" si="165"/>
        <v>2124</v>
      </c>
      <c r="O2136" t="str">
        <f t="shared" si="166"/>
        <v>FACTURA</v>
      </c>
      <c r="P2136" t="str">
        <f t="shared" si="167"/>
        <v>2025</v>
      </c>
      <c r="Q2136" t="str">
        <f t="shared" si="168"/>
        <v>02</v>
      </c>
      <c r="R2136" t="str">
        <f>+IFERROR(VLOOKUP(I2136, Listado!A:B, 2, FALSE()), "COMERCIALIZADORA INTERNACIONAL CARIBBEAN EXOTICS S A")</f>
        <v>HINCAPIE CONTRERAS ERIKA STEFANIA</v>
      </c>
      <c r="S2136" s="25">
        <f>+VLOOKUP(E2136, TC!A:D, 2, FALSE())</f>
        <v>4098.67</v>
      </c>
      <c r="T2136" t="str">
        <f t="shared" si="169"/>
        <v>USD</v>
      </c>
    </row>
    <row r="2137" spans="1:20" ht="18.75" hidden="1" customHeight="1" x14ac:dyDescent="0.25">
      <c r="A2137" t="s">
        <v>2215</v>
      </c>
      <c r="B2137" t="s">
        <v>5</v>
      </c>
      <c r="C2137" t="s">
        <v>1970</v>
      </c>
      <c r="D2137" s="24">
        <v>2215</v>
      </c>
      <c r="E2137" t="s">
        <v>1644</v>
      </c>
      <c r="F2137" t="s">
        <v>99</v>
      </c>
      <c r="G2137" t="s">
        <v>113</v>
      </c>
      <c r="I2137" t="s">
        <v>1843</v>
      </c>
      <c r="J2137" t="s">
        <v>1915</v>
      </c>
      <c r="K2137" t="s">
        <v>2021</v>
      </c>
      <c r="L2137" s="24">
        <v>-2200</v>
      </c>
      <c r="M2137" s="25">
        <f>+VLOOKUP(E2137, TC!A:D, 4, FALSE())</f>
        <v>1.0474499996340276</v>
      </c>
      <c r="N2137" s="24">
        <f t="shared" si="165"/>
        <v>-2200</v>
      </c>
      <c r="O2137" t="str">
        <f t="shared" si="166"/>
        <v>NOTAS</v>
      </c>
      <c r="P2137" t="str">
        <f t="shared" si="167"/>
        <v>2025</v>
      </c>
      <c r="Q2137" t="str">
        <f t="shared" si="168"/>
        <v>02</v>
      </c>
      <c r="R2137" t="str">
        <f>+IFERROR(VLOOKUP(I2137, Listado!A:B, 2, FALSE()), "COMERCIALIZADORA INTERNACIONAL CARIBBEAN EXOTICS S A")</f>
        <v>LONDOÑO ECHEVERRI ALEJANDRA</v>
      </c>
      <c r="S2137" s="25">
        <f>+VLOOKUP(E2137, TC!A:D, 2, FALSE())</f>
        <v>4098.67</v>
      </c>
      <c r="T2137" t="str">
        <f t="shared" si="169"/>
        <v>COP</v>
      </c>
    </row>
    <row r="2138" spans="1:20" ht="18.75" hidden="1" customHeight="1" x14ac:dyDescent="0.25">
      <c r="A2138" t="s">
        <v>2215</v>
      </c>
      <c r="B2138" t="s">
        <v>5</v>
      </c>
      <c r="C2138" t="s">
        <v>1970</v>
      </c>
      <c r="D2138" s="24">
        <v>2216</v>
      </c>
      <c r="E2138" t="s">
        <v>1644</v>
      </c>
      <c r="F2138" t="s">
        <v>99</v>
      </c>
      <c r="G2138" t="s">
        <v>1914</v>
      </c>
      <c r="I2138" t="s">
        <v>1841</v>
      </c>
      <c r="J2138" t="s">
        <v>1915</v>
      </c>
      <c r="K2138" t="s">
        <v>2021</v>
      </c>
      <c r="L2138" s="24">
        <v>-1800</v>
      </c>
      <c r="M2138" s="25">
        <f>+VLOOKUP(E2138, TC!A:D, 4, FALSE())</f>
        <v>1.0474499996340276</v>
      </c>
      <c r="N2138" s="24">
        <f t="shared" si="165"/>
        <v>-1800</v>
      </c>
      <c r="O2138" t="str">
        <f t="shared" si="166"/>
        <v>NOTAS</v>
      </c>
      <c r="P2138" t="str">
        <f t="shared" si="167"/>
        <v>2025</v>
      </c>
      <c r="Q2138" t="str">
        <f t="shared" si="168"/>
        <v>02</v>
      </c>
      <c r="R2138" t="str">
        <f>+IFERROR(VLOOKUP(I2138, Listado!A:B, 2, FALSE()), "COMERCIALIZADORA INTERNACIONAL CARIBBEAN EXOTICS S A")</f>
        <v>LONDOÑO ECHEVERRI ALEJANDRA</v>
      </c>
      <c r="S2138" s="25">
        <f>+VLOOKUP(E2138, TC!A:D, 2, FALSE())</f>
        <v>4098.67</v>
      </c>
      <c r="T2138" t="str">
        <f t="shared" si="169"/>
        <v>COP</v>
      </c>
    </row>
    <row r="2139" spans="1:20" ht="18.75" hidden="1" customHeight="1" x14ac:dyDescent="0.25">
      <c r="A2139" t="s">
        <v>2215</v>
      </c>
      <c r="B2139" t="s">
        <v>1923</v>
      </c>
      <c r="C2139" t="s">
        <v>1913</v>
      </c>
      <c r="D2139" s="24">
        <v>5770</v>
      </c>
      <c r="E2139" t="s">
        <v>1644</v>
      </c>
      <c r="F2139" t="s">
        <v>128</v>
      </c>
      <c r="G2139" t="s">
        <v>110</v>
      </c>
      <c r="H2139" t="s">
        <v>2327</v>
      </c>
      <c r="I2139" t="s">
        <v>1883</v>
      </c>
      <c r="J2139" t="s">
        <v>1984</v>
      </c>
      <c r="K2139" t="s">
        <v>2195</v>
      </c>
      <c r="L2139" s="24">
        <v>1542.6</v>
      </c>
      <c r="M2139" s="25">
        <f>+VLOOKUP(E2139, TC!A:D, 4, FALSE())</f>
        <v>1.0474499996340276</v>
      </c>
      <c r="N2139" s="24">
        <f t="shared" si="165"/>
        <v>1542.6</v>
      </c>
      <c r="O2139" t="str">
        <f t="shared" si="166"/>
        <v>FACTURA</v>
      </c>
      <c r="P2139" t="str">
        <f t="shared" si="167"/>
        <v>2025</v>
      </c>
      <c r="Q2139" t="str">
        <f t="shared" si="168"/>
        <v>02</v>
      </c>
      <c r="R2139" t="str">
        <f>+IFERROR(VLOOKUP(I2139, Listado!A:B, 2, FALSE()), "COMERCIALIZADORA INTERNACIONAL CARIBBEAN EXOTICS S A")</f>
        <v>PEREZ MEJIA MARIA PAULINA</v>
      </c>
      <c r="S2139" s="25">
        <f>+VLOOKUP(E2139, TC!A:D, 2, FALSE())</f>
        <v>4098.67</v>
      </c>
      <c r="T2139" t="str">
        <f t="shared" si="169"/>
        <v>USD</v>
      </c>
    </row>
    <row r="2140" spans="1:20" ht="18.75" hidden="1" customHeight="1" x14ac:dyDescent="0.25">
      <c r="A2140" t="s">
        <v>2215</v>
      </c>
      <c r="B2140" t="s">
        <v>1923</v>
      </c>
      <c r="C2140" t="s">
        <v>1913</v>
      </c>
      <c r="D2140" s="24">
        <v>5770</v>
      </c>
      <c r="E2140" t="s">
        <v>1644</v>
      </c>
      <c r="F2140" t="s">
        <v>128</v>
      </c>
      <c r="G2140" t="s">
        <v>110</v>
      </c>
      <c r="H2140" t="s">
        <v>2327</v>
      </c>
      <c r="I2140" t="s">
        <v>1883</v>
      </c>
      <c r="J2140" t="s">
        <v>1984</v>
      </c>
      <c r="K2140" t="s">
        <v>1928</v>
      </c>
      <c r="L2140" s="24">
        <v>3002</v>
      </c>
      <c r="M2140" s="25">
        <f>+VLOOKUP(E2140, TC!A:D, 4, FALSE())</f>
        <v>1.0474499996340276</v>
      </c>
      <c r="N2140" s="24">
        <f t="shared" si="165"/>
        <v>3002</v>
      </c>
      <c r="O2140" t="str">
        <f t="shared" si="166"/>
        <v>FACTURA</v>
      </c>
      <c r="P2140" t="str">
        <f t="shared" si="167"/>
        <v>2025</v>
      </c>
      <c r="Q2140" t="str">
        <f t="shared" si="168"/>
        <v>02</v>
      </c>
      <c r="R2140" t="str">
        <f>+IFERROR(VLOOKUP(I2140, Listado!A:B, 2, FALSE()), "COMERCIALIZADORA INTERNACIONAL CARIBBEAN EXOTICS S A")</f>
        <v>PEREZ MEJIA MARIA PAULINA</v>
      </c>
      <c r="S2140" s="25">
        <f>+VLOOKUP(E2140, TC!A:D, 2, FALSE())</f>
        <v>4098.67</v>
      </c>
      <c r="T2140" t="str">
        <f t="shared" si="169"/>
        <v>USD</v>
      </c>
    </row>
    <row r="2141" spans="1:20" ht="18.75" hidden="1" customHeight="1" x14ac:dyDescent="0.25">
      <c r="A2141" t="s">
        <v>2215</v>
      </c>
      <c r="B2141" t="s">
        <v>1923</v>
      </c>
      <c r="C2141" t="s">
        <v>1913</v>
      </c>
      <c r="D2141" s="24">
        <v>5770</v>
      </c>
      <c r="E2141" t="s">
        <v>1644</v>
      </c>
      <c r="F2141" t="s">
        <v>128</v>
      </c>
      <c r="G2141" t="s">
        <v>110</v>
      </c>
      <c r="H2141" t="s">
        <v>2327</v>
      </c>
      <c r="I2141" t="s">
        <v>1883</v>
      </c>
      <c r="J2141" t="s">
        <v>1984</v>
      </c>
      <c r="K2141" t="s">
        <v>2196</v>
      </c>
      <c r="L2141" s="24">
        <v>1172.8</v>
      </c>
      <c r="M2141" s="25">
        <f>+VLOOKUP(E2141, TC!A:D, 4, FALSE())</f>
        <v>1.0474499996340276</v>
      </c>
      <c r="N2141" s="24">
        <f t="shared" si="165"/>
        <v>1172.8</v>
      </c>
      <c r="O2141" t="str">
        <f t="shared" si="166"/>
        <v>FACTURA</v>
      </c>
      <c r="P2141" t="str">
        <f t="shared" si="167"/>
        <v>2025</v>
      </c>
      <c r="Q2141" t="str">
        <f t="shared" si="168"/>
        <v>02</v>
      </c>
      <c r="R2141" t="str">
        <f>+IFERROR(VLOOKUP(I2141, Listado!A:B, 2, FALSE()), "COMERCIALIZADORA INTERNACIONAL CARIBBEAN EXOTICS S A")</f>
        <v>PEREZ MEJIA MARIA PAULINA</v>
      </c>
      <c r="S2141" s="25">
        <f>+VLOOKUP(E2141, TC!A:D, 2, FALSE())</f>
        <v>4098.67</v>
      </c>
      <c r="T2141" t="str">
        <f t="shared" si="169"/>
        <v>USD</v>
      </c>
    </row>
    <row r="2142" spans="1:20" ht="18.75" hidden="1" customHeight="1" x14ac:dyDescent="0.25">
      <c r="A2142" t="s">
        <v>2215</v>
      </c>
      <c r="B2142" t="s">
        <v>1923</v>
      </c>
      <c r="C2142" t="s">
        <v>1913</v>
      </c>
      <c r="D2142" s="24">
        <v>5770</v>
      </c>
      <c r="E2142" t="s">
        <v>1644</v>
      </c>
      <c r="F2142" t="s">
        <v>128</v>
      </c>
      <c r="G2142" t="s">
        <v>110</v>
      </c>
      <c r="H2142" t="s">
        <v>2327</v>
      </c>
      <c r="I2142" t="s">
        <v>1883</v>
      </c>
      <c r="J2142" t="s">
        <v>1984</v>
      </c>
      <c r="K2142" t="s">
        <v>2197</v>
      </c>
      <c r="L2142" s="24">
        <v>1700.4</v>
      </c>
      <c r="M2142" s="25">
        <f>+VLOOKUP(E2142, TC!A:D, 4, FALSE())</f>
        <v>1.0474499996340276</v>
      </c>
      <c r="N2142" s="24">
        <f t="shared" si="165"/>
        <v>1700.4</v>
      </c>
      <c r="O2142" t="str">
        <f t="shared" si="166"/>
        <v>FACTURA</v>
      </c>
      <c r="P2142" t="str">
        <f t="shared" si="167"/>
        <v>2025</v>
      </c>
      <c r="Q2142" t="str">
        <f t="shared" si="168"/>
        <v>02</v>
      </c>
      <c r="R2142" t="str">
        <f>+IFERROR(VLOOKUP(I2142, Listado!A:B, 2, FALSE()), "COMERCIALIZADORA INTERNACIONAL CARIBBEAN EXOTICS S A")</f>
        <v>PEREZ MEJIA MARIA PAULINA</v>
      </c>
      <c r="S2142" s="25">
        <f>+VLOOKUP(E2142, TC!A:D, 2, FALSE())</f>
        <v>4098.67</v>
      </c>
      <c r="T2142" t="str">
        <f t="shared" si="169"/>
        <v>USD</v>
      </c>
    </row>
    <row r="2143" spans="1:20" ht="18.75" hidden="1" customHeight="1" x14ac:dyDescent="0.25">
      <c r="A2143" t="s">
        <v>2215</v>
      </c>
      <c r="B2143" t="s">
        <v>1923</v>
      </c>
      <c r="C2143" t="s">
        <v>1913</v>
      </c>
      <c r="D2143" s="24">
        <v>5770</v>
      </c>
      <c r="E2143" t="s">
        <v>1644</v>
      </c>
      <c r="F2143" t="s">
        <v>128</v>
      </c>
      <c r="G2143" t="s">
        <v>110</v>
      </c>
      <c r="H2143" t="s">
        <v>2327</v>
      </c>
      <c r="I2143" t="s">
        <v>1883</v>
      </c>
      <c r="J2143" t="s">
        <v>1984</v>
      </c>
      <c r="K2143" t="s">
        <v>2328</v>
      </c>
      <c r="L2143" s="24">
        <v>498.9</v>
      </c>
      <c r="M2143" s="25">
        <f>+VLOOKUP(E2143, TC!A:D, 4, FALSE())</f>
        <v>1.0474499996340276</v>
      </c>
      <c r="N2143" s="24">
        <f t="shared" si="165"/>
        <v>498.9</v>
      </c>
      <c r="O2143" t="str">
        <f t="shared" si="166"/>
        <v>FACTURA</v>
      </c>
      <c r="P2143" t="str">
        <f t="shared" si="167"/>
        <v>2025</v>
      </c>
      <c r="Q2143" t="str">
        <f t="shared" si="168"/>
        <v>02</v>
      </c>
      <c r="R2143" t="str">
        <f>+IFERROR(VLOOKUP(I2143, Listado!A:B, 2, FALSE()), "COMERCIALIZADORA INTERNACIONAL CARIBBEAN EXOTICS S A")</f>
        <v>PEREZ MEJIA MARIA PAULINA</v>
      </c>
      <c r="S2143" s="25">
        <f>+VLOOKUP(E2143, TC!A:D, 2, FALSE())</f>
        <v>4098.67</v>
      </c>
      <c r="T2143" t="str">
        <f t="shared" si="169"/>
        <v>USD</v>
      </c>
    </row>
    <row r="2144" spans="1:20" ht="18.75" hidden="1" customHeight="1" x14ac:dyDescent="0.25">
      <c r="A2144" t="s">
        <v>2215</v>
      </c>
      <c r="B2144" t="s">
        <v>1923</v>
      </c>
      <c r="C2144" t="s">
        <v>1913</v>
      </c>
      <c r="D2144" s="24">
        <v>5770</v>
      </c>
      <c r="E2144" t="s">
        <v>1644</v>
      </c>
      <c r="F2144" t="s">
        <v>128</v>
      </c>
      <c r="G2144" t="s">
        <v>110</v>
      </c>
      <c r="H2144" t="s">
        <v>2327</v>
      </c>
      <c r="I2144" t="s">
        <v>1883</v>
      </c>
      <c r="J2144" t="s">
        <v>1984</v>
      </c>
      <c r="K2144" t="s">
        <v>2198</v>
      </c>
      <c r="L2144" s="24">
        <v>1758.4</v>
      </c>
      <c r="M2144" s="25">
        <f>+VLOOKUP(E2144, TC!A:D, 4, FALSE())</f>
        <v>1.0474499996340276</v>
      </c>
      <c r="N2144" s="24">
        <f t="shared" si="165"/>
        <v>1758.4</v>
      </c>
      <c r="O2144" t="str">
        <f t="shared" si="166"/>
        <v>FACTURA</v>
      </c>
      <c r="P2144" t="str">
        <f t="shared" si="167"/>
        <v>2025</v>
      </c>
      <c r="Q2144" t="str">
        <f t="shared" si="168"/>
        <v>02</v>
      </c>
      <c r="R2144" t="str">
        <f>+IFERROR(VLOOKUP(I2144, Listado!A:B, 2, FALSE()), "COMERCIALIZADORA INTERNACIONAL CARIBBEAN EXOTICS S A")</f>
        <v>PEREZ MEJIA MARIA PAULINA</v>
      </c>
      <c r="S2144" s="25">
        <f>+VLOOKUP(E2144, TC!A:D, 2, FALSE())</f>
        <v>4098.67</v>
      </c>
      <c r="T2144" t="str">
        <f t="shared" si="169"/>
        <v>USD</v>
      </c>
    </row>
    <row r="2145" spans="1:20" ht="18.75" hidden="1" customHeight="1" x14ac:dyDescent="0.25">
      <c r="A2145" t="s">
        <v>2215</v>
      </c>
      <c r="B2145" t="s">
        <v>1923</v>
      </c>
      <c r="C2145" t="s">
        <v>1913</v>
      </c>
      <c r="D2145" s="24">
        <v>5771</v>
      </c>
      <c r="E2145" t="s">
        <v>1644</v>
      </c>
      <c r="F2145" t="s">
        <v>128</v>
      </c>
      <c r="G2145" t="s">
        <v>112</v>
      </c>
      <c r="H2145" t="s">
        <v>1933</v>
      </c>
      <c r="I2145" t="s">
        <v>1856</v>
      </c>
      <c r="J2145" t="s">
        <v>1930</v>
      </c>
      <c r="K2145" t="s">
        <v>1928</v>
      </c>
      <c r="L2145" s="24">
        <v>1047.47</v>
      </c>
      <c r="M2145" s="25">
        <f>+VLOOKUP(E2145, TC!A:D, 4, FALSE())</f>
        <v>1.0474499996340276</v>
      </c>
      <c r="N2145" s="24">
        <f t="shared" si="165"/>
        <v>1047.47</v>
      </c>
      <c r="O2145" t="str">
        <f t="shared" si="166"/>
        <v>FACTURA</v>
      </c>
      <c r="P2145" t="str">
        <f t="shared" si="167"/>
        <v>2025</v>
      </c>
      <c r="Q2145" t="str">
        <f t="shared" si="168"/>
        <v>02</v>
      </c>
      <c r="R2145" t="str">
        <f>+IFERROR(VLOOKUP(I2145, Listado!A:B, 2, FALSE()), "COMERCIALIZADORA INTERNACIONAL CARIBBEAN EXOTICS S A")</f>
        <v>HINCAPIE CONTRERAS ERIKA STEFANIA</v>
      </c>
      <c r="S2145" s="25">
        <f>+VLOOKUP(E2145, TC!A:D, 2, FALSE())</f>
        <v>4098.67</v>
      </c>
      <c r="T2145" t="str">
        <f t="shared" si="169"/>
        <v>USD</v>
      </c>
    </row>
    <row r="2146" spans="1:20" ht="18.75" hidden="1" customHeight="1" x14ac:dyDescent="0.25">
      <c r="A2146" t="s">
        <v>2215</v>
      </c>
      <c r="B2146" t="s">
        <v>1923</v>
      </c>
      <c r="C2146" t="s">
        <v>1913</v>
      </c>
      <c r="D2146" s="24">
        <v>5771</v>
      </c>
      <c r="E2146" t="s">
        <v>1644</v>
      </c>
      <c r="F2146" t="s">
        <v>128</v>
      </c>
      <c r="G2146" t="s">
        <v>112</v>
      </c>
      <c r="H2146" t="s">
        <v>1933</v>
      </c>
      <c r="I2146" t="s">
        <v>1856</v>
      </c>
      <c r="J2146" t="s">
        <v>1930</v>
      </c>
      <c r="K2146" t="s">
        <v>1934</v>
      </c>
      <c r="L2146" s="24">
        <v>1613.3</v>
      </c>
      <c r="M2146" s="25">
        <f>+VLOOKUP(E2146, TC!A:D, 4, FALSE())</f>
        <v>1.0474499996340276</v>
      </c>
      <c r="N2146" s="24">
        <f t="shared" si="165"/>
        <v>1613.3</v>
      </c>
      <c r="O2146" t="str">
        <f t="shared" si="166"/>
        <v>FACTURA</v>
      </c>
      <c r="P2146" t="str">
        <f t="shared" si="167"/>
        <v>2025</v>
      </c>
      <c r="Q2146" t="str">
        <f t="shared" si="168"/>
        <v>02</v>
      </c>
      <c r="R2146" t="str">
        <f>+IFERROR(VLOOKUP(I2146, Listado!A:B, 2, FALSE()), "COMERCIALIZADORA INTERNACIONAL CARIBBEAN EXOTICS S A")</f>
        <v>HINCAPIE CONTRERAS ERIKA STEFANIA</v>
      </c>
      <c r="S2146" s="25">
        <f>+VLOOKUP(E2146, TC!A:D, 2, FALSE())</f>
        <v>4098.67</v>
      </c>
      <c r="T2146" t="str">
        <f t="shared" si="169"/>
        <v>USD</v>
      </c>
    </row>
    <row r="2147" spans="1:20" ht="18.75" hidden="1" customHeight="1" x14ac:dyDescent="0.25">
      <c r="A2147" t="s">
        <v>2215</v>
      </c>
      <c r="B2147" t="s">
        <v>1923</v>
      </c>
      <c r="C2147" t="s">
        <v>1913</v>
      </c>
      <c r="D2147" s="24">
        <v>5771</v>
      </c>
      <c r="E2147" t="s">
        <v>1644</v>
      </c>
      <c r="F2147" t="s">
        <v>128</v>
      </c>
      <c r="G2147" t="s">
        <v>112</v>
      </c>
      <c r="H2147" t="s">
        <v>1933</v>
      </c>
      <c r="I2147" t="s">
        <v>1856</v>
      </c>
      <c r="J2147" t="s">
        <v>1930</v>
      </c>
      <c r="K2147" t="s">
        <v>1935</v>
      </c>
      <c r="L2147" s="24">
        <v>2349.9</v>
      </c>
      <c r="M2147" s="25">
        <f>+VLOOKUP(E2147, TC!A:D, 4, FALSE())</f>
        <v>1.0474499996340276</v>
      </c>
      <c r="N2147" s="24">
        <f t="shared" si="165"/>
        <v>2349.9</v>
      </c>
      <c r="O2147" t="str">
        <f t="shared" si="166"/>
        <v>FACTURA</v>
      </c>
      <c r="P2147" t="str">
        <f t="shared" si="167"/>
        <v>2025</v>
      </c>
      <c r="Q2147" t="str">
        <f t="shared" si="168"/>
        <v>02</v>
      </c>
      <c r="R2147" t="str">
        <f>+IFERROR(VLOOKUP(I2147, Listado!A:B, 2, FALSE()), "COMERCIALIZADORA INTERNACIONAL CARIBBEAN EXOTICS S A")</f>
        <v>HINCAPIE CONTRERAS ERIKA STEFANIA</v>
      </c>
      <c r="S2147" s="25">
        <f>+VLOOKUP(E2147, TC!A:D, 2, FALSE())</f>
        <v>4098.67</v>
      </c>
      <c r="T2147" t="str">
        <f t="shared" si="169"/>
        <v>USD</v>
      </c>
    </row>
    <row r="2148" spans="1:20" ht="18.75" hidden="1" customHeight="1" x14ac:dyDescent="0.25">
      <c r="A2148" t="s">
        <v>2215</v>
      </c>
      <c r="B2148" t="s">
        <v>1923</v>
      </c>
      <c r="C2148" t="s">
        <v>1913</v>
      </c>
      <c r="D2148" s="24">
        <v>5772</v>
      </c>
      <c r="E2148" t="s">
        <v>1644</v>
      </c>
      <c r="F2148" t="s">
        <v>128</v>
      </c>
      <c r="G2148" t="s">
        <v>108</v>
      </c>
      <c r="H2148" t="s">
        <v>1947</v>
      </c>
      <c r="I2148" t="s">
        <v>1857</v>
      </c>
      <c r="J2148" t="s">
        <v>1948</v>
      </c>
      <c r="K2148" t="s">
        <v>1928</v>
      </c>
      <c r="L2148" s="24">
        <v>2583.27</v>
      </c>
      <c r="M2148" s="25">
        <f>+VLOOKUP(E2148, TC!A:D, 4, FALSE())</f>
        <v>1.0474499996340276</v>
      </c>
      <c r="N2148" s="24">
        <f t="shared" si="165"/>
        <v>2583.27</v>
      </c>
      <c r="O2148" t="str">
        <f t="shared" si="166"/>
        <v>FACTURA</v>
      </c>
      <c r="P2148" t="str">
        <f t="shared" si="167"/>
        <v>2025</v>
      </c>
      <c r="Q2148" t="str">
        <f t="shared" si="168"/>
        <v>02</v>
      </c>
      <c r="R2148" t="str">
        <f>+IFERROR(VLOOKUP(I2148, Listado!A:B, 2, FALSE()), "COMERCIALIZADORA INTERNACIONAL CARIBBEAN EXOTICS S A")</f>
        <v>PIEDRAHITA PEREZ MARIANA</v>
      </c>
      <c r="S2148" s="25">
        <f>+VLOOKUP(E2148, TC!A:D, 2, FALSE())</f>
        <v>4098.67</v>
      </c>
      <c r="T2148" t="str">
        <f t="shared" si="169"/>
        <v>USD</v>
      </c>
    </row>
    <row r="2149" spans="1:20" ht="18.75" hidden="1" customHeight="1" x14ac:dyDescent="0.25">
      <c r="A2149" t="s">
        <v>2215</v>
      </c>
      <c r="B2149" t="s">
        <v>1923</v>
      </c>
      <c r="C2149" t="s">
        <v>1913</v>
      </c>
      <c r="D2149" s="24">
        <v>5772</v>
      </c>
      <c r="E2149" t="s">
        <v>1644</v>
      </c>
      <c r="F2149" t="s">
        <v>128</v>
      </c>
      <c r="G2149" t="s">
        <v>108</v>
      </c>
      <c r="H2149" t="s">
        <v>1947</v>
      </c>
      <c r="I2149" t="s">
        <v>1857</v>
      </c>
      <c r="J2149" t="s">
        <v>1948</v>
      </c>
      <c r="K2149" t="s">
        <v>1949</v>
      </c>
      <c r="L2149" s="24">
        <v>4270</v>
      </c>
      <c r="M2149" s="25">
        <f>+VLOOKUP(E2149, TC!A:D, 4, FALSE())</f>
        <v>1.0474499996340276</v>
      </c>
      <c r="N2149" s="24">
        <f t="shared" si="165"/>
        <v>4270</v>
      </c>
      <c r="O2149" t="str">
        <f t="shared" si="166"/>
        <v>FACTURA</v>
      </c>
      <c r="P2149" t="str">
        <f t="shared" si="167"/>
        <v>2025</v>
      </c>
      <c r="Q2149" t="str">
        <f t="shared" si="168"/>
        <v>02</v>
      </c>
      <c r="R2149" t="str">
        <f>+IFERROR(VLOOKUP(I2149, Listado!A:B, 2, FALSE()), "COMERCIALIZADORA INTERNACIONAL CARIBBEAN EXOTICS S A")</f>
        <v>PIEDRAHITA PEREZ MARIANA</v>
      </c>
      <c r="S2149" s="25">
        <f>+VLOOKUP(E2149, TC!A:D, 2, FALSE())</f>
        <v>4098.67</v>
      </c>
      <c r="T2149" t="str">
        <f t="shared" si="169"/>
        <v>USD</v>
      </c>
    </row>
    <row r="2150" spans="1:20" ht="18.75" hidden="1" customHeight="1" x14ac:dyDescent="0.25">
      <c r="A2150" t="s">
        <v>2215</v>
      </c>
      <c r="B2150" t="s">
        <v>5</v>
      </c>
      <c r="C2150" t="s">
        <v>1913</v>
      </c>
      <c r="D2150" s="24">
        <v>11042</v>
      </c>
      <c r="E2150" t="s">
        <v>1645</v>
      </c>
      <c r="F2150" t="s">
        <v>128</v>
      </c>
      <c r="G2150" t="s">
        <v>110</v>
      </c>
      <c r="H2150" t="s">
        <v>2329</v>
      </c>
      <c r="I2150" t="s">
        <v>1850</v>
      </c>
      <c r="J2150" t="s">
        <v>1919</v>
      </c>
      <c r="K2150" t="s">
        <v>2330</v>
      </c>
      <c r="L2150" s="24">
        <v>3</v>
      </c>
      <c r="M2150" s="25">
        <f>+VLOOKUP(E2150, TC!A:D, 4, FALSE())</f>
        <v>1.0455000000000001</v>
      </c>
      <c r="N2150" s="24">
        <f t="shared" si="165"/>
        <v>3</v>
      </c>
      <c r="O2150" t="str">
        <f t="shared" si="166"/>
        <v>FACTURA</v>
      </c>
      <c r="P2150" t="str">
        <f t="shared" si="167"/>
        <v>2025</v>
      </c>
      <c r="Q2150" t="str">
        <f t="shared" si="168"/>
        <v>02</v>
      </c>
      <c r="R2150" t="str">
        <f>+IFERROR(VLOOKUP(I2150, Listado!A:B, 2, FALSE()), "COMERCIALIZADORA INTERNACIONAL CARIBBEAN EXOTICS S A")</f>
        <v>PEREZ MEJIA MARIA PAULINA</v>
      </c>
      <c r="S2150" s="25">
        <f>+VLOOKUP(E2150, TC!A:D, 2, FALSE())</f>
        <v>4077.56</v>
      </c>
      <c r="T2150" t="str">
        <f t="shared" si="169"/>
        <v>USD</v>
      </c>
    </row>
    <row r="2151" spans="1:20" ht="18.75" hidden="1" customHeight="1" x14ac:dyDescent="0.25">
      <c r="A2151" t="s">
        <v>2215</v>
      </c>
      <c r="B2151" t="s">
        <v>5</v>
      </c>
      <c r="C2151" t="s">
        <v>1913</v>
      </c>
      <c r="D2151" s="24">
        <v>11042</v>
      </c>
      <c r="E2151" t="s">
        <v>1645</v>
      </c>
      <c r="F2151" t="s">
        <v>128</v>
      </c>
      <c r="G2151" t="s">
        <v>110</v>
      </c>
      <c r="H2151" t="s">
        <v>2329</v>
      </c>
      <c r="I2151" t="s">
        <v>1850</v>
      </c>
      <c r="J2151" t="s">
        <v>1919</v>
      </c>
      <c r="K2151" t="s">
        <v>1928</v>
      </c>
      <c r="L2151" s="24">
        <v>2199.34</v>
      </c>
      <c r="M2151" s="25">
        <f>+VLOOKUP(E2151, TC!A:D, 4, FALSE())</f>
        <v>1.0455000000000001</v>
      </c>
      <c r="N2151" s="24">
        <f t="shared" si="165"/>
        <v>2199.34</v>
      </c>
      <c r="O2151" t="str">
        <f t="shared" si="166"/>
        <v>FACTURA</v>
      </c>
      <c r="P2151" t="str">
        <f t="shared" si="167"/>
        <v>2025</v>
      </c>
      <c r="Q2151" t="str">
        <f t="shared" si="168"/>
        <v>02</v>
      </c>
      <c r="R2151" t="str">
        <f>+IFERROR(VLOOKUP(I2151, Listado!A:B, 2, FALSE()), "COMERCIALIZADORA INTERNACIONAL CARIBBEAN EXOTICS S A")</f>
        <v>PEREZ MEJIA MARIA PAULINA</v>
      </c>
      <c r="S2151" s="25">
        <f>+VLOOKUP(E2151, TC!A:D, 2, FALSE())</f>
        <v>4077.56</v>
      </c>
      <c r="T2151" t="str">
        <f t="shared" si="169"/>
        <v>USD</v>
      </c>
    </row>
    <row r="2152" spans="1:20" ht="18.75" hidden="1" customHeight="1" x14ac:dyDescent="0.25">
      <c r="A2152" t="s">
        <v>2215</v>
      </c>
      <c r="B2152" t="s">
        <v>5</v>
      </c>
      <c r="C2152" t="s">
        <v>1913</v>
      </c>
      <c r="D2152" s="24">
        <v>11042</v>
      </c>
      <c r="E2152" t="s">
        <v>1645</v>
      </c>
      <c r="F2152" t="s">
        <v>128</v>
      </c>
      <c r="G2152" t="s">
        <v>110</v>
      </c>
      <c r="H2152" t="s">
        <v>2329</v>
      </c>
      <c r="I2152" t="s">
        <v>1850</v>
      </c>
      <c r="J2152" t="s">
        <v>1919</v>
      </c>
      <c r="K2152" t="s">
        <v>53</v>
      </c>
      <c r="L2152" s="24">
        <v>1586.5</v>
      </c>
      <c r="M2152" s="25">
        <f>+VLOOKUP(E2152, TC!A:D, 4, FALSE())</f>
        <v>1.0455000000000001</v>
      </c>
      <c r="N2152" s="24">
        <f t="shared" si="165"/>
        <v>1586.5</v>
      </c>
      <c r="O2152" t="str">
        <f t="shared" si="166"/>
        <v>FACTURA</v>
      </c>
      <c r="P2152" t="str">
        <f t="shared" si="167"/>
        <v>2025</v>
      </c>
      <c r="Q2152" t="str">
        <f t="shared" si="168"/>
        <v>02</v>
      </c>
      <c r="R2152" t="str">
        <f>+IFERROR(VLOOKUP(I2152, Listado!A:B, 2, FALSE()), "COMERCIALIZADORA INTERNACIONAL CARIBBEAN EXOTICS S A")</f>
        <v>PEREZ MEJIA MARIA PAULINA</v>
      </c>
      <c r="S2152" s="25">
        <f>+VLOOKUP(E2152, TC!A:D, 2, FALSE())</f>
        <v>4077.56</v>
      </c>
      <c r="T2152" t="str">
        <f t="shared" si="169"/>
        <v>USD</v>
      </c>
    </row>
    <row r="2153" spans="1:20" ht="18.75" hidden="1" customHeight="1" x14ac:dyDescent="0.25">
      <c r="A2153" t="s">
        <v>2215</v>
      </c>
      <c r="B2153" t="s">
        <v>5</v>
      </c>
      <c r="C2153" t="s">
        <v>1913</v>
      </c>
      <c r="D2153" s="24">
        <v>11042</v>
      </c>
      <c r="E2153" t="s">
        <v>1645</v>
      </c>
      <c r="F2153" t="s">
        <v>128</v>
      </c>
      <c r="G2153" t="s">
        <v>110</v>
      </c>
      <c r="H2153" t="s">
        <v>2329</v>
      </c>
      <c r="I2153" t="s">
        <v>1850</v>
      </c>
      <c r="J2153" t="s">
        <v>1919</v>
      </c>
      <c r="K2153" t="s">
        <v>9</v>
      </c>
      <c r="L2153" s="24">
        <v>1911</v>
      </c>
      <c r="M2153" s="25">
        <f>+VLOOKUP(E2153, TC!A:D, 4, FALSE())</f>
        <v>1.0455000000000001</v>
      </c>
      <c r="N2153" s="24">
        <f t="shared" si="165"/>
        <v>1911</v>
      </c>
      <c r="O2153" t="str">
        <f t="shared" si="166"/>
        <v>FACTURA</v>
      </c>
      <c r="P2153" t="str">
        <f t="shared" si="167"/>
        <v>2025</v>
      </c>
      <c r="Q2153" t="str">
        <f t="shared" si="168"/>
        <v>02</v>
      </c>
      <c r="R2153" t="str">
        <f>+IFERROR(VLOOKUP(I2153, Listado!A:B, 2, FALSE()), "COMERCIALIZADORA INTERNACIONAL CARIBBEAN EXOTICS S A")</f>
        <v>PEREZ MEJIA MARIA PAULINA</v>
      </c>
      <c r="S2153" s="25">
        <f>+VLOOKUP(E2153, TC!A:D, 2, FALSE())</f>
        <v>4077.56</v>
      </c>
      <c r="T2153" t="str">
        <f t="shared" si="169"/>
        <v>USD</v>
      </c>
    </row>
    <row r="2154" spans="1:20" ht="18.75" hidden="1" customHeight="1" x14ac:dyDescent="0.25">
      <c r="A2154" t="s">
        <v>2215</v>
      </c>
      <c r="B2154" t="s">
        <v>1923</v>
      </c>
      <c r="C2154" t="s">
        <v>1913</v>
      </c>
      <c r="D2154" s="24">
        <v>5773</v>
      </c>
      <c r="E2154" t="s">
        <v>1645</v>
      </c>
      <c r="F2154" t="s">
        <v>1924</v>
      </c>
      <c r="G2154" t="s">
        <v>108</v>
      </c>
      <c r="H2154" t="s">
        <v>2331</v>
      </c>
      <c r="I2154" t="s">
        <v>1871</v>
      </c>
      <c r="J2154" t="s">
        <v>1919</v>
      </c>
      <c r="K2154" t="s">
        <v>2063</v>
      </c>
      <c r="L2154" s="24">
        <v>112.48</v>
      </c>
      <c r="M2154" s="25">
        <f>+VLOOKUP(E2154, TC!A:D, 4, FALSE())</f>
        <v>1.0455000000000001</v>
      </c>
      <c r="N2154" s="24">
        <f t="shared" si="165"/>
        <v>117.59784000000002</v>
      </c>
      <c r="O2154" t="str">
        <f t="shared" si="166"/>
        <v>FACTURA</v>
      </c>
      <c r="P2154" t="str">
        <f t="shared" si="167"/>
        <v>2025</v>
      </c>
      <c r="Q2154" t="str">
        <f t="shared" si="168"/>
        <v>02</v>
      </c>
      <c r="R2154" t="str">
        <f>+IFERROR(VLOOKUP(I2154, Listado!A:B, 2, FALSE()), "COMERCIALIZADORA INTERNACIONAL CARIBBEAN EXOTICS S A")</f>
        <v>PIEDRAHITA PEREZ MARIANA</v>
      </c>
      <c r="S2154" s="25">
        <f>+VLOOKUP(E2154, TC!A:D, 2, FALSE())</f>
        <v>4077.56</v>
      </c>
      <c r="T2154" t="str">
        <f t="shared" si="169"/>
        <v>EUR</v>
      </c>
    </row>
    <row r="2155" spans="1:20" ht="18.75" hidden="1" customHeight="1" x14ac:dyDescent="0.25">
      <c r="A2155" t="s">
        <v>2215</v>
      </c>
      <c r="B2155" t="s">
        <v>1923</v>
      </c>
      <c r="C2155" t="s">
        <v>1913</v>
      </c>
      <c r="D2155" s="24">
        <v>5773</v>
      </c>
      <c r="E2155" t="s">
        <v>1645</v>
      </c>
      <c r="F2155" t="s">
        <v>1924</v>
      </c>
      <c r="G2155" t="s">
        <v>108</v>
      </c>
      <c r="H2155" t="s">
        <v>2331</v>
      </c>
      <c r="I2155" t="s">
        <v>1871</v>
      </c>
      <c r="J2155" t="s">
        <v>1919</v>
      </c>
      <c r="K2155" t="s">
        <v>1928</v>
      </c>
      <c r="L2155" s="24">
        <v>2812.93</v>
      </c>
      <c r="M2155" s="25">
        <f>+VLOOKUP(E2155, TC!A:D, 4, FALSE())</f>
        <v>1.0455000000000001</v>
      </c>
      <c r="N2155" s="24">
        <f t="shared" si="165"/>
        <v>2940.9183149999999</v>
      </c>
      <c r="O2155" t="str">
        <f t="shared" si="166"/>
        <v>FACTURA</v>
      </c>
      <c r="P2155" t="str">
        <f t="shared" si="167"/>
        <v>2025</v>
      </c>
      <c r="Q2155" t="str">
        <f t="shared" si="168"/>
        <v>02</v>
      </c>
      <c r="R2155" t="str">
        <f>+IFERROR(VLOOKUP(I2155, Listado!A:B, 2, FALSE()), "COMERCIALIZADORA INTERNACIONAL CARIBBEAN EXOTICS S A")</f>
        <v>PIEDRAHITA PEREZ MARIANA</v>
      </c>
      <c r="S2155" s="25">
        <f>+VLOOKUP(E2155, TC!A:D, 2, FALSE())</f>
        <v>4077.56</v>
      </c>
      <c r="T2155" t="str">
        <f t="shared" si="169"/>
        <v>EUR</v>
      </c>
    </row>
    <row r="2156" spans="1:20" ht="18.75" hidden="1" customHeight="1" x14ac:dyDescent="0.25">
      <c r="A2156" t="s">
        <v>2215</v>
      </c>
      <c r="B2156" t="s">
        <v>1923</v>
      </c>
      <c r="C2156" t="s">
        <v>1913</v>
      </c>
      <c r="D2156" s="24">
        <v>5773</v>
      </c>
      <c r="E2156" t="s">
        <v>1645</v>
      </c>
      <c r="F2156" t="s">
        <v>1924</v>
      </c>
      <c r="G2156" t="s">
        <v>108</v>
      </c>
      <c r="H2156" t="s">
        <v>2331</v>
      </c>
      <c r="I2156" t="s">
        <v>1871</v>
      </c>
      <c r="J2156" t="s">
        <v>1919</v>
      </c>
      <c r="K2156" t="s">
        <v>2252</v>
      </c>
      <c r="L2156" s="24">
        <v>264.60000000000002</v>
      </c>
      <c r="M2156" s="25">
        <f>+VLOOKUP(E2156, TC!A:D, 4, FALSE())</f>
        <v>1.0455000000000001</v>
      </c>
      <c r="N2156" s="24">
        <f t="shared" si="165"/>
        <v>276.63930000000005</v>
      </c>
      <c r="O2156" t="str">
        <f t="shared" si="166"/>
        <v>FACTURA</v>
      </c>
      <c r="P2156" t="str">
        <f t="shared" si="167"/>
        <v>2025</v>
      </c>
      <c r="Q2156" t="str">
        <f t="shared" si="168"/>
        <v>02</v>
      </c>
      <c r="R2156" t="str">
        <f>+IFERROR(VLOOKUP(I2156, Listado!A:B, 2, FALSE()), "COMERCIALIZADORA INTERNACIONAL CARIBBEAN EXOTICS S A")</f>
        <v>PIEDRAHITA PEREZ MARIANA</v>
      </c>
      <c r="S2156" s="25">
        <f>+VLOOKUP(E2156, TC!A:D, 2, FALSE())</f>
        <v>4077.56</v>
      </c>
      <c r="T2156" t="str">
        <f t="shared" si="169"/>
        <v>EUR</v>
      </c>
    </row>
    <row r="2157" spans="1:20" ht="18.75" hidden="1" customHeight="1" x14ac:dyDescent="0.25">
      <c r="A2157" t="s">
        <v>2215</v>
      </c>
      <c r="B2157" t="s">
        <v>1923</v>
      </c>
      <c r="C2157" t="s">
        <v>1913</v>
      </c>
      <c r="D2157" s="24">
        <v>5773</v>
      </c>
      <c r="E2157" t="s">
        <v>1645</v>
      </c>
      <c r="F2157" t="s">
        <v>1924</v>
      </c>
      <c r="G2157" t="s">
        <v>108</v>
      </c>
      <c r="H2157" t="s">
        <v>2331</v>
      </c>
      <c r="I2157" t="s">
        <v>1871</v>
      </c>
      <c r="J2157" t="s">
        <v>1919</v>
      </c>
      <c r="K2157" t="s">
        <v>2064</v>
      </c>
      <c r="L2157" s="24">
        <v>190.4</v>
      </c>
      <c r="M2157" s="25">
        <f>+VLOOKUP(E2157, TC!A:D, 4, FALSE())</f>
        <v>1.0455000000000001</v>
      </c>
      <c r="N2157" s="24">
        <f t="shared" si="165"/>
        <v>199.06320000000002</v>
      </c>
      <c r="O2157" t="str">
        <f t="shared" si="166"/>
        <v>FACTURA</v>
      </c>
      <c r="P2157" t="str">
        <f t="shared" si="167"/>
        <v>2025</v>
      </c>
      <c r="Q2157" t="str">
        <f t="shared" si="168"/>
        <v>02</v>
      </c>
      <c r="R2157" t="str">
        <f>+IFERROR(VLOOKUP(I2157, Listado!A:B, 2, FALSE()), "COMERCIALIZADORA INTERNACIONAL CARIBBEAN EXOTICS S A")</f>
        <v>PIEDRAHITA PEREZ MARIANA</v>
      </c>
      <c r="S2157" s="25">
        <f>+VLOOKUP(E2157, TC!A:D, 2, FALSE())</f>
        <v>4077.56</v>
      </c>
      <c r="T2157" t="str">
        <f t="shared" si="169"/>
        <v>EUR</v>
      </c>
    </row>
    <row r="2158" spans="1:20" ht="18.75" hidden="1" customHeight="1" x14ac:dyDescent="0.25">
      <c r="A2158" t="s">
        <v>2215</v>
      </c>
      <c r="B2158" t="s">
        <v>1923</v>
      </c>
      <c r="C2158" t="s">
        <v>1913</v>
      </c>
      <c r="D2158" s="24">
        <v>5773</v>
      </c>
      <c r="E2158" t="s">
        <v>1645</v>
      </c>
      <c r="F2158" t="s">
        <v>1924</v>
      </c>
      <c r="G2158" t="s">
        <v>108</v>
      </c>
      <c r="H2158" t="s">
        <v>2331</v>
      </c>
      <c r="I2158" t="s">
        <v>1871</v>
      </c>
      <c r="J2158" t="s">
        <v>1919</v>
      </c>
      <c r="K2158" t="s">
        <v>2332</v>
      </c>
      <c r="L2158" s="24">
        <v>331.5</v>
      </c>
      <c r="M2158" s="25">
        <f>+VLOOKUP(E2158, TC!A:D, 4, FALSE())</f>
        <v>1.0455000000000001</v>
      </c>
      <c r="N2158" s="24">
        <f t="shared" si="165"/>
        <v>346.58325000000002</v>
      </c>
      <c r="O2158" t="str">
        <f t="shared" si="166"/>
        <v>FACTURA</v>
      </c>
      <c r="P2158" t="str">
        <f t="shared" si="167"/>
        <v>2025</v>
      </c>
      <c r="Q2158" t="str">
        <f t="shared" si="168"/>
        <v>02</v>
      </c>
      <c r="R2158" t="str">
        <f>+IFERROR(VLOOKUP(I2158, Listado!A:B, 2, FALSE()), "COMERCIALIZADORA INTERNACIONAL CARIBBEAN EXOTICS S A")</f>
        <v>PIEDRAHITA PEREZ MARIANA</v>
      </c>
      <c r="S2158" s="25">
        <f>+VLOOKUP(E2158, TC!A:D, 2, FALSE())</f>
        <v>4077.56</v>
      </c>
      <c r="T2158" t="str">
        <f t="shared" si="169"/>
        <v>EUR</v>
      </c>
    </row>
    <row r="2159" spans="1:20" ht="18.75" hidden="1" customHeight="1" x14ac:dyDescent="0.25">
      <c r="A2159" t="s">
        <v>2215</v>
      </c>
      <c r="B2159" t="s">
        <v>1923</v>
      </c>
      <c r="C2159" t="s">
        <v>1913</v>
      </c>
      <c r="D2159" s="24">
        <v>5773</v>
      </c>
      <c r="E2159" t="s">
        <v>1645</v>
      </c>
      <c r="F2159" t="s">
        <v>1924</v>
      </c>
      <c r="G2159" t="s">
        <v>108</v>
      </c>
      <c r="H2159" t="s">
        <v>2331</v>
      </c>
      <c r="I2159" t="s">
        <v>1871</v>
      </c>
      <c r="J2159" t="s">
        <v>1919</v>
      </c>
      <c r="K2159" t="s">
        <v>8</v>
      </c>
      <c r="L2159" s="24">
        <v>3436.8</v>
      </c>
      <c r="M2159" s="25">
        <f>+VLOOKUP(E2159, TC!A:D, 4, FALSE())</f>
        <v>1.0455000000000001</v>
      </c>
      <c r="N2159" s="24">
        <f t="shared" si="165"/>
        <v>3593.1744000000003</v>
      </c>
      <c r="O2159" t="str">
        <f t="shared" si="166"/>
        <v>FACTURA</v>
      </c>
      <c r="P2159" t="str">
        <f t="shared" si="167"/>
        <v>2025</v>
      </c>
      <c r="Q2159" t="str">
        <f t="shared" si="168"/>
        <v>02</v>
      </c>
      <c r="R2159" t="str">
        <f>+IFERROR(VLOOKUP(I2159, Listado!A:B, 2, FALSE()), "COMERCIALIZADORA INTERNACIONAL CARIBBEAN EXOTICS S A")</f>
        <v>PIEDRAHITA PEREZ MARIANA</v>
      </c>
      <c r="S2159" s="25">
        <f>+VLOOKUP(E2159, TC!A:D, 2, FALSE())</f>
        <v>4077.56</v>
      </c>
      <c r="T2159" t="str">
        <f t="shared" si="169"/>
        <v>EUR</v>
      </c>
    </row>
    <row r="2160" spans="1:20" ht="18.75" hidden="1" customHeight="1" x14ac:dyDescent="0.25">
      <c r="A2160" t="s">
        <v>2215</v>
      </c>
      <c r="B2160" t="s">
        <v>1923</v>
      </c>
      <c r="C2160" t="s">
        <v>1913</v>
      </c>
      <c r="D2160" s="24">
        <v>5773</v>
      </c>
      <c r="E2160" t="s">
        <v>1645</v>
      </c>
      <c r="F2160" t="s">
        <v>1924</v>
      </c>
      <c r="G2160" t="s">
        <v>108</v>
      </c>
      <c r="H2160" t="s">
        <v>2331</v>
      </c>
      <c r="I2160" t="s">
        <v>1871</v>
      </c>
      <c r="J2160" t="s">
        <v>1919</v>
      </c>
      <c r="K2160" t="s">
        <v>49</v>
      </c>
      <c r="L2160" s="24">
        <v>820.8</v>
      </c>
      <c r="M2160" s="25">
        <f>+VLOOKUP(E2160, TC!A:D, 4, FALSE())</f>
        <v>1.0455000000000001</v>
      </c>
      <c r="N2160" s="24">
        <f t="shared" si="165"/>
        <v>858.14640000000009</v>
      </c>
      <c r="O2160" t="str">
        <f t="shared" si="166"/>
        <v>FACTURA</v>
      </c>
      <c r="P2160" t="str">
        <f t="shared" si="167"/>
        <v>2025</v>
      </c>
      <c r="Q2160" t="str">
        <f t="shared" si="168"/>
        <v>02</v>
      </c>
      <c r="R2160" t="str">
        <f>+IFERROR(VLOOKUP(I2160, Listado!A:B, 2, FALSE()), "COMERCIALIZADORA INTERNACIONAL CARIBBEAN EXOTICS S A")</f>
        <v>PIEDRAHITA PEREZ MARIANA</v>
      </c>
      <c r="S2160" s="25">
        <f>+VLOOKUP(E2160, TC!A:D, 2, FALSE())</f>
        <v>4077.56</v>
      </c>
      <c r="T2160" t="str">
        <f t="shared" si="169"/>
        <v>EUR</v>
      </c>
    </row>
    <row r="2161" spans="1:20" ht="18.75" hidden="1" customHeight="1" x14ac:dyDescent="0.25">
      <c r="A2161" t="s">
        <v>2215</v>
      </c>
      <c r="B2161" t="s">
        <v>1923</v>
      </c>
      <c r="C2161" t="s">
        <v>1913</v>
      </c>
      <c r="D2161" s="24">
        <v>5773</v>
      </c>
      <c r="E2161" t="s">
        <v>1645</v>
      </c>
      <c r="F2161" t="s">
        <v>1924</v>
      </c>
      <c r="G2161" t="s">
        <v>108</v>
      </c>
      <c r="H2161" t="s">
        <v>2331</v>
      </c>
      <c r="I2161" t="s">
        <v>1871</v>
      </c>
      <c r="J2161" t="s">
        <v>1919</v>
      </c>
      <c r="K2161" t="s">
        <v>2065</v>
      </c>
      <c r="L2161" s="24">
        <v>400.8</v>
      </c>
      <c r="M2161" s="25">
        <f>+VLOOKUP(E2161, TC!A:D, 4, FALSE())</f>
        <v>1.0455000000000001</v>
      </c>
      <c r="N2161" s="24">
        <f t="shared" si="165"/>
        <v>419.03640000000007</v>
      </c>
      <c r="O2161" t="str">
        <f t="shared" si="166"/>
        <v>FACTURA</v>
      </c>
      <c r="P2161" t="str">
        <f t="shared" si="167"/>
        <v>2025</v>
      </c>
      <c r="Q2161" t="str">
        <f t="shared" si="168"/>
        <v>02</v>
      </c>
      <c r="R2161" t="str">
        <f>+IFERROR(VLOOKUP(I2161, Listado!A:B, 2, FALSE()), "COMERCIALIZADORA INTERNACIONAL CARIBBEAN EXOTICS S A")</f>
        <v>PIEDRAHITA PEREZ MARIANA</v>
      </c>
      <c r="S2161" s="25">
        <f>+VLOOKUP(E2161, TC!A:D, 2, FALSE())</f>
        <v>4077.56</v>
      </c>
      <c r="T2161" t="str">
        <f t="shared" si="169"/>
        <v>EUR</v>
      </c>
    </row>
    <row r="2162" spans="1:20" ht="18.75" hidden="1" customHeight="1" x14ac:dyDescent="0.25">
      <c r="A2162" t="s">
        <v>2215</v>
      </c>
      <c r="B2162" t="s">
        <v>1923</v>
      </c>
      <c r="C2162" t="s">
        <v>1913</v>
      </c>
      <c r="D2162" s="24">
        <v>5774</v>
      </c>
      <c r="E2162" t="s">
        <v>1645</v>
      </c>
      <c r="F2162" t="s">
        <v>128</v>
      </c>
      <c r="G2162" t="s">
        <v>110</v>
      </c>
      <c r="H2162" t="s">
        <v>2333</v>
      </c>
      <c r="I2162" t="s">
        <v>1851</v>
      </c>
      <c r="J2162" t="s">
        <v>1940</v>
      </c>
      <c r="K2162" t="s">
        <v>2069</v>
      </c>
      <c r="L2162" s="24">
        <v>771.1</v>
      </c>
      <c r="M2162" s="25">
        <f>+VLOOKUP(E2162, TC!A:D, 4, FALSE())</f>
        <v>1.0455000000000001</v>
      </c>
      <c r="N2162" s="24">
        <f t="shared" si="165"/>
        <v>771.1</v>
      </c>
      <c r="O2162" t="str">
        <f t="shared" si="166"/>
        <v>FACTURA</v>
      </c>
      <c r="P2162" t="str">
        <f t="shared" si="167"/>
        <v>2025</v>
      </c>
      <c r="Q2162" t="str">
        <f t="shared" si="168"/>
        <v>02</v>
      </c>
      <c r="R2162" t="str">
        <f>+IFERROR(VLOOKUP(I2162, Listado!A:B, 2, FALSE()), "COMERCIALIZADORA INTERNACIONAL CARIBBEAN EXOTICS S A")</f>
        <v>PEREZ MEJIA MARIA PAULINA</v>
      </c>
      <c r="S2162" s="25">
        <f>+VLOOKUP(E2162, TC!A:D, 2, FALSE())</f>
        <v>4077.56</v>
      </c>
      <c r="T2162" t="str">
        <f t="shared" si="169"/>
        <v>USD</v>
      </c>
    </row>
    <row r="2163" spans="1:20" ht="18.75" hidden="1" customHeight="1" x14ac:dyDescent="0.25">
      <c r="A2163" t="s">
        <v>2215</v>
      </c>
      <c r="B2163" t="s">
        <v>1923</v>
      </c>
      <c r="C2163" t="s">
        <v>1913</v>
      </c>
      <c r="D2163" s="24">
        <v>5774</v>
      </c>
      <c r="E2163" t="s">
        <v>1645</v>
      </c>
      <c r="F2163" t="s">
        <v>128</v>
      </c>
      <c r="G2163" t="s">
        <v>110</v>
      </c>
      <c r="H2163" t="s">
        <v>2333</v>
      </c>
      <c r="I2163" t="s">
        <v>1851</v>
      </c>
      <c r="J2163" t="s">
        <v>1940</v>
      </c>
      <c r="K2163" t="s">
        <v>1941</v>
      </c>
      <c r="L2163" s="24">
        <v>484</v>
      </c>
      <c r="M2163" s="25">
        <f>+VLOOKUP(E2163, TC!A:D, 4, FALSE())</f>
        <v>1.0455000000000001</v>
      </c>
      <c r="N2163" s="24">
        <f t="shared" si="165"/>
        <v>484</v>
      </c>
      <c r="O2163" t="str">
        <f t="shared" si="166"/>
        <v>FACTURA</v>
      </c>
      <c r="P2163" t="str">
        <f t="shared" si="167"/>
        <v>2025</v>
      </c>
      <c r="Q2163" t="str">
        <f t="shared" si="168"/>
        <v>02</v>
      </c>
      <c r="R2163" t="str">
        <f>+IFERROR(VLOOKUP(I2163, Listado!A:B, 2, FALSE()), "COMERCIALIZADORA INTERNACIONAL CARIBBEAN EXOTICS S A")</f>
        <v>PEREZ MEJIA MARIA PAULINA</v>
      </c>
      <c r="S2163" s="25">
        <f>+VLOOKUP(E2163, TC!A:D, 2, FALSE())</f>
        <v>4077.56</v>
      </c>
      <c r="T2163" t="str">
        <f t="shared" si="169"/>
        <v>USD</v>
      </c>
    </row>
    <row r="2164" spans="1:20" ht="18.75" hidden="1" customHeight="1" x14ac:dyDescent="0.25">
      <c r="A2164" t="s">
        <v>2215</v>
      </c>
      <c r="B2164" t="s">
        <v>1923</v>
      </c>
      <c r="C2164" t="s">
        <v>1913</v>
      </c>
      <c r="D2164" s="24">
        <v>5774</v>
      </c>
      <c r="E2164" t="s">
        <v>1645</v>
      </c>
      <c r="F2164" t="s">
        <v>128</v>
      </c>
      <c r="G2164" t="s">
        <v>110</v>
      </c>
      <c r="H2164" t="s">
        <v>2333</v>
      </c>
      <c r="I2164" t="s">
        <v>1851</v>
      </c>
      <c r="J2164" t="s">
        <v>1940</v>
      </c>
      <c r="K2164" t="s">
        <v>2070</v>
      </c>
      <c r="L2164" s="24">
        <v>801.6</v>
      </c>
      <c r="M2164" s="25">
        <f>+VLOOKUP(E2164, TC!A:D, 4, FALSE())</f>
        <v>1.0455000000000001</v>
      </c>
      <c r="N2164" s="24">
        <f t="shared" si="165"/>
        <v>801.6</v>
      </c>
      <c r="O2164" t="str">
        <f t="shared" si="166"/>
        <v>FACTURA</v>
      </c>
      <c r="P2164" t="str">
        <f t="shared" si="167"/>
        <v>2025</v>
      </c>
      <c r="Q2164" t="str">
        <f t="shared" si="168"/>
        <v>02</v>
      </c>
      <c r="R2164" t="str">
        <f>+IFERROR(VLOOKUP(I2164, Listado!A:B, 2, FALSE()), "COMERCIALIZADORA INTERNACIONAL CARIBBEAN EXOTICS S A")</f>
        <v>PEREZ MEJIA MARIA PAULINA</v>
      </c>
      <c r="S2164" s="25">
        <f>+VLOOKUP(E2164, TC!A:D, 2, FALSE())</f>
        <v>4077.56</v>
      </c>
      <c r="T2164" t="str">
        <f t="shared" si="169"/>
        <v>USD</v>
      </c>
    </row>
    <row r="2165" spans="1:20" ht="18.75" hidden="1" customHeight="1" x14ac:dyDescent="0.25">
      <c r="A2165" t="s">
        <v>2215</v>
      </c>
      <c r="B2165" t="s">
        <v>1923</v>
      </c>
      <c r="C2165" t="s">
        <v>1913</v>
      </c>
      <c r="D2165" s="24">
        <v>5774</v>
      </c>
      <c r="E2165" t="s">
        <v>1645</v>
      </c>
      <c r="F2165" t="s">
        <v>128</v>
      </c>
      <c r="G2165" t="s">
        <v>110</v>
      </c>
      <c r="H2165" t="s">
        <v>2333</v>
      </c>
      <c r="I2165" t="s">
        <v>1851</v>
      </c>
      <c r="J2165" t="s">
        <v>1940</v>
      </c>
      <c r="K2165" t="s">
        <v>2334</v>
      </c>
      <c r="L2165" s="24">
        <v>94</v>
      </c>
      <c r="M2165" s="25">
        <f>+VLOOKUP(E2165, TC!A:D, 4, FALSE())</f>
        <v>1.0455000000000001</v>
      </c>
      <c r="N2165" s="24">
        <f t="shared" si="165"/>
        <v>94</v>
      </c>
      <c r="O2165" t="str">
        <f t="shared" si="166"/>
        <v>FACTURA</v>
      </c>
      <c r="P2165" t="str">
        <f t="shared" si="167"/>
        <v>2025</v>
      </c>
      <c r="Q2165" t="str">
        <f t="shared" si="168"/>
        <v>02</v>
      </c>
      <c r="R2165" t="str">
        <f>+IFERROR(VLOOKUP(I2165, Listado!A:B, 2, FALSE()), "COMERCIALIZADORA INTERNACIONAL CARIBBEAN EXOTICS S A")</f>
        <v>PEREZ MEJIA MARIA PAULINA</v>
      </c>
      <c r="S2165" s="25">
        <f>+VLOOKUP(E2165, TC!A:D, 2, FALSE())</f>
        <v>4077.56</v>
      </c>
      <c r="T2165" t="str">
        <f t="shared" si="169"/>
        <v>USD</v>
      </c>
    </row>
    <row r="2166" spans="1:20" ht="18.75" hidden="1" customHeight="1" x14ac:dyDescent="0.25">
      <c r="A2166" t="s">
        <v>2215</v>
      </c>
      <c r="B2166" t="s">
        <v>1923</v>
      </c>
      <c r="C2166" t="s">
        <v>1913</v>
      </c>
      <c r="D2166" s="24">
        <v>5774</v>
      </c>
      <c r="E2166" t="s">
        <v>1645</v>
      </c>
      <c r="F2166" t="s">
        <v>128</v>
      </c>
      <c r="G2166" t="s">
        <v>110</v>
      </c>
      <c r="H2166" t="s">
        <v>2333</v>
      </c>
      <c r="I2166" t="s">
        <v>1851</v>
      </c>
      <c r="J2166" t="s">
        <v>1940</v>
      </c>
      <c r="K2166" t="s">
        <v>2016</v>
      </c>
      <c r="L2166" s="24">
        <v>2418</v>
      </c>
      <c r="M2166" s="25">
        <f>+VLOOKUP(E2166, TC!A:D, 4, FALSE())</f>
        <v>1.0455000000000001</v>
      </c>
      <c r="N2166" s="24">
        <f t="shared" si="165"/>
        <v>2418</v>
      </c>
      <c r="O2166" t="str">
        <f t="shared" si="166"/>
        <v>FACTURA</v>
      </c>
      <c r="P2166" t="str">
        <f t="shared" si="167"/>
        <v>2025</v>
      </c>
      <c r="Q2166" t="str">
        <f t="shared" si="168"/>
        <v>02</v>
      </c>
      <c r="R2166" t="str">
        <f>+IFERROR(VLOOKUP(I2166, Listado!A:B, 2, FALSE()), "COMERCIALIZADORA INTERNACIONAL CARIBBEAN EXOTICS S A")</f>
        <v>PEREZ MEJIA MARIA PAULINA</v>
      </c>
      <c r="S2166" s="25">
        <f>+VLOOKUP(E2166, TC!A:D, 2, FALSE())</f>
        <v>4077.56</v>
      </c>
      <c r="T2166" t="str">
        <f t="shared" si="169"/>
        <v>USD</v>
      </c>
    </row>
    <row r="2167" spans="1:20" ht="18.75" hidden="1" customHeight="1" x14ac:dyDescent="0.25">
      <c r="A2167" t="s">
        <v>2215</v>
      </c>
      <c r="B2167" t="s">
        <v>1923</v>
      </c>
      <c r="C2167" t="s">
        <v>1913</v>
      </c>
      <c r="D2167" s="24">
        <v>5774</v>
      </c>
      <c r="E2167" t="s">
        <v>1645</v>
      </c>
      <c r="F2167" t="s">
        <v>128</v>
      </c>
      <c r="G2167" t="s">
        <v>110</v>
      </c>
      <c r="H2167" t="s">
        <v>2333</v>
      </c>
      <c r="I2167" t="s">
        <v>1851</v>
      </c>
      <c r="J2167" t="s">
        <v>1940</v>
      </c>
      <c r="K2167" t="s">
        <v>2149</v>
      </c>
      <c r="L2167" s="24">
        <v>253.8</v>
      </c>
      <c r="M2167" s="25">
        <f>+VLOOKUP(E2167, TC!A:D, 4, FALSE())</f>
        <v>1.0455000000000001</v>
      </c>
      <c r="N2167" s="24">
        <f t="shared" si="165"/>
        <v>253.8</v>
      </c>
      <c r="O2167" t="str">
        <f t="shared" si="166"/>
        <v>FACTURA</v>
      </c>
      <c r="P2167" t="str">
        <f t="shared" si="167"/>
        <v>2025</v>
      </c>
      <c r="Q2167" t="str">
        <f t="shared" si="168"/>
        <v>02</v>
      </c>
      <c r="R2167" t="str">
        <f>+IFERROR(VLOOKUP(I2167, Listado!A:B, 2, FALSE()), "COMERCIALIZADORA INTERNACIONAL CARIBBEAN EXOTICS S A")</f>
        <v>PEREZ MEJIA MARIA PAULINA</v>
      </c>
      <c r="S2167" s="25">
        <f>+VLOOKUP(E2167, TC!A:D, 2, FALSE())</f>
        <v>4077.56</v>
      </c>
      <c r="T2167" t="str">
        <f t="shared" si="169"/>
        <v>USD</v>
      </c>
    </row>
    <row r="2168" spans="1:20" ht="18.75" hidden="1" customHeight="1" x14ac:dyDescent="0.25">
      <c r="A2168" t="s">
        <v>2215</v>
      </c>
      <c r="B2168" t="s">
        <v>1923</v>
      </c>
      <c r="C2168" t="s">
        <v>1913</v>
      </c>
      <c r="D2168" s="24">
        <v>5775</v>
      </c>
      <c r="E2168" t="s">
        <v>1645</v>
      </c>
      <c r="F2168" t="s">
        <v>128</v>
      </c>
      <c r="G2168" t="s">
        <v>110</v>
      </c>
      <c r="I2168" t="s">
        <v>1851</v>
      </c>
      <c r="J2168" t="s">
        <v>1940</v>
      </c>
      <c r="K2168" t="s">
        <v>1918</v>
      </c>
      <c r="L2168" s="24">
        <v>7.2</v>
      </c>
      <c r="M2168" s="25">
        <f>+VLOOKUP(E2168, TC!A:D, 4, FALSE())</f>
        <v>1.0455000000000001</v>
      </c>
      <c r="N2168" s="24">
        <f t="shared" si="165"/>
        <v>7.2</v>
      </c>
      <c r="O2168" t="str">
        <f t="shared" si="166"/>
        <v>FACTURA</v>
      </c>
      <c r="P2168" t="str">
        <f t="shared" si="167"/>
        <v>2025</v>
      </c>
      <c r="Q2168" t="str">
        <f t="shared" si="168"/>
        <v>02</v>
      </c>
      <c r="R2168" t="str">
        <f>+IFERROR(VLOOKUP(I2168, Listado!A:B, 2, FALSE()), "COMERCIALIZADORA INTERNACIONAL CARIBBEAN EXOTICS S A")</f>
        <v>PEREZ MEJIA MARIA PAULINA</v>
      </c>
      <c r="S2168" s="25">
        <f>+VLOOKUP(E2168, TC!A:D, 2, FALSE())</f>
        <v>4077.56</v>
      </c>
      <c r="T2168" t="str">
        <f t="shared" si="169"/>
        <v>USD</v>
      </c>
    </row>
    <row r="2169" spans="1:20" ht="18.75" hidden="1" customHeight="1" x14ac:dyDescent="0.25">
      <c r="A2169" t="s">
        <v>2215</v>
      </c>
      <c r="B2169" t="s">
        <v>5</v>
      </c>
      <c r="C2169" t="s">
        <v>1913</v>
      </c>
      <c r="D2169" s="24">
        <v>11043</v>
      </c>
      <c r="E2169" t="s">
        <v>1645</v>
      </c>
      <c r="F2169" t="s">
        <v>99</v>
      </c>
      <c r="G2169" t="s">
        <v>1914</v>
      </c>
      <c r="I2169" t="s">
        <v>1921</v>
      </c>
      <c r="J2169" t="s">
        <v>1915</v>
      </c>
      <c r="K2169" t="s">
        <v>1922</v>
      </c>
      <c r="L2169" s="24">
        <v>255365</v>
      </c>
      <c r="M2169" s="25">
        <f>+VLOOKUP(E2169, TC!A:D, 4, FALSE())</f>
        <v>1.0455000000000001</v>
      </c>
      <c r="N2169" s="24">
        <f t="shared" si="165"/>
        <v>255365</v>
      </c>
      <c r="O2169" t="str">
        <f t="shared" si="166"/>
        <v>FACTURA</v>
      </c>
      <c r="P2169" t="str">
        <f t="shared" si="167"/>
        <v>2025</v>
      </c>
      <c r="Q2169" t="str">
        <f t="shared" si="168"/>
        <v>02</v>
      </c>
      <c r="R2169" t="str">
        <f>+IFERROR(VLOOKUP(I2169, Listado!A:B, 2, FALSE()), "COMERCIALIZADORA INTERNACIONAL CARIBBEAN EXOTICS S A")</f>
        <v>COMERCIALIZADORA INTERNACIONAL CARIBBEAN EXOTICS S A</v>
      </c>
      <c r="S2169" s="25">
        <f>+VLOOKUP(E2169, TC!A:D, 2, FALSE())</f>
        <v>4077.56</v>
      </c>
      <c r="T2169" t="str">
        <f t="shared" si="169"/>
        <v>COP</v>
      </c>
    </row>
    <row r="2170" spans="1:20" ht="18.75" hidden="1" customHeight="1" x14ac:dyDescent="0.25">
      <c r="A2170" t="s">
        <v>2215</v>
      </c>
      <c r="B2170" t="s">
        <v>5</v>
      </c>
      <c r="C2170" t="s">
        <v>1970</v>
      </c>
      <c r="D2170" s="24">
        <v>2217</v>
      </c>
      <c r="E2170" t="s">
        <v>1645</v>
      </c>
      <c r="F2170" t="s">
        <v>128</v>
      </c>
      <c r="G2170" t="s">
        <v>110</v>
      </c>
      <c r="H2170" t="s">
        <v>2335</v>
      </c>
      <c r="I2170" t="s">
        <v>1883</v>
      </c>
      <c r="J2170" t="s">
        <v>1984</v>
      </c>
      <c r="K2170" t="s">
        <v>2328</v>
      </c>
      <c r="L2170" s="24">
        <v>-170.8</v>
      </c>
      <c r="M2170" s="25">
        <f>+VLOOKUP(E2170, TC!A:D, 4, FALSE())</f>
        <v>1.0455000000000001</v>
      </c>
      <c r="N2170" s="24">
        <f t="shared" si="165"/>
        <v>-170.8</v>
      </c>
      <c r="O2170" t="str">
        <f t="shared" si="166"/>
        <v>NOTAS</v>
      </c>
      <c r="P2170" t="str">
        <f t="shared" si="167"/>
        <v>2025</v>
      </c>
      <c r="Q2170" t="str">
        <f t="shared" si="168"/>
        <v>02</v>
      </c>
      <c r="R2170" t="str">
        <f>+IFERROR(VLOOKUP(I2170, Listado!A:B, 2, FALSE()), "COMERCIALIZADORA INTERNACIONAL CARIBBEAN EXOTICS S A")</f>
        <v>PEREZ MEJIA MARIA PAULINA</v>
      </c>
      <c r="S2170" s="25">
        <f>+VLOOKUP(E2170, TC!A:D, 2, FALSE())</f>
        <v>4077.56</v>
      </c>
      <c r="T2170" t="str">
        <f t="shared" si="169"/>
        <v>USD</v>
      </c>
    </row>
    <row r="2171" spans="1:20" ht="18.75" hidden="1" customHeight="1" x14ac:dyDescent="0.25">
      <c r="A2171" t="s">
        <v>2215</v>
      </c>
      <c r="B2171" t="s">
        <v>5</v>
      </c>
      <c r="C2171" t="s">
        <v>1913</v>
      </c>
      <c r="D2171" s="24">
        <v>11044</v>
      </c>
      <c r="E2171" t="s">
        <v>1646</v>
      </c>
      <c r="F2171" t="s">
        <v>99</v>
      </c>
      <c r="G2171" t="s">
        <v>113</v>
      </c>
      <c r="I2171" t="s">
        <v>1859</v>
      </c>
      <c r="J2171" t="s">
        <v>1915</v>
      </c>
      <c r="K2171" t="s">
        <v>1916</v>
      </c>
      <c r="L2171" s="24">
        <v>4384800</v>
      </c>
      <c r="M2171" s="25">
        <f>+VLOOKUP(E2171, TC!A:D, 4, FALSE())</f>
        <v>1.0454999999999999</v>
      </c>
      <c r="N2171" s="24">
        <f t="shared" si="165"/>
        <v>4384800</v>
      </c>
      <c r="O2171" t="str">
        <f t="shared" si="166"/>
        <v>FACTURA</v>
      </c>
      <c r="P2171" t="str">
        <f t="shared" si="167"/>
        <v>2025</v>
      </c>
      <c r="Q2171" t="str">
        <f t="shared" si="168"/>
        <v>02</v>
      </c>
      <c r="R2171" t="str">
        <f>+IFERROR(VLOOKUP(I2171, Listado!A:B, 2, FALSE()), "COMERCIALIZADORA INTERNACIONAL CARIBBEAN EXOTICS S A")</f>
        <v>LONDOÑO ECHEVERRI ALEJANDRA</v>
      </c>
      <c r="S2171" s="25">
        <f>+VLOOKUP(E2171, TC!A:D, 2, FALSE())</f>
        <v>4073.56</v>
      </c>
      <c r="T2171" t="str">
        <f t="shared" si="169"/>
        <v>COP</v>
      </c>
    </row>
    <row r="2172" spans="1:20" ht="18.75" hidden="1" customHeight="1" x14ac:dyDescent="0.25">
      <c r="A2172" t="s">
        <v>2215</v>
      </c>
      <c r="B2172" t="s">
        <v>5</v>
      </c>
      <c r="C2172" t="s">
        <v>1913</v>
      </c>
      <c r="D2172" s="24">
        <v>11045</v>
      </c>
      <c r="E2172" t="s">
        <v>1646</v>
      </c>
      <c r="F2172" t="s">
        <v>99</v>
      </c>
      <c r="G2172" t="s">
        <v>113</v>
      </c>
      <c r="I2172" t="s">
        <v>1858</v>
      </c>
      <c r="J2172" t="s">
        <v>1915</v>
      </c>
      <c r="K2172" t="s">
        <v>1920</v>
      </c>
      <c r="L2172" s="24">
        <v>480000</v>
      </c>
      <c r="M2172" s="25">
        <f>+VLOOKUP(E2172, TC!A:D, 4, FALSE())</f>
        <v>1.0454999999999999</v>
      </c>
      <c r="N2172" s="24">
        <f t="shared" si="165"/>
        <v>480000</v>
      </c>
      <c r="O2172" t="str">
        <f t="shared" si="166"/>
        <v>FACTURA</v>
      </c>
      <c r="P2172" t="str">
        <f t="shared" si="167"/>
        <v>2025</v>
      </c>
      <c r="Q2172" t="str">
        <f t="shared" si="168"/>
        <v>02</v>
      </c>
      <c r="R2172" t="str">
        <f>+IFERROR(VLOOKUP(I2172, Listado!A:B, 2, FALSE()), "COMERCIALIZADORA INTERNACIONAL CARIBBEAN EXOTICS S A")</f>
        <v>LONDOÑO ECHEVERRI ALEJANDRA</v>
      </c>
      <c r="S2172" s="25">
        <f>+VLOOKUP(E2172, TC!A:D, 2, FALSE())</f>
        <v>4073.56</v>
      </c>
      <c r="T2172" t="str">
        <f t="shared" si="169"/>
        <v>COP</v>
      </c>
    </row>
    <row r="2173" spans="1:20" ht="18.75" hidden="1" customHeight="1" x14ac:dyDescent="0.25">
      <c r="A2173" t="s">
        <v>2215</v>
      </c>
      <c r="B2173" t="s">
        <v>5</v>
      </c>
      <c r="C2173" t="s">
        <v>1913</v>
      </c>
      <c r="D2173" s="24">
        <v>11046</v>
      </c>
      <c r="E2173" t="s">
        <v>1646</v>
      </c>
      <c r="F2173" t="s">
        <v>99</v>
      </c>
      <c r="G2173" t="s">
        <v>113</v>
      </c>
      <c r="I2173" t="s">
        <v>1858</v>
      </c>
      <c r="J2173" t="s">
        <v>1915</v>
      </c>
      <c r="K2173" t="s">
        <v>1920</v>
      </c>
      <c r="L2173" s="24">
        <v>480000</v>
      </c>
      <c r="M2173" s="25">
        <f>+VLOOKUP(E2173, TC!A:D, 4, FALSE())</f>
        <v>1.0454999999999999</v>
      </c>
      <c r="N2173" s="24">
        <f t="shared" si="165"/>
        <v>480000</v>
      </c>
      <c r="O2173" t="str">
        <f t="shared" si="166"/>
        <v>FACTURA</v>
      </c>
      <c r="P2173" t="str">
        <f t="shared" si="167"/>
        <v>2025</v>
      </c>
      <c r="Q2173" t="str">
        <f t="shared" si="168"/>
        <v>02</v>
      </c>
      <c r="R2173" t="str">
        <f>+IFERROR(VLOOKUP(I2173, Listado!A:B, 2, FALSE()), "COMERCIALIZADORA INTERNACIONAL CARIBBEAN EXOTICS S A")</f>
        <v>LONDOÑO ECHEVERRI ALEJANDRA</v>
      </c>
      <c r="S2173" s="25">
        <f>+VLOOKUP(E2173, TC!A:D, 2, FALSE())</f>
        <v>4073.56</v>
      </c>
      <c r="T2173" t="str">
        <f t="shared" si="169"/>
        <v>COP</v>
      </c>
    </row>
    <row r="2174" spans="1:20" ht="18.75" hidden="1" customHeight="1" x14ac:dyDescent="0.25">
      <c r="A2174" t="s">
        <v>2215</v>
      </c>
      <c r="B2174" t="s">
        <v>5</v>
      </c>
      <c r="C2174" t="s">
        <v>1913</v>
      </c>
      <c r="D2174" s="24">
        <v>11047</v>
      </c>
      <c r="E2174" t="s">
        <v>1648</v>
      </c>
      <c r="F2174" t="s">
        <v>128</v>
      </c>
      <c r="G2174" t="s">
        <v>110</v>
      </c>
      <c r="H2174" t="s">
        <v>2336</v>
      </c>
      <c r="I2174" t="s">
        <v>1850</v>
      </c>
      <c r="J2174" t="s">
        <v>1919</v>
      </c>
      <c r="K2174" t="s">
        <v>12</v>
      </c>
      <c r="L2174" s="24">
        <v>2784</v>
      </c>
      <c r="M2174" s="25">
        <f>+VLOOKUP(E2174, TC!A:D, 4, FALSE())</f>
        <v>1.0468999990180579</v>
      </c>
      <c r="N2174" s="24">
        <f t="shared" si="165"/>
        <v>2784</v>
      </c>
      <c r="O2174" t="str">
        <f t="shared" si="166"/>
        <v>FACTURA</v>
      </c>
      <c r="P2174" t="str">
        <f t="shared" si="167"/>
        <v>2025</v>
      </c>
      <c r="Q2174" t="str">
        <f t="shared" si="168"/>
        <v>02</v>
      </c>
      <c r="R2174" t="str">
        <f>+IFERROR(VLOOKUP(I2174, Listado!A:B, 2, FALSE()), "COMERCIALIZADORA INTERNACIONAL CARIBBEAN EXOTICS S A")</f>
        <v>PEREZ MEJIA MARIA PAULINA</v>
      </c>
      <c r="S2174" s="25">
        <f>+VLOOKUP(E2174, TC!A:D, 2, FALSE())</f>
        <v>4073.56</v>
      </c>
      <c r="T2174" t="str">
        <f t="shared" si="169"/>
        <v>USD</v>
      </c>
    </row>
    <row r="2175" spans="1:20" ht="18.75" hidden="1" customHeight="1" x14ac:dyDescent="0.25">
      <c r="A2175" t="s">
        <v>2215</v>
      </c>
      <c r="B2175" t="s">
        <v>5</v>
      </c>
      <c r="C2175" t="s">
        <v>1913</v>
      </c>
      <c r="D2175" s="24">
        <v>11047</v>
      </c>
      <c r="E2175" t="s">
        <v>1648</v>
      </c>
      <c r="F2175" t="s">
        <v>128</v>
      </c>
      <c r="G2175" t="s">
        <v>110</v>
      </c>
      <c r="H2175" t="s">
        <v>2336</v>
      </c>
      <c r="I2175" t="s">
        <v>1850</v>
      </c>
      <c r="J2175" t="s">
        <v>1919</v>
      </c>
      <c r="K2175" t="s">
        <v>31</v>
      </c>
      <c r="L2175" s="24">
        <v>5712</v>
      </c>
      <c r="M2175" s="25">
        <f>+VLOOKUP(E2175, TC!A:D, 4, FALSE())</f>
        <v>1.0468999990180579</v>
      </c>
      <c r="N2175" s="24">
        <f t="shared" si="165"/>
        <v>5712</v>
      </c>
      <c r="O2175" t="str">
        <f t="shared" si="166"/>
        <v>FACTURA</v>
      </c>
      <c r="P2175" t="str">
        <f t="shared" si="167"/>
        <v>2025</v>
      </c>
      <c r="Q2175" t="str">
        <f t="shared" si="168"/>
        <v>02</v>
      </c>
      <c r="R2175" t="str">
        <f>+IFERROR(VLOOKUP(I2175, Listado!A:B, 2, FALSE()), "COMERCIALIZADORA INTERNACIONAL CARIBBEAN EXOTICS S A")</f>
        <v>PEREZ MEJIA MARIA PAULINA</v>
      </c>
      <c r="S2175" s="25">
        <f>+VLOOKUP(E2175, TC!A:D, 2, FALSE())</f>
        <v>4073.56</v>
      </c>
      <c r="T2175" t="str">
        <f t="shared" si="169"/>
        <v>USD</v>
      </c>
    </row>
    <row r="2176" spans="1:20" ht="18.75" hidden="1" customHeight="1" x14ac:dyDescent="0.25">
      <c r="A2176" t="s">
        <v>2215</v>
      </c>
      <c r="B2176" t="s">
        <v>5</v>
      </c>
      <c r="C2176" t="s">
        <v>1913</v>
      </c>
      <c r="D2176" s="24">
        <v>11048</v>
      </c>
      <c r="E2176" t="s">
        <v>1648</v>
      </c>
      <c r="F2176" t="s">
        <v>1924</v>
      </c>
      <c r="G2176" t="s">
        <v>110</v>
      </c>
      <c r="H2176" t="s">
        <v>2337</v>
      </c>
      <c r="I2176" t="s">
        <v>1848</v>
      </c>
      <c r="J2176" t="s">
        <v>1917</v>
      </c>
      <c r="K2176" t="s">
        <v>40</v>
      </c>
      <c r="L2176" s="24">
        <v>3690.4</v>
      </c>
      <c r="M2176" s="25">
        <f>+VLOOKUP(E2176, TC!A:D, 4, FALSE())</f>
        <v>1.0468999990180579</v>
      </c>
      <c r="N2176" s="24">
        <f t="shared" si="165"/>
        <v>3863.4797563762409</v>
      </c>
      <c r="O2176" t="str">
        <f t="shared" si="166"/>
        <v>FACTURA</v>
      </c>
      <c r="P2176" t="str">
        <f t="shared" si="167"/>
        <v>2025</v>
      </c>
      <c r="Q2176" t="str">
        <f t="shared" si="168"/>
        <v>02</v>
      </c>
      <c r="R2176" t="str">
        <f>+IFERROR(VLOOKUP(I2176, Listado!A:B, 2, FALSE()), "COMERCIALIZADORA INTERNACIONAL CARIBBEAN EXOTICS S A")</f>
        <v>PEREZ MEJIA MARIA PAULINA</v>
      </c>
      <c r="S2176" s="25">
        <f>+VLOOKUP(E2176, TC!A:D, 2, FALSE())</f>
        <v>4073.56</v>
      </c>
      <c r="T2176" t="str">
        <f t="shared" si="169"/>
        <v>EUR</v>
      </c>
    </row>
    <row r="2177" spans="1:20" ht="18.75" hidden="1" customHeight="1" x14ac:dyDescent="0.25">
      <c r="A2177" t="s">
        <v>2215</v>
      </c>
      <c r="B2177" t="s">
        <v>5</v>
      </c>
      <c r="C2177" t="s">
        <v>1913</v>
      </c>
      <c r="D2177" s="24">
        <v>11048</v>
      </c>
      <c r="E2177" t="s">
        <v>1648</v>
      </c>
      <c r="F2177" t="s">
        <v>1924</v>
      </c>
      <c r="G2177" t="s">
        <v>110</v>
      </c>
      <c r="H2177" t="s">
        <v>2337</v>
      </c>
      <c r="I2177" t="s">
        <v>1848</v>
      </c>
      <c r="J2177" t="s">
        <v>1917</v>
      </c>
      <c r="K2177" t="s">
        <v>23</v>
      </c>
      <c r="L2177" s="24">
        <v>3710.4</v>
      </c>
      <c r="M2177" s="25">
        <f>+VLOOKUP(E2177, TC!A:D, 4, FALSE())</f>
        <v>1.0468999990180579</v>
      </c>
      <c r="N2177" s="24">
        <f t="shared" si="165"/>
        <v>3884.4177563566018</v>
      </c>
      <c r="O2177" t="str">
        <f t="shared" si="166"/>
        <v>FACTURA</v>
      </c>
      <c r="P2177" t="str">
        <f t="shared" si="167"/>
        <v>2025</v>
      </c>
      <c r="Q2177" t="str">
        <f t="shared" si="168"/>
        <v>02</v>
      </c>
      <c r="R2177" t="str">
        <f>+IFERROR(VLOOKUP(I2177, Listado!A:B, 2, FALSE()), "COMERCIALIZADORA INTERNACIONAL CARIBBEAN EXOTICS S A")</f>
        <v>PEREZ MEJIA MARIA PAULINA</v>
      </c>
      <c r="S2177" s="25">
        <f>+VLOOKUP(E2177, TC!A:D, 2, FALSE())</f>
        <v>4073.56</v>
      </c>
      <c r="T2177" t="str">
        <f t="shared" si="169"/>
        <v>EUR</v>
      </c>
    </row>
    <row r="2178" spans="1:20" ht="18.75" hidden="1" customHeight="1" x14ac:dyDescent="0.25">
      <c r="A2178" t="s">
        <v>2215</v>
      </c>
      <c r="B2178" t="s">
        <v>5</v>
      </c>
      <c r="C2178" t="s">
        <v>1913</v>
      </c>
      <c r="D2178" s="24">
        <v>11048</v>
      </c>
      <c r="E2178" t="s">
        <v>1648</v>
      </c>
      <c r="F2178" t="s">
        <v>1924</v>
      </c>
      <c r="G2178" t="s">
        <v>110</v>
      </c>
      <c r="H2178" t="s">
        <v>2337</v>
      </c>
      <c r="I2178" t="s">
        <v>1848</v>
      </c>
      <c r="J2178" t="s">
        <v>1917</v>
      </c>
      <c r="K2178" t="s">
        <v>39</v>
      </c>
      <c r="L2178" s="24">
        <v>1717.38</v>
      </c>
      <c r="M2178" s="25">
        <f>+VLOOKUP(E2178, TC!A:D, 4, FALSE())</f>
        <v>1.0468999990180579</v>
      </c>
      <c r="N2178" s="24">
        <f t="shared" ref="N2178:N2241" si="170">+IF(F2178="EUR", (M2178*L2178), IF(I2178="JUAN MATAS SAS", (L2178/S2178), L2178))</f>
        <v>1797.9251203136323</v>
      </c>
      <c r="O2178" t="str">
        <f t="shared" ref="O2178:O2241" si="171">+IF(C2178="CFE", "FACTURA", IF(ISERROR(SEARCH("ANULA", H2178))=FALSE(), "ANULACIÓN FE", IF(ISERROR(SEARCH("CANCELLATION", H2178))=FALSE(), "ANULACIÓN FE", "NOTAS")))</f>
        <v>FACTURA</v>
      </c>
      <c r="P2178" t="str">
        <f t="shared" ref="P2178:P2241" si="172">+LEFT(E2178, 4)</f>
        <v>2025</v>
      </c>
      <c r="Q2178" t="str">
        <f t="shared" ref="Q2178:Q2241" si="173">+MID(E2178, 5, 2)</f>
        <v>02</v>
      </c>
      <c r="R2178" t="str">
        <f>+IFERROR(VLOOKUP(I2178, Listado!A:B, 2, FALSE()), "COMERCIALIZADORA INTERNACIONAL CARIBBEAN EXOTICS S A")</f>
        <v>PEREZ MEJIA MARIA PAULINA</v>
      </c>
      <c r="S2178" s="25">
        <f>+VLOOKUP(E2178, TC!A:D, 2, FALSE())</f>
        <v>4073.56</v>
      </c>
      <c r="T2178" t="str">
        <f t="shared" ref="T2178:T2241" si="174">+IF(I2178="JUAN MATAS SAS", "USD", F2178)</f>
        <v>EUR</v>
      </c>
    </row>
    <row r="2179" spans="1:20" ht="18.75" hidden="1" customHeight="1" x14ac:dyDescent="0.25">
      <c r="A2179" t="s">
        <v>2215</v>
      </c>
      <c r="B2179" t="s">
        <v>5</v>
      </c>
      <c r="C2179" t="s">
        <v>1913</v>
      </c>
      <c r="D2179" s="24">
        <v>11048</v>
      </c>
      <c r="E2179" t="s">
        <v>1648</v>
      </c>
      <c r="F2179" t="s">
        <v>1924</v>
      </c>
      <c r="G2179" t="s">
        <v>110</v>
      </c>
      <c r="H2179" t="s">
        <v>2337</v>
      </c>
      <c r="I2179" t="s">
        <v>1848</v>
      </c>
      <c r="J2179" t="s">
        <v>1917</v>
      </c>
      <c r="K2179" t="s">
        <v>38</v>
      </c>
      <c r="L2179" s="24">
        <v>7660.8</v>
      </c>
      <c r="M2179" s="25">
        <f>+VLOOKUP(E2179, TC!A:D, 4, FALSE())</f>
        <v>1.0468999990180579</v>
      </c>
      <c r="N2179" s="24">
        <f t="shared" si="170"/>
        <v>8020.0915124775374</v>
      </c>
      <c r="O2179" t="str">
        <f t="shared" si="171"/>
        <v>FACTURA</v>
      </c>
      <c r="P2179" t="str">
        <f t="shared" si="172"/>
        <v>2025</v>
      </c>
      <c r="Q2179" t="str">
        <f t="shared" si="173"/>
        <v>02</v>
      </c>
      <c r="R2179" t="str">
        <f>+IFERROR(VLOOKUP(I2179, Listado!A:B, 2, FALSE()), "COMERCIALIZADORA INTERNACIONAL CARIBBEAN EXOTICS S A")</f>
        <v>PEREZ MEJIA MARIA PAULINA</v>
      </c>
      <c r="S2179" s="25">
        <f>+VLOOKUP(E2179, TC!A:D, 2, FALSE())</f>
        <v>4073.56</v>
      </c>
      <c r="T2179" t="str">
        <f t="shared" si="174"/>
        <v>EUR</v>
      </c>
    </row>
    <row r="2180" spans="1:20" ht="18.75" hidden="1" customHeight="1" x14ac:dyDescent="0.25">
      <c r="A2180" t="s">
        <v>2215</v>
      </c>
      <c r="B2180" t="s">
        <v>5</v>
      </c>
      <c r="C2180" t="s">
        <v>1913</v>
      </c>
      <c r="D2180" s="24">
        <v>11048</v>
      </c>
      <c r="E2180" t="s">
        <v>1648</v>
      </c>
      <c r="F2180" t="s">
        <v>1924</v>
      </c>
      <c r="G2180" t="s">
        <v>110</v>
      </c>
      <c r="H2180" t="s">
        <v>2337</v>
      </c>
      <c r="I2180" t="s">
        <v>1848</v>
      </c>
      <c r="J2180" t="s">
        <v>1917</v>
      </c>
      <c r="K2180" t="s">
        <v>14</v>
      </c>
      <c r="L2180" s="24">
        <v>5318.4</v>
      </c>
      <c r="M2180" s="25">
        <f>+VLOOKUP(E2180, TC!A:D, 4, FALSE())</f>
        <v>1.0468999990180579</v>
      </c>
      <c r="N2180" s="24">
        <f t="shared" si="170"/>
        <v>5567.8329547776384</v>
      </c>
      <c r="O2180" t="str">
        <f t="shared" si="171"/>
        <v>FACTURA</v>
      </c>
      <c r="P2180" t="str">
        <f t="shared" si="172"/>
        <v>2025</v>
      </c>
      <c r="Q2180" t="str">
        <f t="shared" si="173"/>
        <v>02</v>
      </c>
      <c r="R2180" t="str">
        <f>+IFERROR(VLOOKUP(I2180, Listado!A:B, 2, FALSE()), "COMERCIALIZADORA INTERNACIONAL CARIBBEAN EXOTICS S A")</f>
        <v>PEREZ MEJIA MARIA PAULINA</v>
      </c>
      <c r="S2180" s="25">
        <f>+VLOOKUP(E2180, TC!A:D, 2, FALSE())</f>
        <v>4073.56</v>
      </c>
      <c r="T2180" t="str">
        <f t="shared" si="174"/>
        <v>EUR</v>
      </c>
    </row>
    <row r="2181" spans="1:20" ht="18.75" hidden="1" customHeight="1" x14ac:dyDescent="0.25">
      <c r="A2181" t="s">
        <v>2215</v>
      </c>
      <c r="B2181" t="s">
        <v>5</v>
      </c>
      <c r="C2181" t="s">
        <v>1913</v>
      </c>
      <c r="D2181" s="24">
        <v>11048</v>
      </c>
      <c r="E2181" t="s">
        <v>1648</v>
      </c>
      <c r="F2181" t="s">
        <v>1924</v>
      </c>
      <c r="G2181" t="s">
        <v>110</v>
      </c>
      <c r="H2181" t="s">
        <v>2337</v>
      </c>
      <c r="I2181" t="s">
        <v>1848</v>
      </c>
      <c r="J2181" t="s">
        <v>1917</v>
      </c>
      <c r="K2181" t="s">
        <v>27</v>
      </c>
      <c r="L2181" s="24">
        <v>819.72</v>
      </c>
      <c r="M2181" s="25">
        <f>+VLOOKUP(E2181, TC!A:D, 4, FALSE())</f>
        <v>1.0468999990180579</v>
      </c>
      <c r="N2181" s="24">
        <f t="shared" si="170"/>
        <v>858.16486719508237</v>
      </c>
      <c r="O2181" t="str">
        <f t="shared" si="171"/>
        <v>FACTURA</v>
      </c>
      <c r="P2181" t="str">
        <f t="shared" si="172"/>
        <v>2025</v>
      </c>
      <c r="Q2181" t="str">
        <f t="shared" si="173"/>
        <v>02</v>
      </c>
      <c r="R2181" t="str">
        <f>+IFERROR(VLOOKUP(I2181, Listado!A:B, 2, FALSE()), "COMERCIALIZADORA INTERNACIONAL CARIBBEAN EXOTICS S A")</f>
        <v>PEREZ MEJIA MARIA PAULINA</v>
      </c>
      <c r="S2181" s="25">
        <f>+VLOOKUP(E2181, TC!A:D, 2, FALSE())</f>
        <v>4073.56</v>
      </c>
      <c r="T2181" t="str">
        <f t="shared" si="174"/>
        <v>EUR</v>
      </c>
    </row>
    <row r="2182" spans="1:20" ht="18.75" hidden="1" customHeight="1" x14ac:dyDescent="0.25">
      <c r="A2182" t="s">
        <v>2215</v>
      </c>
      <c r="B2182" t="s">
        <v>5</v>
      </c>
      <c r="C2182" t="s">
        <v>1913</v>
      </c>
      <c r="D2182" s="24">
        <v>11048</v>
      </c>
      <c r="E2182" t="s">
        <v>1648</v>
      </c>
      <c r="F2182" t="s">
        <v>1924</v>
      </c>
      <c r="G2182" t="s">
        <v>110</v>
      </c>
      <c r="H2182" t="s">
        <v>2337</v>
      </c>
      <c r="I2182" t="s">
        <v>1848</v>
      </c>
      <c r="J2182" t="s">
        <v>1917</v>
      </c>
      <c r="K2182" t="s">
        <v>1959</v>
      </c>
      <c r="L2182" s="24">
        <v>3300</v>
      </c>
      <c r="M2182" s="25">
        <f>+VLOOKUP(E2182, TC!A:D, 4, FALSE())</f>
        <v>1.0468999990180579</v>
      </c>
      <c r="N2182" s="24">
        <f t="shared" si="170"/>
        <v>3454.7699967595909</v>
      </c>
      <c r="O2182" t="str">
        <f t="shared" si="171"/>
        <v>FACTURA</v>
      </c>
      <c r="P2182" t="str">
        <f t="shared" si="172"/>
        <v>2025</v>
      </c>
      <c r="Q2182" t="str">
        <f t="shared" si="173"/>
        <v>02</v>
      </c>
      <c r="R2182" t="str">
        <f>+IFERROR(VLOOKUP(I2182, Listado!A:B, 2, FALSE()), "COMERCIALIZADORA INTERNACIONAL CARIBBEAN EXOTICS S A")</f>
        <v>PEREZ MEJIA MARIA PAULINA</v>
      </c>
      <c r="S2182" s="25">
        <f>+VLOOKUP(E2182, TC!A:D, 2, FALSE())</f>
        <v>4073.56</v>
      </c>
      <c r="T2182" t="str">
        <f t="shared" si="174"/>
        <v>EUR</v>
      </c>
    </row>
    <row r="2183" spans="1:20" ht="18.75" hidden="1" customHeight="1" x14ac:dyDescent="0.25">
      <c r="A2183" t="s">
        <v>2215</v>
      </c>
      <c r="B2183" t="s">
        <v>5</v>
      </c>
      <c r="C2183" t="s">
        <v>1913</v>
      </c>
      <c r="D2183" s="24">
        <v>11048</v>
      </c>
      <c r="E2183" t="s">
        <v>1648</v>
      </c>
      <c r="F2183" t="s">
        <v>1924</v>
      </c>
      <c r="G2183" t="s">
        <v>110</v>
      </c>
      <c r="H2183" t="s">
        <v>2337</v>
      </c>
      <c r="I2183" t="s">
        <v>1848</v>
      </c>
      <c r="J2183" t="s">
        <v>1917</v>
      </c>
      <c r="K2183" t="s">
        <v>1960</v>
      </c>
      <c r="L2183" s="24">
        <v>126.2</v>
      </c>
      <c r="M2183" s="25">
        <f>+VLOOKUP(E2183, TC!A:D, 4, FALSE())</f>
        <v>1.0468999990180579</v>
      </c>
      <c r="N2183" s="24">
        <f t="shared" si="170"/>
        <v>132.11877987607892</v>
      </c>
      <c r="O2183" t="str">
        <f t="shared" si="171"/>
        <v>FACTURA</v>
      </c>
      <c r="P2183" t="str">
        <f t="shared" si="172"/>
        <v>2025</v>
      </c>
      <c r="Q2183" t="str">
        <f t="shared" si="173"/>
        <v>02</v>
      </c>
      <c r="R2183" t="str">
        <f>+IFERROR(VLOOKUP(I2183, Listado!A:B, 2, FALSE()), "COMERCIALIZADORA INTERNACIONAL CARIBBEAN EXOTICS S A")</f>
        <v>PEREZ MEJIA MARIA PAULINA</v>
      </c>
      <c r="S2183" s="25">
        <f>+VLOOKUP(E2183, TC!A:D, 2, FALSE())</f>
        <v>4073.56</v>
      </c>
      <c r="T2183" t="str">
        <f t="shared" si="174"/>
        <v>EUR</v>
      </c>
    </row>
    <row r="2184" spans="1:20" ht="18.75" hidden="1" customHeight="1" x14ac:dyDescent="0.25">
      <c r="A2184" t="s">
        <v>2215</v>
      </c>
      <c r="B2184" t="s">
        <v>5</v>
      </c>
      <c r="C2184" t="s">
        <v>1913</v>
      </c>
      <c r="D2184" s="24">
        <v>11049</v>
      </c>
      <c r="E2184" t="s">
        <v>1648</v>
      </c>
      <c r="F2184" t="s">
        <v>1924</v>
      </c>
      <c r="G2184" t="s">
        <v>108</v>
      </c>
      <c r="H2184" t="s">
        <v>2338</v>
      </c>
      <c r="I2184" t="s">
        <v>1853</v>
      </c>
      <c r="J2184" t="s">
        <v>1919</v>
      </c>
      <c r="K2184" t="s">
        <v>1958</v>
      </c>
      <c r="L2184" s="24">
        <v>3957.6</v>
      </c>
      <c r="M2184" s="25">
        <f>+VLOOKUP(E2184, TC!A:D, 4, FALSE())</f>
        <v>1.0468999990180579</v>
      </c>
      <c r="N2184" s="24">
        <f t="shared" si="170"/>
        <v>4143.2114361138656</v>
      </c>
      <c r="O2184" t="str">
        <f t="shared" si="171"/>
        <v>FACTURA</v>
      </c>
      <c r="P2184" t="str">
        <f t="shared" si="172"/>
        <v>2025</v>
      </c>
      <c r="Q2184" t="str">
        <f t="shared" si="173"/>
        <v>02</v>
      </c>
      <c r="R2184" t="str">
        <f>+IFERROR(VLOOKUP(I2184, Listado!A:B, 2, FALSE()), "COMERCIALIZADORA INTERNACIONAL CARIBBEAN EXOTICS S A")</f>
        <v>PIEDRAHITA PEREZ MARIANA</v>
      </c>
      <c r="S2184" s="25">
        <f>+VLOOKUP(E2184, TC!A:D, 2, FALSE())</f>
        <v>4073.56</v>
      </c>
      <c r="T2184" t="str">
        <f t="shared" si="174"/>
        <v>EUR</v>
      </c>
    </row>
    <row r="2185" spans="1:20" ht="18.75" hidden="1" customHeight="1" x14ac:dyDescent="0.25">
      <c r="A2185" t="s">
        <v>2215</v>
      </c>
      <c r="B2185" t="s">
        <v>5</v>
      </c>
      <c r="C2185" t="s">
        <v>1913</v>
      </c>
      <c r="D2185" s="24">
        <v>11049</v>
      </c>
      <c r="E2185" t="s">
        <v>1648</v>
      </c>
      <c r="F2185" t="s">
        <v>1924</v>
      </c>
      <c r="G2185" t="s">
        <v>108</v>
      </c>
      <c r="H2185" t="s">
        <v>2338</v>
      </c>
      <c r="I2185" t="s">
        <v>1853</v>
      </c>
      <c r="J2185" t="s">
        <v>1919</v>
      </c>
      <c r="K2185" t="s">
        <v>24</v>
      </c>
      <c r="L2185" s="24">
        <v>2691.2</v>
      </c>
      <c r="M2185" s="25">
        <f>+VLOOKUP(E2185, TC!A:D, 4, FALSE())</f>
        <v>1.0468999990180579</v>
      </c>
      <c r="N2185" s="24">
        <f t="shared" si="170"/>
        <v>2817.4172773573973</v>
      </c>
      <c r="O2185" t="str">
        <f t="shared" si="171"/>
        <v>FACTURA</v>
      </c>
      <c r="P2185" t="str">
        <f t="shared" si="172"/>
        <v>2025</v>
      </c>
      <c r="Q2185" t="str">
        <f t="shared" si="173"/>
        <v>02</v>
      </c>
      <c r="R2185" t="str">
        <f>+IFERROR(VLOOKUP(I2185, Listado!A:B, 2, FALSE()), "COMERCIALIZADORA INTERNACIONAL CARIBBEAN EXOTICS S A")</f>
        <v>PIEDRAHITA PEREZ MARIANA</v>
      </c>
      <c r="S2185" s="25">
        <f>+VLOOKUP(E2185, TC!A:D, 2, FALSE())</f>
        <v>4073.56</v>
      </c>
      <c r="T2185" t="str">
        <f t="shared" si="174"/>
        <v>EUR</v>
      </c>
    </row>
    <row r="2186" spans="1:20" ht="18.75" hidden="1" customHeight="1" x14ac:dyDescent="0.25">
      <c r="A2186" t="s">
        <v>2215</v>
      </c>
      <c r="B2186" t="s">
        <v>5</v>
      </c>
      <c r="C2186" t="s">
        <v>1913</v>
      </c>
      <c r="D2186" s="24">
        <v>11049</v>
      </c>
      <c r="E2186" t="s">
        <v>1648</v>
      </c>
      <c r="F2186" t="s">
        <v>1924</v>
      </c>
      <c r="G2186" t="s">
        <v>108</v>
      </c>
      <c r="H2186" t="s">
        <v>2338</v>
      </c>
      <c r="I2186" t="s">
        <v>1853</v>
      </c>
      <c r="J2186" t="s">
        <v>1919</v>
      </c>
      <c r="K2186" t="s">
        <v>1959</v>
      </c>
      <c r="L2186" s="24">
        <v>900</v>
      </c>
      <c r="M2186" s="25">
        <f>+VLOOKUP(E2186, TC!A:D, 4, FALSE())</f>
        <v>1.0468999990180579</v>
      </c>
      <c r="N2186" s="24">
        <f t="shared" si="170"/>
        <v>942.20999911625211</v>
      </c>
      <c r="O2186" t="str">
        <f t="shared" si="171"/>
        <v>FACTURA</v>
      </c>
      <c r="P2186" t="str">
        <f t="shared" si="172"/>
        <v>2025</v>
      </c>
      <c r="Q2186" t="str">
        <f t="shared" si="173"/>
        <v>02</v>
      </c>
      <c r="R2186" t="str">
        <f>+IFERROR(VLOOKUP(I2186, Listado!A:B, 2, FALSE()), "COMERCIALIZADORA INTERNACIONAL CARIBBEAN EXOTICS S A")</f>
        <v>PIEDRAHITA PEREZ MARIANA</v>
      </c>
      <c r="S2186" s="25">
        <f>+VLOOKUP(E2186, TC!A:D, 2, FALSE())</f>
        <v>4073.56</v>
      </c>
      <c r="T2186" t="str">
        <f t="shared" si="174"/>
        <v>EUR</v>
      </c>
    </row>
    <row r="2187" spans="1:20" ht="18.75" hidden="1" customHeight="1" x14ac:dyDescent="0.25">
      <c r="A2187" t="s">
        <v>2215</v>
      </c>
      <c r="B2187" t="s">
        <v>5</v>
      </c>
      <c r="C2187" t="s">
        <v>1913</v>
      </c>
      <c r="D2187" s="24">
        <v>11049</v>
      </c>
      <c r="E2187" t="s">
        <v>1648</v>
      </c>
      <c r="F2187" t="s">
        <v>1924</v>
      </c>
      <c r="G2187" t="s">
        <v>108</v>
      </c>
      <c r="H2187" t="s">
        <v>2338</v>
      </c>
      <c r="I2187" t="s">
        <v>1853</v>
      </c>
      <c r="J2187" t="s">
        <v>1919</v>
      </c>
      <c r="K2187" t="s">
        <v>1960</v>
      </c>
      <c r="L2187" s="24">
        <v>28.8</v>
      </c>
      <c r="M2187" s="25">
        <f>+VLOOKUP(E2187, TC!A:D, 4, FALSE())</f>
        <v>1.0468999990180579</v>
      </c>
      <c r="N2187" s="24">
        <f t="shared" si="170"/>
        <v>30.150719971720068</v>
      </c>
      <c r="O2187" t="str">
        <f t="shared" si="171"/>
        <v>FACTURA</v>
      </c>
      <c r="P2187" t="str">
        <f t="shared" si="172"/>
        <v>2025</v>
      </c>
      <c r="Q2187" t="str">
        <f t="shared" si="173"/>
        <v>02</v>
      </c>
      <c r="R2187" t="str">
        <f>+IFERROR(VLOOKUP(I2187, Listado!A:B, 2, FALSE()), "COMERCIALIZADORA INTERNACIONAL CARIBBEAN EXOTICS S A")</f>
        <v>PIEDRAHITA PEREZ MARIANA</v>
      </c>
      <c r="S2187" s="25">
        <f>+VLOOKUP(E2187, TC!A:D, 2, FALSE())</f>
        <v>4073.56</v>
      </c>
      <c r="T2187" t="str">
        <f t="shared" si="174"/>
        <v>EUR</v>
      </c>
    </row>
    <row r="2188" spans="1:20" ht="18.75" hidden="1" customHeight="1" x14ac:dyDescent="0.25">
      <c r="A2188" t="s">
        <v>2215</v>
      </c>
      <c r="B2188" t="s">
        <v>5</v>
      </c>
      <c r="C2188" t="s">
        <v>1913</v>
      </c>
      <c r="D2188" s="24">
        <v>11050</v>
      </c>
      <c r="E2188" t="s">
        <v>1648</v>
      </c>
      <c r="F2188" t="s">
        <v>128</v>
      </c>
      <c r="G2188" t="s">
        <v>110</v>
      </c>
      <c r="H2188" t="s">
        <v>2339</v>
      </c>
      <c r="I2188" t="s">
        <v>1850</v>
      </c>
      <c r="J2188" t="s">
        <v>1919</v>
      </c>
      <c r="K2188" t="s">
        <v>2184</v>
      </c>
      <c r="L2188" s="24">
        <v>2148</v>
      </c>
      <c r="M2188" s="25">
        <f>+VLOOKUP(E2188, TC!A:D, 4, FALSE())</f>
        <v>1.0468999990180579</v>
      </c>
      <c r="N2188" s="24">
        <f t="shared" si="170"/>
        <v>2148</v>
      </c>
      <c r="O2188" t="str">
        <f t="shared" si="171"/>
        <v>FACTURA</v>
      </c>
      <c r="P2188" t="str">
        <f t="shared" si="172"/>
        <v>2025</v>
      </c>
      <c r="Q2188" t="str">
        <f t="shared" si="173"/>
        <v>02</v>
      </c>
      <c r="R2188" t="str">
        <f>+IFERROR(VLOOKUP(I2188, Listado!A:B, 2, FALSE()), "COMERCIALIZADORA INTERNACIONAL CARIBBEAN EXOTICS S A")</f>
        <v>PEREZ MEJIA MARIA PAULINA</v>
      </c>
      <c r="S2188" s="25">
        <f>+VLOOKUP(E2188, TC!A:D, 2, FALSE())</f>
        <v>4073.56</v>
      </c>
      <c r="T2188" t="str">
        <f t="shared" si="174"/>
        <v>USD</v>
      </c>
    </row>
    <row r="2189" spans="1:20" ht="18.75" hidden="1" customHeight="1" x14ac:dyDescent="0.25">
      <c r="A2189" t="s">
        <v>2215</v>
      </c>
      <c r="B2189" t="s">
        <v>5</v>
      </c>
      <c r="C2189" t="s">
        <v>1913</v>
      </c>
      <c r="D2189" s="24">
        <v>11051</v>
      </c>
      <c r="E2189" t="s">
        <v>1648</v>
      </c>
      <c r="F2189" t="s">
        <v>1924</v>
      </c>
      <c r="G2189" t="s">
        <v>112</v>
      </c>
      <c r="H2189" t="s">
        <v>2340</v>
      </c>
      <c r="I2189" t="s">
        <v>1863</v>
      </c>
      <c r="J2189" t="s">
        <v>1926</v>
      </c>
      <c r="K2189" t="s">
        <v>36</v>
      </c>
      <c r="L2189" s="24">
        <v>11524.8</v>
      </c>
      <c r="M2189" s="25">
        <f>+VLOOKUP(E2189, TC!A:D, 4, FALSE())</f>
        <v>1.0468999990180579</v>
      </c>
      <c r="N2189" s="24">
        <f t="shared" si="170"/>
        <v>12065.313108683313</v>
      </c>
      <c r="O2189" t="str">
        <f t="shared" si="171"/>
        <v>FACTURA</v>
      </c>
      <c r="P2189" t="str">
        <f t="shared" si="172"/>
        <v>2025</v>
      </c>
      <c r="Q2189" t="str">
        <f t="shared" si="173"/>
        <v>02</v>
      </c>
      <c r="R2189" t="str">
        <f>+IFERROR(VLOOKUP(I2189, Listado!A:B, 2, FALSE()), "COMERCIALIZADORA INTERNACIONAL CARIBBEAN EXOTICS S A")</f>
        <v>HINCAPIE CONTRERAS ERIKA STEFANIA</v>
      </c>
      <c r="S2189" s="25">
        <f>+VLOOKUP(E2189, TC!A:D, 2, FALSE())</f>
        <v>4073.56</v>
      </c>
      <c r="T2189" t="str">
        <f t="shared" si="174"/>
        <v>EUR</v>
      </c>
    </row>
    <row r="2190" spans="1:20" ht="18.75" hidden="1" customHeight="1" x14ac:dyDescent="0.25">
      <c r="A2190" t="s">
        <v>2215</v>
      </c>
      <c r="B2190" t="s">
        <v>5</v>
      </c>
      <c r="C2190" t="s">
        <v>1913</v>
      </c>
      <c r="D2190" s="24">
        <v>11051</v>
      </c>
      <c r="E2190" t="s">
        <v>1648</v>
      </c>
      <c r="F2190" t="s">
        <v>1924</v>
      </c>
      <c r="G2190" t="s">
        <v>112</v>
      </c>
      <c r="H2190" t="s">
        <v>2340</v>
      </c>
      <c r="I2190" t="s">
        <v>1863</v>
      </c>
      <c r="J2190" t="s">
        <v>1926</v>
      </c>
      <c r="K2190" t="s">
        <v>1959</v>
      </c>
      <c r="L2190" s="24">
        <v>1800</v>
      </c>
      <c r="M2190" s="25">
        <f>+VLOOKUP(E2190, TC!A:D, 4, FALSE())</f>
        <v>1.0468999990180579</v>
      </c>
      <c r="N2190" s="24">
        <f t="shared" si="170"/>
        <v>1884.4199982325042</v>
      </c>
      <c r="O2190" t="str">
        <f t="shared" si="171"/>
        <v>FACTURA</v>
      </c>
      <c r="P2190" t="str">
        <f t="shared" si="172"/>
        <v>2025</v>
      </c>
      <c r="Q2190" t="str">
        <f t="shared" si="173"/>
        <v>02</v>
      </c>
      <c r="R2190" t="str">
        <f>+IFERROR(VLOOKUP(I2190, Listado!A:B, 2, FALSE()), "COMERCIALIZADORA INTERNACIONAL CARIBBEAN EXOTICS S A")</f>
        <v>HINCAPIE CONTRERAS ERIKA STEFANIA</v>
      </c>
      <c r="S2190" s="25">
        <f>+VLOOKUP(E2190, TC!A:D, 2, FALSE())</f>
        <v>4073.56</v>
      </c>
      <c r="T2190" t="str">
        <f t="shared" si="174"/>
        <v>EUR</v>
      </c>
    </row>
    <row r="2191" spans="1:20" ht="18.75" hidden="1" customHeight="1" x14ac:dyDescent="0.25">
      <c r="A2191" t="s">
        <v>2215</v>
      </c>
      <c r="B2191" t="s">
        <v>5</v>
      </c>
      <c r="C2191" t="s">
        <v>1913</v>
      </c>
      <c r="D2191" s="24">
        <v>11051</v>
      </c>
      <c r="E2191" t="s">
        <v>1648</v>
      </c>
      <c r="F2191" t="s">
        <v>1924</v>
      </c>
      <c r="G2191" t="s">
        <v>112</v>
      </c>
      <c r="H2191" t="s">
        <v>2340</v>
      </c>
      <c r="I2191" t="s">
        <v>1863</v>
      </c>
      <c r="J2191" t="s">
        <v>1926</v>
      </c>
      <c r="K2191" t="s">
        <v>1960</v>
      </c>
      <c r="L2191" s="24">
        <v>115.2</v>
      </c>
      <c r="M2191" s="25">
        <f>+VLOOKUP(E2191, TC!A:D, 4, FALSE())</f>
        <v>1.0468999990180579</v>
      </c>
      <c r="N2191" s="24">
        <f t="shared" si="170"/>
        <v>120.60287988688027</v>
      </c>
      <c r="O2191" t="str">
        <f t="shared" si="171"/>
        <v>FACTURA</v>
      </c>
      <c r="P2191" t="str">
        <f t="shared" si="172"/>
        <v>2025</v>
      </c>
      <c r="Q2191" t="str">
        <f t="shared" si="173"/>
        <v>02</v>
      </c>
      <c r="R2191" t="str">
        <f>+IFERROR(VLOOKUP(I2191, Listado!A:B, 2, FALSE()), "COMERCIALIZADORA INTERNACIONAL CARIBBEAN EXOTICS S A")</f>
        <v>HINCAPIE CONTRERAS ERIKA STEFANIA</v>
      </c>
      <c r="S2191" s="25">
        <f>+VLOOKUP(E2191, TC!A:D, 2, FALSE())</f>
        <v>4073.56</v>
      </c>
      <c r="T2191" t="str">
        <f t="shared" si="174"/>
        <v>EUR</v>
      </c>
    </row>
    <row r="2192" spans="1:20" ht="18.75" hidden="1" customHeight="1" x14ac:dyDescent="0.25">
      <c r="A2192" t="s">
        <v>2215</v>
      </c>
      <c r="B2192" t="s">
        <v>5</v>
      </c>
      <c r="C2192" t="s">
        <v>1913</v>
      </c>
      <c r="D2192" s="24">
        <v>11052</v>
      </c>
      <c r="E2192" t="s">
        <v>1648</v>
      </c>
      <c r="F2192" t="s">
        <v>1924</v>
      </c>
      <c r="G2192" t="s">
        <v>112</v>
      </c>
      <c r="H2192" t="s">
        <v>2341</v>
      </c>
      <c r="I2192" t="s">
        <v>1863</v>
      </c>
      <c r="J2192" t="s">
        <v>1926</v>
      </c>
      <c r="K2192" t="s">
        <v>36</v>
      </c>
      <c r="L2192" s="24">
        <v>1324.4</v>
      </c>
      <c r="M2192" s="25">
        <f>+VLOOKUP(E2192, TC!A:D, 4, FALSE())</f>
        <v>1.0468999990180579</v>
      </c>
      <c r="N2192" s="24">
        <f t="shared" si="170"/>
        <v>1386.5143586995159</v>
      </c>
      <c r="O2192" t="str">
        <f t="shared" si="171"/>
        <v>FACTURA</v>
      </c>
      <c r="P2192" t="str">
        <f t="shared" si="172"/>
        <v>2025</v>
      </c>
      <c r="Q2192" t="str">
        <f t="shared" si="173"/>
        <v>02</v>
      </c>
      <c r="R2192" t="str">
        <f>+IFERROR(VLOOKUP(I2192, Listado!A:B, 2, FALSE()), "COMERCIALIZADORA INTERNACIONAL CARIBBEAN EXOTICS S A")</f>
        <v>HINCAPIE CONTRERAS ERIKA STEFANIA</v>
      </c>
      <c r="S2192" s="25">
        <f>+VLOOKUP(E2192, TC!A:D, 2, FALSE())</f>
        <v>4073.56</v>
      </c>
      <c r="T2192" t="str">
        <f t="shared" si="174"/>
        <v>EUR</v>
      </c>
    </row>
    <row r="2193" spans="1:20" ht="18.75" hidden="1" customHeight="1" x14ac:dyDescent="0.25">
      <c r="A2193" t="s">
        <v>2215</v>
      </c>
      <c r="B2193" t="s">
        <v>5</v>
      </c>
      <c r="C2193" t="s">
        <v>1913</v>
      </c>
      <c r="D2193" s="24">
        <v>11052</v>
      </c>
      <c r="E2193" t="s">
        <v>1648</v>
      </c>
      <c r="F2193" t="s">
        <v>1924</v>
      </c>
      <c r="G2193" t="s">
        <v>112</v>
      </c>
      <c r="H2193" t="s">
        <v>2341</v>
      </c>
      <c r="I2193" t="s">
        <v>1863</v>
      </c>
      <c r="J2193" t="s">
        <v>1926</v>
      </c>
      <c r="K2193" t="s">
        <v>1959</v>
      </c>
      <c r="L2193" s="24">
        <v>150</v>
      </c>
      <c r="M2193" s="25">
        <f>+VLOOKUP(E2193, TC!A:D, 4, FALSE())</f>
        <v>1.0468999990180579</v>
      </c>
      <c r="N2193" s="24">
        <f t="shared" si="170"/>
        <v>157.03499985270867</v>
      </c>
      <c r="O2193" t="str">
        <f t="shared" si="171"/>
        <v>FACTURA</v>
      </c>
      <c r="P2193" t="str">
        <f t="shared" si="172"/>
        <v>2025</v>
      </c>
      <c r="Q2193" t="str">
        <f t="shared" si="173"/>
        <v>02</v>
      </c>
      <c r="R2193" t="str">
        <f>+IFERROR(VLOOKUP(I2193, Listado!A:B, 2, FALSE()), "COMERCIALIZADORA INTERNACIONAL CARIBBEAN EXOTICS S A")</f>
        <v>HINCAPIE CONTRERAS ERIKA STEFANIA</v>
      </c>
      <c r="S2193" s="25">
        <f>+VLOOKUP(E2193, TC!A:D, 2, FALSE())</f>
        <v>4073.56</v>
      </c>
      <c r="T2193" t="str">
        <f t="shared" si="174"/>
        <v>EUR</v>
      </c>
    </row>
    <row r="2194" spans="1:20" ht="18.75" hidden="1" customHeight="1" x14ac:dyDescent="0.25">
      <c r="A2194" t="s">
        <v>2215</v>
      </c>
      <c r="B2194" t="s">
        <v>5</v>
      </c>
      <c r="C2194" t="s">
        <v>1913</v>
      </c>
      <c r="D2194" s="24">
        <v>11052</v>
      </c>
      <c r="E2194" t="s">
        <v>1648</v>
      </c>
      <c r="F2194" t="s">
        <v>1924</v>
      </c>
      <c r="G2194" t="s">
        <v>112</v>
      </c>
      <c r="H2194" t="s">
        <v>2341</v>
      </c>
      <c r="I2194" t="s">
        <v>1863</v>
      </c>
      <c r="J2194" t="s">
        <v>1926</v>
      </c>
      <c r="K2194" t="s">
        <v>1960</v>
      </c>
      <c r="L2194" s="24">
        <v>9.6</v>
      </c>
      <c r="M2194" s="25">
        <f>+VLOOKUP(E2194, TC!A:D, 4, FALSE())</f>
        <v>1.0468999990180579</v>
      </c>
      <c r="N2194" s="24">
        <f t="shared" si="170"/>
        <v>10.050239990573354</v>
      </c>
      <c r="O2194" t="str">
        <f t="shared" si="171"/>
        <v>FACTURA</v>
      </c>
      <c r="P2194" t="str">
        <f t="shared" si="172"/>
        <v>2025</v>
      </c>
      <c r="Q2194" t="str">
        <f t="shared" si="173"/>
        <v>02</v>
      </c>
      <c r="R2194" t="str">
        <f>+IFERROR(VLOOKUP(I2194, Listado!A:B, 2, FALSE()), "COMERCIALIZADORA INTERNACIONAL CARIBBEAN EXOTICS S A")</f>
        <v>HINCAPIE CONTRERAS ERIKA STEFANIA</v>
      </c>
      <c r="S2194" s="25">
        <f>+VLOOKUP(E2194, TC!A:D, 2, FALSE())</f>
        <v>4073.56</v>
      </c>
      <c r="T2194" t="str">
        <f t="shared" si="174"/>
        <v>EUR</v>
      </c>
    </row>
    <row r="2195" spans="1:20" ht="18.75" hidden="1" customHeight="1" x14ac:dyDescent="0.25">
      <c r="A2195" t="s">
        <v>2215</v>
      </c>
      <c r="B2195" t="s">
        <v>5</v>
      </c>
      <c r="C2195" t="s">
        <v>1913</v>
      </c>
      <c r="D2195" s="24">
        <v>11053</v>
      </c>
      <c r="E2195" t="s">
        <v>1648</v>
      </c>
      <c r="F2195" t="s">
        <v>1924</v>
      </c>
      <c r="G2195" t="s">
        <v>112</v>
      </c>
      <c r="H2195" t="s">
        <v>2342</v>
      </c>
      <c r="I2195" t="s">
        <v>1863</v>
      </c>
      <c r="J2195" t="s">
        <v>1926</v>
      </c>
      <c r="K2195" t="s">
        <v>1969</v>
      </c>
      <c r="L2195" s="24">
        <v>1240.4000000000001</v>
      </c>
      <c r="M2195" s="25">
        <f>+VLOOKUP(E2195, TC!A:D, 4, FALSE())</f>
        <v>1.0468999990180579</v>
      </c>
      <c r="N2195" s="24">
        <f t="shared" si="170"/>
        <v>1298.574758781999</v>
      </c>
      <c r="O2195" t="str">
        <f t="shared" si="171"/>
        <v>FACTURA</v>
      </c>
      <c r="P2195" t="str">
        <f t="shared" si="172"/>
        <v>2025</v>
      </c>
      <c r="Q2195" t="str">
        <f t="shared" si="173"/>
        <v>02</v>
      </c>
      <c r="R2195" t="str">
        <f>+IFERROR(VLOOKUP(I2195, Listado!A:B, 2, FALSE()), "COMERCIALIZADORA INTERNACIONAL CARIBBEAN EXOTICS S A")</f>
        <v>HINCAPIE CONTRERAS ERIKA STEFANIA</v>
      </c>
      <c r="S2195" s="25">
        <f>+VLOOKUP(E2195, TC!A:D, 2, FALSE())</f>
        <v>4073.56</v>
      </c>
      <c r="T2195" t="str">
        <f t="shared" si="174"/>
        <v>EUR</v>
      </c>
    </row>
    <row r="2196" spans="1:20" ht="18.75" hidden="1" customHeight="1" x14ac:dyDescent="0.25">
      <c r="A2196" t="s">
        <v>2215</v>
      </c>
      <c r="B2196" t="s">
        <v>5</v>
      </c>
      <c r="C2196" t="s">
        <v>1913</v>
      </c>
      <c r="D2196" s="24">
        <v>11053</v>
      </c>
      <c r="E2196" t="s">
        <v>1648</v>
      </c>
      <c r="F2196" t="s">
        <v>1924</v>
      </c>
      <c r="G2196" t="s">
        <v>112</v>
      </c>
      <c r="H2196" t="s">
        <v>2342</v>
      </c>
      <c r="I2196" t="s">
        <v>1863</v>
      </c>
      <c r="J2196" t="s">
        <v>1926</v>
      </c>
      <c r="K2196" t="s">
        <v>1959</v>
      </c>
      <c r="L2196" s="24">
        <v>150</v>
      </c>
      <c r="M2196" s="25">
        <f>+VLOOKUP(E2196, TC!A:D, 4, FALSE())</f>
        <v>1.0468999990180579</v>
      </c>
      <c r="N2196" s="24">
        <f t="shared" si="170"/>
        <v>157.03499985270867</v>
      </c>
      <c r="O2196" t="str">
        <f t="shared" si="171"/>
        <v>FACTURA</v>
      </c>
      <c r="P2196" t="str">
        <f t="shared" si="172"/>
        <v>2025</v>
      </c>
      <c r="Q2196" t="str">
        <f t="shared" si="173"/>
        <v>02</v>
      </c>
      <c r="R2196" t="str">
        <f>+IFERROR(VLOOKUP(I2196, Listado!A:B, 2, FALSE()), "COMERCIALIZADORA INTERNACIONAL CARIBBEAN EXOTICS S A")</f>
        <v>HINCAPIE CONTRERAS ERIKA STEFANIA</v>
      </c>
      <c r="S2196" s="25">
        <f>+VLOOKUP(E2196, TC!A:D, 2, FALSE())</f>
        <v>4073.56</v>
      </c>
      <c r="T2196" t="str">
        <f t="shared" si="174"/>
        <v>EUR</v>
      </c>
    </row>
    <row r="2197" spans="1:20" ht="18.75" hidden="1" customHeight="1" x14ac:dyDescent="0.25">
      <c r="A2197" t="s">
        <v>2215</v>
      </c>
      <c r="B2197" t="s">
        <v>5</v>
      </c>
      <c r="C2197" t="s">
        <v>1913</v>
      </c>
      <c r="D2197" s="24">
        <v>11053</v>
      </c>
      <c r="E2197" t="s">
        <v>1648</v>
      </c>
      <c r="F2197" t="s">
        <v>1924</v>
      </c>
      <c r="G2197" t="s">
        <v>112</v>
      </c>
      <c r="H2197" t="s">
        <v>2342</v>
      </c>
      <c r="I2197" t="s">
        <v>1863</v>
      </c>
      <c r="J2197" t="s">
        <v>1926</v>
      </c>
      <c r="K2197" t="s">
        <v>1960</v>
      </c>
      <c r="L2197" s="24">
        <v>9.6</v>
      </c>
      <c r="M2197" s="25">
        <f>+VLOOKUP(E2197, TC!A:D, 4, FALSE())</f>
        <v>1.0468999990180579</v>
      </c>
      <c r="N2197" s="24">
        <f t="shared" si="170"/>
        <v>10.050239990573354</v>
      </c>
      <c r="O2197" t="str">
        <f t="shared" si="171"/>
        <v>FACTURA</v>
      </c>
      <c r="P2197" t="str">
        <f t="shared" si="172"/>
        <v>2025</v>
      </c>
      <c r="Q2197" t="str">
        <f t="shared" si="173"/>
        <v>02</v>
      </c>
      <c r="R2197" t="str">
        <f>+IFERROR(VLOOKUP(I2197, Listado!A:B, 2, FALSE()), "COMERCIALIZADORA INTERNACIONAL CARIBBEAN EXOTICS S A")</f>
        <v>HINCAPIE CONTRERAS ERIKA STEFANIA</v>
      </c>
      <c r="S2197" s="25">
        <f>+VLOOKUP(E2197, TC!A:D, 2, FALSE())</f>
        <v>4073.56</v>
      </c>
      <c r="T2197" t="str">
        <f t="shared" si="174"/>
        <v>EUR</v>
      </c>
    </row>
    <row r="2198" spans="1:20" ht="18.75" hidden="1" customHeight="1" x14ac:dyDescent="0.25">
      <c r="A2198" t="s">
        <v>2215</v>
      </c>
      <c r="B2198" t="s">
        <v>5</v>
      </c>
      <c r="C2198" t="s">
        <v>1913</v>
      </c>
      <c r="D2198" s="24">
        <v>11054</v>
      </c>
      <c r="E2198" t="s">
        <v>1648</v>
      </c>
      <c r="F2198" t="s">
        <v>1924</v>
      </c>
      <c r="G2198" t="s">
        <v>112</v>
      </c>
      <c r="H2198" t="s">
        <v>2343</v>
      </c>
      <c r="I2198" t="s">
        <v>1863</v>
      </c>
      <c r="J2198" t="s">
        <v>1926</v>
      </c>
      <c r="K2198" t="s">
        <v>16</v>
      </c>
      <c r="L2198" s="24">
        <v>2662.4</v>
      </c>
      <c r="M2198" s="25">
        <f>+VLOOKUP(E2198, TC!A:D, 4, FALSE())</f>
        <v>1.0468999990180579</v>
      </c>
      <c r="N2198" s="24">
        <f t="shared" si="170"/>
        <v>2787.2665573856775</v>
      </c>
      <c r="O2198" t="str">
        <f t="shared" si="171"/>
        <v>FACTURA</v>
      </c>
      <c r="P2198" t="str">
        <f t="shared" si="172"/>
        <v>2025</v>
      </c>
      <c r="Q2198" t="str">
        <f t="shared" si="173"/>
        <v>02</v>
      </c>
      <c r="R2198" t="str">
        <f>+IFERROR(VLOOKUP(I2198, Listado!A:B, 2, FALSE()), "COMERCIALIZADORA INTERNACIONAL CARIBBEAN EXOTICS S A")</f>
        <v>HINCAPIE CONTRERAS ERIKA STEFANIA</v>
      </c>
      <c r="S2198" s="25">
        <f>+VLOOKUP(E2198, TC!A:D, 2, FALSE())</f>
        <v>4073.56</v>
      </c>
      <c r="T2198" t="str">
        <f t="shared" si="174"/>
        <v>EUR</v>
      </c>
    </row>
    <row r="2199" spans="1:20" ht="18.75" hidden="1" customHeight="1" x14ac:dyDescent="0.25">
      <c r="A2199" t="s">
        <v>2215</v>
      </c>
      <c r="B2199" t="s">
        <v>5</v>
      </c>
      <c r="C2199" t="s">
        <v>1913</v>
      </c>
      <c r="D2199" s="24">
        <v>11054</v>
      </c>
      <c r="E2199" t="s">
        <v>1648</v>
      </c>
      <c r="F2199" t="s">
        <v>1924</v>
      </c>
      <c r="G2199" t="s">
        <v>112</v>
      </c>
      <c r="H2199" t="s">
        <v>2343</v>
      </c>
      <c r="I2199" t="s">
        <v>1863</v>
      </c>
      <c r="J2199" t="s">
        <v>1926</v>
      </c>
      <c r="K2199" t="s">
        <v>1959</v>
      </c>
      <c r="L2199" s="24">
        <v>300</v>
      </c>
      <c r="M2199" s="25">
        <f>+VLOOKUP(E2199, TC!A:D, 4, FALSE())</f>
        <v>1.0468999990180579</v>
      </c>
      <c r="N2199" s="24">
        <f t="shared" si="170"/>
        <v>314.06999970541733</v>
      </c>
      <c r="O2199" t="str">
        <f t="shared" si="171"/>
        <v>FACTURA</v>
      </c>
      <c r="P2199" t="str">
        <f t="shared" si="172"/>
        <v>2025</v>
      </c>
      <c r="Q2199" t="str">
        <f t="shared" si="173"/>
        <v>02</v>
      </c>
      <c r="R2199" t="str">
        <f>+IFERROR(VLOOKUP(I2199, Listado!A:B, 2, FALSE()), "COMERCIALIZADORA INTERNACIONAL CARIBBEAN EXOTICS S A")</f>
        <v>HINCAPIE CONTRERAS ERIKA STEFANIA</v>
      </c>
      <c r="S2199" s="25">
        <f>+VLOOKUP(E2199, TC!A:D, 2, FALSE())</f>
        <v>4073.56</v>
      </c>
      <c r="T2199" t="str">
        <f t="shared" si="174"/>
        <v>EUR</v>
      </c>
    </row>
    <row r="2200" spans="1:20" ht="18.75" hidden="1" customHeight="1" x14ac:dyDescent="0.25">
      <c r="A2200" t="s">
        <v>2215</v>
      </c>
      <c r="B2200" t="s">
        <v>5</v>
      </c>
      <c r="C2200" t="s">
        <v>1913</v>
      </c>
      <c r="D2200" s="24">
        <v>11054</v>
      </c>
      <c r="E2200" t="s">
        <v>1648</v>
      </c>
      <c r="F2200" t="s">
        <v>1924</v>
      </c>
      <c r="G2200" t="s">
        <v>112</v>
      </c>
      <c r="H2200" t="s">
        <v>2343</v>
      </c>
      <c r="I2200" t="s">
        <v>1863</v>
      </c>
      <c r="J2200" t="s">
        <v>1926</v>
      </c>
      <c r="K2200" t="s">
        <v>1960</v>
      </c>
      <c r="L2200" s="24">
        <v>52</v>
      </c>
      <c r="M2200" s="25">
        <f>+VLOOKUP(E2200, TC!A:D, 4, FALSE())</f>
        <v>1.0468999990180579</v>
      </c>
      <c r="N2200" s="24">
        <f t="shared" si="170"/>
        <v>54.438799948939007</v>
      </c>
      <c r="O2200" t="str">
        <f t="shared" si="171"/>
        <v>FACTURA</v>
      </c>
      <c r="P2200" t="str">
        <f t="shared" si="172"/>
        <v>2025</v>
      </c>
      <c r="Q2200" t="str">
        <f t="shared" si="173"/>
        <v>02</v>
      </c>
      <c r="R2200" t="str">
        <f>+IFERROR(VLOOKUP(I2200, Listado!A:B, 2, FALSE()), "COMERCIALIZADORA INTERNACIONAL CARIBBEAN EXOTICS S A")</f>
        <v>HINCAPIE CONTRERAS ERIKA STEFANIA</v>
      </c>
      <c r="S2200" s="25">
        <f>+VLOOKUP(E2200, TC!A:D, 2, FALSE())</f>
        <v>4073.56</v>
      </c>
      <c r="T2200" t="str">
        <f t="shared" si="174"/>
        <v>EUR</v>
      </c>
    </row>
    <row r="2201" spans="1:20" ht="18.75" hidden="1" customHeight="1" x14ac:dyDescent="0.25">
      <c r="A2201" t="s">
        <v>2215</v>
      </c>
      <c r="B2201" t="s">
        <v>5</v>
      </c>
      <c r="C2201" t="s">
        <v>1913</v>
      </c>
      <c r="D2201" s="24">
        <v>11055</v>
      </c>
      <c r="E2201" t="s">
        <v>1648</v>
      </c>
      <c r="F2201" t="s">
        <v>1924</v>
      </c>
      <c r="G2201" t="s">
        <v>108</v>
      </c>
      <c r="H2201" t="s">
        <v>2344</v>
      </c>
      <c r="I2201" t="s">
        <v>1873</v>
      </c>
      <c r="J2201" t="s">
        <v>1962</v>
      </c>
      <c r="K2201" t="s">
        <v>46</v>
      </c>
      <c r="L2201" s="24">
        <v>4411.2</v>
      </c>
      <c r="M2201" s="25">
        <f>+VLOOKUP(E2201, TC!A:D, 4, FALSE())</f>
        <v>1.0468999990180579</v>
      </c>
      <c r="N2201" s="24">
        <f t="shared" si="170"/>
        <v>4618.0852756684562</v>
      </c>
      <c r="O2201" t="str">
        <f t="shared" si="171"/>
        <v>FACTURA</v>
      </c>
      <c r="P2201" t="str">
        <f t="shared" si="172"/>
        <v>2025</v>
      </c>
      <c r="Q2201" t="str">
        <f t="shared" si="173"/>
        <v>02</v>
      </c>
      <c r="R2201" t="str">
        <f>+IFERROR(VLOOKUP(I2201, Listado!A:B, 2, FALSE()), "COMERCIALIZADORA INTERNACIONAL CARIBBEAN EXOTICS S A")</f>
        <v>PIEDRAHITA PEREZ MARIANA</v>
      </c>
      <c r="S2201" s="25">
        <f>+VLOOKUP(E2201, TC!A:D, 2, FALSE())</f>
        <v>4073.56</v>
      </c>
      <c r="T2201" t="str">
        <f t="shared" si="174"/>
        <v>EUR</v>
      </c>
    </row>
    <row r="2202" spans="1:20" ht="18.75" hidden="1" customHeight="1" x14ac:dyDescent="0.25">
      <c r="A2202" t="s">
        <v>2215</v>
      </c>
      <c r="B2202" t="s">
        <v>5</v>
      </c>
      <c r="C2202" t="s">
        <v>1913</v>
      </c>
      <c r="D2202" s="24">
        <v>11055</v>
      </c>
      <c r="E2202" t="s">
        <v>1648</v>
      </c>
      <c r="F2202" t="s">
        <v>1924</v>
      </c>
      <c r="G2202" t="s">
        <v>108</v>
      </c>
      <c r="H2202" t="s">
        <v>2344</v>
      </c>
      <c r="I2202" t="s">
        <v>1873</v>
      </c>
      <c r="J2202" t="s">
        <v>1962</v>
      </c>
      <c r="K2202" t="s">
        <v>1959</v>
      </c>
      <c r="L2202" s="24">
        <v>600</v>
      </c>
      <c r="M2202" s="25">
        <f>+VLOOKUP(E2202, TC!A:D, 4, FALSE())</f>
        <v>1.0468999990180579</v>
      </c>
      <c r="N2202" s="24">
        <f t="shared" si="170"/>
        <v>628.13999941083466</v>
      </c>
      <c r="O2202" t="str">
        <f t="shared" si="171"/>
        <v>FACTURA</v>
      </c>
      <c r="P2202" t="str">
        <f t="shared" si="172"/>
        <v>2025</v>
      </c>
      <c r="Q2202" t="str">
        <f t="shared" si="173"/>
        <v>02</v>
      </c>
      <c r="R2202" t="str">
        <f>+IFERROR(VLOOKUP(I2202, Listado!A:B, 2, FALSE()), "COMERCIALIZADORA INTERNACIONAL CARIBBEAN EXOTICS S A")</f>
        <v>PIEDRAHITA PEREZ MARIANA</v>
      </c>
      <c r="S2202" s="25">
        <f>+VLOOKUP(E2202, TC!A:D, 2, FALSE())</f>
        <v>4073.56</v>
      </c>
      <c r="T2202" t="str">
        <f t="shared" si="174"/>
        <v>EUR</v>
      </c>
    </row>
    <row r="2203" spans="1:20" ht="18.75" hidden="1" customHeight="1" x14ac:dyDescent="0.25">
      <c r="A2203" t="s">
        <v>2215</v>
      </c>
      <c r="B2203" t="s">
        <v>5</v>
      </c>
      <c r="C2203" t="s">
        <v>1913</v>
      </c>
      <c r="D2203" s="24">
        <v>11055</v>
      </c>
      <c r="E2203" t="s">
        <v>1648</v>
      </c>
      <c r="F2203" t="s">
        <v>1924</v>
      </c>
      <c r="G2203" t="s">
        <v>108</v>
      </c>
      <c r="H2203" t="s">
        <v>2344</v>
      </c>
      <c r="I2203" t="s">
        <v>1873</v>
      </c>
      <c r="J2203" t="s">
        <v>1962</v>
      </c>
      <c r="K2203" t="s">
        <v>1960</v>
      </c>
      <c r="L2203" s="24">
        <v>4.8</v>
      </c>
      <c r="M2203" s="25">
        <f>+VLOOKUP(E2203, TC!A:D, 4, FALSE())</f>
        <v>1.0468999990180579</v>
      </c>
      <c r="N2203" s="24">
        <f t="shared" si="170"/>
        <v>5.0251199952866772</v>
      </c>
      <c r="O2203" t="str">
        <f t="shared" si="171"/>
        <v>FACTURA</v>
      </c>
      <c r="P2203" t="str">
        <f t="shared" si="172"/>
        <v>2025</v>
      </c>
      <c r="Q2203" t="str">
        <f t="shared" si="173"/>
        <v>02</v>
      </c>
      <c r="R2203" t="str">
        <f>+IFERROR(VLOOKUP(I2203, Listado!A:B, 2, FALSE()), "COMERCIALIZADORA INTERNACIONAL CARIBBEAN EXOTICS S A")</f>
        <v>PIEDRAHITA PEREZ MARIANA</v>
      </c>
      <c r="S2203" s="25">
        <f>+VLOOKUP(E2203, TC!A:D, 2, FALSE())</f>
        <v>4073.56</v>
      </c>
      <c r="T2203" t="str">
        <f t="shared" si="174"/>
        <v>EUR</v>
      </c>
    </row>
    <row r="2204" spans="1:20" ht="18.75" hidden="1" customHeight="1" x14ac:dyDescent="0.25">
      <c r="A2204" t="s">
        <v>2215</v>
      </c>
      <c r="B2204" t="s">
        <v>5</v>
      </c>
      <c r="C2204" t="s">
        <v>1913</v>
      </c>
      <c r="D2204" s="24">
        <v>11056</v>
      </c>
      <c r="E2204" t="s">
        <v>1648</v>
      </c>
      <c r="F2204" t="s">
        <v>1924</v>
      </c>
      <c r="G2204" t="s">
        <v>108</v>
      </c>
      <c r="H2204" t="s">
        <v>2345</v>
      </c>
      <c r="I2204" t="s">
        <v>1871</v>
      </c>
      <c r="J2204" t="s">
        <v>1919</v>
      </c>
      <c r="K2204" t="s">
        <v>1959</v>
      </c>
      <c r="L2204" s="24">
        <v>300</v>
      </c>
      <c r="M2204" s="25">
        <f>+VLOOKUP(E2204, TC!A:D, 4, FALSE())</f>
        <v>1.0468999990180579</v>
      </c>
      <c r="N2204" s="24">
        <f t="shared" si="170"/>
        <v>314.06999970541733</v>
      </c>
      <c r="O2204" t="str">
        <f t="shared" si="171"/>
        <v>FACTURA</v>
      </c>
      <c r="P2204" t="str">
        <f t="shared" si="172"/>
        <v>2025</v>
      </c>
      <c r="Q2204" t="str">
        <f t="shared" si="173"/>
        <v>02</v>
      </c>
      <c r="R2204" t="str">
        <f>+IFERROR(VLOOKUP(I2204, Listado!A:B, 2, FALSE()), "COMERCIALIZADORA INTERNACIONAL CARIBBEAN EXOTICS S A")</f>
        <v>PIEDRAHITA PEREZ MARIANA</v>
      </c>
      <c r="S2204" s="25">
        <f>+VLOOKUP(E2204, TC!A:D, 2, FALSE())</f>
        <v>4073.56</v>
      </c>
      <c r="T2204" t="str">
        <f t="shared" si="174"/>
        <v>EUR</v>
      </c>
    </row>
    <row r="2205" spans="1:20" ht="18.75" hidden="1" customHeight="1" x14ac:dyDescent="0.25">
      <c r="A2205" t="s">
        <v>2215</v>
      </c>
      <c r="B2205" t="s">
        <v>5</v>
      </c>
      <c r="C2205" t="s">
        <v>1913</v>
      </c>
      <c r="D2205" s="24">
        <v>11056</v>
      </c>
      <c r="E2205" t="s">
        <v>1648</v>
      </c>
      <c r="F2205" t="s">
        <v>1924</v>
      </c>
      <c r="G2205" t="s">
        <v>108</v>
      </c>
      <c r="H2205" t="s">
        <v>2345</v>
      </c>
      <c r="I2205" t="s">
        <v>1871</v>
      </c>
      <c r="J2205" t="s">
        <v>1919</v>
      </c>
      <c r="K2205" t="s">
        <v>1960</v>
      </c>
      <c r="L2205" s="24">
        <v>3</v>
      </c>
      <c r="M2205" s="25">
        <f>+VLOOKUP(E2205, TC!A:D, 4, FALSE())</f>
        <v>1.0468999990180579</v>
      </c>
      <c r="N2205" s="24">
        <f t="shared" si="170"/>
        <v>3.1406999970541736</v>
      </c>
      <c r="O2205" t="str">
        <f t="shared" si="171"/>
        <v>FACTURA</v>
      </c>
      <c r="P2205" t="str">
        <f t="shared" si="172"/>
        <v>2025</v>
      </c>
      <c r="Q2205" t="str">
        <f t="shared" si="173"/>
        <v>02</v>
      </c>
      <c r="R2205" t="str">
        <f>+IFERROR(VLOOKUP(I2205, Listado!A:B, 2, FALSE()), "COMERCIALIZADORA INTERNACIONAL CARIBBEAN EXOTICS S A")</f>
        <v>PIEDRAHITA PEREZ MARIANA</v>
      </c>
      <c r="S2205" s="25">
        <f>+VLOOKUP(E2205, TC!A:D, 2, FALSE())</f>
        <v>4073.56</v>
      </c>
      <c r="T2205" t="str">
        <f t="shared" si="174"/>
        <v>EUR</v>
      </c>
    </row>
    <row r="2206" spans="1:20" ht="18.75" hidden="1" customHeight="1" x14ac:dyDescent="0.25">
      <c r="A2206" t="s">
        <v>2215</v>
      </c>
      <c r="B2206" t="s">
        <v>5</v>
      </c>
      <c r="C2206" t="s">
        <v>1913</v>
      </c>
      <c r="D2206" s="24">
        <v>11056</v>
      </c>
      <c r="E2206" t="s">
        <v>1648</v>
      </c>
      <c r="F2206" t="s">
        <v>1924</v>
      </c>
      <c r="G2206" t="s">
        <v>108</v>
      </c>
      <c r="H2206" t="s">
        <v>2345</v>
      </c>
      <c r="I2206" t="s">
        <v>1871</v>
      </c>
      <c r="J2206" t="s">
        <v>1919</v>
      </c>
      <c r="K2206" t="s">
        <v>1964</v>
      </c>
      <c r="L2206" s="24">
        <v>1977</v>
      </c>
      <c r="M2206" s="25">
        <f>+VLOOKUP(E2206, TC!A:D, 4, FALSE())</f>
        <v>1.0468999990180579</v>
      </c>
      <c r="N2206" s="24">
        <f t="shared" si="170"/>
        <v>2069.7212980587005</v>
      </c>
      <c r="O2206" t="str">
        <f t="shared" si="171"/>
        <v>FACTURA</v>
      </c>
      <c r="P2206" t="str">
        <f t="shared" si="172"/>
        <v>2025</v>
      </c>
      <c r="Q2206" t="str">
        <f t="shared" si="173"/>
        <v>02</v>
      </c>
      <c r="R2206" t="str">
        <f>+IFERROR(VLOOKUP(I2206, Listado!A:B, 2, FALSE()), "COMERCIALIZADORA INTERNACIONAL CARIBBEAN EXOTICS S A")</f>
        <v>PIEDRAHITA PEREZ MARIANA</v>
      </c>
      <c r="S2206" s="25">
        <f>+VLOOKUP(E2206, TC!A:D, 2, FALSE())</f>
        <v>4073.56</v>
      </c>
      <c r="T2206" t="str">
        <f t="shared" si="174"/>
        <v>EUR</v>
      </c>
    </row>
    <row r="2207" spans="1:20" ht="18.75" hidden="1" customHeight="1" x14ac:dyDescent="0.25">
      <c r="A2207" t="s">
        <v>2215</v>
      </c>
      <c r="B2207" t="s">
        <v>5</v>
      </c>
      <c r="C2207" t="s">
        <v>1913</v>
      </c>
      <c r="D2207" s="24">
        <v>11057</v>
      </c>
      <c r="E2207" t="s">
        <v>1648</v>
      </c>
      <c r="F2207" t="s">
        <v>128</v>
      </c>
      <c r="G2207" t="s">
        <v>110</v>
      </c>
      <c r="H2207" t="s">
        <v>2346</v>
      </c>
      <c r="I2207" t="s">
        <v>1850</v>
      </c>
      <c r="J2207" t="s">
        <v>1919</v>
      </c>
      <c r="K2207" t="s">
        <v>12</v>
      </c>
      <c r="L2207" s="24">
        <v>2784</v>
      </c>
      <c r="M2207" s="25">
        <f>+VLOOKUP(E2207, TC!A:D, 4, FALSE())</f>
        <v>1.0468999990180579</v>
      </c>
      <c r="N2207" s="24">
        <f t="shared" si="170"/>
        <v>2784</v>
      </c>
      <c r="O2207" t="str">
        <f t="shared" si="171"/>
        <v>FACTURA</v>
      </c>
      <c r="P2207" t="str">
        <f t="shared" si="172"/>
        <v>2025</v>
      </c>
      <c r="Q2207" t="str">
        <f t="shared" si="173"/>
        <v>02</v>
      </c>
      <c r="R2207" t="str">
        <f>+IFERROR(VLOOKUP(I2207, Listado!A:B, 2, FALSE()), "COMERCIALIZADORA INTERNACIONAL CARIBBEAN EXOTICS S A")</f>
        <v>PEREZ MEJIA MARIA PAULINA</v>
      </c>
      <c r="S2207" s="25">
        <f>+VLOOKUP(E2207, TC!A:D, 2, FALSE())</f>
        <v>4073.56</v>
      </c>
      <c r="T2207" t="str">
        <f t="shared" si="174"/>
        <v>USD</v>
      </c>
    </row>
    <row r="2208" spans="1:20" ht="18.75" hidden="1" customHeight="1" x14ac:dyDescent="0.25">
      <c r="A2208" t="s">
        <v>2215</v>
      </c>
      <c r="B2208" t="s">
        <v>5</v>
      </c>
      <c r="C2208" t="s">
        <v>1913</v>
      </c>
      <c r="D2208" s="24">
        <v>11058</v>
      </c>
      <c r="E2208" t="s">
        <v>1648</v>
      </c>
      <c r="F2208" t="s">
        <v>128</v>
      </c>
      <c r="G2208" t="s">
        <v>110</v>
      </c>
      <c r="H2208" t="s">
        <v>2347</v>
      </c>
      <c r="I2208" t="s">
        <v>1851</v>
      </c>
      <c r="J2208" t="s">
        <v>1940</v>
      </c>
      <c r="K2208" t="s">
        <v>19</v>
      </c>
      <c r="L2208" s="24">
        <v>2752</v>
      </c>
      <c r="M2208" s="25">
        <f>+VLOOKUP(E2208, TC!A:D, 4, FALSE())</f>
        <v>1.0468999990180579</v>
      </c>
      <c r="N2208" s="24">
        <f t="shared" si="170"/>
        <v>2752</v>
      </c>
      <c r="O2208" t="str">
        <f t="shared" si="171"/>
        <v>FACTURA</v>
      </c>
      <c r="P2208" t="str">
        <f t="shared" si="172"/>
        <v>2025</v>
      </c>
      <c r="Q2208" t="str">
        <f t="shared" si="173"/>
        <v>02</v>
      </c>
      <c r="R2208" t="str">
        <f>+IFERROR(VLOOKUP(I2208, Listado!A:B, 2, FALSE()), "COMERCIALIZADORA INTERNACIONAL CARIBBEAN EXOTICS S A")</f>
        <v>PEREZ MEJIA MARIA PAULINA</v>
      </c>
      <c r="S2208" s="25">
        <f>+VLOOKUP(E2208, TC!A:D, 2, FALSE())</f>
        <v>4073.56</v>
      </c>
      <c r="T2208" t="str">
        <f t="shared" si="174"/>
        <v>USD</v>
      </c>
    </row>
    <row r="2209" spans="1:20" ht="18.75" hidden="1" customHeight="1" x14ac:dyDescent="0.25">
      <c r="A2209" t="s">
        <v>2215</v>
      </c>
      <c r="B2209" t="s">
        <v>5</v>
      </c>
      <c r="C2209" t="s">
        <v>1913</v>
      </c>
      <c r="D2209" s="24">
        <v>11059</v>
      </c>
      <c r="E2209" t="s">
        <v>1648</v>
      </c>
      <c r="F2209" t="s">
        <v>1924</v>
      </c>
      <c r="G2209" t="s">
        <v>108</v>
      </c>
      <c r="H2209" t="s">
        <v>2348</v>
      </c>
      <c r="I2209" t="s">
        <v>1871</v>
      </c>
      <c r="J2209" t="s">
        <v>1919</v>
      </c>
      <c r="K2209" t="s">
        <v>1992</v>
      </c>
      <c r="L2209" s="24">
        <v>2553.6</v>
      </c>
      <c r="M2209" s="25">
        <f>+VLOOKUP(E2209, TC!A:D, 4, FALSE())</f>
        <v>1.0468999990180579</v>
      </c>
      <c r="N2209" s="24">
        <f t="shared" si="170"/>
        <v>2673.3638374925126</v>
      </c>
      <c r="O2209" t="str">
        <f t="shared" si="171"/>
        <v>FACTURA</v>
      </c>
      <c r="P2209" t="str">
        <f t="shared" si="172"/>
        <v>2025</v>
      </c>
      <c r="Q2209" t="str">
        <f t="shared" si="173"/>
        <v>02</v>
      </c>
      <c r="R2209" t="str">
        <f>+IFERROR(VLOOKUP(I2209, Listado!A:B, 2, FALSE()), "COMERCIALIZADORA INTERNACIONAL CARIBBEAN EXOTICS S A")</f>
        <v>PIEDRAHITA PEREZ MARIANA</v>
      </c>
      <c r="S2209" s="25">
        <f>+VLOOKUP(E2209, TC!A:D, 2, FALSE())</f>
        <v>4073.56</v>
      </c>
      <c r="T2209" t="str">
        <f t="shared" si="174"/>
        <v>EUR</v>
      </c>
    </row>
    <row r="2210" spans="1:20" ht="18.75" hidden="1" customHeight="1" x14ac:dyDescent="0.25">
      <c r="A2210" t="s">
        <v>2215</v>
      </c>
      <c r="B2210" t="s">
        <v>5</v>
      </c>
      <c r="C2210" t="s">
        <v>1913</v>
      </c>
      <c r="D2210" s="24">
        <v>11059</v>
      </c>
      <c r="E2210" t="s">
        <v>1648</v>
      </c>
      <c r="F2210" t="s">
        <v>1924</v>
      </c>
      <c r="G2210" t="s">
        <v>108</v>
      </c>
      <c r="H2210" t="s">
        <v>2348</v>
      </c>
      <c r="I2210" t="s">
        <v>1871</v>
      </c>
      <c r="J2210" t="s">
        <v>1919</v>
      </c>
      <c r="K2210" t="s">
        <v>1959</v>
      </c>
      <c r="L2210" s="24">
        <v>300</v>
      </c>
      <c r="M2210" s="25">
        <f>+VLOOKUP(E2210, TC!A:D, 4, FALSE())</f>
        <v>1.0468999990180579</v>
      </c>
      <c r="N2210" s="24">
        <f t="shared" si="170"/>
        <v>314.06999970541733</v>
      </c>
      <c r="O2210" t="str">
        <f t="shared" si="171"/>
        <v>FACTURA</v>
      </c>
      <c r="P2210" t="str">
        <f t="shared" si="172"/>
        <v>2025</v>
      </c>
      <c r="Q2210" t="str">
        <f t="shared" si="173"/>
        <v>02</v>
      </c>
      <c r="R2210" t="str">
        <f>+IFERROR(VLOOKUP(I2210, Listado!A:B, 2, FALSE()), "COMERCIALIZADORA INTERNACIONAL CARIBBEAN EXOTICS S A")</f>
        <v>PIEDRAHITA PEREZ MARIANA</v>
      </c>
      <c r="S2210" s="25">
        <f>+VLOOKUP(E2210, TC!A:D, 2, FALSE())</f>
        <v>4073.56</v>
      </c>
      <c r="T2210" t="str">
        <f t="shared" si="174"/>
        <v>EUR</v>
      </c>
    </row>
    <row r="2211" spans="1:20" ht="18.75" hidden="1" customHeight="1" x14ac:dyDescent="0.25">
      <c r="A2211" t="s">
        <v>2215</v>
      </c>
      <c r="B2211" t="s">
        <v>5</v>
      </c>
      <c r="C2211" t="s">
        <v>1913</v>
      </c>
      <c r="D2211" s="24">
        <v>11059</v>
      </c>
      <c r="E2211" t="s">
        <v>1648</v>
      </c>
      <c r="F2211" t="s">
        <v>1924</v>
      </c>
      <c r="G2211" t="s">
        <v>108</v>
      </c>
      <c r="H2211" t="s">
        <v>2348</v>
      </c>
      <c r="I2211" t="s">
        <v>1871</v>
      </c>
      <c r="J2211" t="s">
        <v>1919</v>
      </c>
      <c r="K2211" t="s">
        <v>1960</v>
      </c>
      <c r="L2211" s="24">
        <v>26.4</v>
      </c>
      <c r="M2211" s="25">
        <f>+VLOOKUP(E2211, TC!A:D, 4, FALSE())</f>
        <v>1.0468999990180579</v>
      </c>
      <c r="N2211" s="24">
        <f t="shared" si="170"/>
        <v>27.638159974076725</v>
      </c>
      <c r="O2211" t="str">
        <f t="shared" si="171"/>
        <v>FACTURA</v>
      </c>
      <c r="P2211" t="str">
        <f t="shared" si="172"/>
        <v>2025</v>
      </c>
      <c r="Q2211" t="str">
        <f t="shared" si="173"/>
        <v>02</v>
      </c>
      <c r="R2211" t="str">
        <f>+IFERROR(VLOOKUP(I2211, Listado!A:B, 2, FALSE()), "COMERCIALIZADORA INTERNACIONAL CARIBBEAN EXOTICS S A")</f>
        <v>PIEDRAHITA PEREZ MARIANA</v>
      </c>
      <c r="S2211" s="25">
        <f>+VLOOKUP(E2211, TC!A:D, 2, FALSE())</f>
        <v>4073.56</v>
      </c>
      <c r="T2211" t="str">
        <f t="shared" si="174"/>
        <v>EUR</v>
      </c>
    </row>
    <row r="2212" spans="1:20" ht="18.75" hidden="1" customHeight="1" x14ac:dyDescent="0.25">
      <c r="A2212" t="s">
        <v>2215</v>
      </c>
      <c r="B2212" t="s">
        <v>5</v>
      </c>
      <c r="C2212" t="s">
        <v>1913</v>
      </c>
      <c r="D2212" s="24">
        <v>11060</v>
      </c>
      <c r="E2212" t="s">
        <v>1648</v>
      </c>
      <c r="F2212" t="s">
        <v>1924</v>
      </c>
      <c r="G2212" t="s">
        <v>110</v>
      </c>
      <c r="H2212" t="s">
        <v>2349</v>
      </c>
      <c r="I2212" t="s">
        <v>1868</v>
      </c>
      <c r="J2212" t="s">
        <v>1966</v>
      </c>
      <c r="K2212" t="s">
        <v>21</v>
      </c>
      <c r="L2212" s="24">
        <v>5420.8</v>
      </c>
      <c r="M2212" s="25">
        <f>+VLOOKUP(E2212, TC!A:D, 4, FALSE())</f>
        <v>1.0468999990180579</v>
      </c>
      <c r="N2212" s="24">
        <f t="shared" si="170"/>
        <v>5675.035514677088</v>
      </c>
      <c r="O2212" t="str">
        <f t="shared" si="171"/>
        <v>FACTURA</v>
      </c>
      <c r="P2212" t="str">
        <f t="shared" si="172"/>
        <v>2025</v>
      </c>
      <c r="Q2212" t="str">
        <f t="shared" si="173"/>
        <v>02</v>
      </c>
      <c r="R2212" t="str">
        <f>+IFERROR(VLOOKUP(I2212, Listado!A:B, 2, FALSE()), "COMERCIALIZADORA INTERNACIONAL CARIBBEAN EXOTICS S A")</f>
        <v>PEREZ MEJIA MARIA PAULINA</v>
      </c>
      <c r="S2212" s="25">
        <f>+VLOOKUP(E2212, TC!A:D, 2, FALSE())</f>
        <v>4073.56</v>
      </c>
      <c r="T2212" t="str">
        <f t="shared" si="174"/>
        <v>EUR</v>
      </c>
    </row>
    <row r="2213" spans="1:20" ht="18.75" hidden="1" customHeight="1" x14ac:dyDescent="0.25">
      <c r="A2213" t="s">
        <v>2215</v>
      </c>
      <c r="B2213" t="s">
        <v>5</v>
      </c>
      <c r="C2213" t="s">
        <v>1913</v>
      </c>
      <c r="D2213" s="24">
        <v>11060</v>
      </c>
      <c r="E2213" t="s">
        <v>1648</v>
      </c>
      <c r="F2213" t="s">
        <v>1924</v>
      </c>
      <c r="G2213" t="s">
        <v>110</v>
      </c>
      <c r="H2213" t="s">
        <v>2349</v>
      </c>
      <c r="I2213" t="s">
        <v>1868</v>
      </c>
      <c r="J2213" t="s">
        <v>1966</v>
      </c>
      <c r="K2213" t="s">
        <v>1959</v>
      </c>
      <c r="L2213" s="24">
        <v>600</v>
      </c>
      <c r="M2213" s="25">
        <f>+VLOOKUP(E2213, TC!A:D, 4, FALSE())</f>
        <v>1.0468999990180579</v>
      </c>
      <c r="N2213" s="24">
        <f t="shared" si="170"/>
        <v>628.13999941083466</v>
      </c>
      <c r="O2213" t="str">
        <f t="shared" si="171"/>
        <v>FACTURA</v>
      </c>
      <c r="P2213" t="str">
        <f t="shared" si="172"/>
        <v>2025</v>
      </c>
      <c r="Q2213" t="str">
        <f t="shared" si="173"/>
        <v>02</v>
      </c>
      <c r="R2213" t="str">
        <f>+IFERROR(VLOOKUP(I2213, Listado!A:B, 2, FALSE()), "COMERCIALIZADORA INTERNACIONAL CARIBBEAN EXOTICS S A")</f>
        <v>PEREZ MEJIA MARIA PAULINA</v>
      </c>
      <c r="S2213" s="25">
        <f>+VLOOKUP(E2213, TC!A:D, 2, FALSE())</f>
        <v>4073.56</v>
      </c>
      <c r="T2213" t="str">
        <f t="shared" si="174"/>
        <v>EUR</v>
      </c>
    </row>
    <row r="2214" spans="1:20" ht="18.75" hidden="1" customHeight="1" x14ac:dyDescent="0.25">
      <c r="A2214" t="s">
        <v>2215</v>
      </c>
      <c r="B2214" t="s">
        <v>5</v>
      </c>
      <c r="C2214" t="s">
        <v>1913</v>
      </c>
      <c r="D2214" s="24">
        <v>11060</v>
      </c>
      <c r="E2214" t="s">
        <v>1648</v>
      </c>
      <c r="F2214" t="s">
        <v>1924</v>
      </c>
      <c r="G2214" t="s">
        <v>110</v>
      </c>
      <c r="H2214" t="s">
        <v>2349</v>
      </c>
      <c r="I2214" t="s">
        <v>1868</v>
      </c>
      <c r="J2214" t="s">
        <v>1966</v>
      </c>
      <c r="K2214" t="s">
        <v>1960</v>
      </c>
      <c r="L2214" s="24">
        <v>59.2</v>
      </c>
      <c r="M2214" s="25">
        <f>+VLOOKUP(E2214, TC!A:D, 4, FALSE())</f>
        <v>1.0468999990180579</v>
      </c>
      <c r="N2214" s="24">
        <f t="shared" si="170"/>
        <v>61.97647994186903</v>
      </c>
      <c r="O2214" t="str">
        <f t="shared" si="171"/>
        <v>FACTURA</v>
      </c>
      <c r="P2214" t="str">
        <f t="shared" si="172"/>
        <v>2025</v>
      </c>
      <c r="Q2214" t="str">
        <f t="shared" si="173"/>
        <v>02</v>
      </c>
      <c r="R2214" t="str">
        <f>+IFERROR(VLOOKUP(I2214, Listado!A:B, 2, FALSE()), "COMERCIALIZADORA INTERNACIONAL CARIBBEAN EXOTICS S A")</f>
        <v>PEREZ MEJIA MARIA PAULINA</v>
      </c>
      <c r="S2214" s="25">
        <f>+VLOOKUP(E2214, TC!A:D, 2, FALSE())</f>
        <v>4073.56</v>
      </c>
      <c r="T2214" t="str">
        <f t="shared" si="174"/>
        <v>EUR</v>
      </c>
    </row>
    <row r="2215" spans="1:20" ht="18.75" hidden="1" customHeight="1" x14ac:dyDescent="0.25">
      <c r="A2215" t="s">
        <v>2215</v>
      </c>
      <c r="B2215" t="s">
        <v>5</v>
      </c>
      <c r="C2215" t="s">
        <v>1913</v>
      </c>
      <c r="D2215" s="24">
        <v>11061</v>
      </c>
      <c r="E2215" t="s">
        <v>1648</v>
      </c>
      <c r="F2215" t="s">
        <v>1924</v>
      </c>
      <c r="G2215" t="s">
        <v>112</v>
      </c>
      <c r="H2215" t="s">
        <v>2350</v>
      </c>
      <c r="I2215" t="s">
        <v>1863</v>
      </c>
      <c r="J2215" t="s">
        <v>1926</v>
      </c>
      <c r="K2215" t="s">
        <v>36</v>
      </c>
      <c r="L2215" s="24">
        <v>17337.599999999999</v>
      </c>
      <c r="M2215" s="25">
        <f>+VLOOKUP(E2215, TC!A:D, 4, FALSE())</f>
        <v>1.0468999990180579</v>
      </c>
      <c r="N2215" s="24">
        <f t="shared" si="170"/>
        <v>18150.733422975478</v>
      </c>
      <c r="O2215" t="str">
        <f t="shared" si="171"/>
        <v>FACTURA</v>
      </c>
      <c r="P2215" t="str">
        <f t="shared" si="172"/>
        <v>2025</v>
      </c>
      <c r="Q2215" t="str">
        <f t="shared" si="173"/>
        <v>02</v>
      </c>
      <c r="R2215" t="str">
        <f>+IFERROR(VLOOKUP(I2215, Listado!A:B, 2, FALSE()), "COMERCIALIZADORA INTERNACIONAL CARIBBEAN EXOTICS S A")</f>
        <v>HINCAPIE CONTRERAS ERIKA STEFANIA</v>
      </c>
      <c r="S2215" s="25">
        <f>+VLOOKUP(E2215, TC!A:D, 2, FALSE())</f>
        <v>4073.56</v>
      </c>
      <c r="T2215" t="str">
        <f t="shared" si="174"/>
        <v>EUR</v>
      </c>
    </row>
    <row r="2216" spans="1:20" ht="18.75" hidden="1" customHeight="1" x14ac:dyDescent="0.25">
      <c r="A2216" t="s">
        <v>2215</v>
      </c>
      <c r="B2216" t="s">
        <v>5</v>
      </c>
      <c r="C2216" t="s">
        <v>1913</v>
      </c>
      <c r="D2216" s="24">
        <v>11061</v>
      </c>
      <c r="E2216" t="s">
        <v>1648</v>
      </c>
      <c r="F2216" t="s">
        <v>1924</v>
      </c>
      <c r="G2216" t="s">
        <v>112</v>
      </c>
      <c r="H2216" t="s">
        <v>2350</v>
      </c>
      <c r="I2216" t="s">
        <v>1863</v>
      </c>
      <c r="J2216" t="s">
        <v>1926</v>
      </c>
      <c r="K2216" t="s">
        <v>1959</v>
      </c>
      <c r="L2216" s="24">
        <v>2700</v>
      </c>
      <c r="M2216" s="25">
        <f>+VLOOKUP(E2216, TC!A:D, 4, FALSE())</f>
        <v>1.0468999990180579</v>
      </c>
      <c r="N2216" s="24">
        <f t="shared" si="170"/>
        <v>2826.6299973487562</v>
      </c>
      <c r="O2216" t="str">
        <f t="shared" si="171"/>
        <v>FACTURA</v>
      </c>
      <c r="P2216" t="str">
        <f t="shared" si="172"/>
        <v>2025</v>
      </c>
      <c r="Q2216" t="str">
        <f t="shared" si="173"/>
        <v>02</v>
      </c>
      <c r="R2216" t="str">
        <f>+IFERROR(VLOOKUP(I2216, Listado!A:B, 2, FALSE()), "COMERCIALIZADORA INTERNACIONAL CARIBBEAN EXOTICS S A")</f>
        <v>HINCAPIE CONTRERAS ERIKA STEFANIA</v>
      </c>
      <c r="S2216" s="25">
        <f>+VLOOKUP(E2216, TC!A:D, 2, FALSE())</f>
        <v>4073.56</v>
      </c>
      <c r="T2216" t="str">
        <f t="shared" si="174"/>
        <v>EUR</v>
      </c>
    </row>
    <row r="2217" spans="1:20" ht="18.75" hidden="1" customHeight="1" x14ac:dyDescent="0.25">
      <c r="A2217" t="s">
        <v>2215</v>
      </c>
      <c r="B2217" t="s">
        <v>5</v>
      </c>
      <c r="C2217" t="s">
        <v>1913</v>
      </c>
      <c r="D2217" s="24">
        <v>11061</v>
      </c>
      <c r="E2217" t="s">
        <v>1648</v>
      </c>
      <c r="F2217" t="s">
        <v>1924</v>
      </c>
      <c r="G2217" t="s">
        <v>112</v>
      </c>
      <c r="H2217" t="s">
        <v>2350</v>
      </c>
      <c r="I2217" t="s">
        <v>1863</v>
      </c>
      <c r="J2217" t="s">
        <v>1926</v>
      </c>
      <c r="K2217" t="s">
        <v>1960</v>
      </c>
      <c r="L2217" s="24">
        <v>122.4</v>
      </c>
      <c r="M2217" s="25">
        <f>+VLOOKUP(E2217, TC!A:D, 4, FALSE())</f>
        <v>1.0468999990180579</v>
      </c>
      <c r="N2217" s="24">
        <f t="shared" si="170"/>
        <v>128.1405598798103</v>
      </c>
      <c r="O2217" t="str">
        <f t="shared" si="171"/>
        <v>FACTURA</v>
      </c>
      <c r="P2217" t="str">
        <f t="shared" si="172"/>
        <v>2025</v>
      </c>
      <c r="Q2217" t="str">
        <f t="shared" si="173"/>
        <v>02</v>
      </c>
      <c r="R2217" t="str">
        <f>+IFERROR(VLOOKUP(I2217, Listado!A:B, 2, FALSE()), "COMERCIALIZADORA INTERNACIONAL CARIBBEAN EXOTICS S A")</f>
        <v>HINCAPIE CONTRERAS ERIKA STEFANIA</v>
      </c>
      <c r="S2217" s="25">
        <f>+VLOOKUP(E2217, TC!A:D, 2, FALSE())</f>
        <v>4073.56</v>
      </c>
      <c r="T2217" t="str">
        <f t="shared" si="174"/>
        <v>EUR</v>
      </c>
    </row>
    <row r="2218" spans="1:20" ht="18.75" hidden="1" customHeight="1" x14ac:dyDescent="0.25">
      <c r="A2218" t="s">
        <v>2215</v>
      </c>
      <c r="B2218" t="s">
        <v>5</v>
      </c>
      <c r="C2218" t="s">
        <v>1913</v>
      </c>
      <c r="D2218" s="24">
        <v>11062</v>
      </c>
      <c r="E2218" t="s">
        <v>1648</v>
      </c>
      <c r="F2218" t="s">
        <v>1924</v>
      </c>
      <c r="G2218" t="s">
        <v>108</v>
      </c>
      <c r="H2218" t="s">
        <v>2351</v>
      </c>
      <c r="I2218" t="s">
        <v>1860</v>
      </c>
      <c r="J2218" t="s">
        <v>1926</v>
      </c>
      <c r="K2218" t="s">
        <v>2352</v>
      </c>
      <c r="L2218" s="24">
        <v>9912</v>
      </c>
      <c r="M2218" s="25">
        <f>+VLOOKUP(E2218, TC!A:D, 4, FALSE())</f>
        <v>1.0468999990180579</v>
      </c>
      <c r="N2218" s="24">
        <f t="shared" si="170"/>
        <v>10376.872790266989</v>
      </c>
      <c r="O2218" t="str">
        <f t="shared" si="171"/>
        <v>FACTURA</v>
      </c>
      <c r="P2218" t="str">
        <f t="shared" si="172"/>
        <v>2025</v>
      </c>
      <c r="Q2218" t="str">
        <f t="shared" si="173"/>
        <v>02</v>
      </c>
      <c r="R2218" t="str">
        <f>+IFERROR(VLOOKUP(I2218, Listado!A:B, 2, FALSE()), "COMERCIALIZADORA INTERNACIONAL CARIBBEAN EXOTICS S A")</f>
        <v>PIEDRAHITA PEREZ MARIANA</v>
      </c>
      <c r="S2218" s="25">
        <f>+VLOOKUP(E2218, TC!A:D, 2, FALSE())</f>
        <v>4073.56</v>
      </c>
      <c r="T2218" t="str">
        <f t="shared" si="174"/>
        <v>EUR</v>
      </c>
    </row>
    <row r="2219" spans="1:20" ht="18.75" hidden="1" customHeight="1" x14ac:dyDescent="0.25">
      <c r="A2219" t="s">
        <v>2215</v>
      </c>
      <c r="B2219" t="s">
        <v>5</v>
      </c>
      <c r="C2219" t="s">
        <v>1913</v>
      </c>
      <c r="D2219" s="24">
        <v>11062</v>
      </c>
      <c r="E2219" t="s">
        <v>1648</v>
      </c>
      <c r="F2219" t="s">
        <v>1924</v>
      </c>
      <c r="G2219" t="s">
        <v>108</v>
      </c>
      <c r="H2219" t="s">
        <v>2351</v>
      </c>
      <c r="I2219" t="s">
        <v>1860</v>
      </c>
      <c r="J2219" t="s">
        <v>1926</v>
      </c>
      <c r="K2219" t="s">
        <v>1959</v>
      </c>
      <c r="L2219" s="24">
        <v>1500</v>
      </c>
      <c r="M2219" s="25">
        <f>+VLOOKUP(E2219, TC!A:D, 4, FALSE())</f>
        <v>1.0468999990180579</v>
      </c>
      <c r="N2219" s="24">
        <f t="shared" si="170"/>
        <v>1570.3499985270869</v>
      </c>
      <c r="O2219" t="str">
        <f t="shared" si="171"/>
        <v>FACTURA</v>
      </c>
      <c r="P2219" t="str">
        <f t="shared" si="172"/>
        <v>2025</v>
      </c>
      <c r="Q2219" t="str">
        <f t="shared" si="173"/>
        <v>02</v>
      </c>
      <c r="R2219" t="str">
        <f>+IFERROR(VLOOKUP(I2219, Listado!A:B, 2, FALSE()), "COMERCIALIZADORA INTERNACIONAL CARIBBEAN EXOTICS S A")</f>
        <v>PIEDRAHITA PEREZ MARIANA</v>
      </c>
      <c r="S2219" s="25">
        <f>+VLOOKUP(E2219, TC!A:D, 2, FALSE())</f>
        <v>4073.56</v>
      </c>
      <c r="T2219" t="str">
        <f t="shared" si="174"/>
        <v>EUR</v>
      </c>
    </row>
    <row r="2220" spans="1:20" ht="18.75" hidden="1" customHeight="1" x14ac:dyDescent="0.25">
      <c r="A2220" t="s">
        <v>2215</v>
      </c>
      <c r="B2220" t="s">
        <v>5</v>
      </c>
      <c r="C2220" t="s">
        <v>1913</v>
      </c>
      <c r="D2220" s="24">
        <v>11062</v>
      </c>
      <c r="E2220" t="s">
        <v>1648</v>
      </c>
      <c r="F2220" t="s">
        <v>1924</v>
      </c>
      <c r="G2220" t="s">
        <v>108</v>
      </c>
      <c r="H2220" t="s">
        <v>2351</v>
      </c>
      <c r="I2220" t="s">
        <v>1860</v>
      </c>
      <c r="J2220" t="s">
        <v>1926</v>
      </c>
      <c r="K2220" t="s">
        <v>1960</v>
      </c>
      <c r="L2220" s="24">
        <v>68</v>
      </c>
      <c r="M2220" s="25">
        <f>+VLOOKUP(E2220, TC!A:D, 4, FALSE())</f>
        <v>1.0468999990180579</v>
      </c>
      <c r="N2220" s="24">
        <f t="shared" si="170"/>
        <v>71.18919993322794</v>
      </c>
      <c r="O2220" t="str">
        <f t="shared" si="171"/>
        <v>FACTURA</v>
      </c>
      <c r="P2220" t="str">
        <f t="shared" si="172"/>
        <v>2025</v>
      </c>
      <c r="Q2220" t="str">
        <f t="shared" si="173"/>
        <v>02</v>
      </c>
      <c r="R2220" t="str">
        <f>+IFERROR(VLOOKUP(I2220, Listado!A:B, 2, FALSE()), "COMERCIALIZADORA INTERNACIONAL CARIBBEAN EXOTICS S A")</f>
        <v>PIEDRAHITA PEREZ MARIANA</v>
      </c>
      <c r="S2220" s="25">
        <f>+VLOOKUP(E2220, TC!A:D, 2, FALSE())</f>
        <v>4073.56</v>
      </c>
      <c r="T2220" t="str">
        <f t="shared" si="174"/>
        <v>EUR</v>
      </c>
    </row>
    <row r="2221" spans="1:20" ht="18.75" hidden="1" customHeight="1" x14ac:dyDescent="0.25">
      <c r="A2221" t="s">
        <v>2215</v>
      </c>
      <c r="B2221" t="s">
        <v>1923</v>
      </c>
      <c r="C2221" t="s">
        <v>1913</v>
      </c>
      <c r="D2221" s="24">
        <v>5776</v>
      </c>
      <c r="E2221" t="s">
        <v>1648</v>
      </c>
      <c r="F2221" t="s">
        <v>128</v>
      </c>
      <c r="G2221" t="s">
        <v>112</v>
      </c>
      <c r="H2221" t="s">
        <v>2219</v>
      </c>
      <c r="I2221" t="s">
        <v>1856</v>
      </c>
      <c r="J2221" t="s">
        <v>1930</v>
      </c>
      <c r="K2221" t="s">
        <v>1928</v>
      </c>
      <c r="L2221" s="24">
        <v>673.32</v>
      </c>
      <c r="M2221" s="25">
        <f>+VLOOKUP(E2221, TC!A:D, 4, FALSE())</f>
        <v>1.0468999990180579</v>
      </c>
      <c r="N2221" s="24">
        <f t="shared" si="170"/>
        <v>673.32</v>
      </c>
      <c r="O2221" t="str">
        <f t="shared" si="171"/>
        <v>FACTURA</v>
      </c>
      <c r="P2221" t="str">
        <f t="shared" si="172"/>
        <v>2025</v>
      </c>
      <c r="Q2221" t="str">
        <f t="shared" si="173"/>
        <v>02</v>
      </c>
      <c r="R2221" t="str">
        <f>+IFERROR(VLOOKUP(I2221, Listado!A:B, 2, FALSE()), "COMERCIALIZADORA INTERNACIONAL CARIBBEAN EXOTICS S A")</f>
        <v>HINCAPIE CONTRERAS ERIKA STEFANIA</v>
      </c>
      <c r="S2221" s="25">
        <f>+VLOOKUP(E2221, TC!A:D, 2, FALSE())</f>
        <v>4073.56</v>
      </c>
      <c r="T2221" t="str">
        <f t="shared" si="174"/>
        <v>USD</v>
      </c>
    </row>
    <row r="2222" spans="1:20" ht="18.75" hidden="1" customHeight="1" x14ac:dyDescent="0.25">
      <c r="A2222" t="s">
        <v>2215</v>
      </c>
      <c r="B2222" t="s">
        <v>1923</v>
      </c>
      <c r="C2222" t="s">
        <v>1913</v>
      </c>
      <c r="D2222" s="24">
        <v>5776</v>
      </c>
      <c r="E2222" t="s">
        <v>1648</v>
      </c>
      <c r="F2222" t="s">
        <v>128</v>
      </c>
      <c r="G2222" t="s">
        <v>112</v>
      </c>
      <c r="H2222" t="s">
        <v>2219</v>
      </c>
      <c r="I2222" t="s">
        <v>1856</v>
      </c>
      <c r="J2222" t="s">
        <v>1930</v>
      </c>
      <c r="K2222" t="s">
        <v>1934</v>
      </c>
      <c r="L2222" s="24">
        <v>276.89999999999998</v>
      </c>
      <c r="M2222" s="25">
        <f>+VLOOKUP(E2222, TC!A:D, 4, FALSE())</f>
        <v>1.0468999990180579</v>
      </c>
      <c r="N2222" s="24">
        <f t="shared" si="170"/>
        <v>276.89999999999998</v>
      </c>
      <c r="O2222" t="str">
        <f t="shared" si="171"/>
        <v>FACTURA</v>
      </c>
      <c r="P2222" t="str">
        <f t="shared" si="172"/>
        <v>2025</v>
      </c>
      <c r="Q2222" t="str">
        <f t="shared" si="173"/>
        <v>02</v>
      </c>
      <c r="R2222" t="str">
        <f>+IFERROR(VLOOKUP(I2222, Listado!A:B, 2, FALSE()), "COMERCIALIZADORA INTERNACIONAL CARIBBEAN EXOTICS S A")</f>
        <v>HINCAPIE CONTRERAS ERIKA STEFANIA</v>
      </c>
      <c r="S2222" s="25">
        <f>+VLOOKUP(E2222, TC!A:D, 2, FALSE())</f>
        <v>4073.56</v>
      </c>
      <c r="T2222" t="str">
        <f t="shared" si="174"/>
        <v>USD</v>
      </c>
    </row>
    <row r="2223" spans="1:20" ht="18.75" hidden="1" customHeight="1" x14ac:dyDescent="0.25">
      <c r="A2223" t="s">
        <v>2215</v>
      </c>
      <c r="B2223" t="s">
        <v>1923</v>
      </c>
      <c r="C2223" t="s">
        <v>1913</v>
      </c>
      <c r="D2223" s="24">
        <v>5776</v>
      </c>
      <c r="E2223" t="s">
        <v>1648</v>
      </c>
      <c r="F2223" t="s">
        <v>128</v>
      </c>
      <c r="G2223" t="s">
        <v>112</v>
      </c>
      <c r="H2223" t="s">
        <v>2219</v>
      </c>
      <c r="I2223" t="s">
        <v>1856</v>
      </c>
      <c r="J2223" t="s">
        <v>1930</v>
      </c>
      <c r="K2223" t="s">
        <v>1935</v>
      </c>
      <c r="L2223" s="24">
        <v>1967.4</v>
      </c>
      <c r="M2223" s="25">
        <f>+VLOOKUP(E2223, TC!A:D, 4, FALSE())</f>
        <v>1.0468999990180579</v>
      </c>
      <c r="N2223" s="24">
        <f t="shared" si="170"/>
        <v>1967.4</v>
      </c>
      <c r="O2223" t="str">
        <f t="shared" si="171"/>
        <v>FACTURA</v>
      </c>
      <c r="P2223" t="str">
        <f t="shared" si="172"/>
        <v>2025</v>
      </c>
      <c r="Q2223" t="str">
        <f t="shared" si="173"/>
        <v>02</v>
      </c>
      <c r="R2223" t="str">
        <f>+IFERROR(VLOOKUP(I2223, Listado!A:B, 2, FALSE()), "COMERCIALIZADORA INTERNACIONAL CARIBBEAN EXOTICS S A")</f>
        <v>HINCAPIE CONTRERAS ERIKA STEFANIA</v>
      </c>
      <c r="S2223" s="25">
        <f>+VLOOKUP(E2223, TC!A:D, 2, FALSE())</f>
        <v>4073.56</v>
      </c>
      <c r="T2223" t="str">
        <f t="shared" si="174"/>
        <v>USD</v>
      </c>
    </row>
    <row r="2224" spans="1:20" ht="18.75" hidden="1" customHeight="1" x14ac:dyDescent="0.25">
      <c r="A2224" t="s">
        <v>2215</v>
      </c>
      <c r="B2224" t="s">
        <v>5</v>
      </c>
      <c r="C2224" t="s">
        <v>1913</v>
      </c>
      <c r="D2224" s="24">
        <v>11063</v>
      </c>
      <c r="E2224" t="s">
        <v>1648</v>
      </c>
      <c r="F2224" t="s">
        <v>1924</v>
      </c>
      <c r="G2224" t="s">
        <v>110</v>
      </c>
      <c r="H2224" t="s">
        <v>2353</v>
      </c>
      <c r="I2224" t="s">
        <v>1854</v>
      </c>
      <c r="J2224" t="s">
        <v>1984</v>
      </c>
      <c r="K2224" t="s">
        <v>2304</v>
      </c>
      <c r="L2224" s="24">
        <v>1422</v>
      </c>
      <c r="M2224" s="25">
        <f>+VLOOKUP(E2224, TC!A:D, 4, FALSE())</f>
        <v>1.0468999990180579</v>
      </c>
      <c r="N2224" s="24">
        <f t="shared" si="170"/>
        <v>1488.6917986036783</v>
      </c>
      <c r="O2224" t="str">
        <f t="shared" si="171"/>
        <v>FACTURA</v>
      </c>
      <c r="P2224" t="str">
        <f t="shared" si="172"/>
        <v>2025</v>
      </c>
      <c r="Q2224" t="str">
        <f t="shared" si="173"/>
        <v>02</v>
      </c>
      <c r="R2224" t="str">
        <f>+IFERROR(VLOOKUP(I2224, Listado!A:B, 2, FALSE()), "COMERCIALIZADORA INTERNACIONAL CARIBBEAN EXOTICS S A")</f>
        <v>PEREZ MEJIA MARIA PAULINA</v>
      </c>
      <c r="S2224" s="25">
        <f>+VLOOKUP(E2224, TC!A:D, 2, FALSE())</f>
        <v>4073.56</v>
      </c>
      <c r="T2224" t="str">
        <f t="shared" si="174"/>
        <v>EUR</v>
      </c>
    </row>
    <row r="2225" spans="1:20" ht="18.75" hidden="1" customHeight="1" x14ac:dyDescent="0.25">
      <c r="A2225" t="s">
        <v>2215</v>
      </c>
      <c r="B2225" t="s">
        <v>5</v>
      </c>
      <c r="C2225" t="s">
        <v>1913</v>
      </c>
      <c r="D2225" s="24">
        <v>11063</v>
      </c>
      <c r="E2225" t="s">
        <v>1648</v>
      </c>
      <c r="F2225" t="s">
        <v>1924</v>
      </c>
      <c r="G2225" t="s">
        <v>110</v>
      </c>
      <c r="H2225" t="s">
        <v>2353</v>
      </c>
      <c r="I2225" t="s">
        <v>1854</v>
      </c>
      <c r="J2225" t="s">
        <v>1984</v>
      </c>
      <c r="K2225" t="s">
        <v>1959</v>
      </c>
      <c r="L2225" s="24">
        <v>300</v>
      </c>
      <c r="M2225" s="25">
        <f>+VLOOKUP(E2225, TC!A:D, 4, FALSE())</f>
        <v>1.0468999990180579</v>
      </c>
      <c r="N2225" s="24">
        <f t="shared" si="170"/>
        <v>314.06999970541733</v>
      </c>
      <c r="O2225" t="str">
        <f t="shared" si="171"/>
        <v>FACTURA</v>
      </c>
      <c r="P2225" t="str">
        <f t="shared" si="172"/>
        <v>2025</v>
      </c>
      <c r="Q2225" t="str">
        <f t="shared" si="173"/>
        <v>02</v>
      </c>
      <c r="R2225" t="str">
        <f>+IFERROR(VLOOKUP(I2225, Listado!A:B, 2, FALSE()), "COMERCIALIZADORA INTERNACIONAL CARIBBEAN EXOTICS S A")</f>
        <v>PEREZ MEJIA MARIA PAULINA</v>
      </c>
      <c r="S2225" s="25">
        <f>+VLOOKUP(E2225, TC!A:D, 2, FALSE())</f>
        <v>4073.56</v>
      </c>
      <c r="T2225" t="str">
        <f t="shared" si="174"/>
        <v>EUR</v>
      </c>
    </row>
    <row r="2226" spans="1:20" ht="18.75" hidden="1" customHeight="1" x14ac:dyDescent="0.25">
      <c r="A2226" t="s">
        <v>2215</v>
      </c>
      <c r="B2226" t="s">
        <v>5</v>
      </c>
      <c r="C2226" t="s">
        <v>1913</v>
      </c>
      <c r="D2226" s="24">
        <v>11063</v>
      </c>
      <c r="E2226" t="s">
        <v>1648</v>
      </c>
      <c r="F2226" t="s">
        <v>1924</v>
      </c>
      <c r="G2226" t="s">
        <v>110</v>
      </c>
      <c r="H2226" t="s">
        <v>2353</v>
      </c>
      <c r="I2226" t="s">
        <v>1854</v>
      </c>
      <c r="J2226" t="s">
        <v>1984</v>
      </c>
      <c r="K2226" t="s">
        <v>1960</v>
      </c>
      <c r="L2226" s="24">
        <v>8.4</v>
      </c>
      <c r="M2226" s="25">
        <f>+VLOOKUP(E2226, TC!A:D, 4, FALSE())</f>
        <v>1.0468999990180579</v>
      </c>
      <c r="N2226" s="24">
        <f t="shared" si="170"/>
        <v>8.7939599917516862</v>
      </c>
      <c r="O2226" t="str">
        <f t="shared" si="171"/>
        <v>FACTURA</v>
      </c>
      <c r="P2226" t="str">
        <f t="shared" si="172"/>
        <v>2025</v>
      </c>
      <c r="Q2226" t="str">
        <f t="shared" si="173"/>
        <v>02</v>
      </c>
      <c r="R2226" t="str">
        <f>+IFERROR(VLOOKUP(I2226, Listado!A:B, 2, FALSE()), "COMERCIALIZADORA INTERNACIONAL CARIBBEAN EXOTICS S A")</f>
        <v>PEREZ MEJIA MARIA PAULINA</v>
      </c>
      <c r="S2226" s="25">
        <f>+VLOOKUP(E2226, TC!A:D, 2, FALSE())</f>
        <v>4073.56</v>
      </c>
      <c r="T2226" t="str">
        <f t="shared" si="174"/>
        <v>EUR</v>
      </c>
    </row>
    <row r="2227" spans="1:20" ht="18.75" hidden="1" customHeight="1" x14ac:dyDescent="0.25">
      <c r="A2227" t="s">
        <v>2215</v>
      </c>
      <c r="B2227" t="s">
        <v>5</v>
      </c>
      <c r="C2227" t="s">
        <v>1913</v>
      </c>
      <c r="D2227" s="24">
        <v>11063</v>
      </c>
      <c r="E2227" t="s">
        <v>1648</v>
      </c>
      <c r="F2227" t="s">
        <v>1924</v>
      </c>
      <c r="G2227" t="s">
        <v>110</v>
      </c>
      <c r="H2227" t="s">
        <v>2353</v>
      </c>
      <c r="I2227" t="s">
        <v>1854</v>
      </c>
      <c r="J2227" t="s">
        <v>1984</v>
      </c>
      <c r="K2227" t="s">
        <v>2305</v>
      </c>
      <c r="L2227" s="24">
        <v>1104.5999999999999</v>
      </c>
      <c r="M2227" s="25">
        <f>+VLOOKUP(E2227, TC!A:D, 4, FALSE())</f>
        <v>1.0468999990180579</v>
      </c>
      <c r="N2227" s="24">
        <f t="shared" si="170"/>
        <v>1156.4057389153465</v>
      </c>
      <c r="O2227" t="str">
        <f t="shared" si="171"/>
        <v>FACTURA</v>
      </c>
      <c r="P2227" t="str">
        <f t="shared" si="172"/>
        <v>2025</v>
      </c>
      <c r="Q2227" t="str">
        <f t="shared" si="173"/>
        <v>02</v>
      </c>
      <c r="R2227" t="str">
        <f>+IFERROR(VLOOKUP(I2227, Listado!A:B, 2, FALSE()), "COMERCIALIZADORA INTERNACIONAL CARIBBEAN EXOTICS S A")</f>
        <v>PEREZ MEJIA MARIA PAULINA</v>
      </c>
      <c r="S2227" s="25">
        <f>+VLOOKUP(E2227, TC!A:D, 2, FALSE())</f>
        <v>4073.56</v>
      </c>
      <c r="T2227" t="str">
        <f t="shared" si="174"/>
        <v>EUR</v>
      </c>
    </row>
    <row r="2228" spans="1:20" ht="18.75" hidden="1" customHeight="1" x14ac:dyDescent="0.25">
      <c r="A2228" t="s">
        <v>2215</v>
      </c>
      <c r="B2228" t="s">
        <v>5</v>
      </c>
      <c r="C2228" t="s">
        <v>2041</v>
      </c>
      <c r="D2228" s="24">
        <v>176</v>
      </c>
      <c r="E2228" t="s">
        <v>1648</v>
      </c>
      <c r="F2228" t="s">
        <v>128</v>
      </c>
      <c r="G2228" t="s">
        <v>108</v>
      </c>
      <c r="H2228" t="s">
        <v>2354</v>
      </c>
      <c r="I2228" t="s">
        <v>1879</v>
      </c>
      <c r="J2228" t="s">
        <v>1944</v>
      </c>
      <c r="K2228" t="s">
        <v>2060</v>
      </c>
      <c r="L2228" s="24">
        <v>1280</v>
      </c>
      <c r="M2228" s="25">
        <f>+VLOOKUP(E2228, TC!A:D, 4, FALSE())</f>
        <v>1.0468999990180579</v>
      </c>
      <c r="N2228" s="24">
        <f t="shared" si="170"/>
        <v>1280</v>
      </c>
      <c r="O2228" t="str">
        <f t="shared" si="171"/>
        <v>NOTAS</v>
      </c>
      <c r="P2228" t="str">
        <f t="shared" si="172"/>
        <v>2025</v>
      </c>
      <c r="Q2228" t="str">
        <f t="shared" si="173"/>
        <v>02</v>
      </c>
      <c r="R2228" t="str">
        <f>+IFERROR(VLOOKUP(I2228, Listado!A:B, 2, FALSE()), "COMERCIALIZADORA INTERNACIONAL CARIBBEAN EXOTICS S A")</f>
        <v>PIEDRAHITA PEREZ MARIANA</v>
      </c>
      <c r="S2228" s="25">
        <f>+VLOOKUP(E2228, TC!A:D, 2, FALSE())</f>
        <v>4073.56</v>
      </c>
      <c r="T2228" t="str">
        <f t="shared" si="174"/>
        <v>USD</v>
      </c>
    </row>
    <row r="2229" spans="1:20" ht="18.75" hidden="1" customHeight="1" x14ac:dyDescent="0.25">
      <c r="A2229" t="s">
        <v>2215</v>
      </c>
      <c r="B2229" t="s">
        <v>5</v>
      </c>
      <c r="C2229" t="s">
        <v>1913</v>
      </c>
      <c r="D2229" s="24">
        <v>11064</v>
      </c>
      <c r="E2229" t="s">
        <v>1648</v>
      </c>
      <c r="F2229" t="s">
        <v>128</v>
      </c>
      <c r="G2229" t="s">
        <v>110</v>
      </c>
      <c r="H2229" t="s">
        <v>2355</v>
      </c>
      <c r="I2229" t="s">
        <v>1850</v>
      </c>
      <c r="J2229" t="s">
        <v>1919</v>
      </c>
      <c r="K2229" t="s">
        <v>1975</v>
      </c>
      <c r="L2229" s="24">
        <v>224.75</v>
      </c>
      <c r="M2229" s="25">
        <f>+VLOOKUP(E2229, TC!A:D, 4, FALSE())</f>
        <v>1.0468999990180579</v>
      </c>
      <c r="N2229" s="24">
        <f t="shared" si="170"/>
        <v>224.75</v>
      </c>
      <c r="O2229" t="str">
        <f t="shared" si="171"/>
        <v>FACTURA</v>
      </c>
      <c r="P2229" t="str">
        <f t="shared" si="172"/>
        <v>2025</v>
      </c>
      <c r="Q2229" t="str">
        <f t="shared" si="173"/>
        <v>02</v>
      </c>
      <c r="R2229" t="str">
        <f>+IFERROR(VLOOKUP(I2229, Listado!A:B, 2, FALSE()), "COMERCIALIZADORA INTERNACIONAL CARIBBEAN EXOTICS S A")</f>
        <v>PEREZ MEJIA MARIA PAULINA</v>
      </c>
      <c r="S2229" s="25">
        <f>+VLOOKUP(E2229, TC!A:D, 2, FALSE())</f>
        <v>4073.56</v>
      </c>
      <c r="T2229" t="str">
        <f t="shared" si="174"/>
        <v>USD</v>
      </c>
    </row>
    <row r="2230" spans="1:20" ht="18.75" hidden="1" customHeight="1" x14ac:dyDescent="0.25">
      <c r="A2230" t="s">
        <v>2215</v>
      </c>
      <c r="B2230" t="s">
        <v>5</v>
      </c>
      <c r="C2230" t="s">
        <v>1913</v>
      </c>
      <c r="D2230" s="24">
        <v>11064</v>
      </c>
      <c r="E2230" t="s">
        <v>1648</v>
      </c>
      <c r="F2230" t="s">
        <v>128</v>
      </c>
      <c r="G2230" t="s">
        <v>110</v>
      </c>
      <c r="H2230" t="s">
        <v>2355</v>
      </c>
      <c r="I2230" t="s">
        <v>1850</v>
      </c>
      <c r="J2230" t="s">
        <v>1919</v>
      </c>
      <c r="K2230" t="s">
        <v>1975</v>
      </c>
      <c r="L2230" s="24">
        <v>58</v>
      </c>
      <c r="M2230" s="25">
        <f>+VLOOKUP(E2230, TC!A:D, 4, FALSE())</f>
        <v>1.0468999990180579</v>
      </c>
      <c r="N2230" s="24">
        <f t="shared" si="170"/>
        <v>58</v>
      </c>
      <c r="O2230" t="str">
        <f t="shared" si="171"/>
        <v>FACTURA</v>
      </c>
      <c r="P2230" t="str">
        <f t="shared" si="172"/>
        <v>2025</v>
      </c>
      <c r="Q2230" t="str">
        <f t="shared" si="173"/>
        <v>02</v>
      </c>
      <c r="R2230" t="str">
        <f>+IFERROR(VLOOKUP(I2230, Listado!A:B, 2, FALSE()), "COMERCIALIZADORA INTERNACIONAL CARIBBEAN EXOTICS S A")</f>
        <v>PEREZ MEJIA MARIA PAULINA</v>
      </c>
      <c r="S2230" s="25">
        <f>+VLOOKUP(E2230, TC!A:D, 2, FALSE())</f>
        <v>4073.56</v>
      </c>
      <c r="T2230" t="str">
        <f t="shared" si="174"/>
        <v>USD</v>
      </c>
    </row>
    <row r="2231" spans="1:20" ht="18.75" hidden="1" customHeight="1" x14ac:dyDescent="0.25">
      <c r="A2231" t="s">
        <v>2215</v>
      </c>
      <c r="B2231" t="s">
        <v>5</v>
      </c>
      <c r="C2231" t="s">
        <v>1913</v>
      </c>
      <c r="D2231" s="24">
        <v>11064</v>
      </c>
      <c r="E2231" t="s">
        <v>1648</v>
      </c>
      <c r="F2231" t="s">
        <v>128</v>
      </c>
      <c r="G2231" t="s">
        <v>110</v>
      </c>
      <c r="H2231" t="s">
        <v>2355</v>
      </c>
      <c r="I2231" t="s">
        <v>1850</v>
      </c>
      <c r="J2231" t="s">
        <v>1919</v>
      </c>
      <c r="K2231" t="s">
        <v>1975</v>
      </c>
      <c r="L2231" s="24">
        <v>79.75</v>
      </c>
      <c r="M2231" s="25">
        <f>+VLOOKUP(E2231, TC!A:D, 4, FALSE())</f>
        <v>1.0468999990180579</v>
      </c>
      <c r="N2231" s="24">
        <f t="shared" si="170"/>
        <v>79.75</v>
      </c>
      <c r="O2231" t="str">
        <f t="shared" si="171"/>
        <v>FACTURA</v>
      </c>
      <c r="P2231" t="str">
        <f t="shared" si="172"/>
        <v>2025</v>
      </c>
      <c r="Q2231" t="str">
        <f t="shared" si="173"/>
        <v>02</v>
      </c>
      <c r="R2231" t="str">
        <f>+IFERROR(VLOOKUP(I2231, Listado!A:B, 2, FALSE()), "COMERCIALIZADORA INTERNACIONAL CARIBBEAN EXOTICS S A")</f>
        <v>PEREZ MEJIA MARIA PAULINA</v>
      </c>
      <c r="S2231" s="25">
        <f>+VLOOKUP(E2231, TC!A:D, 2, FALSE())</f>
        <v>4073.56</v>
      </c>
      <c r="T2231" t="str">
        <f t="shared" si="174"/>
        <v>USD</v>
      </c>
    </row>
    <row r="2232" spans="1:20" ht="18.75" hidden="1" customHeight="1" x14ac:dyDescent="0.25">
      <c r="A2232" t="s">
        <v>2215</v>
      </c>
      <c r="B2232" t="s">
        <v>5</v>
      </c>
      <c r="C2232" t="s">
        <v>1913</v>
      </c>
      <c r="D2232" s="24">
        <v>11064</v>
      </c>
      <c r="E2232" t="s">
        <v>1648</v>
      </c>
      <c r="F2232" t="s">
        <v>128</v>
      </c>
      <c r="G2232" t="s">
        <v>110</v>
      </c>
      <c r="H2232" t="s">
        <v>2355</v>
      </c>
      <c r="I2232" t="s">
        <v>1850</v>
      </c>
      <c r="J2232" t="s">
        <v>1919</v>
      </c>
      <c r="K2232" t="s">
        <v>1975</v>
      </c>
      <c r="L2232" s="24">
        <v>43.5</v>
      </c>
      <c r="M2232" s="25">
        <f>+VLOOKUP(E2232, TC!A:D, 4, FALSE())</f>
        <v>1.0468999990180579</v>
      </c>
      <c r="N2232" s="24">
        <f t="shared" si="170"/>
        <v>43.5</v>
      </c>
      <c r="O2232" t="str">
        <f t="shared" si="171"/>
        <v>FACTURA</v>
      </c>
      <c r="P2232" t="str">
        <f t="shared" si="172"/>
        <v>2025</v>
      </c>
      <c r="Q2232" t="str">
        <f t="shared" si="173"/>
        <v>02</v>
      </c>
      <c r="R2232" t="str">
        <f>+IFERROR(VLOOKUP(I2232, Listado!A:B, 2, FALSE()), "COMERCIALIZADORA INTERNACIONAL CARIBBEAN EXOTICS S A")</f>
        <v>PEREZ MEJIA MARIA PAULINA</v>
      </c>
      <c r="S2232" s="25">
        <f>+VLOOKUP(E2232, TC!A:D, 2, FALSE())</f>
        <v>4073.56</v>
      </c>
      <c r="T2232" t="str">
        <f t="shared" si="174"/>
        <v>USD</v>
      </c>
    </row>
    <row r="2233" spans="1:20" ht="18.75" hidden="1" customHeight="1" x14ac:dyDescent="0.25">
      <c r="A2233" t="s">
        <v>2215</v>
      </c>
      <c r="B2233" t="s">
        <v>5</v>
      </c>
      <c r="C2233" t="s">
        <v>1913</v>
      </c>
      <c r="D2233" s="24">
        <v>11064</v>
      </c>
      <c r="E2233" t="s">
        <v>1648</v>
      </c>
      <c r="F2233" t="s">
        <v>128</v>
      </c>
      <c r="G2233" t="s">
        <v>110</v>
      </c>
      <c r="H2233" t="s">
        <v>2355</v>
      </c>
      <c r="I2233" t="s">
        <v>1850</v>
      </c>
      <c r="J2233" t="s">
        <v>1919</v>
      </c>
      <c r="K2233" t="s">
        <v>1975</v>
      </c>
      <c r="L2233" s="24">
        <v>29</v>
      </c>
      <c r="M2233" s="25">
        <f>+VLOOKUP(E2233, TC!A:D, 4, FALSE())</f>
        <v>1.0468999990180579</v>
      </c>
      <c r="N2233" s="24">
        <f t="shared" si="170"/>
        <v>29</v>
      </c>
      <c r="O2233" t="str">
        <f t="shared" si="171"/>
        <v>FACTURA</v>
      </c>
      <c r="P2233" t="str">
        <f t="shared" si="172"/>
        <v>2025</v>
      </c>
      <c r="Q2233" t="str">
        <f t="shared" si="173"/>
        <v>02</v>
      </c>
      <c r="R2233" t="str">
        <f>+IFERROR(VLOOKUP(I2233, Listado!A:B, 2, FALSE()), "COMERCIALIZADORA INTERNACIONAL CARIBBEAN EXOTICS S A")</f>
        <v>PEREZ MEJIA MARIA PAULINA</v>
      </c>
      <c r="S2233" s="25">
        <f>+VLOOKUP(E2233, TC!A:D, 2, FALSE())</f>
        <v>4073.56</v>
      </c>
      <c r="T2233" t="str">
        <f t="shared" si="174"/>
        <v>USD</v>
      </c>
    </row>
    <row r="2234" spans="1:20" ht="18.75" hidden="1" customHeight="1" x14ac:dyDescent="0.25">
      <c r="A2234" t="s">
        <v>2215</v>
      </c>
      <c r="B2234" t="s">
        <v>5</v>
      </c>
      <c r="C2234" t="s">
        <v>1913</v>
      </c>
      <c r="D2234" s="24">
        <v>11064</v>
      </c>
      <c r="E2234" t="s">
        <v>1648</v>
      </c>
      <c r="F2234" t="s">
        <v>128</v>
      </c>
      <c r="G2234" t="s">
        <v>110</v>
      </c>
      <c r="H2234" t="s">
        <v>2355</v>
      </c>
      <c r="I2234" t="s">
        <v>1850</v>
      </c>
      <c r="J2234" t="s">
        <v>1919</v>
      </c>
      <c r="K2234" t="s">
        <v>1975</v>
      </c>
      <c r="L2234" s="24">
        <v>58</v>
      </c>
      <c r="M2234" s="25">
        <f>+VLOOKUP(E2234, TC!A:D, 4, FALSE())</f>
        <v>1.0468999990180579</v>
      </c>
      <c r="N2234" s="24">
        <f t="shared" si="170"/>
        <v>58</v>
      </c>
      <c r="O2234" t="str">
        <f t="shared" si="171"/>
        <v>FACTURA</v>
      </c>
      <c r="P2234" t="str">
        <f t="shared" si="172"/>
        <v>2025</v>
      </c>
      <c r="Q2234" t="str">
        <f t="shared" si="173"/>
        <v>02</v>
      </c>
      <c r="R2234" t="str">
        <f>+IFERROR(VLOOKUP(I2234, Listado!A:B, 2, FALSE()), "COMERCIALIZADORA INTERNACIONAL CARIBBEAN EXOTICS S A")</f>
        <v>PEREZ MEJIA MARIA PAULINA</v>
      </c>
      <c r="S2234" s="25">
        <f>+VLOOKUP(E2234, TC!A:D, 2, FALSE())</f>
        <v>4073.56</v>
      </c>
      <c r="T2234" t="str">
        <f t="shared" si="174"/>
        <v>USD</v>
      </c>
    </row>
    <row r="2235" spans="1:20" ht="18.75" hidden="1" customHeight="1" x14ac:dyDescent="0.25">
      <c r="A2235" t="s">
        <v>2215</v>
      </c>
      <c r="B2235" t="s">
        <v>5</v>
      </c>
      <c r="C2235" t="s">
        <v>1913</v>
      </c>
      <c r="D2235" s="24">
        <v>11064</v>
      </c>
      <c r="E2235" t="s">
        <v>1648</v>
      </c>
      <c r="F2235" t="s">
        <v>128</v>
      </c>
      <c r="G2235" t="s">
        <v>110</v>
      </c>
      <c r="H2235" t="s">
        <v>2355</v>
      </c>
      <c r="I2235" t="s">
        <v>1850</v>
      </c>
      <c r="J2235" t="s">
        <v>1919</v>
      </c>
      <c r="K2235" t="s">
        <v>1975</v>
      </c>
      <c r="L2235" s="24">
        <v>7.25</v>
      </c>
      <c r="M2235" s="25">
        <f>+VLOOKUP(E2235, TC!A:D, 4, FALSE())</f>
        <v>1.0468999990180579</v>
      </c>
      <c r="N2235" s="24">
        <f t="shared" si="170"/>
        <v>7.25</v>
      </c>
      <c r="O2235" t="str">
        <f t="shared" si="171"/>
        <v>FACTURA</v>
      </c>
      <c r="P2235" t="str">
        <f t="shared" si="172"/>
        <v>2025</v>
      </c>
      <c r="Q2235" t="str">
        <f t="shared" si="173"/>
        <v>02</v>
      </c>
      <c r="R2235" t="str">
        <f>+IFERROR(VLOOKUP(I2235, Listado!A:B, 2, FALSE()), "COMERCIALIZADORA INTERNACIONAL CARIBBEAN EXOTICS S A")</f>
        <v>PEREZ MEJIA MARIA PAULINA</v>
      </c>
      <c r="S2235" s="25">
        <f>+VLOOKUP(E2235, TC!A:D, 2, FALSE())</f>
        <v>4073.56</v>
      </c>
      <c r="T2235" t="str">
        <f t="shared" si="174"/>
        <v>USD</v>
      </c>
    </row>
    <row r="2236" spans="1:20" ht="18.75" hidden="1" customHeight="1" x14ac:dyDescent="0.25">
      <c r="A2236" t="s">
        <v>2215</v>
      </c>
      <c r="B2236" t="s">
        <v>5</v>
      </c>
      <c r="C2236" t="s">
        <v>1913</v>
      </c>
      <c r="D2236" s="24">
        <v>11064</v>
      </c>
      <c r="E2236" t="s">
        <v>1648</v>
      </c>
      <c r="F2236" t="s">
        <v>128</v>
      </c>
      <c r="G2236" t="s">
        <v>110</v>
      </c>
      <c r="H2236" t="s">
        <v>2355</v>
      </c>
      <c r="I2236" t="s">
        <v>1850</v>
      </c>
      <c r="J2236" t="s">
        <v>1919</v>
      </c>
      <c r="K2236" t="s">
        <v>1975</v>
      </c>
      <c r="L2236" s="24">
        <v>398.75</v>
      </c>
      <c r="M2236" s="25">
        <f>+VLOOKUP(E2236, TC!A:D, 4, FALSE())</f>
        <v>1.0468999990180579</v>
      </c>
      <c r="N2236" s="24">
        <f t="shared" si="170"/>
        <v>398.75</v>
      </c>
      <c r="O2236" t="str">
        <f t="shared" si="171"/>
        <v>FACTURA</v>
      </c>
      <c r="P2236" t="str">
        <f t="shared" si="172"/>
        <v>2025</v>
      </c>
      <c r="Q2236" t="str">
        <f t="shared" si="173"/>
        <v>02</v>
      </c>
      <c r="R2236" t="str">
        <f>+IFERROR(VLOOKUP(I2236, Listado!A:B, 2, FALSE()), "COMERCIALIZADORA INTERNACIONAL CARIBBEAN EXOTICS S A")</f>
        <v>PEREZ MEJIA MARIA PAULINA</v>
      </c>
      <c r="S2236" s="25">
        <f>+VLOOKUP(E2236, TC!A:D, 2, FALSE())</f>
        <v>4073.56</v>
      </c>
      <c r="T2236" t="str">
        <f t="shared" si="174"/>
        <v>USD</v>
      </c>
    </row>
    <row r="2237" spans="1:20" ht="18.75" hidden="1" customHeight="1" x14ac:dyDescent="0.25">
      <c r="A2237" t="s">
        <v>2215</v>
      </c>
      <c r="B2237" t="s">
        <v>5</v>
      </c>
      <c r="C2237" t="s">
        <v>1913</v>
      </c>
      <c r="D2237" s="24">
        <v>11064</v>
      </c>
      <c r="E2237" t="s">
        <v>1648</v>
      </c>
      <c r="F2237" t="s">
        <v>128</v>
      </c>
      <c r="G2237" t="s">
        <v>110</v>
      </c>
      <c r="H2237" t="s">
        <v>2355</v>
      </c>
      <c r="I2237" t="s">
        <v>1850</v>
      </c>
      <c r="J2237" t="s">
        <v>1919</v>
      </c>
      <c r="K2237" t="s">
        <v>1975</v>
      </c>
      <c r="L2237" s="24">
        <v>826.5</v>
      </c>
      <c r="M2237" s="25">
        <f>+VLOOKUP(E2237, TC!A:D, 4, FALSE())</f>
        <v>1.0468999990180579</v>
      </c>
      <c r="N2237" s="24">
        <f t="shared" si="170"/>
        <v>826.5</v>
      </c>
      <c r="O2237" t="str">
        <f t="shared" si="171"/>
        <v>FACTURA</v>
      </c>
      <c r="P2237" t="str">
        <f t="shared" si="172"/>
        <v>2025</v>
      </c>
      <c r="Q2237" t="str">
        <f t="shared" si="173"/>
        <v>02</v>
      </c>
      <c r="R2237" t="str">
        <f>+IFERROR(VLOOKUP(I2237, Listado!A:B, 2, FALSE()), "COMERCIALIZADORA INTERNACIONAL CARIBBEAN EXOTICS S A")</f>
        <v>PEREZ MEJIA MARIA PAULINA</v>
      </c>
      <c r="S2237" s="25">
        <f>+VLOOKUP(E2237, TC!A:D, 2, FALSE())</f>
        <v>4073.56</v>
      </c>
      <c r="T2237" t="str">
        <f t="shared" si="174"/>
        <v>USD</v>
      </c>
    </row>
    <row r="2238" spans="1:20" ht="18.75" hidden="1" customHeight="1" x14ac:dyDescent="0.25">
      <c r="A2238" t="s">
        <v>2215</v>
      </c>
      <c r="B2238" t="s">
        <v>5</v>
      </c>
      <c r="C2238" t="s">
        <v>1913</v>
      </c>
      <c r="D2238" s="24">
        <v>11064</v>
      </c>
      <c r="E2238" t="s">
        <v>1648</v>
      </c>
      <c r="F2238" t="s">
        <v>128</v>
      </c>
      <c r="G2238" t="s">
        <v>110</v>
      </c>
      <c r="H2238" t="s">
        <v>2355</v>
      </c>
      <c r="I2238" t="s">
        <v>1850</v>
      </c>
      <c r="J2238" t="s">
        <v>1919</v>
      </c>
      <c r="K2238" t="s">
        <v>1975</v>
      </c>
      <c r="L2238" s="24">
        <v>594.5</v>
      </c>
      <c r="M2238" s="25">
        <f>+VLOOKUP(E2238, TC!A:D, 4, FALSE())</f>
        <v>1.0468999990180579</v>
      </c>
      <c r="N2238" s="24">
        <f t="shared" si="170"/>
        <v>594.5</v>
      </c>
      <c r="O2238" t="str">
        <f t="shared" si="171"/>
        <v>FACTURA</v>
      </c>
      <c r="P2238" t="str">
        <f t="shared" si="172"/>
        <v>2025</v>
      </c>
      <c r="Q2238" t="str">
        <f t="shared" si="173"/>
        <v>02</v>
      </c>
      <c r="R2238" t="str">
        <f>+IFERROR(VLOOKUP(I2238, Listado!A:B, 2, FALSE()), "COMERCIALIZADORA INTERNACIONAL CARIBBEAN EXOTICS S A")</f>
        <v>PEREZ MEJIA MARIA PAULINA</v>
      </c>
      <c r="S2238" s="25">
        <f>+VLOOKUP(E2238, TC!A:D, 2, FALSE())</f>
        <v>4073.56</v>
      </c>
      <c r="T2238" t="str">
        <f t="shared" si="174"/>
        <v>USD</v>
      </c>
    </row>
    <row r="2239" spans="1:20" ht="18.75" hidden="1" customHeight="1" x14ac:dyDescent="0.25">
      <c r="A2239" t="s">
        <v>2215</v>
      </c>
      <c r="B2239" t="s">
        <v>5</v>
      </c>
      <c r="C2239" t="s">
        <v>1913</v>
      </c>
      <c r="D2239" s="24">
        <v>11065</v>
      </c>
      <c r="E2239" t="s">
        <v>1648</v>
      </c>
      <c r="F2239" t="s">
        <v>128</v>
      </c>
      <c r="G2239" t="s">
        <v>110</v>
      </c>
      <c r="H2239" t="s">
        <v>2356</v>
      </c>
      <c r="I2239" t="s">
        <v>1850</v>
      </c>
      <c r="J2239" t="s">
        <v>1919</v>
      </c>
      <c r="K2239" t="s">
        <v>35</v>
      </c>
      <c r="L2239" s="24">
        <v>93.5</v>
      </c>
      <c r="M2239" s="25">
        <f>+VLOOKUP(E2239, TC!A:D, 4, FALSE())</f>
        <v>1.0468999990180579</v>
      </c>
      <c r="N2239" s="24">
        <f t="shared" si="170"/>
        <v>93.5</v>
      </c>
      <c r="O2239" t="str">
        <f t="shared" si="171"/>
        <v>FACTURA</v>
      </c>
      <c r="P2239" t="str">
        <f t="shared" si="172"/>
        <v>2025</v>
      </c>
      <c r="Q2239" t="str">
        <f t="shared" si="173"/>
        <v>02</v>
      </c>
      <c r="R2239" t="str">
        <f>+IFERROR(VLOOKUP(I2239, Listado!A:B, 2, FALSE()), "COMERCIALIZADORA INTERNACIONAL CARIBBEAN EXOTICS S A")</f>
        <v>PEREZ MEJIA MARIA PAULINA</v>
      </c>
      <c r="S2239" s="25">
        <f>+VLOOKUP(E2239, TC!A:D, 2, FALSE())</f>
        <v>4073.56</v>
      </c>
      <c r="T2239" t="str">
        <f t="shared" si="174"/>
        <v>USD</v>
      </c>
    </row>
    <row r="2240" spans="1:20" ht="18.75" hidden="1" customHeight="1" x14ac:dyDescent="0.25">
      <c r="A2240" t="s">
        <v>2215</v>
      </c>
      <c r="B2240" t="s">
        <v>5</v>
      </c>
      <c r="C2240" t="s">
        <v>1913</v>
      </c>
      <c r="D2240" s="24">
        <v>11065</v>
      </c>
      <c r="E2240" t="s">
        <v>1648</v>
      </c>
      <c r="F2240" t="s">
        <v>128</v>
      </c>
      <c r="G2240" t="s">
        <v>110</v>
      </c>
      <c r="H2240" t="s">
        <v>2356</v>
      </c>
      <c r="I2240" t="s">
        <v>1850</v>
      </c>
      <c r="J2240" t="s">
        <v>1919</v>
      </c>
      <c r="K2240" t="s">
        <v>35</v>
      </c>
      <c r="L2240" s="24">
        <v>77</v>
      </c>
      <c r="M2240" s="25">
        <f>+VLOOKUP(E2240, TC!A:D, 4, FALSE())</f>
        <v>1.0468999990180579</v>
      </c>
      <c r="N2240" s="24">
        <f t="shared" si="170"/>
        <v>77</v>
      </c>
      <c r="O2240" t="str">
        <f t="shared" si="171"/>
        <v>FACTURA</v>
      </c>
      <c r="P2240" t="str">
        <f t="shared" si="172"/>
        <v>2025</v>
      </c>
      <c r="Q2240" t="str">
        <f t="shared" si="173"/>
        <v>02</v>
      </c>
      <c r="R2240" t="str">
        <f>+IFERROR(VLOOKUP(I2240, Listado!A:B, 2, FALSE()), "COMERCIALIZADORA INTERNACIONAL CARIBBEAN EXOTICS S A")</f>
        <v>PEREZ MEJIA MARIA PAULINA</v>
      </c>
      <c r="S2240" s="25">
        <f>+VLOOKUP(E2240, TC!A:D, 2, FALSE())</f>
        <v>4073.56</v>
      </c>
      <c r="T2240" t="str">
        <f t="shared" si="174"/>
        <v>USD</v>
      </c>
    </row>
    <row r="2241" spans="1:20" ht="18.75" hidden="1" customHeight="1" x14ac:dyDescent="0.25">
      <c r="A2241" t="s">
        <v>2215</v>
      </c>
      <c r="B2241" t="s">
        <v>5</v>
      </c>
      <c r="C2241" t="s">
        <v>1913</v>
      </c>
      <c r="D2241" s="24">
        <v>11065</v>
      </c>
      <c r="E2241" t="s">
        <v>1648</v>
      </c>
      <c r="F2241" t="s">
        <v>128</v>
      </c>
      <c r="G2241" t="s">
        <v>110</v>
      </c>
      <c r="H2241" t="s">
        <v>2356</v>
      </c>
      <c r="I2241" t="s">
        <v>1850</v>
      </c>
      <c r="J2241" t="s">
        <v>1919</v>
      </c>
      <c r="K2241" t="s">
        <v>35</v>
      </c>
      <c r="L2241" s="24">
        <v>44</v>
      </c>
      <c r="M2241" s="25">
        <f>+VLOOKUP(E2241, TC!A:D, 4, FALSE())</f>
        <v>1.0468999990180579</v>
      </c>
      <c r="N2241" s="24">
        <f t="shared" si="170"/>
        <v>44</v>
      </c>
      <c r="O2241" t="str">
        <f t="shared" si="171"/>
        <v>FACTURA</v>
      </c>
      <c r="P2241" t="str">
        <f t="shared" si="172"/>
        <v>2025</v>
      </c>
      <c r="Q2241" t="str">
        <f t="shared" si="173"/>
        <v>02</v>
      </c>
      <c r="R2241" t="str">
        <f>+IFERROR(VLOOKUP(I2241, Listado!A:B, 2, FALSE()), "COMERCIALIZADORA INTERNACIONAL CARIBBEAN EXOTICS S A")</f>
        <v>PEREZ MEJIA MARIA PAULINA</v>
      </c>
      <c r="S2241" s="25">
        <f>+VLOOKUP(E2241, TC!A:D, 2, FALSE())</f>
        <v>4073.56</v>
      </c>
      <c r="T2241" t="str">
        <f t="shared" si="174"/>
        <v>USD</v>
      </c>
    </row>
    <row r="2242" spans="1:20" ht="18.75" hidden="1" customHeight="1" x14ac:dyDescent="0.25">
      <c r="A2242" t="s">
        <v>2215</v>
      </c>
      <c r="B2242" t="s">
        <v>5</v>
      </c>
      <c r="C2242" t="s">
        <v>1913</v>
      </c>
      <c r="D2242" s="24">
        <v>11065</v>
      </c>
      <c r="E2242" t="s">
        <v>1648</v>
      </c>
      <c r="F2242" t="s">
        <v>128</v>
      </c>
      <c r="G2242" t="s">
        <v>110</v>
      </c>
      <c r="H2242" t="s">
        <v>2356</v>
      </c>
      <c r="I2242" t="s">
        <v>1850</v>
      </c>
      <c r="J2242" t="s">
        <v>1919</v>
      </c>
      <c r="K2242" t="s">
        <v>35</v>
      </c>
      <c r="L2242" s="24">
        <v>176</v>
      </c>
      <c r="M2242" s="25">
        <f>+VLOOKUP(E2242, TC!A:D, 4, FALSE())</f>
        <v>1.0468999990180579</v>
      </c>
      <c r="N2242" s="24">
        <f t="shared" ref="N2242:N2305" si="175">+IF(F2242="EUR", (M2242*L2242), IF(I2242="JUAN MATAS SAS", (L2242/S2242), L2242))</f>
        <v>176</v>
      </c>
      <c r="O2242" t="str">
        <f t="shared" ref="O2242:O2305" si="176">+IF(C2242="CFE", "FACTURA", IF(ISERROR(SEARCH("ANULA", H2242))=FALSE(), "ANULACIÓN FE", IF(ISERROR(SEARCH("CANCELLATION", H2242))=FALSE(), "ANULACIÓN FE", "NOTAS")))</f>
        <v>FACTURA</v>
      </c>
      <c r="P2242" t="str">
        <f t="shared" ref="P2242:P2305" si="177">+LEFT(E2242, 4)</f>
        <v>2025</v>
      </c>
      <c r="Q2242" t="str">
        <f t="shared" ref="Q2242:Q2305" si="178">+MID(E2242, 5, 2)</f>
        <v>02</v>
      </c>
      <c r="R2242" t="str">
        <f>+IFERROR(VLOOKUP(I2242, Listado!A:B, 2, FALSE()), "COMERCIALIZADORA INTERNACIONAL CARIBBEAN EXOTICS S A")</f>
        <v>PEREZ MEJIA MARIA PAULINA</v>
      </c>
      <c r="S2242" s="25">
        <f>+VLOOKUP(E2242, TC!A:D, 2, FALSE())</f>
        <v>4073.56</v>
      </c>
      <c r="T2242" t="str">
        <f t="shared" ref="T2242:T2305" si="179">+IF(I2242="JUAN MATAS SAS", "USD", F2242)</f>
        <v>USD</v>
      </c>
    </row>
    <row r="2243" spans="1:20" ht="18.75" hidden="1" customHeight="1" x14ac:dyDescent="0.25">
      <c r="A2243" t="s">
        <v>2215</v>
      </c>
      <c r="B2243" t="s">
        <v>5</v>
      </c>
      <c r="C2243" t="s">
        <v>1913</v>
      </c>
      <c r="D2243" s="24">
        <v>11065</v>
      </c>
      <c r="E2243" t="s">
        <v>1648</v>
      </c>
      <c r="F2243" t="s">
        <v>128</v>
      </c>
      <c r="G2243" t="s">
        <v>110</v>
      </c>
      <c r="H2243" t="s">
        <v>2356</v>
      </c>
      <c r="I2243" t="s">
        <v>1850</v>
      </c>
      <c r="J2243" t="s">
        <v>1919</v>
      </c>
      <c r="K2243" t="s">
        <v>35</v>
      </c>
      <c r="L2243" s="24">
        <v>132</v>
      </c>
      <c r="M2243" s="25">
        <f>+VLOOKUP(E2243, TC!A:D, 4, FALSE())</f>
        <v>1.0468999990180579</v>
      </c>
      <c r="N2243" s="24">
        <f t="shared" si="175"/>
        <v>132</v>
      </c>
      <c r="O2243" t="str">
        <f t="shared" si="176"/>
        <v>FACTURA</v>
      </c>
      <c r="P2243" t="str">
        <f t="shared" si="177"/>
        <v>2025</v>
      </c>
      <c r="Q2243" t="str">
        <f t="shared" si="178"/>
        <v>02</v>
      </c>
      <c r="R2243" t="str">
        <f>+IFERROR(VLOOKUP(I2243, Listado!A:B, 2, FALSE()), "COMERCIALIZADORA INTERNACIONAL CARIBBEAN EXOTICS S A")</f>
        <v>PEREZ MEJIA MARIA PAULINA</v>
      </c>
      <c r="S2243" s="25">
        <f>+VLOOKUP(E2243, TC!A:D, 2, FALSE())</f>
        <v>4073.56</v>
      </c>
      <c r="T2243" t="str">
        <f t="shared" si="179"/>
        <v>USD</v>
      </c>
    </row>
    <row r="2244" spans="1:20" ht="18.75" hidden="1" customHeight="1" x14ac:dyDescent="0.25">
      <c r="A2244" t="s">
        <v>2215</v>
      </c>
      <c r="B2244" t="s">
        <v>5</v>
      </c>
      <c r="C2244" t="s">
        <v>1913</v>
      </c>
      <c r="D2244" s="24">
        <v>11065</v>
      </c>
      <c r="E2244" t="s">
        <v>1648</v>
      </c>
      <c r="F2244" t="s">
        <v>128</v>
      </c>
      <c r="G2244" t="s">
        <v>110</v>
      </c>
      <c r="H2244" t="s">
        <v>2356</v>
      </c>
      <c r="I2244" t="s">
        <v>1850</v>
      </c>
      <c r="J2244" t="s">
        <v>1919</v>
      </c>
      <c r="K2244" t="s">
        <v>35</v>
      </c>
      <c r="L2244" s="24">
        <v>808.5</v>
      </c>
      <c r="M2244" s="25">
        <f>+VLOOKUP(E2244, TC!A:D, 4, FALSE())</f>
        <v>1.0468999990180579</v>
      </c>
      <c r="N2244" s="24">
        <f t="shared" si="175"/>
        <v>808.5</v>
      </c>
      <c r="O2244" t="str">
        <f t="shared" si="176"/>
        <v>FACTURA</v>
      </c>
      <c r="P2244" t="str">
        <f t="shared" si="177"/>
        <v>2025</v>
      </c>
      <c r="Q2244" t="str">
        <f t="shared" si="178"/>
        <v>02</v>
      </c>
      <c r="R2244" t="str">
        <f>+IFERROR(VLOOKUP(I2244, Listado!A:B, 2, FALSE()), "COMERCIALIZADORA INTERNACIONAL CARIBBEAN EXOTICS S A")</f>
        <v>PEREZ MEJIA MARIA PAULINA</v>
      </c>
      <c r="S2244" s="25">
        <f>+VLOOKUP(E2244, TC!A:D, 2, FALSE())</f>
        <v>4073.56</v>
      </c>
      <c r="T2244" t="str">
        <f t="shared" si="179"/>
        <v>USD</v>
      </c>
    </row>
    <row r="2245" spans="1:20" ht="18.75" hidden="1" customHeight="1" x14ac:dyDescent="0.25">
      <c r="A2245" t="s">
        <v>2215</v>
      </c>
      <c r="B2245" t="s">
        <v>5</v>
      </c>
      <c r="C2245" t="s">
        <v>1913</v>
      </c>
      <c r="D2245" s="24">
        <v>11065</v>
      </c>
      <c r="E2245" t="s">
        <v>1648</v>
      </c>
      <c r="F2245" t="s">
        <v>128</v>
      </c>
      <c r="G2245" t="s">
        <v>110</v>
      </c>
      <c r="H2245" t="s">
        <v>2356</v>
      </c>
      <c r="I2245" t="s">
        <v>1850</v>
      </c>
      <c r="J2245" t="s">
        <v>1919</v>
      </c>
      <c r="K2245" t="s">
        <v>35</v>
      </c>
      <c r="L2245" s="24">
        <v>132</v>
      </c>
      <c r="M2245" s="25">
        <f>+VLOOKUP(E2245, TC!A:D, 4, FALSE())</f>
        <v>1.0468999990180579</v>
      </c>
      <c r="N2245" s="24">
        <f t="shared" si="175"/>
        <v>132</v>
      </c>
      <c r="O2245" t="str">
        <f t="shared" si="176"/>
        <v>FACTURA</v>
      </c>
      <c r="P2245" t="str">
        <f t="shared" si="177"/>
        <v>2025</v>
      </c>
      <c r="Q2245" t="str">
        <f t="shared" si="178"/>
        <v>02</v>
      </c>
      <c r="R2245" t="str">
        <f>+IFERROR(VLOOKUP(I2245, Listado!A:B, 2, FALSE()), "COMERCIALIZADORA INTERNACIONAL CARIBBEAN EXOTICS S A")</f>
        <v>PEREZ MEJIA MARIA PAULINA</v>
      </c>
      <c r="S2245" s="25">
        <f>+VLOOKUP(E2245, TC!A:D, 2, FALSE())</f>
        <v>4073.56</v>
      </c>
      <c r="T2245" t="str">
        <f t="shared" si="179"/>
        <v>USD</v>
      </c>
    </row>
    <row r="2246" spans="1:20" ht="18.75" hidden="1" customHeight="1" x14ac:dyDescent="0.25">
      <c r="A2246" t="s">
        <v>2215</v>
      </c>
      <c r="B2246" t="s">
        <v>5</v>
      </c>
      <c r="C2246" t="s">
        <v>1913</v>
      </c>
      <c r="D2246" s="24">
        <v>11065</v>
      </c>
      <c r="E2246" t="s">
        <v>1648</v>
      </c>
      <c r="F2246" t="s">
        <v>128</v>
      </c>
      <c r="G2246" t="s">
        <v>110</v>
      </c>
      <c r="H2246" t="s">
        <v>2356</v>
      </c>
      <c r="I2246" t="s">
        <v>1850</v>
      </c>
      <c r="J2246" t="s">
        <v>1919</v>
      </c>
      <c r="K2246" t="s">
        <v>35</v>
      </c>
      <c r="L2246" s="24">
        <v>77</v>
      </c>
      <c r="M2246" s="25">
        <f>+VLOOKUP(E2246, TC!A:D, 4, FALSE())</f>
        <v>1.0468999990180579</v>
      </c>
      <c r="N2246" s="24">
        <f t="shared" si="175"/>
        <v>77</v>
      </c>
      <c r="O2246" t="str">
        <f t="shared" si="176"/>
        <v>FACTURA</v>
      </c>
      <c r="P2246" t="str">
        <f t="shared" si="177"/>
        <v>2025</v>
      </c>
      <c r="Q2246" t="str">
        <f t="shared" si="178"/>
        <v>02</v>
      </c>
      <c r="R2246" t="str">
        <f>+IFERROR(VLOOKUP(I2246, Listado!A:B, 2, FALSE()), "COMERCIALIZADORA INTERNACIONAL CARIBBEAN EXOTICS S A")</f>
        <v>PEREZ MEJIA MARIA PAULINA</v>
      </c>
      <c r="S2246" s="25">
        <f>+VLOOKUP(E2246, TC!A:D, 2, FALSE())</f>
        <v>4073.56</v>
      </c>
      <c r="T2246" t="str">
        <f t="shared" si="179"/>
        <v>USD</v>
      </c>
    </row>
    <row r="2247" spans="1:20" ht="18.75" hidden="1" customHeight="1" x14ac:dyDescent="0.25">
      <c r="A2247" t="s">
        <v>2215</v>
      </c>
      <c r="B2247" t="s">
        <v>5</v>
      </c>
      <c r="C2247" t="s">
        <v>1913</v>
      </c>
      <c r="D2247" s="24">
        <v>11065</v>
      </c>
      <c r="E2247" t="s">
        <v>1648</v>
      </c>
      <c r="F2247" t="s">
        <v>128</v>
      </c>
      <c r="G2247" t="s">
        <v>110</v>
      </c>
      <c r="H2247" t="s">
        <v>2356</v>
      </c>
      <c r="I2247" t="s">
        <v>1850</v>
      </c>
      <c r="J2247" t="s">
        <v>1919</v>
      </c>
      <c r="K2247" t="s">
        <v>1976</v>
      </c>
      <c r="L2247" s="24">
        <v>145</v>
      </c>
      <c r="M2247" s="25">
        <f>+VLOOKUP(E2247, TC!A:D, 4, FALSE())</f>
        <v>1.0468999990180579</v>
      </c>
      <c r="N2247" s="24">
        <f t="shared" si="175"/>
        <v>145</v>
      </c>
      <c r="O2247" t="str">
        <f t="shared" si="176"/>
        <v>FACTURA</v>
      </c>
      <c r="P2247" t="str">
        <f t="shared" si="177"/>
        <v>2025</v>
      </c>
      <c r="Q2247" t="str">
        <f t="shared" si="178"/>
        <v>02</v>
      </c>
      <c r="R2247" t="str">
        <f>+IFERROR(VLOOKUP(I2247, Listado!A:B, 2, FALSE()), "COMERCIALIZADORA INTERNACIONAL CARIBBEAN EXOTICS S A")</f>
        <v>PEREZ MEJIA MARIA PAULINA</v>
      </c>
      <c r="S2247" s="25">
        <f>+VLOOKUP(E2247, TC!A:D, 2, FALSE())</f>
        <v>4073.56</v>
      </c>
      <c r="T2247" t="str">
        <f t="shared" si="179"/>
        <v>USD</v>
      </c>
    </row>
    <row r="2248" spans="1:20" ht="18.75" hidden="1" customHeight="1" x14ac:dyDescent="0.25">
      <c r="A2248" t="s">
        <v>2215</v>
      </c>
      <c r="B2248" t="s">
        <v>5</v>
      </c>
      <c r="C2248" t="s">
        <v>1913</v>
      </c>
      <c r="D2248" s="24">
        <v>11065</v>
      </c>
      <c r="E2248" t="s">
        <v>1648</v>
      </c>
      <c r="F2248" t="s">
        <v>128</v>
      </c>
      <c r="G2248" t="s">
        <v>110</v>
      </c>
      <c r="H2248" t="s">
        <v>2356</v>
      </c>
      <c r="I2248" t="s">
        <v>1850</v>
      </c>
      <c r="J2248" t="s">
        <v>1919</v>
      </c>
      <c r="K2248" t="s">
        <v>1976</v>
      </c>
      <c r="L2248" s="24">
        <v>29</v>
      </c>
      <c r="M2248" s="25">
        <f>+VLOOKUP(E2248, TC!A:D, 4, FALSE())</f>
        <v>1.0468999990180579</v>
      </c>
      <c r="N2248" s="24">
        <f t="shared" si="175"/>
        <v>29</v>
      </c>
      <c r="O2248" t="str">
        <f t="shared" si="176"/>
        <v>FACTURA</v>
      </c>
      <c r="P2248" t="str">
        <f t="shared" si="177"/>
        <v>2025</v>
      </c>
      <c r="Q2248" t="str">
        <f t="shared" si="178"/>
        <v>02</v>
      </c>
      <c r="R2248" t="str">
        <f>+IFERROR(VLOOKUP(I2248, Listado!A:B, 2, FALSE()), "COMERCIALIZADORA INTERNACIONAL CARIBBEAN EXOTICS S A")</f>
        <v>PEREZ MEJIA MARIA PAULINA</v>
      </c>
      <c r="S2248" s="25">
        <f>+VLOOKUP(E2248, TC!A:D, 2, FALSE())</f>
        <v>4073.56</v>
      </c>
      <c r="T2248" t="str">
        <f t="shared" si="179"/>
        <v>USD</v>
      </c>
    </row>
    <row r="2249" spans="1:20" ht="18.75" hidden="1" customHeight="1" x14ac:dyDescent="0.25">
      <c r="A2249" t="s">
        <v>2215</v>
      </c>
      <c r="B2249" t="s">
        <v>5</v>
      </c>
      <c r="C2249" t="s">
        <v>1913</v>
      </c>
      <c r="D2249" s="24">
        <v>11065</v>
      </c>
      <c r="E2249" t="s">
        <v>1648</v>
      </c>
      <c r="F2249" t="s">
        <v>128</v>
      </c>
      <c r="G2249" t="s">
        <v>110</v>
      </c>
      <c r="H2249" t="s">
        <v>2356</v>
      </c>
      <c r="I2249" t="s">
        <v>1850</v>
      </c>
      <c r="J2249" t="s">
        <v>1919</v>
      </c>
      <c r="K2249" t="s">
        <v>1976</v>
      </c>
      <c r="L2249" s="24">
        <v>181.25</v>
      </c>
      <c r="M2249" s="25">
        <f>+VLOOKUP(E2249, TC!A:D, 4, FALSE())</f>
        <v>1.0468999990180579</v>
      </c>
      <c r="N2249" s="24">
        <f t="shared" si="175"/>
        <v>181.25</v>
      </c>
      <c r="O2249" t="str">
        <f t="shared" si="176"/>
        <v>FACTURA</v>
      </c>
      <c r="P2249" t="str">
        <f t="shared" si="177"/>
        <v>2025</v>
      </c>
      <c r="Q2249" t="str">
        <f t="shared" si="178"/>
        <v>02</v>
      </c>
      <c r="R2249" t="str">
        <f>+IFERROR(VLOOKUP(I2249, Listado!A:B, 2, FALSE()), "COMERCIALIZADORA INTERNACIONAL CARIBBEAN EXOTICS S A")</f>
        <v>PEREZ MEJIA MARIA PAULINA</v>
      </c>
      <c r="S2249" s="25">
        <f>+VLOOKUP(E2249, TC!A:D, 2, FALSE())</f>
        <v>4073.56</v>
      </c>
      <c r="T2249" t="str">
        <f t="shared" si="179"/>
        <v>USD</v>
      </c>
    </row>
    <row r="2250" spans="1:20" ht="18.75" hidden="1" customHeight="1" x14ac:dyDescent="0.25">
      <c r="A2250" t="s">
        <v>2215</v>
      </c>
      <c r="B2250" t="s">
        <v>5</v>
      </c>
      <c r="C2250" t="s">
        <v>1913</v>
      </c>
      <c r="D2250" s="24">
        <v>11065</v>
      </c>
      <c r="E2250" t="s">
        <v>1648</v>
      </c>
      <c r="F2250" t="s">
        <v>128</v>
      </c>
      <c r="G2250" t="s">
        <v>110</v>
      </c>
      <c r="H2250" t="s">
        <v>2356</v>
      </c>
      <c r="I2250" t="s">
        <v>1850</v>
      </c>
      <c r="J2250" t="s">
        <v>1919</v>
      </c>
      <c r="K2250" t="s">
        <v>1976</v>
      </c>
      <c r="L2250" s="24">
        <v>195.75</v>
      </c>
      <c r="M2250" s="25">
        <f>+VLOOKUP(E2250, TC!A:D, 4, FALSE())</f>
        <v>1.0468999990180579</v>
      </c>
      <c r="N2250" s="24">
        <f t="shared" si="175"/>
        <v>195.75</v>
      </c>
      <c r="O2250" t="str">
        <f t="shared" si="176"/>
        <v>FACTURA</v>
      </c>
      <c r="P2250" t="str">
        <f t="shared" si="177"/>
        <v>2025</v>
      </c>
      <c r="Q2250" t="str">
        <f t="shared" si="178"/>
        <v>02</v>
      </c>
      <c r="R2250" t="str">
        <f>+IFERROR(VLOOKUP(I2250, Listado!A:B, 2, FALSE()), "COMERCIALIZADORA INTERNACIONAL CARIBBEAN EXOTICS S A")</f>
        <v>PEREZ MEJIA MARIA PAULINA</v>
      </c>
      <c r="S2250" s="25">
        <f>+VLOOKUP(E2250, TC!A:D, 2, FALSE())</f>
        <v>4073.56</v>
      </c>
      <c r="T2250" t="str">
        <f t="shared" si="179"/>
        <v>USD</v>
      </c>
    </row>
    <row r="2251" spans="1:20" ht="18.75" hidden="1" customHeight="1" x14ac:dyDescent="0.25">
      <c r="A2251" t="s">
        <v>2215</v>
      </c>
      <c r="B2251" t="s">
        <v>5</v>
      </c>
      <c r="C2251" t="s">
        <v>1913</v>
      </c>
      <c r="D2251" s="24">
        <v>11065</v>
      </c>
      <c r="E2251" t="s">
        <v>1648</v>
      </c>
      <c r="F2251" t="s">
        <v>128</v>
      </c>
      <c r="G2251" t="s">
        <v>110</v>
      </c>
      <c r="H2251" t="s">
        <v>2356</v>
      </c>
      <c r="I2251" t="s">
        <v>1850</v>
      </c>
      <c r="J2251" t="s">
        <v>1919</v>
      </c>
      <c r="K2251" t="s">
        <v>1976</v>
      </c>
      <c r="L2251" s="24">
        <v>1348.5</v>
      </c>
      <c r="M2251" s="25">
        <f>+VLOOKUP(E2251, TC!A:D, 4, FALSE())</f>
        <v>1.0468999990180579</v>
      </c>
      <c r="N2251" s="24">
        <f t="shared" si="175"/>
        <v>1348.5</v>
      </c>
      <c r="O2251" t="str">
        <f t="shared" si="176"/>
        <v>FACTURA</v>
      </c>
      <c r="P2251" t="str">
        <f t="shared" si="177"/>
        <v>2025</v>
      </c>
      <c r="Q2251" t="str">
        <f t="shared" si="178"/>
        <v>02</v>
      </c>
      <c r="R2251" t="str">
        <f>+IFERROR(VLOOKUP(I2251, Listado!A:B, 2, FALSE()), "COMERCIALIZADORA INTERNACIONAL CARIBBEAN EXOTICS S A")</f>
        <v>PEREZ MEJIA MARIA PAULINA</v>
      </c>
      <c r="S2251" s="25">
        <f>+VLOOKUP(E2251, TC!A:D, 2, FALSE())</f>
        <v>4073.56</v>
      </c>
      <c r="T2251" t="str">
        <f t="shared" si="179"/>
        <v>USD</v>
      </c>
    </row>
    <row r="2252" spans="1:20" ht="18.75" hidden="1" customHeight="1" x14ac:dyDescent="0.25">
      <c r="A2252" t="s">
        <v>2215</v>
      </c>
      <c r="B2252" t="s">
        <v>5</v>
      </c>
      <c r="C2252" t="s">
        <v>1913</v>
      </c>
      <c r="D2252" s="24">
        <v>11065</v>
      </c>
      <c r="E2252" t="s">
        <v>1648</v>
      </c>
      <c r="F2252" t="s">
        <v>128</v>
      </c>
      <c r="G2252" t="s">
        <v>110</v>
      </c>
      <c r="H2252" t="s">
        <v>2356</v>
      </c>
      <c r="I2252" t="s">
        <v>1850</v>
      </c>
      <c r="J2252" t="s">
        <v>1919</v>
      </c>
      <c r="K2252" t="s">
        <v>1976</v>
      </c>
      <c r="L2252" s="24">
        <v>420.5</v>
      </c>
      <c r="M2252" s="25">
        <f>+VLOOKUP(E2252, TC!A:D, 4, FALSE())</f>
        <v>1.0468999990180579</v>
      </c>
      <c r="N2252" s="24">
        <f t="shared" si="175"/>
        <v>420.5</v>
      </c>
      <c r="O2252" t="str">
        <f t="shared" si="176"/>
        <v>FACTURA</v>
      </c>
      <c r="P2252" t="str">
        <f t="shared" si="177"/>
        <v>2025</v>
      </c>
      <c r="Q2252" t="str">
        <f t="shared" si="178"/>
        <v>02</v>
      </c>
      <c r="R2252" t="str">
        <f>+IFERROR(VLOOKUP(I2252, Listado!A:B, 2, FALSE()), "COMERCIALIZADORA INTERNACIONAL CARIBBEAN EXOTICS S A")</f>
        <v>PEREZ MEJIA MARIA PAULINA</v>
      </c>
      <c r="S2252" s="25">
        <f>+VLOOKUP(E2252, TC!A:D, 2, FALSE())</f>
        <v>4073.56</v>
      </c>
      <c r="T2252" t="str">
        <f t="shared" si="179"/>
        <v>USD</v>
      </c>
    </row>
    <row r="2253" spans="1:20" ht="18.75" hidden="1" customHeight="1" x14ac:dyDescent="0.25">
      <c r="A2253" t="s">
        <v>2215</v>
      </c>
      <c r="B2253" t="s">
        <v>5</v>
      </c>
      <c r="C2253" t="s">
        <v>1913</v>
      </c>
      <c r="D2253" s="24">
        <v>11066</v>
      </c>
      <c r="E2253" t="s">
        <v>1648</v>
      </c>
      <c r="F2253" t="s">
        <v>128</v>
      </c>
      <c r="G2253" t="s">
        <v>110</v>
      </c>
      <c r="H2253" t="s">
        <v>2357</v>
      </c>
      <c r="I2253" t="s">
        <v>1850</v>
      </c>
      <c r="J2253" t="s">
        <v>1919</v>
      </c>
      <c r="K2253" t="s">
        <v>35</v>
      </c>
      <c r="L2253" s="24">
        <v>57.75</v>
      </c>
      <c r="M2253" s="25">
        <f>+VLOOKUP(E2253, TC!A:D, 4, FALSE())</f>
        <v>1.0468999990180579</v>
      </c>
      <c r="N2253" s="24">
        <f t="shared" si="175"/>
        <v>57.75</v>
      </c>
      <c r="O2253" t="str">
        <f t="shared" si="176"/>
        <v>FACTURA</v>
      </c>
      <c r="P2253" t="str">
        <f t="shared" si="177"/>
        <v>2025</v>
      </c>
      <c r="Q2253" t="str">
        <f t="shared" si="178"/>
        <v>02</v>
      </c>
      <c r="R2253" t="str">
        <f>+IFERROR(VLOOKUP(I2253, Listado!A:B, 2, FALSE()), "COMERCIALIZADORA INTERNACIONAL CARIBBEAN EXOTICS S A")</f>
        <v>PEREZ MEJIA MARIA PAULINA</v>
      </c>
      <c r="S2253" s="25">
        <f>+VLOOKUP(E2253, TC!A:D, 2, FALSE())</f>
        <v>4073.56</v>
      </c>
      <c r="T2253" t="str">
        <f t="shared" si="179"/>
        <v>USD</v>
      </c>
    </row>
    <row r="2254" spans="1:20" ht="18.75" hidden="1" customHeight="1" x14ac:dyDescent="0.25">
      <c r="A2254" t="s">
        <v>2215</v>
      </c>
      <c r="B2254" t="s">
        <v>5</v>
      </c>
      <c r="C2254" t="s">
        <v>1913</v>
      </c>
      <c r="D2254" s="24">
        <v>11066</v>
      </c>
      <c r="E2254" t="s">
        <v>1648</v>
      </c>
      <c r="F2254" t="s">
        <v>128</v>
      </c>
      <c r="G2254" t="s">
        <v>110</v>
      </c>
      <c r="H2254" t="s">
        <v>2357</v>
      </c>
      <c r="I2254" t="s">
        <v>1850</v>
      </c>
      <c r="J2254" t="s">
        <v>1919</v>
      </c>
      <c r="K2254" t="s">
        <v>35</v>
      </c>
      <c r="L2254" s="24">
        <v>31.5</v>
      </c>
      <c r="M2254" s="25">
        <f>+VLOOKUP(E2254, TC!A:D, 4, FALSE())</f>
        <v>1.0468999990180579</v>
      </c>
      <c r="N2254" s="24">
        <f t="shared" si="175"/>
        <v>31.5</v>
      </c>
      <c r="O2254" t="str">
        <f t="shared" si="176"/>
        <v>FACTURA</v>
      </c>
      <c r="P2254" t="str">
        <f t="shared" si="177"/>
        <v>2025</v>
      </c>
      <c r="Q2254" t="str">
        <f t="shared" si="178"/>
        <v>02</v>
      </c>
      <c r="R2254" t="str">
        <f>+IFERROR(VLOOKUP(I2254, Listado!A:B, 2, FALSE()), "COMERCIALIZADORA INTERNACIONAL CARIBBEAN EXOTICS S A")</f>
        <v>PEREZ MEJIA MARIA PAULINA</v>
      </c>
      <c r="S2254" s="25">
        <f>+VLOOKUP(E2254, TC!A:D, 2, FALSE())</f>
        <v>4073.56</v>
      </c>
      <c r="T2254" t="str">
        <f t="shared" si="179"/>
        <v>USD</v>
      </c>
    </row>
    <row r="2255" spans="1:20" ht="18.75" hidden="1" customHeight="1" x14ac:dyDescent="0.25">
      <c r="A2255" t="s">
        <v>2215</v>
      </c>
      <c r="B2255" t="s">
        <v>5</v>
      </c>
      <c r="C2255" t="s">
        <v>1913</v>
      </c>
      <c r="D2255" s="24">
        <v>11066</v>
      </c>
      <c r="E2255" t="s">
        <v>1648</v>
      </c>
      <c r="F2255" t="s">
        <v>128</v>
      </c>
      <c r="G2255" t="s">
        <v>110</v>
      </c>
      <c r="H2255" t="s">
        <v>2357</v>
      </c>
      <c r="I2255" t="s">
        <v>1850</v>
      </c>
      <c r="J2255" t="s">
        <v>1919</v>
      </c>
      <c r="K2255" t="s">
        <v>35</v>
      </c>
      <c r="L2255" s="24">
        <v>120.75</v>
      </c>
      <c r="M2255" s="25">
        <f>+VLOOKUP(E2255, TC!A:D, 4, FALSE())</f>
        <v>1.0468999990180579</v>
      </c>
      <c r="N2255" s="24">
        <f t="shared" si="175"/>
        <v>120.75</v>
      </c>
      <c r="O2255" t="str">
        <f t="shared" si="176"/>
        <v>FACTURA</v>
      </c>
      <c r="P2255" t="str">
        <f t="shared" si="177"/>
        <v>2025</v>
      </c>
      <c r="Q2255" t="str">
        <f t="shared" si="178"/>
        <v>02</v>
      </c>
      <c r="R2255" t="str">
        <f>+IFERROR(VLOOKUP(I2255, Listado!A:B, 2, FALSE()), "COMERCIALIZADORA INTERNACIONAL CARIBBEAN EXOTICS S A")</f>
        <v>PEREZ MEJIA MARIA PAULINA</v>
      </c>
      <c r="S2255" s="25">
        <f>+VLOOKUP(E2255, TC!A:D, 2, FALSE())</f>
        <v>4073.56</v>
      </c>
      <c r="T2255" t="str">
        <f t="shared" si="179"/>
        <v>USD</v>
      </c>
    </row>
    <row r="2256" spans="1:20" ht="18.75" hidden="1" customHeight="1" x14ac:dyDescent="0.25">
      <c r="A2256" t="s">
        <v>2215</v>
      </c>
      <c r="B2256" t="s">
        <v>5</v>
      </c>
      <c r="C2256" t="s">
        <v>1913</v>
      </c>
      <c r="D2256" s="24">
        <v>11066</v>
      </c>
      <c r="E2256" t="s">
        <v>1648</v>
      </c>
      <c r="F2256" t="s">
        <v>128</v>
      </c>
      <c r="G2256" t="s">
        <v>110</v>
      </c>
      <c r="H2256" t="s">
        <v>2357</v>
      </c>
      <c r="I2256" t="s">
        <v>1850</v>
      </c>
      <c r="J2256" t="s">
        <v>1919</v>
      </c>
      <c r="K2256" t="s">
        <v>35</v>
      </c>
      <c r="L2256" s="24">
        <v>189</v>
      </c>
      <c r="M2256" s="25">
        <f>+VLOOKUP(E2256, TC!A:D, 4, FALSE())</f>
        <v>1.0468999990180579</v>
      </c>
      <c r="N2256" s="24">
        <f t="shared" si="175"/>
        <v>189</v>
      </c>
      <c r="O2256" t="str">
        <f t="shared" si="176"/>
        <v>FACTURA</v>
      </c>
      <c r="P2256" t="str">
        <f t="shared" si="177"/>
        <v>2025</v>
      </c>
      <c r="Q2256" t="str">
        <f t="shared" si="178"/>
        <v>02</v>
      </c>
      <c r="R2256" t="str">
        <f>+IFERROR(VLOOKUP(I2256, Listado!A:B, 2, FALSE()), "COMERCIALIZADORA INTERNACIONAL CARIBBEAN EXOTICS S A")</f>
        <v>PEREZ MEJIA MARIA PAULINA</v>
      </c>
      <c r="S2256" s="25">
        <f>+VLOOKUP(E2256, TC!A:D, 2, FALSE())</f>
        <v>4073.56</v>
      </c>
      <c r="T2256" t="str">
        <f t="shared" si="179"/>
        <v>USD</v>
      </c>
    </row>
    <row r="2257" spans="1:20" ht="18.75" hidden="1" customHeight="1" x14ac:dyDescent="0.25">
      <c r="A2257" t="s">
        <v>2215</v>
      </c>
      <c r="B2257" t="s">
        <v>5</v>
      </c>
      <c r="C2257" t="s">
        <v>1913</v>
      </c>
      <c r="D2257" s="24">
        <v>11066</v>
      </c>
      <c r="E2257" t="s">
        <v>1648</v>
      </c>
      <c r="F2257" t="s">
        <v>128</v>
      </c>
      <c r="G2257" t="s">
        <v>110</v>
      </c>
      <c r="H2257" t="s">
        <v>2357</v>
      </c>
      <c r="I2257" t="s">
        <v>1850</v>
      </c>
      <c r="J2257" t="s">
        <v>1919</v>
      </c>
      <c r="K2257" t="s">
        <v>35</v>
      </c>
      <c r="L2257" s="24">
        <v>204.75</v>
      </c>
      <c r="M2257" s="25">
        <f>+VLOOKUP(E2257, TC!A:D, 4, FALSE())</f>
        <v>1.0468999990180579</v>
      </c>
      <c r="N2257" s="24">
        <f t="shared" si="175"/>
        <v>204.75</v>
      </c>
      <c r="O2257" t="str">
        <f t="shared" si="176"/>
        <v>FACTURA</v>
      </c>
      <c r="P2257" t="str">
        <f t="shared" si="177"/>
        <v>2025</v>
      </c>
      <c r="Q2257" t="str">
        <f t="shared" si="178"/>
        <v>02</v>
      </c>
      <c r="R2257" t="str">
        <f>+IFERROR(VLOOKUP(I2257, Listado!A:B, 2, FALSE()), "COMERCIALIZADORA INTERNACIONAL CARIBBEAN EXOTICS S A")</f>
        <v>PEREZ MEJIA MARIA PAULINA</v>
      </c>
      <c r="S2257" s="25">
        <f>+VLOOKUP(E2257, TC!A:D, 2, FALSE())</f>
        <v>4073.56</v>
      </c>
      <c r="T2257" t="str">
        <f t="shared" si="179"/>
        <v>USD</v>
      </c>
    </row>
    <row r="2258" spans="1:20" ht="18.75" hidden="1" customHeight="1" x14ac:dyDescent="0.25">
      <c r="A2258" t="s">
        <v>2215</v>
      </c>
      <c r="B2258" t="s">
        <v>5</v>
      </c>
      <c r="C2258" t="s">
        <v>1913</v>
      </c>
      <c r="D2258" s="24">
        <v>11066</v>
      </c>
      <c r="E2258" t="s">
        <v>1648</v>
      </c>
      <c r="F2258" t="s">
        <v>128</v>
      </c>
      <c r="G2258" t="s">
        <v>110</v>
      </c>
      <c r="H2258" t="s">
        <v>2357</v>
      </c>
      <c r="I2258" t="s">
        <v>1850</v>
      </c>
      <c r="J2258" t="s">
        <v>1919</v>
      </c>
      <c r="K2258" t="s">
        <v>35</v>
      </c>
      <c r="L2258" s="24">
        <v>393.75</v>
      </c>
      <c r="M2258" s="25">
        <f>+VLOOKUP(E2258, TC!A:D, 4, FALSE())</f>
        <v>1.0468999990180579</v>
      </c>
      <c r="N2258" s="24">
        <f t="shared" si="175"/>
        <v>393.75</v>
      </c>
      <c r="O2258" t="str">
        <f t="shared" si="176"/>
        <v>FACTURA</v>
      </c>
      <c r="P2258" t="str">
        <f t="shared" si="177"/>
        <v>2025</v>
      </c>
      <c r="Q2258" t="str">
        <f t="shared" si="178"/>
        <v>02</v>
      </c>
      <c r="R2258" t="str">
        <f>+IFERROR(VLOOKUP(I2258, Listado!A:B, 2, FALSE()), "COMERCIALIZADORA INTERNACIONAL CARIBBEAN EXOTICS S A")</f>
        <v>PEREZ MEJIA MARIA PAULINA</v>
      </c>
      <c r="S2258" s="25">
        <f>+VLOOKUP(E2258, TC!A:D, 2, FALSE())</f>
        <v>4073.56</v>
      </c>
      <c r="T2258" t="str">
        <f t="shared" si="179"/>
        <v>USD</v>
      </c>
    </row>
    <row r="2259" spans="1:20" ht="18.75" hidden="1" customHeight="1" x14ac:dyDescent="0.25">
      <c r="A2259" t="s">
        <v>2215</v>
      </c>
      <c r="B2259" t="s">
        <v>5</v>
      </c>
      <c r="C2259" t="s">
        <v>1913</v>
      </c>
      <c r="D2259" s="24">
        <v>11066</v>
      </c>
      <c r="E2259" t="s">
        <v>1648</v>
      </c>
      <c r="F2259" t="s">
        <v>128</v>
      </c>
      <c r="G2259" t="s">
        <v>110</v>
      </c>
      <c r="H2259" t="s">
        <v>2357</v>
      </c>
      <c r="I2259" t="s">
        <v>1850</v>
      </c>
      <c r="J2259" t="s">
        <v>1919</v>
      </c>
      <c r="K2259" t="s">
        <v>35</v>
      </c>
      <c r="L2259" s="24">
        <v>110.25</v>
      </c>
      <c r="M2259" s="25">
        <f>+VLOOKUP(E2259, TC!A:D, 4, FALSE())</f>
        <v>1.0468999990180579</v>
      </c>
      <c r="N2259" s="24">
        <f t="shared" si="175"/>
        <v>110.25</v>
      </c>
      <c r="O2259" t="str">
        <f t="shared" si="176"/>
        <v>FACTURA</v>
      </c>
      <c r="P2259" t="str">
        <f t="shared" si="177"/>
        <v>2025</v>
      </c>
      <c r="Q2259" t="str">
        <f t="shared" si="178"/>
        <v>02</v>
      </c>
      <c r="R2259" t="str">
        <f>+IFERROR(VLOOKUP(I2259, Listado!A:B, 2, FALSE()), "COMERCIALIZADORA INTERNACIONAL CARIBBEAN EXOTICS S A")</f>
        <v>PEREZ MEJIA MARIA PAULINA</v>
      </c>
      <c r="S2259" s="25">
        <f>+VLOOKUP(E2259, TC!A:D, 2, FALSE())</f>
        <v>4073.56</v>
      </c>
      <c r="T2259" t="str">
        <f t="shared" si="179"/>
        <v>USD</v>
      </c>
    </row>
    <row r="2260" spans="1:20" ht="18.75" hidden="1" customHeight="1" x14ac:dyDescent="0.25">
      <c r="A2260" t="s">
        <v>2215</v>
      </c>
      <c r="B2260" t="s">
        <v>5</v>
      </c>
      <c r="C2260" t="s">
        <v>1913</v>
      </c>
      <c r="D2260" s="24">
        <v>11066</v>
      </c>
      <c r="E2260" t="s">
        <v>1648</v>
      </c>
      <c r="F2260" t="s">
        <v>128</v>
      </c>
      <c r="G2260" t="s">
        <v>110</v>
      </c>
      <c r="H2260" t="s">
        <v>2357</v>
      </c>
      <c r="I2260" t="s">
        <v>1850</v>
      </c>
      <c r="J2260" t="s">
        <v>1919</v>
      </c>
      <c r="K2260" t="s">
        <v>35</v>
      </c>
      <c r="L2260" s="24">
        <v>84</v>
      </c>
      <c r="M2260" s="25">
        <f>+VLOOKUP(E2260, TC!A:D, 4, FALSE())</f>
        <v>1.0468999990180579</v>
      </c>
      <c r="N2260" s="24">
        <f t="shared" si="175"/>
        <v>84</v>
      </c>
      <c r="O2260" t="str">
        <f t="shared" si="176"/>
        <v>FACTURA</v>
      </c>
      <c r="P2260" t="str">
        <f t="shared" si="177"/>
        <v>2025</v>
      </c>
      <c r="Q2260" t="str">
        <f t="shared" si="178"/>
        <v>02</v>
      </c>
      <c r="R2260" t="str">
        <f>+IFERROR(VLOOKUP(I2260, Listado!A:B, 2, FALSE()), "COMERCIALIZADORA INTERNACIONAL CARIBBEAN EXOTICS S A")</f>
        <v>PEREZ MEJIA MARIA PAULINA</v>
      </c>
      <c r="S2260" s="25">
        <f>+VLOOKUP(E2260, TC!A:D, 2, FALSE())</f>
        <v>4073.56</v>
      </c>
      <c r="T2260" t="str">
        <f t="shared" si="179"/>
        <v>USD</v>
      </c>
    </row>
    <row r="2261" spans="1:20" ht="18.75" hidden="1" customHeight="1" x14ac:dyDescent="0.25">
      <c r="A2261" t="s">
        <v>2215</v>
      </c>
      <c r="B2261" t="s">
        <v>5</v>
      </c>
      <c r="C2261" t="s">
        <v>1913</v>
      </c>
      <c r="D2261" s="24">
        <v>11066</v>
      </c>
      <c r="E2261" t="s">
        <v>1648</v>
      </c>
      <c r="F2261" t="s">
        <v>128</v>
      </c>
      <c r="G2261" t="s">
        <v>110</v>
      </c>
      <c r="H2261" t="s">
        <v>2357</v>
      </c>
      <c r="I2261" t="s">
        <v>1850</v>
      </c>
      <c r="J2261" t="s">
        <v>1919</v>
      </c>
      <c r="K2261" t="s">
        <v>35</v>
      </c>
      <c r="L2261" s="24">
        <v>278.25</v>
      </c>
      <c r="M2261" s="25">
        <f>+VLOOKUP(E2261, TC!A:D, 4, FALSE())</f>
        <v>1.0468999990180579</v>
      </c>
      <c r="N2261" s="24">
        <f t="shared" si="175"/>
        <v>278.25</v>
      </c>
      <c r="O2261" t="str">
        <f t="shared" si="176"/>
        <v>FACTURA</v>
      </c>
      <c r="P2261" t="str">
        <f t="shared" si="177"/>
        <v>2025</v>
      </c>
      <c r="Q2261" t="str">
        <f t="shared" si="178"/>
        <v>02</v>
      </c>
      <c r="R2261" t="str">
        <f>+IFERROR(VLOOKUP(I2261, Listado!A:B, 2, FALSE()), "COMERCIALIZADORA INTERNACIONAL CARIBBEAN EXOTICS S A")</f>
        <v>PEREZ MEJIA MARIA PAULINA</v>
      </c>
      <c r="S2261" s="25">
        <f>+VLOOKUP(E2261, TC!A:D, 2, FALSE())</f>
        <v>4073.56</v>
      </c>
      <c r="T2261" t="str">
        <f t="shared" si="179"/>
        <v>USD</v>
      </c>
    </row>
    <row r="2262" spans="1:20" ht="18.75" hidden="1" customHeight="1" x14ac:dyDescent="0.25">
      <c r="A2262" t="s">
        <v>2215</v>
      </c>
      <c r="B2262" t="s">
        <v>5</v>
      </c>
      <c r="C2262" t="s">
        <v>1913</v>
      </c>
      <c r="D2262" s="24">
        <v>11066</v>
      </c>
      <c r="E2262" t="s">
        <v>1648</v>
      </c>
      <c r="F2262" t="s">
        <v>128</v>
      </c>
      <c r="G2262" t="s">
        <v>110</v>
      </c>
      <c r="H2262" t="s">
        <v>2357</v>
      </c>
      <c r="I2262" t="s">
        <v>1850</v>
      </c>
      <c r="J2262" t="s">
        <v>1919</v>
      </c>
      <c r="K2262" t="s">
        <v>1976</v>
      </c>
      <c r="L2262" s="24">
        <v>1590</v>
      </c>
      <c r="M2262" s="25">
        <f>+VLOOKUP(E2262, TC!A:D, 4, FALSE())</f>
        <v>1.0468999990180579</v>
      </c>
      <c r="N2262" s="24">
        <f t="shared" si="175"/>
        <v>1590</v>
      </c>
      <c r="O2262" t="str">
        <f t="shared" si="176"/>
        <v>FACTURA</v>
      </c>
      <c r="P2262" t="str">
        <f t="shared" si="177"/>
        <v>2025</v>
      </c>
      <c r="Q2262" t="str">
        <f t="shared" si="178"/>
        <v>02</v>
      </c>
      <c r="R2262" t="str">
        <f>+IFERROR(VLOOKUP(I2262, Listado!A:B, 2, FALSE()), "COMERCIALIZADORA INTERNACIONAL CARIBBEAN EXOTICS S A")</f>
        <v>PEREZ MEJIA MARIA PAULINA</v>
      </c>
      <c r="S2262" s="25">
        <f>+VLOOKUP(E2262, TC!A:D, 2, FALSE())</f>
        <v>4073.56</v>
      </c>
      <c r="T2262" t="str">
        <f t="shared" si="179"/>
        <v>USD</v>
      </c>
    </row>
    <row r="2263" spans="1:20" ht="18.75" hidden="1" customHeight="1" x14ac:dyDescent="0.25">
      <c r="A2263" t="s">
        <v>2215</v>
      </c>
      <c r="B2263" t="s">
        <v>5</v>
      </c>
      <c r="C2263" t="s">
        <v>1913</v>
      </c>
      <c r="D2263" s="24">
        <v>11066</v>
      </c>
      <c r="E2263" t="s">
        <v>1648</v>
      </c>
      <c r="F2263" t="s">
        <v>128</v>
      </c>
      <c r="G2263" t="s">
        <v>110</v>
      </c>
      <c r="H2263" t="s">
        <v>2357</v>
      </c>
      <c r="I2263" t="s">
        <v>1850</v>
      </c>
      <c r="J2263" t="s">
        <v>1919</v>
      </c>
      <c r="K2263" t="s">
        <v>1976</v>
      </c>
      <c r="L2263" s="24">
        <v>210</v>
      </c>
      <c r="M2263" s="25">
        <f>+VLOOKUP(E2263, TC!A:D, 4, FALSE())</f>
        <v>1.0468999990180579</v>
      </c>
      <c r="N2263" s="24">
        <f t="shared" si="175"/>
        <v>210</v>
      </c>
      <c r="O2263" t="str">
        <f t="shared" si="176"/>
        <v>FACTURA</v>
      </c>
      <c r="P2263" t="str">
        <f t="shared" si="177"/>
        <v>2025</v>
      </c>
      <c r="Q2263" t="str">
        <f t="shared" si="178"/>
        <v>02</v>
      </c>
      <c r="R2263" t="str">
        <f>+IFERROR(VLOOKUP(I2263, Listado!A:B, 2, FALSE()), "COMERCIALIZADORA INTERNACIONAL CARIBBEAN EXOTICS S A")</f>
        <v>PEREZ MEJIA MARIA PAULINA</v>
      </c>
      <c r="S2263" s="25">
        <f>+VLOOKUP(E2263, TC!A:D, 2, FALSE())</f>
        <v>4073.56</v>
      </c>
      <c r="T2263" t="str">
        <f t="shared" si="179"/>
        <v>USD</v>
      </c>
    </row>
    <row r="2264" spans="1:20" ht="18.75" hidden="1" customHeight="1" x14ac:dyDescent="0.25">
      <c r="A2264" t="s">
        <v>2215</v>
      </c>
      <c r="B2264" t="s">
        <v>5</v>
      </c>
      <c r="C2264" t="s">
        <v>1913</v>
      </c>
      <c r="D2264" s="24">
        <v>11066</v>
      </c>
      <c r="E2264" t="s">
        <v>1648</v>
      </c>
      <c r="F2264" t="s">
        <v>128</v>
      </c>
      <c r="G2264" t="s">
        <v>110</v>
      </c>
      <c r="H2264" t="s">
        <v>2357</v>
      </c>
      <c r="I2264" t="s">
        <v>1850</v>
      </c>
      <c r="J2264" t="s">
        <v>1919</v>
      </c>
      <c r="K2264" t="s">
        <v>1976</v>
      </c>
      <c r="L2264" s="24">
        <v>330</v>
      </c>
      <c r="M2264" s="25">
        <f>+VLOOKUP(E2264, TC!A:D, 4, FALSE())</f>
        <v>1.0468999990180579</v>
      </c>
      <c r="N2264" s="24">
        <f t="shared" si="175"/>
        <v>330</v>
      </c>
      <c r="O2264" t="str">
        <f t="shared" si="176"/>
        <v>FACTURA</v>
      </c>
      <c r="P2264" t="str">
        <f t="shared" si="177"/>
        <v>2025</v>
      </c>
      <c r="Q2264" t="str">
        <f t="shared" si="178"/>
        <v>02</v>
      </c>
      <c r="R2264" t="str">
        <f>+IFERROR(VLOOKUP(I2264, Listado!A:B, 2, FALSE()), "COMERCIALIZADORA INTERNACIONAL CARIBBEAN EXOTICS S A")</f>
        <v>PEREZ MEJIA MARIA PAULINA</v>
      </c>
      <c r="S2264" s="25">
        <f>+VLOOKUP(E2264, TC!A:D, 2, FALSE())</f>
        <v>4073.56</v>
      </c>
      <c r="T2264" t="str">
        <f t="shared" si="179"/>
        <v>USD</v>
      </c>
    </row>
    <row r="2265" spans="1:20" ht="18.75" hidden="1" customHeight="1" x14ac:dyDescent="0.25">
      <c r="A2265" t="s">
        <v>2215</v>
      </c>
      <c r="B2265" t="s">
        <v>5</v>
      </c>
      <c r="C2265" t="s">
        <v>1913</v>
      </c>
      <c r="D2265" s="24">
        <v>11066</v>
      </c>
      <c r="E2265" t="s">
        <v>1648</v>
      </c>
      <c r="F2265" t="s">
        <v>128</v>
      </c>
      <c r="G2265" t="s">
        <v>110</v>
      </c>
      <c r="H2265" t="s">
        <v>2357</v>
      </c>
      <c r="I2265" t="s">
        <v>1850</v>
      </c>
      <c r="J2265" t="s">
        <v>1919</v>
      </c>
      <c r="K2265" t="s">
        <v>1976</v>
      </c>
      <c r="L2265" s="24">
        <v>270</v>
      </c>
      <c r="M2265" s="25">
        <f>+VLOOKUP(E2265, TC!A:D, 4, FALSE())</f>
        <v>1.0468999990180579</v>
      </c>
      <c r="N2265" s="24">
        <f t="shared" si="175"/>
        <v>270</v>
      </c>
      <c r="O2265" t="str">
        <f t="shared" si="176"/>
        <v>FACTURA</v>
      </c>
      <c r="P2265" t="str">
        <f t="shared" si="177"/>
        <v>2025</v>
      </c>
      <c r="Q2265" t="str">
        <f t="shared" si="178"/>
        <v>02</v>
      </c>
      <c r="R2265" t="str">
        <f>+IFERROR(VLOOKUP(I2265, Listado!A:B, 2, FALSE()), "COMERCIALIZADORA INTERNACIONAL CARIBBEAN EXOTICS S A")</f>
        <v>PEREZ MEJIA MARIA PAULINA</v>
      </c>
      <c r="S2265" s="25">
        <f>+VLOOKUP(E2265, TC!A:D, 2, FALSE())</f>
        <v>4073.56</v>
      </c>
      <c r="T2265" t="str">
        <f t="shared" si="179"/>
        <v>USD</v>
      </c>
    </row>
    <row r="2266" spans="1:20" ht="18.75" hidden="1" customHeight="1" x14ac:dyDescent="0.25">
      <c r="A2266" t="s">
        <v>2215</v>
      </c>
      <c r="B2266" t="s">
        <v>5</v>
      </c>
      <c r="C2266" t="s">
        <v>1913</v>
      </c>
      <c r="D2266" s="24">
        <v>11067</v>
      </c>
      <c r="E2266" t="s">
        <v>1649</v>
      </c>
      <c r="F2266" t="s">
        <v>99</v>
      </c>
      <c r="G2266" t="s">
        <v>113</v>
      </c>
      <c r="I2266" t="s">
        <v>1859</v>
      </c>
      <c r="J2266" t="s">
        <v>1915</v>
      </c>
      <c r="K2266" t="s">
        <v>1916</v>
      </c>
      <c r="L2266" s="24">
        <v>5220000</v>
      </c>
      <c r="M2266" s="25">
        <f>+VLOOKUP(E2266, TC!A:D, 4, FALSE())</f>
        <v>1.0497999990273863</v>
      </c>
      <c r="N2266" s="24">
        <f t="shared" si="175"/>
        <v>5220000</v>
      </c>
      <c r="O2266" t="str">
        <f t="shared" si="176"/>
        <v>FACTURA</v>
      </c>
      <c r="P2266" t="str">
        <f t="shared" si="177"/>
        <v>2025</v>
      </c>
      <c r="Q2266" t="str">
        <f t="shared" si="178"/>
        <v>02</v>
      </c>
      <c r="R2266" t="str">
        <f>+IFERROR(VLOOKUP(I2266, Listado!A:B, 2, FALSE()), "COMERCIALIZADORA INTERNACIONAL CARIBBEAN EXOTICS S A")</f>
        <v>LONDOÑO ECHEVERRI ALEJANDRA</v>
      </c>
      <c r="S2266" s="25">
        <f>+VLOOKUP(E2266, TC!A:D, 2, FALSE())</f>
        <v>4112.63</v>
      </c>
      <c r="T2266" t="str">
        <f t="shared" si="179"/>
        <v>COP</v>
      </c>
    </row>
    <row r="2267" spans="1:20" ht="18.75" hidden="1" customHeight="1" x14ac:dyDescent="0.25">
      <c r="A2267" t="s">
        <v>2215</v>
      </c>
      <c r="B2267" t="s">
        <v>5</v>
      </c>
      <c r="C2267" t="s">
        <v>1913</v>
      </c>
      <c r="D2267" s="24">
        <v>11068</v>
      </c>
      <c r="E2267" t="s">
        <v>1649</v>
      </c>
      <c r="F2267" t="s">
        <v>1924</v>
      </c>
      <c r="G2267" t="s">
        <v>110</v>
      </c>
      <c r="H2267" t="s">
        <v>2358</v>
      </c>
      <c r="I2267" t="s">
        <v>1848</v>
      </c>
      <c r="J2267" t="s">
        <v>1917</v>
      </c>
      <c r="K2267" t="s">
        <v>1953</v>
      </c>
      <c r="L2267" s="24">
        <v>6566.4</v>
      </c>
      <c r="M2267" s="25">
        <f>+VLOOKUP(E2267, TC!A:D, 4, FALSE())</f>
        <v>1.0497999990273863</v>
      </c>
      <c r="N2267" s="24">
        <f t="shared" si="175"/>
        <v>6893.406713613429</v>
      </c>
      <c r="O2267" t="str">
        <f t="shared" si="176"/>
        <v>FACTURA</v>
      </c>
      <c r="P2267" t="str">
        <f t="shared" si="177"/>
        <v>2025</v>
      </c>
      <c r="Q2267" t="str">
        <f t="shared" si="178"/>
        <v>02</v>
      </c>
      <c r="R2267" t="str">
        <f>+IFERROR(VLOOKUP(I2267, Listado!A:B, 2, FALSE()), "COMERCIALIZADORA INTERNACIONAL CARIBBEAN EXOTICS S A")</f>
        <v>PEREZ MEJIA MARIA PAULINA</v>
      </c>
      <c r="S2267" s="25">
        <f>+VLOOKUP(E2267, TC!A:D, 2, FALSE())</f>
        <v>4112.63</v>
      </c>
      <c r="T2267" t="str">
        <f t="shared" si="179"/>
        <v>EUR</v>
      </c>
    </row>
    <row r="2268" spans="1:20" ht="18.75" hidden="1" customHeight="1" x14ac:dyDescent="0.25">
      <c r="A2268" t="s">
        <v>2215</v>
      </c>
      <c r="B2268" t="s">
        <v>1923</v>
      </c>
      <c r="C2268" t="s">
        <v>1913</v>
      </c>
      <c r="D2268" s="24">
        <v>5777</v>
      </c>
      <c r="E2268" t="s">
        <v>1649</v>
      </c>
      <c r="F2268" t="s">
        <v>128</v>
      </c>
      <c r="G2268" t="s">
        <v>108</v>
      </c>
      <c r="H2268" t="s">
        <v>2359</v>
      </c>
      <c r="I2268" t="s">
        <v>1877</v>
      </c>
      <c r="J2268" t="s">
        <v>2049</v>
      </c>
      <c r="K2268" t="s">
        <v>2050</v>
      </c>
      <c r="L2268" s="24">
        <v>2720</v>
      </c>
      <c r="M2268" s="25">
        <f>+VLOOKUP(E2268, TC!A:D, 4, FALSE())</f>
        <v>1.0497999990273863</v>
      </c>
      <c r="N2268" s="24">
        <f t="shared" si="175"/>
        <v>2720</v>
      </c>
      <c r="O2268" t="str">
        <f t="shared" si="176"/>
        <v>FACTURA</v>
      </c>
      <c r="P2268" t="str">
        <f t="shared" si="177"/>
        <v>2025</v>
      </c>
      <c r="Q2268" t="str">
        <f t="shared" si="178"/>
        <v>02</v>
      </c>
      <c r="R2268" t="str">
        <f>+IFERROR(VLOOKUP(I2268, Listado!A:B, 2, FALSE()), "COMERCIALIZADORA INTERNACIONAL CARIBBEAN EXOTICS S A")</f>
        <v>PIEDRAHITA PEREZ MARIANA</v>
      </c>
      <c r="S2268" s="25">
        <f>+VLOOKUP(E2268, TC!A:D, 2, FALSE())</f>
        <v>4112.63</v>
      </c>
      <c r="T2268" t="str">
        <f t="shared" si="179"/>
        <v>USD</v>
      </c>
    </row>
    <row r="2269" spans="1:20" ht="18.75" hidden="1" customHeight="1" x14ac:dyDescent="0.25">
      <c r="A2269" t="s">
        <v>2215</v>
      </c>
      <c r="B2269" t="s">
        <v>5</v>
      </c>
      <c r="C2269" t="s">
        <v>1913</v>
      </c>
      <c r="D2269" s="24">
        <v>11069</v>
      </c>
      <c r="E2269" t="s">
        <v>1649</v>
      </c>
      <c r="F2269" t="s">
        <v>128</v>
      </c>
      <c r="G2269" t="s">
        <v>110</v>
      </c>
      <c r="H2269" t="s">
        <v>2360</v>
      </c>
      <c r="I2269" t="s">
        <v>1850</v>
      </c>
      <c r="J2269" t="s">
        <v>1919</v>
      </c>
      <c r="K2269" t="s">
        <v>31</v>
      </c>
      <c r="L2269" s="24">
        <v>11424</v>
      </c>
      <c r="M2269" s="25">
        <f>+VLOOKUP(E2269, TC!A:D, 4, FALSE())</f>
        <v>1.0497999990273863</v>
      </c>
      <c r="N2269" s="24">
        <f t="shared" si="175"/>
        <v>11424</v>
      </c>
      <c r="O2269" t="str">
        <f t="shared" si="176"/>
        <v>FACTURA</v>
      </c>
      <c r="P2269" t="str">
        <f t="shared" si="177"/>
        <v>2025</v>
      </c>
      <c r="Q2269" t="str">
        <f t="shared" si="178"/>
        <v>02</v>
      </c>
      <c r="R2269" t="str">
        <f>+IFERROR(VLOOKUP(I2269, Listado!A:B, 2, FALSE()), "COMERCIALIZADORA INTERNACIONAL CARIBBEAN EXOTICS S A")</f>
        <v>PEREZ MEJIA MARIA PAULINA</v>
      </c>
      <c r="S2269" s="25">
        <f>+VLOOKUP(E2269, TC!A:D, 2, FALSE())</f>
        <v>4112.63</v>
      </c>
      <c r="T2269" t="str">
        <f t="shared" si="179"/>
        <v>USD</v>
      </c>
    </row>
    <row r="2270" spans="1:20" ht="18.75" hidden="1" customHeight="1" x14ac:dyDescent="0.25">
      <c r="A2270" t="s">
        <v>2215</v>
      </c>
      <c r="B2270" t="s">
        <v>5</v>
      </c>
      <c r="C2270" t="s">
        <v>1913</v>
      </c>
      <c r="D2270" s="24">
        <v>11069</v>
      </c>
      <c r="E2270" t="s">
        <v>1649</v>
      </c>
      <c r="F2270" t="s">
        <v>128</v>
      </c>
      <c r="G2270" t="s">
        <v>110</v>
      </c>
      <c r="H2270" t="s">
        <v>2360</v>
      </c>
      <c r="I2270" t="s">
        <v>1850</v>
      </c>
      <c r="J2270" t="s">
        <v>1919</v>
      </c>
      <c r="K2270" t="s">
        <v>34</v>
      </c>
      <c r="L2270" s="24">
        <v>7168</v>
      </c>
      <c r="M2270" s="25">
        <f>+VLOOKUP(E2270, TC!A:D, 4, FALSE())</f>
        <v>1.0497999990273863</v>
      </c>
      <c r="N2270" s="24">
        <f t="shared" si="175"/>
        <v>7168</v>
      </c>
      <c r="O2270" t="str">
        <f t="shared" si="176"/>
        <v>FACTURA</v>
      </c>
      <c r="P2270" t="str">
        <f t="shared" si="177"/>
        <v>2025</v>
      </c>
      <c r="Q2270" t="str">
        <f t="shared" si="178"/>
        <v>02</v>
      </c>
      <c r="R2270" t="str">
        <f>+IFERROR(VLOOKUP(I2270, Listado!A:B, 2, FALSE()), "COMERCIALIZADORA INTERNACIONAL CARIBBEAN EXOTICS S A")</f>
        <v>PEREZ MEJIA MARIA PAULINA</v>
      </c>
      <c r="S2270" s="25">
        <f>+VLOOKUP(E2270, TC!A:D, 2, FALSE())</f>
        <v>4112.63</v>
      </c>
      <c r="T2270" t="str">
        <f t="shared" si="179"/>
        <v>USD</v>
      </c>
    </row>
    <row r="2271" spans="1:20" ht="18.75" hidden="1" customHeight="1" x14ac:dyDescent="0.25">
      <c r="A2271" t="s">
        <v>2215</v>
      </c>
      <c r="B2271" t="s">
        <v>5</v>
      </c>
      <c r="C2271" t="s">
        <v>1913</v>
      </c>
      <c r="D2271" s="24">
        <v>11070</v>
      </c>
      <c r="E2271" t="s">
        <v>1649</v>
      </c>
      <c r="F2271" t="s">
        <v>128</v>
      </c>
      <c r="G2271" t="s">
        <v>110</v>
      </c>
      <c r="H2271" t="s">
        <v>2361</v>
      </c>
      <c r="I2271" t="s">
        <v>1851</v>
      </c>
      <c r="J2271" t="s">
        <v>1940</v>
      </c>
      <c r="K2271" t="s">
        <v>42</v>
      </c>
      <c r="L2271" s="24">
        <v>3836</v>
      </c>
      <c r="M2271" s="25">
        <f>+VLOOKUP(E2271, TC!A:D, 4, FALSE())</f>
        <v>1.0497999990273863</v>
      </c>
      <c r="N2271" s="24">
        <f t="shared" si="175"/>
        <v>3836</v>
      </c>
      <c r="O2271" t="str">
        <f t="shared" si="176"/>
        <v>FACTURA</v>
      </c>
      <c r="P2271" t="str">
        <f t="shared" si="177"/>
        <v>2025</v>
      </c>
      <c r="Q2271" t="str">
        <f t="shared" si="178"/>
        <v>02</v>
      </c>
      <c r="R2271" t="str">
        <f>+IFERROR(VLOOKUP(I2271, Listado!A:B, 2, FALSE()), "COMERCIALIZADORA INTERNACIONAL CARIBBEAN EXOTICS S A")</f>
        <v>PEREZ MEJIA MARIA PAULINA</v>
      </c>
      <c r="S2271" s="25">
        <f>+VLOOKUP(E2271, TC!A:D, 2, FALSE())</f>
        <v>4112.63</v>
      </c>
      <c r="T2271" t="str">
        <f t="shared" si="179"/>
        <v>USD</v>
      </c>
    </row>
    <row r="2272" spans="1:20" ht="18.75" hidden="1" customHeight="1" x14ac:dyDescent="0.25">
      <c r="A2272" t="s">
        <v>2215</v>
      </c>
      <c r="B2272" t="s">
        <v>5</v>
      </c>
      <c r="C2272" t="s">
        <v>1913</v>
      </c>
      <c r="D2272" s="24">
        <v>11070</v>
      </c>
      <c r="E2272" t="s">
        <v>1649</v>
      </c>
      <c r="F2272" t="s">
        <v>128</v>
      </c>
      <c r="G2272" t="s">
        <v>110</v>
      </c>
      <c r="H2272" t="s">
        <v>2361</v>
      </c>
      <c r="I2272" t="s">
        <v>1851</v>
      </c>
      <c r="J2272" t="s">
        <v>1940</v>
      </c>
      <c r="K2272" t="s">
        <v>50</v>
      </c>
      <c r="L2272" s="24">
        <v>4586.3999999999996</v>
      </c>
      <c r="M2272" s="25">
        <f>+VLOOKUP(E2272, TC!A:D, 4, FALSE())</f>
        <v>1.0497999990273863</v>
      </c>
      <c r="N2272" s="24">
        <f t="shared" si="175"/>
        <v>4586.3999999999996</v>
      </c>
      <c r="O2272" t="str">
        <f t="shared" si="176"/>
        <v>FACTURA</v>
      </c>
      <c r="P2272" t="str">
        <f t="shared" si="177"/>
        <v>2025</v>
      </c>
      <c r="Q2272" t="str">
        <f t="shared" si="178"/>
        <v>02</v>
      </c>
      <c r="R2272" t="str">
        <f>+IFERROR(VLOOKUP(I2272, Listado!A:B, 2, FALSE()), "COMERCIALIZADORA INTERNACIONAL CARIBBEAN EXOTICS S A")</f>
        <v>PEREZ MEJIA MARIA PAULINA</v>
      </c>
      <c r="S2272" s="25">
        <f>+VLOOKUP(E2272, TC!A:D, 2, FALSE())</f>
        <v>4112.63</v>
      </c>
      <c r="T2272" t="str">
        <f t="shared" si="179"/>
        <v>USD</v>
      </c>
    </row>
    <row r="2273" spans="1:20" ht="18.75" hidden="1" customHeight="1" x14ac:dyDescent="0.25">
      <c r="A2273" t="s">
        <v>2215</v>
      </c>
      <c r="B2273" t="s">
        <v>5</v>
      </c>
      <c r="C2273" t="s">
        <v>1913</v>
      </c>
      <c r="D2273" s="24">
        <v>11071</v>
      </c>
      <c r="E2273" t="s">
        <v>1649</v>
      </c>
      <c r="F2273" t="s">
        <v>99</v>
      </c>
      <c r="G2273" t="s">
        <v>1914</v>
      </c>
      <c r="I2273" t="s">
        <v>1841</v>
      </c>
      <c r="J2273" t="s">
        <v>1915</v>
      </c>
      <c r="K2273" t="s">
        <v>2022</v>
      </c>
      <c r="L2273" s="24">
        <v>136320</v>
      </c>
      <c r="M2273" s="25">
        <f>+VLOOKUP(E2273, TC!A:D, 4, FALSE())</f>
        <v>1.0497999990273863</v>
      </c>
      <c r="N2273" s="24">
        <f t="shared" si="175"/>
        <v>136320</v>
      </c>
      <c r="O2273" t="str">
        <f t="shared" si="176"/>
        <v>FACTURA</v>
      </c>
      <c r="P2273" t="str">
        <f t="shared" si="177"/>
        <v>2025</v>
      </c>
      <c r="Q2273" t="str">
        <f t="shared" si="178"/>
        <v>02</v>
      </c>
      <c r="R2273" t="str">
        <f>+IFERROR(VLOOKUP(I2273, Listado!A:B, 2, FALSE()), "COMERCIALIZADORA INTERNACIONAL CARIBBEAN EXOTICS S A")</f>
        <v>LONDOÑO ECHEVERRI ALEJANDRA</v>
      </c>
      <c r="S2273" s="25">
        <f>+VLOOKUP(E2273, TC!A:D, 2, FALSE())</f>
        <v>4112.63</v>
      </c>
      <c r="T2273" t="str">
        <f t="shared" si="179"/>
        <v>COP</v>
      </c>
    </row>
    <row r="2274" spans="1:20" ht="18.75" hidden="1" customHeight="1" x14ac:dyDescent="0.25">
      <c r="A2274" t="s">
        <v>2215</v>
      </c>
      <c r="B2274" t="s">
        <v>5</v>
      </c>
      <c r="C2274" t="s">
        <v>1913</v>
      </c>
      <c r="D2274" s="24">
        <v>11071</v>
      </c>
      <c r="E2274" t="s">
        <v>1649</v>
      </c>
      <c r="F2274" t="s">
        <v>99</v>
      </c>
      <c r="G2274" t="s">
        <v>1914</v>
      </c>
      <c r="I2274" t="s">
        <v>1841</v>
      </c>
      <c r="J2274" t="s">
        <v>1915</v>
      </c>
      <c r="K2274" t="s">
        <v>2022</v>
      </c>
      <c r="L2274" s="24">
        <v>50160</v>
      </c>
      <c r="M2274" s="25">
        <f>+VLOOKUP(E2274, TC!A:D, 4, FALSE())</f>
        <v>1.0497999990273863</v>
      </c>
      <c r="N2274" s="24">
        <f t="shared" si="175"/>
        <v>50160</v>
      </c>
      <c r="O2274" t="str">
        <f t="shared" si="176"/>
        <v>FACTURA</v>
      </c>
      <c r="P2274" t="str">
        <f t="shared" si="177"/>
        <v>2025</v>
      </c>
      <c r="Q2274" t="str">
        <f t="shared" si="178"/>
        <v>02</v>
      </c>
      <c r="R2274" t="str">
        <f>+IFERROR(VLOOKUP(I2274, Listado!A:B, 2, FALSE()), "COMERCIALIZADORA INTERNACIONAL CARIBBEAN EXOTICS S A")</f>
        <v>LONDOÑO ECHEVERRI ALEJANDRA</v>
      </c>
      <c r="S2274" s="25">
        <f>+VLOOKUP(E2274, TC!A:D, 2, FALSE())</f>
        <v>4112.63</v>
      </c>
      <c r="T2274" t="str">
        <f t="shared" si="179"/>
        <v>COP</v>
      </c>
    </row>
    <row r="2275" spans="1:20" ht="18.75" hidden="1" customHeight="1" x14ac:dyDescent="0.25">
      <c r="A2275" t="s">
        <v>2215</v>
      </c>
      <c r="B2275" t="s">
        <v>5</v>
      </c>
      <c r="C2275" t="s">
        <v>1913</v>
      </c>
      <c r="D2275" s="24">
        <v>11071</v>
      </c>
      <c r="E2275" t="s">
        <v>1649</v>
      </c>
      <c r="F2275" t="s">
        <v>99</v>
      </c>
      <c r="G2275" t="s">
        <v>1914</v>
      </c>
      <c r="I2275" t="s">
        <v>1841</v>
      </c>
      <c r="J2275" t="s">
        <v>1915</v>
      </c>
      <c r="K2275" t="s">
        <v>2022</v>
      </c>
      <c r="L2275" s="24">
        <v>17640</v>
      </c>
      <c r="M2275" s="25">
        <f>+VLOOKUP(E2275, TC!A:D, 4, FALSE())</f>
        <v>1.0497999990273863</v>
      </c>
      <c r="N2275" s="24">
        <f t="shared" si="175"/>
        <v>17640</v>
      </c>
      <c r="O2275" t="str">
        <f t="shared" si="176"/>
        <v>FACTURA</v>
      </c>
      <c r="P2275" t="str">
        <f t="shared" si="177"/>
        <v>2025</v>
      </c>
      <c r="Q2275" t="str">
        <f t="shared" si="178"/>
        <v>02</v>
      </c>
      <c r="R2275" t="str">
        <f>+IFERROR(VLOOKUP(I2275, Listado!A:B, 2, FALSE()), "COMERCIALIZADORA INTERNACIONAL CARIBBEAN EXOTICS S A")</f>
        <v>LONDOÑO ECHEVERRI ALEJANDRA</v>
      </c>
      <c r="S2275" s="25">
        <f>+VLOOKUP(E2275, TC!A:D, 2, FALSE())</f>
        <v>4112.63</v>
      </c>
      <c r="T2275" t="str">
        <f t="shared" si="179"/>
        <v>COP</v>
      </c>
    </row>
    <row r="2276" spans="1:20" ht="18.75" hidden="1" customHeight="1" x14ac:dyDescent="0.25">
      <c r="A2276" t="s">
        <v>2215</v>
      </c>
      <c r="B2276" t="s">
        <v>5</v>
      </c>
      <c r="C2276" t="s">
        <v>1913</v>
      </c>
      <c r="D2276" s="24">
        <v>11071</v>
      </c>
      <c r="E2276" t="s">
        <v>1649</v>
      </c>
      <c r="F2276" t="s">
        <v>99</v>
      </c>
      <c r="G2276" t="s">
        <v>1914</v>
      </c>
      <c r="I2276" t="s">
        <v>1841</v>
      </c>
      <c r="J2276" t="s">
        <v>1915</v>
      </c>
      <c r="K2276" t="s">
        <v>2022</v>
      </c>
      <c r="L2276" s="24">
        <v>21720</v>
      </c>
      <c r="M2276" s="25">
        <f>+VLOOKUP(E2276, TC!A:D, 4, FALSE())</f>
        <v>1.0497999990273863</v>
      </c>
      <c r="N2276" s="24">
        <f t="shared" si="175"/>
        <v>21720</v>
      </c>
      <c r="O2276" t="str">
        <f t="shared" si="176"/>
        <v>FACTURA</v>
      </c>
      <c r="P2276" t="str">
        <f t="shared" si="177"/>
        <v>2025</v>
      </c>
      <c r="Q2276" t="str">
        <f t="shared" si="178"/>
        <v>02</v>
      </c>
      <c r="R2276" t="str">
        <f>+IFERROR(VLOOKUP(I2276, Listado!A:B, 2, FALSE()), "COMERCIALIZADORA INTERNACIONAL CARIBBEAN EXOTICS S A")</f>
        <v>LONDOÑO ECHEVERRI ALEJANDRA</v>
      </c>
      <c r="S2276" s="25">
        <f>+VLOOKUP(E2276, TC!A:D, 2, FALSE())</f>
        <v>4112.63</v>
      </c>
      <c r="T2276" t="str">
        <f t="shared" si="179"/>
        <v>COP</v>
      </c>
    </row>
    <row r="2277" spans="1:20" ht="18.75" hidden="1" customHeight="1" x14ac:dyDescent="0.25">
      <c r="A2277" t="s">
        <v>2215</v>
      </c>
      <c r="B2277" t="s">
        <v>5</v>
      </c>
      <c r="C2277" t="s">
        <v>1913</v>
      </c>
      <c r="D2277" s="24">
        <v>11071</v>
      </c>
      <c r="E2277" t="s">
        <v>1649</v>
      </c>
      <c r="F2277" t="s">
        <v>99</v>
      </c>
      <c r="G2277" t="s">
        <v>1914</v>
      </c>
      <c r="I2277" t="s">
        <v>1841</v>
      </c>
      <c r="J2277" t="s">
        <v>1915</v>
      </c>
      <c r="K2277" t="s">
        <v>2022</v>
      </c>
      <c r="L2277" s="24">
        <v>41880</v>
      </c>
      <c r="M2277" s="25">
        <f>+VLOOKUP(E2277, TC!A:D, 4, FALSE())</f>
        <v>1.0497999990273863</v>
      </c>
      <c r="N2277" s="24">
        <f t="shared" si="175"/>
        <v>41880</v>
      </c>
      <c r="O2277" t="str">
        <f t="shared" si="176"/>
        <v>FACTURA</v>
      </c>
      <c r="P2277" t="str">
        <f t="shared" si="177"/>
        <v>2025</v>
      </c>
      <c r="Q2277" t="str">
        <f t="shared" si="178"/>
        <v>02</v>
      </c>
      <c r="R2277" t="str">
        <f>+IFERROR(VLOOKUP(I2277, Listado!A:B, 2, FALSE()), "COMERCIALIZADORA INTERNACIONAL CARIBBEAN EXOTICS S A")</f>
        <v>LONDOÑO ECHEVERRI ALEJANDRA</v>
      </c>
      <c r="S2277" s="25">
        <f>+VLOOKUP(E2277, TC!A:D, 2, FALSE())</f>
        <v>4112.63</v>
      </c>
      <c r="T2277" t="str">
        <f t="shared" si="179"/>
        <v>COP</v>
      </c>
    </row>
    <row r="2278" spans="1:20" ht="18.75" hidden="1" customHeight="1" x14ac:dyDescent="0.25">
      <c r="A2278" t="s">
        <v>2215</v>
      </c>
      <c r="B2278" t="s">
        <v>5</v>
      </c>
      <c r="C2278" t="s">
        <v>1913</v>
      </c>
      <c r="D2278" s="24">
        <v>11072</v>
      </c>
      <c r="E2278" t="s">
        <v>1649</v>
      </c>
      <c r="F2278" t="s">
        <v>99</v>
      </c>
      <c r="G2278" t="s">
        <v>1914</v>
      </c>
      <c r="I2278" t="s">
        <v>1841</v>
      </c>
      <c r="J2278" t="s">
        <v>1915</v>
      </c>
      <c r="K2278" t="s">
        <v>2022</v>
      </c>
      <c r="L2278" s="24">
        <v>49660</v>
      </c>
      <c r="M2278" s="25">
        <f>+VLOOKUP(E2278, TC!A:D, 4, FALSE())</f>
        <v>1.0497999990273863</v>
      </c>
      <c r="N2278" s="24">
        <f t="shared" si="175"/>
        <v>49660</v>
      </c>
      <c r="O2278" t="str">
        <f t="shared" si="176"/>
        <v>FACTURA</v>
      </c>
      <c r="P2278" t="str">
        <f t="shared" si="177"/>
        <v>2025</v>
      </c>
      <c r="Q2278" t="str">
        <f t="shared" si="178"/>
        <v>02</v>
      </c>
      <c r="R2278" t="str">
        <f>+IFERROR(VLOOKUP(I2278, Listado!A:B, 2, FALSE()), "COMERCIALIZADORA INTERNACIONAL CARIBBEAN EXOTICS S A")</f>
        <v>LONDOÑO ECHEVERRI ALEJANDRA</v>
      </c>
      <c r="S2278" s="25">
        <f>+VLOOKUP(E2278, TC!A:D, 2, FALSE())</f>
        <v>4112.63</v>
      </c>
      <c r="T2278" t="str">
        <f t="shared" si="179"/>
        <v>COP</v>
      </c>
    </row>
    <row r="2279" spans="1:20" ht="18.75" hidden="1" customHeight="1" x14ac:dyDescent="0.25">
      <c r="A2279" t="s">
        <v>2215</v>
      </c>
      <c r="B2279" t="s">
        <v>5</v>
      </c>
      <c r="C2279" t="s">
        <v>1913</v>
      </c>
      <c r="D2279" s="24">
        <v>11072</v>
      </c>
      <c r="E2279" t="s">
        <v>1649</v>
      </c>
      <c r="F2279" t="s">
        <v>99</v>
      </c>
      <c r="G2279" t="s">
        <v>1914</v>
      </c>
      <c r="I2279" t="s">
        <v>1841</v>
      </c>
      <c r="J2279" t="s">
        <v>1915</v>
      </c>
      <c r="K2279" t="s">
        <v>2022</v>
      </c>
      <c r="L2279" s="24">
        <v>3120</v>
      </c>
      <c r="M2279" s="25">
        <f>+VLOOKUP(E2279, TC!A:D, 4, FALSE())</f>
        <v>1.0497999990273863</v>
      </c>
      <c r="N2279" s="24">
        <f t="shared" si="175"/>
        <v>3120</v>
      </c>
      <c r="O2279" t="str">
        <f t="shared" si="176"/>
        <v>FACTURA</v>
      </c>
      <c r="P2279" t="str">
        <f t="shared" si="177"/>
        <v>2025</v>
      </c>
      <c r="Q2279" t="str">
        <f t="shared" si="178"/>
        <v>02</v>
      </c>
      <c r="R2279" t="str">
        <f>+IFERROR(VLOOKUP(I2279, Listado!A:B, 2, FALSE()), "COMERCIALIZADORA INTERNACIONAL CARIBBEAN EXOTICS S A")</f>
        <v>LONDOÑO ECHEVERRI ALEJANDRA</v>
      </c>
      <c r="S2279" s="25">
        <f>+VLOOKUP(E2279, TC!A:D, 2, FALSE())</f>
        <v>4112.63</v>
      </c>
      <c r="T2279" t="str">
        <f t="shared" si="179"/>
        <v>COP</v>
      </c>
    </row>
    <row r="2280" spans="1:20" ht="18.75" hidden="1" customHeight="1" x14ac:dyDescent="0.25">
      <c r="A2280" t="s">
        <v>2215</v>
      </c>
      <c r="B2280" t="s">
        <v>5</v>
      </c>
      <c r="C2280" t="s">
        <v>1913</v>
      </c>
      <c r="D2280" s="24">
        <v>11072</v>
      </c>
      <c r="E2280" t="s">
        <v>1649</v>
      </c>
      <c r="F2280" t="s">
        <v>99</v>
      </c>
      <c r="G2280" t="s">
        <v>1914</v>
      </c>
      <c r="I2280" t="s">
        <v>1841</v>
      </c>
      <c r="J2280" t="s">
        <v>1915</v>
      </c>
      <c r="K2280" t="s">
        <v>2022</v>
      </c>
      <c r="L2280" s="24">
        <v>47710</v>
      </c>
      <c r="M2280" s="25">
        <f>+VLOOKUP(E2280, TC!A:D, 4, FALSE())</f>
        <v>1.0497999990273863</v>
      </c>
      <c r="N2280" s="24">
        <f t="shared" si="175"/>
        <v>47710</v>
      </c>
      <c r="O2280" t="str">
        <f t="shared" si="176"/>
        <v>FACTURA</v>
      </c>
      <c r="P2280" t="str">
        <f t="shared" si="177"/>
        <v>2025</v>
      </c>
      <c r="Q2280" t="str">
        <f t="shared" si="178"/>
        <v>02</v>
      </c>
      <c r="R2280" t="str">
        <f>+IFERROR(VLOOKUP(I2280, Listado!A:B, 2, FALSE()), "COMERCIALIZADORA INTERNACIONAL CARIBBEAN EXOTICS S A")</f>
        <v>LONDOÑO ECHEVERRI ALEJANDRA</v>
      </c>
      <c r="S2280" s="25">
        <f>+VLOOKUP(E2280, TC!A:D, 2, FALSE())</f>
        <v>4112.63</v>
      </c>
      <c r="T2280" t="str">
        <f t="shared" si="179"/>
        <v>COP</v>
      </c>
    </row>
    <row r="2281" spans="1:20" ht="18.75" hidden="1" customHeight="1" x14ac:dyDescent="0.25">
      <c r="A2281" t="s">
        <v>2215</v>
      </c>
      <c r="B2281" t="s">
        <v>5</v>
      </c>
      <c r="C2281" t="s">
        <v>1913</v>
      </c>
      <c r="D2281" s="24">
        <v>11072</v>
      </c>
      <c r="E2281" t="s">
        <v>1649</v>
      </c>
      <c r="F2281" t="s">
        <v>99</v>
      </c>
      <c r="G2281" t="s">
        <v>1914</v>
      </c>
      <c r="I2281" t="s">
        <v>1841</v>
      </c>
      <c r="J2281" t="s">
        <v>1915</v>
      </c>
      <c r="K2281" t="s">
        <v>2022</v>
      </c>
      <c r="L2281" s="24">
        <v>91910</v>
      </c>
      <c r="M2281" s="25">
        <f>+VLOOKUP(E2281, TC!A:D, 4, FALSE())</f>
        <v>1.0497999990273863</v>
      </c>
      <c r="N2281" s="24">
        <f t="shared" si="175"/>
        <v>91910</v>
      </c>
      <c r="O2281" t="str">
        <f t="shared" si="176"/>
        <v>FACTURA</v>
      </c>
      <c r="P2281" t="str">
        <f t="shared" si="177"/>
        <v>2025</v>
      </c>
      <c r="Q2281" t="str">
        <f t="shared" si="178"/>
        <v>02</v>
      </c>
      <c r="R2281" t="str">
        <f>+IFERROR(VLOOKUP(I2281, Listado!A:B, 2, FALSE()), "COMERCIALIZADORA INTERNACIONAL CARIBBEAN EXOTICS S A")</f>
        <v>LONDOÑO ECHEVERRI ALEJANDRA</v>
      </c>
      <c r="S2281" s="25">
        <f>+VLOOKUP(E2281, TC!A:D, 2, FALSE())</f>
        <v>4112.63</v>
      </c>
      <c r="T2281" t="str">
        <f t="shared" si="179"/>
        <v>COP</v>
      </c>
    </row>
    <row r="2282" spans="1:20" ht="18.75" hidden="1" customHeight="1" x14ac:dyDescent="0.25">
      <c r="A2282" t="s">
        <v>2215</v>
      </c>
      <c r="B2282" t="s">
        <v>5</v>
      </c>
      <c r="C2282" t="s">
        <v>1913</v>
      </c>
      <c r="D2282" s="24">
        <v>11072</v>
      </c>
      <c r="E2282" t="s">
        <v>1649</v>
      </c>
      <c r="F2282" t="s">
        <v>99</v>
      </c>
      <c r="G2282" t="s">
        <v>1914</v>
      </c>
      <c r="I2282" t="s">
        <v>1841</v>
      </c>
      <c r="J2282" t="s">
        <v>1915</v>
      </c>
      <c r="K2282" t="s">
        <v>2022</v>
      </c>
      <c r="L2282" s="24">
        <v>32500</v>
      </c>
      <c r="M2282" s="25">
        <f>+VLOOKUP(E2282, TC!A:D, 4, FALSE())</f>
        <v>1.0497999990273863</v>
      </c>
      <c r="N2282" s="24">
        <f t="shared" si="175"/>
        <v>32500</v>
      </c>
      <c r="O2282" t="str">
        <f t="shared" si="176"/>
        <v>FACTURA</v>
      </c>
      <c r="P2282" t="str">
        <f t="shared" si="177"/>
        <v>2025</v>
      </c>
      <c r="Q2282" t="str">
        <f t="shared" si="178"/>
        <v>02</v>
      </c>
      <c r="R2282" t="str">
        <f>+IFERROR(VLOOKUP(I2282, Listado!A:B, 2, FALSE()), "COMERCIALIZADORA INTERNACIONAL CARIBBEAN EXOTICS S A")</f>
        <v>LONDOÑO ECHEVERRI ALEJANDRA</v>
      </c>
      <c r="S2282" s="25">
        <f>+VLOOKUP(E2282, TC!A:D, 2, FALSE())</f>
        <v>4112.63</v>
      </c>
      <c r="T2282" t="str">
        <f t="shared" si="179"/>
        <v>COP</v>
      </c>
    </row>
    <row r="2283" spans="1:20" ht="18.75" hidden="1" customHeight="1" x14ac:dyDescent="0.25">
      <c r="A2283" t="s">
        <v>2215</v>
      </c>
      <c r="B2283" t="s">
        <v>5</v>
      </c>
      <c r="C2283" t="s">
        <v>1913</v>
      </c>
      <c r="D2283" s="24">
        <v>11072</v>
      </c>
      <c r="E2283" t="s">
        <v>1649</v>
      </c>
      <c r="F2283" t="s">
        <v>99</v>
      </c>
      <c r="G2283" t="s">
        <v>1914</v>
      </c>
      <c r="I2283" t="s">
        <v>1841</v>
      </c>
      <c r="J2283" t="s">
        <v>1915</v>
      </c>
      <c r="K2283" t="s">
        <v>2022</v>
      </c>
      <c r="L2283" s="24">
        <v>186030</v>
      </c>
      <c r="M2283" s="25">
        <f>+VLOOKUP(E2283, TC!A:D, 4, FALSE())</f>
        <v>1.0497999990273863</v>
      </c>
      <c r="N2283" s="24">
        <f t="shared" si="175"/>
        <v>186030</v>
      </c>
      <c r="O2283" t="str">
        <f t="shared" si="176"/>
        <v>FACTURA</v>
      </c>
      <c r="P2283" t="str">
        <f t="shared" si="177"/>
        <v>2025</v>
      </c>
      <c r="Q2283" t="str">
        <f t="shared" si="178"/>
        <v>02</v>
      </c>
      <c r="R2283" t="str">
        <f>+IFERROR(VLOOKUP(I2283, Listado!A:B, 2, FALSE()), "COMERCIALIZADORA INTERNACIONAL CARIBBEAN EXOTICS S A")</f>
        <v>LONDOÑO ECHEVERRI ALEJANDRA</v>
      </c>
      <c r="S2283" s="25">
        <f>+VLOOKUP(E2283, TC!A:D, 2, FALSE())</f>
        <v>4112.63</v>
      </c>
      <c r="T2283" t="str">
        <f t="shared" si="179"/>
        <v>COP</v>
      </c>
    </row>
    <row r="2284" spans="1:20" ht="18.75" hidden="1" customHeight="1" x14ac:dyDescent="0.25">
      <c r="A2284" t="s">
        <v>2215</v>
      </c>
      <c r="B2284" t="s">
        <v>1923</v>
      </c>
      <c r="C2284" t="s">
        <v>1913</v>
      </c>
      <c r="D2284" s="24">
        <v>5778</v>
      </c>
      <c r="E2284" t="s">
        <v>1649</v>
      </c>
      <c r="F2284" t="s">
        <v>128</v>
      </c>
      <c r="G2284" t="s">
        <v>110</v>
      </c>
      <c r="H2284" t="s">
        <v>2159</v>
      </c>
      <c r="I2284" t="s">
        <v>1850</v>
      </c>
      <c r="J2284" t="s">
        <v>1919</v>
      </c>
      <c r="K2284" t="s">
        <v>1928</v>
      </c>
      <c r="L2284" s="24">
        <v>4584.59</v>
      </c>
      <c r="M2284" s="25">
        <f>+VLOOKUP(E2284, TC!A:D, 4, FALSE())</f>
        <v>1.0497999990273863</v>
      </c>
      <c r="N2284" s="24">
        <f t="shared" si="175"/>
        <v>4584.59</v>
      </c>
      <c r="O2284" t="str">
        <f t="shared" si="176"/>
        <v>FACTURA</v>
      </c>
      <c r="P2284" t="str">
        <f t="shared" si="177"/>
        <v>2025</v>
      </c>
      <c r="Q2284" t="str">
        <f t="shared" si="178"/>
        <v>02</v>
      </c>
      <c r="R2284" t="str">
        <f>+IFERROR(VLOOKUP(I2284, Listado!A:B, 2, FALSE()), "COMERCIALIZADORA INTERNACIONAL CARIBBEAN EXOTICS S A")</f>
        <v>PEREZ MEJIA MARIA PAULINA</v>
      </c>
      <c r="S2284" s="25">
        <f>+VLOOKUP(E2284, TC!A:D, 2, FALSE())</f>
        <v>4112.63</v>
      </c>
      <c r="T2284" t="str">
        <f t="shared" si="179"/>
        <v>USD</v>
      </c>
    </row>
    <row r="2285" spans="1:20" ht="18.75" hidden="1" customHeight="1" x14ac:dyDescent="0.25">
      <c r="A2285" t="s">
        <v>2215</v>
      </c>
      <c r="B2285" t="s">
        <v>1923</v>
      </c>
      <c r="C2285" t="s">
        <v>1913</v>
      </c>
      <c r="D2285" s="24">
        <v>5778</v>
      </c>
      <c r="E2285" t="s">
        <v>1649</v>
      </c>
      <c r="F2285" t="s">
        <v>128</v>
      </c>
      <c r="G2285" t="s">
        <v>110</v>
      </c>
      <c r="H2285" t="s">
        <v>2159</v>
      </c>
      <c r="I2285" t="s">
        <v>1850</v>
      </c>
      <c r="J2285" t="s">
        <v>1919</v>
      </c>
      <c r="K2285" t="s">
        <v>45</v>
      </c>
      <c r="L2285" s="24">
        <v>9600</v>
      </c>
      <c r="M2285" s="25">
        <f>+VLOOKUP(E2285, TC!A:D, 4, FALSE())</f>
        <v>1.0497999990273863</v>
      </c>
      <c r="N2285" s="24">
        <f t="shared" si="175"/>
        <v>9600</v>
      </c>
      <c r="O2285" t="str">
        <f t="shared" si="176"/>
        <v>FACTURA</v>
      </c>
      <c r="P2285" t="str">
        <f t="shared" si="177"/>
        <v>2025</v>
      </c>
      <c r="Q2285" t="str">
        <f t="shared" si="178"/>
        <v>02</v>
      </c>
      <c r="R2285" t="str">
        <f>+IFERROR(VLOOKUP(I2285, Listado!A:B, 2, FALSE()), "COMERCIALIZADORA INTERNACIONAL CARIBBEAN EXOTICS S A")</f>
        <v>PEREZ MEJIA MARIA PAULINA</v>
      </c>
      <c r="S2285" s="25">
        <f>+VLOOKUP(E2285, TC!A:D, 2, FALSE())</f>
        <v>4112.63</v>
      </c>
      <c r="T2285" t="str">
        <f t="shared" si="179"/>
        <v>USD</v>
      </c>
    </row>
    <row r="2286" spans="1:20" ht="18.75" hidden="1" customHeight="1" x14ac:dyDescent="0.25">
      <c r="A2286" t="s">
        <v>2215</v>
      </c>
      <c r="B2286" t="s">
        <v>5</v>
      </c>
      <c r="C2286" t="s">
        <v>1913</v>
      </c>
      <c r="D2286" s="24">
        <v>11073</v>
      </c>
      <c r="E2286" t="s">
        <v>1649</v>
      </c>
      <c r="F2286" t="s">
        <v>99</v>
      </c>
      <c r="G2286" t="s">
        <v>1914</v>
      </c>
      <c r="I2286" t="s">
        <v>1841</v>
      </c>
      <c r="J2286" t="s">
        <v>1915</v>
      </c>
      <c r="K2286" t="s">
        <v>2022</v>
      </c>
      <c r="L2286" s="24">
        <v>33040</v>
      </c>
      <c r="M2286" s="25">
        <f>+VLOOKUP(E2286, TC!A:D, 4, FALSE())</f>
        <v>1.0497999990273863</v>
      </c>
      <c r="N2286" s="24">
        <f t="shared" si="175"/>
        <v>33040</v>
      </c>
      <c r="O2286" t="str">
        <f t="shared" si="176"/>
        <v>FACTURA</v>
      </c>
      <c r="P2286" t="str">
        <f t="shared" si="177"/>
        <v>2025</v>
      </c>
      <c r="Q2286" t="str">
        <f t="shared" si="178"/>
        <v>02</v>
      </c>
      <c r="R2286" t="str">
        <f>+IFERROR(VLOOKUP(I2286, Listado!A:B, 2, FALSE()), "COMERCIALIZADORA INTERNACIONAL CARIBBEAN EXOTICS S A")</f>
        <v>LONDOÑO ECHEVERRI ALEJANDRA</v>
      </c>
      <c r="S2286" s="25">
        <f>+VLOOKUP(E2286, TC!A:D, 2, FALSE())</f>
        <v>4112.63</v>
      </c>
      <c r="T2286" t="str">
        <f t="shared" si="179"/>
        <v>COP</v>
      </c>
    </row>
    <row r="2287" spans="1:20" ht="18.75" hidden="1" customHeight="1" x14ac:dyDescent="0.25">
      <c r="A2287" t="s">
        <v>2215</v>
      </c>
      <c r="B2287" t="s">
        <v>5</v>
      </c>
      <c r="C2287" t="s">
        <v>1913</v>
      </c>
      <c r="D2287" s="24">
        <v>11073</v>
      </c>
      <c r="E2287" t="s">
        <v>1649</v>
      </c>
      <c r="F2287" t="s">
        <v>99</v>
      </c>
      <c r="G2287" t="s">
        <v>1914</v>
      </c>
      <c r="I2287" t="s">
        <v>1841</v>
      </c>
      <c r="J2287" t="s">
        <v>1915</v>
      </c>
      <c r="K2287" t="s">
        <v>2022</v>
      </c>
      <c r="L2287" s="24">
        <v>20860</v>
      </c>
      <c r="M2287" s="25">
        <f>+VLOOKUP(E2287, TC!A:D, 4, FALSE())</f>
        <v>1.0497999990273863</v>
      </c>
      <c r="N2287" s="24">
        <f t="shared" si="175"/>
        <v>20860</v>
      </c>
      <c r="O2287" t="str">
        <f t="shared" si="176"/>
        <v>FACTURA</v>
      </c>
      <c r="P2287" t="str">
        <f t="shared" si="177"/>
        <v>2025</v>
      </c>
      <c r="Q2287" t="str">
        <f t="shared" si="178"/>
        <v>02</v>
      </c>
      <c r="R2287" t="str">
        <f>+IFERROR(VLOOKUP(I2287, Listado!A:B, 2, FALSE()), "COMERCIALIZADORA INTERNACIONAL CARIBBEAN EXOTICS S A")</f>
        <v>LONDOÑO ECHEVERRI ALEJANDRA</v>
      </c>
      <c r="S2287" s="25">
        <f>+VLOOKUP(E2287, TC!A:D, 2, FALSE())</f>
        <v>4112.63</v>
      </c>
      <c r="T2287" t="str">
        <f t="shared" si="179"/>
        <v>COP</v>
      </c>
    </row>
    <row r="2288" spans="1:20" ht="18.75" hidden="1" customHeight="1" x14ac:dyDescent="0.25">
      <c r="A2288" t="s">
        <v>2215</v>
      </c>
      <c r="B2288" t="s">
        <v>5</v>
      </c>
      <c r="C2288" t="s">
        <v>1913</v>
      </c>
      <c r="D2288" s="24">
        <v>11073</v>
      </c>
      <c r="E2288" t="s">
        <v>1649</v>
      </c>
      <c r="F2288" t="s">
        <v>99</v>
      </c>
      <c r="G2288" t="s">
        <v>1914</v>
      </c>
      <c r="I2288" t="s">
        <v>1841</v>
      </c>
      <c r="J2288" t="s">
        <v>1915</v>
      </c>
      <c r="K2288" t="s">
        <v>2022</v>
      </c>
      <c r="L2288" s="24">
        <v>2660</v>
      </c>
      <c r="M2288" s="25">
        <f>+VLOOKUP(E2288, TC!A:D, 4, FALSE())</f>
        <v>1.0497999990273863</v>
      </c>
      <c r="N2288" s="24">
        <f t="shared" si="175"/>
        <v>2660</v>
      </c>
      <c r="O2288" t="str">
        <f t="shared" si="176"/>
        <v>FACTURA</v>
      </c>
      <c r="P2288" t="str">
        <f t="shared" si="177"/>
        <v>2025</v>
      </c>
      <c r="Q2288" t="str">
        <f t="shared" si="178"/>
        <v>02</v>
      </c>
      <c r="R2288" t="str">
        <f>+IFERROR(VLOOKUP(I2288, Listado!A:B, 2, FALSE()), "COMERCIALIZADORA INTERNACIONAL CARIBBEAN EXOTICS S A")</f>
        <v>LONDOÑO ECHEVERRI ALEJANDRA</v>
      </c>
      <c r="S2288" s="25">
        <f>+VLOOKUP(E2288, TC!A:D, 2, FALSE())</f>
        <v>4112.63</v>
      </c>
      <c r="T2288" t="str">
        <f t="shared" si="179"/>
        <v>COP</v>
      </c>
    </row>
    <row r="2289" spans="1:20" ht="18.75" hidden="1" customHeight="1" x14ac:dyDescent="0.25">
      <c r="A2289" t="s">
        <v>2215</v>
      </c>
      <c r="B2289" t="s">
        <v>5</v>
      </c>
      <c r="C2289" t="s">
        <v>1913</v>
      </c>
      <c r="D2289" s="24">
        <v>11073</v>
      </c>
      <c r="E2289" t="s">
        <v>1649</v>
      </c>
      <c r="F2289" t="s">
        <v>99</v>
      </c>
      <c r="G2289" t="s">
        <v>1914</v>
      </c>
      <c r="I2289" t="s">
        <v>1841</v>
      </c>
      <c r="J2289" t="s">
        <v>1915</v>
      </c>
      <c r="K2289" t="s">
        <v>2022</v>
      </c>
      <c r="L2289" s="24">
        <v>102340</v>
      </c>
      <c r="M2289" s="25">
        <f>+VLOOKUP(E2289, TC!A:D, 4, FALSE())</f>
        <v>1.0497999990273863</v>
      </c>
      <c r="N2289" s="24">
        <f t="shared" si="175"/>
        <v>102340</v>
      </c>
      <c r="O2289" t="str">
        <f t="shared" si="176"/>
        <v>FACTURA</v>
      </c>
      <c r="P2289" t="str">
        <f t="shared" si="177"/>
        <v>2025</v>
      </c>
      <c r="Q2289" t="str">
        <f t="shared" si="178"/>
        <v>02</v>
      </c>
      <c r="R2289" t="str">
        <f>+IFERROR(VLOOKUP(I2289, Listado!A:B, 2, FALSE()), "COMERCIALIZADORA INTERNACIONAL CARIBBEAN EXOTICS S A")</f>
        <v>LONDOÑO ECHEVERRI ALEJANDRA</v>
      </c>
      <c r="S2289" s="25">
        <f>+VLOOKUP(E2289, TC!A:D, 2, FALSE())</f>
        <v>4112.63</v>
      </c>
      <c r="T2289" t="str">
        <f t="shared" si="179"/>
        <v>COP</v>
      </c>
    </row>
    <row r="2290" spans="1:20" ht="18.75" hidden="1" customHeight="1" x14ac:dyDescent="0.25">
      <c r="A2290" t="s">
        <v>2215</v>
      </c>
      <c r="B2290" t="s">
        <v>5</v>
      </c>
      <c r="C2290" t="s">
        <v>1913</v>
      </c>
      <c r="D2290" s="24">
        <v>11073</v>
      </c>
      <c r="E2290" t="s">
        <v>1649</v>
      </c>
      <c r="F2290" t="s">
        <v>99</v>
      </c>
      <c r="G2290" t="s">
        <v>1914</v>
      </c>
      <c r="I2290" t="s">
        <v>1841</v>
      </c>
      <c r="J2290" t="s">
        <v>1915</v>
      </c>
      <c r="K2290" t="s">
        <v>2022</v>
      </c>
      <c r="L2290" s="24">
        <v>1540</v>
      </c>
      <c r="M2290" s="25">
        <f>+VLOOKUP(E2290, TC!A:D, 4, FALSE())</f>
        <v>1.0497999990273863</v>
      </c>
      <c r="N2290" s="24">
        <f t="shared" si="175"/>
        <v>1540</v>
      </c>
      <c r="O2290" t="str">
        <f t="shared" si="176"/>
        <v>FACTURA</v>
      </c>
      <c r="P2290" t="str">
        <f t="shared" si="177"/>
        <v>2025</v>
      </c>
      <c r="Q2290" t="str">
        <f t="shared" si="178"/>
        <v>02</v>
      </c>
      <c r="R2290" t="str">
        <f>+IFERROR(VLOOKUP(I2290, Listado!A:B, 2, FALSE()), "COMERCIALIZADORA INTERNACIONAL CARIBBEAN EXOTICS S A")</f>
        <v>LONDOÑO ECHEVERRI ALEJANDRA</v>
      </c>
      <c r="S2290" s="25">
        <f>+VLOOKUP(E2290, TC!A:D, 2, FALSE())</f>
        <v>4112.63</v>
      </c>
      <c r="T2290" t="str">
        <f t="shared" si="179"/>
        <v>COP</v>
      </c>
    </row>
    <row r="2291" spans="1:20" ht="18.75" hidden="1" customHeight="1" x14ac:dyDescent="0.25">
      <c r="A2291" t="s">
        <v>2215</v>
      </c>
      <c r="B2291" t="s">
        <v>5</v>
      </c>
      <c r="C2291" t="s">
        <v>1913</v>
      </c>
      <c r="D2291" s="24">
        <v>11073</v>
      </c>
      <c r="E2291" t="s">
        <v>1649</v>
      </c>
      <c r="F2291" t="s">
        <v>99</v>
      </c>
      <c r="G2291" t="s">
        <v>1914</v>
      </c>
      <c r="I2291" t="s">
        <v>1841</v>
      </c>
      <c r="J2291" t="s">
        <v>1915</v>
      </c>
      <c r="K2291" t="s">
        <v>2022</v>
      </c>
      <c r="L2291" s="24">
        <v>19040</v>
      </c>
      <c r="M2291" s="25">
        <f>+VLOOKUP(E2291, TC!A:D, 4, FALSE())</f>
        <v>1.0497999990273863</v>
      </c>
      <c r="N2291" s="24">
        <f t="shared" si="175"/>
        <v>19040</v>
      </c>
      <c r="O2291" t="str">
        <f t="shared" si="176"/>
        <v>FACTURA</v>
      </c>
      <c r="P2291" t="str">
        <f t="shared" si="177"/>
        <v>2025</v>
      </c>
      <c r="Q2291" t="str">
        <f t="shared" si="178"/>
        <v>02</v>
      </c>
      <c r="R2291" t="str">
        <f>+IFERROR(VLOOKUP(I2291, Listado!A:B, 2, FALSE()), "COMERCIALIZADORA INTERNACIONAL CARIBBEAN EXOTICS S A")</f>
        <v>LONDOÑO ECHEVERRI ALEJANDRA</v>
      </c>
      <c r="S2291" s="25">
        <f>+VLOOKUP(E2291, TC!A:D, 2, FALSE())</f>
        <v>4112.63</v>
      </c>
      <c r="T2291" t="str">
        <f t="shared" si="179"/>
        <v>COP</v>
      </c>
    </row>
    <row r="2292" spans="1:20" ht="18.75" hidden="1" customHeight="1" x14ac:dyDescent="0.25">
      <c r="A2292" t="s">
        <v>2215</v>
      </c>
      <c r="B2292" t="s">
        <v>5</v>
      </c>
      <c r="C2292" t="s">
        <v>1913</v>
      </c>
      <c r="D2292" s="24">
        <v>11074</v>
      </c>
      <c r="E2292" t="s">
        <v>1649</v>
      </c>
      <c r="F2292" t="s">
        <v>99</v>
      </c>
      <c r="G2292" t="s">
        <v>1914</v>
      </c>
      <c r="I2292" t="s">
        <v>1841</v>
      </c>
      <c r="J2292" t="s">
        <v>1915</v>
      </c>
      <c r="K2292" t="s">
        <v>2022</v>
      </c>
      <c r="L2292" s="24">
        <v>164640</v>
      </c>
      <c r="M2292" s="25">
        <f>+VLOOKUP(E2292, TC!A:D, 4, FALSE())</f>
        <v>1.0497999990273863</v>
      </c>
      <c r="N2292" s="24">
        <f t="shared" si="175"/>
        <v>164640</v>
      </c>
      <c r="O2292" t="str">
        <f t="shared" si="176"/>
        <v>FACTURA</v>
      </c>
      <c r="P2292" t="str">
        <f t="shared" si="177"/>
        <v>2025</v>
      </c>
      <c r="Q2292" t="str">
        <f t="shared" si="178"/>
        <v>02</v>
      </c>
      <c r="R2292" t="str">
        <f>+IFERROR(VLOOKUP(I2292, Listado!A:B, 2, FALSE()), "COMERCIALIZADORA INTERNACIONAL CARIBBEAN EXOTICS S A")</f>
        <v>LONDOÑO ECHEVERRI ALEJANDRA</v>
      </c>
      <c r="S2292" s="25">
        <f>+VLOOKUP(E2292, TC!A:D, 2, FALSE())</f>
        <v>4112.63</v>
      </c>
      <c r="T2292" t="str">
        <f t="shared" si="179"/>
        <v>COP</v>
      </c>
    </row>
    <row r="2293" spans="1:20" ht="18.75" hidden="1" customHeight="1" x14ac:dyDescent="0.25">
      <c r="A2293" t="s">
        <v>2215</v>
      </c>
      <c r="B2293" t="s">
        <v>5</v>
      </c>
      <c r="C2293" t="s">
        <v>1913</v>
      </c>
      <c r="D2293" s="24">
        <v>11074</v>
      </c>
      <c r="E2293" t="s">
        <v>1649</v>
      </c>
      <c r="F2293" t="s">
        <v>99</v>
      </c>
      <c r="G2293" t="s">
        <v>1914</v>
      </c>
      <c r="I2293" t="s">
        <v>1841</v>
      </c>
      <c r="J2293" t="s">
        <v>1915</v>
      </c>
      <c r="K2293" t="s">
        <v>2022</v>
      </c>
      <c r="L2293" s="24">
        <v>21840</v>
      </c>
      <c r="M2293" s="25">
        <f>+VLOOKUP(E2293, TC!A:D, 4, FALSE())</f>
        <v>1.0497999990273863</v>
      </c>
      <c r="N2293" s="24">
        <f t="shared" si="175"/>
        <v>21840</v>
      </c>
      <c r="O2293" t="str">
        <f t="shared" si="176"/>
        <v>FACTURA</v>
      </c>
      <c r="P2293" t="str">
        <f t="shared" si="177"/>
        <v>2025</v>
      </c>
      <c r="Q2293" t="str">
        <f t="shared" si="178"/>
        <v>02</v>
      </c>
      <c r="R2293" t="str">
        <f>+IFERROR(VLOOKUP(I2293, Listado!A:B, 2, FALSE()), "COMERCIALIZADORA INTERNACIONAL CARIBBEAN EXOTICS S A")</f>
        <v>LONDOÑO ECHEVERRI ALEJANDRA</v>
      </c>
      <c r="S2293" s="25">
        <f>+VLOOKUP(E2293, TC!A:D, 2, FALSE())</f>
        <v>4112.63</v>
      </c>
      <c r="T2293" t="str">
        <f t="shared" si="179"/>
        <v>COP</v>
      </c>
    </row>
    <row r="2294" spans="1:20" ht="18.75" hidden="1" customHeight="1" x14ac:dyDescent="0.25">
      <c r="A2294" t="s">
        <v>2215</v>
      </c>
      <c r="B2294" t="s">
        <v>5</v>
      </c>
      <c r="C2294" t="s">
        <v>1913</v>
      </c>
      <c r="D2294" s="24">
        <v>11074</v>
      </c>
      <c r="E2294" t="s">
        <v>1649</v>
      </c>
      <c r="F2294" t="s">
        <v>99</v>
      </c>
      <c r="G2294" t="s">
        <v>1914</v>
      </c>
      <c r="I2294" t="s">
        <v>1841</v>
      </c>
      <c r="J2294" t="s">
        <v>1915</v>
      </c>
      <c r="K2294" t="s">
        <v>2022</v>
      </c>
      <c r="L2294" s="24">
        <v>43820</v>
      </c>
      <c r="M2294" s="25">
        <f>+VLOOKUP(E2294, TC!A:D, 4, FALSE())</f>
        <v>1.0497999990273863</v>
      </c>
      <c r="N2294" s="24">
        <f t="shared" si="175"/>
        <v>43820</v>
      </c>
      <c r="O2294" t="str">
        <f t="shared" si="176"/>
        <v>FACTURA</v>
      </c>
      <c r="P2294" t="str">
        <f t="shared" si="177"/>
        <v>2025</v>
      </c>
      <c r="Q2294" t="str">
        <f t="shared" si="178"/>
        <v>02</v>
      </c>
      <c r="R2294" t="str">
        <f>+IFERROR(VLOOKUP(I2294, Listado!A:B, 2, FALSE()), "COMERCIALIZADORA INTERNACIONAL CARIBBEAN EXOTICS S A")</f>
        <v>LONDOÑO ECHEVERRI ALEJANDRA</v>
      </c>
      <c r="S2294" s="25">
        <f>+VLOOKUP(E2294, TC!A:D, 2, FALSE())</f>
        <v>4112.63</v>
      </c>
      <c r="T2294" t="str">
        <f t="shared" si="179"/>
        <v>COP</v>
      </c>
    </row>
    <row r="2295" spans="1:20" ht="18.75" hidden="1" customHeight="1" x14ac:dyDescent="0.25">
      <c r="A2295" t="s">
        <v>2215</v>
      </c>
      <c r="B2295" t="s">
        <v>5</v>
      </c>
      <c r="C2295" t="s">
        <v>1913</v>
      </c>
      <c r="D2295" s="24">
        <v>11074</v>
      </c>
      <c r="E2295" t="s">
        <v>1649</v>
      </c>
      <c r="F2295" t="s">
        <v>99</v>
      </c>
      <c r="G2295" t="s">
        <v>1914</v>
      </c>
      <c r="I2295" t="s">
        <v>1841</v>
      </c>
      <c r="J2295" t="s">
        <v>1915</v>
      </c>
      <c r="K2295" t="s">
        <v>2022</v>
      </c>
      <c r="L2295" s="24">
        <v>36960</v>
      </c>
      <c r="M2295" s="25">
        <f>+VLOOKUP(E2295, TC!A:D, 4, FALSE())</f>
        <v>1.0497999990273863</v>
      </c>
      <c r="N2295" s="24">
        <f t="shared" si="175"/>
        <v>36960</v>
      </c>
      <c r="O2295" t="str">
        <f t="shared" si="176"/>
        <v>FACTURA</v>
      </c>
      <c r="P2295" t="str">
        <f t="shared" si="177"/>
        <v>2025</v>
      </c>
      <c r="Q2295" t="str">
        <f t="shared" si="178"/>
        <v>02</v>
      </c>
      <c r="R2295" t="str">
        <f>+IFERROR(VLOOKUP(I2295, Listado!A:B, 2, FALSE()), "COMERCIALIZADORA INTERNACIONAL CARIBBEAN EXOTICS S A")</f>
        <v>LONDOÑO ECHEVERRI ALEJANDRA</v>
      </c>
      <c r="S2295" s="25">
        <f>+VLOOKUP(E2295, TC!A:D, 2, FALSE())</f>
        <v>4112.63</v>
      </c>
      <c r="T2295" t="str">
        <f t="shared" si="179"/>
        <v>COP</v>
      </c>
    </row>
    <row r="2296" spans="1:20" ht="18.75" hidden="1" customHeight="1" x14ac:dyDescent="0.25">
      <c r="A2296" t="s">
        <v>2215</v>
      </c>
      <c r="B2296" t="s">
        <v>5</v>
      </c>
      <c r="C2296" t="s">
        <v>1913</v>
      </c>
      <c r="D2296" s="24">
        <v>11074</v>
      </c>
      <c r="E2296" t="s">
        <v>1649</v>
      </c>
      <c r="F2296" t="s">
        <v>99</v>
      </c>
      <c r="G2296" t="s">
        <v>1914</v>
      </c>
      <c r="I2296" t="s">
        <v>1841</v>
      </c>
      <c r="J2296" t="s">
        <v>1915</v>
      </c>
      <c r="K2296" t="s">
        <v>2022</v>
      </c>
      <c r="L2296" s="24">
        <v>70140</v>
      </c>
      <c r="M2296" s="25">
        <f>+VLOOKUP(E2296, TC!A:D, 4, FALSE())</f>
        <v>1.0497999990273863</v>
      </c>
      <c r="N2296" s="24">
        <f t="shared" si="175"/>
        <v>70140</v>
      </c>
      <c r="O2296" t="str">
        <f t="shared" si="176"/>
        <v>FACTURA</v>
      </c>
      <c r="P2296" t="str">
        <f t="shared" si="177"/>
        <v>2025</v>
      </c>
      <c r="Q2296" t="str">
        <f t="shared" si="178"/>
        <v>02</v>
      </c>
      <c r="R2296" t="str">
        <f>+IFERROR(VLOOKUP(I2296, Listado!A:B, 2, FALSE()), "COMERCIALIZADORA INTERNACIONAL CARIBBEAN EXOTICS S A")</f>
        <v>LONDOÑO ECHEVERRI ALEJANDRA</v>
      </c>
      <c r="S2296" s="25">
        <f>+VLOOKUP(E2296, TC!A:D, 2, FALSE())</f>
        <v>4112.63</v>
      </c>
      <c r="T2296" t="str">
        <f t="shared" si="179"/>
        <v>COP</v>
      </c>
    </row>
    <row r="2297" spans="1:20" ht="18.75" hidden="1" customHeight="1" x14ac:dyDescent="0.25">
      <c r="A2297" t="s">
        <v>2215</v>
      </c>
      <c r="B2297" t="s">
        <v>5</v>
      </c>
      <c r="C2297" t="s">
        <v>1913</v>
      </c>
      <c r="D2297" s="24">
        <v>11074</v>
      </c>
      <c r="E2297" t="s">
        <v>1649</v>
      </c>
      <c r="F2297" t="s">
        <v>99</v>
      </c>
      <c r="G2297" t="s">
        <v>1914</v>
      </c>
      <c r="I2297" t="s">
        <v>1841</v>
      </c>
      <c r="J2297" t="s">
        <v>1915</v>
      </c>
      <c r="K2297" t="s">
        <v>2022</v>
      </c>
      <c r="L2297" s="24">
        <v>186340</v>
      </c>
      <c r="M2297" s="25">
        <f>+VLOOKUP(E2297, TC!A:D, 4, FALSE())</f>
        <v>1.0497999990273863</v>
      </c>
      <c r="N2297" s="24">
        <f t="shared" si="175"/>
        <v>186340</v>
      </c>
      <c r="O2297" t="str">
        <f t="shared" si="176"/>
        <v>FACTURA</v>
      </c>
      <c r="P2297" t="str">
        <f t="shared" si="177"/>
        <v>2025</v>
      </c>
      <c r="Q2297" t="str">
        <f t="shared" si="178"/>
        <v>02</v>
      </c>
      <c r="R2297" t="str">
        <f>+IFERROR(VLOOKUP(I2297, Listado!A:B, 2, FALSE()), "COMERCIALIZADORA INTERNACIONAL CARIBBEAN EXOTICS S A")</f>
        <v>LONDOÑO ECHEVERRI ALEJANDRA</v>
      </c>
      <c r="S2297" s="25">
        <f>+VLOOKUP(E2297, TC!A:D, 2, FALSE())</f>
        <v>4112.63</v>
      </c>
      <c r="T2297" t="str">
        <f t="shared" si="179"/>
        <v>COP</v>
      </c>
    </row>
    <row r="2298" spans="1:20" ht="18.75" hidden="1" customHeight="1" x14ac:dyDescent="0.25">
      <c r="A2298" t="s">
        <v>2215</v>
      </c>
      <c r="B2298" t="s">
        <v>5</v>
      </c>
      <c r="C2298" t="s">
        <v>1913</v>
      </c>
      <c r="D2298" s="24">
        <v>11075</v>
      </c>
      <c r="E2298" t="s">
        <v>1649</v>
      </c>
      <c r="F2298" t="s">
        <v>99</v>
      </c>
      <c r="G2298" t="s">
        <v>1914</v>
      </c>
      <c r="I2298" t="s">
        <v>1841</v>
      </c>
      <c r="J2298" t="s">
        <v>1915</v>
      </c>
      <c r="K2298" t="s">
        <v>2022</v>
      </c>
      <c r="L2298" s="24">
        <v>47550</v>
      </c>
      <c r="M2298" s="25">
        <f>+VLOOKUP(E2298, TC!A:D, 4, FALSE())</f>
        <v>1.0497999990273863</v>
      </c>
      <c r="N2298" s="24">
        <f t="shared" si="175"/>
        <v>47550</v>
      </c>
      <c r="O2298" t="str">
        <f t="shared" si="176"/>
        <v>FACTURA</v>
      </c>
      <c r="P2298" t="str">
        <f t="shared" si="177"/>
        <v>2025</v>
      </c>
      <c r="Q2298" t="str">
        <f t="shared" si="178"/>
        <v>02</v>
      </c>
      <c r="R2298" t="str">
        <f>+IFERROR(VLOOKUP(I2298, Listado!A:B, 2, FALSE()), "COMERCIALIZADORA INTERNACIONAL CARIBBEAN EXOTICS S A")</f>
        <v>LONDOÑO ECHEVERRI ALEJANDRA</v>
      </c>
      <c r="S2298" s="25">
        <f>+VLOOKUP(E2298, TC!A:D, 2, FALSE())</f>
        <v>4112.63</v>
      </c>
      <c r="T2298" t="str">
        <f t="shared" si="179"/>
        <v>COP</v>
      </c>
    </row>
    <row r="2299" spans="1:20" ht="18.75" hidden="1" customHeight="1" x14ac:dyDescent="0.25">
      <c r="A2299" t="s">
        <v>2215</v>
      </c>
      <c r="B2299" t="s">
        <v>5</v>
      </c>
      <c r="C2299" t="s">
        <v>1913</v>
      </c>
      <c r="D2299" s="24">
        <v>11075</v>
      </c>
      <c r="E2299" t="s">
        <v>1649</v>
      </c>
      <c r="F2299" t="s">
        <v>99</v>
      </c>
      <c r="G2299" t="s">
        <v>1914</v>
      </c>
      <c r="I2299" t="s">
        <v>1841</v>
      </c>
      <c r="J2299" t="s">
        <v>1915</v>
      </c>
      <c r="K2299" t="s">
        <v>2022</v>
      </c>
      <c r="L2299" s="24">
        <v>1950</v>
      </c>
      <c r="M2299" s="25">
        <f>+VLOOKUP(E2299, TC!A:D, 4, FALSE())</f>
        <v>1.0497999990273863</v>
      </c>
      <c r="N2299" s="24">
        <f t="shared" si="175"/>
        <v>1950</v>
      </c>
      <c r="O2299" t="str">
        <f t="shared" si="176"/>
        <v>FACTURA</v>
      </c>
      <c r="P2299" t="str">
        <f t="shared" si="177"/>
        <v>2025</v>
      </c>
      <c r="Q2299" t="str">
        <f t="shared" si="178"/>
        <v>02</v>
      </c>
      <c r="R2299" t="str">
        <f>+IFERROR(VLOOKUP(I2299, Listado!A:B, 2, FALSE()), "COMERCIALIZADORA INTERNACIONAL CARIBBEAN EXOTICS S A")</f>
        <v>LONDOÑO ECHEVERRI ALEJANDRA</v>
      </c>
      <c r="S2299" s="25">
        <f>+VLOOKUP(E2299, TC!A:D, 2, FALSE())</f>
        <v>4112.63</v>
      </c>
      <c r="T2299" t="str">
        <f t="shared" si="179"/>
        <v>COP</v>
      </c>
    </row>
    <row r="2300" spans="1:20" ht="18.75" hidden="1" customHeight="1" x14ac:dyDescent="0.25">
      <c r="A2300" t="s">
        <v>2215</v>
      </c>
      <c r="B2300" t="s">
        <v>5</v>
      </c>
      <c r="C2300" t="s">
        <v>1913</v>
      </c>
      <c r="D2300" s="24">
        <v>11075</v>
      </c>
      <c r="E2300" t="s">
        <v>1649</v>
      </c>
      <c r="F2300" t="s">
        <v>99</v>
      </c>
      <c r="G2300" t="s">
        <v>1914</v>
      </c>
      <c r="I2300" t="s">
        <v>1841</v>
      </c>
      <c r="J2300" t="s">
        <v>1915</v>
      </c>
      <c r="K2300" t="s">
        <v>2022</v>
      </c>
      <c r="L2300" s="24">
        <v>4650</v>
      </c>
      <c r="M2300" s="25">
        <f>+VLOOKUP(E2300, TC!A:D, 4, FALSE())</f>
        <v>1.0497999990273863</v>
      </c>
      <c r="N2300" s="24">
        <f t="shared" si="175"/>
        <v>4650</v>
      </c>
      <c r="O2300" t="str">
        <f t="shared" si="176"/>
        <v>FACTURA</v>
      </c>
      <c r="P2300" t="str">
        <f t="shared" si="177"/>
        <v>2025</v>
      </c>
      <c r="Q2300" t="str">
        <f t="shared" si="178"/>
        <v>02</v>
      </c>
      <c r="R2300" t="str">
        <f>+IFERROR(VLOOKUP(I2300, Listado!A:B, 2, FALSE()), "COMERCIALIZADORA INTERNACIONAL CARIBBEAN EXOTICS S A")</f>
        <v>LONDOÑO ECHEVERRI ALEJANDRA</v>
      </c>
      <c r="S2300" s="25">
        <f>+VLOOKUP(E2300, TC!A:D, 2, FALSE())</f>
        <v>4112.63</v>
      </c>
      <c r="T2300" t="str">
        <f t="shared" si="179"/>
        <v>COP</v>
      </c>
    </row>
    <row r="2301" spans="1:20" ht="18.75" hidden="1" customHeight="1" x14ac:dyDescent="0.25">
      <c r="A2301" t="s">
        <v>2215</v>
      </c>
      <c r="B2301" t="s">
        <v>5</v>
      </c>
      <c r="C2301" t="s">
        <v>1913</v>
      </c>
      <c r="D2301" s="24">
        <v>11075</v>
      </c>
      <c r="E2301" t="s">
        <v>1649</v>
      </c>
      <c r="F2301" t="s">
        <v>99</v>
      </c>
      <c r="G2301" t="s">
        <v>1914</v>
      </c>
      <c r="I2301" t="s">
        <v>1841</v>
      </c>
      <c r="J2301" t="s">
        <v>1915</v>
      </c>
      <c r="K2301" t="s">
        <v>2022</v>
      </c>
      <c r="L2301" s="24">
        <v>1950</v>
      </c>
      <c r="M2301" s="25">
        <f>+VLOOKUP(E2301, TC!A:D, 4, FALSE())</f>
        <v>1.0497999990273863</v>
      </c>
      <c r="N2301" s="24">
        <f t="shared" si="175"/>
        <v>1950</v>
      </c>
      <c r="O2301" t="str">
        <f t="shared" si="176"/>
        <v>FACTURA</v>
      </c>
      <c r="P2301" t="str">
        <f t="shared" si="177"/>
        <v>2025</v>
      </c>
      <c r="Q2301" t="str">
        <f t="shared" si="178"/>
        <v>02</v>
      </c>
      <c r="R2301" t="str">
        <f>+IFERROR(VLOOKUP(I2301, Listado!A:B, 2, FALSE()), "COMERCIALIZADORA INTERNACIONAL CARIBBEAN EXOTICS S A")</f>
        <v>LONDOÑO ECHEVERRI ALEJANDRA</v>
      </c>
      <c r="S2301" s="25">
        <f>+VLOOKUP(E2301, TC!A:D, 2, FALSE())</f>
        <v>4112.63</v>
      </c>
      <c r="T2301" t="str">
        <f t="shared" si="179"/>
        <v>COP</v>
      </c>
    </row>
    <row r="2302" spans="1:20" ht="18.75" hidden="1" customHeight="1" x14ac:dyDescent="0.25">
      <c r="A2302" t="s">
        <v>2215</v>
      </c>
      <c r="B2302" t="s">
        <v>5</v>
      </c>
      <c r="C2302" t="s">
        <v>1913</v>
      </c>
      <c r="D2302" s="24">
        <v>11075</v>
      </c>
      <c r="E2302" t="s">
        <v>1649</v>
      </c>
      <c r="F2302" t="s">
        <v>99</v>
      </c>
      <c r="G2302" t="s">
        <v>1914</v>
      </c>
      <c r="I2302" t="s">
        <v>1841</v>
      </c>
      <c r="J2302" t="s">
        <v>1915</v>
      </c>
      <c r="K2302" t="s">
        <v>2022</v>
      </c>
      <c r="L2302" s="24">
        <v>33300</v>
      </c>
      <c r="M2302" s="25">
        <f>+VLOOKUP(E2302, TC!A:D, 4, FALSE())</f>
        <v>1.0497999990273863</v>
      </c>
      <c r="N2302" s="24">
        <f t="shared" si="175"/>
        <v>33300</v>
      </c>
      <c r="O2302" t="str">
        <f t="shared" si="176"/>
        <v>FACTURA</v>
      </c>
      <c r="P2302" t="str">
        <f t="shared" si="177"/>
        <v>2025</v>
      </c>
      <c r="Q2302" t="str">
        <f t="shared" si="178"/>
        <v>02</v>
      </c>
      <c r="R2302" t="str">
        <f>+IFERROR(VLOOKUP(I2302, Listado!A:B, 2, FALSE()), "COMERCIALIZADORA INTERNACIONAL CARIBBEAN EXOTICS S A")</f>
        <v>LONDOÑO ECHEVERRI ALEJANDRA</v>
      </c>
      <c r="S2302" s="25">
        <f>+VLOOKUP(E2302, TC!A:D, 2, FALSE())</f>
        <v>4112.63</v>
      </c>
      <c r="T2302" t="str">
        <f t="shared" si="179"/>
        <v>COP</v>
      </c>
    </row>
    <row r="2303" spans="1:20" ht="18.75" hidden="1" customHeight="1" x14ac:dyDescent="0.25">
      <c r="A2303" t="s">
        <v>2215</v>
      </c>
      <c r="B2303" t="s">
        <v>5</v>
      </c>
      <c r="C2303" t="s">
        <v>1913</v>
      </c>
      <c r="D2303" s="24">
        <v>11076</v>
      </c>
      <c r="E2303" t="s">
        <v>1649</v>
      </c>
      <c r="F2303" t="s">
        <v>99</v>
      </c>
      <c r="G2303" t="s">
        <v>1914</v>
      </c>
      <c r="I2303" t="s">
        <v>1841</v>
      </c>
      <c r="J2303" t="s">
        <v>1915</v>
      </c>
      <c r="K2303" t="s">
        <v>2020</v>
      </c>
      <c r="L2303" s="24">
        <v>20280</v>
      </c>
      <c r="M2303" s="25">
        <f>+VLOOKUP(E2303, TC!A:D, 4, FALSE())</f>
        <v>1.0497999990273863</v>
      </c>
      <c r="N2303" s="24">
        <f t="shared" si="175"/>
        <v>20280</v>
      </c>
      <c r="O2303" t="str">
        <f t="shared" si="176"/>
        <v>FACTURA</v>
      </c>
      <c r="P2303" t="str">
        <f t="shared" si="177"/>
        <v>2025</v>
      </c>
      <c r="Q2303" t="str">
        <f t="shared" si="178"/>
        <v>02</v>
      </c>
      <c r="R2303" t="str">
        <f>+IFERROR(VLOOKUP(I2303, Listado!A:B, 2, FALSE()), "COMERCIALIZADORA INTERNACIONAL CARIBBEAN EXOTICS S A")</f>
        <v>LONDOÑO ECHEVERRI ALEJANDRA</v>
      </c>
      <c r="S2303" s="25">
        <f>+VLOOKUP(E2303, TC!A:D, 2, FALSE())</f>
        <v>4112.63</v>
      </c>
      <c r="T2303" t="str">
        <f t="shared" si="179"/>
        <v>COP</v>
      </c>
    </row>
    <row r="2304" spans="1:20" ht="18.75" hidden="1" customHeight="1" x14ac:dyDescent="0.25">
      <c r="A2304" t="s">
        <v>2215</v>
      </c>
      <c r="B2304" t="s">
        <v>5</v>
      </c>
      <c r="C2304" t="s">
        <v>1913</v>
      </c>
      <c r="D2304" s="24">
        <v>11076</v>
      </c>
      <c r="E2304" t="s">
        <v>1649</v>
      </c>
      <c r="F2304" t="s">
        <v>99</v>
      </c>
      <c r="G2304" t="s">
        <v>1914</v>
      </c>
      <c r="I2304" t="s">
        <v>1841</v>
      </c>
      <c r="J2304" t="s">
        <v>1915</v>
      </c>
      <c r="K2304" t="s">
        <v>2020</v>
      </c>
      <c r="L2304" s="24">
        <v>2860</v>
      </c>
      <c r="M2304" s="25">
        <f>+VLOOKUP(E2304, TC!A:D, 4, FALSE())</f>
        <v>1.0497999990273863</v>
      </c>
      <c r="N2304" s="24">
        <f t="shared" si="175"/>
        <v>2860</v>
      </c>
      <c r="O2304" t="str">
        <f t="shared" si="176"/>
        <v>FACTURA</v>
      </c>
      <c r="P2304" t="str">
        <f t="shared" si="177"/>
        <v>2025</v>
      </c>
      <c r="Q2304" t="str">
        <f t="shared" si="178"/>
        <v>02</v>
      </c>
      <c r="R2304" t="str">
        <f>+IFERROR(VLOOKUP(I2304, Listado!A:B, 2, FALSE()), "COMERCIALIZADORA INTERNACIONAL CARIBBEAN EXOTICS S A")</f>
        <v>LONDOÑO ECHEVERRI ALEJANDRA</v>
      </c>
      <c r="S2304" s="25">
        <f>+VLOOKUP(E2304, TC!A:D, 2, FALSE())</f>
        <v>4112.63</v>
      </c>
      <c r="T2304" t="str">
        <f t="shared" si="179"/>
        <v>COP</v>
      </c>
    </row>
    <row r="2305" spans="1:20" ht="18.75" hidden="1" customHeight="1" x14ac:dyDescent="0.25">
      <c r="A2305" t="s">
        <v>2215</v>
      </c>
      <c r="B2305" t="s">
        <v>5</v>
      </c>
      <c r="C2305" t="s">
        <v>1913</v>
      </c>
      <c r="D2305" s="24">
        <v>11076</v>
      </c>
      <c r="E2305" t="s">
        <v>1649</v>
      </c>
      <c r="F2305" t="s">
        <v>99</v>
      </c>
      <c r="G2305" t="s">
        <v>1914</v>
      </c>
      <c r="I2305" t="s">
        <v>1841</v>
      </c>
      <c r="J2305" t="s">
        <v>1915</v>
      </c>
      <c r="K2305" t="s">
        <v>2020</v>
      </c>
      <c r="L2305" s="24">
        <v>63960</v>
      </c>
      <c r="M2305" s="25">
        <f>+VLOOKUP(E2305, TC!A:D, 4, FALSE())</f>
        <v>1.0497999990273863</v>
      </c>
      <c r="N2305" s="24">
        <f t="shared" si="175"/>
        <v>63960</v>
      </c>
      <c r="O2305" t="str">
        <f t="shared" si="176"/>
        <v>FACTURA</v>
      </c>
      <c r="P2305" t="str">
        <f t="shared" si="177"/>
        <v>2025</v>
      </c>
      <c r="Q2305" t="str">
        <f t="shared" si="178"/>
        <v>02</v>
      </c>
      <c r="R2305" t="str">
        <f>+IFERROR(VLOOKUP(I2305, Listado!A:B, 2, FALSE()), "COMERCIALIZADORA INTERNACIONAL CARIBBEAN EXOTICS S A")</f>
        <v>LONDOÑO ECHEVERRI ALEJANDRA</v>
      </c>
      <c r="S2305" s="25">
        <f>+VLOOKUP(E2305, TC!A:D, 2, FALSE())</f>
        <v>4112.63</v>
      </c>
      <c r="T2305" t="str">
        <f t="shared" si="179"/>
        <v>COP</v>
      </c>
    </row>
    <row r="2306" spans="1:20" ht="18.75" hidden="1" customHeight="1" x14ac:dyDescent="0.25">
      <c r="A2306" t="s">
        <v>2215</v>
      </c>
      <c r="B2306" t="s">
        <v>5</v>
      </c>
      <c r="C2306" t="s">
        <v>1913</v>
      </c>
      <c r="D2306" s="24">
        <v>11076</v>
      </c>
      <c r="E2306" t="s">
        <v>1649</v>
      </c>
      <c r="F2306" t="s">
        <v>99</v>
      </c>
      <c r="G2306" t="s">
        <v>1914</v>
      </c>
      <c r="I2306" t="s">
        <v>1841</v>
      </c>
      <c r="J2306" t="s">
        <v>1915</v>
      </c>
      <c r="K2306" t="s">
        <v>2020</v>
      </c>
      <c r="L2306" s="24">
        <v>6240</v>
      </c>
      <c r="M2306" s="25">
        <f>+VLOOKUP(E2306, TC!A:D, 4, FALSE())</f>
        <v>1.0497999990273863</v>
      </c>
      <c r="N2306" s="24">
        <f t="shared" ref="N2306:N2369" si="180">+IF(F2306="EUR", (M2306*L2306), IF(I2306="JUAN MATAS SAS", (L2306/S2306), L2306))</f>
        <v>6240</v>
      </c>
      <c r="O2306" t="str">
        <f t="shared" ref="O2306:O2369" si="181">+IF(C2306="CFE", "FACTURA", IF(ISERROR(SEARCH("ANULA", H2306))=FALSE(), "ANULACIÓN FE", IF(ISERROR(SEARCH("CANCELLATION", H2306))=FALSE(), "ANULACIÓN FE", "NOTAS")))</f>
        <v>FACTURA</v>
      </c>
      <c r="P2306" t="str">
        <f t="shared" ref="P2306:P2369" si="182">+LEFT(E2306, 4)</f>
        <v>2025</v>
      </c>
      <c r="Q2306" t="str">
        <f t="shared" ref="Q2306:Q2369" si="183">+MID(E2306, 5, 2)</f>
        <v>02</v>
      </c>
      <c r="R2306" t="str">
        <f>+IFERROR(VLOOKUP(I2306, Listado!A:B, 2, FALSE()), "COMERCIALIZADORA INTERNACIONAL CARIBBEAN EXOTICS S A")</f>
        <v>LONDOÑO ECHEVERRI ALEJANDRA</v>
      </c>
      <c r="S2306" s="25">
        <f>+VLOOKUP(E2306, TC!A:D, 2, FALSE())</f>
        <v>4112.63</v>
      </c>
      <c r="T2306" t="str">
        <f t="shared" ref="T2306:T2369" si="184">+IF(I2306="JUAN MATAS SAS", "USD", F2306)</f>
        <v>COP</v>
      </c>
    </row>
    <row r="2307" spans="1:20" ht="18.75" hidden="1" customHeight="1" x14ac:dyDescent="0.25">
      <c r="A2307" t="s">
        <v>2215</v>
      </c>
      <c r="B2307" t="s">
        <v>5</v>
      </c>
      <c r="C2307" t="s">
        <v>1913</v>
      </c>
      <c r="D2307" s="24">
        <v>11076</v>
      </c>
      <c r="E2307" t="s">
        <v>1649</v>
      </c>
      <c r="F2307" t="s">
        <v>99</v>
      </c>
      <c r="G2307" t="s">
        <v>1914</v>
      </c>
      <c r="I2307" t="s">
        <v>1841</v>
      </c>
      <c r="J2307" t="s">
        <v>1915</v>
      </c>
      <c r="K2307" t="s">
        <v>2020</v>
      </c>
      <c r="L2307" s="24">
        <v>61490</v>
      </c>
      <c r="M2307" s="25">
        <f>+VLOOKUP(E2307, TC!A:D, 4, FALSE())</f>
        <v>1.0497999990273863</v>
      </c>
      <c r="N2307" s="24">
        <f t="shared" si="180"/>
        <v>61490</v>
      </c>
      <c r="O2307" t="str">
        <f t="shared" si="181"/>
        <v>FACTURA</v>
      </c>
      <c r="P2307" t="str">
        <f t="shared" si="182"/>
        <v>2025</v>
      </c>
      <c r="Q2307" t="str">
        <f t="shared" si="183"/>
        <v>02</v>
      </c>
      <c r="R2307" t="str">
        <f>+IFERROR(VLOOKUP(I2307, Listado!A:B, 2, FALSE()), "COMERCIALIZADORA INTERNACIONAL CARIBBEAN EXOTICS S A")</f>
        <v>LONDOÑO ECHEVERRI ALEJANDRA</v>
      </c>
      <c r="S2307" s="25">
        <f>+VLOOKUP(E2307, TC!A:D, 2, FALSE())</f>
        <v>4112.63</v>
      </c>
      <c r="T2307" t="str">
        <f t="shared" si="184"/>
        <v>COP</v>
      </c>
    </row>
    <row r="2308" spans="1:20" ht="18.75" hidden="1" customHeight="1" x14ac:dyDescent="0.25">
      <c r="A2308" t="s">
        <v>2215</v>
      </c>
      <c r="B2308" t="s">
        <v>5</v>
      </c>
      <c r="C2308" t="s">
        <v>1913</v>
      </c>
      <c r="D2308" s="24">
        <v>11076</v>
      </c>
      <c r="E2308" t="s">
        <v>1649</v>
      </c>
      <c r="F2308" t="s">
        <v>99</v>
      </c>
      <c r="G2308" t="s">
        <v>1914</v>
      </c>
      <c r="I2308" t="s">
        <v>1841</v>
      </c>
      <c r="J2308" t="s">
        <v>1915</v>
      </c>
      <c r="K2308" t="s">
        <v>2020</v>
      </c>
      <c r="L2308" s="24">
        <v>26650</v>
      </c>
      <c r="M2308" s="25">
        <f>+VLOOKUP(E2308, TC!A:D, 4, FALSE())</f>
        <v>1.0497999990273863</v>
      </c>
      <c r="N2308" s="24">
        <f t="shared" si="180"/>
        <v>26650</v>
      </c>
      <c r="O2308" t="str">
        <f t="shared" si="181"/>
        <v>FACTURA</v>
      </c>
      <c r="P2308" t="str">
        <f t="shared" si="182"/>
        <v>2025</v>
      </c>
      <c r="Q2308" t="str">
        <f t="shared" si="183"/>
        <v>02</v>
      </c>
      <c r="R2308" t="str">
        <f>+IFERROR(VLOOKUP(I2308, Listado!A:B, 2, FALSE()), "COMERCIALIZADORA INTERNACIONAL CARIBBEAN EXOTICS S A")</f>
        <v>LONDOÑO ECHEVERRI ALEJANDRA</v>
      </c>
      <c r="S2308" s="25">
        <f>+VLOOKUP(E2308, TC!A:D, 2, FALSE())</f>
        <v>4112.63</v>
      </c>
      <c r="T2308" t="str">
        <f t="shared" si="184"/>
        <v>COP</v>
      </c>
    </row>
    <row r="2309" spans="1:20" ht="18.75" hidden="1" customHeight="1" x14ac:dyDescent="0.25">
      <c r="A2309" t="s">
        <v>2215</v>
      </c>
      <c r="B2309" t="s">
        <v>5</v>
      </c>
      <c r="C2309" t="s">
        <v>1913</v>
      </c>
      <c r="D2309" s="24">
        <v>11076</v>
      </c>
      <c r="E2309" t="s">
        <v>1649</v>
      </c>
      <c r="F2309" t="s">
        <v>99</v>
      </c>
      <c r="G2309" t="s">
        <v>1914</v>
      </c>
      <c r="I2309" t="s">
        <v>1841</v>
      </c>
      <c r="J2309" t="s">
        <v>1915</v>
      </c>
      <c r="K2309" t="s">
        <v>2020</v>
      </c>
      <c r="L2309" s="24">
        <v>2860</v>
      </c>
      <c r="M2309" s="25">
        <f>+VLOOKUP(E2309, TC!A:D, 4, FALSE())</f>
        <v>1.0497999990273863</v>
      </c>
      <c r="N2309" s="24">
        <f t="shared" si="180"/>
        <v>2860</v>
      </c>
      <c r="O2309" t="str">
        <f t="shared" si="181"/>
        <v>FACTURA</v>
      </c>
      <c r="P2309" t="str">
        <f t="shared" si="182"/>
        <v>2025</v>
      </c>
      <c r="Q2309" t="str">
        <f t="shared" si="183"/>
        <v>02</v>
      </c>
      <c r="R2309" t="str">
        <f>+IFERROR(VLOOKUP(I2309, Listado!A:B, 2, FALSE()), "COMERCIALIZADORA INTERNACIONAL CARIBBEAN EXOTICS S A")</f>
        <v>LONDOÑO ECHEVERRI ALEJANDRA</v>
      </c>
      <c r="S2309" s="25">
        <f>+VLOOKUP(E2309, TC!A:D, 2, FALSE())</f>
        <v>4112.63</v>
      </c>
      <c r="T2309" t="str">
        <f t="shared" si="184"/>
        <v>COP</v>
      </c>
    </row>
    <row r="2310" spans="1:20" ht="18.75" hidden="1" customHeight="1" x14ac:dyDescent="0.25">
      <c r="A2310" t="s">
        <v>2215</v>
      </c>
      <c r="B2310" t="s">
        <v>5</v>
      </c>
      <c r="C2310" t="s">
        <v>1913</v>
      </c>
      <c r="D2310" s="24">
        <v>11076</v>
      </c>
      <c r="E2310" t="s">
        <v>1649</v>
      </c>
      <c r="F2310" t="s">
        <v>99</v>
      </c>
      <c r="G2310" t="s">
        <v>1914</v>
      </c>
      <c r="I2310" t="s">
        <v>1841</v>
      </c>
      <c r="J2310" t="s">
        <v>1915</v>
      </c>
      <c r="K2310" t="s">
        <v>2020</v>
      </c>
      <c r="L2310" s="24">
        <v>4680</v>
      </c>
      <c r="M2310" s="25">
        <f>+VLOOKUP(E2310, TC!A:D, 4, FALSE())</f>
        <v>1.0497999990273863</v>
      </c>
      <c r="N2310" s="24">
        <f t="shared" si="180"/>
        <v>4680</v>
      </c>
      <c r="O2310" t="str">
        <f t="shared" si="181"/>
        <v>FACTURA</v>
      </c>
      <c r="P2310" t="str">
        <f t="shared" si="182"/>
        <v>2025</v>
      </c>
      <c r="Q2310" t="str">
        <f t="shared" si="183"/>
        <v>02</v>
      </c>
      <c r="R2310" t="str">
        <f>+IFERROR(VLOOKUP(I2310, Listado!A:B, 2, FALSE()), "COMERCIALIZADORA INTERNACIONAL CARIBBEAN EXOTICS S A")</f>
        <v>LONDOÑO ECHEVERRI ALEJANDRA</v>
      </c>
      <c r="S2310" s="25">
        <f>+VLOOKUP(E2310, TC!A:D, 2, FALSE())</f>
        <v>4112.63</v>
      </c>
      <c r="T2310" t="str">
        <f t="shared" si="184"/>
        <v>COP</v>
      </c>
    </row>
    <row r="2311" spans="1:20" ht="18.75" hidden="1" customHeight="1" x14ac:dyDescent="0.25">
      <c r="A2311" t="s">
        <v>2215</v>
      </c>
      <c r="B2311" t="s">
        <v>5</v>
      </c>
      <c r="C2311" t="s">
        <v>1913</v>
      </c>
      <c r="D2311" s="24">
        <v>11076</v>
      </c>
      <c r="E2311" t="s">
        <v>1649</v>
      </c>
      <c r="F2311" t="s">
        <v>99</v>
      </c>
      <c r="G2311" t="s">
        <v>1914</v>
      </c>
      <c r="I2311" t="s">
        <v>1841</v>
      </c>
      <c r="J2311" t="s">
        <v>1915</v>
      </c>
      <c r="K2311" t="s">
        <v>2020</v>
      </c>
      <c r="L2311" s="24">
        <v>19760</v>
      </c>
      <c r="M2311" s="25">
        <f>+VLOOKUP(E2311, TC!A:D, 4, FALSE())</f>
        <v>1.0497999990273863</v>
      </c>
      <c r="N2311" s="24">
        <f t="shared" si="180"/>
        <v>19760</v>
      </c>
      <c r="O2311" t="str">
        <f t="shared" si="181"/>
        <v>FACTURA</v>
      </c>
      <c r="P2311" t="str">
        <f t="shared" si="182"/>
        <v>2025</v>
      </c>
      <c r="Q2311" t="str">
        <f t="shared" si="183"/>
        <v>02</v>
      </c>
      <c r="R2311" t="str">
        <f>+IFERROR(VLOOKUP(I2311, Listado!A:B, 2, FALSE()), "COMERCIALIZADORA INTERNACIONAL CARIBBEAN EXOTICS S A")</f>
        <v>LONDOÑO ECHEVERRI ALEJANDRA</v>
      </c>
      <c r="S2311" s="25">
        <f>+VLOOKUP(E2311, TC!A:D, 2, FALSE())</f>
        <v>4112.63</v>
      </c>
      <c r="T2311" t="str">
        <f t="shared" si="184"/>
        <v>COP</v>
      </c>
    </row>
    <row r="2312" spans="1:20" ht="18.75" hidden="1" customHeight="1" x14ac:dyDescent="0.25">
      <c r="A2312" t="s">
        <v>2215</v>
      </c>
      <c r="B2312" t="s">
        <v>5</v>
      </c>
      <c r="C2312" t="s">
        <v>1913</v>
      </c>
      <c r="D2312" s="24">
        <v>11076</v>
      </c>
      <c r="E2312" t="s">
        <v>1649</v>
      </c>
      <c r="F2312" t="s">
        <v>99</v>
      </c>
      <c r="G2312" t="s">
        <v>1914</v>
      </c>
      <c r="I2312" t="s">
        <v>1841</v>
      </c>
      <c r="J2312" t="s">
        <v>1915</v>
      </c>
      <c r="K2312" t="s">
        <v>2020</v>
      </c>
      <c r="L2312" s="24">
        <v>15340</v>
      </c>
      <c r="M2312" s="25">
        <f>+VLOOKUP(E2312, TC!A:D, 4, FALSE())</f>
        <v>1.0497999990273863</v>
      </c>
      <c r="N2312" s="24">
        <f t="shared" si="180"/>
        <v>15340</v>
      </c>
      <c r="O2312" t="str">
        <f t="shared" si="181"/>
        <v>FACTURA</v>
      </c>
      <c r="P2312" t="str">
        <f t="shared" si="182"/>
        <v>2025</v>
      </c>
      <c r="Q2312" t="str">
        <f t="shared" si="183"/>
        <v>02</v>
      </c>
      <c r="R2312" t="str">
        <f>+IFERROR(VLOOKUP(I2312, Listado!A:B, 2, FALSE()), "COMERCIALIZADORA INTERNACIONAL CARIBBEAN EXOTICS S A")</f>
        <v>LONDOÑO ECHEVERRI ALEJANDRA</v>
      </c>
      <c r="S2312" s="25">
        <f>+VLOOKUP(E2312, TC!A:D, 2, FALSE())</f>
        <v>4112.63</v>
      </c>
      <c r="T2312" t="str">
        <f t="shared" si="184"/>
        <v>COP</v>
      </c>
    </row>
    <row r="2313" spans="1:20" ht="18.75" hidden="1" customHeight="1" x14ac:dyDescent="0.25">
      <c r="A2313" t="s">
        <v>2215</v>
      </c>
      <c r="B2313" t="s">
        <v>5</v>
      </c>
      <c r="C2313" t="s">
        <v>1913</v>
      </c>
      <c r="D2313" s="24">
        <v>11076</v>
      </c>
      <c r="E2313" t="s">
        <v>1649</v>
      </c>
      <c r="F2313" t="s">
        <v>99</v>
      </c>
      <c r="G2313" t="s">
        <v>1914</v>
      </c>
      <c r="I2313" t="s">
        <v>1841</v>
      </c>
      <c r="J2313" t="s">
        <v>1915</v>
      </c>
      <c r="K2313" t="s">
        <v>2020</v>
      </c>
      <c r="L2313" s="24">
        <v>13130</v>
      </c>
      <c r="M2313" s="25">
        <f>+VLOOKUP(E2313, TC!A:D, 4, FALSE())</f>
        <v>1.0497999990273863</v>
      </c>
      <c r="N2313" s="24">
        <f t="shared" si="180"/>
        <v>13130</v>
      </c>
      <c r="O2313" t="str">
        <f t="shared" si="181"/>
        <v>FACTURA</v>
      </c>
      <c r="P2313" t="str">
        <f t="shared" si="182"/>
        <v>2025</v>
      </c>
      <c r="Q2313" t="str">
        <f t="shared" si="183"/>
        <v>02</v>
      </c>
      <c r="R2313" t="str">
        <f>+IFERROR(VLOOKUP(I2313, Listado!A:B, 2, FALSE()), "COMERCIALIZADORA INTERNACIONAL CARIBBEAN EXOTICS S A")</f>
        <v>LONDOÑO ECHEVERRI ALEJANDRA</v>
      </c>
      <c r="S2313" s="25">
        <f>+VLOOKUP(E2313, TC!A:D, 2, FALSE())</f>
        <v>4112.63</v>
      </c>
      <c r="T2313" t="str">
        <f t="shared" si="184"/>
        <v>COP</v>
      </c>
    </row>
    <row r="2314" spans="1:20" ht="18.75" hidden="1" customHeight="1" x14ac:dyDescent="0.25">
      <c r="A2314" t="s">
        <v>2215</v>
      </c>
      <c r="B2314" t="s">
        <v>5</v>
      </c>
      <c r="C2314" t="s">
        <v>1913</v>
      </c>
      <c r="D2314" s="24">
        <v>11076</v>
      </c>
      <c r="E2314" t="s">
        <v>1649</v>
      </c>
      <c r="F2314" t="s">
        <v>99</v>
      </c>
      <c r="G2314" t="s">
        <v>1914</v>
      </c>
      <c r="I2314" t="s">
        <v>1841</v>
      </c>
      <c r="J2314" t="s">
        <v>1915</v>
      </c>
      <c r="K2314" t="s">
        <v>2020</v>
      </c>
      <c r="L2314" s="24">
        <v>1300</v>
      </c>
      <c r="M2314" s="25">
        <f>+VLOOKUP(E2314, TC!A:D, 4, FALSE())</f>
        <v>1.0497999990273863</v>
      </c>
      <c r="N2314" s="24">
        <f t="shared" si="180"/>
        <v>1300</v>
      </c>
      <c r="O2314" t="str">
        <f t="shared" si="181"/>
        <v>FACTURA</v>
      </c>
      <c r="P2314" t="str">
        <f t="shared" si="182"/>
        <v>2025</v>
      </c>
      <c r="Q2314" t="str">
        <f t="shared" si="183"/>
        <v>02</v>
      </c>
      <c r="R2314" t="str">
        <f>+IFERROR(VLOOKUP(I2314, Listado!A:B, 2, FALSE()), "COMERCIALIZADORA INTERNACIONAL CARIBBEAN EXOTICS S A")</f>
        <v>LONDOÑO ECHEVERRI ALEJANDRA</v>
      </c>
      <c r="S2314" s="25">
        <f>+VLOOKUP(E2314, TC!A:D, 2, FALSE())</f>
        <v>4112.63</v>
      </c>
      <c r="T2314" t="str">
        <f t="shared" si="184"/>
        <v>COP</v>
      </c>
    </row>
    <row r="2315" spans="1:20" ht="18.75" hidden="1" customHeight="1" x14ac:dyDescent="0.25">
      <c r="A2315" t="s">
        <v>2215</v>
      </c>
      <c r="B2315" t="s">
        <v>5</v>
      </c>
      <c r="C2315" t="s">
        <v>1913</v>
      </c>
      <c r="D2315" s="24">
        <v>11076</v>
      </c>
      <c r="E2315" t="s">
        <v>1649</v>
      </c>
      <c r="F2315" t="s">
        <v>99</v>
      </c>
      <c r="G2315" t="s">
        <v>1914</v>
      </c>
      <c r="I2315" t="s">
        <v>1841</v>
      </c>
      <c r="J2315" t="s">
        <v>1915</v>
      </c>
      <c r="K2315" t="s">
        <v>2020</v>
      </c>
      <c r="L2315" s="24">
        <v>54340</v>
      </c>
      <c r="M2315" s="25">
        <f>+VLOOKUP(E2315, TC!A:D, 4, FALSE())</f>
        <v>1.0497999990273863</v>
      </c>
      <c r="N2315" s="24">
        <f t="shared" si="180"/>
        <v>54340</v>
      </c>
      <c r="O2315" t="str">
        <f t="shared" si="181"/>
        <v>FACTURA</v>
      </c>
      <c r="P2315" t="str">
        <f t="shared" si="182"/>
        <v>2025</v>
      </c>
      <c r="Q2315" t="str">
        <f t="shared" si="183"/>
        <v>02</v>
      </c>
      <c r="R2315" t="str">
        <f>+IFERROR(VLOOKUP(I2315, Listado!A:B, 2, FALSE()), "COMERCIALIZADORA INTERNACIONAL CARIBBEAN EXOTICS S A")</f>
        <v>LONDOÑO ECHEVERRI ALEJANDRA</v>
      </c>
      <c r="S2315" s="25">
        <f>+VLOOKUP(E2315, TC!A:D, 2, FALSE())</f>
        <v>4112.63</v>
      </c>
      <c r="T2315" t="str">
        <f t="shared" si="184"/>
        <v>COP</v>
      </c>
    </row>
    <row r="2316" spans="1:20" ht="18.75" hidden="1" customHeight="1" x14ac:dyDescent="0.25">
      <c r="A2316" t="s">
        <v>2215</v>
      </c>
      <c r="B2316" t="s">
        <v>5</v>
      </c>
      <c r="C2316" t="s">
        <v>1913</v>
      </c>
      <c r="D2316" s="24">
        <v>11076</v>
      </c>
      <c r="E2316" t="s">
        <v>1649</v>
      </c>
      <c r="F2316" t="s">
        <v>99</v>
      </c>
      <c r="G2316" t="s">
        <v>1914</v>
      </c>
      <c r="I2316" t="s">
        <v>1841</v>
      </c>
      <c r="J2316" t="s">
        <v>1915</v>
      </c>
      <c r="K2316" t="s">
        <v>2020</v>
      </c>
      <c r="L2316" s="24">
        <v>15210</v>
      </c>
      <c r="M2316" s="25">
        <f>+VLOOKUP(E2316, TC!A:D, 4, FALSE())</f>
        <v>1.0497999990273863</v>
      </c>
      <c r="N2316" s="24">
        <f t="shared" si="180"/>
        <v>15210</v>
      </c>
      <c r="O2316" t="str">
        <f t="shared" si="181"/>
        <v>FACTURA</v>
      </c>
      <c r="P2316" t="str">
        <f t="shared" si="182"/>
        <v>2025</v>
      </c>
      <c r="Q2316" t="str">
        <f t="shared" si="183"/>
        <v>02</v>
      </c>
      <c r="R2316" t="str">
        <f>+IFERROR(VLOOKUP(I2316, Listado!A:B, 2, FALSE()), "COMERCIALIZADORA INTERNACIONAL CARIBBEAN EXOTICS S A")</f>
        <v>LONDOÑO ECHEVERRI ALEJANDRA</v>
      </c>
      <c r="S2316" s="25">
        <f>+VLOOKUP(E2316, TC!A:D, 2, FALSE())</f>
        <v>4112.63</v>
      </c>
      <c r="T2316" t="str">
        <f t="shared" si="184"/>
        <v>COP</v>
      </c>
    </row>
    <row r="2317" spans="1:20" ht="18.75" hidden="1" customHeight="1" x14ac:dyDescent="0.25">
      <c r="A2317" t="s">
        <v>2215</v>
      </c>
      <c r="B2317" t="s">
        <v>5</v>
      </c>
      <c r="C2317" t="s">
        <v>1913</v>
      </c>
      <c r="D2317" s="24">
        <v>11076</v>
      </c>
      <c r="E2317" t="s">
        <v>1649</v>
      </c>
      <c r="F2317" t="s">
        <v>99</v>
      </c>
      <c r="G2317" t="s">
        <v>1914</v>
      </c>
      <c r="I2317" t="s">
        <v>1841</v>
      </c>
      <c r="J2317" t="s">
        <v>1915</v>
      </c>
      <c r="K2317" t="s">
        <v>2020</v>
      </c>
      <c r="L2317" s="24">
        <v>11440</v>
      </c>
      <c r="M2317" s="25">
        <f>+VLOOKUP(E2317, TC!A:D, 4, FALSE())</f>
        <v>1.0497999990273863</v>
      </c>
      <c r="N2317" s="24">
        <f t="shared" si="180"/>
        <v>11440</v>
      </c>
      <c r="O2317" t="str">
        <f t="shared" si="181"/>
        <v>FACTURA</v>
      </c>
      <c r="P2317" t="str">
        <f t="shared" si="182"/>
        <v>2025</v>
      </c>
      <c r="Q2317" t="str">
        <f t="shared" si="183"/>
        <v>02</v>
      </c>
      <c r="R2317" t="str">
        <f>+IFERROR(VLOOKUP(I2317, Listado!A:B, 2, FALSE()), "COMERCIALIZADORA INTERNACIONAL CARIBBEAN EXOTICS S A")</f>
        <v>LONDOÑO ECHEVERRI ALEJANDRA</v>
      </c>
      <c r="S2317" s="25">
        <f>+VLOOKUP(E2317, TC!A:D, 2, FALSE())</f>
        <v>4112.63</v>
      </c>
      <c r="T2317" t="str">
        <f t="shared" si="184"/>
        <v>COP</v>
      </c>
    </row>
    <row r="2318" spans="1:20" ht="18.75" hidden="1" customHeight="1" x14ac:dyDescent="0.25">
      <c r="A2318" t="s">
        <v>2215</v>
      </c>
      <c r="B2318" t="s">
        <v>5</v>
      </c>
      <c r="C2318" t="s">
        <v>1913</v>
      </c>
      <c r="D2318" s="24">
        <v>11076</v>
      </c>
      <c r="E2318" t="s">
        <v>1649</v>
      </c>
      <c r="F2318" t="s">
        <v>99</v>
      </c>
      <c r="G2318" t="s">
        <v>1914</v>
      </c>
      <c r="I2318" t="s">
        <v>1841</v>
      </c>
      <c r="J2318" t="s">
        <v>1915</v>
      </c>
      <c r="K2318" t="s">
        <v>2020</v>
      </c>
      <c r="L2318" s="24">
        <v>21450</v>
      </c>
      <c r="M2318" s="25">
        <f>+VLOOKUP(E2318, TC!A:D, 4, FALSE())</f>
        <v>1.0497999990273863</v>
      </c>
      <c r="N2318" s="24">
        <f t="shared" si="180"/>
        <v>21450</v>
      </c>
      <c r="O2318" t="str">
        <f t="shared" si="181"/>
        <v>FACTURA</v>
      </c>
      <c r="P2318" t="str">
        <f t="shared" si="182"/>
        <v>2025</v>
      </c>
      <c r="Q2318" t="str">
        <f t="shared" si="183"/>
        <v>02</v>
      </c>
      <c r="R2318" t="str">
        <f>+IFERROR(VLOOKUP(I2318, Listado!A:B, 2, FALSE()), "COMERCIALIZADORA INTERNACIONAL CARIBBEAN EXOTICS S A")</f>
        <v>LONDOÑO ECHEVERRI ALEJANDRA</v>
      </c>
      <c r="S2318" s="25">
        <f>+VLOOKUP(E2318, TC!A:D, 2, FALSE())</f>
        <v>4112.63</v>
      </c>
      <c r="T2318" t="str">
        <f t="shared" si="184"/>
        <v>COP</v>
      </c>
    </row>
    <row r="2319" spans="1:20" ht="18.75" hidden="1" customHeight="1" x14ac:dyDescent="0.25">
      <c r="A2319" t="s">
        <v>2215</v>
      </c>
      <c r="B2319" t="s">
        <v>5</v>
      </c>
      <c r="C2319" t="s">
        <v>1913</v>
      </c>
      <c r="D2319" s="24">
        <v>11076</v>
      </c>
      <c r="E2319" t="s">
        <v>1649</v>
      </c>
      <c r="F2319" t="s">
        <v>99</v>
      </c>
      <c r="G2319" t="s">
        <v>1914</v>
      </c>
      <c r="I2319" t="s">
        <v>1841</v>
      </c>
      <c r="J2319" t="s">
        <v>1915</v>
      </c>
      <c r="K2319" t="s">
        <v>2020</v>
      </c>
      <c r="L2319" s="24">
        <v>12610</v>
      </c>
      <c r="M2319" s="25">
        <f>+VLOOKUP(E2319, TC!A:D, 4, FALSE())</f>
        <v>1.0497999990273863</v>
      </c>
      <c r="N2319" s="24">
        <f t="shared" si="180"/>
        <v>12610</v>
      </c>
      <c r="O2319" t="str">
        <f t="shared" si="181"/>
        <v>FACTURA</v>
      </c>
      <c r="P2319" t="str">
        <f t="shared" si="182"/>
        <v>2025</v>
      </c>
      <c r="Q2319" t="str">
        <f t="shared" si="183"/>
        <v>02</v>
      </c>
      <c r="R2319" t="str">
        <f>+IFERROR(VLOOKUP(I2319, Listado!A:B, 2, FALSE()), "COMERCIALIZADORA INTERNACIONAL CARIBBEAN EXOTICS S A")</f>
        <v>LONDOÑO ECHEVERRI ALEJANDRA</v>
      </c>
      <c r="S2319" s="25">
        <f>+VLOOKUP(E2319, TC!A:D, 2, FALSE())</f>
        <v>4112.63</v>
      </c>
      <c r="T2319" t="str">
        <f t="shared" si="184"/>
        <v>COP</v>
      </c>
    </row>
    <row r="2320" spans="1:20" ht="18.75" hidden="1" customHeight="1" x14ac:dyDescent="0.25">
      <c r="A2320" t="s">
        <v>2215</v>
      </c>
      <c r="B2320" t="s">
        <v>5</v>
      </c>
      <c r="C2320" t="s">
        <v>1913</v>
      </c>
      <c r="D2320" s="24">
        <v>11076</v>
      </c>
      <c r="E2320" t="s">
        <v>1649</v>
      </c>
      <c r="F2320" t="s">
        <v>99</v>
      </c>
      <c r="G2320" t="s">
        <v>1914</v>
      </c>
      <c r="I2320" t="s">
        <v>1841</v>
      </c>
      <c r="J2320" t="s">
        <v>1915</v>
      </c>
      <c r="K2320" t="s">
        <v>2020</v>
      </c>
      <c r="L2320" s="24">
        <v>47190</v>
      </c>
      <c r="M2320" s="25">
        <f>+VLOOKUP(E2320, TC!A:D, 4, FALSE())</f>
        <v>1.0497999990273863</v>
      </c>
      <c r="N2320" s="24">
        <f t="shared" si="180"/>
        <v>47190</v>
      </c>
      <c r="O2320" t="str">
        <f t="shared" si="181"/>
        <v>FACTURA</v>
      </c>
      <c r="P2320" t="str">
        <f t="shared" si="182"/>
        <v>2025</v>
      </c>
      <c r="Q2320" t="str">
        <f t="shared" si="183"/>
        <v>02</v>
      </c>
      <c r="R2320" t="str">
        <f>+IFERROR(VLOOKUP(I2320, Listado!A:B, 2, FALSE()), "COMERCIALIZADORA INTERNACIONAL CARIBBEAN EXOTICS S A")</f>
        <v>LONDOÑO ECHEVERRI ALEJANDRA</v>
      </c>
      <c r="S2320" s="25">
        <f>+VLOOKUP(E2320, TC!A:D, 2, FALSE())</f>
        <v>4112.63</v>
      </c>
      <c r="T2320" t="str">
        <f t="shared" si="184"/>
        <v>COP</v>
      </c>
    </row>
    <row r="2321" spans="1:20" ht="18.75" hidden="1" customHeight="1" x14ac:dyDescent="0.25">
      <c r="A2321" t="s">
        <v>2215</v>
      </c>
      <c r="B2321" t="s">
        <v>5</v>
      </c>
      <c r="C2321" t="s">
        <v>1913</v>
      </c>
      <c r="D2321" s="24">
        <v>11076</v>
      </c>
      <c r="E2321" t="s">
        <v>1649</v>
      </c>
      <c r="F2321" t="s">
        <v>99</v>
      </c>
      <c r="G2321" t="s">
        <v>1914</v>
      </c>
      <c r="I2321" t="s">
        <v>1841</v>
      </c>
      <c r="J2321" t="s">
        <v>1915</v>
      </c>
      <c r="K2321" t="s">
        <v>2020</v>
      </c>
      <c r="L2321" s="24">
        <v>28470</v>
      </c>
      <c r="M2321" s="25">
        <f>+VLOOKUP(E2321, TC!A:D, 4, FALSE())</f>
        <v>1.0497999990273863</v>
      </c>
      <c r="N2321" s="24">
        <f t="shared" si="180"/>
        <v>28470</v>
      </c>
      <c r="O2321" t="str">
        <f t="shared" si="181"/>
        <v>FACTURA</v>
      </c>
      <c r="P2321" t="str">
        <f t="shared" si="182"/>
        <v>2025</v>
      </c>
      <c r="Q2321" t="str">
        <f t="shared" si="183"/>
        <v>02</v>
      </c>
      <c r="R2321" t="str">
        <f>+IFERROR(VLOOKUP(I2321, Listado!A:B, 2, FALSE()), "COMERCIALIZADORA INTERNACIONAL CARIBBEAN EXOTICS S A")</f>
        <v>LONDOÑO ECHEVERRI ALEJANDRA</v>
      </c>
      <c r="S2321" s="25">
        <f>+VLOOKUP(E2321, TC!A:D, 2, FALSE())</f>
        <v>4112.63</v>
      </c>
      <c r="T2321" t="str">
        <f t="shared" si="184"/>
        <v>COP</v>
      </c>
    </row>
    <row r="2322" spans="1:20" ht="18.75" hidden="1" customHeight="1" x14ac:dyDescent="0.25">
      <c r="A2322" t="s">
        <v>2215</v>
      </c>
      <c r="B2322" t="s">
        <v>5</v>
      </c>
      <c r="C2322" t="s">
        <v>1913</v>
      </c>
      <c r="D2322" s="24">
        <v>11076</v>
      </c>
      <c r="E2322" t="s">
        <v>1649</v>
      </c>
      <c r="F2322" t="s">
        <v>99</v>
      </c>
      <c r="G2322" t="s">
        <v>1914</v>
      </c>
      <c r="I2322" t="s">
        <v>1841</v>
      </c>
      <c r="J2322" t="s">
        <v>1915</v>
      </c>
      <c r="K2322" t="s">
        <v>2020</v>
      </c>
      <c r="L2322" s="24">
        <v>7930</v>
      </c>
      <c r="M2322" s="25">
        <f>+VLOOKUP(E2322, TC!A:D, 4, FALSE())</f>
        <v>1.0497999990273863</v>
      </c>
      <c r="N2322" s="24">
        <f t="shared" si="180"/>
        <v>7930</v>
      </c>
      <c r="O2322" t="str">
        <f t="shared" si="181"/>
        <v>FACTURA</v>
      </c>
      <c r="P2322" t="str">
        <f t="shared" si="182"/>
        <v>2025</v>
      </c>
      <c r="Q2322" t="str">
        <f t="shared" si="183"/>
        <v>02</v>
      </c>
      <c r="R2322" t="str">
        <f>+IFERROR(VLOOKUP(I2322, Listado!A:B, 2, FALSE()), "COMERCIALIZADORA INTERNACIONAL CARIBBEAN EXOTICS S A")</f>
        <v>LONDOÑO ECHEVERRI ALEJANDRA</v>
      </c>
      <c r="S2322" s="25">
        <f>+VLOOKUP(E2322, TC!A:D, 2, FALSE())</f>
        <v>4112.63</v>
      </c>
      <c r="T2322" t="str">
        <f t="shared" si="184"/>
        <v>COP</v>
      </c>
    </row>
    <row r="2323" spans="1:20" ht="18.75" hidden="1" customHeight="1" x14ac:dyDescent="0.25">
      <c r="A2323" t="s">
        <v>2215</v>
      </c>
      <c r="B2323" t="s">
        <v>5</v>
      </c>
      <c r="C2323" t="s">
        <v>1913</v>
      </c>
      <c r="D2323" s="24">
        <v>11076</v>
      </c>
      <c r="E2323" t="s">
        <v>1649</v>
      </c>
      <c r="F2323" t="s">
        <v>99</v>
      </c>
      <c r="G2323" t="s">
        <v>1914</v>
      </c>
      <c r="I2323" t="s">
        <v>1841</v>
      </c>
      <c r="J2323" t="s">
        <v>1915</v>
      </c>
      <c r="K2323" t="s">
        <v>2020</v>
      </c>
      <c r="L2323" s="24">
        <v>780</v>
      </c>
      <c r="M2323" s="25">
        <f>+VLOOKUP(E2323, TC!A:D, 4, FALSE())</f>
        <v>1.0497999990273863</v>
      </c>
      <c r="N2323" s="24">
        <f t="shared" si="180"/>
        <v>780</v>
      </c>
      <c r="O2323" t="str">
        <f t="shared" si="181"/>
        <v>FACTURA</v>
      </c>
      <c r="P2323" t="str">
        <f t="shared" si="182"/>
        <v>2025</v>
      </c>
      <c r="Q2323" t="str">
        <f t="shared" si="183"/>
        <v>02</v>
      </c>
      <c r="R2323" t="str">
        <f>+IFERROR(VLOOKUP(I2323, Listado!A:B, 2, FALSE()), "COMERCIALIZADORA INTERNACIONAL CARIBBEAN EXOTICS S A")</f>
        <v>LONDOÑO ECHEVERRI ALEJANDRA</v>
      </c>
      <c r="S2323" s="25">
        <f>+VLOOKUP(E2323, TC!A:D, 2, FALSE())</f>
        <v>4112.63</v>
      </c>
      <c r="T2323" t="str">
        <f t="shared" si="184"/>
        <v>COP</v>
      </c>
    </row>
    <row r="2324" spans="1:20" ht="18.75" hidden="1" customHeight="1" x14ac:dyDescent="0.25">
      <c r="A2324" t="s">
        <v>2215</v>
      </c>
      <c r="B2324" t="s">
        <v>5</v>
      </c>
      <c r="C2324" t="s">
        <v>1913</v>
      </c>
      <c r="D2324" s="24">
        <v>11076</v>
      </c>
      <c r="E2324" t="s">
        <v>1649</v>
      </c>
      <c r="F2324" t="s">
        <v>99</v>
      </c>
      <c r="G2324" t="s">
        <v>1914</v>
      </c>
      <c r="I2324" t="s">
        <v>1841</v>
      </c>
      <c r="J2324" t="s">
        <v>1915</v>
      </c>
      <c r="K2324" t="s">
        <v>2020</v>
      </c>
      <c r="L2324" s="24">
        <v>52910</v>
      </c>
      <c r="M2324" s="25">
        <f>+VLOOKUP(E2324, TC!A:D, 4, FALSE())</f>
        <v>1.0497999990273863</v>
      </c>
      <c r="N2324" s="24">
        <f t="shared" si="180"/>
        <v>52910</v>
      </c>
      <c r="O2324" t="str">
        <f t="shared" si="181"/>
        <v>FACTURA</v>
      </c>
      <c r="P2324" t="str">
        <f t="shared" si="182"/>
        <v>2025</v>
      </c>
      <c r="Q2324" t="str">
        <f t="shared" si="183"/>
        <v>02</v>
      </c>
      <c r="R2324" t="str">
        <f>+IFERROR(VLOOKUP(I2324, Listado!A:B, 2, FALSE()), "COMERCIALIZADORA INTERNACIONAL CARIBBEAN EXOTICS S A")</f>
        <v>LONDOÑO ECHEVERRI ALEJANDRA</v>
      </c>
      <c r="S2324" s="25">
        <f>+VLOOKUP(E2324, TC!A:D, 2, FALSE())</f>
        <v>4112.63</v>
      </c>
      <c r="T2324" t="str">
        <f t="shared" si="184"/>
        <v>COP</v>
      </c>
    </row>
    <row r="2325" spans="1:20" ht="18.75" hidden="1" customHeight="1" x14ac:dyDescent="0.25">
      <c r="A2325" t="s">
        <v>2215</v>
      </c>
      <c r="B2325" t="s">
        <v>5</v>
      </c>
      <c r="C2325" t="s">
        <v>1913</v>
      </c>
      <c r="D2325" s="24">
        <v>11076</v>
      </c>
      <c r="E2325" t="s">
        <v>1649</v>
      </c>
      <c r="F2325" t="s">
        <v>99</v>
      </c>
      <c r="G2325" t="s">
        <v>1914</v>
      </c>
      <c r="I2325" t="s">
        <v>1841</v>
      </c>
      <c r="J2325" t="s">
        <v>1915</v>
      </c>
      <c r="K2325" t="s">
        <v>2020</v>
      </c>
      <c r="L2325" s="24">
        <v>6890</v>
      </c>
      <c r="M2325" s="25">
        <f>+VLOOKUP(E2325, TC!A:D, 4, FALSE())</f>
        <v>1.0497999990273863</v>
      </c>
      <c r="N2325" s="24">
        <f t="shared" si="180"/>
        <v>6890</v>
      </c>
      <c r="O2325" t="str">
        <f t="shared" si="181"/>
        <v>FACTURA</v>
      </c>
      <c r="P2325" t="str">
        <f t="shared" si="182"/>
        <v>2025</v>
      </c>
      <c r="Q2325" t="str">
        <f t="shared" si="183"/>
        <v>02</v>
      </c>
      <c r="R2325" t="str">
        <f>+IFERROR(VLOOKUP(I2325, Listado!A:B, 2, FALSE()), "COMERCIALIZADORA INTERNACIONAL CARIBBEAN EXOTICS S A")</f>
        <v>LONDOÑO ECHEVERRI ALEJANDRA</v>
      </c>
      <c r="S2325" s="25">
        <f>+VLOOKUP(E2325, TC!A:D, 2, FALSE())</f>
        <v>4112.63</v>
      </c>
      <c r="T2325" t="str">
        <f t="shared" si="184"/>
        <v>COP</v>
      </c>
    </row>
    <row r="2326" spans="1:20" ht="18.75" hidden="1" customHeight="1" x14ac:dyDescent="0.25">
      <c r="A2326" t="s">
        <v>2215</v>
      </c>
      <c r="B2326" t="s">
        <v>5</v>
      </c>
      <c r="C2326" t="s">
        <v>1913</v>
      </c>
      <c r="D2326" s="24">
        <v>11076</v>
      </c>
      <c r="E2326" t="s">
        <v>1649</v>
      </c>
      <c r="F2326" t="s">
        <v>99</v>
      </c>
      <c r="G2326" t="s">
        <v>1914</v>
      </c>
      <c r="I2326" t="s">
        <v>1841</v>
      </c>
      <c r="J2326" t="s">
        <v>1915</v>
      </c>
      <c r="K2326" t="s">
        <v>2020</v>
      </c>
      <c r="L2326" s="24">
        <v>5720</v>
      </c>
      <c r="M2326" s="25">
        <f>+VLOOKUP(E2326, TC!A:D, 4, FALSE())</f>
        <v>1.0497999990273863</v>
      </c>
      <c r="N2326" s="24">
        <f t="shared" si="180"/>
        <v>5720</v>
      </c>
      <c r="O2326" t="str">
        <f t="shared" si="181"/>
        <v>FACTURA</v>
      </c>
      <c r="P2326" t="str">
        <f t="shared" si="182"/>
        <v>2025</v>
      </c>
      <c r="Q2326" t="str">
        <f t="shared" si="183"/>
        <v>02</v>
      </c>
      <c r="R2326" t="str">
        <f>+IFERROR(VLOOKUP(I2326, Listado!A:B, 2, FALSE()), "COMERCIALIZADORA INTERNACIONAL CARIBBEAN EXOTICS S A")</f>
        <v>LONDOÑO ECHEVERRI ALEJANDRA</v>
      </c>
      <c r="S2326" s="25">
        <f>+VLOOKUP(E2326, TC!A:D, 2, FALSE())</f>
        <v>4112.63</v>
      </c>
      <c r="T2326" t="str">
        <f t="shared" si="184"/>
        <v>COP</v>
      </c>
    </row>
    <row r="2327" spans="1:20" ht="18.75" hidden="1" customHeight="1" x14ac:dyDescent="0.25">
      <c r="A2327" t="s">
        <v>2215</v>
      </c>
      <c r="B2327" t="s">
        <v>5</v>
      </c>
      <c r="C2327" t="s">
        <v>1913</v>
      </c>
      <c r="D2327" s="24">
        <v>11076</v>
      </c>
      <c r="E2327" t="s">
        <v>1649</v>
      </c>
      <c r="F2327" t="s">
        <v>99</v>
      </c>
      <c r="G2327" t="s">
        <v>1914</v>
      </c>
      <c r="I2327" t="s">
        <v>1841</v>
      </c>
      <c r="J2327" t="s">
        <v>1915</v>
      </c>
      <c r="K2327" t="s">
        <v>2020</v>
      </c>
      <c r="L2327" s="24">
        <v>27950</v>
      </c>
      <c r="M2327" s="25">
        <f>+VLOOKUP(E2327, TC!A:D, 4, FALSE())</f>
        <v>1.0497999990273863</v>
      </c>
      <c r="N2327" s="24">
        <f t="shared" si="180"/>
        <v>27950</v>
      </c>
      <c r="O2327" t="str">
        <f t="shared" si="181"/>
        <v>FACTURA</v>
      </c>
      <c r="P2327" t="str">
        <f t="shared" si="182"/>
        <v>2025</v>
      </c>
      <c r="Q2327" t="str">
        <f t="shared" si="183"/>
        <v>02</v>
      </c>
      <c r="R2327" t="str">
        <f>+IFERROR(VLOOKUP(I2327, Listado!A:B, 2, FALSE()), "COMERCIALIZADORA INTERNACIONAL CARIBBEAN EXOTICS S A")</f>
        <v>LONDOÑO ECHEVERRI ALEJANDRA</v>
      </c>
      <c r="S2327" s="25">
        <f>+VLOOKUP(E2327, TC!A:D, 2, FALSE())</f>
        <v>4112.63</v>
      </c>
      <c r="T2327" t="str">
        <f t="shared" si="184"/>
        <v>COP</v>
      </c>
    </row>
    <row r="2328" spans="1:20" ht="18.75" hidden="1" customHeight="1" x14ac:dyDescent="0.25">
      <c r="A2328" t="s">
        <v>2215</v>
      </c>
      <c r="B2328" t="s">
        <v>5</v>
      </c>
      <c r="C2328" t="s">
        <v>1913</v>
      </c>
      <c r="D2328" s="24">
        <v>11076</v>
      </c>
      <c r="E2328" t="s">
        <v>1649</v>
      </c>
      <c r="F2328" t="s">
        <v>99</v>
      </c>
      <c r="G2328" t="s">
        <v>1914</v>
      </c>
      <c r="I2328" t="s">
        <v>1841</v>
      </c>
      <c r="J2328" t="s">
        <v>1915</v>
      </c>
      <c r="K2328" t="s">
        <v>2020</v>
      </c>
      <c r="L2328" s="24">
        <v>7540</v>
      </c>
      <c r="M2328" s="25">
        <f>+VLOOKUP(E2328, TC!A:D, 4, FALSE())</f>
        <v>1.0497999990273863</v>
      </c>
      <c r="N2328" s="24">
        <f t="shared" si="180"/>
        <v>7540</v>
      </c>
      <c r="O2328" t="str">
        <f t="shared" si="181"/>
        <v>FACTURA</v>
      </c>
      <c r="P2328" t="str">
        <f t="shared" si="182"/>
        <v>2025</v>
      </c>
      <c r="Q2328" t="str">
        <f t="shared" si="183"/>
        <v>02</v>
      </c>
      <c r="R2328" t="str">
        <f>+IFERROR(VLOOKUP(I2328, Listado!A:B, 2, FALSE()), "COMERCIALIZADORA INTERNACIONAL CARIBBEAN EXOTICS S A")</f>
        <v>LONDOÑO ECHEVERRI ALEJANDRA</v>
      </c>
      <c r="S2328" s="25">
        <f>+VLOOKUP(E2328, TC!A:D, 2, FALSE())</f>
        <v>4112.63</v>
      </c>
      <c r="T2328" t="str">
        <f t="shared" si="184"/>
        <v>COP</v>
      </c>
    </row>
    <row r="2329" spans="1:20" ht="18.75" hidden="1" customHeight="1" x14ac:dyDescent="0.25">
      <c r="A2329" t="s">
        <v>2215</v>
      </c>
      <c r="B2329" t="s">
        <v>5</v>
      </c>
      <c r="C2329" t="s">
        <v>1913</v>
      </c>
      <c r="D2329" s="24">
        <v>11076</v>
      </c>
      <c r="E2329" t="s">
        <v>1649</v>
      </c>
      <c r="F2329" t="s">
        <v>99</v>
      </c>
      <c r="G2329" t="s">
        <v>1914</v>
      </c>
      <c r="I2329" t="s">
        <v>1841</v>
      </c>
      <c r="J2329" t="s">
        <v>1915</v>
      </c>
      <c r="K2329" t="s">
        <v>2020</v>
      </c>
      <c r="L2329" s="24">
        <v>32890</v>
      </c>
      <c r="M2329" s="25">
        <f>+VLOOKUP(E2329, TC!A:D, 4, FALSE())</f>
        <v>1.0497999990273863</v>
      </c>
      <c r="N2329" s="24">
        <f t="shared" si="180"/>
        <v>32890</v>
      </c>
      <c r="O2329" t="str">
        <f t="shared" si="181"/>
        <v>FACTURA</v>
      </c>
      <c r="P2329" t="str">
        <f t="shared" si="182"/>
        <v>2025</v>
      </c>
      <c r="Q2329" t="str">
        <f t="shared" si="183"/>
        <v>02</v>
      </c>
      <c r="R2329" t="str">
        <f>+IFERROR(VLOOKUP(I2329, Listado!A:B, 2, FALSE()), "COMERCIALIZADORA INTERNACIONAL CARIBBEAN EXOTICS S A")</f>
        <v>LONDOÑO ECHEVERRI ALEJANDRA</v>
      </c>
      <c r="S2329" s="25">
        <f>+VLOOKUP(E2329, TC!A:D, 2, FALSE())</f>
        <v>4112.63</v>
      </c>
      <c r="T2329" t="str">
        <f t="shared" si="184"/>
        <v>COP</v>
      </c>
    </row>
    <row r="2330" spans="1:20" ht="18.75" hidden="1" customHeight="1" x14ac:dyDescent="0.25">
      <c r="A2330" t="s">
        <v>2215</v>
      </c>
      <c r="B2330" t="s">
        <v>5</v>
      </c>
      <c r="C2330" t="s">
        <v>1913</v>
      </c>
      <c r="D2330" s="24">
        <v>11076</v>
      </c>
      <c r="E2330" t="s">
        <v>1649</v>
      </c>
      <c r="F2330" t="s">
        <v>99</v>
      </c>
      <c r="G2330" t="s">
        <v>1914</v>
      </c>
      <c r="I2330" t="s">
        <v>1841</v>
      </c>
      <c r="J2330" t="s">
        <v>1915</v>
      </c>
      <c r="K2330" t="s">
        <v>2020</v>
      </c>
      <c r="L2330" s="24">
        <v>1170</v>
      </c>
      <c r="M2330" s="25">
        <f>+VLOOKUP(E2330, TC!A:D, 4, FALSE())</f>
        <v>1.0497999990273863</v>
      </c>
      <c r="N2330" s="24">
        <f t="shared" si="180"/>
        <v>1170</v>
      </c>
      <c r="O2330" t="str">
        <f t="shared" si="181"/>
        <v>FACTURA</v>
      </c>
      <c r="P2330" t="str">
        <f t="shared" si="182"/>
        <v>2025</v>
      </c>
      <c r="Q2330" t="str">
        <f t="shared" si="183"/>
        <v>02</v>
      </c>
      <c r="R2330" t="str">
        <f>+IFERROR(VLOOKUP(I2330, Listado!A:B, 2, FALSE()), "COMERCIALIZADORA INTERNACIONAL CARIBBEAN EXOTICS S A")</f>
        <v>LONDOÑO ECHEVERRI ALEJANDRA</v>
      </c>
      <c r="S2330" s="25">
        <f>+VLOOKUP(E2330, TC!A:D, 2, FALSE())</f>
        <v>4112.63</v>
      </c>
      <c r="T2330" t="str">
        <f t="shared" si="184"/>
        <v>COP</v>
      </c>
    </row>
    <row r="2331" spans="1:20" ht="18.75" hidden="1" customHeight="1" x14ac:dyDescent="0.25">
      <c r="A2331" t="s">
        <v>2215</v>
      </c>
      <c r="B2331" t="s">
        <v>5</v>
      </c>
      <c r="C2331" t="s">
        <v>1913</v>
      </c>
      <c r="D2331" s="24">
        <v>11076</v>
      </c>
      <c r="E2331" t="s">
        <v>1649</v>
      </c>
      <c r="F2331" t="s">
        <v>99</v>
      </c>
      <c r="G2331" t="s">
        <v>1914</v>
      </c>
      <c r="I2331" t="s">
        <v>1841</v>
      </c>
      <c r="J2331" t="s">
        <v>1915</v>
      </c>
      <c r="K2331" t="s">
        <v>2020</v>
      </c>
      <c r="L2331" s="24">
        <v>2600</v>
      </c>
      <c r="M2331" s="25">
        <f>+VLOOKUP(E2331, TC!A:D, 4, FALSE())</f>
        <v>1.0497999990273863</v>
      </c>
      <c r="N2331" s="24">
        <f t="shared" si="180"/>
        <v>2600</v>
      </c>
      <c r="O2331" t="str">
        <f t="shared" si="181"/>
        <v>FACTURA</v>
      </c>
      <c r="P2331" t="str">
        <f t="shared" si="182"/>
        <v>2025</v>
      </c>
      <c r="Q2331" t="str">
        <f t="shared" si="183"/>
        <v>02</v>
      </c>
      <c r="R2331" t="str">
        <f>+IFERROR(VLOOKUP(I2331, Listado!A:B, 2, FALSE()), "COMERCIALIZADORA INTERNACIONAL CARIBBEAN EXOTICS S A")</f>
        <v>LONDOÑO ECHEVERRI ALEJANDRA</v>
      </c>
      <c r="S2331" s="25">
        <f>+VLOOKUP(E2331, TC!A:D, 2, FALSE())</f>
        <v>4112.63</v>
      </c>
      <c r="T2331" t="str">
        <f t="shared" si="184"/>
        <v>COP</v>
      </c>
    </row>
    <row r="2332" spans="1:20" ht="18.75" hidden="1" customHeight="1" x14ac:dyDescent="0.25">
      <c r="A2332" t="s">
        <v>2215</v>
      </c>
      <c r="B2332" t="s">
        <v>5</v>
      </c>
      <c r="C2332" t="s">
        <v>1913</v>
      </c>
      <c r="D2332" s="24">
        <v>11076</v>
      </c>
      <c r="E2332" t="s">
        <v>1649</v>
      </c>
      <c r="F2332" t="s">
        <v>99</v>
      </c>
      <c r="G2332" t="s">
        <v>1914</v>
      </c>
      <c r="I2332" t="s">
        <v>1841</v>
      </c>
      <c r="J2332" t="s">
        <v>1915</v>
      </c>
      <c r="K2332" t="s">
        <v>2020</v>
      </c>
      <c r="L2332" s="24">
        <v>5590</v>
      </c>
      <c r="M2332" s="25">
        <f>+VLOOKUP(E2332, TC!A:D, 4, FALSE())</f>
        <v>1.0497999990273863</v>
      </c>
      <c r="N2332" s="24">
        <f t="shared" si="180"/>
        <v>5590</v>
      </c>
      <c r="O2332" t="str">
        <f t="shared" si="181"/>
        <v>FACTURA</v>
      </c>
      <c r="P2332" t="str">
        <f t="shared" si="182"/>
        <v>2025</v>
      </c>
      <c r="Q2332" t="str">
        <f t="shared" si="183"/>
        <v>02</v>
      </c>
      <c r="R2332" t="str">
        <f>+IFERROR(VLOOKUP(I2332, Listado!A:B, 2, FALSE()), "COMERCIALIZADORA INTERNACIONAL CARIBBEAN EXOTICS S A")</f>
        <v>LONDOÑO ECHEVERRI ALEJANDRA</v>
      </c>
      <c r="S2332" s="25">
        <f>+VLOOKUP(E2332, TC!A:D, 2, FALSE())</f>
        <v>4112.63</v>
      </c>
      <c r="T2332" t="str">
        <f t="shared" si="184"/>
        <v>COP</v>
      </c>
    </row>
    <row r="2333" spans="1:20" ht="18.75" hidden="1" customHeight="1" x14ac:dyDescent="0.25">
      <c r="A2333" t="s">
        <v>2215</v>
      </c>
      <c r="B2333" t="s">
        <v>5</v>
      </c>
      <c r="C2333" t="s">
        <v>1913</v>
      </c>
      <c r="D2333" s="24">
        <v>11076</v>
      </c>
      <c r="E2333" t="s">
        <v>1649</v>
      </c>
      <c r="F2333" t="s">
        <v>99</v>
      </c>
      <c r="G2333" t="s">
        <v>1914</v>
      </c>
      <c r="I2333" t="s">
        <v>1841</v>
      </c>
      <c r="J2333" t="s">
        <v>1915</v>
      </c>
      <c r="K2333" t="s">
        <v>2020</v>
      </c>
      <c r="L2333" s="24">
        <v>56810</v>
      </c>
      <c r="M2333" s="25">
        <f>+VLOOKUP(E2333, TC!A:D, 4, FALSE())</f>
        <v>1.0497999990273863</v>
      </c>
      <c r="N2333" s="24">
        <f t="shared" si="180"/>
        <v>56810</v>
      </c>
      <c r="O2333" t="str">
        <f t="shared" si="181"/>
        <v>FACTURA</v>
      </c>
      <c r="P2333" t="str">
        <f t="shared" si="182"/>
        <v>2025</v>
      </c>
      <c r="Q2333" t="str">
        <f t="shared" si="183"/>
        <v>02</v>
      </c>
      <c r="R2333" t="str">
        <f>+IFERROR(VLOOKUP(I2333, Listado!A:B, 2, FALSE()), "COMERCIALIZADORA INTERNACIONAL CARIBBEAN EXOTICS S A")</f>
        <v>LONDOÑO ECHEVERRI ALEJANDRA</v>
      </c>
      <c r="S2333" s="25">
        <f>+VLOOKUP(E2333, TC!A:D, 2, FALSE())</f>
        <v>4112.63</v>
      </c>
      <c r="T2333" t="str">
        <f t="shared" si="184"/>
        <v>COP</v>
      </c>
    </row>
    <row r="2334" spans="1:20" ht="18.75" hidden="1" customHeight="1" x14ac:dyDescent="0.25">
      <c r="A2334" t="s">
        <v>2215</v>
      </c>
      <c r="B2334" t="s">
        <v>5</v>
      </c>
      <c r="C2334" t="s">
        <v>1913</v>
      </c>
      <c r="D2334" s="24">
        <v>11076</v>
      </c>
      <c r="E2334" t="s">
        <v>1649</v>
      </c>
      <c r="F2334" t="s">
        <v>99</v>
      </c>
      <c r="G2334" t="s">
        <v>1914</v>
      </c>
      <c r="I2334" t="s">
        <v>1841</v>
      </c>
      <c r="J2334" t="s">
        <v>1915</v>
      </c>
      <c r="K2334" t="s">
        <v>2020</v>
      </c>
      <c r="L2334" s="24">
        <v>57720</v>
      </c>
      <c r="M2334" s="25">
        <f>+VLOOKUP(E2334, TC!A:D, 4, FALSE())</f>
        <v>1.0497999990273863</v>
      </c>
      <c r="N2334" s="24">
        <f t="shared" si="180"/>
        <v>57720</v>
      </c>
      <c r="O2334" t="str">
        <f t="shared" si="181"/>
        <v>FACTURA</v>
      </c>
      <c r="P2334" t="str">
        <f t="shared" si="182"/>
        <v>2025</v>
      </c>
      <c r="Q2334" t="str">
        <f t="shared" si="183"/>
        <v>02</v>
      </c>
      <c r="R2334" t="str">
        <f>+IFERROR(VLOOKUP(I2334, Listado!A:B, 2, FALSE()), "COMERCIALIZADORA INTERNACIONAL CARIBBEAN EXOTICS S A")</f>
        <v>LONDOÑO ECHEVERRI ALEJANDRA</v>
      </c>
      <c r="S2334" s="25">
        <f>+VLOOKUP(E2334, TC!A:D, 2, FALSE())</f>
        <v>4112.63</v>
      </c>
      <c r="T2334" t="str">
        <f t="shared" si="184"/>
        <v>COP</v>
      </c>
    </row>
    <row r="2335" spans="1:20" ht="18.75" hidden="1" customHeight="1" x14ac:dyDescent="0.25">
      <c r="A2335" t="s">
        <v>2215</v>
      </c>
      <c r="B2335" t="s">
        <v>5</v>
      </c>
      <c r="C2335" t="s">
        <v>1913</v>
      </c>
      <c r="D2335" s="24">
        <v>11076</v>
      </c>
      <c r="E2335" t="s">
        <v>1649</v>
      </c>
      <c r="F2335" t="s">
        <v>99</v>
      </c>
      <c r="G2335" t="s">
        <v>1914</v>
      </c>
      <c r="I2335" t="s">
        <v>1841</v>
      </c>
      <c r="J2335" t="s">
        <v>1915</v>
      </c>
      <c r="K2335" t="s">
        <v>2020</v>
      </c>
      <c r="L2335" s="24">
        <v>34190</v>
      </c>
      <c r="M2335" s="25">
        <f>+VLOOKUP(E2335, TC!A:D, 4, FALSE())</f>
        <v>1.0497999990273863</v>
      </c>
      <c r="N2335" s="24">
        <f t="shared" si="180"/>
        <v>34190</v>
      </c>
      <c r="O2335" t="str">
        <f t="shared" si="181"/>
        <v>FACTURA</v>
      </c>
      <c r="P2335" t="str">
        <f t="shared" si="182"/>
        <v>2025</v>
      </c>
      <c r="Q2335" t="str">
        <f t="shared" si="183"/>
        <v>02</v>
      </c>
      <c r="R2335" t="str">
        <f>+IFERROR(VLOOKUP(I2335, Listado!A:B, 2, FALSE()), "COMERCIALIZADORA INTERNACIONAL CARIBBEAN EXOTICS S A")</f>
        <v>LONDOÑO ECHEVERRI ALEJANDRA</v>
      </c>
      <c r="S2335" s="25">
        <f>+VLOOKUP(E2335, TC!A:D, 2, FALSE())</f>
        <v>4112.63</v>
      </c>
      <c r="T2335" t="str">
        <f t="shared" si="184"/>
        <v>COP</v>
      </c>
    </row>
    <row r="2336" spans="1:20" ht="18.75" hidden="1" customHeight="1" x14ac:dyDescent="0.25">
      <c r="A2336" t="s">
        <v>2215</v>
      </c>
      <c r="B2336" t="s">
        <v>5</v>
      </c>
      <c r="C2336" t="s">
        <v>1913</v>
      </c>
      <c r="D2336" s="24">
        <v>11076</v>
      </c>
      <c r="E2336" t="s">
        <v>1649</v>
      </c>
      <c r="F2336" t="s">
        <v>99</v>
      </c>
      <c r="G2336" t="s">
        <v>1914</v>
      </c>
      <c r="I2336" t="s">
        <v>1841</v>
      </c>
      <c r="J2336" t="s">
        <v>1915</v>
      </c>
      <c r="K2336" t="s">
        <v>2020</v>
      </c>
      <c r="L2336" s="24">
        <v>6890</v>
      </c>
      <c r="M2336" s="25">
        <f>+VLOOKUP(E2336, TC!A:D, 4, FALSE())</f>
        <v>1.0497999990273863</v>
      </c>
      <c r="N2336" s="24">
        <f t="shared" si="180"/>
        <v>6890</v>
      </c>
      <c r="O2336" t="str">
        <f t="shared" si="181"/>
        <v>FACTURA</v>
      </c>
      <c r="P2336" t="str">
        <f t="shared" si="182"/>
        <v>2025</v>
      </c>
      <c r="Q2336" t="str">
        <f t="shared" si="183"/>
        <v>02</v>
      </c>
      <c r="R2336" t="str">
        <f>+IFERROR(VLOOKUP(I2336, Listado!A:B, 2, FALSE()), "COMERCIALIZADORA INTERNACIONAL CARIBBEAN EXOTICS S A")</f>
        <v>LONDOÑO ECHEVERRI ALEJANDRA</v>
      </c>
      <c r="S2336" s="25">
        <f>+VLOOKUP(E2336, TC!A:D, 2, FALSE())</f>
        <v>4112.63</v>
      </c>
      <c r="T2336" t="str">
        <f t="shared" si="184"/>
        <v>COP</v>
      </c>
    </row>
    <row r="2337" spans="1:20" ht="18.75" hidden="1" customHeight="1" x14ac:dyDescent="0.25">
      <c r="A2337" t="s">
        <v>2215</v>
      </c>
      <c r="B2337" t="s">
        <v>5</v>
      </c>
      <c r="C2337" t="s">
        <v>1913</v>
      </c>
      <c r="D2337" s="24">
        <v>11076</v>
      </c>
      <c r="E2337" t="s">
        <v>1649</v>
      </c>
      <c r="F2337" t="s">
        <v>99</v>
      </c>
      <c r="G2337" t="s">
        <v>1914</v>
      </c>
      <c r="I2337" t="s">
        <v>1841</v>
      </c>
      <c r="J2337" t="s">
        <v>1915</v>
      </c>
      <c r="K2337" t="s">
        <v>2020</v>
      </c>
      <c r="L2337" s="24">
        <v>26520</v>
      </c>
      <c r="M2337" s="25">
        <f>+VLOOKUP(E2337, TC!A:D, 4, FALSE())</f>
        <v>1.0497999990273863</v>
      </c>
      <c r="N2337" s="24">
        <f t="shared" si="180"/>
        <v>26520</v>
      </c>
      <c r="O2337" t="str">
        <f t="shared" si="181"/>
        <v>FACTURA</v>
      </c>
      <c r="P2337" t="str">
        <f t="shared" si="182"/>
        <v>2025</v>
      </c>
      <c r="Q2337" t="str">
        <f t="shared" si="183"/>
        <v>02</v>
      </c>
      <c r="R2337" t="str">
        <f>+IFERROR(VLOOKUP(I2337, Listado!A:B, 2, FALSE()), "COMERCIALIZADORA INTERNACIONAL CARIBBEAN EXOTICS S A")</f>
        <v>LONDOÑO ECHEVERRI ALEJANDRA</v>
      </c>
      <c r="S2337" s="25">
        <f>+VLOOKUP(E2337, TC!A:D, 2, FALSE())</f>
        <v>4112.63</v>
      </c>
      <c r="T2337" t="str">
        <f t="shared" si="184"/>
        <v>COP</v>
      </c>
    </row>
    <row r="2338" spans="1:20" ht="18.75" hidden="1" customHeight="1" x14ac:dyDescent="0.25">
      <c r="A2338" t="s">
        <v>2215</v>
      </c>
      <c r="B2338" t="s">
        <v>5</v>
      </c>
      <c r="C2338" t="s">
        <v>1913</v>
      </c>
      <c r="D2338" s="24">
        <v>11076</v>
      </c>
      <c r="E2338" t="s">
        <v>1649</v>
      </c>
      <c r="F2338" t="s">
        <v>99</v>
      </c>
      <c r="G2338" t="s">
        <v>1914</v>
      </c>
      <c r="I2338" t="s">
        <v>1841</v>
      </c>
      <c r="J2338" t="s">
        <v>1915</v>
      </c>
      <c r="K2338" t="s">
        <v>2020</v>
      </c>
      <c r="L2338" s="24">
        <v>18200</v>
      </c>
      <c r="M2338" s="25">
        <f>+VLOOKUP(E2338, TC!A:D, 4, FALSE())</f>
        <v>1.0497999990273863</v>
      </c>
      <c r="N2338" s="24">
        <f t="shared" si="180"/>
        <v>18200</v>
      </c>
      <c r="O2338" t="str">
        <f t="shared" si="181"/>
        <v>FACTURA</v>
      </c>
      <c r="P2338" t="str">
        <f t="shared" si="182"/>
        <v>2025</v>
      </c>
      <c r="Q2338" t="str">
        <f t="shared" si="183"/>
        <v>02</v>
      </c>
      <c r="R2338" t="str">
        <f>+IFERROR(VLOOKUP(I2338, Listado!A:B, 2, FALSE()), "COMERCIALIZADORA INTERNACIONAL CARIBBEAN EXOTICS S A")</f>
        <v>LONDOÑO ECHEVERRI ALEJANDRA</v>
      </c>
      <c r="S2338" s="25">
        <f>+VLOOKUP(E2338, TC!A:D, 2, FALSE())</f>
        <v>4112.63</v>
      </c>
      <c r="T2338" t="str">
        <f t="shared" si="184"/>
        <v>COP</v>
      </c>
    </row>
    <row r="2339" spans="1:20" ht="18.75" hidden="1" customHeight="1" x14ac:dyDescent="0.25">
      <c r="A2339" t="s">
        <v>2215</v>
      </c>
      <c r="B2339" t="s">
        <v>5</v>
      </c>
      <c r="C2339" t="s">
        <v>1913</v>
      </c>
      <c r="D2339" s="24">
        <v>11076</v>
      </c>
      <c r="E2339" t="s">
        <v>1649</v>
      </c>
      <c r="F2339" t="s">
        <v>99</v>
      </c>
      <c r="G2339" t="s">
        <v>1914</v>
      </c>
      <c r="I2339" t="s">
        <v>1841</v>
      </c>
      <c r="J2339" t="s">
        <v>1915</v>
      </c>
      <c r="K2339" t="s">
        <v>2020</v>
      </c>
      <c r="L2339" s="24">
        <v>1170</v>
      </c>
      <c r="M2339" s="25">
        <f>+VLOOKUP(E2339, TC!A:D, 4, FALSE())</f>
        <v>1.0497999990273863</v>
      </c>
      <c r="N2339" s="24">
        <f t="shared" si="180"/>
        <v>1170</v>
      </c>
      <c r="O2339" t="str">
        <f t="shared" si="181"/>
        <v>FACTURA</v>
      </c>
      <c r="P2339" t="str">
        <f t="shared" si="182"/>
        <v>2025</v>
      </c>
      <c r="Q2339" t="str">
        <f t="shared" si="183"/>
        <v>02</v>
      </c>
      <c r="R2339" t="str">
        <f>+IFERROR(VLOOKUP(I2339, Listado!A:B, 2, FALSE()), "COMERCIALIZADORA INTERNACIONAL CARIBBEAN EXOTICS S A")</f>
        <v>LONDOÑO ECHEVERRI ALEJANDRA</v>
      </c>
      <c r="S2339" s="25">
        <f>+VLOOKUP(E2339, TC!A:D, 2, FALSE())</f>
        <v>4112.63</v>
      </c>
      <c r="T2339" t="str">
        <f t="shared" si="184"/>
        <v>COP</v>
      </c>
    </row>
    <row r="2340" spans="1:20" ht="18.75" hidden="1" customHeight="1" x14ac:dyDescent="0.25">
      <c r="A2340" t="s">
        <v>2215</v>
      </c>
      <c r="B2340" t="s">
        <v>5</v>
      </c>
      <c r="C2340" t="s">
        <v>1913</v>
      </c>
      <c r="D2340" s="24">
        <v>11076</v>
      </c>
      <c r="E2340" t="s">
        <v>1649</v>
      </c>
      <c r="F2340" t="s">
        <v>99</v>
      </c>
      <c r="G2340" t="s">
        <v>1914</v>
      </c>
      <c r="I2340" t="s">
        <v>1841</v>
      </c>
      <c r="J2340" t="s">
        <v>1915</v>
      </c>
      <c r="K2340" t="s">
        <v>2020</v>
      </c>
      <c r="L2340" s="24">
        <v>9880</v>
      </c>
      <c r="M2340" s="25">
        <f>+VLOOKUP(E2340, TC!A:D, 4, FALSE())</f>
        <v>1.0497999990273863</v>
      </c>
      <c r="N2340" s="24">
        <f t="shared" si="180"/>
        <v>9880</v>
      </c>
      <c r="O2340" t="str">
        <f t="shared" si="181"/>
        <v>FACTURA</v>
      </c>
      <c r="P2340" t="str">
        <f t="shared" si="182"/>
        <v>2025</v>
      </c>
      <c r="Q2340" t="str">
        <f t="shared" si="183"/>
        <v>02</v>
      </c>
      <c r="R2340" t="str">
        <f>+IFERROR(VLOOKUP(I2340, Listado!A:B, 2, FALSE()), "COMERCIALIZADORA INTERNACIONAL CARIBBEAN EXOTICS S A")</f>
        <v>LONDOÑO ECHEVERRI ALEJANDRA</v>
      </c>
      <c r="S2340" s="25">
        <f>+VLOOKUP(E2340, TC!A:D, 2, FALSE())</f>
        <v>4112.63</v>
      </c>
      <c r="T2340" t="str">
        <f t="shared" si="184"/>
        <v>COP</v>
      </c>
    </row>
    <row r="2341" spans="1:20" ht="18.75" hidden="1" customHeight="1" x14ac:dyDescent="0.25">
      <c r="A2341" t="s">
        <v>2215</v>
      </c>
      <c r="B2341" t="s">
        <v>5</v>
      </c>
      <c r="C2341" t="s">
        <v>1913</v>
      </c>
      <c r="D2341" s="24">
        <v>11077</v>
      </c>
      <c r="E2341" t="s">
        <v>1649</v>
      </c>
      <c r="F2341" t="s">
        <v>99</v>
      </c>
      <c r="G2341" t="s">
        <v>113</v>
      </c>
      <c r="I2341" t="s">
        <v>1844</v>
      </c>
      <c r="J2341" t="s">
        <v>1915</v>
      </c>
      <c r="K2341" t="s">
        <v>2020</v>
      </c>
      <c r="L2341" s="24">
        <v>12880</v>
      </c>
      <c r="M2341" s="25">
        <f>+VLOOKUP(E2341, TC!A:D, 4, FALSE())</f>
        <v>1.0497999990273863</v>
      </c>
      <c r="N2341" s="24">
        <f t="shared" si="180"/>
        <v>12880</v>
      </c>
      <c r="O2341" t="str">
        <f t="shared" si="181"/>
        <v>FACTURA</v>
      </c>
      <c r="P2341" t="str">
        <f t="shared" si="182"/>
        <v>2025</v>
      </c>
      <c r="Q2341" t="str">
        <f t="shared" si="183"/>
        <v>02</v>
      </c>
      <c r="R2341" t="str">
        <f>+IFERROR(VLOOKUP(I2341, Listado!A:B, 2, FALSE()), "COMERCIALIZADORA INTERNACIONAL CARIBBEAN EXOTICS S A")</f>
        <v>LONDOÑO ECHEVERRI ALEJANDRA</v>
      </c>
      <c r="S2341" s="25">
        <f>+VLOOKUP(E2341, TC!A:D, 2, FALSE())</f>
        <v>4112.63</v>
      </c>
      <c r="T2341" t="str">
        <f t="shared" si="184"/>
        <v>COP</v>
      </c>
    </row>
    <row r="2342" spans="1:20" ht="18.75" hidden="1" customHeight="1" x14ac:dyDescent="0.25">
      <c r="A2342" t="s">
        <v>2215</v>
      </c>
      <c r="B2342" t="s">
        <v>5</v>
      </c>
      <c r="C2342" t="s">
        <v>1913</v>
      </c>
      <c r="D2342" s="24">
        <v>11077</v>
      </c>
      <c r="E2342" t="s">
        <v>1649</v>
      </c>
      <c r="F2342" t="s">
        <v>99</v>
      </c>
      <c r="G2342" t="s">
        <v>113</v>
      </c>
      <c r="I2342" t="s">
        <v>1844</v>
      </c>
      <c r="J2342" t="s">
        <v>1915</v>
      </c>
      <c r="K2342" t="s">
        <v>2020</v>
      </c>
      <c r="L2342" s="24">
        <v>85790</v>
      </c>
      <c r="M2342" s="25">
        <f>+VLOOKUP(E2342, TC!A:D, 4, FALSE())</f>
        <v>1.0497999990273863</v>
      </c>
      <c r="N2342" s="24">
        <f t="shared" si="180"/>
        <v>85790</v>
      </c>
      <c r="O2342" t="str">
        <f t="shared" si="181"/>
        <v>FACTURA</v>
      </c>
      <c r="P2342" t="str">
        <f t="shared" si="182"/>
        <v>2025</v>
      </c>
      <c r="Q2342" t="str">
        <f t="shared" si="183"/>
        <v>02</v>
      </c>
      <c r="R2342" t="str">
        <f>+IFERROR(VLOOKUP(I2342, Listado!A:B, 2, FALSE()), "COMERCIALIZADORA INTERNACIONAL CARIBBEAN EXOTICS S A")</f>
        <v>LONDOÑO ECHEVERRI ALEJANDRA</v>
      </c>
      <c r="S2342" s="25">
        <f>+VLOOKUP(E2342, TC!A:D, 2, FALSE())</f>
        <v>4112.63</v>
      </c>
      <c r="T2342" t="str">
        <f t="shared" si="184"/>
        <v>COP</v>
      </c>
    </row>
    <row r="2343" spans="1:20" ht="18.75" hidden="1" customHeight="1" x14ac:dyDescent="0.25">
      <c r="A2343" t="s">
        <v>2215</v>
      </c>
      <c r="B2343" t="s">
        <v>5</v>
      </c>
      <c r="C2343" t="s">
        <v>1913</v>
      </c>
      <c r="D2343" s="24">
        <v>11077</v>
      </c>
      <c r="E2343" t="s">
        <v>1649</v>
      </c>
      <c r="F2343" t="s">
        <v>99</v>
      </c>
      <c r="G2343" t="s">
        <v>113</v>
      </c>
      <c r="I2343" t="s">
        <v>1844</v>
      </c>
      <c r="J2343" t="s">
        <v>1915</v>
      </c>
      <c r="K2343" t="s">
        <v>2020</v>
      </c>
      <c r="L2343" s="24">
        <v>37030</v>
      </c>
      <c r="M2343" s="25">
        <f>+VLOOKUP(E2343, TC!A:D, 4, FALSE())</f>
        <v>1.0497999990273863</v>
      </c>
      <c r="N2343" s="24">
        <f t="shared" si="180"/>
        <v>37030</v>
      </c>
      <c r="O2343" t="str">
        <f t="shared" si="181"/>
        <v>FACTURA</v>
      </c>
      <c r="P2343" t="str">
        <f t="shared" si="182"/>
        <v>2025</v>
      </c>
      <c r="Q2343" t="str">
        <f t="shared" si="183"/>
        <v>02</v>
      </c>
      <c r="R2343" t="str">
        <f>+IFERROR(VLOOKUP(I2343, Listado!A:B, 2, FALSE()), "COMERCIALIZADORA INTERNACIONAL CARIBBEAN EXOTICS S A")</f>
        <v>LONDOÑO ECHEVERRI ALEJANDRA</v>
      </c>
      <c r="S2343" s="25">
        <f>+VLOOKUP(E2343, TC!A:D, 2, FALSE())</f>
        <v>4112.63</v>
      </c>
      <c r="T2343" t="str">
        <f t="shared" si="184"/>
        <v>COP</v>
      </c>
    </row>
    <row r="2344" spans="1:20" ht="18.75" hidden="1" customHeight="1" x14ac:dyDescent="0.25">
      <c r="A2344" t="s">
        <v>2215</v>
      </c>
      <c r="B2344" t="s">
        <v>5</v>
      </c>
      <c r="C2344" t="s">
        <v>1913</v>
      </c>
      <c r="D2344" s="24">
        <v>11077</v>
      </c>
      <c r="E2344" t="s">
        <v>1649</v>
      </c>
      <c r="F2344" t="s">
        <v>99</v>
      </c>
      <c r="G2344" t="s">
        <v>113</v>
      </c>
      <c r="I2344" t="s">
        <v>1844</v>
      </c>
      <c r="J2344" t="s">
        <v>1915</v>
      </c>
      <c r="K2344" t="s">
        <v>2020</v>
      </c>
      <c r="L2344" s="24">
        <v>2070</v>
      </c>
      <c r="M2344" s="25">
        <f>+VLOOKUP(E2344, TC!A:D, 4, FALSE())</f>
        <v>1.0497999990273863</v>
      </c>
      <c r="N2344" s="24">
        <f t="shared" si="180"/>
        <v>2070</v>
      </c>
      <c r="O2344" t="str">
        <f t="shared" si="181"/>
        <v>FACTURA</v>
      </c>
      <c r="P2344" t="str">
        <f t="shared" si="182"/>
        <v>2025</v>
      </c>
      <c r="Q2344" t="str">
        <f t="shared" si="183"/>
        <v>02</v>
      </c>
      <c r="R2344" t="str">
        <f>+IFERROR(VLOOKUP(I2344, Listado!A:B, 2, FALSE()), "COMERCIALIZADORA INTERNACIONAL CARIBBEAN EXOTICS S A")</f>
        <v>LONDOÑO ECHEVERRI ALEJANDRA</v>
      </c>
      <c r="S2344" s="25">
        <f>+VLOOKUP(E2344, TC!A:D, 2, FALSE())</f>
        <v>4112.63</v>
      </c>
      <c r="T2344" t="str">
        <f t="shared" si="184"/>
        <v>COP</v>
      </c>
    </row>
    <row r="2345" spans="1:20" ht="18.75" hidden="1" customHeight="1" x14ac:dyDescent="0.25">
      <c r="A2345" t="s">
        <v>2215</v>
      </c>
      <c r="B2345" t="s">
        <v>5</v>
      </c>
      <c r="C2345" t="s">
        <v>1913</v>
      </c>
      <c r="D2345" s="24">
        <v>11077</v>
      </c>
      <c r="E2345" t="s">
        <v>1649</v>
      </c>
      <c r="F2345" t="s">
        <v>99</v>
      </c>
      <c r="G2345" t="s">
        <v>113</v>
      </c>
      <c r="I2345" t="s">
        <v>1844</v>
      </c>
      <c r="J2345" t="s">
        <v>1915</v>
      </c>
      <c r="K2345" t="s">
        <v>2020</v>
      </c>
      <c r="L2345" s="24">
        <v>40480</v>
      </c>
      <c r="M2345" s="25">
        <f>+VLOOKUP(E2345, TC!A:D, 4, FALSE())</f>
        <v>1.0497999990273863</v>
      </c>
      <c r="N2345" s="24">
        <f t="shared" si="180"/>
        <v>40480</v>
      </c>
      <c r="O2345" t="str">
        <f t="shared" si="181"/>
        <v>FACTURA</v>
      </c>
      <c r="P2345" t="str">
        <f t="shared" si="182"/>
        <v>2025</v>
      </c>
      <c r="Q2345" t="str">
        <f t="shared" si="183"/>
        <v>02</v>
      </c>
      <c r="R2345" t="str">
        <f>+IFERROR(VLOOKUP(I2345, Listado!A:B, 2, FALSE()), "COMERCIALIZADORA INTERNACIONAL CARIBBEAN EXOTICS S A")</f>
        <v>LONDOÑO ECHEVERRI ALEJANDRA</v>
      </c>
      <c r="S2345" s="25">
        <f>+VLOOKUP(E2345, TC!A:D, 2, FALSE())</f>
        <v>4112.63</v>
      </c>
      <c r="T2345" t="str">
        <f t="shared" si="184"/>
        <v>COP</v>
      </c>
    </row>
    <row r="2346" spans="1:20" ht="18.75" hidden="1" customHeight="1" x14ac:dyDescent="0.25">
      <c r="A2346" t="s">
        <v>2215</v>
      </c>
      <c r="B2346" t="s">
        <v>5</v>
      </c>
      <c r="C2346" t="s">
        <v>1913</v>
      </c>
      <c r="D2346" s="24">
        <v>11077</v>
      </c>
      <c r="E2346" t="s">
        <v>1649</v>
      </c>
      <c r="F2346" t="s">
        <v>99</v>
      </c>
      <c r="G2346" t="s">
        <v>113</v>
      </c>
      <c r="I2346" t="s">
        <v>1844</v>
      </c>
      <c r="J2346" t="s">
        <v>1915</v>
      </c>
      <c r="K2346" t="s">
        <v>2020</v>
      </c>
      <c r="L2346" s="24">
        <v>5750</v>
      </c>
      <c r="M2346" s="25">
        <f>+VLOOKUP(E2346, TC!A:D, 4, FALSE())</f>
        <v>1.0497999990273863</v>
      </c>
      <c r="N2346" s="24">
        <f t="shared" si="180"/>
        <v>5750</v>
      </c>
      <c r="O2346" t="str">
        <f t="shared" si="181"/>
        <v>FACTURA</v>
      </c>
      <c r="P2346" t="str">
        <f t="shared" si="182"/>
        <v>2025</v>
      </c>
      <c r="Q2346" t="str">
        <f t="shared" si="183"/>
        <v>02</v>
      </c>
      <c r="R2346" t="str">
        <f>+IFERROR(VLOOKUP(I2346, Listado!A:B, 2, FALSE()), "COMERCIALIZADORA INTERNACIONAL CARIBBEAN EXOTICS S A")</f>
        <v>LONDOÑO ECHEVERRI ALEJANDRA</v>
      </c>
      <c r="S2346" s="25">
        <f>+VLOOKUP(E2346, TC!A:D, 2, FALSE())</f>
        <v>4112.63</v>
      </c>
      <c r="T2346" t="str">
        <f t="shared" si="184"/>
        <v>COP</v>
      </c>
    </row>
    <row r="2347" spans="1:20" ht="18.75" hidden="1" customHeight="1" x14ac:dyDescent="0.25">
      <c r="A2347" t="s">
        <v>2215</v>
      </c>
      <c r="B2347" t="s">
        <v>5</v>
      </c>
      <c r="C2347" t="s">
        <v>1913</v>
      </c>
      <c r="D2347" s="24">
        <v>11078</v>
      </c>
      <c r="E2347" t="s">
        <v>1649</v>
      </c>
      <c r="F2347" t="s">
        <v>99</v>
      </c>
      <c r="G2347" t="s">
        <v>113</v>
      </c>
      <c r="I2347" t="s">
        <v>1843</v>
      </c>
      <c r="J2347" t="s">
        <v>1915</v>
      </c>
      <c r="K2347" t="s">
        <v>2021</v>
      </c>
      <c r="L2347" s="24">
        <v>67100</v>
      </c>
      <c r="M2347" s="25">
        <f>+VLOOKUP(E2347, TC!A:D, 4, FALSE())</f>
        <v>1.0497999990273863</v>
      </c>
      <c r="N2347" s="24">
        <f t="shared" si="180"/>
        <v>67100</v>
      </c>
      <c r="O2347" t="str">
        <f t="shared" si="181"/>
        <v>FACTURA</v>
      </c>
      <c r="P2347" t="str">
        <f t="shared" si="182"/>
        <v>2025</v>
      </c>
      <c r="Q2347" t="str">
        <f t="shared" si="183"/>
        <v>02</v>
      </c>
      <c r="R2347" t="str">
        <f>+IFERROR(VLOOKUP(I2347, Listado!A:B, 2, FALSE()), "COMERCIALIZADORA INTERNACIONAL CARIBBEAN EXOTICS S A")</f>
        <v>LONDOÑO ECHEVERRI ALEJANDRA</v>
      </c>
      <c r="S2347" s="25">
        <f>+VLOOKUP(E2347, TC!A:D, 2, FALSE())</f>
        <v>4112.63</v>
      </c>
      <c r="T2347" t="str">
        <f t="shared" si="184"/>
        <v>COP</v>
      </c>
    </row>
    <row r="2348" spans="1:20" ht="18.75" hidden="1" customHeight="1" x14ac:dyDescent="0.25">
      <c r="A2348" t="s">
        <v>2215</v>
      </c>
      <c r="B2348" t="s">
        <v>5</v>
      </c>
      <c r="C2348" t="s">
        <v>1913</v>
      </c>
      <c r="D2348" s="24">
        <v>11078</v>
      </c>
      <c r="E2348" t="s">
        <v>1649</v>
      </c>
      <c r="F2348" t="s">
        <v>99</v>
      </c>
      <c r="G2348" t="s">
        <v>113</v>
      </c>
      <c r="I2348" t="s">
        <v>1843</v>
      </c>
      <c r="J2348" t="s">
        <v>1915</v>
      </c>
      <c r="K2348" t="s">
        <v>2021</v>
      </c>
      <c r="L2348" s="24">
        <v>127600</v>
      </c>
      <c r="M2348" s="25">
        <f>+VLOOKUP(E2348, TC!A:D, 4, FALSE())</f>
        <v>1.0497999990273863</v>
      </c>
      <c r="N2348" s="24">
        <f t="shared" si="180"/>
        <v>127600</v>
      </c>
      <c r="O2348" t="str">
        <f t="shared" si="181"/>
        <v>FACTURA</v>
      </c>
      <c r="P2348" t="str">
        <f t="shared" si="182"/>
        <v>2025</v>
      </c>
      <c r="Q2348" t="str">
        <f t="shared" si="183"/>
        <v>02</v>
      </c>
      <c r="R2348" t="str">
        <f>+IFERROR(VLOOKUP(I2348, Listado!A:B, 2, FALSE()), "COMERCIALIZADORA INTERNACIONAL CARIBBEAN EXOTICS S A")</f>
        <v>LONDOÑO ECHEVERRI ALEJANDRA</v>
      </c>
      <c r="S2348" s="25">
        <f>+VLOOKUP(E2348, TC!A:D, 2, FALSE())</f>
        <v>4112.63</v>
      </c>
      <c r="T2348" t="str">
        <f t="shared" si="184"/>
        <v>COP</v>
      </c>
    </row>
    <row r="2349" spans="1:20" ht="18.75" hidden="1" customHeight="1" x14ac:dyDescent="0.25">
      <c r="A2349" t="s">
        <v>2215</v>
      </c>
      <c r="B2349" t="s">
        <v>5</v>
      </c>
      <c r="C2349" t="s">
        <v>1913</v>
      </c>
      <c r="D2349" s="24">
        <v>11078</v>
      </c>
      <c r="E2349" t="s">
        <v>1649</v>
      </c>
      <c r="F2349" t="s">
        <v>99</v>
      </c>
      <c r="G2349" t="s">
        <v>113</v>
      </c>
      <c r="I2349" t="s">
        <v>1843</v>
      </c>
      <c r="J2349" t="s">
        <v>1915</v>
      </c>
      <c r="K2349" t="s">
        <v>2021</v>
      </c>
      <c r="L2349" s="24">
        <v>66220</v>
      </c>
      <c r="M2349" s="25">
        <f>+VLOOKUP(E2349, TC!A:D, 4, FALSE())</f>
        <v>1.0497999990273863</v>
      </c>
      <c r="N2349" s="24">
        <f t="shared" si="180"/>
        <v>66220</v>
      </c>
      <c r="O2349" t="str">
        <f t="shared" si="181"/>
        <v>FACTURA</v>
      </c>
      <c r="P2349" t="str">
        <f t="shared" si="182"/>
        <v>2025</v>
      </c>
      <c r="Q2349" t="str">
        <f t="shared" si="183"/>
        <v>02</v>
      </c>
      <c r="R2349" t="str">
        <f>+IFERROR(VLOOKUP(I2349, Listado!A:B, 2, FALSE()), "COMERCIALIZADORA INTERNACIONAL CARIBBEAN EXOTICS S A")</f>
        <v>LONDOÑO ECHEVERRI ALEJANDRA</v>
      </c>
      <c r="S2349" s="25">
        <f>+VLOOKUP(E2349, TC!A:D, 2, FALSE())</f>
        <v>4112.63</v>
      </c>
      <c r="T2349" t="str">
        <f t="shared" si="184"/>
        <v>COP</v>
      </c>
    </row>
    <row r="2350" spans="1:20" ht="18.75" hidden="1" customHeight="1" x14ac:dyDescent="0.25">
      <c r="A2350" t="s">
        <v>2215</v>
      </c>
      <c r="B2350" t="s">
        <v>5</v>
      </c>
      <c r="C2350" t="s">
        <v>1913</v>
      </c>
      <c r="D2350" s="24">
        <v>11078</v>
      </c>
      <c r="E2350" t="s">
        <v>1649</v>
      </c>
      <c r="F2350" t="s">
        <v>99</v>
      </c>
      <c r="G2350" t="s">
        <v>113</v>
      </c>
      <c r="I2350" t="s">
        <v>1843</v>
      </c>
      <c r="J2350" t="s">
        <v>1915</v>
      </c>
      <c r="K2350" t="s">
        <v>2021</v>
      </c>
      <c r="L2350" s="24">
        <v>22880</v>
      </c>
      <c r="M2350" s="25">
        <f>+VLOOKUP(E2350, TC!A:D, 4, FALSE())</f>
        <v>1.0497999990273863</v>
      </c>
      <c r="N2350" s="24">
        <f t="shared" si="180"/>
        <v>22880</v>
      </c>
      <c r="O2350" t="str">
        <f t="shared" si="181"/>
        <v>FACTURA</v>
      </c>
      <c r="P2350" t="str">
        <f t="shared" si="182"/>
        <v>2025</v>
      </c>
      <c r="Q2350" t="str">
        <f t="shared" si="183"/>
        <v>02</v>
      </c>
      <c r="R2350" t="str">
        <f>+IFERROR(VLOOKUP(I2350, Listado!A:B, 2, FALSE()), "COMERCIALIZADORA INTERNACIONAL CARIBBEAN EXOTICS S A")</f>
        <v>LONDOÑO ECHEVERRI ALEJANDRA</v>
      </c>
      <c r="S2350" s="25">
        <f>+VLOOKUP(E2350, TC!A:D, 2, FALSE())</f>
        <v>4112.63</v>
      </c>
      <c r="T2350" t="str">
        <f t="shared" si="184"/>
        <v>COP</v>
      </c>
    </row>
    <row r="2351" spans="1:20" ht="18.75" hidden="1" customHeight="1" x14ac:dyDescent="0.25">
      <c r="A2351" t="s">
        <v>2215</v>
      </c>
      <c r="B2351" t="s">
        <v>5</v>
      </c>
      <c r="C2351" t="s">
        <v>1913</v>
      </c>
      <c r="D2351" s="24">
        <v>11078</v>
      </c>
      <c r="E2351" t="s">
        <v>1649</v>
      </c>
      <c r="F2351" t="s">
        <v>99</v>
      </c>
      <c r="G2351" t="s">
        <v>113</v>
      </c>
      <c r="I2351" t="s">
        <v>1843</v>
      </c>
      <c r="J2351" t="s">
        <v>1915</v>
      </c>
      <c r="K2351" t="s">
        <v>2021</v>
      </c>
      <c r="L2351" s="24">
        <v>151800</v>
      </c>
      <c r="M2351" s="25">
        <f>+VLOOKUP(E2351, TC!A:D, 4, FALSE())</f>
        <v>1.0497999990273863</v>
      </c>
      <c r="N2351" s="24">
        <f t="shared" si="180"/>
        <v>151800</v>
      </c>
      <c r="O2351" t="str">
        <f t="shared" si="181"/>
        <v>FACTURA</v>
      </c>
      <c r="P2351" t="str">
        <f t="shared" si="182"/>
        <v>2025</v>
      </c>
      <c r="Q2351" t="str">
        <f t="shared" si="183"/>
        <v>02</v>
      </c>
      <c r="R2351" t="str">
        <f>+IFERROR(VLOOKUP(I2351, Listado!A:B, 2, FALSE()), "COMERCIALIZADORA INTERNACIONAL CARIBBEAN EXOTICS S A")</f>
        <v>LONDOÑO ECHEVERRI ALEJANDRA</v>
      </c>
      <c r="S2351" s="25">
        <f>+VLOOKUP(E2351, TC!A:D, 2, FALSE())</f>
        <v>4112.63</v>
      </c>
      <c r="T2351" t="str">
        <f t="shared" si="184"/>
        <v>COP</v>
      </c>
    </row>
    <row r="2352" spans="1:20" ht="18.75" hidden="1" customHeight="1" x14ac:dyDescent="0.25">
      <c r="A2352" t="s">
        <v>2215</v>
      </c>
      <c r="B2352" t="s">
        <v>5</v>
      </c>
      <c r="C2352" t="s">
        <v>1913</v>
      </c>
      <c r="D2352" s="24">
        <v>11078</v>
      </c>
      <c r="E2352" t="s">
        <v>1649</v>
      </c>
      <c r="F2352" t="s">
        <v>99</v>
      </c>
      <c r="G2352" t="s">
        <v>113</v>
      </c>
      <c r="I2352" t="s">
        <v>1843</v>
      </c>
      <c r="J2352" t="s">
        <v>1915</v>
      </c>
      <c r="K2352" t="s">
        <v>2021</v>
      </c>
      <c r="L2352" s="24">
        <v>6600</v>
      </c>
      <c r="M2352" s="25">
        <f>+VLOOKUP(E2352, TC!A:D, 4, FALSE())</f>
        <v>1.0497999990273863</v>
      </c>
      <c r="N2352" s="24">
        <f t="shared" si="180"/>
        <v>6600</v>
      </c>
      <c r="O2352" t="str">
        <f t="shared" si="181"/>
        <v>FACTURA</v>
      </c>
      <c r="P2352" t="str">
        <f t="shared" si="182"/>
        <v>2025</v>
      </c>
      <c r="Q2352" t="str">
        <f t="shared" si="183"/>
        <v>02</v>
      </c>
      <c r="R2352" t="str">
        <f>+IFERROR(VLOOKUP(I2352, Listado!A:B, 2, FALSE()), "COMERCIALIZADORA INTERNACIONAL CARIBBEAN EXOTICS S A")</f>
        <v>LONDOÑO ECHEVERRI ALEJANDRA</v>
      </c>
      <c r="S2352" s="25">
        <f>+VLOOKUP(E2352, TC!A:D, 2, FALSE())</f>
        <v>4112.63</v>
      </c>
      <c r="T2352" t="str">
        <f t="shared" si="184"/>
        <v>COP</v>
      </c>
    </row>
    <row r="2353" spans="1:20" ht="18.75" hidden="1" customHeight="1" x14ac:dyDescent="0.25">
      <c r="A2353" t="s">
        <v>2215</v>
      </c>
      <c r="B2353" t="s">
        <v>5</v>
      </c>
      <c r="C2353" t="s">
        <v>1913</v>
      </c>
      <c r="D2353" s="24">
        <v>11078</v>
      </c>
      <c r="E2353" t="s">
        <v>1649</v>
      </c>
      <c r="F2353" t="s">
        <v>99</v>
      </c>
      <c r="G2353" t="s">
        <v>113</v>
      </c>
      <c r="I2353" t="s">
        <v>1843</v>
      </c>
      <c r="J2353" t="s">
        <v>1915</v>
      </c>
      <c r="K2353" t="s">
        <v>2021</v>
      </c>
      <c r="L2353" s="24">
        <v>14080</v>
      </c>
      <c r="M2353" s="25">
        <f>+VLOOKUP(E2353, TC!A:D, 4, FALSE())</f>
        <v>1.0497999990273863</v>
      </c>
      <c r="N2353" s="24">
        <f t="shared" si="180"/>
        <v>14080</v>
      </c>
      <c r="O2353" t="str">
        <f t="shared" si="181"/>
        <v>FACTURA</v>
      </c>
      <c r="P2353" t="str">
        <f t="shared" si="182"/>
        <v>2025</v>
      </c>
      <c r="Q2353" t="str">
        <f t="shared" si="183"/>
        <v>02</v>
      </c>
      <c r="R2353" t="str">
        <f>+IFERROR(VLOOKUP(I2353, Listado!A:B, 2, FALSE()), "COMERCIALIZADORA INTERNACIONAL CARIBBEAN EXOTICS S A")</f>
        <v>LONDOÑO ECHEVERRI ALEJANDRA</v>
      </c>
      <c r="S2353" s="25">
        <f>+VLOOKUP(E2353, TC!A:D, 2, FALSE())</f>
        <v>4112.63</v>
      </c>
      <c r="T2353" t="str">
        <f t="shared" si="184"/>
        <v>COP</v>
      </c>
    </row>
    <row r="2354" spans="1:20" ht="18.75" hidden="1" customHeight="1" x14ac:dyDescent="0.25">
      <c r="A2354" t="s">
        <v>2215</v>
      </c>
      <c r="B2354" t="s">
        <v>5</v>
      </c>
      <c r="C2354" t="s">
        <v>1913</v>
      </c>
      <c r="D2354" s="24">
        <v>11078</v>
      </c>
      <c r="E2354" t="s">
        <v>1649</v>
      </c>
      <c r="F2354" t="s">
        <v>99</v>
      </c>
      <c r="G2354" t="s">
        <v>113</v>
      </c>
      <c r="I2354" t="s">
        <v>1843</v>
      </c>
      <c r="J2354" t="s">
        <v>1915</v>
      </c>
      <c r="K2354" t="s">
        <v>2021</v>
      </c>
      <c r="L2354" s="24">
        <v>50600</v>
      </c>
      <c r="M2354" s="25">
        <f>+VLOOKUP(E2354, TC!A:D, 4, FALSE())</f>
        <v>1.0497999990273863</v>
      </c>
      <c r="N2354" s="24">
        <f t="shared" si="180"/>
        <v>50600</v>
      </c>
      <c r="O2354" t="str">
        <f t="shared" si="181"/>
        <v>FACTURA</v>
      </c>
      <c r="P2354" t="str">
        <f t="shared" si="182"/>
        <v>2025</v>
      </c>
      <c r="Q2354" t="str">
        <f t="shared" si="183"/>
        <v>02</v>
      </c>
      <c r="R2354" t="str">
        <f>+IFERROR(VLOOKUP(I2354, Listado!A:B, 2, FALSE()), "COMERCIALIZADORA INTERNACIONAL CARIBBEAN EXOTICS S A")</f>
        <v>LONDOÑO ECHEVERRI ALEJANDRA</v>
      </c>
      <c r="S2354" s="25">
        <f>+VLOOKUP(E2354, TC!A:D, 2, FALSE())</f>
        <v>4112.63</v>
      </c>
      <c r="T2354" t="str">
        <f t="shared" si="184"/>
        <v>COP</v>
      </c>
    </row>
    <row r="2355" spans="1:20" ht="18.75" hidden="1" customHeight="1" x14ac:dyDescent="0.25">
      <c r="A2355" t="s">
        <v>2215</v>
      </c>
      <c r="B2355" t="s">
        <v>5</v>
      </c>
      <c r="C2355" t="s">
        <v>1913</v>
      </c>
      <c r="D2355" s="24">
        <v>11078</v>
      </c>
      <c r="E2355" t="s">
        <v>1649</v>
      </c>
      <c r="F2355" t="s">
        <v>99</v>
      </c>
      <c r="G2355" t="s">
        <v>113</v>
      </c>
      <c r="I2355" t="s">
        <v>1843</v>
      </c>
      <c r="J2355" t="s">
        <v>1915</v>
      </c>
      <c r="K2355" t="s">
        <v>2021</v>
      </c>
      <c r="L2355" s="24">
        <v>24860</v>
      </c>
      <c r="M2355" s="25">
        <f>+VLOOKUP(E2355, TC!A:D, 4, FALSE())</f>
        <v>1.0497999990273863</v>
      </c>
      <c r="N2355" s="24">
        <f t="shared" si="180"/>
        <v>24860</v>
      </c>
      <c r="O2355" t="str">
        <f t="shared" si="181"/>
        <v>FACTURA</v>
      </c>
      <c r="P2355" t="str">
        <f t="shared" si="182"/>
        <v>2025</v>
      </c>
      <c r="Q2355" t="str">
        <f t="shared" si="183"/>
        <v>02</v>
      </c>
      <c r="R2355" t="str">
        <f>+IFERROR(VLOOKUP(I2355, Listado!A:B, 2, FALSE()), "COMERCIALIZADORA INTERNACIONAL CARIBBEAN EXOTICS S A")</f>
        <v>LONDOÑO ECHEVERRI ALEJANDRA</v>
      </c>
      <c r="S2355" s="25">
        <f>+VLOOKUP(E2355, TC!A:D, 2, FALSE())</f>
        <v>4112.63</v>
      </c>
      <c r="T2355" t="str">
        <f t="shared" si="184"/>
        <v>COP</v>
      </c>
    </row>
    <row r="2356" spans="1:20" ht="18.75" hidden="1" customHeight="1" x14ac:dyDescent="0.25">
      <c r="A2356" t="s">
        <v>2215</v>
      </c>
      <c r="B2356" t="s">
        <v>5</v>
      </c>
      <c r="C2356" t="s">
        <v>1913</v>
      </c>
      <c r="D2356" s="24">
        <v>11078</v>
      </c>
      <c r="E2356" t="s">
        <v>1649</v>
      </c>
      <c r="F2356" t="s">
        <v>99</v>
      </c>
      <c r="G2356" t="s">
        <v>113</v>
      </c>
      <c r="I2356" t="s">
        <v>1843</v>
      </c>
      <c r="J2356" t="s">
        <v>1915</v>
      </c>
      <c r="K2356" t="s">
        <v>2021</v>
      </c>
      <c r="L2356" s="24">
        <v>24420</v>
      </c>
      <c r="M2356" s="25">
        <f>+VLOOKUP(E2356, TC!A:D, 4, FALSE())</f>
        <v>1.0497999990273863</v>
      </c>
      <c r="N2356" s="24">
        <f t="shared" si="180"/>
        <v>24420</v>
      </c>
      <c r="O2356" t="str">
        <f t="shared" si="181"/>
        <v>FACTURA</v>
      </c>
      <c r="P2356" t="str">
        <f t="shared" si="182"/>
        <v>2025</v>
      </c>
      <c r="Q2356" t="str">
        <f t="shared" si="183"/>
        <v>02</v>
      </c>
      <c r="R2356" t="str">
        <f>+IFERROR(VLOOKUP(I2356, Listado!A:B, 2, FALSE()), "COMERCIALIZADORA INTERNACIONAL CARIBBEAN EXOTICS S A")</f>
        <v>LONDOÑO ECHEVERRI ALEJANDRA</v>
      </c>
      <c r="S2356" s="25">
        <f>+VLOOKUP(E2356, TC!A:D, 2, FALSE())</f>
        <v>4112.63</v>
      </c>
      <c r="T2356" t="str">
        <f t="shared" si="184"/>
        <v>COP</v>
      </c>
    </row>
    <row r="2357" spans="1:20" ht="18.75" hidden="1" customHeight="1" x14ac:dyDescent="0.25">
      <c r="A2357" t="s">
        <v>2215</v>
      </c>
      <c r="B2357" t="s">
        <v>5</v>
      </c>
      <c r="C2357" t="s">
        <v>1913</v>
      </c>
      <c r="D2357" s="24">
        <v>11078</v>
      </c>
      <c r="E2357" t="s">
        <v>1649</v>
      </c>
      <c r="F2357" t="s">
        <v>99</v>
      </c>
      <c r="G2357" t="s">
        <v>113</v>
      </c>
      <c r="I2357" t="s">
        <v>1843</v>
      </c>
      <c r="J2357" t="s">
        <v>1915</v>
      </c>
      <c r="K2357" t="s">
        <v>2021</v>
      </c>
      <c r="L2357" s="24">
        <v>12760</v>
      </c>
      <c r="M2357" s="25">
        <f>+VLOOKUP(E2357, TC!A:D, 4, FALSE())</f>
        <v>1.0497999990273863</v>
      </c>
      <c r="N2357" s="24">
        <f t="shared" si="180"/>
        <v>12760</v>
      </c>
      <c r="O2357" t="str">
        <f t="shared" si="181"/>
        <v>FACTURA</v>
      </c>
      <c r="P2357" t="str">
        <f t="shared" si="182"/>
        <v>2025</v>
      </c>
      <c r="Q2357" t="str">
        <f t="shared" si="183"/>
        <v>02</v>
      </c>
      <c r="R2357" t="str">
        <f>+IFERROR(VLOOKUP(I2357, Listado!A:B, 2, FALSE()), "COMERCIALIZADORA INTERNACIONAL CARIBBEAN EXOTICS S A")</f>
        <v>LONDOÑO ECHEVERRI ALEJANDRA</v>
      </c>
      <c r="S2357" s="25">
        <f>+VLOOKUP(E2357, TC!A:D, 2, FALSE())</f>
        <v>4112.63</v>
      </c>
      <c r="T2357" t="str">
        <f t="shared" si="184"/>
        <v>COP</v>
      </c>
    </row>
    <row r="2358" spans="1:20" ht="18.75" hidden="1" customHeight="1" x14ac:dyDescent="0.25">
      <c r="A2358" t="s">
        <v>2215</v>
      </c>
      <c r="B2358" t="s">
        <v>5</v>
      </c>
      <c r="C2358" t="s">
        <v>1913</v>
      </c>
      <c r="D2358" s="24">
        <v>11078</v>
      </c>
      <c r="E2358" t="s">
        <v>1649</v>
      </c>
      <c r="F2358" t="s">
        <v>99</v>
      </c>
      <c r="G2358" t="s">
        <v>113</v>
      </c>
      <c r="I2358" t="s">
        <v>1843</v>
      </c>
      <c r="J2358" t="s">
        <v>1915</v>
      </c>
      <c r="K2358" t="s">
        <v>2021</v>
      </c>
      <c r="L2358" s="24">
        <v>12760</v>
      </c>
      <c r="M2358" s="25">
        <f>+VLOOKUP(E2358, TC!A:D, 4, FALSE())</f>
        <v>1.0497999990273863</v>
      </c>
      <c r="N2358" s="24">
        <f t="shared" si="180"/>
        <v>12760</v>
      </c>
      <c r="O2358" t="str">
        <f t="shared" si="181"/>
        <v>FACTURA</v>
      </c>
      <c r="P2358" t="str">
        <f t="shared" si="182"/>
        <v>2025</v>
      </c>
      <c r="Q2358" t="str">
        <f t="shared" si="183"/>
        <v>02</v>
      </c>
      <c r="R2358" t="str">
        <f>+IFERROR(VLOOKUP(I2358, Listado!A:B, 2, FALSE()), "COMERCIALIZADORA INTERNACIONAL CARIBBEAN EXOTICS S A")</f>
        <v>LONDOÑO ECHEVERRI ALEJANDRA</v>
      </c>
      <c r="S2358" s="25">
        <f>+VLOOKUP(E2358, TC!A:D, 2, FALSE())</f>
        <v>4112.63</v>
      </c>
      <c r="T2358" t="str">
        <f t="shared" si="184"/>
        <v>COP</v>
      </c>
    </row>
    <row r="2359" spans="1:20" ht="18.75" hidden="1" customHeight="1" x14ac:dyDescent="0.25">
      <c r="A2359" t="s">
        <v>2215</v>
      </c>
      <c r="B2359" t="s">
        <v>5</v>
      </c>
      <c r="C2359" t="s">
        <v>1913</v>
      </c>
      <c r="D2359" s="24">
        <v>11078</v>
      </c>
      <c r="E2359" t="s">
        <v>1649</v>
      </c>
      <c r="F2359" t="s">
        <v>99</v>
      </c>
      <c r="G2359" t="s">
        <v>113</v>
      </c>
      <c r="I2359" t="s">
        <v>1843</v>
      </c>
      <c r="J2359" t="s">
        <v>1915</v>
      </c>
      <c r="K2359" t="s">
        <v>2021</v>
      </c>
      <c r="L2359" s="24">
        <v>15840</v>
      </c>
      <c r="M2359" s="25">
        <f>+VLOOKUP(E2359, TC!A:D, 4, FALSE())</f>
        <v>1.0497999990273863</v>
      </c>
      <c r="N2359" s="24">
        <f t="shared" si="180"/>
        <v>15840</v>
      </c>
      <c r="O2359" t="str">
        <f t="shared" si="181"/>
        <v>FACTURA</v>
      </c>
      <c r="P2359" t="str">
        <f t="shared" si="182"/>
        <v>2025</v>
      </c>
      <c r="Q2359" t="str">
        <f t="shared" si="183"/>
        <v>02</v>
      </c>
      <c r="R2359" t="str">
        <f>+IFERROR(VLOOKUP(I2359, Listado!A:B, 2, FALSE()), "COMERCIALIZADORA INTERNACIONAL CARIBBEAN EXOTICS S A")</f>
        <v>LONDOÑO ECHEVERRI ALEJANDRA</v>
      </c>
      <c r="S2359" s="25">
        <f>+VLOOKUP(E2359, TC!A:D, 2, FALSE())</f>
        <v>4112.63</v>
      </c>
      <c r="T2359" t="str">
        <f t="shared" si="184"/>
        <v>COP</v>
      </c>
    </row>
    <row r="2360" spans="1:20" ht="18.75" hidden="1" customHeight="1" x14ac:dyDescent="0.25">
      <c r="A2360" t="s">
        <v>2215</v>
      </c>
      <c r="B2360" t="s">
        <v>5</v>
      </c>
      <c r="C2360" t="s">
        <v>1913</v>
      </c>
      <c r="D2360" s="24">
        <v>11078</v>
      </c>
      <c r="E2360" t="s">
        <v>1649</v>
      </c>
      <c r="F2360" t="s">
        <v>99</v>
      </c>
      <c r="G2360" t="s">
        <v>113</v>
      </c>
      <c r="I2360" t="s">
        <v>1843</v>
      </c>
      <c r="J2360" t="s">
        <v>1915</v>
      </c>
      <c r="K2360" t="s">
        <v>2021</v>
      </c>
      <c r="L2360" s="24">
        <v>21340</v>
      </c>
      <c r="M2360" s="25">
        <f>+VLOOKUP(E2360, TC!A:D, 4, FALSE())</f>
        <v>1.0497999990273863</v>
      </c>
      <c r="N2360" s="24">
        <f t="shared" si="180"/>
        <v>21340</v>
      </c>
      <c r="O2360" t="str">
        <f t="shared" si="181"/>
        <v>FACTURA</v>
      </c>
      <c r="P2360" t="str">
        <f t="shared" si="182"/>
        <v>2025</v>
      </c>
      <c r="Q2360" t="str">
        <f t="shared" si="183"/>
        <v>02</v>
      </c>
      <c r="R2360" t="str">
        <f>+IFERROR(VLOOKUP(I2360, Listado!A:B, 2, FALSE()), "COMERCIALIZADORA INTERNACIONAL CARIBBEAN EXOTICS S A")</f>
        <v>LONDOÑO ECHEVERRI ALEJANDRA</v>
      </c>
      <c r="S2360" s="25">
        <f>+VLOOKUP(E2360, TC!A:D, 2, FALSE())</f>
        <v>4112.63</v>
      </c>
      <c r="T2360" t="str">
        <f t="shared" si="184"/>
        <v>COP</v>
      </c>
    </row>
    <row r="2361" spans="1:20" ht="18.75" hidden="1" customHeight="1" x14ac:dyDescent="0.25">
      <c r="A2361" t="s">
        <v>2215</v>
      </c>
      <c r="B2361" t="s">
        <v>5</v>
      </c>
      <c r="C2361" t="s">
        <v>1913</v>
      </c>
      <c r="D2361" s="24">
        <v>11078</v>
      </c>
      <c r="E2361" t="s">
        <v>1649</v>
      </c>
      <c r="F2361" t="s">
        <v>99</v>
      </c>
      <c r="G2361" t="s">
        <v>113</v>
      </c>
      <c r="I2361" t="s">
        <v>1843</v>
      </c>
      <c r="J2361" t="s">
        <v>1915</v>
      </c>
      <c r="K2361" t="s">
        <v>2021</v>
      </c>
      <c r="L2361" s="24">
        <v>49280</v>
      </c>
      <c r="M2361" s="25">
        <f>+VLOOKUP(E2361, TC!A:D, 4, FALSE())</f>
        <v>1.0497999990273863</v>
      </c>
      <c r="N2361" s="24">
        <f t="shared" si="180"/>
        <v>49280</v>
      </c>
      <c r="O2361" t="str">
        <f t="shared" si="181"/>
        <v>FACTURA</v>
      </c>
      <c r="P2361" t="str">
        <f t="shared" si="182"/>
        <v>2025</v>
      </c>
      <c r="Q2361" t="str">
        <f t="shared" si="183"/>
        <v>02</v>
      </c>
      <c r="R2361" t="str">
        <f>+IFERROR(VLOOKUP(I2361, Listado!A:B, 2, FALSE()), "COMERCIALIZADORA INTERNACIONAL CARIBBEAN EXOTICS S A")</f>
        <v>LONDOÑO ECHEVERRI ALEJANDRA</v>
      </c>
      <c r="S2361" s="25">
        <f>+VLOOKUP(E2361, TC!A:D, 2, FALSE())</f>
        <v>4112.63</v>
      </c>
      <c r="T2361" t="str">
        <f t="shared" si="184"/>
        <v>COP</v>
      </c>
    </row>
    <row r="2362" spans="1:20" ht="18.75" hidden="1" customHeight="1" x14ac:dyDescent="0.25">
      <c r="A2362" t="s">
        <v>2215</v>
      </c>
      <c r="B2362" t="s">
        <v>5</v>
      </c>
      <c r="C2362" t="s">
        <v>1913</v>
      </c>
      <c r="D2362" s="24">
        <v>11079</v>
      </c>
      <c r="E2362" t="s">
        <v>1649</v>
      </c>
      <c r="F2362" t="s">
        <v>99</v>
      </c>
      <c r="G2362" t="s">
        <v>1914</v>
      </c>
      <c r="I2362" t="s">
        <v>1841</v>
      </c>
      <c r="J2362" t="s">
        <v>1915</v>
      </c>
      <c r="K2362" t="s">
        <v>2020</v>
      </c>
      <c r="L2362" s="24">
        <v>59800</v>
      </c>
      <c r="M2362" s="25">
        <f>+VLOOKUP(E2362, TC!A:D, 4, FALSE())</f>
        <v>1.0497999990273863</v>
      </c>
      <c r="N2362" s="24">
        <f t="shared" si="180"/>
        <v>59800</v>
      </c>
      <c r="O2362" t="str">
        <f t="shared" si="181"/>
        <v>FACTURA</v>
      </c>
      <c r="P2362" t="str">
        <f t="shared" si="182"/>
        <v>2025</v>
      </c>
      <c r="Q2362" t="str">
        <f t="shared" si="183"/>
        <v>02</v>
      </c>
      <c r="R2362" t="str">
        <f>+IFERROR(VLOOKUP(I2362, Listado!A:B, 2, FALSE()), "COMERCIALIZADORA INTERNACIONAL CARIBBEAN EXOTICS S A")</f>
        <v>LONDOÑO ECHEVERRI ALEJANDRA</v>
      </c>
      <c r="S2362" s="25">
        <f>+VLOOKUP(E2362, TC!A:D, 2, FALSE())</f>
        <v>4112.63</v>
      </c>
      <c r="T2362" t="str">
        <f t="shared" si="184"/>
        <v>COP</v>
      </c>
    </row>
    <row r="2363" spans="1:20" ht="18.75" hidden="1" customHeight="1" x14ac:dyDescent="0.25">
      <c r="A2363" t="s">
        <v>2215</v>
      </c>
      <c r="B2363" t="s">
        <v>5</v>
      </c>
      <c r="C2363" t="s">
        <v>1913</v>
      </c>
      <c r="D2363" s="24">
        <v>11079</v>
      </c>
      <c r="E2363" t="s">
        <v>1649</v>
      </c>
      <c r="F2363" t="s">
        <v>99</v>
      </c>
      <c r="G2363" t="s">
        <v>1914</v>
      </c>
      <c r="I2363" t="s">
        <v>1841</v>
      </c>
      <c r="J2363" t="s">
        <v>1915</v>
      </c>
      <c r="K2363" t="s">
        <v>2020</v>
      </c>
      <c r="L2363" s="24">
        <v>12220</v>
      </c>
      <c r="M2363" s="25">
        <f>+VLOOKUP(E2363, TC!A:D, 4, FALSE())</f>
        <v>1.0497999990273863</v>
      </c>
      <c r="N2363" s="24">
        <f t="shared" si="180"/>
        <v>12220</v>
      </c>
      <c r="O2363" t="str">
        <f t="shared" si="181"/>
        <v>FACTURA</v>
      </c>
      <c r="P2363" t="str">
        <f t="shared" si="182"/>
        <v>2025</v>
      </c>
      <c r="Q2363" t="str">
        <f t="shared" si="183"/>
        <v>02</v>
      </c>
      <c r="R2363" t="str">
        <f>+IFERROR(VLOOKUP(I2363, Listado!A:B, 2, FALSE()), "COMERCIALIZADORA INTERNACIONAL CARIBBEAN EXOTICS S A")</f>
        <v>LONDOÑO ECHEVERRI ALEJANDRA</v>
      </c>
      <c r="S2363" s="25">
        <f>+VLOOKUP(E2363, TC!A:D, 2, FALSE())</f>
        <v>4112.63</v>
      </c>
      <c r="T2363" t="str">
        <f t="shared" si="184"/>
        <v>COP</v>
      </c>
    </row>
    <row r="2364" spans="1:20" ht="18.75" hidden="1" customHeight="1" x14ac:dyDescent="0.25">
      <c r="A2364" t="s">
        <v>2215</v>
      </c>
      <c r="B2364" t="s">
        <v>5</v>
      </c>
      <c r="C2364" t="s">
        <v>1913</v>
      </c>
      <c r="D2364" s="24">
        <v>11079</v>
      </c>
      <c r="E2364" t="s">
        <v>1649</v>
      </c>
      <c r="F2364" t="s">
        <v>99</v>
      </c>
      <c r="G2364" t="s">
        <v>1914</v>
      </c>
      <c r="I2364" t="s">
        <v>1841</v>
      </c>
      <c r="J2364" t="s">
        <v>1915</v>
      </c>
      <c r="K2364" t="s">
        <v>2020</v>
      </c>
      <c r="L2364" s="24">
        <v>16120</v>
      </c>
      <c r="M2364" s="25">
        <f>+VLOOKUP(E2364, TC!A:D, 4, FALSE())</f>
        <v>1.0497999990273863</v>
      </c>
      <c r="N2364" s="24">
        <f t="shared" si="180"/>
        <v>16120</v>
      </c>
      <c r="O2364" t="str">
        <f t="shared" si="181"/>
        <v>FACTURA</v>
      </c>
      <c r="P2364" t="str">
        <f t="shared" si="182"/>
        <v>2025</v>
      </c>
      <c r="Q2364" t="str">
        <f t="shared" si="183"/>
        <v>02</v>
      </c>
      <c r="R2364" t="str">
        <f>+IFERROR(VLOOKUP(I2364, Listado!A:B, 2, FALSE()), "COMERCIALIZADORA INTERNACIONAL CARIBBEAN EXOTICS S A")</f>
        <v>LONDOÑO ECHEVERRI ALEJANDRA</v>
      </c>
      <c r="S2364" s="25">
        <f>+VLOOKUP(E2364, TC!A:D, 2, FALSE())</f>
        <v>4112.63</v>
      </c>
      <c r="T2364" t="str">
        <f t="shared" si="184"/>
        <v>COP</v>
      </c>
    </row>
    <row r="2365" spans="1:20" ht="18.75" hidden="1" customHeight="1" x14ac:dyDescent="0.25">
      <c r="A2365" t="s">
        <v>2215</v>
      </c>
      <c r="B2365" t="s">
        <v>5</v>
      </c>
      <c r="C2365" t="s">
        <v>1913</v>
      </c>
      <c r="D2365" s="24">
        <v>11079</v>
      </c>
      <c r="E2365" t="s">
        <v>1649</v>
      </c>
      <c r="F2365" t="s">
        <v>99</v>
      </c>
      <c r="G2365" t="s">
        <v>1914</v>
      </c>
      <c r="I2365" t="s">
        <v>1841</v>
      </c>
      <c r="J2365" t="s">
        <v>1915</v>
      </c>
      <c r="K2365" t="s">
        <v>2020</v>
      </c>
      <c r="L2365" s="24">
        <v>5590</v>
      </c>
      <c r="M2365" s="25">
        <f>+VLOOKUP(E2365, TC!A:D, 4, FALSE())</f>
        <v>1.0497999990273863</v>
      </c>
      <c r="N2365" s="24">
        <f t="shared" si="180"/>
        <v>5590</v>
      </c>
      <c r="O2365" t="str">
        <f t="shared" si="181"/>
        <v>FACTURA</v>
      </c>
      <c r="P2365" t="str">
        <f t="shared" si="182"/>
        <v>2025</v>
      </c>
      <c r="Q2365" t="str">
        <f t="shared" si="183"/>
        <v>02</v>
      </c>
      <c r="R2365" t="str">
        <f>+IFERROR(VLOOKUP(I2365, Listado!A:B, 2, FALSE()), "COMERCIALIZADORA INTERNACIONAL CARIBBEAN EXOTICS S A")</f>
        <v>LONDOÑO ECHEVERRI ALEJANDRA</v>
      </c>
      <c r="S2365" s="25">
        <f>+VLOOKUP(E2365, TC!A:D, 2, FALSE())</f>
        <v>4112.63</v>
      </c>
      <c r="T2365" t="str">
        <f t="shared" si="184"/>
        <v>COP</v>
      </c>
    </row>
    <row r="2366" spans="1:20" ht="18.75" hidden="1" customHeight="1" x14ac:dyDescent="0.25">
      <c r="A2366" t="s">
        <v>2215</v>
      </c>
      <c r="B2366" t="s">
        <v>5</v>
      </c>
      <c r="C2366" t="s">
        <v>1913</v>
      </c>
      <c r="D2366" s="24">
        <v>11079</v>
      </c>
      <c r="E2366" t="s">
        <v>1649</v>
      </c>
      <c r="F2366" t="s">
        <v>99</v>
      </c>
      <c r="G2366" t="s">
        <v>1914</v>
      </c>
      <c r="I2366" t="s">
        <v>1841</v>
      </c>
      <c r="J2366" t="s">
        <v>1915</v>
      </c>
      <c r="K2366" t="s">
        <v>2020</v>
      </c>
      <c r="L2366" s="24">
        <v>3770</v>
      </c>
      <c r="M2366" s="25">
        <f>+VLOOKUP(E2366, TC!A:D, 4, FALSE())</f>
        <v>1.0497999990273863</v>
      </c>
      <c r="N2366" s="24">
        <f t="shared" si="180"/>
        <v>3770</v>
      </c>
      <c r="O2366" t="str">
        <f t="shared" si="181"/>
        <v>FACTURA</v>
      </c>
      <c r="P2366" t="str">
        <f t="shared" si="182"/>
        <v>2025</v>
      </c>
      <c r="Q2366" t="str">
        <f t="shared" si="183"/>
        <v>02</v>
      </c>
      <c r="R2366" t="str">
        <f>+IFERROR(VLOOKUP(I2366, Listado!A:B, 2, FALSE()), "COMERCIALIZADORA INTERNACIONAL CARIBBEAN EXOTICS S A")</f>
        <v>LONDOÑO ECHEVERRI ALEJANDRA</v>
      </c>
      <c r="S2366" s="25">
        <f>+VLOOKUP(E2366, TC!A:D, 2, FALSE())</f>
        <v>4112.63</v>
      </c>
      <c r="T2366" t="str">
        <f t="shared" si="184"/>
        <v>COP</v>
      </c>
    </row>
    <row r="2367" spans="1:20" ht="18.75" hidden="1" customHeight="1" x14ac:dyDescent="0.25">
      <c r="A2367" t="s">
        <v>2215</v>
      </c>
      <c r="B2367" t="s">
        <v>5</v>
      </c>
      <c r="C2367" t="s">
        <v>1913</v>
      </c>
      <c r="D2367" s="24">
        <v>11079</v>
      </c>
      <c r="E2367" t="s">
        <v>1649</v>
      </c>
      <c r="F2367" t="s">
        <v>99</v>
      </c>
      <c r="G2367" t="s">
        <v>1914</v>
      </c>
      <c r="I2367" t="s">
        <v>1841</v>
      </c>
      <c r="J2367" t="s">
        <v>1915</v>
      </c>
      <c r="K2367" t="s">
        <v>2020</v>
      </c>
      <c r="L2367" s="24">
        <v>63570</v>
      </c>
      <c r="M2367" s="25">
        <f>+VLOOKUP(E2367, TC!A:D, 4, FALSE())</f>
        <v>1.0497999990273863</v>
      </c>
      <c r="N2367" s="24">
        <f t="shared" si="180"/>
        <v>63570</v>
      </c>
      <c r="O2367" t="str">
        <f t="shared" si="181"/>
        <v>FACTURA</v>
      </c>
      <c r="P2367" t="str">
        <f t="shared" si="182"/>
        <v>2025</v>
      </c>
      <c r="Q2367" t="str">
        <f t="shared" si="183"/>
        <v>02</v>
      </c>
      <c r="R2367" t="str">
        <f>+IFERROR(VLOOKUP(I2367, Listado!A:B, 2, FALSE()), "COMERCIALIZADORA INTERNACIONAL CARIBBEAN EXOTICS S A")</f>
        <v>LONDOÑO ECHEVERRI ALEJANDRA</v>
      </c>
      <c r="S2367" s="25">
        <f>+VLOOKUP(E2367, TC!A:D, 2, FALSE())</f>
        <v>4112.63</v>
      </c>
      <c r="T2367" t="str">
        <f t="shared" si="184"/>
        <v>COP</v>
      </c>
    </row>
    <row r="2368" spans="1:20" ht="18.75" hidden="1" customHeight="1" x14ac:dyDescent="0.25">
      <c r="A2368" t="s">
        <v>2215</v>
      </c>
      <c r="B2368" t="s">
        <v>5</v>
      </c>
      <c r="C2368" t="s">
        <v>1913</v>
      </c>
      <c r="D2368" s="24">
        <v>11079</v>
      </c>
      <c r="E2368" t="s">
        <v>1649</v>
      </c>
      <c r="F2368" t="s">
        <v>99</v>
      </c>
      <c r="G2368" t="s">
        <v>1914</v>
      </c>
      <c r="I2368" t="s">
        <v>1841</v>
      </c>
      <c r="J2368" t="s">
        <v>1915</v>
      </c>
      <c r="K2368" t="s">
        <v>2020</v>
      </c>
      <c r="L2368" s="24">
        <v>8060</v>
      </c>
      <c r="M2368" s="25">
        <f>+VLOOKUP(E2368, TC!A:D, 4, FALSE())</f>
        <v>1.0497999990273863</v>
      </c>
      <c r="N2368" s="24">
        <f t="shared" si="180"/>
        <v>8060</v>
      </c>
      <c r="O2368" t="str">
        <f t="shared" si="181"/>
        <v>FACTURA</v>
      </c>
      <c r="P2368" t="str">
        <f t="shared" si="182"/>
        <v>2025</v>
      </c>
      <c r="Q2368" t="str">
        <f t="shared" si="183"/>
        <v>02</v>
      </c>
      <c r="R2368" t="str">
        <f>+IFERROR(VLOOKUP(I2368, Listado!A:B, 2, FALSE()), "COMERCIALIZADORA INTERNACIONAL CARIBBEAN EXOTICS S A")</f>
        <v>LONDOÑO ECHEVERRI ALEJANDRA</v>
      </c>
      <c r="S2368" s="25">
        <f>+VLOOKUP(E2368, TC!A:D, 2, FALSE())</f>
        <v>4112.63</v>
      </c>
      <c r="T2368" t="str">
        <f t="shared" si="184"/>
        <v>COP</v>
      </c>
    </row>
    <row r="2369" spans="1:20" ht="18.75" hidden="1" customHeight="1" x14ac:dyDescent="0.25">
      <c r="A2369" t="s">
        <v>2215</v>
      </c>
      <c r="B2369" t="s">
        <v>5</v>
      </c>
      <c r="C2369" t="s">
        <v>1913</v>
      </c>
      <c r="D2369" s="24">
        <v>11079</v>
      </c>
      <c r="E2369" t="s">
        <v>1649</v>
      </c>
      <c r="F2369" t="s">
        <v>99</v>
      </c>
      <c r="G2369" t="s">
        <v>1914</v>
      </c>
      <c r="I2369" t="s">
        <v>1841</v>
      </c>
      <c r="J2369" t="s">
        <v>1915</v>
      </c>
      <c r="K2369" t="s">
        <v>2020</v>
      </c>
      <c r="L2369" s="24">
        <v>5330</v>
      </c>
      <c r="M2369" s="25">
        <f>+VLOOKUP(E2369, TC!A:D, 4, FALSE())</f>
        <v>1.0497999990273863</v>
      </c>
      <c r="N2369" s="24">
        <f t="shared" si="180"/>
        <v>5330</v>
      </c>
      <c r="O2369" t="str">
        <f t="shared" si="181"/>
        <v>FACTURA</v>
      </c>
      <c r="P2369" t="str">
        <f t="shared" si="182"/>
        <v>2025</v>
      </c>
      <c r="Q2369" t="str">
        <f t="shared" si="183"/>
        <v>02</v>
      </c>
      <c r="R2369" t="str">
        <f>+IFERROR(VLOOKUP(I2369, Listado!A:B, 2, FALSE()), "COMERCIALIZADORA INTERNACIONAL CARIBBEAN EXOTICS S A")</f>
        <v>LONDOÑO ECHEVERRI ALEJANDRA</v>
      </c>
      <c r="S2369" s="25">
        <f>+VLOOKUP(E2369, TC!A:D, 2, FALSE())</f>
        <v>4112.63</v>
      </c>
      <c r="T2369" t="str">
        <f t="shared" si="184"/>
        <v>COP</v>
      </c>
    </row>
    <row r="2370" spans="1:20" ht="18.75" hidden="1" customHeight="1" x14ac:dyDescent="0.25">
      <c r="A2370" t="s">
        <v>2215</v>
      </c>
      <c r="B2370" t="s">
        <v>5</v>
      </c>
      <c r="C2370" t="s">
        <v>1913</v>
      </c>
      <c r="D2370" s="24">
        <v>11079</v>
      </c>
      <c r="E2370" t="s">
        <v>1649</v>
      </c>
      <c r="F2370" t="s">
        <v>99</v>
      </c>
      <c r="G2370" t="s">
        <v>1914</v>
      </c>
      <c r="I2370" t="s">
        <v>1841</v>
      </c>
      <c r="J2370" t="s">
        <v>1915</v>
      </c>
      <c r="K2370" t="s">
        <v>2020</v>
      </c>
      <c r="L2370" s="24">
        <v>25870</v>
      </c>
      <c r="M2370" s="25">
        <f>+VLOOKUP(E2370, TC!A:D, 4, FALSE())</f>
        <v>1.0497999990273863</v>
      </c>
      <c r="N2370" s="24">
        <f t="shared" ref="N2370:N2433" si="185">+IF(F2370="EUR", (M2370*L2370), IF(I2370="JUAN MATAS SAS", (L2370/S2370), L2370))</f>
        <v>25870</v>
      </c>
      <c r="O2370" t="str">
        <f t="shared" ref="O2370:O2433" si="186">+IF(C2370="CFE", "FACTURA", IF(ISERROR(SEARCH("ANULA", H2370))=FALSE(), "ANULACIÓN FE", IF(ISERROR(SEARCH("CANCELLATION", H2370))=FALSE(), "ANULACIÓN FE", "NOTAS")))</f>
        <v>FACTURA</v>
      </c>
      <c r="P2370" t="str">
        <f t="shared" ref="P2370:P2433" si="187">+LEFT(E2370, 4)</f>
        <v>2025</v>
      </c>
      <c r="Q2370" t="str">
        <f t="shared" ref="Q2370:Q2433" si="188">+MID(E2370, 5, 2)</f>
        <v>02</v>
      </c>
      <c r="R2370" t="str">
        <f>+IFERROR(VLOOKUP(I2370, Listado!A:B, 2, FALSE()), "COMERCIALIZADORA INTERNACIONAL CARIBBEAN EXOTICS S A")</f>
        <v>LONDOÑO ECHEVERRI ALEJANDRA</v>
      </c>
      <c r="S2370" s="25">
        <f>+VLOOKUP(E2370, TC!A:D, 2, FALSE())</f>
        <v>4112.63</v>
      </c>
      <c r="T2370" t="str">
        <f t="shared" ref="T2370:T2433" si="189">+IF(I2370="JUAN MATAS SAS", "USD", F2370)</f>
        <v>COP</v>
      </c>
    </row>
    <row r="2371" spans="1:20" ht="18.75" hidden="1" customHeight="1" x14ac:dyDescent="0.25">
      <c r="A2371" t="s">
        <v>2215</v>
      </c>
      <c r="B2371" t="s">
        <v>5</v>
      </c>
      <c r="C2371" t="s">
        <v>1913</v>
      </c>
      <c r="D2371" s="24">
        <v>11079</v>
      </c>
      <c r="E2371" t="s">
        <v>1649</v>
      </c>
      <c r="F2371" t="s">
        <v>99</v>
      </c>
      <c r="G2371" t="s">
        <v>1914</v>
      </c>
      <c r="I2371" t="s">
        <v>1841</v>
      </c>
      <c r="J2371" t="s">
        <v>1915</v>
      </c>
      <c r="K2371" t="s">
        <v>2020</v>
      </c>
      <c r="L2371" s="24">
        <v>25350</v>
      </c>
      <c r="M2371" s="25">
        <f>+VLOOKUP(E2371, TC!A:D, 4, FALSE())</f>
        <v>1.0497999990273863</v>
      </c>
      <c r="N2371" s="24">
        <f t="shared" si="185"/>
        <v>25350</v>
      </c>
      <c r="O2371" t="str">
        <f t="shared" si="186"/>
        <v>FACTURA</v>
      </c>
      <c r="P2371" t="str">
        <f t="shared" si="187"/>
        <v>2025</v>
      </c>
      <c r="Q2371" t="str">
        <f t="shared" si="188"/>
        <v>02</v>
      </c>
      <c r="R2371" t="str">
        <f>+IFERROR(VLOOKUP(I2371, Listado!A:B, 2, FALSE()), "COMERCIALIZADORA INTERNACIONAL CARIBBEAN EXOTICS S A")</f>
        <v>LONDOÑO ECHEVERRI ALEJANDRA</v>
      </c>
      <c r="S2371" s="25">
        <f>+VLOOKUP(E2371, TC!A:D, 2, FALSE())</f>
        <v>4112.63</v>
      </c>
      <c r="T2371" t="str">
        <f t="shared" si="189"/>
        <v>COP</v>
      </c>
    </row>
    <row r="2372" spans="1:20" ht="18.75" hidden="1" customHeight="1" x14ac:dyDescent="0.25">
      <c r="A2372" t="s">
        <v>2215</v>
      </c>
      <c r="B2372" t="s">
        <v>5</v>
      </c>
      <c r="C2372" t="s">
        <v>1913</v>
      </c>
      <c r="D2372" s="24">
        <v>11079</v>
      </c>
      <c r="E2372" t="s">
        <v>1649</v>
      </c>
      <c r="F2372" t="s">
        <v>99</v>
      </c>
      <c r="G2372" t="s">
        <v>1914</v>
      </c>
      <c r="I2372" t="s">
        <v>1841</v>
      </c>
      <c r="J2372" t="s">
        <v>1915</v>
      </c>
      <c r="K2372" t="s">
        <v>2020</v>
      </c>
      <c r="L2372" s="24">
        <v>41860</v>
      </c>
      <c r="M2372" s="25">
        <f>+VLOOKUP(E2372, TC!A:D, 4, FALSE())</f>
        <v>1.0497999990273863</v>
      </c>
      <c r="N2372" s="24">
        <f t="shared" si="185"/>
        <v>41860</v>
      </c>
      <c r="O2372" t="str">
        <f t="shared" si="186"/>
        <v>FACTURA</v>
      </c>
      <c r="P2372" t="str">
        <f t="shared" si="187"/>
        <v>2025</v>
      </c>
      <c r="Q2372" t="str">
        <f t="shared" si="188"/>
        <v>02</v>
      </c>
      <c r="R2372" t="str">
        <f>+IFERROR(VLOOKUP(I2372, Listado!A:B, 2, FALSE()), "COMERCIALIZADORA INTERNACIONAL CARIBBEAN EXOTICS S A")</f>
        <v>LONDOÑO ECHEVERRI ALEJANDRA</v>
      </c>
      <c r="S2372" s="25">
        <f>+VLOOKUP(E2372, TC!A:D, 2, FALSE())</f>
        <v>4112.63</v>
      </c>
      <c r="T2372" t="str">
        <f t="shared" si="189"/>
        <v>COP</v>
      </c>
    </row>
    <row r="2373" spans="1:20" ht="18.75" hidden="1" customHeight="1" x14ac:dyDescent="0.25">
      <c r="A2373" t="s">
        <v>2215</v>
      </c>
      <c r="B2373" t="s">
        <v>5</v>
      </c>
      <c r="C2373" t="s">
        <v>1913</v>
      </c>
      <c r="D2373" s="24">
        <v>11079</v>
      </c>
      <c r="E2373" t="s">
        <v>1649</v>
      </c>
      <c r="F2373" t="s">
        <v>99</v>
      </c>
      <c r="G2373" t="s">
        <v>1914</v>
      </c>
      <c r="I2373" t="s">
        <v>1841</v>
      </c>
      <c r="J2373" t="s">
        <v>1915</v>
      </c>
      <c r="K2373" t="s">
        <v>2020</v>
      </c>
      <c r="L2373" s="24">
        <v>1560</v>
      </c>
      <c r="M2373" s="25">
        <f>+VLOOKUP(E2373, TC!A:D, 4, FALSE())</f>
        <v>1.0497999990273863</v>
      </c>
      <c r="N2373" s="24">
        <f t="shared" si="185"/>
        <v>1560</v>
      </c>
      <c r="O2373" t="str">
        <f t="shared" si="186"/>
        <v>FACTURA</v>
      </c>
      <c r="P2373" t="str">
        <f t="shared" si="187"/>
        <v>2025</v>
      </c>
      <c r="Q2373" t="str">
        <f t="shared" si="188"/>
        <v>02</v>
      </c>
      <c r="R2373" t="str">
        <f>+IFERROR(VLOOKUP(I2373, Listado!A:B, 2, FALSE()), "COMERCIALIZADORA INTERNACIONAL CARIBBEAN EXOTICS S A")</f>
        <v>LONDOÑO ECHEVERRI ALEJANDRA</v>
      </c>
      <c r="S2373" s="25">
        <f>+VLOOKUP(E2373, TC!A:D, 2, FALSE())</f>
        <v>4112.63</v>
      </c>
      <c r="T2373" t="str">
        <f t="shared" si="189"/>
        <v>COP</v>
      </c>
    </row>
    <row r="2374" spans="1:20" ht="18.75" hidden="1" customHeight="1" x14ac:dyDescent="0.25">
      <c r="A2374" t="s">
        <v>2215</v>
      </c>
      <c r="B2374" t="s">
        <v>5</v>
      </c>
      <c r="C2374" t="s">
        <v>1913</v>
      </c>
      <c r="D2374" s="24">
        <v>11079</v>
      </c>
      <c r="E2374" t="s">
        <v>1649</v>
      </c>
      <c r="F2374" t="s">
        <v>99</v>
      </c>
      <c r="G2374" t="s">
        <v>1914</v>
      </c>
      <c r="I2374" t="s">
        <v>1841</v>
      </c>
      <c r="J2374" t="s">
        <v>1915</v>
      </c>
      <c r="K2374" t="s">
        <v>2020</v>
      </c>
      <c r="L2374" s="24">
        <v>2470</v>
      </c>
      <c r="M2374" s="25">
        <f>+VLOOKUP(E2374, TC!A:D, 4, FALSE())</f>
        <v>1.0497999990273863</v>
      </c>
      <c r="N2374" s="24">
        <f t="shared" si="185"/>
        <v>2470</v>
      </c>
      <c r="O2374" t="str">
        <f t="shared" si="186"/>
        <v>FACTURA</v>
      </c>
      <c r="P2374" t="str">
        <f t="shared" si="187"/>
        <v>2025</v>
      </c>
      <c r="Q2374" t="str">
        <f t="shared" si="188"/>
        <v>02</v>
      </c>
      <c r="R2374" t="str">
        <f>+IFERROR(VLOOKUP(I2374, Listado!A:B, 2, FALSE()), "COMERCIALIZADORA INTERNACIONAL CARIBBEAN EXOTICS S A")</f>
        <v>LONDOÑO ECHEVERRI ALEJANDRA</v>
      </c>
      <c r="S2374" s="25">
        <f>+VLOOKUP(E2374, TC!A:D, 2, FALSE())</f>
        <v>4112.63</v>
      </c>
      <c r="T2374" t="str">
        <f t="shared" si="189"/>
        <v>COP</v>
      </c>
    </row>
    <row r="2375" spans="1:20" ht="18.75" hidden="1" customHeight="1" x14ac:dyDescent="0.25">
      <c r="A2375" t="s">
        <v>2215</v>
      </c>
      <c r="B2375" t="s">
        <v>5</v>
      </c>
      <c r="C2375" t="s">
        <v>1913</v>
      </c>
      <c r="D2375" s="24">
        <v>11079</v>
      </c>
      <c r="E2375" t="s">
        <v>1649</v>
      </c>
      <c r="F2375" t="s">
        <v>99</v>
      </c>
      <c r="G2375" t="s">
        <v>1914</v>
      </c>
      <c r="I2375" t="s">
        <v>1841</v>
      </c>
      <c r="J2375" t="s">
        <v>1915</v>
      </c>
      <c r="K2375" t="s">
        <v>2020</v>
      </c>
      <c r="L2375" s="24">
        <v>390</v>
      </c>
      <c r="M2375" s="25">
        <f>+VLOOKUP(E2375, TC!A:D, 4, FALSE())</f>
        <v>1.0497999990273863</v>
      </c>
      <c r="N2375" s="24">
        <f t="shared" si="185"/>
        <v>390</v>
      </c>
      <c r="O2375" t="str">
        <f t="shared" si="186"/>
        <v>FACTURA</v>
      </c>
      <c r="P2375" t="str">
        <f t="shared" si="187"/>
        <v>2025</v>
      </c>
      <c r="Q2375" t="str">
        <f t="shared" si="188"/>
        <v>02</v>
      </c>
      <c r="R2375" t="str">
        <f>+IFERROR(VLOOKUP(I2375, Listado!A:B, 2, FALSE()), "COMERCIALIZADORA INTERNACIONAL CARIBBEAN EXOTICS S A")</f>
        <v>LONDOÑO ECHEVERRI ALEJANDRA</v>
      </c>
      <c r="S2375" s="25">
        <f>+VLOOKUP(E2375, TC!A:D, 2, FALSE())</f>
        <v>4112.63</v>
      </c>
      <c r="T2375" t="str">
        <f t="shared" si="189"/>
        <v>COP</v>
      </c>
    </row>
    <row r="2376" spans="1:20" ht="18.75" hidden="1" customHeight="1" x14ac:dyDescent="0.25">
      <c r="A2376" t="s">
        <v>2215</v>
      </c>
      <c r="B2376" t="s">
        <v>5</v>
      </c>
      <c r="C2376" t="s">
        <v>1913</v>
      </c>
      <c r="D2376" s="24">
        <v>11079</v>
      </c>
      <c r="E2376" t="s">
        <v>1649</v>
      </c>
      <c r="F2376" t="s">
        <v>99</v>
      </c>
      <c r="G2376" t="s">
        <v>1914</v>
      </c>
      <c r="I2376" t="s">
        <v>1841</v>
      </c>
      <c r="J2376" t="s">
        <v>1915</v>
      </c>
      <c r="K2376" t="s">
        <v>2020</v>
      </c>
      <c r="L2376" s="24">
        <v>390</v>
      </c>
      <c r="M2376" s="25">
        <f>+VLOOKUP(E2376, TC!A:D, 4, FALSE())</f>
        <v>1.0497999990273863</v>
      </c>
      <c r="N2376" s="24">
        <f t="shared" si="185"/>
        <v>390</v>
      </c>
      <c r="O2376" t="str">
        <f t="shared" si="186"/>
        <v>FACTURA</v>
      </c>
      <c r="P2376" t="str">
        <f t="shared" si="187"/>
        <v>2025</v>
      </c>
      <c r="Q2376" t="str">
        <f t="shared" si="188"/>
        <v>02</v>
      </c>
      <c r="R2376" t="str">
        <f>+IFERROR(VLOOKUP(I2376, Listado!A:B, 2, FALSE()), "COMERCIALIZADORA INTERNACIONAL CARIBBEAN EXOTICS S A")</f>
        <v>LONDOÑO ECHEVERRI ALEJANDRA</v>
      </c>
      <c r="S2376" s="25">
        <f>+VLOOKUP(E2376, TC!A:D, 2, FALSE())</f>
        <v>4112.63</v>
      </c>
      <c r="T2376" t="str">
        <f t="shared" si="189"/>
        <v>COP</v>
      </c>
    </row>
    <row r="2377" spans="1:20" ht="18.75" hidden="1" customHeight="1" x14ac:dyDescent="0.25">
      <c r="A2377" t="s">
        <v>2215</v>
      </c>
      <c r="B2377" t="s">
        <v>5</v>
      </c>
      <c r="C2377" t="s">
        <v>1913</v>
      </c>
      <c r="D2377" s="24">
        <v>11079</v>
      </c>
      <c r="E2377" t="s">
        <v>1649</v>
      </c>
      <c r="F2377" t="s">
        <v>99</v>
      </c>
      <c r="G2377" t="s">
        <v>1914</v>
      </c>
      <c r="I2377" t="s">
        <v>1841</v>
      </c>
      <c r="J2377" t="s">
        <v>1915</v>
      </c>
      <c r="K2377" t="s">
        <v>2020</v>
      </c>
      <c r="L2377" s="24">
        <v>9100</v>
      </c>
      <c r="M2377" s="25">
        <f>+VLOOKUP(E2377, TC!A:D, 4, FALSE())</f>
        <v>1.0497999990273863</v>
      </c>
      <c r="N2377" s="24">
        <f t="shared" si="185"/>
        <v>9100</v>
      </c>
      <c r="O2377" t="str">
        <f t="shared" si="186"/>
        <v>FACTURA</v>
      </c>
      <c r="P2377" t="str">
        <f t="shared" si="187"/>
        <v>2025</v>
      </c>
      <c r="Q2377" t="str">
        <f t="shared" si="188"/>
        <v>02</v>
      </c>
      <c r="R2377" t="str">
        <f>+IFERROR(VLOOKUP(I2377, Listado!A:B, 2, FALSE()), "COMERCIALIZADORA INTERNACIONAL CARIBBEAN EXOTICS S A")</f>
        <v>LONDOÑO ECHEVERRI ALEJANDRA</v>
      </c>
      <c r="S2377" s="25">
        <f>+VLOOKUP(E2377, TC!A:D, 2, FALSE())</f>
        <v>4112.63</v>
      </c>
      <c r="T2377" t="str">
        <f t="shared" si="189"/>
        <v>COP</v>
      </c>
    </row>
    <row r="2378" spans="1:20" ht="18.75" hidden="1" customHeight="1" x14ac:dyDescent="0.25">
      <c r="A2378" t="s">
        <v>2215</v>
      </c>
      <c r="B2378" t="s">
        <v>5</v>
      </c>
      <c r="C2378" t="s">
        <v>1913</v>
      </c>
      <c r="D2378" s="24">
        <v>11079</v>
      </c>
      <c r="E2378" t="s">
        <v>1649</v>
      </c>
      <c r="F2378" t="s">
        <v>99</v>
      </c>
      <c r="G2378" t="s">
        <v>1914</v>
      </c>
      <c r="I2378" t="s">
        <v>1841</v>
      </c>
      <c r="J2378" t="s">
        <v>1915</v>
      </c>
      <c r="K2378" t="s">
        <v>2020</v>
      </c>
      <c r="L2378" s="24">
        <v>2600</v>
      </c>
      <c r="M2378" s="25">
        <f>+VLOOKUP(E2378, TC!A:D, 4, FALSE())</f>
        <v>1.0497999990273863</v>
      </c>
      <c r="N2378" s="24">
        <f t="shared" si="185"/>
        <v>2600</v>
      </c>
      <c r="O2378" t="str">
        <f t="shared" si="186"/>
        <v>FACTURA</v>
      </c>
      <c r="P2378" t="str">
        <f t="shared" si="187"/>
        <v>2025</v>
      </c>
      <c r="Q2378" t="str">
        <f t="shared" si="188"/>
        <v>02</v>
      </c>
      <c r="R2378" t="str">
        <f>+IFERROR(VLOOKUP(I2378, Listado!A:B, 2, FALSE()), "COMERCIALIZADORA INTERNACIONAL CARIBBEAN EXOTICS S A")</f>
        <v>LONDOÑO ECHEVERRI ALEJANDRA</v>
      </c>
      <c r="S2378" s="25">
        <f>+VLOOKUP(E2378, TC!A:D, 2, FALSE())</f>
        <v>4112.63</v>
      </c>
      <c r="T2378" t="str">
        <f t="shared" si="189"/>
        <v>COP</v>
      </c>
    </row>
    <row r="2379" spans="1:20" ht="18.75" hidden="1" customHeight="1" x14ac:dyDescent="0.25">
      <c r="A2379" t="s">
        <v>2215</v>
      </c>
      <c r="B2379" t="s">
        <v>5</v>
      </c>
      <c r="C2379" t="s">
        <v>1913</v>
      </c>
      <c r="D2379" s="24">
        <v>11079</v>
      </c>
      <c r="E2379" t="s">
        <v>1649</v>
      </c>
      <c r="F2379" t="s">
        <v>99</v>
      </c>
      <c r="G2379" t="s">
        <v>1914</v>
      </c>
      <c r="I2379" t="s">
        <v>1841</v>
      </c>
      <c r="J2379" t="s">
        <v>1915</v>
      </c>
      <c r="K2379" t="s">
        <v>2020</v>
      </c>
      <c r="L2379" s="24">
        <v>7020</v>
      </c>
      <c r="M2379" s="25">
        <f>+VLOOKUP(E2379, TC!A:D, 4, FALSE())</f>
        <v>1.0497999990273863</v>
      </c>
      <c r="N2379" s="24">
        <f t="shared" si="185"/>
        <v>7020</v>
      </c>
      <c r="O2379" t="str">
        <f t="shared" si="186"/>
        <v>FACTURA</v>
      </c>
      <c r="P2379" t="str">
        <f t="shared" si="187"/>
        <v>2025</v>
      </c>
      <c r="Q2379" t="str">
        <f t="shared" si="188"/>
        <v>02</v>
      </c>
      <c r="R2379" t="str">
        <f>+IFERROR(VLOOKUP(I2379, Listado!A:B, 2, FALSE()), "COMERCIALIZADORA INTERNACIONAL CARIBBEAN EXOTICS S A")</f>
        <v>LONDOÑO ECHEVERRI ALEJANDRA</v>
      </c>
      <c r="S2379" s="25">
        <f>+VLOOKUP(E2379, TC!A:D, 2, FALSE())</f>
        <v>4112.63</v>
      </c>
      <c r="T2379" t="str">
        <f t="shared" si="189"/>
        <v>COP</v>
      </c>
    </row>
    <row r="2380" spans="1:20" ht="18.75" hidden="1" customHeight="1" x14ac:dyDescent="0.25">
      <c r="A2380" t="s">
        <v>2215</v>
      </c>
      <c r="B2380" t="s">
        <v>5</v>
      </c>
      <c r="C2380" t="s">
        <v>1913</v>
      </c>
      <c r="D2380" s="24">
        <v>11079</v>
      </c>
      <c r="E2380" t="s">
        <v>1649</v>
      </c>
      <c r="F2380" t="s">
        <v>99</v>
      </c>
      <c r="G2380" t="s">
        <v>1914</v>
      </c>
      <c r="I2380" t="s">
        <v>1841</v>
      </c>
      <c r="J2380" t="s">
        <v>1915</v>
      </c>
      <c r="K2380" t="s">
        <v>2020</v>
      </c>
      <c r="L2380" s="24">
        <v>11310</v>
      </c>
      <c r="M2380" s="25">
        <f>+VLOOKUP(E2380, TC!A:D, 4, FALSE())</f>
        <v>1.0497999990273863</v>
      </c>
      <c r="N2380" s="24">
        <f t="shared" si="185"/>
        <v>11310</v>
      </c>
      <c r="O2380" t="str">
        <f t="shared" si="186"/>
        <v>FACTURA</v>
      </c>
      <c r="P2380" t="str">
        <f t="shared" si="187"/>
        <v>2025</v>
      </c>
      <c r="Q2380" t="str">
        <f t="shared" si="188"/>
        <v>02</v>
      </c>
      <c r="R2380" t="str">
        <f>+IFERROR(VLOOKUP(I2380, Listado!A:B, 2, FALSE()), "COMERCIALIZADORA INTERNACIONAL CARIBBEAN EXOTICS S A")</f>
        <v>LONDOÑO ECHEVERRI ALEJANDRA</v>
      </c>
      <c r="S2380" s="25">
        <f>+VLOOKUP(E2380, TC!A:D, 2, FALSE())</f>
        <v>4112.63</v>
      </c>
      <c r="T2380" t="str">
        <f t="shared" si="189"/>
        <v>COP</v>
      </c>
    </row>
    <row r="2381" spans="1:20" ht="18.75" hidden="1" customHeight="1" x14ac:dyDescent="0.25">
      <c r="A2381" t="s">
        <v>2215</v>
      </c>
      <c r="B2381" t="s">
        <v>5</v>
      </c>
      <c r="C2381" t="s">
        <v>1913</v>
      </c>
      <c r="D2381" s="24">
        <v>11079</v>
      </c>
      <c r="E2381" t="s">
        <v>1649</v>
      </c>
      <c r="F2381" t="s">
        <v>99</v>
      </c>
      <c r="G2381" t="s">
        <v>1914</v>
      </c>
      <c r="I2381" t="s">
        <v>1841</v>
      </c>
      <c r="J2381" t="s">
        <v>1915</v>
      </c>
      <c r="K2381" t="s">
        <v>2021</v>
      </c>
      <c r="L2381" s="24">
        <v>445380</v>
      </c>
      <c r="M2381" s="25">
        <f>+VLOOKUP(E2381, TC!A:D, 4, FALSE())</f>
        <v>1.0497999990273863</v>
      </c>
      <c r="N2381" s="24">
        <f t="shared" si="185"/>
        <v>445380</v>
      </c>
      <c r="O2381" t="str">
        <f t="shared" si="186"/>
        <v>FACTURA</v>
      </c>
      <c r="P2381" t="str">
        <f t="shared" si="187"/>
        <v>2025</v>
      </c>
      <c r="Q2381" t="str">
        <f t="shared" si="188"/>
        <v>02</v>
      </c>
      <c r="R2381" t="str">
        <f>+IFERROR(VLOOKUP(I2381, Listado!A:B, 2, FALSE()), "COMERCIALIZADORA INTERNACIONAL CARIBBEAN EXOTICS S A")</f>
        <v>LONDOÑO ECHEVERRI ALEJANDRA</v>
      </c>
      <c r="S2381" s="25">
        <f>+VLOOKUP(E2381, TC!A:D, 2, FALSE())</f>
        <v>4112.63</v>
      </c>
      <c r="T2381" t="str">
        <f t="shared" si="189"/>
        <v>COP</v>
      </c>
    </row>
    <row r="2382" spans="1:20" ht="18.75" hidden="1" customHeight="1" x14ac:dyDescent="0.25">
      <c r="A2382" t="s">
        <v>2215</v>
      </c>
      <c r="B2382" t="s">
        <v>5</v>
      </c>
      <c r="C2382" t="s">
        <v>1913</v>
      </c>
      <c r="D2382" s="24">
        <v>11079</v>
      </c>
      <c r="E2382" t="s">
        <v>1649</v>
      </c>
      <c r="F2382" t="s">
        <v>99</v>
      </c>
      <c r="G2382" t="s">
        <v>1914</v>
      </c>
      <c r="I2382" t="s">
        <v>1841</v>
      </c>
      <c r="J2382" t="s">
        <v>1915</v>
      </c>
      <c r="K2382" t="s">
        <v>2021</v>
      </c>
      <c r="L2382" s="24">
        <v>4420</v>
      </c>
      <c r="M2382" s="25">
        <f>+VLOOKUP(E2382, TC!A:D, 4, FALSE())</f>
        <v>1.0497999990273863</v>
      </c>
      <c r="N2382" s="24">
        <f t="shared" si="185"/>
        <v>4420</v>
      </c>
      <c r="O2382" t="str">
        <f t="shared" si="186"/>
        <v>FACTURA</v>
      </c>
      <c r="P2382" t="str">
        <f t="shared" si="187"/>
        <v>2025</v>
      </c>
      <c r="Q2382" t="str">
        <f t="shared" si="188"/>
        <v>02</v>
      </c>
      <c r="R2382" t="str">
        <f>+IFERROR(VLOOKUP(I2382, Listado!A:B, 2, FALSE()), "COMERCIALIZADORA INTERNACIONAL CARIBBEAN EXOTICS S A")</f>
        <v>LONDOÑO ECHEVERRI ALEJANDRA</v>
      </c>
      <c r="S2382" s="25">
        <f>+VLOOKUP(E2382, TC!A:D, 2, FALSE())</f>
        <v>4112.63</v>
      </c>
      <c r="T2382" t="str">
        <f t="shared" si="189"/>
        <v>COP</v>
      </c>
    </row>
    <row r="2383" spans="1:20" ht="18.75" hidden="1" customHeight="1" x14ac:dyDescent="0.25">
      <c r="A2383" t="s">
        <v>2215</v>
      </c>
      <c r="B2383" t="s">
        <v>5</v>
      </c>
      <c r="C2383" t="s">
        <v>1913</v>
      </c>
      <c r="D2383" s="24">
        <v>11079</v>
      </c>
      <c r="E2383" t="s">
        <v>1649</v>
      </c>
      <c r="F2383" t="s">
        <v>99</v>
      </c>
      <c r="G2383" t="s">
        <v>1914</v>
      </c>
      <c r="I2383" t="s">
        <v>1841</v>
      </c>
      <c r="J2383" t="s">
        <v>1915</v>
      </c>
      <c r="K2383" t="s">
        <v>2021</v>
      </c>
      <c r="L2383" s="24">
        <v>8320</v>
      </c>
      <c r="M2383" s="25">
        <f>+VLOOKUP(E2383, TC!A:D, 4, FALSE())</f>
        <v>1.0497999990273863</v>
      </c>
      <c r="N2383" s="24">
        <f t="shared" si="185"/>
        <v>8320</v>
      </c>
      <c r="O2383" t="str">
        <f t="shared" si="186"/>
        <v>FACTURA</v>
      </c>
      <c r="P2383" t="str">
        <f t="shared" si="187"/>
        <v>2025</v>
      </c>
      <c r="Q2383" t="str">
        <f t="shared" si="188"/>
        <v>02</v>
      </c>
      <c r="R2383" t="str">
        <f>+IFERROR(VLOOKUP(I2383, Listado!A:B, 2, FALSE()), "COMERCIALIZADORA INTERNACIONAL CARIBBEAN EXOTICS S A")</f>
        <v>LONDOÑO ECHEVERRI ALEJANDRA</v>
      </c>
      <c r="S2383" s="25">
        <f>+VLOOKUP(E2383, TC!A:D, 2, FALSE())</f>
        <v>4112.63</v>
      </c>
      <c r="T2383" t="str">
        <f t="shared" si="189"/>
        <v>COP</v>
      </c>
    </row>
    <row r="2384" spans="1:20" ht="18.75" hidden="1" customHeight="1" x14ac:dyDescent="0.25">
      <c r="A2384" t="s">
        <v>2215</v>
      </c>
      <c r="B2384" t="s">
        <v>5</v>
      </c>
      <c r="C2384" t="s">
        <v>1913</v>
      </c>
      <c r="D2384" s="24">
        <v>11079</v>
      </c>
      <c r="E2384" t="s">
        <v>1649</v>
      </c>
      <c r="F2384" t="s">
        <v>99</v>
      </c>
      <c r="G2384" t="s">
        <v>1914</v>
      </c>
      <c r="I2384" t="s">
        <v>1841</v>
      </c>
      <c r="J2384" t="s">
        <v>1915</v>
      </c>
      <c r="K2384" t="s">
        <v>2021</v>
      </c>
      <c r="L2384" s="24">
        <v>650</v>
      </c>
      <c r="M2384" s="25">
        <f>+VLOOKUP(E2384, TC!A:D, 4, FALSE())</f>
        <v>1.0497999990273863</v>
      </c>
      <c r="N2384" s="24">
        <f t="shared" si="185"/>
        <v>650</v>
      </c>
      <c r="O2384" t="str">
        <f t="shared" si="186"/>
        <v>FACTURA</v>
      </c>
      <c r="P2384" t="str">
        <f t="shared" si="187"/>
        <v>2025</v>
      </c>
      <c r="Q2384" t="str">
        <f t="shared" si="188"/>
        <v>02</v>
      </c>
      <c r="R2384" t="str">
        <f>+IFERROR(VLOOKUP(I2384, Listado!A:B, 2, FALSE()), "COMERCIALIZADORA INTERNACIONAL CARIBBEAN EXOTICS S A")</f>
        <v>LONDOÑO ECHEVERRI ALEJANDRA</v>
      </c>
      <c r="S2384" s="25">
        <f>+VLOOKUP(E2384, TC!A:D, 2, FALSE())</f>
        <v>4112.63</v>
      </c>
      <c r="T2384" t="str">
        <f t="shared" si="189"/>
        <v>COP</v>
      </c>
    </row>
    <row r="2385" spans="1:20" ht="18.75" hidden="1" customHeight="1" x14ac:dyDescent="0.25">
      <c r="A2385" t="s">
        <v>2215</v>
      </c>
      <c r="B2385" t="s">
        <v>5</v>
      </c>
      <c r="C2385" t="s">
        <v>1913</v>
      </c>
      <c r="D2385" s="24">
        <v>11079</v>
      </c>
      <c r="E2385" t="s">
        <v>1649</v>
      </c>
      <c r="F2385" t="s">
        <v>99</v>
      </c>
      <c r="G2385" t="s">
        <v>1914</v>
      </c>
      <c r="I2385" t="s">
        <v>1841</v>
      </c>
      <c r="J2385" t="s">
        <v>1915</v>
      </c>
      <c r="K2385" t="s">
        <v>2021</v>
      </c>
      <c r="L2385" s="24">
        <v>4862</v>
      </c>
      <c r="M2385" s="25">
        <f>+VLOOKUP(E2385, TC!A:D, 4, FALSE())</f>
        <v>1.0497999990273863</v>
      </c>
      <c r="N2385" s="24">
        <f t="shared" si="185"/>
        <v>4862</v>
      </c>
      <c r="O2385" t="str">
        <f t="shared" si="186"/>
        <v>FACTURA</v>
      </c>
      <c r="P2385" t="str">
        <f t="shared" si="187"/>
        <v>2025</v>
      </c>
      <c r="Q2385" t="str">
        <f t="shared" si="188"/>
        <v>02</v>
      </c>
      <c r="R2385" t="str">
        <f>+IFERROR(VLOOKUP(I2385, Listado!A:B, 2, FALSE()), "COMERCIALIZADORA INTERNACIONAL CARIBBEAN EXOTICS S A")</f>
        <v>LONDOÑO ECHEVERRI ALEJANDRA</v>
      </c>
      <c r="S2385" s="25">
        <f>+VLOOKUP(E2385, TC!A:D, 2, FALSE())</f>
        <v>4112.63</v>
      </c>
      <c r="T2385" t="str">
        <f t="shared" si="189"/>
        <v>COP</v>
      </c>
    </row>
    <row r="2386" spans="1:20" ht="18.75" hidden="1" customHeight="1" x14ac:dyDescent="0.25">
      <c r="A2386" t="s">
        <v>2215</v>
      </c>
      <c r="B2386" t="s">
        <v>5</v>
      </c>
      <c r="C2386" t="s">
        <v>1913</v>
      </c>
      <c r="D2386" s="24">
        <v>11079</v>
      </c>
      <c r="E2386" t="s">
        <v>1649</v>
      </c>
      <c r="F2386" t="s">
        <v>99</v>
      </c>
      <c r="G2386" t="s">
        <v>1914</v>
      </c>
      <c r="I2386" t="s">
        <v>1841</v>
      </c>
      <c r="J2386" t="s">
        <v>1915</v>
      </c>
      <c r="K2386" t="s">
        <v>2021</v>
      </c>
      <c r="L2386" s="24">
        <v>910</v>
      </c>
      <c r="M2386" s="25">
        <f>+VLOOKUP(E2386, TC!A:D, 4, FALSE())</f>
        <v>1.0497999990273863</v>
      </c>
      <c r="N2386" s="24">
        <f t="shared" si="185"/>
        <v>910</v>
      </c>
      <c r="O2386" t="str">
        <f t="shared" si="186"/>
        <v>FACTURA</v>
      </c>
      <c r="P2386" t="str">
        <f t="shared" si="187"/>
        <v>2025</v>
      </c>
      <c r="Q2386" t="str">
        <f t="shared" si="188"/>
        <v>02</v>
      </c>
      <c r="R2386" t="str">
        <f>+IFERROR(VLOOKUP(I2386, Listado!A:B, 2, FALSE()), "COMERCIALIZADORA INTERNACIONAL CARIBBEAN EXOTICS S A")</f>
        <v>LONDOÑO ECHEVERRI ALEJANDRA</v>
      </c>
      <c r="S2386" s="25">
        <f>+VLOOKUP(E2386, TC!A:D, 2, FALSE())</f>
        <v>4112.63</v>
      </c>
      <c r="T2386" t="str">
        <f t="shared" si="189"/>
        <v>COP</v>
      </c>
    </row>
    <row r="2387" spans="1:20" ht="18.75" hidden="1" customHeight="1" x14ac:dyDescent="0.25">
      <c r="A2387" t="s">
        <v>2215</v>
      </c>
      <c r="B2387" t="s">
        <v>5</v>
      </c>
      <c r="C2387" t="s">
        <v>1913</v>
      </c>
      <c r="D2387" s="24">
        <v>11079</v>
      </c>
      <c r="E2387" t="s">
        <v>1649</v>
      </c>
      <c r="F2387" t="s">
        <v>99</v>
      </c>
      <c r="G2387" t="s">
        <v>1914</v>
      </c>
      <c r="I2387" t="s">
        <v>1841</v>
      </c>
      <c r="J2387" t="s">
        <v>1915</v>
      </c>
      <c r="K2387" t="s">
        <v>2021</v>
      </c>
      <c r="L2387" s="24">
        <v>85618</v>
      </c>
      <c r="M2387" s="25">
        <f>+VLOOKUP(E2387, TC!A:D, 4, FALSE())</f>
        <v>1.0497999990273863</v>
      </c>
      <c r="N2387" s="24">
        <f t="shared" si="185"/>
        <v>85618</v>
      </c>
      <c r="O2387" t="str">
        <f t="shared" si="186"/>
        <v>FACTURA</v>
      </c>
      <c r="P2387" t="str">
        <f t="shared" si="187"/>
        <v>2025</v>
      </c>
      <c r="Q2387" t="str">
        <f t="shared" si="188"/>
        <v>02</v>
      </c>
      <c r="R2387" t="str">
        <f>+IFERROR(VLOOKUP(I2387, Listado!A:B, 2, FALSE()), "COMERCIALIZADORA INTERNACIONAL CARIBBEAN EXOTICS S A")</f>
        <v>LONDOÑO ECHEVERRI ALEJANDRA</v>
      </c>
      <c r="S2387" s="25">
        <f>+VLOOKUP(E2387, TC!A:D, 2, FALSE())</f>
        <v>4112.63</v>
      </c>
      <c r="T2387" t="str">
        <f t="shared" si="189"/>
        <v>COP</v>
      </c>
    </row>
    <row r="2388" spans="1:20" ht="18.75" hidden="1" customHeight="1" x14ac:dyDescent="0.25">
      <c r="A2388" t="s">
        <v>2215</v>
      </c>
      <c r="B2388" t="s">
        <v>5</v>
      </c>
      <c r="C2388" t="s">
        <v>1913</v>
      </c>
      <c r="D2388" s="24">
        <v>11080</v>
      </c>
      <c r="E2388" t="s">
        <v>1649</v>
      </c>
      <c r="F2388" t="s">
        <v>99</v>
      </c>
      <c r="G2388" t="s">
        <v>1914</v>
      </c>
      <c r="I2388" t="s">
        <v>1841</v>
      </c>
      <c r="J2388" t="s">
        <v>1915</v>
      </c>
      <c r="K2388" t="s">
        <v>2022</v>
      </c>
      <c r="L2388" s="24">
        <v>64430</v>
      </c>
      <c r="M2388" s="25">
        <f>+VLOOKUP(E2388, TC!A:D, 4, FALSE())</f>
        <v>1.0497999990273863</v>
      </c>
      <c r="N2388" s="24">
        <f t="shared" si="185"/>
        <v>64430</v>
      </c>
      <c r="O2388" t="str">
        <f t="shared" si="186"/>
        <v>FACTURA</v>
      </c>
      <c r="P2388" t="str">
        <f t="shared" si="187"/>
        <v>2025</v>
      </c>
      <c r="Q2388" t="str">
        <f t="shared" si="188"/>
        <v>02</v>
      </c>
      <c r="R2388" t="str">
        <f>+IFERROR(VLOOKUP(I2388, Listado!A:B, 2, FALSE()), "COMERCIALIZADORA INTERNACIONAL CARIBBEAN EXOTICS S A")</f>
        <v>LONDOÑO ECHEVERRI ALEJANDRA</v>
      </c>
      <c r="S2388" s="25">
        <f>+VLOOKUP(E2388, TC!A:D, 2, FALSE())</f>
        <v>4112.63</v>
      </c>
      <c r="T2388" t="str">
        <f t="shared" si="189"/>
        <v>COP</v>
      </c>
    </row>
    <row r="2389" spans="1:20" ht="18.75" hidden="1" customHeight="1" x14ac:dyDescent="0.25">
      <c r="A2389" t="s">
        <v>2215</v>
      </c>
      <c r="B2389" t="s">
        <v>5</v>
      </c>
      <c r="C2389" t="s">
        <v>1913</v>
      </c>
      <c r="D2389" s="24">
        <v>11080</v>
      </c>
      <c r="E2389" t="s">
        <v>1649</v>
      </c>
      <c r="F2389" t="s">
        <v>99</v>
      </c>
      <c r="G2389" t="s">
        <v>1914</v>
      </c>
      <c r="I2389" t="s">
        <v>1841</v>
      </c>
      <c r="J2389" t="s">
        <v>1915</v>
      </c>
      <c r="K2389" t="s">
        <v>2022</v>
      </c>
      <c r="L2389" s="24">
        <v>92650</v>
      </c>
      <c r="M2389" s="25">
        <f>+VLOOKUP(E2389, TC!A:D, 4, FALSE())</f>
        <v>1.0497999990273863</v>
      </c>
      <c r="N2389" s="24">
        <f t="shared" si="185"/>
        <v>92650</v>
      </c>
      <c r="O2389" t="str">
        <f t="shared" si="186"/>
        <v>FACTURA</v>
      </c>
      <c r="P2389" t="str">
        <f t="shared" si="187"/>
        <v>2025</v>
      </c>
      <c r="Q2389" t="str">
        <f t="shared" si="188"/>
        <v>02</v>
      </c>
      <c r="R2389" t="str">
        <f>+IFERROR(VLOOKUP(I2389, Listado!A:B, 2, FALSE()), "COMERCIALIZADORA INTERNACIONAL CARIBBEAN EXOTICS S A")</f>
        <v>LONDOÑO ECHEVERRI ALEJANDRA</v>
      </c>
      <c r="S2389" s="25">
        <f>+VLOOKUP(E2389, TC!A:D, 2, FALSE())</f>
        <v>4112.63</v>
      </c>
      <c r="T2389" t="str">
        <f t="shared" si="189"/>
        <v>COP</v>
      </c>
    </row>
    <row r="2390" spans="1:20" ht="18.75" hidden="1" customHeight="1" x14ac:dyDescent="0.25">
      <c r="A2390" t="s">
        <v>2215</v>
      </c>
      <c r="B2390" t="s">
        <v>5</v>
      </c>
      <c r="C2390" t="s">
        <v>1913</v>
      </c>
      <c r="D2390" s="24">
        <v>11080</v>
      </c>
      <c r="E2390" t="s">
        <v>1649</v>
      </c>
      <c r="F2390" t="s">
        <v>99</v>
      </c>
      <c r="G2390" t="s">
        <v>1914</v>
      </c>
      <c r="I2390" t="s">
        <v>1841</v>
      </c>
      <c r="J2390" t="s">
        <v>1915</v>
      </c>
      <c r="K2390" t="s">
        <v>2022</v>
      </c>
      <c r="L2390" s="24">
        <v>12750</v>
      </c>
      <c r="M2390" s="25">
        <f>+VLOOKUP(E2390, TC!A:D, 4, FALSE())</f>
        <v>1.0497999990273863</v>
      </c>
      <c r="N2390" s="24">
        <f t="shared" si="185"/>
        <v>12750</v>
      </c>
      <c r="O2390" t="str">
        <f t="shared" si="186"/>
        <v>FACTURA</v>
      </c>
      <c r="P2390" t="str">
        <f t="shared" si="187"/>
        <v>2025</v>
      </c>
      <c r="Q2390" t="str">
        <f t="shared" si="188"/>
        <v>02</v>
      </c>
      <c r="R2390" t="str">
        <f>+IFERROR(VLOOKUP(I2390, Listado!A:B, 2, FALSE()), "COMERCIALIZADORA INTERNACIONAL CARIBBEAN EXOTICS S A")</f>
        <v>LONDOÑO ECHEVERRI ALEJANDRA</v>
      </c>
      <c r="S2390" s="25">
        <f>+VLOOKUP(E2390, TC!A:D, 2, FALSE())</f>
        <v>4112.63</v>
      </c>
      <c r="T2390" t="str">
        <f t="shared" si="189"/>
        <v>COP</v>
      </c>
    </row>
    <row r="2391" spans="1:20" ht="18.75" hidden="1" customHeight="1" x14ac:dyDescent="0.25">
      <c r="A2391" t="s">
        <v>2215</v>
      </c>
      <c r="B2391" t="s">
        <v>5</v>
      </c>
      <c r="C2391" t="s">
        <v>1913</v>
      </c>
      <c r="D2391" s="24">
        <v>11080</v>
      </c>
      <c r="E2391" t="s">
        <v>1649</v>
      </c>
      <c r="F2391" t="s">
        <v>99</v>
      </c>
      <c r="G2391" t="s">
        <v>1914</v>
      </c>
      <c r="I2391" t="s">
        <v>1841</v>
      </c>
      <c r="J2391" t="s">
        <v>1915</v>
      </c>
      <c r="K2391" t="s">
        <v>2022</v>
      </c>
      <c r="L2391" s="24">
        <v>170</v>
      </c>
      <c r="M2391" s="25">
        <f>+VLOOKUP(E2391, TC!A:D, 4, FALSE())</f>
        <v>1.0497999990273863</v>
      </c>
      <c r="N2391" s="24">
        <f t="shared" si="185"/>
        <v>170</v>
      </c>
      <c r="O2391" t="str">
        <f t="shared" si="186"/>
        <v>FACTURA</v>
      </c>
      <c r="P2391" t="str">
        <f t="shared" si="187"/>
        <v>2025</v>
      </c>
      <c r="Q2391" t="str">
        <f t="shared" si="188"/>
        <v>02</v>
      </c>
      <c r="R2391" t="str">
        <f>+IFERROR(VLOOKUP(I2391, Listado!A:B, 2, FALSE()), "COMERCIALIZADORA INTERNACIONAL CARIBBEAN EXOTICS S A")</f>
        <v>LONDOÑO ECHEVERRI ALEJANDRA</v>
      </c>
      <c r="S2391" s="25">
        <f>+VLOOKUP(E2391, TC!A:D, 2, FALSE())</f>
        <v>4112.63</v>
      </c>
      <c r="T2391" t="str">
        <f t="shared" si="189"/>
        <v>COP</v>
      </c>
    </row>
    <row r="2392" spans="1:20" ht="18.75" hidden="1" customHeight="1" x14ac:dyDescent="0.25">
      <c r="A2392" t="s">
        <v>2215</v>
      </c>
      <c r="B2392" t="s">
        <v>5</v>
      </c>
      <c r="C2392" t="s">
        <v>1913</v>
      </c>
      <c r="D2392" s="24">
        <v>11081</v>
      </c>
      <c r="E2392" t="s">
        <v>1649</v>
      </c>
      <c r="F2392" t="s">
        <v>99</v>
      </c>
      <c r="G2392" t="s">
        <v>113</v>
      </c>
      <c r="I2392" t="s">
        <v>1846</v>
      </c>
      <c r="J2392" t="s">
        <v>1915</v>
      </c>
      <c r="K2392" t="s">
        <v>2021</v>
      </c>
      <c r="L2392" s="24">
        <v>343216</v>
      </c>
      <c r="M2392" s="25">
        <f>+VLOOKUP(E2392, TC!A:D, 4, FALSE())</f>
        <v>1.0497999990273863</v>
      </c>
      <c r="N2392" s="24">
        <f t="shared" si="185"/>
        <v>343216</v>
      </c>
      <c r="O2392" t="str">
        <f t="shared" si="186"/>
        <v>FACTURA</v>
      </c>
      <c r="P2392" t="str">
        <f t="shared" si="187"/>
        <v>2025</v>
      </c>
      <c r="Q2392" t="str">
        <f t="shared" si="188"/>
        <v>02</v>
      </c>
      <c r="R2392" t="str">
        <f>+IFERROR(VLOOKUP(I2392, Listado!A:B, 2, FALSE()), "COMERCIALIZADORA INTERNACIONAL CARIBBEAN EXOTICS S A")</f>
        <v>LONDOÑO ECHEVERRI ALEJANDRA</v>
      </c>
      <c r="S2392" s="25">
        <f>+VLOOKUP(E2392, TC!A:D, 2, FALSE())</f>
        <v>4112.63</v>
      </c>
      <c r="T2392" t="str">
        <f t="shared" si="189"/>
        <v>COP</v>
      </c>
    </row>
    <row r="2393" spans="1:20" ht="18.75" hidden="1" customHeight="1" x14ac:dyDescent="0.25">
      <c r="A2393" t="s">
        <v>2215</v>
      </c>
      <c r="B2393" t="s">
        <v>5</v>
      </c>
      <c r="C2393" t="s">
        <v>1913</v>
      </c>
      <c r="D2393" s="24">
        <v>11081</v>
      </c>
      <c r="E2393" t="s">
        <v>1649</v>
      </c>
      <c r="F2393" t="s">
        <v>99</v>
      </c>
      <c r="G2393" t="s">
        <v>113</v>
      </c>
      <c r="I2393" t="s">
        <v>1846</v>
      </c>
      <c r="J2393" t="s">
        <v>1915</v>
      </c>
      <c r="K2393" t="s">
        <v>2021</v>
      </c>
      <c r="L2393" s="24">
        <v>9690</v>
      </c>
      <c r="M2393" s="25">
        <f>+VLOOKUP(E2393, TC!A:D, 4, FALSE())</f>
        <v>1.0497999990273863</v>
      </c>
      <c r="N2393" s="24">
        <f t="shared" si="185"/>
        <v>9690</v>
      </c>
      <c r="O2393" t="str">
        <f t="shared" si="186"/>
        <v>FACTURA</v>
      </c>
      <c r="P2393" t="str">
        <f t="shared" si="187"/>
        <v>2025</v>
      </c>
      <c r="Q2393" t="str">
        <f t="shared" si="188"/>
        <v>02</v>
      </c>
      <c r="R2393" t="str">
        <f>+IFERROR(VLOOKUP(I2393, Listado!A:B, 2, FALSE()), "COMERCIALIZADORA INTERNACIONAL CARIBBEAN EXOTICS S A")</f>
        <v>LONDOÑO ECHEVERRI ALEJANDRA</v>
      </c>
      <c r="S2393" s="25">
        <f>+VLOOKUP(E2393, TC!A:D, 2, FALSE())</f>
        <v>4112.63</v>
      </c>
      <c r="T2393" t="str">
        <f t="shared" si="189"/>
        <v>COP</v>
      </c>
    </row>
    <row r="2394" spans="1:20" ht="18.75" hidden="1" customHeight="1" x14ac:dyDescent="0.25">
      <c r="A2394" t="s">
        <v>2215</v>
      </c>
      <c r="B2394" t="s">
        <v>5</v>
      </c>
      <c r="C2394" t="s">
        <v>1913</v>
      </c>
      <c r="D2394" s="24">
        <v>11081</v>
      </c>
      <c r="E2394" t="s">
        <v>1649</v>
      </c>
      <c r="F2394" t="s">
        <v>99</v>
      </c>
      <c r="G2394" t="s">
        <v>113</v>
      </c>
      <c r="I2394" t="s">
        <v>1846</v>
      </c>
      <c r="J2394" t="s">
        <v>1915</v>
      </c>
      <c r="K2394" t="s">
        <v>2021</v>
      </c>
      <c r="L2394" s="24">
        <v>25270</v>
      </c>
      <c r="M2394" s="25">
        <f>+VLOOKUP(E2394, TC!A:D, 4, FALSE())</f>
        <v>1.0497999990273863</v>
      </c>
      <c r="N2394" s="24">
        <f t="shared" si="185"/>
        <v>25270</v>
      </c>
      <c r="O2394" t="str">
        <f t="shared" si="186"/>
        <v>FACTURA</v>
      </c>
      <c r="P2394" t="str">
        <f t="shared" si="187"/>
        <v>2025</v>
      </c>
      <c r="Q2394" t="str">
        <f t="shared" si="188"/>
        <v>02</v>
      </c>
      <c r="R2394" t="str">
        <f>+IFERROR(VLOOKUP(I2394, Listado!A:B, 2, FALSE()), "COMERCIALIZADORA INTERNACIONAL CARIBBEAN EXOTICS S A")</f>
        <v>LONDOÑO ECHEVERRI ALEJANDRA</v>
      </c>
      <c r="S2394" s="25">
        <f>+VLOOKUP(E2394, TC!A:D, 2, FALSE())</f>
        <v>4112.63</v>
      </c>
      <c r="T2394" t="str">
        <f t="shared" si="189"/>
        <v>COP</v>
      </c>
    </row>
    <row r="2395" spans="1:20" ht="18.75" hidden="1" customHeight="1" x14ac:dyDescent="0.25">
      <c r="A2395" t="s">
        <v>2215</v>
      </c>
      <c r="B2395" t="s">
        <v>5</v>
      </c>
      <c r="C2395" t="s">
        <v>1913</v>
      </c>
      <c r="D2395" s="24">
        <v>11081</v>
      </c>
      <c r="E2395" t="s">
        <v>1649</v>
      </c>
      <c r="F2395" t="s">
        <v>99</v>
      </c>
      <c r="G2395" t="s">
        <v>113</v>
      </c>
      <c r="I2395" t="s">
        <v>1846</v>
      </c>
      <c r="J2395" t="s">
        <v>1915</v>
      </c>
      <c r="K2395" t="s">
        <v>2021</v>
      </c>
      <c r="L2395" s="24">
        <v>1824</v>
      </c>
      <c r="M2395" s="25">
        <f>+VLOOKUP(E2395, TC!A:D, 4, FALSE())</f>
        <v>1.0497999990273863</v>
      </c>
      <c r="N2395" s="24">
        <f t="shared" si="185"/>
        <v>1824</v>
      </c>
      <c r="O2395" t="str">
        <f t="shared" si="186"/>
        <v>FACTURA</v>
      </c>
      <c r="P2395" t="str">
        <f t="shared" si="187"/>
        <v>2025</v>
      </c>
      <c r="Q2395" t="str">
        <f t="shared" si="188"/>
        <v>02</v>
      </c>
      <c r="R2395" t="str">
        <f>+IFERROR(VLOOKUP(I2395, Listado!A:B, 2, FALSE()), "COMERCIALIZADORA INTERNACIONAL CARIBBEAN EXOTICS S A")</f>
        <v>LONDOÑO ECHEVERRI ALEJANDRA</v>
      </c>
      <c r="S2395" s="25">
        <f>+VLOOKUP(E2395, TC!A:D, 2, FALSE())</f>
        <v>4112.63</v>
      </c>
      <c r="T2395" t="str">
        <f t="shared" si="189"/>
        <v>COP</v>
      </c>
    </row>
    <row r="2396" spans="1:20" ht="18.75" hidden="1" customHeight="1" x14ac:dyDescent="0.25">
      <c r="A2396" t="s">
        <v>2215</v>
      </c>
      <c r="B2396" t="s">
        <v>5</v>
      </c>
      <c r="C2396" t="s">
        <v>1913</v>
      </c>
      <c r="D2396" s="24">
        <v>11082</v>
      </c>
      <c r="E2396" t="s">
        <v>1649</v>
      </c>
      <c r="F2396" t="s">
        <v>99</v>
      </c>
      <c r="G2396" t="s">
        <v>1914</v>
      </c>
      <c r="I2396" t="s">
        <v>1845</v>
      </c>
      <c r="J2396" t="s">
        <v>1915</v>
      </c>
      <c r="K2396" t="s">
        <v>2020</v>
      </c>
      <c r="L2396" s="24">
        <v>48300</v>
      </c>
      <c r="M2396" s="25">
        <f>+VLOOKUP(E2396, TC!A:D, 4, FALSE())</f>
        <v>1.0497999990273863</v>
      </c>
      <c r="N2396" s="24">
        <f t="shared" si="185"/>
        <v>48300</v>
      </c>
      <c r="O2396" t="str">
        <f t="shared" si="186"/>
        <v>FACTURA</v>
      </c>
      <c r="P2396" t="str">
        <f t="shared" si="187"/>
        <v>2025</v>
      </c>
      <c r="Q2396" t="str">
        <f t="shared" si="188"/>
        <v>02</v>
      </c>
      <c r="R2396" t="str">
        <f>+IFERROR(VLOOKUP(I2396, Listado!A:B, 2, FALSE()), "COMERCIALIZADORA INTERNACIONAL CARIBBEAN EXOTICS S A")</f>
        <v>LONDOÑO ECHEVERRI ALEJANDRA</v>
      </c>
      <c r="S2396" s="25">
        <f>+VLOOKUP(E2396, TC!A:D, 2, FALSE())</f>
        <v>4112.63</v>
      </c>
      <c r="T2396" t="str">
        <f t="shared" si="189"/>
        <v>COP</v>
      </c>
    </row>
    <row r="2397" spans="1:20" ht="18.75" hidden="1" customHeight="1" x14ac:dyDescent="0.25">
      <c r="A2397" t="s">
        <v>2215</v>
      </c>
      <c r="B2397" t="s">
        <v>5</v>
      </c>
      <c r="C2397" t="s">
        <v>1913</v>
      </c>
      <c r="D2397" s="24">
        <v>11082</v>
      </c>
      <c r="E2397" t="s">
        <v>1649</v>
      </c>
      <c r="F2397" t="s">
        <v>99</v>
      </c>
      <c r="G2397" t="s">
        <v>1914</v>
      </c>
      <c r="I2397" t="s">
        <v>1845</v>
      </c>
      <c r="J2397" t="s">
        <v>1915</v>
      </c>
      <c r="K2397" t="s">
        <v>2021</v>
      </c>
      <c r="L2397" s="24">
        <v>388800</v>
      </c>
      <c r="M2397" s="25">
        <f>+VLOOKUP(E2397, TC!A:D, 4, FALSE())</f>
        <v>1.0497999990273863</v>
      </c>
      <c r="N2397" s="24">
        <f t="shared" si="185"/>
        <v>388800</v>
      </c>
      <c r="O2397" t="str">
        <f t="shared" si="186"/>
        <v>FACTURA</v>
      </c>
      <c r="P2397" t="str">
        <f t="shared" si="187"/>
        <v>2025</v>
      </c>
      <c r="Q2397" t="str">
        <f t="shared" si="188"/>
        <v>02</v>
      </c>
      <c r="R2397" t="str">
        <f>+IFERROR(VLOOKUP(I2397, Listado!A:B, 2, FALSE()), "COMERCIALIZADORA INTERNACIONAL CARIBBEAN EXOTICS S A")</f>
        <v>LONDOÑO ECHEVERRI ALEJANDRA</v>
      </c>
      <c r="S2397" s="25">
        <f>+VLOOKUP(E2397, TC!A:D, 2, FALSE())</f>
        <v>4112.63</v>
      </c>
      <c r="T2397" t="str">
        <f t="shared" si="189"/>
        <v>COP</v>
      </c>
    </row>
    <row r="2398" spans="1:20" ht="18.75" hidden="1" customHeight="1" x14ac:dyDescent="0.25">
      <c r="A2398" t="s">
        <v>2215</v>
      </c>
      <c r="B2398" t="s">
        <v>5</v>
      </c>
      <c r="C2398" t="s">
        <v>1913</v>
      </c>
      <c r="D2398" s="24">
        <v>11082</v>
      </c>
      <c r="E2398" t="s">
        <v>1649</v>
      </c>
      <c r="F2398" t="s">
        <v>99</v>
      </c>
      <c r="G2398" t="s">
        <v>1914</v>
      </c>
      <c r="I2398" t="s">
        <v>1845</v>
      </c>
      <c r="J2398" t="s">
        <v>1915</v>
      </c>
      <c r="K2398" t="s">
        <v>2021</v>
      </c>
      <c r="L2398" s="24">
        <v>306600</v>
      </c>
      <c r="M2398" s="25">
        <f>+VLOOKUP(E2398, TC!A:D, 4, FALSE())</f>
        <v>1.0497999990273863</v>
      </c>
      <c r="N2398" s="24">
        <f t="shared" si="185"/>
        <v>306600</v>
      </c>
      <c r="O2398" t="str">
        <f t="shared" si="186"/>
        <v>FACTURA</v>
      </c>
      <c r="P2398" t="str">
        <f t="shared" si="187"/>
        <v>2025</v>
      </c>
      <c r="Q2398" t="str">
        <f t="shared" si="188"/>
        <v>02</v>
      </c>
      <c r="R2398" t="str">
        <f>+IFERROR(VLOOKUP(I2398, Listado!A:B, 2, FALSE()), "COMERCIALIZADORA INTERNACIONAL CARIBBEAN EXOTICS S A")</f>
        <v>LONDOÑO ECHEVERRI ALEJANDRA</v>
      </c>
      <c r="S2398" s="25">
        <f>+VLOOKUP(E2398, TC!A:D, 2, FALSE())</f>
        <v>4112.63</v>
      </c>
      <c r="T2398" t="str">
        <f t="shared" si="189"/>
        <v>COP</v>
      </c>
    </row>
    <row r="2399" spans="1:20" ht="18.75" hidden="1" customHeight="1" x14ac:dyDescent="0.25">
      <c r="A2399" t="s">
        <v>2215</v>
      </c>
      <c r="B2399" t="s">
        <v>5</v>
      </c>
      <c r="C2399" t="s">
        <v>1913</v>
      </c>
      <c r="D2399" s="24">
        <v>11082</v>
      </c>
      <c r="E2399" t="s">
        <v>1649</v>
      </c>
      <c r="F2399" t="s">
        <v>99</v>
      </c>
      <c r="G2399" t="s">
        <v>1914</v>
      </c>
      <c r="I2399" t="s">
        <v>1845</v>
      </c>
      <c r="J2399" t="s">
        <v>1915</v>
      </c>
      <c r="K2399" t="s">
        <v>2021</v>
      </c>
      <c r="L2399" s="24">
        <v>63000</v>
      </c>
      <c r="M2399" s="25">
        <f>+VLOOKUP(E2399, TC!A:D, 4, FALSE())</f>
        <v>1.0497999990273863</v>
      </c>
      <c r="N2399" s="24">
        <f t="shared" si="185"/>
        <v>63000</v>
      </c>
      <c r="O2399" t="str">
        <f t="shared" si="186"/>
        <v>FACTURA</v>
      </c>
      <c r="P2399" t="str">
        <f t="shared" si="187"/>
        <v>2025</v>
      </c>
      <c r="Q2399" t="str">
        <f t="shared" si="188"/>
        <v>02</v>
      </c>
      <c r="R2399" t="str">
        <f>+IFERROR(VLOOKUP(I2399, Listado!A:B, 2, FALSE()), "COMERCIALIZADORA INTERNACIONAL CARIBBEAN EXOTICS S A")</f>
        <v>LONDOÑO ECHEVERRI ALEJANDRA</v>
      </c>
      <c r="S2399" s="25">
        <f>+VLOOKUP(E2399, TC!A:D, 2, FALSE())</f>
        <v>4112.63</v>
      </c>
      <c r="T2399" t="str">
        <f t="shared" si="189"/>
        <v>COP</v>
      </c>
    </row>
    <row r="2400" spans="1:20" ht="18.75" hidden="1" customHeight="1" x14ac:dyDescent="0.25">
      <c r="A2400" t="s">
        <v>2215</v>
      </c>
      <c r="B2400" t="s">
        <v>5</v>
      </c>
      <c r="C2400" t="s">
        <v>1913</v>
      </c>
      <c r="D2400" s="24">
        <v>11082</v>
      </c>
      <c r="E2400" t="s">
        <v>1649</v>
      </c>
      <c r="F2400" t="s">
        <v>99</v>
      </c>
      <c r="G2400" t="s">
        <v>1914</v>
      </c>
      <c r="I2400" t="s">
        <v>1845</v>
      </c>
      <c r="J2400" t="s">
        <v>1915</v>
      </c>
      <c r="K2400" t="s">
        <v>2021</v>
      </c>
      <c r="L2400" s="24">
        <v>84150</v>
      </c>
      <c r="M2400" s="25">
        <f>+VLOOKUP(E2400, TC!A:D, 4, FALSE())</f>
        <v>1.0497999990273863</v>
      </c>
      <c r="N2400" s="24">
        <f t="shared" si="185"/>
        <v>84150</v>
      </c>
      <c r="O2400" t="str">
        <f t="shared" si="186"/>
        <v>FACTURA</v>
      </c>
      <c r="P2400" t="str">
        <f t="shared" si="187"/>
        <v>2025</v>
      </c>
      <c r="Q2400" t="str">
        <f t="shared" si="188"/>
        <v>02</v>
      </c>
      <c r="R2400" t="str">
        <f>+IFERROR(VLOOKUP(I2400, Listado!A:B, 2, FALSE()), "COMERCIALIZADORA INTERNACIONAL CARIBBEAN EXOTICS S A")</f>
        <v>LONDOÑO ECHEVERRI ALEJANDRA</v>
      </c>
      <c r="S2400" s="25">
        <f>+VLOOKUP(E2400, TC!A:D, 2, FALSE())</f>
        <v>4112.63</v>
      </c>
      <c r="T2400" t="str">
        <f t="shared" si="189"/>
        <v>COP</v>
      </c>
    </row>
    <row r="2401" spans="1:20" ht="18.75" hidden="1" customHeight="1" x14ac:dyDescent="0.25">
      <c r="A2401" t="s">
        <v>2215</v>
      </c>
      <c r="B2401" t="s">
        <v>5</v>
      </c>
      <c r="C2401" t="s">
        <v>1913</v>
      </c>
      <c r="D2401" s="24">
        <v>11082</v>
      </c>
      <c r="E2401" t="s">
        <v>1649</v>
      </c>
      <c r="F2401" t="s">
        <v>99</v>
      </c>
      <c r="G2401" t="s">
        <v>1914</v>
      </c>
      <c r="I2401" t="s">
        <v>1845</v>
      </c>
      <c r="J2401" t="s">
        <v>1915</v>
      </c>
      <c r="K2401" t="s">
        <v>2021</v>
      </c>
      <c r="L2401" s="24">
        <v>27150</v>
      </c>
      <c r="M2401" s="25">
        <f>+VLOOKUP(E2401, TC!A:D, 4, FALSE())</f>
        <v>1.0497999990273863</v>
      </c>
      <c r="N2401" s="24">
        <f t="shared" si="185"/>
        <v>27150</v>
      </c>
      <c r="O2401" t="str">
        <f t="shared" si="186"/>
        <v>FACTURA</v>
      </c>
      <c r="P2401" t="str">
        <f t="shared" si="187"/>
        <v>2025</v>
      </c>
      <c r="Q2401" t="str">
        <f t="shared" si="188"/>
        <v>02</v>
      </c>
      <c r="R2401" t="str">
        <f>+IFERROR(VLOOKUP(I2401, Listado!A:B, 2, FALSE()), "COMERCIALIZADORA INTERNACIONAL CARIBBEAN EXOTICS S A")</f>
        <v>LONDOÑO ECHEVERRI ALEJANDRA</v>
      </c>
      <c r="S2401" s="25">
        <f>+VLOOKUP(E2401, TC!A:D, 2, FALSE())</f>
        <v>4112.63</v>
      </c>
      <c r="T2401" t="str">
        <f t="shared" si="189"/>
        <v>COP</v>
      </c>
    </row>
    <row r="2402" spans="1:20" ht="18.75" hidden="1" customHeight="1" x14ac:dyDescent="0.25">
      <c r="A2402" t="s">
        <v>2215</v>
      </c>
      <c r="B2402" t="s">
        <v>5</v>
      </c>
      <c r="C2402" t="s">
        <v>1913</v>
      </c>
      <c r="D2402" s="24">
        <v>11083</v>
      </c>
      <c r="E2402" t="s">
        <v>1650</v>
      </c>
      <c r="F2402" t="s">
        <v>1924</v>
      </c>
      <c r="G2402" t="s">
        <v>112</v>
      </c>
      <c r="I2402" t="s">
        <v>1863</v>
      </c>
      <c r="J2402" t="s">
        <v>1926</v>
      </c>
      <c r="K2402" t="s">
        <v>1918</v>
      </c>
      <c r="L2402" s="24">
        <v>201.6</v>
      </c>
      <c r="M2402" s="25">
        <f>+VLOOKUP(E2402, TC!A:D, 4, FALSE())</f>
        <v>1.0506499997576662</v>
      </c>
      <c r="N2402" s="24">
        <f t="shared" si="185"/>
        <v>211.81103995114549</v>
      </c>
      <c r="O2402" t="str">
        <f t="shared" si="186"/>
        <v>FACTURA</v>
      </c>
      <c r="P2402" t="str">
        <f t="shared" si="187"/>
        <v>2025</v>
      </c>
      <c r="Q2402" t="str">
        <f t="shared" si="188"/>
        <v>02</v>
      </c>
      <c r="R2402" t="str">
        <f>+IFERROR(VLOOKUP(I2402, Listado!A:B, 2, FALSE()), "COMERCIALIZADORA INTERNACIONAL CARIBBEAN EXOTICS S A")</f>
        <v>HINCAPIE CONTRERAS ERIKA STEFANIA</v>
      </c>
      <c r="S2402" s="25">
        <f>+VLOOKUP(E2402, TC!A:D, 2, FALSE())</f>
        <v>4126.54</v>
      </c>
      <c r="T2402" t="str">
        <f t="shared" si="189"/>
        <v>EUR</v>
      </c>
    </row>
    <row r="2403" spans="1:20" ht="18.75" hidden="1" customHeight="1" x14ac:dyDescent="0.25">
      <c r="A2403" t="s">
        <v>2215</v>
      </c>
      <c r="B2403" t="s">
        <v>5</v>
      </c>
      <c r="C2403" t="s">
        <v>1913</v>
      </c>
      <c r="D2403" s="24">
        <v>11084</v>
      </c>
      <c r="E2403" t="s">
        <v>1650</v>
      </c>
      <c r="F2403" t="s">
        <v>1924</v>
      </c>
      <c r="G2403" t="s">
        <v>112</v>
      </c>
      <c r="I2403" t="s">
        <v>1863</v>
      </c>
      <c r="J2403" t="s">
        <v>1926</v>
      </c>
      <c r="K2403" t="s">
        <v>1918</v>
      </c>
      <c r="L2403" s="24">
        <v>16.8</v>
      </c>
      <c r="M2403" s="25">
        <f>+VLOOKUP(E2403, TC!A:D, 4, FALSE())</f>
        <v>1.0506499997576662</v>
      </c>
      <c r="N2403" s="24">
        <f t="shared" si="185"/>
        <v>17.650919995928792</v>
      </c>
      <c r="O2403" t="str">
        <f t="shared" si="186"/>
        <v>FACTURA</v>
      </c>
      <c r="P2403" t="str">
        <f t="shared" si="187"/>
        <v>2025</v>
      </c>
      <c r="Q2403" t="str">
        <f t="shared" si="188"/>
        <v>02</v>
      </c>
      <c r="R2403" t="str">
        <f>+IFERROR(VLOOKUP(I2403, Listado!A:B, 2, FALSE()), "COMERCIALIZADORA INTERNACIONAL CARIBBEAN EXOTICS S A")</f>
        <v>HINCAPIE CONTRERAS ERIKA STEFANIA</v>
      </c>
      <c r="S2403" s="25">
        <f>+VLOOKUP(E2403, TC!A:D, 2, FALSE())</f>
        <v>4126.54</v>
      </c>
      <c r="T2403" t="str">
        <f t="shared" si="189"/>
        <v>EUR</v>
      </c>
    </row>
    <row r="2404" spans="1:20" ht="18.75" hidden="1" customHeight="1" x14ac:dyDescent="0.25">
      <c r="A2404" t="s">
        <v>2215</v>
      </c>
      <c r="B2404" t="s">
        <v>5</v>
      </c>
      <c r="C2404" t="s">
        <v>1913</v>
      </c>
      <c r="D2404" s="24">
        <v>11085</v>
      </c>
      <c r="E2404" t="s">
        <v>1650</v>
      </c>
      <c r="F2404" t="s">
        <v>1924</v>
      </c>
      <c r="G2404" t="s">
        <v>112</v>
      </c>
      <c r="I2404" t="s">
        <v>1863</v>
      </c>
      <c r="J2404" t="s">
        <v>1926</v>
      </c>
      <c r="K2404" t="s">
        <v>1918</v>
      </c>
      <c r="L2404" s="24">
        <v>302.39999999999998</v>
      </c>
      <c r="M2404" s="25">
        <f>+VLOOKUP(E2404, TC!A:D, 4, FALSE())</f>
        <v>1.0506499997576662</v>
      </c>
      <c r="N2404" s="24">
        <f t="shared" si="185"/>
        <v>317.71655992671822</v>
      </c>
      <c r="O2404" t="str">
        <f t="shared" si="186"/>
        <v>FACTURA</v>
      </c>
      <c r="P2404" t="str">
        <f t="shared" si="187"/>
        <v>2025</v>
      </c>
      <c r="Q2404" t="str">
        <f t="shared" si="188"/>
        <v>02</v>
      </c>
      <c r="R2404" t="str">
        <f>+IFERROR(VLOOKUP(I2404, Listado!A:B, 2, FALSE()), "COMERCIALIZADORA INTERNACIONAL CARIBBEAN EXOTICS S A")</f>
        <v>HINCAPIE CONTRERAS ERIKA STEFANIA</v>
      </c>
      <c r="S2404" s="25">
        <f>+VLOOKUP(E2404, TC!A:D, 2, FALSE())</f>
        <v>4126.54</v>
      </c>
      <c r="T2404" t="str">
        <f t="shared" si="189"/>
        <v>EUR</v>
      </c>
    </row>
    <row r="2405" spans="1:20" ht="18.75" hidden="1" customHeight="1" x14ac:dyDescent="0.25">
      <c r="A2405" t="s">
        <v>2215</v>
      </c>
      <c r="B2405" t="s">
        <v>5</v>
      </c>
      <c r="C2405" t="s">
        <v>1913</v>
      </c>
      <c r="D2405" s="24">
        <v>11086</v>
      </c>
      <c r="E2405" t="s">
        <v>1650</v>
      </c>
      <c r="F2405" t="s">
        <v>1924</v>
      </c>
      <c r="G2405" t="s">
        <v>1914</v>
      </c>
      <c r="H2405" t="s">
        <v>2362</v>
      </c>
      <c r="I2405" t="s">
        <v>1875</v>
      </c>
      <c r="J2405" t="s">
        <v>1919</v>
      </c>
      <c r="K2405" t="s">
        <v>33</v>
      </c>
      <c r="L2405" s="24">
        <v>704.88</v>
      </c>
      <c r="M2405" s="25">
        <f>+VLOOKUP(E2405, TC!A:D, 4, FALSE())</f>
        <v>1.0506499997576662</v>
      </c>
      <c r="N2405" s="24">
        <f t="shared" si="185"/>
        <v>740.58217182918372</v>
      </c>
      <c r="O2405" t="str">
        <f t="shared" si="186"/>
        <v>FACTURA</v>
      </c>
      <c r="P2405" t="str">
        <f t="shared" si="187"/>
        <v>2025</v>
      </c>
      <c r="Q2405" t="str">
        <f t="shared" si="188"/>
        <v>02</v>
      </c>
      <c r="R2405" t="str">
        <f>+IFERROR(VLOOKUP(I2405, Listado!A:B, 2, FALSE()), "COMERCIALIZADORA INTERNACIONAL CARIBBEAN EXOTICS S A")</f>
        <v>PIEDRAHITA PEREZ MARIANA</v>
      </c>
      <c r="S2405" s="25">
        <f>+VLOOKUP(E2405, TC!A:D, 2, FALSE())</f>
        <v>4126.54</v>
      </c>
      <c r="T2405" t="str">
        <f t="shared" si="189"/>
        <v>EUR</v>
      </c>
    </row>
    <row r="2406" spans="1:20" ht="18.75" hidden="1" customHeight="1" x14ac:dyDescent="0.25">
      <c r="A2406" t="s">
        <v>2215</v>
      </c>
      <c r="B2406" t="s">
        <v>5</v>
      </c>
      <c r="C2406" t="s">
        <v>1913</v>
      </c>
      <c r="D2406" s="24">
        <v>11086</v>
      </c>
      <c r="E2406" t="s">
        <v>1650</v>
      </c>
      <c r="F2406" t="s">
        <v>1924</v>
      </c>
      <c r="G2406" t="s">
        <v>1914</v>
      </c>
      <c r="H2406" t="s">
        <v>2362</v>
      </c>
      <c r="I2406" t="s">
        <v>1875</v>
      </c>
      <c r="J2406" t="s">
        <v>1919</v>
      </c>
      <c r="K2406" t="s">
        <v>33</v>
      </c>
      <c r="L2406" s="24">
        <v>776.08</v>
      </c>
      <c r="M2406" s="25">
        <f>+VLOOKUP(E2406, TC!A:D, 4, FALSE())</f>
        <v>1.0506499997576662</v>
      </c>
      <c r="N2406" s="24">
        <f t="shared" si="185"/>
        <v>815.3884518119296</v>
      </c>
      <c r="O2406" t="str">
        <f t="shared" si="186"/>
        <v>FACTURA</v>
      </c>
      <c r="P2406" t="str">
        <f t="shared" si="187"/>
        <v>2025</v>
      </c>
      <c r="Q2406" t="str">
        <f t="shared" si="188"/>
        <v>02</v>
      </c>
      <c r="R2406" t="str">
        <f>+IFERROR(VLOOKUP(I2406, Listado!A:B, 2, FALSE()), "COMERCIALIZADORA INTERNACIONAL CARIBBEAN EXOTICS S A")</f>
        <v>PIEDRAHITA PEREZ MARIANA</v>
      </c>
      <c r="S2406" s="25">
        <f>+VLOOKUP(E2406, TC!A:D, 2, FALSE())</f>
        <v>4126.54</v>
      </c>
      <c r="T2406" t="str">
        <f t="shared" si="189"/>
        <v>EUR</v>
      </c>
    </row>
    <row r="2407" spans="1:20" ht="18.75" hidden="1" customHeight="1" x14ac:dyDescent="0.25">
      <c r="A2407" t="s">
        <v>2215</v>
      </c>
      <c r="B2407" t="s">
        <v>5</v>
      </c>
      <c r="C2407" t="s">
        <v>1913</v>
      </c>
      <c r="D2407" s="24">
        <v>11086</v>
      </c>
      <c r="E2407" t="s">
        <v>1650</v>
      </c>
      <c r="F2407" t="s">
        <v>1924</v>
      </c>
      <c r="G2407" t="s">
        <v>1914</v>
      </c>
      <c r="H2407" t="s">
        <v>2362</v>
      </c>
      <c r="I2407" t="s">
        <v>1875</v>
      </c>
      <c r="J2407" t="s">
        <v>1919</v>
      </c>
      <c r="K2407" t="s">
        <v>33</v>
      </c>
      <c r="L2407" s="24">
        <v>213.6</v>
      </c>
      <c r="M2407" s="25">
        <f>+VLOOKUP(E2407, TC!A:D, 4, FALSE())</f>
        <v>1.0506499997576662</v>
      </c>
      <c r="N2407" s="24">
        <f t="shared" si="185"/>
        <v>224.41883994823749</v>
      </c>
      <c r="O2407" t="str">
        <f t="shared" si="186"/>
        <v>FACTURA</v>
      </c>
      <c r="P2407" t="str">
        <f t="shared" si="187"/>
        <v>2025</v>
      </c>
      <c r="Q2407" t="str">
        <f t="shared" si="188"/>
        <v>02</v>
      </c>
      <c r="R2407" t="str">
        <f>+IFERROR(VLOOKUP(I2407, Listado!A:B, 2, FALSE()), "COMERCIALIZADORA INTERNACIONAL CARIBBEAN EXOTICS S A")</f>
        <v>PIEDRAHITA PEREZ MARIANA</v>
      </c>
      <c r="S2407" s="25">
        <f>+VLOOKUP(E2407, TC!A:D, 2, FALSE())</f>
        <v>4126.54</v>
      </c>
      <c r="T2407" t="str">
        <f t="shared" si="189"/>
        <v>EUR</v>
      </c>
    </row>
    <row r="2408" spans="1:20" ht="18.75" hidden="1" customHeight="1" x14ac:dyDescent="0.25">
      <c r="A2408" t="s">
        <v>2215</v>
      </c>
      <c r="B2408" t="s">
        <v>5</v>
      </c>
      <c r="C2408" t="s">
        <v>1913</v>
      </c>
      <c r="D2408" s="24">
        <v>11086</v>
      </c>
      <c r="E2408" t="s">
        <v>1650</v>
      </c>
      <c r="F2408" t="s">
        <v>1924</v>
      </c>
      <c r="G2408" t="s">
        <v>1914</v>
      </c>
      <c r="H2408" t="s">
        <v>2362</v>
      </c>
      <c r="I2408" t="s">
        <v>1875</v>
      </c>
      <c r="J2408" t="s">
        <v>1919</v>
      </c>
      <c r="K2408" t="s">
        <v>33</v>
      </c>
      <c r="L2408" s="24">
        <v>242.08</v>
      </c>
      <c r="M2408" s="25">
        <f>+VLOOKUP(E2408, TC!A:D, 4, FALSE())</f>
        <v>1.0506499997576662</v>
      </c>
      <c r="N2408" s="24">
        <f t="shared" si="185"/>
        <v>254.34135194133583</v>
      </c>
      <c r="O2408" t="str">
        <f t="shared" si="186"/>
        <v>FACTURA</v>
      </c>
      <c r="P2408" t="str">
        <f t="shared" si="187"/>
        <v>2025</v>
      </c>
      <c r="Q2408" t="str">
        <f t="shared" si="188"/>
        <v>02</v>
      </c>
      <c r="R2408" t="str">
        <f>+IFERROR(VLOOKUP(I2408, Listado!A:B, 2, FALSE()), "COMERCIALIZADORA INTERNACIONAL CARIBBEAN EXOTICS S A")</f>
        <v>PIEDRAHITA PEREZ MARIANA</v>
      </c>
      <c r="S2408" s="25">
        <f>+VLOOKUP(E2408, TC!A:D, 2, FALSE())</f>
        <v>4126.54</v>
      </c>
      <c r="T2408" t="str">
        <f t="shared" si="189"/>
        <v>EUR</v>
      </c>
    </row>
    <row r="2409" spans="1:20" ht="18.75" hidden="1" customHeight="1" x14ac:dyDescent="0.25">
      <c r="A2409" t="s">
        <v>2215</v>
      </c>
      <c r="B2409" t="s">
        <v>5</v>
      </c>
      <c r="C2409" t="s">
        <v>1913</v>
      </c>
      <c r="D2409" s="24">
        <v>11086</v>
      </c>
      <c r="E2409" t="s">
        <v>1650</v>
      </c>
      <c r="F2409" t="s">
        <v>1924</v>
      </c>
      <c r="G2409" t="s">
        <v>1914</v>
      </c>
      <c r="H2409" t="s">
        <v>2362</v>
      </c>
      <c r="I2409" t="s">
        <v>1875</v>
      </c>
      <c r="J2409" t="s">
        <v>1919</v>
      </c>
      <c r="K2409" t="s">
        <v>33</v>
      </c>
      <c r="L2409" s="24">
        <v>783.2</v>
      </c>
      <c r="M2409" s="25">
        <f>+VLOOKUP(E2409, TC!A:D, 4, FALSE())</f>
        <v>1.0506499997576662</v>
      </c>
      <c r="N2409" s="24">
        <f t="shared" si="185"/>
        <v>822.8690798102042</v>
      </c>
      <c r="O2409" t="str">
        <f t="shared" si="186"/>
        <v>FACTURA</v>
      </c>
      <c r="P2409" t="str">
        <f t="shared" si="187"/>
        <v>2025</v>
      </c>
      <c r="Q2409" t="str">
        <f t="shared" si="188"/>
        <v>02</v>
      </c>
      <c r="R2409" t="str">
        <f>+IFERROR(VLOOKUP(I2409, Listado!A:B, 2, FALSE()), "COMERCIALIZADORA INTERNACIONAL CARIBBEAN EXOTICS S A")</f>
        <v>PIEDRAHITA PEREZ MARIANA</v>
      </c>
      <c r="S2409" s="25">
        <f>+VLOOKUP(E2409, TC!A:D, 2, FALSE())</f>
        <v>4126.54</v>
      </c>
      <c r="T2409" t="str">
        <f t="shared" si="189"/>
        <v>EUR</v>
      </c>
    </row>
    <row r="2410" spans="1:20" ht="18.75" hidden="1" customHeight="1" x14ac:dyDescent="0.25">
      <c r="A2410" t="s">
        <v>2215</v>
      </c>
      <c r="B2410" t="s">
        <v>5</v>
      </c>
      <c r="C2410" t="s">
        <v>1913</v>
      </c>
      <c r="D2410" s="24">
        <v>11086</v>
      </c>
      <c r="E2410" t="s">
        <v>1650</v>
      </c>
      <c r="F2410" t="s">
        <v>1924</v>
      </c>
      <c r="G2410" t="s">
        <v>1914</v>
      </c>
      <c r="H2410" t="s">
        <v>2362</v>
      </c>
      <c r="I2410" t="s">
        <v>1875</v>
      </c>
      <c r="J2410" t="s">
        <v>1919</v>
      </c>
      <c r="K2410" t="s">
        <v>33</v>
      </c>
      <c r="L2410" s="24">
        <v>1708.8</v>
      </c>
      <c r="M2410" s="25">
        <f>+VLOOKUP(E2410, TC!A:D, 4, FALSE())</f>
        <v>1.0506499997576662</v>
      </c>
      <c r="N2410" s="24">
        <f t="shared" si="185"/>
        <v>1795.3507195858999</v>
      </c>
      <c r="O2410" t="str">
        <f t="shared" si="186"/>
        <v>FACTURA</v>
      </c>
      <c r="P2410" t="str">
        <f t="shared" si="187"/>
        <v>2025</v>
      </c>
      <c r="Q2410" t="str">
        <f t="shared" si="188"/>
        <v>02</v>
      </c>
      <c r="R2410" t="str">
        <f>+IFERROR(VLOOKUP(I2410, Listado!A:B, 2, FALSE()), "COMERCIALIZADORA INTERNACIONAL CARIBBEAN EXOTICS S A")</f>
        <v>PIEDRAHITA PEREZ MARIANA</v>
      </c>
      <c r="S2410" s="25">
        <f>+VLOOKUP(E2410, TC!A:D, 2, FALSE())</f>
        <v>4126.54</v>
      </c>
      <c r="T2410" t="str">
        <f t="shared" si="189"/>
        <v>EUR</v>
      </c>
    </row>
    <row r="2411" spans="1:20" ht="18.75" hidden="1" customHeight="1" x14ac:dyDescent="0.25">
      <c r="A2411" t="s">
        <v>2215</v>
      </c>
      <c r="B2411" t="s">
        <v>5</v>
      </c>
      <c r="C2411" t="s">
        <v>1913</v>
      </c>
      <c r="D2411" s="24">
        <v>11086</v>
      </c>
      <c r="E2411" t="s">
        <v>1650</v>
      </c>
      <c r="F2411" t="s">
        <v>1924</v>
      </c>
      <c r="G2411" t="s">
        <v>1914</v>
      </c>
      <c r="H2411" t="s">
        <v>2362</v>
      </c>
      <c r="I2411" t="s">
        <v>1875</v>
      </c>
      <c r="J2411" t="s">
        <v>1919</v>
      </c>
      <c r="K2411" t="s">
        <v>33</v>
      </c>
      <c r="L2411" s="24">
        <v>249.2</v>
      </c>
      <c r="M2411" s="25">
        <f>+VLOOKUP(E2411, TC!A:D, 4, FALSE())</f>
        <v>1.0506499997576662</v>
      </c>
      <c r="N2411" s="24">
        <f t="shared" si="185"/>
        <v>261.8219799396104</v>
      </c>
      <c r="O2411" t="str">
        <f t="shared" si="186"/>
        <v>FACTURA</v>
      </c>
      <c r="P2411" t="str">
        <f t="shared" si="187"/>
        <v>2025</v>
      </c>
      <c r="Q2411" t="str">
        <f t="shared" si="188"/>
        <v>02</v>
      </c>
      <c r="R2411" t="str">
        <f>+IFERROR(VLOOKUP(I2411, Listado!A:B, 2, FALSE()), "COMERCIALIZADORA INTERNACIONAL CARIBBEAN EXOTICS S A")</f>
        <v>PIEDRAHITA PEREZ MARIANA</v>
      </c>
      <c r="S2411" s="25">
        <f>+VLOOKUP(E2411, TC!A:D, 2, FALSE())</f>
        <v>4126.54</v>
      </c>
      <c r="T2411" t="str">
        <f t="shared" si="189"/>
        <v>EUR</v>
      </c>
    </row>
    <row r="2412" spans="1:20" ht="18.75" hidden="1" customHeight="1" x14ac:dyDescent="0.25">
      <c r="A2412" t="s">
        <v>2215</v>
      </c>
      <c r="B2412" t="s">
        <v>5</v>
      </c>
      <c r="C2412" t="s">
        <v>1913</v>
      </c>
      <c r="D2412" s="24">
        <v>11086</v>
      </c>
      <c r="E2412" t="s">
        <v>1650</v>
      </c>
      <c r="F2412" t="s">
        <v>1924</v>
      </c>
      <c r="G2412" t="s">
        <v>1914</v>
      </c>
      <c r="H2412" t="s">
        <v>2362</v>
      </c>
      <c r="I2412" t="s">
        <v>1875</v>
      </c>
      <c r="J2412" t="s">
        <v>1919</v>
      </c>
      <c r="K2412" t="s">
        <v>33</v>
      </c>
      <c r="L2412" s="24">
        <v>434.32</v>
      </c>
      <c r="M2412" s="25">
        <f>+VLOOKUP(E2412, TC!A:D, 4, FALSE())</f>
        <v>1.0506499997576662</v>
      </c>
      <c r="N2412" s="24">
        <f t="shared" si="185"/>
        <v>456.31830789474958</v>
      </c>
      <c r="O2412" t="str">
        <f t="shared" si="186"/>
        <v>FACTURA</v>
      </c>
      <c r="P2412" t="str">
        <f t="shared" si="187"/>
        <v>2025</v>
      </c>
      <c r="Q2412" t="str">
        <f t="shared" si="188"/>
        <v>02</v>
      </c>
      <c r="R2412" t="str">
        <f>+IFERROR(VLOOKUP(I2412, Listado!A:B, 2, FALSE()), "COMERCIALIZADORA INTERNACIONAL CARIBBEAN EXOTICS S A")</f>
        <v>PIEDRAHITA PEREZ MARIANA</v>
      </c>
      <c r="S2412" s="25">
        <f>+VLOOKUP(E2412, TC!A:D, 2, FALSE())</f>
        <v>4126.54</v>
      </c>
      <c r="T2412" t="str">
        <f t="shared" si="189"/>
        <v>EUR</v>
      </c>
    </row>
    <row r="2413" spans="1:20" ht="18.75" hidden="1" customHeight="1" x14ac:dyDescent="0.25">
      <c r="A2413" t="s">
        <v>2215</v>
      </c>
      <c r="B2413" t="s">
        <v>5</v>
      </c>
      <c r="C2413" t="s">
        <v>1913</v>
      </c>
      <c r="D2413" s="24">
        <v>11086</v>
      </c>
      <c r="E2413" t="s">
        <v>1650</v>
      </c>
      <c r="F2413" t="s">
        <v>1924</v>
      </c>
      <c r="G2413" t="s">
        <v>1914</v>
      </c>
      <c r="H2413" t="s">
        <v>2362</v>
      </c>
      <c r="I2413" t="s">
        <v>1875</v>
      </c>
      <c r="J2413" t="s">
        <v>1919</v>
      </c>
      <c r="K2413" t="s">
        <v>33</v>
      </c>
      <c r="L2413" s="24">
        <v>868.64</v>
      </c>
      <c r="M2413" s="25">
        <f>+VLOOKUP(E2413, TC!A:D, 4, FALSE())</f>
        <v>1.0506499997576662</v>
      </c>
      <c r="N2413" s="24">
        <f t="shared" si="185"/>
        <v>912.63661578949916</v>
      </c>
      <c r="O2413" t="str">
        <f t="shared" si="186"/>
        <v>FACTURA</v>
      </c>
      <c r="P2413" t="str">
        <f t="shared" si="187"/>
        <v>2025</v>
      </c>
      <c r="Q2413" t="str">
        <f t="shared" si="188"/>
        <v>02</v>
      </c>
      <c r="R2413" t="str">
        <f>+IFERROR(VLOOKUP(I2413, Listado!A:B, 2, FALSE()), "COMERCIALIZADORA INTERNACIONAL CARIBBEAN EXOTICS S A")</f>
        <v>PIEDRAHITA PEREZ MARIANA</v>
      </c>
      <c r="S2413" s="25">
        <f>+VLOOKUP(E2413, TC!A:D, 2, FALSE())</f>
        <v>4126.54</v>
      </c>
      <c r="T2413" t="str">
        <f t="shared" si="189"/>
        <v>EUR</v>
      </c>
    </row>
    <row r="2414" spans="1:20" ht="18.75" hidden="1" customHeight="1" x14ac:dyDescent="0.25">
      <c r="A2414" t="s">
        <v>2215</v>
      </c>
      <c r="B2414" t="s">
        <v>5</v>
      </c>
      <c r="C2414" t="s">
        <v>1913</v>
      </c>
      <c r="D2414" s="24">
        <v>11086</v>
      </c>
      <c r="E2414" t="s">
        <v>1650</v>
      </c>
      <c r="F2414" t="s">
        <v>1924</v>
      </c>
      <c r="G2414" t="s">
        <v>1914</v>
      </c>
      <c r="H2414" t="s">
        <v>2362</v>
      </c>
      <c r="I2414" t="s">
        <v>1875</v>
      </c>
      <c r="J2414" t="s">
        <v>1919</v>
      </c>
      <c r="K2414" t="s">
        <v>1959</v>
      </c>
      <c r="L2414" s="24">
        <v>900</v>
      </c>
      <c r="M2414" s="25">
        <f>+VLOOKUP(E2414, TC!A:D, 4, FALSE())</f>
        <v>1.0506499997576662</v>
      </c>
      <c r="N2414" s="24">
        <f t="shared" si="185"/>
        <v>945.58499978189957</v>
      </c>
      <c r="O2414" t="str">
        <f t="shared" si="186"/>
        <v>FACTURA</v>
      </c>
      <c r="P2414" t="str">
        <f t="shared" si="187"/>
        <v>2025</v>
      </c>
      <c r="Q2414" t="str">
        <f t="shared" si="188"/>
        <v>02</v>
      </c>
      <c r="R2414" t="str">
        <f>+IFERROR(VLOOKUP(I2414, Listado!A:B, 2, FALSE()), "COMERCIALIZADORA INTERNACIONAL CARIBBEAN EXOTICS S A")</f>
        <v>PIEDRAHITA PEREZ MARIANA</v>
      </c>
      <c r="S2414" s="25">
        <f>+VLOOKUP(E2414, TC!A:D, 2, FALSE())</f>
        <v>4126.54</v>
      </c>
      <c r="T2414" t="str">
        <f t="shared" si="189"/>
        <v>EUR</v>
      </c>
    </row>
    <row r="2415" spans="1:20" ht="18.75" hidden="1" customHeight="1" x14ac:dyDescent="0.25">
      <c r="A2415" t="s">
        <v>2215</v>
      </c>
      <c r="B2415" t="s">
        <v>5</v>
      </c>
      <c r="C2415" t="s">
        <v>1913</v>
      </c>
      <c r="D2415" s="24">
        <v>11086</v>
      </c>
      <c r="E2415" t="s">
        <v>1650</v>
      </c>
      <c r="F2415" t="s">
        <v>1924</v>
      </c>
      <c r="G2415" t="s">
        <v>1914</v>
      </c>
      <c r="H2415" t="s">
        <v>2362</v>
      </c>
      <c r="I2415" t="s">
        <v>1875</v>
      </c>
      <c r="J2415" t="s">
        <v>1919</v>
      </c>
      <c r="K2415" t="s">
        <v>1960</v>
      </c>
      <c r="L2415" s="24">
        <v>35.67</v>
      </c>
      <c r="M2415" s="25">
        <f>+VLOOKUP(E2415, TC!A:D, 4, FALSE())</f>
        <v>1.0506499997576662</v>
      </c>
      <c r="N2415" s="24">
        <f t="shared" si="185"/>
        <v>37.476685491355951</v>
      </c>
      <c r="O2415" t="str">
        <f t="shared" si="186"/>
        <v>FACTURA</v>
      </c>
      <c r="P2415" t="str">
        <f t="shared" si="187"/>
        <v>2025</v>
      </c>
      <c r="Q2415" t="str">
        <f t="shared" si="188"/>
        <v>02</v>
      </c>
      <c r="R2415" t="str">
        <f>+IFERROR(VLOOKUP(I2415, Listado!A:B, 2, FALSE()), "COMERCIALIZADORA INTERNACIONAL CARIBBEAN EXOTICS S A")</f>
        <v>PIEDRAHITA PEREZ MARIANA</v>
      </c>
      <c r="S2415" s="25">
        <f>+VLOOKUP(E2415, TC!A:D, 2, FALSE())</f>
        <v>4126.54</v>
      </c>
      <c r="T2415" t="str">
        <f t="shared" si="189"/>
        <v>EUR</v>
      </c>
    </row>
    <row r="2416" spans="1:20" ht="18.75" hidden="1" customHeight="1" x14ac:dyDescent="0.25">
      <c r="A2416" t="s">
        <v>2215</v>
      </c>
      <c r="B2416" t="s">
        <v>5</v>
      </c>
      <c r="C2416" t="s">
        <v>1913</v>
      </c>
      <c r="D2416" s="24">
        <v>11087</v>
      </c>
      <c r="E2416" t="s">
        <v>1650</v>
      </c>
      <c r="F2416" t="s">
        <v>99</v>
      </c>
      <c r="G2416" t="s">
        <v>1914</v>
      </c>
      <c r="I2416" t="s">
        <v>1840</v>
      </c>
      <c r="J2416" t="s">
        <v>1915</v>
      </c>
      <c r="K2416" t="s">
        <v>2018</v>
      </c>
      <c r="L2416" s="24">
        <v>480000</v>
      </c>
      <c r="M2416" s="25">
        <f>+VLOOKUP(E2416, TC!A:D, 4, FALSE())</f>
        <v>1.0506499997576662</v>
      </c>
      <c r="N2416" s="24">
        <f t="shared" si="185"/>
        <v>480000</v>
      </c>
      <c r="O2416" t="str">
        <f t="shared" si="186"/>
        <v>FACTURA</v>
      </c>
      <c r="P2416" t="str">
        <f t="shared" si="187"/>
        <v>2025</v>
      </c>
      <c r="Q2416" t="str">
        <f t="shared" si="188"/>
        <v>02</v>
      </c>
      <c r="R2416" t="str">
        <f>+IFERROR(VLOOKUP(I2416, Listado!A:B, 2, FALSE()), "COMERCIALIZADORA INTERNACIONAL CARIBBEAN EXOTICS S A")</f>
        <v>LONDOÑO ECHEVERRI ALEJANDRA</v>
      </c>
      <c r="S2416" s="25">
        <f>+VLOOKUP(E2416, TC!A:D, 2, FALSE())</f>
        <v>4126.54</v>
      </c>
      <c r="T2416" t="str">
        <f t="shared" si="189"/>
        <v>COP</v>
      </c>
    </row>
    <row r="2417" spans="1:20" ht="18.75" hidden="1" customHeight="1" x14ac:dyDescent="0.25">
      <c r="A2417" t="s">
        <v>2215</v>
      </c>
      <c r="B2417" t="s">
        <v>5</v>
      </c>
      <c r="C2417" t="s">
        <v>1913</v>
      </c>
      <c r="D2417" s="24">
        <v>11088</v>
      </c>
      <c r="E2417" t="s">
        <v>1650</v>
      </c>
      <c r="F2417" t="s">
        <v>99</v>
      </c>
      <c r="G2417" t="s">
        <v>1914</v>
      </c>
      <c r="I2417" t="s">
        <v>1840</v>
      </c>
      <c r="J2417" t="s">
        <v>1915</v>
      </c>
      <c r="K2417" t="s">
        <v>2018</v>
      </c>
      <c r="L2417" s="24">
        <v>151500</v>
      </c>
      <c r="M2417" s="25">
        <f>+VLOOKUP(E2417, TC!A:D, 4, FALSE())</f>
        <v>1.0506499997576662</v>
      </c>
      <c r="N2417" s="24">
        <f t="shared" si="185"/>
        <v>151500</v>
      </c>
      <c r="O2417" t="str">
        <f t="shared" si="186"/>
        <v>FACTURA</v>
      </c>
      <c r="P2417" t="str">
        <f t="shared" si="187"/>
        <v>2025</v>
      </c>
      <c r="Q2417" t="str">
        <f t="shared" si="188"/>
        <v>02</v>
      </c>
      <c r="R2417" t="str">
        <f>+IFERROR(VLOOKUP(I2417, Listado!A:B, 2, FALSE()), "COMERCIALIZADORA INTERNACIONAL CARIBBEAN EXOTICS S A")</f>
        <v>LONDOÑO ECHEVERRI ALEJANDRA</v>
      </c>
      <c r="S2417" s="25">
        <f>+VLOOKUP(E2417, TC!A:D, 2, FALSE())</f>
        <v>4126.54</v>
      </c>
      <c r="T2417" t="str">
        <f t="shared" si="189"/>
        <v>COP</v>
      </c>
    </row>
    <row r="2418" spans="1:20" ht="18.75" hidden="1" customHeight="1" x14ac:dyDescent="0.25">
      <c r="A2418" t="s">
        <v>2215</v>
      </c>
      <c r="B2418" t="s">
        <v>5</v>
      </c>
      <c r="C2418" t="s">
        <v>1913</v>
      </c>
      <c r="D2418" s="24">
        <v>11089</v>
      </c>
      <c r="E2418" t="s">
        <v>1650</v>
      </c>
      <c r="F2418" t="s">
        <v>99</v>
      </c>
      <c r="G2418" t="s">
        <v>1914</v>
      </c>
      <c r="I2418" t="s">
        <v>1841</v>
      </c>
      <c r="J2418" t="s">
        <v>1915</v>
      </c>
      <c r="K2418" t="s">
        <v>2021</v>
      </c>
      <c r="L2418" s="24">
        <v>102300</v>
      </c>
      <c r="M2418" s="25">
        <f>+VLOOKUP(E2418, TC!A:D, 4, FALSE())</f>
        <v>1.0506499997576662</v>
      </c>
      <c r="N2418" s="24">
        <f t="shared" si="185"/>
        <v>102300</v>
      </c>
      <c r="O2418" t="str">
        <f t="shared" si="186"/>
        <v>FACTURA</v>
      </c>
      <c r="P2418" t="str">
        <f t="shared" si="187"/>
        <v>2025</v>
      </c>
      <c r="Q2418" t="str">
        <f t="shared" si="188"/>
        <v>02</v>
      </c>
      <c r="R2418" t="str">
        <f>+IFERROR(VLOOKUP(I2418, Listado!A:B, 2, FALSE()), "COMERCIALIZADORA INTERNACIONAL CARIBBEAN EXOTICS S A")</f>
        <v>LONDOÑO ECHEVERRI ALEJANDRA</v>
      </c>
      <c r="S2418" s="25">
        <f>+VLOOKUP(E2418, TC!A:D, 2, FALSE())</f>
        <v>4126.54</v>
      </c>
      <c r="T2418" t="str">
        <f t="shared" si="189"/>
        <v>COP</v>
      </c>
    </row>
    <row r="2419" spans="1:20" ht="18.75" hidden="1" customHeight="1" x14ac:dyDescent="0.25">
      <c r="A2419" t="s">
        <v>2215</v>
      </c>
      <c r="B2419" t="s">
        <v>5</v>
      </c>
      <c r="C2419" t="s">
        <v>1913</v>
      </c>
      <c r="D2419" s="24">
        <v>11089</v>
      </c>
      <c r="E2419" t="s">
        <v>1650</v>
      </c>
      <c r="F2419" t="s">
        <v>99</v>
      </c>
      <c r="G2419" t="s">
        <v>1914</v>
      </c>
      <c r="I2419" t="s">
        <v>1841</v>
      </c>
      <c r="J2419" t="s">
        <v>1915</v>
      </c>
      <c r="K2419" t="s">
        <v>2021</v>
      </c>
      <c r="L2419" s="24">
        <v>4950</v>
      </c>
      <c r="M2419" s="25">
        <f>+VLOOKUP(E2419, TC!A:D, 4, FALSE())</f>
        <v>1.0506499997576662</v>
      </c>
      <c r="N2419" s="24">
        <f t="shared" si="185"/>
        <v>4950</v>
      </c>
      <c r="O2419" t="str">
        <f t="shared" si="186"/>
        <v>FACTURA</v>
      </c>
      <c r="P2419" t="str">
        <f t="shared" si="187"/>
        <v>2025</v>
      </c>
      <c r="Q2419" t="str">
        <f t="shared" si="188"/>
        <v>02</v>
      </c>
      <c r="R2419" t="str">
        <f>+IFERROR(VLOOKUP(I2419, Listado!A:B, 2, FALSE()), "COMERCIALIZADORA INTERNACIONAL CARIBBEAN EXOTICS S A")</f>
        <v>LONDOÑO ECHEVERRI ALEJANDRA</v>
      </c>
      <c r="S2419" s="25">
        <f>+VLOOKUP(E2419, TC!A:D, 2, FALSE())</f>
        <v>4126.54</v>
      </c>
      <c r="T2419" t="str">
        <f t="shared" si="189"/>
        <v>COP</v>
      </c>
    </row>
    <row r="2420" spans="1:20" ht="18.75" hidden="1" customHeight="1" x14ac:dyDescent="0.25">
      <c r="A2420" t="s">
        <v>2215</v>
      </c>
      <c r="B2420" t="s">
        <v>5</v>
      </c>
      <c r="C2420" t="s">
        <v>1913</v>
      </c>
      <c r="D2420" s="24">
        <v>11090</v>
      </c>
      <c r="E2420" t="s">
        <v>1650</v>
      </c>
      <c r="F2420" t="s">
        <v>99</v>
      </c>
      <c r="G2420" t="s">
        <v>113</v>
      </c>
      <c r="I2420" t="s">
        <v>1844</v>
      </c>
      <c r="J2420" t="s">
        <v>1915</v>
      </c>
      <c r="K2420" t="s">
        <v>2021</v>
      </c>
      <c r="L2420" s="24">
        <v>288750</v>
      </c>
      <c r="M2420" s="25">
        <f>+VLOOKUP(E2420, TC!A:D, 4, FALSE())</f>
        <v>1.0506499997576662</v>
      </c>
      <c r="N2420" s="24">
        <f t="shared" si="185"/>
        <v>288750</v>
      </c>
      <c r="O2420" t="str">
        <f t="shared" si="186"/>
        <v>FACTURA</v>
      </c>
      <c r="P2420" t="str">
        <f t="shared" si="187"/>
        <v>2025</v>
      </c>
      <c r="Q2420" t="str">
        <f t="shared" si="188"/>
        <v>02</v>
      </c>
      <c r="R2420" t="str">
        <f>+IFERROR(VLOOKUP(I2420, Listado!A:B, 2, FALSE()), "COMERCIALIZADORA INTERNACIONAL CARIBBEAN EXOTICS S A")</f>
        <v>LONDOÑO ECHEVERRI ALEJANDRA</v>
      </c>
      <c r="S2420" s="25">
        <f>+VLOOKUP(E2420, TC!A:D, 2, FALSE())</f>
        <v>4126.54</v>
      </c>
      <c r="T2420" t="str">
        <f t="shared" si="189"/>
        <v>COP</v>
      </c>
    </row>
    <row r="2421" spans="1:20" ht="18.75" hidden="1" customHeight="1" x14ac:dyDescent="0.25">
      <c r="A2421" t="s">
        <v>2215</v>
      </c>
      <c r="B2421" t="s">
        <v>5</v>
      </c>
      <c r="C2421" t="s">
        <v>1913</v>
      </c>
      <c r="D2421" s="24">
        <v>11090</v>
      </c>
      <c r="E2421" t="s">
        <v>1650</v>
      </c>
      <c r="F2421" t="s">
        <v>99</v>
      </c>
      <c r="G2421" t="s">
        <v>113</v>
      </c>
      <c r="I2421" t="s">
        <v>1844</v>
      </c>
      <c r="J2421" t="s">
        <v>1915</v>
      </c>
      <c r="K2421" t="s">
        <v>2021</v>
      </c>
      <c r="L2421" s="24">
        <v>232400</v>
      </c>
      <c r="M2421" s="25">
        <f>+VLOOKUP(E2421, TC!A:D, 4, FALSE())</f>
        <v>1.0506499997576662</v>
      </c>
      <c r="N2421" s="24">
        <f t="shared" si="185"/>
        <v>232400</v>
      </c>
      <c r="O2421" t="str">
        <f t="shared" si="186"/>
        <v>FACTURA</v>
      </c>
      <c r="P2421" t="str">
        <f t="shared" si="187"/>
        <v>2025</v>
      </c>
      <c r="Q2421" t="str">
        <f t="shared" si="188"/>
        <v>02</v>
      </c>
      <c r="R2421" t="str">
        <f>+IFERROR(VLOOKUP(I2421, Listado!A:B, 2, FALSE()), "COMERCIALIZADORA INTERNACIONAL CARIBBEAN EXOTICS S A")</f>
        <v>LONDOÑO ECHEVERRI ALEJANDRA</v>
      </c>
      <c r="S2421" s="25">
        <f>+VLOOKUP(E2421, TC!A:D, 2, FALSE())</f>
        <v>4126.54</v>
      </c>
      <c r="T2421" t="str">
        <f t="shared" si="189"/>
        <v>COP</v>
      </c>
    </row>
    <row r="2422" spans="1:20" ht="18.75" hidden="1" customHeight="1" x14ac:dyDescent="0.25">
      <c r="A2422" t="s">
        <v>2215</v>
      </c>
      <c r="B2422" t="s">
        <v>5</v>
      </c>
      <c r="C2422" t="s">
        <v>1913</v>
      </c>
      <c r="D2422" s="24">
        <v>11090</v>
      </c>
      <c r="E2422" t="s">
        <v>1650</v>
      </c>
      <c r="F2422" t="s">
        <v>99</v>
      </c>
      <c r="G2422" t="s">
        <v>113</v>
      </c>
      <c r="I2422" t="s">
        <v>1844</v>
      </c>
      <c r="J2422" t="s">
        <v>1915</v>
      </c>
      <c r="K2422" t="s">
        <v>2021</v>
      </c>
      <c r="L2422" s="24">
        <v>118300</v>
      </c>
      <c r="M2422" s="25">
        <f>+VLOOKUP(E2422, TC!A:D, 4, FALSE())</f>
        <v>1.0506499997576662</v>
      </c>
      <c r="N2422" s="24">
        <f t="shared" si="185"/>
        <v>118300</v>
      </c>
      <c r="O2422" t="str">
        <f t="shared" si="186"/>
        <v>FACTURA</v>
      </c>
      <c r="P2422" t="str">
        <f t="shared" si="187"/>
        <v>2025</v>
      </c>
      <c r="Q2422" t="str">
        <f t="shared" si="188"/>
        <v>02</v>
      </c>
      <c r="R2422" t="str">
        <f>+IFERROR(VLOOKUP(I2422, Listado!A:B, 2, FALSE()), "COMERCIALIZADORA INTERNACIONAL CARIBBEAN EXOTICS S A")</f>
        <v>LONDOÑO ECHEVERRI ALEJANDRA</v>
      </c>
      <c r="S2422" s="25">
        <f>+VLOOKUP(E2422, TC!A:D, 2, FALSE())</f>
        <v>4126.54</v>
      </c>
      <c r="T2422" t="str">
        <f t="shared" si="189"/>
        <v>COP</v>
      </c>
    </row>
    <row r="2423" spans="1:20" ht="18.75" hidden="1" customHeight="1" x14ac:dyDescent="0.25">
      <c r="A2423" t="s">
        <v>2215</v>
      </c>
      <c r="B2423" t="s">
        <v>5</v>
      </c>
      <c r="C2423" t="s">
        <v>1913</v>
      </c>
      <c r="D2423" s="24">
        <v>11090</v>
      </c>
      <c r="E2423" t="s">
        <v>1650</v>
      </c>
      <c r="F2423" t="s">
        <v>99</v>
      </c>
      <c r="G2423" t="s">
        <v>113</v>
      </c>
      <c r="I2423" t="s">
        <v>1844</v>
      </c>
      <c r="J2423" t="s">
        <v>1915</v>
      </c>
      <c r="K2423" t="s">
        <v>2021</v>
      </c>
      <c r="L2423" s="24">
        <v>60550</v>
      </c>
      <c r="M2423" s="25">
        <f>+VLOOKUP(E2423, TC!A:D, 4, FALSE())</f>
        <v>1.0506499997576662</v>
      </c>
      <c r="N2423" s="24">
        <f t="shared" si="185"/>
        <v>60550</v>
      </c>
      <c r="O2423" t="str">
        <f t="shared" si="186"/>
        <v>FACTURA</v>
      </c>
      <c r="P2423" t="str">
        <f t="shared" si="187"/>
        <v>2025</v>
      </c>
      <c r="Q2423" t="str">
        <f t="shared" si="188"/>
        <v>02</v>
      </c>
      <c r="R2423" t="str">
        <f>+IFERROR(VLOOKUP(I2423, Listado!A:B, 2, FALSE()), "COMERCIALIZADORA INTERNACIONAL CARIBBEAN EXOTICS S A")</f>
        <v>LONDOÑO ECHEVERRI ALEJANDRA</v>
      </c>
      <c r="S2423" s="25">
        <f>+VLOOKUP(E2423, TC!A:D, 2, FALSE())</f>
        <v>4126.54</v>
      </c>
      <c r="T2423" t="str">
        <f t="shared" si="189"/>
        <v>COP</v>
      </c>
    </row>
    <row r="2424" spans="1:20" ht="18.75" hidden="1" customHeight="1" x14ac:dyDescent="0.25">
      <c r="A2424" t="s">
        <v>2215</v>
      </c>
      <c r="B2424" t="s">
        <v>5</v>
      </c>
      <c r="C2424" t="s">
        <v>1913</v>
      </c>
      <c r="D2424" s="24">
        <v>11091</v>
      </c>
      <c r="E2424" t="s">
        <v>1650</v>
      </c>
      <c r="F2424" t="s">
        <v>99</v>
      </c>
      <c r="G2424" t="s">
        <v>113</v>
      </c>
      <c r="I2424" t="s">
        <v>1843</v>
      </c>
      <c r="J2424" t="s">
        <v>1915</v>
      </c>
      <c r="K2424" t="s">
        <v>2021</v>
      </c>
      <c r="L2424" s="24">
        <v>94600</v>
      </c>
      <c r="M2424" s="25">
        <f>+VLOOKUP(E2424, TC!A:D, 4, FALSE())</f>
        <v>1.0506499997576662</v>
      </c>
      <c r="N2424" s="24">
        <f t="shared" si="185"/>
        <v>94600</v>
      </c>
      <c r="O2424" t="str">
        <f t="shared" si="186"/>
        <v>FACTURA</v>
      </c>
      <c r="P2424" t="str">
        <f t="shared" si="187"/>
        <v>2025</v>
      </c>
      <c r="Q2424" t="str">
        <f t="shared" si="188"/>
        <v>02</v>
      </c>
      <c r="R2424" t="str">
        <f>+IFERROR(VLOOKUP(I2424, Listado!A:B, 2, FALSE()), "COMERCIALIZADORA INTERNACIONAL CARIBBEAN EXOTICS S A")</f>
        <v>LONDOÑO ECHEVERRI ALEJANDRA</v>
      </c>
      <c r="S2424" s="25">
        <f>+VLOOKUP(E2424, TC!A:D, 2, FALSE())</f>
        <v>4126.54</v>
      </c>
      <c r="T2424" t="str">
        <f t="shared" si="189"/>
        <v>COP</v>
      </c>
    </row>
    <row r="2425" spans="1:20" ht="18.75" hidden="1" customHeight="1" x14ac:dyDescent="0.25">
      <c r="A2425" t="s">
        <v>2215</v>
      </c>
      <c r="B2425" t="s">
        <v>5</v>
      </c>
      <c r="C2425" t="s">
        <v>1913</v>
      </c>
      <c r="D2425" s="24">
        <v>11091</v>
      </c>
      <c r="E2425" t="s">
        <v>1650</v>
      </c>
      <c r="F2425" t="s">
        <v>99</v>
      </c>
      <c r="G2425" t="s">
        <v>113</v>
      </c>
      <c r="I2425" t="s">
        <v>1843</v>
      </c>
      <c r="J2425" t="s">
        <v>1915</v>
      </c>
      <c r="K2425" t="s">
        <v>2021</v>
      </c>
      <c r="L2425" s="24">
        <v>106040</v>
      </c>
      <c r="M2425" s="25">
        <f>+VLOOKUP(E2425, TC!A:D, 4, FALSE())</f>
        <v>1.0506499997576662</v>
      </c>
      <c r="N2425" s="24">
        <f t="shared" si="185"/>
        <v>106040</v>
      </c>
      <c r="O2425" t="str">
        <f t="shared" si="186"/>
        <v>FACTURA</v>
      </c>
      <c r="P2425" t="str">
        <f t="shared" si="187"/>
        <v>2025</v>
      </c>
      <c r="Q2425" t="str">
        <f t="shared" si="188"/>
        <v>02</v>
      </c>
      <c r="R2425" t="str">
        <f>+IFERROR(VLOOKUP(I2425, Listado!A:B, 2, FALSE()), "COMERCIALIZADORA INTERNACIONAL CARIBBEAN EXOTICS S A")</f>
        <v>LONDOÑO ECHEVERRI ALEJANDRA</v>
      </c>
      <c r="S2425" s="25">
        <f>+VLOOKUP(E2425, TC!A:D, 2, FALSE())</f>
        <v>4126.54</v>
      </c>
      <c r="T2425" t="str">
        <f t="shared" si="189"/>
        <v>COP</v>
      </c>
    </row>
    <row r="2426" spans="1:20" ht="18.75" hidden="1" customHeight="1" x14ac:dyDescent="0.25">
      <c r="A2426" t="s">
        <v>2215</v>
      </c>
      <c r="B2426" t="s">
        <v>5</v>
      </c>
      <c r="C2426" t="s">
        <v>1913</v>
      </c>
      <c r="D2426" s="24">
        <v>11091</v>
      </c>
      <c r="E2426" t="s">
        <v>1650</v>
      </c>
      <c r="F2426" t="s">
        <v>99</v>
      </c>
      <c r="G2426" t="s">
        <v>113</v>
      </c>
      <c r="I2426" t="s">
        <v>1843</v>
      </c>
      <c r="J2426" t="s">
        <v>1915</v>
      </c>
      <c r="K2426" t="s">
        <v>2021</v>
      </c>
      <c r="L2426" s="24">
        <v>17600</v>
      </c>
      <c r="M2426" s="25">
        <f>+VLOOKUP(E2426, TC!A:D, 4, FALSE())</f>
        <v>1.0506499997576662</v>
      </c>
      <c r="N2426" s="24">
        <f t="shared" si="185"/>
        <v>17600</v>
      </c>
      <c r="O2426" t="str">
        <f t="shared" si="186"/>
        <v>FACTURA</v>
      </c>
      <c r="P2426" t="str">
        <f t="shared" si="187"/>
        <v>2025</v>
      </c>
      <c r="Q2426" t="str">
        <f t="shared" si="188"/>
        <v>02</v>
      </c>
      <c r="R2426" t="str">
        <f>+IFERROR(VLOOKUP(I2426, Listado!A:B, 2, FALSE()), "COMERCIALIZADORA INTERNACIONAL CARIBBEAN EXOTICS S A")</f>
        <v>LONDOÑO ECHEVERRI ALEJANDRA</v>
      </c>
      <c r="S2426" s="25">
        <f>+VLOOKUP(E2426, TC!A:D, 2, FALSE())</f>
        <v>4126.54</v>
      </c>
      <c r="T2426" t="str">
        <f t="shared" si="189"/>
        <v>COP</v>
      </c>
    </row>
    <row r="2427" spans="1:20" ht="18.75" hidden="1" customHeight="1" x14ac:dyDescent="0.25">
      <c r="A2427" t="s">
        <v>2215</v>
      </c>
      <c r="B2427" t="s">
        <v>5</v>
      </c>
      <c r="C2427" t="s">
        <v>1913</v>
      </c>
      <c r="D2427" s="24">
        <v>11091</v>
      </c>
      <c r="E2427" t="s">
        <v>1650</v>
      </c>
      <c r="F2427" t="s">
        <v>99</v>
      </c>
      <c r="G2427" t="s">
        <v>113</v>
      </c>
      <c r="I2427" t="s">
        <v>1843</v>
      </c>
      <c r="J2427" t="s">
        <v>1915</v>
      </c>
      <c r="K2427" t="s">
        <v>2021</v>
      </c>
      <c r="L2427" s="24">
        <v>1760</v>
      </c>
      <c r="M2427" s="25">
        <f>+VLOOKUP(E2427, TC!A:D, 4, FALSE())</f>
        <v>1.0506499997576662</v>
      </c>
      <c r="N2427" s="24">
        <f t="shared" si="185"/>
        <v>1760</v>
      </c>
      <c r="O2427" t="str">
        <f t="shared" si="186"/>
        <v>FACTURA</v>
      </c>
      <c r="P2427" t="str">
        <f t="shared" si="187"/>
        <v>2025</v>
      </c>
      <c r="Q2427" t="str">
        <f t="shared" si="188"/>
        <v>02</v>
      </c>
      <c r="R2427" t="str">
        <f>+IFERROR(VLOOKUP(I2427, Listado!A:B, 2, FALSE()), "COMERCIALIZADORA INTERNACIONAL CARIBBEAN EXOTICS S A")</f>
        <v>LONDOÑO ECHEVERRI ALEJANDRA</v>
      </c>
      <c r="S2427" s="25">
        <f>+VLOOKUP(E2427, TC!A:D, 2, FALSE())</f>
        <v>4126.54</v>
      </c>
      <c r="T2427" t="str">
        <f t="shared" si="189"/>
        <v>COP</v>
      </c>
    </row>
    <row r="2428" spans="1:20" ht="18.75" hidden="1" customHeight="1" x14ac:dyDescent="0.25">
      <c r="A2428" t="s">
        <v>2215</v>
      </c>
      <c r="B2428" t="s">
        <v>5</v>
      </c>
      <c r="C2428" t="s">
        <v>1913</v>
      </c>
      <c r="D2428" s="24">
        <v>11092</v>
      </c>
      <c r="E2428" t="s">
        <v>1650</v>
      </c>
      <c r="F2428" t="s">
        <v>99</v>
      </c>
      <c r="G2428" t="s">
        <v>1914</v>
      </c>
      <c r="I2428" t="s">
        <v>1845</v>
      </c>
      <c r="J2428" t="s">
        <v>1915</v>
      </c>
      <c r="K2428" t="s">
        <v>2021</v>
      </c>
      <c r="L2428" s="24">
        <v>218100</v>
      </c>
      <c r="M2428" s="25">
        <f>+VLOOKUP(E2428, TC!A:D, 4, FALSE())</f>
        <v>1.0506499997576662</v>
      </c>
      <c r="N2428" s="24">
        <f t="shared" si="185"/>
        <v>218100</v>
      </c>
      <c r="O2428" t="str">
        <f t="shared" si="186"/>
        <v>FACTURA</v>
      </c>
      <c r="P2428" t="str">
        <f t="shared" si="187"/>
        <v>2025</v>
      </c>
      <c r="Q2428" t="str">
        <f t="shared" si="188"/>
        <v>02</v>
      </c>
      <c r="R2428" t="str">
        <f>+IFERROR(VLOOKUP(I2428, Listado!A:B, 2, FALSE()), "COMERCIALIZADORA INTERNACIONAL CARIBBEAN EXOTICS S A")</f>
        <v>LONDOÑO ECHEVERRI ALEJANDRA</v>
      </c>
      <c r="S2428" s="25">
        <f>+VLOOKUP(E2428, TC!A:D, 2, FALSE())</f>
        <v>4126.54</v>
      </c>
      <c r="T2428" t="str">
        <f t="shared" si="189"/>
        <v>COP</v>
      </c>
    </row>
    <row r="2429" spans="1:20" ht="18.75" hidden="1" customHeight="1" x14ac:dyDescent="0.25">
      <c r="A2429" t="s">
        <v>2215</v>
      </c>
      <c r="B2429" t="s">
        <v>5</v>
      </c>
      <c r="C2429" t="s">
        <v>1913</v>
      </c>
      <c r="D2429" s="24">
        <v>11092</v>
      </c>
      <c r="E2429" t="s">
        <v>1650</v>
      </c>
      <c r="F2429" t="s">
        <v>99</v>
      </c>
      <c r="G2429" t="s">
        <v>1914</v>
      </c>
      <c r="I2429" t="s">
        <v>1845</v>
      </c>
      <c r="J2429" t="s">
        <v>1915</v>
      </c>
      <c r="K2429" t="s">
        <v>2021</v>
      </c>
      <c r="L2429" s="24">
        <v>2850</v>
      </c>
      <c r="M2429" s="25">
        <f>+VLOOKUP(E2429, TC!A:D, 4, FALSE())</f>
        <v>1.0506499997576662</v>
      </c>
      <c r="N2429" s="24">
        <f t="shared" si="185"/>
        <v>2850</v>
      </c>
      <c r="O2429" t="str">
        <f t="shared" si="186"/>
        <v>FACTURA</v>
      </c>
      <c r="P2429" t="str">
        <f t="shared" si="187"/>
        <v>2025</v>
      </c>
      <c r="Q2429" t="str">
        <f t="shared" si="188"/>
        <v>02</v>
      </c>
      <c r="R2429" t="str">
        <f>+IFERROR(VLOOKUP(I2429, Listado!A:B, 2, FALSE()), "COMERCIALIZADORA INTERNACIONAL CARIBBEAN EXOTICS S A")</f>
        <v>LONDOÑO ECHEVERRI ALEJANDRA</v>
      </c>
      <c r="S2429" s="25">
        <f>+VLOOKUP(E2429, TC!A:D, 2, FALSE())</f>
        <v>4126.54</v>
      </c>
      <c r="T2429" t="str">
        <f t="shared" si="189"/>
        <v>COP</v>
      </c>
    </row>
    <row r="2430" spans="1:20" ht="18.75" hidden="1" customHeight="1" x14ac:dyDescent="0.25">
      <c r="A2430" t="s">
        <v>2215</v>
      </c>
      <c r="B2430" t="s">
        <v>5</v>
      </c>
      <c r="C2430" t="s">
        <v>1913</v>
      </c>
      <c r="D2430" s="24">
        <v>11092</v>
      </c>
      <c r="E2430" t="s">
        <v>1650</v>
      </c>
      <c r="F2430" t="s">
        <v>99</v>
      </c>
      <c r="G2430" t="s">
        <v>1914</v>
      </c>
      <c r="I2430" t="s">
        <v>1845</v>
      </c>
      <c r="J2430" t="s">
        <v>1915</v>
      </c>
      <c r="K2430" t="s">
        <v>2021</v>
      </c>
      <c r="L2430" s="24">
        <v>105750</v>
      </c>
      <c r="M2430" s="25">
        <f>+VLOOKUP(E2430, TC!A:D, 4, FALSE())</f>
        <v>1.0506499997576662</v>
      </c>
      <c r="N2430" s="24">
        <f t="shared" si="185"/>
        <v>105750</v>
      </c>
      <c r="O2430" t="str">
        <f t="shared" si="186"/>
        <v>FACTURA</v>
      </c>
      <c r="P2430" t="str">
        <f t="shared" si="187"/>
        <v>2025</v>
      </c>
      <c r="Q2430" t="str">
        <f t="shared" si="188"/>
        <v>02</v>
      </c>
      <c r="R2430" t="str">
        <f>+IFERROR(VLOOKUP(I2430, Listado!A:B, 2, FALSE()), "COMERCIALIZADORA INTERNACIONAL CARIBBEAN EXOTICS S A")</f>
        <v>LONDOÑO ECHEVERRI ALEJANDRA</v>
      </c>
      <c r="S2430" s="25">
        <f>+VLOOKUP(E2430, TC!A:D, 2, FALSE())</f>
        <v>4126.54</v>
      </c>
      <c r="T2430" t="str">
        <f t="shared" si="189"/>
        <v>COP</v>
      </c>
    </row>
    <row r="2431" spans="1:20" ht="18.75" hidden="1" customHeight="1" x14ac:dyDescent="0.25">
      <c r="A2431" t="s">
        <v>2215</v>
      </c>
      <c r="B2431" t="s">
        <v>5</v>
      </c>
      <c r="C2431" t="s">
        <v>1913</v>
      </c>
      <c r="D2431" s="24">
        <v>11092</v>
      </c>
      <c r="E2431" t="s">
        <v>1650</v>
      </c>
      <c r="F2431" t="s">
        <v>99</v>
      </c>
      <c r="G2431" t="s">
        <v>1914</v>
      </c>
      <c r="I2431" t="s">
        <v>1845</v>
      </c>
      <c r="J2431" t="s">
        <v>1915</v>
      </c>
      <c r="K2431" t="s">
        <v>2021</v>
      </c>
      <c r="L2431" s="24">
        <v>80100</v>
      </c>
      <c r="M2431" s="25">
        <f>+VLOOKUP(E2431, TC!A:D, 4, FALSE())</f>
        <v>1.0506499997576662</v>
      </c>
      <c r="N2431" s="24">
        <f t="shared" si="185"/>
        <v>80100</v>
      </c>
      <c r="O2431" t="str">
        <f t="shared" si="186"/>
        <v>FACTURA</v>
      </c>
      <c r="P2431" t="str">
        <f t="shared" si="187"/>
        <v>2025</v>
      </c>
      <c r="Q2431" t="str">
        <f t="shared" si="188"/>
        <v>02</v>
      </c>
      <c r="R2431" t="str">
        <f>+IFERROR(VLOOKUP(I2431, Listado!A:B, 2, FALSE()), "COMERCIALIZADORA INTERNACIONAL CARIBBEAN EXOTICS S A")</f>
        <v>LONDOÑO ECHEVERRI ALEJANDRA</v>
      </c>
      <c r="S2431" s="25">
        <f>+VLOOKUP(E2431, TC!A:D, 2, FALSE())</f>
        <v>4126.54</v>
      </c>
      <c r="T2431" t="str">
        <f t="shared" si="189"/>
        <v>COP</v>
      </c>
    </row>
    <row r="2432" spans="1:20" ht="18.75" hidden="1" customHeight="1" x14ac:dyDescent="0.25">
      <c r="A2432" t="s">
        <v>2215</v>
      </c>
      <c r="B2432" t="s">
        <v>5</v>
      </c>
      <c r="C2432" t="s">
        <v>1913</v>
      </c>
      <c r="D2432" s="24">
        <v>11092</v>
      </c>
      <c r="E2432" t="s">
        <v>1650</v>
      </c>
      <c r="F2432" t="s">
        <v>99</v>
      </c>
      <c r="G2432" t="s">
        <v>1914</v>
      </c>
      <c r="I2432" t="s">
        <v>1845</v>
      </c>
      <c r="J2432" t="s">
        <v>1915</v>
      </c>
      <c r="K2432" t="s">
        <v>2021</v>
      </c>
      <c r="L2432" s="24">
        <v>139950</v>
      </c>
      <c r="M2432" s="25">
        <f>+VLOOKUP(E2432, TC!A:D, 4, FALSE())</f>
        <v>1.0506499997576662</v>
      </c>
      <c r="N2432" s="24">
        <f t="shared" si="185"/>
        <v>139950</v>
      </c>
      <c r="O2432" t="str">
        <f t="shared" si="186"/>
        <v>FACTURA</v>
      </c>
      <c r="P2432" t="str">
        <f t="shared" si="187"/>
        <v>2025</v>
      </c>
      <c r="Q2432" t="str">
        <f t="shared" si="188"/>
        <v>02</v>
      </c>
      <c r="R2432" t="str">
        <f>+IFERROR(VLOOKUP(I2432, Listado!A:B, 2, FALSE()), "COMERCIALIZADORA INTERNACIONAL CARIBBEAN EXOTICS S A")</f>
        <v>LONDOÑO ECHEVERRI ALEJANDRA</v>
      </c>
      <c r="S2432" s="25">
        <f>+VLOOKUP(E2432, TC!A:D, 2, FALSE())</f>
        <v>4126.54</v>
      </c>
      <c r="T2432" t="str">
        <f t="shared" si="189"/>
        <v>COP</v>
      </c>
    </row>
    <row r="2433" spans="1:20" ht="18.75" hidden="1" customHeight="1" x14ac:dyDescent="0.25">
      <c r="A2433" t="s">
        <v>2215</v>
      </c>
      <c r="B2433" t="s">
        <v>5</v>
      </c>
      <c r="C2433" t="s">
        <v>1913</v>
      </c>
      <c r="D2433" s="24">
        <v>11092</v>
      </c>
      <c r="E2433" t="s">
        <v>1650</v>
      </c>
      <c r="F2433" t="s">
        <v>99</v>
      </c>
      <c r="G2433" t="s">
        <v>1914</v>
      </c>
      <c r="I2433" t="s">
        <v>1845</v>
      </c>
      <c r="J2433" t="s">
        <v>1915</v>
      </c>
      <c r="K2433" t="s">
        <v>2021</v>
      </c>
      <c r="L2433" s="24">
        <v>113700</v>
      </c>
      <c r="M2433" s="25">
        <f>+VLOOKUP(E2433, TC!A:D, 4, FALSE())</f>
        <v>1.0506499997576662</v>
      </c>
      <c r="N2433" s="24">
        <f t="shared" si="185"/>
        <v>113700</v>
      </c>
      <c r="O2433" t="str">
        <f t="shared" si="186"/>
        <v>FACTURA</v>
      </c>
      <c r="P2433" t="str">
        <f t="shared" si="187"/>
        <v>2025</v>
      </c>
      <c r="Q2433" t="str">
        <f t="shared" si="188"/>
        <v>02</v>
      </c>
      <c r="R2433" t="str">
        <f>+IFERROR(VLOOKUP(I2433, Listado!A:B, 2, FALSE()), "COMERCIALIZADORA INTERNACIONAL CARIBBEAN EXOTICS S A")</f>
        <v>LONDOÑO ECHEVERRI ALEJANDRA</v>
      </c>
      <c r="S2433" s="25">
        <f>+VLOOKUP(E2433, TC!A:D, 2, FALSE())</f>
        <v>4126.54</v>
      </c>
      <c r="T2433" t="str">
        <f t="shared" si="189"/>
        <v>COP</v>
      </c>
    </row>
    <row r="2434" spans="1:20" ht="18.75" hidden="1" customHeight="1" x14ac:dyDescent="0.25">
      <c r="A2434" t="s">
        <v>2215</v>
      </c>
      <c r="B2434" t="s">
        <v>5</v>
      </c>
      <c r="C2434" t="s">
        <v>1913</v>
      </c>
      <c r="D2434" s="24">
        <v>11092</v>
      </c>
      <c r="E2434" t="s">
        <v>1650</v>
      </c>
      <c r="F2434" t="s">
        <v>99</v>
      </c>
      <c r="G2434" t="s">
        <v>1914</v>
      </c>
      <c r="I2434" t="s">
        <v>1845</v>
      </c>
      <c r="J2434" t="s">
        <v>1915</v>
      </c>
      <c r="K2434" t="s">
        <v>2021</v>
      </c>
      <c r="L2434" s="24">
        <v>101250</v>
      </c>
      <c r="M2434" s="25">
        <f>+VLOOKUP(E2434, TC!A:D, 4, FALSE())</f>
        <v>1.0506499997576662</v>
      </c>
      <c r="N2434" s="24">
        <f t="shared" ref="N2434:N2497" si="190">+IF(F2434="EUR", (M2434*L2434), IF(I2434="JUAN MATAS SAS", (L2434/S2434), L2434))</f>
        <v>101250</v>
      </c>
      <c r="O2434" t="str">
        <f t="shared" ref="O2434:O2497" si="191">+IF(C2434="CFE", "FACTURA", IF(ISERROR(SEARCH("ANULA", H2434))=FALSE(), "ANULACIÓN FE", IF(ISERROR(SEARCH("CANCELLATION", H2434))=FALSE(), "ANULACIÓN FE", "NOTAS")))</f>
        <v>FACTURA</v>
      </c>
      <c r="P2434" t="str">
        <f t="shared" ref="P2434:P2497" si="192">+LEFT(E2434, 4)</f>
        <v>2025</v>
      </c>
      <c r="Q2434" t="str">
        <f t="shared" ref="Q2434:Q2497" si="193">+MID(E2434, 5, 2)</f>
        <v>02</v>
      </c>
      <c r="R2434" t="str">
        <f>+IFERROR(VLOOKUP(I2434, Listado!A:B, 2, FALSE()), "COMERCIALIZADORA INTERNACIONAL CARIBBEAN EXOTICS S A")</f>
        <v>LONDOÑO ECHEVERRI ALEJANDRA</v>
      </c>
      <c r="S2434" s="25">
        <f>+VLOOKUP(E2434, TC!A:D, 2, FALSE())</f>
        <v>4126.54</v>
      </c>
      <c r="T2434" t="str">
        <f t="shared" ref="T2434:T2497" si="194">+IF(I2434="JUAN MATAS SAS", "USD", F2434)</f>
        <v>COP</v>
      </c>
    </row>
    <row r="2435" spans="1:20" ht="18.75" hidden="1" customHeight="1" x14ac:dyDescent="0.25">
      <c r="A2435" t="s">
        <v>2215</v>
      </c>
      <c r="B2435" t="s">
        <v>5</v>
      </c>
      <c r="C2435" t="s">
        <v>1913</v>
      </c>
      <c r="D2435" s="24">
        <v>11092</v>
      </c>
      <c r="E2435" t="s">
        <v>1650</v>
      </c>
      <c r="F2435" t="s">
        <v>99</v>
      </c>
      <c r="G2435" t="s">
        <v>1914</v>
      </c>
      <c r="I2435" t="s">
        <v>1845</v>
      </c>
      <c r="J2435" t="s">
        <v>1915</v>
      </c>
      <c r="K2435" t="s">
        <v>2021</v>
      </c>
      <c r="L2435" s="24">
        <v>229500</v>
      </c>
      <c r="M2435" s="25">
        <f>+VLOOKUP(E2435, TC!A:D, 4, FALSE())</f>
        <v>1.0506499997576662</v>
      </c>
      <c r="N2435" s="24">
        <f t="shared" si="190"/>
        <v>229500</v>
      </c>
      <c r="O2435" t="str">
        <f t="shared" si="191"/>
        <v>FACTURA</v>
      </c>
      <c r="P2435" t="str">
        <f t="shared" si="192"/>
        <v>2025</v>
      </c>
      <c r="Q2435" t="str">
        <f t="shared" si="193"/>
        <v>02</v>
      </c>
      <c r="R2435" t="str">
        <f>+IFERROR(VLOOKUP(I2435, Listado!A:B, 2, FALSE()), "COMERCIALIZADORA INTERNACIONAL CARIBBEAN EXOTICS S A")</f>
        <v>LONDOÑO ECHEVERRI ALEJANDRA</v>
      </c>
      <c r="S2435" s="25">
        <f>+VLOOKUP(E2435, TC!A:D, 2, FALSE())</f>
        <v>4126.54</v>
      </c>
      <c r="T2435" t="str">
        <f t="shared" si="194"/>
        <v>COP</v>
      </c>
    </row>
    <row r="2436" spans="1:20" ht="18.75" hidden="1" customHeight="1" x14ac:dyDescent="0.25">
      <c r="A2436" t="s">
        <v>2215</v>
      </c>
      <c r="B2436" t="s">
        <v>5</v>
      </c>
      <c r="C2436" t="s">
        <v>1913</v>
      </c>
      <c r="D2436" s="24">
        <v>11092</v>
      </c>
      <c r="E2436" t="s">
        <v>1650</v>
      </c>
      <c r="F2436" t="s">
        <v>99</v>
      </c>
      <c r="G2436" t="s">
        <v>1914</v>
      </c>
      <c r="I2436" t="s">
        <v>1845</v>
      </c>
      <c r="J2436" t="s">
        <v>1915</v>
      </c>
      <c r="K2436" t="s">
        <v>2021</v>
      </c>
      <c r="L2436" s="24">
        <v>173100</v>
      </c>
      <c r="M2436" s="25">
        <f>+VLOOKUP(E2436, TC!A:D, 4, FALSE())</f>
        <v>1.0506499997576662</v>
      </c>
      <c r="N2436" s="24">
        <f t="shared" si="190"/>
        <v>173100</v>
      </c>
      <c r="O2436" t="str">
        <f t="shared" si="191"/>
        <v>FACTURA</v>
      </c>
      <c r="P2436" t="str">
        <f t="shared" si="192"/>
        <v>2025</v>
      </c>
      <c r="Q2436" t="str">
        <f t="shared" si="193"/>
        <v>02</v>
      </c>
      <c r="R2436" t="str">
        <f>+IFERROR(VLOOKUP(I2436, Listado!A:B, 2, FALSE()), "COMERCIALIZADORA INTERNACIONAL CARIBBEAN EXOTICS S A")</f>
        <v>LONDOÑO ECHEVERRI ALEJANDRA</v>
      </c>
      <c r="S2436" s="25">
        <f>+VLOOKUP(E2436, TC!A:D, 2, FALSE())</f>
        <v>4126.54</v>
      </c>
      <c r="T2436" t="str">
        <f t="shared" si="194"/>
        <v>COP</v>
      </c>
    </row>
    <row r="2437" spans="1:20" ht="18.75" hidden="1" customHeight="1" x14ac:dyDescent="0.25">
      <c r="A2437" t="s">
        <v>2215</v>
      </c>
      <c r="B2437" t="s">
        <v>5</v>
      </c>
      <c r="C2437" t="s">
        <v>1913</v>
      </c>
      <c r="D2437" s="24">
        <v>11092</v>
      </c>
      <c r="E2437" t="s">
        <v>1650</v>
      </c>
      <c r="F2437" t="s">
        <v>99</v>
      </c>
      <c r="G2437" t="s">
        <v>1914</v>
      </c>
      <c r="I2437" t="s">
        <v>1845</v>
      </c>
      <c r="J2437" t="s">
        <v>1915</v>
      </c>
      <c r="K2437" t="s">
        <v>2021</v>
      </c>
      <c r="L2437" s="24">
        <v>77250</v>
      </c>
      <c r="M2437" s="25">
        <f>+VLOOKUP(E2437, TC!A:D, 4, FALSE())</f>
        <v>1.0506499997576662</v>
      </c>
      <c r="N2437" s="24">
        <f t="shared" si="190"/>
        <v>77250</v>
      </c>
      <c r="O2437" t="str">
        <f t="shared" si="191"/>
        <v>FACTURA</v>
      </c>
      <c r="P2437" t="str">
        <f t="shared" si="192"/>
        <v>2025</v>
      </c>
      <c r="Q2437" t="str">
        <f t="shared" si="193"/>
        <v>02</v>
      </c>
      <c r="R2437" t="str">
        <f>+IFERROR(VLOOKUP(I2437, Listado!A:B, 2, FALSE()), "COMERCIALIZADORA INTERNACIONAL CARIBBEAN EXOTICS S A")</f>
        <v>LONDOÑO ECHEVERRI ALEJANDRA</v>
      </c>
      <c r="S2437" s="25">
        <f>+VLOOKUP(E2437, TC!A:D, 2, FALSE())</f>
        <v>4126.54</v>
      </c>
      <c r="T2437" t="str">
        <f t="shared" si="194"/>
        <v>COP</v>
      </c>
    </row>
    <row r="2438" spans="1:20" ht="18.75" hidden="1" customHeight="1" x14ac:dyDescent="0.25">
      <c r="A2438" t="s">
        <v>2215</v>
      </c>
      <c r="B2438" t="s">
        <v>5</v>
      </c>
      <c r="C2438" t="s">
        <v>1913</v>
      </c>
      <c r="D2438" s="24">
        <v>11092</v>
      </c>
      <c r="E2438" t="s">
        <v>1650</v>
      </c>
      <c r="F2438" t="s">
        <v>99</v>
      </c>
      <c r="G2438" t="s">
        <v>1914</v>
      </c>
      <c r="I2438" t="s">
        <v>1845</v>
      </c>
      <c r="J2438" t="s">
        <v>1915</v>
      </c>
      <c r="K2438" t="s">
        <v>2021</v>
      </c>
      <c r="L2438" s="24">
        <v>88200</v>
      </c>
      <c r="M2438" s="25">
        <f>+VLOOKUP(E2438, TC!A:D, 4, FALSE())</f>
        <v>1.0506499997576662</v>
      </c>
      <c r="N2438" s="24">
        <f t="shared" si="190"/>
        <v>88200</v>
      </c>
      <c r="O2438" t="str">
        <f t="shared" si="191"/>
        <v>FACTURA</v>
      </c>
      <c r="P2438" t="str">
        <f t="shared" si="192"/>
        <v>2025</v>
      </c>
      <c r="Q2438" t="str">
        <f t="shared" si="193"/>
        <v>02</v>
      </c>
      <c r="R2438" t="str">
        <f>+IFERROR(VLOOKUP(I2438, Listado!A:B, 2, FALSE()), "COMERCIALIZADORA INTERNACIONAL CARIBBEAN EXOTICS S A")</f>
        <v>LONDOÑO ECHEVERRI ALEJANDRA</v>
      </c>
      <c r="S2438" s="25">
        <f>+VLOOKUP(E2438, TC!A:D, 2, FALSE())</f>
        <v>4126.54</v>
      </c>
      <c r="T2438" t="str">
        <f t="shared" si="194"/>
        <v>COP</v>
      </c>
    </row>
    <row r="2439" spans="1:20" ht="18.75" hidden="1" customHeight="1" x14ac:dyDescent="0.25">
      <c r="A2439" t="s">
        <v>2215</v>
      </c>
      <c r="B2439" t="s">
        <v>5</v>
      </c>
      <c r="C2439" t="s">
        <v>1913</v>
      </c>
      <c r="D2439" s="24">
        <v>11092</v>
      </c>
      <c r="E2439" t="s">
        <v>1650</v>
      </c>
      <c r="F2439" t="s">
        <v>99</v>
      </c>
      <c r="G2439" t="s">
        <v>1914</v>
      </c>
      <c r="I2439" t="s">
        <v>1845</v>
      </c>
      <c r="J2439" t="s">
        <v>1915</v>
      </c>
      <c r="K2439" t="s">
        <v>2021</v>
      </c>
      <c r="L2439" s="24">
        <v>63600</v>
      </c>
      <c r="M2439" s="25">
        <f>+VLOOKUP(E2439, TC!A:D, 4, FALSE())</f>
        <v>1.0506499997576662</v>
      </c>
      <c r="N2439" s="24">
        <f t="shared" si="190"/>
        <v>63600</v>
      </c>
      <c r="O2439" t="str">
        <f t="shared" si="191"/>
        <v>FACTURA</v>
      </c>
      <c r="P2439" t="str">
        <f t="shared" si="192"/>
        <v>2025</v>
      </c>
      <c r="Q2439" t="str">
        <f t="shared" si="193"/>
        <v>02</v>
      </c>
      <c r="R2439" t="str">
        <f>+IFERROR(VLOOKUP(I2439, Listado!A:B, 2, FALSE()), "COMERCIALIZADORA INTERNACIONAL CARIBBEAN EXOTICS S A")</f>
        <v>LONDOÑO ECHEVERRI ALEJANDRA</v>
      </c>
      <c r="S2439" s="25">
        <f>+VLOOKUP(E2439, TC!A:D, 2, FALSE())</f>
        <v>4126.54</v>
      </c>
      <c r="T2439" t="str">
        <f t="shared" si="194"/>
        <v>COP</v>
      </c>
    </row>
    <row r="2440" spans="1:20" ht="18.75" hidden="1" customHeight="1" x14ac:dyDescent="0.25">
      <c r="A2440" t="s">
        <v>2215</v>
      </c>
      <c r="B2440" t="s">
        <v>5</v>
      </c>
      <c r="C2440" t="s">
        <v>1913</v>
      </c>
      <c r="D2440" s="24">
        <v>11092</v>
      </c>
      <c r="E2440" t="s">
        <v>1650</v>
      </c>
      <c r="F2440" t="s">
        <v>99</v>
      </c>
      <c r="G2440" t="s">
        <v>1914</v>
      </c>
      <c r="I2440" t="s">
        <v>1845</v>
      </c>
      <c r="J2440" t="s">
        <v>1915</v>
      </c>
      <c r="K2440" t="s">
        <v>2021</v>
      </c>
      <c r="L2440" s="24">
        <v>50550</v>
      </c>
      <c r="M2440" s="25">
        <f>+VLOOKUP(E2440, TC!A:D, 4, FALSE())</f>
        <v>1.0506499997576662</v>
      </c>
      <c r="N2440" s="24">
        <f t="shared" si="190"/>
        <v>50550</v>
      </c>
      <c r="O2440" t="str">
        <f t="shared" si="191"/>
        <v>FACTURA</v>
      </c>
      <c r="P2440" t="str">
        <f t="shared" si="192"/>
        <v>2025</v>
      </c>
      <c r="Q2440" t="str">
        <f t="shared" si="193"/>
        <v>02</v>
      </c>
      <c r="R2440" t="str">
        <f>+IFERROR(VLOOKUP(I2440, Listado!A:B, 2, FALSE()), "COMERCIALIZADORA INTERNACIONAL CARIBBEAN EXOTICS S A")</f>
        <v>LONDOÑO ECHEVERRI ALEJANDRA</v>
      </c>
      <c r="S2440" s="25">
        <f>+VLOOKUP(E2440, TC!A:D, 2, FALSE())</f>
        <v>4126.54</v>
      </c>
      <c r="T2440" t="str">
        <f t="shared" si="194"/>
        <v>COP</v>
      </c>
    </row>
    <row r="2441" spans="1:20" ht="18.75" hidden="1" customHeight="1" x14ac:dyDescent="0.25">
      <c r="A2441" t="s">
        <v>2215</v>
      </c>
      <c r="B2441" t="s">
        <v>5</v>
      </c>
      <c r="C2441" t="s">
        <v>1913</v>
      </c>
      <c r="D2441" s="24">
        <v>11092</v>
      </c>
      <c r="E2441" t="s">
        <v>1650</v>
      </c>
      <c r="F2441" t="s">
        <v>99</v>
      </c>
      <c r="G2441" t="s">
        <v>1914</v>
      </c>
      <c r="I2441" t="s">
        <v>1845</v>
      </c>
      <c r="J2441" t="s">
        <v>1915</v>
      </c>
      <c r="K2441" t="s">
        <v>2021</v>
      </c>
      <c r="L2441" s="24">
        <v>40800</v>
      </c>
      <c r="M2441" s="25">
        <f>+VLOOKUP(E2441, TC!A:D, 4, FALSE())</f>
        <v>1.0506499997576662</v>
      </c>
      <c r="N2441" s="24">
        <f t="shared" si="190"/>
        <v>40800</v>
      </c>
      <c r="O2441" t="str">
        <f t="shared" si="191"/>
        <v>FACTURA</v>
      </c>
      <c r="P2441" t="str">
        <f t="shared" si="192"/>
        <v>2025</v>
      </c>
      <c r="Q2441" t="str">
        <f t="shared" si="193"/>
        <v>02</v>
      </c>
      <c r="R2441" t="str">
        <f>+IFERROR(VLOOKUP(I2441, Listado!A:B, 2, FALSE()), "COMERCIALIZADORA INTERNACIONAL CARIBBEAN EXOTICS S A")</f>
        <v>LONDOÑO ECHEVERRI ALEJANDRA</v>
      </c>
      <c r="S2441" s="25">
        <f>+VLOOKUP(E2441, TC!A:D, 2, FALSE())</f>
        <v>4126.54</v>
      </c>
      <c r="T2441" t="str">
        <f t="shared" si="194"/>
        <v>COP</v>
      </c>
    </row>
    <row r="2442" spans="1:20" ht="18.75" hidden="1" customHeight="1" x14ac:dyDescent="0.25">
      <c r="A2442" t="s">
        <v>2215</v>
      </c>
      <c r="B2442" t="s">
        <v>5</v>
      </c>
      <c r="C2442" t="s">
        <v>1913</v>
      </c>
      <c r="D2442" s="24">
        <v>11092</v>
      </c>
      <c r="E2442" t="s">
        <v>1650</v>
      </c>
      <c r="F2442" t="s">
        <v>99</v>
      </c>
      <c r="G2442" t="s">
        <v>1914</v>
      </c>
      <c r="I2442" t="s">
        <v>1845</v>
      </c>
      <c r="J2442" t="s">
        <v>1915</v>
      </c>
      <c r="K2442" t="s">
        <v>2021</v>
      </c>
      <c r="L2442" s="24">
        <v>900</v>
      </c>
      <c r="M2442" s="25">
        <f>+VLOOKUP(E2442, TC!A:D, 4, FALSE())</f>
        <v>1.0506499997576662</v>
      </c>
      <c r="N2442" s="24">
        <f t="shared" si="190"/>
        <v>900</v>
      </c>
      <c r="O2442" t="str">
        <f t="shared" si="191"/>
        <v>FACTURA</v>
      </c>
      <c r="P2442" t="str">
        <f t="shared" si="192"/>
        <v>2025</v>
      </c>
      <c r="Q2442" t="str">
        <f t="shared" si="193"/>
        <v>02</v>
      </c>
      <c r="R2442" t="str">
        <f>+IFERROR(VLOOKUP(I2442, Listado!A:B, 2, FALSE()), "COMERCIALIZADORA INTERNACIONAL CARIBBEAN EXOTICS S A")</f>
        <v>LONDOÑO ECHEVERRI ALEJANDRA</v>
      </c>
      <c r="S2442" s="25">
        <f>+VLOOKUP(E2442, TC!A:D, 2, FALSE())</f>
        <v>4126.54</v>
      </c>
      <c r="T2442" t="str">
        <f t="shared" si="194"/>
        <v>COP</v>
      </c>
    </row>
    <row r="2443" spans="1:20" ht="18.75" hidden="1" customHeight="1" x14ac:dyDescent="0.25">
      <c r="A2443" t="s">
        <v>2215</v>
      </c>
      <c r="B2443" t="s">
        <v>5</v>
      </c>
      <c r="C2443" t="s">
        <v>1913</v>
      </c>
      <c r="D2443" s="24">
        <v>11093</v>
      </c>
      <c r="E2443" t="s">
        <v>1650</v>
      </c>
      <c r="F2443" t="s">
        <v>99</v>
      </c>
      <c r="G2443" t="s">
        <v>1914</v>
      </c>
      <c r="I2443" t="s">
        <v>1841</v>
      </c>
      <c r="J2443" t="s">
        <v>1915</v>
      </c>
      <c r="K2443" t="s">
        <v>2021</v>
      </c>
      <c r="L2443" s="24">
        <v>114660</v>
      </c>
      <c r="M2443" s="25">
        <f>+VLOOKUP(E2443, TC!A:D, 4, FALSE())</f>
        <v>1.0506499997576662</v>
      </c>
      <c r="N2443" s="24">
        <f t="shared" si="190"/>
        <v>114660</v>
      </c>
      <c r="O2443" t="str">
        <f t="shared" si="191"/>
        <v>FACTURA</v>
      </c>
      <c r="P2443" t="str">
        <f t="shared" si="192"/>
        <v>2025</v>
      </c>
      <c r="Q2443" t="str">
        <f t="shared" si="193"/>
        <v>02</v>
      </c>
      <c r="R2443" t="str">
        <f>+IFERROR(VLOOKUP(I2443, Listado!A:B, 2, FALSE()), "COMERCIALIZADORA INTERNACIONAL CARIBBEAN EXOTICS S A")</f>
        <v>LONDOÑO ECHEVERRI ALEJANDRA</v>
      </c>
      <c r="S2443" s="25">
        <f>+VLOOKUP(E2443, TC!A:D, 2, FALSE())</f>
        <v>4126.54</v>
      </c>
      <c r="T2443" t="str">
        <f t="shared" si="194"/>
        <v>COP</v>
      </c>
    </row>
    <row r="2444" spans="1:20" ht="18.75" hidden="1" customHeight="1" x14ac:dyDescent="0.25">
      <c r="A2444" t="s">
        <v>2215</v>
      </c>
      <c r="B2444" t="s">
        <v>5</v>
      </c>
      <c r="C2444" t="s">
        <v>1913</v>
      </c>
      <c r="D2444" s="24">
        <v>11093</v>
      </c>
      <c r="E2444" t="s">
        <v>1650</v>
      </c>
      <c r="F2444" t="s">
        <v>99</v>
      </c>
      <c r="G2444" t="s">
        <v>1914</v>
      </c>
      <c r="I2444" t="s">
        <v>1841</v>
      </c>
      <c r="J2444" t="s">
        <v>1915</v>
      </c>
      <c r="K2444" t="s">
        <v>2021</v>
      </c>
      <c r="L2444" s="24">
        <v>219100</v>
      </c>
      <c r="M2444" s="25">
        <f>+VLOOKUP(E2444, TC!A:D, 4, FALSE())</f>
        <v>1.0506499997576662</v>
      </c>
      <c r="N2444" s="24">
        <f t="shared" si="190"/>
        <v>219100</v>
      </c>
      <c r="O2444" t="str">
        <f t="shared" si="191"/>
        <v>FACTURA</v>
      </c>
      <c r="P2444" t="str">
        <f t="shared" si="192"/>
        <v>2025</v>
      </c>
      <c r="Q2444" t="str">
        <f t="shared" si="193"/>
        <v>02</v>
      </c>
      <c r="R2444" t="str">
        <f>+IFERROR(VLOOKUP(I2444, Listado!A:B, 2, FALSE()), "COMERCIALIZADORA INTERNACIONAL CARIBBEAN EXOTICS S A")</f>
        <v>LONDOÑO ECHEVERRI ALEJANDRA</v>
      </c>
      <c r="S2444" s="25">
        <f>+VLOOKUP(E2444, TC!A:D, 2, FALSE())</f>
        <v>4126.54</v>
      </c>
      <c r="T2444" t="str">
        <f t="shared" si="194"/>
        <v>COP</v>
      </c>
    </row>
    <row r="2445" spans="1:20" ht="18.75" hidden="1" customHeight="1" x14ac:dyDescent="0.25">
      <c r="A2445" t="s">
        <v>2215</v>
      </c>
      <c r="B2445" t="s">
        <v>5</v>
      </c>
      <c r="C2445" t="s">
        <v>1913</v>
      </c>
      <c r="D2445" s="24">
        <v>11093</v>
      </c>
      <c r="E2445" t="s">
        <v>1650</v>
      </c>
      <c r="F2445" t="s">
        <v>99</v>
      </c>
      <c r="G2445" t="s">
        <v>1914</v>
      </c>
      <c r="I2445" t="s">
        <v>1841</v>
      </c>
      <c r="J2445" t="s">
        <v>1915</v>
      </c>
      <c r="K2445" t="s">
        <v>2021</v>
      </c>
      <c r="L2445" s="24">
        <v>101080</v>
      </c>
      <c r="M2445" s="25">
        <f>+VLOOKUP(E2445, TC!A:D, 4, FALSE())</f>
        <v>1.0506499997576662</v>
      </c>
      <c r="N2445" s="24">
        <f t="shared" si="190"/>
        <v>101080</v>
      </c>
      <c r="O2445" t="str">
        <f t="shared" si="191"/>
        <v>FACTURA</v>
      </c>
      <c r="P2445" t="str">
        <f t="shared" si="192"/>
        <v>2025</v>
      </c>
      <c r="Q2445" t="str">
        <f t="shared" si="193"/>
        <v>02</v>
      </c>
      <c r="R2445" t="str">
        <f>+IFERROR(VLOOKUP(I2445, Listado!A:B, 2, FALSE()), "COMERCIALIZADORA INTERNACIONAL CARIBBEAN EXOTICS S A")</f>
        <v>LONDOÑO ECHEVERRI ALEJANDRA</v>
      </c>
      <c r="S2445" s="25">
        <f>+VLOOKUP(E2445, TC!A:D, 2, FALSE())</f>
        <v>4126.54</v>
      </c>
      <c r="T2445" t="str">
        <f t="shared" si="194"/>
        <v>COP</v>
      </c>
    </row>
    <row r="2446" spans="1:20" ht="18.75" hidden="1" customHeight="1" x14ac:dyDescent="0.25">
      <c r="A2446" t="s">
        <v>2215</v>
      </c>
      <c r="B2446" t="s">
        <v>5</v>
      </c>
      <c r="C2446" t="s">
        <v>1913</v>
      </c>
      <c r="D2446" s="24">
        <v>11093</v>
      </c>
      <c r="E2446" t="s">
        <v>1650</v>
      </c>
      <c r="F2446" t="s">
        <v>99</v>
      </c>
      <c r="G2446" t="s">
        <v>1914</v>
      </c>
      <c r="I2446" t="s">
        <v>1841</v>
      </c>
      <c r="J2446" t="s">
        <v>1915</v>
      </c>
      <c r="K2446" t="s">
        <v>2021</v>
      </c>
      <c r="L2446" s="24">
        <v>53620</v>
      </c>
      <c r="M2446" s="25">
        <f>+VLOOKUP(E2446, TC!A:D, 4, FALSE())</f>
        <v>1.0506499997576662</v>
      </c>
      <c r="N2446" s="24">
        <f t="shared" si="190"/>
        <v>53620</v>
      </c>
      <c r="O2446" t="str">
        <f t="shared" si="191"/>
        <v>FACTURA</v>
      </c>
      <c r="P2446" t="str">
        <f t="shared" si="192"/>
        <v>2025</v>
      </c>
      <c r="Q2446" t="str">
        <f t="shared" si="193"/>
        <v>02</v>
      </c>
      <c r="R2446" t="str">
        <f>+IFERROR(VLOOKUP(I2446, Listado!A:B, 2, FALSE()), "COMERCIALIZADORA INTERNACIONAL CARIBBEAN EXOTICS S A")</f>
        <v>LONDOÑO ECHEVERRI ALEJANDRA</v>
      </c>
      <c r="S2446" s="25">
        <f>+VLOOKUP(E2446, TC!A:D, 2, FALSE())</f>
        <v>4126.54</v>
      </c>
      <c r="T2446" t="str">
        <f t="shared" si="194"/>
        <v>COP</v>
      </c>
    </row>
    <row r="2447" spans="1:20" ht="18.75" hidden="1" customHeight="1" x14ac:dyDescent="0.25">
      <c r="A2447" t="s">
        <v>2215</v>
      </c>
      <c r="B2447" t="s">
        <v>5</v>
      </c>
      <c r="C2447" t="s">
        <v>1913</v>
      </c>
      <c r="D2447" s="24">
        <v>11093</v>
      </c>
      <c r="E2447" t="s">
        <v>1650</v>
      </c>
      <c r="F2447" t="s">
        <v>99</v>
      </c>
      <c r="G2447" t="s">
        <v>1914</v>
      </c>
      <c r="I2447" t="s">
        <v>1841</v>
      </c>
      <c r="J2447" t="s">
        <v>1915</v>
      </c>
      <c r="K2447" t="s">
        <v>2021</v>
      </c>
      <c r="L2447" s="24">
        <v>183540</v>
      </c>
      <c r="M2447" s="25">
        <f>+VLOOKUP(E2447, TC!A:D, 4, FALSE())</f>
        <v>1.0506499997576662</v>
      </c>
      <c r="N2447" s="24">
        <f t="shared" si="190"/>
        <v>183540</v>
      </c>
      <c r="O2447" t="str">
        <f t="shared" si="191"/>
        <v>FACTURA</v>
      </c>
      <c r="P2447" t="str">
        <f t="shared" si="192"/>
        <v>2025</v>
      </c>
      <c r="Q2447" t="str">
        <f t="shared" si="193"/>
        <v>02</v>
      </c>
      <c r="R2447" t="str">
        <f>+IFERROR(VLOOKUP(I2447, Listado!A:B, 2, FALSE()), "COMERCIALIZADORA INTERNACIONAL CARIBBEAN EXOTICS S A")</f>
        <v>LONDOÑO ECHEVERRI ALEJANDRA</v>
      </c>
      <c r="S2447" s="25">
        <f>+VLOOKUP(E2447, TC!A:D, 2, FALSE())</f>
        <v>4126.54</v>
      </c>
      <c r="T2447" t="str">
        <f t="shared" si="194"/>
        <v>COP</v>
      </c>
    </row>
    <row r="2448" spans="1:20" ht="18.75" hidden="1" customHeight="1" x14ac:dyDescent="0.25">
      <c r="A2448" t="s">
        <v>2215</v>
      </c>
      <c r="B2448" t="s">
        <v>5</v>
      </c>
      <c r="C2448" t="s">
        <v>1913</v>
      </c>
      <c r="D2448" s="24">
        <v>11093</v>
      </c>
      <c r="E2448" t="s">
        <v>1650</v>
      </c>
      <c r="F2448" t="s">
        <v>99</v>
      </c>
      <c r="G2448" t="s">
        <v>1914</v>
      </c>
      <c r="I2448" t="s">
        <v>1841</v>
      </c>
      <c r="J2448" t="s">
        <v>1915</v>
      </c>
      <c r="K2448" t="s">
        <v>2021</v>
      </c>
      <c r="L2448" s="24">
        <v>24080</v>
      </c>
      <c r="M2448" s="25">
        <f>+VLOOKUP(E2448, TC!A:D, 4, FALSE())</f>
        <v>1.0506499997576662</v>
      </c>
      <c r="N2448" s="24">
        <f t="shared" si="190"/>
        <v>24080</v>
      </c>
      <c r="O2448" t="str">
        <f t="shared" si="191"/>
        <v>FACTURA</v>
      </c>
      <c r="P2448" t="str">
        <f t="shared" si="192"/>
        <v>2025</v>
      </c>
      <c r="Q2448" t="str">
        <f t="shared" si="193"/>
        <v>02</v>
      </c>
      <c r="R2448" t="str">
        <f>+IFERROR(VLOOKUP(I2448, Listado!A:B, 2, FALSE()), "COMERCIALIZADORA INTERNACIONAL CARIBBEAN EXOTICS S A")</f>
        <v>LONDOÑO ECHEVERRI ALEJANDRA</v>
      </c>
      <c r="S2448" s="25">
        <f>+VLOOKUP(E2448, TC!A:D, 2, FALSE())</f>
        <v>4126.54</v>
      </c>
      <c r="T2448" t="str">
        <f t="shared" si="194"/>
        <v>COP</v>
      </c>
    </row>
    <row r="2449" spans="1:20" ht="18.75" hidden="1" customHeight="1" x14ac:dyDescent="0.25">
      <c r="A2449" t="s">
        <v>2215</v>
      </c>
      <c r="B2449" t="s">
        <v>5</v>
      </c>
      <c r="C2449" t="s">
        <v>1913</v>
      </c>
      <c r="D2449" s="24">
        <v>11093</v>
      </c>
      <c r="E2449" t="s">
        <v>1650</v>
      </c>
      <c r="F2449" t="s">
        <v>99</v>
      </c>
      <c r="G2449" t="s">
        <v>1914</v>
      </c>
      <c r="I2449" t="s">
        <v>1841</v>
      </c>
      <c r="J2449" t="s">
        <v>1915</v>
      </c>
      <c r="K2449" t="s">
        <v>2021</v>
      </c>
      <c r="L2449" s="24">
        <v>10360</v>
      </c>
      <c r="M2449" s="25">
        <f>+VLOOKUP(E2449, TC!A:D, 4, FALSE())</f>
        <v>1.0506499997576662</v>
      </c>
      <c r="N2449" s="24">
        <f t="shared" si="190"/>
        <v>10360</v>
      </c>
      <c r="O2449" t="str">
        <f t="shared" si="191"/>
        <v>FACTURA</v>
      </c>
      <c r="P2449" t="str">
        <f t="shared" si="192"/>
        <v>2025</v>
      </c>
      <c r="Q2449" t="str">
        <f t="shared" si="193"/>
        <v>02</v>
      </c>
      <c r="R2449" t="str">
        <f>+IFERROR(VLOOKUP(I2449, Listado!A:B, 2, FALSE()), "COMERCIALIZADORA INTERNACIONAL CARIBBEAN EXOTICS S A")</f>
        <v>LONDOÑO ECHEVERRI ALEJANDRA</v>
      </c>
      <c r="S2449" s="25">
        <f>+VLOOKUP(E2449, TC!A:D, 2, FALSE())</f>
        <v>4126.54</v>
      </c>
      <c r="T2449" t="str">
        <f t="shared" si="194"/>
        <v>COP</v>
      </c>
    </row>
    <row r="2450" spans="1:20" ht="18.75" hidden="1" customHeight="1" x14ac:dyDescent="0.25">
      <c r="A2450" t="s">
        <v>2215</v>
      </c>
      <c r="B2450" t="s">
        <v>5</v>
      </c>
      <c r="C2450" t="s">
        <v>1913</v>
      </c>
      <c r="D2450" s="24">
        <v>11093</v>
      </c>
      <c r="E2450" t="s">
        <v>1650</v>
      </c>
      <c r="F2450" t="s">
        <v>99</v>
      </c>
      <c r="G2450" t="s">
        <v>1914</v>
      </c>
      <c r="I2450" t="s">
        <v>1841</v>
      </c>
      <c r="J2450" t="s">
        <v>1915</v>
      </c>
      <c r="K2450" t="s">
        <v>2021</v>
      </c>
      <c r="L2450" s="24">
        <v>5600</v>
      </c>
      <c r="M2450" s="25">
        <f>+VLOOKUP(E2450, TC!A:D, 4, FALSE())</f>
        <v>1.0506499997576662</v>
      </c>
      <c r="N2450" s="24">
        <f t="shared" si="190"/>
        <v>5600</v>
      </c>
      <c r="O2450" t="str">
        <f t="shared" si="191"/>
        <v>FACTURA</v>
      </c>
      <c r="P2450" t="str">
        <f t="shared" si="192"/>
        <v>2025</v>
      </c>
      <c r="Q2450" t="str">
        <f t="shared" si="193"/>
        <v>02</v>
      </c>
      <c r="R2450" t="str">
        <f>+IFERROR(VLOOKUP(I2450, Listado!A:B, 2, FALSE()), "COMERCIALIZADORA INTERNACIONAL CARIBBEAN EXOTICS S A")</f>
        <v>LONDOÑO ECHEVERRI ALEJANDRA</v>
      </c>
      <c r="S2450" s="25">
        <f>+VLOOKUP(E2450, TC!A:D, 2, FALSE())</f>
        <v>4126.54</v>
      </c>
      <c r="T2450" t="str">
        <f t="shared" si="194"/>
        <v>COP</v>
      </c>
    </row>
    <row r="2451" spans="1:20" ht="18.75" hidden="1" customHeight="1" x14ac:dyDescent="0.25">
      <c r="A2451" t="s">
        <v>2215</v>
      </c>
      <c r="B2451" t="s">
        <v>5</v>
      </c>
      <c r="C2451" t="s">
        <v>1913</v>
      </c>
      <c r="D2451" s="24">
        <v>11093</v>
      </c>
      <c r="E2451" t="s">
        <v>1650</v>
      </c>
      <c r="F2451" t="s">
        <v>99</v>
      </c>
      <c r="G2451" t="s">
        <v>1914</v>
      </c>
      <c r="I2451" t="s">
        <v>1841</v>
      </c>
      <c r="J2451" t="s">
        <v>1915</v>
      </c>
      <c r="K2451" t="s">
        <v>2021</v>
      </c>
      <c r="L2451" s="24">
        <v>3780</v>
      </c>
      <c r="M2451" s="25">
        <f>+VLOOKUP(E2451, TC!A:D, 4, FALSE())</f>
        <v>1.0506499997576662</v>
      </c>
      <c r="N2451" s="24">
        <f t="shared" si="190"/>
        <v>3780</v>
      </c>
      <c r="O2451" t="str">
        <f t="shared" si="191"/>
        <v>FACTURA</v>
      </c>
      <c r="P2451" t="str">
        <f t="shared" si="192"/>
        <v>2025</v>
      </c>
      <c r="Q2451" t="str">
        <f t="shared" si="193"/>
        <v>02</v>
      </c>
      <c r="R2451" t="str">
        <f>+IFERROR(VLOOKUP(I2451, Listado!A:B, 2, FALSE()), "COMERCIALIZADORA INTERNACIONAL CARIBBEAN EXOTICS S A")</f>
        <v>LONDOÑO ECHEVERRI ALEJANDRA</v>
      </c>
      <c r="S2451" s="25">
        <f>+VLOOKUP(E2451, TC!A:D, 2, FALSE())</f>
        <v>4126.54</v>
      </c>
      <c r="T2451" t="str">
        <f t="shared" si="194"/>
        <v>COP</v>
      </c>
    </row>
    <row r="2452" spans="1:20" ht="18.75" hidden="1" customHeight="1" x14ac:dyDescent="0.25">
      <c r="A2452" t="s">
        <v>2215</v>
      </c>
      <c r="B2452" t="s">
        <v>5</v>
      </c>
      <c r="C2452" t="s">
        <v>1913</v>
      </c>
      <c r="D2452" s="24">
        <v>11093</v>
      </c>
      <c r="E2452" t="s">
        <v>1650</v>
      </c>
      <c r="F2452" t="s">
        <v>99</v>
      </c>
      <c r="G2452" t="s">
        <v>1914</v>
      </c>
      <c r="I2452" t="s">
        <v>1841</v>
      </c>
      <c r="J2452" t="s">
        <v>1915</v>
      </c>
      <c r="K2452" t="s">
        <v>2021</v>
      </c>
      <c r="L2452" s="24">
        <v>5880</v>
      </c>
      <c r="M2452" s="25">
        <f>+VLOOKUP(E2452, TC!A:D, 4, FALSE())</f>
        <v>1.0506499997576662</v>
      </c>
      <c r="N2452" s="24">
        <f t="shared" si="190"/>
        <v>5880</v>
      </c>
      <c r="O2452" t="str">
        <f t="shared" si="191"/>
        <v>FACTURA</v>
      </c>
      <c r="P2452" t="str">
        <f t="shared" si="192"/>
        <v>2025</v>
      </c>
      <c r="Q2452" t="str">
        <f t="shared" si="193"/>
        <v>02</v>
      </c>
      <c r="R2452" t="str">
        <f>+IFERROR(VLOOKUP(I2452, Listado!A:B, 2, FALSE()), "COMERCIALIZADORA INTERNACIONAL CARIBBEAN EXOTICS S A")</f>
        <v>LONDOÑO ECHEVERRI ALEJANDRA</v>
      </c>
      <c r="S2452" s="25">
        <f>+VLOOKUP(E2452, TC!A:D, 2, FALSE())</f>
        <v>4126.54</v>
      </c>
      <c r="T2452" t="str">
        <f t="shared" si="194"/>
        <v>COP</v>
      </c>
    </row>
    <row r="2453" spans="1:20" ht="18.75" hidden="1" customHeight="1" x14ac:dyDescent="0.25">
      <c r="A2453" t="s">
        <v>2215</v>
      </c>
      <c r="B2453" t="s">
        <v>5</v>
      </c>
      <c r="C2453" t="s">
        <v>1913</v>
      </c>
      <c r="D2453" s="24">
        <v>11094</v>
      </c>
      <c r="E2453" t="s">
        <v>1651</v>
      </c>
      <c r="F2453" t="s">
        <v>99</v>
      </c>
      <c r="G2453" t="s">
        <v>113</v>
      </c>
      <c r="I2453" t="s">
        <v>1859</v>
      </c>
      <c r="J2453" t="s">
        <v>1915</v>
      </c>
      <c r="K2453" t="s">
        <v>1916</v>
      </c>
      <c r="L2453" s="24">
        <v>4384800</v>
      </c>
      <c r="M2453" s="25">
        <f>+VLOOKUP(E2453, TC!A:D, 4, FALSE())</f>
        <v>1.0412999999999999</v>
      </c>
      <c r="N2453" s="24">
        <f t="shared" si="190"/>
        <v>4384800</v>
      </c>
      <c r="O2453" t="str">
        <f t="shared" si="191"/>
        <v>FACTURA</v>
      </c>
      <c r="P2453" t="str">
        <f t="shared" si="192"/>
        <v>2025</v>
      </c>
      <c r="Q2453" t="str">
        <f t="shared" si="193"/>
        <v>02</v>
      </c>
      <c r="R2453" t="str">
        <f>+IFERROR(VLOOKUP(I2453, Listado!A:B, 2, FALSE()), "COMERCIALIZADORA INTERNACIONAL CARIBBEAN EXOTICS S A")</f>
        <v>LONDOÑO ECHEVERRI ALEJANDRA</v>
      </c>
      <c r="S2453" s="25">
        <f>+VLOOKUP(E2453, TC!A:D, 2, FALSE())</f>
        <v>4123.1000000000004</v>
      </c>
      <c r="T2453" t="str">
        <f t="shared" si="194"/>
        <v>COP</v>
      </c>
    </row>
    <row r="2454" spans="1:20" ht="18.75" hidden="1" customHeight="1" x14ac:dyDescent="0.25">
      <c r="A2454" t="s">
        <v>2215</v>
      </c>
      <c r="B2454" t="s">
        <v>5</v>
      </c>
      <c r="C2454" t="s">
        <v>1913</v>
      </c>
      <c r="D2454" s="24">
        <v>11095</v>
      </c>
      <c r="E2454" t="s">
        <v>1651</v>
      </c>
      <c r="F2454" t="s">
        <v>99</v>
      </c>
      <c r="G2454" t="s">
        <v>113</v>
      </c>
      <c r="I2454" t="s">
        <v>1858</v>
      </c>
      <c r="J2454" t="s">
        <v>1915</v>
      </c>
      <c r="K2454" t="s">
        <v>1920</v>
      </c>
      <c r="L2454" s="24">
        <v>1344000</v>
      </c>
      <c r="M2454" s="25">
        <f>+VLOOKUP(E2454, TC!A:D, 4, FALSE())</f>
        <v>1.0412999999999999</v>
      </c>
      <c r="N2454" s="24">
        <f t="shared" si="190"/>
        <v>1344000</v>
      </c>
      <c r="O2454" t="str">
        <f t="shared" si="191"/>
        <v>FACTURA</v>
      </c>
      <c r="P2454" t="str">
        <f t="shared" si="192"/>
        <v>2025</v>
      </c>
      <c r="Q2454" t="str">
        <f t="shared" si="193"/>
        <v>02</v>
      </c>
      <c r="R2454" t="str">
        <f>+IFERROR(VLOOKUP(I2454, Listado!A:B, 2, FALSE()), "COMERCIALIZADORA INTERNACIONAL CARIBBEAN EXOTICS S A")</f>
        <v>LONDOÑO ECHEVERRI ALEJANDRA</v>
      </c>
      <c r="S2454" s="25">
        <f>+VLOOKUP(E2454, TC!A:D, 2, FALSE())</f>
        <v>4123.1000000000004</v>
      </c>
      <c r="T2454" t="str">
        <f t="shared" si="194"/>
        <v>COP</v>
      </c>
    </row>
    <row r="2455" spans="1:20" ht="18.75" hidden="1" customHeight="1" x14ac:dyDescent="0.25">
      <c r="A2455" t="s">
        <v>2215</v>
      </c>
      <c r="B2455" t="s">
        <v>5</v>
      </c>
      <c r="C2455" t="s">
        <v>1913</v>
      </c>
      <c r="D2455" s="24">
        <v>11096</v>
      </c>
      <c r="E2455" t="s">
        <v>1651</v>
      </c>
      <c r="F2455" t="s">
        <v>99</v>
      </c>
      <c r="G2455" t="s">
        <v>113</v>
      </c>
      <c r="I2455" t="s">
        <v>1858</v>
      </c>
      <c r="J2455" t="s">
        <v>1915</v>
      </c>
      <c r="K2455" t="s">
        <v>1920</v>
      </c>
      <c r="L2455" s="24">
        <v>480000</v>
      </c>
      <c r="M2455" s="25">
        <f>+VLOOKUP(E2455, TC!A:D, 4, FALSE())</f>
        <v>1.0412999999999999</v>
      </c>
      <c r="N2455" s="24">
        <f t="shared" si="190"/>
        <v>480000</v>
      </c>
      <c r="O2455" t="str">
        <f t="shared" si="191"/>
        <v>FACTURA</v>
      </c>
      <c r="P2455" t="str">
        <f t="shared" si="192"/>
        <v>2025</v>
      </c>
      <c r="Q2455" t="str">
        <f t="shared" si="193"/>
        <v>02</v>
      </c>
      <c r="R2455" t="str">
        <f>+IFERROR(VLOOKUP(I2455, Listado!A:B, 2, FALSE()), "COMERCIALIZADORA INTERNACIONAL CARIBBEAN EXOTICS S A")</f>
        <v>LONDOÑO ECHEVERRI ALEJANDRA</v>
      </c>
      <c r="S2455" s="25">
        <f>+VLOOKUP(E2455, TC!A:D, 2, FALSE())</f>
        <v>4123.1000000000004</v>
      </c>
      <c r="T2455" t="str">
        <f t="shared" si="194"/>
        <v>COP</v>
      </c>
    </row>
    <row r="2456" spans="1:20" ht="18.75" hidden="1" customHeight="1" x14ac:dyDescent="0.25">
      <c r="A2456" t="s">
        <v>2215</v>
      </c>
      <c r="B2456" t="s">
        <v>1923</v>
      </c>
      <c r="C2456" t="s">
        <v>1913</v>
      </c>
      <c r="D2456" s="24">
        <v>5779</v>
      </c>
      <c r="E2456" t="s">
        <v>1651</v>
      </c>
      <c r="F2456" t="s">
        <v>128</v>
      </c>
      <c r="G2456" t="s">
        <v>112</v>
      </c>
      <c r="H2456" t="s">
        <v>2363</v>
      </c>
      <c r="I2456" t="s">
        <v>1876</v>
      </c>
      <c r="J2456" t="s">
        <v>1948</v>
      </c>
      <c r="K2456" t="s">
        <v>2364</v>
      </c>
      <c r="L2456" s="24">
        <v>125.4</v>
      </c>
      <c r="M2456" s="25">
        <f>+VLOOKUP(E2456, TC!A:D, 4, FALSE())</f>
        <v>1.0412999999999999</v>
      </c>
      <c r="N2456" s="24">
        <f t="shared" si="190"/>
        <v>125.4</v>
      </c>
      <c r="O2456" t="str">
        <f t="shared" si="191"/>
        <v>FACTURA</v>
      </c>
      <c r="P2456" t="str">
        <f t="shared" si="192"/>
        <v>2025</v>
      </c>
      <c r="Q2456" t="str">
        <f t="shared" si="193"/>
        <v>02</v>
      </c>
      <c r="R2456" t="str">
        <f>+IFERROR(VLOOKUP(I2456, Listado!A:B, 2, FALSE()), "COMERCIALIZADORA INTERNACIONAL CARIBBEAN EXOTICS S A")</f>
        <v>HINCAPIE CONTRERAS ERIKA STEFANIA</v>
      </c>
      <c r="S2456" s="25">
        <f>+VLOOKUP(E2456, TC!A:D, 2, FALSE())</f>
        <v>4123.1000000000004</v>
      </c>
      <c r="T2456" t="str">
        <f t="shared" si="194"/>
        <v>USD</v>
      </c>
    </row>
    <row r="2457" spans="1:20" ht="18.75" hidden="1" customHeight="1" x14ac:dyDescent="0.25">
      <c r="A2457" t="s">
        <v>2215</v>
      </c>
      <c r="B2457" t="s">
        <v>1923</v>
      </c>
      <c r="C2457" t="s">
        <v>1913</v>
      </c>
      <c r="D2457" s="24">
        <v>5779</v>
      </c>
      <c r="E2457" t="s">
        <v>1651</v>
      </c>
      <c r="F2457" t="s">
        <v>128</v>
      </c>
      <c r="G2457" t="s">
        <v>112</v>
      </c>
      <c r="H2457" t="s">
        <v>2363</v>
      </c>
      <c r="I2457" t="s">
        <v>1876</v>
      </c>
      <c r="J2457" t="s">
        <v>1948</v>
      </c>
      <c r="K2457" t="s">
        <v>2002</v>
      </c>
      <c r="L2457" s="24">
        <v>1081.2</v>
      </c>
      <c r="M2457" s="25">
        <f>+VLOOKUP(E2457, TC!A:D, 4, FALSE())</f>
        <v>1.0412999999999999</v>
      </c>
      <c r="N2457" s="24">
        <f t="shared" si="190"/>
        <v>1081.2</v>
      </c>
      <c r="O2457" t="str">
        <f t="shared" si="191"/>
        <v>FACTURA</v>
      </c>
      <c r="P2457" t="str">
        <f t="shared" si="192"/>
        <v>2025</v>
      </c>
      <c r="Q2457" t="str">
        <f t="shared" si="193"/>
        <v>02</v>
      </c>
      <c r="R2457" t="str">
        <f>+IFERROR(VLOOKUP(I2457, Listado!A:B, 2, FALSE()), "COMERCIALIZADORA INTERNACIONAL CARIBBEAN EXOTICS S A")</f>
        <v>HINCAPIE CONTRERAS ERIKA STEFANIA</v>
      </c>
      <c r="S2457" s="25">
        <f>+VLOOKUP(E2457, TC!A:D, 2, FALSE())</f>
        <v>4123.1000000000004</v>
      </c>
      <c r="T2457" t="str">
        <f t="shared" si="194"/>
        <v>USD</v>
      </c>
    </row>
    <row r="2458" spans="1:20" ht="18.75" hidden="1" customHeight="1" x14ac:dyDescent="0.25">
      <c r="A2458" t="s">
        <v>2215</v>
      </c>
      <c r="B2458" t="s">
        <v>1923</v>
      </c>
      <c r="C2458" t="s">
        <v>1913</v>
      </c>
      <c r="D2458" s="24">
        <v>5779</v>
      </c>
      <c r="E2458" t="s">
        <v>1651</v>
      </c>
      <c r="F2458" t="s">
        <v>128</v>
      </c>
      <c r="G2458" t="s">
        <v>112</v>
      </c>
      <c r="H2458" t="s">
        <v>2363</v>
      </c>
      <c r="I2458" t="s">
        <v>1876</v>
      </c>
      <c r="J2458" t="s">
        <v>1948</v>
      </c>
      <c r="K2458" t="s">
        <v>2243</v>
      </c>
      <c r="L2458" s="24">
        <v>544</v>
      </c>
      <c r="M2458" s="25">
        <f>+VLOOKUP(E2458, TC!A:D, 4, FALSE())</f>
        <v>1.0412999999999999</v>
      </c>
      <c r="N2458" s="24">
        <f t="shared" si="190"/>
        <v>544</v>
      </c>
      <c r="O2458" t="str">
        <f t="shared" si="191"/>
        <v>FACTURA</v>
      </c>
      <c r="P2458" t="str">
        <f t="shared" si="192"/>
        <v>2025</v>
      </c>
      <c r="Q2458" t="str">
        <f t="shared" si="193"/>
        <v>02</v>
      </c>
      <c r="R2458" t="str">
        <f>+IFERROR(VLOOKUP(I2458, Listado!A:B, 2, FALSE()), "COMERCIALIZADORA INTERNACIONAL CARIBBEAN EXOTICS S A")</f>
        <v>HINCAPIE CONTRERAS ERIKA STEFANIA</v>
      </c>
      <c r="S2458" s="25">
        <f>+VLOOKUP(E2458, TC!A:D, 2, FALSE())</f>
        <v>4123.1000000000004</v>
      </c>
      <c r="T2458" t="str">
        <f t="shared" si="194"/>
        <v>USD</v>
      </c>
    </row>
    <row r="2459" spans="1:20" ht="18.75" hidden="1" customHeight="1" x14ac:dyDescent="0.25">
      <c r="A2459" t="s">
        <v>2215</v>
      </c>
      <c r="B2459" t="s">
        <v>5</v>
      </c>
      <c r="C2459" t="s">
        <v>1913</v>
      </c>
      <c r="D2459" s="24">
        <v>11097</v>
      </c>
      <c r="E2459" t="s">
        <v>1651</v>
      </c>
      <c r="F2459" t="s">
        <v>99</v>
      </c>
      <c r="G2459" t="s">
        <v>1914</v>
      </c>
      <c r="I2459" t="s">
        <v>1921</v>
      </c>
      <c r="J2459" t="s">
        <v>1915</v>
      </c>
      <c r="K2459" t="s">
        <v>1922</v>
      </c>
      <c r="L2459" s="24">
        <v>155350</v>
      </c>
      <c r="M2459" s="25">
        <f>+VLOOKUP(E2459, TC!A:D, 4, FALSE())</f>
        <v>1.0412999999999999</v>
      </c>
      <c r="N2459" s="24">
        <f t="shared" si="190"/>
        <v>155350</v>
      </c>
      <c r="O2459" t="str">
        <f t="shared" si="191"/>
        <v>FACTURA</v>
      </c>
      <c r="P2459" t="str">
        <f t="shared" si="192"/>
        <v>2025</v>
      </c>
      <c r="Q2459" t="str">
        <f t="shared" si="193"/>
        <v>02</v>
      </c>
      <c r="R2459" t="str">
        <f>+IFERROR(VLOOKUP(I2459, Listado!A:B, 2, FALSE()), "COMERCIALIZADORA INTERNACIONAL CARIBBEAN EXOTICS S A")</f>
        <v>COMERCIALIZADORA INTERNACIONAL CARIBBEAN EXOTICS S A</v>
      </c>
      <c r="S2459" s="25">
        <f>+VLOOKUP(E2459, TC!A:D, 2, FALSE())</f>
        <v>4123.1000000000004</v>
      </c>
      <c r="T2459" t="str">
        <f t="shared" si="194"/>
        <v>COP</v>
      </c>
    </row>
    <row r="2460" spans="1:20" ht="18.75" hidden="1" customHeight="1" x14ac:dyDescent="0.25">
      <c r="A2460" t="s">
        <v>2215</v>
      </c>
      <c r="B2460" t="s">
        <v>5</v>
      </c>
      <c r="C2460" t="s">
        <v>1913</v>
      </c>
      <c r="D2460" s="24">
        <v>11098</v>
      </c>
      <c r="E2460" t="s">
        <v>1651</v>
      </c>
      <c r="F2460" t="s">
        <v>99</v>
      </c>
      <c r="G2460" t="s">
        <v>1914</v>
      </c>
      <c r="I2460" t="s">
        <v>1841</v>
      </c>
      <c r="J2460" t="s">
        <v>1915</v>
      </c>
      <c r="K2460" t="s">
        <v>2022</v>
      </c>
      <c r="L2460" s="24">
        <v>64000</v>
      </c>
      <c r="M2460" s="25">
        <f>+VLOOKUP(E2460, TC!A:D, 4, FALSE())</f>
        <v>1.0412999999999999</v>
      </c>
      <c r="N2460" s="24">
        <f t="shared" si="190"/>
        <v>64000</v>
      </c>
      <c r="O2460" t="str">
        <f t="shared" si="191"/>
        <v>FACTURA</v>
      </c>
      <c r="P2460" t="str">
        <f t="shared" si="192"/>
        <v>2025</v>
      </c>
      <c r="Q2460" t="str">
        <f t="shared" si="193"/>
        <v>02</v>
      </c>
      <c r="R2460" t="str">
        <f>+IFERROR(VLOOKUP(I2460, Listado!A:B, 2, FALSE()), "COMERCIALIZADORA INTERNACIONAL CARIBBEAN EXOTICS S A")</f>
        <v>LONDOÑO ECHEVERRI ALEJANDRA</v>
      </c>
      <c r="S2460" s="25">
        <f>+VLOOKUP(E2460, TC!A:D, 2, FALSE())</f>
        <v>4123.1000000000004</v>
      </c>
      <c r="T2460" t="str">
        <f t="shared" si="194"/>
        <v>COP</v>
      </c>
    </row>
    <row r="2461" spans="1:20" ht="18.75" hidden="1" customHeight="1" x14ac:dyDescent="0.25">
      <c r="A2461" t="s">
        <v>2215</v>
      </c>
      <c r="B2461" t="s">
        <v>5</v>
      </c>
      <c r="C2461" t="s">
        <v>1913</v>
      </c>
      <c r="D2461" s="24">
        <v>11098</v>
      </c>
      <c r="E2461" t="s">
        <v>1651</v>
      </c>
      <c r="F2461" t="s">
        <v>99</v>
      </c>
      <c r="G2461" t="s">
        <v>1914</v>
      </c>
      <c r="I2461" t="s">
        <v>1841</v>
      </c>
      <c r="J2461" t="s">
        <v>1915</v>
      </c>
      <c r="K2461" t="s">
        <v>2022</v>
      </c>
      <c r="L2461" s="24">
        <v>47800</v>
      </c>
      <c r="M2461" s="25">
        <f>+VLOOKUP(E2461, TC!A:D, 4, FALSE())</f>
        <v>1.0412999999999999</v>
      </c>
      <c r="N2461" s="24">
        <f t="shared" si="190"/>
        <v>47800</v>
      </c>
      <c r="O2461" t="str">
        <f t="shared" si="191"/>
        <v>FACTURA</v>
      </c>
      <c r="P2461" t="str">
        <f t="shared" si="192"/>
        <v>2025</v>
      </c>
      <c r="Q2461" t="str">
        <f t="shared" si="193"/>
        <v>02</v>
      </c>
      <c r="R2461" t="str">
        <f>+IFERROR(VLOOKUP(I2461, Listado!A:B, 2, FALSE()), "COMERCIALIZADORA INTERNACIONAL CARIBBEAN EXOTICS S A")</f>
        <v>LONDOÑO ECHEVERRI ALEJANDRA</v>
      </c>
      <c r="S2461" s="25">
        <f>+VLOOKUP(E2461, TC!A:D, 2, FALSE())</f>
        <v>4123.1000000000004</v>
      </c>
      <c r="T2461" t="str">
        <f t="shared" si="194"/>
        <v>COP</v>
      </c>
    </row>
    <row r="2462" spans="1:20" ht="18.75" hidden="1" customHeight="1" x14ac:dyDescent="0.25">
      <c r="A2462" t="s">
        <v>2215</v>
      </c>
      <c r="B2462" t="s">
        <v>5</v>
      </c>
      <c r="C2462" t="s">
        <v>1913</v>
      </c>
      <c r="D2462" s="24">
        <v>11098</v>
      </c>
      <c r="E2462" t="s">
        <v>1651</v>
      </c>
      <c r="F2462" t="s">
        <v>99</v>
      </c>
      <c r="G2462" t="s">
        <v>1914</v>
      </c>
      <c r="I2462" t="s">
        <v>1841</v>
      </c>
      <c r="J2462" t="s">
        <v>1915</v>
      </c>
      <c r="K2462" t="s">
        <v>2022</v>
      </c>
      <c r="L2462" s="24">
        <v>62200</v>
      </c>
      <c r="M2462" s="25">
        <f>+VLOOKUP(E2462, TC!A:D, 4, FALSE())</f>
        <v>1.0412999999999999</v>
      </c>
      <c r="N2462" s="24">
        <f t="shared" si="190"/>
        <v>62200</v>
      </c>
      <c r="O2462" t="str">
        <f t="shared" si="191"/>
        <v>FACTURA</v>
      </c>
      <c r="P2462" t="str">
        <f t="shared" si="192"/>
        <v>2025</v>
      </c>
      <c r="Q2462" t="str">
        <f t="shared" si="193"/>
        <v>02</v>
      </c>
      <c r="R2462" t="str">
        <f>+IFERROR(VLOOKUP(I2462, Listado!A:B, 2, FALSE()), "COMERCIALIZADORA INTERNACIONAL CARIBBEAN EXOTICS S A")</f>
        <v>LONDOÑO ECHEVERRI ALEJANDRA</v>
      </c>
      <c r="S2462" s="25">
        <f>+VLOOKUP(E2462, TC!A:D, 2, FALSE())</f>
        <v>4123.1000000000004</v>
      </c>
      <c r="T2462" t="str">
        <f t="shared" si="194"/>
        <v>COP</v>
      </c>
    </row>
    <row r="2463" spans="1:20" ht="18.75" hidden="1" customHeight="1" x14ac:dyDescent="0.25">
      <c r="A2463" t="s">
        <v>2215</v>
      </c>
      <c r="B2463" t="s">
        <v>5</v>
      </c>
      <c r="C2463" t="s">
        <v>1913</v>
      </c>
      <c r="D2463" s="24">
        <v>11099</v>
      </c>
      <c r="E2463" t="s">
        <v>1651</v>
      </c>
      <c r="F2463" t="s">
        <v>99</v>
      </c>
      <c r="G2463" t="s">
        <v>1914</v>
      </c>
      <c r="I2463" t="s">
        <v>1841</v>
      </c>
      <c r="J2463" t="s">
        <v>1915</v>
      </c>
      <c r="K2463" t="s">
        <v>2021</v>
      </c>
      <c r="L2463" s="24">
        <v>226070</v>
      </c>
      <c r="M2463" s="25">
        <f>+VLOOKUP(E2463, TC!A:D, 4, FALSE())</f>
        <v>1.0412999999999999</v>
      </c>
      <c r="N2463" s="24">
        <f t="shared" si="190"/>
        <v>226070</v>
      </c>
      <c r="O2463" t="str">
        <f t="shared" si="191"/>
        <v>FACTURA</v>
      </c>
      <c r="P2463" t="str">
        <f t="shared" si="192"/>
        <v>2025</v>
      </c>
      <c r="Q2463" t="str">
        <f t="shared" si="193"/>
        <v>02</v>
      </c>
      <c r="R2463" t="str">
        <f>+IFERROR(VLOOKUP(I2463, Listado!A:B, 2, FALSE()), "COMERCIALIZADORA INTERNACIONAL CARIBBEAN EXOTICS S A")</f>
        <v>LONDOÑO ECHEVERRI ALEJANDRA</v>
      </c>
      <c r="S2463" s="25">
        <f>+VLOOKUP(E2463, TC!A:D, 2, FALSE())</f>
        <v>4123.1000000000004</v>
      </c>
      <c r="T2463" t="str">
        <f t="shared" si="194"/>
        <v>COP</v>
      </c>
    </row>
    <row r="2464" spans="1:20" ht="18.75" hidden="1" customHeight="1" x14ac:dyDescent="0.25">
      <c r="A2464" t="s">
        <v>2215</v>
      </c>
      <c r="B2464" t="s">
        <v>5</v>
      </c>
      <c r="C2464" t="s">
        <v>1913</v>
      </c>
      <c r="D2464" s="24">
        <v>11099</v>
      </c>
      <c r="E2464" t="s">
        <v>1651</v>
      </c>
      <c r="F2464" t="s">
        <v>99</v>
      </c>
      <c r="G2464" t="s">
        <v>1914</v>
      </c>
      <c r="I2464" t="s">
        <v>1841</v>
      </c>
      <c r="J2464" t="s">
        <v>1915</v>
      </c>
      <c r="K2464" t="s">
        <v>2021</v>
      </c>
      <c r="L2464" s="24">
        <v>64090</v>
      </c>
      <c r="M2464" s="25">
        <f>+VLOOKUP(E2464, TC!A:D, 4, FALSE())</f>
        <v>1.0412999999999999</v>
      </c>
      <c r="N2464" s="24">
        <f t="shared" si="190"/>
        <v>64090</v>
      </c>
      <c r="O2464" t="str">
        <f t="shared" si="191"/>
        <v>FACTURA</v>
      </c>
      <c r="P2464" t="str">
        <f t="shared" si="192"/>
        <v>2025</v>
      </c>
      <c r="Q2464" t="str">
        <f t="shared" si="193"/>
        <v>02</v>
      </c>
      <c r="R2464" t="str">
        <f>+IFERROR(VLOOKUP(I2464, Listado!A:B, 2, FALSE()), "COMERCIALIZADORA INTERNACIONAL CARIBBEAN EXOTICS S A")</f>
        <v>LONDOÑO ECHEVERRI ALEJANDRA</v>
      </c>
      <c r="S2464" s="25">
        <f>+VLOOKUP(E2464, TC!A:D, 2, FALSE())</f>
        <v>4123.1000000000004</v>
      </c>
      <c r="T2464" t="str">
        <f t="shared" si="194"/>
        <v>COP</v>
      </c>
    </row>
    <row r="2465" spans="1:20" ht="18.75" hidden="1" customHeight="1" x14ac:dyDescent="0.25">
      <c r="A2465" t="s">
        <v>2215</v>
      </c>
      <c r="B2465" t="s">
        <v>5</v>
      </c>
      <c r="C2465" t="s">
        <v>1913</v>
      </c>
      <c r="D2465" s="24">
        <v>11099</v>
      </c>
      <c r="E2465" t="s">
        <v>1651</v>
      </c>
      <c r="F2465" t="s">
        <v>99</v>
      </c>
      <c r="G2465" t="s">
        <v>1914</v>
      </c>
      <c r="I2465" t="s">
        <v>1841</v>
      </c>
      <c r="J2465" t="s">
        <v>1915</v>
      </c>
      <c r="K2465" t="s">
        <v>2021</v>
      </c>
      <c r="L2465" s="24">
        <v>51480</v>
      </c>
      <c r="M2465" s="25">
        <f>+VLOOKUP(E2465, TC!A:D, 4, FALSE())</f>
        <v>1.0412999999999999</v>
      </c>
      <c r="N2465" s="24">
        <f t="shared" si="190"/>
        <v>51480</v>
      </c>
      <c r="O2465" t="str">
        <f t="shared" si="191"/>
        <v>FACTURA</v>
      </c>
      <c r="P2465" t="str">
        <f t="shared" si="192"/>
        <v>2025</v>
      </c>
      <c r="Q2465" t="str">
        <f t="shared" si="193"/>
        <v>02</v>
      </c>
      <c r="R2465" t="str">
        <f>+IFERROR(VLOOKUP(I2465, Listado!A:B, 2, FALSE()), "COMERCIALIZADORA INTERNACIONAL CARIBBEAN EXOTICS S A")</f>
        <v>LONDOÑO ECHEVERRI ALEJANDRA</v>
      </c>
      <c r="S2465" s="25">
        <f>+VLOOKUP(E2465, TC!A:D, 2, FALSE())</f>
        <v>4123.1000000000004</v>
      </c>
      <c r="T2465" t="str">
        <f t="shared" si="194"/>
        <v>COP</v>
      </c>
    </row>
    <row r="2466" spans="1:20" ht="18.75" hidden="1" customHeight="1" x14ac:dyDescent="0.25">
      <c r="A2466" t="s">
        <v>2215</v>
      </c>
      <c r="B2466" t="s">
        <v>5</v>
      </c>
      <c r="C2466" t="s">
        <v>1913</v>
      </c>
      <c r="D2466" s="24">
        <v>11099</v>
      </c>
      <c r="E2466" t="s">
        <v>1651</v>
      </c>
      <c r="F2466" t="s">
        <v>99</v>
      </c>
      <c r="G2466" t="s">
        <v>1914</v>
      </c>
      <c r="I2466" t="s">
        <v>1841</v>
      </c>
      <c r="J2466" t="s">
        <v>1915</v>
      </c>
      <c r="K2466" t="s">
        <v>2021</v>
      </c>
      <c r="L2466" s="24">
        <v>79560</v>
      </c>
      <c r="M2466" s="25">
        <f>+VLOOKUP(E2466, TC!A:D, 4, FALSE())</f>
        <v>1.0412999999999999</v>
      </c>
      <c r="N2466" s="24">
        <f t="shared" si="190"/>
        <v>79560</v>
      </c>
      <c r="O2466" t="str">
        <f t="shared" si="191"/>
        <v>FACTURA</v>
      </c>
      <c r="P2466" t="str">
        <f t="shared" si="192"/>
        <v>2025</v>
      </c>
      <c r="Q2466" t="str">
        <f t="shared" si="193"/>
        <v>02</v>
      </c>
      <c r="R2466" t="str">
        <f>+IFERROR(VLOOKUP(I2466, Listado!A:B, 2, FALSE()), "COMERCIALIZADORA INTERNACIONAL CARIBBEAN EXOTICS S A")</f>
        <v>LONDOÑO ECHEVERRI ALEJANDRA</v>
      </c>
      <c r="S2466" s="25">
        <f>+VLOOKUP(E2466, TC!A:D, 2, FALSE())</f>
        <v>4123.1000000000004</v>
      </c>
      <c r="T2466" t="str">
        <f t="shared" si="194"/>
        <v>COP</v>
      </c>
    </row>
    <row r="2467" spans="1:20" ht="18.75" hidden="1" customHeight="1" x14ac:dyDescent="0.25">
      <c r="A2467" t="s">
        <v>2215</v>
      </c>
      <c r="B2467" t="s">
        <v>5</v>
      </c>
      <c r="C2467" t="s">
        <v>1913</v>
      </c>
      <c r="D2467" s="24">
        <v>11099</v>
      </c>
      <c r="E2467" t="s">
        <v>1651</v>
      </c>
      <c r="F2467" t="s">
        <v>99</v>
      </c>
      <c r="G2467" t="s">
        <v>1914</v>
      </c>
      <c r="I2467" t="s">
        <v>1841</v>
      </c>
      <c r="J2467" t="s">
        <v>1915</v>
      </c>
      <c r="K2467" t="s">
        <v>2021</v>
      </c>
      <c r="L2467" s="24">
        <v>50960</v>
      </c>
      <c r="M2467" s="25">
        <f>+VLOOKUP(E2467, TC!A:D, 4, FALSE())</f>
        <v>1.0412999999999999</v>
      </c>
      <c r="N2467" s="24">
        <f t="shared" si="190"/>
        <v>50960</v>
      </c>
      <c r="O2467" t="str">
        <f t="shared" si="191"/>
        <v>FACTURA</v>
      </c>
      <c r="P2467" t="str">
        <f t="shared" si="192"/>
        <v>2025</v>
      </c>
      <c r="Q2467" t="str">
        <f t="shared" si="193"/>
        <v>02</v>
      </c>
      <c r="R2467" t="str">
        <f>+IFERROR(VLOOKUP(I2467, Listado!A:B, 2, FALSE()), "COMERCIALIZADORA INTERNACIONAL CARIBBEAN EXOTICS S A")</f>
        <v>LONDOÑO ECHEVERRI ALEJANDRA</v>
      </c>
      <c r="S2467" s="25">
        <f>+VLOOKUP(E2467, TC!A:D, 2, FALSE())</f>
        <v>4123.1000000000004</v>
      </c>
      <c r="T2467" t="str">
        <f t="shared" si="194"/>
        <v>COP</v>
      </c>
    </row>
    <row r="2468" spans="1:20" ht="18.75" hidden="1" customHeight="1" x14ac:dyDescent="0.25">
      <c r="A2468" t="s">
        <v>2215</v>
      </c>
      <c r="B2468" t="s">
        <v>5</v>
      </c>
      <c r="C2468" t="s">
        <v>1913</v>
      </c>
      <c r="D2468" s="24">
        <v>11099</v>
      </c>
      <c r="E2468" t="s">
        <v>1651</v>
      </c>
      <c r="F2468" t="s">
        <v>99</v>
      </c>
      <c r="G2468" t="s">
        <v>1914</v>
      </c>
      <c r="I2468" t="s">
        <v>1841</v>
      </c>
      <c r="J2468" t="s">
        <v>1915</v>
      </c>
      <c r="K2468" t="s">
        <v>2021</v>
      </c>
      <c r="L2468" s="24">
        <v>40820</v>
      </c>
      <c r="M2468" s="25">
        <f>+VLOOKUP(E2468, TC!A:D, 4, FALSE())</f>
        <v>1.0412999999999999</v>
      </c>
      <c r="N2468" s="24">
        <f t="shared" si="190"/>
        <v>40820</v>
      </c>
      <c r="O2468" t="str">
        <f t="shared" si="191"/>
        <v>FACTURA</v>
      </c>
      <c r="P2468" t="str">
        <f t="shared" si="192"/>
        <v>2025</v>
      </c>
      <c r="Q2468" t="str">
        <f t="shared" si="193"/>
        <v>02</v>
      </c>
      <c r="R2468" t="str">
        <f>+IFERROR(VLOOKUP(I2468, Listado!A:B, 2, FALSE()), "COMERCIALIZADORA INTERNACIONAL CARIBBEAN EXOTICS S A")</f>
        <v>LONDOÑO ECHEVERRI ALEJANDRA</v>
      </c>
      <c r="S2468" s="25">
        <f>+VLOOKUP(E2468, TC!A:D, 2, FALSE())</f>
        <v>4123.1000000000004</v>
      </c>
      <c r="T2468" t="str">
        <f t="shared" si="194"/>
        <v>COP</v>
      </c>
    </row>
    <row r="2469" spans="1:20" ht="18.75" hidden="1" customHeight="1" x14ac:dyDescent="0.25">
      <c r="A2469" t="s">
        <v>2215</v>
      </c>
      <c r="B2469" t="s">
        <v>5</v>
      </c>
      <c r="C2469" t="s">
        <v>1913</v>
      </c>
      <c r="D2469" s="24">
        <v>11099</v>
      </c>
      <c r="E2469" t="s">
        <v>1651</v>
      </c>
      <c r="F2469" t="s">
        <v>99</v>
      </c>
      <c r="G2469" t="s">
        <v>1914</v>
      </c>
      <c r="I2469" t="s">
        <v>1841</v>
      </c>
      <c r="J2469" t="s">
        <v>1915</v>
      </c>
      <c r="K2469" t="s">
        <v>2021</v>
      </c>
      <c r="L2469" s="24">
        <v>40040</v>
      </c>
      <c r="M2469" s="25">
        <f>+VLOOKUP(E2469, TC!A:D, 4, FALSE())</f>
        <v>1.0412999999999999</v>
      </c>
      <c r="N2469" s="24">
        <f t="shared" si="190"/>
        <v>40040</v>
      </c>
      <c r="O2469" t="str">
        <f t="shared" si="191"/>
        <v>FACTURA</v>
      </c>
      <c r="P2469" t="str">
        <f t="shared" si="192"/>
        <v>2025</v>
      </c>
      <c r="Q2469" t="str">
        <f t="shared" si="193"/>
        <v>02</v>
      </c>
      <c r="R2469" t="str">
        <f>+IFERROR(VLOOKUP(I2469, Listado!A:B, 2, FALSE()), "COMERCIALIZADORA INTERNACIONAL CARIBBEAN EXOTICS S A")</f>
        <v>LONDOÑO ECHEVERRI ALEJANDRA</v>
      </c>
      <c r="S2469" s="25">
        <f>+VLOOKUP(E2469, TC!A:D, 2, FALSE())</f>
        <v>4123.1000000000004</v>
      </c>
      <c r="T2469" t="str">
        <f t="shared" si="194"/>
        <v>COP</v>
      </c>
    </row>
    <row r="2470" spans="1:20" ht="18.75" hidden="1" customHeight="1" x14ac:dyDescent="0.25">
      <c r="A2470" t="s">
        <v>2215</v>
      </c>
      <c r="B2470" t="s">
        <v>5</v>
      </c>
      <c r="C2470" t="s">
        <v>1913</v>
      </c>
      <c r="D2470" s="24">
        <v>11099</v>
      </c>
      <c r="E2470" t="s">
        <v>1651</v>
      </c>
      <c r="F2470" t="s">
        <v>99</v>
      </c>
      <c r="G2470" t="s">
        <v>1914</v>
      </c>
      <c r="I2470" t="s">
        <v>1841</v>
      </c>
      <c r="J2470" t="s">
        <v>1915</v>
      </c>
      <c r="K2470" t="s">
        <v>2021</v>
      </c>
      <c r="L2470" s="24">
        <v>16120</v>
      </c>
      <c r="M2470" s="25">
        <f>+VLOOKUP(E2470, TC!A:D, 4, FALSE())</f>
        <v>1.0412999999999999</v>
      </c>
      <c r="N2470" s="24">
        <f t="shared" si="190"/>
        <v>16120</v>
      </c>
      <c r="O2470" t="str">
        <f t="shared" si="191"/>
        <v>FACTURA</v>
      </c>
      <c r="P2470" t="str">
        <f t="shared" si="192"/>
        <v>2025</v>
      </c>
      <c r="Q2470" t="str">
        <f t="shared" si="193"/>
        <v>02</v>
      </c>
      <c r="R2470" t="str">
        <f>+IFERROR(VLOOKUP(I2470, Listado!A:B, 2, FALSE()), "COMERCIALIZADORA INTERNACIONAL CARIBBEAN EXOTICS S A")</f>
        <v>LONDOÑO ECHEVERRI ALEJANDRA</v>
      </c>
      <c r="S2470" s="25">
        <f>+VLOOKUP(E2470, TC!A:D, 2, FALSE())</f>
        <v>4123.1000000000004</v>
      </c>
      <c r="T2470" t="str">
        <f t="shared" si="194"/>
        <v>COP</v>
      </c>
    </row>
    <row r="2471" spans="1:20" ht="18.75" hidden="1" customHeight="1" x14ac:dyDescent="0.25">
      <c r="A2471" t="s">
        <v>2215</v>
      </c>
      <c r="B2471" t="s">
        <v>5</v>
      </c>
      <c r="C2471" t="s">
        <v>1913</v>
      </c>
      <c r="D2471" s="24">
        <v>11100</v>
      </c>
      <c r="E2471" t="s">
        <v>1651</v>
      </c>
      <c r="F2471" t="s">
        <v>128</v>
      </c>
      <c r="G2471" t="s">
        <v>110</v>
      </c>
      <c r="I2471" t="s">
        <v>1850</v>
      </c>
      <c r="J2471" t="s">
        <v>1919</v>
      </c>
      <c r="K2471" t="s">
        <v>1918</v>
      </c>
      <c r="L2471" s="24">
        <v>100.8</v>
      </c>
      <c r="M2471" s="25">
        <f>+VLOOKUP(E2471, TC!A:D, 4, FALSE())</f>
        <v>1.0412999999999999</v>
      </c>
      <c r="N2471" s="24">
        <f t="shared" si="190"/>
        <v>100.8</v>
      </c>
      <c r="O2471" t="str">
        <f t="shared" si="191"/>
        <v>FACTURA</v>
      </c>
      <c r="P2471" t="str">
        <f t="shared" si="192"/>
        <v>2025</v>
      </c>
      <c r="Q2471" t="str">
        <f t="shared" si="193"/>
        <v>02</v>
      </c>
      <c r="R2471" t="str">
        <f>+IFERROR(VLOOKUP(I2471, Listado!A:B, 2, FALSE()), "COMERCIALIZADORA INTERNACIONAL CARIBBEAN EXOTICS S A")</f>
        <v>PEREZ MEJIA MARIA PAULINA</v>
      </c>
      <c r="S2471" s="25">
        <f>+VLOOKUP(E2471, TC!A:D, 2, FALSE())</f>
        <v>4123.1000000000004</v>
      </c>
      <c r="T2471" t="str">
        <f t="shared" si="194"/>
        <v>USD</v>
      </c>
    </row>
    <row r="2472" spans="1:20" ht="18.75" hidden="1" customHeight="1" x14ac:dyDescent="0.25">
      <c r="A2472" t="s">
        <v>2215</v>
      </c>
      <c r="B2472" t="s">
        <v>5</v>
      </c>
      <c r="C2472" t="s">
        <v>1913</v>
      </c>
      <c r="D2472" s="24">
        <v>11101</v>
      </c>
      <c r="E2472" t="s">
        <v>1651</v>
      </c>
      <c r="F2472" t="s">
        <v>99</v>
      </c>
      <c r="G2472" t="s">
        <v>1914</v>
      </c>
      <c r="I2472" t="s">
        <v>1845</v>
      </c>
      <c r="J2472" t="s">
        <v>1915</v>
      </c>
      <c r="K2472" t="s">
        <v>2021</v>
      </c>
      <c r="L2472" s="24">
        <v>447000</v>
      </c>
      <c r="M2472" s="25">
        <f>+VLOOKUP(E2472, TC!A:D, 4, FALSE())</f>
        <v>1.0412999999999999</v>
      </c>
      <c r="N2472" s="24">
        <f t="shared" si="190"/>
        <v>447000</v>
      </c>
      <c r="O2472" t="str">
        <f t="shared" si="191"/>
        <v>FACTURA</v>
      </c>
      <c r="P2472" t="str">
        <f t="shared" si="192"/>
        <v>2025</v>
      </c>
      <c r="Q2472" t="str">
        <f t="shared" si="193"/>
        <v>02</v>
      </c>
      <c r="R2472" t="str">
        <f>+IFERROR(VLOOKUP(I2472, Listado!A:B, 2, FALSE()), "COMERCIALIZADORA INTERNACIONAL CARIBBEAN EXOTICS S A")</f>
        <v>LONDOÑO ECHEVERRI ALEJANDRA</v>
      </c>
      <c r="S2472" s="25">
        <f>+VLOOKUP(E2472, TC!A:D, 2, FALSE())</f>
        <v>4123.1000000000004</v>
      </c>
      <c r="T2472" t="str">
        <f t="shared" si="194"/>
        <v>COP</v>
      </c>
    </row>
    <row r="2473" spans="1:20" ht="18.75" hidden="1" customHeight="1" x14ac:dyDescent="0.25">
      <c r="A2473" t="s">
        <v>2215</v>
      </c>
      <c r="B2473" t="s">
        <v>5</v>
      </c>
      <c r="C2473" t="s">
        <v>1913</v>
      </c>
      <c r="D2473" s="24">
        <v>11101</v>
      </c>
      <c r="E2473" t="s">
        <v>1651</v>
      </c>
      <c r="F2473" t="s">
        <v>99</v>
      </c>
      <c r="G2473" t="s">
        <v>1914</v>
      </c>
      <c r="I2473" t="s">
        <v>1845</v>
      </c>
      <c r="J2473" t="s">
        <v>1915</v>
      </c>
      <c r="K2473" t="s">
        <v>2021</v>
      </c>
      <c r="L2473" s="24">
        <v>667350</v>
      </c>
      <c r="M2473" s="25">
        <f>+VLOOKUP(E2473, TC!A:D, 4, FALSE())</f>
        <v>1.0412999999999999</v>
      </c>
      <c r="N2473" s="24">
        <f t="shared" si="190"/>
        <v>667350</v>
      </c>
      <c r="O2473" t="str">
        <f t="shared" si="191"/>
        <v>FACTURA</v>
      </c>
      <c r="P2473" t="str">
        <f t="shared" si="192"/>
        <v>2025</v>
      </c>
      <c r="Q2473" t="str">
        <f t="shared" si="193"/>
        <v>02</v>
      </c>
      <c r="R2473" t="str">
        <f>+IFERROR(VLOOKUP(I2473, Listado!A:B, 2, FALSE()), "COMERCIALIZADORA INTERNACIONAL CARIBBEAN EXOTICS S A")</f>
        <v>LONDOÑO ECHEVERRI ALEJANDRA</v>
      </c>
      <c r="S2473" s="25">
        <f>+VLOOKUP(E2473, TC!A:D, 2, FALSE())</f>
        <v>4123.1000000000004</v>
      </c>
      <c r="T2473" t="str">
        <f t="shared" si="194"/>
        <v>COP</v>
      </c>
    </row>
    <row r="2474" spans="1:20" ht="18.75" hidden="1" customHeight="1" x14ac:dyDescent="0.25">
      <c r="A2474" t="s">
        <v>2215</v>
      </c>
      <c r="B2474" t="s">
        <v>5</v>
      </c>
      <c r="C2474" t="s">
        <v>1913</v>
      </c>
      <c r="D2474" s="24">
        <v>11101</v>
      </c>
      <c r="E2474" t="s">
        <v>1651</v>
      </c>
      <c r="F2474" t="s">
        <v>99</v>
      </c>
      <c r="G2474" t="s">
        <v>1914</v>
      </c>
      <c r="I2474" t="s">
        <v>1845</v>
      </c>
      <c r="J2474" t="s">
        <v>1915</v>
      </c>
      <c r="K2474" t="s">
        <v>2021</v>
      </c>
      <c r="L2474" s="24">
        <v>521400</v>
      </c>
      <c r="M2474" s="25">
        <f>+VLOOKUP(E2474, TC!A:D, 4, FALSE())</f>
        <v>1.0412999999999999</v>
      </c>
      <c r="N2474" s="24">
        <f t="shared" si="190"/>
        <v>521400</v>
      </c>
      <c r="O2474" t="str">
        <f t="shared" si="191"/>
        <v>FACTURA</v>
      </c>
      <c r="P2474" t="str">
        <f t="shared" si="192"/>
        <v>2025</v>
      </c>
      <c r="Q2474" t="str">
        <f t="shared" si="193"/>
        <v>02</v>
      </c>
      <c r="R2474" t="str">
        <f>+IFERROR(VLOOKUP(I2474, Listado!A:B, 2, FALSE()), "COMERCIALIZADORA INTERNACIONAL CARIBBEAN EXOTICS S A")</f>
        <v>LONDOÑO ECHEVERRI ALEJANDRA</v>
      </c>
      <c r="S2474" s="25">
        <f>+VLOOKUP(E2474, TC!A:D, 2, FALSE())</f>
        <v>4123.1000000000004</v>
      </c>
      <c r="T2474" t="str">
        <f t="shared" si="194"/>
        <v>COP</v>
      </c>
    </row>
    <row r="2475" spans="1:20" ht="18.75" hidden="1" customHeight="1" x14ac:dyDescent="0.25">
      <c r="A2475" t="s">
        <v>2215</v>
      </c>
      <c r="B2475" t="s">
        <v>5</v>
      </c>
      <c r="C2475" t="s">
        <v>1913</v>
      </c>
      <c r="D2475" s="24">
        <v>11101</v>
      </c>
      <c r="E2475" t="s">
        <v>1651</v>
      </c>
      <c r="F2475" t="s">
        <v>99</v>
      </c>
      <c r="G2475" t="s">
        <v>1914</v>
      </c>
      <c r="I2475" t="s">
        <v>1845</v>
      </c>
      <c r="J2475" t="s">
        <v>1915</v>
      </c>
      <c r="K2475" t="s">
        <v>2021</v>
      </c>
      <c r="L2475" s="24">
        <v>267750</v>
      </c>
      <c r="M2475" s="25">
        <f>+VLOOKUP(E2475, TC!A:D, 4, FALSE())</f>
        <v>1.0412999999999999</v>
      </c>
      <c r="N2475" s="24">
        <f t="shared" si="190"/>
        <v>267750</v>
      </c>
      <c r="O2475" t="str">
        <f t="shared" si="191"/>
        <v>FACTURA</v>
      </c>
      <c r="P2475" t="str">
        <f t="shared" si="192"/>
        <v>2025</v>
      </c>
      <c r="Q2475" t="str">
        <f t="shared" si="193"/>
        <v>02</v>
      </c>
      <c r="R2475" t="str">
        <f>+IFERROR(VLOOKUP(I2475, Listado!A:B, 2, FALSE()), "COMERCIALIZADORA INTERNACIONAL CARIBBEAN EXOTICS S A")</f>
        <v>LONDOÑO ECHEVERRI ALEJANDRA</v>
      </c>
      <c r="S2475" s="25">
        <f>+VLOOKUP(E2475, TC!A:D, 2, FALSE())</f>
        <v>4123.1000000000004</v>
      </c>
      <c r="T2475" t="str">
        <f t="shared" si="194"/>
        <v>COP</v>
      </c>
    </row>
    <row r="2476" spans="1:20" ht="18.75" hidden="1" customHeight="1" x14ac:dyDescent="0.25">
      <c r="A2476" t="s">
        <v>2215</v>
      </c>
      <c r="B2476" t="s">
        <v>5</v>
      </c>
      <c r="C2476" t="s">
        <v>1913</v>
      </c>
      <c r="D2476" s="24">
        <v>11101</v>
      </c>
      <c r="E2476" t="s">
        <v>1651</v>
      </c>
      <c r="F2476" t="s">
        <v>99</v>
      </c>
      <c r="G2476" t="s">
        <v>1914</v>
      </c>
      <c r="I2476" t="s">
        <v>1845</v>
      </c>
      <c r="J2476" t="s">
        <v>1915</v>
      </c>
      <c r="K2476" t="s">
        <v>2021</v>
      </c>
      <c r="L2476" s="24">
        <v>253350</v>
      </c>
      <c r="M2476" s="25">
        <f>+VLOOKUP(E2476, TC!A:D, 4, FALSE())</f>
        <v>1.0412999999999999</v>
      </c>
      <c r="N2476" s="24">
        <f t="shared" si="190"/>
        <v>253350</v>
      </c>
      <c r="O2476" t="str">
        <f t="shared" si="191"/>
        <v>FACTURA</v>
      </c>
      <c r="P2476" t="str">
        <f t="shared" si="192"/>
        <v>2025</v>
      </c>
      <c r="Q2476" t="str">
        <f t="shared" si="193"/>
        <v>02</v>
      </c>
      <c r="R2476" t="str">
        <f>+IFERROR(VLOOKUP(I2476, Listado!A:B, 2, FALSE()), "COMERCIALIZADORA INTERNACIONAL CARIBBEAN EXOTICS S A")</f>
        <v>LONDOÑO ECHEVERRI ALEJANDRA</v>
      </c>
      <c r="S2476" s="25">
        <f>+VLOOKUP(E2476, TC!A:D, 2, FALSE())</f>
        <v>4123.1000000000004</v>
      </c>
      <c r="T2476" t="str">
        <f t="shared" si="194"/>
        <v>COP</v>
      </c>
    </row>
    <row r="2477" spans="1:20" ht="18.75" hidden="1" customHeight="1" x14ac:dyDescent="0.25">
      <c r="A2477" t="s">
        <v>2215</v>
      </c>
      <c r="B2477" t="s">
        <v>5</v>
      </c>
      <c r="C2477" t="s">
        <v>1913</v>
      </c>
      <c r="D2477" s="24">
        <v>11101</v>
      </c>
      <c r="E2477" t="s">
        <v>1651</v>
      </c>
      <c r="F2477" t="s">
        <v>99</v>
      </c>
      <c r="G2477" t="s">
        <v>1914</v>
      </c>
      <c r="I2477" t="s">
        <v>1845</v>
      </c>
      <c r="J2477" t="s">
        <v>1915</v>
      </c>
      <c r="K2477" t="s">
        <v>2021</v>
      </c>
      <c r="L2477" s="24">
        <v>56850</v>
      </c>
      <c r="M2477" s="25">
        <f>+VLOOKUP(E2477, TC!A:D, 4, FALSE())</f>
        <v>1.0412999999999999</v>
      </c>
      <c r="N2477" s="24">
        <f t="shared" si="190"/>
        <v>56850</v>
      </c>
      <c r="O2477" t="str">
        <f t="shared" si="191"/>
        <v>FACTURA</v>
      </c>
      <c r="P2477" t="str">
        <f t="shared" si="192"/>
        <v>2025</v>
      </c>
      <c r="Q2477" t="str">
        <f t="shared" si="193"/>
        <v>02</v>
      </c>
      <c r="R2477" t="str">
        <f>+IFERROR(VLOOKUP(I2477, Listado!A:B, 2, FALSE()), "COMERCIALIZADORA INTERNACIONAL CARIBBEAN EXOTICS S A")</f>
        <v>LONDOÑO ECHEVERRI ALEJANDRA</v>
      </c>
      <c r="S2477" s="25">
        <f>+VLOOKUP(E2477, TC!A:D, 2, FALSE())</f>
        <v>4123.1000000000004</v>
      </c>
      <c r="T2477" t="str">
        <f t="shared" si="194"/>
        <v>COP</v>
      </c>
    </row>
    <row r="2478" spans="1:20" ht="18.75" hidden="1" customHeight="1" x14ac:dyDescent="0.25">
      <c r="A2478" t="s">
        <v>2215</v>
      </c>
      <c r="B2478" t="s">
        <v>5</v>
      </c>
      <c r="C2478" t="s">
        <v>1913</v>
      </c>
      <c r="D2478" s="24">
        <v>11101</v>
      </c>
      <c r="E2478" t="s">
        <v>1651</v>
      </c>
      <c r="F2478" t="s">
        <v>99</v>
      </c>
      <c r="G2478" t="s">
        <v>1914</v>
      </c>
      <c r="I2478" t="s">
        <v>1845</v>
      </c>
      <c r="J2478" t="s">
        <v>1915</v>
      </c>
      <c r="K2478" t="s">
        <v>2021</v>
      </c>
      <c r="L2478" s="24">
        <v>35550</v>
      </c>
      <c r="M2478" s="25">
        <f>+VLOOKUP(E2478, TC!A:D, 4, FALSE())</f>
        <v>1.0412999999999999</v>
      </c>
      <c r="N2478" s="24">
        <f t="shared" si="190"/>
        <v>35550</v>
      </c>
      <c r="O2478" t="str">
        <f t="shared" si="191"/>
        <v>FACTURA</v>
      </c>
      <c r="P2478" t="str">
        <f t="shared" si="192"/>
        <v>2025</v>
      </c>
      <c r="Q2478" t="str">
        <f t="shared" si="193"/>
        <v>02</v>
      </c>
      <c r="R2478" t="str">
        <f>+IFERROR(VLOOKUP(I2478, Listado!A:B, 2, FALSE()), "COMERCIALIZADORA INTERNACIONAL CARIBBEAN EXOTICS S A")</f>
        <v>LONDOÑO ECHEVERRI ALEJANDRA</v>
      </c>
      <c r="S2478" s="25">
        <f>+VLOOKUP(E2478, TC!A:D, 2, FALSE())</f>
        <v>4123.1000000000004</v>
      </c>
      <c r="T2478" t="str">
        <f t="shared" si="194"/>
        <v>COP</v>
      </c>
    </row>
    <row r="2479" spans="1:20" ht="18.75" hidden="1" customHeight="1" x14ac:dyDescent="0.25">
      <c r="A2479" t="s">
        <v>2215</v>
      </c>
      <c r="B2479" t="s">
        <v>5</v>
      </c>
      <c r="C2479" t="s">
        <v>1913</v>
      </c>
      <c r="D2479" s="24">
        <v>11101</v>
      </c>
      <c r="E2479" t="s">
        <v>1651</v>
      </c>
      <c r="F2479" t="s">
        <v>99</v>
      </c>
      <c r="G2479" t="s">
        <v>1914</v>
      </c>
      <c r="I2479" t="s">
        <v>1845</v>
      </c>
      <c r="J2479" t="s">
        <v>1915</v>
      </c>
      <c r="K2479" t="s">
        <v>2021</v>
      </c>
      <c r="L2479" s="24">
        <v>44550</v>
      </c>
      <c r="M2479" s="25">
        <f>+VLOOKUP(E2479, TC!A:D, 4, FALSE())</f>
        <v>1.0412999999999999</v>
      </c>
      <c r="N2479" s="24">
        <f t="shared" si="190"/>
        <v>44550</v>
      </c>
      <c r="O2479" t="str">
        <f t="shared" si="191"/>
        <v>FACTURA</v>
      </c>
      <c r="P2479" t="str">
        <f t="shared" si="192"/>
        <v>2025</v>
      </c>
      <c r="Q2479" t="str">
        <f t="shared" si="193"/>
        <v>02</v>
      </c>
      <c r="R2479" t="str">
        <f>+IFERROR(VLOOKUP(I2479, Listado!A:B, 2, FALSE()), "COMERCIALIZADORA INTERNACIONAL CARIBBEAN EXOTICS S A")</f>
        <v>LONDOÑO ECHEVERRI ALEJANDRA</v>
      </c>
      <c r="S2479" s="25">
        <f>+VLOOKUP(E2479, TC!A:D, 2, FALSE())</f>
        <v>4123.1000000000004</v>
      </c>
      <c r="T2479" t="str">
        <f t="shared" si="194"/>
        <v>COP</v>
      </c>
    </row>
    <row r="2480" spans="1:20" ht="18.75" hidden="1" customHeight="1" x14ac:dyDescent="0.25">
      <c r="A2480" t="s">
        <v>2215</v>
      </c>
      <c r="B2480" t="s">
        <v>5</v>
      </c>
      <c r="C2480" t="s">
        <v>1913</v>
      </c>
      <c r="D2480" s="24">
        <v>11101</v>
      </c>
      <c r="E2480" t="s">
        <v>1651</v>
      </c>
      <c r="F2480" t="s">
        <v>99</v>
      </c>
      <c r="G2480" t="s">
        <v>1914</v>
      </c>
      <c r="I2480" t="s">
        <v>1845</v>
      </c>
      <c r="J2480" t="s">
        <v>1915</v>
      </c>
      <c r="K2480" t="s">
        <v>2021</v>
      </c>
      <c r="L2480" s="24">
        <v>25650</v>
      </c>
      <c r="M2480" s="25">
        <f>+VLOOKUP(E2480, TC!A:D, 4, FALSE())</f>
        <v>1.0412999999999999</v>
      </c>
      <c r="N2480" s="24">
        <f t="shared" si="190"/>
        <v>25650</v>
      </c>
      <c r="O2480" t="str">
        <f t="shared" si="191"/>
        <v>FACTURA</v>
      </c>
      <c r="P2480" t="str">
        <f t="shared" si="192"/>
        <v>2025</v>
      </c>
      <c r="Q2480" t="str">
        <f t="shared" si="193"/>
        <v>02</v>
      </c>
      <c r="R2480" t="str">
        <f>+IFERROR(VLOOKUP(I2480, Listado!A:B, 2, FALSE()), "COMERCIALIZADORA INTERNACIONAL CARIBBEAN EXOTICS S A")</f>
        <v>LONDOÑO ECHEVERRI ALEJANDRA</v>
      </c>
      <c r="S2480" s="25">
        <f>+VLOOKUP(E2480, TC!A:D, 2, FALSE())</f>
        <v>4123.1000000000004</v>
      </c>
      <c r="T2480" t="str">
        <f t="shared" si="194"/>
        <v>COP</v>
      </c>
    </row>
    <row r="2481" spans="1:20" ht="18.75" hidden="1" customHeight="1" x14ac:dyDescent="0.25">
      <c r="A2481" t="s">
        <v>2215</v>
      </c>
      <c r="B2481" t="s">
        <v>5</v>
      </c>
      <c r="C2481" t="s">
        <v>1913</v>
      </c>
      <c r="D2481" s="24">
        <v>11101</v>
      </c>
      <c r="E2481" t="s">
        <v>1651</v>
      </c>
      <c r="F2481" t="s">
        <v>99</v>
      </c>
      <c r="G2481" t="s">
        <v>1914</v>
      </c>
      <c r="I2481" t="s">
        <v>1845</v>
      </c>
      <c r="J2481" t="s">
        <v>1915</v>
      </c>
      <c r="K2481" t="s">
        <v>2021</v>
      </c>
      <c r="L2481" s="24">
        <v>14250</v>
      </c>
      <c r="M2481" s="25">
        <f>+VLOOKUP(E2481, TC!A:D, 4, FALSE())</f>
        <v>1.0412999999999999</v>
      </c>
      <c r="N2481" s="24">
        <f t="shared" si="190"/>
        <v>14250</v>
      </c>
      <c r="O2481" t="str">
        <f t="shared" si="191"/>
        <v>FACTURA</v>
      </c>
      <c r="P2481" t="str">
        <f t="shared" si="192"/>
        <v>2025</v>
      </c>
      <c r="Q2481" t="str">
        <f t="shared" si="193"/>
        <v>02</v>
      </c>
      <c r="R2481" t="str">
        <f>+IFERROR(VLOOKUP(I2481, Listado!A:B, 2, FALSE()), "COMERCIALIZADORA INTERNACIONAL CARIBBEAN EXOTICS S A")</f>
        <v>LONDOÑO ECHEVERRI ALEJANDRA</v>
      </c>
      <c r="S2481" s="25">
        <f>+VLOOKUP(E2481, TC!A:D, 2, FALSE())</f>
        <v>4123.1000000000004</v>
      </c>
      <c r="T2481" t="str">
        <f t="shared" si="194"/>
        <v>COP</v>
      </c>
    </row>
    <row r="2482" spans="1:20" ht="18.75" hidden="1" customHeight="1" x14ac:dyDescent="0.25">
      <c r="A2482" t="s">
        <v>2215</v>
      </c>
      <c r="B2482" t="s">
        <v>5</v>
      </c>
      <c r="C2482" t="s">
        <v>1913</v>
      </c>
      <c r="D2482" s="24">
        <v>11101</v>
      </c>
      <c r="E2482" t="s">
        <v>1651</v>
      </c>
      <c r="F2482" t="s">
        <v>99</v>
      </c>
      <c r="G2482" t="s">
        <v>1914</v>
      </c>
      <c r="I2482" t="s">
        <v>1845</v>
      </c>
      <c r="J2482" t="s">
        <v>1915</v>
      </c>
      <c r="K2482" t="s">
        <v>2021</v>
      </c>
      <c r="L2482" s="24">
        <v>5100</v>
      </c>
      <c r="M2482" s="25">
        <f>+VLOOKUP(E2482, TC!A:D, 4, FALSE())</f>
        <v>1.0412999999999999</v>
      </c>
      <c r="N2482" s="24">
        <f t="shared" si="190"/>
        <v>5100</v>
      </c>
      <c r="O2482" t="str">
        <f t="shared" si="191"/>
        <v>FACTURA</v>
      </c>
      <c r="P2482" t="str">
        <f t="shared" si="192"/>
        <v>2025</v>
      </c>
      <c r="Q2482" t="str">
        <f t="shared" si="193"/>
        <v>02</v>
      </c>
      <c r="R2482" t="str">
        <f>+IFERROR(VLOOKUP(I2482, Listado!A:B, 2, FALSE()), "COMERCIALIZADORA INTERNACIONAL CARIBBEAN EXOTICS S A")</f>
        <v>LONDOÑO ECHEVERRI ALEJANDRA</v>
      </c>
      <c r="S2482" s="25">
        <f>+VLOOKUP(E2482, TC!A:D, 2, FALSE())</f>
        <v>4123.1000000000004</v>
      </c>
      <c r="T2482" t="str">
        <f t="shared" si="194"/>
        <v>COP</v>
      </c>
    </row>
    <row r="2483" spans="1:20" ht="18.75" hidden="1" customHeight="1" x14ac:dyDescent="0.25">
      <c r="A2483" t="s">
        <v>2215</v>
      </c>
      <c r="B2483" t="s">
        <v>5</v>
      </c>
      <c r="C2483" t="s">
        <v>1913</v>
      </c>
      <c r="D2483" s="24">
        <v>11102</v>
      </c>
      <c r="E2483" t="s">
        <v>1651</v>
      </c>
      <c r="F2483" t="s">
        <v>99</v>
      </c>
      <c r="G2483" t="s">
        <v>1914</v>
      </c>
      <c r="I2483" t="s">
        <v>1841</v>
      </c>
      <c r="J2483" t="s">
        <v>1915</v>
      </c>
      <c r="K2483" t="s">
        <v>2021</v>
      </c>
      <c r="L2483" s="24">
        <v>147900</v>
      </c>
      <c r="M2483" s="25">
        <f>+VLOOKUP(E2483, TC!A:D, 4, FALSE())</f>
        <v>1.0412999999999999</v>
      </c>
      <c r="N2483" s="24">
        <f t="shared" si="190"/>
        <v>147900</v>
      </c>
      <c r="O2483" t="str">
        <f t="shared" si="191"/>
        <v>FACTURA</v>
      </c>
      <c r="P2483" t="str">
        <f t="shared" si="192"/>
        <v>2025</v>
      </c>
      <c r="Q2483" t="str">
        <f t="shared" si="193"/>
        <v>02</v>
      </c>
      <c r="R2483" t="str">
        <f>+IFERROR(VLOOKUP(I2483, Listado!A:B, 2, FALSE()), "COMERCIALIZADORA INTERNACIONAL CARIBBEAN EXOTICS S A")</f>
        <v>LONDOÑO ECHEVERRI ALEJANDRA</v>
      </c>
      <c r="S2483" s="25">
        <f>+VLOOKUP(E2483, TC!A:D, 2, FALSE())</f>
        <v>4123.1000000000004</v>
      </c>
      <c r="T2483" t="str">
        <f t="shared" si="194"/>
        <v>COP</v>
      </c>
    </row>
    <row r="2484" spans="1:20" ht="18.75" hidden="1" customHeight="1" x14ac:dyDescent="0.25">
      <c r="A2484" t="s">
        <v>2215</v>
      </c>
      <c r="B2484" t="s">
        <v>5</v>
      </c>
      <c r="C2484" t="s">
        <v>1913</v>
      </c>
      <c r="D2484" s="24">
        <v>11102</v>
      </c>
      <c r="E2484" t="s">
        <v>1651</v>
      </c>
      <c r="F2484" t="s">
        <v>99</v>
      </c>
      <c r="G2484" t="s">
        <v>1914</v>
      </c>
      <c r="I2484" t="s">
        <v>1841</v>
      </c>
      <c r="J2484" t="s">
        <v>1915</v>
      </c>
      <c r="K2484" t="s">
        <v>2021</v>
      </c>
      <c r="L2484" s="24">
        <v>120900</v>
      </c>
      <c r="M2484" s="25">
        <f>+VLOOKUP(E2484, TC!A:D, 4, FALSE())</f>
        <v>1.0412999999999999</v>
      </c>
      <c r="N2484" s="24">
        <f t="shared" si="190"/>
        <v>120900</v>
      </c>
      <c r="O2484" t="str">
        <f t="shared" si="191"/>
        <v>FACTURA</v>
      </c>
      <c r="P2484" t="str">
        <f t="shared" si="192"/>
        <v>2025</v>
      </c>
      <c r="Q2484" t="str">
        <f t="shared" si="193"/>
        <v>02</v>
      </c>
      <c r="R2484" t="str">
        <f>+IFERROR(VLOOKUP(I2484, Listado!A:B, 2, FALSE()), "COMERCIALIZADORA INTERNACIONAL CARIBBEAN EXOTICS S A")</f>
        <v>LONDOÑO ECHEVERRI ALEJANDRA</v>
      </c>
      <c r="S2484" s="25">
        <f>+VLOOKUP(E2484, TC!A:D, 2, FALSE())</f>
        <v>4123.1000000000004</v>
      </c>
      <c r="T2484" t="str">
        <f t="shared" si="194"/>
        <v>COP</v>
      </c>
    </row>
    <row r="2485" spans="1:20" ht="18.75" hidden="1" customHeight="1" x14ac:dyDescent="0.25">
      <c r="A2485" t="s">
        <v>2215</v>
      </c>
      <c r="B2485" t="s">
        <v>5</v>
      </c>
      <c r="C2485" t="s">
        <v>1913</v>
      </c>
      <c r="D2485" s="24">
        <v>11102</v>
      </c>
      <c r="E2485" t="s">
        <v>1651</v>
      </c>
      <c r="F2485" t="s">
        <v>99</v>
      </c>
      <c r="G2485" t="s">
        <v>1914</v>
      </c>
      <c r="I2485" t="s">
        <v>1841</v>
      </c>
      <c r="J2485" t="s">
        <v>1915</v>
      </c>
      <c r="K2485" t="s">
        <v>2021</v>
      </c>
      <c r="L2485" s="24">
        <v>72000</v>
      </c>
      <c r="M2485" s="25">
        <f>+VLOOKUP(E2485, TC!A:D, 4, FALSE())</f>
        <v>1.0412999999999999</v>
      </c>
      <c r="N2485" s="24">
        <f t="shared" si="190"/>
        <v>72000</v>
      </c>
      <c r="O2485" t="str">
        <f t="shared" si="191"/>
        <v>FACTURA</v>
      </c>
      <c r="P2485" t="str">
        <f t="shared" si="192"/>
        <v>2025</v>
      </c>
      <c r="Q2485" t="str">
        <f t="shared" si="193"/>
        <v>02</v>
      </c>
      <c r="R2485" t="str">
        <f>+IFERROR(VLOOKUP(I2485, Listado!A:B, 2, FALSE()), "COMERCIALIZADORA INTERNACIONAL CARIBBEAN EXOTICS S A")</f>
        <v>LONDOÑO ECHEVERRI ALEJANDRA</v>
      </c>
      <c r="S2485" s="25">
        <f>+VLOOKUP(E2485, TC!A:D, 2, FALSE())</f>
        <v>4123.1000000000004</v>
      </c>
      <c r="T2485" t="str">
        <f t="shared" si="194"/>
        <v>COP</v>
      </c>
    </row>
    <row r="2486" spans="1:20" ht="18.75" hidden="1" customHeight="1" x14ac:dyDescent="0.25">
      <c r="A2486" t="s">
        <v>2215</v>
      </c>
      <c r="B2486" t="s">
        <v>5</v>
      </c>
      <c r="C2486" t="s">
        <v>1913</v>
      </c>
      <c r="D2486" s="24">
        <v>11102</v>
      </c>
      <c r="E2486" t="s">
        <v>1651</v>
      </c>
      <c r="F2486" t="s">
        <v>99</v>
      </c>
      <c r="G2486" t="s">
        <v>1914</v>
      </c>
      <c r="I2486" t="s">
        <v>1841</v>
      </c>
      <c r="J2486" t="s">
        <v>1915</v>
      </c>
      <c r="K2486" t="s">
        <v>2021</v>
      </c>
      <c r="L2486" s="24">
        <v>93000</v>
      </c>
      <c r="M2486" s="25">
        <f>+VLOOKUP(E2486, TC!A:D, 4, FALSE())</f>
        <v>1.0412999999999999</v>
      </c>
      <c r="N2486" s="24">
        <f t="shared" si="190"/>
        <v>93000</v>
      </c>
      <c r="O2486" t="str">
        <f t="shared" si="191"/>
        <v>FACTURA</v>
      </c>
      <c r="P2486" t="str">
        <f t="shared" si="192"/>
        <v>2025</v>
      </c>
      <c r="Q2486" t="str">
        <f t="shared" si="193"/>
        <v>02</v>
      </c>
      <c r="R2486" t="str">
        <f>+IFERROR(VLOOKUP(I2486, Listado!A:B, 2, FALSE()), "COMERCIALIZADORA INTERNACIONAL CARIBBEAN EXOTICS S A")</f>
        <v>LONDOÑO ECHEVERRI ALEJANDRA</v>
      </c>
      <c r="S2486" s="25">
        <f>+VLOOKUP(E2486, TC!A:D, 2, FALSE())</f>
        <v>4123.1000000000004</v>
      </c>
      <c r="T2486" t="str">
        <f t="shared" si="194"/>
        <v>COP</v>
      </c>
    </row>
    <row r="2487" spans="1:20" ht="18.75" hidden="1" customHeight="1" x14ac:dyDescent="0.25">
      <c r="A2487" t="s">
        <v>2215</v>
      </c>
      <c r="B2487" t="s">
        <v>5</v>
      </c>
      <c r="C2487" t="s">
        <v>1913</v>
      </c>
      <c r="D2487" s="24">
        <v>11102</v>
      </c>
      <c r="E2487" t="s">
        <v>1651</v>
      </c>
      <c r="F2487" t="s">
        <v>99</v>
      </c>
      <c r="G2487" t="s">
        <v>1914</v>
      </c>
      <c r="I2487" t="s">
        <v>1841</v>
      </c>
      <c r="J2487" t="s">
        <v>1915</v>
      </c>
      <c r="K2487" t="s">
        <v>2021</v>
      </c>
      <c r="L2487" s="24">
        <v>70800</v>
      </c>
      <c r="M2487" s="25">
        <f>+VLOOKUP(E2487, TC!A:D, 4, FALSE())</f>
        <v>1.0412999999999999</v>
      </c>
      <c r="N2487" s="24">
        <f t="shared" si="190"/>
        <v>70800</v>
      </c>
      <c r="O2487" t="str">
        <f t="shared" si="191"/>
        <v>FACTURA</v>
      </c>
      <c r="P2487" t="str">
        <f t="shared" si="192"/>
        <v>2025</v>
      </c>
      <c r="Q2487" t="str">
        <f t="shared" si="193"/>
        <v>02</v>
      </c>
      <c r="R2487" t="str">
        <f>+IFERROR(VLOOKUP(I2487, Listado!A:B, 2, FALSE()), "COMERCIALIZADORA INTERNACIONAL CARIBBEAN EXOTICS S A")</f>
        <v>LONDOÑO ECHEVERRI ALEJANDRA</v>
      </c>
      <c r="S2487" s="25">
        <f>+VLOOKUP(E2487, TC!A:D, 2, FALSE())</f>
        <v>4123.1000000000004</v>
      </c>
      <c r="T2487" t="str">
        <f t="shared" si="194"/>
        <v>COP</v>
      </c>
    </row>
    <row r="2488" spans="1:20" ht="18.75" hidden="1" customHeight="1" x14ac:dyDescent="0.25">
      <c r="A2488" t="s">
        <v>2215</v>
      </c>
      <c r="B2488" t="s">
        <v>5</v>
      </c>
      <c r="C2488" t="s">
        <v>1913</v>
      </c>
      <c r="D2488" s="24">
        <v>11102</v>
      </c>
      <c r="E2488" t="s">
        <v>1651</v>
      </c>
      <c r="F2488" t="s">
        <v>99</v>
      </c>
      <c r="G2488" t="s">
        <v>1914</v>
      </c>
      <c r="I2488" t="s">
        <v>1841</v>
      </c>
      <c r="J2488" t="s">
        <v>1915</v>
      </c>
      <c r="K2488" t="s">
        <v>2021</v>
      </c>
      <c r="L2488" s="24">
        <v>36600</v>
      </c>
      <c r="M2488" s="25">
        <f>+VLOOKUP(E2488, TC!A:D, 4, FALSE())</f>
        <v>1.0412999999999999</v>
      </c>
      <c r="N2488" s="24">
        <f t="shared" si="190"/>
        <v>36600</v>
      </c>
      <c r="O2488" t="str">
        <f t="shared" si="191"/>
        <v>FACTURA</v>
      </c>
      <c r="P2488" t="str">
        <f t="shared" si="192"/>
        <v>2025</v>
      </c>
      <c r="Q2488" t="str">
        <f t="shared" si="193"/>
        <v>02</v>
      </c>
      <c r="R2488" t="str">
        <f>+IFERROR(VLOOKUP(I2488, Listado!A:B, 2, FALSE()), "COMERCIALIZADORA INTERNACIONAL CARIBBEAN EXOTICS S A")</f>
        <v>LONDOÑO ECHEVERRI ALEJANDRA</v>
      </c>
      <c r="S2488" s="25">
        <f>+VLOOKUP(E2488, TC!A:D, 2, FALSE())</f>
        <v>4123.1000000000004</v>
      </c>
      <c r="T2488" t="str">
        <f t="shared" si="194"/>
        <v>COP</v>
      </c>
    </row>
    <row r="2489" spans="1:20" ht="18.75" hidden="1" customHeight="1" x14ac:dyDescent="0.25">
      <c r="A2489" t="s">
        <v>2215</v>
      </c>
      <c r="B2489" t="s">
        <v>5</v>
      </c>
      <c r="C2489" t="s">
        <v>1913</v>
      </c>
      <c r="D2489" s="24">
        <v>11102</v>
      </c>
      <c r="E2489" t="s">
        <v>1651</v>
      </c>
      <c r="F2489" t="s">
        <v>99</v>
      </c>
      <c r="G2489" t="s">
        <v>1914</v>
      </c>
      <c r="I2489" t="s">
        <v>1841</v>
      </c>
      <c r="J2489" t="s">
        <v>1915</v>
      </c>
      <c r="K2489" t="s">
        <v>2021</v>
      </c>
      <c r="L2489" s="24">
        <v>6900</v>
      </c>
      <c r="M2489" s="25">
        <f>+VLOOKUP(E2489, TC!A:D, 4, FALSE())</f>
        <v>1.0412999999999999</v>
      </c>
      <c r="N2489" s="24">
        <f t="shared" si="190"/>
        <v>6900</v>
      </c>
      <c r="O2489" t="str">
        <f t="shared" si="191"/>
        <v>FACTURA</v>
      </c>
      <c r="P2489" t="str">
        <f t="shared" si="192"/>
        <v>2025</v>
      </c>
      <c r="Q2489" t="str">
        <f t="shared" si="193"/>
        <v>02</v>
      </c>
      <c r="R2489" t="str">
        <f>+IFERROR(VLOOKUP(I2489, Listado!A:B, 2, FALSE()), "COMERCIALIZADORA INTERNACIONAL CARIBBEAN EXOTICS S A")</f>
        <v>LONDOÑO ECHEVERRI ALEJANDRA</v>
      </c>
      <c r="S2489" s="25">
        <f>+VLOOKUP(E2489, TC!A:D, 2, FALSE())</f>
        <v>4123.1000000000004</v>
      </c>
      <c r="T2489" t="str">
        <f t="shared" si="194"/>
        <v>COP</v>
      </c>
    </row>
    <row r="2490" spans="1:20" ht="18.75" hidden="1" customHeight="1" x14ac:dyDescent="0.25">
      <c r="A2490" t="s">
        <v>2215</v>
      </c>
      <c r="B2490" t="s">
        <v>5</v>
      </c>
      <c r="C2490" t="s">
        <v>1913</v>
      </c>
      <c r="D2490" s="24">
        <v>11102</v>
      </c>
      <c r="E2490" t="s">
        <v>1651</v>
      </c>
      <c r="F2490" t="s">
        <v>99</v>
      </c>
      <c r="G2490" t="s">
        <v>1914</v>
      </c>
      <c r="I2490" t="s">
        <v>1841</v>
      </c>
      <c r="J2490" t="s">
        <v>1915</v>
      </c>
      <c r="K2490" t="s">
        <v>2021</v>
      </c>
      <c r="L2490" s="24">
        <v>5400</v>
      </c>
      <c r="M2490" s="25">
        <f>+VLOOKUP(E2490, TC!A:D, 4, FALSE())</f>
        <v>1.0412999999999999</v>
      </c>
      <c r="N2490" s="24">
        <f t="shared" si="190"/>
        <v>5400</v>
      </c>
      <c r="O2490" t="str">
        <f t="shared" si="191"/>
        <v>FACTURA</v>
      </c>
      <c r="P2490" t="str">
        <f t="shared" si="192"/>
        <v>2025</v>
      </c>
      <c r="Q2490" t="str">
        <f t="shared" si="193"/>
        <v>02</v>
      </c>
      <c r="R2490" t="str">
        <f>+IFERROR(VLOOKUP(I2490, Listado!A:B, 2, FALSE()), "COMERCIALIZADORA INTERNACIONAL CARIBBEAN EXOTICS S A")</f>
        <v>LONDOÑO ECHEVERRI ALEJANDRA</v>
      </c>
      <c r="S2490" s="25">
        <f>+VLOOKUP(E2490, TC!A:D, 2, FALSE())</f>
        <v>4123.1000000000004</v>
      </c>
      <c r="T2490" t="str">
        <f t="shared" si="194"/>
        <v>COP</v>
      </c>
    </row>
    <row r="2491" spans="1:20" ht="18.75" hidden="1" customHeight="1" x14ac:dyDescent="0.25">
      <c r="A2491" t="s">
        <v>2215</v>
      </c>
      <c r="B2491" t="s">
        <v>5</v>
      </c>
      <c r="C2491" t="s">
        <v>1913</v>
      </c>
      <c r="D2491" s="24">
        <v>11103</v>
      </c>
      <c r="E2491" t="s">
        <v>1651</v>
      </c>
      <c r="F2491" t="s">
        <v>99</v>
      </c>
      <c r="G2491" t="s">
        <v>113</v>
      </c>
      <c r="I2491" t="s">
        <v>1842</v>
      </c>
      <c r="J2491" t="s">
        <v>1915</v>
      </c>
      <c r="K2491" t="s">
        <v>2021</v>
      </c>
      <c r="L2491" s="24">
        <v>36520</v>
      </c>
      <c r="M2491" s="25">
        <f>+VLOOKUP(E2491, TC!A:D, 4, FALSE())</f>
        <v>1.0412999999999999</v>
      </c>
      <c r="N2491" s="24">
        <f t="shared" si="190"/>
        <v>36520</v>
      </c>
      <c r="O2491" t="str">
        <f t="shared" si="191"/>
        <v>FACTURA</v>
      </c>
      <c r="P2491" t="str">
        <f t="shared" si="192"/>
        <v>2025</v>
      </c>
      <c r="Q2491" t="str">
        <f t="shared" si="193"/>
        <v>02</v>
      </c>
      <c r="R2491" t="str">
        <f>+IFERROR(VLOOKUP(I2491, Listado!A:B, 2, FALSE()), "COMERCIALIZADORA INTERNACIONAL CARIBBEAN EXOTICS S A")</f>
        <v>LONDOÑO ECHEVERRI ALEJANDRA</v>
      </c>
      <c r="S2491" s="25">
        <f>+VLOOKUP(E2491, TC!A:D, 2, FALSE())</f>
        <v>4123.1000000000004</v>
      </c>
      <c r="T2491" t="str">
        <f t="shared" si="194"/>
        <v>COP</v>
      </c>
    </row>
    <row r="2492" spans="1:20" ht="18.75" hidden="1" customHeight="1" x14ac:dyDescent="0.25">
      <c r="A2492" t="s">
        <v>2215</v>
      </c>
      <c r="B2492" t="s">
        <v>5</v>
      </c>
      <c r="C2492" t="s">
        <v>1913</v>
      </c>
      <c r="D2492" s="24">
        <v>11103</v>
      </c>
      <c r="E2492" t="s">
        <v>1651</v>
      </c>
      <c r="F2492" t="s">
        <v>99</v>
      </c>
      <c r="G2492" t="s">
        <v>113</v>
      </c>
      <c r="I2492" t="s">
        <v>1842</v>
      </c>
      <c r="J2492" t="s">
        <v>1915</v>
      </c>
      <c r="K2492" t="s">
        <v>2021</v>
      </c>
      <c r="L2492" s="24">
        <v>18700</v>
      </c>
      <c r="M2492" s="25">
        <f>+VLOOKUP(E2492, TC!A:D, 4, FALSE())</f>
        <v>1.0412999999999999</v>
      </c>
      <c r="N2492" s="24">
        <f t="shared" si="190"/>
        <v>18700</v>
      </c>
      <c r="O2492" t="str">
        <f t="shared" si="191"/>
        <v>FACTURA</v>
      </c>
      <c r="P2492" t="str">
        <f t="shared" si="192"/>
        <v>2025</v>
      </c>
      <c r="Q2492" t="str">
        <f t="shared" si="193"/>
        <v>02</v>
      </c>
      <c r="R2492" t="str">
        <f>+IFERROR(VLOOKUP(I2492, Listado!A:B, 2, FALSE()), "COMERCIALIZADORA INTERNACIONAL CARIBBEAN EXOTICS S A")</f>
        <v>LONDOÑO ECHEVERRI ALEJANDRA</v>
      </c>
      <c r="S2492" s="25">
        <f>+VLOOKUP(E2492, TC!A:D, 2, FALSE())</f>
        <v>4123.1000000000004</v>
      </c>
      <c r="T2492" t="str">
        <f t="shared" si="194"/>
        <v>COP</v>
      </c>
    </row>
    <row r="2493" spans="1:20" ht="18.75" hidden="1" customHeight="1" x14ac:dyDescent="0.25">
      <c r="A2493" t="s">
        <v>2215</v>
      </c>
      <c r="B2493" t="s">
        <v>5</v>
      </c>
      <c r="C2493" t="s">
        <v>1913</v>
      </c>
      <c r="D2493" s="24">
        <v>11103</v>
      </c>
      <c r="E2493" t="s">
        <v>1651</v>
      </c>
      <c r="F2493" t="s">
        <v>99</v>
      </c>
      <c r="G2493" t="s">
        <v>113</v>
      </c>
      <c r="I2493" t="s">
        <v>1842</v>
      </c>
      <c r="J2493" t="s">
        <v>1915</v>
      </c>
      <c r="K2493" t="s">
        <v>2021</v>
      </c>
      <c r="L2493" s="24">
        <v>26180</v>
      </c>
      <c r="M2493" s="25">
        <f>+VLOOKUP(E2493, TC!A:D, 4, FALSE())</f>
        <v>1.0412999999999999</v>
      </c>
      <c r="N2493" s="24">
        <f t="shared" si="190"/>
        <v>26180</v>
      </c>
      <c r="O2493" t="str">
        <f t="shared" si="191"/>
        <v>FACTURA</v>
      </c>
      <c r="P2493" t="str">
        <f t="shared" si="192"/>
        <v>2025</v>
      </c>
      <c r="Q2493" t="str">
        <f t="shared" si="193"/>
        <v>02</v>
      </c>
      <c r="R2493" t="str">
        <f>+IFERROR(VLOOKUP(I2493, Listado!A:B, 2, FALSE()), "COMERCIALIZADORA INTERNACIONAL CARIBBEAN EXOTICS S A")</f>
        <v>LONDOÑO ECHEVERRI ALEJANDRA</v>
      </c>
      <c r="S2493" s="25">
        <f>+VLOOKUP(E2493, TC!A:D, 2, FALSE())</f>
        <v>4123.1000000000004</v>
      </c>
      <c r="T2493" t="str">
        <f t="shared" si="194"/>
        <v>COP</v>
      </c>
    </row>
    <row r="2494" spans="1:20" ht="18.75" hidden="1" customHeight="1" x14ac:dyDescent="0.25">
      <c r="A2494" t="s">
        <v>2215</v>
      </c>
      <c r="B2494" t="s">
        <v>5</v>
      </c>
      <c r="C2494" t="s">
        <v>1913</v>
      </c>
      <c r="D2494" s="24">
        <v>11103</v>
      </c>
      <c r="E2494" t="s">
        <v>1651</v>
      </c>
      <c r="F2494" t="s">
        <v>99</v>
      </c>
      <c r="G2494" t="s">
        <v>113</v>
      </c>
      <c r="I2494" t="s">
        <v>1842</v>
      </c>
      <c r="J2494" t="s">
        <v>1915</v>
      </c>
      <c r="K2494" t="s">
        <v>2021</v>
      </c>
      <c r="L2494" s="24">
        <v>25300</v>
      </c>
      <c r="M2494" s="25">
        <f>+VLOOKUP(E2494, TC!A:D, 4, FALSE())</f>
        <v>1.0412999999999999</v>
      </c>
      <c r="N2494" s="24">
        <f t="shared" si="190"/>
        <v>25300</v>
      </c>
      <c r="O2494" t="str">
        <f t="shared" si="191"/>
        <v>FACTURA</v>
      </c>
      <c r="P2494" t="str">
        <f t="shared" si="192"/>
        <v>2025</v>
      </c>
      <c r="Q2494" t="str">
        <f t="shared" si="193"/>
        <v>02</v>
      </c>
      <c r="R2494" t="str">
        <f>+IFERROR(VLOOKUP(I2494, Listado!A:B, 2, FALSE()), "COMERCIALIZADORA INTERNACIONAL CARIBBEAN EXOTICS S A")</f>
        <v>LONDOÑO ECHEVERRI ALEJANDRA</v>
      </c>
      <c r="S2494" s="25">
        <f>+VLOOKUP(E2494, TC!A:D, 2, FALSE())</f>
        <v>4123.1000000000004</v>
      </c>
      <c r="T2494" t="str">
        <f t="shared" si="194"/>
        <v>COP</v>
      </c>
    </row>
    <row r="2495" spans="1:20" ht="18.75" hidden="1" customHeight="1" x14ac:dyDescent="0.25">
      <c r="A2495" t="s">
        <v>2215</v>
      </c>
      <c r="B2495" t="s">
        <v>5</v>
      </c>
      <c r="C2495" t="s">
        <v>1913</v>
      </c>
      <c r="D2495" s="24">
        <v>11103</v>
      </c>
      <c r="E2495" t="s">
        <v>1651</v>
      </c>
      <c r="F2495" t="s">
        <v>99</v>
      </c>
      <c r="G2495" t="s">
        <v>113</v>
      </c>
      <c r="I2495" t="s">
        <v>1842</v>
      </c>
      <c r="J2495" t="s">
        <v>1915</v>
      </c>
      <c r="K2495" t="s">
        <v>2021</v>
      </c>
      <c r="L2495" s="24">
        <v>32120</v>
      </c>
      <c r="M2495" s="25">
        <f>+VLOOKUP(E2495, TC!A:D, 4, FALSE())</f>
        <v>1.0412999999999999</v>
      </c>
      <c r="N2495" s="24">
        <f t="shared" si="190"/>
        <v>32120</v>
      </c>
      <c r="O2495" t="str">
        <f t="shared" si="191"/>
        <v>FACTURA</v>
      </c>
      <c r="P2495" t="str">
        <f t="shared" si="192"/>
        <v>2025</v>
      </c>
      <c r="Q2495" t="str">
        <f t="shared" si="193"/>
        <v>02</v>
      </c>
      <c r="R2495" t="str">
        <f>+IFERROR(VLOOKUP(I2495, Listado!A:B, 2, FALSE()), "COMERCIALIZADORA INTERNACIONAL CARIBBEAN EXOTICS S A")</f>
        <v>LONDOÑO ECHEVERRI ALEJANDRA</v>
      </c>
      <c r="S2495" s="25">
        <f>+VLOOKUP(E2495, TC!A:D, 2, FALSE())</f>
        <v>4123.1000000000004</v>
      </c>
      <c r="T2495" t="str">
        <f t="shared" si="194"/>
        <v>COP</v>
      </c>
    </row>
    <row r="2496" spans="1:20" ht="18.75" hidden="1" customHeight="1" x14ac:dyDescent="0.25">
      <c r="A2496" t="s">
        <v>2215</v>
      </c>
      <c r="B2496" t="s">
        <v>5</v>
      </c>
      <c r="C2496" t="s">
        <v>1913</v>
      </c>
      <c r="D2496" s="24">
        <v>11103</v>
      </c>
      <c r="E2496" t="s">
        <v>1651</v>
      </c>
      <c r="F2496" t="s">
        <v>99</v>
      </c>
      <c r="G2496" t="s">
        <v>113</v>
      </c>
      <c r="I2496" t="s">
        <v>1842</v>
      </c>
      <c r="J2496" t="s">
        <v>1915</v>
      </c>
      <c r="K2496" t="s">
        <v>2021</v>
      </c>
      <c r="L2496" s="24">
        <v>4180</v>
      </c>
      <c r="M2496" s="25">
        <f>+VLOOKUP(E2496, TC!A:D, 4, FALSE())</f>
        <v>1.0412999999999999</v>
      </c>
      <c r="N2496" s="24">
        <f t="shared" si="190"/>
        <v>4180</v>
      </c>
      <c r="O2496" t="str">
        <f t="shared" si="191"/>
        <v>FACTURA</v>
      </c>
      <c r="P2496" t="str">
        <f t="shared" si="192"/>
        <v>2025</v>
      </c>
      <c r="Q2496" t="str">
        <f t="shared" si="193"/>
        <v>02</v>
      </c>
      <c r="R2496" t="str">
        <f>+IFERROR(VLOOKUP(I2496, Listado!A:B, 2, FALSE()), "COMERCIALIZADORA INTERNACIONAL CARIBBEAN EXOTICS S A")</f>
        <v>LONDOÑO ECHEVERRI ALEJANDRA</v>
      </c>
      <c r="S2496" s="25">
        <f>+VLOOKUP(E2496, TC!A:D, 2, FALSE())</f>
        <v>4123.1000000000004</v>
      </c>
      <c r="T2496" t="str">
        <f t="shared" si="194"/>
        <v>COP</v>
      </c>
    </row>
    <row r="2497" spans="1:20" ht="18.75" hidden="1" customHeight="1" x14ac:dyDescent="0.25">
      <c r="A2497" t="s">
        <v>2215</v>
      </c>
      <c r="B2497" t="s">
        <v>5</v>
      </c>
      <c r="C2497" t="s">
        <v>1913</v>
      </c>
      <c r="D2497" s="24">
        <v>11104</v>
      </c>
      <c r="E2497" t="s">
        <v>1651</v>
      </c>
      <c r="F2497" t="s">
        <v>99</v>
      </c>
      <c r="G2497" t="s">
        <v>113</v>
      </c>
      <c r="I2497" t="s">
        <v>1842</v>
      </c>
      <c r="J2497" t="s">
        <v>1915</v>
      </c>
      <c r="K2497" t="s">
        <v>2022</v>
      </c>
      <c r="L2497" s="24">
        <v>40500</v>
      </c>
      <c r="M2497" s="25">
        <f>+VLOOKUP(E2497, TC!A:D, 4, FALSE())</f>
        <v>1.0412999999999999</v>
      </c>
      <c r="N2497" s="24">
        <f t="shared" si="190"/>
        <v>40500</v>
      </c>
      <c r="O2497" t="str">
        <f t="shared" si="191"/>
        <v>FACTURA</v>
      </c>
      <c r="P2497" t="str">
        <f t="shared" si="192"/>
        <v>2025</v>
      </c>
      <c r="Q2497" t="str">
        <f t="shared" si="193"/>
        <v>02</v>
      </c>
      <c r="R2497" t="str">
        <f>+IFERROR(VLOOKUP(I2497, Listado!A:B, 2, FALSE()), "COMERCIALIZADORA INTERNACIONAL CARIBBEAN EXOTICS S A")</f>
        <v>LONDOÑO ECHEVERRI ALEJANDRA</v>
      </c>
      <c r="S2497" s="25">
        <f>+VLOOKUP(E2497, TC!A:D, 2, FALSE())</f>
        <v>4123.1000000000004</v>
      </c>
      <c r="T2497" t="str">
        <f t="shared" si="194"/>
        <v>COP</v>
      </c>
    </row>
    <row r="2498" spans="1:20" ht="18.75" hidden="1" customHeight="1" x14ac:dyDescent="0.25">
      <c r="A2498" t="s">
        <v>2215</v>
      </c>
      <c r="B2498" t="s">
        <v>5</v>
      </c>
      <c r="C2498" t="s">
        <v>1913</v>
      </c>
      <c r="D2498" s="24">
        <v>11105</v>
      </c>
      <c r="E2498" t="s">
        <v>1651</v>
      </c>
      <c r="F2498" t="s">
        <v>99</v>
      </c>
      <c r="G2498" t="s">
        <v>113</v>
      </c>
      <c r="I2498" t="s">
        <v>2162</v>
      </c>
      <c r="J2498" t="s">
        <v>1915</v>
      </c>
      <c r="K2498" t="s">
        <v>2021</v>
      </c>
      <c r="L2498" s="24">
        <v>63140</v>
      </c>
      <c r="M2498" s="25">
        <f>+VLOOKUP(E2498, TC!A:D, 4, FALSE())</f>
        <v>1.0412999999999999</v>
      </c>
      <c r="N2498" s="24">
        <f t="shared" ref="N2498:N2561" si="195">+IF(F2498="EUR", (M2498*L2498), IF(I2498="JUAN MATAS SAS", (L2498/S2498), L2498))</f>
        <v>63140</v>
      </c>
      <c r="O2498" t="str">
        <f t="shared" ref="O2498:O2561" si="196">+IF(C2498="CFE", "FACTURA", IF(ISERROR(SEARCH("ANULA", H2498))=FALSE(), "ANULACIÓN FE", IF(ISERROR(SEARCH("CANCELLATION", H2498))=FALSE(), "ANULACIÓN FE", "NOTAS")))</f>
        <v>FACTURA</v>
      </c>
      <c r="P2498" t="str">
        <f t="shared" ref="P2498:P2561" si="197">+LEFT(E2498, 4)</f>
        <v>2025</v>
      </c>
      <c r="Q2498" t="str">
        <f t="shared" ref="Q2498:Q2561" si="198">+MID(E2498, 5, 2)</f>
        <v>02</v>
      </c>
      <c r="R2498" t="str">
        <f>+IFERROR(VLOOKUP(I2498, Listado!A:B, 2, FALSE()), "COMERCIALIZADORA INTERNACIONAL CARIBBEAN EXOTICS S A")</f>
        <v>COMERCIALIZADORA INTERNACIONAL CARIBBEAN EXOTICS S A</v>
      </c>
      <c r="S2498" s="25">
        <f>+VLOOKUP(E2498, TC!A:D, 2, FALSE())</f>
        <v>4123.1000000000004</v>
      </c>
      <c r="T2498" t="str">
        <f t="shared" ref="T2498:T2561" si="199">+IF(I2498="JUAN MATAS SAS", "USD", F2498)</f>
        <v>COP</v>
      </c>
    </row>
    <row r="2499" spans="1:20" ht="18.75" hidden="1" customHeight="1" x14ac:dyDescent="0.25">
      <c r="A2499" t="s">
        <v>2215</v>
      </c>
      <c r="B2499" t="s">
        <v>5</v>
      </c>
      <c r="C2499" t="s">
        <v>1913</v>
      </c>
      <c r="D2499" s="24">
        <v>11105</v>
      </c>
      <c r="E2499" t="s">
        <v>1651</v>
      </c>
      <c r="F2499" t="s">
        <v>99</v>
      </c>
      <c r="G2499" t="s">
        <v>113</v>
      </c>
      <c r="I2499" t="s">
        <v>2162</v>
      </c>
      <c r="J2499" t="s">
        <v>1915</v>
      </c>
      <c r="K2499" t="s">
        <v>2021</v>
      </c>
      <c r="L2499" s="24">
        <v>64680</v>
      </c>
      <c r="M2499" s="25">
        <f>+VLOOKUP(E2499, TC!A:D, 4, FALSE())</f>
        <v>1.0412999999999999</v>
      </c>
      <c r="N2499" s="24">
        <f t="shared" si="195"/>
        <v>64680</v>
      </c>
      <c r="O2499" t="str">
        <f t="shared" si="196"/>
        <v>FACTURA</v>
      </c>
      <c r="P2499" t="str">
        <f t="shared" si="197"/>
        <v>2025</v>
      </c>
      <c r="Q2499" t="str">
        <f t="shared" si="198"/>
        <v>02</v>
      </c>
      <c r="R2499" t="str">
        <f>+IFERROR(VLOOKUP(I2499, Listado!A:B, 2, FALSE()), "COMERCIALIZADORA INTERNACIONAL CARIBBEAN EXOTICS S A")</f>
        <v>COMERCIALIZADORA INTERNACIONAL CARIBBEAN EXOTICS S A</v>
      </c>
      <c r="S2499" s="25">
        <f>+VLOOKUP(E2499, TC!A:D, 2, FALSE())</f>
        <v>4123.1000000000004</v>
      </c>
      <c r="T2499" t="str">
        <f t="shared" si="199"/>
        <v>COP</v>
      </c>
    </row>
    <row r="2500" spans="1:20" ht="18.75" hidden="1" customHeight="1" x14ac:dyDescent="0.25">
      <c r="A2500" t="s">
        <v>2215</v>
      </c>
      <c r="B2500" t="s">
        <v>5</v>
      </c>
      <c r="C2500" t="s">
        <v>1913</v>
      </c>
      <c r="D2500" s="24">
        <v>11105</v>
      </c>
      <c r="E2500" t="s">
        <v>1651</v>
      </c>
      <c r="F2500" t="s">
        <v>99</v>
      </c>
      <c r="G2500" t="s">
        <v>113</v>
      </c>
      <c r="I2500" t="s">
        <v>2162</v>
      </c>
      <c r="J2500" t="s">
        <v>1915</v>
      </c>
      <c r="K2500" t="s">
        <v>2021</v>
      </c>
      <c r="L2500" s="24">
        <v>40040</v>
      </c>
      <c r="M2500" s="25">
        <f>+VLOOKUP(E2500, TC!A:D, 4, FALSE())</f>
        <v>1.0412999999999999</v>
      </c>
      <c r="N2500" s="24">
        <f t="shared" si="195"/>
        <v>40040</v>
      </c>
      <c r="O2500" t="str">
        <f t="shared" si="196"/>
        <v>FACTURA</v>
      </c>
      <c r="P2500" t="str">
        <f t="shared" si="197"/>
        <v>2025</v>
      </c>
      <c r="Q2500" t="str">
        <f t="shared" si="198"/>
        <v>02</v>
      </c>
      <c r="R2500" t="str">
        <f>+IFERROR(VLOOKUP(I2500, Listado!A:B, 2, FALSE()), "COMERCIALIZADORA INTERNACIONAL CARIBBEAN EXOTICS S A")</f>
        <v>COMERCIALIZADORA INTERNACIONAL CARIBBEAN EXOTICS S A</v>
      </c>
      <c r="S2500" s="25">
        <f>+VLOOKUP(E2500, TC!A:D, 2, FALSE())</f>
        <v>4123.1000000000004</v>
      </c>
      <c r="T2500" t="str">
        <f t="shared" si="199"/>
        <v>COP</v>
      </c>
    </row>
    <row r="2501" spans="1:20" ht="18.75" hidden="1" customHeight="1" x14ac:dyDescent="0.25">
      <c r="A2501" t="s">
        <v>2215</v>
      </c>
      <c r="B2501" t="s">
        <v>5</v>
      </c>
      <c r="C2501" t="s">
        <v>1913</v>
      </c>
      <c r="D2501" s="24">
        <v>11105</v>
      </c>
      <c r="E2501" t="s">
        <v>1651</v>
      </c>
      <c r="F2501" t="s">
        <v>99</v>
      </c>
      <c r="G2501" t="s">
        <v>113</v>
      </c>
      <c r="I2501" t="s">
        <v>2162</v>
      </c>
      <c r="J2501" t="s">
        <v>1915</v>
      </c>
      <c r="K2501" t="s">
        <v>2021</v>
      </c>
      <c r="L2501" s="24">
        <v>4840</v>
      </c>
      <c r="M2501" s="25">
        <f>+VLOOKUP(E2501, TC!A:D, 4, FALSE())</f>
        <v>1.0412999999999999</v>
      </c>
      <c r="N2501" s="24">
        <f t="shared" si="195"/>
        <v>4840</v>
      </c>
      <c r="O2501" t="str">
        <f t="shared" si="196"/>
        <v>FACTURA</v>
      </c>
      <c r="P2501" t="str">
        <f t="shared" si="197"/>
        <v>2025</v>
      </c>
      <c r="Q2501" t="str">
        <f t="shared" si="198"/>
        <v>02</v>
      </c>
      <c r="R2501" t="str">
        <f>+IFERROR(VLOOKUP(I2501, Listado!A:B, 2, FALSE()), "COMERCIALIZADORA INTERNACIONAL CARIBBEAN EXOTICS S A")</f>
        <v>COMERCIALIZADORA INTERNACIONAL CARIBBEAN EXOTICS S A</v>
      </c>
      <c r="S2501" s="25">
        <f>+VLOOKUP(E2501, TC!A:D, 2, FALSE())</f>
        <v>4123.1000000000004</v>
      </c>
      <c r="T2501" t="str">
        <f t="shared" si="199"/>
        <v>COP</v>
      </c>
    </row>
    <row r="2502" spans="1:20" ht="18.75" hidden="1" customHeight="1" x14ac:dyDescent="0.25">
      <c r="A2502" t="s">
        <v>2215</v>
      </c>
      <c r="B2502" t="s">
        <v>5</v>
      </c>
      <c r="C2502" t="s">
        <v>1913</v>
      </c>
      <c r="D2502" s="24">
        <v>11105</v>
      </c>
      <c r="E2502" t="s">
        <v>1651</v>
      </c>
      <c r="F2502" t="s">
        <v>99</v>
      </c>
      <c r="G2502" t="s">
        <v>113</v>
      </c>
      <c r="I2502" t="s">
        <v>2162</v>
      </c>
      <c r="J2502" t="s">
        <v>1915</v>
      </c>
      <c r="K2502" t="s">
        <v>2021</v>
      </c>
      <c r="L2502" s="24">
        <v>3300</v>
      </c>
      <c r="M2502" s="25">
        <f>+VLOOKUP(E2502, TC!A:D, 4, FALSE())</f>
        <v>1.0412999999999999</v>
      </c>
      <c r="N2502" s="24">
        <f t="shared" si="195"/>
        <v>3300</v>
      </c>
      <c r="O2502" t="str">
        <f t="shared" si="196"/>
        <v>FACTURA</v>
      </c>
      <c r="P2502" t="str">
        <f t="shared" si="197"/>
        <v>2025</v>
      </c>
      <c r="Q2502" t="str">
        <f t="shared" si="198"/>
        <v>02</v>
      </c>
      <c r="R2502" t="str">
        <f>+IFERROR(VLOOKUP(I2502, Listado!A:B, 2, FALSE()), "COMERCIALIZADORA INTERNACIONAL CARIBBEAN EXOTICS S A")</f>
        <v>COMERCIALIZADORA INTERNACIONAL CARIBBEAN EXOTICS S A</v>
      </c>
      <c r="S2502" s="25">
        <f>+VLOOKUP(E2502, TC!A:D, 2, FALSE())</f>
        <v>4123.1000000000004</v>
      </c>
      <c r="T2502" t="str">
        <f t="shared" si="199"/>
        <v>COP</v>
      </c>
    </row>
    <row r="2503" spans="1:20" ht="18.75" hidden="1" customHeight="1" x14ac:dyDescent="0.25">
      <c r="A2503" t="s">
        <v>2215</v>
      </c>
      <c r="B2503" t="s">
        <v>5</v>
      </c>
      <c r="C2503" t="s">
        <v>1913</v>
      </c>
      <c r="D2503" s="24">
        <v>11106</v>
      </c>
      <c r="E2503" t="s">
        <v>1651</v>
      </c>
      <c r="F2503" t="s">
        <v>99</v>
      </c>
      <c r="G2503" t="s">
        <v>113</v>
      </c>
      <c r="I2503" t="s">
        <v>1844</v>
      </c>
      <c r="J2503" t="s">
        <v>1915</v>
      </c>
      <c r="K2503" t="s">
        <v>2021</v>
      </c>
      <c r="L2503" s="24">
        <v>55000</v>
      </c>
      <c r="M2503" s="25">
        <f>+VLOOKUP(E2503, TC!A:D, 4, FALSE())</f>
        <v>1.0412999999999999</v>
      </c>
      <c r="N2503" s="24">
        <f t="shared" si="195"/>
        <v>55000</v>
      </c>
      <c r="O2503" t="str">
        <f t="shared" si="196"/>
        <v>FACTURA</v>
      </c>
      <c r="P2503" t="str">
        <f t="shared" si="197"/>
        <v>2025</v>
      </c>
      <c r="Q2503" t="str">
        <f t="shared" si="198"/>
        <v>02</v>
      </c>
      <c r="R2503" t="str">
        <f>+IFERROR(VLOOKUP(I2503, Listado!A:B, 2, FALSE()), "COMERCIALIZADORA INTERNACIONAL CARIBBEAN EXOTICS S A")</f>
        <v>LONDOÑO ECHEVERRI ALEJANDRA</v>
      </c>
      <c r="S2503" s="25">
        <f>+VLOOKUP(E2503, TC!A:D, 2, FALSE())</f>
        <v>4123.1000000000004</v>
      </c>
      <c r="T2503" t="str">
        <f t="shared" si="199"/>
        <v>COP</v>
      </c>
    </row>
    <row r="2504" spans="1:20" ht="18.75" hidden="1" customHeight="1" x14ac:dyDescent="0.25">
      <c r="A2504" t="s">
        <v>2215</v>
      </c>
      <c r="B2504" t="s">
        <v>5</v>
      </c>
      <c r="C2504" t="s">
        <v>1913</v>
      </c>
      <c r="D2504" s="24">
        <v>11106</v>
      </c>
      <c r="E2504" t="s">
        <v>1651</v>
      </c>
      <c r="F2504" t="s">
        <v>99</v>
      </c>
      <c r="G2504" t="s">
        <v>113</v>
      </c>
      <c r="I2504" t="s">
        <v>1844</v>
      </c>
      <c r="J2504" t="s">
        <v>1915</v>
      </c>
      <c r="K2504" t="s">
        <v>2021</v>
      </c>
      <c r="L2504" s="24">
        <v>53460</v>
      </c>
      <c r="M2504" s="25">
        <f>+VLOOKUP(E2504, TC!A:D, 4, FALSE())</f>
        <v>1.0412999999999999</v>
      </c>
      <c r="N2504" s="24">
        <f t="shared" si="195"/>
        <v>53460</v>
      </c>
      <c r="O2504" t="str">
        <f t="shared" si="196"/>
        <v>FACTURA</v>
      </c>
      <c r="P2504" t="str">
        <f t="shared" si="197"/>
        <v>2025</v>
      </c>
      <c r="Q2504" t="str">
        <f t="shared" si="198"/>
        <v>02</v>
      </c>
      <c r="R2504" t="str">
        <f>+IFERROR(VLOOKUP(I2504, Listado!A:B, 2, FALSE()), "COMERCIALIZADORA INTERNACIONAL CARIBBEAN EXOTICS S A")</f>
        <v>LONDOÑO ECHEVERRI ALEJANDRA</v>
      </c>
      <c r="S2504" s="25">
        <f>+VLOOKUP(E2504, TC!A:D, 2, FALSE())</f>
        <v>4123.1000000000004</v>
      </c>
      <c r="T2504" t="str">
        <f t="shared" si="199"/>
        <v>COP</v>
      </c>
    </row>
    <row r="2505" spans="1:20" ht="18.75" hidden="1" customHeight="1" x14ac:dyDescent="0.25">
      <c r="A2505" t="s">
        <v>2215</v>
      </c>
      <c r="B2505" t="s">
        <v>5</v>
      </c>
      <c r="C2505" t="s">
        <v>1913</v>
      </c>
      <c r="D2505" s="24">
        <v>11106</v>
      </c>
      <c r="E2505" t="s">
        <v>1651</v>
      </c>
      <c r="F2505" t="s">
        <v>99</v>
      </c>
      <c r="G2505" t="s">
        <v>113</v>
      </c>
      <c r="I2505" t="s">
        <v>1844</v>
      </c>
      <c r="J2505" t="s">
        <v>1915</v>
      </c>
      <c r="K2505" t="s">
        <v>2021</v>
      </c>
      <c r="L2505" s="24">
        <v>6820</v>
      </c>
      <c r="M2505" s="25">
        <f>+VLOOKUP(E2505, TC!A:D, 4, FALSE())</f>
        <v>1.0412999999999999</v>
      </c>
      <c r="N2505" s="24">
        <f t="shared" si="195"/>
        <v>6820</v>
      </c>
      <c r="O2505" t="str">
        <f t="shared" si="196"/>
        <v>FACTURA</v>
      </c>
      <c r="P2505" t="str">
        <f t="shared" si="197"/>
        <v>2025</v>
      </c>
      <c r="Q2505" t="str">
        <f t="shared" si="198"/>
        <v>02</v>
      </c>
      <c r="R2505" t="str">
        <f>+IFERROR(VLOOKUP(I2505, Listado!A:B, 2, FALSE()), "COMERCIALIZADORA INTERNACIONAL CARIBBEAN EXOTICS S A")</f>
        <v>LONDOÑO ECHEVERRI ALEJANDRA</v>
      </c>
      <c r="S2505" s="25">
        <f>+VLOOKUP(E2505, TC!A:D, 2, FALSE())</f>
        <v>4123.1000000000004</v>
      </c>
      <c r="T2505" t="str">
        <f t="shared" si="199"/>
        <v>COP</v>
      </c>
    </row>
    <row r="2506" spans="1:20" ht="18.75" hidden="1" customHeight="1" x14ac:dyDescent="0.25">
      <c r="A2506" t="s">
        <v>2215</v>
      </c>
      <c r="B2506" t="s">
        <v>5</v>
      </c>
      <c r="C2506" t="s">
        <v>1913</v>
      </c>
      <c r="D2506" s="24">
        <v>11106</v>
      </c>
      <c r="E2506" t="s">
        <v>1651</v>
      </c>
      <c r="F2506" t="s">
        <v>99</v>
      </c>
      <c r="G2506" t="s">
        <v>113</v>
      </c>
      <c r="I2506" t="s">
        <v>1844</v>
      </c>
      <c r="J2506" t="s">
        <v>1915</v>
      </c>
      <c r="K2506" t="s">
        <v>2021</v>
      </c>
      <c r="L2506" s="24">
        <v>10340</v>
      </c>
      <c r="M2506" s="25">
        <f>+VLOOKUP(E2506, TC!A:D, 4, FALSE())</f>
        <v>1.0412999999999999</v>
      </c>
      <c r="N2506" s="24">
        <f t="shared" si="195"/>
        <v>10340</v>
      </c>
      <c r="O2506" t="str">
        <f t="shared" si="196"/>
        <v>FACTURA</v>
      </c>
      <c r="P2506" t="str">
        <f t="shared" si="197"/>
        <v>2025</v>
      </c>
      <c r="Q2506" t="str">
        <f t="shared" si="198"/>
        <v>02</v>
      </c>
      <c r="R2506" t="str">
        <f>+IFERROR(VLOOKUP(I2506, Listado!A:B, 2, FALSE()), "COMERCIALIZADORA INTERNACIONAL CARIBBEAN EXOTICS S A")</f>
        <v>LONDOÑO ECHEVERRI ALEJANDRA</v>
      </c>
      <c r="S2506" s="25">
        <f>+VLOOKUP(E2506, TC!A:D, 2, FALSE())</f>
        <v>4123.1000000000004</v>
      </c>
      <c r="T2506" t="str">
        <f t="shared" si="199"/>
        <v>COP</v>
      </c>
    </row>
    <row r="2507" spans="1:20" ht="18.75" hidden="1" customHeight="1" x14ac:dyDescent="0.25">
      <c r="A2507" t="s">
        <v>2215</v>
      </c>
      <c r="B2507" t="s">
        <v>5</v>
      </c>
      <c r="C2507" t="s">
        <v>1913</v>
      </c>
      <c r="D2507" s="24">
        <v>11106</v>
      </c>
      <c r="E2507" t="s">
        <v>1651</v>
      </c>
      <c r="F2507" t="s">
        <v>99</v>
      </c>
      <c r="G2507" t="s">
        <v>113</v>
      </c>
      <c r="I2507" t="s">
        <v>1844</v>
      </c>
      <c r="J2507" t="s">
        <v>1915</v>
      </c>
      <c r="K2507" t="s">
        <v>2021</v>
      </c>
      <c r="L2507" s="24">
        <v>7480</v>
      </c>
      <c r="M2507" s="25">
        <f>+VLOOKUP(E2507, TC!A:D, 4, FALSE())</f>
        <v>1.0412999999999999</v>
      </c>
      <c r="N2507" s="24">
        <f t="shared" si="195"/>
        <v>7480</v>
      </c>
      <c r="O2507" t="str">
        <f t="shared" si="196"/>
        <v>FACTURA</v>
      </c>
      <c r="P2507" t="str">
        <f t="shared" si="197"/>
        <v>2025</v>
      </c>
      <c r="Q2507" t="str">
        <f t="shared" si="198"/>
        <v>02</v>
      </c>
      <c r="R2507" t="str">
        <f>+IFERROR(VLOOKUP(I2507, Listado!A:B, 2, FALSE()), "COMERCIALIZADORA INTERNACIONAL CARIBBEAN EXOTICS S A")</f>
        <v>LONDOÑO ECHEVERRI ALEJANDRA</v>
      </c>
      <c r="S2507" s="25">
        <f>+VLOOKUP(E2507, TC!A:D, 2, FALSE())</f>
        <v>4123.1000000000004</v>
      </c>
      <c r="T2507" t="str">
        <f t="shared" si="199"/>
        <v>COP</v>
      </c>
    </row>
    <row r="2508" spans="1:20" ht="18.75" hidden="1" customHeight="1" x14ac:dyDescent="0.25">
      <c r="A2508" t="s">
        <v>2215</v>
      </c>
      <c r="B2508" t="s">
        <v>5</v>
      </c>
      <c r="C2508" t="s">
        <v>1913</v>
      </c>
      <c r="D2508" s="24">
        <v>11106</v>
      </c>
      <c r="E2508" t="s">
        <v>1651</v>
      </c>
      <c r="F2508" t="s">
        <v>99</v>
      </c>
      <c r="G2508" t="s">
        <v>113</v>
      </c>
      <c r="I2508" t="s">
        <v>1844</v>
      </c>
      <c r="J2508" t="s">
        <v>1915</v>
      </c>
      <c r="K2508" t="s">
        <v>2021</v>
      </c>
      <c r="L2508" s="24">
        <v>1100</v>
      </c>
      <c r="M2508" s="25">
        <f>+VLOOKUP(E2508, TC!A:D, 4, FALSE())</f>
        <v>1.0412999999999999</v>
      </c>
      <c r="N2508" s="24">
        <f t="shared" si="195"/>
        <v>1100</v>
      </c>
      <c r="O2508" t="str">
        <f t="shared" si="196"/>
        <v>FACTURA</v>
      </c>
      <c r="P2508" t="str">
        <f t="shared" si="197"/>
        <v>2025</v>
      </c>
      <c r="Q2508" t="str">
        <f t="shared" si="198"/>
        <v>02</v>
      </c>
      <c r="R2508" t="str">
        <f>+IFERROR(VLOOKUP(I2508, Listado!A:B, 2, FALSE()), "COMERCIALIZADORA INTERNACIONAL CARIBBEAN EXOTICS S A")</f>
        <v>LONDOÑO ECHEVERRI ALEJANDRA</v>
      </c>
      <c r="S2508" s="25">
        <f>+VLOOKUP(E2508, TC!A:D, 2, FALSE())</f>
        <v>4123.1000000000004</v>
      </c>
      <c r="T2508" t="str">
        <f t="shared" si="199"/>
        <v>COP</v>
      </c>
    </row>
    <row r="2509" spans="1:20" ht="18.75" hidden="1" customHeight="1" x14ac:dyDescent="0.25">
      <c r="A2509" t="s">
        <v>2215</v>
      </c>
      <c r="B2509" t="s">
        <v>1923</v>
      </c>
      <c r="C2509" t="s">
        <v>1913</v>
      </c>
      <c r="D2509" s="24">
        <v>5780</v>
      </c>
      <c r="E2509" t="s">
        <v>1651</v>
      </c>
      <c r="F2509" t="s">
        <v>1924</v>
      </c>
      <c r="G2509" t="s">
        <v>108</v>
      </c>
      <c r="H2509" t="s">
        <v>2365</v>
      </c>
      <c r="I2509" t="s">
        <v>1862</v>
      </c>
      <c r="J2509" t="s">
        <v>2096</v>
      </c>
      <c r="K2509" t="s">
        <v>2097</v>
      </c>
      <c r="L2509" s="24">
        <v>1632</v>
      </c>
      <c r="M2509" s="25">
        <f>+VLOOKUP(E2509, TC!A:D, 4, FALSE())</f>
        <v>1.0412999999999999</v>
      </c>
      <c r="N2509" s="24">
        <f t="shared" si="195"/>
        <v>1699.4015999999999</v>
      </c>
      <c r="O2509" t="str">
        <f t="shared" si="196"/>
        <v>FACTURA</v>
      </c>
      <c r="P2509" t="str">
        <f t="shared" si="197"/>
        <v>2025</v>
      </c>
      <c r="Q2509" t="str">
        <f t="shared" si="198"/>
        <v>02</v>
      </c>
      <c r="R2509" t="str">
        <f>+IFERROR(VLOOKUP(I2509, Listado!A:B, 2, FALSE()), "COMERCIALIZADORA INTERNACIONAL CARIBBEAN EXOTICS S A")</f>
        <v>PIEDRAHITA PEREZ MARIANA</v>
      </c>
      <c r="S2509" s="25">
        <f>+VLOOKUP(E2509, TC!A:D, 2, FALSE())</f>
        <v>4123.1000000000004</v>
      </c>
      <c r="T2509" t="str">
        <f t="shared" si="199"/>
        <v>EUR</v>
      </c>
    </row>
    <row r="2510" spans="1:20" ht="18.75" hidden="1" customHeight="1" x14ac:dyDescent="0.25">
      <c r="A2510" t="s">
        <v>2215</v>
      </c>
      <c r="B2510" t="s">
        <v>1923</v>
      </c>
      <c r="C2510" t="s">
        <v>1913</v>
      </c>
      <c r="D2510" s="24">
        <v>5780</v>
      </c>
      <c r="E2510" t="s">
        <v>1651</v>
      </c>
      <c r="F2510" t="s">
        <v>1924</v>
      </c>
      <c r="G2510" t="s">
        <v>108</v>
      </c>
      <c r="H2510" t="s">
        <v>2365</v>
      </c>
      <c r="I2510" t="s">
        <v>1862</v>
      </c>
      <c r="J2510" t="s">
        <v>2096</v>
      </c>
      <c r="K2510" t="s">
        <v>2366</v>
      </c>
      <c r="L2510" s="24">
        <v>5920</v>
      </c>
      <c r="M2510" s="25">
        <f>+VLOOKUP(E2510, TC!A:D, 4, FALSE())</f>
        <v>1.0412999999999999</v>
      </c>
      <c r="N2510" s="24">
        <f t="shared" si="195"/>
        <v>6164.4959999999992</v>
      </c>
      <c r="O2510" t="str">
        <f t="shared" si="196"/>
        <v>FACTURA</v>
      </c>
      <c r="P2510" t="str">
        <f t="shared" si="197"/>
        <v>2025</v>
      </c>
      <c r="Q2510" t="str">
        <f t="shared" si="198"/>
        <v>02</v>
      </c>
      <c r="R2510" t="str">
        <f>+IFERROR(VLOOKUP(I2510, Listado!A:B, 2, FALSE()), "COMERCIALIZADORA INTERNACIONAL CARIBBEAN EXOTICS S A")</f>
        <v>PIEDRAHITA PEREZ MARIANA</v>
      </c>
      <c r="S2510" s="25">
        <f>+VLOOKUP(E2510, TC!A:D, 2, FALSE())</f>
        <v>4123.1000000000004</v>
      </c>
      <c r="T2510" t="str">
        <f t="shared" si="199"/>
        <v>EUR</v>
      </c>
    </row>
    <row r="2511" spans="1:20" ht="18.75" hidden="1" customHeight="1" x14ac:dyDescent="0.25">
      <c r="A2511" t="s">
        <v>2215</v>
      </c>
      <c r="B2511" t="s">
        <v>5</v>
      </c>
      <c r="C2511" t="s">
        <v>1913</v>
      </c>
      <c r="D2511" s="24">
        <v>11107</v>
      </c>
      <c r="E2511" t="s">
        <v>1651</v>
      </c>
      <c r="F2511" t="s">
        <v>99</v>
      </c>
      <c r="G2511" t="s">
        <v>1914</v>
      </c>
      <c r="I2511" t="s">
        <v>1841</v>
      </c>
      <c r="J2511" t="s">
        <v>1915</v>
      </c>
      <c r="K2511" t="s">
        <v>2021</v>
      </c>
      <c r="L2511" s="24">
        <v>310200</v>
      </c>
      <c r="M2511" s="25">
        <f>+VLOOKUP(E2511, TC!A:D, 4, FALSE())</f>
        <v>1.0412999999999999</v>
      </c>
      <c r="N2511" s="24">
        <f t="shared" si="195"/>
        <v>310200</v>
      </c>
      <c r="O2511" t="str">
        <f t="shared" si="196"/>
        <v>FACTURA</v>
      </c>
      <c r="P2511" t="str">
        <f t="shared" si="197"/>
        <v>2025</v>
      </c>
      <c r="Q2511" t="str">
        <f t="shared" si="198"/>
        <v>02</v>
      </c>
      <c r="R2511" t="str">
        <f>+IFERROR(VLOOKUP(I2511, Listado!A:B, 2, FALSE()), "COMERCIALIZADORA INTERNACIONAL CARIBBEAN EXOTICS S A")</f>
        <v>LONDOÑO ECHEVERRI ALEJANDRA</v>
      </c>
      <c r="S2511" s="25">
        <f>+VLOOKUP(E2511, TC!A:D, 2, FALSE())</f>
        <v>4123.1000000000004</v>
      </c>
      <c r="T2511" t="str">
        <f t="shared" si="199"/>
        <v>COP</v>
      </c>
    </row>
    <row r="2512" spans="1:20" ht="18.75" hidden="1" customHeight="1" x14ac:dyDescent="0.25">
      <c r="A2512" t="s">
        <v>2215</v>
      </c>
      <c r="B2512" t="s">
        <v>5</v>
      </c>
      <c r="C2512" t="s">
        <v>1913</v>
      </c>
      <c r="D2512" s="24">
        <v>11107</v>
      </c>
      <c r="E2512" t="s">
        <v>1651</v>
      </c>
      <c r="F2512" t="s">
        <v>99</v>
      </c>
      <c r="G2512" t="s">
        <v>1914</v>
      </c>
      <c r="I2512" t="s">
        <v>1841</v>
      </c>
      <c r="J2512" t="s">
        <v>1915</v>
      </c>
      <c r="K2512" t="s">
        <v>2021</v>
      </c>
      <c r="L2512" s="24">
        <v>121500</v>
      </c>
      <c r="M2512" s="25">
        <f>+VLOOKUP(E2512, TC!A:D, 4, FALSE())</f>
        <v>1.0412999999999999</v>
      </c>
      <c r="N2512" s="24">
        <f t="shared" si="195"/>
        <v>121500</v>
      </c>
      <c r="O2512" t="str">
        <f t="shared" si="196"/>
        <v>FACTURA</v>
      </c>
      <c r="P2512" t="str">
        <f t="shared" si="197"/>
        <v>2025</v>
      </c>
      <c r="Q2512" t="str">
        <f t="shared" si="198"/>
        <v>02</v>
      </c>
      <c r="R2512" t="str">
        <f>+IFERROR(VLOOKUP(I2512, Listado!A:B, 2, FALSE()), "COMERCIALIZADORA INTERNACIONAL CARIBBEAN EXOTICS S A")</f>
        <v>LONDOÑO ECHEVERRI ALEJANDRA</v>
      </c>
      <c r="S2512" s="25">
        <f>+VLOOKUP(E2512, TC!A:D, 2, FALSE())</f>
        <v>4123.1000000000004</v>
      </c>
      <c r="T2512" t="str">
        <f t="shared" si="199"/>
        <v>COP</v>
      </c>
    </row>
    <row r="2513" spans="1:20" ht="18.75" hidden="1" customHeight="1" x14ac:dyDescent="0.25">
      <c r="A2513" t="s">
        <v>2215</v>
      </c>
      <c r="B2513" t="s">
        <v>5</v>
      </c>
      <c r="C2513" t="s">
        <v>1913</v>
      </c>
      <c r="D2513" s="24">
        <v>11107</v>
      </c>
      <c r="E2513" t="s">
        <v>1651</v>
      </c>
      <c r="F2513" t="s">
        <v>99</v>
      </c>
      <c r="G2513" t="s">
        <v>1914</v>
      </c>
      <c r="I2513" t="s">
        <v>1841</v>
      </c>
      <c r="J2513" t="s">
        <v>1915</v>
      </c>
      <c r="K2513" t="s">
        <v>2021</v>
      </c>
      <c r="L2513" s="24">
        <v>18600</v>
      </c>
      <c r="M2513" s="25">
        <f>+VLOOKUP(E2513, TC!A:D, 4, FALSE())</f>
        <v>1.0412999999999999</v>
      </c>
      <c r="N2513" s="24">
        <f t="shared" si="195"/>
        <v>18600</v>
      </c>
      <c r="O2513" t="str">
        <f t="shared" si="196"/>
        <v>FACTURA</v>
      </c>
      <c r="P2513" t="str">
        <f t="shared" si="197"/>
        <v>2025</v>
      </c>
      <c r="Q2513" t="str">
        <f t="shared" si="198"/>
        <v>02</v>
      </c>
      <c r="R2513" t="str">
        <f>+IFERROR(VLOOKUP(I2513, Listado!A:B, 2, FALSE()), "COMERCIALIZADORA INTERNACIONAL CARIBBEAN EXOTICS S A")</f>
        <v>LONDOÑO ECHEVERRI ALEJANDRA</v>
      </c>
      <c r="S2513" s="25">
        <f>+VLOOKUP(E2513, TC!A:D, 2, FALSE())</f>
        <v>4123.1000000000004</v>
      </c>
      <c r="T2513" t="str">
        <f t="shared" si="199"/>
        <v>COP</v>
      </c>
    </row>
    <row r="2514" spans="1:20" ht="18.75" hidden="1" customHeight="1" x14ac:dyDescent="0.25">
      <c r="A2514" t="s">
        <v>2215</v>
      </c>
      <c r="B2514" t="s">
        <v>5</v>
      </c>
      <c r="C2514" t="s">
        <v>1913</v>
      </c>
      <c r="D2514" s="24">
        <v>11107</v>
      </c>
      <c r="E2514" t="s">
        <v>1651</v>
      </c>
      <c r="F2514" t="s">
        <v>99</v>
      </c>
      <c r="G2514" t="s">
        <v>1914</v>
      </c>
      <c r="I2514" t="s">
        <v>1841</v>
      </c>
      <c r="J2514" t="s">
        <v>1915</v>
      </c>
      <c r="K2514" t="s">
        <v>2021</v>
      </c>
      <c r="L2514" s="24">
        <v>13800</v>
      </c>
      <c r="M2514" s="25">
        <f>+VLOOKUP(E2514, TC!A:D, 4, FALSE())</f>
        <v>1.0412999999999999</v>
      </c>
      <c r="N2514" s="24">
        <f t="shared" si="195"/>
        <v>13800</v>
      </c>
      <c r="O2514" t="str">
        <f t="shared" si="196"/>
        <v>FACTURA</v>
      </c>
      <c r="P2514" t="str">
        <f t="shared" si="197"/>
        <v>2025</v>
      </c>
      <c r="Q2514" t="str">
        <f t="shared" si="198"/>
        <v>02</v>
      </c>
      <c r="R2514" t="str">
        <f>+IFERROR(VLOOKUP(I2514, Listado!A:B, 2, FALSE()), "COMERCIALIZADORA INTERNACIONAL CARIBBEAN EXOTICS S A")</f>
        <v>LONDOÑO ECHEVERRI ALEJANDRA</v>
      </c>
      <c r="S2514" s="25">
        <f>+VLOOKUP(E2514, TC!A:D, 2, FALSE())</f>
        <v>4123.1000000000004</v>
      </c>
      <c r="T2514" t="str">
        <f t="shared" si="199"/>
        <v>COP</v>
      </c>
    </row>
    <row r="2515" spans="1:20" ht="18.75" hidden="1" customHeight="1" x14ac:dyDescent="0.25">
      <c r="A2515" t="s">
        <v>2215</v>
      </c>
      <c r="B2515" t="s">
        <v>5</v>
      </c>
      <c r="C2515" t="s">
        <v>1913</v>
      </c>
      <c r="D2515" s="24">
        <v>11107</v>
      </c>
      <c r="E2515" t="s">
        <v>1651</v>
      </c>
      <c r="F2515" t="s">
        <v>99</v>
      </c>
      <c r="G2515" t="s">
        <v>1914</v>
      </c>
      <c r="I2515" t="s">
        <v>1841</v>
      </c>
      <c r="J2515" t="s">
        <v>1915</v>
      </c>
      <c r="K2515" t="s">
        <v>2021</v>
      </c>
      <c r="L2515" s="24">
        <v>4950</v>
      </c>
      <c r="M2515" s="25">
        <f>+VLOOKUP(E2515, TC!A:D, 4, FALSE())</f>
        <v>1.0412999999999999</v>
      </c>
      <c r="N2515" s="24">
        <f t="shared" si="195"/>
        <v>4950</v>
      </c>
      <c r="O2515" t="str">
        <f t="shared" si="196"/>
        <v>FACTURA</v>
      </c>
      <c r="P2515" t="str">
        <f t="shared" si="197"/>
        <v>2025</v>
      </c>
      <c r="Q2515" t="str">
        <f t="shared" si="198"/>
        <v>02</v>
      </c>
      <c r="R2515" t="str">
        <f>+IFERROR(VLOOKUP(I2515, Listado!A:B, 2, FALSE()), "COMERCIALIZADORA INTERNACIONAL CARIBBEAN EXOTICS S A")</f>
        <v>LONDOÑO ECHEVERRI ALEJANDRA</v>
      </c>
      <c r="S2515" s="25">
        <f>+VLOOKUP(E2515, TC!A:D, 2, FALSE())</f>
        <v>4123.1000000000004</v>
      </c>
      <c r="T2515" t="str">
        <f t="shared" si="199"/>
        <v>COP</v>
      </c>
    </row>
    <row r="2516" spans="1:20" ht="18.75" hidden="1" customHeight="1" x14ac:dyDescent="0.25">
      <c r="A2516" t="s">
        <v>2215</v>
      </c>
      <c r="B2516" t="s">
        <v>5</v>
      </c>
      <c r="C2516" t="s">
        <v>1913</v>
      </c>
      <c r="D2516" s="24">
        <v>11108</v>
      </c>
      <c r="E2516" t="s">
        <v>1651</v>
      </c>
      <c r="F2516" t="s">
        <v>99</v>
      </c>
      <c r="G2516" t="s">
        <v>113</v>
      </c>
      <c r="I2516" t="s">
        <v>2162</v>
      </c>
      <c r="J2516" t="s">
        <v>1915</v>
      </c>
      <c r="K2516" t="s">
        <v>2021</v>
      </c>
      <c r="L2516" s="24">
        <v>47520</v>
      </c>
      <c r="M2516" s="25">
        <f>+VLOOKUP(E2516, TC!A:D, 4, FALSE())</f>
        <v>1.0412999999999999</v>
      </c>
      <c r="N2516" s="24">
        <f t="shared" si="195"/>
        <v>47520</v>
      </c>
      <c r="O2516" t="str">
        <f t="shared" si="196"/>
        <v>FACTURA</v>
      </c>
      <c r="P2516" t="str">
        <f t="shared" si="197"/>
        <v>2025</v>
      </c>
      <c r="Q2516" t="str">
        <f t="shared" si="198"/>
        <v>02</v>
      </c>
      <c r="R2516" t="str">
        <f>+IFERROR(VLOOKUP(I2516, Listado!A:B, 2, FALSE()), "COMERCIALIZADORA INTERNACIONAL CARIBBEAN EXOTICS S A")</f>
        <v>COMERCIALIZADORA INTERNACIONAL CARIBBEAN EXOTICS S A</v>
      </c>
      <c r="S2516" s="25">
        <f>+VLOOKUP(E2516, TC!A:D, 2, FALSE())</f>
        <v>4123.1000000000004</v>
      </c>
      <c r="T2516" t="str">
        <f t="shared" si="199"/>
        <v>COP</v>
      </c>
    </row>
    <row r="2517" spans="1:20" ht="18.75" hidden="1" customHeight="1" x14ac:dyDescent="0.25">
      <c r="A2517" t="s">
        <v>2215</v>
      </c>
      <c r="B2517" t="s">
        <v>5</v>
      </c>
      <c r="C2517" t="s">
        <v>1913</v>
      </c>
      <c r="D2517" s="24">
        <v>11108</v>
      </c>
      <c r="E2517" t="s">
        <v>1651</v>
      </c>
      <c r="F2517" t="s">
        <v>99</v>
      </c>
      <c r="G2517" t="s">
        <v>113</v>
      </c>
      <c r="I2517" t="s">
        <v>2162</v>
      </c>
      <c r="J2517" t="s">
        <v>1915</v>
      </c>
      <c r="K2517" t="s">
        <v>2021</v>
      </c>
      <c r="L2517" s="24">
        <v>53900</v>
      </c>
      <c r="M2517" s="25">
        <f>+VLOOKUP(E2517, TC!A:D, 4, FALSE())</f>
        <v>1.0412999999999999</v>
      </c>
      <c r="N2517" s="24">
        <f t="shared" si="195"/>
        <v>53900</v>
      </c>
      <c r="O2517" t="str">
        <f t="shared" si="196"/>
        <v>FACTURA</v>
      </c>
      <c r="P2517" t="str">
        <f t="shared" si="197"/>
        <v>2025</v>
      </c>
      <c r="Q2517" t="str">
        <f t="shared" si="198"/>
        <v>02</v>
      </c>
      <c r="R2517" t="str">
        <f>+IFERROR(VLOOKUP(I2517, Listado!A:B, 2, FALSE()), "COMERCIALIZADORA INTERNACIONAL CARIBBEAN EXOTICS S A")</f>
        <v>COMERCIALIZADORA INTERNACIONAL CARIBBEAN EXOTICS S A</v>
      </c>
      <c r="S2517" s="25">
        <f>+VLOOKUP(E2517, TC!A:D, 2, FALSE())</f>
        <v>4123.1000000000004</v>
      </c>
      <c r="T2517" t="str">
        <f t="shared" si="199"/>
        <v>COP</v>
      </c>
    </row>
    <row r="2518" spans="1:20" ht="18.75" hidden="1" customHeight="1" x14ac:dyDescent="0.25">
      <c r="A2518" t="s">
        <v>2215</v>
      </c>
      <c r="B2518" t="s">
        <v>5</v>
      </c>
      <c r="C2518" t="s">
        <v>1913</v>
      </c>
      <c r="D2518" s="24">
        <v>11108</v>
      </c>
      <c r="E2518" t="s">
        <v>1651</v>
      </c>
      <c r="F2518" t="s">
        <v>99</v>
      </c>
      <c r="G2518" t="s">
        <v>113</v>
      </c>
      <c r="I2518" t="s">
        <v>2162</v>
      </c>
      <c r="J2518" t="s">
        <v>1915</v>
      </c>
      <c r="K2518" t="s">
        <v>2021</v>
      </c>
      <c r="L2518" s="24">
        <v>2200</v>
      </c>
      <c r="M2518" s="25">
        <f>+VLOOKUP(E2518, TC!A:D, 4, FALSE())</f>
        <v>1.0412999999999999</v>
      </c>
      <c r="N2518" s="24">
        <f t="shared" si="195"/>
        <v>2200</v>
      </c>
      <c r="O2518" t="str">
        <f t="shared" si="196"/>
        <v>FACTURA</v>
      </c>
      <c r="P2518" t="str">
        <f t="shared" si="197"/>
        <v>2025</v>
      </c>
      <c r="Q2518" t="str">
        <f t="shared" si="198"/>
        <v>02</v>
      </c>
      <c r="R2518" t="str">
        <f>+IFERROR(VLOOKUP(I2518, Listado!A:B, 2, FALSE()), "COMERCIALIZADORA INTERNACIONAL CARIBBEAN EXOTICS S A")</f>
        <v>COMERCIALIZADORA INTERNACIONAL CARIBBEAN EXOTICS S A</v>
      </c>
      <c r="S2518" s="25">
        <f>+VLOOKUP(E2518, TC!A:D, 2, FALSE())</f>
        <v>4123.1000000000004</v>
      </c>
      <c r="T2518" t="str">
        <f t="shared" si="199"/>
        <v>COP</v>
      </c>
    </row>
    <row r="2519" spans="1:20" ht="18.75" hidden="1" customHeight="1" x14ac:dyDescent="0.25">
      <c r="A2519" t="s">
        <v>2215</v>
      </c>
      <c r="B2519" t="s">
        <v>5</v>
      </c>
      <c r="C2519" t="s">
        <v>1913</v>
      </c>
      <c r="D2519" s="24">
        <v>11108</v>
      </c>
      <c r="E2519" t="s">
        <v>1651</v>
      </c>
      <c r="F2519" t="s">
        <v>99</v>
      </c>
      <c r="G2519" t="s">
        <v>113</v>
      </c>
      <c r="I2519" t="s">
        <v>2162</v>
      </c>
      <c r="J2519" t="s">
        <v>1915</v>
      </c>
      <c r="K2519" t="s">
        <v>2021</v>
      </c>
      <c r="L2519" s="24">
        <v>6380</v>
      </c>
      <c r="M2519" s="25">
        <f>+VLOOKUP(E2519, TC!A:D, 4, FALSE())</f>
        <v>1.0412999999999999</v>
      </c>
      <c r="N2519" s="24">
        <f t="shared" si="195"/>
        <v>6380</v>
      </c>
      <c r="O2519" t="str">
        <f t="shared" si="196"/>
        <v>FACTURA</v>
      </c>
      <c r="P2519" t="str">
        <f t="shared" si="197"/>
        <v>2025</v>
      </c>
      <c r="Q2519" t="str">
        <f t="shared" si="198"/>
        <v>02</v>
      </c>
      <c r="R2519" t="str">
        <f>+IFERROR(VLOOKUP(I2519, Listado!A:B, 2, FALSE()), "COMERCIALIZADORA INTERNACIONAL CARIBBEAN EXOTICS S A")</f>
        <v>COMERCIALIZADORA INTERNACIONAL CARIBBEAN EXOTICS S A</v>
      </c>
      <c r="S2519" s="25">
        <f>+VLOOKUP(E2519, TC!A:D, 2, FALSE())</f>
        <v>4123.1000000000004</v>
      </c>
      <c r="T2519" t="str">
        <f t="shared" si="199"/>
        <v>COP</v>
      </c>
    </row>
    <row r="2520" spans="1:20" ht="18.75" hidden="1" customHeight="1" x14ac:dyDescent="0.25">
      <c r="A2520" t="s">
        <v>2215</v>
      </c>
      <c r="B2520" t="s">
        <v>5</v>
      </c>
      <c r="C2520" t="s">
        <v>1913</v>
      </c>
      <c r="D2520" s="24">
        <v>11109</v>
      </c>
      <c r="E2520" t="s">
        <v>1651</v>
      </c>
      <c r="F2520" t="s">
        <v>1924</v>
      </c>
      <c r="G2520" t="s">
        <v>110</v>
      </c>
      <c r="I2520" t="s">
        <v>1848</v>
      </c>
      <c r="J2520" t="s">
        <v>1917</v>
      </c>
      <c r="K2520" t="s">
        <v>1918</v>
      </c>
      <c r="L2520" s="24">
        <v>134.4</v>
      </c>
      <c r="M2520" s="25">
        <f>+VLOOKUP(E2520, TC!A:D, 4, FALSE())</f>
        <v>1.0412999999999999</v>
      </c>
      <c r="N2520" s="24">
        <f t="shared" si="195"/>
        <v>139.95071999999999</v>
      </c>
      <c r="O2520" t="str">
        <f t="shared" si="196"/>
        <v>FACTURA</v>
      </c>
      <c r="P2520" t="str">
        <f t="shared" si="197"/>
        <v>2025</v>
      </c>
      <c r="Q2520" t="str">
        <f t="shared" si="198"/>
        <v>02</v>
      </c>
      <c r="R2520" t="str">
        <f>+IFERROR(VLOOKUP(I2520, Listado!A:B, 2, FALSE()), "COMERCIALIZADORA INTERNACIONAL CARIBBEAN EXOTICS S A")</f>
        <v>PEREZ MEJIA MARIA PAULINA</v>
      </c>
      <c r="S2520" s="25">
        <f>+VLOOKUP(E2520, TC!A:D, 2, FALSE())</f>
        <v>4123.1000000000004</v>
      </c>
      <c r="T2520" t="str">
        <f t="shared" si="199"/>
        <v>EUR</v>
      </c>
    </row>
    <row r="2521" spans="1:20" ht="18.75" hidden="1" customHeight="1" x14ac:dyDescent="0.25">
      <c r="A2521" t="s">
        <v>2215</v>
      </c>
      <c r="B2521" t="s">
        <v>5</v>
      </c>
      <c r="C2521" t="s">
        <v>1913</v>
      </c>
      <c r="D2521" s="24">
        <v>11109</v>
      </c>
      <c r="E2521" t="s">
        <v>1651</v>
      </c>
      <c r="F2521" t="s">
        <v>1924</v>
      </c>
      <c r="G2521" t="s">
        <v>110</v>
      </c>
      <c r="I2521" t="s">
        <v>1848</v>
      </c>
      <c r="J2521" t="s">
        <v>1917</v>
      </c>
      <c r="K2521" t="s">
        <v>1918</v>
      </c>
      <c r="L2521" s="24">
        <v>120</v>
      </c>
      <c r="M2521" s="25">
        <f>+VLOOKUP(E2521, TC!A:D, 4, FALSE())</f>
        <v>1.0412999999999999</v>
      </c>
      <c r="N2521" s="24">
        <f t="shared" si="195"/>
        <v>124.95599999999999</v>
      </c>
      <c r="O2521" t="str">
        <f t="shared" si="196"/>
        <v>FACTURA</v>
      </c>
      <c r="P2521" t="str">
        <f t="shared" si="197"/>
        <v>2025</v>
      </c>
      <c r="Q2521" t="str">
        <f t="shared" si="198"/>
        <v>02</v>
      </c>
      <c r="R2521" t="str">
        <f>+IFERROR(VLOOKUP(I2521, Listado!A:B, 2, FALSE()), "COMERCIALIZADORA INTERNACIONAL CARIBBEAN EXOTICS S A")</f>
        <v>PEREZ MEJIA MARIA PAULINA</v>
      </c>
      <c r="S2521" s="25">
        <f>+VLOOKUP(E2521, TC!A:D, 2, FALSE())</f>
        <v>4123.1000000000004</v>
      </c>
      <c r="T2521" t="str">
        <f t="shared" si="199"/>
        <v>EUR</v>
      </c>
    </row>
    <row r="2522" spans="1:20" ht="18.75" hidden="1" customHeight="1" x14ac:dyDescent="0.25">
      <c r="A2522" t="s">
        <v>2215</v>
      </c>
      <c r="B2522" t="s">
        <v>5</v>
      </c>
      <c r="C2522" t="s">
        <v>1913</v>
      </c>
      <c r="D2522" s="24">
        <v>11110</v>
      </c>
      <c r="E2522" t="s">
        <v>1651</v>
      </c>
      <c r="F2522" t="s">
        <v>1924</v>
      </c>
      <c r="G2522" t="s">
        <v>108</v>
      </c>
      <c r="I2522" t="s">
        <v>1860</v>
      </c>
      <c r="J2522" t="s">
        <v>1926</v>
      </c>
      <c r="K2522" t="s">
        <v>1918</v>
      </c>
      <c r="L2522" s="24">
        <v>168</v>
      </c>
      <c r="M2522" s="25">
        <f>+VLOOKUP(E2522, TC!A:D, 4, FALSE())</f>
        <v>1.0412999999999999</v>
      </c>
      <c r="N2522" s="24">
        <f t="shared" si="195"/>
        <v>174.93839999999997</v>
      </c>
      <c r="O2522" t="str">
        <f t="shared" si="196"/>
        <v>FACTURA</v>
      </c>
      <c r="P2522" t="str">
        <f t="shared" si="197"/>
        <v>2025</v>
      </c>
      <c r="Q2522" t="str">
        <f t="shared" si="198"/>
        <v>02</v>
      </c>
      <c r="R2522" t="str">
        <f>+IFERROR(VLOOKUP(I2522, Listado!A:B, 2, FALSE()), "COMERCIALIZADORA INTERNACIONAL CARIBBEAN EXOTICS S A")</f>
        <v>PIEDRAHITA PEREZ MARIANA</v>
      </c>
      <c r="S2522" s="25">
        <f>+VLOOKUP(E2522, TC!A:D, 2, FALSE())</f>
        <v>4123.1000000000004</v>
      </c>
      <c r="T2522" t="str">
        <f t="shared" si="199"/>
        <v>EUR</v>
      </c>
    </row>
    <row r="2523" spans="1:20" ht="18.75" hidden="1" customHeight="1" x14ac:dyDescent="0.25">
      <c r="A2523" t="s">
        <v>2215</v>
      </c>
      <c r="B2523" t="s">
        <v>5</v>
      </c>
      <c r="C2523" t="s">
        <v>1913</v>
      </c>
      <c r="D2523" s="24">
        <v>11111</v>
      </c>
      <c r="E2523" t="s">
        <v>1651</v>
      </c>
      <c r="F2523" t="s">
        <v>99</v>
      </c>
      <c r="G2523" t="s">
        <v>113</v>
      </c>
      <c r="I2523" t="s">
        <v>1843</v>
      </c>
      <c r="J2523" t="s">
        <v>1915</v>
      </c>
      <c r="K2523" t="s">
        <v>2021</v>
      </c>
      <c r="L2523" s="24">
        <v>308000</v>
      </c>
      <c r="M2523" s="25">
        <f>+VLOOKUP(E2523, TC!A:D, 4, FALSE())</f>
        <v>1.0412999999999999</v>
      </c>
      <c r="N2523" s="24">
        <f t="shared" si="195"/>
        <v>308000</v>
      </c>
      <c r="O2523" t="str">
        <f t="shared" si="196"/>
        <v>FACTURA</v>
      </c>
      <c r="P2523" t="str">
        <f t="shared" si="197"/>
        <v>2025</v>
      </c>
      <c r="Q2523" t="str">
        <f t="shared" si="198"/>
        <v>02</v>
      </c>
      <c r="R2523" t="str">
        <f>+IFERROR(VLOOKUP(I2523, Listado!A:B, 2, FALSE()), "COMERCIALIZADORA INTERNACIONAL CARIBBEAN EXOTICS S A")</f>
        <v>LONDOÑO ECHEVERRI ALEJANDRA</v>
      </c>
      <c r="S2523" s="25">
        <f>+VLOOKUP(E2523, TC!A:D, 2, FALSE())</f>
        <v>4123.1000000000004</v>
      </c>
      <c r="T2523" t="str">
        <f t="shared" si="199"/>
        <v>COP</v>
      </c>
    </row>
    <row r="2524" spans="1:20" ht="18.75" hidden="1" customHeight="1" x14ac:dyDescent="0.25">
      <c r="A2524" t="s">
        <v>2215</v>
      </c>
      <c r="B2524" t="s">
        <v>5</v>
      </c>
      <c r="C2524" t="s">
        <v>1913</v>
      </c>
      <c r="D2524" s="24">
        <v>11112</v>
      </c>
      <c r="E2524" t="s">
        <v>1651</v>
      </c>
      <c r="F2524" t="s">
        <v>99</v>
      </c>
      <c r="G2524" t="s">
        <v>1914</v>
      </c>
      <c r="I2524" t="s">
        <v>1841</v>
      </c>
      <c r="J2524" t="s">
        <v>1915</v>
      </c>
      <c r="K2524" t="s">
        <v>2021</v>
      </c>
      <c r="L2524" s="24">
        <v>79800</v>
      </c>
      <c r="M2524" s="25">
        <f>+VLOOKUP(E2524, TC!A:D, 4, FALSE())</f>
        <v>1.0412999999999999</v>
      </c>
      <c r="N2524" s="24">
        <f t="shared" si="195"/>
        <v>79800</v>
      </c>
      <c r="O2524" t="str">
        <f t="shared" si="196"/>
        <v>FACTURA</v>
      </c>
      <c r="P2524" t="str">
        <f t="shared" si="197"/>
        <v>2025</v>
      </c>
      <c r="Q2524" t="str">
        <f t="shared" si="198"/>
        <v>02</v>
      </c>
      <c r="R2524" t="str">
        <f>+IFERROR(VLOOKUP(I2524, Listado!A:B, 2, FALSE()), "COMERCIALIZADORA INTERNACIONAL CARIBBEAN EXOTICS S A")</f>
        <v>LONDOÑO ECHEVERRI ALEJANDRA</v>
      </c>
      <c r="S2524" s="25">
        <f>+VLOOKUP(E2524, TC!A:D, 2, FALSE())</f>
        <v>4123.1000000000004</v>
      </c>
      <c r="T2524" t="str">
        <f t="shared" si="199"/>
        <v>COP</v>
      </c>
    </row>
    <row r="2525" spans="1:20" ht="18.75" hidden="1" customHeight="1" x14ac:dyDescent="0.25">
      <c r="A2525" t="s">
        <v>2215</v>
      </c>
      <c r="B2525" t="s">
        <v>5</v>
      </c>
      <c r="C2525" t="s">
        <v>1913</v>
      </c>
      <c r="D2525" s="24">
        <v>11112</v>
      </c>
      <c r="E2525" t="s">
        <v>1651</v>
      </c>
      <c r="F2525" t="s">
        <v>99</v>
      </c>
      <c r="G2525" t="s">
        <v>1914</v>
      </c>
      <c r="I2525" t="s">
        <v>1841</v>
      </c>
      <c r="J2525" t="s">
        <v>1915</v>
      </c>
      <c r="K2525" t="s">
        <v>2021</v>
      </c>
      <c r="L2525" s="24">
        <v>198450</v>
      </c>
      <c r="M2525" s="25">
        <f>+VLOOKUP(E2525, TC!A:D, 4, FALSE())</f>
        <v>1.0412999999999999</v>
      </c>
      <c r="N2525" s="24">
        <f t="shared" si="195"/>
        <v>198450</v>
      </c>
      <c r="O2525" t="str">
        <f t="shared" si="196"/>
        <v>FACTURA</v>
      </c>
      <c r="P2525" t="str">
        <f t="shared" si="197"/>
        <v>2025</v>
      </c>
      <c r="Q2525" t="str">
        <f t="shared" si="198"/>
        <v>02</v>
      </c>
      <c r="R2525" t="str">
        <f>+IFERROR(VLOOKUP(I2525, Listado!A:B, 2, FALSE()), "COMERCIALIZADORA INTERNACIONAL CARIBBEAN EXOTICS S A")</f>
        <v>LONDOÑO ECHEVERRI ALEJANDRA</v>
      </c>
      <c r="S2525" s="25">
        <f>+VLOOKUP(E2525, TC!A:D, 2, FALSE())</f>
        <v>4123.1000000000004</v>
      </c>
      <c r="T2525" t="str">
        <f t="shared" si="199"/>
        <v>COP</v>
      </c>
    </row>
    <row r="2526" spans="1:20" ht="18.75" hidden="1" customHeight="1" x14ac:dyDescent="0.25">
      <c r="A2526" t="s">
        <v>2215</v>
      </c>
      <c r="B2526" t="s">
        <v>5</v>
      </c>
      <c r="C2526" t="s">
        <v>1913</v>
      </c>
      <c r="D2526" s="24">
        <v>11112</v>
      </c>
      <c r="E2526" t="s">
        <v>1651</v>
      </c>
      <c r="F2526" t="s">
        <v>99</v>
      </c>
      <c r="G2526" t="s">
        <v>1914</v>
      </c>
      <c r="I2526" t="s">
        <v>1841</v>
      </c>
      <c r="J2526" t="s">
        <v>1915</v>
      </c>
      <c r="K2526" t="s">
        <v>2021</v>
      </c>
      <c r="L2526" s="24">
        <v>3450</v>
      </c>
      <c r="M2526" s="25">
        <f>+VLOOKUP(E2526, TC!A:D, 4, FALSE())</f>
        <v>1.0412999999999999</v>
      </c>
      <c r="N2526" s="24">
        <f t="shared" si="195"/>
        <v>3450</v>
      </c>
      <c r="O2526" t="str">
        <f t="shared" si="196"/>
        <v>FACTURA</v>
      </c>
      <c r="P2526" t="str">
        <f t="shared" si="197"/>
        <v>2025</v>
      </c>
      <c r="Q2526" t="str">
        <f t="shared" si="198"/>
        <v>02</v>
      </c>
      <c r="R2526" t="str">
        <f>+IFERROR(VLOOKUP(I2526, Listado!A:B, 2, FALSE()), "COMERCIALIZADORA INTERNACIONAL CARIBBEAN EXOTICS S A")</f>
        <v>LONDOÑO ECHEVERRI ALEJANDRA</v>
      </c>
      <c r="S2526" s="25">
        <f>+VLOOKUP(E2526, TC!A:D, 2, FALSE())</f>
        <v>4123.1000000000004</v>
      </c>
      <c r="T2526" t="str">
        <f t="shared" si="199"/>
        <v>COP</v>
      </c>
    </row>
    <row r="2527" spans="1:20" ht="18.75" hidden="1" customHeight="1" x14ac:dyDescent="0.25">
      <c r="A2527" t="s">
        <v>2215</v>
      </c>
      <c r="B2527" t="s">
        <v>5</v>
      </c>
      <c r="C2527" t="s">
        <v>1913</v>
      </c>
      <c r="D2527" s="24">
        <v>11112</v>
      </c>
      <c r="E2527" t="s">
        <v>1651</v>
      </c>
      <c r="F2527" t="s">
        <v>99</v>
      </c>
      <c r="G2527" t="s">
        <v>1914</v>
      </c>
      <c r="I2527" t="s">
        <v>1841</v>
      </c>
      <c r="J2527" t="s">
        <v>1915</v>
      </c>
      <c r="K2527" t="s">
        <v>2021</v>
      </c>
      <c r="L2527" s="24">
        <v>12450</v>
      </c>
      <c r="M2527" s="25">
        <f>+VLOOKUP(E2527, TC!A:D, 4, FALSE())</f>
        <v>1.0412999999999999</v>
      </c>
      <c r="N2527" s="24">
        <f t="shared" si="195"/>
        <v>12450</v>
      </c>
      <c r="O2527" t="str">
        <f t="shared" si="196"/>
        <v>FACTURA</v>
      </c>
      <c r="P2527" t="str">
        <f t="shared" si="197"/>
        <v>2025</v>
      </c>
      <c r="Q2527" t="str">
        <f t="shared" si="198"/>
        <v>02</v>
      </c>
      <c r="R2527" t="str">
        <f>+IFERROR(VLOOKUP(I2527, Listado!A:B, 2, FALSE()), "COMERCIALIZADORA INTERNACIONAL CARIBBEAN EXOTICS S A")</f>
        <v>LONDOÑO ECHEVERRI ALEJANDRA</v>
      </c>
      <c r="S2527" s="25">
        <f>+VLOOKUP(E2527, TC!A:D, 2, FALSE())</f>
        <v>4123.1000000000004</v>
      </c>
      <c r="T2527" t="str">
        <f t="shared" si="199"/>
        <v>COP</v>
      </c>
    </row>
    <row r="2528" spans="1:20" ht="18.75" hidden="1" customHeight="1" x14ac:dyDescent="0.25">
      <c r="A2528" t="s">
        <v>2215</v>
      </c>
      <c r="B2528" t="s">
        <v>5</v>
      </c>
      <c r="C2528" t="s">
        <v>1913</v>
      </c>
      <c r="D2528" s="24">
        <v>11112</v>
      </c>
      <c r="E2528" t="s">
        <v>1651</v>
      </c>
      <c r="F2528" t="s">
        <v>99</v>
      </c>
      <c r="G2528" t="s">
        <v>1914</v>
      </c>
      <c r="I2528" t="s">
        <v>1841</v>
      </c>
      <c r="J2528" t="s">
        <v>1915</v>
      </c>
      <c r="K2528" t="s">
        <v>2021</v>
      </c>
      <c r="L2528" s="24">
        <v>8250</v>
      </c>
      <c r="M2528" s="25">
        <f>+VLOOKUP(E2528, TC!A:D, 4, FALSE())</f>
        <v>1.0412999999999999</v>
      </c>
      <c r="N2528" s="24">
        <f t="shared" si="195"/>
        <v>8250</v>
      </c>
      <c r="O2528" t="str">
        <f t="shared" si="196"/>
        <v>FACTURA</v>
      </c>
      <c r="P2528" t="str">
        <f t="shared" si="197"/>
        <v>2025</v>
      </c>
      <c r="Q2528" t="str">
        <f t="shared" si="198"/>
        <v>02</v>
      </c>
      <c r="R2528" t="str">
        <f>+IFERROR(VLOOKUP(I2528, Listado!A:B, 2, FALSE()), "COMERCIALIZADORA INTERNACIONAL CARIBBEAN EXOTICS S A")</f>
        <v>LONDOÑO ECHEVERRI ALEJANDRA</v>
      </c>
      <c r="S2528" s="25">
        <f>+VLOOKUP(E2528, TC!A:D, 2, FALSE())</f>
        <v>4123.1000000000004</v>
      </c>
      <c r="T2528" t="str">
        <f t="shared" si="199"/>
        <v>COP</v>
      </c>
    </row>
    <row r="2529" spans="1:20" ht="18.75" hidden="1" customHeight="1" x14ac:dyDescent="0.25">
      <c r="A2529" t="s">
        <v>2215</v>
      </c>
      <c r="B2529" t="s">
        <v>5</v>
      </c>
      <c r="C2529" t="s">
        <v>1913</v>
      </c>
      <c r="D2529" s="24">
        <v>11112</v>
      </c>
      <c r="E2529" t="s">
        <v>1651</v>
      </c>
      <c r="F2529" t="s">
        <v>99</v>
      </c>
      <c r="G2529" t="s">
        <v>1914</v>
      </c>
      <c r="I2529" t="s">
        <v>1841</v>
      </c>
      <c r="J2529" t="s">
        <v>1915</v>
      </c>
      <c r="K2529" t="s">
        <v>2021</v>
      </c>
      <c r="L2529" s="24">
        <v>4950</v>
      </c>
      <c r="M2529" s="25">
        <f>+VLOOKUP(E2529, TC!A:D, 4, FALSE())</f>
        <v>1.0412999999999999</v>
      </c>
      <c r="N2529" s="24">
        <f t="shared" si="195"/>
        <v>4950</v>
      </c>
      <c r="O2529" t="str">
        <f t="shared" si="196"/>
        <v>FACTURA</v>
      </c>
      <c r="P2529" t="str">
        <f t="shared" si="197"/>
        <v>2025</v>
      </c>
      <c r="Q2529" t="str">
        <f t="shared" si="198"/>
        <v>02</v>
      </c>
      <c r="R2529" t="str">
        <f>+IFERROR(VLOOKUP(I2529, Listado!A:B, 2, FALSE()), "COMERCIALIZADORA INTERNACIONAL CARIBBEAN EXOTICS S A")</f>
        <v>LONDOÑO ECHEVERRI ALEJANDRA</v>
      </c>
      <c r="S2529" s="25">
        <f>+VLOOKUP(E2529, TC!A:D, 2, FALSE())</f>
        <v>4123.1000000000004</v>
      </c>
      <c r="T2529" t="str">
        <f t="shared" si="199"/>
        <v>COP</v>
      </c>
    </row>
    <row r="2530" spans="1:20" ht="18.75" hidden="1" customHeight="1" x14ac:dyDescent="0.25">
      <c r="A2530" t="s">
        <v>2215</v>
      </c>
      <c r="B2530" t="s">
        <v>5</v>
      </c>
      <c r="C2530" t="s">
        <v>1913</v>
      </c>
      <c r="D2530" s="24">
        <v>11112</v>
      </c>
      <c r="E2530" t="s">
        <v>1651</v>
      </c>
      <c r="F2530" t="s">
        <v>99</v>
      </c>
      <c r="G2530" t="s">
        <v>1914</v>
      </c>
      <c r="I2530" t="s">
        <v>1841</v>
      </c>
      <c r="J2530" t="s">
        <v>1915</v>
      </c>
      <c r="K2530" t="s">
        <v>2021</v>
      </c>
      <c r="L2530" s="24">
        <v>6000</v>
      </c>
      <c r="M2530" s="25">
        <f>+VLOOKUP(E2530, TC!A:D, 4, FALSE())</f>
        <v>1.0412999999999999</v>
      </c>
      <c r="N2530" s="24">
        <f t="shared" si="195"/>
        <v>6000</v>
      </c>
      <c r="O2530" t="str">
        <f t="shared" si="196"/>
        <v>FACTURA</v>
      </c>
      <c r="P2530" t="str">
        <f t="shared" si="197"/>
        <v>2025</v>
      </c>
      <c r="Q2530" t="str">
        <f t="shared" si="198"/>
        <v>02</v>
      </c>
      <c r="R2530" t="str">
        <f>+IFERROR(VLOOKUP(I2530, Listado!A:B, 2, FALSE()), "COMERCIALIZADORA INTERNACIONAL CARIBBEAN EXOTICS S A")</f>
        <v>LONDOÑO ECHEVERRI ALEJANDRA</v>
      </c>
      <c r="S2530" s="25">
        <f>+VLOOKUP(E2530, TC!A:D, 2, FALSE())</f>
        <v>4123.1000000000004</v>
      </c>
      <c r="T2530" t="str">
        <f t="shared" si="199"/>
        <v>COP</v>
      </c>
    </row>
    <row r="2531" spans="1:20" ht="18.75" hidden="1" customHeight="1" x14ac:dyDescent="0.25">
      <c r="A2531" t="s">
        <v>2215</v>
      </c>
      <c r="B2531" t="s">
        <v>5</v>
      </c>
      <c r="C2531" t="s">
        <v>1913</v>
      </c>
      <c r="D2531" s="24">
        <v>11113</v>
      </c>
      <c r="E2531" t="s">
        <v>1651</v>
      </c>
      <c r="F2531" t="s">
        <v>1924</v>
      </c>
      <c r="G2531" t="s">
        <v>108</v>
      </c>
      <c r="H2531" t="s">
        <v>2367</v>
      </c>
      <c r="I2531" t="s">
        <v>1853</v>
      </c>
      <c r="J2531" t="s">
        <v>1919</v>
      </c>
      <c r="K2531" t="s">
        <v>1958</v>
      </c>
      <c r="L2531" s="24">
        <v>1936.2</v>
      </c>
      <c r="M2531" s="25">
        <f>+VLOOKUP(E2531, TC!A:D, 4, FALSE())</f>
        <v>1.0412999999999999</v>
      </c>
      <c r="N2531" s="24">
        <f t="shared" si="195"/>
        <v>2016.1650599999998</v>
      </c>
      <c r="O2531" t="str">
        <f t="shared" si="196"/>
        <v>FACTURA</v>
      </c>
      <c r="P2531" t="str">
        <f t="shared" si="197"/>
        <v>2025</v>
      </c>
      <c r="Q2531" t="str">
        <f t="shared" si="198"/>
        <v>02</v>
      </c>
      <c r="R2531" t="str">
        <f>+IFERROR(VLOOKUP(I2531, Listado!A:B, 2, FALSE()), "COMERCIALIZADORA INTERNACIONAL CARIBBEAN EXOTICS S A")</f>
        <v>PIEDRAHITA PEREZ MARIANA</v>
      </c>
      <c r="S2531" s="25">
        <f>+VLOOKUP(E2531, TC!A:D, 2, FALSE())</f>
        <v>4123.1000000000004</v>
      </c>
      <c r="T2531" t="str">
        <f t="shared" si="199"/>
        <v>EUR</v>
      </c>
    </row>
    <row r="2532" spans="1:20" ht="18.75" hidden="1" customHeight="1" x14ac:dyDescent="0.25">
      <c r="A2532" t="s">
        <v>2215</v>
      </c>
      <c r="B2532" t="s">
        <v>5</v>
      </c>
      <c r="C2532" t="s">
        <v>1913</v>
      </c>
      <c r="D2532" s="24">
        <v>11113</v>
      </c>
      <c r="E2532" t="s">
        <v>1651</v>
      </c>
      <c r="F2532" t="s">
        <v>1924</v>
      </c>
      <c r="G2532" t="s">
        <v>108</v>
      </c>
      <c r="H2532" t="s">
        <v>2367</v>
      </c>
      <c r="I2532" t="s">
        <v>1853</v>
      </c>
      <c r="J2532" t="s">
        <v>1919</v>
      </c>
      <c r="K2532" t="s">
        <v>1959</v>
      </c>
      <c r="L2532" s="24">
        <v>335</v>
      </c>
      <c r="M2532" s="25">
        <f>+VLOOKUP(E2532, TC!A:D, 4, FALSE())</f>
        <v>1.0412999999999999</v>
      </c>
      <c r="N2532" s="24">
        <f t="shared" si="195"/>
        <v>348.83549999999997</v>
      </c>
      <c r="O2532" t="str">
        <f t="shared" si="196"/>
        <v>FACTURA</v>
      </c>
      <c r="P2532" t="str">
        <f t="shared" si="197"/>
        <v>2025</v>
      </c>
      <c r="Q2532" t="str">
        <f t="shared" si="198"/>
        <v>02</v>
      </c>
      <c r="R2532" t="str">
        <f>+IFERROR(VLOOKUP(I2532, Listado!A:B, 2, FALSE()), "COMERCIALIZADORA INTERNACIONAL CARIBBEAN EXOTICS S A")</f>
        <v>PIEDRAHITA PEREZ MARIANA</v>
      </c>
      <c r="S2532" s="25">
        <f>+VLOOKUP(E2532, TC!A:D, 2, FALSE())</f>
        <v>4123.1000000000004</v>
      </c>
      <c r="T2532" t="str">
        <f t="shared" si="199"/>
        <v>EUR</v>
      </c>
    </row>
    <row r="2533" spans="1:20" ht="18.75" hidden="1" customHeight="1" x14ac:dyDescent="0.25">
      <c r="A2533" t="s">
        <v>2215</v>
      </c>
      <c r="B2533" t="s">
        <v>5</v>
      </c>
      <c r="C2533" t="s">
        <v>1913</v>
      </c>
      <c r="D2533" s="24">
        <v>11113</v>
      </c>
      <c r="E2533" t="s">
        <v>1651</v>
      </c>
      <c r="F2533" t="s">
        <v>1924</v>
      </c>
      <c r="G2533" t="s">
        <v>108</v>
      </c>
      <c r="H2533" t="s">
        <v>2367</v>
      </c>
      <c r="I2533" t="s">
        <v>1853</v>
      </c>
      <c r="J2533" t="s">
        <v>1919</v>
      </c>
      <c r="K2533" t="s">
        <v>1960</v>
      </c>
      <c r="L2533" s="24">
        <v>8.8000000000000007</v>
      </c>
      <c r="M2533" s="25">
        <f>+VLOOKUP(E2533, TC!A:D, 4, FALSE())</f>
        <v>1.0412999999999999</v>
      </c>
      <c r="N2533" s="24">
        <f t="shared" si="195"/>
        <v>9.1634399999999996</v>
      </c>
      <c r="O2533" t="str">
        <f t="shared" si="196"/>
        <v>FACTURA</v>
      </c>
      <c r="P2533" t="str">
        <f t="shared" si="197"/>
        <v>2025</v>
      </c>
      <c r="Q2533" t="str">
        <f t="shared" si="198"/>
        <v>02</v>
      </c>
      <c r="R2533" t="str">
        <f>+IFERROR(VLOOKUP(I2533, Listado!A:B, 2, FALSE()), "COMERCIALIZADORA INTERNACIONAL CARIBBEAN EXOTICS S A")</f>
        <v>PIEDRAHITA PEREZ MARIANA</v>
      </c>
      <c r="S2533" s="25">
        <f>+VLOOKUP(E2533, TC!A:D, 2, FALSE())</f>
        <v>4123.1000000000004</v>
      </c>
      <c r="T2533" t="str">
        <f t="shared" si="199"/>
        <v>EUR</v>
      </c>
    </row>
    <row r="2534" spans="1:20" ht="18.75" hidden="1" customHeight="1" x14ac:dyDescent="0.25">
      <c r="A2534" t="s">
        <v>2215</v>
      </c>
      <c r="B2534" t="s">
        <v>5</v>
      </c>
      <c r="C2534" t="s">
        <v>1913</v>
      </c>
      <c r="D2534" s="24">
        <v>11114</v>
      </c>
      <c r="E2534" t="s">
        <v>1651</v>
      </c>
      <c r="F2534" t="s">
        <v>1924</v>
      </c>
      <c r="G2534" t="s">
        <v>108</v>
      </c>
      <c r="H2534" t="s">
        <v>2368</v>
      </c>
      <c r="I2534" t="s">
        <v>1860</v>
      </c>
      <c r="J2534" t="s">
        <v>1926</v>
      </c>
      <c r="K2534" t="s">
        <v>2352</v>
      </c>
      <c r="L2534" s="24">
        <v>9590</v>
      </c>
      <c r="M2534" s="25">
        <f>+VLOOKUP(E2534, TC!A:D, 4, FALSE())</f>
        <v>1.0412999999999999</v>
      </c>
      <c r="N2534" s="24">
        <f t="shared" si="195"/>
        <v>9986.0669999999991</v>
      </c>
      <c r="O2534" t="str">
        <f t="shared" si="196"/>
        <v>FACTURA</v>
      </c>
      <c r="P2534" t="str">
        <f t="shared" si="197"/>
        <v>2025</v>
      </c>
      <c r="Q2534" t="str">
        <f t="shared" si="198"/>
        <v>02</v>
      </c>
      <c r="R2534" t="str">
        <f>+IFERROR(VLOOKUP(I2534, Listado!A:B, 2, FALSE()), "COMERCIALIZADORA INTERNACIONAL CARIBBEAN EXOTICS S A")</f>
        <v>PIEDRAHITA PEREZ MARIANA</v>
      </c>
      <c r="S2534" s="25">
        <f>+VLOOKUP(E2534, TC!A:D, 2, FALSE())</f>
        <v>4123.1000000000004</v>
      </c>
      <c r="T2534" t="str">
        <f t="shared" si="199"/>
        <v>EUR</v>
      </c>
    </row>
    <row r="2535" spans="1:20" ht="18.75" hidden="1" customHeight="1" x14ac:dyDescent="0.25">
      <c r="A2535" t="s">
        <v>2215</v>
      </c>
      <c r="B2535" t="s">
        <v>5</v>
      </c>
      <c r="C2535" t="s">
        <v>1913</v>
      </c>
      <c r="D2535" s="24">
        <v>11114</v>
      </c>
      <c r="E2535" t="s">
        <v>1651</v>
      </c>
      <c r="F2535" t="s">
        <v>1924</v>
      </c>
      <c r="G2535" t="s">
        <v>108</v>
      </c>
      <c r="H2535" t="s">
        <v>2368</v>
      </c>
      <c r="I2535" t="s">
        <v>1860</v>
      </c>
      <c r="J2535" t="s">
        <v>1926</v>
      </c>
      <c r="K2535" t="s">
        <v>1959</v>
      </c>
      <c r="L2535" s="24">
        <v>1675</v>
      </c>
      <c r="M2535" s="25">
        <f>+VLOOKUP(E2535, TC!A:D, 4, FALSE())</f>
        <v>1.0412999999999999</v>
      </c>
      <c r="N2535" s="24">
        <f t="shared" si="195"/>
        <v>1744.1774999999998</v>
      </c>
      <c r="O2535" t="str">
        <f t="shared" si="196"/>
        <v>FACTURA</v>
      </c>
      <c r="P2535" t="str">
        <f t="shared" si="197"/>
        <v>2025</v>
      </c>
      <c r="Q2535" t="str">
        <f t="shared" si="198"/>
        <v>02</v>
      </c>
      <c r="R2535" t="str">
        <f>+IFERROR(VLOOKUP(I2535, Listado!A:B, 2, FALSE()), "COMERCIALIZADORA INTERNACIONAL CARIBBEAN EXOTICS S A")</f>
        <v>PIEDRAHITA PEREZ MARIANA</v>
      </c>
      <c r="S2535" s="25">
        <f>+VLOOKUP(E2535, TC!A:D, 2, FALSE())</f>
        <v>4123.1000000000004</v>
      </c>
      <c r="T2535" t="str">
        <f t="shared" si="199"/>
        <v>EUR</v>
      </c>
    </row>
    <row r="2536" spans="1:20" ht="18.75" hidden="1" customHeight="1" x14ac:dyDescent="0.25">
      <c r="A2536" t="s">
        <v>2215</v>
      </c>
      <c r="B2536" t="s">
        <v>5</v>
      </c>
      <c r="C2536" t="s">
        <v>1913</v>
      </c>
      <c r="D2536" s="24">
        <v>11114</v>
      </c>
      <c r="E2536" t="s">
        <v>1651</v>
      </c>
      <c r="F2536" t="s">
        <v>1924</v>
      </c>
      <c r="G2536" t="s">
        <v>108</v>
      </c>
      <c r="H2536" t="s">
        <v>2368</v>
      </c>
      <c r="I2536" t="s">
        <v>1860</v>
      </c>
      <c r="J2536" t="s">
        <v>1926</v>
      </c>
      <c r="K2536" t="s">
        <v>1960</v>
      </c>
      <c r="L2536" s="24">
        <v>215</v>
      </c>
      <c r="M2536" s="25">
        <f>+VLOOKUP(E2536, TC!A:D, 4, FALSE())</f>
        <v>1.0412999999999999</v>
      </c>
      <c r="N2536" s="24">
        <f t="shared" si="195"/>
        <v>223.87949999999998</v>
      </c>
      <c r="O2536" t="str">
        <f t="shared" si="196"/>
        <v>FACTURA</v>
      </c>
      <c r="P2536" t="str">
        <f t="shared" si="197"/>
        <v>2025</v>
      </c>
      <c r="Q2536" t="str">
        <f t="shared" si="198"/>
        <v>02</v>
      </c>
      <c r="R2536" t="str">
        <f>+IFERROR(VLOOKUP(I2536, Listado!A:B, 2, FALSE()), "COMERCIALIZADORA INTERNACIONAL CARIBBEAN EXOTICS S A")</f>
        <v>PIEDRAHITA PEREZ MARIANA</v>
      </c>
      <c r="S2536" s="25">
        <f>+VLOOKUP(E2536, TC!A:D, 2, FALSE())</f>
        <v>4123.1000000000004</v>
      </c>
      <c r="T2536" t="str">
        <f t="shared" si="199"/>
        <v>EUR</v>
      </c>
    </row>
    <row r="2537" spans="1:20" ht="18.75" hidden="1" customHeight="1" x14ac:dyDescent="0.25">
      <c r="A2537" t="s">
        <v>2215</v>
      </c>
      <c r="B2537" t="s">
        <v>5</v>
      </c>
      <c r="C2537" t="s">
        <v>1913</v>
      </c>
      <c r="D2537" s="24">
        <v>11115</v>
      </c>
      <c r="E2537" t="s">
        <v>1651</v>
      </c>
      <c r="F2537" t="s">
        <v>99</v>
      </c>
      <c r="G2537" t="s">
        <v>1914</v>
      </c>
      <c r="I2537" t="s">
        <v>1845</v>
      </c>
      <c r="J2537" t="s">
        <v>1915</v>
      </c>
      <c r="K2537" t="s">
        <v>2021</v>
      </c>
      <c r="L2537" s="24">
        <v>390000</v>
      </c>
      <c r="M2537" s="25">
        <f>+VLOOKUP(E2537, TC!A:D, 4, FALSE())</f>
        <v>1.0412999999999999</v>
      </c>
      <c r="N2537" s="24">
        <f t="shared" si="195"/>
        <v>390000</v>
      </c>
      <c r="O2537" t="str">
        <f t="shared" si="196"/>
        <v>FACTURA</v>
      </c>
      <c r="P2537" t="str">
        <f t="shared" si="197"/>
        <v>2025</v>
      </c>
      <c r="Q2537" t="str">
        <f t="shared" si="198"/>
        <v>02</v>
      </c>
      <c r="R2537" t="str">
        <f>+IFERROR(VLOOKUP(I2537, Listado!A:B, 2, FALSE()), "COMERCIALIZADORA INTERNACIONAL CARIBBEAN EXOTICS S A")</f>
        <v>LONDOÑO ECHEVERRI ALEJANDRA</v>
      </c>
      <c r="S2537" s="25">
        <f>+VLOOKUP(E2537, TC!A:D, 2, FALSE())</f>
        <v>4123.1000000000004</v>
      </c>
      <c r="T2537" t="str">
        <f t="shared" si="199"/>
        <v>COP</v>
      </c>
    </row>
    <row r="2538" spans="1:20" ht="18.75" hidden="1" customHeight="1" x14ac:dyDescent="0.25">
      <c r="A2538" t="s">
        <v>2215</v>
      </c>
      <c r="B2538" t="s">
        <v>5</v>
      </c>
      <c r="C2538" t="s">
        <v>1913</v>
      </c>
      <c r="D2538" s="24">
        <v>11115</v>
      </c>
      <c r="E2538" t="s">
        <v>1651</v>
      </c>
      <c r="F2538" t="s">
        <v>99</v>
      </c>
      <c r="G2538" t="s">
        <v>1914</v>
      </c>
      <c r="I2538" t="s">
        <v>1845</v>
      </c>
      <c r="J2538" t="s">
        <v>1915</v>
      </c>
      <c r="K2538" t="s">
        <v>2021</v>
      </c>
      <c r="L2538" s="24">
        <v>456900</v>
      </c>
      <c r="M2538" s="25">
        <f>+VLOOKUP(E2538, TC!A:D, 4, FALSE())</f>
        <v>1.0412999999999999</v>
      </c>
      <c r="N2538" s="24">
        <f t="shared" si="195"/>
        <v>456900</v>
      </c>
      <c r="O2538" t="str">
        <f t="shared" si="196"/>
        <v>FACTURA</v>
      </c>
      <c r="P2538" t="str">
        <f t="shared" si="197"/>
        <v>2025</v>
      </c>
      <c r="Q2538" t="str">
        <f t="shared" si="198"/>
        <v>02</v>
      </c>
      <c r="R2538" t="str">
        <f>+IFERROR(VLOOKUP(I2538, Listado!A:B, 2, FALSE()), "COMERCIALIZADORA INTERNACIONAL CARIBBEAN EXOTICS S A")</f>
        <v>LONDOÑO ECHEVERRI ALEJANDRA</v>
      </c>
      <c r="S2538" s="25">
        <f>+VLOOKUP(E2538, TC!A:D, 2, FALSE())</f>
        <v>4123.1000000000004</v>
      </c>
      <c r="T2538" t="str">
        <f t="shared" si="199"/>
        <v>COP</v>
      </c>
    </row>
    <row r="2539" spans="1:20" ht="18.75" hidden="1" customHeight="1" x14ac:dyDescent="0.25">
      <c r="A2539" t="s">
        <v>2215</v>
      </c>
      <c r="B2539" t="s">
        <v>5</v>
      </c>
      <c r="C2539" t="s">
        <v>1913</v>
      </c>
      <c r="D2539" s="24">
        <v>11115</v>
      </c>
      <c r="E2539" t="s">
        <v>1651</v>
      </c>
      <c r="F2539" t="s">
        <v>99</v>
      </c>
      <c r="G2539" t="s">
        <v>1914</v>
      </c>
      <c r="I2539" t="s">
        <v>1845</v>
      </c>
      <c r="J2539" t="s">
        <v>1915</v>
      </c>
      <c r="K2539" t="s">
        <v>2021</v>
      </c>
      <c r="L2539" s="24">
        <v>316500</v>
      </c>
      <c r="M2539" s="25">
        <f>+VLOOKUP(E2539, TC!A:D, 4, FALSE())</f>
        <v>1.0412999999999999</v>
      </c>
      <c r="N2539" s="24">
        <f t="shared" si="195"/>
        <v>316500</v>
      </c>
      <c r="O2539" t="str">
        <f t="shared" si="196"/>
        <v>FACTURA</v>
      </c>
      <c r="P2539" t="str">
        <f t="shared" si="197"/>
        <v>2025</v>
      </c>
      <c r="Q2539" t="str">
        <f t="shared" si="198"/>
        <v>02</v>
      </c>
      <c r="R2539" t="str">
        <f>+IFERROR(VLOOKUP(I2539, Listado!A:B, 2, FALSE()), "COMERCIALIZADORA INTERNACIONAL CARIBBEAN EXOTICS S A")</f>
        <v>LONDOÑO ECHEVERRI ALEJANDRA</v>
      </c>
      <c r="S2539" s="25">
        <f>+VLOOKUP(E2539, TC!A:D, 2, FALSE())</f>
        <v>4123.1000000000004</v>
      </c>
      <c r="T2539" t="str">
        <f t="shared" si="199"/>
        <v>COP</v>
      </c>
    </row>
    <row r="2540" spans="1:20" ht="18.75" hidden="1" customHeight="1" x14ac:dyDescent="0.25">
      <c r="A2540" t="s">
        <v>2215</v>
      </c>
      <c r="B2540" t="s">
        <v>5</v>
      </c>
      <c r="C2540" t="s">
        <v>1913</v>
      </c>
      <c r="D2540" s="24">
        <v>11115</v>
      </c>
      <c r="E2540" t="s">
        <v>1651</v>
      </c>
      <c r="F2540" t="s">
        <v>99</v>
      </c>
      <c r="G2540" t="s">
        <v>1914</v>
      </c>
      <c r="I2540" t="s">
        <v>1845</v>
      </c>
      <c r="J2540" t="s">
        <v>1915</v>
      </c>
      <c r="K2540" t="s">
        <v>2021</v>
      </c>
      <c r="L2540" s="24">
        <v>32250</v>
      </c>
      <c r="M2540" s="25">
        <f>+VLOOKUP(E2540, TC!A:D, 4, FALSE())</f>
        <v>1.0412999999999999</v>
      </c>
      <c r="N2540" s="24">
        <f t="shared" si="195"/>
        <v>32250</v>
      </c>
      <c r="O2540" t="str">
        <f t="shared" si="196"/>
        <v>FACTURA</v>
      </c>
      <c r="P2540" t="str">
        <f t="shared" si="197"/>
        <v>2025</v>
      </c>
      <c r="Q2540" t="str">
        <f t="shared" si="198"/>
        <v>02</v>
      </c>
      <c r="R2540" t="str">
        <f>+IFERROR(VLOOKUP(I2540, Listado!A:B, 2, FALSE()), "COMERCIALIZADORA INTERNACIONAL CARIBBEAN EXOTICS S A")</f>
        <v>LONDOÑO ECHEVERRI ALEJANDRA</v>
      </c>
      <c r="S2540" s="25">
        <f>+VLOOKUP(E2540, TC!A:D, 2, FALSE())</f>
        <v>4123.1000000000004</v>
      </c>
      <c r="T2540" t="str">
        <f t="shared" si="199"/>
        <v>COP</v>
      </c>
    </row>
    <row r="2541" spans="1:20" ht="18.75" hidden="1" customHeight="1" x14ac:dyDescent="0.25">
      <c r="A2541" t="s">
        <v>2215</v>
      </c>
      <c r="B2541" t="s">
        <v>5</v>
      </c>
      <c r="C2541" t="s">
        <v>1913</v>
      </c>
      <c r="D2541" s="24">
        <v>11115</v>
      </c>
      <c r="E2541" t="s">
        <v>1651</v>
      </c>
      <c r="F2541" t="s">
        <v>99</v>
      </c>
      <c r="G2541" t="s">
        <v>1914</v>
      </c>
      <c r="I2541" t="s">
        <v>1845</v>
      </c>
      <c r="J2541" t="s">
        <v>1915</v>
      </c>
      <c r="K2541" t="s">
        <v>2021</v>
      </c>
      <c r="L2541" s="24">
        <v>35550</v>
      </c>
      <c r="M2541" s="25">
        <f>+VLOOKUP(E2541, TC!A:D, 4, FALSE())</f>
        <v>1.0412999999999999</v>
      </c>
      <c r="N2541" s="24">
        <f t="shared" si="195"/>
        <v>35550</v>
      </c>
      <c r="O2541" t="str">
        <f t="shared" si="196"/>
        <v>FACTURA</v>
      </c>
      <c r="P2541" t="str">
        <f t="shared" si="197"/>
        <v>2025</v>
      </c>
      <c r="Q2541" t="str">
        <f t="shared" si="198"/>
        <v>02</v>
      </c>
      <c r="R2541" t="str">
        <f>+IFERROR(VLOOKUP(I2541, Listado!A:B, 2, FALSE()), "COMERCIALIZADORA INTERNACIONAL CARIBBEAN EXOTICS S A")</f>
        <v>LONDOÑO ECHEVERRI ALEJANDRA</v>
      </c>
      <c r="S2541" s="25">
        <f>+VLOOKUP(E2541, TC!A:D, 2, FALSE())</f>
        <v>4123.1000000000004</v>
      </c>
      <c r="T2541" t="str">
        <f t="shared" si="199"/>
        <v>COP</v>
      </c>
    </row>
    <row r="2542" spans="1:20" ht="18.75" hidden="1" customHeight="1" x14ac:dyDescent="0.25">
      <c r="A2542" t="s">
        <v>2215</v>
      </c>
      <c r="B2542" t="s">
        <v>5</v>
      </c>
      <c r="C2542" t="s">
        <v>1913</v>
      </c>
      <c r="D2542" s="24">
        <v>11115</v>
      </c>
      <c r="E2542" t="s">
        <v>1651</v>
      </c>
      <c r="F2542" t="s">
        <v>99</v>
      </c>
      <c r="G2542" t="s">
        <v>1914</v>
      </c>
      <c r="I2542" t="s">
        <v>1845</v>
      </c>
      <c r="J2542" t="s">
        <v>1915</v>
      </c>
      <c r="K2542" t="s">
        <v>2021</v>
      </c>
      <c r="L2542" s="24">
        <v>38700</v>
      </c>
      <c r="M2542" s="25">
        <f>+VLOOKUP(E2542, TC!A:D, 4, FALSE())</f>
        <v>1.0412999999999999</v>
      </c>
      <c r="N2542" s="24">
        <f t="shared" si="195"/>
        <v>38700</v>
      </c>
      <c r="O2542" t="str">
        <f t="shared" si="196"/>
        <v>FACTURA</v>
      </c>
      <c r="P2542" t="str">
        <f t="shared" si="197"/>
        <v>2025</v>
      </c>
      <c r="Q2542" t="str">
        <f t="shared" si="198"/>
        <v>02</v>
      </c>
      <c r="R2542" t="str">
        <f>+IFERROR(VLOOKUP(I2542, Listado!A:B, 2, FALSE()), "COMERCIALIZADORA INTERNACIONAL CARIBBEAN EXOTICS S A")</f>
        <v>LONDOÑO ECHEVERRI ALEJANDRA</v>
      </c>
      <c r="S2542" s="25">
        <f>+VLOOKUP(E2542, TC!A:D, 2, FALSE())</f>
        <v>4123.1000000000004</v>
      </c>
      <c r="T2542" t="str">
        <f t="shared" si="199"/>
        <v>COP</v>
      </c>
    </row>
    <row r="2543" spans="1:20" ht="18.75" hidden="1" customHeight="1" x14ac:dyDescent="0.25">
      <c r="A2543" t="s">
        <v>2215</v>
      </c>
      <c r="B2543" t="s">
        <v>5</v>
      </c>
      <c r="C2543" t="s">
        <v>1913</v>
      </c>
      <c r="D2543" s="24">
        <v>11115</v>
      </c>
      <c r="E2543" t="s">
        <v>1651</v>
      </c>
      <c r="F2543" t="s">
        <v>99</v>
      </c>
      <c r="G2543" t="s">
        <v>1914</v>
      </c>
      <c r="I2543" t="s">
        <v>1845</v>
      </c>
      <c r="J2543" t="s">
        <v>1915</v>
      </c>
      <c r="K2543" t="s">
        <v>2021</v>
      </c>
      <c r="L2543" s="24">
        <v>30750</v>
      </c>
      <c r="M2543" s="25">
        <f>+VLOOKUP(E2543, TC!A:D, 4, FALSE())</f>
        <v>1.0412999999999999</v>
      </c>
      <c r="N2543" s="24">
        <f t="shared" si="195"/>
        <v>30750</v>
      </c>
      <c r="O2543" t="str">
        <f t="shared" si="196"/>
        <v>FACTURA</v>
      </c>
      <c r="P2543" t="str">
        <f t="shared" si="197"/>
        <v>2025</v>
      </c>
      <c r="Q2543" t="str">
        <f t="shared" si="198"/>
        <v>02</v>
      </c>
      <c r="R2543" t="str">
        <f>+IFERROR(VLOOKUP(I2543, Listado!A:B, 2, FALSE()), "COMERCIALIZADORA INTERNACIONAL CARIBBEAN EXOTICS S A")</f>
        <v>LONDOÑO ECHEVERRI ALEJANDRA</v>
      </c>
      <c r="S2543" s="25">
        <f>+VLOOKUP(E2543, TC!A:D, 2, FALSE())</f>
        <v>4123.1000000000004</v>
      </c>
      <c r="T2543" t="str">
        <f t="shared" si="199"/>
        <v>COP</v>
      </c>
    </row>
    <row r="2544" spans="1:20" ht="18.75" hidden="1" customHeight="1" x14ac:dyDescent="0.25">
      <c r="A2544" t="s">
        <v>2215</v>
      </c>
      <c r="B2544" t="s">
        <v>5</v>
      </c>
      <c r="C2544" t="s">
        <v>1913</v>
      </c>
      <c r="D2544" s="24">
        <v>11115</v>
      </c>
      <c r="E2544" t="s">
        <v>1651</v>
      </c>
      <c r="F2544" t="s">
        <v>99</v>
      </c>
      <c r="G2544" t="s">
        <v>1914</v>
      </c>
      <c r="I2544" t="s">
        <v>1845</v>
      </c>
      <c r="J2544" t="s">
        <v>1915</v>
      </c>
      <c r="K2544" t="s">
        <v>2021</v>
      </c>
      <c r="L2544" s="24">
        <v>450</v>
      </c>
      <c r="M2544" s="25">
        <f>+VLOOKUP(E2544, TC!A:D, 4, FALSE())</f>
        <v>1.0412999999999999</v>
      </c>
      <c r="N2544" s="24">
        <f t="shared" si="195"/>
        <v>450</v>
      </c>
      <c r="O2544" t="str">
        <f t="shared" si="196"/>
        <v>FACTURA</v>
      </c>
      <c r="P2544" t="str">
        <f t="shared" si="197"/>
        <v>2025</v>
      </c>
      <c r="Q2544" t="str">
        <f t="shared" si="198"/>
        <v>02</v>
      </c>
      <c r="R2544" t="str">
        <f>+IFERROR(VLOOKUP(I2544, Listado!A:B, 2, FALSE()), "COMERCIALIZADORA INTERNACIONAL CARIBBEAN EXOTICS S A")</f>
        <v>LONDOÑO ECHEVERRI ALEJANDRA</v>
      </c>
      <c r="S2544" s="25">
        <f>+VLOOKUP(E2544, TC!A:D, 2, FALSE())</f>
        <v>4123.1000000000004</v>
      </c>
      <c r="T2544" t="str">
        <f t="shared" si="199"/>
        <v>COP</v>
      </c>
    </row>
    <row r="2545" spans="1:20" ht="18.75" hidden="1" customHeight="1" x14ac:dyDescent="0.25">
      <c r="A2545" t="s">
        <v>2215</v>
      </c>
      <c r="B2545" t="s">
        <v>5</v>
      </c>
      <c r="C2545" t="s">
        <v>1913</v>
      </c>
      <c r="D2545" s="24">
        <v>11116</v>
      </c>
      <c r="E2545" t="s">
        <v>1651</v>
      </c>
      <c r="F2545" t="s">
        <v>128</v>
      </c>
      <c r="G2545" t="s">
        <v>110</v>
      </c>
      <c r="H2545" t="s">
        <v>2369</v>
      </c>
      <c r="I2545" t="s">
        <v>1850</v>
      </c>
      <c r="J2545" t="s">
        <v>1919</v>
      </c>
      <c r="K2545" t="s">
        <v>13</v>
      </c>
      <c r="L2545" s="24">
        <v>2784</v>
      </c>
      <c r="M2545" s="25">
        <f>+VLOOKUP(E2545, TC!A:D, 4, FALSE())</f>
        <v>1.0412999999999999</v>
      </c>
      <c r="N2545" s="24">
        <f t="shared" si="195"/>
        <v>2784</v>
      </c>
      <c r="O2545" t="str">
        <f t="shared" si="196"/>
        <v>FACTURA</v>
      </c>
      <c r="P2545" t="str">
        <f t="shared" si="197"/>
        <v>2025</v>
      </c>
      <c r="Q2545" t="str">
        <f t="shared" si="198"/>
        <v>02</v>
      </c>
      <c r="R2545" t="str">
        <f>+IFERROR(VLOOKUP(I2545, Listado!A:B, 2, FALSE()), "COMERCIALIZADORA INTERNACIONAL CARIBBEAN EXOTICS S A")</f>
        <v>PEREZ MEJIA MARIA PAULINA</v>
      </c>
      <c r="S2545" s="25">
        <f>+VLOOKUP(E2545, TC!A:D, 2, FALSE())</f>
        <v>4123.1000000000004</v>
      </c>
      <c r="T2545" t="str">
        <f t="shared" si="199"/>
        <v>USD</v>
      </c>
    </row>
    <row r="2546" spans="1:20" ht="18.75" hidden="1" customHeight="1" x14ac:dyDescent="0.25">
      <c r="A2546" t="s">
        <v>2215</v>
      </c>
      <c r="B2546" t="s">
        <v>5</v>
      </c>
      <c r="C2546" t="s">
        <v>1913</v>
      </c>
      <c r="D2546" s="24">
        <v>11116</v>
      </c>
      <c r="E2546" t="s">
        <v>1651</v>
      </c>
      <c r="F2546" t="s">
        <v>128</v>
      </c>
      <c r="G2546" t="s">
        <v>110</v>
      </c>
      <c r="H2546" t="s">
        <v>2369</v>
      </c>
      <c r="I2546" t="s">
        <v>1850</v>
      </c>
      <c r="J2546" t="s">
        <v>1919</v>
      </c>
      <c r="K2546" t="s">
        <v>1956</v>
      </c>
      <c r="L2546" s="24">
        <v>9328</v>
      </c>
      <c r="M2546" s="25">
        <f>+VLOOKUP(E2546, TC!A:D, 4, FALSE())</f>
        <v>1.0412999999999999</v>
      </c>
      <c r="N2546" s="24">
        <f t="shared" si="195"/>
        <v>9328</v>
      </c>
      <c r="O2546" t="str">
        <f t="shared" si="196"/>
        <v>FACTURA</v>
      </c>
      <c r="P2546" t="str">
        <f t="shared" si="197"/>
        <v>2025</v>
      </c>
      <c r="Q2546" t="str">
        <f t="shared" si="198"/>
        <v>02</v>
      </c>
      <c r="R2546" t="str">
        <f>+IFERROR(VLOOKUP(I2546, Listado!A:B, 2, FALSE()), "COMERCIALIZADORA INTERNACIONAL CARIBBEAN EXOTICS S A")</f>
        <v>PEREZ MEJIA MARIA PAULINA</v>
      </c>
      <c r="S2546" s="25">
        <f>+VLOOKUP(E2546, TC!A:D, 2, FALSE())</f>
        <v>4123.1000000000004</v>
      </c>
      <c r="T2546" t="str">
        <f t="shared" si="199"/>
        <v>USD</v>
      </c>
    </row>
    <row r="2547" spans="1:20" ht="18.75" hidden="1" customHeight="1" x14ac:dyDescent="0.25">
      <c r="A2547" t="s">
        <v>2215</v>
      </c>
      <c r="B2547" t="s">
        <v>5</v>
      </c>
      <c r="C2547" t="s">
        <v>1913</v>
      </c>
      <c r="D2547" s="24">
        <v>11117</v>
      </c>
      <c r="E2547" t="s">
        <v>1651</v>
      </c>
      <c r="F2547" t="s">
        <v>1924</v>
      </c>
      <c r="G2547" t="s">
        <v>110</v>
      </c>
      <c r="H2547" t="s">
        <v>2370</v>
      </c>
      <c r="I2547" t="s">
        <v>1848</v>
      </c>
      <c r="J2547" t="s">
        <v>1917</v>
      </c>
      <c r="K2547" t="s">
        <v>40</v>
      </c>
      <c r="L2547" s="24">
        <v>1806</v>
      </c>
      <c r="M2547" s="25">
        <f>+VLOOKUP(E2547, TC!A:D, 4, FALSE())</f>
        <v>1.0412999999999999</v>
      </c>
      <c r="N2547" s="24">
        <f t="shared" si="195"/>
        <v>1880.5877999999998</v>
      </c>
      <c r="O2547" t="str">
        <f t="shared" si="196"/>
        <v>FACTURA</v>
      </c>
      <c r="P2547" t="str">
        <f t="shared" si="197"/>
        <v>2025</v>
      </c>
      <c r="Q2547" t="str">
        <f t="shared" si="198"/>
        <v>02</v>
      </c>
      <c r="R2547" t="str">
        <f>+IFERROR(VLOOKUP(I2547, Listado!A:B, 2, FALSE()), "COMERCIALIZADORA INTERNACIONAL CARIBBEAN EXOTICS S A")</f>
        <v>PEREZ MEJIA MARIA PAULINA</v>
      </c>
      <c r="S2547" s="25">
        <f>+VLOOKUP(E2547, TC!A:D, 2, FALSE())</f>
        <v>4123.1000000000004</v>
      </c>
      <c r="T2547" t="str">
        <f t="shared" si="199"/>
        <v>EUR</v>
      </c>
    </row>
    <row r="2548" spans="1:20" ht="18.75" hidden="1" customHeight="1" x14ac:dyDescent="0.25">
      <c r="A2548" t="s">
        <v>2215</v>
      </c>
      <c r="B2548" t="s">
        <v>5</v>
      </c>
      <c r="C2548" t="s">
        <v>1913</v>
      </c>
      <c r="D2548" s="24">
        <v>11117</v>
      </c>
      <c r="E2548" t="s">
        <v>1651</v>
      </c>
      <c r="F2548" t="s">
        <v>1924</v>
      </c>
      <c r="G2548" t="s">
        <v>110</v>
      </c>
      <c r="H2548" t="s">
        <v>2370</v>
      </c>
      <c r="I2548" t="s">
        <v>1848</v>
      </c>
      <c r="J2548" t="s">
        <v>1917</v>
      </c>
      <c r="K2548" t="s">
        <v>1959</v>
      </c>
      <c r="L2548" s="24">
        <v>335</v>
      </c>
      <c r="M2548" s="25">
        <f>+VLOOKUP(E2548, TC!A:D, 4, FALSE())</f>
        <v>1.0412999999999999</v>
      </c>
      <c r="N2548" s="24">
        <f t="shared" si="195"/>
        <v>348.83549999999997</v>
      </c>
      <c r="O2548" t="str">
        <f t="shared" si="196"/>
        <v>FACTURA</v>
      </c>
      <c r="P2548" t="str">
        <f t="shared" si="197"/>
        <v>2025</v>
      </c>
      <c r="Q2548" t="str">
        <f t="shared" si="198"/>
        <v>02</v>
      </c>
      <c r="R2548" t="str">
        <f>+IFERROR(VLOOKUP(I2548, Listado!A:B, 2, FALSE()), "COMERCIALIZADORA INTERNACIONAL CARIBBEAN EXOTICS S A")</f>
        <v>PEREZ MEJIA MARIA PAULINA</v>
      </c>
      <c r="S2548" s="25">
        <f>+VLOOKUP(E2548, TC!A:D, 2, FALSE())</f>
        <v>4123.1000000000004</v>
      </c>
      <c r="T2548" t="str">
        <f t="shared" si="199"/>
        <v>EUR</v>
      </c>
    </row>
    <row r="2549" spans="1:20" ht="18.75" hidden="1" customHeight="1" x14ac:dyDescent="0.25">
      <c r="A2549" t="s">
        <v>2215</v>
      </c>
      <c r="B2549" t="s">
        <v>5</v>
      </c>
      <c r="C2549" t="s">
        <v>1913</v>
      </c>
      <c r="D2549" s="24">
        <v>11117</v>
      </c>
      <c r="E2549" t="s">
        <v>1651</v>
      </c>
      <c r="F2549" t="s">
        <v>1924</v>
      </c>
      <c r="G2549" t="s">
        <v>110</v>
      </c>
      <c r="H2549" t="s">
        <v>2370</v>
      </c>
      <c r="I2549" t="s">
        <v>1848</v>
      </c>
      <c r="J2549" t="s">
        <v>1917</v>
      </c>
      <c r="K2549" t="s">
        <v>1960</v>
      </c>
      <c r="L2549" s="24">
        <v>15</v>
      </c>
      <c r="M2549" s="25">
        <f>+VLOOKUP(E2549, TC!A:D, 4, FALSE())</f>
        <v>1.0412999999999999</v>
      </c>
      <c r="N2549" s="24">
        <f t="shared" si="195"/>
        <v>15.619499999999999</v>
      </c>
      <c r="O2549" t="str">
        <f t="shared" si="196"/>
        <v>FACTURA</v>
      </c>
      <c r="P2549" t="str">
        <f t="shared" si="197"/>
        <v>2025</v>
      </c>
      <c r="Q2549" t="str">
        <f t="shared" si="198"/>
        <v>02</v>
      </c>
      <c r="R2549" t="str">
        <f>+IFERROR(VLOOKUP(I2549, Listado!A:B, 2, FALSE()), "COMERCIALIZADORA INTERNACIONAL CARIBBEAN EXOTICS S A")</f>
        <v>PEREZ MEJIA MARIA PAULINA</v>
      </c>
      <c r="S2549" s="25">
        <f>+VLOOKUP(E2549, TC!A:D, 2, FALSE())</f>
        <v>4123.1000000000004</v>
      </c>
      <c r="T2549" t="str">
        <f t="shared" si="199"/>
        <v>EUR</v>
      </c>
    </row>
    <row r="2550" spans="1:20" ht="18.75" hidden="1" customHeight="1" x14ac:dyDescent="0.25">
      <c r="A2550" t="s">
        <v>2215</v>
      </c>
      <c r="B2550" t="s">
        <v>5</v>
      </c>
      <c r="C2550" t="s">
        <v>1913</v>
      </c>
      <c r="D2550" s="24">
        <v>11118</v>
      </c>
      <c r="E2550" t="s">
        <v>1651</v>
      </c>
      <c r="F2550" t="s">
        <v>99</v>
      </c>
      <c r="G2550" t="s">
        <v>1914</v>
      </c>
      <c r="I2550" t="s">
        <v>1841</v>
      </c>
      <c r="J2550" t="s">
        <v>1915</v>
      </c>
      <c r="K2550" t="s">
        <v>2021</v>
      </c>
      <c r="L2550" s="24">
        <v>678720</v>
      </c>
      <c r="M2550" s="25">
        <f>+VLOOKUP(E2550, TC!A:D, 4, FALSE())</f>
        <v>1.0412999999999999</v>
      </c>
      <c r="N2550" s="24">
        <f t="shared" si="195"/>
        <v>678720</v>
      </c>
      <c r="O2550" t="str">
        <f t="shared" si="196"/>
        <v>FACTURA</v>
      </c>
      <c r="P2550" t="str">
        <f t="shared" si="197"/>
        <v>2025</v>
      </c>
      <c r="Q2550" t="str">
        <f t="shared" si="198"/>
        <v>02</v>
      </c>
      <c r="R2550" t="str">
        <f>+IFERROR(VLOOKUP(I2550, Listado!A:B, 2, FALSE()), "COMERCIALIZADORA INTERNACIONAL CARIBBEAN EXOTICS S A")</f>
        <v>LONDOÑO ECHEVERRI ALEJANDRA</v>
      </c>
      <c r="S2550" s="25">
        <f>+VLOOKUP(E2550, TC!A:D, 2, FALSE())</f>
        <v>4123.1000000000004</v>
      </c>
      <c r="T2550" t="str">
        <f t="shared" si="199"/>
        <v>COP</v>
      </c>
    </row>
    <row r="2551" spans="1:20" ht="18.75" hidden="1" customHeight="1" x14ac:dyDescent="0.25">
      <c r="A2551" t="s">
        <v>2215</v>
      </c>
      <c r="B2551" t="s">
        <v>5</v>
      </c>
      <c r="C2551" t="s">
        <v>1913</v>
      </c>
      <c r="D2551" s="24">
        <v>11118</v>
      </c>
      <c r="E2551" t="s">
        <v>1651</v>
      </c>
      <c r="F2551" t="s">
        <v>99</v>
      </c>
      <c r="G2551" t="s">
        <v>1914</v>
      </c>
      <c r="I2551" t="s">
        <v>1841</v>
      </c>
      <c r="J2551" t="s">
        <v>1915</v>
      </c>
      <c r="K2551" t="s">
        <v>2021</v>
      </c>
      <c r="L2551" s="24">
        <v>142660</v>
      </c>
      <c r="M2551" s="25">
        <f>+VLOOKUP(E2551, TC!A:D, 4, FALSE())</f>
        <v>1.0412999999999999</v>
      </c>
      <c r="N2551" s="24">
        <f t="shared" si="195"/>
        <v>142660</v>
      </c>
      <c r="O2551" t="str">
        <f t="shared" si="196"/>
        <v>FACTURA</v>
      </c>
      <c r="P2551" t="str">
        <f t="shared" si="197"/>
        <v>2025</v>
      </c>
      <c r="Q2551" t="str">
        <f t="shared" si="198"/>
        <v>02</v>
      </c>
      <c r="R2551" t="str">
        <f>+IFERROR(VLOOKUP(I2551, Listado!A:B, 2, FALSE()), "COMERCIALIZADORA INTERNACIONAL CARIBBEAN EXOTICS S A")</f>
        <v>LONDOÑO ECHEVERRI ALEJANDRA</v>
      </c>
      <c r="S2551" s="25">
        <f>+VLOOKUP(E2551, TC!A:D, 2, FALSE())</f>
        <v>4123.1000000000004</v>
      </c>
      <c r="T2551" t="str">
        <f t="shared" si="199"/>
        <v>COP</v>
      </c>
    </row>
    <row r="2552" spans="1:20" ht="18.75" hidden="1" customHeight="1" x14ac:dyDescent="0.25">
      <c r="A2552" t="s">
        <v>2215</v>
      </c>
      <c r="B2552" t="s">
        <v>5</v>
      </c>
      <c r="C2552" t="s">
        <v>1913</v>
      </c>
      <c r="D2552" s="24">
        <v>11118</v>
      </c>
      <c r="E2552" t="s">
        <v>1651</v>
      </c>
      <c r="F2552" t="s">
        <v>99</v>
      </c>
      <c r="G2552" t="s">
        <v>1914</v>
      </c>
      <c r="I2552" t="s">
        <v>1841</v>
      </c>
      <c r="J2552" t="s">
        <v>1915</v>
      </c>
      <c r="K2552" t="s">
        <v>2021</v>
      </c>
      <c r="L2552" s="24">
        <v>118300</v>
      </c>
      <c r="M2552" s="25">
        <f>+VLOOKUP(E2552, TC!A:D, 4, FALSE())</f>
        <v>1.0412999999999999</v>
      </c>
      <c r="N2552" s="24">
        <f t="shared" si="195"/>
        <v>118300</v>
      </c>
      <c r="O2552" t="str">
        <f t="shared" si="196"/>
        <v>FACTURA</v>
      </c>
      <c r="P2552" t="str">
        <f t="shared" si="197"/>
        <v>2025</v>
      </c>
      <c r="Q2552" t="str">
        <f t="shared" si="198"/>
        <v>02</v>
      </c>
      <c r="R2552" t="str">
        <f>+IFERROR(VLOOKUP(I2552, Listado!A:B, 2, FALSE()), "COMERCIALIZADORA INTERNACIONAL CARIBBEAN EXOTICS S A")</f>
        <v>LONDOÑO ECHEVERRI ALEJANDRA</v>
      </c>
      <c r="S2552" s="25">
        <f>+VLOOKUP(E2552, TC!A:D, 2, FALSE())</f>
        <v>4123.1000000000004</v>
      </c>
      <c r="T2552" t="str">
        <f t="shared" si="199"/>
        <v>COP</v>
      </c>
    </row>
    <row r="2553" spans="1:20" ht="18.75" hidden="1" customHeight="1" x14ac:dyDescent="0.25">
      <c r="A2553" t="s">
        <v>2215</v>
      </c>
      <c r="B2553" t="s">
        <v>5</v>
      </c>
      <c r="C2553" t="s">
        <v>1913</v>
      </c>
      <c r="D2553" s="24">
        <v>11118</v>
      </c>
      <c r="E2553" t="s">
        <v>1651</v>
      </c>
      <c r="F2553" t="s">
        <v>99</v>
      </c>
      <c r="G2553" t="s">
        <v>1914</v>
      </c>
      <c r="I2553" t="s">
        <v>1841</v>
      </c>
      <c r="J2553" t="s">
        <v>1915</v>
      </c>
      <c r="K2553" t="s">
        <v>2021</v>
      </c>
      <c r="L2553" s="24">
        <v>7000</v>
      </c>
      <c r="M2553" s="25">
        <f>+VLOOKUP(E2553, TC!A:D, 4, FALSE())</f>
        <v>1.0412999999999999</v>
      </c>
      <c r="N2553" s="24">
        <f t="shared" si="195"/>
        <v>7000</v>
      </c>
      <c r="O2553" t="str">
        <f t="shared" si="196"/>
        <v>FACTURA</v>
      </c>
      <c r="P2553" t="str">
        <f t="shared" si="197"/>
        <v>2025</v>
      </c>
      <c r="Q2553" t="str">
        <f t="shared" si="198"/>
        <v>02</v>
      </c>
      <c r="R2553" t="str">
        <f>+IFERROR(VLOOKUP(I2553, Listado!A:B, 2, FALSE()), "COMERCIALIZADORA INTERNACIONAL CARIBBEAN EXOTICS S A")</f>
        <v>LONDOÑO ECHEVERRI ALEJANDRA</v>
      </c>
      <c r="S2553" s="25">
        <f>+VLOOKUP(E2553, TC!A:D, 2, FALSE())</f>
        <v>4123.1000000000004</v>
      </c>
      <c r="T2553" t="str">
        <f t="shared" si="199"/>
        <v>COP</v>
      </c>
    </row>
    <row r="2554" spans="1:20" ht="18.75" hidden="1" customHeight="1" x14ac:dyDescent="0.25">
      <c r="A2554" t="s">
        <v>2215</v>
      </c>
      <c r="B2554" t="s">
        <v>5</v>
      </c>
      <c r="C2554" t="s">
        <v>1913</v>
      </c>
      <c r="D2554" s="24">
        <v>11119</v>
      </c>
      <c r="E2554" t="s">
        <v>1651</v>
      </c>
      <c r="F2554" t="s">
        <v>1924</v>
      </c>
      <c r="G2554" t="s">
        <v>108</v>
      </c>
      <c r="H2554" t="s">
        <v>2371</v>
      </c>
      <c r="I2554" t="s">
        <v>1853</v>
      </c>
      <c r="J2554" t="s">
        <v>1919</v>
      </c>
      <c r="K2554" t="s">
        <v>24</v>
      </c>
      <c r="L2554" s="24">
        <v>2665.6</v>
      </c>
      <c r="M2554" s="25">
        <f>+VLOOKUP(E2554, TC!A:D, 4, FALSE())</f>
        <v>1.0412999999999999</v>
      </c>
      <c r="N2554" s="24">
        <f t="shared" si="195"/>
        <v>2775.6892799999996</v>
      </c>
      <c r="O2554" t="str">
        <f t="shared" si="196"/>
        <v>FACTURA</v>
      </c>
      <c r="P2554" t="str">
        <f t="shared" si="197"/>
        <v>2025</v>
      </c>
      <c r="Q2554" t="str">
        <f t="shared" si="198"/>
        <v>02</v>
      </c>
      <c r="R2554" t="str">
        <f>+IFERROR(VLOOKUP(I2554, Listado!A:B, 2, FALSE()), "COMERCIALIZADORA INTERNACIONAL CARIBBEAN EXOTICS S A")</f>
        <v>PIEDRAHITA PEREZ MARIANA</v>
      </c>
      <c r="S2554" s="25">
        <f>+VLOOKUP(E2554, TC!A:D, 2, FALSE())</f>
        <v>4123.1000000000004</v>
      </c>
      <c r="T2554" t="str">
        <f t="shared" si="199"/>
        <v>EUR</v>
      </c>
    </row>
    <row r="2555" spans="1:20" ht="18.75" hidden="1" customHeight="1" x14ac:dyDescent="0.25">
      <c r="A2555" t="s">
        <v>2215</v>
      </c>
      <c r="B2555" t="s">
        <v>5</v>
      </c>
      <c r="C2555" t="s">
        <v>1913</v>
      </c>
      <c r="D2555" s="24">
        <v>11119</v>
      </c>
      <c r="E2555" t="s">
        <v>1651</v>
      </c>
      <c r="F2555" t="s">
        <v>1924</v>
      </c>
      <c r="G2555" t="s">
        <v>108</v>
      </c>
      <c r="H2555" t="s">
        <v>2371</v>
      </c>
      <c r="I2555" t="s">
        <v>1853</v>
      </c>
      <c r="J2555" t="s">
        <v>1919</v>
      </c>
      <c r="K2555" t="s">
        <v>1959</v>
      </c>
      <c r="L2555" s="24">
        <v>335</v>
      </c>
      <c r="M2555" s="25">
        <f>+VLOOKUP(E2555, TC!A:D, 4, FALSE())</f>
        <v>1.0412999999999999</v>
      </c>
      <c r="N2555" s="24">
        <f t="shared" si="195"/>
        <v>348.83549999999997</v>
      </c>
      <c r="O2555" t="str">
        <f t="shared" si="196"/>
        <v>FACTURA</v>
      </c>
      <c r="P2555" t="str">
        <f t="shared" si="197"/>
        <v>2025</v>
      </c>
      <c r="Q2555" t="str">
        <f t="shared" si="198"/>
        <v>02</v>
      </c>
      <c r="R2555" t="str">
        <f>+IFERROR(VLOOKUP(I2555, Listado!A:B, 2, FALSE()), "COMERCIALIZADORA INTERNACIONAL CARIBBEAN EXOTICS S A")</f>
        <v>PIEDRAHITA PEREZ MARIANA</v>
      </c>
      <c r="S2555" s="25">
        <f>+VLOOKUP(E2555, TC!A:D, 2, FALSE())</f>
        <v>4123.1000000000004</v>
      </c>
      <c r="T2555" t="str">
        <f t="shared" si="199"/>
        <v>EUR</v>
      </c>
    </row>
    <row r="2556" spans="1:20" ht="18.75" hidden="1" customHeight="1" x14ac:dyDescent="0.25">
      <c r="A2556" t="s">
        <v>2215</v>
      </c>
      <c r="B2556" t="s">
        <v>5</v>
      </c>
      <c r="C2556" t="s">
        <v>1913</v>
      </c>
      <c r="D2556" s="24">
        <v>11119</v>
      </c>
      <c r="E2556" t="s">
        <v>1651</v>
      </c>
      <c r="F2556" t="s">
        <v>1924</v>
      </c>
      <c r="G2556" t="s">
        <v>108</v>
      </c>
      <c r="H2556" t="s">
        <v>2371</v>
      </c>
      <c r="I2556" t="s">
        <v>1853</v>
      </c>
      <c r="J2556" t="s">
        <v>1919</v>
      </c>
      <c r="K2556" t="s">
        <v>1960</v>
      </c>
      <c r="L2556" s="24">
        <v>17</v>
      </c>
      <c r="M2556" s="25">
        <f>+VLOOKUP(E2556, TC!A:D, 4, FALSE())</f>
        <v>1.0412999999999999</v>
      </c>
      <c r="N2556" s="24">
        <f t="shared" si="195"/>
        <v>17.702099999999998</v>
      </c>
      <c r="O2556" t="str">
        <f t="shared" si="196"/>
        <v>FACTURA</v>
      </c>
      <c r="P2556" t="str">
        <f t="shared" si="197"/>
        <v>2025</v>
      </c>
      <c r="Q2556" t="str">
        <f t="shared" si="198"/>
        <v>02</v>
      </c>
      <c r="R2556" t="str">
        <f>+IFERROR(VLOOKUP(I2556, Listado!A:B, 2, FALSE()), "COMERCIALIZADORA INTERNACIONAL CARIBBEAN EXOTICS S A")</f>
        <v>PIEDRAHITA PEREZ MARIANA</v>
      </c>
      <c r="S2556" s="25">
        <f>+VLOOKUP(E2556, TC!A:D, 2, FALSE())</f>
        <v>4123.1000000000004</v>
      </c>
      <c r="T2556" t="str">
        <f t="shared" si="199"/>
        <v>EUR</v>
      </c>
    </row>
    <row r="2557" spans="1:20" ht="18.75" hidden="1" customHeight="1" x14ac:dyDescent="0.25">
      <c r="A2557" t="s">
        <v>2215</v>
      </c>
      <c r="B2557" t="s">
        <v>5</v>
      </c>
      <c r="C2557" t="s">
        <v>1913</v>
      </c>
      <c r="D2557" s="24">
        <v>11120</v>
      </c>
      <c r="E2557" t="s">
        <v>1651</v>
      </c>
      <c r="F2557" t="s">
        <v>1924</v>
      </c>
      <c r="G2557" t="s">
        <v>108</v>
      </c>
      <c r="H2557" t="s">
        <v>2372</v>
      </c>
      <c r="I2557" t="s">
        <v>1860</v>
      </c>
      <c r="J2557" t="s">
        <v>1926</v>
      </c>
      <c r="K2557" t="s">
        <v>68</v>
      </c>
      <c r="L2557" s="24">
        <v>2630.4</v>
      </c>
      <c r="M2557" s="25">
        <f>+VLOOKUP(E2557, TC!A:D, 4, FALSE())</f>
        <v>1.0412999999999999</v>
      </c>
      <c r="N2557" s="24">
        <f t="shared" si="195"/>
        <v>2739.0355199999999</v>
      </c>
      <c r="O2557" t="str">
        <f t="shared" si="196"/>
        <v>FACTURA</v>
      </c>
      <c r="P2557" t="str">
        <f t="shared" si="197"/>
        <v>2025</v>
      </c>
      <c r="Q2557" t="str">
        <f t="shared" si="198"/>
        <v>02</v>
      </c>
      <c r="R2557" t="str">
        <f>+IFERROR(VLOOKUP(I2557, Listado!A:B, 2, FALSE()), "COMERCIALIZADORA INTERNACIONAL CARIBBEAN EXOTICS S A")</f>
        <v>PIEDRAHITA PEREZ MARIANA</v>
      </c>
      <c r="S2557" s="25">
        <f>+VLOOKUP(E2557, TC!A:D, 2, FALSE())</f>
        <v>4123.1000000000004</v>
      </c>
      <c r="T2557" t="str">
        <f t="shared" si="199"/>
        <v>EUR</v>
      </c>
    </row>
    <row r="2558" spans="1:20" ht="18.75" hidden="1" customHeight="1" x14ac:dyDescent="0.25">
      <c r="A2558" t="s">
        <v>2215</v>
      </c>
      <c r="B2558" t="s">
        <v>5</v>
      </c>
      <c r="C2558" t="s">
        <v>1913</v>
      </c>
      <c r="D2558" s="24">
        <v>11120</v>
      </c>
      <c r="E2558" t="s">
        <v>1651</v>
      </c>
      <c r="F2558" t="s">
        <v>1924</v>
      </c>
      <c r="G2558" t="s">
        <v>108</v>
      </c>
      <c r="H2558" t="s">
        <v>2372</v>
      </c>
      <c r="I2558" t="s">
        <v>1860</v>
      </c>
      <c r="J2558" t="s">
        <v>1926</v>
      </c>
      <c r="K2558" t="s">
        <v>1959</v>
      </c>
      <c r="L2558" s="24">
        <v>335</v>
      </c>
      <c r="M2558" s="25">
        <f>+VLOOKUP(E2558, TC!A:D, 4, FALSE())</f>
        <v>1.0412999999999999</v>
      </c>
      <c r="N2558" s="24">
        <f t="shared" si="195"/>
        <v>348.83549999999997</v>
      </c>
      <c r="O2558" t="str">
        <f t="shared" si="196"/>
        <v>FACTURA</v>
      </c>
      <c r="P2558" t="str">
        <f t="shared" si="197"/>
        <v>2025</v>
      </c>
      <c r="Q2558" t="str">
        <f t="shared" si="198"/>
        <v>02</v>
      </c>
      <c r="R2558" t="str">
        <f>+IFERROR(VLOOKUP(I2558, Listado!A:B, 2, FALSE()), "COMERCIALIZADORA INTERNACIONAL CARIBBEAN EXOTICS S A")</f>
        <v>PIEDRAHITA PEREZ MARIANA</v>
      </c>
      <c r="S2558" s="25">
        <f>+VLOOKUP(E2558, TC!A:D, 2, FALSE())</f>
        <v>4123.1000000000004</v>
      </c>
      <c r="T2558" t="str">
        <f t="shared" si="199"/>
        <v>EUR</v>
      </c>
    </row>
    <row r="2559" spans="1:20" ht="18.75" hidden="1" customHeight="1" x14ac:dyDescent="0.25">
      <c r="A2559" t="s">
        <v>2215</v>
      </c>
      <c r="B2559" t="s">
        <v>5</v>
      </c>
      <c r="C2559" t="s">
        <v>1913</v>
      </c>
      <c r="D2559" s="24">
        <v>11120</v>
      </c>
      <c r="E2559" t="s">
        <v>1651</v>
      </c>
      <c r="F2559" t="s">
        <v>1924</v>
      </c>
      <c r="G2559" t="s">
        <v>108</v>
      </c>
      <c r="H2559" t="s">
        <v>2372</v>
      </c>
      <c r="I2559" t="s">
        <v>1860</v>
      </c>
      <c r="J2559" t="s">
        <v>1926</v>
      </c>
      <c r="K2559" t="s">
        <v>1960</v>
      </c>
      <c r="L2559" s="24">
        <v>106.6</v>
      </c>
      <c r="M2559" s="25">
        <f>+VLOOKUP(E2559, TC!A:D, 4, FALSE())</f>
        <v>1.0412999999999999</v>
      </c>
      <c r="N2559" s="24">
        <f t="shared" si="195"/>
        <v>111.00257999999998</v>
      </c>
      <c r="O2559" t="str">
        <f t="shared" si="196"/>
        <v>FACTURA</v>
      </c>
      <c r="P2559" t="str">
        <f t="shared" si="197"/>
        <v>2025</v>
      </c>
      <c r="Q2559" t="str">
        <f t="shared" si="198"/>
        <v>02</v>
      </c>
      <c r="R2559" t="str">
        <f>+IFERROR(VLOOKUP(I2559, Listado!A:B, 2, FALSE()), "COMERCIALIZADORA INTERNACIONAL CARIBBEAN EXOTICS S A")</f>
        <v>PIEDRAHITA PEREZ MARIANA</v>
      </c>
      <c r="S2559" s="25">
        <f>+VLOOKUP(E2559, TC!A:D, 2, FALSE())</f>
        <v>4123.1000000000004</v>
      </c>
      <c r="T2559" t="str">
        <f t="shared" si="199"/>
        <v>EUR</v>
      </c>
    </row>
    <row r="2560" spans="1:20" ht="18.75" hidden="1" customHeight="1" x14ac:dyDescent="0.25">
      <c r="A2560" t="s">
        <v>2215</v>
      </c>
      <c r="B2560" t="s">
        <v>5</v>
      </c>
      <c r="C2560" t="s">
        <v>1913</v>
      </c>
      <c r="D2560" s="24">
        <v>11121</v>
      </c>
      <c r="E2560" t="s">
        <v>1651</v>
      </c>
      <c r="F2560" t="s">
        <v>128</v>
      </c>
      <c r="G2560" t="s">
        <v>110</v>
      </c>
      <c r="I2560" t="s">
        <v>1850</v>
      </c>
      <c r="J2560" t="s">
        <v>1919</v>
      </c>
      <c r="K2560" t="s">
        <v>1918</v>
      </c>
      <c r="L2560" s="24">
        <v>201.6</v>
      </c>
      <c r="M2560" s="25">
        <f>+VLOOKUP(E2560, TC!A:D, 4, FALSE())</f>
        <v>1.0412999999999999</v>
      </c>
      <c r="N2560" s="24">
        <f t="shared" si="195"/>
        <v>201.6</v>
      </c>
      <c r="O2560" t="str">
        <f t="shared" si="196"/>
        <v>FACTURA</v>
      </c>
      <c r="P2560" t="str">
        <f t="shared" si="197"/>
        <v>2025</v>
      </c>
      <c r="Q2560" t="str">
        <f t="shared" si="198"/>
        <v>02</v>
      </c>
      <c r="R2560" t="str">
        <f>+IFERROR(VLOOKUP(I2560, Listado!A:B, 2, FALSE()), "COMERCIALIZADORA INTERNACIONAL CARIBBEAN EXOTICS S A")</f>
        <v>PEREZ MEJIA MARIA PAULINA</v>
      </c>
      <c r="S2560" s="25">
        <f>+VLOOKUP(E2560, TC!A:D, 2, FALSE())</f>
        <v>4123.1000000000004</v>
      </c>
      <c r="T2560" t="str">
        <f t="shared" si="199"/>
        <v>USD</v>
      </c>
    </row>
    <row r="2561" spans="1:20" ht="18.75" hidden="1" customHeight="1" x14ac:dyDescent="0.25">
      <c r="A2561" t="s">
        <v>2215</v>
      </c>
      <c r="B2561" t="s">
        <v>5</v>
      </c>
      <c r="C2561" t="s">
        <v>1913</v>
      </c>
      <c r="D2561" s="24">
        <v>11122</v>
      </c>
      <c r="E2561" t="s">
        <v>1651</v>
      </c>
      <c r="F2561" t="s">
        <v>99</v>
      </c>
      <c r="G2561" t="s">
        <v>113</v>
      </c>
      <c r="I2561" t="s">
        <v>2162</v>
      </c>
      <c r="J2561" t="s">
        <v>1915</v>
      </c>
      <c r="K2561" t="s">
        <v>2021</v>
      </c>
      <c r="L2561" s="24">
        <v>220000</v>
      </c>
      <c r="M2561" s="25">
        <f>+VLOOKUP(E2561, TC!A:D, 4, FALSE())</f>
        <v>1.0412999999999999</v>
      </c>
      <c r="N2561" s="24">
        <f t="shared" si="195"/>
        <v>220000</v>
      </c>
      <c r="O2561" t="str">
        <f t="shared" si="196"/>
        <v>FACTURA</v>
      </c>
      <c r="P2561" t="str">
        <f t="shared" si="197"/>
        <v>2025</v>
      </c>
      <c r="Q2561" t="str">
        <f t="shared" si="198"/>
        <v>02</v>
      </c>
      <c r="R2561" t="str">
        <f>+IFERROR(VLOOKUP(I2561, Listado!A:B, 2, FALSE()), "COMERCIALIZADORA INTERNACIONAL CARIBBEAN EXOTICS S A")</f>
        <v>COMERCIALIZADORA INTERNACIONAL CARIBBEAN EXOTICS S A</v>
      </c>
      <c r="S2561" s="25">
        <f>+VLOOKUP(E2561, TC!A:D, 2, FALSE())</f>
        <v>4123.1000000000004</v>
      </c>
      <c r="T2561" t="str">
        <f t="shared" si="199"/>
        <v>COP</v>
      </c>
    </row>
    <row r="2562" spans="1:20" ht="18.75" hidden="1" customHeight="1" x14ac:dyDescent="0.25">
      <c r="A2562" t="s">
        <v>2215</v>
      </c>
      <c r="B2562" t="s">
        <v>5</v>
      </c>
      <c r="C2562" t="s">
        <v>1913</v>
      </c>
      <c r="D2562" s="24">
        <v>11123</v>
      </c>
      <c r="E2562" t="s">
        <v>1651</v>
      </c>
      <c r="F2562" t="s">
        <v>99</v>
      </c>
      <c r="G2562" t="s">
        <v>113</v>
      </c>
      <c r="I2562" t="s">
        <v>1843</v>
      </c>
      <c r="J2562" t="s">
        <v>1915</v>
      </c>
      <c r="K2562" t="s">
        <v>2021</v>
      </c>
      <c r="L2562" s="24">
        <v>71940</v>
      </c>
      <c r="M2562" s="25">
        <f>+VLOOKUP(E2562, TC!A:D, 4, FALSE())</f>
        <v>1.0412999999999999</v>
      </c>
      <c r="N2562" s="24">
        <f t="shared" ref="N2562:N2625" si="200">+IF(F2562="EUR", (M2562*L2562), IF(I2562="JUAN MATAS SAS", (L2562/S2562), L2562))</f>
        <v>71940</v>
      </c>
      <c r="O2562" t="str">
        <f t="shared" ref="O2562:O2625" si="201">+IF(C2562="CFE", "FACTURA", IF(ISERROR(SEARCH("ANULA", H2562))=FALSE(), "ANULACIÓN FE", IF(ISERROR(SEARCH("CANCELLATION", H2562))=FALSE(), "ANULACIÓN FE", "NOTAS")))</f>
        <v>FACTURA</v>
      </c>
      <c r="P2562" t="str">
        <f t="shared" ref="P2562:P2625" si="202">+LEFT(E2562, 4)</f>
        <v>2025</v>
      </c>
      <c r="Q2562" t="str">
        <f t="shared" ref="Q2562:Q2625" si="203">+MID(E2562, 5, 2)</f>
        <v>02</v>
      </c>
      <c r="R2562" t="str">
        <f>+IFERROR(VLOOKUP(I2562, Listado!A:B, 2, FALSE()), "COMERCIALIZADORA INTERNACIONAL CARIBBEAN EXOTICS S A")</f>
        <v>LONDOÑO ECHEVERRI ALEJANDRA</v>
      </c>
      <c r="S2562" s="25">
        <f>+VLOOKUP(E2562, TC!A:D, 2, FALSE())</f>
        <v>4123.1000000000004</v>
      </c>
      <c r="T2562" t="str">
        <f t="shared" ref="T2562:T2625" si="204">+IF(I2562="JUAN MATAS SAS", "USD", F2562)</f>
        <v>COP</v>
      </c>
    </row>
    <row r="2563" spans="1:20" ht="18.75" hidden="1" customHeight="1" x14ac:dyDescent="0.25">
      <c r="A2563" t="s">
        <v>2215</v>
      </c>
      <c r="B2563" t="s">
        <v>5</v>
      </c>
      <c r="C2563" t="s">
        <v>1913</v>
      </c>
      <c r="D2563" s="24">
        <v>11123</v>
      </c>
      <c r="E2563" t="s">
        <v>1651</v>
      </c>
      <c r="F2563" t="s">
        <v>99</v>
      </c>
      <c r="G2563" t="s">
        <v>113</v>
      </c>
      <c r="I2563" t="s">
        <v>1843</v>
      </c>
      <c r="J2563" t="s">
        <v>1915</v>
      </c>
      <c r="K2563" t="s">
        <v>2021</v>
      </c>
      <c r="L2563" s="24">
        <v>165660</v>
      </c>
      <c r="M2563" s="25">
        <f>+VLOOKUP(E2563, TC!A:D, 4, FALSE())</f>
        <v>1.0412999999999999</v>
      </c>
      <c r="N2563" s="24">
        <f t="shared" si="200"/>
        <v>165660</v>
      </c>
      <c r="O2563" t="str">
        <f t="shared" si="201"/>
        <v>FACTURA</v>
      </c>
      <c r="P2563" t="str">
        <f t="shared" si="202"/>
        <v>2025</v>
      </c>
      <c r="Q2563" t="str">
        <f t="shared" si="203"/>
        <v>02</v>
      </c>
      <c r="R2563" t="str">
        <f>+IFERROR(VLOOKUP(I2563, Listado!A:B, 2, FALSE()), "COMERCIALIZADORA INTERNACIONAL CARIBBEAN EXOTICS S A")</f>
        <v>LONDOÑO ECHEVERRI ALEJANDRA</v>
      </c>
      <c r="S2563" s="25">
        <f>+VLOOKUP(E2563, TC!A:D, 2, FALSE())</f>
        <v>4123.1000000000004</v>
      </c>
      <c r="T2563" t="str">
        <f t="shared" si="204"/>
        <v>COP</v>
      </c>
    </row>
    <row r="2564" spans="1:20" ht="18.75" hidden="1" customHeight="1" x14ac:dyDescent="0.25">
      <c r="A2564" t="s">
        <v>2215</v>
      </c>
      <c r="B2564" t="s">
        <v>5</v>
      </c>
      <c r="C2564" t="s">
        <v>1913</v>
      </c>
      <c r="D2564" s="24">
        <v>11123</v>
      </c>
      <c r="E2564" t="s">
        <v>1651</v>
      </c>
      <c r="F2564" t="s">
        <v>99</v>
      </c>
      <c r="G2564" t="s">
        <v>113</v>
      </c>
      <c r="I2564" t="s">
        <v>1843</v>
      </c>
      <c r="J2564" t="s">
        <v>1915</v>
      </c>
      <c r="K2564" t="s">
        <v>2021</v>
      </c>
      <c r="L2564" s="24">
        <v>56320</v>
      </c>
      <c r="M2564" s="25">
        <f>+VLOOKUP(E2564, TC!A:D, 4, FALSE())</f>
        <v>1.0412999999999999</v>
      </c>
      <c r="N2564" s="24">
        <f t="shared" si="200"/>
        <v>56320</v>
      </c>
      <c r="O2564" t="str">
        <f t="shared" si="201"/>
        <v>FACTURA</v>
      </c>
      <c r="P2564" t="str">
        <f t="shared" si="202"/>
        <v>2025</v>
      </c>
      <c r="Q2564" t="str">
        <f t="shared" si="203"/>
        <v>02</v>
      </c>
      <c r="R2564" t="str">
        <f>+IFERROR(VLOOKUP(I2564, Listado!A:B, 2, FALSE()), "COMERCIALIZADORA INTERNACIONAL CARIBBEAN EXOTICS S A")</f>
        <v>LONDOÑO ECHEVERRI ALEJANDRA</v>
      </c>
      <c r="S2564" s="25">
        <f>+VLOOKUP(E2564, TC!A:D, 2, FALSE())</f>
        <v>4123.1000000000004</v>
      </c>
      <c r="T2564" t="str">
        <f t="shared" si="204"/>
        <v>COP</v>
      </c>
    </row>
    <row r="2565" spans="1:20" ht="18.75" hidden="1" customHeight="1" x14ac:dyDescent="0.25">
      <c r="A2565" t="s">
        <v>2215</v>
      </c>
      <c r="B2565" t="s">
        <v>5</v>
      </c>
      <c r="C2565" t="s">
        <v>1913</v>
      </c>
      <c r="D2565" s="24">
        <v>11123</v>
      </c>
      <c r="E2565" t="s">
        <v>1651</v>
      </c>
      <c r="F2565" t="s">
        <v>99</v>
      </c>
      <c r="G2565" t="s">
        <v>113</v>
      </c>
      <c r="I2565" t="s">
        <v>1843</v>
      </c>
      <c r="J2565" t="s">
        <v>1915</v>
      </c>
      <c r="K2565" t="s">
        <v>2021</v>
      </c>
      <c r="L2565" s="24">
        <v>57860</v>
      </c>
      <c r="M2565" s="25">
        <f>+VLOOKUP(E2565, TC!A:D, 4, FALSE())</f>
        <v>1.0412999999999999</v>
      </c>
      <c r="N2565" s="24">
        <f t="shared" si="200"/>
        <v>57860</v>
      </c>
      <c r="O2565" t="str">
        <f t="shared" si="201"/>
        <v>FACTURA</v>
      </c>
      <c r="P2565" t="str">
        <f t="shared" si="202"/>
        <v>2025</v>
      </c>
      <c r="Q2565" t="str">
        <f t="shared" si="203"/>
        <v>02</v>
      </c>
      <c r="R2565" t="str">
        <f>+IFERROR(VLOOKUP(I2565, Listado!A:B, 2, FALSE()), "COMERCIALIZADORA INTERNACIONAL CARIBBEAN EXOTICS S A")</f>
        <v>LONDOÑO ECHEVERRI ALEJANDRA</v>
      </c>
      <c r="S2565" s="25">
        <f>+VLOOKUP(E2565, TC!A:D, 2, FALSE())</f>
        <v>4123.1000000000004</v>
      </c>
      <c r="T2565" t="str">
        <f t="shared" si="204"/>
        <v>COP</v>
      </c>
    </row>
    <row r="2566" spans="1:20" ht="18.75" hidden="1" customHeight="1" x14ac:dyDescent="0.25">
      <c r="A2566" t="s">
        <v>2215</v>
      </c>
      <c r="B2566" t="s">
        <v>5</v>
      </c>
      <c r="C2566" t="s">
        <v>1913</v>
      </c>
      <c r="D2566" s="24">
        <v>11123</v>
      </c>
      <c r="E2566" t="s">
        <v>1651</v>
      </c>
      <c r="F2566" t="s">
        <v>99</v>
      </c>
      <c r="G2566" t="s">
        <v>113</v>
      </c>
      <c r="I2566" t="s">
        <v>1843</v>
      </c>
      <c r="J2566" t="s">
        <v>1915</v>
      </c>
      <c r="K2566" t="s">
        <v>2021</v>
      </c>
      <c r="L2566" s="24">
        <v>43780</v>
      </c>
      <c r="M2566" s="25">
        <f>+VLOOKUP(E2566, TC!A:D, 4, FALSE())</f>
        <v>1.0412999999999999</v>
      </c>
      <c r="N2566" s="24">
        <f t="shared" si="200"/>
        <v>43780</v>
      </c>
      <c r="O2566" t="str">
        <f t="shared" si="201"/>
        <v>FACTURA</v>
      </c>
      <c r="P2566" t="str">
        <f t="shared" si="202"/>
        <v>2025</v>
      </c>
      <c r="Q2566" t="str">
        <f t="shared" si="203"/>
        <v>02</v>
      </c>
      <c r="R2566" t="str">
        <f>+IFERROR(VLOOKUP(I2566, Listado!A:B, 2, FALSE()), "COMERCIALIZADORA INTERNACIONAL CARIBBEAN EXOTICS S A")</f>
        <v>LONDOÑO ECHEVERRI ALEJANDRA</v>
      </c>
      <c r="S2566" s="25">
        <f>+VLOOKUP(E2566, TC!A:D, 2, FALSE())</f>
        <v>4123.1000000000004</v>
      </c>
      <c r="T2566" t="str">
        <f t="shared" si="204"/>
        <v>COP</v>
      </c>
    </row>
    <row r="2567" spans="1:20" ht="18.75" hidden="1" customHeight="1" x14ac:dyDescent="0.25">
      <c r="A2567" t="s">
        <v>2215</v>
      </c>
      <c r="B2567" t="s">
        <v>5</v>
      </c>
      <c r="C2567" t="s">
        <v>1913</v>
      </c>
      <c r="D2567" s="24">
        <v>11123</v>
      </c>
      <c r="E2567" t="s">
        <v>1651</v>
      </c>
      <c r="F2567" t="s">
        <v>99</v>
      </c>
      <c r="G2567" t="s">
        <v>113</v>
      </c>
      <c r="I2567" t="s">
        <v>1843</v>
      </c>
      <c r="J2567" t="s">
        <v>1915</v>
      </c>
      <c r="K2567" t="s">
        <v>2021</v>
      </c>
      <c r="L2567" s="24">
        <v>440</v>
      </c>
      <c r="M2567" s="25">
        <f>+VLOOKUP(E2567, TC!A:D, 4, FALSE())</f>
        <v>1.0412999999999999</v>
      </c>
      <c r="N2567" s="24">
        <f t="shared" si="200"/>
        <v>440</v>
      </c>
      <c r="O2567" t="str">
        <f t="shared" si="201"/>
        <v>FACTURA</v>
      </c>
      <c r="P2567" t="str">
        <f t="shared" si="202"/>
        <v>2025</v>
      </c>
      <c r="Q2567" t="str">
        <f t="shared" si="203"/>
        <v>02</v>
      </c>
      <c r="R2567" t="str">
        <f>+IFERROR(VLOOKUP(I2567, Listado!A:B, 2, FALSE()), "COMERCIALIZADORA INTERNACIONAL CARIBBEAN EXOTICS S A")</f>
        <v>LONDOÑO ECHEVERRI ALEJANDRA</v>
      </c>
      <c r="S2567" s="25">
        <f>+VLOOKUP(E2567, TC!A:D, 2, FALSE())</f>
        <v>4123.1000000000004</v>
      </c>
      <c r="T2567" t="str">
        <f t="shared" si="204"/>
        <v>COP</v>
      </c>
    </row>
    <row r="2568" spans="1:20" ht="18.75" hidden="1" customHeight="1" x14ac:dyDescent="0.25">
      <c r="A2568" t="s">
        <v>2215</v>
      </c>
      <c r="B2568" t="s">
        <v>5</v>
      </c>
      <c r="C2568" t="s">
        <v>1913</v>
      </c>
      <c r="D2568" s="24">
        <v>11124</v>
      </c>
      <c r="E2568" t="s">
        <v>1651</v>
      </c>
      <c r="F2568" t="s">
        <v>1924</v>
      </c>
      <c r="G2568" t="s">
        <v>108</v>
      </c>
      <c r="I2568" t="s">
        <v>1860</v>
      </c>
      <c r="J2568" t="s">
        <v>1926</v>
      </c>
      <c r="K2568" t="s">
        <v>1918</v>
      </c>
      <c r="L2568" s="24">
        <v>168</v>
      </c>
      <c r="M2568" s="25">
        <f>+VLOOKUP(E2568, TC!A:D, 4, FALSE())</f>
        <v>1.0412999999999999</v>
      </c>
      <c r="N2568" s="24">
        <f t="shared" si="200"/>
        <v>174.93839999999997</v>
      </c>
      <c r="O2568" t="str">
        <f t="shared" si="201"/>
        <v>FACTURA</v>
      </c>
      <c r="P2568" t="str">
        <f t="shared" si="202"/>
        <v>2025</v>
      </c>
      <c r="Q2568" t="str">
        <f t="shared" si="203"/>
        <v>02</v>
      </c>
      <c r="R2568" t="str">
        <f>+IFERROR(VLOOKUP(I2568, Listado!A:B, 2, FALSE()), "COMERCIALIZADORA INTERNACIONAL CARIBBEAN EXOTICS S A")</f>
        <v>PIEDRAHITA PEREZ MARIANA</v>
      </c>
      <c r="S2568" s="25">
        <f>+VLOOKUP(E2568, TC!A:D, 2, FALSE())</f>
        <v>4123.1000000000004</v>
      </c>
      <c r="T2568" t="str">
        <f t="shared" si="204"/>
        <v>EUR</v>
      </c>
    </row>
    <row r="2569" spans="1:20" ht="18.75" hidden="1" customHeight="1" x14ac:dyDescent="0.25">
      <c r="A2569" t="s">
        <v>2215</v>
      </c>
      <c r="B2569" t="s">
        <v>5</v>
      </c>
      <c r="C2569" t="s">
        <v>1913</v>
      </c>
      <c r="D2569" s="24">
        <v>11125</v>
      </c>
      <c r="E2569" t="s">
        <v>1651</v>
      </c>
      <c r="F2569" t="s">
        <v>128</v>
      </c>
      <c r="G2569" t="s">
        <v>110</v>
      </c>
      <c r="I2569" t="s">
        <v>1850</v>
      </c>
      <c r="J2569" t="s">
        <v>1919</v>
      </c>
      <c r="K2569" t="s">
        <v>1918</v>
      </c>
      <c r="L2569" s="24">
        <v>144</v>
      </c>
      <c r="M2569" s="25">
        <f>+VLOOKUP(E2569, TC!A:D, 4, FALSE())</f>
        <v>1.0412999999999999</v>
      </c>
      <c r="N2569" s="24">
        <f t="shared" si="200"/>
        <v>144</v>
      </c>
      <c r="O2569" t="str">
        <f t="shared" si="201"/>
        <v>FACTURA</v>
      </c>
      <c r="P2569" t="str">
        <f t="shared" si="202"/>
        <v>2025</v>
      </c>
      <c r="Q2569" t="str">
        <f t="shared" si="203"/>
        <v>02</v>
      </c>
      <c r="R2569" t="str">
        <f>+IFERROR(VLOOKUP(I2569, Listado!A:B, 2, FALSE()), "COMERCIALIZADORA INTERNACIONAL CARIBBEAN EXOTICS S A")</f>
        <v>PEREZ MEJIA MARIA PAULINA</v>
      </c>
      <c r="S2569" s="25">
        <f>+VLOOKUP(E2569, TC!A:D, 2, FALSE())</f>
        <v>4123.1000000000004</v>
      </c>
      <c r="T2569" t="str">
        <f t="shared" si="204"/>
        <v>USD</v>
      </c>
    </row>
    <row r="2570" spans="1:20" ht="18.75" hidden="1" customHeight="1" x14ac:dyDescent="0.25">
      <c r="A2570" t="s">
        <v>2215</v>
      </c>
      <c r="B2570" t="s">
        <v>5</v>
      </c>
      <c r="C2570" t="s">
        <v>1913</v>
      </c>
      <c r="D2570" s="24">
        <v>11126</v>
      </c>
      <c r="E2570" t="s">
        <v>1651</v>
      </c>
      <c r="F2570" t="s">
        <v>99</v>
      </c>
      <c r="G2570" t="s">
        <v>113</v>
      </c>
      <c r="I2570" t="s">
        <v>1846</v>
      </c>
      <c r="J2570" t="s">
        <v>1915</v>
      </c>
      <c r="K2570" t="s">
        <v>2021</v>
      </c>
      <c r="L2570" s="24">
        <v>440000</v>
      </c>
      <c r="M2570" s="25">
        <f>+VLOOKUP(E2570, TC!A:D, 4, FALSE())</f>
        <v>1.0412999999999999</v>
      </c>
      <c r="N2570" s="24">
        <f t="shared" si="200"/>
        <v>440000</v>
      </c>
      <c r="O2570" t="str">
        <f t="shared" si="201"/>
        <v>FACTURA</v>
      </c>
      <c r="P2570" t="str">
        <f t="shared" si="202"/>
        <v>2025</v>
      </c>
      <c r="Q2570" t="str">
        <f t="shared" si="203"/>
        <v>02</v>
      </c>
      <c r="R2570" t="str">
        <f>+IFERROR(VLOOKUP(I2570, Listado!A:B, 2, FALSE()), "COMERCIALIZADORA INTERNACIONAL CARIBBEAN EXOTICS S A")</f>
        <v>LONDOÑO ECHEVERRI ALEJANDRA</v>
      </c>
      <c r="S2570" s="25">
        <f>+VLOOKUP(E2570, TC!A:D, 2, FALSE())</f>
        <v>4123.1000000000004</v>
      </c>
      <c r="T2570" t="str">
        <f t="shared" si="204"/>
        <v>COP</v>
      </c>
    </row>
    <row r="2571" spans="1:20" ht="18.75" hidden="1" customHeight="1" x14ac:dyDescent="0.25">
      <c r="A2571" t="s">
        <v>2215</v>
      </c>
      <c r="B2571" t="s">
        <v>5</v>
      </c>
      <c r="C2571" t="s">
        <v>1913</v>
      </c>
      <c r="D2571" s="24">
        <v>11127</v>
      </c>
      <c r="E2571" t="s">
        <v>1651</v>
      </c>
      <c r="F2571" t="s">
        <v>99</v>
      </c>
      <c r="G2571" t="s">
        <v>1914</v>
      </c>
      <c r="I2571" t="s">
        <v>1840</v>
      </c>
      <c r="J2571" t="s">
        <v>1915</v>
      </c>
      <c r="K2571" t="s">
        <v>2025</v>
      </c>
      <c r="L2571" s="24">
        <v>14350</v>
      </c>
      <c r="M2571" s="25">
        <f>+VLOOKUP(E2571, TC!A:D, 4, FALSE())</f>
        <v>1.0412999999999999</v>
      </c>
      <c r="N2571" s="24">
        <f t="shared" si="200"/>
        <v>14350</v>
      </c>
      <c r="O2571" t="str">
        <f t="shared" si="201"/>
        <v>FACTURA</v>
      </c>
      <c r="P2571" t="str">
        <f t="shared" si="202"/>
        <v>2025</v>
      </c>
      <c r="Q2571" t="str">
        <f t="shared" si="203"/>
        <v>02</v>
      </c>
      <c r="R2571" t="str">
        <f>+IFERROR(VLOOKUP(I2571, Listado!A:B, 2, FALSE()), "COMERCIALIZADORA INTERNACIONAL CARIBBEAN EXOTICS S A")</f>
        <v>LONDOÑO ECHEVERRI ALEJANDRA</v>
      </c>
      <c r="S2571" s="25">
        <f>+VLOOKUP(E2571, TC!A:D, 2, FALSE())</f>
        <v>4123.1000000000004</v>
      </c>
      <c r="T2571" t="str">
        <f t="shared" si="204"/>
        <v>COP</v>
      </c>
    </row>
    <row r="2572" spans="1:20" ht="18.75" hidden="1" customHeight="1" x14ac:dyDescent="0.25">
      <c r="A2572" t="s">
        <v>2215</v>
      </c>
      <c r="B2572" t="s">
        <v>5</v>
      </c>
      <c r="C2572" t="s">
        <v>1913</v>
      </c>
      <c r="D2572" s="24">
        <v>11127</v>
      </c>
      <c r="E2572" t="s">
        <v>1651</v>
      </c>
      <c r="F2572" t="s">
        <v>99</v>
      </c>
      <c r="G2572" t="s">
        <v>1914</v>
      </c>
      <c r="I2572" t="s">
        <v>1840</v>
      </c>
      <c r="J2572" t="s">
        <v>1915</v>
      </c>
      <c r="K2572" t="s">
        <v>2025</v>
      </c>
      <c r="L2572" s="24">
        <v>6650</v>
      </c>
      <c r="M2572" s="25">
        <f>+VLOOKUP(E2572, TC!A:D, 4, FALSE())</f>
        <v>1.0412999999999999</v>
      </c>
      <c r="N2572" s="24">
        <f t="shared" si="200"/>
        <v>6650</v>
      </c>
      <c r="O2572" t="str">
        <f t="shared" si="201"/>
        <v>FACTURA</v>
      </c>
      <c r="P2572" t="str">
        <f t="shared" si="202"/>
        <v>2025</v>
      </c>
      <c r="Q2572" t="str">
        <f t="shared" si="203"/>
        <v>02</v>
      </c>
      <c r="R2572" t="str">
        <f>+IFERROR(VLOOKUP(I2572, Listado!A:B, 2, FALSE()), "COMERCIALIZADORA INTERNACIONAL CARIBBEAN EXOTICS S A")</f>
        <v>LONDOÑO ECHEVERRI ALEJANDRA</v>
      </c>
      <c r="S2572" s="25">
        <f>+VLOOKUP(E2572, TC!A:D, 2, FALSE())</f>
        <v>4123.1000000000004</v>
      </c>
      <c r="T2572" t="str">
        <f t="shared" si="204"/>
        <v>COP</v>
      </c>
    </row>
    <row r="2573" spans="1:20" ht="18.75" hidden="1" customHeight="1" x14ac:dyDescent="0.25">
      <c r="A2573" t="s">
        <v>2215</v>
      </c>
      <c r="B2573" t="s">
        <v>5</v>
      </c>
      <c r="C2573" t="s">
        <v>1913</v>
      </c>
      <c r="D2573" s="24">
        <v>11128</v>
      </c>
      <c r="E2573" t="s">
        <v>1651</v>
      </c>
      <c r="F2573" t="s">
        <v>99</v>
      </c>
      <c r="G2573" t="s">
        <v>1914</v>
      </c>
      <c r="I2573" t="s">
        <v>1840</v>
      </c>
      <c r="J2573" t="s">
        <v>1915</v>
      </c>
      <c r="K2573" t="s">
        <v>2018</v>
      </c>
      <c r="L2573" s="24">
        <v>64500</v>
      </c>
      <c r="M2573" s="25">
        <f>+VLOOKUP(E2573, TC!A:D, 4, FALSE())</f>
        <v>1.0412999999999999</v>
      </c>
      <c r="N2573" s="24">
        <f t="shared" si="200"/>
        <v>64500</v>
      </c>
      <c r="O2573" t="str">
        <f t="shared" si="201"/>
        <v>FACTURA</v>
      </c>
      <c r="P2573" t="str">
        <f t="shared" si="202"/>
        <v>2025</v>
      </c>
      <c r="Q2573" t="str">
        <f t="shared" si="203"/>
        <v>02</v>
      </c>
      <c r="R2573" t="str">
        <f>+IFERROR(VLOOKUP(I2573, Listado!A:B, 2, FALSE()), "COMERCIALIZADORA INTERNACIONAL CARIBBEAN EXOTICS S A")</f>
        <v>LONDOÑO ECHEVERRI ALEJANDRA</v>
      </c>
      <c r="S2573" s="25">
        <f>+VLOOKUP(E2573, TC!A:D, 2, FALSE())</f>
        <v>4123.1000000000004</v>
      </c>
      <c r="T2573" t="str">
        <f t="shared" si="204"/>
        <v>COP</v>
      </c>
    </row>
    <row r="2574" spans="1:20" ht="18.75" hidden="1" customHeight="1" x14ac:dyDescent="0.25">
      <c r="A2574" t="s">
        <v>2215</v>
      </c>
      <c r="B2574" t="s">
        <v>5</v>
      </c>
      <c r="C2574" t="s">
        <v>1913</v>
      </c>
      <c r="D2574" s="24">
        <v>11129</v>
      </c>
      <c r="E2574" t="s">
        <v>1651</v>
      </c>
      <c r="F2574" t="s">
        <v>99</v>
      </c>
      <c r="G2574" t="s">
        <v>1914</v>
      </c>
      <c r="I2574" t="s">
        <v>1840</v>
      </c>
      <c r="J2574" t="s">
        <v>1915</v>
      </c>
      <c r="K2574" t="s">
        <v>2021</v>
      </c>
      <c r="L2574" s="24">
        <v>88000</v>
      </c>
      <c r="M2574" s="25">
        <f>+VLOOKUP(E2574, TC!A:D, 4, FALSE())</f>
        <v>1.0412999999999999</v>
      </c>
      <c r="N2574" s="24">
        <f t="shared" si="200"/>
        <v>88000</v>
      </c>
      <c r="O2574" t="str">
        <f t="shared" si="201"/>
        <v>FACTURA</v>
      </c>
      <c r="P2574" t="str">
        <f t="shared" si="202"/>
        <v>2025</v>
      </c>
      <c r="Q2574" t="str">
        <f t="shared" si="203"/>
        <v>02</v>
      </c>
      <c r="R2574" t="str">
        <f>+IFERROR(VLOOKUP(I2574, Listado!A:B, 2, FALSE()), "COMERCIALIZADORA INTERNACIONAL CARIBBEAN EXOTICS S A")</f>
        <v>LONDOÑO ECHEVERRI ALEJANDRA</v>
      </c>
      <c r="S2574" s="25">
        <f>+VLOOKUP(E2574, TC!A:D, 2, FALSE())</f>
        <v>4123.1000000000004</v>
      </c>
      <c r="T2574" t="str">
        <f t="shared" si="204"/>
        <v>COP</v>
      </c>
    </row>
    <row r="2575" spans="1:20" ht="18.75" hidden="1" customHeight="1" x14ac:dyDescent="0.25">
      <c r="A2575" t="s">
        <v>2215</v>
      </c>
      <c r="B2575" t="s">
        <v>5</v>
      </c>
      <c r="C2575" t="s">
        <v>1913</v>
      </c>
      <c r="D2575" s="24">
        <v>11130</v>
      </c>
      <c r="E2575" t="s">
        <v>1651</v>
      </c>
      <c r="F2575" t="s">
        <v>99</v>
      </c>
      <c r="G2575" t="s">
        <v>1914</v>
      </c>
      <c r="I2575" t="s">
        <v>1840</v>
      </c>
      <c r="J2575" t="s">
        <v>1915</v>
      </c>
      <c r="K2575" t="s">
        <v>2021</v>
      </c>
      <c r="L2575" s="24">
        <v>5400</v>
      </c>
      <c r="M2575" s="25">
        <f>+VLOOKUP(E2575, TC!A:D, 4, FALSE())</f>
        <v>1.0412999999999999</v>
      </c>
      <c r="N2575" s="24">
        <f t="shared" si="200"/>
        <v>5400</v>
      </c>
      <c r="O2575" t="str">
        <f t="shared" si="201"/>
        <v>FACTURA</v>
      </c>
      <c r="P2575" t="str">
        <f t="shared" si="202"/>
        <v>2025</v>
      </c>
      <c r="Q2575" t="str">
        <f t="shared" si="203"/>
        <v>02</v>
      </c>
      <c r="R2575" t="str">
        <f>+IFERROR(VLOOKUP(I2575, Listado!A:B, 2, FALSE()), "COMERCIALIZADORA INTERNACIONAL CARIBBEAN EXOTICS S A")</f>
        <v>LONDOÑO ECHEVERRI ALEJANDRA</v>
      </c>
      <c r="S2575" s="25">
        <f>+VLOOKUP(E2575, TC!A:D, 2, FALSE())</f>
        <v>4123.1000000000004</v>
      </c>
      <c r="T2575" t="str">
        <f t="shared" si="204"/>
        <v>COP</v>
      </c>
    </row>
    <row r="2576" spans="1:20" ht="18.75" hidden="1" customHeight="1" x14ac:dyDescent="0.25">
      <c r="A2576" t="s">
        <v>2215</v>
      </c>
      <c r="B2576" t="s">
        <v>5</v>
      </c>
      <c r="C2576" t="s">
        <v>1913</v>
      </c>
      <c r="D2576" s="24">
        <v>11131</v>
      </c>
      <c r="E2576" t="s">
        <v>1651</v>
      </c>
      <c r="F2576" t="s">
        <v>99</v>
      </c>
      <c r="G2576" t="s">
        <v>1914</v>
      </c>
      <c r="I2576" t="s">
        <v>108</v>
      </c>
      <c r="J2576" t="s">
        <v>1915</v>
      </c>
      <c r="K2576" t="s">
        <v>2022</v>
      </c>
      <c r="L2576" s="24">
        <v>20000</v>
      </c>
      <c r="M2576" s="25">
        <f>+VLOOKUP(E2576, TC!A:D, 4, FALSE())</f>
        <v>1.0412999999999999</v>
      </c>
      <c r="N2576" s="24">
        <f t="shared" si="200"/>
        <v>20000</v>
      </c>
      <c r="O2576" t="str">
        <f t="shared" si="201"/>
        <v>FACTURA</v>
      </c>
      <c r="P2576" t="str">
        <f t="shared" si="202"/>
        <v>2025</v>
      </c>
      <c r="Q2576" t="str">
        <f t="shared" si="203"/>
        <v>02</v>
      </c>
      <c r="R2576" t="str">
        <f>+IFERROR(VLOOKUP(I2576, Listado!A:B, 2, FALSE()), "COMERCIALIZADORA INTERNACIONAL CARIBBEAN EXOTICS S A")</f>
        <v>LONDOÑO ECHEVERRI ALEJANDRA</v>
      </c>
      <c r="S2576" s="25">
        <f>+VLOOKUP(E2576, TC!A:D, 2, FALSE())</f>
        <v>4123.1000000000004</v>
      </c>
      <c r="T2576" t="str">
        <f t="shared" si="204"/>
        <v>COP</v>
      </c>
    </row>
    <row r="2577" spans="1:20" ht="18.75" hidden="1" customHeight="1" x14ac:dyDescent="0.25">
      <c r="A2577" t="s">
        <v>2215</v>
      </c>
      <c r="B2577" t="s">
        <v>5</v>
      </c>
      <c r="C2577" t="s">
        <v>1913</v>
      </c>
      <c r="D2577" s="24">
        <v>11132</v>
      </c>
      <c r="E2577" t="s">
        <v>1651</v>
      </c>
      <c r="F2577" t="s">
        <v>99</v>
      </c>
      <c r="G2577" t="s">
        <v>1914</v>
      </c>
      <c r="I2577" t="s">
        <v>108</v>
      </c>
      <c r="J2577" t="s">
        <v>1915</v>
      </c>
      <c r="K2577" t="s">
        <v>2025</v>
      </c>
      <c r="L2577" s="24">
        <v>2800</v>
      </c>
      <c r="M2577" s="25">
        <f>+VLOOKUP(E2577, TC!A:D, 4, FALSE())</f>
        <v>1.0412999999999999</v>
      </c>
      <c r="N2577" s="24">
        <f t="shared" si="200"/>
        <v>2800</v>
      </c>
      <c r="O2577" t="str">
        <f t="shared" si="201"/>
        <v>FACTURA</v>
      </c>
      <c r="P2577" t="str">
        <f t="shared" si="202"/>
        <v>2025</v>
      </c>
      <c r="Q2577" t="str">
        <f t="shared" si="203"/>
        <v>02</v>
      </c>
      <c r="R2577" t="str">
        <f>+IFERROR(VLOOKUP(I2577, Listado!A:B, 2, FALSE()), "COMERCIALIZADORA INTERNACIONAL CARIBBEAN EXOTICS S A")</f>
        <v>LONDOÑO ECHEVERRI ALEJANDRA</v>
      </c>
      <c r="S2577" s="25">
        <f>+VLOOKUP(E2577, TC!A:D, 2, FALSE())</f>
        <v>4123.1000000000004</v>
      </c>
      <c r="T2577" t="str">
        <f t="shared" si="204"/>
        <v>COP</v>
      </c>
    </row>
    <row r="2578" spans="1:20" ht="18.75" hidden="1" customHeight="1" x14ac:dyDescent="0.25">
      <c r="A2578" t="s">
        <v>2215</v>
      </c>
      <c r="B2578" t="s">
        <v>5</v>
      </c>
      <c r="C2578" t="s">
        <v>1913</v>
      </c>
      <c r="D2578" s="24">
        <v>11132</v>
      </c>
      <c r="E2578" t="s">
        <v>1651</v>
      </c>
      <c r="F2578" t="s">
        <v>99</v>
      </c>
      <c r="G2578" t="s">
        <v>1914</v>
      </c>
      <c r="I2578" t="s">
        <v>108</v>
      </c>
      <c r="J2578" t="s">
        <v>1915</v>
      </c>
      <c r="K2578" t="s">
        <v>2025</v>
      </c>
      <c r="L2578" s="24">
        <v>67200</v>
      </c>
      <c r="M2578" s="25">
        <f>+VLOOKUP(E2578, TC!A:D, 4, FALSE())</f>
        <v>1.0412999999999999</v>
      </c>
      <c r="N2578" s="24">
        <f t="shared" si="200"/>
        <v>67200</v>
      </c>
      <c r="O2578" t="str">
        <f t="shared" si="201"/>
        <v>FACTURA</v>
      </c>
      <c r="P2578" t="str">
        <f t="shared" si="202"/>
        <v>2025</v>
      </c>
      <c r="Q2578" t="str">
        <f t="shared" si="203"/>
        <v>02</v>
      </c>
      <c r="R2578" t="str">
        <f>+IFERROR(VLOOKUP(I2578, Listado!A:B, 2, FALSE()), "COMERCIALIZADORA INTERNACIONAL CARIBBEAN EXOTICS S A")</f>
        <v>LONDOÑO ECHEVERRI ALEJANDRA</v>
      </c>
      <c r="S2578" s="25">
        <f>+VLOOKUP(E2578, TC!A:D, 2, FALSE())</f>
        <v>4123.1000000000004</v>
      </c>
      <c r="T2578" t="str">
        <f t="shared" si="204"/>
        <v>COP</v>
      </c>
    </row>
    <row r="2579" spans="1:20" ht="18.75" hidden="1" customHeight="1" x14ac:dyDescent="0.25">
      <c r="A2579" t="s">
        <v>2215</v>
      </c>
      <c r="B2579" t="s">
        <v>5</v>
      </c>
      <c r="C2579" t="s">
        <v>1913</v>
      </c>
      <c r="D2579" s="24">
        <v>11133</v>
      </c>
      <c r="E2579" t="s">
        <v>1651</v>
      </c>
      <c r="F2579" t="s">
        <v>99</v>
      </c>
      <c r="G2579" t="s">
        <v>1914</v>
      </c>
      <c r="I2579" t="s">
        <v>1840</v>
      </c>
      <c r="J2579" t="s">
        <v>1915</v>
      </c>
      <c r="K2579" t="s">
        <v>2021</v>
      </c>
      <c r="L2579" s="24">
        <v>80000</v>
      </c>
      <c r="M2579" s="25">
        <f>+VLOOKUP(E2579, TC!A:D, 4, FALSE())</f>
        <v>1.0412999999999999</v>
      </c>
      <c r="N2579" s="24">
        <f t="shared" si="200"/>
        <v>80000</v>
      </c>
      <c r="O2579" t="str">
        <f t="shared" si="201"/>
        <v>FACTURA</v>
      </c>
      <c r="P2579" t="str">
        <f t="shared" si="202"/>
        <v>2025</v>
      </c>
      <c r="Q2579" t="str">
        <f t="shared" si="203"/>
        <v>02</v>
      </c>
      <c r="R2579" t="str">
        <f>+IFERROR(VLOOKUP(I2579, Listado!A:B, 2, FALSE()), "COMERCIALIZADORA INTERNACIONAL CARIBBEAN EXOTICS S A")</f>
        <v>LONDOÑO ECHEVERRI ALEJANDRA</v>
      </c>
      <c r="S2579" s="25">
        <f>+VLOOKUP(E2579, TC!A:D, 2, FALSE())</f>
        <v>4123.1000000000004</v>
      </c>
      <c r="T2579" t="str">
        <f t="shared" si="204"/>
        <v>COP</v>
      </c>
    </row>
    <row r="2580" spans="1:20" ht="18.75" hidden="1" customHeight="1" x14ac:dyDescent="0.25">
      <c r="A2580" t="s">
        <v>2215</v>
      </c>
      <c r="B2580" t="s">
        <v>5</v>
      </c>
      <c r="C2580" t="s">
        <v>1913</v>
      </c>
      <c r="D2580" s="24">
        <v>11134</v>
      </c>
      <c r="E2580" t="s">
        <v>1651</v>
      </c>
      <c r="F2580" t="s">
        <v>99</v>
      </c>
      <c r="G2580" t="s">
        <v>1914</v>
      </c>
      <c r="I2580" t="s">
        <v>1840</v>
      </c>
      <c r="J2580" t="s">
        <v>1915</v>
      </c>
      <c r="K2580" t="s">
        <v>2025</v>
      </c>
      <c r="L2580" s="24">
        <v>42400</v>
      </c>
      <c r="M2580" s="25">
        <f>+VLOOKUP(E2580, TC!A:D, 4, FALSE())</f>
        <v>1.0412999999999999</v>
      </c>
      <c r="N2580" s="24">
        <f t="shared" si="200"/>
        <v>42400</v>
      </c>
      <c r="O2580" t="str">
        <f t="shared" si="201"/>
        <v>FACTURA</v>
      </c>
      <c r="P2580" t="str">
        <f t="shared" si="202"/>
        <v>2025</v>
      </c>
      <c r="Q2580" t="str">
        <f t="shared" si="203"/>
        <v>02</v>
      </c>
      <c r="R2580" t="str">
        <f>+IFERROR(VLOOKUP(I2580, Listado!A:B, 2, FALSE()), "COMERCIALIZADORA INTERNACIONAL CARIBBEAN EXOTICS S A")</f>
        <v>LONDOÑO ECHEVERRI ALEJANDRA</v>
      </c>
      <c r="S2580" s="25">
        <f>+VLOOKUP(E2580, TC!A:D, 2, FALSE())</f>
        <v>4123.1000000000004</v>
      </c>
      <c r="T2580" t="str">
        <f t="shared" si="204"/>
        <v>COP</v>
      </c>
    </row>
    <row r="2581" spans="1:20" ht="18.75" hidden="1" customHeight="1" x14ac:dyDescent="0.25">
      <c r="A2581" t="s">
        <v>2215</v>
      </c>
      <c r="B2581" t="s">
        <v>5</v>
      </c>
      <c r="C2581" t="s">
        <v>1913</v>
      </c>
      <c r="D2581" s="24">
        <v>11134</v>
      </c>
      <c r="E2581" t="s">
        <v>1651</v>
      </c>
      <c r="F2581" t="s">
        <v>99</v>
      </c>
      <c r="G2581" t="s">
        <v>1914</v>
      </c>
      <c r="I2581" t="s">
        <v>1840</v>
      </c>
      <c r="J2581" t="s">
        <v>1915</v>
      </c>
      <c r="K2581" t="s">
        <v>2025</v>
      </c>
      <c r="L2581" s="24">
        <v>37600</v>
      </c>
      <c r="M2581" s="25">
        <f>+VLOOKUP(E2581, TC!A:D, 4, FALSE())</f>
        <v>1.0412999999999999</v>
      </c>
      <c r="N2581" s="24">
        <f t="shared" si="200"/>
        <v>37600</v>
      </c>
      <c r="O2581" t="str">
        <f t="shared" si="201"/>
        <v>FACTURA</v>
      </c>
      <c r="P2581" t="str">
        <f t="shared" si="202"/>
        <v>2025</v>
      </c>
      <c r="Q2581" t="str">
        <f t="shared" si="203"/>
        <v>02</v>
      </c>
      <c r="R2581" t="str">
        <f>+IFERROR(VLOOKUP(I2581, Listado!A:B, 2, FALSE()), "COMERCIALIZADORA INTERNACIONAL CARIBBEAN EXOTICS S A")</f>
        <v>LONDOÑO ECHEVERRI ALEJANDRA</v>
      </c>
      <c r="S2581" s="25">
        <f>+VLOOKUP(E2581, TC!A:D, 2, FALSE())</f>
        <v>4123.1000000000004</v>
      </c>
      <c r="T2581" t="str">
        <f t="shared" si="204"/>
        <v>COP</v>
      </c>
    </row>
    <row r="2582" spans="1:20" ht="18.75" hidden="1" customHeight="1" x14ac:dyDescent="0.25">
      <c r="A2582" t="s">
        <v>2215</v>
      </c>
      <c r="B2582" t="s">
        <v>5</v>
      </c>
      <c r="C2582" t="s">
        <v>1913</v>
      </c>
      <c r="D2582" s="24">
        <v>11135</v>
      </c>
      <c r="E2582" t="s">
        <v>1651</v>
      </c>
      <c r="F2582" t="s">
        <v>99</v>
      </c>
      <c r="G2582" t="s">
        <v>1914</v>
      </c>
      <c r="I2582" t="s">
        <v>2373</v>
      </c>
      <c r="J2582" t="s">
        <v>1915</v>
      </c>
      <c r="K2582" t="s">
        <v>2018</v>
      </c>
      <c r="L2582" s="24">
        <v>1367200</v>
      </c>
      <c r="M2582" s="25">
        <f>+VLOOKUP(E2582, TC!A:D, 4, FALSE())</f>
        <v>1.0412999999999999</v>
      </c>
      <c r="N2582" s="24">
        <f t="shared" si="200"/>
        <v>1367200</v>
      </c>
      <c r="O2582" t="str">
        <f t="shared" si="201"/>
        <v>FACTURA</v>
      </c>
      <c r="P2582" t="str">
        <f t="shared" si="202"/>
        <v>2025</v>
      </c>
      <c r="Q2582" t="str">
        <f t="shared" si="203"/>
        <v>02</v>
      </c>
      <c r="R2582" t="str">
        <f>+IFERROR(VLOOKUP(I2582, Listado!A:B, 2, FALSE()), "COMERCIALIZADORA INTERNACIONAL CARIBBEAN EXOTICS S A")</f>
        <v>COMERCIALIZADORA INTERNACIONAL CARIBBEAN EXOTICS S A</v>
      </c>
      <c r="S2582" s="25">
        <f>+VLOOKUP(E2582, TC!A:D, 2, FALSE())</f>
        <v>4123.1000000000004</v>
      </c>
      <c r="T2582" t="str">
        <f t="shared" si="204"/>
        <v>COP</v>
      </c>
    </row>
    <row r="2583" spans="1:20" ht="18.75" hidden="1" customHeight="1" x14ac:dyDescent="0.25">
      <c r="A2583" t="s">
        <v>2215</v>
      </c>
      <c r="B2583" t="s">
        <v>1923</v>
      </c>
      <c r="C2583" t="s">
        <v>1913</v>
      </c>
      <c r="D2583" s="24">
        <v>5781</v>
      </c>
      <c r="E2583" t="s">
        <v>1651</v>
      </c>
      <c r="F2583" t="s">
        <v>128</v>
      </c>
      <c r="G2583" t="s">
        <v>112</v>
      </c>
      <c r="H2583" t="s">
        <v>1933</v>
      </c>
      <c r="I2583" t="s">
        <v>1856</v>
      </c>
      <c r="J2583" t="s">
        <v>1930</v>
      </c>
      <c r="K2583" t="s">
        <v>1928</v>
      </c>
      <c r="L2583" s="24">
        <v>1047.47</v>
      </c>
      <c r="M2583" s="25">
        <f>+VLOOKUP(E2583, TC!A:D, 4, FALSE())</f>
        <v>1.0412999999999999</v>
      </c>
      <c r="N2583" s="24">
        <f t="shared" si="200"/>
        <v>1047.47</v>
      </c>
      <c r="O2583" t="str">
        <f t="shared" si="201"/>
        <v>FACTURA</v>
      </c>
      <c r="P2583" t="str">
        <f t="shared" si="202"/>
        <v>2025</v>
      </c>
      <c r="Q2583" t="str">
        <f t="shared" si="203"/>
        <v>02</v>
      </c>
      <c r="R2583" t="str">
        <f>+IFERROR(VLOOKUP(I2583, Listado!A:B, 2, FALSE()), "COMERCIALIZADORA INTERNACIONAL CARIBBEAN EXOTICS S A")</f>
        <v>HINCAPIE CONTRERAS ERIKA STEFANIA</v>
      </c>
      <c r="S2583" s="25">
        <f>+VLOOKUP(E2583, TC!A:D, 2, FALSE())</f>
        <v>4123.1000000000004</v>
      </c>
      <c r="T2583" t="str">
        <f t="shared" si="204"/>
        <v>USD</v>
      </c>
    </row>
    <row r="2584" spans="1:20" ht="18.75" hidden="1" customHeight="1" x14ac:dyDescent="0.25">
      <c r="A2584" t="s">
        <v>2215</v>
      </c>
      <c r="B2584" t="s">
        <v>1923</v>
      </c>
      <c r="C2584" t="s">
        <v>1913</v>
      </c>
      <c r="D2584" s="24">
        <v>5781</v>
      </c>
      <c r="E2584" t="s">
        <v>1651</v>
      </c>
      <c r="F2584" t="s">
        <v>128</v>
      </c>
      <c r="G2584" t="s">
        <v>112</v>
      </c>
      <c r="H2584" t="s">
        <v>1933</v>
      </c>
      <c r="I2584" t="s">
        <v>1856</v>
      </c>
      <c r="J2584" t="s">
        <v>1930</v>
      </c>
      <c r="K2584" t="s">
        <v>1934</v>
      </c>
      <c r="L2584" s="24">
        <v>759.2</v>
      </c>
      <c r="M2584" s="25">
        <f>+VLOOKUP(E2584, TC!A:D, 4, FALSE())</f>
        <v>1.0412999999999999</v>
      </c>
      <c r="N2584" s="24">
        <f t="shared" si="200"/>
        <v>759.2</v>
      </c>
      <c r="O2584" t="str">
        <f t="shared" si="201"/>
        <v>FACTURA</v>
      </c>
      <c r="P2584" t="str">
        <f t="shared" si="202"/>
        <v>2025</v>
      </c>
      <c r="Q2584" t="str">
        <f t="shared" si="203"/>
        <v>02</v>
      </c>
      <c r="R2584" t="str">
        <f>+IFERROR(VLOOKUP(I2584, Listado!A:B, 2, FALSE()), "COMERCIALIZADORA INTERNACIONAL CARIBBEAN EXOTICS S A")</f>
        <v>HINCAPIE CONTRERAS ERIKA STEFANIA</v>
      </c>
      <c r="S2584" s="25">
        <f>+VLOOKUP(E2584, TC!A:D, 2, FALSE())</f>
        <v>4123.1000000000004</v>
      </c>
      <c r="T2584" t="str">
        <f t="shared" si="204"/>
        <v>USD</v>
      </c>
    </row>
    <row r="2585" spans="1:20" ht="18.75" hidden="1" customHeight="1" x14ac:dyDescent="0.25">
      <c r="A2585" t="s">
        <v>2215</v>
      </c>
      <c r="B2585" t="s">
        <v>1923</v>
      </c>
      <c r="C2585" t="s">
        <v>1913</v>
      </c>
      <c r="D2585" s="24">
        <v>5781</v>
      </c>
      <c r="E2585" t="s">
        <v>1651</v>
      </c>
      <c r="F2585" t="s">
        <v>128</v>
      </c>
      <c r="G2585" t="s">
        <v>112</v>
      </c>
      <c r="H2585" t="s">
        <v>1933</v>
      </c>
      <c r="I2585" t="s">
        <v>1856</v>
      </c>
      <c r="J2585" t="s">
        <v>1930</v>
      </c>
      <c r="K2585" t="s">
        <v>1935</v>
      </c>
      <c r="L2585" s="24">
        <v>3357</v>
      </c>
      <c r="M2585" s="25">
        <f>+VLOOKUP(E2585, TC!A:D, 4, FALSE())</f>
        <v>1.0412999999999999</v>
      </c>
      <c r="N2585" s="24">
        <f t="shared" si="200"/>
        <v>3357</v>
      </c>
      <c r="O2585" t="str">
        <f t="shared" si="201"/>
        <v>FACTURA</v>
      </c>
      <c r="P2585" t="str">
        <f t="shared" si="202"/>
        <v>2025</v>
      </c>
      <c r="Q2585" t="str">
        <f t="shared" si="203"/>
        <v>02</v>
      </c>
      <c r="R2585" t="str">
        <f>+IFERROR(VLOOKUP(I2585, Listado!A:B, 2, FALSE()), "COMERCIALIZADORA INTERNACIONAL CARIBBEAN EXOTICS S A")</f>
        <v>HINCAPIE CONTRERAS ERIKA STEFANIA</v>
      </c>
      <c r="S2585" s="25">
        <f>+VLOOKUP(E2585, TC!A:D, 2, FALSE())</f>
        <v>4123.1000000000004</v>
      </c>
      <c r="T2585" t="str">
        <f t="shared" si="204"/>
        <v>USD</v>
      </c>
    </row>
    <row r="2586" spans="1:20" ht="18.75" hidden="1" customHeight="1" x14ac:dyDescent="0.25">
      <c r="A2586" t="s">
        <v>2215</v>
      </c>
      <c r="B2586" t="s">
        <v>1923</v>
      </c>
      <c r="C2586" t="s">
        <v>1913</v>
      </c>
      <c r="D2586" s="24">
        <v>5782</v>
      </c>
      <c r="E2586" t="s">
        <v>1651</v>
      </c>
      <c r="F2586" t="s">
        <v>128</v>
      </c>
      <c r="G2586" t="s">
        <v>112</v>
      </c>
      <c r="H2586" t="s">
        <v>2374</v>
      </c>
      <c r="I2586" t="s">
        <v>1870</v>
      </c>
      <c r="J2586" t="s">
        <v>1930</v>
      </c>
      <c r="K2586" t="s">
        <v>1928</v>
      </c>
      <c r="L2586" s="24">
        <v>1249.8</v>
      </c>
      <c r="M2586" s="25">
        <f>+VLOOKUP(E2586, TC!A:D, 4, FALSE())</f>
        <v>1.0412999999999999</v>
      </c>
      <c r="N2586" s="24">
        <f t="shared" si="200"/>
        <v>1249.8</v>
      </c>
      <c r="O2586" t="str">
        <f t="shared" si="201"/>
        <v>FACTURA</v>
      </c>
      <c r="P2586" t="str">
        <f t="shared" si="202"/>
        <v>2025</v>
      </c>
      <c r="Q2586" t="str">
        <f t="shared" si="203"/>
        <v>02</v>
      </c>
      <c r="R2586" t="str">
        <f>+IFERROR(VLOOKUP(I2586, Listado!A:B, 2, FALSE()), "COMERCIALIZADORA INTERNACIONAL CARIBBEAN EXOTICS S A")</f>
        <v>HINCAPIE CONTRERAS ERIKA STEFANIA</v>
      </c>
      <c r="S2586" s="25">
        <f>+VLOOKUP(E2586, TC!A:D, 2, FALSE())</f>
        <v>4123.1000000000004</v>
      </c>
      <c r="T2586" t="str">
        <f t="shared" si="204"/>
        <v>USD</v>
      </c>
    </row>
    <row r="2587" spans="1:20" ht="18.75" hidden="1" customHeight="1" x14ac:dyDescent="0.25">
      <c r="A2587" t="s">
        <v>2215</v>
      </c>
      <c r="B2587" t="s">
        <v>1923</v>
      </c>
      <c r="C2587" t="s">
        <v>1913</v>
      </c>
      <c r="D2587" s="24">
        <v>5782</v>
      </c>
      <c r="E2587" t="s">
        <v>1651</v>
      </c>
      <c r="F2587" t="s">
        <v>128</v>
      </c>
      <c r="G2587" t="s">
        <v>112</v>
      </c>
      <c r="H2587" t="s">
        <v>2374</v>
      </c>
      <c r="I2587" t="s">
        <v>1870</v>
      </c>
      <c r="J2587" t="s">
        <v>1930</v>
      </c>
      <c r="K2587" t="s">
        <v>1937</v>
      </c>
      <c r="L2587" s="24">
        <v>1870</v>
      </c>
      <c r="M2587" s="25">
        <f>+VLOOKUP(E2587, TC!A:D, 4, FALSE())</f>
        <v>1.0412999999999999</v>
      </c>
      <c r="N2587" s="24">
        <f t="shared" si="200"/>
        <v>1870</v>
      </c>
      <c r="O2587" t="str">
        <f t="shared" si="201"/>
        <v>FACTURA</v>
      </c>
      <c r="P2587" t="str">
        <f t="shared" si="202"/>
        <v>2025</v>
      </c>
      <c r="Q2587" t="str">
        <f t="shared" si="203"/>
        <v>02</v>
      </c>
      <c r="R2587" t="str">
        <f>+IFERROR(VLOOKUP(I2587, Listado!A:B, 2, FALSE()), "COMERCIALIZADORA INTERNACIONAL CARIBBEAN EXOTICS S A")</f>
        <v>HINCAPIE CONTRERAS ERIKA STEFANIA</v>
      </c>
      <c r="S2587" s="25">
        <f>+VLOOKUP(E2587, TC!A:D, 2, FALSE())</f>
        <v>4123.1000000000004</v>
      </c>
      <c r="T2587" t="str">
        <f t="shared" si="204"/>
        <v>USD</v>
      </c>
    </row>
    <row r="2588" spans="1:20" ht="18.75" hidden="1" customHeight="1" x14ac:dyDescent="0.25">
      <c r="A2588" t="s">
        <v>2215</v>
      </c>
      <c r="B2588" t="s">
        <v>1923</v>
      </c>
      <c r="C2588" t="s">
        <v>1913</v>
      </c>
      <c r="D2588" s="24">
        <v>5782</v>
      </c>
      <c r="E2588" t="s">
        <v>1651</v>
      </c>
      <c r="F2588" t="s">
        <v>128</v>
      </c>
      <c r="G2588" t="s">
        <v>112</v>
      </c>
      <c r="H2588" t="s">
        <v>2374</v>
      </c>
      <c r="I2588" t="s">
        <v>1870</v>
      </c>
      <c r="J2588" t="s">
        <v>1930</v>
      </c>
      <c r="K2588" t="s">
        <v>1938</v>
      </c>
      <c r="L2588" s="24">
        <v>3068</v>
      </c>
      <c r="M2588" s="25">
        <f>+VLOOKUP(E2588, TC!A:D, 4, FALSE())</f>
        <v>1.0412999999999999</v>
      </c>
      <c r="N2588" s="24">
        <f t="shared" si="200"/>
        <v>3068</v>
      </c>
      <c r="O2588" t="str">
        <f t="shared" si="201"/>
        <v>FACTURA</v>
      </c>
      <c r="P2588" t="str">
        <f t="shared" si="202"/>
        <v>2025</v>
      </c>
      <c r="Q2588" t="str">
        <f t="shared" si="203"/>
        <v>02</v>
      </c>
      <c r="R2588" t="str">
        <f>+IFERROR(VLOOKUP(I2588, Listado!A:B, 2, FALSE()), "COMERCIALIZADORA INTERNACIONAL CARIBBEAN EXOTICS S A")</f>
        <v>HINCAPIE CONTRERAS ERIKA STEFANIA</v>
      </c>
      <c r="S2588" s="25">
        <f>+VLOOKUP(E2588, TC!A:D, 2, FALSE())</f>
        <v>4123.1000000000004</v>
      </c>
      <c r="T2588" t="str">
        <f t="shared" si="204"/>
        <v>USD</v>
      </c>
    </row>
    <row r="2589" spans="1:20" ht="18.75" hidden="1" customHeight="1" x14ac:dyDescent="0.25">
      <c r="A2589" t="s">
        <v>2215</v>
      </c>
      <c r="B2589" t="s">
        <v>5</v>
      </c>
      <c r="C2589" t="s">
        <v>1913</v>
      </c>
      <c r="D2589" s="24">
        <v>11136</v>
      </c>
      <c r="E2589" t="s">
        <v>1651</v>
      </c>
      <c r="F2589" t="s">
        <v>99</v>
      </c>
      <c r="G2589" t="s">
        <v>1914</v>
      </c>
      <c r="I2589" t="s">
        <v>2373</v>
      </c>
      <c r="J2589" t="s">
        <v>1915</v>
      </c>
      <c r="K2589" t="s">
        <v>2021</v>
      </c>
      <c r="L2589" s="24">
        <v>7092</v>
      </c>
      <c r="M2589" s="25">
        <f>+VLOOKUP(E2589, TC!A:D, 4, FALSE())</f>
        <v>1.0412999999999999</v>
      </c>
      <c r="N2589" s="24">
        <f t="shared" si="200"/>
        <v>7092</v>
      </c>
      <c r="O2589" t="str">
        <f t="shared" si="201"/>
        <v>FACTURA</v>
      </c>
      <c r="P2589" t="str">
        <f t="shared" si="202"/>
        <v>2025</v>
      </c>
      <c r="Q2589" t="str">
        <f t="shared" si="203"/>
        <v>02</v>
      </c>
      <c r="R2589" t="str">
        <f>+IFERROR(VLOOKUP(I2589, Listado!A:B, 2, FALSE()), "COMERCIALIZADORA INTERNACIONAL CARIBBEAN EXOTICS S A")</f>
        <v>COMERCIALIZADORA INTERNACIONAL CARIBBEAN EXOTICS S A</v>
      </c>
      <c r="S2589" s="25">
        <f>+VLOOKUP(E2589, TC!A:D, 2, FALSE())</f>
        <v>4123.1000000000004</v>
      </c>
      <c r="T2589" t="str">
        <f t="shared" si="204"/>
        <v>COP</v>
      </c>
    </row>
    <row r="2590" spans="1:20" ht="18.75" hidden="1" customHeight="1" x14ac:dyDescent="0.25">
      <c r="A2590" t="s">
        <v>2215</v>
      </c>
      <c r="B2590" t="s">
        <v>5</v>
      </c>
      <c r="C2590" t="s">
        <v>1913</v>
      </c>
      <c r="D2590" s="24">
        <v>11136</v>
      </c>
      <c r="E2590" t="s">
        <v>1651</v>
      </c>
      <c r="F2590" t="s">
        <v>99</v>
      </c>
      <c r="G2590" t="s">
        <v>1914</v>
      </c>
      <c r="I2590" t="s">
        <v>2373</v>
      </c>
      <c r="J2590" t="s">
        <v>1915</v>
      </c>
      <c r="K2590" t="s">
        <v>2021</v>
      </c>
      <c r="L2590" s="24">
        <v>15480</v>
      </c>
      <c r="M2590" s="25">
        <f>+VLOOKUP(E2590, TC!A:D, 4, FALSE())</f>
        <v>1.0412999999999999</v>
      </c>
      <c r="N2590" s="24">
        <f t="shared" si="200"/>
        <v>15480</v>
      </c>
      <c r="O2590" t="str">
        <f t="shared" si="201"/>
        <v>FACTURA</v>
      </c>
      <c r="P2590" t="str">
        <f t="shared" si="202"/>
        <v>2025</v>
      </c>
      <c r="Q2590" t="str">
        <f t="shared" si="203"/>
        <v>02</v>
      </c>
      <c r="R2590" t="str">
        <f>+IFERROR(VLOOKUP(I2590, Listado!A:B, 2, FALSE()), "COMERCIALIZADORA INTERNACIONAL CARIBBEAN EXOTICS S A")</f>
        <v>COMERCIALIZADORA INTERNACIONAL CARIBBEAN EXOTICS S A</v>
      </c>
      <c r="S2590" s="25">
        <f>+VLOOKUP(E2590, TC!A:D, 2, FALSE())</f>
        <v>4123.1000000000004</v>
      </c>
      <c r="T2590" t="str">
        <f t="shared" si="204"/>
        <v>COP</v>
      </c>
    </row>
    <row r="2591" spans="1:20" ht="18.75" hidden="1" customHeight="1" x14ac:dyDescent="0.25">
      <c r="A2591" t="s">
        <v>2215</v>
      </c>
      <c r="B2591" t="s">
        <v>5</v>
      </c>
      <c r="C2591" t="s">
        <v>1913</v>
      </c>
      <c r="D2591" s="24">
        <v>11136</v>
      </c>
      <c r="E2591" t="s">
        <v>1651</v>
      </c>
      <c r="F2591" t="s">
        <v>99</v>
      </c>
      <c r="G2591" t="s">
        <v>1914</v>
      </c>
      <c r="I2591" t="s">
        <v>2373</v>
      </c>
      <c r="J2591" t="s">
        <v>1915</v>
      </c>
      <c r="K2591" t="s">
        <v>2021</v>
      </c>
      <c r="L2591" s="24">
        <v>5580</v>
      </c>
      <c r="M2591" s="25">
        <f>+VLOOKUP(E2591, TC!A:D, 4, FALSE())</f>
        <v>1.0412999999999999</v>
      </c>
      <c r="N2591" s="24">
        <f t="shared" si="200"/>
        <v>5580</v>
      </c>
      <c r="O2591" t="str">
        <f t="shared" si="201"/>
        <v>FACTURA</v>
      </c>
      <c r="P2591" t="str">
        <f t="shared" si="202"/>
        <v>2025</v>
      </c>
      <c r="Q2591" t="str">
        <f t="shared" si="203"/>
        <v>02</v>
      </c>
      <c r="R2591" t="str">
        <f>+IFERROR(VLOOKUP(I2591, Listado!A:B, 2, FALSE()), "COMERCIALIZADORA INTERNACIONAL CARIBBEAN EXOTICS S A")</f>
        <v>COMERCIALIZADORA INTERNACIONAL CARIBBEAN EXOTICS S A</v>
      </c>
      <c r="S2591" s="25">
        <f>+VLOOKUP(E2591, TC!A:D, 2, FALSE())</f>
        <v>4123.1000000000004</v>
      </c>
      <c r="T2591" t="str">
        <f t="shared" si="204"/>
        <v>COP</v>
      </c>
    </row>
    <row r="2592" spans="1:20" ht="18.75" hidden="1" customHeight="1" x14ac:dyDescent="0.25">
      <c r="A2592" t="s">
        <v>2215</v>
      </c>
      <c r="B2592" t="s">
        <v>5</v>
      </c>
      <c r="C2592" t="s">
        <v>1913</v>
      </c>
      <c r="D2592" s="24">
        <v>11136</v>
      </c>
      <c r="E2592" t="s">
        <v>1651</v>
      </c>
      <c r="F2592" t="s">
        <v>99</v>
      </c>
      <c r="G2592" t="s">
        <v>1914</v>
      </c>
      <c r="I2592" t="s">
        <v>2373</v>
      </c>
      <c r="J2592" t="s">
        <v>1915</v>
      </c>
      <c r="K2592" t="s">
        <v>2021</v>
      </c>
      <c r="L2592" s="24">
        <v>32220</v>
      </c>
      <c r="M2592" s="25">
        <f>+VLOOKUP(E2592, TC!A:D, 4, FALSE())</f>
        <v>1.0412999999999999</v>
      </c>
      <c r="N2592" s="24">
        <f t="shared" si="200"/>
        <v>32220</v>
      </c>
      <c r="O2592" t="str">
        <f t="shared" si="201"/>
        <v>FACTURA</v>
      </c>
      <c r="P2592" t="str">
        <f t="shared" si="202"/>
        <v>2025</v>
      </c>
      <c r="Q2592" t="str">
        <f t="shared" si="203"/>
        <v>02</v>
      </c>
      <c r="R2592" t="str">
        <f>+IFERROR(VLOOKUP(I2592, Listado!A:B, 2, FALSE()), "COMERCIALIZADORA INTERNACIONAL CARIBBEAN EXOTICS S A")</f>
        <v>COMERCIALIZADORA INTERNACIONAL CARIBBEAN EXOTICS S A</v>
      </c>
      <c r="S2592" s="25">
        <f>+VLOOKUP(E2592, TC!A:D, 2, FALSE())</f>
        <v>4123.1000000000004</v>
      </c>
      <c r="T2592" t="str">
        <f t="shared" si="204"/>
        <v>COP</v>
      </c>
    </row>
    <row r="2593" spans="1:20" ht="18.75" hidden="1" customHeight="1" x14ac:dyDescent="0.25">
      <c r="A2593" t="s">
        <v>2215</v>
      </c>
      <c r="B2593" t="s">
        <v>5</v>
      </c>
      <c r="C2593" t="s">
        <v>1913</v>
      </c>
      <c r="D2593" s="24">
        <v>11136</v>
      </c>
      <c r="E2593" t="s">
        <v>1651</v>
      </c>
      <c r="F2593" t="s">
        <v>99</v>
      </c>
      <c r="G2593" t="s">
        <v>1914</v>
      </c>
      <c r="I2593" t="s">
        <v>2373</v>
      </c>
      <c r="J2593" t="s">
        <v>1915</v>
      </c>
      <c r="K2593" t="s">
        <v>2021</v>
      </c>
      <c r="L2593" s="24">
        <v>19800</v>
      </c>
      <c r="M2593" s="25">
        <f>+VLOOKUP(E2593, TC!A:D, 4, FALSE())</f>
        <v>1.0412999999999999</v>
      </c>
      <c r="N2593" s="24">
        <f t="shared" si="200"/>
        <v>19800</v>
      </c>
      <c r="O2593" t="str">
        <f t="shared" si="201"/>
        <v>FACTURA</v>
      </c>
      <c r="P2593" t="str">
        <f t="shared" si="202"/>
        <v>2025</v>
      </c>
      <c r="Q2593" t="str">
        <f t="shared" si="203"/>
        <v>02</v>
      </c>
      <c r="R2593" t="str">
        <f>+IFERROR(VLOOKUP(I2593, Listado!A:B, 2, FALSE()), "COMERCIALIZADORA INTERNACIONAL CARIBBEAN EXOTICS S A")</f>
        <v>COMERCIALIZADORA INTERNACIONAL CARIBBEAN EXOTICS S A</v>
      </c>
      <c r="S2593" s="25">
        <f>+VLOOKUP(E2593, TC!A:D, 2, FALSE())</f>
        <v>4123.1000000000004</v>
      </c>
      <c r="T2593" t="str">
        <f t="shared" si="204"/>
        <v>COP</v>
      </c>
    </row>
    <row r="2594" spans="1:20" ht="18.75" hidden="1" customHeight="1" x14ac:dyDescent="0.25">
      <c r="A2594" t="s">
        <v>2215</v>
      </c>
      <c r="B2594" t="s">
        <v>5</v>
      </c>
      <c r="C2594" t="s">
        <v>1913</v>
      </c>
      <c r="D2594" s="24">
        <v>11136</v>
      </c>
      <c r="E2594" t="s">
        <v>1651</v>
      </c>
      <c r="F2594" t="s">
        <v>99</v>
      </c>
      <c r="G2594" t="s">
        <v>1914</v>
      </c>
      <c r="I2594" t="s">
        <v>2373</v>
      </c>
      <c r="J2594" t="s">
        <v>1915</v>
      </c>
      <c r="K2594" t="s">
        <v>2021</v>
      </c>
      <c r="L2594" s="24">
        <v>19620</v>
      </c>
      <c r="M2594" s="25">
        <f>+VLOOKUP(E2594, TC!A:D, 4, FALSE())</f>
        <v>1.0412999999999999</v>
      </c>
      <c r="N2594" s="24">
        <f t="shared" si="200"/>
        <v>19620</v>
      </c>
      <c r="O2594" t="str">
        <f t="shared" si="201"/>
        <v>FACTURA</v>
      </c>
      <c r="P2594" t="str">
        <f t="shared" si="202"/>
        <v>2025</v>
      </c>
      <c r="Q2594" t="str">
        <f t="shared" si="203"/>
        <v>02</v>
      </c>
      <c r="R2594" t="str">
        <f>+IFERROR(VLOOKUP(I2594, Listado!A:B, 2, FALSE()), "COMERCIALIZADORA INTERNACIONAL CARIBBEAN EXOTICS S A")</f>
        <v>COMERCIALIZADORA INTERNACIONAL CARIBBEAN EXOTICS S A</v>
      </c>
      <c r="S2594" s="25">
        <f>+VLOOKUP(E2594, TC!A:D, 2, FALSE())</f>
        <v>4123.1000000000004</v>
      </c>
      <c r="T2594" t="str">
        <f t="shared" si="204"/>
        <v>COP</v>
      </c>
    </row>
    <row r="2595" spans="1:20" ht="18.75" hidden="1" customHeight="1" x14ac:dyDescent="0.25">
      <c r="A2595" t="s">
        <v>2215</v>
      </c>
      <c r="B2595" t="s">
        <v>5</v>
      </c>
      <c r="C2595" t="s">
        <v>1913</v>
      </c>
      <c r="D2595" s="24">
        <v>11136</v>
      </c>
      <c r="E2595" t="s">
        <v>1651</v>
      </c>
      <c r="F2595" t="s">
        <v>99</v>
      </c>
      <c r="G2595" t="s">
        <v>1914</v>
      </c>
      <c r="I2595" t="s">
        <v>2373</v>
      </c>
      <c r="J2595" t="s">
        <v>1915</v>
      </c>
      <c r="K2595" t="s">
        <v>2021</v>
      </c>
      <c r="L2595" s="24">
        <v>121140</v>
      </c>
      <c r="M2595" s="25">
        <f>+VLOOKUP(E2595, TC!A:D, 4, FALSE())</f>
        <v>1.0412999999999999</v>
      </c>
      <c r="N2595" s="24">
        <f t="shared" si="200"/>
        <v>121140</v>
      </c>
      <c r="O2595" t="str">
        <f t="shared" si="201"/>
        <v>FACTURA</v>
      </c>
      <c r="P2595" t="str">
        <f t="shared" si="202"/>
        <v>2025</v>
      </c>
      <c r="Q2595" t="str">
        <f t="shared" si="203"/>
        <v>02</v>
      </c>
      <c r="R2595" t="str">
        <f>+IFERROR(VLOOKUP(I2595, Listado!A:B, 2, FALSE()), "COMERCIALIZADORA INTERNACIONAL CARIBBEAN EXOTICS S A")</f>
        <v>COMERCIALIZADORA INTERNACIONAL CARIBBEAN EXOTICS S A</v>
      </c>
      <c r="S2595" s="25">
        <f>+VLOOKUP(E2595, TC!A:D, 2, FALSE())</f>
        <v>4123.1000000000004</v>
      </c>
      <c r="T2595" t="str">
        <f t="shared" si="204"/>
        <v>COP</v>
      </c>
    </row>
    <row r="2596" spans="1:20" ht="18.75" hidden="1" customHeight="1" x14ac:dyDescent="0.25">
      <c r="A2596" t="s">
        <v>2215</v>
      </c>
      <c r="B2596" t="s">
        <v>5</v>
      </c>
      <c r="C2596" t="s">
        <v>1913</v>
      </c>
      <c r="D2596" s="24">
        <v>11136</v>
      </c>
      <c r="E2596" t="s">
        <v>1651</v>
      </c>
      <c r="F2596" t="s">
        <v>99</v>
      </c>
      <c r="G2596" t="s">
        <v>1914</v>
      </c>
      <c r="I2596" t="s">
        <v>2373</v>
      </c>
      <c r="J2596" t="s">
        <v>1915</v>
      </c>
      <c r="K2596" t="s">
        <v>2021</v>
      </c>
      <c r="L2596" s="24">
        <v>934740</v>
      </c>
      <c r="M2596" s="25">
        <f>+VLOOKUP(E2596, TC!A:D, 4, FALSE())</f>
        <v>1.0412999999999999</v>
      </c>
      <c r="N2596" s="24">
        <f t="shared" si="200"/>
        <v>934740</v>
      </c>
      <c r="O2596" t="str">
        <f t="shared" si="201"/>
        <v>FACTURA</v>
      </c>
      <c r="P2596" t="str">
        <f t="shared" si="202"/>
        <v>2025</v>
      </c>
      <c r="Q2596" t="str">
        <f t="shared" si="203"/>
        <v>02</v>
      </c>
      <c r="R2596" t="str">
        <f>+IFERROR(VLOOKUP(I2596, Listado!A:B, 2, FALSE()), "COMERCIALIZADORA INTERNACIONAL CARIBBEAN EXOTICS S A")</f>
        <v>COMERCIALIZADORA INTERNACIONAL CARIBBEAN EXOTICS S A</v>
      </c>
      <c r="S2596" s="25">
        <f>+VLOOKUP(E2596, TC!A:D, 2, FALSE())</f>
        <v>4123.1000000000004</v>
      </c>
      <c r="T2596" t="str">
        <f t="shared" si="204"/>
        <v>COP</v>
      </c>
    </row>
    <row r="2597" spans="1:20" ht="18.75" hidden="1" customHeight="1" x14ac:dyDescent="0.25">
      <c r="A2597" t="s">
        <v>2215</v>
      </c>
      <c r="B2597" t="s">
        <v>5</v>
      </c>
      <c r="C2597" t="s">
        <v>1913</v>
      </c>
      <c r="D2597" s="24">
        <v>11136</v>
      </c>
      <c r="E2597" t="s">
        <v>1651</v>
      </c>
      <c r="F2597" t="s">
        <v>99</v>
      </c>
      <c r="G2597" t="s">
        <v>1914</v>
      </c>
      <c r="I2597" t="s">
        <v>2373</v>
      </c>
      <c r="J2597" t="s">
        <v>1915</v>
      </c>
      <c r="K2597" t="s">
        <v>2021</v>
      </c>
      <c r="L2597" s="24">
        <v>3960</v>
      </c>
      <c r="M2597" s="25">
        <f>+VLOOKUP(E2597, TC!A:D, 4, FALSE())</f>
        <v>1.0412999999999999</v>
      </c>
      <c r="N2597" s="24">
        <f t="shared" si="200"/>
        <v>3960</v>
      </c>
      <c r="O2597" t="str">
        <f t="shared" si="201"/>
        <v>FACTURA</v>
      </c>
      <c r="P2597" t="str">
        <f t="shared" si="202"/>
        <v>2025</v>
      </c>
      <c r="Q2597" t="str">
        <f t="shared" si="203"/>
        <v>02</v>
      </c>
      <c r="R2597" t="str">
        <f>+IFERROR(VLOOKUP(I2597, Listado!A:B, 2, FALSE()), "COMERCIALIZADORA INTERNACIONAL CARIBBEAN EXOTICS S A")</f>
        <v>COMERCIALIZADORA INTERNACIONAL CARIBBEAN EXOTICS S A</v>
      </c>
      <c r="S2597" s="25">
        <f>+VLOOKUP(E2597, TC!A:D, 2, FALSE())</f>
        <v>4123.1000000000004</v>
      </c>
      <c r="T2597" t="str">
        <f t="shared" si="204"/>
        <v>COP</v>
      </c>
    </row>
    <row r="2598" spans="1:20" ht="18.75" hidden="1" customHeight="1" x14ac:dyDescent="0.25">
      <c r="A2598" t="s">
        <v>2215</v>
      </c>
      <c r="B2598" t="s">
        <v>5</v>
      </c>
      <c r="C2598" t="s">
        <v>1913</v>
      </c>
      <c r="D2598" s="24">
        <v>11136</v>
      </c>
      <c r="E2598" t="s">
        <v>1651</v>
      </c>
      <c r="F2598" t="s">
        <v>99</v>
      </c>
      <c r="G2598" t="s">
        <v>1914</v>
      </c>
      <c r="I2598" t="s">
        <v>2373</v>
      </c>
      <c r="J2598" t="s">
        <v>1915</v>
      </c>
      <c r="K2598" t="s">
        <v>2021</v>
      </c>
      <c r="L2598" s="24">
        <v>30060</v>
      </c>
      <c r="M2598" s="25">
        <f>+VLOOKUP(E2598, TC!A:D, 4, FALSE())</f>
        <v>1.0412999999999999</v>
      </c>
      <c r="N2598" s="24">
        <f t="shared" si="200"/>
        <v>30060</v>
      </c>
      <c r="O2598" t="str">
        <f t="shared" si="201"/>
        <v>FACTURA</v>
      </c>
      <c r="P2598" t="str">
        <f t="shared" si="202"/>
        <v>2025</v>
      </c>
      <c r="Q2598" t="str">
        <f t="shared" si="203"/>
        <v>02</v>
      </c>
      <c r="R2598" t="str">
        <f>+IFERROR(VLOOKUP(I2598, Listado!A:B, 2, FALSE()), "COMERCIALIZADORA INTERNACIONAL CARIBBEAN EXOTICS S A")</f>
        <v>COMERCIALIZADORA INTERNACIONAL CARIBBEAN EXOTICS S A</v>
      </c>
      <c r="S2598" s="25">
        <f>+VLOOKUP(E2598, TC!A:D, 2, FALSE())</f>
        <v>4123.1000000000004</v>
      </c>
      <c r="T2598" t="str">
        <f t="shared" si="204"/>
        <v>COP</v>
      </c>
    </row>
    <row r="2599" spans="1:20" ht="18.75" hidden="1" customHeight="1" x14ac:dyDescent="0.25">
      <c r="A2599" t="s">
        <v>2215</v>
      </c>
      <c r="B2599" t="s">
        <v>5</v>
      </c>
      <c r="C2599" t="s">
        <v>1913</v>
      </c>
      <c r="D2599" s="24">
        <v>11136</v>
      </c>
      <c r="E2599" t="s">
        <v>1651</v>
      </c>
      <c r="F2599" t="s">
        <v>99</v>
      </c>
      <c r="G2599" t="s">
        <v>1914</v>
      </c>
      <c r="I2599" t="s">
        <v>2373</v>
      </c>
      <c r="J2599" t="s">
        <v>1915</v>
      </c>
      <c r="K2599" t="s">
        <v>2021</v>
      </c>
      <c r="L2599" s="24">
        <v>17820</v>
      </c>
      <c r="M2599" s="25">
        <f>+VLOOKUP(E2599, TC!A:D, 4, FALSE())</f>
        <v>1.0412999999999999</v>
      </c>
      <c r="N2599" s="24">
        <f t="shared" si="200"/>
        <v>17820</v>
      </c>
      <c r="O2599" t="str">
        <f t="shared" si="201"/>
        <v>FACTURA</v>
      </c>
      <c r="P2599" t="str">
        <f t="shared" si="202"/>
        <v>2025</v>
      </c>
      <c r="Q2599" t="str">
        <f t="shared" si="203"/>
        <v>02</v>
      </c>
      <c r="R2599" t="str">
        <f>+IFERROR(VLOOKUP(I2599, Listado!A:B, 2, FALSE()), "COMERCIALIZADORA INTERNACIONAL CARIBBEAN EXOTICS S A")</f>
        <v>COMERCIALIZADORA INTERNACIONAL CARIBBEAN EXOTICS S A</v>
      </c>
      <c r="S2599" s="25">
        <f>+VLOOKUP(E2599, TC!A:D, 2, FALSE())</f>
        <v>4123.1000000000004</v>
      </c>
      <c r="T2599" t="str">
        <f t="shared" si="204"/>
        <v>COP</v>
      </c>
    </row>
    <row r="2600" spans="1:20" ht="18.75" hidden="1" customHeight="1" x14ac:dyDescent="0.25">
      <c r="A2600" t="s">
        <v>2215</v>
      </c>
      <c r="B2600" t="s">
        <v>5</v>
      </c>
      <c r="C2600" t="s">
        <v>1913</v>
      </c>
      <c r="D2600" s="24">
        <v>11136</v>
      </c>
      <c r="E2600" t="s">
        <v>1651</v>
      </c>
      <c r="F2600" t="s">
        <v>99</v>
      </c>
      <c r="G2600" t="s">
        <v>1914</v>
      </c>
      <c r="I2600" t="s">
        <v>2373</v>
      </c>
      <c r="J2600" t="s">
        <v>1915</v>
      </c>
      <c r="K2600" t="s">
        <v>2021</v>
      </c>
      <c r="L2600" s="24">
        <v>19080</v>
      </c>
      <c r="M2600" s="25">
        <f>+VLOOKUP(E2600, TC!A:D, 4, FALSE())</f>
        <v>1.0412999999999999</v>
      </c>
      <c r="N2600" s="24">
        <f t="shared" si="200"/>
        <v>19080</v>
      </c>
      <c r="O2600" t="str">
        <f t="shared" si="201"/>
        <v>FACTURA</v>
      </c>
      <c r="P2600" t="str">
        <f t="shared" si="202"/>
        <v>2025</v>
      </c>
      <c r="Q2600" t="str">
        <f t="shared" si="203"/>
        <v>02</v>
      </c>
      <c r="R2600" t="str">
        <f>+IFERROR(VLOOKUP(I2600, Listado!A:B, 2, FALSE()), "COMERCIALIZADORA INTERNACIONAL CARIBBEAN EXOTICS S A")</f>
        <v>COMERCIALIZADORA INTERNACIONAL CARIBBEAN EXOTICS S A</v>
      </c>
      <c r="S2600" s="25">
        <f>+VLOOKUP(E2600, TC!A:D, 2, FALSE())</f>
        <v>4123.1000000000004</v>
      </c>
      <c r="T2600" t="str">
        <f t="shared" si="204"/>
        <v>COP</v>
      </c>
    </row>
    <row r="2601" spans="1:20" ht="18.75" hidden="1" customHeight="1" x14ac:dyDescent="0.25">
      <c r="A2601" t="s">
        <v>2215</v>
      </c>
      <c r="B2601" t="s">
        <v>5</v>
      </c>
      <c r="C2601" t="s">
        <v>1913</v>
      </c>
      <c r="D2601" s="24">
        <v>11136</v>
      </c>
      <c r="E2601" t="s">
        <v>1651</v>
      </c>
      <c r="F2601" t="s">
        <v>99</v>
      </c>
      <c r="G2601" t="s">
        <v>1914</v>
      </c>
      <c r="I2601" t="s">
        <v>2373</v>
      </c>
      <c r="J2601" t="s">
        <v>1915</v>
      </c>
      <c r="K2601" t="s">
        <v>2021</v>
      </c>
      <c r="L2601" s="24">
        <v>34380</v>
      </c>
      <c r="M2601" s="25">
        <f>+VLOOKUP(E2601, TC!A:D, 4, FALSE())</f>
        <v>1.0412999999999999</v>
      </c>
      <c r="N2601" s="24">
        <f t="shared" si="200"/>
        <v>34380</v>
      </c>
      <c r="O2601" t="str">
        <f t="shared" si="201"/>
        <v>FACTURA</v>
      </c>
      <c r="P2601" t="str">
        <f t="shared" si="202"/>
        <v>2025</v>
      </c>
      <c r="Q2601" t="str">
        <f t="shared" si="203"/>
        <v>02</v>
      </c>
      <c r="R2601" t="str">
        <f>+IFERROR(VLOOKUP(I2601, Listado!A:B, 2, FALSE()), "COMERCIALIZADORA INTERNACIONAL CARIBBEAN EXOTICS S A")</f>
        <v>COMERCIALIZADORA INTERNACIONAL CARIBBEAN EXOTICS S A</v>
      </c>
      <c r="S2601" s="25">
        <f>+VLOOKUP(E2601, TC!A:D, 2, FALSE())</f>
        <v>4123.1000000000004</v>
      </c>
      <c r="T2601" t="str">
        <f t="shared" si="204"/>
        <v>COP</v>
      </c>
    </row>
    <row r="2602" spans="1:20" ht="18.75" hidden="1" customHeight="1" x14ac:dyDescent="0.25">
      <c r="A2602" t="s">
        <v>2215</v>
      </c>
      <c r="B2602" t="s">
        <v>5</v>
      </c>
      <c r="C2602" t="s">
        <v>1913</v>
      </c>
      <c r="D2602" s="24">
        <v>11136</v>
      </c>
      <c r="E2602" t="s">
        <v>1651</v>
      </c>
      <c r="F2602" t="s">
        <v>99</v>
      </c>
      <c r="G2602" t="s">
        <v>1914</v>
      </c>
      <c r="I2602" t="s">
        <v>2373</v>
      </c>
      <c r="J2602" t="s">
        <v>1915</v>
      </c>
      <c r="K2602" t="s">
        <v>2021</v>
      </c>
      <c r="L2602" s="24">
        <v>18360</v>
      </c>
      <c r="M2602" s="25">
        <f>+VLOOKUP(E2602, TC!A:D, 4, FALSE())</f>
        <v>1.0412999999999999</v>
      </c>
      <c r="N2602" s="24">
        <f t="shared" si="200"/>
        <v>18360</v>
      </c>
      <c r="O2602" t="str">
        <f t="shared" si="201"/>
        <v>FACTURA</v>
      </c>
      <c r="P2602" t="str">
        <f t="shared" si="202"/>
        <v>2025</v>
      </c>
      <c r="Q2602" t="str">
        <f t="shared" si="203"/>
        <v>02</v>
      </c>
      <c r="R2602" t="str">
        <f>+IFERROR(VLOOKUP(I2602, Listado!A:B, 2, FALSE()), "COMERCIALIZADORA INTERNACIONAL CARIBBEAN EXOTICS S A")</f>
        <v>COMERCIALIZADORA INTERNACIONAL CARIBBEAN EXOTICS S A</v>
      </c>
      <c r="S2602" s="25">
        <f>+VLOOKUP(E2602, TC!A:D, 2, FALSE())</f>
        <v>4123.1000000000004</v>
      </c>
      <c r="T2602" t="str">
        <f t="shared" si="204"/>
        <v>COP</v>
      </c>
    </row>
    <row r="2603" spans="1:20" ht="18.75" hidden="1" customHeight="1" x14ac:dyDescent="0.25">
      <c r="A2603" t="s">
        <v>2215</v>
      </c>
      <c r="B2603" t="s">
        <v>5</v>
      </c>
      <c r="C2603" t="s">
        <v>1913</v>
      </c>
      <c r="D2603" s="24">
        <v>11136</v>
      </c>
      <c r="E2603" t="s">
        <v>1651</v>
      </c>
      <c r="F2603" t="s">
        <v>99</v>
      </c>
      <c r="G2603" t="s">
        <v>1914</v>
      </c>
      <c r="I2603" t="s">
        <v>2373</v>
      </c>
      <c r="J2603" t="s">
        <v>1915</v>
      </c>
      <c r="K2603" t="s">
        <v>2021</v>
      </c>
      <c r="L2603" s="24">
        <v>15300</v>
      </c>
      <c r="M2603" s="25">
        <f>+VLOOKUP(E2603, TC!A:D, 4, FALSE())</f>
        <v>1.0412999999999999</v>
      </c>
      <c r="N2603" s="24">
        <f t="shared" si="200"/>
        <v>15300</v>
      </c>
      <c r="O2603" t="str">
        <f t="shared" si="201"/>
        <v>FACTURA</v>
      </c>
      <c r="P2603" t="str">
        <f t="shared" si="202"/>
        <v>2025</v>
      </c>
      <c r="Q2603" t="str">
        <f t="shared" si="203"/>
        <v>02</v>
      </c>
      <c r="R2603" t="str">
        <f>+IFERROR(VLOOKUP(I2603, Listado!A:B, 2, FALSE()), "COMERCIALIZADORA INTERNACIONAL CARIBBEAN EXOTICS S A")</f>
        <v>COMERCIALIZADORA INTERNACIONAL CARIBBEAN EXOTICS S A</v>
      </c>
      <c r="S2603" s="25">
        <f>+VLOOKUP(E2603, TC!A:D, 2, FALSE())</f>
        <v>4123.1000000000004</v>
      </c>
      <c r="T2603" t="str">
        <f t="shared" si="204"/>
        <v>COP</v>
      </c>
    </row>
    <row r="2604" spans="1:20" ht="18.75" hidden="1" customHeight="1" x14ac:dyDescent="0.25">
      <c r="A2604" t="s">
        <v>2215</v>
      </c>
      <c r="B2604" t="s">
        <v>5</v>
      </c>
      <c r="C2604" t="s">
        <v>1913</v>
      </c>
      <c r="D2604" s="24">
        <v>11136</v>
      </c>
      <c r="E2604" t="s">
        <v>1651</v>
      </c>
      <c r="F2604" t="s">
        <v>99</v>
      </c>
      <c r="G2604" t="s">
        <v>1914</v>
      </c>
      <c r="I2604" t="s">
        <v>2373</v>
      </c>
      <c r="J2604" t="s">
        <v>1915</v>
      </c>
      <c r="K2604" t="s">
        <v>2021</v>
      </c>
      <c r="L2604" s="24">
        <v>231840</v>
      </c>
      <c r="M2604" s="25">
        <f>+VLOOKUP(E2604, TC!A:D, 4, FALSE())</f>
        <v>1.0412999999999999</v>
      </c>
      <c r="N2604" s="24">
        <f t="shared" si="200"/>
        <v>231840</v>
      </c>
      <c r="O2604" t="str">
        <f t="shared" si="201"/>
        <v>FACTURA</v>
      </c>
      <c r="P2604" t="str">
        <f t="shared" si="202"/>
        <v>2025</v>
      </c>
      <c r="Q2604" t="str">
        <f t="shared" si="203"/>
        <v>02</v>
      </c>
      <c r="R2604" t="str">
        <f>+IFERROR(VLOOKUP(I2604, Listado!A:B, 2, FALSE()), "COMERCIALIZADORA INTERNACIONAL CARIBBEAN EXOTICS S A")</f>
        <v>COMERCIALIZADORA INTERNACIONAL CARIBBEAN EXOTICS S A</v>
      </c>
      <c r="S2604" s="25">
        <f>+VLOOKUP(E2604, TC!A:D, 2, FALSE())</f>
        <v>4123.1000000000004</v>
      </c>
      <c r="T2604" t="str">
        <f t="shared" si="204"/>
        <v>COP</v>
      </c>
    </row>
    <row r="2605" spans="1:20" ht="18.75" hidden="1" customHeight="1" x14ac:dyDescent="0.25">
      <c r="A2605" t="s">
        <v>2215</v>
      </c>
      <c r="B2605" t="s">
        <v>5</v>
      </c>
      <c r="C2605" t="s">
        <v>1913</v>
      </c>
      <c r="D2605" s="24">
        <v>11136</v>
      </c>
      <c r="E2605" t="s">
        <v>1651</v>
      </c>
      <c r="F2605" t="s">
        <v>99</v>
      </c>
      <c r="G2605" t="s">
        <v>1914</v>
      </c>
      <c r="I2605" t="s">
        <v>2373</v>
      </c>
      <c r="J2605" t="s">
        <v>1915</v>
      </c>
      <c r="K2605" t="s">
        <v>2021</v>
      </c>
      <c r="L2605" s="24">
        <v>450540</v>
      </c>
      <c r="M2605" s="25">
        <f>+VLOOKUP(E2605, TC!A:D, 4, FALSE())</f>
        <v>1.0412999999999999</v>
      </c>
      <c r="N2605" s="24">
        <f t="shared" si="200"/>
        <v>450540</v>
      </c>
      <c r="O2605" t="str">
        <f t="shared" si="201"/>
        <v>FACTURA</v>
      </c>
      <c r="P2605" t="str">
        <f t="shared" si="202"/>
        <v>2025</v>
      </c>
      <c r="Q2605" t="str">
        <f t="shared" si="203"/>
        <v>02</v>
      </c>
      <c r="R2605" t="str">
        <f>+IFERROR(VLOOKUP(I2605, Listado!A:B, 2, FALSE()), "COMERCIALIZADORA INTERNACIONAL CARIBBEAN EXOTICS S A")</f>
        <v>COMERCIALIZADORA INTERNACIONAL CARIBBEAN EXOTICS S A</v>
      </c>
      <c r="S2605" s="25">
        <f>+VLOOKUP(E2605, TC!A:D, 2, FALSE())</f>
        <v>4123.1000000000004</v>
      </c>
      <c r="T2605" t="str">
        <f t="shared" si="204"/>
        <v>COP</v>
      </c>
    </row>
    <row r="2606" spans="1:20" ht="18.75" hidden="1" customHeight="1" x14ac:dyDescent="0.25">
      <c r="A2606" t="s">
        <v>2215</v>
      </c>
      <c r="B2606" t="s">
        <v>5</v>
      </c>
      <c r="C2606" t="s">
        <v>1913</v>
      </c>
      <c r="D2606" s="24">
        <v>11136</v>
      </c>
      <c r="E2606" t="s">
        <v>1651</v>
      </c>
      <c r="F2606" t="s">
        <v>99</v>
      </c>
      <c r="G2606" t="s">
        <v>1914</v>
      </c>
      <c r="I2606" t="s">
        <v>2373</v>
      </c>
      <c r="J2606" t="s">
        <v>1915</v>
      </c>
      <c r="K2606" t="s">
        <v>2021</v>
      </c>
      <c r="L2606" s="24">
        <v>4680</v>
      </c>
      <c r="M2606" s="25">
        <f>+VLOOKUP(E2606, TC!A:D, 4, FALSE())</f>
        <v>1.0412999999999999</v>
      </c>
      <c r="N2606" s="24">
        <f t="shared" si="200"/>
        <v>4680</v>
      </c>
      <c r="O2606" t="str">
        <f t="shared" si="201"/>
        <v>FACTURA</v>
      </c>
      <c r="P2606" t="str">
        <f t="shared" si="202"/>
        <v>2025</v>
      </c>
      <c r="Q2606" t="str">
        <f t="shared" si="203"/>
        <v>02</v>
      </c>
      <c r="R2606" t="str">
        <f>+IFERROR(VLOOKUP(I2606, Listado!A:B, 2, FALSE()), "COMERCIALIZADORA INTERNACIONAL CARIBBEAN EXOTICS S A")</f>
        <v>COMERCIALIZADORA INTERNACIONAL CARIBBEAN EXOTICS S A</v>
      </c>
      <c r="S2606" s="25">
        <f>+VLOOKUP(E2606, TC!A:D, 2, FALSE())</f>
        <v>4123.1000000000004</v>
      </c>
      <c r="T2606" t="str">
        <f t="shared" si="204"/>
        <v>COP</v>
      </c>
    </row>
    <row r="2607" spans="1:20" ht="18.75" hidden="1" customHeight="1" x14ac:dyDescent="0.25">
      <c r="A2607" t="s">
        <v>2215</v>
      </c>
      <c r="B2607" t="s">
        <v>5</v>
      </c>
      <c r="C2607" t="s">
        <v>1913</v>
      </c>
      <c r="D2607" s="24">
        <v>11136</v>
      </c>
      <c r="E2607" t="s">
        <v>1651</v>
      </c>
      <c r="F2607" t="s">
        <v>99</v>
      </c>
      <c r="G2607" t="s">
        <v>1914</v>
      </c>
      <c r="I2607" t="s">
        <v>2373</v>
      </c>
      <c r="J2607" t="s">
        <v>1915</v>
      </c>
      <c r="K2607" t="s">
        <v>2021</v>
      </c>
      <c r="L2607" s="24">
        <v>5220</v>
      </c>
      <c r="M2607" s="25">
        <f>+VLOOKUP(E2607, TC!A:D, 4, FALSE())</f>
        <v>1.0412999999999999</v>
      </c>
      <c r="N2607" s="24">
        <f t="shared" si="200"/>
        <v>5220</v>
      </c>
      <c r="O2607" t="str">
        <f t="shared" si="201"/>
        <v>FACTURA</v>
      </c>
      <c r="P2607" t="str">
        <f t="shared" si="202"/>
        <v>2025</v>
      </c>
      <c r="Q2607" t="str">
        <f t="shared" si="203"/>
        <v>02</v>
      </c>
      <c r="R2607" t="str">
        <f>+IFERROR(VLOOKUP(I2607, Listado!A:B, 2, FALSE()), "COMERCIALIZADORA INTERNACIONAL CARIBBEAN EXOTICS S A")</f>
        <v>COMERCIALIZADORA INTERNACIONAL CARIBBEAN EXOTICS S A</v>
      </c>
      <c r="S2607" s="25">
        <f>+VLOOKUP(E2607, TC!A:D, 2, FALSE())</f>
        <v>4123.1000000000004</v>
      </c>
      <c r="T2607" t="str">
        <f t="shared" si="204"/>
        <v>COP</v>
      </c>
    </row>
    <row r="2608" spans="1:20" ht="18.75" hidden="1" customHeight="1" x14ac:dyDescent="0.25">
      <c r="A2608" t="s">
        <v>2215</v>
      </c>
      <c r="B2608" t="s">
        <v>5</v>
      </c>
      <c r="C2608" t="s">
        <v>1913</v>
      </c>
      <c r="D2608" s="24">
        <v>11136</v>
      </c>
      <c r="E2608" t="s">
        <v>1651</v>
      </c>
      <c r="F2608" t="s">
        <v>99</v>
      </c>
      <c r="G2608" t="s">
        <v>1914</v>
      </c>
      <c r="I2608" t="s">
        <v>2373</v>
      </c>
      <c r="J2608" t="s">
        <v>1915</v>
      </c>
      <c r="K2608" t="s">
        <v>2021</v>
      </c>
      <c r="L2608" s="24">
        <v>3600</v>
      </c>
      <c r="M2608" s="25">
        <f>+VLOOKUP(E2608, TC!A:D, 4, FALSE())</f>
        <v>1.0412999999999999</v>
      </c>
      <c r="N2608" s="24">
        <f t="shared" si="200"/>
        <v>3600</v>
      </c>
      <c r="O2608" t="str">
        <f t="shared" si="201"/>
        <v>FACTURA</v>
      </c>
      <c r="P2608" t="str">
        <f t="shared" si="202"/>
        <v>2025</v>
      </c>
      <c r="Q2608" t="str">
        <f t="shared" si="203"/>
        <v>02</v>
      </c>
      <c r="R2608" t="str">
        <f>+IFERROR(VLOOKUP(I2608, Listado!A:B, 2, FALSE()), "COMERCIALIZADORA INTERNACIONAL CARIBBEAN EXOTICS S A")</f>
        <v>COMERCIALIZADORA INTERNACIONAL CARIBBEAN EXOTICS S A</v>
      </c>
      <c r="S2608" s="25">
        <f>+VLOOKUP(E2608, TC!A:D, 2, FALSE())</f>
        <v>4123.1000000000004</v>
      </c>
      <c r="T2608" t="str">
        <f t="shared" si="204"/>
        <v>COP</v>
      </c>
    </row>
    <row r="2609" spans="1:20" ht="18.75" hidden="1" customHeight="1" x14ac:dyDescent="0.25">
      <c r="A2609" t="s">
        <v>2215</v>
      </c>
      <c r="B2609" t="s">
        <v>5</v>
      </c>
      <c r="C2609" t="s">
        <v>1913</v>
      </c>
      <c r="D2609" s="24">
        <v>11136</v>
      </c>
      <c r="E2609" t="s">
        <v>1651</v>
      </c>
      <c r="F2609" t="s">
        <v>99</v>
      </c>
      <c r="G2609" t="s">
        <v>1914</v>
      </c>
      <c r="I2609" t="s">
        <v>2373</v>
      </c>
      <c r="J2609" t="s">
        <v>1915</v>
      </c>
      <c r="K2609" t="s">
        <v>2021</v>
      </c>
      <c r="L2609" s="24">
        <v>15300</v>
      </c>
      <c r="M2609" s="25">
        <f>+VLOOKUP(E2609, TC!A:D, 4, FALSE())</f>
        <v>1.0412999999999999</v>
      </c>
      <c r="N2609" s="24">
        <f t="shared" si="200"/>
        <v>15300</v>
      </c>
      <c r="O2609" t="str">
        <f t="shared" si="201"/>
        <v>FACTURA</v>
      </c>
      <c r="P2609" t="str">
        <f t="shared" si="202"/>
        <v>2025</v>
      </c>
      <c r="Q2609" t="str">
        <f t="shared" si="203"/>
        <v>02</v>
      </c>
      <c r="R2609" t="str">
        <f>+IFERROR(VLOOKUP(I2609, Listado!A:B, 2, FALSE()), "COMERCIALIZADORA INTERNACIONAL CARIBBEAN EXOTICS S A")</f>
        <v>COMERCIALIZADORA INTERNACIONAL CARIBBEAN EXOTICS S A</v>
      </c>
      <c r="S2609" s="25">
        <f>+VLOOKUP(E2609, TC!A:D, 2, FALSE())</f>
        <v>4123.1000000000004</v>
      </c>
      <c r="T2609" t="str">
        <f t="shared" si="204"/>
        <v>COP</v>
      </c>
    </row>
    <row r="2610" spans="1:20" ht="18.75" hidden="1" customHeight="1" x14ac:dyDescent="0.25">
      <c r="A2610" t="s">
        <v>2215</v>
      </c>
      <c r="B2610" t="s">
        <v>5</v>
      </c>
      <c r="C2610" t="s">
        <v>1913</v>
      </c>
      <c r="D2610" s="24">
        <v>11136</v>
      </c>
      <c r="E2610" t="s">
        <v>1651</v>
      </c>
      <c r="F2610" t="s">
        <v>99</v>
      </c>
      <c r="G2610" t="s">
        <v>1914</v>
      </c>
      <c r="I2610" t="s">
        <v>2373</v>
      </c>
      <c r="J2610" t="s">
        <v>1915</v>
      </c>
      <c r="K2610" t="s">
        <v>2021</v>
      </c>
      <c r="L2610" s="24">
        <v>59220</v>
      </c>
      <c r="M2610" s="25">
        <f>+VLOOKUP(E2610, TC!A:D, 4, FALSE())</f>
        <v>1.0412999999999999</v>
      </c>
      <c r="N2610" s="24">
        <f t="shared" si="200"/>
        <v>59220</v>
      </c>
      <c r="O2610" t="str">
        <f t="shared" si="201"/>
        <v>FACTURA</v>
      </c>
      <c r="P2610" t="str">
        <f t="shared" si="202"/>
        <v>2025</v>
      </c>
      <c r="Q2610" t="str">
        <f t="shared" si="203"/>
        <v>02</v>
      </c>
      <c r="R2610" t="str">
        <f>+IFERROR(VLOOKUP(I2610, Listado!A:B, 2, FALSE()), "COMERCIALIZADORA INTERNACIONAL CARIBBEAN EXOTICS S A")</f>
        <v>COMERCIALIZADORA INTERNACIONAL CARIBBEAN EXOTICS S A</v>
      </c>
      <c r="S2610" s="25">
        <f>+VLOOKUP(E2610, TC!A:D, 2, FALSE())</f>
        <v>4123.1000000000004</v>
      </c>
      <c r="T2610" t="str">
        <f t="shared" si="204"/>
        <v>COP</v>
      </c>
    </row>
    <row r="2611" spans="1:20" ht="18.75" hidden="1" customHeight="1" x14ac:dyDescent="0.25">
      <c r="A2611" t="s">
        <v>2215</v>
      </c>
      <c r="B2611" t="s">
        <v>5</v>
      </c>
      <c r="C2611" t="s">
        <v>1913</v>
      </c>
      <c r="D2611" s="24">
        <v>11136</v>
      </c>
      <c r="E2611" t="s">
        <v>1651</v>
      </c>
      <c r="F2611" t="s">
        <v>99</v>
      </c>
      <c r="G2611" t="s">
        <v>1914</v>
      </c>
      <c r="I2611" t="s">
        <v>2373</v>
      </c>
      <c r="J2611" t="s">
        <v>1915</v>
      </c>
      <c r="K2611" t="s">
        <v>2021</v>
      </c>
      <c r="L2611" s="24">
        <v>71280</v>
      </c>
      <c r="M2611" s="25">
        <f>+VLOOKUP(E2611, TC!A:D, 4, FALSE())</f>
        <v>1.0412999999999999</v>
      </c>
      <c r="N2611" s="24">
        <f t="shared" si="200"/>
        <v>71280</v>
      </c>
      <c r="O2611" t="str">
        <f t="shared" si="201"/>
        <v>FACTURA</v>
      </c>
      <c r="P2611" t="str">
        <f t="shared" si="202"/>
        <v>2025</v>
      </c>
      <c r="Q2611" t="str">
        <f t="shared" si="203"/>
        <v>02</v>
      </c>
      <c r="R2611" t="str">
        <f>+IFERROR(VLOOKUP(I2611, Listado!A:B, 2, FALSE()), "COMERCIALIZADORA INTERNACIONAL CARIBBEAN EXOTICS S A")</f>
        <v>COMERCIALIZADORA INTERNACIONAL CARIBBEAN EXOTICS S A</v>
      </c>
      <c r="S2611" s="25">
        <f>+VLOOKUP(E2611, TC!A:D, 2, FALSE())</f>
        <v>4123.1000000000004</v>
      </c>
      <c r="T2611" t="str">
        <f t="shared" si="204"/>
        <v>COP</v>
      </c>
    </row>
    <row r="2612" spans="1:20" ht="18.75" hidden="1" customHeight="1" x14ac:dyDescent="0.25">
      <c r="A2612" t="s">
        <v>2215</v>
      </c>
      <c r="B2612" t="s">
        <v>5</v>
      </c>
      <c r="C2612" t="s">
        <v>1913</v>
      </c>
      <c r="D2612" s="24">
        <v>11136</v>
      </c>
      <c r="E2612" t="s">
        <v>1651</v>
      </c>
      <c r="F2612" t="s">
        <v>99</v>
      </c>
      <c r="G2612" t="s">
        <v>1914</v>
      </c>
      <c r="I2612" t="s">
        <v>2373</v>
      </c>
      <c r="J2612" t="s">
        <v>1915</v>
      </c>
      <c r="K2612" t="s">
        <v>2021</v>
      </c>
      <c r="L2612" s="24">
        <v>82080</v>
      </c>
      <c r="M2612" s="25">
        <f>+VLOOKUP(E2612, TC!A:D, 4, FALSE())</f>
        <v>1.0412999999999999</v>
      </c>
      <c r="N2612" s="24">
        <f t="shared" si="200"/>
        <v>82080</v>
      </c>
      <c r="O2612" t="str">
        <f t="shared" si="201"/>
        <v>FACTURA</v>
      </c>
      <c r="P2612" t="str">
        <f t="shared" si="202"/>
        <v>2025</v>
      </c>
      <c r="Q2612" t="str">
        <f t="shared" si="203"/>
        <v>02</v>
      </c>
      <c r="R2612" t="str">
        <f>+IFERROR(VLOOKUP(I2612, Listado!A:B, 2, FALSE()), "COMERCIALIZADORA INTERNACIONAL CARIBBEAN EXOTICS S A")</f>
        <v>COMERCIALIZADORA INTERNACIONAL CARIBBEAN EXOTICS S A</v>
      </c>
      <c r="S2612" s="25">
        <f>+VLOOKUP(E2612, TC!A:D, 2, FALSE())</f>
        <v>4123.1000000000004</v>
      </c>
      <c r="T2612" t="str">
        <f t="shared" si="204"/>
        <v>COP</v>
      </c>
    </row>
    <row r="2613" spans="1:20" ht="18.75" hidden="1" customHeight="1" x14ac:dyDescent="0.25">
      <c r="A2613" t="s">
        <v>2215</v>
      </c>
      <c r="B2613" t="s">
        <v>5</v>
      </c>
      <c r="C2613" t="s">
        <v>1913</v>
      </c>
      <c r="D2613" s="24">
        <v>11136</v>
      </c>
      <c r="E2613" t="s">
        <v>1651</v>
      </c>
      <c r="F2613" t="s">
        <v>99</v>
      </c>
      <c r="G2613" t="s">
        <v>1914</v>
      </c>
      <c r="I2613" t="s">
        <v>2373</v>
      </c>
      <c r="J2613" t="s">
        <v>1915</v>
      </c>
      <c r="K2613" t="s">
        <v>2021</v>
      </c>
      <c r="L2613" s="24">
        <v>115020</v>
      </c>
      <c r="M2613" s="25">
        <f>+VLOOKUP(E2613, TC!A:D, 4, FALSE())</f>
        <v>1.0412999999999999</v>
      </c>
      <c r="N2613" s="24">
        <f t="shared" si="200"/>
        <v>115020</v>
      </c>
      <c r="O2613" t="str">
        <f t="shared" si="201"/>
        <v>FACTURA</v>
      </c>
      <c r="P2613" t="str">
        <f t="shared" si="202"/>
        <v>2025</v>
      </c>
      <c r="Q2613" t="str">
        <f t="shared" si="203"/>
        <v>02</v>
      </c>
      <c r="R2613" t="str">
        <f>+IFERROR(VLOOKUP(I2613, Listado!A:B, 2, FALSE()), "COMERCIALIZADORA INTERNACIONAL CARIBBEAN EXOTICS S A")</f>
        <v>COMERCIALIZADORA INTERNACIONAL CARIBBEAN EXOTICS S A</v>
      </c>
      <c r="S2613" s="25">
        <f>+VLOOKUP(E2613, TC!A:D, 2, FALSE())</f>
        <v>4123.1000000000004</v>
      </c>
      <c r="T2613" t="str">
        <f t="shared" si="204"/>
        <v>COP</v>
      </c>
    </row>
    <row r="2614" spans="1:20" ht="18.75" hidden="1" customHeight="1" x14ac:dyDescent="0.25">
      <c r="A2614" t="s">
        <v>2215</v>
      </c>
      <c r="B2614" t="s">
        <v>5</v>
      </c>
      <c r="C2614" t="s">
        <v>1913</v>
      </c>
      <c r="D2614" s="24">
        <v>11136</v>
      </c>
      <c r="E2614" t="s">
        <v>1651</v>
      </c>
      <c r="F2614" t="s">
        <v>99</v>
      </c>
      <c r="G2614" t="s">
        <v>1914</v>
      </c>
      <c r="I2614" t="s">
        <v>2373</v>
      </c>
      <c r="J2614" t="s">
        <v>1915</v>
      </c>
      <c r="K2614" t="s">
        <v>2021</v>
      </c>
      <c r="L2614" s="24">
        <v>19800</v>
      </c>
      <c r="M2614" s="25">
        <f>+VLOOKUP(E2614, TC!A:D, 4, FALSE())</f>
        <v>1.0412999999999999</v>
      </c>
      <c r="N2614" s="24">
        <f t="shared" si="200"/>
        <v>19800</v>
      </c>
      <c r="O2614" t="str">
        <f t="shared" si="201"/>
        <v>FACTURA</v>
      </c>
      <c r="P2614" t="str">
        <f t="shared" si="202"/>
        <v>2025</v>
      </c>
      <c r="Q2614" t="str">
        <f t="shared" si="203"/>
        <v>02</v>
      </c>
      <c r="R2614" t="str">
        <f>+IFERROR(VLOOKUP(I2614, Listado!A:B, 2, FALSE()), "COMERCIALIZADORA INTERNACIONAL CARIBBEAN EXOTICS S A")</f>
        <v>COMERCIALIZADORA INTERNACIONAL CARIBBEAN EXOTICS S A</v>
      </c>
      <c r="S2614" s="25">
        <f>+VLOOKUP(E2614, TC!A:D, 2, FALSE())</f>
        <v>4123.1000000000004</v>
      </c>
      <c r="T2614" t="str">
        <f t="shared" si="204"/>
        <v>COP</v>
      </c>
    </row>
    <row r="2615" spans="1:20" ht="18.75" hidden="1" customHeight="1" x14ac:dyDescent="0.25">
      <c r="A2615" t="s">
        <v>2215</v>
      </c>
      <c r="B2615" t="s">
        <v>5</v>
      </c>
      <c r="C2615" t="s">
        <v>1913</v>
      </c>
      <c r="D2615" s="24">
        <v>11136</v>
      </c>
      <c r="E2615" t="s">
        <v>1651</v>
      </c>
      <c r="F2615" t="s">
        <v>99</v>
      </c>
      <c r="G2615" t="s">
        <v>1914</v>
      </c>
      <c r="I2615" t="s">
        <v>2373</v>
      </c>
      <c r="J2615" t="s">
        <v>1915</v>
      </c>
      <c r="K2615" t="s">
        <v>2021</v>
      </c>
      <c r="L2615" s="24">
        <v>149400</v>
      </c>
      <c r="M2615" s="25">
        <f>+VLOOKUP(E2615, TC!A:D, 4, FALSE())</f>
        <v>1.0412999999999999</v>
      </c>
      <c r="N2615" s="24">
        <f t="shared" si="200"/>
        <v>149400</v>
      </c>
      <c r="O2615" t="str">
        <f t="shared" si="201"/>
        <v>FACTURA</v>
      </c>
      <c r="P2615" t="str">
        <f t="shared" si="202"/>
        <v>2025</v>
      </c>
      <c r="Q2615" t="str">
        <f t="shared" si="203"/>
        <v>02</v>
      </c>
      <c r="R2615" t="str">
        <f>+IFERROR(VLOOKUP(I2615, Listado!A:B, 2, FALSE()), "COMERCIALIZADORA INTERNACIONAL CARIBBEAN EXOTICS S A")</f>
        <v>COMERCIALIZADORA INTERNACIONAL CARIBBEAN EXOTICS S A</v>
      </c>
      <c r="S2615" s="25">
        <f>+VLOOKUP(E2615, TC!A:D, 2, FALSE())</f>
        <v>4123.1000000000004</v>
      </c>
      <c r="T2615" t="str">
        <f t="shared" si="204"/>
        <v>COP</v>
      </c>
    </row>
    <row r="2616" spans="1:20" ht="18.75" hidden="1" customHeight="1" x14ac:dyDescent="0.25">
      <c r="A2616" t="s">
        <v>2215</v>
      </c>
      <c r="B2616" t="s">
        <v>5</v>
      </c>
      <c r="C2616" t="s">
        <v>1913</v>
      </c>
      <c r="D2616" s="24">
        <v>11136</v>
      </c>
      <c r="E2616" t="s">
        <v>1651</v>
      </c>
      <c r="F2616" t="s">
        <v>99</v>
      </c>
      <c r="G2616" t="s">
        <v>1914</v>
      </c>
      <c r="I2616" t="s">
        <v>2373</v>
      </c>
      <c r="J2616" t="s">
        <v>1915</v>
      </c>
      <c r="K2616" t="s">
        <v>2021</v>
      </c>
      <c r="L2616" s="24">
        <v>29520</v>
      </c>
      <c r="M2616" s="25">
        <f>+VLOOKUP(E2616, TC!A:D, 4, FALSE())</f>
        <v>1.0412999999999999</v>
      </c>
      <c r="N2616" s="24">
        <f t="shared" si="200"/>
        <v>29520</v>
      </c>
      <c r="O2616" t="str">
        <f t="shared" si="201"/>
        <v>FACTURA</v>
      </c>
      <c r="P2616" t="str">
        <f t="shared" si="202"/>
        <v>2025</v>
      </c>
      <c r="Q2616" t="str">
        <f t="shared" si="203"/>
        <v>02</v>
      </c>
      <c r="R2616" t="str">
        <f>+IFERROR(VLOOKUP(I2616, Listado!A:B, 2, FALSE()), "COMERCIALIZADORA INTERNACIONAL CARIBBEAN EXOTICS S A")</f>
        <v>COMERCIALIZADORA INTERNACIONAL CARIBBEAN EXOTICS S A</v>
      </c>
      <c r="S2616" s="25">
        <f>+VLOOKUP(E2616, TC!A:D, 2, FALSE())</f>
        <v>4123.1000000000004</v>
      </c>
      <c r="T2616" t="str">
        <f t="shared" si="204"/>
        <v>COP</v>
      </c>
    </row>
    <row r="2617" spans="1:20" ht="18.75" hidden="1" customHeight="1" x14ac:dyDescent="0.25">
      <c r="A2617" t="s">
        <v>2215</v>
      </c>
      <c r="B2617" t="s">
        <v>5</v>
      </c>
      <c r="C2617" t="s">
        <v>1913</v>
      </c>
      <c r="D2617" s="24">
        <v>11136</v>
      </c>
      <c r="E2617" t="s">
        <v>1651</v>
      </c>
      <c r="F2617" t="s">
        <v>99</v>
      </c>
      <c r="G2617" t="s">
        <v>1914</v>
      </c>
      <c r="I2617" t="s">
        <v>2373</v>
      </c>
      <c r="J2617" t="s">
        <v>1915</v>
      </c>
      <c r="K2617" t="s">
        <v>2021</v>
      </c>
      <c r="L2617" s="24">
        <v>207540</v>
      </c>
      <c r="M2617" s="25">
        <f>+VLOOKUP(E2617, TC!A:D, 4, FALSE())</f>
        <v>1.0412999999999999</v>
      </c>
      <c r="N2617" s="24">
        <f t="shared" si="200"/>
        <v>207540</v>
      </c>
      <c r="O2617" t="str">
        <f t="shared" si="201"/>
        <v>FACTURA</v>
      </c>
      <c r="P2617" t="str">
        <f t="shared" si="202"/>
        <v>2025</v>
      </c>
      <c r="Q2617" t="str">
        <f t="shared" si="203"/>
        <v>02</v>
      </c>
      <c r="R2617" t="str">
        <f>+IFERROR(VLOOKUP(I2617, Listado!A:B, 2, FALSE()), "COMERCIALIZADORA INTERNACIONAL CARIBBEAN EXOTICS S A")</f>
        <v>COMERCIALIZADORA INTERNACIONAL CARIBBEAN EXOTICS S A</v>
      </c>
      <c r="S2617" s="25">
        <f>+VLOOKUP(E2617, TC!A:D, 2, FALSE())</f>
        <v>4123.1000000000004</v>
      </c>
      <c r="T2617" t="str">
        <f t="shared" si="204"/>
        <v>COP</v>
      </c>
    </row>
    <row r="2618" spans="1:20" ht="18.75" hidden="1" customHeight="1" x14ac:dyDescent="0.25">
      <c r="A2618" t="s">
        <v>2215</v>
      </c>
      <c r="B2618" t="s">
        <v>5</v>
      </c>
      <c r="C2618" t="s">
        <v>1913</v>
      </c>
      <c r="D2618" s="24">
        <v>11136</v>
      </c>
      <c r="E2618" t="s">
        <v>1651</v>
      </c>
      <c r="F2618" t="s">
        <v>99</v>
      </c>
      <c r="G2618" t="s">
        <v>1914</v>
      </c>
      <c r="I2618" t="s">
        <v>2373</v>
      </c>
      <c r="J2618" t="s">
        <v>1915</v>
      </c>
      <c r="K2618" t="s">
        <v>2021</v>
      </c>
      <c r="L2618" s="24">
        <v>283320</v>
      </c>
      <c r="M2618" s="25">
        <f>+VLOOKUP(E2618, TC!A:D, 4, FALSE())</f>
        <v>1.0412999999999999</v>
      </c>
      <c r="N2618" s="24">
        <f t="shared" si="200"/>
        <v>283320</v>
      </c>
      <c r="O2618" t="str">
        <f t="shared" si="201"/>
        <v>FACTURA</v>
      </c>
      <c r="P2618" t="str">
        <f t="shared" si="202"/>
        <v>2025</v>
      </c>
      <c r="Q2618" t="str">
        <f t="shared" si="203"/>
        <v>02</v>
      </c>
      <c r="R2618" t="str">
        <f>+IFERROR(VLOOKUP(I2618, Listado!A:B, 2, FALSE()), "COMERCIALIZADORA INTERNACIONAL CARIBBEAN EXOTICS S A")</f>
        <v>COMERCIALIZADORA INTERNACIONAL CARIBBEAN EXOTICS S A</v>
      </c>
      <c r="S2618" s="25">
        <f>+VLOOKUP(E2618, TC!A:D, 2, FALSE())</f>
        <v>4123.1000000000004</v>
      </c>
      <c r="T2618" t="str">
        <f t="shared" si="204"/>
        <v>COP</v>
      </c>
    </row>
    <row r="2619" spans="1:20" ht="18.75" hidden="1" customHeight="1" x14ac:dyDescent="0.25">
      <c r="A2619" t="s">
        <v>2215</v>
      </c>
      <c r="B2619" t="s">
        <v>5</v>
      </c>
      <c r="C2619" t="s">
        <v>1913</v>
      </c>
      <c r="D2619" s="24">
        <v>11136</v>
      </c>
      <c r="E2619" t="s">
        <v>1651</v>
      </c>
      <c r="F2619" t="s">
        <v>99</v>
      </c>
      <c r="G2619" t="s">
        <v>1914</v>
      </c>
      <c r="I2619" t="s">
        <v>2373</v>
      </c>
      <c r="J2619" t="s">
        <v>1915</v>
      </c>
      <c r="K2619" t="s">
        <v>2021</v>
      </c>
      <c r="L2619" s="24">
        <v>41688</v>
      </c>
      <c r="M2619" s="25">
        <f>+VLOOKUP(E2619, TC!A:D, 4, FALSE())</f>
        <v>1.0412999999999999</v>
      </c>
      <c r="N2619" s="24">
        <f t="shared" si="200"/>
        <v>41688</v>
      </c>
      <c r="O2619" t="str">
        <f t="shared" si="201"/>
        <v>FACTURA</v>
      </c>
      <c r="P2619" t="str">
        <f t="shared" si="202"/>
        <v>2025</v>
      </c>
      <c r="Q2619" t="str">
        <f t="shared" si="203"/>
        <v>02</v>
      </c>
      <c r="R2619" t="str">
        <f>+IFERROR(VLOOKUP(I2619, Listado!A:B, 2, FALSE()), "COMERCIALIZADORA INTERNACIONAL CARIBBEAN EXOTICS S A")</f>
        <v>COMERCIALIZADORA INTERNACIONAL CARIBBEAN EXOTICS S A</v>
      </c>
      <c r="S2619" s="25">
        <f>+VLOOKUP(E2619, TC!A:D, 2, FALSE())</f>
        <v>4123.1000000000004</v>
      </c>
      <c r="T2619" t="str">
        <f t="shared" si="204"/>
        <v>COP</v>
      </c>
    </row>
    <row r="2620" spans="1:20" ht="18.75" hidden="1" customHeight="1" x14ac:dyDescent="0.25">
      <c r="A2620" t="s">
        <v>2215</v>
      </c>
      <c r="B2620" t="s">
        <v>5</v>
      </c>
      <c r="C2620" t="s">
        <v>1913</v>
      </c>
      <c r="D2620" s="24">
        <v>11137</v>
      </c>
      <c r="E2620" t="s">
        <v>1652</v>
      </c>
      <c r="F2620" t="s">
        <v>99</v>
      </c>
      <c r="G2620" t="s">
        <v>1914</v>
      </c>
      <c r="I2620" t="s">
        <v>2373</v>
      </c>
      <c r="J2620" t="s">
        <v>1915</v>
      </c>
      <c r="K2620" t="s">
        <v>2021</v>
      </c>
      <c r="L2620" s="24">
        <v>305172</v>
      </c>
      <c r="M2620" s="25">
        <f>+VLOOKUP(E2620, TC!A:D, 4, FALSE())</f>
        <v>1.04</v>
      </c>
      <c r="N2620" s="24">
        <f t="shared" si="200"/>
        <v>305172</v>
      </c>
      <c r="O2620" t="str">
        <f t="shared" si="201"/>
        <v>FACTURA</v>
      </c>
      <c r="P2620" t="str">
        <f t="shared" si="202"/>
        <v>2025</v>
      </c>
      <c r="Q2620" t="str">
        <f t="shared" si="203"/>
        <v>02</v>
      </c>
      <c r="R2620" t="str">
        <f>+IFERROR(VLOOKUP(I2620, Listado!A:B, 2, FALSE()), "COMERCIALIZADORA INTERNACIONAL CARIBBEAN EXOTICS S A")</f>
        <v>COMERCIALIZADORA INTERNACIONAL CARIBBEAN EXOTICS S A</v>
      </c>
      <c r="S2620" s="25">
        <f>+VLOOKUP(E2620, TC!A:D, 2, FALSE())</f>
        <v>4120.1099999999997</v>
      </c>
      <c r="T2620" t="str">
        <f t="shared" si="204"/>
        <v>COP</v>
      </c>
    </row>
    <row r="2621" spans="1:20" ht="18.75" hidden="1" customHeight="1" x14ac:dyDescent="0.25">
      <c r="A2621" t="s">
        <v>2215</v>
      </c>
      <c r="B2621" t="s">
        <v>5</v>
      </c>
      <c r="C2621" t="s">
        <v>1913</v>
      </c>
      <c r="D2621" s="24">
        <v>11137</v>
      </c>
      <c r="E2621" t="s">
        <v>1652</v>
      </c>
      <c r="F2621" t="s">
        <v>99</v>
      </c>
      <c r="G2621" t="s">
        <v>1914</v>
      </c>
      <c r="I2621" t="s">
        <v>2373</v>
      </c>
      <c r="J2621" t="s">
        <v>1915</v>
      </c>
      <c r="K2621" t="s">
        <v>2021</v>
      </c>
      <c r="L2621" s="24">
        <v>35820</v>
      </c>
      <c r="M2621" s="25">
        <f>+VLOOKUP(E2621, TC!A:D, 4, FALSE())</f>
        <v>1.04</v>
      </c>
      <c r="N2621" s="24">
        <f t="shared" si="200"/>
        <v>35820</v>
      </c>
      <c r="O2621" t="str">
        <f t="shared" si="201"/>
        <v>FACTURA</v>
      </c>
      <c r="P2621" t="str">
        <f t="shared" si="202"/>
        <v>2025</v>
      </c>
      <c r="Q2621" t="str">
        <f t="shared" si="203"/>
        <v>02</v>
      </c>
      <c r="R2621" t="str">
        <f>+IFERROR(VLOOKUP(I2621, Listado!A:B, 2, FALSE()), "COMERCIALIZADORA INTERNACIONAL CARIBBEAN EXOTICS S A")</f>
        <v>COMERCIALIZADORA INTERNACIONAL CARIBBEAN EXOTICS S A</v>
      </c>
      <c r="S2621" s="25">
        <f>+VLOOKUP(E2621, TC!A:D, 2, FALSE())</f>
        <v>4120.1099999999997</v>
      </c>
      <c r="T2621" t="str">
        <f t="shared" si="204"/>
        <v>COP</v>
      </c>
    </row>
    <row r="2622" spans="1:20" ht="18.75" hidden="1" customHeight="1" x14ac:dyDescent="0.25">
      <c r="A2622" t="s">
        <v>2215</v>
      </c>
      <c r="B2622" t="s">
        <v>5</v>
      </c>
      <c r="C2622" t="s">
        <v>1913</v>
      </c>
      <c r="D2622" s="24">
        <v>11137</v>
      </c>
      <c r="E2622" t="s">
        <v>1652</v>
      </c>
      <c r="F2622" t="s">
        <v>99</v>
      </c>
      <c r="G2622" t="s">
        <v>1914</v>
      </c>
      <c r="I2622" t="s">
        <v>2373</v>
      </c>
      <c r="J2622" t="s">
        <v>1915</v>
      </c>
      <c r="K2622" t="s">
        <v>2021</v>
      </c>
      <c r="L2622" s="24">
        <v>14400</v>
      </c>
      <c r="M2622" s="25">
        <f>+VLOOKUP(E2622, TC!A:D, 4, FALSE())</f>
        <v>1.04</v>
      </c>
      <c r="N2622" s="24">
        <f t="shared" si="200"/>
        <v>14400</v>
      </c>
      <c r="O2622" t="str">
        <f t="shared" si="201"/>
        <v>FACTURA</v>
      </c>
      <c r="P2622" t="str">
        <f t="shared" si="202"/>
        <v>2025</v>
      </c>
      <c r="Q2622" t="str">
        <f t="shared" si="203"/>
        <v>02</v>
      </c>
      <c r="R2622" t="str">
        <f>+IFERROR(VLOOKUP(I2622, Listado!A:B, 2, FALSE()), "COMERCIALIZADORA INTERNACIONAL CARIBBEAN EXOTICS S A")</f>
        <v>COMERCIALIZADORA INTERNACIONAL CARIBBEAN EXOTICS S A</v>
      </c>
      <c r="S2622" s="25">
        <f>+VLOOKUP(E2622, TC!A:D, 2, FALSE())</f>
        <v>4120.1099999999997</v>
      </c>
      <c r="T2622" t="str">
        <f t="shared" si="204"/>
        <v>COP</v>
      </c>
    </row>
    <row r="2623" spans="1:20" ht="18.75" hidden="1" customHeight="1" x14ac:dyDescent="0.25">
      <c r="A2623" t="s">
        <v>2215</v>
      </c>
      <c r="B2623" t="s">
        <v>5</v>
      </c>
      <c r="C2623" t="s">
        <v>1913</v>
      </c>
      <c r="D2623" s="24">
        <v>11137</v>
      </c>
      <c r="E2623" t="s">
        <v>1652</v>
      </c>
      <c r="F2623" t="s">
        <v>99</v>
      </c>
      <c r="G2623" t="s">
        <v>1914</v>
      </c>
      <c r="I2623" t="s">
        <v>2373</v>
      </c>
      <c r="J2623" t="s">
        <v>1915</v>
      </c>
      <c r="K2623" t="s">
        <v>2021</v>
      </c>
      <c r="L2623" s="24">
        <v>52380</v>
      </c>
      <c r="M2623" s="25">
        <f>+VLOOKUP(E2623, TC!A:D, 4, FALSE())</f>
        <v>1.04</v>
      </c>
      <c r="N2623" s="24">
        <f t="shared" si="200"/>
        <v>52380</v>
      </c>
      <c r="O2623" t="str">
        <f t="shared" si="201"/>
        <v>FACTURA</v>
      </c>
      <c r="P2623" t="str">
        <f t="shared" si="202"/>
        <v>2025</v>
      </c>
      <c r="Q2623" t="str">
        <f t="shared" si="203"/>
        <v>02</v>
      </c>
      <c r="R2623" t="str">
        <f>+IFERROR(VLOOKUP(I2623, Listado!A:B, 2, FALSE()), "COMERCIALIZADORA INTERNACIONAL CARIBBEAN EXOTICS S A")</f>
        <v>COMERCIALIZADORA INTERNACIONAL CARIBBEAN EXOTICS S A</v>
      </c>
      <c r="S2623" s="25">
        <f>+VLOOKUP(E2623, TC!A:D, 2, FALSE())</f>
        <v>4120.1099999999997</v>
      </c>
      <c r="T2623" t="str">
        <f t="shared" si="204"/>
        <v>COP</v>
      </c>
    </row>
    <row r="2624" spans="1:20" ht="18.75" hidden="1" customHeight="1" x14ac:dyDescent="0.25">
      <c r="A2624" t="s">
        <v>2215</v>
      </c>
      <c r="B2624" t="s">
        <v>5</v>
      </c>
      <c r="C2624" t="s">
        <v>1913</v>
      </c>
      <c r="D2624" s="24">
        <v>11137</v>
      </c>
      <c r="E2624" t="s">
        <v>1652</v>
      </c>
      <c r="F2624" t="s">
        <v>99</v>
      </c>
      <c r="G2624" t="s">
        <v>1914</v>
      </c>
      <c r="I2624" t="s">
        <v>2373</v>
      </c>
      <c r="J2624" t="s">
        <v>1915</v>
      </c>
      <c r="K2624" t="s">
        <v>2021</v>
      </c>
      <c r="L2624" s="24">
        <v>43380</v>
      </c>
      <c r="M2624" s="25">
        <f>+VLOOKUP(E2624, TC!A:D, 4, FALSE())</f>
        <v>1.04</v>
      </c>
      <c r="N2624" s="24">
        <f t="shared" si="200"/>
        <v>43380</v>
      </c>
      <c r="O2624" t="str">
        <f t="shared" si="201"/>
        <v>FACTURA</v>
      </c>
      <c r="P2624" t="str">
        <f t="shared" si="202"/>
        <v>2025</v>
      </c>
      <c r="Q2624" t="str">
        <f t="shared" si="203"/>
        <v>02</v>
      </c>
      <c r="R2624" t="str">
        <f>+IFERROR(VLOOKUP(I2624, Listado!A:B, 2, FALSE()), "COMERCIALIZADORA INTERNACIONAL CARIBBEAN EXOTICS S A")</f>
        <v>COMERCIALIZADORA INTERNACIONAL CARIBBEAN EXOTICS S A</v>
      </c>
      <c r="S2624" s="25">
        <f>+VLOOKUP(E2624, TC!A:D, 2, FALSE())</f>
        <v>4120.1099999999997</v>
      </c>
      <c r="T2624" t="str">
        <f t="shared" si="204"/>
        <v>COP</v>
      </c>
    </row>
    <row r="2625" spans="1:20" ht="18.75" hidden="1" customHeight="1" x14ac:dyDescent="0.25">
      <c r="A2625" t="s">
        <v>2215</v>
      </c>
      <c r="B2625" t="s">
        <v>5</v>
      </c>
      <c r="C2625" t="s">
        <v>1913</v>
      </c>
      <c r="D2625" s="24">
        <v>11137</v>
      </c>
      <c r="E2625" t="s">
        <v>1652</v>
      </c>
      <c r="F2625" t="s">
        <v>99</v>
      </c>
      <c r="G2625" t="s">
        <v>1914</v>
      </c>
      <c r="I2625" t="s">
        <v>2373</v>
      </c>
      <c r="J2625" t="s">
        <v>1915</v>
      </c>
      <c r="K2625" t="s">
        <v>2021</v>
      </c>
      <c r="L2625" s="24">
        <v>66240</v>
      </c>
      <c r="M2625" s="25">
        <f>+VLOOKUP(E2625, TC!A:D, 4, FALSE())</f>
        <v>1.04</v>
      </c>
      <c r="N2625" s="24">
        <f t="shared" si="200"/>
        <v>66240</v>
      </c>
      <c r="O2625" t="str">
        <f t="shared" si="201"/>
        <v>FACTURA</v>
      </c>
      <c r="P2625" t="str">
        <f t="shared" si="202"/>
        <v>2025</v>
      </c>
      <c r="Q2625" t="str">
        <f t="shared" si="203"/>
        <v>02</v>
      </c>
      <c r="R2625" t="str">
        <f>+IFERROR(VLOOKUP(I2625, Listado!A:B, 2, FALSE()), "COMERCIALIZADORA INTERNACIONAL CARIBBEAN EXOTICS S A")</f>
        <v>COMERCIALIZADORA INTERNACIONAL CARIBBEAN EXOTICS S A</v>
      </c>
      <c r="S2625" s="25">
        <f>+VLOOKUP(E2625, TC!A:D, 2, FALSE())</f>
        <v>4120.1099999999997</v>
      </c>
      <c r="T2625" t="str">
        <f t="shared" si="204"/>
        <v>COP</v>
      </c>
    </row>
    <row r="2626" spans="1:20" ht="18.75" hidden="1" customHeight="1" x14ac:dyDescent="0.25">
      <c r="A2626" t="s">
        <v>2215</v>
      </c>
      <c r="B2626" t="s">
        <v>5</v>
      </c>
      <c r="C2626" t="s">
        <v>1913</v>
      </c>
      <c r="D2626" s="24">
        <v>11137</v>
      </c>
      <c r="E2626" t="s">
        <v>1652</v>
      </c>
      <c r="F2626" t="s">
        <v>99</v>
      </c>
      <c r="G2626" t="s">
        <v>1914</v>
      </c>
      <c r="I2626" t="s">
        <v>2373</v>
      </c>
      <c r="J2626" t="s">
        <v>1915</v>
      </c>
      <c r="K2626" t="s">
        <v>2021</v>
      </c>
      <c r="L2626" s="24">
        <v>36180</v>
      </c>
      <c r="M2626" s="25">
        <f>+VLOOKUP(E2626, TC!A:D, 4, FALSE())</f>
        <v>1.04</v>
      </c>
      <c r="N2626" s="24">
        <f t="shared" ref="N2626:N2689" si="205">+IF(F2626="EUR", (M2626*L2626), IF(I2626="JUAN MATAS SAS", (L2626/S2626), L2626))</f>
        <v>36180</v>
      </c>
      <c r="O2626" t="str">
        <f t="shared" ref="O2626:O2689" si="206">+IF(C2626="CFE", "FACTURA", IF(ISERROR(SEARCH("ANULA", H2626))=FALSE(), "ANULACIÓN FE", IF(ISERROR(SEARCH("CANCELLATION", H2626))=FALSE(), "ANULACIÓN FE", "NOTAS")))</f>
        <v>FACTURA</v>
      </c>
      <c r="P2626" t="str">
        <f t="shared" ref="P2626:P2689" si="207">+LEFT(E2626, 4)</f>
        <v>2025</v>
      </c>
      <c r="Q2626" t="str">
        <f t="shared" ref="Q2626:Q2689" si="208">+MID(E2626, 5, 2)</f>
        <v>02</v>
      </c>
      <c r="R2626" t="str">
        <f>+IFERROR(VLOOKUP(I2626, Listado!A:B, 2, FALSE()), "COMERCIALIZADORA INTERNACIONAL CARIBBEAN EXOTICS S A")</f>
        <v>COMERCIALIZADORA INTERNACIONAL CARIBBEAN EXOTICS S A</v>
      </c>
      <c r="S2626" s="25">
        <f>+VLOOKUP(E2626, TC!A:D, 2, FALSE())</f>
        <v>4120.1099999999997</v>
      </c>
      <c r="T2626" t="str">
        <f t="shared" ref="T2626:T2689" si="209">+IF(I2626="JUAN MATAS SAS", "USD", F2626)</f>
        <v>COP</v>
      </c>
    </row>
    <row r="2627" spans="1:20" ht="18.75" hidden="1" customHeight="1" x14ac:dyDescent="0.25">
      <c r="A2627" t="s">
        <v>2215</v>
      </c>
      <c r="B2627" t="s">
        <v>5</v>
      </c>
      <c r="C2627" t="s">
        <v>1913</v>
      </c>
      <c r="D2627" s="24">
        <v>11137</v>
      </c>
      <c r="E2627" t="s">
        <v>1652</v>
      </c>
      <c r="F2627" t="s">
        <v>99</v>
      </c>
      <c r="G2627" t="s">
        <v>1914</v>
      </c>
      <c r="I2627" t="s">
        <v>2373</v>
      </c>
      <c r="J2627" t="s">
        <v>1915</v>
      </c>
      <c r="K2627" t="s">
        <v>2021</v>
      </c>
      <c r="L2627" s="24">
        <v>112860</v>
      </c>
      <c r="M2627" s="25">
        <f>+VLOOKUP(E2627, TC!A:D, 4, FALSE())</f>
        <v>1.04</v>
      </c>
      <c r="N2627" s="24">
        <f t="shared" si="205"/>
        <v>112860</v>
      </c>
      <c r="O2627" t="str">
        <f t="shared" si="206"/>
        <v>FACTURA</v>
      </c>
      <c r="P2627" t="str">
        <f t="shared" si="207"/>
        <v>2025</v>
      </c>
      <c r="Q2627" t="str">
        <f t="shared" si="208"/>
        <v>02</v>
      </c>
      <c r="R2627" t="str">
        <f>+IFERROR(VLOOKUP(I2627, Listado!A:B, 2, FALSE()), "COMERCIALIZADORA INTERNACIONAL CARIBBEAN EXOTICS S A")</f>
        <v>COMERCIALIZADORA INTERNACIONAL CARIBBEAN EXOTICS S A</v>
      </c>
      <c r="S2627" s="25">
        <f>+VLOOKUP(E2627, TC!A:D, 2, FALSE())</f>
        <v>4120.1099999999997</v>
      </c>
      <c r="T2627" t="str">
        <f t="shared" si="209"/>
        <v>COP</v>
      </c>
    </row>
    <row r="2628" spans="1:20" ht="18.75" hidden="1" customHeight="1" x14ac:dyDescent="0.25">
      <c r="A2628" t="s">
        <v>2215</v>
      </c>
      <c r="B2628" t="s">
        <v>5</v>
      </c>
      <c r="C2628" t="s">
        <v>1913</v>
      </c>
      <c r="D2628" s="24">
        <v>11137</v>
      </c>
      <c r="E2628" t="s">
        <v>1652</v>
      </c>
      <c r="F2628" t="s">
        <v>99</v>
      </c>
      <c r="G2628" t="s">
        <v>1914</v>
      </c>
      <c r="I2628" t="s">
        <v>2373</v>
      </c>
      <c r="J2628" t="s">
        <v>1915</v>
      </c>
      <c r="K2628" t="s">
        <v>2021</v>
      </c>
      <c r="L2628" s="24">
        <v>495360</v>
      </c>
      <c r="M2628" s="25">
        <f>+VLOOKUP(E2628, TC!A:D, 4, FALSE())</f>
        <v>1.04</v>
      </c>
      <c r="N2628" s="24">
        <f t="shared" si="205"/>
        <v>495360</v>
      </c>
      <c r="O2628" t="str">
        <f t="shared" si="206"/>
        <v>FACTURA</v>
      </c>
      <c r="P2628" t="str">
        <f t="shared" si="207"/>
        <v>2025</v>
      </c>
      <c r="Q2628" t="str">
        <f t="shared" si="208"/>
        <v>02</v>
      </c>
      <c r="R2628" t="str">
        <f>+IFERROR(VLOOKUP(I2628, Listado!A:B, 2, FALSE()), "COMERCIALIZADORA INTERNACIONAL CARIBBEAN EXOTICS S A")</f>
        <v>COMERCIALIZADORA INTERNACIONAL CARIBBEAN EXOTICS S A</v>
      </c>
      <c r="S2628" s="25">
        <f>+VLOOKUP(E2628, TC!A:D, 2, FALSE())</f>
        <v>4120.1099999999997</v>
      </c>
      <c r="T2628" t="str">
        <f t="shared" si="209"/>
        <v>COP</v>
      </c>
    </row>
    <row r="2629" spans="1:20" ht="18.75" hidden="1" customHeight="1" x14ac:dyDescent="0.25">
      <c r="A2629" t="s">
        <v>2215</v>
      </c>
      <c r="B2629" t="s">
        <v>5</v>
      </c>
      <c r="C2629" t="s">
        <v>1913</v>
      </c>
      <c r="D2629" s="24">
        <v>11137</v>
      </c>
      <c r="E2629" t="s">
        <v>1652</v>
      </c>
      <c r="F2629" t="s">
        <v>99</v>
      </c>
      <c r="G2629" t="s">
        <v>1914</v>
      </c>
      <c r="I2629" t="s">
        <v>2373</v>
      </c>
      <c r="J2629" t="s">
        <v>1915</v>
      </c>
      <c r="K2629" t="s">
        <v>2021</v>
      </c>
      <c r="L2629" s="24">
        <v>23940</v>
      </c>
      <c r="M2629" s="25">
        <f>+VLOOKUP(E2629, TC!A:D, 4, FALSE())</f>
        <v>1.04</v>
      </c>
      <c r="N2629" s="24">
        <f t="shared" si="205"/>
        <v>23940</v>
      </c>
      <c r="O2629" t="str">
        <f t="shared" si="206"/>
        <v>FACTURA</v>
      </c>
      <c r="P2629" t="str">
        <f t="shared" si="207"/>
        <v>2025</v>
      </c>
      <c r="Q2629" t="str">
        <f t="shared" si="208"/>
        <v>02</v>
      </c>
      <c r="R2629" t="str">
        <f>+IFERROR(VLOOKUP(I2629, Listado!A:B, 2, FALSE()), "COMERCIALIZADORA INTERNACIONAL CARIBBEAN EXOTICS S A")</f>
        <v>COMERCIALIZADORA INTERNACIONAL CARIBBEAN EXOTICS S A</v>
      </c>
      <c r="S2629" s="25">
        <f>+VLOOKUP(E2629, TC!A:D, 2, FALSE())</f>
        <v>4120.1099999999997</v>
      </c>
      <c r="T2629" t="str">
        <f t="shared" si="209"/>
        <v>COP</v>
      </c>
    </row>
    <row r="2630" spans="1:20" ht="18.75" hidden="1" customHeight="1" x14ac:dyDescent="0.25">
      <c r="A2630" t="s">
        <v>2215</v>
      </c>
      <c r="B2630" t="s">
        <v>5</v>
      </c>
      <c r="C2630" t="s">
        <v>1913</v>
      </c>
      <c r="D2630" s="24">
        <v>11137</v>
      </c>
      <c r="E2630" t="s">
        <v>1652</v>
      </c>
      <c r="F2630" t="s">
        <v>99</v>
      </c>
      <c r="G2630" t="s">
        <v>1914</v>
      </c>
      <c r="I2630" t="s">
        <v>2373</v>
      </c>
      <c r="J2630" t="s">
        <v>1915</v>
      </c>
      <c r="K2630" t="s">
        <v>2021</v>
      </c>
      <c r="L2630" s="24">
        <v>23400</v>
      </c>
      <c r="M2630" s="25">
        <f>+VLOOKUP(E2630, TC!A:D, 4, FALSE())</f>
        <v>1.04</v>
      </c>
      <c r="N2630" s="24">
        <f t="shared" si="205"/>
        <v>23400</v>
      </c>
      <c r="O2630" t="str">
        <f t="shared" si="206"/>
        <v>FACTURA</v>
      </c>
      <c r="P2630" t="str">
        <f t="shared" si="207"/>
        <v>2025</v>
      </c>
      <c r="Q2630" t="str">
        <f t="shared" si="208"/>
        <v>02</v>
      </c>
      <c r="R2630" t="str">
        <f>+IFERROR(VLOOKUP(I2630, Listado!A:B, 2, FALSE()), "COMERCIALIZADORA INTERNACIONAL CARIBBEAN EXOTICS S A")</f>
        <v>COMERCIALIZADORA INTERNACIONAL CARIBBEAN EXOTICS S A</v>
      </c>
      <c r="S2630" s="25">
        <f>+VLOOKUP(E2630, TC!A:D, 2, FALSE())</f>
        <v>4120.1099999999997</v>
      </c>
      <c r="T2630" t="str">
        <f t="shared" si="209"/>
        <v>COP</v>
      </c>
    </row>
    <row r="2631" spans="1:20" ht="18.75" hidden="1" customHeight="1" x14ac:dyDescent="0.25">
      <c r="A2631" t="s">
        <v>2215</v>
      </c>
      <c r="B2631" t="s">
        <v>5</v>
      </c>
      <c r="C2631" t="s">
        <v>1913</v>
      </c>
      <c r="D2631" s="24">
        <v>11137</v>
      </c>
      <c r="E2631" t="s">
        <v>1652</v>
      </c>
      <c r="F2631" t="s">
        <v>99</v>
      </c>
      <c r="G2631" t="s">
        <v>1914</v>
      </c>
      <c r="I2631" t="s">
        <v>2373</v>
      </c>
      <c r="J2631" t="s">
        <v>1915</v>
      </c>
      <c r="K2631" t="s">
        <v>2021</v>
      </c>
      <c r="L2631" s="24">
        <v>14040</v>
      </c>
      <c r="M2631" s="25">
        <f>+VLOOKUP(E2631, TC!A:D, 4, FALSE())</f>
        <v>1.04</v>
      </c>
      <c r="N2631" s="24">
        <f t="shared" si="205"/>
        <v>14040</v>
      </c>
      <c r="O2631" t="str">
        <f t="shared" si="206"/>
        <v>FACTURA</v>
      </c>
      <c r="P2631" t="str">
        <f t="shared" si="207"/>
        <v>2025</v>
      </c>
      <c r="Q2631" t="str">
        <f t="shared" si="208"/>
        <v>02</v>
      </c>
      <c r="R2631" t="str">
        <f>+IFERROR(VLOOKUP(I2631, Listado!A:B, 2, FALSE()), "COMERCIALIZADORA INTERNACIONAL CARIBBEAN EXOTICS S A")</f>
        <v>COMERCIALIZADORA INTERNACIONAL CARIBBEAN EXOTICS S A</v>
      </c>
      <c r="S2631" s="25">
        <f>+VLOOKUP(E2631, TC!A:D, 2, FALSE())</f>
        <v>4120.1099999999997</v>
      </c>
      <c r="T2631" t="str">
        <f t="shared" si="209"/>
        <v>COP</v>
      </c>
    </row>
    <row r="2632" spans="1:20" ht="18.75" hidden="1" customHeight="1" x14ac:dyDescent="0.25">
      <c r="A2632" t="s">
        <v>2215</v>
      </c>
      <c r="B2632" t="s">
        <v>5</v>
      </c>
      <c r="C2632" t="s">
        <v>1913</v>
      </c>
      <c r="D2632" s="24">
        <v>11137</v>
      </c>
      <c r="E2632" t="s">
        <v>1652</v>
      </c>
      <c r="F2632" t="s">
        <v>99</v>
      </c>
      <c r="G2632" t="s">
        <v>1914</v>
      </c>
      <c r="I2632" t="s">
        <v>2373</v>
      </c>
      <c r="J2632" t="s">
        <v>1915</v>
      </c>
      <c r="K2632" t="s">
        <v>2021</v>
      </c>
      <c r="L2632" s="24">
        <v>20160</v>
      </c>
      <c r="M2632" s="25">
        <f>+VLOOKUP(E2632, TC!A:D, 4, FALSE())</f>
        <v>1.04</v>
      </c>
      <c r="N2632" s="24">
        <f t="shared" si="205"/>
        <v>20160</v>
      </c>
      <c r="O2632" t="str">
        <f t="shared" si="206"/>
        <v>FACTURA</v>
      </c>
      <c r="P2632" t="str">
        <f t="shared" si="207"/>
        <v>2025</v>
      </c>
      <c r="Q2632" t="str">
        <f t="shared" si="208"/>
        <v>02</v>
      </c>
      <c r="R2632" t="str">
        <f>+IFERROR(VLOOKUP(I2632, Listado!A:B, 2, FALSE()), "COMERCIALIZADORA INTERNACIONAL CARIBBEAN EXOTICS S A")</f>
        <v>COMERCIALIZADORA INTERNACIONAL CARIBBEAN EXOTICS S A</v>
      </c>
      <c r="S2632" s="25">
        <f>+VLOOKUP(E2632, TC!A:D, 2, FALSE())</f>
        <v>4120.1099999999997</v>
      </c>
      <c r="T2632" t="str">
        <f t="shared" si="209"/>
        <v>COP</v>
      </c>
    </row>
    <row r="2633" spans="1:20" ht="18.75" hidden="1" customHeight="1" x14ac:dyDescent="0.25">
      <c r="A2633" t="s">
        <v>2215</v>
      </c>
      <c r="B2633" t="s">
        <v>5</v>
      </c>
      <c r="C2633" t="s">
        <v>1913</v>
      </c>
      <c r="D2633" s="24">
        <v>11137</v>
      </c>
      <c r="E2633" t="s">
        <v>1652</v>
      </c>
      <c r="F2633" t="s">
        <v>99</v>
      </c>
      <c r="G2633" t="s">
        <v>1914</v>
      </c>
      <c r="I2633" t="s">
        <v>2373</v>
      </c>
      <c r="J2633" t="s">
        <v>1915</v>
      </c>
      <c r="K2633" t="s">
        <v>2021</v>
      </c>
      <c r="L2633" s="24">
        <v>21240</v>
      </c>
      <c r="M2633" s="25">
        <f>+VLOOKUP(E2633, TC!A:D, 4, FALSE())</f>
        <v>1.04</v>
      </c>
      <c r="N2633" s="24">
        <f t="shared" si="205"/>
        <v>21240</v>
      </c>
      <c r="O2633" t="str">
        <f t="shared" si="206"/>
        <v>FACTURA</v>
      </c>
      <c r="P2633" t="str">
        <f t="shared" si="207"/>
        <v>2025</v>
      </c>
      <c r="Q2633" t="str">
        <f t="shared" si="208"/>
        <v>02</v>
      </c>
      <c r="R2633" t="str">
        <f>+IFERROR(VLOOKUP(I2633, Listado!A:B, 2, FALSE()), "COMERCIALIZADORA INTERNACIONAL CARIBBEAN EXOTICS S A")</f>
        <v>COMERCIALIZADORA INTERNACIONAL CARIBBEAN EXOTICS S A</v>
      </c>
      <c r="S2633" s="25">
        <f>+VLOOKUP(E2633, TC!A:D, 2, FALSE())</f>
        <v>4120.1099999999997</v>
      </c>
      <c r="T2633" t="str">
        <f t="shared" si="209"/>
        <v>COP</v>
      </c>
    </row>
    <row r="2634" spans="1:20" ht="18.75" hidden="1" customHeight="1" x14ac:dyDescent="0.25">
      <c r="A2634" t="s">
        <v>2215</v>
      </c>
      <c r="B2634" t="s">
        <v>5</v>
      </c>
      <c r="C2634" t="s">
        <v>1913</v>
      </c>
      <c r="D2634" s="24">
        <v>11137</v>
      </c>
      <c r="E2634" t="s">
        <v>1652</v>
      </c>
      <c r="F2634" t="s">
        <v>99</v>
      </c>
      <c r="G2634" t="s">
        <v>1914</v>
      </c>
      <c r="I2634" t="s">
        <v>2373</v>
      </c>
      <c r="J2634" t="s">
        <v>1915</v>
      </c>
      <c r="K2634" t="s">
        <v>2021</v>
      </c>
      <c r="L2634" s="24">
        <v>61020</v>
      </c>
      <c r="M2634" s="25">
        <f>+VLOOKUP(E2634, TC!A:D, 4, FALSE())</f>
        <v>1.04</v>
      </c>
      <c r="N2634" s="24">
        <f t="shared" si="205"/>
        <v>61020</v>
      </c>
      <c r="O2634" t="str">
        <f t="shared" si="206"/>
        <v>FACTURA</v>
      </c>
      <c r="P2634" t="str">
        <f t="shared" si="207"/>
        <v>2025</v>
      </c>
      <c r="Q2634" t="str">
        <f t="shared" si="208"/>
        <v>02</v>
      </c>
      <c r="R2634" t="str">
        <f>+IFERROR(VLOOKUP(I2634, Listado!A:B, 2, FALSE()), "COMERCIALIZADORA INTERNACIONAL CARIBBEAN EXOTICS S A")</f>
        <v>COMERCIALIZADORA INTERNACIONAL CARIBBEAN EXOTICS S A</v>
      </c>
      <c r="S2634" s="25">
        <f>+VLOOKUP(E2634, TC!A:D, 2, FALSE())</f>
        <v>4120.1099999999997</v>
      </c>
      <c r="T2634" t="str">
        <f t="shared" si="209"/>
        <v>COP</v>
      </c>
    </row>
    <row r="2635" spans="1:20" ht="18.75" hidden="1" customHeight="1" x14ac:dyDescent="0.25">
      <c r="A2635" t="s">
        <v>2215</v>
      </c>
      <c r="B2635" t="s">
        <v>5</v>
      </c>
      <c r="C2635" t="s">
        <v>1913</v>
      </c>
      <c r="D2635" s="24">
        <v>11137</v>
      </c>
      <c r="E2635" t="s">
        <v>1652</v>
      </c>
      <c r="F2635" t="s">
        <v>99</v>
      </c>
      <c r="G2635" t="s">
        <v>1914</v>
      </c>
      <c r="I2635" t="s">
        <v>2373</v>
      </c>
      <c r="J2635" t="s">
        <v>1915</v>
      </c>
      <c r="K2635" t="s">
        <v>2021</v>
      </c>
      <c r="L2635" s="24">
        <v>23400</v>
      </c>
      <c r="M2635" s="25">
        <f>+VLOOKUP(E2635, TC!A:D, 4, FALSE())</f>
        <v>1.04</v>
      </c>
      <c r="N2635" s="24">
        <f t="shared" si="205"/>
        <v>23400</v>
      </c>
      <c r="O2635" t="str">
        <f t="shared" si="206"/>
        <v>FACTURA</v>
      </c>
      <c r="P2635" t="str">
        <f t="shared" si="207"/>
        <v>2025</v>
      </c>
      <c r="Q2635" t="str">
        <f t="shared" si="208"/>
        <v>02</v>
      </c>
      <c r="R2635" t="str">
        <f>+IFERROR(VLOOKUP(I2635, Listado!A:B, 2, FALSE()), "COMERCIALIZADORA INTERNACIONAL CARIBBEAN EXOTICS S A")</f>
        <v>COMERCIALIZADORA INTERNACIONAL CARIBBEAN EXOTICS S A</v>
      </c>
      <c r="S2635" s="25">
        <f>+VLOOKUP(E2635, TC!A:D, 2, FALSE())</f>
        <v>4120.1099999999997</v>
      </c>
      <c r="T2635" t="str">
        <f t="shared" si="209"/>
        <v>COP</v>
      </c>
    </row>
    <row r="2636" spans="1:20" ht="18.75" hidden="1" customHeight="1" x14ac:dyDescent="0.25">
      <c r="A2636" t="s">
        <v>2215</v>
      </c>
      <c r="B2636" t="s">
        <v>5</v>
      </c>
      <c r="C2636" t="s">
        <v>1913</v>
      </c>
      <c r="D2636" s="24">
        <v>11137</v>
      </c>
      <c r="E2636" t="s">
        <v>1652</v>
      </c>
      <c r="F2636" t="s">
        <v>99</v>
      </c>
      <c r="G2636" t="s">
        <v>1914</v>
      </c>
      <c r="I2636" t="s">
        <v>2373</v>
      </c>
      <c r="J2636" t="s">
        <v>1915</v>
      </c>
      <c r="K2636" t="s">
        <v>2021</v>
      </c>
      <c r="L2636" s="24">
        <v>25020</v>
      </c>
      <c r="M2636" s="25">
        <f>+VLOOKUP(E2636, TC!A:D, 4, FALSE())</f>
        <v>1.04</v>
      </c>
      <c r="N2636" s="24">
        <f t="shared" si="205"/>
        <v>25020</v>
      </c>
      <c r="O2636" t="str">
        <f t="shared" si="206"/>
        <v>FACTURA</v>
      </c>
      <c r="P2636" t="str">
        <f t="shared" si="207"/>
        <v>2025</v>
      </c>
      <c r="Q2636" t="str">
        <f t="shared" si="208"/>
        <v>02</v>
      </c>
      <c r="R2636" t="str">
        <f>+IFERROR(VLOOKUP(I2636, Listado!A:B, 2, FALSE()), "COMERCIALIZADORA INTERNACIONAL CARIBBEAN EXOTICS S A")</f>
        <v>COMERCIALIZADORA INTERNACIONAL CARIBBEAN EXOTICS S A</v>
      </c>
      <c r="S2636" s="25">
        <f>+VLOOKUP(E2636, TC!A:D, 2, FALSE())</f>
        <v>4120.1099999999997</v>
      </c>
      <c r="T2636" t="str">
        <f t="shared" si="209"/>
        <v>COP</v>
      </c>
    </row>
    <row r="2637" spans="1:20" ht="18.75" hidden="1" customHeight="1" x14ac:dyDescent="0.25">
      <c r="A2637" t="s">
        <v>2215</v>
      </c>
      <c r="B2637" t="s">
        <v>5</v>
      </c>
      <c r="C2637" t="s">
        <v>1913</v>
      </c>
      <c r="D2637" s="24">
        <v>11137</v>
      </c>
      <c r="E2637" t="s">
        <v>1652</v>
      </c>
      <c r="F2637" t="s">
        <v>99</v>
      </c>
      <c r="G2637" t="s">
        <v>1914</v>
      </c>
      <c r="I2637" t="s">
        <v>2373</v>
      </c>
      <c r="J2637" t="s">
        <v>1915</v>
      </c>
      <c r="K2637" t="s">
        <v>2021</v>
      </c>
      <c r="L2637" s="24">
        <v>15120</v>
      </c>
      <c r="M2637" s="25">
        <f>+VLOOKUP(E2637, TC!A:D, 4, FALSE())</f>
        <v>1.04</v>
      </c>
      <c r="N2637" s="24">
        <f t="shared" si="205"/>
        <v>15120</v>
      </c>
      <c r="O2637" t="str">
        <f t="shared" si="206"/>
        <v>FACTURA</v>
      </c>
      <c r="P2637" t="str">
        <f t="shared" si="207"/>
        <v>2025</v>
      </c>
      <c r="Q2637" t="str">
        <f t="shared" si="208"/>
        <v>02</v>
      </c>
      <c r="R2637" t="str">
        <f>+IFERROR(VLOOKUP(I2637, Listado!A:B, 2, FALSE()), "COMERCIALIZADORA INTERNACIONAL CARIBBEAN EXOTICS S A")</f>
        <v>COMERCIALIZADORA INTERNACIONAL CARIBBEAN EXOTICS S A</v>
      </c>
      <c r="S2637" s="25">
        <f>+VLOOKUP(E2637, TC!A:D, 2, FALSE())</f>
        <v>4120.1099999999997</v>
      </c>
      <c r="T2637" t="str">
        <f t="shared" si="209"/>
        <v>COP</v>
      </c>
    </row>
    <row r="2638" spans="1:20" ht="18.75" hidden="1" customHeight="1" x14ac:dyDescent="0.25">
      <c r="A2638" t="s">
        <v>2215</v>
      </c>
      <c r="B2638" t="s">
        <v>5</v>
      </c>
      <c r="C2638" t="s">
        <v>1913</v>
      </c>
      <c r="D2638" s="24">
        <v>11137</v>
      </c>
      <c r="E2638" t="s">
        <v>1652</v>
      </c>
      <c r="F2638" t="s">
        <v>99</v>
      </c>
      <c r="G2638" t="s">
        <v>1914</v>
      </c>
      <c r="I2638" t="s">
        <v>2373</v>
      </c>
      <c r="J2638" t="s">
        <v>1915</v>
      </c>
      <c r="K2638" t="s">
        <v>2021</v>
      </c>
      <c r="L2638" s="24">
        <v>48600</v>
      </c>
      <c r="M2638" s="25">
        <f>+VLOOKUP(E2638, TC!A:D, 4, FALSE())</f>
        <v>1.04</v>
      </c>
      <c r="N2638" s="24">
        <f t="shared" si="205"/>
        <v>48600</v>
      </c>
      <c r="O2638" t="str">
        <f t="shared" si="206"/>
        <v>FACTURA</v>
      </c>
      <c r="P2638" t="str">
        <f t="shared" si="207"/>
        <v>2025</v>
      </c>
      <c r="Q2638" t="str">
        <f t="shared" si="208"/>
        <v>02</v>
      </c>
      <c r="R2638" t="str">
        <f>+IFERROR(VLOOKUP(I2638, Listado!A:B, 2, FALSE()), "COMERCIALIZADORA INTERNACIONAL CARIBBEAN EXOTICS S A")</f>
        <v>COMERCIALIZADORA INTERNACIONAL CARIBBEAN EXOTICS S A</v>
      </c>
      <c r="S2638" s="25">
        <f>+VLOOKUP(E2638, TC!A:D, 2, FALSE())</f>
        <v>4120.1099999999997</v>
      </c>
      <c r="T2638" t="str">
        <f t="shared" si="209"/>
        <v>COP</v>
      </c>
    </row>
    <row r="2639" spans="1:20" ht="18.75" hidden="1" customHeight="1" x14ac:dyDescent="0.25">
      <c r="A2639" t="s">
        <v>2215</v>
      </c>
      <c r="B2639" t="s">
        <v>5</v>
      </c>
      <c r="C2639" t="s">
        <v>1913</v>
      </c>
      <c r="D2639" s="24">
        <v>11137</v>
      </c>
      <c r="E2639" t="s">
        <v>1652</v>
      </c>
      <c r="F2639" t="s">
        <v>99</v>
      </c>
      <c r="G2639" t="s">
        <v>1914</v>
      </c>
      <c r="I2639" t="s">
        <v>2373</v>
      </c>
      <c r="J2639" t="s">
        <v>1915</v>
      </c>
      <c r="K2639" t="s">
        <v>2021</v>
      </c>
      <c r="L2639" s="24">
        <v>137160</v>
      </c>
      <c r="M2639" s="25">
        <f>+VLOOKUP(E2639, TC!A:D, 4, FALSE())</f>
        <v>1.04</v>
      </c>
      <c r="N2639" s="24">
        <f t="shared" si="205"/>
        <v>137160</v>
      </c>
      <c r="O2639" t="str">
        <f t="shared" si="206"/>
        <v>FACTURA</v>
      </c>
      <c r="P2639" t="str">
        <f t="shared" si="207"/>
        <v>2025</v>
      </c>
      <c r="Q2639" t="str">
        <f t="shared" si="208"/>
        <v>02</v>
      </c>
      <c r="R2639" t="str">
        <f>+IFERROR(VLOOKUP(I2639, Listado!A:B, 2, FALSE()), "COMERCIALIZADORA INTERNACIONAL CARIBBEAN EXOTICS S A")</f>
        <v>COMERCIALIZADORA INTERNACIONAL CARIBBEAN EXOTICS S A</v>
      </c>
      <c r="S2639" s="25">
        <f>+VLOOKUP(E2639, TC!A:D, 2, FALSE())</f>
        <v>4120.1099999999997</v>
      </c>
      <c r="T2639" t="str">
        <f t="shared" si="209"/>
        <v>COP</v>
      </c>
    </row>
    <row r="2640" spans="1:20" ht="18.75" hidden="1" customHeight="1" x14ac:dyDescent="0.25">
      <c r="A2640" t="s">
        <v>2215</v>
      </c>
      <c r="B2640" t="s">
        <v>5</v>
      </c>
      <c r="C2640" t="s">
        <v>1913</v>
      </c>
      <c r="D2640" s="24">
        <v>11137</v>
      </c>
      <c r="E2640" t="s">
        <v>1652</v>
      </c>
      <c r="F2640" t="s">
        <v>99</v>
      </c>
      <c r="G2640" t="s">
        <v>1914</v>
      </c>
      <c r="I2640" t="s">
        <v>2373</v>
      </c>
      <c r="J2640" t="s">
        <v>1915</v>
      </c>
      <c r="K2640" t="s">
        <v>2021</v>
      </c>
      <c r="L2640" s="24">
        <v>33120</v>
      </c>
      <c r="M2640" s="25">
        <f>+VLOOKUP(E2640, TC!A:D, 4, FALSE())</f>
        <v>1.04</v>
      </c>
      <c r="N2640" s="24">
        <f t="shared" si="205"/>
        <v>33120</v>
      </c>
      <c r="O2640" t="str">
        <f t="shared" si="206"/>
        <v>FACTURA</v>
      </c>
      <c r="P2640" t="str">
        <f t="shared" si="207"/>
        <v>2025</v>
      </c>
      <c r="Q2640" t="str">
        <f t="shared" si="208"/>
        <v>02</v>
      </c>
      <c r="R2640" t="str">
        <f>+IFERROR(VLOOKUP(I2640, Listado!A:B, 2, FALSE()), "COMERCIALIZADORA INTERNACIONAL CARIBBEAN EXOTICS S A")</f>
        <v>COMERCIALIZADORA INTERNACIONAL CARIBBEAN EXOTICS S A</v>
      </c>
      <c r="S2640" s="25">
        <f>+VLOOKUP(E2640, TC!A:D, 2, FALSE())</f>
        <v>4120.1099999999997</v>
      </c>
      <c r="T2640" t="str">
        <f t="shared" si="209"/>
        <v>COP</v>
      </c>
    </row>
    <row r="2641" spans="1:20" ht="18.75" hidden="1" customHeight="1" x14ac:dyDescent="0.25">
      <c r="A2641" t="s">
        <v>2215</v>
      </c>
      <c r="B2641" t="s">
        <v>5</v>
      </c>
      <c r="C2641" t="s">
        <v>1913</v>
      </c>
      <c r="D2641" s="24">
        <v>11137</v>
      </c>
      <c r="E2641" t="s">
        <v>1652</v>
      </c>
      <c r="F2641" t="s">
        <v>99</v>
      </c>
      <c r="G2641" t="s">
        <v>1914</v>
      </c>
      <c r="I2641" t="s">
        <v>2373</v>
      </c>
      <c r="J2641" t="s">
        <v>1915</v>
      </c>
      <c r="K2641" t="s">
        <v>2021</v>
      </c>
      <c r="L2641" s="24">
        <v>10620</v>
      </c>
      <c r="M2641" s="25">
        <f>+VLOOKUP(E2641, TC!A:D, 4, FALSE())</f>
        <v>1.04</v>
      </c>
      <c r="N2641" s="24">
        <f t="shared" si="205"/>
        <v>10620</v>
      </c>
      <c r="O2641" t="str">
        <f t="shared" si="206"/>
        <v>FACTURA</v>
      </c>
      <c r="P2641" t="str">
        <f t="shared" si="207"/>
        <v>2025</v>
      </c>
      <c r="Q2641" t="str">
        <f t="shared" si="208"/>
        <v>02</v>
      </c>
      <c r="R2641" t="str">
        <f>+IFERROR(VLOOKUP(I2641, Listado!A:B, 2, FALSE()), "COMERCIALIZADORA INTERNACIONAL CARIBBEAN EXOTICS S A")</f>
        <v>COMERCIALIZADORA INTERNACIONAL CARIBBEAN EXOTICS S A</v>
      </c>
      <c r="S2641" s="25">
        <f>+VLOOKUP(E2641, TC!A:D, 2, FALSE())</f>
        <v>4120.1099999999997</v>
      </c>
      <c r="T2641" t="str">
        <f t="shared" si="209"/>
        <v>COP</v>
      </c>
    </row>
    <row r="2642" spans="1:20" ht="18.75" hidden="1" customHeight="1" x14ac:dyDescent="0.25">
      <c r="A2642" t="s">
        <v>2215</v>
      </c>
      <c r="B2642" t="s">
        <v>5</v>
      </c>
      <c r="C2642" t="s">
        <v>1913</v>
      </c>
      <c r="D2642" s="24">
        <v>11137</v>
      </c>
      <c r="E2642" t="s">
        <v>1652</v>
      </c>
      <c r="F2642" t="s">
        <v>99</v>
      </c>
      <c r="G2642" t="s">
        <v>1914</v>
      </c>
      <c r="I2642" t="s">
        <v>2373</v>
      </c>
      <c r="J2642" t="s">
        <v>1915</v>
      </c>
      <c r="K2642" t="s">
        <v>2021</v>
      </c>
      <c r="L2642" s="24">
        <v>54900</v>
      </c>
      <c r="M2642" s="25">
        <f>+VLOOKUP(E2642, TC!A:D, 4, FALSE())</f>
        <v>1.04</v>
      </c>
      <c r="N2642" s="24">
        <f t="shared" si="205"/>
        <v>54900</v>
      </c>
      <c r="O2642" t="str">
        <f t="shared" si="206"/>
        <v>FACTURA</v>
      </c>
      <c r="P2642" t="str">
        <f t="shared" si="207"/>
        <v>2025</v>
      </c>
      <c r="Q2642" t="str">
        <f t="shared" si="208"/>
        <v>02</v>
      </c>
      <c r="R2642" t="str">
        <f>+IFERROR(VLOOKUP(I2642, Listado!A:B, 2, FALSE()), "COMERCIALIZADORA INTERNACIONAL CARIBBEAN EXOTICS S A")</f>
        <v>COMERCIALIZADORA INTERNACIONAL CARIBBEAN EXOTICS S A</v>
      </c>
      <c r="S2642" s="25">
        <f>+VLOOKUP(E2642, TC!A:D, 2, FALSE())</f>
        <v>4120.1099999999997</v>
      </c>
      <c r="T2642" t="str">
        <f t="shared" si="209"/>
        <v>COP</v>
      </c>
    </row>
    <row r="2643" spans="1:20" ht="18.75" hidden="1" customHeight="1" x14ac:dyDescent="0.25">
      <c r="A2643" t="s">
        <v>2215</v>
      </c>
      <c r="B2643" t="s">
        <v>5</v>
      </c>
      <c r="C2643" t="s">
        <v>1913</v>
      </c>
      <c r="D2643" s="24">
        <v>11137</v>
      </c>
      <c r="E2643" t="s">
        <v>1652</v>
      </c>
      <c r="F2643" t="s">
        <v>99</v>
      </c>
      <c r="G2643" t="s">
        <v>1914</v>
      </c>
      <c r="I2643" t="s">
        <v>2373</v>
      </c>
      <c r="J2643" t="s">
        <v>1915</v>
      </c>
      <c r="K2643" t="s">
        <v>2021</v>
      </c>
      <c r="L2643" s="24">
        <v>21600</v>
      </c>
      <c r="M2643" s="25">
        <f>+VLOOKUP(E2643, TC!A:D, 4, FALSE())</f>
        <v>1.04</v>
      </c>
      <c r="N2643" s="24">
        <f t="shared" si="205"/>
        <v>21600</v>
      </c>
      <c r="O2643" t="str">
        <f t="shared" si="206"/>
        <v>FACTURA</v>
      </c>
      <c r="P2643" t="str">
        <f t="shared" si="207"/>
        <v>2025</v>
      </c>
      <c r="Q2643" t="str">
        <f t="shared" si="208"/>
        <v>02</v>
      </c>
      <c r="R2643" t="str">
        <f>+IFERROR(VLOOKUP(I2643, Listado!A:B, 2, FALSE()), "COMERCIALIZADORA INTERNACIONAL CARIBBEAN EXOTICS S A")</f>
        <v>COMERCIALIZADORA INTERNACIONAL CARIBBEAN EXOTICS S A</v>
      </c>
      <c r="S2643" s="25">
        <f>+VLOOKUP(E2643, TC!A:D, 2, FALSE())</f>
        <v>4120.1099999999997</v>
      </c>
      <c r="T2643" t="str">
        <f t="shared" si="209"/>
        <v>COP</v>
      </c>
    </row>
    <row r="2644" spans="1:20" ht="18.75" hidden="1" customHeight="1" x14ac:dyDescent="0.25">
      <c r="A2644" t="s">
        <v>2215</v>
      </c>
      <c r="B2644" t="s">
        <v>5</v>
      </c>
      <c r="C2644" t="s">
        <v>1913</v>
      </c>
      <c r="D2644" s="24">
        <v>11137</v>
      </c>
      <c r="E2644" t="s">
        <v>1652</v>
      </c>
      <c r="F2644" t="s">
        <v>99</v>
      </c>
      <c r="G2644" t="s">
        <v>1914</v>
      </c>
      <c r="I2644" t="s">
        <v>2373</v>
      </c>
      <c r="J2644" t="s">
        <v>1915</v>
      </c>
      <c r="K2644" t="s">
        <v>2021</v>
      </c>
      <c r="L2644" s="24">
        <v>11520</v>
      </c>
      <c r="M2644" s="25">
        <f>+VLOOKUP(E2644, TC!A:D, 4, FALSE())</f>
        <v>1.04</v>
      </c>
      <c r="N2644" s="24">
        <f t="shared" si="205"/>
        <v>11520</v>
      </c>
      <c r="O2644" t="str">
        <f t="shared" si="206"/>
        <v>FACTURA</v>
      </c>
      <c r="P2644" t="str">
        <f t="shared" si="207"/>
        <v>2025</v>
      </c>
      <c r="Q2644" t="str">
        <f t="shared" si="208"/>
        <v>02</v>
      </c>
      <c r="R2644" t="str">
        <f>+IFERROR(VLOOKUP(I2644, Listado!A:B, 2, FALSE()), "COMERCIALIZADORA INTERNACIONAL CARIBBEAN EXOTICS S A")</f>
        <v>COMERCIALIZADORA INTERNACIONAL CARIBBEAN EXOTICS S A</v>
      </c>
      <c r="S2644" s="25">
        <f>+VLOOKUP(E2644, TC!A:D, 2, FALSE())</f>
        <v>4120.1099999999997</v>
      </c>
      <c r="T2644" t="str">
        <f t="shared" si="209"/>
        <v>COP</v>
      </c>
    </row>
    <row r="2645" spans="1:20" ht="18.75" hidden="1" customHeight="1" x14ac:dyDescent="0.25">
      <c r="A2645" t="s">
        <v>2215</v>
      </c>
      <c r="B2645" t="s">
        <v>5</v>
      </c>
      <c r="C2645" t="s">
        <v>1913</v>
      </c>
      <c r="D2645" s="24">
        <v>11137</v>
      </c>
      <c r="E2645" t="s">
        <v>1652</v>
      </c>
      <c r="F2645" t="s">
        <v>99</v>
      </c>
      <c r="G2645" t="s">
        <v>1914</v>
      </c>
      <c r="I2645" t="s">
        <v>2373</v>
      </c>
      <c r="J2645" t="s">
        <v>1915</v>
      </c>
      <c r="K2645" t="s">
        <v>2021</v>
      </c>
      <c r="L2645" s="24">
        <v>15120</v>
      </c>
      <c r="M2645" s="25">
        <f>+VLOOKUP(E2645, TC!A:D, 4, FALSE())</f>
        <v>1.04</v>
      </c>
      <c r="N2645" s="24">
        <f t="shared" si="205"/>
        <v>15120</v>
      </c>
      <c r="O2645" t="str">
        <f t="shared" si="206"/>
        <v>FACTURA</v>
      </c>
      <c r="P2645" t="str">
        <f t="shared" si="207"/>
        <v>2025</v>
      </c>
      <c r="Q2645" t="str">
        <f t="shared" si="208"/>
        <v>02</v>
      </c>
      <c r="R2645" t="str">
        <f>+IFERROR(VLOOKUP(I2645, Listado!A:B, 2, FALSE()), "COMERCIALIZADORA INTERNACIONAL CARIBBEAN EXOTICS S A")</f>
        <v>COMERCIALIZADORA INTERNACIONAL CARIBBEAN EXOTICS S A</v>
      </c>
      <c r="S2645" s="25">
        <f>+VLOOKUP(E2645, TC!A:D, 2, FALSE())</f>
        <v>4120.1099999999997</v>
      </c>
      <c r="T2645" t="str">
        <f t="shared" si="209"/>
        <v>COP</v>
      </c>
    </row>
    <row r="2646" spans="1:20" ht="18.75" hidden="1" customHeight="1" x14ac:dyDescent="0.25">
      <c r="A2646" t="s">
        <v>2215</v>
      </c>
      <c r="B2646" t="s">
        <v>5</v>
      </c>
      <c r="C2646" t="s">
        <v>1913</v>
      </c>
      <c r="D2646" s="24">
        <v>11137</v>
      </c>
      <c r="E2646" t="s">
        <v>1652</v>
      </c>
      <c r="F2646" t="s">
        <v>99</v>
      </c>
      <c r="G2646" t="s">
        <v>1914</v>
      </c>
      <c r="I2646" t="s">
        <v>2373</v>
      </c>
      <c r="J2646" t="s">
        <v>1915</v>
      </c>
      <c r="K2646" t="s">
        <v>2021</v>
      </c>
      <c r="L2646" s="24">
        <v>21240</v>
      </c>
      <c r="M2646" s="25">
        <f>+VLOOKUP(E2646, TC!A:D, 4, FALSE())</f>
        <v>1.04</v>
      </c>
      <c r="N2646" s="24">
        <f t="shared" si="205"/>
        <v>21240</v>
      </c>
      <c r="O2646" t="str">
        <f t="shared" si="206"/>
        <v>FACTURA</v>
      </c>
      <c r="P2646" t="str">
        <f t="shared" si="207"/>
        <v>2025</v>
      </c>
      <c r="Q2646" t="str">
        <f t="shared" si="208"/>
        <v>02</v>
      </c>
      <c r="R2646" t="str">
        <f>+IFERROR(VLOOKUP(I2646, Listado!A:B, 2, FALSE()), "COMERCIALIZADORA INTERNACIONAL CARIBBEAN EXOTICS S A")</f>
        <v>COMERCIALIZADORA INTERNACIONAL CARIBBEAN EXOTICS S A</v>
      </c>
      <c r="S2646" s="25">
        <f>+VLOOKUP(E2646, TC!A:D, 2, FALSE())</f>
        <v>4120.1099999999997</v>
      </c>
      <c r="T2646" t="str">
        <f t="shared" si="209"/>
        <v>COP</v>
      </c>
    </row>
    <row r="2647" spans="1:20" ht="18.75" hidden="1" customHeight="1" x14ac:dyDescent="0.25">
      <c r="A2647" t="s">
        <v>2215</v>
      </c>
      <c r="B2647" t="s">
        <v>5</v>
      </c>
      <c r="C2647" t="s">
        <v>1913</v>
      </c>
      <c r="D2647" s="24">
        <v>11137</v>
      </c>
      <c r="E2647" t="s">
        <v>1652</v>
      </c>
      <c r="F2647" t="s">
        <v>99</v>
      </c>
      <c r="G2647" t="s">
        <v>1914</v>
      </c>
      <c r="I2647" t="s">
        <v>2373</v>
      </c>
      <c r="J2647" t="s">
        <v>1915</v>
      </c>
      <c r="K2647" t="s">
        <v>2021</v>
      </c>
      <c r="L2647" s="24">
        <v>27720</v>
      </c>
      <c r="M2647" s="25">
        <f>+VLOOKUP(E2647, TC!A:D, 4, FALSE())</f>
        <v>1.04</v>
      </c>
      <c r="N2647" s="24">
        <f t="shared" si="205"/>
        <v>27720</v>
      </c>
      <c r="O2647" t="str">
        <f t="shared" si="206"/>
        <v>FACTURA</v>
      </c>
      <c r="P2647" t="str">
        <f t="shared" si="207"/>
        <v>2025</v>
      </c>
      <c r="Q2647" t="str">
        <f t="shared" si="208"/>
        <v>02</v>
      </c>
      <c r="R2647" t="str">
        <f>+IFERROR(VLOOKUP(I2647, Listado!A:B, 2, FALSE()), "COMERCIALIZADORA INTERNACIONAL CARIBBEAN EXOTICS S A")</f>
        <v>COMERCIALIZADORA INTERNACIONAL CARIBBEAN EXOTICS S A</v>
      </c>
      <c r="S2647" s="25">
        <f>+VLOOKUP(E2647, TC!A:D, 2, FALSE())</f>
        <v>4120.1099999999997</v>
      </c>
      <c r="T2647" t="str">
        <f t="shared" si="209"/>
        <v>COP</v>
      </c>
    </row>
    <row r="2648" spans="1:20" ht="18.75" hidden="1" customHeight="1" x14ac:dyDescent="0.25">
      <c r="A2648" t="s">
        <v>2215</v>
      </c>
      <c r="B2648" t="s">
        <v>5</v>
      </c>
      <c r="C2648" t="s">
        <v>1913</v>
      </c>
      <c r="D2648" s="24">
        <v>11137</v>
      </c>
      <c r="E2648" t="s">
        <v>1652</v>
      </c>
      <c r="F2648" t="s">
        <v>99</v>
      </c>
      <c r="G2648" t="s">
        <v>1914</v>
      </c>
      <c r="I2648" t="s">
        <v>2373</v>
      </c>
      <c r="J2648" t="s">
        <v>1915</v>
      </c>
      <c r="K2648" t="s">
        <v>2021</v>
      </c>
      <c r="L2648" s="24">
        <v>6300</v>
      </c>
      <c r="M2648" s="25">
        <f>+VLOOKUP(E2648, TC!A:D, 4, FALSE())</f>
        <v>1.04</v>
      </c>
      <c r="N2648" s="24">
        <f t="shared" si="205"/>
        <v>6300</v>
      </c>
      <c r="O2648" t="str">
        <f t="shared" si="206"/>
        <v>FACTURA</v>
      </c>
      <c r="P2648" t="str">
        <f t="shared" si="207"/>
        <v>2025</v>
      </c>
      <c r="Q2648" t="str">
        <f t="shared" si="208"/>
        <v>02</v>
      </c>
      <c r="R2648" t="str">
        <f>+IFERROR(VLOOKUP(I2648, Listado!A:B, 2, FALSE()), "COMERCIALIZADORA INTERNACIONAL CARIBBEAN EXOTICS S A")</f>
        <v>COMERCIALIZADORA INTERNACIONAL CARIBBEAN EXOTICS S A</v>
      </c>
      <c r="S2648" s="25">
        <f>+VLOOKUP(E2648, TC!A:D, 2, FALSE())</f>
        <v>4120.1099999999997</v>
      </c>
      <c r="T2648" t="str">
        <f t="shared" si="209"/>
        <v>COP</v>
      </c>
    </row>
    <row r="2649" spans="1:20" ht="18.75" hidden="1" customHeight="1" x14ac:dyDescent="0.25">
      <c r="A2649" t="s">
        <v>2215</v>
      </c>
      <c r="B2649" t="s">
        <v>5</v>
      </c>
      <c r="C2649" t="s">
        <v>1913</v>
      </c>
      <c r="D2649" s="24">
        <v>11137</v>
      </c>
      <c r="E2649" t="s">
        <v>1652</v>
      </c>
      <c r="F2649" t="s">
        <v>99</v>
      </c>
      <c r="G2649" t="s">
        <v>1914</v>
      </c>
      <c r="I2649" t="s">
        <v>2373</v>
      </c>
      <c r="J2649" t="s">
        <v>1915</v>
      </c>
      <c r="K2649" t="s">
        <v>2021</v>
      </c>
      <c r="L2649" s="24">
        <v>12780</v>
      </c>
      <c r="M2649" s="25">
        <f>+VLOOKUP(E2649, TC!A:D, 4, FALSE())</f>
        <v>1.04</v>
      </c>
      <c r="N2649" s="24">
        <f t="shared" si="205"/>
        <v>12780</v>
      </c>
      <c r="O2649" t="str">
        <f t="shared" si="206"/>
        <v>FACTURA</v>
      </c>
      <c r="P2649" t="str">
        <f t="shared" si="207"/>
        <v>2025</v>
      </c>
      <c r="Q2649" t="str">
        <f t="shared" si="208"/>
        <v>02</v>
      </c>
      <c r="R2649" t="str">
        <f>+IFERROR(VLOOKUP(I2649, Listado!A:B, 2, FALSE()), "COMERCIALIZADORA INTERNACIONAL CARIBBEAN EXOTICS S A")</f>
        <v>COMERCIALIZADORA INTERNACIONAL CARIBBEAN EXOTICS S A</v>
      </c>
      <c r="S2649" s="25">
        <f>+VLOOKUP(E2649, TC!A:D, 2, FALSE())</f>
        <v>4120.1099999999997</v>
      </c>
      <c r="T2649" t="str">
        <f t="shared" si="209"/>
        <v>COP</v>
      </c>
    </row>
    <row r="2650" spans="1:20" ht="18.75" hidden="1" customHeight="1" x14ac:dyDescent="0.25">
      <c r="A2650" t="s">
        <v>2215</v>
      </c>
      <c r="B2650" t="s">
        <v>5</v>
      </c>
      <c r="C2650" t="s">
        <v>1913</v>
      </c>
      <c r="D2650" s="24">
        <v>11137</v>
      </c>
      <c r="E2650" t="s">
        <v>1652</v>
      </c>
      <c r="F2650" t="s">
        <v>99</v>
      </c>
      <c r="G2650" t="s">
        <v>1914</v>
      </c>
      <c r="I2650" t="s">
        <v>2373</v>
      </c>
      <c r="J2650" t="s">
        <v>1915</v>
      </c>
      <c r="K2650" t="s">
        <v>2021</v>
      </c>
      <c r="L2650" s="24">
        <v>21600</v>
      </c>
      <c r="M2650" s="25">
        <f>+VLOOKUP(E2650, TC!A:D, 4, FALSE())</f>
        <v>1.04</v>
      </c>
      <c r="N2650" s="24">
        <f t="shared" si="205"/>
        <v>21600</v>
      </c>
      <c r="O2650" t="str">
        <f t="shared" si="206"/>
        <v>FACTURA</v>
      </c>
      <c r="P2650" t="str">
        <f t="shared" si="207"/>
        <v>2025</v>
      </c>
      <c r="Q2650" t="str">
        <f t="shared" si="208"/>
        <v>02</v>
      </c>
      <c r="R2650" t="str">
        <f>+IFERROR(VLOOKUP(I2650, Listado!A:B, 2, FALSE()), "COMERCIALIZADORA INTERNACIONAL CARIBBEAN EXOTICS S A")</f>
        <v>COMERCIALIZADORA INTERNACIONAL CARIBBEAN EXOTICS S A</v>
      </c>
      <c r="S2650" s="25">
        <f>+VLOOKUP(E2650, TC!A:D, 2, FALSE())</f>
        <v>4120.1099999999997</v>
      </c>
      <c r="T2650" t="str">
        <f t="shared" si="209"/>
        <v>COP</v>
      </c>
    </row>
    <row r="2651" spans="1:20" ht="18.75" hidden="1" customHeight="1" x14ac:dyDescent="0.25">
      <c r="A2651" t="s">
        <v>2215</v>
      </c>
      <c r="B2651" t="s">
        <v>5</v>
      </c>
      <c r="C2651" t="s">
        <v>1913</v>
      </c>
      <c r="D2651" s="24">
        <v>11137</v>
      </c>
      <c r="E2651" t="s">
        <v>1652</v>
      </c>
      <c r="F2651" t="s">
        <v>99</v>
      </c>
      <c r="G2651" t="s">
        <v>1914</v>
      </c>
      <c r="I2651" t="s">
        <v>2373</v>
      </c>
      <c r="J2651" t="s">
        <v>1915</v>
      </c>
      <c r="K2651" t="s">
        <v>2021</v>
      </c>
      <c r="L2651" s="24">
        <v>167760</v>
      </c>
      <c r="M2651" s="25">
        <f>+VLOOKUP(E2651, TC!A:D, 4, FALSE())</f>
        <v>1.04</v>
      </c>
      <c r="N2651" s="24">
        <f t="shared" si="205"/>
        <v>167760</v>
      </c>
      <c r="O2651" t="str">
        <f t="shared" si="206"/>
        <v>FACTURA</v>
      </c>
      <c r="P2651" t="str">
        <f t="shared" si="207"/>
        <v>2025</v>
      </c>
      <c r="Q2651" t="str">
        <f t="shared" si="208"/>
        <v>02</v>
      </c>
      <c r="R2651" t="str">
        <f>+IFERROR(VLOOKUP(I2651, Listado!A:B, 2, FALSE()), "COMERCIALIZADORA INTERNACIONAL CARIBBEAN EXOTICS S A")</f>
        <v>COMERCIALIZADORA INTERNACIONAL CARIBBEAN EXOTICS S A</v>
      </c>
      <c r="S2651" s="25">
        <f>+VLOOKUP(E2651, TC!A:D, 2, FALSE())</f>
        <v>4120.1099999999997</v>
      </c>
      <c r="T2651" t="str">
        <f t="shared" si="209"/>
        <v>COP</v>
      </c>
    </row>
    <row r="2652" spans="1:20" ht="18.75" hidden="1" customHeight="1" x14ac:dyDescent="0.25">
      <c r="A2652" t="s">
        <v>2215</v>
      </c>
      <c r="B2652" t="s">
        <v>5</v>
      </c>
      <c r="C2652" t="s">
        <v>1913</v>
      </c>
      <c r="D2652" s="24">
        <v>11137</v>
      </c>
      <c r="E2652" t="s">
        <v>1652</v>
      </c>
      <c r="F2652" t="s">
        <v>99</v>
      </c>
      <c r="G2652" t="s">
        <v>1914</v>
      </c>
      <c r="I2652" t="s">
        <v>2373</v>
      </c>
      <c r="J2652" t="s">
        <v>1915</v>
      </c>
      <c r="K2652" t="s">
        <v>2021</v>
      </c>
      <c r="L2652" s="24">
        <v>7020</v>
      </c>
      <c r="M2652" s="25">
        <f>+VLOOKUP(E2652, TC!A:D, 4, FALSE())</f>
        <v>1.04</v>
      </c>
      <c r="N2652" s="24">
        <f t="shared" si="205"/>
        <v>7020</v>
      </c>
      <c r="O2652" t="str">
        <f t="shared" si="206"/>
        <v>FACTURA</v>
      </c>
      <c r="P2652" t="str">
        <f t="shared" si="207"/>
        <v>2025</v>
      </c>
      <c r="Q2652" t="str">
        <f t="shared" si="208"/>
        <v>02</v>
      </c>
      <c r="R2652" t="str">
        <f>+IFERROR(VLOOKUP(I2652, Listado!A:B, 2, FALSE()), "COMERCIALIZADORA INTERNACIONAL CARIBBEAN EXOTICS S A")</f>
        <v>COMERCIALIZADORA INTERNACIONAL CARIBBEAN EXOTICS S A</v>
      </c>
      <c r="S2652" s="25">
        <f>+VLOOKUP(E2652, TC!A:D, 2, FALSE())</f>
        <v>4120.1099999999997</v>
      </c>
      <c r="T2652" t="str">
        <f t="shared" si="209"/>
        <v>COP</v>
      </c>
    </row>
    <row r="2653" spans="1:20" ht="18.75" hidden="1" customHeight="1" x14ac:dyDescent="0.25">
      <c r="A2653" t="s">
        <v>2215</v>
      </c>
      <c r="B2653" t="s">
        <v>5</v>
      </c>
      <c r="C2653" t="s">
        <v>1913</v>
      </c>
      <c r="D2653" s="24">
        <v>11137</v>
      </c>
      <c r="E2653" t="s">
        <v>1652</v>
      </c>
      <c r="F2653" t="s">
        <v>99</v>
      </c>
      <c r="G2653" t="s">
        <v>1914</v>
      </c>
      <c r="I2653" t="s">
        <v>2373</v>
      </c>
      <c r="J2653" t="s">
        <v>1915</v>
      </c>
      <c r="K2653" t="s">
        <v>2021</v>
      </c>
      <c r="L2653" s="24">
        <v>33840</v>
      </c>
      <c r="M2653" s="25">
        <f>+VLOOKUP(E2653, TC!A:D, 4, FALSE())</f>
        <v>1.04</v>
      </c>
      <c r="N2653" s="24">
        <f t="shared" si="205"/>
        <v>33840</v>
      </c>
      <c r="O2653" t="str">
        <f t="shared" si="206"/>
        <v>FACTURA</v>
      </c>
      <c r="P2653" t="str">
        <f t="shared" si="207"/>
        <v>2025</v>
      </c>
      <c r="Q2653" t="str">
        <f t="shared" si="208"/>
        <v>02</v>
      </c>
      <c r="R2653" t="str">
        <f>+IFERROR(VLOOKUP(I2653, Listado!A:B, 2, FALSE()), "COMERCIALIZADORA INTERNACIONAL CARIBBEAN EXOTICS S A")</f>
        <v>COMERCIALIZADORA INTERNACIONAL CARIBBEAN EXOTICS S A</v>
      </c>
      <c r="S2653" s="25">
        <f>+VLOOKUP(E2653, TC!A:D, 2, FALSE())</f>
        <v>4120.1099999999997</v>
      </c>
      <c r="T2653" t="str">
        <f t="shared" si="209"/>
        <v>COP</v>
      </c>
    </row>
    <row r="2654" spans="1:20" ht="18.75" hidden="1" customHeight="1" x14ac:dyDescent="0.25">
      <c r="A2654" t="s">
        <v>2215</v>
      </c>
      <c r="B2654" t="s">
        <v>5</v>
      </c>
      <c r="C2654" t="s">
        <v>1913</v>
      </c>
      <c r="D2654" s="24">
        <v>11137</v>
      </c>
      <c r="E2654" t="s">
        <v>1652</v>
      </c>
      <c r="F2654" t="s">
        <v>99</v>
      </c>
      <c r="G2654" t="s">
        <v>1914</v>
      </c>
      <c r="I2654" t="s">
        <v>2373</v>
      </c>
      <c r="J2654" t="s">
        <v>1915</v>
      </c>
      <c r="K2654" t="s">
        <v>2021</v>
      </c>
      <c r="L2654" s="24">
        <v>19260</v>
      </c>
      <c r="M2654" s="25">
        <f>+VLOOKUP(E2654, TC!A:D, 4, FALSE())</f>
        <v>1.04</v>
      </c>
      <c r="N2654" s="24">
        <f t="shared" si="205"/>
        <v>19260</v>
      </c>
      <c r="O2654" t="str">
        <f t="shared" si="206"/>
        <v>FACTURA</v>
      </c>
      <c r="P2654" t="str">
        <f t="shared" si="207"/>
        <v>2025</v>
      </c>
      <c r="Q2654" t="str">
        <f t="shared" si="208"/>
        <v>02</v>
      </c>
      <c r="R2654" t="str">
        <f>+IFERROR(VLOOKUP(I2654, Listado!A:B, 2, FALSE()), "COMERCIALIZADORA INTERNACIONAL CARIBBEAN EXOTICS S A")</f>
        <v>COMERCIALIZADORA INTERNACIONAL CARIBBEAN EXOTICS S A</v>
      </c>
      <c r="S2654" s="25">
        <f>+VLOOKUP(E2654, TC!A:D, 2, FALSE())</f>
        <v>4120.1099999999997</v>
      </c>
      <c r="T2654" t="str">
        <f t="shared" si="209"/>
        <v>COP</v>
      </c>
    </row>
    <row r="2655" spans="1:20" ht="18.75" hidden="1" customHeight="1" x14ac:dyDescent="0.25">
      <c r="A2655" t="s">
        <v>2215</v>
      </c>
      <c r="B2655" t="s">
        <v>5</v>
      </c>
      <c r="C2655" t="s">
        <v>1913</v>
      </c>
      <c r="D2655" s="24">
        <v>11137</v>
      </c>
      <c r="E2655" t="s">
        <v>1652</v>
      </c>
      <c r="F2655" t="s">
        <v>99</v>
      </c>
      <c r="G2655" t="s">
        <v>1914</v>
      </c>
      <c r="I2655" t="s">
        <v>2373</v>
      </c>
      <c r="J2655" t="s">
        <v>1915</v>
      </c>
      <c r="K2655" t="s">
        <v>2021</v>
      </c>
      <c r="L2655" s="24">
        <v>127260</v>
      </c>
      <c r="M2655" s="25">
        <f>+VLOOKUP(E2655, TC!A:D, 4, FALSE())</f>
        <v>1.04</v>
      </c>
      <c r="N2655" s="24">
        <f t="shared" si="205"/>
        <v>127260</v>
      </c>
      <c r="O2655" t="str">
        <f t="shared" si="206"/>
        <v>FACTURA</v>
      </c>
      <c r="P2655" t="str">
        <f t="shared" si="207"/>
        <v>2025</v>
      </c>
      <c r="Q2655" t="str">
        <f t="shared" si="208"/>
        <v>02</v>
      </c>
      <c r="R2655" t="str">
        <f>+IFERROR(VLOOKUP(I2655, Listado!A:B, 2, FALSE()), "COMERCIALIZADORA INTERNACIONAL CARIBBEAN EXOTICS S A")</f>
        <v>COMERCIALIZADORA INTERNACIONAL CARIBBEAN EXOTICS S A</v>
      </c>
      <c r="S2655" s="25">
        <f>+VLOOKUP(E2655, TC!A:D, 2, FALSE())</f>
        <v>4120.1099999999997</v>
      </c>
      <c r="T2655" t="str">
        <f t="shared" si="209"/>
        <v>COP</v>
      </c>
    </row>
    <row r="2656" spans="1:20" ht="18.75" hidden="1" customHeight="1" x14ac:dyDescent="0.25">
      <c r="A2656" t="s">
        <v>2215</v>
      </c>
      <c r="B2656" t="s">
        <v>5</v>
      </c>
      <c r="C2656" t="s">
        <v>1913</v>
      </c>
      <c r="D2656" s="24">
        <v>11137</v>
      </c>
      <c r="E2656" t="s">
        <v>1652</v>
      </c>
      <c r="F2656" t="s">
        <v>99</v>
      </c>
      <c r="G2656" t="s">
        <v>1914</v>
      </c>
      <c r="I2656" t="s">
        <v>2373</v>
      </c>
      <c r="J2656" t="s">
        <v>1915</v>
      </c>
      <c r="K2656" t="s">
        <v>2021</v>
      </c>
      <c r="L2656" s="24">
        <v>20160</v>
      </c>
      <c r="M2656" s="25">
        <f>+VLOOKUP(E2656, TC!A:D, 4, FALSE())</f>
        <v>1.04</v>
      </c>
      <c r="N2656" s="24">
        <f t="shared" si="205"/>
        <v>20160</v>
      </c>
      <c r="O2656" t="str">
        <f t="shared" si="206"/>
        <v>FACTURA</v>
      </c>
      <c r="P2656" t="str">
        <f t="shared" si="207"/>
        <v>2025</v>
      </c>
      <c r="Q2656" t="str">
        <f t="shared" si="208"/>
        <v>02</v>
      </c>
      <c r="R2656" t="str">
        <f>+IFERROR(VLOOKUP(I2656, Listado!A:B, 2, FALSE()), "COMERCIALIZADORA INTERNACIONAL CARIBBEAN EXOTICS S A")</f>
        <v>COMERCIALIZADORA INTERNACIONAL CARIBBEAN EXOTICS S A</v>
      </c>
      <c r="S2656" s="25">
        <f>+VLOOKUP(E2656, TC!A:D, 2, FALSE())</f>
        <v>4120.1099999999997</v>
      </c>
      <c r="T2656" t="str">
        <f t="shared" si="209"/>
        <v>COP</v>
      </c>
    </row>
    <row r="2657" spans="1:20" ht="18.75" hidden="1" customHeight="1" x14ac:dyDescent="0.25">
      <c r="A2657" t="s">
        <v>2215</v>
      </c>
      <c r="B2657" t="s">
        <v>5</v>
      </c>
      <c r="C2657" t="s">
        <v>1913</v>
      </c>
      <c r="D2657" s="24">
        <v>11137</v>
      </c>
      <c r="E2657" t="s">
        <v>1652</v>
      </c>
      <c r="F2657" t="s">
        <v>99</v>
      </c>
      <c r="G2657" t="s">
        <v>1914</v>
      </c>
      <c r="I2657" t="s">
        <v>2373</v>
      </c>
      <c r="J2657" t="s">
        <v>1915</v>
      </c>
      <c r="K2657" t="s">
        <v>2021</v>
      </c>
      <c r="L2657" s="24">
        <v>21060</v>
      </c>
      <c r="M2657" s="25">
        <f>+VLOOKUP(E2657, TC!A:D, 4, FALSE())</f>
        <v>1.04</v>
      </c>
      <c r="N2657" s="24">
        <f t="shared" si="205"/>
        <v>21060</v>
      </c>
      <c r="O2657" t="str">
        <f t="shared" si="206"/>
        <v>FACTURA</v>
      </c>
      <c r="P2657" t="str">
        <f t="shared" si="207"/>
        <v>2025</v>
      </c>
      <c r="Q2657" t="str">
        <f t="shared" si="208"/>
        <v>02</v>
      </c>
      <c r="R2657" t="str">
        <f>+IFERROR(VLOOKUP(I2657, Listado!A:B, 2, FALSE()), "COMERCIALIZADORA INTERNACIONAL CARIBBEAN EXOTICS S A")</f>
        <v>COMERCIALIZADORA INTERNACIONAL CARIBBEAN EXOTICS S A</v>
      </c>
      <c r="S2657" s="25">
        <f>+VLOOKUP(E2657, TC!A:D, 2, FALSE())</f>
        <v>4120.1099999999997</v>
      </c>
      <c r="T2657" t="str">
        <f t="shared" si="209"/>
        <v>COP</v>
      </c>
    </row>
    <row r="2658" spans="1:20" ht="18.75" hidden="1" customHeight="1" x14ac:dyDescent="0.25">
      <c r="A2658" t="s">
        <v>2215</v>
      </c>
      <c r="B2658" t="s">
        <v>5</v>
      </c>
      <c r="C2658" t="s">
        <v>1913</v>
      </c>
      <c r="D2658" s="24">
        <v>11137</v>
      </c>
      <c r="E2658" t="s">
        <v>1652</v>
      </c>
      <c r="F2658" t="s">
        <v>99</v>
      </c>
      <c r="G2658" t="s">
        <v>1914</v>
      </c>
      <c r="I2658" t="s">
        <v>2373</v>
      </c>
      <c r="J2658" t="s">
        <v>1915</v>
      </c>
      <c r="K2658" t="s">
        <v>2021</v>
      </c>
      <c r="L2658" s="24">
        <v>8100</v>
      </c>
      <c r="M2658" s="25">
        <f>+VLOOKUP(E2658, TC!A:D, 4, FALSE())</f>
        <v>1.04</v>
      </c>
      <c r="N2658" s="24">
        <f t="shared" si="205"/>
        <v>8100</v>
      </c>
      <c r="O2658" t="str">
        <f t="shared" si="206"/>
        <v>FACTURA</v>
      </c>
      <c r="P2658" t="str">
        <f t="shared" si="207"/>
        <v>2025</v>
      </c>
      <c r="Q2658" t="str">
        <f t="shared" si="208"/>
        <v>02</v>
      </c>
      <c r="R2658" t="str">
        <f>+IFERROR(VLOOKUP(I2658, Listado!A:B, 2, FALSE()), "COMERCIALIZADORA INTERNACIONAL CARIBBEAN EXOTICS S A")</f>
        <v>COMERCIALIZADORA INTERNACIONAL CARIBBEAN EXOTICS S A</v>
      </c>
      <c r="S2658" s="25">
        <f>+VLOOKUP(E2658, TC!A:D, 2, FALSE())</f>
        <v>4120.1099999999997</v>
      </c>
      <c r="T2658" t="str">
        <f t="shared" si="209"/>
        <v>COP</v>
      </c>
    </row>
    <row r="2659" spans="1:20" ht="18.75" hidden="1" customHeight="1" x14ac:dyDescent="0.25">
      <c r="A2659" t="s">
        <v>2215</v>
      </c>
      <c r="B2659" t="s">
        <v>5</v>
      </c>
      <c r="C2659" t="s">
        <v>1913</v>
      </c>
      <c r="D2659" s="24">
        <v>11137</v>
      </c>
      <c r="E2659" t="s">
        <v>1652</v>
      </c>
      <c r="F2659" t="s">
        <v>99</v>
      </c>
      <c r="G2659" t="s">
        <v>1914</v>
      </c>
      <c r="I2659" t="s">
        <v>2373</v>
      </c>
      <c r="J2659" t="s">
        <v>1915</v>
      </c>
      <c r="K2659" t="s">
        <v>2021</v>
      </c>
      <c r="L2659" s="24">
        <v>274140</v>
      </c>
      <c r="M2659" s="25">
        <f>+VLOOKUP(E2659, TC!A:D, 4, FALSE())</f>
        <v>1.04</v>
      </c>
      <c r="N2659" s="24">
        <f t="shared" si="205"/>
        <v>274140</v>
      </c>
      <c r="O2659" t="str">
        <f t="shared" si="206"/>
        <v>FACTURA</v>
      </c>
      <c r="P2659" t="str">
        <f t="shared" si="207"/>
        <v>2025</v>
      </c>
      <c r="Q2659" t="str">
        <f t="shared" si="208"/>
        <v>02</v>
      </c>
      <c r="R2659" t="str">
        <f>+IFERROR(VLOOKUP(I2659, Listado!A:B, 2, FALSE()), "COMERCIALIZADORA INTERNACIONAL CARIBBEAN EXOTICS S A")</f>
        <v>COMERCIALIZADORA INTERNACIONAL CARIBBEAN EXOTICS S A</v>
      </c>
      <c r="S2659" s="25">
        <f>+VLOOKUP(E2659, TC!A:D, 2, FALSE())</f>
        <v>4120.1099999999997</v>
      </c>
      <c r="T2659" t="str">
        <f t="shared" si="209"/>
        <v>COP</v>
      </c>
    </row>
    <row r="2660" spans="1:20" ht="18.75" hidden="1" customHeight="1" x14ac:dyDescent="0.25">
      <c r="A2660" t="s">
        <v>2215</v>
      </c>
      <c r="B2660" t="s">
        <v>5</v>
      </c>
      <c r="C2660" t="s">
        <v>1913</v>
      </c>
      <c r="D2660" s="24">
        <v>11137</v>
      </c>
      <c r="E2660" t="s">
        <v>1652</v>
      </c>
      <c r="F2660" t="s">
        <v>99</v>
      </c>
      <c r="G2660" t="s">
        <v>1914</v>
      </c>
      <c r="I2660" t="s">
        <v>2373</v>
      </c>
      <c r="J2660" t="s">
        <v>1915</v>
      </c>
      <c r="K2660" t="s">
        <v>2021</v>
      </c>
      <c r="L2660" s="24">
        <v>69660</v>
      </c>
      <c r="M2660" s="25">
        <f>+VLOOKUP(E2660, TC!A:D, 4, FALSE())</f>
        <v>1.04</v>
      </c>
      <c r="N2660" s="24">
        <f t="shared" si="205"/>
        <v>69660</v>
      </c>
      <c r="O2660" t="str">
        <f t="shared" si="206"/>
        <v>FACTURA</v>
      </c>
      <c r="P2660" t="str">
        <f t="shared" si="207"/>
        <v>2025</v>
      </c>
      <c r="Q2660" t="str">
        <f t="shared" si="208"/>
        <v>02</v>
      </c>
      <c r="R2660" t="str">
        <f>+IFERROR(VLOOKUP(I2660, Listado!A:B, 2, FALSE()), "COMERCIALIZADORA INTERNACIONAL CARIBBEAN EXOTICS S A")</f>
        <v>COMERCIALIZADORA INTERNACIONAL CARIBBEAN EXOTICS S A</v>
      </c>
      <c r="S2660" s="25">
        <f>+VLOOKUP(E2660, TC!A:D, 2, FALSE())</f>
        <v>4120.1099999999997</v>
      </c>
      <c r="T2660" t="str">
        <f t="shared" si="209"/>
        <v>COP</v>
      </c>
    </row>
    <row r="2661" spans="1:20" ht="18.75" hidden="1" customHeight="1" x14ac:dyDescent="0.25">
      <c r="A2661" t="s">
        <v>2215</v>
      </c>
      <c r="B2661" t="s">
        <v>5</v>
      </c>
      <c r="C2661" t="s">
        <v>1913</v>
      </c>
      <c r="D2661" s="24">
        <v>11137</v>
      </c>
      <c r="E2661" t="s">
        <v>1652</v>
      </c>
      <c r="F2661" t="s">
        <v>99</v>
      </c>
      <c r="G2661" t="s">
        <v>1914</v>
      </c>
      <c r="I2661" t="s">
        <v>2373</v>
      </c>
      <c r="J2661" t="s">
        <v>1915</v>
      </c>
      <c r="K2661" t="s">
        <v>2021</v>
      </c>
      <c r="L2661" s="24">
        <v>33300</v>
      </c>
      <c r="M2661" s="25">
        <f>+VLOOKUP(E2661, TC!A:D, 4, FALSE())</f>
        <v>1.04</v>
      </c>
      <c r="N2661" s="24">
        <f t="shared" si="205"/>
        <v>33300</v>
      </c>
      <c r="O2661" t="str">
        <f t="shared" si="206"/>
        <v>FACTURA</v>
      </c>
      <c r="P2661" t="str">
        <f t="shared" si="207"/>
        <v>2025</v>
      </c>
      <c r="Q2661" t="str">
        <f t="shared" si="208"/>
        <v>02</v>
      </c>
      <c r="R2661" t="str">
        <f>+IFERROR(VLOOKUP(I2661, Listado!A:B, 2, FALSE()), "COMERCIALIZADORA INTERNACIONAL CARIBBEAN EXOTICS S A")</f>
        <v>COMERCIALIZADORA INTERNACIONAL CARIBBEAN EXOTICS S A</v>
      </c>
      <c r="S2661" s="25">
        <f>+VLOOKUP(E2661, TC!A:D, 2, FALSE())</f>
        <v>4120.1099999999997</v>
      </c>
      <c r="T2661" t="str">
        <f t="shared" si="209"/>
        <v>COP</v>
      </c>
    </row>
    <row r="2662" spans="1:20" ht="18.75" hidden="1" customHeight="1" x14ac:dyDescent="0.25">
      <c r="A2662" t="s">
        <v>2215</v>
      </c>
      <c r="B2662" t="s">
        <v>5</v>
      </c>
      <c r="C2662" t="s">
        <v>1913</v>
      </c>
      <c r="D2662" s="24">
        <v>11137</v>
      </c>
      <c r="E2662" t="s">
        <v>1652</v>
      </c>
      <c r="F2662" t="s">
        <v>99</v>
      </c>
      <c r="G2662" t="s">
        <v>1914</v>
      </c>
      <c r="I2662" t="s">
        <v>2373</v>
      </c>
      <c r="J2662" t="s">
        <v>1915</v>
      </c>
      <c r="K2662" t="s">
        <v>2021</v>
      </c>
      <c r="L2662" s="24">
        <v>4860</v>
      </c>
      <c r="M2662" s="25">
        <f>+VLOOKUP(E2662, TC!A:D, 4, FALSE())</f>
        <v>1.04</v>
      </c>
      <c r="N2662" s="24">
        <f t="shared" si="205"/>
        <v>4860</v>
      </c>
      <c r="O2662" t="str">
        <f t="shared" si="206"/>
        <v>FACTURA</v>
      </c>
      <c r="P2662" t="str">
        <f t="shared" si="207"/>
        <v>2025</v>
      </c>
      <c r="Q2662" t="str">
        <f t="shared" si="208"/>
        <v>02</v>
      </c>
      <c r="R2662" t="str">
        <f>+IFERROR(VLOOKUP(I2662, Listado!A:B, 2, FALSE()), "COMERCIALIZADORA INTERNACIONAL CARIBBEAN EXOTICS S A")</f>
        <v>COMERCIALIZADORA INTERNACIONAL CARIBBEAN EXOTICS S A</v>
      </c>
      <c r="S2662" s="25">
        <f>+VLOOKUP(E2662, TC!A:D, 2, FALSE())</f>
        <v>4120.1099999999997</v>
      </c>
      <c r="T2662" t="str">
        <f t="shared" si="209"/>
        <v>COP</v>
      </c>
    </row>
    <row r="2663" spans="1:20" ht="18.75" hidden="1" customHeight="1" x14ac:dyDescent="0.25">
      <c r="A2663" t="s">
        <v>2215</v>
      </c>
      <c r="B2663" t="s">
        <v>5</v>
      </c>
      <c r="C2663" t="s">
        <v>1913</v>
      </c>
      <c r="D2663" s="24">
        <v>11137</v>
      </c>
      <c r="E2663" t="s">
        <v>1652</v>
      </c>
      <c r="F2663" t="s">
        <v>99</v>
      </c>
      <c r="G2663" t="s">
        <v>1914</v>
      </c>
      <c r="I2663" t="s">
        <v>2373</v>
      </c>
      <c r="J2663" t="s">
        <v>1915</v>
      </c>
      <c r="K2663" t="s">
        <v>2021</v>
      </c>
      <c r="L2663" s="24">
        <v>28260</v>
      </c>
      <c r="M2663" s="25">
        <f>+VLOOKUP(E2663, TC!A:D, 4, FALSE())</f>
        <v>1.04</v>
      </c>
      <c r="N2663" s="24">
        <f t="shared" si="205"/>
        <v>28260</v>
      </c>
      <c r="O2663" t="str">
        <f t="shared" si="206"/>
        <v>FACTURA</v>
      </c>
      <c r="P2663" t="str">
        <f t="shared" si="207"/>
        <v>2025</v>
      </c>
      <c r="Q2663" t="str">
        <f t="shared" si="208"/>
        <v>02</v>
      </c>
      <c r="R2663" t="str">
        <f>+IFERROR(VLOOKUP(I2663, Listado!A:B, 2, FALSE()), "COMERCIALIZADORA INTERNACIONAL CARIBBEAN EXOTICS S A")</f>
        <v>COMERCIALIZADORA INTERNACIONAL CARIBBEAN EXOTICS S A</v>
      </c>
      <c r="S2663" s="25">
        <f>+VLOOKUP(E2663, TC!A:D, 2, FALSE())</f>
        <v>4120.1099999999997</v>
      </c>
      <c r="T2663" t="str">
        <f t="shared" si="209"/>
        <v>COP</v>
      </c>
    </row>
    <row r="2664" spans="1:20" ht="18.75" hidden="1" customHeight="1" x14ac:dyDescent="0.25">
      <c r="A2664" t="s">
        <v>2215</v>
      </c>
      <c r="B2664" t="s">
        <v>5</v>
      </c>
      <c r="C2664" t="s">
        <v>1913</v>
      </c>
      <c r="D2664" s="24">
        <v>11137</v>
      </c>
      <c r="E2664" t="s">
        <v>1652</v>
      </c>
      <c r="F2664" t="s">
        <v>99</v>
      </c>
      <c r="G2664" t="s">
        <v>1914</v>
      </c>
      <c r="I2664" t="s">
        <v>2373</v>
      </c>
      <c r="J2664" t="s">
        <v>1915</v>
      </c>
      <c r="K2664" t="s">
        <v>2021</v>
      </c>
      <c r="L2664" s="24">
        <v>26100</v>
      </c>
      <c r="M2664" s="25">
        <f>+VLOOKUP(E2664, TC!A:D, 4, FALSE())</f>
        <v>1.04</v>
      </c>
      <c r="N2664" s="24">
        <f t="shared" si="205"/>
        <v>26100</v>
      </c>
      <c r="O2664" t="str">
        <f t="shared" si="206"/>
        <v>FACTURA</v>
      </c>
      <c r="P2664" t="str">
        <f t="shared" si="207"/>
        <v>2025</v>
      </c>
      <c r="Q2664" t="str">
        <f t="shared" si="208"/>
        <v>02</v>
      </c>
      <c r="R2664" t="str">
        <f>+IFERROR(VLOOKUP(I2664, Listado!A:B, 2, FALSE()), "COMERCIALIZADORA INTERNACIONAL CARIBBEAN EXOTICS S A")</f>
        <v>COMERCIALIZADORA INTERNACIONAL CARIBBEAN EXOTICS S A</v>
      </c>
      <c r="S2664" s="25">
        <f>+VLOOKUP(E2664, TC!A:D, 2, FALSE())</f>
        <v>4120.1099999999997</v>
      </c>
      <c r="T2664" t="str">
        <f t="shared" si="209"/>
        <v>COP</v>
      </c>
    </row>
    <row r="2665" spans="1:20" ht="18.75" hidden="1" customHeight="1" x14ac:dyDescent="0.25">
      <c r="A2665" t="s">
        <v>2215</v>
      </c>
      <c r="B2665" t="s">
        <v>5</v>
      </c>
      <c r="C2665" t="s">
        <v>1913</v>
      </c>
      <c r="D2665" s="24">
        <v>11137</v>
      </c>
      <c r="E2665" t="s">
        <v>1652</v>
      </c>
      <c r="F2665" t="s">
        <v>99</v>
      </c>
      <c r="G2665" t="s">
        <v>1914</v>
      </c>
      <c r="I2665" t="s">
        <v>2373</v>
      </c>
      <c r="J2665" t="s">
        <v>1915</v>
      </c>
      <c r="K2665" t="s">
        <v>2021</v>
      </c>
      <c r="L2665" s="24">
        <v>40500</v>
      </c>
      <c r="M2665" s="25">
        <f>+VLOOKUP(E2665, TC!A:D, 4, FALSE())</f>
        <v>1.04</v>
      </c>
      <c r="N2665" s="24">
        <f t="shared" si="205"/>
        <v>40500</v>
      </c>
      <c r="O2665" t="str">
        <f t="shared" si="206"/>
        <v>FACTURA</v>
      </c>
      <c r="P2665" t="str">
        <f t="shared" si="207"/>
        <v>2025</v>
      </c>
      <c r="Q2665" t="str">
        <f t="shared" si="208"/>
        <v>02</v>
      </c>
      <c r="R2665" t="str">
        <f>+IFERROR(VLOOKUP(I2665, Listado!A:B, 2, FALSE()), "COMERCIALIZADORA INTERNACIONAL CARIBBEAN EXOTICS S A")</f>
        <v>COMERCIALIZADORA INTERNACIONAL CARIBBEAN EXOTICS S A</v>
      </c>
      <c r="S2665" s="25">
        <f>+VLOOKUP(E2665, TC!A:D, 2, FALSE())</f>
        <v>4120.1099999999997</v>
      </c>
      <c r="T2665" t="str">
        <f t="shared" si="209"/>
        <v>COP</v>
      </c>
    </row>
    <row r="2666" spans="1:20" ht="18.75" hidden="1" customHeight="1" x14ac:dyDescent="0.25">
      <c r="A2666" t="s">
        <v>2215</v>
      </c>
      <c r="B2666" t="s">
        <v>5</v>
      </c>
      <c r="C2666" t="s">
        <v>1913</v>
      </c>
      <c r="D2666" s="24">
        <v>11137</v>
      </c>
      <c r="E2666" t="s">
        <v>1652</v>
      </c>
      <c r="F2666" t="s">
        <v>99</v>
      </c>
      <c r="G2666" t="s">
        <v>1914</v>
      </c>
      <c r="I2666" t="s">
        <v>2373</v>
      </c>
      <c r="J2666" t="s">
        <v>1915</v>
      </c>
      <c r="K2666" t="s">
        <v>2021</v>
      </c>
      <c r="L2666" s="24">
        <v>15840</v>
      </c>
      <c r="M2666" s="25">
        <f>+VLOOKUP(E2666, TC!A:D, 4, FALSE())</f>
        <v>1.04</v>
      </c>
      <c r="N2666" s="24">
        <f t="shared" si="205"/>
        <v>15840</v>
      </c>
      <c r="O2666" t="str">
        <f t="shared" si="206"/>
        <v>FACTURA</v>
      </c>
      <c r="P2666" t="str">
        <f t="shared" si="207"/>
        <v>2025</v>
      </c>
      <c r="Q2666" t="str">
        <f t="shared" si="208"/>
        <v>02</v>
      </c>
      <c r="R2666" t="str">
        <f>+IFERROR(VLOOKUP(I2666, Listado!A:B, 2, FALSE()), "COMERCIALIZADORA INTERNACIONAL CARIBBEAN EXOTICS S A")</f>
        <v>COMERCIALIZADORA INTERNACIONAL CARIBBEAN EXOTICS S A</v>
      </c>
      <c r="S2666" s="25">
        <f>+VLOOKUP(E2666, TC!A:D, 2, FALSE())</f>
        <v>4120.1099999999997</v>
      </c>
      <c r="T2666" t="str">
        <f t="shared" si="209"/>
        <v>COP</v>
      </c>
    </row>
    <row r="2667" spans="1:20" ht="18.75" hidden="1" customHeight="1" x14ac:dyDescent="0.25">
      <c r="A2667" t="s">
        <v>2215</v>
      </c>
      <c r="B2667" t="s">
        <v>5</v>
      </c>
      <c r="C2667" t="s">
        <v>1913</v>
      </c>
      <c r="D2667" s="24">
        <v>11137</v>
      </c>
      <c r="E2667" t="s">
        <v>1652</v>
      </c>
      <c r="F2667" t="s">
        <v>99</v>
      </c>
      <c r="G2667" t="s">
        <v>1914</v>
      </c>
      <c r="I2667" t="s">
        <v>2373</v>
      </c>
      <c r="J2667" t="s">
        <v>1915</v>
      </c>
      <c r="K2667" t="s">
        <v>2021</v>
      </c>
      <c r="L2667" s="24">
        <v>115020</v>
      </c>
      <c r="M2667" s="25">
        <f>+VLOOKUP(E2667, TC!A:D, 4, FALSE())</f>
        <v>1.04</v>
      </c>
      <c r="N2667" s="24">
        <f t="shared" si="205"/>
        <v>115020</v>
      </c>
      <c r="O2667" t="str">
        <f t="shared" si="206"/>
        <v>FACTURA</v>
      </c>
      <c r="P2667" t="str">
        <f t="shared" si="207"/>
        <v>2025</v>
      </c>
      <c r="Q2667" t="str">
        <f t="shared" si="208"/>
        <v>02</v>
      </c>
      <c r="R2667" t="str">
        <f>+IFERROR(VLOOKUP(I2667, Listado!A:B, 2, FALSE()), "COMERCIALIZADORA INTERNACIONAL CARIBBEAN EXOTICS S A")</f>
        <v>COMERCIALIZADORA INTERNACIONAL CARIBBEAN EXOTICS S A</v>
      </c>
      <c r="S2667" s="25">
        <f>+VLOOKUP(E2667, TC!A:D, 2, FALSE())</f>
        <v>4120.1099999999997</v>
      </c>
      <c r="T2667" t="str">
        <f t="shared" si="209"/>
        <v>COP</v>
      </c>
    </row>
    <row r="2668" spans="1:20" ht="18.75" hidden="1" customHeight="1" x14ac:dyDescent="0.25">
      <c r="A2668" t="s">
        <v>2215</v>
      </c>
      <c r="B2668" t="s">
        <v>5</v>
      </c>
      <c r="C2668" t="s">
        <v>1913</v>
      </c>
      <c r="D2668" s="24">
        <v>11137</v>
      </c>
      <c r="E2668" t="s">
        <v>1652</v>
      </c>
      <c r="F2668" t="s">
        <v>99</v>
      </c>
      <c r="G2668" t="s">
        <v>1914</v>
      </c>
      <c r="I2668" t="s">
        <v>2373</v>
      </c>
      <c r="J2668" t="s">
        <v>1915</v>
      </c>
      <c r="K2668" t="s">
        <v>2021</v>
      </c>
      <c r="L2668" s="24">
        <v>121680</v>
      </c>
      <c r="M2668" s="25">
        <f>+VLOOKUP(E2668, TC!A:D, 4, FALSE())</f>
        <v>1.04</v>
      </c>
      <c r="N2668" s="24">
        <f t="shared" si="205"/>
        <v>121680</v>
      </c>
      <c r="O2668" t="str">
        <f t="shared" si="206"/>
        <v>FACTURA</v>
      </c>
      <c r="P2668" t="str">
        <f t="shared" si="207"/>
        <v>2025</v>
      </c>
      <c r="Q2668" t="str">
        <f t="shared" si="208"/>
        <v>02</v>
      </c>
      <c r="R2668" t="str">
        <f>+IFERROR(VLOOKUP(I2668, Listado!A:B, 2, FALSE()), "COMERCIALIZADORA INTERNACIONAL CARIBBEAN EXOTICS S A")</f>
        <v>COMERCIALIZADORA INTERNACIONAL CARIBBEAN EXOTICS S A</v>
      </c>
      <c r="S2668" s="25">
        <f>+VLOOKUP(E2668, TC!A:D, 2, FALSE())</f>
        <v>4120.1099999999997</v>
      </c>
      <c r="T2668" t="str">
        <f t="shared" si="209"/>
        <v>COP</v>
      </c>
    </row>
    <row r="2669" spans="1:20" ht="18.75" hidden="1" customHeight="1" x14ac:dyDescent="0.25">
      <c r="A2669" t="s">
        <v>2215</v>
      </c>
      <c r="B2669" t="s">
        <v>5</v>
      </c>
      <c r="C2669" t="s">
        <v>1913</v>
      </c>
      <c r="D2669" s="24">
        <v>11137</v>
      </c>
      <c r="E2669" t="s">
        <v>1652</v>
      </c>
      <c r="F2669" t="s">
        <v>99</v>
      </c>
      <c r="G2669" t="s">
        <v>1914</v>
      </c>
      <c r="I2669" t="s">
        <v>2373</v>
      </c>
      <c r="J2669" t="s">
        <v>1915</v>
      </c>
      <c r="K2669" t="s">
        <v>2021</v>
      </c>
      <c r="L2669" s="24">
        <v>45720</v>
      </c>
      <c r="M2669" s="25">
        <f>+VLOOKUP(E2669, TC!A:D, 4, FALSE())</f>
        <v>1.04</v>
      </c>
      <c r="N2669" s="24">
        <f t="shared" si="205"/>
        <v>45720</v>
      </c>
      <c r="O2669" t="str">
        <f t="shared" si="206"/>
        <v>FACTURA</v>
      </c>
      <c r="P2669" t="str">
        <f t="shared" si="207"/>
        <v>2025</v>
      </c>
      <c r="Q2669" t="str">
        <f t="shared" si="208"/>
        <v>02</v>
      </c>
      <c r="R2669" t="str">
        <f>+IFERROR(VLOOKUP(I2669, Listado!A:B, 2, FALSE()), "COMERCIALIZADORA INTERNACIONAL CARIBBEAN EXOTICS S A")</f>
        <v>COMERCIALIZADORA INTERNACIONAL CARIBBEAN EXOTICS S A</v>
      </c>
      <c r="S2669" s="25">
        <f>+VLOOKUP(E2669, TC!A:D, 2, FALSE())</f>
        <v>4120.1099999999997</v>
      </c>
      <c r="T2669" t="str">
        <f t="shared" si="209"/>
        <v>COP</v>
      </c>
    </row>
    <row r="2670" spans="1:20" ht="18.75" hidden="1" customHeight="1" x14ac:dyDescent="0.25">
      <c r="A2670" t="s">
        <v>2215</v>
      </c>
      <c r="B2670" t="s">
        <v>5</v>
      </c>
      <c r="C2670" t="s">
        <v>1913</v>
      </c>
      <c r="D2670" s="24">
        <v>11137</v>
      </c>
      <c r="E2670" t="s">
        <v>1652</v>
      </c>
      <c r="F2670" t="s">
        <v>99</v>
      </c>
      <c r="G2670" t="s">
        <v>1914</v>
      </c>
      <c r="I2670" t="s">
        <v>2373</v>
      </c>
      <c r="J2670" t="s">
        <v>1915</v>
      </c>
      <c r="K2670" t="s">
        <v>2021</v>
      </c>
      <c r="L2670" s="24">
        <v>20160</v>
      </c>
      <c r="M2670" s="25">
        <f>+VLOOKUP(E2670, TC!A:D, 4, FALSE())</f>
        <v>1.04</v>
      </c>
      <c r="N2670" s="24">
        <f t="shared" si="205"/>
        <v>20160</v>
      </c>
      <c r="O2670" t="str">
        <f t="shared" si="206"/>
        <v>FACTURA</v>
      </c>
      <c r="P2670" t="str">
        <f t="shared" si="207"/>
        <v>2025</v>
      </c>
      <c r="Q2670" t="str">
        <f t="shared" si="208"/>
        <v>02</v>
      </c>
      <c r="R2670" t="str">
        <f>+IFERROR(VLOOKUP(I2670, Listado!A:B, 2, FALSE()), "COMERCIALIZADORA INTERNACIONAL CARIBBEAN EXOTICS S A")</f>
        <v>COMERCIALIZADORA INTERNACIONAL CARIBBEAN EXOTICS S A</v>
      </c>
      <c r="S2670" s="25">
        <f>+VLOOKUP(E2670, TC!A:D, 2, FALSE())</f>
        <v>4120.1099999999997</v>
      </c>
      <c r="T2670" t="str">
        <f t="shared" si="209"/>
        <v>COP</v>
      </c>
    </row>
    <row r="2671" spans="1:20" ht="18.75" hidden="1" customHeight="1" x14ac:dyDescent="0.25">
      <c r="A2671" t="s">
        <v>2215</v>
      </c>
      <c r="B2671" t="s">
        <v>5</v>
      </c>
      <c r="C2671" t="s">
        <v>1913</v>
      </c>
      <c r="D2671" s="24">
        <v>11137</v>
      </c>
      <c r="E2671" t="s">
        <v>1652</v>
      </c>
      <c r="F2671" t="s">
        <v>99</v>
      </c>
      <c r="G2671" t="s">
        <v>1914</v>
      </c>
      <c r="I2671" t="s">
        <v>2373</v>
      </c>
      <c r="J2671" t="s">
        <v>1915</v>
      </c>
      <c r="K2671" t="s">
        <v>2021</v>
      </c>
      <c r="L2671" s="24">
        <v>35460</v>
      </c>
      <c r="M2671" s="25">
        <f>+VLOOKUP(E2671, TC!A:D, 4, FALSE())</f>
        <v>1.04</v>
      </c>
      <c r="N2671" s="24">
        <f t="shared" si="205"/>
        <v>35460</v>
      </c>
      <c r="O2671" t="str">
        <f t="shared" si="206"/>
        <v>FACTURA</v>
      </c>
      <c r="P2671" t="str">
        <f t="shared" si="207"/>
        <v>2025</v>
      </c>
      <c r="Q2671" t="str">
        <f t="shared" si="208"/>
        <v>02</v>
      </c>
      <c r="R2671" t="str">
        <f>+IFERROR(VLOOKUP(I2671, Listado!A:B, 2, FALSE()), "COMERCIALIZADORA INTERNACIONAL CARIBBEAN EXOTICS S A")</f>
        <v>COMERCIALIZADORA INTERNACIONAL CARIBBEAN EXOTICS S A</v>
      </c>
      <c r="S2671" s="25">
        <f>+VLOOKUP(E2671, TC!A:D, 2, FALSE())</f>
        <v>4120.1099999999997</v>
      </c>
      <c r="T2671" t="str">
        <f t="shared" si="209"/>
        <v>COP</v>
      </c>
    </row>
    <row r="2672" spans="1:20" ht="18.75" hidden="1" customHeight="1" x14ac:dyDescent="0.25">
      <c r="A2672" t="s">
        <v>2215</v>
      </c>
      <c r="B2672" t="s">
        <v>5</v>
      </c>
      <c r="C2672" t="s">
        <v>1913</v>
      </c>
      <c r="D2672" s="24">
        <v>11137</v>
      </c>
      <c r="E2672" t="s">
        <v>1652</v>
      </c>
      <c r="F2672" t="s">
        <v>99</v>
      </c>
      <c r="G2672" t="s">
        <v>1914</v>
      </c>
      <c r="I2672" t="s">
        <v>2373</v>
      </c>
      <c r="J2672" t="s">
        <v>1915</v>
      </c>
      <c r="K2672" t="s">
        <v>2021</v>
      </c>
      <c r="L2672" s="24">
        <v>45180</v>
      </c>
      <c r="M2672" s="25">
        <f>+VLOOKUP(E2672, TC!A:D, 4, FALSE())</f>
        <v>1.04</v>
      </c>
      <c r="N2672" s="24">
        <f t="shared" si="205"/>
        <v>45180</v>
      </c>
      <c r="O2672" t="str">
        <f t="shared" si="206"/>
        <v>FACTURA</v>
      </c>
      <c r="P2672" t="str">
        <f t="shared" si="207"/>
        <v>2025</v>
      </c>
      <c r="Q2672" t="str">
        <f t="shared" si="208"/>
        <v>02</v>
      </c>
      <c r="R2672" t="str">
        <f>+IFERROR(VLOOKUP(I2672, Listado!A:B, 2, FALSE()), "COMERCIALIZADORA INTERNACIONAL CARIBBEAN EXOTICS S A")</f>
        <v>COMERCIALIZADORA INTERNACIONAL CARIBBEAN EXOTICS S A</v>
      </c>
      <c r="S2672" s="25">
        <f>+VLOOKUP(E2672, TC!A:D, 2, FALSE())</f>
        <v>4120.1099999999997</v>
      </c>
      <c r="T2672" t="str">
        <f t="shared" si="209"/>
        <v>COP</v>
      </c>
    </row>
    <row r="2673" spans="1:20" ht="18.75" hidden="1" customHeight="1" x14ac:dyDescent="0.25">
      <c r="A2673" t="s">
        <v>2215</v>
      </c>
      <c r="B2673" t="s">
        <v>5</v>
      </c>
      <c r="C2673" t="s">
        <v>1913</v>
      </c>
      <c r="D2673" s="24">
        <v>11137</v>
      </c>
      <c r="E2673" t="s">
        <v>1652</v>
      </c>
      <c r="F2673" t="s">
        <v>99</v>
      </c>
      <c r="G2673" t="s">
        <v>1914</v>
      </c>
      <c r="I2673" t="s">
        <v>2373</v>
      </c>
      <c r="J2673" t="s">
        <v>1915</v>
      </c>
      <c r="K2673" t="s">
        <v>2021</v>
      </c>
      <c r="L2673" s="24">
        <v>53820</v>
      </c>
      <c r="M2673" s="25">
        <f>+VLOOKUP(E2673, TC!A:D, 4, FALSE())</f>
        <v>1.04</v>
      </c>
      <c r="N2673" s="24">
        <f t="shared" si="205"/>
        <v>53820</v>
      </c>
      <c r="O2673" t="str">
        <f t="shared" si="206"/>
        <v>FACTURA</v>
      </c>
      <c r="P2673" t="str">
        <f t="shared" si="207"/>
        <v>2025</v>
      </c>
      <c r="Q2673" t="str">
        <f t="shared" si="208"/>
        <v>02</v>
      </c>
      <c r="R2673" t="str">
        <f>+IFERROR(VLOOKUP(I2673, Listado!A:B, 2, FALSE()), "COMERCIALIZADORA INTERNACIONAL CARIBBEAN EXOTICS S A")</f>
        <v>COMERCIALIZADORA INTERNACIONAL CARIBBEAN EXOTICS S A</v>
      </c>
      <c r="S2673" s="25">
        <f>+VLOOKUP(E2673, TC!A:D, 2, FALSE())</f>
        <v>4120.1099999999997</v>
      </c>
      <c r="T2673" t="str">
        <f t="shared" si="209"/>
        <v>COP</v>
      </c>
    </row>
    <row r="2674" spans="1:20" ht="18.75" hidden="1" customHeight="1" x14ac:dyDescent="0.25">
      <c r="A2674" t="s">
        <v>2215</v>
      </c>
      <c r="B2674" t="s">
        <v>5</v>
      </c>
      <c r="C2674" t="s">
        <v>1913</v>
      </c>
      <c r="D2674" s="24">
        <v>11137</v>
      </c>
      <c r="E2674" t="s">
        <v>1652</v>
      </c>
      <c r="F2674" t="s">
        <v>99</v>
      </c>
      <c r="G2674" t="s">
        <v>1914</v>
      </c>
      <c r="I2674" t="s">
        <v>2373</v>
      </c>
      <c r="J2674" t="s">
        <v>1915</v>
      </c>
      <c r="K2674" t="s">
        <v>2021</v>
      </c>
      <c r="L2674" s="24">
        <v>22500</v>
      </c>
      <c r="M2674" s="25">
        <f>+VLOOKUP(E2674, TC!A:D, 4, FALSE())</f>
        <v>1.04</v>
      </c>
      <c r="N2674" s="24">
        <f t="shared" si="205"/>
        <v>22500</v>
      </c>
      <c r="O2674" t="str">
        <f t="shared" si="206"/>
        <v>FACTURA</v>
      </c>
      <c r="P2674" t="str">
        <f t="shared" si="207"/>
        <v>2025</v>
      </c>
      <c r="Q2674" t="str">
        <f t="shared" si="208"/>
        <v>02</v>
      </c>
      <c r="R2674" t="str">
        <f>+IFERROR(VLOOKUP(I2674, Listado!A:B, 2, FALSE()), "COMERCIALIZADORA INTERNACIONAL CARIBBEAN EXOTICS S A")</f>
        <v>COMERCIALIZADORA INTERNACIONAL CARIBBEAN EXOTICS S A</v>
      </c>
      <c r="S2674" s="25">
        <f>+VLOOKUP(E2674, TC!A:D, 2, FALSE())</f>
        <v>4120.1099999999997</v>
      </c>
      <c r="T2674" t="str">
        <f t="shared" si="209"/>
        <v>COP</v>
      </c>
    </row>
    <row r="2675" spans="1:20" ht="18.75" hidden="1" customHeight="1" x14ac:dyDescent="0.25">
      <c r="A2675" t="s">
        <v>2215</v>
      </c>
      <c r="B2675" t="s">
        <v>5</v>
      </c>
      <c r="C2675" t="s">
        <v>1913</v>
      </c>
      <c r="D2675" s="24">
        <v>11137</v>
      </c>
      <c r="E2675" t="s">
        <v>1652</v>
      </c>
      <c r="F2675" t="s">
        <v>99</v>
      </c>
      <c r="G2675" t="s">
        <v>1914</v>
      </c>
      <c r="I2675" t="s">
        <v>2373</v>
      </c>
      <c r="J2675" t="s">
        <v>1915</v>
      </c>
      <c r="K2675" t="s">
        <v>2021</v>
      </c>
      <c r="L2675" s="24">
        <v>44280</v>
      </c>
      <c r="M2675" s="25">
        <f>+VLOOKUP(E2675, TC!A:D, 4, FALSE())</f>
        <v>1.04</v>
      </c>
      <c r="N2675" s="24">
        <f t="shared" si="205"/>
        <v>44280</v>
      </c>
      <c r="O2675" t="str">
        <f t="shared" si="206"/>
        <v>FACTURA</v>
      </c>
      <c r="P2675" t="str">
        <f t="shared" si="207"/>
        <v>2025</v>
      </c>
      <c r="Q2675" t="str">
        <f t="shared" si="208"/>
        <v>02</v>
      </c>
      <c r="R2675" t="str">
        <f>+IFERROR(VLOOKUP(I2675, Listado!A:B, 2, FALSE()), "COMERCIALIZADORA INTERNACIONAL CARIBBEAN EXOTICS S A")</f>
        <v>COMERCIALIZADORA INTERNACIONAL CARIBBEAN EXOTICS S A</v>
      </c>
      <c r="S2675" s="25">
        <f>+VLOOKUP(E2675, TC!A:D, 2, FALSE())</f>
        <v>4120.1099999999997</v>
      </c>
      <c r="T2675" t="str">
        <f t="shared" si="209"/>
        <v>COP</v>
      </c>
    </row>
    <row r="2676" spans="1:20" ht="18.75" hidden="1" customHeight="1" x14ac:dyDescent="0.25">
      <c r="A2676" t="s">
        <v>2215</v>
      </c>
      <c r="B2676" t="s">
        <v>5</v>
      </c>
      <c r="C2676" t="s">
        <v>1913</v>
      </c>
      <c r="D2676" s="24">
        <v>11137</v>
      </c>
      <c r="E2676" t="s">
        <v>1652</v>
      </c>
      <c r="F2676" t="s">
        <v>99</v>
      </c>
      <c r="G2676" t="s">
        <v>1914</v>
      </c>
      <c r="I2676" t="s">
        <v>2373</v>
      </c>
      <c r="J2676" t="s">
        <v>1915</v>
      </c>
      <c r="K2676" t="s">
        <v>2021</v>
      </c>
      <c r="L2676" s="24">
        <v>10260</v>
      </c>
      <c r="M2676" s="25">
        <f>+VLOOKUP(E2676, TC!A:D, 4, FALSE())</f>
        <v>1.04</v>
      </c>
      <c r="N2676" s="24">
        <f t="shared" si="205"/>
        <v>10260</v>
      </c>
      <c r="O2676" t="str">
        <f t="shared" si="206"/>
        <v>FACTURA</v>
      </c>
      <c r="P2676" t="str">
        <f t="shared" si="207"/>
        <v>2025</v>
      </c>
      <c r="Q2676" t="str">
        <f t="shared" si="208"/>
        <v>02</v>
      </c>
      <c r="R2676" t="str">
        <f>+IFERROR(VLOOKUP(I2676, Listado!A:B, 2, FALSE()), "COMERCIALIZADORA INTERNACIONAL CARIBBEAN EXOTICS S A")</f>
        <v>COMERCIALIZADORA INTERNACIONAL CARIBBEAN EXOTICS S A</v>
      </c>
      <c r="S2676" s="25">
        <f>+VLOOKUP(E2676, TC!A:D, 2, FALSE())</f>
        <v>4120.1099999999997</v>
      </c>
      <c r="T2676" t="str">
        <f t="shared" si="209"/>
        <v>COP</v>
      </c>
    </row>
    <row r="2677" spans="1:20" ht="18.75" hidden="1" customHeight="1" x14ac:dyDescent="0.25">
      <c r="A2677" t="s">
        <v>2215</v>
      </c>
      <c r="B2677" t="s">
        <v>5</v>
      </c>
      <c r="C2677" t="s">
        <v>1913</v>
      </c>
      <c r="D2677" s="24">
        <v>11137</v>
      </c>
      <c r="E2677" t="s">
        <v>1652</v>
      </c>
      <c r="F2677" t="s">
        <v>99</v>
      </c>
      <c r="G2677" t="s">
        <v>1914</v>
      </c>
      <c r="I2677" t="s">
        <v>2373</v>
      </c>
      <c r="J2677" t="s">
        <v>1915</v>
      </c>
      <c r="K2677" t="s">
        <v>2021</v>
      </c>
      <c r="L2677" s="24">
        <v>34560</v>
      </c>
      <c r="M2677" s="25">
        <f>+VLOOKUP(E2677, TC!A:D, 4, FALSE())</f>
        <v>1.04</v>
      </c>
      <c r="N2677" s="24">
        <f t="shared" si="205"/>
        <v>34560</v>
      </c>
      <c r="O2677" t="str">
        <f t="shared" si="206"/>
        <v>FACTURA</v>
      </c>
      <c r="P2677" t="str">
        <f t="shared" si="207"/>
        <v>2025</v>
      </c>
      <c r="Q2677" t="str">
        <f t="shared" si="208"/>
        <v>02</v>
      </c>
      <c r="R2677" t="str">
        <f>+IFERROR(VLOOKUP(I2677, Listado!A:B, 2, FALSE()), "COMERCIALIZADORA INTERNACIONAL CARIBBEAN EXOTICS S A")</f>
        <v>COMERCIALIZADORA INTERNACIONAL CARIBBEAN EXOTICS S A</v>
      </c>
      <c r="S2677" s="25">
        <f>+VLOOKUP(E2677, TC!A:D, 2, FALSE())</f>
        <v>4120.1099999999997</v>
      </c>
      <c r="T2677" t="str">
        <f t="shared" si="209"/>
        <v>COP</v>
      </c>
    </row>
    <row r="2678" spans="1:20" ht="18.75" hidden="1" customHeight="1" x14ac:dyDescent="0.25">
      <c r="A2678" t="s">
        <v>2215</v>
      </c>
      <c r="B2678" t="s">
        <v>5</v>
      </c>
      <c r="C2678" t="s">
        <v>1913</v>
      </c>
      <c r="D2678" s="24">
        <v>11137</v>
      </c>
      <c r="E2678" t="s">
        <v>1652</v>
      </c>
      <c r="F2678" t="s">
        <v>99</v>
      </c>
      <c r="G2678" t="s">
        <v>1914</v>
      </c>
      <c r="I2678" t="s">
        <v>2373</v>
      </c>
      <c r="J2678" t="s">
        <v>1915</v>
      </c>
      <c r="K2678" t="s">
        <v>2021</v>
      </c>
      <c r="L2678" s="24">
        <v>27180</v>
      </c>
      <c r="M2678" s="25">
        <f>+VLOOKUP(E2678, TC!A:D, 4, FALSE())</f>
        <v>1.04</v>
      </c>
      <c r="N2678" s="24">
        <f t="shared" si="205"/>
        <v>27180</v>
      </c>
      <c r="O2678" t="str">
        <f t="shared" si="206"/>
        <v>FACTURA</v>
      </c>
      <c r="P2678" t="str">
        <f t="shared" si="207"/>
        <v>2025</v>
      </c>
      <c r="Q2678" t="str">
        <f t="shared" si="208"/>
        <v>02</v>
      </c>
      <c r="R2678" t="str">
        <f>+IFERROR(VLOOKUP(I2678, Listado!A:B, 2, FALSE()), "COMERCIALIZADORA INTERNACIONAL CARIBBEAN EXOTICS S A")</f>
        <v>COMERCIALIZADORA INTERNACIONAL CARIBBEAN EXOTICS S A</v>
      </c>
      <c r="S2678" s="25">
        <f>+VLOOKUP(E2678, TC!A:D, 2, FALSE())</f>
        <v>4120.1099999999997</v>
      </c>
      <c r="T2678" t="str">
        <f t="shared" si="209"/>
        <v>COP</v>
      </c>
    </row>
    <row r="2679" spans="1:20" ht="18.75" hidden="1" customHeight="1" x14ac:dyDescent="0.25">
      <c r="A2679" t="s">
        <v>2215</v>
      </c>
      <c r="B2679" t="s">
        <v>5</v>
      </c>
      <c r="C2679" t="s">
        <v>1913</v>
      </c>
      <c r="D2679" s="24">
        <v>11137</v>
      </c>
      <c r="E2679" t="s">
        <v>1652</v>
      </c>
      <c r="F2679" t="s">
        <v>99</v>
      </c>
      <c r="G2679" t="s">
        <v>1914</v>
      </c>
      <c r="I2679" t="s">
        <v>2373</v>
      </c>
      <c r="J2679" t="s">
        <v>1915</v>
      </c>
      <c r="K2679" t="s">
        <v>2021</v>
      </c>
      <c r="L2679" s="24">
        <v>47340</v>
      </c>
      <c r="M2679" s="25">
        <f>+VLOOKUP(E2679, TC!A:D, 4, FALSE())</f>
        <v>1.04</v>
      </c>
      <c r="N2679" s="24">
        <f t="shared" si="205"/>
        <v>47340</v>
      </c>
      <c r="O2679" t="str">
        <f t="shared" si="206"/>
        <v>FACTURA</v>
      </c>
      <c r="P2679" t="str">
        <f t="shared" si="207"/>
        <v>2025</v>
      </c>
      <c r="Q2679" t="str">
        <f t="shared" si="208"/>
        <v>02</v>
      </c>
      <c r="R2679" t="str">
        <f>+IFERROR(VLOOKUP(I2679, Listado!A:B, 2, FALSE()), "COMERCIALIZADORA INTERNACIONAL CARIBBEAN EXOTICS S A")</f>
        <v>COMERCIALIZADORA INTERNACIONAL CARIBBEAN EXOTICS S A</v>
      </c>
      <c r="S2679" s="25">
        <f>+VLOOKUP(E2679, TC!A:D, 2, FALSE())</f>
        <v>4120.1099999999997</v>
      </c>
      <c r="T2679" t="str">
        <f t="shared" si="209"/>
        <v>COP</v>
      </c>
    </row>
    <row r="2680" spans="1:20" ht="18.75" hidden="1" customHeight="1" x14ac:dyDescent="0.25">
      <c r="A2680" t="s">
        <v>2215</v>
      </c>
      <c r="B2680" t="s">
        <v>5</v>
      </c>
      <c r="C2680" t="s">
        <v>1913</v>
      </c>
      <c r="D2680" s="24">
        <v>11137</v>
      </c>
      <c r="E2680" t="s">
        <v>1652</v>
      </c>
      <c r="F2680" t="s">
        <v>99</v>
      </c>
      <c r="G2680" t="s">
        <v>1914</v>
      </c>
      <c r="I2680" t="s">
        <v>2373</v>
      </c>
      <c r="J2680" t="s">
        <v>1915</v>
      </c>
      <c r="K2680" t="s">
        <v>2021</v>
      </c>
      <c r="L2680" s="24">
        <v>23940</v>
      </c>
      <c r="M2680" s="25">
        <f>+VLOOKUP(E2680, TC!A:D, 4, FALSE())</f>
        <v>1.04</v>
      </c>
      <c r="N2680" s="24">
        <f t="shared" si="205"/>
        <v>23940</v>
      </c>
      <c r="O2680" t="str">
        <f t="shared" si="206"/>
        <v>FACTURA</v>
      </c>
      <c r="P2680" t="str">
        <f t="shared" si="207"/>
        <v>2025</v>
      </c>
      <c r="Q2680" t="str">
        <f t="shared" si="208"/>
        <v>02</v>
      </c>
      <c r="R2680" t="str">
        <f>+IFERROR(VLOOKUP(I2680, Listado!A:B, 2, FALSE()), "COMERCIALIZADORA INTERNACIONAL CARIBBEAN EXOTICS S A")</f>
        <v>COMERCIALIZADORA INTERNACIONAL CARIBBEAN EXOTICS S A</v>
      </c>
      <c r="S2680" s="25">
        <f>+VLOOKUP(E2680, TC!A:D, 2, FALSE())</f>
        <v>4120.1099999999997</v>
      </c>
      <c r="T2680" t="str">
        <f t="shared" si="209"/>
        <v>COP</v>
      </c>
    </row>
    <row r="2681" spans="1:20" ht="18.75" hidden="1" customHeight="1" x14ac:dyDescent="0.25">
      <c r="A2681" t="s">
        <v>2215</v>
      </c>
      <c r="B2681" t="s">
        <v>5</v>
      </c>
      <c r="C2681" t="s">
        <v>1913</v>
      </c>
      <c r="D2681" s="24">
        <v>11137</v>
      </c>
      <c r="E2681" t="s">
        <v>1652</v>
      </c>
      <c r="F2681" t="s">
        <v>99</v>
      </c>
      <c r="G2681" t="s">
        <v>1914</v>
      </c>
      <c r="I2681" t="s">
        <v>2373</v>
      </c>
      <c r="J2681" t="s">
        <v>1915</v>
      </c>
      <c r="K2681" t="s">
        <v>2021</v>
      </c>
      <c r="L2681" s="24">
        <v>23940</v>
      </c>
      <c r="M2681" s="25">
        <f>+VLOOKUP(E2681, TC!A:D, 4, FALSE())</f>
        <v>1.04</v>
      </c>
      <c r="N2681" s="24">
        <f t="shared" si="205"/>
        <v>23940</v>
      </c>
      <c r="O2681" t="str">
        <f t="shared" si="206"/>
        <v>FACTURA</v>
      </c>
      <c r="P2681" t="str">
        <f t="shared" si="207"/>
        <v>2025</v>
      </c>
      <c r="Q2681" t="str">
        <f t="shared" si="208"/>
        <v>02</v>
      </c>
      <c r="R2681" t="str">
        <f>+IFERROR(VLOOKUP(I2681, Listado!A:B, 2, FALSE()), "COMERCIALIZADORA INTERNACIONAL CARIBBEAN EXOTICS S A")</f>
        <v>COMERCIALIZADORA INTERNACIONAL CARIBBEAN EXOTICS S A</v>
      </c>
      <c r="S2681" s="25">
        <f>+VLOOKUP(E2681, TC!A:D, 2, FALSE())</f>
        <v>4120.1099999999997</v>
      </c>
      <c r="T2681" t="str">
        <f t="shared" si="209"/>
        <v>COP</v>
      </c>
    </row>
    <row r="2682" spans="1:20" ht="18.75" hidden="1" customHeight="1" x14ac:dyDescent="0.25">
      <c r="A2682" t="s">
        <v>2215</v>
      </c>
      <c r="B2682" t="s">
        <v>5</v>
      </c>
      <c r="C2682" t="s">
        <v>1913</v>
      </c>
      <c r="D2682" s="24">
        <v>11137</v>
      </c>
      <c r="E2682" t="s">
        <v>1652</v>
      </c>
      <c r="F2682" t="s">
        <v>99</v>
      </c>
      <c r="G2682" t="s">
        <v>1914</v>
      </c>
      <c r="I2682" t="s">
        <v>2373</v>
      </c>
      <c r="J2682" t="s">
        <v>1915</v>
      </c>
      <c r="K2682" t="s">
        <v>2021</v>
      </c>
      <c r="L2682" s="24">
        <v>120420</v>
      </c>
      <c r="M2682" s="25">
        <f>+VLOOKUP(E2682, TC!A:D, 4, FALSE())</f>
        <v>1.04</v>
      </c>
      <c r="N2682" s="24">
        <f t="shared" si="205"/>
        <v>120420</v>
      </c>
      <c r="O2682" t="str">
        <f t="shared" si="206"/>
        <v>FACTURA</v>
      </c>
      <c r="P2682" t="str">
        <f t="shared" si="207"/>
        <v>2025</v>
      </c>
      <c r="Q2682" t="str">
        <f t="shared" si="208"/>
        <v>02</v>
      </c>
      <c r="R2682" t="str">
        <f>+IFERROR(VLOOKUP(I2682, Listado!A:B, 2, FALSE()), "COMERCIALIZADORA INTERNACIONAL CARIBBEAN EXOTICS S A")</f>
        <v>COMERCIALIZADORA INTERNACIONAL CARIBBEAN EXOTICS S A</v>
      </c>
      <c r="S2682" s="25">
        <f>+VLOOKUP(E2682, TC!A:D, 2, FALSE())</f>
        <v>4120.1099999999997</v>
      </c>
      <c r="T2682" t="str">
        <f t="shared" si="209"/>
        <v>COP</v>
      </c>
    </row>
    <row r="2683" spans="1:20" ht="18.75" hidden="1" customHeight="1" x14ac:dyDescent="0.25">
      <c r="A2683" t="s">
        <v>2215</v>
      </c>
      <c r="B2683" t="s">
        <v>5</v>
      </c>
      <c r="C2683" t="s">
        <v>1913</v>
      </c>
      <c r="D2683" s="24">
        <v>11137</v>
      </c>
      <c r="E2683" t="s">
        <v>1652</v>
      </c>
      <c r="F2683" t="s">
        <v>99</v>
      </c>
      <c r="G2683" t="s">
        <v>1914</v>
      </c>
      <c r="I2683" t="s">
        <v>2373</v>
      </c>
      <c r="J2683" t="s">
        <v>1915</v>
      </c>
      <c r="K2683" t="s">
        <v>2021</v>
      </c>
      <c r="L2683" s="24">
        <v>34560</v>
      </c>
      <c r="M2683" s="25">
        <f>+VLOOKUP(E2683, TC!A:D, 4, FALSE())</f>
        <v>1.04</v>
      </c>
      <c r="N2683" s="24">
        <f t="shared" si="205"/>
        <v>34560</v>
      </c>
      <c r="O2683" t="str">
        <f t="shared" si="206"/>
        <v>FACTURA</v>
      </c>
      <c r="P2683" t="str">
        <f t="shared" si="207"/>
        <v>2025</v>
      </c>
      <c r="Q2683" t="str">
        <f t="shared" si="208"/>
        <v>02</v>
      </c>
      <c r="R2683" t="str">
        <f>+IFERROR(VLOOKUP(I2683, Listado!A:B, 2, FALSE()), "COMERCIALIZADORA INTERNACIONAL CARIBBEAN EXOTICS S A")</f>
        <v>COMERCIALIZADORA INTERNACIONAL CARIBBEAN EXOTICS S A</v>
      </c>
      <c r="S2683" s="25">
        <f>+VLOOKUP(E2683, TC!A:D, 2, FALSE())</f>
        <v>4120.1099999999997</v>
      </c>
      <c r="T2683" t="str">
        <f t="shared" si="209"/>
        <v>COP</v>
      </c>
    </row>
    <row r="2684" spans="1:20" ht="18.75" hidden="1" customHeight="1" x14ac:dyDescent="0.25">
      <c r="A2684" t="s">
        <v>2215</v>
      </c>
      <c r="B2684" t="s">
        <v>5</v>
      </c>
      <c r="C2684" t="s">
        <v>1913</v>
      </c>
      <c r="D2684" s="24">
        <v>11137</v>
      </c>
      <c r="E2684" t="s">
        <v>1652</v>
      </c>
      <c r="F2684" t="s">
        <v>99</v>
      </c>
      <c r="G2684" t="s">
        <v>1914</v>
      </c>
      <c r="I2684" t="s">
        <v>2373</v>
      </c>
      <c r="J2684" t="s">
        <v>1915</v>
      </c>
      <c r="K2684" t="s">
        <v>2021</v>
      </c>
      <c r="L2684" s="24">
        <v>16920</v>
      </c>
      <c r="M2684" s="25">
        <f>+VLOOKUP(E2684, TC!A:D, 4, FALSE())</f>
        <v>1.04</v>
      </c>
      <c r="N2684" s="24">
        <f t="shared" si="205"/>
        <v>16920</v>
      </c>
      <c r="O2684" t="str">
        <f t="shared" si="206"/>
        <v>FACTURA</v>
      </c>
      <c r="P2684" t="str">
        <f t="shared" si="207"/>
        <v>2025</v>
      </c>
      <c r="Q2684" t="str">
        <f t="shared" si="208"/>
        <v>02</v>
      </c>
      <c r="R2684" t="str">
        <f>+IFERROR(VLOOKUP(I2684, Listado!A:B, 2, FALSE()), "COMERCIALIZADORA INTERNACIONAL CARIBBEAN EXOTICS S A")</f>
        <v>COMERCIALIZADORA INTERNACIONAL CARIBBEAN EXOTICS S A</v>
      </c>
      <c r="S2684" s="25">
        <f>+VLOOKUP(E2684, TC!A:D, 2, FALSE())</f>
        <v>4120.1099999999997</v>
      </c>
      <c r="T2684" t="str">
        <f t="shared" si="209"/>
        <v>COP</v>
      </c>
    </row>
    <row r="2685" spans="1:20" ht="18.75" hidden="1" customHeight="1" x14ac:dyDescent="0.25">
      <c r="A2685" t="s">
        <v>2215</v>
      </c>
      <c r="B2685" t="s">
        <v>5</v>
      </c>
      <c r="C2685" t="s">
        <v>1913</v>
      </c>
      <c r="D2685" s="24">
        <v>11137</v>
      </c>
      <c r="E2685" t="s">
        <v>1652</v>
      </c>
      <c r="F2685" t="s">
        <v>99</v>
      </c>
      <c r="G2685" t="s">
        <v>1914</v>
      </c>
      <c r="I2685" t="s">
        <v>2373</v>
      </c>
      <c r="J2685" t="s">
        <v>1915</v>
      </c>
      <c r="K2685" t="s">
        <v>2021</v>
      </c>
      <c r="L2685" s="24">
        <v>100728</v>
      </c>
      <c r="M2685" s="25">
        <f>+VLOOKUP(E2685, TC!A:D, 4, FALSE())</f>
        <v>1.04</v>
      </c>
      <c r="N2685" s="24">
        <f t="shared" si="205"/>
        <v>100728</v>
      </c>
      <c r="O2685" t="str">
        <f t="shared" si="206"/>
        <v>FACTURA</v>
      </c>
      <c r="P2685" t="str">
        <f t="shared" si="207"/>
        <v>2025</v>
      </c>
      <c r="Q2685" t="str">
        <f t="shared" si="208"/>
        <v>02</v>
      </c>
      <c r="R2685" t="str">
        <f>+IFERROR(VLOOKUP(I2685, Listado!A:B, 2, FALSE()), "COMERCIALIZADORA INTERNACIONAL CARIBBEAN EXOTICS S A")</f>
        <v>COMERCIALIZADORA INTERNACIONAL CARIBBEAN EXOTICS S A</v>
      </c>
      <c r="S2685" s="25">
        <f>+VLOOKUP(E2685, TC!A:D, 2, FALSE())</f>
        <v>4120.1099999999997</v>
      </c>
      <c r="T2685" t="str">
        <f t="shared" si="209"/>
        <v>COP</v>
      </c>
    </row>
    <row r="2686" spans="1:20" ht="18.75" hidden="1" customHeight="1" x14ac:dyDescent="0.25">
      <c r="A2686" t="s">
        <v>2215</v>
      </c>
      <c r="B2686" t="s">
        <v>1923</v>
      </c>
      <c r="C2686" t="s">
        <v>1913</v>
      </c>
      <c r="D2686" s="24">
        <v>5783</v>
      </c>
      <c r="E2686" t="s">
        <v>1652</v>
      </c>
      <c r="F2686" t="s">
        <v>1924</v>
      </c>
      <c r="G2686" t="s">
        <v>112</v>
      </c>
      <c r="H2686" t="s">
        <v>2375</v>
      </c>
      <c r="I2686" t="s">
        <v>1886</v>
      </c>
      <c r="J2686" t="s">
        <v>1919</v>
      </c>
      <c r="K2686" t="s">
        <v>1928</v>
      </c>
      <c r="L2686" s="24">
        <v>628.34</v>
      </c>
      <c r="M2686" s="25">
        <f>+VLOOKUP(E2686, TC!A:D, 4, FALSE())</f>
        <v>1.04</v>
      </c>
      <c r="N2686" s="24">
        <f t="shared" si="205"/>
        <v>653.47360000000003</v>
      </c>
      <c r="O2686" t="str">
        <f t="shared" si="206"/>
        <v>FACTURA</v>
      </c>
      <c r="P2686" t="str">
        <f t="shared" si="207"/>
        <v>2025</v>
      </c>
      <c r="Q2686" t="str">
        <f t="shared" si="208"/>
        <v>02</v>
      </c>
      <c r="R2686" t="str">
        <f>+IFERROR(VLOOKUP(I2686, Listado!A:B, 2, FALSE()), "COMERCIALIZADORA INTERNACIONAL CARIBBEAN EXOTICS S A")</f>
        <v>HINCAPIE CONTRERAS ERIKA STEFANIA</v>
      </c>
      <c r="S2686" s="25">
        <f>+VLOOKUP(E2686, TC!A:D, 2, FALSE())</f>
        <v>4120.1099999999997</v>
      </c>
      <c r="T2686" t="str">
        <f t="shared" si="209"/>
        <v>EUR</v>
      </c>
    </row>
    <row r="2687" spans="1:20" ht="18.75" hidden="1" customHeight="1" x14ac:dyDescent="0.25">
      <c r="A2687" t="s">
        <v>2215</v>
      </c>
      <c r="B2687" t="s">
        <v>1923</v>
      </c>
      <c r="C2687" t="s">
        <v>1913</v>
      </c>
      <c r="D2687" s="24">
        <v>5783</v>
      </c>
      <c r="E2687" t="s">
        <v>1652</v>
      </c>
      <c r="F2687" t="s">
        <v>1924</v>
      </c>
      <c r="G2687" t="s">
        <v>112</v>
      </c>
      <c r="H2687" t="s">
        <v>2375</v>
      </c>
      <c r="I2687" t="s">
        <v>1886</v>
      </c>
      <c r="J2687" t="s">
        <v>1919</v>
      </c>
      <c r="K2687" t="s">
        <v>2261</v>
      </c>
      <c r="L2687" s="24">
        <v>801.84</v>
      </c>
      <c r="M2687" s="25">
        <f>+VLOOKUP(E2687, TC!A:D, 4, FALSE())</f>
        <v>1.04</v>
      </c>
      <c r="N2687" s="24">
        <f t="shared" si="205"/>
        <v>833.91360000000009</v>
      </c>
      <c r="O2687" t="str">
        <f t="shared" si="206"/>
        <v>FACTURA</v>
      </c>
      <c r="P2687" t="str">
        <f t="shared" si="207"/>
        <v>2025</v>
      </c>
      <c r="Q2687" t="str">
        <f t="shared" si="208"/>
        <v>02</v>
      </c>
      <c r="R2687" t="str">
        <f>+IFERROR(VLOOKUP(I2687, Listado!A:B, 2, FALSE()), "COMERCIALIZADORA INTERNACIONAL CARIBBEAN EXOTICS S A")</f>
        <v>HINCAPIE CONTRERAS ERIKA STEFANIA</v>
      </c>
      <c r="S2687" s="25">
        <f>+VLOOKUP(E2687, TC!A:D, 2, FALSE())</f>
        <v>4120.1099999999997</v>
      </c>
      <c r="T2687" t="str">
        <f t="shared" si="209"/>
        <v>EUR</v>
      </c>
    </row>
    <row r="2688" spans="1:20" ht="18.75" hidden="1" customHeight="1" x14ac:dyDescent="0.25">
      <c r="A2688" t="s">
        <v>2215</v>
      </c>
      <c r="B2688" t="s">
        <v>5</v>
      </c>
      <c r="C2688" t="s">
        <v>1913</v>
      </c>
      <c r="D2688" s="24">
        <v>11138</v>
      </c>
      <c r="E2688" t="s">
        <v>1652</v>
      </c>
      <c r="F2688" t="s">
        <v>99</v>
      </c>
      <c r="G2688" t="s">
        <v>1914</v>
      </c>
      <c r="I2688" t="s">
        <v>2376</v>
      </c>
      <c r="J2688" t="s">
        <v>1915</v>
      </c>
      <c r="K2688" t="s">
        <v>2021</v>
      </c>
      <c r="L2688" s="24">
        <v>24732</v>
      </c>
      <c r="M2688" s="25">
        <f>+VLOOKUP(E2688, TC!A:D, 4, FALSE())</f>
        <v>1.04</v>
      </c>
      <c r="N2688" s="24">
        <f t="shared" si="205"/>
        <v>24732</v>
      </c>
      <c r="O2688" t="str">
        <f t="shared" si="206"/>
        <v>FACTURA</v>
      </c>
      <c r="P2688" t="str">
        <f t="shared" si="207"/>
        <v>2025</v>
      </c>
      <c r="Q2688" t="str">
        <f t="shared" si="208"/>
        <v>02</v>
      </c>
      <c r="R2688" t="str">
        <f>+IFERROR(VLOOKUP(I2688, Listado!A:B, 2, FALSE()), "COMERCIALIZADORA INTERNACIONAL CARIBBEAN EXOTICS S A")</f>
        <v>COMERCIALIZADORA INTERNACIONAL CARIBBEAN EXOTICS S A</v>
      </c>
      <c r="S2688" s="25">
        <f>+VLOOKUP(E2688, TC!A:D, 2, FALSE())</f>
        <v>4120.1099999999997</v>
      </c>
      <c r="T2688" t="str">
        <f t="shared" si="209"/>
        <v>COP</v>
      </c>
    </row>
    <row r="2689" spans="1:20" ht="18.75" hidden="1" customHeight="1" x14ac:dyDescent="0.25">
      <c r="A2689" t="s">
        <v>2215</v>
      </c>
      <c r="B2689" t="s">
        <v>5</v>
      </c>
      <c r="C2689" t="s">
        <v>1913</v>
      </c>
      <c r="D2689" s="24">
        <v>11138</v>
      </c>
      <c r="E2689" t="s">
        <v>1652</v>
      </c>
      <c r="F2689" t="s">
        <v>99</v>
      </c>
      <c r="G2689" t="s">
        <v>1914</v>
      </c>
      <c r="I2689" t="s">
        <v>2376</v>
      </c>
      <c r="J2689" t="s">
        <v>1915</v>
      </c>
      <c r="K2689" t="s">
        <v>2021</v>
      </c>
      <c r="L2689" s="24">
        <v>130860</v>
      </c>
      <c r="M2689" s="25">
        <f>+VLOOKUP(E2689, TC!A:D, 4, FALSE())</f>
        <v>1.04</v>
      </c>
      <c r="N2689" s="24">
        <f t="shared" si="205"/>
        <v>130860</v>
      </c>
      <c r="O2689" t="str">
        <f t="shared" si="206"/>
        <v>FACTURA</v>
      </c>
      <c r="P2689" t="str">
        <f t="shared" si="207"/>
        <v>2025</v>
      </c>
      <c r="Q2689" t="str">
        <f t="shared" si="208"/>
        <v>02</v>
      </c>
      <c r="R2689" t="str">
        <f>+IFERROR(VLOOKUP(I2689, Listado!A:B, 2, FALSE()), "COMERCIALIZADORA INTERNACIONAL CARIBBEAN EXOTICS S A")</f>
        <v>COMERCIALIZADORA INTERNACIONAL CARIBBEAN EXOTICS S A</v>
      </c>
      <c r="S2689" s="25">
        <f>+VLOOKUP(E2689, TC!A:D, 2, FALSE())</f>
        <v>4120.1099999999997</v>
      </c>
      <c r="T2689" t="str">
        <f t="shared" si="209"/>
        <v>COP</v>
      </c>
    </row>
    <row r="2690" spans="1:20" ht="18.75" hidden="1" customHeight="1" x14ac:dyDescent="0.25">
      <c r="A2690" t="s">
        <v>2215</v>
      </c>
      <c r="B2690" t="s">
        <v>5</v>
      </c>
      <c r="C2690" t="s">
        <v>1913</v>
      </c>
      <c r="D2690" s="24">
        <v>11138</v>
      </c>
      <c r="E2690" t="s">
        <v>1652</v>
      </c>
      <c r="F2690" t="s">
        <v>99</v>
      </c>
      <c r="G2690" t="s">
        <v>1914</v>
      </c>
      <c r="I2690" t="s">
        <v>2376</v>
      </c>
      <c r="J2690" t="s">
        <v>1915</v>
      </c>
      <c r="K2690" t="s">
        <v>2021</v>
      </c>
      <c r="L2690" s="24">
        <v>48960</v>
      </c>
      <c r="M2690" s="25">
        <f>+VLOOKUP(E2690, TC!A:D, 4, FALSE())</f>
        <v>1.04</v>
      </c>
      <c r="N2690" s="24">
        <f t="shared" ref="N2690:N2753" si="210">+IF(F2690="EUR", (M2690*L2690), IF(I2690="JUAN MATAS SAS", (L2690/S2690), L2690))</f>
        <v>48960</v>
      </c>
      <c r="O2690" t="str">
        <f t="shared" ref="O2690:O2753" si="211">+IF(C2690="CFE", "FACTURA", IF(ISERROR(SEARCH("ANULA", H2690))=FALSE(), "ANULACIÓN FE", IF(ISERROR(SEARCH("CANCELLATION", H2690))=FALSE(), "ANULACIÓN FE", "NOTAS")))</f>
        <v>FACTURA</v>
      </c>
      <c r="P2690" t="str">
        <f t="shared" ref="P2690:P2753" si="212">+LEFT(E2690, 4)</f>
        <v>2025</v>
      </c>
      <c r="Q2690" t="str">
        <f t="shared" ref="Q2690:Q2753" si="213">+MID(E2690, 5, 2)</f>
        <v>02</v>
      </c>
      <c r="R2690" t="str">
        <f>+IFERROR(VLOOKUP(I2690, Listado!A:B, 2, FALSE()), "COMERCIALIZADORA INTERNACIONAL CARIBBEAN EXOTICS S A")</f>
        <v>COMERCIALIZADORA INTERNACIONAL CARIBBEAN EXOTICS S A</v>
      </c>
      <c r="S2690" s="25">
        <f>+VLOOKUP(E2690, TC!A:D, 2, FALSE())</f>
        <v>4120.1099999999997</v>
      </c>
      <c r="T2690" t="str">
        <f t="shared" ref="T2690:T2753" si="214">+IF(I2690="JUAN MATAS SAS", "USD", F2690)</f>
        <v>COP</v>
      </c>
    </row>
    <row r="2691" spans="1:20" ht="18.75" hidden="1" customHeight="1" x14ac:dyDescent="0.25">
      <c r="A2691" t="s">
        <v>2215</v>
      </c>
      <c r="B2691" t="s">
        <v>5</v>
      </c>
      <c r="C2691" t="s">
        <v>1913</v>
      </c>
      <c r="D2691" s="24">
        <v>11138</v>
      </c>
      <c r="E2691" t="s">
        <v>1652</v>
      </c>
      <c r="F2691" t="s">
        <v>99</v>
      </c>
      <c r="G2691" t="s">
        <v>1914</v>
      </c>
      <c r="I2691" t="s">
        <v>2376</v>
      </c>
      <c r="J2691" t="s">
        <v>1915</v>
      </c>
      <c r="K2691" t="s">
        <v>2021</v>
      </c>
      <c r="L2691" s="24">
        <v>33660</v>
      </c>
      <c r="M2691" s="25">
        <f>+VLOOKUP(E2691, TC!A:D, 4, FALSE())</f>
        <v>1.04</v>
      </c>
      <c r="N2691" s="24">
        <f t="shared" si="210"/>
        <v>33660</v>
      </c>
      <c r="O2691" t="str">
        <f t="shared" si="211"/>
        <v>FACTURA</v>
      </c>
      <c r="P2691" t="str">
        <f t="shared" si="212"/>
        <v>2025</v>
      </c>
      <c r="Q2691" t="str">
        <f t="shared" si="213"/>
        <v>02</v>
      </c>
      <c r="R2691" t="str">
        <f>+IFERROR(VLOOKUP(I2691, Listado!A:B, 2, FALSE()), "COMERCIALIZADORA INTERNACIONAL CARIBBEAN EXOTICS S A")</f>
        <v>COMERCIALIZADORA INTERNACIONAL CARIBBEAN EXOTICS S A</v>
      </c>
      <c r="S2691" s="25">
        <f>+VLOOKUP(E2691, TC!A:D, 2, FALSE())</f>
        <v>4120.1099999999997</v>
      </c>
      <c r="T2691" t="str">
        <f t="shared" si="214"/>
        <v>COP</v>
      </c>
    </row>
    <row r="2692" spans="1:20" ht="18.75" hidden="1" customHeight="1" x14ac:dyDescent="0.25">
      <c r="A2692" t="s">
        <v>2215</v>
      </c>
      <c r="B2692" t="s">
        <v>5</v>
      </c>
      <c r="C2692" t="s">
        <v>1913</v>
      </c>
      <c r="D2692" s="24">
        <v>11138</v>
      </c>
      <c r="E2692" t="s">
        <v>1652</v>
      </c>
      <c r="F2692" t="s">
        <v>99</v>
      </c>
      <c r="G2692" t="s">
        <v>1914</v>
      </c>
      <c r="I2692" t="s">
        <v>2376</v>
      </c>
      <c r="J2692" t="s">
        <v>1915</v>
      </c>
      <c r="K2692" t="s">
        <v>2021</v>
      </c>
      <c r="L2692" s="24">
        <v>12240</v>
      </c>
      <c r="M2692" s="25">
        <f>+VLOOKUP(E2692, TC!A:D, 4, FALSE())</f>
        <v>1.04</v>
      </c>
      <c r="N2692" s="24">
        <f t="shared" si="210"/>
        <v>12240</v>
      </c>
      <c r="O2692" t="str">
        <f t="shared" si="211"/>
        <v>FACTURA</v>
      </c>
      <c r="P2692" t="str">
        <f t="shared" si="212"/>
        <v>2025</v>
      </c>
      <c r="Q2692" t="str">
        <f t="shared" si="213"/>
        <v>02</v>
      </c>
      <c r="R2692" t="str">
        <f>+IFERROR(VLOOKUP(I2692, Listado!A:B, 2, FALSE()), "COMERCIALIZADORA INTERNACIONAL CARIBBEAN EXOTICS S A")</f>
        <v>COMERCIALIZADORA INTERNACIONAL CARIBBEAN EXOTICS S A</v>
      </c>
      <c r="S2692" s="25">
        <f>+VLOOKUP(E2692, TC!A:D, 2, FALSE())</f>
        <v>4120.1099999999997</v>
      </c>
      <c r="T2692" t="str">
        <f t="shared" si="214"/>
        <v>COP</v>
      </c>
    </row>
    <row r="2693" spans="1:20" ht="18.75" hidden="1" customHeight="1" x14ac:dyDescent="0.25">
      <c r="A2693" t="s">
        <v>2215</v>
      </c>
      <c r="B2693" t="s">
        <v>5</v>
      </c>
      <c r="C2693" t="s">
        <v>1913</v>
      </c>
      <c r="D2693" s="24">
        <v>11138</v>
      </c>
      <c r="E2693" t="s">
        <v>1652</v>
      </c>
      <c r="F2693" t="s">
        <v>99</v>
      </c>
      <c r="G2693" t="s">
        <v>1914</v>
      </c>
      <c r="I2693" t="s">
        <v>2376</v>
      </c>
      <c r="J2693" t="s">
        <v>1915</v>
      </c>
      <c r="K2693" t="s">
        <v>2021</v>
      </c>
      <c r="L2693" s="24">
        <v>70920</v>
      </c>
      <c r="M2693" s="25">
        <f>+VLOOKUP(E2693, TC!A:D, 4, FALSE())</f>
        <v>1.04</v>
      </c>
      <c r="N2693" s="24">
        <f t="shared" si="210"/>
        <v>70920</v>
      </c>
      <c r="O2693" t="str">
        <f t="shared" si="211"/>
        <v>FACTURA</v>
      </c>
      <c r="P2693" t="str">
        <f t="shared" si="212"/>
        <v>2025</v>
      </c>
      <c r="Q2693" t="str">
        <f t="shared" si="213"/>
        <v>02</v>
      </c>
      <c r="R2693" t="str">
        <f>+IFERROR(VLOOKUP(I2693, Listado!A:B, 2, FALSE()), "COMERCIALIZADORA INTERNACIONAL CARIBBEAN EXOTICS S A")</f>
        <v>COMERCIALIZADORA INTERNACIONAL CARIBBEAN EXOTICS S A</v>
      </c>
      <c r="S2693" s="25">
        <f>+VLOOKUP(E2693, TC!A:D, 2, FALSE())</f>
        <v>4120.1099999999997</v>
      </c>
      <c r="T2693" t="str">
        <f t="shared" si="214"/>
        <v>COP</v>
      </c>
    </row>
    <row r="2694" spans="1:20" ht="18.75" hidden="1" customHeight="1" x14ac:dyDescent="0.25">
      <c r="A2694" t="s">
        <v>2215</v>
      </c>
      <c r="B2694" t="s">
        <v>5</v>
      </c>
      <c r="C2694" t="s">
        <v>1913</v>
      </c>
      <c r="D2694" s="24">
        <v>11138</v>
      </c>
      <c r="E2694" t="s">
        <v>1652</v>
      </c>
      <c r="F2694" t="s">
        <v>99</v>
      </c>
      <c r="G2694" t="s">
        <v>1914</v>
      </c>
      <c r="I2694" t="s">
        <v>2376</v>
      </c>
      <c r="J2694" t="s">
        <v>1915</v>
      </c>
      <c r="K2694" t="s">
        <v>2021</v>
      </c>
      <c r="L2694" s="24">
        <v>623160</v>
      </c>
      <c r="M2694" s="25">
        <f>+VLOOKUP(E2694, TC!A:D, 4, FALSE())</f>
        <v>1.04</v>
      </c>
      <c r="N2694" s="24">
        <f t="shared" si="210"/>
        <v>623160</v>
      </c>
      <c r="O2694" t="str">
        <f t="shared" si="211"/>
        <v>FACTURA</v>
      </c>
      <c r="P2694" t="str">
        <f t="shared" si="212"/>
        <v>2025</v>
      </c>
      <c r="Q2694" t="str">
        <f t="shared" si="213"/>
        <v>02</v>
      </c>
      <c r="R2694" t="str">
        <f>+IFERROR(VLOOKUP(I2694, Listado!A:B, 2, FALSE()), "COMERCIALIZADORA INTERNACIONAL CARIBBEAN EXOTICS S A")</f>
        <v>COMERCIALIZADORA INTERNACIONAL CARIBBEAN EXOTICS S A</v>
      </c>
      <c r="S2694" s="25">
        <f>+VLOOKUP(E2694, TC!A:D, 2, FALSE())</f>
        <v>4120.1099999999997</v>
      </c>
      <c r="T2694" t="str">
        <f t="shared" si="214"/>
        <v>COP</v>
      </c>
    </row>
    <row r="2695" spans="1:20" ht="18.75" hidden="1" customHeight="1" x14ac:dyDescent="0.25">
      <c r="A2695" t="s">
        <v>2215</v>
      </c>
      <c r="B2695" t="s">
        <v>5</v>
      </c>
      <c r="C2695" t="s">
        <v>1913</v>
      </c>
      <c r="D2695" s="24">
        <v>11138</v>
      </c>
      <c r="E2695" t="s">
        <v>1652</v>
      </c>
      <c r="F2695" t="s">
        <v>99</v>
      </c>
      <c r="G2695" t="s">
        <v>1914</v>
      </c>
      <c r="I2695" t="s">
        <v>2376</v>
      </c>
      <c r="J2695" t="s">
        <v>1915</v>
      </c>
      <c r="K2695" t="s">
        <v>2021</v>
      </c>
      <c r="L2695" s="24">
        <v>530280</v>
      </c>
      <c r="M2695" s="25">
        <f>+VLOOKUP(E2695, TC!A:D, 4, FALSE())</f>
        <v>1.04</v>
      </c>
      <c r="N2695" s="24">
        <f t="shared" si="210"/>
        <v>530280</v>
      </c>
      <c r="O2695" t="str">
        <f t="shared" si="211"/>
        <v>FACTURA</v>
      </c>
      <c r="P2695" t="str">
        <f t="shared" si="212"/>
        <v>2025</v>
      </c>
      <c r="Q2695" t="str">
        <f t="shared" si="213"/>
        <v>02</v>
      </c>
      <c r="R2695" t="str">
        <f>+IFERROR(VLOOKUP(I2695, Listado!A:B, 2, FALSE()), "COMERCIALIZADORA INTERNACIONAL CARIBBEAN EXOTICS S A")</f>
        <v>COMERCIALIZADORA INTERNACIONAL CARIBBEAN EXOTICS S A</v>
      </c>
      <c r="S2695" s="25">
        <f>+VLOOKUP(E2695, TC!A:D, 2, FALSE())</f>
        <v>4120.1099999999997</v>
      </c>
      <c r="T2695" t="str">
        <f t="shared" si="214"/>
        <v>COP</v>
      </c>
    </row>
    <row r="2696" spans="1:20" ht="18.75" hidden="1" customHeight="1" x14ac:dyDescent="0.25">
      <c r="A2696" t="s">
        <v>2215</v>
      </c>
      <c r="B2696" t="s">
        <v>5</v>
      </c>
      <c r="C2696" t="s">
        <v>1913</v>
      </c>
      <c r="D2696" s="24">
        <v>11138</v>
      </c>
      <c r="E2696" t="s">
        <v>1652</v>
      </c>
      <c r="F2696" t="s">
        <v>99</v>
      </c>
      <c r="G2696" t="s">
        <v>1914</v>
      </c>
      <c r="I2696" t="s">
        <v>2376</v>
      </c>
      <c r="J2696" t="s">
        <v>1915</v>
      </c>
      <c r="K2696" t="s">
        <v>2021</v>
      </c>
      <c r="L2696" s="24">
        <v>325440</v>
      </c>
      <c r="M2696" s="25">
        <f>+VLOOKUP(E2696, TC!A:D, 4, FALSE())</f>
        <v>1.04</v>
      </c>
      <c r="N2696" s="24">
        <f t="shared" si="210"/>
        <v>325440</v>
      </c>
      <c r="O2696" t="str">
        <f t="shared" si="211"/>
        <v>FACTURA</v>
      </c>
      <c r="P2696" t="str">
        <f t="shared" si="212"/>
        <v>2025</v>
      </c>
      <c r="Q2696" t="str">
        <f t="shared" si="213"/>
        <v>02</v>
      </c>
      <c r="R2696" t="str">
        <f>+IFERROR(VLOOKUP(I2696, Listado!A:B, 2, FALSE()), "COMERCIALIZADORA INTERNACIONAL CARIBBEAN EXOTICS S A")</f>
        <v>COMERCIALIZADORA INTERNACIONAL CARIBBEAN EXOTICS S A</v>
      </c>
      <c r="S2696" s="25">
        <f>+VLOOKUP(E2696, TC!A:D, 2, FALSE())</f>
        <v>4120.1099999999997</v>
      </c>
      <c r="T2696" t="str">
        <f t="shared" si="214"/>
        <v>COP</v>
      </c>
    </row>
    <row r="2697" spans="1:20" ht="18.75" hidden="1" customHeight="1" x14ac:dyDescent="0.25">
      <c r="A2697" t="s">
        <v>2215</v>
      </c>
      <c r="B2697" t="s">
        <v>5</v>
      </c>
      <c r="C2697" t="s">
        <v>1913</v>
      </c>
      <c r="D2697" s="24">
        <v>11138</v>
      </c>
      <c r="E2697" t="s">
        <v>1652</v>
      </c>
      <c r="F2697" t="s">
        <v>99</v>
      </c>
      <c r="G2697" t="s">
        <v>1914</v>
      </c>
      <c r="I2697" t="s">
        <v>2376</v>
      </c>
      <c r="J2697" t="s">
        <v>1915</v>
      </c>
      <c r="K2697" t="s">
        <v>2021</v>
      </c>
      <c r="L2697" s="24">
        <v>36360</v>
      </c>
      <c r="M2697" s="25">
        <f>+VLOOKUP(E2697, TC!A:D, 4, FALSE())</f>
        <v>1.04</v>
      </c>
      <c r="N2697" s="24">
        <f t="shared" si="210"/>
        <v>36360</v>
      </c>
      <c r="O2697" t="str">
        <f t="shared" si="211"/>
        <v>FACTURA</v>
      </c>
      <c r="P2697" t="str">
        <f t="shared" si="212"/>
        <v>2025</v>
      </c>
      <c r="Q2697" t="str">
        <f t="shared" si="213"/>
        <v>02</v>
      </c>
      <c r="R2697" t="str">
        <f>+IFERROR(VLOOKUP(I2697, Listado!A:B, 2, FALSE()), "COMERCIALIZADORA INTERNACIONAL CARIBBEAN EXOTICS S A")</f>
        <v>COMERCIALIZADORA INTERNACIONAL CARIBBEAN EXOTICS S A</v>
      </c>
      <c r="S2697" s="25">
        <f>+VLOOKUP(E2697, TC!A:D, 2, FALSE())</f>
        <v>4120.1099999999997</v>
      </c>
      <c r="T2697" t="str">
        <f t="shared" si="214"/>
        <v>COP</v>
      </c>
    </row>
    <row r="2698" spans="1:20" ht="18.75" hidden="1" customHeight="1" x14ac:dyDescent="0.25">
      <c r="A2698" t="s">
        <v>2215</v>
      </c>
      <c r="B2698" t="s">
        <v>5</v>
      </c>
      <c r="C2698" t="s">
        <v>1913</v>
      </c>
      <c r="D2698" s="24">
        <v>11138</v>
      </c>
      <c r="E2698" t="s">
        <v>1652</v>
      </c>
      <c r="F2698" t="s">
        <v>99</v>
      </c>
      <c r="G2698" t="s">
        <v>1914</v>
      </c>
      <c r="I2698" t="s">
        <v>2376</v>
      </c>
      <c r="J2698" t="s">
        <v>1915</v>
      </c>
      <c r="K2698" t="s">
        <v>2021</v>
      </c>
      <c r="L2698" s="24">
        <v>36360</v>
      </c>
      <c r="M2698" s="25">
        <f>+VLOOKUP(E2698, TC!A:D, 4, FALSE())</f>
        <v>1.04</v>
      </c>
      <c r="N2698" s="24">
        <f t="shared" si="210"/>
        <v>36360</v>
      </c>
      <c r="O2698" t="str">
        <f t="shared" si="211"/>
        <v>FACTURA</v>
      </c>
      <c r="P2698" t="str">
        <f t="shared" si="212"/>
        <v>2025</v>
      </c>
      <c r="Q2698" t="str">
        <f t="shared" si="213"/>
        <v>02</v>
      </c>
      <c r="R2698" t="str">
        <f>+IFERROR(VLOOKUP(I2698, Listado!A:B, 2, FALSE()), "COMERCIALIZADORA INTERNACIONAL CARIBBEAN EXOTICS S A")</f>
        <v>COMERCIALIZADORA INTERNACIONAL CARIBBEAN EXOTICS S A</v>
      </c>
      <c r="S2698" s="25">
        <f>+VLOOKUP(E2698, TC!A:D, 2, FALSE())</f>
        <v>4120.1099999999997</v>
      </c>
      <c r="T2698" t="str">
        <f t="shared" si="214"/>
        <v>COP</v>
      </c>
    </row>
    <row r="2699" spans="1:20" ht="18.75" hidden="1" customHeight="1" x14ac:dyDescent="0.25">
      <c r="A2699" t="s">
        <v>2215</v>
      </c>
      <c r="B2699" t="s">
        <v>5</v>
      </c>
      <c r="C2699" t="s">
        <v>1913</v>
      </c>
      <c r="D2699" s="24">
        <v>11138</v>
      </c>
      <c r="E2699" t="s">
        <v>1652</v>
      </c>
      <c r="F2699" t="s">
        <v>99</v>
      </c>
      <c r="G2699" t="s">
        <v>1914</v>
      </c>
      <c r="I2699" t="s">
        <v>2376</v>
      </c>
      <c r="J2699" t="s">
        <v>1915</v>
      </c>
      <c r="K2699" t="s">
        <v>2021</v>
      </c>
      <c r="L2699" s="24">
        <v>23040</v>
      </c>
      <c r="M2699" s="25">
        <f>+VLOOKUP(E2699, TC!A:D, 4, FALSE())</f>
        <v>1.04</v>
      </c>
      <c r="N2699" s="24">
        <f t="shared" si="210"/>
        <v>23040</v>
      </c>
      <c r="O2699" t="str">
        <f t="shared" si="211"/>
        <v>FACTURA</v>
      </c>
      <c r="P2699" t="str">
        <f t="shared" si="212"/>
        <v>2025</v>
      </c>
      <c r="Q2699" t="str">
        <f t="shared" si="213"/>
        <v>02</v>
      </c>
      <c r="R2699" t="str">
        <f>+IFERROR(VLOOKUP(I2699, Listado!A:B, 2, FALSE()), "COMERCIALIZADORA INTERNACIONAL CARIBBEAN EXOTICS S A")</f>
        <v>COMERCIALIZADORA INTERNACIONAL CARIBBEAN EXOTICS S A</v>
      </c>
      <c r="S2699" s="25">
        <f>+VLOOKUP(E2699, TC!A:D, 2, FALSE())</f>
        <v>4120.1099999999997</v>
      </c>
      <c r="T2699" t="str">
        <f t="shared" si="214"/>
        <v>COP</v>
      </c>
    </row>
    <row r="2700" spans="1:20" ht="18.75" hidden="1" customHeight="1" x14ac:dyDescent="0.25">
      <c r="A2700" t="s">
        <v>2215</v>
      </c>
      <c r="B2700" t="s">
        <v>5</v>
      </c>
      <c r="C2700" t="s">
        <v>1913</v>
      </c>
      <c r="D2700" s="24">
        <v>11138</v>
      </c>
      <c r="E2700" t="s">
        <v>1652</v>
      </c>
      <c r="F2700" t="s">
        <v>99</v>
      </c>
      <c r="G2700" t="s">
        <v>1914</v>
      </c>
      <c r="I2700" t="s">
        <v>2376</v>
      </c>
      <c r="J2700" t="s">
        <v>1915</v>
      </c>
      <c r="K2700" t="s">
        <v>2021</v>
      </c>
      <c r="L2700" s="24">
        <v>1118880</v>
      </c>
      <c r="M2700" s="25">
        <f>+VLOOKUP(E2700, TC!A:D, 4, FALSE())</f>
        <v>1.04</v>
      </c>
      <c r="N2700" s="24">
        <f t="shared" si="210"/>
        <v>1118880</v>
      </c>
      <c r="O2700" t="str">
        <f t="shared" si="211"/>
        <v>FACTURA</v>
      </c>
      <c r="P2700" t="str">
        <f t="shared" si="212"/>
        <v>2025</v>
      </c>
      <c r="Q2700" t="str">
        <f t="shared" si="213"/>
        <v>02</v>
      </c>
      <c r="R2700" t="str">
        <f>+IFERROR(VLOOKUP(I2700, Listado!A:B, 2, FALSE()), "COMERCIALIZADORA INTERNACIONAL CARIBBEAN EXOTICS S A")</f>
        <v>COMERCIALIZADORA INTERNACIONAL CARIBBEAN EXOTICS S A</v>
      </c>
      <c r="S2700" s="25">
        <f>+VLOOKUP(E2700, TC!A:D, 2, FALSE())</f>
        <v>4120.1099999999997</v>
      </c>
      <c r="T2700" t="str">
        <f t="shared" si="214"/>
        <v>COP</v>
      </c>
    </row>
    <row r="2701" spans="1:20" ht="18.75" hidden="1" customHeight="1" x14ac:dyDescent="0.25">
      <c r="A2701" t="s">
        <v>2215</v>
      </c>
      <c r="B2701" t="s">
        <v>5</v>
      </c>
      <c r="C2701" t="s">
        <v>1913</v>
      </c>
      <c r="D2701" s="24">
        <v>11138</v>
      </c>
      <c r="E2701" t="s">
        <v>1652</v>
      </c>
      <c r="F2701" t="s">
        <v>99</v>
      </c>
      <c r="G2701" t="s">
        <v>1914</v>
      </c>
      <c r="I2701" t="s">
        <v>2376</v>
      </c>
      <c r="J2701" t="s">
        <v>1915</v>
      </c>
      <c r="K2701" t="s">
        <v>2021</v>
      </c>
      <c r="L2701" s="24">
        <v>236988</v>
      </c>
      <c r="M2701" s="25">
        <f>+VLOOKUP(E2701, TC!A:D, 4, FALSE())</f>
        <v>1.04</v>
      </c>
      <c r="N2701" s="24">
        <f t="shared" si="210"/>
        <v>236988</v>
      </c>
      <c r="O2701" t="str">
        <f t="shared" si="211"/>
        <v>FACTURA</v>
      </c>
      <c r="P2701" t="str">
        <f t="shared" si="212"/>
        <v>2025</v>
      </c>
      <c r="Q2701" t="str">
        <f t="shared" si="213"/>
        <v>02</v>
      </c>
      <c r="R2701" t="str">
        <f>+IFERROR(VLOOKUP(I2701, Listado!A:B, 2, FALSE()), "COMERCIALIZADORA INTERNACIONAL CARIBBEAN EXOTICS S A")</f>
        <v>COMERCIALIZADORA INTERNACIONAL CARIBBEAN EXOTICS S A</v>
      </c>
      <c r="S2701" s="25">
        <f>+VLOOKUP(E2701, TC!A:D, 2, FALSE())</f>
        <v>4120.1099999999997</v>
      </c>
      <c r="T2701" t="str">
        <f t="shared" si="214"/>
        <v>COP</v>
      </c>
    </row>
    <row r="2702" spans="1:20" ht="18.75" hidden="1" customHeight="1" x14ac:dyDescent="0.25">
      <c r="A2702" t="s">
        <v>2215</v>
      </c>
      <c r="B2702" t="s">
        <v>5</v>
      </c>
      <c r="C2702" t="s">
        <v>1913</v>
      </c>
      <c r="D2702" s="24">
        <v>11139</v>
      </c>
      <c r="E2702" t="s">
        <v>1652</v>
      </c>
      <c r="F2702" t="s">
        <v>99</v>
      </c>
      <c r="G2702" t="s">
        <v>113</v>
      </c>
      <c r="I2702" t="s">
        <v>2377</v>
      </c>
      <c r="J2702" t="s">
        <v>1915</v>
      </c>
      <c r="K2702" t="s">
        <v>2021</v>
      </c>
      <c r="L2702" s="24">
        <v>110000</v>
      </c>
      <c r="M2702" s="25">
        <f>+VLOOKUP(E2702, TC!A:D, 4, FALSE())</f>
        <v>1.04</v>
      </c>
      <c r="N2702" s="24">
        <f t="shared" si="210"/>
        <v>110000</v>
      </c>
      <c r="O2702" t="str">
        <f t="shared" si="211"/>
        <v>FACTURA</v>
      </c>
      <c r="P2702" t="str">
        <f t="shared" si="212"/>
        <v>2025</v>
      </c>
      <c r="Q2702" t="str">
        <f t="shared" si="213"/>
        <v>02</v>
      </c>
      <c r="R2702" t="str">
        <f>+IFERROR(VLOOKUP(I2702, Listado!A:B, 2, FALSE()), "COMERCIALIZADORA INTERNACIONAL CARIBBEAN EXOTICS S A")</f>
        <v>COMERCIALIZADORA INTERNACIONAL CARIBBEAN EXOTICS S A</v>
      </c>
      <c r="S2702" s="25">
        <f>+VLOOKUP(E2702, TC!A:D, 2, FALSE())</f>
        <v>4120.1099999999997</v>
      </c>
      <c r="T2702" t="str">
        <f t="shared" si="214"/>
        <v>COP</v>
      </c>
    </row>
    <row r="2703" spans="1:20" ht="18.75" hidden="1" customHeight="1" x14ac:dyDescent="0.25">
      <c r="A2703" t="s">
        <v>2215</v>
      </c>
      <c r="B2703" t="s">
        <v>5</v>
      </c>
      <c r="C2703" t="s">
        <v>1913</v>
      </c>
      <c r="D2703" s="24">
        <v>11140</v>
      </c>
      <c r="E2703" t="s">
        <v>1652</v>
      </c>
      <c r="F2703" t="s">
        <v>99</v>
      </c>
      <c r="G2703" t="s">
        <v>113</v>
      </c>
      <c r="I2703" t="s">
        <v>2377</v>
      </c>
      <c r="J2703" t="s">
        <v>1915</v>
      </c>
      <c r="K2703" t="s">
        <v>2021</v>
      </c>
      <c r="L2703" s="24">
        <v>220000</v>
      </c>
      <c r="M2703" s="25">
        <f>+VLOOKUP(E2703, TC!A:D, 4, FALSE())</f>
        <v>1.04</v>
      </c>
      <c r="N2703" s="24">
        <f t="shared" si="210"/>
        <v>220000</v>
      </c>
      <c r="O2703" t="str">
        <f t="shared" si="211"/>
        <v>FACTURA</v>
      </c>
      <c r="P2703" t="str">
        <f t="shared" si="212"/>
        <v>2025</v>
      </c>
      <c r="Q2703" t="str">
        <f t="shared" si="213"/>
        <v>02</v>
      </c>
      <c r="R2703" t="str">
        <f>+IFERROR(VLOOKUP(I2703, Listado!A:B, 2, FALSE()), "COMERCIALIZADORA INTERNACIONAL CARIBBEAN EXOTICS S A")</f>
        <v>COMERCIALIZADORA INTERNACIONAL CARIBBEAN EXOTICS S A</v>
      </c>
      <c r="S2703" s="25">
        <f>+VLOOKUP(E2703, TC!A:D, 2, FALSE())</f>
        <v>4120.1099999999997</v>
      </c>
      <c r="T2703" t="str">
        <f t="shared" si="214"/>
        <v>COP</v>
      </c>
    </row>
    <row r="2704" spans="1:20" ht="18.75" hidden="1" customHeight="1" x14ac:dyDescent="0.25">
      <c r="A2704" t="s">
        <v>2215</v>
      </c>
      <c r="B2704" t="s">
        <v>5</v>
      </c>
      <c r="C2704" t="s">
        <v>1913</v>
      </c>
      <c r="D2704" s="24">
        <v>11141</v>
      </c>
      <c r="E2704" t="s">
        <v>1652</v>
      </c>
      <c r="F2704" t="s">
        <v>99</v>
      </c>
      <c r="G2704" t="s">
        <v>1914</v>
      </c>
      <c r="I2704" t="s">
        <v>113</v>
      </c>
      <c r="J2704" t="s">
        <v>1915</v>
      </c>
      <c r="K2704" t="s">
        <v>2021</v>
      </c>
      <c r="L2704" s="24">
        <v>106554</v>
      </c>
      <c r="M2704" s="25">
        <f>+VLOOKUP(E2704, TC!A:D, 4, FALSE())</f>
        <v>1.04</v>
      </c>
      <c r="N2704" s="24">
        <f t="shared" si="210"/>
        <v>106554</v>
      </c>
      <c r="O2704" t="str">
        <f t="shared" si="211"/>
        <v>FACTURA</v>
      </c>
      <c r="P2704" t="str">
        <f t="shared" si="212"/>
        <v>2025</v>
      </c>
      <c r="Q2704" t="str">
        <f t="shared" si="213"/>
        <v>02</v>
      </c>
      <c r="R2704" t="str">
        <f>+IFERROR(VLOOKUP(I2704, Listado!A:B, 2, FALSE()), "COMERCIALIZADORA INTERNACIONAL CARIBBEAN EXOTICS S A")</f>
        <v>COMERCIALIZADORA INTERNACIONAL CARIBBEAN EXOTICS S A</v>
      </c>
      <c r="S2704" s="25">
        <f>+VLOOKUP(E2704, TC!A:D, 2, FALSE())</f>
        <v>4120.1099999999997</v>
      </c>
      <c r="T2704" t="str">
        <f t="shared" si="214"/>
        <v>COP</v>
      </c>
    </row>
    <row r="2705" spans="1:20" ht="18.75" hidden="1" customHeight="1" x14ac:dyDescent="0.25">
      <c r="A2705" t="s">
        <v>2215</v>
      </c>
      <c r="B2705" t="s">
        <v>5</v>
      </c>
      <c r="C2705" t="s">
        <v>1913</v>
      </c>
      <c r="D2705" s="24">
        <v>11141</v>
      </c>
      <c r="E2705" t="s">
        <v>1652</v>
      </c>
      <c r="F2705" t="s">
        <v>99</v>
      </c>
      <c r="G2705" t="s">
        <v>1914</v>
      </c>
      <c r="I2705" t="s">
        <v>113</v>
      </c>
      <c r="J2705" t="s">
        <v>1915</v>
      </c>
      <c r="K2705" t="s">
        <v>2021</v>
      </c>
      <c r="L2705" s="24">
        <v>32340</v>
      </c>
      <c r="M2705" s="25">
        <f>+VLOOKUP(E2705, TC!A:D, 4, FALSE())</f>
        <v>1.04</v>
      </c>
      <c r="N2705" s="24">
        <f t="shared" si="210"/>
        <v>32340</v>
      </c>
      <c r="O2705" t="str">
        <f t="shared" si="211"/>
        <v>FACTURA</v>
      </c>
      <c r="P2705" t="str">
        <f t="shared" si="212"/>
        <v>2025</v>
      </c>
      <c r="Q2705" t="str">
        <f t="shared" si="213"/>
        <v>02</v>
      </c>
      <c r="R2705" t="str">
        <f>+IFERROR(VLOOKUP(I2705, Listado!A:B, 2, FALSE()), "COMERCIALIZADORA INTERNACIONAL CARIBBEAN EXOTICS S A")</f>
        <v>COMERCIALIZADORA INTERNACIONAL CARIBBEAN EXOTICS S A</v>
      </c>
      <c r="S2705" s="25">
        <f>+VLOOKUP(E2705, TC!A:D, 2, FALSE())</f>
        <v>4120.1099999999997</v>
      </c>
      <c r="T2705" t="str">
        <f t="shared" si="214"/>
        <v>COP</v>
      </c>
    </row>
    <row r="2706" spans="1:20" ht="18.75" hidden="1" customHeight="1" x14ac:dyDescent="0.25">
      <c r="A2706" t="s">
        <v>2215</v>
      </c>
      <c r="B2706" t="s">
        <v>5</v>
      </c>
      <c r="C2706" t="s">
        <v>1913</v>
      </c>
      <c r="D2706" s="24">
        <v>11141</v>
      </c>
      <c r="E2706" t="s">
        <v>1652</v>
      </c>
      <c r="F2706" t="s">
        <v>99</v>
      </c>
      <c r="G2706" t="s">
        <v>1914</v>
      </c>
      <c r="I2706" t="s">
        <v>113</v>
      </c>
      <c r="J2706" t="s">
        <v>1915</v>
      </c>
      <c r="K2706" t="s">
        <v>2021</v>
      </c>
      <c r="L2706" s="24">
        <v>210</v>
      </c>
      <c r="M2706" s="25">
        <f>+VLOOKUP(E2706, TC!A:D, 4, FALSE())</f>
        <v>1.04</v>
      </c>
      <c r="N2706" s="24">
        <f t="shared" si="210"/>
        <v>210</v>
      </c>
      <c r="O2706" t="str">
        <f t="shared" si="211"/>
        <v>FACTURA</v>
      </c>
      <c r="P2706" t="str">
        <f t="shared" si="212"/>
        <v>2025</v>
      </c>
      <c r="Q2706" t="str">
        <f t="shared" si="213"/>
        <v>02</v>
      </c>
      <c r="R2706" t="str">
        <f>+IFERROR(VLOOKUP(I2706, Listado!A:B, 2, FALSE()), "COMERCIALIZADORA INTERNACIONAL CARIBBEAN EXOTICS S A")</f>
        <v>COMERCIALIZADORA INTERNACIONAL CARIBBEAN EXOTICS S A</v>
      </c>
      <c r="S2706" s="25">
        <f>+VLOOKUP(E2706, TC!A:D, 2, FALSE())</f>
        <v>4120.1099999999997</v>
      </c>
      <c r="T2706" t="str">
        <f t="shared" si="214"/>
        <v>COP</v>
      </c>
    </row>
    <row r="2707" spans="1:20" ht="18.75" hidden="1" customHeight="1" x14ac:dyDescent="0.25">
      <c r="A2707" t="s">
        <v>2215</v>
      </c>
      <c r="B2707" t="s">
        <v>5</v>
      </c>
      <c r="C2707" t="s">
        <v>1913</v>
      </c>
      <c r="D2707" s="24">
        <v>11141</v>
      </c>
      <c r="E2707" t="s">
        <v>1652</v>
      </c>
      <c r="F2707" t="s">
        <v>99</v>
      </c>
      <c r="G2707" t="s">
        <v>1914</v>
      </c>
      <c r="I2707" t="s">
        <v>113</v>
      </c>
      <c r="J2707" t="s">
        <v>1915</v>
      </c>
      <c r="K2707" t="s">
        <v>2021</v>
      </c>
      <c r="L2707" s="24">
        <v>14280</v>
      </c>
      <c r="M2707" s="25">
        <f>+VLOOKUP(E2707, TC!A:D, 4, FALSE())</f>
        <v>1.04</v>
      </c>
      <c r="N2707" s="24">
        <f t="shared" si="210"/>
        <v>14280</v>
      </c>
      <c r="O2707" t="str">
        <f t="shared" si="211"/>
        <v>FACTURA</v>
      </c>
      <c r="P2707" t="str">
        <f t="shared" si="212"/>
        <v>2025</v>
      </c>
      <c r="Q2707" t="str">
        <f t="shared" si="213"/>
        <v>02</v>
      </c>
      <c r="R2707" t="str">
        <f>+IFERROR(VLOOKUP(I2707, Listado!A:B, 2, FALSE()), "COMERCIALIZADORA INTERNACIONAL CARIBBEAN EXOTICS S A")</f>
        <v>COMERCIALIZADORA INTERNACIONAL CARIBBEAN EXOTICS S A</v>
      </c>
      <c r="S2707" s="25">
        <f>+VLOOKUP(E2707, TC!A:D, 2, FALSE())</f>
        <v>4120.1099999999997</v>
      </c>
      <c r="T2707" t="str">
        <f t="shared" si="214"/>
        <v>COP</v>
      </c>
    </row>
    <row r="2708" spans="1:20" ht="18.75" hidden="1" customHeight="1" x14ac:dyDescent="0.25">
      <c r="A2708" t="s">
        <v>2215</v>
      </c>
      <c r="B2708" t="s">
        <v>5</v>
      </c>
      <c r="C2708" t="s">
        <v>1913</v>
      </c>
      <c r="D2708" s="24">
        <v>11141</v>
      </c>
      <c r="E2708" t="s">
        <v>1652</v>
      </c>
      <c r="F2708" t="s">
        <v>99</v>
      </c>
      <c r="G2708" t="s">
        <v>1914</v>
      </c>
      <c r="I2708" t="s">
        <v>113</v>
      </c>
      <c r="J2708" t="s">
        <v>1915</v>
      </c>
      <c r="K2708" t="s">
        <v>2021</v>
      </c>
      <c r="L2708" s="24">
        <v>14700</v>
      </c>
      <c r="M2708" s="25">
        <f>+VLOOKUP(E2708, TC!A:D, 4, FALSE())</f>
        <v>1.04</v>
      </c>
      <c r="N2708" s="24">
        <f t="shared" si="210"/>
        <v>14700</v>
      </c>
      <c r="O2708" t="str">
        <f t="shared" si="211"/>
        <v>FACTURA</v>
      </c>
      <c r="P2708" t="str">
        <f t="shared" si="212"/>
        <v>2025</v>
      </c>
      <c r="Q2708" t="str">
        <f t="shared" si="213"/>
        <v>02</v>
      </c>
      <c r="R2708" t="str">
        <f>+IFERROR(VLOOKUP(I2708, Listado!A:B, 2, FALSE()), "COMERCIALIZADORA INTERNACIONAL CARIBBEAN EXOTICS S A")</f>
        <v>COMERCIALIZADORA INTERNACIONAL CARIBBEAN EXOTICS S A</v>
      </c>
      <c r="S2708" s="25">
        <f>+VLOOKUP(E2708, TC!A:D, 2, FALSE())</f>
        <v>4120.1099999999997</v>
      </c>
      <c r="T2708" t="str">
        <f t="shared" si="214"/>
        <v>COP</v>
      </c>
    </row>
    <row r="2709" spans="1:20" ht="18.75" hidden="1" customHeight="1" x14ac:dyDescent="0.25">
      <c r="A2709" t="s">
        <v>2215</v>
      </c>
      <c r="B2709" t="s">
        <v>5</v>
      </c>
      <c r="C2709" t="s">
        <v>1913</v>
      </c>
      <c r="D2709" s="24">
        <v>11141</v>
      </c>
      <c r="E2709" t="s">
        <v>1652</v>
      </c>
      <c r="F2709" t="s">
        <v>99</v>
      </c>
      <c r="G2709" t="s">
        <v>1914</v>
      </c>
      <c r="I2709" t="s">
        <v>113</v>
      </c>
      <c r="J2709" t="s">
        <v>1915</v>
      </c>
      <c r="K2709" t="s">
        <v>2021</v>
      </c>
      <c r="L2709" s="24">
        <v>44016</v>
      </c>
      <c r="M2709" s="25">
        <f>+VLOOKUP(E2709, TC!A:D, 4, FALSE())</f>
        <v>1.04</v>
      </c>
      <c r="N2709" s="24">
        <f t="shared" si="210"/>
        <v>44016</v>
      </c>
      <c r="O2709" t="str">
        <f t="shared" si="211"/>
        <v>FACTURA</v>
      </c>
      <c r="P2709" t="str">
        <f t="shared" si="212"/>
        <v>2025</v>
      </c>
      <c r="Q2709" t="str">
        <f t="shared" si="213"/>
        <v>02</v>
      </c>
      <c r="R2709" t="str">
        <f>+IFERROR(VLOOKUP(I2709, Listado!A:B, 2, FALSE()), "COMERCIALIZADORA INTERNACIONAL CARIBBEAN EXOTICS S A")</f>
        <v>COMERCIALIZADORA INTERNACIONAL CARIBBEAN EXOTICS S A</v>
      </c>
      <c r="S2709" s="25">
        <f>+VLOOKUP(E2709, TC!A:D, 2, FALSE())</f>
        <v>4120.1099999999997</v>
      </c>
      <c r="T2709" t="str">
        <f t="shared" si="214"/>
        <v>COP</v>
      </c>
    </row>
    <row r="2710" spans="1:20" ht="18.75" hidden="1" customHeight="1" x14ac:dyDescent="0.25">
      <c r="A2710" t="s">
        <v>2215</v>
      </c>
      <c r="B2710" t="s">
        <v>1923</v>
      </c>
      <c r="C2710" t="s">
        <v>1913</v>
      </c>
      <c r="D2710" s="24">
        <v>5784</v>
      </c>
      <c r="E2710" t="s">
        <v>1652</v>
      </c>
      <c r="F2710" t="s">
        <v>128</v>
      </c>
      <c r="G2710" t="s">
        <v>108</v>
      </c>
      <c r="H2710" t="s">
        <v>2006</v>
      </c>
      <c r="I2710" t="s">
        <v>1878</v>
      </c>
      <c r="J2710" t="s">
        <v>2007</v>
      </c>
      <c r="K2710" t="s">
        <v>2008</v>
      </c>
      <c r="L2710" s="24">
        <v>1120</v>
      </c>
      <c r="M2710" s="25">
        <f>+VLOOKUP(E2710, TC!A:D, 4, FALSE())</f>
        <v>1.04</v>
      </c>
      <c r="N2710" s="24">
        <f t="shared" si="210"/>
        <v>1120</v>
      </c>
      <c r="O2710" t="str">
        <f t="shared" si="211"/>
        <v>FACTURA</v>
      </c>
      <c r="P2710" t="str">
        <f t="shared" si="212"/>
        <v>2025</v>
      </c>
      <c r="Q2710" t="str">
        <f t="shared" si="213"/>
        <v>02</v>
      </c>
      <c r="R2710" t="str">
        <f>+IFERROR(VLOOKUP(I2710, Listado!A:B, 2, FALSE()), "COMERCIALIZADORA INTERNACIONAL CARIBBEAN EXOTICS S A")</f>
        <v>PIEDRAHITA PEREZ MARIANA</v>
      </c>
      <c r="S2710" s="25">
        <f>+VLOOKUP(E2710, TC!A:D, 2, FALSE())</f>
        <v>4120.1099999999997</v>
      </c>
      <c r="T2710" t="str">
        <f t="shared" si="214"/>
        <v>USD</v>
      </c>
    </row>
    <row r="2711" spans="1:20" ht="18.75" hidden="1" customHeight="1" x14ac:dyDescent="0.25">
      <c r="A2711" t="s">
        <v>2215</v>
      </c>
      <c r="B2711" t="s">
        <v>1923</v>
      </c>
      <c r="C2711" t="s">
        <v>1913</v>
      </c>
      <c r="D2711" s="24">
        <v>5784</v>
      </c>
      <c r="E2711" t="s">
        <v>1652</v>
      </c>
      <c r="F2711" t="s">
        <v>128</v>
      </c>
      <c r="G2711" t="s">
        <v>108</v>
      </c>
      <c r="H2711" t="s">
        <v>2006</v>
      </c>
      <c r="I2711" t="s">
        <v>1878</v>
      </c>
      <c r="J2711" t="s">
        <v>2007</v>
      </c>
      <c r="K2711" t="s">
        <v>2009</v>
      </c>
      <c r="L2711" s="24">
        <v>352</v>
      </c>
      <c r="M2711" s="25">
        <f>+VLOOKUP(E2711, TC!A:D, 4, FALSE())</f>
        <v>1.04</v>
      </c>
      <c r="N2711" s="24">
        <f t="shared" si="210"/>
        <v>352</v>
      </c>
      <c r="O2711" t="str">
        <f t="shared" si="211"/>
        <v>FACTURA</v>
      </c>
      <c r="P2711" t="str">
        <f t="shared" si="212"/>
        <v>2025</v>
      </c>
      <c r="Q2711" t="str">
        <f t="shared" si="213"/>
        <v>02</v>
      </c>
      <c r="R2711" t="str">
        <f>+IFERROR(VLOOKUP(I2711, Listado!A:B, 2, FALSE()), "COMERCIALIZADORA INTERNACIONAL CARIBBEAN EXOTICS S A")</f>
        <v>PIEDRAHITA PEREZ MARIANA</v>
      </c>
      <c r="S2711" s="25">
        <f>+VLOOKUP(E2711, TC!A:D, 2, FALSE())</f>
        <v>4120.1099999999997</v>
      </c>
      <c r="T2711" t="str">
        <f t="shared" si="214"/>
        <v>USD</v>
      </c>
    </row>
    <row r="2712" spans="1:20" ht="18.75" hidden="1" customHeight="1" x14ac:dyDescent="0.25">
      <c r="A2712" t="s">
        <v>2215</v>
      </c>
      <c r="B2712" t="s">
        <v>1923</v>
      </c>
      <c r="C2712" t="s">
        <v>1913</v>
      </c>
      <c r="D2712" s="24">
        <v>5784</v>
      </c>
      <c r="E2712" t="s">
        <v>1652</v>
      </c>
      <c r="F2712" t="s">
        <v>128</v>
      </c>
      <c r="G2712" t="s">
        <v>108</v>
      </c>
      <c r="H2712" t="s">
        <v>2006</v>
      </c>
      <c r="I2712" t="s">
        <v>1878</v>
      </c>
      <c r="J2712" t="s">
        <v>2007</v>
      </c>
      <c r="K2712" t="s">
        <v>2010</v>
      </c>
      <c r="L2712" s="24">
        <v>488</v>
      </c>
      <c r="M2712" s="25">
        <f>+VLOOKUP(E2712, TC!A:D, 4, FALSE())</f>
        <v>1.04</v>
      </c>
      <c r="N2712" s="24">
        <f t="shared" si="210"/>
        <v>488</v>
      </c>
      <c r="O2712" t="str">
        <f t="shared" si="211"/>
        <v>FACTURA</v>
      </c>
      <c r="P2712" t="str">
        <f t="shared" si="212"/>
        <v>2025</v>
      </c>
      <c r="Q2712" t="str">
        <f t="shared" si="213"/>
        <v>02</v>
      </c>
      <c r="R2712" t="str">
        <f>+IFERROR(VLOOKUP(I2712, Listado!A:B, 2, FALSE()), "COMERCIALIZADORA INTERNACIONAL CARIBBEAN EXOTICS S A")</f>
        <v>PIEDRAHITA PEREZ MARIANA</v>
      </c>
      <c r="S2712" s="25">
        <f>+VLOOKUP(E2712, TC!A:D, 2, FALSE())</f>
        <v>4120.1099999999997</v>
      </c>
      <c r="T2712" t="str">
        <f t="shared" si="214"/>
        <v>USD</v>
      </c>
    </row>
    <row r="2713" spans="1:20" ht="18.75" hidden="1" customHeight="1" x14ac:dyDescent="0.25">
      <c r="A2713" t="s">
        <v>2215</v>
      </c>
      <c r="B2713" t="s">
        <v>1923</v>
      </c>
      <c r="C2713" t="s">
        <v>1913</v>
      </c>
      <c r="D2713" s="24">
        <v>5784</v>
      </c>
      <c r="E2713" t="s">
        <v>1652</v>
      </c>
      <c r="F2713" t="s">
        <v>128</v>
      </c>
      <c r="G2713" t="s">
        <v>108</v>
      </c>
      <c r="H2713" t="s">
        <v>2006</v>
      </c>
      <c r="I2713" t="s">
        <v>1878</v>
      </c>
      <c r="J2713" t="s">
        <v>2007</v>
      </c>
      <c r="K2713" t="s">
        <v>2011</v>
      </c>
      <c r="L2713" s="24">
        <v>218</v>
      </c>
      <c r="M2713" s="25">
        <f>+VLOOKUP(E2713, TC!A:D, 4, FALSE())</f>
        <v>1.04</v>
      </c>
      <c r="N2713" s="24">
        <f t="shared" si="210"/>
        <v>218</v>
      </c>
      <c r="O2713" t="str">
        <f t="shared" si="211"/>
        <v>FACTURA</v>
      </c>
      <c r="P2713" t="str">
        <f t="shared" si="212"/>
        <v>2025</v>
      </c>
      <c r="Q2713" t="str">
        <f t="shared" si="213"/>
        <v>02</v>
      </c>
      <c r="R2713" t="str">
        <f>+IFERROR(VLOOKUP(I2713, Listado!A:B, 2, FALSE()), "COMERCIALIZADORA INTERNACIONAL CARIBBEAN EXOTICS S A")</f>
        <v>PIEDRAHITA PEREZ MARIANA</v>
      </c>
      <c r="S2713" s="25">
        <f>+VLOOKUP(E2713, TC!A:D, 2, FALSE())</f>
        <v>4120.1099999999997</v>
      </c>
      <c r="T2713" t="str">
        <f t="shared" si="214"/>
        <v>USD</v>
      </c>
    </row>
    <row r="2714" spans="1:20" ht="18.75" hidden="1" customHeight="1" x14ac:dyDescent="0.25">
      <c r="A2714" t="s">
        <v>2215</v>
      </c>
      <c r="B2714" t="s">
        <v>5</v>
      </c>
      <c r="C2714" t="s">
        <v>1913</v>
      </c>
      <c r="D2714" s="24">
        <v>11142</v>
      </c>
      <c r="E2714" t="s">
        <v>1652</v>
      </c>
      <c r="F2714" t="s">
        <v>99</v>
      </c>
      <c r="G2714" t="s">
        <v>1914</v>
      </c>
      <c r="I2714" t="s">
        <v>113</v>
      </c>
      <c r="J2714" t="s">
        <v>1915</v>
      </c>
      <c r="K2714" t="s">
        <v>2021</v>
      </c>
      <c r="L2714" s="24">
        <v>220000</v>
      </c>
      <c r="M2714" s="25">
        <f>+VLOOKUP(E2714, TC!A:D, 4, FALSE())</f>
        <v>1.04</v>
      </c>
      <c r="N2714" s="24">
        <f t="shared" si="210"/>
        <v>220000</v>
      </c>
      <c r="O2714" t="str">
        <f t="shared" si="211"/>
        <v>FACTURA</v>
      </c>
      <c r="P2714" t="str">
        <f t="shared" si="212"/>
        <v>2025</v>
      </c>
      <c r="Q2714" t="str">
        <f t="shared" si="213"/>
        <v>02</v>
      </c>
      <c r="R2714" t="str">
        <f>+IFERROR(VLOOKUP(I2714, Listado!A:B, 2, FALSE()), "COMERCIALIZADORA INTERNACIONAL CARIBBEAN EXOTICS S A")</f>
        <v>COMERCIALIZADORA INTERNACIONAL CARIBBEAN EXOTICS S A</v>
      </c>
      <c r="S2714" s="25">
        <f>+VLOOKUP(E2714, TC!A:D, 2, FALSE())</f>
        <v>4120.1099999999997</v>
      </c>
      <c r="T2714" t="str">
        <f t="shared" si="214"/>
        <v>COP</v>
      </c>
    </row>
    <row r="2715" spans="1:20" ht="18.75" hidden="1" customHeight="1" x14ac:dyDescent="0.25">
      <c r="A2715" t="s">
        <v>2215</v>
      </c>
      <c r="B2715" t="s">
        <v>1923</v>
      </c>
      <c r="C2715" t="s">
        <v>1913</v>
      </c>
      <c r="D2715" s="24">
        <v>5785</v>
      </c>
      <c r="E2715" t="s">
        <v>1652</v>
      </c>
      <c r="F2715" t="s">
        <v>128</v>
      </c>
      <c r="G2715" t="s">
        <v>108</v>
      </c>
      <c r="H2715" t="s">
        <v>2378</v>
      </c>
      <c r="I2715" t="s">
        <v>1882</v>
      </c>
      <c r="J2715" t="s">
        <v>2049</v>
      </c>
      <c r="K2715" t="s">
        <v>2151</v>
      </c>
      <c r="L2715" s="24">
        <v>138</v>
      </c>
      <c r="M2715" s="25">
        <f>+VLOOKUP(E2715, TC!A:D, 4, FALSE())</f>
        <v>1.04</v>
      </c>
      <c r="N2715" s="24">
        <f t="shared" si="210"/>
        <v>138</v>
      </c>
      <c r="O2715" t="str">
        <f t="shared" si="211"/>
        <v>FACTURA</v>
      </c>
      <c r="P2715" t="str">
        <f t="shared" si="212"/>
        <v>2025</v>
      </c>
      <c r="Q2715" t="str">
        <f t="shared" si="213"/>
        <v>02</v>
      </c>
      <c r="R2715" t="str">
        <f>+IFERROR(VLOOKUP(I2715, Listado!A:B, 2, FALSE()), "COMERCIALIZADORA INTERNACIONAL CARIBBEAN EXOTICS S A")</f>
        <v>PIEDRAHITA PEREZ MARIANA</v>
      </c>
      <c r="S2715" s="25">
        <f>+VLOOKUP(E2715, TC!A:D, 2, FALSE())</f>
        <v>4120.1099999999997</v>
      </c>
      <c r="T2715" t="str">
        <f t="shared" si="214"/>
        <v>USD</v>
      </c>
    </row>
    <row r="2716" spans="1:20" ht="18.75" hidden="1" customHeight="1" x14ac:dyDescent="0.25">
      <c r="A2716" t="s">
        <v>2215</v>
      </c>
      <c r="B2716" t="s">
        <v>1923</v>
      </c>
      <c r="C2716" t="s">
        <v>1913</v>
      </c>
      <c r="D2716" s="24">
        <v>5785</v>
      </c>
      <c r="E2716" t="s">
        <v>1652</v>
      </c>
      <c r="F2716" t="s">
        <v>128</v>
      </c>
      <c r="G2716" t="s">
        <v>108</v>
      </c>
      <c r="H2716" t="s">
        <v>2378</v>
      </c>
      <c r="I2716" t="s">
        <v>1882</v>
      </c>
      <c r="J2716" t="s">
        <v>2049</v>
      </c>
      <c r="K2716" t="s">
        <v>2152</v>
      </c>
      <c r="L2716" s="24">
        <v>240</v>
      </c>
      <c r="M2716" s="25">
        <f>+VLOOKUP(E2716, TC!A:D, 4, FALSE())</f>
        <v>1.04</v>
      </c>
      <c r="N2716" s="24">
        <f t="shared" si="210"/>
        <v>240</v>
      </c>
      <c r="O2716" t="str">
        <f t="shared" si="211"/>
        <v>FACTURA</v>
      </c>
      <c r="P2716" t="str">
        <f t="shared" si="212"/>
        <v>2025</v>
      </c>
      <c r="Q2716" t="str">
        <f t="shared" si="213"/>
        <v>02</v>
      </c>
      <c r="R2716" t="str">
        <f>+IFERROR(VLOOKUP(I2716, Listado!A:B, 2, FALSE()), "COMERCIALIZADORA INTERNACIONAL CARIBBEAN EXOTICS S A")</f>
        <v>PIEDRAHITA PEREZ MARIANA</v>
      </c>
      <c r="S2716" s="25">
        <f>+VLOOKUP(E2716, TC!A:D, 2, FALSE())</f>
        <v>4120.1099999999997</v>
      </c>
      <c r="T2716" t="str">
        <f t="shared" si="214"/>
        <v>USD</v>
      </c>
    </row>
    <row r="2717" spans="1:20" ht="18.75" hidden="1" customHeight="1" x14ac:dyDescent="0.25">
      <c r="A2717" t="s">
        <v>2215</v>
      </c>
      <c r="B2717" t="s">
        <v>1923</v>
      </c>
      <c r="C2717" t="s">
        <v>1913</v>
      </c>
      <c r="D2717" s="24">
        <v>5785</v>
      </c>
      <c r="E2717" t="s">
        <v>1652</v>
      </c>
      <c r="F2717" t="s">
        <v>128</v>
      </c>
      <c r="G2717" t="s">
        <v>108</v>
      </c>
      <c r="H2717" t="s">
        <v>2378</v>
      </c>
      <c r="I2717" t="s">
        <v>1882</v>
      </c>
      <c r="J2717" t="s">
        <v>2049</v>
      </c>
      <c r="K2717" t="s">
        <v>2153</v>
      </c>
      <c r="L2717" s="24">
        <v>792</v>
      </c>
      <c r="M2717" s="25">
        <f>+VLOOKUP(E2717, TC!A:D, 4, FALSE())</f>
        <v>1.04</v>
      </c>
      <c r="N2717" s="24">
        <f t="shared" si="210"/>
        <v>792</v>
      </c>
      <c r="O2717" t="str">
        <f t="shared" si="211"/>
        <v>FACTURA</v>
      </c>
      <c r="P2717" t="str">
        <f t="shared" si="212"/>
        <v>2025</v>
      </c>
      <c r="Q2717" t="str">
        <f t="shared" si="213"/>
        <v>02</v>
      </c>
      <c r="R2717" t="str">
        <f>+IFERROR(VLOOKUP(I2717, Listado!A:B, 2, FALSE()), "COMERCIALIZADORA INTERNACIONAL CARIBBEAN EXOTICS S A")</f>
        <v>PIEDRAHITA PEREZ MARIANA</v>
      </c>
      <c r="S2717" s="25">
        <f>+VLOOKUP(E2717, TC!A:D, 2, FALSE())</f>
        <v>4120.1099999999997</v>
      </c>
      <c r="T2717" t="str">
        <f t="shared" si="214"/>
        <v>USD</v>
      </c>
    </row>
    <row r="2718" spans="1:20" ht="18.75" hidden="1" customHeight="1" x14ac:dyDescent="0.25">
      <c r="A2718" t="s">
        <v>2215</v>
      </c>
      <c r="B2718" t="s">
        <v>1923</v>
      </c>
      <c r="C2718" t="s">
        <v>1913</v>
      </c>
      <c r="D2718" s="24">
        <v>5785</v>
      </c>
      <c r="E2718" t="s">
        <v>1652</v>
      </c>
      <c r="F2718" t="s">
        <v>128</v>
      </c>
      <c r="G2718" t="s">
        <v>108</v>
      </c>
      <c r="H2718" t="s">
        <v>2378</v>
      </c>
      <c r="I2718" t="s">
        <v>1882</v>
      </c>
      <c r="J2718" t="s">
        <v>2049</v>
      </c>
      <c r="K2718" t="s">
        <v>2155</v>
      </c>
      <c r="L2718" s="24">
        <v>167</v>
      </c>
      <c r="M2718" s="25">
        <f>+VLOOKUP(E2718, TC!A:D, 4, FALSE())</f>
        <v>1.04</v>
      </c>
      <c r="N2718" s="24">
        <f t="shared" si="210"/>
        <v>167</v>
      </c>
      <c r="O2718" t="str">
        <f t="shared" si="211"/>
        <v>FACTURA</v>
      </c>
      <c r="P2718" t="str">
        <f t="shared" si="212"/>
        <v>2025</v>
      </c>
      <c r="Q2718" t="str">
        <f t="shared" si="213"/>
        <v>02</v>
      </c>
      <c r="R2718" t="str">
        <f>+IFERROR(VLOOKUP(I2718, Listado!A:B, 2, FALSE()), "COMERCIALIZADORA INTERNACIONAL CARIBBEAN EXOTICS S A")</f>
        <v>PIEDRAHITA PEREZ MARIANA</v>
      </c>
      <c r="S2718" s="25">
        <f>+VLOOKUP(E2718, TC!A:D, 2, FALSE())</f>
        <v>4120.1099999999997</v>
      </c>
      <c r="T2718" t="str">
        <f t="shared" si="214"/>
        <v>USD</v>
      </c>
    </row>
    <row r="2719" spans="1:20" ht="18.75" hidden="1" customHeight="1" x14ac:dyDescent="0.25">
      <c r="A2719" t="s">
        <v>2215</v>
      </c>
      <c r="B2719" t="s">
        <v>1923</v>
      </c>
      <c r="C2719" t="s">
        <v>1913</v>
      </c>
      <c r="D2719" s="24">
        <v>5786</v>
      </c>
      <c r="E2719" t="s">
        <v>1652</v>
      </c>
      <c r="F2719" t="s">
        <v>1924</v>
      </c>
      <c r="G2719" t="s">
        <v>108</v>
      </c>
      <c r="H2719" t="s">
        <v>2379</v>
      </c>
      <c r="I2719" t="s">
        <v>1871</v>
      </c>
      <c r="J2719" t="s">
        <v>1919</v>
      </c>
      <c r="K2719" t="s">
        <v>1928</v>
      </c>
      <c r="L2719" s="24">
        <v>1348.18</v>
      </c>
      <c r="M2719" s="25">
        <f>+VLOOKUP(E2719, TC!A:D, 4, FALSE())</f>
        <v>1.04</v>
      </c>
      <c r="N2719" s="24">
        <f t="shared" si="210"/>
        <v>1402.1072000000001</v>
      </c>
      <c r="O2719" t="str">
        <f t="shared" si="211"/>
        <v>FACTURA</v>
      </c>
      <c r="P2719" t="str">
        <f t="shared" si="212"/>
        <v>2025</v>
      </c>
      <c r="Q2719" t="str">
        <f t="shared" si="213"/>
        <v>02</v>
      </c>
      <c r="R2719" t="str">
        <f>+IFERROR(VLOOKUP(I2719, Listado!A:B, 2, FALSE()), "COMERCIALIZADORA INTERNACIONAL CARIBBEAN EXOTICS S A")</f>
        <v>PIEDRAHITA PEREZ MARIANA</v>
      </c>
      <c r="S2719" s="25">
        <f>+VLOOKUP(E2719, TC!A:D, 2, FALSE())</f>
        <v>4120.1099999999997</v>
      </c>
      <c r="T2719" t="str">
        <f t="shared" si="214"/>
        <v>EUR</v>
      </c>
    </row>
    <row r="2720" spans="1:20" ht="18.75" hidden="1" customHeight="1" x14ac:dyDescent="0.25">
      <c r="A2720" t="s">
        <v>2215</v>
      </c>
      <c r="B2720" t="s">
        <v>1923</v>
      </c>
      <c r="C2720" t="s">
        <v>1913</v>
      </c>
      <c r="D2720" s="24">
        <v>5786</v>
      </c>
      <c r="E2720" t="s">
        <v>1652</v>
      </c>
      <c r="F2720" t="s">
        <v>1924</v>
      </c>
      <c r="G2720" t="s">
        <v>108</v>
      </c>
      <c r="H2720" t="s">
        <v>2379</v>
      </c>
      <c r="I2720" t="s">
        <v>1871</v>
      </c>
      <c r="J2720" t="s">
        <v>1919</v>
      </c>
      <c r="K2720" t="s">
        <v>2064</v>
      </c>
      <c r="L2720" s="24">
        <v>252.6</v>
      </c>
      <c r="M2720" s="25">
        <f>+VLOOKUP(E2720, TC!A:D, 4, FALSE())</f>
        <v>1.04</v>
      </c>
      <c r="N2720" s="24">
        <f t="shared" si="210"/>
        <v>262.70400000000001</v>
      </c>
      <c r="O2720" t="str">
        <f t="shared" si="211"/>
        <v>FACTURA</v>
      </c>
      <c r="P2720" t="str">
        <f t="shared" si="212"/>
        <v>2025</v>
      </c>
      <c r="Q2720" t="str">
        <f t="shared" si="213"/>
        <v>02</v>
      </c>
      <c r="R2720" t="str">
        <f>+IFERROR(VLOOKUP(I2720, Listado!A:B, 2, FALSE()), "COMERCIALIZADORA INTERNACIONAL CARIBBEAN EXOTICS S A")</f>
        <v>PIEDRAHITA PEREZ MARIANA</v>
      </c>
      <c r="S2720" s="25">
        <f>+VLOOKUP(E2720, TC!A:D, 2, FALSE())</f>
        <v>4120.1099999999997</v>
      </c>
      <c r="T2720" t="str">
        <f t="shared" si="214"/>
        <v>EUR</v>
      </c>
    </row>
    <row r="2721" spans="1:20" ht="18.75" hidden="1" customHeight="1" x14ac:dyDescent="0.25">
      <c r="A2721" t="s">
        <v>2215</v>
      </c>
      <c r="B2721" t="s">
        <v>1923</v>
      </c>
      <c r="C2721" t="s">
        <v>1913</v>
      </c>
      <c r="D2721" s="24">
        <v>5786</v>
      </c>
      <c r="E2721" t="s">
        <v>1652</v>
      </c>
      <c r="F2721" t="s">
        <v>1924</v>
      </c>
      <c r="G2721" t="s">
        <v>108</v>
      </c>
      <c r="H2721" t="s">
        <v>2379</v>
      </c>
      <c r="I2721" t="s">
        <v>1871</v>
      </c>
      <c r="J2721" t="s">
        <v>1919</v>
      </c>
      <c r="K2721" t="s">
        <v>8</v>
      </c>
      <c r="L2721" s="24">
        <v>2046</v>
      </c>
      <c r="M2721" s="25">
        <f>+VLOOKUP(E2721, TC!A:D, 4, FALSE())</f>
        <v>1.04</v>
      </c>
      <c r="N2721" s="24">
        <f t="shared" si="210"/>
        <v>2127.84</v>
      </c>
      <c r="O2721" t="str">
        <f t="shared" si="211"/>
        <v>FACTURA</v>
      </c>
      <c r="P2721" t="str">
        <f t="shared" si="212"/>
        <v>2025</v>
      </c>
      <c r="Q2721" t="str">
        <f t="shared" si="213"/>
        <v>02</v>
      </c>
      <c r="R2721" t="str">
        <f>+IFERROR(VLOOKUP(I2721, Listado!A:B, 2, FALSE()), "COMERCIALIZADORA INTERNACIONAL CARIBBEAN EXOTICS S A")</f>
        <v>PIEDRAHITA PEREZ MARIANA</v>
      </c>
      <c r="S2721" s="25">
        <f>+VLOOKUP(E2721, TC!A:D, 2, FALSE())</f>
        <v>4120.1099999999997</v>
      </c>
      <c r="T2721" t="str">
        <f t="shared" si="214"/>
        <v>EUR</v>
      </c>
    </row>
    <row r="2722" spans="1:20" ht="18.75" hidden="1" customHeight="1" x14ac:dyDescent="0.25">
      <c r="A2722" t="s">
        <v>2215</v>
      </c>
      <c r="B2722" t="s">
        <v>1923</v>
      </c>
      <c r="C2722" t="s">
        <v>1913</v>
      </c>
      <c r="D2722" s="24">
        <v>5786</v>
      </c>
      <c r="E2722" t="s">
        <v>1652</v>
      </c>
      <c r="F2722" t="s">
        <v>1924</v>
      </c>
      <c r="G2722" t="s">
        <v>108</v>
      </c>
      <c r="H2722" t="s">
        <v>2379</v>
      </c>
      <c r="I2722" t="s">
        <v>1871</v>
      </c>
      <c r="J2722" t="s">
        <v>1919</v>
      </c>
      <c r="K2722" t="s">
        <v>49</v>
      </c>
      <c r="L2722" s="24">
        <v>327.76</v>
      </c>
      <c r="M2722" s="25">
        <f>+VLOOKUP(E2722, TC!A:D, 4, FALSE())</f>
        <v>1.04</v>
      </c>
      <c r="N2722" s="24">
        <f t="shared" si="210"/>
        <v>340.87040000000002</v>
      </c>
      <c r="O2722" t="str">
        <f t="shared" si="211"/>
        <v>FACTURA</v>
      </c>
      <c r="P2722" t="str">
        <f t="shared" si="212"/>
        <v>2025</v>
      </c>
      <c r="Q2722" t="str">
        <f t="shared" si="213"/>
        <v>02</v>
      </c>
      <c r="R2722" t="str">
        <f>+IFERROR(VLOOKUP(I2722, Listado!A:B, 2, FALSE()), "COMERCIALIZADORA INTERNACIONAL CARIBBEAN EXOTICS S A")</f>
        <v>PIEDRAHITA PEREZ MARIANA</v>
      </c>
      <c r="S2722" s="25">
        <f>+VLOOKUP(E2722, TC!A:D, 2, FALSE())</f>
        <v>4120.1099999999997</v>
      </c>
      <c r="T2722" t="str">
        <f t="shared" si="214"/>
        <v>EUR</v>
      </c>
    </row>
    <row r="2723" spans="1:20" ht="18.75" hidden="1" customHeight="1" x14ac:dyDescent="0.25">
      <c r="A2723" t="s">
        <v>2215</v>
      </c>
      <c r="B2723" t="s">
        <v>1923</v>
      </c>
      <c r="C2723" t="s">
        <v>1913</v>
      </c>
      <c r="D2723" s="24">
        <v>5786</v>
      </c>
      <c r="E2723" t="s">
        <v>1652</v>
      </c>
      <c r="F2723" t="s">
        <v>1924</v>
      </c>
      <c r="G2723" t="s">
        <v>108</v>
      </c>
      <c r="H2723" t="s">
        <v>2379</v>
      </c>
      <c r="I2723" t="s">
        <v>1871</v>
      </c>
      <c r="J2723" t="s">
        <v>1919</v>
      </c>
      <c r="K2723" t="s">
        <v>2065</v>
      </c>
      <c r="L2723" s="24">
        <v>210.2</v>
      </c>
      <c r="M2723" s="25">
        <f>+VLOOKUP(E2723, TC!A:D, 4, FALSE())</f>
        <v>1.04</v>
      </c>
      <c r="N2723" s="24">
        <f t="shared" si="210"/>
        <v>218.608</v>
      </c>
      <c r="O2723" t="str">
        <f t="shared" si="211"/>
        <v>FACTURA</v>
      </c>
      <c r="P2723" t="str">
        <f t="shared" si="212"/>
        <v>2025</v>
      </c>
      <c r="Q2723" t="str">
        <f t="shared" si="213"/>
        <v>02</v>
      </c>
      <c r="R2723" t="str">
        <f>+IFERROR(VLOOKUP(I2723, Listado!A:B, 2, FALSE()), "COMERCIALIZADORA INTERNACIONAL CARIBBEAN EXOTICS S A")</f>
        <v>PIEDRAHITA PEREZ MARIANA</v>
      </c>
      <c r="S2723" s="25">
        <f>+VLOOKUP(E2723, TC!A:D, 2, FALSE())</f>
        <v>4120.1099999999997</v>
      </c>
      <c r="T2723" t="str">
        <f t="shared" si="214"/>
        <v>EUR</v>
      </c>
    </row>
    <row r="2724" spans="1:20" ht="18.75" hidden="1" customHeight="1" x14ac:dyDescent="0.25">
      <c r="A2724" t="s">
        <v>2215</v>
      </c>
      <c r="B2724" t="s">
        <v>1923</v>
      </c>
      <c r="C2724" t="s">
        <v>1913</v>
      </c>
      <c r="D2724" s="24">
        <v>5787</v>
      </c>
      <c r="E2724" t="s">
        <v>1652</v>
      </c>
      <c r="F2724" t="s">
        <v>128</v>
      </c>
      <c r="G2724" t="s">
        <v>110</v>
      </c>
      <c r="H2724" t="s">
        <v>2380</v>
      </c>
      <c r="I2724" t="s">
        <v>1850</v>
      </c>
      <c r="J2724" t="s">
        <v>1919</v>
      </c>
      <c r="K2724" t="s">
        <v>1928</v>
      </c>
      <c r="L2724" s="24">
        <v>1336.51</v>
      </c>
      <c r="M2724" s="25">
        <f>+VLOOKUP(E2724, TC!A:D, 4, FALSE())</f>
        <v>1.04</v>
      </c>
      <c r="N2724" s="24">
        <f t="shared" si="210"/>
        <v>1336.51</v>
      </c>
      <c r="O2724" t="str">
        <f t="shared" si="211"/>
        <v>FACTURA</v>
      </c>
      <c r="P2724" t="str">
        <f t="shared" si="212"/>
        <v>2025</v>
      </c>
      <c r="Q2724" t="str">
        <f t="shared" si="213"/>
        <v>02</v>
      </c>
      <c r="R2724" t="str">
        <f>+IFERROR(VLOOKUP(I2724, Listado!A:B, 2, FALSE()), "COMERCIALIZADORA INTERNACIONAL CARIBBEAN EXOTICS S A")</f>
        <v>PEREZ MEJIA MARIA PAULINA</v>
      </c>
      <c r="S2724" s="25">
        <f>+VLOOKUP(E2724, TC!A:D, 2, FALSE())</f>
        <v>4120.1099999999997</v>
      </c>
      <c r="T2724" t="str">
        <f t="shared" si="214"/>
        <v>USD</v>
      </c>
    </row>
    <row r="2725" spans="1:20" ht="18.75" hidden="1" customHeight="1" x14ac:dyDescent="0.25">
      <c r="A2725" t="s">
        <v>2215</v>
      </c>
      <c r="B2725" t="s">
        <v>1923</v>
      </c>
      <c r="C2725" t="s">
        <v>1913</v>
      </c>
      <c r="D2725" s="24">
        <v>5787</v>
      </c>
      <c r="E2725" t="s">
        <v>1652</v>
      </c>
      <c r="F2725" t="s">
        <v>128</v>
      </c>
      <c r="G2725" t="s">
        <v>110</v>
      </c>
      <c r="H2725" t="s">
        <v>2380</v>
      </c>
      <c r="I2725" t="s">
        <v>1850</v>
      </c>
      <c r="J2725" t="s">
        <v>1919</v>
      </c>
      <c r="K2725" t="s">
        <v>9</v>
      </c>
      <c r="L2725" s="24">
        <v>3237.5</v>
      </c>
      <c r="M2725" s="25">
        <f>+VLOOKUP(E2725, TC!A:D, 4, FALSE())</f>
        <v>1.04</v>
      </c>
      <c r="N2725" s="24">
        <f t="shared" si="210"/>
        <v>3237.5</v>
      </c>
      <c r="O2725" t="str">
        <f t="shared" si="211"/>
        <v>FACTURA</v>
      </c>
      <c r="P2725" t="str">
        <f t="shared" si="212"/>
        <v>2025</v>
      </c>
      <c r="Q2725" t="str">
        <f t="shared" si="213"/>
        <v>02</v>
      </c>
      <c r="R2725" t="str">
        <f>+IFERROR(VLOOKUP(I2725, Listado!A:B, 2, FALSE()), "COMERCIALIZADORA INTERNACIONAL CARIBBEAN EXOTICS S A")</f>
        <v>PEREZ MEJIA MARIA PAULINA</v>
      </c>
      <c r="S2725" s="25">
        <f>+VLOOKUP(E2725, TC!A:D, 2, FALSE())</f>
        <v>4120.1099999999997</v>
      </c>
      <c r="T2725" t="str">
        <f t="shared" si="214"/>
        <v>USD</v>
      </c>
    </row>
    <row r="2726" spans="1:20" ht="18.75" hidden="1" customHeight="1" x14ac:dyDescent="0.25">
      <c r="A2726" t="s">
        <v>2215</v>
      </c>
      <c r="B2726" t="s">
        <v>1923</v>
      </c>
      <c r="C2726" t="s">
        <v>1913</v>
      </c>
      <c r="D2726" s="24">
        <v>5788</v>
      </c>
      <c r="E2726" t="s">
        <v>1652</v>
      </c>
      <c r="F2726" t="s">
        <v>99</v>
      </c>
      <c r="G2726" t="s">
        <v>1914</v>
      </c>
      <c r="H2726" t="s">
        <v>2017</v>
      </c>
      <c r="I2726" t="s">
        <v>1838</v>
      </c>
      <c r="J2726" t="s">
        <v>1915</v>
      </c>
      <c r="K2726" t="s">
        <v>2025</v>
      </c>
      <c r="L2726" s="24">
        <v>45500</v>
      </c>
      <c r="M2726" s="25">
        <f>+VLOOKUP(E2726, TC!A:D, 4, FALSE())</f>
        <v>1.04</v>
      </c>
      <c r="N2726" s="24">
        <f t="shared" si="210"/>
        <v>45500</v>
      </c>
      <c r="O2726" t="str">
        <f t="shared" si="211"/>
        <v>FACTURA</v>
      </c>
      <c r="P2726" t="str">
        <f t="shared" si="212"/>
        <v>2025</v>
      </c>
      <c r="Q2726" t="str">
        <f t="shared" si="213"/>
        <v>02</v>
      </c>
      <c r="R2726" t="str">
        <f>+IFERROR(VLOOKUP(I2726, Listado!A:B, 2, FALSE()), "COMERCIALIZADORA INTERNACIONAL CARIBBEAN EXOTICS S A")</f>
        <v>LONDOÑO ECHEVERRI ALEJANDRA</v>
      </c>
      <c r="S2726" s="25">
        <f>+VLOOKUP(E2726, TC!A:D, 2, FALSE())</f>
        <v>4120.1099999999997</v>
      </c>
      <c r="T2726" t="str">
        <f t="shared" si="214"/>
        <v>COP</v>
      </c>
    </row>
    <row r="2727" spans="1:20" ht="18.75" hidden="1" customHeight="1" x14ac:dyDescent="0.25">
      <c r="A2727" t="s">
        <v>2215</v>
      </c>
      <c r="B2727" t="s">
        <v>1923</v>
      </c>
      <c r="C2727" t="s">
        <v>1913</v>
      </c>
      <c r="D2727" s="24">
        <v>5788</v>
      </c>
      <c r="E2727" t="s">
        <v>1652</v>
      </c>
      <c r="F2727" t="s">
        <v>99</v>
      </c>
      <c r="G2727" t="s">
        <v>1914</v>
      </c>
      <c r="H2727" t="s">
        <v>2017</v>
      </c>
      <c r="I2727" t="s">
        <v>1838</v>
      </c>
      <c r="J2727" t="s">
        <v>1915</v>
      </c>
      <c r="K2727" t="s">
        <v>2025</v>
      </c>
      <c r="L2727" s="24">
        <v>41000</v>
      </c>
      <c r="M2727" s="25">
        <f>+VLOOKUP(E2727, TC!A:D, 4, FALSE())</f>
        <v>1.04</v>
      </c>
      <c r="N2727" s="24">
        <f t="shared" si="210"/>
        <v>41000</v>
      </c>
      <c r="O2727" t="str">
        <f t="shared" si="211"/>
        <v>FACTURA</v>
      </c>
      <c r="P2727" t="str">
        <f t="shared" si="212"/>
        <v>2025</v>
      </c>
      <c r="Q2727" t="str">
        <f t="shared" si="213"/>
        <v>02</v>
      </c>
      <c r="R2727" t="str">
        <f>+IFERROR(VLOOKUP(I2727, Listado!A:B, 2, FALSE()), "COMERCIALIZADORA INTERNACIONAL CARIBBEAN EXOTICS S A")</f>
        <v>LONDOÑO ECHEVERRI ALEJANDRA</v>
      </c>
      <c r="S2727" s="25">
        <f>+VLOOKUP(E2727, TC!A:D, 2, FALSE())</f>
        <v>4120.1099999999997</v>
      </c>
      <c r="T2727" t="str">
        <f t="shared" si="214"/>
        <v>COP</v>
      </c>
    </row>
    <row r="2728" spans="1:20" ht="18.75" hidden="1" customHeight="1" x14ac:dyDescent="0.25">
      <c r="A2728" t="s">
        <v>2215</v>
      </c>
      <c r="B2728" t="s">
        <v>1923</v>
      </c>
      <c r="C2728" t="s">
        <v>1913</v>
      </c>
      <c r="D2728" s="24">
        <v>5788</v>
      </c>
      <c r="E2728" t="s">
        <v>1652</v>
      </c>
      <c r="F2728" t="s">
        <v>99</v>
      </c>
      <c r="G2728" t="s">
        <v>1914</v>
      </c>
      <c r="H2728" t="s">
        <v>2017</v>
      </c>
      <c r="I2728" t="s">
        <v>1838</v>
      </c>
      <c r="J2728" t="s">
        <v>1915</v>
      </c>
      <c r="K2728" t="s">
        <v>2025</v>
      </c>
      <c r="L2728" s="24">
        <v>123500</v>
      </c>
      <c r="M2728" s="25">
        <f>+VLOOKUP(E2728, TC!A:D, 4, FALSE())</f>
        <v>1.04</v>
      </c>
      <c r="N2728" s="24">
        <f t="shared" si="210"/>
        <v>123500</v>
      </c>
      <c r="O2728" t="str">
        <f t="shared" si="211"/>
        <v>FACTURA</v>
      </c>
      <c r="P2728" t="str">
        <f t="shared" si="212"/>
        <v>2025</v>
      </c>
      <c r="Q2728" t="str">
        <f t="shared" si="213"/>
        <v>02</v>
      </c>
      <c r="R2728" t="str">
        <f>+IFERROR(VLOOKUP(I2728, Listado!A:B, 2, FALSE()), "COMERCIALIZADORA INTERNACIONAL CARIBBEAN EXOTICS S A")</f>
        <v>LONDOÑO ECHEVERRI ALEJANDRA</v>
      </c>
      <c r="S2728" s="25">
        <f>+VLOOKUP(E2728, TC!A:D, 2, FALSE())</f>
        <v>4120.1099999999997</v>
      </c>
      <c r="T2728" t="str">
        <f t="shared" si="214"/>
        <v>COP</v>
      </c>
    </row>
    <row r="2729" spans="1:20" ht="18.75" hidden="1" customHeight="1" x14ac:dyDescent="0.25">
      <c r="A2729" t="s">
        <v>2215</v>
      </c>
      <c r="B2729" t="s">
        <v>1923</v>
      </c>
      <c r="C2729" t="s">
        <v>1913</v>
      </c>
      <c r="D2729" s="24">
        <v>5788</v>
      </c>
      <c r="E2729" t="s">
        <v>1652</v>
      </c>
      <c r="F2729" t="s">
        <v>99</v>
      </c>
      <c r="G2729" t="s">
        <v>1914</v>
      </c>
      <c r="H2729" t="s">
        <v>2017</v>
      </c>
      <c r="I2729" t="s">
        <v>1838</v>
      </c>
      <c r="J2729" t="s">
        <v>1915</v>
      </c>
      <c r="K2729" t="s">
        <v>2025</v>
      </c>
      <c r="L2729" s="24">
        <v>119000</v>
      </c>
      <c r="M2729" s="25">
        <f>+VLOOKUP(E2729, TC!A:D, 4, FALSE())</f>
        <v>1.04</v>
      </c>
      <c r="N2729" s="24">
        <f t="shared" si="210"/>
        <v>119000</v>
      </c>
      <c r="O2729" t="str">
        <f t="shared" si="211"/>
        <v>FACTURA</v>
      </c>
      <c r="P2729" t="str">
        <f t="shared" si="212"/>
        <v>2025</v>
      </c>
      <c r="Q2729" t="str">
        <f t="shared" si="213"/>
        <v>02</v>
      </c>
      <c r="R2729" t="str">
        <f>+IFERROR(VLOOKUP(I2729, Listado!A:B, 2, FALSE()), "COMERCIALIZADORA INTERNACIONAL CARIBBEAN EXOTICS S A")</f>
        <v>LONDOÑO ECHEVERRI ALEJANDRA</v>
      </c>
      <c r="S2729" s="25">
        <f>+VLOOKUP(E2729, TC!A:D, 2, FALSE())</f>
        <v>4120.1099999999997</v>
      </c>
      <c r="T2729" t="str">
        <f t="shared" si="214"/>
        <v>COP</v>
      </c>
    </row>
    <row r="2730" spans="1:20" ht="18.75" hidden="1" customHeight="1" x14ac:dyDescent="0.25">
      <c r="A2730" t="s">
        <v>2215</v>
      </c>
      <c r="B2730" t="s">
        <v>1923</v>
      </c>
      <c r="C2730" t="s">
        <v>1913</v>
      </c>
      <c r="D2730" s="24">
        <v>5788</v>
      </c>
      <c r="E2730" t="s">
        <v>1652</v>
      </c>
      <c r="F2730" t="s">
        <v>99</v>
      </c>
      <c r="G2730" t="s">
        <v>1914</v>
      </c>
      <c r="H2730" t="s">
        <v>2017</v>
      </c>
      <c r="I2730" t="s">
        <v>1838</v>
      </c>
      <c r="J2730" t="s">
        <v>1915</v>
      </c>
      <c r="K2730" t="s">
        <v>2026</v>
      </c>
      <c r="L2730" s="24">
        <v>5000</v>
      </c>
      <c r="M2730" s="25">
        <f>+VLOOKUP(E2730, TC!A:D, 4, FALSE())</f>
        <v>1.04</v>
      </c>
      <c r="N2730" s="24">
        <f t="shared" si="210"/>
        <v>5000</v>
      </c>
      <c r="O2730" t="str">
        <f t="shared" si="211"/>
        <v>FACTURA</v>
      </c>
      <c r="P2730" t="str">
        <f t="shared" si="212"/>
        <v>2025</v>
      </c>
      <c r="Q2730" t="str">
        <f t="shared" si="213"/>
        <v>02</v>
      </c>
      <c r="R2730" t="str">
        <f>+IFERROR(VLOOKUP(I2730, Listado!A:B, 2, FALSE()), "COMERCIALIZADORA INTERNACIONAL CARIBBEAN EXOTICS S A")</f>
        <v>LONDOÑO ECHEVERRI ALEJANDRA</v>
      </c>
      <c r="S2730" s="25">
        <f>+VLOOKUP(E2730, TC!A:D, 2, FALSE())</f>
        <v>4120.1099999999997</v>
      </c>
      <c r="T2730" t="str">
        <f t="shared" si="214"/>
        <v>COP</v>
      </c>
    </row>
    <row r="2731" spans="1:20" ht="18.75" hidden="1" customHeight="1" x14ac:dyDescent="0.25">
      <c r="A2731" t="s">
        <v>2215</v>
      </c>
      <c r="B2731" t="s">
        <v>1923</v>
      </c>
      <c r="C2731" t="s">
        <v>1913</v>
      </c>
      <c r="D2731" s="24">
        <v>5788</v>
      </c>
      <c r="E2731" t="s">
        <v>1652</v>
      </c>
      <c r="F2731" t="s">
        <v>99</v>
      </c>
      <c r="G2731" t="s">
        <v>1914</v>
      </c>
      <c r="H2731" t="s">
        <v>2017</v>
      </c>
      <c r="I2731" t="s">
        <v>1838</v>
      </c>
      <c r="J2731" t="s">
        <v>1915</v>
      </c>
      <c r="K2731" t="s">
        <v>2026</v>
      </c>
      <c r="L2731" s="24">
        <v>37000</v>
      </c>
      <c r="M2731" s="25">
        <f>+VLOOKUP(E2731, TC!A:D, 4, FALSE())</f>
        <v>1.04</v>
      </c>
      <c r="N2731" s="24">
        <f t="shared" si="210"/>
        <v>37000</v>
      </c>
      <c r="O2731" t="str">
        <f t="shared" si="211"/>
        <v>FACTURA</v>
      </c>
      <c r="P2731" t="str">
        <f t="shared" si="212"/>
        <v>2025</v>
      </c>
      <c r="Q2731" t="str">
        <f t="shared" si="213"/>
        <v>02</v>
      </c>
      <c r="R2731" t="str">
        <f>+IFERROR(VLOOKUP(I2731, Listado!A:B, 2, FALSE()), "COMERCIALIZADORA INTERNACIONAL CARIBBEAN EXOTICS S A")</f>
        <v>LONDOÑO ECHEVERRI ALEJANDRA</v>
      </c>
      <c r="S2731" s="25">
        <f>+VLOOKUP(E2731, TC!A:D, 2, FALSE())</f>
        <v>4120.1099999999997</v>
      </c>
      <c r="T2731" t="str">
        <f t="shared" si="214"/>
        <v>COP</v>
      </c>
    </row>
    <row r="2732" spans="1:20" ht="18.75" hidden="1" customHeight="1" x14ac:dyDescent="0.25">
      <c r="A2732" t="s">
        <v>2215</v>
      </c>
      <c r="B2732" t="s">
        <v>1923</v>
      </c>
      <c r="C2732" t="s">
        <v>1913</v>
      </c>
      <c r="D2732" s="24">
        <v>5788</v>
      </c>
      <c r="E2732" t="s">
        <v>1652</v>
      </c>
      <c r="F2732" t="s">
        <v>99</v>
      </c>
      <c r="G2732" t="s">
        <v>1914</v>
      </c>
      <c r="H2732" t="s">
        <v>2017</v>
      </c>
      <c r="I2732" t="s">
        <v>1838</v>
      </c>
      <c r="J2732" t="s">
        <v>1915</v>
      </c>
      <c r="K2732" t="s">
        <v>2019</v>
      </c>
      <c r="L2732" s="24">
        <v>4500</v>
      </c>
      <c r="M2732" s="25">
        <f>+VLOOKUP(E2732, TC!A:D, 4, FALSE())</f>
        <v>1.04</v>
      </c>
      <c r="N2732" s="24">
        <f t="shared" si="210"/>
        <v>4500</v>
      </c>
      <c r="O2732" t="str">
        <f t="shared" si="211"/>
        <v>FACTURA</v>
      </c>
      <c r="P2732" t="str">
        <f t="shared" si="212"/>
        <v>2025</v>
      </c>
      <c r="Q2732" t="str">
        <f t="shared" si="213"/>
        <v>02</v>
      </c>
      <c r="R2732" t="str">
        <f>+IFERROR(VLOOKUP(I2732, Listado!A:B, 2, FALSE()), "COMERCIALIZADORA INTERNACIONAL CARIBBEAN EXOTICS S A")</f>
        <v>LONDOÑO ECHEVERRI ALEJANDRA</v>
      </c>
      <c r="S2732" s="25">
        <f>+VLOOKUP(E2732, TC!A:D, 2, FALSE())</f>
        <v>4120.1099999999997</v>
      </c>
      <c r="T2732" t="str">
        <f t="shared" si="214"/>
        <v>COP</v>
      </c>
    </row>
    <row r="2733" spans="1:20" ht="18.75" hidden="1" customHeight="1" x14ac:dyDescent="0.25">
      <c r="A2733" t="s">
        <v>2215</v>
      </c>
      <c r="B2733" t="s">
        <v>1923</v>
      </c>
      <c r="C2733" t="s">
        <v>1913</v>
      </c>
      <c r="D2733" s="24">
        <v>5788</v>
      </c>
      <c r="E2733" t="s">
        <v>1652</v>
      </c>
      <c r="F2733" t="s">
        <v>99</v>
      </c>
      <c r="G2733" t="s">
        <v>1914</v>
      </c>
      <c r="H2733" t="s">
        <v>2017</v>
      </c>
      <c r="I2733" t="s">
        <v>1838</v>
      </c>
      <c r="J2733" t="s">
        <v>1915</v>
      </c>
      <c r="K2733" t="s">
        <v>2019</v>
      </c>
      <c r="L2733" s="24">
        <v>9900</v>
      </c>
      <c r="M2733" s="25">
        <f>+VLOOKUP(E2733, TC!A:D, 4, FALSE())</f>
        <v>1.04</v>
      </c>
      <c r="N2733" s="24">
        <f t="shared" si="210"/>
        <v>9900</v>
      </c>
      <c r="O2733" t="str">
        <f t="shared" si="211"/>
        <v>FACTURA</v>
      </c>
      <c r="P2733" t="str">
        <f t="shared" si="212"/>
        <v>2025</v>
      </c>
      <c r="Q2733" t="str">
        <f t="shared" si="213"/>
        <v>02</v>
      </c>
      <c r="R2733" t="str">
        <f>+IFERROR(VLOOKUP(I2733, Listado!A:B, 2, FALSE()), "COMERCIALIZADORA INTERNACIONAL CARIBBEAN EXOTICS S A")</f>
        <v>LONDOÑO ECHEVERRI ALEJANDRA</v>
      </c>
      <c r="S2733" s="25">
        <f>+VLOOKUP(E2733, TC!A:D, 2, FALSE())</f>
        <v>4120.1099999999997</v>
      </c>
      <c r="T2733" t="str">
        <f t="shared" si="214"/>
        <v>COP</v>
      </c>
    </row>
    <row r="2734" spans="1:20" ht="18.75" hidden="1" customHeight="1" x14ac:dyDescent="0.25">
      <c r="A2734" t="s">
        <v>2215</v>
      </c>
      <c r="B2734" t="s">
        <v>1923</v>
      </c>
      <c r="C2734" t="s">
        <v>1913</v>
      </c>
      <c r="D2734" s="24">
        <v>5788</v>
      </c>
      <c r="E2734" t="s">
        <v>1652</v>
      </c>
      <c r="F2734" t="s">
        <v>99</v>
      </c>
      <c r="G2734" t="s">
        <v>1914</v>
      </c>
      <c r="H2734" t="s">
        <v>2017</v>
      </c>
      <c r="I2734" t="s">
        <v>1838</v>
      </c>
      <c r="J2734" t="s">
        <v>1915</v>
      </c>
      <c r="K2734" t="s">
        <v>2019</v>
      </c>
      <c r="L2734" s="24">
        <v>7500</v>
      </c>
      <c r="M2734" s="25">
        <f>+VLOOKUP(E2734, TC!A:D, 4, FALSE())</f>
        <v>1.04</v>
      </c>
      <c r="N2734" s="24">
        <f t="shared" si="210"/>
        <v>7500</v>
      </c>
      <c r="O2734" t="str">
        <f t="shared" si="211"/>
        <v>FACTURA</v>
      </c>
      <c r="P2734" t="str">
        <f t="shared" si="212"/>
        <v>2025</v>
      </c>
      <c r="Q2734" t="str">
        <f t="shared" si="213"/>
        <v>02</v>
      </c>
      <c r="R2734" t="str">
        <f>+IFERROR(VLOOKUP(I2734, Listado!A:B, 2, FALSE()), "COMERCIALIZADORA INTERNACIONAL CARIBBEAN EXOTICS S A")</f>
        <v>LONDOÑO ECHEVERRI ALEJANDRA</v>
      </c>
      <c r="S2734" s="25">
        <f>+VLOOKUP(E2734, TC!A:D, 2, FALSE())</f>
        <v>4120.1099999999997</v>
      </c>
      <c r="T2734" t="str">
        <f t="shared" si="214"/>
        <v>COP</v>
      </c>
    </row>
    <row r="2735" spans="1:20" ht="18.75" hidden="1" customHeight="1" x14ac:dyDescent="0.25">
      <c r="A2735" t="s">
        <v>2215</v>
      </c>
      <c r="B2735" t="s">
        <v>1923</v>
      </c>
      <c r="C2735" t="s">
        <v>1913</v>
      </c>
      <c r="D2735" s="24">
        <v>5788</v>
      </c>
      <c r="E2735" t="s">
        <v>1652</v>
      </c>
      <c r="F2735" t="s">
        <v>99</v>
      </c>
      <c r="G2735" t="s">
        <v>1914</v>
      </c>
      <c r="H2735" t="s">
        <v>2017</v>
      </c>
      <c r="I2735" t="s">
        <v>1838</v>
      </c>
      <c r="J2735" t="s">
        <v>1915</v>
      </c>
      <c r="K2735" t="s">
        <v>2019</v>
      </c>
      <c r="L2735" s="24">
        <v>13500</v>
      </c>
      <c r="M2735" s="25">
        <f>+VLOOKUP(E2735, TC!A:D, 4, FALSE())</f>
        <v>1.04</v>
      </c>
      <c r="N2735" s="24">
        <f t="shared" si="210"/>
        <v>13500</v>
      </c>
      <c r="O2735" t="str">
        <f t="shared" si="211"/>
        <v>FACTURA</v>
      </c>
      <c r="P2735" t="str">
        <f t="shared" si="212"/>
        <v>2025</v>
      </c>
      <c r="Q2735" t="str">
        <f t="shared" si="213"/>
        <v>02</v>
      </c>
      <c r="R2735" t="str">
        <f>+IFERROR(VLOOKUP(I2735, Listado!A:B, 2, FALSE()), "COMERCIALIZADORA INTERNACIONAL CARIBBEAN EXOTICS S A")</f>
        <v>LONDOÑO ECHEVERRI ALEJANDRA</v>
      </c>
      <c r="S2735" s="25">
        <f>+VLOOKUP(E2735, TC!A:D, 2, FALSE())</f>
        <v>4120.1099999999997</v>
      </c>
      <c r="T2735" t="str">
        <f t="shared" si="214"/>
        <v>COP</v>
      </c>
    </row>
    <row r="2736" spans="1:20" ht="18.75" hidden="1" customHeight="1" x14ac:dyDescent="0.25">
      <c r="A2736" t="s">
        <v>2215</v>
      </c>
      <c r="B2736" t="s">
        <v>1923</v>
      </c>
      <c r="C2736" t="s">
        <v>1913</v>
      </c>
      <c r="D2736" s="24">
        <v>5788</v>
      </c>
      <c r="E2736" t="s">
        <v>1652</v>
      </c>
      <c r="F2736" t="s">
        <v>99</v>
      </c>
      <c r="G2736" t="s">
        <v>1914</v>
      </c>
      <c r="H2736" t="s">
        <v>2017</v>
      </c>
      <c r="I2736" t="s">
        <v>1838</v>
      </c>
      <c r="J2736" t="s">
        <v>1915</v>
      </c>
      <c r="K2736" t="s">
        <v>2019</v>
      </c>
      <c r="L2736" s="24">
        <v>900</v>
      </c>
      <c r="M2736" s="25">
        <f>+VLOOKUP(E2736, TC!A:D, 4, FALSE())</f>
        <v>1.04</v>
      </c>
      <c r="N2736" s="24">
        <f t="shared" si="210"/>
        <v>900</v>
      </c>
      <c r="O2736" t="str">
        <f t="shared" si="211"/>
        <v>FACTURA</v>
      </c>
      <c r="P2736" t="str">
        <f t="shared" si="212"/>
        <v>2025</v>
      </c>
      <c r="Q2736" t="str">
        <f t="shared" si="213"/>
        <v>02</v>
      </c>
      <c r="R2736" t="str">
        <f>+IFERROR(VLOOKUP(I2736, Listado!A:B, 2, FALSE()), "COMERCIALIZADORA INTERNACIONAL CARIBBEAN EXOTICS S A")</f>
        <v>LONDOÑO ECHEVERRI ALEJANDRA</v>
      </c>
      <c r="S2736" s="25">
        <f>+VLOOKUP(E2736, TC!A:D, 2, FALSE())</f>
        <v>4120.1099999999997</v>
      </c>
      <c r="T2736" t="str">
        <f t="shared" si="214"/>
        <v>COP</v>
      </c>
    </row>
    <row r="2737" spans="1:20" ht="18.75" hidden="1" customHeight="1" x14ac:dyDescent="0.25">
      <c r="A2737" t="s">
        <v>2215</v>
      </c>
      <c r="B2737" t="s">
        <v>1923</v>
      </c>
      <c r="C2737" t="s">
        <v>1913</v>
      </c>
      <c r="D2737" s="24">
        <v>5788</v>
      </c>
      <c r="E2737" t="s">
        <v>1652</v>
      </c>
      <c r="F2737" t="s">
        <v>99</v>
      </c>
      <c r="G2737" t="s">
        <v>1914</v>
      </c>
      <c r="H2737" t="s">
        <v>2017</v>
      </c>
      <c r="I2737" t="s">
        <v>1838</v>
      </c>
      <c r="J2737" t="s">
        <v>1915</v>
      </c>
      <c r="K2737" t="s">
        <v>2021</v>
      </c>
      <c r="L2737" s="24">
        <v>23520</v>
      </c>
      <c r="M2737" s="25">
        <f>+VLOOKUP(E2737, TC!A:D, 4, FALSE())</f>
        <v>1.04</v>
      </c>
      <c r="N2737" s="24">
        <f t="shared" si="210"/>
        <v>23520</v>
      </c>
      <c r="O2737" t="str">
        <f t="shared" si="211"/>
        <v>FACTURA</v>
      </c>
      <c r="P2737" t="str">
        <f t="shared" si="212"/>
        <v>2025</v>
      </c>
      <c r="Q2737" t="str">
        <f t="shared" si="213"/>
        <v>02</v>
      </c>
      <c r="R2737" t="str">
        <f>+IFERROR(VLOOKUP(I2737, Listado!A:B, 2, FALSE()), "COMERCIALIZADORA INTERNACIONAL CARIBBEAN EXOTICS S A")</f>
        <v>LONDOÑO ECHEVERRI ALEJANDRA</v>
      </c>
      <c r="S2737" s="25">
        <f>+VLOOKUP(E2737, TC!A:D, 2, FALSE())</f>
        <v>4120.1099999999997</v>
      </c>
      <c r="T2737" t="str">
        <f t="shared" si="214"/>
        <v>COP</v>
      </c>
    </row>
    <row r="2738" spans="1:20" ht="18.75" hidden="1" customHeight="1" x14ac:dyDescent="0.25">
      <c r="A2738" t="s">
        <v>2215</v>
      </c>
      <c r="B2738" t="s">
        <v>1923</v>
      </c>
      <c r="C2738" t="s">
        <v>1913</v>
      </c>
      <c r="D2738" s="24">
        <v>5788</v>
      </c>
      <c r="E2738" t="s">
        <v>1652</v>
      </c>
      <c r="F2738" t="s">
        <v>99</v>
      </c>
      <c r="G2738" t="s">
        <v>1914</v>
      </c>
      <c r="H2738" t="s">
        <v>2017</v>
      </c>
      <c r="I2738" t="s">
        <v>1838</v>
      </c>
      <c r="J2738" t="s">
        <v>1915</v>
      </c>
      <c r="K2738" t="s">
        <v>2021</v>
      </c>
      <c r="L2738" s="24">
        <v>167680</v>
      </c>
      <c r="M2738" s="25">
        <f>+VLOOKUP(E2738, TC!A:D, 4, FALSE())</f>
        <v>1.04</v>
      </c>
      <c r="N2738" s="24">
        <f t="shared" si="210"/>
        <v>167680</v>
      </c>
      <c r="O2738" t="str">
        <f t="shared" si="211"/>
        <v>FACTURA</v>
      </c>
      <c r="P2738" t="str">
        <f t="shared" si="212"/>
        <v>2025</v>
      </c>
      <c r="Q2738" t="str">
        <f t="shared" si="213"/>
        <v>02</v>
      </c>
      <c r="R2738" t="str">
        <f>+IFERROR(VLOOKUP(I2738, Listado!A:B, 2, FALSE()), "COMERCIALIZADORA INTERNACIONAL CARIBBEAN EXOTICS S A")</f>
        <v>LONDOÑO ECHEVERRI ALEJANDRA</v>
      </c>
      <c r="S2738" s="25">
        <f>+VLOOKUP(E2738, TC!A:D, 2, FALSE())</f>
        <v>4120.1099999999997</v>
      </c>
      <c r="T2738" t="str">
        <f t="shared" si="214"/>
        <v>COP</v>
      </c>
    </row>
    <row r="2739" spans="1:20" ht="18.75" hidden="1" customHeight="1" x14ac:dyDescent="0.25">
      <c r="A2739" t="s">
        <v>2215</v>
      </c>
      <c r="B2739" t="s">
        <v>1923</v>
      </c>
      <c r="C2739" t="s">
        <v>1913</v>
      </c>
      <c r="D2739" s="24">
        <v>5788</v>
      </c>
      <c r="E2739" t="s">
        <v>1652</v>
      </c>
      <c r="F2739" t="s">
        <v>99</v>
      </c>
      <c r="G2739" t="s">
        <v>1914</v>
      </c>
      <c r="H2739" t="s">
        <v>2017</v>
      </c>
      <c r="I2739" t="s">
        <v>1838</v>
      </c>
      <c r="J2739" t="s">
        <v>1915</v>
      </c>
      <c r="K2739" t="s">
        <v>2022</v>
      </c>
      <c r="L2739" s="24">
        <v>7080</v>
      </c>
      <c r="M2739" s="25">
        <f>+VLOOKUP(E2739, TC!A:D, 4, FALSE())</f>
        <v>1.04</v>
      </c>
      <c r="N2739" s="24">
        <f t="shared" si="210"/>
        <v>7080</v>
      </c>
      <c r="O2739" t="str">
        <f t="shared" si="211"/>
        <v>FACTURA</v>
      </c>
      <c r="P2739" t="str">
        <f t="shared" si="212"/>
        <v>2025</v>
      </c>
      <c r="Q2739" t="str">
        <f t="shared" si="213"/>
        <v>02</v>
      </c>
      <c r="R2739" t="str">
        <f>+IFERROR(VLOOKUP(I2739, Listado!A:B, 2, FALSE()), "COMERCIALIZADORA INTERNACIONAL CARIBBEAN EXOTICS S A")</f>
        <v>LONDOÑO ECHEVERRI ALEJANDRA</v>
      </c>
      <c r="S2739" s="25">
        <f>+VLOOKUP(E2739, TC!A:D, 2, FALSE())</f>
        <v>4120.1099999999997</v>
      </c>
      <c r="T2739" t="str">
        <f t="shared" si="214"/>
        <v>COP</v>
      </c>
    </row>
    <row r="2740" spans="1:20" ht="18.75" hidden="1" customHeight="1" x14ac:dyDescent="0.25">
      <c r="A2740" t="s">
        <v>2215</v>
      </c>
      <c r="B2740" t="s">
        <v>1923</v>
      </c>
      <c r="C2740" t="s">
        <v>1913</v>
      </c>
      <c r="D2740" s="24">
        <v>5788</v>
      </c>
      <c r="E2740" t="s">
        <v>1652</v>
      </c>
      <c r="F2740" t="s">
        <v>99</v>
      </c>
      <c r="G2740" t="s">
        <v>1914</v>
      </c>
      <c r="H2740" t="s">
        <v>2017</v>
      </c>
      <c r="I2740" t="s">
        <v>1838</v>
      </c>
      <c r="J2740" t="s">
        <v>1915</v>
      </c>
      <c r="K2740" t="s">
        <v>2022</v>
      </c>
      <c r="L2740" s="24">
        <v>29160</v>
      </c>
      <c r="M2740" s="25">
        <f>+VLOOKUP(E2740, TC!A:D, 4, FALSE())</f>
        <v>1.04</v>
      </c>
      <c r="N2740" s="24">
        <f t="shared" si="210"/>
        <v>29160</v>
      </c>
      <c r="O2740" t="str">
        <f t="shared" si="211"/>
        <v>FACTURA</v>
      </c>
      <c r="P2740" t="str">
        <f t="shared" si="212"/>
        <v>2025</v>
      </c>
      <c r="Q2740" t="str">
        <f t="shared" si="213"/>
        <v>02</v>
      </c>
      <c r="R2740" t="str">
        <f>+IFERROR(VLOOKUP(I2740, Listado!A:B, 2, FALSE()), "COMERCIALIZADORA INTERNACIONAL CARIBBEAN EXOTICS S A")</f>
        <v>LONDOÑO ECHEVERRI ALEJANDRA</v>
      </c>
      <c r="S2740" s="25">
        <f>+VLOOKUP(E2740, TC!A:D, 2, FALSE())</f>
        <v>4120.1099999999997</v>
      </c>
      <c r="T2740" t="str">
        <f t="shared" si="214"/>
        <v>COP</v>
      </c>
    </row>
    <row r="2741" spans="1:20" ht="18.75" hidden="1" customHeight="1" x14ac:dyDescent="0.25">
      <c r="A2741" t="s">
        <v>2215</v>
      </c>
      <c r="B2741" t="s">
        <v>1923</v>
      </c>
      <c r="C2741" t="s">
        <v>1913</v>
      </c>
      <c r="D2741" s="24">
        <v>5788</v>
      </c>
      <c r="E2741" t="s">
        <v>1652</v>
      </c>
      <c r="F2741" t="s">
        <v>99</v>
      </c>
      <c r="G2741" t="s">
        <v>1914</v>
      </c>
      <c r="H2741" t="s">
        <v>2017</v>
      </c>
      <c r="I2741" t="s">
        <v>1838</v>
      </c>
      <c r="J2741" t="s">
        <v>1915</v>
      </c>
      <c r="K2741" t="s">
        <v>2022</v>
      </c>
      <c r="L2741" s="24">
        <v>213360</v>
      </c>
      <c r="M2741" s="25">
        <f>+VLOOKUP(E2741, TC!A:D, 4, FALSE())</f>
        <v>1.04</v>
      </c>
      <c r="N2741" s="24">
        <f t="shared" si="210"/>
        <v>213360</v>
      </c>
      <c r="O2741" t="str">
        <f t="shared" si="211"/>
        <v>FACTURA</v>
      </c>
      <c r="P2741" t="str">
        <f t="shared" si="212"/>
        <v>2025</v>
      </c>
      <c r="Q2741" t="str">
        <f t="shared" si="213"/>
        <v>02</v>
      </c>
      <c r="R2741" t="str">
        <f>+IFERROR(VLOOKUP(I2741, Listado!A:B, 2, FALSE()), "COMERCIALIZADORA INTERNACIONAL CARIBBEAN EXOTICS S A")</f>
        <v>LONDOÑO ECHEVERRI ALEJANDRA</v>
      </c>
      <c r="S2741" s="25">
        <f>+VLOOKUP(E2741, TC!A:D, 2, FALSE())</f>
        <v>4120.1099999999997</v>
      </c>
      <c r="T2741" t="str">
        <f t="shared" si="214"/>
        <v>COP</v>
      </c>
    </row>
    <row r="2742" spans="1:20" ht="18.75" hidden="1" customHeight="1" x14ac:dyDescent="0.25">
      <c r="A2742" t="s">
        <v>2215</v>
      </c>
      <c r="B2742" t="s">
        <v>1923</v>
      </c>
      <c r="C2742" t="s">
        <v>1913</v>
      </c>
      <c r="D2742" s="24">
        <v>5788</v>
      </c>
      <c r="E2742" t="s">
        <v>1652</v>
      </c>
      <c r="F2742" t="s">
        <v>99</v>
      </c>
      <c r="G2742" t="s">
        <v>1914</v>
      </c>
      <c r="H2742" t="s">
        <v>2017</v>
      </c>
      <c r="I2742" t="s">
        <v>1838</v>
      </c>
      <c r="J2742" t="s">
        <v>1915</v>
      </c>
      <c r="K2742" t="s">
        <v>2022</v>
      </c>
      <c r="L2742" s="24">
        <v>221760</v>
      </c>
      <c r="M2742" s="25">
        <f>+VLOOKUP(E2742, TC!A:D, 4, FALSE())</f>
        <v>1.04</v>
      </c>
      <c r="N2742" s="24">
        <f t="shared" si="210"/>
        <v>221760</v>
      </c>
      <c r="O2742" t="str">
        <f t="shared" si="211"/>
        <v>FACTURA</v>
      </c>
      <c r="P2742" t="str">
        <f t="shared" si="212"/>
        <v>2025</v>
      </c>
      <c r="Q2742" t="str">
        <f t="shared" si="213"/>
        <v>02</v>
      </c>
      <c r="R2742" t="str">
        <f>+IFERROR(VLOOKUP(I2742, Listado!A:B, 2, FALSE()), "COMERCIALIZADORA INTERNACIONAL CARIBBEAN EXOTICS S A")</f>
        <v>LONDOÑO ECHEVERRI ALEJANDRA</v>
      </c>
      <c r="S2742" s="25">
        <f>+VLOOKUP(E2742, TC!A:D, 2, FALSE())</f>
        <v>4120.1099999999997</v>
      </c>
      <c r="T2742" t="str">
        <f t="shared" si="214"/>
        <v>COP</v>
      </c>
    </row>
    <row r="2743" spans="1:20" ht="18.75" hidden="1" customHeight="1" x14ac:dyDescent="0.25">
      <c r="A2743" t="s">
        <v>2215</v>
      </c>
      <c r="B2743" t="s">
        <v>1923</v>
      </c>
      <c r="C2743" t="s">
        <v>1913</v>
      </c>
      <c r="D2743" s="24">
        <v>5788</v>
      </c>
      <c r="E2743" t="s">
        <v>1652</v>
      </c>
      <c r="F2743" t="s">
        <v>99</v>
      </c>
      <c r="G2743" t="s">
        <v>1914</v>
      </c>
      <c r="H2743" t="s">
        <v>2017</v>
      </c>
      <c r="I2743" t="s">
        <v>1838</v>
      </c>
      <c r="J2743" t="s">
        <v>1915</v>
      </c>
      <c r="K2743" t="s">
        <v>2022</v>
      </c>
      <c r="L2743" s="24">
        <v>132480</v>
      </c>
      <c r="M2743" s="25">
        <f>+VLOOKUP(E2743, TC!A:D, 4, FALSE())</f>
        <v>1.04</v>
      </c>
      <c r="N2743" s="24">
        <f t="shared" si="210"/>
        <v>132480</v>
      </c>
      <c r="O2743" t="str">
        <f t="shared" si="211"/>
        <v>FACTURA</v>
      </c>
      <c r="P2743" t="str">
        <f t="shared" si="212"/>
        <v>2025</v>
      </c>
      <c r="Q2743" t="str">
        <f t="shared" si="213"/>
        <v>02</v>
      </c>
      <c r="R2743" t="str">
        <f>+IFERROR(VLOOKUP(I2743, Listado!A:B, 2, FALSE()), "COMERCIALIZADORA INTERNACIONAL CARIBBEAN EXOTICS S A")</f>
        <v>LONDOÑO ECHEVERRI ALEJANDRA</v>
      </c>
      <c r="S2743" s="25">
        <f>+VLOOKUP(E2743, TC!A:D, 2, FALSE())</f>
        <v>4120.1099999999997</v>
      </c>
      <c r="T2743" t="str">
        <f t="shared" si="214"/>
        <v>COP</v>
      </c>
    </row>
    <row r="2744" spans="1:20" ht="18.75" hidden="1" customHeight="1" x14ac:dyDescent="0.25">
      <c r="A2744" t="s">
        <v>2215</v>
      </c>
      <c r="B2744" t="s">
        <v>1923</v>
      </c>
      <c r="C2744" t="s">
        <v>1913</v>
      </c>
      <c r="D2744" s="24">
        <v>5788</v>
      </c>
      <c r="E2744" t="s">
        <v>1652</v>
      </c>
      <c r="F2744" t="s">
        <v>99</v>
      </c>
      <c r="G2744" t="s">
        <v>1914</v>
      </c>
      <c r="H2744" t="s">
        <v>2017</v>
      </c>
      <c r="I2744" t="s">
        <v>1838</v>
      </c>
      <c r="J2744" t="s">
        <v>1915</v>
      </c>
      <c r="K2744" t="s">
        <v>2022</v>
      </c>
      <c r="L2744" s="24">
        <v>92400</v>
      </c>
      <c r="M2744" s="25">
        <f>+VLOOKUP(E2744, TC!A:D, 4, FALSE())</f>
        <v>1.04</v>
      </c>
      <c r="N2744" s="24">
        <f t="shared" si="210"/>
        <v>92400</v>
      </c>
      <c r="O2744" t="str">
        <f t="shared" si="211"/>
        <v>FACTURA</v>
      </c>
      <c r="P2744" t="str">
        <f t="shared" si="212"/>
        <v>2025</v>
      </c>
      <c r="Q2744" t="str">
        <f t="shared" si="213"/>
        <v>02</v>
      </c>
      <c r="R2744" t="str">
        <f>+IFERROR(VLOOKUP(I2744, Listado!A:B, 2, FALSE()), "COMERCIALIZADORA INTERNACIONAL CARIBBEAN EXOTICS S A")</f>
        <v>LONDOÑO ECHEVERRI ALEJANDRA</v>
      </c>
      <c r="S2744" s="25">
        <f>+VLOOKUP(E2744, TC!A:D, 2, FALSE())</f>
        <v>4120.1099999999997</v>
      </c>
      <c r="T2744" t="str">
        <f t="shared" si="214"/>
        <v>COP</v>
      </c>
    </row>
    <row r="2745" spans="1:20" ht="18.75" hidden="1" customHeight="1" x14ac:dyDescent="0.25">
      <c r="A2745" t="s">
        <v>2215</v>
      </c>
      <c r="B2745" t="s">
        <v>1923</v>
      </c>
      <c r="C2745" t="s">
        <v>1913</v>
      </c>
      <c r="D2745" s="24">
        <v>5788</v>
      </c>
      <c r="E2745" t="s">
        <v>1652</v>
      </c>
      <c r="F2745" t="s">
        <v>99</v>
      </c>
      <c r="G2745" t="s">
        <v>1914</v>
      </c>
      <c r="H2745" t="s">
        <v>2017</v>
      </c>
      <c r="I2745" t="s">
        <v>1838</v>
      </c>
      <c r="J2745" t="s">
        <v>1915</v>
      </c>
      <c r="K2745" t="s">
        <v>2022</v>
      </c>
      <c r="L2745" s="24">
        <v>44400</v>
      </c>
      <c r="M2745" s="25">
        <f>+VLOOKUP(E2745, TC!A:D, 4, FALSE())</f>
        <v>1.04</v>
      </c>
      <c r="N2745" s="24">
        <f t="shared" si="210"/>
        <v>44400</v>
      </c>
      <c r="O2745" t="str">
        <f t="shared" si="211"/>
        <v>FACTURA</v>
      </c>
      <c r="P2745" t="str">
        <f t="shared" si="212"/>
        <v>2025</v>
      </c>
      <c r="Q2745" t="str">
        <f t="shared" si="213"/>
        <v>02</v>
      </c>
      <c r="R2745" t="str">
        <f>+IFERROR(VLOOKUP(I2745, Listado!A:B, 2, FALSE()), "COMERCIALIZADORA INTERNACIONAL CARIBBEAN EXOTICS S A")</f>
        <v>LONDOÑO ECHEVERRI ALEJANDRA</v>
      </c>
      <c r="S2745" s="25">
        <f>+VLOOKUP(E2745, TC!A:D, 2, FALSE())</f>
        <v>4120.1099999999997</v>
      </c>
      <c r="T2745" t="str">
        <f t="shared" si="214"/>
        <v>COP</v>
      </c>
    </row>
    <row r="2746" spans="1:20" ht="18.75" hidden="1" customHeight="1" x14ac:dyDescent="0.25">
      <c r="A2746" t="s">
        <v>2215</v>
      </c>
      <c r="B2746" t="s">
        <v>1923</v>
      </c>
      <c r="C2746" t="s">
        <v>1913</v>
      </c>
      <c r="D2746" s="24">
        <v>5788</v>
      </c>
      <c r="E2746" t="s">
        <v>1652</v>
      </c>
      <c r="F2746" t="s">
        <v>99</v>
      </c>
      <c r="G2746" t="s">
        <v>1914</v>
      </c>
      <c r="H2746" t="s">
        <v>2017</v>
      </c>
      <c r="I2746" t="s">
        <v>1838</v>
      </c>
      <c r="J2746" t="s">
        <v>1915</v>
      </c>
      <c r="K2746" t="s">
        <v>2022</v>
      </c>
      <c r="L2746" s="24">
        <v>101040</v>
      </c>
      <c r="M2746" s="25">
        <f>+VLOOKUP(E2746, TC!A:D, 4, FALSE())</f>
        <v>1.04</v>
      </c>
      <c r="N2746" s="24">
        <f t="shared" si="210"/>
        <v>101040</v>
      </c>
      <c r="O2746" t="str">
        <f t="shared" si="211"/>
        <v>FACTURA</v>
      </c>
      <c r="P2746" t="str">
        <f t="shared" si="212"/>
        <v>2025</v>
      </c>
      <c r="Q2746" t="str">
        <f t="shared" si="213"/>
        <v>02</v>
      </c>
      <c r="R2746" t="str">
        <f>+IFERROR(VLOOKUP(I2746, Listado!A:B, 2, FALSE()), "COMERCIALIZADORA INTERNACIONAL CARIBBEAN EXOTICS S A")</f>
        <v>LONDOÑO ECHEVERRI ALEJANDRA</v>
      </c>
      <c r="S2746" s="25">
        <f>+VLOOKUP(E2746, TC!A:D, 2, FALSE())</f>
        <v>4120.1099999999997</v>
      </c>
      <c r="T2746" t="str">
        <f t="shared" si="214"/>
        <v>COP</v>
      </c>
    </row>
    <row r="2747" spans="1:20" ht="18.75" hidden="1" customHeight="1" x14ac:dyDescent="0.25">
      <c r="A2747" t="s">
        <v>2215</v>
      </c>
      <c r="B2747" t="s">
        <v>1923</v>
      </c>
      <c r="C2747" t="s">
        <v>1913</v>
      </c>
      <c r="D2747" s="24">
        <v>5788</v>
      </c>
      <c r="E2747" t="s">
        <v>1652</v>
      </c>
      <c r="F2747" t="s">
        <v>99</v>
      </c>
      <c r="G2747" t="s">
        <v>1914</v>
      </c>
      <c r="H2747" t="s">
        <v>2017</v>
      </c>
      <c r="I2747" t="s">
        <v>1838</v>
      </c>
      <c r="J2747" t="s">
        <v>1915</v>
      </c>
      <c r="K2747" t="s">
        <v>2022</v>
      </c>
      <c r="L2747" s="24">
        <v>69840</v>
      </c>
      <c r="M2747" s="25">
        <f>+VLOOKUP(E2747, TC!A:D, 4, FALSE())</f>
        <v>1.04</v>
      </c>
      <c r="N2747" s="24">
        <f t="shared" si="210"/>
        <v>69840</v>
      </c>
      <c r="O2747" t="str">
        <f t="shared" si="211"/>
        <v>FACTURA</v>
      </c>
      <c r="P2747" t="str">
        <f t="shared" si="212"/>
        <v>2025</v>
      </c>
      <c r="Q2747" t="str">
        <f t="shared" si="213"/>
        <v>02</v>
      </c>
      <c r="R2747" t="str">
        <f>+IFERROR(VLOOKUP(I2747, Listado!A:B, 2, FALSE()), "COMERCIALIZADORA INTERNACIONAL CARIBBEAN EXOTICS S A")</f>
        <v>LONDOÑO ECHEVERRI ALEJANDRA</v>
      </c>
      <c r="S2747" s="25">
        <f>+VLOOKUP(E2747, TC!A:D, 2, FALSE())</f>
        <v>4120.1099999999997</v>
      </c>
      <c r="T2747" t="str">
        <f t="shared" si="214"/>
        <v>COP</v>
      </c>
    </row>
    <row r="2748" spans="1:20" ht="18.75" hidden="1" customHeight="1" x14ac:dyDescent="0.25">
      <c r="A2748" t="s">
        <v>2215</v>
      </c>
      <c r="B2748" t="s">
        <v>1923</v>
      </c>
      <c r="C2748" t="s">
        <v>1913</v>
      </c>
      <c r="D2748" s="24">
        <v>5788</v>
      </c>
      <c r="E2748" t="s">
        <v>1652</v>
      </c>
      <c r="F2748" t="s">
        <v>99</v>
      </c>
      <c r="G2748" t="s">
        <v>1914</v>
      </c>
      <c r="H2748" t="s">
        <v>2017</v>
      </c>
      <c r="I2748" t="s">
        <v>1838</v>
      </c>
      <c r="J2748" t="s">
        <v>1915</v>
      </c>
      <c r="K2748" t="s">
        <v>2022</v>
      </c>
      <c r="L2748" s="24">
        <v>18000</v>
      </c>
      <c r="M2748" s="25">
        <f>+VLOOKUP(E2748, TC!A:D, 4, FALSE())</f>
        <v>1.04</v>
      </c>
      <c r="N2748" s="24">
        <f t="shared" si="210"/>
        <v>18000</v>
      </c>
      <c r="O2748" t="str">
        <f t="shared" si="211"/>
        <v>FACTURA</v>
      </c>
      <c r="P2748" t="str">
        <f t="shared" si="212"/>
        <v>2025</v>
      </c>
      <c r="Q2748" t="str">
        <f t="shared" si="213"/>
        <v>02</v>
      </c>
      <c r="R2748" t="str">
        <f>+IFERROR(VLOOKUP(I2748, Listado!A:B, 2, FALSE()), "COMERCIALIZADORA INTERNACIONAL CARIBBEAN EXOTICS S A")</f>
        <v>LONDOÑO ECHEVERRI ALEJANDRA</v>
      </c>
      <c r="S2748" s="25">
        <f>+VLOOKUP(E2748, TC!A:D, 2, FALSE())</f>
        <v>4120.1099999999997</v>
      </c>
      <c r="T2748" t="str">
        <f t="shared" si="214"/>
        <v>COP</v>
      </c>
    </row>
    <row r="2749" spans="1:20" ht="18.75" hidden="1" customHeight="1" x14ac:dyDescent="0.25">
      <c r="A2749" t="s">
        <v>2215</v>
      </c>
      <c r="B2749" t="s">
        <v>1923</v>
      </c>
      <c r="C2749" t="s">
        <v>1913</v>
      </c>
      <c r="D2749" s="24">
        <v>5788</v>
      </c>
      <c r="E2749" t="s">
        <v>1652</v>
      </c>
      <c r="F2749" t="s">
        <v>99</v>
      </c>
      <c r="G2749" t="s">
        <v>1914</v>
      </c>
      <c r="H2749" t="s">
        <v>2017</v>
      </c>
      <c r="I2749" t="s">
        <v>1838</v>
      </c>
      <c r="J2749" t="s">
        <v>1915</v>
      </c>
      <c r="K2749" t="s">
        <v>2023</v>
      </c>
      <c r="L2749" s="24">
        <v>6500</v>
      </c>
      <c r="M2749" s="25">
        <f>+VLOOKUP(E2749, TC!A:D, 4, FALSE())</f>
        <v>1.04</v>
      </c>
      <c r="N2749" s="24">
        <f t="shared" si="210"/>
        <v>6500</v>
      </c>
      <c r="O2749" t="str">
        <f t="shared" si="211"/>
        <v>FACTURA</v>
      </c>
      <c r="P2749" t="str">
        <f t="shared" si="212"/>
        <v>2025</v>
      </c>
      <c r="Q2749" t="str">
        <f t="shared" si="213"/>
        <v>02</v>
      </c>
      <c r="R2749" t="str">
        <f>+IFERROR(VLOOKUP(I2749, Listado!A:B, 2, FALSE()), "COMERCIALIZADORA INTERNACIONAL CARIBBEAN EXOTICS S A")</f>
        <v>LONDOÑO ECHEVERRI ALEJANDRA</v>
      </c>
      <c r="S2749" s="25">
        <f>+VLOOKUP(E2749, TC!A:D, 2, FALSE())</f>
        <v>4120.1099999999997</v>
      </c>
      <c r="T2749" t="str">
        <f t="shared" si="214"/>
        <v>COP</v>
      </c>
    </row>
    <row r="2750" spans="1:20" ht="18.75" hidden="1" customHeight="1" x14ac:dyDescent="0.25">
      <c r="A2750" t="s">
        <v>2215</v>
      </c>
      <c r="B2750" t="s">
        <v>5</v>
      </c>
      <c r="C2750" t="s">
        <v>1913</v>
      </c>
      <c r="D2750" s="24">
        <v>11143</v>
      </c>
      <c r="E2750" t="s">
        <v>1652</v>
      </c>
      <c r="F2750" t="s">
        <v>99</v>
      </c>
      <c r="G2750" t="s">
        <v>113</v>
      </c>
      <c r="I2750" t="s">
        <v>1846</v>
      </c>
      <c r="J2750" t="s">
        <v>1915</v>
      </c>
      <c r="K2750" t="s">
        <v>2022</v>
      </c>
      <c r="L2750" s="24">
        <v>85800</v>
      </c>
      <c r="M2750" s="25">
        <f>+VLOOKUP(E2750, TC!A:D, 4, FALSE())</f>
        <v>1.04</v>
      </c>
      <c r="N2750" s="24">
        <f t="shared" si="210"/>
        <v>85800</v>
      </c>
      <c r="O2750" t="str">
        <f t="shared" si="211"/>
        <v>FACTURA</v>
      </c>
      <c r="P2750" t="str">
        <f t="shared" si="212"/>
        <v>2025</v>
      </c>
      <c r="Q2750" t="str">
        <f t="shared" si="213"/>
        <v>02</v>
      </c>
      <c r="R2750" t="str">
        <f>+IFERROR(VLOOKUP(I2750, Listado!A:B, 2, FALSE()), "COMERCIALIZADORA INTERNACIONAL CARIBBEAN EXOTICS S A")</f>
        <v>LONDOÑO ECHEVERRI ALEJANDRA</v>
      </c>
      <c r="S2750" s="25">
        <f>+VLOOKUP(E2750, TC!A:D, 2, FALSE())</f>
        <v>4120.1099999999997</v>
      </c>
      <c r="T2750" t="str">
        <f t="shared" si="214"/>
        <v>COP</v>
      </c>
    </row>
    <row r="2751" spans="1:20" ht="18.75" hidden="1" customHeight="1" x14ac:dyDescent="0.25">
      <c r="A2751" t="s">
        <v>2215</v>
      </c>
      <c r="B2751" t="s">
        <v>5</v>
      </c>
      <c r="C2751" t="s">
        <v>1913</v>
      </c>
      <c r="D2751" s="24">
        <v>11143</v>
      </c>
      <c r="E2751" t="s">
        <v>1652</v>
      </c>
      <c r="F2751" t="s">
        <v>99</v>
      </c>
      <c r="G2751" t="s">
        <v>113</v>
      </c>
      <c r="I2751" t="s">
        <v>1846</v>
      </c>
      <c r="J2751" t="s">
        <v>1915</v>
      </c>
      <c r="K2751" t="s">
        <v>2022</v>
      </c>
      <c r="L2751" s="24">
        <v>344760</v>
      </c>
      <c r="M2751" s="25">
        <f>+VLOOKUP(E2751, TC!A:D, 4, FALSE())</f>
        <v>1.04</v>
      </c>
      <c r="N2751" s="24">
        <f t="shared" si="210"/>
        <v>344760</v>
      </c>
      <c r="O2751" t="str">
        <f t="shared" si="211"/>
        <v>FACTURA</v>
      </c>
      <c r="P2751" t="str">
        <f t="shared" si="212"/>
        <v>2025</v>
      </c>
      <c r="Q2751" t="str">
        <f t="shared" si="213"/>
        <v>02</v>
      </c>
      <c r="R2751" t="str">
        <f>+IFERROR(VLOOKUP(I2751, Listado!A:B, 2, FALSE()), "COMERCIALIZADORA INTERNACIONAL CARIBBEAN EXOTICS S A")</f>
        <v>LONDOÑO ECHEVERRI ALEJANDRA</v>
      </c>
      <c r="S2751" s="25">
        <f>+VLOOKUP(E2751, TC!A:D, 2, FALSE())</f>
        <v>4120.1099999999997</v>
      </c>
      <c r="T2751" t="str">
        <f t="shared" si="214"/>
        <v>COP</v>
      </c>
    </row>
    <row r="2752" spans="1:20" ht="18.75" hidden="1" customHeight="1" x14ac:dyDescent="0.25">
      <c r="A2752" t="s">
        <v>2215</v>
      </c>
      <c r="B2752" t="s">
        <v>5</v>
      </c>
      <c r="C2752" t="s">
        <v>1913</v>
      </c>
      <c r="D2752" s="24">
        <v>11143</v>
      </c>
      <c r="E2752" t="s">
        <v>1652</v>
      </c>
      <c r="F2752" t="s">
        <v>99</v>
      </c>
      <c r="G2752" t="s">
        <v>113</v>
      </c>
      <c r="I2752" t="s">
        <v>1846</v>
      </c>
      <c r="J2752" t="s">
        <v>1915</v>
      </c>
      <c r="K2752" t="s">
        <v>2022</v>
      </c>
      <c r="L2752" s="24">
        <v>75400</v>
      </c>
      <c r="M2752" s="25">
        <f>+VLOOKUP(E2752, TC!A:D, 4, FALSE())</f>
        <v>1.04</v>
      </c>
      <c r="N2752" s="24">
        <f t="shared" si="210"/>
        <v>75400</v>
      </c>
      <c r="O2752" t="str">
        <f t="shared" si="211"/>
        <v>FACTURA</v>
      </c>
      <c r="P2752" t="str">
        <f t="shared" si="212"/>
        <v>2025</v>
      </c>
      <c r="Q2752" t="str">
        <f t="shared" si="213"/>
        <v>02</v>
      </c>
      <c r="R2752" t="str">
        <f>+IFERROR(VLOOKUP(I2752, Listado!A:B, 2, FALSE()), "COMERCIALIZADORA INTERNACIONAL CARIBBEAN EXOTICS S A")</f>
        <v>LONDOÑO ECHEVERRI ALEJANDRA</v>
      </c>
      <c r="S2752" s="25">
        <f>+VLOOKUP(E2752, TC!A:D, 2, FALSE())</f>
        <v>4120.1099999999997</v>
      </c>
      <c r="T2752" t="str">
        <f t="shared" si="214"/>
        <v>COP</v>
      </c>
    </row>
    <row r="2753" spans="1:20" ht="18.75" hidden="1" customHeight="1" x14ac:dyDescent="0.25">
      <c r="A2753" t="s">
        <v>2215</v>
      </c>
      <c r="B2753" t="s">
        <v>5</v>
      </c>
      <c r="C2753" t="s">
        <v>1913</v>
      </c>
      <c r="D2753" s="24">
        <v>11144</v>
      </c>
      <c r="E2753" t="s">
        <v>1652</v>
      </c>
      <c r="F2753" t="s">
        <v>99</v>
      </c>
      <c r="G2753" t="s">
        <v>113</v>
      </c>
      <c r="I2753" t="s">
        <v>1846</v>
      </c>
      <c r="J2753" t="s">
        <v>1915</v>
      </c>
      <c r="K2753" t="s">
        <v>2022</v>
      </c>
      <c r="L2753" s="24">
        <v>47250</v>
      </c>
      <c r="M2753" s="25">
        <f>+VLOOKUP(E2753, TC!A:D, 4, FALSE())</f>
        <v>1.04</v>
      </c>
      <c r="N2753" s="24">
        <f t="shared" si="210"/>
        <v>47250</v>
      </c>
      <c r="O2753" t="str">
        <f t="shared" si="211"/>
        <v>FACTURA</v>
      </c>
      <c r="P2753" t="str">
        <f t="shared" si="212"/>
        <v>2025</v>
      </c>
      <c r="Q2753" t="str">
        <f t="shared" si="213"/>
        <v>02</v>
      </c>
      <c r="R2753" t="str">
        <f>+IFERROR(VLOOKUP(I2753, Listado!A:B, 2, FALSE()), "COMERCIALIZADORA INTERNACIONAL CARIBBEAN EXOTICS S A")</f>
        <v>LONDOÑO ECHEVERRI ALEJANDRA</v>
      </c>
      <c r="S2753" s="25">
        <f>+VLOOKUP(E2753, TC!A:D, 2, FALSE())</f>
        <v>4120.1099999999997</v>
      </c>
      <c r="T2753" t="str">
        <f t="shared" si="214"/>
        <v>COP</v>
      </c>
    </row>
    <row r="2754" spans="1:20" ht="18.75" hidden="1" customHeight="1" x14ac:dyDescent="0.25">
      <c r="A2754" t="s">
        <v>2215</v>
      </c>
      <c r="B2754" t="s">
        <v>5</v>
      </c>
      <c r="C2754" t="s">
        <v>1913</v>
      </c>
      <c r="D2754" s="24">
        <v>11144</v>
      </c>
      <c r="E2754" t="s">
        <v>1652</v>
      </c>
      <c r="F2754" t="s">
        <v>99</v>
      </c>
      <c r="G2754" t="s">
        <v>113</v>
      </c>
      <c r="I2754" t="s">
        <v>1846</v>
      </c>
      <c r="J2754" t="s">
        <v>1915</v>
      </c>
      <c r="K2754" t="s">
        <v>2022</v>
      </c>
      <c r="L2754" s="24">
        <v>62640</v>
      </c>
      <c r="M2754" s="25">
        <f>+VLOOKUP(E2754, TC!A:D, 4, FALSE())</f>
        <v>1.04</v>
      </c>
      <c r="N2754" s="24">
        <f t="shared" ref="N2754:N2817" si="215">+IF(F2754="EUR", (M2754*L2754), IF(I2754="JUAN MATAS SAS", (L2754/S2754), L2754))</f>
        <v>62640</v>
      </c>
      <c r="O2754" t="str">
        <f t="shared" ref="O2754:O2817" si="216">+IF(C2754="CFE", "FACTURA", IF(ISERROR(SEARCH("ANULA", H2754))=FALSE(), "ANULACIÓN FE", IF(ISERROR(SEARCH("CANCELLATION", H2754))=FALSE(), "ANULACIÓN FE", "NOTAS")))</f>
        <v>FACTURA</v>
      </c>
      <c r="P2754" t="str">
        <f t="shared" ref="P2754:P2817" si="217">+LEFT(E2754, 4)</f>
        <v>2025</v>
      </c>
      <c r="Q2754" t="str">
        <f t="shared" ref="Q2754:Q2817" si="218">+MID(E2754, 5, 2)</f>
        <v>02</v>
      </c>
      <c r="R2754" t="str">
        <f>+IFERROR(VLOOKUP(I2754, Listado!A:B, 2, FALSE()), "COMERCIALIZADORA INTERNACIONAL CARIBBEAN EXOTICS S A")</f>
        <v>LONDOÑO ECHEVERRI ALEJANDRA</v>
      </c>
      <c r="S2754" s="25">
        <f>+VLOOKUP(E2754, TC!A:D, 2, FALSE())</f>
        <v>4120.1099999999997</v>
      </c>
      <c r="T2754" t="str">
        <f t="shared" ref="T2754:T2817" si="219">+IF(I2754="JUAN MATAS SAS", "USD", F2754)</f>
        <v>COP</v>
      </c>
    </row>
    <row r="2755" spans="1:20" ht="18.75" hidden="1" customHeight="1" x14ac:dyDescent="0.25">
      <c r="A2755" t="s">
        <v>2215</v>
      </c>
      <c r="B2755" t="s">
        <v>5</v>
      </c>
      <c r="C2755" t="s">
        <v>1913</v>
      </c>
      <c r="D2755" s="24">
        <v>11144</v>
      </c>
      <c r="E2755" t="s">
        <v>1652</v>
      </c>
      <c r="F2755" t="s">
        <v>99</v>
      </c>
      <c r="G2755" t="s">
        <v>113</v>
      </c>
      <c r="I2755" t="s">
        <v>1846</v>
      </c>
      <c r="J2755" t="s">
        <v>1915</v>
      </c>
      <c r="K2755" t="s">
        <v>2022</v>
      </c>
      <c r="L2755" s="24">
        <v>31050</v>
      </c>
      <c r="M2755" s="25">
        <f>+VLOOKUP(E2755, TC!A:D, 4, FALSE())</f>
        <v>1.04</v>
      </c>
      <c r="N2755" s="24">
        <f t="shared" si="215"/>
        <v>31050</v>
      </c>
      <c r="O2755" t="str">
        <f t="shared" si="216"/>
        <v>FACTURA</v>
      </c>
      <c r="P2755" t="str">
        <f t="shared" si="217"/>
        <v>2025</v>
      </c>
      <c r="Q2755" t="str">
        <f t="shared" si="218"/>
        <v>02</v>
      </c>
      <c r="R2755" t="str">
        <f>+IFERROR(VLOOKUP(I2755, Listado!A:B, 2, FALSE()), "COMERCIALIZADORA INTERNACIONAL CARIBBEAN EXOTICS S A")</f>
        <v>LONDOÑO ECHEVERRI ALEJANDRA</v>
      </c>
      <c r="S2755" s="25">
        <f>+VLOOKUP(E2755, TC!A:D, 2, FALSE())</f>
        <v>4120.1099999999997</v>
      </c>
      <c r="T2755" t="str">
        <f t="shared" si="219"/>
        <v>COP</v>
      </c>
    </row>
    <row r="2756" spans="1:20" ht="18.75" hidden="1" customHeight="1" x14ac:dyDescent="0.25">
      <c r="A2756" t="s">
        <v>2215</v>
      </c>
      <c r="B2756" t="s">
        <v>5</v>
      </c>
      <c r="C2756" t="s">
        <v>1913</v>
      </c>
      <c r="D2756" s="24">
        <v>11144</v>
      </c>
      <c r="E2756" t="s">
        <v>1652</v>
      </c>
      <c r="F2756" t="s">
        <v>99</v>
      </c>
      <c r="G2756" t="s">
        <v>113</v>
      </c>
      <c r="I2756" t="s">
        <v>1846</v>
      </c>
      <c r="J2756" t="s">
        <v>1915</v>
      </c>
      <c r="K2756" t="s">
        <v>2022</v>
      </c>
      <c r="L2756" s="24">
        <v>215460</v>
      </c>
      <c r="M2756" s="25">
        <f>+VLOOKUP(E2756, TC!A:D, 4, FALSE())</f>
        <v>1.04</v>
      </c>
      <c r="N2756" s="24">
        <f t="shared" si="215"/>
        <v>215460</v>
      </c>
      <c r="O2756" t="str">
        <f t="shared" si="216"/>
        <v>FACTURA</v>
      </c>
      <c r="P2756" t="str">
        <f t="shared" si="217"/>
        <v>2025</v>
      </c>
      <c r="Q2756" t="str">
        <f t="shared" si="218"/>
        <v>02</v>
      </c>
      <c r="R2756" t="str">
        <f>+IFERROR(VLOOKUP(I2756, Listado!A:B, 2, FALSE()), "COMERCIALIZADORA INTERNACIONAL CARIBBEAN EXOTICS S A")</f>
        <v>LONDOÑO ECHEVERRI ALEJANDRA</v>
      </c>
      <c r="S2756" s="25">
        <f>+VLOOKUP(E2756, TC!A:D, 2, FALSE())</f>
        <v>4120.1099999999997</v>
      </c>
      <c r="T2756" t="str">
        <f t="shared" si="219"/>
        <v>COP</v>
      </c>
    </row>
    <row r="2757" spans="1:20" ht="18.75" hidden="1" customHeight="1" x14ac:dyDescent="0.25">
      <c r="A2757" t="s">
        <v>2215</v>
      </c>
      <c r="B2757" t="s">
        <v>5</v>
      </c>
      <c r="C2757" t="s">
        <v>1913</v>
      </c>
      <c r="D2757" s="24">
        <v>11144</v>
      </c>
      <c r="E2757" t="s">
        <v>1652</v>
      </c>
      <c r="F2757" t="s">
        <v>99</v>
      </c>
      <c r="G2757" t="s">
        <v>113</v>
      </c>
      <c r="I2757" t="s">
        <v>1846</v>
      </c>
      <c r="J2757" t="s">
        <v>1915</v>
      </c>
      <c r="K2757" t="s">
        <v>2022</v>
      </c>
      <c r="L2757" s="24">
        <v>33210</v>
      </c>
      <c r="M2757" s="25">
        <f>+VLOOKUP(E2757, TC!A:D, 4, FALSE())</f>
        <v>1.04</v>
      </c>
      <c r="N2757" s="24">
        <f t="shared" si="215"/>
        <v>33210</v>
      </c>
      <c r="O2757" t="str">
        <f t="shared" si="216"/>
        <v>FACTURA</v>
      </c>
      <c r="P2757" t="str">
        <f t="shared" si="217"/>
        <v>2025</v>
      </c>
      <c r="Q2757" t="str">
        <f t="shared" si="218"/>
        <v>02</v>
      </c>
      <c r="R2757" t="str">
        <f>+IFERROR(VLOOKUP(I2757, Listado!A:B, 2, FALSE()), "COMERCIALIZADORA INTERNACIONAL CARIBBEAN EXOTICS S A")</f>
        <v>LONDOÑO ECHEVERRI ALEJANDRA</v>
      </c>
      <c r="S2757" s="25">
        <f>+VLOOKUP(E2757, TC!A:D, 2, FALSE())</f>
        <v>4120.1099999999997</v>
      </c>
      <c r="T2757" t="str">
        <f t="shared" si="219"/>
        <v>COP</v>
      </c>
    </row>
    <row r="2758" spans="1:20" ht="18.75" hidden="1" customHeight="1" x14ac:dyDescent="0.25">
      <c r="A2758" t="s">
        <v>2215</v>
      </c>
      <c r="B2758" t="s">
        <v>5</v>
      </c>
      <c r="C2758" t="s">
        <v>1913</v>
      </c>
      <c r="D2758" s="24">
        <v>11144</v>
      </c>
      <c r="E2758" t="s">
        <v>1652</v>
      </c>
      <c r="F2758" t="s">
        <v>99</v>
      </c>
      <c r="G2758" t="s">
        <v>113</v>
      </c>
      <c r="I2758" t="s">
        <v>1846</v>
      </c>
      <c r="J2758" t="s">
        <v>1915</v>
      </c>
      <c r="K2758" t="s">
        <v>2022</v>
      </c>
      <c r="L2758" s="24">
        <v>57510</v>
      </c>
      <c r="M2758" s="25">
        <f>+VLOOKUP(E2758, TC!A:D, 4, FALSE())</f>
        <v>1.04</v>
      </c>
      <c r="N2758" s="24">
        <f t="shared" si="215"/>
        <v>57510</v>
      </c>
      <c r="O2758" t="str">
        <f t="shared" si="216"/>
        <v>FACTURA</v>
      </c>
      <c r="P2758" t="str">
        <f t="shared" si="217"/>
        <v>2025</v>
      </c>
      <c r="Q2758" t="str">
        <f t="shared" si="218"/>
        <v>02</v>
      </c>
      <c r="R2758" t="str">
        <f>+IFERROR(VLOOKUP(I2758, Listado!A:B, 2, FALSE()), "COMERCIALIZADORA INTERNACIONAL CARIBBEAN EXOTICS S A")</f>
        <v>LONDOÑO ECHEVERRI ALEJANDRA</v>
      </c>
      <c r="S2758" s="25">
        <f>+VLOOKUP(E2758, TC!A:D, 2, FALSE())</f>
        <v>4120.1099999999997</v>
      </c>
      <c r="T2758" t="str">
        <f t="shared" si="219"/>
        <v>COP</v>
      </c>
    </row>
    <row r="2759" spans="1:20" ht="18.75" hidden="1" customHeight="1" x14ac:dyDescent="0.25">
      <c r="A2759" t="s">
        <v>2215</v>
      </c>
      <c r="B2759" t="s">
        <v>5</v>
      </c>
      <c r="C2759" t="s">
        <v>1913</v>
      </c>
      <c r="D2759" s="24">
        <v>11144</v>
      </c>
      <c r="E2759" t="s">
        <v>1652</v>
      </c>
      <c r="F2759" t="s">
        <v>99</v>
      </c>
      <c r="G2759" t="s">
        <v>113</v>
      </c>
      <c r="I2759" t="s">
        <v>1846</v>
      </c>
      <c r="J2759" t="s">
        <v>1915</v>
      </c>
      <c r="K2759" t="s">
        <v>2022</v>
      </c>
      <c r="L2759" s="24">
        <v>66960</v>
      </c>
      <c r="M2759" s="25">
        <f>+VLOOKUP(E2759, TC!A:D, 4, FALSE())</f>
        <v>1.04</v>
      </c>
      <c r="N2759" s="24">
        <f t="shared" si="215"/>
        <v>66960</v>
      </c>
      <c r="O2759" t="str">
        <f t="shared" si="216"/>
        <v>FACTURA</v>
      </c>
      <c r="P2759" t="str">
        <f t="shared" si="217"/>
        <v>2025</v>
      </c>
      <c r="Q2759" t="str">
        <f t="shared" si="218"/>
        <v>02</v>
      </c>
      <c r="R2759" t="str">
        <f>+IFERROR(VLOOKUP(I2759, Listado!A:B, 2, FALSE()), "COMERCIALIZADORA INTERNACIONAL CARIBBEAN EXOTICS S A")</f>
        <v>LONDOÑO ECHEVERRI ALEJANDRA</v>
      </c>
      <c r="S2759" s="25">
        <f>+VLOOKUP(E2759, TC!A:D, 2, FALSE())</f>
        <v>4120.1099999999997</v>
      </c>
      <c r="T2759" t="str">
        <f t="shared" si="219"/>
        <v>COP</v>
      </c>
    </row>
    <row r="2760" spans="1:20" ht="18.75" hidden="1" customHeight="1" x14ac:dyDescent="0.25">
      <c r="A2760" t="s">
        <v>2215</v>
      </c>
      <c r="B2760" t="s">
        <v>5</v>
      </c>
      <c r="C2760" t="s">
        <v>1913</v>
      </c>
      <c r="D2760" s="24">
        <v>11144</v>
      </c>
      <c r="E2760" t="s">
        <v>1652</v>
      </c>
      <c r="F2760" t="s">
        <v>99</v>
      </c>
      <c r="G2760" t="s">
        <v>113</v>
      </c>
      <c r="I2760" t="s">
        <v>1846</v>
      </c>
      <c r="J2760" t="s">
        <v>1915</v>
      </c>
      <c r="K2760" t="s">
        <v>2022</v>
      </c>
      <c r="L2760" s="24">
        <v>83430</v>
      </c>
      <c r="M2760" s="25">
        <f>+VLOOKUP(E2760, TC!A:D, 4, FALSE())</f>
        <v>1.04</v>
      </c>
      <c r="N2760" s="24">
        <f t="shared" si="215"/>
        <v>83430</v>
      </c>
      <c r="O2760" t="str">
        <f t="shared" si="216"/>
        <v>FACTURA</v>
      </c>
      <c r="P2760" t="str">
        <f t="shared" si="217"/>
        <v>2025</v>
      </c>
      <c r="Q2760" t="str">
        <f t="shared" si="218"/>
        <v>02</v>
      </c>
      <c r="R2760" t="str">
        <f>+IFERROR(VLOOKUP(I2760, Listado!A:B, 2, FALSE()), "COMERCIALIZADORA INTERNACIONAL CARIBBEAN EXOTICS S A")</f>
        <v>LONDOÑO ECHEVERRI ALEJANDRA</v>
      </c>
      <c r="S2760" s="25">
        <f>+VLOOKUP(E2760, TC!A:D, 2, FALSE())</f>
        <v>4120.1099999999997</v>
      </c>
      <c r="T2760" t="str">
        <f t="shared" si="219"/>
        <v>COP</v>
      </c>
    </row>
    <row r="2761" spans="1:20" ht="18.75" hidden="1" customHeight="1" x14ac:dyDescent="0.25">
      <c r="A2761" t="s">
        <v>2215</v>
      </c>
      <c r="B2761" t="s">
        <v>5</v>
      </c>
      <c r="C2761" t="s">
        <v>1913</v>
      </c>
      <c r="D2761" s="24">
        <v>11144</v>
      </c>
      <c r="E2761" t="s">
        <v>1652</v>
      </c>
      <c r="F2761" t="s">
        <v>99</v>
      </c>
      <c r="G2761" t="s">
        <v>113</v>
      </c>
      <c r="I2761" t="s">
        <v>1846</v>
      </c>
      <c r="J2761" t="s">
        <v>1915</v>
      </c>
      <c r="K2761" t="s">
        <v>2022</v>
      </c>
      <c r="L2761" s="24">
        <v>126090</v>
      </c>
      <c r="M2761" s="25">
        <f>+VLOOKUP(E2761, TC!A:D, 4, FALSE())</f>
        <v>1.04</v>
      </c>
      <c r="N2761" s="24">
        <f t="shared" si="215"/>
        <v>126090</v>
      </c>
      <c r="O2761" t="str">
        <f t="shared" si="216"/>
        <v>FACTURA</v>
      </c>
      <c r="P2761" t="str">
        <f t="shared" si="217"/>
        <v>2025</v>
      </c>
      <c r="Q2761" t="str">
        <f t="shared" si="218"/>
        <v>02</v>
      </c>
      <c r="R2761" t="str">
        <f>+IFERROR(VLOOKUP(I2761, Listado!A:B, 2, FALSE()), "COMERCIALIZADORA INTERNACIONAL CARIBBEAN EXOTICS S A")</f>
        <v>LONDOÑO ECHEVERRI ALEJANDRA</v>
      </c>
      <c r="S2761" s="25">
        <f>+VLOOKUP(E2761, TC!A:D, 2, FALSE())</f>
        <v>4120.1099999999997</v>
      </c>
      <c r="T2761" t="str">
        <f t="shared" si="219"/>
        <v>COP</v>
      </c>
    </row>
    <row r="2762" spans="1:20" ht="18.75" hidden="1" customHeight="1" x14ac:dyDescent="0.25">
      <c r="A2762" t="s">
        <v>2215</v>
      </c>
      <c r="B2762" t="s">
        <v>5</v>
      </c>
      <c r="C2762" t="s">
        <v>1913</v>
      </c>
      <c r="D2762" s="24">
        <v>11144</v>
      </c>
      <c r="E2762" t="s">
        <v>1652</v>
      </c>
      <c r="F2762" t="s">
        <v>99</v>
      </c>
      <c r="G2762" t="s">
        <v>113</v>
      </c>
      <c r="I2762" t="s">
        <v>1846</v>
      </c>
      <c r="J2762" t="s">
        <v>1915</v>
      </c>
      <c r="K2762" t="s">
        <v>2022</v>
      </c>
      <c r="L2762" s="24">
        <v>407970</v>
      </c>
      <c r="M2762" s="25">
        <f>+VLOOKUP(E2762, TC!A:D, 4, FALSE())</f>
        <v>1.04</v>
      </c>
      <c r="N2762" s="24">
        <f t="shared" si="215"/>
        <v>407970</v>
      </c>
      <c r="O2762" t="str">
        <f t="shared" si="216"/>
        <v>FACTURA</v>
      </c>
      <c r="P2762" t="str">
        <f t="shared" si="217"/>
        <v>2025</v>
      </c>
      <c r="Q2762" t="str">
        <f t="shared" si="218"/>
        <v>02</v>
      </c>
      <c r="R2762" t="str">
        <f>+IFERROR(VLOOKUP(I2762, Listado!A:B, 2, FALSE()), "COMERCIALIZADORA INTERNACIONAL CARIBBEAN EXOTICS S A")</f>
        <v>LONDOÑO ECHEVERRI ALEJANDRA</v>
      </c>
      <c r="S2762" s="25">
        <f>+VLOOKUP(E2762, TC!A:D, 2, FALSE())</f>
        <v>4120.1099999999997</v>
      </c>
      <c r="T2762" t="str">
        <f t="shared" si="219"/>
        <v>COP</v>
      </c>
    </row>
    <row r="2763" spans="1:20" ht="18.75" hidden="1" customHeight="1" x14ac:dyDescent="0.25">
      <c r="A2763" t="s">
        <v>2215</v>
      </c>
      <c r="B2763" t="s">
        <v>5</v>
      </c>
      <c r="C2763" t="s">
        <v>1913</v>
      </c>
      <c r="D2763" s="24">
        <v>11144</v>
      </c>
      <c r="E2763" t="s">
        <v>1652</v>
      </c>
      <c r="F2763" t="s">
        <v>99</v>
      </c>
      <c r="G2763" t="s">
        <v>113</v>
      </c>
      <c r="I2763" t="s">
        <v>1846</v>
      </c>
      <c r="J2763" t="s">
        <v>1915</v>
      </c>
      <c r="K2763" t="s">
        <v>2022</v>
      </c>
      <c r="L2763" s="24">
        <v>192240</v>
      </c>
      <c r="M2763" s="25">
        <f>+VLOOKUP(E2763, TC!A:D, 4, FALSE())</f>
        <v>1.04</v>
      </c>
      <c r="N2763" s="24">
        <f t="shared" si="215"/>
        <v>192240</v>
      </c>
      <c r="O2763" t="str">
        <f t="shared" si="216"/>
        <v>FACTURA</v>
      </c>
      <c r="P2763" t="str">
        <f t="shared" si="217"/>
        <v>2025</v>
      </c>
      <c r="Q2763" t="str">
        <f t="shared" si="218"/>
        <v>02</v>
      </c>
      <c r="R2763" t="str">
        <f>+IFERROR(VLOOKUP(I2763, Listado!A:B, 2, FALSE()), "COMERCIALIZADORA INTERNACIONAL CARIBBEAN EXOTICS S A")</f>
        <v>LONDOÑO ECHEVERRI ALEJANDRA</v>
      </c>
      <c r="S2763" s="25">
        <f>+VLOOKUP(E2763, TC!A:D, 2, FALSE())</f>
        <v>4120.1099999999997</v>
      </c>
      <c r="T2763" t="str">
        <f t="shared" si="219"/>
        <v>COP</v>
      </c>
    </row>
    <row r="2764" spans="1:20" ht="18.75" hidden="1" customHeight="1" x14ac:dyDescent="0.25">
      <c r="A2764" t="s">
        <v>2215</v>
      </c>
      <c r="B2764" t="s">
        <v>5</v>
      </c>
      <c r="C2764" t="s">
        <v>1913</v>
      </c>
      <c r="D2764" s="24">
        <v>11144</v>
      </c>
      <c r="E2764" t="s">
        <v>1652</v>
      </c>
      <c r="F2764" t="s">
        <v>99</v>
      </c>
      <c r="G2764" t="s">
        <v>113</v>
      </c>
      <c r="I2764" t="s">
        <v>1846</v>
      </c>
      <c r="J2764" t="s">
        <v>1915</v>
      </c>
      <c r="K2764" t="s">
        <v>2022</v>
      </c>
      <c r="L2764" s="24">
        <v>19440</v>
      </c>
      <c r="M2764" s="25">
        <f>+VLOOKUP(E2764, TC!A:D, 4, FALSE())</f>
        <v>1.04</v>
      </c>
      <c r="N2764" s="24">
        <f t="shared" si="215"/>
        <v>19440</v>
      </c>
      <c r="O2764" t="str">
        <f t="shared" si="216"/>
        <v>FACTURA</v>
      </c>
      <c r="P2764" t="str">
        <f t="shared" si="217"/>
        <v>2025</v>
      </c>
      <c r="Q2764" t="str">
        <f t="shared" si="218"/>
        <v>02</v>
      </c>
      <c r="R2764" t="str">
        <f>+IFERROR(VLOOKUP(I2764, Listado!A:B, 2, FALSE()), "COMERCIALIZADORA INTERNACIONAL CARIBBEAN EXOTICS S A")</f>
        <v>LONDOÑO ECHEVERRI ALEJANDRA</v>
      </c>
      <c r="S2764" s="25">
        <f>+VLOOKUP(E2764, TC!A:D, 2, FALSE())</f>
        <v>4120.1099999999997</v>
      </c>
      <c r="T2764" t="str">
        <f t="shared" si="219"/>
        <v>COP</v>
      </c>
    </row>
    <row r="2765" spans="1:20" ht="18.75" hidden="1" customHeight="1" x14ac:dyDescent="0.25">
      <c r="A2765" t="s">
        <v>2215</v>
      </c>
      <c r="B2765" t="s">
        <v>5</v>
      </c>
      <c r="C2765" t="s">
        <v>1913</v>
      </c>
      <c r="D2765" s="24">
        <v>11145</v>
      </c>
      <c r="E2765" t="s">
        <v>1652</v>
      </c>
      <c r="F2765" t="s">
        <v>99</v>
      </c>
      <c r="G2765" t="s">
        <v>1914</v>
      </c>
      <c r="I2765" t="s">
        <v>1841</v>
      </c>
      <c r="J2765" t="s">
        <v>1915</v>
      </c>
      <c r="K2765" t="s">
        <v>2021</v>
      </c>
      <c r="L2765" s="24">
        <v>174210</v>
      </c>
      <c r="M2765" s="25">
        <f>+VLOOKUP(E2765, TC!A:D, 4, FALSE())</f>
        <v>1.04</v>
      </c>
      <c r="N2765" s="24">
        <f t="shared" si="215"/>
        <v>174210</v>
      </c>
      <c r="O2765" t="str">
        <f t="shared" si="216"/>
        <v>FACTURA</v>
      </c>
      <c r="P2765" t="str">
        <f t="shared" si="217"/>
        <v>2025</v>
      </c>
      <c r="Q2765" t="str">
        <f t="shared" si="218"/>
        <v>02</v>
      </c>
      <c r="R2765" t="str">
        <f>+IFERROR(VLOOKUP(I2765, Listado!A:B, 2, FALSE()), "COMERCIALIZADORA INTERNACIONAL CARIBBEAN EXOTICS S A")</f>
        <v>LONDOÑO ECHEVERRI ALEJANDRA</v>
      </c>
      <c r="S2765" s="25">
        <f>+VLOOKUP(E2765, TC!A:D, 2, FALSE())</f>
        <v>4120.1099999999997</v>
      </c>
      <c r="T2765" t="str">
        <f t="shared" si="219"/>
        <v>COP</v>
      </c>
    </row>
    <row r="2766" spans="1:20" ht="18.75" hidden="1" customHeight="1" x14ac:dyDescent="0.25">
      <c r="A2766" t="s">
        <v>2215</v>
      </c>
      <c r="B2766" t="s">
        <v>5</v>
      </c>
      <c r="C2766" t="s">
        <v>1913</v>
      </c>
      <c r="D2766" s="24">
        <v>11145</v>
      </c>
      <c r="E2766" t="s">
        <v>1652</v>
      </c>
      <c r="F2766" t="s">
        <v>99</v>
      </c>
      <c r="G2766" t="s">
        <v>1914</v>
      </c>
      <c r="I2766" t="s">
        <v>1841</v>
      </c>
      <c r="J2766" t="s">
        <v>1915</v>
      </c>
      <c r="K2766" t="s">
        <v>2021</v>
      </c>
      <c r="L2766" s="24">
        <v>28950</v>
      </c>
      <c r="M2766" s="25">
        <f>+VLOOKUP(E2766, TC!A:D, 4, FALSE())</f>
        <v>1.04</v>
      </c>
      <c r="N2766" s="24">
        <f t="shared" si="215"/>
        <v>28950</v>
      </c>
      <c r="O2766" t="str">
        <f t="shared" si="216"/>
        <v>FACTURA</v>
      </c>
      <c r="P2766" t="str">
        <f t="shared" si="217"/>
        <v>2025</v>
      </c>
      <c r="Q2766" t="str">
        <f t="shared" si="218"/>
        <v>02</v>
      </c>
      <c r="R2766" t="str">
        <f>+IFERROR(VLOOKUP(I2766, Listado!A:B, 2, FALSE()), "COMERCIALIZADORA INTERNACIONAL CARIBBEAN EXOTICS S A")</f>
        <v>LONDOÑO ECHEVERRI ALEJANDRA</v>
      </c>
      <c r="S2766" s="25">
        <f>+VLOOKUP(E2766, TC!A:D, 2, FALSE())</f>
        <v>4120.1099999999997</v>
      </c>
      <c r="T2766" t="str">
        <f t="shared" si="219"/>
        <v>COP</v>
      </c>
    </row>
    <row r="2767" spans="1:20" ht="18.75" hidden="1" customHeight="1" x14ac:dyDescent="0.25">
      <c r="A2767" t="s">
        <v>2215</v>
      </c>
      <c r="B2767" t="s">
        <v>5</v>
      </c>
      <c r="C2767" t="s">
        <v>1913</v>
      </c>
      <c r="D2767" s="24">
        <v>11145</v>
      </c>
      <c r="E2767" t="s">
        <v>1652</v>
      </c>
      <c r="F2767" t="s">
        <v>99</v>
      </c>
      <c r="G2767" t="s">
        <v>1914</v>
      </c>
      <c r="I2767" t="s">
        <v>1841</v>
      </c>
      <c r="J2767" t="s">
        <v>1915</v>
      </c>
      <c r="K2767" t="s">
        <v>2021</v>
      </c>
      <c r="L2767" s="24">
        <v>39600</v>
      </c>
      <c r="M2767" s="25">
        <f>+VLOOKUP(E2767, TC!A:D, 4, FALSE())</f>
        <v>1.04</v>
      </c>
      <c r="N2767" s="24">
        <f t="shared" si="215"/>
        <v>39600</v>
      </c>
      <c r="O2767" t="str">
        <f t="shared" si="216"/>
        <v>FACTURA</v>
      </c>
      <c r="P2767" t="str">
        <f t="shared" si="217"/>
        <v>2025</v>
      </c>
      <c r="Q2767" t="str">
        <f t="shared" si="218"/>
        <v>02</v>
      </c>
      <c r="R2767" t="str">
        <f>+IFERROR(VLOOKUP(I2767, Listado!A:B, 2, FALSE()), "COMERCIALIZADORA INTERNACIONAL CARIBBEAN EXOTICS S A")</f>
        <v>LONDOÑO ECHEVERRI ALEJANDRA</v>
      </c>
      <c r="S2767" s="25">
        <f>+VLOOKUP(E2767, TC!A:D, 2, FALSE())</f>
        <v>4120.1099999999997</v>
      </c>
      <c r="T2767" t="str">
        <f t="shared" si="219"/>
        <v>COP</v>
      </c>
    </row>
    <row r="2768" spans="1:20" ht="18.75" hidden="1" customHeight="1" x14ac:dyDescent="0.25">
      <c r="A2768" t="s">
        <v>2215</v>
      </c>
      <c r="B2768" t="s">
        <v>5</v>
      </c>
      <c r="C2768" t="s">
        <v>1913</v>
      </c>
      <c r="D2768" s="24">
        <v>11145</v>
      </c>
      <c r="E2768" t="s">
        <v>1652</v>
      </c>
      <c r="F2768" t="s">
        <v>99</v>
      </c>
      <c r="G2768" t="s">
        <v>1914</v>
      </c>
      <c r="I2768" t="s">
        <v>1841</v>
      </c>
      <c r="J2768" t="s">
        <v>1915</v>
      </c>
      <c r="K2768" t="s">
        <v>2021</v>
      </c>
      <c r="L2768" s="24">
        <v>15150</v>
      </c>
      <c r="M2768" s="25">
        <f>+VLOOKUP(E2768, TC!A:D, 4, FALSE())</f>
        <v>1.04</v>
      </c>
      <c r="N2768" s="24">
        <f t="shared" si="215"/>
        <v>15150</v>
      </c>
      <c r="O2768" t="str">
        <f t="shared" si="216"/>
        <v>FACTURA</v>
      </c>
      <c r="P2768" t="str">
        <f t="shared" si="217"/>
        <v>2025</v>
      </c>
      <c r="Q2768" t="str">
        <f t="shared" si="218"/>
        <v>02</v>
      </c>
      <c r="R2768" t="str">
        <f>+IFERROR(VLOOKUP(I2768, Listado!A:B, 2, FALSE()), "COMERCIALIZADORA INTERNACIONAL CARIBBEAN EXOTICS S A")</f>
        <v>LONDOÑO ECHEVERRI ALEJANDRA</v>
      </c>
      <c r="S2768" s="25">
        <f>+VLOOKUP(E2768, TC!A:D, 2, FALSE())</f>
        <v>4120.1099999999997</v>
      </c>
      <c r="T2768" t="str">
        <f t="shared" si="219"/>
        <v>COP</v>
      </c>
    </row>
    <row r="2769" spans="1:20" ht="18.75" hidden="1" customHeight="1" x14ac:dyDescent="0.25">
      <c r="A2769" t="s">
        <v>2215</v>
      </c>
      <c r="B2769" t="s">
        <v>5</v>
      </c>
      <c r="C2769" t="s">
        <v>1913</v>
      </c>
      <c r="D2769" s="24">
        <v>11145</v>
      </c>
      <c r="E2769" t="s">
        <v>1652</v>
      </c>
      <c r="F2769" t="s">
        <v>99</v>
      </c>
      <c r="G2769" t="s">
        <v>1914</v>
      </c>
      <c r="I2769" t="s">
        <v>1841</v>
      </c>
      <c r="J2769" t="s">
        <v>1915</v>
      </c>
      <c r="K2769" t="s">
        <v>2021</v>
      </c>
      <c r="L2769" s="24">
        <v>68790</v>
      </c>
      <c r="M2769" s="25">
        <f>+VLOOKUP(E2769, TC!A:D, 4, FALSE())</f>
        <v>1.04</v>
      </c>
      <c r="N2769" s="24">
        <f t="shared" si="215"/>
        <v>68790</v>
      </c>
      <c r="O2769" t="str">
        <f t="shared" si="216"/>
        <v>FACTURA</v>
      </c>
      <c r="P2769" t="str">
        <f t="shared" si="217"/>
        <v>2025</v>
      </c>
      <c r="Q2769" t="str">
        <f t="shared" si="218"/>
        <v>02</v>
      </c>
      <c r="R2769" t="str">
        <f>+IFERROR(VLOOKUP(I2769, Listado!A:B, 2, FALSE()), "COMERCIALIZADORA INTERNACIONAL CARIBBEAN EXOTICS S A")</f>
        <v>LONDOÑO ECHEVERRI ALEJANDRA</v>
      </c>
      <c r="S2769" s="25">
        <f>+VLOOKUP(E2769, TC!A:D, 2, FALSE())</f>
        <v>4120.1099999999997</v>
      </c>
      <c r="T2769" t="str">
        <f t="shared" si="219"/>
        <v>COP</v>
      </c>
    </row>
    <row r="2770" spans="1:20" ht="18.75" hidden="1" customHeight="1" x14ac:dyDescent="0.25">
      <c r="A2770" t="s">
        <v>2215</v>
      </c>
      <c r="B2770" t="s">
        <v>1923</v>
      </c>
      <c r="C2770" t="s">
        <v>1913</v>
      </c>
      <c r="D2770" s="24">
        <v>5789</v>
      </c>
      <c r="E2770" t="s">
        <v>1652</v>
      </c>
      <c r="F2770" t="s">
        <v>128</v>
      </c>
      <c r="G2770" t="s">
        <v>110</v>
      </c>
      <c r="H2770" t="s">
        <v>2381</v>
      </c>
      <c r="I2770" t="s">
        <v>1883</v>
      </c>
      <c r="J2770" t="s">
        <v>1984</v>
      </c>
      <c r="K2770" t="s">
        <v>1928</v>
      </c>
      <c r="L2770" s="24">
        <v>3929.2</v>
      </c>
      <c r="M2770" s="25">
        <f>+VLOOKUP(E2770, TC!A:D, 4, FALSE())</f>
        <v>1.04</v>
      </c>
      <c r="N2770" s="24">
        <f t="shared" si="215"/>
        <v>3929.2</v>
      </c>
      <c r="O2770" t="str">
        <f t="shared" si="216"/>
        <v>FACTURA</v>
      </c>
      <c r="P2770" t="str">
        <f t="shared" si="217"/>
        <v>2025</v>
      </c>
      <c r="Q2770" t="str">
        <f t="shared" si="218"/>
        <v>02</v>
      </c>
      <c r="R2770" t="str">
        <f>+IFERROR(VLOOKUP(I2770, Listado!A:B, 2, FALSE()), "COMERCIALIZADORA INTERNACIONAL CARIBBEAN EXOTICS S A")</f>
        <v>PEREZ MEJIA MARIA PAULINA</v>
      </c>
      <c r="S2770" s="25">
        <f>+VLOOKUP(E2770, TC!A:D, 2, FALSE())</f>
        <v>4120.1099999999997</v>
      </c>
      <c r="T2770" t="str">
        <f t="shared" si="219"/>
        <v>USD</v>
      </c>
    </row>
    <row r="2771" spans="1:20" ht="18.75" hidden="1" customHeight="1" x14ac:dyDescent="0.25">
      <c r="A2771" t="s">
        <v>2215</v>
      </c>
      <c r="B2771" t="s">
        <v>1923</v>
      </c>
      <c r="C2771" t="s">
        <v>1913</v>
      </c>
      <c r="D2771" s="24">
        <v>5789</v>
      </c>
      <c r="E2771" t="s">
        <v>1652</v>
      </c>
      <c r="F2771" t="s">
        <v>128</v>
      </c>
      <c r="G2771" t="s">
        <v>110</v>
      </c>
      <c r="H2771" t="s">
        <v>2381</v>
      </c>
      <c r="I2771" t="s">
        <v>1883</v>
      </c>
      <c r="J2771" t="s">
        <v>1984</v>
      </c>
      <c r="K2771" t="s">
        <v>2197</v>
      </c>
      <c r="L2771" s="24">
        <v>3863.4</v>
      </c>
      <c r="M2771" s="25">
        <f>+VLOOKUP(E2771, TC!A:D, 4, FALSE())</f>
        <v>1.04</v>
      </c>
      <c r="N2771" s="24">
        <f t="shared" si="215"/>
        <v>3863.4</v>
      </c>
      <c r="O2771" t="str">
        <f t="shared" si="216"/>
        <v>FACTURA</v>
      </c>
      <c r="P2771" t="str">
        <f t="shared" si="217"/>
        <v>2025</v>
      </c>
      <c r="Q2771" t="str">
        <f t="shared" si="218"/>
        <v>02</v>
      </c>
      <c r="R2771" t="str">
        <f>+IFERROR(VLOOKUP(I2771, Listado!A:B, 2, FALSE()), "COMERCIALIZADORA INTERNACIONAL CARIBBEAN EXOTICS S A")</f>
        <v>PEREZ MEJIA MARIA PAULINA</v>
      </c>
      <c r="S2771" s="25">
        <f>+VLOOKUP(E2771, TC!A:D, 2, FALSE())</f>
        <v>4120.1099999999997</v>
      </c>
      <c r="T2771" t="str">
        <f t="shared" si="219"/>
        <v>USD</v>
      </c>
    </row>
    <row r="2772" spans="1:20" ht="18.75" hidden="1" customHeight="1" x14ac:dyDescent="0.25">
      <c r="A2772" t="s">
        <v>2215</v>
      </c>
      <c r="B2772" t="s">
        <v>1923</v>
      </c>
      <c r="C2772" t="s">
        <v>1913</v>
      </c>
      <c r="D2772" s="24">
        <v>5789</v>
      </c>
      <c r="E2772" t="s">
        <v>1652</v>
      </c>
      <c r="F2772" t="s">
        <v>128</v>
      </c>
      <c r="G2772" t="s">
        <v>110</v>
      </c>
      <c r="H2772" t="s">
        <v>2381</v>
      </c>
      <c r="I2772" t="s">
        <v>1883</v>
      </c>
      <c r="J2772" t="s">
        <v>1984</v>
      </c>
      <c r="K2772" t="s">
        <v>2198</v>
      </c>
      <c r="L2772" s="24">
        <v>1740.96</v>
      </c>
      <c r="M2772" s="25">
        <f>+VLOOKUP(E2772, TC!A:D, 4, FALSE())</f>
        <v>1.04</v>
      </c>
      <c r="N2772" s="24">
        <f t="shared" si="215"/>
        <v>1740.96</v>
      </c>
      <c r="O2772" t="str">
        <f t="shared" si="216"/>
        <v>FACTURA</v>
      </c>
      <c r="P2772" t="str">
        <f t="shared" si="217"/>
        <v>2025</v>
      </c>
      <c r="Q2772" t="str">
        <f t="shared" si="218"/>
        <v>02</v>
      </c>
      <c r="R2772" t="str">
        <f>+IFERROR(VLOOKUP(I2772, Listado!A:B, 2, FALSE()), "COMERCIALIZADORA INTERNACIONAL CARIBBEAN EXOTICS S A")</f>
        <v>PEREZ MEJIA MARIA PAULINA</v>
      </c>
      <c r="S2772" s="25">
        <f>+VLOOKUP(E2772, TC!A:D, 2, FALSE())</f>
        <v>4120.1099999999997</v>
      </c>
      <c r="T2772" t="str">
        <f t="shared" si="219"/>
        <v>USD</v>
      </c>
    </row>
    <row r="2773" spans="1:20" ht="18.75" hidden="1" customHeight="1" x14ac:dyDescent="0.25">
      <c r="A2773" t="s">
        <v>2215</v>
      </c>
      <c r="B2773" t="s">
        <v>1923</v>
      </c>
      <c r="C2773" t="s">
        <v>1913</v>
      </c>
      <c r="D2773" s="24">
        <v>5789</v>
      </c>
      <c r="E2773" t="s">
        <v>1652</v>
      </c>
      <c r="F2773" t="s">
        <v>128</v>
      </c>
      <c r="G2773" t="s">
        <v>110</v>
      </c>
      <c r="H2773" t="s">
        <v>2381</v>
      </c>
      <c r="I2773" t="s">
        <v>1883</v>
      </c>
      <c r="J2773" t="s">
        <v>1984</v>
      </c>
      <c r="K2773" t="s">
        <v>2382</v>
      </c>
      <c r="L2773" s="24">
        <v>2211.1999999999998</v>
      </c>
      <c r="M2773" s="25">
        <f>+VLOOKUP(E2773, TC!A:D, 4, FALSE())</f>
        <v>1.04</v>
      </c>
      <c r="N2773" s="24">
        <f t="shared" si="215"/>
        <v>2211.1999999999998</v>
      </c>
      <c r="O2773" t="str">
        <f t="shared" si="216"/>
        <v>FACTURA</v>
      </c>
      <c r="P2773" t="str">
        <f t="shared" si="217"/>
        <v>2025</v>
      </c>
      <c r="Q2773" t="str">
        <f t="shared" si="218"/>
        <v>02</v>
      </c>
      <c r="R2773" t="str">
        <f>+IFERROR(VLOOKUP(I2773, Listado!A:B, 2, FALSE()), "COMERCIALIZADORA INTERNACIONAL CARIBBEAN EXOTICS S A")</f>
        <v>PEREZ MEJIA MARIA PAULINA</v>
      </c>
      <c r="S2773" s="25">
        <f>+VLOOKUP(E2773, TC!A:D, 2, FALSE())</f>
        <v>4120.1099999999997</v>
      </c>
      <c r="T2773" t="str">
        <f t="shared" si="219"/>
        <v>USD</v>
      </c>
    </row>
    <row r="2774" spans="1:20" ht="18.75" hidden="1" customHeight="1" x14ac:dyDescent="0.25">
      <c r="A2774" t="s">
        <v>2215</v>
      </c>
      <c r="B2774" t="s">
        <v>5</v>
      </c>
      <c r="C2774" t="s">
        <v>1913</v>
      </c>
      <c r="D2774" s="24">
        <v>11146</v>
      </c>
      <c r="E2774" t="s">
        <v>1652</v>
      </c>
      <c r="F2774" t="s">
        <v>1924</v>
      </c>
      <c r="G2774" t="s">
        <v>108</v>
      </c>
      <c r="H2774" t="s">
        <v>2383</v>
      </c>
      <c r="I2774" t="s">
        <v>1894</v>
      </c>
      <c r="J2774" t="s">
        <v>1919</v>
      </c>
      <c r="K2774" t="s">
        <v>59</v>
      </c>
      <c r="L2774" s="24">
        <v>20616</v>
      </c>
      <c r="M2774" s="25">
        <f>+VLOOKUP(E2774, TC!A:D, 4, FALSE())</f>
        <v>1.04</v>
      </c>
      <c r="N2774" s="24">
        <f t="shared" si="215"/>
        <v>21440.639999999999</v>
      </c>
      <c r="O2774" t="str">
        <f t="shared" si="216"/>
        <v>FACTURA</v>
      </c>
      <c r="P2774" t="str">
        <f t="shared" si="217"/>
        <v>2025</v>
      </c>
      <c r="Q2774" t="str">
        <f t="shared" si="218"/>
        <v>02</v>
      </c>
      <c r="R2774" t="str">
        <f>+IFERROR(VLOOKUP(I2774, Listado!A:B, 2, FALSE()), "COMERCIALIZADORA INTERNACIONAL CARIBBEAN EXOTICS S A")</f>
        <v>PIEDRAHITA PEREZ MARIANA</v>
      </c>
      <c r="S2774" s="25">
        <f>+VLOOKUP(E2774, TC!A:D, 2, FALSE())</f>
        <v>4120.1099999999997</v>
      </c>
      <c r="T2774" t="str">
        <f t="shared" si="219"/>
        <v>EUR</v>
      </c>
    </row>
    <row r="2775" spans="1:20" ht="18.75" hidden="1" customHeight="1" x14ac:dyDescent="0.25">
      <c r="A2775" t="s">
        <v>2215</v>
      </c>
      <c r="B2775" t="s">
        <v>5</v>
      </c>
      <c r="C2775" t="s">
        <v>1913</v>
      </c>
      <c r="D2775" s="24">
        <v>11146</v>
      </c>
      <c r="E2775" t="s">
        <v>1652</v>
      </c>
      <c r="F2775" t="s">
        <v>1924</v>
      </c>
      <c r="G2775" t="s">
        <v>108</v>
      </c>
      <c r="H2775" t="s">
        <v>2383</v>
      </c>
      <c r="I2775" t="s">
        <v>1894</v>
      </c>
      <c r="J2775" t="s">
        <v>1919</v>
      </c>
      <c r="K2775" t="s">
        <v>58</v>
      </c>
      <c r="L2775" s="24">
        <v>5022.72</v>
      </c>
      <c r="M2775" s="25">
        <f>+VLOOKUP(E2775, TC!A:D, 4, FALSE())</f>
        <v>1.04</v>
      </c>
      <c r="N2775" s="24">
        <f t="shared" si="215"/>
        <v>5223.6288000000004</v>
      </c>
      <c r="O2775" t="str">
        <f t="shared" si="216"/>
        <v>FACTURA</v>
      </c>
      <c r="P2775" t="str">
        <f t="shared" si="217"/>
        <v>2025</v>
      </c>
      <c r="Q2775" t="str">
        <f t="shared" si="218"/>
        <v>02</v>
      </c>
      <c r="R2775" t="str">
        <f>+IFERROR(VLOOKUP(I2775, Listado!A:B, 2, FALSE()), "COMERCIALIZADORA INTERNACIONAL CARIBBEAN EXOTICS S A")</f>
        <v>PIEDRAHITA PEREZ MARIANA</v>
      </c>
      <c r="S2775" s="25">
        <f>+VLOOKUP(E2775, TC!A:D, 2, FALSE())</f>
        <v>4120.1099999999997</v>
      </c>
      <c r="T2775" t="str">
        <f t="shared" si="219"/>
        <v>EUR</v>
      </c>
    </row>
    <row r="2776" spans="1:20" ht="18.75" hidden="1" customHeight="1" x14ac:dyDescent="0.25">
      <c r="A2776" t="s">
        <v>2215</v>
      </c>
      <c r="B2776" t="s">
        <v>5</v>
      </c>
      <c r="C2776" t="s">
        <v>1913</v>
      </c>
      <c r="D2776" s="24">
        <v>11146</v>
      </c>
      <c r="E2776" t="s">
        <v>1652</v>
      </c>
      <c r="F2776" t="s">
        <v>1924</v>
      </c>
      <c r="G2776" t="s">
        <v>108</v>
      </c>
      <c r="H2776" t="s">
        <v>2383</v>
      </c>
      <c r="I2776" t="s">
        <v>1894</v>
      </c>
      <c r="J2776" t="s">
        <v>1919</v>
      </c>
      <c r="K2776" t="s">
        <v>1959</v>
      </c>
      <c r="L2776" s="24">
        <v>4020</v>
      </c>
      <c r="M2776" s="25">
        <f>+VLOOKUP(E2776, TC!A:D, 4, FALSE())</f>
        <v>1.04</v>
      </c>
      <c r="N2776" s="24">
        <f t="shared" si="215"/>
        <v>4180.8</v>
      </c>
      <c r="O2776" t="str">
        <f t="shared" si="216"/>
        <v>FACTURA</v>
      </c>
      <c r="P2776" t="str">
        <f t="shared" si="217"/>
        <v>2025</v>
      </c>
      <c r="Q2776" t="str">
        <f t="shared" si="218"/>
        <v>02</v>
      </c>
      <c r="R2776" t="str">
        <f>+IFERROR(VLOOKUP(I2776, Listado!A:B, 2, FALSE()), "COMERCIALIZADORA INTERNACIONAL CARIBBEAN EXOTICS S A")</f>
        <v>PIEDRAHITA PEREZ MARIANA</v>
      </c>
      <c r="S2776" s="25">
        <f>+VLOOKUP(E2776, TC!A:D, 2, FALSE())</f>
        <v>4120.1099999999997</v>
      </c>
      <c r="T2776" t="str">
        <f t="shared" si="219"/>
        <v>EUR</v>
      </c>
    </row>
    <row r="2777" spans="1:20" ht="18.75" hidden="1" customHeight="1" x14ac:dyDescent="0.25">
      <c r="A2777" t="s">
        <v>2215</v>
      </c>
      <c r="B2777" t="s">
        <v>5</v>
      </c>
      <c r="C2777" t="s">
        <v>1913</v>
      </c>
      <c r="D2777" s="24">
        <v>11146</v>
      </c>
      <c r="E2777" t="s">
        <v>1652</v>
      </c>
      <c r="F2777" t="s">
        <v>1924</v>
      </c>
      <c r="G2777" t="s">
        <v>108</v>
      </c>
      <c r="H2777" t="s">
        <v>2383</v>
      </c>
      <c r="I2777" t="s">
        <v>1894</v>
      </c>
      <c r="J2777" t="s">
        <v>1919</v>
      </c>
      <c r="K2777" t="s">
        <v>1960</v>
      </c>
      <c r="L2777" s="24">
        <v>72.48</v>
      </c>
      <c r="M2777" s="25">
        <f>+VLOOKUP(E2777, TC!A:D, 4, FALSE())</f>
        <v>1.04</v>
      </c>
      <c r="N2777" s="24">
        <f t="shared" si="215"/>
        <v>75.379200000000012</v>
      </c>
      <c r="O2777" t="str">
        <f t="shared" si="216"/>
        <v>FACTURA</v>
      </c>
      <c r="P2777" t="str">
        <f t="shared" si="217"/>
        <v>2025</v>
      </c>
      <c r="Q2777" t="str">
        <f t="shared" si="218"/>
        <v>02</v>
      </c>
      <c r="R2777" t="str">
        <f>+IFERROR(VLOOKUP(I2777, Listado!A:B, 2, FALSE()), "COMERCIALIZADORA INTERNACIONAL CARIBBEAN EXOTICS S A")</f>
        <v>PIEDRAHITA PEREZ MARIANA</v>
      </c>
      <c r="S2777" s="25">
        <f>+VLOOKUP(E2777, TC!A:D, 2, FALSE())</f>
        <v>4120.1099999999997</v>
      </c>
      <c r="T2777" t="str">
        <f t="shared" si="219"/>
        <v>EUR</v>
      </c>
    </row>
    <row r="2778" spans="1:20" ht="18.75" hidden="1" customHeight="1" x14ac:dyDescent="0.25">
      <c r="A2778" t="s">
        <v>2215</v>
      </c>
      <c r="B2778" t="s">
        <v>1923</v>
      </c>
      <c r="C2778" t="s">
        <v>1913</v>
      </c>
      <c r="D2778" s="24">
        <v>5790</v>
      </c>
      <c r="E2778" t="s">
        <v>1652</v>
      </c>
      <c r="F2778" t="s">
        <v>99</v>
      </c>
      <c r="G2778" t="s">
        <v>1914</v>
      </c>
      <c r="H2778" t="s">
        <v>2384</v>
      </c>
      <c r="I2778" t="s">
        <v>1838</v>
      </c>
      <c r="J2778" t="s">
        <v>1915</v>
      </c>
      <c r="K2778" t="s">
        <v>2026</v>
      </c>
      <c r="L2778" s="24">
        <v>5500</v>
      </c>
      <c r="M2778" s="25">
        <f>+VLOOKUP(E2778, TC!A:D, 4, FALSE())</f>
        <v>1.04</v>
      </c>
      <c r="N2778" s="24">
        <f t="shared" si="215"/>
        <v>5500</v>
      </c>
      <c r="O2778" t="str">
        <f t="shared" si="216"/>
        <v>FACTURA</v>
      </c>
      <c r="P2778" t="str">
        <f t="shared" si="217"/>
        <v>2025</v>
      </c>
      <c r="Q2778" t="str">
        <f t="shared" si="218"/>
        <v>02</v>
      </c>
      <c r="R2778" t="str">
        <f>+IFERROR(VLOOKUP(I2778, Listado!A:B, 2, FALSE()), "COMERCIALIZADORA INTERNACIONAL CARIBBEAN EXOTICS S A")</f>
        <v>LONDOÑO ECHEVERRI ALEJANDRA</v>
      </c>
      <c r="S2778" s="25">
        <f>+VLOOKUP(E2778, TC!A:D, 2, FALSE())</f>
        <v>4120.1099999999997</v>
      </c>
      <c r="T2778" t="str">
        <f t="shared" si="219"/>
        <v>COP</v>
      </c>
    </row>
    <row r="2779" spans="1:20" ht="18.75" hidden="1" customHeight="1" x14ac:dyDescent="0.25">
      <c r="A2779" t="s">
        <v>2215</v>
      </c>
      <c r="B2779" t="s">
        <v>1923</v>
      </c>
      <c r="C2779" t="s">
        <v>1913</v>
      </c>
      <c r="D2779" s="24">
        <v>5790</v>
      </c>
      <c r="E2779" t="s">
        <v>1652</v>
      </c>
      <c r="F2779" t="s">
        <v>99</v>
      </c>
      <c r="G2779" t="s">
        <v>1914</v>
      </c>
      <c r="H2779" t="s">
        <v>2384</v>
      </c>
      <c r="I2779" t="s">
        <v>1838</v>
      </c>
      <c r="J2779" t="s">
        <v>1915</v>
      </c>
      <c r="K2779" t="s">
        <v>2026</v>
      </c>
      <c r="L2779" s="24">
        <v>78500</v>
      </c>
      <c r="M2779" s="25">
        <f>+VLOOKUP(E2779, TC!A:D, 4, FALSE())</f>
        <v>1.04</v>
      </c>
      <c r="N2779" s="24">
        <f t="shared" si="215"/>
        <v>78500</v>
      </c>
      <c r="O2779" t="str">
        <f t="shared" si="216"/>
        <v>FACTURA</v>
      </c>
      <c r="P2779" t="str">
        <f t="shared" si="217"/>
        <v>2025</v>
      </c>
      <c r="Q2779" t="str">
        <f t="shared" si="218"/>
        <v>02</v>
      </c>
      <c r="R2779" t="str">
        <f>+IFERROR(VLOOKUP(I2779, Listado!A:B, 2, FALSE()), "COMERCIALIZADORA INTERNACIONAL CARIBBEAN EXOTICS S A")</f>
        <v>LONDOÑO ECHEVERRI ALEJANDRA</v>
      </c>
      <c r="S2779" s="25">
        <f>+VLOOKUP(E2779, TC!A:D, 2, FALSE())</f>
        <v>4120.1099999999997</v>
      </c>
      <c r="T2779" t="str">
        <f t="shared" si="219"/>
        <v>COP</v>
      </c>
    </row>
    <row r="2780" spans="1:20" ht="18.75" hidden="1" customHeight="1" x14ac:dyDescent="0.25">
      <c r="A2780" t="s">
        <v>2215</v>
      </c>
      <c r="B2780" t="s">
        <v>1923</v>
      </c>
      <c r="C2780" t="s">
        <v>1913</v>
      </c>
      <c r="D2780" s="24">
        <v>5790</v>
      </c>
      <c r="E2780" t="s">
        <v>1652</v>
      </c>
      <c r="F2780" t="s">
        <v>99</v>
      </c>
      <c r="G2780" t="s">
        <v>1914</v>
      </c>
      <c r="H2780" t="s">
        <v>2384</v>
      </c>
      <c r="I2780" t="s">
        <v>1838</v>
      </c>
      <c r="J2780" t="s">
        <v>1915</v>
      </c>
      <c r="K2780" t="s">
        <v>2026</v>
      </c>
      <c r="L2780" s="24">
        <v>15000</v>
      </c>
      <c r="M2780" s="25">
        <f>+VLOOKUP(E2780, TC!A:D, 4, FALSE())</f>
        <v>1.04</v>
      </c>
      <c r="N2780" s="24">
        <f t="shared" si="215"/>
        <v>15000</v>
      </c>
      <c r="O2780" t="str">
        <f t="shared" si="216"/>
        <v>FACTURA</v>
      </c>
      <c r="P2780" t="str">
        <f t="shared" si="217"/>
        <v>2025</v>
      </c>
      <c r="Q2780" t="str">
        <f t="shared" si="218"/>
        <v>02</v>
      </c>
      <c r="R2780" t="str">
        <f>+IFERROR(VLOOKUP(I2780, Listado!A:B, 2, FALSE()), "COMERCIALIZADORA INTERNACIONAL CARIBBEAN EXOTICS S A")</f>
        <v>LONDOÑO ECHEVERRI ALEJANDRA</v>
      </c>
      <c r="S2780" s="25">
        <f>+VLOOKUP(E2780, TC!A:D, 2, FALSE())</f>
        <v>4120.1099999999997</v>
      </c>
      <c r="T2780" t="str">
        <f t="shared" si="219"/>
        <v>COP</v>
      </c>
    </row>
    <row r="2781" spans="1:20" ht="18.75" hidden="1" customHeight="1" x14ac:dyDescent="0.25">
      <c r="A2781" t="s">
        <v>2215</v>
      </c>
      <c r="B2781" t="s">
        <v>1923</v>
      </c>
      <c r="C2781" t="s">
        <v>1913</v>
      </c>
      <c r="D2781" s="24">
        <v>5790</v>
      </c>
      <c r="E2781" t="s">
        <v>1652</v>
      </c>
      <c r="F2781" t="s">
        <v>99</v>
      </c>
      <c r="G2781" t="s">
        <v>1914</v>
      </c>
      <c r="H2781" t="s">
        <v>2384</v>
      </c>
      <c r="I2781" t="s">
        <v>1838</v>
      </c>
      <c r="J2781" t="s">
        <v>1915</v>
      </c>
      <c r="K2781" t="s">
        <v>2019</v>
      </c>
      <c r="L2781" s="24">
        <v>4200</v>
      </c>
      <c r="M2781" s="25">
        <f>+VLOOKUP(E2781, TC!A:D, 4, FALSE())</f>
        <v>1.04</v>
      </c>
      <c r="N2781" s="24">
        <f t="shared" si="215"/>
        <v>4200</v>
      </c>
      <c r="O2781" t="str">
        <f t="shared" si="216"/>
        <v>FACTURA</v>
      </c>
      <c r="P2781" t="str">
        <f t="shared" si="217"/>
        <v>2025</v>
      </c>
      <c r="Q2781" t="str">
        <f t="shared" si="218"/>
        <v>02</v>
      </c>
      <c r="R2781" t="str">
        <f>+IFERROR(VLOOKUP(I2781, Listado!A:B, 2, FALSE()), "COMERCIALIZADORA INTERNACIONAL CARIBBEAN EXOTICS S A")</f>
        <v>LONDOÑO ECHEVERRI ALEJANDRA</v>
      </c>
      <c r="S2781" s="25">
        <f>+VLOOKUP(E2781, TC!A:D, 2, FALSE())</f>
        <v>4120.1099999999997</v>
      </c>
      <c r="T2781" t="str">
        <f t="shared" si="219"/>
        <v>COP</v>
      </c>
    </row>
    <row r="2782" spans="1:20" ht="18.75" hidden="1" customHeight="1" x14ac:dyDescent="0.25">
      <c r="A2782" t="s">
        <v>2215</v>
      </c>
      <c r="B2782" t="s">
        <v>1923</v>
      </c>
      <c r="C2782" t="s">
        <v>1913</v>
      </c>
      <c r="D2782" s="24">
        <v>5790</v>
      </c>
      <c r="E2782" t="s">
        <v>1652</v>
      </c>
      <c r="F2782" t="s">
        <v>99</v>
      </c>
      <c r="G2782" t="s">
        <v>1914</v>
      </c>
      <c r="H2782" t="s">
        <v>2384</v>
      </c>
      <c r="I2782" t="s">
        <v>1838</v>
      </c>
      <c r="J2782" t="s">
        <v>1915</v>
      </c>
      <c r="K2782" t="s">
        <v>2019</v>
      </c>
      <c r="L2782" s="24">
        <v>38700</v>
      </c>
      <c r="M2782" s="25">
        <f>+VLOOKUP(E2782, TC!A:D, 4, FALSE())</f>
        <v>1.04</v>
      </c>
      <c r="N2782" s="24">
        <f t="shared" si="215"/>
        <v>38700</v>
      </c>
      <c r="O2782" t="str">
        <f t="shared" si="216"/>
        <v>FACTURA</v>
      </c>
      <c r="P2782" t="str">
        <f t="shared" si="217"/>
        <v>2025</v>
      </c>
      <c r="Q2782" t="str">
        <f t="shared" si="218"/>
        <v>02</v>
      </c>
      <c r="R2782" t="str">
        <f>+IFERROR(VLOOKUP(I2782, Listado!A:B, 2, FALSE()), "COMERCIALIZADORA INTERNACIONAL CARIBBEAN EXOTICS S A")</f>
        <v>LONDOÑO ECHEVERRI ALEJANDRA</v>
      </c>
      <c r="S2782" s="25">
        <f>+VLOOKUP(E2782, TC!A:D, 2, FALSE())</f>
        <v>4120.1099999999997</v>
      </c>
      <c r="T2782" t="str">
        <f t="shared" si="219"/>
        <v>COP</v>
      </c>
    </row>
    <row r="2783" spans="1:20" ht="18.75" hidden="1" customHeight="1" x14ac:dyDescent="0.25">
      <c r="A2783" t="s">
        <v>2215</v>
      </c>
      <c r="B2783" t="s">
        <v>1923</v>
      </c>
      <c r="C2783" t="s">
        <v>1913</v>
      </c>
      <c r="D2783" s="24">
        <v>5790</v>
      </c>
      <c r="E2783" t="s">
        <v>1652</v>
      </c>
      <c r="F2783" t="s">
        <v>99</v>
      </c>
      <c r="G2783" t="s">
        <v>1914</v>
      </c>
      <c r="H2783" t="s">
        <v>2384</v>
      </c>
      <c r="I2783" t="s">
        <v>1838</v>
      </c>
      <c r="J2783" t="s">
        <v>1915</v>
      </c>
      <c r="K2783" t="s">
        <v>2021</v>
      </c>
      <c r="L2783" s="24">
        <v>115360</v>
      </c>
      <c r="M2783" s="25">
        <f>+VLOOKUP(E2783, TC!A:D, 4, FALSE())</f>
        <v>1.04</v>
      </c>
      <c r="N2783" s="24">
        <f t="shared" si="215"/>
        <v>115360</v>
      </c>
      <c r="O2783" t="str">
        <f t="shared" si="216"/>
        <v>FACTURA</v>
      </c>
      <c r="P2783" t="str">
        <f t="shared" si="217"/>
        <v>2025</v>
      </c>
      <c r="Q2783" t="str">
        <f t="shared" si="218"/>
        <v>02</v>
      </c>
      <c r="R2783" t="str">
        <f>+IFERROR(VLOOKUP(I2783, Listado!A:B, 2, FALSE()), "COMERCIALIZADORA INTERNACIONAL CARIBBEAN EXOTICS S A")</f>
        <v>LONDOÑO ECHEVERRI ALEJANDRA</v>
      </c>
      <c r="S2783" s="25">
        <f>+VLOOKUP(E2783, TC!A:D, 2, FALSE())</f>
        <v>4120.1099999999997</v>
      </c>
      <c r="T2783" t="str">
        <f t="shared" si="219"/>
        <v>COP</v>
      </c>
    </row>
    <row r="2784" spans="1:20" ht="18.75" hidden="1" customHeight="1" x14ac:dyDescent="0.25">
      <c r="A2784" t="s">
        <v>2215</v>
      </c>
      <c r="B2784" t="s">
        <v>1923</v>
      </c>
      <c r="C2784" t="s">
        <v>1913</v>
      </c>
      <c r="D2784" s="24">
        <v>5790</v>
      </c>
      <c r="E2784" t="s">
        <v>1652</v>
      </c>
      <c r="F2784" t="s">
        <v>99</v>
      </c>
      <c r="G2784" t="s">
        <v>1914</v>
      </c>
      <c r="H2784" t="s">
        <v>2384</v>
      </c>
      <c r="I2784" t="s">
        <v>1838</v>
      </c>
      <c r="J2784" t="s">
        <v>1915</v>
      </c>
      <c r="K2784" t="s">
        <v>2021</v>
      </c>
      <c r="L2784" s="24">
        <v>72000</v>
      </c>
      <c r="M2784" s="25">
        <f>+VLOOKUP(E2784, TC!A:D, 4, FALSE())</f>
        <v>1.04</v>
      </c>
      <c r="N2784" s="24">
        <f t="shared" si="215"/>
        <v>72000</v>
      </c>
      <c r="O2784" t="str">
        <f t="shared" si="216"/>
        <v>FACTURA</v>
      </c>
      <c r="P2784" t="str">
        <f t="shared" si="217"/>
        <v>2025</v>
      </c>
      <c r="Q2784" t="str">
        <f t="shared" si="218"/>
        <v>02</v>
      </c>
      <c r="R2784" t="str">
        <f>+IFERROR(VLOOKUP(I2784, Listado!A:B, 2, FALSE()), "COMERCIALIZADORA INTERNACIONAL CARIBBEAN EXOTICS S A")</f>
        <v>LONDOÑO ECHEVERRI ALEJANDRA</v>
      </c>
      <c r="S2784" s="25">
        <f>+VLOOKUP(E2784, TC!A:D, 2, FALSE())</f>
        <v>4120.1099999999997</v>
      </c>
      <c r="T2784" t="str">
        <f t="shared" si="219"/>
        <v>COP</v>
      </c>
    </row>
    <row r="2785" spans="1:20" ht="18.75" hidden="1" customHeight="1" x14ac:dyDescent="0.25">
      <c r="A2785" t="s">
        <v>2215</v>
      </c>
      <c r="B2785" t="s">
        <v>1923</v>
      </c>
      <c r="C2785" t="s">
        <v>1913</v>
      </c>
      <c r="D2785" s="24">
        <v>5790</v>
      </c>
      <c r="E2785" t="s">
        <v>1652</v>
      </c>
      <c r="F2785" t="s">
        <v>99</v>
      </c>
      <c r="G2785" t="s">
        <v>1914</v>
      </c>
      <c r="H2785" t="s">
        <v>2384</v>
      </c>
      <c r="I2785" t="s">
        <v>1838</v>
      </c>
      <c r="J2785" t="s">
        <v>1915</v>
      </c>
      <c r="K2785" t="s">
        <v>2021</v>
      </c>
      <c r="L2785" s="24">
        <v>1120</v>
      </c>
      <c r="M2785" s="25">
        <f>+VLOOKUP(E2785, TC!A:D, 4, FALSE())</f>
        <v>1.04</v>
      </c>
      <c r="N2785" s="24">
        <f t="shared" si="215"/>
        <v>1120</v>
      </c>
      <c r="O2785" t="str">
        <f t="shared" si="216"/>
        <v>FACTURA</v>
      </c>
      <c r="P2785" t="str">
        <f t="shared" si="217"/>
        <v>2025</v>
      </c>
      <c r="Q2785" t="str">
        <f t="shared" si="218"/>
        <v>02</v>
      </c>
      <c r="R2785" t="str">
        <f>+IFERROR(VLOOKUP(I2785, Listado!A:B, 2, FALSE()), "COMERCIALIZADORA INTERNACIONAL CARIBBEAN EXOTICS S A")</f>
        <v>LONDOÑO ECHEVERRI ALEJANDRA</v>
      </c>
      <c r="S2785" s="25">
        <f>+VLOOKUP(E2785, TC!A:D, 2, FALSE())</f>
        <v>4120.1099999999997</v>
      </c>
      <c r="T2785" t="str">
        <f t="shared" si="219"/>
        <v>COP</v>
      </c>
    </row>
    <row r="2786" spans="1:20" ht="18.75" hidden="1" customHeight="1" x14ac:dyDescent="0.25">
      <c r="A2786" t="s">
        <v>2215</v>
      </c>
      <c r="B2786" t="s">
        <v>1923</v>
      </c>
      <c r="C2786" t="s">
        <v>1913</v>
      </c>
      <c r="D2786" s="24">
        <v>5790</v>
      </c>
      <c r="E2786" t="s">
        <v>1652</v>
      </c>
      <c r="F2786" t="s">
        <v>99</v>
      </c>
      <c r="G2786" t="s">
        <v>1914</v>
      </c>
      <c r="H2786" t="s">
        <v>2384</v>
      </c>
      <c r="I2786" t="s">
        <v>1838</v>
      </c>
      <c r="J2786" t="s">
        <v>1915</v>
      </c>
      <c r="K2786" t="s">
        <v>2021</v>
      </c>
      <c r="L2786" s="24">
        <v>52480</v>
      </c>
      <c r="M2786" s="25">
        <f>+VLOOKUP(E2786, TC!A:D, 4, FALSE())</f>
        <v>1.04</v>
      </c>
      <c r="N2786" s="24">
        <f t="shared" si="215"/>
        <v>52480</v>
      </c>
      <c r="O2786" t="str">
        <f t="shared" si="216"/>
        <v>FACTURA</v>
      </c>
      <c r="P2786" t="str">
        <f t="shared" si="217"/>
        <v>2025</v>
      </c>
      <c r="Q2786" t="str">
        <f t="shared" si="218"/>
        <v>02</v>
      </c>
      <c r="R2786" t="str">
        <f>+IFERROR(VLOOKUP(I2786, Listado!A:B, 2, FALSE()), "COMERCIALIZADORA INTERNACIONAL CARIBBEAN EXOTICS S A")</f>
        <v>LONDOÑO ECHEVERRI ALEJANDRA</v>
      </c>
      <c r="S2786" s="25">
        <f>+VLOOKUP(E2786, TC!A:D, 2, FALSE())</f>
        <v>4120.1099999999997</v>
      </c>
      <c r="T2786" t="str">
        <f t="shared" si="219"/>
        <v>COP</v>
      </c>
    </row>
    <row r="2787" spans="1:20" ht="18.75" hidden="1" customHeight="1" x14ac:dyDescent="0.25">
      <c r="A2787" t="s">
        <v>2215</v>
      </c>
      <c r="B2787" t="s">
        <v>1923</v>
      </c>
      <c r="C2787" t="s">
        <v>1913</v>
      </c>
      <c r="D2787" s="24">
        <v>5790</v>
      </c>
      <c r="E2787" t="s">
        <v>1652</v>
      </c>
      <c r="F2787" t="s">
        <v>99</v>
      </c>
      <c r="G2787" t="s">
        <v>1914</v>
      </c>
      <c r="H2787" t="s">
        <v>2384</v>
      </c>
      <c r="I2787" t="s">
        <v>1838</v>
      </c>
      <c r="J2787" t="s">
        <v>1915</v>
      </c>
      <c r="K2787" t="s">
        <v>2021</v>
      </c>
      <c r="L2787" s="24">
        <v>302160</v>
      </c>
      <c r="M2787" s="25">
        <f>+VLOOKUP(E2787, TC!A:D, 4, FALSE())</f>
        <v>1.04</v>
      </c>
      <c r="N2787" s="24">
        <f t="shared" si="215"/>
        <v>302160</v>
      </c>
      <c r="O2787" t="str">
        <f t="shared" si="216"/>
        <v>FACTURA</v>
      </c>
      <c r="P2787" t="str">
        <f t="shared" si="217"/>
        <v>2025</v>
      </c>
      <c r="Q2787" t="str">
        <f t="shared" si="218"/>
        <v>02</v>
      </c>
      <c r="R2787" t="str">
        <f>+IFERROR(VLOOKUP(I2787, Listado!A:B, 2, FALSE()), "COMERCIALIZADORA INTERNACIONAL CARIBBEAN EXOTICS S A")</f>
        <v>LONDOÑO ECHEVERRI ALEJANDRA</v>
      </c>
      <c r="S2787" s="25">
        <f>+VLOOKUP(E2787, TC!A:D, 2, FALSE())</f>
        <v>4120.1099999999997</v>
      </c>
      <c r="T2787" t="str">
        <f t="shared" si="219"/>
        <v>COP</v>
      </c>
    </row>
    <row r="2788" spans="1:20" ht="18.75" hidden="1" customHeight="1" x14ac:dyDescent="0.25">
      <c r="A2788" t="s">
        <v>2215</v>
      </c>
      <c r="B2788" t="s">
        <v>1923</v>
      </c>
      <c r="C2788" t="s">
        <v>1913</v>
      </c>
      <c r="D2788" s="24">
        <v>5790</v>
      </c>
      <c r="E2788" t="s">
        <v>1652</v>
      </c>
      <c r="F2788" t="s">
        <v>99</v>
      </c>
      <c r="G2788" t="s">
        <v>1914</v>
      </c>
      <c r="H2788" t="s">
        <v>2384</v>
      </c>
      <c r="I2788" t="s">
        <v>1838</v>
      </c>
      <c r="J2788" t="s">
        <v>1915</v>
      </c>
      <c r="K2788" t="s">
        <v>2022</v>
      </c>
      <c r="L2788" s="24">
        <v>6000</v>
      </c>
      <c r="M2788" s="25">
        <f>+VLOOKUP(E2788, TC!A:D, 4, FALSE())</f>
        <v>1.04</v>
      </c>
      <c r="N2788" s="24">
        <f t="shared" si="215"/>
        <v>6000</v>
      </c>
      <c r="O2788" t="str">
        <f t="shared" si="216"/>
        <v>FACTURA</v>
      </c>
      <c r="P2788" t="str">
        <f t="shared" si="217"/>
        <v>2025</v>
      </c>
      <c r="Q2788" t="str">
        <f t="shared" si="218"/>
        <v>02</v>
      </c>
      <c r="R2788" t="str">
        <f>+IFERROR(VLOOKUP(I2788, Listado!A:B, 2, FALSE()), "COMERCIALIZADORA INTERNACIONAL CARIBBEAN EXOTICS S A")</f>
        <v>LONDOÑO ECHEVERRI ALEJANDRA</v>
      </c>
      <c r="S2788" s="25">
        <f>+VLOOKUP(E2788, TC!A:D, 2, FALSE())</f>
        <v>4120.1099999999997</v>
      </c>
      <c r="T2788" t="str">
        <f t="shared" si="219"/>
        <v>COP</v>
      </c>
    </row>
    <row r="2789" spans="1:20" ht="18.75" hidden="1" customHeight="1" x14ac:dyDescent="0.25">
      <c r="A2789" t="s">
        <v>2215</v>
      </c>
      <c r="B2789" t="s">
        <v>1923</v>
      </c>
      <c r="C2789" t="s">
        <v>1913</v>
      </c>
      <c r="D2789" s="24">
        <v>5790</v>
      </c>
      <c r="E2789" t="s">
        <v>1652</v>
      </c>
      <c r="F2789" t="s">
        <v>99</v>
      </c>
      <c r="G2789" t="s">
        <v>1914</v>
      </c>
      <c r="H2789" t="s">
        <v>2384</v>
      </c>
      <c r="I2789" t="s">
        <v>1838</v>
      </c>
      <c r="J2789" t="s">
        <v>1915</v>
      </c>
      <c r="K2789" t="s">
        <v>2022</v>
      </c>
      <c r="L2789" s="24">
        <v>65280</v>
      </c>
      <c r="M2789" s="25">
        <f>+VLOOKUP(E2789, TC!A:D, 4, FALSE())</f>
        <v>1.04</v>
      </c>
      <c r="N2789" s="24">
        <f t="shared" si="215"/>
        <v>65280</v>
      </c>
      <c r="O2789" t="str">
        <f t="shared" si="216"/>
        <v>FACTURA</v>
      </c>
      <c r="P2789" t="str">
        <f t="shared" si="217"/>
        <v>2025</v>
      </c>
      <c r="Q2789" t="str">
        <f t="shared" si="218"/>
        <v>02</v>
      </c>
      <c r="R2789" t="str">
        <f>+IFERROR(VLOOKUP(I2789, Listado!A:B, 2, FALSE()), "COMERCIALIZADORA INTERNACIONAL CARIBBEAN EXOTICS S A")</f>
        <v>LONDOÑO ECHEVERRI ALEJANDRA</v>
      </c>
      <c r="S2789" s="25">
        <f>+VLOOKUP(E2789, TC!A:D, 2, FALSE())</f>
        <v>4120.1099999999997</v>
      </c>
      <c r="T2789" t="str">
        <f t="shared" si="219"/>
        <v>COP</v>
      </c>
    </row>
    <row r="2790" spans="1:20" ht="18.75" hidden="1" customHeight="1" x14ac:dyDescent="0.25">
      <c r="A2790" t="s">
        <v>2215</v>
      </c>
      <c r="B2790" t="s">
        <v>1923</v>
      </c>
      <c r="C2790" t="s">
        <v>1913</v>
      </c>
      <c r="D2790" s="24">
        <v>5790</v>
      </c>
      <c r="E2790" t="s">
        <v>1652</v>
      </c>
      <c r="F2790" t="s">
        <v>99</v>
      </c>
      <c r="G2790" t="s">
        <v>1914</v>
      </c>
      <c r="H2790" t="s">
        <v>2384</v>
      </c>
      <c r="I2790" t="s">
        <v>1838</v>
      </c>
      <c r="J2790" t="s">
        <v>1915</v>
      </c>
      <c r="K2790" t="s">
        <v>2022</v>
      </c>
      <c r="L2790" s="24">
        <v>42240</v>
      </c>
      <c r="M2790" s="25">
        <f>+VLOOKUP(E2790, TC!A:D, 4, FALSE())</f>
        <v>1.04</v>
      </c>
      <c r="N2790" s="24">
        <f t="shared" si="215"/>
        <v>42240</v>
      </c>
      <c r="O2790" t="str">
        <f t="shared" si="216"/>
        <v>FACTURA</v>
      </c>
      <c r="P2790" t="str">
        <f t="shared" si="217"/>
        <v>2025</v>
      </c>
      <c r="Q2790" t="str">
        <f t="shared" si="218"/>
        <v>02</v>
      </c>
      <c r="R2790" t="str">
        <f>+IFERROR(VLOOKUP(I2790, Listado!A:B, 2, FALSE()), "COMERCIALIZADORA INTERNACIONAL CARIBBEAN EXOTICS S A")</f>
        <v>LONDOÑO ECHEVERRI ALEJANDRA</v>
      </c>
      <c r="S2790" s="25">
        <f>+VLOOKUP(E2790, TC!A:D, 2, FALSE())</f>
        <v>4120.1099999999997</v>
      </c>
      <c r="T2790" t="str">
        <f t="shared" si="219"/>
        <v>COP</v>
      </c>
    </row>
    <row r="2791" spans="1:20" ht="18.75" hidden="1" customHeight="1" x14ac:dyDescent="0.25">
      <c r="A2791" t="s">
        <v>2215</v>
      </c>
      <c r="B2791" t="s">
        <v>1923</v>
      </c>
      <c r="C2791" t="s">
        <v>1913</v>
      </c>
      <c r="D2791" s="24">
        <v>5791</v>
      </c>
      <c r="E2791" t="s">
        <v>1652</v>
      </c>
      <c r="F2791" t="s">
        <v>128</v>
      </c>
      <c r="G2791" t="s">
        <v>110</v>
      </c>
      <c r="H2791" t="s">
        <v>2385</v>
      </c>
      <c r="I2791" t="s">
        <v>1851</v>
      </c>
      <c r="J2791" t="s">
        <v>1940</v>
      </c>
      <c r="K2791" t="s">
        <v>2069</v>
      </c>
      <c r="L2791" s="24">
        <v>70.099999999999994</v>
      </c>
      <c r="M2791" s="25">
        <f>+VLOOKUP(E2791, TC!A:D, 4, FALSE())</f>
        <v>1.04</v>
      </c>
      <c r="N2791" s="24">
        <f t="shared" si="215"/>
        <v>70.099999999999994</v>
      </c>
      <c r="O2791" t="str">
        <f t="shared" si="216"/>
        <v>FACTURA</v>
      </c>
      <c r="P2791" t="str">
        <f t="shared" si="217"/>
        <v>2025</v>
      </c>
      <c r="Q2791" t="str">
        <f t="shared" si="218"/>
        <v>02</v>
      </c>
      <c r="R2791" t="str">
        <f>+IFERROR(VLOOKUP(I2791, Listado!A:B, 2, FALSE()), "COMERCIALIZADORA INTERNACIONAL CARIBBEAN EXOTICS S A")</f>
        <v>PEREZ MEJIA MARIA PAULINA</v>
      </c>
      <c r="S2791" s="25">
        <f>+VLOOKUP(E2791, TC!A:D, 2, FALSE())</f>
        <v>4120.1099999999997</v>
      </c>
      <c r="T2791" t="str">
        <f t="shared" si="219"/>
        <v>USD</v>
      </c>
    </row>
    <row r="2792" spans="1:20" ht="18.75" hidden="1" customHeight="1" x14ac:dyDescent="0.25">
      <c r="A2792" t="s">
        <v>2215</v>
      </c>
      <c r="B2792" t="s">
        <v>1923</v>
      </c>
      <c r="C2792" t="s">
        <v>1913</v>
      </c>
      <c r="D2792" s="24">
        <v>5791</v>
      </c>
      <c r="E2792" t="s">
        <v>1652</v>
      </c>
      <c r="F2792" t="s">
        <v>128</v>
      </c>
      <c r="G2792" t="s">
        <v>110</v>
      </c>
      <c r="H2792" t="s">
        <v>2385</v>
      </c>
      <c r="I2792" t="s">
        <v>1851</v>
      </c>
      <c r="J2792" t="s">
        <v>1940</v>
      </c>
      <c r="K2792" t="s">
        <v>1941</v>
      </c>
      <c r="L2792" s="24">
        <v>1320</v>
      </c>
      <c r="M2792" s="25">
        <f>+VLOOKUP(E2792, TC!A:D, 4, FALSE())</f>
        <v>1.04</v>
      </c>
      <c r="N2792" s="24">
        <f t="shared" si="215"/>
        <v>1320</v>
      </c>
      <c r="O2792" t="str">
        <f t="shared" si="216"/>
        <v>FACTURA</v>
      </c>
      <c r="P2792" t="str">
        <f t="shared" si="217"/>
        <v>2025</v>
      </c>
      <c r="Q2792" t="str">
        <f t="shared" si="218"/>
        <v>02</v>
      </c>
      <c r="R2792" t="str">
        <f>+IFERROR(VLOOKUP(I2792, Listado!A:B, 2, FALSE()), "COMERCIALIZADORA INTERNACIONAL CARIBBEAN EXOTICS S A")</f>
        <v>PEREZ MEJIA MARIA PAULINA</v>
      </c>
      <c r="S2792" s="25">
        <f>+VLOOKUP(E2792, TC!A:D, 2, FALSE())</f>
        <v>4120.1099999999997</v>
      </c>
      <c r="T2792" t="str">
        <f t="shared" si="219"/>
        <v>USD</v>
      </c>
    </row>
    <row r="2793" spans="1:20" ht="18.75" hidden="1" customHeight="1" x14ac:dyDescent="0.25">
      <c r="A2793" t="s">
        <v>2215</v>
      </c>
      <c r="B2793" t="s">
        <v>1923</v>
      </c>
      <c r="C2793" t="s">
        <v>1913</v>
      </c>
      <c r="D2793" s="24">
        <v>5791</v>
      </c>
      <c r="E2793" t="s">
        <v>1652</v>
      </c>
      <c r="F2793" t="s">
        <v>128</v>
      </c>
      <c r="G2793" t="s">
        <v>110</v>
      </c>
      <c r="H2793" t="s">
        <v>2385</v>
      </c>
      <c r="I2793" t="s">
        <v>1851</v>
      </c>
      <c r="J2793" t="s">
        <v>1940</v>
      </c>
      <c r="K2793" t="s">
        <v>2070</v>
      </c>
      <c r="L2793" s="24">
        <v>801.6</v>
      </c>
      <c r="M2793" s="25">
        <f>+VLOOKUP(E2793, TC!A:D, 4, FALSE())</f>
        <v>1.04</v>
      </c>
      <c r="N2793" s="24">
        <f t="shared" si="215"/>
        <v>801.6</v>
      </c>
      <c r="O2793" t="str">
        <f t="shared" si="216"/>
        <v>FACTURA</v>
      </c>
      <c r="P2793" t="str">
        <f t="shared" si="217"/>
        <v>2025</v>
      </c>
      <c r="Q2793" t="str">
        <f t="shared" si="218"/>
        <v>02</v>
      </c>
      <c r="R2793" t="str">
        <f>+IFERROR(VLOOKUP(I2793, Listado!A:B, 2, FALSE()), "COMERCIALIZADORA INTERNACIONAL CARIBBEAN EXOTICS S A")</f>
        <v>PEREZ MEJIA MARIA PAULINA</v>
      </c>
      <c r="S2793" s="25">
        <f>+VLOOKUP(E2793, TC!A:D, 2, FALSE())</f>
        <v>4120.1099999999997</v>
      </c>
      <c r="T2793" t="str">
        <f t="shared" si="219"/>
        <v>USD</v>
      </c>
    </row>
    <row r="2794" spans="1:20" ht="18.75" hidden="1" customHeight="1" x14ac:dyDescent="0.25">
      <c r="A2794" t="s">
        <v>2215</v>
      </c>
      <c r="B2794" t="s">
        <v>1923</v>
      </c>
      <c r="C2794" t="s">
        <v>1913</v>
      </c>
      <c r="D2794" s="24">
        <v>5791</v>
      </c>
      <c r="E2794" t="s">
        <v>1652</v>
      </c>
      <c r="F2794" t="s">
        <v>128</v>
      </c>
      <c r="G2794" t="s">
        <v>110</v>
      </c>
      <c r="H2794" t="s">
        <v>2385</v>
      </c>
      <c r="I2794" t="s">
        <v>1851</v>
      </c>
      <c r="J2794" t="s">
        <v>1940</v>
      </c>
      <c r="K2794" t="s">
        <v>2016</v>
      </c>
      <c r="L2794" s="24">
        <v>3510</v>
      </c>
      <c r="M2794" s="25">
        <f>+VLOOKUP(E2794, TC!A:D, 4, FALSE())</f>
        <v>1.04</v>
      </c>
      <c r="N2794" s="24">
        <f t="shared" si="215"/>
        <v>3510</v>
      </c>
      <c r="O2794" t="str">
        <f t="shared" si="216"/>
        <v>FACTURA</v>
      </c>
      <c r="P2794" t="str">
        <f t="shared" si="217"/>
        <v>2025</v>
      </c>
      <c r="Q2794" t="str">
        <f t="shared" si="218"/>
        <v>02</v>
      </c>
      <c r="R2794" t="str">
        <f>+IFERROR(VLOOKUP(I2794, Listado!A:B, 2, FALSE()), "COMERCIALIZADORA INTERNACIONAL CARIBBEAN EXOTICS S A")</f>
        <v>PEREZ MEJIA MARIA PAULINA</v>
      </c>
      <c r="S2794" s="25">
        <f>+VLOOKUP(E2794, TC!A:D, 2, FALSE())</f>
        <v>4120.1099999999997</v>
      </c>
      <c r="T2794" t="str">
        <f t="shared" si="219"/>
        <v>USD</v>
      </c>
    </row>
    <row r="2795" spans="1:20" ht="18.75" hidden="1" customHeight="1" x14ac:dyDescent="0.25">
      <c r="A2795" t="s">
        <v>2215</v>
      </c>
      <c r="B2795" t="s">
        <v>1923</v>
      </c>
      <c r="C2795" t="s">
        <v>1913</v>
      </c>
      <c r="D2795" s="24">
        <v>5791</v>
      </c>
      <c r="E2795" t="s">
        <v>1652</v>
      </c>
      <c r="F2795" t="s">
        <v>128</v>
      </c>
      <c r="G2795" t="s">
        <v>110</v>
      </c>
      <c r="H2795" t="s">
        <v>2385</v>
      </c>
      <c r="I2795" t="s">
        <v>1851</v>
      </c>
      <c r="J2795" t="s">
        <v>1940</v>
      </c>
      <c r="K2795" t="s">
        <v>2149</v>
      </c>
      <c r="L2795" s="24">
        <v>253.8</v>
      </c>
      <c r="M2795" s="25">
        <f>+VLOOKUP(E2795, TC!A:D, 4, FALSE())</f>
        <v>1.04</v>
      </c>
      <c r="N2795" s="24">
        <f t="shared" si="215"/>
        <v>253.8</v>
      </c>
      <c r="O2795" t="str">
        <f t="shared" si="216"/>
        <v>FACTURA</v>
      </c>
      <c r="P2795" t="str">
        <f t="shared" si="217"/>
        <v>2025</v>
      </c>
      <c r="Q2795" t="str">
        <f t="shared" si="218"/>
        <v>02</v>
      </c>
      <c r="R2795" t="str">
        <f>+IFERROR(VLOOKUP(I2795, Listado!A:B, 2, FALSE()), "COMERCIALIZADORA INTERNACIONAL CARIBBEAN EXOTICS S A")</f>
        <v>PEREZ MEJIA MARIA PAULINA</v>
      </c>
      <c r="S2795" s="25">
        <f>+VLOOKUP(E2795, TC!A:D, 2, FALSE())</f>
        <v>4120.1099999999997</v>
      </c>
      <c r="T2795" t="str">
        <f t="shared" si="219"/>
        <v>USD</v>
      </c>
    </row>
    <row r="2796" spans="1:20" ht="18.75" hidden="1" customHeight="1" x14ac:dyDescent="0.25">
      <c r="A2796" t="s">
        <v>2215</v>
      </c>
      <c r="B2796" t="s">
        <v>1923</v>
      </c>
      <c r="C2796" t="s">
        <v>1913</v>
      </c>
      <c r="D2796" s="24">
        <v>5792</v>
      </c>
      <c r="E2796" t="s">
        <v>1652</v>
      </c>
      <c r="F2796" t="s">
        <v>99</v>
      </c>
      <c r="G2796" t="s">
        <v>113</v>
      </c>
      <c r="H2796" t="s">
        <v>2386</v>
      </c>
      <c r="I2796" t="s">
        <v>2387</v>
      </c>
      <c r="J2796" t="s">
        <v>1915</v>
      </c>
      <c r="K2796" t="s">
        <v>2025</v>
      </c>
      <c r="L2796" s="24">
        <v>739500</v>
      </c>
      <c r="M2796" s="25">
        <f>+VLOOKUP(E2796, TC!A:D, 4, FALSE())</f>
        <v>1.04</v>
      </c>
      <c r="N2796" s="24">
        <f t="shared" si="215"/>
        <v>739500</v>
      </c>
      <c r="O2796" t="str">
        <f t="shared" si="216"/>
        <v>FACTURA</v>
      </c>
      <c r="P2796" t="str">
        <f t="shared" si="217"/>
        <v>2025</v>
      </c>
      <c r="Q2796" t="str">
        <f t="shared" si="218"/>
        <v>02</v>
      </c>
      <c r="R2796" t="str">
        <f>+IFERROR(VLOOKUP(I2796, Listado!A:B, 2, FALSE()), "COMERCIALIZADORA INTERNACIONAL CARIBBEAN EXOTICS S A")</f>
        <v>COMERCIALIZADORA INTERNACIONAL CARIBBEAN EXOTICS S A</v>
      </c>
      <c r="S2796" s="25">
        <f>+VLOOKUP(E2796, TC!A:D, 2, FALSE())</f>
        <v>4120.1099999999997</v>
      </c>
      <c r="T2796" t="str">
        <f t="shared" si="219"/>
        <v>COP</v>
      </c>
    </row>
    <row r="2797" spans="1:20" ht="18.75" hidden="1" customHeight="1" x14ac:dyDescent="0.25">
      <c r="A2797" t="s">
        <v>2215</v>
      </c>
      <c r="B2797" t="s">
        <v>1923</v>
      </c>
      <c r="C2797" t="s">
        <v>1913</v>
      </c>
      <c r="D2797" s="24">
        <v>5792</v>
      </c>
      <c r="E2797" t="s">
        <v>1652</v>
      </c>
      <c r="F2797" t="s">
        <v>99</v>
      </c>
      <c r="G2797" t="s">
        <v>113</v>
      </c>
      <c r="H2797" t="s">
        <v>2386</v>
      </c>
      <c r="I2797" t="s">
        <v>2387</v>
      </c>
      <c r="J2797" t="s">
        <v>1915</v>
      </c>
      <c r="K2797" t="s">
        <v>2025</v>
      </c>
      <c r="L2797" s="24">
        <v>1389000</v>
      </c>
      <c r="M2797" s="25">
        <f>+VLOOKUP(E2797, TC!A:D, 4, FALSE())</f>
        <v>1.04</v>
      </c>
      <c r="N2797" s="24">
        <f t="shared" si="215"/>
        <v>1389000</v>
      </c>
      <c r="O2797" t="str">
        <f t="shared" si="216"/>
        <v>FACTURA</v>
      </c>
      <c r="P2797" t="str">
        <f t="shared" si="217"/>
        <v>2025</v>
      </c>
      <c r="Q2797" t="str">
        <f t="shared" si="218"/>
        <v>02</v>
      </c>
      <c r="R2797" t="str">
        <f>+IFERROR(VLOOKUP(I2797, Listado!A:B, 2, FALSE()), "COMERCIALIZADORA INTERNACIONAL CARIBBEAN EXOTICS S A")</f>
        <v>COMERCIALIZADORA INTERNACIONAL CARIBBEAN EXOTICS S A</v>
      </c>
      <c r="S2797" s="25">
        <f>+VLOOKUP(E2797, TC!A:D, 2, FALSE())</f>
        <v>4120.1099999999997</v>
      </c>
      <c r="T2797" t="str">
        <f t="shared" si="219"/>
        <v>COP</v>
      </c>
    </row>
    <row r="2798" spans="1:20" ht="18.75" hidden="1" customHeight="1" x14ac:dyDescent="0.25">
      <c r="A2798" t="s">
        <v>2215</v>
      </c>
      <c r="B2798" t="s">
        <v>1923</v>
      </c>
      <c r="C2798" t="s">
        <v>1913</v>
      </c>
      <c r="D2798" s="24">
        <v>5792</v>
      </c>
      <c r="E2798" t="s">
        <v>1652</v>
      </c>
      <c r="F2798" t="s">
        <v>99</v>
      </c>
      <c r="G2798" t="s">
        <v>113</v>
      </c>
      <c r="H2798" t="s">
        <v>2386</v>
      </c>
      <c r="I2798" t="s">
        <v>2387</v>
      </c>
      <c r="J2798" t="s">
        <v>1915</v>
      </c>
      <c r="K2798" t="s">
        <v>2025</v>
      </c>
      <c r="L2798" s="24">
        <v>271500</v>
      </c>
      <c r="M2798" s="25">
        <f>+VLOOKUP(E2798, TC!A:D, 4, FALSE())</f>
        <v>1.04</v>
      </c>
      <c r="N2798" s="24">
        <f t="shared" si="215"/>
        <v>271500</v>
      </c>
      <c r="O2798" t="str">
        <f t="shared" si="216"/>
        <v>FACTURA</v>
      </c>
      <c r="P2798" t="str">
        <f t="shared" si="217"/>
        <v>2025</v>
      </c>
      <c r="Q2798" t="str">
        <f t="shared" si="218"/>
        <v>02</v>
      </c>
      <c r="R2798" t="str">
        <f>+IFERROR(VLOOKUP(I2798, Listado!A:B, 2, FALSE()), "COMERCIALIZADORA INTERNACIONAL CARIBBEAN EXOTICS S A")</f>
        <v>COMERCIALIZADORA INTERNACIONAL CARIBBEAN EXOTICS S A</v>
      </c>
      <c r="S2798" s="25">
        <f>+VLOOKUP(E2798, TC!A:D, 2, FALSE())</f>
        <v>4120.1099999999997</v>
      </c>
      <c r="T2798" t="str">
        <f t="shared" si="219"/>
        <v>COP</v>
      </c>
    </row>
    <row r="2799" spans="1:20" ht="18.75" hidden="1" customHeight="1" x14ac:dyDescent="0.25">
      <c r="A2799" t="s">
        <v>2215</v>
      </c>
      <c r="B2799" t="s">
        <v>1923</v>
      </c>
      <c r="C2799" t="s">
        <v>1913</v>
      </c>
      <c r="D2799" s="24">
        <v>5792</v>
      </c>
      <c r="E2799" t="s">
        <v>1652</v>
      </c>
      <c r="F2799" t="s">
        <v>99</v>
      </c>
      <c r="G2799" t="s">
        <v>113</v>
      </c>
      <c r="H2799" t="s">
        <v>2386</v>
      </c>
      <c r="I2799" t="s">
        <v>2387</v>
      </c>
      <c r="J2799" t="s">
        <v>1915</v>
      </c>
      <c r="K2799" t="s">
        <v>2019</v>
      </c>
      <c r="L2799" s="24">
        <v>247500</v>
      </c>
      <c r="M2799" s="25">
        <f>+VLOOKUP(E2799, TC!A:D, 4, FALSE())</f>
        <v>1.04</v>
      </c>
      <c r="N2799" s="24">
        <f t="shared" si="215"/>
        <v>247500</v>
      </c>
      <c r="O2799" t="str">
        <f t="shared" si="216"/>
        <v>FACTURA</v>
      </c>
      <c r="P2799" t="str">
        <f t="shared" si="217"/>
        <v>2025</v>
      </c>
      <c r="Q2799" t="str">
        <f t="shared" si="218"/>
        <v>02</v>
      </c>
      <c r="R2799" t="str">
        <f>+IFERROR(VLOOKUP(I2799, Listado!A:B, 2, FALSE()), "COMERCIALIZADORA INTERNACIONAL CARIBBEAN EXOTICS S A")</f>
        <v>COMERCIALIZADORA INTERNACIONAL CARIBBEAN EXOTICS S A</v>
      </c>
      <c r="S2799" s="25">
        <f>+VLOOKUP(E2799, TC!A:D, 2, FALSE())</f>
        <v>4120.1099999999997</v>
      </c>
      <c r="T2799" t="str">
        <f t="shared" si="219"/>
        <v>COP</v>
      </c>
    </row>
    <row r="2800" spans="1:20" ht="18.75" hidden="1" customHeight="1" x14ac:dyDescent="0.25">
      <c r="A2800" t="s">
        <v>2215</v>
      </c>
      <c r="B2800" t="s">
        <v>1923</v>
      </c>
      <c r="C2800" t="s">
        <v>1913</v>
      </c>
      <c r="D2800" s="24">
        <v>5792</v>
      </c>
      <c r="E2800" t="s">
        <v>1652</v>
      </c>
      <c r="F2800" t="s">
        <v>99</v>
      </c>
      <c r="G2800" t="s">
        <v>113</v>
      </c>
      <c r="H2800" t="s">
        <v>2386</v>
      </c>
      <c r="I2800" t="s">
        <v>2387</v>
      </c>
      <c r="J2800" t="s">
        <v>1915</v>
      </c>
      <c r="K2800" t="s">
        <v>2019</v>
      </c>
      <c r="L2800" s="24">
        <v>75000</v>
      </c>
      <c r="M2800" s="25">
        <f>+VLOOKUP(E2800, TC!A:D, 4, FALSE())</f>
        <v>1.04</v>
      </c>
      <c r="N2800" s="24">
        <f t="shared" si="215"/>
        <v>75000</v>
      </c>
      <c r="O2800" t="str">
        <f t="shared" si="216"/>
        <v>FACTURA</v>
      </c>
      <c r="P2800" t="str">
        <f t="shared" si="217"/>
        <v>2025</v>
      </c>
      <c r="Q2800" t="str">
        <f t="shared" si="218"/>
        <v>02</v>
      </c>
      <c r="R2800" t="str">
        <f>+IFERROR(VLOOKUP(I2800, Listado!A:B, 2, FALSE()), "COMERCIALIZADORA INTERNACIONAL CARIBBEAN EXOTICS S A")</f>
        <v>COMERCIALIZADORA INTERNACIONAL CARIBBEAN EXOTICS S A</v>
      </c>
      <c r="S2800" s="25">
        <f>+VLOOKUP(E2800, TC!A:D, 2, FALSE())</f>
        <v>4120.1099999999997</v>
      </c>
      <c r="T2800" t="str">
        <f t="shared" si="219"/>
        <v>COP</v>
      </c>
    </row>
    <row r="2801" spans="1:20" ht="18.75" hidden="1" customHeight="1" x14ac:dyDescent="0.25">
      <c r="A2801" t="s">
        <v>2215</v>
      </c>
      <c r="B2801" t="s">
        <v>1923</v>
      </c>
      <c r="C2801" t="s">
        <v>1913</v>
      </c>
      <c r="D2801" s="24">
        <v>5792</v>
      </c>
      <c r="E2801" t="s">
        <v>1652</v>
      </c>
      <c r="F2801" t="s">
        <v>99</v>
      </c>
      <c r="G2801" t="s">
        <v>113</v>
      </c>
      <c r="H2801" t="s">
        <v>2386</v>
      </c>
      <c r="I2801" t="s">
        <v>2387</v>
      </c>
      <c r="J2801" t="s">
        <v>1915</v>
      </c>
      <c r="K2801" t="s">
        <v>2020</v>
      </c>
      <c r="L2801" s="24">
        <v>32116</v>
      </c>
      <c r="M2801" s="25">
        <f>+VLOOKUP(E2801, TC!A:D, 4, FALSE())</f>
        <v>1.04</v>
      </c>
      <c r="N2801" s="24">
        <f t="shared" si="215"/>
        <v>32116</v>
      </c>
      <c r="O2801" t="str">
        <f t="shared" si="216"/>
        <v>FACTURA</v>
      </c>
      <c r="P2801" t="str">
        <f t="shared" si="217"/>
        <v>2025</v>
      </c>
      <c r="Q2801" t="str">
        <f t="shared" si="218"/>
        <v>02</v>
      </c>
      <c r="R2801" t="str">
        <f>+IFERROR(VLOOKUP(I2801, Listado!A:B, 2, FALSE()), "COMERCIALIZADORA INTERNACIONAL CARIBBEAN EXOTICS S A")</f>
        <v>COMERCIALIZADORA INTERNACIONAL CARIBBEAN EXOTICS S A</v>
      </c>
      <c r="S2801" s="25">
        <f>+VLOOKUP(E2801, TC!A:D, 2, FALSE())</f>
        <v>4120.1099999999997</v>
      </c>
      <c r="T2801" t="str">
        <f t="shared" si="219"/>
        <v>COP</v>
      </c>
    </row>
    <row r="2802" spans="1:20" ht="18.75" hidden="1" customHeight="1" x14ac:dyDescent="0.25">
      <c r="A2802" t="s">
        <v>2215</v>
      </c>
      <c r="B2802" t="s">
        <v>1923</v>
      </c>
      <c r="C2802" t="s">
        <v>1913</v>
      </c>
      <c r="D2802" s="24">
        <v>5792</v>
      </c>
      <c r="E2802" t="s">
        <v>1652</v>
      </c>
      <c r="F2802" t="s">
        <v>99</v>
      </c>
      <c r="G2802" t="s">
        <v>113</v>
      </c>
      <c r="H2802" t="s">
        <v>2386</v>
      </c>
      <c r="I2802" t="s">
        <v>2387</v>
      </c>
      <c r="J2802" t="s">
        <v>1915</v>
      </c>
      <c r="K2802" t="s">
        <v>2020</v>
      </c>
      <c r="L2802" s="24">
        <v>1222144</v>
      </c>
      <c r="M2802" s="25">
        <f>+VLOOKUP(E2802, TC!A:D, 4, FALSE())</f>
        <v>1.04</v>
      </c>
      <c r="N2802" s="24">
        <f t="shared" si="215"/>
        <v>1222144</v>
      </c>
      <c r="O2802" t="str">
        <f t="shared" si="216"/>
        <v>FACTURA</v>
      </c>
      <c r="P2802" t="str">
        <f t="shared" si="217"/>
        <v>2025</v>
      </c>
      <c r="Q2802" t="str">
        <f t="shared" si="218"/>
        <v>02</v>
      </c>
      <c r="R2802" t="str">
        <f>+IFERROR(VLOOKUP(I2802, Listado!A:B, 2, FALSE()), "COMERCIALIZADORA INTERNACIONAL CARIBBEAN EXOTICS S A")</f>
        <v>COMERCIALIZADORA INTERNACIONAL CARIBBEAN EXOTICS S A</v>
      </c>
      <c r="S2802" s="25">
        <f>+VLOOKUP(E2802, TC!A:D, 2, FALSE())</f>
        <v>4120.1099999999997</v>
      </c>
      <c r="T2802" t="str">
        <f t="shared" si="219"/>
        <v>COP</v>
      </c>
    </row>
    <row r="2803" spans="1:20" ht="18.75" hidden="1" customHeight="1" x14ac:dyDescent="0.25">
      <c r="A2803" t="s">
        <v>2215</v>
      </c>
      <c r="B2803" t="s">
        <v>1923</v>
      </c>
      <c r="C2803" t="s">
        <v>1913</v>
      </c>
      <c r="D2803" s="24">
        <v>5792</v>
      </c>
      <c r="E2803" t="s">
        <v>1652</v>
      </c>
      <c r="F2803" t="s">
        <v>99</v>
      </c>
      <c r="G2803" t="s">
        <v>113</v>
      </c>
      <c r="H2803" t="s">
        <v>2386</v>
      </c>
      <c r="I2803" t="s">
        <v>2387</v>
      </c>
      <c r="J2803" t="s">
        <v>1915</v>
      </c>
      <c r="K2803" t="s">
        <v>2020</v>
      </c>
      <c r="L2803" s="24">
        <v>11856</v>
      </c>
      <c r="M2803" s="25">
        <f>+VLOOKUP(E2803, TC!A:D, 4, FALSE())</f>
        <v>1.04</v>
      </c>
      <c r="N2803" s="24">
        <f t="shared" si="215"/>
        <v>11856</v>
      </c>
      <c r="O2803" t="str">
        <f t="shared" si="216"/>
        <v>FACTURA</v>
      </c>
      <c r="P2803" t="str">
        <f t="shared" si="217"/>
        <v>2025</v>
      </c>
      <c r="Q2803" t="str">
        <f t="shared" si="218"/>
        <v>02</v>
      </c>
      <c r="R2803" t="str">
        <f>+IFERROR(VLOOKUP(I2803, Listado!A:B, 2, FALSE()), "COMERCIALIZADORA INTERNACIONAL CARIBBEAN EXOTICS S A")</f>
        <v>COMERCIALIZADORA INTERNACIONAL CARIBBEAN EXOTICS S A</v>
      </c>
      <c r="S2803" s="25">
        <f>+VLOOKUP(E2803, TC!A:D, 2, FALSE())</f>
        <v>4120.1099999999997</v>
      </c>
      <c r="T2803" t="str">
        <f t="shared" si="219"/>
        <v>COP</v>
      </c>
    </row>
    <row r="2804" spans="1:20" ht="18.75" hidden="1" customHeight="1" x14ac:dyDescent="0.25">
      <c r="A2804" t="s">
        <v>2215</v>
      </c>
      <c r="B2804" t="s">
        <v>1923</v>
      </c>
      <c r="C2804" t="s">
        <v>1913</v>
      </c>
      <c r="D2804" s="24">
        <v>5792</v>
      </c>
      <c r="E2804" t="s">
        <v>1652</v>
      </c>
      <c r="F2804" t="s">
        <v>99</v>
      </c>
      <c r="G2804" t="s">
        <v>113</v>
      </c>
      <c r="H2804" t="s">
        <v>2386</v>
      </c>
      <c r="I2804" t="s">
        <v>2387</v>
      </c>
      <c r="J2804" t="s">
        <v>1915</v>
      </c>
      <c r="K2804" t="s">
        <v>2020</v>
      </c>
      <c r="L2804" s="24">
        <v>10344</v>
      </c>
      <c r="M2804" s="25">
        <f>+VLOOKUP(E2804, TC!A:D, 4, FALSE())</f>
        <v>1.04</v>
      </c>
      <c r="N2804" s="24">
        <f t="shared" si="215"/>
        <v>10344</v>
      </c>
      <c r="O2804" t="str">
        <f t="shared" si="216"/>
        <v>FACTURA</v>
      </c>
      <c r="P2804" t="str">
        <f t="shared" si="217"/>
        <v>2025</v>
      </c>
      <c r="Q2804" t="str">
        <f t="shared" si="218"/>
        <v>02</v>
      </c>
      <c r="R2804" t="str">
        <f>+IFERROR(VLOOKUP(I2804, Listado!A:B, 2, FALSE()), "COMERCIALIZADORA INTERNACIONAL CARIBBEAN EXOTICS S A")</f>
        <v>COMERCIALIZADORA INTERNACIONAL CARIBBEAN EXOTICS S A</v>
      </c>
      <c r="S2804" s="25">
        <f>+VLOOKUP(E2804, TC!A:D, 2, FALSE())</f>
        <v>4120.1099999999997</v>
      </c>
      <c r="T2804" t="str">
        <f t="shared" si="219"/>
        <v>COP</v>
      </c>
    </row>
    <row r="2805" spans="1:20" ht="18.75" hidden="1" customHeight="1" x14ac:dyDescent="0.25">
      <c r="A2805" t="s">
        <v>2215</v>
      </c>
      <c r="B2805" t="s">
        <v>1923</v>
      </c>
      <c r="C2805" t="s">
        <v>1913</v>
      </c>
      <c r="D2805" s="24">
        <v>5792</v>
      </c>
      <c r="E2805" t="s">
        <v>1652</v>
      </c>
      <c r="F2805" t="s">
        <v>99</v>
      </c>
      <c r="G2805" t="s">
        <v>113</v>
      </c>
      <c r="H2805" t="s">
        <v>2386</v>
      </c>
      <c r="I2805" t="s">
        <v>2387</v>
      </c>
      <c r="J2805" t="s">
        <v>1915</v>
      </c>
      <c r="K2805" t="s">
        <v>2021</v>
      </c>
      <c r="L2805" s="24">
        <v>228780</v>
      </c>
      <c r="M2805" s="25">
        <f>+VLOOKUP(E2805, TC!A:D, 4, FALSE())</f>
        <v>1.04</v>
      </c>
      <c r="N2805" s="24">
        <f t="shared" si="215"/>
        <v>228780</v>
      </c>
      <c r="O2805" t="str">
        <f t="shared" si="216"/>
        <v>FACTURA</v>
      </c>
      <c r="P2805" t="str">
        <f t="shared" si="217"/>
        <v>2025</v>
      </c>
      <c r="Q2805" t="str">
        <f t="shared" si="218"/>
        <v>02</v>
      </c>
      <c r="R2805" t="str">
        <f>+IFERROR(VLOOKUP(I2805, Listado!A:B, 2, FALSE()), "COMERCIALIZADORA INTERNACIONAL CARIBBEAN EXOTICS S A")</f>
        <v>COMERCIALIZADORA INTERNACIONAL CARIBBEAN EXOTICS S A</v>
      </c>
      <c r="S2805" s="25">
        <f>+VLOOKUP(E2805, TC!A:D, 2, FALSE())</f>
        <v>4120.1099999999997</v>
      </c>
      <c r="T2805" t="str">
        <f t="shared" si="219"/>
        <v>COP</v>
      </c>
    </row>
    <row r="2806" spans="1:20" ht="18.75" hidden="1" customHeight="1" x14ac:dyDescent="0.25">
      <c r="A2806" t="s">
        <v>2215</v>
      </c>
      <c r="B2806" t="s">
        <v>5</v>
      </c>
      <c r="C2806" t="s">
        <v>1913</v>
      </c>
      <c r="D2806" s="24">
        <v>11147</v>
      </c>
      <c r="E2806" t="s">
        <v>1652</v>
      </c>
      <c r="F2806" t="s">
        <v>1924</v>
      </c>
      <c r="G2806" t="s">
        <v>108</v>
      </c>
      <c r="H2806" t="s">
        <v>2388</v>
      </c>
      <c r="I2806" t="s">
        <v>1885</v>
      </c>
      <c r="J2806" t="s">
        <v>1919</v>
      </c>
      <c r="K2806" t="s">
        <v>56</v>
      </c>
      <c r="L2806" s="24">
        <v>31.38</v>
      </c>
      <c r="M2806" s="25">
        <f>+VLOOKUP(E2806, TC!A:D, 4, FALSE())</f>
        <v>1.04</v>
      </c>
      <c r="N2806" s="24">
        <f t="shared" si="215"/>
        <v>32.635199999999998</v>
      </c>
      <c r="O2806" t="str">
        <f t="shared" si="216"/>
        <v>FACTURA</v>
      </c>
      <c r="P2806" t="str">
        <f t="shared" si="217"/>
        <v>2025</v>
      </c>
      <c r="Q2806" t="str">
        <f t="shared" si="218"/>
        <v>02</v>
      </c>
      <c r="R2806" t="str">
        <f>+IFERROR(VLOOKUP(I2806, Listado!A:B, 2, FALSE()), "COMERCIALIZADORA INTERNACIONAL CARIBBEAN EXOTICS S A")</f>
        <v>PIEDRAHITA PEREZ MARIANA</v>
      </c>
      <c r="S2806" s="25">
        <f>+VLOOKUP(E2806, TC!A:D, 2, FALSE())</f>
        <v>4120.1099999999997</v>
      </c>
      <c r="T2806" t="str">
        <f t="shared" si="219"/>
        <v>EUR</v>
      </c>
    </row>
    <row r="2807" spans="1:20" ht="18.75" hidden="1" customHeight="1" x14ac:dyDescent="0.25">
      <c r="A2807" t="s">
        <v>2215</v>
      </c>
      <c r="B2807" t="s">
        <v>5</v>
      </c>
      <c r="C2807" t="s">
        <v>1913</v>
      </c>
      <c r="D2807" s="24">
        <v>11147</v>
      </c>
      <c r="E2807" t="s">
        <v>1652</v>
      </c>
      <c r="F2807" t="s">
        <v>1924</v>
      </c>
      <c r="G2807" t="s">
        <v>108</v>
      </c>
      <c r="H2807" t="s">
        <v>2388</v>
      </c>
      <c r="I2807" t="s">
        <v>1885</v>
      </c>
      <c r="J2807" t="s">
        <v>1919</v>
      </c>
      <c r="K2807" t="s">
        <v>56</v>
      </c>
      <c r="L2807" s="24">
        <v>345.18</v>
      </c>
      <c r="M2807" s="25">
        <f>+VLOOKUP(E2807, TC!A:D, 4, FALSE())</f>
        <v>1.04</v>
      </c>
      <c r="N2807" s="24">
        <f t="shared" si="215"/>
        <v>358.98720000000003</v>
      </c>
      <c r="O2807" t="str">
        <f t="shared" si="216"/>
        <v>FACTURA</v>
      </c>
      <c r="P2807" t="str">
        <f t="shared" si="217"/>
        <v>2025</v>
      </c>
      <c r="Q2807" t="str">
        <f t="shared" si="218"/>
        <v>02</v>
      </c>
      <c r="R2807" t="str">
        <f>+IFERROR(VLOOKUP(I2807, Listado!A:B, 2, FALSE()), "COMERCIALIZADORA INTERNACIONAL CARIBBEAN EXOTICS S A")</f>
        <v>PIEDRAHITA PEREZ MARIANA</v>
      </c>
      <c r="S2807" s="25">
        <f>+VLOOKUP(E2807, TC!A:D, 2, FALSE())</f>
        <v>4120.1099999999997</v>
      </c>
      <c r="T2807" t="str">
        <f t="shared" si="219"/>
        <v>EUR</v>
      </c>
    </row>
    <row r="2808" spans="1:20" ht="18.75" hidden="1" customHeight="1" x14ac:dyDescent="0.25">
      <c r="A2808" t="s">
        <v>2215</v>
      </c>
      <c r="B2808" t="s">
        <v>5</v>
      </c>
      <c r="C2808" t="s">
        <v>1913</v>
      </c>
      <c r="D2808" s="24">
        <v>11147</v>
      </c>
      <c r="E2808" t="s">
        <v>1652</v>
      </c>
      <c r="F2808" t="s">
        <v>1924</v>
      </c>
      <c r="G2808" t="s">
        <v>108</v>
      </c>
      <c r="H2808" t="s">
        <v>2388</v>
      </c>
      <c r="I2808" t="s">
        <v>1885</v>
      </c>
      <c r="J2808" t="s">
        <v>1919</v>
      </c>
      <c r="K2808" t="s">
        <v>56</v>
      </c>
      <c r="L2808" s="24">
        <v>36.61</v>
      </c>
      <c r="M2808" s="25">
        <f>+VLOOKUP(E2808, TC!A:D, 4, FALSE())</f>
        <v>1.04</v>
      </c>
      <c r="N2808" s="24">
        <f t="shared" si="215"/>
        <v>38.074400000000004</v>
      </c>
      <c r="O2808" t="str">
        <f t="shared" si="216"/>
        <v>FACTURA</v>
      </c>
      <c r="P2808" t="str">
        <f t="shared" si="217"/>
        <v>2025</v>
      </c>
      <c r="Q2808" t="str">
        <f t="shared" si="218"/>
        <v>02</v>
      </c>
      <c r="R2808" t="str">
        <f>+IFERROR(VLOOKUP(I2808, Listado!A:B, 2, FALSE()), "COMERCIALIZADORA INTERNACIONAL CARIBBEAN EXOTICS S A")</f>
        <v>PIEDRAHITA PEREZ MARIANA</v>
      </c>
      <c r="S2808" s="25">
        <f>+VLOOKUP(E2808, TC!A:D, 2, FALSE())</f>
        <v>4120.1099999999997</v>
      </c>
      <c r="T2808" t="str">
        <f t="shared" si="219"/>
        <v>EUR</v>
      </c>
    </row>
    <row r="2809" spans="1:20" ht="18.75" hidden="1" customHeight="1" x14ac:dyDescent="0.25">
      <c r="A2809" t="s">
        <v>2215</v>
      </c>
      <c r="B2809" t="s">
        <v>5</v>
      </c>
      <c r="C2809" t="s">
        <v>1913</v>
      </c>
      <c r="D2809" s="24">
        <v>11147</v>
      </c>
      <c r="E2809" t="s">
        <v>1652</v>
      </c>
      <c r="F2809" t="s">
        <v>1924</v>
      </c>
      <c r="G2809" t="s">
        <v>108</v>
      </c>
      <c r="H2809" t="s">
        <v>2388</v>
      </c>
      <c r="I2809" t="s">
        <v>1885</v>
      </c>
      <c r="J2809" t="s">
        <v>1919</v>
      </c>
      <c r="K2809" t="s">
        <v>56</v>
      </c>
      <c r="L2809" s="24">
        <v>15.69</v>
      </c>
      <c r="M2809" s="25">
        <f>+VLOOKUP(E2809, TC!A:D, 4, FALSE())</f>
        <v>1.04</v>
      </c>
      <c r="N2809" s="24">
        <f t="shared" si="215"/>
        <v>16.317599999999999</v>
      </c>
      <c r="O2809" t="str">
        <f t="shared" si="216"/>
        <v>FACTURA</v>
      </c>
      <c r="P2809" t="str">
        <f t="shared" si="217"/>
        <v>2025</v>
      </c>
      <c r="Q2809" t="str">
        <f t="shared" si="218"/>
        <v>02</v>
      </c>
      <c r="R2809" t="str">
        <f>+IFERROR(VLOOKUP(I2809, Listado!A:B, 2, FALSE()), "COMERCIALIZADORA INTERNACIONAL CARIBBEAN EXOTICS S A")</f>
        <v>PIEDRAHITA PEREZ MARIANA</v>
      </c>
      <c r="S2809" s="25">
        <f>+VLOOKUP(E2809, TC!A:D, 2, FALSE())</f>
        <v>4120.1099999999997</v>
      </c>
      <c r="T2809" t="str">
        <f t="shared" si="219"/>
        <v>EUR</v>
      </c>
    </row>
    <row r="2810" spans="1:20" ht="18.75" hidden="1" customHeight="1" x14ac:dyDescent="0.25">
      <c r="A2810" t="s">
        <v>2215</v>
      </c>
      <c r="B2810" t="s">
        <v>5</v>
      </c>
      <c r="C2810" t="s">
        <v>1913</v>
      </c>
      <c r="D2810" s="24">
        <v>11147</v>
      </c>
      <c r="E2810" t="s">
        <v>1652</v>
      </c>
      <c r="F2810" t="s">
        <v>1924</v>
      </c>
      <c r="G2810" t="s">
        <v>108</v>
      </c>
      <c r="H2810" t="s">
        <v>2388</v>
      </c>
      <c r="I2810" t="s">
        <v>1885</v>
      </c>
      <c r="J2810" t="s">
        <v>1919</v>
      </c>
      <c r="K2810" t="s">
        <v>56</v>
      </c>
      <c r="L2810" s="24">
        <v>5.23</v>
      </c>
      <c r="M2810" s="25">
        <f>+VLOOKUP(E2810, TC!A:D, 4, FALSE())</f>
        <v>1.04</v>
      </c>
      <c r="N2810" s="24">
        <f t="shared" si="215"/>
        <v>5.4392000000000005</v>
      </c>
      <c r="O2810" t="str">
        <f t="shared" si="216"/>
        <v>FACTURA</v>
      </c>
      <c r="P2810" t="str">
        <f t="shared" si="217"/>
        <v>2025</v>
      </c>
      <c r="Q2810" t="str">
        <f t="shared" si="218"/>
        <v>02</v>
      </c>
      <c r="R2810" t="str">
        <f>+IFERROR(VLOOKUP(I2810, Listado!A:B, 2, FALSE()), "COMERCIALIZADORA INTERNACIONAL CARIBBEAN EXOTICS S A")</f>
        <v>PIEDRAHITA PEREZ MARIANA</v>
      </c>
      <c r="S2810" s="25">
        <f>+VLOOKUP(E2810, TC!A:D, 2, FALSE())</f>
        <v>4120.1099999999997</v>
      </c>
      <c r="T2810" t="str">
        <f t="shared" si="219"/>
        <v>EUR</v>
      </c>
    </row>
    <row r="2811" spans="1:20" ht="18.75" hidden="1" customHeight="1" x14ac:dyDescent="0.25">
      <c r="A2811" t="s">
        <v>2215</v>
      </c>
      <c r="B2811" t="s">
        <v>5</v>
      </c>
      <c r="C2811" t="s">
        <v>1913</v>
      </c>
      <c r="D2811" s="24">
        <v>11147</v>
      </c>
      <c r="E2811" t="s">
        <v>1652</v>
      </c>
      <c r="F2811" t="s">
        <v>1924</v>
      </c>
      <c r="G2811" t="s">
        <v>108</v>
      </c>
      <c r="H2811" t="s">
        <v>2388</v>
      </c>
      <c r="I2811" t="s">
        <v>1885</v>
      </c>
      <c r="J2811" t="s">
        <v>1919</v>
      </c>
      <c r="K2811" t="s">
        <v>56</v>
      </c>
      <c r="L2811" s="24">
        <v>26.15</v>
      </c>
      <c r="M2811" s="25">
        <f>+VLOOKUP(E2811, TC!A:D, 4, FALSE())</f>
        <v>1.04</v>
      </c>
      <c r="N2811" s="24">
        <f t="shared" si="215"/>
        <v>27.195999999999998</v>
      </c>
      <c r="O2811" t="str">
        <f t="shared" si="216"/>
        <v>FACTURA</v>
      </c>
      <c r="P2811" t="str">
        <f t="shared" si="217"/>
        <v>2025</v>
      </c>
      <c r="Q2811" t="str">
        <f t="shared" si="218"/>
        <v>02</v>
      </c>
      <c r="R2811" t="str">
        <f>+IFERROR(VLOOKUP(I2811, Listado!A:B, 2, FALSE()), "COMERCIALIZADORA INTERNACIONAL CARIBBEAN EXOTICS S A")</f>
        <v>PIEDRAHITA PEREZ MARIANA</v>
      </c>
      <c r="S2811" s="25">
        <f>+VLOOKUP(E2811, TC!A:D, 2, FALSE())</f>
        <v>4120.1099999999997</v>
      </c>
      <c r="T2811" t="str">
        <f t="shared" si="219"/>
        <v>EUR</v>
      </c>
    </row>
    <row r="2812" spans="1:20" ht="18.75" hidden="1" customHeight="1" x14ac:dyDescent="0.25">
      <c r="A2812" t="s">
        <v>2215</v>
      </c>
      <c r="B2812" t="s">
        <v>5</v>
      </c>
      <c r="C2812" t="s">
        <v>1913</v>
      </c>
      <c r="D2812" s="24">
        <v>11147</v>
      </c>
      <c r="E2812" t="s">
        <v>1652</v>
      </c>
      <c r="F2812" t="s">
        <v>1924</v>
      </c>
      <c r="G2812" t="s">
        <v>108</v>
      </c>
      <c r="H2812" t="s">
        <v>2388</v>
      </c>
      <c r="I2812" t="s">
        <v>1885</v>
      </c>
      <c r="J2812" t="s">
        <v>1919</v>
      </c>
      <c r="K2812" t="s">
        <v>56</v>
      </c>
      <c r="L2812" s="24">
        <v>20.92</v>
      </c>
      <c r="M2812" s="25">
        <f>+VLOOKUP(E2812, TC!A:D, 4, FALSE())</f>
        <v>1.04</v>
      </c>
      <c r="N2812" s="24">
        <f t="shared" si="215"/>
        <v>21.756800000000002</v>
      </c>
      <c r="O2812" t="str">
        <f t="shared" si="216"/>
        <v>FACTURA</v>
      </c>
      <c r="P2812" t="str">
        <f t="shared" si="217"/>
        <v>2025</v>
      </c>
      <c r="Q2812" t="str">
        <f t="shared" si="218"/>
        <v>02</v>
      </c>
      <c r="R2812" t="str">
        <f>+IFERROR(VLOOKUP(I2812, Listado!A:B, 2, FALSE()), "COMERCIALIZADORA INTERNACIONAL CARIBBEAN EXOTICS S A")</f>
        <v>PIEDRAHITA PEREZ MARIANA</v>
      </c>
      <c r="S2812" s="25">
        <f>+VLOOKUP(E2812, TC!A:D, 2, FALSE())</f>
        <v>4120.1099999999997</v>
      </c>
      <c r="T2812" t="str">
        <f t="shared" si="219"/>
        <v>EUR</v>
      </c>
    </row>
    <row r="2813" spans="1:20" ht="18.75" hidden="1" customHeight="1" x14ac:dyDescent="0.25">
      <c r="A2813" t="s">
        <v>2215</v>
      </c>
      <c r="B2813" t="s">
        <v>5</v>
      </c>
      <c r="C2813" t="s">
        <v>1913</v>
      </c>
      <c r="D2813" s="24">
        <v>11147</v>
      </c>
      <c r="E2813" t="s">
        <v>1652</v>
      </c>
      <c r="F2813" t="s">
        <v>1924</v>
      </c>
      <c r="G2813" t="s">
        <v>108</v>
      </c>
      <c r="H2813" t="s">
        <v>2388</v>
      </c>
      <c r="I2813" t="s">
        <v>1885</v>
      </c>
      <c r="J2813" t="s">
        <v>1919</v>
      </c>
      <c r="K2813" t="s">
        <v>56</v>
      </c>
      <c r="L2813" s="24">
        <v>15.69</v>
      </c>
      <c r="M2813" s="25">
        <f>+VLOOKUP(E2813, TC!A:D, 4, FALSE())</f>
        <v>1.04</v>
      </c>
      <c r="N2813" s="24">
        <f t="shared" si="215"/>
        <v>16.317599999999999</v>
      </c>
      <c r="O2813" t="str">
        <f t="shared" si="216"/>
        <v>FACTURA</v>
      </c>
      <c r="P2813" t="str">
        <f t="shared" si="217"/>
        <v>2025</v>
      </c>
      <c r="Q2813" t="str">
        <f t="shared" si="218"/>
        <v>02</v>
      </c>
      <c r="R2813" t="str">
        <f>+IFERROR(VLOOKUP(I2813, Listado!A:B, 2, FALSE()), "COMERCIALIZADORA INTERNACIONAL CARIBBEAN EXOTICS S A")</f>
        <v>PIEDRAHITA PEREZ MARIANA</v>
      </c>
      <c r="S2813" s="25">
        <f>+VLOOKUP(E2813, TC!A:D, 2, FALSE())</f>
        <v>4120.1099999999997</v>
      </c>
      <c r="T2813" t="str">
        <f t="shared" si="219"/>
        <v>EUR</v>
      </c>
    </row>
    <row r="2814" spans="1:20" ht="18.75" hidden="1" customHeight="1" x14ac:dyDescent="0.25">
      <c r="A2814" t="s">
        <v>2215</v>
      </c>
      <c r="B2814" t="s">
        <v>5</v>
      </c>
      <c r="C2814" t="s">
        <v>1913</v>
      </c>
      <c r="D2814" s="24">
        <v>11147</v>
      </c>
      <c r="E2814" t="s">
        <v>1652</v>
      </c>
      <c r="F2814" t="s">
        <v>1924</v>
      </c>
      <c r="G2814" t="s">
        <v>108</v>
      </c>
      <c r="H2814" t="s">
        <v>2388</v>
      </c>
      <c r="I2814" t="s">
        <v>1885</v>
      </c>
      <c r="J2814" t="s">
        <v>1919</v>
      </c>
      <c r="K2814" t="s">
        <v>56</v>
      </c>
      <c r="L2814" s="24">
        <v>5.23</v>
      </c>
      <c r="M2814" s="25">
        <f>+VLOOKUP(E2814, TC!A:D, 4, FALSE())</f>
        <v>1.04</v>
      </c>
      <c r="N2814" s="24">
        <f t="shared" si="215"/>
        <v>5.4392000000000005</v>
      </c>
      <c r="O2814" t="str">
        <f t="shared" si="216"/>
        <v>FACTURA</v>
      </c>
      <c r="P2814" t="str">
        <f t="shared" si="217"/>
        <v>2025</v>
      </c>
      <c r="Q2814" t="str">
        <f t="shared" si="218"/>
        <v>02</v>
      </c>
      <c r="R2814" t="str">
        <f>+IFERROR(VLOOKUP(I2814, Listado!A:B, 2, FALSE()), "COMERCIALIZADORA INTERNACIONAL CARIBBEAN EXOTICS S A")</f>
        <v>PIEDRAHITA PEREZ MARIANA</v>
      </c>
      <c r="S2814" s="25">
        <f>+VLOOKUP(E2814, TC!A:D, 2, FALSE())</f>
        <v>4120.1099999999997</v>
      </c>
      <c r="T2814" t="str">
        <f t="shared" si="219"/>
        <v>EUR</v>
      </c>
    </row>
    <row r="2815" spans="1:20" ht="18.75" hidden="1" customHeight="1" x14ac:dyDescent="0.25">
      <c r="A2815" t="s">
        <v>2215</v>
      </c>
      <c r="B2815" t="s">
        <v>5</v>
      </c>
      <c r="C2815" t="s">
        <v>1913</v>
      </c>
      <c r="D2815" s="24">
        <v>11147</v>
      </c>
      <c r="E2815" t="s">
        <v>1652</v>
      </c>
      <c r="F2815" t="s">
        <v>1924</v>
      </c>
      <c r="G2815" t="s">
        <v>108</v>
      </c>
      <c r="H2815" t="s">
        <v>2388</v>
      </c>
      <c r="I2815" t="s">
        <v>1885</v>
      </c>
      <c r="J2815" t="s">
        <v>1919</v>
      </c>
      <c r="K2815" t="s">
        <v>56</v>
      </c>
      <c r="L2815" s="24">
        <v>20.92</v>
      </c>
      <c r="M2815" s="25">
        <f>+VLOOKUP(E2815, TC!A:D, 4, FALSE())</f>
        <v>1.04</v>
      </c>
      <c r="N2815" s="24">
        <f t="shared" si="215"/>
        <v>21.756800000000002</v>
      </c>
      <c r="O2815" t="str">
        <f t="shared" si="216"/>
        <v>FACTURA</v>
      </c>
      <c r="P2815" t="str">
        <f t="shared" si="217"/>
        <v>2025</v>
      </c>
      <c r="Q2815" t="str">
        <f t="shared" si="218"/>
        <v>02</v>
      </c>
      <c r="R2815" t="str">
        <f>+IFERROR(VLOOKUP(I2815, Listado!A:B, 2, FALSE()), "COMERCIALIZADORA INTERNACIONAL CARIBBEAN EXOTICS S A")</f>
        <v>PIEDRAHITA PEREZ MARIANA</v>
      </c>
      <c r="S2815" s="25">
        <f>+VLOOKUP(E2815, TC!A:D, 2, FALSE())</f>
        <v>4120.1099999999997</v>
      </c>
      <c r="T2815" t="str">
        <f t="shared" si="219"/>
        <v>EUR</v>
      </c>
    </row>
    <row r="2816" spans="1:20" ht="18.75" hidden="1" customHeight="1" x14ac:dyDescent="0.25">
      <c r="A2816" t="s">
        <v>2215</v>
      </c>
      <c r="B2816" t="s">
        <v>5</v>
      </c>
      <c r="C2816" t="s">
        <v>1913</v>
      </c>
      <c r="D2816" s="24">
        <v>11147</v>
      </c>
      <c r="E2816" t="s">
        <v>1652</v>
      </c>
      <c r="F2816" t="s">
        <v>1924</v>
      </c>
      <c r="G2816" t="s">
        <v>108</v>
      </c>
      <c r="H2816" t="s">
        <v>2388</v>
      </c>
      <c r="I2816" t="s">
        <v>1885</v>
      </c>
      <c r="J2816" t="s">
        <v>1919</v>
      </c>
      <c r="K2816" t="s">
        <v>56</v>
      </c>
      <c r="L2816" s="24">
        <v>47.07</v>
      </c>
      <c r="M2816" s="25">
        <f>+VLOOKUP(E2816, TC!A:D, 4, FALSE())</f>
        <v>1.04</v>
      </c>
      <c r="N2816" s="24">
        <f t="shared" si="215"/>
        <v>48.952800000000003</v>
      </c>
      <c r="O2816" t="str">
        <f t="shared" si="216"/>
        <v>FACTURA</v>
      </c>
      <c r="P2816" t="str">
        <f t="shared" si="217"/>
        <v>2025</v>
      </c>
      <c r="Q2816" t="str">
        <f t="shared" si="218"/>
        <v>02</v>
      </c>
      <c r="R2816" t="str">
        <f>+IFERROR(VLOOKUP(I2816, Listado!A:B, 2, FALSE()), "COMERCIALIZADORA INTERNACIONAL CARIBBEAN EXOTICS S A")</f>
        <v>PIEDRAHITA PEREZ MARIANA</v>
      </c>
      <c r="S2816" s="25">
        <f>+VLOOKUP(E2816, TC!A:D, 2, FALSE())</f>
        <v>4120.1099999999997</v>
      </c>
      <c r="T2816" t="str">
        <f t="shared" si="219"/>
        <v>EUR</v>
      </c>
    </row>
    <row r="2817" spans="1:20" ht="18.75" hidden="1" customHeight="1" x14ac:dyDescent="0.25">
      <c r="A2817" t="s">
        <v>2215</v>
      </c>
      <c r="B2817" t="s">
        <v>5</v>
      </c>
      <c r="C2817" t="s">
        <v>1913</v>
      </c>
      <c r="D2817" s="24">
        <v>11147</v>
      </c>
      <c r="E2817" t="s">
        <v>1652</v>
      </c>
      <c r="F2817" t="s">
        <v>1924</v>
      </c>
      <c r="G2817" t="s">
        <v>108</v>
      </c>
      <c r="H2817" t="s">
        <v>2388</v>
      </c>
      <c r="I2817" t="s">
        <v>1885</v>
      </c>
      <c r="J2817" t="s">
        <v>1919</v>
      </c>
      <c r="K2817" t="s">
        <v>56</v>
      </c>
      <c r="L2817" s="24">
        <v>31.38</v>
      </c>
      <c r="M2817" s="25">
        <f>+VLOOKUP(E2817, TC!A:D, 4, FALSE())</f>
        <v>1.04</v>
      </c>
      <c r="N2817" s="24">
        <f t="shared" si="215"/>
        <v>32.635199999999998</v>
      </c>
      <c r="O2817" t="str">
        <f t="shared" si="216"/>
        <v>FACTURA</v>
      </c>
      <c r="P2817" t="str">
        <f t="shared" si="217"/>
        <v>2025</v>
      </c>
      <c r="Q2817" t="str">
        <f t="shared" si="218"/>
        <v>02</v>
      </c>
      <c r="R2817" t="str">
        <f>+IFERROR(VLOOKUP(I2817, Listado!A:B, 2, FALSE()), "COMERCIALIZADORA INTERNACIONAL CARIBBEAN EXOTICS S A")</f>
        <v>PIEDRAHITA PEREZ MARIANA</v>
      </c>
      <c r="S2817" s="25">
        <f>+VLOOKUP(E2817, TC!A:D, 2, FALSE())</f>
        <v>4120.1099999999997</v>
      </c>
      <c r="T2817" t="str">
        <f t="shared" si="219"/>
        <v>EUR</v>
      </c>
    </row>
    <row r="2818" spans="1:20" ht="18.75" hidden="1" customHeight="1" x14ac:dyDescent="0.25">
      <c r="A2818" t="s">
        <v>2215</v>
      </c>
      <c r="B2818" t="s">
        <v>5</v>
      </c>
      <c r="C2818" t="s">
        <v>1913</v>
      </c>
      <c r="D2818" s="24">
        <v>11147</v>
      </c>
      <c r="E2818" t="s">
        <v>1652</v>
      </c>
      <c r="F2818" t="s">
        <v>1924</v>
      </c>
      <c r="G2818" t="s">
        <v>108</v>
      </c>
      <c r="H2818" t="s">
        <v>2388</v>
      </c>
      <c r="I2818" t="s">
        <v>1885</v>
      </c>
      <c r="J2818" t="s">
        <v>1919</v>
      </c>
      <c r="K2818" t="s">
        <v>56</v>
      </c>
      <c r="L2818" s="24">
        <v>219.66</v>
      </c>
      <c r="M2818" s="25">
        <f>+VLOOKUP(E2818, TC!A:D, 4, FALSE())</f>
        <v>1.04</v>
      </c>
      <c r="N2818" s="24">
        <f t="shared" ref="N2818:N2881" si="220">+IF(F2818="EUR", (M2818*L2818), IF(I2818="JUAN MATAS SAS", (L2818/S2818), L2818))</f>
        <v>228.44640000000001</v>
      </c>
      <c r="O2818" t="str">
        <f t="shared" ref="O2818:O2881" si="221">+IF(C2818="CFE", "FACTURA", IF(ISERROR(SEARCH("ANULA", H2818))=FALSE(), "ANULACIÓN FE", IF(ISERROR(SEARCH("CANCELLATION", H2818))=FALSE(), "ANULACIÓN FE", "NOTAS")))</f>
        <v>FACTURA</v>
      </c>
      <c r="P2818" t="str">
        <f t="shared" ref="P2818:P2881" si="222">+LEFT(E2818, 4)</f>
        <v>2025</v>
      </c>
      <c r="Q2818" t="str">
        <f t="shared" ref="Q2818:Q2881" si="223">+MID(E2818, 5, 2)</f>
        <v>02</v>
      </c>
      <c r="R2818" t="str">
        <f>+IFERROR(VLOOKUP(I2818, Listado!A:B, 2, FALSE()), "COMERCIALIZADORA INTERNACIONAL CARIBBEAN EXOTICS S A")</f>
        <v>PIEDRAHITA PEREZ MARIANA</v>
      </c>
      <c r="S2818" s="25">
        <f>+VLOOKUP(E2818, TC!A:D, 2, FALSE())</f>
        <v>4120.1099999999997</v>
      </c>
      <c r="T2818" t="str">
        <f t="shared" ref="T2818:T2881" si="224">+IF(I2818="JUAN MATAS SAS", "USD", F2818)</f>
        <v>EUR</v>
      </c>
    </row>
    <row r="2819" spans="1:20" ht="18.75" hidden="1" customHeight="1" x14ac:dyDescent="0.25">
      <c r="A2819" t="s">
        <v>2215</v>
      </c>
      <c r="B2819" t="s">
        <v>5</v>
      </c>
      <c r="C2819" t="s">
        <v>1913</v>
      </c>
      <c r="D2819" s="24">
        <v>11147</v>
      </c>
      <c r="E2819" t="s">
        <v>1652</v>
      </c>
      <c r="F2819" t="s">
        <v>1924</v>
      </c>
      <c r="G2819" t="s">
        <v>108</v>
      </c>
      <c r="H2819" t="s">
        <v>2388</v>
      </c>
      <c r="I2819" t="s">
        <v>1885</v>
      </c>
      <c r="J2819" t="s">
        <v>1919</v>
      </c>
      <c r="K2819" t="s">
        <v>56</v>
      </c>
      <c r="L2819" s="24">
        <v>387.02</v>
      </c>
      <c r="M2819" s="25">
        <f>+VLOOKUP(E2819, TC!A:D, 4, FALSE())</f>
        <v>1.04</v>
      </c>
      <c r="N2819" s="24">
        <f t="shared" si="220"/>
        <v>402.50079999999997</v>
      </c>
      <c r="O2819" t="str">
        <f t="shared" si="221"/>
        <v>FACTURA</v>
      </c>
      <c r="P2819" t="str">
        <f t="shared" si="222"/>
        <v>2025</v>
      </c>
      <c r="Q2819" t="str">
        <f t="shared" si="223"/>
        <v>02</v>
      </c>
      <c r="R2819" t="str">
        <f>+IFERROR(VLOOKUP(I2819, Listado!A:B, 2, FALSE()), "COMERCIALIZADORA INTERNACIONAL CARIBBEAN EXOTICS S A")</f>
        <v>PIEDRAHITA PEREZ MARIANA</v>
      </c>
      <c r="S2819" s="25">
        <f>+VLOOKUP(E2819, TC!A:D, 2, FALSE())</f>
        <v>4120.1099999999997</v>
      </c>
      <c r="T2819" t="str">
        <f t="shared" si="224"/>
        <v>EUR</v>
      </c>
    </row>
    <row r="2820" spans="1:20" ht="18.75" hidden="1" customHeight="1" x14ac:dyDescent="0.25">
      <c r="A2820" t="s">
        <v>2215</v>
      </c>
      <c r="B2820" t="s">
        <v>5</v>
      </c>
      <c r="C2820" t="s">
        <v>1913</v>
      </c>
      <c r="D2820" s="24">
        <v>11147</v>
      </c>
      <c r="E2820" t="s">
        <v>1652</v>
      </c>
      <c r="F2820" t="s">
        <v>1924</v>
      </c>
      <c r="G2820" t="s">
        <v>108</v>
      </c>
      <c r="H2820" t="s">
        <v>2388</v>
      </c>
      <c r="I2820" t="s">
        <v>1885</v>
      </c>
      <c r="J2820" t="s">
        <v>1919</v>
      </c>
      <c r="K2820" t="s">
        <v>56</v>
      </c>
      <c r="L2820" s="24">
        <v>240.58</v>
      </c>
      <c r="M2820" s="25">
        <f>+VLOOKUP(E2820, TC!A:D, 4, FALSE())</f>
        <v>1.04</v>
      </c>
      <c r="N2820" s="24">
        <f t="shared" si="220"/>
        <v>250.20320000000001</v>
      </c>
      <c r="O2820" t="str">
        <f t="shared" si="221"/>
        <v>FACTURA</v>
      </c>
      <c r="P2820" t="str">
        <f t="shared" si="222"/>
        <v>2025</v>
      </c>
      <c r="Q2820" t="str">
        <f t="shared" si="223"/>
        <v>02</v>
      </c>
      <c r="R2820" t="str">
        <f>+IFERROR(VLOOKUP(I2820, Listado!A:B, 2, FALSE()), "COMERCIALIZADORA INTERNACIONAL CARIBBEAN EXOTICS S A")</f>
        <v>PIEDRAHITA PEREZ MARIANA</v>
      </c>
      <c r="S2820" s="25">
        <f>+VLOOKUP(E2820, TC!A:D, 2, FALSE())</f>
        <v>4120.1099999999997</v>
      </c>
      <c r="T2820" t="str">
        <f t="shared" si="224"/>
        <v>EUR</v>
      </c>
    </row>
    <row r="2821" spans="1:20" ht="18.75" hidden="1" customHeight="1" x14ac:dyDescent="0.25">
      <c r="A2821" t="s">
        <v>2215</v>
      </c>
      <c r="B2821" t="s">
        <v>5</v>
      </c>
      <c r="C2821" t="s">
        <v>1913</v>
      </c>
      <c r="D2821" s="24">
        <v>11147</v>
      </c>
      <c r="E2821" t="s">
        <v>1652</v>
      </c>
      <c r="F2821" t="s">
        <v>1924</v>
      </c>
      <c r="G2821" t="s">
        <v>108</v>
      </c>
      <c r="H2821" t="s">
        <v>2388</v>
      </c>
      <c r="I2821" t="s">
        <v>1885</v>
      </c>
      <c r="J2821" t="s">
        <v>1919</v>
      </c>
      <c r="K2821" t="s">
        <v>56</v>
      </c>
      <c r="L2821" s="24">
        <v>15.69</v>
      </c>
      <c r="M2821" s="25">
        <f>+VLOOKUP(E2821, TC!A:D, 4, FALSE())</f>
        <v>1.04</v>
      </c>
      <c r="N2821" s="24">
        <f t="shared" si="220"/>
        <v>16.317599999999999</v>
      </c>
      <c r="O2821" t="str">
        <f t="shared" si="221"/>
        <v>FACTURA</v>
      </c>
      <c r="P2821" t="str">
        <f t="shared" si="222"/>
        <v>2025</v>
      </c>
      <c r="Q2821" t="str">
        <f t="shared" si="223"/>
        <v>02</v>
      </c>
      <c r="R2821" t="str">
        <f>+IFERROR(VLOOKUP(I2821, Listado!A:B, 2, FALSE()), "COMERCIALIZADORA INTERNACIONAL CARIBBEAN EXOTICS S A")</f>
        <v>PIEDRAHITA PEREZ MARIANA</v>
      </c>
      <c r="S2821" s="25">
        <f>+VLOOKUP(E2821, TC!A:D, 2, FALSE())</f>
        <v>4120.1099999999997</v>
      </c>
      <c r="T2821" t="str">
        <f t="shared" si="224"/>
        <v>EUR</v>
      </c>
    </row>
    <row r="2822" spans="1:20" ht="18.75" hidden="1" customHeight="1" x14ac:dyDescent="0.25">
      <c r="A2822" t="s">
        <v>2215</v>
      </c>
      <c r="B2822" t="s">
        <v>5</v>
      </c>
      <c r="C2822" t="s">
        <v>1913</v>
      </c>
      <c r="D2822" s="24">
        <v>11147</v>
      </c>
      <c r="E2822" t="s">
        <v>1652</v>
      </c>
      <c r="F2822" t="s">
        <v>1924</v>
      </c>
      <c r="G2822" t="s">
        <v>108</v>
      </c>
      <c r="H2822" t="s">
        <v>2388</v>
      </c>
      <c r="I2822" t="s">
        <v>1885</v>
      </c>
      <c r="J2822" t="s">
        <v>1919</v>
      </c>
      <c r="K2822" t="s">
        <v>1959</v>
      </c>
      <c r="L2822" s="24">
        <v>300</v>
      </c>
      <c r="M2822" s="25">
        <f>+VLOOKUP(E2822, TC!A:D, 4, FALSE())</f>
        <v>1.04</v>
      </c>
      <c r="N2822" s="24">
        <f t="shared" si="220"/>
        <v>312</v>
      </c>
      <c r="O2822" t="str">
        <f t="shared" si="221"/>
        <v>FACTURA</v>
      </c>
      <c r="P2822" t="str">
        <f t="shared" si="222"/>
        <v>2025</v>
      </c>
      <c r="Q2822" t="str">
        <f t="shared" si="223"/>
        <v>02</v>
      </c>
      <c r="R2822" t="str">
        <f>+IFERROR(VLOOKUP(I2822, Listado!A:B, 2, FALSE()), "COMERCIALIZADORA INTERNACIONAL CARIBBEAN EXOTICS S A")</f>
        <v>PIEDRAHITA PEREZ MARIANA</v>
      </c>
      <c r="S2822" s="25">
        <f>+VLOOKUP(E2822, TC!A:D, 2, FALSE())</f>
        <v>4120.1099999999997</v>
      </c>
      <c r="T2822" t="str">
        <f t="shared" si="224"/>
        <v>EUR</v>
      </c>
    </row>
    <row r="2823" spans="1:20" ht="18.75" hidden="1" customHeight="1" x14ac:dyDescent="0.25">
      <c r="A2823" t="s">
        <v>2215</v>
      </c>
      <c r="B2823" t="s">
        <v>5</v>
      </c>
      <c r="C2823" t="s">
        <v>1913</v>
      </c>
      <c r="D2823" s="24">
        <v>11147</v>
      </c>
      <c r="E2823" t="s">
        <v>1652</v>
      </c>
      <c r="F2823" t="s">
        <v>1924</v>
      </c>
      <c r="G2823" t="s">
        <v>108</v>
      </c>
      <c r="H2823" t="s">
        <v>2388</v>
      </c>
      <c r="I2823" t="s">
        <v>1885</v>
      </c>
      <c r="J2823" t="s">
        <v>1919</v>
      </c>
      <c r="K2823" t="s">
        <v>1960</v>
      </c>
      <c r="L2823" s="24">
        <v>10.8</v>
      </c>
      <c r="M2823" s="25">
        <f>+VLOOKUP(E2823, TC!A:D, 4, FALSE())</f>
        <v>1.04</v>
      </c>
      <c r="N2823" s="24">
        <f t="shared" si="220"/>
        <v>11.232000000000001</v>
      </c>
      <c r="O2823" t="str">
        <f t="shared" si="221"/>
        <v>FACTURA</v>
      </c>
      <c r="P2823" t="str">
        <f t="shared" si="222"/>
        <v>2025</v>
      </c>
      <c r="Q2823" t="str">
        <f t="shared" si="223"/>
        <v>02</v>
      </c>
      <c r="R2823" t="str">
        <f>+IFERROR(VLOOKUP(I2823, Listado!A:B, 2, FALSE()), "COMERCIALIZADORA INTERNACIONAL CARIBBEAN EXOTICS S A")</f>
        <v>PIEDRAHITA PEREZ MARIANA</v>
      </c>
      <c r="S2823" s="25">
        <f>+VLOOKUP(E2823, TC!A:D, 2, FALSE())</f>
        <v>4120.1099999999997</v>
      </c>
      <c r="T2823" t="str">
        <f t="shared" si="224"/>
        <v>EUR</v>
      </c>
    </row>
    <row r="2824" spans="1:20" ht="18.75" hidden="1" customHeight="1" x14ac:dyDescent="0.25">
      <c r="A2824" t="s">
        <v>2215</v>
      </c>
      <c r="B2824" t="s">
        <v>1923</v>
      </c>
      <c r="C2824" t="s">
        <v>1913</v>
      </c>
      <c r="D2824" s="24">
        <v>5793</v>
      </c>
      <c r="E2824" t="s">
        <v>1652</v>
      </c>
      <c r="F2824" t="s">
        <v>99</v>
      </c>
      <c r="G2824" t="s">
        <v>1914</v>
      </c>
      <c r="H2824" t="s">
        <v>2017</v>
      </c>
      <c r="I2824" t="s">
        <v>2389</v>
      </c>
      <c r="J2824" t="s">
        <v>1915</v>
      </c>
      <c r="K2824" t="s">
        <v>2025</v>
      </c>
      <c r="L2824" s="24">
        <v>20000</v>
      </c>
      <c r="M2824" s="25">
        <f>+VLOOKUP(E2824, TC!A:D, 4, FALSE())</f>
        <v>1.04</v>
      </c>
      <c r="N2824" s="24">
        <f t="shared" si="220"/>
        <v>20000</v>
      </c>
      <c r="O2824" t="str">
        <f t="shared" si="221"/>
        <v>FACTURA</v>
      </c>
      <c r="P2824" t="str">
        <f t="shared" si="222"/>
        <v>2025</v>
      </c>
      <c r="Q2824" t="str">
        <f t="shared" si="223"/>
        <v>02</v>
      </c>
      <c r="R2824" t="str">
        <f>+IFERROR(VLOOKUP(I2824, Listado!A:B, 2, FALSE()), "COMERCIALIZADORA INTERNACIONAL CARIBBEAN EXOTICS S A")</f>
        <v>COMERCIALIZADORA INTERNACIONAL CARIBBEAN EXOTICS S A</v>
      </c>
      <c r="S2824" s="25">
        <f>+VLOOKUP(E2824, TC!A:D, 2, FALSE())</f>
        <v>4120.1099999999997</v>
      </c>
      <c r="T2824" t="str">
        <f t="shared" si="224"/>
        <v>COP</v>
      </c>
    </row>
    <row r="2825" spans="1:20" ht="18.75" hidden="1" customHeight="1" x14ac:dyDescent="0.25">
      <c r="A2825" t="s">
        <v>2215</v>
      </c>
      <c r="B2825" t="s">
        <v>1923</v>
      </c>
      <c r="C2825" t="s">
        <v>1913</v>
      </c>
      <c r="D2825" s="24">
        <v>5793</v>
      </c>
      <c r="E2825" t="s">
        <v>1652</v>
      </c>
      <c r="F2825" t="s">
        <v>99</v>
      </c>
      <c r="G2825" t="s">
        <v>1914</v>
      </c>
      <c r="H2825" t="s">
        <v>2017</v>
      </c>
      <c r="I2825" t="s">
        <v>2389</v>
      </c>
      <c r="J2825" t="s">
        <v>1915</v>
      </c>
      <c r="K2825" t="s">
        <v>2026</v>
      </c>
      <c r="L2825" s="24">
        <v>16000</v>
      </c>
      <c r="M2825" s="25">
        <f>+VLOOKUP(E2825, TC!A:D, 4, FALSE())</f>
        <v>1.04</v>
      </c>
      <c r="N2825" s="24">
        <f t="shared" si="220"/>
        <v>16000</v>
      </c>
      <c r="O2825" t="str">
        <f t="shared" si="221"/>
        <v>FACTURA</v>
      </c>
      <c r="P2825" t="str">
        <f t="shared" si="222"/>
        <v>2025</v>
      </c>
      <c r="Q2825" t="str">
        <f t="shared" si="223"/>
        <v>02</v>
      </c>
      <c r="R2825" t="str">
        <f>+IFERROR(VLOOKUP(I2825, Listado!A:B, 2, FALSE()), "COMERCIALIZADORA INTERNACIONAL CARIBBEAN EXOTICS S A")</f>
        <v>COMERCIALIZADORA INTERNACIONAL CARIBBEAN EXOTICS S A</v>
      </c>
      <c r="S2825" s="25">
        <f>+VLOOKUP(E2825, TC!A:D, 2, FALSE())</f>
        <v>4120.1099999999997</v>
      </c>
      <c r="T2825" t="str">
        <f t="shared" si="224"/>
        <v>COP</v>
      </c>
    </row>
    <row r="2826" spans="1:20" ht="18.75" hidden="1" customHeight="1" x14ac:dyDescent="0.25">
      <c r="A2826" t="s">
        <v>2215</v>
      </c>
      <c r="B2826" t="s">
        <v>1923</v>
      </c>
      <c r="C2826" t="s">
        <v>1913</v>
      </c>
      <c r="D2826" s="24">
        <v>5793</v>
      </c>
      <c r="E2826" t="s">
        <v>1652</v>
      </c>
      <c r="F2826" t="s">
        <v>99</v>
      </c>
      <c r="G2826" t="s">
        <v>1914</v>
      </c>
      <c r="H2826" t="s">
        <v>2017</v>
      </c>
      <c r="I2826" t="s">
        <v>2389</v>
      </c>
      <c r="J2826" t="s">
        <v>1915</v>
      </c>
      <c r="K2826" t="s">
        <v>2027</v>
      </c>
      <c r="L2826" s="24">
        <v>20000</v>
      </c>
      <c r="M2826" s="25">
        <f>+VLOOKUP(E2826, TC!A:D, 4, FALSE())</f>
        <v>1.04</v>
      </c>
      <c r="N2826" s="24">
        <f t="shared" si="220"/>
        <v>20000</v>
      </c>
      <c r="O2826" t="str">
        <f t="shared" si="221"/>
        <v>FACTURA</v>
      </c>
      <c r="P2826" t="str">
        <f t="shared" si="222"/>
        <v>2025</v>
      </c>
      <c r="Q2826" t="str">
        <f t="shared" si="223"/>
        <v>02</v>
      </c>
      <c r="R2826" t="str">
        <f>+IFERROR(VLOOKUP(I2826, Listado!A:B, 2, FALSE()), "COMERCIALIZADORA INTERNACIONAL CARIBBEAN EXOTICS S A")</f>
        <v>COMERCIALIZADORA INTERNACIONAL CARIBBEAN EXOTICS S A</v>
      </c>
      <c r="S2826" s="25">
        <f>+VLOOKUP(E2826, TC!A:D, 2, FALSE())</f>
        <v>4120.1099999999997</v>
      </c>
      <c r="T2826" t="str">
        <f t="shared" si="224"/>
        <v>COP</v>
      </c>
    </row>
    <row r="2827" spans="1:20" ht="18.75" hidden="1" customHeight="1" x14ac:dyDescent="0.25">
      <c r="A2827" t="s">
        <v>2215</v>
      </c>
      <c r="B2827" t="s">
        <v>1923</v>
      </c>
      <c r="C2827" t="s">
        <v>1913</v>
      </c>
      <c r="D2827" s="24">
        <v>5793</v>
      </c>
      <c r="E2827" t="s">
        <v>1652</v>
      </c>
      <c r="F2827" t="s">
        <v>99</v>
      </c>
      <c r="G2827" t="s">
        <v>1914</v>
      </c>
      <c r="H2827" t="s">
        <v>2017</v>
      </c>
      <c r="I2827" t="s">
        <v>2389</v>
      </c>
      <c r="J2827" t="s">
        <v>1915</v>
      </c>
      <c r="K2827" t="s">
        <v>2019</v>
      </c>
      <c r="L2827" s="24">
        <v>16000</v>
      </c>
      <c r="M2827" s="25">
        <f>+VLOOKUP(E2827, TC!A:D, 4, FALSE())</f>
        <v>1.04</v>
      </c>
      <c r="N2827" s="24">
        <f t="shared" si="220"/>
        <v>16000</v>
      </c>
      <c r="O2827" t="str">
        <f t="shared" si="221"/>
        <v>FACTURA</v>
      </c>
      <c r="P2827" t="str">
        <f t="shared" si="222"/>
        <v>2025</v>
      </c>
      <c r="Q2827" t="str">
        <f t="shared" si="223"/>
        <v>02</v>
      </c>
      <c r="R2827" t="str">
        <f>+IFERROR(VLOOKUP(I2827, Listado!A:B, 2, FALSE()), "COMERCIALIZADORA INTERNACIONAL CARIBBEAN EXOTICS S A")</f>
        <v>COMERCIALIZADORA INTERNACIONAL CARIBBEAN EXOTICS S A</v>
      </c>
      <c r="S2827" s="25">
        <f>+VLOOKUP(E2827, TC!A:D, 2, FALSE())</f>
        <v>4120.1099999999997</v>
      </c>
      <c r="T2827" t="str">
        <f t="shared" si="224"/>
        <v>COP</v>
      </c>
    </row>
    <row r="2828" spans="1:20" ht="18.75" hidden="1" customHeight="1" x14ac:dyDescent="0.25">
      <c r="A2828" t="s">
        <v>2215</v>
      </c>
      <c r="B2828" t="s">
        <v>1923</v>
      </c>
      <c r="C2828" t="s">
        <v>1913</v>
      </c>
      <c r="D2828" s="24">
        <v>5793</v>
      </c>
      <c r="E2828" t="s">
        <v>1652</v>
      </c>
      <c r="F2828" t="s">
        <v>99</v>
      </c>
      <c r="G2828" t="s">
        <v>1914</v>
      </c>
      <c r="H2828" t="s">
        <v>2017</v>
      </c>
      <c r="I2828" t="s">
        <v>2389</v>
      </c>
      <c r="J2828" t="s">
        <v>1915</v>
      </c>
      <c r="K2828" t="s">
        <v>2022</v>
      </c>
      <c r="L2828" s="24">
        <v>7200</v>
      </c>
      <c r="M2828" s="25">
        <f>+VLOOKUP(E2828, TC!A:D, 4, FALSE())</f>
        <v>1.04</v>
      </c>
      <c r="N2828" s="24">
        <f t="shared" si="220"/>
        <v>7200</v>
      </c>
      <c r="O2828" t="str">
        <f t="shared" si="221"/>
        <v>FACTURA</v>
      </c>
      <c r="P2828" t="str">
        <f t="shared" si="222"/>
        <v>2025</v>
      </c>
      <c r="Q2828" t="str">
        <f t="shared" si="223"/>
        <v>02</v>
      </c>
      <c r="R2828" t="str">
        <f>+IFERROR(VLOOKUP(I2828, Listado!A:B, 2, FALSE()), "COMERCIALIZADORA INTERNACIONAL CARIBBEAN EXOTICS S A")</f>
        <v>COMERCIALIZADORA INTERNACIONAL CARIBBEAN EXOTICS S A</v>
      </c>
      <c r="S2828" s="25">
        <f>+VLOOKUP(E2828, TC!A:D, 2, FALSE())</f>
        <v>4120.1099999999997</v>
      </c>
      <c r="T2828" t="str">
        <f t="shared" si="224"/>
        <v>COP</v>
      </c>
    </row>
    <row r="2829" spans="1:20" ht="18.75" hidden="1" customHeight="1" x14ac:dyDescent="0.25">
      <c r="A2829" t="s">
        <v>2215</v>
      </c>
      <c r="B2829" t="s">
        <v>5</v>
      </c>
      <c r="C2829" t="s">
        <v>1913</v>
      </c>
      <c r="D2829" s="24">
        <v>11148</v>
      </c>
      <c r="E2829" t="s">
        <v>1652</v>
      </c>
      <c r="F2829" t="s">
        <v>128</v>
      </c>
      <c r="G2829" t="s">
        <v>110</v>
      </c>
      <c r="H2829" t="s">
        <v>2390</v>
      </c>
      <c r="I2829" t="s">
        <v>1850</v>
      </c>
      <c r="J2829" t="s">
        <v>1919</v>
      </c>
      <c r="K2829" t="s">
        <v>12</v>
      </c>
      <c r="L2829" s="24">
        <v>5568</v>
      </c>
      <c r="M2829" s="25">
        <f>+VLOOKUP(E2829, TC!A:D, 4, FALSE())</f>
        <v>1.04</v>
      </c>
      <c r="N2829" s="24">
        <f t="shared" si="220"/>
        <v>5568</v>
      </c>
      <c r="O2829" t="str">
        <f t="shared" si="221"/>
        <v>FACTURA</v>
      </c>
      <c r="P2829" t="str">
        <f t="shared" si="222"/>
        <v>2025</v>
      </c>
      <c r="Q2829" t="str">
        <f t="shared" si="223"/>
        <v>02</v>
      </c>
      <c r="R2829" t="str">
        <f>+IFERROR(VLOOKUP(I2829, Listado!A:B, 2, FALSE()), "COMERCIALIZADORA INTERNACIONAL CARIBBEAN EXOTICS S A")</f>
        <v>PEREZ MEJIA MARIA PAULINA</v>
      </c>
      <c r="S2829" s="25">
        <f>+VLOOKUP(E2829, TC!A:D, 2, FALSE())</f>
        <v>4120.1099999999997</v>
      </c>
      <c r="T2829" t="str">
        <f t="shared" si="224"/>
        <v>USD</v>
      </c>
    </row>
    <row r="2830" spans="1:20" ht="18.75" hidden="1" customHeight="1" x14ac:dyDescent="0.25">
      <c r="A2830" t="s">
        <v>2215</v>
      </c>
      <c r="B2830" t="s">
        <v>5</v>
      </c>
      <c r="C2830" t="s">
        <v>1913</v>
      </c>
      <c r="D2830" s="24">
        <v>11148</v>
      </c>
      <c r="E2830" t="s">
        <v>1652</v>
      </c>
      <c r="F2830" t="s">
        <v>128</v>
      </c>
      <c r="G2830" t="s">
        <v>110</v>
      </c>
      <c r="H2830" t="s">
        <v>2390</v>
      </c>
      <c r="I2830" t="s">
        <v>1850</v>
      </c>
      <c r="J2830" t="s">
        <v>1919</v>
      </c>
      <c r="K2830" t="s">
        <v>31</v>
      </c>
      <c r="L2830" s="24">
        <v>7616</v>
      </c>
      <c r="M2830" s="25">
        <f>+VLOOKUP(E2830, TC!A:D, 4, FALSE())</f>
        <v>1.04</v>
      </c>
      <c r="N2830" s="24">
        <f t="shared" si="220"/>
        <v>7616</v>
      </c>
      <c r="O2830" t="str">
        <f t="shared" si="221"/>
        <v>FACTURA</v>
      </c>
      <c r="P2830" t="str">
        <f t="shared" si="222"/>
        <v>2025</v>
      </c>
      <c r="Q2830" t="str">
        <f t="shared" si="223"/>
        <v>02</v>
      </c>
      <c r="R2830" t="str">
        <f>+IFERROR(VLOOKUP(I2830, Listado!A:B, 2, FALSE()), "COMERCIALIZADORA INTERNACIONAL CARIBBEAN EXOTICS S A")</f>
        <v>PEREZ MEJIA MARIA PAULINA</v>
      </c>
      <c r="S2830" s="25">
        <f>+VLOOKUP(E2830, TC!A:D, 2, FALSE())</f>
        <v>4120.1099999999997</v>
      </c>
      <c r="T2830" t="str">
        <f t="shared" si="224"/>
        <v>USD</v>
      </c>
    </row>
    <row r="2831" spans="1:20" ht="18.75" hidden="1" customHeight="1" x14ac:dyDescent="0.25">
      <c r="A2831" t="s">
        <v>2215</v>
      </c>
      <c r="B2831" t="s">
        <v>5</v>
      </c>
      <c r="C2831" t="s">
        <v>1913</v>
      </c>
      <c r="D2831" s="24">
        <v>11148</v>
      </c>
      <c r="E2831" t="s">
        <v>1652</v>
      </c>
      <c r="F2831" t="s">
        <v>128</v>
      </c>
      <c r="G2831" t="s">
        <v>110</v>
      </c>
      <c r="H2831" t="s">
        <v>2390</v>
      </c>
      <c r="I2831" t="s">
        <v>1850</v>
      </c>
      <c r="J2831" t="s">
        <v>1919</v>
      </c>
      <c r="K2831" t="s">
        <v>1956</v>
      </c>
      <c r="L2831" s="24">
        <v>6996</v>
      </c>
      <c r="M2831" s="25">
        <f>+VLOOKUP(E2831, TC!A:D, 4, FALSE())</f>
        <v>1.04</v>
      </c>
      <c r="N2831" s="24">
        <f t="shared" si="220"/>
        <v>6996</v>
      </c>
      <c r="O2831" t="str">
        <f t="shared" si="221"/>
        <v>FACTURA</v>
      </c>
      <c r="P2831" t="str">
        <f t="shared" si="222"/>
        <v>2025</v>
      </c>
      <c r="Q2831" t="str">
        <f t="shared" si="223"/>
        <v>02</v>
      </c>
      <c r="R2831" t="str">
        <f>+IFERROR(VLOOKUP(I2831, Listado!A:B, 2, FALSE()), "COMERCIALIZADORA INTERNACIONAL CARIBBEAN EXOTICS S A")</f>
        <v>PEREZ MEJIA MARIA PAULINA</v>
      </c>
      <c r="S2831" s="25">
        <f>+VLOOKUP(E2831, TC!A:D, 2, FALSE())</f>
        <v>4120.1099999999997</v>
      </c>
      <c r="T2831" t="str">
        <f t="shared" si="224"/>
        <v>USD</v>
      </c>
    </row>
    <row r="2832" spans="1:20" ht="18.75" hidden="1" customHeight="1" x14ac:dyDescent="0.25">
      <c r="A2832" t="s">
        <v>2215</v>
      </c>
      <c r="B2832" t="s">
        <v>5</v>
      </c>
      <c r="C2832" t="s">
        <v>1913</v>
      </c>
      <c r="D2832" s="24">
        <v>11148</v>
      </c>
      <c r="E2832" t="s">
        <v>1652</v>
      </c>
      <c r="F2832" t="s">
        <v>128</v>
      </c>
      <c r="G2832" t="s">
        <v>110</v>
      </c>
      <c r="H2832" t="s">
        <v>2390</v>
      </c>
      <c r="I2832" t="s">
        <v>1850</v>
      </c>
      <c r="J2832" t="s">
        <v>1919</v>
      </c>
      <c r="K2832" t="s">
        <v>34</v>
      </c>
      <c r="L2832" s="24">
        <v>3584</v>
      </c>
      <c r="M2832" s="25">
        <f>+VLOOKUP(E2832, TC!A:D, 4, FALSE())</f>
        <v>1.04</v>
      </c>
      <c r="N2832" s="24">
        <f t="shared" si="220"/>
        <v>3584</v>
      </c>
      <c r="O2832" t="str">
        <f t="shared" si="221"/>
        <v>FACTURA</v>
      </c>
      <c r="P2832" t="str">
        <f t="shared" si="222"/>
        <v>2025</v>
      </c>
      <c r="Q2832" t="str">
        <f t="shared" si="223"/>
        <v>02</v>
      </c>
      <c r="R2832" t="str">
        <f>+IFERROR(VLOOKUP(I2832, Listado!A:B, 2, FALSE()), "COMERCIALIZADORA INTERNACIONAL CARIBBEAN EXOTICS S A")</f>
        <v>PEREZ MEJIA MARIA PAULINA</v>
      </c>
      <c r="S2832" s="25">
        <f>+VLOOKUP(E2832, TC!A:D, 2, FALSE())</f>
        <v>4120.1099999999997</v>
      </c>
      <c r="T2832" t="str">
        <f t="shared" si="224"/>
        <v>USD</v>
      </c>
    </row>
    <row r="2833" spans="1:20" ht="18.75" hidden="1" customHeight="1" x14ac:dyDescent="0.25">
      <c r="A2833" t="s">
        <v>2215</v>
      </c>
      <c r="B2833" t="s">
        <v>1923</v>
      </c>
      <c r="C2833" t="s">
        <v>1913</v>
      </c>
      <c r="D2833" s="24">
        <v>5794</v>
      </c>
      <c r="E2833" t="s">
        <v>1652</v>
      </c>
      <c r="F2833" t="s">
        <v>99</v>
      </c>
      <c r="G2833" t="s">
        <v>1914</v>
      </c>
      <c r="H2833" t="s">
        <v>2384</v>
      </c>
      <c r="I2833" t="s">
        <v>2391</v>
      </c>
      <c r="J2833" t="s">
        <v>1915</v>
      </c>
      <c r="K2833" t="s">
        <v>2025</v>
      </c>
      <c r="L2833" s="24">
        <v>270000</v>
      </c>
      <c r="M2833" s="25">
        <f>+VLOOKUP(E2833, TC!A:D, 4, FALSE())</f>
        <v>1.04</v>
      </c>
      <c r="N2833" s="24">
        <f t="shared" si="220"/>
        <v>270000</v>
      </c>
      <c r="O2833" t="str">
        <f t="shared" si="221"/>
        <v>FACTURA</v>
      </c>
      <c r="P2833" t="str">
        <f t="shared" si="222"/>
        <v>2025</v>
      </c>
      <c r="Q2833" t="str">
        <f t="shared" si="223"/>
        <v>02</v>
      </c>
      <c r="R2833" t="str">
        <f>+IFERROR(VLOOKUP(I2833, Listado!A:B, 2, FALSE()), "COMERCIALIZADORA INTERNACIONAL CARIBBEAN EXOTICS S A")</f>
        <v>COMERCIALIZADORA INTERNACIONAL CARIBBEAN EXOTICS S A</v>
      </c>
      <c r="S2833" s="25">
        <f>+VLOOKUP(E2833, TC!A:D, 2, FALSE())</f>
        <v>4120.1099999999997</v>
      </c>
      <c r="T2833" t="str">
        <f t="shared" si="224"/>
        <v>COP</v>
      </c>
    </row>
    <row r="2834" spans="1:20" ht="18.75" hidden="1" customHeight="1" x14ac:dyDescent="0.25">
      <c r="A2834" t="s">
        <v>2215</v>
      </c>
      <c r="B2834" t="s">
        <v>1923</v>
      </c>
      <c r="C2834" t="s">
        <v>1913</v>
      </c>
      <c r="D2834" s="24">
        <v>5794</v>
      </c>
      <c r="E2834" t="s">
        <v>1652</v>
      </c>
      <c r="F2834" t="s">
        <v>99</v>
      </c>
      <c r="G2834" t="s">
        <v>1914</v>
      </c>
      <c r="H2834" t="s">
        <v>2384</v>
      </c>
      <c r="I2834" t="s">
        <v>2391</v>
      </c>
      <c r="J2834" t="s">
        <v>1915</v>
      </c>
      <c r="K2834" t="s">
        <v>2025</v>
      </c>
      <c r="L2834" s="24">
        <v>20000</v>
      </c>
      <c r="M2834" s="25">
        <f>+VLOOKUP(E2834, TC!A:D, 4, FALSE())</f>
        <v>1.04</v>
      </c>
      <c r="N2834" s="24">
        <f t="shared" si="220"/>
        <v>20000</v>
      </c>
      <c r="O2834" t="str">
        <f t="shared" si="221"/>
        <v>FACTURA</v>
      </c>
      <c r="P2834" t="str">
        <f t="shared" si="222"/>
        <v>2025</v>
      </c>
      <c r="Q2834" t="str">
        <f t="shared" si="223"/>
        <v>02</v>
      </c>
      <c r="R2834" t="str">
        <f>+IFERROR(VLOOKUP(I2834, Listado!A:B, 2, FALSE()), "COMERCIALIZADORA INTERNACIONAL CARIBBEAN EXOTICS S A")</f>
        <v>COMERCIALIZADORA INTERNACIONAL CARIBBEAN EXOTICS S A</v>
      </c>
      <c r="S2834" s="25">
        <f>+VLOOKUP(E2834, TC!A:D, 2, FALSE())</f>
        <v>4120.1099999999997</v>
      </c>
      <c r="T2834" t="str">
        <f t="shared" si="224"/>
        <v>COP</v>
      </c>
    </row>
    <row r="2835" spans="1:20" ht="18.75" hidden="1" customHeight="1" x14ac:dyDescent="0.25">
      <c r="A2835" t="s">
        <v>2215</v>
      </c>
      <c r="B2835" t="s">
        <v>1923</v>
      </c>
      <c r="C2835" t="s">
        <v>1913</v>
      </c>
      <c r="D2835" s="24">
        <v>5794</v>
      </c>
      <c r="E2835" t="s">
        <v>1652</v>
      </c>
      <c r="F2835" t="s">
        <v>99</v>
      </c>
      <c r="G2835" t="s">
        <v>1914</v>
      </c>
      <c r="H2835" t="s">
        <v>2384</v>
      </c>
      <c r="I2835" t="s">
        <v>2391</v>
      </c>
      <c r="J2835" t="s">
        <v>1915</v>
      </c>
      <c r="K2835" t="s">
        <v>2025</v>
      </c>
      <c r="L2835" s="24">
        <v>214500</v>
      </c>
      <c r="M2835" s="25">
        <f>+VLOOKUP(E2835, TC!A:D, 4, FALSE())</f>
        <v>1.04</v>
      </c>
      <c r="N2835" s="24">
        <f t="shared" si="220"/>
        <v>214500</v>
      </c>
      <c r="O2835" t="str">
        <f t="shared" si="221"/>
        <v>FACTURA</v>
      </c>
      <c r="P2835" t="str">
        <f t="shared" si="222"/>
        <v>2025</v>
      </c>
      <c r="Q2835" t="str">
        <f t="shared" si="223"/>
        <v>02</v>
      </c>
      <c r="R2835" t="str">
        <f>+IFERROR(VLOOKUP(I2835, Listado!A:B, 2, FALSE()), "COMERCIALIZADORA INTERNACIONAL CARIBBEAN EXOTICS S A")</f>
        <v>COMERCIALIZADORA INTERNACIONAL CARIBBEAN EXOTICS S A</v>
      </c>
      <c r="S2835" s="25">
        <f>+VLOOKUP(E2835, TC!A:D, 2, FALSE())</f>
        <v>4120.1099999999997</v>
      </c>
      <c r="T2835" t="str">
        <f t="shared" si="224"/>
        <v>COP</v>
      </c>
    </row>
    <row r="2836" spans="1:20" ht="18.75" hidden="1" customHeight="1" x14ac:dyDescent="0.25">
      <c r="A2836" t="s">
        <v>2215</v>
      </c>
      <c r="B2836" t="s">
        <v>1923</v>
      </c>
      <c r="C2836" t="s">
        <v>1913</v>
      </c>
      <c r="D2836" s="24">
        <v>5794</v>
      </c>
      <c r="E2836" t="s">
        <v>1652</v>
      </c>
      <c r="F2836" t="s">
        <v>99</v>
      </c>
      <c r="G2836" t="s">
        <v>1914</v>
      </c>
      <c r="H2836" t="s">
        <v>2384</v>
      </c>
      <c r="I2836" t="s">
        <v>2391</v>
      </c>
      <c r="J2836" t="s">
        <v>1915</v>
      </c>
      <c r="K2836" t="s">
        <v>2025</v>
      </c>
      <c r="L2836" s="24">
        <v>62500</v>
      </c>
      <c r="M2836" s="25">
        <f>+VLOOKUP(E2836, TC!A:D, 4, FALSE())</f>
        <v>1.04</v>
      </c>
      <c r="N2836" s="24">
        <f t="shared" si="220"/>
        <v>62500</v>
      </c>
      <c r="O2836" t="str">
        <f t="shared" si="221"/>
        <v>FACTURA</v>
      </c>
      <c r="P2836" t="str">
        <f t="shared" si="222"/>
        <v>2025</v>
      </c>
      <c r="Q2836" t="str">
        <f t="shared" si="223"/>
        <v>02</v>
      </c>
      <c r="R2836" t="str">
        <f>+IFERROR(VLOOKUP(I2836, Listado!A:B, 2, FALSE()), "COMERCIALIZADORA INTERNACIONAL CARIBBEAN EXOTICS S A")</f>
        <v>COMERCIALIZADORA INTERNACIONAL CARIBBEAN EXOTICS S A</v>
      </c>
      <c r="S2836" s="25">
        <f>+VLOOKUP(E2836, TC!A:D, 2, FALSE())</f>
        <v>4120.1099999999997</v>
      </c>
      <c r="T2836" t="str">
        <f t="shared" si="224"/>
        <v>COP</v>
      </c>
    </row>
    <row r="2837" spans="1:20" ht="18.75" hidden="1" customHeight="1" x14ac:dyDescent="0.25">
      <c r="A2837" t="s">
        <v>2215</v>
      </c>
      <c r="B2837" t="s">
        <v>1923</v>
      </c>
      <c r="C2837" t="s">
        <v>1913</v>
      </c>
      <c r="D2837" s="24">
        <v>5794</v>
      </c>
      <c r="E2837" t="s">
        <v>1652</v>
      </c>
      <c r="F2837" t="s">
        <v>99</v>
      </c>
      <c r="G2837" t="s">
        <v>1914</v>
      </c>
      <c r="H2837" t="s">
        <v>2384</v>
      </c>
      <c r="I2837" t="s">
        <v>2391</v>
      </c>
      <c r="J2837" t="s">
        <v>1915</v>
      </c>
      <c r="K2837" t="s">
        <v>2026</v>
      </c>
      <c r="L2837" s="24">
        <v>91200</v>
      </c>
      <c r="M2837" s="25">
        <f>+VLOOKUP(E2837, TC!A:D, 4, FALSE())</f>
        <v>1.04</v>
      </c>
      <c r="N2837" s="24">
        <f t="shared" si="220"/>
        <v>91200</v>
      </c>
      <c r="O2837" t="str">
        <f t="shared" si="221"/>
        <v>FACTURA</v>
      </c>
      <c r="P2837" t="str">
        <f t="shared" si="222"/>
        <v>2025</v>
      </c>
      <c r="Q2837" t="str">
        <f t="shared" si="223"/>
        <v>02</v>
      </c>
      <c r="R2837" t="str">
        <f>+IFERROR(VLOOKUP(I2837, Listado!A:B, 2, FALSE()), "COMERCIALIZADORA INTERNACIONAL CARIBBEAN EXOTICS S A")</f>
        <v>COMERCIALIZADORA INTERNACIONAL CARIBBEAN EXOTICS S A</v>
      </c>
      <c r="S2837" s="25">
        <f>+VLOOKUP(E2837, TC!A:D, 2, FALSE())</f>
        <v>4120.1099999999997</v>
      </c>
      <c r="T2837" t="str">
        <f t="shared" si="224"/>
        <v>COP</v>
      </c>
    </row>
    <row r="2838" spans="1:20" ht="18.75" hidden="1" customHeight="1" x14ac:dyDescent="0.25">
      <c r="A2838" t="s">
        <v>2215</v>
      </c>
      <c r="B2838" t="s">
        <v>1923</v>
      </c>
      <c r="C2838" t="s">
        <v>1913</v>
      </c>
      <c r="D2838" s="24">
        <v>5794</v>
      </c>
      <c r="E2838" t="s">
        <v>1652</v>
      </c>
      <c r="F2838" t="s">
        <v>99</v>
      </c>
      <c r="G2838" t="s">
        <v>1914</v>
      </c>
      <c r="H2838" t="s">
        <v>2384</v>
      </c>
      <c r="I2838" t="s">
        <v>2391</v>
      </c>
      <c r="J2838" t="s">
        <v>1915</v>
      </c>
      <c r="K2838" t="s">
        <v>2026</v>
      </c>
      <c r="L2838" s="24">
        <v>87900</v>
      </c>
      <c r="M2838" s="25">
        <f>+VLOOKUP(E2838, TC!A:D, 4, FALSE())</f>
        <v>1.04</v>
      </c>
      <c r="N2838" s="24">
        <f t="shared" si="220"/>
        <v>87900</v>
      </c>
      <c r="O2838" t="str">
        <f t="shared" si="221"/>
        <v>FACTURA</v>
      </c>
      <c r="P2838" t="str">
        <f t="shared" si="222"/>
        <v>2025</v>
      </c>
      <c r="Q2838" t="str">
        <f t="shared" si="223"/>
        <v>02</v>
      </c>
      <c r="R2838" t="str">
        <f>+IFERROR(VLOOKUP(I2838, Listado!A:B, 2, FALSE()), "COMERCIALIZADORA INTERNACIONAL CARIBBEAN EXOTICS S A")</f>
        <v>COMERCIALIZADORA INTERNACIONAL CARIBBEAN EXOTICS S A</v>
      </c>
      <c r="S2838" s="25">
        <f>+VLOOKUP(E2838, TC!A:D, 2, FALSE())</f>
        <v>4120.1099999999997</v>
      </c>
      <c r="T2838" t="str">
        <f t="shared" si="224"/>
        <v>COP</v>
      </c>
    </row>
    <row r="2839" spans="1:20" ht="18.75" hidden="1" customHeight="1" x14ac:dyDescent="0.25">
      <c r="A2839" t="s">
        <v>2215</v>
      </c>
      <c r="B2839" t="s">
        <v>1923</v>
      </c>
      <c r="C2839" t="s">
        <v>1913</v>
      </c>
      <c r="D2839" s="24">
        <v>5794</v>
      </c>
      <c r="E2839" t="s">
        <v>1652</v>
      </c>
      <c r="F2839" t="s">
        <v>99</v>
      </c>
      <c r="G2839" t="s">
        <v>1914</v>
      </c>
      <c r="H2839" t="s">
        <v>2384</v>
      </c>
      <c r="I2839" t="s">
        <v>2391</v>
      </c>
      <c r="J2839" t="s">
        <v>1915</v>
      </c>
      <c r="K2839" t="s">
        <v>2026</v>
      </c>
      <c r="L2839" s="24">
        <v>15900</v>
      </c>
      <c r="M2839" s="25">
        <f>+VLOOKUP(E2839, TC!A:D, 4, FALSE())</f>
        <v>1.04</v>
      </c>
      <c r="N2839" s="24">
        <f t="shared" si="220"/>
        <v>15900</v>
      </c>
      <c r="O2839" t="str">
        <f t="shared" si="221"/>
        <v>FACTURA</v>
      </c>
      <c r="P2839" t="str">
        <f t="shared" si="222"/>
        <v>2025</v>
      </c>
      <c r="Q2839" t="str">
        <f t="shared" si="223"/>
        <v>02</v>
      </c>
      <c r="R2839" t="str">
        <f>+IFERROR(VLOOKUP(I2839, Listado!A:B, 2, FALSE()), "COMERCIALIZADORA INTERNACIONAL CARIBBEAN EXOTICS S A")</f>
        <v>COMERCIALIZADORA INTERNACIONAL CARIBBEAN EXOTICS S A</v>
      </c>
      <c r="S2839" s="25">
        <f>+VLOOKUP(E2839, TC!A:D, 2, FALSE())</f>
        <v>4120.1099999999997</v>
      </c>
      <c r="T2839" t="str">
        <f t="shared" si="224"/>
        <v>COP</v>
      </c>
    </row>
    <row r="2840" spans="1:20" ht="18.75" hidden="1" customHeight="1" x14ac:dyDescent="0.25">
      <c r="A2840" t="s">
        <v>2215</v>
      </c>
      <c r="B2840" t="s">
        <v>1923</v>
      </c>
      <c r="C2840" t="s">
        <v>1913</v>
      </c>
      <c r="D2840" s="24">
        <v>5794</v>
      </c>
      <c r="E2840" t="s">
        <v>1652</v>
      </c>
      <c r="F2840" t="s">
        <v>99</v>
      </c>
      <c r="G2840" t="s">
        <v>1914</v>
      </c>
      <c r="H2840" t="s">
        <v>2384</v>
      </c>
      <c r="I2840" t="s">
        <v>2391</v>
      </c>
      <c r="J2840" t="s">
        <v>1915</v>
      </c>
      <c r="K2840" t="s">
        <v>2026</v>
      </c>
      <c r="L2840" s="24">
        <v>78000</v>
      </c>
      <c r="M2840" s="25">
        <f>+VLOOKUP(E2840, TC!A:D, 4, FALSE())</f>
        <v>1.04</v>
      </c>
      <c r="N2840" s="24">
        <f t="shared" si="220"/>
        <v>78000</v>
      </c>
      <c r="O2840" t="str">
        <f t="shared" si="221"/>
        <v>FACTURA</v>
      </c>
      <c r="P2840" t="str">
        <f t="shared" si="222"/>
        <v>2025</v>
      </c>
      <c r="Q2840" t="str">
        <f t="shared" si="223"/>
        <v>02</v>
      </c>
      <c r="R2840" t="str">
        <f>+IFERROR(VLOOKUP(I2840, Listado!A:B, 2, FALSE()), "COMERCIALIZADORA INTERNACIONAL CARIBBEAN EXOTICS S A")</f>
        <v>COMERCIALIZADORA INTERNACIONAL CARIBBEAN EXOTICS S A</v>
      </c>
      <c r="S2840" s="25">
        <f>+VLOOKUP(E2840, TC!A:D, 2, FALSE())</f>
        <v>4120.1099999999997</v>
      </c>
      <c r="T2840" t="str">
        <f t="shared" si="224"/>
        <v>COP</v>
      </c>
    </row>
    <row r="2841" spans="1:20" ht="18.75" hidden="1" customHeight="1" x14ac:dyDescent="0.25">
      <c r="A2841" t="s">
        <v>2215</v>
      </c>
      <c r="B2841" t="s">
        <v>1923</v>
      </c>
      <c r="C2841" t="s">
        <v>1913</v>
      </c>
      <c r="D2841" s="24">
        <v>5794</v>
      </c>
      <c r="E2841" t="s">
        <v>1652</v>
      </c>
      <c r="F2841" t="s">
        <v>99</v>
      </c>
      <c r="G2841" t="s">
        <v>1914</v>
      </c>
      <c r="H2841" t="s">
        <v>2384</v>
      </c>
      <c r="I2841" t="s">
        <v>2391</v>
      </c>
      <c r="J2841" t="s">
        <v>1915</v>
      </c>
      <c r="K2841" t="s">
        <v>2026</v>
      </c>
      <c r="L2841" s="24">
        <v>34800</v>
      </c>
      <c r="M2841" s="25">
        <f>+VLOOKUP(E2841, TC!A:D, 4, FALSE())</f>
        <v>1.04</v>
      </c>
      <c r="N2841" s="24">
        <f t="shared" si="220"/>
        <v>34800</v>
      </c>
      <c r="O2841" t="str">
        <f t="shared" si="221"/>
        <v>FACTURA</v>
      </c>
      <c r="P2841" t="str">
        <f t="shared" si="222"/>
        <v>2025</v>
      </c>
      <c r="Q2841" t="str">
        <f t="shared" si="223"/>
        <v>02</v>
      </c>
      <c r="R2841" t="str">
        <f>+IFERROR(VLOOKUP(I2841, Listado!A:B, 2, FALSE()), "COMERCIALIZADORA INTERNACIONAL CARIBBEAN EXOTICS S A")</f>
        <v>COMERCIALIZADORA INTERNACIONAL CARIBBEAN EXOTICS S A</v>
      </c>
      <c r="S2841" s="25">
        <f>+VLOOKUP(E2841, TC!A:D, 2, FALSE())</f>
        <v>4120.1099999999997</v>
      </c>
      <c r="T2841" t="str">
        <f t="shared" si="224"/>
        <v>COP</v>
      </c>
    </row>
    <row r="2842" spans="1:20" ht="18.75" hidden="1" customHeight="1" x14ac:dyDescent="0.25">
      <c r="A2842" t="s">
        <v>2215</v>
      </c>
      <c r="B2842" t="s">
        <v>1923</v>
      </c>
      <c r="C2842" t="s">
        <v>1913</v>
      </c>
      <c r="D2842" s="24">
        <v>5794</v>
      </c>
      <c r="E2842" t="s">
        <v>1652</v>
      </c>
      <c r="F2842" t="s">
        <v>99</v>
      </c>
      <c r="G2842" t="s">
        <v>1914</v>
      </c>
      <c r="H2842" t="s">
        <v>2384</v>
      </c>
      <c r="I2842" t="s">
        <v>2391</v>
      </c>
      <c r="J2842" t="s">
        <v>1915</v>
      </c>
      <c r="K2842" t="s">
        <v>2026</v>
      </c>
      <c r="L2842" s="24">
        <v>24600</v>
      </c>
      <c r="M2842" s="25">
        <f>+VLOOKUP(E2842, TC!A:D, 4, FALSE())</f>
        <v>1.04</v>
      </c>
      <c r="N2842" s="24">
        <f t="shared" si="220"/>
        <v>24600</v>
      </c>
      <c r="O2842" t="str">
        <f t="shared" si="221"/>
        <v>FACTURA</v>
      </c>
      <c r="P2842" t="str">
        <f t="shared" si="222"/>
        <v>2025</v>
      </c>
      <c r="Q2842" t="str">
        <f t="shared" si="223"/>
        <v>02</v>
      </c>
      <c r="R2842" t="str">
        <f>+IFERROR(VLOOKUP(I2842, Listado!A:B, 2, FALSE()), "COMERCIALIZADORA INTERNACIONAL CARIBBEAN EXOTICS S A")</f>
        <v>COMERCIALIZADORA INTERNACIONAL CARIBBEAN EXOTICS S A</v>
      </c>
      <c r="S2842" s="25">
        <f>+VLOOKUP(E2842, TC!A:D, 2, FALSE())</f>
        <v>4120.1099999999997</v>
      </c>
      <c r="T2842" t="str">
        <f t="shared" si="224"/>
        <v>COP</v>
      </c>
    </row>
    <row r="2843" spans="1:20" ht="18.75" hidden="1" customHeight="1" x14ac:dyDescent="0.25">
      <c r="A2843" t="s">
        <v>2215</v>
      </c>
      <c r="B2843" t="s">
        <v>1923</v>
      </c>
      <c r="C2843" t="s">
        <v>1913</v>
      </c>
      <c r="D2843" s="24">
        <v>5794</v>
      </c>
      <c r="E2843" t="s">
        <v>1652</v>
      </c>
      <c r="F2843" t="s">
        <v>99</v>
      </c>
      <c r="G2843" t="s">
        <v>1914</v>
      </c>
      <c r="H2843" t="s">
        <v>2384</v>
      </c>
      <c r="I2843" t="s">
        <v>2391</v>
      </c>
      <c r="J2843" t="s">
        <v>1915</v>
      </c>
      <c r="K2843" t="s">
        <v>2026</v>
      </c>
      <c r="L2843" s="24">
        <v>10200</v>
      </c>
      <c r="M2843" s="25">
        <f>+VLOOKUP(E2843, TC!A:D, 4, FALSE())</f>
        <v>1.04</v>
      </c>
      <c r="N2843" s="24">
        <f t="shared" si="220"/>
        <v>10200</v>
      </c>
      <c r="O2843" t="str">
        <f t="shared" si="221"/>
        <v>FACTURA</v>
      </c>
      <c r="P2843" t="str">
        <f t="shared" si="222"/>
        <v>2025</v>
      </c>
      <c r="Q2843" t="str">
        <f t="shared" si="223"/>
        <v>02</v>
      </c>
      <c r="R2843" t="str">
        <f>+IFERROR(VLOOKUP(I2843, Listado!A:B, 2, FALSE()), "COMERCIALIZADORA INTERNACIONAL CARIBBEAN EXOTICS S A")</f>
        <v>COMERCIALIZADORA INTERNACIONAL CARIBBEAN EXOTICS S A</v>
      </c>
      <c r="S2843" s="25">
        <f>+VLOOKUP(E2843, TC!A:D, 2, FALSE())</f>
        <v>4120.1099999999997</v>
      </c>
      <c r="T2843" t="str">
        <f t="shared" si="224"/>
        <v>COP</v>
      </c>
    </row>
    <row r="2844" spans="1:20" ht="18.75" hidden="1" customHeight="1" x14ac:dyDescent="0.25">
      <c r="A2844" t="s">
        <v>2215</v>
      </c>
      <c r="B2844" t="s">
        <v>1923</v>
      </c>
      <c r="C2844" t="s">
        <v>1913</v>
      </c>
      <c r="D2844" s="24">
        <v>5794</v>
      </c>
      <c r="E2844" t="s">
        <v>1652</v>
      </c>
      <c r="F2844" t="s">
        <v>99</v>
      </c>
      <c r="G2844" t="s">
        <v>1914</v>
      </c>
      <c r="H2844" t="s">
        <v>2384</v>
      </c>
      <c r="I2844" t="s">
        <v>2391</v>
      </c>
      <c r="J2844" t="s">
        <v>1915</v>
      </c>
      <c r="K2844" t="s">
        <v>2027</v>
      </c>
      <c r="L2844" s="24">
        <v>35600</v>
      </c>
      <c r="M2844" s="25">
        <f>+VLOOKUP(E2844, TC!A:D, 4, FALSE())</f>
        <v>1.04</v>
      </c>
      <c r="N2844" s="24">
        <f t="shared" si="220"/>
        <v>35600</v>
      </c>
      <c r="O2844" t="str">
        <f t="shared" si="221"/>
        <v>FACTURA</v>
      </c>
      <c r="P2844" t="str">
        <f t="shared" si="222"/>
        <v>2025</v>
      </c>
      <c r="Q2844" t="str">
        <f t="shared" si="223"/>
        <v>02</v>
      </c>
      <c r="R2844" t="str">
        <f>+IFERROR(VLOOKUP(I2844, Listado!A:B, 2, FALSE()), "COMERCIALIZADORA INTERNACIONAL CARIBBEAN EXOTICS S A")</f>
        <v>COMERCIALIZADORA INTERNACIONAL CARIBBEAN EXOTICS S A</v>
      </c>
      <c r="S2844" s="25">
        <f>+VLOOKUP(E2844, TC!A:D, 2, FALSE())</f>
        <v>4120.1099999999997</v>
      </c>
      <c r="T2844" t="str">
        <f t="shared" si="224"/>
        <v>COP</v>
      </c>
    </row>
    <row r="2845" spans="1:20" ht="18.75" hidden="1" customHeight="1" x14ac:dyDescent="0.25">
      <c r="A2845" t="s">
        <v>2215</v>
      </c>
      <c r="B2845" t="s">
        <v>1923</v>
      </c>
      <c r="C2845" t="s">
        <v>1913</v>
      </c>
      <c r="D2845" s="24">
        <v>5794</v>
      </c>
      <c r="E2845" t="s">
        <v>1652</v>
      </c>
      <c r="F2845" t="s">
        <v>99</v>
      </c>
      <c r="G2845" t="s">
        <v>1914</v>
      </c>
      <c r="H2845" t="s">
        <v>2384</v>
      </c>
      <c r="I2845" t="s">
        <v>2391</v>
      </c>
      <c r="J2845" t="s">
        <v>1915</v>
      </c>
      <c r="K2845" t="s">
        <v>2392</v>
      </c>
      <c r="L2845" s="24">
        <v>55000</v>
      </c>
      <c r="M2845" s="25">
        <f>+VLOOKUP(E2845, TC!A:D, 4, FALSE())</f>
        <v>1.04</v>
      </c>
      <c r="N2845" s="24">
        <f t="shared" si="220"/>
        <v>55000</v>
      </c>
      <c r="O2845" t="str">
        <f t="shared" si="221"/>
        <v>FACTURA</v>
      </c>
      <c r="P2845" t="str">
        <f t="shared" si="222"/>
        <v>2025</v>
      </c>
      <c r="Q2845" t="str">
        <f t="shared" si="223"/>
        <v>02</v>
      </c>
      <c r="R2845" t="str">
        <f>+IFERROR(VLOOKUP(I2845, Listado!A:B, 2, FALSE()), "COMERCIALIZADORA INTERNACIONAL CARIBBEAN EXOTICS S A")</f>
        <v>COMERCIALIZADORA INTERNACIONAL CARIBBEAN EXOTICS S A</v>
      </c>
      <c r="S2845" s="25">
        <f>+VLOOKUP(E2845, TC!A:D, 2, FALSE())</f>
        <v>4120.1099999999997</v>
      </c>
      <c r="T2845" t="str">
        <f t="shared" si="224"/>
        <v>COP</v>
      </c>
    </row>
    <row r="2846" spans="1:20" ht="18.75" hidden="1" customHeight="1" x14ac:dyDescent="0.25">
      <c r="A2846" t="s">
        <v>2215</v>
      </c>
      <c r="B2846" t="s">
        <v>1923</v>
      </c>
      <c r="C2846" t="s">
        <v>1913</v>
      </c>
      <c r="D2846" s="24">
        <v>5794</v>
      </c>
      <c r="E2846" t="s">
        <v>1652</v>
      </c>
      <c r="F2846" t="s">
        <v>99</v>
      </c>
      <c r="G2846" t="s">
        <v>1914</v>
      </c>
      <c r="H2846" t="s">
        <v>2384</v>
      </c>
      <c r="I2846" t="s">
        <v>2391</v>
      </c>
      <c r="J2846" t="s">
        <v>1915</v>
      </c>
      <c r="K2846" t="s">
        <v>2028</v>
      </c>
      <c r="L2846" s="24">
        <v>3000</v>
      </c>
      <c r="M2846" s="25">
        <f>+VLOOKUP(E2846, TC!A:D, 4, FALSE())</f>
        <v>1.04</v>
      </c>
      <c r="N2846" s="24">
        <f t="shared" si="220"/>
        <v>3000</v>
      </c>
      <c r="O2846" t="str">
        <f t="shared" si="221"/>
        <v>FACTURA</v>
      </c>
      <c r="P2846" t="str">
        <f t="shared" si="222"/>
        <v>2025</v>
      </c>
      <c r="Q2846" t="str">
        <f t="shared" si="223"/>
        <v>02</v>
      </c>
      <c r="R2846" t="str">
        <f>+IFERROR(VLOOKUP(I2846, Listado!A:B, 2, FALSE()), "COMERCIALIZADORA INTERNACIONAL CARIBBEAN EXOTICS S A")</f>
        <v>COMERCIALIZADORA INTERNACIONAL CARIBBEAN EXOTICS S A</v>
      </c>
      <c r="S2846" s="25">
        <f>+VLOOKUP(E2846, TC!A:D, 2, FALSE())</f>
        <v>4120.1099999999997</v>
      </c>
      <c r="T2846" t="str">
        <f t="shared" si="224"/>
        <v>COP</v>
      </c>
    </row>
    <row r="2847" spans="1:20" ht="18.75" hidden="1" customHeight="1" x14ac:dyDescent="0.25">
      <c r="A2847" t="s">
        <v>2215</v>
      </c>
      <c r="B2847" t="s">
        <v>1923</v>
      </c>
      <c r="C2847" t="s">
        <v>1913</v>
      </c>
      <c r="D2847" s="24">
        <v>5794</v>
      </c>
      <c r="E2847" t="s">
        <v>1652</v>
      </c>
      <c r="F2847" t="s">
        <v>99</v>
      </c>
      <c r="G2847" t="s">
        <v>1914</v>
      </c>
      <c r="H2847" t="s">
        <v>2384</v>
      </c>
      <c r="I2847" t="s">
        <v>2391</v>
      </c>
      <c r="J2847" t="s">
        <v>1915</v>
      </c>
      <c r="K2847" t="s">
        <v>2028</v>
      </c>
      <c r="L2847" s="24">
        <v>6000</v>
      </c>
      <c r="M2847" s="25">
        <f>+VLOOKUP(E2847, TC!A:D, 4, FALSE())</f>
        <v>1.04</v>
      </c>
      <c r="N2847" s="24">
        <f t="shared" si="220"/>
        <v>6000</v>
      </c>
      <c r="O2847" t="str">
        <f t="shared" si="221"/>
        <v>FACTURA</v>
      </c>
      <c r="P2847" t="str">
        <f t="shared" si="222"/>
        <v>2025</v>
      </c>
      <c r="Q2847" t="str">
        <f t="shared" si="223"/>
        <v>02</v>
      </c>
      <c r="R2847" t="str">
        <f>+IFERROR(VLOOKUP(I2847, Listado!A:B, 2, FALSE()), "COMERCIALIZADORA INTERNACIONAL CARIBBEAN EXOTICS S A")</f>
        <v>COMERCIALIZADORA INTERNACIONAL CARIBBEAN EXOTICS S A</v>
      </c>
      <c r="S2847" s="25">
        <f>+VLOOKUP(E2847, TC!A:D, 2, FALSE())</f>
        <v>4120.1099999999997</v>
      </c>
      <c r="T2847" t="str">
        <f t="shared" si="224"/>
        <v>COP</v>
      </c>
    </row>
    <row r="2848" spans="1:20" ht="18.75" hidden="1" customHeight="1" x14ac:dyDescent="0.25">
      <c r="A2848" t="s">
        <v>2215</v>
      </c>
      <c r="B2848" t="s">
        <v>1923</v>
      </c>
      <c r="C2848" t="s">
        <v>1913</v>
      </c>
      <c r="D2848" s="24">
        <v>5794</v>
      </c>
      <c r="E2848" t="s">
        <v>1652</v>
      </c>
      <c r="F2848" t="s">
        <v>99</v>
      </c>
      <c r="G2848" t="s">
        <v>1914</v>
      </c>
      <c r="H2848" t="s">
        <v>2384</v>
      </c>
      <c r="I2848" t="s">
        <v>2391</v>
      </c>
      <c r="J2848" t="s">
        <v>1915</v>
      </c>
      <c r="K2848" t="s">
        <v>2028</v>
      </c>
      <c r="L2848" s="24">
        <v>6900</v>
      </c>
      <c r="M2848" s="25">
        <f>+VLOOKUP(E2848, TC!A:D, 4, FALSE())</f>
        <v>1.04</v>
      </c>
      <c r="N2848" s="24">
        <f t="shared" si="220"/>
        <v>6900</v>
      </c>
      <c r="O2848" t="str">
        <f t="shared" si="221"/>
        <v>FACTURA</v>
      </c>
      <c r="P2848" t="str">
        <f t="shared" si="222"/>
        <v>2025</v>
      </c>
      <c r="Q2848" t="str">
        <f t="shared" si="223"/>
        <v>02</v>
      </c>
      <c r="R2848" t="str">
        <f>+IFERROR(VLOOKUP(I2848, Listado!A:B, 2, FALSE()), "COMERCIALIZADORA INTERNACIONAL CARIBBEAN EXOTICS S A")</f>
        <v>COMERCIALIZADORA INTERNACIONAL CARIBBEAN EXOTICS S A</v>
      </c>
      <c r="S2848" s="25">
        <f>+VLOOKUP(E2848, TC!A:D, 2, FALSE())</f>
        <v>4120.1099999999997</v>
      </c>
      <c r="T2848" t="str">
        <f t="shared" si="224"/>
        <v>COP</v>
      </c>
    </row>
    <row r="2849" spans="1:20" ht="18.75" hidden="1" customHeight="1" x14ac:dyDescent="0.25">
      <c r="A2849" t="s">
        <v>2215</v>
      </c>
      <c r="B2849" t="s">
        <v>1923</v>
      </c>
      <c r="C2849" t="s">
        <v>1913</v>
      </c>
      <c r="D2849" s="24">
        <v>5794</v>
      </c>
      <c r="E2849" t="s">
        <v>1652</v>
      </c>
      <c r="F2849" t="s">
        <v>99</v>
      </c>
      <c r="G2849" t="s">
        <v>1914</v>
      </c>
      <c r="H2849" t="s">
        <v>2384</v>
      </c>
      <c r="I2849" t="s">
        <v>2391</v>
      </c>
      <c r="J2849" t="s">
        <v>1915</v>
      </c>
      <c r="K2849" t="s">
        <v>2028</v>
      </c>
      <c r="L2849" s="24">
        <v>8400</v>
      </c>
      <c r="M2849" s="25">
        <f>+VLOOKUP(E2849, TC!A:D, 4, FALSE())</f>
        <v>1.04</v>
      </c>
      <c r="N2849" s="24">
        <f t="shared" si="220"/>
        <v>8400</v>
      </c>
      <c r="O2849" t="str">
        <f t="shared" si="221"/>
        <v>FACTURA</v>
      </c>
      <c r="P2849" t="str">
        <f t="shared" si="222"/>
        <v>2025</v>
      </c>
      <c r="Q2849" t="str">
        <f t="shared" si="223"/>
        <v>02</v>
      </c>
      <c r="R2849" t="str">
        <f>+IFERROR(VLOOKUP(I2849, Listado!A:B, 2, FALSE()), "COMERCIALIZADORA INTERNACIONAL CARIBBEAN EXOTICS S A")</f>
        <v>COMERCIALIZADORA INTERNACIONAL CARIBBEAN EXOTICS S A</v>
      </c>
      <c r="S2849" s="25">
        <f>+VLOOKUP(E2849, TC!A:D, 2, FALSE())</f>
        <v>4120.1099999999997</v>
      </c>
      <c r="T2849" t="str">
        <f t="shared" si="224"/>
        <v>COP</v>
      </c>
    </row>
    <row r="2850" spans="1:20" ht="18.75" hidden="1" customHeight="1" x14ac:dyDescent="0.25">
      <c r="A2850" t="s">
        <v>2215</v>
      </c>
      <c r="B2850" t="s">
        <v>1923</v>
      </c>
      <c r="C2850" t="s">
        <v>1913</v>
      </c>
      <c r="D2850" s="24">
        <v>5794</v>
      </c>
      <c r="E2850" t="s">
        <v>1652</v>
      </c>
      <c r="F2850" t="s">
        <v>99</v>
      </c>
      <c r="G2850" t="s">
        <v>1914</v>
      </c>
      <c r="H2850" t="s">
        <v>2384</v>
      </c>
      <c r="I2850" t="s">
        <v>2391</v>
      </c>
      <c r="J2850" t="s">
        <v>1915</v>
      </c>
      <c r="K2850" t="s">
        <v>2028</v>
      </c>
      <c r="L2850" s="24">
        <v>3240</v>
      </c>
      <c r="M2850" s="25">
        <f>+VLOOKUP(E2850, TC!A:D, 4, FALSE())</f>
        <v>1.04</v>
      </c>
      <c r="N2850" s="24">
        <f t="shared" si="220"/>
        <v>3240</v>
      </c>
      <c r="O2850" t="str">
        <f t="shared" si="221"/>
        <v>FACTURA</v>
      </c>
      <c r="P2850" t="str">
        <f t="shared" si="222"/>
        <v>2025</v>
      </c>
      <c r="Q2850" t="str">
        <f t="shared" si="223"/>
        <v>02</v>
      </c>
      <c r="R2850" t="str">
        <f>+IFERROR(VLOOKUP(I2850, Listado!A:B, 2, FALSE()), "COMERCIALIZADORA INTERNACIONAL CARIBBEAN EXOTICS S A")</f>
        <v>COMERCIALIZADORA INTERNACIONAL CARIBBEAN EXOTICS S A</v>
      </c>
      <c r="S2850" s="25">
        <f>+VLOOKUP(E2850, TC!A:D, 2, FALSE())</f>
        <v>4120.1099999999997</v>
      </c>
      <c r="T2850" t="str">
        <f t="shared" si="224"/>
        <v>COP</v>
      </c>
    </row>
    <row r="2851" spans="1:20" ht="18.75" hidden="1" customHeight="1" x14ac:dyDescent="0.25">
      <c r="A2851" t="s">
        <v>2215</v>
      </c>
      <c r="B2851" t="s">
        <v>1923</v>
      </c>
      <c r="C2851" t="s">
        <v>1913</v>
      </c>
      <c r="D2851" s="24">
        <v>5794</v>
      </c>
      <c r="E2851" t="s">
        <v>1652</v>
      </c>
      <c r="F2851" t="s">
        <v>99</v>
      </c>
      <c r="G2851" t="s">
        <v>1914</v>
      </c>
      <c r="H2851" t="s">
        <v>2384</v>
      </c>
      <c r="I2851" t="s">
        <v>2391</v>
      </c>
      <c r="J2851" t="s">
        <v>1915</v>
      </c>
      <c r="K2851" t="s">
        <v>2019</v>
      </c>
      <c r="L2851" s="24">
        <v>63000</v>
      </c>
      <c r="M2851" s="25">
        <f>+VLOOKUP(E2851, TC!A:D, 4, FALSE())</f>
        <v>1.04</v>
      </c>
      <c r="N2851" s="24">
        <f t="shared" si="220"/>
        <v>63000</v>
      </c>
      <c r="O2851" t="str">
        <f t="shared" si="221"/>
        <v>FACTURA</v>
      </c>
      <c r="P2851" t="str">
        <f t="shared" si="222"/>
        <v>2025</v>
      </c>
      <c r="Q2851" t="str">
        <f t="shared" si="223"/>
        <v>02</v>
      </c>
      <c r="R2851" t="str">
        <f>+IFERROR(VLOOKUP(I2851, Listado!A:B, 2, FALSE()), "COMERCIALIZADORA INTERNACIONAL CARIBBEAN EXOTICS S A")</f>
        <v>COMERCIALIZADORA INTERNACIONAL CARIBBEAN EXOTICS S A</v>
      </c>
      <c r="S2851" s="25">
        <f>+VLOOKUP(E2851, TC!A:D, 2, FALSE())</f>
        <v>4120.1099999999997</v>
      </c>
      <c r="T2851" t="str">
        <f t="shared" si="224"/>
        <v>COP</v>
      </c>
    </row>
    <row r="2852" spans="1:20" ht="18.75" hidden="1" customHeight="1" x14ac:dyDescent="0.25">
      <c r="A2852" t="s">
        <v>2215</v>
      </c>
      <c r="B2852" t="s">
        <v>1923</v>
      </c>
      <c r="C2852" t="s">
        <v>1913</v>
      </c>
      <c r="D2852" s="24">
        <v>5794</v>
      </c>
      <c r="E2852" t="s">
        <v>1652</v>
      </c>
      <c r="F2852" t="s">
        <v>99</v>
      </c>
      <c r="G2852" t="s">
        <v>1914</v>
      </c>
      <c r="H2852" t="s">
        <v>2384</v>
      </c>
      <c r="I2852" t="s">
        <v>2391</v>
      </c>
      <c r="J2852" t="s">
        <v>1915</v>
      </c>
      <c r="K2852" t="s">
        <v>2020</v>
      </c>
      <c r="L2852" s="24">
        <v>3500</v>
      </c>
      <c r="M2852" s="25">
        <f>+VLOOKUP(E2852, TC!A:D, 4, FALSE())</f>
        <v>1.04</v>
      </c>
      <c r="N2852" s="24">
        <f t="shared" si="220"/>
        <v>3500</v>
      </c>
      <c r="O2852" t="str">
        <f t="shared" si="221"/>
        <v>FACTURA</v>
      </c>
      <c r="P2852" t="str">
        <f t="shared" si="222"/>
        <v>2025</v>
      </c>
      <c r="Q2852" t="str">
        <f t="shared" si="223"/>
        <v>02</v>
      </c>
      <c r="R2852" t="str">
        <f>+IFERROR(VLOOKUP(I2852, Listado!A:B, 2, FALSE()), "COMERCIALIZADORA INTERNACIONAL CARIBBEAN EXOTICS S A")</f>
        <v>COMERCIALIZADORA INTERNACIONAL CARIBBEAN EXOTICS S A</v>
      </c>
      <c r="S2852" s="25">
        <f>+VLOOKUP(E2852, TC!A:D, 2, FALSE())</f>
        <v>4120.1099999999997</v>
      </c>
      <c r="T2852" t="str">
        <f t="shared" si="224"/>
        <v>COP</v>
      </c>
    </row>
    <row r="2853" spans="1:20" ht="18.75" hidden="1" customHeight="1" x14ac:dyDescent="0.25">
      <c r="A2853" t="s">
        <v>2215</v>
      </c>
      <c r="B2853" t="s">
        <v>1923</v>
      </c>
      <c r="C2853" t="s">
        <v>1913</v>
      </c>
      <c r="D2853" s="24">
        <v>5794</v>
      </c>
      <c r="E2853" t="s">
        <v>1652</v>
      </c>
      <c r="F2853" t="s">
        <v>99</v>
      </c>
      <c r="G2853" t="s">
        <v>1914</v>
      </c>
      <c r="H2853" t="s">
        <v>2384</v>
      </c>
      <c r="I2853" t="s">
        <v>2391</v>
      </c>
      <c r="J2853" t="s">
        <v>1915</v>
      </c>
      <c r="K2853" t="s">
        <v>2022</v>
      </c>
      <c r="L2853" s="24">
        <v>146100</v>
      </c>
      <c r="M2853" s="25">
        <f>+VLOOKUP(E2853, TC!A:D, 4, FALSE())</f>
        <v>1.04</v>
      </c>
      <c r="N2853" s="24">
        <f t="shared" si="220"/>
        <v>146100</v>
      </c>
      <c r="O2853" t="str">
        <f t="shared" si="221"/>
        <v>FACTURA</v>
      </c>
      <c r="P2853" t="str">
        <f t="shared" si="222"/>
        <v>2025</v>
      </c>
      <c r="Q2853" t="str">
        <f t="shared" si="223"/>
        <v>02</v>
      </c>
      <c r="R2853" t="str">
        <f>+IFERROR(VLOOKUP(I2853, Listado!A:B, 2, FALSE()), "COMERCIALIZADORA INTERNACIONAL CARIBBEAN EXOTICS S A")</f>
        <v>COMERCIALIZADORA INTERNACIONAL CARIBBEAN EXOTICS S A</v>
      </c>
      <c r="S2853" s="25">
        <f>+VLOOKUP(E2853, TC!A:D, 2, FALSE())</f>
        <v>4120.1099999999997</v>
      </c>
      <c r="T2853" t="str">
        <f t="shared" si="224"/>
        <v>COP</v>
      </c>
    </row>
    <row r="2854" spans="1:20" ht="18.75" hidden="1" customHeight="1" x14ac:dyDescent="0.25">
      <c r="A2854" t="s">
        <v>2215</v>
      </c>
      <c r="B2854" t="s">
        <v>1923</v>
      </c>
      <c r="C2854" t="s">
        <v>1913</v>
      </c>
      <c r="D2854" s="24">
        <v>5794</v>
      </c>
      <c r="E2854" t="s">
        <v>1652</v>
      </c>
      <c r="F2854" t="s">
        <v>99</v>
      </c>
      <c r="G2854" t="s">
        <v>1914</v>
      </c>
      <c r="H2854" t="s">
        <v>2384</v>
      </c>
      <c r="I2854" t="s">
        <v>2391</v>
      </c>
      <c r="J2854" t="s">
        <v>1915</v>
      </c>
      <c r="K2854" t="s">
        <v>2022</v>
      </c>
      <c r="L2854" s="24">
        <v>70200</v>
      </c>
      <c r="M2854" s="25">
        <f>+VLOOKUP(E2854, TC!A:D, 4, FALSE())</f>
        <v>1.04</v>
      </c>
      <c r="N2854" s="24">
        <f t="shared" si="220"/>
        <v>70200</v>
      </c>
      <c r="O2854" t="str">
        <f t="shared" si="221"/>
        <v>FACTURA</v>
      </c>
      <c r="P2854" t="str">
        <f t="shared" si="222"/>
        <v>2025</v>
      </c>
      <c r="Q2854" t="str">
        <f t="shared" si="223"/>
        <v>02</v>
      </c>
      <c r="R2854" t="str">
        <f>+IFERROR(VLOOKUP(I2854, Listado!A:B, 2, FALSE()), "COMERCIALIZADORA INTERNACIONAL CARIBBEAN EXOTICS S A")</f>
        <v>COMERCIALIZADORA INTERNACIONAL CARIBBEAN EXOTICS S A</v>
      </c>
      <c r="S2854" s="25">
        <f>+VLOOKUP(E2854, TC!A:D, 2, FALSE())</f>
        <v>4120.1099999999997</v>
      </c>
      <c r="T2854" t="str">
        <f t="shared" si="224"/>
        <v>COP</v>
      </c>
    </row>
    <row r="2855" spans="1:20" ht="18.75" hidden="1" customHeight="1" x14ac:dyDescent="0.25">
      <c r="A2855" t="s">
        <v>2215</v>
      </c>
      <c r="B2855" t="s">
        <v>1923</v>
      </c>
      <c r="C2855" t="s">
        <v>1913</v>
      </c>
      <c r="D2855" s="24">
        <v>5794</v>
      </c>
      <c r="E2855" t="s">
        <v>1652</v>
      </c>
      <c r="F2855" t="s">
        <v>99</v>
      </c>
      <c r="G2855" t="s">
        <v>1914</v>
      </c>
      <c r="H2855" t="s">
        <v>2384</v>
      </c>
      <c r="I2855" t="s">
        <v>2391</v>
      </c>
      <c r="J2855" t="s">
        <v>1915</v>
      </c>
      <c r="K2855" t="s">
        <v>2022</v>
      </c>
      <c r="L2855" s="24">
        <v>35700</v>
      </c>
      <c r="M2855" s="25">
        <f>+VLOOKUP(E2855, TC!A:D, 4, FALSE())</f>
        <v>1.04</v>
      </c>
      <c r="N2855" s="24">
        <f t="shared" si="220"/>
        <v>35700</v>
      </c>
      <c r="O2855" t="str">
        <f t="shared" si="221"/>
        <v>FACTURA</v>
      </c>
      <c r="P2855" t="str">
        <f t="shared" si="222"/>
        <v>2025</v>
      </c>
      <c r="Q2855" t="str">
        <f t="shared" si="223"/>
        <v>02</v>
      </c>
      <c r="R2855" t="str">
        <f>+IFERROR(VLOOKUP(I2855, Listado!A:B, 2, FALSE()), "COMERCIALIZADORA INTERNACIONAL CARIBBEAN EXOTICS S A")</f>
        <v>COMERCIALIZADORA INTERNACIONAL CARIBBEAN EXOTICS S A</v>
      </c>
      <c r="S2855" s="25">
        <f>+VLOOKUP(E2855, TC!A:D, 2, FALSE())</f>
        <v>4120.1099999999997</v>
      </c>
      <c r="T2855" t="str">
        <f t="shared" si="224"/>
        <v>COP</v>
      </c>
    </row>
    <row r="2856" spans="1:20" ht="18.75" hidden="1" customHeight="1" x14ac:dyDescent="0.25">
      <c r="A2856" t="s">
        <v>2215</v>
      </c>
      <c r="B2856" t="s">
        <v>1923</v>
      </c>
      <c r="C2856" t="s">
        <v>1913</v>
      </c>
      <c r="D2856" s="24">
        <v>5794</v>
      </c>
      <c r="E2856" t="s">
        <v>1652</v>
      </c>
      <c r="F2856" t="s">
        <v>99</v>
      </c>
      <c r="G2856" t="s">
        <v>1914</v>
      </c>
      <c r="H2856" t="s">
        <v>2384</v>
      </c>
      <c r="I2856" t="s">
        <v>2391</v>
      </c>
      <c r="J2856" t="s">
        <v>1915</v>
      </c>
      <c r="K2856" t="s">
        <v>2022</v>
      </c>
      <c r="L2856" s="24">
        <v>72720</v>
      </c>
      <c r="M2856" s="25">
        <f>+VLOOKUP(E2856, TC!A:D, 4, FALSE())</f>
        <v>1.04</v>
      </c>
      <c r="N2856" s="24">
        <f t="shared" si="220"/>
        <v>72720</v>
      </c>
      <c r="O2856" t="str">
        <f t="shared" si="221"/>
        <v>FACTURA</v>
      </c>
      <c r="P2856" t="str">
        <f t="shared" si="222"/>
        <v>2025</v>
      </c>
      <c r="Q2856" t="str">
        <f t="shared" si="223"/>
        <v>02</v>
      </c>
      <c r="R2856" t="str">
        <f>+IFERROR(VLOOKUP(I2856, Listado!A:B, 2, FALSE()), "COMERCIALIZADORA INTERNACIONAL CARIBBEAN EXOTICS S A")</f>
        <v>COMERCIALIZADORA INTERNACIONAL CARIBBEAN EXOTICS S A</v>
      </c>
      <c r="S2856" s="25">
        <f>+VLOOKUP(E2856, TC!A:D, 2, FALSE())</f>
        <v>4120.1099999999997</v>
      </c>
      <c r="T2856" t="str">
        <f t="shared" si="224"/>
        <v>COP</v>
      </c>
    </row>
    <row r="2857" spans="1:20" ht="18.75" hidden="1" customHeight="1" x14ac:dyDescent="0.25">
      <c r="A2857" t="s">
        <v>2215</v>
      </c>
      <c r="B2857" t="s">
        <v>1923</v>
      </c>
      <c r="C2857" t="s">
        <v>1913</v>
      </c>
      <c r="D2857" s="24">
        <v>5794</v>
      </c>
      <c r="E2857" t="s">
        <v>1652</v>
      </c>
      <c r="F2857" t="s">
        <v>99</v>
      </c>
      <c r="G2857" t="s">
        <v>1914</v>
      </c>
      <c r="H2857" t="s">
        <v>2384</v>
      </c>
      <c r="I2857" t="s">
        <v>2391</v>
      </c>
      <c r="J2857" t="s">
        <v>1915</v>
      </c>
      <c r="K2857" t="s">
        <v>2022</v>
      </c>
      <c r="L2857" s="24">
        <v>65700</v>
      </c>
      <c r="M2857" s="25">
        <f>+VLOOKUP(E2857, TC!A:D, 4, FALSE())</f>
        <v>1.04</v>
      </c>
      <c r="N2857" s="24">
        <f t="shared" si="220"/>
        <v>65700</v>
      </c>
      <c r="O2857" t="str">
        <f t="shared" si="221"/>
        <v>FACTURA</v>
      </c>
      <c r="P2857" t="str">
        <f t="shared" si="222"/>
        <v>2025</v>
      </c>
      <c r="Q2857" t="str">
        <f t="shared" si="223"/>
        <v>02</v>
      </c>
      <c r="R2857" t="str">
        <f>+IFERROR(VLOOKUP(I2857, Listado!A:B, 2, FALSE()), "COMERCIALIZADORA INTERNACIONAL CARIBBEAN EXOTICS S A")</f>
        <v>COMERCIALIZADORA INTERNACIONAL CARIBBEAN EXOTICS S A</v>
      </c>
      <c r="S2857" s="25">
        <f>+VLOOKUP(E2857, TC!A:D, 2, FALSE())</f>
        <v>4120.1099999999997</v>
      </c>
      <c r="T2857" t="str">
        <f t="shared" si="224"/>
        <v>COP</v>
      </c>
    </row>
    <row r="2858" spans="1:20" ht="18.75" hidden="1" customHeight="1" x14ac:dyDescent="0.25">
      <c r="A2858" t="s">
        <v>2215</v>
      </c>
      <c r="B2858" t="s">
        <v>1923</v>
      </c>
      <c r="C2858" t="s">
        <v>1913</v>
      </c>
      <c r="D2858" s="24">
        <v>5794</v>
      </c>
      <c r="E2858" t="s">
        <v>1652</v>
      </c>
      <c r="F2858" t="s">
        <v>99</v>
      </c>
      <c r="G2858" t="s">
        <v>1914</v>
      </c>
      <c r="H2858" t="s">
        <v>2384</v>
      </c>
      <c r="I2858" t="s">
        <v>2391</v>
      </c>
      <c r="J2858" t="s">
        <v>1915</v>
      </c>
      <c r="K2858" t="s">
        <v>2023</v>
      </c>
      <c r="L2858" s="24">
        <v>169400</v>
      </c>
      <c r="M2858" s="25">
        <f>+VLOOKUP(E2858, TC!A:D, 4, FALSE())</f>
        <v>1.04</v>
      </c>
      <c r="N2858" s="24">
        <f t="shared" si="220"/>
        <v>169400</v>
      </c>
      <c r="O2858" t="str">
        <f t="shared" si="221"/>
        <v>FACTURA</v>
      </c>
      <c r="P2858" t="str">
        <f t="shared" si="222"/>
        <v>2025</v>
      </c>
      <c r="Q2858" t="str">
        <f t="shared" si="223"/>
        <v>02</v>
      </c>
      <c r="R2858" t="str">
        <f>+IFERROR(VLOOKUP(I2858, Listado!A:B, 2, FALSE()), "COMERCIALIZADORA INTERNACIONAL CARIBBEAN EXOTICS S A")</f>
        <v>COMERCIALIZADORA INTERNACIONAL CARIBBEAN EXOTICS S A</v>
      </c>
      <c r="S2858" s="25">
        <f>+VLOOKUP(E2858, TC!A:D, 2, FALSE())</f>
        <v>4120.1099999999997</v>
      </c>
      <c r="T2858" t="str">
        <f t="shared" si="224"/>
        <v>COP</v>
      </c>
    </row>
    <row r="2859" spans="1:20" ht="18.75" hidden="1" customHeight="1" x14ac:dyDescent="0.25">
      <c r="A2859" t="s">
        <v>2215</v>
      </c>
      <c r="B2859" t="s">
        <v>1923</v>
      </c>
      <c r="C2859" t="s">
        <v>1913</v>
      </c>
      <c r="D2859" s="24">
        <v>5794</v>
      </c>
      <c r="E2859" t="s">
        <v>1652</v>
      </c>
      <c r="F2859" t="s">
        <v>99</v>
      </c>
      <c r="G2859" t="s">
        <v>1914</v>
      </c>
      <c r="H2859" t="s">
        <v>2384</v>
      </c>
      <c r="I2859" t="s">
        <v>2391</v>
      </c>
      <c r="J2859" t="s">
        <v>1915</v>
      </c>
      <c r="K2859" t="s">
        <v>2045</v>
      </c>
      <c r="L2859" s="24">
        <v>46860</v>
      </c>
      <c r="M2859" s="25">
        <f>+VLOOKUP(E2859, TC!A:D, 4, FALSE())</f>
        <v>1.04</v>
      </c>
      <c r="N2859" s="24">
        <f t="shared" si="220"/>
        <v>46860</v>
      </c>
      <c r="O2859" t="str">
        <f t="shared" si="221"/>
        <v>FACTURA</v>
      </c>
      <c r="P2859" t="str">
        <f t="shared" si="222"/>
        <v>2025</v>
      </c>
      <c r="Q2859" t="str">
        <f t="shared" si="223"/>
        <v>02</v>
      </c>
      <c r="R2859" t="str">
        <f>+IFERROR(VLOOKUP(I2859, Listado!A:B, 2, FALSE()), "COMERCIALIZADORA INTERNACIONAL CARIBBEAN EXOTICS S A")</f>
        <v>COMERCIALIZADORA INTERNACIONAL CARIBBEAN EXOTICS S A</v>
      </c>
      <c r="S2859" s="25">
        <f>+VLOOKUP(E2859, TC!A:D, 2, FALSE())</f>
        <v>4120.1099999999997</v>
      </c>
      <c r="T2859" t="str">
        <f t="shared" si="224"/>
        <v>COP</v>
      </c>
    </row>
    <row r="2860" spans="1:20" ht="18.75" hidden="1" customHeight="1" x14ac:dyDescent="0.25">
      <c r="A2860" t="s">
        <v>2215</v>
      </c>
      <c r="B2860" t="s">
        <v>5</v>
      </c>
      <c r="C2860" t="s">
        <v>1913</v>
      </c>
      <c r="D2860" s="24">
        <v>11149</v>
      </c>
      <c r="E2860" t="s">
        <v>1652</v>
      </c>
      <c r="F2860" t="s">
        <v>1924</v>
      </c>
      <c r="G2860" t="s">
        <v>110</v>
      </c>
      <c r="H2860" t="s">
        <v>2393</v>
      </c>
      <c r="I2860" t="s">
        <v>1848</v>
      </c>
      <c r="J2860" t="s">
        <v>1917</v>
      </c>
      <c r="K2860" t="s">
        <v>40</v>
      </c>
      <c r="L2860" s="24">
        <v>1839.6</v>
      </c>
      <c r="M2860" s="25">
        <f>+VLOOKUP(E2860, TC!A:D, 4, FALSE())</f>
        <v>1.04</v>
      </c>
      <c r="N2860" s="24">
        <f t="shared" si="220"/>
        <v>1913.184</v>
      </c>
      <c r="O2860" t="str">
        <f t="shared" si="221"/>
        <v>FACTURA</v>
      </c>
      <c r="P2860" t="str">
        <f t="shared" si="222"/>
        <v>2025</v>
      </c>
      <c r="Q2860" t="str">
        <f t="shared" si="223"/>
        <v>02</v>
      </c>
      <c r="R2860" t="str">
        <f>+IFERROR(VLOOKUP(I2860, Listado!A:B, 2, FALSE()), "COMERCIALIZADORA INTERNACIONAL CARIBBEAN EXOTICS S A")</f>
        <v>PEREZ MEJIA MARIA PAULINA</v>
      </c>
      <c r="S2860" s="25">
        <f>+VLOOKUP(E2860, TC!A:D, 2, FALSE())</f>
        <v>4120.1099999999997</v>
      </c>
      <c r="T2860" t="str">
        <f t="shared" si="224"/>
        <v>EUR</v>
      </c>
    </row>
    <row r="2861" spans="1:20" ht="18.75" hidden="1" customHeight="1" x14ac:dyDescent="0.25">
      <c r="A2861" t="s">
        <v>2215</v>
      </c>
      <c r="B2861" t="s">
        <v>5</v>
      </c>
      <c r="C2861" t="s">
        <v>1913</v>
      </c>
      <c r="D2861" s="24">
        <v>11149</v>
      </c>
      <c r="E2861" t="s">
        <v>1652</v>
      </c>
      <c r="F2861" t="s">
        <v>1924</v>
      </c>
      <c r="G2861" t="s">
        <v>110</v>
      </c>
      <c r="H2861" t="s">
        <v>2393</v>
      </c>
      <c r="I2861" t="s">
        <v>1848</v>
      </c>
      <c r="J2861" t="s">
        <v>1917</v>
      </c>
      <c r="K2861" t="s">
        <v>23</v>
      </c>
      <c r="L2861" s="24">
        <v>1299.2</v>
      </c>
      <c r="M2861" s="25">
        <f>+VLOOKUP(E2861, TC!A:D, 4, FALSE())</f>
        <v>1.04</v>
      </c>
      <c r="N2861" s="24">
        <f t="shared" si="220"/>
        <v>1351.1680000000001</v>
      </c>
      <c r="O2861" t="str">
        <f t="shared" si="221"/>
        <v>FACTURA</v>
      </c>
      <c r="P2861" t="str">
        <f t="shared" si="222"/>
        <v>2025</v>
      </c>
      <c r="Q2861" t="str">
        <f t="shared" si="223"/>
        <v>02</v>
      </c>
      <c r="R2861" t="str">
        <f>+IFERROR(VLOOKUP(I2861, Listado!A:B, 2, FALSE()), "COMERCIALIZADORA INTERNACIONAL CARIBBEAN EXOTICS S A")</f>
        <v>PEREZ MEJIA MARIA PAULINA</v>
      </c>
      <c r="S2861" s="25">
        <f>+VLOOKUP(E2861, TC!A:D, 2, FALSE())</f>
        <v>4120.1099999999997</v>
      </c>
      <c r="T2861" t="str">
        <f t="shared" si="224"/>
        <v>EUR</v>
      </c>
    </row>
    <row r="2862" spans="1:20" ht="18.75" hidden="1" customHeight="1" x14ac:dyDescent="0.25">
      <c r="A2862" t="s">
        <v>2215</v>
      </c>
      <c r="B2862" t="s">
        <v>5</v>
      </c>
      <c r="C2862" t="s">
        <v>1913</v>
      </c>
      <c r="D2862" s="24">
        <v>11149</v>
      </c>
      <c r="E2862" t="s">
        <v>1652</v>
      </c>
      <c r="F2862" t="s">
        <v>1924</v>
      </c>
      <c r="G2862" t="s">
        <v>110</v>
      </c>
      <c r="H2862" t="s">
        <v>2393</v>
      </c>
      <c r="I2862" t="s">
        <v>1848</v>
      </c>
      <c r="J2862" t="s">
        <v>1917</v>
      </c>
      <c r="K2862" t="s">
        <v>39</v>
      </c>
      <c r="L2862" s="24">
        <v>849.8</v>
      </c>
      <c r="M2862" s="25">
        <f>+VLOOKUP(E2862, TC!A:D, 4, FALSE())</f>
        <v>1.04</v>
      </c>
      <c r="N2862" s="24">
        <f t="shared" si="220"/>
        <v>883.79200000000003</v>
      </c>
      <c r="O2862" t="str">
        <f t="shared" si="221"/>
        <v>FACTURA</v>
      </c>
      <c r="P2862" t="str">
        <f t="shared" si="222"/>
        <v>2025</v>
      </c>
      <c r="Q2862" t="str">
        <f t="shared" si="223"/>
        <v>02</v>
      </c>
      <c r="R2862" t="str">
        <f>+IFERROR(VLOOKUP(I2862, Listado!A:B, 2, FALSE()), "COMERCIALIZADORA INTERNACIONAL CARIBBEAN EXOTICS S A")</f>
        <v>PEREZ MEJIA MARIA PAULINA</v>
      </c>
      <c r="S2862" s="25">
        <f>+VLOOKUP(E2862, TC!A:D, 2, FALSE())</f>
        <v>4120.1099999999997</v>
      </c>
      <c r="T2862" t="str">
        <f t="shared" si="224"/>
        <v>EUR</v>
      </c>
    </row>
    <row r="2863" spans="1:20" ht="18.75" hidden="1" customHeight="1" x14ac:dyDescent="0.25">
      <c r="A2863" t="s">
        <v>2215</v>
      </c>
      <c r="B2863" t="s">
        <v>5</v>
      </c>
      <c r="C2863" t="s">
        <v>1913</v>
      </c>
      <c r="D2863" s="24">
        <v>11149</v>
      </c>
      <c r="E2863" t="s">
        <v>1652</v>
      </c>
      <c r="F2863" t="s">
        <v>1924</v>
      </c>
      <c r="G2863" t="s">
        <v>110</v>
      </c>
      <c r="H2863" t="s">
        <v>2393</v>
      </c>
      <c r="I2863" t="s">
        <v>1848</v>
      </c>
      <c r="J2863" t="s">
        <v>1917</v>
      </c>
      <c r="K2863" t="s">
        <v>38</v>
      </c>
      <c r="L2863" s="24">
        <v>9548</v>
      </c>
      <c r="M2863" s="25">
        <f>+VLOOKUP(E2863, TC!A:D, 4, FALSE())</f>
        <v>1.04</v>
      </c>
      <c r="N2863" s="24">
        <f t="shared" si="220"/>
        <v>9929.92</v>
      </c>
      <c r="O2863" t="str">
        <f t="shared" si="221"/>
        <v>FACTURA</v>
      </c>
      <c r="P2863" t="str">
        <f t="shared" si="222"/>
        <v>2025</v>
      </c>
      <c r="Q2863" t="str">
        <f t="shared" si="223"/>
        <v>02</v>
      </c>
      <c r="R2863" t="str">
        <f>+IFERROR(VLOOKUP(I2863, Listado!A:B, 2, FALSE()), "COMERCIALIZADORA INTERNACIONAL CARIBBEAN EXOTICS S A")</f>
        <v>PEREZ MEJIA MARIA PAULINA</v>
      </c>
      <c r="S2863" s="25">
        <f>+VLOOKUP(E2863, TC!A:D, 2, FALSE())</f>
        <v>4120.1099999999997</v>
      </c>
      <c r="T2863" t="str">
        <f t="shared" si="224"/>
        <v>EUR</v>
      </c>
    </row>
    <row r="2864" spans="1:20" ht="18.75" hidden="1" customHeight="1" x14ac:dyDescent="0.25">
      <c r="A2864" t="s">
        <v>2215</v>
      </c>
      <c r="B2864" t="s">
        <v>5</v>
      </c>
      <c r="C2864" t="s">
        <v>1913</v>
      </c>
      <c r="D2864" s="24">
        <v>11149</v>
      </c>
      <c r="E2864" t="s">
        <v>1652</v>
      </c>
      <c r="F2864" t="s">
        <v>1924</v>
      </c>
      <c r="G2864" t="s">
        <v>110</v>
      </c>
      <c r="H2864" t="s">
        <v>2393</v>
      </c>
      <c r="I2864" t="s">
        <v>1848</v>
      </c>
      <c r="J2864" t="s">
        <v>1917</v>
      </c>
      <c r="K2864" t="s">
        <v>1959</v>
      </c>
      <c r="L2864" s="24">
        <v>2100</v>
      </c>
      <c r="M2864" s="25">
        <f>+VLOOKUP(E2864, TC!A:D, 4, FALSE())</f>
        <v>1.04</v>
      </c>
      <c r="N2864" s="24">
        <f t="shared" si="220"/>
        <v>2184</v>
      </c>
      <c r="O2864" t="str">
        <f t="shared" si="221"/>
        <v>FACTURA</v>
      </c>
      <c r="P2864" t="str">
        <f t="shared" si="222"/>
        <v>2025</v>
      </c>
      <c r="Q2864" t="str">
        <f t="shared" si="223"/>
        <v>02</v>
      </c>
      <c r="R2864" t="str">
        <f>+IFERROR(VLOOKUP(I2864, Listado!A:B, 2, FALSE()), "COMERCIALIZADORA INTERNACIONAL CARIBBEAN EXOTICS S A")</f>
        <v>PEREZ MEJIA MARIA PAULINA</v>
      </c>
      <c r="S2864" s="25">
        <f>+VLOOKUP(E2864, TC!A:D, 2, FALSE())</f>
        <v>4120.1099999999997</v>
      </c>
      <c r="T2864" t="str">
        <f t="shared" si="224"/>
        <v>EUR</v>
      </c>
    </row>
    <row r="2865" spans="1:20" ht="18.75" hidden="1" customHeight="1" x14ac:dyDescent="0.25">
      <c r="A2865" t="s">
        <v>2215</v>
      </c>
      <c r="B2865" t="s">
        <v>5</v>
      </c>
      <c r="C2865" t="s">
        <v>1913</v>
      </c>
      <c r="D2865" s="24">
        <v>11149</v>
      </c>
      <c r="E2865" t="s">
        <v>1652</v>
      </c>
      <c r="F2865" t="s">
        <v>1924</v>
      </c>
      <c r="G2865" t="s">
        <v>110</v>
      </c>
      <c r="H2865" t="s">
        <v>2393</v>
      </c>
      <c r="I2865" t="s">
        <v>1848</v>
      </c>
      <c r="J2865" t="s">
        <v>1917</v>
      </c>
      <c r="K2865" t="s">
        <v>1960</v>
      </c>
      <c r="L2865" s="24">
        <v>177.4</v>
      </c>
      <c r="M2865" s="25">
        <f>+VLOOKUP(E2865, TC!A:D, 4, FALSE())</f>
        <v>1.04</v>
      </c>
      <c r="N2865" s="24">
        <f t="shared" si="220"/>
        <v>184.49600000000001</v>
      </c>
      <c r="O2865" t="str">
        <f t="shared" si="221"/>
        <v>FACTURA</v>
      </c>
      <c r="P2865" t="str">
        <f t="shared" si="222"/>
        <v>2025</v>
      </c>
      <c r="Q2865" t="str">
        <f t="shared" si="223"/>
        <v>02</v>
      </c>
      <c r="R2865" t="str">
        <f>+IFERROR(VLOOKUP(I2865, Listado!A:B, 2, FALSE()), "COMERCIALIZADORA INTERNACIONAL CARIBBEAN EXOTICS S A")</f>
        <v>PEREZ MEJIA MARIA PAULINA</v>
      </c>
      <c r="S2865" s="25">
        <f>+VLOOKUP(E2865, TC!A:D, 2, FALSE())</f>
        <v>4120.1099999999997</v>
      </c>
      <c r="T2865" t="str">
        <f t="shared" si="224"/>
        <v>EUR</v>
      </c>
    </row>
    <row r="2866" spans="1:20" ht="18.75" hidden="1" customHeight="1" x14ac:dyDescent="0.25">
      <c r="A2866" t="s">
        <v>2215</v>
      </c>
      <c r="B2866" t="s">
        <v>5</v>
      </c>
      <c r="C2866" t="s">
        <v>1913</v>
      </c>
      <c r="D2866" s="24">
        <v>11150</v>
      </c>
      <c r="E2866" t="s">
        <v>1652</v>
      </c>
      <c r="F2866" t="s">
        <v>1924</v>
      </c>
      <c r="G2866" t="s">
        <v>108</v>
      </c>
      <c r="H2866" t="s">
        <v>2394</v>
      </c>
      <c r="I2866" t="s">
        <v>1873</v>
      </c>
      <c r="J2866" t="s">
        <v>1962</v>
      </c>
      <c r="K2866" t="s">
        <v>46</v>
      </c>
      <c r="L2866" s="24">
        <v>4412.3999999999996</v>
      </c>
      <c r="M2866" s="25">
        <f>+VLOOKUP(E2866, TC!A:D, 4, FALSE())</f>
        <v>1.04</v>
      </c>
      <c r="N2866" s="24">
        <f t="shared" si="220"/>
        <v>4588.8959999999997</v>
      </c>
      <c r="O2866" t="str">
        <f t="shared" si="221"/>
        <v>FACTURA</v>
      </c>
      <c r="P2866" t="str">
        <f t="shared" si="222"/>
        <v>2025</v>
      </c>
      <c r="Q2866" t="str">
        <f t="shared" si="223"/>
        <v>02</v>
      </c>
      <c r="R2866" t="str">
        <f>+IFERROR(VLOOKUP(I2866, Listado!A:B, 2, FALSE()), "COMERCIALIZADORA INTERNACIONAL CARIBBEAN EXOTICS S A")</f>
        <v>PIEDRAHITA PEREZ MARIANA</v>
      </c>
      <c r="S2866" s="25">
        <f>+VLOOKUP(E2866, TC!A:D, 2, FALSE())</f>
        <v>4120.1099999999997</v>
      </c>
      <c r="T2866" t="str">
        <f t="shared" si="224"/>
        <v>EUR</v>
      </c>
    </row>
    <row r="2867" spans="1:20" ht="18.75" hidden="1" customHeight="1" x14ac:dyDescent="0.25">
      <c r="A2867" t="s">
        <v>2215</v>
      </c>
      <c r="B2867" t="s">
        <v>5</v>
      </c>
      <c r="C2867" t="s">
        <v>1913</v>
      </c>
      <c r="D2867" s="24">
        <v>11150</v>
      </c>
      <c r="E2867" t="s">
        <v>1652</v>
      </c>
      <c r="F2867" t="s">
        <v>1924</v>
      </c>
      <c r="G2867" t="s">
        <v>108</v>
      </c>
      <c r="H2867" t="s">
        <v>2394</v>
      </c>
      <c r="I2867" t="s">
        <v>1873</v>
      </c>
      <c r="J2867" t="s">
        <v>1962</v>
      </c>
      <c r="K2867" t="s">
        <v>1959</v>
      </c>
      <c r="L2867" s="24">
        <v>600</v>
      </c>
      <c r="M2867" s="25">
        <f>+VLOOKUP(E2867, TC!A:D, 4, FALSE())</f>
        <v>1.04</v>
      </c>
      <c r="N2867" s="24">
        <f t="shared" si="220"/>
        <v>624</v>
      </c>
      <c r="O2867" t="str">
        <f t="shared" si="221"/>
        <v>FACTURA</v>
      </c>
      <c r="P2867" t="str">
        <f t="shared" si="222"/>
        <v>2025</v>
      </c>
      <c r="Q2867" t="str">
        <f t="shared" si="223"/>
        <v>02</v>
      </c>
      <c r="R2867" t="str">
        <f>+IFERROR(VLOOKUP(I2867, Listado!A:B, 2, FALSE()), "COMERCIALIZADORA INTERNACIONAL CARIBBEAN EXOTICS S A")</f>
        <v>PIEDRAHITA PEREZ MARIANA</v>
      </c>
      <c r="S2867" s="25">
        <f>+VLOOKUP(E2867, TC!A:D, 2, FALSE())</f>
        <v>4120.1099999999997</v>
      </c>
      <c r="T2867" t="str">
        <f t="shared" si="224"/>
        <v>EUR</v>
      </c>
    </row>
    <row r="2868" spans="1:20" ht="18.75" hidden="1" customHeight="1" x14ac:dyDescent="0.25">
      <c r="A2868" t="s">
        <v>2215</v>
      </c>
      <c r="B2868" t="s">
        <v>5</v>
      </c>
      <c r="C2868" t="s">
        <v>1913</v>
      </c>
      <c r="D2868" s="24">
        <v>11150</v>
      </c>
      <c r="E2868" t="s">
        <v>1652</v>
      </c>
      <c r="F2868" t="s">
        <v>1924</v>
      </c>
      <c r="G2868" t="s">
        <v>108</v>
      </c>
      <c r="H2868" t="s">
        <v>2394</v>
      </c>
      <c r="I2868" t="s">
        <v>1873</v>
      </c>
      <c r="J2868" t="s">
        <v>1962</v>
      </c>
      <c r="K2868" t="s">
        <v>1960</v>
      </c>
      <c r="L2868" s="24">
        <v>3.6</v>
      </c>
      <c r="M2868" s="25">
        <f>+VLOOKUP(E2868, TC!A:D, 4, FALSE())</f>
        <v>1.04</v>
      </c>
      <c r="N2868" s="24">
        <f t="shared" si="220"/>
        <v>3.7440000000000002</v>
      </c>
      <c r="O2868" t="str">
        <f t="shared" si="221"/>
        <v>FACTURA</v>
      </c>
      <c r="P2868" t="str">
        <f t="shared" si="222"/>
        <v>2025</v>
      </c>
      <c r="Q2868" t="str">
        <f t="shared" si="223"/>
        <v>02</v>
      </c>
      <c r="R2868" t="str">
        <f>+IFERROR(VLOOKUP(I2868, Listado!A:B, 2, FALSE()), "COMERCIALIZADORA INTERNACIONAL CARIBBEAN EXOTICS S A")</f>
        <v>PIEDRAHITA PEREZ MARIANA</v>
      </c>
      <c r="S2868" s="25">
        <f>+VLOOKUP(E2868, TC!A:D, 2, FALSE())</f>
        <v>4120.1099999999997</v>
      </c>
      <c r="T2868" t="str">
        <f t="shared" si="224"/>
        <v>EUR</v>
      </c>
    </row>
    <row r="2869" spans="1:20" ht="18.75" hidden="1" customHeight="1" x14ac:dyDescent="0.25">
      <c r="A2869" t="s">
        <v>2215</v>
      </c>
      <c r="B2869" t="s">
        <v>5</v>
      </c>
      <c r="C2869" t="s">
        <v>1913</v>
      </c>
      <c r="D2869" s="24">
        <v>11151</v>
      </c>
      <c r="E2869" t="s">
        <v>1652</v>
      </c>
      <c r="F2869" t="s">
        <v>128</v>
      </c>
      <c r="G2869" t="s">
        <v>110</v>
      </c>
      <c r="H2869" t="s">
        <v>2395</v>
      </c>
      <c r="I2869" t="s">
        <v>1852</v>
      </c>
      <c r="J2869" t="s">
        <v>1998</v>
      </c>
      <c r="K2869" t="s">
        <v>70</v>
      </c>
      <c r="L2869" s="24">
        <v>23316</v>
      </c>
      <c r="M2869" s="25">
        <f>+VLOOKUP(E2869, TC!A:D, 4, FALSE())</f>
        <v>1.04</v>
      </c>
      <c r="N2869" s="24">
        <f t="shared" si="220"/>
        <v>23316</v>
      </c>
      <c r="O2869" t="str">
        <f t="shared" si="221"/>
        <v>FACTURA</v>
      </c>
      <c r="P2869" t="str">
        <f t="shared" si="222"/>
        <v>2025</v>
      </c>
      <c r="Q2869" t="str">
        <f t="shared" si="223"/>
        <v>02</v>
      </c>
      <c r="R2869" t="str">
        <f>+IFERROR(VLOOKUP(I2869, Listado!A:B, 2, FALSE()), "COMERCIALIZADORA INTERNACIONAL CARIBBEAN EXOTICS S A")</f>
        <v>PEREZ MEJIA MARIA PAULINA</v>
      </c>
      <c r="S2869" s="25">
        <f>+VLOOKUP(E2869, TC!A:D, 2, FALSE())</f>
        <v>4120.1099999999997</v>
      </c>
      <c r="T2869" t="str">
        <f t="shared" si="224"/>
        <v>USD</v>
      </c>
    </row>
    <row r="2870" spans="1:20" ht="18.75" hidden="1" customHeight="1" x14ac:dyDescent="0.25">
      <c r="A2870" t="s">
        <v>2215</v>
      </c>
      <c r="B2870" t="s">
        <v>5</v>
      </c>
      <c r="C2870" t="s">
        <v>1913</v>
      </c>
      <c r="D2870" s="24">
        <v>11151</v>
      </c>
      <c r="E2870" t="s">
        <v>1652</v>
      </c>
      <c r="F2870" t="s">
        <v>128</v>
      </c>
      <c r="G2870" t="s">
        <v>110</v>
      </c>
      <c r="H2870" t="s">
        <v>2395</v>
      </c>
      <c r="I2870" t="s">
        <v>1852</v>
      </c>
      <c r="J2870" t="s">
        <v>1998</v>
      </c>
      <c r="K2870" t="s">
        <v>51</v>
      </c>
      <c r="L2870" s="24">
        <v>10892.8</v>
      </c>
      <c r="M2870" s="25">
        <f>+VLOOKUP(E2870, TC!A:D, 4, FALSE())</f>
        <v>1.04</v>
      </c>
      <c r="N2870" s="24">
        <f t="shared" si="220"/>
        <v>10892.8</v>
      </c>
      <c r="O2870" t="str">
        <f t="shared" si="221"/>
        <v>FACTURA</v>
      </c>
      <c r="P2870" t="str">
        <f t="shared" si="222"/>
        <v>2025</v>
      </c>
      <c r="Q2870" t="str">
        <f t="shared" si="223"/>
        <v>02</v>
      </c>
      <c r="R2870" t="str">
        <f>+IFERROR(VLOOKUP(I2870, Listado!A:B, 2, FALSE()), "COMERCIALIZADORA INTERNACIONAL CARIBBEAN EXOTICS S A")</f>
        <v>PEREZ MEJIA MARIA PAULINA</v>
      </c>
      <c r="S2870" s="25">
        <f>+VLOOKUP(E2870, TC!A:D, 2, FALSE())</f>
        <v>4120.1099999999997</v>
      </c>
      <c r="T2870" t="str">
        <f t="shared" si="224"/>
        <v>USD</v>
      </c>
    </row>
    <row r="2871" spans="1:20" ht="18.75" hidden="1" customHeight="1" x14ac:dyDescent="0.25">
      <c r="A2871" t="s">
        <v>2215</v>
      </c>
      <c r="B2871" t="s">
        <v>5</v>
      </c>
      <c r="C2871" t="s">
        <v>1913</v>
      </c>
      <c r="D2871" s="24">
        <v>11151</v>
      </c>
      <c r="E2871" t="s">
        <v>1652</v>
      </c>
      <c r="F2871" t="s">
        <v>128</v>
      </c>
      <c r="G2871" t="s">
        <v>110</v>
      </c>
      <c r="H2871" t="s">
        <v>2395</v>
      </c>
      <c r="I2871" t="s">
        <v>1852</v>
      </c>
      <c r="J2871" t="s">
        <v>1998</v>
      </c>
      <c r="K2871" t="s">
        <v>1959</v>
      </c>
      <c r="L2871" s="24">
        <v>2639.2</v>
      </c>
      <c r="M2871" s="25">
        <f>+VLOOKUP(E2871, TC!A:D, 4, FALSE())</f>
        <v>1.04</v>
      </c>
      <c r="N2871" s="24">
        <f t="shared" si="220"/>
        <v>2639.2</v>
      </c>
      <c r="O2871" t="str">
        <f t="shared" si="221"/>
        <v>FACTURA</v>
      </c>
      <c r="P2871" t="str">
        <f t="shared" si="222"/>
        <v>2025</v>
      </c>
      <c r="Q2871" t="str">
        <f t="shared" si="223"/>
        <v>02</v>
      </c>
      <c r="R2871" t="str">
        <f>+IFERROR(VLOOKUP(I2871, Listado!A:B, 2, FALSE()), "COMERCIALIZADORA INTERNACIONAL CARIBBEAN EXOTICS S A")</f>
        <v>PEREZ MEJIA MARIA PAULINA</v>
      </c>
      <c r="S2871" s="25">
        <f>+VLOOKUP(E2871, TC!A:D, 2, FALSE())</f>
        <v>4120.1099999999997</v>
      </c>
      <c r="T2871" t="str">
        <f t="shared" si="224"/>
        <v>USD</v>
      </c>
    </row>
    <row r="2872" spans="1:20" ht="18.75" hidden="1" customHeight="1" x14ac:dyDescent="0.25">
      <c r="A2872" t="s">
        <v>2215</v>
      </c>
      <c r="B2872" t="s">
        <v>5</v>
      </c>
      <c r="C2872" t="s">
        <v>1913</v>
      </c>
      <c r="D2872" s="24">
        <v>11152</v>
      </c>
      <c r="E2872" t="s">
        <v>1652</v>
      </c>
      <c r="F2872" t="s">
        <v>128</v>
      </c>
      <c r="G2872" t="s">
        <v>110</v>
      </c>
      <c r="H2872" t="s">
        <v>2396</v>
      </c>
      <c r="I2872" t="s">
        <v>1866</v>
      </c>
      <c r="J2872" t="s">
        <v>1998</v>
      </c>
      <c r="K2872" t="s">
        <v>37</v>
      </c>
      <c r="L2872" s="24">
        <v>2192.4</v>
      </c>
      <c r="M2872" s="25">
        <f>+VLOOKUP(E2872, TC!A:D, 4, FALSE())</f>
        <v>1.04</v>
      </c>
      <c r="N2872" s="24">
        <f t="shared" si="220"/>
        <v>2192.4</v>
      </c>
      <c r="O2872" t="str">
        <f t="shared" si="221"/>
        <v>FACTURA</v>
      </c>
      <c r="P2872" t="str">
        <f t="shared" si="222"/>
        <v>2025</v>
      </c>
      <c r="Q2872" t="str">
        <f t="shared" si="223"/>
        <v>02</v>
      </c>
      <c r="R2872" t="str">
        <f>+IFERROR(VLOOKUP(I2872, Listado!A:B, 2, FALSE()), "COMERCIALIZADORA INTERNACIONAL CARIBBEAN EXOTICS S A")</f>
        <v>PEREZ MEJIA MARIA PAULINA</v>
      </c>
      <c r="S2872" s="25">
        <f>+VLOOKUP(E2872, TC!A:D, 2, FALSE())</f>
        <v>4120.1099999999997</v>
      </c>
      <c r="T2872" t="str">
        <f t="shared" si="224"/>
        <v>USD</v>
      </c>
    </row>
    <row r="2873" spans="1:20" ht="18.75" hidden="1" customHeight="1" x14ac:dyDescent="0.25">
      <c r="A2873" t="s">
        <v>2215</v>
      </c>
      <c r="B2873" t="s">
        <v>5</v>
      </c>
      <c r="C2873" t="s">
        <v>1913</v>
      </c>
      <c r="D2873" s="24">
        <v>11152</v>
      </c>
      <c r="E2873" t="s">
        <v>1652</v>
      </c>
      <c r="F2873" t="s">
        <v>128</v>
      </c>
      <c r="G2873" t="s">
        <v>110</v>
      </c>
      <c r="H2873" t="s">
        <v>2396</v>
      </c>
      <c r="I2873" t="s">
        <v>1866</v>
      </c>
      <c r="J2873" t="s">
        <v>1998</v>
      </c>
      <c r="K2873" t="s">
        <v>17</v>
      </c>
      <c r="L2873" s="24">
        <v>4012.8</v>
      </c>
      <c r="M2873" s="25">
        <f>+VLOOKUP(E2873, TC!A:D, 4, FALSE())</f>
        <v>1.04</v>
      </c>
      <c r="N2873" s="24">
        <f t="shared" si="220"/>
        <v>4012.8</v>
      </c>
      <c r="O2873" t="str">
        <f t="shared" si="221"/>
        <v>FACTURA</v>
      </c>
      <c r="P2873" t="str">
        <f t="shared" si="222"/>
        <v>2025</v>
      </c>
      <c r="Q2873" t="str">
        <f t="shared" si="223"/>
        <v>02</v>
      </c>
      <c r="R2873" t="str">
        <f>+IFERROR(VLOOKUP(I2873, Listado!A:B, 2, FALSE()), "COMERCIALIZADORA INTERNACIONAL CARIBBEAN EXOTICS S A")</f>
        <v>PEREZ MEJIA MARIA PAULINA</v>
      </c>
      <c r="S2873" s="25">
        <f>+VLOOKUP(E2873, TC!A:D, 2, FALSE())</f>
        <v>4120.1099999999997</v>
      </c>
      <c r="T2873" t="str">
        <f t="shared" si="224"/>
        <v>USD</v>
      </c>
    </row>
    <row r="2874" spans="1:20" ht="18.75" hidden="1" customHeight="1" x14ac:dyDescent="0.25">
      <c r="A2874" t="s">
        <v>2215</v>
      </c>
      <c r="B2874" t="s">
        <v>5</v>
      </c>
      <c r="C2874" t="s">
        <v>1913</v>
      </c>
      <c r="D2874" s="24">
        <v>11152</v>
      </c>
      <c r="E2874" t="s">
        <v>1652</v>
      </c>
      <c r="F2874" t="s">
        <v>128</v>
      </c>
      <c r="G2874" t="s">
        <v>110</v>
      </c>
      <c r="H2874" t="s">
        <v>2396</v>
      </c>
      <c r="I2874" t="s">
        <v>1866</v>
      </c>
      <c r="J2874" t="s">
        <v>1998</v>
      </c>
      <c r="K2874" t="s">
        <v>22</v>
      </c>
      <c r="L2874" s="24">
        <v>8601.6</v>
      </c>
      <c r="M2874" s="25">
        <f>+VLOOKUP(E2874, TC!A:D, 4, FALSE())</f>
        <v>1.04</v>
      </c>
      <c r="N2874" s="24">
        <f t="shared" si="220"/>
        <v>8601.6</v>
      </c>
      <c r="O2874" t="str">
        <f t="shared" si="221"/>
        <v>FACTURA</v>
      </c>
      <c r="P2874" t="str">
        <f t="shared" si="222"/>
        <v>2025</v>
      </c>
      <c r="Q2874" t="str">
        <f t="shared" si="223"/>
        <v>02</v>
      </c>
      <c r="R2874" t="str">
        <f>+IFERROR(VLOOKUP(I2874, Listado!A:B, 2, FALSE()), "COMERCIALIZADORA INTERNACIONAL CARIBBEAN EXOTICS S A")</f>
        <v>PEREZ MEJIA MARIA PAULINA</v>
      </c>
      <c r="S2874" s="25">
        <f>+VLOOKUP(E2874, TC!A:D, 2, FALSE())</f>
        <v>4120.1099999999997</v>
      </c>
      <c r="T2874" t="str">
        <f t="shared" si="224"/>
        <v>USD</v>
      </c>
    </row>
    <row r="2875" spans="1:20" ht="18.75" hidden="1" customHeight="1" x14ac:dyDescent="0.25">
      <c r="A2875" t="s">
        <v>2215</v>
      </c>
      <c r="B2875" t="s">
        <v>5</v>
      </c>
      <c r="C2875" t="s">
        <v>1913</v>
      </c>
      <c r="D2875" s="24">
        <v>11152</v>
      </c>
      <c r="E2875" t="s">
        <v>1652</v>
      </c>
      <c r="F2875" t="s">
        <v>128</v>
      </c>
      <c r="G2875" t="s">
        <v>110</v>
      </c>
      <c r="H2875" t="s">
        <v>2396</v>
      </c>
      <c r="I2875" t="s">
        <v>1866</v>
      </c>
      <c r="J2875" t="s">
        <v>1998</v>
      </c>
      <c r="K2875" t="s">
        <v>18</v>
      </c>
      <c r="L2875" s="24">
        <v>981</v>
      </c>
      <c r="M2875" s="25">
        <f>+VLOOKUP(E2875, TC!A:D, 4, FALSE())</f>
        <v>1.04</v>
      </c>
      <c r="N2875" s="24">
        <f t="shared" si="220"/>
        <v>981</v>
      </c>
      <c r="O2875" t="str">
        <f t="shared" si="221"/>
        <v>FACTURA</v>
      </c>
      <c r="P2875" t="str">
        <f t="shared" si="222"/>
        <v>2025</v>
      </c>
      <c r="Q2875" t="str">
        <f t="shared" si="223"/>
        <v>02</v>
      </c>
      <c r="R2875" t="str">
        <f>+IFERROR(VLOOKUP(I2875, Listado!A:B, 2, FALSE()), "COMERCIALIZADORA INTERNACIONAL CARIBBEAN EXOTICS S A")</f>
        <v>PEREZ MEJIA MARIA PAULINA</v>
      </c>
      <c r="S2875" s="25">
        <f>+VLOOKUP(E2875, TC!A:D, 2, FALSE())</f>
        <v>4120.1099999999997</v>
      </c>
      <c r="T2875" t="str">
        <f t="shared" si="224"/>
        <v>USD</v>
      </c>
    </row>
    <row r="2876" spans="1:20" ht="18.75" hidden="1" customHeight="1" x14ac:dyDescent="0.25">
      <c r="A2876" t="s">
        <v>2215</v>
      </c>
      <c r="B2876" t="s">
        <v>5</v>
      </c>
      <c r="C2876" t="s">
        <v>1913</v>
      </c>
      <c r="D2876" s="24">
        <v>11152</v>
      </c>
      <c r="E2876" t="s">
        <v>1652</v>
      </c>
      <c r="F2876" t="s">
        <v>128</v>
      </c>
      <c r="G2876" t="s">
        <v>110</v>
      </c>
      <c r="H2876" t="s">
        <v>2396</v>
      </c>
      <c r="I2876" t="s">
        <v>1866</v>
      </c>
      <c r="J2876" t="s">
        <v>1998</v>
      </c>
      <c r="K2876" t="s">
        <v>1960</v>
      </c>
      <c r="L2876" s="24">
        <v>1135</v>
      </c>
      <c r="M2876" s="25">
        <f>+VLOOKUP(E2876, TC!A:D, 4, FALSE())</f>
        <v>1.04</v>
      </c>
      <c r="N2876" s="24">
        <f t="shared" si="220"/>
        <v>1135</v>
      </c>
      <c r="O2876" t="str">
        <f t="shared" si="221"/>
        <v>FACTURA</v>
      </c>
      <c r="P2876" t="str">
        <f t="shared" si="222"/>
        <v>2025</v>
      </c>
      <c r="Q2876" t="str">
        <f t="shared" si="223"/>
        <v>02</v>
      </c>
      <c r="R2876" t="str">
        <f>+IFERROR(VLOOKUP(I2876, Listado!A:B, 2, FALSE()), "COMERCIALIZADORA INTERNACIONAL CARIBBEAN EXOTICS S A")</f>
        <v>PEREZ MEJIA MARIA PAULINA</v>
      </c>
      <c r="S2876" s="25">
        <f>+VLOOKUP(E2876, TC!A:D, 2, FALSE())</f>
        <v>4120.1099999999997</v>
      </c>
      <c r="T2876" t="str">
        <f t="shared" si="224"/>
        <v>USD</v>
      </c>
    </row>
    <row r="2877" spans="1:20" ht="18.75" hidden="1" customHeight="1" x14ac:dyDescent="0.25">
      <c r="A2877" t="s">
        <v>2215</v>
      </c>
      <c r="B2877" t="s">
        <v>5</v>
      </c>
      <c r="C2877" t="s">
        <v>1970</v>
      </c>
      <c r="D2877" s="24">
        <v>2218</v>
      </c>
      <c r="E2877" t="s">
        <v>1652</v>
      </c>
      <c r="F2877" t="s">
        <v>128</v>
      </c>
      <c r="G2877" t="s">
        <v>110</v>
      </c>
      <c r="H2877" t="s">
        <v>2397</v>
      </c>
      <c r="I2877" t="s">
        <v>1850</v>
      </c>
      <c r="J2877" t="s">
        <v>1919</v>
      </c>
      <c r="K2877" t="s">
        <v>31</v>
      </c>
      <c r="L2877" s="24">
        <v>-11424</v>
      </c>
      <c r="M2877" s="25">
        <f>+VLOOKUP(E2877, TC!A:D, 4, FALSE())</f>
        <v>1.04</v>
      </c>
      <c r="N2877" s="24">
        <f t="shared" si="220"/>
        <v>-11424</v>
      </c>
      <c r="O2877" t="str">
        <f t="shared" si="221"/>
        <v>NOTAS</v>
      </c>
      <c r="P2877" t="str">
        <f t="shared" si="222"/>
        <v>2025</v>
      </c>
      <c r="Q2877" t="str">
        <f t="shared" si="223"/>
        <v>02</v>
      </c>
      <c r="R2877" t="str">
        <f>+IFERROR(VLOOKUP(I2877, Listado!A:B, 2, FALSE()), "COMERCIALIZADORA INTERNACIONAL CARIBBEAN EXOTICS S A")</f>
        <v>PEREZ MEJIA MARIA PAULINA</v>
      </c>
      <c r="S2877" s="25">
        <f>+VLOOKUP(E2877, TC!A:D, 2, FALSE())</f>
        <v>4120.1099999999997</v>
      </c>
      <c r="T2877" t="str">
        <f t="shared" si="224"/>
        <v>USD</v>
      </c>
    </row>
    <row r="2878" spans="1:20" ht="18.75" hidden="1" customHeight="1" x14ac:dyDescent="0.25">
      <c r="A2878" t="s">
        <v>2215</v>
      </c>
      <c r="B2878" t="s">
        <v>5</v>
      </c>
      <c r="C2878" t="s">
        <v>1913</v>
      </c>
      <c r="D2878" s="24">
        <v>11153</v>
      </c>
      <c r="E2878" t="s">
        <v>1652</v>
      </c>
      <c r="F2878" t="s">
        <v>128</v>
      </c>
      <c r="G2878" t="s">
        <v>110</v>
      </c>
      <c r="I2878" t="s">
        <v>1850</v>
      </c>
      <c r="J2878" t="s">
        <v>1919</v>
      </c>
      <c r="K2878" t="s">
        <v>1918</v>
      </c>
      <c r="L2878" s="24">
        <v>134.4</v>
      </c>
      <c r="M2878" s="25">
        <f>+VLOOKUP(E2878, TC!A:D, 4, FALSE())</f>
        <v>1.04</v>
      </c>
      <c r="N2878" s="24">
        <f t="shared" si="220"/>
        <v>134.4</v>
      </c>
      <c r="O2878" t="str">
        <f t="shared" si="221"/>
        <v>FACTURA</v>
      </c>
      <c r="P2878" t="str">
        <f t="shared" si="222"/>
        <v>2025</v>
      </c>
      <c r="Q2878" t="str">
        <f t="shared" si="223"/>
        <v>02</v>
      </c>
      <c r="R2878" t="str">
        <f>+IFERROR(VLOOKUP(I2878, Listado!A:B, 2, FALSE()), "COMERCIALIZADORA INTERNACIONAL CARIBBEAN EXOTICS S A")</f>
        <v>PEREZ MEJIA MARIA PAULINA</v>
      </c>
      <c r="S2878" s="25">
        <f>+VLOOKUP(E2878, TC!A:D, 2, FALSE())</f>
        <v>4120.1099999999997</v>
      </c>
      <c r="T2878" t="str">
        <f t="shared" si="224"/>
        <v>USD</v>
      </c>
    </row>
    <row r="2879" spans="1:20" ht="18.75" hidden="1" customHeight="1" x14ac:dyDescent="0.25">
      <c r="A2879" t="s">
        <v>2215</v>
      </c>
      <c r="B2879" t="s">
        <v>5</v>
      </c>
      <c r="C2879" t="s">
        <v>1913</v>
      </c>
      <c r="D2879" s="24">
        <v>11153</v>
      </c>
      <c r="E2879" t="s">
        <v>1652</v>
      </c>
      <c r="F2879" t="s">
        <v>128</v>
      </c>
      <c r="G2879" t="s">
        <v>110</v>
      </c>
      <c r="I2879" t="s">
        <v>1850</v>
      </c>
      <c r="J2879" t="s">
        <v>1919</v>
      </c>
      <c r="K2879" t="s">
        <v>1918</v>
      </c>
      <c r="L2879" s="24">
        <v>108</v>
      </c>
      <c r="M2879" s="25">
        <f>+VLOOKUP(E2879, TC!A:D, 4, FALSE())</f>
        <v>1.04</v>
      </c>
      <c r="N2879" s="24">
        <f t="shared" si="220"/>
        <v>108</v>
      </c>
      <c r="O2879" t="str">
        <f t="shared" si="221"/>
        <v>FACTURA</v>
      </c>
      <c r="P2879" t="str">
        <f t="shared" si="222"/>
        <v>2025</v>
      </c>
      <c r="Q2879" t="str">
        <f t="shared" si="223"/>
        <v>02</v>
      </c>
      <c r="R2879" t="str">
        <f>+IFERROR(VLOOKUP(I2879, Listado!A:B, 2, FALSE()), "COMERCIALIZADORA INTERNACIONAL CARIBBEAN EXOTICS S A")</f>
        <v>PEREZ MEJIA MARIA PAULINA</v>
      </c>
      <c r="S2879" s="25">
        <f>+VLOOKUP(E2879, TC!A:D, 2, FALSE())</f>
        <v>4120.1099999999997</v>
      </c>
      <c r="T2879" t="str">
        <f t="shared" si="224"/>
        <v>USD</v>
      </c>
    </row>
    <row r="2880" spans="1:20" ht="18.75" hidden="1" customHeight="1" x14ac:dyDescent="0.25">
      <c r="A2880" t="s">
        <v>2215</v>
      </c>
      <c r="B2880" t="s">
        <v>5</v>
      </c>
      <c r="C2880" t="s">
        <v>1913</v>
      </c>
      <c r="D2880" s="24">
        <v>11154</v>
      </c>
      <c r="E2880" t="s">
        <v>1652</v>
      </c>
      <c r="F2880" t="s">
        <v>1924</v>
      </c>
      <c r="G2880" t="s">
        <v>110</v>
      </c>
      <c r="I2880" t="s">
        <v>1848</v>
      </c>
      <c r="J2880" t="s">
        <v>1917</v>
      </c>
      <c r="K2880" t="s">
        <v>1918</v>
      </c>
      <c r="L2880" s="24">
        <v>168</v>
      </c>
      <c r="M2880" s="25">
        <f>+VLOOKUP(E2880, TC!A:D, 4, FALSE())</f>
        <v>1.04</v>
      </c>
      <c r="N2880" s="24">
        <f t="shared" si="220"/>
        <v>174.72</v>
      </c>
      <c r="O2880" t="str">
        <f t="shared" si="221"/>
        <v>FACTURA</v>
      </c>
      <c r="P2880" t="str">
        <f t="shared" si="222"/>
        <v>2025</v>
      </c>
      <c r="Q2880" t="str">
        <f t="shared" si="223"/>
        <v>02</v>
      </c>
      <c r="R2880" t="str">
        <f>+IFERROR(VLOOKUP(I2880, Listado!A:B, 2, FALSE()), "COMERCIALIZADORA INTERNACIONAL CARIBBEAN EXOTICS S A")</f>
        <v>PEREZ MEJIA MARIA PAULINA</v>
      </c>
      <c r="S2880" s="25">
        <f>+VLOOKUP(E2880, TC!A:D, 2, FALSE())</f>
        <v>4120.1099999999997</v>
      </c>
      <c r="T2880" t="str">
        <f t="shared" si="224"/>
        <v>EUR</v>
      </c>
    </row>
    <row r="2881" spans="1:20" ht="18.75" hidden="1" customHeight="1" x14ac:dyDescent="0.25">
      <c r="A2881" t="s">
        <v>2215</v>
      </c>
      <c r="B2881" t="s">
        <v>5</v>
      </c>
      <c r="C2881" t="s">
        <v>1913</v>
      </c>
      <c r="D2881" s="24">
        <v>11155</v>
      </c>
      <c r="E2881" t="s">
        <v>1652</v>
      </c>
      <c r="F2881" t="s">
        <v>128</v>
      </c>
      <c r="G2881" t="s">
        <v>110</v>
      </c>
      <c r="H2881" t="s">
        <v>2398</v>
      </c>
      <c r="I2881" t="s">
        <v>1850</v>
      </c>
      <c r="J2881" t="s">
        <v>1919</v>
      </c>
      <c r="K2881" t="s">
        <v>31</v>
      </c>
      <c r="L2881" s="24">
        <v>5712</v>
      </c>
      <c r="M2881" s="25">
        <f>+VLOOKUP(E2881, TC!A:D, 4, FALSE())</f>
        <v>1.04</v>
      </c>
      <c r="N2881" s="24">
        <f t="shared" si="220"/>
        <v>5712</v>
      </c>
      <c r="O2881" t="str">
        <f t="shared" si="221"/>
        <v>FACTURA</v>
      </c>
      <c r="P2881" t="str">
        <f t="shared" si="222"/>
        <v>2025</v>
      </c>
      <c r="Q2881" t="str">
        <f t="shared" si="223"/>
        <v>02</v>
      </c>
      <c r="R2881" t="str">
        <f>+IFERROR(VLOOKUP(I2881, Listado!A:B, 2, FALSE()), "COMERCIALIZADORA INTERNACIONAL CARIBBEAN EXOTICS S A")</f>
        <v>PEREZ MEJIA MARIA PAULINA</v>
      </c>
      <c r="S2881" s="25">
        <f>+VLOOKUP(E2881, TC!A:D, 2, FALSE())</f>
        <v>4120.1099999999997</v>
      </c>
      <c r="T2881" t="str">
        <f t="shared" si="224"/>
        <v>USD</v>
      </c>
    </row>
    <row r="2882" spans="1:20" ht="18.75" hidden="1" customHeight="1" x14ac:dyDescent="0.25">
      <c r="A2882" t="s">
        <v>2215</v>
      </c>
      <c r="B2882" t="s">
        <v>5</v>
      </c>
      <c r="C2882" t="s">
        <v>1913</v>
      </c>
      <c r="D2882" s="24">
        <v>11155</v>
      </c>
      <c r="E2882" t="s">
        <v>1652</v>
      </c>
      <c r="F2882" t="s">
        <v>128</v>
      </c>
      <c r="G2882" t="s">
        <v>110</v>
      </c>
      <c r="H2882" t="s">
        <v>2398</v>
      </c>
      <c r="I2882" t="s">
        <v>1850</v>
      </c>
      <c r="J2882" t="s">
        <v>1919</v>
      </c>
      <c r="K2882" t="s">
        <v>2184</v>
      </c>
      <c r="L2882" s="24">
        <v>2148</v>
      </c>
      <c r="M2882" s="25">
        <f>+VLOOKUP(E2882, TC!A:D, 4, FALSE())</f>
        <v>1.04</v>
      </c>
      <c r="N2882" s="24">
        <f t="shared" ref="N2882:N2945" si="225">+IF(F2882="EUR", (M2882*L2882), IF(I2882="JUAN MATAS SAS", (L2882/S2882), L2882))</f>
        <v>2148</v>
      </c>
      <c r="O2882" t="str">
        <f t="shared" ref="O2882:O2945" si="226">+IF(C2882="CFE", "FACTURA", IF(ISERROR(SEARCH("ANULA", H2882))=FALSE(), "ANULACIÓN FE", IF(ISERROR(SEARCH("CANCELLATION", H2882))=FALSE(), "ANULACIÓN FE", "NOTAS")))</f>
        <v>FACTURA</v>
      </c>
      <c r="P2882" t="str">
        <f t="shared" ref="P2882:P2945" si="227">+LEFT(E2882, 4)</f>
        <v>2025</v>
      </c>
      <c r="Q2882" t="str">
        <f t="shared" ref="Q2882:Q2945" si="228">+MID(E2882, 5, 2)</f>
        <v>02</v>
      </c>
      <c r="R2882" t="str">
        <f>+IFERROR(VLOOKUP(I2882, Listado!A:B, 2, FALSE()), "COMERCIALIZADORA INTERNACIONAL CARIBBEAN EXOTICS S A")</f>
        <v>PEREZ MEJIA MARIA PAULINA</v>
      </c>
      <c r="S2882" s="25">
        <f>+VLOOKUP(E2882, TC!A:D, 2, FALSE())</f>
        <v>4120.1099999999997</v>
      </c>
      <c r="T2882" t="str">
        <f t="shared" ref="T2882:T2945" si="229">+IF(I2882="JUAN MATAS SAS", "USD", F2882)</f>
        <v>USD</v>
      </c>
    </row>
    <row r="2883" spans="1:20" ht="18.75" hidden="1" customHeight="1" x14ac:dyDescent="0.25">
      <c r="A2883" t="s">
        <v>2215</v>
      </c>
      <c r="B2883" t="s">
        <v>5</v>
      </c>
      <c r="C2883" t="s">
        <v>1913</v>
      </c>
      <c r="D2883" s="24">
        <v>11156</v>
      </c>
      <c r="E2883" t="s">
        <v>1652</v>
      </c>
      <c r="F2883" t="s">
        <v>128</v>
      </c>
      <c r="G2883" t="s">
        <v>110</v>
      </c>
      <c r="H2883" t="s">
        <v>2399</v>
      </c>
      <c r="I2883" t="s">
        <v>1851</v>
      </c>
      <c r="J2883" t="s">
        <v>1940</v>
      </c>
      <c r="K2883" t="s">
        <v>19</v>
      </c>
      <c r="L2883" s="24">
        <v>2752</v>
      </c>
      <c r="M2883" s="25">
        <f>+VLOOKUP(E2883, TC!A:D, 4, FALSE())</f>
        <v>1.04</v>
      </c>
      <c r="N2883" s="24">
        <f t="shared" si="225"/>
        <v>2752</v>
      </c>
      <c r="O2883" t="str">
        <f t="shared" si="226"/>
        <v>FACTURA</v>
      </c>
      <c r="P2883" t="str">
        <f t="shared" si="227"/>
        <v>2025</v>
      </c>
      <c r="Q2883" t="str">
        <f t="shared" si="228"/>
        <v>02</v>
      </c>
      <c r="R2883" t="str">
        <f>+IFERROR(VLOOKUP(I2883, Listado!A:B, 2, FALSE()), "COMERCIALIZADORA INTERNACIONAL CARIBBEAN EXOTICS S A")</f>
        <v>PEREZ MEJIA MARIA PAULINA</v>
      </c>
      <c r="S2883" s="25">
        <f>+VLOOKUP(E2883, TC!A:D, 2, FALSE())</f>
        <v>4120.1099999999997</v>
      </c>
      <c r="T2883" t="str">
        <f t="shared" si="229"/>
        <v>USD</v>
      </c>
    </row>
    <row r="2884" spans="1:20" ht="18.75" hidden="1" customHeight="1" x14ac:dyDescent="0.25">
      <c r="A2884" t="s">
        <v>2215</v>
      </c>
      <c r="B2884" t="s">
        <v>5</v>
      </c>
      <c r="C2884" t="s">
        <v>1913</v>
      </c>
      <c r="D2884" s="24">
        <v>11157</v>
      </c>
      <c r="E2884" t="s">
        <v>1652</v>
      </c>
      <c r="F2884" t="s">
        <v>1924</v>
      </c>
      <c r="G2884" t="s">
        <v>110</v>
      </c>
      <c r="H2884" t="s">
        <v>2400</v>
      </c>
      <c r="I2884" t="s">
        <v>1848</v>
      </c>
      <c r="J2884" t="s">
        <v>1917</v>
      </c>
      <c r="K2884" t="s">
        <v>14</v>
      </c>
      <c r="L2884" s="24">
        <v>2644</v>
      </c>
      <c r="M2884" s="25">
        <f>+VLOOKUP(E2884, TC!A:D, 4, FALSE())</f>
        <v>1.04</v>
      </c>
      <c r="N2884" s="24">
        <f t="shared" si="225"/>
        <v>2749.76</v>
      </c>
      <c r="O2884" t="str">
        <f t="shared" si="226"/>
        <v>FACTURA</v>
      </c>
      <c r="P2884" t="str">
        <f t="shared" si="227"/>
        <v>2025</v>
      </c>
      <c r="Q2884" t="str">
        <f t="shared" si="228"/>
        <v>02</v>
      </c>
      <c r="R2884" t="str">
        <f>+IFERROR(VLOOKUP(I2884, Listado!A:B, 2, FALSE()), "COMERCIALIZADORA INTERNACIONAL CARIBBEAN EXOTICS S A")</f>
        <v>PEREZ MEJIA MARIA PAULINA</v>
      </c>
      <c r="S2884" s="25">
        <f>+VLOOKUP(E2884, TC!A:D, 2, FALSE())</f>
        <v>4120.1099999999997</v>
      </c>
      <c r="T2884" t="str">
        <f t="shared" si="229"/>
        <v>EUR</v>
      </c>
    </row>
    <row r="2885" spans="1:20" ht="18.75" hidden="1" customHeight="1" x14ac:dyDescent="0.25">
      <c r="A2885" t="s">
        <v>2215</v>
      </c>
      <c r="B2885" t="s">
        <v>5</v>
      </c>
      <c r="C2885" t="s">
        <v>1913</v>
      </c>
      <c r="D2885" s="24">
        <v>11157</v>
      </c>
      <c r="E2885" t="s">
        <v>1652</v>
      </c>
      <c r="F2885" t="s">
        <v>1924</v>
      </c>
      <c r="G2885" t="s">
        <v>110</v>
      </c>
      <c r="H2885" t="s">
        <v>2400</v>
      </c>
      <c r="I2885" t="s">
        <v>1848</v>
      </c>
      <c r="J2885" t="s">
        <v>1917</v>
      </c>
      <c r="K2885" t="s">
        <v>1959</v>
      </c>
      <c r="L2885" s="24">
        <v>300</v>
      </c>
      <c r="M2885" s="25">
        <f>+VLOOKUP(E2885, TC!A:D, 4, FALSE())</f>
        <v>1.04</v>
      </c>
      <c r="N2885" s="24">
        <f t="shared" si="225"/>
        <v>312</v>
      </c>
      <c r="O2885" t="str">
        <f t="shared" si="226"/>
        <v>FACTURA</v>
      </c>
      <c r="P2885" t="str">
        <f t="shared" si="227"/>
        <v>2025</v>
      </c>
      <c r="Q2885" t="str">
        <f t="shared" si="228"/>
        <v>02</v>
      </c>
      <c r="R2885" t="str">
        <f>+IFERROR(VLOOKUP(I2885, Listado!A:B, 2, FALSE()), "COMERCIALIZADORA INTERNACIONAL CARIBBEAN EXOTICS S A")</f>
        <v>PEREZ MEJIA MARIA PAULINA</v>
      </c>
      <c r="S2885" s="25">
        <f>+VLOOKUP(E2885, TC!A:D, 2, FALSE())</f>
        <v>4120.1099999999997</v>
      </c>
      <c r="T2885" t="str">
        <f t="shared" si="229"/>
        <v>EUR</v>
      </c>
    </row>
    <row r="2886" spans="1:20" ht="18.75" hidden="1" customHeight="1" x14ac:dyDescent="0.25">
      <c r="A2886" t="s">
        <v>2215</v>
      </c>
      <c r="B2886" t="s">
        <v>5</v>
      </c>
      <c r="C2886" t="s">
        <v>1913</v>
      </c>
      <c r="D2886" s="24">
        <v>11157</v>
      </c>
      <c r="E2886" t="s">
        <v>1652</v>
      </c>
      <c r="F2886" t="s">
        <v>1924</v>
      </c>
      <c r="G2886" t="s">
        <v>110</v>
      </c>
      <c r="H2886" t="s">
        <v>2400</v>
      </c>
      <c r="I2886" t="s">
        <v>1848</v>
      </c>
      <c r="J2886" t="s">
        <v>1917</v>
      </c>
      <c r="K2886" t="s">
        <v>1960</v>
      </c>
      <c r="L2886" s="24">
        <v>18</v>
      </c>
      <c r="M2886" s="25">
        <f>+VLOOKUP(E2886, TC!A:D, 4, FALSE())</f>
        <v>1.04</v>
      </c>
      <c r="N2886" s="24">
        <f t="shared" si="225"/>
        <v>18.72</v>
      </c>
      <c r="O2886" t="str">
        <f t="shared" si="226"/>
        <v>FACTURA</v>
      </c>
      <c r="P2886" t="str">
        <f t="shared" si="227"/>
        <v>2025</v>
      </c>
      <c r="Q2886" t="str">
        <f t="shared" si="228"/>
        <v>02</v>
      </c>
      <c r="R2886" t="str">
        <f>+IFERROR(VLOOKUP(I2886, Listado!A:B, 2, FALSE()), "COMERCIALIZADORA INTERNACIONAL CARIBBEAN EXOTICS S A")</f>
        <v>PEREZ MEJIA MARIA PAULINA</v>
      </c>
      <c r="S2886" s="25">
        <f>+VLOOKUP(E2886, TC!A:D, 2, FALSE())</f>
        <v>4120.1099999999997</v>
      </c>
      <c r="T2886" t="str">
        <f t="shared" si="229"/>
        <v>EUR</v>
      </c>
    </row>
    <row r="2887" spans="1:20" ht="18.75" hidden="1" customHeight="1" x14ac:dyDescent="0.25">
      <c r="A2887" t="s">
        <v>2215</v>
      </c>
      <c r="B2887" t="s">
        <v>5</v>
      </c>
      <c r="C2887" t="s">
        <v>1913</v>
      </c>
      <c r="D2887" s="24">
        <v>11158</v>
      </c>
      <c r="E2887" t="s">
        <v>1652</v>
      </c>
      <c r="F2887" t="s">
        <v>1924</v>
      </c>
      <c r="G2887" t="s">
        <v>108</v>
      </c>
      <c r="H2887" t="s">
        <v>2401</v>
      </c>
      <c r="I2887" t="s">
        <v>1855</v>
      </c>
      <c r="J2887" t="s">
        <v>1987</v>
      </c>
      <c r="K2887" t="s">
        <v>15</v>
      </c>
      <c r="L2887" s="24">
        <v>2199.96</v>
      </c>
      <c r="M2887" s="25">
        <f>+VLOOKUP(E2887, TC!A:D, 4, FALSE())</f>
        <v>1.04</v>
      </c>
      <c r="N2887" s="24">
        <f t="shared" si="225"/>
        <v>2287.9584</v>
      </c>
      <c r="O2887" t="str">
        <f t="shared" si="226"/>
        <v>FACTURA</v>
      </c>
      <c r="P2887" t="str">
        <f t="shared" si="227"/>
        <v>2025</v>
      </c>
      <c r="Q2887" t="str">
        <f t="shared" si="228"/>
        <v>02</v>
      </c>
      <c r="R2887" t="str">
        <f>+IFERROR(VLOOKUP(I2887, Listado!A:B, 2, FALSE()), "COMERCIALIZADORA INTERNACIONAL CARIBBEAN EXOTICS S A")</f>
        <v>PIEDRAHITA PEREZ MARIANA</v>
      </c>
      <c r="S2887" s="25">
        <f>+VLOOKUP(E2887, TC!A:D, 2, FALSE())</f>
        <v>4120.1099999999997</v>
      </c>
      <c r="T2887" t="str">
        <f t="shared" si="229"/>
        <v>EUR</v>
      </c>
    </row>
    <row r="2888" spans="1:20" ht="18.75" hidden="1" customHeight="1" x14ac:dyDescent="0.25">
      <c r="A2888" t="s">
        <v>2215</v>
      </c>
      <c r="B2888" t="s">
        <v>5</v>
      </c>
      <c r="C2888" t="s">
        <v>1913</v>
      </c>
      <c r="D2888" s="24">
        <v>11158</v>
      </c>
      <c r="E2888" t="s">
        <v>1652</v>
      </c>
      <c r="F2888" t="s">
        <v>1924</v>
      </c>
      <c r="G2888" t="s">
        <v>108</v>
      </c>
      <c r="H2888" t="s">
        <v>2401</v>
      </c>
      <c r="I2888" t="s">
        <v>1855</v>
      </c>
      <c r="J2888" t="s">
        <v>1987</v>
      </c>
      <c r="K2888" t="s">
        <v>1959</v>
      </c>
      <c r="L2888" s="24">
        <v>300</v>
      </c>
      <c r="M2888" s="25">
        <f>+VLOOKUP(E2888, TC!A:D, 4, FALSE())</f>
        <v>1.04</v>
      </c>
      <c r="N2888" s="24">
        <f t="shared" si="225"/>
        <v>312</v>
      </c>
      <c r="O2888" t="str">
        <f t="shared" si="226"/>
        <v>FACTURA</v>
      </c>
      <c r="P2888" t="str">
        <f t="shared" si="227"/>
        <v>2025</v>
      </c>
      <c r="Q2888" t="str">
        <f t="shared" si="228"/>
        <v>02</v>
      </c>
      <c r="R2888" t="str">
        <f>+IFERROR(VLOOKUP(I2888, Listado!A:B, 2, FALSE()), "COMERCIALIZADORA INTERNACIONAL CARIBBEAN EXOTICS S A")</f>
        <v>PIEDRAHITA PEREZ MARIANA</v>
      </c>
      <c r="S2888" s="25">
        <f>+VLOOKUP(E2888, TC!A:D, 2, FALSE())</f>
        <v>4120.1099999999997</v>
      </c>
      <c r="T2888" t="str">
        <f t="shared" si="229"/>
        <v>EUR</v>
      </c>
    </row>
    <row r="2889" spans="1:20" ht="18.75" hidden="1" customHeight="1" x14ac:dyDescent="0.25">
      <c r="A2889" t="s">
        <v>2215</v>
      </c>
      <c r="B2889" t="s">
        <v>5</v>
      </c>
      <c r="C2889" t="s">
        <v>1913</v>
      </c>
      <c r="D2889" s="24">
        <v>11158</v>
      </c>
      <c r="E2889" t="s">
        <v>1652</v>
      </c>
      <c r="F2889" t="s">
        <v>1924</v>
      </c>
      <c r="G2889" t="s">
        <v>108</v>
      </c>
      <c r="H2889" t="s">
        <v>2401</v>
      </c>
      <c r="I2889" t="s">
        <v>1855</v>
      </c>
      <c r="J2889" t="s">
        <v>1987</v>
      </c>
      <c r="K2889" t="s">
        <v>1960</v>
      </c>
      <c r="L2889" s="24">
        <v>20.04</v>
      </c>
      <c r="M2889" s="25">
        <f>+VLOOKUP(E2889, TC!A:D, 4, FALSE())</f>
        <v>1.04</v>
      </c>
      <c r="N2889" s="24">
        <f t="shared" si="225"/>
        <v>20.8416</v>
      </c>
      <c r="O2889" t="str">
        <f t="shared" si="226"/>
        <v>FACTURA</v>
      </c>
      <c r="P2889" t="str">
        <f t="shared" si="227"/>
        <v>2025</v>
      </c>
      <c r="Q2889" t="str">
        <f t="shared" si="228"/>
        <v>02</v>
      </c>
      <c r="R2889" t="str">
        <f>+IFERROR(VLOOKUP(I2889, Listado!A:B, 2, FALSE()), "COMERCIALIZADORA INTERNACIONAL CARIBBEAN EXOTICS S A")</f>
        <v>PIEDRAHITA PEREZ MARIANA</v>
      </c>
      <c r="S2889" s="25">
        <f>+VLOOKUP(E2889, TC!A:D, 2, FALSE())</f>
        <v>4120.1099999999997</v>
      </c>
      <c r="T2889" t="str">
        <f t="shared" si="229"/>
        <v>EUR</v>
      </c>
    </row>
    <row r="2890" spans="1:20" ht="18.75" hidden="1" customHeight="1" x14ac:dyDescent="0.25">
      <c r="A2890" t="s">
        <v>2215</v>
      </c>
      <c r="B2890" t="s">
        <v>5</v>
      </c>
      <c r="C2890" t="s">
        <v>1913</v>
      </c>
      <c r="D2890" s="24">
        <v>11159</v>
      </c>
      <c r="E2890" t="s">
        <v>1652</v>
      </c>
      <c r="F2890" t="s">
        <v>1924</v>
      </c>
      <c r="G2890" t="s">
        <v>110</v>
      </c>
      <c r="H2890" t="s">
        <v>2402</v>
      </c>
      <c r="I2890" t="s">
        <v>1868</v>
      </c>
      <c r="J2890" t="s">
        <v>1966</v>
      </c>
      <c r="K2890" t="s">
        <v>21</v>
      </c>
      <c r="L2890" s="24">
        <v>8140.8</v>
      </c>
      <c r="M2890" s="25">
        <f>+VLOOKUP(E2890, TC!A:D, 4, FALSE())</f>
        <v>1.04</v>
      </c>
      <c r="N2890" s="24">
        <f t="shared" si="225"/>
        <v>8466.4320000000007</v>
      </c>
      <c r="O2890" t="str">
        <f t="shared" si="226"/>
        <v>FACTURA</v>
      </c>
      <c r="P2890" t="str">
        <f t="shared" si="227"/>
        <v>2025</v>
      </c>
      <c r="Q2890" t="str">
        <f t="shared" si="228"/>
        <v>02</v>
      </c>
      <c r="R2890" t="str">
        <f>+IFERROR(VLOOKUP(I2890, Listado!A:B, 2, FALSE()), "COMERCIALIZADORA INTERNACIONAL CARIBBEAN EXOTICS S A")</f>
        <v>PEREZ MEJIA MARIA PAULINA</v>
      </c>
      <c r="S2890" s="25">
        <f>+VLOOKUP(E2890, TC!A:D, 2, FALSE())</f>
        <v>4120.1099999999997</v>
      </c>
      <c r="T2890" t="str">
        <f t="shared" si="229"/>
        <v>EUR</v>
      </c>
    </row>
    <row r="2891" spans="1:20" ht="18.75" hidden="1" customHeight="1" x14ac:dyDescent="0.25">
      <c r="A2891" t="s">
        <v>2215</v>
      </c>
      <c r="B2891" t="s">
        <v>5</v>
      </c>
      <c r="C2891" t="s">
        <v>1913</v>
      </c>
      <c r="D2891" s="24">
        <v>11159</v>
      </c>
      <c r="E2891" t="s">
        <v>1652</v>
      </c>
      <c r="F2891" t="s">
        <v>1924</v>
      </c>
      <c r="G2891" t="s">
        <v>110</v>
      </c>
      <c r="H2891" t="s">
        <v>2402</v>
      </c>
      <c r="I2891" t="s">
        <v>1868</v>
      </c>
      <c r="J2891" t="s">
        <v>1966</v>
      </c>
      <c r="K2891" t="s">
        <v>1959</v>
      </c>
      <c r="L2891" s="24">
        <v>900</v>
      </c>
      <c r="M2891" s="25">
        <f>+VLOOKUP(E2891, TC!A:D, 4, FALSE())</f>
        <v>1.04</v>
      </c>
      <c r="N2891" s="24">
        <f t="shared" si="225"/>
        <v>936</v>
      </c>
      <c r="O2891" t="str">
        <f t="shared" si="226"/>
        <v>FACTURA</v>
      </c>
      <c r="P2891" t="str">
        <f t="shared" si="227"/>
        <v>2025</v>
      </c>
      <c r="Q2891" t="str">
        <f t="shared" si="228"/>
        <v>02</v>
      </c>
      <c r="R2891" t="str">
        <f>+IFERROR(VLOOKUP(I2891, Listado!A:B, 2, FALSE()), "COMERCIALIZADORA INTERNACIONAL CARIBBEAN EXOTICS S A")</f>
        <v>PEREZ MEJIA MARIA PAULINA</v>
      </c>
      <c r="S2891" s="25">
        <f>+VLOOKUP(E2891, TC!A:D, 2, FALSE())</f>
        <v>4120.1099999999997</v>
      </c>
      <c r="T2891" t="str">
        <f t="shared" si="229"/>
        <v>EUR</v>
      </c>
    </row>
    <row r="2892" spans="1:20" ht="18.75" hidden="1" customHeight="1" x14ac:dyDescent="0.25">
      <c r="A2892" t="s">
        <v>2215</v>
      </c>
      <c r="B2892" t="s">
        <v>5</v>
      </c>
      <c r="C2892" t="s">
        <v>1913</v>
      </c>
      <c r="D2892" s="24">
        <v>11159</v>
      </c>
      <c r="E2892" t="s">
        <v>1652</v>
      </c>
      <c r="F2892" t="s">
        <v>1924</v>
      </c>
      <c r="G2892" t="s">
        <v>110</v>
      </c>
      <c r="H2892" t="s">
        <v>2402</v>
      </c>
      <c r="I2892" t="s">
        <v>1868</v>
      </c>
      <c r="J2892" t="s">
        <v>1966</v>
      </c>
      <c r="K2892" t="s">
        <v>1960</v>
      </c>
      <c r="L2892" s="24">
        <v>79.2</v>
      </c>
      <c r="M2892" s="25">
        <f>+VLOOKUP(E2892, TC!A:D, 4, FALSE())</f>
        <v>1.04</v>
      </c>
      <c r="N2892" s="24">
        <f t="shared" si="225"/>
        <v>82.368000000000009</v>
      </c>
      <c r="O2892" t="str">
        <f t="shared" si="226"/>
        <v>FACTURA</v>
      </c>
      <c r="P2892" t="str">
        <f t="shared" si="227"/>
        <v>2025</v>
      </c>
      <c r="Q2892" t="str">
        <f t="shared" si="228"/>
        <v>02</v>
      </c>
      <c r="R2892" t="str">
        <f>+IFERROR(VLOOKUP(I2892, Listado!A:B, 2, FALSE()), "COMERCIALIZADORA INTERNACIONAL CARIBBEAN EXOTICS S A")</f>
        <v>PEREZ MEJIA MARIA PAULINA</v>
      </c>
      <c r="S2892" s="25">
        <f>+VLOOKUP(E2892, TC!A:D, 2, FALSE())</f>
        <v>4120.1099999999997</v>
      </c>
      <c r="T2892" t="str">
        <f t="shared" si="229"/>
        <v>EUR</v>
      </c>
    </row>
    <row r="2893" spans="1:20" ht="18.75" hidden="1" customHeight="1" x14ac:dyDescent="0.25">
      <c r="A2893" t="s">
        <v>2215</v>
      </c>
      <c r="B2893" t="s">
        <v>5</v>
      </c>
      <c r="C2893" t="s">
        <v>1913</v>
      </c>
      <c r="D2893" s="24">
        <v>11160</v>
      </c>
      <c r="E2893" t="s">
        <v>1652</v>
      </c>
      <c r="F2893" t="s">
        <v>1924</v>
      </c>
      <c r="G2893" t="s">
        <v>108</v>
      </c>
      <c r="H2893" t="s">
        <v>2403</v>
      </c>
      <c r="I2893" t="s">
        <v>1871</v>
      </c>
      <c r="J2893" t="s">
        <v>1919</v>
      </c>
      <c r="K2893" t="s">
        <v>1959</v>
      </c>
      <c r="L2893" s="24">
        <v>300</v>
      </c>
      <c r="M2893" s="25">
        <f>+VLOOKUP(E2893, TC!A:D, 4, FALSE())</f>
        <v>1.04</v>
      </c>
      <c r="N2893" s="24">
        <f t="shared" si="225"/>
        <v>312</v>
      </c>
      <c r="O2893" t="str">
        <f t="shared" si="226"/>
        <v>FACTURA</v>
      </c>
      <c r="P2893" t="str">
        <f t="shared" si="227"/>
        <v>2025</v>
      </c>
      <c r="Q2893" t="str">
        <f t="shared" si="228"/>
        <v>02</v>
      </c>
      <c r="R2893" t="str">
        <f>+IFERROR(VLOOKUP(I2893, Listado!A:B, 2, FALSE()), "COMERCIALIZADORA INTERNACIONAL CARIBBEAN EXOTICS S A")</f>
        <v>PIEDRAHITA PEREZ MARIANA</v>
      </c>
      <c r="S2893" s="25">
        <f>+VLOOKUP(E2893, TC!A:D, 2, FALSE())</f>
        <v>4120.1099999999997</v>
      </c>
      <c r="T2893" t="str">
        <f t="shared" si="229"/>
        <v>EUR</v>
      </c>
    </row>
    <row r="2894" spans="1:20" ht="18.75" hidden="1" customHeight="1" x14ac:dyDescent="0.25">
      <c r="A2894" t="s">
        <v>2215</v>
      </c>
      <c r="B2894" t="s">
        <v>5</v>
      </c>
      <c r="C2894" t="s">
        <v>1913</v>
      </c>
      <c r="D2894" s="24">
        <v>11160</v>
      </c>
      <c r="E2894" t="s">
        <v>1652</v>
      </c>
      <c r="F2894" t="s">
        <v>1924</v>
      </c>
      <c r="G2894" t="s">
        <v>108</v>
      </c>
      <c r="H2894" t="s">
        <v>2403</v>
      </c>
      <c r="I2894" t="s">
        <v>1871</v>
      </c>
      <c r="J2894" t="s">
        <v>1919</v>
      </c>
      <c r="K2894" t="s">
        <v>1960</v>
      </c>
      <c r="L2894" s="24">
        <v>12</v>
      </c>
      <c r="M2894" s="25">
        <f>+VLOOKUP(E2894, TC!A:D, 4, FALSE())</f>
        <v>1.04</v>
      </c>
      <c r="N2894" s="24">
        <f t="shared" si="225"/>
        <v>12.48</v>
      </c>
      <c r="O2894" t="str">
        <f t="shared" si="226"/>
        <v>FACTURA</v>
      </c>
      <c r="P2894" t="str">
        <f t="shared" si="227"/>
        <v>2025</v>
      </c>
      <c r="Q2894" t="str">
        <f t="shared" si="228"/>
        <v>02</v>
      </c>
      <c r="R2894" t="str">
        <f>+IFERROR(VLOOKUP(I2894, Listado!A:B, 2, FALSE()), "COMERCIALIZADORA INTERNACIONAL CARIBBEAN EXOTICS S A")</f>
        <v>PIEDRAHITA PEREZ MARIANA</v>
      </c>
      <c r="S2894" s="25">
        <f>+VLOOKUP(E2894, TC!A:D, 2, FALSE())</f>
        <v>4120.1099999999997</v>
      </c>
      <c r="T2894" t="str">
        <f t="shared" si="229"/>
        <v>EUR</v>
      </c>
    </row>
    <row r="2895" spans="1:20" ht="18.75" hidden="1" customHeight="1" x14ac:dyDescent="0.25">
      <c r="A2895" t="s">
        <v>2215</v>
      </c>
      <c r="B2895" t="s">
        <v>5</v>
      </c>
      <c r="C2895" t="s">
        <v>1913</v>
      </c>
      <c r="D2895" s="24">
        <v>11160</v>
      </c>
      <c r="E2895" t="s">
        <v>1652</v>
      </c>
      <c r="F2895" t="s">
        <v>1924</v>
      </c>
      <c r="G2895" t="s">
        <v>108</v>
      </c>
      <c r="H2895" t="s">
        <v>2403</v>
      </c>
      <c r="I2895" t="s">
        <v>1871</v>
      </c>
      <c r="J2895" t="s">
        <v>1919</v>
      </c>
      <c r="K2895" t="s">
        <v>1964</v>
      </c>
      <c r="L2895" s="24">
        <v>1968</v>
      </c>
      <c r="M2895" s="25">
        <f>+VLOOKUP(E2895, TC!A:D, 4, FALSE())</f>
        <v>1.04</v>
      </c>
      <c r="N2895" s="24">
        <f t="shared" si="225"/>
        <v>2046.72</v>
      </c>
      <c r="O2895" t="str">
        <f t="shared" si="226"/>
        <v>FACTURA</v>
      </c>
      <c r="P2895" t="str">
        <f t="shared" si="227"/>
        <v>2025</v>
      </c>
      <c r="Q2895" t="str">
        <f t="shared" si="228"/>
        <v>02</v>
      </c>
      <c r="R2895" t="str">
        <f>+IFERROR(VLOOKUP(I2895, Listado!A:B, 2, FALSE()), "COMERCIALIZADORA INTERNACIONAL CARIBBEAN EXOTICS S A")</f>
        <v>PIEDRAHITA PEREZ MARIANA</v>
      </c>
      <c r="S2895" s="25">
        <f>+VLOOKUP(E2895, TC!A:D, 2, FALSE())</f>
        <v>4120.1099999999997</v>
      </c>
      <c r="T2895" t="str">
        <f t="shared" si="229"/>
        <v>EUR</v>
      </c>
    </row>
    <row r="2896" spans="1:20" ht="18.75" hidden="1" customHeight="1" x14ac:dyDescent="0.25">
      <c r="A2896" t="s">
        <v>2215</v>
      </c>
      <c r="B2896" t="s">
        <v>5</v>
      </c>
      <c r="C2896" t="s">
        <v>1913</v>
      </c>
      <c r="D2896" s="24">
        <v>11161</v>
      </c>
      <c r="E2896" t="s">
        <v>1652</v>
      </c>
      <c r="F2896" t="s">
        <v>1924</v>
      </c>
      <c r="G2896" t="s">
        <v>110</v>
      </c>
      <c r="H2896" t="s">
        <v>2404</v>
      </c>
      <c r="I2896" t="s">
        <v>1854</v>
      </c>
      <c r="J2896" t="s">
        <v>1984</v>
      </c>
      <c r="K2896" t="s">
        <v>2304</v>
      </c>
      <c r="L2896" s="24">
        <v>1422</v>
      </c>
      <c r="M2896" s="25">
        <f>+VLOOKUP(E2896, TC!A:D, 4, FALSE())</f>
        <v>1.04</v>
      </c>
      <c r="N2896" s="24">
        <f t="shared" si="225"/>
        <v>1478.88</v>
      </c>
      <c r="O2896" t="str">
        <f t="shared" si="226"/>
        <v>FACTURA</v>
      </c>
      <c r="P2896" t="str">
        <f t="shared" si="227"/>
        <v>2025</v>
      </c>
      <c r="Q2896" t="str">
        <f t="shared" si="228"/>
        <v>02</v>
      </c>
      <c r="R2896" t="str">
        <f>+IFERROR(VLOOKUP(I2896, Listado!A:B, 2, FALSE()), "COMERCIALIZADORA INTERNACIONAL CARIBBEAN EXOTICS S A")</f>
        <v>PEREZ MEJIA MARIA PAULINA</v>
      </c>
      <c r="S2896" s="25">
        <f>+VLOOKUP(E2896, TC!A:D, 2, FALSE())</f>
        <v>4120.1099999999997</v>
      </c>
      <c r="T2896" t="str">
        <f t="shared" si="229"/>
        <v>EUR</v>
      </c>
    </row>
    <row r="2897" spans="1:20" ht="18.75" hidden="1" customHeight="1" x14ac:dyDescent="0.25">
      <c r="A2897" t="s">
        <v>2215</v>
      </c>
      <c r="B2897" t="s">
        <v>5</v>
      </c>
      <c r="C2897" t="s">
        <v>1913</v>
      </c>
      <c r="D2897" s="24">
        <v>11161</v>
      </c>
      <c r="E2897" t="s">
        <v>1652</v>
      </c>
      <c r="F2897" t="s">
        <v>1924</v>
      </c>
      <c r="G2897" t="s">
        <v>110</v>
      </c>
      <c r="H2897" t="s">
        <v>2404</v>
      </c>
      <c r="I2897" t="s">
        <v>1854</v>
      </c>
      <c r="J2897" t="s">
        <v>1984</v>
      </c>
      <c r="K2897" t="s">
        <v>1959</v>
      </c>
      <c r="L2897" s="24">
        <v>300</v>
      </c>
      <c r="M2897" s="25">
        <f>+VLOOKUP(E2897, TC!A:D, 4, FALSE())</f>
        <v>1.04</v>
      </c>
      <c r="N2897" s="24">
        <f t="shared" si="225"/>
        <v>312</v>
      </c>
      <c r="O2897" t="str">
        <f t="shared" si="226"/>
        <v>FACTURA</v>
      </c>
      <c r="P2897" t="str">
        <f t="shared" si="227"/>
        <v>2025</v>
      </c>
      <c r="Q2897" t="str">
        <f t="shared" si="228"/>
        <v>02</v>
      </c>
      <c r="R2897" t="str">
        <f>+IFERROR(VLOOKUP(I2897, Listado!A:B, 2, FALSE()), "COMERCIALIZADORA INTERNACIONAL CARIBBEAN EXOTICS S A")</f>
        <v>PEREZ MEJIA MARIA PAULINA</v>
      </c>
      <c r="S2897" s="25">
        <f>+VLOOKUP(E2897, TC!A:D, 2, FALSE())</f>
        <v>4120.1099999999997</v>
      </c>
      <c r="T2897" t="str">
        <f t="shared" si="229"/>
        <v>EUR</v>
      </c>
    </row>
    <row r="2898" spans="1:20" ht="18.75" hidden="1" customHeight="1" x14ac:dyDescent="0.25">
      <c r="A2898" t="s">
        <v>2215</v>
      </c>
      <c r="B2898" t="s">
        <v>5</v>
      </c>
      <c r="C2898" t="s">
        <v>1913</v>
      </c>
      <c r="D2898" s="24">
        <v>11161</v>
      </c>
      <c r="E2898" t="s">
        <v>1652</v>
      </c>
      <c r="F2898" t="s">
        <v>1924</v>
      </c>
      <c r="G2898" t="s">
        <v>110</v>
      </c>
      <c r="H2898" t="s">
        <v>2404</v>
      </c>
      <c r="I2898" t="s">
        <v>1854</v>
      </c>
      <c r="J2898" t="s">
        <v>1984</v>
      </c>
      <c r="K2898" t="s">
        <v>1960</v>
      </c>
      <c r="L2898" s="24">
        <v>8.4</v>
      </c>
      <c r="M2898" s="25">
        <f>+VLOOKUP(E2898, TC!A:D, 4, FALSE())</f>
        <v>1.04</v>
      </c>
      <c r="N2898" s="24">
        <f t="shared" si="225"/>
        <v>8.7360000000000007</v>
      </c>
      <c r="O2898" t="str">
        <f t="shared" si="226"/>
        <v>FACTURA</v>
      </c>
      <c r="P2898" t="str">
        <f t="shared" si="227"/>
        <v>2025</v>
      </c>
      <c r="Q2898" t="str">
        <f t="shared" si="228"/>
        <v>02</v>
      </c>
      <c r="R2898" t="str">
        <f>+IFERROR(VLOOKUP(I2898, Listado!A:B, 2, FALSE()), "COMERCIALIZADORA INTERNACIONAL CARIBBEAN EXOTICS S A")</f>
        <v>PEREZ MEJIA MARIA PAULINA</v>
      </c>
      <c r="S2898" s="25">
        <f>+VLOOKUP(E2898, TC!A:D, 2, FALSE())</f>
        <v>4120.1099999999997</v>
      </c>
      <c r="T2898" t="str">
        <f t="shared" si="229"/>
        <v>EUR</v>
      </c>
    </row>
    <row r="2899" spans="1:20" ht="18.75" hidden="1" customHeight="1" x14ac:dyDescent="0.25">
      <c r="A2899" t="s">
        <v>2215</v>
      </c>
      <c r="B2899" t="s">
        <v>5</v>
      </c>
      <c r="C2899" t="s">
        <v>1913</v>
      </c>
      <c r="D2899" s="24">
        <v>11161</v>
      </c>
      <c r="E2899" t="s">
        <v>1652</v>
      </c>
      <c r="F2899" t="s">
        <v>1924</v>
      </c>
      <c r="G2899" t="s">
        <v>110</v>
      </c>
      <c r="H2899" t="s">
        <v>2404</v>
      </c>
      <c r="I2899" t="s">
        <v>1854</v>
      </c>
      <c r="J2899" t="s">
        <v>1984</v>
      </c>
      <c r="K2899" t="s">
        <v>2305</v>
      </c>
      <c r="L2899" s="24">
        <v>1104.5999999999999</v>
      </c>
      <c r="M2899" s="25">
        <f>+VLOOKUP(E2899, TC!A:D, 4, FALSE())</f>
        <v>1.04</v>
      </c>
      <c r="N2899" s="24">
        <f t="shared" si="225"/>
        <v>1148.7839999999999</v>
      </c>
      <c r="O2899" t="str">
        <f t="shared" si="226"/>
        <v>FACTURA</v>
      </c>
      <c r="P2899" t="str">
        <f t="shared" si="227"/>
        <v>2025</v>
      </c>
      <c r="Q2899" t="str">
        <f t="shared" si="228"/>
        <v>02</v>
      </c>
      <c r="R2899" t="str">
        <f>+IFERROR(VLOOKUP(I2899, Listado!A:B, 2, FALSE()), "COMERCIALIZADORA INTERNACIONAL CARIBBEAN EXOTICS S A")</f>
        <v>PEREZ MEJIA MARIA PAULINA</v>
      </c>
      <c r="S2899" s="25">
        <f>+VLOOKUP(E2899, TC!A:D, 2, FALSE())</f>
        <v>4120.1099999999997</v>
      </c>
      <c r="T2899" t="str">
        <f t="shared" si="229"/>
        <v>EUR</v>
      </c>
    </row>
    <row r="2900" spans="1:20" ht="18.75" hidden="1" customHeight="1" x14ac:dyDescent="0.25">
      <c r="A2900" t="s">
        <v>2215</v>
      </c>
      <c r="B2900" t="s">
        <v>5</v>
      </c>
      <c r="C2900" t="s">
        <v>1913</v>
      </c>
      <c r="D2900" s="24">
        <v>11162</v>
      </c>
      <c r="E2900" t="s">
        <v>1652</v>
      </c>
      <c r="F2900" t="s">
        <v>128</v>
      </c>
      <c r="G2900" t="s">
        <v>110</v>
      </c>
      <c r="I2900" t="s">
        <v>1850</v>
      </c>
      <c r="J2900" t="s">
        <v>1919</v>
      </c>
      <c r="K2900" t="s">
        <v>1918</v>
      </c>
      <c r="L2900" s="24">
        <v>100.8</v>
      </c>
      <c r="M2900" s="25">
        <f>+VLOOKUP(E2900, TC!A:D, 4, FALSE())</f>
        <v>1.04</v>
      </c>
      <c r="N2900" s="24">
        <f t="shared" si="225"/>
        <v>100.8</v>
      </c>
      <c r="O2900" t="str">
        <f t="shared" si="226"/>
        <v>FACTURA</v>
      </c>
      <c r="P2900" t="str">
        <f t="shared" si="227"/>
        <v>2025</v>
      </c>
      <c r="Q2900" t="str">
        <f t="shared" si="228"/>
        <v>02</v>
      </c>
      <c r="R2900" t="str">
        <f>+IFERROR(VLOOKUP(I2900, Listado!A:B, 2, FALSE()), "COMERCIALIZADORA INTERNACIONAL CARIBBEAN EXOTICS S A")</f>
        <v>PEREZ MEJIA MARIA PAULINA</v>
      </c>
      <c r="S2900" s="25">
        <f>+VLOOKUP(E2900, TC!A:D, 2, FALSE())</f>
        <v>4120.1099999999997</v>
      </c>
      <c r="T2900" t="str">
        <f t="shared" si="229"/>
        <v>USD</v>
      </c>
    </row>
    <row r="2901" spans="1:20" ht="18.75" hidden="1" customHeight="1" x14ac:dyDescent="0.25">
      <c r="A2901" t="s">
        <v>2215</v>
      </c>
      <c r="B2901" t="s">
        <v>5</v>
      </c>
      <c r="C2901" t="s">
        <v>1913</v>
      </c>
      <c r="D2901" s="24">
        <v>11163</v>
      </c>
      <c r="E2901" t="s">
        <v>1652</v>
      </c>
      <c r="F2901" t="s">
        <v>1924</v>
      </c>
      <c r="G2901" t="s">
        <v>110</v>
      </c>
      <c r="I2901" t="s">
        <v>1848</v>
      </c>
      <c r="J2901" t="s">
        <v>1917</v>
      </c>
      <c r="K2901" t="s">
        <v>1918</v>
      </c>
      <c r="L2901" s="24">
        <v>61.6</v>
      </c>
      <c r="M2901" s="25">
        <f>+VLOOKUP(E2901, TC!A:D, 4, FALSE())</f>
        <v>1.04</v>
      </c>
      <c r="N2901" s="24">
        <f t="shared" si="225"/>
        <v>64.064000000000007</v>
      </c>
      <c r="O2901" t="str">
        <f t="shared" si="226"/>
        <v>FACTURA</v>
      </c>
      <c r="P2901" t="str">
        <f t="shared" si="227"/>
        <v>2025</v>
      </c>
      <c r="Q2901" t="str">
        <f t="shared" si="228"/>
        <v>02</v>
      </c>
      <c r="R2901" t="str">
        <f>+IFERROR(VLOOKUP(I2901, Listado!A:B, 2, FALSE()), "COMERCIALIZADORA INTERNACIONAL CARIBBEAN EXOTICS S A")</f>
        <v>PEREZ MEJIA MARIA PAULINA</v>
      </c>
      <c r="S2901" s="25">
        <f>+VLOOKUP(E2901, TC!A:D, 2, FALSE())</f>
        <v>4120.1099999999997</v>
      </c>
      <c r="T2901" t="str">
        <f t="shared" si="229"/>
        <v>EUR</v>
      </c>
    </row>
    <row r="2902" spans="1:20" ht="18.75" hidden="1" customHeight="1" x14ac:dyDescent="0.25">
      <c r="A2902" t="s">
        <v>2215</v>
      </c>
      <c r="B2902" t="s">
        <v>5</v>
      </c>
      <c r="C2902" t="s">
        <v>1913</v>
      </c>
      <c r="D2902" s="24">
        <v>11164</v>
      </c>
      <c r="E2902" t="s">
        <v>1652</v>
      </c>
      <c r="F2902" t="s">
        <v>128</v>
      </c>
      <c r="G2902" t="s">
        <v>110</v>
      </c>
      <c r="H2902" t="s">
        <v>2405</v>
      </c>
      <c r="I2902" t="s">
        <v>1850</v>
      </c>
      <c r="J2902" t="s">
        <v>1919</v>
      </c>
      <c r="K2902" t="s">
        <v>31</v>
      </c>
      <c r="L2902" s="24">
        <v>129.19999999999999</v>
      </c>
      <c r="M2902" s="25">
        <f>+VLOOKUP(E2902, TC!A:D, 4, FALSE())</f>
        <v>1.04</v>
      </c>
      <c r="N2902" s="24">
        <f t="shared" si="225"/>
        <v>129.19999999999999</v>
      </c>
      <c r="O2902" t="str">
        <f t="shared" si="226"/>
        <v>FACTURA</v>
      </c>
      <c r="P2902" t="str">
        <f t="shared" si="227"/>
        <v>2025</v>
      </c>
      <c r="Q2902" t="str">
        <f t="shared" si="228"/>
        <v>02</v>
      </c>
      <c r="R2902" t="str">
        <f>+IFERROR(VLOOKUP(I2902, Listado!A:B, 2, FALSE()), "COMERCIALIZADORA INTERNACIONAL CARIBBEAN EXOTICS S A")</f>
        <v>PEREZ MEJIA MARIA PAULINA</v>
      </c>
      <c r="S2902" s="25">
        <f>+VLOOKUP(E2902, TC!A:D, 2, FALSE())</f>
        <v>4120.1099999999997</v>
      </c>
      <c r="T2902" t="str">
        <f t="shared" si="229"/>
        <v>USD</v>
      </c>
    </row>
    <row r="2903" spans="1:20" ht="18.75" hidden="1" customHeight="1" x14ac:dyDescent="0.25">
      <c r="A2903" t="s">
        <v>2215</v>
      </c>
      <c r="B2903" t="s">
        <v>5</v>
      </c>
      <c r="C2903" t="s">
        <v>1913</v>
      </c>
      <c r="D2903" s="24">
        <v>11164</v>
      </c>
      <c r="E2903" t="s">
        <v>1652</v>
      </c>
      <c r="F2903" t="s">
        <v>128</v>
      </c>
      <c r="G2903" t="s">
        <v>110</v>
      </c>
      <c r="H2903" t="s">
        <v>2405</v>
      </c>
      <c r="I2903" t="s">
        <v>1850</v>
      </c>
      <c r="J2903" t="s">
        <v>1919</v>
      </c>
      <c r="K2903" t="s">
        <v>31</v>
      </c>
      <c r="L2903" s="24">
        <v>74.8</v>
      </c>
      <c r="M2903" s="25">
        <f>+VLOOKUP(E2903, TC!A:D, 4, FALSE())</f>
        <v>1.04</v>
      </c>
      <c r="N2903" s="24">
        <f t="shared" si="225"/>
        <v>74.8</v>
      </c>
      <c r="O2903" t="str">
        <f t="shared" si="226"/>
        <v>FACTURA</v>
      </c>
      <c r="P2903" t="str">
        <f t="shared" si="227"/>
        <v>2025</v>
      </c>
      <c r="Q2903" t="str">
        <f t="shared" si="228"/>
        <v>02</v>
      </c>
      <c r="R2903" t="str">
        <f>+IFERROR(VLOOKUP(I2903, Listado!A:B, 2, FALSE()), "COMERCIALIZADORA INTERNACIONAL CARIBBEAN EXOTICS S A")</f>
        <v>PEREZ MEJIA MARIA PAULINA</v>
      </c>
      <c r="S2903" s="25">
        <f>+VLOOKUP(E2903, TC!A:D, 2, FALSE())</f>
        <v>4120.1099999999997</v>
      </c>
      <c r="T2903" t="str">
        <f t="shared" si="229"/>
        <v>USD</v>
      </c>
    </row>
    <row r="2904" spans="1:20" ht="18.75" hidden="1" customHeight="1" x14ac:dyDescent="0.25">
      <c r="A2904" t="s">
        <v>2215</v>
      </c>
      <c r="B2904" t="s">
        <v>5</v>
      </c>
      <c r="C2904" t="s">
        <v>1913</v>
      </c>
      <c r="D2904" s="24">
        <v>11164</v>
      </c>
      <c r="E2904" t="s">
        <v>1652</v>
      </c>
      <c r="F2904" t="s">
        <v>128</v>
      </c>
      <c r="G2904" t="s">
        <v>110</v>
      </c>
      <c r="H2904" t="s">
        <v>2405</v>
      </c>
      <c r="I2904" t="s">
        <v>1850</v>
      </c>
      <c r="J2904" t="s">
        <v>1919</v>
      </c>
      <c r="K2904" t="s">
        <v>31</v>
      </c>
      <c r="L2904" s="24">
        <v>81.599999999999994</v>
      </c>
      <c r="M2904" s="25">
        <f>+VLOOKUP(E2904, TC!A:D, 4, FALSE())</f>
        <v>1.04</v>
      </c>
      <c r="N2904" s="24">
        <f t="shared" si="225"/>
        <v>81.599999999999994</v>
      </c>
      <c r="O2904" t="str">
        <f t="shared" si="226"/>
        <v>FACTURA</v>
      </c>
      <c r="P2904" t="str">
        <f t="shared" si="227"/>
        <v>2025</v>
      </c>
      <c r="Q2904" t="str">
        <f t="shared" si="228"/>
        <v>02</v>
      </c>
      <c r="R2904" t="str">
        <f>+IFERROR(VLOOKUP(I2904, Listado!A:B, 2, FALSE()), "COMERCIALIZADORA INTERNACIONAL CARIBBEAN EXOTICS S A")</f>
        <v>PEREZ MEJIA MARIA PAULINA</v>
      </c>
      <c r="S2904" s="25">
        <f>+VLOOKUP(E2904, TC!A:D, 2, FALSE())</f>
        <v>4120.1099999999997</v>
      </c>
      <c r="T2904" t="str">
        <f t="shared" si="229"/>
        <v>USD</v>
      </c>
    </row>
    <row r="2905" spans="1:20" ht="18.75" hidden="1" customHeight="1" x14ac:dyDescent="0.25">
      <c r="A2905" t="s">
        <v>2215</v>
      </c>
      <c r="B2905" t="s">
        <v>5</v>
      </c>
      <c r="C2905" t="s">
        <v>1913</v>
      </c>
      <c r="D2905" s="24">
        <v>11164</v>
      </c>
      <c r="E2905" t="s">
        <v>1652</v>
      </c>
      <c r="F2905" t="s">
        <v>128</v>
      </c>
      <c r="G2905" t="s">
        <v>110</v>
      </c>
      <c r="H2905" t="s">
        <v>2405</v>
      </c>
      <c r="I2905" t="s">
        <v>1850</v>
      </c>
      <c r="J2905" t="s">
        <v>1919</v>
      </c>
      <c r="K2905" t="s">
        <v>31</v>
      </c>
      <c r="L2905" s="24">
        <v>360.4</v>
      </c>
      <c r="M2905" s="25">
        <f>+VLOOKUP(E2905, TC!A:D, 4, FALSE())</f>
        <v>1.04</v>
      </c>
      <c r="N2905" s="24">
        <f t="shared" si="225"/>
        <v>360.4</v>
      </c>
      <c r="O2905" t="str">
        <f t="shared" si="226"/>
        <v>FACTURA</v>
      </c>
      <c r="P2905" t="str">
        <f t="shared" si="227"/>
        <v>2025</v>
      </c>
      <c r="Q2905" t="str">
        <f t="shared" si="228"/>
        <v>02</v>
      </c>
      <c r="R2905" t="str">
        <f>+IFERROR(VLOOKUP(I2905, Listado!A:B, 2, FALSE()), "COMERCIALIZADORA INTERNACIONAL CARIBBEAN EXOTICS S A")</f>
        <v>PEREZ MEJIA MARIA PAULINA</v>
      </c>
      <c r="S2905" s="25">
        <f>+VLOOKUP(E2905, TC!A:D, 2, FALSE())</f>
        <v>4120.1099999999997</v>
      </c>
      <c r="T2905" t="str">
        <f t="shared" si="229"/>
        <v>USD</v>
      </c>
    </row>
    <row r="2906" spans="1:20" ht="18.75" hidden="1" customHeight="1" x14ac:dyDescent="0.25">
      <c r="A2906" t="s">
        <v>2215</v>
      </c>
      <c r="B2906" t="s">
        <v>5</v>
      </c>
      <c r="C2906" t="s">
        <v>1913</v>
      </c>
      <c r="D2906" s="24">
        <v>11164</v>
      </c>
      <c r="E2906" t="s">
        <v>1652</v>
      </c>
      <c r="F2906" t="s">
        <v>128</v>
      </c>
      <c r="G2906" t="s">
        <v>110</v>
      </c>
      <c r="H2906" t="s">
        <v>2405</v>
      </c>
      <c r="I2906" t="s">
        <v>1850</v>
      </c>
      <c r="J2906" t="s">
        <v>1919</v>
      </c>
      <c r="K2906" t="s">
        <v>31</v>
      </c>
      <c r="L2906" s="24">
        <v>564.4</v>
      </c>
      <c r="M2906" s="25">
        <f>+VLOOKUP(E2906, TC!A:D, 4, FALSE())</f>
        <v>1.04</v>
      </c>
      <c r="N2906" s="24">
        <f t="shared" si="225"/>
        <v>564.4</v>
      </c>
      <c r="O2906" t="str">
        <f t="shared" si="226"/>
        <v>FACTURA</v>
      </c>
      <c r="P2906" t="str">
        <f t="shared" si="227"/>
        <v>2025</v>
      </c>
      <c r="Q2906" t="str">
        <f t="shared" si="228"/>
        <v>02</v>
      </c>
      <c r="R2906" t="str">
        <f>+IFERROR(VLOOKUP(I2906, Listado!A:B, 2, FALSE()), "COMERCIALIZADORA INTERNACIONAL CARIBBEAN EXOTICS S A")</f>
        <v>PEREZ MEJIA MARIA PAULINA</v>
      </c>
      <c r="S2906" s="25">
        <f>+VLOOKUP(E2906, TC!A:D, 2, FALSE())</f>
        <v>4120.1099999999997</v>
      </c>
      <c r="T2906" t="str">
        <f t="shared" si="229"/>
        <v>USD</v>
      </c>
    </row>
    <row r="2907" spans="1:20" ht="18.75" hidden="1" customHeight="1" x14ac:dyDescent="0.25">
      <c r="A2907" t="s">
        <v>2215</v>
      </c>
      <c r="B2907" t="s">
        <v>5</v>
      </c>
      <c r="C2907" t="s">
        <v>1913</v>
      </c>
      <c r="D2907" s="24">
        <v>11164</v>
      </c>
      <c r="E2907" t="s">
        <v>1652</v>
      </c>
      <c r="F2907" t="s">
        <v>128</v>
      </c>
      <c r="G2907" t="s">
        <v>110</v>
      </c>
      <c r="H2907" t="s">
        <v>2405</v>
      </c>
      <c r="I2907" t="s">
        <v>1850</v>
      </c>
      <c r="J2907" t="s">
        <v>1919</v>
      </c>
      <c r="K2907" t="s">
        <v>31</v>
      </c>
      <c r="L2907" s="24">
        <v>54.4</v>
      </c>
      <c r="M2907" s="25">
        <f>+VLOOKUP(E2907, TC!A:D, 4, FALSE())</f>
        <v>1.04</v>
      </c>
      <c r="N2907" s="24">
        <f t="shared" si="225"/>
        <v>54.4</v>
      </c>
      <c r="O2907" t="str">
        <f t="shared" si="226"/>
        <v>FACTURA</v>
      </c>
      <c r="P2907" t="str">
        <f t="shared" si="227"/>
        <v>2025</v>
      </c>
      <c r="Q2907" t="str">
        <f t="shared" si="228"/>
        <v>02</v>
      </c>
      <c r="R2907" t="str">
        <f>+IFERROR(VLOOKUP(I2907, Listado!A:B, 2, FALSE()), "COMERCIALIZADORA INTERNACIONAL CARIBBEAN EXOTICS S A")</f>
        <v>PEREZ MEJIA MARIA PAULINA</v>
      </c>
      <c r="S2907" s="25">
        <f>+VLOOKUP(E2907, TC!A:D, 2, FALSE())</f>
        <v>4120.1099999999997</v>
      </c>
      <c r="T2907" t="str">
        <f t="shared" si="229"/>
        <v>USD</v>
      </c>
    </row>
    <row r="2908" spans="1:20" ht="18.75" hidden="1" customHeight="1" x14ac:dyDescent="0.25">
      <c r="A2908" t="s">
        <v>2215</v>
      </c>
      <c r="B2908" t="s">
        <v>5</v>
      </c>
      <c r="C2908" t="s">
        <v>1913</v>
      </c>
      <c r="D2908" s="24">
        <v>11164</v>
      </c>
      <c r="E2908" t="s">
        <v>1652</v>
      </c>
      <c r="F2908" t="s">
        <v>128</v>
      </c>
      <c r="G2908" t="s">
        <v>110</v>
      </c>
      <c r="H2908" t="s">
        <v>2405</v>
      </c>
      <c r="I2908" t="s">
        <v>1850</v>
      </c>
      <c r="J2908" t="s">
        <v>1919</v>
      </c>
      <c r="K2908" t="s">
        <v>31</v>
      </c>
      <c r="L2908" s="24">
        <v>319.60000000000002</v>
      </c>
      <c r="M2908" s="25">
        <f>+VLOOKUP(E2908, TC!A:D, 4, FALSE())</f>
        <v>1.04</v>
      </c>
      <c r="N2908" s="24">
        <f t="shared" si="225"/>
        <v>319.60000000000002</v>
      </c>
      <c r="O2908" t="str">
        <f t="shared" si="226"/>
        <v>FACTURA</v>
      </c>
      <c r="P2908" t="str">
        <f t="shared" si="227"/>
        <v>2025</v>
      </c>
      <c r="Q2908" t="str">
        <f t="shared" si="228"/>
        <v>02</v>
      </c>
      <c r="R2908" t="str">
        <f>+IFERROR(VLOOKUP(I2908, Listado!A:B, 2, FALSE()), "COMERCIALIZADORA INTERNACIONAL CARIBBEAN EXOTICS S A")</f>
        <v>PEREZ MEJIA MARIA PAULINA</v>
      </c>
      <c r="S2908" s="25">
        <f>+VLOOKUP(E2908, TC!A:D, 2, FALSE())</f>
        <v>4120.1099999999997</v>
      </c>
      <c r="T2908" t="str">
        <f t="shared" si="229"/>
        <v>USD</v>
      </c>
    </row>
    <row r="2909" spans="1:20" ht="18.75" hidden="1" customHeight="1" x14ac:dyDescent="0.25">
      <c r="A2909" t="s">
        <v>2215</v>
      </c>
      <c r="B2909" t="s">
        <v>5</v>
      </c>
      <c r="C2909" t="s">
        <v>1913</v>
      </c>
      <c r="D2909" s="24">
        <v>11164</v>
      </c>
      <c r="E2909" t="s">
        <v>1652</v>
      </c>
      <c r="F2909" t="s">
        <v>128</v>
      </c>
      <c r="G2909" t="s">
        <v>110</v>
      </c>
      <c r="H2909" t="s">
        <v>2405</v>
      </c>
      <c r="I2909" t="s">
        <v>1850</v>
      </c>
      <c r="J2909" t="s">
        <v>1919</v>
      </c>
      <c r="K2909" t="s">
        <v>31</v>
      </c>
      <c r="L2909" s="24">
        <v>659.6</v>
      </c>
      <c r="M2909" s="25">
        <f>+VLOOKUP(E2909, TC!A:D, 4, FALSE())</f>
        <v>1.04</v>
      </c>
      <c r="N2909" s="24">
        <f t="shared" si="225"/>
        <v>659.6</v>
      </c>
      <c r="O2909" t="str">
        <f t="shared" si="226"/>
        <v>FACTURA</v>
      </c>
      <c r="P2909" t="str">
        <f t="shared" si="227"/>
        <v>2025</v>
      </c>
      <c r="Q2909" t="str">
        <f t="shared" si="228"/>
        <v>02</v>
      </c>
      <c r="R2909" t="str">
        <f>+IFERROR(VLOOKUP(I2909, Listado!A:B, 2, FALSE()), "COMERCIALIZADORA INTERNACIONAL CARIBBEAN EXOTICS S A")</f>
        <v>PEREZ MEJIA MARIA PAULINA</v>
      </c>
      <c r="S2909" s="25">
        <f>+VLOOKUP(E2909, TC!A:D, 2, FALSE())</f>
        <v>4120.1099999999997</v>
      </c>
      <c r="T2909" t="str">
        <f t="shared" si="229"/>
        <v>USD</v>
      </c>
    </row>
    <row r="2910" spans="1:20" ht="18.75" hidden="1" customHeight="1" x14ac:dyDescent="0.25">
      <c r="A2910" t="s">
        <v>2215</v>
      </c>
      <c r="B2910" t="s">
        <v>5</v>
      </c>
      <c r="C2910" t="s">
        <v>1913</v>
      </c>
      <c r="D2910" s="24">
        <v>11164</v>
      </c>
      <c r="E2910" t="s">
        <v>1652</v>
      </c>
      <c r="F2910" t="s">
        <v>128</v>
      </c>
      <c r="G2910" t="s">
        <v>110</v>
      </c>
      <c r="H2910" t="s">
        <v>2405</v>
      </c>
      <c r="I2910" t="s">
        <v>1850</v>
      </c>
      <c r="J2910" t="s">
        <v>1919</v>
      </c>
      <c r="K2910" t="s">
        <v>31</v>
      </c>
      <c r="L2910" s="24">
        <v>428.4</v>
      </c>
      <c r="M2910" s="25">
        <f>+VLOOKUP(E2910, TC!A:D, 4, FALSE())</f>
        <v>1.04</v>
      </c>
      <c r="N2910" s="24">
        <f t="shared" si="225"/>
        <v>428.4</v>
      </c>
      <c r="O2910" t="str">
        <f t="shared" si="226"/>
        <v>FACTURA</v>
      </c>
      <c r="P2910" t="str">
        <f t="shared" si="227"/>
        <v>2025</v>
      </c>
      <c r="Q2910" t="str">
        <f t="shared" si="228"/>
        <v>02</v>
      </c>
      <c r="R2910" t="str">
        <f>+IFERROR(VLOOKUP(I2910, Listado!A:B, 2, FALSE()), "COMERCIALIZADORA INTERNACIONAL CARIBBEAN EXOTICS S A")</f>
        <v>PEREZ MEJIA MARIA PAULINA</v>
      </c>
      <c r="S2910" s="25">
        <f>+VLOOKUP(E2910, TC!A:D, 2, FALSE())</f>
        <v>4120.1099999999997</v>
      </c>
      <c r="T2910" t="str">
        <f t="shared" si="229"/>
        <v>USD</v>
      </c>
    </row>
    <row r="2911" spans="1:20" ht="18.75" hidden="1" customHeight="1" x14ac:dyDescent="0.25">
      <c r="A2911" t="s">
        <v>2215</v>
      </c>
      <c r="B2911" t="s">
        <v>5</v>
      </c>
      <c r="C2911" t="s">
        <v>1913</v>
      </c>
      <c r="D2911" s="24">
        <v>11164</v>
      </c>
      <c r="E2911" t="s">
        <v>1652</v>
      </c>
      <c r="F2911" t="s">
        <v>128</v>
      </c>
      <c r="G2911" t="s">
        <v>110</v>
      </c>
      <c r="H2911" t="s">
        <v>2405</v>
      </c>
      <c r="I2911" t="s">
        <v>1850</v>
      </c>
      <c r="J2911" t="s">
        <v>1919</v>
      </c>
      <c r="K2911" t="s">
        <v>31</v>
      </c>
      <c r="L2911" s="24">
        <v>516.79999999999995</v>
      </c>
      <c r="M2911" s="25">
        <f>+VLOOKUP(E2911, TC!A:D, 4, FALSE())</f>
        <v>1.04</v>
      </c>
      <c r="N2911" s="24">
        <f t="shared" si="225"/>
        <v>516.79999999999995</v>
      </c>
      <c r="O2911" t="str">
        <f t="shared" si="226"/>
        <v>FACTURA</v>
      </c>
      <c r="P2911" t="str">
        <f t="shared" si="227"/>
        <v>2025</v>
      </c>
      <c r="Q2911" t="str">
        <f t="shared" si="228"/>
        <v>02</v>
      </c>
      <c r="R2911" t="str">
        <f>+IFERROR(VLOOKUP(I2911, Listado!A:B, 2, FALSE()), "COMERCIALIZADORA INTERNACIONAL CARIBBEAN EXOTICS S A")</f>
        <v>PEREZ MEJIA MARIA PAULINA</v>
      </c>
      <c r="S2911" s="25">
        <f>+VLOOKUP(E2911, TC!A:D, 2, FALSE())</f>
        <v>4120.1099999999997</v>
      </c>
      <c r="T2911" t="str">
        <f t="shared" si="229"/>
        <v>USD</v>
      </c>
    </row>
    <row r="2912" spans="1:20" ht="18.75" hidden="1" customHeight="1" x14ac:dyDescent="0.25">
      <c r="A2912" t="s">
        <v>2215</v>
      </c>
      <c r="B2912" t="s">
        <v>5</v>
      </c>
      <c r="C2912" t="s">
        <v>1913</v>
      </c>
      <c r="D2912" s="24">
        <v>11164</v>
      </c>
      <c r="E2912" t="s">
        <v>1652</v>
      </c>
      <c r="F2912" t="s">
        <v>128</v>
      </c>
      <c r="G2912" t="s">
        <v>110</v>
      </c>
      <c r="H2912" t="s">
        <v>2405</v>
      </c>
      <c r="I2912" t="s">
        <v>1850</v>
      </c>
      <c r="J2912" t="s">
        <v>1919</v>
      </c>
      <c r="K2912" t="s">
        <v>31</v>
      </c>
      <c r="L2912" s="24">
        <v>408</v>
      </c>
      <c r="M2912" s="25">
        <f>+VLOOKUP(E2912, TC!A:D, 4, FALSE())</f>
        <v>1.04</v>
      </c>
      <c r="N2912" s="24">
        <f t="shared" si="225"/>
        <v>408</v>
      </c>
      <c r="O2912" t="str">
        <f t="shared" si="226"/>
        <v>FACTURA</v>
      </c>
      <c r="P2912" t="str">
        <f t="shared" si="227"/>
        <v>2025</v>
      </c>
      <c r="Q2912" t="str">
        <f t="shared" si="228"/>
        <v>02</v>
      </c>
      <c r="R2912" t="str">
        <f>+IFERROR(VLOOKUP(I2912, Listado!A:B, 2, FALSE()), "COMERCIALIZADORA INTERNACIONAL CARIBBEAN EXOTICS S A")</f>
        <v>PEREZ MEJIA MARIA PAULINA</v>
      </c>
      <c r="S2912" s="25">
        <f>+VLOOKUP(E2912, TC!A:D, 2, FALSE())</f>
        <v>4120.1099999999997</v>
      </c>
      <c r="T2912" t="str">
        <f t="shared" si="229"/>
        <v>USD</v>
      </c>
    </row>
    <row r="2913" spans="1:20" ht="18.75" hidden="1" customHeight="1" x14ac:dyDescent="0.25">
      <c r="A2913" t="s">
        <v>2215</v>
      </c>
      <c r="B2913" t="s">
        <v>5</v>
      </c>
      <c r="C2913" t="s">
        <v>1913</v>
      </c>
      <c r="D2913" s="24">
        <v>11164</v>
      </c>
      <c r="E2913" t="s">
        <v>1652</v>
      </c>
      <c r="F2913" t="s">
        <v>128</v>
      </c>
      <c r="G2913" t="s">
        <v>110</v>
      </c>
      <c r="H2913" t="s">
        <v>2405</v>
      </c>
      <c r="I2913" t="s">
        <v>1850</v>
      </c>
      <c r="J2913" t="s">
        <v>1919</v>
      </c>
      <c r="K2913" t="s">
        <v>31</v>
      </c>
      <c r="L2913" s="24">
        <v>788.8</v>
      </c>
      <c r="M2913" s="25">
        <f>+VLOOKUP(E2913, TC!A:D, 4, FALSE())</f>
        <v>1.04</v>
      </c>
      <c r="N2913" s="24">
        <f t="shared" si="225"/>
        <v>788.8</v>
      </c>
      <c r="O2913" t="str">
        <f t="shared" si="226"/>
        <v>FACTURA</v>
      </c>
      <c r="P2913" t="str">
        <f t="shared" si="227"/>
        <v>2025</v>
      </c>
      <c r="Q2913" t="str">
        <f t="shared" si="228"/>
        <v>02</v>
      </c>
      <c r="R2913" t="str">
        <f>+IFERROR(VLOOKUP(I2913, Listado!A:B, 2, FALSE()), "COMERCIALIZADORA INTERNACIONAL CARIBBEAN EXOTICS S A")</f>
        <v>PEREZ MEJIA MARIA PAULINA</v>
      </c>
      <c r="S2913" s="25">
        <f>+VLOOKUP(E2913, TC!A:D, 2, FALSE())</f>
        <v>4120.1099999999997</v>
      </c>
      <c r="T2913" t="str">
        <f t="shared" si="229"/>
        <v>USD</v>
      </c>
    </row>
    <row r="2914" spans="1:20" ht="18.75" hidden="1" customHeight="1" x14ac:dyDescent="0.25">
      <c r="A2914" t="s">
        <v>2215</v>
      </c>
      <c r="B2914" t="s">
        <v>5</v>
      </c>
      <c r="C2914" t="s">
        <v>1913</v>
      </c>
      <c r="D2914" s="24">
        <v>11164</v>
      </c>
      <c r="E2914" t="s">
        <v>1652</v>
      </c>
      <c r="F2914" t="s">
        <v>128</v>
      </c>
      <c r="G2914" t="s">
        <v>110</v>
      </c>
      <c r="H2914" t="s">
        <v>2405</v>
      </c>
      <c r="I2914" t="s">
        <v>1850</v>
      </c>
      <c r="J2914" t="s">
        <v>1919</v>
      </c>
      <c r="K2914" t="s">
        <v>31</v>
      </c>
      <c r="L2914" s="24">
        <v>428.4</v>
      </c>
      <c r="M2914" s="25">
        <f>+VLOOKUP(E2914, TC!A:D, 4, FALSE())</f>
        <v>1.04</v>
      </c>
      <c r="N2914" s="24">
        <f t="shared" si="225"/>
        <v>428.4</v>
      </c>
      <c r="O2914" t="str">
        <f t="shared" si="226"/>
        <v>FACTURA</v>
      </c>
      <c r="P2914" t="str">
        <f t="shared" si="227"/>
        <v>2025</v>
      </c>
      <c r="Q2914" t="str">
        <f t="shared" si="228"/>
        <v>02</v>
      </c>
      <c r="R2914" t="str">
        <f>+IFERROR(VLOOKUP(I2914, Listado!A:B, 2, FALSE()), "COMERCIALIZADORA INTERNACIONAL CARIBBEAN EXOTICS S A")</f>
        <v>PEREZ MEJIA MARIA PAULINA</v>
      </c>
      <c r="S2914" s="25">
        <f>+VLOOKUP(E2914, TC!A:D, 2, FALSE())</f>
        <v>4120.1099999999997</v>
      </c>
      <c r="T2914" t="str">
        <f t="shared" si="229"/>
        <v>USD</v>
      </c>
    </row>
    <row r="2915" spans="1:20" ht="18.75" hidden="1" customHeight="1" x14ac:dyDescent="0.25">
      <c r="A2915" t="s">
        <v>2215</v>
      </c>
      <c r="B2915" t="s">
        <v>5</v>
      </c>
      <c r="C2915" t="s">
        <v>1913</v>
      </c>
      <c r="D2915" s="24">
        <v>11164</v>
      </c>
      <c r="E2915" t="s">
        <v>1652</v>
      </c>
      <c r="F2915" t="s">
        <v>128</v>
      </c>
      <c r="G2915" t="s">
        <v>110</v>
      </c>
      <c r="H2915" t="s">
        <v>2405</v>
      </c>
      <c r="I2915" t="s">
        <v>1850</v>
      </c>
      <c r="J2915" t="s">
        <v>1919</v>
      </c>
      <c r="K2915" t="s">
        <v>31</v>
      </c>
      <c r="L2915" s="24">
        <v>319.60000000000002</v>
      </c>
      <c r="M2915" s="25">
        <f>+VLOOKUP(E2915, TC!A:D, 4, FALSE())</f>
        <v>1.04</v>
      </c>
      <c r="N2915" s="24">
        <f t="shared" si="225"/>
        <v>319.60000000000002</v>
      </c>
      <c r="O2915" t="str">
        <f t="shared" si="226"/>
        <v>FACTURA</v>
      </c>
      <c r="P2915" t="str">
        <f t="shared" si="227"/>
        <v>2025</v>
      </c>
      <c r="Q2915" t="str">
        <f t="shared" si="228"/>
        <v>02</v>
      </c>
      <c r="R2915" t="str">
        <f>+IFERROR(VLOOKUP(I2915, Listado!A:B, 2, FALSE()), "COMERCIALIZADORA INTERNACIONAL CARIBBEAN EXOTICS S A")</f>
        <v>PEREZ MEJIA MARIA PAULINA</v>
      </c>
      <c r="S2915" s="25">
        <f>+VLOOKUP(E2915, TC!A:D, 2, FALSE())</f>
        <v>4120.1099999999997</v>
      </c>
      <c r="T2915" t="str">
        <f t="shared" si="229"/>
        <v>USD</v>
      </c>
    </row>
    <row r="2916" spans="1:20" ht="18.75" hidden="1" customHeight="1" x14ac:dyDescent="0.25">
      <c r="A2916" t="s">
        <v>2215</v>
      </c>
      <c r="B2916" t="s">
        <v>5</v>
      </c>
      <c r="C2916" t="s">
        <v>1913</v>
      </c>
      <c r="D2916" s="24">
        <v>11164</v>
      </c>
      <c r="E2916" t="s">
        <v>1652</v>
      </c>
      <c r="F2916" t="s">
        <v>128</v>
      </c>
      <c r="G2916" t="s">
        <v>110</v>
      </c>
      <c r="H2916" t="s">
        <v>2405</v>
      </c>
      <c r="I2916" t="s">
        <v>1850</v>
      </c>
      <c r="J2916" t="s">
        <v>1919</v>
      </c>
      <c r="K2916" t="s">
        <v>31</v>
      </c>
      <c r="L2916" s="24">
        <v>2080.8000000000002</v>
      </c>
      <c r="M2916" s="25">
        <f>+VLOOKUP(E2916, TC!A:D, 4, FALSE())</f>
        <v>1.04</v>
      </c>
      <c r="N2916" s="24">
        <f t="shared" si="225"/>
        <v>2080.8000000000002</v>
      </c>
      <c r="O2916" t="str">
        <f t="shared" si="226"/>
        <v>FACTURA</v>
      </c>
      <c r="P2916" t="str">
        <f t="shared" si="227"/>
        <v>2025</v>
      </c>
      <c r="Q2916" t="str">
        <f t="shared" si="228"/>
        <v>02</v>
      </c>
      <c r="R2916" t="str">
        <f>+IFERROR(VLOOKUP(I2916, Listado!A:B, 2, FALSE()), "COMERCIALIZADORA INTERNACIONAL CARIBBEAN EXOTICS S A")</f>
        <v>PEREZ MEJIA MARIA PAULINA</v>
      </c>
      <c r="S2916" s="25">
        <f>+VLOOKUP(E2916, TC!A:D, 2, FALSE())</f>
        <v>4120.1099999999997</v>
      </c>
      <c r="T2916" t="str">
        <f t="shared" si="229"/>
        <v>USD</v>
      </c>
    </row>
    <row r="2917" spans="1:20" ht="18.75" hidden="1" customHeight="1" x14ac:dyDescent="0.25">
      <c r="A2917" t="s">
        <v>2215</v>
      </c>
      <c r="B2917" t="s">
        <v>5</v>
      </c>
      <c r="C2917" t="s">
        <v>1913</v>
      </c>
      <c r="D2917" s="24">
        <v>11164</v>
      </c>
      <c r="E2917" t="s">
        <v>1652</v>
      </c>
      <c r="F2917" t="s">
        <v>128</v>
      </c>
      <c r="G2917" t="s">
        <v>110</v>
      </c>
      <c r="H2917" t="s">
        <v>2405</v>
      </c>
      <c r="I2917" t="s">
        <v>1850</v>
      </c>
      <c r="J2917" t="s">
        <v>1919</v>
      </c>
      <c r="K2917" t="s">
        <v>31</v>
      </c>
      <c r="L2917" s="24">
        <v>272</v>
      </c>
      <c r="M2917" s="25">
        <f>+VLOOKUP(E2917, TC!A:D, 4, FALSE())</f>
        <v>1.04</v>
      </c>
      <c r="N2917" s="24">
        <f t="shared" si="225"/>
        <v>272</v>
      </c>
      <c r="O2917" t="str">
        <f t="shared" si="226"/>
        <v>FACTURA</v>
      </c>
      <c r="P2917" t="str">
        <f t="shared" si="227"/>
        <v>2025</v>
      </c>
      <c r="Q2917" t="str">
        <f t="shared" si="228"/>
        <v>02</v>
      </c>
      <c r="R2917" t="str">
        <f>+IFERROR(VLOOKUP(I2917, Listado!A:B, 2, FALSE()), "COMERCIALIZADORA INTERNACIONAL CARIBBEAN EXOTICS S A")</f>
        <v>PEREZ MEJIA MARIA PAULINA</v>
      </c>
      <c r="S2917" s="25">
        <f>+VLOOKUP(E2917, TC!A:D, 2, FALSE())</f>
        <v>4120.1099999999997</v>
      </c>
      <c r="T2917" t="str">
        <f t="shared" si="229"/>
        <v>USD</v>
      </c>
    </row>
    <row r="2918" spans="1:20" ht="18.75" hidden="1" customHeight="1" x14ac:dyDescent="0.25">
      <c r="A2918" t="s">
        <v>2215</v>
      </c>
      <c r="B2918" t="s">
        <v>5</v>
      </c>
      <c r="C2918" t="s">
        <v>1913</v>
      </c>
      <c r="D2918" s="24">
        <v>11164</v>
      </c>
      <c r="E2918" t="s">
        <v>1652</v>
      </c>
      <c r="F2918" t="s">
        <v>128</v>
      </c>
      <c r="G2918" t="s">
        <v>110</v>
      </c>
      <c r="H2918" t="s">
        <v>2405</v>
      </c>
      <c r="I2918" t="s">
        <v>1850</v>
      </c>
      <c r="J2918" t="s">
        <v>1919</v>
      </c>
      <c r="K2918" t="s">
        <v>31</v>
      </c>
      <c r="L2918" s="24">
        <v>462.4</v>
      </c>
      <c r="M2918" s="25">
        <f>+VLOOKUP(E2918, TC!A:D, 4, FALSE())</f>
        <v>1.04</v>
      </c>
      <c r="N2918" s="24">
        <f t="shared" si="225"/>
        <v>462.4</v>
      </c>
      <c r="O2918" t="str">
        <f t="shared" si="226"/>
        <v>FACTURA</v>
      </c>
      <c r="P2918" t="str">
        <f t="shared" si="227"/>
        <v>2025</v>
      </c>
      <c r="Q2918" t="str">
        <f t="shared" si="228"/>
        <v>02</v>
      </c>
      <c r="R2918" t="str">
        <f>+IFERROR(VLOOKUP(I2918, Listado!A:B, 2, FALSE()), "COMERCIALIZADORA INTERNACIONAL CARIBBEAN EXOTICS S A")</f>
        <v>PEREZ MEJIA MARIA PAULINA</v>
      </c>
      <c r="S2918" s="25">
        <f>+VLOOKUP(E2918, TC!A:D, 2, FALSE())</f>
        <v>4120.1099999999997</v>
      </c>
      <c r="T2918" t="str">
        <f t="shared" si="229"/>
        <v>USD</v>
      </c>
    </row>
    <row r="2919" spans="1:20" ht="18.75" hidden="1" customHeight="1" x14ac:dyDescent="0.25">
      <c r="A2919" t="s">
        <v>2215</v>
      </c>
      <c r="B2919" t="s">
        <v>5</v>
      </c>
      <c r="C2919" t="s">
        <v>1913</v>
      </c>
      <c r="D2919" s="24">
        <v>11164</v>
      </c>
      <c r="E2919" t="s">
        <v>1652</v>
      </c>
      <c r="F2919" t="s">
        <v>128</v>
      </c>
      <c r="G2919" t="s">
        <v>110</v>
      </c>
      <c r="H2919" t="s">
        <v>2405</v>
      </c>
      <c r="I2919" t="s">
        <v>1850</v>
      </c>
      <c r="J2919" t="s">
        <v>1919</v>
      </c>
      <c r="K2919" t="s">
        <v>31</v>
      </c>
      <c r="L2919" s="24">
        <v>489.6</v>
      </c>
      <c r="M2919" s="25">
        <f>+VLOOKUP(E2919, TC!A:D, 4, FALSE())</f>
        <v>1.04</v>
      </c>
      <c r="N2919" s="24">
        <f t="shared" si="225"/>
        <v>489.6</v>
      </c>
      <c r="O2919" t="str">
        <f t="shared" si="226"/>
        <v>FACTURA</v>
      </c>
      <c r="P2919" t="str">
        <f t="shared" si="227"/>
        <v>2025</v>
      </c>
      <c r="Q2919" t="str">
        <f t="shared" si="228"/>
        <v>02</v>
      </c>
      <c r="R2919" t="str">
        <f>+IFERROR(VLOOKUP(I2919, Listado!A:B, 2, FALSE()), "COMERCIALIZADORA INTERNACIONAL CARIBBEAN EXOTICS S A")</f>
        <v>PEREZ MEJIA MARIA PAULINA</v>
      </c>
      <c r="S2919" s="25">
        <f>+VLOOKUP(E2919, TC!A:D, 2, FALSE())</f>
        <v>4120.1099999999997</v>
      </c>
      <c r="T2919" t="str">
        <f t="shared" si="229"/>
        <v>USD</v>
      </c>
    </row>
    <row r="2920" spans="1:20" ht="18.75" hidden="1" customHeight="1" x14ac:dyDescent="0.25">
      <c r="A2920" t="s">
        <v>2215</v>
      </c>
      <c r="B2920" t="s">
        <v>5</v>
      </c>
      <c r="C2920" t="s">
        <v>1913</v>
      </c>
      <c r="D2920" s="24">
        <v>11164</v>
      </c>
      <c r="E2920" t="s">
        <v>1652</v>
      </c>
      <c r="F2920" t="s">
        <v>128</v>
      </c>
      <c r="G2920" t="s">
        <v>110</v>
      </c>
      <c r="H2920" t="s">
        <v>2405</v>
      </c>
      <c r="I2920" t="s">
        <v>1850</v>
      </c>
      <c r="J2920" t="s">
        <v>1919</v>
      </c>
      <c r="K2920" t="s">
        <v>31</v>
      </c>
      <c r="L2920" s="24">
        <v>1298.8</v>
      </c>
      <c r="M2920" s="25">
        <f>+VLOOKUP(E2920, TC!A:D, 4, FALSE())</f>
        <v>1.04</v>
      </c>
      <c r="N2920" s="24">
        <f t="shared" si="225"/>
        <v>1298.8</v>
      </c>
      <c r="O2920" t="str">
        <f t="shared" si="226"/>
        <v>FACTURA</v>
      </c>
      <c r="P2920" t="str">
        <f t="shared" si="227"/>
        <v>2025</v>
      </c>
      <c r="Q2920" t="str">
        <f t="shared" si="228"/>
        <v>02</v>
      </c>
      <c r="R2920" t="str">
        <f>+IFERROR(VLOOKUP(I2920, Listado!A:B, 2, FALSE()), "COMERCIALIZADORA INTERNACIONAL CARIBBEAN EXOTICS S A")</f>
        <v>PEREZ MEJIA MARIA PAULINA</v>
      </c>
      <c r="S2920" s="25">
        <f>+VLOOKUP(E2920, TC!A:D, 2, FALSE())</f>
        <v>4120.1099999999997</v>
      </c>
      <c r="T2920" t="str">
        <f t="shared" si="229"/>
        <v>USD</v>
      </c>
    </row>
    <row r="2921" spans="1:20" ht="18.75" hidden="1" customHeight="1" x14ac:dyDescent="0.25">
      <c r="A2921" t="s">
        <v>2215</v>
      </c>
      <c r="B2921" t="s">
        <v>5</v>
      </c>
      <c r="C2921" t="s">
        <v>1913</v>
      </c>
      <c r="D2921" s="24">
        <v>11164</v>
      </c>
      <c r="E2921" t="s">
        <v>1652</v>
      </c>
      <c r="F2921" t="s">
        <v>128</v>
      </c>
      <c r="G2921" t="s">
        <v>110</v>
      </c>
      <c r="H2921" t="s">
        <v>2405</v>
      </c>
      <c r="I2921" t="s">
        <v>1850</v>
      </c>
      <c r="J2921" t="s">
        <v>1919</v>
      </c>
      <c r="K2921" t="s">
        <v>31</v>
      </c>
      <c r="L2921" s="24">
        <v>204</v>
      </c>
      <c r="M2921" s="25">
        <f>+VLOOKUP(E2921, TC!A:D, 4, FALSE())</f>
        <v>1.04</v>
      </c>
      <c r="N2921" s="24">
        <f t="shared" si="225"/>
        <v>204</v>
      </c>
      <c r="O2921" t="str">
        <f t="shared" si="226"/>
        <v>FACTURA</v>
      </c>
      <c r="P2921" t="str">
        <f t="shared" si="227"/>
        <v>2025</v>
      </c>
      <c r="Q2921" t="str">
        <f t="shared" si="228"/>
        <v>02</v>
      </c>
      <c r="R2921" t="str">
        <f>+IFERROR(VLOOKUP(I2921, Listado!A:B, 2, FALSE()), "COMERCIALIZADORA INTERNACIONAL CARIBBEAN EXOTICS S A")</f>
        <v>PEREZ MEJIA MARIA PAULINA</v>
      </c>
      <c r="S2921" s="25">
        <f>+VLOOKUP(E2921, TC!A:D, 2, FALSE())</f>
        <v>4120.1099999999997</v>
      </c>
      <c r="T2921" t="str">
        <f t="shared" si="229"/>
        <v>USD</v>
      </c>
    </row>
    <row r="2922" spans="1:20" ht="18.75" hidden="1" customHeight="1" x14ac:dyDescent="0.25">
      <c r="A2922" t="s">
        <v>2215</v>
      </c>
      <c r="B2922" t="s">
        <v>5</v>
      </c>
      <c r="C2922" t="s">
        <v>1913</v>
      </c>
      <c r="D2922" s="24">
        <v>11164</v>
      </c>
      <c r="E2922" t="s">
        <v>1652</v>
      </c>
      <c r="F2922" t="s">
        <v>128</v>
      </c>
      <c r="G2922" t="s">
        <v>110</v>
      </c>
      <c r="H2922" t="s">
        <v>2405</v>
      </c>
      <c r="I2922" t="s">
        <v>1850</v>
      </c>
      <c r="J2922" t="s">
        <v>1919</v>
      </c>
      <c r="K2922" t="s">
        <v>31</v>
      </c>
      <c r="L2922" s="24">
        <v>340</v>
      </c>
      <c r="M2922" s="25">
        <f>+VLOOKUP(E2922, TC!A:D, 4, FALSE())</f>
        <v>1.04</v>
      </c>
      <c r="N2922" s="24">
        <f t="shared" si="225"/>
        <v>340</v>
      </c>
      <c r="O2922" t="str">
        <f t="shared" si="226"/>
        <v>FACTURA</v>
      </c>
      <c r="P2922" t="str">
        <f t="shared" si="227"/>
        <v>2025</v>
      </c>
      <c r="Q2922" t="str">
        <f t="shared" si="228"/>
        <v>02</v>
      </c>
      <c r="R2922" t="str">
        <f>+IFERROR(VLOOKUP(I2922, Listado!A:B, 2, FALSE()), "COMERCIALIZADORA INTERNACIONAL CARIBBEAN EXOTICS S A")</f>
        <v>PEREZ MEJIA MARIA PAULINA</v>
      </c>
      <c r="S2922" s="25">
        <f>+VLOOKUP(E2922, TC!A:D, 2, FALSE())</f>
        <v>4120.1099999999997</v>
      </c>
      <c r="T2922" t="str">
        <f t="shared" si="229"/>
        <v>USD</v>
      </c>
    </row>
    <row r="2923" spans="1:20" ht="18.75" hidden="1" customHeight="1" x14ac:dyDescent="0.25">
      <c r="A2923" t="s">
        <v>2215</v>
      </c>
      <c r="B2923" t="s">
        <v>5</v>
      </c>
      <c r="C2923" t="s">
        <v>1913</v>
      </c>
      <c r="D2923" s="24">
        <v>11164</v>
      </c>
      <c r="E2923" t="s">
        <v>1652</v>
      </c>
      <c r="F2923" t="s">
        <v>128</v>
      </c>
      <c r="G2923" t="s">
        <v>110</v>
      </c>
      <c r="H2923" t="s">
        <v>2405</v>
      </c>
      <c r="I2923" t="s">
        <v>1850</v>
      </c>
      <c r="J2923" t="s">
        <v>1919</v>
      </c>
      <c r="K2923" t="s">
        <v>31</v>
      </c>
      <c r="L2923" s="24">
        <v>1142.4000000000001</v>
      </c>
      <c r="M2923" s="25">
        <f>+VLOOKUP(E2923, TC!A:D, 4, FALSE())</f>
        <v>1.04</v>
      </c>
      <c r="N2923" s="24">
        <f t="shared" si="225"/>
        <v>1142.4000000000001</v>
      </c>
      <c r="O2923" t="str">
        <f t="shared" si="226"/>
        <v>FACTURA</v>
      </c>
      <c r="P2923" t="str">
        <f t="shared" si="227"/>
        <v>2025</v>
      </c>
      <c r="Q2923" t="str">
        <f t="shared" si="228"/>
        <v>02</v>
      </c>
      <c r="R2923" t="str">
        <f>+IFERROR(VLOOKUP(I2923, Listado!A:B, 2, FALSE()), "COMERCIALIZADORA INTERNACIONAL CARIBBEAN EXOTICS S A")</f>
        <v>PEREZ MEJIA MARIA PAULINA</v>
      </c>
      <c r="S2923" s="25">
        <f>+VLOOKUP(E2923, TC!A:D, 2, FALSE())</f>
        <v>4120.1099999999997</v>
      </c>
      <c r="T2923" t="str">
        <f t="shared" si="229"/>
        <v>USD</v>
      </c>
    </row>
    <row r="2924" spans="1:20" ht="18.75" hidden="1" customHeight="1" x14ac:dyDescent="0.25">
      <c r="A2924" t="s">
        <v>2406</v>
      </c>
      <c r="B2924" t="s">
        <v>5</v>
      </c>
      <c r="C2924" t="s">
        <v>1913</v>
      </c>
      <c r="D2924" s="24">
        <v>11165</v>
      </c>
      <c r="E2924" t="s">
        <v>1653</v>
      </c>
      <c r="F2924" t="s">
        <v>99</v>
      </c>
      <c r="G2924" t="s">
        <v>113</v>
      </c>
      <c r="I2924" t="s">
        <v>1858</v>
      </c>
      <c r="J2924" t="s">
        <v>1915</v>
      </c>
      <c r="K2924" t="s">
        <v>1920</v>
      </c>
      <c r="L2924" s="24">
        <v>768000</v>
      </c>
      <c r="M2924" s="25">
        <f>+VLOOKUP(E2924, TC!A:D, 4, FALSE())</f>
        <v>1.04</v>
      </c>
      <c r="N2924" s="24">
        <f t="shared" si="225"/>
        <v>768000</v>
      </c>
      <c r="O2924" t="str">
        <f t="shared" si="226"/>
        <v>FACTURA</v>
      </c>
      <c r="P2924" t="str">
        <f t="shared" si="227"/>
        <v>2025</v>
      </c>
      <c r="Q2924" t="str">
        <f t="shared" si="228"/>
        <v>03</v>
      </c>
      <c r="R2924" t="str">
        <f>+IFERROR(VLOOKUP(I2924, Listado!A:B, 2, FALSE()), "COMERCIALIZADORA INTERNACIONAL CARIBBEAN EXOTICS S A")</f>
        <v>LONDOÑO ECHEVERRI ALEJANDRA</v>
      </c>
      <c r="S2924" s="25">
        <f>+VLOOKUP(E2924, TC!A:D, 2, FALSE())</f>
        <v>4134.04</v>
      </c>
      <c r="T2924" t="str">
        <f t="shared" si="229"/>
        <v>COP</v>
      </c>
    </row>
    <row r="2925" spans="1:20" ht="18.75" hidden="1" customHeight="1" x14ac:dyDescent="0.25">
      <c r="A2925" t="s">
        <v>2406</v>
      </c>
      <c r="B2925" t="s">
        <v>5</v>
      </c>
      <c r="C2925" t="s">
        <v>1913</v>
      </c>
      <c r="D2925" s="24">
        <v>11166</v>
      </c>
      <c r="E2925" t="s">
        <v>1653</v>
      </c>
      <c r="F2925" t="s">
        <v>99</v>
      </c>
      <c r="G2925" t="s">
        <v>113</v>
      </c>
      <c r="I2925" t="s">
        <v>1858</v>
      </c>
      <c r="J2925" t="s">
        <v>1915</v>
      </c>
      <c r="K2925" t="s">
        <v>1920</v>
      </c>
      <c r="L2925" s="24">
        <v>768000</v>
      </c>
      <c r="M2925" s="25">
        <f>+VLOOKUP(E2925, TC!A:D, 4, FALSE())</f>
        <v>1.04</v>
      </c>
      <c r="N2925" s="24">
        <f t="shared" si="225"/>
        <v>768000</v>
      </c>
      <c r="O2925" t="str">
        <f t="shared" si="226"/>
        <v>FACTURA</v>
      </c>
      <c r="P2925" t="str">
        <f t="shared" si="227"/>
        <v>2025</v>
      </c>
      <c r="Q2925" t="str">
        <f t="shared" si="228"/>
        <v>03</v>
      </c>
      <c r="R2925" t="str">
        <f>+IFERROR(VLOOKUP(I2925, Listado!A:B, 2, FALSE()), "COMERCIALIZADORA INTERNACIONAL CARIBBEAN EXOTICS S A")</f>
        <v>LONDOÑO ECHEVERRI ALEJANDRA</v>
      </c>
      <c r="S2925" s="25">
        <f>+VLOOKUP(E2925, TC!A:D, 2, FALSE())</f>
        <v>4134.04</v>
      </c>
      <c r="T2925" t="str">
        <f t="shared" si="229"/>
        <v>COP</v>
      </c>
    </row>
    <row r="2926" spans="1:20" ht="18.75" hidden="1" customHeight="1" x14ac:dyDescent="0.25">
      <c r="A2926" t="s">
        <v>2406</v>
      </c>
      <c r="B2926" t="s">
        <v>5</v>
      </c>
      <c r="C2926" t="s">
        <v>1913</v>
      </c>
      <c r="D2926" s="24">
        <v>11167</v>
      </c>
      <c r="E2926" t="s">
        <v>1653</v>
      </c>
      <c r="F2926" t="s">
        <v>99</v>
      </c>
      <c r="G2926" t="s">
        <v>113</v>
      </c>
      <c r="I2926" t="s">
        <v>1859</v>
      </c>
      <c r="J2926" t="s">
        <v>1915</v>
      </c>
      <c r="K2926" t="s">
        <v>1916</v>
      </c>
      <c r="L2926" s="24">
        <v>4384800</v>
      </c>
      <c r="M2926" s="25">
        <f>+VLOOKUP(E2926, TC!A:D, 4, FALSE())</f>
        <v>1.04</v>
      </c>
      <c r="N2926" s="24">
        <f t="shared" si="225"/>
        <v>4384800</v>
      </c>
      <c r="O2926" t="str">
        <f t="shared" si="226"/>
        <v>FACTURA</v>
      </c>
      <c r="P2926" t="str">
        <f t="shared" si="227"/>
        <v>2025</v>
      </c>
      <c r="Q2926" t="str">
        <f t="shared" si="228"/>
        <v>03</v>
      </c>
      <c r="R2926" t="str">
        <f>+IFERROR(VLOOKUP(I2926, Listado!A:B, 2, FALSE()), "COMERCIALIZADORA INTERNACIONAL CARIBBEAN EXOTICS S A")</f>
        <v>LONDOÑO ECHEVERRI ALEJANDRA</v>
      </c>
      <c r="S2926" s="25">
        <f>+VLOOKUP(E2926, TC!A:D, 2, FALSE())</f>
        <v>4134.04</v>
      </c>
      <c r="T2926" t="str">
        <f t="shared" si="229"/>
        <v>COP</v>
      </c>
    </row>
    <row r="2927" spans="1:20" ht="18.75" hidden="1" customHeight="1" x14ac:dyDescent="0.25">
      <c r="A2927" t="s">
        <v>2406</v>
      </c>
      <c r="B2927" t="s">
        <v>1923</v>
      </c>
      <c r="C2927" t="s">
        <v>1913</v>
      </c>
      <c r="D2927" s="24">
        <v>5795</v>
      </c>
      <c r="E2927" t="s">
        <v>1655</v>
      </c>
      <c r="F2927" t="s">
        <v>128</v>
      </c>
      <c r="G2927" t="s">
        <v>112</v>
      </c>
      <c r="H2927" t="s">
        <v>2407</v>
      </c>
      <c r="I2927" t="s">
        <v>1856</v>
      </c>
      <c r="J2927" t="s">
        <v>1930</v>
      </c>
      <c r="K2927" t="s">
        <v>1928</v>
      </c>
      <c r="L2927" s="24">
        <v>567.24</v>
      </c>
      <c r="M2927" s="25">
        <f>+VLOOKUP(E2927, TC!A:D, 4, FALSE())</f>
        <v>1.0485499995162118</v>
      </c>
      <c r="N2927" s="24">
        <f t="shared" si="225"/>
        <v>567.24</v>
      </c>
      <c r="O2927" t="str">
        <f t="shared" si="226"/>
        <v>FACTURA</v>
      </c>
      <c r="P2927" t="str">
        <f t="shared" si="227"/>
        <v>2025</v>
      </c>
      <c r="Q2927" t="str">
        <f t="shared" si="228"/>
        <v>03</v>
      </c>
      <c r="R2927" t="str">
        <f>+IFERROR(VLOOKUP(I2927, Listado!A:B, 2, FALSE()), "COMERCIALIZADORA INTERNACIONAL CARIBBEAN EXOTICS S A")</f>
        <v>HINCAPIE CONTRERAS ERIKA STEFANIA</v>
      </c>
      <c r="S2927" s="25">
        <f>+VLOOKUP(E2927, TC!A:D, 2, FALSE())</f>
        <v>4134.04</v>
      </c>
      <c r="T2927" t="str">
        <f t="shared" si="229"/>
        <v>USD</v>
      </c>
    </row>
    <row r="2928" spans="1:20" ht="18.75" hidden="1" customHeight="1" x14ac:dyDescent="0.25">
      <c r="A2928" t="s">
        <v>2406</v>
      </c>
      <c r="B2928" t="s">
        <v>1923</v>
      </c>
      <c r="C2928" t="s">
        <v>1913</v>
      </c>
      <c r="D2928" s="24">
        <v>5795</v>
      </c>
      <c r="E2928" t="s">
        <v>1655</v>
      </c>
      <c r="F2928" t="s">
        <v>128</v>
      </c>
      <c r="G2928" t="s">
        <v>112</v>
      </c>
      <c r="H2928" t="s">
        <v>2407</v>
      </c>
      <c r="I2928" t="s">
        <v>1856</v>
      </c>
      <c r="J2928" t="s">
        <v>1930</v>
      </c>
      <c r="K2928" t="s">
        <v>1934</v>
      </c>
      <c r="L2928" s="24">
        <v>745.6</v>
      </c>
      <c r="M2928" s="25">
        <f>+VLOOKUP(E2928, TC!A:D, 4, FALSE())</f>
        <v>1.0485499995162118</v>
      </c>
      <c r="N2928" s="24">
        <f t="shared" si="225"/>
        <v>745.6</v>
      </c>
      <c r="O2928" t="str">
        <f t="shared" si="226"/>
        <v>FACTURA</v>
      </c>
      <c r="P2928" t="str">
        <f t="shared" si="227"/>
        <v>2025</v>
      </c>
      <c r="Q2928" t="str">
        <f t="shared" si="228"/>
        <v>03</v>
      </c>
      <c r="R2928" t="str">
        <f>+IFERROR(VLOOKUP(I2928, Listado!A:B, 2, FALSE()), "COMERCIALIZADORA INTERNACIONAL CARIBBEAN EXOTICS S A")</f>
        <v>HINCAPIE CONTRERAS ERIKA STEFANIA</v>
      </c>
      <c r="S2928" s="25">
        <f>+VLOOKUP(E2928, TC!A:D, 2, FALSE())</f>
        <v>4134.04</v>
      </c>
      <c r="T2928" t="str">
        <f t="shared" si="229"/>
        <v>USD</v>
      </c>
    </row>
    <row r="2929" spans="1:20" ht="18.75" hidden="1" customHeight="1" x14ac:dyDescent="0.25">
      <c r="A2929" t="s">
        <v>2406</v>
      </c>
      <c r="B2929" t="s">
        <v>1923</v>
      </c>
      <c r="C2929" t="s">
        <v>1913</v>
      </c>
      <c r="D2929" s="24">
        <v>5795</v>
      </c>
      <c r="E2929" t="s">
        <v>1655</v>
      </c>
      <c r="F2929" t="s">
        <v>128</v>
      </c>
      <c r="G2929" t="s">
        <v>112</v>
      </c>
      <c r="H2929" t="s">
        <v>2407</v>
      </c>
      <c r="I2929" t="s">
        <v>1856</v>
      </c>
      <c r="J2929" t="s">
        <v>1930</v>
      </c>
      <c r="K2929" t="s">
        <v>1935</v>
      </c>
      <c r="L2929" s="24">
        <v>1102</v>
      </c>
      <c r="M2929" s="25">
        <f>+VLOOKUP(E2929, TC!A:D, 4, FALSE())</f>
        <v>1.0485499995162118</v>
      </c>
      <c r="N2929" s="24">
        <f t="shared" si="225"/>
        <v>1102</v>
      </c>
      <c r="O2929" t="str">
        <f t="shared" si="226"/>
        <v>FACTURA</v>
      </c>
      <c r="P2929" t="str">
        <f t="shared" si="227"/>
        <v>2025</v>
      </c>
      <c r="Q2929" t="str">
        <f t="shared" si="228"/>
        <v>03</v>
      </c>
      <c r="R2929" t="str">
        <f>+IFERROR(VLOOKUP(I2929, Listado!A:B, 2, FALSE()), "COMERCIALIZADORA INTERNACIONAL CARIBBEAN EXOTICS S A")</f>
        <v>HINCAPIE CONTRERAS ERIKA STEFANIA</v>
      </c>
      <c r="S2929" s="25">
        <f>+VLOOKUP(E2929, TC!A:D, 2, FALSE())</f>
        <v>4134.04</v>
      </c>
      <c r="T2929" t="str">
        <f t="shared" si="229"/>
        <v>USD</v>
      </c>
    </row>
    <row r="2930" spans="1:20" ht="18.75" hidden="1" customHeight="1" x14ac:dyDescent="0.25">
      <c r="A2930" t="s">
        <v>2406</v>
      </c>
      <c r="B2930" t="s">
        <v>5</v>
      </c>
      <c r="C2930" t="s">
        <v>1913</v>
      </c>
      <c r="D2930" s="24">
        <v>11168</v>
      </c>
      <c r="E2930" t="s">
        <v>1656</v>
      </c>
      <c r="F2930" t="s">
        <v>99</v>
      </c>
      <c r="G2930" t="s">
        <v>113</v>
      </c>
      <c r="I2930" t="s">
        <v>1859</v>
      </c>
      <c r="J2930" t="s">
        <v>1915</v>
      </c>
      <c r="K2930" t="s">
        <v>1916</v>
      </c>
      <c r="L2930" s="24">
        <v>3480000</v>
      </c>
      <c r="M2930" s="25">
        <f>+VLOOKUP(E2930, TC!A:D, 4, FALSE())</f>
        <v>1.0527499981781125</v>
      </c>
      <c r="N2930" s="24">
        <f t="shared" si="225"/>
        <v>3480000</v>
      </c>
      <c r="O2930" t="str">
        <f t="shared" si="226"/>
        <v>FACTURA</v>
      </c>
      <c r="P2930" t="str">
        <f t="shared" si="227"/>
        <v>2025</v>
      </c>
      <c r="Q2930" t="str">
        <f t="shared" si="228"/>
        <v>03</v>
      </c>
      <c r="R2930" t="str">
        <f>+IFERROR(VLOOKUP(I2930, Listado!A:B, 2, FALSE()), "COMERCIALIZADORA INTERNACIONAL CARIBBEAN EXOTICS S A")</f>
        <v>LONDOÑO ECHEVERRI ALEJANDRA</v>
      </c>
      <c r="S2930" s="25">
        <f>+VLOOKUP(E2930, TC!A:D, 2, FALSE())</f>
        <v>4116.6099999999997</v>
      </c>
      <c r="T2930" t="str">
        <f t="shared" si="229"/>
        <v>COP</v>
      </c>
    </row>
    <row r="2931" spans="1:20" ht="18.75" hidden="1" customHeight="1" x14ac:dyDescent="0.25">
      <c r="A2931" t="s">
        <v>2406</v>
      </c>
      <c r="B2931" t="s">
        <v>1923</v>
      </c>
      <c r="C2931" t="s">
        <v>1913</v>
      </c>
      <c r="D2931" s="24">
        <v>5796</v>
      </c>
      <c r="E2931" t="s">
        <v>1656</v>
      </c>
      <c r="F2931" t="s">
        <v>128</v>
      </c>
      <c r="G2931" t="s">
        <v>108</v>
      </c>
      <c r="H2931" t="s">
        <v>2408</v>
      </c>
      <c r="I2931" t="s">
        <v>1895</v>
      </c>
      <c r="J2931" t="s">
        <v>1998</v>
      </c>
      <c r="K2931" t="s">
        <v>1928</v>
      </c>
      <c r="L2931" s="24">
        <v>4780.3</v>
      </c>
      <c r="M2931" s="25">
        <f>+VLOOKUP(E2931, TC!A:D, 4, FALSE())</f>
        <v>1.0527499981781125</v>
      </c>
      <c r="N2931" s="24">
        <f t="shared" si="225"/>
        <v>4780.3</v>
      </c>
      <c r="O2931" t="str">
        <f t="shared" si="226"/>
        <v>FACTURA</v>
      </c>
      <c r="P2931" t="str">
        <f t="shared" si="227"/>
        <v>2025</v>
      </c>
      <c r="Q2931" t="str">
        <f t="shared" si="228"/>
        <v>03</v>
      </c>
      <c r="R2931" t="str">
        <f>+IFERROR(VLOOKUP(I2931, Listado!A:B, 2, FALSE()), "COMERCIALIZADORA INTERNACIONAL CARIBBEAN EXOTICS S A")</f>
        <v>PIEDRAHITA PEREZ MARIANA</v>
      </c>
      <c r="S2931" s="25">
        <f>+VLOOKUP(E2931, TC!A:D, 2, FALSE())</f>
        <v>4116.6099999999997</v>
      </c>
      <c r="T2931" t="str">
        <f t="shared" si="229"/>
        <v>USD</v>
      </c>
    </row>
    <row r="2932" spans="1:20" ht="18.75" hidden="1" customHeight="1" x14ac:dyDescent="0.25">
      <c r="A2932" t="s">
        <v>2406</v>
      </c>
      <c r="B2932" t="s">
        <v>1923</v>
      </c>
      <c r="C2932" t="s">
        <v>1913</v>
      </c>
      <c r="D2932" s="24">
        <v>5796</v>
      </c>
      <c r="E2932" t="s">
        <v>1656</v>
      </c>
      <c r="F2932" t="s">
        <v>128</v>
      </c>
      <c r="G2932" t="s">
        <v>108</v>
      </c>
      <c r="H2932" t="s">
        <v>2408</v>
      </c>
      <c r="I2932" t="s">
        <v>1895</v>
      </c>
      <c r="J2932" t="s">
        <v>1998</v>
      </c>
      <c r="K2932" t="s">
        <v>2409</v>
      </c>
      <c r="L2932" s="24">
        <v>979.2</v>
      </c>
      <c r="M2932" s="25">
        <f>+VLOOKUP(E2932, TC!A:D, 4, FALSE())</f>
        <v>1.0527499981781125</v>
      </c>
      <c r="N2932" s="24">
        <f t="shared" si="225"/>
        <v>979.2</v>
      </c>
      <c r="O2932" t="str">
        <f t="shared" si="226"/>
        <v>FACTURA</v>
      </c>
      <c r="P2932" t="str">
        <f t="shared" si="227"/>
        <v>2025</v>
      </c>
      <c r="Q2932" t="str">
        <f t="shared" si="228"/>
        <v>03</v>
      </c>
      <c r="R2932" t="str">
        <f>+IFERROR(VLOOKUP(I2932, Listado!A:B, 2, FALSE()), "COMERCIALIZADORA INTERNACIONAL CARIBBEAN EXOTICS S A")</f>
        <v>PIEDRAHITA PEREZ MARIANA</v>
      </c>
      <c r="S2932" s="25">
        <f>+VLOOKUP(E2932, TC!A:D, 2, FALSE())</f>
        <v>4116.6099999999997</v>
      </c>
      <c r="T2932" t="str">
        <f t="shared" si="229"/>
        <v>USD</v>
      </c>
    </row>
    <row r="2933" spans="1:20" ht="18.75" hidden="1" customHeight="1" x14ac:dyDescent="0.25">
      <c r="A2933" t="s">
        <v>2406</v>
      </c>
      <c r="B2933" t="s">
        <v>1923</v>
      </c>
      <c r="C2933" t="s">
        <v>1913</v>
      </c>
      <c r="D2933" s="24">
        <v>5796</v>
      </c>
      <c r="E2933" t="s">
        <v>1656</v>
      </c>
      <c r="F2933" t="s">
        <v>128</v>
      </c>
      <c r="G2933" t="s">
        <v>108</v>
      </c>
      <c r="H2933" t="s">
        <v>2408</v>
      </c>
      <c r="I2933" t="s">
        <v>1895</v>
      </c>
      <c r="J2933" t="s">
        <v>1998</v>
      </c>
      <c r="K2933" t="s">
        <v>2410</v>
      </c>
      <c r="L2933" s="24">
        <v>630.4</v>
      </c>
      <c r="M2933" s="25">
        <f>+VLOOKUP(E2933, TC!A:D, 4, FALSE())</f>
        <v>1.0527499981781125</v>
      </c>
      <c r="N2933" s="24">
        <f t="shared" si="225"/>
        <v>630.4</v>
      </c>
      <c r="O2933" t="str">
        <f t="shared" si="226"/>
        <v>FACTURA</v>
      </c>
      <c r="P2933" t="str">
        <f t="shared" si="227"/>
        <v>2025</v>
      </c>
      <c r="Q2933" t="str">
        <f t="shared" si="228"/>
        <v>03</v>
      </c>
      <c r="R2933" t="str">
        <f>+IFERROR(VLOOKUP(I2933, Listado!A:B, 2, FALSE()), "COMERCIALIZADORA INTERNACIONAL CARIBBEAN EXOTICS S A")</f>
        <v>PIEDRAHITA PEREZ MARIANA</v>
      </c>
      <c r="S2933" s="25">
        <f>+VLOOKUP(E2933, TC!A:D, 2, FALSE())</f>
        <v>4116.6099999999997</v>
      </c>
      <c r="T2933" t="str">
        <f t="shared" si="229"/>
        <v>USD</v>
      </c>
    </row>
    <row r="2934" spans="1:20" ht="18.75" hidden="1" customHeight="1" x14ac:dyDescent="0.25">
      <c r="A2934" t="s">
        <v>2406</v>
      </c>
      <c r="B2934" t="s">
        <v>1923</v>
      </c>
      <c r="C2934" t="s">
        <v>1913</v>
      </c>
      <c r="D2934" s="24">
        <v>5796</v>
      </c>
      <c r="E2934" t="s">
        <v>1656</v>
      </c>
      <c r="F2934" t="s">
        <v>128</v>
      </c>
      <c r="G2934" t="s">
        <v>108</v>
      </c>
      <c r="H2934" t="s">
        <v>2408</v>
      </c>
      <c r="I2934" t="s">
        <v>1895</v>
      </c>
      <c r="J2934" t="s">
        <v>1998</v>
      </c>
      <c r="K2934" t="s">
        <v>2411</v>
      </c>
      <c r="L2934" s="24">
        <v>2521.6</v>
      </c>
      <c r="M2934" s="25">
        <f>+VLOOKUP(E2934, TC!A:D, 4, FALSE())</f>
        <v>1.0527499981781125</v>
      </c>
      <c r="N2934" s="24">
        <f t="shared" si="225"/>
        <v>2521.6</v>
      </c>
      <c r="O2934" t="str">
        <f t="shared" si="226"/>
        <v>FACTURA</v>
      </c>
      <c r="P2934" t="str">
        <f t="shared" si="227"/>
        <v>2025</v>
      </c>
      <c r="Q2934" t="str">
        <f t="shared" si="228"/>
        <v>03</v>
      </c>
      <c r="R2934" t="str">
        <f>+IFERROR(VLOOKUP(I2934, Listado!A:B, 2, FALSE()), "COMERCIALIZADORA INTERNACIONAL CARIBBEAN EXOTICS S A")</f>
        <v>PIEDRAHITA PEREZ MARIANA</v>
      </c>
      <c r="S2934" s="25">
        <f>+VLOOKUP(E2934, TC!A:D, 2, FALSE())</f>
        <v>4116.6099999999997</v>
      </c>
      <c r="T2934" t="str">
        <f t="shared" si="229"/>
        <v>USD</v>
      </c>
    </row>
    <row r="2935" spans="1:20" ht="18.75" hidden="1" customHeight="1" x14ac:dyDescent="0.25">
      <c r="A2935" t="s">
        <v>2406</v>
      </c>
      <c r="B2935" t="s">
        <v>5</v>
      </c>
      <c r="C2935" t="s">
        <v>1970</v>
      </c>
      <c r="D2935" s="24">
        <v>2219</v>
      </c>
      <c r="E2935" t="s">
        <v>1656</v>
      </c>
      <c r="F2935" t="s">
        <v>128</v>
      </c>
      <c r="G2935" t="s">
        <v>110</v>
      </c>
      <c r="H2935" t="s">
        <v>2012</v>
      </c>
      <c r="I2935" t="s">
        <v>1852</v>
      </c>
      <c r="J2935" t="s">
        <v>1998</v>
      </c>
      <c r="K2935" t="s">
        <v>70</v>
      </c>
      <c r="L2935" s="24">
        <v>-6216</v>
      </c>
      <c r="M2935" s="25">
        <f>+VLOOKUP(E2935, TC!A:D, 4, FALSE())</f>
        <v>1.0527499981781125</v>
      </c>
      <c r="N2935" s="24">
        <f t="shared" si="225"/>
        <v>-6216</v>
      </c>
      <c r="O2935" t="str">
        <f t="shared" si="226"/>
        <v>NOTAS</v>
      </c>
      <c r="P2935" t="str">
        <f t="shared" si="227"/>
        <v>2025</v>
      </c>
      <c r="Q2935" t="str">
        <f t="shared" si="228"/>
        <v>03</v>
      </c>
      <c r="R2935" t="str">
        <f>+IFERROR(VLOOKUP(I2935, Listado!A:B, 2, FALSE()), "COMERCIALIZADORA INTERNACIONAL CARIBBEAN EXOTICS S A")</f>
        <v>PEREZ MEJIA MARIA PAULINA</v>
      </c>
      <c r="S2935" s="25">
        <f>+VLOOKUP(E2935, TC!A:D, 2, FALSE())</f>
        <v>4116.6099999999997</v>
      </c>
      <c r="T2935" t="str">
        <f t="shared" si="229"/>
        <v>USD</v>
      </c>
    </row>
    <row r="2936" spans="1:20" ht="18.75" hidden="1" customHeight="1" x14ac:dyDescent="0.25">
      <c r="A2936" t="s">
        <v>2406</v>
      </c>
      <c r="B2936" t="s">
        <v>1923</v>
      </c>
      <c r="C2936" t="s">
        <v>1913</v>
      </c>
      <c r="D2936" s="24">
        <v>5797</v>
      </c>
      <c r="E2936" t="s">
        <v>1656</v>
      </c>
      <c r="F2936" t="s">
        <v>128</v>
      </c>
      <c r="G2936" t="s">
        <v>110</v>
      </c>
      <c r="I2936" t="s">
        <v>1850</v>
      </c>
      <c r="J2936" t="s">
        <v>1919</v>
      </c>
      <c r="K2936" t="s">
        <v>1918</v>
      </c>
      <c r="L2936" s="24">
        <v>135</v>
      </c>
      <c r="M2936" s="25">
        <f>+VLOOKUP(E2936, TC!A:D, 4, FALSE())</f>
        <v>1.0527499981781125</v>
      </c>
      <c r="N2936" s="24">
        <f t="shared" si="225"/>
        <v>135</v>
      </c>
      <c r="O2936" t="str">
        <f t="shared" si="226"/>
        <v>FACTURA</v>
      </c>
      <c r="P2936" t="str">
        <f t="shared" si="227"/>
        <v>2025</v>
      </c>
      <c r="Q2936" t="str">
        <f t="shared" si="228"/>
        <v>03</v>
      </c>
      <c r="R2936" t="str">
        <f>+IFERROR(VLOOKUP(I2936, Listado!A:B, 2, FALSE()), "COMERCIALIZADORA INTERNACIONAL CARIBBEAN EXOTICS S A")</f>
        <v>PEREZ MEJIA MARIA PAULINA</v>
      </c>
      <c r="S2936" s="25">
        <f>+VLOOKUP(E2936, TC!A:D, 2, FALSE())</f>
        <v>4116.6099999999997</v>
      </c>
      <c r="T2936" t="str">
        <f t="shared" si="229"/>
        <v>USD</v>
      </c>
    </row>
    <row r="2937" spans="1:20" ht="18.75" hidden="1" customHeight="1" x14ac:dyDescent="0.25">
      <c r="A2937" t="s">
        <v>2406</v>
      </c>
      <c r="B2937" t="s">
        <v>1923</v>
      </c>
      <c r="C2937" t="s">
        <v>1913</v>
      </c>
      <c r="D2937" s="24">
        <v>5798</v>
      </c>
      <c r="E2937" t="s">
        <v>1656</v>
      </c>
      <c r="F2937" t="s">
        <v>1924</v>
      </c>
      <c r="G2937" t="s">
        <v>110</v>
      </c>
      <c r="I2937" t="s">
        <v>1848</v>
      </c>
      <c r="J2937" t="s">
        <v>1917</v>
      </c>
      <c r="K2937" t="s">
        <v>1918</v>
      </c>
      <c r="L2937" s="24">
        <v>108</v>
      </c>
      <c r="M2937" s="25">
        <f>+VLOOKUP(E2937, TC!A:D, 4, FALSE())</f>
        <v>1.0527499981781125</v>
      </c>
      <c r="N2937" s="24">
        <f t="shared" si="225"/>
        <v>113.69699980323615</v>
      </c>
      <c r="O2937" t="str">
        <f t="shared" si="226"/>
        <v>FACTURA</v>
      </c>
      <c r="P2937" t="str">
        <f t="shared" si="227"/>
        <v>2025</v>
      </c>
      <c r="Q2937" t="str">
        <f t="shared" si="228"/>
        <v>03</v>
      </c>
      <c r="R2937" t="str">
        <f>+IFERROR(VLOOKUP(I2937, Listado!A:B, 2, FALSE()), "COMERCIALIZADORA INTERNACIONAL CARIBBEAN EXOTICS S A")</f>
        <v>PEREZ MEJIA MARIA PAULINA</v>
      </c>
      <c r="S2937" s="25">
        <f>+VLOOKUP(E2937, TC!A:D, 2, FALSE())</f>
        <v>4116.6099999999997</v>
      </c>
      <c r="T2937" t="str">
        <f t="shared" si="229"/>
        <v>EUR</v>
      </c>
    </row>
    <row r="2938" spans="1:20" ht="18.75" hidden="1" customHeight="1" x14ac:dyDescent="0.25">
      <c r="A2938" t="s">
        <v>2406</v>
      </c>
      <c r="B2938" t="s">
        <v>5</v>
      </c>
      <c r="C2938" t="s">
        <v>1970</v>
      </c>
      <c r="D2938" s="24">
        <v>2220</v>
      </c>
      <c r="E2938" t="s">
        <v>1656</v>
      </c>
      <c r="F2938" t="s">
        <v>1924</v>
      </c>
      <c r="G2938" t="s">
        <v>110</v>
      </c>
      <c r="H2938" t="s">
        <v>2012</v>
      </c>
      <c r="I2938" t="s">
        <v>1864</v>
      </c>
      <c r="J2938" t="s">
        <v>1919</v>
      </c>
      <c r="K2938" t="s">
        <v>48</v>
      </c>
      <c r="L2938" s="24">
        <v>-1538.67</v>
      </c>
      <c r="M2938" s="25">
        <f>+VLOOKUP(E2938, TC!A:D, 4, FALSE())</f>
        <v>1.0527499981781125</v>
      </c>
      <c r="N2938" s="24">
        <f t="shared" si="225"/>
        <v>-1619.8348396967165</v>
      </c>
      <c r="O2938" t="str">
        <f t="shared" si="226"/>
        <v>NOTAS</v>
      </c>
      <c r="P2938" t="str">
        <f t="shared" si="227"/>
        <v>2025</v>
      </c>
      <c r="Q2938" t="str">
        <f t="shared" si="228"/>
        <v>03</v>
      </c>
      <c r="R2938" t="str">
        <f>+IFERROR(VLOOKUP(I2938, Listado!A:B, 2, FALSE()), "COMERCIALIZADORA INTERNACIONAL CARIBBEAN EXOTICS S A")</f>
        <v>PEREZ MEJIA MARIA PAULINA</v>
      </c>
      <c r="S2938" s="25">
        <f>+VLOOKUP(E2938, TC!A:D, 2, FALSE())</f>
        <v>4116.6099999999997</v>
      </c>
      <c r="T2938" t="str">
        <f t="shared" si="229"/>
        <v>EUR</v>
      </c>
    </row>
    <row r="2939" spans="1:20" ht="18.75" hidden="1" customHeight="1" x14ac:dyDescent="0.25">
      <c r="A2939" t="s">
        <v>2406</v>
      </c>
      <c r="B2939" t="s">
        <v>5</v>
      </c>
      <c r="C2939" t="s">
        <v>1970</v>
      </c>
      <c r="D2939" s="24">
        <v>2221</v>
      </c>
      <c r="E2939" t="s">
        <v>1656</v>
      </c>
      <c r="F2939" t="s">
        <v>1924</v>
      </c>
      <c r="G2939" t="s">
        <v>110</v>
      </c>
      <c r="H2939" t="s">
        <v>2012</v>
      </c>
      <c r="I2939" t="s">
        <v>1864</v>
      </c>
      <c r="J2939" t="s">
        <v>1919</v>
      </c>
      <c r="K2939" t="s">
        <v>1994</v>
      </c>
      <c r="L2939" s="24">
        <v>-1194.68</v>
      </c>
      <c r="M2939" s="25">
        <f>+VLOOKUP(E2939, TC!A:D, 4, FALSE())</f>
        <v>1.0527499981781125</v>
      </c>
      <c r="N2939" s="24">
        <f t="shared" si="225"/>
        <v>-1257.6993678234276</v>
      </c>
      <c r="O2939" t="str">
        <f t="shared" si="226"/>
        <v>NOTAS</v>
      </c>
      <c r="P2939" t="str">
        <f t="shared" si="227"/>
        <v>2025</v>
      </c>
      <c r="Q2939" t="str">
        <f t="shared" si="228"/>
        <v>03</v>
      </c>
      <c r="R2939" t="str">
        <f>+IFERROR(VLOOKUP(I2939, Listado!A:B, 2, FALSE()), "COMERCIALIZADORA INTERNACIONAL CARIBBEAN EXOTICS S A")</f>
        <v>PEREZ MEJIA MARIA PAULINA</v>
      </c>
      <c r="S2939" s="25">
        <f>+VLOOKUP(E2939, TC!A:D, 2, FALSE())</f>
        <v>4116.6099999999997</v>
      </c>
      <c r="T2939" t="str">
        <f t="shared" si="229"/>
        <v>EUR</v>
      </c>
    </row>
    <row r="2940" spans="1:20" ht="18.75" hidden="1" customHeight="1" x14ac:dyDescent="0.25">
      <c r="A2940" t="s">
        <v>2406</v>
      </c>
      <c r="B2940" t="s">
        <v>5</v>
      </c>
      <c r="C2940" t="s">
        <v>1970</v>
      </c>
      <c r="D2940" s="24">
        <v>2222</v>
      </c>
      <c r="E2940" t="s">
        <v>1656</v>
      </c>
      <c r="F2940" t="s">
        <v>128</v>
      </c>
      <c r="G2940" t="s">
        <v>112</v>
      </c>
      <c r="H2940" t="s">
        <v>2012</v>
      </c>
      <c r="I2940" t="s">
        <v>1870</v>
      </c>
      <c r="J2940" t="s">
        <v>1930</v>
      </c>
      <c r="K2940" t="s">
        <v>1938</v>
      </c>
      <c r="L2940" s="24">
        <v>-115.76</v>
      </c>
      <c r="M2940" s="25">
        <f>+VLOOKUP(E2940, TC!A:D, 4, FALSE())</f>
        <v>1.0527499981781125</v>
      </c>
      <c r="N2940" s="24">
        <f t="shared" si="225"/>
        <v>-115.76</v>
      </c>
      <c r="O2940" t="str">
        <f t="shared" si="226"/>
        <v>NOTAS</v>
      </c>
      <c r="P2940" t="str">
        <f t="shared" si="227"/>
        <v>2025</v>
      </c>
      <c r="Q2940" t="str">
        <f t="shared" si="228"/>
        <v>03</v>
      </c>
      <c r="R2940" t="str">
        <f>+IFERROR(VLOOKUP(I2940, Listado!A:B, 2, FALSE()), "COMERCIALIZADORA INTERNACIONAL CARIBBEAN EXOTICS S A")</f>
        <v>HINCAPIE CONTRERAS ERIKA STEFANIA</v>
      </c>
      <c r="S2940" s="25">
        <f>+VLOOKUP(E2940, TC!A:D, 2, FALSE())</f>
        <v>4116.6099999999997</v>
      </c>
      <c r="T2940" t="str">
        <f t="shared" si="229"/>
        <v>USD</v>
      </c>
    </row>
    <row r="2941" spans="1:20" ht="18.75" hidden="1" customHeight="1" x14ac:dyDescent="0.25">
      <c r="A2941" t="s">
        <v>2406</v>
      </c>
      <c r="B2941" t="s">
        <v>5</v>
      </c>
      <c r="C2941" t="s">
        <v>1970</v>
      </c>
      <c r="D2941" s="24">
        <v>2223</v>
      </c>
      <c r="E2941" t="s">
        <v>1656</v>
      </c>
      <c r="F2941" t="s">
        <v>128</v>
      </c>
      <c r="G2941" t="s">
        <v>112</v>
      </c>
      <c r="H2941" t="s">
        <v>1928</v>
      </c>
      <c r="I2941" t="s">
        <v>1870</v>
      </c>
      <c r="J2941" t="s">
        <v>1930</v>
      </c>
      <c r="K2941" t="s">
        <v>1928</v>
      </c>
      <c r="L2941" s="24">
        <v>-100.32</v>
      </c>
      <c r="M2941" s="25">
        <f>+VLOOKUP(E2941, TC!A:D, 4, FALSE())</f>
        <v>1.0527499981781125</v>
      </c>
      <c r="N2941" s="24">
        <f t="shared" si="225"/>
        <v>-100.32</v>
      </c>
      <c r="O2941" t="str">
        <f t="shared" si="226"/>
        <v>NOTAS</v>
      </c>
      <c r="P2941" t="str">
        <f t="shared" si="227"/>
        <v>2025</v>
      </c>
      <c r="Q2941" t="str">
        <f t="shared" si="228"/>
        <v>03</v>
      </c>
      <c r="R2941" t="str">
        <f>+IFERROR(VLOOKUP(I2941, Listado!A:B, 2, FALSE()), "COMERCIALIZADORA INTERNACIONAL CARIBBEAN EXOTICS S A")</f>
        <v>HINCAPIE CONTRERAS ERIKA STEFANIA</v>
      </c>
      <c r="S2941" s="25">
        <f>+VLOOKUP(E2941, TC!A:D, 2, FALSE())</f>
        <v>4116.6099999999997</v>
      </c>
      <c r="T2941" t="str">
        <f t="shared" si="229"/>
        <v>USD</v>
      </c>
    </row>
    <row r="2942" spans="1:20" ht="18.75" hidden="1" customHeight="1" x14ac:dyDescent="0.25">
      <c r="A2942" t="s">
        <v>2406</v>
      </c>
      <c r="B2942" t="s">
        <v>5</v>
      </c>
      <c r="C2942" t="s">
        <v>1970</v>
      </c>
      <c r="D2942" s="24">
        <v>2224</v>
      </c>
      <c r="E2942" t="s">
        <v>1656</v>
      </c>
      <c r="F2942" t="s">
        <v>1924</v>
      </c>
      <c r="G2942" t="s">
        <v>108</v>
      </c>
      <c r="H2942" t="s">
        <v>2012</v>
      </c>
      <c r="I2942" t="s">
        <v>1871</v>
      </c>
      <c r="J2942" t="s">
        <v>1919</v>
      </c>
      <c r="K2942" t="s">
        <v>2063</v>
      </c>
      <c r="L2942" s="24">
        <v>-149.6</v>
      </c>
      <c r="M2942" s="25">
        <f>+VLOOKUP(E2942, TC!A:D, 4, FALSE())</f>
        <v>1.0527499981781125</v>
      </c>
      <c r="N2942" s="24">
        <f t="shared" si="225"/>
        <v>-157.49139972744564</v>
      </c>
      <c r="O2942" t="str">
        <f t="shared" si="226"/>
        <v>NOTAS</v>
      </c>
      <c r="P2942" t="str">
        <f t="shared" si="227"/>
        <v>2025</v>
      </c>
      <c r="Q2942" t="str">
        <f t="shared" si="228"/>
        <v>03</v>
      </c>
      <c r="R2942" t="str">
        <f>+IFERROR(VLOOKUP(I2942, Listado!A:B, 2, FALSE()), "COMERCIALIZADORA INTERNACIONAL CARIBBEAN EXOTICS S A")</f>
        <v>PIEDRAHITA PEREZ MARIANA</v>
      </c>
      <c r="S2942" s="25">
        <f>+VLOOKUP(E2942, TC!A:D, 2, FALSE())</f>
        <v>4116.6099999999997</v>
      </c>
      <c r="T2942" t="str">
        <f t="shared" si="229"/>
        <v>EUR</v>
      </c>
    </row>
    <row r="2943" spans="1:20" ht="18.75" hidden="1" customHeight="1" x14ac:dyDescent="0.25">
      <c r="A2943" t="s">
        <v>2406</v>
      </c>
      <c r="B2943" t="s">
        <v>5</v>
      </c>
      <c r="C2943" t="s">
        <v>1970</v>
      </c>
      <c r="D2943" s="24">
        <v>2225</v>
      </c>
      <c r="E2943" t="s">
        <v>1656</v>
      </c>
      <c r="F2943" t="s">
        <v>128</v>
      </c>
      <c r="G2943" t="s">
        <v>110</v>
      </c>
      <c r="H2943" t="s">
        <v>2412</v>
      </c>
      <c r="I2943" t="s">
        <v>1851</v>
      </c>
      <c r="J2943" t="s">
        <v>1940</v>
      </c>
      <c r="K2943" t="s">
        <v>42</v>
      </c>
      <c r="L2943" s="24">
        <v>-414.5</v>
      </c>
      <c r="M2943" s="25">
        <f>+VLOOKUP(E2943, TC!A:D, 4, FALSE())</f>
        <v>1.0527499981781125</v>
      </c>
      <c r="N2943" s="24">
        <f t="shared" si="225"/>
        <v>-414.5</v>
      </c>
      <c r="O2943" t="str">
        <f t="shared" si="226"/>
        <v>NOTAS</v>
      </c>
      <c r="P2943" t="str">
        <f t="shared" si="227"/>
        <v>2025</v>
      </c>
      <c r="Q2943" t="str">
        <f t="shared" si="228"/>
        <v>03</v>
      </c>
      <c r="R2943" t="str">
        <f>+IFERROR(VLOOKUP(I2943, Listado!A:B, 2, FALSE()), "COMERCIALIZADORA INTERNACIONAL CARIBBEAN EXOTICS S A")</f>
        <v>PEREZ MEJIA MARIA PAULINA</v>
      </c>
      <c r="S2943" s="25">
        <f>+VLOOKUP(E2943, TC!A:D, 2, FALSE())</f>
        <v>4116.6099999999997</v>
      </c>
      <c r="T2943" t="str">
        <f t="shared" si="229"/>
        <v>USD</v>
      </c>
    </row>
    <row r="2944" spans="1:20" ht="18.75" hidden="1" customHeight="1" x14ac:dyDescent="0.25">
      <c r="A2944" t="s">
        <v>2406</v>
      </c>
      <c r="B2944" t="s">
        <v>5</v>
      </c>
      <c r="C2944" t="s">
        <v>1970</v>
      </c>
      <c r="D2944" s="24">
        <v>2226</v>
      </c>
      <c r="E2944" t="s">
        <v>1656</v>
      </c>
      <c r="F2944" t="s">
        <v>128</v>
      </c>
      <c r="G2944" t="s">
        <v>110</v>
      </c>
      <c r="H2944" t="s">
        <v>2012</v>
      </c>
      <c r="I2944" t="s">
        <v>1851</v>
      </c>
      <c r="J2944" t="s">
        <v>1940</v>
      </c>
      <c r="K2944" t="s">
        <v>19</v>
      </c>
      <c r="L2944" s="24">
        <v>-1186.92</v>
      </c>
      <c r="M2944" s="25">
        <f>+VLOOKUP(E2944, TC!A:D, 4, FALSE())</f>
        <v>1.0527499981781125</v>
      </c>
      <c r="N2944" s="24">
        <f t="shared" si="225"/>
        <v>-1186.92</v>
      </c>
      <c r="O2944" t="str">
        <f t="shared" si="226"/>
        <v>NOTAS</v>
      </c>
      <c r="P2944" t="str">
        <f t="shared" si="227"/>
        <v>2025</v>
      </c>
      <c r="Q2944" t="str">
        <f t="shared" si="228"/>
        <v>03</v>
      </c>
      <c r="R2944" t="str">
        <f>+IFERROR(VLOOKUP(I2944, Listado!A:B, 2, FALSE()), "COMERCIALIZADORA INTERNACIONAL CARIBBEAN EXOTICS S A")</f>
        <v>PEREZ MEJIA MARIA PAULINA</v>
      </c>
      <c r="S2944" s="25">
        <f>+VLOOKUP(E2944, TC!A:D, 2, FALSE())</f>
        <v>4116.6099999999997</v>
      </c>
      <c r="T2944" t="str">
        <f t="shared" si="229"/>
        <v>USD</v>
      </c>
    </row>
    <row r="2945" spans="1:20" ht="18.75" hidden="1" customHeight="1" x14ac:dyDescent="0.25">
      <c r="A2945" t="s">
        <v>2406</v>
      </c>
      <c r="B2945" t="s">
        <v>5</v>
      </c>
      <c r="C2945" t="s">
        <v>1913</v>
      </c>
      <c r="D2945" s="24">
        <v>11169</v>
      </c>
      <c r="E2945" t="s">
        <v>1657</v>
      </c>
      <c r="F2945" t="s">
        <v>1924</v>
      </c>
      <c r="G2945" t="s">
        <v>108</v>
      </c>
      <c r="H2945" t="s">
        <v>2413</v>
      </c>
      <c r="I2945" t="s">
        <v>1875</v>
      </c>
      <c r="J2945" t="s">
        <v>1919</v>
      </c>
      <c r="K2945" t="s">
        <v>33</v>
      </c>
      <c r="L2945" s="24">
        <v>348.8</v>
      </c>
      <c r="M2945" s="25">
        <f>+VLOOKUP(E2945, TC!A:D, 4, FALSE())</f>
        <v>1.0763999995173954</v>
      </c>
      <c r="N2945" s="24">
        <f t="shared" si="225"/>
        <v>375.4483198316675</v>
      </c>
      <c r="O2945" t="str">
        <f t="shared" si="226"/>
        <v>FACTURA</v>
      </c>
      <c r="P2945" t="str">
        <f t="shared" si="227"/>
        <v>2025</v>
      </c>
      <c r="Q2945" t="str">
        <f t="shared" si="228"/>
        <v>03</v>
      </c>
      <c r="R2945" t="str">
        <f>+IFERROR(VLOOKUP(I2945, Listado!A:B, 2, FALSE()), "COMERCIALIZADORA INTERNACIONAL CARIBBEAN EXOTICS S A")</f>
        <v>PIEDRAHITA PEREZ MARIANA</v>
      </c>
      <c r="S2945" s="25">
        <f>+VLOOKUP(E2945, TC!A:D, 2, FALSE())</f>
        <v>4144.18</v>
      </c>
      <c r="T2945" t="str">
        <f t="shared" si="229"/>
        <v>EUR</v>
      </c>
    </row>
    <row r="2946" spans="1:20" ht="18.75" hidden="1" customHeight="1" x14ac:dyDescent="0.25">
      <c r="A2946" t="s">
        <v>2406</v>
      </c>
      <c r="B2946" t="s">
        <v>5</v>
      </c>
      <c r="C2946" t="s">
        <v>1913</v>
      </c>
      <c r="D2946" s="24">
        <v>11169</v>
      </c>
      <c r="E2946" t="s">
        <v>1657</v>
      </c>
      <c r="F2946" t="s">
        <v>1924</v>
      </c>
      <c r="G2946" t="s">
        <v>108</v>
      </c>
      <c r="H2946" t="s">
        <v>2413</v>
      </c>
      <c r="I2946" t="s">
        <v>1875</v>
      </c>
      <c r="J2946" t="s">
        <v>1919</v>
      </c>
      <c r="K2946" t="s">
        <v>33</v>
      </c>
      <c r="L2946" s="24">
        <v>425.1</v>
      </c>
      <c r="M2946" s="25">
        <f>+VLOOKUP(E2946, TC!A:D, 4, FALSE())</f>
        <v>1.0763999995173954</v>
      </c>
      <c r="N2946" s="24">
        <f t="shared" ref="N2946:N3009" si="230">+IF(F2946="EUR", (M2946*L2946), IF(I2946="JUAN MATAS SAS", (L2946/S2946), L2946))</f>
        <v>457.5776397948448</v>
      </c>
      <c r="O2946" t="str">
        <f t="shared" ref="O2946:O3009" si="231">+IF(C2946="CFE", "FACTURA", IF(ISERROR(SEARCH("ANULA", H2946))=FALSE(), "ANULACIÓN FE", IF(ISERROR(SEARCH("CANCELLATION", H2946))=FALSE(), "ANULACIÓN FE", "NOTAS")))</f>
        <v>FACTURA</v>
      </c>
      <c r="P2946" t="str">
        <f t="shared" ref="P2946:P3009" si="232">+LEFT(E2946, 4)</f>
        <v>2025</v>
      </c>
      <c r="Q2946" t="str">
        <f t="shared" ref="Q2946:Q3009" si="233">+MID(E2946, 5, 2)</f>
        <v>03</v>
      </c>
      <c r="R2946" t="str">
        <f>+IFERROR(VLOOKUP(I2946, Listado!A:B, 2, FALSE()), "COMERCIALIZADORA INTERNACIONAL CARIBBEAN EXOTICS S A")</f>
        <v>PIEDRAHITA PEREZ MARIANA</v>
      </c>
      <c r="S2946" s="25">
        <f>+VLOOKUP(E2946, TC!A:D, 2, FALSE())</f>
        <v>4144.18</v>
      </c>
      <c r="T2946" t="str">
        <f t="shared" ref="T2946:T3009" si="234">+IF(I2946="JUAN MATAS SAS", "USD", F2946)</f>
        <v>EUR</v>
      </c>
    </row>
    <row r="2947" spans="1:20" ht="18.75" hidden="1" customHeight="1" x14ac:dyDescent="0.25">
      <c r="A2947" t="s">
        <v>2406</v>
      </c>
      <c r="B2947" t="s">
        <v>5</v>
      </c>
      <c r="C2947" t="s">
        <v>1913</v>
      </c>
      <c r="D2947" s="24">
        <v>11169</v>
      </c>
      <c r="E2947" t="s">
        <v>1657</v>
      </c>
      <c r="F2947" t="s">
        <v>1924</v>
      </c>
      <c r="G2947" t="s">
        <v>108</v>
      </c>
      <c r="H2947" t="s">
        <v>2413</v>
      </c>
      <c r="I2947" t="s">
        <v>1875</v>
      </c>
      <c r="J2947" t="s">
        <v>1919</v>
      </c>
      <c r="K2947" t="s">
        <v>33</v>
      </c>
      <c r="L2947" s="24">
        <v>76.3</v>
      </c>
      <c r="M2947" s="25">
        <f>+VLOOKUP(E2947, TC!A:D, 4, FALSE())</f>
        <v>1.0763999995173954</v>
      </c>
      <c r="N2947" s="24">
        <f t="shared" si="230"/>
        <v>82.129319963177267</v>
      </c>
      <c r="O2947" t="str">
        <f t="shared" si="231"/>
        <v>FACTURA</v>
      </c>
      <c r="P2947" t="str">
        <f t="shared" si="232"/>
        <v>2025</v>
      </c>
      <c r="Q2947" t="str">
        <f t="shared" si="233"/>
        <v>03</v>
      </c>
      <c r="R2947" t="str">
        <f>+IFERROR(VLOOKUP(I2947, Listado!A:B, 2, FALSE()), "COMERCIALIZADORA INTERNACIONAL CARIBBEAN EXOTICS S A")</f>
        <v>PIEDRAHITA PEREZ MARIANA</v>
      </c>
      <c r="S2947" s="25">
        <f>+VLOOKUP(E2947, TC!A:D, 2, FALSE())</f>
        <v>4144.18</v>
      </c>
      <c r="T2947" t="str">
        <f t="shared" si="234"/>
        <v>EUR</v>
      </c>
    </row>
    <row r="2948" spans="1:20" ht="18.75" hidden="1" customHeight="1" x14ac:dyDescent="0.25">
      <c r="A2948" t="s">
        <v>2406</v>
      </c>
      <c r="B2948" t="s">
        <v>5</v>
      </c>
      <c r="C2948" t="s">
        <v>1913</v>
      </c>
      <c r="D2948" s="24">
        <v>11169</v>
      </c>
      <c r="E2948" t="s">
        <v>1657</v>
      </c>
      <c r="F2948" t="s">
        <v>1924</v>
      </c>
      <c r="G2948" t="s">
        <v>108</v>
      </c>
      <c r="H2948" t="s">
        <v>2413</v>
      </c>
      <c r="I2948" t="s">
        <v>1875</v>
      </c>
      <c r="J2948" t="s">
        <v>1919</v>
      </c>
      <c r="K2948" t="s">
        <v>33</v>
      </c>
      <c r="L2948" s="24">
        <v>675.8</v>
      </c>
      <c r="M2948" s="25">
        <f>+VLOOKUP(E2948, TC!A:D, 4, FALSE())</f>
        <v>1.0763999995173954</v>
      </c>
      <c r="N2948" s="24">
        <f t="shared" si="230"/>
        <v>727.43111967385573</v>
      </c>
      <c r="O2948" t="str">
        <f t="shared" si="231"/>
        <v>FACTURA</v>
      </c>
      <c r="P2948" t="str">
        <f t="shared" si="232"/>
        <v>2025</v>
      </c>
      <c r="Q2948" t="str">
        <f t="shared" si="233"/>
        <v>03</v>
      </c>
      <c r="R2948" t="str">
        <f>+IFERROR(VLOOKUP(I2948, Listado!A:B, 2, FALSE()), "COMERCIALIZADORA INTERNACIONAL CARIBBEAN EXOTICS S A")</f>
        <v>PIEDRAHITA PEREZ MARIANA</v>
      </c>
      <c r="S2948" s="25">
        <f>+VLOOKUP(E2948, TC!A:D, 2, FALSE())</f>
        <v>4144.18</v>
      </c>
      <c r="T2948" t="str">
        <f t="shared" si="234"/>
        <v>EUR</v>
      </c>
    </row>
    <row r="2949" spans="1:20" ht="18.75" hidden="1" customHeight="1" x14ac:dyDescent="0.25">
      <c r="A2949" t="s">
        <v>2406</v>
      </c>
      <c r="B2949" t="s">
        <v>5</v>
      </c>
      <c r="C2949" t="s">
        <v>1913</v>
      </c>
      <c r="D2949" s="24">
        <v>11169</v>
      </c>
      <c r="E2949" t="s">
        <v>1657</v>
      </c>
      <c r="F2949" t="s">
        <v>1924</v>
      </c>
      <c r="G2949" t="s">
        <v>108</v>
      </c>
      <c r="H2949" t="s">
        <v>2413</v>
      </c>
      <c r="I2949" t="s">
        <v>1875</v>
      </c>
      <c r="J2949" t="s">
        <v>1919</v>
      </c>
      <c r="K2949" t="s">
        <v>1959</v>
      </c>
      <c r="L2949" s="24">
        <v>300</v>
      </c>
      <c r="M2949" s="25">
        <f>+VLOOKUP(E2949, TC!A:D, 4, FALSE())</f>
        <v>1.0763999995173954</v>
      </c>
      <c r="N2949" s="24">
        <f t="shared" si="230"/>
        <v>322.91999985521863</v>
      </c>
      <c r="O2949" t="str">
        <f t="shared" si="231"/>
        <v>FACTURA</v>
      </c>
      <c r="P2949" t="str">
        <f t="shared" si="232"/>
        <v>2025</v>
      </c>
      <c r="Q2949" t="str">
        <f t="shared" si="233"/>
        <v>03</v>
      </c>
      <c r="R2949" t="str">
        <f>+IFERROR(VLOOKUP(I2949, Listado!A:B, 2, FALSE()), "COMERCIALIZADORA INTERNACIONAL CARIBBEAN EXOTICS S A")</f>
        <v>PIEDRAHITA PEREZ MARIANA</v>
      </c>
      <c r="S2949" s="25">
        <f>+VLOOKUP(E2949, TC!A:D, 2, FALSE())</f>
        <v>4144.18</v>
      </c>
      <c r="T2949" t="str">
        <f t="shared" si="234"/>
        <v>EUR</v>
      </c>
    </row>
    <row r="2950" spans="1:20" ht="18.75" hidden="1" customHeight="1" x14ac:dyDescent="0.25">
      <c r="A2950" t="s">
        <v>2406</v>
      </c>
      <c r="B2950" t="s">
        <v>5</v>
      </c>
      <c r="C2950" t="s">
        <v>1913</v>
      </c>
      <c r="D2950" s="24">
        <v>11169</v>
      </c>
      <c r="E2950" t="s">
        <v>1657</v>
      </c>
      <c r="F2950" t="s">
        <v>1924</v>
      </c>
      <c r="G2950" t="s">
        <v>108</v>
      </c>
      <c r="H2950" t="s">
        <v>2413</v>
      </c>
      <c r="I2950" t="s">
        <v>1875</v>
      </c>
      <c r="J2950" t="s">
        <v>1919</v>
      </c>
      <c r="K2950" t="s">
        <v>1960</v>
      </c>
      <c r="L2950" s="24">
        <v>10.16</v>
      </c>
      <c r="M2950" s="25">
        <f>+VLOOKUP(E2950, TC!A:D, 4, FALSE())</f>
        <v>1.0763999995173954</v>
      </c>
      <c r="N2950" s="24">
        <f t="shared" si="230"/>
        <v>10.936223995096737</v>
      </c>
      <c r="O2950" t="str">
        <f t="shared" si="231"/>
        <v>FACTURA</v>
      </c>
      <c r="P2950" t="str">
        <f t="shared" si="232"/>
        <v>2025</v>
      </c>
      <c r="Q2950" t="str">
        <f t="shared" si="233"/>
        <v>03</v>
      </c>
      <c r="R2950" t="str">
        <f>+IFERROR(VLOOKUP(I2950, Listado!A:B, 2, FALSE()), "COMERCIALIZADORA INTERNACIONAL CARIBBEAN EXOTICS S A")</f>
        <v>PIEDRAHITA PEREZ MARIANA</v>
      </c>
      <c r="S2950" s="25">
        <f>+VLOOKUP(E2950, TC!A:D, 2, FALSE())</f>
        <v>4144.18</v>
      </c>
      <c r="T2950" t="str">
        <f t="shared" si="234"/>
        <v>EUR</v>
      </c>
    </row>
    <row r="2951" spans="1:20" ht="18.75" hidden="1" customHeight="1" x14ac:dyDescent="0.25">
      <c r="A2951" t="s">
        <v>2406</v>
      </c>
      <c r="B2951" t="s">
        <v>5</v>
      </c>
      <c r="C2951" t="s">
        <v>1913</v>
      </c>
      <c r="D2951" s="24">
        <v>11170</v>
      </c>
      <c r="E2951" t="s">
        <v>1657</v>
      </c>
      <c r="F2951" t="s">
        <v>1924</v>
      </c>
      <c r="G2951" t="s">
        <v>108</v>
      </c>
      <c r="H2951" t="s">
        <v>2414</v>
      </c>
      <c r="I2951" t="s">
        <v>1875</v>
      </c>
      <c r="J2951" t="s">
        <v>1919</v>
      </c>
      <c r="K2951" t="s">
        <v>33</v>
      </c>
      <c r="L2951" s="24">
        <v>378.87</v>
      </c>
      <c r="M2951" s="25">
        <f>+VLOOKUP(E2951, TC!A:D, 4, FALSE())</f>
        <v>1.0763999995173954</v>
      </c>
      <c r="N2951" s="24">
        <f t="shared" si="230"/>
        <v>407.8156678171556</v>
      </c>
      <c r="O2951" t="str">
        <f t="shared" si="231"/>
        <v>FACTURA</v>
      </c>
      <c r="P2951" t="str">
        <f t="shared" si="232"/>
        <v>2025</v>
      </c>
      <c r="Q2951" t="str">
        <f t="shared" si="233"/>
        <v>03</v>
      </c>
      <c r="R2951" t="str">
        <f>+IFERROR(VLOOKUP(I2951, Listado!A:B, 2, FALSE()), "COMERCIALIZADORA INTERNACIONAL CARIBBEAN EXOTICS S A")</f>
        <v>PIEDRAHITA PEREZ MARIANA</v>
      </c>
      <c r="S2951" s="25">
        <f>+VLOOKUP(E2951, TC!A:D, 2, FALSE())</f>
        <v>4144.18</v>
      </c>
      <c r="T2951" t="str">
        <f t="shared" si="234"/>
        <v>EUR</v>
      </c>
    </row>
    <row r="2952" spans="1:20" ht="18.75" hidden="1" customHeight="1" x14ac:dyDescent="0.25">
      <c r="A2952" t="s">
        <v>2406</v>
      </c>
      <c r="B2952" t="s">
        <v>5</v>
      </c>
      <c r="C2952" t="s">
        <v>1913</v>
      </c>
      <c r="D2952" s="24">
        <v>11170</v>
      </c>
      <c r="E2952" t="s">
        <v>1657</v>
      </c>
      <c r="F2952" t="s">
        <v>1924</v>
      </c>
      <c r="G2952" t="s">
        <v>108</v>
      </c>
      <c r="H2952" t="s">
        <v>2414</v>
      </c>
      <c r="I2952" t="s">
        <v>1875</v>
      </c>
      <c r="J2952" t="s">
        <v>1919</v>
      </c>
      <c r="K2952" t="s">
        <v>33</v>
      </c>
      <c r="L2952" s="24">
        <v>664.32</v>
      </c>
      <c r="M2952" s="25">
        <f>+VLOOKUP(E2952, TC!A:D, 4, FALSE())</f>
        <v>1.0763999995173954</v>
      </c>
      <c r="N2952" s="24">
        <f t="shared" si="230"/>
        <v>715.07404767939613</v>
      </c>
      <c r="O2952" t="str">
        <f t="shared" si="231"/>
        <v>FACTURA</v>
      </c>
      <c r="P2952" t="str">
        <f t="shared" si="232"/>
        <v>2025</v>
      </c>
      <c r="Q2952" t="str">
        <f t="shared" si="233"/>
        <v>03</v>
      </c>
      <c r="R2952" t="str">
        <f>+IFERROR(VLOOKUP(I2952, Listado!A:B, 2, FALSE()), "COMERCIALIZADORA INTERNACIONAL CARIBBEAN EXOTICS S A")</f>
        <v>PIEDRAHITA PEREZ MARIANA</v>
      </c>
      <c r="S2952" s="25">
        <f>+VLOOKUP(E2952, TC!A:D, 2, FALSE())</f>
        <v>4144.18</v>
      </c>
      <c r="T2952" t="str">
        <f t="shared" si="234"/>
        <v>EUR</v>
      </c>
    </row>
    <row r="2953" spans="1:20" ht="18.75" hidden="1" customHeight="1" x14ac:dyDescent="0.25">
      <c r="A2953" t="s">
        <v>2406</v>
      </c>
      <c r="B2953" t="s">
        <v>5</v>
      </c>
      <c r="C2953" t="s">
        <v>1913</v>
      </c>
      <c r="D2953" s="24">
        <v>11170</v>
      </c>
      <c r="E2953" t="s">
        <v>1657</v>
      </c>
      <c r="F2953" t="s">
        <v>1924</v>
      </c>
      <c r="G2953" t="s">
        <v>108</v>
      </c>
      <c r="H2953" t="s">
        <v>2414</v>
      </c>
      <c r="I2953" t="s">
        <v>1875</v>
      </c>
      <c r="J2953" t="s">
        <v>1919</v>
      </c>
      <c r="K2953" t="s">
        <v>33</v>
      </c>
      <c r="L2953" s="24">
        <v>285.45</v>
      </c>
      <c r="M2953" s="25">
        <f>+VLOOKUP(E2953, TC!A:D, 4, FALSE())</f>
        <v>1.0763999995173954</v>
      </c>
      <c r="N2953" s="24">
        <f t="shared" si="230"/>
        <v>307.25837986224053</v>
      </c>
      <c r="O2953" t="str">
        <f t="shared" si="231"/>
        <v>FACTURA</v>
      </c>
      <c r="P2953" t="str">
        <f t="shared" si="232"/>
        <v>2025</v>
      </c>
      <c r="Q2953" t="str">
        <f t="shared" si="233"/>
        <v>03</v>
      </c>
      <c r="R2953" t="str">
        <f>+IFERROR(VLOOKUP(I2953, Listado!A:B, 2, FALSE()), "COMERCIALIZADORA INTERNACIONAL CARIBBEAN EXOTICS S A")</f>
        <v>PIEDRAHITA PEREZ MARIANA</v>
      </c>
      <c r="S2953" s="25">
        <f>+VLOOKUP(E2953, TC!A:D, 2, FALSE())</f>
        <v>4144.18</v>
      </c>
      <c r="T2953" t="str">
        <f t="shared" si="234"/>
        <v>EUR</v>
      </c>
    </row>
    <row r="2954" spans="1:20" ht="18.75" hidden="1" customHeight="1" x14ac:dyDescent="0.25">
      <c r="A2954" t="s">
        <v>2406</v>
      </c>
      <c r="B2954" t="s">
        <v>5</v>
      </c>
      <c r="C2954" t="s">
        <v>1913</v>
      </c>
      <c r="D2954" s="24">
        <v>11170</v>
      </c>
      <c r="E2954" t="s">
        <v>1657</v>
      </c>
      <c r="F2954" t="s">
        <v>1924</v>
      </c>
      <c r="G2954" t="s">
        <v>108</v>
      </c>
      <c r="H2954" t="s">
        <v>2414</v>
      </c>
      <c r="I2954" t="s">
        <v>1875</v>
      </c>
      <c r="J2954" t="s">
        <v>1919</v>
      </c>
      <c r="K2954" t="s">
        <v>33</v>
      </c>
      <c r="L2954" s="24">
        <v>633.17999999999995</v>
      </c>
      <c r="M2954" s="25">
        <f>+VLOOKUP(E2954, TC!A:D, 4, FALSE())</f>
        <v>1.0763999995173954</v>
      </c>
      <c r="N2954" s="24">
        <f t="shared" si="230"/>
        <v>681.5549516944244</v>
      </c>
      <c r="O2954" t="str">
        <f t="shared" si="231"/>
        <v>FACTURA</v>
      </c>
      <c r="P2954" t="str">
        <f t="shared" si="232"/>
        <v>2025</v>
      </c>
      <c r="Q2954" t="str">
        <f t="shared" si="233"/>
        <v>03</v>
      </c>
      <c r="R2954" t="str">
        <f>+IFERROR(VLOOKUP(I2954, Listado!A:B, 2, FALSE()), "COMERCIALIZADORA INTERNACIONAL CARIBBEAN EXOTICS S A")</f>
        <v>PIEDRAHITA PEREZ MARIANA</v>
      </c>
      <c r="S2954" s="25">
        <f>+VLOOKUP(E2954, TC!A:D, 2, FALSE())</f>
        <v>4144.18</v>
      </c>
      <c r="T2954" t="str">
        <f t="shared" si="234"/>
        <v>EUR</v>
      </c>
    </row>
    <row r="2955" spans="1:20" ht="18.75" hidden="1" customHeight="1" x14ac:dyDescent="0.25">
      <c r="A2955" t="s">
        <v>2406</v>
      </c>
      <c r="B2955" t="s">
        <v>5</v>
      </c>
      <c r="C2955" t="s">
        <v>1913</v>
      </c>
      <c r="D2955" s="24">
        <v>11170</v>
      </c>
      <c r="E2955" t="s">
        <v>1657</v>
      </c>
      <c r="F2955" t="s">
        <v>1924</v>
      </c>
      <c r="G2955" t="s">
        <v>108</v>
      </c>
      <c r="H2955" t="s">
        <v>2414</v>
      </c>
      <c r="I2955" t="s">
        <v>1875</v>
      </c>
      <c r="J2955" t="s">
        <v>1919</v>
      </c>
      <c r="K2955" t="s">
        <v>33</v>
      </c>
      <c r="L2955" s="24">
        <v>503.43</v>
      </c>
      <c r="M2955" s="25">
        <f>+VLOOKUP(E2955, TC!A:D, 4, FALSE())</f>
        <v>1.0763999995173954</v>
      </c>
      <c r="N2955" s="24">
        <f t="shared" si="230"/>
        <v>541.8920517570424</v>
      </c>
      <c r="O2955" t="str">
        <f t="shared" si="231"/>
        <v>FACTURA</v>
      </c>
      <c r="P2955" t="str">
        <f t="shared" si="232"/>
        <v>2025</v>
      </c>
      <c r="Q2955" t="str">
        <f t="shared" si="233"/>
        <v>03</v>
      </c>
      <c r="R2955" t="str">
        <f>+IFERROR(VLOOKUP(I2955, Listado!A:B, 2, FALSE()), "COMERCIALIZADORA INTERNACIONAL CARIBBEAN EXOTICS S A")</f>
        <v>PIEDRAHITA PEREZ MARIANA</v>
      </c>
      <c r="S2955" s="25">
        <f>+VLOOKUP(E2955, TC!A:D, 2, FALSE())</f>
        <v>4144.18</v>
      </c>
      <c r="T2955" t="str">
        <f t="shared" si="234"/>
        <v>EUR</v>
      </c>
    </row>
    <row r="2956" spans="1:20" ht="18.75" hidden="1" customHeight="1" x14ac:dyDescent="0.25">
      <c r="A2956" t="s">
        <v>2406</v>
      </c>
      <c r="B2956" t="s">
        <v>5</v>
      </c>
      <c r="C2956" t="s">
        <v>1913</v>
      </c>
      <c r="D2956" s="24">
        <v>11170</v>
      </c>
      <c r="E2956" t="s">
        <v>1657</v>
      </c>
      <c r="F2956" t="s">
        <v>1924</v>
      </c>
      <c r="G2956" t="s">
        <v>108</v>
      </c>
      <c r="H2956" t="s">
        <v>2414</v>
      </c>
      <c r="I2956" t="s">
        <v>1875</v>
      </c>
      <c r="J2956" t="s">
        <v>1919</v>
      </c>
      <c r="K2956" t="s">
        <v>33</v>
      </c>
      <c r="L2956" s="24">
        <v>441.15</v>
      </c>
      <c r="M2956" s="25">
        <f>+VLOOKUP(E2956, TC!A:D, 4, FALSE())</f>
        <v>1.0763999995173954</v>
      </c>
      <c r="N2956" s="24">
        <f t="shared" si="230"/>
        <v>474.85385978709894</v>
      </c>
      <c r="O2956" t="str">
        <f t="shared" si="231"/>
        <v>FACTURA</v>
      </c>
      <c r="P2956" t="str">
        <f t="shared" si="232"/>
        <v>2025</v>
      </c>
      <c r="Q2956" t="str">
        <f t="shared" si="233"/>
        <v>03</v>
      </c>
      <c r="R2956" t="str">
        <f>+IFERROR(VLOOKUP(I2956, Listado!A:B, 2, FALSE()), "COMERCIALIZADORA INTERNACIONAL CARIBBEAN EXOTICS S A")</f>
        <v>PIEDRAHITA PEREZ MARIANA</v>
      </c>
      <c r="S2956" s="25">
        <f>+VLOOKUP(E2956, TC!A:D, 2, FALSE())</f>
        <v>4144.18</v>
      </c>
      <c r="T2956" t="str">
        <f t="shared" si="234"/>
        <v>EUR</v>
      </c>
    </row>
    <row r="2957" spans="1:20" ht="18.75" hidden="1" customHeight="1" x14ac:dyDescent="0.25">
      <c r="A2957" t="s">
        <v>2406</v>
      </c>
      <c r="B2957" t="s">
        <v>5</v>
      </c>
      <c r="C2957" t="s">
        <v>1913</v>
      </c>
      <c r="D2957" s="24">
        <v>11170</v>
      </c>
      <c r="E2957" t="s">
        <v>1657</v>
      </c>
      <c r="F2957" t="s">
        <v>1924</v>
      </c>
      <c r="G2957" t="s">
        <v>108</v>
      </c>
      <c r="H2957" t="s">
        <v>2414</v>
      </c>
      <c r="I2957" t="s">
        <v>1875</v>
      </c>
      <c r="J2957" t="s">
        <v>1919</v>
      </c>
      <c r="K2957" t="s">
        <v>1959</v>
      </c>
      <c r="L2957" s="24">
        <v>600</v>
      </c>
      <c r="M2957" s="25">
        <f>+VLOOKUP(E2957, TC!A:D, 4, FALSE())</f>
        <v>1.0763999995173954</v>
      </c>
      <c r="N2957" s="24">
        <f t="shared" si="230"/>
        <v>645.83999971043727</v>
      </c>
      <c r="O2957" t="str">
        <f t="shared" si="231"/>
        <v>FACTURA</v>
      </c>
      <c r="P2957" t="str">
        <f t="shared" si="232"/>
        <v>2025</v>
      </c>
      <c r="Q2957" t="str">
        <f t="shared" si="233"/>
        <v>03</v>
      </c>
      <c r="R2957" t="str">
        <f>+IFERROR(VLOOKUP(I2957, Listado!A:B, 2, FALSE()), "COMERCIALIZADORA INTERNACIONAL CARIBBEAN EXOTICS S A")</f>
        <v>PIEDRAHITA PEREZ MARIANA</v>
      </c>
      <c r="S2957" s="25">
        <f>+VLOOKUP(E2957, TC!A:D, 2, FALSE())</f>
        <v>4144.18</v>
      </c>
      <c r="T2957" t="str">
        <f t="shared" si="234"/>
        <v>EUR</v>
      </c>
    </row>
    <row r="2958" spans="1:20" ht="18.75" hidden="1" customHeight="1" x14ac:dyDescent="0.25">
      <c r="A2958" t="s">
        <v>2406</v>
      </c>
      <c r="B2958" t="s">
        <v>5</v>
      </c>
      <c r="C2958" t="s">
        <v>1913</v>
      </c>
      <c r="D2958" s="24">
        <v>11170</v>
      </c>
      <c r="E2958" t="s">
        <v>1657</v>
      </c>
      <c r="F2958" t="s">
        <v>1924</v>
      </c>
      <c r="G2958" t="s">
        <v>108</v>
      </c>
      <c r="H2958" t="s">
        <v>2414</v>
      </c>
      <c r="I2958" t="s">
        <v>1875</v>
      </c>
      <c r="J2958" t="s">
        <v>1919</v>
      </c>
      <c r="K2958" t="s">
        <v>1960</v>
      </c>
      <c r="L2958" s="24">
        <v>22.5</v>
      </c>
      <c r="M2958" s="25">
        <f>+VLOOKUP(E2958, TC!A:D, 4, FALSE())</f>
        <v>1.0763999995173954</v>
      </c>
      <c r="N2958" s="24">
        <f t="shared" si="230"/>
        <v>24.218999989141395</v>
      </c>
      <c r="O2958" t="str">
        <f t="shared" si="231"/>
        <v>FACTURA</v>
      </c>
      <c r="P2958" t="str">
        <f t="shared" si="232"/>
        <v>2025</v>
      </c>
      <c r="Q2958" t="str">
        <f t="shared" si="233"/>
        <v>03</v>
      </c>
      <c r="R2958" t="str">
        <f>+IFERROR(VLOOKUP(I2958, Listado!A:B, 2, FALSE()), "COMERCIALIZADORA INTERNACIONAL CARIBBEAN EXOTICS S A")</f>
        <v>PIEDRAHITA PEREZ MARIANA</v>
      </c>
      <c r="S2958" s="25">
        <f>+VLOOKUP(E2958, TC!A:D, 2, FALSE())</f>
        <v>4144.18</v>
      </c>
      <c r="T2958" t="str">
        <f t="shared" si="234"/>
        <v>EUR</v>
      </c>
    </row>
    <row r="2959" spans="1:20" ht="18.75" hidden="1" customHeight="1" x14ac:dyDescent="0.25">
      <c r="A2959" t="s">
        <v>2406</v>
      </c>
      <c r="B2959" t="s">
        <v>5</v>
      </c>
      <c r="C2959" t="s">
        <v>1913</v>
      </c>
      <c r="D2959" s="24">
        <v>11171</v>
      </c>
      <c r="E2959" t="s">
        <v>1657</v>
      </c>
      <c r="F2959" t="s">
        <v>1924</v>
      </c>
      <c r="G2959" t="s">
        <v>108</v>
      </c>
      <c r="H2959" t="s">
        <v>2415</v>
      </c>
      <c r="I2959" t="s">
        <v>1875</v>
      </c>
      <c r="J2959" t="s">
        <v>1919</v>
      </c>
      <c r="K2959" t="s">
        <v>11</v>
      </c>
      <c r="L2959" s="24">
        <v>23.82</v>
      </c>
      <c r="M2959" s="25">
        <f>+VLOOKUP(E2959, TC!A:D, 4, FALSE())</f>
        <v>1.0763999995173954</v>
      </c>
      <c r="N2959" s="24">
        <f t="shared" si="230"/>
        <v>25.639847988504357</v>
      </c>
      <c r="O2959" t="str">
        <f t="shared" si="231"/>
        <v>FACTURA</v>
      </c>
      <c r="P2959" t="str">
        <f t="shared" si="232"/>
        <v>2025</v>
      </c>
      <c r="Q2959" t="str">
        <f t="shared" si="233"/>
        <v>03</v>
      </c>
      <c r="R2959" t="str">
        <f>+IFERROR(VLOOKUP(I2959, Listado!A:B, 2, FALSE()), "COMERCIALIZADORA INTERNACIONAL CARIBBEAN EXOTICS S A")</f>
        <v>PIEDRAHITA PEREZ MARIANA</v>
      </c>
      <c r="S2959" s="25">
        <f>+VLOOKUP(E2959, TC!A:D, 2, FALSE())</f>
        <v>4144.18</v>
      </c>
      <c r="T2959" t="str">
        <f t="shared" si="234"/>
        <v>EUR</v>
      </c>
    </row>
    <row r="2960" spans="1:20" ht="18.75" hidden="1" customHeight="1" x14ac:dyDescent="0.25">
      <c r="A2960" t="s">
        <v>2406</v>
      </c>
      <c r="B2960" t="s">
        <v>5</v>
      </c>
      <c r="C2960" t="s">
        <v>1913</v>
      </c>
      <c r="D2960" s="24">
        <v>11171</v>
      </c>
      <c r="E2960" t="s">
        <v>1657</v>
      </c>
      <c r="F2960" t="s">
        <v>1924</v>
      </c>
      <c r="G2960" t="s">
        <v>108</v>
      </c>
      <c r="H2960" t="s">
        <v>2415</v>
      </c>
      <c r="I2960" t="s">
        <v>1875</v>
      </c>
      <c r="J2960" t="s">
        <v>1919</v>
      </c>
      <c r="K2960" t="s">
        <v>11</v>
      </c>
      <c r="L2960" s="24">
        <v>95.28</v>
      </c>
      <c r="M2960" s="25">
        <f>+VLOOKUP(E2960, TC!A:D, 4, FALSE())</f>
        <v>1.0763999995173954</v>
      </c>
      <c r="N2960" s="24">
        <f t="shared" si="230"/>
        <v>102.55939195401743</v>
      </c>
      <c r="O2960" t="str">
        <f t="shared" si="231"/>
        <v>FACTURA</v>
      </c>
      <c r="P2960" t="str">
        <f t="shared" si="232"/>
        <v>2025</v>
      </c>
      <c r="Q2960" t="str">
        <f t="shared" si="233"/>
        <v>03</v>
      </c>
      <c r="R2960" t="str">
        <f>+IFERROR(VLOOKUP(I2960, Listado!A:B, 2, FALSE()), "COMERCIALIZADORA INTERNACIONAL CARIBBEAN EXOTICS S A")</f>
        <v>PIEDRAHITA PEREZ MARIANA</v>
      </c>
      <c r="S2960" s="25">
        <f>+VLOOKUP(E2960, TC!A:D, 2, FALSE())</f>
        <v>4144.18</v>
      </c>
      <c r="T2960" t="str">
        <f t="shared" si="234"/>
        <v>EUR</v>
      </c>
    </row>
    <row r="2961" spans="1:20" ht="18.75" hidden="1" customHeight="1" x14ac:dyDescent="0.25">
      <c r="A2961" t="s">
        <v>2406</v>
      </c>
      <c r="B2961" t="s">
        <v>5</v>
      </c>
      <c r="C2961" t="s">
        <v>1913</v>
      </c>
      <c r="D2961" s="24">
        <v>11171</v>
      </c>
      <c r="E2961" t="s">
        <v>1657</v>
      </c>
      <c r="F2961" t="s">
        <v>1924</v>
      </c>
      <c r="G2961" t="s">
        <v>108</v>
      </c>
      <c r="H2961" t="s">
        <v>2415</v>
      </c>
      <c r="I2961" t="s">
        <v>1875</v>
      </c>
      <c r="J2961" t="s">
        <v>1919</v>
      </c>
      <c r="K2961" t="s">
        <v>11</v>
      </c>
      <c r="L2961" s="24">
        <v>166.74</v>
      </c>
      <c r="M2961" s="25">
        <f>+VLOOKUP(E2961, TC!A:D, 4, FALSE())</f>
        <v>1.0763999995173954</v>
      </c>
      <c r="N2961" s="24">
        <f t="shared" si="230"/>
        <v>179.47893591953053</v>
      </c>
      <c r="O2961" t="str">
        <f t="shared" si="231"/>
        <v>FACTURA</v>
      </c>
      <c r="P2961" t="str">
        <f t="shared" si="232"/>
        <v>2025</v>
      </c>
      <c r="Q2961" t="str">
        <f t="shared" si="233"/>
        <v>03</v>
      </c>
      <c r="R2961" t="str">
        <f>+IFERROR(VLOOKUP(I2961, Listado!A:B, 2, FALSE()), "COMERCIALIZADORA INTERNACIONAL CARIBBEAN EXOTICS S A")</f>
        <v>PIEDRAHITA PEREZ MARIANA</v>
      </c>
      <c r="S2961" s="25">
        <f>+VLOOKUP(E2961, TC!A:D, 2, FALSE())</f>
        <v>4144.18</v>
      </c>
      <c r="T2961" t="str">
        <f t="shared" si="234"/>
        <v>EUR</v>
      </c>
    </row>
    <row r="2962" spans="1:20" ht="18.75" hidden="1" customHeight="1" x14ac:dyDescent="0.25">
      <c r="A2962" t="s">
        <v>2406</v>
      </c>
      <c r="B2962" t="s">
        <v>5</v>
      </c>
      <c r="C2962" t="s">
        <v>1913</v>
      </c>
      <c r="D2962" s="24">
        <v>11171</v>
      </c>
      <c r="E2962" t="s">
        <v>1657</v>
      </c>
      <c r="F2962" t="s">
        <v>1924</v>
      </c>
      <c r="G2962" t="s">
        <v>108</v>
      </c>
      <c r="H2962" t="s">
        <v>2415</v>
      </c>
      <c r="I2962" t="s">
        <v>1875</v>
      </c>
      <c r="J2962" t="s">
        <v>1919</v>
      </c>
      <c r="K2962" t="s">
        <v>11</v>
      </c>
      <c r="L2962" s="24">
        <v>619.32000000000005</v>
      </c>
      <c r="M2962" s="25">
        <f>+VLOOKUP(E2962, TC!A:D, 4, FALSE())</f>
        <v>1.0763999995173954</v>
      </c>
      <c r="N2962" s="24">
        <f t="shared" si="230"/>
        <v>666.6360477011134</v>
      </c>
      <c r="O2962" t="str">
        <f t="shared" si="231"/>
        <v>FACTURA</v>
      </c>
      <c r="P2962" t="str">
        <f t="shared" si="232"/>
        <v>2025</v>
      </c>
      <c r="Q2962" t="str">
        <f t="shared" si="233"/>
        <v>03</v>
      </c>
      <c r="R2962" t="str">
        <f>+IFERROR(VLOOKUP(I2962, Listado!A:B, 2, FALSE()), "COMERCIALIZADORA INTERNACIONAL CARIBBEAN EXOTICS S A")</f>
        <v>PIEDRAHITA PEREZ MARIANA</v>
      </c>
      <c r="S2962" s="25">
        <f>+VLOOKUP(E2962, TC!A:D, 2, FALSE())</f>
        <v>4144.18</v>
      </c>
      <c r="T2962" t="str">
        <f t="shared" si="234"/>
        <v>EUR</v>
      </c>
    </row>
    <row r="2963" spans="1:20" ht="18.75" hidden="1" customHeight="1" x14ac:dyDescent="0.25">
      <c r="A2963" t="s">
        <v>2406</v>
      </c>
      <c r="B2963" t="s">
        <v>5</v>
      </c>
      <c r="C2963" t="s">
        <v>1913</v>
      </c>
      <c r="D2963" s="24">
        <v>11171</v>
      </c>
      <c r="E2963" t="s">
        <v>1657</v>
      </c>
      <c r="F2963" t="s">
        <v>1924</v>
      </c>
      <c r="G2963" t="s">
        <v>108</v>
      </c>
      <c r="H2963" t="s">
        <v>2415</v>
      </c>
      <c r="I2963" t="s">
        <v>1875</v>
      </c>
      <c r="J2963" t="s">
        <v>1919</v>
      </c>
      <c r="K2963" t="s">
        <v>11</v>
      </c>
      <c r="L2963" s="24">
        <v>119.1</v>
      </c>
      <c r="M2963" s="25">
        <f>+VLOOKUP(E2963, TC!A:D, 4, FALSE())</f>
        <v>1.0763999995173954</v>
      </c>
      <c r="N2963" s="24">
        <f t="shared" si="230"/>
        <v>128.19923994252179</v>
      </c>
      <c r="O2963" t="str">
        <f t="shared" si="231"/>
        <v>FACTURA</v>
      </c>
      <c r="P2963" t="str">
        <f t="shared" si="232"/>
        <v>2025</v>
      </c>
      <c r="Q2963" t="str">
        <f t="shared" si="233"/>
        <v>03</v>
      </c>
      <c r="R2963" t="str">
        <f>+IFERROR(VLOOKUP(I2963, Listado!A:B, 2, FALSE()), "COMERCIALIZADORA INTERNACIONAL CARIBBEAN EXOTICS S A")</f>
        <v>PIEDRAHITA PEREZ MARIANA</v>
      </c>
      <c r="S2963" s="25">
        <f>+VLOOKUP(E2963, TC!A:D, 2, FALSE())</f>
        <v>4144.18</v>
      </c>
      <c r="T2963" t="str">
        <f t="shared" si="234"/>
        <v>EUR</v>
      </c>
    </row>
    <row r="2964" spans="1:20" ht="18.75" hidden="1" customHeight="1" x14ac:dyDescent="0.25">
      <c r="A2964" t="s">
        <v>2406</v>
      </c>
      <c r="B2964" t="s">
        <v>5</v>
      </c>
      <c r="C2964" t="s">
        <v>1913</v>
      </c>
      <c r="D2964" s="24">
        <v>11171</v>
      </c>
      <c r="E2964" t="s">
        <v>1657</v>
      </c>
      <c r="F2964" t="s">
        <v>1924</v>
      </c>
      <c r="G2964" t="s">
        <v>108</v>
      </c>
      <c r="H2964" t="s">
        <v>2415</v>
      </c>
      <c r="I2964" t="s">
        <v>1875</v>
      </c>
      <c r="J2964" t="s">
        <v>1919</v>
      </c>
      <c r="K2964" t="s">
        <v>11</v>
      </c>
      <c r="L2964" s="24">
        <v>595.5</v>
      </c>
      <c r="M2964" s="25">
        <f>+VLOOKUP(E2964, TC!A:D, 4, FALSE())</f>
        <v>1.0763999995173954</v>
      </c>
      <c r="N2964" s="24">
        <f t="shared" si="230"/>
        <v>640.99619971260893</v>
      </c>
      <c r="O2964" t="str">
        <f t="shared" si="231"/>
        <v>FACTURA</v>
      </c>
      <c r="P2964" t="str">
        <f t="shared" si="232"/>
        <v>2025</v>
      </c>
      <c r="Q2964" t="str">
        <f t="shared" si="233"/>
        <v>03</v>
      </c>
      <c r="R2964" t="str">
        <f>+IFERROR(VLOOKUP(I2964, Listado!A:B, 2, FALSE()), "COMERCIALIZADORA INTERNACIONAL CARIBBEAN EXOTICS S A")</f>
        <v>PIEDRAHITA PEREZ MARIANA</v>
      </c>
      <c r="S2964" s="25">
        <f>+VLOOKUP(E2964, TC!A:D, 2, FALSE())</f>
        <v>4144.18</v>
      </c>
      <c r="T2964" t="str">
        <f t="shared" si="234"/>
        <v>EUR</v>
      </c>
    </row>
    <row r="2965" spans="1:20" ht="18.75" hidden="1" customHeight="1" x14ac:dyDescent="0.25">
      <c r="A2965" t="s">
        <v>2406</v>
      </c>
      <c r="B2965" t="s">
        <v>5</v>
      </c>
      <c r="C2965" t="s">
        <v>1913</v>
      </c>
      <c r="D2965" s="24">
        <v>11171</v>
      </c>
      <c r="E2965" t="s">
        <v>1657</v>
      </c>
      <c r="F2965" t="s">
        <v>1924</v>
      </c>
      <c r="G2965" t="s">
        <v>108</v>
      </c>
      <c r="H2965" t="s">
        <v>2415</v>
      </c>
      <c r="I2965" t="s">
        <v>1875</v>
      </c>
      <c r="J2965" t="s">
        <v>1919</v>
      </c>
      <c r="K2965" t="s">
        <v>11</v>
      </c>
      <c r="L2965" s="24">
        <v>500.22</v>
      </c>
      <c r="M2965" s="25">
        <f>+VLOOKUP(E2965, TC!A:D, 4, FALSE())</f>
        <v>1.0763999995173954</v>
      </c>
      <c r="N2965" s="24">
        <f t="shared" si="230"/>
        <v>538.43680775859161</v>
      </c>
      <c r="O2965" t="str">
        <f t="shared" si="231"/>
        <v>FACTURA</v>
      </c>
      <c r="P2965" t="str">
        <f t="shared" si="232"/>
        <v>2025</v>
      </c>
      <c r="Q2965" t="str">
        <f t="shared" si="233"/>
        <v>03</v>
      </c>
      <c r="R2965" t="str">
        <f>+IFERROR(VLOOKUP(I2965, Listado!A:B, 2, FALSE()), "COMERCIALIZADORA INTERNACIONAL CARIBBEAN EXOTICS S A")</f>
        <v>PIEDRAHITA PEREZ MARIANA</v>
      </c>
      <c r="S2965" s="25">
        <f>+VLOOKUP(E2965, TC!A:D, 2, FALSE())</f>
        <v>4144.18</v>
      </c>
      <c r="T2965" t="str">
        <f t="shared" si="234"/>
        <v>EUR</v>
      </c>
    </row>
    <row r="2966" spans="1:20" ht="18.75" hidden="1" customHeight="1" x14ac:dyDescent="0.25">
      <c r="A2966" t="s">
        <v>2406</v>
      </c>
      <c r="B2966" t="s">
        <v>5</v>
      </c>
      <c r="C2966" t="s">
        <v>1913</v>
      </c>
      <c r="D2966" s="24">
        <v>11171</v>
      </c>
      <c r="E2966" t="s">
        <v>1657</v>
      </c>
      <c r="F2966" t="s">
        <v>1924</v>
      </c>
      <c r="G2966" t="s">
        <v>108</v>
      </c>
      <c r="H2966" t="s">
        <v>2415</v>
      </c>
      <c r="I2966" t="s">
        <v>1875</v>
      </c>
      <c r="J2966" t="s">
        <v>1919</v>
      </c>
      <c r="K2966" t="s">
        <v>11</v>
      </c>
      <c r="L2966" s="24">
        <v>285.83999999999997</v>
      </c>
      <c r="M2966" s="25">
        <f>+VLOOKUP(E2966, TC!A:D, 4, FALSE())</f>
        <v>1.0763999995173954</v>
      </c>
      <c r="N2966" s="24">
        <f t="shared" si="230"/>
        <v>307.67817586205229</v>
      </c>
      <c r="O2966" t="str">
        <f t="shared" si="231"/>
        <v>FACTURA</v>
      </c>
      <c r="P2966" t="str">
        <f t="shared" si="232"/>
        <v>2025</v>
      </c>
      <c r="Q2966" t="str">
        <f t="shared" si="233"/>
        <v>03</v>
      </c>
      <c r="R2966" t="str">
        <f>+IFERROR(VLOOKUP(I2966, Listado!A:B, 2, FALSE()), "COMERCIALIZADORA INTERNACIONAL CARIBBEAN EXOTICS S A")</f>
        <v>PIEDRAHITA PEREZ MARIANA</v>
      </c>
      <c r="S2966" s="25">
        <f>+VLOOKUP(E2966, TC!A:D, 2, FALSE())</f>
        <v>4144.18</v>
      </c>
      <c r="T2966" t="str">
        <f t="shared" si="234"/>
        <v>EUR</v>
      </c>
    </row>
    <row r="2967" spans="1:20" ht="18.75" hidden="1" customHeight="1" x14ac:dyDescent="0.25">
      <c r="A2967" t="s">
        <v>2406</v>
      </c>
      <c r="B2967" t="s">
        <v>5</v>
      </c>
      <c r="C2967" t="s">
        <v>1913</v>
      </c>
      <c r="D2967" s="24">
        <v>11171</v>
      </c>
      <c r="E2967" t="s">
        <v>1657</v>
      </c>
      <c r="F2967" t="s">
        <v>1924</v>
      </c>
      <c r="G2967" t="s">
        <v>108</v>
      </c>
      <c r="H2967" t="s">
        <v>2415</v>
      </c>
      <c r="I2967" t="s">
        <v>1875</v>
      </c>
      <c r="J2967" t="s">
        <v>1919</v>
      </c>
      <c r="K2967" t="s">
        <v>11</v>
      </c>
      <c r="L2967" s="24">
        <v>134.97999999999999</v>
      </c>
      <c r="M2967" s="25">
        <f>+VLOOKUP(E2967, TC!A:D, 4, FALSE())</f>
        <v>1.0763999995173954</v>
      </c>
      <c r="N2967" s="24">
        <f t="shared" si="230"/>
        <v>145.29247193485801</v>
      </c>
      <c r="O2967" t="str">
        <f t="shared" si="231"/>
        <v>FACTURA</v>
      </c>
      <c r="P2967" t="str">
        <f t="shared" si="232"/>
        <v>2025</v>
      </c>
      <c r="Q2967" t="str">
        <f t="shared" si="233"/>
        <v>03</v>
      </c>
      <c r="R2967" t="str">
        <f>+IFERROR(VLOOKUP(I2967, Listado!A:B, 2, FALSE()), "COMERCIALIZADORA INTERNACIONAL CARIBBEAN EXOTICS S A")</f>
        <v>PIEDRAHITA PEREZ MARIANA</v>
      </c>
      <c r="S2967" s="25">
        <f>+VLOOKUP(E2967, TC!A:D, 2, FALSE())</f>
        <v>4144.18</v>
      </c>
      <c r="T2967" t="str">
        <f t="shared" si="234"/>
        <v>EUR</v>
      </c>
    </row>
    <row r="2968" spans="1:20" ht="18.75" hidden="1" customHeight="1" x14ac:dyDescent="0.25">
      <c r="A2968" t="s">
        <v>2406</v>
      </c>
      <c r="B2968" t="s">
        <v>5</v>
      </c>
      <c r="C2968" t="s">
        <v>1913</v>
      </c>
      <c r="D2968" s="24">
        <v>11171</v>
      </c>
      <c r="E2968" t="s">
        <v>1657</v>
      </c>
      <c r="F2968" t="s">
        <v>1924</v>
      </c>
      <c r="G2968" t="s">
        <v>108</v>
      </c>
      <c r="H2968" t="s">
        <v>2415</v>
      </c>
      <c r="I2968" t="s">
        <v>1875</v>
      </c>
      <c r="J2968" t="s">
        <v>1919</v>
      </c>
      <c r="K2968" t="s">
        <v>1959</v>
      </c>
      <c r="L2968" s="24">
        <v>275</v>
      </c>
      <c r="M2968" s="25">
        <f>+VLOOKUP(E2968, TC!A:D, 4, FALSE())</f>
        <v>1.0763999995173954</v>
      </c>
      <c r="N2968" s="24">
        <f t="shared" si="230"/>
        <v>296.00999986728374</v>
      </c>
      <c r="O2968" t="str">
        <f t="shared" si="231"/>
        <v>FACTURA</v>
      </c>
      <c r="P2968" t="str">
        <f t="shared" si="232"/>
        <v>2025</v>
      </c>
      <c r="Q2968" t="str">
        <f t="shared" si="233"/>
        <v>03</v>
      </c>
      <c r="R2968" t="str">
        <f>+IFERROR(VLOOKUP(I2968, Listado!A:B, 2, FALSE()), "COMERCIALIZADORA INTERNACIONAL CARIBBEAN EXOTICS S A")</f>
        <v>PIEDRAHITA PEREZ MARIANA</v>
      </c>
      <c r="S2968" s="25">
        <f>+VLOOKUP(E2968, TC!A:D, 2, FALSE())</f>
        <v>4144.18</v>
      </c>
      <c r="T2968" t="str">
        <f t="shared" si="234"/>
        <v>EUR</v>
      </c>
    </row>
    <row r="2969" spans="1:20" ht="18.75" hidden="1" customHeight="1" x14ac:dyDescent="0.25">
      <c r="A2969" t="s">
        <v>2406</v>
      </c>
      <c r="B2969" t="s">
        <v>5</v>
      </c>
      <c r="C2969" t="s">
        <v>1913</v>
      </c>
      <c r="D2969" s="24">
        <v>11171</v>
      </c>
      <c r="E2969" t="s">
        <v>1657</v>
      </c>
      <c r="F2969" t="s">
        <v>1924</v>
      </c>
      <c r="G2969" t="s">
        <v>108</v>
      </c>
      <c r="H2969" t="s">
        <v>2415</v>
      </c>
      <c r="I2969" t="s">
        <v>1875</v>
      </c>
      <c r="J2969" t="s">
        <v>1919</v>
      </c>
      <c r="K2969" t="s">
        <v>1960</v>
      </c>
      <c r="L2969" s="24">
        <v>16.149999999999999</v>
      </c>
      <c r="M2969" s="25">
        <f>+VLOOKUP(E2969, TC!A:D, 4, FALSE())</f>
        <v>1.0763999995173954</v>
      </c>
      <c r="N2969" s="24">
        <f t="shared" si="230"/>
        <v>17.383859992205934</v>
      </c>
      <c r="O2969" t="str">
        <f t="shared" si="231"/>
        <v>FACTURA</v>
      </c>
      <c r="P2969" t="str">
        <f t="shared" si="232"/>
        <v>2025</v>
      </c>
      <c r="Q2969" t="str">
        <f t="shared" si="233"/>
        <v>03</v>
      </c>
      <c r="R2969" t="str">
        <f>+IFERROR(VLOOKUP(I2969, Listado!A:B, 2, FALSE()), "COMERCIALIZADORA INTERNACIONAL CARIBBEAN EXOTICS S A")</f>
        <v>PIEDRAHITA PEREZ MARIANA</v>
      </c>
      <c r="S2969" s="25">
        <f>+VLOOKUP(E2969, TC!A:D, 2, FALSE())</f>
        <v>4144.18</v>
      </c>
      <c r="T2969" t="str">
        <f t="shared" si="234"/>
        <v>EUR</v>
      </c>
    </row>
    <row r="2970" spans="1:20" ht="18.75" hidden="1" customHeight="1" x14ac:dyDescent="0.25">
      <c r="A2970" t="s">
        <v>2406</v>
      </c>
      <c r="B2970" t="s">
        <v>5</v>
      </c>
      <c r="C2970" t="s">
        <v>1913</v>
      </c>
      <c r="D2970" s="24">
        <v>11172</v>
      </c>
      <c r="E2970" t="s">
        <v>1657</v>
      </c>
      <c r="F2970" t="s">
        <v>1924</v>
      </c>
      <c r="G2970" t="s">
        <v>108</v>
      </c>
      <c r="H2970" t="s">
        <v>2416</v>
      </c>
      <c r="I2970" t="s">
        <v>1875</v>
      </c>
      <c r="J2970" t="s">
        <v>1919</v>
      </c>
      <c r="K2970" t="s">
        <v>33</v>
      </c>
      <c r="L2970" s="24">
        <v>647.87</v>
      </c>
      <c r="M2970" s="25">
        <f>+VLOOKUP(E2970, TC!A:D, 4, FALSE())</f>
        <v>1.0763999995173954</v>
      </c>
      <c r="N2970" s="24">
        <f t="shared" si="230"/>
        <v>697.36726768733502</v>
      </c>
      <c r="O2970" t="str">
        <f t="shared" si="231"/>
        <v>FACTURA</v>
      </c>
      <c r="P2970" t="str">
        <f t="shared" si="232"/>
        <v>2025</v>
      </c>
      <c r="Q2970" t="str">
        <f t="shared" si="233"/>
        <v>03</v>
      </c>
      <c r="R2970" t="str">
        <f>+IFERROR(VLOOKUP(I2970, Listado!A:B, 2, FALSE()), "COMERCIALIZADORA INTERNACIONAL CARIBBEAN EXOTICS S A")</f>
        <v>PIEDRAHITA PEREZ MARIANA</v>
      </c>
      <c r="S2970" s="25">
        <f>+VLOOKUP(E2970, TC!A:D, 2, FALSE())</f>
        <v>4144.18</v>
      </c>
      <c r="T2970" t="str">
        <f t="shared" si="234"/>
        <v>EUR</v>
      </c>
    </row>
    <row r="2971" spans="1:20" ht="18.75" hidden="1" customHeight="1" x14ac:dyDescent="0.25">
      <c r="A2971" t="s">
        <v>2406</v>
      </c>
      <c r="B2971" t="s">
        <v>5</v>
      </c>
      <c r="C2971" t="s">
        <v>1913</v>
      </c>
      <c r="D2971" s="24">
        <v>11172</v>
      </c>
      <c r="E2971" t="s">
        <v>1657</v>
      </c>
      <c r="F2971" t="s">
        <v>1924</v>
      </c>
      <c r="G2971" t="s">
        <v>108</v>
      </c>
      <c r="H2971" t="s">
        <v>2416</v>
      </c>
      <c r="I2971" t="s">
        <v>1875</v>
      </c>
      <c r="J2971" t="s">
        <v>1919</v>
      </c>
      <c r="K2971" t="s">
        <v>33</v>
      </c>
      <c r="L2971" s="24">
        <v>465.46</v>
      </c>
      <c r="M2971" s="25">
        <f>+VLOOKUP(E2971, TC!A:D, 4, FALSE())</f>
        <v>1.0763999995173954</v>
      </c>
      <c r="N2971" s="24">
        <f t="shared" si="230"/>
        <v>501.02114377536685</v>
      </c>
      <c r="O2971" t="str">
        <f t="shared" si="231"/>
        <v>FACTURA</v>
      </c>
      <c r="P2971" t="str">
        <f t="shared" si="232"/>
        <v>2025</v>
      </c>
      <c r="Q2971" t="str">
        <f t="shared" si="233"/>
        <v>03</v>
      </c>
      <c r="R2971" t="str">
        <f>+IFERROR(VLOOKUP(I2971, Listado!A:B, 2, FALSE()), "COMERCIALIZADORA INTERNACIONAL CARIBBEAN EXOTICS S A")</f>
        <v>PIEDRAHITA PEREZ MARIANA</v>
      </c>
      <c r="S2971" s="25">
        <f>+VLOOKUP(E2971, TC!A:D, 2, FALSE())</f>
        <v>4144.18</v>
      </c>
      <c r="T2971" t="str">
        <f t="shared" si="234"/>
        <v>EUR</v>
      </c>
    </row>
    <row r="2972" spans="1:20" ht="18.75" hidden="1" customHeight="1" x14ac:dyDescent="0.25">
      <c r="A2972" t="s">
        <v>2406</v>
      </c>
      <c r="B2972" t="s">
        <v>5</v>
      </c>
      <c r="C2972" t="s">
        <v>1913</v>
      </c>
      <c r="D2972" s="24">
        <v>11172</v>
      </c>
      <c r="E2972" t="s">
        <v>1657</v>
      </c>
      <c r="F2972" t="s">
        <v>1924</v>
      </c>
      <c r="G2972" t="s">
        <v>108</v>
      </c>
      <c r="H2972" t="s">
        <v>2416</v>
      </c>
      <c r="I2972" t="s">
        <v>1875</v>
      </c>
      <c r="J2972" t="s">
        <v>1919</v>
      </c>
      <c r="K2972" t="s">
        <v>33</v>
      </c>
      <c r="L2972" s="24">
        <v>50.32</v>
      </c>
      <c r="M2972" s="25">
        <f>+VLOOKUP(E2972, TC!A:D, 4, FALSE())</f>
        <v>1.0763999995173954</v>
      </c>
      <c r="N2972" s="24">
        <f t="shared" si="230"/>
        <v>54.164447975715333</v>
      </c>
      <c r="O2972" t="str">
        <f t="shared" si="231"/>
        <v>FACTURA</v>
      </c>
      <c r="P2972" t="str">
        <f t="shared" si="232"/>
        <v>2025</v>
      </c>
      <c r="Q2972" t="str">
        <f t="shared" si="233"/>
        <v>03</v>
      </c>
      <c r="R2972" t="str">
        <f>+IFERROR(VLOOKUP(I2972, Listado!A:B, 2, FALSE()), "COMERCIALIZADORA INTERNACIONAL CARIBBEAN EXOTICS S A")</f>
        <v>PIEDRAHITA PEREZ MARIANA</v>
      </c>
      <c r="S2972" s="25">
        <f>+VLOOKUP(E2972, TC!A:D, 2, FALSE())</f>
        <v>4144.18</v>
      </c>
      <c r="T2972" t="str">
        <f t="shared" si="234"/>
        <v>EUR</v>
      </c>
    </row>
    <row r="2973" spans="1:20" ht="18.75" hidden="1" customHeight="1" x14ac:dyDescent="0.25">
      <c r="A2973" t="s">
        <v>2406</v>
      </c>
      <c r="B2973" t="s">
        <v>5</v>
      </c>
      <c r="C2973" t="s">
        <v>1913</v>
      </c>
      <c r="D2973" s="24">
        <v>11172</v>
      </c>
      <c r="E2973" t="s">
        <v>1657</v>
      </c>
      <c r="F2973" t="s">
        <v>1924</v>
      </c>
      <c r="G2973" t="s">
        <v>108</v>
      </c>
      <c r="H2973" t="s">
        <v>2416</v>
      </c>
      <c r="I2973" t="s">
        <v>1875</v>
      </c>
      <c r="J2973" t="s">
        <v>1919</v>
      </c>
      <c r="K2973" t="s">
        <v>33</v>
      </c>
      <c r="L2973" s="24">
        <v>597.54999999999995</v>
      </c>
      <c r="M2973" s="25">
        <f>+VLOOKUP(E2973, TC!A:D, 4, FALSE())</f>
        <v>1.0763999995173954</v>
      </c>
      <c r="N2973" s="24">
        <f t="shared" si="230"/>
        <v>643.20281971161955</v>
      </c>
      <c r="O2973" t="str">
        <f t="shared" si="231"/>
        <v>FACTURA</v>
      </c>
      <c r="P2973" t="str">
        <f t="shared" si="232"/>
        <v>2025</v>
      </c>
      <c r="Q2973" t="str">
        <f t="shared" si="233"/>
        <v>03</v>
      </c>
      <c r="R2973" t="str">
        <f>+IFERROR(VLOOKUP(I2973, Listado!A:B, 2, FALSE()), "COMERCIALIZADORA INTERNACIONAL CARIBBEAN EXOTICS S A")</f>
        <v>PIEDRAHITA PEREZ MARIANA</v>
      </c>
      <c r="S2973" s="25">
        <f>+VLOOKUP(E2973, TC!A:D, 2, FALSE())</f>
        <v>4144.18</v>
      </c>
      <c r="T2973" t="str">
        <f t="shared" si="234"/>
        <v>EUR</v>
      </c>
    </row>
    <row r="2974" spans="1:20" ht="18.75" hidden="1" customHeight="1" x14ac:dyDescent="0.25">
      <c r="A2974" t="s">
        <v>2406</v>
      </c>
      <c r="B2974" t="s">
        <v>5</v>
      </c>
      <c r="C2974" t="s">
        <v>1913</v>
      </c>
      <c r="D2974" s="24">
        <v>11172</v>
      </c>
      <c r="E2974" t="s">
        <v>1657</v>
      </c>
      <c r="F2974" t="s">
        <v>1924</v>
      </c>
      <c r="G2974" t="s">
        <v>108</v>
      </c>
      <c r="H2974" t="s">
        <v>2416</v>
      </c>
      <c r="I2974" t="s">
        <v>1875</v>
      </c>
      <c r="J2974" t="s">
        <v>1919</v>
      </c>
      <c r="K2974" t="s">
        <v>1959</v>
      </c>
      <c r="L2974" s="24">
        <v>300</v>
      </c>
      <c r="M2974" s="25">
        <f>+VLOOKUP(E2974, TC!A:D, 4, FALSE())</f>
        <v>1.0763999995173954</v>
      </c>
      <c r="N2974" s="24">
        <f t="shared" si="230"/>
        <v>322.91999985521863</v>
      </c>
      <c r="O2974" t="str">
        <f t="shared" si="231"/>
        <v>FACTURA</v>
      </c>
      <c r="P2974" t="str">
        <f t="shared" si="232"/>
        <v>2025</v>
      </c>
      <c r="Q2974" t="str">
        <f t="shared" si="233"/>
        <v>03</v>
      </c>
      <c r="R2974" t="str">
        <f>+IFERROR(VLOOKUP(I2974, Listado!A:B, 2, FALSE()), "COMERCIALIZADORA INTERNACIONAL CARIBBEAN EXOTICS S A")</f>
        <v>PIEDRAHITA PEREZ MARIANA</v>
      </c>
      <c r="S2974" s="25">
        <f>+VLOOKUP(E2974, TC!A:D, 2, FALSE())</f>
        <v>4144.18</v>
      </c>
      <c r="T2974" t="str">
        <f t="shared" si="234"/>
        <v>EUR</v>
      </c>
    </row>
    <row r="2975" spans="1:20" ht="18.75" hidden="1" customHeight="1" x14ac:dyDescent="0.25">
      <c r="A2975" t="s">
        <v>2406</v>
      </c>
      <c r="B2975" t="s">
        <v>5</v>
      </c>
      <c r="C2975" t="s">
        <v>1913</v>
      </c>
      <c r="D2975" s="24">
        <v>11172</v>
      </c>
      <c r="E2975" t="s">
        <v>1657</v>
      </c>
      <c r="F2975" t="s">
        <v>1924</v>
      </c>
      <c r="G2975" t="s">
        <v>108</v>
      </c>
      <c r="H2975" t="s">
        <v>2416</v>
      </c>
      <c r="I2975" t="s">
        <v>1875</v>
      </c>
      <c r="J2975" t="s">
        <v>1919</v>
      </c>
      <c r="K2975" t="s">
        <v>1960</v>
      </c>
      <c r="L2975" s="24">
        <v>19.809999999999999</v>
      </c>
      <c r="M2975" s="25">
        <f>+VLOOKUP(E2975, TC!A:D, 4, FALSE())</f>
        <v>1.0763999995173954</v>
      </c>
      <c r="N2975" s="24">
        <f t="shared" si="230"/>
        <v>21.323483990439602</v>
      </c>
      <c r="O2975" t="str">
        <f t="shared" si="231"/>
        <v>FACTURA</v>
      </c>
      <c r="P2975" t="str">
        <f t="shared" si="232"/>
        <v>2025</v>
      </c>
      <c r="Q2975" t="str">
        <f t="shared" si="233"/>
        <v>03</v>
      </c>
      <c r="R2975" t="str">
        <f>+IFERROR(VLOOKUP(I2975, Listado!A:B, 2, FALSE()), "COMERCIALIZADORA INTERNACIONAL CARIBBEAN EXOTICS S A")</f>
        <v>PIEDRAHITA PEREZ MARIANA</v>
      </c>
      <c r="S2975" s="25">
        <f>+VLOOKUP(E2975, TC!A:D, 2, FALSE())</f>
        <v>4144.18</v>
      </c>
      <c r="T2975" t="str">
        <f t="shared" si="234"/>
        <v>EUR</v>
      </c>
    </row>
    <row r="2976" spans="1:20" ht="18.75" hidden="1" customHeight="1" x14ac:dyDescent="0.25">
      <c r="A2976" t="s">
        <v>2406</v>
      </c>
      <c r="B2976" t="s">
        <v>5</v>
      </c>
      <c r="C2976" t="s">
        <v>1913</v>
      </c>
      <c r="D2976" s="24">
        <v>11173</v>
      </c>
      <c r="E2976" t="s">
        <v>1657</v>
      </c>
      <c r="F2976" t="s">
        <v>1924</v>
      </c>
      <c r="G2976" t="s">
        <v>108</v>
      </c>
      <c r="H2976" t="s">
        <v>2417</v>
      </c>
      <c r="I2976" t="s">
        <v>1875</v>
      </c>
      <c r="J2976" t="s">
        <v>1919</v>
      </c>
      <c r="K2976" t="s">
        <v>33</v>
      </c>
      <c r="L2976" s="24">
        <v>1236.75</v>
      </c>
      <c r="M2976" s="25">
        <f>+VLOOKUP(E2976, TC!A:D, 4, FALSE())</f>
        <v>1.0763999995173954</v>
      </c>
      <c r="N2976" s="24">
        <f t="shared" si="230"/>
        <v>1331.2376994031388</v>
      </c>
      <c r="O2976" t="str">
        <f t="shared" si="231"/>
        <v>FACTURA</v>
      </c>
      <c r="P2976" t="str">
        <f t="shared" si="232"/>
        <v>2025</v>
      </c>
      <c r="Q2976" t="str">
        <f t="shared" si="233"/>
        <v>03</v>
      </c>
      <c r="R2976" t="str">
        <f>+IFERROR(VLOOKUP(I2976, Listado!A:B, 2, FALSE()), "COMERCIALIZADORA INTERNACIONAL CARIBBEAN EXOTICS S A")</f>
        <v>PIEDRAHITA PEREZ MARIANA</v>
      </c>
      <c r="S2976" s="25">
        <f>+VLOOKUP(E2976, TC!A:D, 2, FALSE())</f>
        <v>4144.18</v>
      </c>
      <c r="T2976" t="str">
        <f t="shared" si="234"/>
        <v>EUR</v>
      </c>
    </row>
    <row r="2977" spans="1:20" ht="18.75" hidden="1" customHeight="1" x14ac:dyDescent="0.25">
      <c r="A2977" t="s">
        <v>2406</v>
      </c>
      <c r="B2977" t="s">
        <v>5</v>
      </c>
      <c r="C2977" t="s">
        <v>1913</v>
      </c>
      <c r="D2977" s="24">
        <v>11173</v>
      </c>
      <c r="E2977" t="s">
        <v>1657</v>
      </c>
      <c r="F2977" t="s">
        <v>1924</v>
      </c>
      <c r="G2977" t="s">
        <v>108</v>
      </c>
      <c r="H2977" t="s">
        <v>2417</v>
      </c>
      <c r="I2977" t="s">
        <v>1875</v>
      </c>
      <c r="J2977" t="s">
        <v>1919</v>
      </c>
      <c r="K2977" t="s">
        <v>33</v>
      </c>
      <c r="L2977" s="24">
        <v>237.65</v>
      </c>
      <c r="M2977" s="25">
        <f>+VLOOKUP(E2977, TC!A:D, 4, FALSE())</f>
        <v>1.0763999995173954</v>
      </c>
      <c r="N2977" s="24">
        <f t="shared" si="230"/>
        <v>255.80645988530901</v>
      </c>
      <c r="O2977" t="str">
        <f t="shared" si="231"/>
        <v>FACTURA</v>
      </c>
      <c r="P2977" t="str">
        <f t="shared" si="232"/>
        <v>2025</v>
      </c>
      <c r="Q2977" t="str">
        <f t="shared" si="233"/>
        <v>03</v>
      </c>
      <c r="R2977" t="str">
        <f>+IFERROR(VLOOKUP(I2977, Listado!A:B, 2, FALSE()), "COMERCIALIZADORA INTERNACIONAL CARIBBEAN EXOTICS S A")</f>
        <v>PIEDRAHITA PEREZ MARIANA</v>
      </c>
      <c r="S2977" s="25">
        <f>+VLOOKUP(E2977, TC!A:D, 2, FALSE())</f>
        <v>4144.18</v>
      </c>
      <c r="T2977" t="str">
        <f t="shared" si="234"/>
        <v>EUR</v>
      </c>
    </row>
    <row r="2978" spans="1:20" ht="18.75" hidden="1" customHeight="1" x14ac:dyDescent="0.25">
      <c r="A2978" t="s">
        <v>2406</v>
      </c>
      <c r="B2978" t="s">
        <v>5</v>
      </c>
      <c r="C2978" t="s">
        <v>1913</v>
      </c>
      <c r="D2978" s="24">
        <v>11173</v>
      </c>
      <c r="E2978" t="s">
        <v>1657</v>
      </c>
      <c r="F2978" t="s">
        <v>1924</v>
      </c>
      <c r="G2978" t="s">
        <v>108</v>
      </c>
      <c r="H2978" t="s">
        <v>2417</v>
      </c>
      <c r="I2978" t="s">
        <v>1875</v>
      </c>
      <c r="J2978" t="s">
        <v>1919</v>
      </c>
      <c r="K2978" t="s">
        <v>33</v>
      </c>
      <c r="L2978" s="24">
        <v>227.95</v>
      </c>
      <c r="M2978" s="25">
        <f>+VLOOKUP(E2978, TC!A:D, 4, FALSE())</f>
        <v>1.0763999995173954</v>
      </c>
      <c r="N2978" s="24">
        <f t="shared" si="230"/>
        <v>245.36537988999027</v>
      </c>
      <c r="O2978" t="str">
        <f t="shared" si="231"/>
        <v>FACTURA</v>
      </c>
      <c r="P2978" t="str">
        <f t="shared" si="232"/>
        <v>2025</v>
      </c>
      <c r="Q2978" t="str">
        <f t="shared" si="233"/>
        <v>03</v>
      </c>
      <c r="R2978" t="str">
        <f>+IFERROR(VLOOKUP(I2978, Listado!A:B, 2, FALSE()), "COMERCIALIZADORA INTERNACIONAL CARIBBEAN EXOTICS S A")</f>
        <v>PIEDRAHITA PEREZ MARIANA</v>
      </c>
      <c r="S2978" s="25">
        <f>+VLOOKUP(E2978, TC!A:D, 2, FALSE())</f>
        <v>4144.18</v>
      </c>
      <c r="T2978" t="str">
        <f t="shared" si="234"/>
        <v>EUR</v>
      </c>
    </row>
    <row r="2979" spans="1:20" ht="18.75" hidden="1" customHeight="1" x14ac:dyDescent="0.25">
      <c r="A2979" t="s">
        <v>2406</v>
      </c>
      <c r="B2979" t="s">
        <v>5</v>
      </c>
      <c r="C2979" t="s">
        <v>1913</v>
      </c>
      <c r="D2979" s="24">
        <v>11173</v>
      </c>
      <c r="E2979" t="s">
        <v>1657</v>
      </c>
      <c r="F2979" t="s">
        <v>1924</v>
      </c>
      <c r="G2979" t="s">
        <v>108</v>
      </c>
      <c r="H2979" t="s">
        <v>2417</v>
      </c>
      <c r="I2979" t="s">
        <v>1875</v>
      </c>
      <c r="J2979" t="s">
        <v>1919</v>
      </c>
      <c r="K2979" t="s">
        <v>33</v>
      </c>
      <c r="L2979" s="24">
        <v>300.7</v>
      </c>
      <c r="M2979" s="25">
        <f>+VLOOKUP(E2979, TC!A:D, 4, FALSE())</f>
        <v>1.0763999995173954</v>
      </c>
      <c r="N2979" s="24">
        <f t="shared" si="230"/>
        <v>323.67347985488078</v>
      </c>
      <c r="O2979" t="str">
        <f t="shared" si="231"/>
        <v>FACTURA</v>
      </c>
      <c r="P2979" t="str">
        <f t="shared" si="232"/>
        <v>2025</v>
      </c>
      <c r="Q2979" t="str">
        <f t="shared" si="233"/>
        <v>03</v>
      </c>
      <c r="R2979" t="str">
        <f>+IFERROR(VLOOKUP(I2979, Listado!A:B, 2, FALSE()), "COMERCIALIZADORA INTERNACIONAL CARIBBEAN EXOTICS S A")</f>
        <v>PIEDRAHITA PEREZ MARIANA</v>
      </c>
      <c r="S2979" s="25">
        <f>+VLOOKUP(E2979, TC!A:D, 2, FALSE())</f>
        <v>4144.18</v>
      </c>
      <c r="T2979" t="str">
        <f t="shared" si="234"/>
        <v>EUR</v>
      </c>
    </row>
    <row r="2980" spans="1:20" ht="18.75" hidden="1" customHeight="1" x14ac:dyDescent="0.25">
      <c r="A2980" t="s">
        <v>2406</v>
      </c>
      <c r="B2980" t="s">
        <v>5</v>
      </c>
      <c r="C2980" t="s">
        <v>1913</v>
      </c>
      <c r="D2980" s="24">
        <v>11173</v>
      </c>
      <c r="E2980" t="s">
        <v>1657</v>
      </c>
      <c r="F2980" t="s">
        <v>1924</v>
      </c>
      <c r="G2980" t="s">
        <v>108</v>
      </c>
      <c r="H2980" t="s">
        <v>2417</v>
      </c>
      <c r="I2980" t="s">
        <v>1875</v>
      </c>
      <c r="J2980" t="s">
        <v>1919</v>
      </c>
      <c r="K2980" t="s">
        <v>33</v>
      </c>
      <c r="L2980" s="24">
        <v>373.45</v>
      </c>
      <c r="M2980" s="25">
        <f>+VLOOKUP(E2980, TC!A:D, 4, FALSE())</f>
        <v>1.0763999995173954</v>
      </c>
      <c r="N2980" s="24">
        <f t="shared" si="230"/>
        <v>401.9815798197713</v>
      </c>
      <c r="O2980" t="str">
        <f t="shared" si="231"/>
        <v>FACTURA</v>
      </c>
      <c r="P2980" t="str">
        <f t="shared" si="232"/>
        <v>2025</v>
      </c>
      <c r="Q2980" t="str">
        <f t="shared" si="233"/>
        <v>03</v>
      </c>
      <c r="R2980" t="str">
        <f>+IFERROR(VLOOKUP(I2980, Listado!A:B, 2, FALSE()), "COMERCIALIZADORA INTERNACIONAL CARIBBEAN EXOTICS S A")</f>
        <v>PIEDRAHITA PEREZ MARIANA</v>
      </c>
      <c r="S2980" s="25">
        <f>+VLOOKUP(E2980, TC!A:D, 2, FALSE())</f>
        <v>4144.18</v>
      </c>
      <c r="T2980" t="str">
        <f t="shared" si="234"/>
        <v>EUR</v>
      </c>
    </row>
    <row r="2981" spans="1:20" ht="18.75" hidden="1" customHeight="1" x14ac:dyDescent="0.25">
      <c r="A2981" t="s">
        <v>2406</v>
      </c>
      <c r="B2981" t="s">
        <v>5</v>
      </c>
      <c r="C2981" t="s">
        <v>1913</v>
      </c>
      <c r="D2981" s="24">
        <v>11173</v>
      </c>
      <c r="E2981" t="s">
        <v>1657</v>
      </c>
      <c r="F2981" t="s">
        <v>1924</v>
      </c>
      <c r="G2981" t="s">
        <v>108</v>
      </c>
      <c r="H2981" t="s">
        <v>2417</v>
      </c>
      <c r="I2981" t="s">
        <v>1875</v>
      </c>
      <c r="J2981" t="s">
        <v>1919</v>
      </c>
      <c r="K2981" t="s">
        <v>33</v>
      </c>
      <c r="L2981" s="24">
        <v>339.5</v>
      </c>
      <c r="M2981" s="25">
        <f>+VLOOKUP(E2981, TC!A:D, 4, FALSE())</f>
        <v>1.0763999995173954</v>
      </c>
      <c r="N2981" s="24">
        <f t="shared" si="230"/>
        <v>365.43779983615576</v>
      </c>
      <c r="O2981" t="str">
        <f t="shared" si="231"/>
        <v>FACTURA</v>
      </c>
      <c r="P2981" t="str">
        <f t="shared" si="232"/>
        <v>2025</v>
      </c>
      <c r="Q2981" t="str">
        <f t="shared" si="233"/>
        <v>03</v>
      </c>
      <c r="R2981" t="str">
        <f>+IFERROR(VLOOKUP(I2981, Listado!A:B, 2, FALSE()), "COMERCIALIZADORA INTERNACIONAL CARIBBEAN EXOTICS S A")</f>
        <v>PIEDRAHITA PEREZ MARIANA</v>
      </c>
      <c r="S2981" s="25">
        <f>+VLOOKUP(E2981, TC!A:D, 2, FALSE())</f>
        <v>4144.18</v>
      </c>
      <c r="T2981" t="str">
        <f t="shared" si="234"/>
        <v>EUR</v>
      </c>
    </row>
    <row r="2982" spans="1:20" ht="18.75" hidden="1" customHeight="1" x14ac:dyDescent="0.25">
      <c r="A2982" t="s">
        <v>2406</v>
      </c>
      <c r="B2982" t="s">
        <v>5</v>
      </c>
      <c r="C2982" t="s">
        <v>1913</v>
      </c>
      <c r="D2982" s="24">
        <v>11173</v>
      </c>
      <c r="E2982" t="s">
        <v>1657</v>
      </c>
      <c r="F2982" t="s">
        <v>1924</v>
      </c>
      <c r="G2982" t="s">
        <v>108</v>
      </c>
      <c r="H2982" t="s">
        <v>2417</v>
      </c>
      <c r="I2982" t="s">
        <v>1875</v>
      </c>
      <c r="J2982" t="s">
        <v>1919</v>
      </c>
      <c r="K2982" t="s">
        <v>1959</v>
      </c>
      <c r="L2982" s="24">
        <v>600</v>
      </c>
      <c r="M2982" s="25">
        <f>+VLOOKUP(E2982, TC!A:D, 4, FALSE())</f>
        <v>1.0763999995173954</v>
      </c>
      <c r="N2982" s="24">
        <f t="shared" si="230"/>
        <v>645.83999971043727</v>
      </c>
      <c r="O2982" t="str">
        <f t="shared" si="231"/>
        <v>FACTURA</v>
      </c>
      <c r="P2982" t="str">
        <f t="shared" si="232"/>
        <v>2025</v>
      </c>
      <c r="Q2982" t="str">
        <f t="shared" si="233"/>
        <v>03</v>
      </c>
      <c r="R2982" t="str">
        <f>+IFERROR(VLOOKUP(I2982, Listado!A:B, 2, FALSE()), "COMERCIALIZADORA INTERNACIONAL CARIBBEAN EXOTICS S A")</f>
        <v>PIEDRAHITA PEREZ MARIANA</v>
      </c>
      <c r="S2982" s="25">
        <f>+VLOOKUP(E2982, TC!A:D, 2, FALSE())</f>
        <v>4144.18</v>
      </c>
      <c r="T2982" t="str">
        <f t="shared" si="234"/>
        <v>EUR</v>
      </c>
    </row>
    <row r="2983" spans="1:20" ht="18.75" hidden="1" customHeight="1" x14ac:dyDescent="0.25">
      <c r="A2983" t="s">
        <v>2406</v>
      </c>
      <c r="B2983" t="s">
        <v>5</v>
      </c>
      <c r="C2983" t="s">
        <v>1913</v>
      </c>
      <c r="D2983" s="24">
        <v>11173</v>
      </c>
      <c r="E2983" t="s">
        <v>1657</v>
      </c>
      <c r="F2983" t="s">
        <v>1924</v>
      </c>
      <c r="G2983" t="s">
        <v>108</v>
      </c>
      <c r="H2983" t="s">
        <v>2417</v>
      </c>
      <c r="I2983" t="s">
        <v>1875</v>
      </c>
      <c r="J2983" t="s">
        <v>1919</v>
      </c>
      <c r="K2983" t="s">
        <v>1960</v>
      </c>
      <c r="L2983" s="24">
        <v>18.52</v>
      </c>
      <c r="M2983" s="25">
        <f>+VLOOKUP(E2983, TC!A:D, 4, FALSE())</f>
        <v>1.0763999995173954</v>
      </c>
      <c r="N2983" s="24">
        <f t="shared" si="230"/>
        <v>19.934927991062164</v>
      </c>
      <c r="O2983" t="str">
        <f t="shared" si="231"/>
        <v>FACTURA</v>
      </c>
      <c r="P2983" t="str">
        <f t="shared" si="232"/>
        <v>2025</v>
      </c>
      <c r="Q2983" t="str">
        <f t="shared" si="233"/>
        <v>03</v>
      </c>
      <c r="R2983" t="str">
        <f>+IFERROR(VLOOKUP(I2983, Listado!A:B, 2, FALSE()), "COMERCIALIZADORA INTERNACIONAL CARIBBEAN EXOTICS S A")</f>
        <v>PIEDRAHITA PEREZ MARIANA</v>
      </c>
      <c r="S2983" s="25">
        <f>+VLOOKUP(E2983, TC!A:D, 2, FALSE())</f>
        <v>4144.18</v>
      </c>
      <c r="T2983" t="str">
        <f t="shared" si="234"/>
        <v>EUR</v>
      </c>
    </row>
    <row r="2984" spans="1:20" ht="18.75" hidden="1" customHeight="1" x14ac:dyDescent="0.25">
      <c r="A2984" t="s">
        <v>2406</v>
      </c>
      <c r="B2984" t="s">
        <v>5</v>
      </c>
      <c r="C2984" t="s">
        <v>1913</v>
      </c>
      <c r="D2984" s="24">
        <v>11174</v>
      </c>
      <c r="E2984" t="s">
        <v>1657</v>
      </c>
      <c r="F2984" t="s">
        <v>99</v>
      </c>
      <c r="G2984" t="s">
        <v>1914</v>
      </c>
      <c r="I2984" t="s">
        <v>1921</v>
      </c>
      <c r="J2984" t="s">
        <v>1915</v>
      </c>
      <c r="K2984" t="s">
        <v>1922</v>
      </c>
      <c r="L2984" s="24">
        <v>137510</v>
      </c>
      <c r="M2984" s="25">
        <f>+VLOOKUP(E2984, TC!A:D, 4, FALSE())</f>
        <v>1.0763999995173954</v>
      </c>
      <c r="N2984" s="24">
        <f t="shared" si="230"/>
        <v>137510</v>
      </c>
      <c r="O2984" t="str">
        <f t="shared" si="231"/>
        <v>FACTURA</v>
      </c>
      <c r="P2984" t="str">
        <f t="shared" si="232"/>
        <v>2025</v>
      </c>
      <c r="Q2984" t="str">
        <f t="shared" si="233"/>
        <v>03</v>
      </c>
      <c r="R2984" t="str">
        <f>+IFERROR(VLOOKUP(I2984, Listado!A:B, 2, FALSE()), "COMERCIALIZADORA INTERNACIONAL CARIBBEAN EXOTICS S A")</f>
        <v>COMERCIALIZADORA INTERNACIONAL CARIBBEAN EXOTICS S A</v>
      </c>
      <c r="S2984" s="25">
        <f>+VLOOKUP(E2984, TC!A:D, 2, FALSE())</f>
        <v>4144.18</v>
      </c>
      <c r="T2984" t="str">
        <f t="shared" si="234"/>
        <v>COP</v>
      </c>
    </row>
    <row r="2985" spans="1:20" ht="18.75" hidden="1" customHeight="1" x14ac:dyDescent="0.25">
      <c r="A2985" t="s">
        <v>2406</v>
      </c>
      <c r="B2985" t="s">
        <v>5</v>
      </c>
      <c r="C2985" t="s">
        <v>1913</v>
      </c>
      <c r="D2985" s="24">
        <v>11175</v>
      </c>
      <c r="E2985" t="s">
        <v>1658</v>
      </c>
      <c r="F2985" t="s">
        <v>99</v>
      </c>
      <c r="G2985" t="s">
        <v>113</v>
      </c>
      <c r="I2985" t="s">
        <v>1859</v>
      </c>
      <c r="J2985" t="s">
        <v>1915</v>
      </c>
      <c r="K2985" t="s">
        <v>1916</v>
      </c>
      <c r="L2985" s="24">
        <v>5220000</v>
      </c>
      <c r="M2985" s="25">
        <f>+VLOOKUP(E2985, TC!A:D, 4, FALSE())</f>
        <v>1.081799999030451</v>
      </c>
      <c r="N2985" s="24">
        <f t="shared" si="230"/>
        <v>5220000</v>
      </c>
      <c r="O2985" t="str">
        <f t="shared" si="231"/>
        <v>FACTURA</v>
      </c>
      <c r="P2985" t="str">
        <f t="shared" si="232"/>
        <v>2025</v>
      </c>
      <c r="Q2985" t="str">
        <f t="shared" si="233"/>
        <v>03</v>
      </c>
      <c r="R2985" t="str">
        <f>+IFERROR(VLOOKUP(I2985, Listado!A:B, 2, FALSE()), "COMERCIALIZADORA INTERNACIONAL CARIBBEAN EXOTICS S A")</f>
        <v>LONDOÑO ECHEVERRI ALEJANDRA</v>
      </c>
      <c r="S2985" s="25">
        <f>+VLOOKUP(E2985, TC!A:D, 2, FALSE())</f>
        <v>4125.63</v>
      </c>
      <c r="T2985" t="str">
        <f t="shared" si="234"/>
        <v>COP</v>
      </c>
    </row>
    <row r="2986" spans="1:20" ht="18.75" hidden="1" customHeight="1" x14ac:dyDescent="0.25">
      <c r="A2986" t="s">
        <v>2406</v>
      </c>
      <c r="B2986" t="s">
        <v>5</v>
      </c>
      <c r="C2986" t="s">
        <v>1913</v>
      </c>
      <c r="D2986" s="24">
        <v>11176</v>
      </c>
      <c r="E2986" t="s">
        <v>1658</v>
      </c>
      <c r="F2986" t="s">
        <v>99</v>
      </c>
      <c r="G2986" t="s">
        <v>113</v>
      </c>
      <c r="I2986" t="s">
        <v>1858</v>
      </c>
      <c r="J2986" t="s">
        <v>1915</v>
      </c>
      <c r="K2986" t="s">
        <v>1920</v>
      </c>
      <c r="L2986" s="24">
        <v>1440000</v>
      </c>
      <c r="M2986" s="25">
        <f>+VLOOKUP(E2986, TC!A:D, 4, FALSE())</f>
        <v>1.081799999030451</v>
      </c>
      <c r="N2986" s="24">
        <f t="shared" si="230"/>
        <v>1440000</v>
      </c>
      <c r="O2986" t="str">
        <f t="shared" si="231"/>
        <v>FACTURA</v>
      </c>
      <c r="P2986" t="str">
        <f t="shared" si="232"/>
        <v>2025</v>
      </c>
      <c r="Q2986" t="str">
        <f t="shared" si="233"/>
        <v>03</v>
      </c>
      <c r="R2986" t="str">
        <f>+IFERROR(VLOOKUP(I2986, Listado!A:B, 2, FALSE()), "COMERCIALIZADORA INTERNACIONAL CARIBBEAN EXOTICS S A")</f>
        <v>LONDOÑO ECHEVERRI ALEJANDRA</v>
      </c>
      <c r="S2986" s="25">
        <f>+VLOOKUP(E2986, TC!A:D, 2, FALSE())</f>
        <v>4125.63</v>
      </c>
      <c r="T2986" t="str">
        <f t="shared" si="234"/>
        <v>COP</v>
      </c>
    </row>
    <row r="2987" spans="1:20" ht="18.75" hidden="1" customHeight="1" x14ac:dyDescent="0.25">
      <c r="A2987" t="s">
        <v>2406</v>
      </c>
      <c r="B2987" t="s">
        <v>5</v>
      </c>
      <c r="C2987" t="s">
        <v>1913</v>
      </c>
      <c r="D2987" s="24">
        <v>11177</v>
      </c>
      <c r="E2987" t="s">
        <v>1658</v>
      </c>
      <c r="F2987" t="s">
        <v>99</v>
      </c>
      <c r="G2987" t="s">
        <v>113</v>
      </c>
      <c r="I2987" t="s">
        <v>1858</v>
      </c>
      <c r="J2987" t="s">
        <v>1915</v>
      </c>
      <c r="K2987" t="s">
        <v>1920</v>
      </c>
      <c r="L2987" s="24">
        <v>1440000</v>
      </c>
      <c r="M2987" s="25">
        <f>+VLOOKUP(E2987, TC!A:D, 4, FALSE())</f>
        <v>1.081799999030451</v>
      </c>
      <c r="N2987" s="24">
        <f t="shared" si="230"/>
        <v>1440000</v>
      </c>
      <c r="O2987" t="str">
        <f t="shared" si="231"/>
        <v>FACTURA</v>
      </c>
      <c r="P2987" t="str">
        <f t="shared" si="232"/>
        <v>2025</v>
      </c>
      <c r="Q2987" t="str">
        <f t="shared" si="233"/>
        <v>03</v>
      </c>
      <c r="R2987" t="str">
        <f>+IFERROR(VLOOKUP(I2987, Listado!A:B, 2, FALSE()), "COMERCIALIZADORA INTERNACIONAL CARIBBEAN EXOTICS S A")</f>
        <v>LONDOÑO ECHEVERRI ALEJANDRA</v>
      </c>
      <c r="S2987" s="25">
        <f>+VLOOKUP(E2987, TC!A:D, 2, FALSE())</f>
        <v>4125.63</v>
      </c>
      <c r="T2987" t="str">
        <f t="shared" si="234"/>
        <v>COP</v>
      </c>
    </row>
    <row r="2988" spans="1:20" ht="18.75" hidden="1" customHeight="1" x14ac:dyDescent="0.25">
      <c r="A2988" t="s">
        <v>2406</v>
      </c>
      <c r="B2988" t="s">
        <v>5</v>
      </c>
      <c r="C2988" t="s">
        <v>1913</v>
      </c>
      <c r="D2988" s="24">
        <v>11178</v>
      </c>
      <c r="E2988" t="s">
        <v>1658</v>
      </c>
      <c r="F2988" t="s">
        <v>128</v>
      </c>
      <c r="G2988" t="s">
        <v>108</v>
      </c>
      <c r="H2988" t="s">
        <v>2418</v>
      </c>
      <c r="I2988" t="s">
        <v>1861</v>
      </c>
      <c r="J2988" t="s">
        <v>1944</v>
      </c>
      <c r="K2988" t="s">
        <v>29</v>
      </c>
      <c r="L2988" s="24">
        <v>2065</v>
      </c>
      <c r="M2988" s="25">
        <f>+VLOOKUP(E2988, TC!A:D, 4, FALSE())</f>
        <v>1.081799999030451</v>
      </c>
      <c r="N2988" s="24">
        <f t="shared" si="230"/>
        <v>2065</v>
      </c>
      <c r="O2988" t="str">
        <f t="shared" si="231"/>
        <v>FACTURA</v>
      </c>
      <c r="P2988" t="str">
        <f t="shared" si="232"/>
        <v>2025</v>
      </c>
      <c r="Q2988" t="str">
        <f t="shared" si="233"/>
        <v>03</v>
      </c>
      <c r="R2988" t="str">
        <f>+IFERROR(VLOOKUP(I2988, Listado!A:B, 2, FALSE()), "COMERCIALIZADORA INTERNACIONAL CARIBBEAN EXOTICS S A")</f>
        <v>PIEDRAHITA PEREZ MARIANA</v>
      </c>
      <c r="S2988" s="25">
        <f>+VLOOKUP(E2988, TC!A:D, 2, FALSE())</f>
        <v>4125.63</v>
      </c>
      <c r="T2988" t="str">
        <f t="shared" si="234"/>
        <v>USD</v>
      </c>
    </row>
    <row r="2989" spans="1:20" ht="18.75" hidden="1" customHeight="1" x14ac:dyDescent="0.25">
      <c r="A2989" t="s">
        <v>2406</v>
      </c>
      <c r="B2989" t="s">
        <v>5</v>
      </c>
      <c r="C2989" t="s">
        <v>1913</v>
      </c>
      <c r="D2989" s="24">
        <v>11178</v>
      </c>
      <c r="E2989" t="s">
        <v>1658</v>
      </c>
      <c r="F2989" t="s">
        <v>128</v>
      </c>
      <c r="G2989" t="s">
        <v>108</v>
      </c>
      <c r="H2989" t="s">
        <v>2418</v>
      </c>
      <c r="I2989" t="s">
        <v>1861</v>
      </c>
      <c r="J2989" t="s">
        <v>1944</v>
      </c>
      <c r="K2989" t="s">
        <v>1928</v>
      </c>
      <c r="L2989" s="24">
        <v>1954.26</v>
      </c>
      <c r="M2989" s="25">
        <f>+VLOOKUP(E2989, TC!A:D, 4, FALSE())</f>
        <v>1.081799999030451</v>
      </c>
      <c r="N2989" s="24">
        <f t="shared" si="230"/>
        <v>1954.26</v>
      </c>
      <c r="O2989" t="str">
        <f t="shared" si="231"/>
        <v>FACTURA</v>
      </c>
      <c r="P2989" t="str">
        <f t="shared" si="232"/>
        <v>2025</v>
      </c>
      <c r="Q2989" t="str">
        <f t="shared" si="233"/>
        <v>03</v>
      </c>
      <c r="R2989" t="str">
        <f>+IFERROR(VLOOKUP(I2989, Listado!A:B, 2, FALSE()), "COMERCIALIZADORA INTERNACIONAL CARIBBEAN EXOTICS S A")</f>
        <v>PIEDRAHITA PEREZ MARIANA</v>
      </c>
      <c r="S2989" s="25">
        <f>+VLOOKUP(E2989, TC!A:D, 2, FALSE())</f>
        <v>4125.63</v>
      </c>
      <c r="T2989" t="str">
        <f t="shared" si="234"/>
        <v>USD</v>
      </c>
    </row>
    <row r="2990" spans="1:20" ht="18.75" hidden="1" customHeight="1" x14ac:dyDescent="0.25">
      <c r="A2990" t="s">
        <v>2406</v>
      </c>
      <c r="B2990" t="s">
        <v>5</v>
      </c>
      <c r="C2990" t="s">
        <v>1913</v>
      </c>
      <c r="D2990" s="24">
        <v>11178</v>
      </c>
      <c r="E2990" t="s">
        <v>1658</v>
      </c>
      <c r="F2990" t="s">
        <v>128</v>
      </c>
      <c r="G2990" t="s">
        <v>108</v>
      </c>
      <c r="H2990" t="s">
        <v>2418</v>
      </c>
      <c r="I2990" t="s">
        <v>1861</v>
      </c>
      <c r="J2990" t="s">
        <v>1944</v>
      </c>
      <c r="K2990" t="s">
        <v>28</v>
      </c>
      <c r="L2990" s="24">
        <v>930</v>
      </c>
      <c r="M2990" s="25">
        <f>+VLOOKUP(E2990, TC!A:D, 4, FALSE())</f>
        <v>1.081799999030451</v>
      </c>
      <c r="N2990" s="24">
        <f t="shared" si="230"/>
        <v>930</v>
      </c>
      <c r="O2990" t="str">
        <f t="shared" si="231"/>
        <v>FACTURA</v>
      </c>
      <c r="P2990" t="str">
        <f t="shared" si="232"/>
        <v>2025</v>
      </c>
      <c r="Q2990" t="str">
        <f t="shared" si="233"/>
        <v>03</v>
      </c>
      <c r="R2990" t="str">
        <f>+IFERROR(VLOOKUP(I2990, Listado!A:B, 2, FALSE()), "COMERCIALIZADORA INTERNACIONAL CARIBBEAN EXOTICS S A")</f>
        <v>PIEDRAHITA PEREZ MARIANA</v>
      </c>
      <c r="S2990" s="25">
        <f>+VLOOKUP(E2990, TC!A:D, 2, FALSE())</f>
        <v>4125.63</v>
      </c>
      <c r="T2990" t="str">
        <f t="shared" si="234"/>
        <v>USD</v>
      </c>
    </row>
    <row r="2991" spans="1:20" ht="18.75" hidden="1" customHeight="1" x14ac:dyDescent="0.25">
      <c r="A2991" t="s">
        <v>2406</v>
      </c>
      <c r="B2991" t="s">
        <v>1923</v>
      </c>
      <c r="C2991" t="s">
        <v>1913</v>
      </c>
      <c r="D2991" s="24">
        <v>5799</v>
      </c>
      <c r="E2991" t="s">
        <v>1658</v>
      </c>
      <c r="F2991" t="s">
        <v>99</v>
      </c>
      <c r="G2991" t="s">
        <v>1914</v>
      </c>
      <c r="H2991" t="s">
        <v>2017</v>
      </c>
      <c r="I2991" t="s">
        <v>1838</v>
      </c>
      <c r="J2991" t="s">
        <v>1915</v>
      </c>
      <c r="K2991" t="s">
        <v>2025</v>
      </c>
      <c r="L2991" s="24">
        <v>492440</v>
      </c>
      <c r="M2991" s="25">
        <f>+VLOOKUP(E2991, TC!A:D, 4, FALSE())</f>
        <v>1.081799999030451</v>
      </c>
      <c r="N2991" s="24">
        <f t="shared" si="230"/>
        <v>492440</v>
      </c>
      <c r="O2991" t="str">
        <f t="shared" si="231"/>
        <v>FACTURA</v>
      </c>
      <c r="P2991" t="str">
        <f t="shared" si="232"/>
        <v>2025</v>
      </c>
      <c r="Q2991" t="str">
        <f t="shared" si="233"/>
        <v>03</v>
      </c>
      <c r="R2991" t="str">
        <f>+IFERROR(VLOOKUP(I2991, Listado!A:B, 2, FALSE()), "COMERCIALIZADORA INTERNACIONAL CARIBBEAN EXOTICS S A")</f>
        <v>LONDOÑO ECHEVERRI ALEJANDRA</v>
      </c>
      <c r="S2991" s="25">
        <f>+VLOOKUP(E2991, TC!A:D, 2, FALSE())</f>
        <v>4125.63</v>
      </c>
      <c r="T2991" t="str">
        <f t="shared" si="234"/>
        <v>COP</v>
      </c>
    </row>
    <row r="2992" spans="1:20" ht="18.75" hidden="1" customHeight="1" x14ac:dyDescent="0.25">
      <c r="A2992" t="s">
        <v>2406</v>
      </c>
      <c r="B2992" t="s">
        <v>1923</v>
      </c>
      <c r="C2992" t="s">
        <v>1913</v>
      </c>
      <c r="D2992" s="24">
        <v>5799</v>
      </c>
      <c r="E2992" t="s">
        <v>1658</v>
      </c>
      <c r="F2992" t="s">
        <v>99</v>
      </c>
      <c r="G2992" t="s">
        <v>1914</v>
      </c>
      <c r="H2992" t="s">
        <v>2017</v>
      </c>
      <c r="I2992" t="s">
        <v>1838</v>
      </c>
      <c r="J2992" t="s">
        <v>1915</v>
      </c>
      <c r="K2992" t="s">
        <v>2026</v>
      </c>
      <c r="L2992" s="24">
        <v>80960</v>
      </c>
      <c r="M2992" s="25">
        <f>+VLOOKUP(E2992, TC!A:D, 4, FALSE())</f>
        <v>1.081799999030451</v>
      </c>
      <c r="N2992" s="24">
        <f t="shared" si="230"/>
        <v>80960</v>
      </c>
      <c r="O2992" t="str">
        <f t="shared" si="231"/>
        <v>FACTURA</v>
      </c>
      <c r="P2992" t="str">
        <f t="shared" si="232"/>
        <v>2025</v>
      </c>
      <c r="Q2992" t="str">
        <f t="shared" si="233"/>
        <v>03</v>
      </c>
      <c r="R2992" t="str">
        <f>+IFERROR(VLOOKUP(I2992, Listado!A:B, 2, FALSE()), "COMERCIALIZADORA INTERNACIONAL CARIBBEAN EXOTICS S A")</f>
        <v>LONDOÑO ECHEVERRI ALEJANDRA</v>
      </c>
      <c r="S2992" s="25">
        <f>+VLOOKUP(E2992, TC!A:D, 2, FALSE())</f>
        <v>4125.63</v>
      </c>
      <c r="T2992" t="str">
        <f t="shared" si="234"/>
        <v>COP</v>
      </c>
    </row>
    <row r="2993" spans="1:20" ht="18.75" hidden="1" customHeight="1" x14ac:dyDescent="0.25">
      <c r="A2993" t="s">
        <v>2406</v>
      </c>
      <c r="B2993" t="s">
        <v>1923</v>
      </c>
      <c r="C2993" t="s">
        <v>1913</v>
      </c>
      <c r="D2993" s="24">
        <v>5799</v>
      </c>
      <c r="E2993" t="s">
        <v>1658</v>
      </c>
      <c r="F2993" t="s">
        <v>99</v>
      </c>
      <c r="G2993" t="s">
        <v>1914</v>
      </c>
      <c r="H2993" t="s">
        <v>2017</v>
      </c>
      <c r="I2993" t="s">
        <v>1838</v>
      </c>
      <c r="J2993" t="s">
        <v>1915</v>
      </c>
      <c r="K2993" t="s">
        <v>2026</v>
      </c>
      <c r="L2993" s="24">
        <v>6440</v>
      </c>
      <c r="M2993" s="25">
        <f>+VLOOKUP(E2993, TC!A:D, 4, FALSE())</f>
        <v>1.081799999030451</v>
      </c>
      <c r="N2993" s="24">
        <f t="shared" si="230"/>
        <v>6440</v>
      </c>
      <c r="O2993" t="str">
        <f t="shared" si="231"/>
        <v>FACTURA</v>
      </c>
      <c r="P2993" t="str">
        <f t="shared" si="232"/>
        <v>2025</v>
      </c>
      <c r="Q2993" t="str">
        <f t="shared" si="233"/>
        <v>03</v>
      </c>
      <c r="R2993" t="str">
        <f>+IFERROR(VLOOKUP(I2993, Listado!A:B, 2, FALSE()), "COMERCIALIZADORA INTERNACIONAL CARIBBEAN EXOTICS S A")</f>
        <v>LONDOÑO ECHEVERRI ALEJANDRA</v>
      </c>
      <c r="S2993" s="25">
        <f>+VLOOKUP(E2993, TC!A:D, 2, FALSE())</f>
        <v>4125.63</v>
      </c>
      <c r="T2993" t="str">
        <f t="shared" si="234"/>
        <v>COP</v>
      </c>
    </row>
    <row r="2994" spans="1:20" ht="18.75" hidden="1" customHeight="1" x14ac:dyDescent="0.25">
      <c r="A2994" t="s">
        <v>2406</v>
      </c>
      <c r="B2994" t="s">
        <v>1923</v>
      </c>
      <c r="C2994" t="s">
        <v>1913</v>
      </c>
      <c r="D2994" s="24">
        <v>5799</v>
      </c>
      <c r="E2994" t="s">
        <v>1658</v>
      </c>
      <c r="F2994" t="s">
        <v>99</v>
      </c>
      <c r="G2994" t="s">
        <v>1914</v>
      </c>
      <c r="H2994" t="s">
        <v>2017</v>
      </c>
      <c r="I2994" t="s">
        <v>1838</v>
      </c>
      <c r="J2994" t="s">
        <v>1915</v>
      </c>
      <c r="K2994" t="s">
        <v>2026</v>
      </c>
      <c r="L2994" s="24">
        <v>38180</v>
      </c>
      <c r="M2994" s="25">
        <f>+VLOOKUP(E2994, TC!A:D, 4, FALSE())</f>
        <v>1.081799999030451</v>
      </c>
      <c r="N2994" s="24">
        <f t="shared" si="230"/>
        <v>38180</v>
      </c>
      <c r="O2994" t="str">
        <f t="shared" si="231"/>
        <v>FACTURA</v>
      </c>
      <c r="P2994" t="str">
        <f t="shared" si="232"/>
        <v>2025</v>
      </c>
      <c r="Q2994" t="str">
        <f t="shared" si="233"/>
        <v>03</v>
      </c>
      <c r="R2994" t="str">
        <f>+IFERROR(VLOOKUP(I2994, Listado!A:B, 2, FALSE()), "COMERCIALIZADORA INTERNACIONAL CARIBBEAN EXOTICS S A")</f>
        <v>LONDOÑO ECHEVERRI ALEJANDRA</v>
      </c>
      <c r="S2994" s="25">
        <f>+VLOOKUP(E2994, TC!A:D, 2, FALSE())</f>
        <v>4125.63</v>
      </c>
      <c r="T2994" t="str">
        <f t="shared" si="234"/>
        <v>COP</v>
      </c>
    </row>
    <row r="2995" spans="1:20" ht="18.75" hidden="1" customHeight="1" x14ac:dyDescent="0.25">
      <c r="A2995" t="s">
        <v>2406</v>
      </c>
      <c r="B2995" t="s">
        <v>1923</v>
      </c>
      <c r="C2995" t="s">
        <v>1913</v>
      </c>
      <c r="D2995" s="24">
        <v>5799</v>
      </c>
      <c r="E2995" t="s">
        <v>1658</v>
      </c>
      <c r="F2995" t="s">
        <v>99</v>
      </c>
      <c r="G2995" t="s">
        <v>1914</v>
      </c>
      <c r="H2995" t="s">
        <v>2017</v>
      </c>
      <c r="I2995" t="s">
        <v>1838</v>
      </c>
      <c r="J2995" t="s">
        <v>1915</v>
      </c>
      <c r="K2995" t="s">
        <v>2026</v>
      </c>
      <c r="L2995" s="24">
        <v>15180</v>
      </c>
      <c r="M2995" s="25">
        <f>+VLOOKUP(E2995, TC!A:D, 4, FALSE())</f>
        <v>1.081799999030451</v>
      </c>
      <c r="N2995" s="24">
        <f t="shared" si="230"/>
        <v>15180</v>
      </c>
      <c r="O2995" t="str">
        <f t="shared" si="231"/>
        <v>FACTURA</v>
      </c>
      <c r="P2995" t="str">
        <f t="shared" si="232"/>
        <v>2025</v>
      </c>
      <c r="Q2995" t="str">
        <f t="shared" si="233"/>
        <v>03</v>
      </c>
      <c r="R2995" t="str">
        <f>+IFERROR(VLOOKUP(I2995, Listado!A:B, 2, FALSE()), "COMERCIALIZADORA INTERNACIONAL CARIBBEAN EXOTICS S A")</f>
        <v>LONDOÑO ECHEVERRI ALEJANDRA</v>
      </c>
      <c r="S2995" s="25">
        <f>+VLOOKUP(E2995, TC!A:D, 2, FALSE())</f>
        <v>4125.63</v>
      </c>
      <c r="T2995" t="str">
        <f t="shared" si="234"/>
        <v>COP</v>
      </c>
    </row>
    <row r="2996" spans="1:20" ht="18.75" hidden="1" customHeight="1" x14ac:dyDescent="0.25">
      <c r="A2996" t="s">
        <v>2406</v>
      </c>
      <c r="B2996" t="s">
        <v>1923</v>
      </c>
      <c r="C2996" t="s">
        <v>1913</v>
      </c>
      <c r="D2996" s="24">
        <v>5799</v>
      </c>
      <c r="E2996" t="s">
        <v>1658</v>
      </c>
      <c r="F2996" t="s">
        <v>99</v>
      </c>
      <c r="G2996" t="s">
        <v>1914</v>
      </c>
      <c r="H2996" t="s">
        <v>2017</v>
      </c>
      <c r="I2996" t="s">
        <v>1838</v>
      </c>
      <c r="J2996" t="s">
        <v>1915</v>
      </c>
      <c r="K2996" t="s">
        <v>2019</v>
      </c>
      <c r="L2996" s="24">
        <v>69000</v>
      </c>
      <c r="M2996" s="25">
        <f>+VLOOKUP(E2996, TC!A:D, 4, FALSE())</f>
        <v>1.081799999030451</v>
      </c>
      <c r="N2996" s="24">
        <f t="shared" si="230"/>
        <v>69000</v>
      </c>
      <c r="O2996" t="str">
        <f t="shared" si="231"/>
        <v>FACTURA</v>
      </c>
      <c r="P2996" t="str">
        <f t="shared" si="232"/>
        <v>2025</v>
      </c>
      <c r="Q2996" t="str">
        <f t="shared" si="233"/>
        <v>03</v>
      </c>
      <c r="R2996" t="str">
        <f>+IFERROR(VLOOKUP(I2996, Listado!A:B, 2, FALSE()), "COMERCIALIZADORA INTERNACIONAL CARIBBEAN EXOTICS S A")</f>
        <v>LONDOÑO ECHEVERRI ALEJANDRA</v>
      </c>
      <c r="S2996" s="25">
        <f>+VLOOKUP(E2996, TC!A:D, 2, FALSE())</f>
        <v>4125.63</v>
      </c>
      <c r="T2996" t="str">
        <f t="shared" si="234"/>
        <v>COP</v>
      </c>
    </row>
    <row r="2997" spans="1:20" ht="18.75" hidden="1" customHeight="1" x14ac:dyDescent="0.25">
      <c r="A2997" t="s">
        <v>2406</v>
      </c>
      <c r="B2997" t="s">
        <v>1923</v>
      </c>
      <c r="C2997" t="s">
        <v>1913</v>
      </c>
      <c r="D2997" s="24">
        <v>5799</v>
      </c>
      <c r="E2997" t="s">
        <v>1658</v>
      </c>
      <c r="F2997" t="s">
        <v>99</v>
      </c>
      <c r="G2997" t="s">
        <v>1914</v>
      </c>
      <c r="H2997" t="s">
        <v>2017</v>
      </c>
      <c r="I2997" t="s">
        <v>1838</v>
      </c>
      <c r="J2997" t="s">
        <v>1915</v>
      </c>
      <c r="K2997" t="s">
        <v>2019</v>
      </c>
      <c r="L2997" s="24">
        <v>44400</v>
      </c>
      <c r="M2997" s="25">
        <f>+VLOOKUP(E2997, TC!A:D, 4, FALSE())</f>
        <v>1.081799999030451</v>
      </c>
      <c r="N2997" s="24">
        <f t="shared" si="230"/>
        <v>44400</v>
      </c>
      <c r="O2997" t="str">
        <f t="shared" si="231"/>
        <v>FACTURA</v>
      </c>
      <c r="P2997" t="str">
        <f t="shared" si="232"/>
        <v>2025</v>
      </c>
      <c r="Q2997" t="str">
        <f t="shared" si="233"/>
        <v>03</v>
      </c>
      <c r="R2997" t="str">
        <f>+IFERROR(VLOOKUP(I2997, Listado!A:B, 2, FALSE()), "COMERCIALIZADORA INTERNACIONAL CARIBBEAN EXOTICS S A")</f>
        <v>LONDOÑO ECHEVERRI ALEJANDRA</v>
      </c>
      <c r="S2997" s="25">
        <f>+VLOOKUP(E2997, TC!A:D, 2, FALSE())</f>
        <v>4125.63</v>
      </c>
      <c r="T2997" t="str">
        <f t="shared" si="234"/>
        <v>COP</v>
      </c>
    </row>
    <row r="2998" spans="1:20" ht="18.75" hidden="1" customHeight="1" x14ac:dyDescent="0.25">
      <c r="A2998" t="s">
        <v>2406</v>
      </c>
      <c r="B2998" t="s">
        <v>1923</v>
      </c>
      <c r="C2998" t="s">
        <v>1913</v>
      </c>
      <c r="D2998" s="24">
        <v>5799</v>
      </c>
      <c r="E2998" t="s">
        <v>1658</v>
      </c>
      <c r="F2998" t="s">
        <v>99</v>
      </c>
      <c r="G2998" t="s">
        <v>1914</v>
      </c>
      <c r="H2998" t="s">
        <v>2017</v>
      </c>
      <c r="I2998" t="s">
        <v>1838</v>
      </c>
      <c r="J2998" t="s">
        <v>1915</v>
      </c>
      <c r="K2998" t="s">
        <v>2019</v>
      </c>
      <c r="L2998" s="24">
        <v>43800</v>
      </c>
      <c r="M2998" s="25">
        <f>+VLOOKUP(E2998, TC!A:D, 4, FALSE())</f>
        <v>1.081799999030451</v>
      </c>
      <c r="N2998" s="24">
        <f t="shared" si="230"/>
        <v>43800</v>
      </c>
      <c r="O2998" t="str">
        <f t="shared" si="231"/>
        <v>FACTURA</v>
      </c>
      <c r="P2998" t="str">
        <f t="shared" si="232"/>
        <v>2025</v>
      </c>
      <c r="Q2998" t="str">
        <f t="shared" si="233"/>
        <v>03</v>
      </c>
      <c r="R2998" t="str">
        <f>+IFERROR(VLOOKUP(I2998, Listado!A:B, 2, FALSE()), "COMERCIALIZADORA INTERNACIONAL CARIBBEAN EXOTICS S A")</f>
        <v>LONDOÑO ECHEVERRI ALEJANDRA</v>
      </c>
      <c r="S2998" s="25">
        <f>+VLOOKUP(E2998, TC!A:D, 2, FALSE())</f>
        <v>4125.63</v>
      </c>
      <c r="T2998" t="str">
        <f t="shared" si="234"/>
        <v>COP</v>
      </c>
    </row>
    <row r="2999" spans="1:20" ht="18.75" hidden="1" customHeight="1" x14ac:dyDescent="0.25">
      <c r="A2999" t="s">
        <v>2406</v>
      </c>
      <c r="B2999" t="s">
        <v>1923</v>
      </c>
      <c r="C2999" t="s">
        <v>1913</v>
      </c>
      <c r="D2999" s="24">
        <v>5799</v>
      </c>
      <c r="E2999" t="s">
        <v>1658</v>
      </c>
      <c r="F2999" t="s">
        <v>99</v>
      </c>
      <c r="G2999" t="s">
        <v>1914</v>
      </c>
      <c r="H2999" t="s">
        <v>2017</v>
      </c>
      <c r="I2999" t="s">
        <v>1838</v>
      </c>
      <c r="J2999" t="s">
        <v>1915</v>
      </c>
      <c r="K2999" t="s">
        <v>2019</v>
      </c>
      <c r="L2999" s="24">
        <v>10800</v>
      </c>
      <c r="M2999" s="25">
        <f>+VLOOKUP(E2999, TC!A:D, 4, FALSE())</f>
        <v>1.081799999030451</v>
      </c>
      <c r="N2999" s="24">
        <f t="shared" si="230"/>
        <v>10800</v>
      </c>
      <c r="O2999" t="str">
        <f t="shared" si="231"/>
        <v>FACTURA</v>
      </c>
      <c r="P2999" t="str">
        <f t="shared" si="232"/>
        <v>2025</v>
      </c>
      <c r="Q2999" t="str">
        <f t="shared" si="233"/>
        <v>03</v>
      </c>
      <c r="R2999" t="str">
        <f>+IFERROR(VLOOKUP(I2999, Listado!A:B, 2, FALSE()), "COMERCIALIZADORA INTERNACIONAL CARIBBEAN EXOTICS S A")</f>
        <v>LONDOÑO ECHEVERRI ALEJANDRA</v>
      </c>
      <c r="S2999" s="25">
        <f>+VLOOKUP(E2999, TC!A:D, 2, FALSE())</f>
        <v>4125.63</v>
      </c>
      <c r="T2999" t="str">
        <f t="shared" si="234"/>
        <v>COP</v>
      </c>
    </row>
    <row r="3000" spans="1:20" ht="18.75" hidden="1" customHeight="1" x14ac:dyDescent="0.25">
      <c r="A3000" t="s">
        <v>2406</v>
      </c>
      <c r="B3000" t="s">
        <v>1923</v>
      </c>
      <c r="C3000" t="s">
        <v>1913</v>
      </c>
      <c r="D3000" s="24">
        <v>5799</v>
      </c>
      <c r="E3000" t="s">
        <v>1658</v>
      </c>
      <c r="F3000" t="s">
        <v>99</v>
      </c>
      <c r="G3000" t="s">
        <v>1914</v>
      </c>
      <c r="H3000" t="s">
        <v>2017</v>
      </c>
      <c r="I3000" t="s">
        <v>1838</v>
      </c>
      <c r="J3000" t="s">
        <v>1915</v>
      </c>
      <c r="K3000" t="s">
        <v>2022</v>
      </c>
      <c r="L3000" s="24">
        <v>279500</v>
      </c>
      <c r="M3000" s="25">
        <f>+VLOOKUP(E3000, TC!A:D, 4, FALSE())</f>
        <v>1.081799999030451</v>
      </c>
      <c r="N3000" s="24">
        <f t="shared" si="230"/>
        <v>279500</v>
      </c>
      <c r="O3000" t="str">
        <f t="shared" si="231"/>
        <v>FACTURA</v>
      </c>
      <c r="P3000" t="str">
        <f t="shared" si="232"/>
        <v>2025</v>
      </c>
      <c r="Q3000" t="str">
        <f t="shared" si="233"/>
        <v>03</v>
      </c>
      <c r="R3000" t="str">
        <f>+IFERROR(VLOOKUP(I3000, Listado!A:B, 2, FALSE()), "COMERCIALIZADORA INTERNACIONAL CARIBBEAN EXOTICS S A")</f>
        <v>LONDOÑO ECHEVERRI ALEJANDRA</v>
      </c>
      <c r="S3000" s="25">
        <f>+VLOOKUP(E3000, TC!A:D, 2, FALSE())</f>
        <v>4125.63</v>
      </c>
      <c r="T3000" t="str">
        <f t="shared" si="234"/>
        <v>COP</v>
      </c>
    </row>
    <row r="3001" spans="1:20" ht="18.75" hidden="1" customHeight="1" x14ac:dyDescent="0.25">
      <c r="A3001" t="s">
        <v>2406</v>
      </c>
      <c r="B3001" t="s">
        <v>1923</v>
      </c>
      <c r="C3001" t="s">
        <v>1913</v>
      </c>
      <c r="D3001" s="24">
        <v>5800</v>
      </c>
      <c r="E3001" t="s">
        <v>1658</v>
      </c>
      <c r="F3001" t="s">
        <v>128</v>
      </c>
      <c r="G3001" t="s">
        <v>112</v>
      </c>
      <c r="H3001" t="s">
        <v>2419</v>
      </c>
      <c r="I3001" t="s">
        <v>1870</v>
      </c>
      <c r="J3001" t="s">
        <v>1930</v>
      </c>
      <c r="K3001" t="s">
        <v>1928</v>
      </c>
      <c r="L3001" s="24">
        <v>1249.8</v>
      </c>
      <c r="M3001" s="25">
        <f>+VLOOKUP(E3001, TC!A:D, 4, FALSE())</f>
        <v>1.081799999030451</v>
      </c>
      <c r="N3001" s="24">
        <f t="shared" si="230"/>
        <v>1249.8</v>
      </c>
      <c r="O3001" t="str">
        <f t="shared" si="231"/>
        <v>FACTURA</v>
      </c>
      <c r="P3001" t="str">
        <f t="shared" si="232"/>
        <v>2025</v>
      </c>
      <c r="Q3001" t="str">
        <f t="shared" si="233"/>
        <v>03</v>
      </c>
      <c r="R3001" t="str">
        <f>+IFERROR(VLOOKUP(I3001, Listado!A:B, 2, FALSE()), "COMERCIALIZADORA INTERNACIONAL CARIBBEAN EXOTICS S A")</f>
        <v>HINCAPIE CONTRERAS ERIKA STEFANIA</v>
      </c>
      <c r="S3001" s="25">
        <f>+VLOOKUP(E3001, TC!A:D, 2, FALSE())</f>
        <v>4125.63</v>
      </c>
      <c r="T3001" t="str">
        <f t="shared" si="234"/>
        <v>USD</v>
      </c>
    </row>
    <row r="3002" spans="1:20" ht="18.75" hidden="1" customHeight="1" x14ac:dyDescent="0.25">
      <c r="A3002" t="s">
        <v>2406</v>
      </c>
      <c r="B3002" t="s">
        <v>1923</v>
      </c>
      <c r="C3002" t="s">
        <v>1913</v>
      </c>
      <c r="D3002" s="24">
        <v>5800</v>
      </c>
      <c r="E3002" t="s">
        <v>1658</v>
      </c>
      <c r="F3002" t="s">
        <v>128</v>
      </c>
      <c r="G3002" t="s">
        <v>112</v>
      </c>
      <c r="H3002" t="s">
        <v>2419</v>
      </c>
      <c r="I3002" t="s">
        <v>1870</v>
      </c>
      <c r="J3002" t="s">
        <v>1930</v>
      </c>
      <c r="K3002" t="s">
        <v>1937</v>
      </c>
      <c r="L3002" s="24">
        <v>1870</v>
      </c>
      <c r="M3002" s="25">
        <f>+VLOOKUP(E3002, TC!A:D, 4, FALSE())</f>
        <v>1.081799999030451</v>
      </c>
      <c r="N3002" s="24">
        <f t="shared" si="230"/>
        <v>1870</v>
      </c>
      <c r="O3002" t="str">
        <f t="shared" si="231"/>
        <v>FACTURA</v>
      </c>
      <c r="P3002" t="str">
        <f t="shared" si="232"/>
        <v>2025</v>
      </c>
      <c r="Q3002" t="str">
        <f t="shared" si="233"/>
        <v>03</v>
      </c>
      <c r="R3002" t="str">
        <f>+IFERROR(VLOOKUP(I3002, Listado!A:B, 2, FALSE()), "COMERCIALIZADORA INTERNACIONAL CARIBBEAN EXOTICS S A")</f>
        <v>HINCAPIE CONTRERAS ERIKA STEFANIA</v>
      </c>
      <c r="S3002" s="25">
        <f>+VLOOKUP(E3002, TC!A:D, 2, FALSE())</f>
        <v>4125.63</v>
      </c>
      <c r="T3002" t="str">
        <f t="shared" si="234"/>
        <v>USD</v>
      </c>
    </row>
    <row r="3003" spans="1:20" ht="18.75" hidden="1" customHeight="1" x14ac:dyDescent="0.25">
      <c r="A3003" t="s">
        <v>2406</v>
      </c>
      <c r="B3003" t="s">
        <v>1923</v>
      </c>
      <c r="C3003" t="s">
        <v>1913</v>
      </c>
      <c r="D3003" s="24">
        <v>5800</v>
      </c>
      <c r="E3003" t="s">
        <v>1658</v>
      </c>
      <c r="F3003" t="s">
        <v>128</v>
      </c>
      <c r="G3003" t="s">
        <v>112</v>
      </c>
      <c r="H3003" t="s">
        <v>2419</v>
      </c>
      <c r="I3003" t="s">
        <v>1870</v>
      </c>
      <c r="J3003" t="s">
        <v>1930</v>
      </c>
      <c r="K3003" t="s">
        <v>1938</v>
      </c>
      <c r="L3003" s="24">
        <v>3068</v>
      </c>
      <c r="M3003" s="25">
        <f>+VLOOKUP(E3003, TC!A:D, 4, FALSE())</f>
        <v>1.081799999030451</v>
      </c>
      <c r="N3003" s="24">
        <f t="shared" si="230"/>
        <v>3068</v>
      </c>
      <c r="O3003" t="str">
        <f t="shared" si="231"/>
        <v>FACTURA</v>
      </c>
      <c r="P3003" t="str">
        <f t="shared" si="232"/>
        <v>2025</v>
      </c>
      <c r="Q3003" t="str">
        <f t="shared" si="233"/>
        <v>03</v>
      </c>
      <c r="R3003" t="str">
        <f>+IFERROR(VLOOKUP(I3003, Listado!A:B, 2, FALSE()), "COMERCIALIZADORA INTERNACIONAL CARIBBEAN EXOTICS S A")</f>
        <v>HINCAPIE CONTRERAS ERIKA STEFANIA</v>
      </c>
      <c r="S3003" s="25">
        <f>+VLOOKUP(E3003, TC!A:D, 2, FALSE())</f>
        <v>4125.63</v>
      </c>
      <c r="T3003" t="str">
        <f t="shared" si="234"/>
        <v>USD</v>
      </c>
    </row>
    <row r="3004" spans="1:20" ht="18.75" hidden="1" customHeight="1" x14ac:dyDescent="0.25">
      <c r="A3004" t="s">
        <v>2406</v>
      </c>
      <c r="B3004" t="s">
        <v>5</v>
      </c>
      <c r="C3004" t="s">
        <v>1913</v>
      </c>
      <c r="D3004" s="24">
        <v>11179</v>
      </c>
      <c r="E3004" t="s">
        <v>1658</v>
      </c>
      <c r="F3004" t="s">
        <v>128</v>
      </c>
      <c r="G3004" t="s">
        <v>110</v>
      </c>
      <c r="H3004" t="s">
        <v>2420</v>
      </c>
      <c r="I3004" t="s">
        <v>1850</v>
      </c>
      <c r="J3004" t="s">
        <v>1919</v>
      </c>
      <c r="K3004" t="s">
        <v>31</v>
      </c>
      <c r="L3004" s="24">
        <v>5712</v>
      </c>
      <c r="M3004" s="25">
        <f>+VLOOKUP(E3004, TC!A:D, 4, FALSE())</f>
        <v>1.081799999030451</v>
      </c>
      <c r="N3004" s="24">
        <f t="shared" si="230"/>
        <v>5712</v>
      </c>
      <c r="O3004" t="str">
        <f t="shared" si="231"/>
        <v>FACTURA</v>
      </c>
      <c r="P3004" t="str">
        <f t="shared" si="232"/>
        <v>2025</v>
      </c>
      <c r="Q3004" t="str">
        <f t="shared" si="233"/>
        <v>03</v>
      </c>
      <c r="R3004" t="str">
        <f>+IFERROR(VLOOKUP(I3004, Listado!A:B, 2, FALSE()), "COMERCIALIZADORA INTERNACIONAL CARIBBEAN EXOTICS S A")</f>
        <v>PEREZ MEJIA MARIA PAULINA</v>
      </c>
      <c r="S3004" s="25">
        <f>+VLOOKUP(E3004, TC!A:D, 2, FALSE())</f>
        <v>4125.63</v>
      </c>
      <c r="T3004" t="str">
        <f t="shared" si="234"/>
        <v>USD</v>
      </c>
    </row>
    <row r="3005" spans="1:20" ht="18.75" hidden="1" customHeight="1" x14ac:dyDescent="0.25">
      <c r="A3005" t="s">
        <v>2406</v>
      </c>
      <c r="B3005" t="s">
        <v>5</v>
      </c>
      <c r="C3005" t="s">
        <v>1913</v>
      </c>
      <c r="D3005" s="24">
        <v>11179</v>
      </c>
      <c r="E3005" t="s">
        <v>1658</v>
      </c>
      <c r="F3005" t="s">
        <v>128</v>
      </c>
      <c r="G3005" t="s">
        <v>110</v>
      </c>
      <c r="H3005" t="s">
        <v>2420</v>
      </c>
      <c r="I3005" t="s">
        <v>1850</v>
      </c>
      <c r="J3005" t="s">
        <v>1919</v>
      </c>
      <c r="K3005" t="s">
        <v>1956</v>
      </c>
      <c r="L3005" s="24">
        <v>16324</v>
      </c>
      <c r="M3005" s="25">
        <f>+VLOOKUP(E3005, TC!A:D, 4, FALSE())</f>
        <v>1.081799999030451</v>
      </c>
      <c r="N3005" s="24">
        <f t="shared" si="230"/>
        <v>16324</v>
      </c>
      <c r="O3005" t="str">
        <f t="shared" si="231"/>
        <v>FACTURA</v>
      </c>
      <c r="P3005" t="str">
        <f t="shared" si="232"/>
        <v>2025</v>
      </c>
      <c r="Q3005" t="str">
        <f t="shared" si="233"/>
        <v>03</v>
      </c>
      <c r="R3005" t="str">
        <f>+IFERROR(VLOOKUP(I3005, Listado!A:B, 2, FALSE()), "COMERCIALIZADORA INTERNACIONAL CARIBBEAN EXOTICS S A")</f>
        <v>PEREZ MEJIA MARIA PAULINA</v>
      </c>
      <c r="S3005" s="25">
        <f>+VLOOKUP(E3005, TC!A:D, 2, FALSE())</f>
        <v>4125.63</v>
      </c>
      <c r="T3005" t="str">
        <f t="shared" si="234"/>
        <v>USD</v>
      </c>
    </row>
    <row r="3006" spans="1:20" ht="18.75" hidden="1" customHeight="1" x14ac:dyDescent="0.25">
      <c r="A3006" t="s">
        <v>2406</v>
      </c>
      <c r="B3006" t="s">
        <v>5</v>
      </c>
      <c r="C3006" t="s">
        <v>1913</v>
      </c>
      <c r="D3006" s="24">
        <v>11179</v>
      </c>
      <c r="E3006" t="s">
        <v>1658</v>
      </c>
      <c r="F3006" t="s">
        <v>128</v>
      </c>
      <c r="G3006" t="s">
        <v>110</v>
      </c>
      <c r="H3006" t="s">
        <v>2420</v>
      </c>
      <c r="I3006" t="s">
        <v>1850</v>
      </c>
      <c r="J3006" t="s">
        <v>1919</v>
      </c>
      <c r="K3006" t="s">
        <v>34</v>
      </c>
      <c r="L3006" s="24">
        <v>8960</v>
      </c>
      <c r="M3006" s="25">
        <f>+VLOOKUP(E3006, TC!A:D, 4, FALSE())</f>
        <v>1.081799999030451</v>
      </c>
      <c r="N3006" s="24">
        <f t="shared" si="230"/>
        <v>8960</v>
      </c>
      <c r="O3006" t="str">
        <f t="shared" si="231"/>
        <v>FACTURA</v>
      </c>
      <c r="P3006" t="str">
        <f t="shared" si="232"/>
        <v>2025</v>
      </c>
      <c r="Q3006" t="str">
        <f t="shared" si="233"/>
        <v>03</v>
      </c>
      <c r="R3006" t="str">
        <f>+IFERROR(VLOOKUP(I3006, Listado!A:B, 2, FALSE()), "COMERCIALIZADORA INTERNACIONAL CARIBBEAN EXOTICS S A")</f>
        <v>PEREZ MEJIA MARIA PAULINA</v>
      </c>
      <c r="S3006" s="25">
        <f>+VLOOKUP(E3006, TC!A:D, 2, FALSE())</f>
        <v>4125.63</v>
      </c>
      <c r="T3006" t="str">
        <f t="shared" si="234"/>
        <v>USD</v>
      </c>
    </row>
    <row r="3007" spans="1:20" ht="18.75" hidden="1" customHeight="1" x14ac:dyDescent="0.25">
      <c r="A3007" t="s">
        <v>2406</v>
      </c>
      <c r="B3007" t="s">
        <v>5</v>
      </c>
      <c r="C3007" t="s">
        <v>1913</v>
      </c>
      <c r="D3007" s="24">
        <v>11180</v>
      </c>
      <c r="E3007" t="s">
        <v>1658</v>
      </c>
      <c r="F3007" t="s">
        <v>128</v>
      </c>
      <c r="G3007" t="s">
        <v>110</v>
      </c>
      <c r="H3007" t="s">
        <v>2421</v>
      </c>
      <c r="I3007" t="s">
        <v>1851</v>
      </c>
      <c r="J3007" t="s">
        <v>1940</v>
      </c>
      <c r="K3007" t="s">
        <v>42</v>
      </c>
      <c r="L3007" s="24">
        <v>3836</v>
      </c>
      <c r="M3007" s="25">
        <f>+VLOOKUP(E3007, TC!A:D, 4, FALSE())</f>
        <v>1.081799999030451</v>
      </c>
      <c r="N3007" s="24">
        <f t="shared" si="230"/>
        <v>3836</v>
      </c>
      <c r="O3007" t="str">
        <f t="shared" si="231"/>
        <v>FACTURA</v>
      </c>
      <c r="P3007" t="str">
        <f t="shared" si="232"/>
        <v>2025</v>
      </c>
      <c r="Q3007" t="str">
        <f t="shared" si="233"/>
        <v>03</v>
      </c>
      <c r="R3007" t="str">
        <f>+IFERROR(VLOOKUP(I3007, Listado!A:B, 2, FALSE()), "COMERCIALIZADORA INTERNACIONAL CARIBBEAN EXOTICS S A")</f>
        <v>PEREZ MEJIA MARIA PAULINA</v>
      </c>
      <c r="S3007" s="25">
        <f>+VLOOKUP(E3007, TC!A:D, 2, FALSE())</f>
        <v>4125.63</v>
      </c>
      <c r="T3007" t="str">
        <f t="shared" si="234"/>
        <v>USD</v>
      </c>
    </row>
    <row r="3008" spans="1:20" ht="18.75" hidden="1" customHeight="1" x14ac:dyDescent="0.25">
      <c r="A3008" t="s">
        <v>2406</v>
      </c>
      <c r="B3008" t="s">
        <v>5</v>
      </c>
      <c r="C3008" t="s">
        <v>1913</v>
      </c>
      <c r="D3008" s="24">
        <v>11181</v>
      </c>
      <c r="E3008" t="s">
        <v>1658</v>
      </c>
      <c r="F3008" t="s">
        <v>1924</v>
      </c>
      <c r="G3008" t="s">
        <v>108</v>
      </c>
      <c r="H3008" t="s">
        <v>2422</v>
      </c>
      <c r="I3008" t="s">
        <v>1894</v>
      </c>
      <c r="J3008" t="s">
        <v>1919</v>
      </c>
      <c r="K3008" t="s">
        <v>59</v>
      </c>
      <c r="L3008" s="24">
        <v>2052</v>
      </c>
      <c r="M3008" s="25">
        <f>+VLOOKUP(E3008, TC!A:D, 4, FALSE())</f>
        <v>1.081799999030451</v>
      </c>
      <c r="N3008" s="24">
        <f t="shared" si="230"/>
        <v>2219.8535980104853</v>
      </c>
      <c r="O3008" t="str">
        <f t="shared" si="231"/>
        <v>FACTURA</v>
      </c>
      <c r="P3008" t="str">
        <f t="shared" si="232"/>
        <v>2025</v>
      </c>
      <c r="Q3008" t="str">
        <f t="shared" si="233"/>
        <v>03</v>
      </c>
      <c r="R3008" t="str">
        <f>+IFERROR(VLOOKUP(I3008, Listado!A:B, 2, FALSE()), "COMERCIALIZADORA INTERNACIONAL CARIBBEAN EXOTICS S A")</f>
        <v>PIEDRAHITA PEREZ MARIANA</v>
      </c>
      <c r="S3008" s="25">
        <f>+VLOOKUP(E3008, TC!A:D, 2, FALSE())</f>
        <v>4125.63</v>
      </c>
      <c r="T3008" t="str">
        <f t="shared" si="234"/>
        <v>EUR</v>
      </c>
    </row>
    <row r="3009" spans="1:20" ht="18.75" hidden="1" customHeight="1" x14ac:dyDescent="0.25">
      <c r="A3009" t="s">
        <v>2406</v>
      </c>
      <c r="B3009" t="s">
        <v>5</v>
      </c>
      <c r="C3009" t="s">
        <v>1913</v>
      </c>
      <c r="D3009" s="24">
        <v>11181</v>
      </c>
      <c r="E3009" t="s">
        <v>1658</v>
      </c>
      <c r="F3009" t="s">
        <v>1924</v>
      </c>
      <c r="G3009" t="s">
        <v>108</v>
      </c>
      <c r="H3009" t="s">
        <v>2422</v>
      </c>
      <c r="I3009" t="s">
        <v>1894</v>
      </c>
      <c r="J3009" t="s">
        <v>1919</v>
      </c>
      <c r="K3009" t="s">
        <v>58</v>
      </c>
      <c r="L3009" s="24">
        <v>4942.08</v>
      </c>
      <c r="M3009" s="25">
        <f>+VLOOKUP(E3009, TC!A:D, 4, FALSE())</f>
        <v>1.081799999030451</v>
      </c>
      <c r="N3009" s="24">
        <f t="shared" si="230"/>
        <v>5346.342139208411</v>
      </c>
      <c r="O3009" t="str">
        <f t="shared" si="231"/>
        <v>FACTURA</v>
      </c>
      <c r="P3009" t="str">
        <f t="shared" si="232"/>
        <v>2025</v>
      </c>
      <c r="Q3009" t="str">
        <f t="shared" si="233"/>
        <v>03</v>
      </c>
      <c r="R3009" t="str">
        <f>+IFERROR(VLOOKUP(I3009, Listado!A:B, 2, FALSE()), "COMERCIALIZADORA INTERNACIONAL CARIBBEAN EXOTICS S A")</f>
        <v>PIEDRAHITA PEREZ MARIANA</v>
      </c>
      <c r="S3009" s="25">
        <f>+VLOOKUP(E3009, TC!A:D, 2, FALSE())</f>
        <v>4125.63</v>
      </c>
      <c r="T3009" t="str">
        <f t="shared" si="234"/>
        <v>EUR</v>
      </c>
    </row>
    <row r="3010" spans="1:20" ht="18.75" hidden="1" customHeight="1" x14ac:dyDescent="0.25">
      <c r="A3010" t="s">
        <v>2406</v>
      </c>
      <c r="B3010" t="s">
        <v>5</v>
      </c>
      <c r="C3010" t="s">
        <v>1913</v>
      </c>
      <c r="D3010" s="24">
        <v>11181</v>
      </c>
      <c r="E3010" t="s">
        <v>1658</v>
      </c>
      <c r="F3010" t="s">
        <v>1924</v>
      </c>
      <c r="G3010" t="s">
        <v>108</v>
      </c>
      <c r="H3010" t="s">
        <v>2422</v>
      </c>
      <c r="I3010" t="s">
        <v>1894</v>
      </c>
      <c r="J3010" t="s">
        <v>1919</v>
      </c>
      <c r="K3010" t="s">
        <v>1959</v>
      </c>
      <c r="L3010" s="24">
        <v>1005</v>
      </c>
      <c r="M3010" s="25">
        <f>+VLOOKUP(E3010, TC!A:D, 4, FALSE())</f>
        <v>1.081799999030451</v>
      </c>
      <c r="N3010" s="24">
        <f t="shared" ref="N3010:N3073" si="235">+IF(F3010="EUR", (M3010*L3010), IF(I3010="JUAN MATAS SAS", (L3010/S3010), L3010))</f>
        <v>1087.2089990256031</v>
      </c>
      <c r="O3010" t="str">
        <f t="shared" ref="O3010:O3073" si="236">+IF(C3010="CFE", "FACTURA", IF(ISERROR(SEARCH("ANULA", H3010))=FALSE(), "ANULACIÓN FE", IF(ISERROR(SEARCH("CANCELLATION", H3010))=FALSE(), "ANULACIÓN FE", "NOTAS")))</f>
        <v>FACTURA</v>
      </c>
      <c r="P3010" t="str">
        <f t="shared" ref="P3010:P3073" si="237">+LEFT(E3010, 4)</f>
        <v>2025</v>
      </c>
      <c r="Q3010" t="str">
        <f t="shared" ref="Q3010:Q3073" si="238">+MID(E3010, 5, 2)</f>
        <v>03</v>
      </c>
      <c r="R3010" t="str">
        <f>+IFERROR(VLOOKUP(I3010, Listado!A:B, 2, FALSE()), "COMERCIALIZADORA INTERNACIONAL CARIBBEAN EXOTICS S A")</f>
        <v>PIEDRAHITA PEREZ MARIANA</v>
      </c>
      <c r="S3010" s="25">
        <f>+VLOOKUP(E3010, TC!A:D, 2, FALSE())</f>
        <v>4125.63</v>
      </c>
      <c r="T3010" t="str">
        <f t="shared" ref="T3010:T3073" si="239">+IF(I3010="JUAN MATAS SAS", "USD", F3010)</f>
        <v>EUR</v>
      </c>
    </row>
    <row r="3011" spans="1:20" ht="18.75" hidden="1" customHeight="1" x14ac:dyDescent="0.25">
      <c r="A3011" t="s">
        <v>2406</v>
      </c>
      <c r="B3011" t="s">
        <v>5</v>
      </c>
      <c r="C3011" t="s">
        <v>1913</v>
      </c>
      <c r="D3011" s="24">
        <v>11181</v>
      </c>
      <c r="E3011" t="s">
        <v>1658</v>
      </c>
      <c r="F3011" t="s">
        <v>1924</v>
      </c>
      <c r="G3011" t="s">
        <v>108</v>
      </c>
      <c r="H3011" t="s">
        <v>2422</v>
      </c>
      <c r="I3011" t="s">
        <v>1894</v>
      </c>
      <c r="J3011" t="s">
        <v>1919</v>
      </c>
      <c r="K3011" t="s">
        <v>1960</v>
      </c>
      <c r="L3011" s="24">
        <v>132.12</v>
      </c>
      <c r="M3011" s="25">
        <f>+VLOOKUP(E3011, TC!A:D, 4, FALSE())</f>
        <v>1.081799999030451</v>
      </c>
      <c r="N3011" s="24">
        <f t="shared" si="235"/>
        <v>142.92741587190318</v>
      </c>
      <c r="O3011" t="str">
        <f t="shared" si="236"/>
        <v>FACTURA</v>
      </c>
      <c r="P3011" t="str">
        <f t="shared" si="237"/>
        <v>2025</v>
      </c>
      <c r="Q3011" t="str">
        <f t="shared" si="238"/>
        <v>03</v>
      </c>
      <c r="R3011" t="str">
        <f>+IFERROR(VLOOKUP(I3011, Listado!A:B, 2, FALSE()), "COMERCIALIZADORA INTERNACIONAL CARIBBEAN EXOTICS S A")</f>
        <v>PIEDRAHITA PEREZ MARIANA</v>
      </c>
      <c r="S3011" s="25">
        <f>+VLOOKUP(E3011, TC!A:D, 2, FALSE())</f>
        <v>4125.63</v>
      </c>
      <c r="T3011" t="str">
        <f t="shared" si="239"/>
        <v>EUR</v>
      </c>
    </row>
    <row r="3012" spans="1:20" ht="18.75" hidden="1" customHeight="1" x14ac:dyDescent="0.25">
      <c r="A3012" t="s">
        <v>2406</v>
      </c>
      <c r="B3012" t="s">
        <v>5</v>
      </c>
      <c r="C3012" t="s">
        <v>1913</v>
      </c>
      <c r="D3012" s="24">
        <v>11182</v>
      </c>
      <c r="E3012" t="s">
        <v>1658</v>
      </c>
      <c r="F3012" t="s">
        <v>128</v>
      </c>
      <c r="G3012" t="s">
        <v>110</v>
      </c>
      <c r="I3012" t="s">
        <v>1850</v>
      </c>
      <c r="J3012" t="s">
        <v>1919</v>
      </c>
      <c r="K3012" t="s">
        <v>1918</v>
      </c>
      <c r="L3012" s="24">
        <v>100.8</v>
      </c>
      <c r="M3012" s="25">
        <f>+VLOOKUP(E3012, TC!A:D, 4, FALSE())</f>
        <v>1.081799999030451</v>
      </c>
      <c r="N3012" s="24">
        <f t="shared" si="235"/>
        <v>100.8</v>
      </c>
      <c r="O3012" t="str">
        <f t="shared" si="236"/>
        <v>FACTURA</v>
      </c>
      <c r="P3012" t="str">
        <f t="shared" si="237"/>
        <v>2025</v>
      </c>
      <c r="Q3012" t="str">
        <f t="shared" si="238"/>
        <v>03</v>
      </c>
      <c r="R3012" t="str">
        <f>+IFERROR(VLOOKUP(I3012, Listado!A:B, 2, FALSE()), "COMERCIALIZADORA INTERNACIONAL CARIBBEAN EXOTICS S A")</f>
        <v>PEREZ MEJIA MARIA PAULINA</v>
      </c>
      <c r="S3012" s="25">
        <f>+VLOOKUP(E3012, TC!A:D, 2, FALSE())</f>
        <v>4125.63</v>
      </c>
      <c r="T3012" t="str">
        <f t="shared" si="239"/>
        <v>USD</v>
      </c>
    </row>
    <row r="3013" spans="1:20" ht="18.75" hidden="1" customHeight="1" x14ac:dyDescent="0.25">
      <c r="A3013" t="s">
        <v>2406</v>
      </c>
      <c r="B3013" t="s">
        <v>5</v>
      </c>
      <c r="C3013" t="s">
        <v>1913</v>
      </c>
      <c r="D3013" s="24">
        <v>11182</v>
      </c>
      <c r="E3013" t="s">
        <v>1658</v>
      </c>
      <c r="F3013" t="s">
        <v>128</v>
      </c>
      <c r="G3013" t="s">
        <v>110</v>
      </c>
      <c r="I3013" t="s">
        <v>1850</v>
      </c>
      <c r="J3013" t="s">
        <v>1919</v>
      </c>
      <c r="K3013" t="s">
        <v>1918</v>
      </c>
      <c r="L3013" s="24">
        <v>252</v>
      </c>
      <c r="M3013" s="25">
        <f>+VLOOKUP(E3013, TC!A:D, 4, FALSE())</f>
        <v>1.081799999030451</v>
      </c>
      <c r="N3013" s="24">
        <f t="shared" si="235"/>
        <v>252</v>
      </c>
      <c r="O3013" t="str">
        <f t="shared" si="236"/>
        <v>FACTURA</v>
      </c>
      <c r="P3013" t="str">
        <f t="shared" si="237"/>
        <v>2025</v>
      </c>
      <c r="Q3013" t="str">
        <f t="shared" si="238"/>
        <v>03</v>
      </c>
      <c r="R3013" t="str">
        <f>+IFERROR(VLOOKUP(I3013, Listado!A:B, 2, FALSE()), "COMERCIALIZADORA INTERNACIONAL CARIBBEAN EXOTICS S A")</f>
        <v>PEREZ MEJIA MARIA PAULINA</v>
      </c>
      <c r="S3013" s="25">
        <f>+VLOOKUP(E3013, TC!A:D, 2, FALSE())</f>
        <v>4125.63</v>
      </c>
      <c r="T3013" t="str">
        <f t="shared" si="239"/>
        <v>USD</v>
      </c>
    </row>
    <row r="3014" spans="1:20" ht="18.75" hidden="1" customHeight="1" x14ac:dyDescent="0.25">
      <c r="A3014" t="s">
        <v>2406</v>
      </c>
      <c r="B3014" t="s">
        <v>1923</v>
      </c>
      <c r="C3014" t="s">
        <v>1913</v>
      </c>
      <c r="D3014" s="24">
        <v>5801</v>
      </c>
      <c r="E3014" t="s">
        <v>1658</v>
      </c>
      <c r="F3014" t="s">
        <v>128</v>
      </c>
      <c r="G3014" t="s">
        <v>112</v>
      </c>
      <c r="H3014" t="s">
        <v>2219</v>
      </c>
      <c r="I3014" t="s">
        <v>1856</v>
      </c>
      <c r="J3014" t="s">
        <v>1930</v>
      </c>
      <c r="K3014" t="s">
        <v>1928</v>
      </c>
      <c r="L3014" s="24">
        <v>614.79</v>
      </c>
      <c r="M3014" s="25">
        <f>+VLOOKUP(E3014, TC!A:D, 4, FALSE())</f>
        <v>1.081799999030451</v>
      </c>
      <c r="N3014" s="24">
        <f t="shared" si="235"/>
        <v>614.79</v>
      </c>
      <c r="O3014" t="str">
        <f t="shared" si="236"/>
        <v>FACTURA</v>
      </c>
      <c r="P3014" t="str">
        <f t="shared" si="237"/>
        <v>2025</v>
      </c>
      <c r="Q3014" t="str">
        <f t="shared" si="238"/>
        <v>03</v>
      </c>
      <c r="R3014" t="str">
        <f>+IFERROR(VLOOKUP(I3014, Listado!A:B, 2, FALSE()), "COMERCIALIZADORA INTERNACIONAL CARIBBEAN EXOTICS S A")</f>
        <v>HINCAPIE CONTRERAS ERIKA STEFANIA</v>
      </c>
      <c r="S3014" s="25">
        <f>+VLOOKUP(E3014, TC!A:D, 2, FALSE())</f>
        <v>4125.63</v>
      </c>
      <c r="T3014" t="str">
        <f t="shared" si="239"/>
        <v>USD</v>
      </c>
    </row>
    <row r="3015" spans="1:20" ht="18.75" hidden="1" customHeight="1" x14ac:dyDescent="0.25">
      <c r="A3015" t="s">
        <v>2406</v>
      </c>
      <c r="B3015" t="s">
        <v>1923</v>
      </c>
      <c r="C3015" t="s">
        <v>1913</v>
      </c>
      <c r="D3015" s="24">
        <v>5801</v>
      </c>
      <c r="E3015" t="s">
        <v>1658</v>
      </c>
      <c r="F3015" t="s">
        <v>128</v>
      </c>
      <c r="G3015" t="s">
        <v>112</v>
      </c>
      <c r="H3015" t="s">
        <v>2219</v>
      </c>
      <c r="I3015" t="s">
        <v>1856</v>
      </c>
      <c r="J3015" t="s">
        <v>1930</v>
      </c>
      <c r="K3015" t="s">
        <v>1935</v>
      </c>
      <c r="L3015" s="24">
        <v>2314.1999999999998</v>
      </c>
      <c r="M3015" s="25">
        <f>+VLOOKUP(E3015, TC!A:D, 4, FALSE())</f>
        <v>1.081799999030451</v>
      </c>
      <c r="N3015" s="24">
        <f t="shared" si="235"/>
        <v>2314.1999999999998</v>
      </c>
      <c r="O3015" t="str">
        <f t="shared" si="236"/>
        <v>FACTURA</v>
      </c>
      <c r="P3015" t="str">
        <f t="shared" si="237"/>
        <v>2025</v>
      </c>
      <c r="Q3015" t="str">
        <f t="shared" si="238"/>
        <v>03</v>
      </c>
      <c r="R3015" t="str">
        <f>+IFERROR(VLOOKUP(I3015, Listado!A:B, 2, FALSE()), "COMERCIALIZADORA INTERNACIONAL CARIBBEAN EXOTICS S A")</f>
        <v>HINCAPIE CONTRERAS ERIKA STEFANIA</v>
      </c>
      <c r="S3015" s="25">
        <f>+VLOOKUP(E3015, TC!A:D, 2, FALSE())</f>
        <v>4125.63</v>
      </c>
      <c r="T3015" t="str">
        <f t="shared" si="239"/>
        <v>USD</v>
      </c>
    </row>
    <row r="3016" spans="1:20" ht="18.75" hidden="1" customHeight="1" x14ac:dyDescent="0.25">
      <c r="A3016" t="s">
        <v>2406</v>
      </c>
      <c r="B3016" t="s">
        <v>5</v>
      </c>
      <c r="C3016" t="s">
        <v>1970</v>
      </c>
      <c r="D3016" s="24">
        <v>2227</v>
      </c>
      <c r="E3016" t="s">
        <v>1658</v>
      </c>
      <c r="F3016" t="s">
        <v>128</v>
      </c>
      <c r="G3016" t="s">
        <v>110</v>
      </c>
      <c r="H3016" t="s">
        <v>2012</v>
      </c>
      <c r="I3016" t="s">
        <v>1851</v>
      </c>
      <c r="J3016" t="s">
        <v>1940</v>
      </c>
      <c r="K3016" t="s">
        <v>42</v>
      </c>
      <c r="L3016" s="24">
        <v>-178.2</v>
      </c>
      <c r="M3016" s="25">
        <f>+VLOOKUP(E3016, TC!A:D, 4, FALSE())</f>
        <v>1.081799999030451</v>
      </c>
      <c r="N3016" s="24">
        <f t="shared" si="235"/>
        <v>-178.2</v>
      </c>
      <c r="O3016" t="str">
        <f t="shared" si="236"/>
        <v>NOTAS</v>
      </c>
      <c r="P3016" t="str">
        <f t="shared" si="237"/>
        <v>2025</v>
      </c>
      <c r="Q3016" t="str">
        <f t="shared" si="238"/>
        <v>03</v>
      </c>
      <c r="R3016" t="str">
        <f>+IFERROR(VLOOKUP(I3016, Listado!A:B, 2, FALSE()), "COMERCIALIZADORA INTERNACIONAL CARIBBEAN EXOTICS S A")</f>
        <v>PEREZ MEJIA MARIA PAULINA</v>
      </c>
      <c r="S3016" s="25">
        <f>+VLOOKUP(E3016, TC!A:D, 2, FALSE())</f>
        <v>4125.63</v>
      </c>
      <c r="T3016" t="str">
        <f t="shared" si="239"/>
        <v>USD</v>
      </c>
    </row>
    <row r="3017" spans="1:20" ht="18.75" hidden="1" customHeight="1" x14ac:dyDescent="0.25">
      <c r="A3017" t="s">
        <v>2406</v>
      </c>
      <c r="B3017" t="s">
        <v>5</v>
      </c>
      <c r="C3017" t="s">
        <v>1970</v>
      </c>
      <c r="D3017" s="24">
        <v>2228</v>
      </c>
      <c r="E3017" t="s">
        <v>1658</v>
      </c>
      <c r="F3017" t="s">
        <v>1924</v>
      </c>
      <c r="G3017" t="s">
        <v>108</v>
      </c>
      <c r="H3017" t="s">
        <v>2012</v>
      </c>
      <c r="I3017" t="s">
        <v>1871</v>
      </c>
      <c r="J3017" t="s">
        <v>1919</v>
      </c>
      <c r="K3017" t="s">
        <v>2064</v>
      </c>
      <c r="L3017" s="24">
        <v>-79.03</v>
      </c>
      <c r="M3017" s="25">
        <f>+VLOOKUP(E3017, TC!A:D, 4, FALSE())</f>
        <v>1.081799999030451</v>
      </c>
      <c r="N3017" s="24">
        <f t="shared" si="235"/>
        <v>-85.494653923376546</v>
      </c>
      <c r="O3017" t="str">
        <f t="shared" si="236"/>
        <v>NOTAS</v>
      </c>
      <c r="P3017" t="str">
        <f t="shared" si="237"/>
        <v>2025</v>
      </c>
      <c r="Q3017" t="str">
        <f t="shared" si="238"/>
        <v>03</v>
      </c>
      <c r="R3017" t="str">
        <f>+IFERROR(VLOOKUP(I3017, Listado!A:B, 2, FALSE()), "COMERCIALIZADORA INTERNACIONAL CARIBBEAN EXOTICS S A")</f>
        <v>PIEDRAHITA PEREZ MARIANA</v>
      </c>
      <c r="S3017" s="25">
        <f>+VLOOKUP(E3017, TC!A:D, 2, FALSE())</f>
        <v>4125.63</v>
      </c>
      <c r="T3017" t="str">
        <f t="shared" si="239"/>
        <v>EUR</v>
      </c>
    </row>
    <row r="3018" spans="1:20" ht="18.75" hidden="1" customHeight="1" x14ac:dyDescent="0.25">
      <c r="A3018" t="s">
        <v>2406</v>
      </c>
      <c r="B3018" t="s">
        <v>5</v>
      </c>
      <c r="C3018" t="s">
        <v>1970</v>
      </c>
      <c r="D3018" s="24">
        <v>2229</v>
      </c>
      <c r="E3018" t="s">
        <v>1658</v>
      </c>
      <c r="F3018" t="s">
        <v>128</v>
      </c>
      <c r="G3018" t="s">
        <v>110</v>
      </c>
      <c r="H3018" t="s">
        <v>2423</v>
      </c>
      <c r="I3018" t="s">
        <v>1850</v>
      </c>
      <c r="J3018" t="s">
        <v>1919</v>
      </c>
      <c r="K3018" t="s">
        <v>53</v>
      </c>
      <c r="L3018" s="24">
        <v>-2066.36</v>
      </c>
      <c r="M3018" s="25">
        <f>+VLOOKUP(E3018, TC!A:D, 4, FALSE())</f>
        <v>1.081799999030451</v>
      </c>
      <c r="N3018" s="24">
        <f t="shared" si="235"/>
        <v>-2066.36</v>
      </c>
      <c r="O3018" t="str">
        <f t="shared" si="236"/>
        <v>NOTAS</v>
      </c>
      <c r="P3018" t="str">
        <f t="shared" si="237"/>
        <v>2025</v>
      </c>
      <c r="Q3018" t="str">
        <f t="shared" si="238"/>
        <v>03</v>
      </c>
      <c r="R3018" t="str">
        <f>+IFERROR(VLOOKUP(I3018, Listado!A:B, 2, FALSE()), "COMERCIALIZADORA INTERNACIONAL CARIBBEAN EXOTICS S A")</f>
        <v>PEREZ MEJIA MARIA PAULINA</v>
      </c>
      <c r="S3018" s="25">
        <f>+VLOOKUP(E3018, TC!A:D, 2, FALSE())</f>
        <v>4125.63</v>
      </c>
      <c r="T3018" t="str">
        <f t="shared" si="239"/>
        <v>USD</v>
      </c>
    </row>
    <row r="3019" spans="1:20" ht="18.75" hidden="1" customHeight="1" x14ac:dyDescent="0.25">
      <c r="A3019" t="s">
        <v>2406</v>
      </c>
      <c r="B3019" t="s">
        <v>5</v>
      </c>
      <c r="C3019" t="s">
        <v>1970</v>
      </c>
      <c r="D3019" s="24">
        <v>2230</v>
      </c>
      <c r="E3019" t="s">
        <v>1658</v>
      </c>
      <c r="F3019" t="s">
        <v>128</v>
      </c>
      <c r="G3019" t="s">
        <v>108</v>
      </c>
      <c r="H3019" t="s">
        <v>2012</v>
      </c>
      <c r="I3019" t="s">
        <v>1861</v>
      </c>
      <c r="J3019" t="s">
        <v>1944</v>
      </c>
      <c r="K3019" t="s">
        <v>28</v>
      </c>
      <c r="L3019" s="24">
        <v>-714.21</v>
      </c>
      <c r="M3019" s="25">
        <f>+VLOOKUP(E3019, TC!A:D, 4, FALSE())</f>
        <v>1.081799999030451</v>
      </c>
      <c r="N3019" s="24">
        <f t="shared" si="235"/>
        <v>-714.21</v>
      </c>
      <c r="O3019" t="str">
        <f t="shared" si="236"/>
        <v>NOTAS</v>
      </c>
      <c r="P3019" t="str">
        <f t="shared" si="237"/>
        <v>2025</v>
      </c>
      <c r="Q3019" t="str">
        <f t="shared" si="238"/>
        <v>03</v>
      </c>
      <c r="R3019" t="str">
        <f>+IFERROR(VLOOKUP(I3019, Listado!A:B, 2, FALSE()), "COMERCIALIZADORA INTERNACIONAL CARIBBEAN EXOTICS S A")</f>
        <v>PIEDRAHITA PEREZ MARIANA</v>
      </c>
      <c r="S3019" s="25">
        <f>+VLOOKUP(E3019, TC!A:D, 2, FALSE())</f>
        <v>4125.63</v>
      </c>
      <c r="T3019" t="str">
        <f t="shared" si="239"/>
        <v>USD</v>
      </c>
    </row>
    <row r="3020" spans="1:20" ht="18.75" hidden="1" customHeight="1" x14ac:dyDescent="0.25">
      <c r="A3020" t="s">
        <v>2406</v>
      </c>
      <c r="B3020" t="s">
        <v>5</v>
      </c>
      <c r="C3020" t="s">
        <v>1970</v>
      </c>
      <c r="D3020" s="24">
        <v>2231</v>
      </c>
      <c r="E3020" t="s">
        <v>1658</v>
      </c>
      <c r="F3020" t="s">
        <v>128</v>
      </c>
      <c r="G3020" t="s">
        <v>108</v>
      </c>
      <c r="H3020" t="s">
        <v>2012</v>
      </c>
      <c r="I3020" t="s">
        <v>1882</v>
      </c>
      <c r="J3020" t="s">
        <v>2049</v>
      </c>
      <c r="K3020" t="s">
        <v>2153</v>
      </c>
      <c r="L3020" s="24">
        <v>-525</v>
      </c>
      <c r="M3020" s="25">
        <f>+VLOOKUP(E3020, TC!A:D, 4, FALSE())</f>
        <v>1.081799999030451</v>
      </c>
      <c r="N3020" s="24">
        <f t="shared" si="235"/>
        <v>-525</v>
      </c>
      <c r="O3020" t="str">
        <f t="shared" si="236"/>
        <v>NOTAS</v>
      </c>
      <c r="P3020" t="str">
        <f t="shared" si="237"/>
        <v>2025</v>
      </c>
      <c r="Q3020" t="str">
        <f t="shared" si="238"/>
        <v>03</v>
      </c>
      <c r="R3020" t="str">
        <f>+IFERROR(VLOOKUP(I3020, Listado!A:B, 2, FALSE()), "COMERCIALIZADORA INTERNACIONAL CARIBBEAN EXOTICS S A")</f>
        <v>PIEDRAHITA PEREZ MARIANA</v>
      </c>
      <c r="S3020" s="25">
        <f>+VLOOKUP(E3020, TC!A:D, 2, FALSE())</f>
        <v>4125.63</v>
      </c>
      <c r="T3020" t="str">
        <f t="shared" si="239"/>
        <v>USD</v>
      </c>
    </row>
    <row r="3021" spans="1:20" ht="18.75" hidden="1" customHeight="1" x14ac:dyDescent="0.25">
      <c r="A3021" t="s">
        <v>2406</v>
      </c>
      <c r="B3021" t="s">
        <v>1923</v>
      </c>
      <c r="C3021" t="s">
        <v>1913</v>
      </c>
      <c r="D3021" s="24">
        <v>5802</v>
      </c>
      <c r="E3021" t="s">
        <v>1659</v>
      </c>
      <c r="F3021" t="s">
        <v>128</v>
      </c>
      <c r="G3021" t="s">
        <v>110</v>
      </c>
      <c r="H3021" t="s">
        <v>2424</v>
      </c>
      <c r="I3021" t="s">
        <v>1850</v>
      </c>
      <c r="J3021" t="s">
        <v>1919</v>
      </c>
      <c r="K3021" t="s">
        <v>1928</v>
      </c>
      <c r="L3021" s="24">
        <v>1696.22</v>
      </c>
      <c r="M3021" s="25">
        <f>+VLOOKUP(E3021, TC!A:D, 4, FALSE())</f>
        <v>1.087</v>
      </c>
      <c r="N3021" s="24">
        <f t="shared" si="235"/>
        <v>1696.22</v>
      </c>
      <c r="O3021" t="str">
        <f t="shared" si="236"/>
        <v>FACTURA</v>
      </c>
      <c r="P3021" t="str">
        <f t="shared" si="237"/>
        <v>2025</v>
      </c>
      <c r="Q3021" t="str">
        <f t="shared" si="238"/>
        <v>03</v>
      </c>
      <c r="R3021" t="str">
        <f>+IFERROR(VLOOKUP(I3021, Listado!A:B, 2, FALSE()), "COMERCIALIZADORA INTERNACIONAL CARIBBEAN EXOTICS S A")</f>
        <v>PEREZ MEJIA MARIA PAULINA</v>
      </c>
      <c r="S3021" s="25">
        <f>+VLOOKUP(E3021, TC!A:D, 2, FALSE())</f>
        <v>4104.5600000000004</v>
      </c>
      <c r="T3021" t="str">
        <f t="shared" si="239"/>
        <v>USD</v>
      </c>
    </row>
    <row r="3022" spans="1:20" ht="18.75" hidden="1" customHeight="1" x14ac:dyDescent="0.25">
      <c r="A3022" t="s">
        <v>2406</v>
      </c>
      <c r="B3022" t="s">
        <v>1923</v>
      </c>
      <c r="C3022" t="s">
        <v>1913</v>
      </c>
      <c r="D3022" s="24">
        <v>5802</v>
      </c>
      <c r="E3022" t="s">
        <v>1659</v>
      </c>
      <c r="F3022" t="s">
        <v>128</v>
      </c>
      <c r="G3022" t="s">
        <v>110</v>
      </c>
      <c r="H3022" t="s">
        <v>2424</v>
      </c>
      <c r="I3022" t="s">
        <v>1850</v>
      </c>
      <c r="J3022" t="s">
        <v>1919</v>
      </c>
      <c r="K3022" t="s">
        <v>9</v>
      </c>
      <c r="L3022" s="24">
        <v>3795</v>
      </c>
      <c r="M3022" s="25">
        <f>+VLOOKUP(E3022, TC!A:D, 4, FALSE())</f>
        <v>1.087</v>
      </c>
      <c r="N3022" s="24">
        <f t="shared" si="235"/>
        <v>3795</v>
      </c>
      <c r="O3022" t="str">
        <f t="shared" si="236"/>
        <v>FACTURA</v>
      </c>
      <c r="P3022" t="str">
        <f t="shared" si="237"/>
        <v>2025</v>
      </c>
      <c r="Q3022" t="str">
        <f t="shared" si="238"/>
        <v>03</v>
      </c>
      <c r="R3022" t="str">
        <f>+IFERROR(VLOOKUP(I3022, Listado!A:B, 2, FALSE()), "COMERCIALIZADORA INTERNACIONAL CARIBBEAN EXOTICS S A")</f>
        <v>PEREZ MEJIA MARIA PAULINA</v>
      </c>
      <c r="S3022" s="25">
        <f>+VLOOKUP(E3022, TC!A:D, 2, FALSE())</f>
        <v>4104.5600000000004</v>
      </c>
      <c r="T3022" t="str">
        <f t="shared" si="239"/>
        <v>USD</v>
      </c>
    </row>
    <row r="3023" spans="1:20" ht="18.75" hidden="1" customHeight="1" x14ac:dyDescent="0.25">
      <c r="A3023" t="s">
        <v>2406</v>
      </c>
      <c r="B3023" t="s">
        <v>1923</v>
      </c>
      <c r="C3023" t="s">
        <v>1913</v>
      </c>
      <c r="D3023" s="24">
        <v>5803</v>
      </c>
      <c r="E3023" t="s">
        <v>1659</v>
      </c>
      <c r="F3023" t="s">
        <v>1924</v>
      </c>
      <c r="G3023" t="s">
        <v>108</v>
      </c>
      <c r="H3023" t="s">
        <v>2425</v>
      </c>
      <c r="I3023" t="s">
        <v>1871</v>
      </c>
      <c r="J3023" t="s">
        <v>1919</v>
      </c>
      <c r="K3023" t="s">
        <v>1928</v>
      </c>
      <c r="L3023" s="24">
        <v>1900.53</v>
      </c>
      <c r="M3023" s="25">
        <f>+VLOOKUP(E3023, TC!A:D, 4, FALSE())</f>
        <v>1.087</v>
      </c>
      <c r="N3023" s="24">
        <f t="shared" si="235"/>
        <v>2065.8761099999997</v>
      </c>
      <c r="O3023" t="str">
        <f t="shared" si="236"/>
        <v>FACTURA</v>
      </c>
      <c r="P3023" t="str">
        <f t="shared" si="237"/>
        <v>2025</v>
      </c>
      <c r="Q3023" t="str">
        <f t="shared" si="238"/>
        <v>03</v>
      </c>
      <c r="R3023" t="str">
        <f>+IFERROR(VLOOKUP(I3023, Listado!A:B, 2, FALSE()), "COMERCIALIZADORA INTERNACIONAL CARIBBEAN EXOTICS S A")</f>
        <v>PIEDRAHITA PEREZ MARIANA</v>
      </c>
      <c r="S3023" s="25">
        <f>+VLOOKUP(E3023, TC!A:D, 2, FALSE())</f>
        <v>4104.5600000000004</v>
      </c>
      <c r="T3023" t="str">
        <f t="shared" si="239"/>
        <v>EUR</v>
      </c>
    </row>
    <row r="3024" spans="1:20" ht="18.75" hidden="1" customHeight="1" x14ac:dyDescent="0.25">
      <c r="A3024" t="s">
        <v>2406</v>
      </c>
      <c r="B3024" t="s">
        <v>1923</v>
      </c>
      <c r="C3024" t="s">
        <v>1913</v>
      </c>
      <c r="D3024" s="24">
        <v>5803</v>
      </c>
      <c r="E3024" t="s">
        <v>1659</v>
      </c>
      <c r="F3024" t="s">
        <v>1924</v>
      </c>
      <c r="G3024" t="s">
        <v>108</v>
      </c>
      <c r="H3024" t="s">
        <v>2425</v>
      </c>
      <c r="I3024" t="s">
        <v>1871</v>
      </c>
      <c r="J3024" t="s">
        <v>1919</v>
      </c>
      <c r="K3024" t="s">
        <v>2064</v>
      </c>
      <c r="L3024" s="24">
        <v>309</v>
      </c>
      <c r="M3024" s="25">
        <f>+VLOOKUP(E3024, TC!A:D, 4, FALSE())</f>
        <v>1.087</v>
      </c>
      <c r="N3024" s="24">
        <f t="shared" si="235"/>
        <v>335.88299999999998</v>
      </c>
      <c r="O3024" t="str">
        <f t="shared" si="236"/>
        <v>FACTURA</v>
      </c>
      <c r="P3024" t="str">
        <f t="shared" si="237"/>
        <v>2025</v>
      </c>
      <c r="Q3024" t="str">
        <f t="shared" si="238"/>
        <v>03</v>
      </c>
      <c r="R3024" t="str">
        <f>+IFERROR(VLOOKUP(I3024, Listado!A:B, 2, FALSE()), "COMERCIALIZADORA INTERNACIONAL CARIBBEAN EXOTICS S A")</f>
        <v>PIEDRAHITA PEREZ MARIANA</v>
      </c>
      <c r="S3024" s="25">
        <f>+VLOOKUP(E3024, TC!A:D, 2, FALSE())</f>
        <v>4104.5600000000004</v>
      </c>
      <c r="T3024" t="str">
        <f t="shared" si="239"/>
        <v>EUR</v>
      </c>
    </row>
    <row r="3025" spans="1:20" ht="18.75" hidden="1" customHeight="1" x14ac:dyDescent="0.25">
      <c r="A3025" t="s">
        <v>2406</v>
      </c>
      <c r="B3025" t="s">
        <v>1923</v>
      </c>
      <c r="C3025" t="s">
        <v>1913</v>
      </c>
      <c r="D3025" s="24">
        <v>5803</v>
      </c>
      <c r="E3025" t="s">
        <v>1659</v>
      </c>
      <c r="F3025" t="s">
        <v>1924</v>
      </c>
      <c r="G3025" t="s">
        <v>108</v>
      </c>
      <c r="H3025" t="s">
        <v>2425</v>
      </c>
      <c r="I3025" t="s">
        <v>1871</v>
      </c>
      <c r="J3025" t="s">
        <v>1919</v>
      </c>
      <c r="K3025" t="s">
        <v>8</v>
      </c>
      <c r="L3025" s="24">
        <v>3206.2</v>
      </c>
      <c r="M3025" s="25">
        <f>+VLOOKUP(E3025, TC!A:D, 4, FALSE())</f>
        <v>1.087</v>
      </c>
      <c r="N3025" s="24">
        <f t="shared" si="235"/>
        <v>3485.1393999999996</v>
      </c>
      <c r="O3025" t="str">
        <f t="shared" si="236"/>
        <v>FACTURA</v>
      </c>
      <c r="P3025" t="str">
        <f t="shared" si="237"/>
        <v>2025</v>
      </c>
      <c r="Q3025" t="str">
        <f t="shared" si="238"/>
        <v>03</v>
      </c>
      <c r="R3025" t="str">
        <f>+IFERROR(VLOOKUP(I3025, Listado!A:B, 2, FALSE()), "COMERCIALIZADORA INTERNACIONAL CARIBBEAN EXOTICS S A")</f>
        <v>PIEDRAHITA PEREZ MARIANA</v>
      </c>
      <c r="S3025" s="25">
        <f>+VLOOKUP(E3025, TC!A:D, 2, FALSE())</f>
        <v>4104.5600000000004</v>
      </c>
      <c r="T3025" t="str">
        <f t="shared" si="239"/>
        <v>EUR</v>
      </c>
    </row>
    <row r="3026" spans="1:20" ht="18.75" hidden="1" customHeight="1" x14ac:dyDescent="0.25">
      <c r="A3026" t="s">
        <v>2406</v>
      </c>
      <c r="B3026" t="s">
        <v>1923</v>
      </c>
      <c r="C3026" t="s">
        <v>1913</v>
      </c>
      <c r="D3026" s="24">
        <v>5803</v>
      </c>
      <c r="E3026" t="s">
        <v>1659</v>
      </c>
      <c r="F3026" t="s">
        <v>1924</v>
      </c>
      <c r="G3026" t="s">
        <v>108</v>
      </c>
      <c r="H3026" t="s">
        <v>2425</v>
      </c>
      <c r="I3026" t="s">
        <v>1871</v>
      </c>
      <c r="J3026" t="s">
        <v>1919</v>
      </c>
      <c r="K3026" t="s">
        <v>49</v>
      </c>
      <c r="L3026" s="24">
        <v>467.52</v>
      </c>
      <c r="M3026" s="25">
        <f>+VLOOKUP(E3026, TC!A:D, 4, FALSE())</f>
        <v>1.087</v>
      </c>
      <c r="N3026" s="24">
        <f t="shared" si="235"/>
        <v>508.19423999999998</v>
      </c>
      <c r="O3026" t="str">
        <f t="shared" si="236"/>
        <v>FACTURA</v>
      </c>
      <c r="P3026" t="str">
        <f t="shared" si="237"/>
        <v>2025</v>
      </c>
      <c r="Q3026" t="str">
        <f t="shared" si="238"/>
        <v>03</v>
      </c>
      <c r="R3026" t="str">
        <f>+IFERROR(VLOOKUP(I3026, Listado!A:B, 2, FALSE()), "COMERCIALIZADORA INTERNACIONAL CARIBBEAN EXOTICS S A")</f>
        <v>PIEDRAHITA PEREZ MARIANA</v>
      </c>
      <c r="S3026" s="25">
        <f>+VLOOKUP(E3026, TC!A:D, 2, FALSE())</f>
        <v>4104.5600000000004</v>
      </c>
      <c r="T3026" t="str">
        <f t="shared" si="239"/>
        <v>EUR</v>
      </c>
    </row>
    <row r="3027" spans="1:20" ht="18.75" hidden="1" customHeight="1" x14ac:dyDescent="0.25">
      <c r="A3027" t="s">
        <v>2406</v>
      </c>
      <c r="B3027" t="s">
        <v>1923</v>
      </c>
      <c r="C3027" t="s">
        <v>1913</v>
      </c>
      <c r="D3027" s="24">
        <v>5803</v>
      </c>
      <c r="E3027" t="s">
        <v>1659</v>
      </c>
      <c r="F3027" t="s">
        <v>1924</v>
      </c>
      <c r="G3027" t="s">
        <v>108</v>
      </c>
      <c r="H3027" t="s">
        <v>2425</v>
      </c>
      <c r="I3027" t="s">
        <v>1871</v>
      </c>
      <c r="J3027" t="s">
        <v>1919</v>
      </c>
      <c r="K3027" t="s">
        <v>2065</v>
      </c>
      <c r="L3027" s="24">
        <v>439.2</v>
      </c>
      <c r="M3027" s="25">
        <f>+VLOOKUP(E3027, TC!A:D, 4, FALSE())</f>
        <v>1.087</v>
      </c>
      <c r="N3027" s="24">
        <f t="shared" si="235"/>
        <v>477.41039999999998</v>
      </c>
      <c r="O3027" t="str">
        <f t="shared" si="236"/>
        <v>FACTURA</v>
      </c>
      <c r="P3027" t="str">
        <f t="shared" si="237"/>
        <v>2025</v>
      </c>
      <c r="Q3027" t="str">
        <f t="shared" si="238"/>
        <v>03</v>
      </c>
      <c r="R3027" t="str">
        <f>+IFERROR(VLOOKUP(I3027, Listado!A:B, 2, FALSE()), "COMERCIALIZADORA INTERNACIONAL CARIBBEAN EXOTICS S A")</f>
        <v>PIEDRAHITA PEREZ MARIANA</v>
      </c>
      <c r="S3027" s="25">
        <f>+VLOOKUP(E3027, TC!A:D, 2, FALSE())</f>
        <v>4104.5600000000004</v>
      </c>
      <c r="T3027" t="str">
        <f t="shared" si="239"/>
        <v>EUR</v>
      </c>
    </row>
    <row r="3028" spans="1:20" ht="18.75" hidden="1" customHeight="1" x14ac:dyDescent="0.25">
      <c r="A3028" t="s">
        <v>2406</v>
      </c>
      <c r="B3028" t="s">
        <v>1923</v>
      </c>
      <c r="C3028" t="s">
        <v>1913</v>
      </c>
      <c r="D3028" s="24">
        <v>5804</v>
      </c>
      <c r="E3028" t="s">
        <v>1659</v>
      </c>
      <c r="F3028" t="s">
        <v>1924</v>
      </c>
      <c r="G3028" t="s">
        <v>112</v>
      </c>
      <c r="H3028" t="s">
        <v>2426</v>
      </c>
      <c r="I3028" t="s">
        <v>1886</v>
      </c>
      <c r="J3028" t="s">
        <v>1919</v>
      </c>
      <c r="K3028" t="s">
        <v>1928</v>
      </c>
      <c r="L3028" s="24">
        <v>930.84</v>
      </c>
      <c r="M3028" s="25">
        <f>+VLOOKUP(E3028, TC!A:D, 4, FALSE())</f>
        <v>1.087</v>
      </c>
      <c r="N3028" s="24">
        <f t="shared" si="235"/>
        <v>1011.82308</v>
      </c>
      <c r="O3028" t="str">
        <f t="shared" si="236"/>
        <v>FACTURA</v>
      </c>
      <c r="P3028" t="str">
        <f t="shared" si="237"/>
        <v>2025</v>
      </c>
      <c r="Q3028" t="str">
        <f t="shared" si="238"/>
        <v>03</v>
      </c>
      <c r="R3028" t="str">
        <f>+IFERROR(VLOOKUP(I3028, Listado!A:B, 2, FALSE()), "COMERCIALIZADORA INTERNACIONAL CARIBBEAN EXOTICS S A")</f>
        <v>HINCAPIE CONTRERAS ERIKA STEFANIA</v>
      </c>
      <c r="S3028" s="25">
        <f>+VLOOKUP(E3028, TC!A:D, 2, FALSE())</f>
        <v>4104.5600000000004</v>
      </c>
      <c r="T3028" t="str">
        <f t="shared" si="239"/>
        <v>EUR</v>
      </c>
    </row>
    <row r="3029" spans="1:20" ht="18.75" hidden="1" customHeight="1" x14ac:dyDescent="0.25">
      <c r="A3029" t="s">
        <v>2406</v>
      </c>
      <c r="B3029" t="s">
        <v>1923</v>
      </c>
      <c r="C3029" t="s">
        <v>1913</v>
      </c>
      <c r="D3029" s="24">
        <v>5804</v>
      </c>
      <c r="E3029" t="s">
        <v>1659</v>
      </c>
      <c r="F3029" t="s">
        <v>1924</v>
      </c>
      <c r="G3029" t="s">
        <v>112</v>
      </c>
      <c r="H3029" t="s">
        <v>2426</v>
      </c>
      <c r="I3029" t="s">
        <v>1886</v>
      </c>
      <c r="J3029" t="s">
        <v>1919</v>
      </c>
      <c r="K3029" t="s">
        <v>2261</v>
      </c>
      <c r="L3029" s="24">
        <v>879.84</v>
      </c>
      <c r="M3029" s="25">
        <f>+VLOOKUP(E3029, TC!A:D, 4, FALSE())</f>
        <v>1.087</v>
      </c>
      <c r="N3029" s="24">
        <f t="shared" si="235"/>
        <v>956.38607999999999</v>
      </c>
      <c r="O3029" t="str">
        <f t="shared" si="236"/>
        <v>FACTURA</v>
      </c>
      <c r="P3029" t="str">
        <f t="shared" si="237"/>
        <v>2025</v>
      </c>
      <c r="Q3029" t="str">
        <f t="shared" si="238"/>
        <v>03</v>
      </c>
      <c r="R3029" t="str">
        <f>+IFERROR(VLOOKUP(I3029, Listado!A:B, 2, FALSE()), "COMERCIALIZADORA INTERNACIONAL CARIBBEAN EXOTICS S A")</f>
        <v>HINCAPIE CONTRERAS ERIKA STEFANIA</v>
      </c>
      <c r="S3029" s="25">
        <f>+VLOOKUP(E3029, TC!A:D, 2, FALSE())</f>
        <v>4104.5600000000004</v>
      </c>
      <c r="T3029" t="str">
        <f t="shared" si="239"/>
        <v>EUR</v>
      </c>
    </row>
    <row r="3030" spans="1:20" ht="18.75" hidden="1" customHeight="1" x14ac:dyDescent="0.25">
      <c r="A3030" t="s">
        <v>2406</v>
      </c>
      <c r="B3030" t="s">
        <v>1923</v>
      </c>
      <c r="C3030" t="s">
        <v>1913</v>
      </c>
      <c r="D3030" s="24">
        <v>5804</v>
      </c>
      <c r="E3030" t="s">
        <v>1659</v>
      </c>
      <c r="F3030" t="s">
        <v>1924</v>
      </c>
      <c r="G3030" t="s">
        <v>112</v>
      </c>
      <c r="H3030" t="s">
        <v>2426</v>
      </c>
      <c r="I3030" t="s">
        <v>1886</v>
      </c>
      <c r="J3030" t="s">
        <v>1919</v>
      </c>
      <c r="K3030" t="s">
        <v>2427</v>
      </c>
      <c r="L3030" s="24">
        <v>1282.32</v>
      </c>
      <c r="M3030" s="25">
        <f>+VLOOKUP(E3030, TC!A:D, 4, FALSE())</f>
        <v>1.087</v>
      </c>
      <c r="N3030" s="24">
        <f t="shared" si="235"/>
        <v>1393.8818399999998</v>
      </c>
      <c r="O3030" t="str">
        <f t="shared" si="236"/>
        <v>FACTURA</v>
      </c>
      <c r="P3030" t="str">
        <f t="shared" si="237"/>
        <v>2025</v>
      </c>
      <c r="Q3030" t="str">
        <f t="shared" si="238"/>
        <v>03</v>
      </c>
      <c r="R3030" t="str">
        <f>+IFERROR(VLOOKUP(I3030, Listado!A:B, 2, FALSE()), "COMERCIALIZADORA INTERNACIONAL CARIBBEAN EXOTICS S A")</f>
        <v>HINCAPIE CONTRERAS ERIKA STEFANIA</v>
      </c>
      <c r="S3030" s="25">
        <f>+VLOOKUP(E3030, TC!A:D, 2, FALSE())</f>
        <v>4104.5600000000004</v>
      </c>
      <c r="T3030" t="str">
        <f t="shared" si="239"/>
        <v>EUR</v>
      </c>
    </row>
    <row r="3031" spans="1:20" ht="18.75" hidden="1" customHeight="1" x14ac:dyDescent="0.25">
      <c r="A3031" t="s">
        <v>2406</v>
      </c>
      <c r="B3031" t="s">
        <v>1923</v>
      </c>
      <c r="C3031" t="s">
        <v>1913</v>
      </c>
      <c r="D3031" s="24">
        <v>5805</v>
      </c>
      <c r="E3031" t="s">
        <v>1659</v>
      </c>
      <c r="F3031" t="s">
        <v>128</v>
      </c>
      <c r="G3031" t="s">
        <v>110</v>
      </c>
      <c r="H3031" t="s">
        <v>2428</v>
      </c>
      <c r="I3031" t="s">
        <v>1883</v>
      </c>
      <c r="J3031" t="s">
        <v>1984</v>
      </c>
      <c r="K3031" t="s">
        <v>1928</v>
      </c>
      <c r="L3031" s="24">
        <v>1717.09</v>
      </c>
      <c r="M3031" s="25">
        <f>+VLOOKUP(E3031, TC!A:D, 4, FALSE())</f>
        <v>1.087</v>
      </c>
      <c r="N3031" s="24">
        <f t="shared" si="235"/>
        <v>1717.09</v>
      </c>
      <c r="O3031" t="str">
        <f t="shared" si="236"/>
        <v>FACTURA</v>
      </c>
      <c r="P3031" t="str">
        <f t="shared" si="237"/>
        <v>2025</v>
      </c>
      <c r="Q3031" t="str">
        <f t="shared" si="238"/>
        <v>03</v>
      </c>
      <c r="R3031" t="str">
        <f>+IFERROR(VLOOKUP(I3031, Listado!A:B, 2, FALSE()), "COMERCIALIZADORA INTERNACIONAL CARIBBEAN EXOTICS S A")</f>
        <v>PEREZ MEJIA MARIA PAULINA</v>
      </c>
      <c r="S3031" s="25">
        <f>+VLOOKUP(E3031, TC!A:D, 2, FALSE())</f>
        <v>4104.5600000000004</v>
      </c>
      <c r="T3031" t="str">
        <f t="shared" si="239"/>
        <v>USD</v>
      </c>
    </row>
    <row r="3032" spans="1:20" ht="18.75" hidden="1" customHeight="1" x14ac:dyDescent="0.25">
      <c r="A3032" t="s">
        <v>2406</v>
      </c>
      <c r="B3032" t="s">
        <v>1923</v>
      </c>
      <c r="C3032" t="s">
        <v>1913</v>
      </c>
      <c r="D3032" s="24">
        <v>5805</v>
      </c>
      <c r="E3032" t="s">
        <v>1659</v>
      </c>
      <c r="F3032" t="s">
        <v>128</v>
      </c>
      <c r="G3032" t="s">
        <v>110</v>
      </c>
      <c r="H3032" t="s">
        <v>2428</v>
      </c>
      <c r="I3032" t="s">
        <v>1883</v>
      </c>
      <c r="J3032" t="s">
        <v>1984</v>
      </c>
      <c r="K3032" t="s">
        <v>2197</v>
      </c>
      <c r="L3032" s="24">
        <v>2874.9</v>
      </c>
      <c r="M3032" s="25">
        <f>+VLOOKUP(E3032, TC!A:D, 4, FALSE())</f>
        <v>1.087</v>
      </c>
      <c r="N3032" s="24">
        <f t="shared" si="235"/>
        <v>2874.9</v>
      </c>
      <c r="O3032" t="str">
        <f t="shared" si="236"/>
        <v>FACTURA</v>
      </c>
      <c r="P3032" t="str">
        <f t="shared" si="237"/>
        <v>2025</v>
      </c>
      <c r="Q3032" t="str">
        <f t="shared" si="238"/>
        <v>03</v>
      </c>
      <c r="R3032" t="str">
        <f>+IFERROR(VLOOKUP(I3032, Listado!A:B, 2, FALSE()), "COMERCIALIZADORA INTERNACIONAL CARIBBEAN EXOTICS S A")</f>
        <v>PEREZ MEJIA MARIA PAULINA</v>
      </c>
      <c r="S3032" s="25">
        <f>+VLOOKUP(E3032, TC!A:D, 2, FALSE())</f>
        <v>4104.5600000000004</v>
      </c>
      <c r="T3032" t="str">
        <f t="shared" si="239"/>
        <v>USD</v>
      </c>
    </row>
    <row r="3033" spans="1:20" ht="18.75" hidden="1" customHeight="1" x14ac:dyDescent="0.25">
      <c r="A3033" t="s">
        <v>2406</v>
      </c>
      <c r="B3033" t="s">
        <v>1923</v>
      </c>
      <c r="C3033" t="s">
        <v>1913</v>
      </c>
      <c r="D3033" s="24">
        <v>5805</v>
      </c>
      <c r="E3033" t="s">
        <v>1659</v>
      </c>
      <c r="F3033" t="s">
        <v>128</v>
      </c>
      <c r="G3033" t="s">
        <v>110</v>
      </c>
      <c r="H3033" t="s">
        <v>2428</v>
      </c>
      <c r="I3033" t="s">
        <v>1883</v>
      </c>
      <c r="J3033" t="s">
        <v>1984</v>
      </c>
      <c r="K3033" t="s">
        <v>2198</v>
      </c>
      <c r="L3033" s="24">
        <v>1215.5</v>
      </c>
      <c r="M3033" s="25">
        <f>+VLOOKUP(E3033, TC!A:D, 4, FALSE())</f>
        <v>1.087</v>
      </c>
      <c r="N3033" s="24">
        <f t="shared" si="235"/>
        <v>1215.5</v>
      </c>
      <c r="O3033" t="str">
        <f t="shared" si="236"/>
        <v>FACTURA</v>
      </c>
      <c r="P3033" t="str">
        <f t="shared" si="237"/>
        <v>2025</v>
      </c>
      <c r="Q3033" t="str">
        <f t="shared" si="238"/>
        <v>03</v>
      </c>
      <c r="R3033" t="str">
        <f>+IFERROR(VLOOKUP(I3033, Listado!A:B, 2, FALSE()), "COMERCIALIZADORA INTERNACIONAL CARIBBEAN EXOTICS S A")</f>
        <v>PEREZ MEJIA MARIA PAULINA</v>
      </c>
      <c r="S3033" s="25">
        <f>+VLOOKUP(E3033, TC!A:D, 2, FALSE())</f>
        <v>4104.5600000000004</v>
      </c>
      <c r="T3033" t="str">
        <f t="shared" si="239"/>
        <v>USD</v>
      </c>
    </row>
    <row r="3034" spans="1:20" ht="18.75" hidden="1" customHeight="1" x14ac:dyDescent="0.25">
      <c r="A3034" t="s">
        <v>2406</v>
      </c>
      <c r="B3034" t="s">
        <v>1923</v>
      </c>
      <c r="C3034" t="s">
        <v>1913</v>
      </c>
      <c r="D3034" s="24">
        <v>5806</v>
      </c>
      <c r="E3034" t="s">
        <v>1659</v>
      </c>
      <c r="F3034" t="s">
        <v>128</v>
      </c>
      <c r="G3034" t="s">
        <v>110</v>
      </c>
      <c r="H3034" t="s">
        <v>2429</v>
      </c>
      <c r="I3034" t="s">
        <v>1851</v>
      </c>
      <c r="J3034" t="s">
        <v>1940</v>
      </c>
      <c r="K3034" t="s">
        <v>2070</v>
      </c>
      <c r="L3034" s="24">
        <v>320.64</v>
      </c>
      <c r="M3034" s="25">
        <f>+VLOOKUP(E3034, TC!A:D, 4, FALSE())</f>
        <v>1.087</v>
      </c>
      <c r="N3034" s="24">
        <f t="shared" si="235"/>
        <v>320.64</v>
      </c>
      <c r="O3034" t="str">
        <f t="shared" si="236"/>
        <v>FACTURA</v>
      </c>
      <c r="P3034" t="str">
        <f t="shared" si="237"/>
        <v>2025</v>
      </c>
      <c r="Q3034" t="str">
        <f t="shared" si="238"/>
        <v>03</v>
      </c>
      <c r="R3034" t="str">
        <f>+IFERROR(VLOOKUP(I3034, Listado!A:B, 2, FALSE()), "COMERCIALIZADORA INTERNACIONAL CARIBBEAN EXOTICS S A")</f>
        <v>PEREZ MEJIA MARIA PAULINA</v>
      </c>
      <c r="S3034" s="25">
        <f>+VLOOKUP(E3034, TC!A:D, 2, FALSE())</f>
        <v>4104.5600000000004</v>
      </c>
      <c r="T3034" t="str">
        <f t="shared" si="239"/>
        <v>USD</v>
      </c>
    </row>
    <row r="3035" spans="1:20" ht="18.75" hidden="1" customHeight="1" x14ac:dyDescent="0.25">
      <c r="A3035" t="s">
        <v>2406</v>
      </c>
      <c r="B3035" t="s">
        <v>1923</v>
      </c>
      <c r="C3035" t="s">
        <v>1913</v>
      </c>
      <c r="D3035" s="24">
        <v>5806</v>
      </c>
      <c r="E3035" t="s">
        <v>1659</v>
      </c>
      <c r="F3035" t="s">
        <v>128</v>
      </c>
      <c r="G3035" t="s">
        <v>110</v>
      </c>
      <c r="H3035" t="s">
        <v>2429</v>
      </c>
      <c r="I3035" t="s">
        <v>1851</v>
      </c>
      <c r="J3035" t="s">
        <v>1940</v>
      </c>
      <c r="K3035" t="s">
        <v>2015</v>
      </c>
      <c r="L3035" s="24">
        <v>97</v>
      </c>
      <c r="M3035" s="25">
        <f>+VLOOKUP(E3035, TC!A:D, 4, FALSE())</f>
        <v>1.087</v>
      </c>
      <c r="N3035" s="24">
        <f t="shared" si="235"/>
        <v>97</v>
      </c>
      <c r="O3035" t="str">
        <f t="shared" si="236"/>
        <v>FACTURA</v>
      </c>
      <c r="P3035" t="str">
        <f t="shared" si="237"/>
        <v>2025</v>
      </c>
      <c r="Q3035" t="str">
        <f t="shared" si="238"/>
        <v>03</v>
      </c>
      <c r="R3035" t="str">
        <f>+IFERROR(VLOOKUP(I3035, Listado!A:B, 2, FALSE()), "COMERCIALIZADORA INTERNACIONAL CARIBBEAN EXOTICS S A")</f>
        <v>PEREZ MEJIA MARIA PAULINA</v>
      </c>
      <c r="S3035" s="25">
        <f>+VLOOKUP(E3035, TC!A:D, 2, FALSE())</f>
        <v>4104.5600000000004</v>
      </c>
      <c r="T3035" t="str">
        <f t="shared" si="239"/>
        <v>USD</v>
      </c>
    </row>
    <row r="3036" spans="1:20" ht="18.75" hidden="1" customHeight="1" x14ac:dyDescent="0.25">
      <c r="A3036" t="s">
        <v>2406</v>
      </c>
      <c r="B3036" t="s">
        <v>1923</v>
      </c>
      <c r="C3036" t="s">
        <v>1913</v>
      </c>
      <c r="D3036" s="24">
        <v>5806</v>
      </c>
      <c r="E3036" t="s">
        <v>1659</v>
      </c>
      <c r="F3036" t="s">
        <v>128</v>
      </c>
      <c r="G3036" t="s">
        <v>110</v>
      </c>
      <c r="H3036" t="s">
        <v>2429</v>
      </c>
      <c r="I3036" t="s">
        <v>1851</v>
      </c>
      <c r="J3036" t="s">
        <v>1940</v>
      </c>
      <c r="K3036" t="s">
        <v>1942</v>
      </c>
      <c r="L3036" s="24">
        <v>1160</v>
      </c>
      <c r="M3036" s="25">
        <f>+VLOOKUP(E3036, TC!A:D, 4, FALSE())</f>
        <v>1.087</v>
      </c>
      <c r="N3036" s="24">
        <f t="shared" si="235"/>
        <v>1160</v>
      </c>
      <c r="O3036" t="str">
        <f t="shared" si="236"/>
        <v>FACTURA</v>
      </c>
      <c r="P3036" t="str">
        <f t="shared" si="237"/>
        <v>2025</v>
      </c>
      <c r="Q3036" t="str">
        <f t="shared" si="238"/>
        <v>03</v>
      </c>
      <c r="R3036" t="str">
        <f>+IFERROR(VLOOKUP(I3036, Listado!A:B, 2, FALSE()), "COMERCIALIZADORA INTERNACIONAL CARIBBEAN EXOTICS S A")</f>
        <v>PEREZ MEJIA MARIA PAULINA</v>
      </c>
      <c r="S3036" s="25">
        <f>+VLOOKUP(E3036, TC!A:D, 2, FALSE())</f>
        <v>4104.5600000000004</v>
      </c>
      <c r="T3036" t="str">
        <f t="shared" si="239"/>
        <v>USD</v>
      </c>
    </row>
    <row r="3037" spans="1:20" ht="18.75" hidden="1" customHeight="1" x14ac:dyDescent="0.25">
      <c r="A3037" t="s">
        <v>2406</v>
      </c>
      <c r="B3037" t="s">
        <v>1923</v>
      </c>
      <c r="C3037" t="s">
        <v>1913</v>
      </c>
      <c r="D3037" s="24">
        <v>5806</v>
      </c>
      <c r="E3037" t="s">
        <v>1659</v>
      </c>
      <c r="F3037" t="s">
        <v>128</v>
      </c>
      <c r="G3037" t="s">
        <v>110</v>
      </c>
      <c r="H3037" t="s">
        <v>2429</v>
      </c>
      <c r="I3037" t="s">
        <v>1851</v>
      </c>
      <c r="J3037" t="s">
        <v>1940</v>
      </c>
      <c r="K3037" t="s">
        <v>2334</v>
      </c>
      <c r="L3037" s="24">
        <v>94</v>
      </c>
      <c r="M3037" s="25">
        <f>+VLOOKUP(E3037, TC!A:D, 4, FALSE())</f>
        <v>1.087</v>
      </c>
      <c r="N3037" s="24">
        <f t="shared" si="235"/>
        <v>94</v>
      </c>
      <c r="O3037" t="str">
        <f t="shared" si="236"/>
        <v>FACTURA</v>
      </c>
      <c r="P3037" t="str">
        <f t="shared" si="237"/>
        <v>2025</v>
      </c>
      <c r="Q3037" t="str">
        <f t="shared" si="238"/>
        <v>03</v>
      </c>
      <c r="R3037" t="str">
        <f>+IFERROR(VLOOKUP(I3037, Listado!A:B, 2, FALSE()), "COMERCIALIZADORA INTERNACIONAL CARIBBEAN EXOTICS S A")</f>
        <v>PEREZ MEJIA MARIA PAULINA</v>
      </c>
      <c r="S3037" s="25">
        <f>+VLOOKUP(E3037, TC!A:D, 2, FALSE())</f>
        <v>4104.5600000000004</v>
      </c>
      <c r="T3037" t="str">
        <f t="shared" si="239"/>
        <v>USD</v>
      </c>
    </row>
    <row r="3038" spans="1:20" ht="18.75" hidden="1" customHeight="1" x14ac:dyDescent="0.25">
      <c r="A3038" t="s">
        <v>2406</v>
      </c>
      <c r="B3038" t="s">
        <v>1923</v>
      </c>
      <c r="C3038" t="s">
        <v>1913</v>
      </c>
      <c r="D3038" s="24">
        <v>5806</v>
      </c>
      <c r="E3038" t="s">
        <v>1659</v>
      </c>
      <c r="F3038" t="s">
        <v>128</v>
      </c>
      <c r="G3038" t="s">
        <v>110</v>
      </c>
      <c r="H3038" t="s">
        <v>2429</v>
      </c>
      <c r="I3038" t="s">
        <v>1851</v>
      </c>
      <c r="J3038" t="s">
        <v>1940</v>
      </c>
      <c r="K3038" t="s">
        <v>2016</v>
      </c>
      <c r="L3038" s="24">
        <v>3600</v>
      </c>
      <c r="M3038" s="25">
        <f>+VLOOKUP(E3038, TC!A:D, 4, FALSE())</f>
        <v>1.087</v>
      </c>
      <c r="N3038" s="24">
        <f t="shared" si="235"/>
        <v>3600</v>
      </c>
      <c r="O3038" t="str">
        <f t="shared" si="236"/>
        <v>FACTURA</v>
      </c>
      <c r="P3038" t="str">
        <f t="shared" si="237"/>
        <v>2025</v>
      </c>
      <c r="Q3038" t="str">
        <f t="shared" si="238"/>
        <v>03</v>
      </c>
      <c r="R3038" t="str">
        <f>+IFERROR(VLOOKUP(I3038, Listado!A:B, 2, FALSE()), "COMERCIALIZADORA INTERNACIONAL CARIBBEAN EXOTICS S A")</f>
        <v>PEREZ MEJIA MARIA PAULINA</v>
      </c>
      <c r="S3038" s="25">
        <f>+VLOOKUP(E3038, TC!A:D, 2, FALSE())</f>
        <v>4104.5600000000004</v>
      </c>
      <c r="T3038" t="str">
        <f t="shared" si="239"/>
        <v>USD</v>
      </c>
    </row>
    <row r="3039" spans="1:20" ht="18.75" hidden="1" customHeight="1" x14ac:dyDescent="0.25">
      <c r="A3039" t="s">
        <v>2406</v>
      </c>
      <c r="B3039" t="s">
        <v>1923</v>
      </c>
      <c r="C3039" t="s">
        <v>1913</v>
      </c>
      <c r="D3039" s="24">
        <v>5806</v>
      </c>
      <c r="E3039" t="s">
        <v>1659</v>
      </c>
      <c r="F3039" t="s">
        <v>128</v>
      </c>
      <c r="G3039" t="s">
        <v>110</v>
      </c>
      <c r="H3039" t="s">
        <v>2429</v>
      </c>
      <c r="I3039" t="s">
        <v>1851</v>
      </c>
      <c r="J3039" t="s">
        <v>1940</v>
      </c>
      <c r="K3039" t="s">
        <v>2149</v>
      </c>
      <c r="L3039" s="24">
        <v>169.2</v>
      </c>
      <c r="M3039" s="25">
        <f>+VLOOKUP(E3039, TC!A:D, 4, FALSE())</f>
        <v>1.087</v>
      </c>
      <c r="N3039" s="24">
        <f t="shared" si="235"/>
        <v>169.2</v>
      </c>
      <c r="O3039" t="str">
        <f t="shared" si="236"/>
        <v>FACTURA</v>
      </c>
      <c r="P3039" t="str">
        <f t="shared" si="237"/>
        <v>2025</v>
      </c>
      <c r="Q3039" t="str">
        <f t="shared" si="238"/>
        <v>03</v>
      </c>
      <c r="R3039" t="str">
        <f>+IFERROR(VLOOKUP(I3039, Listado!A:B, 2, FALSE()), "COMERCIALIZADORA INTERNACIONAL CARIBBEAN EXOTICS S A")</f>
        <v>PEREZ MEJIA MARIA PAULINA</v>
      </c>
      <c r="S3039" s="25">
        <f>+VLOOKUP(E3039, TC!A:D, 2, FALSE())</f>
        <v>4104.5600000000004</v>
      </c>
      <c r="T3039" t="str">
        <f t="shared" si="239"/>
        <v>USD</v>
      </c>
    </row>
    <row r="3040" spans="1:20" ht="18.75" hidden="1" customHeight="1" x14ac:dyDescent="0.25">
      <c r="A3040" t="s">
        <v>2406</v>
      </c>
      <c r="B3040" t="s">
        <v>1923</v>
      </c>
      <c r="C3040" t="s">
        <v>1913</v>
      </c>
      <c r="D3040" s="24">
        <v>5807</v>
      </c>
      <c r="E3040" t="s">
        <v>1659</v>
      </c>
      <c r="F3040" t="s">
        <v>128</v>
      </c>
      <c r="G3040" t="s">
        <v>108</v>
      </c>
      <c r="H3040" t="s">
        <v>2430</v>
      </c>
      <c r="I3040" t="s">
        <v>1878</v>
      </c>
      <c r="J3040" t="s">
        <v>2007</v>
      </c>
      <c r="K3040" t="s">
        <v>2008</v>
      </c>
      <c r="L3040" s="24">
        <v>1800</v>
      </c>
      <c r="M3040" s="25">
        <f>+VLOOKUP(E3040, TC!A:D, 4, FALSE())</f>
        <v>1.087</v>
      </c>
      <c r="N3040" s="24">
        <f t="shared" si="235"/>
        <v>1800</v>
      </c>
      <c r="O3040" t="str">
        <f t="shared" si="236"/>
        <v>FACTURA</v>
      </c>
      <c r="P3040" t="str">
        <f t="shared" si="237"/>
        <v>2025</v>
      </c>
      <c r="Q3040" t="str">
        <f t="shared" si="238"/>
        <v>03</v>
      </c>
      <c r="R3040" t="str">
        <f>+IFERROR(VLOOKUP(I3040, Listado!A:B, 2, FALSE()), "COMERCIALIZADORA INTERNACIONAL CARIBBEAN EXOTICS S A")</f>
        <v>PIEDRAHITA PEREZ MARIANA</v>
      </c>
      <c r="S3040" s="25">
        <f>+VLOOKUP(E3040, TC!A:D, 2, FALSE())</f>
        <v>4104.5600000000004</v>
      </c>
      <c r="T3040" t="str">
        <f t="shared" si="239"/>
        <v>USD</v>
      </c>
    </row>
    <row r="3041" spans="1:20" ht="18.75" hidden="1" customHeight="1" x14ac:dyDescent="0.25">
      <c r="A3041" t="s">
        <v>2406</v>
      </c>
      <c r="B3041" t="s">
        <v>1923</v>
      </c>
      <c r="C3041" t="s">
        <v>1913</v>
      </c>
      <c r="D3041" s="24">
        <v>5807</v>
      </c>
      <c r="E3041" t="s">
        <v>1659</v>
      </c>
      <c r="F3041" t="s">
        <v>128</v>
      </c>
      <c r="G3041" t="s">
        <v>108</v>
      </c>
      <c r="H3041" t="s">
        <v>2430</v>
      </c>
      <c r="I3041" t="s">
        <v>1878</v>
      </c>
      <c r="J3041" t="s">
        <v>2007</v>
      </c>
      <c r="K3041" t="s">
        <v>2009</v>
      </c>
      <c r="L3041" s="24">
        <v>800</v>
      </c>
      <c r="M3041" s="25">
        <f>+VLOOKUP(E3041, TC!A:D, 4, FALSE())</f>
        <v>1.087</v>
      </c>
      <c r="N3041" s="24">
        <f t="shared" si="235"/>
        <v>800</v>
      </c>
      <c r="O3041" t="str">
        <f t="shared" si="236"/>
        <v>FACTURA</v>
      </c>
      <c r="P3041" t="str">
        <f t="shared" si="237"/>
        <v>2025</v>
      </c>
      <c r="Q3041" t="str">
        <f t="shared" si="238"/>
        <v>03</v>
      </c>
      <c r="R3041" t="str">
        <f>+IFERROR(VLOOKUP(I3041, Listado!A:B, 2, FALSE()), "COMERCIALIZADORA INTERNACIONAL CARIBBEAN EXOTICS S A")</f>
        <v>PIEDRAHITA PEREZ MARIANA</v>
      </c>
      <c r="S3041" s="25">
        <f>+VLOOKUP(E3041, TC!A:D, 2, FALSE())</f>
        <v>4104.5600000000004</v>
      </c>
      <c r="T3041" t="str">
        <f t="shared" si="239"/>
        <v>USD</v>
      </c>
    </row>
    <row r="3042" spans="1:20" ht="18.75" hidden="1" customHeight="1" x14ac:dyDescent="0.25">
      <c r="A3042" t="s">
        <v>2406</v>
      </c>
      <c r="B3042" t="s">
        <v>1923</v>
      </c>
      <c r="C3042" t="s">
        <v>1913</v>
      </c>
      <c r="D3042" s="24">
        <v>5807</v>
      </c>
      <c r="E3042" t="s">
        <v>1659</v>
      </c>
      <c r="F3042" t="s">
        <v>128</v>
      </c>
      <c r="G3042" t="s">
        <v>108</v>
      </c>
      <c r="H3042" t="s">
        <v>2430</v>
      </c>
      <c r="I3042" t="s">
        <v>1878</v>
      </c>
      <c r="J3042" t="s">
        <v>2007</v>
      </c>
      <c r="K3042" t="s">
        <v>2010</v>
      </c>
      <c r="L3042" s="24">
        <v>624</v>
      </c>
      <c r="M3042" s="25">
        <f>+VLOOKUP(E3042, TC!A:D, 4, FALSE())</f>
        <v>1.087</v>
      </c>
      <c r="N3042" s="24">
        <f t="shared" si="235"/>
        <v>624</v>
      </c>
      <c r="O3042" t="str">
        <f t="shared" si="236"/>
        <v>FACTURA</v>
      </c>
      <c r="P3042" t="str">
        <f t="shared" si="237"/>
        <v>2025</v>
      </c>
      <c r="Q3042" t="str">
        <f t="shared" si="238"/>
        <v>03</v>
      </c>
      <c r="R3042" t="str">
        <f>+IFERROR(VLOOKUP(I3042, Listado!A:B, 2, FALSE()), "COMERCIALIZADORA INTERNACIONAL CARIBBEAN EXOTICS S A")</f>
        <v>PIEDRAHITA PEREZ MARIANA</v>
      </c>
      <c r="S3042" s="25">
        <f>+VLOOKUP(E3042, TC!A:D, 2, FALSE())</f>
        <v>4104.5600000000004</v>
      </c>
      <c r="T3042" t="str">
        <f t="shared" si="239"/>
        <v>USD</v>
      </c>
    </row>
    <row r="3043" spans="1:20" ht="18.75" hidden="1" customHeight="1" x14ac:dyDescent="0.25">
      <c r="A3043" t="s">
        <v>2406</v>
      </c>
      <c r="B3043" t="s">
        <v>1923</v>
      </c>
      <c r="C3043" t="s">
        <v>1913</v>
      </c>
      <c r="D3043" s="24">
        <v>5807</v>
      </c>
      <c r="E3043" t="s">
        <v>1659</v>
      </c>
      <c r="F3043" t="s">
        <v>128</v>
      </c>
      <c r="G3043" t="s">
        <v>108</v>
      </c>
      <c r="H3043" t="s">
        <v>2430</v>
      </c>
      <c r="I3043" t="s">
        <v>1878</v>
      </c>
      <c r="J3043" t="s">
        <v>2007</v>
      </c>
      <c r="K3043" t="s">
        <v>2011</v>
      </c>
      <c r="L3043" s="24">
        <v>495</v>
      </c>
      <c r="M3043" s="25">
        <f>+VLOOKUP(E3043, TC!A:D, 4, FALSE())</f>
        <v>1.087</v>
      </c>
      <c r="N3043" s="24">
        <f t="shared" si="235"/>
        <v>495</v>
      </c>
      <c r="O3043" t="str">
        <f t="shared" si="236"/>
        <v>FACTURA</v>
      </c>
      <c r="P3043" t="str">
        <f t="shared" si="237"/>
        <v>2025</v>
      </c>
      <c r="Q3043" t="str">
        <f t="shared" si="238"/>
        <v>03</v>
      </c>
      <c r="R3043" t="str">
        <f>+IFERROR(VLOOKUP(I3043, Listado!A:B, 2, FALSE()), "COMERCIALIZADORA INTERNACIONAL CARIBBEAN EXOTICS S A")</f>
        <v>PIEDRAHITA PEREZ MARIANA</v>
      </c>
      <c r="S3043" s="25">
        <f>+VLOOKUP(E3043, TC!A:D, 2, FALSE())</f>
        <v>4104.5600000000004</v>
      </c>
      <c r="T3043" t="str">
        <f t="shared" si="239"/>
        <v>USD</v>
      </c>
    </row>
    <row r="3044" spans="1:20" ht="18.75" hidden="1" customHeight="1" x14ac:dyDescent="0.25">
      <c r="A3044" t="s">
        <v>2406</v>
      </c>
      <c r="B3044" t="s">
        <v>5</v>
      </c>
      <c r="C3044" t="s">
        <v>1913</v>
      </c>
      <c r="D3044" s="24">
        <v>11183</v>
      </c>
      <c r="E3044" t="s">
        <v>1659</v>
      </c>
      <c r="F3044" t="s">
        <v>1924</v>
      </c>
      <c r="G3044" t="s">
        <v>108</v>
      </c>
      <c r="H3044" t="s">
        <v>2431</v>
      </c>
      <c r="I3044" t="s">
        <v>1896</v>
      </c>
      <c r="J3044" t="s">
        <v>1962</v>
      </c>
      <c r="K3044" t="s">
        <v>47</v>
      </c>
      <c r="L3044" s="24">
        <v>183.6</v>
      </c>
      <c r="M3044" s="25">
        <f>+VLOOKUP(E3044, TC!A:D, 4, FALSE())</f>
        <v>1.087</v>
      </c>
      <c r="N3044" s="24">
        <f t="shared" si="235"/>
        <v>199.57319999999999</v>
      </c>
      <c r="O3044" t="str">
        <f t="shared" si="236"/>
        <v>FACTURA</v>
      </c>
      <c r="P3044" t="str">
        <f t="shared" si="237"/>
        <v>2025</v>
      </c>
      <c r="Q3044" t="str">
        <f t="shared" si="238"/>
        <v>03</v>
      </c>
      <c r="R3044" t="str">
        <f>+IFERROR(VLOOKUP(I3044, Listado!A:B, 2, FALSE()), "COMERCIALIZADORA INTERNACIONAL CARIBBEAN EXOTICS S A")</f>
        <v>PIEDRAHITA PEREZ MARIANA</v>
      </c>
      <c r="S3044" s="25">
        <f>+VLOOKUP(E3044, TC!A:D, 2, FALSE())</f>
        <v>4104.5600000000004</v>
      </c>
      <c r="T3044" t="str">
        <f t="shared" si="239"/>
        <v>EUR</v>
      </c>
    </row>
    <row r="3045" spans="1:20" ht="18.75" hidden="1" customHeight="1" x14ac:dyDescent="0.25">
      <c r="A3045" t="s">
        <v>2406</v>
      </c>
      <c r="B3045" t="s">
        <v>5</v>
      </c>
      <c r="C3045" t="s">
        <v>1913</v>
      </c>
      <c r="D3045" s="24">
        <v>11183</v>
      </c>
      <c r="E3045" t="s">
        <v>1659</v>
      </c>
      <c r="F3045" t="s">
        <v>1924</v>
      </c>
      <c r="G3045" t="s">
        <v>108</v>
      </c>
      <c r="H3045" t="s">
        <v>2431</v>
      </c>
      <c r="I3045" t="s">
        <v>1896</v>
      </c>
      <c r="J3045" t="s">
        <v>1962</v>
      </c>
      <c r="K3045" t="s">
        <v>47</v>
      </c>
      <c r="L3045" s="24">
        <v>615.6</v>
      </c>
      <c r="M3045" s="25">
        <f>+VLOOKUP(E3045, TC!A:D, 4, FALSE())</f>
        <v>1.087</v>
      </c>
      <c r="N3045" s="24">
        <f t="shared" si="235"/>
        <v>669.15719999999999</v>
      </c>
      <c r="O3045" t="str">
        <f t="shared" si="236"/>
        <v>FACTURA</v>
      </c>
      <c r="P3045" t="str">
        <f t="shared" si="237"/>
        <v>2025</v>
      </c>
      <c r="Q3045" t="str">
        <f t="shared" si="238"/>
        <v>03</v>
      </c>
      <c r="R3045" t="str">
        <f>+IFERROR(VLOOKUP(I3045, Listado!A:B, 2, FALSE()), "COMERCIALIZADORA INTERNACIONAL CARIBBEAN EXOTICS S A")</f>
        <v>PIEDRAHITA PEREZ MARIANA</v>
      </c>
      <c r="S3045" s="25">
        <f>+VLOOKUP(E3045, TC!A:D, 2, FALSE())</f>
        <v>4104.5600000000004</v>
      </c>
      <c r="T3045" t="str">
        <f t="shared" si="239"/>
        <v>EUR</v>
      </c>
    </row>
    <row r="3046" spans="1:20" ht="18.75" hidden="1" customHeight="1" x14ac:dyDescent="0.25">
      <c r="A3046" t="s">
        <v>2406</v>
      </c>
      <c r="B3046" t="s">
        <v>5</v>
      </c>
      <c r="C3046" t="s">
        <v>1913</v>
      </c>
      <c r="D3046" s="24">
        <v>11183</v>
      </c>
      <c r="E3046" t="s">
        <v>1659</v>
      </c>
      <c r="F3046" t="s">
        <v>1924</v>
      </c>
      <c r="G3046" t="s">
        <v>108</v>
      </c>
      <c r="H3046" t="s">
        <v>2431</v>
      </c>
      <c r="I3046" t="s">
        <v>1896</v>
      </c>
      <c r="J3046" t="s">
        <v>1962</v>
      </c>
      <c r="K3046" t="s">
        <v>47</v>
      </c>
      <c r="L3046" s="24">
        <v>712.8</v>
      </c>
      <c r="M3046" s="25">
        <f>+VLOOKUP(E3046, TC!A:D, 4, FALSE())</f>
        <v>1.087</v>
      </c>
      <c r="N3046" s="24">
        <f t="shared" si="235"/>
        <v>774.81359999999995</v>
      </c>
      <c r="O3046" t="str">
        <f t="shared" si="236"/>
        <v>FACTURA</v>
      </c>
      <c r="P3046" t="str">
        <f t="shared" si="237"/>
        <v>2025</v>
      </c>
      <c r="Q3046" t="str">
        <f t="shared" si="238"/>
        <v>03</v>
      </c>
      <c r="R3046" t="str">
        <f>+IFERROR(VLOOKUP(I3046, Listado!A:B, 2, FALSE()), "COMERCIALIZADORA INTERNACIONAL CARIBBEAN EXOTICS S A")</f>
        <v>PIEDRAHITA PEREZ MARIANA</v>
      </c>
      <c r="S3046" s="25">
        <f>+VLOOKUP(E3046, TC!A:D, 2, FALSE())</f>
        <v>4104.5600000000004</v>
      </c>
      <c r="T3046" t="str">
        <f t="shared" si="239"/>
        <v>EUR</v>
      </c>
    </row>
    <row r="3047" spans="1:20" ht="18.75" hidden="1" customHeight="1" x14ac:dyDescent="0.25">
      <c r="A3047" t="s">
        <v>2406</v>
      </c>
      <c r="B3047" t="s">
        <v>5</v>
      </c>
      <c r="C3047" t="s">
        <v>1913</v>
      </c>
      <c r="D3047" s="24">
        <v>11183</v>
      </c>
      <c r="E3047" t="s">
        <v>1659</v>
      </c>
      <c r="F3047" t="s">
        <v>1924</v>
      </c>
      <c r="G3047" t="s">
        <v>108</v>
      </c>
      <c r="H3047" t="s">
        <v>2431</v>
      </c>
      <c r="I3047" t="s">
        <v>1896</v>
      </c>
      <c r="J3047" t="s">
        <v>1962</v>
      </c>
      <c r="K3047" t="s">
        <v>1959</v>
      </c>
      <c r="L3047" s="24">
        <v>300</v>
      </c>
      <c r="M3047" s="25">
        <f>+VLOOKUP(E3047, TC!A:D, 4, FALSE())</f>
        <v>1.087</v>
      </c>
      <c r="N3047" s="24">
        <f t="shared" si="235"/>
        <v>326.09999999999997</v>
      </c>
      <c r="O3047" t="str">
        <f t="shared" si="236"/>
        <v>FACTURA</v>
      </c>
      <c r="P3047" t="str">
        <f t="shared" si="237"/>
        <v>2025</v>
      </c>
      <c r="Q3047" t="str">
        <f t="shared" si="238"/>
        <v>03</v>
      </c>
      <c r="R3047" t="str">
        <f>+IFERROR(VLOOKUP(I3047, Listado!A:B, 2, FALSE()), "COMERCIALIZADORA INTERNACIONAL CARIBBEAN EXOTICS S A")</f>
        <v>PIEDRAHITA PEREZ MARIANA</v>
      </c>
      <c r="S3047" s="25">
        <f>+VLOOKUP(E3047, TC!A:D, 2, FALSE())</f>
        <v>4104.5600000000004</v>
      </c>
      <c r="T3047" t="str">
        <f t="shared" si="239"/>
        <v>EUR</v>
      </c>
    </row>
    <row r="3048" spans="1:20" ht="18.75" hidden="1" customHeight="1" x14ac:dyDescent="0.25">
      <c r="A3048" t="s">
        <v>2406</v>
      </c>
      <c r="B3048" t="s">
        <v>5</v>
      </c>
      <c r="C3048" t="s">
        <v>1913</v>
      </c>
      <c r="D3048" s="24">
        <v>11183</v>
      </c>
      <c r="E3048" t="s">
        <v>1659</v>
      </c>
      <c r="F3048" t="s">
        <v>1924</v>
      </c>
      <c r="G3048" t="s">
        <v>108</v>
      </c>
      <c r="H3048" t="s">
        <v>2431</v>
      </c>
      <c r="I3048" t="s">
        <v>1896</v>
      </c>
      <c r="J3048" t="s">
        <v>1962</v>
      </c>
      <c r="K3048" t="s">
        <v>1960</v>
      </c>
      <c r="L3048" s="24">
        <v>8</v>
      </c>
      <c r="M3048" s="25">
        <f>+VLOOKUP(E3048, TC!A:D, 4, FALSE())</f>
        <v>1.087</v>
      </c>
      <c r="N3048" s="24">
        <f t="shared" si="235"/>
        <v>8.6959999999999997</v>
      </c>
      <c r="O3048" t="str">
        <f t="shared" si="236"/>
        <v>FACTURA</v>
      </c>
      <c r="P3048" t="str">
        <f t="shared" si="237"/>
        <v>2025</v>
      </c>
      <c r="Q3048" t="str">
        <f t="shared" si="238"/>
        <v>03</v>
      </c>
      <c r="R3048" t="str">
        <f>+IFERROR(VLOOKUP(I3048, Listado!A:B, 2, FALSE()), "COMERCIALIZADORA INTERNACIONAL CARIBBEAN EXOTICS S A")</f>
        <v>PIEDRAHITA PEREZ MARIANA</v>
      </c>
      <c r="S3048" s="25">
        <f>+VLOOKUP(E3048, TC!A:D, 2, FALSE())</f>
        <v>4104.5600000000004</v>
      </c>
      <c r="T3048" t="str">
        <f t="shared" si="239"/>
        <v>EUR</v>
      </c>
    </row>
    <row r="3049" spans="1:20" ht="18.75" hidden="1" customHeight="1" x14ac:dyDescent="0.25">
      <c r="A3049" t="s">
        <v>2406</v>
      </c>
      <c r="B3049" t="s">
        <v>5</v>
      </c>
      <c r="C3049" t="s">
        <v>1913</v>
      </c>
      <c r="D3049" s="24">
        <v>11184</v>
      </c>
      <c r="E3049" t="s">
        <v>1659</v>
      </c>
      <c r="F3049" t="s">
        <v>1924</v>
      </c>
      <c r="G3049" t="s">
        <v>108</v>
      </c>
      <c r="H3049" t="s">
        <v>2432</v>
      </c>
      <c r="I3049" t="s">
        <v>1896</v>
      </c>
      <c r="J3049" t="s">
        <v>1962</v>
      </c>
      <c r="K3049" t="s">
        <v>47</v>
      </c>
      <c r="L3049" s="24">
        <v>427.44</v>
      </c>
      <c r="M3049" s="25">
        <f>+VLOOKUP(E3049, TC!A:D, 4, FALSE())</f>
        <v>1.087</v>
      </c>
      <c r="N3049" s="24">
        <f t="shared" si="235"/>
        <v>464.62727999999998</v>
      </c>
      <c r="O3049" t="str">
        <f t="shared" si="236"/>
        <v>FACTURA</v>
      </c>
      <c r="P3049" t="str">
        <f t="shared" si="237"/>
        <v>2025</v>
      </c>
      <c r="Q3049" t="str">
        <f t="shared" si="238"/>
        <v>03</v>
      </c>
      <c r="R3049" t="str">
        <f>+IFERROR(VLOOKUP(I3049, Listado!A:B, 2, FALSE()), "COMERCIALIZADORA INTERNACIONAL CARIBBEAN EXOTICS S A")</f>
        <v>PIEDRAHITA PEREZ MARIANA</v>
      </c>
      <c r="S3049" s="25">
        <f>+VLOOKUP(E3049, TC!A:D, 2, FALSE())</f>
        <v>4104.5600000000004</v>
      </c>
      <c r="T3049" t="str">
        <f t="shared" si="239"/>
        <v>EUR</v>
      </c>
    </row>
    <row r="3050" spans="1:20" ht="18.75" hidden="1" customHeight="1" x14ac:dyDescent="0.25">
      <c r="A3050" t="s">
        <v>2406</v>
      </c>
      <c r="B3050" t="s">
        <v>5</v>
      </c>
      <c r="C3050" t="s">
        <v>1913</v>
      </c>
      <c r="D3050" s="24">
        <v>11184</v>
      </c>
      <c r="E3050" t="s">
        <v>1659</v>
      </c>
      <c r="F3050" t="s">
        <v>1924</v>
      </c>
      <c r="G3050" t="s">
        <v>108</v>
      </c>
      <c r="H3050" t="s">
        <v>2432</v>
      </c>
      <c r="I3050" t="s">
        <v>1896</v>
      </c>
      <c r="J3050" t="s">
        <v>1962</v>
      </c>
      <c r="K3050" t="s">
        <v>47</v>
      </c>
      <c r="L3050" s="24">
        <v>980.92</v>
      </c>
      <c r="M3050" s="25">
        <f>+VLOOKUP(E3050, TC!A:D, 4, FALSE())</f>
        <v>1.087</v>
      </c>
      <c r="N3050" s="24">
        <f t="shared" si="235"/>
        <v>1066.2600399999999</v>
      </c>
      <c r="O3050" t="str">
        <f t="shared" si="236"/>
        <v>FACTURA</v>
      </c>
      <c r="P3050" t="str">
        <f t="shared" si="237"/>
        <v>2025</v>
      </c>
      <c r="Q3050" t="str">
        <f t="shared" si="238"/>
        <v>03</v>
      </c>
      <c r="R3050" t="str">
        <f>+IFERROR(VLOOKUP(I3050, Listado!A:B, 2, FALSE()), "COMERCIALIZADORA INTERNACIONAL CARIBBEAN EXOTICS S A")</f>
        <v>PIEDRAHITA PEREZ MARIANA</v>
      </c>
      <c r="S3050" s="25">
        <f>+VLOOKUP(E3050, TC!A:D, 2, FALSE())</f>
        <v>4104.5600000000004</v>
      </c>
      <c r="T3050" t="str">
        <f t="shared" si="239"/>
        <v>EUR</v>
      </c>
    </row>
    <row r="3051" spans="1:20" ht="18.75" hidden="1" customHeight="1" x14ac:dyDescent="0.25">
      <c r="A3051" t="s">
        <v>2406</v>
      </c>
      <c r="B3051" t="s">
        <v>5</v>
      </c>
      <c r="C3051" t="s">
        <v>1913</v>
      </c>
      <c r="D3051" s="24">
        <v>11184</v>
      </c>
      <c r="E3051" t="s">
        <v>1659</v>
      </c>
      <c r="F3051" t="s">
        <v>1924</v>
      </c>
      <c r="G3051" t="s">
        <v>108</v>
      </c>
      <c r="H3051" t="s">
        <v>2432</v>
      </c>
      <c r="I3051" t="s">
        <v>1896</v>
      </c>
      <c r="J3051" t="s">
        <v>1962</v>
      </c>
      <c r="K3051" t="s">
        <v>47</v>
      </c>
      <c r="L3051" s="24">
        <v>613.76</v>
      </c>
      <c r="M3051" s="25">
        <f>+VLOOKUP(E3051, TC!A:D, 4, FALSE())</f>
        <v>1.087</v>
      </c>
      <c r="N3051" s="24">
        <f t="shared" si="235"/>
        <v>667.15711999999996</v>
      </c>
      <c r="O3051" t="str">
        <f t="shared" si="236"/>
        <v>FACTURA</v>
      </c>
      <c r="P3051" t="str">
        <f t="shared" si="237"/>
        <v>2025</v>
      </c>
      <c r="Q3051" t="str">
        <f t="shared" si="238"/>
        <v>03</v>
      </c>
      <c r="R3051" t="str">
        <f>+IFERROR(VLOOKUP(I3051, Listado!A:B, 2, FALSE()), "COMERCIALIZADORA INTERNACIONAL CARIBBEAN EXOTICS S A")</f>
        <v>PIEDRAHITA PEREZ MARIANA</v>
      </c>
      <c r="S3051" s="25">
        <f>+VLOOKUP(E3051, TC!A:D, 2, FALSE())</f>
        <v>4104.5600000000004</v>
      </c>
      <c r="T3051" t="str">
        <f t="shared" si="239"/>
        <v>EUR</v>
      </c>
    </row>
    <row r="3052" spans="1:20" ht="18.75" hidden="1" customHeight="1" x14ac:dyDescent="0.25">
      <c r="A3052" t="s">
        <v>2406</v>
      </c>
      <c r="B3052" t="s">
        <v>5</v>
      </c>
      <c r="C3052" t="s">
        <v>1913</v>
      </c>
      <c r="D3052" s="24">
        <v>11184</v>
      </c>
      <c r="E3052" t="s">
        <v>1659</v>
      </c>
      <c r="F3052" t="s">
        <v>1924</v>
      </c>
      <c r="G3052" t="s">
        <v>108</v>
      </c>
      <c r="H3052" t="s">
        <v>2432</v>
      </c>
      <c r="I3052" t="s">
        <v>1896</v>
      </c>
      <c r="J3052" t="s">
        <v>1962</v>
      </c>
      <c r="K3052" t="s">
        <v>47</v>
      </c>
      <c r="L3052" s="24">
        <v>27.4</v>
      </c>
      <c r="M3052" s="25">
        <f>+VLOOKUP(E3052, TC!A:D, 4, FALSE())</f>
        <v>1.087</v>
      </c>
      <c r="N3052" s="24">
        <f t="shared" si="235"/>
        <v>29.783799999999996</v>
      </c>
      <c r="O3052" t="str">
        <f t="shared" si="236"/>
        <v>FACTURA</v>
      </c>
      <c r="P3052" t="str">
        <f t="shared" si="237"/>
        <v>2025</v>
      </c>
      <c r="Q3052" t="str">
        <f t="shared" si="238"/>
        <v>03</v>
      </c>
      <c r="R3052" t="str">
        <f>+IFERROR(VLOOKUP(I3052, Listado!A:B, 2, FALSE()), "COMERCIALIZADORA INTERNACIONAL CARIBBEAN EXOTICS S A")</f>
        <v>PIEDRAHITA PEREZ MARIANA</v>
      </c>
      <c r="S3052" s="25">
        <f>+VLOOKUP(E3052, TC!A:D, 2, FALSE())</f>
        <v>4104.5600000000004</v>
      </c>
      <c r="T3052" t="str">
        <f t="shared" si="239"/>
        <v>EUR</v>
      </c>
    </row>
    <row r="3053" spans="1:20" ht="18.75" hidden="1" customHeight="1" x14ac:dyDescent="0.25">
      <c r="A3053" t="s">
        <v>2406</v>
      </c>
      <c r="B3053" t="s">
        <v>5</v>
      </c>
      <c r="C3053" t="s">
        <v>1913</v>
      </c>
      <c r="D3053" s="24">
        <v>11184</v>
      </c>
      <c r="E3053" t="s">
        <v>1659</v>
      </c>
      <c r="F3053" t="s">
        <v>1924</v>
      </c>
      <c r="G3053" t="s">
        <v>108</v>
      </c>
      <c r="H3053" t="s">
        <v>2432</v>
      </c>
      <c r="I3053" t="s">
        <v>1896</v>
      </c>
      <c r="J3053" t="s">
        <v>1962</v>
      </c>
      <c r="K3053" t="s">
        <v>47</v>
      </c>
      <c r="L3053" s="24">
        <v>109.6</v>
      </c>
      <c r="M3053" s="25">
        <f>+VLOOKUP(E3053, TC!A:D, 4, FALSE())</f>
        <v>1.087</v>
      </c>
      <c r="N3053" s="24">
        <f t="shared" si="235"/>
        <v>119.13519999999998</v>
      </c>
      <c r="O3053" t="str">
        <f t="shared" si="236"/>
        <v>FACTURA</v>
      </c>
      <c r="P3053" t="str">
        <f t="shared" si="237"/>
        <v>2025</v>
      </c>
      <c r="Q3053" t="str">
        <f t="shared" si="238"/>
        <v>03</v>
      </c>
      <c r="R3053" t="str">
        <f>+IFERROR(VLOOKUP(I3053, Listado!A:B, 2, FALSE()), "COMERCIALIZADORA INTERNACIONAL CARIBBEAN EXOTICS S A")</f>
        <v>PIEDRAHITA PEREZ MARIANA</v>
      </c>
      <c r="S3053" s="25">
        <f>+VLOOKUP(E3053, TC!A:D, 2, FALSE())</f>
        <v>4104.5600000000004</v>
      </c>
      <c r="T3053" t="str">
        <f t="shared" si="239"/>
        <v>EUR</v>
      </c>
    </row>
    <row r="3054" spans="1:20" ht="18.75" hidden="1" customHeight="1" x14ac:dyDescent="0.25">
      <c r="A3054" t="s">
        <v>2406</v>
      </c>
      <c r="B3054" t="s">
        <v>5</v>
      </c>
      <c r="C3054" t="s">
        <v>1913</v>
      </c>
      <c r="D3054" s="24">
        <v>11184</v>
      </c>
      <c r="E3054" t="s">
        <v>1659</v>
      </c>
      <c r="F3054" t="s">
        <v>1924</v>
      </c>
      <c r="G3054" t="s">
        <v>108</v>
      </c>
      <c r="H3054" t="s">
        <v>2432</v>
      </c>
      <c r="I3054" t="s">
        <v>1896</v>
      </c>
      <c r="J3054" t="s">
        <v>1962</v>
      </c>
      <c r="K3054" t="s">
        <v>47</v>
      </c>
      <c r="L3054" s="24">
        <v>2301.6</v>
      </c>
      <c r="M3054" s="25">
        <f>+VLOOKUP(E3054, TC!A:D, 4, FALSE())</f>
        <v>1.087</v>
      </c>
      <c r="N3054" s="24">
        <f t="shared" si="235"/>
        <v>2501.8391999999999</v>
      </c>
      <c r="O3054" t="str">
        <f t="shared" si="236"/>
        <v>FACTURA</v>
      </c>
      <c r="P3054" t="str">
        <f t="shared" si="237"/>
        <v>2025</v>
      </c>
      <c r="Q3054" t="str">
        <f t="shared" si="238"/>
        <v>03</v>
      </c>
      <c r="R3054" t="str">
        <f>+IFERROR(VLOOKUP(I3054, Listado!A:B, 2, FALSE()), "COMERCIALIZADORA INTERNACIONAL CARIBBEAN EXOTICS S A")</f>
        <v>PIEDRAHITA PEREZ MARIANA</v>
      </c>
      <c r="S3054" s="25">
        <f>+VLOOKUP(E3054, TC!A:D, 2, FALSE())</f>
        <v>4104.5600000000004</v>
      </c>
      <c r="T3054" t="str">
        <f t="shared" si="239"/>
        <v>EUR</v>
      </c>
    </row>
    <row r="3055" spans="1:20" ht="18.75" hidden="1" customHeight="1" x14ac:dyDescent="0.25">
      <c r="A3055" t="s">
        <v>2406</v>
      </c>
      <c r="B3055" t="s">
        <v>5</v>
      </c>
      <c r="C3055" t="s">
        <v>1913</v>
      </c>
      <c r="D3055" s="24">
        <v>11184</v>
      </c>
      <c r="E3055" t="s">
        <v>1659</v>
      </c>
      <c r="F3055" t="s">
        <v>1924</v>
      </c>
      <c r="G3055" t="s">
        <v>108</v>
      </c>
      <c r="H3055" t="s">
        <v>2432</v>
      </c>
      <c r="I3055" t="s">
        <v>1896</v>
      </c>
      <c r="J3055" t="s">
        <v>1962</v>
      </c>
      <c r="K3055" t="s">
        <v>47</v>
      </c>
      <c r="L3055" s="24">
        <v>54.8</v>
      </c>
      <c r="M3055" s="25">
        <f>+VLOOKUP(E3055, TC!A:D, 4, FALSE())</f>
        <v>1.087</v>
      </c>
      <c r="N3055" s="24">
        <f t="shared" si="235"/>
        <v>59.567599999999992</v>
      </c>
      <c r="O3055" t="str">
        <f t="shared" si="236"/>
        <v>FACTURA</v>
      </c>
      <c r="P3055" t="str">
        <f t="shared" si="237"/>
        <v>2025</v>
      </c>
      <c r="Q3055" t="str">
        <f t="shared" si="238"/>
        <v>03</v>
      </c>
      <c r="R3055" t="str">
        <f>+IFERROR(VLOOKUP(I3055, Listado!A:B, 2, FALSE()), "COMERCIALIZADORA INTERNACIONAL CARIBBEAN EXOTICS S A")</f>
        <v>PIEDRAHITA PEREZ MARIANA</v>
      </c>
      <c r="S3055" s="25">
        <f>+VLOOKUP(E3055, TC!A:D, 2, FALSE())</f>
        <v>4104.5600000000004</v>
      </c>
      <c r="T3055" t="str">
        <f t="shared" si="239"/>
        <v>EUR</v>
      </c>
    </row>
    <row r="3056" spans="1:20" ht="18.75" hidden="1" customHeight="1" x14ac:dyDescent="0.25">
      <c r="A3056" t="s">
        <v>2406</v>
      </c>
      <c r="B3056" t="s">
        <v>5</v>
      </c>
      <c r="C3056" t="s">
        <v>1913</v>
      </c>
      <c r="D3056" s="24">
        <v>11184</v>
      </c>
      <c r="E3056" t="s">
        <v>1659</v>
      </c>
      <c r="F3056" t="s">
        <v>1924</v>
      </c>
      <c r="G3056" t="s">
        <v>108</v>
      </c>
      <c r="H3056" t="s">
        <v>2432</v>
      </c>
      <c r="I3056" t="s">
        <v>1896</v>
      </c>
      <c r="J3056" t="s">
        <v>1962</v>
      </c>
      <c r="K3056" t="s">
        <v>47</v>
      </c>
      <c r="L3056" s="24">
        <v>87.68</v>
      </c>
      <c r="M3056" s="25">
        <f>+VLOOKUP(E3056, TC!A:D, 4, FALSE())</f>
        <v>1.087</v>
      </c>
      <c r="N3056" s="24">
        <f t="shared" si="235"/>
        <v>95.308160000000001</v>
      </c>
      <c r="O3056" t="str">
        <f t="shared" si="236"/>
        <v>FACTURA</v>
      </c>
      <c r="P3056" t="str">
        <f t="shared" si="237"/>
        <v>2025</v>
      </c>
      <c r="Q3056" t="str">
        <f t="shared" si="238"/>
        <v>03</v>
      </c>
      <c r="R3056" t="str">
        <f>+IFERROR(VLOOKUP(I3056, Listado!A:B, 2, FALSE()), "COMERCIALIZADORA INTERNACIONAL CARIBBEAN EXOTICS S A")</f>
        <v>PIEDRAHITA PEREZ MARIANA</v>
      </c>
      <c r="S3056" s="25">
        <f>+VLOOKUP(E3056, TC!A:D, 2, FALSE())</f>
        <v>4104.5600000000004</v>
      </c>
      <c r="T3056" t="str">
        <f t="shared" si="239"/>
        <v>EUR</v>
      </c>
    </row>
    <row r="3057" spans="1:20" ht="18.75" hidden="1" customHeight="1" x14ac:dyDescent="0.25">
      <c r="A3057" t="s">
        <v>2406</v>
      </c>
      <c r="B3057" t="s">
        <v>5</v>
      </c>
      <c r="C3057" t="s">
        <v>1913</v>
      </c>
      <c r="D3057" s="24">
        <v>11184</v>
      </c>
      <c r="E3057" t="s">
        <v>1659</v>
      </c>
      <c r="F3057" t="s">
        <v>1924</v>
      </c>
      <c r="G3057" t="s">
        <v>108</v>
      </c>
      <c r="H3057" t="s">
        <v>2432</v>
      </c>
      <c r="I3057" t="s">
        <v>1896</v>
      </c>
      <c r="J3057" t="s">
        <v>1962</v>
      </c>
      <c r="K3057" t="s">
        <v>1959</v>
      </c>
      <c r="L3057" s="24">
        <v>825</v>
      </c>
      <c r="M3057" s="25">
        <f>+VLOOKUP(E3057, TC!A:D, 4, FALSE())</f>
        <v>1.087</v>
      </c>
      <c r="N3057" s="24">
        <f t="shared" si="235"/>
        <v>896.77499999999998</v>
      </c>
      <c r="O3057" t="str">
        <f t="shared" si="236"/>
        <v>FACTURA</v>
      </c>
      <c r="P3057" t="str">
        <f t="shared" si="237"/>
        <v>2025</v>
      </c>
      <c r="Q3057" t="str">
        <f t="shared" si="238"/>
        <v>03</v>
      </c>
      <c r="R3057" t="str">
        <f>+IFERROR(VLOOKUP(I3057, Listado!A:B, 2, FALSE()), "COMERCIALIZADORA INTERNACIONAL CARIBBEAN EXOTICS S A")</f>
        <v>PIEDRAHITA PEREZ MARIANA</v>
      </c>
      <c r="S3057" s="25">
        <f>+VLOOKUP(E3057, TC!A:D, 2, FALSE())</f>
        <v>4104.5600000000004</v>
      </c>
      <c r="T3057" t="str">
        <f t="shared" si="239"/>
        <v>EUR</v>
      </c>
    </row>
    <row r="3058" spans="1:20" ht="18.75" hidden="1" customHeight="1" x14ac:dyDescent="0.25">
      <c r="A3058" t="s">
        <v>2406</v>
      </c>
      <c r="B3058" t="s">
        <v>5</v>
      </c>
      <c r="C3058" t="s">
        <v>1913</v>
      </c>
      <c r="D3058" s="24">
        <v>11184</v>
      </c>
      <c r="E3058" t="s">
        <v>1659</v>
      </c>
      <c r="F3058" t="s">
        <v>1924</v>
      </c>
      <c r="G3058" t="s">
        <v>108</v>
      </c>
      <c r="H3058" t="s">
        <v>2432</v>
      </c>
      <c r="I3058" t="s">
        <v>1896</v>
      </c>
      <c r="J3058" t="s">
        <v>1962</v>
      </c>
      <c r="K3058" t="s">
        <v>1960</v>
      </c>
      <c r="L3058" s="24">
        <v>31.8</v>
      </c>
      <c r="M3058" s="25">
        <f>+VLOOKUP(E3058, TC!A:D, 4, FALSE())</f>
        <v>1.087</v>
      </c>
      <c r="N3058" s="24">
        <f t="shared" si="235"/>
        <v>34.566600000000001</v>
      </c>
      <c r="O3058" t="str">
        <f t="shared" si="236"/>
        <v>FACTURA</v>
      </c>
      <c r="P3058" t="str">
        <f t="shared" si="237"/>
        <v>2025</v>
      </c>
      <c r="Q3058" t="str">
        <f t="shared" si="238"/>
        <v>03</v>
      </c>
      <c r="R3058" t="str">
        <f>+IFERROR(VLOOKUP(I3058, Listado!A:B, 2, FALSE()), "COMERCIALIZADORA INTERNACIONAL CARIBBEAN EXOTICS S A")</f>
        <v>PIEDRAHITA PEREZ MARIANA</v>
      </c>
      <c r="S3058" s="25">
        <f>+VLOOKUP(E3058, TC!A:D, 2, FALSE())</f>
        <v>4104.5600000000004</v>
      </c>
      <c r="T3058" t="str">
        <f t="shared" si="239"/>
        <v>EUR</v>
      </c>
    </row>
    <row r="3059" spans="1:20" ht="18.75" hidden="1" customHeight="1" x14ac:dyDescent="0.25">
      <c r="A3059" t="s">
        <v>2406</v>
      </c>
      <c r="B3059" t="s">
        <v>1923</v>
      </c>
      <c r="C3059" t="s">
        <v>1913</v>
      </c>
      <c r="D3059" s="24">
        <v>5808</v>
      </c>
      <c r="E3059" t="s">
        <v>1659</v>
      </c>
      <c r="F3059" t="s">
        <v>128</v>
      </c>
      <c r="G3059" t="s">
        <v>110</v>
      </c>
      <c r="H3059" t="s">
        <v>2433</v>
      </c>
      <c r="I3059" t="s">
        <v>1883</v>
      </c>
      <c r="J3059" t="s">
        <v>1984</v>
      </c>
      <c r="K3059" t="s">
        <v>2195</v>
      </c>
      <c r="L3059" s="24">
        <v>1555.2</v>
      </c>
      <c r="M3059" s="25">
        <f>+VLOOKUP(E3059, TC!A:D, 4, FALSE())</f>
        <v>1.087</v>
      </c>
      <c r="N3059" s="24">
        <f t="shared" si="235"/>
        <v>1555.2</v>
      </c>
      <c r="O3059" t="str">
        <f t="shared" si="236"/>
        <v>FACTURA</v>
      </c>
      <c r="P3059" t="str">
        <f t="shared" si="237"/>
        <v>2025</v>
      </c>
      <c r="Q3059" t="str">
        <f t="shared" si="238"/>
        <v>03</v>
      </c>
      <c r="R3059" t="str">
        <f>+IFERROR(VLOOKUP(I3059, Listado!A:B, 2, FALSE()), "COMERCIALIZADORA INTERNACIONAL CARIBBEAN EXOTICS S A")</f>
        <v>PEREZ MEJIA MARIA PAULINA</v>
      </c>
      <c r="S3059" s="25">
        <f>+VLOOKUP(E3059, TC!A:D, 2, FALSE())</f>
        <v>4104.5600000000004</v>
      </c>
      <c r="T3059" t="str">
        <f t="shared" si="239"/>
        <v>USD</v>
      </c>
    </row>
    <row r="3060" spans="1:20" ht="18.75" hidden="1" customHeight="1" x14ac:dyDescent="0.25">
      <c r="A3060" t="s">
        <v>2406</v>
      </c>
      <c r="B3060" t="s">
        <v>1923</v>
      </c>
      <c r="C3060" t="s">
        <v>1913</v>
      </c>
      <c r="D3060" s="24">
        <v>5808</v>
      </c>
      <c r="E3060" t="s">
        <v>1659</v>
      </c>
      <c r="F3060" t="s">
        <v>128</v>
      </c>
      <c r="G3060" t="s">
        <v>110</v>
      </c>
      <c r="H3060" t="s">
        <v>2433</v>
      </c>
      <c r="I3060" t="s">
        <v>1883</v>
      </c>
      <c r="J3060" t="s">
        <v>1984</v>
      </c>
      <c r="K3060" t="s">
        <v>1928</v>
      </c>
      <c r="L3060" s="24">
        <v>3050.4</v>
      </c>
      <c r="M3060" s="25">
        <f>+VLOOKUP(E3060, TC!A:D, 4, FALSE())</f>
        <v>1.087</v>
      </c>
      <c r="N3060" s="24">
        <f t="shared" si="235"/>
        <v>3050.4</v>
      </c>
      <c r="O3060" t="str">
        <f t="shared" si="236"/>
        <v>FACTURA</v>
      </c>
      <c r="P3060" t="str">
        <f t="shared" si="237"/>
        <v>2025</v>
      </c>
      <c r="Q3060" t="str">
        <f t="shared" si="238"/>
        <v>03</v>
      </c>
      <c r="R3060" t="str">
        <f>+IFERROR(VLOOKUP(I3060, Listado!A:B, 2, FALSE()), "COMERCIALIZADORA INTERNACIONAL CARIBBEAN EXOTICS S A")</f>
        <v>PEREZ MEJIA MARIA PAULINA</v>
      </c>
      <c r="S3060" s="25">
        <f>+VLOOKUP(E3060, TC!A:D, 2, FALSE())</f>
        <v>4104.5600000000004</v>
      </c>
      <c r="T3060" t="str">
        <f t="shared" si="239"/>
        <v>USD</v>
      </c>
    </row>
    <row r="3061" spans="1:20" ht="18.75" hidden="1" customHeight="1" x14ac:dyDescent="0.25">
      <c r="A3061" t="s">
        <v>2406</v>
      </c>
      <c r="B3061" t="s">
        <v>1923</v>
      </c>
      <c r="C3061" t="s">
        <v>1913</v>
      </c>
      <c r="D3061" s="24">
        <v>5808</v>
      </c>
      <c r="E3061" t="s">
        <v>1659</v>
      </c>
      <c r="F3061" t="s">
        <v>128</v>
      </c>
      <c r="G3061" t="s">
        <v>110</v>
      </c>
      <c r="H3061" t="s">
        <v>2433</v>
      </c>
      <c r="I3061" t="s">
        <v>1883</v>
      </c>
      <c r="J3061" t="s">
        <v>1984</v>
      </c>
      <c r="K3061" t="s">
        <v>2196</v>
      </c>
      <c r="L3061" s="24">
        <v>1184</v>
      </c>
      <c r="M3061" s="25">
        <f>+VLOOKUP(E3061, TC!A:D, 4, FALSE())</f>
        <v>1.087</v>
      </c>
      <c r="N3061" s="24">
        <f t="shared" si="235"/>
        <v>1184</v>
      </c>
      <c r="O3061" t="str">
        <f t="shared" si="236"/>
        <v>FACTURA</v>
      </c>
      <c r="P3061" t="str">
        <f t="shared" si="237"/>
        <v>2025</v>
      </c>
      <c r="Q3061" t="str">
        <f t="shared" si="238"/>
        <v>03</v>
      </c>
      <c r="R3061" t="str">
        <f>+IFERROR(VLOOKUP(I3061, Listado!A:B, 2, FALSE()), "COMERCIALIZADORA INTERNACIONAL CARIBBEAN EXOTICS S A")</f>
        <v>PEREZ MEJIA MARIA PAULINA</v>
      </c>
      <c r="S3061" s="25">
        <f>+VLOOKUP(E3061, TC!A:D, 2, FALSE())</f>
        <v>4104.5600000000004</v>
      </c>
      <c r="T3061" t="str">
        <f t="shared" si="239"/>
        <v>USD</v>
      </c>
    </row>
    <row r="3062" spans="1:20" ht="18.75" hidden="1" customHeight="1" x14ac:dyDescent="0.25">
      <c r="A3062" t="s">
        <v>2406</v>
      </c>
      <c r="B3062" t="s">
        <v>1923</v>
      </c>
      <c r="C3062" t="s">
        <v>1913</v>
      </c>
      <c r="D3062" s="24">
        <v>5808</v>
      </c>
      <c r="E3062" t="s">
        <v>1659</v>
      </c>
      <c r="F3062" t="s">
        <v>128</v>
      </c>
      <c r="G3062" t="s">
        <v>110</v>
      </c>
      <c r="H3062" t="s">
        <v>2433</v>
      </c>
      <c r="I3062" t="s">
        <v>1883</v>
      </c>
      <c r="J3062" t="s">
        <v>1984</v>
      </c>
      <c r="K3062" t="s">
        <v>2197</v>
      </c>
      <c r="L3062" s="24">
        <v>629.74</v>
      </c>
      <c r="M3062" s="25">
        <f>+VLOOKUP(E3062, TC!A:D, 4, FALSE())</f>
        <v>1.087</v>
      </c>
      <c r="N3062" s="24">
        <f t="shared" si="235"/>
        <v>629.74</v>
      </c>
      <c r="O3062" t="str">
        <f t="shared" si="236"/>
        <v>FACTURA</v>
      </c>
      <c r="P3062" t="str">
        <f t="shared" si="237"/>
        <v>2025</v>
      </c>
      <c r="Q3062" t="str">
        <f t="shared" si="238"/>
        <v>03</v>
      </c>
      <c r="R3062" t="str">
        <f>+IFERROR(VLOOKUP(I3062, Listado!A:B, 2, FALSE()), "COMERCIALIZADORA INTERNACIONAL CARIBBEAN EXOTICS S A")</f>
        <v>PEREZ MEJIA MARIA PAULINA</v>
      </c>
      <c r="S3062" s="25">
        <f>+VLOOKUP(E3062, TC!A:D, 2, FALSE())</f>
        <v>4104.5600000000004</v>
      </c>
      <c r="T3062" t="str">
        <f t="shared" si="239"/>
        <v>USD</v>
      </c>
    </row>
    <row r="3063" spans="1:20" ht="18.75" hidden="1" customHeight="1" x14ac:dyDescent="0.25">
      <c r="A3063" t="s">
        <v>2406</v>
      </c>
      <c r="B3063" t="s">
        <v>1923</v>
      </c>
      <c r="C3063" t="s">
        <v>1913</v>
      </c>
      <c r="D3063" s="24">
        <v>5808</v>
      </c>
      <c r="E3063" t="s">
        <v>1659</v>
      </c>
      <c r="F3063" t="s">
        <v>128</v>
      </c>
      <c r="G3063" t="s">
        <v>110</v>
      </c>
      <c r="H3063" t="s">
        <v>2433</v>
      </c>
      <c r="I3063" t="s">
        <v>1883</v>
      </c>
      <c r="J3063" t="s">
        <v>1984</v>
      </c>
      <c r="K3063" t="s">
        <v>2382</v>
      </c>
      <c r="L3063" s="24">
        <v>2672.02</v>
      </c>
      <c r="M3063" s="25">
        <f>+VLOOKUP(E3063, TC!A:D, 4, FALSE())</f>
        <v>1.087</v>
      </c>
      <c r="N3063" s="24">
        <f t="shared" si="235"/>
        <v>2672.02</v>
      </c>
      <c r="O3063" t="str">
        <f t="shared" si="236"/>
        <v>FACTURA</v>
      </c>
      <c r="P3063" t="str">
        <f t="shared" si="237"/>
        <v>2025</v>
      </c>
      <c r="Q3063" t="str">
        <f t="shared" si="238"/>
        <v>03</v>
      </c>
      <c r="R3063" t="str">
        <f>+IFERROR(VLOOKUP(I3063, Listado!A:B, 2, FALSE()), "COMERCIALIZADORA INTERNACIONAL CARIBBEAN EXOTICS S A")</f>
        <v>PEREZ MEJIA MARIA PAULINA</v>
      </c>
      <c r="S3063" s="25">
        <f>+VLOOKUP(E3063, TC!A:D, 2, FALSE())</f>
        <v>4104.5600000000004</v>
      </c>
      <c r="T3063" t="str">
        <f t="shared" si="239"/>
        <v>USD</v>
      </c>
    </row>
    <row r="3064" spans="1:20" ht="18.75" hidden="1" customHeight="1" x14ac:dyDescent="0.25">
      <c r="A3064" t="s">
        <v>2406</v>
      </c>
      <c r="B3064" t="s">
        <v>5</v>
      </c>
      <c r="C3064" t="s">
        <v>1913</v>
      </c>
      <c r="D3064" s="24">
        <v>11185</v>
      </c>
      <c r="E3064" t="s">
        <v>1660</v>
      </c>
      <c r="F3064" t="s">
        <v>99</v>
      </c>
      <c r="G3064" t="s">
        <v>113</v>
      </c>
      <c r="I3064" t="s">
        <v>1858</v>
      </c>
      <c r="J3064" t="s">
        <v>1915</v>
      </c>
      <c r="K3064" t="s">
        <v>1920</v>
      </c>
      <c r="L3064" s="24">
        <v>1440000</v>
      </c>
      <c r="M3064" s="25">
        <f>+VLOOKUP(E3064, TC!A:D, 4, FALSE())</f>
        <v>1.087</v>
      </c>
      <c r="N3064" s="24">
        <f t="shared" si="235"/>
        <v>1440000</v>
      </c>
      <c r="O3064" t="str">
        <f t="shared" si="236"/>
        <v>FACTURA</v>
      </c>
      <c r="P3064" t="str">
        <f t="shared" si="237"/>
        <v>2025</v>
      </c>
      <c r="Q3064" t="str">
        <f t="shared" si="238"/>
        <v>03</v>
      </c>
      <c r="R3064" t="str">
        <f>+IFERROR(VLOOKUP(I3064, Listado!A:B, 2, FALSE()), "COMERCIALIZADORA INTERNACIONAL CARIBBEAN EXOTICS S A")</f>
        <v>LONDOÑO ECHEVERRI ALEJANDRA</v>
      </c>
      <c r="S3064" s="25">
        <f>+VLOOKUP(E3064, TC!A:D, 2, FALSE())</f>
        <v>4116.8</v>
      </c>
      <c r="T3064" t="str">
        <f t="shared" si="239"/>
        <v>COP</v>
      </c>
    </row>
    <row r="3065" spans="1:20" ht="18.75" hidden="1" customHeight="1" x14ac:dyDescent="0.25">
      <c r="A3065" t="s">
        <v>2406</v>
      </c>
      <c r="B3065" t="s">
        <v>5</v>
      </c>
      <c r="C3065" t="s">
        <v>1913</v>
      </c>
      <c r="D3065" s="24">
        <v>11186</v>
      </c>
      <c r="E3065" t="s">
        <v>1660</v>
      </c>
      <c r="F3065" t="s">
        <v>99</v>
      </c>
      <c r="G3065" t="s">
        <v>113</v>
      </c>
      <c r="I3065" t="s">
        <v>1858</v>
      </c>
      <c r="J3065" t="s">
        <v>1915</v>
      </c>
      <c r="K3065" t="s">
        <v>1920</v>
      </c>
      <c r="L3065" s="24">
        <v>1440000</v>
      </c>
      <c r="M3065" s="25">
        <f>+VLOOKUP(E3065, TC!A:D, 4, FALSE())</f>
        <v>1.087</v>
      </c>
      <c r="N3065" s="24">
        <f t="shared" si="235"/>
        <v>1440000</v>
      </c>
      <c r="O3065" t="str">
        <f t="shared" si="236"/>
        <v>FACTURA</v>
      </c>
      <c r="P3065" t="str">
        <f t="shared" si="237"/>
        <v>2025</v>
      </c>
      <c r="Q3065" t="str">
        <f t="shared" si="238"/>
        <v>03</v>
      </c>
      <c r="R3065" t="str">
        <f>+IFERROR(VLOOKUP(I3065, Listado!A:B, 2, FALSE()), "COMERCIALIZADORA INTERNACIONAL CARIBBEAN EXOTICS S A")</f>
        <v>LONDOÑO ECHEVERRI ALEJANDRA</v>
      </c>
      <c r="S3065" s="25">
        <f>+VLOOKUP(E3065, TC!A:D, 2, FALSE())</f>
        <v>4116.8</v>
      </c>
      <c r="T3065" t="str">
        <f t="shared" si="239"/>
        <v>COP</v>
      </c>
    </row>
    <row r="3066" spans="1:20" ht="18.75" hidden="1" customHeight="1" x14ac:dyDescent="0.25">
      <c r="A3066" t="s">
        <v>2406</v>
      </c>
      <c r="B3066" t="s">
        <v>5</v>
      </c>
      <c r="C3066" t="s">
        <v>1913</v>
      </c>
      <c r="D3066" s="24">
        <v>11187</v>
      </c>
      <c r="E3066" t="s">
        <v>1660</v>
      </c>
      <c r="F3066" t="s">
        <v>99</v>
      </c>
      <c r="G3066" t="s">
        <v>113</v>
      </c>
      <c r="I3066" t="s">
        <v>1859</v>
      </c>
      <c r="J3066" t="s">
        <v>1915</v>
      </c>
      <c r="K3066" t="s">
        <v>1916</v>
      </c>
      <c r="L3066" s="24">
        <v>6960000</v>
      </c>
      <c r="M3066" s="25">
        <f>+VLOOKUP(E3066, TC!A:D, 4, FALSE())</f>
        <v>1.087</v>
      </c>
      <c r="N3066" s="24">
        <f t="shared" si="235"/>
        <v>6960000</v>
      </c>
      <c r="O3066" t="str">
        <f t="shared" si="236"/>
        <v>FACTURA</v>
      </c>
      <c r="P3066" t="str">
        <f t="shared" si="237"/>
        <v>2025</v>
      </c>
      <c r="Q3066" t="str">
        <f t="shared" si="238"/>
        <v>03</v>
      </c>
      <c r="R3066" t="str">
        <f>+IFERROR(VLOOKUP(I3066, Listado!A:B, 2, FALSE()), "COMERCIALIZADORA INTERNACIONAL CARIBBEAN EXOTICS S A")</f>
        <v>LONDOÑO ECHEVERRI ALEJANDRA</v>
      </c>
      <c r="S3066" s="25">
        <f>+VLOOKUP(E3066, TC!A:D, 2, FALSE())</f>
        <v>4116.8</v>
      </c>
      <c r="T3066" t="str">
        <f t="shared" si="239"/>
        <v>COP</v>
      </c>
    </row>
    <row r="3067" spans="1:20" ht="18.75" hidden="1" customHeight="1" x14ac:dyDescent="0.25">
      <c r="A3067" t="s">
        <v>2406</v>
      </c>
      <c r="B3067" t="s">
        <v>1923</v>
      </c>
      <c r="C3067" t="s">
        <v>1913</v>
      </c>
      <c r="D3067" s="24">
        <v>5809</v>
      </c>
      <c r="E3067" t="s">
        <v>1662</v>
      </c>
      <c r="F3067" t="s">
        <v>128</v>
      </c>
      <c r="G3067" t="s">
        <v>112</v>
      </c>
      <c r="H3067" t="s">
        <v>2093</v>
      </c>
      <c r="I3067" t="s">
        <v>1856</v>
      </c>
      <c r="J3067" t="s">
        <v>1930</v>
      </c>
      <c r="K3067" t="s">
        <v>1928</v>
      </c>
      <c r="L3067" s="24">
        <v>650.47</v>
      </c>
      <c r="M3067" s="25">
        <f>+VLOOKUP(E3067, TC!A:D, 4, FALSE())</f>
        <v>1.08375</v>
      </c>
      <c r="N3067" s="24">
        <f t="shared" si="235"/>
        <v>650.47</v>
      </c>
      <c r="O3067" t="str">
        <f t="shared" si="236"/>
        <v>FACTURA</v>
      </c>
      <c r="P3067" t="str">
        <f t="shared" si="237"/>
        <v>2025</v>
      </c>
      <c r="Q3067" t="str">
        <f t="shared" si="238"/>
        <v>03</v>
      </c>
      <c r="R3067" t="str">
        <f>+IFERROR(VLOOKUP(I3067, Listado!A:B, 2, FALSE()), "COMERCIALIZADORA INTERNACIONAL CARIBBEAN EXOTICS S A")</f>
        <v>HINCAPIE CONTRERAS ERIKA STEFANIA</v>
      </c>
      <c r="S3067" s="25">
        <f>+VLOOKUP(E3067, TC!A:D, 2, FALSE())</f>
        <v>4116.8</v>
      </c>
      <c r="T3067" t="str">
        <f t="shared" si="239"/>
        <v>USD</v>
      </c>
    </row>
    <row r="3068" spans="1:20" ht="18.75" hidden="1" customHeight="1" x14ac:dyDescent="0.25">
      <c r="A3068" t="s">
        <v>2406</v>
      </c>
      <c r="B3068" t="s">
        <v>1923</v>
      </c>
      <c r="C3068" t="s">
        <v>1913</v>
      </c>
      <c r="D3068" s="24">
        <v>5809</v>
      </c>
      <c r="E3068" t="s">
        <v>1662</v>
      </c>
      <c r="F3068" t="s">
        <v>128</v>
      </c>
      <c r="G3068" t="s">
        <v>112</v>
      </c>
      <c r="H3068" t="s">
        <v>2093</v>
      </c>
      <c r="I3068" t="s">
        <v>1856</v>
      </c>
      <c r="J3068" t="s">
        <v>1930</v>
      </c>
      <c r="K3068" t="s">
        <v>1935</v>
      </c>
      <c r="L3068" s="24">
        <v>2318.4</v>
      </c>
      <c r="M3068" s="25">
        <f>+VLOOKUP(E3068, TC!A:D, 4, FALSE())</f>
        <v>1.08375</v>
      </c>
      <c r="N3068" s="24">
        <f t="shared" si="235"/>
        <v>2318.4</v>
      </c>
      <c r="O3068" t="str">
        <f t="shared" si="236"/>
        <v>FACTURA</v>
      </c>
      <c r="P3068" t="str">
        <f t="shared" si="237"/>
        <v>2025</v>
      </c>
      <c r="Q3068" t="str">
        <f t="shared" si="238"/>
        <v>03</v>
      </c>
      <c r="R3068" t="str">
        <f>+IFERROR(VLOOKUP(I3068, Listado!A:B, 2, FALSE()), "COMERCIALIZADORA INTERNACIONAL CARIBBEAN EXOTICS S A")</f>
        <v>HINCAPIE CONTRERAS ERIKA STEFANIA</v>
      </c>
      <c r="S3068" s="25">
        <f>+VLOOKUP(E3068, TC!A:D, 2, FALSE())</f>
        <v>4116.8</v>
      </c>
      <c r="T3068" t="str">
        <f t="shared" si="239"/>
        <v>USD</v>
      </c>
    </row>
    <row r="3069" spans="1:20" ht="18.75" hidden="1" customHeight="1" x14ac:dyDescent="0.25">
      <c r="A3069" t="s">
        <v>2406</v>
      </c>
      <c r="B3069" t="s">
        <v>5</v>
      </c>
      <c r="C3069" t="s">
        <v>1913</v>
      </c>
      <c r="D3069" s="24">
        <v>11188</v>
      </c>
      <c r="E3069" t="s">
        <v>1662</v>
      </c>
      <c r="F3069" t="s">
        <v>128</v>
      </c>
      <c r="G3069" t="s">
        <v>110</v>
      </c>
      <c r="H3069" t="s">
        <v>2434</v>
      </c>
      <c r="I3069" t="s">
        <v>1850</v>
      </c>
      <c r="J3069" t="s">
        <v>1919</v>
      </c>
      <c r="K3069" t="s">
        <v>12</v>
      </c>
      <c r="L3069" s="24">
        <v>5568</v>
      </c>
      <c r="M3069" s="25">
        <f>+VLOOKUP(E3069, TC!A:D, 4, FALSE())</f>
        <v>1.08375</v>
      </c>
      <c r="N3069" s="24">
        <f t="shared" si="235"/>
        <v>5568</v>
      </c>
      <c r="O3069" t="str">
        <f t="shared" si="236"/>
        <v>FACTURA</v>
      </c>
      <c r="P3069" t="str">
        <f t="shared" si="237"/>
        <v>2025</v>
      </c>
      <c r="Q3069" t="str">
        <f t="shared" si="238"/>
        <v>03</v>
      </c>
      <c r="R3069" t="str">
        <f>+IFERROR(VLOOKUP(I3069, Listado!A:B, 2, FALSE()), "COMERCIALIZADORA INTERNACIONAL CARIBBEAN EXOTICS S A")</f>
        <v>PEREZ MEJIA MARIA PAULINA</v>
      </c>
      <c r="S3069" s="25">
        <f>+VLOOKUP(E3069, TC!A:D, 2, FALSE())</f>
        <v>4116.8</v>
      </c>
      <c r="T3069" t="str">
        <f t="shared" si="239"/>
        <v>USD</v>
      </c>
    </row>
    <row r="3070" spans="1:20" ht="18.75" hidden="1" customHeight="1" x14ac:dyDescent="0.25">
      <c r="A3070" t="s">
        <v>2406</v>
      </c>
      <c r="B3070" t="s">
        <v>5</v>
      </c>
      <c r="C3070" t="s">
        <v>1913</v>
      </c>
      <c r="D3070" s="24">
        <v>11188</v>
      </c>
      <c r="E3070" t="s">
        <v>1662</v>
      </c>
      <c r="F3070" t="s">
        <v>128</v>
      </c>
      <c r="G3070" t="s">
        <v>110</v>
      </c>
      <c r="H3070" t="s">
        <v>2434</v>
      </c>
      <c r="I3070" t="s">
        <v>1850</v>
      </c>
      <c r="J3070" t="s">
        <v>1919</v>
      </c>
      <c r="K3070" t="s">
        <v>13</v>
      </c>
      <c r="L3070" s="24">
        <v>5515.8</v>
      </c>
      <c r="M3070" s="25">
        <f>+VLOOKUP(E3070, TC!A:D, 4, FALSE())</f>
        <v>1.08375</v>
      </c>
      <c r="N3070" s="24">
        <f t="shared" si="235"/>
        <v>5515.8</v>
      </c>
      <c r="O3070" t="str">
        <f t="shared" si="236"/>
        <v>FACTURA</v>
      </c>
      <c r="P3070" t="str">
        <f t="shared" si="237"/>
        <v>2025</v>
      </c>
      <c r="Q3070" t="str">
        <f t="shared" si="238"/>
        <v>03</v>
      </c>
      <c r="R3070" t="str">
        <f>+IFERROR(VLOOKUP(I3070, Listado!A:B, 2, FALSE()), "COMERCIALIZADORA INTERNACIONAL CARIBBEAN EXOTICS S A")</f>
        <v>PEREZ MEJIA MARIA PAULINA</v>
      </c>
      <c r="S3070" s="25">
        <f>+VLOOKUP(E3070, TC!A:D, 2, FALSE())</f>
        <v>4116.8</v>
      </c>
      <c r="T3070" t="str">
        <f t="shared" si="239"/>
        <v>USD</v>
      </c>
    </row>
    <row r="3071" spans="1:20" ht="18.75" hidden="1" customHeight="1" x14ac:dyDescent="0.25">
      <c r="A3071" t="s">
        <v>2406</v>
      </c>
      <c r="B3071" t="s">
        <v>5</v>
      </c>
      <c r="C3071" t="s">
        <v>1913</v>
      </c>
      <c r="D3071" s="24">
        <v>11188</v>
      </c>
      <c r="E3071" t="s">
        <v>1662</v>
      </c>
      <c r="F3071" t="s">
        <v>128</v>
      </c>
      <c r="G3071" t="s">
        <v>110</v>
      </c>
      <c r="H3071" t="s">
        <v>2434</v>
      </c>
      <c r="I3071" t="s">
        <v>1850</v>
      </c>
      <c r="J3071" t="s">
        <v>1919</v>
      </c>
      <c r="K3071" t="s">
        <v>31</v>
      </c>
      <c r="L3071" s="24">
        <v>5712</v>
      </c>
      <c r="M3071" s="25">
        <f>+VLOOKUP(E3071, TC!A:D, 4, FALSE())</f>
        <v>1.08375</v>
      </c>
      <c r="N3071" s="24">
        <f t="shared" si="235"/>
        <v>5712</v>
      </c>
      <c r="O3071" t="str">
        <f t="shared" si="236"/>
        <v>FACTURA</v>
      </c>
      <c r="P3071" t="str">
        <f t="shared" si="237"/>
        <v>2025</v>
      </c>
      <c r="Q3071" t="str">
        <f t="shared" si="238"/>
        <v>03</v>
      </c>
      <c r="R3071" t="str">
        <f>+IFERROR(VLOOKUP(I3071, Listado!A:B, 2, FALSE()), "COMERCIALIZADORA INTERNACIONAL CARIBBEAN EXOTICS S A")</f>
        <v>PEREZ MEJIA MARIA PAULINA</v>
      </c>
      <c r="S3071" s="25">
        <f>+VLOOKUP(E3071, TC!A:D, 2, FALSE())</f>
        <v>4116.8</v>
      </c>
      <c r="T3071" t="str">
        <f t="shared" si="239"/>
        <v>USD</v>
      </c>
    </row>
    <row r="3072" spans="1:20" ht="18.75" hidden="1" customHeight="1" x14ac:dyDescent="0.25">
      <c r="A3072" t="s">
        <v>2406</v>
      </c>
      <c r="B3072" t="s">
        <v>5</v>
      </c>
      <c r="C3072" t="s">
        <v>1913</v>
      </c>
      <c r="D3072" s="24">
        <v>11188</v>
      </c>
      <c r="E3072" t="s">
        <v>1662</v>
      </c>
      <c r="F3072" t="s">
        <v>128</v>
      </c>
      <c r="G3072" t="s">
        <v>110</v>
      </c>
      <c r="H3072" t="s">
        <v>2434</v>
      </c>
      <c r="I3072" t="s">
        <v>1850</v>
      </c>
      <c r="J3072" t="s">
        <v>1919</v>
      </c>
      <c r="K3072" t="s">
        <v>2435</v>
      </c>
      <c r="L3072" s="24">
        <v>91.5</v>
      </c>
      <c r="M3072" s="25">
        <f>+VLOOKUP(E3072, TC!A:D, 4, FALSE())</f>
        <v>1.08375</v>
      </c>
      <c r="N3072" s="24">
        <f t="shared" si="235"/>
        <v>91.5</v>
      </c>
      <c r="O3072" t="str">
        <f t="shared" si="236"/>
        <v>FACTURA</v>
      </c>
      <c r="P3072" t="str">
        <f t="shared" si="237"/>
        <v>2025</v>
      </c>
      <c r="Q3072" t="str">
        <f t="shared" si="238"/>
        <v>03</v>
      </c>
      <c r="R3072" t="str">
        <f>+IFERROR(VLOOKUP(I3072, Listado!A:B, 2, FALSE()), "COMERCIALIZADORA INTERNACIONAL CARIBBEAN EXOTICS S A")</f>
        <v>PEREZ MEJIA MARIA PAULINA</v>
      </c>
      <c r="S3072" s="25">
        <f>+VLOOKUP(E3072, TC!A:D, 2, FALSE())</f>
        <v>4116.8</v>
      </c>
      <c r="T3072" t="str">
        <f t="shared" si="239"/>
        <v>USD</v>
      </c>
    </row>
    <row r="3073" spans="1:20" ht="18.75" hidden="1" customHeight="1" x14ac:dyDescent="0.25">
      <c r="A3073" t="s">
        <v>2406</v>
      </c>
      <c r="B3073" t="s">
        <v>5</v>
      </c>
      <c r="C3073" t="s">
        <v>1913</v>
      </c>
      <c r="D3073" s="24">
        <v>11188</v>
      </c>
      <c r="E3073" t="s">
        <v>1662</v>
      </c>
      <c r="F3073" t="s">
        <v>128</v>
      </c>
      <c r="G3073" t="s">
        <v>110</v>
      </c>
      <c r="H3073" t="s">
        <v>2434</v>
      </c>
      <c r="I3073" t="s">
        <v>1850</v>
      </c>
      <c r="J3073" t="s">
        <v>1919</v>
      </c>
      <c r="K3073" t="s">
        <v>1956</v>
      </c>
      <c r="L3073" s="24">
        <v>2332</v>
      </c>
      <c r="M3073" s="25">
        <f>+VLOOKUP(E3073, TC!A:D, 4, FALSE())</f>
        <v>1.08375</v>
      </c>
      <c r="N3073" s="24">
        <f t="shared" si="235"/>
        <v>2332</v>
      </c>
      <c r="O3073" t="str">
        <f t="shared" si="236"/>
        <v>FACTURA</v>
      </c>
      <c r="P3073" t="str">
        <f t="shared" si="237"/>
        <v>2025</v>
      </c>
      <c r="Q3073" t="str">
        <f t="shared" si="238"/>
        <v>03</v>
      </c>
      <c r="R3073" t="str">
        <f>+IFERROR(VLOOKUP(I3073, Listado!A:B, 2, FALSE()), "COMERCIALIZADORA INTERNACIONAL CARIBBEAN EXOTICS S A")</f>
        <v>PEREZ MEJIA MARIA PAULINA</v>
      </c>
      <c r="S3073" s="25">
        <f>+VLOOKUP(E3073, TC!A:D, 2, FALSE())</f>
        <v>4116.8</v>
      </c>
      <c r="T3073" t="str">
        <f t="shared" si="239"/>
        <v>USD</v>
      </c>
    </row>
    <row r="3074" spans="1:20" ht="18.75" hidden="1" customHeight="1" x14ac:dyDescent="0.25">
      <c r="A3074" t="s">
        <v>2406</v>
      </c>
      <c r="B3074" t="s">
        <v>5</v>
      </c>
      <c r="C3074" t="s">
        <v>1913</v>
      </c>
      <c r="D3074" s="24">
        <v>11189</v>
      </c>
      <c r="E3074" t="s">
        <v>1662</v>
      </c>
      <c r="F3074" t="s">
        <v>128</v>
      </c>
      <c r="G3074" t="s">
        <v>110</v>
      </c>
      <c r="H3074" t="s">
        <v>2436</v>
      </c>
      <c r="I3074" t="s">
        <v>1851</v>
      </c>
      <c r="J3074" t="s">
        <v>1940</v>
      </c>
      <c r="K3074" t="s">
        <v>19</v>
      </c>
      <c r="L3074" s="24">
        <v>2752</v>
      </c>
      <c r="M3074" s="25">
        <f>+VLOOKUP(E3074, TC!A:D, 4, FALSE())</f>
        <v>1.08375</v>
      </c>
      <c r="N3074" s="24">
        <f t="shared" ref="N3074:N3137" si="240">+IF(F3074="EUR", (M3074*L3074), IF(I3074="JUAN MATAS SAS", (L3074/S3074), L3074))</f>
        <v>2752</v>
      </c>
      <c r="O3074" t="str">
        <f t="shared" ref="O3074:O3137" si="241">+IF(C3074="CFE", "FACTURA", IF(ISERROR(SEARCH("ANULA", H3074))=FALSE(), "ANULACIÓN FE", IF(ISERROR(SEARCH("CANCELLATION", H3074))=FALSE(), "ANULACIÓN FE", "NOTAS")))</f>
        <v>FACTURA</v>
      </c>
      <c r="P3074" t="str">
        <f t="shared" ref="P3074:P3137" si="242">+LEFT(E3074, 4)</f>
        <v>2025</v>
      </c>
      <c r="Q3074" t="str">
        <f t="shared" ref="Q3074:Q3137" si="243">+MID(E3074, 5, 2)</f>
        <v>03</v>
      </c>
      <c r="R3074" t="str">
        <f>+IFERROR(VLOOKUP(I3074, Listado!A:B, 2, FALSE()), "COMERCIALIZADORA INTERNACIONAL CARIBBEAN EXOTICS S A")</f>
        <v>PEREZ MEJIA MARIA PAULINA</v>
      </c>
      <c r="S3074" s="25">
        <f>+VLOOKUP(E3074, TC!A:D, 2, FALSE())</f>
        <v>4116.8</v>
      </c>
      <c r="T3074" t="str">
        <f t="shared" ref="T3074:T3137" si="244">+IF(I3074="JUAN MATAS SAS", "USD", F3074)</f>
        <v>USD</v>
      </c>
    </row>
    <row r="3075" spans="1:20" ht="18.75" hidden="1" customHeight="1" x14ac:dyDescent="0.25">
      <c r="A3075" t="s">
        <v>2406</v>
      </c>
      <c r="B3075" t="s">
        <v>5</v>
      </c>
      <c r="C3075" t="s">
        <v>1913</v>
      </c>
      <c r="D3075" s="24">
        <v>11189</v>
      </c>
      <c r="E3075" t="s">
        <v>1662</v>
      </c>
      <c r="F3075" t="s">
        <v>128</v>
      </c>
      <c r="G3075" t="s">
        <v>110</v>
      </c>
      <c r="H3075" t="s">
        <v>2436</v>
      </c>
      <c r="I3075" t="s">
        <v>1851</v>
      </c>
      <c r="J3075" t="s">
        <v>1940</v>
      </c>
      <c r="K3075" t="s">
        <v>50</v>
      </c>
      <c r="L3075" s="24">
        <v>4586.3999999999996</v>
      </c>
      <c r="M3075" s="25">
        <f>+VLOOKUP(E3075, TC!A:D, 4, FALSE())</f>
        <v>1.08375</v>
      </c>
      <c r="N3075" s="24">
        <f t="shared" si="240"/>
        <v>4586.3999999999996</v>
      </c>
      <c r="O3075" t="str">
        <f t="shared" si="241"/>
        <v>FACTURA</v>
      </c>
      <c r="P3075" t="str">
        <f t="shared" si="242"/>
        <v>2025</v>
      </c>
      <c r="Q3075" t="str">
        <f t="shared" si="243"/>
        <v>03</v>
      </c>
      <c r="R3075" t="str">
        <f>+IFERROR(VLOOKUP(I3075, Listado!A:B, 2, FALSE()), "COMERCIALIZADORA INTERNACIONAL CARIBBEAN EXOTICS S A")</f>
        <v>PEREZ MEJIA MARIA PAULINA</v>
      </c>
      <c r="S3075" s="25">
        <f>+VLOOKUP(E3075, TC!A:D, 2, FALSE())</f>
        <v>4116.8</v>
      </c>
      <c r="T3075" t="str">
        <f t="shared" si="244"/>
        <v>USD</v>
      </c>
    </row>
    <row r="3076" spans="1:20" ht="18.75" hidden="1" customHeight="1" x14ac:dyDescent="0.25">
      <c r="A3076" t="s">
        <v>2406</v>
      </c>
      <c r="B3076" t="s">
        <v>5</v>
      </c>
      <c r="C3076" t="s">
        <v>1913</v>
      </c>
      <c r="D3076" s="24">
        <v>11190</v>
      </c>
      <c r="E3076" t="s">
        <v>1662</v>
      </c>
      <c r="F3076" t="s">
        <v>1924</v>
      </c>
      <c r="G3076" t="s">
        <v>110</v>
      </c>
      <c r="H3076" t="s">
        <v>2437</v>
      </c>
      <c r="I3076" t="s">
        <v>1848</v>
      </c>
      <c r="J3076" t="s">
        <v>1917</v>
      </c>
      <c r="K3076" t="s">
        <v>40</v>
      </c>
      <c r="L3076" s="24">
        <v>1836.8</v>
      </c>
      <c r="M3076" s="25">
        <f>+VLOOKUP(E3076, TC!A:D, 4, FALSE())</f>
        <v>1.08375</v>
      </c>
      <c r="N3076" s="24">
        <f t="shared" si="240"/>
        <v>1990.6319999999998</v>
      </c>
      <c r="O3076" t="str">
        <f t="shared" si="241"/>
        <v>FACTURA</v>
      </c>
      <c r="P3076" t="str">
        <f t="shared" si="242"/>
        <v>2025</v>
      </c>
      <c r="Q3076" t="str">
        <f t="shared" si="243"/>
        <v>03</v>
      </c>
      <c r="R3076" t="str">
        <f>+IFERROR(VLOOKUP(I3076, Listado!A:B, 2, FALSE()), "COMERCIALIZADORA INTERNACIONAL CARIBBEAN EXOTICS S A")</f>
        <v>PEREZ MEJIA MARIA PAULINA</v>
      </c>
      <c r="S3076" s="25">
        <f>+VLOOKUP(E3076, TC!A:D, 2, FALSE())</f>
        <v>4116.8</v>
      </c>
      <c r="T3076" t="str">
        <f t="shared" si="244"/>
        <v>EUR</v>
      </c>
    </row>
    <row r="3077" spans="1:20" ht="18.75" hidden="1" customHeight="1" x14ac:dyDescent="0.25">
      <c r="A3077" t="s">
        <v>2406</v>
      </c>
      <c r="B3077" t="s">
        <v>5</v>
      </c>
      <c r="C3077" t="s">
        <v>1913</v>
      </c>
      <c r="D3077" s="24">
        <v>11190</v>
      </c>
      <c r="E3077" t="s">
        <v>1662</v>
      </c>
      <c r="F3077" t="s">
        <v>1924</v>
      </c>
      <c r="G3077" t="s">
        <v>110</v>
      </c>
      <c r="H3077" t="s">
        <v>2437</v>
      </c>
      <c r="I3077" t="s">
        <v>1848</v>
      </c>
      <c r="J3077" t="s">
        <v>1917</v>
      </c>
      <c r="K3077" t="s">
        <v>23</v>
      </c>
      <c r="L3077" s="24">
        <v>1342.4</v>
      </c>
      <c r="M3077" s="25">
        <f>+VLOOKUP(E3077, TC!A:D, 4, FALSE())</f>
        <v>1.08375</v>
      </c>
      <c r="N3077" s="24">
        <f t="shared" si="240"/>
        <v>1454.826</v>
      </c>
      <c r="O3077" t="str">
        <f t="shared" si="241"/>
        <v>FACTURA</v>
      </c>
      <c r="P3077" t="str">
        <f t="shared" si="242"/>
        <v>2025</v>
      </c>
      <c r="Q3077" t="str">
        <f t="shared" si="243"/>
        <v>03</v>
      </c>
      <c r="R3077" t="str">
        <f>+IFERROR(VLOOKUP(I3077, Listado!A:B, 2, FALSE()), "COMERCIALIZADORA INTERNACIONAL CARIBBEAN EXOTICS S A")</f>
        <v>PEREZ MEJIA MARIA PAULINA</v>
      </c>
      <c r="S3077" s="25">
        <f>+VLOOKUP(E3077, TC!A:D, 2, FALSE())</f>
        <v>4116.8</v>
      </c>
      <c r="T3077" t="str">
        <f t="shared" si="244"/>
        <v>EUR</v>
      </c>
    </row>
    <row r="3078" spans="1:20" ht="18.75" hidden="1" customHeight="1" x14ac:dyDescent="0.25">
      <c r="A3078" t="s">
        <v>2406</v>
      </c>
      <c r="B3078" t="s">
        <v>5</v>
      </c>
      <c r="C3078" t="s">
        <v>1913</v>
      </c>
      <c r="D3078" s="24">
        <v>11190</v>
      </c>
      <c r="E3078" t="s">
        <v>1662</v>
      </c>
      <c r="F3078" t="s">
        <v>1924</v>
      </c>
      <c r="G3078" t="s">
        <v>110</v>
      </c>
      <c r="H3078" t="s">
        <v>2437</v>
      </c>
      <c r="I3078" t="s">
        <v>1848</v>
      </c>
      <c r="J3078" t="s">
        <v>1917</v>
      </c>
      <c r="K3078" t="s">
        <v>39</v>
      </c>
      <c r="L3078" s="24">
        <v>1708.92</v>
      </c>
      <c r="M3078" s="25">
        <f>+VLOOKUP(E3078, TC!A:D, 4, FALSE())</f>
        <v>1.08375</v>
      </c>
      <c r="N3078" s="24">
        <f t="shared" si="240"/>
        <v>1852.04205</v>
      </c>
      <c r="O3078" t="str">
        <f t="shared" si="241"/>
        <v>FACTURA</v>
      </c>
      <c r="P3078" t="str">
        <f t="shared" si="242"/>
        <v>2025</v>
      </c>
      <c r="Q3078" t="str">
        <f t="shared" si="243"/>
        <v>03</v>
      </c>
      <c r="R3078" t="str">
        <f>+IFERROR(VLOOKUP(I3078, Listado!A:B, 2, FALSE()), "COMERCIALIZADORA INTERNACIONAL CARIBBEAN EXOTICS S A")</f>
        <v>PEREZ MEJIA MARIA PAULINA</v>
      </c>
      <c r="S3078" s="25">
        <f>+VLOOKUP(E3078, TC!A:D, 2, FALSE())</f>
        <v>4116.8</v>
      </c>
      <c r="T3078" t="str">
        <f t="shared" si="244"/>
        <v>EUR</v>
      </c>
    </row>
    <row r="3079" spans="1:20" ht="18.75" hidden="1" customHeight="1" x14ac:dyDescent="0.25">
      <c r="A3079" t="s">
        <v>2406</v>
      </c>
      <c r="B3079" t="s">
        <v>5</v>
      </c>
      <c r="C3079" t="s">
        <v>1913</v>
      </c>
      <c r="D3079" s="24">
        <v>11190</v>
      </c>
      <c r="E3079" t="s">
        <v>1662</v>
      </c>
      <c r="F3079" t="s">
        <v>1924</v>
      </c>
      <c r="G3079" t="s">
        <v>110</v>
      </c>
      <c r="H3079" t="s">
        <v>2437</v>
      </c>
      <c r="I3079" t="s">
        <v>1848</v>
      </c>
      <c r="J3079" t="s">
        <v>1917</v>
      </c>
      <c r="K3079" t="s">
        <v>38</v>
      </c>
      <c r="L3079" s="24">
        <v>3813.6</v>
      </c>
      <c r="M3079" s="25">
        <f>+VLOOKUP(E3079, TC!A:D, 4, FALSE())</f>
        <v>1.08375</v>
      </c>
      <c r="N3079" s="24">
        <f t="shared" si="240"/>
        <v>4132.9889999999996</v>
      </c>
      <c r="O3079" t="str">
        <f t="shared" si="241"/>
        <v>FACTURA</v>
      </c>
      <c r="P3079" t="str">
        <f t="shared" si="242"/>
        <v>2025</v>
      </c>
      <c r="Q3079" t="str">
        <f t="shared" si="243"/>
        <v>03</v>
      </c>
      <c r="R3079" t="str">
        <f>+IFERROR(VLOOKUP(I3079, Listado!A:B, 2, FALSE()), "COMERCIALIZADORA INTERNACIONAL CARIBBEAN EXOTICS S A")</f>
        <v>PEREZ MEJIA MARIA PAULINA</v>
      </c>
      <c r="S3079" s="25">
        <f>+VLOOKUP(E3079, TC!A:D, 2, FALSE())</f>
        <v>4116.8</v>
      </c>
      <c r="T3079" t="str">
        <f t="shared" si="244"/>
        <v>EUR</v>
      </c>
    </row>
    <row r="3080" spans="1:20" ht="18.75" hidden="1" customHeight="1" x14ac:dyDescent="0.25">
      <c r="A3080" t="s">
        <v>2406</v>
      </c>
      <c r="B3080" t="s">
        <v>5</v>
      </c>
      <c r="C3080" t="s">
        <v>1913</v>
      </c>
      <c r="D3080" s="24">
        <v>11190</v>
      </c>
      <c r="E3080" t="s">
        <v>1662</v>
      </c>
      <c r="F3080" t="s">
        <v>1924</v>
      </c>
      <c r="G3080" t="s">
        <v>110</v>
      </c>
      <c r="H3080" t="s">
        <v>2437</v>
      </c>
      <c r="I3080" t="s">
        <v>1848</v>
      </c>
      <c r="J3080" t="s">
        <v>1917</v>
      </c>
      <c r="K3080" t="s">
        <v>14</v>
      </c>
      <c r="L3080" s="24">
        <v>2656</v>
      </c>
      <c r="M3080" s="25">
        <f>+VLOOKUP(E3080, TC!A:D, 4, FALSE())</f>
        <v>1.08375</v>
      </c>
      <c r="N3080" s="24">
        <f t="shared" si="240"/>
        <v>2878.44</v>
      </c>
      <c r="O3080" t="str">
        <f t="shared" si="241"/>
        <v>FACTURA</v>
      </c>
      <c r="P3080" t="str">
        <f t="shared" si="242"/>
        <v>2025</v>
      </c>
      <c r="Q3080" t="str">
        <f t="shared" si="243"/>
        <v>03</v>
      </c>
      <c r="R3080" t="str">
        <f>+IFERROR(VLOOKUP(I3080, Listado!A:B, 2, FALSE()), "COMERCIALIZADORA INTERNACIONAL CARIBBEAN EXOTICS S A")</f>
        <v>PEREZ MEJIA MARIA PAULINA</v>
      </c>
      <c r="S3080" s="25">
        <f>+VLOOKUP(E3080, TC!A:D, 2, FALSE())</f>
        <v>4116.8</v>
      </c>
      <c r="T3080" t="str">
        <f t="shared" si="244"/>
        <v>EUR</v>
      </c>
    </row>
    <row r="3081" spans="1:20" ht="18.75" hidden="1" customHeight="1" x14ac:dyDescent="0.25">
      <c r="A3081" t="s">
        <v>2406</v>
      </c>
      <c r="B3081" t="s">
        <v>5</v>
      </c>
      <c r="C3081" t="s">
        <v>1913</v>
      </c>
      <c r="D3081" s="24">
        <v>11190</v>
      </c>
      <c r="E3081" t="s">
        <v>1662</v>
      </c>
      <c r="F3081" t="s">
        <v>1924</v>
      </c>
      <c r="G3081" t="s">
        <v>110</v>
      </c>
      <c r="H3081" t="s">
        <v>2437</v>
      </c>
      <c r="I3081" t="s">
        <v>1848</v>
      </c>
      <c r="J3081" t="s">
        <v>1917</v>
      </c>
      <c r="K3081" t="s">
        <v>27</v>
      </c>
      <c r="L3081" s="24">
        <v>815.58</v>
      </c>
      <c r="M3081" s="25">
        <f>+VLOOKUP(E3081, TC!A:D, 4, FALSE())</f>
        <v>1.08375</v>
      </c>
      <c r="N3081" s="24">
        <f t="shared" si="240"/>
        <v>883.88482500000009</v>
      </c>
      <c r="O3081" t="str">
        <f t="shared" si="241"/>
        <v>FACTURA</v>
      </c>
      <c r="P3081" t="str">
        <f t="shared" si="242"/>
        <v>2025</v>
      </c>
      <c r="Q3081" t="str">
        <f t="shared" si="243"/>
        <v>03</v>
      </c>
      <c r="R3081" t="str">
        <f>+IFERROR(VLOOKUP(I3081, Listado!A:B, 2, FALSE()), "COMERCIALIZADORA INTERNACIONAL CARIBBEAN EXOTICS S A")</f>
        <v>PEREZ MEJIA MARIA PAULINA</v>
      </c>
      <c r="S3081" s="25">
        <f>+VLOOKUP(E3081, TC!A:D, 2, FALSE())</f>
        <v>4116.8</v>
      </c>
      <c r="T3081" t="str">
        <f t="shared" si="244"/>
        <v>EUR</v>
      </c>
    </row>
    <row r="3082" spans="1:20" ht="18.75" hidden="1" customHeight="1" x14ac:dyDescent="0.25">
      <c r="A3082" t="s">
        <v>2406</v>
      </c>
      <c r="B3082" t="s">
        <v>5</v>
      </c>
      <c r="C3082" t="s">
        <v>1913</v>
      </c>
      <c r="D3082" s="24">
        <v>11190</v>
      </c>
      <c r="E3082" t="s">
        <v>1662</v>
      </c>
      <c r="F3082" t="s">
        <v>1924</v>
      </c>
      <c r="G3082" t="s">
        <v>110</v>
      </c>
      <c r="H3082" t="s">
        <v>2437</v>
      </c>
      <c r="I3082" t="s">
        <v>1848</v>
      </c>
      <c r="J3082" t="s">
        <v>1917</v>
      </c>
      <c r="K3082" t="s">
        <v>1959</v>
      </c>
      <c r="L3082" s="24">
        <v>1800</v>
      </c>
      <c r="M3082" s="25">
        <f>+VLOOKUP(E3082, TC!A:D, 4, FALSE())</f>
        <v>1.08375</v>
      </c>
      <c r="N3082" s="24">
        <f t="shared" si="240"/>
        <v>1950.75</v>
      </c>
      <c r="O3082" t="str">
        <f t="shared" si="241"/>
        <v>FACTURA</v>
      </c>
      <c r="P3082" t="str">
        <f t="shared" si="242"/>
        <v>2025</v>
      </c>
      <c r="Q3082" t="str">
        <f t="shared" si="243"/>
        <v>03</v>
      </c>
      <c r="R3082" t="str">
        <f>+IFERROR(VLOOKUP(I3082, Listado!A:B, 2, FALSE()), "COMERCIALIZADORA INTERNACIONAL CARIBBEAN EXOTICS S A")</f>
        <v>PEREZ MEJIA MARIA PAULINA</v>
      </c>
      <c r="S3082" s="25">
        <f>+VLOOKUP(E3082, TC!A:D, 2, FALSE())</f>
        <v>4116.8</v>
      </c>
      <c r="T3082" t="str">
        <f t="shared" si="244"/>
        <v>EUR</v>
      </c>
    </row>
    <row r="3083" spans="1:20" ht="18.75" hidden="1" customHeight="1" x14ac:dyDescent="0.25">
      <c r="A3083" t="s">
        <v>2406</v>
      </c>
      <c r="B3083" t="s">
        <v>5</v>
      </c>
      <c r="C3083" t="s">
        <v>1913</v>
      </c>
      <c r="D3083" s="24">
        <v>11190</v>
      </c>
      <c r="E3083" t="s">
        <v>1662</v>
      </c>
      <c r="F3083" t="s">
        <v>1924</v>
      </c>
      <c r="G3083" t="s">
        <v>110</v>
      </c>
      <c r="H3083" t="s">
        <v>2437</v>
      </c>
      <c r="I3083" t="s">
        <v>1848</v>
      </c>
      <c r="J3083" t="s">
        <v>1917</v>
      </c>
      <c r="K3083" t="s">
        <v>1960</v>
      </c>
      <c r="L3083" s="24">
        <v>120</v>
      </c>
      <c r="M3083" s="25">
        <f>+VLOOKUP(E3083, TC!A:D, 4, FALSE())</f>
        <v>1.08375</v>
      </c>
      <c r="N3083" s="24">
        <f t="shared" si="240"/>
        <v>130.05000000000001</v>
      </c>
      <c r="O3083" t="str">
        <f t="shared" si="241"/>
        <v>FACTURA</v>
      </c>
      <c r="P3083" t="str">
        <f t="shared" si="242"/>
        <v>2025</v>
      </c>
      <c r="Q3083" t="str">
        <f t="shared" si="243"/>
        <v>03</v>
      </c>
      <c r="R3083" t="str">
        <f>+IFERROR(VLOOKUP(I3083, Listado!A:B, 2, FALSE()), "COMERCIALIZADORA INTERNACIONAL CARIBBEAN EXOTICS S A")</f>
        <v>PEREZ MEJIA MARIA PAULINA</v>
      </c>
      <c r="S3083" s="25">
        <f>+VLOOKUP(E3083, TC!A:D, 2, FALSE())</f>
        <v>4116.8</v>
      </c>
      <c r="T3083" t="str">
        <f t="shared" si="244"/>
        <v>EUR</v>
      </c>
    </row>
    <row r="3084" spans="1:20" ht="18.75" hidden="1" customHeight="1" x14ac:dyDescent="0.25">
      <c r="A3084" t="s">
        <v>2406</v>
      </c>
      <c r="B3084" t="s">
        <v>5</v>
      </c>
      <c r="C3084" t="s">
        <v>1913</v>
      </c>
      <c r="D3084" s="24">
        <v>11191</v>
      </c>
      <c r="E3084" t="s">
        <v>1662</v>
      </c>
      <c r="F3084" t="s">
        <v>1924</v>
      </c>
      <c r="G3084" t="s">
        <v>108</v>
      </c>
      <c r="H3084" t="s">
        <v>2438</v>
      </c>
      <c r="I3084" t="s">
        <v>1860</v>
      </c>
      <c r="J3084" t="s">
        <v>1926</v>
      </c>
      <c r="K3084" t="s">
        <v>68</v>
      </c>
      <c r="L3084" s="24">
        <v>2668.8</v>
      </c>
      <c r="M3084" s="25">
        <f>+VLOOKUP(E3084, TC!A:D, 4, FALSE())</f>
        <v>1.08375</v>
      </c>
      <c r="N3084" s="24">
        <f t="shared" si="240"/>
        <v>2892.3120000000004</v>
      </c>
      <c r="O3084" t="str">
        <f t="shared" si="241"/>
        <v>FACTURA</v>
      </c>
      <c r="P3084" t="str">
        <f t="shared" si="242"/>
        <v>2025</v>
      </c>
      <c r="Q3084" t="str">
        <f t="shared" si="243"/>
        <v>03</v>
      </c>
      <c r="R3084" t="str">
        <f>+IFERROR(VLOOKUP(I3084, Listado!A:B, 2, FALSE()), "COMERCIALIZADORA INTERNACIONAL CARIBBEAN EXOTICS S A")</f>
        <v>PIEDRAHITA PEREZ MARIANA</v>
      </c>
      <c r="S3084" s="25">
        <f>+VLOOKUP(E3084, TC!A:D, 2, FALSE())</f>
        <v>4116.8</v>
      </c>
      <c r="T3084" t="str">
        <f t="shared" si="244"/>
        <v>EUR</v>
      </c>
    </row>
    <row r="3085" spans="1:20" ht="18.75" hidden="1" customHeight="1" x14ac:dyDescent="0.25">
      <c r="A3085" t="s">
        <v>2406</v>
      </c>
      <c r="B3085" t="s">
        <v>5</v>
      </c>
      <c r="C3085" t="s">
        <v>1913</v>
      </c>
      <c r="D3085" s="24">
        <v>11191</v>
      </c>
      <c r="E3085" t="s">
        <v>1662</v>
      </c>
      <c r="F3085" t="s">
        <v>1924</v>
      </c>
      <c r="G3085" t="s">
        <v>108</v>
      </c>
      <c r="H3085" t="s">
        <v>2438</v>
      </c>
      <c r="I3085" t="s">
        <v>1860</v>
      </c>
      <c r="J3085" t="s">
        <v>1926</v>
      </c>
      <c r="K3085" t="s">
        <v>1959</v>
      </c>
      <c r="L3085" s="24">
        <v>300</v>
      </c>
      <c r="M3085" s="25">
        <f>+VLOOKUP(E3085, TC!A:D, 4, FALSE())</f>
        <v>1.08375</v>
      </c>
      <c r="N3085" s="24">
        <f t="shared" si="240"/>
        <v>325.125</v>
      </c>
      <c r="O3085" t="str">
        <f t="shared" si="241"/>
        <v>FACTURA</v>
      </c>
      <c r="P3085" t="str">
        <f t="shared" si="242"/>
        <v>2025</v>
      </c>
      <c r="Q3085" t="str">
        <f t="shared" si="243"/>
        <v>03</v>
      </c>
      <c r="R3085" t="str">
        <f>+IFERROR(VLOOKUP(I3085, Listado!A:B, 2, FALSE()), "COMERCIALIZADORA INTERNACIONAL CARIBBEAN EXOTICS S A")</f>
        <v>PIEDRAHITA PEREZ MARIANA</v>
      </c>
      <c r="S3085" s="25">
        <f>+VLOOKUP(E3085, TC!A:D, 2, FALSE())</f>
        <v>4116.8</v>
      </c>
      <c r="T3085" t="str">
        <f t="shared" si="244"/>
        <v>EUR</v>
      </c>
    </row>
    <row r="3086" spans="1:20" ht="18.75" hidden="1" customHeight="1" x14ac:dyDescent="0.25">
      <c r="A3086" t="s">
        <v>2406</v>
      </c>
      <c r="B3086" t="s">
        <v>5</v>
      </c>
      <c r="C3086" t="s">
        <v>1913</v>
      </c>
      <c r="D3086" s="24">
        <v>11191</v>
      </c>
      <c r="E3086" t="s">
        <v>1662</v>
      </c>
      <c r="F3086" t="s">
        <v>1924</v>
      </c>
      <c r="G3086" t="s">
        <v>108</v>
      </c>
      <c r="H3086" t="s">
        <v>2438</v>
      </c>
      <c r="I3086" t="s">
        <v>1860</v>
      </c>
      <c r="J3086" t="s">
        <v>1926</v>
      </c>
      <c r="K3086" t="s">
        <v>1960</v>
      </c>
      <c r="L3086" s="24">
        <v>103.2</v>
      </c>
      <c r="M3086" s="25">
        <f>+VLOOKUP(E3086, TC!A:D, 4, FALSE())</f>
        <v>1.08375</v>
      </c>
      <c r="N3086" s="24">
        <f t="shared" si="240"/>
        <v>111.843</v>
      </c>
      <c r="O3086" t="str">
        <f t="shared" si="241"/>
        <v>FACTURA</v>
      </c>
      <c r="P3086" t="str">
        <f t="shared" si="242"/>
        <v>2025</v>
      </c>
      <c r="Q3086" t="str">
        <f t="shared" si="243"/>
        <v>03</v>
      </c>
      <c r="R3086" t="str">
        <f>+IFERROR(VLOOKUP(I3086, Listado!A:B, 2, FALSE()), "COMERCIALIZADORA INTERNACIONAL CARIBBEAN EXOTICS S A")</f>
        <v>PIEDRAHITA PEREZ MARIANA</v>
      </c>
      <c r="S3086" s="25">
        <f>+VLOOKUP(E3086, TC!A:D, 2, FALSE())</f>
        <v>4116.8</v>
      </c>
      <c r="T3086" t="str">
        <f t="shared" si="244"/>
        <v>EUR</v>
      </c>
    </row>
    <row r="3087" spans="1:20" ht="18.75" hidden="1" customHeight="1" x14ac:dyDescent="0.25">
      <c r="A3087" t="s">
        <v>2406</v>
      </c>
      <c r="B3087" t="s">
        <v>5</v>
      </c>
      <c r="C3087" t="s">
        <v>1913</v>
      </c>
      <c r="D3087" s="24">
        <v>11192</v>
      </c>
      <c r="E3087" t="s">
        <v>1662</v>
      </c>
      <c r="F3087" t="s">
        <v>1924</v>
      </c>
      <c r="G3087" t="s">
        <v>112</v>
      </c>
      <c r="H3087" t="s">
        <v>2439</v>
      </c>
      <c r="I3087" t="s">
        <v>1863</v>
      </c>
      <c r="J3087" t="s">
        <v>1926</v>
      </c>
      <c r="K3087" t="s">
        <v>36</v>
      </c>
      <c r="L3087" s="24">
        <v>1303.4000000000001</v>
      </c>
      <c r="M3087" s="25">
        <f>+VLOOKUP(E3087, TC!A:D, 4, FALSE())</f>
        <v>1.08375</v>
      </c>
      <c r="N3087" s="24">
        <f t="shared" si="240"/>
        <v>1412.5597500000001</v>
      </c>
      <c r="O3087" t="str">
        <f t="shared" si="241"/>
        <v>FACTURA</v>
      </c>
      <c r="P3087" t="str">
        <f t="shared" si="242"/>
        <v>2025</v>
      </c>
      <c r="Q3087" t="str">
        <f t="shared" si="243"/>
        <v>03</v>
      </c>
      <c r="R3087" t="str">
        <f>+IFERROR(VLOOKUP(I3087, Listado!A:B, 2, FALSE()), "COMERCIALIZADORA INTERNACIONAL CARIBBEAN EXOTICS S A")</f>
        <v>HINCAPIE CONTRERAS ERIKA STEFANIA</v>
      </c>
      <c r="S3087" s="25">
        <f>+VLOOKUP(E3087, TC!A:D, 2, FALSE())</f>
        <v>4116.8</v>
      </c>
      <c r="T3087" t="str">
        <f t="shared" si="244"/>
        <v>EUR</v>
      </c>
    </row>
    <row r="3088" spans="1:20" ht="18.75" hidden="1" customHeight="1" x14ac:dyDescent="0.25">
      <c r="A3088" t="s">
        <v>2406</v>
      </c>
      <c r="B3088" t="s">
        <v>5</v>
      </c>
      <c r="C3088" t="s">
        <v>1913</v>
      </c>
      <c r="D3088" s="24">
        <v>11192</v>
      </c>
      <c r="E3088" t="s">
        <v>1662</v>
      </c>
      <c r="F3088" t="s">
        <v>1924</v>
      </c>
      <c r="G3088" t="s">
        <v>112</v>
      </c>
      <c r="H3088" t="s">
        <v>2439</v>
      </c>
      <c r="I3088" t="s">
        <v>1863</v>
      </c>
      <c r="J3088" t="s">
        <v>1926</v>
      </c>
      <c r="K3088" t="s">
        <v>1959</v>
      </c>
      <c r="L3088" s="24">
        <v>150</v>
      </c>
      <c r="M3088" s="25">
        <f>+VLOOKUP(E3088, TC!A:D, 4, FALSE())</f>
        <v>1.08375</v>
      </c>
      <c r="N3088" s="24">
        <f t="shared" si="240"/>
        <v>162.5625</v>
      </c>
      <c r="O3088" t="str">
        <f t="shared" si="241"/>
        <v>FACTURA</v>
      </c>
      <c r="P3088" t="str">
        <f t="shared" si="242"/>
        <v>2025</v>
      </c>
      <c r="Q3088" t="str">
        <f t="shared" si="243"/>
        <v>03</v>
      </c>
      <c r="R3088" t="str">
        <f>+IFERROR(VLOOKUP(I3088, Listado!A:B, 2, FALSE()), "COMERCIALIZADORA INTERNACIONAL CARIBBEAN EXOTICS S A")</f>
        <v>HINCAPIE CONTRERAS ERIKA STEFANIA</v>
      </c>
      <c r="S3088" s="25">
        <f>+VLOOKUP(E3088, TC!A:D, 2, FALSE())</f>
        <v>4116.8</v>
      </c>
      <c r="T3088" t="str">
        <f t="shared" si="244"/>
        <v>EUR</v>
      </c>
    </row>
    <row r="3089" spans="1:20" ht="18.75" hidden="1" customHeight="1" x14ac:dyDescent="0.25">
      <c r="A3089" t="s">
        <v>2406</v>
      </c>
      <c r="B3089" t="s">
        <v>5</v>
      </c>
      <c r="C3089" t="s">
        <v>1913</v>
      </c>
      <c r="D3089" s="24">
        <v>11192</v>
      </c>
      <c r="E3089" t="s">
        <v>1662</v>
      </c>
      <c r="F3089" t="s">
        <v>1924</v>
      </c>
      <c r="G3089" t="s">
        <v>112</v>
      </c>
      <c r="H3089" t="s">
        <v>2439</v>
      </c>
      <c r="I3089" t="s">
        <v>1863</v>
      </c>
      <c r="J3089" t="s">
        <v>1926</v>
      </c>
      <c r="K3089" t="s">
        <v>1960</v>
      </c>
      <c r="L3089" s="24">
        <v>30.6</v>
      </c>
      <c r="M3089" s="25">
        <f>+VLOOKUP(E3089, TC!A:D, 4, FALSE())</f>
        <v>1.08375</v>
      </c>
      <c r="N3089" s="24">
        <f t="shared" si="240"/>
        <v>33.162750000000003</v>
      </c>
      <c r="O3089" t="str">
        <f t="shared" si="241"/>
        <v>FACTURA</v>
      </c>
      <c r="P3089" t="str">
        <f t="shared" si="242"/>
        <v>2025</v>
      </c>
      <c r="Q3089" t="str">
        <f t="shared" si="243"/>
        <v>03</v>
      </c>
      <c r="R3089" t="str">
        <f>+IFERROR(VLOOKUP(I3089, Listado!A:B, 2, FALSE()), "COMERCIALIZADORA INTERNACIONAL CARIBBEAN EXOTICS S A")</f>
        <v>HINCAPIE CONTRERAS ERIKA STEFANIA</v>
      </c>
      <c r="S3089" s="25">
        <f>+VLOOKUP(E3089, TC!A:D, 2, FALSE())</f>
        <v>4116.8</v>
      </c>
      <c r="T3089" t="str">
        <f t="shared" si="244"/>
        <v>EUR</v>
      </c>
    </row>
    <row r="3090" spans="1:20" ht="18.75" hidden="1" customHeight="1" x14ac:dyDescent="0.25">
      <c r="A3090" t="s">
        <v>2406</v>
      </c>
      <c r="B3090" t="s">
        <v>5</v>
      </c>
      <c r="C3090" t="s">
        <v>1913</v>
      </c>
      <c r="D3090" s="24">
        <v>11193</v>
      </c>
      <c r="E3090" t="s">
        <v>1662</v>
      </c>
      <c r="F3090" t="s">
        <v>1924</v>
      </c>
      <c r="G3090" t="s">
        <v>112</v>
      </c>
      <c r="H3090" t="s">
        <v>2440</v>
      </c>
      <c r="I3090" t="s">
        <v>1863</v>
      </c>
      <c r="J3090" t="s">
        <v>1926</v>
      </c>
      <c r="K3090" t="s">
        <v>1969</v>
      </c>
      <c r="L3090" s="24">
        <v>1219.4000000000001</v>
      </c>
      <c r="M3090" s="25">
        <f>+VLOOKUP(E3090, TC!A:D, 4, FALSE())</f>
        <v>1.08375</v>
      </c>
      <c r="N3090" s="24">
        <f t="shared" si="240"/>
        <v>1321.52475</v>
      </c>
      <c r="O3090" t="str">
        <f t="shared" si="241"/>
        <v>FACTURA</v>
      </c>
      <c r="P3090" t="str">
        <f t="shared" si="242"/>
        <v>2025</v>
      </c>
      <c r="Q3090" t="str">
        <f t="shared" si="243"/>
        <v>03</v>
      </c>
      <c r="R3090" t="str">
        <f>+IFERROR(VLOOKUP(I3090, Listado!A:B, 2, FALSE()), "COMERCIALIZADORA INTERNACIONAL CARIBBEAN EXOTICS S A")</f>
        <v>HINCAPIE CONTRERAS ERIKA STEFANIA</v>
      </c>
      <c r="S3090" s="25">
        <f>+VLOOKUP(E3090, TC!A:D, 2, FALSE())</f>
        <v>4116.8</v>
      </c>
      <c r="T3090" t="str">
        <f t="shared" si="244"/>
        <v>EUR</v>
      </c>
    </row>
    <row r="3091" spans="1:20" ht="18.75" hidden="1" customHeight="1" x14ac:dyDescent="0.25">
      <c r="A3091" t="s">
        <v>2406</v>
      </c>
      <c r="B3091" t="s">
        <v>5</v>
      </c>
      <c r="C3091" t="s">
        <v>1913</v>
      </c>
      <c r="D3091" s="24">
        <v>11193</v>
      </c>
      <c r="E3091" t="s">
        <v>1662</v>
      </c>
      <c r="F3091" t="s">
        <v>1924</v>
      </c>
      <c r="G3091" t="s">
        <v>112</v>
      </c>
      <c r="H3091" t="s">
        <v>2440</v>
      </c>
      <c r="I3091" t="s">
        <v>1863</v>
      </c>
      <c r="J3091" t="s">
        <v>1926</v>
      </c>
      <c r="K3091" t="s">
        <v>1959</v>
      </c>
      <c r="L3091" s="24">
        <v>150</v>
      </c>
      <c r="M3091" s="25">
        <f>+VLOOKUP(E3091, TC!A:D, 4, FALSE())</f>
        <v>1.08375</v>
      </c>
      <c r="N3091" s="24">
        <f t="shared" si="240"/>
        <v>162.5625</v>
      </c>
      <c r="O3091" t="str">
        <f t="shared" si="241"/>
        <v>FACTURA</v>
      </c>
      <c r="P3091" t="str">
        <f t="shared" si="242"/>
        <v>2025</v>
      </c>
      <c r="Q3091" t="str">
        <f t="shared" si="243"/>
        <v>03</v>
      </c>
      <c r="R3091" t="str">
        <f>+IFERROR(VLOOKUP(I3091, Listado!A:B, 2, FALSE()), "COMERCIALIZADORA INTERNACIONAL CARIBBEAN EXOTICS S A")</f>
        <v>HINCAPIE CONTRERAS ERIKA STEFANIA</v>
      </c>
      <c r="S3091" s="25">
        <f>+VLOOKUP(E3091, TC!A:D, 2, FALSE())</f>
        <v>4116.8</v>
      </c>
      <c r="T3091" t="str">
        <f t="shared" si="244"/>
        <v>EUR</v>
      </c>
    </row>
    <row r="3092" spans="1:20" ht="18.75" hidden="1" customHeight="1" x14ac:dyDescent="0.25">
      <c r="A3092" t="s">
        <v>2406</v>
      </c>
      <c r="B3092" t="s">
        <v>5</v>
      </c>
      <c r="C3092" t="s">
        <v>1913</v>
      </c>
      <c r="D3092" s="24">
        <v>11193</v>
      </c>
      <c r="E3092" t="s">
        <v>1662</v>
      </c>
      <c r="F3092" t="s">
        <v>1924</v>
      </c>
      <c r="G3092" t="s">
        <v>112</v>
      </c>
      <c r="H3092" t="s">
        <v>2440</v>
      </c>
      <c r="I3092" t="s">
        <v>1863</v>
      </c>
      <c r="J3092" t="s">
        <v>1926</v>
      </c>
      <c r="K3092" t="s">
        <v>1960</v>
      </c>
      <c r="L3092" s="24">
        <v>30.6</v>
      </c>
      <c r="M3092" s="25">
        <f>+VLOOKUP(E3092, TC!A:D, 4, FALSE())</f>
        <v>1.08375</v>
      </c>
      <c r="N3092" s="24">
        <f t="shared" si="240"/>
        <v>33.162750000000003</v>
      </c>
      <c r="O3092" t="str">
        <f t="shared" si="241"/>
        <v>FACTURA</v>
      </c>
      <c r="P3092" t="str">
        <f t="shared" si="242"/>
        <v>2025</v>
      </c>
      <c r="Q3092" t="str">
        <f t="shared" si="243"/>
        <v>03</v>
      </c>
      <c r="R3092" t="str">
        <f>+IFERROR(VLOOKUP(I3092, Listado!A:B, 2, FALSE()), "COMERCIALIZADORA INTERNACIONAL CARIBBEAN EXOTICS S A")</f>
        <v>HINCAPIE CONTRERAS ERIKA STEFANIA</v>
      </c>
      <c r="S3092" s="25">
        <f>+VLOOKUP(E3092, TC!A:D, 2, FALSE())</f>
        <v>4116.8</v>
      </c>
      <c r="T3092" t="str">
        <f t="shared" si="244"/>
        <v>EUR</v>
      </c>
    </row>
    <row r="3093" spans="1:20" ht="18.75" hidden="1" customHeight="1" x14ac:dyDescent="0.25">
      <c r="A3093" t="s">
        <v>2406</v>
      </c>
      <c r="B3093" t="s">
        <v>5</v>
      </c>
      <c r="C3093" t="s">
        <v>1913</v>
      </c>
      <c r="D3093" s="24">
        <v>11194</v>
      </c>
      <c r="E3093" t="s">
        <v>1662</v>
      </c>
      <c r="F3093" t="s">
        <v>1924</v>
      </c>
      <c r="G3093" t="s">
        <v>110</v>
      </c>
      <c r="H3093" t="s">
        <v>2441</v>
      </c>
      <c r="I3093" t="s">
        <v>1848</v>
      </c>
      <c r="J3093" t="s">
        <v>1917</v>
      </c>
      <c r="K3093" t="s">
        <v>38</v>
      </c>
      <c r="L3093" s="24">
        <v>3836</v>
      </c>
      <c r="M3093" s="25">
        <f>+VLOOKUP(E3093, TC!A:D, 4, FALSE())</f>
        <v>1.08375</v>
      </c>
      <c r="N3093" s="24">
        <f t="shared" si="240"/>
        <v>4157.2650000000003</v>
      </c>
      <c r="O3093" t="str">
        <f t="shared" si="241"/>
        <v>FACTURA</v>
      </c>
      <c r="P3093" t="str">
        <f t="shared" si="242"/>
        <v>2025</v>
      </c>
      <c r="Q3093" t="str">
        <f t="shared" si="243"/>
        <v>03</v>
      </c>
      <c r="R3093" t="str">
        <f>+IFERROR(VLOOKUP(I3093, Listado!A:B, 2, FALSE()), "COMERCIALIZADORA INTERNACIONAL CARIBBEAN EXOTICS S A")</f>
        <v>PEREZ MEJIA MARIA PAULINA</v>
      </c>
      <c r="S3093" s="25">
        <f>+VLOOKUP(E3093, TC!A:D, 2, FALSE())</f>
        <v>4116.8</v>
      </c>
      <c r="T3093" t="str">
        <f t="shared" si="244"/>
        <v>EUR</v>
      </c>
    </row>
    <row r="3094" spans="1:20" ht="18.75" hidden="1" customHeight="1" x14ac:dyDescent="0.25">
      <c r="A3094" t="s">
        <v>2406</v>
      </c>
      <c r="B3094" t="s">
        <v>5</v>
      </c>
      <c r="C3094" t="s">
        <v>1913</v>
      </c>
      <c r="D3094" s="24">
        <v>11194</v>
      </c>
      <c r="E3094" t="s">
        <v>1662</v>
      </c>
      <c r="F3094" t="s">
        <v>1924</v>
      </c>
      <c r="G3094" t="s">
        <v>110</v>
      </c>
      <c r="H3094" t="s">
        <v>2441</v>
      </c>
      <c r="I3094" t="s">
        <v>1848</v>
      </c>
      <c r="J3094" t="s">
        <v>1917</v>
      </c>
      <c r="K3094" t="s">
        <v>1959</v>
      </c>
      <c r="L3094" s="24">
        <v>600</v>
      </c>
      <c r="M3094" s="25">
        <f>+VLOOKUP(E3094, TC!A:D, 4, FALSE())</f>
        <v>1.08375</v>
      </c>
      <c r="N3094" s="24">
        <f t="shared" si="240"/>
        <v>650.25</v>
      </c>
      <c r="O3094" t="str">
        <f t="shared" si="241"/>
        <v>FACTURA</v>
      </c>
      <c r="P3094" t="str">
        <f t="shared" si="242"/>
        <v>2025</v>
      </c>
      <c r="Q3094" t="str">
        <f t="shared" si="243"/>
        <v>03</v>
      </c>
      <c r="R3094" t="str">
        <f>+IFERROR(VLOOKUP(I3094, Listado!A:B, 2, FALSE()), "COMERCIALIZADORA INTERNACIONAL CARIBBEAN EXOTICS S A")</f>
        <v>PEREZ MEJIA MARIA PAULINA</v>
      </c>
      <c r="S3094" s="25">
        <f>+VLOOKUP(E3094, TC!A:D, 2, FALSE())</f>
        <v>4116.8</v>
      </c>
      <c r="T3094" t="str">
        <f t="shared" si="244"/>
        <v>EUR</v>
      </c>
    </row>
    <row r="3095" spans="1:20" ht="18.75" hidden="1" customHeight="1" x14ac:dyDescent="0.25">
      <c r="A3095" t="s">
        <v>2406</v>
      </c>
      <c r="B3095" t="s">
        <v>5</v>
      </c>
      <c r="C3095" t="s">
        <v>1913</v>
      </c>
      <c r="D3095" s="24">
        <v>11194</v>
      </c>
      <c r="E3095" t="s">
        <v>1662</v>
      </c>
      <c r="F3095" t="s">
        <v>1924</v>
      </c>
      <c r="G3095" t="s">
        <v>110</v>
      </c>
      <c r="H3095" t="s">
        <v>2441</v>
      </c>
      <c r="I3095" t="s">
        <v>1848</v>
      </c>
      <c r="J3095" t="s">
        <v>1917</v>
      </c>
      <c r="K3095" t="s">
        <v>1960</v>
      </c>
      <c r="L3095" s="24">
        <v>16</v>
      </c>
      <c r="M3095" s="25">
        <f>+VLOOKUP(E3095, TC!A:D, 4, FALSE())</f>
        <v>1.08375</v>
      </c>
      <c r="N3095" s="24">
        <f t="shared" si="240"/>
        <v>17.34</v>
      </c>
      <c r="O3095" t="str">
        <f t="shared" si="241"/>
        <v>FACTURA</v>
      </c>
      <c r="P3095" t="str">
        <f t="shared" si="242"/>
        <v>2025</v>
      </c>
      <c r="Q3095" t="str">
        <f t="shared" si="243"/>
        <v>03</v>
      </c>
      <c r="R3095" t="str">
        <f>+IFERROR(VLOOKUP(I3095, Listado!A:B, 2, FALSE()), "COMERCIALIZADORA INTERNACIONAL CARIBBEAN EXOTICS S A")</f>
        <v>PEREZ MEJIA MARIA PAULINA</v>
      </c>
      <c r="S3095" s="25">
        <f>+VLOOKUP(E3095, TC!A:D, 2, FALSE())</f>
        <v>4116.8</v>
      </c>
      <c r="T3095" t="str">
        <f t="shared" si="244"/>
        <v>EUR</v>
      </c>
    </row>
    <row r="3096" spans="1:20" ht="18.75" hidden="1" customHeight="1" x14ac:dyDescent="0.25">
      <c r="A3096" t="s">
        <v>2406</v>
      </c>
      <c r="B3096" t="s">
        <v>5</v>
      </c>
      <c r="C3096" t="s">
        <v>1913</v>
      </c>
      <c r="D3096" s="24">
        <v>11195</v>
      </c>
      <c r="E3096" t="s">
        <v>1662</v>
      </c>
      <c r="F3096" t="s">
        <v>1924</v>
      </c>
      <c r="G3096" t="s">
        <v>108</v>
      </c>
      <c r="H3096" t="s">
        <v>2442</v>
      </c>
      <c r="I3096" t="s">
        <v>1853</v>
      </c>
      <c r="J3096" t="s">
        <v>1919</v>
      </c>
      <c r="K3096" t="s">
        <v>1958</v>
      </c>
      <c r="L3096" s="24">
        <v>3956.4</v>
      </c>
      <c r="M3096" s="25">
        <f>+VLOOKUP(E3096, TC!A:D, 4, FALSE())</f>
        <v>1.08375</v>
      </c>
      <c r="N3096" s="24">
        <f t="shared" si="240"/>
        <v>4287.7484999999997</v>
      </c>
      <c r="O3096" t="str">
        <f t="shared" si="241"/>
        <v>FACTURA</v>
      </c>
      <c r="P3096" t="str">
        <f t="shared" si="242"/>
        <v>2025</v>
      </c>
      <c r="Q3096" t="str">
        <f t="shared" si="243"/>
        <v>03</v>
      </c>
      <c r="R3096" t="str">
        <f>+IFERROR(VLOOKUP(I3096, Listado!A:B, 2, FALSE()), "COMERCIALIZADORA INTERNACIONAL CARIBBEAN EXOTICS S A")</f>
        <v>PIEDRAHITA PEREZ MARIANA</v>
      </c>
      <c r="S3096" s="25">
        <f>+VLOOKUP(E3096, TC!A:D, 2, FALSE())</f>
        <v>4116.8</v>
      </c>
      <c r="T3096" t="str">
        <f t="shared" si="244"/>
        <v>EUR</v>
      </c>
    </row>
    <row r="3097" spans="1:20" ht="18.75" hidden="1" customHeight="1" x14ac:dyDescent="0.25">
      <c r="A3097" t="s">
        <v>2406</v>
      </c>
      <c r="B3097" t="s">
        <v>5</v>
      </c>
      <c r="C3097" t="s">
        <v>1913</v>
      </c>
      <c r="D3097" s="24">
        <v>11195</v>
      </c>
      <c r="E3097" t="s">
        <v>1662</v>
      </c>
      <c r="F3097" t="s">
        <v>1924</v>
      </c>
      <c r="G3097" t="s">
        <v>108</v>
      </c>
      <c r="H3097" t="s">
        <v>2442</v>
      </c>
      <c r="I3097" t="s">
        <v>1853</v>
      </c>
      <c r="J3097" t="s">
        <v>1919</v>
      </c>
      <c r="K3097" t="s">
        <v>1959</v>
      </c>
      <c r="L3097" s="24">
        <v>600</v>
      </c>
      <c r="M3097" s="25">
        <f>+VLOOKUP(E3097, TC!A:D, 4, FALSE())</f>
        <v>1.08375</v>
      </c>
      <c r="N3097" s="24">
        <f t="shared" si="240"/>
        <v>650.25</v>
      </c>
      <c r="O3097" t="str">
        <f t="shared" si="241"/>
        <v>FACTURA</v>
      </c>
      <c r="P3097" t="str">
        <f t="shared" si="242"/>
        <v>2025</v>
      </c>
      <c r="Q3097" t="str">
        <f t="shared" si="243"/>
        <v>03</v>
      </c>
      <c r="R3097" t="str">
        <f>+IFERROR(VLOOKUP(I3097, Listado!A:B, 2, FALSE()), "COMERCIALIZADORA INTERNACIONAL CARIBBEAN EXOTICS S A")</f>
        <v>PIEDRAHITA PEREZ MARIANA</v>
      </c>
      <c r="S3097" s="25">
        <f>+VLOOKUP(E3097, TC!A:D, 2, FALSE())</f>
        <v>4116.8</v>
      </c>
      <c r="T3097" t="str">
        <f t="shared" si="244"/>
        <v>EUR</v>
      </c>
    </row>
    <row r="3098" spans="1:20" ht="18.75" hidden="1" customHeight="1" x14ac:dyDescent="0.25">
      <c r="A3098" t="s">
        <v>2406</v>
      </c>
      <c r="B3098" t="s">
        <v>5</v>
      </c>
      <c r="C3098" t="s">
        <v>1913</v>
      </c>
      <c r="D3098" s="24">
        <v>11195</v>
      </c>
      <c r="E3098" t="s">
        <v>1662</v>
      </c>
      <c r="F3098" t="s">
        <v>1924</v>
      </c>
      <c r="G3098" t="s">
        <v>108</v>
      </c>
      <c r="H3098" t="s">
        <v>2442</v>
      </c>
      <c r="I3098" t="s">
        <v>1853</v>
      </c>
      <c r="J3098" t="s">
        <v>1919</v>
      </c>
      <c r="K3098" t="s">
        <v>1960</v>
      </c>
      <c r="L3098" s="24">
        <v>3.6</v>
      </c>
      <c r="M3098" s="25">
        <f>+VLOOKUP(E3098, TC!A:D, 4, FALSE())</f>
        <v>1.08375</v>
      </c>
      <c r="N3098" s="24">
        <f t="shared" si="240"/>
        <v>3.9015</v>
      </c>
      <c r="O3098" t="str">
        <f t="shared" si="241"/>
        <v>FACTURA</v>
      </c>
      <c r="P3098" t="str">
        <f t="shared" si="242"/>
        <v>2025</v>
      </c>
      <c r="Q3098" t="str">
        <f t="shared" si="243"/>
        <v>03</v>
      </c>
      <c r="R3098" t="str">
        <f>+IFERROR(VLOOKUP(I3098, Listado!A:B, 2, FALSE()), "COMERCIALIZADORA INTERNACIONAL CARIBBEAN EXOTICS S A")</f>
        <v>PIEDRAHITA PEREZ MARIANA</v>
      </c>
      <c r="S3098" s="25">
        <f>+VLOOKUP(E3098, TC!A:D, 2, FALSE())</f>
        <v>4116.8</v>
      </c>
      <c r="T3098" t="str">
        <f t="shared" si="244"/>
        <v>EUR</v>
      </c>
    </row>
    <row r="3099" spans="1:20" ht="18.75" hidden="1" customHeight="1" x14ac:dyDescent="0.25">
      <c r="A3099" t="s">
        <v>2406</v>
      </c>
      <c r="B3099" t="s">
        <v>5</v>
      </c>
      <c r="C3099" t="s">
        <v>1913</v>
      </c>
      <c r="D3099" s="24">
        <v>11196</v>
      </c>
      <c r="E3099" t="s">
        <v>1662</v>
      </c>
      <c r="F3099" t="s">
        <v>1924</v>
      </c>
      <c r="G3099" t="s">
        <v>108</v>
      </c>
      <c r="H3099" t="s">
        <v>2443</v>
      </c>
      <c r="I3099" t="s">
        <v>1855</v>
      </c>
      <c r="J3099" t="s">
        <v>1987</v>
      </c>
      <c r="K3099" t="s">
        <v>32</v>
      </c>
      <c r="L3099" s="24">
        <v>2032.8</v>
      </c>
      <c r="M3099" s="25">
        <f>+VLOOKUP(E3099, TC!A:D, 4, FALSE())</f>
        <v>1.08375</v>
      </c>
      <c r="N3099" s="24">
        <f t="shared" si="240"/>
        <v>2203.047</v>
      </c>
      <c r="O3099" t="str">
        <f t="shared" si="241"/>
        <v>FACTURA</v>
      </c>
      <c r="P3099" t="str">
        <f t="shared" si="242"/>
        <v>2025</v>
      </c>
      <c r="Q3099" t="str">
        <f t="shared" si="243"/>
        <v>03</v>
      </c>
      <c r="R3099" t="str">
        <f>+IFERROR(VLOOKUP(I3099, Listado!A:B, 2, FALSE()), "COMERCIALIZADORA INTERNACIONAL CARIBBEAN EXOTICS S A")</f>
        <v>PIEDRAHITA PEREZ MARIANA</v>
      </c>
      <c r="S3099" s="25">
        <f>+VLOOKUP(E3099, TC!A:D, 2, FALSE())</f>
        <v>4116.8</v>
      </c>
      <c r="T3099" t="str">
        <f t="shared" si="244"/>
        <v>EUR</v>
      </c>
    </row>
    <row r="3100" spans="1:20" ht="18.75" hidden="1" customHeight="1" x14ac:dyDescent="0.25">
      <c r="A3100" t="s">
        <v>2406</v>
      </c>
      <c r="B3100" t="s">
        <v>5</v>
      </c>
      <c r="C3100" t="s">
        <v>1913</v>
      </c>
      <c r="D3100" s="24">
        <v>11196</v>
      </c>
      <c r="E3100" t="s">
        <v>1662</v>
      </c>
      <c r="F3100" t="s">
        <v>1924</v>
      </c>
      <c r="G3100" t="s">
        <v>108</v>
      </c>
      <c r="H3100" t="s">
        <v>2443</v>
      </c>
      <c r="I3100" t="s">
        <v>1855</v>
      </c>
      <c r="J3100" t="s">
        <v>1987</v>
      </c>
      <c r="K3100" t="s">
        <v>1959</v>
      </c>
      <c r="L3100" s="24">
        <v>300</v>
      </c>
      <c r="M3100" s="25">
        <f>+VLOOKUP(E3100, TC!A:D, 4, FALSE())</f>
        <v>1.08375</v>
      </c>
      <c r="N3100" s="24">
        <f t="shared" si="240"/>
        <v>325.125</v>
      </c>
      <c r="O3100" t="str">
        <f t="shared" si="241"/>
        <v>FACTURA</v>
      </c>
      <c r="P3100" t="str">
        <f t="shared" si="242"/>
        <v>2025</v>
      </c>
      <c r="Q3100" t="str">
        <f t="shared" si="243"/>
        <v>03</v>
      </c>
      <c r="R3100" t="str">
        <f>+IFERROR(VLOOKUP(I3100, Listado!A:B, 2, FALSE()), "COMERCIALIZADORA INTERNACIONAL CARIBBEAN EXOTICS S A")</f>
        <v>PIEDRAHITA PEREZ MARIANA</v>
      </c>
      <c r="S3100" s="25">
        <f>+VLOOKUP(E3100, TC!A:D, 2, FALSE())</f>
        <v>4116.8</v>
      </c>
      <c r="T3100" t="str">
        <f t="shared" si="244"/>
        <v>EUR</v>
      </c>
    </row>
    <row r="3101" spans="1:20" ht="18.75" hidden="1" customHeight="1" x14ac:dyDescent="0.25">
      <c r="A3101" t="s">
        <v>2406</v>
      </c>
      <c r="B3101" t="s">
        <v>5</v>
      </c>
      <c r="C3101" t="s">
        <v>1913</v>
      </c>
      <c r="D3101" s="24">
        <v>11196</v>
      </c>
      <c r="E3101" t="s">
        <v>1662</v>
      </c>
      <c r="F3101" t="s">
        <v>1924</v>
      </c>
      <c r="G3101" t="s">
        <v>108</v>
      </c>
      <c r="H3101" t="s">
        <v>2443</v>
      </c>
      <c r="I3101" t="s">
        <v>1855</v>
      </c>
      <c r="J3101" t="s">
        <v>1987</v>
      </c>
      <c r="K3101" t="s">
        <v>1960</v>
      </c>
      <c r="L3101" s="24">
        <v>8</v>
      </c>
      <c r="M3101" s="25">
        <f>+VLOOKUP(E3101, TC!A:D, 4, FALSE())</f>
        <v>1.08375</v>
      </c>
      <c r="N3101" s="24">
        <f t="shared" si="240"/>
        <v>8.67</v>
      </c>
      <c r="O3101" t="str">
        <f t="shared" si="241"/>
        <v>FACTURA</v>
      </c>
      <c r="P3101" t="str">
        <f t="shared" si="242"/>
        <v>2025</v>
      </c>
      <c r="Q3101" t="str">
        <f t="shared" si="243"/>
        <v>03</v>
      </c>
      <c r="R3101" t="str">
        <f>+IFERROR(VLOOKUP(I3101, Listado!A:B, 2, FALSE()), "COMERCIALIZADORA INTERNACIONAL CARIBBEAN EXOTICS S A")</f>
        <v>PIEDRAHITA PEREZ MARIANA</v>
      </c>
      <c r="S3101" s="25">
        <f>+VLOOKUP(E3101, TC!A:D, 2, FALSE())</f>
        <v>4116.8</v>
      </c>
      <c r="T3101" t="str">
        <f t="shared" si="244"/>
        <v>EUR</v>
      </c>
    </row>
    <row r="3102" spans="1:20" ht="18.75" hidden="1" customHeight="1" x14ac:dyDescent="0.25">
      <c r="A3102" t="s">
        <v>2406</v>
      </c>
      <c r="B3102" t="s">
        <v>5</v>
      </c>
      <c r="C3102" t="s">
        <v>1913</v>
      </c>
      <c r="D3102" s="24">
        <v>11197</v>
      </c>
      <c r="E3102" t="s">
        <v>1662</v>
      </c>
      <c r="F3102" t="s">
        <v>1924</v>
      </c>
      <c r="G3102" t="s">
        <v>108</v>
      </c>
      <c r="H3102" t="s">
        <v>2444</v>
      </c>
      <c r="I3102" t="s">
        <v>1873</v>
      </c>
      <c r="J3102" t="s">
        <v>1962</v>
      </c>
      <c r="K3102" t="s">
        <v>46</v>
      </c>
      <c r="L3102" s="24">
        <v>4413.6000000000004</v>
      </c>
      <c r="M3102" s="25">
        <f>+VLOOKUP(E3102, TC!A:D, 4, FALSE())</f>
        <v>1.08375</v>
      </c>
      <c r="N3102" s="24">
        <f t="shared" si="240"/>
        <v>4783.2390000000005</v>
      </c>
      <c r="O3102" t="str">
        <f t="shared" si="241"/>
        <v>FACTURA</v>
      </c>
      <c r="P3102" t="str">
        <f t="shared" si="242"/>
        <v>2025</v>
      </c>
      <c r="Q3102" t="str">
        <f t="shared" si="243"/>
        <v>03</v>
      </c>
      <c r="R3102" t="str">
        <f>+IFERROR(VLOOKUP(I3102, Listado!A:B, 2, FALSE()), "COMERCIALIZADORA INTERNACIONAL CARIBBEAN EXOTICS S A")</f>
        <v>PIEDRAHITA PEREZ MARIANA</v>
      </c>
      <c r="S3102" s="25">
        <f>+VLOOKUP(E3102, TC!A:D, 2, FALSE())</f>
        <v>4116.8</v>
      </c>
      <c r="T3102" t="str">
        <f t="shared" si="244"/>
        <v>EUR</v>
      </c>
    </row>
    <row r="3103" spans="1:20" ht="18.75" hidden="1" customHeight="1" x14ac:dyDescent="0.25">
      <c r="A3103" t="s">
        <v>2406</v>
      </c>
      <c r="B3103" t="s">
        <v>5</v>
      </c>
      <c r="C3103" t="s">
        <v>1913</v>
      </c>
      <c r="D3103" s="24">
        <v>11197</v>
      </c>
      <c r="E3103" t="s">
        <v>1662</v>
      </c>
      <c r="F3103" t="s">
        <v>1924</v>
      </c>
      <c r="G3103" t="s">
        <v>108</v>
      </c>
      <c r="H3103" t="s">
        <v>2444</v>
      </c>
      <c r="I3103" t="s">
        <v>1873</v>
      </c>
      <c r="J3103" t="s">
        <v>1962</v>
      </c>
      <c r="K3103" t="s">
        <v>1959</v>
      </c>
      <c r="L3103" s="24">
        <v>600</v>
      </c>
      <c r="M3103" s="25">
        <f>+VLOOKUP(E3103, TC!A:D, 4, FALSE())</f>
        <v>1.08375</v>
      </c>
      <c r="N3103" s="24">
        <f t="shared" si="240"/>
        <v>650.25</v>
      </c>
      <c r="O3103" t="str">
        <f t="shared" si="241"/>
        <v>FACTURA</v>
      </c>
      <c r="P3103" t="str">
        <f t="shared" si="242"/>
        <v>2025</v>
      </c>
      <c r="Q3103" t="str">
        <f t="shared" si="243"/>
        <v>03</v>
      </c>
      <c r="R3103" t="str">
        <f>+IFERROR(VLOOKUP(I3103, Listado!A:B, 2, FALSE()), "COMERCIALIZADORA INTERNACIONAL CARIBBEAN EXOTICS S A")</f>
        <v>PIEDRAHITA PEREZ MARIANA</v>
      </c>
      <c r="S3103" s="25">
        <f>+VLOOKUP(E3103, TC!A:D, 2, FALSE())</f>
        <v>4116.8</v>
      </c>
      <c r="T3103" t="str">
        <f t="shared" si="244"/>
        <v>EUR</v>
      </c>
    </row>
    <row r="3104" spans="1:20" ht="18.75" hidden="1" customHeight="1" x14ac:dyDescent="0.25">
      <c r="A3104" t="s">
        <v>2406</v>
      </c>
      <c r="B3104" t="s">
        <v>5</v>
      </c>
      <c r="C3104" t="s">
        <v>1913</v>
      </c>
      <c r="D3104" s="24">
        <v>11197</v>
      </c>
      <c r="E3104" t="s">
        <v>1662</v>
      </c>
      <c r="F3104" t="s">
        <v>1924</v>
      </c>
      <c r="G3104" t="s">
        <v>108</v>
      </c>
      <c r="H3104" t="s">
        <v>2444</v>
      </c>
      <c r="I3104" t="s">
        <v>1873</v>
      </c>
      <c r="J3104" t="s">
        <v>1962</v>
      </c>
      <c r="K3104" t="s">
        <v>1960</v>
      </c>
      <c r="L3104" s="24">
        <v>2.4</v>
      </c>
      <c r="M3104" s="25">
        <f>+VLOOKUP(E3104, TC!A:D, 4, FALSE())</f>
        <v>1.08375</v>
      </c>
      <c r="N3104" s="24">
        <f t="shared" si="240"/>
        <v>2.601</v>
      </c>
      <c r="O3104" t="str">
        <f t="shared" si="241"/>
        <v>FACTURA</v>
      </c>
      <c r="P3104" t="str">
        <f t="shared" si="242"/>
        <v>2025</v>
      </c>
      <c r="Q3104" t="str">
        <f t="shared" si="243"/>
        <v>03</v>
      </c>
      <c r="R3104" t="str">
        <f>+IFERROR(VLOOKUP(I3104, Listado!A:B, 2, FALSE()), "COMERCIALIZADORA INTERNACIONAL CARIBBEAN EXOTICS S A")</f>
        <v>PIEDRAHITA PEREZ MARIANA</v>
      </c>
      <c r="S3104" s="25">
        <f>+VLOOKUP(E3104, TC!A:D, 2, FALSE())</f>
        <v>4116.8</v>
      </c>
      <c r="T3104" t="str">
        <f t="shared" si="244"/>
        <v>EUR</v>
      </c>
    </row>
    <row r="3105" spans="1:20" ht="18.75" hidden="1" customHeight="1" x14ac:dyDescent="0.25">
      <c r="A3105" t="s">
        <v>2406</v>
      </c>
      <c r="B3105" t="s">
        <v>5</v>
      </c>
      <c r="C3105" t="s">
        <v>1913</v>
      </c>
      <c r="D3105" s="24">
        <v>11198</v>
      </c>
      <c r="E3105" t="s">
        <v>1662</v>
      </c>
      <c r="F3105" t="s">
        <v>1924</v>
      </c>
      <c r="G3105" t="s">
        <v>108</v>
      </c>
      <c r="H3105" t="s">
        <v>2445</v>
      </c>
      <c r="I3105" t="s">
        <v>1871</v>
      </c>
      <c r="J3105" t="s">
        <v>1919</v>
      </c>
      <c r="K3105" t="s">
        <v>1959</v>
      </c>
      <c r="L3105" s="24">
        <v>300</v>
      </c>
      <c r="M3105" s="25">
        <f>+VLOOKUP(E3105, TC!A:D, 4, FALSE())</f>
        <v>1.08375</v>
      </c>
      <c r="N3105" s="24">
        <f t="shared" si="240"/>
        <v>325.125</v>
      </c>
      <c r="O3105" t="str">
        <f t="shared" si="241"/>
        <v>FACTURA</v>
      </c>
      <c r="P3105" t="str">
        <f t="shared" si="242"/>
        <v>2025</v>
      </c>
      <c r="Q3105" t="str">
        <f t="shared" si="243"/>
        <v>03</v>
      </c>
      <c r="R3105" t="str">
        <f>+IFERROR(VLOOKUP(I3105, Listado!A:B, 2, FALSE()), "COMERCIALIZADORA INTERNACIONAL CARIBBEAN EXOTICS S A")</f>
        <v>PIEDRAHITA PEREZ MARIANA</v>
      </c>
      <c r="S3105" s="25">
        <f>+VLOOKUP(E3105, TC!A:D, 2, FALSE())</f>
        <v>4116.8</v>
      </c>
      <c r="T3105" t="str">
        <f t="shared" si="244"/>
        <v>EUR</v>
      </c>
    </row>
    <row r="3106" spans="1:20" ht="18.75" hidden="1" customHeight="1" x14ac:dyDescent="0.25">
      <c r="A3106" t="s">
        <v>2406</v>
      </c>
      <c r="B3106" t="s">
        <v>5</v>
      </c>
      <c r="C3106" t="s">
        <v>1913</v>
      </c>
      <c r="D3106" s="24">
        <v>11198</v>
      </c>
      <c r="E3106" t="s">
        <v>1662</v>
      </c>
      <c r="F3106" t="s">
        <v>1924</v>
      </c>
      <c r="G3106" t="s">
        <v>108</v>
      </c>
      <c r="H3106" t="s">
        <v>2445</v>
      </c>
      <c r="I3106" t="s">
        <v>1871</v>
      </c>
      <c r="J3106" t="s">
        <v>1919</v>
      </c>
      <c r="K3106" t="s">
        <v>1960</v>
      </c>
      <c r="L3106" s="24">
        <v>1.2</v>
      </c>
      <c r="M3106" s="25">
        <f>+VLOOKUP(E3106, TC!A:D, 4, FALSE())</f>
        <v>1.08375</v>
      </c>
      <c r="N3106" s="24">
        <f t="shared" si="240"/>
        <v>1.3005</v>
      </c>
      <c r="O3106" t="str">
        <f t="shared" si="241"/>
        <v>FACTURA</v>
      </c>
      <c r="P3106" t="str">
        <f t="shared" si="242"/>
        <v>2025</v>
      </c>
      <c r="Q3106" t="str">
        <f t="shared" si="243"/>
        <v>03</v>
      </c>
      <c r="R3106" t="str">
        <f>+IFERROR(VLOOKUP(I3106, Listado!A:B, 2, FALSE()), "COMERCIALIZADORA INTERNACIONAL CARIBBEAN EXOTICS S A")</f>
        <v>PIEDRAHITA PEREZ MARIANA</v>
      </c>
      <c r="S3106" s="25">
        <f>+VLOOKUP(E3106, TC!A:D, 2, FALSE())</f>
        <v>4116.8</v>
      </c>
      <c r="T3106" t="str">
        <f t="shared" si="244"/>
        <v>EUR</v>
      </c>
    </row>
    <row r="3107" spans="1:20" ht="18.75" hidden="1" customHeight="1" x14ac:dyDescent="0.25">
      <c r="A3107" t="s">
        <v>2406</v>
      </c>
      <c r="B3107" t="s">
        <v>5</v>
      </c>
      <c r="C3107" t="s">
        <v>1913</v>
      </c>
      <c r="D3107" s="24">
        <v>11198</v>
      </c>
      <c r="E3107" t="s">
        <v>1662</v>
      </c>
      <c r="F3107" t="s">
        <v>1924</v>
      </c>
      <c r="G3107" t="s">
        <v>108</v>
      </c>
      <c r="H3107" t="s">
        <v>2445</v>
      </c>
      <c r="I3107" t="s">
        <v>1871</v>
      </c>
      <c r="J3107" t="s">
        <v>1919</v>
      </c>
      <c r="K3107" t="s">
        <v>1964</v>
      </c>
      <c r="L3107" s="24">
        <v>1978.8</v>
      </c>
      <c r="M3107" s="25">
        <f>+VLOOKUP(E3107, TC!A:D, 4, FALSE())</f>
        <v>1.08375</v>
      </c>
      <c r="N3107" s="24">
        <f t="shared" si="240"/>
        <v>2144.5245</v>
      </c>
      <c r="O3107" t="str">
        <f t="shared" si="241"/>
        <v>FACTURA</v>
      </c>
      <c r="P3107" t="str">
        <f t="shared" si="242"/>
        <v>2025</v>
      </c>
      <c r="Q3107" t="str">
        <f t="shared" si="243"/>
        <v>03</v>
      </c>
      <c r="R3107" t="str">
        <f>+IFERROR(VLOOKUP(I3107, Listado!A:B, 2, FALSE()), "COMERCIALIZADORA INTERNACIONAL CARIBBEAN EXOTICS S A")</f>
        <v>PIEDRAHITA PEREZ MARIANA</v>
      </c>
      <c r="S3107" s="25">
        <f>+VLOOKUP(E3107, TC!A:D, 2, FALSE())</f>
        <v>4116.8</v>
      </c>
      <c r="T3107" t="str">
        <f t="shared" si="244"/>
        <v>EUR</v>
      </c>
    </row>
    <row r="3108" spans="1:20" ht="18.75" hidden="1" customHeight="1" x14ac:dyDescent="0.25">
      <c r="A3108" t="s">
        <v>2406</v>
      </c>
      <c r="B3108" t="s">
        <v>5</v>
      </c>
      <c r="C3108" t="s">
        <v>1913</v>
      </c>
      <c r="D3108" s="24">
        <v>11199</v>
      </c>
      <c r="E3108" t="s">
        <v>1662</v>
      </c>
      <c r="F3108" t="s">
        <v>1924</v>
      </c>
      <c r="G3108" t="s">
        <v>110</v>
      </c>
      <c r="H3108" t="s">
        <v>2446</v>
      </c>
      <c r="I3108" t="s">
        <v>1868</v>
      </c>
      <c r="J3108" t="s">
        <v>1966</v>
      </c>
      <c r="K3108" t="s">
        <v>21</v>
      </c>
      <c r="L3108" s="24">
        <v>2704</v>
      </c>
      <c r="M3108" s="25">
        <f>+VLOOKUP(E3108, TC!A:D, 4, FALSE())</f>
        <v>1.08375</v>
      </c>
      <c r="N3108" s="24">
        <f t="shared" si="240"/>
        <v>2930.46</v>
      </c>
      <c r="O3108" t="str">
        <f t="shared" si="241"/>
        <v>FACTURA</v>
      </c>
      <c r="P3108" t="str">
        <f t="shared" si="242"/>
        <v>2025</v>
      </c>
      <c r="Q3108" t="str">
        <f t="shared" si="243"/>
        <v>03</v>
      </c>
      <c r="R3108" t="str">
        <f>+IFERROR(VLOOKUP(I3108, Listado!A:B, 2, FALSE()), "COMERCIALIZADORA INTERNACIONAL CARIBBEAN EXOTICS S A")</f>
        <v>PEREZ MEJIA MARIA PAULINA</v>
      </c>
      <c r="S3108" s="25">
        <f>+VLOOKUP(E3108, TC!A:D, 2, FALSE())</f>
        <v>4116.8</v>
      </c>
      <c r="T3108" t="str">
        <f t="shared" si="244"/>
        <v>EUR</v>
      </c>
    </row>
    <row r="3109" spans="1:20" ht="18.75" hidden="1" customHeight="1" x14ac:dyDescent="0.25">
      <c r="A3109" t="s">
        <v>2406</v>
      </c>
      <c r="B3109" t="s">
        <v>5</v>
      </c>
      <c r="C3109" t="s">
        <v>1913</v>
      </c>
      <c r="D3109" s="24">
        <v>11199</v>
      </c>
      <c r="E3109" t="s">
        <v>1662</v>
      </c>
      <c r="F3109" t="s">
        <v>1924</v>
      </c>
      <c r="G3109" t="s">
        <v>110</v>
      </c>
      <c r="H3109" t="s">
        <v>2446</v>
      </c>
      <c r="I3109" t="s">
        <v>1868</v>
      </c>
      <c r="J3109" t="s">
        <v>1966</v>
      </c>
      <c r="K3109" t="s">
        <v>1959</v>
      </c>
      <c r="L3109" s="24">
        <v>300</v>
      </c>
      <c r="M3109" s="25">
        <f>+VLOOKUP(E3109, TC!A:D, 4, FALSE())</f>
        <v>1.08375</v>
      </c>
      <c r="N3109" s="24">
        <f t="shared" si="240"/>
        <v>325.125</v>
      </c>
      <c r="O3109" t="str">
        <f t="shared" si="241"/>
        <v>FACTURA</v>
      </c>
      <c r="P3109" t="str">
        <f t="shared" si="242"/>
        <v>2025</v>
      </c>
      <c r="Q3109" t="str">
        <f t="shared" si="243"/>
        <v>03</v>
      </c>
      <c r="R3109" t="str">
        <f>+IFERROR(VLOOKUP(I3109, Listado!A:B, 2, FALSE()), "COMERCIALIZADORA INTERNACIONAL CARIBBEAN EXOTICS S A")</f>
        <v>PEREZ MEJIA MARIA PAULINA</v>
      </c>
      <c r="S3109" s="25">
        <f>+VLOOKUP(E3109, TC!A:D, 2, FALSE())</f>
        <v>4116.8</v>
      </c>
      <c r="T3109" t="str">
        <f t="shared" si="244"/>
        <v>EUR</v>
      </c>
    </row>
    <row r="3110" spans="1:20" ht="18.75" hidden="1" customHeight="1" x14ac:dyDescent="0.25">
      <c r="A3110" t="s">
        <v>2406</v>
      </c>
      <c r="B3110" t="s">
        <v>5</v>
      </c>
      <c r="C3110" t="s">
        <v>1913</v>
      </c>
      <c r="D3110" s="24">
        <v>11199</v>
      </c>
      <c r="E3110" t="s">
        <v>1662</v>
      </c>
      <c r="F3110" t="s">
        <v>1924</v>
      </c>
      <c r="G3110" t="s">
        <v>110</v>
      </c>
      <c r="H3110" t="s">
        <v>2446</v>
      </c>
      <c r="I3110" t="s">
        <v>1868</v>
      </c>
      <c r="J3110" t="s">
        <v>1966</v>
      </c>
      <c r="K3110" t="s">
        <v>1960</v>
      </c>
      <c r="L3110" s="24">
        <v>36</v>
      </c>
      <c r="M3110" s="25">
        <f>+VLOOKUP(E3110, TC!A:D, 4, FALSE())</f>
        <v>1.08375</v>
      </c>
      <c r="N3110" s="24">
        <f t="shared" si="240"/>
        <v>39.015000000000001</v>
      </c>
      <c r="O3110" t="str">
        <f t="shared" si="241"/>
        <v>FACTURA</v>
      </c>
      <c r="P3110" t="str">
        <f t="shared" si="242"/>
        <v>2025</v>
      </c>
      <c r="Q3110" t="str">
        <f t="shared" si="243"/>
        <v>03</v>
      </c>
      <c r="R3110" t="str">
        <f>+IFERROR(VLOOKUP(I3110, Listado!A:B, 2, FALSE()), "COMERCIALIZADORA INTERNACIONAL CARIBBEAN EXOTICS S A")</f>
        <v>PEREZ MEJIA MARIA PAULINA</v>
      </c>
      <c r="S3110" s="25">
        <f>+VLOOKUP(E3110, TC!A:D, 2, FALSE())</f>
        <v>4116.8</v>
      </c>
      <c r="T3110" t="str">
        <f t="shared" si="244"/>
        <v>EUR</v>
      </c>
    </row>
    <row r="3111" spans="1:20" ht="18.75" hidden="1" customHeight="1" x14ac:dyDescent="0.25">
      <c r="A3111" t="s">
        <v>2406</v>
      </c>
      <c r="B3111" t="s">
        <v>5</v>
      </c>
      <c r="C3111" t="s">
        <v>1913</v>
      </c>
      <c r="D3111" s="24">
        <v>11200</v>
      </c>
      <c r="E3111" t="s">
        <v>1662</v>
      </c>
      <c r="F3111" t="s">
        <v>1924</v>
      </c>
      <c r="G3111" t="s">
        <v>112</v>
      </c>
      <c r="H3111" t="s">
        <v>2446</v>
      </c>
      <c r="I3111" t="s">
        <v>1863</v>
      </c>
      <c r="J3111" t="s">
        <v>1926</v>
      </c>
      <c r="K3111" t="s">
        <v>1969</v>
      </c>
      <c r="L3111" s="24">
        <v>2396.8000000000002</v>
      </c>
      <c r="M3111" s="25">
        <f>+VLOOKUP(E3111, TC!A:D, 4, FALSE())</f>
        <v>1.08375</v>
      </c>
      <c r="N3111" s="24">
        <f t="shared" si="240"/>
        <v>2597.5320000000002</v>
      </c>
      <c r="O3111" t="str">
        <f t="shared" si="241"/>
        <v>FACTURA</v>
      </c>
      <c r="P3111" t="str">
        <f t="shared" si="242"/>
        <v>2025</v>
      </c>
      <c r="Q3111" t="str">
        <f t="shared" si="243"/>
        <v>03</v>
      </c>
      <c r="R3111" t="str">
        <f>+IFERROR(VLOOKUP(I3111, Listado!A:B, 2, FALSE()), "COMERCIALIZADORA INTERNACIONAL CARIBBEAN EXOTICS S A")</f>
        <v>HINCAPIE CONTRERAS ERIKA STEFANIA</v>
      </c>
      <c r="S3111" s="25">
        <f>+VLOOKUP(E3111, TC!A:D, 2, FALSE())</f>
        <v>4116.8</v>
      </c>
      <c r="T3111" t="str">
        <f t="shared" si="244"/>
        <v>EUR</v>
      </c>
    </row>
    <row r="3112" spans="1:20" ht="18.75" hidden="1" customHeight="1" x14ac:dyDescent="0.25">
      <c r="A3112" t="s">
        <v>2406</v>
      </c>
      <c r="B3112" t="s">
        <v>5</v>
      </c>
      <c r="C3112" t="s">
        <v>1913</v>
      </c>
      <c r="D3112" s="24">
        <v>11200</v>
      </c>
      <c r="E3112" t="s">
        <v>1662</v>
      </c>
      <c r="F3112" t="s">
        <v>1924</v>
      </c>
      <c r="G3112" t="s">
        <v>112</v>
      </c>
      <c r="H3112" t="s">
        <v>2446</v>
      </c>
      <c r="I3112" t="s">
        <v>1863</v>
      </c>
      <c r="J3112" t="s">
        <v>1926</v>
      </c>
      <c r="K3112" t="s">
        <v>1959</v>
      </c>
      <c r="L3112" s="24">
        <v>300</v>
      </c>
      <c r="M3112" s="25">
        <f>+VLOOKUP(E3112, TC!A:D, 4, FALSE())</f>
        <v>1.08375</v>
      </c>
      <c r="N3112" s="24">
        <f t="shared" si="240"/>
        <v>325.125</v>
      </c>
      <c r="O3112" t="str">
        <f t="shared" si="241"/>
        <v>FACTURA</v>
      </c>
      <c r="P3112" t="str">
        <f t="shared" si="242"/>
        <v>2025</v>
      </c>
      <c r="Q3112" t="str">
        <f t="shared" si="243"/>
        <v>03</v>
      </c>
      <c r="R3112" t="str">
        <f>+IFERROR(VLOOKUP(I3112, Listado!A:B, 2, FALSE()), "COMERCIALIZADORA INTERNACIONAL CARIBBEAN EXOTICS S A")</f>
        <v>HINCAPIE CONTRERAS ERIKA STEFANIA</v>
      </c>
      <c r="S3112" s="25">
        <f>+VLOOKUP(E3112, TC!A:D, 2, FALSE())</f>
        <v>4116.8</v>
      </c>
      <c r="T3112" t="str">
        <f t="shared" si="244"/>
        <v>EUR</v>
      </c>
    </row>
    <row r="3113" spans="1:20" ht="18.75" hidden="1" customHeight="1" x14ac:dyDescent="0.25">
      <c r="A3113" t="s">
        <v>2406</v>
      </c>
      <c r="B3113" t="s">
        <v>5</v>
      </c>
      <c r="C3113" t="s">
        <v>1913</v>
      </c>
      <c r="D3113" s="24">
        <v>11200</v>
      </c>
      <c r="E3113" t="s">
        <v>1662</v>
      </c>
      <c r="F3113" t="s">
        <v>1924</v>
      </c>
      <c r="G3113" t="s">
        <v>112</v>
      </c>
      <c r="H3113" t="s">
        <v>2446</v>
      </c>
      <c r="I3113" t="s">
        <v>1863</v>
      </c>
      <c r="J3113" t="s">
        <v>1926</v>
      </c>
      <c r="K3113" t="s">
        <v>1960</v>
      </c>
      <c r="L3113" s="24">
        <v>103.2</v>
      </c>
      <c r="M3113" s="25">
        <f>+VLOOKUP(E3113, TC!A:D, 4, FALSE())</f>
        <v>1.08375</v>
      </c>
      <c r="N3113" s="24">
        <f t="shared" si="240"/>
        <v>111.843</v>
      </c>
      <c r="O3113" t="str">
        <f t="shared" si="241"/>
        <v>FACTURA</v>
      </c>
      <c r="P3113" t="str">
        <f t="shared" si="242"/>
        <v>2025</v>
      </c>
      <c r="Q3113" t="str">
        <f t="shared" si="243"/>
        <v>03</v>
      </c>
      <c r="R3113" t="str">
        <f>+IFERROR(VLOOKUP(I3113, Listado!A:B, 2, FALSE()), "COMERCIALIZADORA INTERNACIONAL CARIBBEAN EXOTICS S A")</f>
        <v>HINCAPIE CONTRERAS ERIKA STEFANIA</v>
      </c>
      <c r="S3113" s="25">
        <f>+VLOOKUP(E3113, TC!A:D, 2, FALSE())</f>
        <v>4116.8</v>
      </c>
      <c r="T3113" t="str">
        <f t="shared" si="244"/>
        <v>EUR</v>
      </c>
    </row>
    <row r="3114" spans="1:20" ht="18.75" hidden="1" customHeight="1" x14ac:dyDescent="0.25">
      <c r="A3114" t="s">
        <v>2406</v>
      </c>
      <c r="B3114" t="s">
        <v>5</v>
      </c>
      <c r="C3114" t="s">
        <v>1913</v>
      </c>
      <c r="D3114" s="24">
        <v>11201</v>
      </c>
      <c r="E3114" t="s">
        <v>1662</v>
      </c>
      <c r="F3114" t="s">
        <v>1924</v>
      </c>
      <c r="G3114" t="s">
        <v>110</v>
      </c>
      <c r="H3114" t="s">
        <v>2447</v>
      </c>
      <c r="I3114" t="s">
        <v>1854</v>
      </c>
      <c r="J3114" t="s">
        <v>1984</v>
      </c>
      <c r="K3114" t="s">
        <v>2304</v>
      </c>
      <c r="L3114" s="24">
        <v>1417.5</v>
      </c>
      <c r="M3114" s="25">
        <f>+VLOOKUP(E3114, TC!A:D, 4, FALSE())</f>
        <v>1.08375</v>
      </c>
      <c r="N3114" s="24">
        <f t="shared" si="240"/>
        <v>1536.215625</v>
      </c>
      <c r="O3114" t="str">
        <f t="shared" si="241"/>
        <v>FACTURA</v>
      </c>
      <c r="P3114" t="str">
        <f t="shared" si="242"/>
        <v>2025</v>
      </c>
      <c r="Q3114" t="str">
        <f t="shared" si="243"/>
        <v>03</v>
      </c>
      <c r="R3114" t="str">
        <f>+IFERROR(VLOOKUP(I3114, Listado!A:B, 2, FALSE()), "COMERCIALIZADORA INTERNACIONAL CARIBBEAN EXOTICS S A")</f>
        <v>PEREZ MEJIA MARIA PAULINA</v>
      </c>
      <c r="S3114" s="25">
        <f>+VLOOKUP(E3114, TC!A:D, 2, FALSE())</f>
        <v>4116.8</v>
      </c>
      <c r="T3114" t="str">
        <f t="shared" si="244"/>
        <v>EUR</v>
      </c>
    </row>
    <row r="3115" spans="1:20" ht="18.75" hidden="1" customHeight="1" x14ac:dyDescent="0.25">
      <c r="A3115" t="s">
        <v>2406</v>
      </c>
      <c r="B3115" t="s">
        <v>5</v>
      </c>
      <c r="C3115" t="s">
        <v>1913</v>
      </c>
      <c r="D3115" s="24">
        <v>11201</v>
      </c>
      <c r="E3115" t="s">
        <v>1662</v>
      </c>
      <c r="F3115" t="s">
        <v>1924</v>
      </c>
      <c r="G3115" t="s">
        <v>110</v>
      </c>
      <c r="H3115" t="s">
        <v>2447</v>
      </c>
      <c r="I3115" t="s">
        <v>1854</v>
      </c>
      <c r="J3115" t="s">
        <v>1984</v>
      </c>
      <c r="K3115" t="s">
        <v>1959</v>
      </c>
      <c r="L3115" s="24">
        <v>300</v>
      </c>
      <c r="M3115" s="25">
        <f>+VLOOKUP(E3115, TC!A:D, 4, FALSE())</f>
        <v>1.08375</v>
      </c>
      <c r="N3115" s="24">
        <f t="shared" si="240"/>
        <v>325.125</v>
      </c>
      <c r="O3115" t="str">
        <f t="shared" si="241"/>
        <v>FACTURA</v>
      </c>
      <c r="P3115" t="str">
        <f t="shared" si="242"/>
        <v>2025</v>
      </c>
      <c r="Q3115" t="str">
        <f t="shared" si="243"/>
        <v>03</v>
      </c>
      <c r="R3115" t="str">
        <f>+IFERROR(VLOOKUP(I3115, Listado!A:B, 2, FALSE()), "COMERCIALIZADORA INTERNACIONAL CARIBBEAN EXOTICS S A")</f>
        <v>PEREZ MEJIA MARIA PAULINA</v>
      </c>
      <c r="S3115" s="25">
        <f>+VLOOKUP(E3115, TC!A:D, 2, FALSE())</f>
        <v>4116.8</v>
      </c>
      <c r="T3115" t="str">
        <f t="shared" si="244"/>
        <v>EUR</v>
      </c>
    </row>
    <row r="3116" spans="1:20" ht="18.75" hidden="1" customHeight="1" x14ac:dyDescent="0.25">
      <c r="A3116" t="s">
        <v>2406</v>
      </c>
      <c r="B3116" t="s">
        <v>5</v>
      </c>
      <c r="C3116" t="s">
        <v>1913</v>
      </c>
      <c r="D3116" s="24">
        <v>11201</v>
      </c>
      <c r="E3116" t="s">
        <v>1662</v>
      </c>
      <c r="F3116" t="s">
        <v>1924</v>
      </c>
      <c r="G3116" t="s">
        <v>110</v>
      </c>
      <c r="H3116" t="s">
        <v>2447</v>
      </c>
      <c r="I3116" t="s">
        <v>1854</v>
      </c>
      <c r="J3116" t="s">
        <v>1984</v>
      </c>
      <c r="K3116" t="s">
        <v>1960</v>
      </c>
      <c r="L3116" s="24">
        <v>11.5</v>
      </c>
      <c r="M3116" s="25">
        <f>+VLOOKUP(E3116, TC!A:D, 4, FALSE())</f>
        <v>1.08375</v>
      </c>
      <c r="N3116" s="24">
        <f t="shared" si="240"/>
        <v>12.463125</v>
      </c>
      <c r="O3116" t="str">
        <f t="shared" si="241"/>
        <v>FACTURA</v>
      </c>
      <c r="P3116" t="str">
        <f t="shared" si="242"/>
        <v>2025</v>
      </c>
      <c r="Q3116" t="str">
        <f t="shared" si="243"/>
        <v>03</v>
      </c>
      <c r="R3116" t="str">
        <f>+IFERROR(VLOOKUP(I3116, Listado!A:B, 2, FALSE()), "COMERCIALIZADORA INTERNACIONAL CARIBBEAN EXOTICS S A")</f>
        <v>PEREZ MEJIA MARIA PAULINA</v>
      </c>
      <c r="S3116" s="25">
        <f>+VLOOKUP(E3116, TC!A:D, 2, FALSE())</f>
        <v>4116.8</v>
      </c>
      <c r="T3116" t="str">
        <f t="shared" si="244"/>
        <v>EUR</v>
      </c>
    </row>
    <row r="3117" spans="1:20" ht="18.75" hidden="1" customHeight="1" x14ac:dyDescent="0.25">
      <c r="A3117" t="s">
        <v>2406</v>
      </c>
      <c r="B3117" t="s">
        <v>5</v>
      </c>
      <c r="C3117" t="s">
        <v>1913</v>
      </c>
      <c r="D3117" s="24">
        <v>11201</v>
      </c>
      <c r="E3117" t="s">
        <v>1662</v>
      </c>
      <c r="F3117" t="s">
        <v>1924</v>
      </c>
      <c r="G3117" t="s">
        <v>110</v>
      </c>
      <c r="H3117" t="s">
        <v>2447</v>
      </c>
      <c r="I3117" t="s">
        <v>1854</v>
      </c>
      <c r="J3117" t="s">
        <v>1984</v>
      </c>
      <c r="K3117" t="s">
        <v>2305</v>
      </c>
      <c r="L3117" s="24">
        <v>1106</v>
      </c>
      <c r="M3117" s="25">
        <f>+VLOOKUP(E3117, TC!A:D, 4, FALSE())</f>
        <v>1.08375</v>
      </c>
      <c r="N3117" s="24">
        <f t="shared" si="240"/>
        <v>1198.6275000000001</v>
      </c>
      <c r="O3117" t="str">
        <f t="shared" si="241"/>
        <v>FACTURA</v>
      </c>
      <c r="P3117" t="str">
        <f t="shared" si="242"/>
        <v>2025</v>
      </c>
      <c r="Q3117" t="str">
        <f t="shared" si="243"/>
        <v>03</v>
      </c>
      <c r="R3117" t="str">
        <f>+IFERROR(VLOOKUP(I3117, Listado!A:B, 2, FALSE()), "COMERCIALIZADORA INTERNACIONAL CARIBBEAN EXOTICS S A")</f>
        <v>PEREZ MEJIA MARIA PAULINA</v>
      </c>
      <c r="S3117" s="25">
        <f>+VLOOKUP(E3117, TC!A:D, 2, FALSE())</f>
        <v>4116.8</v>
      </c>
      <c r="T3117" t="str">
        <f t="shared" si="244"/>
        <v>EUR</v>
      </c>
    </row>
    <row r="3118" spans="1:20" ht="18.75" hidden="1" customHeight="1" x14ac:dyDescent="0.25">
      <c r="A3118" t="s">
        <v>2406</v>
      </c>
      <c r="B3118" t="s">
        <v>5</v>
      </c>
      <c r="C3118" t="s">
        <v>1913</v>
      </c>
      <c r="D3118" s="24">
        <v>11202</v>
      </c>
      <c r="E3118" t="s">
        <v>1662</v>
      </c>
      <c r="F3118" t="s">
        <v>128</v>
      </c>
      <c r="G3118" t="s">
        <v>110</v>
      </c>
      <c r="I3118" t="s">
        <v>1850</v>
      </c>
      <c r="J3118" t="s">
        <v>1919</v>
      </c>
      <c r="K3118" t="s">
        <v>1918</v>
      </c>
      <c r="L3118" s="24">
        <v>100.8</v>
      </c>
      <c r="M3118" s="25">
        <f>+VLOOKUP(E3118, TC!A:D, 4, FALSE())</f>
        <v>1.08375</v>
      </c>
      <c r="N3118" s="24">
        <f t="shared" si="240"/>
        <v>100.8</v>
      </c>
      <c r="O3118" t="str">
        <f t="shared" si="241"/>
        <v>FACTURA</v>
      </c>
      <c r="P3118" t="str">
        <f t="shared" si="242"/>
        <v>2025</v>
      </c>
      <c r="Q3118" t="str">
        <f t="shared" si="243"/>
        <v>03</v>
      </c>
      <c r="R3118" t="str">
        <f>+IFERROR(VLOOKUP(I3118, Listado!A:B, 2, FALSE()), "COMERCIALIZADORA INTERNACIONAL CARIBBEAN EXOTICS S A")</f>
        <v>PEREZ MEJIA MARIA PAULINA</v>
      </c>
      <c r="S3118" s="25">
        <f>+VLOOKUP(E3118, TC!A:D, 2, FALSE())</f>
        <v>4116.8</v>
      </c>
      <c r="T3118" t="str">
        <f t="shared" si="244"/>
        <v>USD</v>
      </c>
    </row>
    <row r="3119" spans="1:20" ht="18.75" hidden="1" customHeight="1" x14ac:dyDescent="0.25">
      <c r="A3119" t="s">
        <v>2406</v>
      </c>
      <c r="B3119" t="s">
        <v>5</v>
      </c>
      <c r="C3119" t="s">
        <v>1913</v>
      </c>
      <c r="D3119" s="24">
        <v>11202</v>
      </c>
      <c r="E3119" t="s">
        <v>1662</v>
      </c>
      <c r="F3119" t="s">
        <v>128</v>
      </c>
      <c r="G3119" t="s">
        <v>110</v>
      </c>
      <c r="I3119" t="s">
        <v>1850</v>
      </c>
      <c r="J3119" t="s">
        <v>1919</v>
      </c>
      <c r="K3119" t="s">
        <v>1918</v>
      </c>
      <c r="L3119" s="24">
        <v>36</v>
      </c>
      <c r="M3119" s="25">
        <f>+VLOOKUP(E3119, TC!A:D, 4, FALSE())</f>
        <v>1.08375</v>
      </c>
      <c r="N3119" s="24">
        <f t="shared" si="240"/>
        <v>36</v>
      </c>
      <c r="O3119" t="str">
        <f t="shared" si="241"/>
        <v>FACTURA</v>
      </c>
      <c r="P3119" t="str">
        <f t="shared" si="242"/>
        <v>2025</v>
      </c>
      <c r="Q3119" t="str">
        <f t="shared" si="243"/>
        <v>03</v>
      </c>
      <c r="R3119" t="str">
        <f>+IFERROR(VLOOKUP(I3119, Listado!A:B, 2, FALSE()), "COMERCIALIZADORA INTERNACIONAL CARIBBEAN EXOTICS S A")</f>
        <v>PEREZ MEJIA MARIA PAULINA</v>
      </c>
      <c r="S3119" s="25">
        <f>+VLOOKUP(E3119, TC!A:D, 2, FALSE())</f>
        <v>4116.8</v>
      </c>
      <c r="T3119" t="str">
        <f t="shared" si="244"/>
        <v>USD</v>
      </c>
    </row>
    <row r="3120" spans="1:20" ht="18.75" hidden="1" customHeight="1" x14ac:dyDescent="0.25">
      <c r="A3120" t="s">
        <v>2406</v>
      </c>
      <c r="B3120" t="s">
        <v>5</v>
      </c>
      <c r="C3120" t="s">
        <v>1913</v>
      </c>
      <c r="D3120" s="24">
        <v>11203</v>
      </c>
      <c r="E3120" t="s">
        <v>1662</v>
      </c>
      <c r="F3120" t="s">
        <v>1924</v>
      </c>
      <c r="G3120" t="s">
        <v>110</v>
      </c>
      <c r="I3120" t="s">
        <v>1848</v>
      </c>
      <c r="J3120" t="s">
        <v>1917</v>
      </c>
      <c r="K3120" t="s">
        <v>1918</v>
      </c>
      <c r="L3120" s="24">
        <v>67.2</v>
      </c>
      <c r="M3120" s="25">
        <f>+VLOOKUP(E3120, TC!A:D, 4, FALSE())</f>
        <v>1.08375</v>
      </c>
      <c r="N3120" s="24">
        <f t="shared" si="240"/>
        <v>72.828000000000003</v>
      </c>
      <c r="O3120" t="str">
        <f t="shared" si="241"/>
        <v>FACTURA</v>
      </c>
      <c r="P3120" t="str">
        <f t="shared" si="242"/>
        <v>2025</v>
      </c>
      <c r="Q3120" t="str">
        <f t="shared" si="243"/>
        <v>03</v>
      </c>
      <c r="R3120" t="str">
        <f>+IFERROR(VLOOKUP(I3120, Listado!A:B, 2, FALSE()), "COMERCIALIZADORA INTERNACIONAL CARIBBEAN EXOTICS S A")</f>
        <v>PEREZ MEJIA MARIA PAULINA</v>
      </c>
      <c r="S3120" s="25">
        <f>+VLOOKUP(E3120, TC!A:D, 2, FALSE())</f>
        <v>4116.8</v>
      </c>
      <c r="T3120" t="str">
        <f t="shared" si="244"/>
        <v>EUR</v>
      </c>
    </row>
    <row r="3121" spans="1:20" ht="18.75" hidden="1" customHeight="1" x14ac:dyDescent="0.25">
      <c r="A3121" t="s">
        <v>2406</v>
      </c>
      <c r="B3121" t="s">
        <v>5</v>
      </c>
      <c r="C3121" t="s">
        <v>1913</v>
      </c>
      <c r="D3121" s="24">
        <v>11203</v>
      </c>
      <c r="E3121" t="s">
        <v>1662</v>
      </c>
      <c r="F3121" t="s">
        <v>1924</v>
      </c>
      <c r="G3121" t="s">
        <v>110</v>
      </c>
      <c r="I3121" t="s">
        <v>1848</v>
      </c>
      <c r="J3121" t="s">
        <v>1917</v>
      </c>
      <c r="K3121" t="s">
        <v>1918</v>
      </c>
      <c r="L3121" s="24">
        <v>64</v>
      </c>
      <c r="M3121" s="25">
        <f>+VLOOKUP(E3121, TC!A:D, 4, FALSE())</f>
        <v>1.08375</v>
      </c>
      <c r="N3121" s="24">
        <f t="shared" si="240"/>
        <v>69.36</v>
      </c>
      <c r="O3121" t="str">
        <f t="shared" si="241"/>
        <v>FACTURA</v>
      </c>
      <c r="P3121" t="str">
        <f t="shared" si="242"/>
        <v>2025</v>
      </c>
      <c r="Q3121" t="str">
        <f t="shared" si="243"/>
        <v>03</v>
      </c>
      <c r="R3121" t="str">
        <f>+IFERROR(VLOOKUP(I3121, Listado!A:B, 2, FALSE()), "COMERCIALIZADORA INTERNACIONAL CARIBBEAN EXOTICS S A")</f>
        <v>PEREZ MEJIA MARIA PAULINA</v>
      </c>
      <c r="S3121" s="25">
        <f>+VLOOKUP(E3121, TC!A:D, 2, FALSE())</f>
        <v>4116.8</v>
      </c>
      <c r="T3121" t="str">
        <f t="shared" si="244"/>
        <v>EUR</v>
      </c>
    </row>
    <row r="3122" spans="1:20" ht="18.75" hidden="1" customHeight="1" x14ac:dyDescent="0.25">
      <c r="A3122" t="s">
        <v>2406</v>
      </c>
      <c r="B3122" t="s">
        <v>5</v>
      </c>
      <c r="C3122" t="s">
        <v>1913</v>
      </c>
      <c r="D3122" s="24">
        <v>11204</v>
      </c>
      <c r="E3122" t="s">
        <v>1662</v>
      </c>
      <c r="F3122" t="s">
        <v>1924</v>
      </c>
      <c r="G3122" t="s">
        <v>110</v>
      </c>
      <c r="I3122" t="s">
        <v>1848</v>
      </c>
      <c r="J3122" t="s">
        <v>1917</v>
      </c>
      <c r="K3122" t="s">
        <v>1918</v>
      </c>
      <c r="L3122" s="24">
        <v>67.2</v>
      </c>
      <c r="M3122" s="25">
        <f>+VLOOKUP(E3122, TC!A:D, 4, FALSE())</f>
        <v>1.08375</v>
      </c>
      <c r="N3122" s="24">
        <f t="shared" si="240"/>
        <v>72.828000000000003</v>
      </c>
      <c r="O3122" t="str">
        <f t="shared" si="241"/>
        <v>FACTURA</v>
      </c>
      <c r="P3122" t="str">
        <f t="shared" si="242"/>
        <v>2025</v>
      </c>
      <c r="Q3122" t="str">
        <f t="shared" si="243"/>
        <v>03</v>
      </c>
      <c r="R3122" t="str">
        <f>+IFERROR(VLOOKUP(I3122, Listado!A:B, 2, FALSE()), "COMERCIALIZADORA INTERNACIONAL CARIBBEAN EXOTICS S A")</f>
        <v>PEREZ MEJIA MARIA PAULINA</v>
      </c>
      <c r="S3122" s="25">
        <f>+VLOOKUP(E3122, TC!A:D, 2, FALSE())</f>
        <v>4116.8</v>
      </c>
      <c r="T3122" t="str">
        <f t="shared" si="244"/>
        <v>EUR</v>
      </c>
    </row>
    <row r="3123" spans="1:20" ht="18.75" hidden="1" customHeight="1" x14ac:dyDescent="0.25">
      <c r="A3123" t="s">
        <v>2406</v>
      </c>
      <c r="B3123" t="s">
        <v>5</v>
      </c>
      <c r="C3123" t="s">
        <v>1913</v>
      </c>
      <c r="D3123" s="24">
        <v>11205</v>
      </c>
      <c r="E3123" t="s">
        <v>1663</v>
      </c>
      <c r="F3123" t="s">
        <v>1924</v>
      </c>
      <c r="G3123" t="s">
        <v>112</v>
      </c>
      <c r="I3123" t="s">
        <v>1863</v>
      </c>
      <c r="J3123" t="s">
        <v>1926</v>
      </c>
      <c r="K3123" t="s">
        <v>1918</v>
      </c>
      <c r="L3123" s="24">
        <v>16.8</v>
      </c>
      <c r="M3123" s="25">
        <f>+VLOOKUP(E3123, TC!A:D, 4, FALSE())</f>
        <v>1.0926999995194571</v>
      </c>
      <c r="N3123" s="24">
        <f t="shared" si="240"/>
        <v>18.357359991926881</v>
      </c>
      <c r="O3123" t="str">
        <f t="shared" si="241"/>
        <v>FACTURA</v>
      </c>
      <c r="P3123" t="str">
        <f t="shared" si="242"/>
        <v>2025</v>
      </c>
      <c r="Q3123" t="str">
        <f t="shared" si="243"/>
        <v>03</v>
      </c>
      <c r="R3123" t="str">
        <f>+IFERROR(VLOOKUP(I3123, Listado!A:B, 2, FALSE()), "COMERCIALIZADORA INTERNACIONAL CARIBBEAN EXOTICS S A")</f>
        <v>HINCAPIE CONTRERAS ERIKA STEFANIA</v>
      </c>
      <c r="S3123" s="25">
        <f>+VLOOKUP(E3123, TC!A:D, 2, FALSE())</f>
        <v>4161.96</v>
      </c>
      <c r="T3123" t="str">
        <f t="shared" si="244"/>
        <v>EUR</v>
      </c>
    </row>
    <row r="3124" spans="1:20" ht="18.75" hidden="1" customHeight="1" x14ac:dyDescent="0.25">
      <c r="A3124" t="s">
        <v>2406</v>
      </c>
      <c r="B3124" t="s">
        <v>5</v>
      </c>
      <c r="C3124" t="s">
        <v>1913</v>
      </c>
      <c r="D3124" s="24">
        <v>11206</v>
      </c>
      <c r="E3124" t="s">
        <v>1663</v>
      </c>
      <c r="F3124" t="s">
        <v>99</v>
      </c>
      <c r="G3124" t="s">
        <v>113</v>
      </c>
      <c r="I3124" t="s">
        <v>2448</v>
      </c>
      <c r="J3124" t="s">
        <v>1915</v>
      </c>
      <c r="K3124" t="s">
        <v>2449</v>
      </c>
      <c r="L3124" s="24">
        <v>640000</v>
      </c>
      <c r="M3124" s="25">
        <f>+VLOOKUP(E3124, TC!A:D, 4, FALSE())</f>
        <v>1.0926999995194571</v>
      </c>
      <c r="N3124" s="24">
        <f t="shared" si="240"/>
        <v>640000</v>
      </c>
      <c r="O3124" t="str">
        <f t="shared" si="241"/>
        <v>FACTURA</v>
      </c>
      <c r="P3124" t="str">
        <f t="shared" si="242"/>
        <v>2025</v>
      </c>
      <c r="Q3124" t="str">
        <f t="shared" si="243"/>
        <v>03</v>
      </c>
      <c r="R3124" t="str">
        <f>+IFERROR(VLOOKUP(I3124, Listado!A:B, 2, FALSE()), "COMERCIALIZADORA INTERNACIONAL CARIBBEAN EXOTICS S A")</f>
        <v>COMERCIALIZADORA INTERNACIONAL CARIBBEAN EXOTICS S A</v>
      </c>
      <c r="S3124" s="25">
        <f>+VLOOKUP(E3124, TC!A:D, 2, FALSE())</f>
        <v>4161.96</v>
      </c>
      <c r="T3124" t="str">
        <f t="shared" si="244"/>
        <v>COP</v>
      </c>
    </row>
    <row r="3125" spans="1:20" ht="18.75" hidden="1" customHeight="1" x14ac:dyDescent="0.25">
      <c r="A3125" t="s">
        <v>2406</v>
      </c>
      <c r="B3125" t="s">
        <v>5</v>
      </c>
      <c r="C3125" t="s">
        <v>1913</v>
      </c>
      <c r="D3125" s="24">
        <v>11207</v>
      </c>
      <c r="E3125" t="s">
        <v>1663</v>
      </c>
      <c r="F3125" t="s">
        <v>99</v>
      </c>
      <c r="G3125" t="s">
        <v>113</v>
      </c>
      <c r="I3125" t="s">
        <v>2448</v>
      </c>
      <c r="J3125" t="s">
        <v>1915</v>
      </c>
      <c r="K3125" t="s">
        <v>2449</v>
      </c>
      <c r="L3125" s="24">
        <v>320000</v>
      </c>
      <c r="M3125" s="25">
        <f>+VLOOKUP(E3125, TC!A:D, 4, FALSE())</f>
        <v>1.0926999995194571</v>
      </c>
      <c r="N3125" s="24">
        <f t="shared" si="240"/>
        <v>320000</v>
      </c>
      <c r="O3125" t="str">
        <f t="shared" si="241"/>
        <v>FACTURA</v>
      </c>
      <c r="P3125" t="str">
        <f t="shared" si="242"/>
        <v>2025</v>
      </c>
      <c r="Q3125" t="str">
        <f t="shared" si="243"/>
        <v>03</v>
      </c>
      <c r="R3125" t="str">
        <f>+IFERROR(VLOOKUP(I3125, Listado!A:B, 2, FALSE()), "COMERCIALIZADORA INTERNACIONAL CARIBBEAN EXOTICS S A")</f>
        <v>COMERCIALIZADORA INTERNACIONAL CARIBBEAN EXOTICS S A</v>
      </c>
      <c r="S3125" s="25">
        <f>+VLOOKUP(E3125, TC!A:D, 2, FALSE())</f>
        <v>4161.96</v>
      </c>
      <c r="T3125" t="str">
        <f t="shared" si="244"/>
        <v>COP</v>
      </c>
    </row>
    <row r="3126" spans="1:20" ht="18.75" hidden="1" customHeight="1" x14ac:dyDescent="0.25">
      <c r="A3126" t="s">
        <v>2406</v>
      </c>
      <c r="B3126" t="s">
        <v>5</v>
      </c>
      <c r="C3126" t="s">
        <v>1913</v>
      </c>
      <c r="D3126" s="24">
        <v>11208</v>
      </c>
      <c r="E3126" t="s">
        <v>1663</v>
      </c>
      <c r="F3126" t="s">
        <v>99</v>
      </c>
      <c r="G3126" t="s">
        <v>113</v>
      </c>
      <c r="I3126" t="s">
        <v>1859</v>
      </c>
      <c r="J3126" t="s">
        <v>1915</v>
      </c>
      <c r="K3126" t="s">
        <v>1916</v>
      </c>
      <c r="L3126" s="24">
        <v>7656000</v>
      </c>
      <c r="M3126" s="25">
        <f>+VLOOKUP(E3126, TC!A:D, 4, FALSE())</f>
        <v>1.0926999995194571</v>
      </c>
      <c r="N3126" s="24">
        <f t="shared" si="240"/>
        <v>7656000</v>
      </c>
      <c r="O3126" t="str">
        <f t="shared" si="241"/>
        <v>FACTURA</v>
      </c>
      <c r="P3126" t="str">
        <f t="shared" si="242"/>
        <v>2025</v>
      </c>
      <c r="Q3126" t="str">
        <f t="shared" si="243"/>
        <v>03</v>
      </c>
      <c r="R3126" t="str">
        <f>+IFERROR(VLOOKUP(I3126, Listado!A:B, 2, FALSE()), "COMERCIALIZADORA INTERNACIONAL CARIBBEAN EXOTICS S A")</f>
        <v>LONDOÑO ECHEVERRI ALEJANDRA</v>
      </c>
      <c r="S3126" s="25">
        <f>+VLOOKUP(E3126, TC!A:D, 2, FALSE())</f>
        <v>4161.96</v>
      </c>
      <c r="T3126" t="str">
        <f t="shared" si="244"/>
        <v>COP</v>
      </c>
    </row>
    <row r="3127" spans="1:20" ht="18.75" hidden="1" customHeight="1" x14ac:dyDescent="0.25">
      <c r="A3127" t="s">
        <v>2406</v>
      </c>
      <c r="B3127" t="s">
        <v>5</v>
      </c>
      <c r="C3127" t="s">
        <v>1970</v>
      </c>
      <c r="D3127" s="24">
        <v>2232</v>
      </c>
      <c r="E3127" t="s">
        <v>1663</v>
      </c>
      <c r="F3127" t="s">
        <v>128</v>
      </c>
      <c r="G3127" t="s">
        <v>108</v>
      </c>
      <c r="H3127" t="s">
        <v>2042</v>
      </c>
      <c r="I3127" t="s">
        <v>1860</v>
      </c>
      <c r="J3127" t="s">
        <v>1926</v>
      </c>
      <c r="K3127" t="s">
        <v>1927</v>
      </c>
      <c r="L3127" s="24">
        <v>-188.43</v>
      </c>
      <c r="M3127" s="25">
        <f>+VLOOKUP(E3127, TC!A:D, 4, FALSE())</f>
        <v>1.0926999995194571</v>
      </c>
      <c r="N3127" s="24">
        <f t="shared" si="240"/>
        <v>-188.43</v>
      </c>
      <c r="O3127" t="str">
        <f t="shared" si="241"/>
        <v>NOTAS</v>
      </c>
      <c r="P3127" t="str">
        <f t="shared" si="242"/>
        <v>2025</v>
      </c>
      <c r="Q3127" t="str">
        <f t="shared" si="243"/>
        <v>03</v>
      </c>
      <c r="R3127" t="str">
        <f>+IFERROR(VLOOKUP(I3127, Listado!A:B, 2, FALSE()), "COMERCIALIZADORA INTERNACIONAL CARIBBEAN EXOTICS S A")</f>
        <v>PIEDRAHITA PEREZ MARIANA</v>
      </c>
      <c r="S3127" s="25">
        <f>+VLOOKUP(E3127, TC!A:D, 2, FALSE())</f>
        <v>4161.96</v>
      </c>
      <c r="T3127" t="str">
        <f t="shared" si="244"/>
        <v>USD</v>
      </c>
    </row>
    <row r="3128" spans="1:20" ht="18.75" hidden="1" customHeight="1" x14ac:dyDescent="0.25">
      <c r="A3128" t="s">
        <v>2406</v>
      </c>
      <c r="B3128" t="s">
        <v>5</v>
      </c>
      <c r="C3128" t="s">
        <v>1913</v>
      </c>
      <c r="D3128" s="24">
        <v>11209</v>
      </c>
      <c r="E3128" t="s">
        <v>1663</v>
      </c>
      <c r="F3128" t="s">
        <v>99</v>
      </c>
      <c r="G3128" t="s">
        <v>1914</v>
      </c>
      <c r="I3128" t="s">
        <v>1845</v>
      </c>
      <c r="J3128" t="s">
        <v>1915</v>
      </c>
      <c r="K3128" t="s">
        <v>2450</v>
      </c>
      <c r="L3128" s="24">
        <v>136960</v>
      </c>
      <c r="M3128" s="25">
        <f>+VLOOKUP(E3128, TC!A:D, 4, FALSE())</f>
        <v>1.0926999995194571</v>
      </c>
      <c r="N3128" s="24">
        <f t="shared" si="240"/>
        <v>136960</v>
      </c>
      <c r="O3128" t="str">
        <f t="shared" si="241"/>
        <v>FACTURA</v>
      </c>
      <c r="P3128" t="str">
        <f t="shared" si="242"/>
        <v>2025</v>
      </c>
      <c r="Q3128" t="str">
        <f t="shared" si="243"/>
        <v>03</v>
      </c>
      <c r="R3128" t="str">
        <f>+IFERROR(VLOOKUP(I3128, Listado!A:B, 2, FALSE()), "COMERCIALIZADORA INTERNACIONAL CARIBBEAN EXOTICS S A")</f>
        <v>LONDOÑO ECHEVERRI ALEJANDRA</v>
      </c>
      <c r="S3128" s="25">
        <f>+VLOOKUP(E3128, TC!A:D, 2, FALSE())</f>
        <v>4161.96</v>
      </c>
      <c r="T3128" t="str">
        <f t="shared" si="244"/>
        <v>COP</v>
      </c>
    </row>
    <row r="3129" spans="1:20" ht="18.75" hidden="1" customHeight="1" x14ac:dyDescent="0.25">
      <c r="A3129" t="s">
        <v>2406</v>
      </c>
      <c r="B3129" t="s">
        <v>5</v>
      </c>
      <c r="C3129" t="s">
        <v>1970</v>
      </c>
      <c r="D3129" s="24">
        <v>2233</v>
      </c>
      <c r="E3129" t="s">
        <v>1663</v>
      </c>
      <c r="F3129" t="s">
        <v>128</v>
      </c>
      <c r="G3129" t="s">
        <v>108</v>
      </c>
      <c r="H3129" t="s">
        <v>2012</v>
      </c>
      <c r="I3129" t="s">
        <v>1877</v>
      </c>
      <c r="J3129" t="s">
        <v>2049</v>
      </c>
      <c r="K3129" t="s">
        <v>2200</v>
      </c>
      <c r="L3129" s="24">
        <v>-76</v>
      </c>
      <c r="M3129" s="25">
        <f>+VLOOKUP(E3129, TC!A:D, 4, FALSE())</f>
        <v>1.0926999995194571</v>
      </c>
      <c r="N3129" s="24">
        <f t="shared" si="240"/>
        <v>-76</v>
      </c>
      <c r="O3129" t="str">
        <f t="shared" si="241"/>
        <v>NOTAS</v>
      </c>
      <c r="P3129" t="str">
        <f t="shared" si="242"/>
        <v>2025</v>
      </c>
      <c r="Q3129" t="str">
        <f t="shared" si="243"/>
        <v>03</v>
      </c>
      <c r="R3129" t="str">
        <f>+IFERROR(VLOOKUP(I3129, Listado!A:B, 2, FALSE()), "COMERCIALIZADORA INTERNACIONAL CARIBBEAN EXOTICS S A")</f>
        <v>PIEDRAHITA PEREZ MARIANA</v>
      </c>
      <c r="S3129" s="25">
        <f>+VLOOKUP(E3129, TC!A:D, 2, FALSE())</f>
        <v>4161.96</v>
      </c>
      <c r="T3129" t="str">
        <f t="shared" si="244"/>
        <v>USD</v>
      </c>
    </row>
    <row r="3130" spans="1:20" ht="18.75" hidden="1" customHeight="1" x14ac:dyDescent="0.25">
      <c r="A3130" t="s">
        <v>2406</v>
      </c>
      <c r="B3130" t="s">
        <v>5</v>
      </c>
      <c r="C3130" t="s">
        <v>1913</v>
      </c>
      <c r="D3130" s="24">
        <v>11210</v>
      </c>
      <c r="E3130" t="s">
        <v>1663</v>
      </c>
      <c r="F3130" t="s">
        <v>99</v>
      </c>
      <c r="G3130" t="s">
        <v>1914</v>
      </c>
      <c r="I3130" t="s">
        <v>1841</v>
      </c>
      <c r="J3130" t="s">
        <v>1915</v>
      </c>
      <c r="K3130" t="s">
        <v>2022</v>
      </c>
      <c r="L3130" s="24">
        <v>1298600</v>
      </c>
      <c r="M3130" s="25">
        <f>+VLOOKUP(E3130, TC!A:D, 4, FALSE())</f>
        <v>1.0926999995194571</v>
      </c>
      <c r="N3130" s="24">
        <f t="shared" si="240"/>
        <v>1298600</v>
      </c>
      <c r="O3130" t="str">
        <f t="shared" si="241"/>
        <v>FACTURA</v>
      </c>
      <c r="P3130" t="str">
        <f t="shared" si="242"/>
        <v>2025</v>
      </c>
      <c r="Q3130" t="str">
        <f t="shared" si="243"/>
        <v>03</v>
      </c>
      <c r="R3130" t="str">
        <f>+IFERROR(VLOOKUP(I3130, Listado!A:B, 2, FALSE()), "COMERCIALIZADORA INTERNACIONAL CARIBBEAN EXOTICS S A")</f>
        <v>LONDOÑO ECHEVERRI ALEJANDRA</v>
      </c>
      <c r="S3130" s="25">
        <f>+VLOOKUP(E3130, TC!A:D, 2, FALSE())</f>
        <v>4161.96</v>
      </c>
      <c r="T3130" t="str">
        <f t="shared" si="244"/>
        <v>COP</v>
      </c>
    </row>
    <row r="3131" spans="1:20" ht="18.75" hidden="1" customHeight="1" x14ac:dyDescent="0.25">
      <c r="A3131" t="s">
        <v>2406</v>
      </c>
      <c r="B3131" t="s">
        <v>5</v>
      </c>
      <c r="C3131" t="s">
        <v>1913</v>
      </c>
      <c r="D3131" s="24">
        <v>11210</v>
      </c>
      <c r="E3131" t="s">
        <v>1663</v>
      </c>
      <c r="F3131" t="s">
        <v>99</v>
      </c>
      <c r="G3131" t="s">
        <v>1914</v>
      </c>
      <c r="I3131" t="s">
        <v>1841</v>
      </c>
      <c r="J3131" t="s">
        <v>1915</v>
      </c>
      <c r="K3131" t="s">
        <v>2022</v>
      </c>
      <c r="L3131" s="24">
        <v>292000</v>
      </c>
      <c r="M3131" s="25">
        <f>+VLOOKUP(E3131, TC!A:D, 4, FALSE())</f>
        <v>1.0926999995194571</v>
      </c>
      <c r="N3131" s="24">
        <f t="shared" si="240"/>
        <v>292000</v>
      </c>
      <c r="O3131" t="str">
        <f t="shared" si="241"/>
        <v>FACTURA</v>
      </c>
      <c r="P3131" t="str">
        <f t="shared" si="242"/>
        <v>2025</v>
      </c>
      <c r="Q3131" t="str">
        <f t="shared" si="243"/>
        <v>03</v>
      </c>
      <c r="R3131" t="str">
        <f>+IFERROR(VLOOKUP(I3131, Listado!A:B, 2, FALSE()), "COMERCIALIZADORA INTERNACIONAL CARIBBEAN EXOTICS S A")</f>
        <v>LONDOÑO ECHEVERRI ALEJANDRA</v>
      </c>
      <c r="S3131" s="25">
        <f>+VLOOKUP(E3131, TC!A:D, 2, FALSE())</f>
        <v>4161.96</v>
      </c>
      <c r="T3131" t="str">
        <f t="shared" si="244"/>
        <v>COP</v>
      </c>
    </row>
    <row r="3132" spans="1:20" ht="18.75" hidden="1" customHeight="1" x14ac:dyDescent="0.25">
      <c r="A3132" t="s">
        <v>2406</v>
      </c>
      <c r="B3132" t="s">
        <v>5</v>
      </c>
      <c r="C3132" t="s">
        <v>1913</v>
      </c>
      <c r="D3132" s="24">
        <v>11210</v>
      </c>
      <c r="E3132" t="s">
        <v>1663</v>
      </c>
      <c r="F3132" t="s">
        <v>99</v>
      </c>
      <c r="G3132" t="s">
        <v>1914</v>
      </c>
      <c r="I3132" t="s">
        <v>1841</v>
      </c>
      <c r="J3132" t="s">
        <v>1915</v>
      </c>
      <c r="K3132" t="s">
        <v>2022</v>
      </c>
      <c r="L3132" s="24">
        <v>606400</v>
      </c>
      <c r="M3132" s="25">
        <f>+VLOOKUP(E3132, TC!A:D, 4, FALSE())</f>
        <v>1.0926999995194571</v>
      </c>
      <c r="N3132" s="24">
        <f t="shared" si="240"/>
        <v>606400</v>
      </c>
      <c r="O3132" t="str">
        <f t="shared" si="241"/>
        <v>FACTURA</v>
      </c>
      <c r="P3132" t="str">
        <f t="shared" si="242"/>
        <v>2025</v>
      </c>
      <c r="Q3132" t="str">
        <f t="shared" si="243"/>
        <v>03</v>
      </c>
      <c r="R3132" t="str">
        <f>+IFERROR(VLOOKUP(I3132, Listado!A:B, 2, FALSE()), "COMERCIALIZADORA INTERNACIONAL CARIBBEAN EXOTICS S A")</f>
        <v>LONDOÑO ECHEVERRI ALEJANDRA</v>
      </c>
      <c r="S3132" s="25">
        <f>+VLOOKUP(E3132, TC!A:D, 2, FALSE())</f>
        <v>4161.96</v>
      </c>
      <c r="T3132" t="str">
        <f t="shared" si="244"/>
        <v>COP</v>
      </c>
    </row>
    <row r="3133" spans="1:20" ht="18.75" hidden="1" customHeight="1" x14ac:dyDescent="0.25">
      <c r="A3133" t="s">
        <v>2406</v>
      </c>
      <c r="B3133" t="s">
        <v>5</v>
      </c>
      <c r="C3133" t="s">
        <v>1913</v>
      </c>
      <c r="D3133" s="24">
        <v>11210</v>
      </c>
      <c r="E3133" t="s">
        <v>1663</v>
      </c>
      <c r="F3133" t="s">
        <v>99</v>
      </c>
      <c r="G3133" t="s">
        <v>1914</v>
      </c>
      <c r="I3133" t="s">
        <v>1841</v>
      </c>
      <c r="J3133" t="s">
        <v>1915</v>
      </c>
      <c r="K3133" t="s">
        <v>2022</v>
      </c>
      <c r="L3133" s="24">
        <v>248200</v>
      </c>
      <c r="M3133" s="25">
        <f>+VLOOKUP(E3133, TC!A:D, 4, FALSE())</f>
        <v>1.0926999995194571</v>
      </c>
      <c r="N3133" s="24">
        <f t="shared" si="240"/>
        <v>248200</v>
      </c>
      <c r="O3133" t="str">
        <f t="shared" si="241"/>
        <v>FACTURA</v>
      </c>
      <c r="P3133" t="str">
        <f t="shared" si="242"/>
        <v>2025</v>
      </c>
      <c r="Q3133" t="str">
        <f t="shared" si="243"/>
        <v>03</v>
      </c>
      <c r="R3133" t="str">
        <f>+IFERROR(VLOOKUP(I3133, Listado!A:B, 2, FALSE()), "COMERCIALIZADORA INTERNACIONAL CARIBBEAN EXOTICS S A")</f>
        <v>LONDOÑO ECHEVERRI ALEJANDRA</v>
      </c>
      <c r="S3133" s="25">
        <f>+VLOOKUP(E3133, TC!A:D, 2, FALSE())</f>
        <v>4161.96</v>
      </c>
      <c r="T3133" t="str">
        <f t="shared" si="244"/>
        <v>COP</v>
      </c>
    </row>
    <row r="3134" spans="1:20" ht="18.75" hidden="1" customHeight="1" x14ac:dyDescent="0.25">
      <c r="A3134" t="s">
        <v>2406</v>
      </c>
      <c r="B3134" t="s">
        <v>5</v>
      </c>
      <c r="C3134" t="s">
        <v>1913</v>
      </c>
      <c r="D3134" s="24">
        <v>11210</v>
      </c>
      <c r="E3134" t="s">
        <v>1663</v>
      </c>
      <c r="F3134" t="s">
        <v>99</v>
      </c>
      <c r="G3134" t="s">
        <v>1914</v>
      </c>
      <c r="I3134" t="s">
        <v>1841</v>
      </c>
      <c r="J3134" t="s">
        <v>1915</v>
      </c>
      <c r="K3134" t="s">
        <v>2022</v>
      </c>
      <c r="L3134" s="24">
        <v>31800</v>
      </c>
      <c r="M3134" s="25">
        <f>+VLOOKUP(E3134, TC!A:D, 4, FALSE())</f>
        <v>1.0926999995194571</v>
      </c>
      <c r="N3134" s="24">
        <f t="shared" si="240"/>
        <v>31800</v>
      </c>
      <c r="O3134" t="str">
        <f t="shared" si="241"/>
        <v>FACTURA</v>
      </c>
      <c r="P3134" t="str">
        <f t="shared" si="242"/>
        <v>2025</v>
      </c>
      <c r="Q3134" t="str">
        <f t="shared" si="243"/>
        <v>03</v>
      </c>
      <c r="R3134" t="str">
        <f>+IFERROR(VLOOKUP(I3134, Listado!A:B, 2, FALSE()), "COMERCIALIZADORA INTERNACIONAL CARIBBEAN EXOTICS S A")</f>
        <v>LONDOÑO ECHEVERRI ALEJANDRA</v>
      </c>
      <c r="S3134" s="25">
        <f>+VLOOKUP(E3134, TC!A:D, 2, FALSE())</f>
        <v>4161.96</v>
      </c>
      <c r="T3134" t="str">
        <f t="shared" si="244"/>
        <v>COP</v>
      </c>
    </row>
    <row r="3135" spans="1:20" ht="18.75" hidden="1" customHeight="1" x14ac:dyDescent="0.25">
      <c r="A3135" t="s">
        <v>2406</v>
      </c>
      <c r="B3135" t="s">
        <v>5</v>
      </c>
      <c r="C3135" t="s">
        <v>1913</v>
      </c>
      <c r="D3135" s="24">
        <v>11211</v>
      </c>
      <c r="E3135" t="s">
        <v>1663</v>
      </c>
      <c r="F3135" t="s">
        <v>99</v>
      </c>
      <c r="G3135" t="s">
        <v>1914</v>
      </c>
      <c r="I3135" t="s">
        <v>1841</v>
      </c>
      <c r="J3135" t="s">
        <v>1915</v>
      </c>
      <c r="K3135" t="s">
        <v>2022</v>
      </c>
      <c r="L3135" s="24">
        <v>226260</v>
      </c>
      <c r="M3135" s="25">
        <f>+VLOOKUP(E3135, TC!A:D, 4, FALSE())</f>
        <v>1.0926999995194571</v>
      </c>
      <c r="N3135" s="24">
        <f t="shared" si="240"/>
        <v>226260</v>
      </c>
      <c r="O3135" t="str">
        <f t="shared" si="241"/>
        <v>FACTURA</v>
      </c>
      <c r="P3135" t="str">
        <f t="shared" si="242"/>
        <v>2025</v>
      </c>
      <c r="Q3135" t="str">
        <f t="shared" si="243"/>
        <v>03</v>
      </c>
      <c r="R3135" t="str">
        <f>+IFERROR(VLOOKUP(I3135, Listado!A:B, 2, FALSE()), "COMERCIALIZADORA INTERNACIONAL CARIBBEAN EXOTICS S A")</f>
        <v>LONDOÑO ECHEVERRI ALEJANDRA</v>
      </c>
      <c r="S3135" s="25">
        <f>+VLOOKUP(E3135, TC!A:D, 2, FALSE())</f>
        <v>4161.96</v>
      </c>
      <c r="T3135" t="str">
        <f t="shared" si="244"/>
        <v>COP</v>
      </c>
    </row>
    <row r="3136" spans="1:20" ht="18.75" hidden="1" customHeight="1" x14ac:dyDescent="0.25">
      <c r="A3136" t="s">
        <v>2406</v>
      </c>
      <c r="B3136" t="s">
        <v>5</v>
      </c>
      <c r="C3136" t="s">
        <v>1913</v>
      </c>
      <c r="D3136" s="24">
        <v>11211</v>
      </c>
      <c r="E3136" t="s">
        <v>1663</v>
      </c>
      <c r="F3136" t="s">
        <v>99</v>
      </c>
      <c r="G3136" t="s">
        <v>1914</v>
      </c>
      <c r="I3136" t="s">
        <v>1841</v>
      </c>
      <c r="J3136" t="s">
        <v>1915</v>
      </c>
      <c r="K3136" t="s">
        <v>2022</v>
      </c>
      <c r="L3136" s="24">
        <v>16560</v>
      </c>
      <c r="M3136" s="25">
        <f>+VLOOKUP(E3136, TC!A:D, 4, FALSE())</f>
        <v>1.0926999995194571</v>
      </c>
      <c r="N3136" s="24">
        <f t="shared" si="240"/>
        <v>16560</v>
      </c>
      <c r="O3136" t="str">
        <f t="shared" si="241"/>
        <v>FACTURA</v>
      </c>
      <c r="P3136" t="str">
        <f t="shared" si="242"/>
        <v>2025</v>
      </c>
      <c r="Q3136" t="str">
        <f t="shared" si="243"/>
        <v>03</v>
      </c>
      <c r="R3136" t="str">
        <f>+IFERROR(VLOOKUP(I3136, Listado!A:B, 2, FALSE()), "COMERCIALIZADORA INTERNACIONAL CARIBBEAN EXOTICS S A")</f>
        <v>LONDOÑO ECHEVERRI ALEJANDRA</v>
      </c>
      <c r="S3136" s="25">
        <f>+VLOOKUP(E3136, TC!A:D, 2, FALSE())</f>
        <v>4161.96</v>
      </c>
      <c r="T3136" t="str">
        <f t="shared" si="244"/>
        <v>COP</v>
      </c>
    </row>
    <row r="3137" spans="1:20" ht="18.75" hidden="1" customHeight="1" x14ac:dyDescent="0.25">
      <c r="A3137" t="s">
        <v>2406</v>
      </c>
      <c r="B3137" t="s">
        <v>5</v>
      </c>
      <c r="C3137" t="s">
        <v>1913</v>
      </c>
      <c r="D3137" s="24">
        <v>11211</v>
      </c>
      <c r="E3137" t="s">
        <v>1663</v>
      </c>
      <c r="F3137" t="s">
        <v>99</v>
      </c>
      <c r="G3137" t="s">
        <v>1914</v>
      </c>
      <c r="I3137" t="s">
        <v>1841</v>
      </c>
      <c r="J3137" t="s">
        <v>1915</v>
      </c>
      <c r="K3137" t="s">
        <v>2022</v>
      </c>
      <c r="L3137" s="24">
        <v>77400</v>
      </c>
      <c r="M3137" s="25">
        <f>+VLOOKUP(E3137, TC!A:D, 4, FALSE())</f>
        <v>1.0926999995194571</v>
      </c>
      <c r="N3137" s="24">
        <f t="shared" si="240"/>
        <v>77400</v>
      </c>
      <c r="O3137" t="str">
        <f t="shared" si="241"/>
        <v>FACTURA</v>
      </c>
      <c r="P3137" t="str">
        <f t="shared" si="242"/>
        <v>2025</v>
      </c>
      <c r="Q3137" t="str">
        <f t="shared" si="243"/>
        <v>03</v>
      </c>
      <c r="R3137" t="str">
        <f>+IFERROR(VLOOKUP(I3137, Listado!A:B, 2, FALSE()), "COMERCIALIZADORA INTERNACIONAL CARIBBEAN EXOTICS S A")</f>
        <v>LONDOÑO ECHEVERRI ALEJANDRA</v>
      </c>
      <c r="S3137" s="25">
        <f>+VLOOKUP(E3137, TC!A:D, 2, FALSE())</f>
        <v>4161.96</v>
      </c>
      <c r="T3137" t="str">
        <f t="shared" si="244"/>
        <v>COP</v>
      </c>
    </row>
    <row r="3138" spans="1:20" ht="18.75" hidden="1" customHeight="1" x14ac:dyDescent="0.25">
      <c r="A3138" t="s">
        <v>2406</v>
      </c>
      <c r="B3138" t="s">
        <v>5</v>
      </c>
      <c r="C3138" t="s">
        <v>1913</v>
      </c>
      <c r="D3138" s="24">
        <v>11211</v>
      </c>
      <c r="E3138" t="s">
        <v>1663</v>
      </c>
      <c r="F3138" t="s">
        <v>99</v>
      </c>
      <c r="G3138" t="s">
        <v>1914</v>
      </c>
      <c r="I3138" t="s">
        <v>1841</v>
      </c>
      <c r="J3138" t="s">
        <v>1915</v>
      </c>
      <c r="K3138" t="s">
        <v>2022</v>
      </c>
      <c r="L3138" s="24">
        <v>61380</v>
      </c>
      <c r="M3138" s="25">
        <f>+VLOOKUP(E3138, TC!A:D, 4, FALSE())</f>
        <v>1.0926999995194571</v>
      </c>
      <c r="N3138" s="24">
        <f t="shared" ref="N3138:N3201" si="245">+IF(F3138="EUR", (M3138*L3138), IF(I3138="JUAN MATAS SAS", (L3138/S3138), L3138))</f>
        <v>61380</v>
      </c>
      <c r="O3138" t="str">
        <f t="shared" ref="O3138:O3201" si="246">+IF(C3138="CFE", "FACTURA", IF(ISERROR(SEARCH("ANULA", H3138))=FALSE(), "ANULACIÓN FE", IF(ISERROR(SEARCH("CANCELLATION", H3138))=FALSE(), "ANULACIÓN FE", "NOTAS")))</f>
        <v>FACTURA</v>
      </c>
      <c r="P3138" t="str">
        <f t="shared" ref="P3138:P3201" si="247">+LEFT(E3138, 4)</f>
        <v>2025</v>
      </c>
      <c r="Q3138" t="str">
        <f t="shared" ref="Q3138:Q3201" si="248">+MID(E3138, 5, 2)</f>
        <v>03</v>
      </c>
      <c r="R3138" t="str">
        <f>+IFERROR(VLOOKUP(I3138, Listado!A:B, 2, FALSE()), "COMERCIALIZADORA INTERNACIONAL CARIBBEAN EXOTICS S A")</f>
        <v>LONDOÑO ECHEVERRI ALEJANDRA</v>
      </c>
      <c r="S3138" s="25">
        <f>+VLOOKUP(E3138, TC!A:D, 2, FALSE())</f>
        <v>4161.96</v>
      </c>
      <c r="T3138" t="str">
        <f t="shared" ref="T3138:T3201" si="249">+IF(I3138="JUAN MATAS SAS", "USD", F3138)</f>
        <v>COP</v>
      </c>
    </row>
    <row r="3139" spans="1:20" ht="18.75" hidden="1" customHeight="1" x14ac:dyDescent="0.25">
      <c r="A3139" t="s">
        <v>2406</v>
      </c>
      <c r="B3139" t="s">
        <v>5</v>
      </c>
      <c r="C3139" t="s">
        <v>1913</v>
      </c>
      <c r="D3139" s="24">
        <v>11211</v>
      </c>
      <c r="E3139" t="s">
        <v>1663</v>
      </c>
      <c r="F3139" t="s">
        <v>99</v>
      </c>
      <c r="G3139" t="s">
        <v>1914</v>
      </c>
      <c r="I3139" t="s">
        <v>1841</v>
      </c>
      <c r="J3139" t="s">
        <v>1915</v>
      </c>
      <c r="K3139" t="s">
        <v>2022</v>
      </c>
      <c r="L3139" s="24">
        <v>86580</v>
      </c>
      <c r="M3139" s="25">
        <f>+VLOOKUP(E3139, TC!A:D, 4, FALSE())</f>
        <v>1.0926999995194571</v>
      </c>
      <c r="N3139" s="24">
        <f t="shared" si="245"/>
        <v>86580</v>
      </c>
      <c r="O3139" t="str">
        <f t="shared" si="246"/>
        <v>FACTURA</v>
      </c>
      <c r="P3139" t="str">
        <f t="shared" si="247"/>
        <v>2025</v>
      </c>
      <c r="Q3139" t="str">
        <f t="shared" si="248"/>
        <v>03</v>
      </c>
      <c r="R3139" t="str">
        <f>+IFERROR(VLOOKUP(I3139, Listado!A:B, 2, FALSE()), "COMERCIALIZADORA INTERNACIONAL CARIBBEAN EXOTICS S A")</f>
        <v>LONDOÑO ECHEVERRI ALEJANDRA</v>
      </c>
      <c r="S3139" s="25">
        <f>+VLOOKUP(E3139, TC!A:D, 2, FALSE())</f>
        <v>4161.96</v>
      </c>
      <c r="T3139" t="str">
        <f t="shared" si="249"/>
        <v>COP</v>
      </c>
    </row>
    <row r="3140" spans="1:20" ht="18.75" hidden="1" customHeight="1" x14ac:dyDescent="0.25">
      <c r="A3140" t="s">
        <v>2406</v>
      </c>
      <c r="B3140" t="s">
        <v>5</v>
      </c>
      <c r="C3140" t="s">
        <v>1913</v>
      </c>
      <c r="D3140" s="24">
        <v>11211</v>
      </c>
      <c r="E3140" t="s">
        <v>1663</v>
      </c>
      <c r="F3140" t="s">
        <v>99</v>
      </c>
      <c r="G3140" t="s">
        <v>1914</v>
      </c>
      <c r="I3140" t="s">
        <v>1841</v>
      </c>
      <c r="J3140" t="s">
        <v>1915</v>
      </c>
      <c r="K3140" t="s">
        <v>2022</v>
      </c>
      <c r="L3140" s="24">
        <v>19620</v>
      </c>
      <c r="M3140" s="25">
        <f>+VLOOKUP(E3140, TC!A:D, 4, FALSE())</f>
        <v>1.0926999995194571</v>
      </c>
      <c r="N3140" s="24">
        <f t="shared" si="245"/>
        <v>19620</v>
      </c>
      <c r="O3140" t="str">
        <f t="shared" si="246"/>
        <v>FACTURA</v>
      </c>
      <c r="P3140" t="str">
        <f t="shared" si="247"/>
        <v>2025</v>
      </c>
      <c r="Q3140" t="str">
        <f t="shared" si="248"/>
        <v>03</v>
      </c>
      <c r="R3140" t="str">
        <f>+IFERROR(VLOOKUP(I3140, Listado!A:B, 2, FALSE()), "COMERCIALIZADORA INTERNACIONAL CARIBBEAN EXOTICS S A")</f>
        <v>LONDOÑO ECHEVERRI ALEJANDRA</v>
      </c>
      <c r="S3140" s="25">
        <f>+VLOOKUP(E3140, TC!A:D, 2, FALSE())</f>
        <v>4161.96</v>
      </c>
      <c r="T3140" t="str">
        <f t="shared" si="249"/>
        <v>COP</v>
      </c>
    </row>
    <row r="3141" spans="1:20" ht="18.75" hidden="1" customHeight="1" x14ac:dyDescent="0.25">
      <c r="A3141" t="s">
        <v>2406</v>
      </c>
      <c r="B3141" t="s">
        <v>5</v>
      </c>
      <c r="C3141" t="s">
        <v>1970</v>
      </c>
      <c r="D3141" s="24">
        <v>2234</v>
      </c>
      <c r="E3141" t="s">
        <v>1663</v>
      </c>
      <c r="F3141" t="s">
        <v>1924</v>
      </c>
      <c r="G3141" t="s">
        <v>108</v>
      </c>
      <c r="H3141" t="s">
        <v>2012</v>
      </c>
      <c r="I3141" t="s">
        <v>1873</v>
      </c>
      <c r="J3141" t="s">
        <v>1962</v>
      </c>
      <c r="K3141" t="s">
        <v>46</v>
      </c>
      <c r="L3141" s="24">
        <v>-211.14</v>
      </c>
      <c r="M3141" s="25">
        <f>+VLOOKUP(E3141, TC!A:D, 4, FALSE())</f>
        <v>1.0926999995194571</v>
      </c>
      <c r="N3141" s="24">
        <f t="shared" si="245"/>
        <v>-230.71267789853815</v>
      </c>
      <c r="O3141" t="str">
        <f t="shared" si="246"/>
        <v>NOTAS</v>
      </c>
      <c r="P3141" t="str">
        <f t="shared" si="247"/>
        <v>2025</v>
      </c>
      <c r="Q3141" t="str">
        <f t="shared" si="248"/>
        <v>03</v>
      </c>
      <c r="R3141" t="str">
        <f>+IFERROR(VLOOKUP(I3141, Listado!A:B, 2, FALSE()), "COMERCIALIZADORA INTERNACIONAL CARIBBEAN EXOTICS S A")</f>
        <v>PIEDRAHITA PEREZ MARIANA</v>
      </c>
      <c r="S3141" s="25">
        <f>+VLOOKUP(E3141, TC!A:D, 2, FALSE())</f>
        <v>4161.96</v>
      </c>
      <c r="T3141" t="str">
        <f t="shared" si="249"/>
        <v>EUR</v>
      </c>
    </row>
    <row r="3142" spans="1:20" ht="18.75" hidden="1" customHeight="1" x14ac:dyDescent="0.25">
      <c r="A3142" t="s">
        <v>2406</v>
      </c>
      <c r="B3142" t="s">
        <v>5</v>
      </c>
      <c r="C3142" t="s">
        <v>1913</v>
      </c>
      <c r="D3142" s="24">
        <v>11212</v>
      </c>
      <c r="E3142" t="s">
        <v>1663</v>
      </c>
      <c r="F3142" t="s">
        <v>99</v>
      </c>
      <c r="G3142" t="s">
        <v>1914</v>
      </c>
      <c r="I3142" t="s">
        <v>1841</v>
      </c>
      <c r="J3142" t="s">
        <v>1915</v>
      </c>
      <c r="K3142" t="s">
        <v>2022</v>
      </c>
      <c r="L3142" s="24">
        <v>407000</v>
      </c>
      <c r="M3142" s="25">
        <f>+VLOOKUP(E3142, TC!A:D, 4, FALSE())</f>
        <v>1.0926999995194571</v>
      </c>
      <c r="N3142" s="24">
        <f t="shared" si="245"/>
        <v>407000</v>
      </c>
      <c r="O3142" t="str">
        <f t="shared" si="246"/>
        <v>FACTURA</v>
      </c>
      <c r="P3142" t="str">
        <f t="shared" si="247"/>
        <v>2025</v>
      </c>
      <c r="Q3142" t="str">
        <f t="shared" si="248"/>
        <v>03</v>
      </c>
      <c r="R3142" t="str">
        <f>+IFERROR(VLOOKUP(I3142, Listado!A:B, 2, FALSE()), "COMERCIALIZADORA INTERNACIONAL CARIBBEAN EXOTICS S A")</f>
        <v>LONDOÑO ECHEVERRI ALEJANDRA</v>
      </c>
      <c r="S3142" s="25">
        <f>+VLOOKUP(E3142, TC!A:D, 2, FALSE())</f>
        <v>4161.96</v>
      </c>
      <c r="T3142" t="str">
        <f t="shared" si="249"/>
        <v>COP</v>
      </c>
    </row>
    <row r="3143" spans="1:20" ht="18.75" hidden="1" customHeight="1" x14ac:dyDescent="0.25">
      <c r="A3143" t="s">
        <v>2406</v>
      </c>
      <c r="B3143" t="s">
        <v>5</v>
      </c>
      <c r="C3143" t="s">
        <v>1913</v>
      </c>
      <c r="D3143" s="24">
        <v>11212</v>
      </c>
      <c r="E3143" t="s">
        <v>1663</v>
      </c>
      <c r="F3143" t="s">
        <v>99</v>
      </c>
      <c r="G3143" t="s">
        <v>1914</v>
      </c>
      <c r="I3143" t="s">
        <v>1841</v>
      </c>
      <c r="J3143" t="s">
        <v>1915</v>
      </c>
      <c r="K3143" t="s">
        <v>2022</v>
      </c>
      <c r="L3143" s="24">
        <v>41200</v>
      </c>
      <c r="M3143" s="25">
        <f>+VLOOKUP(E3143, TC!A:D, 4, FALSE())</f>
        <v>1.0926999995194571</v>
      </c>
      <c r="N3143" s="24">
        <f t="shared" si="245"/>
        <v>41200</v>
      </c>
      <c r="O3143" t="str">
        <f t="shared" si="246"/>
        <v>FACTURA</v>
      </c>
      <c r="P3143" t="str">
        <f t="shared" si="247"/>
        <v>2025</v>
      </c>
      <c r="Q3143" t="str">
        <f t="shared" si="248"/>
        <v>03</v>
      </c>
      <c r="R3143" t="str">
        <f>+IFERROR(VLOOKUP(I3143, Listado!A:B, 2, FALSE()), "COMERCIALIZADORA INTERNACIONAL CARIBBEAN EXOTICS S A")</f>
        <v>LONDOÑO ECHEVERRI ALEJANDRA</v>
      </c>
      <c r="S3143" s="25">
        <f>+VLOOKUP(E3143, TC!A:D, 2, FALSE())</f>
        <v>4161.96</v>
      </c>
      <c r="T3143" t="str">
        <f t="shared" si="249"/>
        <v>COP</v>
      </c>
    </row>
    <row r="3144" spans="1:20" ht="18.75" hidden="1" customHeight="1" x14ac:dyDescent="0.25">
      <c r="A3144" t="s">
        <v>2406</v>
      </c>
      <c r="B3144" t="s">
        <v>5</v>
      </c>
      <c r="C3144" t="s">
        <v>1913</v>
      </c>
      <c r="D3144" s="24">
        <v>11212</v>
      </c>
      <c r="E3144" t="s">
        <v>1663</v>
      </c>
      <c r="F3144" t="s">
        <v>99</v>
      </c>
      <c r="G3144" t="s">
        <v>1914</v>
      </c>
      <c r="I3144" t="s">
        <v>1841</v>
      </c>
      <c r="J3144" t="s">
        <v>1915</v>
      </c>
      <c r="K3144" t="s">
        <v>2022</v>
      </c>
      <c r="L3144" s="24">
        <v>39000</v>
      </c>
      <c r="M3144" s="25">
        <f>+VLOOKUP(E3144, TC!A:D, 4, FALSE())</f>
        <v>1.0926999995194571</v>
      </c>
      <c r="N3144" s="24">
        <f t="shared" si="245"/>
        <v>39000</v>
      </c>
      <c r="O3144" t="str">
        <f t="shared" si="246"/>
        <v>FACTURA</v>
      </c>
      <c r="P3144" t="str">
        <f t="shared" si="247"/>
        <v>2025</v>
      </c>
      <c r="Q3144" t="str">
        <f t="shared" si="248"/>
        <v>03</v>
      </c>
      <c r="R3144" t="str">
        <f>+IFERROR(VLOOKUP(I3144, Listado!A:B, 2, FALSE()), "COMERCIALIZADORA INTERNACIONAL CARIBBEAN EXOTICS S A")</f>
        <v>LONDOÑO ECHEVERRI ALEJANDRA</v>
      </c>
      <c r="S3144" s="25">
        <f>+VLOOKUP(E3144, TC!A:D, 2, FALSE())</f>
        <v>4161.96</v>
      </c>
      <c r="T3144" t="str">
        <f t="shared" si="249"/>
        <v>COP</v>
      </c>
    </row>
    <row r="3145" spans="1:20" ht="18.75" hidden="1" customHeight="1" x14ac:dyDescent="0.25">
      <c r="A3145" t="s">
        <v>2406</v>
      </c>
      <c r="B3145" t="s">
        <v>5</v>
      </c>
      <c r="C3145" t="s">
        <v>1913</v>
      </c>
      <c r="D3145" s="24">
        <v>11213</v>
      </c>
      <c r="E3145" t="s">
        <v>1664</v>
      </c>
      <c r="F3145" t="s">
        <v>1924</v>
      </c>
      <c r="G3145" t="s">
        <v>1914</v>
      </c>
      <c r="H3145" t="s">
        <v>2451</v>
      </c>
      <c r="I3145" t="s">
        <v>1869</v>
      </c>
      <c r="J3145" t="s">
        <v>1919</v>
      </c>
      <c r="K3145" t="s">
        <v>47</v>
      </c>
      <c r="L3145" s="24">
        <v>162.25</v>
      </c>
      <c r="M3145" s="25">
        <f>+VLOOKUP(E3145, TC!A:D, 4, FALSE())</f>
        <v>1.0921999995183926</v>
      </c>
      <c r="N3145" s="24">
        <f t="shared" si="245"/>
        <v>177.2094499218592</v>
      </c>
      <c r="O3145" t="str">
        <f t="shared" si="246"/>
        <v>FACTURA</v>
      </c>
      <c r="P3145" t="str">
        <f t="shared" si="247"/>
        <v>2025</v>
      </c>
      <c r="Q3145" t="str">
        <f t="shared" si="248"/>
        <v>03</v>
      </c>
      <c r="R3145" t="str">
        <f>+IFERROR(VLOOKUP(I3145, Listado!A:B, 2, FALSE()), "COMERCIALIZADORA INTERNACIONAL CARIBBEAN EXOTICS S A")</f>
        <v>PIEDRAHITA PEREZ MARIANA</v>
      </c>
      <c r="S3145" s="25">
        <f>+VLOOKUP(E3145, TC!A:D, 2, FALSE())</f>
        <v>4152.76</v>
      </c>
      <c r="T3145" t="str">
        <f t="shared" si="249"/>
        <v>EUR</v>
      </c>
    </row>
    <row r="3146" spans="1:20" ht="18.75" hidden="1" customHeight="1" x14ac:dyDescent="0.25">
      <c r="A3146" t="s">
        <v>2406</v>
      </c>
      <c r="B3146" t="s">
        <v>5</v>
      </c>
      <c r="C3146" t="s">
        <v>1913</v>
      </c>
      <c r="D3146" s="24">
        <v>11213</v>
      </c>
      <c r="E3146" t="s">
        <v>1664</v>
      </c>
      <c r="F3146" t="s">
        <v>1924</v>
      </c>
      <c r="G3146" t="s">
        <v>1914</v>
      </c>
      <c r="H3146" t="s">
        <v>2451</v>
      </c>
      <c r="I3146" t="s">
        <v>1869</v>
      </c>
      <c r="J3146" t="s">
        <v>1919</v>
      </c>
      <c r="K3146" t="s">
        <v>47</v>
      </c>
      <c r="L3146" s="24">
        <v>404.15</v>
      </c>
      <c r="M3146" s="25">
        <f>+VLOOKUP(E3146, TC!A:D, 4, FALSE())</f>
        <v>1.0921999995183926</v>
      </c>
      <c r="N3146" s="24">
        <f t="shared" si="245"/>
        <v>441.41262980535834</v>
      </c>
      <c r="O3146" t="str">
        <f t="shared" si="246"/>
        <v>FACTURA</v>
      </c>
      <c r="P3146" t="str">
        <f t="shared" si="247"/>
        <v>2025</v>
      </c>
      <c r="Q3146" t="str">
        <f t="shared" si="248"/>
        <v>03</v>
      </c>
      <c r="R3146" t="str">
        <f>+IFERROR(VLOOKUP(I3146, Listado!A:B, 2, FALSE()), "COMERCIALIZADORA INTERNACIONAL CARIBBEAN EXOTICS S A")</f>
        <v>PIEDRAHITA PEREZ MARIANA</v>
      </c>
      <c r="S3146" s="25">
        <f>+VLOOKUP(E3146, TC!A:D, 2, FALSE())</f>
        <v>4152.76</v>
      </c>
      <c r="T3146" t="str">
        <f t="shared" si="249"/>
        <v>EUR</v>
      </c>
    </row>
    <row r="3147" spans="1:20" ht="18.75" hidden="1" customHeight="1" x14ac:dyDescent="0.25">
      <c r="A3147" t="s">
        <v>2406</v>
      </c>
      <c r="B3147" t="s">
        <v>5</v>
      </c>
      <c r="C3147" t="s">
        <v>1913</v>
      </c>
      <c r="D3147" s="24">
        <v>11213</v>
      </c>
      <c r="E3147" t="s">
        <v>1664</v>
      </c>
      <c r="F3147" t="s">
        <v>1924</v>
      </c>
      <c r="G3147" t="s">
        <v>1914</v>
      </c>
      <c r="H3147" t="s">
        <v>2451</v>
      </c>
      <c r="I3147" t="s">
        <v>1869</v>
      </c>
      <c r="J3147" t="s">
        <v>1919</v>
      </c>
      <c r="K3147" t="s">
        <v>47</v>
      </c>
      <c r="L3147" s="24">
        <v>1032.5</v>
      </c>
      <c r="M3147" s="25">
        <f>+VLOOKUP(E3147, TC!A:D, 4, FALSE())</f>
        <v>1.0921999995183926</v>
      </c>
      <c r="N3147" s="24">
        <f t="shared" si="245"/>
        <v>1127.6964995027404</v>
      </c>
      <c r="O3147" t="str">
        <f t="shared" si="246"/>
        <v>FACTURA</v>
      </c>
      <c r="P3147" t="str">
        <f t="shared" si="247"/>
        <v>2025</v>
      </c>
      <c r="Q3147" t="str">
        <f t="shared" si="248"/>
        <v>03</v>
      </c>
      <c r="R3147" t="str">
        <f>+IFERROR(VLOOKUP(I3147, Listado!A:B, 2, FALSE()), "COMERCIALIZADORA INTERNACIONAL CARIBBEAN EXOTICS S A")</f>
        <v>PIEDRAHITA PEREZ MARIANA</v>
      </c>
      <c r="S3147" s="25">
        <f>+VLOOKUP(E3147, TC!A:D, 2, FALSE())</f>
        <v>4152.76</v>
      </c>
      <c r="T3147" t="str">
        <f t="shared" si="249"/>
        <v>EUR</v>
      </c>
    </row>
    <row r="3148" spans="1:20" ht="18.75" hidden="1" customHeight="1" x14ac:dyDescent="0.25">
      <c r="A3148" t="s">
        <v>2406</v>
      </c>
      <c r="B3148" t="s">
        <v>5</v>
      </c>
      <c r="C3148" t="s">
        <v>1913</v>
      </c>
      <c r="D3148" s="24">
        <v>11213</v>
      </c>
      <c r="E3148" t="s">
        <v>1664</v>
      </c>
      <c r="F3148" t="s">
        <v>1924</v>
      </c>
      <c r="G3148" t="s">
        <v>1914</v>
      </c>
      <c r="H3148" t="s">
        <v>2451</v>
      </c>
      <c r="I3148" t="s">
        <v>1869</v>
      </c>
      <c r="J3148" t="s">
        <v>1919</v>
      </c>
      <c r="K3148" t="s">
        <v>47</v>
      </c>
      <c r="L3148" s="24">
        <v>47.2</v>
      </c>
      <c r="M3148" s="25">
        <f>+VLOOKUP(E3148, TC!A:D, 4, FALSE())</f>
        <v>1.0921999995183926</v>
      </c>
      <c r="N3148" s="24">
        <f t="shared" si="245"/>
        <v>51.551839977268138</v>
      </c>
      <c r="O3148" t="str">
        <f t="shared" si="246"/>
        <v>FACTURA</v>
      </c>
      <c r="P3148" t="str">
        <f t="shared" si="247"/>
        <v>2025</v>
      </c>
      <c r="Q3148" t="str">
        <f t="shared" si="248"/>
        <v>03</v>
      </c>
      <c r="R3148" t="str">
        <f>+IFERROR(VLOOKUP(I3148, Listado!A:B, 2, FALSE()), "COMERCIALIZADORA INTERNACIONAL CARIBBEAN EXOTICS S A")</f>
        <v>PIEDRAHITA PEREZ MARIANA</v>
      </c>
      <c r="S3148" s="25">
        <f>+VLOOKUP(E3148, TC!A:D, 2, FALSE())</f>
        <v>4152.76</v>
      </c>
      <c r="T3148" t="str">
        <f t="shared" si="249"/>
        <v>EUR</v>
      </c>
    </row>
    <row r="3149" spans="1:20" ht="18.75" hidden="1" customHeight="1" x14ac:dyDescent="0.25">
      <c r="A3149" t="s">
        <v>2406</v>
      </c>
      <c r="B3149" t="s">
        <v>5</v>
      </c>
      <c r="C3149" t="s">
        <v>1913</v>
      </c>
      <c r="D3149" s="24">
        <v>11213</v>
      </c>
      <c r="E3149" t="s">
        <v>1664</v>
      </c>
      <c r="F3149" t="s">
        <v>1924</v>
      </c>
      <c r="G3149" t="s">
        <v>1914</v>
      </c>
      <c r="H3149" t="s">
        <v>2451</v>
      </c>
      <c r="I3149" t="s">
        <v>1869</v>
      </c>
      <c r="J3149" t="s">
        <v>1919</v>
      </c>
      <c r="K3149" t="s">
        <v>47</v>
      </c>
      <c r="L3149" s="24">
        <v>401.2</v>
      </c>
      <c r="M3149" s="25">
        <f>+VLOOKUP(E3149, TC!A:D, 4, FALSE())</f>
        <v>1.0921999995183926</v>
      </c>
      <c r="N3149" s="24">
        <f t="shared" si="245"/>
        <v>438.19063980677913</v>
      </c>
      <c r="O3149" t="str">
        <f t="shared" si="246"/>
        <v>FACTURA</v>
      </c>
      <c r="P3149" t="str">
        <f t="shared" si="247"/>
        <v>2025</v>
      </c>
      <c r="Q3149" t="str">
        <f t="shared" si="248"/>
        <v>03</v>
      </c>
      <c r="R3149" t="str">
        <f>+IFERROR(VLOOKUP(I3149, Listado!A:B, 2, FALSE()), "COMERCIALIZADORA INTERNACIONAL CARIBBEAN EXOTICS S A")</f>
        <v>PIEDRAHITA PEREZ MARIANA</v>
      </c>
      <c r="S3149" s="25">
        <f>+VLOOKUP(E3149, TC!A:D, 2, FALSE())</f>
        <v>4152.76</v>
      </c>
      <c r="T3149" t="str">
        <f t="shared" si="249"/>
        <v>EUR</v>
      </c>
    </row>
    <row r="3150" spans="1:20" ht="18.75" hidden="1" customHeight="1" x14ac:dyDescent="0.25">
      <c r="A3150" t="s">
        <v>2406</v>
      </c>
      <c r="B3150" t="s">
        <v>5</v>
      </c>
      <c r="C3150" t="s">
        <v>1913</v>
      </c>
      <c r="D3150" s="24">
        <v>11213</v>
      </c>
      <c r="E3150" t="s">
        <v>1664</v>
      </c>
      <c r="F3150" t="s">
        <v>1924</v>
      </c>
      <c r="G3150" t="s">
        <v>1914</v>
      </c>
      <c r="H3150" t="s">
        <v>2451</v>
      </c>
      <c r="I3150" t="s">
        <v>1869</v>
      </c>
      <c r="J3150" t="s">
        <v>1919</v>
      </c>
      <c r="K3150" t="s">
        <v>47</v>
      </c>
      <c r="L3150" s="24">
        <v>306.8</v>
      </c>
      <c r="M3150" s="25">
        <f>+VLOOKUP(E3150, TC!A:D, 4, FALSE())</f>
        <v>1.0921999995183926</v>
      </c>
      <c r="N3150" s="24">
        <f t="shared" si="245"/>
        <v>335.0869598522429</v>
      </c>
      <c r="O3150" t="str">
        <f t="shared" si="246"/>
        <v>FACTURA</v>
      </c>
      <c r="P3150" t="str">
        <f t="shared" si="247"/>
        <v>2025</v>
      </c>
      <c r="Q3150" t="str">
        <f t="shared" si="248"/>
        <v>03</v>
      </c>
      <c r="R3150" t="str">
        <f>+IFERROR(VLOOKUP(I3150, Listado!A:B, 2, FALSE()), "COMERCIALIZADORA INTERNACIONAL CARIBBEAN EXOTICS S A")</f>
        <v>PIEDRAHITA PEREZ MARIANA</v>
      </c>
      <c r="S3150" s="25">
        <f>+VLOOKUP(E3150, TC!A:D, 2, FALSE())</f>
        <v>4152.76</v>
      </c>
      <c r="T3150" t="str">
        <f t="shared" si="249"/>
        <v>EUR</v>
      </c>
    </row>
    <row r="3151" spans="1:20" ht="18.75" hidden="1" customHeight="1" x14ac:dyDescent="0.25">
      <c r="A3151" t="s">
        <v>2406</v>
      </c>
      <c r="B3151" t="s">
        <v>5</v>
      </c>
      <c r="C3151" t="s">
        <v>1913</v>
      </c>
      <c r="D3151" s="24">
        <v>11213</v>
      </c>
      <c r="E3151" t="s">
        <v>1664</v>
      </c>
      <c r="F3151" t="s">
        <v>1924</v>
      </c>
      <c r="G3151" t="s">
        <v>1914</v>
      </c>
      <c r="H3151" t="s">
        <v>2451</v>
      </c>
      <c r="I3151" t="s">
        <v>1869</v>
      </c>
      <c r="J3151" t="s">
        <v>1919</v>
      </c>
      <c r="K3151" t="s">
        <v>47</v>
      </c>
      <c r="L3151" s="24">
        <v>97.35</v>
      </c>
      <c r="M3151" s="25">
        <f>+VLOOKUP(E3151, TC!A:D, 4, FALSE())</f>
        <v>1.0921999995183926</v>
      </c>
      <c r="N3151" s="24">
        <f t="shared" si="245"/>
        <v>106.32566995311552</v>
      </c>
      <c r="O3151" t="str">
        <f t="shared" si="246"/>
        <v>FACTURA</v>
      </c>
      <c r="P3151" t="str">
        <f t="shared" si="247"/>
        <v>2025</v>
      </c>
      <c r="Q3151" t="str">
        <f t="shared" si="248"/>
        <v>03</v>
      </c>
      <c r="R3151" t="str">
        <f>+IFERROR(VLOOKUP(I3151, Listado!A:B, 2, FALSE()), "COMERCIALIZADORA INTERNACIONAL CARIBBEAN EXOTICS S A")</f>
        <v>PIEDRAHITA PEREZ MARIANA</v>
      </c>
      <c r="S3151" s="25">
        <f>+VLOOKUP(E3151, TC!A:D, 2, FALSE())</f>
        <v>4152.76</v>
      </c>
      <c r="T3151" t="str">
        <f t="shared" si="249"/>
        <v>EUR</v>
      </c>
    </row>
    <row r="3152" spans="1:20" ht="18.75" hidden="1" customHeight="1" x14ac:dyDescent="0.25">
      <c r="A3152" t="s">
        <v>2406</v>
      </c>
      <c r="B3152" t="s">
        <v>5</v>
      </c>
      <c r="C3152" t="s">
        <v>1913</v>
      </c>
      <c r="D3152" s="24">
        <v>11213</v>
      </c>
      <c r="E3152" t="s">
        <v>1664</v>
      </c>
      <c r="F3152" t="s">
        <v>1924</v>
      </c>
      <c r="G3152" t="s">
        <v>1914</v>
      </c>
      <c r="H3152" t="s">
        <v>2451</v>
      </c>
      <c r="I3152" t="s">
        <v>1869</v>
      </c>
      <c r="J3152" t="s">
        <v>1919</v>
      </c>
      <c r="K3152" t="s">
        <v>47</v>
      </c>
      <c r="L3152" s="24">
        <v>26.55</v>
      </c>
      <c r="M3152" s="25">
        <f>+VLOOKUP(E3152, TC!A:D, 4, FALSE())</f>
        <v>1.0921999995183926</v>
      </c>
      <c r="N3152" s="24">
        <f t="shared" si="245"/>
        <v>28.997909987213326</v>
      </c>
      <c r="O3152" t="str">
        <f t="shared" si="246"/>
        <v>FACTURA</v>
      </c>
      <c r="P3152" t="str">
        <f t="shared" si="247"/>
        <v>2025</v>
      </c>
      <c r="Q3152" t="str">
        <f t="shared" si="248"/>
        <v>03</v>
      </c>
      <c r="R3152" t="str">
        <f>+IFERROR(VLOOKUP(I3152, Listado!A:B, 2, FALSE()), "COMERCIALIZADORA INTERNACIONAL CARIBBEAN EXOTICS S A")</f>
        <v>PIEDRAHITA PEREZ MARIANA</v>
      </c>
      <c r="S3152" s="25">
        <f>+VLOOKUP(E3152, TC!A:D, 2, FALSE())</f>
        <v>4152.76</v>
      </c>
      <c r="T3152" t="str">
        <f t="shared" si="249"/>
        <v>EUR</v>
      </c>
    </row>
    <row r="3153" spans="1:20" ht="18.75" hidden="1" customHeight="1" x14ac:dyDescent="0.25">
      <c r="A3153" t="s">
        <v>2406</v>
      </c>
      <c r="B3153" t="s">
        <v>5</v>
      </c>
      <c r="C3153" t="s">
        <v>1913</v>
      </c>
      <c r="D3153" s="24">
        <v>11213</v>
      </c>
      <c r="E3153" t="s">
        <v>1664</v>
      </c>
      <c r="F3153" t="s">
        <v>1924</v>
      </c>
      <c r="G3153" t="s">
        <v>1914</v>
      </c>
      <c r="H3153" t="s">
        <v>2451</v>
      </c>
      <c r="I3153" t="s">
        <v>1869</v>
      </c>
      <c r="J3153" t="s">
        <v>1919</v>
      </c>
      <c r="K3153" t="s">
        <v>1959</v>
      </c>
      <c r="L3153" s="24">
        <v>825</v>
      </c>
      <c r="M3153" s="25">
        <f>+VLOOKUP(E3153, TC!A:D, 4, FALSE())</f>
        <v>1.0921999995183926</v>
      </c>
      <c r="N3153" s="24">
        <f t="shared" si="245"/>
        <v>901.06499960267388</v>
      </c>
      <c r="O3153" t="str">
        <f t="shared" si="246"/>
        <v>FACTURA</v>
      </c>
      <c r="P3153" t="str">
        <f t="shared" si="247"/>
        <v>2025</v>
      </c>
      <c r="Q3153" t="str">
        <f t="shared" si="248"/>
        <v>03</v>
      </c>
      <c r="R3153" t="str">
        <f>+IFERROR(VLOOKUP(I3153, Listado!A:B, 2, FALSE()), "COMERCIALIZADORA INTERNACIONAL CARIBBEAN EXOTICS S A")</f>
        <v>PIEDRAHITA PEREZ MARIANA</v>
      </c>
      <c r="S3153" s="25">
        <f>+VLOOKUP(E3153, TC!A:D, 2, FALSE())</f>
        <v>4152.76</v>
      </c>
      <c r="T3153" t="str">
        <f t="shared" si="249"/>
        <v>EUR</v>
      </c>
    </row>
    <row r="3154" spans="1:20" ht="18.75" hidden="1" customHeight="1" x14ac:dyDescent="0.25">
      <c r="A3154" t="s">
        <v>2406</v>
      </c>
      <c r="B3154" t="s">
        <v>5</v>
      </c>
      <c r="C3154" t="s">
        <v>1913</v>
      </c>
      <c r="D3154" s="24">
        <v>11213</v>
      </c>
      <c r="E3154" t="s">
        <v>1664</v>
      </c>
      <c r="F3154" t="s">
        <v>1924</v>
      </c>
      <c r="G3154" t="s">
        <v>1914</v>
      </c>
      <c r="H3154" t="s">
        <v>2451</v>
      </c>
      <c r="I3154" t="s">
        <v>1869</v>
      </c>
      <c r="J3154" t="s">
        <v>1919</v>
      </c>
      <c r="K3154" t="s">
        <v>1960</v>
      </c>
      <c r="L3154" s="24">
        <v>57</v>
      </c>
      <c r="M3154" s="25">
        <f>+VLOOKUP(E3154, TC!A:D, 4, FALSE())</f>
        <v>1.0921999995183926</v>
      </c>
      <c r="N3154" s="24">
        <f t="shared" si="245"/>
        <v>62.255399972548382</v>
      </c>
      <c r="O3154" t="str">
        <f t="shared" si="246"/>
        <v>FACTURA</v>
      </c>
      <c r="P3154" t="str">
        <f t="shared" si="247"/>
        <v>2025</v>
      </c>
      <c r="Q3154" t="str">
        <f t="shared" si="248"/>
        <v>03</v>
      </c>
      <c r="R3154" t="str">
        <f>+IFERROR(VLOOKUP(I3154, Listado!A:B, 2, FALSE()), "COMERCIALIZADORA INTERNACIONAL CARIBBEAN EXOTICS S A")</f>
        <v>PIEDRAHITA PEREZ MARIANA</v>
      </c>
      <c r="S3154" s="25">
        <f>+VLOOKUP(E3154, TC!A:D, 2, FALSE())</f>
        <v>4152.76</v>
      </c>
      <c r="T3154" t="str">
        <f t="shared" si="249"/>
        <v>EUR</v>
      </c>
    </row>
    <row r="3155" spans="1:20" ht="18.75" hidden="1" customHeight="1" x14ac:dyDescent="0.25">
      <c r="A3155" t="s">
        <v>2406</v>
      </c>
      <c r="B3155" t="s">
        <v>5</v>
      </c>
      <c r="C3155" t="s">
        <v>1913</v>
      </c>
      <c r="D3155" s="24">
        <v>11214</v>
      </c>
      <c r="E3155" t="s">
        <v>1664</v>
      </c>
      <c r="F3155" t="s">
        <v>1924</v>
      </c>
      <c r="G3155" t="s">
        <v>1914</v>
      </c>
      <c r="H3155" t="s">
        <v>2452</v>
      </c>
      <c r="I3155" t="s">
        <v>1869</v>
      </c>
      <c r="J3155" t="s">
        <v>1919</v>
      </c>
      <c r="K3155" t="s">
        <v>47</v>
      </c>
      <c r="L3155" s="24">
        <v>50.15</v>
      </c>
      <c r="M3155" s="25">
        <f>+VLOOKUP(E3155, TC!A:D, 4, FALSE())</f>
        <v>1.0921999995183926</v>
      </c>
      <c r="N3155" s="24">
        <f t="shared" si="245"/>
        <v>54.773829975847391</v>
      </c>
      <c r="O3155" t="str">
        <f t="shared" si="246"/>
        <v>FACTURA</v>
      </c>
      <c r="P3155" t="str">
        <f t="shared" si="247"/>
        <v>2025</v>
      </c>
      <c r="Q3155" t="str">
        <f t="shared" si="248"/>
        <v>03</v>
      </c>
      <c r="R3155" t="str">
        <f>+IFERROR(VLOOKUP(I3155, Listado!A:B, 2, FALSE()), "COMERCIALIZADORA INTERNACIONAL CARIBBEAN EXOTICS S A")</f>
        <v>PIEDRAHITA PEREZ MARIANA</v>
      </c>
      <c r="S3155" s="25">
        <f>+VLOOKUP(E3155, TC!A:D, 2, FALSE())</f>
        <v>4152.76</v>
      </c>
      <c r="T3155" t="str">
        <f t="shared" si="249"/>
        <v>EUR</v>
      </c>
    </row>
    <row r="3156" spans="1:20" ht="18.75" hidden="1" customHeight="1" x14ac:dyDescent="0.25">
      <c r="A3156" t="s">
        <v>2406</v>
      </c>
      <c r="B3156" t="s">
        <v>5</v>
      </c>
      <c r="C3156" t="s">
        <v>1913</v>
      </c>
      <c r="D3156" s="24">
        <v>11214</v>
      </c>
      <c r="E3156" t="s">
        <v>1664</v>
      </c>
      <c r="F3156" t="s">
        <v>1924</v>
      </c>
      <c r="G3156" t="s">
        <v>1914</v>
      </c>
      <c r="H3156" t="s">
        <v>2452</v>
      </c>
      <c r="I3156" t="s">
        <v>1869</v>
      </c>
      <c r="J3156" t="s">
        <v>1919</v>
      </c>
      <c r="K3156" t="s">
        <v>47</v>
      </c>
      <c r="L3156" s="24">
        <v>613.6</v>
      </c>
      <c r="M3156" s="25">
        <f>+VLOOKUP(E3156, TC!A:D, 4, FALSE())</f>
        <v>1.0921999995183926</v>
      </c>
      <c r="N3156" s="24">
        <f t="shared" si="245"/>
        <v>670.1739197044858</v>
      </c>
      <c r="O3156" t="str">
        <f t="shared" si="246"/>
        <v>FACTURA</v>
      </c>
      <c r="P3156" t="str">
        <f t="shared" si="247"/>
        <v>2025</v>
      </c>
      <c r="Q3156" t="str">
        <f t="shared" si="248"/>
        <v>03</v>
      </c>
      <c r="R3156" t="str">
        <f>+IFERROR(VLOOKUP(I3156, Listado!A:B, 2, FALSE()), "COMERCIALIZADORA INTERNACIONAL CARIBBEAN EXOTICS S A")</f>
        <v>PIEDRAHITA PEREZ MARIANA</v>
      </c>
      <c r="S3156" s="25">
        <f>+VLOOKUP(E3156, TC!A:D, 2, FALSE())</f>
        <v>4152.76</v>
      </c>
      <c r="T3156" t="str">
        <f t="shared" si="249"/>
        <v>EUR</v>
      </c>
    </row>
    <row r="3157" spans="1:20" ht="18.75" hidden="1" customHeight="1" x14ac:dyDescent="0.25">
      <c r="A3157" t="s">
        <v>2406</v>
      </c>
      <c r="B3157" t="s">
        <v>5</v>
      </c>
      <c r="C3157" t="s">
        <v>1913</v>
      </c>
      <c r="D3157" s="24">
        <v>11214</v>
      </c>
      <c r="E3157" t="s">
        <v>1664</v>
      </c>
      <c r="F3157" t="s">
        <v>1924</v>
      </c>
      <c r="G3157" t="s">
        <v>1914</v>
      </c>
      <c r="H3157" t="s">
        <v>2452</v>
      </c>
      <c r="I3157" t="s">
        <v>1869</v>
      </c>
      <c r="J3157" t="s">
        <v>1919</v>
      </c>
      <c r="K3157" t="s">
        <v>47</v>
      </c>
      <c r="L3157" s="24">
        <v>427.75</v>
      </c>
      <c r="M3157" s="25">
        <f>+VLOOKUP(E3157, TC!A:D, 4, FALSE())</f>
        <v>1.0921999995183926</v>
      </c>
      <c r="N3157" s="24">
        <f t="shared" si="245"/>
        <v>467.18854979399248</v>
      </c>
      <c r="O3157" t="str">
        <f t="shared" si="246"/>
        <v>FACTURA</v>
      </c>
      <c r="P3157" t="str">
        <f t="shared" si="247"/>
        <v>2025</v>
      </c>
      <c r="Q3157" t="str">
        <f t="shared" si="248"/>
        <v>03</v>
      </c>
      <c r="R3157" t="str">
        <f>+IFERROR(VLOOKUP(I3157, Listado!A:B, 2, FALSE()), "COMERCIALIZADORA INTERNACIONAL CARIBBEAN EXOTICS S A")</f>
        <v>PIEDRAHITA PEREZ MARIANA</v>
      </c>
      <c r="S3157" s="25">
        <f>+VLOOKUP(E3157, TC!A:D, 2, FALSE())</f>
        <v>4152.76</v>
      </c>
      <c r="T3157" t="str">
        <f t="shared" si="249"/>
        <v>EUR</v>
      </c>
    </row>
    <row r="3158" spans="1:20" ht="18.75" hidden="1" customHeight="1" x14ac:dyDescent="0.25">
      <c r="A3158" t="s">
        <v>2406</v>
      </c>
      <c r="B3158" t="s">
        <v>5</v>
      </c>
      <c r="C3158" t="s">
        <v>1913</v>
      </c>
      <c r="D3158" s="24">
        <v>11214</v>
      </c>
      <c r="E3158" t="s">
        <v>1664</v>
      </c>
      <c r="F3158" t="s">
        <v>1924</v>
      </c>
      <c r="G3158" t="s">
        <v>1914</v>
      </c>
      <c r="H3158" t="s">
        <v>2452</v>
      </c>
      <c r="I3158" t="s">
        <v>1869</v>
      </c>
      <c r="J3158" t="s">
        <v>1919</v>
      </c>
      <c r="K3158" t="s">
        <v>47</v>
      </c>
      <c r="L3158" s="24">
        <v>681.45</v>
      </c>
      <c r="M3158" s="25">
        <f>+VLOOKUP(E3158, TC!A:D, 4, FALSE())</f>
        <v>1.0921999995183926</v>
      </c>
      <c r="N3158" s="24">
        <f t="shared" si="245"/>
        <v>744.27968967180868</v>
      </c>
      <c r="O3158" t="str">
        <f t="shared" si="246"/>
        <v>FACTURA</v>
      </c>
      <c r="P3158" t="str">
        <f t="shared" si="247"/>
        <v>2025</v>
      </c>
      <c r="Q3158" t="str">
        <f t="shared" si="248"/>
        <v>03</v>
      </c>
      <c r="R3158" t="str">
        <f>+IFERROR(VLOOKUP(I3158, Listado!A:B, 2, FALSE()), "COMERCIALIZADORA INTERNACIONAL CARIBBEAN EXOTICS S A")</f>
        <v>PIEDRAHITA PEREZ MARIANA</v>
      </c>
      <c r="S3158" s="25">
        <f>+VLOOKUP(E3158, TC!A:D, 2, FALSE())</f>
        <v>4152.76</v>
      </c>
      <c r="T3158" t="str">
        <f t="shared" si="249"/>
        <v>EUR</v>
      </c>
    </row>
    <row r="3159" spans="1:20" ht="18.75" hidden="1" customHeight="1" x14ac:dyDescent="0.25">
      <c r="A3159" t="s">
        <v>2406</v>
      </c>
      <c r="B3159" t="s">
        <v>5</v>
      </c>
      <c r="C3159" t="s">
        <v>1913</v>
      </c>
      <c r="D3159" s="24">
        <v>11214</v>
      </c>
      <c r="E3159" t="s">
        <v>1664</v>
      </c>
      <c r="F3159" t="s">
        <v>1924</v>
      </c>
      <c r="G3159" t="s">
        <v>1914</v>
      </c>
      <c r="H3159" t="s">
        <v>2452</v>
      </c>
      <c r="I3159" t="s">
        <v>1869</v>
      </c>
      <c r="J3159" t="s">
        <v>1919</v>
      </c>
      <c r="K3159" t="s">
        <v>47</v>
      </c>
      <c r="L3159" s="24">
        <v>200.6</v>
      </c>
      <c r="M3159" s="25">
        <f>+VLOOKUP(E3159, TC!A:D, 4, FALSE())</f>
        <v>1.0921999995183926</v>
      </c>
      <c r="N3159" s="24">
        <f t="shared" si="245"/>
        <v>219.09531990338957</v>
      </c>
      <c r="O3159" t="str">
        <f t="shared" si="246"/>
        <v>FACTURA</v>
      </c>
      <c r="P3159" t="str">
        <f t="shared" si="247"/>
        <v>2025</v>
      </c>
      <c r="Q3159" t="str">
        <f t="shared" si="248"/>
        <v>03</v>
      </c>
      <c r="R3159" t="str">
        <f>+IFERROR(VLOOKUP(I3159, Listado!A:B, 2, FALSE()), "COMERCIALIZADORA INTERNACIONAL CARIBBEAN EXOTICS S A")</f>
        <v>PIEDRAHITA PEREZ MARIANA</v>
      </c>
      <c r="S3159" s="25">
        <f>+VLOOKUP(E3159, TC!A:D, 2, FALSE())</f>
        <v>4152.76</v>
      </c>
      <c r="T3159" t="str">
        <f t="shared" si="249"/>
        <v>EUR</v>
      </c>
    </row>
    <row r="3160" spans="1:20" ht="18.75" hidden="1" customHeight="1" x14ac:dyDescent="0.25">
      <c r="A3160" t="s">
        <v>2406</v>
      </c>
      <c r="B3160" t="s">
        <v>5</v>
      </c>
      <c r="C3160" t="s">
        <v>1913</v>
      </c>
      <c r="D3160" s="24">
        <v>11214</v>
      </c>
      <c r="E3160" t="s">
        <v>1664</v>
      </c>
      <c r="F3160" t="s">
        <v>1924</v>
      </c>
      <c r="G3160" t="s">
        <v>1914</v>
      </c>
      <c r="H3160" t="s">
        <v>2452</v>
      </c>
      <c r="I3160" t="s">
        <v>1869</v>
      </c>
      <c r="J3160" t="s">
        <v>1919</v>
      </c>
      <c r="K3160" t="s">
        <v>47</v>
      </c>
      <c r="L3160" s="24">
        <v>14.75</v>
      </c>
      <c r="M3160" s="25">
        <f>+VLOOKUP(E3160, TC!A:D, 4, FALSE())</f>
        <v>1.0921999995183926</v>
      </c>
      <c r="N3160" s="24">
        <f t="shared" si="245"/>
        <v>16.10994999289629</v>
      </c>
      <c r="O3160" t="str">
        <f t="shared" si="246"/>
        <v>FACTURA</v>
      </c>
      <c r="P3160" t="str">
        <f t="shared" si="247"/>
        <v>2025</v>
      </c>
      <c r="Q3160" t="str">
        <f t="shared" si="248"/>
        <v>03</v>
      </c>
      <c r="R3160" t="str">
        <f>+IFERROR(VLOOKUP(I3160, Listado!A:B, 2, FALSE()), "COMERCIALIZADORA INTERNACIONAL CARIBBEAN EXOTICS S A")</f>
        <v>PIEDRAHITA PEREZ MARIANA</v>
      </c>
      <c r="S3160" s="25">
        <f>+VLOOKUP(E3160, TC!A:D, 2, FALSE())</f>
        <v>4152.76</v>
      </c>
      <c r="T3160" t="str">
        <f t="shared" si="249"/>
        <v>EUR</v>
      </c>
    </row>
    <row r="3161" spans="1:20" ht="18.75" hidden="1" customHeight="1" x14ac:dyDescent="0.25">
      <c r="A3161" t="s">
        <v>2406</v>
      </c>
      <c r="B3161" t="s">
        <v>5</v>
      </c>
      <c r="C3161" t="s">
        <v>1913</v>
      </c>
      <c r="D3161" s="24">
        <v>11214</v>
      </c>
      <c r="E3161" t="s">
        <v>1664</v>
      </c>
      <c r="F3161" t="s">
        <v>1924</v>
      </c>
      <c r="G3161" t="s">
        <v>1914</v>
      </c>
      <c r="H3161" t="s">
        <v>2452</v>
      </c>
      <c r="I3161" t="s">
        <v>1869</v>
      </c>
      <c r="J3161" t="s">
        <v>1919</v>
      </c>
      <c r="K3161" t="s">
        <v>47</v>
      </c>
      <c r="L3161" s="24">
        <v>489.7</v>
      </c>
      <c r="M3161" s="25">
        <f>+VLOOKUP(E3161, TC!A:D, 4, FALSE())</f>
        <v>1.0921999995183926</v>
      </c>
      <c r="N3161" s="24">
        <f t="shared" si="245"/>
        <v>534.85033976415684</v>
      </c>
      <c r="O3161" t="str">
        <f t="shared" si="246"/>
        <v>FACTURA</v>
      </c>
      <c r="P3161" t="str">
        <f t="shared" si="247"/>
        <v>2025</v>
      </c>
      <c r="Q3161" t="str">
        <f t="shared" si="248"/>
        <v>03</v>
      </c>
      <c r="R3161" t="str">
        <f>+IFERROR(VLOOKUP(I3161, Listado!A:B, 2, FALSE()), "COMERCIALIZADORA INTERNACIONAL CARIBBEAN EXOTICS S A")</f>
        <v>PIEDRAHITA PEREZ MARIANA</v>
      </c>
      <c r="S3161" s="25">
        <f>+VLOOKUP(E3161, TC!A:D, 2, FALSE())</f>
        <v>4152.76</v>
      </c>
      <c r="T3161" t="str">
        <f t="shared" si="249"/>
        <v>EUR</v>
      </c>
    </row>
    <row r="3162" spans="1:20" ht="18.75" hidden="1" customHeight="1" x14ac:dyDescent="0.25">
      <c r="A3162" t="s">
        <v>2406</v>
      </c>
      <c r="B3162" t="s">
        <v>5</v>
      </c>
      <c r="C3162" t="s">
        <v>1913</v>
      </c>
      <c r="D3162" s="24">
        <v>11214</v>
      </c>
      <c r="E3162" t="s">
        <v>1664</v>
      </c>
      <c r="F3162" t="s">
        <v>1924</v>
      </c>
      <c r="G3162" t="s">
        <v>1914</v>
      </c>
      <c r="H3162" t="s">
        <v>2452</v>
      </c>
      <c r="I3162" t="s">
        <v>1869</v>
      </c>
      <c r="J3162" t="s">
        <v>1919</v>
      </c>
      <c r="K3162" t="s">
        <v>1959</v>
      </c>
      <c r="L3162" s="24">
        <v>825</v>
      </c>
      <c r="M3162" s="25">
        <f>+VLOOKUP(E3162, TC!A:D, 4, FALSE())</f>
        <v>1.0921999995183926</v>
      </c>
      <c r="N3162" s="24">
        <f t="shared" si="245"/>
        <v>901.06499960267388</v>
      </c>
      <c r="O3162" t="str">
        <f t="shared" si="246"/>
        <v>FACTURA</v>
      </c>
      <c r="P3162" t="str">
        <f t="shared" si="247"/>
        <v>2025</v>
      </c>
      <c r="Q3162" t="str">
        <f t="shared" si="248"/>
        <v>03</v>
      </c>
      <c r="R3162" t="str">
        <f>+IFERROR(VLOOKUP(I3162, Listado!A:B, 2, FALSE()), "COMERCIALIZADORA INTERNACIONAL CARIBBEAN EXOTICS S A")</f>
        <v>PIEDRAHITA PEREZ MARIANA</v>
      </c>
      <c r="S3162" s="25">
        <f>+VLOOKUP(E3162, TC!A:D, 2, FALSE())</f>
        <v>4152.76</v>
      </c>
      <c r="T3162" t="str">
        <f t="shared" si="249"/>
        <v>EUR</v>
      </c>
    </row>
    <row r="3163" spans="1:20" ht="18.75" hidden="1" customHeight="1" x14ac:dyDescent="0.25">
      <c r="A3163" t="s">
        <v>2406</v>
      </c>
      <c r="B3163" t="s">
        <v>5</v>
      </c>
      <c r="C3163" t="s">
        <v>1913</v>
      </c>
      <c r="D3163" s="24">
        <v>11214</v>
      </c>
      <c r="E3163" t="s">
        <v>1664</v>
      </c>
      <c r="F3163" t="s">
        <v>1924</v>
      </c>
      <c r="G3163" t="s">
        <v>1914</v>
      </c>
      <c r="H3163" t="s">
        <v>2452</v>
      </c>
      <c r="I3163" t="s">
        <v>1869</v>
      </c>
      <c r="J3163" t="s">
        <v>1919</v>
      </c>
      <c r="K3163" t="s">
        <v>1960</v>
      </c>
      <c r="L3163" s="24">
        <v>57</v>
      </c>
      <c r="M3163" s="25">
        <f>+VLOOKUP(E3163, TC!A:D, 4, FALSE())</f>
        <v>1.0921999995183926</v>
      </c>
      <c r="N3163" s="24">
        <f t="shared" si="245"/>
        <v>62.255399972548382</v>
      </c>
      <c r="O3163" t="str">
        <f t="shared" si="246"/>
        <v>FACTURA</v>
      </c>
      <c r="P3163" t="str">
        <f t="shared" si="247"/>
        <v>2025</v>
      </c>
      <c r="Q3163" t="str">
        <f t="shared" si="248"/>
        <v>03</v>
      </c>
      <c r="R3163" t="str">
        <f>+IFERROR(VLOOKUP(I3163, Listado!A:B, 2, FALSE()), "COMERCIALIZADORA INTERNACIONAL CARIBBEAN EXOTICS S A")</f>
        <v>PIEDRAHITA PEREZ MARIANA</v>
      </c>
      <c r="S3163" s="25">
        <f>+VLOOKUP(E3163, TC!A:D, 2, FALSE())</f>
        <v>4152.76</v>
      </c>
      <c r="T3163" t="str">
        <f t="shared" si="249"/>
        <v>EUR</v>
      </c>
    </row>
    <row r="3164" spans="1:20" ht="18.75" hidden="1" customHeight="1" x14ac:dyDescent="0.25">
      <c r="A3164" t="s">
        <v>2406</v>
      </c>
      <c r="B3164" t="s">
        <v>5</v>
      </c>
      <c r="C3164" t="s">
        <v>1913</v>
      </c>
      <c r="D3164" s="24">
        <v>11215</v>
      </c>
      <c r="E3164" t="s">
        <v>1664</v>
      </c>
      <c r="F3164" t="s">
        <v>1924</v>
      </c>
      <c r="G3164" t="s">
        <v>108</v>
      </c>
      <c r="H3164" t="s">
        <v>2453</v>
      </c>
      <c r="I3164" t="s">
        <v>1869</v>
      </c>
      <c r="J3164" t="s">
        <v>1919</v>
      </c>
      <c r="K3164" t="s">
        <v>47</v>
      </c>
      <c r="L3164" s="24">
        <v>219.75</v>
      </c>
      <c r="M3164" s="25">
        <f>+VLOOKUP(E3164, TC!A:D, 4, FALSE())</f>
        <v>1.0921999995183926</v>
      </c>
      <c r="N3164" s="24">
        <f t="shared" si="245"/>
        <v>240.01094989416677</v>
      </c>
      <c r="O3164" t="str">
        <f t="shared" si="246"/>
        <v>FACTURA</v>
      </c>
      <c r="P3164" t="str">
        <f t="shared" si="247"/>
        <v>2025</v>
      </c>
      <c r="Q3164" t="str">
        <f t="shared" si="248"/>
        <v>03</v>
      </c>
      <c r="R3164" t="str">
        <f>+IFERROR(VLOOKUP(I3164, Listado!A:B, 2, FALSE()), "COMERCIALIZADORA INTERNACIONAL CARIBBEAN EXOTICS S A")</f>
        <v>PIEDRAHITA PEREZ MARIANA</v>
      </c>
      <c r="S3164" s="25">
        <f>+VLOOKUP(E3164, TC!A:D, 2, FALSE())</f>
        <v>4152.76</v>
      </c>
      <c r="T3164" t="str">
        <f t="shared" si="249"/>
        <v>EUR</v>
      </c>
    </row>
    <row r="3165" spans="1:20" ht="18.75" hidden="1" customHeight="1" x14ac:dyDescent="0.25">
      <c r="A3165" t="s">
        <v>2406</v>
      </c>
      <c r="B3165" t="s">
        <v>5</v>
      </c>
      <c r="C3165" t="s">
        <v>1913</v>
      </c>
      <c r="D3165" s="24">
        <v>11215</v>
      </c>
      <c r="E3165" t="s">
        <v>1664</v>
      </c>
      <c r="F3165" t="s">
        <v>1924</v>
      </c>
      <c r="G3165" t="s">
        <v>108</v>
      </c>
      <c r="H3165" t="s">
        <v>2453</v>
      </c>
      <c r="I3165" t="s">
        <v>1869</v>
      </c>
      <c r="J3165" t="s">
        <v>1919</v>
      </c>
      <c r="K3165" t="s">
        <v>47</v>
      </c>
      <c r="L3165" s="24">
        <v>594.79</v>
      </c>
      <c r="M3165" s="25">
        <f>+VLOOKUP(E3165, TC!A:D, 4, FALSE())</f>
        <v>1.0921999995183926</v>
      </c>
      <c r="N3165" s="24">
        <f t="shared" si="245"/>
        <v>649.62963771354475</v>
      </c>
      <c r="O3165" t="str">
        <f t="shared" si="246"/>
        <v>FACTURA</v>
      </c>
      <c r="P3165" t="str">
        <f t="shared" si="247"/>
        <v>2025</v>
      </c>
      <c r="Q3165" t="str">
        <f t="shared" si="248"/>
        <v>03</v>
      </c>
      <c r="R3165" t="str">
        <f>+IFERROR(VLOOKUP(I3165, Listado!A:B, 2, FALSE()), "COMERCIALIZADORA INTERNACIONAL CARIBBEAN EXOTICS S A")</f>
        <v>PIEDRAHITA PEREZ MARIANA</v>
      </c>
      <c r="S3165" s="25">
        <f>+VLOOKUP(E3165, TC!A:D, 2, FALSE())</f>
        <v>4152.76</v>
      </c>
      <c r="T3165" t="str">
        <f t="shared" si="249"/>
        <v>EUR</v>
      </c>
    </row>
    <row r="3166" spans="1:20" ht="18.75" hidden="1" customHeight="1" x14ac:dyDescent="0.25">
      <c r="A3166" t="s">
        <v>2406</v>
      </c>
      <c r="B3166" t="s">
        <v>5</v>
      </c>
      <c r="C3166" t="s">
        <v>1913</v>
      </c>
      <c r="D3166" s="24">
        <v>11215</v>
      </c>
      <c r="E3166" t="s">
        <v>1664</v>
      </c>
      <c r="F3166" t="s">
        <v>1924</v>
      </c>
      <c r="G3166" t="s">
        <v>108</v>
      </c>
      <c r="H3166" t="s">
        <v>2453</v>
      </c>
      <c r="I3166" t="s">
        <v>1869</v>
      </c>
      <c r="J3166" t="s">
        <v>1919</v>
      </c>
      <c r="K3166" t="s">
        <v>47</v>
      </c>
      <c r="L3166" s="24">
        <v>5.86</v>
      </c>
      <c r="M3166" s="25">
        <f>+VLOOKUP(E3166, TC!A:D, 4, FALSE())</f>
        <v>1.0921999995183926</v>
      </c>
      <c r="N3166" s="24">
        <f t="shared" si="245"/>
        <v>6.4002919971777814</v>
      </c>
      <c r="O3166" t="str">
        <f t="shared" si="246"/>
        <v>FACTURA</v>
      </c>
      <c r="P3166" t="str">
        <f t="shared" si="247"/>
        <v>2025</v>
      </c>
      <c r="Q3166" t="str">
        <f t="shared" si="248"/>
        <v>03</v>
      </c>
      <c r="R3166" t="str">
        <f>+IFERROR(VLOOKUP(I3166, Listado!A:B, 2, FALSE()), "COMERCIALIZADORA INTERNACIONAL CARIBBEAN EXOTICS S A")</f>
        <v>PIEDRAHITA PEREZ MARIANA</v>
      </c>
      <c r="S3166" s="25">
        <f>+VLOOKUP(E3166, TC!A:D, 2, FALSE())</f>
        <v>4152.76</v>
      </c>
      <c r="T3166" t="str">
        <f t="shared" si="249"/>
        <v>EUR</v>
      </c>
    </row>
    <row r="3167" spans="1:20" ht="18.75" hidden="1" customHeight="1" x14ac:dyDescent="0.25">
      <c r="A3167" t="s">
        <v>2406</v>
      </c>
      <c r="B3167" t="s">
        <v>5</v>
      </c>
      <c r="C3167" t="s">
        <v>1913</v>
      </c>
      <c r="D3167" s="24">
        <v>11215</v>
      </c>
      <c r="E3167" t="s">
        <v>1664</v>
      </c>
      <c r="F3167" t="s">
        <v>1924</v>
      </c>
      <c r="G3167" t="s">
        <v>108</v>
      </c>
      <c r="H3167" t="s">
        <v>2453</v>
      </c>
      <c r="I3167" t="s">
        <v>1869</v>
      </c>
      <c r="J3167" t="s">
        <v>1919</v>
      </c>
      <c r="K3167" t="s">
        <v>1959</v>
      </c>
      <c r="L3167" s="24">
        <v>275</v>
      </c>
      <c r="M3167" s="25">
        <f>+VLOOKUP(E3167, TC!A:D, 4, FALSE())</f>
        <v>1.0921999995183926</v>
      </c>
      <c r="N3167" s="24">
        <f t="shared" si="245"/>
        <v>300.35499986755798</v>
      </c>
      <c r="O3167" t="str">
        <f t="shared" si="246"/>
        <v>FACTURA</v>
      </c>
      <c r="P3167" t="str">
        <f t="shared" si="247"/>
        <v>2025</v>
      </c>
      <c r="Q3167" t="str">
        <f t="shared" si="248"/>
        <v>03</v>
      </c>
      <c r="R3167" t="str">
        <f>+IFERROR(VLOOKUP(I3167, Listado!A:B, 2, FALSE()), "COMERCIALIZADORA INTERNACIONAL CARIBBEAN EXOTICS S A")</f>
        <v>PIEDRAHITA PEREZ MARIANA</v>
      </c>
      <c r="S3167" s="25">
        <f>+VLOOKUP(E3167, TC!A:D, 2, FALSE())</f>
        <v>4152.76</v>
      </c>
      <c r="T3167" t="str">
        <f t="shared" si="249"/>
        <v>EUR</v>
      </c>
    </row>
    <row r="3168" spans="1:20" ht="18.75" hidden="1" customHeight="1" x14ac:dyDescent="0.25">
      <c r="A3168" t="s">
        <v>2406</v>
      </c>
      <c r="B3168" t="s">
        <v>5</v>
      </c>
      <c r="C3168" t="s">
        <v>1913</v>
      </c>
      <c r="D3168" s="24">
        <v>11215</v>
      </c>
      <c r="E3168" t="s">
        <v>1664</v>
      </c>
      <c r="F3168" t="s">
        <v>1924</v>
      </c>
      <c r="G3168" t="s">
        <v>108</v>
      </c>
      <c r="H3168" t="s">
        <v>2453</v>
      </c>
      <c r="I3168" t="s">
        <v>1869</v>
      </c>
      <c r="J3168" t="s">
        <v>1919</v>
      </c>
      <c r="K3168" t="s">
        <v>1960</v>
      </c>
      <c r="L3168" s="24">
        <v>24.6</v>
      </c>
      <c r="M3168" s="25">
        <f>+VLOOKUP(E3168, TC!A:D, 4, FALSE())</f>
        <v>1.0921999995183926</v>
      </c>
      <c r="N3168" s="24">
        <f t="shared" si="245"/>
        <v>26.868119988152461</v>
      </c>
      <c r="O3168" t="str">
        <f t="shared" si="246"/>
        <v>FACTURA</v>
      </c>
      <c r="P3168" t="str">
        <f t="shared" si="247"/>
        <v>2025</v>
      </c>
      <c r="Q3168" t="str">
        <f t="shared" si="248"/>
        <v>03</v>
      </c>
      <c r="R3168" t="str">
        <f>+IFERROR(VLOOKUP(I3168, Listado!A:B, 2, FALSE()), "COMERCIALIZADORA INTERNACIONAL CARIBBEAN EXOTICS S A")</f>
        <v>PIEDRAHITA PEREZ MARIANA</v>
      </c>
      <c r="S3168" s="25">
        <f>+VLOOKUP(E3168, TC!A:D, 2, FALSE())</f>
        <v>4152.76</v>
      </c>
      <c r="T3168" t="str">
        <f t="shared" si="249"/>
        <v>EUR</v>
      </c>
    </row>
    <row r="3169" spans="1:20" ht="18.75" hidden="1" customHeight="1" x14ac:dyDescent="0.25">
      <c r="A3169" t="s">
        <v>2406</v>
      </c>
      <c r="B3169" t="s">
        <v>5</v>
      </c>
      <c r="C3169" t="s">
        <v>1913</v>
      </c>
      <c r="D3169" s="24">
        <v>11216</v>
      </c>
      <c r="E3169" t="s">
        <v>1664</v>
      </c>
      <c r="F3169" t="s">
        <v>1924</v>
      </c>
      <c r="G3169" t="s">
        <v>108</v>
      </c>
      <c r="H3169" t="s">
        <v>2454</v>
      </c>
      <c r="I3169" t="s">
        <v>1869</v>
      </c>
      <c r="J3169" t="s">
        <v>1919</v>
      </c>
      <c r="K3169" t="s">
        <v>47</v>
      </c>
      <c r="L3169" s="24">
        <v>511.94</v>
      </c>
      <c r="M3169" s="25">
        <f>+VLOOKUP(E3169, TC!A:D, 4, FALSE())</f>
        <v>1.0921999995183926</v>
      </c>
      <c r="N3169" s="24">
        <f t="shared" si="245"/>
        <v>559.14086775344595</v>
      </c>
      <c r="O3169" t="str">
        <f t="shared" si="246"/>
        <v>FACTURA</v>
      </c>
      <c r="P3169" t="str">
        <f t="shared" si="247"/>
        <v>2025</v>
      </c>
      <c r="Q3169" t="str">
        <f t="shared" si="248"/>
        <v>03</v>
      </c>
      <c r="R3169" t="str">
        <f>+IFERROR(VLOOKUP(I3169, Listado!A:B, 2, FALSE()), "COMERCIALIZADORA INTERNACIONAL CARIBBEAN EXOTICS S A")</f>
        <v>PIEDRAHITA PEREZ MARIANA</v>
      </c>
      <c r="S3169" s="25">
        <f>+VLOOKUP(E3169, TC!A:D, 2, FALSE())</f>
        <v>4152.76</v>
      </c>
      <c r="T3169" t="str">
        <f t="shared" si="249"/>
        <v>EUR</v>
      </c>
    </row>
    <row r="3170" spans="1:20" ht="18.75" hidden="1" customHeight="1" x14ac:dyDescent="0.25">
      <c r="A3170" t="s">
        <v>2406</v>
      </c>
      <c r="B3170" t="s">
        <v>5</v>
      </c>
      <c r="C3170" t="s">
        <v>1913</v>
      </c>
      <c r="D3170" s="24">
        <v>11216</v>
      </c>
      <c r="E3170" t="s">
        <v>1664</v>
      </c>
      <c r="F3170" t="s">
        <v>1924</v>
      </c>
      <c r="G3170" t="s">
        <v>108</v>
      </c>
      <c r="H3170" t="s">
        <v>2454</v>
      </c>
      <c r="I3170" t="s">
        <v>1869</v>
      </c>
      <c r="J3170" t="s">
        <v>1919</v>
      </c>
      <c r="K3170" t="s">
        <v>47</v>
      </c>
      <c r="L3170" s="24">
        <v>185.9</v>
      </c>
      <c r="M3170" s="25">
        <f>+VLOOKUP(E3170, TC!A:D, 4, FALSE())</f>
        <v>1.0921999995183926</v>
      </c>
      <c r="N3170" s="24">
        <f t="shared" si="245"/>
        <v>203.03997991046919</v>
      </c>
      <c r="O3170" t="str">
        <f t="shared" si="246"/>
        <v>FACTURA</v>
      </c>
      <c r="P3170" t="str">
        <f t="shared" si="247"/>
        <v>2025</v>
      </c>
      <c r="Q3170" t="str">
        <f t="shared" si="248"/>
        <v>03</v>
      </c>
      <c r="R3170" t="str">
        <f>+IFERROR(VLOOKUP(I3170, Listado!A:B, 2, FALSE()), "COMERCIALIZADORA INTERNACIONAL CARIBBEAN EXOTICS S A")</f>
        <v>PIEDRAHITA PEREZ MARIANA</v>
      </c>
      <c r="S3170" s="25">
        <f>+VLOOKUP(E3170, TC!A:D, 2, FALSE())</f>
        <v>4152.76</v>
      </c>
      <c r="T3170" t="str">
        <f t="shared" si="249"/>
        <v>EUR</v>
      </c>
    </row>
    <row r="3171" spans="1:20" ht="18.75" hidden="1" customHeight="1" x14ac:dyDescent="0.25">
      <c r="A3171" t="s">
        <v>2406</v>
      </c>
      <c r="B3171" t="s">
        <v>5</v>
      </c>
      <c r="C3171" t="s">
        <v>1913</v>
      </c>
      <c r="D3171" s="24">
        <v>11216</v>
      </c>
      <c r="E3171" t="s">
        <v>1664</v>
      </c>
      <c r="F3171" t="s">
        <v>1924</v>
      </c>
      <c r="G3171" t="s">
        <v>108</v>
      </c>
      <c r="H3171" t="s">
        <v>2454</v>
      </c>
      <c r="I3171" t="s">
        <v>1869</v>
      </c>
      <c r="J3171" t="s">
        <v>1919</v>
      </c>
      <c r="K3171" t="s">
        <v>47</v>
      </c>
      <c r="L3171" s="24">
        <v>151.58000000000001</v>
      </c>
      <c r="M3171" s="25">
        <f>+VLOOKUP(E3171, TC!A:D, 4, FALSE())</f>
        <v>1.0921999995183926</v>
      </c>
      <c r="N3171" s="24">
        <f t="shared" si="245"/>
        <v>165.55567592699796</v>
      </c>
      <c r="O3171" t="str">
        <f t="shared" si="246"/>
        <v>FACTURA</v>
      </c>
      <c r="P3171" t="str">
        <f t="shared" si="247"/>
        <v>2025</v>
      </c>
      <c r="Q3171" t="str">
        <f t="shared" si="248"/>
        <v>03</v>
      </c>
      <c r="R3171" t="str">
        <f>+IFERROR(VLOOKUP(I3171, Listado!A:B, 2, FALSE()), "COMERCIALIZADORA INTERNACIONAL CARIBBEAN EXOTICS S A")</f>
        <v>PIEDRAHITA PEREZ MARIANA</v>
      </c>
      <c r="S3171" s="25">
        <f>+VLOOKUP(E3171, TC!A:D, 2, FALSE())</f>
        <v>4152.76</v>
      </c>
      <c r="T3171" t="str">
        <f t="shared" si="249"/>
        <v>EUR</v>
      </c>
    </row>
    <row r="3172" spans="1:20" ht="18.75" hidden="1" customHeight="1" x14ac:dyDescent="0.25">
      <c r="A3172" t="s">
        <v>2406</v>
      </c>
      <c r="B3172" t="s">
        <v>5</v>
      </c>
      <c r="C3172" t="s">
        <v>1913</v>
      </c>
      <c r="D3172" s="24">
        <v>11216</v>
      </c>
      <c r="E3172" t="s">
        <v>1664</v>
      </c>
      <c r="F3172" t="s">
        <v>1924</v>
      </c>
      <c r="G3172" t="s">
        <v>108</v>
      </c>
      <c r="H3172" t="s">
        <v>2454</v>
      </c>
      <c r="I3172" t="s">
        <v>1869</v>
      </c>
      <c r="J3172" t="s">
        <v>1919</v>
      </c>
      <c r="K3172" t="s">
        <v>47</v>
      </c>
      <c r="L3172" s="24">
        <v>102.96</v>
      </c>
      <c r="M3172" s="25">
        <f>+VLOOKUP(E3172, TC!A:D, 4, FALSE())</f>
        <v>1.0921999995183926</v>
      </c>
      <c r="N3172" s="24">
        <f t="shared" si="245"/>
        <v>112.45291195041369</v>
      </c>
      <c r="O3172" t="str">
        <f t="shared" si="246"/>
        <v>FACTURA</v>
      </c>
      <c r="P3172" t="str">
        <f t="shared" si="247"/>
        <v>2025</v>
      </c>
      <c r="Q3172" t="str">
        <f t="shared" si="248"/>
        <v>03</v>
      </c>
      <c r="R3172" t="str">
        <f>+IFERROR(VLOOKUP(I3172, Listado!A:B, 2, FALSE()), "COMERCIALIZADORA INTERNACIONAL CARIBBEAN EXOTICS S A")</f>
        <v>PIEDRAHITA PEREZ MARIANA</v>
      </c>
      <c r="S3172" s="25">
        <f>+VLOOKUP(E3172, TC!A:D, 2, FALSE())</f>
        <v>4152.76</v>
      </c>
      <c r="T3172" t="str">
        <f t="shared" si="249"/>
        <v>EUR</v>
      </c>
    </row>
    <row r="3173" spans="1:20" ht="18.75" hidden="1" customHeight="1" x14ac:dyDescent="0.25">
      <c r="A3173" t="s">
        <v>2406</v>
      </c>
      <c r="B3173" t="s">
        <v>5</v>
      </c>
      <c r="C3173" t="s">
        <v>1913</v>
      </c>
      <c r="D3173" s="24">
        <v>11216</v>
      </c>
      <c r="E3173" t="s">
        <v>1664</v>
      </c>
      <c r="F3173" t="s">
        <v>1924</v>
      </c>
      <c r="G3173" t="s">
        <v>108</v>
      </c>
      <c r="H3173" t="s">
        <v>2454</v>
      </c>
      <c r="I3173" t="s">
        <v>1869</v>
      </c>
      <c r="J3173" t="s">
        <v>1919</v>
      </c>
      <c r="K3173" t="s">
        <v>47</v>
      </c>
      <c r="L3173" s="24">
        <v>34.32</v>
      </c>
      <c r="M3173" s="25">
        <f>+VLOOKUP(E3173, TC!A:D, 4, FALSE())</f>
        <v>1.0921999995183926</v>
      </c>
      <c r="N3173" s="24">
        <f t="shared" si="245"/>
        <v>37.484303983471236</v>
      </c>
      <c r="O3173" t="str">
        <f t="shared" si="246"/>
        <v>FACTURA</v>
      </c>
      <c r="P3173" t="str">
        <f t="shared" si="247"/>
        <v>2025</v>
      </c>
      <c r="Q3173" t="str">
        <f t="shared" si="248"/>
        <v>03</v>
      </c>
      <c r="R3173" t="str">
        <f>+IFERROR(VLOOKUP(I3173, Listado!A:B, 2, FALSE()), "COMERCIALIZADORA INTERNACIONAL CARIBBEAN EXOTICS S A")</f>
        <v>PIEDRAHITA PEREZ MARIANA</v>
      </c>
      <c r="S3173" s="25">
        <f>+VLOOKUP(E3173, TC!A:D, 2, FALSE())</f>
        <v>4152.76</v>
      </c>
      <c r="T3173" t="str">
        <f t="shared" si="249"/>
        <v>EUR</v>
      </c>
    </row>
    <row r="3174" spans="1:20" ht="18.75" hidden="1" customHeight="1" x14ac:dyDescent="0.25">
      <c r="A3174" t="s">
        <v>2406</v>
      </c>
      <c r="B3174" t="s">
        <v>5</v>
      </c>
      <c r="C3174" t="s">
        <v>1913</v>
      </c>
      <c r="D3174" s="24">
        <v>11216</v>
      </c>
      <c r="E3174" t="s">
        <v>1664</v>
      </c>
      <c r="F3174" t="s">
        <v>1924</v>
      </c>
      <c r="G3174" t="s">
        <v>108</v>
      </c>
      <c r="H3174" t="s">
        <v>2454</v>
      </c>
      <c r="I3174" t="s">
        <v>1869</v>
      </c>
      <c r="J3174" t="s">
        <v>1919</v>
      </c>
      <c r="K3174" t="s">
        <v>47</v>
      </c>
      <c r="L3174" s="24">
        <v>300.3</v>
      </c>
      <c r="M3174" s="25">
        <f>+VLOOKUP(E3174, TC!A:D, 4, FALSE())</f>
        <v>1.0921999995183926</v>
      </c>
      <c r="N3174" s="24">
        <f t="shared" si="245"/>
        <v>327.98765985537329</v>
      </c>
      <c r="O3174" t="str">
        <f t="shared" si="246"/>
        <v>FACTURA</v>
      </c>
      <c r="P3174" t="str">
        <f t="shared" si="247"/>
        <v>2025</v>
      </c>
      <c r="Q3174" t="str">
        <f t="shared" si="248"/>
        <v>03</v>
      </c>
      <c r="R3174" t="str">
        <f>+IFERROR(VLOOKUP(I3174, Listado!A:B, 2, FALSE()), "COMERCIALIZADORA INTERNACIONAL CARIBBEAN EXOTICS S A")</f>
        <v>PIEDRAHITA PEREZ MARIANA</v>
      </c>
      <c r="S3174" s="25">
        <f>+VLOOKUP(E3174, TC!A:D, 2, FALSE())</f>
        <v>4152.76</v>
      </c>
      <c r="T3174" t="str">
        <f t="shared" si="249"/>
        <v>EUR</v>
      </c>
    </row>
    <row r="3175" spans="1:20" ht="18.75" hidden="1" customHeight="1" x14ac:dyDescent="0.25">
      <c r="A3175" t="s">
        <v>2406</v>
      </c>
      <c r="B3175" t="s">
        <v>5</v>
      </c>
      <c r="C3175" t="s">
        <v>1913</v>
      </c>
      <c r="D3175" s="24">
        <v>11216</v>
      </c>
      <c r="E3175" t="s">
        <v>1664</v>
      </c>
      <c r="F3175" t="s">
        <v>1924</v>
      </c>
      <c r="G3175" t="s">
        <v>108</v>
      </c>
      <c r="H3175" t="s">
        <v>2454</v>
      </c>
      <c r="I3175" t="s">
        <v>1869</v>
      </c>
      <c r="J3175" t="s">
        <v>1919</v>
      </c>
      <c r="K3175" t="s">
        <v>47</v>
      </c>
      <c r="L3175" s="24">
        <v>314.60000000000002</v>
      </c>
      <c r="M3175" s="25">
        <f>+VLOOKUP(E3175, TC!A:D, 4, FALSE())</f>
        <v>1.0921999995183926</v>
      </c>
      <c r="N3175" s="24">
        <f t="shared" si="245"/>
        <v>343.60611984848634</v>
      </c>
      <c r="O3175" t="str">
        <f t="shared" si="246"/>
        <v>FACTURA</v>
      </c>
      <c r="P3175" t="str">
        <f t="shared" si="247"/>
        <v>2025</v>
      </c>
      <c r="Q3175" t="str">
        <f t="shared" si="248"/>
        <v>03</v>
      </c>
      <c r="R3175" t="str">
        <f>+IFERROR(VLOOKUP(I3175, Listado!A:B, 2, FALSE()), "COMERCIALIZADORA INTERNACIONAL CARIBBEAN EXOTICS S A")</f>
        <v>PIEDRAHITA PEREZ MARIANA</v>
      </c>
      <c r="S3175" s="25">
        <f>+VLOOKUP(E3175, TC!A:D, 2, FALSE())</f>
        <v>4152.76</v>
      </c>
      <c r="T3175" t="str">
        <f t="shared" si="249"/>
        <v>EUR</v>
      </c>
    </row>
    <row r="3176" spans="1:20" ht="18.75" hidden="1" customHeight="1" x14ac:dyDescent="0.25">
      <c r="A3176" t="s">
        <v>2406</v>
      </c>
      <c r="B3176" t="s">
        <v>5</v>
      </c>
      <c r="C3176" t="s">
        <v>1913</v>
      </c>
      <c r="D3176" s="24">
        <v>11216</v>
      </c>
      <c r="E3176" t="s">
        <v>1664</v>
      </c>
      <c r="F3176" t="s">
        <v>1924</v>
      </c>
      <c r="G3176" t="s">
        <v>108</v>
      </c>
      <c r="H3176" t="s">
        <v>2454</v>
      </c>
      <c r="I3176" t="s">
        <v>1869</v>
      </c>
      <c r="J3176" t="s">
        <v>1919</v>
      </c>
      <c r="K3176" t="s">
        <v>1959</v>
      </c>
      <c r="L3176" s="24">
        <v>600</v>
      </c>
      <c r="M3176" s="25">
        <f>+VLOOKUP(E3176, TC!A:D, 4, FALSE())</f>
        <v>1.0921999995183926</v>
      </c>
      <c r="N3176" s="24">
        <f t="shared" si="245"/>
        <v>655.31999971103562</v>
      </c>
      <c r="O3176" t="str">
        <f t="shared" si="246"/>
        <v>FACTURA</v>
      </c>
      <c r="P3176" t="str">
        <f t="shared" si="247"/>
        <v>2025</v>
      </c>
      <c r="Q3176" t="str">
        <f t="shared" si="248"/>
        <v>03</v>
      </c>
      <c r="R3176" t="str">
        <f>+IFERROR(VLOOKUP(I3176, Listado!A:B, 2, FALSE()), "COMERCIALIZADORA INTERNACIONAL CARIBBEAN EXOTICS S A")</f>
        <v>PIEDRAHITA PEREZ MARIANA</v>
      </c>
      <c r="S3176" s="25">
        <f>+VLOOKUP(E3176, TC!A:D, 2, FALSE())</f>
        <v>4152.76</v>
      </c>
      <c r="T3176" t="str">
        <f t="shared" si="249"/>
        <v>EUR</v>
      </c>
    </row>
    <row r="3177" spans="1:20" ht="18.75" hidden="1" customHeight="1" x14ac:dyDescent="0.25">
      <c r="A3177" t="s">
        <v>2406</v>
      </c>
      <c r="B3177" t="s">
        <v>5</v>
      </c>
      <c r="C3177" t="s">
        <v>1913</v>
      </c>
      <c r="D3177" s="24">
        <v>11216</v>
      </c>
      <c r="E3177" t="s">
        <v>1664</v>
      </c>
      <c r="F3177" t="s">
        <v>1924</v>
      </c>
      <c r="G3177" t="s">
        <v>108</v>
      </c>
      <c r="H3177" t="s">
        <v>2454</v>
      </c>
      <c r="I3177" t="s">
        <v>1869</v>
      </c>
      <c r="J3177" t="s">
        <v>1919</v>
      </c>
      <c r="K3177" t="s">
        <v>1960</v>
      </c>
      <c r="L3177" s="24">
        <v>38.4</v>
      </c>
      <c r="M3177" s="25">
        <f>+VLOOKUP(E3177, TC!A:D, 4, FALSE())</f>
        <v>1.0921999995183926</v>
      </c>
      <c r="N3177" s="24">
        <f t="shared" si="245"/>
        <v>41.940479981506279</v>
      </c>
      <c r="O3177" t="str">
        <f t="shared" si="246"/>
        <v>FACTURA</v>
      </c>
      <c r="P3177" t="str">
        <f t="shared" si="247"/>
        <v>2025</v>
      </c>
      <c r="Q3177" t="str">
        <f t="shared" si="248"/>
        <v>03</v>
      </c>
      <c r="R3177" t="str">
        <f>+IFERROR(VLOOKUP(I3177, Listado!A:B, 2, FALSE()), "COMERCIALIZADORA INTERNACIONAL CARIBBEAN EXOTICS S A")</f>
        <v>PIEDRAHITA PEREZ MARIANA</v>
      </c>
      <c r="S3177" s="25">
        <f>+VLOOKUP(E3177, TC!A:D, 2, FALSE())</f>
        <v>4152.76</v>
      </c>
      <c r="T3177" t="str">
        <f t="shared" si="249"/>
        <v>EUR</v>
      </c>
    </row>
    <row r="3178" spans="1:20" ht="18.75" hidden="1" customHeight="1" x14ac:dyDescent="0.25">
      <c r="A3178" t="s">
        <v>2406</v>
      </c>
      <c r="B3178" t="s">
        <v>5</v>
      </c>
      <c r="C3178" t="s">
        <v>1913</v>
      </c>
      <c r="D3178" s="24">
        <v>11217</v>
      </c>
      <c r="E3178" t="s">
        <v>1664</v>
      </c>
      <c r="F3178" t="s">
        <v>1924</v>
      </c>
      <c r="G3178" t="s">
        <v>1914</v>
      </c>
      <c r="H3178" t="s">
        <v>2455</v>
      </c>
      <c r="I3178" t="s">
        <v>1869</v>
      </c>
      <c r="J3178" t="s">
        <v>1919</v>
      </c>
      <c r="K3178" t="s">
        <v>20</v>
      </c>
      <c r="L3178" s="24">
        <v>522.75</v>
      </c>
      <c r="M3178" s="25">
        <f>+VLOOKUP(E3178, TC!A:D, 4, FALSE())</f>
        <v>1.0921999995183926</v>
      </c>
      <c r="N3178" s="24">
        <f t="shared" si="245"/>
        <v>570.94754974823979</v>
      </c>
      <c r="O3178" t="str">
        <f t="shared" si="246"/>
        <v>FACTURA</v>
      </c>
      <c r="P3178" t="str">
        <f t="shared" si="247"/>
        <v>2025</v>
      </c>
      <c r="Q3178" t="str">
        <f t="shared" si="248"/>
        <v>03</v>
      </c>
      <c r="R3178" t="str">
        <f>+IFERROR(VLOOKUP(I3178, Listado!A:B, 2, FALSE()), "COMERCIALIZADORA INTERNACIONAL CARIBBEAN EXOTICS S A")</f>
        <v>PIEDRAHITA PEREZ MARIANA</v>
      </c>
      <c r="S3178" s="25">
        <f>+VLOOKUP(E3178, TC!A:D, 2, FALSE())</f>
        <v>4152.76</v>
      </c>
      <c r="T3178" t="str">
        <f t="shared" si="249"/>
        <v>EUR</v>
      </c>
    </row>
    <row r="3179" spans="1:20" ht="18.75" hidden="1" customHeight="1" x14ac:dyDescent="0.25">
      <c r="A3179" t="s">
        <v>2406</v>
      </c>
      <c r="B3179" t="s">
        <v>5</v>
      </c>
      <c r="C3179" t="s">
        <v>1913</v>
      </c>
      <c r="D3179" s="24">
        <v>11217</v>
      </c>
      <c r="E3179" t="s">
        <v>1664</v>
      </c>
      <c r="F3179" t="s">
        <v>1924</v>
      </c>
      <c r="G3179" t="s">
        <v>1914</v>
      </c>
      <c r="H3179" t="s">
        <v>2455</v>
      </c>
      <c r="I3179" t="s">
        <v>1869</v>
      </c>
      <c r="J3179" t="s">
        <v>1919</v>
      </c>
      <c r="K3179" t="s">
        <v>20</v>
      </c>
      <c r="L3179" s="24">
        <v>731.85</v>
      </c>
      <c r="M3179" s="25">
        <f>+VLOOKUP(E3179, TC!A:D, 4, FALSE())</f>
        <v>1.0921999995183926</v>
      </c>
      <c r="N3179" s="24">
        <f t="shared" si="245"/>
        <v>799.32656964753573</v>
      </c>
      <c r="O3179" t="str">
        <f t="shared" si="246"/>
        <v>FACTURA</v>
      </c>
      <c r="P3179" t="str">
        <f t="shared" si="247"/>
        <v>2025</v>
      </c>
      <c r="Q3179" t="str">
        <f t="shared" si="248"/>
        <v>03</v>
      </c>
      <c r="R3179" t="str">
        <f>+IFERROR(VLOOKUP(I3179, Listado!A:B, 2, FALSE()), "COMERCIALIZADORA INTERNACIONAL CARIBBEAN EXOTICS S A")</f>
        <v>PIEDRAHITA PEREZ MARIANA</v>
      </c>
      <c r="S3179" s="25">
        <f>+VLOOKUP(E3179, TC!A:D, 2, FALSE())</f>
        <v>4152.76</v>
      </c>
      <c r="T3179" t="str">
        <f t="shared" si="249"/>
        <v>EUR</v>
      </c>
    </row>
    <row r="3180" spans="1:20" ht="18.75" hidden="1" customHeight="1" x14ac:dyDescent="0.25">
      <c r="A3180" t="s">
        <v>2406</v>
      </c>
      <c r="B3180" t="s">
        <v>5</v>
      </c>
      <c r="C3180" t="s">
        <v>1913</v>
      </c>
      <c r="D3180" s="24">
        <v>11217</v>
      </c>
      <c r="E3180" t="s">
        <v>1664</v>
      </c>
      <c r="F3180" t="s">
        <v>1924</v>
      </c>
      <c r="G3180" t="s">
        <v>1914</v>
      </c>
      <c r="H3180" t="s">
        <v>2455</v>
      </c>
      <c r="I3180" t="s">
        <v>1869</v>
      </c>
      <c r="J3180" t="s">
        <v>1919</v>
      </c>
      <c r="K3180" t="s">
        <v>20</v>
      </c>
      <c r="L3180" s="24">
        <v>857.31</v>
      </c>
      <c r="M3180" s="25">
        <f>+VLOOKUP(E3180, TC!A:D, 4, FALSE())</f>
        <v>1.0921999995183926</v>
      </c>
      <c r="N3180" s="24">
        <f t="shared" si="245"/>
        <v>936.35398158711314</v>
      </c>
      <c r="O3180" t="str">
        <f t="shared" si="246"/>
        <v>FACTURA</v>
      </c>
      <c r="P3180" t="str">
        <f t="shared" si="247"/>
        <v>2025</v>
      </c>
      <c r="Q3180" t="str">
        <f t="shared" si="248"/>
        <v>03</v>
      </c>
      <c r="R3180" t="str">
        <f>+IFERROR(VLOOKUP(I3180, Listado!A:B, 2, FALSE()), "COMERCIALIZADORA INTERNACIONAL CARIBBEAN EXOTICS S A")</f>
        <v>PIEDRAHITA PEREZ MARIANA</v>
      </c>
      <c r="S3180" s="25">
        <f>+VLOOKUP(E3180, TC!A:D, 2, FALSE())</f>
        <v>4152.76</v>
      </c>
      <c r="T3180" t="str">
        <f t="shared" si="249"/>
        <v>EUR</v>
      </c>
    </row>
    <row r="3181" spans="1:20" ht="18.75" hidden="1" customHeight="1" x14ac:dyDescent="0.25">
      <c r="A3181" t="s">
        <v>2406</v>
      </c>
      <c r="B3181" t="s">
        <v>5</v>
      </c>
      <c r="C3181" t="s">
        <v>1913</v>
      </c>
      <c r="D3181" s="24">
        <v>11217</v>
      </c>
      <c r="E3181" t="s">
        <v>1664</v>
      </c>
      <c r="F3181" t="s">
        <v>1924</v>
      </c>
      <c r="G3181" t="s">
        <v>1914</v>
      </c>
      <c r="H3181" t="s">
        <v>2455</v>
      </c>
      <c r="I3181" t="s">
        <v>1869</v>
      </c>
      <c r="J3181" t="s">
        <v>1919</v>
      </c>
      <c r="K3181" t="s">
        <v>20</v>
      </c>
      <c r="L3181" s="24">
        <v>1373.09</v>
      </c>
      <c r="M3181" s="25">
        <f>+VLOOKUP(E3181, TC!A:D, 4, FALSE())</f>
        <v>1.0921999995183926</v>
      </c>
      <c r="N3181" s="24">
        <f t="shared" si="245"/>
        <v>1499.6888973387097</v>
      </c>
      <c r="O3181" t="str">
        <f t="shared" si="246"/>
        <v>FACTURA</v>
      </c>
      <c r="P3181" t="str">
        <f t="shared" si="247"/>
        <v>2025</v>
      </c>
      <c r="Q3181" t="str">
        <f t="shared" si="248"/>
        <v>03</v>
      </c>
      <c r="R3181" t="str">
        <f>+IFERROR(VLOOKUP(I3181, Listado!A:B, 2, FALSE()), "COMERCIALIZADORA INTERNACIONAL CARIBBEAN EXOTICS S A")</f>
        <v>PIEDRAHITA PEREZ MARIANA</v>
      </c>
      <c r="S3181" s="25">
        <f>+VLOOKUP(E3181, TC!A:D, 2, FALSE())</f>
        <v>4152.76</v>
      </c>
      <c r="T3181" t="str">
        <f t="shared" si="249"/>
        <v>EUR</v>
      </c>
    </row>
    <row r="3182" spans="1:20" ht="18.75" hidden="1" customHeight="1" x14ac:dyDescent="0.25">
      <c r="A3182" t="s">
        <v>2406</v>
      </c>
      <c r="B3182" t="s">
        <v>5</v>
      </c>
      <c r="C3182" t="s">
        <v>1913</v>
      </c>
      <c r="D3182" s="24">
        <v>11217</v>
      </c>
      <c r="E3182" t="s">
        <v>1664</v>
      </c>
      <c r="F3182" t="s">
        <v>1924</v>
      </c>
      <c r="G3182" t="s">
        <v>1914</v>
      </c>
      <c r="H3182" t="s">
        <v>2455</v>
      </c>
      <c r="I3182" t="s">
        <v>1869</v>
      </c>
      <c r="J3182" t="s">
        <v>1919</v>
      </c>
      <c r="K3182" t="s">
        <v>20</v>
      </c>
      <c r="L3182" s="24">
        <v>3206.2</v>
      </c>
      <c r="M3182" s="25">
        <f>+VLOOKUP(E3182, TC!A:D, 4, FALSE())</f>
        <v>1.0921999995183926</v>
      </c>
      <c r="N3182" s="24">
        <f t="shared" si="245"/>
        <v>3501.8116384558703</v>
      </c>
      <c r="O3182" t="str">
        <f t="shared" si="246"/>
        <v>FACTURA</v>
      </c>
      <c r="P3182" t="str">
        <f t="shared" si="247"/>
        <v>2025</v>
      </c>
      <c r="Q3182" t="str">
        <f t="shared" si="248"/>
        <v>03</v>
      </c>
      <c r="R3182" t="str">
        <f>+IFERROR(VLOOKUP(I3182, Listado!A:B, 2, FALSE()), "COMERCIALIZADORA INTERNACIONAL CARIBBEAN EXOTICS S A")</f>
        <v>PIEDRAHITA PEREZ MARIANA</v>
      </c>
      <c r="S3182" s="25">
        <f>+VLOOKUP(E3182, TC!A:D, 2, FALSE())</f>
        <v>4152.76</v>
      </c>
      <c r="T3182" t="str">
        <f t="shared" si="249"/>
        <v>EUR</v>
      </c>
    </row>
    <row r="3183" spans="1:20" ht="18.75" hidden="1" customHeight="1" x14ac:dyDescent="0.25">
      <c r="A3183" t="s">
        <v>2406</v>
      </c>
      <c r="B3183" t="s">
        <v>5</v>
      </c>
      <c r="C3183" t="s">
        <v>1913</v>
      </c>
      <c r="D3183" s="24">
        <v>11217</v>
      </c>
      <c r="E3183" t="s">
        <v>1664</v>
      </c>
      <c r="F3183" t="s">
        <v>1924</v>
      </c>
      <c r="G3183" t="s">
        <v>1914</v>
      </c>
      <c r="H3183" t="s">
        <v>2455</v>
      </c>
      <c r="I3183" t="s">
        <v>1869</v>
      </c>
      <c r="J3183" t="s">
        <v>1919</v>
      </c>
      <c r="K3183" t="s">
        <v>1959</v>
      </c>
      <c r="L3183" s="24">
        <v>900</v>
      </c>
      <c r="M3183" s="25">
        <f>+VLOOKUP(E3183, TC!A:D, 4, FALSE())</f>
        <v>1.0921999995183926</v>
      </c>
      <c r="N3183" s="24">
        <f t="shared" si="245"/>
        <v>982.97999956655337</v>
      </c>
      <c r="O3183" t="str">
        <f t="shared" si="246"/>
        <v>FACTURA</v>
      </c>
      <c r="P3183" t="str">
        <f t="shared" si="247"/>
        <v>2025</v>
      </c>
      <c r="Q3183" t="str">
        <f t="shared" si="248"/>
        <v>03</v>
      </c>
      <c r="R3183" t="str">
        <f>+IFERROR(VLOOKUP(I3183, Listado!A:B, 2, FALSE()), "COMERCIALIZADORA INTERNACIONAL CARIBBEAN EXOTICS S A")</f>
        <v>PIEDRAHITA PEREZ MARIANA</v>
      </c>
      <c r="S3183" s="25">
        <f>+VLOOKUP(E3183, TC!A:D, 2, FALSE())</f>
        <v>4152.76</v>
      </c>
      <c r="T3183" t="str">
        <f t="shared" si="249"/>
        <v>EUR</v>
      </c>
    </row>
    <row r="3184" spans="1:20" ht="18.75" hidden="1" customHeight="1" x14ac:dyDescent="0.25">
      <c r="A3184" t="s">
        <v>2406</v>
      </c>
      <c r="B3184" t="s">
        <v>5</v>
      </c>
      <c r="C3184" t="s">
        <v>1913</v>
      </c>
      <c r="D3184" s="24">
        <v>11217</v>
      </c>
      <c r="E3184" t="s">
        <v>1664</v>
      </c>
      <c r="F3184" t="s">
        <v>1924</v>
      </c>
      <c r="G3184" t="s">
        <v>1914</v>
      </c>
      <c r="H3184" t="s">
        <v>2455</v>
      </c>
      <c r="I3184" t="s">
        <v>1869</v>
      </c>
      <c r="J3184" t="s">
        <v>1919</v>
      </c>
      <c r="K3184" t="s">
        <v>1960</v>
      </c>
      <c r="L3184" s="24">
        <v>80.8</v>
      </c>
      <c r="M3184" s="25">
        <f>+VLOOKUP(E3184, TC!A:D, 4, FALSE())</f>
        <v>1.0921999995183926</v>
      </c>
      <c r="N3184" s="24">
        <f t="shared" si="245"/>
        <v>88.249759961086127</v>
      </c>
      <c r="O3184" t="str">
        <f t="shared" si="246"/>
        <v>FACTURA</v>
      </c>
      <c r="P3184" t="str">
        <f t="shared" si="247"/>
        <v>2025</v>
      </c>
      <c r="Q3184" t="str">
        <f t="shared" si="248"/>
        <v>03</v>
      </c>
      <c r="R3184" t="str">
        <f>+IFERROR(VLOOKUP(I3184, Listado!A:B, 2, FALSE()), "COMERCIALIZADORA INTERNACIONAL CARIBBEAN EXOTICS S A")</f>
        <v>PIEDRAHITA PEREZ MARIANA</v>
      </c>
      <c r="S3184" s="25">
        <f>+VLOOKUP(E3184, TC!A:D, 2, FALSE())</f>
        <v>4152.76</v>
      </c>
      <c r="T3184" t="str">
        <f t="shared" si="249"/>
        <v>EUR</v>
      </c>
    </row>
    <row r="3185" spans="1:20" ht="18.75" hidden="1" customHeight="1" x14ac:dyDescent="0.25">
      <c r="A3185" t="s">
        <v>2406</v>
      </c>
      <c r="B3185" t="s">
        <v>5</v>
      </c>
      <c r="C3185" t="s">
        <v>1913</v>
      </c>
      <c r="D3185" s="24">
        <v>11218</v>
      </c>
      <c r="E3185" t="s">
        <v>1664</v>
      </c>
      <c r="F3185" t="s">
        <v>1924</v>
      </c>
      <c r="G3185" t="s">
        <v>108</v>
      </c>
      <c r="H3185" t="s">
        <v>2456</v>
      </c>
      <c r="I3185" t="s">
        <v>1869</v>
      </c>
      <c r="J3185" t="s">
        <v>1919</v>
      </c>
      <c r="K3185" t="s">
        <v>20</v>
      </c>
      <c r="L3185" s="24">
        <v>2384</v>
      </c>
      <c r="M3185" s="25">
        <f>+VLOOKUP(E3185, TC!A:D, 4, FALSE())</f>
        <v>1.0921999995183926</v>
      </c>
      <c r="N3185" s="24">
        <f t="shared" si="245"/>
        <v>2603.8047988518479</v>
      </c>
      <c r="O3185" t="str">
        <f t="shared" si="246"/>
        <v>FACTURA</v>
      </c>
      <c r="P3185" t="str">
        <f t="shared" si="247"/>
        <v>2025</v>
      </c>
      <c r="Q3185" t="str">
        <f t="shared" si="248"/>
        <v>03</v>
      </c>
      <c r="R3185" t="str">
        <f>+IFERROR(VLOOKUP(I3185, Listado!A:B, 2, FALSE()), "COMERCIALIZADORA INTERNACIONAL CARIBBEAN EXOTICS S A")</f>
        <v>PIEDRAHITA PEREZ MARIANA</v>
      </c>
      <c r="S3185" s="25">
        <f>+VLOOKUP(E3185, TC!A:D, 2, FALSE())</f>
        <v>4152.76</v>
      </c>
      <c r="T3185" t="str">
        <f t="shared" si="249"/>
        <v>EUR</v>
      </c>
    </row>
    <row r="3186" spans="1:20" ht="18.75" hidden="1" customHeight="1" x14ac:dyDescent="0.25">
      <c r="A3186" t="s">
        <v>2406</v>
      </c>
      <c r="B3186" t="s">
        <v>5</v>
      </c>
      <c r="C3186" t="s">
        <v>1913</v>
      </c>
      <c r="D3186" s="24">
        <v>11218</v>
      </c>
      <c r="E3186" t="s">
        <v>1664</v>
      </c>
      <c r="F3186" t="s">
        <v>1924</v>
      </c>
      <c r="G3186" t="s">
        <v>108</v>
      </c>
      <c r="H3186" t="s">
        <v>2456</v>
      </c>
      <c r="I3186" t="s">
        <v>1869</v>
      </c>
      <c r="J3186" t="s">
        <v>1919</v>
      </c>
      <c r="K3186" t="s">
        <v>1959</v>
      </c>
      <c r="L3186" s="24">
        <v>300</v>
      </c>
      <c r="M3186" s="25">
        <f>+VLOOKUP(E3186, TC!A:D, 4, FALSE())</f>
        <v>1.0921999995183926</v>
      </c>
      <c r="N3186" s="24">
        <f t="shared" si="245"/>
        <v>327.65999985551781</v>
      </c>
      <c r="O3186" t="str">
        <f t="shared" si="246"/>
        <v>FACTURA</v>
      </c>
      <c r="P3186" t="str">
        <f t="shared" si="247"/>
        <v>2025</v>
      </c>
      <c r="Q3186" t="str">
        <f t="shared" si="248"/>
        <v>03</v>
      </c>
      <c r="R3186" t="str">
        <f>+IFERROR(VLOOKUP(I3186, Listado!A:B, 2, FALSE()), "COMERCIALIZADORA INTERNACIONAL CARIBBEAN EXOTICS S A")</f>
        <v>PIEDRAHITA PEREZ MARIANA</v>
      </c>
      <c r="S3186" s="25">
        <f>+VLOOKUP(E3186, TC!A:D, 2, FALSE())</f>
        <v>4152.76</v>
      </c>
      <c r="T3186" t="str">
        <f t="shared" si="249"/>
        <v>EUR</v>
      </c>
    </row>
    <row r="3187" spans="1:20" ht="18.75" hidden="1" customHeight="1" x14ac:dyDescent="0.25">
      <c r="A3187" t="s">
        <v>2406</v>
      </c>
      <c r="B3187" t="s">
        <v>5</v>
      </c>
      <c r="C3187" t="s">
        <v>1913</v>
      </c>
      <c r="D3187" s="24">
        <v>11218</v>
      </c>
      <c r="E3187" t="s">
        <v>1664</v>
      </c>
      <c r="F3187" t="s">
        <v>1924</v>
      </c>
      <c r="G3187" t="s">
        <v>108</v>
      </c>
      <c r="H3187" t="s">
        <v>2456</v>
      </c>
      <c r="I3187" t="s">
        <v>1869</v>
      </c>
      <c r="J3187" t="s">
        <v>1919</v>
      </c>
      <c r="K3187" t="s">
        <v>1960</v>
      </c>
      <c r="L3187" s="24">
        <v>36</v>
      </c>
      <c r="M3187" s="25">
        <f>+VLOOKUP(E3187, TC!A:D, 4, FALSE())</f>
        <v>1.0921999995183926</v>
      </c>
      <c r="N3187" s="24">
        <f t="shared" si="245"/>
        <v>39.319199982662134</v>
      </c>
      <c r="O3187" t="str">
        <f t="shared" si="246"/>
        <v>FACTURA</v>
      </c>
      <c r="P3187" t="str">
        <f t="shared" si="247"/>
        <v>2025</v>
      </c>
      <c r="Q3187" t="str">
        <f t="shared" si="248"/>
        <v>03</v>
      </c>
      <c r="R3187" t="str">
        <f>+IFERROR(VLOOKUP(I3187, Listado!A:B, 2, FALSE()), "COMERCIALIZADORA INTERNACIONAL CARIBBEAN EXOTICS S A")</f>
        <v>PIEDRAHITA PEREZ MARIANA</v>
      </c>
      <c r="S3187" s="25">
        <f>+VLOOKUP(E3187, TC!A:D, 2, FALSE())</f>
        <v>4152.76</v>
      </c>
      <c r="T3187" t="str">
        <f t="shared" si="249"/>
        <v>EUR</v>
      </c>
    </row>
    <row r="3188" spans="1:20" ht="18.75" hidden="1" customHeight="1" x14ac:dyDescent="0.25">
      <c r="A3188" t="s">
        <v>2406</v>
      </c>
      <c r="B3188" t="s">
        <v>5</v>
      </c>
      <c r="C3188" t="s">
        <v>1913</v>
      </c>
      <c r="D3188" s="24">
        <v>11219</v>
      </c>
      <c r="E3188" t="s">
        <v>1664</v>
      </c>
      <c r="F3188" t="s">
        <v>1924</v>
      </c>
      <c r="G3188" t="s">
        <v>108</v>
      </c>
      <c r="H3188" t="s">
        <v>2457</v>
      </c>
      <c r="I3188" t="s">
        <v>1874</v>
      </c>
      <c r="J3188" t="s">
        <v>1917</v>
      </c>
      <c r="K3188" t="s">
        <v>30</v>
      </c>
      <c r="L3188" s="24">
        <v>581.64</v>
      </c>
      <c r="M3188" s="25">
        <f>+VLOOKUP(E3188, TC!A:D, 4, FALSE())</f>
        <v>1.0921999995183926</v>
      </c>
      <c r="N3188" s="24">
        <f t="shared" si="245"/>
        <v>635.26720771987789</v>
      </c>
      <c r="O3188" t="str">
        <f t="shared" si="246"/>
        <v>FACTURA</v>
      </c>
      <c r="P3188" t="str">
        <f t="shared" si="247"/>
        <v>2025</v>
      </c>
      <c r="Q3188" t="str">
        <f t="shared" si="248"/>
        <v>03</v>
      </c>
      <c r="R3188" t="str">
        <f>+IFERROR(VLOOKUP(I3188, Listado!A:B, 2, FALSE()), "COMERCIALIZADORA INTERNACIONAL CARIBBEAN EXOTICS S A")</f>
        <v>PIEDRAHITA PEREZ MARIANA</v>
      </c>
      <c r="S3188" s="25">
        <f>+VLOOKUP(E3188, TC!A:D, 2, FALSE())</f>
        <v>4152.76</v>
      </c>
      <c r="T3188" t="str">
        <f t="shared" si="249"/>
        <v>EUR</v>
      </c>
    </row>
    <row r="3189" spans="1:20" ht="18.75" hidden="1" customHeight="1" x14ac:dyDescent="0.25">
      <c r="A3189" t="s">
        <v>2406</v>
      </c>
      <c r="B3189" t="s">
        <v>5</v>
      </c>
      <c r="C3189" t="s">
        <v>1913</v>
      </c>
      <c r="D3189" s="24">
        <v>11219</v>
      </c>
      <c r="E3189" t="s">
        <v>1664</v>
      </c>
      <c r="F3189" t="s">
        <v>1924</v>
      </c>
      <c r="G3189" t="s">
        <v>108</v>
      </c>
      <c r="H3189" t="s">
        <v>2457</v>
      </c>
      <c r="I3189" t="s">
        <v>1874</v>
      </c>
      <c r="J3189" t="s">
        <v>1917</v>
      </c>
      <c r="K3189" t="s">
        <v>30</v>
      </c>
      <c r="L3189" s="24">
        <v>124.32</v>
      </c>
      <c r="M3189" s="25">
        <f>+VLOOKUP(E3189, TC!A:D, 4, FALSE())</f>
        <v>1.0921999995183926</v>
      </c>
      <c r="N3189" s="24">
        <f t="shared" si="245"/>
        <v>135.78230394012655</v>
      </c>
      <c r="O3189" t="str">
        <f t="shared" si="246"/>
        <v>FACTURA</v>
      </c>
      <c r="P3189" t="str">
        <f t="shared" si="247"/>
        <v>2025</v>
      </c>
      <c r="Q3189" t="str">
        <f t="shared" si="248"/>
        <v>03</v>
      </c>
      <c r="R3189" t="str">
        <f>+IFERROR(VLOOKUP(I3189, Listado!A:B, 2, FALSE()), "COMERCIALIZADORA INTERNACIONAL CARIBBEAN EXOTICS S A")</f>
        <v>PIEDRAHITA PEREZ MARIANA</v>
      </c>
      <c r="S3189" s="25">
        <f>+VLOOKUP(E3189, TC!A:D, 2, FALSE())</f>
        <v>4152.76</v>
      </c>
      <c r="T3189" t="str">
        <f t="shared" si="249"/>
        <v>EUR</v>
      </c>
    </row>
    <row r="3190" spans="1:20" ht="18.75" hidden="1" customHeight="1" x14ac:dyDescent="0.25">
      <c r="A3190" t="s">
        <v>2406</v>
      </c>
      <c r="B3190" t="s">
        <v>5</v>
      </c>
      <c r="C3190" t="s">
        <v>1913</v>
      </c>
      <c r="D3190" s="24">
        <v>11219</v>
      </c>
      <c r="E3190" t="s">
        <v>1664</v>
      </c>
      <c r="F3190" t="s">
        <v>1924</v>
      </c>
      <c r="G3190" t="s">
        <v>108</v>
      </c>
      <c r="H3190" t="s">
        <v>2457</v>
      </c>
      <c r="I3190" t="s">
        <v>1874</v>
      </c>
      <c r="J3190" t="s">
        <v>1917</v>
      </c>
      <c r="K3190" t="s">
        <v>30</v>
      </c>
      <c r="L3190" s="24">
        <v>17.760000000000002</v>
      </c>
      <c r="M3190" s="25">
        <f>+VLOOKUP(E3190, TC!A:D, 4, FALSE())</f>
        <v>1.0921999995183926</v>
      </c>
      <c r="N3190" s="24">
        <f t="shared" si="245"/>
        <v>19.397471991446654</v>
      </c>
      <c r="O3190" t="str">
        <f t="shared" si="246"/>
        <v>FACTURA</v>
      </c>
      <c r="P3190" t="str">
        <f t="shared" si="247"/>
        <v>2025</v>
      </c>
      <c r="Q3190" t="str">
        <f t="shared" si="248"/>
        <v>03</v>
      </c>
      <c r="R3190" t="str">
        <f>+IFERROR(VLOOKUP(I3190, Listado!A:B, 2, FALSE()), "COMERCIALIZADORA INTERNACIONAL CARIBBEAN EXOTICS S A")</f>
        <v>PIEDRAHITA PEREZ MARIANA</v>
      </c>
      <c r="S3190" s="25">
        <f>+VLOOKUP(E3190, TC!A:D, 2, FALSE())</f>
        <v>4152.76</v>
      </c>
      <c r="T3190" t="str">
        <f t="shared" si="249"/>
        <v>EUR</v>
      </c>
    </row>
    <row r="3191" spans="1:20" ht="18.75" hidden="1" customHeight="1" x14ac:dyDescent="0.25">
      <c r="A3191" t="s">
        <v>2406</v>
      </c>
      <c r="B3191" t="s">
        <v>5</v>
      </c>
      <c r="C3191" t="s">
        <v>1913</v>
      </c>
      <c r="D3191" s="24">
        <v>11219</v>
      </c>
      <c r="E3191" t="s">
        <v>1664</v>
      </c>
      <c r="F3191" t="s">
        <v>1924</v>
      </c>
      <c r="G3191" t="s">
        <v>108</v>
      </c>
      <c r="H3191" t="s">
        <v>2457</v>
      </c>
      <c r="I3191" t="s">
        <v>1874</v>
      </c>
      <c r="J3191" t="s">
        <v>1917</v>
      </c>
      <c r="K3191" t="s">
        <v>30</v>
      </c>
      <c r="L3191" s="24">
        <v>519.48</v>
      </c>
      <c r="M3191" s="25">
        <f>+VLOOKUP(E3191, TC!A:D, 4, FALSE())</f>
        <v>1.0921999995183926</v>
      </c>
      <c r="N3191" s="24">
        <f t="shared" si="245"/>
        <v>567.37605574981467</v>
      </c>
      <c r="O3191" t="str">
        <f t="shared" si="246"/>
        <v>FACTURA</v>
      </c>
      <c r="P3191" t="str">
        <f t="shared" si="247"/>
        <v>2025</v>
      </c>
      <c r="Q3191" t="str">
        <f t="shared" si="248"/>
        <v>03</v>
      </c>
      <c r="R3191" t="str">
        <f>+IFERROR(VLOOKUP(I3191, Listado!A:B, 2, FALSE()), "COMERCIALIZADORA INTERNACIONAL CARIBBEAN EXOTICS S A")</f>
        <v>PIEDRAHITA PEREZ MARIANA</v>
      </c>
      <c r="S3191" s="25">
        <f>+VLOOKUP(E3191, TC!A:D, 2, FALSE())</f>
        <v>4152.76</v>
      </c>
      <c r="T3191" t="str">
        <f t="shared" si="249"/>
        <v>EUR</v>
      </c>
    </row>
    <row r="3192" spans="1:20" ht="18.75" hidden="1" customHeight="1" x14ac:dyDescent="0.25">
      <c r="A3192" t="s">
        <v>2406</v>
      </c>
      <c r="B3192" t="s">
        <v>5</v>
      </c>
      <c r="C3192" t="s">
        <v>1913</v>
      </c>
      <c r="D3192" s="24">
        <v>11219</v>
      </c>
      <c r="E3192" t="s">
        <v>1664</v>
      </c>
      <c r="F3192" t="s">
        <v>1924</v>
      </c>
      <c r="G3192" t="s">
        <v>108</v>
      </c>
      <c r="H3192" t="s">
        <v>2457</v>
      </c>
      <c r="I3192" t="s">
        <v>1874</v>
      </c>
      <c r="J3192" t="s">
        <v>1917</v>
      </c>
      <c r="K3192" t="s">
        <v>26</v>
      </c>
      <c r="L3192" s="24">
        <v>2966.4</v>
      </c>
      <c r="M3192" s="25">
        <f>+VLOOKUP(E3192, TC!A:D, 4, FALSE())</f>
        <v>1.0921999995183926</v>
      </c>
      <c r="N3192" s="24">
        <f t="shared" si="245"/>
        <v>3239.9020785713601</v>
      </c>
      <c r="O3192" t="str">
        <f t="shared" si="246"/>
        <v>FACTURA</v>
      </c>
      <c r="P3192" t="str">
        <f t="shared" si="247"/>
        <v>2025</v>
      </c>
      <c r="Q3192" t="str">
        <f t="shared" si="248"/>
        <v>03</v>
      </c>
      <c r="R3192" t="str">
        <f>+IFERROR(VLOOKUP(I3192, Listado!A:B, 2, FALSE()), "COMERCIALIZADORA INTERNACIONAL CARIBBEAN EXOTICS S A")</f>
        <v>PIEDRAHITA PEREZ MARIANA</v>
      </c>
      <c r="S3192" s="25">
        <f>+VLOOKUP(E3192, TC!A:D, 2, FALSE())</f>
        <v>4152.76</v>
      </c>
      <c r="T3192" t="str">
        <f t="shared" si="249"/>
        <v>EUR</v>
      </c>
    </row>
    <row r="3193" spans="1:20" ht="18.75" hidden="1" customHeight="1" x14ac:dyDescent="0.25">
      <c r="A3193" t="s">
        <v>2406</v>
      </c>
      <c r="B3193" t="s">
        <v>5</v>
      </c>
      <c r="C3193" t="s">
        <v>1913</v>
      </c>
      <c r="D3193" s="24">
        <v>11219</v>
      </c>
      <c r="E3193" t="s">
        <v>1664</v>
      </c>
      <c r="F3193" t="s">
        <v>1924</v>
      </c>
      <c r="G3193" t="s">
        <v>108</v>
      </c>
      <c r="H3193" t="s">
        <v>2457</v>
      </c>
      <c r="I3193" t="s">
        <v>1874</v>
      </c>
      <c r="J3193" t="s">
        <v>1917</v>
      </c>
      <c r="K3193" t="s">
        <v>1959</v>
      </c>
      <c r="L3193" s="24">
        <v>550</v>
      </c>
      <c r="M3193" s="25">
        <f>+VLOOKUP(E3193, TC!A:D, 4, FALSE())</f>
        <v>1.0921999995183926</v>
      </c>
      <c r="N3193" s="24">
        <f t="shared" si="245"/>
        <v>600.70999973511596</v>
      </c>
      <c r="O3193" t="str">
        <f t="shared" si="246"/>
        <v>FACTURA</v>
      </c>
      <c r="P3193" t="str">
        <f t="shared" si="247"/>
        <v>2025</v>
      </c>
      <c r="Q3193" t="str">
        <f t="shared" si="248"/>
        <v>03</v>
      </c>
      <c r="R3193" t="str">
        <f>+IFERROR(VLOOKUP(I3193, Listado!A:B, 2, FALSE()), "COMERCIALIZADORA INTERNACIONAL CARIBBEAN EXOTICS S A")</f>
        <v>PIEDRAHITA PEREZ MARIANA</v>
      </c>
      <c r="S3193" s="25">
        <f>+VLOOKUP(E3193, TC!A:D, 2, FALSE())</f>
        <v>4152.76</v>
      </c>
      <c r="T3193" t="str">
        <f t="shared" si="249"/>
        <v>EUR</v>
      </c>
    </row>
    <row r="3194" spans="1:20" ht="18.75" hidden="1" customHeight="1" x14ac:dyDescent="0.25">
      <c r="A3194" t="s">
        <v>2406</v>
      </c>
      <c r="B3194" t="s">
        <v>5</v>
      </c>
      <c r="C3194" t="s">
        <v>1913</v>
      </c>
      <c r="D3194" s="24">
        <v>11219</v>
      </c>
      <c r="E3194" t="s">
        <v>1664</v>
      </c>
      <c r="F3194" t="s">
        <v>1924</v>
      </c>
      <c r="G3194" t="s">
        <v>108</v>
      </c>
      <c r="H3194" t="s">
        <v>2457</v>
      </c>
      <c r="I3194" t="s">
        <v>1874</v>
      </c>
      <c r="J3194" t="s">
        <v>1917</v>
      </c>
      <c r="K3194" t="s">
        <v>1960</v>
      </c>
      <c r="L3194" s="24">
        <v>44.4</v>
      </c>
      <c r="M3194" s="25">
        <f>+VLOOKUP(E3194, TC!A:D, 4, FALSE())</f>
        <v>1.0921999995183926</v>
      </c>
      <c r="N3194" s="24">
        <f t="shared" si="245"/>
        <v>48.493679978616633</v>
      </c>
      <c r="O3194" t="str">
        <f t="shared" si="246"/>
        <v>FACTURA</v>
      </c>
      <c r="P3194" t="str">
        <f t="shared" si="247"/>
        <v>2025</v>
      </c>
      <c r="Q3194" t="str">
        <f t="shared" si="248"/>
        <v>03</v>
      </c>
      <c r="R3194" t="str">
        <f>+IFERROR(VLOOKUP(I3194, Listado!A:B, 2, FALSE()), "COMERCIALIZADORA INTERNACIONAL CARIBBEAN EXOTICS S A")</f>
        <v>PIEDRAHITA PEREZ MARIANA</v>
      </c>
      <c r="S3194" s="25">
        <f>+VLOOKUP(E3194, TC!A:D, 2, FALSE())</f>
        <v>4152.76</v>
      </c>
      <c r="T3194" t="str">
        <f t="shared" si="249"/>
        <v>EUR</v>
      </c>
    </row>
    <row r="3195" spans="1:20" ht="18.75" hidden="1" customHeight="1" x14ac:dyDescent="0.25">
      <c r="A3195" t="s">
        <v>2406</v>
      </c>
      <c r="B3195" t="s">
        <v>5</v>
      </c>
      <c r="C3195" t="s">
        <v>1913</v>
      </c>
      <c r="D3195" s="24">
        <v>11220</v>
      </c>
      <c r="E3195" t="s">
        <v>1664</v>
      </c>
      <c r="F3195" t="s">
        <v>1924</v>
      </c>
      <c r="G3195" t="s">
        <v>108</v>
      </c>
      <c r="H3195" t="s">
        <v>2458</v>
      </c>
      <c r="I3195" t="s">
        <v>1874</v>
      </c>
      <c r="J3195" t="s">
        <v>1917</v>
      </c>
      <c r="K3195" t="s">
        <v>26</v>
      </c>
      <c r="L3195" s="24">
        <v>1058</v>
      </c>
      <c r="M3195" s="25">
        <f>+VLOOKUP(E3195, TC!A:D, 4, FALSE())</f>
        <v>1.0921999995183926</v>
      </c>
      <c r="N3195" s="24">
        <f t="shared" si="245"/>
        <v>1155.5475994904593</v>
      </c>
      <c r="O3195" t="str">
        <f t="shared" si="246"/>
        <v>FACTURA</v>
      </c>
      <c r="P3195" t="str">
        <f t="shared" si="247"/>
        <v>2025</v>
      </c>
      <c r="Q3195" t="str">
        <f t="shared" si="248"/>
        <v>03</v>
      </c>
      <c r="R3195" t="str">
        <f>+IFERROR(VLOOKUP(I3195, Listado!A:B, 2, FALSE()), "COMERCIALIZADORA INTERNACIONAL CARIBBEAN EXOTICS S A")</f>
        <v>PIEDRAHITA PEREZ MARIANA</v>
      </c>
      <c r="S3195" s="25">
        <f>+VLOOKUP(E3195, TC!A:D, 2, FALSE())</f>
        <v>4152.76</v>
      </c>
      <c r="T3195" t="str">
        <f t="shared" si="249"/>
        <v>EUR</v>
      </c>
    </row>
    <row r="3196" spans="1:20" ht="18.75" hidden="1" customHeight="1" x14ac:dyDescent="0.25">
      <c r="A3196" t="s">
        <v>2406</v>
      </c>
      <c r="B3196" t="s">
        <v>5</v>
      </c>
      <c r="C3196" t="s">
        <v>1913</v>
      </c>
      <c r="D3196" s="24">
        <v>11220</v>
      </c>
      <c r="E3196" t="s">
        <v>1664</v>
      </c>
      <c r="F3196" t="s">
        <v>1924</v>
      </c>
      <c r="G3196" t="s">
        <v>108</v>
      </c>
      <c r="H3196" t="s">
        <v>2458</v>
      </c>
      <c r="I3196" t="s">
        <v>1874</v>
      </c>
      <c r="J3196" t="s">
        <v>1917</v>
      </c>
      <c r="K3196" t="s">
        <v>26</v>
      </c>
      <c r="L3196" s="24">
        <v>1886</v>
      </c>
      <c r="M3196" s="25">
        <f>+VLOOKUP(E3196, TC!A:D, 4, FALSE())</f>
        <v>1.0921999995183926</v>
      </c>
      <c r="N3196" s="24">
        <f t="shared" si="245"/>
        <v>2059.8891990916886</v>
      </c>
      <c r="O3196" t="str">
        <f t="shared" si="246"/>
        <v>FACTURA</v>
      </c>
      <c r="P3196" t="str">
        <f t="shared" si="247"/>
        <v>2025</v>
      </c>
      <c r="Q3196" t="str">
        <f t="shared" si="248"/>
        <v>03</v>
      </c>
      <c r="R3196" t="str">
        <f>+IFERROR(VLOOKUP(I3196, Listado!A:B, 2, FALSE()), "COMERCIALIZADORA INTERNACIONAL CARIBBEAN EXOTICS S A")</f>
        <v>PIEDRAHITA PEREZ MARIANA</v>
      </c>
      <c r="S3196" s="25">
        <f>+VLOOKUP(E3196, TC!A:D, 2, FALSE())</f>
        <v>4152.76</v>
      </c>
      <c r="T3196" t="str">
        <f t="shared" si="249"/>
        <v>EUR</v>
      </c>
    </row>
    <row r="3197" spans="1:20" ht="18.75" hidden="1" customHeight="1" x14ac:dyDescent="0.25">
      <c r="A3197" t="s">
        <v>2406</v>
      </c>
      <c r="B3197" t="s">
        <v>5</v>
      </c>
      <c r="C3197" t="s">
        <v>1913</v>
      </c>
      <c r="D3197" s="24">
        <v>11220</v>
      </c>
      <c r="E3197" t="s">
        <v>1664</v>
      </c>
      <c r="F3197" t="s">
        <v>1924</v>
      </c>
      <c r="G3197" t="s">
        <v>108</v>
      </c>
      <c r="H3197" t="s">
        <v>2458</v>
      </c>
      <c r="I3197" t="s">
        <v>1874</v>
      </c>
      <c r="J3197" t="s">
        <v>1917</v>
      </c>
      <c r="K3197" t="s">
        <v>1959</v>
      </c>
      <c r="L3197" s="24">
        <v>300</v>
      </c>
      <c r="M3197" s="25">
        <f>+VLOOKUP(E3197, TC!A:D, 4, FALSE())</f>
        <v>1.0921999995183926</v>
      </c>
      <c r="N3197" s="24">
        <f t="shared" si="245"/>
        <v>327.65999985551781</v>
      </c>
      <c r="O3197" t="str">
        <f t="shared" si="246"/>
        <v>FACTURA</v>
      </c>
      <c r="P3197" t="str">
        <f t="shared" si="247"/>
        <v>2025</v>
      </c>
      <c r="Q3197" t="str">
        <f t="shared" si="248"/>
        <v>03</v>
      </c>
      <c r="R3197" t="str">
        <f>+IFERROR(VLOOKUP(I3197, Listado!A:B, 2, FALSE()), "COMERCIALIZADORA INTERNACIONAL CARIBBEAN EXOTICS S A")</f>
        <v>PIEDRAHITA PEREZ MARIANA</v>
      </c>
      <c r="S3197" s="25">
        <f>+VLOOKUP(E3197, TC!A:D, 2, FALSE())</f>
        <v>4152.76</v>
      </c>
      <c r="T3197" t="str">
        <f t="shared" si="249"/>
        <v>EUR</v>
      </c>
    </row>
    <row r="3198" spans="1:20" ht="18.75" hidden="1" customHeight="1" x14ac:dyDescent="0.25">
      <c r="A3198" t="s">
        <v>2406</v>
      </c>
      <c r="B3198" t="s">
        <v>5</v>
      </c>
      <c r="C3198" t="s">
        <v>1913</v>
      </c>
      <c r="D3198" s="24">
        <v>11220</v>
      </c>
      <c r="E3198" t="s">
        <v>1664</v>
      </c>
      <c r="F3198" t="s">
        <v>1924</v>
      </c>
      <c r="G3198" t="s">
        <v>108</v>
      </c>
      <c r="H3198" t="s">
        <v>2458</v>
      </c>
      <c r="I3198" t="s">
        <v>1874</v>
      </c>
      <c r="J3198" t="s">
        <v>1917</v>
      </c>
      <c r="K3198" t="s">
        <v>1960</v>
      </c>
      <c r="L3198" s="24">
        <v>20</v>
      </c>
      <c r="M3198" s="25">
        <f>+VLOOKUP(E3198, TC!A:D, 4, FALSE())</f>
        <v>1.0921999995183926</v>
      </c>
      <c r="N3198" s="24">
        <f t="shared" si="245"/>
        <v>21.843999990367852</v>
      </c>
      <c r="O3198" t="str">
        <f t="shared" si="246"/>
        <v>FACTURA</v>
      </c>
      <c r="P3198" t="str">
        <f t="shared" si="247"/>
        <v>2025</v>
      </c>
      <c r="Q3198" t="str">
        <f t="shared" si="248"/>
        <v>03</v>
      </c>
      <c r="R3198" t="str">
        <f>+IFERROR(VLOOKUP(I3198, Listado!A:B, 2, FALSE()), "COMERCIALIZADORA INTERNACIONAL CARIBBEAN EXOTICS S A")</f>
        <v>PIEDRAHITA PEREZ MARIANA</v>
      </c>
      <c r="S3198" s="25">
        <f>+VLOOKUP(E3198, TC!A:D, 2, FALSE())</f>
        <v>4152.76</v>
      </c>
      <c r="T3198" t="str">
        <f t="shared" si="249"/>
        <v>EUR</v>
      </c>
    </row>
    <row r="3199" spans="1:20" ht="18.75" hidden="1" customHeight="1" x14ac:dyDescent="0.25">
      <c r="A3199" t="s">
        <v>2406</v>
      </c>
      <c r="B3199" t="s">
        <v>5</v>
      </c>
      <c r="C3199" t="s">
        <v>1913</v>
      </c>
      <c r="D3199" s="24">
        <v>11221</v>
      </c>
      <c r="E3199" t="s">
        <v>1664</v>
      </c>
      <c r="F3199" t="s">
        <v>99</v>
      </c>
      <c r="G3199" t="s">
        <v>1914</v>
      </c>
      <c r="I3199" t="s">
        <v>1845</v>
      </c>
      <c r="J3199" t="s">
        <v>1915</v>
      </c>
      <c r="K3199" t="s">
        <v>2020</v>
      </c>
      <c r="L3199" s="24">
        <v>23250</v>
      </c>
      <c r="M3199" s="25">
        <f>+VLOOKUP(E3199, TC!A:D, 4, FALSE())</f>
        <v>1.0921999995183926</v>
      </c>
      <c r="N3199" s="24">
        <f t="shared" si="245"/>
        <v>23250</v>
      </c>
      <c r="O3199" t="str">
        <f t="shared" si="246"/>
        <v>FACTURA</v>
      </c>
      <c r="P3199" t="str">
        <f t="shared" si="247"/>
        <v>2025</v>
      </c>
      <c r="Q3199" t="str">
        <f t="shared" si="248"/>
        <v>03</v>
      </c>
      <c r="R3199" t="str">
        <f>+IFERROR(VLOOKUP(I3199, Listado!A:B, 2, FALSE()), "COMERCIALIZADORA INTERNACIONAL CARIBBEAN EXOTICS S A")</f>
        <v>LONDOÑO ECHEVERRI ALEJANDRA</v>
      </c>
      <c r="S3199" s="25">
        <f>+VLOOKUP(E3199, TC!A:D, 2, FALSE())</f>
        <v>4152.76</v>
      </c>
      <c r="T3199" t="str">
        <f t="shared" si="249"/>
        <v>COP</v>
      </c>
    </row>
    <row r="3200" spans="1:20" ht="18.75" hidden="1" customHeight="1" x14ac:dyDescent="0.25">
      <c r="A3200" t="s">
        <v>2406</v>
      </c>
      <c r="B3200" t="s">
        <v>5</v>
      </c>
      <c r="C3200" t="s">
        <v>1913</v>
      </c>
      <c r="D3200" s="24">
        <v>11221</v>
      </c>
      <c r="E3200" t="s">
        <v>1664</v>
      </c>
      <c r="F3200" t="s">
        <v>99</v>
      </c>
      <c r="G3200" t="s">
        <v>1914</v>
      </c>
      <c r="I3200" t="s">
        <v>1845</v>
      </c>
      <c r="J3200" t="s">
        <v>1915</v>
      </c>
      <c r="K3200" t="s">
        <v>2020</v>
      </c>
      <c r="L3200" s="24">
        <v>1800</v>
      </c>
      <c r="M3200" s="25">
        <f>+VLOOKUP(E3200, TC!A:D, 4, FALSE())</f>
        <v>1.0921999995183926</v>
      </c>
      <c r="N3200" s="24">
        <f t="shared" si="245"/>
        <v>1800</v>
      </c>
      <c r="O3200" t="str">
        <f t="shared" si="246"/>
        <v>FACTURA</v>
      </c>
      <c r="P3200" t="str">
        <f t="shared" si="247"/>
        <v>2025</v>
      </c>
      <c r="Q3200" t="str">
        <f t="shared" si="248"/>
        <v>03</v>
      </c>
      <c r="R3200" t="str">
        <f>+IFERROR(VLOOKUP(I3200, Listado!A:B, 2, FALSE()), "COMERCIALIZADORA INTERNACIONAL CARIBBEAN EXOTICS S A")</f>
        <v>LONDOÑO ECHEVERRI ALEJANDRA</v>
      </c>
      <c r="S3200" s="25">
        <f>+VLOOKUP(E3200, TC!A:D, 2, FALSE())</f>
        <v>4152.76</v>
      </c>
      <c r="T3200" t="str">
        <f t="shared" si="249"/>
        <v>COP</v>
      </c>
    </row>
    <row r="3201" spans="1:20" ht="18.75" hidden="1" customHeight="1" x14ac:dyDescent="0.25">
      <c r="A3201" t="s">
        <v>2406</v>
      </c>
      <c r="B3201" t="s">
        <v>5</v>
      </c>
      <c r="C3201" t="s">
        <v>1913</v>
      </c>
      <c r="D3201" s="24">
        <v>11221</v>
      </c>
      <c r="E3201" t="s">
        <v>1664</v>
      </c>
      <c r="F3201" t="s">
        <v>99</v>
      </c>
      <c r="G3201" t="s">
        <v>1914</v>
      </c>
      <c r="I3201" t="s">
        <v>1845</v>
      </c>
      <c r="J3201" t="s">
        <v>1915</v>
      </c>
      <c r="K3201" t="s">
        <v>2020</v>
      </c>
      <c r="L3201" s="24">
        <v>26850</v>
      </c>
      <c r="M3201" s="25">
        <f>+VLOOKUP(E3201, TC!A:D, 4, FALSE())</f>
        <v>1.0921999995183926</v>
      </c>
      <c r="N3201" s="24">
        <f t="shared" si="245"/>
        <v>26850</v>
      </c>
      <c r="O3201" t="str">
        <f t="shared" si="246"/>
        <v>FACTURA</v>
      </c>
      <c r="P3201" t="str">
        <f t="shared" si="247"/>
        <v>2025</v>
      </c>
      <c r="Q3201" t="str">
        <f t="shared" si="248"/>
        <v>03</v>
      </c>
      <c r="R3201" t="str">
        <f>+IFERROR(VLOOKUP(I3201, Listado!A:B, 2, FALSE()), "COMERCIALIZADORA INTERNACIONAL CARIBBEAN EXOTICS S A")</f>
        <v>LONDOÑO ECHEVERRI ALEJANDRA</v>
      </c>
      <c r="S3201" s="25">
        <f>+VLOOKUP(E3201, TC!A:D, 2, FALSE())</f>
        <v>4152.76</v>
      </c>
      <c r="T3201" t="str">
        <f t="shared" si="249"/>
        <v>COP</v>
      </c>
    </row>
    <row r="3202" spans="1:20" ht="18.75" hidden="1" customHeight="1" x14ac:dyDescent="0.25">
      <c r="A3202" t="s">
        <v>2406</v>
      </c>
      <c r="B3202" t="s">
        <v>5</v>
      </c>
      <c r="C3202" t="s">
        <v>1913</v>
      </c>
      <c r="D3202" s="24">
        <v>11221</v>
      </c>
      <c r="E3202" t="s">
        <v>1664</v>
      </c>
      <c r="F3202" t="s">
        <v>99</v>
      </c>
      <c r="G3202" t="s">
        <v>1914</v>
      </c>
      <c r="I3202" t="s">
        <v>1845</v>
      </c>
      <c r="J3202" t="s">
        <v>1915</v>
      </c>
      <c r="K3202" t="s">
        <v>2020</v>
      </c>
      <c r="L3202" s="24">
        <v>52800</v>
      </c>
      <c r="M3202" s="25">
        <f>+VLOOKUP(E3202, TC!A:D, 4, FALSE())</f>
        <v>1.0921999995183926</v>
      </c>
      <c r="N3202" s="24">
        <f t="shared" ref="N3202:N3265" si="250">+IF(F3202="EUR", (M3202*L3202), IF(I3202="JUAN MATAS SAS", (L3202/S3202), L3202))</f>
        <v>52800</v>
      </c>
      <c r="O3202" t="str">
        <f t="shared" ref="O3202:O3265" si="251">+IF(C3202="CFE", "FACTURA", IF(ISERROR(SEARCH("ANULA", H3202))=FALSE(), "ANULACIÓN FE", IF(ISERROR(SEARCH("CANCELLATION", H3202))=FALSE(), "ANULACIÓN FE", "NOTAS")))</f>
        <v>FACTURA</v>
      </c>
      <c r="P3202" t="str">
        <f t="shared" ref="P3202:P3265" si="252">+LEFT(E3202, 4)</f>
        <v>2025</v>
      </c>
      <c r="Q3202" t="str">
        <f t="shared" ref="Q3202:Q3265" si="253">+MID(E3202, 5, 2)</f>
        <v>03</v>
      </c>
      <c r="R3202" t="str">
        <f>+IFERROR(VLOOKUP(I3202, Listado!A:B, 2, FALSE()), "COMERCIALIZADORA INTERNACIONAL CARIBBEAN EXOTICS S A")</f>
        <v>LONDOÑO ECHEVERRI ALEJANDRA</v>
      </c>
      <c r="S3202" s="25">
        <f>+VLOOKUP(E3202, TC!A:D, 2, FALSE())</f>
        <v>4152.76</v>
      </c>
      <c r="T3202" t="str">
        <f t="shared" ref="T3202:T3265" si="254">+IF(I3202="JUAN MATAS SAS", "USD", F3202)</f>
        <v>COP</v>
      </c>
    </row>
    <row r="3203" spans="1:20" ht="18.75" hidden="1" customHeight="1" x14ac:dyDescent="0.25">
      <c r="A3203" t="s">
        <v>2406</v>
      </c>
      <c r="B3203" t="s">
        <v>5</v>
      </c>
      <c r="C3203" t="s">
        <v>1913</v>
      </c>
      <c r="D3203" s="24">
        <v>11221</v>
      </c>
      <c r="E3203" t="s">
        <v>1664</v>
      </c>
      <c r="F3203" t="s">
        <v>99</v>
      </c>
      <c r="G3203" t="s">
        <v>1914</v>
      </c>
      <c r="I3203" t="s">
        <v>1845</v>
      </c>
      <c r="J3203" t="s">
        <v>1915</v>
      </c>
      <c r="K3203" t="s">
        <v>2020</v>
      </c>
      <c r="L3203" s="24">
        <v>19800</v>
      </c>
      <c r="M3203" s="25">
        <f>+VLOOKUP(E3203, TC!A:D, 4, FALSE())</f>
        <v>1.0921999995183926</v>
      </c>
      <c r="N3203" s="24">
        <f t="shared" si="250"/>
        <v>19800</v>
      </c>
      <c r="O3203" t="str">
        <f t="shared" si="251"/>
        <v>FACTURA</v>
      </c>
      <c r="P3203" t="str">
        <f t="shared" si="252"/>
        <v>2025</v>
      </c>
      <c r="Q3203" t="str">
        <f t="shared" si="253"/>
        <v>03</v>
      </c>
      <c r="R3203" t="str">
        <f>+IFERROR(VLOOKUP(I3203, Listado!A:B, 2, FALSE()), "COMERCIALIZADORA INTERNACIONAL CARIBBEAN EXOTICS S A")</f>
        <v>LONDOÑO ECHEVERRI ALEJANDRA</v>
      </c>
      <c r="S3203" s="25">
        <f>+VLOOKUP(E3203, TC!A:D, 2, FALSE())</f>
        <v>4152.76</v>
      </c>
      <c r="T3203" t="str">
        <f t="shared" si="254"/>
        <v>COP</v>
      </c>
    </row>
    <row r="3204" spans="1:20" ht="18.75" hidden="1" customHeight="1" x14ac:dyDescent="0.25">
      <c r="A3204" t="s">
        <v>2406</v>
      </c>
      <c r="B3204" t="s">
        <v>5</v>
      </c>
      <c r="C3204" t="s">
        <v>1913</v>
      </c>
      <c r="D3204" s="24">
        <v>11221</v>
      </c>
      <c r="E3204" t="s">
        <v>1664</v>
      </c>
      <c r="F3204" t="s">
        <v>99</v>
      </c>
      <c r="G3204" t="s">
        <v>1914</v>
      </c>
      <c r="I3204" t="s">
        <v>1845</v>
      </c>
      <c r="J3204" t="s">
        <v>1915</v>
      </c>
      <c r="K3204" t="s">
        <v>2020</v>
      </c>
      <c r="L3204" s="24">
        <v>3600</v>
      </c>
      <c r="M3204" s="25">
        <f>+VLOOKUP(E3204, TC!A:D, 4, FALSE())</f>
        <v>1.0921999995183926</v>
      </c>
      <c r="N3204" s="24">
        <f t="shared" si="250"/>
        <v>3600</v>
      </c>
      <c r="O3204" t="str">
        <f t="shared" si="251"/>
        <v>FACTURA</v>
      </c>
      <c r="P3204" t="str">
        <f t="shared" si="252"/>
        <v>2025</v>
      </c>
      <c r="Q3204" t="str">
        <f t="shared" si="253"/>
        <v>03</v>
      </c>
      <c r="R3204" t="str">
        <f>+IFERROR(VLOOKUP(I3204, Listado!A:B, 2, FALSE()), "COMERCIALIZADORA INTERNACIONAL CARIBBEAN EXOTICS S A")</f>
        <v>LONDOÑO ECHEVERRI ALEJANDRA</v>
      </c>
      <c r="S3204" s="25">
        <f>+VLOOKUP(E3204, TC!A:D, 2, FALSE())</f>
        <v>4152.76</v>
      </c>
      <c r="T3204" t="str">
        <f t="shared" si="254"/>
        <v>COP</v>
      </c>
    </row>
    <row r="3205" spans="1:20" ht="18.75" hidden="1" customHeight="1" x14ac:dyDescent="0.25">
      <c r="A3205" t="s">
        <v>2406</v>
      </c>
      <c r="B3205" t="s">
        <v>5</v>
      </c>
      <c r="C3205" t="s">
        <v>1913</v>
      </c>
      <c r="D3205" s="24">
        <v>11221</v>
      </c>
      <c r="E3205" t="s">
        <v>1664</v>
      </c>
      <c r="F3205" t="s">
        <v>99</v>
      </c>
      <c r="G3205" t="s">
        <v>1914</v>
      </c>
      <c r="I3205" t="s">
        <v>1845</v>
      </c>
      <c r="J3205" t="s">
        <v>1915</v>
      </c>
      <c r="K3205" t="s">
        <v>2020</v>
      </c>
      <c r="L3205" s="24">
        <v>19650</v>
      </c>
      <c r="M3205" s="25">
        <f>+VLOOKUP(E3205, TC!A:D, 4, FALSE())</f>
        <v>1.0921999995183926</v>
      </c>
      <c r="N3205" s="24">
        <f t="shared" si="250"/>
        <v>19650</v>
      </c>
      <c r="O3205" t="str">
        <f t="shared" si="251"/>
        <v>FACTURA</v>
      </c>
      <c r="P3205" t="str">
        <f t="shared" si="252"/>
        <v>2025</v>
      </c>
      <c r="Q3205" t="str">
        <f t="shared" si="253"/>
        <v>03</v>
      </c>
      <c r="R3205" t="str">
        <f>+IFERROR(VLOOKUP(I3205, Listado!A:B, 2, FALSE()), "COMERCIALIZADORA INTERNACIONAL CARIBBEAN EXOTICS S A")</f>
        <v>LONDOÑO ECHEVERRI ALEJANDRA</v>
      </c>
      <c r="S3205" s="25">
        <f>+VLOOKUP(E3205, TC!A:D, 2, FALSE())</f>
        <v>4152.76</v>
      </c>
      <c r="T3205" t="str">
        <f t="shared" si="254"/>
        <v>COP</v>
      </c>
    </row>
    <row r="3206" spans="1:20" ht="18.75" hidden="1" customHeight="1" x14ac:dyDescent="0.25">
      <c r="A3206" t="s">
        <v>2406</v>
      </c>
      <c r="B3206" t="s">
        <v>5</v>
      </c>
      <c r="C3206" t="s">
        <v>1913</v>
      </c>
      <c r="D3206" s="24">
        <v>11221</v>
      </c>
      <c r="E3206" t="s">
        <v>1664</v>
      </c>
      <c r="F3206" t="s">
        <v>99</v>
      </c>
      <c r="G3206" t="s">
        <v>1914</v>
      </c>
      <c r="I3206" t="s">
        <v>1845</v>
      </c>
      <c r="J3206" t="s">
        <v>1915</v>
      </c>
      <c r="K3206" t="s">
        <v>2020</v>
      </c>
      <c r="L3206" s="24">
        <v>30450</v>
      </c>
      <c r="M3206" s="25">
        <f>+VLOOKUP(E3206, TC!A:D, 4, FALSE())</f>
        <v>1.0921999995183926</v>
      </c>
      <c r="N3206" s="24">
        <f t="shared" si="250"/>
        <v>30450</v>
      </c>
      <c r="O3206" t="str">
        <f t="shared" si="251"/>
        <v>FACTURA</v>
      </c>
      <c r="P3206" t="str">
        <f t="shared" si="252"/>
        <v>2025</v>
      </c>
      <c r="Q3206" t="str">
        <f t="shared" si="253"/>
        <v>03</v>
      </c>
      <c r="R3206" t="str">
        <f>+IFERROR(VLOOKUP(I3206, Listado!A:B, 2, FALSE()), "COMERCIALIZADORA INTERNACIONAL CARIBBEAN EXOTICS S A")</f>
        <v>LONDOÑO ECHEVERRI ALEJANDRA</v>
      </c>
      <c r="S3206" s="25">
        <f>+VLOOKUP(E3206, TC!A:D, 2, FALSE())</f>
        <v>4152.76</v>
      </c>
      <c r="T3206" t="str">
        <f t="shared" si="254"/>
        <v>COP</v>
      </c>
    </row>
    <row r="3207" spans="1:20" ht="18.75" hidden="1" customHeight="1" x14ac:dyDescent="0.25">
      <c r="A3207" t="s">
        <v>2406</v>
      </c>
      <c r="B3207" t="s">
        <v>5</v>
      </c>
      <c r="C3207" t="s">
        <v>1913</v>
      </c>
      <c r="D3207" s="24">
        <v>11221</v>
      </c>
      <c r="E3207" t="s">
        <v>1664</v>
      </c>
      <c r="F3207" t="s">
        <v>99</v>
      </c>
      <c r="G3207" t="s">
        <v>1914</v>
      </c>
      <c r="I3207" t="s">
        <v>1845</v>
      </c>
      <c r="J3207" t="s">
        <v>1915</v>
      </c>
      <c r="K3207" t="s">
        <v>2020</v>
      </c>
      <c r="L3207" s="24">
        <v>4350</v>
      </c>
      <c r="M3207" s="25">
        <f>+VLOOKUP(E3207, TC!A:D, 4, FALSE())</f>
        <v>1.0921999995183926</v>
      </c>
      <c r="N3207" s="24">
        <f t="shared" si="250"/>
        <v>4350</v>
      </c>
      <c r="O3207" t="str">
        <f t="shared" si="251"/>
        <v>FACTURA</v>
      </c>
      <c r="P3207" t="str">
        <f t="shared" si="252"/>
        <v>2025</v>
      </c>
      <c r="Q3207" t="str">
        <f t="shared" si="253"/>
        <v>03</v>
      </c>
      <c r="R3207" t="str">
        <f>+IFERROR(VLOOKUP(I3207, Listado!A:B, 2, FALSE()), "COMERCIALIZADORA INTERNACIONAL CARIBBEAN EXOTICS S A")</f>
        <v>LONDOÑO ECHEVERRI ALEJANDRA</v>
      </c>
      <c r="S3207" s="25">
        <f>+VLOOKUP(E3207, TC!A:D, 2, FALSE())</f>
        <v>4152.76</v>
      </c>
      <c r="T3207" t="str">
        <f t="shared" si="254"/>
        <v>COP</v>
      </c>
    </row>
    <row r="3208" spans="1:20" ht="18.75" hidden="1" customHeight="1" x14ac:dyDescent="0.25">
      <c r="A3208" t="s">
        <v>2406</v>
      </c>
      <c r="B3208" t="s">
        <v>5</v>
      </c>
      <c r="C3208" t="s">
        <v>1913</v>
      </c>
      <c r="D3208" s="24">
        <v>11221</v>
      </c>
      <c r="E3208" t="s">
        <v>1664</v>
      </c>
      <c r="F3208" t="s">
        <v>99</v>
      </c>
      <c r="G3208" t="s">
        <v>1914</v>
      </c>
      <c r="I3208" t="s">
        <v>1845</v>
      </c>
      <c r="J3208" t="s">
        <v>1915</v>
      </c>
      <c r="K3208" t="s">
        <v>2020</v>
      </c>
      <c r="L3208" s="24">
        <v>57300</v>
      </c>
      <c r="M3208" s="25">
        <f>+VLOOKUP(E3208, TC!A:D, 4, FALSE())</f>
        <v>1.0921999995183926</v>
      </c>
      <c r="N3208" s="24">
        <f t="shared" si="250"/>
        <v>57300</v>
      </c>
      <c r="O3208" t="str">
        <f t="shared" si="251"/>
        <v>FACTURA</v>
      </c>
      <c r="P3208" t="str">
        <f t="shared" si="252"/>
        <v>2025</v>
      </c>
      <c r="Q3208" t="str">
        <f t="shared" si="253"/>
        <v>03</v>
      </c>
      <c r="R3208" t="str">
        <f>+IFERROR(VLOOKUP(I3208, Listado!A:B, 2, FALSE()), "COMERCIALIZADORA INTERNACIONAL CARIBBEAN EXOTICS S A")</f>
        <v>LONDOÑO ECHEVERRI ALEJANDRA</v>
      </c>
      <c r="S3208" s="25">
        <f>+VLOOKUP(E3208, TC!A:D, 2, FALSE())</f>
        <v>4152.76</v>
      </c>
      <c r="T3208" t="str">
        <f t="shared" si="254"/>
        <v>COP</v>
      </c>
    </row>
    <row r="3209" spans="1:20" ht="18.75" hidden="1" customHeight="1" x14ac:dyDescent="0.25">
      <c r="A3209" t="s">
        <v>2406</v>
      </c>
      <c r="B3209" t="s">
        <v>5</v>
      </c>
      <c r="C3209" t="s">
        <v>1913</v>
      </c>
      <c r="D3209" s="24">
        <v>11221</v>
      </c>
      <c r="E3209" t="s">
        <v>1664</v>
      </c>
      <c r="F3209" t="s">
        <v>99</v>
      </c>
      <c r="G3209" t="s">
        <v>1914</v>
      </c>
      <c r="I3209" t="s">
        <v>1845</v>
      </c>
      <c r="J3209" t="s">
        <v>1915</v>
      </c>
      <c r="K3209" t="s">
        <v>2020</v>
      </c>
      <c r="L3209" s="24">
        <v>12300</v>
      </c>
      <c r="M3209" s="25">
        <f>+VLOOKUP(E3209, TC!A:D, 4, FALSE())</f>
        <v>1.0921999995183926</v>
      </c>
      <c r="N3209" s="24">
        <f t="shared" si="250"/>
        <v>12300</v>
      </c>
      <c r="O3209" t="str">
        <f t="shared" si="251"/>
        <v>FACTURA</v>
      </c>
      <c r="P3209" t="str">
        <f t="shared" si="252"/>
        <v>2025</v>
      </c>
      <c r="Q3209" t="str">
        <f t="shared" si="253"/>
        <v>03</v>
      </c>
      <c r="R3209" t="str">
        <f>+IFERROR(VLOOKUP(I3209, Listado!A:B, 2, FALSE()), "COMERCIALIZADORA INTERNACIONAL CARIBBEAN EXOTICS S A")</f>
        <v>LONDOÑO ECHEVERRI ALEJANDRA</v>
      </c>
      <c r="S3209" s="25">
        <f>+VLOOKUP(E3209, TC!A:D, 2, FALSE())</f>
        <v>4152.76</v>
      </c>
      <c r="T3209" t="str">
        <f t="shared" si="254"/>
        <v>COP</v>
      </c>
    </row>
    <row r="3210" spans="1:20" ht="18.75" hidden="1" customHeight="1" x14ac:dyDescent="0.25">
      <c r="A3210" t="s">
        <v>2406</v>
      </c>
      <c r="B3210" t="s">
        <v>5</v>
      </c>
      <c r="C3210" t="s">
        <v>1913</v>
      </c>
      <c r="D3210" s="24">
        <v>11221</v>
      </c>
      <c r="E3210" t="s">
        <v>1664</v>
      </c>
      <c r="F3210" t="s">
        <v>99</v>
      </c>
      <c r="G3210" t="s">
        <v>1914</v>
      </c>
      <c r="I3210" t="s">
        <v>1845</v>
      </c>
      <c r="J3210" t="s">
        <v>1915</v>
      </c>
      <c r="K3210" t="s">
        <v>2020</v>
      </c>
      <c r="L3210" s="24">
        <v>16050</v>
      </c>
      <c r="M3210" s="25">
        <f>+VLOOKUP(E3210, TC!A:D, 4, FALSE())</f>
        <v>1.0921999995183926</v>
      </c>
      <c r="N3210" s="24">
        <f t="shared" si="250"/>
        <v>16050</v>
      </c>
      <c r="O3210" t="str">
        <f t="shared" si="251"/>
        <v>FACTURA</v>
      </c>
      <c r="P3210" t="str">
        <f t="shared" si="252"/>
        <v>2025</v>
      </c>
      <c r="Q3210" t="str">
        <f t="shared" si="253"/>
        <v>03</v>
      </c>
      <c r="R3210" t="str">
        <f>+IFERROR(VLOOKUP(I3210, Listado!A:B, 2, FALSE()), "COMERCIALIZADORA INTERNACIONAL CARIBBEAN EXOTICS S A")</f>
        <v>LONDOÑO ECHEVERRI ALEJANDRA</v>
      </c>
      <c r="S3210" s="25">
        <f>+VLOOKUP(E3210, TC!A:D, 2, FALSE())</f>
        <v>4152.76</v>
      </c>
      <c r="T3210" t="str">
        <f t="shared" si="254"/>
        <v>COP</v>
      </c>
    </row>
    <row r="3211" spans="1:20" ht="18.75" hidden="1" customHeight="1" x14ac:dyDescent="0.25">
      <c r="A3211" t="s">
        <v>2406</v>
      </c>
      <c r="B3211" t="s">
        <v>5</v>
      </c>
      <c r="C3211" t="s">
        <v>1913</v>
      </c>
      <c r="D3211" s="24">
        <v>11221</v>
      </c>
      <c r="E3211" t="s">
        <v>1664</v>
      </c>
      <c r="F3211" t="s">
        <v>99</v>
      </c>
      <c r="G3211" t="s">
        <v>1914</v>
      </c>
      <c r="I3211" t="s">
        <v>1845</v>
      </c>
      <c r="J3211" t="s">
        <v>1915</v>
      </c>
      <c r="K3211" t="s">
        <v>2020</v>
      </c>
      <c r="L3211" s="24">
        <v>190590</v>
      </c>
      <c r="M3211" s="25">
        <f>+VLOOKUP(E3211, TC!A:D, 4, FALSE())</f>
        <v>1.0921999995183926</v>
      </c>
      <c r="N3211" s="24">
        <f t="shared" si="250"/>
        <v>190590</v>
      </c>
      <c r="O3211" t="str">
        <f t="shared" si="251"/>
        <v>FACTURA</v>
      </c>
      <c r="P3211" t="str">
        <f t="shared" si="252"/>
        <v>2025</v>
      </c>
      <c r="Q3211" t="str">
        <f t="shared" si="253"/>
        <v>03</v>
      </c>
      <c r="R3211" t="str">
        <f>+IFERROR(VLOOKUP(I3211, Listado!A:B, 2, FALSE()), "COMERCIALIZADORA INTERNACIONAL CARIBBEAN EXOTICS S A")</f>
        <v>LONDOÑO ECHEVERRI ALEJANDRA</v>
      </c>
      <c r="S3211" s="25">
        <f>+VLOOKUP(E3211, TC!A:D, 2, FALSE())</f>
        <v>4152.76</v>
      </c>
      <c r="T3211" t="str">
        <f t="shared" si="254"/>
        <v>COP</v>
      </c>
    </row>
    <row r="3212" spans="1:20" ht="18.75" hidden="1" customHeight="1" x14ac:dyDescent="0.25">
      <c r="A3212" t="s">
        <v>2406</v>
      </c>
      <c r="B3212" t="s">
        <v>5</v>
      </c>
      <c r="C3212" t="s">
        <v>1913</v>
      </c>
      <c r="D3212" s="24">
        <v>11221</v>
      </c>
      <c r="E3212" t="s">
        <v>1664</v>
      </c>
      <c r="F3212" t="s">
        <v>99</v>
      </c>
      <c r="G3212" t="s">
        <v>1914</v>
      </c>
      <c r="I3212" t="s">
        <v>1845</v>
      </c>
      <c r="J3212" t="s">
        <v>1915</v>
      </c>
      <c r="K3212" t="s">
        <v>2020</v>
      </c>
      <c r="L3212" s="24">
        <v>5100</v>
      </c>
      <c r="M3212" s="25">
        <f>+VLOOKUP(E3212, TC!A:D, 4, FALSE())</f>
        <v>1.0921999995183926</v>
      </c>
      <c r="N3212" s="24">
        <f t="shared" si="250"/>
        <v>5100</v>
      </c>
      <c r="O3212" t="str">
        <f t="shared" si="251"/>
        <v>FACTURA</v>
      </c>
      <c r="P3212" t="str">
        <f t="shared" si="252"/>
        <v>2025</v>
      </c>
      <c r="Q3212" t="str">
        <f t="shared" si="253"/>
        <v>03</v>
      </c>
      <c r="R3212" t="str">
        <f>+IFERROR(VLOOKUP(I3212, Listado!A:B, 2, FALSE()), "COMERCIALIZADORA INTERNACIONAL CARIBBEAN EXOTICS S A")</f>
        <v>LONDOÑO ECHEVERRI ALEJANDRA</v>
      </c>
      <c r="S3212" s="25">
        <f>+VLOOKUP(E3212, TC!A:D, 2, FALSE())</f>
        <v>4152.76</v>
      </c>
      <c r="T3212" t="str">
        <f t="shared" si="254"/>
        <v>COP</v>
      </c>
    </row>
    <row r="3213" spans="1:20" ht="18.75" hidden="1" customHeight="1" x14ac:dyDescent="0.25">
      <c r="A3213" t="s">
        <v>2406</v>
      </c>
      <c r="B3213" t="s">
        <v>5</v>
      </c>
      <c r="C3213" t="s">
        <v>1913</v>
      </c>
      <c r="D3213" s="24">
        <v>11221</v>
      </c>
      <c r="E3213" t="s">
        <v>1664</v>
      </c>
      <c r="F3213" t="s">
        <v>99</v>
      </c>
      <c r="G3213" t="s">
        <v>1914</v>
      </c>
      <c r="I3213" t="s">
        <v>1845</v>
      </c>
      <c r="J3213" t="s">
        <v>1915</v>
      </c>
      <c r="K3213" t="s">
        <v>2020</v>
      </c>
      <c r="L3213" s="24">
        <v>44700</v>
      </c>
      <c r="M3213" s="25">
        <f>+VLOOKUP(E3213, TC!A:D, 4, FALSE())</f>
        <v>1.0921999995183926</v>
      </c>
      <c r="N3213" s="24">
        <f t="shared" si="250"/>
        <v>44700</v>
      </c>
      <c r="O3213" t="str">
        <f t="shared" si="251"/>
        <v>FACTURA</v>
      </c>
      <c r="P3213" t="str">
        <f t="shared" si="252"/>
        <v>2025</v>
      </c>
      <c r="Q3213" t="str">
        <f t="shared" si="253"/>
        <v>03</v>
      </c>
      <c r="R3213" t="str">
        <f>+IFERROR(VLOOKUP(I3213, Listado!A:B, 2, FALSE()), "COMERCIALIZADORA INTERNACIONAL CARIBBEAN EXOTICS S A")</f>
        <v>LONDOÑO ECHEVERRI ALEJANDRA</v>
      </c>
      <c r="S3213" s="25">
        <f>+VLOOKUP(E3213, TC!A:D, 2, FALSE())</f>
        <v>4152.76</v>
      </c>
      <c r="T3213" t="str">
        <f t="shared" si="254"/>
        <v>COP</v>
      </c>
    </row>
    <row r="3214" spans="1:20" ht="18.75" hidden="1" customHeight="1" x14ac:dyDescent="0.25">
      <c r="A3214" t="s">
        <v>2406</v>
      </c>
      <c r="B3214" t="s">
        <v>5</v>
      </c>
      <c r="C3214" t="s">
        <v>1913</v>
      </c>
      <c r="D3214" s="24">
        <v>11221</v>
      </c>
      <c r="E3214" t="s">
        <v>1664</v>
      </c>
      <c r="F3214" t="s">
        <v>99</v>
      </c>
      <c r="G3214" t="s">
        <v>1914</v>
      </c>
      <c r="I3214" t="s">
        <v>1845</v>
      </c>
      <c r="J3214" t="s">
        <v>1915</v>
      </c>
      <c r="K3214" t="s">
        <v>2020</v>
      </c>
      <c r="L3214" s="24">
        <v>35250</v>
      </c>
      <c r="M3214" s="25">
        <f>+VLOOKUP(E3214, TC!A:D, 4, FALSE())</f>
        <v>1.0921999995183926</v>
      </c>
      <c r="N3214" s="24">
        <f t="shared" si="250"/>
        <v>35250</v>
      </c>
      <c r="O3214" t="str">
        <f t="shared" si="251"/>
        <v>FACTURA</v>
      </c>
      <c r="P3214" t="str">
        <f t="shared" si="252"/>
        <v>2025</v>
      </c>
      <c r="Q3214" t="str">
        <f t="shared" si="253"/>
        <v>03</v>
      </c>
      <c r="R3214" t="str">
        <f>+IFERROR(VLOOKUP(I3214, Listado!A:B, 2, FALSE()), "COMERCIALIZADORA INTERNACIONAL CARIBBEAN EXOTICS S A")</f>
        <v>LONDOÑO ECHEVERRI ALEJANDRA</v>
      </c>
      <c r="S3214" s="25">
        <f>+VLOOKUP(E3214, TC!A:D, 2, FALSE())</f>
        <v>4152.76</v>
      </c>
      <c r="T3214" t="str">
        <f t="shared" si="254"/>
        <v>COP</v>
      </c>
    </row>
    <row r="3215" spans="1:20" ht="18.75" hidden="1" customHeight="1" x14ac:dyDescent="0.25">
      <c r="A3215" t="s">
        <v>2406</v>
      </c>
      <c r="B3215" t="s">
        <v>5</v>
      </c>
      <c r="C3215" t="s">
        <v>1913</v>
      </c>
      <c r="D3215" s="24">
        <v>11221</v>
      </c>
      <c r="E3215" t="s">
        <v>1664</v>
      </c>
      <c r="F3215" t="s">
        <v>99</v>
      </c>
      <c r="G3215" t="s">
        <v>1914</v>
      </c>
      <c r="I3215" t="s">
        <v>1845</v>
      </c>
      <c r="J3215" t="s">
        <v>1915</v>
      </c>
      <c r="K3215" t="s">
        <v>2020</v>
      </c>
      <c r="L3215" s="24">
        <v>1200</v>
      </c>
      <c r="M3215" s="25">
        <f>+VLOOKUP(E3215, TC!A:D, 4, FALSE())</f>
        <v>1.0921999995183926</v>
      </c>
      <c r="N3215" s="24">
        <f t="shared" si="250"/>
        <v>1200</v>
      </c>
      <c r="O3215" t="str">
        <f t="shared" si="251"/>
        <v>FACTURA</v>
      </c>
      <c r="P3215" t="str">
        <f t="shared" si="252"/>
        <v>2025</v>
      </c>
      <c r="Q3215" t="str">
        <f t="shared" si="253"/>
        <v>03</v>
      </c>
      <c r="R3215" t="str">
        <f>+IFERROR(VLOOKUP(I3215, Listado!A:B, 2, FALSE()), "COMERCIALIZADORA INTERNACIONAL CARIBBEAN EXOTICS S A")</f>
        <v>LONDOÑO ECHEVERRI ALEJANDRA</v>
      </c>
      <c r="S3215" s="25">
        <f>+VLOOKUP(E3215, TC!A:D, 2, FALSE())</f>
        <v>4152.76</v>
      </c>
      <c r="T3215" t="str">
        <f t="shared" si="254"/>
        <v>COP</v>
      </c>
    </row>
    <row r="3216" spans="1:20" ht="18.75" hidden="1" customHeight="1" x14ac:dyDescent="0.25">
      <c r="A3216" t="s">
        <v>2406</v>
      </c>
      <c r="B3216" t="s">
        <v>5</v>
      </c>
      <c r="C3216" t="s">
        <v>1913</v>
      </c>
      <c r="D3216" s="24">
        <v>11221</v>
      </c>
      <c r="E3216" t="s">
        <v>1664</v>
      </c>
      <c r="F3216" t="s">
        <v>99</v>
      </c>
      <c r="G3216" t="s">
        <v>1914</v>
      </c>
      <c r="I3216" t="s">
        <v>1845</v>
      </c>
      <c r="J3216" t="s">
        <v>1915</v>
      </c>
      <c r="K3216" t="s">
        <v>2020</v>
      </c>
      <c r="L3216" s="24">
        <v>6150</v>
      </c>
      <c r="M3216" s="25">
        <f>+VLOOKUP(E3216, TC!A:D, 4, FALSE())</f>
        <v>1.0921999995183926</v>
      </c>
      <c r="N3216" s="24">
        <f t="shared" si="250"/>
        <v>6150</v>
      </c>
      <c r="O3216" t="str">
        <f t="shared" si="251"/>
        <v>FACTURA</v>
      </c>
      <c r="P3216" t="str">
        <f t="shared" si="252"/>
        <v>2025</v>
      </c>
      <c r="Q3216" t="str">
        <f t="shared" si="253"/>
        <v>03</v>
      </c>
      <c r="R3216" t="str">
        <f>+IFERROR(VLOOKUP(I3216, Listado!A:B, 2, FALSE()), "COMERCIALIZADORA INTERNACIONAL CARIBBEAN EXOTICS S A")</f>
        <v>LONDOÑO ECHEVERRI ALEJANDRA</v>
      </c>
      <c r="S3216" s="25">
        <f>+VLOOKUP(E3216, TC!A:D, 2, FALSE())</f>
        <v>4152.76</v>
      </c>
      <c r="T3216" t="str">
        <f t="shared" si="254"/>
        <v>COP</v>
      </c>
    </row>
    <row r="3217" spans="1:20" ht="18.75" hidden="1" customHeight="1" x14ac:dyDescent="0.25">
      <c r="A3217" t="s">
        <v>2406</v>
      </c>
      <c r="B3217" t="s">
        <v>5</v>
      </c>
      <c r="C3217" t="s">
        <v>1913</v>
      </c>
      <c r="D3217" s="24">
        <v>11221</v>
      </c>
      <c r="E3217" t="s">
        <v>1664</v>
      </c>
      <c r="F3217" t="s">
        <v>99</v>
      </c>
      <c r="G3217" t="s">
        <v>1914</v>
      </c>
      <c r="I3217" t="s">
        <v>1845</v>
      </c>
      <c r="J3217" t="s">
        <v>1915</v>
      </c>
      <c r="K3217" t="s">
        <v>2020</v>
      </c>
      <c r="L3217" s="24">
        <v>45900</v>
      </c>
      <c r="M3217" s="25">
        <f>+VLOOKUP(E3217, TC!A:D, 4, FALSE())</f>
        <v>1.0921999995183926</v>
      </c>
      <c r="N3217" s="24">
        <f t="shared" si="250"/>
        <v>45900</v>
      </c>
      <c r="O3217" t="str">
        <f t="shared" si="251"/>
        <v>FACTURA</v>
      </c>
      <c r="P3217" t="str">
        <f t="shared" si="252"/>
        <v>2025</v>
      </c>
      <c r="Q3217" t="str">
        <f t="shared" si="253"/>
        <v>03</v>
      </c>
      <c r="R3217" t="str">
        <f>+IFERROR(VLOOKUP(I3217, Listado!A:B, 2, FALSE()), "COMERCIALIZADORA INTERNACIONAL CARIBBEAN EXOTICS S A")</f>
        <v>LONDOÑO ECHEVERRI ALEJANDRA</v>
      </c>
      <c r="S3217" s="25">
        <f>+VLOOKUP(E3217, TC!A:D, 2, FALSE())</f>
        <v>4152.76</v>
      </c>
      <c r="T3217" t="str">
        <f t="shared" si="254"/>
        <v>COP</v>
      </c>
    </row>
    <row r="3218" spans="1:20" ht="18.75" hidden="1" customHeight="1" x14ac:dyDescent="0.25">
      <c r="A3218" t="s">
        <v>2406</v>
      </c>
      <c r="B3218" t="s">
        <v>5</v>
      </c>
      <c r="C3218" t="s">
        <v>1913</v>
      </c>
      <c r="D3218" s="24">
        <v>11221</v>
      </c>
      <c r="E3218" t="s">
        <v>1664</v>
      </c>
      <c r="F3218" t="s">
        <v>99</v>
      </c>
      <c r="G3218" t="s">
        <v>1914</v>
      </c>
      <c r="I3218" t="s">
        <v>1845</v>
      </c>
      <c r="J3218" t="s">
        <v>1915</v>
      </c>
      <c r="K3218" t="s">
        <v>2020</v>
      </c>
      <c r="L3218" s="24">
        <v>54450</v>
      </c>
      <c r="M3218" s="25">
        <f>+VLOOKUP(E3218, TC!A:D, 4, FALSE())</f>
        <v>1.0921999995183926</v>
      </c>
      <c r="N3218" s="24">
        <f t="shared" si="250"/>
        <v>54450</v>
      </c>
      <c r="O3218" t="str">
        <f t="shared" si="251"/>
        <v>FACTURA</v>
      </c>
      <c r="P3218" t="str">
        <f t="shared" si="252"/>
        <v>2025</v>
      </c>
      <c r="Q3218" t="str">
        <f t="shared" si="253"/>
        <v>03</v>
      </c>
      <c r="R3218" t="str">
        <f>+IFERROR(VLOOKUP(I3218, Listado!A:B, 2, FALSE()), "COMERCIALIZADORA INTERNACIONAL CARIBBEAN EXOTICS S A")</f>
        <v>LONDOÑO ECHEVERRI ALEJANDRA</v>
      </c>
      <c r="S3218" s="25">
        <f>+VLOOKUP(E3218, TC!A:D, 2, FALSE())</f>
        <v>4152.76</v>
      </c>
      <c r="T3218" t="str">
        <f t="shared" si="254"/>
        <v>COP</v>
      </c>
    </row>
    <row r="3219" spans="1:20" ht="18.75" hidden="1" customHeight="1" x14ac:dyDescent="0.25">
      <c r="A3219" t="s">
        <v>2406</v>
      </c>
      <c r="B3219" t="s">
        <v>5</v>
      </c>
      <c r="C3219" t="s">
        <v>1913</v>
      </c>
      <c r="D3219" s="24">
        <v>11221</v>
      </c>
      <c r="E3219" t="s">
        <v>1664</v>
      </c>
      <c r="F3219" t="s">
        <v>99</v>
      </c>
      <c r="G3219" t="s">
        <v>1914</v>
      </c>
      <c r="I3219" t="s">
        <v>1845</v>
      </c>
      <c r="J3219" t="s">
        <v>1915</v>
      </c>
      <c r="K3219" t="s">
        <v>2020</v>
      </c>
      <c r="L3219" s="24">
        <v>53250</v>
      </c>
      <c r="M3219" s="25">
        <f>+VLOOKUP(E3219, TC!A:D, 4, FALSE())</f>
        <v>1.0921999995183926</v>
      </c>
      <c r="N3219" s="24">
        <f t="shared" si="250"/>
        <v>53250</v>
      </c>
      <c r="O3219" t="str">
        <f t="shared" si="251"/>
        <v>FACTURA</v>
      </c>
      <c r="P3219" t="str">
        <f t="shared" si="252"/>
        <v>2025</v>
      </c>
      <c r="Q3219" t="str">
        <f t="shared" si="253"/>
        <v>03</v>
      </c>
      <c r="R3219" t="str">
        <f>+IFERROR(VLOOKUP(I3219, Listado!A:B, 2, FALSE()), "COMERCIALIZADORA INTERNACIONAL CARIBBEAN EXOTICS S A")</f>
        <v>LONDOÑO ECHEVERRI ALEJANDRA</v>
      </c>
      <c r="S3219" s="25">
        <f>+VLOOKUP(E3219, TC!A:D, 2, FALSE())</f>
        <v>4152.76</v>
      </c>
      <c r="T3219" t="str">
        <f t="shared" si="254"/>
        <v>COP</v>
      </c>
    </row>
    <row r="3220" spans="1:20" ht="18.75" hidden="1" customHeight="1" x14ac:dyDescent="0.25">
      <c r="A3220" t="s">
        <v>2406</v>
      </c>
      <c r="B3220" t="s">
        <v>5</v>
      </c>
      <c r="C3220" t="s">
        <v>1913</v>
      </c>
      <c r="D3220" s="24">
        <v>11221</v>
      </c>
      <c r="E3220" t="s">
        <v>1664</v>
      </c>
      <c r="F3220" t="s">
        <v>99</v>
      </c>
      <c r="G3220" t="s">
        <v>1914</v>
      </c>
      <c r="I3220" t="s">
        <v>1845</v>
      </c>
      <c r="J3220" t="s">
        <v>1915</v>
      </c>
      <c r="K3220" t="s">
        <v>2020</v>
      </c>
      <c r="L3220" s="24">
        <v>2700</v>
      </c>
      <c r="M3220" s="25">
        <f>+VLOOKUP(E3220, TC!A:D, 4, FALSE())</f>
        <v>1.0921999995183926</v>
      </c>
      <c r="N3220" s="24">
        <f t="shared" si="250"/>
        <v>2700</v>
      </c>
      <c r="O3220" t="str">
        <f t="shared" si="251"/>
        <v>FACTURA</v>
      </c>
      <c r="P3220" t="str">
        <f t="shared" si="252"/>
        <v>2025</v>
      </c>
      <c r="Q3220" t="str">
        <f t="shared" si="253"/>
        <v>03</v>
      </c>
      <c r="R3220" t="str">
        <f>+IFERROR(VLOOKUP(I3220, Listado!A:B, 2, FALSE()), "COMERCIALIZADORA INTERNACIONAL CARIBBEAN EXOTICS S A")</f>
        <v>LONDOÑO ECHEVERRI ALEJANDRA</v>
      </c>
      <c r="S3220" s="25">
        <f>+VLOOKUP(E3220, TC!A:D, 2, FALSE())</f>
        <v>4152.76</v>
      </c>
      <c r="T3220" t="str">
        <f t="shared" si="254"/>
        <v>COP</v>
      </c>
    </row>
    <row r="3221" spans="1:20" ht="18.75" hidden="1" customHeight="1" x14ac:dyDescent="0.25">
      <c r="A3221" t="s">
        <v>2406</v>
      </c>
      <c r="B3221" t="s">
        <v>5</v>
      </c>
      <c r="C3221" t="s">
        <v>1913</v>
      </c>
      <c r="D3221" s="24">
        <v>11221</v>
      </c>
      <c r="E3221" t="s">
        <v>1664</v>
      </c>
      <c r="F3221" t="s">
        <v>99</v>
      </c>
      <c r="G3221" t="s">
        <v>1914</v>
      </c>
      <c r="I3221" t="s">
        <v>1845</v>
      </c>
      <c r="J3221" t="s">
        <v>1915</v>
      </c>
      <c r="K3221" t="s">
        <v>2020</v>
      </c>
      <c r="L3221" s="24">
        <v>25650</v>
      </c>
      <c r="M3221" s="25">
        <f>+VLOOKUP(E3221, TC!A:D, 4, FALSE())</f>
        <v>1.0921999995183926</v>
      </c>
      <c r="N3221" s="24">
        <f t="shared" si="250"/>
        <v>25650</v>
      </c>
      <c r="O3221" t="str">
        <f t="shared" si="251"/>
        <v>FACTURA</v>
      </c>
      <c r="P3221" t="str">
        <f t="shared" si="252"/>
        <v>2025</v>
      </c>
      <c r="Q3221" t="str">
        <f t="shared" si="253"/>
        <v>03</v>
      </c>
      <c r="R3221" t="str">
        <f>+IFERROR(VLOOKUP(I3221, Listado!A:B, 2, FALSE()), "COMERCIALIZADORA INTERNACIONAL CARIBBEAN EXOTICS S A")</f>
        <v>LONDOÑO ECHEVERRI ALEJANDRA</v>
      </c>
      <c r="S3221" s="25">
        <f>+VLOOKUP(E3221, TC!A:D, 2, FALSE())</f>
        <v>4152.76</v>
      </c>
      <c r="T3221" t="str">
        <f t="shared" si="254"/>
        <v>COP</v>
      </c>
    </row>
    <row r="3222" spans="1:20" ht="18.75" hidden="1" customHeight="1" x14ac:dyDescent="0.25">
      <c r="A3222" t="s">
        <v>2406</v>
      </c>
      <c r="B3222" t="s">
        <v>5</v>
      </c>
      <c r="C3222" t="s">
        <v>1913</v>
      </c>
      <c r="D3222" s="24">
        <v>11221</v>
      </c>
      <c r="E3222" t="s">
        <v>1664</v>
      </c>
      <c r="F3222" t="s">
        <v>99</v>
      </c>
      <c r="G3222" t="s">
        <v>1914</v>
      </c>
      <c r="I3222" t="s">
        <v>1845</v>
      </c>
      <c r="J3222" t="s">
        <v>1915</v>
      </c>
      <c r="K3222" t="s">
        <v>2020</v>
      </c>
      <c r="L3222" s="24">
        <v>18300</v>
      </c>
      <c r="M3222" s="25">
        <f>+VLOOKUP(E3222, TC!A:D, 4, FALSE())</f>
        <v>1.0921999995183926</v>
      </c>
      <c r="N3222" s="24">
        <f t="shared" si="250"/>
        <v>18300</v>
      </c>
      <c r="O3222" t="str">
        <f t="shared" si="251"/>
        <v>FACTURA</v>
      </c>
      <c r="P3222" t="str">
        <f t="shared" si="252"/>
        <v>2025</v>
      </c>
      <c r="Q3222" t="str">
        <f t="shared" si="253"/>
        <v>03</v>
      </c>
      <c r="R3222" t="str">
        <f>+IFERROR(VLOOKUP(I3222, Listado!A:B, 2, FALSE()), "COMERCIALIZADORA INTERNACIONAL CARIBBEAN EXOTICS S A")</f>
        <v>LONDOÑO ECHEVERRI ALEJANDRA</v>
      </c>
      <c r="S3222" s="25">
        <f>+VLOOKUP(E3222, TC!A:D, 2, FALSE())</f>
        <v>4152.76</v>
      </c>
      <c r="T3222" t="str">
        <f t="shared" si="254"/>
        <v>COP</v>
      </c>
    </row>
    <row r="3223" spans="1:20" ht="18.75" hidden="1" customHeight="1" x14ac:dyDescent="0.25">
      <c r="A3223" t="s">
        <v>2406</v>
      </c>
      <c r="B3223" t="s">
        <v>5</v>
      </c>
      <c r="C3223" t="s">
        <v>1913</v>
      </c>
      <c r="D3223" s="24">
        <v>11221</v>
      </c>
      <c r="E3223" t="s">
        <v>1664</v>
      </c>
      <c r="F3223" t="s">
        <v>99</v>
      </c>
      <c r="G3223" t="s">
        <v>1914</v>
      </c>
      <c r="I3223" t="s">
        <v>1845</v>
      </c>
      <c r="J3223" t="s">
        <v>1915</v>
      </c>
      <c r="K3223" t="s">
        <v>2020</v>
      </c>
      <c r="L3223" s="24">
        <v>3600</v>
      </c>
      <c r="M3223" s="25">
        <f>+VLOOKUP(E3223, TC!A:D, 4, FALSE())</f>
        <v>1.0921999995183926</v>
      </c>
      <c r="N3223" s="24">
        <f t="shared" si="250"/>
        <v>3600</v>
      </c>
      <c r="O3223" t="str">
        <f t="shared" si="251"/>
        <v>FACTURA</v>
      </c>
      <c r="P3223" t="str">
        <f t="shared" si="252"/>
        <v>2025</v>
      </c>
      <c r="Q3223" t="str">
        <f t="shared" si="253"/>
        <v>03</v>
      </c>
      <c r="R3223" t="str">
        <f>+IFERROR(VLOOKUP(I3223, Listado!A:B, 2, FALSE()), "COMERCIALIZADORA INTERNACIONAL CARIBBEAN EXOTICS S A")</f>
        <v>LONDOÑO ECHEVERRI ALEJANDRA</v>
      </c>
      <c r="S3223" s="25">
        <f>+VLOOKUP(E3223, TC!A:D, 2, FALSE())</f>
        <v>4152.76</v>
      </c>
      <c r="T3223" t="str">
        <f t="shared" si="254"/>
        <v>COP</v>
      </c>
    </row>
    <row r="3224" spans="1:20" ht="18.75" hidden="1" customHeight="1" x14ac:dyDescent="0.25">
      <c r="A3224" t="s">
        <v>2406</v>
      </c>
      <c r="B3224" t="s">
        <v>5</v>
      </c>
      <c r="C3224" t="s">
        <v>1913</v>
      </c>
      <c r="D3224" s="24">
        <v>11221</v>
      </c>
      <c r="E3224" t="s">
        <v>1664</v>
      </c>
      <c r="F3224" t="s">
        <v>99</v>
      </c>
      <c r="G3224" t="s">
        <v>1914</v>
      </c>
      <c r="I3224" t="s">
        <v>1845</v>
      </c>
      <c r="J3224" t="s">
        <v>1915</v>
      </c>
      <c r="K3224" t="s">
        <v>2020</v>
      </c>
      <c r="L3224" s="24">
        <v>7650</v>
      </c>
      <c r="M3224" s="25">
        <f>+VLOOKUP(E3224, TC!A:D, 4, FALSE())</f>
        <v>1.0921999995183926</v>
      </c>
      <c r="N3224" s="24">
        <f t="shared" si="250"/>
        <v>7650</v>
      </c>
      <c r="O3224" t="str">
        <f t="shared" si="251"/>
        <v>FACTURA</v>
      </c>
      <c r="P3224" t="str">
        <f t="shared" si="252"/>
        <v>2025</v>
      </c>
      <c r="Q3224" t="str">
        <f t="shared" si="253"/>
        <v>03</v>
      </c>
      <c r="R3224" t="str">
        <f>+IFERROR(VLOOKUP(I3224, Listado!A:B, 2, FALSE()), "COMERCIALIZADORA INTERNACIONAL CARIBBEAN EXOTICS S A")</f>
        <v>LONDOÑO ECHEVERRI ALEJANDRA</v>
      </c>
      <c r="S3224" s="25">
        <f>+VLOOKUP(E3224, TC!A:D, 2, FALSE())</f>
        <v>4152.76</v>
      </c>
      <c r="T3224" t="str">
        <f t="shared" si="254"/>
        <v>COP</v>
      </c>
    </row>
    <row r="3225" spans="1:20" ht="18.75" hidden="1" customHeight="1" x14ac:dyDescent="0.25">
      <c r="A3225" t="s">
        <v>2406</v>
      </c>
      <c r="B3225" t="s">
        <v>5</v>
      </c>
      <c r="C3225" t="s">
        <v>1913</v>
      </c>
      <c r="D3225" s="24">
        <v>11221</v>
      </c>
      <c r="E3225" t="s">
        <v>1664</v>
      </c>
      <c r="F3225" t="s">
        <v>99</v>
      </c>
      <c r="G3225" t="s">
        <v>1914</v>
      </c>
      <c r="I3225" t="s">
        <v>1845</v>
      </c>
      <c r="J3225" t="s">
        <v>1915</v>
      </c>
      <c r="K3225" t="s">
        <v>2020</v>
      </c>
      <c r="L3225" s="24">
        <v>23400</v>
      </c>
      <c r="M3225" s="25">
        <f>+VLOOKUP(E3225, TC!A:D, 4, FALSE())</f>
        <v>1.0921999995183926</v>
      </c>
      <c r="N3225" s="24">
        <f t="shared" si="250"/>
        <v>23400</v>
      </c>
      <c r="O3225" t="str">
        <f t="shared" si="251"/>
        <v>FACTURA</v>
      </c>
      <c r="P3225" t="str">
        <f t="shared" si="252"/>
        <v>2025</v>
      </c>
      <c r="Q3225" t="str">
        <f t="shared" si="253"/>
        <v>03</v>
      </c>
      <c r="R3225" t="str">
        <f>+IFERROR(VLOOKUP(I3225, Listado!A:B, 2, FALSE()), "COMERCIALIZADORA INTERNACIONAL CARIBBEAN EXOTICS S A")</f>
        <v>LONDOÑO ECHEVERRI ALEJANDRA</v>
      </c>
      <c r="S3225" s="25">
        <f>+VLOOKUP(E3225, TC!A:D, 2, FALSE())</f>
        <v>4152.76</v>
      </c>
      <c r="T3225" t="str">
        <f t="shared" si="254"/>
        <v>COP</v>
      </c>
    </row>
    <row r="3226" spans="1:20" ht="18.75" hidden="1" customHeight="1" x14ac:dyDescent="0.25">
      <c r="A3226" t="s">
        <v>2406</v>
      </c>
      <c r="B3226" t="s">
        <v>5</v>
      </c>
      <c r="C3226" t="s">
        <v>1913</v>
      </c>
      <c r="D3226" s="24">
        <v>11221</v>
      </c>
      <c r="E3226" t="s">
        <v>1664</v>
      </c>
      <c r="F3226" t="s">
        <v>99</v>
      </c>
      <c r="G3226" t="s">
        <v>1914</v>
      </c>
      <c r="I3226" t="s">
        <v>1845</v>
      </c>
      <c r="J3226" t="s">
        <v>1915</v>
      </c>
      <c r="K3226" t="s">
        <v>2020</v>
      </c>
      <c r="L3226" s="24">
        <v>9750</v>
      </c>
      <c r="M3226" s="25">
        <f>+VLOOKUP(E3226, TC!A:D, 4, FALSE())</f>
        <v>1.0921999995183926</v>
      </c>
      <c r="N3226" s="24">
        <f t="shared" si="250"/>
        <v>9750</v>
      </c>
      <c r="O3226" t="str">
        <f t="shared" si="251"/>
        <v>FACTURA</v>
      </c>
      <c r="P3226" t="str">
        <f t="shared" si="252"/>
        <v>2025</v>
      </c>
      <c r="Q3226" t="str">
        <f t="shared" si="253"/>
        <v>03</v>
      </c>
      <c r="R3226" t="str">
        <f>+IFERROR(VLOOKUP(I3226, Listado!A:B, 2, FALSE()), "COMERCIALIZADORA INTERNACIONAL CARIBBEAN EXOTICS S A")</f>
        <v>LONDOÑO ECHEVERRI ALEJANDRA</v>
      </c>
      <c r="S3226" s="25">
        <f>+VLOOKUP(E3226, TC!A:D, 2, FALSE())</f>
        <v>4152.76</v>
      </c>
      <c r="T3226" t="str">
        <f t="shared" si="254"/>
        <v>COP</v>
      </c>
    </row>
    <row r="3227" spans="1:20" ht="18.75" hidden="1" customHeight="1" x14ac:dyDescent="0.25">
      <c r="A3227" t="s">
        <v>2406</v>
      </c>
      <c r="B3227" t="s">
        <v>5</v>
      </c>
      <c r="C3227" t="s">
        <v>1913</v>
      </c>
      <c r="D3227" s="24">
        <v>11221</v>
      </c>
      <c r="E3227" t="s">
        <v>1664</v>
      </c>
      <c r="F3227" t="s">
        <v>99</v>
      </c>
      <c r="G3227" t="s">
        <v>1914</v>
      </c>
      <c r="I3227" t="s">
        <v>1845</v>
      </c>
      <c r="J3227" t="s">
        <v>1915</v>
      </c>
      <c r="K3227" t="s">
        <v>2020</v>
      </c>
      <c r="L3227" s="24">
        <v>49950</v>
      </c>
      <c r="M3227" s="25">
        <f>+VLOOKUP(E3227, TC!A:D, 4, FALSE())</f>
        <v>1.0921999995183926</v>
      </c>
      <c r="N3227" s="24">
        <f t="shared" si="250"/>
        <v>49950</v>
      </c>
      <c r="O3227" t="str">
        <f t="shared" si="251"/>
        <v>FACTURA</v>
      </c>
      <c r="P3227" t="str">
        <f t="shared" si="252"/>
        <v>2025</v>
      </c>
      <c r="Q3227" t="str">
        <f t="shared" si="253"/>
        <v>03</v>
      </c>
      <c r="R3227" t="str">
        <f>+IFERROR(VLOOKUP(I3227, Listado!A:B, 2, FALSE()), "COMERCIALIZADORA INTERNACIONAL CARIBBEAN EXOTICS S A")</f>
        <v>LONDOÑO ECHEVERRI ALEJANDRA</v>
      </c>
      <c r="S3227" s="25">
        <f>+VLOOKUP(E3227, TC!A:D, 2, FALSE())</f>
        <v>4152.76</v>
      </c>
      <c r="T3227" t="str">
        <f t="shared" si="254"/>
        <v>COP</v>
      </c>
    </row>
    <row r="3228" spans="1:20" ht="18.75" hidden="1" customHeight="1" x14ac:dyDescent="0.25">
      <c r="A3228" t="s">
        <v>2406</v>
      </c>
      <c r="B3228" t="s">
        <v>5</v>
      </c>
      <c r="C3228" t="s">
        <v>1913</v>
      </c>
      <c r="D3228" s="24">
        <v>11221</v>
      </c>
      <c r="E3228" t="s">
        <v>1664</v>
      </c>
      <c r="F3228" t="s">
        <v>99</v>
      </c>
      <c r="G3228" t="s">
        <v>1914</v>
      </c>
      <c r="I3228" t="s">
        <v>1845</v>
      </c>
      <c r="J3228" t="s">
        <v>1915</v>
      </c>
      <c r="K3228" t="s">
        <v>2020</v>
      </c>
      <c r="L3228" s="24">
        <v>8550</v>
      </c>
      <c r="M3228" s="25">
        <f>+VLOOKUP(E3228, TC!A:D, 4, FALSE())</f>
        <v>1.0921999995183926</v>
      </c>
      <c r="N3228" s="24">
        <f t="shared" si="250"/>
        <v>8550</v>
      </c>
      <c r="O3228" t="str">
        <f t="shared" si="251"/>
        <v>FACTURA</v>
      </c>
      <c r="P3228" t="str">
        <f t="shared" si="252"/>
        <v>2025</v>
      </c>
      <c r="Q3228" t="str">
        <f t="shared" si="253"/>
        <v>03</v>
      </c>
      <c r="R3228" t="str">
        <f>+IFERROR(VLOOKUP(I3228, Listado!A:B, 2, FALSE()), "COMERCIALIZADORA INTERNACIONAL CARIBBEAN EXOTICS S A")</f>
        <v>LONDOÑO ECHEVERRI ALEJANDRA</v>
      </c>
      <c r="S3228" s="25">
        <f>+VLOOKUP(E3228, TC!A:D, 2, FALSE())</f>
        <v>4152.76</v>
      </c>
      <c r="T3228" t="str">
        <f t="shared" si="254"/>
        <v>COP</v>
      </c>
    </row>
    <row r="3229" spans="1:20" ht="18.75" hidden="1" customHeight="1" x14ac:dyDescent="0.25">
      <c r="A3229" t="s">
        <v>2406</v>
      </c>
      <c r="B3229" t="s">
        <v>5</v>
      </c>
      <c r="C3229" t="s">
        <v>1913</v>
      </c>
      <c r="D3229" s="24">
        <v>11221</v>
      </c>
      <c r="E3229" t="s">
        <v>1664</v>
      </c>
      <c r="F3229" t="s">
        <v>99</v>
      </c>
      <c r="G3229" t="s">
        <v>1914</v>
      </c>
      <c r="I3229" t="s">
        <v>1845</v>
      </c>
      <c r="J3229" t="s">
        <v>1915</v>
      </c>
      <c r="K3229" t="s">
        <v>2020</v>
      </c>
      <c r="L3229" s="24">
        <v>23100</v>
      </c>
      <c r="M3229" s="25">
        <f>+VLOOKUP(E3229, TC!A:D, 4, FALSE())</f>
        <v>1.0921999995183926</v>
      </c>
      <c r="N3229" s="24">
        <f t="shared" si="250"/>
        <v>23100</v>
      </c>
      <c r="O3229" t="str">
        <f t="shared" si="251"/>
        <v>FACTURA</v>
      </c>
      <c r="P3229" t="str">
        <f t="shared" si="252"/>
        <v>2025</v>
      </c>
      <c r="Q3229" t="str">
        <f t="shared" si="253"/>
        <v>03</v>
      </c>
      <c r="R3229" t="str">
        <f>+IFERROR(VLOOKUP(I3229, Listado!A:B, 2, FALSE()), "COMERCIALIZADORA INTERNACIONAL CARIBBEAN EXOTICS S A")</f>
        <v>LONDOÑO ECHEVERRI ALEJANDRA</v>
      </c>
      <c r="S3229" s="25">
        <f>+VLOOKUP(E3229, TC!A:D, 2, FALSE())</f>
        <v>4152.76</v>
      </c>
      <c r="T3229" t="str">
        <f t="shared" si="254"/>
        <v>COP</v>
      </c>
    </row>
    <row r="3230" spans="1:20" ht="18.75" hidden="1" customHeight="1" x14ac:dyDescent="0.25">
      <c r="A3230" t="s">
        <v>2406</v>
      </c>
      <c r="B3230" t="s">
        <v>5</v>
      </c>
      <c r="C3230" t="s">
        <v>1913</v>
      </c>
      <c r="D3230" s="24">
        <v>11221</v>
      </c>
      <c r="E3230" t="s">
        <v>1664</v>
      </c>
      <c r="F3230" t="s">
        <v>99</v>
      </c>
      <c r="G3230" t="s">
        <v>1914</v>
      </c>
      <c r="I3230" t="s">
        <v>1845</v>
      </c>
      <c r="J3230" t="s">
        <v>1915</v>
      </c>
      <c r="K3230" t="s">
        <v>2020</v>
      </c>
      <c r="L3230" s="24">
        <v>27300</v>
      </c>
      <c r="M3230" s="25">
        <f>+VLOOKUP(E3230, TC!A:D, 4, FALSE())</f>
        <v>1.0921999995183926</v>
      </c>
      <c r="N3230" s="24">
        <f t="shared" si="250"/>
        <v>27300</v>
      </c>
      <c r="O3230" t="str">
        <f t="shared" si="251"/>
        <v>FACTURA</v>
      </c>
      <c r="P3230" t="str">
        <f t="shared" si="252"/>
        <v>2025</v>
      </c>
      <c r="Q3230" t="str">
        <f t="shared" si="253"/>
        <v>03</v>
      </c>
      <c r="R3230" t="str">
        <f>+IFERROR(VLOOKUP(I3230, Listado!A:B, 2, FALSE()), "COMERCIALIZADORA INTERNACIONAL CARIBBEAN EXOTICS S A")</f>
        <v>LONDOÑO ECHEVERRI ALEJANDRA</v>
      </c>
      <c r="S3230" s="25">
        <f>+VLOOKUP(E3230, TC!A:D, 2, FALSE())</f>
        <v>4152.76</v>
      </c>
      <c r="T3230" t="str">
        <f t="shared" si="254"/>
        <v>COP</v>
      </c>
    </row>
    <row r="3231" spans="1:20" ht="18.75" hidden="1" customHeight="1" x14ac:dyDescent="0.25">
      <c r="A3231" t="s">
        <v>2406</v>
      </c>
      <c r="B3231" t="s">
        <v>5</v>
      </c>
      <c r="C3231" t="s">
        <v>1913</v>
      </c>
      <c r="D3231" s="24">
        <v>11221</v>
      </c>
      <c r="E3231" t="s">
        <v>1664</v>
      </c>
      <c r="F3231" t="s">
        <v>99</v>
      </c>
      <c r="G3231" t="s">
        <v>1914</v>
      </c>
      <c r="I3231" t="s">
        <v>1845</v>
      </c>
      <c r="J3231" t="s">
        <v>1915</v>
      </c>
      <c r="K3231" t="s">
        <v>2020</v>
      </c>
      <c r="L3231" s="24">
        <v>20700</v>
      </c>
      <c r="M3231" s="25">
        <f>+VLOOKUP(E3231, TC!A:D, 4, FALSE())</f>
        <v>1.0921999995183926</v>
      </c>
      <c r="N3231" s="24">
        <f t="shared" si="250"/>
        <v>20700</v>
      </c>
      <c r="O3231" t="str">
        <f t="shared" si="251"/>
        <v>FACTURA</v>
      </c>
      <c r="P3231" t="str">
        <f t="shared" si="252"/>
        <v>2025</v>
      </c>
      <c r="Q3231" t="str">
        <f t="shared" si="253"/>
        <v>03</v>
      </c>
      <c r="R3231" t="str">
        <f>+IFERROR(VLOOKUP(I3231, Listado!A:B, 2, FALSE()), "COMERCIALIZADORA INTERNACIONAL CARIBBEAN EXOTICS S A")</f>
        <v>LONDOÑO ECHEVERRI ALEJANDRA</v>
      </c>
      <c r="S3231" s="25">
        <f>+VLOOKUP(E3231, TC!A:D, 2, FALSE())</f>
        <v>4152.76</v>
      </c>
      <c r="T3231" t="str">
        <f t="shared" si="254"/>
        <v>COP</v>
      </c>
    </row>
    <row r="3232" spans="1:20" ht="18.75" hidden="1" customHeight="1" x14ac:dyDescent="0.25">
      <c r="A3232" t="s">
        <v>2406</v>
      </c>
      <c r="B3232" t="s">
        <v>5</v>
      </c>
      <c r="C3232" t="s">
        <v>1913</v>
      </c>
      <c r="D3232" s="24">
        <v>11221</v>
      </c>
      <c r="E3232" t="s">
        <v>1664</v>
      </c>
      <c r="F3232" t="s">
        <v>99</v>
      </c>
      <c r="G3232" t="s">
        <v>1914</v>
      </c>
      <c r="I3232" t="s">
        <v>1845</v>
      </c>
      <c r="J3232" t="s">
        <v>1915</v>
      </c>
      <c r="K3232" t="s">
        <v>2020</v>
      </c>
      <c r="L3232" s="24">
        <v>10500</v>
      </c>
      <c r="M3232" s="25">
        <f>+VLOOKUP(E3232, TC!A:D, 4, FALSE())</f>
        <v>1.0921999995183926</v>
      </c>
      <c r="N3232" s="24">
        <f t="shared" si="250"/>
        <v>10500</v>
      </c>
      <c r="O3232" t="str">
        <f t="shared" si="251"/>
        <v>FACTURA</v>
      </c>
      <c r="P3232" t="str">
        <f t="shared" si="252"/>
        <v>2025</v>
      </c>
      <c r="Q3232" t="str">
        <f t="shared" si="253"/>
        <v>03</v>
      </c>
      <c r="R3232" t="str">
        <f>+IFERROR(VLOOKUP(I3232, Listado!A:B, 2, FALSE()), "COMERCIALIZADORA INTERNACIONAL CARIBBEAN EXOTICS S A")</f>
        <v>LONDOÑO ECHEVERRI ALEJANDRA</v>
      </c>
      <c r="S3232" s="25">
        <f>+VLOOKUP(E3232, TC!A:D, 2, FALSE())</f>
        <v>4152.76</v>
      </c>
      <c r="T3232" t="str">
        <f t="shared" si="254"/>
        <v>COP</v>
      </c>
    </row>
    <row r="3233" spans="1:20" ht="18.75" hidden="1" customHeight="1" x14ac:dyDescent="0.25">
      <c r="A3233" t="s">
        <v>2406</v>
      </c>
      <c r="B3233" t="s">
        <v>5</v>
      </c>
      <c r="C3233" t="s">
        <v>1913</v>
      </c>
      <c r="D3233" s="24">
        <v>11221</v>
      </c>
      <c r="E3233" t="s">
        <v>1664</v>
      </c>
      <c r="F3233" t="s">
        <v>99</v>
      </c>
      <c r="G3233" t="s">
        <v>1914</v>
      </c>
      <c r="I3233" t="s">
        <v>1845</v>
      </c>
      <c r="J3233" t="s">
        <v>1915</v>
      </c>
      <c r="K3233" t="s">
        <v>2020</v>
      </c>
      <c r="L3233" s="24">
        <v>24750</v>
      </c>
      <c r="M3233" s="25">
        <f>+VLOOKUP(E3233, TC!A:D, 4, FALSE())</f>
        <v>1.0921999995183926</v>
      </c>
      <c r="N3233" s="24">
        <f t="shared" si="250"/>
        <v>24750</v>
      </c>
      <c r="O3233" t="str">
        <f t="shared" si="251"/>
        <v>FACTURA</v>
      </c>
      <c r="P3233" t="str">
        <f t="shared" si="252"/>
        <v>2025</v>
      </c>
      <c r="Q3233" t="str">
        <f t="shared" si="253"/>
        <v>03</v>
      </c>
      <c r="R3233" t="str">
        <f>+IFERROR(VLOOKUP(I3233, Listado!A:B, 2, FALSE()), "COMERCIALIZADORA INTERNACIONAL CARIBBEAN EXOTICS S A")</f>
        <v>LONDOÑO ECHEVERRI ALEJANDRA</v>
      </c>
      <c r="S3233" s="25">
        <f>+VLOOKUP(E3233, TC!A:D, 2, FALSE())</f>
        <v>4152.76</v>
      </c>
      <c r="T3233" t="str">
        <f t="shared" si="254"/>
        <v>COP</v>
      </c>
    </row>
    <row r="3234" spans="1:20" ht="18.75" hidden="1" customHeight="1" x14ac:dyDescent="0.25">
      <c r="A3234" t="s">
        <v>2406</v>
      </c>
      <c r="B3234" t="s">
        <v>5</v>
      </c>
      <c r="C3234" t="s">
        <v>1913</v>
      </c>
      <c r="D3234" s="24">
        <v>11221</v>
      </c>
      <c r="E3234" t="s">
        <v>1664</v>
      </c>
      <c r="F3234" t="s">
        <v>99</v>
      </c>
      <c r="G3234" t="s">
        <v>1914</v>
      </c>
      <c r="I3234" t="s">
        <v>1845</v>
      </c>
      <c r="J3234" t="s">
        <v>1915</v>
      </c>
      <c r="K3234" t="s">
        <v>2020</v>
      </c>
      <c r="L3234" s="24">
        <v>2700</v>
      </c>
      <c r="M3234" s="25">
        <f>+VLOOKUP(E3234, TC!A:D, 4, FALSE())</f>
        <v>1.0921999995183926</v>
      </c>
      <c r="N3234" s="24">
        <f t="shared" si="250"/>
        <v>2700</v>
      </c>
      <c r="O3234" t="str">
        <f t="shared" si="251"/>
        <v>FACTURA</v>
      </c>
      <c r="P3234" t="str">
        <f t="shared" si="252"/>
        <v>2025</v>
      </c>
      <c r="Q3234" t="str">
        <f t="shared" si="253"/>
        <v>03</v>
      </c>
      <c r="R3234" t="str">
        <f>+IFERROR(VLOOKUP(I3234, Listado!A:B, 2, FALSE()), "COMERCIALIZADORA INTERNACIONAL CARIBBEAN EXOTICS S A")</f>
        <v>LONDOÑO ECHEVERRI ALEJANDRA</v>
      </c>
      <c r="S3234" s="25">
        <f>+VLOOKUP(E3234, TC!A:D, 2, FALSE())</f>
        <v>4152.76</v>
      </c>
      <c r="T3234" t="str">
        <f t="shared" si="254"/>
        <v>COP</v>
      </c>
    </row>
    <row r="3235" spans="1:20" ht="18.75" hidden="1" customHeight="1" x14ac:dyDescent="0.25">
      <c r="A3235" t="s">
        <v>2406</v>
      </c>
      <c r="B3235" t="s">
        <v>5</v>
      </c>
      <c r="C3235" t="s">
        <v>1913</v>
      </c>
      <c r="D3235" s="24">
        <v>11221</v>
      </c>
      <c r="E3235" t="s">
        <v>1664</v>
      </c>
      <c r="F3235" t="s">
        <v>99</v>
      </c>
      <c r="G3235" t="s">
        <v>1914</v>
      </c>
      <c r="I3235" t="s">
        <v>1845</v>
      </c>
      <c r="J3235" t="s">
        <v>1915</v>
      </c>
      <c r="K3235" t="s">
        <v>2020</v>
      </c>
      <c r="L3235" s="24">
        <v>6750</v>
      </c>
      <c r="M3235" s="25">
        <f>+VLOOKUP(E3235, TC!A:D, 4, FALSE())</f>
        <v>1.0921999995183926</v>
      </c>
      <c r="N3235" s="24">
        <f t="shared" si="250"/>
        <v>6750</v>
      </c>
      <c r="O3235" t="str">
        <f t="shared" si="251"/>
        <v>FACTURA</v>
      </c>
      <c r="P3235" t="str">
        <f t="shared" si="252"/>
        <v>2025</v>
      </c>
      <c r="Q3235" t="str">
        <f t="shared" si="253"/>
        <v>03</v>
      </c>
      <c r="R3235" t="str">
        <f>+IFERROR(VLOOKUP(I3235, Listado!A:B, 2, FALSE()), "COMERCIALIZADORA INTERNACIONAL CARIBBEAN EXOTICS S A")</f>
        <v>LONDOÑO ECHEVERRI ALEJANDRA</v>
      </c>
      <c r="S3235" s="25">
        <f>+VLOOKUP(E3235, TC!A:D, 2, FALSE())</f>
        <v>4152.76</v>
      </c>
      <c r="T3235" t="str">
        <f t="shared" si="254"/>
        <v>COP</v>
      </c>
    </row>
    <row r="3236" spans="1:20" ht="18.75" hidden="1" customHeight="1" x14ac:dyDescent="0.25">
      <c r="A3236" t="s">
        <v>2406</v>
      </c>
      <c r="B3236" t="s">
        <v>5</v>
      </c>
      <c r="C3236" t="s">
        <v>1913</v>
      </c>
      <c r="D3236" s="24">
        <v>11221</v>
      </c>
      <c r="E3236" t="s">
        <v>1664</v>
      </c>
      <c r="F3236" t="s">
        <v>99</v>
      </c>
      <c r="G3236" t="s">
        <v>1914</v>
      </c>
      <c r="I3236" t="s">
        <v>1845</v>
      </c>
      <c r="J3236" t="s">
        <v>1915</v>
      </c>
      <c r="K3236" t="s">
        <v>2020</v>
      </c>
      <c r="L3236" s="24">
        <v>13650</v>
      </c>
      <c r="M3236" s="25">
        <f>+VLOOKUP(E3236, TC!A:D, 4, FALSE())</f>
        <v>1.0921999995183926</v>
      </c>
      <c r="N3236" s="24">
        <f t="shared" si="250"/>
        <v>13650</v>
      </c>
      <c r="O3236" t="str">
        <f t="shared" si="251"/>
        <v>FACTURA</v>
      </c>
      <c r="P3236" t="str">
        <f t="shared" si="252"/>
        <v>2025</v>
      </c>
      <c r="Q3236" t="str">
        <f t="shared" si="253"/>
        <v>03</v>
      </c>
      <c r="R3236" t="str">
        <f>+IFERROR(VLOOKUP(I3236, Listado!A:B, 2, FALSE()), "COMERCIALIZADORA INTERNACIONAL CARIBBEAN EXOTICS S A")</f>
        <v>LONDOÑO ECHEVERRI ALEJANDRA</v>
      </c>
      <c r="S3236" s="25">
        <f>+VLOOKUP(E3236, TC!A:D, 2, FALSE())</f>
        <v>4152.76</v>
      </c>
      <c r="T3236" t="str">
        <f t="shared" si="254"/>
        <v>COP</v>
      </c>
    </row>
    <row r="3237" spans="1:20" ht="18.75" hidden="1" customHeight="1" x14ac:dyDescent="0.25">
      <c r="A3237" t="s">
        <v>2406</v>
      </c>
      <c r="B3237" t="s">
        <v>5</v>
      </c>
      <c r="C3237" t="s">
        <v>1913</v>
      </c>
      <c r="D3237" s="24">
        <v>11221</v>
      </c>
      <c r="E3237" t="s">
        <v>1664</v>
      </c>
      <c r="F3237" t="s">
        <v>99</v>
      </c>
      <c r="G3237" t="s">
        <v>1914</v>
      </c>
      <c r="I3237" t="s">
        <v>1845</v>
      </c>
      <c r="J3237" t="s">
        <v>1915</v>
      </c>
      <c r="K3237" t="s">
        <v>2020</v>
      </c>
      <c r="L3237" s="24">
        <v>3000</v>
      </c>
      <c r="M3237" s="25">
        <f>+VLOOKUP(E3237, TC!A:D, 4, FALSE())</f>
        <v>1.0921999995183926</v>
      </c>
      <c r="N3237" s="24">
        <f t="shared" si="250"/>
        <v>3000</v>
      </c>
      <c r="O3237" t="str">
        <f t="shared" si="251"/>
        <v>FACTURA</v>
      </c>
      <c r="P3237" t="str">
        <f t="shared" si="252"/>
        <v>2025</v>
      </c>
      <c r="Q3237" t="str">
        <f t="shared" si="253"/>
        <v>03</v>
      </c>
      <c r="R3237" t="str">
        <f>+IFERROR(VLOOKUP(I3237, Listado!A:B, 2, FALSE()), "COMERCIALIZADORA INTERNACIONAL CARIBBEAN EXOTICS S A")</f>
        <v>LONDOÑO ECHEVERRI ALEJANDRA</v>
      </c>
      <c r="S3237" s="25">
        <f>+VLOOKUP(E3237, TC!A:D, 2, FALSE())</f>
        <v>4152.76</v>
      </c>
      <c r="T3237" t="str">
        <f t="shared" si="254"/>
        <v>COP</v>
      </c>
    </row>
    <row r="3238" spans="1:20" ht="18.75" hidden="1" customHeight="1" x14ac:dyDescent="0.25">
      <c r="A3238" t="s">
        <v>2406</v>
      </c>
      <c r="B3238" t="s">
        <v>5</v>
      </c>
      <c r="C3238" t="s">
        <v>1913</v>
      </c>
      <c r="D3238" s="24">
        <v>11221</v>
      </c>
      <c r="E3238" t="s">
        <v>1664</v>
      </c>
      <c r="F3238" t="s">
        <v>99</v>
      </c>
      <c r="G3238" t="s">
        <v>1914</v>
      </c>
      <c r="I3238" t="s">
        <v>1845</v>
      </c>
      <c r="J3238" t="s">
        <v>1915</v>
      </c>
      <c r="K3238" t="s">
        <v>2020</v>
      </c>
      <c r="L3238" s="24">
        <v>33750</v>
      </c>
      <c r="M3238" s="25">
        <f>+VLOOKUP(E3238, TC!A:D, 4, FALSE())</f>
        <v>1.0921999995183926</v>
      </c>
      <c r="N3238" s="24">
        <f t="shared" si="250"/>
        <v>33750</v>
      </c>
      <c r="O3238" t="str">
        <f t="shared" si="251"/>
        <v>FACTURA</v>
      </c>
      <c r="P3238" t="str">
        <f t="shared" si="252"/>
        <v>2025</v>
      </c>
      <c r="Q3238" t="str">
        <f t="shared" si="253"/>
        <v>03</v>
      </c>
      <c r="R3238" t="str">
        <f>+IFERROR(VLOOKUP(I3238, Listado!A:B, 2, FALSE()), "COMERCIALIZADORA INTERNACIONAL CARIBBEAN EXOTICS S A")</f>
        <v>LONDOÑO ECHEVERRI ALEJANDRA</v>
      </c>
      <c r="S3238" s="25">
        <f>+VLOOKUP(E3238, TC!A:D, 2, FALSE())</f>
        <v>4152.76</v>
      </c>
      <c r="T3238" t="str">
        <f t="shared" si="254"/>
        <v>COP</v>
      </c>
    </row>
    <row r="3239" spans="1:20" ht="18.75" hidden="1" customHeight="1" x14ac:dyDescent="0.25">
      <c r="A3239" t="s">
        <v>2406</v>
      </c>
      <c r="B3239" t="s">
        <v>5</v>
      </c>
      <c r="C3239" t="s">
        <v>1913</v>
      </c>
      <c r="D3239" s="24">
        <v>11221</v>
      </c>
      <c r="E3239" t="s">
        <v>1664</v>
      </c>
      <c r="F3239" t="s">
        <v>99</v>
      </c>
      <c r="G3239" t="s">
        <v>1914</v>
      </c>
      <c r="I3239" t="s">
        <v>1845</v>
      </c>
      <c r="J3239" t="s">
        <v>1915</v>
      </c>
      <c r="K3239" t="s">
        <v>2020</v>
      </c>
      <c r="L3239" s="24">
        <v>7350</v>
      </c>
      <c r="M3239" s="25">
        <f>+VLOOKUP(E3239, TC!A:D, 4, FALSE())</f>
        <v>1.0921999995183926</v>
      </c>
      <c r="N3239" s="24">
        <f t="shared" si="250"/>
        <v>7350</v>
      </c>
      <c r="O3239" t="str">
        <f t="shared" si="251"/>
        <v>FACTURA</v>
      </c>
      <c r="P3239" t="str">
        <f t="shared" si="252"/>
        <v>2025</v>
      </c>
      <c r="Q3239" t="str">
        <f t="shared" si="253"/>
        <v>03</v>
      </c>
      <c r="R3239" t="str">
        <f>+IFERROR(VLOOKUP(I3239, Listado!A:B, 2, FALSE()), "COMERCIALIZADORA INTERNACIONAL CARIBBEAN EXOTICS S A")</f>
        <v>LONDOÑO ECHEVERRI ALEJANDRA</v>
      </c>
      <c r="S3239" s="25">
        <f>+VLOOKUP(E3239, TC!A:D, 2, FALSE())</f>
        <v>4152.76</v>
      </c>
      <c r="T3239" t="str">
        <f t="shared" si="254"/>
        <v>COP</v>
      </c>
    </row>
    <row r="3240" spans="1:20" ht="18.75" hidden="1" customHeight="1" x14ac:dyDescent="0.25">
      <c r="A3240" t="s">
        <v>2406</v>
      </c>
      <c r="B3240" t="s">
        <v>5</v>
      </c>
      <c r="C3240" t="s">
        <v>1913</v>
      </c>
      <c r="D3240" s="24">
        <v>11221</v>
      </c>
      <c r="E3240" t="s">
        <v>1664</v>
      </c>
      <c r="F3240" t="s">
        <v>99</v>
      </c>
      <c r="G3240" t="s">
        <v>1914</v>
      </c>
      <c r="I3240" t="s">
        <v>1845</v>
      </c>
      <c r="J3240" t="s">
        <v>1915</v>
      </c>
      <c r="K3240" t="s">
        <v>2020</v>
      </c>
      <c r="L3240" s="24">
        <v>53010</v>
      </c>
      <c r="M3240" s="25">
        <f>+VLOOKUP(E3240, TC!A:D, 4, FALSE())</f>
        <v>1.0921999995183926</v>
      </c>
      <c r="N3240" s="24">
        <f t="shared" si="250"/>
        <v>53010</v>
      </c>
      <c r="O3240" t="str">
        <f t="shared" si="251"/>
        <v>FACTURA</v>
      </c>
      <c r="P3240" t="str">
        <f t="shared" si="252"/>
        <v>2025</v>
      </c>
      <c r="Q3240" t="str">
        <f t="shared" si="253"/>
        <v>03</v>
      </c>
      <c r="R3240" t="str">
        <f>+IFERROR(VLOOKUP(I3240, Listado!A:B, 2, FALSE()), "COMERCIALIZADORA INTERNACIONAL CARIBBEAN EXOTICS S A")</f>
        <v>LONDOÑO ECHEVERRI ALEJANDRA</v>
      </c>
      <c r="S3240" s="25">
        <f>+VLOOKUP(E3240, TC!A:D, 2, FALSE())</f>
        <v>4152.76</v>
      </c>
      <c r="T3240" t="str">
        <f t="shared" si="254"/>
        <v>COP</v>
      </c>
    </row>
    <row r="3241" spans="1:20" ht="18.75" hidden="1" customHeight="1" x14ac:dyDescent="0.25">
      <c r="A3241" t="s">
        <v>2406</v>
      </c>
      <c r="B3241" t="s">
        <v>5</v>
      </c>
      <c r="C3241" t="s">
        <v>1913</v>
      </c>
      <c r="D3241" s="24">
        <v>11221</v>
      </c>
      <c r="E3241" t="s">
        <v>1664</v>
      </c>
      <c r="F3241" t="s">
        <v>99</v>
      </c>
      <c r="G3241" t="s">
        <v>1914</v>
      </c>
      <c r="I3241" t="s">
        <v>1845</v>
      </c>
      <c r="J3241" t="s">
        <v>1915</v>
      </c>
      <c r="K3241" t="s">
        <v>2021</v>
      </c>
      <c r="L3241" s="24">
        <v>1650</v>
      </c>
      <c r="M3241" s="25">
        <f>+VLOOKUP(E3241, TC!A:D, 4, FALSE())</f>
        <v>1.0921999995183926</v>
      </c>
      <c r="N3241" s="24">
        <f t="shared" si="250"/>
        <v>1650</v>
      </c>
      <c r="O3241" t="str">
        <f t="shared" si="251"/>
        <v>FACTURA</v>
      </c>
      <c r="P3241" t="str">
        <f t="shared" si="252"/>
        <v>2025</v>
      </c>
      <c r="Q3241" t="str">
        <f t="shared" si="253"/>
        <v>03</v>
      </c>
      <c r="R3241" t="str">
        <f>+IFERROR(VLOOKUP(I3241, Listado!A:B, 2, FALSE()), "COMERCIALIZADORA INTERNACIONAL CARIBBEAN EXOTICS S A")</f>
        <v>LONDOÑO ECHEVERRI ALEJANDRA</v>
      </c>
      <c r="S3241" s="25">
        <f>+VLOOKUP(E3241, TC!A:D, 2, FALSE())</f>
        <v>4152.76</v>
      </c>
      <c r="T3241" t="str">
        <f t="shared" si="254"/>
        <v>COP</v>
      </c>
    </row>
    <row r="3242" spans="1:20" ht="18.75" hidden="1" customHeight="1" x14ac:dyDescent="0.25">
      <c r="A3242" t="s">
        <v>2406</v>
      </c>
      <c r="B3242" t="s">
        <v>5</v>
      </c>
      <c r="C3242" t="s">
        <v>1913</v>
      </c>
      <c r="D3242" s="24">
        <v>11222</v>
      </c>
      <c r="E3242" t="s">
        <v>1664</v>
      </c>
      <c r="F3242" t="s">
        <v>99</v>
      </c>
      <c r="G3242" t="s">
        <v>113</v>
      </c>
      <c r="I3242" t="s">
        <v>1844</v>
      </c>
      <c r="J3242" t="s">
        <v>1915</v>
      </c>
      <c r="K3242" t="s">
        <v>2021</v>
      </c>
      <c r="L3242" s="24">
        <v>12100</v>
      </c>
      <c r="M3242" s="25">
        <f>+VLOOKUP(E3242, TC!A:D, 4, FALSE())</f>
        <v>1.0921999995183926</v>
      </c>
      <c r="N3242" s="24">
        <f t="shared" si="250"/>
        <v>12100</v>
      </c>
      <c r="O3242" t="str">
        <f t="shared" si="251"/>
        <v>FACTURA</v>
      </c>
      <c r="P3242" t="str">
        <f t="shared" si="252"/>
        <v>2025</v>
      </c>
      <c r="Q3242" t="str">
        <f t="shared" si="253"/>
        <v>03</v>
      </c>
      <c r="R3242" t="str">
        <f>+IFERROR(VLOOKUP(I3242, Listado!A:B, 2, FALSE()), "COMERCIALIZADORA INTERNACIONAL CARIBBEAN EXOTICS S A")</f>
        <v>LONDOÑO ECHEVERRI ALEJANDRA</v>
      </c>
      <c r="S3242" s="25">
        <f>+VLOOKUP(E3242, TC!A:D, 2, FALSE())</f>
        <v>4152.76</v>
      </c>
      <c r="T3242" t="str">
        <f t="shared" si="254"/>
        <v>COP</v>
      </c>
    </row>
    <row r="3243" spans="1:20" ht="18.75" hidden="1" customHeight="1" x14ac:dyDescent="0.25">
      <c r="A3243" t="s">
        <v>2406</v>
      </c>
      <c r="B3243" t="s">
        <v>5</v>
      </c>
      <c r="C3243" t="s">
        <v>1913</v>
      </c>
      <c r="D3243" s="24">
        <v>11222</v>
      </c>
      <c r="E3243" t="s">
        <v>1664</v>
      </c>
      <c r="F3243" t="s">
        <v>99</v>
      </c>
      <c r="G3243" t="s">
        <v>113</v>
      </c>
      <c r="I3243" t="s">
        <v>1844</v>
      </c>
      <c r="J3243" t="s">
        <v>1915</v>
      </c>
      <c r="K3243" t="s">
        <v>2021</v>
      </c>
      <c r="L3243" s="24">
        <v>52800</v>
      </c>
      <c r="M3243" s="25">
        <f>+VLOOKUP(E3243, TC!A:D, 4, FALSE())</f>
        <v>1.0921999995183926</v>
      </c>
      <c r="N3243" s="24">
        <f t="shared" si="250"/>
        <v>52800</v>
      </c>
      <c r="O3243" t="str">
        <f t="shared" si="251"/>
        <v>FACTURA</v>
      </c>
      <c r="P3243" t="str">
        <f t="shared" si="252"/>
        <v>2025</v>
      </c>
      <c r="Q3243" t="str">
        <f t="shared" si="253"/>
        <v>03</v>
      </c>
      <c r="R3243" t="str">
        <f>+IFERROR(VLOOKUP(I3243, Listado!A:B, 2, FALSE()), "COMERCIALIZADORA INTERNACIONAL CARIBBEAN EXOTICS S A")</f>
        <v>LONDOÑO ECHEVERRI ALEJANDRA</v>
      </c>
      <c r="S3243" s="25">
        <f>+VLOOKUP(E3243, TC!A:D, 2, FALSE())</f>
        <v>4152.76</v>
      </c>
      <c r="T3243" t="str">
        <f t="shared" si="254"/>
        <v>COP</v>
      </c>
    </row>
    <row r="3244" spans="1:20" ht="18.75" hidden="1" customHeight="1" x14ac:dyDescent="0.25">
      <c r="A3244" t="s">
        <v>2406</v>
      </c>
      <c r="B3244" t="s">
        <v>5</v>
      </c>
      <c r="C3244" t="s">
        <v>1913</v>
      </c>
      <c r="D3244" s="24">
        <v>11222</v>
      </c>
      <c r="E3244" t="s">
        <v>1664</v>
      </c>
      <c r="F3244" t="s">
        <v>99</v>
      </c>
      <c r="G3244" t="s">
        <v>113</v>
      </c>
      <c r="I3244" t="s">
        <v>1844</v>
      </c>
      <c r="J3244" t="s">
        <v>1915</v>
      </c>
      <c r="K3244" t="s">
        <v>2021</v>
      </c>
      <c r="L3244" s="24">
        <v>41360</v>
      </c>
      <c r="M3244" s="25">
        <f>+VLOOKUP(E3244, TC!A:D, 4, FALSE())</f>
        <v>1.0921999995183926</v>
      </c>
      <c r="N3244" s="24">
        <f t="shared" si="250"/>
        <v>41360</v>
      </c>
      <c r="O3244" t="str">
        <f t="shared" si="251"/>
        <v>FACTURA</v>
      </c>
      <c r="P3244" t="str">
        <f t="shared" si="252"/>
        <v>2025</v>
      </c>
      <c r="Q3244" t="str">
        <f t="shared" si="253"/>
        <v>03</v>
      </c>
      <c r="R3244" t="str">
        <f>+IFERROR(VLOOKUP(I3244, Listado!A:B, 2, FALSE()), "COMERCIALIZADORA INTERNACIONAL CARIBBEAN EXOTICS S A")</f>
        <v>LONDOÑO ECHEVERRI ALEJANDRA</v>
      </c>
      <c r="S3244" s="25">
        <f>+VLOOKUP(E3244, TC!A:D, 2, FALSE())</f>
        <v>4152.76</v>
      </c>
      <c r="T3244" t="str">
        <f t="shared" si="254"/>
        <v>COP</v>
      </c>
    </row>
    <row r="3245" spans="1:20" ht="18.75" hidden="1" customHeight="1" x14ac:dyDescent="0.25">
      <c r="A3245" t="s">
        <v>2406</v>
      </c>
      <c r="B3245" t="s">
        <v>5</v>
      </c>
      <c r="C3245" t="s">
        <v>1913</v>
      </c>
      <c r="D3245" s="24">
        <v>11222</v>
      </c>
      <c r="E3245" t="s">
        <v>1664</v>
      </c>
      <c r="F3245" t="s">
        <v>99</v>
      </c>
      <c r="G3245" t="s">
        <v>113</v>
      </c>
      <c r="I3245" t="s">
        <v>1844</v>
      </c>
      <c r="J3245" t="s">
        <v>1915</v>
      </c>
      <c r="K3245" t="s">
        <v>2021</v>
      </c>
      <c r="L3245" s="24">
        <v>10560</v>
      </c>
      <c r="M3245" s="25">
        <f>+VLOOKUP(E3245, TC!A:D, 4, FALSE())</f>
        <v>1.0921999995183926</v>
      </c>
      <c r="N3245" s="24">
        <f t="shared" si="250"/>
        <v>10560</v>
      </c>
      <c r="O3245" t="str">
        <f t="shared" si="251"/>
        <v>FACTURA</v>
      </c>
      <c r="P3245" t="str">
        <f t="shared" si="252"/>
        <v>2025</v>
      </c>
      <c r="Q3245" t="str">
        <f t="shared" si="253"/>
        <v>03</v>
      </c>
      <c r="R3245" t="str">
        <f>+IFERROR(VLOOKUP(I3245, Listado!A:B, 2, FALSE()), "COMERCIALIZADORA INTERNACIONAL CARIBBEAN EXOTICS S A")</f>
        <v>LONDOÑO ECHEVERRI ALEJANDRA</v>
      </c>
      <c r="S3245" s="25">
        <f>+VLOOKUP(E3245, TC!A:D, 2, FALSE())</f>
        <v>4152.76</v>
      </c>
      <c r="T3245" t="str">
        <f t="shared" si="254"/>
        <v>COP</v>
      </c>
    </row>
    <row r="3246" spans="1:20" ht="18.75" hidden="1" customHeight="1" x14ac:dyDescent="0.25">
      <c r="A3246" t="s">
        <v>2406</v>
      </c>
      <c r="B3246" t="s">
        <v>5</v>
      </c>
      <c r="C3246" t="s">
        <v>1913</v>
      </c>
      <c r="D3246" s="24">
        <v>11222</v>
      </c>
      <c r="E3246" t="s">
        <v>1664</v>
      </c>
      <c r="F3246" t="s">
        <v>99</v>
      </c>
      <c r="G3246" t="s">
        <v>113</v>
      </c>
      <c r="I3246" t="s">
        <v>1844</v>
      </c>
      <c r="J3246" t="s">
        <v>1915</v>
      </c>
      <c r="K3246" t="s">
        <v>2021</v>
      </c>
      <c r="L3246" s="24">
        <v>15180</v>
      </c>
      <c r="M3246" s="25">
        <f>+VLOOKUP(E3246, TC!A:D, 4, FALSE())</f>
        <v>1.0921999995183926</v>
      </c>
      <c r="N3246" s="24">
        <f t="shared" si="250"/>
        <v>15180</v>
      </c>
      <c r="O3246" t="str">
        <f t="shared" si="251"/>
        <v>FACTURA</v>
      </c>
      <c r="P3246" t="str">
        <f t="shared" si="252"/>
        <v>2025</v>
      </c>
      <c r="Q3246" t="str">
        <f t="shared" si="253"/>
        <v>03</v>
      </c>
      <c r="R3246" t="str">
        <f>+IFERROR(VLOOKUP(I3246, Listado!A:B, 2, FALSE()), "COMERCIALIZADORA INTERNACIONAL CARIBBEAN EXOTICS S A")</f>
        <v>LONDOÑO ECHEVERRI ALEJANDRA</v>
      </c>
      <c r="S3246" s="25">
        <f>+VLOOKUP(E3246, TC!A:D, 2, FALSE())</f>
        <v>4152.76</v>
      </c>
      <c r="T3246" t="str">
        <f t="shared" si="254"/>
        <v>COP</v>
      </c>
    </row>
    <row r="3247" spans="1:20" ht="18.75" hidden="1" customHeight="1" x14ac:dyDescent="0.25">
      <c r="A3247" t="s">
        <v>2406</v>
      </c>
      <c r="B3247" t="s">
        <v>5</v>
      </c>
      <c r="C3247" t="s">
        <v>1913</v>
      </c>
      <c r="D3247" s="24">
        <v>11223</v>
      </c>
      <c r="E3247" t="s">
        <v>1664</v>
      </c>
      <c r="F3247" t="s">
        <v>99</v>
      </c>
      <c r="G3247" t="s">
        <v>1914</v>
      </c>
      <c r="I3247" t="s">
        <v>1845</v>
      </c>
      <c r="J3247" t="s">
        <v>1915</v>
      </c>
      <c r="K3247" t="s">
        <v>2021</v>
      </c>
      <c r="L3247" s="24">
        <v>31650</v>
      </c>
      <c r="M3247" s="25">
        <f>+VLOOKUP(E3247, TC!A:D, 4, FALSE())</f>
        <v>1.0921999995183926</v>
      </c>
      <c r="N3247" s="24">
        <f t="shared" si="250"/>
        <v>31650</v>
      </c>
      <c r="O3247" t="str">
        <f t="shared" si="251"/>
        <v>FACTURA</v>
      </c>
      <c r="P3247" t="str">
        <f t="shared" si="252"/>
        <v>2025</v>
      </c>
      <c r="Q3247" t="str">
        <f t="shared" si="253"/>
        <v>03</v>
      </c>
      <c r="R3247" t="str">
        <f>+IFERROR(VLOOKUP(I3247, Listado!A:B, 2, FALSE()), "COMERCIALIZADORA INTERNACIONAL CARIBBEAN EXOTICS S A")</f>
        <v>LONDOÑO ECHEVERRI ALEJANDRA</v>
      </c>
      <c r="S3247" s="25">
        <f>+VLOOKUP(E3247, TC!A:D, 2, FALSE())</f>
        <v>4152.76</v>
      </c>
      <c r="T3247" t="str">
        <f t="shared" si="254"/>
        <v>COP</v>
      </c>
    </row>
    <row r="3248" spans="1:20" ht="18.75" hidden="1" customHeight="1" x14ac:dyDescent="0.25">
      <c r="A3248" t="s">
        <v>2406</v>
      </c>
      <c r="B3248" t="s">
        <v>5</v>
      </c>
      <c r="C3248" t="s">
        <v>1913</v>
      </c>
      <c r="D3248" s="24">
        <v>11223</v>
      </c>
      <c r="E3248" t="s">
        <v>1664</v>
      </c>
      <c r="F3248" t="s">
        <v>99</v>
      </c>
      <c r="G3248" t="s">
        <v>1914</v>
      </c>
      <c r="I3248" t="s">
        <v>1845</v>
      </c>
      <c r="J3248" t="s">
        <v>1915</v>
      </c>
      <c r="K3248" t="s">
        <v>2021</v>
      </c>
      <c r="L3248" s="24">
        <v>29100</v>
      </c>
      <c r="M3248" s="25">
        <f>+VLOOKUP(E3248, TC!A:D, 4, FALSE())</f>
        <v>1.0921999995183926</v>
      </c>
      <c r="N3248" s="24">
        <f t="shared" si="250"/>
        <v>29100</v>
      </c>
      <c r="O3248" t="str">
        <f t="shared" si="251"/>
        <v>FACTURA</v>
      </c>
      <c r="P3248" t="str">
        <f t="shared" si="252"/>
        <v>2025</v>
      </c>
      <c r="Q3248" t="str">
        <f t="shared" si="253"/>
        <v>03</v>
      </c>
      <c r="R3248" t="str">
        <f>+IFERROR(VLOOKUP(I3248, Listado!A:B, 2, FALSE()), "COMERCIALIZADORA INTERNACIONAL CARIBBEAN EXOTICS S A")</f>
        <v>LONDOÑO ECHEVERRI ALEJANDRA</v>
      </c>
      <c r="S3248" s="25">
        <f>+VLOOKUP(E3248, TC!A:D, 2, FALSE())</f>
        <v>4152.76</v>
      </c>
      <c r="T3248" t="str">
        <f t="shared" si="254"/>
        <v>COP</v>
      </c>
    </row>
    <row r="3249" spans="1:20" ht="18.75" hidden="1" customHeight="1" x14ac:dyDescent="0.25">
      <c r="A3249" t="s">
        <v>2406</v>
      </c>
      <c r="B3249" t="s">
        <v>5</v>
      </c>
      <c r="C3249" t="s">
        <v>1913</v>
      </c>
      <c r="D3249" s="24">
        <v>11223</v>
      </c>
      <c r="E3249" t="s">
        <v>1664</v>
      </c>
      <c r="F3249" t="s">
        <v>99</v>
      </c>
      <c r="G3249" t="s">
        <v>1914</v>
      </c>
      <c r="I3249" t="s">
        <v>1845</v>
      </c>
      <c r="J3249" t="s">
        <v>1915</v>
      </c>
      <c r="K3249" t="s">
        <v>2021</v>
      </c>
      <c r="L3249" s="24">
        <v>228900</v>
      </c>
      <c r="M3249" s="25">
        <f>+VLOOKUP(E3249, TC!A:D, 4, FALSE())</f>
        <v>1.0921999995183926</v>
      </c>
      <c r="N3249" s="24">
        <f t="shared" si="250"/>
        <v>228900</v>
      </c>
      <c r="O3249" t="str">
        <f t="shared" si="251"/>
        <v>FACTURA</v>
      </c>
      <c r="P3249" t="str">
        <f t="shared" si="252"/>
        <v>2025</v>
      </c>
      <c r="Q3249" t="str">
        <f t="shared" si="253"/>
        <v>03</v>
      </c>
      <c r="R3249" t="str">
        <f>+IFERROR(VLOOKUP(I3249, Listado!A:B, 2, FALSE()), "COMERCIALIZADORA INTERNACIONAL CARIBBEAN EXOTICS S A")</f>
        <v>LONDOÑO ECHEVERRI ALEJANDRA</v>
      </c>
      <c r="S3249" s="25">
        <f>+VLOOKUP(E3249, TC!A:D, 2, FALSE())</f>
        <v>4152.76</v>
      </c>
      <c r="T3249" t="str">
        <f t="shared" si="254"/>
        <v>COP</v>
      </c>
    </row>
    <row r="3250" spans="1:20" ht="18.75" hidden="1" customHeight="1" x14ac:dyDescent="0.25">
      <c r="A3250" t="s">
        <v>2406</v>
      </c>
      <c r="B3250" t="s">
        <v>5</v>
      </c>
      <c r="C3250" t="s">
        <v>1913</v>
      </c>
      <c r="D3250" s="24">
        <v>11223</v>
      </c>
      <c r="E3250" t="s">
        <v>1664</v>
      </c>
      <c r="F3250" t="s">
        <v>99</v>
      </c>
      <c r="G3250" t="s">
        <v>1914</v>
      </c>
      <c r="I3250" t="s">
        <v>1845</v>
      </c>
      <c r="J3250" t="s">
        <v>1915</v>
      </c>
      <c r="K3250" t="s">
        <v>2021</v>
      </c>
      <c r="L3250" s="24">
        <v>24750</v>
      </c>
      <c r="M3250" s="25">
        <f>+VLOOKUP(E3250, TC!A:D, 4, FALSE())</f>
        <v>1.0921999995183926</v>
      </c>
      <c r="N3250" s="24">
        <f t="shared" si="250"/>
        <v>24750</v>
      </c>
      <c r="O3250" t="str">
        <f t="shared" si="251"/>
        <v>FACTURA</v>
      </c>
      <c r="P3250" t="str">
        <f t="shared" si="252"/>
        <v>2025</v>
      </c>
      <c r="Q3250" t="str">
        <f t="shared" si="253"/>
        <v>03</v>
      </c>
      <c r="R3250" t="str">
        <f>+IFERROR(VLOOKUP(I3250, Listado!A:B, 2, FALSE()), "COMERCIALIZADORA INTERNACIONAL CARIBBEAN EXOTICS S A")</f>
        <v>LONDOÑO ECHEVERRI ALEJANDRA</v>
      </c>
      <c r="S3250" s="25">
        <f>+VLOOKUP(E3250, TC!A:D, 2, FALSE())</f>
        <v>4152.76</v>
      </c>
      <c r="T3250" t="str">
        <f t="shared" si="254"/>
        <v>COP</v>
      </c>
    </row>
    <row r="3251" spans="1:20" ht="18.75" hidden="1" customHeight="1" x14ac:dyDescent="0.25">
      <c r="A3251" t="s">
        <v>2406</v>
      </c>
      <c r="B3251" t="s">
        <v>5</v>
      </c>
      <c r="C3251" t="s">
        <v>1913</v>
      </c>
      <c r="D3251" s="24">
        <v>11223</v>
      </c>
      <c r="E3251" t="s">
        <v>1664</v>
      </c>
      <c r="F3251" t="s">
        <v>99</v>
      </c>
      <c r="G3251" t="s">
        <v>1914</v>
      </c>
      <c r="I3251" t="s">
        <v>1845</v>
      </c>
      <c r="J3251" t="s">
        <v>1915</v>
      </c>
      <c r="K3251" t="s">
        <v>2021</v>
      </c>
      <c r="L3251" s="24">
        <v>78600</v>
      </c>
      <c r="M3251" s="25">
        <f>+VLOOKUP(E3251, TC!A:D, 4, FALSE())</f>
        <v>1.0921999995183926</v>
      </c>
      <c r="N3251" s="24">
        <f t="shared" si="250"/>
        <v>78600</v>
      </c>
      <c r="O3251" t="str">
        <f t="shared" si="251"/>
        <v>FACTURA</v>
      </c>
      <c r="P3251" t="str">
        <f t="shared" si="252"/>
        <v>2025</v>
      </c>
      <c r="Q3251" t="str">
        <f t="shared" si="253"/>
        <v>03</v>
      </c>
      <c r="R3251" t="str">
        <f>+IFERROR(VLOOKUP(I3251, Listado!A:B, 2, FALSE()), "COMERCIALIZADORA INTERNACIONAL CARIBBEAN EXOTICS S A")</f>
        <v>LONDOÑO ECHEVERRI ALEJANDRA</v>
      </c>
      <c r="S3251" s="25">
        <f>+VLOOKUP(E3251, TC!A:D, 2, FALSE())</f>
        <v>4152.76</v>
      </c>
      <c r="T3251" t="str">
        <f t="shared" si="254"/>
        <v>COP</v>
      </c>
    </row>
    <row r="3252" spans="1:20" ht="18.75" hidden="1" customHeight="1" x14ac:dyDescent="0.25">
      <c r="A3252" t="s">
        <v>2406</v>
      </c>
      <c r="B3252" t="s">
        <v>5</v>
      </c>
      <c r="C3252" t="s">
        <v>1913</v>
      </c>
      <c r="D3252" s="24">
        <v>11223</v>
      </c>
      <c r="E3252" t="s">
        <v>1664</v>
      </c>
      <c r="F3252" t="s">
        <v>99</v>
      </c>
      <c r="G3252" t="s">
        <v>1914</v>
      </c>
      <c r="I3252" t="s">
        <v>1845</v>
      </c>
      <c r="J3252" t="s">
        <v>1915</v>
      </c>
      <c r="K3252" t="s">
        <v>2021</v>
      </c>
      <c r="L3252" s="24">
        <v>385800</v>
      </c>
      <c r="M3252" s="25">
        <f>+VLOOKUP(E3252, TC!A:D, 4, FALSE())</f>
        <v>1.0921999995183926</v>
      </c>
      <c r="N3252" s="24">
        <f t="shared" si="250"/>
        <v>385800</v>
      </c>
      <c r="O3252" t="str">
        <f t="shared" si="251"/>
        <v>FACTURA</v>
      </c>
      <c r="P3252" t="str">
        <f t="shared" si="252"/>
        <v>2025</v>
      </c>
      <c r="Q3252" t="str">
        <f t="shared" si="253"/>
        <v>03</v>
      </c>
      <c r="R3252" t="str">
        <f>+IFERROR(VLOOKUP(I3252, Listado!A:B, 2, FALSE()), "COMERCIALIZADORA INTERNACIONAL CARIBBEAN EXOTICS S A")</f>
        <v>LONDOÑO ECHEVERRI ALEJANDRA</v>
      </c>
      <c r="S3252" s="25">
        <f>+VLOOKUP(E3252, TC!A:D, 2, FALSE())</f>
        <v>4152.76</v>
      </c>
      <c r="T3252" t="str">
        <f t="shared" si="254"/>
        <v>COP</v>
      </c>
    </row>
    <row r="3253" spans="1:20" ht="18.75" hidden="1" customHeight="1" x14ac:dyDescent="0.25">
      <c r="A3253" t="s">
        <v>2406</v>
      </c>
      <c r="B3253" t="s">
        <v>5</v>
      </c>
      <c r="C3253" t="s">
        <v>1913</v>
      </c>
      <c r="D3253" s="24">
        <v>11223</v>
      </c>
      <c r="E3253" t="s">
        <v>1664</v>
      </c>
      <c r="F3253" t="s">
        <v>99</v>
      </c>
      <c r="G3253" t="s">
        <v>1914</v>
      </c>
      <c r="I3253" t="s">
        <v>1845</v>
      </c>
      <c r="J3253" t="s">
        <v>1915</v>
      </c>
      <c r="K3253" t="s">
        <v>2021</v>
      </c>
      <c r="L3253" s="24">
        <v>77100</v>
      </c>
      <c r="M3253" s="25">
        <f>+VLOOKUP(E3253, TC!A:D, 4, FALSE())</f>
        <v>1.0921999995183926</v>
      </c>
      <c r="N3253" s="24">
        <f t="shared" si="250"/>
        <v>77100</v>
      </c>
      <c r="O3253" t="str">
        <f t="shared" si="251"/>
        <v>FACTURA</v>
      </c>
      <c r="P3253" t="str">
        <f t="shared" si="252"/>
        <v>2025</v>
      </c>
      <c r="Q3253" t="str">
        <f t="shared" si="253"/>
        <v>03</v>
      </c>
      <c r="R3253" t="str">
        <f>+IFERROR(VLOOKUP(I3253, Listado!A:B, 2, FALSE()), "COMERCIALIZADORA INTERNACIONAL CARIBBEAN EXOTICS S A")</f>
        <v>LONDOÑO ECHEVERRI ALEJANDRA</v>
      </c>
      <c r="S3253" s="25">
        <f>+VLOOKUP(E3253, TC!A:D, 2, FALSE())</f>
        <v>4152.76</v>
      </c>
      <c r="T3253" t="str">
        <f t="shared" si="254"/>
        <v>COP</v>
      </c>
    </row>
    <row r="3254" spans="1:20" ht="18.75" hidden="1" customHeight="1" x14ac:dyDescent="0.25">
      <c r="A3254" t="s">
        <v>2406</v>
      </c>
      <c r="B3254" t="s">
        <v>5</v>
      </c>
      <c r="C3254" t="s">
        <v>1913</v>
      </c>
      <c r="D3254" s="24">
        <v>11223</v>
      </c>
      <c r="E3254" t="s">
        <v>1664</v>
      </c>
      <c r="F3254" t="s">
        <v>99</v>
      </c>
      <c r="G3254" t="s">
        <v>1914</v>
      </c>
      <c r="I3254" t="s">
        <v>1845</v>
      </c>
      <c r="J3254" t="s">
        <v>1915</v>
      </c>
      <c r="K3254" t="s">
        <v>2021</v>
      </c>
      <c r="L3254" s="24">
        <v>1350</v>
      </c>
      <c r="M3254" s="25">
        <f>+VLOOKUP(E3254, TC!A:D, 4, FALSE())</f>
        <v>1.0921999995183926</v>
      </c>
      <c r="N3254" s="24">
        <f t="shared" si="250"/>
        <v>1350</v>
      </c>
      <c r="O3254" t="str">
        <f t="shared" si="251"/>
        <v>FACTURA</v>
      </c>
      <c r="P3254" t="str">
        <f t="shared" si="252"/>
        <v>2025</v>
      </c>
      <c r="Q3254" t="str">
        <f t="shared" si="253"/>
        <v>03</v>
      </c>
      <c r="R3254" t="str">
        <f>+IFERROR(VLOOKUP(I3254, Listado!A:B, 2, FALSE()), "COMERCIALIZADORA INTERNACIONAL CARIBBEAN EXOTICS S A")</f>
        <v>LONDOÑO ECHEVERRI ALEJANDRA</v>
      </c>
      <c r="S3254" s="25">
        <f>+VLOOKUP(E3254, TC!A:D, 2, FALSE())</f>
        <v>4152.76</v>
      </c>
      <c r="T3254" t="str">
        <f t="shared" si="254"/>
        <v>COP</v>
      </c>
    </row>
    <row r="3255" spans="1:20" ht="18.75" hidden="1" customHeight="1" x14ac:dyDescent="0.25">
      <c r="A3255" t="s">
        <v>2406</v>
      </c>
      <c r="B3255" t="s">
        <v>5</v>
      </c>
      <c r="C3255" t="s">
        <v>1913</v>
      </c>
      <c r="D3255" s="24">
        <v>11223</v>
      </c>
      <c r="E3255" t="s">
        <v>1664</v>
      </c>
      <c r="F3255" t="s">
        <v>99</v>
      </c>
      <c r="G3255" t="s">
        <v>1914</v>
      </c>
      <c r="I3255" t="s">
        <v>1845</v>
      </c>
      <c r="J3255" t="s">
        <v>1915</v>
      </c>
      <c r="K3255" t="s">
        <v>2021</v>
      </c>
      <c r="L3255" s="24">
        <v>13350</v>
      </c>
      <c r="M3255" s="25">
        <f>+VLOOKUP(E3255, TC!A:D, 4, FALSE())</f>
        <v>1.0921999995183926</v>
      </c>
      <c r="N3255" s="24">
        <f t="shared" si="250"/>
        <v>13350</v>
      </c>
      <c r="O3255" t="str">
        <f t="shared" si="251"/>
        <v>FACTURA</v>
      </c>
      <c r="P3255" t="str">
        <f t="shared" si="252"/>
        <v>2025</v>
      </c>
      <c r="Q3255" t="str">
        <f t="shared" si="253"/>
        <v>03</v>
      </c>
      <c r="R3255" t="str">
        <f>+IFERROR(VLOOKUP(I3255, Listado!A:B, 2, FALSE()), "COMERCIALIZADORA INTERNACIONAL CARIBBEAN EXOTICS S A")</f>
        <v>LONDOÑO ECHEVERRI ALEJANDRA</v>
      </c>
      <c r="S3255" s="25">
        <f>+VLOOKUP(E3255, TC!A:D, 2, FALSE())</f>
        <v>4152.76</v>
      </c>
      <c r="T3255" t="str">
        <f t="shared" si="254"/>
        <v>COP</v>
      </c>
    </row>
    <row r="3256" spans="1:20" ht="18.75" hidden="1" customHeight="1" x14ac:dyDescent="0.25">
      <c r="A3256" t="s">
        <v>2406</v>
      </c>
      <c r="B3256" t="s">
        <v>5</v>
      </c>
      <c r="C3256" t="s">
        <v>1913</v>
      </c>
      <c r="D3256" s="24">
        <v>11223</v>
      </c>
      <c r="E3256" t="s">
        <v>1664</v>
      </c>
      <c r="F3256" t="s">
        <v>99</v>
      </c>
      <c r="G3256" t="s">
        <v>1914</v>
      </c>
      <c r="I3256" t="s">
        <v>1845</v>
      </c>
      <c r="J3256" t="s">
        <v>1915</v>
      </c>
      <c r="K3256" t="s">
        <v>2021</v>
      </c>
      <c r="L3256" s="24">
        <v>46800</v>
      </c>
      <c r="M3256" s="25">
        <f>+VLOOKUP(E3256, TC!A:D, 4, FALSE())</f>
        <v>1.0921999995183926</v>
      </c>
      <c r="N3256" s="24">
        <f t="shared" si="250"/>
        <v>46800</v>
      </c>
      <c r="O3256" t="str">
        <f t="shared" si="251"/>
        <v>FACTURA</v>
      </c>
      <c r="P3256" t="str">
        <f t="shared" si="252"/>
        <v>2025</v>
      </c>
      <c r="Q3256" t="str">
        <f t="shared" si="253"/>
        <v>03</v>
      </c>
      <c r="R3256" t="str">
        <f>+IFERROR(VLOOKUP(I3256, Listado!A:B, 2, FALSE()), "COMERCIALIZADORA INTERNACIONAL CARIBBEAN EXOTICS S A")</f>
        <v>LONDOÑO ECHEVERRI ALEJANDRA</v>
      </c>
      <c r="S3256" s="25">
        <f>+VLOOKUP(E3256, TC!A:D, 2, FALSE())</f>
        <v>4152.76</v>
      </c>
      <c r="T3256" t="str">
        <f t="shared" si="254"/>
        <v>COP</v>
      </c>
    </row>
    <row r="3257" spans="1:20" ht="18.75" hidden="1" customHeight="1" x14ac:dyDescent="0.25">
      <c r="A3257" t="s">
        <v>2406</v>
      </c>
      <c r="B3257" t="s">
        <v>5</v>
      </c>
      <c r="C3257" t="s">
        <v>1913</v>
      </c>
      <c r="D3257" s="24">
        <v>11223</v>
      </c>
      <c r="E3257" t="s">
        <v>1664</v>
      </c>
      <c r="F3257" t="s">
        <v>99</v>
      </c>
      <c r="G3257" t="s">
        <v>1914</v>
      </c>
      <c r="I3257" t="s">
        <v>1845</v>
      </c>
      <c r="J3257" t="s">
        <v>1915</v>
      </c>
      <c r="K3257" t="s">
        <v>2021</v>
      </c>
      <c r="L3257" s="24">
        <v>85950</v>
      </c>
      <c r="M3257" s="25">
        <f>+VLOOKUP(E3257, TC!A:D, 4, FALSE())</f>
        <v>1.0921999995183926</v>
      </c>
      <c r="N3257" s="24">
        <f t="shared" si="250"/>
        <v>85950</v>
      </c>
      <c r="O3257" t="str">
        <f t="shared" si="251"/>
        <v>FACTURA</v>
      </c>
      <c r="P3257" t="str">
        <f t="shared" si="252"/>
        <v>2025</v>
      </c>
      <c r="Q3257" t="str">
        <f t="shared" si="253"/>
        <v>03</v>
      </c>
      <c r="R3257" t="str">
        <f>+IFERROR(VLOOKUP(I3257, Listado!A:B, 2, FALSE()), "COMERCIALIZADORA INTERNACIONAL CARIBBEAN EXOTICS S A")</f>
        <v>LONDOÑO ECHEVERRI ALEJANDRA</v>
      </c>
      <c r="S3257" s="25">
        <f>+VLOOKUP(E3257, TC!A:D, 2, FALSE())</f>
        <v>4152.76</v>
      </c>
      <c r="T3257" t="str">
        <f t="shared" si="254"/>
        <v>COP</v>
      </c>
    </row>
    <row r="3258" spans="1:20" ht="18.75" hidden="1" customHeight="1" x14ac:dyDescent="0.25">
      <c r="A3258" t="s">
        <v>2406</v>
      </c>
      <c r="B3258" t="s">
        <v>5</v>
      </c>
      <c r="C3258" t="s">
        <v>1913</v>
      </c>
      <c r="D3258" s="24">
        <v>11223</v>
      </c>
      <c r="E3258" t="s">
        <v>1664</v>
      </c>
      <c r="F3258" t="s">
        <v>99</v>
      </c>
      <c r="G3258" t="s">
        <v>1914</v>
      </c>
      <c r="I3258" t="s">
        <v>1845</v>
      </c>
      <c r="J3258" t="s">
        <v>1915</v>
      </c>
      <c r="K3258" t="s">
        <v>2021</v>
      </c>
      <c r="L3258" s="24">
        <v>64650</v>
      </c>
      <c r="M3258" s="25">
        <f>+VLOOKUP(E3258, TC!A:D, 4, FALSE())</f>
        <v>1.0921999995183926</v>
      </c>
      <c r="N3258" s="24">
        <f t="shared" si="250"/>
        <v>64650</v>
      </c>
      <c r="O3258" t="str">
        <f t="shared" si="251"/>
        <v>FACTURA</v>
      </c>
      <c r="P3258" t="str">
        <f t="shared" si="252"/>
        <v>2025</v>
      </c>
      <c r="Q3258" t="str">
        <f t="shared" si="253"/>
        <v>03</v>
      </c>
      <c r="R3258" t="str">
        <f>+IFERROR(VLOOKUP(I3258, Listado!A:B, 2, FALSE()), "COMERCIALIZADORA INTERNACIONAL CARIBBEAN EXOTICS S A")</f>
        <v>LONDOÑO ECHEVERRI ALEJANDRA</v>
      </c>
      <c r="S3258" s="25">
        <f>+VLOOKUP(E3258, TC!A:D, 2, FALSE())</f>
        <v>4152.76</v>
      </c>
      <c r="T3258" t="str">
        <f t="shared" si="254"/>
        <v>COP</v>
      </c>
    </row>
    <row r="3259" spans="1:20" ht="18.75" hidden="1" customHeight="1" x14ac:dyDescent="0.25">
      <c r="A3259" t="s">
        <v>2406</v>
      </c>
      <c r="B3259" t="s">
        <v>5</v>
      </c>
      <c r="C3259" t="s">
        <v>1913</v>
      </c>
      <c r="D3259" s="24">
        <v>11223</v>
      </c>
      <c r="E3259" t="s">
        <v>1664</v>
      </c>
      <c r="F3259" t="s">
        <v>99</v>
      </c>
      <c r="G3259" t="s">
        <v>1914</v>
      </c>
      <c r="I3259" t="s">
        <v>1845</v>
      </c>
      <c r="J3259" t="s">
        <v>1915</v>
      </c>
      <c r="K3259" t="s">
        <v>2021</v>
      </c>
      <c r="L3259" s="24">
        <v>2700</v>
      </c>
      <c r="M3259" s="25">
        <f>+VLOOKUP(E3259, TC!A:D, 4, FALSE())</f>
        <v>1.0921999995183926</v>
      </c>
      <c r="N3259" s="24">
        <f t="shared" si="250"/>
        <v>2700</v>
      </c>
      <c r="O3259" t="str">
        <f t="shared" si="251"/>
        <v>FACTURA</v>
      </c>
      <c r="P3259" t="str">
        <f t="shared" si="252"/>
        <v>2025</v>
      </c>
      <c r="Q3259" t="str">
        <f t="shared" si="253"/>
        <v>03</v>
      </c>
      <c r="R3259" t="str">
        <f>+IFERROR(VLOOKUP(I3259, Listado!A:B, 2, FALSE()), "COMERCIALIZADORA INTERNACIONAL CARIBBEAN EXOTICS S A")</f>
        <v>LONDOÑO ECHEVERRI ALEJANDRA</v>
      </c>
      <c r="S3259" s="25">
        <f>+VLOOKUP(E3259, TC!A:D, 2, FALSE())</f>
        <v>4152.76</v>
      </c>
      <c r="T3259" t="str">
        <f t="shared" si="254"/>
        <v>COP</v>
      </c>
    </row>
    <row r="3260" spans="1:20" ht="18.75" hidden="1" customHeight="1" x14ac:dyDescent="0.25">
      <c r="A3260" t="s">
        <v>2406</v>
      </c>
      <c r="B3260" t="s">
        <v>5</v>
      </c>
      <c r="C3260" t="s">
        <v>1913</v>
      </c>
      <c r="D3260" s="24">
        <v>11223</v>
      </c>
      <c r="E3260" t="s">
        <v>1664</v>
      </c>
      <c r="F3260" t="s">
        <v>99</v>
      </c>
      <c r="G3260" t="s">
        <v>1914</v>
      </c>
      <c r="I3260" t="s">
        <v>1845</v>
      </c>
      <c r="J3260" t="s">
        <v>1915</v>
      </c>
      <c r="K3260" t="s">
        <v>2021</v>
      </c>
      <c r="L3260" s="24">
        <v>41400</v>
      </c>
      <c r="M3260" s="25">
        <f>+VLOOKUP(E3260, TC!A:D, 4, FALSE())</f>
        <v>1.0921999995183926</v>
      </c>
      <c r="N3260" s="24">
        <f t="shared" si="250"/>
        <v>41400</v>
      </c>
      <c r="O3260" t="str">
        <f t="shared" si="251"/>
        <v>FACTURA</v>
      </c>
      <c r="P3260" t="str">
        <f t="shared" si="252"/>
        <v>2025</v>
      </c>
      <c r="Q3260" t="str">
        <f t="shared" si="253"/>
        <v>03</v>
      </c>
      <c r="R3260" t="str">
        <f>+IFERROR(VLOOKUP(I3260, Listado!A:B, 2, FALSE()), "COMERCIALIZADORA INTERNACIONAL CARIBBEAN EXOTICS S A")</f>
        <v>LONDOÑO ECHEVERRI ALEJANDRA</v>
      </c>
      <c r="S3260" s="25">
        <f>+VLOOKUP(E3260, TC!A:D, 2, FALSE())</f>
        <v>4152.76</v>
      </c>
      <c r="T3260" t="str">
        <f t="shared" si="254"/>
        <v>COP</v>
      </c>
    </row>
    <row r="3261" spans="1:20" ht="18.75" hidden="1" customHeight="1" x14ac:dyDescent="0.25">
      <c r="A3261" t="s">
        <v>2406</v>
      </c>
      <c r="B3261" t="s">
        <v>5</v>
      </c>
      <c r="C3261" t="s">
        <v>1913</v>
      </c>
      <c r="D3261" s="24">
        <v>11223</v>
      </c>
      <c r="E3261" t="s">
        <v>1664</v>
      </c>
      <c r="F3261" t="s">
        <v>99</v>
      </c>
      <c r="G3261" t="s">
        <v>1914</v>
      </c>
      <c r="I3261" t="s">
        <v>1845</v>
      </c>
      <c r="J3261" t="s">
        <v>1915</v>
      </c>
      <c r="K3261" t="s">
        <v>2021</v>
      </c>
      <c r="L3261" s="24">
        <v>6450</v>
      </c>
      <c r="M3261" s="25">
        <f>+VLOOKUP(E3261, TC!A:D, 4, FALSE())</f>
        <v>1.0921999995183926</v>
      </c>
      <c r="N3261" s="24">
        <f t="shared" si="250"/>
        <v>6450</v>
      </c>
      <c r="O3261" t="str">
        <f t="shared" si="251"/>
        <v>FACTURA</v>
      </c>
      <c r="P3261" t="str">
        <f t="shared" si="252"/>
        <v>2025</v>
      </c>
      <c r="Q3261" t="str">
        <f t="shared" si="253"/>
        <v>03</v>
      </c>
      <c r="R3261" t="str">
        <f>+IFERROR(VLOOKUP(I3261, Listado!A:B, 2, FALSE()), "COMERCIALIZADORA INTERNACIONAL CARIBBEAN EXOTICS S A")</f>
        <v>LONDOÑO ECHEVERRI ALEJANDRA</v>
      </c>
      <c r="S3261" s="25">
        <f>+VLOOKUP(E3261, TC!A:D, 2, FALSE())</f>
        <v>4152.76</v>
      </c>
      <c r="T3261" t="str">
        <f t="shared" si="254"/>
        <v>COP</v>
      </c>
    </row>
    <row r="3262" spans="1:20" ht="18.75" hidden="1" customHeight="1" x14ac:dyDescent="0.25">
      <c r="A3262" t="s">
        <v>2406</v>
      </c>
      <c r="B3262" t="s">
        <v>5</v>
      </c>
      <c r="C3262" t="s">
        <v>1913</v>
      </c>
      <c r="D3262" s="24">
        <v>11223</v>
      </c>
      <c r="E3262" t="s">
        <v>1664</v>
      </c>
      <c r="F3262" t="s">
        <v>99</v>
      </c>
      <c r="G3262" t="s">
        <v>1914</v>
      </c>
      <c r="I3262" t="s">
        <v>1845</v>
      </c>
      <c r="J3262" t="s">
        <v>1915</v>
      </c>
      <c r="K3262" t="s">
        <v>2021</v>
      </c>
      <c r="L3262" s="24">
        <v>56400</v>
      </c>
      <c r="M3262" s="25">
        <f>+VLOOKUP(E3262, TC!A:D, 4, FALSE())</f>
        <v>1.0921999995183926</v>
      </c>
      <c r="N3262" s="24">
        <f t="shared" si="250"/>
        <v>56400</v>
      </c>
      <c r="O3262" t="str">
        <f t="shared" si="251"/>
        <v>FACTURA</v>
      </c>
      <c r="P3262" t="str">
        <f t="shared" si="252"/>
        <v>2025</v>
      </c>
      <c r="Q3262" t="str">
        <f t="shared" si="253"/>
        <v>03</v>
      </c>
      <c r="R3262" t="str">
        <f>+IFERROR(VLOOKUP(I3262, Listado!A:B, 2, FALSE()), "COMERCIALIZADORA INTERNACIONAL CARIBBEAN EXOTICS S A")</f>
        <v>LONDOÑO ECHEVERRI ALEJANDRA</v>
      </c>
      <c r="S3262" s="25">
        <f>+VLOOKUP(E3262, TC!A:D, 2, FALSE())</f>
        <v>4152.76</v>
      </c>
      <c r="T3262" t="str">
        <f t="shared" si="254"/>
        <v>COP</v>
      </c>
    </row>
    <row r="3263" spans="1:20" ht="18.75" hidden="1" customHeight="1" x14ac:dyDescent="0.25">
      <c r="A3263" t="s">
        <v>2406</v>
      </c>
      <c r="B3263" t="s">
        <v>5</v>
      </c>
      <c r="C3263" t="s">
        <v>1913</v>
      </c>
      <c r="D3263" s="24">
        <v>11223</v>
      </c>
      <c r="E3263" t="s">
        <v>1664</v>
      </c>
      <c r="F3263" t="s">
        <v>99</v>
      </c>
      <c r="G3263" t="s">
        <v>1914</v>
      </c>
      <c r="I3263" t="s">
        <v>1845</v>
      </c>
      <c r="J3263" t="s">
        <v>1915</v>
      </c>
      <c r="K3263" t="s">
        <v>2021</v>
      </c>
      <c r="L3263" s="24">
        <v>13650</v>
      </c>
      <c r="M3263" s="25">
        <f>+VLOOKUP(E3263, TC!A:D, 4, FALSE())</f>
        <v>1.0921999995183926</v>
      </c>
      <c r="N3263" s="24">
        <f t="shared" si="250"/>
        <v>13650</v>
      </c>
      <c r="O3263" t="str">
        <f t="shared" si="251"/>
        <v>FACTURA</v>
      </c>
      <c r="P3263" t="str">
        <f t="shared" si="252"/>
        <v>2025</v>
      </c>
      <c r="Q3263" t="str">
        <f t="shared" si="253"/>
        <v>03</v>
      </c>
      <c r="R3263" t="str">
        <f>+IFERROR(VLOOKUP(I3263, Listado!A:B, 2, FALSE()), "COMERCIALIZADORA INTERNACIONAL CARIBBEAN EXOTICS S A")</f>
        <v>LONDOÑO ECHEVERRI ALEJANDRA</v>
      </c>
      <c r="S3263" s="25">
        <f>+VLOOKUP(E3263, TC!A:D, 2, FALSE())</f>
        <v>4152.76</v>
      </c>
      <c r="T3263" t="str">
        <f t="shared" si="254"/>
        <v>COP</v>
      </c>
    </row>
    <row r="3264" spans="1:20" ht="18.75" hidden="1" customHeight="1" x14ac:dyDescent="0.25">
      <c r="A3264" t="s">
        <v>2406</v>
      </c>
      <c r="B3264" t="s">
        <v>5</v>
      </c>
      <c r="C3264" t="s">
        <v>1913</v>
      </c>
      <c r="D3264" s="24">
        <v>11223</v>
      </c>
      <c r="E3264" t="s">
        <v>1664</v>
      </c>
      <c r="F3264" t="s">
        <v>99</v>
      </c>
      <c r="G3264" t="s">
        <v>1914</v>
      </c>
      <c r="I3264" t="s">
        <v>1845</v>
      </c>
      <c r="J3264" t="s">
        <v>1915</v>
      </c>
      <c r="K3264" t="s">
        <v>2021</v>
      </c>
      <c r="L3264" s="24">
        <v>24300</v>
      </c>
      <c r="M3264" s="25">
        <f>+VLOOKUP(E3264, TC!A:D, 4, FALSE())</f>
        <v>1.0921999995183926</v>
      </c>
      <c r="N3264" s="24">
        <f t="shared" si="250"/>
        <v>24300</v>
      </c>
      <c r="O3264" t="str">
        <f t="shared" si="251"/>
        <v>FACTURA</v>
      </c>
      <c r="P3264" t="str">
        <f t="shared" si="252"/>
        <v>2025</v>
      </c>
      <c r="Q3264" t="str">
        <f t="shared" si="253"/>
        <v>03</v>
      </c>
      <c r="R3264" t="str">
        <f>+IFERROR(VLOOKUP(I3264, Listado!A:B, 2, FALSE()), "COMERCIALIZADORA INTERNACIONAL CARIBBEAN EXOTICS S A")</f>
        <v>LONDOÑO ECHEVERRI ALEJANDRA</v>
      </c>
      <c r="S3264" s="25">
        <f>+VLOOKUP(E3264, TC!A:D, 2, FALSE())</f>
        <v>4152.76</v>
      </c>
      <c r="T3264" t="str">
        <f t="shared" si="254"/>
        <v>COP</v>
      </c>
    </row>
    <row r="3265" spans="1:20" ht="18.75" hidden="1" customHeight="1" x14ac:dyDescent="0.25">
      <c r="A3265" t="s">
        <v>2406</v>
      </c>
      <c r="B3265" t="s">
        <v>5</v>
      </c>
      <c r="C3265" t="s">
        <v>1913</v>
      </c>
      <c r="D3265" s="24">
        <v>11223</v>
      </c>
      <c r="E3265" t="s">
        <v>1664</v>
      </c>
      <c r="F3265" t="s">
        <v>99</v>
      </c>
      <c r="G3265" t="s">
        <v>1914</v>
      </c>
      <c r="I3265" t="s">
        <v>1845</v>
      </c>
      <c r="J3265" t="s">
        <v>1915</v>
      </c>
      <c r="K3265" t="s">
        <v>2021</v>
      </c>
      <c r="L3265" s="24">
        <v>29250</v>
      </c>
      <c r="M3265" s="25">
        <f>+VLOOKUP(E3265, TC!A:D, 4, FALSE())</f>
        <v>1.0921999995183926</v>
      </c>
      <c r="N3265" s="24">
        <f t="shared" si="250"/>
        <v>29250</v>
      </c>
      <c r="O3265" t="str">
        <f t="shared" si="251"/>
        <v>FACTURA</v>
      </c>
      <c r="P3265" t="str">
        <f t="shared" si="252"/>
        <v>2025</v>
      </c>
      <c r="Q3265" t="str">
        <f t="shared" si="253"/>
        <v>03</v>
      </c>
      <c r="R3265" t="str">
        <f>+IFERROR(VLOOKUP(I3265, Listado!A:B, 2, FALSE()), "COMERCIALIZADORA INTERNACIONAL CARIBBEAN EXOTICS S A")</f>
        <v>LONDOÑO ECHEVERRI ALEJANDRA</v>
      </c>
      <c r="S3265" s="25">
        <f>+VLOOKUP(E3265, TC!A:D, 2, FALSE())</f>
        <v>4152.76</v>
      </c>
      <c r="T3265" t="str">
        <f t="shared" si="254"/>
        <v>COP</v>
      </c>
    </row>
    <row r="3266" spans="1:20" ht="18.75" hidden="1" customHeight="1" x14ac:dyDescent="0.25">
      <c r="A3266" t="s">
        <v>2406</v>
      </c>
      <c r="B3266" t="s">
        <v>5</v>
      </c>
      <c r="C3266" t="s">
        <v>1913</v>
      </c>
      <c r="D3266" s="24">
        <v>11223</v>
      </c>
      <c r="E3266" t="s">
        <v>1664</v>
      </c>
      <c r="F3266" t="s">
        <v>99</v>
      </c>
      <c r="G3266" t="s">
        <v>1914</v>
      </c>
      <c r="I3266" t="s">
        <v>1845</v>
      </c>
      <c r="J3266" t="s">
        <v>1915</v>
      </c>
      <c r="K3266" t="s">
        <v>2021</v>
      </c>
      <c r="L3266" s="24">
        <v>36300</v>
      </c>
      <c r="M3266" s="25">
        <f>+VLOOKUP(E3266, TC!A:D, 4, FALSE())</f>
        <v>1.0921999995183926</v>
      </c>
      <c r="N3266" s="24">
        <f t="shared" ref="N3266:N3329" si="255">+IF(F3266="EUR", (M3266*L3266), IF(I3266="JUAN MATAS SAS", (L3266/S3266), L3266))</f>
        <v>36300</v>
      </c>
      <c r="O3266" t="str">
        <f t="shared" ref="O3266:O3329" si="256">+IF(C3266="CFE", "FACTURA", IF(ISERROR(SEARCH("ANULA", H3266))=FALSE(), "ANULACIÓN FE", IF(ISERROR(SEARCH("CANCELLATION", H3266))=FALSE(), "ANULACIÓN FE", "NOTAS")))</f>
        <v>FACTURA</v>
      </c>
      <c r="P3266" t="str">
        <f t="shared" ref="P3266:P3329" si="257">+LEFT(E3266, 4)</f>
        <v>2025</v>
      </c>
      <c r="Q3266" t="str">
        <f t="shared" ref="Q3266:Q3329" si="258">+MID(E3266, 5, 2)</f>
        <v>03</v>
      </c>
      <c r="R3266" t="str">
        <f>+IFERROR(VLOOKUP(I3266, Listado!A:B, 2, FALSE()), "COMERCIALIZADORA INTERNACIONAL CARIBBEAN EXOTICS S A")</f>
        <v>LONDOÑO ECHEVERRI ALEJANDRA</v>
      </c>
      <c r="S3266" s="25">
        <f>+VLOOKUP(E3266, TC!A:D, 2, FALSE())</f>
        <v>4152.76</v>
      </c>
      <c r="T3266" t="str">
        <f t="shared" ref="T3266:T3329" si="259">+IF(I3266="JUAN MATAS SAS", "USD", F3266)</f>
        <v>COP</v>
      </c>
    </row>
    <row r="3267" spans="1:20" ht="18.75" hidden="1" customHeight="1" x14ac:dyDescent="0.25">
      <c r="A3267" t="s">
        <v>2406</v>
      </c>
      <c r="B3267" t="s">
        <v>5</v>
      </c>
      <c r="C3267" t="s">
        <v>1913</v>
      </c>
      <c r="D3267" s="24">
        <v>11223</v>
      </c>
      <c r="E3267" t="s">
        <v>1664</v>
      </c>
      <c r="F3267" t="s">
        <v>99</v>
      </c>
      <c r="G3267" t="s">
        <v>1914</v>
      </c>
      <c r="I3267" t="s">
        <v>1845</v>
      </c>
      <c r="J3267" t="s">
        <v>1915</v>
      </c>
      <c r="K3267" t="s">
        <v>2021</v>
      </c>
      <c r="L3267" s="24">
        <v>8100</v>
      </c>
      <c r="M3267" s="25">
        <f>+VLOOKUP(E3267, TC!A:D, 4, FALSE())</f>
        <v>1.0921999995183926</v>
      </c>
      <c r="N3267" s="24">
        <f t="shared" si="255"/>
        <v>8100</v>
      </c>
      <c r="O3267" t="str">
        <f t="shared" si="256"/>
        <v>FACTURA</v>
      </c>
      <c r="P3267" t="str">
        <f t="shared" si="257"/>
        <v>2025</v>
      </c>
      <c r="Q3267" t="str">
        <f t="shared" si="258"/>
        <v>03</v>
      </c>
      <c r="R3267" t="str">
        <f>+IFERROR(VLOOKUP(I3267, Listado!A:B, 2, FALSE()), "COMERCIALIZADORA INTERNACIONAL CARIBBEAN EXOTICS S A")</f>
        <v>LONDOÑO ECHEVERRI ALEJANDRA</v>
      </c>
      <c r="S3267" s="25">
        <f>+VLOOKUP(E3267, TC!A:D, 2, FALSE())</f>
        <v>4152.76</v>
      </c>
      <c r="T3267" t="str">
        <f t="shared" si="259"/>
        <v>COP</v>
      </c>
    </row>
    <row r="3268" spans="1:20" ht="18.75" hidden="1" customHeight="1" x14ac:dyDescent="0.25">
      <c r="A3268" t="s">
        <v>2406</v>
      </c>
      <c r="B3268" t="s">
        <v>5</v>
      </c>
      <c r="C3268" t="s">
        <v>1913</v>
      </c>
      <c r="D3268" s="24">
        <v>11223</v>
      </c>
      <c r="E3268" t="s">
        <v>1664</v>
      </c>
      <c r="F3268" t="s">
        <v>99</v>
      </c>
      <c r="G3268" t="s">
        <v>1914</v>
      </c>
      <c r="I3268" t="s">
        <v>1845</v>
      </c>
      <c r="J3268" t="s">
        <v>1915</v>
      </c>
      <c r="K3268" t="s">
        <v>2021</v>
      </c>
      <c r="L3268" s="24">
        <v>22650</v>
      </c>
      <c r="M3268" s="25">
        <f>+VLOOKUP(E3268, TC!A:D, 4, FALSE())</f>
        <v>1.0921999995183926</v>
      </c>
      <c r="N3268" s="24">
        <f t="shared" si="255"/>
        <v>22650</v>
      </c>
      <c r="O3268" t="str">
        <f t="shared" si="256"/>
        <v>FACTURA</v>
      </c>
      <c r="P3268" t="str">
        <f t="shared" si="257"/>
        <v>2025</v>
      </c>
      <c r="Q3268" t="str">
        <f t="shared" si="258"/>
        <v>03</v>
      </c>
      <c r="R3268" t="str">
        <f>+IFERROR(VLOOKUP(I3268, Listado!A:B, 2, FALSE()), "COMERCIALIZADORA INTERNACIONAL CARIBBEAN EXOTICS S A")</f>
        <v>LONDOÑO ECHEVERRI ALEJANDRA</v>
      </c>
      <c r="S3268" s="25">
        <f>+VLOOKUP(E3268, TC!A:D, 2, FALSE())</f>
        <v>4152.76</v>
      </c>
      <c r="T3268" t="str">
        <f t="shared" si="259"/>
        <v>COP</v>
      </c>
    </row>
    <row r="3269" spans="1:20" ht="18.75" hidden="1" customHeight="1" x14ac:dyDescent="0.25">
      <c r="A3269" t="s">
        <v>2406</v>
      </c>
      <c r="B3269" t="s">
        <v>5</v>
      </c>
      <c r="C3269" t="s">
        <v>1913</v>
      </c>
      <c r="D3269" s="24">
        <v>11223</v>
      </c>
      <c r="E3269" t="s">
        <v>1664</v>
      </c>
      <c r="F3269" t="s">
        <v>99</v>
      </c>
      <c r="G3269" t="s">
        <v>1914</v>
      </c>
      <c r="I3269" t="s">
        <v>1845</v>
      </c>
      <c r="J3269" t="s">
        <v>1915</v>
      </c>
      <c r="K3269" t="s">
        <v>2021</v>
      </c>
      <c r="L3269" s="24">
        <v>61800</v>
      </c>
      <c r="M3269" s="25">
        <f>+VLOOKUP(E3269, TC!A:D, 4, FALSE())</f>
        <v>1.0921999995183926</v>
      </c>
      <c r="N3269" s="24">
        <f t="shared" si="255"/>
        <v>61800</v>
      </c>
      <c r="O3269" t="str">
        <f t="shared" si="256"/>
        <v>FACTURA</v>
      </c>
      <c r="P3269" t="str">
        <f t="shared" si="257"/>
        <v>2025</v>
      </c>
      <c r="Q3269" t="str">
        <f t="shared" si="258"/>
        <v>03</v>
      </c>
      <c r="R3269" t="str">
        <f>+IFERROR(VLOOKUP(I3269, Listado!A:B, 2, FALSE()), "COMERCIALIZADORA INTERNACIONAL CARIBBEAN EXOTICS S A")</f>
        <v>LONDOÑO ECHEVERRI ALEJANDRA</v>
      </c>
      <c r="S3269" s="25">
        <f>+VLOOKUP(E3269, TC!A:D, 2, FALSE())</f>
        <v>4152.76</v>
      </c>
      <c r="T3269" t="str">
        <f t="shared" si="259"/>
        <v>COP</v>
      </c>
    </row>
    <row r="3270" spans="1:20" ht="18.75" hidden="1" customHeight="1" x14ac:dyDescent="0.25">
      <c r="A3270" t="s">
        <v>2406</v>
      </c>
      <c r="B3270" t="s">
        <v>5</v>
      </c>
      <c r="C3270" t="s">
        <v>1913</v>
      </c>
      <c r="D3270" s="24">
        <v>11223</v>
      </c>
      <c r="E3270" t="s">
        <v>1664</v>
      </c>
      <c r="F3270" t="s">
        <v>99</v>
      </c>
      <c r="G3270" t="s">
        <v>1914</v>
      </c>
      <c r="I3270" t="s">
        <v>1845</v>
      </c>
      <c r="J3270" t="s">
        <v>1915</v>
      </c>
      <c r="K3270" t="s">
        <v>2021</v>
      </c>
      <c r="L3270" s="24">
        <v>11550</v>
      </c>
      <c r="M3270" s="25">
        <f>+VLOOKUP(E3270, TC!A:D, 4, FALSE())</f>
        <v>1.0921999995183926</v>
      </c>
      <c r="N3270" s="24">
        <f t="shared" si="255"/>
        <v>11550</v>
      </c>
      <c r="O3270" t="str">
        <f t="shared" si="256"/>
        <v>FACTURA</v>
      </c>
      <c r="P3270" t="str">
        <f t="shared" si="257"/>
        <v>2025</v>
      </c>
      <c r="Q3270" t="str">
        <f t="shared" si="258"/>
        <v>03</v>
      </c>
      <c r="R3270" t="str">
        <f>+IFERROR(VLOOKUP(I3270, Listado!A:B, 2, FALSE()), "COMERCIALIZADORA INTERNACIONAL CARIBBEAN EXOTICS S A")</f>
        <v>LONDOÑO ECHEVERRI ALEJANDRA</v>
      </c>
      <c r="S3270" s="25">
        <f>+VLOOKUP(E3270, TC!A:D, 2, FALSE())</f>
        <v>4152.76</v>
      </c>
      <c r="T3270" t="str">
        <f t="shared" si="259"/>
        <v>COP</v>
      </c>
    </row>
    <row r="3271" spans="1:20" ht="18.75" hidden="1" customHeight="1" x14ac:dyDescent="0.25">
      <c r="A3271" t="s">
        <v>2406</v>
      </c>
      <c r="B3271" t="s">
        <v>5</v>
      </c>
      <c r="C3271" t="s">
        <v>1913</v>
      </c>
      <c r="D3271" s="24">
        <v>11223</v>
      </c>
      <c r="E3271" t="s">
        <v>1664</v>
      </c>
      <c r="F3271" t="s">
        <v>99</v>
      </c>
      <c r="G3271" t="s">
        <v>1914</v>
      </c>
      <c r="I3271" t="s">
        <v>1845</v>
      </c>
      <c r="J3271" t="s">
        <v>1915</v>
      </c>
      <c r="K3271" t="s">
        <v>2021</v>
      </c>
      <c r="L3271" s="24">
        <v>19050</v>
      </c>
      <c r="M3271" s="25">
        <f>+VLOOKUP(E3271, TC!A:D, 4, FALSE())</f>
        <v>1.0921999995183926</v>
      </c>
      <c r="N3271" s="24">
        <f t="shared" si="255"/>
        <v>19050</v>
      </c>
      <c r="O3271" t="str">
        <f t="shared" si="256"/>
        <v>FACTURA</v>
      </c>
      <c r="P3271" t="str">
        <f t="shared" si="257"/>
        <v>2025</v>
      </c>
      <c r="Q3271" t="str">
        <f t="shared" si="258"/>
        <v>03</v>
      </c>
      <c r="R3271" t="str">
        <f>+IFERROR(VLOOKUP(I3271, Listado!A:B, 2, FALSE()), "COMERCIALIZADORA INTERNACIONAL CARIBBEAN EXOTICS S A")</f>
        <v>LONDOÑO ECHEVERRI ALEJANDRA</v>
      </c>
      <c r="S3271" s="25">
        <f>+VLOOKUP(E3271, TC!A:D, 2, FALSE())</f>
        <v>4152.76</v>
      </c>
      <c r="T3271" t="str">
        <f t="shared" si="259"/>
        <v>COP</v>
      </c>
    </row>
    <row r="3272" spans="1:20" ht="18.75" hidden="1" customHeight="1" x14ac:dyDescent="0.25">
      <c r="A3272" t="s">
        <v>2406</v>
      </c>
      <c r="B3272" t="s">
        <v>5</v>
      </c>
      <c r="C3272" t="s">
        <v>1913</v>
      </c>
      <c r="D3272" s="24">
        <v>11223</v>
      </c>
      <c r="E3272" t="s">
        <v>1664</v>
      </c>
      <c r="F3272" t="s">
        <v>99</v>
      </c>
      <c r="G3272" t="s">
        <v>1914</v>
      </c>
      <c r="I3272" t="s">
        <v>1845</v>
      </c>
      <c r="J3272" t="s">
        <v>1915</v>
      </c>
      <c r="K3272" t="s">
        <v>2021</v>
      </c>
      <c r="L3272" s="24">
        <v>70650</v>
      </c>
      <c r="M3272" s="25">
        <f>+VLOOKUP(E3272, TC!A:D, 4, FALSE())</f>
        <v>1.0921999995183926</v>
      </c>
      <c r="N3272" s="24">
        <f t="shared" si="255"/>
        <v>70650</v>
      </c>
      <c r="O3272" t="str">
        <f t="shared" si="256"/>
        <v>FACTURA</v>
      </c>
      <c r="P3272" t="str">
        <f t="shared" si="257"/>
        <v>2025</v>
      </c>
      <c r="Q3272" t="str">
        <f t="shared" si="258"/>
        <v>03</v>
      </c>
      <c r="R3272" t="str">
        <f>+IFERROR(VLOOKUP(I3272, Listado!A:B, 2, FALSE()), "COMERCIALIZADORA INTERNACIONAL CARIBBEAN EXOTICS S A")</f>
        <v>LONDOÑO ECHEVERRI ALEJANDRA</v>
      </c>
      <c r="S3272" s="25">
        <f>+VLOOKUP(E3272, TC!A:D, 2, FALSE())</f>
        <v>4152.76</v>
      </c>
      <c r="T3272" t="str">
        <f t="shared" si="259"/>
        <v>COP</v>
      </c>
    </row>
    <row r="3273" spans="1:20" ht="18.75" hidden="1" customHeight="1" x14ac:dyDescent="0.25">
      <c r="A3273" t="s">
        <v>2406</v>
      </c>
      <c r="B3273" t="s">
        <v>5</v>
      </c>
      <c r="C3273" t="s">
        <v>1913</v>
      </c>
      <c r="D3273" s="24">
        <v>11223</v>
      </c>
      <c r="E3273" t="s">
        <v>1664</v>
      </c>
      <c r="F3273" t="s">
        <v>99</v>
      </c>
      <c r="G3273" t="s">
        <v>1914</v>
      </c>
      <c r="I3273" t="s">
        <v>1845</v>
      </c>
      <c r="J3273" t="s">
        <v>1915</v>
      </c>
      <c r="K3273" t="s">
        <v>2021</v>
      </c>
      <c r="L3273" s="24">
        <v>96450</v>
      </c>
      <c r="M3273" s="25">
        <f>+VLOOKUP(E3273, TC!A:D, 4, FALSE())</f>
        <v>1.0921999995183926</v>
      </c>
      <c r="N3273" s="24">
        <f t="shared" si="255"/>
        <v>96450</v>
      </c>
      <c r="O3273" t="str">
        <f t="shared" si="256"/>
        <v>FACTURA</v>
      </c>
      <c r="P3273" t="str">
        <f t="shared" si="257"/>
        <v>2025</v>
      </c>
      <c r="Q3273" t="str">
        <f t="shared" si="258"/>
        <v>03</v>
      </c>
      <c r="R3273" t="str">
        <f>+IFERROR(VLOOKUP(I3273, Listado!A:B, 2, FALSE()), "COMERCIALIZADORA INTERNACIONAL CARIBBEAN EXOTICS S A")</f>
        <v>LONDOÑO ECHEVERRI ALEJANDRA</v>
      </c>
      <c r="S3273" s="25">
        <f>+VLOOKUP(E3273, TC!A:D, 2, FALSE())</f>
        <v>4152.76</v>
      </c>
      <c r="T3273" t="str">
        <f t="shared" si="259"/>
        <v>COP</v>
      </c>
    </row>
    <row r="3274" spans="1:20" ht="18.75" hidden="1" customHeight="1" x14ac:dyDescent="0.25">
      <c r="A3274" t="s">
        <v>2406</v>
      </c>
      <c r="B3274" t="s">
        <v>5</v>
      </c>
      <c r="C3274" t="s">
        <v>1913</v>
      </c>
      <c r="D3274" s="24">
        <v>11223</v>
      </c>
      <c r="E3274" t="s">
        <v>1664</v>
      </c>
      <c r="F3274" t="s">
        <v>99</v>
      </c>
      <c r="G3274" t="s">
        <v>1914</v>
      </c>
      <c r="I3274" t="s">
        <v>1845</v>
      </c>
      <c r="J3274" t="s">
        <v>1915</v>
      </c>
      <c r="K3274" t="s">
        <v>2021</v>
      </c>
      <c r="L3274" s="24">
        <v>81300</v>
      </c>
      <c r="M3274" s="25">
        <f>+VLOOKUP(E3274, TC!A:D, 4, FALSE())</f>
        <v>1.0921999995183926</v>
      </c>
      <c r="N3274" s="24">
        <f t="shared" si="255"/>
        <v>81300</v>
      </c>
      <c r="O3274" t="str">
        <f t="shared" si="256"/>
        <v>FACTURA</v>
      </c>
      <c r="P3274" t="str">
        <f t="shared" si="257"/>
        <v>2025</v>
      </c>
      <c r="Q3274" t="str">
        <f t="shared" si="258"/>
        <v>03</v>
      </c>
      <c r="R3274" t="str">
        <f>+IFERROR(VLOOKUP(I3274, Listado!A:B, 2, FALSE()), "COMERCIALIZADORA INTERNACIONAL CARIBBEAN EXOTICS S A")</f>
        <v>LONDOÑO ECHEVERRI ALEJANDRA</v>
      </c>
      <c r="S3274" s="25">
        <f>+VLOOKUP(E3274, TC!A:D, 2, FALSE())</f>
        <v>4152.76</v>
      </c>
      <c r="T3274" t="str">
        <f t="shared" si="259"/>
        <v>COP</v>
      </c>
    </row>
    <row r="3275" spans="1:20" ht="18.75" hidden="1" customHeight="1" x14ac:dyDescent="0.25">
      <c r="A3275" t="s">
        <v>2406</v>
      </c>
      <c r="B3275" t="s">
        <v>5</v>
      </c>
      <c r="C3275" t="s">
        <v>1913</v>
      </c>
      <c r="D3275" s="24">
        <v>11223</v>
      </c>
      <c r="E3275" t="s">
        <v>1664</v>
      </c>
      <c r="F3275" t="s">
        <v>99</v>
      </c>
      <c r="G3275" t="s">
        <v>1914</v>
      </c>
      <c r="I3275" t="s">
        <v>1845</v>
      </c>
      <c r="J3275" t="s">
        <v>1915</v>
      </c>
      <c r="K3275" t="s">
        <v>2021</v>
      </c>
      <c r="L3275" s="24">
        <v>60150</v>
      </c>
      <c r="M3275" s="25">
        <f>+VLOOKUP(E3275, TC!A:D, 4, FALSE())</f>
        <v>1.0921999995183926</v>
      </c>
      <c r="N3275" s="24">
        <f t="shared" si="255"/>
        <v>60150</v>
      </c>
      <c r="O3275" t="str">
        <f t="shared" si="256"/>
        <v>FACTURA</v>
      </c>
      <c r="P3275" t="str">
        <f t="shared" si="257"/>
        <v>2025</v>
      </c>
      <c r="Q3275" t="str">
        <f t="shared" si="258"/>
        <v>03</v>
      </c>
      <c r="R3275" t="str">
        <f>+IFERROR(VLOOKUP(I3275, Listado!A:B, 2, FALSE()), "COMERCIALIZADORA INTERNACIONAL CARIBBEAN EXOTICS S A")</f>
        <v>LONDOÑO ECHEVERRI ALEJANDRA</v>
      </c>
      <c r="S3275" s="25">
        <f>+VLOOKUP(E3275, TC!A:D, 2, FALSE())</f>
        <v>4152.76</v>
      </c>
      <c r="T3275" t="str">
        <f t="shared" si="259"/>
        <v>COP</v>
      </c>
    </row>
    <row r="3276" spans="1:20" ht="18.75" hidden="1" customHeight="1" x14ac:dyDescent="0.25">
      <c r="A3276" t="s">
        <v>2406</v>
      </c>
      <c r="B3276" t="s">
        <v>5</v>
      </c>
      <c r="C3276" t="s">
        <v>1913</v>
      </c>
      <c r="D3276" s="24">
        <v>11223</v>
      </c>
      <c r="E3276" t="s">
        <v>1664</v>
      </c>
      <c r="F3276" t="s">
        <v>99</v>
      </c>
      <c r="G3276" t="s">
        <v>1914</v>
      </c>
      <c r="I3276" t="s">
        <v>1845</v>
      </c>
      <c r="J3276" t="s">
        <v>1915</v>
      </c>
      <c r="K3276" t="s">
        <v>2021</v>
      </c>
      <c r="L3276" s="24">
        <v>72600</v>
      </c>
      <c r="M3276" s="25">
        <f>+VLOOKUP(E3276, TC!A:D, 4, FALSE())</f>
        <v>1.0921999995183926</v>
      </c>
      <c r="N3276" s="24">
        <f t="shared" si="255"/>
        <v>72600</v>
      </c>
      <c r="O3276" t="str">
        <f t="shared" si="256"/>
        <v>FACTURA</v>
      </c>
      <c r="P3276" t="str">
        <f t="shared" si="257"/>
        <v>2025</v>
      </c>
      <c r="Q3276" t="str">
        <f t="shared" si="258"/>
        <v>03</v>
      </c>
      <c r="R3276" t="str">
        <f>+IFERROR(VLOOKUP(I3276, Listado!A:B, 2, FALSE()), "COMERCIALIZADORA INTERNACIONAL CARIBBEAN EXOTICS S A")</f>
        <v>LONDOÑO ECHEVERRI ALEJANDRA</v>
      </c>
      <c r="S3276" s="25">
        <f>+VLOOKUP(E3276, TC!A:D, 2, FALSE())</f>
        <v>4152.76</v>
      </c>
      <c r="T3276" t="str">
        <f t="shared" si="259"/>
        <v>COP</v>
      </c>
    </row>
    <row r="3277" spans="1:20" ht="18.75" hidden="1" customHeight="1" x14ac:dyDescent="0.25">
      <c r="A3277" t="s">
        <v>2406</v>
      </c>
      <c r="B3277" t="s">
        <v>5</v>
      </c>
      <c r="C3277" t="s">
        <v>1913</v>
      </c>
      <c r="D3277" s="24">
        <v>11223</v>
      </c>
      <c r="E3277" t="s">
        <v>1664</v>
      </c>
      <c r="F3277" t="s">
        <v>99</v>
      </c>
      <c r="G3277" t="s">
        <v>1914</v>
      </c>
      <c r="I3277" t="s">
        <v>1845</v>
      </c>
      <c r="J3277" t="s">
        <v>1915</v>
      </c>
      <c r="K3277" t="s">
        <v>2021</v>
      </c>
      <c r="L3277" s="24">
        <v>5850</v>
      </c>
      <c r="M3277" s="25">
        <f>+VLOOKUP(E3277, TC!A:D, 4, FALSE())</f>
        <v>1.0921999995183926</v>
      </c>
      <c r="N3277" s="24">
        <f t="shared" si="255"/>
        <v>5850</v>
      </c>
      <c r="O3277" t="str">
        <f t="shared" si="256"/>
        <v>FACTURA</v>
      </c>
      <c r="P3277" t="str">
        <f t="shared" si="257"/>
        <v>2025</v>
      </c>
      <c r="Q3277" t="str">
        <f t="shared" si="258"/>
        <v>03</v>
      </c>
      <c r="R3277" t="str">
        <f>+IFERROR(VLOOKUP(I3277, Listado!A:B, 2, FALSE()), "COMERCIALIZADORA INTERNACIONAL CARIBBEAN EXOTICS S A")</f>
        <v>LONDOÑO ECHEVERRI ALEJANDRA</v>
      </c>
      <c r="S3277" s="25">
        <f>+VLOOKUP(E3277, TC!A:D, 2, FALSE())</f>
        <v>4152.76</v>
      </c>
      <c r="T3277" t="str">
        <f t="shared" si="259"/>
        <v>COP</v>
      </c>
    </row>
    <row r="3278" spans="1:20" ht="18.75" hidden="1" customHeight="1" x14ac:dyDescent="0.25">
      <c r="A3278" t="s">
        <v>2406</v>
      </c>
      <c r="B3278" t="s">
        <v>5</v>
      </c>
      <c r="C3278" t="s">
        <v>1913</v>
      </c>
      <c r="D3278" s="24">
        <v>11223</v>
      </c>
      <c r="E3278" t="s">
        <v>1664</v>
      </c>
      <c r="F3278" t="s">
        <v>99</v>
      </c>
      <c r="G3278" t="s">
        <v>1914</v>
      </c>
      <c r="I3278" t="s">
        <v>1845</v>
      </c>
      <c r="J3278" t="s">
        <v>1915</v>
      </c>
      <c r="K3278" t="s">
        <v>2021</v>
      </c>
      <c r="L3278" s="24">
        <v>41850</v>
      </c>
      <c r="M3278" s="25">
        <f>+VLOOKUP(E3278, TC!A:D, 4, FALSE())</f>
        <v>1.0921999995183926</v>
      </c>
      <c r="N3278" s="24">
        <f t="shared" si="255"/>
        <v>41850</v>
      </c>
      <c r="O3278" t="str">
        <f t="shared" si="256"/>
        <v>FACTURA</v>
      </c>
      <c r="P3278" t="str">
        <f t="shared" si="257"/>
        <v>2025</v>
      </c>
      <c r="Q3278" t="str">
        <f t="shared" si="258"/>
        <v>03</v>
      </c>
      <c r="R3278" t="str">
        <f>+IFERROR(VLOOKUP(I3278, Listado!A:B, 2, FALSE()), "COMERCIALIZADORA INTERNACIONAL CARIBBEAN EXOTICS S A")</f>
        <v>LONDOÑO ECHEVERRI ALEJANDRA</v>
      </c>
      <c r="S3278" s="25">
        <f>+VLOOKUP(E3278, TC!A:D, 2, FALSE())</f>
        <v>4152.76</v>
      </c>
      <c r="T3278" t="str">
        <f t="shared" si="259"/>
        <v>COP</v>
      </c>
    </row>
    <row r="3279" spans="1:20" ht="18.75" hidden="1" customHeight="1" x14ac:dyDescent="0.25">
      <c r="A3279" t="s">
        <v>2406</v>
      </c>
      <c r="B3279" t="s">
        <v>5</v>
      </c>
      <c r="C3279" t="s">
        <v>1913</v>
      </c>
      <c r="D3279" s="24">
        <v>11223</v>
      </c>
      <c r="E3279" t="s">
        <v>1664</v>
      </c>
      <c r="F3279" t="s">
        <v>99</v>
      </c>
      <c r="G3279" t="s">
        <v>1914</v>
      </c>
      <c r="I3279" t="s">
        <v>1845</v>
      </c>
      <c r="J3279" t="s">
        <v>1915</v>
      </c>
      <c r="K3279" t="s">
        <v>2021</v>
      </c>
      <c r="L3279" s="24">
        <v>24450</v>
      </c>
      <c r="M3279" s="25">
        <f>+VLOOKUP(E3279, TC!A:D, 4, FALSE())</f>
        <v>1.0921999995183926</v>
      </c>
      <c r="N3279" s="24">
        <f t="shared" si="255"/>
        <v>24450</v>
      </c>
      <c r="O3279" t="str">
        <f t="shared" si="256"/>
        <v>FACTURA</v>
      </c>
      <c r="P3279" t="str">
        <f t="shared" si="257"/>
        <v>2025</v>
      </c>
      <c r="Q3279" t="str">
        <f t="shared" si="258"/>
        <v>03</v>
      </c>
      <c r="R3279" t="str">
        <f>+IFERROR(VLOOKUP(I3279, Listado!A:B, 2, FALSE()), "COMERCIALIZADORA INTERNACIONAL CARIBBEAN EXOTICS S A")</f>
        <v>LONDOÑO ECHEVERRI ALEJANDRA</v>
      </c>
      <c r="S3279" s="25">
        <f>+VLOOKUP(E3279, TC!A:D, 2, FALSE())</f>
        <v>4152.76</v>
      </c>
      <c r="T3279" t="str">
        <f t="shared" si="259"/>
        <v>COP</v>
      </c>
    </row>
    <row r="3280" spans="1:20" ht="18.75" hidden="1" customHeight="1" x14ac:dyDescent="0.25">
      <c r="A3280" t="s">
        <v>2406</v>
      </c>
      <c r="B3280" t="s">
        <v>5</v>
      </c>
      <c r="C3280" t="s">
        <v>1913</v>
      </c>
      <c r="D3280" s="24">
        <v>11223</v>
      </c>
      <c r="E3280" t="s">
        <v>1664</v>
      </c>
      <c r="F3280" t="s">
        <v>99</v>
      </c>
      <c r="G3280" t="s">
        <v>1914</v>
      </c>
      <c r="I3280" t="s">
        <v>1845</v>
      </c>
      <c r="J3280" t="s">
        <v>1915</v>
      </c>
      <c r="K3280" t="s">
        <v>2021</v>
      </c>
      <c r="L3280" s="24">
        <v>89550</v>
      </c>
      <c r="M3280" s="25">
        <f>+VLOOKUP(E3280, TC!A:D, 4, FALSE())</f>
        <v>1.0921999995183926</v>
      </c>
      <c r="N3280" s="24">
        <f t="shared" si="255"/>
        <v>89550</v>
      </c>
      <c r="O3280" t="str">
        <f t="shared" si="256"/>
        <v>FACTURA</v>
      </c>
      <c r="P3280" t="str">
        <f t="shared" si="257"/>
        <v>2025</v>
      </c>
      <c r="Q3280" t="str">
        <f t="shared" si="258"/>
        <v>03</v>
      </c>
      <c r="R3280" t="str">
        <f>+IFERROR(VLOOKUP(I3280, Listado!A:B, 2, FALSE()), "COMERCIALIZADORA INTERNACIONAL CARIBBEAN EXOTICS S A")</f>
        <v>LONDOÑO ECHEVERRI ALEJANDRA</v>
      </c>
      <c r="S3280" s="25">
        <f>+VLOOKUP(E3280, TC!A:D, 2, FALSE())</f>
        <v>4152.76</v>
      </c>
      <c r="T3280" t="str">
        <f t="shared" si="259"/>
        <v>COP</v>
      </c>
    </row>
    <row r="3281" spans="1:20" ht="18.75" hidden="1" customHeight="1" x14ac:dyDescent="0.25">
      <c r="A3281" t="s">
        <v>2406</v>
      </c>
      <c r="B3281" t="s">
        <v>5</v>
      </c>
      <c r="C3281" t="s">
        <v>1913</v>
      </c>
      <c r="D3281" s="24">
        <v>11223</v>
      </c>
      <c r="E3281" t="s">
        <v>1664</v>
      </c>
      <c r="F3281" t="s">
        <v>99</v>
      </c>
      <c r="G3281" t="s">
        <v>1914</v>
      </c>
      <c r="I3281" t="s">
        <v>1845</v>
      </c>
      <c r="J3281" t="s">
        <v>1915</v>
      </c>
      <c r="K3281" t="s">
        <v>2021</v>
      </c>
      <c r="L3281" s="24">
        <v>52950</v>
      </c>
      <c r="M3281" s="25">
        <f>+VLOOKUP(E3281, TC!A:D, 4, FALSE())</f>
        <v>1.0921999995183926</v>
      </c>
      <c r="N3281" s="24">
        <f t="shared" si="255"/>
        <v>52950</v>
      </c>
      <c r="O3281" t="str">
        <f t="shared" si="256"/>
        <v>FACTURA</v>
      </c>
      <c r="P3281" t="str">
        <f t="shared" si="257"/>
        <v>2025</v>
      </c>
      <c r="Q3281" t="str">
        <f t="shared" si="258"/>
        <v>03</v>
      </c>
      <c r="R3281" t="str">
        <f>+IFERROR(VLOOKUP(I3281, Listado!A:B, 2, FALSE()), "COMERCIALIZADORA INTERNACIONAL CARIBBEAN EXOTICS S A")</f>
        <v>LONDOÑO ECHEVERRI ALEJANDRA</v>
      </c>
      <c r="S3281" s="25">
        <f>+VLOOKUP(E3281, TC!A:D, 2, FALSE())</f>
        <v>4152.76</v>
      </c>
      <c r="T3281" t="str">
        <f t="shared" si="259"/>
        <v>COP</v>
      </c>
    </row>
    <row r="3282" spans="1:20" ht="18.75" hidden="1" customHeight="1" x14ac:dyDescent="0.25">
      <c r="A3282" t="s">
        <v>2406</v>
      </c>
      <c r="B3282" t="s">
        <v>5</v>
      </c>
      <c r="C3282" t="s">
        <v>1913</v>
      </c>
      <c r="D3282" s="24">
        <v>11223</v>
      </c>
      <c r="E3282" t="s">
        <v>1664</v>
      </c>
      <c r="F3282" t="s">
        <v>99</v>
      </c>
      <c r="G3282" t="s">
        <v>1914</v>
      </c>
      <c r="I3282" t="s">
        <v>1845</v>
      </c>
      <c r="J3282" t="s">
        <v>1915</v>
      </c>
      <c r="K3282" t="s">
        <v>2021</v>
      </c>
      <c r="L3282" s="24">
        <v>9900</v>
      </c>
      <c r="M3282" s="25">
        <f>+VLOOKUP(E3282, TC!A:D, 4, FALSE())</f>
        <v>1.0921999995183926</v>
      </c>
      <c r="N3282" s="24">
        <f t="shared" si="255"/>
        <v>9900</v>
      </c>
      <c r="O3282" t="str">
        <f t="shared" si="256"/>
        <v>FACTURA</v>
      </c>
      <c r="P3282" t="str">
        <f t="shared" si="257"/>
        <v>2025</v>
      </c>
      <c r="Q3282" t="str">
        <f t="shared" si="258"/>
        <v>03</v>
      </c>
      <c r="R3282" t="str">
        <f>+IFERROR(VLOOKUP(I3282, Listado!A:B, 2, FALSE()), "COMERCIALIZADORA INTERNACIONAL CARIBBEAN EXOTICS S A")</f>
        <v>LONDOÑO ECHEVERRI ALEJANDRA</v>
      </c>
      <c r="S3282" s="25">
        <f>+VLOOKUP(E3282, TC!A:D, 2, FALSE())</f>
        <v>4152.76</v>
      </c>
      <c r="T3282" t="str">
        <f t="shared" si="259"/>
        <v>COP</v>
      </c>
    </row>
    <row r="3283" spans="1:20" ht="18.75" hidden="1" customHeight="1" x14ac:dyDescent="0.25">
      <c r="A3283" t="s">
        <v>2406</v>
      </c>
      <c r="B3283" t="s">
        <v>5</v>
      </c>
      <c r="C3283" t="s">
        <v>1913</v>
      </c>
      <c r="D3283" s="24">
        <v>11223</v>
      </c>
      <c r="E3283" t="s">
        <v>1664</v>
      </c>
      <c r="F3283" t="s">
        <v>99</v>
      </c>
      <c r="G3283" t="s">
        <v>1914</v>
      </c>
      <c r="I3283" t="s">
        <v>1845</v>
      </c>
      <c r="J3283" t="s">
        <v>1915</v>
      </c>
      <c r="K3283" t="s">
        <v>2021</v>
      </c>
      <c r="L3283" s="24">
        <v>7800</v>
      </c>
      <c r="M3283" s="25">
        <f>+VLOOKUP(E3283, TC!A:D, 4, FALSE())</f>
        <v>1.0921999995183926</v>
      </c>
      <c r="N3283" s="24">
        <f t="shared" si="255"/>
        <v>7800</v>
      </c>
      <c r="O3283" t="str">
        <f t="shared" si="256"/>
        <v>FACTURA</v>
      </c>
      <c r="P3283" t="str">
        <f t="shared" si="257"/>
        <v>2025</v>
      </c>
      <c r="Q3283" t="str">
        <f t="shared" si="258"/>
        <v>03</v>
      </c>
      <c r="R3283" t="str">
        <f>+IFERROR(VLOOKUP(I3283, Listado!A:B, 2, FALSE()), "COMERCIALIZADORA INTERNACIONAL CARIBBEAN EXOTICS S A")</f>
        <v>LONDOÑO ECHEVERRI ALEJANDRA</v>
      </c>
      <c r="S3283" s="25">
        <f>+VLOOKUP(E3283, TC!A:D, 2, FALSE())</f>
        <v>4152.76</v>
      </c>
      <c r="T3283" t="str">
        <f t="shared" si="259"/>
        <v>COP</v>
      </c>
    </row>
    <row r="3284" spans="1:20" ht="18.75" hidden="1" customHeight="1" x14ac:dyDescent="0.25">
      <c r="A3284" t="s">
        <v>2406</v>
      </c>
      <c r="B3284" t="s">
        <v>5</v>
      </c>
      <c r="C3284" t="s">
        <v>1913</v>
      </c>
      <c r="D3284" s="24">
        <v>11223</v>
      </c>
      <c r="E3284" t="s">
        <v>1664</v>
      </c>
      <c r="F3284" t="s">
        <v>99</v>
      </c>
      <c r="G3284" t="s">
        <v>1914</v>
      </c>
      <c r="I3284" t="s">
        <v>1845</v>
      </c>
      <c r="J3284" t="s">
        <v>1915</v>
      </c>
      <c r="K3284" t="s">
        <v>2021</v>
      </c>
      <c r="L3284" s="24">
        <v>9150</v>
      </c>
      <c r="M3284" s="25">
        <f>+VLOOKUP(E3284, TC!A:D, 4, FALSE())</f>
        <v>1.0921999995183926</v>
      </c>
      <c r="N3284" s="24">
        <f t="shared" si="255"/>
        <v>9150</v>
      </c>
      <c r="O3284" t="str">
        <f t="shared" si="256"/>
        <v>FACTURA</v>
      </c>
      <c r="P3284" t="str">
        <f t="shared" si="257"/>
        <v>2025</v>
      </c>
      <c r="Q3284" t="str">
        <f t="shared" si="258"/>
        <v>03</v>
      </c>
      <c r="R3284" t="str">
        <f>+IFERROR(VLOOKUP(I3284, Listado!A:B, 2, FALSE()), "COMERCIALIZADORA INTERNACIONAL CARIBBEAN EXOTICS S A")</f>
        <v>LONDOÑO ECHEVERRI ALEJANDRA</v>
      </c>
      <c r="S3284" s="25">
        <f>+VLOOKUP(E3284, TC!A:D, 2, FALSE())</f>
        <v>4152.76</v>
      </c>
      <c r="T3284" t="str">
        <f t="shared" si="259"/>
        <v>COP</v>
      </c>
    </row>
    <row r="3285" spans="1:20" ht="18.75" hidden="1" customHeight="1" x14ac:dyDescent="0.25">
      <c r="A3285" t="s">
        <v>2406</v>
      </c>
      <c r="B3285" t="s">
        <v>5</v>
      </c>
      <c r="C3285" t="s">
        <v>1913</v>
      </c>
      <c r="D3285" s="24">
        <v>11224</v>
      </c>
      <c r="E3285" t="s">
        <v>1664</v>
      </c>
      <c r="F3285" t="s">
        <v>99</v>
      </c>
      <c r="G3285" t="s">
        <v>113</v>
      </c>
      <c r="I3285" t="s">
        <v>1859</v>
      </c>
      <c r="J3285" t="s">
        <v>1915</v>
      </c>
      <c r="K3285" t="s">
        <v>1916</v>
      </c>
      <c r="L3285" s="24">
        <v>4384800</v>
      </c>
      <c r="M3285" s="25">
        <f>+VLOOKUP(E3285, TC!A:D, 4, FALSE())</f>
        <v>1.0921999995183926</v>
      </c>
      <c r="N3285" s="24">
        <f t="shared" si="255"/>
        <v>4384800</v>
      </c>
      <c r="O3285" t="str">
        <f t="shared" si="256"/>
        <v>FACTURA</v>
      </c>
      <c r="P3285" t="str">
        <f t="shared" si="257"/>
        <v>2025</v>
      </c>
      <c r="Q3285" t="str">
        <f t="shared" si="258"/>
        <v>03</v>
      </c>
      <c r="R3285" t="str">
        <f>+IFERROR(VLOOKUP(I3285, Listado!A:B, 2, FALSE()), "COMERCIALIZADORA INTERNACIONAL CARIBBEAN EXOTICS S A")</f>
        <v>LONDOÑO ECHEVERRI ALEJANDRA</v>
      </c>
      <c r="S3285" s="25">
        <f>+VLOOKUP(E3285, TC!A:D, 2, FALSE())</f>
        <v>4152.76</v>
      </c>
      <c r="T3285" t="str">
        <f t="shared" si="259"/>
        <v>COP</v>
      </c>
    </row>
    <row r="3286" spans="1:20" ht="18.75" hidden="1" customHeight="1" x14ac:dyDescent="0.25">
      <c r="A3286" t="s">
        <v>2406</v>
      </c>
      <c r="B3286" t="s">
        <v>5</v>
      </c>
      <c r="C3286" t="s">
        <v>1913</v>
      </c>
      <c r="D3286" s="24">
        <v>11225</v>
      </c>
      <c r="E3286" t="s">
        <v>1664</v>
      </c>
      <c r="F3286" t="s">
        <v>99</v>
      </c>
      <c r="G3286" t="s">
        <v>113</v>
      </c>
      <c r="I3286" t="s">
        <v>1858</v>
      </c>
      <c r="J3286" t="s">
        <v>1915</v>
      </c>
      <c r="K3286" t="s">
        <v>1920</v>
      </c>
      <c r="L3286" s="24">
        <v>672000</v>
      </c>
      <c r="M3286" s="25">
        <f>+VLOOKUP(E3286, TC!A:D, 4, FALSE())</f>
        <v>1.0921999995183926</v>
      </c>
      <c r="N3286" s="24">
        <f t="shared" si="255"/>
        <v>672000</v>
      </c>
      <c r="O3286" t="str">
        <f t="shared" si="256"/>
        <v>FACTURA</v>
      </c>
      <c r="P3286" t="str">
        <f t="shared" si="257"/>
        <v>2025</v>
      </c>
      <c r="Q3286" t="str">
        <f t="shared" si="258"/>
        <v>03</v>
      </c>
      <c r="R3286" t="str">
        <f>+IFERROR(VLOOKUP(I3286, Listado!A:B, 2, FALSE()), "COMERCIALIZADORA INTERNACIONAL CARIBBEAN EXOTICS S A")</f>
        <v>LONDOÑO ECHEVERRI ALEJANDRA</v>
      </c>
      <c r="S3286" s="25">
        <f>+VLOOKUP(E3286, TC!A:D, 2, FALSE())</f>
        <v>4152.76</v>
      </c>
      <c r="T3286" t="str">
        <f t="shared" si="259"/>
        <v>COP</v>
      </c>
    </row>
    <row r="3287" spans="1:20" ht="18.75" hidden="1" customHeight="1" x14ac:dyDescent="0.25">
      <c r="A3287" t="s">
        <v>2406</v>
      </c>
      <c r="B3287" t="s">
        <v>5</v>
      </c>
      <c r="C3287" t="s">
        <v>1913</v>
      </c>
      <c r="D3287" s="24">
        <v>11226</v>
      </c>
      <c r="E3287" t="s">
        <v>1664</v>
      </c>
      <c r="F3287" t="s">
        <v>99</v>
      </c>
      <c r="G3287" t="s">
        <v>113</v>
      </c>
      <c r="I3287" t="s">
        <v>1858</v>
      </c>
      <c r="J3287" t="s">
        <v>1915</v>
      </c>
      <c r="K3287" t="s">
        <v>1920</v>
      </c>
      <c r="L3287" s="24">
        <v>672000</v>
      </c>
      <c r="M3287" s="25">
        <f>+VLOOKUP(E3287, TC!A:D, 4, FALSE())</f>
        <v>1.0921999995183926</v>
      </c>
      <c r="N3287" s="24">
        <f t="shared" si="255"/>
        <v>672000</v>
      </c>
      <c r="O3287" t="str">
        <f t="shared" si="256"/>
        <v>FACTURA</v>
      </c>
      <c r="P3287" t="str">
        <f t="shared" si="257"/>
        <v>2025</v>
      </c>
      <c r="Q3287" t="str">
        <f t="shared" si="258"/>
        <v>03</v>
      </c>
      <c r="R3287" t="str">
        <f>+IFERROR(VLOOKUP(I3287, Listado!A:B, 2, FALSE()), "COMERCIALIZADORA INTERNACIONAL CARIBBEAN EXOTICS S A")</f>
        <v>LONDOÑO ECHEVERRI ALEJANDRA</v>
      </c>
      <c r="S3287" s="25">
        <f>+VLOOKUP(E3287, TC!A:D, 2, FALSE())</f>
        <v>4152.76</v>
      </c>
      <c r="T3287" t="str">
        <f t="shared" si="259"/>
        <v>COP</v>
      </c>
    </row>
    <row r="3288" spans="1:20" ht="18.75" hidden="1" customHeight="1" x14ac:dyDescent="0.25">
      <c r="A3288" t="s">
        <v>2406</v>
      </c>
      <c r="B3288" t="s">
        <v>5</v>
      </c>
      <c r="C3288" t="s">
        <v>1913</v>
      </c>
      <c r="D3288" s="24">
        <v>11227</v>
      </c>
      <c r="E3288" t="s">
        <v>1664</v>
      </c>
      <c r="F3288" t="s">
        <v>99</v>
      </c>
      <c r="G3288" t="s">
        <v>113</v>
      </c>
      <c r="I3288" t="s">
        <v>2448</v>
      </c>
      <c r="J3288" t="s">
        <v>1915</v>
      </c>
      <c r="K3288" t="s">
        <v>2449</v>
      </c>
      <c r="L3288" s="24">
        <v>640000</v>
      </c>
      <c r="M3288" s="25">
        <f>+VLOOKUP(E3288, TC!A:D, 4, FALSE())</f>
        <v>1.0921999995183926</v>
      </c>
      <c r="N3288" s="24">
        <f t="shared" si="255"/>
        <v>640000</v>
      </c>
      <c r="O3288" t="str">
        <f t="shared" si="256"/>
        <v>FACTURA</v>
      </c>
      <c r="P3288" t="str">
        <f t="shared" si="257"/>
        <v>2025</v>
      </c>
      <c r="Q3288" t="str">
        <f t="shared" si="258"/>
        <v>03</v>
      </c>
      <c r="R3288" t="str">
        <f>+IFERROR(VLOOKUP(I3288, Listado!A:B, 2, FALSE()), "COMERCIALIZADORA INTERNACIONAL CARIBBEAN EXOTICS S A")</f>
        <v>COMERCIALIZADORA INTERNACIONAL CARIBBEAN EXOTICS S A</v>
      </c>
      <c r="S3288" s="25">
        <f>+VLOOKUP(E3288, TC!A:D, 2, FALSE())</f>
        <v>4152.76</v>
      </c>
      <c r="T3288" t="str">
        <f t="shared" si="259"/>
        <v>COP</v>
      </c>
    </row>
    <row r="3289" spans="1:20" ht="18.75" hidden="1" customHeight="1" x14ac:dyDescent="0.25">
      <c r="A3289" t="s">
        <v>2406</v>
      </c>
      <c r="B3289" t="s">
        <v>5</v>
      </c>
      <c r="C3289" t="s">
        <v>1913</v>
      </c>
      <c r="D3289" s="24">
        <v>11228</v>
      </c>
      <c r="E3289" t="s">
        <v>1664</v>
      </c>
      <c r="F3289" t="s">
        <v>99</v>
      </c>
      <c r="G3289" t="s">
        <v>113</v>
      </c>
      <c r="I3289" t="s">
        <v>2162</v>
      </c>
      <c r="J3289" t="s">
        <v>1915</v>
      </c>
      <c r="K3289" t="s">
        <v>2021</v>
      </c>
      <c r="L3289" s="24">
        <v>176000</v>
      </c>
      <c r="M3289" s="25">
        <f>+VLOOKUP(E3289, TC!A:D, 4, FALSE())</f>
        <v>1.0921999995183926</v>
      </c>
      <c r="N3289" s="24">
        <f t="shared" si="255"/>
        <v>176000</v>
      </c>
      <c r="O3289" t="str">
        <f t="shared" si="256"/>
        <v>FACTURA</v>
      </c>
      <c r="P3289" t="str">
        <f t="shared" si="257"/>
        <v>2025</v>
      </c>
      <c r="Q3289" t="str">
        <f t="shared" si="258"/>
        <v>03</v>
      </c>
      <c r="R3289" t="str">
        <f>+IFERROR(VLOOKUP(I3289, Listado!A:B, 2, FALSE()), "COMERCIALIZADORA INTERNACIONAL CARIBBEAN EXOTICS S A")</f>
        <v>COMERCIALIZADORA INTERNACIONAL CARIBBEAN EXOTICS S A</v>
      </c>
      <c r="S3289" s="25">
        <f>+VLOOKUP(E3289, TC!A:D, 2, FALSE())</f>
        <v>4152.76</v>
      </c>
      <c r="T3289" t="str">
        <f t="shared" si="259"/>
        <v>COP</v>
      </c>
    </row>
    <row r="3290" spans="1:20" ht="18.75" hidden="1" customHeight="1" x14ac:dyDescent="0.25">
      <c r="A3290" t="s">
        <v>2406</v>
      </c>
      <c r="B3290" t="s">
        <v>5</v>
      </c>
      <c r="C3290" t="s">
        <v>1913</v>
      </c>
      <c r="D3290" s="24">
        <v>11229</v>
      </c>
      <c r="E3290" t="s">
        <v>1664</v>
      </c>
      <c r="F3290" t="s">
        <v>99</v>
      </c>
      <c r="G3290" t="s">
        <v>113</v>
      </c>
      <c r="I3290" t="s">
        <v>2377</v>
      </c>
      <c r="J3290" t="s">
        <v>1915</v>
      </c>
      <c r="K3290" t="s">
        <v>2021</v>
      </c>
      <c r="L3290" s="24">
        <v>88000</v>
      </c>
      <c r="M3290" s="25">
        <f>+VLOOKUP(E3290, TC!A:D, 4, FALSE())</f>
        <v>1.0921999995183926</v>
      </c>
      <c r="N3290" s="24">
        <f t="shared" si="255"/>
        <v>88000</v>
      </c>
      <c r="O3290" t="str">
        <f t="shared" si="256"/>
        <v>FACTURA</v>
      </c>
      <c r="P3290" t="str">
        <f t="shared" si="257"/>
        <v>2025</v>
      </c>
      <c r="Q3290" t="str">
        <f t="shared" si="258"/>
        <v>03</v>
      </c>
      <c r="R3290" t="str">
        <f>+IFERROR(VLOOKUP(I3290, Listado!A:B, 2, FALSE()), "COMERCIALIZADORA INTERNACIONAL CARIBBEAN EXOTICS S A")</f>
        <v>COMERCIALIZADORA INTERNACIONAL CARIBBEAN EXOTICS S A</v>
      </c>
      <c r="S3290" s="25">
        <f>+VLOOKUP(E3290, TC!A:D, 2, FALSE())</f>
        <v>4152.76</v>
      </c>
      <c r="T3290" t="str">
        <f t="shared" si="259"/>
        <v>COP</v>
      </c>
    </row>
    <row r="3291" spans="1:20" ht="18.75" hidden="1" customHeight="1" x14ac:dyDescent="0.25">
      <c r="A3291" t="s">
        <v>2406</v>
      </c>
      <c r="B3291" t="s">
        <v>5</v>
      </c>
      <c r="C3291" t="s">
        <v>1913</v>
      </c>
      <c r="D3291" s="24">
        <v>11230</v>
      </c>
      <c r="E3291" t="s">
        <v>1665</v>
      </c>
      <c r="F3291" t="s">
        <v>128</v>
      </c>
      <c r="G3291" t="s">
        <v>110</v>
      </c>
      <c r="H3291" t="s">
        <v>2459</v>
      </c>
      <c r="I3291" t="s">
        <v>1851</v>
      </c>
      <c r="J3291" t="s">
        <v>1940</v>
      </c>
      <c r="K3291" t="s">
        <v>42</v>
      </c>
      <c r="L3291" s="24">
        <v>3836</v>
      </c>
      <c r="M3291" s="25">
        <f>+VLOOKUP(E3291, TC!A:D, 4, FALSE())</f>
        <v>1.085799999026783</v>
      </c>
      <c r="N3291" s="24">
        <f t="shared" si="255"/>
        <v>3836</v>
      </c>
      <c r="O3291" t="str">
        <f t="shared" si="256"/>
        <v>FACTURA</v>
      </c>
      <c r="P3291" t="str">
        <f t="shared" si="257"/>
        <v>2025</v>
      </c>
      <c r="Q3291" t="str">
        <f t="shared" si="258"/>
        <v>03</v>
      </c>
      <c r="R3291" t="str">
        <f>+IFERROR(VLOOKUP(I3291, Listado!A:B, 2, FALSE()), "COMERCIALIZADORA INTERNACIONAL CARIBBEAN EXOTICS S A")</f>
        <v>PEREZ MEJIA MARIA PAULINA</v>
      </c>
      <c r="S3291" s="25">
        <f>+VLOOKUP(E3291, TC!A:D, 2, FALSE())</f>
        <v>4110.08</v>
      </c>
      <c r="T3291" t="str">
        <f t="shared" si="259"/>
        <v>USD</v>
      </c>
    </row>
    <row r="3292" spans="1:20" ht="18.75" hidden="1" customHeight="1" x14ac:dyDescent="0.25">
      <c r="A3292" t="s">
        <v>2406</v>
      </c>
      <c r="B3292" t="s">
        <v>5</v>
      </c>
      <c r="C3292" t="s">
        <v>1913</v>
      </c>
      <c r="D3292" s="24">
        <v>11231</v>
      </c>
      <c r="E3292" t="s">
        <v>1665</v>
      </c>
      <c r="F3292" t="s">
        <v>1924</v>
      </c>
      <c r="G3292" t="s">
        <v>110</v>
      </c>
      <c r="H3292" t="s">
        <v>2460</v>
      </c>
      <c r="I3292" t="s">
        <v>1848</v>
      </c>
      <c r="J3292" t="s">
        <v>1917</v>
      </c>
      <c r="K3292" t="s">
        <v>38</v>
      </c>
      <c r="L3292" s="24">
        <v>5644.8</v>
      </c>
      <c r="M3292" s="25">
        <f>+VLOOKUP(E3292, TC!A:D, 4, FALSE())</f>
        <v>1.085799999026783</v>
      </c>
      <c r="N3292" s="24">
        <f t="shared" si="255"/>
        <v>6129.1238345063848</v>
      </c>
      <c r="O3292" t="str">
        <f t="shared" si="256"/>
        <v>FACTURA</v>
      </c>
      <c r="P3292" t="str">
        <f t="shared" si="257"/>
        <v>2025</v>
      </c>
      <c r="Q3292" t="str">
        <f t="shared" si="258"/>
        <v>03</v>
      </c>
      <c r="R3292" t="str">
        <f>+IFERROR(VLOOKUP(I3292, Listado!A:B, 2, FALSE()), "COMERCIALIZADORA INTERNACIONAL CARIBBEAN EXOTICS S A")</f>
        <v>PEREZ MEJIA MARIA PAULINA</v>
      </c>
      <c r="S3292" s="25">
        <f>+VLOOKUP(E3292, TC!A:D, 2, FALSE())</f>
        <v>4110.08</v>
      </c>
      <c r="T3292" t="str">
        <f t="shared" si="259"/>
        <v>EUR</v>
      </c>
    </row>
    <row r="3293" spans="1:20" ht="18.75" hidden="1" customHeight="1" x14ac:dyDescent="0.25">
      <c r="A3293" t="s">
        <v>2406</v>
      </c>
      <c r="B3293" t="s">
        <v>5</v>
      </c>
      <c r="C3293" t="s">
        <v>1913</v>
      </c>
      <c r="D3293" s="24">
        <v>11231</v>
      </c>
      <c r="E3293" t="s">
        <v>1665</v>
      </c>
      <c r="F3293" t="s">
        <v>1924</v>
      </c>
      <c r="G3293" t="s">
        <v>110</v>
      </c>
      <c r="H3293" t="s">
        <v>2460</v>
      </c>
      <c r="I3293" t="s">
        <v>1848</v>
      </c>
      <c r="J3293" t="s">
        <v>1917</v>
      </c>
      <c r="K3293" t="s">
        <v>1959</v>
      </c>
      <c r="L3293" s="24">
        <v>1005</v>
      </c>
      <c r="M3293" s="25">
        <f>+VLOOKUP(E3293, TC!A:D, 4, FALSE())</f>
        <v>1.085799999026783</v>
      </c>
      <c r="N3293" s="24">
        <f t="shared" si="255"/>
        <v>1091.2289990219169</v>
      </c>
      <c r="O3293" t="str">
        <f t="shared" si="256"/>
        <v>FACTURA</v>
      </c>
      <c r="P3293" t="str">
        <f t="shared" si="257"/>
        <v>2025</v>
      </c>
      <c r="Q3293" t="str">
        <f t="shared" si="258"/>
        <v>03</v>
      </c>
      <c r="R3293" t="str">
        <f>+IFERROR(VLOOKUP(I3293, Listado!A:B, 2, FALSE()), "COMERCIALIZADORA INTERNACIONAL CARIBBEAN EXOTICS S A")</f>
        <v>PEREZ MEJIA MARIA PAULINA</v>
      </c>
      <c r="S3293" s="25">
        <f>+VLOOKUP(E3293, TC!A:D, 2, FALSE())</f>
        <v>4110.08</v>
      </c>
      <c r="T3293" t="str">
        <f t="shared" si="259"/>
        <v>EUR</v>
      </c>
    </row>
    <row r="3294" spans="1:20" ht="18.75" hidden="1" customHeight="1" x14ac:dyDescent="0.25">
      <c r="A3294" t="s">
        <v>2406</v>
      </c>
      <c r="B3294" t="s">
        <v>5</v>
      </c>
      <c r="C3294" t="s">
        <v>1913</v>
      </c>
      <c r="D3294" s="24">
        <v>11231</v>
      </c>
      <c r="E3294" t="s">
        <v>1665</v>
      </c>
      <c r="F3294" t="s">
        <v>1924</v>
      </c>
      <c r="G3294" t="s">
        <v>110</v>
      </c>
      <c r="H3294" t="s">
        <v>2460</v>
      </c>
      <c r="I3294" t="s">
        <v>1848</v>
      </c>
      <c r="J3294" t="s">
        <v>1917</v>
      </c>
      <c r="K3294" t="s">
        <v>1960</v>
      </c>
      <c r="L3294" s="24">
        <v>28.2</v>
      </c>
      <c r="M3294" s="25">
        <f>+VLOOKUP(E3294, TC!A:D, 4, FALSE())</f>
        <v>1.085799999026783</v>
      </c>
      <c r="N3294" s="24">
        <f t="shared" si="255"/>
        <v>30.61955997255528</v>
      </c>
      <c r="O3294" t="str">
        <f t="shared" si="256"/>
        <v>FACTURA</v>
      </c>
      <c r="P3294" t="str">
        <f t="shared" si="257"/>
        <v>2025</v>
      </c>
      <c r="Q3294" t="str">
        <f t="shared" si="258"/>
        <v>03</v>
      </c>
      <c r="R3294" t="str">
        <f>+IFERROR(VLOOKUP(I3294, Listado!A:B, 2, FALSE()), "COMERCIALIZADORA INTERNACIONAL CARIBBEAN EXOTICS S A")</f>
        <v>PEREZ MEJIA MARIA PAULINA</v>
      </c>
      <c r="S3294" s="25">
        <f>+VLOOKUP(E3294, TC!A:D, 2, FALSE())</f>
        <v>4110.08</v>
      </c>
      <c r="T3294" t="str">
        <f t="shared" si="259"/>
        <v>EUR</v>
      </c>
    </row>
    <row r="3295" spans="1:20" ht="18.75" hidden="1" customHeight="1" x14ac:dyDescent="0.25">
      <c r="A3295" t="s">
        <v>2406</v>
      </c>
      <c r="B3295" t="s">
        <v>5</v>
      </c>
      <c r="C3295" t="s">
        <v>1913</v>
      </c>
      <c r="D3295" s="24">
        <v>11232</v>
      </c>
      <c r="E3295" t="s">
        <v>1665</v>
      </c>
      <c r="F3295" t="s">
        <v>1924</v>
      </c>
      <c r="G3295" t="s">
        <v>108</v>
      </c>
      <c r="H3295" t="s">
        <v>2461</v>
      </c>
      <c r="I3295" t="s">
        <v>1853</v>
      </c>
      <c r="J3295" t="s">
        <v>1919</v>
      </c>
      <c r="K3295" t="s">
        <v>1958</v>
      </c>
      <c r="L3295" s="24">
        <v>3888</v>
      </c>
      <c r="M3295" s="25">
        <f>+VLOOKUP(E3295, TC!A:D, 4, FALSE())</f>
        <v>1.085799999026783</v>
      </c>
      <c r="N3295" s="24">
        <f t="shared" si="255"/>
        <v>4221.5903962161328</v>
      </c>
      <c r="O3295" t="str">
        <f t="shared" si="256"/>
        <v>FACTURA</v>
      </c>
      <c r="P3295" t="str">
        <f t="shared" si="257"/>
        <v>2025</v>
      </c>
      <c r="Q3295" t="str">
        <f t="shared" si="258"/>
        <v>03</v>
      </c>
      <c r="R3295" t="str">
        <f>+IFERROR(VLOOKUP(I3295, Listado!A:B, 2, FALSE()), "COMERCIALIZADORA INTERNACIONAL CARIBBEAN EXOTICS S A")</f>
        <v>PIEDRAHITA PEREZ MARIANA</v>
      </c>
      <c r="S3295" s="25">
        <f>+VLOOKUP(E3295, TC!A:D, 2, FALSE())</f>
        <v>4110.08</v>
      </c>
      <c r="T3295" t="str">
        <f t="shared" si="259"/>
        <v>EUR</v>
      </c>
    </row>
    <row r="3296" spans="1:20" ht="18.75" hidden="1" customHeight="1" x14ac:dyDescent="0.25">
      <c r="A3296" t="s">
        <v>2406</v>
      </c>
      <c r="B3296" t="s">
        <v>5</v>
      </c>
      <c r="C3296" t="s">
        <v>1913</v>
      </c>
      <c r="D3296" s="24">
        <v>11232</v>
      </c>
      <c r="E3296" t="s">
        <v>1665</v>
      </c>
      <c r="F3296" t="s">
        <v>1924</v>
      </c>
      <c r="G3296" t="s">
        <v>108</v>
      </c>
      <c r="H3296" t="s">
        <v>2461</v>
      </c>
      <c r="I3296" t="s">
        <v>1853</v>
      </c>
      <c r="J3296" t="s">
        <v>1919</v>
      </c>
      <c r="K3296" t="s">
        <v>24</v>
      </c>
      <c r="L3296" s="24">
        <v>2672</v>
      </c>
      <c r="M3296" s="25">
        <f>+VLOOKUP(E3296, TC!A:D, 4, FALSE())</f>
        <v>1.085799999026783</v>
      </c>
      <c r="N3296" s="24">
        <f t="shared" si="255"/>
        <v>2901.2575973995645</v>
      </c>
      <c r="O3296" t="str">
        <f t="shared" si="256"/>
        <v>FACTURA</v>
      </c>
      <c r="P3296" t="str">
        <f t="shared" si="257"/>
        <v>2025</v>
      </c>
      <c r="Q3296" t="str">
        <f t="shared" si="258"/>
        <v>03</v>
      </c>
      <c r="R3296" t="str">
        <f>+IFERROR(VLOOKUP(I3296, Listado!A:B, 2, FALSE()), "COMERCIALIZADORA INTERNACIONAL CARIBBEAN EXOTICS S A")</f>
        <v>PIEDRAHITA PEREZ MARIANA</v>
      </c>
      <c r="S3296" s="25">
        <f>+VLOOKUP(E3296, TC!A:D, 2, FALSE())</f>
        <v>4110.08</v>
      </c>
      <c r="T3296" t="str">
        <f t="shared" si="259"/>
        <v>EUR</v>
      </c>
    </row>
    <row r="3297" spans="1:20" ht="18.75" hidden="1" customHeight="1" x14ac:dyDescent="0.25">
      <c r="A3297" t="s">
        <v>2406</v>
      </c>
      <c r="B3297" t="s">
        <v>5</v>
      </c>
      <c r="C3297" t="s">
        <v>1913</v>
      </c>
      <c r="D3297" s="24">
        <v>11232</v>
      </c>
      <c r="E3297" t="s">
        <v>1665</v>
      </c>
      <c r="F3297" t="s">
        <v>1924</v>
      </c>
      <c r="G3297" t="s">
        <v>108</v>
      </c>
      <c r="H3297" t="s">
        <v>2461</v>
      </c>
      <c r="I3297" t="s">
        <v>1853</v>
      </c>
      <c r="J3297" t="s">
        <v>1919</v>
      </c>
      <c r="K3297" t="s">
        <v>1959</v>
      </c>
      <c r="L3297" s="24">
        <v>1005</v>
      </c>
      <c r="M3297" s="25">
        <f>+VLOOKUP(E3297, TC!A:D, 4, FALSE())</f>
        <v>1.085799999026783</v>
      </c>
      <c r="N3297" s="24">
        <f t="shared" si="255"/>
        <v>1091.2289990219169</v>
      </c>
      <c r="O3297" t="str">
        <f t="shared" si="256"/>
        <v>FACTURA</v>
      </c>
      <c r="P3297" t="str">
        <f t="shared" si="257"/>
        <v>2025</v>
      </c>
      <c r="Q3297" t="str">
        <f t="shared" si="258"/>
        <v>03</v>
      </c>
      <c r="R3297" t="str">
        <f>+IFERROR(VLOOKUP(I3297, Listado!A:B, 2, FALSE()), "COMERCIALIZADORA INTERNACIONAL CARIBBEAN EXOTICS S A")</f>
        <v>PIEDRAHITA PEREZ MARIANA</v>
      </c>
      <c r="S3297" s="25">
        <f>+VLOOKUP(E3297, TC!A:D, 2, FALSE())</f>
        <v>4110.08</v>
      </c>
      <c r="T3297" t="str">
        <f t="shared" si="259"/>
        <v>EUR</v>
      </c>
    </row>
    <row r="3298" spans="1:20" ht="18.75" hidden="1" customHeight="1" x14ac:dyDescent="0.25">
      <c r="A3298" t="s">
        <v>2406</v>
      </c>
      <c r="B3298" t="s">
        <v>5</v>
      </c>
      <c r="C3298" t="s">
        <v>1913</v>
      </c>
      <c r="D3298" s="24">
        <v>11232</v>
      </c>
      <c r="E3298" t="s">
        <v>1665</v>
      </c>
      <c r="F3298" t="s">
        <v>1924</v>
      </c>
      <c r="G3298" t="s">
        <v>108</v>
      </c>
      <c r="H3298" t="s">
        <v>2461</v>
      </c>
      <c r="I3298" t="s">
        <v>1853</v>
      </c>
      <c r="J3298" t="s">
        <v>1919</v>
      </c>
      <c r="K3298" t="s">
        <v>1960</v>
      </c>
      <c r="L3298" s="24">
        <v>12.6</v>
      </c>
      <c r="M3298" s="25">
        <f>+VLOOKUP(E3298, TC!A:D, 4, FALSE())</f>
        <v>1.085799999026783</v>
      </c>
      <c r="N3298" s="24">
        <f t="shared" si="255"/>
        <v>13.681079987737466</v>
      </c>
      <c r="O3298" t="str">
        <f t="shared" si="256"/>
        <v>FACTURA</v>
      </c>
      <c r="P3298" t="str">
        <f t="shared" si="257"/>
        <v>2025</v>
      </c>
      <c r="Q3298" t="str">
        <f t="shared" si="258"/>
        <v>03</v>
      </c>
      <c r="R3298" t="str">
        <f>+IFERROR(VLOOKUP(I3298, Listado!A:B, 2, FALSE()), "COMERCIALIZADORA INTERNACIONAL CARIBBEAN EXOTICS S A")</f>
        <v>PIEDRAHITA PEREZ MARIANA</v>
      </c>
      <c r="S3298" s="25">
        <f>+VLOOKUP(E3298, TC!A:D, 2, FALSE())</f>
        <v>4110.08</v>
      </c>
      <c r="T3298" t="str">
        <f t="shared" si="259"/>
        <v>EUR</v>
      </c>
    </row>
    <row r="3299" spans="1:20" ht="18.75" hidden="1" customHeight="1" x14ac:dyDescent="0.25">
      <c r="A3299" t="s">
        <v>2406</v>
      </c>
      <c r="B3299" t="s">
        <v>5</v>
      </c>
      <c r="C3299" t="s">
        <v>1913</v>
      </c>
      <c r="D3299" s="24">
        <v>11233</v>
      </c>
      <c r="E3299" t="s">
        <v>1665</v>
      </c>
      <c r="F3299" t="s">
        <v>1924</v>
      </c>
      <c r="G3299" t="s">
        <v>108</v>
      </c>
      <c r="H3299" t="s">
        <v>2462</v>
      </c>
      <c r="I3299" t="s">
        <v>1873</v>
      </c>
      <c r="J3299" t="s">
        <v>1962</v>
      </c>
      <c r="K3299" t="s">
        <v>46</v>
      </c>
      <c r="L3299" s="24">
        <v>4342.8</v>
      </c>
      <c r="M3299" s="25">
        <f>+VLOOKUP(E3299, TC!A:D, 4, FALSE())</f>
        <v>1.085799999026783</v>
      </c>
      <c r="N3299" s="24">
        <f t="shared" si="255"/>
        <v>4715.4122357735132</v>
      </c>
      <c r="O3299" t="str">
        <f t="shared" si="256"/>
        <v>FACTURA</v>
      </c>
      <c r="P3299" t="str">
        <f t="shared" si="257"/>
        <v>2025</v>
      </c>
      <c r="Q3299" t="str">
        <f t="shared" si="258"/>
        <v>03</v>
      </c>
      <c r="R3299" t="str">
        <f>+IFERROR(VLOOKUP(I3299, Listado!A:B, 2, FALSE()), "COMERCIALIZADORA INTERNACIONAL CARIBBEAN EXOTICS S A")</f>
        <v>PIEDRAHITA PEREZ MARIANA</v>
      </c>
      <c r="S3299" s="25">
        <f>+VLOOKUP(E3299, TC!A:D, 2, FALSE())</f>
        <v>4110.08</v>
      </c>
      <c r="T3299" t="str">
        <f t="shared" si="259"/>
        <v>EUR</v>
      </c>
    </row>
    <row r="3300" spans="1:20" ht="18.75" hidden="1" customHeight="1" x14ac:dyDescent="0.25">
      <c r="A3300" t="s">
        <v>2406</v>
      </c>
      <c r="B3300" t="s">
        <v>5</v>
      </c>
      <c r="C3300" t="s">
        <v>1913</v>
      </c>
      <c r="D3300" s="24">
        <v>11233</v>
      </c>
      <c r="E3300" t="s">
        <v>1665</v>
      </c>
      <c r="F3300" t="s">
        <v>1924</v>
      </c>
      <c r="G3300" t="s">
        <v>108</v>
      </c>
      <c r="H3300" t="s">
        <v>2462</v>
      </c>
      <c r="I3300" t="s">
        <v>1873</v>
      </c>
      <c r="J3300" t="s">
        <v>1962</v>
      </c>
      <c r="K3300" t="s">
        <v>1959</v>
      </c>
      <c r="L3300" s="24">
        <v>670</v>
      </c>
      <c r="M3300" s="25">
        <f>+VLOOKUP(E3300, TC!A:D, 4, FALSE())</f>
        <v>1.085799999026783</v>
      </c>
      <c r="N3300" s="24">
        <f t="shared" si="255"/>
        <v>727.48599934794458</v>
      </c>
      <c r="O3300" t="str">
        <f t="shared" si="256"/>
        <v>FACTURA</v>
      </c>
      <c r="P3300" t="str">
        <f t="shared" si="257"/>
        <v>2025</v>
      </c>
      <c r="Q3300" t="str">
        <f t="shared" si="258"/>
        <v>03</v>
      </c>
      <c r="R3300" t="str">
        <f>+IFERROR(VLOOKUP(I3300, Listado!A:B, 2, FALSE()), "COMERCIALIZADORA INTERNACIONAL CARIBBEAN EXOTICS S A")</f>
        <v>PIEDRAHITA PEREZ MARIANA</v>
      </c>
      <c r="S3300" s="25">
        <f>+VLOOKUP(E3300, TC!A:D, 2, FALSE())</f>
        <v>4110.08</v>
      </c>
      <c r="T3300" t="str">
        <f t="shared" si="259"/>
        <v>EUR</v>
      </c>
    </row>
    <row r="3301" spans="1:20" ht="18.75" hidden="1" customHeight="1" x14ac:dyDescent="0.25">
      <c r="A3301" t="s">
        <v>2406</v>
      </c>
      <c r="B3301" t="s">
        <v>5</v>
      </c>
      <c r="C3301" t="s">
        <v>1913</v>
      </c>
      <c r="D3301" s="24">
        <v>11233</v>
      </c>
      <c r="E3301" t="s">
        <v>1665</v>
      </c>
      <c r="F3301" t="s">
        <v>1924</v>
      </c>
      <c r="G3301" t="s">
        <v>108</v>
      </c>
      <c r="H3301" t="s">
        <v>2462</v>
      </c>
      <c r="I3301" t="s">
        <v>1873</v>
      </c>
      <c r="J3301" t="s">
        <v>1962</v>
      </c>
      <c r="K3301" t="s">
        <v>1960</v>
      </c>
      <c r="L3301" s="24">
        <v>3.2</v>
      </c>
      <c r="M3301" s="25">
        <f>+VLOOKUP(E3301, TC!A:D, 4, FALSE())</f>
        <v>1.085799999026783</v>
      </c>
      <c r="N3301" s="24">
        <f t="shared" si="255"/>
        <v>3.4745599968857057</v>
      </c>
      <c r="O3301" t="str">
        <f t="shared" si="256"/>
        <v>FACTURA</v>
      </c>
      <c r="P3301" t="str">
        <f t="shared" si="257"/>
        <v>2025</v>
      </c>
      <c r="Q3301" t="str">
        <f t="shared" si="258"/>
        <v>03</v>
      </c>
      <c r="R3301" t="str">
        <f>+IFERROR(VLOOKUP(I3301, Listado!A:B, 2, FALSE()), "COMERCIALIZADORA INTERNACIONAL CARIBBEAN EXOTICS S A")</f>
        <v>PIEDRAHITA PEREZ MARIANA</v>
      </c>
      <c r="S3301" s="25">
        <f>+VLOOKUP(E3301, TC!A:D, 2, FALSE())</f>
        <v>4110.08</v>
      </c>
      <c r="T3301" t="str">
        <f t="shared" si="259"/>
        <v>EUR</v>
      </c>
    </row>
    <row r="3302" spans="1:20" ht="18.75" hidden="1" customHeight="1" x14ac:dyDescent="0.25">
      <c r="A3302" t="s">
        <v>2406</v>
      </c>
      <c r="B3302" t="s">
        <v>5</v>
      </c>
      <c r="C3302" t="s">
        <v>1913</v>
      </c>
      <c r="D3302" s="24">
        <v>11234</v>
      </c>
      <c r="E3302" t="s">
        <v>1665</v>
      </c>
      <c r="F3302" t="s">
        <v>1924</v>
      </c>
      <c r="G3302" t="s">
        <v>108</v>
      </c>
      <c r="H3302" t="s">
        <v>2463</v>
      </c>
      <c r="I3302" t="s">
        <v>1865</v>
      </c>
      <c r="J3302" t="s">
        <v>1987</v>
      </c>
      <c r="K3302" t="s">
        <v>1988</v>
      </c>
      <c r="L3302" s="24">
        <v>3174.4</v>
      </c>
      <c r="M3302" s="25">
        <f>+VLOOKUP(E3302, TC!A:D, 4, FALSE())</f>
        <v>1.085799999026783</v>
      </c>
      <c r="N3302" s="24">
        <f t="shared" si="255"/>
        <v>3446.7635169106202</v>
      </c>
      <c r="O3302" t="str">
        <f t="shared" si="256"/>
        <v>FACTURA</v>
      </c>
      <c r="P3302" t="str">
        <f t="shared" si="257"/>
        <v>2025</v>
      </c>
      <c r="Q3302" t="str">
        <f t="shared" si="258"/>
        <v>03</v>
      </c>
      <c r="R3302" t="str">
        <f>+IFERROR(VLOOKUP(I3302, Listado!A:B, 2, FALSE()), "COMERCIALIZADORA INTERNACIONAL CARIBBEAN EXOTICS S A")</f>
        <v>PIEDRAHITA PEREZ MARIANA</v>
      </c>
      <c r="S3302" s="25">
        <f>+VLOOKUP(E3302, TC!A:D, 2, FALSE())</f>
        <v>4110.08</v>
      </c>
      <c r="T3302" t="str">
        <f t="shared" si="259"/>
        <v>EUR</v>
      </c>
    </row>
    <row r="3303" spans="1:20" ht="18.75" hidden="1" customHeight="1" x14ac:dyDescent="0.25">
      <c r="A3303" t="s">
        <v>2406</v>
      </c>
      <c r="B3303" t="s">
        <v>5</v>
      </c>
      <c r="C3303" t="s">
        <v>1913</v>
      </c>
      <c r="D3303" s="24">
        <v>11234</v>
      </c>
      <c r="E3303" t="s">
        <v>1665</v>
      </c>
      <c r="F3303" t="s">
        <v>1924</v>
      </c>
      <c r="G3303" t="s">
        <v>108</v>
      </c>
      <c r="H3303" t="s">
        <v>2463</v>
      </c>
      <c r="I3303" t="s">
        <v>1865</v>
      </c>
      <c r="J3303" t="s">
        <v>1987</v>
      </c>
      <c r="K3303" t="s">
        <v>1959</v>
      </c>
      <c r="L3303" s="24">
        <v>335</v>
      </c>
      <c r="M3303" s="25">
        <f>+VLOOKUP(E3303, TC!A:D, 4, FALSE())</f>
        <v>1.085799999026783</v>
      </c>
      <c r="N3303" s="24">
        <f t="shared" si="255"/>
        <v>363.74299967397229</v>
      </c>
      <c r="O3303" t="str">
        <f t="shared" si="256"/>
        <v>FACTURA</v>
      </c>
      <c r="P3303" t="str">
        <f t="shared" si="257"/>
        <v>2025</v>
      </c>
      <c r="Q3303" t="str">
        <f t="shared" si="258"/>
        <v>03</v>
      </c>
      <c r="R3303" t="str">
        <f>+IFERROR(VLOOKUP(I3303, Listado!A:B, 2, FALSE()), "COMERCIALIZADORA INTERNACIONAL CARIBBEAN EXOTICS S A")</f>
        <v>PIEDRAHITA PEREZ MARIANA</v>
      </c>
      <c r="S3303" s="25">
        <f>+VLOOKUP(E3303, TC!A:D, 2, FALSE())</f>
        <v>4110.08</v>
      </c>
      <c r="T3303" t="str">
        <f t="shared" si="259"/>
        <v>EUR</v>
      </c>
    </row>
    <row r="3304" spans="1:20" ht="18.75" hidden="1" customHeight="1" x14ac:dyDescent="0.25">
      <c r="A3304" t="s">
        <v>2406</v>
      </c>
      <c r="B3304" t="s">
        <v>5</v>
      </c>
      <c r="C3304" t="s">
        <v>1913</v>
      </c>
      <c r="D3304" s="24">
        <v>11234</v>
      </c>
      <c r="E3304" t="s">
        <v>1665</v>
      </c>
      <c r="F3304" t="s">
        <v>1924</v>
      </c>
      <c r="G3304" t="s">
        <v>108</v>
      </c>
      <c r="H3304" t="s">
        <v>2463</v>
      </c>
      <c r="I3304" t="s">
        <v>1865</v>
      </c>
      <c r="J3304" t="s">
        <v>1987</v>
      </c>
      <c r="K3304" t="s">
        <v>1960</v>
      </c>
      <c r="L3304" s="24">
        <v>10.6</v>
      </c>
      <c r="M3304" s="25">
        <f>+VLOOKUP(E3304, TC!A:D, 4, FALSE())</f>
        <v>1.085799999026783</v>
      </c>
      <c r="N3304" s="24">
        <f t="shared" si="255"/>
        <v>11.5094799896839</v>
      </c>
      <c r="O3304" t="str">
        <f t="shared" si="256"/>
        <v>FACTURA</v>
      </c>
      <c r="P3304" t="str">
        <f t="shared" si="257"/>
        <v>2025</v>
      </c>
      <c r="Q3304" t="str">
        <f t="shared" si="258"/>
        <v>03</v>
      </c>
      <c r="R3304" t="str">
        <f>+IFERROR(VLOOKUP(I3304, Listado!A:B, 2, FALSE()), "COMERCIALIZADORA INTERNACIONAL CARIBBEAN EXOTICS S A")</f>
        <v>PIEDRAHITA PEREZ MARIANA</v>
      </c>
      <c r="S3304" s="25">
        <f>+VLOOKUP(E3304, TC!A:D, 2, FALSE())</f>
        <v>4110.08</v>
      </c>
      <c r="T3304" t="str">
        <f t="shared" si="259"/>
        <v>EUR</v>
      </c>
    </row>
    <row r="3305" spans="1:20" ht="18.75" hidden="1" customHeight="1" x14ac:dyDescent="0.25">
      <c r="A3305" t="s">
        <v>2406</v>
      </c>
      <c r="B3305" t="s">
        <v>5</v>
      </c>
      <c r="C3305" t="s">
        <v>1913</v>
      </c>
      <c r="D3305" s="24">
        <v>11235</v>
      </c>
      <c r="E3305" t="s">
        <v>1665</v>
      </c>
      <c r="F3305" t="s">
        <v>1924</v>
      </c>
      <c r="G3305" t="s">
        <v>110</v>
      </c>
      <c r="H3305" t="s">
        <v>2464</v>
      </c>
      <c r="I3305" t="s">
        <v>1854</v>
      </c>
      <c r="J3305" t="s">
        <v>1984</v>
      </c>
      <c r="K3305" t="s">
        <v>2304</v>
      </c>
      <c r="L3305" s="24">
        <v>1507.2</v>
      </c>
      <c r="M3305" s="25">
        <f>+VLOOKUP(E3305, TC!A:D, 4, FALSE())</f>
        <v>1.085799999026783</v>
      </c>
      <c r="N3305" s="24">
        <f t="shared" si="255"/>
        <v>1636.5177585331674</v>
      </c>
      <c r="O3305" t="str">
        <f t="shared" si="256"/>
        <v>FACTURA</v>
      </c>
      <c r="P3305" t="str">
        <f t="shared" si="257"/>
        <v>2025</v>
      </c>
      <c r="Q3305" t="str">
        <f t="shared" si="258"/>
        <v>03</v>
      </c>
      <c r="R3305" t="str">
        <f>+IFERROR(VLOOKUP(I3305, Listado!A:B, 2, FALSE()), "COMERCIALIZADORA INTERNACIONAL CARIBBEAN EXOTICS S A")</f>
        <v>PEREZ MEJIA MARIA PAULINA</v>
      </c>
      <c r="S3305" s="25">
        <f>+VLOOKUP(E3305, TC!A:D, 2, FALSE())</f>
        <v>4110.08</v>
      </c>
      <c r="T3305" t="str">
        <f t="shared" si="259"/>
        <v>EUR</v>
      </c>
    </row>
    <row r="3306" spans="1:20" ht="18.75" hidden="1" customHeight="1" x14ac:dyDescent="0.25">
      <c r="A3306" t="s">
        <v>2406</v>
      </c>
      <c r="B3306" t="s">
        <v>5</v>
      </c>
      <c r="C3306" t="s">
        <v>1913</v>
      </c>
      <c r="D3306" s="24">
        <v>11235</v>
      </c>
      <c r="E3306" t="s">
        <v>1665</v>
      </c>
      <c r="F3306" t="s">
        <v>1924</v>
      </c>
      <c r="G3306" t="s">
        <v>110</v>
      </c>
      <c r="H3306" t="s">
        <v>2464</v>
      </c>
      <c r="I3306" t="s">
        <v>1854</v>
      </c>
      <c r="J3306" t="s">
        <v>1984</v>
      </c>
      <c r="K3306" t="s">
        <v>1959</v>
      </c>
      <c r="L3306" s="24">
        <v>335</v>
      </c>
      <c r="M3306" s="25">
        <f>+VLOOKUP(E3306, TC!A:D, 4, FALSE())</f>
        <v>1.085799999026783</v>
      </c>
      <c r="N3306" s="24">
        <f t="shared" si="255"/>
        <v>363.74299967397229</v>
      </c>
      <c r="O3306" t="str">
        <f t="shared" si="256"/>
        <v>FACTURA</v>
      </c>
      <c r="P3306" t="str">
        <f t="shared" si="257"/>
        <v>2025</v>
      </c>
      <c r="Q3306" t="str">
        <f t="shared" si="258"/>
        <v>03</v>
      </c>
      <c r="R3306" t="str">
        <f>+IFERROR(VLOOKUP(I3306, Listado!A:B, 2, FALSE()), "COMERCIALIZADORA INTERNACIONAL CARIBBEAN EXOTICS S A")</f>
        <v>PEREZ MEJIA MARIA PAULINA</v>
      </c>
      <c r="S3306" s="25">
        <f>+VLOOKUP(E3306, TC!A:D, 2, FALSE())</f>
        <v>4110.08</v>
      </c>
      <c r="T3306" t="str">
        <f t="shared" si="259"/>
        <v>EUR</v>
      </c>
    </row>
    <row r="3307" spans="1:20" ht="18.75" hidden="1" customHeight="1" x14ac:dyDescent="0.25">
      <c r="A3307" t="s">
        <v>2406</v>
      </c>
      <c r="B3307" t="s">
        <v>5</v>
      </c>
      <c r="C3307" t="s">
        <v>1913</v>
      </c>
      <c r="D3307" s="24">
        <v>11235</v>
      </c>
      <c r="E3307" t="s">
        <v>1665</v>
      </c>
      <c r="F3307" t="s">
        <v>1924</v>
      </c>
      <c r="G3307" t="s">
        <v>110</v>
      </c>
      <c r="H3307" t="s">
        <v>2464</v>
      </c>
      <c r="I3307" t="s">
        <v>1854</v>
      </c>
      <c r="J3307" t="s">
        <v>1984</v>
      </c>
      <c r="K3307" t="s">
        <v>1960</v>
      </c>
      <c r="L3307" s="24">
        <v>10</v>
      </c>
      <c r="M3307" s="25">
        <f>+VLOOKUP(E3307, TC!A:D, 4, FALSE())</f>
        <v>1.085799999026783</v>
      </c>
      <c r="N3307" s="24">
        <f t="shared" si="255"/>
        <v>10.85799999026783</v>
      </c>
      <c r="O3307" t="str">
        <f t="shared" si="256"/>
        <v>FACTURA</v>
      </c>
      <c r="P3307" t="str">
        <f t="shared" si="257"/>
        <v>2025</v>
      </c>
      <c r="Q3307" t="str">
        <f t="shared" si="258"/>
        <v>03</v>
      </c>
      <c r="R3307" t="str">
        <f>+IFERROR(VLOOKUP(I3307, Listado!A:B, 2, FALSE()), "COMERCIALIZADORA INTERNACIONAL CARIBBEAN EXOTICS S A")</f>
        <v>PEREZ MEJIA MARIA PAULINA</v>
      </c>
      <c r="S3307" s="25">
        <f>+VLOOKUP(E3307, TC!A:D, 2, FALSE())</f>
        <v>4110.08</v>
      </c>
      <c r="T3307" t="str">
        <f t="shared" si="259"/>
        <v>EUR</v>
      </c>
    </row>
    <row r="3308" spans="1:20" ht="18.75" hidden="1" customHeight="1" x14ac:dyDescent="0.25">
      <c r="A3308" t="s">
        <v>2406</v>
      </c>
      <c r="B3308" t="s">
        <v>5</v>
      </c>
      <c r="C3308" t="s">
        <v>1913</v>
      </c>
      <c r="D3308" s="24">
        <v>11235</v>
      </c>
      <c r="E3308" t="s">
        <v>1665</v>
      </c>
      <c r="F3308" t="s">
        <v>1924</v>
      </c>
      <c r="G3308" t="s">
        <v>110</v>
      </c>
      <c r="H3308" t="s">
        <v>2464</v>
      </c>
      <c r="I3308" t="s">
        <v>1854</v>
      </c>
      <c r="J3308" t="s">
        <v>1984</v>
      </c>
      <c r="K3308" t="s">
        <v>2305</v>
      </c>
      <c r="L3308" s="24">
        <v>1087.8</v>
      </c>
      <c r="M3308" s="25">
        <f>+VLOOKUP(E3308, TC!A:D, 4, FALSE())</f>
        <v>1.085799999026783</v>
      </c>
      <c r="N3308" s="24">
        <f t="shared" si="255"/>
        <v>1181.1332389413346</v>
      </c>
      <c r="O3308" t="str">
        <f t="shared" si="256"/>
        <v>FACTURA</v>
      </c>
      <c r="P3308" t="str">
        <f t="shared" si="257"/>
        <v>2025</v>
      </c>
      <c r="Q3308" t="str">
        <f t="shared" si="258"/>
        <v>03</v>
      </c>
      <c r="R3308" t="str">
        <f>+IFERROR(VLOOKUP(I3308, Listado!A:B, 2, FALSE()), "COMERCIALIZADORA INTERNACIONAL CARIBBEAN EXOTICS S A")</f>
        <v>PEREZ MEJIA MARIA PAULINA</v>
      </c>
      <c r="S3308" s="25">
        <f>+VLOOKUP(E3308, TC!A:D, 2, FALSE())</f>
        <v>4110.08</v>
      </c>
      <c r="T3308" t="str">
        <f t="shared" si="259"/>
        <v>EUR</v>
      </c>
    </row>
    <row r="3309" spans="1:20" ht="18.75" hidden="1" customHeight="1" x14ac:dyDescent="0.25">
      <c r="A3309" t="s">
        <v>2406</v>
      </c>
      <c r="B3309" t="s">
        <v>5</v>
      </c>
      <c r="C3309" t="s">
        <v>1913</v>
      </c>
      <c r="D3309" s="24">
        <v>11236</v>
      </c>
      <c r="E3309" t="s">
        <v>1665</v>
      </c>
      <c r="F3309" t="s">
        <v>1924</v>
      </c>
      <c r="G3309" t="s">
        <v>108</v>
      </c>
      <c r="H3309" t="s">
        <v>2465</v>
      </c>
      <c r="I3309" t="s">
        <v>1894</v>
      </c>
      <c r="J3309" t="s">
        <v>1919</v>
      </c>
      <c r="K3309" t="s">
        <v>59</v>
      </c>
      <c r="L3309" s="24">
        <v>2063.4</v>
      </c>
      <c r="M3309" s="25">
        <f>+VLOOKUP(E3309, TC!A:D, 4, FALSE())</f>
        <v>1.085799999026783</v>
      </c>
      <c r="N3309" s="24">
        <f t="shared" si="255"/>
        <v>2240.4397179918642</v>
      </c>
      <c r="O3309" t="str">
        <f t="shared" si="256"/>
        <v>FACTURA</v>
      </c>
      <c r="P3309" t="str">
        <f t="shared" si="257"/>
        <v>2025</v>
      </c>
      <c r="Q3309" t="str">
        <f t="shared" si="258"/>
        <v>03</v>
      </c>
      <c r="R3309" t="str">
        <f>+IFERROR(VLOOKUP(I3309, Listado!A:B, 2, FALSE()), "COMERCIALIZADORA INTERNACIONAL CARIBBEAN EXOTICS S A")</f>
        <v>PIEDRAHITA PEREZ MARIANA</v>
      </c>
      <c r="S3309" s="25">
        <f>+VLOOKUP(E3309, TC!A:D, 2, FALSE())</f>
        <v>4110.08</v>
      </c>
      <c r="T3309" t="str">
        <f t="shared" si="259"/>
        <v>EUR</v>
      </c>
    </row>
    <row r="3310" spans="1:20" ht="18.75" hidden="1" customHeight="1" x14ac:dyDescent="0.25">
      <c r="A3310" t="s">
        <v>2406</v>
      </c>
      <c r="B3310" t="s">
        <v>5</v>
      </c>
      <c r="C3310" t="s">
        <v>1913</v>
      </c>
      <c r="D3310" s="24">
        <v>11236</v>
      </c>
      <c r="E3310" t="s">
        <v>1665</v>
      </c>
      <c r="F3310" t="s">
        <v>1924</v>
      </c>
      <c r="G3310" t="s">
        <v>108</v>
      </c>
      <c r="H3310" t="s">
        <v>2465</v>
      </c>
      <c r="I3310" t="s">
        <v>1894</v>
      </c>
      <c r="J3310" t="s">
        <v>1919</v>
      </c>
      <c r="K3310" t="s">
        <v>58</v>
      </c>
      <c r="L3310" s="24">
        <v>5045.76</v>
      </c>
      <c r="M3310" s="25">
        <f>+VLOOKUP(E3310, TC!A:D, 4, FALSE())</f>
        <v>1.085799999026783</v>
      </c>
      <c r="N3310" s="24">
        <f t="shared" si="255"/>
        <v>5478.6862030893808</v>
      </c>
      <c r="O3310" t="str">
        <f t="shared" si="256"/>
        <v>FACTURA</v>
      </c>
      <c r="P3310" t="str">
        <f t="shared" si="257"/>
        <v>2025</v>
      </c>
      <c r="Q3310" t="str">
        <f t="shared" si="258"/>
        <v>03</v>
      </c>
      <c r="R3310" t="str">
        <f>+IFERROR(VLOOKUP(I3310, Listado!A:B, 2, FALSE()), "COMERCIALIZADORA INTERNACIONAL CARIBBEAN EXOTICS S A")</f>
        <v>PIEDRAHITA PEREZ MARIANA</v>
      </c>
      <c r="S3310" s="25">
        <f>+VLOOKUP(E3310, TC!A:D, 2, FALSE())</f>
        <v>4110.08</v>
      </c>
      <c r="T3310" t="str">
        <f t="shared" si="259"/>
        <v>EUR</v>
      </c>
    </row>
    <row r="3311" spans="1:20" ht="18.75" hidden="1" customHeight="1" x14ac:dyDescent="0.25">
      <c r="A3311" t="s">
        <v>2406</v>
      </c>
      <c r="B3311" t="s">
        <v>5</v>
      </c>
      <c r="C3311" t="s">
        <v>1913</v>
      </c>
      <c r="D3311" s="24">
        <v>11236</v>
      </c>
      <c r="E3311" t="s">
        <v>1665</v>
      </c>
      <c r="F3311" t="s">
        <v>1924</v>
      </c>
      <c r="G3311" t="s">
        <v>108</v>
      </c>
      <c r="H3311" t="s">
        <v>2465</v>
      </c>
      <c r="I3311" t="s">
        <v>1894</v>
      </c>
      <c r="J3311" t="s">
        <v>1919</v>
      </c>
      <c r="K3311" t="s">
        <v>1959</v>
      </c>
      <c r="L3311" s="24">
        <v>1005</v>
      </c>
      <c r="M3311" s="25">
        <f>+VLOOKUP(E3311, TC!A:D, 4, FALSE())</f>
        <v>1.085799999026783</v>
      </c>
      <c r="N3311" s="24">
        <f t="shared" si="255"/>
        <v>1091.2289990219169</v>
      </c>
      <c r="O3311" t="str">
        <f t="shared" si="256"/>
        <v>FACTURA</v>
      </c>
      <c r="P3311" t="str">
        <f t="shared" si="257"/>
        <v>2025</v>
      </c>
      <c r="Q3311" t="str">
        <f t="shared" si="258"/>
        <v>03</v>
      </c>
      <c r="R3311" t="str">
        <f>+IFERROR(VLOOKUP(I3311, Listado!A:B, 2, FALSE()), "COMERCIALIZADORA INTERNACIONAL CARIBBEAN EXOTICS S A")</f>
        <v>PIEDRAHITA PEREZ MARIANA</v>
      </c>
      <c r="S3311" s="25">
        <f>+VLOOKUP(E3311, TC!A:D, 2, FALSE())</f>
        <v>4110.08</v>
      </c>
      <c r="T3311" t="str">
        <f t="shared" si="259"/>
        <v>EUR</v>
      </c>
    </row>
    <row r="3312" spans="1:20" ht="18.75" hidden="1" customHeight="1" x14ac:dyDescent="0.25">
      <c r="A3312" t="s">
        <v>2406</v>
      </c>
      <c r="B3312" t="s">
        <v>5</v>
      </c>
      <c r="C3312" t="s">
        <v>1913</v>
      </c>
      <c r="D3312" s="24">
        <v>11236</v>
      </c>
      <c r="E3312" t="s">
        <v>1665</v>
      </c>
      <c r="F3312" t="s">
        <v>1924</v>
      </c>
      <c r="G3312" t="s">
        <v>108</v>
      </c>
      <c r="H3312" t="s">
        <v>2465</v>
      </c>
      <c r="I3312" t="s">
        <v>1894</v>
      </c>
      <c r="J3312" t="s">
        <v>1919</v>
      </c>
      <c r="K3312" t="s">
        <v>1960</v>
      </c>
      <c r="L3312" s="24">
        <v>17.04</v>
      </c>
      <c r="M3312" s="25">
        <f>+VLOOKUP(E3312, TC!A:D, 4, FALSE())</f>
        <v>1.085799999026783</v>
      </c>
      <c r="N3312" s="24">
        <f t="shared" si="255"/>
        <v>18.502031983416384</v>
      </c>
      <c r="O3312" t="str">
        <f t="shared" si="256"/>
        <v>FACTURA</v>
      </c>
      <c r="P3312" t="str">
        <f t="shared" si="257"/>
        <v>2025</v>
      </c>
      <c r="Q3312" t="str">
        <f t="shared" si="258"/>
        <v>03</v>
      </c>
      <c r="R3312" t="str">
        <f>+IFERROR(VLOOKUP(I3312, Listado!A:B, 2, FALSE()), "COMERCIALIZADORA INTERNACIONAL CARIBBEAN EXOTICS S A")</f>
        <v>PIEDRAHITA PEREZ MARIANA</v>
      </c>
      <c r="S3312" s="25">
        <f>+VLOOKUP(E3312, TC!A:D, 2, FALSE())</f>
        <v>4110.08</v>
      </c>
      <c r="T3312" t="str">
        <f t="shared" si="259"/>
        <v>EUR</v>
      </c>
    </row>
    <row r="3313" spans="1:20" ht="18.75" hidden="1" customHeight="1" x14ac:dyDescent="0.25">
      <c r="A3313" t="s">
        <v>2406</v>
      </c>
      <c r="B3313" t="s">
        <v>1923</v>
      </c>
      <c r="C3313" t="s">
        <v>1913</v>
      </c>
      <c r="D3313" s="24">
        <v>5810</v>
      </c>
      <c r="E3313" t="s">
        <v>1665</v>
      </c>
      <c r="F3313" t="s">
        <v>99</v>
      </c>
      <c r="G3313" t="s">
        <v>113</v>
      </c>
      <c r="H3313" t="s">
        <v>2024</v>
      </c>
      <c r="I3313" t="s">
        <v>2466</v>
      </c>
      <c r="J3313" t="s">
        <v>1915</v>
      </c>
      <c r="K3313" t="s">
        <v>2025</v>
      </c>
      <c r="L3313" s="24">
        <v>70280</v>
      </c>
      <c r="M3313" s="25">
        <f>+VLOOKUP(E3313, TC!A:D, 4, FALSE())</f>
        <v>1.085799999026783</v>
      </c>
      <c r="N3313" s="24">
        <f t="shared" si="255"/>
        <v>70280</v>
      </c>
      <c r="O3313" t="str">
        <f t="shared" si="256"/>
        <v>FACTURA</v>
      </c>
      <c r="P3313" t="str">
        <f t="shared" si="257"/>
        <v>2025</v>
      </c>
      <c r="Q3313" t="str">
        <f t="shared" si="258"/>
        <v>03</v>
      </c>
      <c r="R3313" t="str">
        <f>+IFERROR(VLOOKUP(I3313, Listado!A:B, 2, FALSE()), "COMERCIALIZADORA INTERNACIONAL CARIBBEAN EXOTICS S A")</f>
        <v>COMERCIALIZADORA INTERNACIONAL CARIBBEAN EXOTICS S A</v>
      </c>
      <c r="S3313" s="25">
        <f>+VLOOKUP(E3313, TC!A:D, 2, FALSE())</f>
        <v>4110.08</v>
      </c>
      <c r="T3313" t="str">
        <f t="shared" si="259"/>
        <v>COP</v>
      </c>
    </row>
    <row r="3314" spans="1:20" ht="18.75" hidden="1" customHeight="1" x14ac:dyDescent="0.25">
      <c r="A3314" t="s">
        <v>2406</v>
      </c>
      <c r="B3314" t="s">
        <v>1923</v>
      </c>
      <c r="C3314" t="s">
        <v>1913</v>
      </c>
      <c r="D3314" s="24">
        <v>5810</v>
      </c>
      <c r="E3314" t="s">
        <v>1665</v>
      </c>
      <c r="F3314" t="s">
        <v>99</v>
      </c>
      <c r="G3314" t="s">
        <v>113</v>
      </c>
      <c r="H3314" t="s">
        <v>2024</v>
      </c>
      <c r="I3314" t="s">
        <v>2466</v>
      </c>
      <c r="J3314" t="s">
        <v>1915</v>
      </c>
      <c r="K3314" t="s">
        <v>2025</v>
      </c>
      <c r="L3314" s="24">
        <v>143920</v>
      </c>
      <c r="M3314" s="25">
        <f>+VLOOKUP(E3314, TC!A:D, 4, FALSE())</f>
        <v>1.085799999026783</v>
      </c>
      <c r="N3314" s="24">
        <f t="shared" si="255"/>
        <v>143920</v>
      </c>
      <c r="O3314" t="str">
        <f t="shared" si="256"/>
        <v>FACTURA</v>
      </c>
      <c r="P3314" t="str">
        <f t="shared" si="257"/>
        <v>2025</v>
      </c>
      <c r="Q3314" t="str">
        <f t="shared" si="258"/>
        <v>03</v>
      </c>
      <c r="R3314" t="str">
        <f>+IFERROR(VLOOKUP(I3314, Listado!A:B, 2, FALSE()), "COMERCIALIZADORA INTERNACIONAL CARIBBEAN EXOTICS S A")</f>
        <v>COMERCIALIZADORA INTERNACIONAL CARIBBEAN EXOTICS S A</v>
      </c>
      <c r="S3314" s="25">
        <f>+VLOOKUP(E3314, TC!A:D, 2, FALSE())</f>
        <v>4110.08</v>
      </c>
      <c r="T3314" t="str">
        <f t="shared" si="259"/>
        <v>COP</v>
      </c>
    </row>
    <row r="3315" spans="1:20" ht="18.75" hidden="1" customHeight="1" x14ac:dyDescent="0.25">
      <c r="A3315" t="s">
        <v>2406</v>
      </c>
      <c r="B3315" t="s">
        <v>1923</v>
      </c>
      <c r="C3315" t="s">
        <v>1913</v>
      </c>
      <c r="D3315" s="24">
        <v>5810</v>
      </c>
      <c r="E3315" t="s">
        <v>1665</v>
      </c>
      <c r="F3315" t="s">
        <v>99</v>
      </c>
      <c r="G3315" t="s">
        <v>113</v>
      </c>
      <c r="H3315" t="s">
        <v>2024</v>
      </c>
      <c r="I3315" t="s">
        <v>2466</v>
      </c>
      <c r="J3315" t="s">
        <v>1915</v>
      </c>
      <c r="K3315" t="s">
        <v>2025</v>
      </c>
      <c r="L3315" s="24">
        <v>168000</v>
      </c>
      <c r="M3315" s="25">
        <f>+VLOOKUP(E3315, TC!A:D, 4, FALSE())</f>
        <v>1.085799999026783</v>
      </c>
      <c r="N3315" s="24">
        <f t="shared" si="255"/>
        <v>168000</v>
      </c>
      <c r="O3315" t="str">
        <f t="shared" si="256"/>
        <v>FACTURA</v>
      </c>
      <c r="P3315" t="str">
        <f t="shared" si="257"/>
        <v>2025</v>
      </c>
      <c r="Q3315" t="str">
        <f t="shared" si="258"/>
        <v>03</v>
      </c>
      <c r="R3315" t="str">
        <f>+IFERROR(VLOOKUP(I3315, Listado!A:B, 2, FALSE()), "COMERCIALIZADORA INTERNACIONAL CARIBBEAN EXOTICS S A")</f>
        <v>COMERCIALIZADORA INTERNACIONAL CARIBBEAN EXOTICS S A</v>
      </c>
      <c r="S3315" s="25">
        <f>+VLOOKUP(E3315, TC!A:D, 2, FALSE())</f>
        <v>4110.08</v>
      </c>
      <c r="T3315" t="str">
        <f t="shared" si="259"/>
        <v>COP</v>
      </c>
    </row>
    <row r="3316" spans="1:20" ht="18.75" hidden="1" customHeight="1" x14ac:dyDescent="0.25">
      <c r="A3316" t="s">
        <v>2406</v>
      </c>
      <c r="B3316" t="s">
        <v>1923</v>
      </c>
      <c r="C3316" t="s">
        <v>1913</v>
      </c>
      <c r="D3316" s="24">
        <v>5810</v>
      </c>
      <c r="E3316" t="s">
        <v>1665</v>
      </c>
      <c r="F3316" t="s">
        <v>99</v>
      </c>
      <c r="G3316" t="s">
        <v>113</v>
      </c>
      <c r="H3316" t="s">
        <v>2024</v>
      </c>
      <c r="I3316" t="s">
        <v>2466</v>
      </c>
      <c r="J3316" t="s">
        <v>1915</v>
      </c>
      <c r="K3316" t="s">
        <v>2025</v>
      </c>
      <c r="L3316" s="24">
        <v>39200</v>
      </c>
      <c r="M3316" s="25">
        <f>+VLOOKUP(E3316, TC!A:D, 4, FALSE())</f>
        <v>1.085799999026783</v>
      </c>
      <c r="N3316" s="24">
        <f t="shared" si="255"/>
        <v>39200</v>
      </c>
      <c r="O3316" t="str">
        <f t="shared" si="256"/>
        <v>FACTURA</v>
      </c>
      <c r="P3316" t="str">
        <f t="shared" si="257"/>
        <v>2025</v>
      </c>
      <c r="Q3316" t="str">
        <f t="shared" si="258"/>
        <v>03</v>
      </c>
      <c r="R3316" t="str">
        <f>+IFERROR(VLOOKUP(I3316, Listado!A:B, 2, FALSE()), "COMERCIALIZADORA INTERNACIONAL CARIBBEAN EXOTICS S A")</f>
        <v>COMERCIALIZADORA INTERNACIONAL CARIBBEAN EXOTICS S A</v>
      </c>
      <c r="S3316" s="25">
        <f>+VLOOKUP(E3316, TC!A:D, 2, FALSE())</f>
        <v>4110.08</v>
      </c>
      <c r="T3316" t="str">
        <f t="shared" si="259"/>
        <v>COP</v>
      </c>
    </row>
    <row r="3317" spans="1:20" ht="18.75" hidden="1" customHeight="1" x14ac:dyDescent="0.25">
      <c r="A3317" t="s">
        <v>2406</v>
      </c>
      <c r="B3317" t="s">
        <v>1923</v>
      </c>
      <c r="C3317" t="s">
        <v>1913</v>
      </c>
      <c r="D3317" s="24">
        <v>5810</v>
      </c>
      <c r="E3317" t="s">
        <v>1665</v>
      </c>
      <c r="F3317" t="s">
        <v>99</v>
      </c>
      <c r="G3317" t="s">
        <v>113</v>
      </c>
      <c r="H3317" t="s">
        <v>2024</v>
      </c>
      <c r="I3317" t="s">
        <v>2466</v>
      </c>
      <c r="J3317" t="s">
        <v>1915</v>
      </c>
      <c r="K3317" t="s">
        <v>2025</v>
      </c>
      <c r="L3317" s="24">
        <v>296800</v>
      </c>
      <c r="M3317" s="25">
        <f>+VLOOKUP(E3317, TC!A:D, 4, FALSE())</f>
        <v>1.085799999026783</v>
      </c>
      <c r="N3317" s="24">
        <f t="shared" si="255"/>
        <v>296800</v>
      </c>
      <c r="O3317" t="str">
        <f t="shared" si="256"/>
        <v>FACTURA</v>
      </c>
      <c r="P3317" t="str">
        <f t="shared" si="257"/>
        <v>2025</v>
      </c>
      <c r="Q3317" t="str">
        <f t="shared" si="258"/>
        <v>03</v>
      </c>
      <c r="R3317" t="str">
        <f>+IFERROR(VLOOKUP(I3317, Listado!A:B, 2, FALSE()), "COMERCIALIZADORA INTERNACIONAL CARIBBEAN EXOTICS S A")</f>
        <v>COMERCIALIZADORA INTERNACIONAL CARIBBEAN EXOTICS S A</v>
      </c>
      <c r="S3317" s="25">
        <f>+VLOOKUP(E3317, TC!A:D, 2, FALSE())</f>
        <v>4110.08</v>
      </c>
      <c r="T3317" t="str">
        <f t="shared" si="259"/>
        <v>COP</v>
      </c>
    </row>
    <row r="3318" spans="1:20" ht="18.75" hidden="1" customHeight="1" x14ac:dyDescent="0.25">
      <c r="A3318" t="s">
        <v>2406</v>
      </c>
      <c r="B3318" t="s">
        <v>1923</v>
      </c>
      <c r="C3318" t="s">
        <v>1913</v>
      </c>
      <c r="D3318" s="24">
        <v>5810</v>
      </c>
      <c r="E3318" t="s">
        <v>1665</v>
      </c>
      <c r="F3318" t="s">
        <v>99</v>
      </c>
      <c r="G3318" t="s">
        <v>113</v>
      </c>
      <c r="H3318" t="s">
        <v>2024</v>
      </c>
      <c r="I3318" t="s">
        <v>2466</v>
      </c>
      <c r="J3318" t="s">
        <v>1915</v>
      </c>
      <c r="K3318" t="s">
        <v>2025</v>
      </c>
      <c r="L3318" s="24">
        <v>64680</v>
      </c>
      <c r="M3318" s="25">
        <f>+VLOOKUP(E3318, TC!A:D, 4, FALSE())</f>
        <v>1.085799999026783</v>
      </c>
      <c r="N3318" s="24">
        <f t="shared" si="255"/>
        <v>64680</v>
      </c>
      <c r="O3318" t="str">
        <f t="shared" si="256"/>
        <v>FACTURA</v>
      </c>
      <c r="P3318" t="str">
        <f t="shared" si="257"/>
        <v>2025</v>
      </c>
      <c r="Q3318" t="str">
        <f t="shared" si="258"/>
        <v>03</v>
      </c>
      <c r="R3318" t="str">
        <f>+IFERROR(VLOOKUP(I3318, Listado!A:B, 2, FALSE()), "COMERCIALIZADORA INTERNACIONAL CARIBBEAN EXOTICS S A")</f>
        <v>COMERCIALIZADORA INTERNACIONAL CARIBBEAN EXOTICS S A</v>
      </c>
      <c r="S3318" s="25">
        <f>+VLOOKUP(E3318, TC!A:D, 2, FALSE())</f>
        <v>4110.08</v>
      </c>
      <c r="T3318" t="str">
        <f t="shared" si="259"/>
        <v>COP</v>
      </c>
    </row>
    <row r="3319" spans="1:20" ht="18.75" hidden="1" customHeight="1" x14ac:dyDescent="0.25">
      <c r="A3319" t="s">
        <v>2406</v>
      </c>
      <c r="B3319" t="s">
        <v>1923</v>
      </c>
      <c r="C3319" t="s">
        <v>1913</v>
      </c>
      <c r="D3319" s="24">
        <v>5810</v>
      </c>
      <c r="E3319" t="s">
        <v>1665</v>
      </c>
      <c r="F3319" t="s">
        <v>99</v>
      </c>
      <c r="G3319" t="s">
        <v>113</v>
      </c>
      <c r="H3319" t="s">
        <v>2024</v>
      </c>
      <c r="I3319" t="s">
        <v>2466</v>
      </c>
      <c r="J3319" t="s">
        <v>1915</v>
      </c>
      <c r="K3319" t="s">
        <v>2392</v>
      </c>
      <c r="L3319" s="24">
        <v>319500</v>
      </c>
      <c r="M3319" s="25">
        <f>+VLOOKUP(E3319, TC!A:D, 4, FALSE())</f>
        <v>1.085799999026783</v>
      </c>
      <c r="N3319" s="24">
        <f t="shared" si="255"/>
        <v>319500</v>
      </c>
      <c r="O3319" t="str">
        <f t="shared" si="256"/>
        <v>FACTURA</v>
      </c>
      <c r="P3319" t="str">
        <f t="shared" si="257"/>
        <v>2025</v>
      </c>
      <c r="Q3319" t="str">
        <f t="shared" si="258"/>
        <v>03</v>
      </c>
      <c r="R3319" t="str">
        <f>+IFERROR(VLOOKUP(I3319, Listado!A:B, 2, FALSE()), "COMERCIALIZADORA INTERNACIONAL CARIBBEAN EXOTICS S A")</f>
        <v>COMERCIALIZADORA INTERNACIONAL CARIBBEAN EXOTICS S A</v>
      </c>
      <c r="S3319" s="25">
        <f>+VLOOKUP(E3319, TC!A:D, 2, FALSE())</f>
        <v>4110.08</v>
      </c>
      <c r="T3319" t="str">
        <f t="shared" si="259"/>
        <v>COP</v>
      </c>
    </row>
    <row r="3320" spans="1:20" ht="18.75" hidden="1" customHeight="1" x14ac:dyDescent="0.25">
      <c r="A3320" t="s">
        <v>2406</v>
      </c>
      <c r="B3320" t="s">
        <v>1923</v>
      </c>
      <c r="C3320" t="s">
        <v>1913</v>
      </c>
      <c r="D3320" s="24">
        <v>5810</v>
      </c>
      <c r="E3320" t="s">
        <v>1665</v>
      </c>
      <c r="F3320" t="s">
        <v>99</v>
      </c>
      <c r="G3320" t="s">
        <v>113</v>
      </c>
      <c r="H3320" t="s">
        <v>2024</v>
      </c>
      <c r="I3320" t="s">
        <v>2466</v>
      </c>
      <c r="J3320" t="s">
        <v>1915</v>
      </c>
      <c r="K3320" t="s">
        <v>2020</v>
      </c>
      <c r="L3320" s="24">
        <v>123360</v>
      </c>
      <c r="M3320" s="25">
        <f>+VLOOKUP(E3320, TC!A:D, 4, FALSE())</f>
        <v>1.085799999026783</v>
      </c>
      <c r="N3320" s="24">
        <f t="shared" si="255"/>
        <v>123360</v>
      </c>
      <c r="O3320" t="str">
        <f t="shared" si="256"/>
        <v>FACTURA</v>
      </c>
      <c r="P3320" t="str">
        <f t="shared" si="257"/>
        <v>2025</v>
      </c>
      <c r="Q3320" t="str">
        <f t="shared" si="258"/>
        <v>03</v>
      </c>
      <c r="R3320" t="str">
        <f>+IFERROR(VLOOKUP(I3320, Listado!A:B, 2, FALSE()), "COMERCIALIZADORA INTERNACIONAL CARIBBEAN EXOTICS S A")</f>
        <v>COMERCIALIZADORA INTERNACIONAL CARIBBEAN EXOTICS S A</v>
      </c>
      <c r="S3320" s="25">
        <f>+VLOOKUP(E3320, TC!A:D, 2, FALSE())</f>
        <v>4110.08</v>
      </c>
      <c r="T3320" t="str">
        <f t="shared" si="259"/>
        <v>COP</v>
      </c>
    </row>
    <row r="3321" spans="1:20" ht="18.75" hidden="1" customHeight="1" x14ac:dyDescent="0.25">
      <c r="A3321" t="s">
        <v>2406</v>
      </c>
      <c r="B3321" t="s">
        <v>1923</v>
      </c>
      <c r="C3321" t="s">
        <v>1913</v>
      </c>
      <c r="D3321" s="24">
        <v>5810</v>
      </c>
      <c r="E3321" t="s">
        <v>1665</v>
      </c>
      <c r="F3321" t="s">
        <v>99</v>
      </c>
      <c r="G3321" t="s">
        <v>113</v>
      </c>
      <c r="H3321" t="s">
        <v>2024</v>
      </c>
      <c r="I3321" t="s">
        <v>2466</v>
      </c>
      <c r="J3321" t="s">
        <v>1915</v>
      </c>
      <c r="K3321" t="s">
        <v>2020</v>
      </c>
      <c r="L3321" s="24">
        <v>1920</v>
      </c>
      <c r="M3321" s="25">
        <f>+VLOOKUP(E3321, TC!A:D, 4, FALSE())</f>
        <v>1.085799999026783</v>
      </c>
      <c r="N3321" s="24">
        <f t="shared" si="255"/>
        <v>1920</v>
      </c>
      <c r="O3321" t="str">
        <f t="shared" si="256"/>
        <v>FACTURA</v>
      </c>
      <c r="P3321" t="str">
        <f t="shared" si="257"/>
        <v>2025</v>
      </c>
      <c r="Q3321" t="str">
        <f t="shared" si="258"/>
        <v>03</v>
      </c>
      <c r="R3321" t="str">
        <f>+IFERROR(VLOOKUP(I3321, Listado!A:B, 2, FALSE()), "COMERCIALIZADORA INTERNACIONAL CARIBBEAN EXOTICS S A")</f>
        <v>COMERCIALIZADORA INTERNACIONAL CARIBBEAN EXOTICS S A</v>
      </c>
      <c r="S3321" s="25">
        <f>+VLOOKUP(E3321, TC!A:D, 2, FALSE())</f>
        <v>4110.08</v>
      </c>
      <c r="T3321" t="str">
        <f t="shared" si="259"/>
        <v>COP</v>
      </c>
    </row>
    <row r="3322" spans="1:20" ht="18.75" hidden="1" customHeight="1" x14ac:dyDescent="0.25">
      <c r="A3322" t="s">
        <v>2406</v>
      </c>
      <c r="B3322" t="s">
        <v>1923</v>
      </c>
      <c r="C3322" t="s">
        <v>1913</v>
      </c>
      <c r="D3322" s="24">
        <v>5810</v>
      </c>
      <c r="E3322" t="s">
        <v>1665</v>
      </c>
      <c r="F3322" t="s">
        <v>99</v>
      </c>
      <c r="G3322" t="s">
        <v>113</v>
      </c>
      <c r="H3322" t="s">
        <v>2024</v>
      </c>
      <c r="I3322" t="s">
        <v>2466</v>
      </c>
      <c r="J3322" t="s">
        <v>1915</v>
      </c>
      <c r="K3322" t="s">
        <v>2020</v>
      </c>
      <c r="L3322" s="24">
        <v>128320</v>
      </c>
      <c r="M3322" s="25">
        <f>+VLOOKUP(E3322, TC!A:D, 4, FALSE())</f>
        <v>1.085799999026783</v>
      </c>
      <c r="N3322" s="24">
        <f t="shared" si="255"/>
        <v>128320</v>
      </c>
      <c r="O3322" t="str">
        <f t="shared" si="256"/>
        <v>FACTURA</v>
      </c>
      <c r="P3322" t="str">
        <f t="shared" si="257"/>
        <v>2025</v>
      </c>
      <c r="Q3322" t="str">
        <f t="shared" si="258"/>
        <v>03</v>
      </c>
      <c r="R3322" t="str">
        <f>+IFERROR(VLOOKUP(I3322, Listado!A:B, 2, FALSE()), "COMERCIALIZADORA INTERNACIONAL CARIBBEAN EXOTICS S A")</f>
        <v>COMERCIALIZADORA INTERNACIONAL CARIBBEAN EXOTICS S A</v>
      </c>
      <c r="S3322" s="25">
        <f>+VLOOKUP(E3322, TC!A:D, 2, FALSE())</f>
        <v>4110.08</v>
      </c>
      <c r="T3322" t="str">
        <f t="shared" si="259"/>
        <v>COP</v>
      </c>
    </row>
    <row r="3323" spans="1:20" ht="18.75" hidden="1" customHeight="1" x14ac:dyDescent="0.25">
      <c r="A3323" t="s">
        <v>2406</v>
      </c>
      <c r="B3323" t="s">
        <v>1923</v>
      </c>
      <c r="C3323" t="s">
        <v>1913</v>
      </c>
      <c r="D3323" s="24">
        <v>5810</v>
      </c>
      <c r="E3323" t="s">
        <v>1665</v>
      </c>
      <c r="F3323" t="s">
        <v>99</v>
      </c>
      <c r="G3323" t="s">
        <v>113</v>
      </c>
      <c r="H3323" t="s">
        <v>2024</v>
      </c>
      <c r="I3323" t="s">
        <v>2466</v>
      </c>
      <c r="J3323" t="s">
        <v>1915</v>
      </c>
      <c r="K3323" t="s">
        <v>2020</v>
      </c>
      <c r="L3323" s="24">
        <v>31824</v>
      </c>
      <c r="M3323" s="25">
        <f>+VLOOKUP(E3323, TC!A:D, 4, FALSE())</f>
        <v>1.085799999026783</v>
      </c>
      <c r="N3323" s="24">
        <f t="shared" si="255"/>
        <v>31824</v>
      </c>
      <c r="O3323" t="str">
        <f t="shared" si="256"/>
        <v>FACTURA</v>
      </c>
      <c r="P3323" t="str">
        <f t="shared" si="257"/>
        <v>2025</v>
      </c>
      <c r="Q3323" t="str">
        <f t="shared" si="258"/>
        <v>03</v>
      </c>
      <c r="R3323" t="str">
        <f>+IFERROR(VLOOKUP(I3323, Listado!A:B, 2, FALSE()), "COMERCIALIZADORA INTERNACIONAL CARIBBEAN EXOTICS S A")</f>
        <v>COMERCIALIZADORA INTERNACIONAL CARIBBEAN EXOTICS S A</v>
      </c>
      <c r="S3323" s="25">
        <f>+VLOOKUP(E3323, TC!A:D, 2, FALSE())</f>
        <v>4110.08</v>
      </c>
      <c r="T3323" t="str">
        <f t="shared" si="259"/>
        <v>COP</v>
      </c>
    </row>
    <row r="3324" spans="1:20" ht="18.75" hidden="1" customHeight="1" x14ac:dyDescent="0.25">
      <c r="A3324" t="s">
        <v>2406</v>
      </c>
      <c r="B3324" t="s">
        <v>1923</v>
      </c>
      <c r="C3324" t="s">
        <v>1913</v>
      </c>
      <c r="D3324" s="24">
        <v>5810</v>
      </c>
      <c r="E3324" t="s">
        <v>1665</v>
      </c>
      <c r="F3324" t="s">
        <v>99</v>
      </c>
      <c r="G3324" t="s">
        <v>113</v>
      </c>
      <c r="H3324" t="s">
        <v>2024</v>
      </c>
      <c r="I3324" t="s">
        <v>2466</v>
      </c>
      <c r="J3324" t="s">
        <v>1915</v>
      </c>
      <c r="K3324" t="s">
        <v>2020</v>
      </c>
      <c r="L3324" s="24">
        <v>75520</v>
      </c>
      <c r="M3324" s="25">
        <f>+VLOOKUP(E3324, TC!A:D, 4, FALSE())</f>
        <v>1.085799999026783</v>
      </c>
      <c r="N3324" s="24">
        <f t="shared" si="255"/>
        <v>75520</v>
      </c>
      <c r="O3324" t="str">
        <f t="shared" si="256"/>
        <v>FACTURA</v>
      </c>
      <c r="P3324" t="str">
        <f t="shared" si="257"/>
        <v>2025</v>
      </c>
      <c r="Q3324" t="str">
        <f t="shared" si="258"/>
        <v>03</v>
      </c>
      <c r="R3324" t="str">
        <f>+IFERROR(VLOOKUP(I3324, Listado!A:B, 2, FALSE()), "COMERCIALIZADORA INTERNACIONAL CARIBBEAN EXOTICS S A")</f>
        <v>COMERCIALIZADORA INTERNACIONAL CARIBBEAN EXOTICS S A</v>
      </c>
      <c r="S3324" s="25">
        <f>+VLOOKUP(E3324, TC!A:D, 2, FALSE())</f>
        <v>4110.08</v>
      </c>
      <c r="T3324" t="str">
        <f t="shared" si="259"/>
        <v>COP</v>
      </c>
    </row>
    <row r="3325" spans="1:20" ht="18.75" hidden="1" customHeight="1" x14ac:dyDescent="0.25">
      <c r="A3325" t="s">
        <v>2406</v>
      </c>
      <c r="B3325" t="s">
        <v>1923</v>
      </c>
      <c r="C3325" t="s">
        <v>1913</v>
      </c>
      <c r="D3325" s="24">
        <v>5810</v>
      </c>
      <c r="E3325" t="s">
        <v>1665</v>
      </c>
      <c r="F3325" t="s">
        <v>99</v>
      </c>
      <c r="G3325" t="s">
        <v>113</v>
      </c>
      <c r="H3325" t="s">
        <v>2024</v>
      </c>
      <c r="I3325" t="s">
        <v>2466</v>
      </c>
      <c r="J3325" t="s">
        <v>1915</v>
      </c>
      <c r="K3325" t="s">
        <v>2020</v>
      </c>
      <c r="L3325" s="24">
        <v>14800</v>
      </c>
      <c r="M3325" s="25">
        <f>+VLOOKUP(E3325, TC!A:D, 4, FALSE())</f>
        <v>1.085799999026783</v>
      </c>
      <c r="N3325" s="24">
        <f t="shared" si="255"/>
        <v>14800</v>
      </c>
      <c r="O3325" t="str">
        <f t="shared" si="256"/>
        <v>FACTURA</v>
      </c>
      <c r="P3325" t="str">
        <f t="shared" si="257"/>
        <v>2025</v>
      </c>
      <c r="Q3325" t="str">
        <f t="shared" si="258"/>
        <v>03</v>
      </c>
      <c r="R3325" t="str">
        <f>+IFERROR(VLOOKUP(I3325, Listado!A:B, 2, FALSE()), "COMERCIALIZADORA INTERNACIONAL CARIBBEAN EXOTICS S A")</f>
        <v>COMERCIALIZADORA INTERNACIONAL CARIBBEAN EXOTICS S A</v>
      </c>
      <c r="S3325" s="25">
        <f>+VLOOKUP(E3325, TC!A:D, 2, FALSE())</f>
        <v>4110.08</v>
      </c>
      <c r="T3325" t="str">
        <f t="shared" si="259"/>
        <v>COP</v>
      </c>
    </row>
    <row r="3326" spans="1:20" ht="18.75" hidden="1" customHeight="1" x14ac:dyDescent="0.25">
      <c r="A3326" t="s">
        <v>2406</v>
      </c>
      <c r="B3326" t="s">
        <v>1923</v>
      </c>
      <c r="C3326" t="s">
        <v>1913</v>
      </c>
      <c r="D3326" s="24">
        <v>5810</v>
      </c>
      <c r="E3326" t="s">
        <v>1665</v>
      </c>
      <c r="F3326" t="s">
        <v>99</v>
      </c>
      <c r="G3326" t="s">
        <v>113</v>
      </c>
      <c r="H3326" t="s">
        <v>2024</v>
      </c>
      <c r="I3326" t="s">
        <v>2466</v>
      </c>
      <c r="J3326" t="s">
        <v>1915</v>
      </c>
      <c r="K3326" t="s">
        <v>2020</v>
      </c>
      <c r="L3326" s="24">
        <v>107456</v>
      </c>
      <c r="M3326" s="25">
        <f>+VLOOKUP(E3326, TC!A:D, 4, FALSE())</f>
        <v>1.085799999026783</v>
      </c>
      <c r="N3326" s="24">
        <f t="shared" si="255"/>
        <v>107456</v>
      </c>
      <c r="O3326" t="str">
        <f t="shared" si="256"/>
        <v>FACTURA</v>
      </c>
      <c r="P3326" t="str">
        <f t="shared" si="257"/>
        <v>2025</v>
      </c>
      <c r="Q3326" t="str">
        <f t="shared" si="258"/>
        <v>03</v>
      </c>
      <c r="R3326" t="str">
        <f>+IFERROR(VLOOKUP(I3326, Listado!A:B, 2, FALSE()), "COMERCIALIZADORA INTERNACIONAL CARIBBEAN EXOTICS S A")</f>
        <v>COMERCIALIZADORA INTERNACIONAL CARIBBEAN EXOTICS S A</v>
      </c>
      <c r="S3326" s="25">
        <f>+VLOOKUP(E3326, TC!A:D, 2, FALSE())</f>
        <v>4110.08</v>
      </c>
      <c r="T3326" t="str">
        <f t="shared" si="259"/>
        <v>COP</v>
      </c>
    </row>
    <row r="3327" spans="1:20" ht="18.75" hidden="1" customHeight="1" x14ac:dyDescent="0.25">
      <c r="A3327" t="s">
        <v>2406</v>
      </c>
      <c r="B3327" t="s">
        <v>1923</v>
      </c>
      <c r="C3327" t="s">
        <v>1913</v>
      </c>
      <c r="D3327" s="24">
        <v>5810</v>
      </c>
      <c r="E3327" t="s">
        <v>1665</v>
      </c>
      <c r="F3327" t="s">
        <v>99</v>
      </c>
      <c r="G3327" t="s">
        <v>113</v>
      </c>
      <c r="H3327" t="s">
        <v>2024</v>
      </c>
      <c r="I3327" t="s">
        <v>2466</v>
      </c>
      <c r="J3327" t="s">
        <v>1915</v>
      </c>
      <c r="K3327" t="s">
        <v>2021</v>
      </c>
      <c r="L3327" s="24">
        <v>164160</v>
      </c>
      <c r="M3327" s="25">
        <f>+VLOOKUP(E3327, TC!A:D, 4, FALSE())</f>
        <v>1.085799999026783</v>
      </c>
      <c r="N3327" s="24">
        <f t="shared" si="255"/>
        <v>164160</v>
      </c>
      <c r="O3327" t="str">
        <f t="shared" si="256"/>
        <v>FACTURA</v>
      </c>
      <c r="P3327" t="str">
        <f t="shared" si="257"/>
        <v>2025</v>
      </c>
      <c r="Q3327" t="str">
        <f t="shared" si="258"/>
        <v>03</v>
      </c>
      <c r="R3327" t="str">
        <f>+IFERROR(VLOOKUP(I3327, Listado!A:B, 2, FALSE()), "COMERCIALIZADORA INTERNACIONAL CARIBBEAN EXOTICS S A")</f>
        <v>COMERCIALIZADORA INTERNACIONAL CARIBBEAN EXOTICS S A</v>
      </c>
      <c r="S3327" s="25">
        <f>+VLOOKUP(E3327, TC!A:D, 2, FALSE())</f>
        <v>4110.08</v>
      </c>
      <c r="T3327" t="str">
        <f t="shared" si="259"/>
        <v>COP</v>
      </c>
    </row>
    <row r="3328" spans="1:20" ht="18.75" hidden="1" customHeight="1" x14ac:dyDescent="0.25">
      <c r="A3328" t="s">
        <v>2406</v>
      </c>
      <c r="B3328" t="s">
        <v>1923</v>
      </c>
      <c r="C3328" t="s">
        <v>1913</v>
      </c>
      <c r="D3328" s="24">
        <v>5810</v>
      </c>
      <c r="E3328" t="s">
        <v>1665</v>
      </c>
      <c r="F3328" t="s">
        <v>99</v>
      </c>
      <c r="G3328" t="s">
        <v>113</v>
      </c>
      <c r="H3328" t="s">
        <v>2024</v>
      </c>
      <c r="I3328" t="s">
        <v>2466</v>
      </c>
      <c r="J3328" t="s">
        <v>1915</v>
      </c>
      <c r="K3328" t="s">
        <v>2022</v>
      </c>
      <c r="L3328" s="24">
        <v>154200</v>
      </c>
      <c r="M3328" s="25">
        <f>+VLOOKUP(E3328, TC!A:D, 4, FALSE())</f>
        <v>1.085799999026783</v>
      </c>
      <c r="N3328" s="24">
        <f t="shared" si="255"/>
        <v>154200</v>
      </c>
      <c r="O3328" t="str">
        <f t="shared" si="256"/>
        <v>FACTURA</v>
      </c>
      <c r="P3328" t="str">
        <f t="shared" si="257"/>
        <v>2025</v>
      </c>
      <c r="Q3328" t="str">
        <f t="shared" si="258"/>
        <v>03</v>
      </c>
      <c r="R3328" t="str">
        <f>+IFERROR(VLOOKUP(I3328, Listado!A:B, 2, FALSE()), "COMERCIALIZADORA INTERNACIONAL CARIBBEAN EXOTICS S A")</f>
        <v>COMERCIALIZADORA INTERNACIONAL CARIBBEAN EXOTICS S A</v>
      </c>
      <c r="S3328" s="25">
        <f>+VLOOKUP(E3328, TC!A:D, 2, FALSE())</f>
        <v>4110.08</v>
      </c>
      <c r="T3328" t="str">
        <f t="shared" si="259"/>
        <v>COP</v>
      </c>
    </row>
    <row r="3329" spans="1:20" ht="18.75" hidden="1" customHeight="1" x14ac:dyDescent="0.25">
      <c r="A3329" t="s">
        <v>2406</v>
      </c>
      <c r="B3329" t="s">
        <v>1923</v>
      </c>
      <c r="C3329" t="s">
        <v>1913</v>
      </c>
      <c r="D3329" s="24">
        <v>5810</v>
      </c>
      <c r="E3329" t="s">
        <v>1665</v>
      </c>
      <c r="F3329" t="s">
        <v>99</v>
      </c>
      <c r="G3329" t="s">
        <v>113</v>
      </c>
      <c r="H3329" t="s">
        <v>2024</v>
      </c>
      <c r="I3329" t="s">
        <v>2466</v>
      </c>
      <c r="J3329" t="s">
        <v>1915</v>
      </c>
      <c r="K3329" t="s">
        <v>2022</v>
      </c>
      <c r="L3329" s="24">
        <v>226050</v>
      </c>
      <c r="M3329" s="25">
        <f>+VLOOKUP(E3329, TC!A:D, 4, FALSE())</f>
        <v>1.085799999026783</v>
      </c>
      <c r="N3329" s="24">
        <f t="shared" si="255"/>
        <v>226050</v>
      </c>
      <c r="O3329" t="str">
        <f t="shared" si="256"/>
        <v>FACTURA</v>
      </c>
      <c r="P3329" t="str">
        <f t="shared" si="257"/>
        <v>2025</v>
      </c>
      <c r="Q3329" t="str">
        <f t="shared" si="258"/>
        <v>03</v>
      </c>
      <c r="R3329" t="str">
        <f>+IFERROR(VLOOKUP(I3329, Listado!A:B, 2, FALSE()), "COMERCIALIZADORA INTERNACIONAL CARIBBEAN EXOTICS S A")</f>
        <v>COMERCIALIZADORA INTERNACIONAL CARIBBEAN EXOTICS S A</v>
      </c>
      <c r="S3329" s="25">
        <f>+VLOOKUP(E3329, TC!A:D, 2, FALSE())</f>
        <v>4110.08</v>
      </c>
      <c r="T3329" t="str">
        <f t="shared" si="259"/>
        <v>COP</v>
      </c>
    </row>
    <row r="3330" spans="1:20" ht="18.75" hidden="1" customHeight="1" x14ac:dyDescent="0.25">
      <c r="A3330" t="s">
        <v>2406</v>
      </c>
      <c r="B3330" t="s">
        <v>1923</v>
      </c>
      <c r="C3330" t="s">
        <v>1913</v>
      </c>
      <c r="D3330" s="24">
        <v>5810</v>
      </c>
      <c r="E3330" t="s">
        <v>1665</v>
      </c>
      <c r="F3330" t="s">
        <v>99</v>
      </c>
      <c r="G3330" t="s">
        <v>113</v>
      </c>
      <c r="H3330" t="s">
        <v>2024</v>
      </c>
      <c r="I3330" t="s">
        <v>2466</v>
      </c>
      <c r="J3330" t="s">
        <v>1915</v>
      </c>
      <c r="K3330" t="s">
        <v>2022</v>
      </c>
      <c r="L3330" s="24">
        <v>50400</v>
      </c>
      <c r="M3330" s="25">
        <f>+VLOOKUP(E3330, TC!A:D, 4, FALSE())</f>
        <v>1.085799999026783</v>
      </c>
      <c r="N3330" s="24">
        <f t="shared" ref="N3330:N3393" si="260">+IF(F3330="EUR", (M3330*L3330), IF(I3330="JUAN MATAS SAS", (L3330/S3330), L3330))</f>
        <v>50400</v>
      </c>
      <c r="O3330" t="str">
        <f t="shared" ref="O3330:O3393" si="261">+IF(C3330="CFE", "FACTURA", IF(ISERROR(SEARCH("ANULA", H3330))=FALSE(), "ANULACIÓN FE", IF(ISERROR(SEARCH("CANCELLATION", H3330))=FALSE(), "ANULACIÓN FE", "NOTAS")))</f>
        <v>FACTURA</v>
      </c>
      <c r="P3330" t="str">
        <f t="shared" ref="P3330:P3393" si="262">+LEFT(E3330, 4)</f>
        <v>2025</v>
      </c>
      <c r="Q3330" t="str">
        <f t="shared" ref="Q3330:Q3393" si="263">+MID(E3330, 5, 2)</f>
        <v>03</v>
      </c>
      <c r="R3330" t="str">
        <f>+IFERROR(VLOOKUP(I3330, Listado!A:B, 2, FALSE()), "COMERCIALIZADORA INTERNACIONAL CARIBBEAN EXOTICS S A")</f>
        <v>COMERCIALIZADORA INTERNACIONAL CARIBBEAN EXOTICS S A</v>
      </c>
      <c r="S3330" s="25">
        <f>+VLOOKUP(E3330, TC!A:D, 2, FALSE())</f>
        <v>4110.08</v>
      </c>
      <c r="T3330" t="str">
        <f t="shared" ref="T3330:T3393" si="264">+IF(I3330="JUAN MATAS SAS", "USD", F3330)</f>
        <v>COP</v>
      </c>
    </row>
    <row r="3331" spans="1:20" ht="18.75" hidden="1" customHeight="1" x14ac:dyDescent="0.25">
      <c r="A3331" t="s">
        <v>2406</v>
      </c>
      <c r="B3331" t="s">
        <v>1923</v>
      </c>
      <c r="C3331" t="s">
        <v>1913</v>
      </c>
      <c r="D3331" s="24">
        <v>5810</v>
      </c>
      <c r="E3331" t="s">
        <v>1665</v>
      </c>
      <c r="F3331" t="s">
        <v>99</v>
      </c>
      <c r="G3331" t="s">
        <v>113</v>
      </c>
      <c r="H3331" t="s">
        <v>2024</v>
      </c>
      <c r="I3331" t="s">
        <v>2466</v>
      </c>
      <c r="J3331" t="s">
        <v>1915</v>
      </c>
      <c r="K3331" t="s">
        <v>2022</v>
      </c>
      <c r="L3331" s="24">
        <v>1050</v>
      </c>
      <c r="M3331" s="25">
        <f>+VLOOKUP(E3331, TC!A:D, 4, FALSE())</f>
        <v>1.085799999026783</v>
      </c>
      <c r="N3331" s="24">
        <f t="shared" si="260"/>
        <v>1050</v>
      </c>
      <c r="O3331" t="str">
        <f t="shared" si="261"/>
        <v>FACTURA</v>
      </c>
      <c r="P3331" t="str">
        <f t="shared" si="262"/>
        <v>2025</v>
      </c>
      <c r="Q3331" t="str">
        <f t="shared" si="263"/>
        <v>03</v>
      </c>
      <c r="R3331" t="str">
        <f>+IFERROR(VLOOKUP(I3331, Listado!A:B, 2, FALSE()), "COMERCIALIZADORA INTERNACIONAL CARIBBEAN EXOTICS S A")</f>
        <v>COMERCIALIZADORA INTERNACIONAL CARIBBEAN EXOTICS S A</v>
      </c>
      <c r="S3331" s="25">
        <f>+VLOOKUP(E3331, TC!A:D, 2, FALSE())</f>
        <v>4110.08</v>
      </c>
      <c r="T3331" t="str">
        <f t="shared" si="264"/>
        <v>COP</v>
      </c>
    </row>
    <row r="3332" spans="1:20" ht="18.75" hidden="1" customHeight="1" x14ac:dyDescent="0.25">
      <c r="A3332" t="s">
        <v>2406</v>
      </c>
      <c r="B3332" t="s">
        <v>5</v>
      </c>
      <c r="C3332" t="s">
        <v>1913</v>
      </c>
      <c r="D3332" s="24">
        <v>11237</v>
      </c>
      <c r="E3332" t="s">
        <v>1665</v>
      </c>
      <c r="F3332" t="s">
        <v>1924</v>
      </c>
      <c r="G3332" t="s">
        <v>108</v>
      </c>
      <c r="H3332" t="s">
        <v>2467</v>
      </c>
      <c r="I3332" t="s">
        <v>1897</v>
      </c>
      <c r="J3332" t="s">
        <v>2468</v>
      </c>
      <c r="K3332" t="s">
        <v>2469</v>
      </c>
      <c r="L3332" s="24">
        <v>3014.4</v>
      </c>
      <c r="M3332" s="25">
        <f>+VLOOKUP(E3332, TC!A:D, 4, FALSE())</f>
        <v>1.085799999026783</v>
      </c>
      <c r="N3332" s="24">
        <f t="shared" si="260"/>
        <v>3273.0355170663347</v>
      </c>
      <c r="O3332" t="str">
        <f t="shared" si="261"/>
        <v>FACTURA</v>
      </c>
      <c r="P3332" t="str">
        <f t="shared" si="262"/>
        <v>2025</v>
      </c>
      <c r="Q3332" t="str">
        <f t="shared" si="263"/>
        <v>03</v>
      </c>
      <c r="R3332" t="str">
        <f>+IFERROR(VLOOKUP(I3332, Listado!A:B, 2, FALSE()), "COMERCIALIZADORA INTERNACIONAL CARIBBEAN EXOTICS S A")</f>
        <v>PIEDRAHITA PEREZ MARIANA</v>
      </c>
      <c r="S3332" s="25">
        <f>+VLOOKUP(E3332, TC!A:D, 2, FALSE())</f>
        <v>4110.08</v>
      </c>
      <c r="T3332" t="str">
        <f t="shared" si="264"/>
        <v>EUR</v>
      </c>
    </row>
    <row r="3333" spans="1:20" ht="18.75" hidden="1" customHeight="1" x14ac:dyDescent="0.25">
      <c r="A3333" t="s">
        <v>2406</v>
      </c>
      <c r="B3333" t="s">
        <v>5</v>
      </c>
      <c r="C3333" t="s">
        <v>1913</v>
      </c>
      <c r="D3333" s="24">
        <v>11237</v>
      </c>
      <c r="E3333" t="s">
        <v>1665</v>
      </c>
      <c r="F3333" t="s">
        <v>1924</v>
      </c>
      <c r="G3333" t="s">
        <v>108</v>
      </c>
      <c r="H3333" t="s">
        <v>2467</v>
      </c>
      <c r="I3333" t="s">
        <v>1897</v>
      </c>
      <c r="J3333" t="s">
        <v>2468</v>
      </c>
      <c r="K3333" t="s">
        <v>1959</v>
      </c>
      <c r="L3333" s="24">
        <v>335</v>
      </c>
      <c r="M3333" s="25">
        <f>+VLOOKUP(E3333, TC!A:D, 4, FALSE())</f>
        <v>1.085799999026783</v>
      </c>
      <c r="N3333" s="24">
        <f t="shared" si="260"/>
        <v>363.74299967397229</v>
      </c>
      <c r="O3333" t="str">
        <f t="shared" si="261"/>
        <v>FACTURA</v>
      </c>
      <c r="P3333" t="str">
        <f t="shared" si="262"/>
        <v>2025</v>
      </c>
      <c r="Q3333" t="str">
        <f t="shared" si="263"/>
        <v>03</v>
      </c>
      <c r="R3333" t="str">
        <f>+IFERROR(VLOOKUP(I3333, Listado!A:B, 2, FALSE()), "COMERCIALIZADORA INTERNACIONAL CARIBBEAN EXOTICS S A")</f>
        <v>PIEDRAHITA PEREZ MARIANA</v>
      </c>
      <c r="S3333" s="25">
        <f>+VLOOKUP(E3333, TC!A:D, 2, FALSE())</f>
        <v>4110.08</v>
      </c>
      <c r="T3333" t="str">
        <f t="shared" si="264"/>
        <v>EUR</v>
      </c>
    </row>
    <row r="3334" spans="1:20" ht="18.75" hidden="1" customHeight="1" x14ac:dyDescent="0.25">
      <c r="A3334" t="s">
        <v>2406</v>
      </c>
      <c r="B3334" t="s">
        <v>5</v>
      </c>
      <c r="C3334" t="s">
        <v>1913</v>
      </c>
      <c r="D3334" s="24">
        <v>11237</v>
      </c>
      <c r="E3334" t="s">
        <v>1665</v>
      </c>
      <c r="F3334" t="s">
        <v>1924</v>
      </c>
      <c r="G3334" t="s">
        <v>108</v>
      </c>
      <c r="H3334" t="s">
        <v>2467</v>
      </c>
      <c r="I3334" t="s">
        <v>1897</v>
      </c>
      <c r="J3334" t="s">
        <v>2468</v>
      </c>
      <c r="K3334" t="s">
        <v>1960</v>
      </c>
      <c r="L3334" s="24">
        <v>10.6</v>
      </c>
      <c r="M3334" s="25">
        <f>+VLOOKUP(E3334, TC!A:D, 4, FALSE())</f>
        <v>1.085799999026783</v>
      </c>
      <c r="N3334" s="24">
        <f t="shared" si="260"/>
        <v>11.5094799896839</v>
      </c>
      <c r="O3334" t="str">
        <f t="shared" si="261"/>
        <v>FACTURA</v>
      </c>
      <c r="P3334" t="str">
        <f t="shared" si="262"/>
        <v>2025</v>
      </c>
      <c r="Q3334" t="str">
        <f t="shared" si="263"/>
        <v>03</v>
      </c>
      <c r="R3334" t="str">
        <f>+IFERROR(VLOOKUP(I3334, Listado!A:B, 2, FALSE()), "COMERCIALIZADORA INTERNACIONAL CARIBBEAN EXOTICS S A")</f>
        <v>PIEDRAHITA PEREZ MARIANA</v>
      </c>
      <c r="S3334" s="25">
        <f>+VLOOKUP(E3334, TC!A:D, 2, FALSE())</f>
        <v>4110.08</v>
      </c>
      <c r="T3334" t="str">
        <f t="shared" si="264"/>
        <v>EUR</v>
      </c>
    </row>
    <row r="3335" spans="1:20" ht="18.75" hidden="1" customHeight="1" x14ac:dyDescent="0.25">
      <c r="A3335" t="s">
        <v>2406</v>
      </c>
      <c r="B3335" t="s">
        <v>5</v>
      </c>
      <c r="C3335" t="s">
        <v>1913</v>
      </c>
      <c r="D3335" s="24">
        <v>11238</v>
      </c>
      <c r="E3335" t="s">
        <v>1665</v>
      </c>
      <c r="F3335" t="s">
        <v>128</v>
      </c>
      <c r="G3335" t="s">
        <v>110</v>
      </c>
      <c r="H3335" t="s">
        <v>2470</v>
      </c>
      <c r="I3335" t="s">
        <v>1850</v>
      </c>
      <c r="J3335" t="s">
        <v>1919</v>
      </c>
      <c r="K3335" t="s">
        <v>31</v>
      </c>
      <c r="L3335" s="24">
        <v>9520</v>
      </c>
      <c r="M3335" s="25">
        <f>+VLOOKUP(E3335, TC!A:D, 4, FALSE())</f>
        <v>1.085799999026783</v>
      </c>
      <c r="N3335" s="24">
        <f t="shared" si="260"/>
        <v>9520</v>
      </c>
      <c r="O3335" t="str">
        <f t="shared" si="261"/>
        <v>FACTURA</v>
      </c>
      <c r="P3335" t="str">
        <f t="shared" si="262"/>
        <v>2025</v>
      </c>
      <c r="Q3335" t="str">
        <f t="shared" si="263"/>
        <v>03</v>
      </c>
      <c r="R3335" t="str">
        <f>+IFERROR(VLOOKUP(I3335, Listado!A:B, 2, FALSE()), "COMERCIALIZADORA INTERNACIONAL CARIBBEAN EXOTICS S A")</f>
        <v>PEREZ MEJIA MARIA PAULINA</v>
      </c>
      <c r="S3335" s="25">
        <f>+VLOOKUP(E3335, TC!A:D, 2, FALSE())</f>
        <v>4110.08</v>
      </c>
      <c r="T3335" t="str">
        <f t="shared" si="264"/>
        <v>USD</v>
      </c>
    </row>
    <row r="3336" spans="1:20" ht="18.75" hidden="1" customHeight="1" x14ac:dyDescent="0.25">
      <c r="A3336" t="s">
        <v>2406</v>
      </c>
      <c r="B3336" t="s">
        <v>5</v>
      </c>
      <c r="C3336" t="s">
        <v>1913</v>
      </c>
      <c r="D3336" s="24">
        <v>11238</v>
      </c>
      <c r="E3336" t="s">
        <v>1665</v>
      </c>
      <c r="F3336" t="s">
        <v>128</v>
      </c>
      <c r="G3336" t="s">
        <v>110</v>
      </c>
      <c r="H3336" t="s">
        <v>2470</v>
      </c>
      <c r="I3336" t="s">
        <v>1850</v>
      </c>
      <c r="J3336" t="s">
        <v>1919</v>
      </c>
      <c r="K3336" t="s">
        <v>2184</v>
      </c>
      <c r="L3336" s="24">
        <v>2148</v>
      </c>
      <c r="M3336" s="25">
        <f>+VLOOKUP(E3336, TC!A:D, 4, FALSE())</f>
        <v>1.085799999026783</v>
      </c>
      <c r="N3336" s="24">
        <f t="shared" si="260"/>
        <v>2148</v>
      </c>
      <c r="O3336" t="str">
        <f t="shared" si="261"/>
        <v>FACTURA</v>
      </c>
      <c r="P3336" t="str">
        <f t="shared" si="262"/>
        <v>2025</v>
      </c>
      <c r="Q3336" t="str">
        <f t="shared" si="263"/>
        <v>03</v>
      </c>
      <c r="R3336" t="str">
        <f>+IFERROR(VLOOKUP(I3336, Listado!A:B, 2, FALSE()), "COMERCIALIZADORA INTERNACIONAL CARIBBEAN EXOTICS S A")</f>
        <v>PEREZ MEJIA MARIA PAULINA</v>
      </c>
      <c r="S3336" s="25">
        <f>+VLOOKUP(E3336, TC!A:D, 2, FALSE())</f>
        <v>4110.08</v>
      </c>
      <c r="T3336" t="str">
        <f t="shared" si="264"/>
        <v>USD</v>
      </c>
    </row>
    <row r="3337" spans="1:20" ht="18.75" hidden="1" customHeight="1" x14ac:dyDescent="0.25">
      <c r="A3337" t="s">
        <v>2406</v>
      </c>
      <c r="B3337" t="s">
        <v>5</v>
      </c>
      <c r="C3337" t="s">
        <v>1913</v>
      </c>
      <c r="D3337" s="24">
        <v>11238</v>
      </c>
      <c r="E3337" t="s">
        <v>1665</v>
      </c>
      <c r="F3337" t="s">
        <v>128</v>
      </c>
      <c r="G3337" t="s">
        <v>110</v>
      </c>
      <c r="H3337" t="s">
        <v>2470</v>
      </c>
      <c r="I3337" t="s">
        <v>1850</v>
      </c>
      <c r="J3337" t="s">
        <v>1919</v>
      </c>
      <c r="K3337" t="s">
        <v>1956</v>
      </c>
      <c r="L3337" s="24">
        <v>16324</v>
      </c>
      <c r="M3337" s="25">
        <f>+VLOOKUP(E3337, TC!A:D, 4, FALSE())</f>
        <v>1.085799999026783</v>
      </c>
      <c r="N3337" s="24">
        <f t="shared" si="260"/>
        <v>16324</v>
      </c>
      <c r="O3337" t="str">
        <f t="shared" si="261"/>
        <v>FACTURA</v>
      </c>
      <c r="P3337" t="str">
        <f t="shared" si="262"/>
        <v>2025</v>
      </c>
      <c r="Q3337" t="str">
        <f t="shared" si="263"/>
        <v>03</v>
      </c>
      <c r="R3337" t="str">
        <f>+IFERROR(VLOOKUP(I3337, Listado!A:B, 2, FALSE()), "COMERCIALIZADORA INTERNACIONAL CARIBBEAN EXOTICS S A")</f>
        <v>PEREZ MEJIA MARIA PAULINA</v>
      </c>
      <c r="S3337" s="25">
        <f>+VLOOKUP(E3337, TC!A:D, 2, FALSE())</f>
        <v>4110.08</v>
      </c>
      <c r="T3337" t="str">
        <f t="shared" si="264"/>
        <v>USD</v>
      </c>
    </row>
    <row r="3338" spans="1:20" ht="18.75" hidden="1" customHeight="1" x14ac:dyDescent="0.25">
      <c r="A3338" t="s">
        <v>2406</v>
      </c>
      <c r="B3338" t="s">
        <v>5</v>
      </c>
      <c r="C3338" t="s">
        <v>1913</v>
      </c>
      <c r="D3338" s="24">
        <v>11239</v>
      </c>
      <c r="E3338" t="s">
        <v>1665</v>
      </c>
      <c r="F3338" t="s">
        <v>128</v>
      </c>
      <c r="G3338" t="s">
        <v>110</v>
      </c>
      <c r="H3338" t="s">
        <v>2471</v>
      </c>
      <c r="I3338" t="s">
        <v>1851</v>
      </c>
      <c r="J3338" t="s">
        <v>1940</v>
      </c>
      <c r="K3338" t="s">
        <v>19</v>
      </c>
      <c r="L3338" s="24">
        <v>2752</v>
      </c>
      <c r="M3338" s="25">
        <f>+VLOOKUP(E3338, TC!A:D, 4, FALSE())</f>
        <v>1.085799999026783</v>
      </c>
      <c r="N3338" s="24">
        <f t="shared" si="260"/>
        <v>2752</v>
      </c>
      <c r="O3338" t="str">
        <f t="shared" si="261"/>
        <v>FACTURA</v>
      </c>
      <c r="P3338" t="str">
        <f t="shared" si="262"/>
        <v>2025</v>
      </c>
      <c r="Q3338" t="str">
        <f t="shared" si="263"/>
        <v>03</v>
      </c>
      <c r="R3338" t="str">
        <f>+IFERROR(VLOOKUP(I3338, Listado!A:B, 2, FALSE()), "COMERCIALIZADORA INTERNACIONAL CARIBBEAN EXOTICS S A")</f>
        <v>PEREZ MEJIA MARIA PAULINA</v>
      </c>
      <c r="S3338" s="25">
        <f>+VLOOKUP(E3338, TC!A:D, 2, FALSE())</f>
        <v>4110.08</v>
      </c>
      <c r="T3338" t="str">
        <f t="shared" si="264"/>
        <v>USD</v>
      </c>
    </row>
    <row r="3339" spans="1:20" ht="18.75" hidden="1" customHeight="1" x14ac:dyDescent="0.25">
      <c r="A3339" t="s">
        <v>2406</v>
      </c>
      <c r="B3339" t="s">
        <v>5</v>
      </c>
      <c r="C3339" t="s">
        <v>1913</v>
      </c>
      <c r="D3339" s="24">
        <v>11239</v>
      </c>
      <c r="E3339" t="s">
        <v>1665</v>
      </c>
      <c r="F3339" t="s">
        <v>128</v>
      </c>
      <c r="G3339" t="s">
        <v>110</v>
      </c>
      <c r="H3339" t="s">
        <v>2471</v>
      </c>
      <c r="I3339" t="s">
        <v>1851</v>
      </c>
      <c r="J3339" t="s">
        <v>1940</v>
      </c>
      <c r="K3339" t="s">
        <v>50</v>
      </c>
      <c r="L3339" s="24">
        <v>4586.3999999999996</v>
      </c>
      <c r="M3339" s="25">
        <f>+VLOOKUP(E3339, TC!A:D, 4, FALSE())</f>
        <v>1.085799999026783</v>
      </c>
      <c r="N3339" s="24">
        <f t="shared" si="260"/>
        <v>4586.3999999999996</v>
      </c>
      <c r="O3339" t="str">
        <f t="shared" si="261"/>
        <v>FACTURA</v>
      </c>
      <c r="P3339" t="str">
        <f t="shared" si="262"/>
        <v>2025</v>
      </c>
      <c r="Q3339" t="str">
        <f t="shared" si="263"/>
        <v>03</v>
      </c>
      <c r="R3339" t="str">
        <f>+IFERROR(VLOOKUP(I3339, Listado!A:B, 2, FALSE()), "COMERCIALIZADORA INTERNACIONAL CARIBBEAN EXOTICS S A")</f>
        <v>PEREZ MEJIA MARIA PAULINA</v>
      </c>
      <c r="S3339" s="25">
        <f>+VLOOKUP(E3339, TC!A:D, 2, FALSE())</f>
        <v>4110.08</v>
      </c>
      <c r="T3339" t="str">
        <f t="shared" si="264"/>
        <v>USD</v>
      </c>
    </row>
    <row r="3340" spans="1:20" ht="18.75" hidden="1" customHeight="1" x14ac:dyDescent="0.25">
      <c r="A3340" t="s">
        <v>2406</v>
      </c>
      <c r="B3340" t="s">
        <v>1923</v>
      </c>
      <c r="C3340" t="s">
        <v>1913</v>
      </c>
      <c r="D3340" s="24">
        <v>5811</v>
      </c>
      <c r="E3340" t="s">
        <v>1665</v>
      </c>
      <c r="F3340" t="s">
        <v>99</v>
      </c>
      <c r="G3340" t="s">
        <v>113</v>
      </c>
      <c r="H3340" t="s">
        <v>2384</v>
      </c>
      <c r="I3340" t="s">
        <v>2472</v>
      </c>
      <c r="J3340" t="s">
        <v>1915</v>
      </c>
      <c r="K3340" t="s">
        <v>2022</v>
      </c>
      <c r="L3340" s="24">
        <v>205920</v>
      </c>
      <c r="M3340" s="25">
        <f>+VLOOKUP(E3340, TC!A:D, 4, FALSE())</f>
        <v>1.085799999026783</v>
      </c>
      <c r="N3340" s="24">
        <f t="shared" si="260"/>
        <v>205920</v>
      </c>
      <c r="O3340" t="str">
        <f t="shared" si="261"/>
        <v>FACTURA</v>
      </c>
      <c r="P3340" t="str">
        <f t="shared" si="262"/>
        <v>2025</v>
      </c>
      <c r="Q3340" t="str">
        <f t="shared" si="263"/>
        <v>03</v>
      </c>
      <c r="R3340" t="str">
        <f>+IFERROR(VLOOKUP(I3340, Listado!A:B, 2, FALSE()), "COMERCIALIZADORA INTERNACIONAL CARIBBEAN EXOTICS S A")</f>
        <v>COMERCIALIZADORA INTERNACIONAL CARIBBEAN EXOTICS S A</v>
      </c>
      <c r="S3340" s="25">
        <f>+VLOOKUP(E3340, TC!A:D, 2, FALSE())</f>
        <v>4110.08</v>
      </c>
      <c r="T3340" t="str">
        <f t="shared" si="264"/>
        <v>COP</v>
      </c>
    </row>
    <row r="3341" spans="1:20" ht="18.75" hidden="1" customHeight="1" x14ac:dyDescent="0.25">
      <c r="A3341" t="s">
        <v>2406</v>
      </c>
      <c r="B3341" t="s">
        <v>1923</v>
      </c>
      <c r="C3341" t="s">
        <v>1913</v>
      </c>
      <c r="D3341" s="24">
        <v>5811</v>
      </c>
      <c r="E3341" t="s">
        <v>1665</v>
      </c>
      <c r="F3341" t="s">
        <v>99</v>
      </c>
      <c r="G3341" t="s">
        <v>113</v>
      </c>
      <c r="H3341" t="s">
        <v>2384</v>
      </c>
      <c r="I3341" t="s">
        <v>2472</v>
      </c>
      <c r="J3341" t="s">
        <v>1915</v>
      </c>
      <c r="K3341" t="s">
        <v>2022</v>
      </c>
      <c r="L3341" s="24">
        <v>94600</v>
      </c>
      <c r="M3341" s="25">
        <f>+VLOOKUP(E3341, TC!A:D, 4, FALSE())</f>
        <v>1.085799999026783</v>
      </c>
      <c r="N3341" s="24">
        <f t="shared" si="260"/>
        <v>94600</v>
      </c>
      <c r="O3341" t="str">
        <f t="shared" si="261"/>
        <v>FACTURA</v>
      </c>
      <c r="P3341" t="str">
        <f t="shared" si="262"/>
        <v>2025</v>
      </c>
      <c r="Q3341" t="str">
        <f t="shared" si="263"/>
        <v>03</v>
      </c>
      <c r="R3341" t="str">
        <f>+IFERROR(VLOOKUP(I3341, Listado!A:B, 2, FALSE()), "COMERCIALIZADORA INTERNACIONAL CARIBBEAN EXOTICS S A")</f>
        <v>COMERCIALIZADORA INTERNACIONAL CARIBBEAN EXOTICS S A</v>
      </c>
      <c r="S3341" s="25">
        <f>+VLOOKUP(E3341, TC!A:D, 2, FALSE())</f>
        <v>4110.08</v>
      </c>
      <c r="T3341" t="str">
        <f t="shared" si="264"/>
        <v>COP</v>
      </c>
    </row>
    <row r="3342" spans="1:20" ht="18.75" hidden="1" customHeight="1" x14ac:dyDescent="0.25">
      <c r="A3342" t="s">
        <v>2406</v>
      </c>
      <c r="B3342" t="s">
        <v>1923</v>
      </c>
      <c r="C3342" t="s">
        <v>1913</v>
      </c>
      <c r="D3342" s="24">
        <v>5811</v>
      </c>
      <c r="E3342" t="s">
        <v>1665</v>
      </c>
      <c r="F3342" t="s">
        <v>99</v>
      </c>
      <c r="G3342" t="s">
        <v>113</v>
      </c>
      <c r="H3342" t="s">
        <v>2384</v>
      </c>
      <c r="I3342" t="s">
        <v>2472</v>
      </c>
      <c r="J3342" t="s">
        <v>1915</v>
      </c>
      <c r="K3342" t="s">
        <v>2022</v>
      </c>
      <c r="L3342" s="24">
        <v>115720</v>
      </c>
      <c r="M3342" s="25">
        <f>+VLOOKUP(E3342, TC!A:D, 4, FALSE())</f>
        <v>1.085799999026783</v>
      </c>
      <c r="N3342" s="24">
        <f t="shared" si="260"/>
        <v>115720</v>
      </c>
      <c r="O3342" t="str">
        <f t="shared" si="261"/>
        <v>FACTURA</v>
      </c>
      <c r="P3342" t="str">
        <f t="shared" si="262"/>
        <v>2025</v>
      </c>
      <c r="Q3342" t="str">
        <f t="shared" si="263"/>
        <v>03</v>
      </c>
      <c r="R3342" t="str">
        <f>+IFERROR(VLOOKUP(I3342, Listado!A:B, 2, FALSE()), "COMERCIALIZADORA INTERNACIONAL CARIBBEAN EXOTICS S A")</f>
        <v>COMERCIALIZADORA INTERNACIONAL CARIBBEAN EXOTICS S A</v>
      </c>
      <c r="S3342" s="25">
        <f>+VLOOKUP(E3342, TC!A:D, 2, FALSE())</f>
        <v>4110.08</v>
      </c>
      <c r="T3342" t="str">
        <f t="shared" si="264"/>
        <v>COP</v>
      </c>
    </row>
    <row r="3343" spans="1:20" ht="18.75" hidden="1" customHeight="1" x14ac:dyDescent="0.25">
      <c r="A3343" t="s">
        <v>2406</v>
      </c>
      <c r="B3343" t="s">
        <v>1923</v>
      </c>
      <c r="C3343" t="s">
        <v>1913</v>
      </c>
      <c r="D3343" s="24">
        <v>5811</v>
      </c>
      <c r="E3343" t="s">
        <v>1665</v>
      </c>
      <c r="F3343" t="s">
        <v>99</v>
      </c>
      <c r="G3343" t="s">
        <v>113</v>
      </c>
      <c r="H3343" t="s">
        <v>2384</v>
      </c>
      <c r="I3343" t="s">
        <v>2472</v>
      </c>
      <c r="J3343" t="s">
        <v>1915</v>
      </c>
      <c r="K3343" t="s">
        <v>2022</v>
      </c>
      <c r="L3343" s="24">
        <v>22440</v>
      </c>
      <c r="M3343" s="25">
        <f>+VLOOKUP(E3343, TC!A:D, 4, FALSE())</f>
        <v>1.085799999026783</v>
      </c>
      <c r="N3343" s="24">
        <f t="shared" si="260"/>
        <v>22440</v>
      </c>
      <c r="O3343" t="str">
        <f t="shared" si="261"/>
        <v>FACTURA</v>
      </c>
      <c r="P3343" t="str">
        <f t="shared" si="262"/>
        <v>2025</v>
      </c>
      <c r="Q3343" t="str">
        <f t="shared" si="263"/>
        <v>03</v>
      </c>
      <c r="R3343" t="str">
        <f>+IFERROR(VLOOKUP(I3343, Listado!A:B, 2, FALSE()), "COMERCIALIZADORA INTERNACIONAL CARIBBEAN EXOTICS S A")</f>
        <v>COMERCIALIZADORA INTERNACIONAL CARIBBEAN EXOTICS S A</v>
      </c>
      <c r="S3343" s="25">
        <f>+VLOOKUP(E3343, TC!A:D, 2, FALSE())</f>
        <v>4110.08</v>
      </c>
      <c r="T3343" t="str">
        <f t="shared" si="264"/>
        <v>COP</v>
      </c>
    </row>
    <row r="3344" spans="1:20" ht="18.75" hidden="1" customHeight="1" x14ac:dyDescent="0.25">
      <c r="A3344" t="s">
        <v>2406</v>
      </c>
      <c r="B3344" t="s">
        <v>1923</v>
      </c>
      <c r="C3344" t="s">
        <v>1913</v>
      </c>
      <c r="D3344" s="24">
        <v>5811</v>
      </c>
      <c r="E3344" t="s">
        <v>1665</v>
      </c>
      <c r="F3344" t="s">
        <v>99</v>
      </c>
      <c r="G3344" t="s">
        <v>113</v>
      </c>
      <c r="H3344" t="s">
        <v>2384</v>
      </c>
      <c r="I3344" t="s">
        <v>2472</v>
      </c>
      <c r="J3344" t="s">
        <v>1915</v>
      </c>
      <c r="K3344" t="s">
        <v>2022</v>
      </c>
      <c r="L3344" s="24">
        <v>460460</v>
      </c>
      <c r="M3344" s="25">
        <f>+VLOOKUP(E3344, TC!A:D, 4, FALSE())</f>
        <v>1.085799999026783</v>
      </c>
      <c r="N3344" s="24">
        <f t="shared" si="260"/>
        <v>460460</v>
      </c>
      <c r="O3344" t="str">
        <f t="shared" si="261"/>
        <v>FACTURA</v>
      </c>
      <c r="P3344" t="str">
        <f t="shared" si="262"/>
        <v>2025</v>
      </c>
      <c r="Q3344" t="str">
        <f t="shared" si="263"/>
        <v>03</v>
      </c>
      <c r="R3344" t="str">
        <f>+IFERROR(VLOOKUP(I3344, Listado!A:B, 2, FALSE()), "COMERCIALIZADORA INTERNACIONAL CARIBBEAN EXOTICS S A")</f>
        <v>COMERCIALIZADORA INTERNACIONAL CARIBBEAN EXOTICS S A</v>
      </c>
      <c r="S3344" s="25">
        <f>+VLOOKUP(E3344, TC!A:D, 2, FALSE())</f>
        <v>4110.08</v>
      </c>
      <c r="T3344" t="str">
        <f t="shared" si="264"/>
        <v>COP</v>
      </c>
    </row>
    <row r="3345" spans="1:20" ht="18.75" hidden="1" customHeight="1" x14ac:dyDescent="0.25">
      <c r="A3345" t="s">
        <v>2406</v>
      </c>
      <c r="B3345" t="s">
        <v>1923</v>
      </c>
      <c r="C3345" t="s">
        <v>1913</v>
      </c>
      <c r="D3345" s="24">
        <v>5811</v>
      </c>
      <c r="E3345" t="s">
        <v>1665</v>
      </c>
      <c r="F3345" t="s">
        <v>99</v>
      </c>
      <c r="G3345" t="s">
        <v>113</v>
      </c>
      <c r="H3345" t="s">
        <v>2384</v>
      </c>
      <c r="I3345" t="s">
        <v>2472</v>
      </c>
      <c r="J3345" t="s">
        <v>1915</v>
      </c>
      <c r="K3345" t="s">
        <v>2022</v>
      </c>
      <c r="L3345" s="24">
        <v>196460</v>
      </c>
      <c r="M3345" s="25">
        <f>+VLOOKUP(E3345, TC!A:D, 4, FALSE())</f>
        <v>1.085799999026783</v>
      </c>
      <c r="N3345" s="24">
        <f t="shared" si="260"/>
        <v>196460</v>
      </c>
      <c r="O3345" t="str">
        <f t="shared" si="261"/>
        <v>FACTURA</v>
      </c>
      <c r="P3345" t="str">
        <f t="shared" si="262"/>
        <v>2025</v>
      </c>
      <c r="Q3345" t="str">
        <f t="shared" si="263"/>
        <v>03</v>
      </c>
      <c r="R3345" t="str">
        <f>+IFERROR(VLOOKUP(I3345, Listado!A:B, 2, FALSE()), "COMERCIALIZADORA INTERNACIONAL CARIBBEAN EXOTICS S A")</f>
        <v>COMERCIALIZADORA INTERNACIONAL CARIBBEAN EXOTICS S A</v>
      </c>
      <c r="S3345" s="25">
        <f>+VLOOKUP(E3345, TC!A:D, 2, FALSE())</f>
        <v>4110.08</v>
      </c>
      <c r="T3345" t="str">
        <f t="shared" si="264"/>
        <v>COP</v>
      </c>
    </row>
    <row r="3346" spans="1:20" ht="18.75" hidden="1" customHeight="1" x14ac:dyDescent="0.25">
      <c r="A3346" t="s">
        <v>2406</v>
      </c>
      <c r="B3346" t="s">
        <v>5</v>
      </c>
      <c r="C3346" t="s">
        <v>1913</v>
      </c>
      <c r="D3346" s="24">
        <v>11240</v>
      </c>
      <c r="E3346" t="s">
        <v>1665</v>
      </c>
      <c r="F3346" t="s">
        <v>1924</v>
      </c>
      <c r="G3346" t="s">
        <v>110</v>
      </c>
      <c r="H3346" t="s">
        <v>2473</v>
      </c>
      <c r="I3346" t="s">
        <v>1848</v>
      </c>
      <c r="J3346" t="s">
        <v>1917</v>
      </c>
      <c r="K3346" t="s">
        <v>40</v>
      </c>
      <c r="L3346" s="24">
        <v>3556</v>
      </c>
      <c r="M3346" s="25">
        <f>+VLOOKUP(E3346, TC!A:D, 4, FALSE())</f>
        <v>1.085799999026783</v>
      </c>
      <c r="N3346" s="24">
        <f t="shared" si="260"/>
        <v>3861.1047965392404</v>
      </c>
      <c r="O3346" t="str">
        <f t="shared" si="261"/>
        <v>FACTURA</v>
      </c>
      <c r="P3346" t="str">
        <f t="shared" si="262"/>
        <v>2025</v>
      </c>
      <c r="Q3346" t="str">
        <f t="shared" si="263"/>
        <v>03</v>
      </c>
      <c r="R3346" t="str">
        <f>+IFERROR(VLOOKUP(I3346, Listado!A:B, 2, FALSE()), "COMERCIALIZADORA INTERNACIONAL CARIBBEAN EXOTICS S A")</f>
        <v>PEREZ MEJIA MARIA PAULINA</v>
      </c>
      <c r="S3346" s="25">
        <f>+VLOOKUP(E3346, TC!A:D, 2, FALSE())</f>
        <v>4110.08</v>
      </c>
      <c r="T3346" t="str">
        <f t="shared" si="264"/>
        <v>EUR</v>
      </c>
    </row>
    <row r="3347" spans="1:20" ht="18.75" hidden="1" customHeight="1" x14ac:dyDescent="0.25">
      <c r="A3347" t="s">
        <v>2406</v>
      </c>
      <c r="B3347" t="s">
        <v>5</v>
      </c>
      <c r="C3347" t="s">
        <v>1913</v>
      </c>
      <c r="D3347" s="24">
        <v>11240</v>
      </c>
      <c r="E3347" t="s">
        <v>1665</v>
      </c>
      <c r="F3347" t="s">
        <v>1924</v>
      </c>
      <c r="G3347" t="s">
        <v>110</v>
      </c>
      <c r="H3347" t="s">
        <v>2473</v>
      </c>
      <c r="I3347" t="s">
        <v>1848</v>
      </c>
      <c r="J3347" t="s">
        <v>1917</v>
      </c>
      <c r="K3347" t="s">
        <v>38</v>
      </c>
      <c r="L3347" s="24">
        <v>1848</v>
      </c>
      <c r="M3347" s="25">
        <f>+VLOOKUP(E3347, TC!A:D, 4, FALSE())</f>
        <v>1.085799999026783</v>
      </c>
      <c r="N3347" s="24">
        <f t="shared" si="260"/>
        <v>2006.558398201495</v>
      </c>
      <c r="O3347" t="str">
        <f t="shared" si="261"/>
        <v>FACTURA</v>
      </c>
      <c r="P3347" t="str">
        <f t="shared" si="262"/>
        <v>2025</v>
      </c>
      <c r="Q3347" t="str">
        <f t="shared" si="263"/>
        <v>03</v>
      </c>
      <c r="R3347" t="str">
        <f>+IFERROR(VLOOKUP(I3347, Listado!A:B, 2, FALSE()), "COMERCIALIZADORA INTERNACIONAL CARIBBEAN EXOTICS S A")</f>
        <v>PEREZ MEJIA MARIA PAULINA</v>
      </c>
      <c r="S3347" s="25">
        <f>+VLOOKUP(E3347, TC!A:D, 2, FALSE())</f>
        <v>4110.08</v>
      </c>
      <c r="T3347" t="str">
        <f t="shared" si="264"/>
        <v>EUR</v>
      </c>
    </row>
    <row r="3348" spans="1:20" ht="18.75" hidden="1" customHeight="1" x14ac:dyDescent="0.25">
      <c r="A3348" t="s">
        <v>2406</v>
      </c>
      <c r="B3348" t="s">
        <v>5</v>
      </c>
      <c r="C3348" t="s">
        <v>1913</v>
      </c>
      <c r="D3348" s="24">
        <v>11240</v>
      </c>
      <c r="E3348" t="s">
        <v>1665</v>
      </c>
      <c r="F3348" t="s">
        <v>1924</v>
      </c>
      <c r="G3348" t="s">
        <v>110</v>
      </c>
      <c r="H3348" t="s">
        <v>2473</v>
      </c>
      <c r="I3348" t="s">
        <v>1848</v>
      </c>
      <c r="J3348" t="s">
        <v>1917</v>
      </c>
      <c r="K3348" t="s">
        <v>1959</v>
      </c>
      <c r="L3348" s="24">
        <v>1005</v>
      </c>
      <c r="M3348" s="25">
        <f>+VLOOKUP(E3348, TC!A:D, 4, FALSE())</f>
        <v>1.085799999026783</v>
      </c>
      <c r="N3348" s="24">
        <f t="shared" si="260"/>
        <v>1091.2289990219169</v>
      </c>
      <c r="O3348" t="str">
        <f t="shared" si="261"/>
        <v>FACTURA</v>
      </c>
      <c r="P3348" t="str">
        <f t="shared" si="262"/>
        <v>2025</v>
      </c>
      <c r="Q3348" t="str">
        <f t="shared" si="263"/>
        <v>03</v>
      </c>
      <c r="R3348" t="str">
        <f>+IFERROR(VLOOKUP(I3348, Listado!A:B, 2, FALSE()), "COMERCIALIZADORA INTERNACIONAL CARIBBEAN EXOTICS S A")</f>
        <v>PEREZ MEJIA MARIA PAULINA</v>
      </c>
      <c r="S3348" s="25">
        <f>+VLOOKUP(E3348, TC!A:D, 2, FALSE())</f>
        <v>4110.08</v>
      </c>
      <c r="T3348" t="str">
        <f t="shared" si="264"/>
        <v>EUR</v>
      </c>
    </row>
    <row r="3349" spans="1:20" ht="18.75" hidden="1" customHeight="1" x14ac:dyDescent="0.25">
      <c r="A3349" t="s">
        <v>2406</v>
      </c>
      <c r="B3349" t="s">
        <v>5</v>
      </c>
      <c r="C3349" t="s">
        <v>1913</v>
      </c>
      <c r="D3349" s="24">
        <v>11240</v>
      </c>
      <c r="E3349" t="s">
        <v>1665</v>
      </c>
      <c r="F3349" t="s">
        <v>1924</v>
      </c>
      <c r="G3349" t="s">
        <v>110</v>
      </c>
      <c r="H3349" t="s">
        <v>2473</v>
      </c>
      <c r="I3349" t="s">
        <v>1848</v>
      </c>
      <c r="J3349" t="s">
        <v>1917</v>
      </c>
      <c r="K3349" t="s">
        <v>1960</v>
      </c>
      <c r="L3349" s="24">
        <v>129</v>
      </c>
      <c r="M3349" s="25">
        <f>+VLOOKUP(E3349, TC!A:D, 4, FALSE())</f>
        <v>1.085799999026783</v>
      </c>
      <c r="N3349" s="24">
        <f t="shared" si="260"/>
        <v>140.06819987445502</v>
      </c>
      <c r="O3349" t="str">
        <f t="shared" si="261"/>
        <v>FACTURA</v>
      </c>
      <c r="P3349" t="str">
        <f t="shared" si="262"/>
        <v>2025</v>
      </c>
      <c r="Q3349" t="str">
        <f t="shared" si="263"/>
        <v>03</v>
      </c>
      <c r="R3349" t="str">
        <f>+IFERROR(VLOOKUP(I3349, Listado!A:B, 2, FALSE()), "COMERCIALIZADORA INTERNACIONAL CARIBBEAN EXOTICS S A")</f>
        <v>PEREZ MEJIA MARIA PAULINA</v>
      </c>
      <c r="S3349" s="25">
        <f>+VLOOKUP(E3349, TC!A:D, 2, FALSE())</f>
        <v>4110.08</v>
      </c>
      <c r="T3349" t="str">
        <f t="shared" si="264"/>
        <v>EUR</v>
      </c>
    </row>
    <row r="3350" spans="1:20" ht="18.75" hidden="1" customHeight="1" x14ac:dyDescent="0.25">
      <c r="A3350" t="s">
        <v>2406</v>
      </c>
      <c r="B3350" t="s">
        <v>5</v>
      </c>
      <c r="C3350" t="s">
        <v>1913</v>
      </c>
      <c r="D3350" s="24">
        <v>11241</v>
      </c>
      <c r="E3350" t="s">
        <v>1665</v>
      </c>
      <c r="F3350" t="s">
        <v>1924</v>
      </c>
      <c r="G3350" t="s">
        <v>110</v>
      </c>
      <c r="H3350" t="s">
        <v>2474</v>
      </c>
      <c r="I3350" t="s">
        <v>1848</v>
      </c>
      <c r="J3350" t="s">
        <v>1917</v>
      </c>
      <c r="K3350" t="s">
        <v>1918</v>
      </c>
      <c r="L3350" s="24">
        <v>92.4</v>
      </c>
      <c r="M3350" s="25">
        <f>+VLOOKUP(E3350, TC!A:D, 4, FALSE())</f>
        <v>1.085799999026783</v>
      </c>
      <c r="N3350" s="24">
        <f t="shared" si="260"/>
        <v>100.32791991007475</v>
      </c>
      <c r="O3350" t="str">
        <f t="shared" si="261"/>
        <v>FACTURA</v>
      </c>
      <c r="P3350" t="str">
        <f t="shared" si="262"/>
        <v>2025</v>
      </c>
      <c r="Q3350" t="str">
        <f t="shared" si="263"/>
        <v>03</v>
      </c>
      <c r="R3350" t="str">
        <f>+IFERROR(VLOOKUP(I3350, Listado!A:B, 2, FALSE()), "COMERCIALIZADORA INTERNACIONAL CARIBBEAN EXOTICS S A")</f>
        <v>PEREZ MEJIA MARIA PAULINA</v>
      </c>
      <c r="S3350" s="25">
        <f>+VLOOKUP(E3350, TC!A:D, 2, FALSE())</f>
        <v>4110.08</v>
      </c>
      <c r="T3350" t="str">
        <f t="shared" si="264"/>
        <v>EUR</v>
      </c>
    </row>
    <row r="3351" spans="1:20" ht="18.75" hidden="1" customHeight="1" x14ac:dyDescent="0.25">
      <c r="A3351" t="s">
        <v>2406</v>
      </c>
      <c r="B3351" t="s">
        <v>5</v>
      </c>
      <c r="C3351" t="s">
        <v>1913</v>
      </c>
      <c r="D3351" s="24">
        <v>11242</v>
      </c>
      <c r="E3351" t="s">
        <v>1665</v>
      </c>
      <c r="F3351" t="s">
        <v>1924</v>
      </c>
      <c r="G3351" t="s">
        <v>110</v>
      </c>
      <c r="I3351" t="s">
        <v>1848</v>
      </c>
      <c r="J3351" t="s">
        <v>1917</v>
      </c>
      <c r="K3351" t="s">
        <v>1918</v>
      </c>
      <c r="L3351" s="24">
        <v>30.8</v>
      </c>
      <c r="M3351" s="25">
        <f>+VLOOKUP(E3351, TC!A:D, 4, FALSE())</f>
        <v>1.085799999026783</v>
      </c>
      <c r="N3351" s="24">
        <f t="shared" si="260"/>
        <v>33.442639970024921</v>
      </c>
      <c r="O3351" t="str">
        <f t="shared" si="261"/>
        <v>FACTURA</v>
      </c>
      <c r="P3351" t="str">
        <f t="shared" si="262"/>
        <v>2025</v>
      </c>
      <c r="Q3351" t="str">
        <f t="shared" si="263"/>
        <v>03</v>
      </c>
      <c r="R3351" t="str">
        <f>+IFERROR(VLOOKUP(I3351, Listado!A:B, 2, FALSE()), "COMERCIALIZADORA INTERNACIONAL CARIBBEAN EXOTICS S A")</f>
        <v>PEREZ MEJIA MARIA PAULINA</v>
      </c>
      <c r="S3351" s="25">
        <f>+VLOOKUP(E3351, TC!A:D, 2, FALSE())</f>
        <v>4110.08</v>
      </c>
      <c r="T3351" t="str">
        <f t="shared" si="264"/>
        <v>EUR</v>
      </c>
    </row>
    <row r="3352" spans="1:20" ht="18.75" hidden="1" customHeight="1" x14ac:dyDescent="0.25">
      <c r="A3352" t="s">
        <v>2406</v>
      </c>
      <c r="B3352" t="s">
        <v>1923</v>
      </c>
      <c r="C3352" t="s">
        <v>1913</v>
      </c>
      <c r="D3352" s="24">
        <v>5812</v>
      </c>
      <c r="E3352" t="s">
        <v>1665</v>
      </c>
      <c r="F3352" t="s">
        <v>128</v>
      </c>
      <c r="G3352" t="s">
        <v>108</v>
      </c>
      <c r="H3352" t="s">
        <v>2475</v>
      </c>
      <c r="I3352" t="s">
        <v>1872</v>
      </c>
      <c r="J3352" t="s">
        <v>1944</v>
      </c>
      <c r="K3352" t="s">
        <v>1928</v>
      </c>
      <c r="L3352" s="24">
        <v>1208.81</v>
      </c>
      <c r="M3352" s="25">
        <f>+VLOOKUP(E3352, TC!A:D, 4, FALSE())</f>
        <v>1.085799999026783</v>
      </c>
      <c r="N3352" s="24">
        <f t="shared" si="260"/>
        <v>1208.81</v>
      </c>
      <c r="O3352" t="str">
        <f t="shared" si="261"/>
        <v>FACTURA</v>
      </c>
      <c r="P3352" t="str">
        <f t="shared" si="262"/>
        <v>2025</v>
      </c>
      <c r="Q3352" t="str">
        <f t="shared" si="263"/>
        <v>03</v>
      </c>
      <c r="R3352" t="str">
        <f>+IFERROR(VLOOKUP(I3352, Listado!A:B, 2, FALSE()), "COMERCIALIZADORA INTERNACIONAL CARIBBEAN EXOTICS S A")</f>
        <v>PIEDRAHITA PEREZ MARIANA</v>
      </c>
      <c r="S3352" s="25">
        <f>+VLOOKUP(E3352, TC!A:D, 2, FALSE())</f>
        <v>4110.08</v>
      </c>
      <c r="T3352" t="str">
        <f t="shared" si="264"/>
        <v>USD</v>
      </c>
    </row>
    <row r="3353" spans="1:20" ht="18.75" hidden="1" customHeight="1" x14ac:dyDescent="0.25">
      <c r="A3353" t="s">
        <v>2406</v>
      </c>
      <c r="B3353" t="s">
        <v>1923</v>
      </c>
      <c r="C3353" t="s">
        <v>1913</v>
      </c>
      <c r="D3353" s="24">
        <v>5812</v>
      </c>
      <c r="E3353" t="s">
        <v>1665</v>
      </c>
      <c r="F3353" t="s">
        <v>128</v>
      </c>
      <c r="G3353" t="s">
        <v>108</v>
      </c>
      <c r="H3353" t="s">
        <v>2475</v>
      </c>
      <c r="I3353" t="s">
        <v>1872</v>
      </c>
      <c r="J3353" t="s">
        <v>1944</v>
      </c>
      <c r="K3353" t="s">
        <v>2055</v>
      </c>
      <c r="L3353" s="24">
        <v>1062</v>
      </c>
      <c r="M3353" s="25">
        <f>+VLOOKUP(E3353, TC!A:D, 4, FALSE())</f>
        <v>1.085799999026783</v>
      </c>
      <c r="N3353" s="24">
        <f t="shared" si="260"/>
        <v>1062</v>
      </c>
      <c r="O3353" t="str">
        <f t="shared" si="261"/>
        <v>FACTURA</v>
      </c>
      <c r="P3353" t="str">
        <f t="shared" si="262"/>
        <v>2025</v>
      </c>
      <c r="Q3353" t="str">
        <f t="shared" si="263"/>
        <v>03</v>
      </c>
      <c r="R3353" t="str">
        <f>+IFERROR(VLOOKUP(I3353, Listado!A:B, 2, FALSE()), "COMERCIALIZADORA INTERNACIONAL CARIBBEAN EXOTICS S A")</f>
        <v>PIEDRAHITA PEREZ MARIANA</v>
      </c>
      <c r="S3353" s="25">
        <f>+VLOOKUP(E3353, TC!A:D, 2, FALSE())</f>
        <v>4110.08</v>
      </c>
      <c r="T3353" t="str">
        <f t="shared" si="264"/>
        <v>USD</v>
      </c>
    </row>
    <row r="3354" spans="1:20" ht="18.75" hidden="1" customHeight="1" x14ac:dyDescent="0.25">
      <c r="A3354" t="s">
        <v>2406</v>
      </c>
      <c r="B3354" t="s">
        <v>1923</v>
      </c>
      <c r="C3354" t="s">
        <v>1913</v>
      </c>
      <c r="D3354" s="24">
        <v>5812</v>
      </c>
      <c r="E3354" t="s">
        <v>1665</v>
      </c>
      <c r="F3354" t="s">
        <v>128</v>
      </c>
      <c r="G3354" t="s">
        <v>108</v>
      </c>
      <c r="H3354" t="s">
        <v>2475</v>
      </c>
      <c r="I3354" t="s">
        <v>1872</v>
      </c>
      <c r="J3354" t="s">
        <v>1944</v>
      </c>
      <c r="K3354" t="s">
        <v>2057</v>
      </c>
      <c r="L3354" s="24">
        <v>1099</v>
      </c>
      <c r="M3354" s="25">
        <f>+VLOOKUP(E3354, TC!A:D, 4, FALSE())</f>
        <v>1.085799999026783</v>
      </c>
      <c r="N3354" s="24">
        <f t="shared" si="260"/>
        <v>1099</v>
      </c>
      <c r="O3354" t="str">
        <f t="shared" si="261"/>
        <v>FACTURA</v>
      </c>
      <c r="P3354" t="str">
        <f t="shared" si="262"/>
        <v>2025</v>
      </c>
      <c r="Q3354" t="str">
        <f t="shared" si="263"/>
        <v>03</v>
      </c>
      <c r="R3354" t="str">
        <f>+IFERROR(VLOOKUP(I3354, Listado!A:B, 2, FALSE()), "COMERCIALIZADORA INTERNACIONAL CARIBBEAN EXOTICS S A")</f>
        <v>PIEDRAHITA PEREZ MARIANA</v>
      </c>
      <c r="S3354" s="25">
        <f>+VLOOKUP(E3354, TC!A:D, 2, FALSE())</f>
        <v>4110.08</v>
      </c>
      <c r="T3354" t="str">
        <f t="shared" si="264"/>
        <v>USD</v>
      </c>
    </row>
    <row r="3355" spans="1:20" ht="18.75" hidden="1" customHeight="1" x14ac:dyDescent="0.25">
      <c r="A3355" t="s">
        <v>2406</v>
      </c>
      <c r="B3355" t="s">
        <v>1923</v>
      </c>
      <c r="C3355" t="s">
        <v>1913</v>
      </c>
      <c r="D3355" s="24">
        <v>5813</v>
      </c>
      <c r="E3355" t="s">
        <v>1665</v>
      </c>
      <c r="F3355" t="s">
        <v>128</v>
      </c>
      <c r="G3355" t="s">
        <v>112</v>
      </c>
      <c r="H3355" t="s">
        <v>2476</v>
      </c>
      <c r="I3355" t="s">
        <v>1870</v>
      </c>
      <c r="J3355" t="s">
        <v>1930</v>
      </c>
      <c r="K3355" t="s">
        <v>1928</v>
      </c>
      <c r="L3355" s="24">
        <v>1452.8</v>
      </c>
      <c r="M3355" s="25">
        <f>+VLOOKUP(E3355, TC!A:D, 4, FALSE())</f>
        <v>1.085799999026783</v>
      </c>
      <c r="N3355" s="24">
        <f t="shared" si="260"/>
        <v>1452.8</v>
      </c>
      <c r="O3355" t="str">
        <f t="shared" si="261"/>
        <v>FACTURA</v>
      </c>
      <c r="P3355" t="str">
        <f t="shared" si="262"/>
        <v>2025</v>
      </c>
      <c r="Q3355" t="str">
        <f t="shared" si="263"/>
        <v>03</v>
      </c>
      <c r="R3355" t="str">
        <f>+IFERROR(VLOOKUP(I3355, Listado!A:B, 2, FALSE()), "COMERCIALIZADORA INTERNACIONAL CARIBBEAN EXOTICS S A")</f>
        <v>HINCAPIE CONTRERAS ERIKA STEFANIA</v>
      </c>
      <c r="S3355" s="25">
        <f>+VLOOKUP(E3355, TC!A:D, 2, FALSE())</f>
        <v>4110.08</v>
      </c>
      <c r="T3355" t="str">
        <f t="shared" si="264"/>
        <v>USD</v>
      </c>
    </row>
    <row r="3356" spans="1:20" ht="18.75" hidden="1" customHeight="1" x14ac:dyDescent="0.25">
      <c r="A3356" t="s">
        <v>2406</v>
      </c>
      <c r="B3356" t="s">
        <v>1923</v>
      </c>
      <c r="C3356" t="s">
        <v>1913</v>
      </c>
      <c r="D3356" s="24">
        <v>5813</v>
      </c>
      <c r="E3356" t="s">
        <v>1665</v>
      </c>
      <c r="F3356" t="s">
        <v>128</v>
      </c>
      <c r="G3356" t="s">
        <v>112</v>
      </c>
      <c r="H3356" t="s">
        <v>2476</v>
      </c>
      <c r="I3356" t="s">
        <v>1870</v>
      </c>
      <c r="J3356" t="s">
        <v>1930</v>
      </c>
      <c r="K3356" t="s">
        <v>1937</v>
      </c>
      <c r="L3356" s="24">
        <v>2550</v>
      </c>
      <c r="M3356" s="25">
        <f>+VLOOKUP(E3356, TC!A:D, 4, FALSE())</f>
        <v>1.085799999026783</v>
      </c>
      <c r="N3356" s="24">
        <f t="shared" si="260"/>
        <v>2550</v>
      </c>
      <c r="O3356" t="str">
        <f t="shared" si="261"/>
        <v>FACTURA</v>
      </c>
      <c r="P3356" t="str">
        <f t="shared" si="262"/>
        <v>2025</v>
      </c>
      <c r="Q3356" t="str">
        <f t="shared" si="263"/>
        <v>03</v>
      </c>
      <c r="R3356" t="str">
        <f>+IFERROR(VLOOKUP(I3356, Listado!A:B, 2, FALSE()), "COMERCIALIZADORA INTERNACIONAL CARIBBEAN EXOTICS S A")</f>
        <v>HINCAPIE CONTRERAS ERIKA STEFANIA</v>
      </c>
      <c r="S3356" s="25">
        <f>+VLOOKUP(E3356, TC!A:D, 2, FALSE())</f>
        <v>4110.08</v>
      </c>
      <c r="T3356" t="str">
        <f t="shared" si="264"/>
        <v>USD</v>
      </c>
    </row>
    <row r="3357" spans="1:20" ht="18.75" hidden="1" customHeight="1" x14ac:dyDescent="0.25">
      <c r="A3357" t="s">
        <v>2406</v>
      </c>
      <c r="B3357" t="s">
        <v>1923</v>
      </c>
      <c r="C3357" t="s">
        <v>1913</v>
      </c>
      <c r="D3357" s="24">
        <v>5813</v>
      </c>
      <c r="E3357" t="s">
        <v>1665</v>
      </c>
      <c r="F3357" t="s">
        <v>128</v>
      </c>
      <c r="G3357" t="s">
        <v>112</v>
      </c>
      <c r="H3357" t="s">
        <v>2476</v>
      </c>
      <c r="I3357" t="s">
        <v>1870</v>
      </c>
      <c r="J3357" t="s">
        <v>1930</v>
      </c>
      <c r="K3357" t="s">
        <v>1938</v>
      </c>
      <c r="L3357" s="24">
        <v>2950</v>
      </c>
      <c r="M3357" s="25">
        <f>+VLOOKUP(E3357, TC!A:D, 4, FALSE())</f>
        <v>1.085799999026783</v>
      </c>
      <c r="N3357" s="24">
        <f t="shared" si="260"/>
        <v>2950</v>
      </c>
      <c r="O3357" t="str">
        <f t="shared" si="261"/>
        <v>FACTURA</v>
      </c>
      <c r="P3357" t="str">
        <f t="shared" si="262"/>
        <v>2025</v>
      </c>
      <c r="Q3357" t="str">
        <f t="shared" si="263"/>
        <v>03</v>
      </c>
      <c r="R3357" t="str">
        <f>+IFERROR(VLOOKUP(I3357, Listado!A:B, 2, FALSE()), "COMERCIALIZADORA INTERNACIONAL CARIBBEAN EXOTICS S A")</f>
        <v>HINCAPIE CONTRERAS ERIKA STEFANIA</v>
      </c>
      <c r="S3357" s="25">
        <f>+VLOOKUP(E3357, TC!A:D, 2, FALSE())</f>
        <v>4110.08</v>
      </c>
      <c r="T3357" t="str">
        <f t="shared" si="264"/>
        <v>USD</v>
      </c>
    </row>
    <row r="3358" spans="1:20" ht="18.75" hidden="1" customHeight="1" x14ac:dyDescent="0.25">
      <c r="A3358" t="s">
        <v>2406</v>
      </c>
      <c r="B3358" t="s">
        <v>1923</v>
      </c>
      <c r="C3358" t="s">
        <v>1913</v>
      </c>
      <c r="D3358" s="24">
        <v>5814</v>
      </c>
      <c r="E3358" t="s">
        <v>1665</v>
      </c>
      <c r="F3358" t="s">
        <v>128</v>
      </c>
      <c r="G3358" t="s">
        <v>112</v>
      </c>
      <c r="H3358" t="s">
        <v>1933</v>
      </c>
      <c r="I3358" t="s">
        <v>1856</v>
      </c>
      <c r="J3358" t="s">
        <v>1930</v>
      </c>
      <c r="K3358" t="s">
        <v>1928</v>
      </c>
      <c r="L3358" s="24">
        <v>1053.18</v>
      </c>
      <c r="M3358" s="25">
        <f>+VLOOKUP(E3358, TC!A:D, 4, FALSE())</f>
        <v>1.085799999026783</v>
      </c>
      <c r="N3358" s="24">
        <f t="shared" si="260"/>
        <v>1053.18</v>
      </c>
      <c r="O3358" t="str">
        <f t="shared" si="261"/>
        <v>FACTURA</v>
      </c>
      <c r="P3358" t="str">
        <f t="shared" si="262"/>
        <v>2025</v>
      </c>
      <c r="Q3358" t="str">
        <f t="shared" si="263"/>
        <v>03</v>
      </c>
      <c r="R3358" t="str">
        <f>+IFERROR(VLOOKUP(I3358, Listado!A:B, 2, FALSE()), "COMERCIALIZADORA INTERNACIONAL CARIBBEAN EXOTICS S A")</f>
        <v>HINCAPIE CONTRERAS ERIKA STEFANIA</v>
      </c>
      <c r="S3358" s="25">
        <f>+VLOOKUP(E3358, TC!A:D, 2, FALSE())</f>
        <v>4110.08</v>
      </c>
      <c r="T3358" t="str">
        <f t="shared" si="264"/>
        <v>USD</v>
      </c>
    </row>
    <row r="3359" spans="1:20" ht="18.75" hidden="1" customHeight="1" x14ac:dyDescent="0.25">
      <c r="A3359" t="s">
        <v>2406</v>
      </c>
      <c r="B3359" t="s">
        <v>1923</v>
      </c>
      <c r="C3359" t="s">
        <v>1913</v>
      </c>
      <c r="D3359" s="24">
        <v>5814</v>
      </c>
      <c r="E3359" t="s">
        <v>1665</v>
      </c>
      <c r="F3359" t="s">
        <v>128</v>
      </c>
      <c r="G3359" t="s">
        <v>112</v>
      </c>
      <c r="H3359" t="s">
        <v>1933</v>
      </c>
      <c r="I3359" t="s">
        <v>1856</v>
      </c>
      <c r="J3359" t="s">
        <v>1930</v>
      </c>
      <c r="K3359" t="s">
        <v>1934</v>
      </c>
      <c r="L3359" s="24">
        <v>758.4</v>
      </c>
      <c r="M3359" s="25">
        <f>+VLOOKUP(E3359, TC!A:D, 4, FALSE())</f>
        <v>1.085799999026783</v>
      </c>
      <c r="N3359" s="24">
        <f t="shared" si="260"/>
        <v>758.4</v>
      </c>
      <c r="O3359" t="str">
        <f t="shared" si="261"/>
        <v>FACTURA</v>
      </c>
      <c r="P3359" t="str">
        <f t="shared" si="262"/>
        <v>2025</v>
      </c>
      <c r="Q3359" t="str">
        <f t="shared" si="263"/>
        <v>03</v>
      </c>
      <c r="R3359" t="str">
        <f>+IFERROR(VLOOKUP(I3359, Listado!A:B, 2, FALSE()), "COMERCIALIZADORA INTERNACIONAL CARIBBEAN EXOTICS S A")</f>
        <v>HINCAPIE CONTRERAS ERIKA STEFANIA</v>
      </c>
      <c r="S3359" s="25">
        <f>+VLOOKUP(E3359, TC!A:D, 2, FALSE())</f>
        <v>4110.08</v>
      </c>
      <c r="T3359" t="str">
        <f t="shared" si="264"/>
        <v>USD</v>
      </c>
    </row>
    <row r="3360" spans="1:20" ht="18.75" hidden="1" customHeight="1" x14ac:dyDescent="0.25">
      <c r="A3360" t="s">
        <v>2406</v>
      </c>
      <c r="B3360" t="s">
        <v>1923</v>
      </c>
      <c r="C3360" t="s">
        <v>1913</v>
      </c>
      <c r="D3360" s="24">
        <v>5814</v>
      </c>
      <c r="E3360" t="s">
        <v>1665</v>
      </c>
      <c r="F3360" t="s">
        <v>128</v>
      </c>
      <c r="G3360" t="s">
        <v>112</v>
      </c>
      <c r="H3360" t="s">
        <v>1933</v>
      </c>
      <c r="I3360" t="s">
        <v>1856</v>
      </c>
      <c r="J3360" t="s">
        <v>1930</v>
      </c>
      <c r="K3360" t="s">
        <v>1935</v>
      </c>
      <c r="L3360" s="24">
        <v>3354</v>
      </c>
      <c r="M3360" s="25">
        <f>+VLOOKUP(E3360, TC!A:D, 4, FALSE())</f>
        <v>1.085799999026783</v>
      </c>
      <c r="N3360" s="24">
        <f t="shared" si="260"/>
        <v>3354</v>
      </c>
      <c r="O3360" t="str">
        <f t="shared" si="261"/>
        <v>FACTURA</v>
      </c>
      <c r="P3360" t="str">
        <f t="shared" si="262"/>
        <v>2025</v>
      </c>
      <c r="Q3360" t="str">
        <f t="shared" si="263"/>
        <v>03</v>
      </c>
      <c r="R3360" t="str">
        <f>+IFERROR(VLOOKUP(I3360, Listado!A:B, 2, FALSE()), "COMERCIALIZADORA INTERNACIONAL CARIBBEAN EXOTICS S A")</f>
        <v>HINCAPIE CONTRERAS ERIKA STEFANIA</v>
      </c>
      <c r="S3360" s="25">
        <f>+VLOOKUP(E3360, TC!A:D, 2, FALSE())</f>
        <v>4110.08</v>
      </c>
      <c r="T3360" t="str">
        <f t="shared" si="264"/>
        <v>USD</v>
      </c>
    </row>
    <row r="3361" spans="1:20" ht="18.75" hidden="1" customHeight="1" x14ac:dyDescent="0.25">
      <c r="A3361" t="s">
        <v>2406</v>
      </c>
      <c r="B3361" t="s">
        <v>5</v>
      </c>
      <c r="C3361" t="s">
        <v>1913</v>
      </c>
      <c r="D3361" s="24">
        <v>11243</v>
      </c>
      <c r="E3361" t="s">
        <v>1665</v>
      </c>
      <c r="F3361" t="s">
        <v>128</v>
      </c>
      <c r="G3361" t="s">
        <v>110</v>
      </c>
      <c r="H3361" t="s">
        <v>2477</v>
      </c>
      <c r="I3361" t="s">
        <v>1852</v>
      </c>
      <c r="J3361" t="s">
        <v>1998</v>
      </c>
      <c r="K3361" t="s">
        <v>70</v>
      </c>
      <c r="L3361" s="24">
        <v>18652.8</v>
      </c>
      <c r="M3361" s="25">
        <f>+VLOOKUP(E3361, TC!A:D, 4, FALSE())</f>
        <v>1.085799999026783</v>
      </c>
      <c r="N3361" s="24">
        <f t="shared" si="260"/>
        <v>18652.8</v>
      </c>
      <c r="O3361" t="str">
        <f t="shared" si="261"/>
        <v>FACTURA</v>
      </c>
      <c r="P3361" t="str">
        <f t="shared" si="262"/>
        <v>2025</v>
      </c>
      <c r="Q3361" t="str">
        <f t="shared" si="263"/>
        <v>03</v>
      </c>
      <c r="R3361" t="str">
        <f>+IFERROR(VLOOKUP(I3361, Listado!A:B, 2, FALSE()), "COMERCIALIZADORA INTERNACIONAL CARIBBEAN EXOTICS S A")</f>
        <v>PEREZ MEJIA MARIA PAULINA</v>
      </c>
      <c r="S3361" s="25">
        <f>+VLOOKUP(E3361, TC!A:D, 2, FALSE())</f>
        <v>4110.08</v>
      </c>
      <c r="T3361" t="str">
        <f t="shared" si="264"/>
        <v>USD</v>
      </c>
    </row>
    <row r="3362" spans="1:20" ht="18.75" hidden="1" customHeight="1" x14ac:dyDescent="0.25">
      <c r="A3362" t="s">
        <v>2406</v>
      </c>
      <c r="B3362" t="s">
        <v>5</v>
      </c>
      <c r="C3362" t="s">
        <v>1913</v>
      </c>
      <c r="D3362" s="24">
        <v>11243</v>
      </c>
      <c r="E3362" t="s">
        <v>1665</v>
      </c>
      <c r="F3362" t="s">
        <v>128</v>
      </c>
      <c r="G3362" t="s">
        <v>110</v>
      </c>
      <c r="H3362" t="s">
        <v>2477</v>
      </c>
      <c r="I3362" t="s">
        <v>1852</v>
      </c>
      <c r="J3362" t="s">
        <v>1998</v>
      </c>
      <c r="K3362" t="s">
        <v>51</v>
      </c>
      <c r="L3362" s="24">
        <v>14736</v>
      </c>
      <c r="M3362" s="25">
        <f>+VLOOKUP(E3362, TC!A:D, 4, FALSE())</f>
        <v>1.085799999026783</v>
      </c>
      <c r="N3362" s="24">
        <f t="shared" si="260"/>
        <v>14736</v>
      </c>
      <c r="O3362" t="str">
        <f t="shared" si="261"/>
        <v>FACTURA</v>
      </c>
      <c r="P3362" t="str">
        <f t="shared" si="262"/>
        <v>2025</v>
      </c>
      <c r="Q3362" t="str">
        <f t="shared" si="263"/>
        <v>03</v>
      </c>
      <c r="R3362" t="str">
        <f>+IFERROR(VLOOKUP(I3362, Listado!A:B, 2, FALSE()), "COMERCIALIZADORA INTERNACIONAL CARIBBEAN EXOTICS S A")</f>
        <v>PEREZ MEJIA MARIA PAULINA</v>
      </c>
      <c r="S3362" s="25">
        <f>+VLOOKUP(E3362, TC!A:D, 2, FALSE())</f>
        <v>4110.08</v>
      </c>
      <c r="T3362" t="str">
        <f t="shared" si="264"/>
        <v>USD</v>
      </c>
    </row>
    <row r="3363" spans="1:20" ht="18.75" hidden="1" customHeight="1" x14ac:dyDescent="0.25">
      <c r="A3363" t="s">
        <v>2406</v>
      </c>
      <c r="B3363" t="s">
        <v>5</v>
      </c>
      <c r="C3363" t="s">
        <v>1913</v>
      </c>
      <c r="D3363" s="24">
        <v>11243</v>
      </c>
      <c r="E3363" t="s">
        <v>1665</v>
      </c>
      <c r="F3363" t="s">
        <v>128</v>
      </c>
      <c r="G3363" t="s">
        <v>110</v>
      </c>
      <c r="H3363" t="s">
        <v>2477</v>
      </c>
      <c r="I3363" t="s">
        <v>1852</v>
      </c>
      <c r="J3363" t="s">
        <v>1998</v>
      </c>
      <c r="K3363" t="s">
        <v>1959</v>
      </c>
      <c r="L3363" s="24">
        <v>2451.1999999999998</v>
      </c>
      <c r="M3363" s="25">
        <f>+VLOOKUP(E3363, TC!A:D, 4, FALSE())</f>
        <v>1.085799999026783</v>
      </c>
      <c r="N3363" s="24">
        <f t="shared" si="260"/>
        <v>2451.1999999999998</v>
      </c>
      <c r="O3363" t="str">
        <f t="shared" si="261"/>
        <v>FACTURA</v>
      </c>
      <c r="P3363" t="str">
        <f t="shared" si="262"/>
        <v>2025</v>
      </c>
      <c r="Q3363" t="str">
        <f t="shared" si="263"/>
        <v>03</v>
      </c>
      <c r="R3363" t="str">
        <f>+IFERROR(VLOOKUP(I3363, Listado!A:B, 2, FALSE()), "COMERCIALIZADORA INTERNACIONAL CARIBBEAN EXOTICS S A")</f>
        <v>PEREZ MEJIA MARIA PAULINA</v>
      </c>
      <c r="S3363" s="25">
        <f>+VLOOKUP(E3363, TC!A:D, 2, FALSE())</f>
        <v>4110.08</v>
      </c>
      <c r="T3363" t="str">
        <f t="shared" si="264"/>
        <v>USD</v>
      </c>
    </row>
    <row r="3364" spans="1:20" ht="18.75" hidden="1" customHeight="1" x14ac:dyDescent="0.25">
      <c r="A3364" t="s">
        <v>2406</v>
      </c>
      <c r="B3364" t="s">
        <v>5</v>
      </c>
      <c r="C3364" t="s">
        <v>1913</v>
      </c>
      <c r="D3364" s="24">
        <v>11244</v>
      </c>
      <c r="E3364" t="s">
        <v>1665</v>
      </c>
      <c r="F3364" t="s">
        <v>128</v>
      </c>
      <c r="G3364" t="s">
        <v>110</v>
      </c>
      <c r="H3364" t="s">
        <v>2478</v>
      </c>
      <c r="I3364" t="s">
        <v>1866</v>
      </c>
      <c r="J3364" t="s">
        <v>1998</v>
      </c>
      <c r="K3364" t="s">
        <v>37</v>
      </c>
      <c r="L3364" s="24">
        <v>2192.4</v>
      </c>
      <c r="M3364" s="25">
        <f>+VLOOKUP(E3364, TC!A:D, 4, FALSE())</f>
        <v>1.085799999026783</v>
      </c>
      <c r="N3364" s="24">
        <f t="shared" si="260"/>
        <v>2192.4</v>
      </c>
      <c r="O3364" t="str">
        <f t="shared" si="261"/>
        <v>FACTURA</v>
      </c>
      <c r="P3364" t="str">
        <f t="shared" si="262"/>
        <v>2025</v>
      </c>
      <c r="Q3364" t="str">
        <f t="shared" si="263"/>
        <v>03</v>
      </c>
      <c r="R3364" t="str">
        <f>+IFERROR(VLOOKUP(I3364, Listado!A:B, 2, FALSE()), "COMERCIALIZADORA INTERNACIONAL CARIBBEAN EXOTICS S A")</f>
        <v>PEREZ MEJIA MARIA PAULINA</v>
      </c>
      <c r="S3364" s="25">
        <f>+VLOOKUP(E3364, TC!A:D, 2, FALSE())</f>
        <v>4110.08</v>
      </c>
      <c r="T3364" t="str">
        <f t="shared" si="264"/>
        <v>USD</v>
      </c>
    </row>
    <row r="3365" spans="1:20" ht="18.75" hidden="1" customHeight="1" x14ac:dyDescent="0.25">
      <c r="A3365" t="s">
        <v>2406</v>
      </c>
      <c r="B3365" t="s">
        <v>5</v>
      </c>
      <c r="C3365" t="s">
        <v>1913</v>
      </c>
      <c r="D3365" s="24">
        <v>11244</v>
      </c>
      <c r="E3365" t="s">
        <v>1665</v>
      </c>
      <c r="F3365" t="s">
        <v>128</v>
      </c>
      <c r="G3365" t="s">
        <v>110</v>
      </c>
      <c r="H3365" t="s">
        <v>2478</v>
      </c>
      <c r="I3365" t="s">
        <v>1866</v>
      </c>
      <c r="J3365" t="s">
        <v>1998</v>
      </c>
      <c r="K3365" t="s">
        <v>17</v>
      </c>
      <c r="L3365" s="24">
        <v>5905.2</v>
      </c>
      <c r="M3365" s="25">
        <f>+VLOOKUP(E3365, TC!A:D, 4, FALSE())</f>
        <v>1.085799999026783</v>
      </c>
      <c r="N3365" s="24">
        <f t="shared" si="260"/>
        <v>5905.2</v>
      </c>
      <c r="O3365" t="str">
        <f t="shared" si="261"/>
        <v>FACTURA</v>
      </c>
      <c r="P3365" t="str">
        <f t="shared" si="262"/>
        <v>2025</v>
      </c>
      <c r="Q3365" t="str">
        <f t="shared" si="263"/>
        <v>03</v>
      </c>
      <c r="R3365" t="str">
        <f>+IFERROR(VLOOKUP(I3365, Listado!A:B, 2, FALSE()), "COMERCIALIZADORA INTERNACIONAL CARIBBEAN EXOTICS S A")</f>
        <v>PEREZ MEJIA MARIA PAULINA</v>
      </c>
      <c r="S3365" s="25">
        <f>+VLOOKUP(E3365, TC!A:D, 2, FALSE())</f>
        <v>4110.08</v>
      </c>
      <c r="T3365" t="str">
        <f t="shared" si="264"/>
        <v>USD</v>
      </c>
    </row>
    <row r="3366" spans="1:20" ht="18.75" hidden="1" customHeight="1" x14ac:dyDescent="0.25">
      <c r="A3366" t="s">
        <v>2406</v>
      </c>
      <c r="B3366" t="s">
        <v>5</v>
      </c>
      <c r="C3366" t="s">
        <v>1913</v>
      </c>
      <c r="D3366" s="24">
        <v>11244</v>
      </c>
      <c r="E3366" t="s">
        <v>1665</v>
      </c>
      <c r="F3366" t="s">
        <v>128</v>
      </c>
      <c r="G3366" t="s">
        <v>110</v>
      </c>
      <c r="H3366" t="s">
        <v>2478</v>
      </c>
      <c r="I3366" t="s">
        <v>1866</v>
      </c>
      <c r="J3366" t="s">
        <v>1998</v>
      </c>
      <c r="K3366" t="s">
        <v>22</v>
      </c>
      <c r="L3366" s="24">
        <v>8601.6</v>
      </c>
      <c r="M3366" s="25">
        <f>+VLOOKUP(E3366, TC!A:D, 4, FALSE())</f>
        <v>1.085799999026783</v>
      </c>
      <c r="N3366" s="24">
        <f t="shared" si="260"/>
        <v>8601.6</v>
      </c>
      <c r="O3366" t="str">
        <f t="shared" si="261"/>
        <v>FACTURA</v>
      </c>
      <c r="P3366" t="str">
        <f t="shared" si="262"/>
        <v>2025</v>
      </c>
      <c r="Q3366" t="str">
        <f t="shared" si="263"/>
        <v>03</v>
      </c>
      <c r="R3366" t="str">
        <f>+IFERROR(VLOOKUP(I3366, Listado!A:B, 2, FALSE()), "COMERCIALIZADORA INTERNACIONAL CARIBBEAN EXOTICS S A")</f>
        <v>PEREZ MEJIA MARIA PAULINA</v>
      </c>
      <c r="S3366" s="25">
        <f>+VLOOKUP(E3366, TC!A:D, 2, FALSE())</f>
        <v>4110.08</v>
      </c>
      <c r="T3366" t="str">
        <f t="shared" si="264"/>
        <v>USD</v>
      </c>
    </row>
    <row r="3367" spans="1:20" ht="18.75" hidden="1" customHeight="1" x14ac:dyDescent="0.25">
      <c r="A3367" t="s">
        <v>2406</v>
      </c>
      <c r="B3367" t="s">
        <v>5</v>
      </c>
      <c r="C3367" t="s">
        <v>1913</v>
      </c>
      <c r="D3367" s="24">
        <v>11244</v>
      </c>
      <c r="E3367" t="s">
        <v>1665</v>
      </c>
      <c r="F3367" t="s">
        <v>128</v>
      </c>
      <c r="G3367" t="s">
        <v>110</v>
      </c>
      <c r="H3367" t="s">
        <v>2478</v>
      </c>
      <c r="I3367" t="s">
        <v>1866</v>
      </c>
      <c r="J3367" t="s">
        <v>1998</v>
      </c>
      <c r="K3367" t="s">
        <v>18</v>
      </c>
      <c r="L3367" s="24">
        <v>2123.5</v>
      </c>
      <c r="M3367" s="25">
        <f>+VLOOKUP(E3367, TC!A:D, 4, FALSE())</f>
        <v>1.085799999026783</v>
      </c>
      <c r="N3367" s="24">
        <f t="shared" si="260"/>
        <v>2123.5</v>
      </c>
      <c r="O3367" t="str">
        <f t="shared" si="261"/>
        <v>FACTURA</v>
      </c>
      <c r="P3367" t="str">
        <f t="shared" si="262"/>
        <v>2025</v>
      </c>
      <c r="Q3367" t="str">
        <f t="shared" si="263"/>
        <v>03</v>
      </c>
      <c r="R3367" t="str">
        <f>+IFERROR(VLOOKUP(I3367, Listado!A:B, 2, FALSE()), "COMERCIALIZADORA INTERNACIONAL CARIBBEAN EXOTICS S A")</f>
        <v>PEREZ MEJIA MARIA PAULINA</v>
      </c>
      <c r="S3367" s="25">
        <f>+VLOOKUP(E3367, TC!A:D, 2, FALSE())</f>
        <v>4110.08</v>
      </c>
      <c r="T3367" t="str">
        <f t="shared" si="264"/>
        <v>USD</v>
      </c>
    </row>
    <row r="3368" spans="1:20" ht="18.75" hidden="1" customHeight="1" x14ac:dyDescent="0.25">
      <c r="A3368" t="s">
        <v>2406</v>
      </c>
      <c r="B3368" t="s">
        <v>5</v>
      </c>
      <c r="C3368" t="s">
        <v>1913</v>
      </c>
      <c r="D3368" s="24">
        <v>11244</v>
      </c>
      <c r="E3368" t="s">
        <v>1665</v>
      </c>
      <c r="F3368" t="s">
        <v>128</v>
      </c>
      <c r="G3368" t="s">
        <v>110</v>
      </c>
      <c r="H3368" t="s">
        <v>2478</v>
      </c>
      <c r="I3368" t="s">
        <v>1866</v>
      </c>
      <c r="J3368" t="s">
        <v>1998</v>
      </c>
      <c r="K3368" t="s">
        <v>1959</v>
      </c>
      <c r="L3368" s="24">
        <v>1705.1</v>
      </c>
      <c r="M3368" s="25">
        <f>+VLOOKUP(E3368, TC!A:D, 4, FALSE())</f>
        <v>1.085799999026783</v>
      </c>
      <c r="N3368" s="24">
        <f t="shared" si="260"/>
        <v>1705.1</v>
      </c>
      <c r="O3368" t="str">
        <f t="shared" si="261"/>
        <v>FACTURA</v>
      </c>
      <c r="P3368" t="str">
        <f t="shared" si="262"/>
        <v>2025</v>
      </c>
      <c r="Q3368" t="str">
        <f t="shared" si="263"/>
        <v>03</v>
      </c>
      <c r="R3368" t="str">
        <f>+IFERROR(VLOOKUP(I3368, Listado!A:B, 2, FALSE()), "COMERCIALIZADORA INTERNACIONAL CARIBBEAN EXOTICS S A")</f>
        <v>PEREZ MEJIA MARIA PAULINA</v>
      </c>
      <c r="S3368" s="25">
        <f>+VLOOKUP(E3368, TC!A:D, 2, FALSE())</f>
        <v>4110.08</v>
      </c>
      <c r="T3368" t="str">
        <f t="shared" si="264"/>
        <v>USD</v>
      </c>
    </row>
    <row r="3369" spans="1:20" ht="18.75" hidden="1" customHeight="1" x14ac:dyDescent="0.25">
      <c r="A3369" t="s">
        <v>2406</v>
      </c>
      <c r="B3369" t="s">
        <v>1923</v>
      </c>
      <c r="C3369" t="s">
        <v>1913</v>
      </c>
      <c r="D3369" s="24">
        <v>5815</v>
      </c>
      <c r="E3369" t="s">
        <v>1665</v>
      </c>
      <c r="F3369" t="s">
        <v>128</v>
      </c>
      <c r="G3369" t="s">
        <v>112</v>
      </c>
      <c r="H3369" t="s">
        <v>2479</v>
      </c>
      <c r="I3369" t="s">
        <v>1876</v>
      </c>
      <c r="J3369" t="s">
        <v>1948</v>
      </c>
      <c r="K3369" t="s">
        <v>2480</v>
      </c>
      <c r="L3369" s="24">
        <v>144</v>
      </c>
      <c r="M3369" s="25">
        <f>+VLOOKUP(E3369, TC!A:D, 4, FALSE())</f>
        <v>1.085799999026783</v>
      </c>
      <c r="N3369" s="24">
        <f t="shared" si="260"/>
        <v>144</v>
      </c>
      <c r="O3369" t="str">
        <f t="shared" si="261"/>
        <v>FACTURA</v>
      </c>
      <c r="P3369" t="str">
        <f t="shared" si="262"/>
        <v>2025</v>
      </c>
      <c r="Q3369" t="str">
        <f t="shared" si="263"/>
        <v>03</v>
      </c>
      <c r="R3369" t="str">
        <f>+IFERROR(VLOOKUP(I3369, Listado!A:B, 2, FALSE()), "COMERCIALIZADORA INTERNACIONAL CARIBBEAN EXOTICS S A")</f>
        <v>HINCAPIE CONTRERAS ERIKA STEFANIA</v>
      </c>
      <c r="S3369" s="25">
        <f>+VLOOKUP(E3369, TC!A:D, 2, FALSE())</f>
        <v>4110.08</v>
      </c>
      <c r="T3369" t="str">
        <f t="shared" si="264"/>
        <v>USD</v>
      </c>
    </row>
    <row r="3370" spans="1:20" ht="18.75" hidden="1" customHeight="1" x14ac:dyDescent="0.25">
      <c r="A3370" t="s">
        <v>2406</v>
      </c>
      <c r="B3370" t="s">
        <v>1923</v>
      </c>
      <c r="C3370" t="s">
        <v>1913</v>
      </c>
      <c r="D3370" s="24">
        <v>5815</v>
      </c>
      <c r="E3370" t="s">
        <v>1665</v>
      </c>
      <c r="F3370" t="s">
        <v>128</v>
      </c>
      <c r="G3370" t="s">
        <v>112</v>
      </c>
      <c r="H3370" t="s">
        <v>2479</v>
      </c>
      <c r="I3370" t="s">
        <v>1876</v>
      </c>
      <c r="J3370" t="s">
        <v>1948</v>
      </c>
      <c r="K3370" t="s">
        <v>2002</v>
      </c>
      <c r="L3370" s="24">
        <v>699.6</v>
      </c>
      <c r="M3370" s="25">
        <f>+VLOOKUP(E3370, TC!A:D, 4, FALSE())</f>
        <v>1.085799999026783</v>
      </c>
      <c r="N3370" s="24">
        <f t="shared" si="260"/>
        <v>699.6</v>
      </c>
      <c r="O3370" t="str">
        <f t="shared" si="261"/>
        <v>FACTURA</v>
      </c>
      <c r="P3370" t="str">
        <f t="shared" si="262"/>
        <v>2025</v>
      </c>
      <c r="Q3370" t="str">
        <f t="shared" si="263"/>
        <v>03</v>
      </c>
      <c r="R3370" t="str">
        <f>+IFERROR(VLOOKUP(I3370, Listado!A:B, 2, FALSE()), "COMERCIALIZADORA INTERNACIONAL CARIBBEAN EXOTICS S A")</f>
        <v>HINCAPIE CONTRERAS ERIKA STEFANIA</v>
      </c>
      <c r="S3370" s="25">
        <f>+VLOOKUP(E3370, TC!A:D, 2, FALSE())</f>
        <v>4110.08</v>
      </c>
      <c r="T3370" t="str">
        <f t="shared" si="264"/>
        <v>USD</v>
      </c>
    </row>
    <row r="3371" spans="1:20" ht="18.75" hidden="1" customHeight="1" x14ac:dyDescent="0.25">
      <c r="A3371" t="s">
        <v>2406</v>
      </c>
      <c r="B3371" t="s">
        <v>1923</v>
      </c>
      <c r="C3371" t="s">
        <v>1913</v>
      </c>
      <c r="D3371" s="24">
        <v>5815</v>
      </c>
      <c r="E3371" t="s">
        <v>1665</v>
      </c>
      <c r="F3371" t="s">
        <v>128</v>
      </c>
      <c r="G3371" t="s">
        <v>112</v>
      </c>
      <c r="H3371" t="s">
        <v>2479</v>
      </c>
      <c r="I3371" t="s">
        <v>1876</v>
      </c>
      <c r="J3371" t="s">
        <v>1948</v>
      </c>
      <c r="K3371" t="s">
        <v>2243</v>
      </c>
      <c r="L3371" s="24">
        <v>1033.5999999999999</v>
      </c>
      <c r="M3371" s="25">
        <f>+VLOOKUP(E3371, TC!A:D, 4, FALSE())</f>
        <v>1.085799999026783</v>
      </c>
      <c r="N3371" s="24">
        <f t="shared" si="260"/>
        <v>1033.5999999999999</v>
      </c>
      <c r="O3371" t="str">
        <f t="shared" si="261"/>
        <v>FACTURA</v>
      </c>
      <c r="P3371" t="str">
        <f t="shared" si="262"/>
        <v>2025</v>
      </c>
      <c r="Q3371" t="str">
        <f t="shared" si="263"/>
        <v>03</v>
      </c>
      <c r="R3371" t="str">
        <f>+IFERROR(VLOOKUP(I3371, Listado!A:B, 2, FALSE()), "COMERCIALIZADORA INTERNACIONAL CARIBBEAN EXOTICS S A")</f>
        <v>HINCAPIE CONTRERAS ERIKA STEFANIA</v>
      </c>
      <c r="S3371" s="25">
        <f>+VLOOKUP(E3371, TC!A:D, 2, FALSE())</f>
        <v>4110.08</v>
      </c>
      <c r="T3371" t="str">
        <f t="shared" si="264"/>
        <v>USD</v>
      </c>
    </row>
    <row r="3372" spans="1:20" ht="18.75" hidden="1" customHeight="1" x14ac:dyDescent="0.25">
      <c r="A3372" t="s">
        <v>2406</v>
      </c>
      <c r="B3372" t="s">
        <v>5</v>
      </c>
      <c r="C3372" t="s">
        <v>1913</v>
      </c>
      <c r="D3372" s="24">
        <v>11245</v>
      </c>
      <c r="E3372" t="s">
        <v>1665</v>
      </c>
      <c r="F3372" t="s">
        <v>99</v>
      </c>
      <c r="G3372" t="s">
        <v>113</v>
      </c>
      <c r="I3372" t="s">
        <v>1846</v>
      </c>
      <c r="J3372" t="s">
        <v>1915</v>
      </c>
      <c r="K3372" t="s">
        <v>2022</v>
      </c>
      <c r="L3372" s="24">
        <v>450630</v>
      </c>
      <c r="M3372" s="25">
        <f>+VLOOKUP(E3372, TC!A:D, 4, FALSE())</f>
        <v>1.085799999026783</v>
      </c>
      <c r="N3372" s="24">
        <f t="shared" si="260"/>
        <v>450630</v>
      </c>
      <c r="O3372" t="str">
        <f t="shared" si="261"/>
        <v>FACTURA</v>
      </c>
      <c r="P3372" t="str">
        <f t="shared" si="262"/>
        <v>2025</v>
      </c>
      <c r="Q3372" t="str">
        <f t="shared" si="263"/>
        <v>03</v>
      </c>
      <c r="R3372" t="str">
        <f>+IFERROR(VLOOKUP(I3372, Listado!A:B, 2, FALSE()), "COMERCIALIZADORA INTERNACIONAL CARIBBEAN EXOTICS S A")</f>
        <v>LONDOÑO ECHEVERRI ALEJANDRA</v>
      </c>
      <c r="S3372" s="25">
        <f>+VLOOKUP(E3372, TC!A:D, 2, FALSE())</f>
        <v>4110.08</v>
      </c>
      <c r="T3372" t="str">
        <f t="shared" si="264"/>
        <v>COP</v>
      </c>
    </row>
    <row r="3373" spans="1:20" ht="18.75" hidden="1" customHeight="1" x14ac:dyDescent="0.25">
      <c r="A3373" t="s">
        <v>2406</v>
      </c>
      <c r="B3373" t="s">
        <v>5</v>
      </c>
      <c r="C3373" t="s">
        <v>1913</v>
      </c>
      <c r="D3373" s="24">
        <v>11245</v>
      </c>
      <c r="E3373" t="s">
        <v>1665</v>
      </c>
      <c r="F3373" t="s">
        <v>99</v>
      </c>
      <c r="G3373" t="s">
        <v>113</v>
      </c>
      <c r="I3373" t="s">
        <v>1846</v>
      </c>
      <c r="J3373" t="s">
        <v>1915</v>
      </c>
      <c r="K3373" t="s">
        <v>2022</v>
      </c>
      <c r="L3373" s="24">
        <v>57780</v>
      </c>
      <c r="M3373" s="25">
        <f>+VLOOKUP(E3373, TC!A:D, 4, FALSE())</f>
        <v>1.085799999026783</v>
      </c>
      <c r="N3373" s="24">
        <f t="shared" si="260"/>
        <v>57780</v>
      </c>
      <c r="O3373" t="str">
        <f t="shared" si="261"/>
        <v>FACTURA</v>
      </c>
      <c r="P3373" t="str">
        <f t="shared" si="262"/>
        <v>2025</v>
      </c>
      <c r="Q3373" t="str">
        <f t="shared" si="263"/>
        <v>03</v>
      </c>
      <c r="R3373" t="str">
        <f>+IFERROR(VLOOKUP(I3373, Listado!A:B, 2, FALSE()), "COMERCIALIZADORA INTERNACIONAL CARIBBEAN EXOTICS S A")</f>
        <v>LONDOÑO ECHEVERRI ALEJANDRA</v>
      </c>
      <c r="S3373" s="25">
        <f>+VLOOKUP(E3373, TC!A:D, 2, FALSE())</f>
        <v>4110.08</v>
      </c>
      <c r="T3373" t="str">
        <f t="shared" si="264"/>
        <v>COP</v>
      </c>
    </row>
    <row r="3374" spans="1:20" ht="18.75" hidden="1" customHeight="1" x14ac:dyDescent="0.25">
      <c r="A3374" t="s">
        <v>2406</v>
      </c>
      <c r="B3374" t="s">
        <v>5</v>
      </c>
      <c r="C3374" t="s">
        <v>1913</v>
      </c>
      <c r="D3374" s="24">
        <v>11245</v>
      </c>
      <c r="E3374" t="s">
        <v>1665</v>
      </c>
      <c r="F3374" t="s">
        <v>99</v>
      </c>
      <c r="G3374" t="s">
        <v>113</v>
      </c>
      <c r="I3374" t="s">
        <v>1846</v>
      </c>
      <c r="J3374" t="s">
        <v>1915</v>
      </c>
      <c r="K3374" t="s">
        <v>2022</v>
      </c>
      <c r="L3374" s="24">
        <v>28890</v>
      </c>
      <c r="M3374" s="25">
        <f>+VLOOKUP(E3374, TC!A:D, 4, FALSE())</f>
        <v>1.085799999026783</v>
      </c>
      <c r="N3374" s="24">
        <f t="shared" si="260"/>
        <v>28890</v>
      </c>
      <c r="O3374" t="str">
        <f t="shared" si="261"/>
        <v>FACTURA</v>
      </c>
      <c r="P3374" t="str">
        <f t="shared" si="262"/>
        <v>2025</v>
      </c>
      <c r="Q3374" t="str">
        <f t="shared" si="263"/>
        <v>03</v>
      </c>
      <c r="R3374" t="str">
        <f>+IFERROR(VLOOKUP(I3374, Listado!A:B, 2, FALSE()), "COMERCIALIZADORA INTERNACIONAL CARIBBEAN EXOTICS S A")</f>
        <v>LONDOÑO ECHEVERRI ALEJANDRA</v>
      </c>
      <c r="S3374" s="25">
        <f>+VLOOKUP(E3374, TC!A:D, 2, FALSE())</f>
        <v>4110.08</v>
      </c>
      <c r="T3374" t="str">
        <f t="shared" si="264"/>
        <v>COP</v>
      </c>
    </row>
    <row r="3375" spans="1:20" ht="18.75" hidden="1" customHeight="1" x14ac:dyDescent="0.25">
      <c r="A3375" t="s">
        <v>2406</v>
      </c>
      <c r="B3375" t="s">
        <v>5</v>
      </c>
      <c r="C3375" t="s">
        <v>1913</v>
      </c>
      <c r="D3375" s="24">
        <v>11245</v>
      </c>
      <c r="E3375" t="s">
        <v>1665</v>
      </c>
      <c r="F3375" t="s">
        <v>99</v>
      </c>
      <c r="G3375" t="s">
        <v>113</v>
      </c>
      <c r="I3375" t="s">
        <v>1846</v>
      </c>
      <c r="J3375" t="s">
        <v>1915</v>
      </c>
      <c r="K3375" t="s">
        <v>2022</v>
      </c>
      <c r="L3375" s="24">
        <v>12150</v>
      </c>
      <c r="M3375" s="25">
        <f>+VLOOKUP(E3375, TC!A:D, 4, FALSE())</f>
        <v>1.085799999026783</v>
      </c>
      <c r="N3375" s="24">
        <f t="shared" si="260"/>
        <v>12150</v>
      </c>
      <c r="O3375" t="str">
        <f t="shared" si="261"/>
        <v>FACTURA</v>
      </c>
      <c r="P3375" t="str">
        <f t="shared" si="262"/>
        <v>2025</v>
      </c>
      <c r="Q3375" t="str">
        <f t="shared" si="263"/>
        <v>03</v>
      </c>
      <c r="R3375" t="str">
        <f>+IFERROR(VLOOKUP(I3375, Listado!A:B, 2, FALSE()), "COMERCIALIZADORA INTERNACIONAL CARIBBEAN EXOTICS S A")</f>
        <v>LONDOÑO ECHEVERRI ALEJANDRA</v>
      </c>
      <c r="S3375" s="25">
        <f>+VLOOKUP(E3375, TC!A:D, 2, FALSE())</f>
        <v>4110.08</v>
      </c>
      <c r="T3375" t="str">
        <f t="shared" si="264"/>
        <v>COP</v>
      </c>
    </row>
    <row r="3376" spans="1:20" ht="18.75" hidden="1" customHeight="1" x14ac:dyDescent="0.25">
      <c r="A3376" t="s">
        <v>2406</v>
      </c>
      <c r="B3376" t="s">
        <v>5</v>
      </c>
      <c r="C3376" t="s">
        <v>1913</v>
      </c>
      <c r="D3376" s="24">
        <v>11246</v>
      </c>
      <c r="E3376" t="s">
        <v>1665</v>
      </c>
      <c r="F3376" t="s">
        <v>99</v>
      </c>
      <c r="G3376" t="s">
        <v>113</v>
      </c>
      <c r="I3376" t="s">
        <v>1843</v>
      </c>
      <c r="J3376" t="s">
        <v>1915</v>
      </c>
      <c r="K3376" t="s">
        <v>2020</v>
      </c>
      <c r="L3376" s="24">
        <v>77000</v>
      </c>
      <c r="M3376" s="25">
        <f>+VLOOKUP(E3376, TC!A:D, 4, FALSE())</f>
        <v>1.085799999026783</v>
      </c>
      <c r="N3376" s="24">
        <f t="shared" si="260"/>
        <v>77000</v>
      </c>
      <c r="O3376" t="str">
        <f t="shared" si="261"/>
        <v>FACTURA</v>
      </c>
      <c r="P3376" t="str">
        <f t="shared" si="262"/>
        <v>2025</v>
      </c>
      <c r="Q3376" t="str">
        <f t="shared" si="263"/>
        <v>03</v>
      </c>
      <c r="R3376" t="str">
        <f>+IFERROR(VLOOKUP(I3376, Listado!A:B, 2, FALSE()), "COMERCIALIZADORA INTERNACIONAL CARIBBEAN EXOTICS S A")</f>
        <v>LONDOÑO ECHEVERRI ALEJANDRA</v>
      </c>
      <c r="S3376" s="25">
        <f>+VLOOKUP(E3376, TC!A:D, 2, FALSE())</f>
        <v>4110.08</v>
      </c>
      <c r="T3376" t="str">
        <f t="shared" si="264"/>
        <v>COP</v>
      </c>
    </row>
    <row r="3377" spans="1:20" ht="18.75" hidden="1" customHeight="1" x14ac:dyDescent="0.25">
      <c r="A3377" t="s">
        <v>2406</v>
      </c>
      <c r="B3377" t="s">
        <v>5</v>
      </c>
      <c r="C3377" t="s">
        <v>1913</v>
      </c>
      <c r="D3377" s="24">
        <v>11246</v>
      </c>
      <c r="E3377" t="s">
        <v>1665</v>
      </c>
      <c r="F3377" t="s">
        <v>99</v>
      </c>
      <c r="G3377" t="s">
        <v>113</v>
      </c>
      <c r="I3377" t="s">
        <v>1843</v>
      </c>
      <c r="J3377" t="s">
        <v>1915</v>
      </c>
      <c r="K3377" t="s">
        <v>2020</v>
      </c>
      <c r="L3377" s="24">
        <v>60940</v>
      </c>
      <c r="M3377" s="25">
        <f>+VLOOKUP(E3377, TC!A:D, 4, FALSE())</f>
        <v>1.085799999026783</v>
      </c>
      <c r="N3377" s="24">
        <f t="shared" si="260"/>
        <v>60940</v>
      </c>
      <c r="O3377" t="str">
        <f t="shared" si="261"/>
        <v>FACTURA</v>
      </c>
      <c r="P3377" t="str">
        <f t="shared" si="262"/>
        <v>2025</v>
      </c>
      <c r="Q3377" t="str">
        <f t="shared" si="263"/>
        <v>03</v>
      </c>
      <c r="R3377" t="str">
        <f>+IFERROR(VLOOKUP(I3377, Listado!A:B, 2, FALSE()), "COMERCIALIZADORA INTERNACIONAL CARIBBEAN EXOTICS S A")</f>
        <v>LONDOÑO ECHEVERRI ALEJANDRA</v>
      </c>
      <c r="S3377" s="25">
        <f>+VLOOKUP(E3377, TC!A:D, 2, FALSE())</f>
        <v>4110.08</v>
      </c>
      <c r="T3377" t="str">
        <f t="shared" si="264"/>
        <v>COP</v>
      </c>
    </row>
    <row r="3378" spans="1:20" ht="18.75" hidden="1" customHeight="1" x14ac:dyDescent="0.25">
      <c r="A3378" t="s">
        <v>2406</v>
      </c>
      <c r="B3378" t="s">
        <v>5</v>
      </c>
      <c r="C3378" t="s">
        <v>1913</v>
      </c>
      <c r="D3378" s="24">
        <v>11246</v>
      </c>
      <c r="E3378" t="s">
        <v>1665</v>
      </c>
      <c r="F3378" t="s">
        <v>99</v>
      </c>
      <c r="G3378" t="s">
        <v>113</v>
      </c>
      <c r="I3378" t="s">
        <v>1843</v>
      </c>
      <c r="J3378" t="s">
        <v>1915</v>
      </c>
      <c r="K3378" t="s">
        <v>2020</v>
      </c>
      <c r="L3378" s="24">
        <v>34760</v>
      </c>
      <c r="M3378" s="25">
        <f>+VLOOKUP(E3378, TC!A:D, 4, FALSE())</f>
        <v>1.085799999026783</v>
      </c>
      <c r="N3378" s="24">
        <f t="shared" si="260"/>
        <v>34760</v>
      </c>
      <c r="O3378" t="str">
        <f t="shared" si="261"/>
        <v>FACTURA</v>
      </c>
      <c r="P3378" t="str">
        <f t="shared" si="262"/>
        <v>2025</v>
      </c>
      <c r="Q3378" t="str">
        <f t="shared" si="263"/>
        <v>03</v>
      </c>
      <c r="R3378" t="str">
        <f>+IFERROR(VLOOKUP(I3378, Listado!A:B, 2, FALSE()), "COMERCIALIZADORA INTERNACIONAL CARIBBEAN EXOTICS S A")</f>
        <v>LONDOÑO ECHEVERRI ALEJANDRA</v>
      </c>
      <c r="S3378" s="25">
        <f>+VLOOKUP(E3378, TC!A:D, 2, FALSE())</f>
        <v>4110.08</v>
      </c>
      <c r="T3378" t="str">
        <f t="shared" si="264"/>
        <v>COP</v>
      </c>
    </row>
    <row r="3379" spans="1:20" ht="18.75" hidden="1" customHeight="1" x14ac:dyDescent="0.25">
      <c r="A3379" t="s">
        <v>2406</v>
      </c>
      <c r="B3379" t="s">
        <v>5</v>
      </c>
      <c r="C3379" t="s">
        <v>1913</v>
      </c>
      <c r="D3379" s="24">
        <v>11246</v>
      </c>
      <c r="E3379" t="s">
        <v>1665</v>
      </c>
      <c r="F3379" t="s">
        <v>99</v>
      </c>
      <c r="G3379" t="s">
        <v>113</v>
      </c>
      <c r="I3379" t="s">
        <v>1843</v>
      </c>
      <c r="J3379" t="s">
        <v>1915</v>
      </c>
      <c r="K3379" t="s">
        <v>2020</v>
      </c>
      <c r="L3379" s="24">
        <v>72380</v>
      </c>
      <c r="M3379" s="25">
        <f>+VLOOKUP(E3379, TC!A:D, 4, FALSE())</f>
        <v>1.085799999026783</v>
      </c>
      <c r="N3379" s="24">
        <f t="shared" si="260"/>
        <v>72380</v>
      </c>
      <c r="O3379" t="str">
        <f t="shared" si="261"/>
        <v>FACTURA</v>
      </c>
      <c r="P3379" t="str">
        <f t="shared" si="262"/>
        <v>2025</v>
      </c>
      <c r="Q3379" t="str">
        <f t="shared" si="263"/>
        <v>03</v>
      </c>
      <c r="R3379" t="str">
        <f>+IFERROR(VLOOKUP(I3379, Listado!A:B, 2, FALSE()), "COMERCIALIZADORA INTERNACIONAL CARIBBEAN EXOTICS S A")</f>
        <v>LONDOÑO ECHEVERRI ALEJANDRA</v>
      </c>
      <c r="S3379" s="25">
        <f>+VLOOKUP(E3379, TC!A:D, 2, FALSE())</f>
        <v>4110.08</v>
      </c>
      <c r="T3379" t="str">
        <f t="shared" si="264"/>
        <v>COP</v>
      </c>
    </row>
    <row r="3380" spans="1:20" ht="18.75" hidden="1" customHeight="1" x14ac:dyDescent="0.25">
      <c r="A3380" t="s">
        <v>2406</v>
      </c>
      <c r="B3380" t="s">
        <v>5</v>
      </c>
      <c r="C3380" t="s">
        <v>1913</v>
      </c>
      <c r="D3380" s="24">
        <v>11246</v>
      </c>
      <c r="E3380" t="s">
        <v>1665</v>
      </c>
      <c r="F3380" t="s">
        <v>99</v>
      </c>
      <c r="G3380" t="s">
        <v>113</v>
      </c>
      <c r="I3380" t="s">
        <v>1843</v>
      </c>
      <c r="J3380" t="s">
        <v>1915</v>
      </c>
      <c r="K3380" t="s">
        <v>2020</v>
      </c>
      <c r="L3380" s="24">
        <v>42900</v>
      </c>
      <c r="M3380" s="25">
        <f>+VLOOKUP(E3380, TC!A:D, 4, FALSE())</f>
        <v>1.085799999026783</v>
      </c>
      <c r="N3380" s="24">
        <f t="shared" si="260"/>
        <v>42900</v>
      </c>
      <c r="O3380" t="str">
        <f t="shared" si="261"/>
        <v>FACTURA</v>
      </c>
      <c r="P3380" t="str">
        <f t="shared" si="262"/>
        <v>2025</v>
      </c>
      <c r="Q3380" t="str">
        <f t="shared" si="263"/>
        <v>03</v>
      </c>
      <c r="R3380" t="str">
        <f>+IFERROR(VLOOKUP(I3380, Listado!A:B, 2, FALSE()), "COMERCIALIZADORA INTERNACIONAL CARIBBEAN EXOTICS S A")</f>
        <v>LONDOÑO ECHEVERRI ALEJANDRA</v>
      </c>
      <c r="S3380" s="25">
        <f>+VLOOKUP(E3380, TC!A:D, 2, FALSE())</f>
        <v>4110.08</v>
      </c>
      <c r="T3380" t="str">
        <f t="shared" si="264"/>
        <v>COP</v>
      </c>
    </row>
    <row r="3381" spans="1:20" ht="18.75" hidden="1" customHeight="1" x14ac:dyDescent="0.25">
      <c r="A3381" t="s">
        <v>2406</v>
      </c>
      <c r="B3381" t="s">
        <v>5</v>
      </c>
      <c r="C3381" t="s">
        <v>1913</v>
      </c>
      <c r="D3381" s="24">
        <v>11246</v>
      </c>
      <c r="E3381" t="s">
        <v>1665</v>
      </c>
      <c r="F3381" t="s">
        <v>99</v>
      </c>
      <c r="G3381" t="s">
        <v>113</v>
      </c>
      <c r="I3381" t="s">
        <v>1843</v>
      </c>
      <c r="J3381" t="s">
        <v>1915</v>
      </c>
      <c r="K3381" t="s">
        <v>2020</v>
      </c>
      <c r="L3381" s="24">
        <v>22000</v>
      </c>
      <c r="M3381" s="25">
        <f>+VLOOKUP(E3381, TC!A:D, 4, FALSE())</f>
        <v>1.085799999026783</v>
      </c>
      <c r="N3381" s="24">
        <f t="shared" si="260"/>
        <v>22000</v>
      </c>
      <c r="O3381" t="str">
        <f t="shared" si="261"/>
        <v>FACTURA</v>
      </c>
      <c r="P3381" t="str">
        <f t="shared" si="262"/>
        <v>2025</v>
      </c>
      <c r="Q3381" t="str">
        <f t="shared" si="263"/>
        <v>03</v>
      </c>
      <c r="R3381" t="str">
        <f>+IFERROR(VLOOKUP(I3381, Listado!A:B, 2, FALSE()), "COMERCIALIZADORA INTERNACIONAL CARIBBEAN EXOTICS S A")</f>
        <v>LONDOÑO ECHEVERRI ALEJANDRA</v>
      </c>
      <c r="S3381" s="25">
        <f>+VLOOKUP(E3381, TC!A:D, 2, FALSE())</f>
        <v>4110.08</v>
      </c>
      <c r="T3381" t="str">
        <f t="shared" si="264"/>
        <v>COP</v>
      </c>
    </row>
    <row r="3382" spans="1:20" ht="18.75" hidden="1" customHeight="1" x14ac:dyDescent="0.25">
      <c r="A3382" t="s">
        <v>2406</v>
      </c>
      <c r="B3382" t="s">
        <v>5</v>
      </c>
      <c r="C3382" t="s">
        <v>1913</v>
      </c>
      <c r="D3382" s="24">
        <v>11246</v>
      </c>
      <c r="E3382" t="s">
        <v>1665</v>
      </c>
      <c r="F3382" t="s">
        <v>99</v>
      </c>
      <c r="G3382" t="s">
        <v>113</v>
      </c>
      <c r="I3382" t="s">
        <v>1843</v>
      </c>
      <c r="J3382" t="s">
        <v>1915</v>
      </c>
      <c r="K3382" t="s">
        <v>2020</v>
      </c>
      <c r="L3382" s="24">
        <v>15620</v>
      </c>
      <c r="M3382" s="25">
        <f>+VLOOKUP(E3382, TC!A:D, 4, FALSE())</f>
        <v>1.085799999026783</v>
      </c>
      <c r="N3382" s="24">
        <f t="shared" si="260"/>
        <v>15620</v>
      </c>
      <c r="O3382" t="str">
        <f t="shared" si="261"/>
        <v>FACTURA</v>
      </c>
      <c r="P3382" t="str">
        <f t="shared" si="262"/>
        <v>2025</v>
      </c>
      <c r="Q3382" t="str">
        <f t="shared" si="263"/>
        <v>03</v>
      </c>
      <c r="R3382" t="str">
        <f>+IFERROR(VLOOKUP(I3382, Listado!A:B, 2, FALSE()), "COMERCIALIZADORA INTERNACIONAL CARIBBEAN EXOTICS S A")</f>
        <v>LONDOÑO ECHEVERRI ALEJANDRA</v>
      </c>
      <c r="S3382" s="25">
        <f>+VLOOKUP(E3382, TC!A:D, 2, FALSE())</f>
        <v>4110.08</v>
      </c>
      <c r="T3382" t="str">
        <f t="shared" si="264"/>
        <v>COP</v>
      </c>
    </row>
    <row r="3383" spans="1:20" ht="18.75" hidden="1" customHeight="1" x14ac:dyDescent="0.25">
      <c r="A3383" t="s">
        <v>2406</v>
      </c>
      <c r="B3383" t="s">
        <v>5</v>
      </c>
      <c r="C3383" t="s">
        <v>1913</v>
      </c>
      <c r="D3383" s="24">
        <v>11246</v>
      </c>
      <c r="E3383" t="s">
        <v>1665</v>
      </c>
      <c r="F3383" t="s">
        <v>99</v>
      </c>
      <c r="G3383" t="s">
        <v>113</v>
      </c>
      <c r="I3383" t="s">
        <v>1843</v>
      </c>
      <c r="J3383" t="s">
        <v>1915</v>
      </c>
      <c r="K3383" t="s">
        <v>2020</v>
      </c>
      <c r="L3383" s="24">
        <v>4400</v>
      </c>
      <c r="M3383" s="25">
        <f>+VLOOKUP(E3383, TC!A:D, 4, FALSE())</f>
        <v>1.085799999026783</v>
      </c>
      <c r="N3383" s="24">
        <f t="shared" si="260"/>
        <v>4400</v>
      </c>
      <c r="O3383" t="str">
        <f t="shared" si="261"/>
        <v>FACTURA</v>
      </c>
      <c r="P3383" t="str">
        <f t="shared" si="262"/>
        <v>2025</v>
      </c>
      <c r="Q3383" t="str">
        <f t="shared" si="263"/>
        <v>03</v>
      </c>
      <c r="R3383" t="str">
        <f>+IFERROR(VLOOKUP(I3383, Listado!A:B, 2, FALSE()), "COMERCIALIZADORA INTERNACIONAL CARIBBEAN EXOTICS S A")</f>
        <v>LONDOÑO ECHEVERRI ALEJANDRA</v>
      </c>
      <c r="S3383" s="25">
        <f>+VLOOKUP(E3383, TC!A:D, 2, FALSE())</f>
        <v>4110.08</v>
      </c>
      <c r="T3383" t="str">
        <f t="shared" si="264"/>
        <v>COP</v>
      </c>
    </row>
    <row r="3384" spans="1:20" ht="18.75" hidden="1" customHeight="1" x14ac:dyDescent="0.25">
      <c r="A3384" t="s">
        <v>2406</v>
      </c>
      <c r="B3384" t="s">
        <v>5</v>
      </c>
      <c r="C3384" t="s">
        <v>1913</v>
      </c>
      <c r="D3384" s="24">
        <v>11247</v>
      </c>
      <c r="E3384" t="s">
        <v>1665</v>
      </c>
      <c r="F3384" t="s">
        <v>99</v>
      </c>
      <c r="G3384" t="s">
        <v>1914</v>
      </c>
      <c r="I3384" t="s">
        <v>1841</v>
      </c>
      <c r="J3384" t="s">
        <v>1915</v>
      </c>
      <c r="K3384" t="s">
        <v>2020</v>
      </c>
      <c r="L3384" s="24">
        <v>112200</v>
      </c>
      <c r="M3384" s="25">
        <f>+VLOOKUP(E3384, TC!A:D, 4, FALSE())</f>
        <v>1.085799999026783</v>
      </c>
      <c r="N3384" s="24">
        <f t="shared" si="260"/>
        <v>112200</v>
      </c>
      <c r="O3384" t="str">
        <f t="shared" si="261"/>
        <v>FACTURA</v>
      </c>
      <c r="P3384" t="str">
        <f t="shared" si="262"/>
        <v>2025</v>
      </c>
      <c r="Q3384" t="str">
        <f t="shared" si="263"/>
        <v>03</v>
      </c>
      <c r="R3384" t="str">
        <f>+IFERROR(VLOOKUP(I3384, Listado!A:B, 2, FALSE()), "COMERCIALIZADORA INTERNACIONAL CARIBBEAN EXOTICS S A")</f>
        <v>LONDOÑO ECHEVERRI ALEJANDRA</v>
      </c>
      <c r="S3384" s="25">
        <f>+VLOOKUP(E3384, TC!A:D, 2, FALSE())</f>
        <v>4110.08</v>
      </c>
      <c r="T3384" t="str">
        <f t="shared" si="264"/>
        <v>COP</v>
      </c>
    </row>
    <row r="3385" spans="1:20" ht="18.75" hidden="1" customHeight="1" x14ac:dyDescent="0.25">
      <c r="A3385" t="s">
        <v>2406</v>
      </c>
      <c r="B3385" t="s">
        <v>5</v>
      </c>
      <c r="C3385" t="s">
        <v>1913</v>
      </c>
      <c r="D3385" s="24">
        <v>11247</v>
      </c>
      <c r="E3385" t="s">
        <v>1665</v>
      </c>
      <c r="F3385" t="s">
        <v>99</v>
      </c>
      <c r="G3385" t="s">
        <v>1914</v>
      </c>
      <c r="I3385" t="s">
        <v>1841</v>
      </c>
      <c r="J3385" t="s">
        <v>1915</v>
      </c>
      <c r="K3385" t="s">
        <v>2020</v>
      </c>
      <c r="L3385" s="24">
        <v>49050</v>
      </c>
      <c r="M3385" s="25">
        <f>+VLOOKUP(E3385, TC!A:D, 4, FALSE())</f>
        <v>1.085799999026783</v>
      </c>
      <c r="N3385" s="24">
        <f t="shared" si="260"/>
        <v>49050</v>
      </c>
      <c r="O3385" t="str">
        <f t="shared" si="261"/>
        <v>FACTURA</v>
      </c>
      <c r="P3385" t="str">
        <f t="shared" si="262"/>
        <v>2025</v>
      </c>
      <c r="Q3385" t="str">
        <f t="shared" si="263"/>
        <v>03</v>
      </c>
      <c r="R3385" t="str">
        <f>+IFERROR(VLOOKUP(I3385, Listado!A:B, 2, FALSE()), "COMERCIALIZADORA INTERNACIONAL CARIBBEAN EXOTICS S A")</f>
        <v>LONDOÑO ECHEVERRI ALEJANDRA</v>
      </c>
      <c r="S3385" s="25">
        <f>+VLOOKUP(E3385, TC!A:D, 2, FALSE())</f>
        <v>4110.08</v>
      </c>
      <c r="T3385" t="str">
        <f t="shared" si="264"/>
        <v>COP</v>
      </c>
    </row>
    <row r="3386" spans="1:20" ht="18.75" hidden="1" customHeight="1" x14ac:dyDescent="0.25">
      <c r="A3386" t="s">
        <v>2406</v>
      </c>
      <c r="B3386" t="s">
        <v>5</v>
      </c>
      <c r="C3386" t="s">
        <v>1913</v>
      </c>
      <c r="D3386" s="24">
        <v>11247</v>
      </c>
      <c r="E3386" t="s">
        <v>1665</v>
      </c>
      <c r="F3386" t="s">
        <v>99</v>
      </c>
      <c r="G3386" t="s">
        <v>1914</v>
      </c>
      <c r="I3386" t="s">
        <v>1841</v>
      </c>
      <c r="J3386" t="s">
        <v>1915</v>
      </c>
      <c r="K3386" t="s">
        <v>2020</v>
      </c>
      <c r="L3386" s="24">
        <v>84900</v>
      </c>
      <c r="M3386" s="25">
        <f>+VLOOKUP(E3386, TC!A:D, 4, FALSE())</f>
        <v>1.085799999026783</v>
      </c>
      <c r="N3386" s="24">
        <f t="shared" si="260"/>
        <v>84900</v>
      </c>
      <c r="O3386" t="str">
        <f t="shared" si="261"/>
        <v>FACTURA</v>
      </c>
      <c r="P3386" t="str">
        <f t="shared" si="262"/>
        <v>2025</v>
      </c>
      <c r="Q3386" t="str">
        <f t="shared" si="263"/>
        <v>03</v>
      </c>
      <c r="R3386" t="str">
        <f>+IFERROR(VLOOKUP(I3386, Listado!A:B, 2, FALSE()), "COMERCIALIZADORA INTERNACIONAL CARIBBEAN EXOTICS S A")</f>
        <v>LONDOÑO ECHEVERRI ALEJANDRA</v>
      </c>
      <c r="S3386" s="25">
        <f>+VLOOKUP(E3386, TC!A:D, 2, FALSE())</f>
        <v>4110.08</v>
      </c>
      <c r="T3386" t="str">
        <f t="shared" si="264"/>
        <v>COP</v>
      </c>
    </row>
    <row r="3387" spans="1:20" ht="18.75" hidden="1" customHeight="1" x14ac:dyDescent="0.25">
      <c r="A3387" t="s">
        <v>2406</v>
      </c>
      <c r="B3387" t="s">
        <v>5</v>
      </c>
      <c r="C3387" t="s">
        <v>1913</v>
      </c>
      <c r="D3387" s="24">
        <v>11247</v>
      </c>
      <c r="E3387" t="s">
        <v>1665</v>
      </c>
      <c r="F3387" t="s">
        <v>99</v>
      </c>
      <c r="G3387" t="s">
        <v>1914</v>
      </c>
      <c r="I3387" t="s">
        <v>1841</v>
      </c>
      <c r="J3387" t="s">
        <v>1915</v>
      </c>
      <c r="K3387" t="s">
        <v>2020</v>
      </c>
      <c r="L3387" s="24">
        <v>54750</v>
      </c>
      <c r="M3387" s="25">
        <f>+VLOOKUP(E3387, TC!A:D, 4, FALSE())</f>
        <v>1.085799999026783</v>
      </c>
      <c r="N3387" s="24">
        <f t="shared" si="260"/>
        <v>54750</v>
      </c>
      <c r="O3387" t="str">
        <f t="shared" si="261"/>
        <v>FACTURA</v>
      </c>
      <c r="P3387" t="str">
        <f t="shared" si="262"/>
        <v>2025</v>
      </c>
      <c r="Q3387" t="str">
        <f t="shared" si="263"/>
        <v>03</v>
      </c>
      <c r="R3387" t="str">
        <f>+IFERROR(VLOOKUP(I3387, Listado!A:B, 2, FALSE()), "COMERCIALIZADORA INTERNACIONAL CARIBBEAN EXOTICS S A")</f>
        <v>LONDOÑO ECHEVERRI ALEJANDRA</v>
      </c>
      <c r="S3387" s="25">
        <f>+VLOOKUP(E3387, TC!A:D, 2, FALSE())</f>
        <v>4110.08</v>
      </c>
      <c r="T3387" t="str">
        <f t="shared" si="264"/>
        <v>COP</v>
      </c>
    </row>
    <row r="3388" spans="1:20" ht="18.75" hidden="1" customHeight="1" x14ac:dyDescent="0.25">
      <c r="A3388" t="s">
        <v>2406</v>
      </c>
      <c r="B3388" t="s">
        <v>5</v>
      </c>
      <c r="C3388" t="s">
        <v>1913</v>
      </c>
      <c r="D3388" s="24">
        <v>11247</v>
      </c>
      <c r="E3388" t="s">
        <v>1665</v>
      </c>
      <c r="F3388" t="s">
        <v>99</v>
      </c>
      <c r="G3388" t="s">
        <v>1914</v>
      </c>
      <c r="I3388" t="s">
        <v>1841</v>
      </c>
      <c r="J3388" t="s">
        <v>1915</v>
      </c>
      <c r="K3388" t="s">
        <v>2020</v>
      </c>
      <c r="L3388" s="24">
        <v>82650</v>
      </c>
      <c r="M3388" s="25">
        <f>+VLOOKUP(E3388, TC!A:D, 4, FALSE())</f>
        <v>1.085799999026783</v>
      </c>
      <c r="N3388" s="24">
        <f t="shared" si="260"/>
        <v>82650</v>
      </c>
      <c r="O3388" t="str">
        <f t="shared" si="261"/>
        <v>FACTURA</v>
      </c>
      <c r="P3388" t="str">
        <f t="shared" si="262"/>
        <v>2025</v>
      </c>
      <c r="Q3388" t="str">
        <f t="shared" si="263"/>
        <v>03</v>
      </c>
      <c r="R3388" t="str">
        <f>+IFERROR(VLOOKUP(I3388, Listado!A:B, 2, FALSE()), "COMERCIALIZADORA INTERNACIONAL CARIBBEAN EXOTICS S A")</f>
        <v>LONDOÑO ECHEVERRI ALEJANDRA</v>
      </c>
      <c r="S3388" s="25">
        <f>+VLOOKUP(E3388, TC!A:D, 2, FALSE())</f>
        <v>4110.08</v>
      </c>
      <c r="T3388" t="str">
        <f t="shared" si="264"/>
        <v>COP</v>
      </c>
    </row>
    <row r="3389" spans="1:20" ht="18.75" hidden="1" customHeight="1" x14ac:dyDescent="0.25">
      <c r="A3389" t="s">
        <v>2406</v>
      </c>
      <c r="B3389" t="s">
        <v>5</v>
      </c>
      <c r="C3389" t="s">
        <v>1913</v>
      </c>
      <c r="D3389" s="24">
        <v>11247</v>
      </c>
      <c r="E3389" t="s">
        <v>1665</v>
      </c>
      <c r="F3389" t="s">
        <v>99</v>
      </c>
      <c r="G3389" t="s">
        <v>1914</v>
      </c>
      <c r="I3389" t="s">
        <v>1841</v>
      </c>
      <c r="J3389" t="s">
        <v>1915</v>
      </c>
      <c r="K3389" t="s">
        <v>2020</v>
      </c>
      <c r="L3389" s="24">
        <v>78300</v>
      </c>
      <c r="M3389" s="25">
        <f>+VLOOKUP(E3389, TC!A:D, 4, FALSE())</f>
        <v>1.085799999026783</v>
      </c>
      <c r="N3389" s="24">
        <f t="shared" si="260"/>
        <v>78300</v>
      </c>
      <c r="O3389" t="str">
        <f t="shared" si="261"/>
        <v>FACTURA</v>
      </c>
      <c r="P3389" t="str">
        <f t="shared" si="262"/>
        <v>2025</v>
      </c>
      <c r="Q3389" t="str">
        <f t="shared" si="263"/>
        <v>03</v>
      </c>
      <c r="R3389" t="str">
        <f>+IFERROR(VLOOKUP(I3389, Listado!A:B, 2, FALSE()), "COMERCIALIZADORA INTERNACIONAL CARIBBEAN EXOTICS S A")</f>
        <v>LONDOÑO ECHEVERRI ALEJANDRA</v>
      </c>
      <c r="S3389" s="25">
        <f>+VLOOKUP(E3389, TC!A:D, 2, FALSE())</f>
        <v>4110.08</v>
      </c>
      <c r="T3389" t="str">
        <f t="shared" si="264"/>
        <v>COP</v>
      </c>
    </row>
    <row r="3390" spans="1:20" ht="18.75" hidden="1" customHeight="1" x14ac:dyDescent="0.25">
      <c r="A3390" t="s">
        <v>2406</v>
      </c>
      <c r="B3390" t="s">
        <v>5</v>
      </c>
      <c r="C3390" t="s">
        <v>1913</v>
      </c>
      <c r="D3390" s="24">
        <v>11247</v>
      </c>
      <c r="E3390" t="s">
        <v>1665</v>
      </c>
      <c r="F3390" t="s">
        <v>99</v>
      </c>
      <c r="G3390" t="s">
        <v>1914</v>
      </c>
      <c r="I3390" t="s">
        <v>1841</v>
      </c>
      <c r="J3390" t="s">
        <v>1915</v>
      </c>
      <c r="K3390" t="s">
        <v>2020</v>
      </c>
      <c r="L3390" s="24">
        <v>19350</v>
      </c>
      <c r="M3390" s="25">
        <f>+VLOOKUP(E3390, TC!A:D, 4, FALSE())</f>
        <v>1.085799999026783</v>
      </c>
      <c r="N3390" s="24">
        <f t="shared" si="260"/>
        <v>19350</v>
      </c>
      <c r="O3390" t="str">
        <f t="shared" si="261"/>
        <v>FACTURA</v>
      </c>
      <c r="P3390" t="str">
        <f t="shared" si="262"/>
        <v>2025</v>
      </c>
      <c r="Q3390" t="str">
        <f t="shared" si="263"/>
        <v>03</v>
      </c>
      <c r="R3390" t="str">
        <f>+IFERROR(VLOOKUP(I3390, Listado!A:B, 2, FALSE()), "COMERCIALIZADORA INTERNACIONAL CARIBBEAN EXOTICS S A")</f>
        <v>LONDOÑO ECHEVERRI ALEJANDRA</v>
      </c>
      <c r="S3390" s="25">
        <f>+VLOOKUP(E3390, TC!A:D, 2, FALSE())</f>
        <v>4110.08</v>
      </c>
      <c r="T3390" t="str">
        <f t="shared" si="264"/>
        <v>COP</v>
      </c>
    </row>
    <row r="3391" spans="1:20" ht="18.75" hidden="1" customHeight="1" x14ac:dyDescent="0.25">
      <c r="A3391" t="s">
        <v>2406</v>
      </c>
      <c r="B3391" t="s">
        <v>5</v>
      </c>
      <c r="C3391" t="s">
        <v>1913</v>
      </c>
      <c r="D3391" s="24">
        <v>11247</v>
      </c>
      <c r="E3391" t="s">
        <v>1665</v>
      </c>
      <c r="F3391" t="s">
        <v>99</v>
      </c>
      <c r="G3391" t="s">
        <v>1914</v>
      </c>
      <c r="I3391" t="s">
        <v>1841</v>
      </c>
      <c r="J3391" t="s">
        <v>1915</v>
      </c>
      <c r="K3391" t="s">
        <v>2020</v>
      </c>
      <c r="L3391" s="24">
        <v>24750</v>
      </c>
      <c r="M3391" s="25">
        <f>+VLOOKUP(E3391, TC!A:D, 4, FALSE())</f>
        <v>1.085799999026783</v>
      </c>
      <c r="N3391" s="24">
        <f t="shared" si="260"/>
        <v>24750</v>
      </c>
      <c r="O3391" t="str">
        <f t="shared" si="261"/>
        <v>FACTURA</v>
      </c>
      <c r="P3391" t="str">
        <f t="shared" si="262"/>
        <v>2025</v>
      </c>
      <c r="Q3391" t="str">
        <f t="shared" si="263"/>
        <v>03</v>
      </c>
      <c r="R3391" t="str">
        <f>+IFERROR(VLOOKUP(I3391, Listado!A:B, 2, FALSE()), "COMERCIALIZADORA INTERNACIONAL CARIBBEAN EXOTICS S A")</f>
        <v>LONDOÑO ECHEVERRI ALEJANDRA</v>
      </c>
      <c r="S3391" s="25">
        <f>+VLOOKUP(E3391, TC!A:D, 2, FALSE())</f>
        <v>4110.08</v>
      </c>
      <c r="T3391" t="str">
        <f t="shared" si="264"/>
        <v>COP</v>
      </c>
    </row>
    <row r="3392" spans="1:20" ht="18.75" hidden="1" customHeight="1" x14ac:dyDescent="0.25">
      <c r="A3392" t="s">
        <v>2406</v>
      </c>
      <c r="B3392" t="s">
        <v>5</v>
      </c>
      <c r="C3392" t="s">
        <v>1913</v>
      </c>
      <c r="D3392" s="24">
        <v>11247</v>
      </c>
      <c r="E3392" t="s">
        <v>1665</v>
      </c>
      <c r="F3392" t="s">
        <v>99</v>
      </c>
      <c r="G3392" t="s">
        <v>1914</v>
      </c>
      <c r="I3392" t="s">
        <v>1841</v>
      </c>
      <c r="J3392" t="s">
        <v>1915</v>
      </c>
      <c r="K3392" t="s">
        <v>2020</v>
      </c>
      <c r="L3392" s="24">
        <v>19050</v>
      </c>
      <c r="M3392" s="25">
        <f>+VLOOKUP(E3392, TC!A:D, 4, FALSE())</f>
        <v>1.085799999026783</v>
      </c>
      <c r="N3392" s="24">
        <f t="shared" si="260"/>
        <v>19050</v>
      </c>
      <c r="O3392" t="str">
        <f t="shared" si="261"/>
        <v>FACTURA</v>
      </c>
      <c r="P3392" t="str">
        <f t="shared" si="262"/>
        <v>2025</v>
      </c>
      <c r="Q3392" t="str">
        <f t="shared" si="263"/>
        <v>03</v>
      </c>
      <c r="R3392" t="str">
        <f>+IFERROR(VLOOKUP(I3392, Listado!A:B, 2, FALSE()), "COMERCIALIZADORA INTERNACIONAL CARIBBEAN EXOTICS S A")</f>
        <v>LONDOÑO ECHEVERRI ALEJANDRA</v>
      </c>
      <c r="S3392" s="25">
        <f>+VLOOKUP(E3392, TC!A:D, 2, FALSE())</f>
        <v>4110.08</v>
      </c>
      <c r="T3392" t="str">
        <f t="shared" si="264"/>
        <v>COP</v>
      </c>
    </row>
    <row r="3393" spans="1:20" ht="18.75" hidden="1" customHeight="1" x14ac:dyDescent="0.25">
      <c r="A3393" t="s">
        <v>2406</v>
      </c>
      <c r="B3393" t="s">
        <v>5</v>
      </c>
      <c r="C3393" t="s">
        <v>1913</v>
      </c>
      <c r="D3393" s="24">
        <v>11247</v>
      </c>
      <c r="E3393" t="s">
        <v>1665</v>
      </c>
      <c r="F3393" t="s">
        <v>99</v>
      </c>
      <c r="G3393" t="s">
        <v>1914</v>
      </c>
      <c r="I3393" t="s">
        <v>1841</v>
      </c>
      <c r="J3393" t="s">
        <v>1915</v>
      </c>
      <c r="K3393" t="s">
        <v>2020</v>
      </c>
      <c r="L3393" s="24">
        <v>10950</v>
      </c>
      <c r="M3393" s="25">
        <f>+VLOOKUP(E3393, TC!A:D, 4, FALSE())</f>
        <v>1.085799999026783</v>
      </c>
      <c r="N3393" s="24">
        <f t="shared" si="260"/>
        <v>10950</v>
      </c>
      <c r="O3393" t="str">
        <f t="shared" si="261"/>
        <v>FACTURA</v>
      </c>
      <c r="P3393" t="str">
        <f t="shared" si="262"/>
        <v>2025</v>
      </c>
      <c r="Q3393" t="str">
        <f t="shared" si="263"/>
        <v>03</v>
      </c>
      <c r="R3393" t="str">
        <f>+IFERROR(VLOOKUP(I3393, Listado!A:B, 2, FALSE()), "COMERCIALIZADORA INTERNACIONAL CARIBBEAN EXOTICS S A")</f>
        <v>LONDOÑO ECHEVERRI ALEJANDRA</v>
      </c>
      <c r="S3393" s="25">
        <f>+VLOOKUP(E3393, TC!A:D, 2, FALSE())</f>
        <v>4110.08</v>
      </c>
      <c r="T3393" t="str">
        <f t="shared" si="264"/>
        <v>COP</v>
      </c>
    </row>
    <row r="3394" spans="1:20" ht="18.75" hidden="1" customHeight="1" x14ac:dyDescent="0.25">
      <c r="A3394" t="s">
        <v>2406</v>
      </c>
      <c r="B3394" t="s">
        <v>5</v>
      </c>
      <c r="C3394" t="s">
        <v>1913</v>
      </c>
      <c r="D3394" s="24">
        <v>11247</v>
      </c>
      <c r="E3394" t="s">
        <v>1665</v>
      </c>
      <c r="F3394" t="s">
        <v>99</v>
      </c>
      <c r="G3394" t="s">
        <v>1914</v>
      </c>
      <c r="I3394" t="s">
        <v>1841</v>
      </c>
      <c r="J3394" t="s">
        <v>1915</v>
      </c>
      <c r="K3394" t="s">
        <v>2020</v>
      </c>
      <c r="L3394" s="24">
        <v>3300</v>
      </c>
      <c r="M3394" s="25">
        <f>+VLOOKUP(E3394, TC!A:D, 4, FALSE())</f>
        <v>1.085799999026783</v>
      </c>
      <c r="N3394" s="24">
        <f t="shared" ref="N3394:N3457" si="265">+IF(F3394="EUR", (M3394*L3394), IF(I3394="JUAN MATAS SAS", (L3394/S3394), L3394))</f>
        <v>3300</v>
      </c>
      <c r="O3394" t="str">
        <f t="shared" ref="O3394:O3457" si="266">+IF(C3394="CFE", "FACTURA", IF(ISERROR(SEARCH("ANULA", H3394))=FALSE(), "ANULACIÓN FE", IF(ISERROR(SEARCH("CANCELLATION", H3394))=FALSE(), "ANULACIÓN FE", "NOTAS")))</f>
        <v>FACTURA</v>
      </c>
      <c r="P3394" t="str">
        <f t="shared" ref="P3394:P3457" si="267">+LEFT(E3394, 4)</f>
        <v>2025</v>
      </c>
      <c r="Q3394" t="str">
        <f t="shared" ref="Q3394:Q3457" si="268">+MID(E3394, 5, 2)</f>
        <v>03</v>
      </c>
      <c r="R3394" t="str">
        <f>+IFERROR(VLOOKUP(I3394, Listado!A:B, 2, FALSE()), "COMERCIALIZADORA INTERNACIONAL CARIBBEAN EXOTICS S A")</f>
        <v>LONDOÑO ECHEVERRI ALEJANDRA</v>
      </c>
      <c r="S3394" s="25">
        <f>+VLOOKUP(E3394, TC!A:D, 2, FALSE())</f>
        <v>4110.08</v>
      </c>
      <c r="T3394" t="str">
        <f t="shared" ref="T3394:T3457" si="269">+IF(I3394="JUAN MATAS SAS", "USD", F3394)</f>
        <v>COP</v>
      </c>
    </row>
    <row r="3395" spans="1:20" ht="18.75" hidden="1" customHeight="1" x14ac:dyDescent="0.25">
      <c r="A3395" t="s">
        <v>2406</v>
      </c>
      <c r="B3395" t="s">
        <v>5</v>
      </c>
      <c r="C3395" t="s">
        <v>1913</v>
      </c>
      <c r="D3395" s="24">
        <v>11248</v>
      </c>
      <c r="E3395" t="s">
        <v>1665</v>
      </c>
      <c r="F3395" t="s">
        <v>99</v>
      </c>
      <c r="G3395" t="s">
        <v>1914</v>
      </c>
      <c r="I3395" t="s">
        <v>1841</v>
      </c>
      <c r="J3395" t="s">
        <v>1915</v>
      </c>
      <c r="K3395" t="s">
        <v>2022</v>
      </c>
      <c r="L3395" s="24">
        <v>230560</v>
      </c>
      <c r="M3395" s="25">
        <f>+VLOOKUP(E3395, TC!A:D, 4, FALSE())</f>
        <v>1.085799999026783</v>
      </c>
      <c r="N3395" s="24">
        <f t="shared" si="265"/>
        <v>230560</v>
      </c>
      <c r="O3395" t="str">
        <f t="shared" si="266"/>
        <v>FACTURA</v>
      </c>
      <c r="P3395" t="str">
        <f t="shared" si="267"/>
        <v>2025</v>
      </c>
      <c r="Q3395" t="str">
        <f t="shared" si="268"/>
        <v>03</v>
      </c>
      <c r="R3395" t="str">
        <f>+IFERROR(VLOOKUP(I3395, Listado!A:B, 2, FALSE()), "COMERCIALIZADORA INTERNACIONAL CARIBBEAN EXOTICS S A")</f>
        <v>LONDOÑO ECHEVERRI ALEJANDRA</v>
      </c>
      <c r="S3395" s="25">
        <f>+VLOOKUP(E3395, TC!A:D, 2, FALSE())</f>
        <v>4110.08</v>
      </c>
      <c r="T3395" t="str">
        <f t="shared" si="269"/>
        <v>COP</v>
      </c>
    </row>
    <row r="3396" spans="1:20" ht="18.75" hidden="1" customHeight="1" x14ac:dyDescent="0.25">
      <c r="A3396" t="s">
        <v>2406</v>
      </c>
      <c r="B3396" t="s">
        <v>5</v>
      </c>
      <c r="C3396" t="s">
        <v>1913</v>
      </c>
      <c r="D3396" s="24">
        <v>11248</v>
      </c>
      <c r="E3396" t="s">
        <v>1665</v>
      </c>
      <c r="F3396" t="s">
        <v>99</v>
      </c>
      <c r="G3396" t="s">
        <v>1914</v>
      </c>
      <c r="I3396" t="s">
        <v>1841</v>
      </c>
      <c r="J3396" t="s">
        <v>1915</v>
      </c>
      <c r="K3396" t="s">
        <v>2022</v>
      </c>
      <c r="L3396" s="24">
        <v>44000</v>
      </c>
      <c r="M3396" s="25">
        <f>+VLOOKUP(E3396, TC!A:D, 4, FALSE())</f>
        <v>1.085799999026783</v>
      </c>
      <c r="N3396" s="24">
        <f t="shared" si="265"/>
        <v>44000</v>
      </c>
      <c r="O3396" t="str">
        <f t="shared" si="266"/>
        <v>FACTURA</v>
      </c>
      <c r="P3396" t="str">
        <f t="shared" si="267"/>
        <v>2025</v>
      </c>
      <c r="Q3396" t="str">
        <f t="shared" si="268"/>
        <v>03</v>
      </c>
      <c r="R3396" t="str">
        <f>+IFERROR(VLOOKUP(I3396, Listado!A:B, 2, FALSE()), "COMERCIALIZADORA INTERNACIONAL CARIBBEAN EXOTICS S A")</f>
        <v>LONDOÑO ECHEVERRI ALEJANDRA</v>
      </c>
      <c r="S3396" s="25">
        <f>+VLOOKUP(E3396, TC!A:D, 2, FALSE())</f>
        <v>4110.08</v>
      </c>
      <c r="T3396" t="str">
        <f t="shared" si="269"/>
        <v>COP</v>
      </c>
    </row>
    <row r="3397" spans="1:20" ht="18.75" hidden="1" customHeight="1" x14ac:dyDescent="0.25">
      <c r="A3397" t="s">
        <v>2406</v>
      </c>
      <c r="B3397" t="s">
        <v>5</v>
      </c>
      <c r="C3397" t="s">
        <v>1913</v>
      </c>
      <c r="D3397" s="24">
        <v>11248</v>
      </c>
      <c r="E3397" t="s">
        <v>1665</v>
      </c>
      <c r="F3397" t="s">
        <v>99</v>
      </c>
      <c r="G3397" t="s">
        <v>1914</v>
      </c>
      <c r="I3397" t="s">
        <v>1841</v>
      </c>
      <c r="J3397" t="s">
        <v>1915</v>
      </c>
      <c r="K3397" t="s">
        <v>2022</v>
      </c>
      <c r="L3397" s="24">
        <v>14740</v>
      </c>
      <c r="M3397" s="25">
        <f>+VLOOKUP(E3397, TC!A:D, 4, FALSE())</f>
        <v>1.085799999026783</v>
      </c>
      <c r="N3397" s="24">
        <f t="shared" si="265"/>
        <v>14740</v>
      </c>
      <c r="O3397" t="str">
        <f t="shared" si="266"/>
        <v>FACTURA</v>
      </c>
      <c r="P3397" t="str">
        <f t="shared" si="267"/>
        <v>2025</v>
      </c>
      <c r="Q3397" t="str">
        <f t="shared" si="268"/>
        <v>03</v>
      </c>
      <c r="R3397" t="str">
        <f>+IFERROR(VLOOKUP(I3397, Listado!A:B, 2, FALSE()), "COMERCIALIZADORA INTERNACIONAL CARIBBEAN EXOTICS S A")</f>
        <v>LONDOÑO ECHEVERRI ALEJANDRA</v>
      </c>
      <c r="S3397" s="25">
        <f>+VLOOKUP(E3397, TC!A:D, 2, FALSE())</f>
        <v>4110.08</v>
      </c>
      <c r="T3397" t="str">
        <f t="shared" si="269"/>
        <v>COP</v>
      </c>
    </row>
    <row r="3398" spans="1:20" ht="18.75" hidden="1" customHeight="1" x14ac:dyDescent="0.25">
      <c r="A3398" t="s">
        <v>2406</v>
      </c>
      <c r="B3398" t="s">
        <v>5</v>
      </c>
      <c r="C3398" t="s">
        <v>1913</v>
      </c>
      <c r="D3398" s="24">
        <v>11248</v>
      </c>
      <c r="E3398" t="s">
        <v>1665</v>
      </c>
      <c r="F3398" t="s">
        <v>99</v>
      </c>
      <c r="G3398" t="s">
        <v>1914</v>
      </c>
      <c r="I3398" t="s">
        <v>1841</v>
      </c>
      <c r="J3398" t="s">
        <v>1915</v>
      </c>
      <c r="K3398" t="s">
        <v>2022</v>
      </c>
      <c r="L3398" s="24">
        <v>660</v>
      </c>
      <c r="M3398" s="25">
        <f>+VLOOKUP(E3398, TC!A:D, 4, FALSE())</f>
        <v>1.085799999026783</v>
      </c>
      <c r="N3398" s="24">
        <f t="shared" si="265"/>
        <v>660</v>
      </c>
      <c r="O3398" t="str">
        <f t="shared" si="266"/>
        <v>FACTURA</v>
      </c>
      <c r="P3398" t="str">
        <f t="shared" si="267"/>
        <v>2025</v>
      </c>
      <c r="Q3398" t="str">
        <f t="shared" si="268"/>
        <v>03</v>
      </c>
      <c r="R3398" t="str">
        <f>+IFERROR(VLOOKUP(I3398, Listado!A:B, 2, FALSE()), "COMERCIALIZADORA INTERNACIONAL CARIBBEAN EXOTICS S A")</f>
        <v>LONDOÑO ECHEVERRI ALEJANDRA</v>
      </c>
      <c r="S3398" s="25">
        <f>+VLOOKUP(E3398, TC!A:D, 2, FALSE())</f>
        <v>4110.08</v>
      </c>
      <c r="T3398" t="str">
        <f t="shared" si="269"/>
        <v>COP</v>
      </c>
    </row>
    <row r="3399" spans="1:20" ht="18.75" hidden="1" customHeight="1" x14ac:dyDescent="0.25">
      <c r="A3399" t="s">
        <v>2406</v>
      </c>
      <c r="B3399" t="s">
        <v>5</v>
      </c>
      <c r="C3399" t="s">
        <v>1913</v>
      </c>
      <c r="D3399" s="24">
        <v>11248</v>
      </c>
      <c r="E3399" t="s">
        <v>1665</v>
      </c>
      <c r="F3399" t="s">
        <v>99</v>
      </c>
      <c r="G3399" t="s">
        <v>1914</v>
      </c>
      <c r="I3399" t="s">
        <v>1841</v>
      </c>
      <c r="J3399" t="s">
        <v>1915</v>
      </c>
      <c r="K3399" t="s">
        <v>2022</v>
      </c>
      <c r="L3399" s="24">
        <v>6600</v>
      </c>
      <c r="M3399" s="25">
        <f>+VLOOKUP(E3399, TC!A:D, 4, FALSE())</f>
        <v>1.085799999026783</v>
      </c>
      <c r="N3399" s="24">
        <f t="shared" si="265"/>
        <v>6600</v>
      </c>
      <c r="O3399" t="str">
        <f t="shared" si="266"/>
        <v>FACTURA</v>
      </c>
      <c r="P3399" t="str">
        <f t="shared" si="267"/>
        <v>2025</v>
      </c>
      <c r="Q3399" t="str">
        <f t="shared" si="268"/>
        <v>03</v>
      </c>
      <c r="R3399" t="str">
        <f>+IFERROR(VLOOKUP(I3399, Listado!A:B, 2, FALSE()), "COMERCIALIZADORA INTERNACIONAL CARIBBEAN EXOTICS S A")</f>
        <v>LONDOÑO ECHEVERRI ALEJANDRA</v>
      </c>
      <c r="S3399" s="25">
        <f>+VLOOKUP(E3399, TC!A:D, 2, FALSE())</f>
        <v>4110.08</v>
      </c>
      <c r="T3399" t="str">
        <f t="shared" si="269"/>
        <v>COP</v>
      </c>
    </row>
    <row r="3400" spans="1:20" ht="18.75" hidden="1" customHeight="1" x14ac:dyDescent="0.25">
      <c r="A3400" t="s">
        <v>2406</v>
      </c>
      <c r="B3400" t="s">
        <v>5</v>
      </c>
      <c r="C3400" t="s">
        <v>1913</v>
      </c>
      <c r="D3400" s="24">
        <v>11249</v>
      </c>
      <c r="E3400" t="s">
        <v>1665</v>
      </c>
      <c r="F3400" t="s">
        <v>99</v>
      </c>
      <c r="G3400" t="s">
        <v>113</v>
      </c>
      <c r="I3400" t="s">
        <v>1846</v>
      </c>
      <c r="J3400" t="s">
        <v>1915</v>
      </c>
      <c r="K3400" t="s">
        <v>2022</v>
      </c>
      <c r="L3400" s="24">
        <v>418320</v>
      </c>
      <c r="M3400" s="25">
        <f>+VLOOKUP(E3400, TC!A:D, 4, FALSE())</f>
        <v>1.085799999026783</v>
      </c>
      <c r="N3400" s="24">
        <f t="shared" si="265"/>
        <v>418320</v>
      </c>
      <c r="O3400" t="str">
        <f t="shared" si="266"/>
        <v>FACTURA</v>
      </c>
      <c r="P3400" t="str">
        <f t="shared" si="267"/>
        <v>2025</v>
      </c>
      <c r="Q3400" t="str">
        <f t="shared" si="268"/>
        <v>03</v>
      </c>
      <c r="R3400" t="str">
        <f>+IFERROR(VLOOKUP(I3400, Listado!A:B, 2, FALSE()), "COMERCIALIZADORA INTERNACIONAL CARIBBEAN EXOTICS S A")</f>
        <v>LONDOÑO ECHEVERRI ALEJANDRA</v>
      </c>
      <c r="S3400" s="25">
        <f>+VLOOKUP(E3400, TC!A:D, 2, FALSE())</f>
        <v>4110.08</v>
      </c>
      <c r="T3400" t="str">
        <f t="shared" si="269"/>
        <v>COP</v>
      </c>
    </row>
    <row r="3401" spans="1:20" ht="18.75" hidden="1" customHeight="1" x14ac:dyDescent="0.25">
      <c r="A3401" t="s">
        <v>2406</v>
      </c>
      <c r="B3401" t="s">
        <v>5</v>
      </c>
      <c r="C3401" t="s">
        <v>1913</v>
      </c>
      <c r="D3401" s="24">
        <v>11249</v>
      </c>
      <c r="E3401" t="s">
        <v>1665</v>
      </c>
      <c r="F3401" t="s">
        <v>99</v>
      </c>
      <c r="G3401" t="s">
        <v>113</v>
      </c>
      <c r="I3401" t="s">
        <v>1846</v>
      </c>
      <c r="J3401" t="s">
        <v>1915</v>
      </c>
      <c r="K3401" t="s">
        <v>2022</v>
      </c>
      <c r="L3401" s="24">
        <v>316960</v>
      </c>
      <c r="M3401" s="25">
        <f>+VLOOKUP(E3401, TC!A:D, 4, FALSE())</f>
        <v>1.085799999026783</v>
      </c>
      <c r="N3401" s="24">
        <f t="shared" si="265"/>
        <v>316960</v>
      </c>
      <c r="O3401" t="str">
        <f t="shared" si="266"/>
        <v>FACTURA</v>
      </c>
      <c r="P3401" t="str">
        <f t="shared" si="267"/>
        <v>2025</v>
      </c>
      <c r="Q3401" t="str">
        <f t="shared" si="268"/>
        <v>03</v>
      </c>
      <c r="R3401" t="str">
        <f>+IFERROR(VLOOKUP(I3401, Listado!A:B, 2, FALSE()), "COMERCIALIZADORA INTERNACIONAL CARIBBEAN EXOTICS S A")</f>
        <v>LONDOÑO ECHEVERRI ALEJANDRA</v>
      </c>
      <c r="S3401" s="25">
        <f>+VLOOKUP(E3401, TC!A:D, 2, FALSE())</f>
        <v>4110.08</v>
      </c>
      <c r="T3401" t="str">
        <f t="shared" si="269"/>
        <v>COP</v>
      </c>
    </row>
    <row r="3402" spans="1:20" ht="18.75" hidden="1" customHeight="1" x14ac:dyDescent="0.25">
      <c r="A3402" t="s">
        <v>2406</v>
      </c>
      <c r="B3402" t="s">
        <v>5</v>
      </c>
      <c r="C3402" t="s">
        <v>1913</v>
      </c>
      <c r="D3402" s="24">
        <v>11249</v>
      </c>
      <c r="E3402" t="s">
        <v>1665</v>
      </c>
      <c r="F3402" t="s">
        <v>99</v>
      </c>
      <c r="G3402" t="s">
        <v>113</v>
      </c>
      <c r="I3402" t="s">
        <v>1846</v>
      </c>
      <c r="J3402" t="s">
        <v>1915</v>
      </c>
      <c r="K3402" t="s">
        <v>2022</v>
      </c>
      <c r="L3402" s="24">
        <v>112000</v>
      </c>
      <c r="M3402" s="25">
        <f>+VLOOKUP(E3402, TC!A:D, 4, FALSE())</f>
        <v>1.085799999026783</v>
      </c>
      <c r="N3402" s="24">
        <f t="shared" si="265"/>
        <v>112000</v>
      </c>
      <c r="O3402" t="str">
        <f t="shared" si="266"/>
        <v>FACTURA</v>
      </c>
      <c r="P3402" t="str">
        <f t="shared" si="267"/>
        <v>2025</v>
      </c>
      <c r="Q3402" t="str">
        <f t="shared" si="268"/>
        <v>03</v>
      </c>
      <c r="R3402" t="str">
        <f>+IFERROR(VLOOKUP(I3402, Listado!A:B, 2, FALSE()), "COMERCIALIZADORA INTERNACIONAL CARIBBEAN EXOTICS S A")</f>
        <v>LONDOÑO ECHEVERRI ALEJANDRA</v>
      </c>
      <c r="S3402" s="25">
        <f>+VLOOKUP(E3402, TC!A:D, 2, FALSE())</f>
        <v>4110.08</v>
      </c>
      <c r="T3402" t="str">
        <f t="shared" si="269"/>
        <v>COP</v>
      </c>
    </row>
    <row r="3403" spans="1:20" ht="18.75" hidden="1" customHeight="1" x14ac:dyDescent="0.25">
      <c r="A3403" t="s">
        <v>2406</v>
      </c>
      <c r="B3403" t="s">
        <v>5</v>
      </c>
      <c r="C3403" t="s">
        <v>1913</v>
      </c>
      <c r="D3403" s="24">
        <v>11249</v>
      </c>
      <c r="E3403" t="s">
        <v>1665</v>
      </c>
      <c r="F3403" t="s">
        <v>99</v>
      </c>
      <c r="G3403" t="s">
        <v>113</v>
      </c>
      <c r="I3403" t="s">
        <v>1846</v>
      </c>
      <c r="J3403" t="s">
        <v>1915</v>
      </c>
      <c r="K3403" t="s">
        <v>2022</v>
      </c>
      <c r="L3403" s="24">
        <v>8680</v>
      </c>
      <c r="M3403" s="25">
        <f>+VLOOKUP(E3403, TC!A:D, 4, FALSE())</f>
        <v>1.085799999026783</v>
      </c>
      <c r="N3403" s="24">
        <f t="shared" si="265"/>
        <v>8680</v>
      </c>
      <c r="O3403" t="str">
        <f t="shared" si="266"/>
        <v>FACTURA</v>
      </c>
      <c r="P3403" t="str">
        <f t="shared" si="267"/>
        <v>2025</v>
      </c>
      <c r="Q3403" t="str">
        <f t="shared" si="268"/>
        <v>03</v>
      </c>
      <c r="R3403" t="str">
        <f>+IFERROR(VLOOKUP(I3403, Listado!A:B, 2, FALSE()), "COMERCIALIZADORA INTERNACIONAL CARIBBEAN EXOTICS S A")</f>
        <v>LONDOÑO ECHEVERRI ALEJANDRA</v>
      </c>
      <c r="S3403" s="25">
        <f>+VLOOKUP(E3403, TC!A:D, 2, FALSE())</f>
        <v>4110.08</v>
      </c>
      <c r="T3403" t="str">
        <f t="shared" si="269"/>
        <v>COP</v>
      </c>
    </row>
    <row r="3404" spans="1:20" ht="18.75" hidden="1" customHeight="1" x14ac:dyDescent="0.25">
      <c r="A3404" t="s">
        <v>2406</v>
      </c>
      <c r="B3404" t="s">
        <v>5</v>
      </c>
      <c r="C3404" t="s">
        <v>1913</v>
      </c>
      <c r="D3404" s="24">
        <v>11249</v>
      </c>
      <c r="E3404" t="s">
        <v>1665</v>
      </c>
      <c r="F3404" t="s">
        <v>99</v>
      </c>
      <c r="G3404" t="s">
        <v>113</v>
      </c>
      <c r="I3404" t="s">
        <v>1846</v>
      </c>
      <c r="J3404" t="s">
        <v>1915</v>
      </c>
      <c r="K3404" t="s">
        <v>2022</v>
      </c>
      <c r="L3404" s="24">
        <v>28840</v>
      </c>
      <c r="M3404" s="25">
        <f>+VLOOKUP(E3404, TC!A:D, 4, FALSE())</f>
        <v>1.085799999026783</v>
      </c>
      <c r="N3404" s="24">
        <f t="shared" si="265"/>
        <v>28840</v>
      </c>
      <c r="O3404" t="str">
        <f t="shared" si="266"/>
        <v>FACTURA</v>
      </c>
      <c r="P3404" t="str">
        <f t="shared" si="267"/>
        <v>2025</v>
      </c>
      <c r="Q3404" t="str">
        <f t="shared" si="268"/>
        <v>03</v>
      </c>
      <c r="R3404" t="str">
        <f>+IFERROR(VLOOKUP(I3404, Listado!A:B, 2, FALSE()), "COMERCIALIZADORA INTERNACIONAL CARIBBEAN EXOTICS S A")</f>
        <v>LONDOÑO ECHEVERRI ALEJANDRA</v>
      </c>
      <c r="S3404" s="25">
        <f>+VLOOKUP(E3404, TC!A:D, 2, FALSE())</f>
        <v>4110.08</v>
      </c>
      <c r="T3404" t="str">
        <f t="shared" si="269"/>
        <v>COP</v>
      </c>
    </row>
    <row r="3405" spans="1:20" ht="18.75" hidden="1" customHeight="1" x14ac:dyDescent="0.25">
      <c r="A3405" t="s">
        <v>2406</v>
      </c>
      <c r="B3405" t="s">
        <v>5</v>
      </c>
      <c r="C3405" t="s">
        <v>1913</v>
      </c>
      <c r="D3405" s="24">
        <v>11250</v>
      </c>
      <c r="E3405" t="s">
        <v>1665</v>
      </c>
      <c r="F3405" t="s">
        <v>99</v>
      </c>
      <c r="G3405" t="s">
        <v>113</v>
      </c>
      <c r="I3405" t="s">
        <v>1843</v>
      </c>
      <c r="J3405" t="s">
        <v>1915</v>
      </c>
      <c r="K3405" t="s">
        <v>2020</v>
      </c>
      <c r="L3405" s="24">
        <v>45760</v>
      </c>
      <c r="M3405" s="25">
        <f>+VLOOKUP(E3405, TC!A:D, 4, FALSE())</f>
        <v>1.085799999026783</v>
      </c>
      <c r="N3405" s="24">
        <f t="shared" si="265"/>
        <v>45760</v>
      </c>
      <c r="O3405" t="str">
        <f t="shared" si="266"/>
        <v>FACTURA</v>
      </c>
      <c r="P3405" t="str">
        <f t="shared" si="267"/>
        <v>2025</v>
      </c>
      <c r="Q3405" t="str">
        <f t="shared" si="268"/>
        <v>03</v>
      </c>
      <c r="R3405" t="str">
        <f>+IFERROR(VLOOKUP(I3405, Listado!A:B, 2, FALSE()), "COMERCIALIZADORA INTERNACIONAL CARIBBEAN EXOTICS S A")</f>
        <v>LONDOÑO ECHEVERRI ALEJANDRA</v>
      </c>
      <c r="S3405" s="25">
        <f>+VLOOKUP(E3405, TC!A:D, 2, FALSE())</f>
        <v>4110.08</v>
      </c>
      <c r="T3405" t="str">
        <f t="shared" si="269"/>
        <v>COP</v>
      </c>
    </row>
    <row r="3406" spans="1:20" ht="18.75" hidden="1" customHeight="1" x14ac:dyDescent="0.25">
      <c r="A3406" t="s">
        <v>2406</v>
      </c>
      <c r="B3406" t="s">
        <v>5</v>
      </c>
      <c r="C3406" t="s">
        <v>1913</v>
      </c>
      <c r="D3406" s="24">
        <v>11250</v>
      </c>
      <c r="E3406" t="s">
        <v>1665</v>
      </c>
      <c r="F3406" t="s">
        <v>99</v>
      </c>
      <c r="G3406" t="s">
        <v>113</v>
      </c>
      <c r="I3406" t="s">
        <v>1843</v>
      </c>
      <c r="J3406" t="s">
        <v>1915</v>
      </c>
      <c r="K3406" t="s">
        <v>2020</v>
      </c>
      <c r="L3406" s="24">
        <v>87120</v>
      </c>
      <c r="M3406" s="25">
        <f>+VLOOKUP(E3406, TC!A:D, 4, FALSE())</f>
        <v>1.085799999026783</v>
      </c>
      <c r="N3406" s="24">
        <f t="shared" si="265"/>
        <v>87120</v>
      </c>
      <c r="O3406" t="str">
        <f t="shared" si="266"/>
        <v>FACTURA</v>
      </c>
      <c r="P3406" t="str">
        <f t="shared" si="267"/>
        <v>2025</v>
      </c>
      <c r="Q3406" t="str">
        <f t="shared" si="268"/>
        <v>03</v>
      </c>
      <c r="R3406" t="str">
        <f>+IFERROR(VLOOKUP(I3406, Listado!A:B, 2, FALSE()), "COMERCIALIZADORA INTERNACIONAL CARIBBEAN EXOTICS S A")</f>
        <v>LONDOÑO ECHEVERRI ALEJANDRA</v>
      </c>
      <c r="S3406" s="25">
        <f>+VLOOKUP(E3406, TC!A:D, 2, FALSE())</f>
        <v>4110.08</v>
      </c>
      <c r="T3406" t="str">
        <f t="shared" si="269"/>
        <v>COP</v>
      </c>
    </row>
    <row r="3407" spans="1:20" ht="18.75" hidden="1" customHeight="1" x14ac:dyDescent="0.25">
      <c r="A3407" t="s">
        <v>2406</v>
      </c>
      <c r="B3407" t="s">
        <v>5</v>
      </c>
      <c r="C3407" t="s">
        <v>1913</v>
      </c>
      <c r="D3407" s="24">
        <v>11250</v>
      </c>
      <c r="E3407" t="s">
        <v>1665</v>
      </c>
      <c r="F3407" t="s">
        <v>99</v>
      </c>
      <c r="G3407" t="s">
        <v>113</v>
      </c>
      <c r="I3407" t="s">
        <v>1843</v>
      </c>
      <c r="J3407" t="s">
        <v>1915</v>
      </c>
      <c r="K3407" t="s">
        <v>2020</v>
      </c>
      <c r="L3407" s="24">
        <v>93720</v>
      </c>
      <c r="M3407" s="25">
        <f>+VLOOKUP(E3407, TC!A:D, 4, FALSE())</f>
        <v>1.085799999026783</v>
      </c>
      <c r="N3407" s="24">
        <f t="shared" si="265"/>
        <v>93720</v>
      </c>
      <c r="O3407" t="str">
        <f t="shared" si="266"/>
        <v>FACTURA</v>
      </c>
      <c r="P3407" t="str">
        <f t="shared" si="267"/>
        <v>2025</v>
      </c>
      <c r="Q3407" t="str">
        <f t="shared" si="268"/>
        <v>03</v>
      </c>
      <c r="R3407" t="str">
        <f>+IFERROR(VLOOKUP(I3407, Listado!A:B, 2, FALSE()), "COMERCIALIZADORA INTERNACIONAL CARIBBEAN EXOTICS S A")</f>
        <v>LONDOÑO ECHEVERRI ALEJANDRA</v>
      </c>
      <c r="S3407" s="25">
        <f>+VLOOKUP(E3407, TC!A:D, 2, FALSE())</f>
        <v>4110.08</v>
      </c>
      <c r="T3407" t="str">
        <f t="shared" si="269"/>
        <v>COP</v>
      </c>
    </row>
    <row r="3408" spans="1:20" ht="18.75" hidden="1" customHeight="1" x14ac:dyDescent="0.25">
      <c r="A3408" t="s">
        <v>2406</v>
      </c>
      <c r="B3408" t="s">
        <v>5</v>
      </c>
      <c r="C3408" t="s">
        <v>1913</v>
      </c>
      <c r="D3408" s="24">
        <v>11250</v>
      </c>
      <c r="E3408" t="s">
        <v>1665</v>
      </c>
      <c r="F3408" t="s">
        <v>99</v>
      </c>
      <c r="G3408" t="s">
        <v>113</v>
      </c>
      <c r="I3408" t="s">
        <v>1843</v>
      </c>
      <c r="J3408" t="s">
        <v>1915</v>
      </c>
      <c r="K3408" t="s">
        <v>2020</v>
      </c>
      <c r="L3408" s="24">
        <v>22440</v>
      </c>
      <c r="M3408" s="25">
        <f>+VLOOKUP(E3408, TC!A:D, 4, FALSE())</f>
        <v>1.085799999026783</v>
      </c>
      <c r="N3408" s="24">
        <f t="shared" si="265"/>
        <v>22440</v>
      </c>
      <c r="O3408" t="str">
        <f t="shared" si="266"/>
        <v>FACTURA</v>
      </c>
      <c r="P3408" t="str">
        <f t="shared" si="267"/>
        <v>2025</v>
      </c>
      <c r="Q3408" t="str">
        <f t="shared" si="268"/>
        <v>03</v>
      </c>
      <c r="R3408" t="str">
        <f>+IFERROR(VLOOKUP(I3408, Listado!A:B, 2, FALSE()), "COMERCIALIZADORA INTERNACIONAL CARIBBEAN EXOTICS S A")</f>
        <v>LONDOÑO ECHEVERRI ALEJANDRA</v>
      </c>
      <c r="S3408" s="25">
        <f>+VLOOKUP(E3408, TC!A:D, 2, FALSE())</f>
        <v>4110.08</v>
      </c>
      <c r="T3408" t="str">
        <f t="shared" si="269"/>
        <v>COP</v>
      </c>
    </row>
    <row r="3409" spans="1:20" ht="18.75" hidden="1" customHeight="1" x14ac:dyDescent="0.25">
      <c r="A3409" t="s">
        <v>2406</v>
      </c>
      <c r="B3409" t="s">
        <v>5</v>
      </c>
      <c r="C3409" t="s">
        <v>1913</v>
      </c>
      <c r="D3409" s="24">
        <v>11250</v>
      </c>
      <c r="E3409" t="s">
        <v>1665</v>
      </c>
      <c r="F3409" t="s">
        <v>99</v>
      </c>
      <c r="G3409" t="s">
        <v>113</v>
      </c>
      <c r="I3409" t="s">
        <v>1843</v>
      </c>
      <c r="J3409" t="s">
        <v>1915</v>
      </c>
      <c r="K3409" t="s">
        <v>2020</v>
      </c>
      <c r="L3409" s="24">
        <v>8140</v>
      </c>
      <c r="M3409" s="25">
        <f>+VLOOKUP(E3409, TC!A:D, 4, FALSE())</f>
        <v>1.085799999026783</v>
      </c>
      <c r="N3409" s="24">
        <f t="shared" si="265"/>
        <v>8140</v>
      </c>
      <c r="O3409" t="str">
        <f t="shared" si="266"/>
        <v>FACTURA</v>
      </c>
      <c r="P3409" t="str">
        <f t="shared" si="267"/>
        <v>2025</v>
      </c>
      <c r="Q3409" t="str">
        <f t="shared" si="268"/>
        <v>03</v>
      </c>
      <c r="R3409" t="str">
        <f>+IFERROR(VLOOKUP(I3409, Listado!A:B, 2, FALSE()), "COMERCIALIZADORA INTERNACIONAL CARIBBEAN EXOTICS S A")</f>
        <v>LONDOÑO ECHEVERRI ALEJANDRA</v>
      </c>
      <c r="S3409" s="25">
        <f>+VLOOKUP(E3409, TC!A:D, 2, FALSE())</f>
        <v>4110.08</v>
      </c>
      <c r="T3409" t="str">
        <f t="shared" si="269"/>
        <v>COP</v>
      </c>
    </row>
    <row r="3410" spans="1:20" ht="18.75" hidden="1" customHeight="1" x14ac:dyDescent="0.25">
      <c r="A3410" t="s">
        <v>2406</v>
      </c>
      <c r="B3410" t="s">
        <v>5</v>
      </c>
      <c r="C3410" t="s">
        <v>1913</v>
      </c>
      <c r="D3410" s="24">
        <v>11250</v>
      </c>
      <c r="E3410" t="s">
        <v>1665</v>
      </c>
      <c r="F3410" t="s">
        <v>99</v>
      </c>
      <c r="G3410" t="s">
        <v>113</v>
      </c>
      <c r="I3410" t="s">
        <v>1843</v>
      </c>
      <c r="J3410" t="s">
        <v>1915</v>
      </c>
      <c r="K3410" t="s">
        <v>2020</v>
      </c>
      <c r="L3410" s="24">
        <v>6160</v>
      </c>
      <c r="M3410" s="25">
        <f>+VLOOKUP(E3410, TC!A:D, 4, FALSE())</f>
        <v>1.085799999026783</v>
      </c>
      <c r="N3410" s="24">
        <f t="shared" si="265"/>
        <v>6160</v>
      </c>
      <c r="O3410" t="str">
        <f t="shared" si="266"/>
        <v>FACTURA</v>
      </c>
      <c r="P3410" t="str">
        <f t="shared" si="267"/>
        <v>2025</v>
      </c>
      <c r="Q3410" t="str">
        <f t="shared" si="268"/>
        <v>03</v>
      </c>
      <c r="R3410" t="str">
        <f>+IFERROR(VLOOKUP(I3410, Listado!A:B, 2, FALSE()), "COMERCIALIZADORA INTERNACIONAL CARIBBEAN EXOTICS S A")</f>
        <v>LONDOÑO ECHEVERRI ALEJANDRA</v>
      </c>
      <c r="S3410" s="25">
        <f>+VLOOKUP(E3410, TC!A:D, 2, FALSE())</f>
        <v>4110.08</v>
      </c>
      <c r="T3410" t="str">
        <f t="shared" si="269"/>
        <v>COP</v>
      </c>
    </row>
    <row r="3411" spans="1:20" ht="18.75" hidden="1" customHeight="1" x14ac:dyDescent="0.25">
      <c r="A3411" t="s">
        <v>2406</v>
      </c>
      <c r="B3411" t="s">
        <v>5</v>
      </c>
      <c r="C3411" t="s">
        <v>1913</v>
      </c>
      <c r="D3411" s="24">
        <v>11250</v>
      </c>
      <c r="E3411" t="s">
        <v>1665</v>
      </c>
      <c r="F3411" t="s">
        <v>99</v>
      </c>
      <c r="G3411" t="s">
        <v>113</v>
      </c>
      <c r="I3411" t="s">
        <v>1843</v>
      </c>
      <c r="J3411" t="s">
        <v>1915</v>
      </c>
      <c r="K3411" t="s">
        <v>2020</v>
      </c>
      <c r="L3411" s="24">
        <v>660</v>
      </c>
      <c r="M3411" s="25">
        <f>+VLOOKUP(E3411, TC!A:D, 4, FALSE())</f>
        <v>1.085799999026783</v>
      </c>
      <c r="N3411" s="24">
        <f t="shared" si="265"/>
        <v>660</v>
      </c>
      <c r="O3411" t="str">
        <f t="shared" si="266"/>
        <v>FACTURA</v>
      </c>
      <c r="P3411" t="str">
        <f t="shared" si="267"/>
        <v>2025</v>
      </c>
      <c r="Q3411" t="str">
        <f t="shared" si="268"/>
        <v>03</v>
      </c>
      <c r="R3411" t="str">
        <f>+IFERROR(VLOOKUP(I3411, Listado!A:B, 2, FALSE()), "COMERCIALIZADORA INTERNACIONAL CARIBBEAN EXOTICS S A")</f>
        <v>LONDOÑO ECHEVERRI ALEJANDRA</v>
      </c>
      <c r="S3411" s="25">
        <f>+VLOOKUP(E3411, TC!A:D, 2, FALSE())</f>
        <v>4110.08</v>
      </c>
      <c r="T3411" t="str">
        <f t="shared" si="269"/>
        <v>COP</v>
      </c>
    </row>
    <row r="3412" spans="1:20" ht="18.75" hidden="1" customHeight="1" x14ac:dyDescent="0.25">
      <c r="A3412" t="s">
        <v>2406</v>
      </c>
      <c r="B3412" t="s">
        <v>1923</v>
      </c>
      <c r="C3412" t="s">
        <v>1913</v>
      </c>
      <c r="D3412" s="24">
        <v>5816</v>
      </c>
      <c r="E3412" t="s">
        <v>1665</v>
      </c>
      <c r="F3412" t="s">
        <v>128</v>
      </c>
      <c r="G3412" t="s">
        <v>108</v>
      </c>
      <c r="H3412" t="s">
        <v>2481</v>
      </c>
      <c r="I3412" t="s">
        <v>1877</v>
      </c>
      <c r="J3412" t="s">
        <v>2049</v>
      </c>
      <c r="K3412" t="s">
        <v>2050</v>
      </c>
      <c r="L3412" s="24">
        <v>3200</v>
      </c>
      <c r="M3412" s="25">
        <f>+VLOOKUP(E3412, TC!A:D, 4, FALSE())</f>
        <v>1.085799999026783</v>
      </c>
      <c r="N3412" s="24">
        <f t="shared" si="265"/>
        <v>3200</v>
      </c>
      <c r="O3412" t="str">
        <f t="shared" si="266"/>
        <v>FACTURA</v>
      </c>
      <c r="P3412" t="str">
        <f t="shared" si="267"/>
        <v>2025</v>
      </c>
      <c r="Q3412" t="str">
        <f t="shared" si="268"/>
        <v>03</v>
      </c>
      <c r="R3412" t="str">
        <f>+IFERROR(VLOOKUP(I3412, Listado!A:B, 2, FALSE()), "COMERCIALIZADORA INTERNACIONAL CARIBBEAN EXOTICS S A")</f>
        <v>PIEDRAHITA PEREZ MARIANA</v>
      </c>
      <c r="S3412" s="25">
        <f>+VLOOKUP(E3412, TC!A:D, 2, FALSE())</f>
        <v>4110.08</v>
      </c>
      <c r="T3412" t="str">
        <f t="shared" si="269"/>
        <v>USD</v>
      </c>
    </row>
    <row r="3413" spans="1:20" ht="18.75" hidden="1" customHeight="1" x14ac:dyDescent="0.25">
      <c r="A3413" t="s">
        <v>2406</v>
      </c>
      <c r="B3413" t="s">
        <v>1923</v>
      </c>
      <c r="C3413" t="s">
        <v>1913</v>
      </c>
      <c r="D3413" s="24">
        <v>5816</v>
      </c>
      <c r="E3413" t="s">
        <v>1665</v>
      </c>
      <c r="F3413" t="s">
        <v>128</v>
      </c>
      <c r="G3413" t="s">
        <v>108</v>
      </c>
      <c r="H3413" t="s">
        <v>2481</v>
      </c>
      <c r="I3413" t="s">
        <v>1877</v>
      </c>
      <c r="J3413" t="s">
        <v>2049</v>
      </c>
      <c r="K3413" t="s">
        <v>2051</v>
      </c>
      <c r="L3413" s="24">
        <v>220</v>
      </c>
      <c r="M3413" s="25">
        <f>+VLOOKUP(E3413, TC!A:D, 4, FALSE())</f>
        <v>1.085799999026783</v>
      </c>
      <c r="N3413" s="24">
        <f t="shared" si="265"/>
        <v>220</v>
      </c>
      <c r="O3413" t="str">
        <f t="shared" si="266"/>
        <v>FACTURA</v>
      </c>
      <c r="P3413" t="str">
        <f t="shared" si="267"/>
        <v>2025</v>
      </c>
      <c r="Q3413" t="str">
        <f t="shared" si="268"/>
        <v>03</v>
      </c>
      <c r="R3413" t="str">
        <f>+IFERROR(VLOOKUP(I3413, Listado!A:B, 2, FALSE()), "COMERCIALIZADORA INTERNACIONAL CARIBBEAN EXOTICS S A")</f>
        <v>PIEDRAHITA PEREZ MARIANA</v>
      </c>
      <c r="S3413" s="25">
        <f>+VLOOKUP(E3413, TC!A:D, 2, FALSE())</f>
        <v>4110.08</v>
      </c>
      <c r="T3413" t="str">
        <f t="shared" si="269"/>
        <v>USD</v>
      </c>
    </row>
    <row r="3414" spans="1:20" ht="18.75" hidden="1" customHeight="1" x14ac:dyDescent="0.25">
      <c r="A3414" t="s">
        <v>2406</v>
      </c>
      <c r="B3414" t="s">
        <v>5</v>
      </c>
      <c r="C3414" t="s">
        <v>1913</v>
      </c>
      <c r="D3414" s="24">
        <v>11251</v>
      </c>
      <c r="E3414" t="s">
        <v>1665</v>
      </c>
      <c r="F3414" t="s">
        <v>99</v>
      </c>
      <c r="G3414" t="s">
        <v>113</v>
      </c>
      <c r="I3414" t="s">
        <v>2377</v>
      </c>
      <c r="J3414" t="s">
        <v>1915</v>
      </c>
      <c r="K3414" t="s">
        <v>2020</v>
      </c>
      <c r="L3414" s="24">
        <v>64020</v>
      </c>
      <c r="M3414" s="25">
        <f>+VLOOKUP(E3414, TC!A:D, 4, FALSE())</f>
        <v>1.085799999026783</v>
      </c>
      <c r="N3414" s="24">
        <f t="shared" si="265"/>
        <v>64020</v>
      </c>
      <c r="O3414" t="str">
        <f t="shared" si="266"/>
        <v>FACTURA</v>
      </c>
      <c r="P3414" t="str">
        <f t="shared" si="267"/>
        <v>2025</v>
      </c>
      <c r="Q3414" t="str">
        <f t="shared" si="268"/>
        <v>03</v>
      </c>
      <c r="R3414" t="str">
        <f>+IFERROR(VLOOKUP(I3414, Listado!A:B, 2, FALSE()), "COMERCIALIZADORA INTERNACIONAL CARIBBEAN EXOTICS S A")</f>
        <v>COMERCIALIZADORA INTERNACIONAL CARIBBEAN EXOTICS S A</v>
      </c>
      <c r="S3414" s="25">
        <f>+VLOOKUP(E3414, TC!A:D, 2, FALSE())</f>
        <v>4110.08</v>
      </c>
      <c r="T3414" t="str">
        <f t="shared" si="269"/>
        <v>COP</v>
      </c>
    </row>
    <row r="3415" spans="1:20" ht="18.75" hidden="1" customHeight="1" x14ac:dyDescent="0.25">
      <c r="A3415" t="s">
        <v>2406</v>
      </c>
      <c r="B3415" t="s">
        <v>5</v>
      </c>
      <c r="C3415" t="s">
        <v>1913</v>
      </c>
      <c r="D3415" s="24">
        <v>11251</v>
      </c>
      <c r="E3415" t="s">
        <v>1665</v>
      </c>
      <c r="F3415" t="s">
        <v>99</v>
      </c>
      <c r="G3415" t="s">
        <v>113</v>
      </c>
      <c r="I3415" t="s">
        <v>2377</v>
      </c>
      <c r="J3415" t="s">
        <v>1915</v>
      </c>
      <c r="K3415" t="s">
        <v>2020</v>
      </c>
      <c r="L3415" s="24">
        <v>70180</v>
      </c>
      <c r="M3415" s="25">
        <f>+VLOOKUP(E3415, TC!A:D, 4, FALSE())</f>
        <v>1.085799999026783</v>
      </c>
      <c r="N3415" s="24">
        <f t="shared" si="265"/>
        <v>70180</v>
      </c>
      <c r="O3415" t="str">
        <f t="shared" si="266"/>
        <v>FACTURA</v>
      </c>
      <c r="P3415" t="str">
        <f t="shared" si="267"/>
        <v>2025</v>
      </c>
      <c r="Q3415" t="str">
        <f t="shared" si="268"/>
        <v>03</v>
      </c>
      <c r="R3415" t="str">
        <f>+IFERROR(VLOOKUP(I3415, Listado!A:B, 2, FALSE()), "COMERCIALIZADORA INTERNACIONAL CARIBBEAN EXOTICS S A")</f>
        <v>COMERCIALIZADORA INTERNACIONAL CARIBBEAN EXOTICS S A</v>
      </c>
      <c r="S3415" s="25">
        <f>+VLOOKUP(E3415, TC!A:D, 2, FALSE())</f>
        <v>4110.08</v>
      </c>
      <c r="T3415" t="str">
        <f t="shared" si="269"/>
        <v>COP</v>
      </c>
    </row>
    <row r="3416" spans="1:20" ht="18.75" hidden="1" customHeight="1" x14ac:dyDescent="0.25">
      <c r="A3416" t="s">
        <v>2406</v>
      </c>
      <c r="B3416" t="s">
        <v>5</v>
      </c>
      <c r="C3416" t="s">
        <v>1913</v>
      </c>
      <c r="D3416" s="24">
        <v>11251</v>
      </c>
      <c r="E3416" t="s">
        <v>1665</v>
      </c>
      <c r="F3416" t="s">
        <v>99</v>
      </c>
      <c r="G3416" t="s">
        <v>113</v>
      </c>
      <c r="I3416" t="s">
        <v>2377</v>
      </c>
      <c r="J3416" t="s">
        <v>1915</v>
      </c>
      <c r="K3416" t="s">
        <v>2020</v>
      </c>
      <c r="L3416" s="24">
        <v>45980</v>
      </c>
      <c r="M3416" s="25">
        <f>+VLOOKUP(E3416, TC!A:D, 4, FALSE())</f>
        <v>1.085799999026783</v>
      </c>
      <c r="N3416" s="24">
        <f t="shared" si="265"/>
        <v>45980</v>
      </c>
      <c r="O3416" t="str">
        <f t="shared" si="266"/>
        <v>FACTURA</v>
      </c>
      <c r="P3416" t="str">
        <f t="shared" si="267"/>
        <v>2025</v>
      </c>
      <c r="Q3416" t="str">
        <f t="shared" si="268"/>
        <v>03</v>
      </c>
      <c r="R3416" t="str">
        <f>+IFERROR(VLOOKUP(I3416, Listado!A:B, 2, FALSE()), "COMERCIALIZADORA INTERNACIONAL CARIBBEAN EXOTICS S A")</f>
        <v>COMERCIALIZADORA INTERNACIONAL CARIBBEAN EXOTICS S A</v>
      </c>
      <c r="S3416" s="25">
        <f>+VLOOKUP(E3416, TC!A:D, 2, FALSE())</f>
        <v>4110.08</v>
      </c>
      <c r="T3416" t="str">
        <f t="shared" si="269"/>
        <v>COP</v>
      </c>
    </row>
    <row r="3417" spans="1:20" ht="18.75" hidden="1" customHeight="1" x14ac:dyDescent="0.25">
      <c r="A3417" t="s">
        <v>2406</v>
      </c>
      <c r="B3417" t="s">
        <v>5</v>
      </c>
      <c r="C3417" t="s">
        <v>1913</v>
      </c>
      <c r="D3417" s="24">
        <v>11251</v>
      </c>
      <c r="E3417" t="s">
        <v>1665</v>
      </c>
      <c r="F3417" t="s">
        <v>99</v>
      </c>
      <c r="G3417" t="s">
        <v>113</v>
      </c>
      <c r="I3417" t="s">
        <v>2377</v>
      </c>
      <c r="J3417" t="s">
        <v>1915</v>
      </c>
      <c r="K3417" t="s">
        <v>2020</v>
      </c>
      <c r="L3417" s="24">
        <v>18480</v>
      </c>
      <c r="M3417" s="25">
        <f>+VLOOKUP(E3417, TC!A:D, 4, FALSE())</f>
        <v>1.085799999026783</v>
      </c>
      <c r="N3417" s="24">
        <f t="shared" si="265"/>
        <v>18480</v>
      </c>
      <c r="O3417" t="str">
        <f t="shared" si="266"/>
        <v>FACTURA</v>
      </c>
      <c r="P3417" t="str">
        <f t="shared" si="267"/>
        <v>2025</v>
      </c>
      <c r="Q3417" t="str">
        <f t="shared" si="268"/>
        <v>03</v>
      </c>
      <c r="R3417" t="str">
        <f>+IFERROR(VLOOKUP(I3417, Listado!A:B, 2, FALSE()), "COMERCIALIZADORA INTERNACIONAL CARIBBEAN EXOTICS S A")</f>
        <v>COMERCIALIZADORA INTERNACIONAL CARIBBEAN EXOTICS S A</v>
      </c>
      <c r="S3417" s="25">
        <f>+VLOOKUP(E3417, TC!A:D, 2, FALSE())</f>
        <v>4110.08</v>
      </c>
      <c r="T3417" t="str">
        <f t="shared" si="269"/>
        <v>COP</v>
      </c>
    </row>
    <row r="3418" spans="1:20" ht="18.75" hidden="1" customHeight="1" x14ac:dyDescent="0.25">
      <c r="A3418" t="s">
        <v>2406</v>
      </c>
      <c r="B3418" t="s">
        <v>5</v>
      </c>
      <c r="C3418" t="s">
        <v>1913</v>
      </c>
      <c r="D3418" s="24">
        <v>11251</v>
      </c>
      <c r="E3418" t="s">
        <v>1665</v>
      </c>
      <c r="F3418" t="s">
        <v>99</v>
      </c>
      <c r="G3418" t="s">
        <v>113</v>
      </c>
      <c r="I3418" t="s">
        <v>2377</v>
      </c>
      <c r="J3418" t="s">
        <v>1915</v>
      </c>
      <c r="K3418" t="s">
        <v>2020</v>
      </c>
      <c r="L3418" s="24">
        <v>9372</v>
      </c>
      <c r="M3418" s="25">
        <f>+VLOOKUP(E3418, TC!A:D, 4, FALSE())</f>
        <v>1.085799999026783</v>
      </c>
      <c r="N3418" s="24">
        <f t="shared" si="265"/>
        <v>9372</v>
      </c>
      <c r="O3418" t="str">
        <f t="shared" si="266"/>
        <v>FACTURA</v>
      </c>
      <c r="P3418" t="str">
        <f t="shared" si="267"/>
        <v>2025</v>
      </c>
      <c r="Q3418" t="str">
        <f t="shared" si="268"/>
        <v>03</v>
      </c>
      <c r="R3418" t="str">
        <f>+IFERROR(VLOOKUP(I3418, Listado!A:B, 2, FALSE()), "COMERCIALIZADORA INTERNACIONAL CARIBBEAN EXOTICS S A")</f>
        <v>COMERCIALIZADORA INTERNACIONAL CARIBBEAN EXOTICS S A</v>
      </c>
      <c r="S3418" s="25">
        <f>+VLOOKUP(E3418, TC!A:D, 2, FALSE())</f>
        <v>4110.08</v>
      </c>
      <c r="T3418" t="str">
        <f t="shared" si="269"/>
        <v>COP</v>
      </c>
    </row>
    <row r="3419" spans="1:20" ht="18.75" hidden="1" customHeight="1" x14ac:dyDescent="0.25">
      <c r="A3419" t="s">
        <v>2406</v>
      </c>
      <c r="B3419" t="s">
        <v>5</v>
      </c>
      <c r="C3419" t="s">
        <v>1913</v>
      </c>
      <c r="D3419" s="24">
        <v>11251</v>
      </c>
      <c r="E3419" t="s">
        <v>1665</v>
      </c>
      <c r="F3419" t="s">
        <v>99</v>
      </c>
      <c r="G3419" t="s">
        <v>113</v>
      </c>
      <c r="I3419" t="s">
        <v>2377</v>
      </c>
      <c r="J3419" t="s">
        <v>1915</v>
      </c>
      <c r="K3419" t="s">
        <v>2020</v>
      </c>
      <c r="L3419" s="24">
        <v>1980</v>
      </c>
      <c r="M3419" s="25">
        <f>+VLOOKUP(E3419, TC!A:D, 4, FALSE())</f>
        <v>1.085799999026783</v>
      </c>
      <c r="N3419" s="24">
        <f t="shared" si="265"/>
        <v>1980</v>
      </c>
      <c r="O3419" t="str">
        <f t="shared" si="266"/>
        <v>FACTURA</v>
      </c>
      <c r="P3419" t="str">
        <f t="shared" si="267"/>
        <v>2025</v>
      </c>
      <c r="Q3419" t="str">
        <f t="shared" si="268"/>
        <v>03</v>
      </c>
      <c r="R3419" t="str">
        <f>+IFERROR(VLOOKUP(I3419, Listado!A:B, 2, FALSE()), "COMERCIALIZADORA INTERNACIONAL CARIBBEAN EXOTICS S A")</f>
        <v>COMERCIALIZADORA INTERNACIONAL CARIBBEAN EXOTICS S A</v>
      </c>
      <c r="S3419" s="25">
        <f>+VLOOKUP(E3419, TC!A:D, 2, FALSE())</f>
        <v>4110.08</v>
      </c>
      <c r="T3419" t="str">
        <f t="shared" si="269"/>
        <v>COP</v>
      </c>
    </row>
    <row r="3420" spans="1:20" ht="18.75" hidden="1" customHeight="1" x14ac:dyDescent="0.25">
      <c r="A3420" t="s">
        <v>2406</v>
      </c>
      <c r="B3420" t="s">
        <v>5</v>
      </c>
      <c r="C3420" t="s">
        <v>1913</v>
      </c>
      <c r="D3420" s="24">
        <v>11251</v>
      </c>
      <c r="E3420" t="s">
        <v>1665</v>
      </c>
      <c r="F3420" t="s">
        <v>99</v>
      </c>
      <c r="G3420" t="s">
        <v>113</v>
      </c>
      <c r="I3420" t="s">
        <v>2377</v>
      </c>
      <c r="J3420" t="s">
        <v>1915</v>
      </c>
      <c r="K3420" t="s">
        <v>2020</v>
      </c>
      <c r="L3420" s="24">
        <v>3520</v>
      </c>
      <c r="M3420" s="25">
        <f>+VLOOKUP(E3420, TC!A:D, 4, FALSE())</f>
        <v>1.085799999026783</v>
      </c>
      <c r="N3420" s="24">
        <f t="shared" si="265"/>
        <v>3520</v>
      </c>
      <c r="O3420" t="str">
        <f t="shared" si="266"/>
        <v>FACTURA</v>
      </c>
      <c r="P3420" t="str">
        <f t="shared" si="267"/>
        <v>2025</v>
      </c>
      <c r="Q3420" t="str">
        <f t="shared" si="268"/>
        <v>03</v>
      </c>
      <c r="R3420" t="str">
        <f>+IFERROR(VLOOKUP(I3420, Listado!A:B, 2, FALSE()), "COMERCIALIZADORA INTERNACIONAL CARIBBEAN EXOTICS S A")</f>
        <v>COMERCIALIZADORA INTERNACIONAL CARIBBEAN EXOTICS S A</v>
      </c>
      <c r="S3420" s="25">
        <f>+VLOOKUP(E3420, TC!A:D, 2, FALSE())</f>
        <v>4110.08</v>
      </c>
      <c r="T3420" t="str">
        <f t="shared" si="269"/>
        <v>COP</v>
      </c>
    </row>
    <row r="3421" spans="1:20" ht="18.75" hidden="1" customHeight="1" x14ac:dyDescent="0.25">
      <c r="A3421" t="s">
        <v>2406</v>
      </c>
      <c r="B3421" t="s">
        <v>5</v>
      </c>
      <c r="C3421" t="s">
        <v>1913</v>
      </c>
      <c r="D3421" s="24">
        <v>11251</v>
      </c>
      <c r="E3421" t="s">
        <v>1665</v>
      </c>
      <c r="F3421" t="s">
        <v>99</v>
      </c>
      <c r="G3421" t="s">
        <v>113</v>
      </c>
      <c r="I3421" t="s">
        <v>2377</v>
      </c>
      <c r="J3421" t="s">
        <v>1915</v>
      </c>
      <c r="K3421" t="s">
        <v>2020</v>
      </c>
      <c r="L3421" s="24">
        <v>2640</v>
      </c>
      <c r="M3421" s="25">
        <f>+VLOOKUP(E3421, TC!A:D, 4, FALSE())</f>
        <v>1.085799999026783</v>
      </c>
      <c r="N3421" s="24">
        <f t="shared" si="265"/>
        <v>2640</v>
      </c>
      <c r="O3421" t="str">
        <f t="shared" si="266"/>
        <v>FACTURA</v>
      </c>
      <c r="P3421" t="str">
        <f t="shared" si="267"/>
        <v>2025</v>
      </c>
      <c r="Q3421" t="str">
        <f t="shared" si="268"/>
        <v>03</v>
      </c>
      <c r="R3421" t="str">
        <f>+IFERROR(VLOOKUP(I3421, Listado!A:B, 2, FALSE()), "COMERCIALIZADORA INTERNACIONAL CARIBBEAN EXOTICS S A")</f>
        <v>COMERCIALIZADORA INTERNACIONAL CARIBBEAN EXOTICS S A</v>
      </c>
      <c r="S3421" s="25">
        <f>+VLOOKUP(E3421, TC!A:D, 2, FALSE())</f>
        <v>4110.08</v>
      </c>
      <c r="T3421" t="str">
        <f t="shared" si="269"/>
        <v>COP</v>
      </c>
    </row>
    <row r="3422" spans="1:20" ht="18.75" hidden="1" customHeight="1" x14ac:dyDescent="0.25">
      <c r="A3422" t="s">
        <v>2406</v>
      </c>
      <c r="B3422" t="s">
        <v>5</v>
      </c>
      <c r="C3422" t="s">
        <v>1913</v>
      </c>
      <c r="D3422" s="24">
        <v>11251</v>
      </c>
      <c r="E3422" t="s">
        <v>1665</v>
      </c>
      <c r="F3422" t="s">
        <v>99</v>
      </c>
      <c r="G3422" t="s">
        <v>113</v>
      </c>
      <c r="I3422" t="s">
        <v>2377</v>
      </c>
      <c r="J3422" t="s">
        <v>1915</v>
      </c>
      <c r="K3422" t="s">
        <v>2020</v>
      </c>
      <c r="L3422" s="24">
        <v>3828</v>
      </c>
      <c r="M3422" s="25">
        <f>+VLOOKUP(E3422, TC!A:D, 4, FALSE())</f>
        <v>1.085799999026783</v>
      </c>
      <c r="N3422" s="24">
        <f t="shared" si="265"/>
        <v>3828</v>
      </c>
      <c r="O3422" t="str">
        <f t="shared" si="266"/>
        <v>FACTURA</v>
      </c>
      <c r="P3422" t="str">
        <f t="shared" si="267"/>
        <v>2025</v>
      </c>
      <c r="Q3422" t="str">
        <f t="shared" si="268"/>
        <v>03</v>
      </c>
      <c r="R3422" t="str">
        <f>+IFERROR(VLOOKUP(I3422, Listado!A:B, 2, FALSE()), "COMERCIALIZADORA INTERNACIONAL CARIBBEAN EXOTICS S A")</f>
        <v>COMERCIALIZADORA INTERNACIONAL CARIBBEAN EXOTICS S A</v>
      </c>
      <c r="S3422" s="25">
        <f>+VLOOKUP(E3422, TC!A:D, 2, FALSE())</f>
        <v>4110.08</v>
      </c>
      <c r="T3422" t="str">
        <f t="shared" si="269"/>
        <v>COP</v>
      </c>
    </row>
    <row r="3423" spans="1:20" ht="18.75" hidden="1" customHeight="1" x14ac:dyDescent="0.25">
      <c r="A3423" t="s">
        <v>2406</v>
      </c>
      <c r="B3423" t="s">
        <v>5</v>
      </c>
      <c r="C3423" t="s">
        <v>1913</v>
      </c>
      <c r="D3423" s="24">
        <v>11252</v>
      </c>
      <c r="E3423" t="s">
        <v>1665</v>
      </c>
      <c r="F3423" t="s">
        <v>99</v>
      </c>
      <c r="G3423" t="s">
        <v>1914</v>
      </c>
      <c r="I3423" t="s">
        <v>1921</v>
      </c>
      <c r="J3423" t="s">
        <v>1915</v>
      </c>
      <c r="K3423" t="s">
        <v>1922</v>
      </c>
      <c r="L3423" s="24">
        <v>283480</v>
      </c>
      <c r="M3423" s="25">
        <f>+VLOOKUP(E3423, TC!A:D, 4, FALSE())</f>
        <v>1.085799999026783</v>
      </c>
      <c r="N3423" s="24">
        <f t="shared" si="265"/>
        <v>283480</v>
      </c>
      <c r="O3423" t="str">
        <f t="shared" si="266"/>
        <v>FACTURA</v>
      </c>
      <c r="P3423" t="str">
        <f t="shared" si="267"/>
        <v>2025</v>
      </c>
      <c r="Q3423" t="str">
        <f t="shared" si="268"/>
        <v>03</v>
      </c>
      <c r="R3423" t="str">
        <f>+IFERROR(VLOOKUP(I3423, Listado!A:B, 2, FALSE()), "COMERCIALIZADORA INTERNACIONAL CARIBBEAN EXOTICS S A")</f>
        <v>COMERCIALIZADORA INTERNACIONAL CARIBBEAN EXOTICS S A</v>
      </c>
      <c r="S3423" s="25">
        <f>+VLOOKUP(E3423, TC!A:D, 2, FALSE())</f>
        <v>4110.08</v>
      </c>
      <c r="T3423" t="str">
        <f t="shared" si="269"/>
        <v>COP</v>
      </c>
    </row>
    <row r="3424" spans="1:20" ht="18.75" hidden="1" customHeight="1" x14ac:dyDescent="0.25">
      <c r="A3424" t="s">
        <v>2406</v>
      </c>
      <c r="B3424" t="s">
        <v>5</v>
      </c>
      <c r="C3424" t="s">
        <v>1913</v>
      </c>
      <c r="D3424" s="24">
        <v>11253</v>
      </c>
      <c r="E3424" t="s">
        <v>1665</v>
      </c>
      <c r="F3424" t="s">
        <v>99</v>
      </c>
      <c r="G3424" t="s">
        <v>113</v>
      </c>
      <c r="I3424" t="s">
        <v>2162</v>
      </c>
      <c r="J3424" t="s">
        <v>1915</v>
      </c>
      <c r="K3424" t="s">
        <v>2020</v>
      </c>
      <c r="L3424" s="24">
        <v>87780</v>
      </c>
      <c r="M3424" s="25">
        <f>+VLOOKUP(E3424, TC!A:D, 4, FALSE())</f>
        <v>1.085799999026783</v>
      </c>
      <c r="N3424" s="24">
        <f t="shared" si="265"/>
        <v>87780</v>
      </c>
      <c r="O3424" t="str">
        <f t="shared" si="266"/>
        <v>FACTURA</v>
      </c>
      <c r="P3424" t="str">
        <f t="shared" si="267"/>
        <v>2025</v>
      </c>
      <c r="Q3424" t="str">
        <f t="shared" si="268"/>
        <v>03</v>
      </c>
      <c r="R3424" t="str">
        <f>+IFERROR(VLOOKUP(I3424, Listado!A:B, 2, FALSE()), "COMERCIALIZADORA INTERNACIONAL CARIBBEAN EXOTICS S A")</f>
        <v>COMERCIALIZADORA INTERNACIONAL CARIBBEAN EXOTICS S A</v>
      </c>
      <c r="S3424" s="25">
        <f>+VLOOKUP(E3424, TC!A:D, 2, FALSE())</f>
        <v>4110.08</v>
      </c>
      <c r="T3424" t="str">
        <f t="shared" si="269"/>
        <v>COP</v>
      </c>
    </row>
    <row r="3425" spans="1:20" ht="18.75" hidden="1" customHeight="1" x14ac:dyDescent="0.25">
      <c r="A3425" t="s">
        <v>2406</v>
      </c>
      <c r="B3425" t="s">
        <v>5</v>
      </c>
      <c r="C3425" t="s">
        <v>1913</v>
      </c>
      <c r="D3425" s="24">
        <v>11253</v>
      </c>
      <c r="E3425" t="s">
        <v>1665</v>
      </c>
      <c r="F3425" t="s">
        <v>99</v>
      </c>
      <c r="G3425" t="s">
        <v>113</v>
      </c>
      <c r="I3425" t="s">
        <v>2162</v>
      </c>
      <c r="J3425" t="s">
        <v>1915</v>
      </c>
      <c r="K3425" t="s">
        <v>2020</v>
      </c>
      <c r="L3425" s="24">
        <v>77220</v>
      </c>
      <c r="M3425" s="25">
        <f>+VLOOKUP(E3425, TC!A:D, 4, FALSE())</f>
        <v>1.085799999026783</v>
      </c>
      <c r="N3425" s="24">
        <f t="shared" si="265"/>
        <v>77220</v>
      </c>
      <c r="O3425" t="str">
        <f t="shared" si="266"/>
        <v>FACTURA</v>
      </c>
      <c r="P3425" t="str">
        <f t="shared" si="267"/>
        <v>2025</v>
      </c>
      <c r="Q3425" t="str">
        <f t="shared" si="268"/>
        <v>03</v>
      </c>
      <c r="R3425" t="str">
        <f>+IFERROR(VLOOKUP(I3425, Listado!A:B, 2, FALSE()), "COMERCIALIZADORA INTERNACIONAL CARIBBEAN EXOTICS S A")</f>
        <v>COMERCIALIZADORA INTERNACIONAL CARIBBEAN EXOTICS S A</v>
      </c>
      <c r="S3425" s="25">
        <f>+VLOOKUP(E3425, TC!A:D, 2, FALSE())</f>
        <v>4110.08</v>
      </c>
      <c r="T3425" t="str">
        <f t="shared" si="269"/>
        <v>COP</v>
      </c>
    </row>
    <row r="3426" spans="1:20" ht="18.75" hidden="1" customHeight="1" x14ac:dyDescent="0.25">
      <c r="A3426" t="s">
        <v>2406</v>
      </c>
      <c r="B3426" t="s">
        <v>5</v>
      </c>
      <c r="C3426" t="s">
        <v>1913</v>
      </c>
      <c r="D3426" s="24">
        <v>11253</v>
      </c>
      <c r="E3426" t="s">
        <v>1665</v>
      </c>
      <c r="F3426" t="s">
        <v>99</v>
      </c>
      <c r="G3426" t="s">
        <v>113</v>
      </c>
      <c r="I3426" t="s">
        <v>2162</v>
      </c>
      <c r="J3426" t="s">
        <v>1915</v>
      </c>
      <c r="K3426" t="s">
        <v>2020</v>
      </c>
      <c r="L3426" s="24">
        <v>35552</v>
      </c>
      <c r="M3426" s="25">
        <f>+VLOOKUP(E3426, TC!A:D, 4, FALSE())</f>
        <v>1.085799999026783</v>
      </c>
      <c r="N3426" s="24">
        <f t="shared" si="265"/>
        <v>35552</v>
      </c>
      <c r="O3426" t="str">
        <f t="shared" si="266"/>
        <v>FACTURA</v>
      </c>
      <c r="P3426" t="str">
        <f t="shared" si="267"/>
        <v>2025</v>
      </c>
      <c r="Q3426" t="str">
        <f t="shared" si="268"/>
        <v>03</v>
      </c>
      <c r="R3426" t="str">
        <f>+IFERROR(VLOOKUP(I3426, Listado!A:B, 2, FALSE()), "COMERCIALIZADORA INTERNACIONAL CARIBBEAN EXOTICS S A")</f>
        <v>COMERCIALIZADORA INTERNACIONAL CARIBBEAN EXOTICS S A</v>
      </c>
      <c r="S3426" s="25">
        <f>+VLOOKUP(E3426, TC!A:D, 2, FALSE())</f>
        <v>4110.08</v>
      </c>
      <c r="T3426" t="str">
        <f t="shared" si="269"/>
        <v>COP</v>
      </c>
    </row>
    <row r="3427" spans="1:20" ht="18.75" hidden="1" customHeight="1" x14ac:dyDescent="0.25">
      <c r="A3427" t="s">
        <v>2406</v>
      </c>
      <c r="B3427" t="s">
        <v>5</v>
      </c>
      <c r="C3427" t="s">
        <v>1913</v>
      </c>
      <c r="D3427" s="24">
        <v>11253</v>
      </c>
      <c r="E3427" t="s">
        <v>1665</v>
      </c>
      <c r="F3427" t="s">
        <v>99</v>
      </c>
      <c r="G3427" t="s">
        <v>113</v>
      </c>
      <c r="I3427" t="s">
        <v>2162</v>
      </c>
      <c r="J3427" t="s">
        <v>1915</v>
      </c>
      <c r="K3427" t="s">
        <v>2020</v>
      </c>
      <c r="L3427" s="24">
        <v>440</v>
      </c>
      <c r="M3427" s="25">
        <f>+VLOOKUP(E3427, TC!A:D, 4, FALSE())</f>
        <v>1.085799999026783</v>
      </c>
      <c r="N3427" s="24">
        <f t="shared" si="265"/>
        <v>440</v>
      </c>
      <c r="O3427" t="str">
        <f t="shared" si="266"/>
        <v>FACTURA</v>
      </c>
      <c r="P3427" t="str">
        <f t="shared" si="267"/>
        <v>2025</v>
      </c>
      <c r="Q3427" t="str">
        <f t="shared" si="268"/>
        <v>03</v>
      </c>
      <c r="R3427" t="str">
        <f>+IFERROR(VLOOKUP(I3427, Listado!A:B, 2, FALSE()), "COMERCIALIZADORA INTERNACIONAL CARIBBEAN EXOTICS S A")</f>
        <v>COMERCIALIZADORA INTERNACIONAL CARIBBEAN EXOTICS S A</v>
      </c>
      <c r="S3427" s="25">
        <f>+VLOOKUP(E3427, TC!A:D, 2, FALSE())</f>
        <v>4110.08</v>
      </c>
      <c r="T3427" t="str">
        <f t="shared" si="269"/>
        <v>COP</v>
      </c>
    </row>
    <row r="3428" spans="1:20" ht="18.75" hidden="1" customHeight="1" x14ac:dyDescent="0.25">
      <c r="A3428" t="s">
        <v>2406</v>
      </c>
      <c r="B3428" t="s">
        <v>5</v>
      </c>
      <c r="C3428" t="s">
        <v>1913</v>
      </c>
      <c r="D3428" s="24">
        <v>11253</v>
      </c>
      <c r="E3428" t="s">
        <v>1665</v>
      </c>
      <c r="F3428" t="s">
        <v>99</v>
      </c>
      <c r="G3428" t="s">
        <v>113</v>
      </c>
      <c r="I3428" t="s">
        <v>2162</v>
      </c>
      <c r="J3428" t="s">
        <v>1915</v>
      </c>
      <c r="K3428" t="s">
        <v>2020</v>
      </c>
      <c r="L3428" s="24">
        <v>10780</v>
      </c>
      <c r="M3428" s="25">
        <f>+VLOOKUP(E3428, TC!A:D, 4, FALSE())</f>
        <v>1.085799999026783</v>
      </c>
      <c r="N3428" s="24">
        <f t="shared" si="265"/>
        <v>10780</v>
      </c>
      <c r="O3428" t="str">
        <f t="shared" si="266"/>
        <v>FACTURA</v>
      </c>
      <c r="P3428" t="str">
        <f t="shared" si="267"/>
        <v>2025</v>
      </c>
      <c r="Q3428" t="str">
        <f t="shared" si="268"/>
        <v>03</v>
      </c>
      <c r="R3428" t="str">
        <f>+IFERROR(VLOOKUP(I3428, Listado!A:B, 2, FALSE()), "COMERCIALIZADORA INTERNACIONAL CARIBBEAN EXOTICS S A")</f>
        <v>COMERCIALIZADORA INTERNACIONAL CARIBBEAN EXOTICS S A</v>
      </c>
      <c r="S3428" s="25">
        <f>+VLOOKUP(E3428, TC!A:D, 2, FALSE())</f>
        <v>4110.08</v>
      </c>
      <c r="T3428" t="str">
        <f t="shared" si="269"/>
        <v>COP</v>
      </c>
    </row>
    <row r="3429" spans="1:20" ht="18.75" hidden="1" customHeight="1" x14ac:dyDescent="0.25">
      <c r="A3429" t="s">
        <v>2406</v>
      </c>
      <c r="B3429" t="s">
        <v>5</v>
      </c>
      <c r="C3429" t="s">
        <v>1913</v>
      </c>
      <c r="D3429" s="24">
        <v>11253</v>
      </c>
      <c r="E3429" t="s">
        <v>1665</v>
      </c>
      <c r="F3429" t="s">
        <v>99</v>
      </c>
      <c r="G3429" t="s">
        <v>113</v>
      </c>
      <c r="I3429" t="s">
        <v>2162</v>
      </c>
      <c r="J3429" t="s">
        <v>1915</v>
      </c>
      <c r="K3429" t="s">
        <v>2020</v>
      </c>
      <c r="L3429" s="24">
        <v>4180</v>
      </c>
      <c r="M3429" s="25">
        <f>+VLOOKUP(E3429, TC!A:D, 4, FALSE())</f>
        <v>1.085799999026783</v>
      </c>
      <c r="N3429" s="24">
        <f t="shared" si="265"/>
        <v>4180</v>
      </c>
      <c r="O3429" t="str">
        <f t="shared" si="266"/>
        <v>FACTURA</v>
      </c>
      <c r="P3429" t="str">
        <f t="shared" si="267"/>
        <v>2025</v>
      </c>
      <c r="Q3429" t="str">
        <f t="shared" si="268"/>
        <v>03</v>
      </c>
      <c r="R3429" t="str">
        <f>+IFERROR(VLOOKUP(I3429, Listado!A:B, 2, FALSE()), "COMERCIALIZADORA INTERNACIONAL CARIBBEAN EXOTICS S A")</f>
        <v>COMERCIALIZADORA INTERNACIONAL CARIBBEAN EXOTICS S A</v>
      </c>
      <c r="S3429" s="25">
        <f>+VLOOKUP(E3429, TC!A:D, 2, FALSE())</f>
        <v>4110.08</v>
      </c>
      <c r="T3429" t="str">
        <f t="shared" si="269"/>
        <v>COP</v>
      </c>
    </row>
    <row r="3430" spans="1:20" ht="18.75" hidden="1" customHeight="1" x14ac:dyDescent="0.25">
      <c r="A3430" t="s">
        <v>2406</v>
      </c>
      <c r="B3430" t="s">
        <v>5</v>
      </c>
      <c r="C3430" t="s">
        <v>1913</v>
      </c>
      <c r="D3430" s="24">
        <v>11253</v>
      </c>
      <c r="E3430" t="s">
        <v>1665</v>
      </c>
      <c r="F3430" t="s">
        <v>99</v>
      </c>
      <c r="G3430" t="s">
        <v>113</v>
      </c>
      <c r="I3430" t="s">
        <v>2162</v>
      </c>
      <c r="J3430" t="s">
        <v>1915</v>
      </c>
      <c r="K3430" t="s">
        <v>2020</v>
      </c>
      <c r="L3430" s="24">
        <v>880</v>
      </c>
      <c r="M3430" s="25">
        <f>+VLOOKUP(E3430, TC!A:D, 4, FALSE())</f>
        <v>1.085799999026783</v>
      </c>
      <c r="N3430" s="24">
        <f t="shared" si="265"/>
        <v>880</v>
      </c>
      <c r="O3430" t="str">
        <f t="shared" si="266"/>
        <v>FACTURA</v>
      </c>
      <c r="P3430" t="str">
        <f t="shared" si="267"/>
        <v>2025</v>
      </c>
      <c r="Q3430" t="str">
        <f t="shared" si="268"/>
        <v>03</v>
      </c>
      <c r="R3430" t="str">
        <f>+IFERROR(VLOOKUP(I3430, Listado!A:B, 2, FALSE()), "COMERCIALIZADORA INTERNACIONAL CARIBBEAN EXOTICS S A")</f>
        <v>COMERCIALIZADORA INTERNACIONAL CARIBBEAN EXOTICS S A</v>
      </c>
      <c r="S3430" s="25">
        <f>+VLOOKUP(E3430, TC!A:D, 2, FALSE())</f>
        <v>4110.08</v>
      </c>
      <c r="T3430" t="str">
        <f t="shared" si="269"/>
        <v>COP</v>
      </c>
    </row>
    <row r="3431" spans="1:20" ht="18.75" hidden="1" customHeight="1" x14ac:dyDescent="0.25">
      <c r="A3431" t="s">
        <v>2406</v>
      </c>
      <c r="B3431" t="s">
        <v>5</v>
      </c>
      <c r="C3431" t="s">
        <v>1913</v>
      </c>
      <c r="D3431" s="24">
        <v>11253</v>
      </c>
      <c r="E3431" t="s">
        <v>1665</v>
      </c>
      <c r="F3431" t="s">
        <v>99</v>
      </c>
      <c r="G3431" t="s">
        <v>113</v>
      </c>
      <c r="I3431" t="s">
        <v>2162</v>
      </c>
      <c r="J3431" t="s">
        <v>1915</v>
      </c>
      <c r="K3431" t="s">
        <v>2020</v>
      </c>
      <c r="L3431" s="24">
        <v>2200</v>
      </c>
      <c r="M3431" s="25">
        <f>+VLOOKUP(E3431, TC!A:D, 4, FALSE())</f>
        <v>1.085799999026783</v>
      </c>
      <c r="N3431" s="24">
        <f t="shared" si="265"/>
        <v>2200</v>
      </c>
      <c r="O3431" t="str">
        <f t="shared" si="266"/>
        <v>FACTURA</v>
      </c>
      <c r="P3431" t="str">
        <f t="shared" si="267"/>
        <v>2025</v>
      </c>
      <c r="Q3431" t="str">
        <f t="shared" si="268"/>
        <v>03</v>
      </c>
      <c r="R3431" t="str">
        <f>+IFERROR(VLOOKUP(I3431, Listado!A:B, 2, FALSE()), "COMERCIALIZADORA INTERNACIONAL CARIBBEAN EXOTICS S A")</f>
        <v>COMERCIALIZADORA INTERNACIONAL CARIBBEAN EXOTICS S A</v>
      </c>
      <c r="S3431" s="25">
        <f>+VLOOKUP(E3431, TC!A:D, 2, FALSE())</f>
        <v>4110.08</v>
      </c>
      <c r="T3431" t="str">
        <f t="shared" si="269"/>
        <v>COP</v>
      </c>
    </row>
    <row r="3432" spans="1:20" ht="18.75" hidden="1" customHeight="1" x14ac:dyDescent="0.25">
      <c r="A3432" t="s">
        <v>2406</v>
      </c>
      <c r="B3432" t="s">
        <v>5</v>
      </c>
      <c r="C3432" t="s">
        <v>1913</v>
      </c>
      <c r="D3432" s="24">
        <v>11253</v>
      </c>
      <c r="E3432" t="s">
        <v>1665</v>
      </c>
      <c r="F3432" t="s">
        <v>99</v>
      </c>
      <c r="G3432" t="s">
        <v>113</v>
      </c>
      <c r="I3432" t="s">
        <v>2162</v>
      </c>
      <c r="J3432" t="s">
        <v>1915</v>
      </c>
      <c r="K3432" t="s">
        <v>2020</v>
      </c>
      <c r="L3432" s="24">
        <v>968</v>
      </c>
      <c r="M3432" s="25">
        <f>+VLOOKUP(E3432, TC!A:D, 4, FALSE())</f>
        <v>1.085799999026783</v>
      </c>
      <c r="N3432" s="24">
        <f t="shared" si="265"/>
        <v>968</v>
      </c>
      <c r="O3432" t="str">
        <f t="shared" si="266"/>
        <v>FACTURA</v>
      </c>
      <c r="P3432" t="str">
        <f t="shared" si="267"/>
        <v>2025</v>
      </c>
      <c r="Q3432" t="str">
        <f t="shared" si="268"/>
        <v>03</v>
      </c>
      <c r="R3432" t="str">
        <f>+IFERROR(VLOOKUP(I3432, Listado!A:B, 2, FALSE()), "COMERCIALIZADORA INTERNACIONAL CARIBBEAN EXOTICS S A")</f>
        <v>COMERCIALIZADORA INTERNACIONAL CARIBBEAN EXOTICS S A</v>
      </c>
      <c r="S3432" s="25">
        <f>+VLOOKUP(E3432, TC!A:D, 2, FALSE())</f>
        <v>4110.08</v>
      </c>
      <c r="T3432" t="str">
        <f t="shared" si="269"/>
        <v>COP</v>
      </c>
    </row>
    <row r="3433" spans="1:20" ht="18.75" hidden="1" customHeight="1" x14ac:dyDescent="0.25">
      <c r="A3433" t="s">
        <v>2406</v>
      </c>
      <c r="B3433" t="s">
        <v>5</v>
      </c>
      <c r="C3433" t="s">
        <v>1913</v>
      </c>
      <c r="D3433" s="24">
        <v>11254</v>
      </c>
      <c r="E3433" t="s">
        <v>1665</v>
      </c>
      <c r="F3433" t="s">
        <v>99</v>
      </c>
      <c r="G3433" t="s">
        <v>1914</v>
      </c>
      <c r="I3433" t="s">
        <v>1841</v>
      </c>
      <c r="J3433" t="s">
        <v>1915</v>
      </c>
      <c r="K3433" t="s">
        <v>2020</v>
      </c>
      <c r="L3433" s="24">
        <v>303150</v>
      </c>
      <c r="M3433" s="25">
        <f>+VLOOKUP(E3433, TC!A:D, 4, FALSE())</f>
        <v>1.085799999026783</v>
      </c>
      <c r="N3433" s="24">
        <f t="shared" si="265"/>
        <v>303150</v>
      </c>
      <c r="O3433" t="str">
        <f t="shared" si="266"/>
        <v>FACTURA</v>
      </c>
      <c r="P3433" t="str">
        <f t="shared" si="267"/>
        <v>2025</v>
      </c>
      <c r="Q3433" t="str">
        <f t="shared" si="268"/>
        <v>03</v>
      </c>
      <c r="R3433" t="str">
        <f>+IFERROR(VLOOKUP(I3433, Listado!A:B, 2, FALSE()), "COMERCIALIZADORA INTERNACIONAL CARIBBEAN EXOTICS S A")</f>
        <v>LONDOÑO ECHEVERRI ALEJANDRA</v>
      </c>
      <c r="S3433" s="25">
        <f>+VLOOKUP(E3433, TC!A:D, 2, FALSE())</f>
        <v>4110.08</v>
      </c>
      <c r="T3433" t="str">
        <f t="shared" si="269"/>
        <v>COP</v>
      </c>
    </row>
    <row r="3434" spans="1:20" ht="18.75" hidden="1" customHeight="1" x14ac:dyDescent="0.25">
      <c r="A3434" t="s">
        <v>2406</v>
      </c>
      <c r="B3434" t="s">
        <v>5</v>
      </c>
      <c r="C3434" t="s">
        <v>1913</v>
      </c>
      <c r="D3434" s="24">
        <v>11254</v>
      </c>
      <c r="E3434" t="s">
        <v>1665</v>
      </c>
      <c r="F3434" t="s">
        <v>99</v>
      </c>
      <c r="G3434" t="s">
        <v>1914</v>
      </c>
      <c r="I3434" t="s">
        <v>1841</v>
      </c>
      <c r="J3434" t="s">
        <v>1915</v>
      </c>
      <c r="K3434" t="s">
        <v>2020</v>
      </c>
      <c r="L3434" s="24">
        <v>13800</v>
      </c>
      <c r="M3434" s="25">
        <f>+VLOOKUP(E3434, TC!A:D, 4, FALSE())</f>
        <v>1.085799999026783</v>
      </c>
      <c r="N3434" s="24">
        <f t="shared" si="265"/>
        <v>13800</v>
      </c>
      <c r="O3434" t="str">
        <f t="shared" si="266"/>
        <v>FACTURA</v>
      </c>
      <c r="P3434" t="str">
        <f t="shared" si="267"/>
        <v>2025</v>
      </c>
      <c r="Q3434" t="str">
        <f t="shared" si="268"/>
        <v>03</v>
      </c>
      <c r="R3434" t="str">
        <f>+IFERROR(VLOOKUP(I3434, Listado!A:B, 2, FALSE()), "COMERCIALIZADORA INTERNACIONAL CARIBBEAN EXOTICS S A")</f>
        <v>LONDOÑO ECHEVERRI ALEJANDRA</v>
      </c>
      <c r="S3434" s="25">
        <f>+VLOOKUP(E3434, TC!A:D, 2, FALSE())</f>
        <v>4110.08</v>
      </c>
      <c r="T3434" t="str">
        <f t="shared" si="269"/>
        <v>COP</v>
      </c>
    </row>
    <row r="3435" spans="1:20" ht="18.75" hidden="1" customHeight="1" x14ac:dyDescent="0.25">
      <c r="A3435" t="s">
        <v>2406</v>
      </c>
      <c r="B3435" t="s">
        <v>5</v>
      </c>
      <c r="C3435" t="s">
        <v>1913</v>
      </c>
      <c r="D3435" s="24">
        <v>11254</v>
      </c>
      <c r="E3435" t="s">
        <v>1665</v>
      </c>
      <c r="F3435" t="s">
        <v>99</v>
      </c>
      <c r="G3435" t="s">
        <v>1914</v>
      </c>
      <c r="I3435" t="s">
        <v>1841</v>
      </c>
      <c r="J3435" t="s">
        <v>1915</v>
      </c>
      <c r="K3435" t="s">
        <v>2020</v>
      </c>
      <c r="L3435" s="24">
        <v>18900</v>
      </c>
      <c r="M3435" s="25">
        <f>+VLOOKUP(E3435, TC!A:D, 4, FALSE())</f>
        <v>1.085799999026783</v>
      </c>
      <c r="N3435" s="24">
        <f t="shared" si="265"/>
        <v>18900</v>
      </c>
      <c r="O3435" t="str">
        <f t="shared" si="266"/>
        <v>FACTURA</v>
      </c>
      <c r="P3435" t="str">
        <f t="shared" si="267"/>
        <v>2025</v>
      </c>
      <c r="Q3435" t="str">
        <f t="shared" si="268"/>
        <v>03</v>
      </c>
      <c r="R3435" t="str">
        <f>+IFERROR(VLOOKUP(I3435, Listado!A:B, 2, FALSE()), "COMERCIALIZADORA INTERNACIONAL CARIBBEAN EXOTICS S A")</f>
        <v>LONDOÑO ECHEVERRI ALEJANDRA</v>
      </c>
      <c r="S3435" s="25">
        <f>+VLOOKUP(E3435, TC!A:D, 2, FALSE())</f>
        <v>4110.08</v>
      </c>
      <c r="T3435" t="str">
        <f t="shared" si="269"/>
        <v>COP</v>
      </c>
    </row>
    <row r="3436" spans="1:20" ht="18.75" hidden="1" customHeight="1" x14ac:dyDescent="0.25">
      <c r="A3436" t="s">
        <v>2406</v>
      </c>
      <c r="B3436" t="s">
        <v>5</v>
      </c>
      <c r="C3436" t="s">
        <v>1913</v>
      </c>
      <c r="D3436" s="24">
        <v>11254</v>
      </c>
      <c r="E3436" t="s">
        <v>1665</v>
      </c>
      <c r="F3436" t="s">
        <v>99</v>
      </c>
      <c r="G3436" t="s">
        <v>1914</v>
      </c>
      <c r="I3436" t="s">
        <v>1841</v>
      </c>
      <c r="J3436" t="s">
        <v>1915</v>
      </c>
      <c r="K3436" t="s">
        <v>2020</v>
      </c>
      <c r="L3436" s="24">
        <v>29250</v>
      </c>
      <c r="M3436" s="25">
        <f>+VLOOKUP(E3436, TC!A:D, 4, FALSE())</f>
        <v>1.085799999026783</v>
      </c>
      <c r="N3436" s="24">
        <f t="shared" si="265"/>
        <v>29250</v>
      </c>
      <c r="O3436" t="str">
        <f t="shared" si="266"/>
        <v>FACTURA</v>
      </c>
      <c r="P3436" t="str">
        <f t="shared" si="267"/>
        <v>2025</v>
      </c>
      <c r="Q3436" t="str">
        <f t="shared" si="268"/>
        <v>03</v>
      </c>
      <c r="R3436" t="str">
        <f>+IFERROR(VLOOKUP(I3436, Listado!A:B, 2, FALSE()), "COMERCIALIZADORA INTERNACIONAL CARIBBEAN EXOTICS S A")</f>
        <v>LONDOÑO ECHEVERRI ALEJANDRA</v>
      </c>
      <c r="S3436" s="25">
        <f>+VLOOKUP(E3436, TC!A:D, 2, FALSE())</f>
        <v>4110.08</v>
      </c>
      <c r="T3436" t="str">
        <f t="shared" si="269"/>
        <v>COP</v>
      </c>
    </row>
    <row r="3437" spans="1:20" ht="18.75" hidden="1" customHeight="1" x14ac:dyDescent="0.25">
      <c r="A3437" t="s">
        <v>2406</v>
      </c>
      <c r="B3437" t="s">
        <v>5</v>
      </c>
      <c r="C3437" t="s">
        <v>1913</v>
      </c>
      <c r="D3437" s="24">
        <v>11254</v>
      </c>
      <c r="E3437" t="s">
        <v>1665</v>
      </c>
      <c r="F3437" t="s">
        <v>99</v>
      </c>
      <c r="G3437" t="s">
        <v>1914</v>
      </c>
      <c r="I3437" t="s">
        <v>1841</v>
      </c>
      <c r="J3437" t="s">
        <v>1915</v>
      </c>
      <c r="K3437" t="s">
        <v>2020</v>
      </c>
      <c r="L3437" s="24">
        <v>5100</v>
      </c>
      <c r="M3437" s="25">
        <f>+VLOOKUP(E3437, TC!A:D, 4, FALSE())</f>
        <v>1.085799999026783</v>
      </c>
      <c r="N3437" s="24">
        <f t="shared" si="265"/>
        <v>5100</v>
      </c>
      <c r="O3437" t="str">
        <f t="shared" si="266"/>
        <v>FACTURA</v>
      </c>
      <c r="P3437" t="str">
        <f t="shared" si="267"/>
        <v>2025</v>
      </c>
      <c r="Q3437" t="str">
        <f t="shared" si="268"/>
        <v>03</v>
      </c>
      <c r="R3437" t="str">
        <f>+IFERROR(VLOOKUP(I3437, Listado!A:B, 2, FALSE()), "COMERCIALIZADORA INTERNACIONAL CARIBBEAN EXOTICS S A")</f>
        <v>LONDOÑO ECHEVERRI ALEJANDRA</v>
      </c>
      <c r="S3437" s="25">
        <f>+VLOOKUP(E3437, TC!A:D, 2, FALSE())</f>
        <v>4110.08</v>
      </c>
      <c r="T3437" t="str">
        <f t="shared" si="269"/>
        <v>COP</v>
      </c>
    </row>
    <row r="3438" spans="1:20" ht="18.75" hidden="1" customHeight="1" x14ac:dyDescent="0.25">
      <c r="A3438" t="s">
        <v>2406</v>
      </c>
      <c r="B3438" t="s">
        <v>5</v>
      </c>
      <c r="C3438" t="s">
        <v>1913</v>
      </c>
      <c r="D3438" s="24">
        <v>11254</v>
      </c>
      <c r="E3438" t="s">
        <v>1665</v>
      </c>
      <c r="F3438" t="s">
        <v>99</v>
      </c>
      <c r="G3438" t="s">
        <v>1914</v>
      </c>
      <c r="I3438" t="s">
        <v>1841</v>
      </c>
      <c r="J3438" t="s">
        <v>1915</v>
      </c>
      <c r="K3438" t="s">
        <v>2020</v>
      </c>
      <c r="L3438" s="24">
        <v>3150</v>
      </c>
      <c r="M3438" s="25">
        <f>+VLOOKUP(E3438, TC!A:D, 4, FALSE())</f>
        <v>1.085799999026783</v>
      </c>
      <c r="N3438" s="24">
        <f t="shared" si="265"/>
        <v>3150</v>
      </c>
      <c r="O3438" t="str">
        <f t="shared" si="266"/>
        <v>FACTURA</v>
      </c>
      <c r="P3438" t="str">
        <f t="shared" si="267"/>
        <v>2025</v>
      </c>
      <c r="Q3438" t="str">
        <f t="shared" si="268"/>
        <v>03</v>
      </c>
      <c r="R3438" t="str">
        <f>+IFERROR(VLOOKUP(I3438, Listado!A:B, 2, FALSE()), "COMERCIALIZADORA INTERNACIONAL CARIBBEAN EXOTICS S A")</f>
        <v>LONDOÑO ECHEVERRI ALEJANDRA</v>
      </c>
      <c r="S3438" s="25">
        <f>+VLOOKUP(E3438, TC!A:D, 2, FALSE())</f>
        <v>4110.08</v>
      </c>
      <c r="T3438" t="str">
        <f t="shared" si="269"/>
        <v>COP</v>
      </c>
    </row>
    <row r="3439" spans="1:20" ht="18.75" hidden="1" customHeight="1" x14ac:dyDescent="0.25">
      <c r="A3439" t="s">
        <v>2406</v>
      </c>
      <c r="B3439" t="s">
        <v>5</v>
      </c>
      <c r="C3439" t="s">
        <v>1913</v>
      </c>
      <c r="D3439" s="24">
        <v>11255</v>
      </c>
      <c r="E3439" t="s">
        <v>1665</v>
      </c>
      <c r="F3439" t="s">
        <v>99</v>
      </c>
      <c r="G3439" t="s">
        <v>1914</v>
      </c>
      <c r="I3439" t="s">
        <v>1845</v>
      </c>
      <c r="J3439" t="s">
        <v>1915</v>
      </c>
      <c r="K3439" t="s">
        <v>2020</v>
      </c>
      <c r="L3439" s="24">
        <v>1337850</v>
      </c>
      <c r="M3439" s="25">
        <f>+VLOOKUP(E3439, TC!A:D, 4, FALSE())</f>
        <v>1.085799999026783</v>
      </c>
      <c r="N3439" s="24">
        <f t="shared" si="265"/>
        <v>1337850</v>
      </c>
      <c r="O3439" t="str">
        <f t="shared" si="266"/>
        <v>FACTURA</v>
      </c>
      <c r="P3439" t="str">
        <f t="shared" si="267"/>
        <v>2025</v>
      </c>
      <c r="Q3439" t="str">
        <f t="shared" si="268"/>
        <v>03</v>
      </c>
      <c r="R3439" t="str">
        <f>+IFERROR(VLOOKUP(I3439, Listado!A:B, 2, FALSE()), "COMERCIALIZADORA INTERNACIONAL CARIBBEAN EXOTICS S A")</f>
        <v>LONDOÑO ECHEVERRI ALEJANDRA</v>
      </c>
      <c r="S3439" s="25">
        <f>+VLOOKUP(E3439, TC!A:D, 2, FALSE())</f>
        <v>4110.08</v>
      </c>
      <c r="T3439" t="str">
        <f t="shared" si="269"/>
        <v>COP</v>
      </c>
    </row>
    <row r="3440" spans="1:20" ht="18.75" hidden="1" customHeight="1" x14ac:dyDescent="0.25">
      <c r="A3440" t="s">
        <v>2406</v>
      </c>
      <c r="B3440" t="s">
        <v>5</v>
      </c>
      <c r="C3440" t="s">
        <v>1913</v>
      </c>
      <c r="D3440" s="24">
        <v>11255</v>
      </c>
      <c r="E3440" t="s">
        <v>1665</v>
      </c>
      <c r="F3440" t="s">
        <v>99</v>
      </c>
      <c r="G3440" t="s">
        <v>1914</v>
      </c>
      <c r="I3440" t="s">
        <v>1845</v>
      </c>
      <c r="J3440" t="s">
        <v>1915</v>
      </c>
      <c r="K3440" t="s">
        <v>2020</v>
      </c>
      <c r="L3440" s="24">
        <v>31200</v>
      </c>
      <c r="M3440" s="25">
        <f>+VLOOKUP(E3440, TC!A:D, 4, FALSE())</f>
        <v>1.085799999026783</v>
      </c>
      <c r="N3440" s="24">
        <f t="shared" si="265"/>
        <v>31200</v>
      </c>
      <c r="O3440" t="str">
        <f t="shared" si="266"/>
        <v>FACTURA</v>
      </c>
      <c r="P3440" t="str">
        <f t="shared" si="267"/>
        <v>2025</v>
      </c>
      <c r="Q3440" t="str">
        <f t="shared" si="268"/>
        <v>03</v>
      </c>
      <c r="R3440" t="str">
        <f>+IFERROR(VLOOKUP(I3440, Listado!A:B, 2, FALSE()), "COMERCIALIZADORA INTERNACIONAL CARIBBEAN EXOTICS S A")</f>
        <v>LONDOÑO ECHEVERRI ALEJANDRA</v>
      </c>
      <c r="S3440" s="25">
        <f>+VLOOKUP(E3440, TC!A:D, 2, FALSE())</f>
        <v>4110.08</v>
      </c>
      <c r="T3440" t="str">
        <f t="shared" si="269"/>
        <v>COP</v>
      </c>
    </row>
    <row r="3441" spans="1:20" ht="18.75" hidden="1" customHeight="1" x14ac:dyDescent="0.25">
      <c r="A3441" t="s">
        <v>2406</v>
      </c>
      <c r="B3441" t="s">
        <v>5</v>
      </c>
      <c r="C3441" t="s">
        <v>1913</v>
      </c>
      <c r="D3441" s="24">
        <v>11255</v>
      </c>
      <c r="E3441" t="s">
        <v>1665</v>
      </c>
      <c r="F3441" t="s">
        <v>99</v>
      </c>
      <c r="G3441" t="s">
        <v>1914</v>
      </c>
      <c r="I3441" t="s">
        <v>1845</v>
      </c>
      <c r="J3441" t="s">
        <v>1915</v>
      </c>
      <c r="K3441" t="s">
        <v>2020</v>
      </c>
      <c r="L3441" s="24">
        <v>18900</v>
      </c>
      <c r="M3441" s="25">
        <f>+VLOOKUP(E3441, TC!A:D, 4, FALSE())</f>
        <v>1.085799999026783</v>
      </c>
      <c r="N3441" s="24">
        <f t="shared" si="265"/>
        <v>18900</v>
      </c>
      <c r="O3441" t="str">
        <f t="shared" si="266"/>
        <v>FACTURA</v>
      </c>
      <c r="P3441" t="str">
        <f t="shared" si="267"/>
        <v>2025</v>
      </c>
      <c r="Q3441" t="str">
        <f t="shared" si="268"/>
        <v>03</v>
      </c>
      <c r="R3441" t="str">
        <f>+IFERROR(VLOOKUP(I3441, Listado!A:B, 2, FALSE()), "COMERCIALIZADORA INTERNACIONAL CARIBBEAN EXOTICS S A")</f>
        <v>LONDOÑO ECHEVERRI ALEJANDRA</v>
      </c>
      <c r="S3441" s="25">
        <f>+VLOOKUP(E3441, TC!A:D, 2, FALSE())</f>
        <v>4110.08</v>
      </c>
      <c r="T3441" t="str">
        <f t="shared" si="269"/>
        <v>COP</v>
      </c>
    </row>
    <row r="3442" spans="1:20" ht="18.75" hidden="1" customHeight="1" x14ac:dyDescent="0.25">
      <c r="A3442" t="s">
        <v>2406</v>
      </c>
      <c r="B3442" t="s">
        <v>5</v>
      </c>
      <c r="C3442" t="s">
        <v>1913</v>
      </c>
      <c r="D3442" s="24">
        <v>11255</v>
      </c>
      <c r="E3442" t="s">
        <v>1665</v>
      </c>
      <c r="F3442" t="s">
        <v>99</v>
      </c>
      <c r="G3442" t="s">
        <v>1914</v>
      </c>
      <c r="I3442" t="s">
        <v>1845</v>
      </c>
      <c r="J3442" t="s">
        <v>1915</v>
      </c>
      <c r="K3442" t="s">
        <v>2020</v>
      </c>
      <c r="L3442" s="24">
        <v>20550</v>
      </c>
      <c r="M3442" s="25">
        <f>+VLOOKUP(E3442, TC!A:D, 4, FALSE())</f>
        <v>1.085799999026783</v>
      </c>
      <c r="N3442" s="24">
        <f t="shared" si="265"/>
        <v>20550</v>
      </c>
      <c r="O3442" t="str">
        <f t="shared" si="266"/>
        <v>FACTURA</v>
      </c>
      <c r="P3442" t="str">
        <f t="shared" si="267"/>
        <v>2025</v>
      </c>
      <c r="Q3442" t="str">
        <f t="shared" si="268"/>
        <v>03</v>
      </c>
      <c r="R3442" t="str">
        <f>+IFERROR(VLOOKUP(I3442, Listado!A:B, 2, FALSE()), "COMERCIALIZADORA INTERNACIONAL CARIBBEAN EXOTICS S A")</f>
        <v>LONDOÑO ECHEVERRI ALEJANDRA</v>
      </c>
      <c r="S3442" s="25">
        <f>+VLOOKUP(E3442, TC!A:D, 2, FALSE())</f>
        <v>4110.08</v>
      </c>
      <c r="T3442" t="str">
        <f t="shared" si="269"/>
        <v>COP</v>
      </c>
    </row>
    <row r="3443" spans="1:20" ht="18.75" hidden="1" customHeight="1" x14ac:dyDescent="0.25">
      <c r="A3443" t="s">
        <v>2406</v>
      </c>
      <c r="B3443" t="s">
        <v>5</v>
      </c>
      <c r="C3443" t="s">
        <v>1913</v>
      </c>
      <c r="D3443" s="24">
        <v>11255</v>
      </c>
      <c r="E3443" t="s">
        <v>1665</v>
      </c>
      <c r="F3443" t="s">
        <v>99</v>
      </c>
      <c r="G3443" t="s">
        <v>1914</v>
      </c>
      <c r="I3443" t="s">
        <v>1845</v>
      </c>
      <c r="J3443" t="s">
        <v>1915</v>
      </c>
      <c r="K3443" t="s">
        <v>2020</v>
      </c>
      <c r="L3443" s="24">
        <v>9900</v>
      </c>
      <c r="M3443" s="25">
        <f>+VLOOKUP(E3443, TC!A:D, 4, FALSE())</f>
        <v>1.085799999026783</v>
      </c>
      <c r="N3443" s="24">
        <f t="shared" si="265"/>
        <v>9900</v>
      </c>
      <c r="O3443" t="str">
        <f t="shared" si="266"/>
        <v>FACTURA</v>
      </c>
      <c r="P3443" t="str">
        <f t="shared" si="267"/>
        <v>2025</v>
      </c>
      <c r="Q3443" t="str">
        <f t="shared" si="268"/>
        <v>03</v>
      </c>
      <c r="R3443" t="str">
        <f>+IFERROR(VLOOKUP(I3443, Listado!A:B, 2, FALSE()), "COMERCIALIZADORA INTERNACIONAL CARIBBEAN EXOTICS S A")</f>
        <v>LONDOÑO ECHEVERRI ALEJANDRA</v>
      </c>
      <c r="S3443" s="25">
        <f>+VLOOKUP(E3443, TC!A:D, 2, FALSE())</f>
        <v>4110.08</v>
      </c>
      <c r="T3443" t="str">
        <f t="shared" si="269"/>
        <v>COP</v>
      </c>
    </row>
    <row r="3444" spans="1:20" ht="18.75" hidden="1" customHeight="1" x14ac:dyDescent="0.25">
      <c r="A3444" t="s">
        <v>2406</v>
      </c>
      <c r="B3444" t="s">
        <v>5</v>
      </c>
      <c r="C3444" t="s">
        <v>1913</v>
      </c>
      <c r="D3444" s="24">
        <v>11255</v>
      </c>
      <c r="E3444" t="s">
        <v>1665</v>
      </c>
      <c r="F3444" t="s">
        <v>99</v>
      </c>
      <c r="G3444" t="s">
        <v>1914</v>
      </c>
      <c r="I3444" t="s">
        <v>1845</v>
      </c>
      <c r="J3444" t="s">
        <v>1915</v>
      </c>
      <c r="K3444" t="s">
        <v>2020</v>
      </c>
      <c r="L3444" s="24">
        <v>10950</v>
      </c>
      <c r="M3444" s="25">
        <f>+VLOOKUP(E3444, TC!A:D, 4, FALSE())</f>
        <v>1.085799999026783</v>
      </c>
      <c r="N3444" s="24">
        <f t="shared" si="265"/>
        <v>10950</v>
      </c>
      <c r="O3444" t="str">
        <f t="shared" si="266"/>
        <v>FACTURA</v>
      </c>
      <c r="P3444" t="str">
        <f t="shared" si="267"/>
        <v>2025</v>
      </c>
      <c r="Q3444" t="str">
        <f t="shared" si="268"/>
        <v>03</v>
      </c>
      <c r="R3444" t="str">
        <f>+IFERROR(VLOOKUP(I3444, Listado!A:B, 2, FALSE()), "COMERCIALIZADORA INTERNACIONAL CARIBBEAN EXOTICS S A")</f>
        <v>LONDOÑO ECHEVERRI ALEJANDRA</v>
      </c>
      <c r="S3444" s="25">
        <f>+VLOOKUP(E3444, TC!A:D, 2, FALSE())</f>
        <v>4110.08</v>
      </c>
      <c r="T3444" t="str">
        <f t="shared" si="269"/>
        <v>COP</v>
      </c>
    </row>
    <row r="3445" spans="1:20" ht="18.75" hidden="1" customHeight="1" x14ac:dyDescent="0.25">
      <c r="A3445" t="s">
        <v>2406</v>
      </c>
      <c r="B3445" t="s">
        <v>5</v>
      </c>
      <c r="C3445" t="s">
        <v>1913</v>
      </c>
      <c r="D3445" s="24">
        <v>11255</v>
      </c>
      <c r="E3445" t="s">
        <v>1665</v>
      </c>
      <c r="F3445" t="s">
        <v>99</v>
      </c>
      <c r="G3445" t="s">
        <v>1914</v>
      </c>
      <c r="I3445" t="s">
        <v>1845</v>
      </c>
      <c r="J3445" t="s">
        <v>1915</v>
      </c>
      <c r="K3445" t="s">
        <v>2020</v>
      </c>
      <c r="L3445" s="24">
        <v>20700</v>
      </c>
      <c r="M3445" s="25">
        <f>+VLOOKUP(E3445, TC!A:D, 4, FALSE())</f>
        <v>1.085799999026783</v>
      </c>
      <c r="N3445" s="24">
        <f t="shared" si="265"/>
        <v>20700</v>
      </c>
      <c r="O3445" t="str">
        <f t="shared" si="266"/>
        <v>FACTURA</v>
      </c>
      <c r="P3445" t="str">
        <f t="shared" si="267"/>
        <v>2025</v>
      </c>
      <c r="Q3445" t="str">
        <f t="shared" si="268"/>
        <v>03</v>
      </c>
      <c r="R3445" t="str">
        <f>+IFERROR(VLOOKUP(I3445, Listado!A:B, 2, FALSE()), "COMERCIALIZADORA INTERNACIONAL CARIBBEAN EXOTICS S A")</f>
        <v>LONDOÑO ECHEVERRI ALEJANDRA</v>
      </c>
      <c r="S3445" s="25">
        <f>+VLOOKUP(E3445, TC!A:D, 2, FALSE())</f>
        <v>4110.08</v>
      </c>
      <c r="T3445" t="str">
        <f t="shared" si="269"/>
        <v>COP</v>
      </c>
    </row>
    <row r="3446" spans="1:20" ht="18.75" hidden="1" customHeight="1" x14ac:dyDescent="0.25">
      <c r="A3446" t="s">
        <v>2406</v>
      </c>
      <c r="B3446" t="s">
        <v>5</v>
      </c>
      <c r="C3446" t="s">
        <v>1913</v>
      </c>
      <c r="D3446" s="24">
        <v>11255</v>
      </c>
      <c r="E3446" t="s">
        <v>1665</v>
      </c>
      <c r="F3446" t="s">
        <v>99</v>
      </c>
      <c r="G3446" t="s">
        <v>1914</v>
      </c>
      <c r="I3446" t="s">
        <v>1845</v>
      </c>
      <c r="J3446" t="s">
        <v>1915</v>
      </c>
      <c r="K3446" t="s">
        <v>2020</v>
      </c>
      <c r="L3446" s="24">
        <v>3450</v>
      </c>
      <c r="M3446" s="25">
        <f>+VLOOKUP(E3446, TC!A:D, 4, FALSE())</f>
        <v>1.085799999026783</v>
      </c>
      <c r="N3446" s="24">
        <f t="shared" si="265"/>
        <v>3450</v>
      </c>
      <c r="O3446" t="str">
        <f t="shared" si="266"/>
        <v>FACTURA</v>
      </c>
      <c r="P3446" t="str">
        <f t="shared" si="267"/>
        <v>2025</v>
      </c>
      <c r="Q3446" t="str">
        <f t="shared" si="268"/>
        <v>03</v>
      </c>
      <c r="R3446" t="str">
        <f>+IFERROR(VLOOKUP(I3446, Listado!A:B, 2, FALSE()), "COMERCIALIZADORA INTERNACIONAL CARIBBEAN EXOTICS S A")</f>
        <v>LONDOÑO ECHEVERRI ALEJANDRA</v>
      </c>
      <c r="S3446" s="25">
        <f>+VLOOKUP(E3446, TC!A:D, 2, FALSE())</f>
        <v>4110.08</v>
      </c>
      <c r="T3446" t="str">
        <f t="shared" si="269"/>
        <v>COP</v>
      </c>
    </row>
    <row r="3447" spans="1:20" ht="18.75" hidden="1" customHeight="1" x14ac:dyDescent="0.25">
      <c r="A3447" t="s">
        <v>2406</v>
      </c>
      <c r="B3447" t="s">
        <v>5</v>
      </c>
      <c r="C3447" t="s">
        <v>1913</v>
      </c>
      <c r="D3447" s="24">
        <v>11255</v>
      </c>
      <c r="E3447" t="s">
        <v>1665</v>
      </c>
      <c r="F3447" t="s">
        <v>99</v>
      </c>
      <c r="G3447" t="s">
        <v>1914</v>
      </c>
      <c r="I3447" t="s">
        <v>1845</v>
      </c>
      <c r="J3447" t="s">
        <v>1915</v>
      </c>
      <c r="K3447" t="s">
        <v>2020</v>
      </c>
      <c r="L3447" s="24">
        <v>2250</v>
      </c>
      <c r="M3447" s="25">
        <f>+VLOOKUP(E3447, TC!A:D, 4, FALSE())</f>
        <v>1.085799999026783</v>
      </c>
      <c r="N3447" s="24">
        <f t="shared" si="265"/>
        <v>2250</v>
      </c>
      <c r="O3447" t="str">
        <f t="shared" si="266"/>
        <v>FACTURA</v>
      </c>
      <c r="P3447" t="str">
        <f t="shared" si="267"/>
        <v>2025</v>
      </c>
      <c r="Q3447" t="str">
        <f t="shared" si="268"/>
        <v>03</v>
      </c>
      <c r="R3447" t="str">
        <f>+IFERROR(VLOOKUP(I3447, Listado!A:B, 2, FALSE()), "COMERCIALIZADORA INTERNACIONAL CARIBBEAN EXOTICS S A")</f>
        <v>LONDOÑO ECHEVERRI ALEJANDRA</v>
      </c>
      <c r="S3447" s="25">
        <f>+VLOOKUP(E3447, TC!A:D, 2, FALSE())</f>
        <v>4110.08</v>
      </c>
      <c r="T3447" t="str">
        <f t="shared" si="269"/>
        <v>COP</v>
      </c>
    </row>
    <row r="3448" spans="1:20" ht="18.75" hidden="1" customHeight="1" x14ac:dyDescent="0.25">
      <c r="A3448" t="s">
        <v>2406</v>
      </c>
      <c r="B3448" t="s">
        <v>5</v>
      </c>
      <c r="C3448" t="s">
        <v>1913</v>
      </c>
      <c r="D3448" s="24">
        <v>11255</v>
      </c>
      <c r="E3448" t="s">
        <v>1665</v>
      </c>
      <c r="F3448" t="s">
        <v>99</v>
      </c>
      <c r="G3448" t="s">
        <v>1914</v>
      </c>
      <c r="I3448" t="s">
        <v>1845</v>
      </c>
      <c r="J3448" t="s">
        <v>1915</v>
      </c>
      <c r="K3448" t="s">
        <v>2020</v>
      </c>
      <c r="L3448" s="24">
        <v>5850</v>
      </c>
      <c r="M3448" s="25">
        <f>+VLOOKUP(E3448, TC!A:D, 4, FALSE())</f>
        <v>1.085799999026783</v>
      </c>
      <c r="N3448" s="24">
        <f t="shared" si="265"/>
        <v>5850</v>
      </c>
      <c r="O3448" t="str">
        <f t="shared" si="266"/>
        <v>FACTURA</v>
      </c>
      <c r="P3448" t="str">
        <f t="shared" si="267"/>
        <v>2025</v>
      </c>
      <c r="Q3448" t="str">
        <f t="shared" si="268"/>
        <v>03</v>
      </c>
      <c r="R3448" t="str">
        <f>+IFERROR(VLOOKUP(I3448, Listado!A:B, 2, FALSE()), "COMERCIALIZADORA INTERNACIONAL CARIBBEAN EXOTICS S A")</f>
        <v>LONDOÑO ECHEVERRI ALEJANDRA</v>
      </c>
      <c r="S3448" s="25">
        <f>+VLOOKUP(E3448, TC!A:D, 2, FALSE())</f>
        <v>4110.08</v>
      </c>
      <c r="T3448" t="str">
        <f t="shared" si="269"/>
        <v>COP</v>
      </c>
    </row>
    <row r="3449" spans="1:20" ht="18.75" hidden="1" customHeight="1" x14ac:dyDescent="0.25">
      <c r="A3449" t="s">
        <v>2406</v>
      </c>
      <c r="B3449" t="s">
        <v>5</v>
      </c>
      <c r="C3449" t="s">
        <v>1913</v>
      </c>
      <c r="D3449" s="24">
        <v>11255</v>
      </c>
      <c r="E3449" t="s">
        <v>1665</v>
      </c>
      <c r="F3449" t="s">
        <v>99</v>
      </c>
      <c r="G3449" t="s">
        <v>1914</v>
      </c>
      <c r="I3449" t="s">
        <v>1845</v>
      </c>
      <c r="J3449" t="s">
        <v>1915</v>
      </c>
      <c r="K3449" t="s">
        <v>2020</v>
      </c>
      <c r="L3449" s="24">
        <v>8700</v>
      </c>
      <c r="M3449" s="25">
        <f>+VLOOKUP(E3449, TC!A:D, 4, FALSE())</f>
        <v>1.085799999026783</v>
      </c>
      <c r="N3449" s="24">
        <f t="shared" si="265"/>
        <v>8700</v>
      </c>
      <c r="O3449" t="str">
        <f t="shared" si="266"/>
        <v>FACTURA</v>
      </c>
      <c r="P3449" t="str">
        <f t="shared" si="267"/>
        <v>2025</v>
      </c>
      <c r="Q3449" t="str">
        <f t="shared" si="268"/>
        <v>03</v>
      </c>
      <c r="R3449" t="str">
        <f>+IFERROR(VLOOKUP(I3449, Listado!A:B, 2, FALSE()), "COMERCIALIZADORA INTERNACIONAL CARIBBEAN EXOTICS S A")</f>
        <v>LONDOÑO ECHEVERRI ALEJANDRA</v>
      </c>
      <c r="S3449" s="25">
        <f>+VLOOKUP(E3449, TC!A:D, 2, FALSE())</f>
        <v>4110.08</v>
      </c>
      <c r="T3449" t="str">
        <f t="shared" si="269"/>
        <v>COP</v>
      </c>
    </row>
    <row r="3450" spans="1:20" ht="18.75" hidden="1" customHeight="1" x14ac:dyDescent="0.25">
      <c r="A3450" t="s">
        <v>2406</v>
      </c>
      <c r="B3450" t="s">
        <v>5</v>
      </c>
      <c r="C3450" t="s">
        <v>1913</v>
      </c>
      <c r="D3450" s="24">
        <v>11255</v>
      </c>
      <c r="E3450" t="s">
        <v>1665</v>
      </c>
      <c r="F3450" t="s">
        <v>99</v>
      </c>
      <c r="G3450" t="s">
        <v>1914</v>
      </c>
      <c r="I3450" t="s">
        <v>1845</v>
      </c>
      <c r="J3450" t="s">
        <v>1915</v>
      </c>
      <c r="K3450" t="s">
        <v>2020</v>
      </c>
      <c r="L3450" s="24">
        <v>5250</v>
      </c>
      <c r="M3450" s="25">
        <f>+VLOOKUP(E3450, TC!A:D, 4, FALSE())</f>
        <v>1.085799999026783</v>
      </c>
      <c r="N3450" s="24">
        <f t="shared" si="265"/>
        <v>5250</v>
      </c>
      <c r="O3450" t="str">
        <f t="shared" si="266"/>
        <v>FACTURA</v>
      </c>
      <c r="P3450" t="str">
        <f t="shared" si="267"/>
        <v>2025</v>
      </c>
      <c r="Q3450" t="str">
        <f t="shared" si="268"/>
        <v>03</v>
      </c>
      <c r="R3450" t="str">
        <f>+IFERROR(VLOOKUP(I3450, Listado!A:B, 2, FALSE()), "COMERCIALIZADORA INTERNACIONAL CARIBBEAN EXOTICS S A")</f>
        <v>LONDOÑO ECHEVERRI ALEJANDRA</v>
      </c>
      <c r="S3450" s="25">
        <f>+VLOOKUP(E3450, TC!A:D, 2, FALSE())</f>
        <v>4110.08</v>
      </c>
      <c r="T3450" t="str">
        <f t="shared" si="269"/>
        <v>COP</v>
      </c>
    </row>
    <row r="3451" spans="1:20" ht="18.75" hidden="1" customHeight="1" x14ac:dyDescent="0.25">
      <c r="A3451" t="s">
        <v>2406</v>
      </c>
      <c r="B3451" t="s">
        <v>5</v>
      </c>
      <c r="C3451" t="s">
        <v>1913</v>
      </c>
      <c r="D3451" s="24">
        <v>11255</v>
      </c>
      <c r="E3451" t="s">
        <v>1665</v>
      </c>
      <c r="F3451" t="s">
        <v>99</v>
      </c>
      <c r="G3451" t="s">
        <v>1914</v>
      </c>
      <c r="I3451" t="s">
        <v>1845</v>
      </c>
      <c r="J3451" t="s">
        <v>1915</v>
      </c>
      <c r="K3451" t="s">
        <v>2020</v>
      </c>
      <c r="L3451" s="24">
        <v>3300</v>
      </c>
      <c r="M3451" s="25">
        <f>+VLOOKUP(E3451, TC!A:D, 4, FALSE())</f>
        <v>1.085799999026783</v>
      </c>
      <c r="N3451" s="24">
        <f t="shared" si="265"/>
        <v>3300</v>
      </c>
      <c r="O3451" t="str">
        <f t="shared" si="266"/>
        <v>FACTURA</v>
      </c>
      <c r="P3451" t="str">
        <f t="shared" si="267"/>
        <v>2025</v>
      </c>
      <c r="Q3451" t="str">
        <f t="shared" si="268"/>
        <v>03</v>
      </c>
      <c r="R3451" t="str">
        <f>+IFERROR(VLOOKUP(I3451, Listado!A:B, 2, FALSE()), "COMERCIALIZADORA INTERNACIONAL CARIBBEAN EXOTICS S A")</f>
        <v>LONDOÑO ECHEVERRI ALEJANDRA</v>
      </c>
      <c r="S3451" s="25">
        <f>+VLOOKUP(E3451, TC!A:D, 2, FALSE())</f>
        <v>4110.08</v>
      </c>
      <c r="T3451" t="str">
        <f t="shared" si="269"/>
        <v>COP</v>
      </c>
    </row>
    <row r="3452" spans="1:20" ht="18.75" hidden="1" customHeight="1" x14ac:dyDescent="0.25">
      <c r="A3452" t="s">
        <v>2406</v>
      </c>
      <c r="B3452" t="s">
        <v>5</v>
      </c>
      <c r="C3452" t="s">
        <v>1913</v>
      </c>
      <c r="D3452" s="24">
        <v>11255</v>
      </c>
      <c r="E3452" t="s">
        <v>1665</v>
      </c>
      <c r="F3452" t="s">
        <v>99</v>
      </c>
      <c r="G3452" t="s">
        <v>1914</v>
      </c>
      <c r="I3452" t="s">
        <v>1845</v>
      </c>
      <c r="J3452" t="s">
        <v>1915</v>
      </c>
      <c r="K3452" t="s">
        <v>2020</v>
      </c>
      <c r="L3452" s="24">
        <v>1800</v>
      </c>
      <c r="M3452" s="25">
        <f>+VLOOKUP(E3452, TC!A:D, 4, FALSE())</f>
        <v>1.085799999026783</v>
      </c>
      <c r="N3452" s="24">
        <f t="shared" si="265"/>
        <v>1800</v>
      </c>
      <c r="O3452" t="str">
        <f t="shared" si="266"/>
        <v>FACTURA</v>
      </c>
      <c r="P3452" t="str">
        <f t="shared" si="267"/>
        <v>2025</v>
      </c>
      <c r="Q3452" t="str">
        <f t="shared" si="268"/>
        <v>03</v>
      </c>
      <c r="R3452" t="str">
        <f>+IFERROR(VLOOKUP(I3452, Listado!A:B, 2, FALSE()), "COMERCIALIZADORA INTERNACIONAL CARIBBEAN EXOTICS S A")</f>
        <v>LONDOÑO ECHEVERRI ALEJANDRA</v>
      </c>
      <c r="S3452" s="25">
        <f>+VLOOKUP(E3452, TC!A:D, 2, FALSE())</f>
        <v>4110.08</v>
      </c>
      <c r="T3452" t="str">
        <f t="shared" si="269"/>
        <v>COP</v>
      </c>
    </row>
    <row r="3453" spans="1:20" ht="18.75" hidden="1" customHeight="1" x14ac:dyDescent="0.25">
      <c r="A3453" t="s">
        <v>2406</v>
      </c>
      <c r="B3453" t="s">
        <v>5</v>
      </c>
      <c r="C3453" t="s">
        <v>1913</v>
      </c>
      <c r="D3453" s="24">
        <v>11255</v>
      </c>
      <c r="E3453" t="s">
        <v>1665</v>
      </c>
      <c r="F3453" t="s">
        <v>99</v>
      </c>
      <c r="G3453" t="s">
        <v>1914</v>
      </c>
      <c r="I3453" t="s">
        <v>1845</v>
      </c>
      <c r="J3453" t="s">
        <v>1915</v>
      </c>
      <c r="K3453" t="s">
        <v>2020</v>
      </c>
      <c r="L3453" s="24">
        <v>7800</v>
      </c>
      <c r="M3453" s="25">
        <f>+VLOOKUP(E3453, TC!A:D, 4, FALSE())</f>
        <v>1.085799999026783</v>
      </c>
      <c r="N3453" s="24">
        <f t="shared" si="265"/>
        <v>7800</v>
      </c>
      <c r="O3453" t="str">
        <f t="shared" si="266"/>
        <v>FACTURA</v>
      </c>
      <c r="P3453" t="str">
        <f t="shared" si="267"/>
        <v>2025</v>
      </c>
      <c r="Q3453" t="str">
        <f t="shared" si="268"/>
        <v>03</v>
      </c>
      <c r="R3453" t="str">
        <f>+IFERROR(VLOOKUP(I3453, Listado!A:B, 2, FALSE()), "COMERCIALIZADORA INTERNACIONAL CARIBBEAN EXOTICS S A")</f>
        <v>LONDOÑO ECHEVERRI ALEJANDRA</v>
      </c>
      <c r="S3453" s="25">
        <f>+VLOOKUP(E3453, TC!A:D, 2, FALSE())</f>
        <v>4110.08</v>
      </c>
      <c r="T3453" t="str">
        <f t="shared" si="269"/>
        <v>COP</v>
      </c>
    </row>
    <row r="3454" spans="1:20" ht="18.75" hidden="1" customHeight="1" x14ac:dyDescent="0.25">
      <c r="A3454" t="s">
        <v>2406</v>
      </c>
      <c r="B3454" t="s">
        <v>5</v>
      </c>
      <c r="C3454" t="s">
        <v>1913</v>
      </c>
      <c r="D3454" s="24">
        <v>11255</v>
      </c>
      <c r="E3454" t="s">
        <v>1665</v>
      </c>
      <c r="F3454" t="s">
        <v>99</v>
      </c>
      <c r="G3454" t="s">
        <v>1914</v>
      </c>
      <c r="I3454" t="s">
        <v>1845</v>
      </c>
      <c r="J3454" t="s">
        <v>1915</v>
      </c>
      <c r="K3454" t="s">
        <v>2020</v>
      </c>
      <c r="L3454" s="24">
        <v>16200</v>
      </c>
      <c r="M3454" s="25">
        <f>+VLOOKUP(E3454, TC!A:D, 4, FALSE())</f>
        <v>1.085799999026783</v>
      </c>
      <c r="N3454" s="24">
        <f t="shared" si="265"/>
        <v>16200</v>
      </c>
      <c r="O3454" t="str">
        <f t="shared" si="266"/>
        <v>FACTURA</v>
      </c>
      <c r="P3454" t="str">
        <f t="shared" si="267"/>
        <v>2025</v>
      </c>
      <c r="Q3454" t="str">
        <f t="shared" si="268"/>
        <v>03</v>
      </c>
      <c r="R3454" t="str">
        <f>+IFERROR(VLOOKUP(I3454, Listado!A:B, 2, FALSE()), "COMERCIALIZADORA INTERNACIONAL CARIBBEAN EXOTICS S A")</f>
        <v>LONDOÑO ECHEVERRI ALEJANDRA</v>
      </c>
      <c r="S3454" s="25">
        <f>+VLOOKUP(E3454, TC!A:D, 2, FALSE())</f>
        <v>4110.08</v>
      </c>
      <c r="T3454" t="str">
        <f t="shared" si="269"/>
        <v>COP</v>
      </c>
    </row>
    <row r="3455" spans="1:20" ht="18.75" hidden="1" customHeight="1" x14ac:dyDescent="0.25">
      <c r="A3455" t="s">
        <v>2406</v>
      </c>
      <c r="B3455" t="s">
        <v>5</v>
      </c>
      <c r="C3455" t="s">
        <v>1913</v>
      </c>
      <c r="D3455" s="24">
        <v>11255</v>
      </c>
      <c r="E3455" t="s">
        <v>1665</v>
      </c>
      <c r="F3455" t="s">
        <v>99</v>
      </c>
      <c r="G3455" t="s">
        <v>1914</v>
      </c>
      <c r="I3455" t="s">
        <v>1845</v>
      </c>
      <c r="J3455" t="s">
        <v>1915</v>
      </c>
      <c r="K3455" t="s">
        <v>2020</v>
      </c>
      <c r="L3455" s="24">
        <v>15900</v>
      </c>
      <c r="M3455" s="25">
        <f>+VLOOKUP(E3455, TC!A:D, 4, FALSE())</f>
        <v>1.085799999026783</v>
      </c>
      <c r="N3455" s="24">
        <f t="shared" si="265"/>
        <v>15900</v>
      </c>
      <c r="O3455" t="str">
        <f t="shared" si="266"/>
        <v>FACTURA</v>
      </c>
      <c r="P3455" t="str">
        <f t="shared" si="267"/>
        <v>2025</v>
      </c>
      <c r="Q3455" t="str">
        <f t="shared" si="268"/>
        <v>03</v>
      </c>
      <c r="R3455" t="str">
        <f>+IFERROR(VLOOKUP(I3455, Listado!A:B, 2, FALSE()), "COMERCIALIZADORA INTERNACIONAL CARIBBEAN EXOTICS S A")</f>
        <v>LONDOÑO ECHEVERRI ALEJANDRA</v>
      </c>
      <c r="S3455" s="25">
        <f>+VLOOKUP(E3455, TC!A:D, 2, FALSE())</f>
        <v>4110.08</v>
      </c>
      <c r="T3455" t="str">
        <f t="shared" si="269"/>
        <v>COP</v>
      </c>
    </row>
    <row r="3456" spans="1:20" ht="18.75" hidden="1" customHeight="1" x14ac:dyDescent="0.25">
      <c r="A3456" t="s">
        <v>2406</v>
      </c>
      <c r="B3456" t="s">
        <v>5</v>
      </c>
      <c r="C3456" t="s">
        <v>1913</v>
      </c>
      <c r="D3456" s="24">
        <v>11255</v>
      </c>
      <c r="E3456" t="s">
        <v>1665</v>
      </c>
      <c r="F3456" t="s">
        <v>99</v>
      </c>
      <c r="G3456" t="s">
        <v>1914</v>
      </c>
      <c r="I3456" t="s">
        <v>1845</v>
      </c>
      <c r="J3456" t="s">
        <v>1915</v>
      </c>
      <c r="K3456" t="s">
        <v>2020</v>
      </c>
      <c r="L3456" s="24">
        <v>3600</v>
      </c>
      <c r="M3456" s="25">
        <f>+VLOOKUP(E3456, TC!A:D, 4, FALSE())</f>
        <v>1.085799999026783</v>
      </c>
      <c r="N3456" s="24">
        <f t="shared" si="265"/>
        <v>3600</v>
      </c>
      <c r="O3456" t="str">
        <f t="shared" si="266"/>
        <v>FACTURA</v>
      </c>
      <c r="P3456" t="str">
        <f t="shared" si="267"/>
        <v>2025</v>
      </c>
      <c r="Q3456" t="str">
        <f t="shared" si="268"/>
        <v>03</v>
      </c>
      <c r="R3456" t="str">
        <f>+IFERROR(VLOOKUP(I3456, Listado!A:B, 2, FALSE()), "COMERCIALIZADORA INTERNACIONAL CARIBBEAN EXOTICS S A")</f>
        <v>LONDOÑO ECHEVERRI ALEJANDRA</v>
      </c>
      <c r="S3456" s="25">
        <f>+VLOOKUP(E3456, TC!A:D, 2, FALSE())</f>
        <v>4110.08</v>
      </c>
      <c r="T3456" t="str">
        <f t="shared" si="269"/>
        <v>COP</v>
      </c>
    </row>
    <row r="3457" spans="1:20" ht="18.75" hidden="1" customHeight="1" x14ac:dyDescent="0.25">
      <c r="A3457" t="s">
        <v>2406</v>
      </c>
      <c r="B3457" t="s">
        <v>5</v>
      </c>
      <c r="C3457" t="s">
        <v>1913</v>
      </c>
      <c r="D3457" s="24">
        <v>11255</v>
      </c>
      <c r="E3457" t="s">
        <v>1665</v>
      </c>
      <c r="F3457" t="s">
        <v>99</v>
      </c>
      <c r="G3457" t="s">
        <v>1914</v>
      </c>
      <c r="I3457" t="s">
        <v>1845</v>
      </c>
      <c r="J3457" t="s">
        <v>1915</v>
      </c>
      <c r="K3457" t="s">
        <v>2020</v>
      </c>
      <c r="L3457" s="24">
        <v>14100</v>
      </c>
      <c r="M3457" s="25">
        <f>+VLOOKUP(E3457, TC!A:D, 4, FALSE())</f>
        <v>1.085799999026783</v>
      </c>
      <c r="N3457" s="24">
        <f t="shared" si="265"/>
        <v>14100</v>
      </c>
      <c r="O3457" t="str">
        <f t="shared" si="266"/>
        <v>FACTURA</v>
      </c>
      <c r="P3457" t="str">
        <f t="shared" si="267"/>
        <v>2025</v>
      </c>
      <c r="Q3457" t="str">
        <f t="shared" si="268"/>
        <v>03</v>
      </c>
      <c r="R3457" t="str">
        <f>+IFERROR(VLOOKUP(I3457, Listado!A:B, 2, FALSE()), "COMERCIALIZADORA INTERNACIONAL CARIBBEAN EXOTICS S A")</f>
        <v>LONDOÑO ECHEVERRI ALEJANDRA</v>
      </c>
      <c r="S3457" s="25">
        <f>+VLOOKUP(E3457, TC!A:D, 2, FALSE())</f>
        <v>4110.08</v>
      </c>
      <c r="T3457" t="str">
        <f t="shared" si="269"/>
        <v>COP</v>
      </c>
    </row>
    <row r="3458" spans="1:20" ht="18.75" hidden="1" customHeight="1" x14ac:dyDescent="0.25">
      <c r="A3458" t="s">
        <v>2406</v>
      </c>
      <c r="B3458" t="s">
        <v>5</v>
      </c>
      <c r="C3458" t="s">
        <v>1913</v>
      </c>
      <c r="D3458" s="24">
        <v>11255</v>
      </c>
      <c r="E3458" t="s">
        <v>1665</v>
      </c>
      <c r="F3458" t="s">
        <v>99</v>
      </c>
      <c r="G3458" t="s">
        <v>1914</v>
      </c>
      <c r="I3458" t="s">
        <v>1845</v>
      </c>
      <c r="J3458" t="s">
        <v>1915</v>
      </c>
      <c r="K3458" t="s">
        <v>2020</v>
      </c>
      <c r="L3458" s="24">
        <v>750</v>
      </c>
      <c r="M3458" s="25">
        <f>+VLOOKUP(E3458, TC!A:D, 4, FALSE())</f>
        <v>1.085799999026783</v>
      </c>
      <c r="N3458" s="24">
        <f t="shared" ref="N3458:N3521" si="270">+IF(F3458="EUR", (M3458*L3458), IF(I3458="JUAN MATAS SAS", (L3458/S3458), L3458))</f>
        <v>750</v>
      </c>
      <c r="O3458" t="str">
        <f t="shared" ref="O3458:O3521" si="271">+IF(C3458="CFE", "FACTURA", IF(ISERROR(SEARCH("ANULA", H3458))=FALSE(), "ANULACIÓN FE", IF(ISERROR(SEARCH("CANCELLATION", H3458))=FALSE(), "ANULACIÓN FE", "NOTAS")))</f>
        <v>FACTURA</v>
      </c>
      <c r="P3458" t="str">
        <f t="shared" ref="P3458:P3521" si="272">+LEFT(E3458, 4)</f>
        <v>2025</v>
      </c>
      <c r="Q3458" t="str">
        <f t="shared" ref="Q3458:Q3521" si="273">+MID(E3458, 5, 2)</f>
        <v>03</v>
      </c>
      <c r="R3458" t="str">
        <f>+IFERROR(VLOOKUP(I3458, Listado!A:B, 2, FALSE()), "COMERCIALIZADORA INTERNACIONAL CARIBBEAN EXOTICS S A")</f>
        <v>LONDOÑO ECHEVERRI ALEJANDRA</v>
      </c>
      <c r="S3458" s="25">
        <f>+VLOOKUP(E3458, TC!A:D, 2, FALSE())</f>
        <v>4110.08</v>
      </c>
      <c r="T3458" t="str">
        <f t="shared" ref="T3458:T3521" si="274">+IF(I3458="JUAN MATAS SAS", "USD", F3458)</f>
        <v>COP</v>
      </c>
    </row>
    <row r="3459" spans="1:20" ht="18.75" hidden="1" customHeight="1" x14ac:dyDescent="0.25">
      <c r="A3459" t="s">
        <v>2406</v>
      </c>
      <c r="B3459" t="s">
        <v>5</v>
      </c>
      <c r="C3459" t="s">
        <v>1913</v>
      </c>
      <c r="D3459" s="24">
        <v>11255</v>
      </c>
      <c r="E3459" t="s">
        <v>1665</v>
      </c>
      <c r="F3459" t="s">
        <v>99</v>
      </c>
      <c r="G3459" t="s">
        <v>1914</v>
      </c>
      <c r="I3459" t="s">
        <v>1845</v>
      </c>
      <c r="J3459" t="s">
        <v>1915</v>
      </c>
      <c r="K3459" t="s">
        <v>2020</v>
      </c>
      <c r="L3459" s="24">
        <v>22500</v>
      </c>
      <c r="M3459" s="25">
        <f>+VLOOKUP(E3459, TC!A:D, 4, FALSE())</f>
        <v>1.085799999026783</v>
      </c>
      <c r="N3459" s="24">
        <f t="shared" si="270"/>
        <v>22500</v>
      </c>
      <c r="O3459" t="str">
        <f t="shared" si="271"/>
        <v>FACTURA</v>
      </c>
      <c r="P3459" t="str">
        <f t="shared" si="272"/>
        <v>2025</v>
      </c>
      <c r="Q3459" t="str">
        <f t="shared" si="273"/>
        <v>03</v>
      </c>
      <c r="R3459" t="str">
        <f>+IFERROR(VLOOKUP(I3459, Listado!A:B, 2, FALSE()), "COMERCIALIZADORA INTERNACIONAL CARIBBEAN EXOTICS S A")</f>
        <v>LONDOÑO ECHEVERRI ALEJANDRA</v>
      </c>
      <c r="S3459" s="25">
        <f>+VLOOKUP(E3459, TC!A:D, 2, FALSE())</f>
        <v>4110.08</v>
      </c>
      <c r="T3459" t="str">
        <f t="shared" si="274"/>
        <v>COP</v>
      </c>
    </row>
    <row r="3460" spans="1:20" ht="18.75" hidden="1" customHeight="1" x14ac:dyDescent="0.25">
      <c r="A3460" t="s">
        <v>2406</v>
      </c>
      <c r="B3460" t="s">
        <v>5</v>
      </c>
      <c r="C3460" t="s">
        <v>1913</v>
      </c>
      <c r="D3460" s="24">
        <v>11255</v>
      </c>
      <c r="E3460" t="s">
        <v>1665</v>
      </c>
      <c r="F3460" t="s">
        <v>99</v>
      </c>
      <c r="G3460" t="s">
        <v>1914</v>
      </c>
      <c r="I3460" t="s">
        <v>1845</v>
      </c>
      <c r="J3460" t="s">
        <v>1915</v>
      </c>
      <c r="K3460" t="s">
        <v>2020</v>
      </c>
      <c r="L3460" s="24">
        <v>1950</v>
      </c>
      <c r="M3460" s="25">
        <f>+VLOOKUP(E3460, TC!A:D, 4, FALSE())</f>
        <v>1.085799999026783</v>
      </c>
      <c r="N3460" s="24">
        <f t="shared" si="270"/>
        <v>1950</v>
      </c>
      <c r="O3460" t="str">
        <f t="shared" si="271"/>
        <v>FACTURA</v>
      </c>
      <c r="P3460" t="str">
        <f t="shared" si="272"/>
        <v>2025</v>
      </c>
      <c r="Q3460" t="str">
        <f t="shared" si="273"/>
        <v>03</v>
      </c>
      <c r="R3460" t="str">
        <f>+IFERROR(VLOOKUP(I3460, Listado!A:B, 2, FALSE()), "COMERCIALIZADORA INTERNACIONAL CARIBBEAN EXOTICS S A")</f>
        <v>LONDOÑO ECHEVERRI ALEJANDRA</v>
      </c>
      <c r="S3460" s="25">
        <f>+VLOOKUP(E3460, TC!A:D, 2, FALSE())</f>
        <v>4110.08</v>
      </c>
      <c r="T3460" t="str">
        <f t="shared" si="274"/>
        <v>COP</v>
      </c>
    </row>
    <row r="3461" spans="1:20" ht="18.75" hidden="1" customHeight="1" x14ac:dyDescent="0.25">
      <c r="A3461" t="s">
        <v>2406</v>
      </c>
      <c r="B3461" t="s">
        <v>5</v>
      </c>
      <c r="C3461" t="s">
        <v>1913</v>
      </c>
      <c r="D3461" s="24">
        <v>11255</v>
      </c>
      <c r="E3461" t="s">
        <v>1665</v>
      </c>
      <c r="F3461" t="s">
        <v>99</v>
      </c>
      <c r="G3461" t="s">
        <v>1914</v>
      </c>
      <c r="I3461" t="s">
        <v>1845</v>
      </c>
      <c r="J3461" t="s">
        <v>1915</v>
      </c>
      <c r="K3461" t="s">
        <v>2020</v>
      </c>
      <c r="L3461" s="24">
        <v>5100</v>
      </c>
      <c r="M3461" s="25">
        <f>+VLOOKUP(E3461, TC!A:D, 4, FALSE())</f>
        <v>1.085799999026783</v>
      </c>
      <c r="N3461" s="24">
        <f t="shared" si="270"/>
        <v>5100</v>
      </c>
      <c r="O3461" t="str">
        <f t="shared" si="271"/>
        <v>FACTURA</v>
      </c>
      <c r="P3461" t="str">
        <f t="shared" si="272"/>
        <v>2025</v>
      </c>
      <c r="Q3461" t="str">
        <f t="shared" si="273"/>
        <v>03</v>
      </c>
      <c r="R3461" t="str">
        <f>+IFERROR(VLOOKUP(I3461, Listado!A:B, 2, FALSE()), "COMERCIALIZADORA INTERNACIONAL CARIBBEAN EXOTICS S A")</f>
        <v>LONDOÑO ECHEVERRI ALEJANDRA</v>
      </c>
      <c r="S3461" s="25">
        <f>+VLOOKUP(E3461, TC!A:D, 2, FALSE())</f>
        <v>4110.08</v>
      </c>
      <c r="T3461" t="str">
        <f t="shared" si="274"/>
        <v>COP</v>
      </c>
    </row>
    <row r="3462" spans="1:20" ht="18.75" hidden="1" customHeight="1" x14ac:dyDescent="0.25">
      <c r="A3462" t="s">
        <v>2406</v>
      </c>
      <c r="B3462" t="s">
        <v>5</v>
      </c>
      <c r="C3462" t="s">
        <v>1913</v>
      </c>
      <c r="D3462" s="24">
        <v>11255</v>
      </c>
      <c r="E3462" t="s">
        <v>1665</v>
      </c>
      <c r="F3462" t="s">
        <v>99</v>
      </c>
      <c r="G3462" t="s">
        <v>1914</v>
      </c>
      <c r="I3462" t="s">
        <v>1845</v>
      </c>
      <c r="J3462" t="s">
        <v>1915</v>
      </c>
      <c r="K3462" t="s">
        <v>2020</v>
      </c>
      <c r="L3462" s="24">
        <v>150</v>
      </c>
      <c r="M3462" s="25">
        <f>+VLOOKUP(E3462, TC!A:D, 4, FALSE())</f>
        <v>1.085799999026783</v>
      </c>
      <c r="N3462" s="24">
        <f t="shared" si="270"/>
        <v>150</v>
      </c>
      <c r="O3462" t="str">
        <f t="shared" si="271"/>
        <v>FACTURA</v>
      </c>
      <c r="P3462" t="str">
        <f t="shared" si="272"/>
        <v>2025</v>
      </c>
      <c r="Q3462" t="str">
        <f t="shared" si="273"/>
        <v>03</v>
      </c>
      <c r="R3462" t="str">
        <f>+IFERROR(VLOOKUP(I3462, Listado!A:B, 2, FALSE()), "COMERCIALIZADORA INTERNACIONAL CARIBBEAN EXOTICS S A")</f>
        <v>LONDOÑO ECHEVERRI ALEJANDRA</v>
      </c>
      <c r="S3462" s="25">
        <f>+VLOOKUP(E3462, TC!A:D, 2, FALSE())</f>
        <v>4110.08</v>
      </c>
      <c r="T3462" t="str">
        <f t="shared" si="274"/>
        <v>COP</v>
      </c>
    </row>
    <row r="3463" spans="1:20" ht="18.75" hidden="1" customHeight="1" x14ac:dyDescent="0.25">
      <c r="A3463" t="s">
        <v>2406</v>
      </c>
      <c r="B3463" t="s">
        <v>5</v>
      </c>
      <c r="C3463" t="s">
        <v>1913</v>
      </c>
      <c r="D3463" s="24">
        <v>11255</v>
      </c>
      <c r="E3463" t="s">
        <v>1665</v>
      </c>
      <c r="F3463" t="s">
        <v>99</v>
      </c>
      <c r="G3463" t="s">
        <v>1914</v>
      </c>
      <c r="I3463" t="s">
        <v>1845</v>
      </c>
      <c r="J3463" t="s">
        <v>1915</v>
      </c>
      <c r="K3463" t="s">
        <v>2020</v>
      </c>
      <c r="L3463" s="24">
        <v>2100</v>
      </c>
      <c r="M3463" s="25">
        <f>+VLOOKUP(E3463, TC!A:D, 4, FALSE())</f>
        <v>1.085799999026783</v>
      </c>
      <c r="N3463" s="24">
        <f t="shared" si="270"/>
        <v>2100</v>
      </c>
      <c r="O3463" t="str">
        <f t="shared" si="271"/>
        <v>FACTURA</v>
      </c>
      <c r="P3463" t="str">
        <f t="shared" si="272"/>
        <v>2025</v>
      </c>
      <c r="Q3463" t="str">
        <f t="shared" si="273"/>
        <v>03</v>
      </c>
      <c r="R3463" t="str">
        <f>+IFERROR(VLOOKUP(I3463, Listado!A:B, 2, FALSE()), "COMERCIALIZADORA INTERNACIONAL CARIBBEAN EXOTICS S A")</f>
        <v>LONDOÑO ECHEVERRI ALEJANDRA</v>
      </c>
      <c r="S3463" s="25">
        <f>+VLOOKUP(E3463, TC!A:D, 2, FALSE())</f>
        <v>4110.08</v>
      </c>
      <c r="T3463" t="str">
        <f t="shared" si="274"/>
        <v>COP</v>
      </c>
    </row>
    <row r="3464" spans="1:20" ht="18.75" hidden="1" customHeight="1" x14ac:dyDescent="0.25">
      <c r="A3464" t="s">
        <v>2406</v>
      </c>
      <c r="B3464" t="s">
        <v>5</v>
      </c>
      <c r="C3464" t="s">
        <v>1913</v>
      </c>
      <c r="D3464" s="24">
        <v>11255</v>
      </c>
      <c r="E3464" t="s">
        <v>1665</v>
      </c>
      <c r="F3464" t="s">
        <v>99</v>
      </c>
      <c r="G3464" t="s">
        <v>1914</v>
      </c>
      <c r="I3464" t="s">
        <v>1845</v>
      </c>
      <c r="J3464" t="s">
        <v>1915</v>
      </c>
      <c r="K3464" t="s">
        <v>2020</v>
      </c>
      <c r="L3464" s="24">
        <v>22200</v>
      </c>
      <c r="M3464" s="25">
        <f>+VLOOKUP(E3464, TC!A:D, 4, FALSE())</f>
        <v>1.085799999026783</v>
      </c>
      <c r="N3464" s="24">
        <f t="shared" si="270"/>
        <v>22200</v>
      </c>
      <c r="O3464" t="str">
        <f t="shared" si="271"/>
        <v>FACTURA</v>
      </c>
      <c r="P3464" t="str">
        <f t="shared" si="272"/>
        <v>2025</v>
      </c>
      <c r="Q3464" t="str">
        <f t="shared" si="273"/>
        <v>03</v>
      </c>
      <c r="R3464" t="str">
        <f>+IFERROR(VLOOKUP(I3464, Listado!A:B, 2, FALSE()), "COMERCIALIZADORA INTERNACIONAL CARIBBEAN EXOTICS S A")</f>
        <v>LONDOÑO ECHEVERRI ALEJANDRA</v>
      </c>
      <c r="S3464" s="25">
        <f>+VLOOKUP(E3464, TC!A:D, 2, FALSE())</f>
        <v>4110.08</v>
      </c>
      <c r="T3464" t="str">
        <f t="shared" si="274"/>
        <v>COP</v>
      </c>
    </row>
    <row r="3465" spans="1:20" ht="18.75" hidden="1" customHeight="1" x14ac:dyDescent="0.25">
      <c r="A3465" t="s">
        <v>2406</v>
      </c>
      <c r="B3465" t="s">
        <v>5</v>
      </c>
      <c r="C3465" t="s">
        <v>1913</v>
      </c>
      <c r="D3465" s="24">
        <v>11256</v>
      </c>
      <c r="E3465" t="s">
        <v>1665</v>
      </c>
      <c r="F3465" t="s">
        <v>99</v>
      </c>
      <c r="G3465" t="s">
        <v>113</v>
      </c>
      <c r="I3465" t="s">
        <v>1844</v>
      </c>
      <c r="J3465" t="s">
        <v>1915</v>
      </c>
      <c r="K3465" t="s">
        <v>2021</v>
      </c>
      <c r="L3465" s="24">
        <v>171500</v>
      </c>
      <c r="M3465" s="25">
        <f>+VLOOKUP(E3465, TC!A:D, 4, FALSE())</f>
        <v>1.085799999026783</v>
      </c>
      <c r="N3465" s="24">
        <f t="shared" si="270"/>
        <v>171500</v>
      </c>
      <c r="O3465" t="str">
        <f t="shared" si="271"/>
        <v>FACTURA</v>
      </c>
      <c r="P3465" t="str">
        <f t="shared" si="272"/>
        <v>2025</v>
      </c>
      <c r="Q3465" t="str">
        <f t="shared" si="273"/>
        <v>03</v>
      </c>
      <c r="R3465" t="str">
        <f>+IFERROR(VLOOKUP(I3465, Listado!A:B, 2, FALSE()), "COMERCIALIZADORA INTERNACIONAL CARIBBEAN EXOTICS S A")</f>
        <v>LONDOÑO ECHEVERRI ALEJANDRA</v>
      </c>
      <c r="S3465" s="25">
        <f>+VLOOKUP(E3465, TC!A:D, 2, FALSE())</f>
        <v>4110.08</v>
      </c>
      <c r="T3465" t="str">
        <f t="shared" si="274"/>
        <v>COP</v>
      </c>
    </row>
    <row r="3466" spans="1:20" ht="18.75" hidden="1" customHeight="1" x14ac:dyDescent="0.25">
      <c r="A3466" t="s">
        <v>2406</v>
      </c>
      <c r="B3466" t="s">
        <v>5</v>
      </c>
      <c r="C3466" t="s">
        <v>1913</v>
      </c>
      <c r="D3466" s="24">
        <v>11256</v>
      </c>
      <c r="E3466" t="s">
        <v>1665</v>
      </c>
      <c r="F3466" t="s">
        <v>99</v>
      </c>
      <c r="G3466" t="s">
        <v>113</v>
      </c>
      <c r="I3466" t="s">
        <v>1844</v>
      </c>
      <c r="J3466" t="s">
        <v>1915</v>
      </c>
      <c r="K3466" t="s">
        <v>2021</v>
      </c>
      <c r="L3466" s="24">
        <v>7000</v>
      </c>
      <c r="M3466" s="25">
        <f>+VLOOKUP(E3466, TC!A:D, 4, FALSE())</f>
        <v>1.085799999026783</v>
      </c>
      <c r="N3466" s="24">
        <f t="shared" si="270"/>
        <v>7000</v>
      </c>
      <c r="O3466" t="str">
        <f t="shared" si="271"/>
        <v>FACTURA</v>
      </c>
      <c r="P3466" t="str">
        <f t="shared" si="272"/>
        <v>2025</v>
      </c>
      <c r="Q3466" t="str">
        <f t="shared" si="273"/>
        <v>03</v>
      </c>
      <c r="R3466" t="str">
        <f>+IFERROR(VLOOKUP(I3466, Listado!A:B, 2, FALSE()), "COMERCIALIZADORA INTERNACIONAL CARIBBEAN EXOTICS S A")</f>
        <v>LONDOÑO ECHEVERRI ALEJANDRA</v>
      </c>
      <c r="S3466" s="25">
        <f>+VLOOKUP(E3466, TC!A:D, 2, FALSE())</f>
        <v>4110.08</v>
      </c>
      <c r="T3466" t="str">
        <f t="shared" si="274"/>
        <v>COP</v>
      </c>
    </row>
    <row r="3467" spans="1:20" ht="18.75" hidden="1" customHeight="1" x14ac:dyDescent="0.25">
      <c r="A3467" t="s">
        <v>2406</v>
      </c>
      <c r="B3467" t="s">
        <v>5</v>
      </c>
      <c r="C3467" t="s">
        <v>1913</v>
      </c>
      <c r="D3467" s="24">
        <v>11256</v>
      </c>
      <c r="E3467" t="s">
        <v>1665</v>
      </c>
      <c r="F3467" t="s">
        <v>99</v>
      </c>
      <c r="G3467" t="s">
        <v>113</v>
      </c>
      <c r="I3467" t="s">
        <v>1844</v>
      </c>
      <c r="J3467" t="s">
        <v>1915</v>
      </c>
      <c r="K3467" t="s">
        <v>2021</v>
      </c>
      <c r="L3467" s="24">
        <v>21000</v>
      </c>
      <c r="M3467" s="25">
        <f>+VLOOKUP(E3467, TC!A:D, 4, FALSE())</f>
        <v>1.085799999026783</v>
      </c>
      <c r="N3467" s="24">
        <f t="shared" si="270"/>
        <v>21000</v>
      </c>
      <c r="O3467" t="str">
        <f t="shared" si="271"/>
        <v>FACTURA</v>
      </c>
      <c r="P3467" t="str">
        <f t="shared" si="272"/>
        <v>2025</v>
      </c>
      <c r="Q3467" t="str">
        <f t="shared" si="273"/>
        <v>03</v>
      </c>
      <c r="R3467" t="str">
        <f>+IFERROR(VLOOKUP(I3467, Listado!A:B, 2, FALSE()), "COMERCIALIZADORA INTERNACIONAL CARIBBEAN EXOTICS S A")</f>
        <v>LONDOÑO ECHEVERRI ALEJANDRA</v>
      </c>
      <c r="S3467" s="25">
        <f>+VLOOKUP(E3467, TC!A:D, 2, FALSE())</f>
        <v>4110.08</v>
      </c>
      <c r="T3467" t="str">
        <f t="shared" si="274"/>
        <v>COP</v>
      </c>
    </row>
    <row r="3468" spans="1:20" ht="18.75" hidden="1" customHeight="1" x14ac:dyDescent="0.25">
      <c r="A3468" t="s">
        <v>2406</v>
      </c>
      <c r="B3468" t="s">
        <v>5</v>
      </c>
      <c r="C3468" t="s">
        <v>1913</v>
      </c>
      <c r="D3468" s="24">
        <v>11256</v>
      </c>
      <c r="E3468" t="s">
        <v>1665</v>
      </c>
      <c r="F3468" t="s">
        <v>99</v>
      </c>
      <c r="G3468" t="s">
        <v>113</v>
      </c>
      <c r="I3468" t="s">
        <v>1844</v>
      </c>
      <c r="J3468" t="s">
        <v>1915</v>
      </c>
      <c r="K3468" t="s">
        <v>2021</v>
      </c>
      <c r="L3468" s="24">
        <v>10500</v>
      </c>
      <c r="M3468" s="25">
        <f>+VLOOKUP(E3468, TC!A:D, 4, FALSE())</f>
        <v>1.085799999026783</v>
      </c>
      <c r="N3468" s="24">
        <f t="shared" si="270"/>
        <v>10500</v>
      </c>
      <c r="O3468" t="str">
        <f t="shared" si="271"/>
        <v>FACTURA</v>
      </c>
      <c r="P3468" t="str">
        <f t="shared" si="272"/>
        <v>2025</v>
      </c>
      <c r="Q3468" t="str">
        <f t="shared" si="273"/>
        <v>03</v>
      </c>
      <c r="R3468" t="str">
        <f>+IFERROR(VLOOKUP(I3468, Listado!A:B, 2, FALSE()), "COMERCIALIZADORA INTERNACIONAL CARIBBEAN EXOTICS S A")</f>
        <v>LONDOÑO ECHEVERRI ALEJANDRA</v>
      </c>
      <c r="S3468" s="25">
        <f>+VLOOKUP(E3468, TC!A:D, 2, FALSE())</f>
        <v>4110.08</v>
      </c>
      <c r="T3468" t="str">
        <f t="shared" si="274"/>
        <v>COP</v>
      </c>
    </row>
    <row r="3469" spans="1:20" ht="18.75" hidden="1" customHeight="1" x14ac:dyDescent="0.25">
      <c r="A3469" t="s">
        <v>2406</v>
      </c>
      <c r="B3469" t="s">
        <v>5</v>
      </c>
      <c r="C3469" t="s">
        <v>1913</v>
      </c>
      <c r="D3469" s="24">
        <v>11257</v>
      </c>
      <c r="E3469" t="s">
        <v>1665</v>
      </c>
      <c r="F3469" t="s">
        <v>99</v>
      </c>
      <c r="G3469" t="s">
        <v>113</v>
      </c>
      <c r="I3469" t="s">
        <v>1843</v>
      </c>
      <c r="J3469" t="s">
        <v>1915</v>
      </c>
      <c r="K3469" t="s">
        <v>2021</v>
      </c>
      <c r="L3469" s="24">
        <v>314820</v>
      </c>
      <c r="M3469" s="25">
        <f>+VLOOKUP(E3469, TC!A:D, 4, FALSE())</f>
        <v>1.085799999026783</v>
      </c>
      <c r="N3469" s="24">
        <f t="shared" si="270"/>
        <v>314820</v>
      </c>
      <c r="O3469" t="str">
        <f t="shared" si="271"/>
        <v>FACTURA</v>
      </c>
      <c r="P3469" t="str">
        <f t="shared" si="272"/>
        <v>2025</v>
      </c>
      <c r="Q3469" t="str">
        <f t="shared" si="273"/>
        <v>03</v>
      </c>
      <c r="R3469" t="str">
        <f>+IFERROR(VLOOKUP(I3469, Listado!A:B, 2, FALSE()), "COMERCIALIZADORA INTERNACIONAL CARIBBEAN EXOTICS S A")</f>
        <v>LONDOÑO ECHEVERRI ALEJANDRA</v>
      </c>
      <c r="S3469" s="25">
        <f>+VLOOKUP(E3469, TC!A:D, 2, FALSE())</f>
        <v>4110.08</v>
      </c>
      <c r="T3469" t="str">
        <f t="shared" si="274"/>
        <v>COP</v>
      </c>
    </row>
    <row r="3470" spans="1:20" ht="18.75" hidden="1" customHeight="1" x14ac:dyDescent="0.25">
      <c r="A3470" t="s">
        <v>2406</v>
      </c>
      <c r="B3470" t="s">
        <v>5</v>
      </c>
      <c r="C3470" t="s">
        <v>1913</v>
      </c>
      <c r="D3470" s="24">
        <v>11257</v>
      </c>
      <c r="E3470" t="s">
        <v>1665</v>
      </c>
      <c r="F3470" t="s">
        <v>99</v>
      </c>
      <c r="G3470" t="s">
        <v>113</v>
      </c>
      <c r="I3470" t="s">
        <v>1843</v>
      </c>
      <c r="J3470" t="s">
        <v>1915</v>
      </c>
      <c r="K3470" t="s">
        <v>2021</v>
      </c>
      <c r="L3470" s="24">
        <v>51040</v>
      </c>
      <c r="M3470" s="25">
        <f>+VLOOKUP(E3470, TC!A:D, 4, FALSE())</f>
        <v>1.085799999026783</v>
      </c>
      <c r="N3470" s="24">
        <f t="shared" si="270"/>
        <v>51040</v>
      </c>
      <c r="O3470" t="str">
        <f t="shared" si="271"/>
        <v>FACTURA</v>
      </c>
      <c r="P3470" t="str">
        <f t="shared" si="272"/>
        <v>2025</v>
      </c>
      <c r="Q3470" t="str">
        <f t="shared" si="273"/>
        <v>03</v>
      </c>
      <c r="R3470" t="str">
        <f>+IFERROR(VLOOKUP(I3470, Listado!A:B, 2, FALSE()), "COMERCIALIZADORA INTERNACIONAL CARIBBEAN EXOTICS S A")</f>
        <v>LONDOÑO ECHEVERRI ALEJANDRA</v>
      </c>
      <c r="S3470" s="25">
        <f>+VLOOKUP(E3470, TC!A:D, 2, FALSE())</f>
        <v>4110.08</v>
      </c>
      <c r="T3470" t="str">
        <f t="shared" si="274"/>
        <v>COP</v>
      </c>
    </row>
    <row r="3471" spans="1:20" ht="18.75" hidden="1" customHeight="1" x14ac:dyDescent="0.25">
      <c r="A3471" t="s">
        <v>2406</v>
      </c>
      <c r="B3471" t="s">
        <v>5</v>
      </c>
      <c r="C3471" t="s">
        <v>1913</v>
      </c>
      <c r="D3471" s="24">
        <v>11257</v>
      </c>
      <c r="E3471" t="s">
        <v>1665</v>
      </c>
      <c r="F3471" t="s">
        <v>99</v>
      </c>
      <c r="G3471" t="s">
        <v>113</v>
      </c>
      <c r="I3471" t="s">
        <v>1843</v>
      </c>
      <c r="J3471" t="s">
        <v>1915</v>
      </c>
      <c r="K3471" t="s">
        <v>2021</v>
      </c>
      <c r="L3471" s="24">
        <v>34320</v>
      </c>
      <c r="M3471" s="25">
        <f>+VLOOKUP(E3471, TC!A:D, 4, FALSE())</f>
        <v>1.085799999026783</v>
      </c>
      <c r="N3471" s="24">
        <f t="shared" si="270"/>
        <v>34320</v>
      </c>
      <c r="O3471" t="str">
        <f t="shared" si="271"/>
        <v>FACTURA</v>
      </c>
      <c r="P3471" t="str">
        <f t="shared" si="272"/>
        <v>2025</v>
      </c>
      <c r="Q3471" t="str">
        <f t="shared" si="273"/>
        <v>03</v>
      </c>
      <c r="R3471" t="str">
        <f>+IFERROR(VLOOKUP(I3471, Listado!A:B, 2, FALSE()), "COMERCIALIZADORA INTERNACIONAL CARIBBEAN EXOTICS S A")</f>
        <v>LONDOÑO ECHEVERRI ALEJANDRA</v>
      </c>
      <c r="S3471" s="25">
        <f>+VLOOKUP(E3471, TC!A:D, 2, FALSE())</f>
        <v>4110.08</v>
      </c>
      <c r="T3471" t="str">
        <f t="shared" si="274"/>
        <v>COP</v>
      </c>
    </row>
    <row r="3472" spans="1:20" ht="18.75" hidden="1" customHeight="1" x14ac:dyDescent="0.25">
      <c r="A3472" t="s">
        <v>2406</v>
      </c>
      <c r="B3472" t="s">
        <v>5</v>
      </c>
      <c r="C3472" t="s">
        <v>1913</v>
      </c>
      <c r="D3472" s="24">
        <v>11257</v>
      </c>
      <c r="E3472" t="s">
        <v>1665</v>
      </c>
      <c r="F3472" t="s">
        <v>99</v>
      </c>
      <c r="G3472" t="s">
        <v>113</v>
      </c>
      <c r="I3472" t="s">
        <v>1843</v>
      </c>
      <c r="J3472" t="s">
        <v>1915</v>
      </c>
      <c r="K3472" t="s">
        <v>2021</v>
      </c>
      <c r="L3472" s="24">
        <v>18480</v>
      </c>
      <c r="M3472" s="25">
        <f>+VLOOKUP(E3472, TC!A:D, 4, FALSE())</f>
        <v>1.085799999026783</v>
      </c>
      <c r="N3472" s="24">
        <f t="shared" si="270"/>
        <v>18480</v>
      </c>
      <c r="O3472" t="str">
        <f t="shared" si="271"/>
        <v>FACTURA</v>
      </c>
      <c r="P3472" t="str">
        <f t="shared" si="272"/>
        <v>2025</v>
      </c>
      <c r="Q3472" t="str">
        <f t="shared" si="273"/>
        <v>03</v>
      </c>
      <c r="R3472" t="str">
        <f>+IFERROR(VLOOKUP(I3472, Listado!A:B, 2, FALSE()), "COMERCIALIZADORA INTERNACIONAL CARIBBEAN EXOTICS S A")</f>
        <v>LONDOÑO ECHEVERRI ALEJANDRA</v>
      </c>
      <c r="S3472" s="25">
        <f>+VLOOKUP(E3472, TC!A:D, 2, FALSE())</f>
        <v>4110.08</v>
      </c>
      <c r="T3472" t="str">
        <f t="shared" si="274"/>
        <v>COP</v>
      </c>
    </row>
    <row r="3473" spans="1:20" ht="18.75" hidden="1" customHeight="1" x14ac:dyDescent="0.25">
      <c r="A3473" t="s">
        <v>2406</v>
      </c>
      <c r="B3473" t="s">
        <v>5</v>
      </c>
      <c r="C3473" t="s">
        <v>1913</v>
      </c>
      <c r="D3473" s="24">
        <v>11257</v>
      </c>
      <c r="E3473" t="s">
        <v>1665</v>
      </c>
      <c r="F3473" t="s">
        <v>99</v>
      </c>
      <c r="G3473" t="s">
        <v>113</v>
      </c>
      <c r="I3473" t="s">
        <v>1843</v>
      </c>
      <c r="J3473" t="s">
        <v>1915</v>
      </c>
      <c r="K3473" t="s">
        <v>2021</v>
      </c>
      <c r="L3473" s="24">
        <v>13200</v>
      </c>
      <c r="M3473" s="25">
        <f>+VLOOKUP(E3473, TC!A:D, 4, FALSE())</f>
        <v>1.085799999026783</v>
      </c>
      <c r="N3473" s="24">
        <f t="shared" si="270"/>
        <v>13200</v>
      </c>
      <c r="O3473" t="str">
        <f t="shared" si="271"/>
        <v>FACTURA</v>
      </c>
      <c r="P3473" t="str">
        <f t="shared" si="272"/>
        <v>2025</v>
      </c>
      <c r="Q3473" t="str">
        <f t="shared" si="273"/>
        <v>03</v>
      </c>
      <c r="R3473" t="str">
        <f>+IFERROR(VLOOKUP(I3473, Listado!A:B, 2, FALSE()), "COMERCIALIZADORA INTERNACIONAL CARIBBEAN EXOTICS S A")</f>
        <v>LONDOÑO ECHEVERRI ALEJANDRA</v>
      </c>
      <c r="S3473" s="25">
        <f>+VLOOKUP(E3473, TC!A:D, 2, FALSE())</f>
        <v>4110.08</v>
      </c>
      <c r="T3473" t="str">
        <f t="shared" si="274"/>
        <v>COP</v>
      </c>
    </row>
    <row r="3474" spans="1:20" ht="18.75" hidden="1" customHeight="1" x14ac:dyDescent="0.25">
      <c r="A3474" t="s">
        <v>2406</v>
      </c>
      <c r="B3474" t="s">
        <v>5</v>
      </c>
      <c r="C3474" t="s">
        <v>1913</v>
      </c>
      <c r="D3474" s="24">
        <v>11257</v>
      </c>
      <c r="E3474" t="s">
        <v>1665</v>
      </c>
      <c r="F3474" t="s">
        <v>99</v>
      </c>
      <c r="G3474" t="s">
        <v>113</v>
      </c>
      <c r="I3474" t="s">
        <v>1843</v>
      </c>
      <c r="J3474" t="s">
        <v>1915</v>
      </c>
      <c r="K3474" t="s">
        <v>2021</v>
      </c>
      <c r="L3474" s="24">
        <v>3960</v>
      </c>
      <c r="M3474" s="25">
        <f>+VLOOKUP(E3474, TC!A:D, 4, FALSE())</f>
        <v>1.085799999026783</v>
      </c>
      <c r="N3474" s="24">
        <f t="shared" si="270"/>
        <v>3960</v>
      </c>
      <c r="O3474" t="str">
        <f t="shared" si="271"/>
        <v>FACTURA</v>
      </c>
      <c r="P3474" t="str">
        <f t="shared" si="272"/>
        <v>2025</v>
      </c>
      <c r="Q3474" t="str">
        <f t="shared" si="273"/>
        <v>03</v>
      </c>
      <c r="R3474" t="str">
        <f>+IFERROR(VLOOKUP(I3474, Listado!A:B, 2, FALSE()), "COMERCIALIZADORA INTERNACIONAL CARIBBEAN EXOTICS S A")</f>
        <v>LONDOÑO ECHEVERRI ALEJANDRA</v>
      </c>
      <c r="S3474" s="25">
        <f>+VLOOKUP(E3474, TC!A:D, 2, FALSE())</f>
        <v>4110.08</v>
      </c>
      <c r="T3474" t="str">
        <f t="shared" si="274"/>
        <v>COP</v>
      </c>
    </row>
    <row r="3475" spans="1:20" ht="18.75" hidden="1" customHeight="1" x14ac:dyDescent="0.25">
      <c r="A3475" t="s">
        <v>2406</v>
      </c>
      <c r="B3475" t="s">
        <v>5</v>
      </c>
      <c r="C3475" t="s">
        <v>1913</v>
      </c>
      <c r="D3475" s="24">
        <v>11257</v>
      </c>
      <c r="E3475" t="s">
        <v>1665</v>
      </c>
      <c r="F3475" t="s">
        <v>99</v>
      </c>
      <c r="G3475" t="s">
        <v>113</v>
      </c>
      <c r="I3475" t="s">
        <v>1843</v>
      </c>
      <c r="J3475" t="s">
        <v>1915</v>
      </c>
      <c r="K3475" t="s">
        <v>2021</v>
      </c>
      <c r="L3475" s="24">
        <v>4180</v>
      </c>
      <c r="M3475" s="25">
        <f>+VLOOKUP(E3475, TC!A:D, 4, FALSE())</f>
        <v>1.085799999026783</v>
      </c>
      <c r="N3475" s="24">
        <f t="shared" si="270"/>
        <v>4180</v>
      </c>
      <c r="O3475" t="str">
        <f t="shared" si="271"/>
        <v>FACTURA</v>
      </c>
      <c r="P3475" t="str">
        <f t="shared" si="272"/>
        <v>2025</v>
      </c>
      <c r="Q3475" t="str">
        <f t="shared" si="273"/>
        <v>03</v>
      </c>
      <c r="R3475" t="str">
        <f>+IFERROR(VLOOKUP(I3475, Listado!A:B, 2, FALSE()), "COMERCIALIZADORA INTERNACIONAL CARIBBEAN EXOTICS S A")</f>
        <v>LONDOÑO ECHEVERRI ALEJANDRA</v>
      </c>
      <c r="S3475" s="25">
        <f>+VLOOKUP(E3475, TC!A:D, 2, FALSE())</f>
        <v>4110.08</v>
      </c>
      <c r="T3475" t="str">
        <f t="shared" si="274"/>
        <v>COP</v>
      </c>
    </row>
    <row r="3476" spans="1:20" ht="18.75" hidden="1" customHeight="1" x14ac:dyDescent="0.25">
      <c r="A3476" t="s">
        <v>2406</v>
      </c>
      <c r="B3476" t="s">
        <v>5</v>
      </c>
      <c r="C3476" t="s">
        <v>1913</v>
      </c>
      <c r="D3476" s="24">
        <v>11258</v>
      </c>
      <c r="E3476" t="s">
        <v>1665</v>
      </c>
      <c r="F3476" t="s">
        <v>99</v>
      </c>
      <c r="G3476" t="s">
        <v>113</v>
      </c>
      <c r="I3476" t="s">
        <v>2168</v>
      </c>
      <c r="J3476" t="s">
        <v>1915</v>
      </c>
      <c r="K3476" t="s">
        <v>2021</v>
      </c>
      <c r="L3476" s="24">
        <v>552520</v>
      </c>
      <c r="M3476" s="25">
        <f>+VLOOKUP(E3476, TC!A:D, 4, FALSE())</f>
        <v>1.085799999026783</v>
      </c>
      <c r="N3476" s="24">
        <f t="shared" si="270"/>
        <v>552520</v>
      </c>
      <c r="O3476" t="str">
        <f t="shared" si="271"/>
        <v>FACTURA</v>
      </c>
      <c r="P3476" t="str">
        <f t="shared" si="272"/>
        <v>2025</v>
      </c>
      <c r="Q3476" t="str">
        <f t="shared" si="273"/>
        <v>03</v>
      </c>
      <c r="R3476" t="str">
        <f>+IFERROR(VLOOKUP(I3476, Listado!A:B, 2, FALSE()), "COMERCIALIZADORA INTERNACIONAL CARIBBEAN EXOTICS S A")</f>
        <v>COMERCIALIZADORA INTERNACIONAL CARIBBEAN EXOTICS S A</v>
      </c>
      <c r="S3476" s="25">
        <f>+VLOOKUP(E3476, TC!A:D, 2, FALSE())</f>
        <v>4110.08</v>
      </c>
      <c r="T3476" t="str">
        <f t="shared" si="274"/>
        <v>COP</v>
      </c>
    </row>
    <row r="3477" spans="1:20" ht="18.75" hidden="1" customHeight="1" x14ac:dyDescent="0.25">
      <c r="A3477" t="s">
        <v>2406</v>
      </c>
      <c r="B3477" t="s">
        <v>5</v>
      </c>
      <c r="C3477" t="s">
        <v>1913</v>
      </c>
      <c r="D3477" s="24">
        <v>11258</v>
      </c>
      <c r="E3477" t="s">
        <v>1665</v>
      </c>
      <c r="F3477" t="s">
        <v>99</v>
      </c>
      <c r="G3477" t="s">
        <v>113</v>
      </c>
      <c r="I3477" t="s">
        <v>2168</v>
      </c>
      <c r="J3477" t="s">
        <v>1915</v>
      </c>
      <c r="K3477" t="s">
        <v>2021</v>
      </c>
      <c r="L3477" s="24">
        <v>109820</v>
      </c>
      <c r="M3477" s="25">
        <f>+VLOOKUP(E3477, TC!A:D, 4, FALSE())</f>
        <v>1.085799999026783</v>
      </c>
      <c r="N3477" s="24">
        <f t="shared" si="270"/>
        <v>109820</v>
      </c>
      <c r="O3477" t="str">
        <f t="shared" si="271"/>
        <v>FACTURA</v>
      </c>
      <c r="P3477" t="str">
        <f t="shared" si="272"/>
        <v>2025</v>
      </c>
      <c r="Q3477" t="str">
        <f t="shared" si="273"/>
        <v>03</v>
      </c>
      <c r="R3477" t="str">
        <f>+IFERROR(VLOOKUP(I3477, Listado!A:B, 2, FALSE()), "COMERCIALIZADORA INTERNACIONAL CARIBBEAN EXOTICS S A")</f>
        <v>COMERCIALIZADORA INTERNACIONAL CARIBBEAN EXOTICS S A</v>
      </c>
      <c r="S3477" s="25">
        <f>+VLOOKUP(E3477, TC!A:D, 2, FALSE())</f>
        <v>4110.08</v>
      </c>
      <c r="T3477" t="str">
        <f t="shared" si="274"/>
        <v>COP</v>
      </c>
    </row>
    <row r="3478" spans="1:20" ht="18.75" hidden="1" customHeight="1" x14ac:dyDescent="0.25">
      <c r="A3478" t="s">
        <v>2406</v>
      </c>
      <c r="B3478" t="s">
        <v>5</v>
      </c>
      <c r="C3478" t="s">
        <v>1913</v>
      </c>
      <c r="D3478" s="24">
        <v>11258</v>
      </c>
      <c r="E3478" t="s">
        <v>1665</v>
      </c>
      <c r="F3478" t="s">
        <v>99</v>
      </c>
      <c r="G3478" t="s">
        <v>113</v>
      </c>
      <c r="I3478" t="s">
        <v>2168</v>
      </c>
      <c r="J3478" t="s">
        <v>1915</v>
      </c>
      <c r="K3478" t="s">
        <v>2021</v>
      </c>
      <c r="L3478" s="24">
        <v>297160</v>
      </c>
      <c r="M3478" s="25">
        <f>+VLOOKUP(E3478, TC!A:D, 4, FALSE())</f>
        <v>1.085799999026783</v>
      </c>
      <c r="N3478" s="24">
        <f t="shared" si="270"/>
        <v>297160</v>
      </c>
      <c r="O3478" t="str">
        <f t="shared" si="271"/>
        <v>FACTURA</v>
      </c>
      <c r="P3478" t="str">
        <f t="shared" si="272"/>
        <v>2025</v>
      </c>
      <c r="Q3478" t="str">
        <f t="shared" si="273"/>
        <v>03</v>
      </c>
      <c r="R3478" t="str">
        <f>+IFERROR(VLOOKUP(I3478, Listado!A:B, 2, FALSE()), "COMERCIALIZADORA INTERNACIONAL CARIBBEAN EXOTICS S A")</f>
        <v>COMERCIALIZADORA INTERNACIONAL CARIBBEAN EXOTICS S A</v>
      </c>
      <c r="S3478" s="25">
        <f>+VLOOKUP(E3478, TC!A:D, 2, FALSE())</f>
        <v>4110.08</v>
      </c>
      <c r="T3478" t="str">
        <f t="shared" si="274"/>
        <v>COP</v>
      </c>
    </row>
    <row r="3479" spans="1:20" ht="18.75" hidden="1" customHeight="1" x14ac:dyDescent="0.25">
      <c r="A3479" t="s">
        <v>2406</v>
      </c>
      <c r="B3479" t="s">
        <v>5</v>
      </c>
      <c r="C3479" t="s">
        <v>1913</v>
      </c>
      <c r="D3479" s="24">
        <v>11258</v>
      </c>
      <c r="E3479" t="s">
        <v>1665</v>
      </c>
      <c r="F3479" t="s">
        <v>99</v>
      </c>
      <c r="G3479" t="s">
        <v>113</v>
      </c>
      <c r="I3479" t="s">
        <v>2168</v>
      </c>
      <c r="J3479" t="s">
        <v>1915</v>
      </c>
      <c r="K3479" t="s">
        <v>2021</v>
      </c>
      <c r="L3479" s="24">
        <v>78280</v>
      </c>
      <c r="M3479" s="25">
        <f>+VLOOKUP(E3479, TC!A:D, 4, FALSE())</f>
        <v>1.085799999026783</v>
      </c>
      <c r="N3479" s="24">
        <f t="shared" si="270"/>
        <v>78280</v>
      </c>
      <c r="O3479" t="str">
        <f t="shared" si="271"/>
        <v>FACTURA</v>
      </c>
      <c r="P3479" t="str">
        <f t="shared" si="272"/>
        <v>2025</v>
      </c>
      <c r="Q3479" t="str">
        <f t="shared" si="273"/>
        <v>03</v>
      </c>
      <c r="R3479" t="str">
        <f>+IFERROR(VLOOKUP(I3479, Listado!A:B, 2, FALSE()), "COMERCIALIZADORA INTERNACIONAL CARIBBEAN EXOTICS S A")</f>
        <v>COMERCIALIZADORA INTERNACIONAL CARIBBEAN EXOTICS S A</v>
      </c>
      <c r="S3479" s="25">
        <f>+VLOOKUP(E3479, TC!A:D, 2, FALSE())</f>
        <v>4110.08</v>
      </c>
      <c r="T3479" t="str">
        <f t="shared" si="274"/>
        <v>COP</v>
      </c>
    </row>
    <row r="3480" spans="1:20" ht="18.75" hidden="1" customHeight="1" x14ac:dyDescent="0.25">
      <c r="A3480" t="s">
        <v>2406</v>
      </c>
      <c r="B3480" t="s">
        <v>5</v>
      </c>
      <c r="C3480" t="s">
        <v>1913</v>
      </c>
      <c r="D3480" s="24">
        <v>11258</v>
      </c>
      <c r="E3480" t="s">
        <v>1665</v>
      </c>
      <c r="F3480" t="s">
        <v>99</v>
      </c>
      <c r="G3480" t="s">
        <v>113</v>
      </c>
      <c r="I3480" t="s">
        <v>2168</v>
      </c>
      <c r="J3480" t="s">
        <v>1915</v>
      </c>
      <c r="K3480" t="s">
        <v>2021</v>
      </c>
      <c r="L3480" s="24">
        <v>63080</v>
      </c>
      <c r="M3480" s="25">
        <f>+VLOOKUP(E3480, TC!A:D, 4, FALSE())</f>
        <v>1.085799999026783</v>
      </c>
      <c r="N3480" s="24">
        <f t="shared" si="270"/>
        <v>63080</v>
      </c>
      <c r="O3480" t="str">
        <f t="shared" si="271"/>
        <v>FACTURA</v>
      </c>
      <c r="P3480" t="str">
        <f t="shared" si="272"/>
        <v>2025</v>
      </c>
      <c r="Q3480" t="str">
        <f t="shared" si="273"/>
        <v>03</v>
      </c>
      <c r="R3480" t="str">
        <f>+IFERROR(VLOOKUP(I3480, Listado!A:B, 2, FALSE()), "COMERCIALIZADORA INTERNACIONAL CARIBBEAN EXOTICS S A")</f>
        <v>COMERCIALIZADORA INTERNACIONAL CARIBBEAN EXOTICS S A</v>
      </c>
      <c r="S3480" s="25">
        <f>+VLOOKUP(E3480, TC!A:D, 2, FALSE())</f>
        <v>4110.08</v>
      </c>
      <c r="T3480" t="str">
        <f t="shared" si="274"/>
        <v>COP</v>
      </c>
    </row>
    <row r="3481" spans="1:20" ht="18.75" hidden="1" customHeight="1" x14ac:dyDescent="0.25">
      <c r="A3481" t="s">
        <v>2406</v>
      </c>
      <c r="B3481" t="s">
        <v>5</v>
      </c>
      <c r="C3481" t="s">
        <v>1913</v>
      </c>
      <c r="D3481" s="24">
        <v>11258</v>
      </c>
      <c r="E3481" t="s">
        <v>1665</v>
      </c>
      <c r="F3481" t="s">
        <v>99</v>
      </c>
      <c r="G3481" t="s">
        <v>113</v>
      </c>
      <c r="I3481" t="s">
        <v>2168</v>
      </c>
      <c r="J3481" t="s">
        <v>1915</v>
      </c>
      <c r="K3481" t="s">
        <v>2021</v>
      </c>
      <c r="L3481" s="24">
        <v>39140</v>
      </c>
      <c r="M3481" s="25">
        <f>+VLOOKUP(E3481, TC!A:D, 4, FALSE())</f>
        <v>1.085799999026783</v>
      </c>
      <c r="N3481" s="24">
        <f t="shared" si="270"/>
        <v>39140</v>
      </c>
      <c r="O3481" t="str">
        <f t="shared" si="271"/>
        <v>FACTURA</v>
      </c>
      <c r="P3481" t="str">
        <f t="shared" si="272"/>
        <v>2025</v>
      </c>
      <c r="Q3481" t="str">
        <f t="shared" si="273"/>
        <v>03</v>
      </c>
      <c r="R3481" t="str">
        <f>+IFERROR(VLOOKUP(I3481, Listado!A:B, 2, FALSE()), "COMERCIALIZADORA INTERNACIONAL CARIBBEAN EXOTICS S A")</f>
        <v>COMERCIALIZADORA INTERNACIONAL CARIBBEAN EXOTICS S A</v>
      </c>
      <c r="S3481" s="25">
        <f>+VLOOKUP(E3481, TC!A:D, 2, FALSE())</f>
        <v>4110.08</v>
      </c>
      <c r="T3481" t="str">
        <f t="shared" si="274"/>
        <v>COP</v>
      </c>
    </row>
    <row r="3482" spans="1:20" ht="18.75" hidden="1" customHeight="1" x14ac:dyDescent="0.25">
      <c r="A3482" t="s">
        <v>2406</v>
      </c>
      <c r="B3482" t="s">
        <v>5</v>
      </c>
      <c r="C3482" t="s">
        <v>1913</v>
      </c>
      <c r="D3482" s="24">
        <v>11259</v>
      </c>
      <c r="E3482" t="s">
        <v>1665</v>
      </c>
      <c r="F3482" t="s">
        <v>99</v>
      </c>
      <c r="G3482" t="s">
        <v>1914</v>
      </c>
      <c r="I3482" t="s">
        <v>1841</v>
      </c>
      <c r="J3482" t="s">
        <v>1915</v>
      </c>
      <c r="K3482" t="s">
        <v>2020</v>
      </c>
      <c r="L3482" s="24">
        <v>1500</v>
      </c>
      <c r="M3482" s="25">
        <f>+VLOOKUP(E3482, TC!A:D, 4, FALSE())</f>
        <v>1.085799999026783</v>
      </c>
      <c r="N3482" s="24">
        <f t="shared" si="270"/>
        <v>1500</v>
      </c>
      <c r="O3482" t="str">
        <f t="shared" si="271"/>
        <v>FACTURA</v>
      </c>
      <c r="P3482" t="str">
        <f t="shared" si="272"/>
        <v>2025</v>
      </c>
      <c r="Q3482" t="str">
        <f t="shared" si="273"/>
        <v>03</v>
      </c>
      <c r="R3482" t="str">
        <f>+IFERROR(VLOOKUP(I3482, Listado!A:B, 2, FALSE()), "COMERCIALIZADORA INTERNACIONAL CARIBBEAN EXOTICS S A")</f>
        <v>LONDOÑO ECHEVERRI ALEJANDRA</v>
      </c>
      <c r="S3482" s="25">
        <f>+VLOOKUP(E3482, TC!A:D, 2, FALSE())</f>
        <v>4110.08</v>
      </c>
      <c r="T3482" t="str">
        <f t="shared" si="274"/>
        <v>COP</v>
      </c>
    </row>
    <row r="3483" spans="1:20" ht="18.75" hidden="1" customHeight="1" x14ac:dyDescent="0.25">
      <c r="A3483" t="s">
        <v>2406</v>
      </c>
      <c r="B3483" t="s">
        <v>5</v>
      </c>
      <c r="C3483" t="s">
        <v>1913</v>
      </c>
      <c r="D3483" s="24">
        <v>11259</v>
      </c>
      <c r="E3483" t="s">
        <v>1665</v>
      </c>
      <c r="F3483" t="s">
        <v>99</v>
      </c>
      <c r="G3483" t="s">
        <v>1914</v>
      </c>
      <c r="I3483" t="s">
        <v>1841</v>
      </c>
      <c r="J3483" t="s">
        <v>1915</v>
      </c>
      <c r="K3483" t="s">
        <v>2020</v>
      </c>
      <c r="L3483" s="24">
        <v>6300</v>
      </c>
      <c r="M3483" s="25">
        <f>+VLOOKUP(E3483, TC!A:D, 4, FALSE())</f>
        <v>1.085799999026783</v>
      </c>
      <c r="N3483" s="24">
        <f t="shared" si="270"/>
        <v>6300</v>
      </c>
      <c r="O3483" t="str">
        <f t="shared" si="271"/>
        <v>FACTURA</v>
      </c>
      <c r="P3483" t="str">
        <f t="shared" si="272"/>
        <v>2025</v>
      </c>
      <c r="Q3483" t="str">
        <f t="shared" si="273"/>
        <v>03</v>
      </c>
      <c r="R3483" t="str">
        <f>+IFERROR(VLOOKUP(I3483, Listado!A:B, 2, FALSE()), "COMERCIALIZADORA INTERNACIONAL CARIBBEAN EXOTICS S A")</f>
        <v>LONDOÑO ECHEVERRI ALEJANDRA</v>
      </c>
      <c r="S3483" s="25">
        <f>+VLOOKUP(E3483, TC!A:D, 2, FALSE())</f>
        <v>4110.08</v>
      </c>
      <c r="T3483" t="str">
        <f t="shared" si="274"/>
        <v>COP</v>
      </c>
    </row>
    <row r="3484" spans="1:20" ht="18.75" hidden="1" customHeight="1" x14ac:dyDescent="0.25">
      <c r="A3484" t="s">
        <v>2406</v>
      </c>
      <c r="B3484" t="s">
        <v>5</v>
      </c>
      <c r="C3484" t="s">
        <v>1913</v>
      </c>
      <c r="D3484" s="24">
        <v>11259</v>
      </c>
      <c r="E3484" t="s">
        <v>1665</v>
      </c>
      <c r="F3484" t="s">
        <v>99</v>
      </c>
      <c r="G3484" t="s">
        <v>1914</v>
      </c>
      <c r="I3484" t="s">
        <v>1841</v>
      </c>
      <c r="J3484" t="s">
        <v>1915</v>
      </c>
      <c r="K3484" t="s">
        <v>2020</v>
      </c>
      <c r="L3484" s="24">
        <v>3990</v>
      </c>
      <c r="M3484" s="25">
        <f>+VLOOKUP(E3484, TC!A:D, 4, FALSE())</f>
        <v>1.085799999026783</v>
      </c>
      <c r="N3484" s="24">
        <f t="shared" si="270"/>
        <v>3990</v>
      </c>
      <c r="O3484" t="str">
        <f t="shared" si="271"/>
        <v>FACTURA</v>
      </c>
      <c r="P3484" t="str">
        <f t="shared" si="272"/>
        <v>2025</v>
      </c>
      <c r="Q3484" t="str">
        <f t="shared" si="273"/>
        <v>03</v>
      </c>
      <c r="R3484" t="str">
        <f>+IFERROR(VLOOKUP(I3484, Listado!A:B, 2, FALSE()), "COMERCIALIZADORA INTERNACIONAL CARIBBEAN EXOTICS S A")</f>
        <v>LONDOÑO ECHEVERRI ALEJANDRA</v>
      </c>
      <c r="S3484" s="25">
        <f>+VLOOKUP(E3484, TC!A:D, 2, FALSE())</f>
        <v>4110.08</v>
      </c>
      <c r="T3484" t="str">
        <f t="shared" si="274"/>
        <v>COP</v>
      </c>
    </row>
    <row r="3485" spans="1:20" ht="18.75" hidden="1" customHeight="1" x14ac:dyDescent="0.25">
      <c r="A3485" t="s">
        <v>2406</v>
      </c>
      <c r="B3485" t="s">
        <v>5</v>
      </c>
      <c r="C3485" t="s">
        <v>1913</v>
      </c>
      <c r="D3485" s="24">
        <v>11259</v>
      </c>
      <c r="E3485" t="s">
        <v>1665</v>
      </c>
      <c r="F3485" t="s">
        <v>99</v>
      </c>
      <c r="G3485" t="s">
        <v>1914</v>
      </c>
      <c r="I3485" t="s">
        <v>1841</v>
      </c>
      <c r="J3485" t="s">
        <v>1915</v>
      </c>
      <c r="K3485" t="s">
        <v>2020</v>
      </c>
      <c r="L3485" s="24">
        <v>10950</v>
      </c>
      <c r="M3485" s="25">
        <f>+VLOOKUP(E3485, TC!A:D, 4, FALSE())</f>
        <v>1.085799999026783</v>
      </c>
      <c r="N3485" s="24">
        <f t="shared" si="270"/>
        <v>10950</v>
      </c>
      <c r="O3485" t="str">
        <f t="shared" si="271"/>
        <v>FACTURA</v>
      </c>
      <c r="P3485" t="str">
        <f t="shared" si="272"/>
        <v>2025</v>
      </c>
      <c r="Q3485" t="str">
        <f t="shared" si="273"/>
        <v>03</v>
      </c>
      <c r="R3485" t="str">
        <f>+IFERROR(VLOOKUP(I3485, Listado!A:B, 2, FALSE()), "COMERCIALIZADORA INTERNACIONAL CARIBBEAN EXOTICS S A")</f>
        <v>LONDOÑO ECHEVERRI ALEJANDRA</v>
      </c>
      <c r="S3485" s="25">
        <f>+VLOOKUP(E3485, TC!A:D, 2, FALSE())</f>
        <v>4110.08</v>
      </c>
      <c r="T3485" t="str">
        <f t="shared" si="274"/>
        <v>COP</v>
      </c>
    </row>
    <row r="3486" spans="1:20" ht="18.75" hidden="1" customHeight="1" x14ac:dyDescent="0.25">
      <c r="A3486" t="s">
        <v>2406</v>
      </c>
      <c r="B3486" t="s">
        <v>5</v>
      </c>
      <c r="C3486" t="s">
        <v>1913</v>
      </c>
      <c r="D3486" s="24">
        <v>11259</v>
      </c>
      <c r="E3486" t="s">
        <v>1665</v>
      </c>
      <c r="F3486" t="s">
        <v>99</v>
      </c>
      <c r="G3486" t="s">
        <v>1914</v>
      </c>
      <c r="I3486" t="s">
        <v>1841</v>
      </c>
      <c r="J3486" t="s">
        <v>1915</v>
      </c>
      <c r="K3486" t="s">
        <v>2020</v>
      </c>
      <c r="L3486" s="24">
        <v>2100</v>
      </c>
      <c r="M3486" s="25">
        <f>+VLOOKUP(E3486, TC!A:D, 4, FALSE())</f>
        <v>1.085799999026783</v>
      </c>
      <c r="N3486" s="24">
        <f t="shared" si="270"/>
        <v>2100</v>
      </c>
      <c r="O3486" t="str">
        <f t="shared" si="271"/>
        <v>FACTURA</v>
      </c>
      <c r="P3486" t="str">
        <f t="shared" si="272"/>
        <v>2025</v>
      </c>
      <c r="Q3486" t="str">
        <f t="shared" si="273"/>
        <v>03</v>
      </c>
      <c r="R3486" t="str">
        <f>+IFERROR(VLOOKUP(I3486, Listado!A:B, 2, FALSE()), "COMERCIALIZADORA INTERNACIONAL CARIBBEAN EXOTICS S A")</f>
        <v>LONDOÑO ECHEVERRI ALEJANDRA</v>
      </c>
      <c r="S3486" s="25">
        <f>+VLOOKUP(E3486, TC!A:D, 2, FALSE())</f>
        <v>4110.08</v>
      </c>
      <c r="T3486" t="str">
        <f t="shared" si="274"/>
        <v>COP</v>
      </c>
    </row>
    <row r="3487" spans="1:20" ht="18.75" hidden="1" customHeight="1" x14ac:dyDescent="0.25">
      <c r="A3487" t="s">
        <v>2406</v>
      </c>
      <c r="B3487" t="s">
        <v>5</v>
      </c>
      <c r="C3487" t="s">
        <v>1913</v>
      </c>
      <c r="D3487" s="24">
        <v>11259</v>
      </c>
      <c r="E3487" t="s">
        <v>1665</v>
      </c>
      <c r="F3487" t="s">
        <v>99</v>
      </c>
      <c r="G3487" t="s">
        <v>1914</v>
      </c>
      <c r="I3487" t="s">
        <v>1841</v>
      </c>
      <c r="J3487" t="s">
        <v>1915</v>
      </c>
      <c r="K3487" t="s">
        <v>2020</v>
      </c>
      <c r="L3487" s="24">
        <v>24750</v>
      </c>
      <c r="M3487" s="25">
        <f>+VLOOKUP(E3487, TC!A:D, 4, FALSE())</f>
        <v>1.085799999026783</v>
      </c>
      <c r="N3487" s="24">
        <f t="shared" si="270"/>
        <v>24750</v>
      </c>
      <c r="O3487" t="str">
        <f t="shared" si="271"/>
        <v>FACTURA</v>
      </c>
      <c r="P3487" t="str">
        <f t="shared" si="272"/>
        <v>2025</v>
      </c>
      <c r="Q3487" t="str">
        <f t="shared" si="273"/>
        <v>03</v>
      </c>
      <c r="R3487" t="str">
        <f>+IFERROR(VLOOKUP(I3487, Listado!A:B, 2, FALSE()), "COMERCIALIZADORA INTERNACIONAL CARIBBEAN EXOTICS S A")</f>
        <v>LONDOÑO ECHEVERRI ALEJANDRA</v>
      </c>
      <c r="S3487" s="25">
        <f>+VLOOKUP(E3487, TC!A:D, 2, FALSE())</f>
        <v>4110.08</v>
      </c>
      <c r="T3487" t="str">
        <f t="shared" si="274"/>
        <v>COP</v>
      </c>
    </row>
    <row r="3488" spans="1:20" ht="18.75" hidden="1" customHeight="1" x14ac:dyDescent="0.25">
      <c r="A3488" t="s">
        <v>2406</v>
      </c>
      <c r="B3488" t="s">
        <v>5</v>
      </c>
      <c r="C3488" t="s">
        <v>1913</v>
      </c>
      <c r="D3488" s="24">
        <v>11259</v>
      </c>
      <c r="E3488" t="s">
        <v>1665</v>
      </c>
      <c r="F3488" t="s">
        <v>99</v>
      </c>
      <c r="G3488" t="s">
        <v>1914</v>
      </c>
      <c r="I3488" t="s">
        <v>1841</v>
      </c>
      <c r="J3488" t="s">
        <v>1915</v>
      </c>
      <c r="K3488" t="s">
        <v>2020</v>
      </c>
      <c r="L3488" s="24">
        <v>338910</v>
      </c>
      <c r="M3488" s="25">
        <f>+VLOOKUP(E3488, TC!A:D, 4, FALSE())</f>
        <v>1.085799999026783</v>
      </c>
      <c r="N3488" s="24">
        <f t="shared" si="270"/>
        <v>338910</v>
      </c>
      <c r="O3488" t="str">
        <f t="shared" si="271"/>
        <v>FACTURA</v>
      </c>
      <c r="P3488" t="str">
        <f t="shared" si="272"/>
        <v>2025</v>
      </c>
      <c r="Q3488" t="str">
        <f t="shared" si="273"/>
        <v>03</v>
      </c>
      <c r="R3488" t="str">
        <f>+IFERROR(VLOOKUP(I3488, Listado!A:B, 2, FALSE()), "COMERCIALIZADORA INTERNACIONAL CARIBBEAN EXOTICS S A")</f>
        <v>LONDOÑO ECHEVERRI ALEJANDRA</v>
      </c>
      <c r="S3488" s="25">
        <f>+VLOOKUP(E3488, TC!A:D, 2, FALSE())</f>
        <v>4110.08</v>
      </c>
      <c r="T3488" t="str">
        <f t="shared" si="274"/>
        <v>COP</v>
      </c>
    </row>
    <row r="3489" spans="1:20" ht="18.75" hidden="1" customHeight="1" x14ac:dyDescent="0.25">
      <c r="A3489" t="s">
        <v>2406</v>
      </c>
      <c r="B3489" t="s">
        <v>1923</v>
      </c>
      <c r="C3489" t="s">
        <v>1913</v>
      </c>
      <c r="D3489" s="24">
        <v>5817</v>
      </c>
      <c r="E3489" t="s">
        <v>1665</v>
      </c>
      <c r="F3489" t="s">
        <v>1924</v>
      </c>
      <c r="G3489" t="s">
        <v>108</v>
      </c>
      <c r="H3489" t="s">
        <v>2482</v>
      </c>
      <c r="I3489" t="s">
        <v>1871</v>
      </c>
      <c r="J3489" t="s">
        <v>1919</v>
      </c>
      <c r="K3489" t="s">
        <v>2483</v>
      </c>
      <c r="L3489" s="24">
        <v>1761.76</v>
      </c>
      <c r="M3489" s="25">
        <f>+VLOOKUP(E3489, TC!A:D, 4, FALSE())</f>
        <v>1.085799999026783</v>
      </c>
      <c r="N3489" s="24">
        <f t="shared" si="270"/>
        <v>1912.9190062854252</v>
      </c>
      <c r="O3489" t="str">
        <f t="shared" si="271"/>
        <v>FACTURA</v>
      </c>
      <c r="P3489" t="str">
        <f t="shared" si="272"/>
        <v>2025</v>
      </c>
      <c r="Q3489" t="str">
        <f t="shared" si="273"/>
        <v>03</v>
      </c>
      <c r="R3489" t="str">
        <f>+IFERROR(VLOOKUP(I3489, Listado!A:B, 2, FALSE()), "COMERCIALIZADORA INTERNACIONAL CARIBBEAN EXOTICS S A")</f>
        <v>PIEDRAHITA PEREZ MARIANA</v>
      </c>
      <c r="S3489" s="25">
        <f>+VLOOKUP(E3489, TC!A:D, 2, FALSE())</f>
        <v>4110.08</v>
      </c>
      <c r="T3489" t="str">
        <f t="shared" si="274"/>
        <v>EUR</v>
      </c>
    </row>
    <row r="3490" spans="1:20" ht="18.75" hidden="1" customHeight="1" x14ac:dyDescent="0.25">
      <c r="A3490" t="s">
        <v>2406</v>
      </c>
      <c r="B3490" t="s">
        <v>1923</v>
      </c>
      <c r="C3490" t="s">
        <v>1913</v>
      </c>
      <c r="D3490" s="24">
        <v>5817</v>
      </c>
      <c r="E3490" t="s">
        <v>1665</v>
      </c>
      <c r="F3490" t="s">
        <v>1924</v>
      </c>
      <c r="G3490" t="s">
        <v>108</v>
      </c>
      <c r="H3490" t="s">
        <v>2482</v>
      </c>
      <c r="I3490" t="s">
        <v>1871</v>
      </c>
      <c r="J3490" t="s">
        <v>1919</v>
      </c>
      <c r="K3490" t="s">
        <v>1928</v>
      </c>
      <c r="L3490" s="24">
        <v>1638.11</v>
      </c>
      <c r="M3490" s="25">
        <f>+VLOOKUP(E3490, TC!A:D, 4, FALSE())</f>
        <v>1.085799999026783</v>
      </c>
      <c r="N3490" s="24">
        <f t="shared" si="270"/>
        <v>1778.6598364057634</v>
      </c>
      <c r="O3490" t="str">
        <f t="shared" si="271"/>
        <v>FACTURA</v>
      </c>
      <c r="P3490" t="str">
        <f t="shared" si="272"/>
        <v>2025</v>
      </c>
      <c r="Q3490" t="str">
        <f t="shared" si="273"/>
        <v>03</v>
      </c>
      <c r="R3490" t="str">
        <f>+IFERROR(VLOOKUP(I3490, Listado!A:B, 2, FALSE()), "COMERCIALIZADORA INTERNACIONAL CARIBBEAN EXOTICS S A")</f>
        <v>PIEDRAHITA PEREZ MARIANA</v>
      </c>
      <c r="S3490" s="25">
        <f>+VLOOKUP(E3490, TC!A:D, 2, FALSE())</f>
        <v>4110.08</v>
      </c>
      <c r="T3490" t="str">
        <f t="shared" si="274"/>
        <v>EUR</v>
      </c>
    </row>
    <row r="3491" spans="1:20" ht="18.75" hidden="1" customHeight="1" x14ac:dyDescent="0.25">
      <c r="A3491" t="s">
        <v>2406</v>
      </c>
      <c r="B3491" t="s">
        <v>1923</v>
      </c>
      <c r="C3491" t="s">
        <v>1913</v>
      </c>
      <c r="D3491" s="24">
        <v>5817</v>
      </c>
      <c r="E3491" t="s">
        <v>1665</v>
      </c>
      <c r="F3491" t="s">
        <v>1924</v>
      </c>
      <c r="G3491" t="s">
        <v>108</v>
      </c>
      <c r="H3491" t="s">
        <v>2482</v>
      </c>
      <c r="I3491" t="s">
        <v>1871</v>
      </c>
      <c r="J3491" t="s">
        <v>1919</v>
      </c>
      <c r="K3491" t="s">
        <v>2064</v>
      </c>
      <c r="L3491" s="24">
        <v>307.5</v>
      </c>
      <c r="M3491" s="25">
        <f>+VLOOKUP(E3491, TC!A:D, 4, FALSE())</f>
        <v>1.085799999026783</v>
      </c>
      <c r="N3491" s="24">
        <f t="shared" si="270"/>
        <v>333.8834997007358</v>
      </c>
      <c r="O3491" t="str">
        <f t="shared" si="271"/>
        <v>FACTURA</v>
      </c>
      <c r="P3491" t="str">
        <f t="shared" si="272"/>
        <v>2025</v>
      </c>
      <c r="Q3491" t="str">
        <f t="shared" si="273"/>
        <v>03</v>
      </c>
      <c r="R3491" t="str">
        <f>+IFERROR(VLOOKUP(I3491, Listado!A:B, 2, FALSE()), "COMERCIALIZADORA INTERNACIONAL CARIBBEAN EXOTICS S A")</f>
        <v>PIEDRAHITA PEREZ MARIANA</v>
      </c>
      <c r="S3491" s="25">
        <f>+VLOOKUP(E3491, TC!A:D, 2, FALSE())</f>
        <v>4110.08</v>
      </c>
      <c r="T3491" t="str">
        <f t="shared" si="274"/>
        <v>EUR</v>
      </c>
    </row>
    <row r="3492" spans="1:20" ht="18.75" hidden="1" customHeight="1" x14ac:dyDescent="0.25">
      <c r="A3492" t="s">
        <v>2406</v>
      </c>
      <c r="B3492" t="s">
        <v>1923</v>
      </c>
      <c r="C3492" t="s">
        <v>1913</v>
      </c>
      <c r="D3492" s="24">
        <v>5817</v>
      </c>
      <c r="E3492" t="s">
        <v>1665</v>
      </c>
      <c r="F3492" t="s">
        <v>1924</v>
      </c>
      <c r="G3492" t="s">
        <v>108</v>
      </c>
      <c r="H3492" t="s">
        <v>2482</v>
      </c>
      <c r="I3492" t="s">
        <v>1871</v>
      </c>
      <c r="J3492" t="s">
        <v>1919</v>
      </c>
      <c r="K3492" t="s">
        <v>49</v>
      </c>
      <c r="L3492" s="24">
        <v>466.08</v>
      </c>
      <c r="M3492" s="25">
        <f>+VLOOKUP(E3492, TC!A:D, 4, FALSE())</f>
        <v>1.085799999026783</v>
      </c>
      <c r="N3492" s="24">
        <f t="shared" si="270"/>
        <v>506.06966354640304</v>
      </c>
      <c r="O3492" t="str">
        <f t="shared" si="271"/>
        <v>FACTURA</v>
      </c>
      <c r="P3492" t="str">
        <f t="shared" si="272"/>
        <v>2025</v>
      </c>
      <c r="Q3492" t="str">
        <f t="shared" si="273"/>
        <v>03</v>
      </c>
      <c r="R3492" t="str">
        <f>+IFERROR(VLOOKUP(I3492, Listado!A:B, 2, FALSE()), "COMERCIALIZADORA INTERNACIONAL CARIBBEAN EXOTICS S A")</f>
        <v>PIEDRAHITA PEREZ MARIANA</v>
      </c>
      <c r="S3492" s="25">
        <f>+VLOOKUP(E3492, TC!A:D, 2, FALSE())</f>
        <v>4110.08</v>
      </c>
      <c r="T3492" t="str">
        <f t="shared" si="274"/>
        <v>EUR</v>
      </c>
    </row>
    <row r="3493" spans="1:20" ht="18.75" hidden="1" customHeight="1" x14ac:dyDescent="0.25">
      <c r="A3493" t="s">
        <v>2406</v>
      </c>
      <c r="B3493" t="s">
        <v>1923</v>
      </c>
      <c r="C3493" t="s">
        <v>1913</v>
      </c>
      <c r="D3493" s="24">
        <v>5817</v>
      </c>
      <c r="E3493" t="s">
        <v>1665</v>
      </c>
      <c r="F3493" t="s">
        <v>1924</v>
      </c>
      <c r="G3493" t="s">
        <v>108</v>
      </c>
      <c r="H3493" t="s">
        <v>2482</v>
      </c>
      <c r="I3493" t="s">
        <v>1871</v>
      </c>
      <c r="J3493" t="s">
        <v>1919</v>
      </c>
      <c r="K3493" t="s">
        <v>2065</v>
      </c>
      <c r="L3493" s="24">
        <v>289.2</v>
      </c>
      <c r="M3493" s="25">
        <f>+VLOOKUP(E3493, TC!A:D, 4, FALSE())</f>
        <v>1.085799999026783</v>
      </c>
      <c r="N3493" s="24">
        <f t="shared" si="270"/>
        <v>314.01335971854564</v>
      </c>
      <c r="O3493" t="str">
        <f t="shared" si="271"/>
        <v>FACTURA</v>
      </c>
      <c r="P3493" t="str">
        <f t="shared" si="272"/>
        <v>2025</v>
      </c>
      <c r="Q3493" t="str">
        <f t="shared" si="273"/>
        <v>03</v>
      </c>
      <c r="R3493" t="str">
        <f>+IFERROR(VLOOKUP(I3493, Listado!A:B, 2, FALSE()), "COMERCIALIZADORA INTERNACIONAL CARIBBEAN EXOTICS S A")</f>
        <v>PIEDRAHITA PEREZ MARIANA</v>
      </c>
      <c r="S3493" s="25">
        <f>+VLOOKUP(E3493, TC!A:D, 2, FALSE())</f>
        <v>4110.08</v>
      </c>
      <c r="T3493" t="str">
        <f t="shared" si="274"/>
        <v>EUR</v>
      </c>
    </row>
    <row r="3494" spans="1:20" ht="18.75" hidden="1" customHeight="1" x14ac:dyDescent="0.25">
      <c r="A3494" t="s">
        <v>2406</v>
      </c>
      <c r="B3494" t="s">
        <v>5</v>
      </c>
      <c r="C3494" t="s">
        <v>1913</v>
      </c>
      <c r="D3494" s="24">
        <v>11260</v>
      </c>
      <c r="E3494" t="s">
        <v>1666</v>
      </c>
      <c r="F3494" t="s">
        <v>99</v>
      </c>
      <c r="G3494" t="s">
        <v>1914</v>
      </c>
      <c r="I3494" t="s">
        <v>1841</v>
      </c>
      <c r="J3494" t="s">
        <v>1915</v>
      </c>
      <c r="K3494" t="s">
        <v>2022</v>
      </c>
      <c r="L3494" s="24">
        <v>40400</v>
      </c>
      <c r="M3494" s="25">
        <f>+VLOOKUP(E3494, TC!A:D, 4, FALSE())</f>
        <v>1.0872499987846911</v>
      </c>
      <c r="N3494" s="24">
        <f t="shared" si="270"/>
        <v>40400</v>
      </c>
      <c r="O3494" t="str">
        <f t="shared" si="271"/>
        <v>FACTURA</v>
      </c>
      <c r="P3494" t="str">
        <f t="shared" si="272"/>
        <v>2025</v>
      </c>
      <c r="Q3494" t="str">
        <f t="shared" si="273"/>
        <v>03</v>
      </c>
      <c r="R3494" t="str">
        <f>+IFERROR(VLOOKUP(I3494, Listado!A:B, 2, FALSE()), "COMERCIALIZADORA INTERNACIONAL CARIBBEAN EXOTICS S A")</f>
        <v>LONDOÑO ECHEVERRI ALEJANDRA</v>
      </c>
      <c r="S3494" s="25">
        <f>+VLOOKUP(E3494, TC!A:D, 2, FALSE())</f>
        <v>4114.18</v>
      </c>
      <c r="T3494" t="str">
        <f t="shared" si="274"/>
        <v>COP</v>
      </c>
    </row>
    <row r="3495" spans="1:20" ht="18.75" hidden="1" customHeight="1" x14ac:dyDescent="0.25">
      <c r="A3495" t="s">
        <v>2406</v>
      </c>
      <c r="B3495" t="s">
        <v>5</v>
      </c>
      <c r="C3495" t="s">
        <v>1913</v>
      </c>
      <c r="D3495" s="24">
        <v>11260</v>
      </c>
      <c r="E3495" t="s">
        <v>1666</v>
      </c>
      <c r="F3495" t="s">
        <v>99</v>
      </c>
      <c r="G3495" t="s">
        <v>1914</v>
      </c>
      <c r="I3495" t="s">
        <v>1841</v>
      </c>
      <c r="J3495" t="s">
        <v>1915</v>
      </c>
      <c r="K3495" t="s">
        <v>2022</v>
      </c>
      <c r="L3495" s="24">
        <v>41200</v>
      </c>
      <c r="M3495" s="25">
        <f>+VLOOKUP(E3495, TC!A:D, 4, FALSE())</f>
        <v>1.0872499987846911</v>
      </c>
      <c r="N3495" s="24">
        <f t="shared" si="270"/>
        <v>41200</v>
      </c>
      <c r="O3495" t="str">
        <f t="shared" si="271"/>
        <v>FACTURA</v>
      </c>
      <c r="P3495" t="str">
        <f t="shared" si="272"/>
        <v>2025</v>
      </c>
      <c r="Q3495" t="str">
        <f t="shared" si="273"/>
        <v>03</v>
      </c>
      <c r="R3495" t="str">
        <f>+IFERROR(VLOOKUP(I3495, Listado!A:B, 2, FALSE()), "COMERCIALIZADORA INTERNACIONAL CARIBBEAN EXOTICS S A")</f>
        <v>LONDOÑO ECHEVERRI ALEJANDRA</v>
      </c>
      <c r="S3495" s="25">
        <f>+VLOOKUP(E3495, TC!A:D, 2, FALSE())</f>
        <v>4114.18</v>
      </c>
      <c r="T3495" t="str">
        <f t="shared" si="274"/>
        <v>COP</v>
      </c>
    </row>
    <row r="3496" spans="1:20" ht="18.75" hidden="1" customHeight="1" x14ac:dyDescent="0.25">
      <c r="A3496" t="s">
        <v>2406</v>
      </c>
      <c r="B3496" t="s">
        <v>5</v>
      </c>
      <c r="C3496" t="s">
        <v>1913</v>
      </c>
      <c r="D3496" s="24">
        <v>11260</v>
      </c>
      <c r="E3496" t="s">
        <v>1666</v>
      </c>
      <c r="F3496" t="s">
        <v>99</v>
      </c>
      <c r="G3496" t="s">
        <v>1914</v>
      </c>
      <c r="I3496" t="s">
        <v>1841</v>
      </c>
      <c r="J3496" t="s">
        <v>1915</v>
      </c>
      <c r="K3496" t="s">
        <v>2022</v>
      </c>
      <c r="L3496" s="24">
        <v>3800</v>
      </c>
      <c r="M3496" s="25">
        <f>+VLOOKUP(E3496, TC!A:D, 4, FALSE())</f>
        <v>1.0872499987846911</v>
      </c>
      <c r="N3496" s="24">
        <f t="shared" si="270"/>
        <v>3800</v>
      </c>
      <c r="O3496" t="str">
        <f t="shared" si="271"/>
        <v>FACTURA</v>
      </c>
      <c r="P3496" t="str">
        <f t="shared" si="272"/>
        <v>2025</v>
      </c>
      <c r="Q3496" t="str">
        <f t="shared" si="273"/>
        <v>03</v>
      </c>
      <c r="R3496" t="str">
        <f>+IFERROR(VLOOKUP(I3496, Listado!A:B, 2, FALSE()), "COMERCIALIZADORA INTERNACIONAL CARIBBEAN EXOTICS S A")</f>
        <v>LONDOÑO ECHEVERRI ALEJANDRA</v>
      </c>
      <c r="S3496" s="25">
        <f>+VLOOKUP(E3496, TC!A:D, 2, FALSE())</f>
        <v>4114.18</v>
      </c>
      <c r="T3496" t="str">
        <f t="shared" si="274"/>
        <v>COP</v>
      </c>
    </row>
    <row r="3497" spans="1:20" ht="18.75" hidden="1" customHeight="1" x14ac:dyDescent="0.25">
      <c r="A3497" t="s">
        <v>2406</v>
      </c>
      <c r="B3497" t="s">
        <v>5</v>
      </c>
      <c r="C3497" t="s">
        <v>1913</v>
      </c>
      <c r="D3497" s="24">
        <v>11260</v>
      </c>
      <c r="E3497" t="s">
        <v>1666</v>
      </c>
      <c r="F3497" t="s">
        <v>99</v>
      </c>
      <c r="G3497" t="s">
        <v>1914</v>
      </c>
      <c r="I3497" t="s">
        <v>1841</v>
      </c>
      <c r="J3497" t="s">
        <v>1915</v>
      </c>
      <c r="K3497" t="s">
        <v>2022</v>
      </c>
      <c r="L3497" s="24">
        <v>1600</v>
      </c>
      <c r="M3497" s="25">
        <f>+VLOOKUP(E3497, TC!A:D, 4, FALSE())</f>
        <v>1.0872499987846911</v>
      </c>
      <c r="N3497" s="24">
        <f t="shared" si="270"/>
        <v>1600</v>
      </c>
      <c r="O3497" t="str">
        <f t="shared" si="271"/>
        <v>FACTURA</v>
      </c>
      <c r="P3497" t="str">
        <f t="shared" si="272"/>
        <v>2025</v>
      </c>
      <c r="Q3497" t="str">
        <f t="shared" si="273"/>
        <v>03</v>
      </c>
      <c r="R3497" t="str">
        <f>+IFERROR(VLOOKUP(I3497, Listado!A:B, 2, FALSE()), "COMERCIALIZADORA INTERNACIONAL CARIBBEAN EXOTICS S A")</f>
        <v>LONDOÑO ECHEVERRI ALEJANDRA</v>
      </c>
      <c r="S3497" s="25">
        <f>+VLOOKUP(E3497, TC!A:D, 2, FALSE())</f>
        <v>4114.18</v>
      </c>
      <c r="T3497" t="str">
        <f t="shared" si="274"/>
        <v>COP</v>
      </c>
    </row>
    <row r="3498" spans="1:20" ht="18.75" hidden="1" customHeight="1" x14ac:dyDescent="0.25">
      <c r="A3498" t="s">
        <v>2406</v>
      </c>
      <c r="B3498" t="s">
        <v>5</v>
      </c>
      <c r="C3498" t="s">
        <v>1913</v>
      </c>
      <c r="D3498" s="24">
        <v>11260</v>
      </c>
      <c r="E3498" t="s">
        <v>1666</v>
      </c>
      <c r="F3498" t="s">
        <v>99</v>
      </c>
      <c r="G3498" t="s">
        <v>1914</v>
      </c>
      <c r="I3498" t="s">
        <v>1841</v>
      </c>
      <c r="J3498" t="s">
        <v>1915</v>
      </c>
      <c r="K3498" t="s">
        <v>2022</v>
      </c>
      <c r="L3498" s="24">
        <v>2400</v>
      </c>
      <c r="M3498" s="25">
        <f>+VLOOKUP(E3498, TC!A:D, 4, FALSE())</f>
        <v>1.0872499987846911</v>
      </c>
      <c r="N3498" s="24">
        <f t="shared" si="270"/>
        <v>2400</v>
      </c>
      <c r="O3498" t="str">
        <f t="shared" si="271"/>
        <v>FACTURA</v>
      </c>
      <c r="P3498" t="str">
        <f t="shared" si="272"/>
        <v>2025</v>
      </c>
      <c r="Q3498" t="str">
        <f t="shared" si="273"/>
        <v>03</v>
      </c>
      <c r="R3498" t="str">
        <f>+IFERROR(VLOOKUP(I3498, Listado!A:B, 2, FALSE()), "COMERCIALIZADORA INTERNACIONAL CARIBBEAN EXOTICS S A")</f>
        <v>LONDOÑO ECHEVERRI ALEJANDRA</v>
      </c>
      <c r="S3498" s="25">
        <f>+VLOOKUP(E3498, TC!A:D, 2, FALSE())</f>
        <v>4114.18</v>
      </c>
      <c r="T3498" t="str">
        <f t="shared" si="274"/>
        <v>COP</v>
      </c>
    </row>
    <row r="3499" spans="1:20" ht="18.75" hidden="1" customHeight="1" x14ac:dyDescent="0.25">
      <c r="A3499" t="s">
        <v>2406</v>
      </c>
      <c r="B3499" t="s">
        <v>5</v>
      </c>
      <c r="C3499" t="s">
        <v>1913</v>
      </c>
      <c r="D3499" s="24">
        <v>11260</v>
      </c>
      <c r="E3499" t="s">
        <v>1666</v>
      </c>
      <c r="F3499" t="s">
        <v>99</v>
      </c>
      <c r="G3499" t="s">
        <v>1914</v>
      </c>
      <c r="I3499" t="s">
        <v>1841</v>
      </c>
      <c r="J3499" t="s">
        <v>1915</v>
      </c>
      <c r="K3499" t="s">
        <v>2022</v>
      </c>
      <c r="L3499" s="24">
        <v>10200</v>
      </c>
      <c r="M3499" s="25">
        <f>+VLOOKUP(E3499, TC!A:D, 4, FALSE())</f>
        <v>1.0872499987846911</v>
      </c>
      <c r="N3499" s="24">
        <f t="shared" si="270"/>
        <v>10200</v>
      </c>
      <c r="O3499" t="str">
        <f t="shared" si="271"/>
        <v>FACTURA</v>
      </c>
      <c r="P3499" t="str">
        <f t="shared" si="272"/>
        <v>2025</v>
      </c>
      <c r="Q3499" t="str">
        <f t="shared" si="273"/>
        <v>03</v>
      </c>
      <c r="R3499" t="str">
        <f>+IFERROR(VLOOKUP(I3499, Listado!A:B, 2, FALSE()), "COMERCIALIZADORA INTERNACIONAL CARIBBEAN EXOTICS S A")</f>
        <v>LONDOÑO ECHEVERRI ALEJANDRA</v>
      </c>
      <c r="S3499" s="25">
        <f>+VLOOKUP(E3499, TC!A:D, 2, FALSE())</f>
        <v>4114.18</v>
      </c>
      <c r="T3499" t="str">
        <f t="shared" si="274"/>
        <v>COP</v>
      </c>
    </row>
    <row r="3500" spans="1:20" ht="18.75" hidden="1" customHeight="1" x14ac:dyDescent="0.25">
      <c r="A3500" t="s">
        <v>2406</v>
      </c>
      <c r="B3500" t="s">
        <v>5</v>
      </c>
      <c r="C3500" t="s">
        <v>1913</v>
      </c>
      <c r="D3500" s="24">
        <v>11261</v>
      </c>
      <c r="E3500" t="s">
        <v>1666</v>
      </c>
      <c r="F3500" t="s">
        <v>99</v>
      </c>
      <c r="G3500" t="s">
        <v>1914</v>
      </c>
      <c r="I3500" t="s">
        <v>1841</v>
      </c>
      <c r="J3500" t="s">
        <v>1915</v>
      </c>
      <c r="K3500" t="s">
        <v>2020</v>
      </c>
      <c r="L3500" s="24">
        <v>758400</v>
      </c>
      <c r="M3500" s="25">
        <f>+VLOOKUP(E3500, TC!A:D, 4, FALSE())</f>
        <v>1.0872499987846911</v>
      </c>
      <c r="N3500" s="24">
        <f t="shared" si="270"/>
        <v>758400</v>
      </c>
      <c r="O3500" t="str">
        <f t="shared" si="271"/>
        <v>FACTURA</v>
      </c>
      <c r="P3500" t="str">
        <f t="shared" si="272"/>
        <v>2025</v>
      </c>
      <c r="Q3500" t="str">
        <f t="shared" si="273"/>
        <v>03</v>
      </c>
      <c r="R3500" t="str">
        <f>+IFERROR(VLOOKUP(I3500, Listado!A:B, 2, FALSE()), "COMERCIALIZADORA INTERNACIONAL CARIBBEAN EXOTICS S A")</f>
        <v>LONDOÑO ECHEVERRI ALEJANDRA</v>
      </c>
      <c r="S3500" s="25">
        <f>+VLOOKUP(E3500, TC!A:D, 2, FALSE())</f>
        <v>4114.18</v>
      </c>
      <c r="T3500" t="str">
        <f t="shared" si="274"/>
        <v>COP</v>
      </c>
    </row>
    <row r="3501" spans="1:20" ht="18.75" hidden="1" customHeight="1" x14ac:dyDescent="0.25">
      <c r="A3501" t="s">
        <v>2406</v>
      </c>
      <c r="B3501" t="s">
        <v>5</v>
      </c>
      <c r="C3501" t="s">
        <v>1913</v>
      </c>
      <c r="D3501" s="24">
        <v>11262</v>
      </c>
      <c r="E3501" t="s">
        <v>1666</v>
      </c>
      <c r="F3501" t="s">
        <v>99</v>
      </c>
      <c r="G3501" t="s">
        <v>113</v>
      </c>
      <c r="I3501" t="s">
        <v>2377</v>
      </c>
      <c r="J3501" t="s">
        <v>1915</v>
      </c>
      <c r="K3501" t="s">
        <v>2020</v>
      </c>
      <c r="L3501" s="24">
        <v>220000</v>
      </c>
      <c r="M3501" s="25">
        <f>+VLOOKUP(E3501, TC!A:D, 4, FALSE())</f>
        <v>1.0872499987846911</v>
      </c>
      <c r="N3501" s="24">
        <f t="shared" si="270"/>
        <v>220000</v>
      </c>
      <c r="O3501" t="str">
        <f t="shared" si="271"/>
        <v>FACTURA</v>
      </c>
      <c r="P3501" t="str">
        <f t="shared" si="272"/>
        <v>2025</v>
      </c>
      <c r="Q3501" t="str">
        <f t="shared" si="273"/>
        <v>03</v>
      </c>
      <c r="R3501" t="str">
        <f>+IFERROR(VLOOKUP(I3501, Listado!A:B, 2, FALSE()), "COMERCIALIZADORA INTERNACIONAL CARIBBEAN EXOTICS S A")</f>
        <v>COMERCIALIZADORA INTERNACIONAL CARIBBEAN EXOTICS S A</v>
      </c>
      <c r="S3501" s="25">
        <f>+VLOOKUP(E3501, TC!A:D, 2, FALSE())</f>
        <v>4114.18</v>
      </c>
      <c r="T3501" t="str">
        <f t="shared" si="274"/>
        <v>COP</v>
      </c>
    </row>
    <row r="3502" spans="1:20" ht="18.75" hidden="1" customHeight="1" x14ac:dyDescent="0.25">
      <c r="A3502" t="s">
        <v>2406</v>
      </c>
      <c r="B3502" t="s">
        <v>5</v>
      </c>
      <c r="C3502" t="s">
        <v>1913</v>
      </c>
      <c r="D3502" s="24">
        <v>11263</v>
      </c>
      <c r="E3502" t="s">
        <v>1666</v>
      </c>
      <c r="F3502" t="s">
        <v>99</v>
      </c>
      <c r="G3502" t="s">
        <v>113</v>
      </c>
      <c r="I3502" t="s">
        <v>2162</v>
      </c>
      <c r="J3502" t="s">
        <v>1915</v>
      </c>
      <c r="K3502" t="s">
        <v>2021</v>
      </c>
      <c r="L3502" s="24">
        <v>68200</v>
      </c>
      <c r="M3502" s="25">
        <f>+VLOOKUP(E3502, TC!A:D, 4, FALSE())</f>
        <v>1.0872499987846911</v>
      </c>
      <c r="N3502" s="24">
        <f t="shared" si="270"/>
        <v>68200</v>
      </c>
      <c r="O3502" t="str">
        <f t="shared" si="271"/>
        <v>FACTURA</v>
      </c>
      <c r="P3502" t="str">
        <f t="shared" si="272"/>
        <v>2025</v>
      </c>
      <c r="Q3502" t="str">
        <f t="shared" si="273"/>
        <v>03</v>
      </c>
      <c r="R3502" t="str">
        <f>+IFERROR(VLOOKUP(I3502, Listado!A:B, 2, FALSE()), "COMERCIALIZADORA INTERNACIONAL CARIBBEAN EXOTICS S A")</f>
        <v>COMERCIALIZADORA INTERNACIONAL CARIBBEAN EXOTICS S A</v>
      </c>
      <c r="S3502" s="25">
        <f>+VLOOKUP(E3502, TC!A:D, 2, FALSE())</f>
        <v>4114.18</v>
      </c>
      <c r="T3502" t="str">
        <f t="shared" si="274"/>
        <v>COP</v>
      </c>
    </row>
    <row r="3503" spans="1:20" ht="18.75" hidden="1" customHeight="1" x14ac:dyDescent="0.25">
      <c r="A3503" t="s">
        <v>2406</v>
      </c>
      <c r="B3503" t="s">
        <v>5</v>
      </c>
      <c r="C3503" t="s">
        <v>1913</v>
      </c>
      <c r="D3503" s="24">
        <v>11263</v>
      </c>
      <c r="E3503" t="s">
        <v>1666</v>
      </c>
      <c r="F3503" t="s">
        <v>99</v>
      </c>
      <c r="G3503" t="s">
        <v>113</v>
      </c>
      <c r="I3503" t="s">
        <v>2162</v>
      </c>
      <c r="J3503" t="s">
        <v>1915</v>
      </c>
      <c r="K3503" t="s">
        <v>2021</v>
      </c>
      <c r="L3503" s="24">
        <v>23320</v>
      </c>
      <c r="M3503" s="25">
        <f>+VLOOKUP(E3503, TC!A:D, 4, FALSE())</f>
        <v>1.0872499987846911</v>
      </c>
      <c r="N3503" s="24">
        <f t="shared" si="270"/>
        <v>23320</v>
      </c>
      <c r="O3503" t="str">
        <f t="shared" si="271"/>
        <v>FACTURA</v>
      </c>
      <c r="P3503" t="str">
        <f t="shared" si="272"/>
        <v>2025</v>
      </c>
      <c r="Q3503" t="str">
        <f t="shared" si="273"/>
        <v>03</v>
      </c>
      <c r="R3503" t="str">
        <f>+IFERROR(VLOOKUP(I3503, Listado!A:B, 2, FALSE()), "COMERCIALIZADORA INTERNACIONAL CARIBBEAN EXOTICS S A")</f>
        <v>COMERCIALIZADORA INTERNACIONAL CARIBBEAN EXOTICS S A</v>
      </c>
      <c r="S3503" s="25">
        <f>+VLOOKUP(E3503, TC!A:D, 2, FALSE())</f>
        <v>4114.18</v>
      </c>
      <c r="T3503" t="str">
        <f t="shared" si="274"/>
        <v>COP</v>
      </c>
    </row>
    <row r="3504" spans="1:20" ht="18.75" hidden="1" customHeight="1" x14ac:dyDescent="0.25">
      <c r="A3504" t="s">
        <v>2406</v>
      </c>
      <c r="B3504" t="s">
        <v>5</v>
      </c>
      <c r="C3504" t="s">
        <v>1913</v>
      </c>
      <c r="D3504" s="24">
        <v>11263</v>
      </c>
      <c r="E3504" t="s">
        <v>1666</v>
      </c>
      <c r="F3504" t="s">
        <v>99</v>
      </c>
      <c r="G3504" t="s">
        <v>113</v>
      </c>
      <c r="I3504" t="s">
        <v>2162</v>
      </c>
      <c r="J3504" t="s">
        <v>1915</v>
      </c>
      <c r="K3504" t="s">
        <v>2021</v>
      </c>
      <c r="L3504" s="24">
        <v>22880</v>
      </c>
      <c r="M3504" s="25">
        <f>+VLOOKUP(E3504, TC!A:D, 4, FALSE())</f>
        <v>1.0872499987846911</v>
      </c>
      <c r="N3504" s="24">
        <f t="shared" si="270"/>
        <v>22880</v>
      </c>
      <c r="O3504" t="str">
        <f t="shared" si="271"/>
        <v>FACTURA</v>
      </c>
      <c r="P3504" t="str">
        <f t="shared" si="272"/>
        <v>2025</v>
      </c>
      <c r="Q3504" t="str">
        <f t="shared" si="273"/>
        <v>03</v>
      </c>
      <c r="R3504" t="str">
        <f>+IFERROR(VLOOKUP(I3504, Listado!A:B, 2, FALSE()), "COMERCIALIZADORA INTERNACIONAL CARIBBEAN EXOTICS S A")</f>
        <v>COMERCIALIZADORA INTERNACIONAL CARIBBEAN EXOTICS S A</v>
      </c>
      <c r="S3504" s="25">
        <f>+VLOOKUP(E3504, TC!A:D, 2, FALSE())</f>
        <v>4114.18</v>
      </c>
      <c r="T3504" t="str">
        <f t="shared" si="274"/>
        <v>COP</v>
      </c>
    </row>
    <row r="3505" spans="1:20" ht="18.75" hidden="1" customHeight="1" x14ac:dyDescent="0.25">
      <c r="A3505" t="s">
        <v>2406</v>
      </c>
      <c r="B3505" t="s">
        <v>5</v>
      </c>
      <c r="C3505" t="s">
        <v>1913</v>
      </c>
      <c r="D3505" s="24">
        <v>11263</v>
      </c>
      <c r="E3505" t="s">
        <v>1666</v>
      </c>
      <c r="F3505" t="s">
        <v>99</v>
      </c>
      <c r="G3505" t="s">
        <v>113</v>
      </c>
      <c r="I3505" t="s">
        <v>2162</v>
      </c>
      <c r="J3505" t="s">
        <v>1915</v>
      </c>
      <c r="K3505" t="s">
        <v>2021</v>
      </c>
      <c r="L3505" s="24">
        <v>24860</v>
      </c>
      <c r="M3505" s="25">
        <f>+VLOOKUP(E3505, TC!A:D, 4, FALSE())</f>
        <v>1.0872499987846911</v>
      </c>
      <c r="N3505" s="24">
        <f t="shared" si="270"/>
        <v>24860</v>
      </c>
      <c r="O3505" t="str">
        <f t="shared" si="271"/>
        <v>FACTURA</v>
      </c>
      <c r="P3505" t="str">
        <f t="shared" si="272"/>
        <v>2025</v>
      </c>
      <c r="Q3505" t="str">
        <f t="shared" si="273"/>
        <v>03</v>
      </c>
      <c r="R3505" t="str">
        <f>+IFERROR(VLOOKUP(I3505, Listado!A:B, 2, FALSE()), "COMERCIALIZADORA INTERNACIONAL CARIBBEAN EXOTICS S A")</f>
        <v>COMERCIALIZADORA INTERNACIONAL CARIBBEAN EXOTICS S A</v>
      </c>
      <c r="S3505" s="25">
        <f>+VLOOKUP(E3505, TC!A:D, 2, FALSE())</f>
        <v>4114.18</v>
      </c>
      <c r="T3505" t="str">
        <f t="shared" si="274"/>
        <v>COP</v>
      </c>
    </row>
    <row r="3506" spans="1:20" ht="18.75" hidden="1" customHeight="1" x14ac:dyDescent="0.25">
      <c r="A3506" t="s">
        <v>2406</v>
      </c>
      <c r="B3506" t="s">
        <v>5</v>
      </c>
      <c r="C3506" t="s">
        <v>1913</v>
      </c>
      <c r="D3506" s="24">
        <v>11263</v>
      </c>
      <c r="E3506" t="s">
        <v>1666</v>
      </c>
      <c r="F3506" t="s">
        <v>99</v>
      </c>
      <c r="G3506" t="s">
        <v>113</v>
      </c>
      <c r="I3506" t="s">
        <v>2162</v>
      </c>
      <c r="J3506" t="s">
        <v>1915</v>
      </c>
      <c r="K3506" t="s">
        <v>2021</v>
      </c>
      <c r="L3506" s="24">
        <v>24640</v>
      </c>
      <c r="M3506" s="25">
        <f>+VLOOKUP(E3506, TC!A:D, 4, FALSE())</f>
        <v>1.0872499987846911</v>
      </c>
      <c r="N3506" s="24">
        <f t="shared" si="270"/>
        <v>24640</v>
      </c>
      <c r="O3506" t="str">
        <f t="shared" si="271"/>
        <v>FACTURA</v>
      </c>
      <c r="P3506" t="str">
        <f t="shared" si="272"/>
        <v>2025</v>
      </c>
      <c r="Q3506" t="str">
        <f t="shared" si="273"/>
        <v>03</v>
      </c>
      <c r="R3506" t="str">
        <f>+IFERROR(VLOOKUP(I3506, Listado!A:B, 2, FALSE()), "COMERCIALIZADORA INTERNACIONAL CARIBBEAN EXOTICS S A")</f>
        <v>COMERCIALIZADORA INTERNACIONAL CARIBBEAN EXOTICS S A</v>
      </c>
      <c r="S3506" s="25">
        <f>+VLOOKUP(E3506, TC!A:D, 2, FALSE())</f>
        <v>4114.18</v>
      </c>
      <c r="T3506" t="str">
        <f t="shared" si="274"/>
        <v>COP</v>
      </c>
    </row>
    <row r="3507" spans="1:20" ht="18.75" hidden="1" customHeight="1" x14ac:dyDescent="0.25">
      <c r="A3507" t="s">
        <v>2406</v>
      </c>
      <c r="B3507" t="s">
        <v>5</v>
      </c>
      <c r="C3507" t="s">
        <v>1913</v>
      </c>
      <c r="D3507" s="24">
        <v>11263</v>
      </c>
      <c r="E3507" t="s">
        <v>1666</v>
      </c>
      <c r="F3507" t="s">
        <v>99</v>
      </c>
      <c r="G3507" t="s">
        <v>113</v>
      </c>
      <c r="I3507" t="s">
        <v>2162</v>
      </c>
      <c r="J3507" t="s">
        <v>1915</v>
      </c>
      <c r="K3507" t="s">
        <v>2021</v>
      </c>
      <c r="L3507" s="24">
        <v>9460</v>
      </c>
      <c r="M3507" s="25">
        <f>+VLOOKUP(E3507, TC!A:D, 4, FALSE())</f>
        <v>1.0872499987846911</v>
      </c>
      <c r="N3507" s="24">
        <f t="shared" si="270"/>
        <v>9460</v>
      </c>
      <c r="O3507" t="str">
        <f t="shared" si="271"/>
        <v>FACTURA</v>
      </c>
      <c r="P3507" t="str">
        <f t="shared" si="272"/>
        <v>2025</v>
      </c>
      <c r="Q3507" t="str">
        <f t="shared" si="273"/>
        <v>03</v>
      </c>
      <c r="R3507" t="str">
        <f>+IFERROR(VLOOKUP(I3507, Listado!A:B, 2, FALSE()), "COMERCIALIZADORA INTERNACIONAL CARIBBEAN EXOTICS S A")</f>
        <v>COMERCIALIZADORA INTERNACIONAL CARIBBEAN EXOTICS S A</v>
      </c>
      <c r="S3507" s="25">
        <f>+VLOOKUP(E3507, TC!A:D, 2, FALSE())</f>
        <v>4114.18</v>
      </c>
      <c r="T3507" t="str">
        <f t="shared" si="274"/>
        <v>COP</v>
      </c>
    </row>
    <row r="3508" spans="1:20" ht="18.75" hidden="1" customHeight="1" x14ac:dyDescent="0.25">
      <c r="A3508" t="s">
        <v>2406</v>
      </c>
      <c r="B3508" t="s">
        <v>5</v>
      </c>
      <c r="C3508" t="s">
        <v>1913</v>
      </c>
      <c r="D3508" s="24">
        <v>11263</v>
      </c>
      <c r="E3508" t="s">
        <v>1666</v>
      </c>
      <c r="F3508" t="s">
        <v>99</v>
      </c>
      <c r="G3508" t="s">
        <v>113</v>
      </c>
      <c r="I3508" t="s">
        <v>2162</v>
      </c>
      <c r="J3508" t="s">
        <v>1915</v>
      </c>
      <c r="K3508" t="s">
        <v>2021</v>
      </c>
      <c r="L3508" s="24">
        <v>1980</v>
      </c>
      <c r="M3508" s="25">
        <f>+VLOOKUP(E3508, TC!A:D, 4, FALSE())</f>
        <v>1.0872499987846911</v>
      </c>
      <c r="N3508" s="24">
        <f t="shared" si="270"/>
        <v>1980</v>
      </c>
      <c r="O3508" t="str">
        <f t="shared" si="271"/>
        <v>FACTURA</v>
      </c>
      <c r="P3508" t="str">
        <f t="shared" si="272"/>
        <v>2025</v>
      </c>
      <c r="Q3508" t="str">
        <f t="shared" si="273"/>
        <v>03</v>
      </c>
      <c r="R3508" t="str">
        <f>+IFERROR(VLOOKUP(I3508, Listado!A:B, 2, FALSE()), "COMERCIALIZADORA INTERNACIONAL CARIBBEAN EXOTICS S A")</f>
        <v>COMERCIALIZADORA INTERNACIONAL CARIBBEAN EXOTICS S A</v>
      </c>
      <c r="S3508" s="25">
        <f>+VLOOKUP(E3508, TC!A:D, 2, FALSE())</f>
        <v>4114.18</v>
      </c>
      <c r="T3508" t="str">
        <f t="shared" si="274"/>
        <v>COP</v>
      </c>
    </row>
    <row r="3509" spans="1:20" ht="18.75" hidden="1" customHeight="1" x14ac:dyDescent="0.25">
      <c r="A3509" t="s">
        <v>2406</v>
      </c>
      <c r="B3509" t="s">
        <v>5</v>
      </c>
      <c r="C3509" t="s">
        <v>1913</v>
      </c>
      <c r="D3509" s="24">
        <v>11263</v>
      </c>
      <c r="E3509" t="s">
        <v>1666</v>
      </c>
      <c r="F3509" t="s">
        <v>99</v>
      </c>
      <c r="G3509" t="s">
        <v>113</v>
      </c>
      <c r="I3509" t="s">
        <v>2162</v>
      </c>
      <c r="J3509" t="s">
        <v>1915</v>
      </c>
      <c r="K3509" t="s">
        <v>2021</v>
      </c>
      <c r="L3509" s="24">
        <v>660</v>
      </c>
      <c r="M3509" s="25">
        <f>+VLOOKUP(E3509, TC!A:D, 4, FALSE())</f>
        <v>1.0872499987846911</v>
      </c>
      <c r="N3509" s="24">
        <f t="shared" si="270"/>
        <v>660</v>
      </c>
      <c r="O3509" t="str">
        <f t="shared" si="271"/>
        <v>FACTURA</v>
      </c>
      <c r="P3509" t="str">
        <f t="shared" si="272"/>
        <v>2025</v>
      </c>
      <c r="Q3509" t="str">
        <f t="shared" si="273"/>
        <v>03</v>
      </c>
      <c r="R3509" t="str">
        <f>+IFERROR(VLOOKUP(I3509, Listado!A:B, 2, FALSE()), "COMERCIALIZADORA INTERNACIONAL CARIBBEAN EXOTICS S A")</f>
        <v>COMERCIALIZADORA INTERNACIONAL CARIBBEAN EXOTICS S A</v>
      </c>
      <c r="S3509" s="25">
        <f>+VLOOKUP(E3509, TC!A:D, 2, FALSE())</f>
        <v>4114.18</v>
      </c>
      <c r="T3509" t="str">
        <f t="shared" si="274"/>
        <v>COP</v>
      </c>
    </row>
    <row r="3510" spans="1:20" ht="18.75" hidden="1" customHeight="1" x14ac:dyDescent="0.25">
      <c r="A3510" t="s">
        <v>2406</v>
      </c>
      <c r="B3510" t="s">
        <v>1923</v>
      </c>
      <c r="C3510" t="s">
        <v>1913</v>
      </c>
      <c r="D3510" s="24">
        <v>5818</v>
      </c>
      <c r="E3510" t="s">
        <v>1666</v>
      </c>
      <c r="F3510" t="s">
        <v>128</v>
      </c>
      <c r="G3510" t="s">
        <v>108</v>
      </c>
      <c r="H3510" t="s">
        <v>2484</v>
      </c>
      <c r="I3510" t="s">
        <v>1878</v>
      </c>
      <c r="J3510" t="s">
        <v>2007</v>
      </c>
      <c r="K3510" t="s">
        <v>2008</v>
      </c>
      <c r="L3510" s="24">
        <v>600</v>
      </c>
      <c r="M3510" s="25">
        <f>+VLOOKUP(E3510, TC!A:D, 4, FALSE())</f>
        <v>1.0872499987846911</v>
      </c>
      <c r="N3510" s="24">
        <f t="shared" si="270"/>
        <v>600</v>
      </c>
      <c r="O3510" t="str">
        <f t="shared" si="271"/>
        <v>FACTURA</v>
      </c>
      <c r="P3510" t="str">
        <f t="shared" si="272"/>
        <v>2025</v>
      </c>
      <c r="Q3510" t="str">
        <f t="shared" si="273"/>
        <v>03</v>
      </c>
      <c r="R3510" t="str">
        <f>+IFERROR(VLOOKUP(I3510, Listado!A:B, 2, FALSE()), "COMERCIALIZADORA INTERNACIONAL CARIBBEAN EXOTICS S A")</f>
        <v>PIEDRAHITA PEREZ MARIANA</v>
      </c>
      <c r="S3510" s="25">
        <f>+VLOOKUP(E3510, TC!A:D, 2, FALSE())</f>
        <v>4114.18</v>
      </c>
      <c r="T3510" t="str">
        <f t="shared" si="274"/>
        <v>USD</v>
      </c>
    </row>
    <row r="3511" spans="1:20" ht="18.75" hidden="1" customHeight="1" x14ac:dyDescent="0.25">
      <c r="A3511" t="s">
        <v>2406</v>
      </c>
      <c r="B3511" t="s">
        <v>1923</v>
      </c>
      <c r="C3511" t="s">
        <v>1913</v>
      </c>
      <c r="D3511" s="24">
        <v>5818</v>
      </c>
      <c r="E3511" t="s">
        <v>1666</v>
      </c>
      <c r="F3511" t="s">
        <v>128</v>
      </c>
      <c r="G3511" t="s">
        <v>108</v>
      </c>
      <c r="H3511" t="s">
        <v>2484</v>
      </c>
      <c r="I3511" t="s">
        <v>1878</v>
      </c>
      <c r="J3511" t="s">
        <v>2007</v>
      </c>
      <c r="K3511" t="s">
        <v>2009</v>
      </c>
      <c r="L3511" s="24">
        <v>320</v>
      </c>
      <c r="M3511" s="25">
        <f>+VLOOKUP(E3511, TC!A:D, 4, FALSE())</f>
        <v>1.0872499987846911</v>
      </c>
      <c r="N3511" s="24">
        <f t="shared" si="270"/>
        <v>320</v>
      </c>
      <c r="O3511" t="str">
        <f t="shared" si="271"/>
        <v>FACTURA</v>
      </c>
      <c r="P3511" t="str">
        <f t="shared" si="272"/>
        <v>2025</v>
      </c>
      <c r="Q3511" t="str">
        <f t="shared" si="273"/>
        <v>03</v>
      </c>
      <c r="R3511" t="str">
        <f>+IFERROR(VLOOKUP(I3511, Listado!A:B, 2, FALSE()), "COMERCIALIZADORA INTERNACIONAL CARIBBEAN EXOTICS S A")</f>
        <v>PIEDRAHITA PEREZ MARIANA</v>
      </c>
      <c r="S3511" s="25">
        <f>+VLOOKUP(E3511, TC!A:D, 2, FALSE())</f>
        <v>4114.18</v>
      </c>
      <c r="T3511" t="str">
        <f t="shared" si="274"/>
        <v>USD</v>
      </c>
    </row>
    <row r="3512" spans="1:20" ht="18.75" hidden="1" customHeight="1" x14ac:dyDescent="0.25">
      <c r="A3512" t="s">
        <v>2406</v>
      </c>
      <c r="B3512" t="s">
        <v>1923</v>
      </c>
      <c r="C3512" t="s">
        <v>1913</v>
      </c>
      <c r="D3512" s="24">
        <v>5818</v>
      </c>
      <c r="E3512" t="s">
        <v>1666</v>
      </c>
      <c r="F3512" t="s">
        <v>128</v>
      </c>
      <c r="G3512" t="s">
        <v>108</v>
      </c>
      <c r="H3512" t="s">
        <v>2484</v>
      </c>
      <c r="I3512" t="s">
        <v>1878</v>
      </c>
      <c r="J3512" t="s">
        <v>2007</v>
      </c>
      <c r="K3512" t="s">
        <v>2010</v>
      </c>
      <c r="L3512" s="24">
        <v>624</v>
      </c>
      <c r="M3512" s="25">
        <f>+VLOOKUP(E3512, TC!A:D, 4, FALSE())</f>
        <v>1.0872499987846911</v>
      </c>
      <c r="N3512" s="24">
        <f t="shared" si="270"/>
        <v>624</v>
      </c>
      <c r="O3512" t="str">
        <f t="shared" si="271"/>
        <v>FACTURA</v>
      </c>
      <c r="P3512" t="str">
        <f t="shared" si="272"/>
        <v>2025</v>
      </c>
      <c r="Q3512" t="str">
        <f t="shared" si="273"/>
        <v>03</v>
      </c>
      <c r="R3512" t="str">
        <f>+IFERROR(VLOOKUP(I3512, Listado!A:B, 2, FALSE()), "COMERCIALIZADORA INTERNACIONAL CARIBBEAN EXOTICS S A")</f>
        <v>PIEDRAHITA PEREZ MARIANA</v>
      </c>
      <c r="S3512" s="25">
        <f>+VLOOKUP(E3512, TC!A:D, 2, FALSE())</f>
        <v>4114.18</v>
      </c>
      <c r="T3512" t="str">
        <f t="shared" si="274"/>
        <v>USD</v>
      </c>
    </row>
    <row r="3513" spans="1:20" ht="18.75" hidden="1" customHeight="1" x14ac:dyDescent="0.25">
      <c r="A3513" t="s">
        <v>2406</v>
      </c>
      <c r="B3513" t="s">
        <v>1923</v>
      </c>
      <c r="C3513" t="s">
        <v>1913</v>
      </c>
      <c r="D3513" s="24">
        <v>5818</v>
      </c>
      <c r="E3513" t="s">
        <v>1666</v>
      </c>
      <c r="F3513" t="s">
        <v>128</v>
      </c>
      <c r="G3513" t="s">
        <v>108</v>
      </c>
      <c r="H3513" t="s">
        <v>2484</v>
      </c>
      <c r="I3513" t="s">
        <v>1878</v>
      </c>
      <c r="J3513" t="s">
        <v>2007</v>
      </c>
      <c r="K3513" t="s">
        <v>2011</v>
      </c>
      <c r="L3513" s="24">
        <v>165</v>
      </c>
      <c r="M3513" s="25">
        <f>+VLOOKUP(E3513, TC!A:D, 4, FALSE())</f>
        <v>1.0872499987846911</v>
      </c>
      <c r="N3513" s="24">
        <f t="shared" si="270"/>
        <v>165</v>
      </c>
      <c r="O3513" t="str">
        <f t="shared" si="271"/>
        <v>FACTURA</v>
      </c>
      <c r="P3513" t="str">
        <f t="shared" si="272"/>
        <v>2025</v>
      </c>
      <c r="Q3513" t="str">
        <f t="shared" si="273"/>
        <v>03</v>
      </c>
      <c r="R3513" t="str">
        <f>+IFERROR(VLOOKUP(I3513, Listado!A:B, 2, FALSE()), "COMERCIALIZADORA INTERNACIONAL CARIBBEAN EXOTICS S A")</f>
        <v>PIEDRAHITA PEREZ MARIANA</v>
      </c>
      <c r="S3513" s="25">
        <f>+VLOOKUP(E3513, TC!A:D, 2, FALSE())</f>
        <v>4114.18</v>
      </c>
      <c r="T3513" t="str">
        <f t="shared" si="274"/>
        <v>USD</v>
      </c>
    </row>
    <row r="3514" spans="1:20" ht="18.75" hidden="1" customHeight="1" x14ac:dyDescent="0.25">
      <c r="A3514" t="s">
        <v>2406</v>
      </c>
      <c r="B3514" t="s">
        <v>1923</v>
      </c>
      <c r="C3514" t="s">
        <v>1913</v>
      </c>
      <c r="D3514" s="24">
        <v>5819</v>
      </c>
      <c r="E3514" t="s">
        <v>1666</v>
      </c>
      <c r="F3514" t="s">
        <v>128</v>
      </c>
      <c r="G3514" t="s">
        <v>108</v>
      </c>
      <c r="H3514" t="s">
        <v>2485</v>
      </c>
      <c r="I3514" t="s">
        <v>1895</v>
      </c>
      <c r="J3514" t="s">
        <v>1998</v>
      </c>
      <c r="K3514" t="s">
        <v>1928</v>
      </c>
      <c r="L3514" s="24">
        <v>1566.42</v>
      </c>
      <c r="M3514" s="25">
        <f>+VLOOKUP(E3514, TC!A:D, 4, FALSE())</f>
        <v>1.0872499987846911</v>
      </c>
      <c r="N3514" s="24">
        <f t="shared" si="270"/>
        <v>1566.42</v>
      </c>
      <c r="O3514" t="str">
        <f t="shared" si="271"/>
        <v>FACTURA</v>
      </c>
      <c r="P3514" t="str">
        <f t="shared" si="272"/>
        <v>2025</v>
      </c>
      <c r="Q3514" t="str">
        <f t="shared" si="273"/>
        <v>03</v>
      </c>
      <c r="R3514" t="str">
        <f>+IFERROR(VLOOKUP(I3514, Listado!A:B, 2, FALSE()), "COMERCIALIZADORA INTERNACIONAL CARIBBEAN EXOTICS S A")</f>
        <v>PIEDRAHITA PEREZ MARIANA</v>
      </c>
      <c r="S3514" s="25">
        <f>+VLOOKUP(E3514, TC!A:D, 2, FALSE())</f>
        <v>4114.18</v>
      </c>
      <c r="T3514" t="str">
        <f t="shared" si="274"/>
        <v>USD</v>
      </c>
    </row>
    <row r="3515" spans="1:20" ht="18.75" hidden="1" customHeight="1" x14ac:dyDescent="0.25">
      <c r="A3515" t="s">
        <v>2406</v>
      </c>
      <c r="B3515" t="s">
        <v>1923</v>
      </c>
      <c r="C3515" t="s">
        <v>1913</v>
      </c>
      <c r="D3515" s="24">
        <v>5819</v>
      </c>
      <c r="E3515" t="s">
        <v>1666</v>
      </c>
      <c r="F3515" t="s">
        <v>128</v>
      </c>
      <c r="G3515" t="s">
        <v>108</v>
      </c>
      <c r="H3515" t="s">
        <v>2485</v>
      </c>
      <c r="I3515" t="s">
        <v>1895</v>
      </c>
      <c r="J3515" t="s">
        <v>1998</v>
      </c>
      <c r="K3515" t="s">
        <v>2411</v>
      </c>
      <c r="L3515" s="24">
        <v>1930.4</v>
      </c>
      <c r="M3515" s="25">
        <f>+VLOOKUP(E3515, TC!A:D, 4, FALSE())</f>
        <v>1.0872499987846911</v>
      </c>
      <c r="N3515" s="24">
        <f t="shared" si="270"/>
        <v>1930.4</v>
      </c>
      <c r="O3515" t="str">
        <f t="shared" si="271"/>
        <v>FACTURA</v>
      </c>
      <c r="P3515" t="str">
        <f t="shared" si="272"/>
        <v>2025</v>
      </c>
      <c r="Q3515" t="str">
        <f t="shared" si="273"/>
        <v>03</v>
      </c>
      <c r="R3515" t="str">
        <f>+IFERROR(VLOOKUP(I3515, Listado!A:B, 2, FALSE()), "COMERCIALIZADORA INTERNACIONAL CARIBBEAN EXOTICS S A")</f>
        <v>PIEDRAHITA PEREZ MARIANA</v>
      </c>
      <c r="S3515" s="25">
        <f>+VLOOKUP(E3515, TC!A:D, 2, FALSE())</f>
        <v>4114.18</v>
      </c>
      <c r="T3515" t="str">
        <f t="shared" si="274"/>
        <v>USD</v>
      </c>
    </row>
    <row r="3516" spans="1:20" ht="18.75" hidden="1" customHeight="1" x14ac:dyDescent="0.25">
      <c r="A3516" t="s">
        <v>2406</v>
      </c>
      <c r="B3516" t="s">
        <v>5</v>
      </c>
      <c r="C3516" t="s">
        <v>1913</v>
      </c>
      <c r="D3516" s="24">
        <v>11264</v>
      </c>
      <c r="E3516" t="s">
        <v>1666</v>
      </c>
      <c r="F3516" t="s">
        <v>99</v>
      </c>
      <c r="G3516" t="s">
        <v>1914</v>
      </c>
      <c r="I3516" t="s">
        <v>2486</v>
      </c>
      <c r="J3516" t="s">
        <v>1915</v>
      </c>
      <c r="K3516" t="s">
        <v>107</v>
      </c>
      <c r="L3516" s="24">
        <v>1320000</v>
      </c>
      <c r="M3516" s="25">
        <f>+VLOOKUP(E3516, TC!A:D, 4, FALSE())</f>
        <v>1.0872499987846911</v>
      </c>
      <c r="N3516" s="24">
        <f t="shared" si="270"/>
        <v>1320000</v>
      </c>
      <c r="O3516" t="str">
        <f t="shared" si="271"/>
        <v>FACTURA</v>
      </c>
      <c r="P3516" t="str">
        <f t="shared" si="272"/>
        <v>2025</v>
      </c>
      <c r="Q3516" t="str">
        <f t="shared" si="273"/>
        <v>03</v>
      </c>
      <c r="R3516" t="str">
        <f>+IFERROR(VLOOKUP(I3516, Listado!A:B, 2, FALSE()), "COMERCIALIZADORA INTERNACIONAL CARIBBEAN EXOTICS S A")</f>
        <v>COMERCIALIZADORA INTERNACIONAL CARIBBEAN EXOTICS S A</v>
      </c>
      <c r="S3516" s="25">
        <f>+VLOOKUP(E3516, TC!A:D, 2, FALSE())</f>
        <v>4114.18</v>
      </c>
      <c r="T3516" t="str">
        <f t="shared" si="274"/>
        <v>COP</v>
      </c>
    </row>
    <row r="3517" spans="1:20" ht="18.75" hidden="1" customHeight="1" x14ac:dyDescent="0.25">
      <c r="A3517" t="s">
        <v>2406</v>
      </c>
      <c r="B3517" t="s">
        <v>5</v>
      </c>
      <c r="C3517" t="s">
        <v>1913</v>
      </c>
      <c r="D3517" s="24">
        <v>11265</v>
      </c>
      <c r="E3517" t="s">
        <v>1666</v>
      </c>
      <c r="F3517" t="s">
        <v>99</v>
      </c>
      <c r="G3517" t="s">
        <v>1914</v>
      </c>
      <c r="I3517" t="s">
        <v>2486</v>
      </c>
      <c r="J3517" t="s">
        <v>1915</v>
      </c>
      <c r="K3517" t="s">
        <v>111</v>
      </c>
      <c r="L3517" s="24">
        <v>2800000</v>
      </c>
      <c r="M3517" s="25">
        <f>+VLOOKUP(E3517, TC!A:D, 4, FALSE())</f>
        <v>1.0872499987846911</v>
      </c>
      <c r="N3517" s="24">
        <f t="shared" si="270"/>
        <v>2800000</v>
      </c>
      <c r="O3517" t="str">
        <f t="shared" si="271"/>
        <v>FACTURA</v>
      </c>
      <c r="P3517" t="str">
        <f t="shared" si="272"/>
        <v>2025</v>
      </c>
      <c r="Q3517" t="str">
        <f t="shared" si="273"/>
        <v>03</v>
      </c>
      <c r="R3517" t="str">
        <f>+IFERROR(VLOOKUP(I3517, Listado!A:B, 2, FALSE()), "COMERCIALIZADORA INTERNACIONAL CARIBBEAN EXOTICS S A")</f>
        <v>COMERCIALIZADORA INTERNACIONAL CARIBBEAN EXOTICS S A</v>
      </c>
      <c r="S3517" s="25">
        <f>+VLOOKUP(E3517, TC!A:D, 2, FALSE())</f>
        <v>4114.18</v>
      </c>
      <c r="T3517" t="str">
        <f t="shared" si="274"/>
        <v>COP</v>
      </c>
    </row>
    <row r="3518" spans="1:20" ht="18.75" hidden="1" customHeight="1" x14ac:dyDescent="0.25">
      <c r="A3518" t="s">
        <v>2406</v>
      </c>
      <c r="B3518" t="s">
        <v>5</v>
      </c>
      <c r="C3518" t="s">
        <v>1913</v>
      </c>
      <c r="D3518" s="24">
        <v>11266</v>
      </c>
      <c r="E3518" t="s">
        <v>1666</v>
      </c>
      <c r="F3518" t="s">
        <v>99</v>
      </c>
      <c r="G3518" t="s">
        <v>113</v>
      </c>
      <c r="I3518" t="s">
        <v>2487</v>
      </c>
      <c r="J3518" t="s">
        <v>1915</v>
      </c>
      <c r="K3518" t="s">
        <v>107</v>
      </c>
      <c r="L3518" s="24">
        <v>440000</v>
      </c>
      <c r="M3518" s="25">
        <f>+VLOOKUP(E3518, TC!A:D, 4, FALSE())</f>
        <v>1.0872499987846911</v>
      </c>
      <c r="N3518" s="24">
        <f t="shared" si="270"/>
        <v>440000</v>
      </c>
      <c r="O3518" t="str">
        <f t="shared" si="271"/>
        <v>FACTURA</v>
      </c>
      <c r="P3518" t="str">
        <f t="shared" si="272"/>
        <v>2025</v>
      </c>
      <c r="Q3518" t="str">
        <f t="shared" si="273"/>
        <v>03</v>
      </c>
      <c r="R3518" t="str">
        <f>+IFERROR(VLOOKUP(I3518, Listado!A:B, 2, FALSE()), "COMERCIALIZADORA INTERNACIONAL CARIBBEAN EXOTICS S A")</f>
        <v>COMERCIALIZADORA INTERNACIONAL CARIBBEAN EXOTICS S A</v>
      </c>
      <c r="S3518" s="25">
        <f>+VLOOKUP(E3518, TC!A:D, 2, FALSE())</f>
        <v>4114.18</v>
      </c>
      <c r="T3518" t="str">
        <f t="shared" si="274"/>
        <v>COP</v>
      </c>
    </row>
    <row r="3519" spans="1:20" ht="18.75" hidden="1" customHeight="1" x14ac:dyDescent="0.25">
      <c r="A3519" t="s">
        <v>2406</v>
      </c>
      <c r="B3519" t="s">
        <v>5</v>
      </c>
      <c r="C3519" t="s">
        <v>1913</v>
      </c>
      <c r="D3519" s="24">
        <v>11267</v>
      </c>
      <c r="E3519" t="s">
        <v>1666</v>
      </c>
      <c r="F3519" t="s">
        <v>99</v>
      </c>
      <c r="G3519" t="s">
        <v>1914</v>
      </c>
      <c r="I3519" t="s">
        <v>1845</v>
      </c>
      <c r="J3519" t="s">
        <v>1915</v>
      </c>
      <c r="K3519" t="s">
        <v>107</v>
      </c>
      <c r="L3519" s="24">
        <v>1760000</v>
      </c>
      <c r="M3519" s="25">
        <f>+VLOOKUP(E3519, TC!A:D, 4, FALSE())</f>
        <v>1.0872499987846911</v>
      </c>
      <c r="N3519" s="24">
        <f t="shared" si="270"/>
        <v>1760000</v>
      </c>
      <c r="O3519" t="str">
        <f t="shared" si="271"/>
        <v>FACTURA</v>
      </c>
      <c r="P3519" t="str">
        <f t="shared" si="272"/>
        <v>2025</v>
      </c>
      <c r="Q3519" t="str">
        <f t="shared" si="273"/>
        <v>03</v>
      </c>
      <c r="R3519" t="str">
        <f>+IFERROR(VLOOKUP(I3519, Listado!A:B, 2, FALSE()), "COMERCIALIZADORA INTERNACIONAL CARIBBEAN EXOTICS S A")</f>
        <v>LONDOÑO ECHEVERRI ALEJANDRA</v>
      </c>
      <c r="S3519" s="25">
        <f>+VLOOKUP(E3519, TC!A:D, 2, FALSE())</f>
        <v>4114.18</v>
      </c>
      <c r="T3519" t="str">
        <f t="shared" si="274"/>
        <v>COP</v>
      </c>
    </row>
    <row r="3520" spans="1:20" ht="18.75" hidden="1" customHeight="1" x14ac:dyDescent="0.25">
      <c r="A3520" t="s">
        <v>2406</v>
      </c>
      <c r="B3520" t="s">
        <v>5</v>
      </c>
      <c r="C3520" t="s">
        <v>1913</v>
      </c>
      <c r="D3520" s="24">
        <v>11267</v>
      </c>
      <c r="E3520" t="s">
        <v>1666</v>
      </c>
      <c r="F3520" t="s">
        <v>99</v>
      </c>
      <c r="G3520" t="s">
        <v>1914</v>
      </c>
      <c r="I3520" t="s">
        <v>1845</v>
      </c>
      <c r="J3520" t="s">
        <v>1915</v>
      </c>
      <c r="K3520" t="s">
        <v>111</v>
      </c>
      <c r="L3520" s="24">
        <v>4200000</v>
      </c>
      <c r="M3520" s="25">
        <f>+VLOOKUP(E3520, TC!A:D, 4, FALSE())</f>
        <v>1.0872499987846911</v>
      </c>
      <c r="N3520" s="24">
        <f t="shared" si="270"/>
        <v>4200000</v>
      </c>
      <c r="O3520" t="str">
        <f t="shared" si="271"/>
        <v>FACTURA</v>
      </c>
      <c r="P3520" t="str">
        <f t="shared" si="272"/>
        <v>2025</v>
      </c>
      <c r="Q3520" t="str">
        <f t="shared" si="273"/>
        <v>03</v>
      </c>
      <c r="R3520" t="str">
        <f>+IFERROR(VLOOKUP(I3520, Listado!A:B, 2, FALSE()), "COMERCIALIZADORA INTERNACIONAL CARIBBEAN EXOTICS S A")</f>
        <v>LONDOÑO ECHEVERRI ALEJANDRA</v>
      </c>
      <c r="S3520" s="25">
        <f>+VLOOKUP(E3520, TC!A:D, 2, FALSE())</f>
        <v>4114.18</v>
      </c>
      <c r="T3520" t="str">
        <f t="shared" si="274"/>
        <v>COP</v>
      </c>
    </row>
    <row r="3521" spans="1:20" ht="18.75" hidden="1" customHeight="1" x14ac:dyDescent="0.25">
      <c r="A3521" t="s">
        <v>2406</v>
      </c>
      <c r="B3521" t="s">
        <v>5</v>
      </c>
      <c r="C3521" t="s">
        <v>1913</v>
      </c>
      <c r="D3521" s="24">
        <v>11268</v>
      </c>
      <c r="E3521" t="s">
        <v>1666</v>
      </c>
      <c r="F3521" t="s">
        <v>99</v>
      </c>
      <c r="G3521" t="s">
        <v>1914</v>
      </c>
      <c r="I3521" t="s">
        <v>2488</v>
      </c>
      <c r="J3521" t="s">
        <v>1915</v>
      </c>
      <c r="K3521" t="s">
        <v>107</v>
      </c>
      <c r="L3521" s="24">
        <v>440000</v>
      </c>
      <c r="M3521" s="25">
        <f>+VLOOKUP(E3521, TC!A:D, 4, FALSE())</f>
        <v>1.0872499987846911</v>
      </c>
      <c r="N3521" s="24">
        <f t="shared" si="270"/>
        <v>440000</v>
      </c>
      <c r="O3521" t="str">
        <f t="shared" si="271"/>
        <v>FACTURA</v>
      </c>
      <c r="P3521" t="str">
        <f t="shared" si="272"/>
        <v>2025</v>
      </c>
      <c r="Q3521" t="str">
        <f t="shared" si="273"/>
        <v>03</v>
      </c>
      <c r="R3521" t="str">
        <f>+IFERROR(VLOOKUP(I3521, Listado!A:B, 2, FALSE()), "COMERCIALIZADORA INTERNACIONAL CARIBBEAN EXOTICS S A")</f>
        <v>COMERCIALIZADORA INTERNACIONAL CARIBBEAN EXOTICS S A</v>
      </c>
      <c r="S3521" s="25">
        <f>+VLOOKUP(E3521, TC!A:D, 2, FALSE())</f>
        <v>4114.18</v>
      </c>
      <c r="T3521" t="str">
        <f t="shared" si="274"/>
        <v>COP</v>
      </c>
    </row>
    <row r="3522" spans="1:20" ht="18.75" hidden="1" customHeight="1" x14ac:dyDescent="0.25">
      <c r="A3522" t="s">
        <v>2406</v>
      </c>
      <c r="B3522" t="s">
        <v>5</v>
      </c>
      <c r="C3522" t="s">
        <v>1913</v>
      </c>
      <c r="D3522" s="24">
        <v>11268</v>
      </c>
      <c r="E3522" t="s">
        <v>1666</v>
      </c>
      <c r="F3522" t="s">
        <v>99</v>
      </c>
      <c r="G3522" t="s">
        <v>1914</v>
      </c>
      <c r="I3522" t="s">
        <v>2488</v>
      </c>
      <c r="J3522" t="s">
        <v>1915</v>
      </c>
      <c r="K3522" t="s">
        <v>111</v>
      </c>
      <c r="L3522" s="24">
        <v>1400000</v>
      </c>
      <c r="M3522" s="25">
        <f>+VLOOKUP(E3522, TC!A:D, 4, FALSE())</f>
        <v>1.0872499987846911</v>
      </c>
      <c r="N3522" s="24">
        <f t="shared" ref="N3522:N3585" si="275">+IF(F3522="EUR", (M3522*L3522), IF(I3522="JUAN MATAS SAS", (L3522/S3522), L3522))</f>
        <v>1400000</v>
      </c>
      <c r="O3522" t="str">
        <f t="shared" ref="O3522:O3585" si="276">+IF(C3522="CFE", "FACTURA", IF(ISERROR(SEARCH("ANULA", H3522))=FALSE(), "ANULACIÓN FE", IF(ISERROR(SEARCH("CANCELLATION", H3522))=FALSE(), "ANULACIÓN FE", "NOTAS")))</f>
        <v>FACTURA</v>
      </c>
      <c r="P3522" t="str">
        <f t="shared" ref="P3522:P3585" si="277">+LEFT(E3522, 4)</f>
        <v>2025</v>
      </c>
      <c r="Q3522" t="str">
        <f t="shared" ref="Q3522:Q3585" si="278">+MID(E3522, 5, 2)</f>
        <v>03</v>
      </c>
      <c r="R3522" t="str">
        <f>+IFERROR(VLOOKUP(I3522, Listado!A:B, 2, FALSE()), "COMERCIALIZADORA INTERNACIONAL CARIBBEAN EXOTICS S A")</f>
        <v>COMERCIALIZADORA INTERNACIONAL CARIBBEAN EXOTICS S A</v>
      </c>
      <c r="S3522" s="25">
        <f>+VLOOKUP(E3522, TC!A:D, 2, FALSE())</f>
        <v>4114.18</v>
      </c>
      <c r="T3522" t="str">
        <f t="shared" ref="T3522:T3585" si="279">+IF(I3522="JUAN MATAS SAS", "USD", F3522)</f>
        <v>COP</v>
      </c>
    </row>
    <row r="3523" spans="1:20" ht="18.75" hidden="1" customHeight="1" x14ac:dyDescent="0.25">
      <c r="A3523" t="s">
        <v>2406</v>
      </c>
      <c r="B3523" t="s">
        <v>5</v>
      </c>
      <c r="C3523" t="s">
        <v>1913</v>
      </c>
      <c r="D3523" s="24">
        <v>11269</v>
      </c>
      <c r="E3523" t="s">
        <v>1666</v>
      </c>
      <c r="F3523" t="s">
        <v>99</v>
      </c>
      <c r="G3523" t="s">
        <v>1914</v>
      </c>
      <c r="I3523" t="s">
        <v>2489</v>
      </c>
      <c r="J3523" t="s">
        <v>1915</v>
      </c>
      <c r="K3523" t="s">
        <v>107</v>
      </c>
      <c r="L3523" s="24">
        <v>440000</v>
      </c>
      <c r="M3523" s="25">
        <f>+VLOOKUP(E3523, TC!A:D, 4, FALSE())</f>
        <v>1.0872499987846911</v>
      </c>
      <c r="N3523" s="24">
        <f t="shared" si="275"/>
        <v>440000</v>
      </c>
      <c r="O3523" t="str">
        <f t="shared" si="276"/>
        <v>FACTURA</v>
      </c>
      <c r="P3523" t="str">
        <f t="shared" si="277"/>
        <v>2025</v>
      </c>
      <c r="Q3523" t="str">
        <f t="shared" si="278"/>
        <v>03</v>
      </c>
      <c r="R3523" t="str">
        <f>+IFERROR(VLOOKUP(I3523, Listado!A:B, 2, FALSE()), "COMERCIALIZADORA INTERNACIONAL CARIBBEAN EXOTICS S A")</f>
        <v>COMERCIALIZADORA INTERNACIONAL CARIBBEAN EXOTICS S A</v>
      </c>
      <c r="S3523" s="25">
        <f>+VLOOKUP(E3523, TC!A:D, 2, FALSE())</f>
        <v>4114.18</v>
      </c>
      <c r="T3523" t="str">
        <f t="shared" si="279"/>
        <v>COP</v>
      </c>
    </row>
    <row r="3524" spans="1:20" ht="18.75" hidden="1" customHeight="1" x14ac:dyDescent="0.25">
      <c r="A3524" t="s">
        <v>2406</v>
      </c>
      <c r="B3524" t="s">
        <v>5</v>
      </c>
      <c r="C3524" t="s">
        <v>1913</v>
      </c>
      <c r="D3524" s="24">
        <v>11269</v>
      </c>
      <c r="E3524" t="s">
        <v>1666</v>
      </c>
      <c r="F3524" t="s">
        <v>99</v>
      </c>
      <c r="G3524" t="s">
        <v>1914</v>
      </c>
      <c r="I3524" t="s">
        <v>2489</v>
      </c>
      <c r="J3524" t="s">
        <v>1915</v>
      </c>
      <c r="K3524" t="s">
        <v>111</v>
      </c>
      <c r="L3524" s="24">
        <v>1400000</v>
      </c>
      <c r="M3524" s="25">
        <f>+VLOOKUP(E3524, TC!A:D, 4, FALSE())</f>
        <v>1.0872499987846911</v>
      </c>
      <c r="N3524" s="24">
        <f t="shared" si="275"/>
        <v>1400000</v>
      </c>
      <c r="O3524" t="str">
        <f t="shared" si="276"/>
        <v>FACTURA</v>
      </c>
      <c r="P3524" t="str">
        <f t="shared" si="277"/>
        <v>2025</v>
      </c>
      <c r="Q3524" t="str">
        <f t="shared" si="278"/>
        <v>03</v>
      </c>
      <c r="R3524" t="str">
        <f>+IFERROR(VLOOKUP(I3524, Listado!A:B, 2, FALSE()), "COMERCIALIZADORA INTERNACIONAL CARIBBEAN EXOTICS S A")</f>
        <v>COMERCIALIZADORA INTERNACIONAL CARIBBEAN EXOTICS S A</v>
      </c>
      <c r="S3524" s="25">
        <f>+VLOOKUP(E3524, TC!A:D, 2, FALSE())</f>
        <v>4114.18</v>
      </c>
      <c r="T3524" t="str">
        <f t="shared" si="279"/>
        <v>COP</v>
      </c>
    </row>
    <row r="3525" spans="1:20" ht="18.75" hidden="1" customHeight="1" x14ac:dyDescent="0.25">
      <c r="A3525" t="s">
        <v>2406</v>
      </c>
      <c r="B3525" t="s">
        <v>5</v>
      </c>
      <c r="C3525" t="s">
        <v>1913</v>
      </c>
      <c r="D3525" s="24">
        <v>11270</v>
      </c>
      <c r="E3525" t="s">
        <v>1666</v>
      </c>
      <c r="F3525" t="s">
        <v>99</v>
      </c>
      <c r="G3525" t="s">
        <v>1914</v>
      </c>
      <c r="I3525" t="s">
        <v>2490</v>
      </c>
      <c r="J3525" t="s">
        <v>1915</v>
      </c>
      <c r="K3525" t="s">
        <v>107</v>
      </c>
      <c r="L3525" s="24">
        <v>440000</v>
      </c>
      <c r="M3525" s="25">
        <f>+VLOOKUP(E3525, TC!A:D, 4, FALSE())</f>
        <v>1.0872499987846911</v>
      </c>
      <c r="N3525" s="24">
        <f t="shared" si="275"/>
        <v>440000</v>
      </c>
      <c r="O3525" t="str">
        <f t="shared" si="276"/>
        <v>FACTURA</v>
      </c>
      <c r="P3525" t="str">
        <f t="shared" si="277"/>
        <v>2025</v>
      </c>
      <c r="Q3525" t="str">
        <f t="shared" si="278"/>
        <v>03</v>
      </c>
      <c r="R3525" t="str">
        <f>+IFERROR(VLOOKUP(I3525, Listado!A:B, 2, FALSE()), "COMERCIALIZADORA INTERNACIONAL CARIBBEAN EXOTICS S A")</f>
        <v>COMERCIALIZADORA INTERNACIONAL CARIBBEAN EXOTICS S A</v>
      </c>
      <c r="S3525" s="25">
        <f>+VLOOKUP(E3525, TC!A:D, 2, FALSE())</f>
        <v>4114.18</v>
      </c>
      <c r="T3525" t="str">
        <f t="shared" si="279"/>
        <v>COP</v>
      </c>
    </row>
    <row r="3526" spans="1:20" ht="18.75" hidden="1" customHeight="1" x14ac:dyDescent="0.25">
      <c r="A3526" t="s">
        <v>2406</v>
      </c>
      <c r="B3526" t="s">
        <v>5</v>
      </c>
      <c r="C3526" t="s">
        <v>1913</v>
      </c>
      <c r="D3526" s="24">
        <v>11270</v>
      </c>
      <c r="E3526" t="s">
        <v>1666</v>
      </c>
      <c r="F3526" t="s">
        <v>99</v>
      </c>
      <c r="G3526" t="s">
        <v>1914</v>
      </c>
      <c r="I3526" t="s">
        <v>2490</v>
      </c>
      <c r="J3526" t="s">
        <v>1915</v>
      </c>
      <c r="K3526" t="s">
        <v>111</v>
      </c>
      <c r="L3526" s="24">
        <v>1400000</v>
      </c>
      <c r="M3526" s="25">
        <f>+VLOOKUP(E3526, TC!A:D, 4, FALSE())</f>
        <v>1.0872499987846911</v>
      </c>
      <c r="N3526" s="24">
        <f t="shared" si="275"/>
        <v>1400000</v>
      </c>
      <c r="O3526" t="str">
        <f t="shared" si="276"/>
        <v>FACTURA</v>
      </c>
      <c r="P3526" t="str">
        <f t="shared" si="277"/>
        <v>2025</v>
      </c>
      <c r="Q3526" t="str">
        <f t="shared" si="278"/>
        <v>03</v>
      </c>
      <c r="R3526" t="str">
        <f>+IFERROR(VLOOKUP(I3526, Listado!A:B, 2, FALSE()), "COMERCIALIZADORA INTERNACIONAL CARIBBEAN EXOTICS S A")</f>
        <v>COMERCIALIZADORA INTERNACIONAL CARIBBEAN EXOTICS S A</v>
      </c>
      <c r="S3526" s="25">
        <f>+VLOOKUP(E3526, TC!A:D, 2, FALSE())</f>
        <v>4114.18</v>
      </c>
      <c r="T3526" t="str">
        <f t="shared" si="279"/>
        <v>COP</v>
      </c>
    </row>
    <row r="3527" spans="1:20" ht="18.75" hidden="1" customHeight="1" x14ac:dyDescent="0.25">
      <c r="A3527" t="s">
        <v>2406</v>
      </c>
      <c r="B3527" t="s">
        <v>1923</v>
      </c>
      <c r="C3527" t="s">
        <v>1913</v>
      </c>
      <c r="D3527" s="24">
        <v>5820</v>
      </c>
      <c r="E3527" t="s">
        <v>1666</v>
      </c>
      <c r="F3527" t="s">
        <v>128</v>
      </c>
      <c r="G3527" t="s">
        <v>110</v>
      </c>
      <c r="H3527" t="s">
        <v>2491</v>
      </c>
      <c r="I3527" t="s">
        <v>1883</v>
      </c>
      <c r="J3527" t="s">
        <v>1984</v>
      </c>
      <c r="K3527" t="s">
        <v>2195</v>
      </c>
      <c r="L3527" s="24">
        <v>1555.2</v>
      </c>
      <c r="M3527" s="25">
        <f>+VLOOKUP(E3527, TC!A:D, 4, FALSE())</f>
        <v>1.0872499987846911</v>
      </c>
      <c r="N3527" s="24">
        <f t="shared" si="275"/>
        <v>1555.2</v>
      </c>
      <c r="O3527" t="str">
        <f t="shared" si="276"/>
        <v>FACTURA</v>
      </c>
      <c r="P3527" t="str">
        <f t="shared" si="277"/>
        <v>2025</v>
      </c>
      <c r="Q3527" t="str">
        <f t="shared" si="278"/>
        <v>03</v>
      </c>
      <c r="R3527" t="str">
        <f>+IFERROR(VLOOKUP(I3527, Listado!A:B, 2, FALSE()), "COMERCIALIZADORA INTERNACIONAL CARIBBEAN EXOTICS S A")</f>
        <v>PEREZ MEJIA MARIA PAULINA</v>
      </c>
      <c r="S3527" s="25">
        <f>+VLOOKUP(E3527, TC!A:D, 2, FALSE())</f>
        <v>4114.18</v>
      </c>
      <c r="T3527" t="str">
        <f t="shared" si="279"/>
        <v>USD</v>
      </c>
    </row>
    <row r="3528" spans="1:20" ht="18.75" hidden="1" customHeight="1" x14ac:dyDescent="0.25">
      <c r="A3528" t="s">
        <v>2406</v>
      </c>
      <c r="B3528" t="s">
        <v>1923</v>
      </c>
      <c r="C3528" t="s">
        <v>1913</v>
      </c>
      <c r="D3528" s="24">
        <v>5820</v>
      </c>
      <c r="E3528" t="s">
        <v>1666</v>
      </c>
      <c r="F3528" t="s">
        <v>128</v>
      </c>
      <c r="G3528" t="s">
        <v>110</v>
      </c>
      <c r="H3528" t="s">
        <v>2491</v>
      </c>
      <c r="I3528" t="s">
        <v>1883</v>
      </c>
      <c r="J3528" t="s">
        <v>1984</v>
      </c>
      <c r="K3528" t="s">
        <v>1928</v>
      </c>
      <c r="L3528" s="24">
        <v>3674</v>
      </c>
      <c r="M3528" s="25">
        <f>+VLOOKUP(E3528, TC!A:D, 4, FALSE())</f>
        <v>1.0872499987846911</v>
      </c>
      <c r="N3528" s="24">
        <f t="shared" si="275"/>
        <v>3674</v>
      </c>
      <c r="O3528" t="str">
        <f t="shared" si="276"/>
        <v>FACTURA</v>
      </c>
      <c r="P3528" t="str">
        <f t="shared" si="277"/>
        <v>2025</v>
      </c>
      <c r="Q3528" t="str">
        <f t="shared" si="278"/>
        <v>03</v>
      </c>
      <c r="R3528" t="str">
        <f>+IFERROR(VLOOKUP(I3528, Listado!A:B, 2, FALSE()), "COMERCIALIZADORA INTERNACIONAL CARIBBEAN EXOTICS S A")</f>
        <v>PEREZ MEJIA MARIA PAULINA</v>
      </c>
      <c r="S3528" s="25">
        <f>+VLOOKUP(E3528, TC!A:D, 2, FALSE())</f>
        <v>4114.18</v>
      </c>
      <c r="T3528" t="str">
        <f t="shared" si="279"/>
        <v>USD</v>
      </c>
    </row>
    <row r="3529" spans="1:20" ht="18.75" hidden="1" customHeight="1" x14ac:dyDescent="0.25">
      <c r="A3529" t="s">
        <v>2406</v>
      </c>
      <c r="B3529" t="s">
        <v>1923</v>
      </c>
      <c r="C3529" t="s">
        <v>1913</v>
      </c>
      <c r="D3529" s="24">
        <v>5820</v>
      </c>
      <c r="E3529" t="s">
        <v>1666</v>
      </c>
      <c r="F3529" t="s">
        <v>128</v>
      </c>
      <c r="G3529" t="s">
        <v>110</v>
      </c>
      <c r="H3529" t="s">
        <v>2491</v>
      </c>
      <c r="I3529" t="s">
        <v>1883</v>
      </c>
      <c r="J3529" t="s">
        <v>1984</v>
      </c>
      <c r="K3529" t="s">
        <v>2196</v>
      </c>
      <c r="L3529" s="24">
        <v>1184</v>
      </c>
      <c r="M3529" s="25">
        <f>+VLOOKUP(E3529, TC!A:D, 4, FALSE())</f>
        <v>1.0872499987846911</v>
      </c>
      <c r="N3529" s="24">
        <f t="shared" si="275"/>
        <v>1184</v>
      </c>
      <c r="O3529" t="str">
        <f t="shared" si="276"/>
        <v>FACTURA</v>
      </c>
      <c r="P3529" t="str">
        <f t="shared" si="277"/>
        <v>2025</v>
      </c>
      <c r="Q3529" t="str">
        <f t="shared" si="278"/>
        <v>03</v>
      </c>
      <c r="R3529" t="str">
        <f>+IFERROR(VLOOKUP(I3529, Listado!A:B, 2, FALSE()), "COMERCIALIZADORA INTERNACIONAL CARIBBEAN EXOTICS S A")</f>
        <v>PEREZ MEJIA MARIA PAULINA</v>
      </c>
      <c r="S3529" s="25">
        <f>+VLOOKUP(E3529, TC!A:D, 2, FALSE())</f>
        <v>4114.18</v>
      </c>
      <c r="T3529" t="str">
        <f t="shared" si="279"/>
        <v>USD</v>
      </c>
    </row>
    <row r="3530" spans="1:20" ht="18.75" hidden="1" customHeight="1" x14ac:dyDescent="0.25">
      <c r="A3530" t="s">
        <v>2406</v>
      </c>
      <c r="B3530" t="s">
        <v>1923</v>
      </c>
      <c r="C3530" t="s">
        <v>1913</v>
      </c>
      <c r="D3530" s="24">
        <v>5820</v>
      </c>
      <c r="E3530" t="s">
        <v>1666</v>
      </c>
      <c r="F3530" t="s">
        <v>128</v>
      </c>
      <c r="G3530" t="s">
        <v>110</v>
      </c>
      <c r="H3530" t="s">
        <v>2491</v>
      </c>
      <c r="I3530" t="s">
        <v>1883</v>
      </c>
      <c r="J3530" t="s">
        <v>1984</v>
      </c>
      <c r="K3530" t="s">
        <v>2197</v>
      </c>
      <c r="L3530" s="24">
        <v>4380.8</v>
      </c>
      <c r="M3530" s="25">
        <f>+VLOOKUP(E3530, TC!A:D, 4, FALSE())</f>
        <v>1.0872499987846911</v>
      </c>
      <c r="N3530" s="24">
        <f t="shared" si="275"/>
        <v>4380.8</v>
      </c>
      <c r="O3530" t="str">
        <f t="shared" si="276"/>
        <v>FACTURA</v>
      </c>
      <c r="P3530" t="str">
        <f t="shared" si="277"/>
        <v>2025</v>
      </c>
      <c r="Q3530" t="str">
        <f t="shared" si="278"/>
        <v>03</v>
      </c>
      <c r="R3530" t="str">
        <f>+IFERROR(VLOOKUP(I3530, Listado!A:B, 2, FALSE()), "COMERCIALIZADORA INTERNACIONAL CARIBBEAN EXOTICS S A")</f>
        <v>PEREZ MEJIA MARIA PAULINA</v>
      </c>
      <c r="S3530" s="25">
        <f>+VLOOKUP(E3530, TC!A:D, 2, FALSE())</f>
        <v>4114.18</v>
      </c>
      <c r="T3530" t="str">
        <f t="shared" si="279"/>
        <v>USD</v>
      </c>
    </row>
    <row r="3531" spans="1:20" ht="18.75" hidden="1" customHeight="1" x14ac:dyDescent="0.25">
      <c r="A3531" t="s">
        <v>2406</v>
      </c>
      <c r="B3531" t="s">
        <v>1923</v>
      </c>
      <c r="C3531" t="s">
        <v>1913</v>
      </c>
      <c r="D3531" s="24">
        <v>5820</v>
      </c>
      <c r="E3531" t="s">
        <v>1666</v>
      </c>
      <c r="F3531" t="s">
        <v>128</v>
      </c>
      <c r="G3531" t="s">
        <v>110</v>
      </c>
      <c r="H3531" t="s">
        <v>2491</v>
      </c>
      <c r="I3531" t="s">
        <v>1883</v>
      </c>
      <c r="J3531" t="s">
        <v>1984</v>
      </c>
      <c r="K3531" t="s">
        <v>2198</v>
      </c>
      <c r="L3531" s="24">
        <v>1782.4</v>
      </c>
      <c r="M3531" s="25">
        <f>+VLOOKUP(E3531, TC!A:D, 4, FALSE())</f>
        <v>1.0872499987846911</v>
      </c>
      <c r="N3531" s="24">
        <f t="shared" si="275"/>
        <v>1782.4</v>
      </c>
      <c r="O3531" t="str">
        <f t="shared" si="276"/>
        <v>FACTURA</v>
      </c>
      <c r="P3531" t="str">
        <f t="shared" si="277"/>
        <v>2025</v>
      </c>
      <c r="Q3531" t="str">
        <f t="shared" si="278"/>
        <v>03</v>
      </c>
      <c r="R3531" t="str">
        <f>+IFERROR(VLOOKUP(I3531, Listado!A:B, 2, FALSE()), "COMERCIALIZADORA INTERNACIONAL CARIBBEAN EXOTICS S A")</f>
        <v>PEREZ MEJIA MARIA PAULINA</v>
      </c>
      <c r="S3531" s="25">
        <f>+VLOOKUP(E3531, TC!A:D, 2, FALSE())</f>
        <v>4114.18</v>
      </c>
      <c r="T3531" t="str">
        <f t="shared" si="279"/>
        <v>USD</v>
      </c>
    </row>
    <row r="3532" spans="1:20" ht="18.75" hidden="1" customHeight="1" x14ac:dyDescent="0.25">
      <c r="A3532" t="s">
        <v>2406</v>
      </c>
      <c r="B3532" t="s">
        <v>5</v>
      </c>
      <c r="C3532" t="s">
        <v>1913</v>
      </c>
      <c r="D3532" s="24">
        <v>11271</v>
      </c>
      <c r="E3532" t="s">
        <v>1666</v>
      </c>
      <c r="F3532" t="s">
        <v>99</v>
      </c>
      <c r="G3532" t="s">
        <v>113</v>
      </c>
      <c r="I3532" t="s">
        <v>1843</v>
      </c>
      <c r="J3532" t="s">
        <v>1915</v>
      </c>
      <c r="K3532" t="s">
        <v>2021</v>
      </c>
      <c r="L3532" s="24">
        <v>396000</v>
      </c>
      <c r="M3532" s="25">
        <f>+VLOOKUP(E3532, TC!A:D, 4, FALSE())</f>
        <v>1.0872499987846911</v>
      </c>
      <c r="N3532" s="24">
        <f t="shared" si="275"/>
        <v>396000</v>
      </c>
      <c r="O3532" t="str">
        <f t="shared" si="276"/>
        <v>FACTURA</v>
      </c>
      <c r="P3532" t="str">
        <f t="shared" si="277"/>
        <v>2025</v>
      </c>
      <c r="Q3532" t="str">
        <f t="shared" si="278"/>
        <v>03</v>
      </c>
      <c r="R3532" t="str">
        <f>+IFERROR(VLOOKUP(I3532, Listado!A:B, 2, FALSE()), "COMERCIALIZADORA INTERNACIONAL CARIBBEAN EXOTICS S A")</f>
        <v>LONDOÑO ECHEVERRI ALEJANDRA</v>
      </c>
      <c r="S3532" s="25">
        <f>+VLOOKUP(E3532, TC!A:D, 2, FALSE())</f>
        <v>4114.18</v>
      </c>
      <c r="T3532" t="str">
        <f t="shared" si="279"/>
        <v>COP</v>
      </c>
    </row>
    <row r="3533" spans="1:20" ht="18.75" hidden="1" customHeight="1" x14ac:dyDescent="0.25">
      <c r="A3533" t="s">
        <v>2406</v>
      </c>
      <c r="B3533" t="s">
        <v>5</v>
      </c>
      <c r="C3533" t="s">
        <v>1913</v>
      </c>
      <c r="D3533" s="24">
        <v>11272</v>
      </c>
      <c r="E3533" t="s">
        <v>1666</v>
      </c>
      <c r="F3533" t="s">
        <v>99</v>
      </c>
      <c r="G3533" t="s">
        <v>1914</v>
      </c>
      <c r="I3533" t="s">
        <v>1845</v>
      </c>
      <c r="J3533" t="s">
        <v>1915</v>
      </c>
      <c r="K3533" t="s">
        <v>2021</v>
      </c>
      <c r="L3533" s="24">
        <v>274050</v>
      </c>
      <c r="M3533" s="25">
        <f>+VLOOKUP(E3533, TC!A:D, 4, FALSE())</f>
        <v>1.0872499987846911</v>
      </c>
      <c r="N3533" s="24">
        <f t="shared" si="275"/>
        <v>274050</v>
      </c>
      <c r="O3533" t="str">
        <f t="shared" si="276"/>
        <v>FACTURA</v>
      </c>
      <c r="P3533" t="str">
        <f t="shared" si="277"/>
        <v>2025</v>
      </c>
      <c r="Q3533" t="str">
        <f t="shared" si="278"/>
        <v>03</v>
      </c>
      <c r="R3533" t="str">
        <f>+IFERROR(VLOOKUP(I3533, Listado!A:B, 2, FALSE()), "COMERCIALIZADORA INTERNACIONAL CARIBBEAN EXOTICS S A")</f>
        <v>LONDOÑO ECHEVERRI ALEJANDRA</v>
      </c>
      <c r="S3533" s="25">
        <f>+VLOOKUP(E3533, TC!A:D, 2, FALSE())</f>
        <v>4114.18</v>
      </c>
      <c r="T3533" t="str">
        <f t="shared" si="279"/>
        <v>COP</v>
      </c>
    </row>
    <row r="3534" spans="1:20" ht="18.75" hidden="1" customHeight="1" x14ac:dyDescent="0.25">
      <c r="A3534" t="s">
        <v>2406</v>
      </c>
      <c r="B3534" t="s">
        <v>5</v>
      </c>
      <c r="C3534" t="s">
        <v>1913</v>
      </c>
      <c r="D3534" s="24">
        <v>11272</v>
      </c>
      <c r="E3534" t="s">
        <v>1666</v>
      </c>
      <c r="F3534" t="s">
        <v>99</v>
      </c>
      <c r="G3534" t="s">
        <v>1914</v>
      </c>
      <c r="I3534" t="s">
        <v>1845</v>
      </c>
      <c r="J3534" t="s">
        <v>1915</v>
      </c>
      <c r="K3534" t="s">
        <v>2021</v>
      </c>
      <c r="L3534" s="24">
        <v>4350</v>
      </c>
      <c r="M3534" s="25">
        <f>+VLOOKUP(E3534, TC!A:D, 4, FALSE())</f>
        <v>1.0872499987846911</v>
      </c>
      <c r="N3534" s="24">
        <f t="shared" si="275"/>
        <v>4350</v>
      </c>
      <c r="O3534" t="str">
        <f t="shared" si="276"/>
        <v>FACTURA</v>
      </c>
      <c r="P3534" t="str">
        <f t="shared" si="277"/>
        <v>2025</v>
      </c>
      <c r="Q3534" t="str">
        <f t="shared" si="278"/>
        <v>03</v>
      </c>
      <c r="R3534" t="str">
        <f>+IFERROR(VLOOKUP(I3534, Listado!A:B, 2, FALSE()), "COMERCIALIZADORA INTERNACIONAL CARIBBEAN EXOTICS S A")</f>
        <v>LONDOÑO ECHEVERRI ALEJANDRA</v>
      </c>
      <c r="S3534" s="25">
        <f>+VLOOKUP(E3534, TC!A:D, 2, FALSE())</f>
        <v>4114.18</v>
      </c>
      <c r="T3534" t="str">
        <f t="shared" si="279"/>
        <v>COP</v>
      </c>
    </row>
    <row r="3535" spans="1:20" ht="18.75" hidden="1" customHeight="1" x14ac:dyDescent="0.25">
      <c r="A3535" t="s">
        <v>2406</v>
      </c>
      <c r="B3535" t="s">
        <v>5</v>
      </c>
      <c r="C3535" t="s">
        <v>1913</v>
      </c>
      <c r="D3535" s="24">
        <v>11272</v>
      </c>
      <c r="E3535" t="s">
        <v>1666</v>
      </c>
      <c r="F3535" t="s">
        <v>99</v>
      </c>
      <c r="G3535" t="s">
        <v>1914</v>
      </c>
      <c r="I3535" t="s">
        <v>1845</v>
      </c>
      <c r="J3535" t="s">
        <v>1915</v>
      </c>
      <c r="K3535" t="s">
        <v>2021</v>
      </c>
      <c r="L3535" s="24">
        <v>81150</v>
      </c>
      <c r="M3535" s="25">
        <f>+VLOOKUP(E3535, TC!A:D, 4, FALSE())</f>
        <v>1.0872499987846911</v>
      </c>
      <c r="N3535" s="24">
        <f t="shared" si="275"/>
        <v>81150</v>
      </c>
      <c r="O3535" t="str">
        <f t="shared" si="276"/>
        <v>FACTURA</v>
      </c>
      <c r="P3535" t="str">
        <f t="shared" si="277"/>
        <v>2025</v>
      </c>
      <c r="Q3535" t="str">
        <f t="shared" si="278"/>
        <v>03</v>
      </c>
      <c r="R3535" t="str">
        <f>+IFERROR(VLOOKUP(I3535, Listado!A:B, 2, FALSE()), "COMERCIALIZADORA INTERNACIONAL CARIBBEAN EXOTICS S A")</f>
        <v>LONDOÑO ECHEVERRI ALEJANDRA</v>
      </c>
      <c r="S3535" s="25">
        <f>+VLOOKUP(E3535, TC!A:D, 2, FALSE())</f>
        <v>4114.18</v>
      </c>
      <c r="T3535" t="str">
        <f t="shared" si="279"/>
        <v>COP</v>
      </c>
    </row>
    <row r="3536" spans="1:20" ht="18.75" hidden="1" customHeight="1" x14ac:dyDescent="0.25">
      <c r="A3536" t="s">
        <v>2406</v>
      </c>
      <c r="B3536" t="s">
        <v>5</v>
      </c>
      <c r="C3536" t="s">
        <v>1913</v>
      </c>
      <c r="D3536" s="24">
        <v>11272</v>
      </c>
      <c r="E3536" t="s">
        <v>1666</v>
      </c>
      <c r="F3536" t="s">
        <v>99</v>
      </c>
      <c r="G3536" t="s">
        <v>1914</v>
      </c>
      <c r="I3536" t="s">
        <v>1845</v>
      </c>
      <c r="J3536" t="s">
        <v>1915</v>
      </c>
      <c r="K3536" t="s">
        <v>2021</v>
      </c>
      <c r="L3536" s="24">
        <v>6150</v>
      </c>
      <c r="M3536" s="25">
        <f>+VLOOKUP(E3536, TC!A:D, 4, FALSE())</f>
        <v>1.0872499987846911</v>
      </c>
      <c r="N3536" s="24">
        <f t="shared" si="275"/>
        <v>6150</v>
      </c>
      <c r="O3536" t="str">
        <f t="shared" si="276"/>
        <v>FACTURA</v>
      </c>
      <c r="P3536" t="str">
        <f t="shared" si="277"/>
        <v>2025</v>
      </c>
      <c r="Q3536" t="str">
        <f t="shared" si="278"/>
        <v>03</v>
      </c>
      <c r="R3536" t="str">
        <f>+IFERROR(VLOOKUP(I3536, Listado!A:B, 2, FALSE()), "COMERCIALIZADORA INTERNACIONAL CARIBBEAN EXOTICS S A")</f>
        <v>LONDOÑO ECHEVERRI ALEJANDRA</v>
      </c>
      <c r="S3536" s="25">
        <f>+VLOOKUP(E3536, TC!A:D, 2, FALSE())</f>
        <v>4114.18</v>
      </c>
      <c r="T3536" t="str">
        <f t="shared" si="279"/>
        <v>COP</v>
      </c>
    </row>
    <row r="3537" spans="1:20" ht="18.75" hidden="1" customHeight="1" x14ac:dyDescent="0.25">
      <c r="A3537" t="s">
        <v>2406</v>
      </c>
      <c r="B3537" t="s">
        <v>5</v>
      </c>
      <c r="C3537" t="s">
        <v>1913</v>
      </c>
      <c r="D3537" s="24">
        <v>11272</v>
      </c>
      <c r="E3537" t="s">
        <v>1666</v>
      </c>
      <c r="F3537" t="s">
        <v>99</v>
      </c>
      <c r="G3537" t="s">
        <v>1914</v>
      </c>
      <c r="I3537" t="s">
        <v>1845</v>
      </c>
      <c r="J3537" t="s">
        <v>1915</v>
      </c>
      <c r="K3537" t="s">
        <v>2021</v>
      </c>
      <c r="L3537" s="24">
        <v>63450</v>
      </c>
      <c r="M3537" s="25">
        <f>+VLOOKUP(E3537, TC!A:D, 4, FALSE())</f>
        <v>1.0872499987846911</v>
      </c>
      <c r="N3537" s="24">
        <f t="shared" si="275"/>
        <v>63450</v>
      </c>
      <c r="O3537" t="str">
        <f t="shared" si="276"/>
        <v>FACTURA</v>
      </c>
      <c r="P3537" t="str">
        <f t="shared" si="277"/>
        <v>2025</v>
      </c>
      <c r="Q3537" t="str">
        <f t="shared" si="278"/>
        <v>03</v>
      </c>
      <c r="R3537" t="str">
        <f>+IFERROR(VLOOKUP(I3537, Listado!A:B, 2, FALSE()), "COMERCIALIZADORA INTERNACIONAL CARIBBEAN EXOTICS S A")</f>
        <v>LONDOÑO ECHEVERRI ALEJANDRA</v>
      </c>
      <c r="S3537" s="25">
        <f>+VLOOKUP(E3537, TC!A:D, 2, FALSE())</f>
        <v>4114.18</v>
      </c>
      <c r="T3537" t="str">
        <f t="shared" si="279"/>
        <v>COP</v>
      </c>
    </row>
    <row r="3538" spans="1:20" ht="18.75" hidden="1" customHeight="1" x14ac:dyDescent="0.25">
      <c r="A3538" t="s">
        <v>2406</v>
      </c>
      <c r="B3538" t="s">
        <v>5</v>
      </c>
      <c r="C3538" t="s">
        <v>1913</v>
      </c>
      <c r="D3538" s="24">
        <v>11272</v>
      </c>
      <c r="E3538" t="s">
        <v>1666</v>
      </c>
      <c r="F3538" t="s">
        <v>99</v>
      </c>
      <c r="G3538" t="s">
        <v>1914</v>
      </c>
      <c r="I3538" t="s">
        <v>1845</v>
      </c>
      <c r="J3538" t="s">
        <v>1915</v>
      </c>
      <c r="K3538" t="s">
        <v>2021</v>
      </c>
      <c r="L3538" s="24">
        <v>514350</v>
      </c>
      <c r="M3538" s="25">
        <f>+VLOOKUP(E3538, TC!A:D, 4, FALSE())</f>
        <v>1.0872499987846911</v>
      </c>
      <c r="N3538" s="24">
        <f t="shared" si="275"/>
        <v>514350</v>
      </c>
      <c r="O3538" t="str">
        <f t="shared" si="276"/>
        <v>FACTURA</v>
      </c>
      <c r="P3538" t="str">
        <f t="shared" si="277"/>
        <v>2025</v>
      </c>
      <c r="Q3538" t="str">
        <f t="shared" si="278"/>
        <v>03</v>
      </c>
      <c r="R3538" t="str">
        <f>+IFERROR(VLOOKUP(I3538, Listado!A:B, 2, FALSE()), "COMERCIALIZADORA INTERNACIONAL CARIBBEAN EXOTICS S A")</f>
        <v>LONDOÑO ECHEVERRI ALEJANDRA</v>
      </c>
      <c r="S3538" s="25">
        <f>+VLOOKUP(E3538, TC!A:D, 2, FALSE())</f>
        <v>4114.18</v>
      </c>
      <c r="T3538" t="str">
        <f t="shared" si="279"/>
        <v>COP</v>
      </c>
    </row>
    <row r="3539" spans="1:20" ht="18.75" hidden="1" customHeight="1" x14ac:dyDescent="0.25">
      <c r="A3539" t="s">
        <v>2406</v>
      </c>
      <c r="B3539" t="s">
        <v>5</v>
      </c>
      <c r="C3539" t="s">
        <v>1913</v>
      </c>
      <c r="D3539" s="24">
        <v>11272</v>
      </c>
      <c r="E3539" t="s">
        <v>1666</v>
      </c>
      <c r="F3539" t="s">
        <v>99</v>
      </c>
      <c r="G3539" t="s">
        <v>1914</v>
      </c>
      <c r="I3539" t="s">
        <v>1845</v>
      </c>
      <c r="J3539" t="s">
        <v>1915</v>
      </c>
      <c r="K3539" t="s">
        <v>2021</v>
      </c>
      <c r="L3539" s="24">
        <v>76200</v>
      </c>
      <c r="M3539" s="25">
        <f>+VLOOKUP(E3539, TC!A:D, 4, FALSE())</f>
        <v>1.0872499987846911</v>
      </c>
      <c r="N3539" s="24">
        <f t="shared" si="275"/>
        <v>76200</v>
      </c>
      <c r="O3539" t="str">
        <f t="shared" si="276"/>
        <v>FACTURA</v>
      </c>
      <c r="P3539" t="str">
        <f t="shared" si="277"/>
        <v>2025</v>
      </c>
      <c r="Q3539" t="str">
        <f t="shared" si="278"/>
        <v>03</v>
      </c>
      <c r="R3539" t="str">
        <f>+IFERROR(VLOOKUP(I3539, Listado!A:B, 2, FALSE()), "COMERCIALIZADORA INTERNACIONAL CARIBBEAN EXOTICS S A")</f>
        <v>LONDOÑO ECHEVERRI ALEJANDRA</v>
      </c>
      <c r="S3539" s="25">
        <f>+VLOOKUP(E3539, TC!A:D, 2, FALSE())</f>
        <v>4114.18</v>
      </c>
      <c r="T3539" t="str">
        <f t="shared" si="279"/>
        <v>COP</v>
      </c>
    </row>
    <row r="3540" spans="1:20" ht="18.75" hidden="1" customHeight="1" x14ac:dyDescent="0.25">
      <c r="A3540" t="s">
        <v>2406</v>
      </c>
      <c r="B3540" t="s">
        <v>5</v>
      </c>
      <c r="C3540" t="s">
        <v>1913</v>
      </c>
      <c r="D3540" s="24">
        <v>11272</v>
      </c>
      <c r="E3540" t="s">
        <v>1666</v>
      </c>
      <c r="F3540" t="s">
        <v>99</v>
      </c>
      <c r="G3540" t="s">
        <v>1914</v>
      </c>
      <c r="I3540" t="s">
        <v>1845</v>
      </c>
      <c r="J3540" t="s">
        <v>1915</v>
      </c>
      <c r="K3540" t="s">
        <v>2021</v>
      </c>
      <c r="L3540" s="24">
        <v>97650</v>
      </c>
      <c r="M3540" s="25">
        <f>+VLOOKUP(E3540, TC!A:D, 4, FALSE())</f>
        <v>1.0872499987846911</v>
      </c>
      <c r="N3540" s="24">
        <f t="shared" si="275"/>
        <v>97650</v>
      </c>
      <c r="O3540" t="str">
        <f t="shared" si="276"/>
        <v>FACTURA</v>
      </c>
      <c r="P3540" t="str">
        <f t="shared" si="277"/>
        <v>2025</v>
      </c>
      <c r="Q3540" t="str">
        <f t="shared" si="278"/>
        <v>03</v>
      </c>
      <c r="R3540" t="str">
        <f>+IFERROR(VLOOKUP(I3540, Listado!A:B, 2, FALSE()), "COMERCIALIZADORA INTERNACIONAL CARIBBEAN EXOTICS S A")</f>
        <v>LONDOÑO ECHEVERRI ALEJANDRA</v>
      </c>
      <c r="S3540" s="25">
        <f>+VLOOKUP(E3540, TC!A:D, 2, FALSE())</f>
        <v>4114.18</v>
      </c>
      <c r="T3540" t="str">
        <f t="shared" si="279"/>
        <v>COP</v>
      </c>
    </row>
    <row r="3541" spans="1:20" ht="18.75" hidden="1" customHeight="1" x14ac:dyDescent="0.25">
      <c r="A3541" t="s">
        <v>2406</v>
      </c>
      <c r="B3541" t="s">
        <v>5</v>
      </c>
      <c r="C3541" t="s">
        <v>1913</v>
      </c>
      <c r="D3541" s="24">
        <v>11272</v>
      </c>
      <c r="E3541" t="s">
        <v>1666</v>
      </c>
      <c r="F3541" t="s">
        <v>99</v>
      </c>
      <c r="G3541" t="s">
        <v>1914</v>
      </c>
      <c r="I3541" t="s">
        <v>1845</v>
      </c>
      <c r="J3541" t="s">
        <v>1915</v>
      </c>
      <c r="K3541" t="s">
        <v>2021</v>
      </c>
      <c r="L3541" s="24">
        <v>32250</v>
      </c>
      <c r="M3541" s="25">
        <f>+VLOOKUP(E3541, TC!A:D, 4, FALSE())</f>
        <v>1.0872499987846911</v>
      </c>
      <c r="N3541" s="24">
        <f t="shared" si="275"/>
        <v>32250</v>
      </c>
      <c r="O3541" t="str">
        <f t="shared" si="276"/>
        <v>FACTURA</v>
      </c>
      <c r="P3541" t="str">
        <f t="shared" si="277"/>
        <v>2025</v>
      </c>
      <c r="Q3541" t="str">
        <f t="shared" si="278"/>
        <v>03</v>
      </c>
      <c r="R3541" t="str">
        <f>+IFERROR(VLOOKUP(I3541, Listado!A:B, 2, FALSE()), "COMERCIALIZADORA INTERNACIONAL CARIBBEAN EXOTICS S A")</f>
        <v>LONDOÑO ECHEVERRI ALEJANDRA</v>
      </c>
      <c r="S3541" s="25">
        <f>+VLOOKUP(E3541, TC!A:D, 2, FALSE())</f>
        <v>4114.18</v>
      </c>
      <c r="T3541" t="str">
        <f t="shared" si="279"/>
        <v>COP</v>
      </c>
    </row>
    <row r="3542" spans="1:20" ht="18.75" hidden="1" customHeight="1" x14ac:dyDescent="0.25">
      <c r="A3542" t="s">
        <v>2406</v>
      </c>
      <c r="B3542" t="s">
        <v>5</v>
      </c>
      <c r="C3542" t="s">
        <v>1913</v>
      </c>
      <c r="D3542" s="24">
        <v>11272</v>
      </c>
      <c r="E3542" t="s">
        <v>1666</v>
      </c>
      <c r="F3542" t="s">
        <v>99</v>
      </c>
      <c r="G3542" t="s">
        <v>1914</v>
      </c>
      <c r="I3542" t="s">
        <v>1845</v>
      </c>
      <c r="J3542" t="s">
        <v>1915</v>
      </c>
      <c r="K3542" t="s">
        <v>2021</v>
      </c>
      <c r="L3542" s="24">
        <v>1350</v>
      </c>
      <c r="M3542" s="25">
        <f>+VLOOKUP(E3542, TC!A:D, 4, FALSE())</f>
        <v>1.0872499987846911</v>
      </c>
      <c r="N3542" s="24">
        <f t="shared" si="275"/>
        <v>1350</v>
      </c>
      <c r="O3542" t="str">
        <f t="shared" si="276"/>
        <v>FACTURA</v>
      </c>
      <c r="P3542" t="str">
        <f t="shared" si="277"/>
        <v>2025</v>
      </c>
      <c r="Q3542" t="str">
        <f t="shared" si="278"/>
        <v>03</v>
      </c>
      <c r="R3542" t="str">
        <f>+IFERROR(VLOOKUP(I3542, Listado!A:B, 2, FALSE()), "COMERCIALIZADORA INTERNACIONAL CARIBBEAN EXOTICS S A")</f>
        <v>LONDOÑO ECHEVERRI ALEJANDRA</v>
      </c>
      <c r="S3542" s="25">
        <f>+VLOOKUP(E3542, TC!A:D, 2, FALSE())</f>
        <v>4114.18</v>
      </c>
      <c r="T3542" t="str">
        <f t="shared" si="279"/>
        <v>COP</v>
      </c>
    </row>
    <row r="3543" spans="1:20" ht="18.75" hidden="1" customHeight="1" x14ac:dyDescent="0.25">
      <c r="A3543" t="s">
        <v>2406</v>
      </c>
      <c r="B3543" t="s">
        <v>5</v>
      </c>
      <c r="C3543" t="s">
        <v>1913</v>
      </c>
      <c r="D3543" s="24">
        <v>11272</v>
      </c>
      <c r="E3543" t="s">
        <v>1666</v>
      </c>
      <c r="F3543" t="s">
        <v>99</v>
      </c>
      <c r="G3543" t="s">
        <v>1914</v>
      </c>
      <c r="I3543" t="s">
        <v>1845</v>
      </c>
      <c r="J3543" t="s">
        <v>1915</v>
      </c>
      <c r="K3543" t="s">
        <v>2021</v>
      </c>
      <c r="L3543" s="24">
        <v>3150</v>
      </c>
      <c r="M3543" s="25">
        <f>+VLOOKUP(E3543, TC!A:D, 4, FALSE())</f>
        <v>1.0872499987846911</v>
      </c>
      <c r="N3543" s="24">
        <f t="shared" si="275"/>
        <v>3150</v>
      </c>
      <c r="O3543" t="str">
        <f t="shared" si="276"/>
        <v>FACTURA</v>
      </c>
      <c r="P3543" t="str">
        <f t="shared" si="277"/>
        <v>2025</v>
      </c>
      <c r="Q3543" t="str">
        <f t="shared" si="278"/>
        <v>03</v>
      </c>
      <c r="R3543" t="str">
        <f>+IFERROR(VLOOKUP(I3543, Listado!A:B, 2, FALSE()), "COMERCIALIZADORA INTERNACIONAL CARIBBEAN EXOTICS S A")</f>
        <v>LONDOÑO ECHEVERRI ALEJANDRA</v>
      </c>
      <c r="S3543" s="25">
        <f>+VLOOKUP(E3543, TC!A:D, 2, FALSE())</f>
        <v>4114.18</v>
      </c>
      <c r="T3543" t="str">
        <f t="shared" si="279"/>
        <v>COP</v>
      </c>
    </row>
    <row r="3544" spans="1:20" ht="18.75" hidden="1" customHeight="1" x14ac:dyDescent="0.25">
      <c r="A3544" t="s">
        <v>2406</v>
      </c>
      <c r="B3544" t="s">
        <v>5</v>
      </c>
      <c r="C3544" t="s">
        <v>1913</v>
      </c>
      <c r="D3544" s="24">
        <v>11272</v>
      </c>
      <c r="E3544" t="s">
        <v>1666</v>
      </c>
      <c r="F3544" t="s">
        <v>99</v>
      </c>
      <c r="G3544" t="s">
        <v>1914</v>
      </c>
      <c r="I3544" t="s">
        <v>1845</v>
      </c>
      <c r="J3544" t="s">
        <v>1915</v>
      </c>
      <c r="K3544" t="s">
        <v>2021</v>
      </c>
      <c r="L3544" s="24">
        <v>3300</v>
      </c>
      <c r="M3544" s="25">
        <f>+VLOOKUP(E3544, TC!A:D, 4, FALSE())</f>
        <v>1.0872499987846911</v>
      </c>
      <c r="N3544" s="24">
        <f t="shared" si="275"/>
        <v>3300</v>
      </c>
      <c r="O3544" t="str">
        <f t="shared" si="276"/>
        <v>FACTURA</v>
      </c>
      <c r="P3544" t="str">
        <f t="shared" si="277"/>
        <v>2025</v>
      </c>
      <c r="Q3544" t="str">
        <f t="shared" si="278"/>
        <v>03</v>
      </c>
      <c r="R3544" t="str">
        <f>+IFERROR(VLOOKUP(I3544, Listado!A:B, 2, FALSE()), "COMERCIALIZADORA INTERNACIONAL CARIBBEAN EXOTICS S A")</f>
        <v>LONDOÑO ECHEVERRI ALEJANDRA</v>
      </c>
      <c r="S3544" s="25">
        <f>+VLOOKUP(E3544, TC!A:D, 2, FALSE())</f>
        <v>4114.18</v>
      </c>
      <c r="T3544" t="str">
        <f t="shared" si="279"/>
        <v>COP</v>
      </c>
    </row>
    <row r="3545" spans="1:20" ht="18.75" hidden="1" customHeight="1" x14ac:dyDescent="0.25">
      <c r="A3545" t="s">
        <v>2406</v>
      </c>
      <c r="B3545" t="s">
        <v>5</v>
      </c>
      <c r="C3545" t="s">
        <v>1913</v>
      </c>
      <c r="D3545" s="24">
        <v>11273</v>
      </c>
      <c r="E3545" t="s">
        <v>1666</v>
      </c>
      <c r="F3545" t="s">
        <v>99</v>
      </c>
      <c r="G3545" t="s">
        <v>1914</v>
      </c>
      <c r="I3545" t="s">
        <v>2492</v>
      </c>
      <c r="J3545" t="s">
        <v>1915</v>
      </c>
      <c r="K3545" t="s">
        <v>107</v>
      </c>
      <c r="L3545" s="24">
        <v>880000</v>
      </c>
      <c r="M3545" s="25">
        <f>+VLOOKUP(E3545, TC!A:D, 4, FALSE())</f>
        <v>1.0872499987846911</v>
      </c>
      <c r="N3545" s="24">
        <f t="shared" si="275"/>
        <v>880000</v>
      </c>
      <c r="O3545" t="str">
        <f t="shared" si="276"/>
        <v>FACTURA</v>
      </c>
      <c r="P3545" t="str">
        <f t="shared" si="277"/>
        <v>2025</v>
      </c>
      <c r="Q3545" t="str">
        <f t="shared" si="278"/>
        <v>03</v>
      </c>
      <c r="R3545" t="str">
        <f>+IFERROR(VLOOKUP(I3545, Listado!A:B, 2, FALSE()), "COMERCIALIZADORA INTERNACIONAL CARIBBEAN EXOTICS S A")</f>
        <v>COMERCIALIZADORA INTERNACIONAL CARIBBEAN EXOTICS S A</v>
      </c>
      <c r="S3545" s="25">
        <f>+VLOOKUP(E3545, TC!A:D, 2, FALSE())</f>
        <v>4114.18</v>
      </c>
      <c r="T3545" t="str">
        <f t="shared" si="279"/>
        <v>COP</v>
      </c>
    </row>
    <row r="3546" spans="1:20" ht="18.75" hidden="1" customHeight="1" x14ac:dyDescent="0.25">
      <c r="A3546" t="s">
        <v>2406</v>
      </c>
      <c r="B3546" t="s">
        <v>5</v>
      </c>
      <c r="C3546" t="s">
        <v>1913</v>
      </c>
      <c r="D3546" s="24">
        <v>11273</v>
      </c>
      <c r="E3546" t="s">
        <v>1666</v>
      </c>
      <c r="F3546" t="s">
        <v>99</v>
      </c>
      <c r="G3546" t="s">
        <v>1914</v>
      </c>
      <c r="I3546" t="s">
        <v>2492</v>
      </c>
      <c r="J3546" t="s">
        <v>1915</v>
      </c>
      <c r="K3546" t="s">
        <v>111</v>
      </c>
      <c r="L3546" s="24">
        <v>1400000</v>
      </c>
      <c r="M3546" s="25">
        <f>+VLOOKUP(E3546, TC!A:D, 4, FALSE())</f>
        <v>1.0872499987846911</v>
      </c>
      <c r="N3546" s="24">
        <f t="shared" si="275"/>
        <v>1400000</v>
      </c>
      <c r="O3546" t="str">
        <f t="shared" si="276"/>
        <v>FACTURA</v>
      </c>
      <c r="P3546" t="str">
        <f t="shared" si="277"/>
        <v>2025</v>
      </c>
      <c r="Q3546" t="str">
        <f t="shared" si="278"/>
        <v>03</v>
      </c>
      <c r="R3546" t="str">
        <f>+IFERROR(VLOOKUP(I3546, Listado!A:B, 2, FALSE()), "COMERCIALIZADORA INTERNACIONAL CARIBBEAN EXOTICS S A")</f>
        <v>COMERCIALIZADORA INTERNACIONAL CARIBBEAN EXOTICS S A</v>
      </c>
      <c r="S3546" s="25">
        <f>+VLOOKUP(E3546, TC!A:D, 2, FALSE())</f>
        <v>4114.18</v>
      </c>
      <c r="T3546" t="str">
        <f t="shared" si="279"/>
        <v>COP</v>
      </c>
    </row>
    <row r="3547" spans="1:20" ht="18.75" hidden="1" customHeight="1" x14ac:dyDescent="0.25">
      <c r="A3547" t="s">
        <v>2406</v>
      </c>
      <c r="B3547" t="s">
        <v>5</v>
      </c>
      <c r="C3547" t="s">
        <v>1913</v>
      </c>
      <c r="D3547" s="24">
        <v>11274</v>
      </c>
      <c r="E3547" t="s">
        <v>1666</v>
      </c>
      <c r="F3547" t="s">
        <v>99</v>
      </c>
      <c r="G3547" t="s">
        <v>1914</v>
      </c>
      <c r="I3547" t="s">
        <v>2493</v>
      </c>
      <c r="J3547" t="s">
        <v>1915</v>
      </c>
      <c r="K3547" t="s">
        <v>107</v>
      </c>
      <c r="L3547" s="24">
        <v>660000</v>
      </c>
      <c r="M3547" s="25">
        <f>+VLOOKUP(E3547, TC!A:D, 4, FALSE())</f>
        <v>1.0872499987846911</v>
      </c>
      <c r="N3547" s="24">
        <f t="shared" si="275"/>
        <v>660000</v>
      </c>
      <c r="O3547" t="str">
        <f t="shared" si="276"/>
        <v>FACTURA</v>
      </c>
      <c r="P3547" t="str">
        <f t="shared" si="277"/>
        <v>2025</v>
      </c>
      <c r="Q3547" t="str">
        <f t="shared" si="278"/>
        <v>03</v>
      </c>
      <c r="R3547" t="str">
        <f>+IFERROR(VLOOKUP(I3547, Listado!A:B, 2, FALSE()), "COMERCIALIZADORA INTERNACIONAL CARIBBEAN EXOTICS S A")</f>
        <v>COMERCIALIZADORA INTERNACIONAL CARIBBEAN EXOTICS S A</v>
      </c>
      <c r="S3547" s="25">
        <f>+VLOOKUP(E3547, TC!A:D, 2, FALSE())</f>
        <v>4114.18</v>
      </c>
      <c r="T3547" t="str">
        <f t="shared" si="279"/>
        <v>COP</v>
      </c>
    </row>
    <row r="3548" spans="1:20" ht="18.75" hidden="1" customHeight="1" x14ac:dyDescent="0.25">
      <c r="A3548" t="s">
        <v>2406</v>
      </c>
      <c r="B3548" t="s">
        <v>5</v>
      </c>
      <c r="C3548" t="s">
        <v>1913</v>
      </c>
      <c r="D3548" s="24">
        <v>11274</v>
      </c>
      <c r="E3548" t="s">
        <v>1666</v>
      </c>
      <c r="F3548" t="s">
        <v>99</v>
      </c>
      <c r="G3548" t="s">
        <v>1914</v>
      </c>
      <c r="I3548" t="s">
        <v>2493</v>
      </c>
      <c r="J3548" t="s">
        <v>1915</v>
      </c>
      <c r="K3548" t="s">
        <v>111</v>
      </c>
      <c r="L3548" s="24">
        <v>1400000</v>
      </c>
      <c r="M3548" s="25">
        <f>+VLOOKUP(E3548, TC!A:D, 4, FALSE())</f>
        <v>1.0872499987846911</v>
      </c>
      <c r="N3548" s="24">
        <f t="shared" si="275"/>
        <v>1400000</v>
      </c>
      <c r="O3548" t="str">
        <f t="shared" si="276"/>
        <v>FACTURA</v>
      </c>
      <c r="P3548" t="str">
        <f t="shared" si="277"/>
        <v>2025</v>
      </c>
      <c r="Q3548" t="str">
        <f t="shared" si="278"/>
        <v>03</v>
      </c>
      <c r="R3548" t="str">
        <f>+IFERROR(VLOOKUP(I3548, Listado!A:B, 2, FALSE()), "COMERCIALIZADORA INTERNACIONAL CARIBBEAN EXOTICS S A")</f>
        <v>COMERCIALIZADORA INTERNACIONAL CARIBBEAN EXOTICS S A</v>
      </c>
      <c r="S3548" s="25">
        <f>+VLOOKUP(E3548, TC!A:D, 2, FALSE())</f>
        <v>4114.18</v>
      </c>
      <c r="T3548" t="str">
        <f t="shared" si="279"/>
        <v>COP</v>
      </c>
    </row>
    <row r="3549" spans="1:20" ht="18.75" hidden="1" customHeight="1" x14ac:dyDescent="0.25">
      <c r="A3549" t="s">
        <v>2406</v>
      </c>
      <c r="B3549" t="s">
        <v>5</v>
      </c>
      <c r="C3549" t="s">
        <v>1913</v>
      </c>
      <c r="D3549" s="24">
        <v>11275</v>
      </c>
      <c r="E3549" t="s">
        <v>1666</v>
      </c>
      <c r="F3549" t="s">
        <v>99</v>
      </c>
      <c r="G3549" t="s">
        <v>1914</v>
      </c>
      <c r="I3549" t="s">
        <v>2494</v>
      </c>
      <c r="J3549" t="s">
        <v>1915</v>
      </c>
      <c r="K3549" t="s">
        <v>107</v>
      </c>
      <c r="L3549" s="24">
        <v>660000</v>
      </c>
      <c r="M3549" s="25">
        <f>+VLOOKUP(E3549, TC!A:D, 4, FALSE())</f>
        <v>1.0872499987846911</v>
      </c>
      <c r="N3549" s="24">
        <f t="shared" si="275"/>
        <v>660000</v>
      </c>
      <c r="O3549" t="str">
        <f t="shared" si="276"/>
        <v>FACTURA</v>
      </c>
      <c r="P3549" t="str">
        <f t="shared" si="277"/>
        <v>2025</v>
      </c>
      <c r="Q3549" t="str">
        <f t="shared" si="278"/>
        <v>03</v>
      </c>
      <c r="R3549" t="str">
        <f>+IFERROR(VLOOKUP(I3549, Listado!A:B, 2, FALSE()), "COMERCIALIZADORA INTERNACIONAL CARIBBEAN EXOTICS S A")</f>
        <v>COMERCIALIZADORA INTERNACIONAL CARIBBEAN EXOTICS S A</v>
      </c>
      <c r="S3549" s="25">
        <f>+VLOOKUP(E3549, TC!A:D, 2, FALSE())</f>
        <v>4114.18</v>
      </c>
      <c r="T3549" t="str">
        <f t="shared" si="279"/>
        <v>COP</v>
      </c>
    </row>
    <row r="3550" spans="1:20" ht="18.75" hidden="1" customHeight="1" x14ac:dyDescent="0.25">
      <c r="A3550" t="s">
        <v>2406</v>
      </c>
      <c r="B3550" t="s">
        <v>5</v>
      </c>
      <c r="C3550" t="s">
        <v>1913</v>
      </c>
      <c r="D3550" s="24">
        <v>11275</v>
      </c>
      <c r="E3550" t="s">
        <v>1666</v>
      </c>
      <c r="F3550" t="s">
        <v>99</v>
      </c>
      <c r="G3550" t="s">
        <v>1914</v>
      </c>
      <c r="I3550" t="s">
        <v>2494</v>
      </c>
      <c r="J3550" t="s">
        <v>1915</v>
      </c>
      <c r="K3550" t="s">
        <v>111</v>
      </c>
      <c r="L3550" s="24">
        <v>1400000</v>
      </c>
      <c r="M3550" s="25">
        <f>+VLOOKUP(E3550, TC!A:D, 4, FALSE())</f>
        <v>1.0872499987846911</v>
      </c>
      <c r="N3550" s="24">
        <f t="shared" si="275"/>
        <v>1400000</v>
      </c>
      <c r="O3550" t="str">
        <f t="shared" si="276"/>
        <v>FACTURA</v>
      </c>
      <c r="P3550" t="str">
        <f t="shared" si="277"/>
        <v>2025</v>
      </c>
      <c r="Q3550" t="str">
        <f t="shared" si="278"/>
        <v>03</v>
      </c>
      <c r="R3550" t="str">
        <f>+IFERROR(VLOOKUP(I3550, Listado!A:B, 2, FALSE()), "COMERCIALIZADORA INTERNACIONAL CARIBBEAN EXOTICS S A")</f>
        <v>COMERCIALIZADORA INTERNACIONAL CARIBBEAN EXOTICS S A</v>
      </c>
      <c r="S3550" s="25">
        <f>+VLOOKUP(E3550, TC!A:D, 2, FALSE())</f>
        <v>4114.18</v>
      </c>
      <c r="T3550" t="str">
        <f t="shared" si="279"/>
        <v>COP</v>
      </c>
    </row>
    <row r="3551" spans="1:20" ht="18.75" hidden="1" customHeight="1" x14ac:dyDescent="0.25">
      <c r="A3551" t="s">
        <v>2406</v>
      </c>
      <c r="B3551" t="s">
        <v>5</v>
      </c>
      <c r="C3551" t="s">
        <v>1913</v>
      </c>
      <c r="D3551" s="24">
        <v>11276</v>
      </c>
      <c r="E3551" t="s">
        <v>1666</v>
      </c>
      <c r="F3551" t="s">
        <v>99</v>
      </c>
      <c r="G3551" t="s">
        <v>1914</v>
      </c>
      <c r="I3551" t="s">
        <v>2495</v>
      </c>
      <c r="J3551" t="s">
        <v>1915</v>
      </c>
      <c r="K3551" t="s">
        <v>107</v>
      </c>
      <c r="L3551" s="24">
        <v>220000</v>
      </c>
      <c r="M3551" s="25">
        <f>+VLOOKUP(E3551, TC!A:D, 4, FALSE())</f>
        <v>1.0872499987846911</v>
      </c>
      <c r="N3551" s="24">
        <f t="shared" si="275"/>
        <v>220000</v>
      </c>
      <c r="O3551" t="str">
        <f t="shared" si="276"/>
        <v>FACTURA</v>
      </c>
      <c r="P3551" t="str">
        <f t="shared" si="277"/>
        <v>2025</v>
      </c>
      <c r="Q3551" t="str">
        <f t="shared" si="278"/>
        <v>03</v>
      </c>
      <c r="R3551" t="str">
        <f>+IFERROR(VLOOKUP(I3551, Listado!A:B, 2, FALSE()), "COMERCIALIZADORA INTERNACIONAL CARIBBEAN EXOTICS S A")</f>
        <v>COMERCIALIZADORA INTERNACIONAL CARIBBEAN EXOTICS S A</v>
      </c>
      <c r="S3551" s="25">
        <f>+VLOOKUP(E3551, TC!A:D, 2, FALSE())</f>
        <v>4114.18</v>
      </c>
      <c r="T3551" t="str">
        <f t="shared" si="279"/>
        <v>COP</v>
      </c>
    </row>
    <row r="3552" spans="1:20" ht="18.75" hidden="1" customHeight="1" x14ac:dyDescent="0.25">
      <c r="A3552" t="s">
        <v>2406</v>
      </c>
      <c r="B3552" t="s">
        <v>5</v>
      </c>
      <c r="C3552" t="s">
        <v>1913</v>
      </c>
      <c r="D3552" s="24">
        <v>11276</v>
      </c>
      <c r="E3552" t="s">
        <v>1666</v>
      </c>
      <c r="F3552" t="s">
        <v>99</v>
      </c>
      <c r="G3552" t="s">
        <v>1914</v>
      </c>
      <c r="I3552" t="s">
        <v>2495</v>
      </c>
      <c r="J3552" t="s">
        <v>1915</v>
      </c>
      <c r="K3552" t="s">
        <v>111</v>
      </c>
      <c r="L3552" s="24">
        <v>1400000</v>
      </c>
      <c r="M3552" s="25">
        <f>+VLOOKUP(E3552, TC!A:D, 4, FALSE())</f>
        <v>1.0872499987846911</v>
      </c>
      <c r="N3552" s="24">
        <f t="shared" si="275"/>
        <v>1400000</v>
      </c>
      <c r="O3552" t="str">
        <f t="shared" si="276"/>
        <v>FACTURA</v>
      </c>
      <c r="P3552" t="str">
        <f t="shared" si="277"/>
        <v>2025</v>
      </c>
      <c r="Q3552" t="str">
        <f t="shared" si="278"/>
        <v>03</v>
      </c>
      <c r="R3552" t="str">
        <f>+IFERROR(VLOOKUP(I3552, Listado!A:B, 2, FALSE()), "COMERCIALIZADORA INTERNACIONAL CARIBBEAN EXOTICS S A")</f>
        <v>COMERCIALIZADORA INTERNACIONAL CARIBBEAN EXOTICS S A</v>
      </c>
      <c r="S3552" s="25">
        <f>+VLOOKUP(E3552, TC!A:D, 2, FALSE())</f>
        <v>4114.18</v>
      </c>
      <c r="T3552" t="str">
        <f t="shared" si="279"/>
        <v>COP</v>
      </c>
    </row>
    <row r="3553" spans="1:20" ht="18.75" hidden="1" customHeight="1" x14ac:dyDescent="0.25">
      <c r="A3553" t="s">
        <v>2406</v>
      </c>
      <c r="B3553" t="s">
        <v>5</v>
      </c>
      <c r="C3553" t="s">
        <v>1913</v>
      </c>
      <c r="D3553" s="24">
        <v>11277</v>
      </c>
      <c r="E3553" t="s">
        <v>1666</v>
      </c>
      <c r="F3553" t="s">
        <v>99</v>
      </c>
      <c r="G3553" t="s">
        <v>1914</v>
      </c>
      <c r="I3553" t="s">
        <v>1841</v>
      </c>
      <c r="J3553" t="s">
        <v>1915</v>
      </c>
      <c r="K3553" t="s">
        <v>2022</v>
      </c>
      <c r="L3553" s="24">
        <v>12400</v>
      </c>
      <c r="M3553" s="25">
        <f>+VLOOKUP(E3553, TC!A:D, 4, FALSE())</f>
        <v>1.0872499987846911</v>
      </c>
      <c r="N3553" s="24">
        <f t="shared" si="275"/>
        <v>12400</v>
      </c>
      <c r="O3553" t="str">
        <f t="shared" si="276"/>
        <v>FACTURA</v>
      </c>
      <c r="P3553" t="str">
        <f t="shared" si="277"/>
        <v>2025</v>
      </c>
      <c r="Q3553" t="str">
        <f t="shared" si="278"/>
        <v>03</v>
      </c>
      <c r="R3553" t="str">
        <f>+IFERROR(VLOOKUP(I3553, Listado!A:B, 2, FALSE()), "COMERCIALIZADORA INTERNACIONAL CARIBBEAN EXOTICS S A")</f>
        <v>LONDOÑO ECHEVERRI ALEJANDRA</v>
      </c>
      <c r="S3553" s="25">
        <f>+VLOOKUP(E3553, TC!A:D, 2, FALSE())</f>
        <v>4114.18</v>
      </c>
      <c r="T3553" t="str">
        <f t="shared" si="279"/>
        <v>COP</v>
      </c>
    </row>
    <row r="3554" spans="1:20" ht="18.75" hidden="1" customHeight="1" x14ac:dyDescent="0.25">
      <c r="A3554" t="s">
        <v>2406</v>
      </c>
      <c r="B3554" t="s">
        <v>5</v>
      </c>
      <c r="C3554" t="s">
        <v>1913</v>
      </c>
      <c r="D3554" s="24">
        <v>11277</v>
      </c>
      <c r="E3554" t="s">
        <v>1666</v>
      </c>
      <c r="F3554" t="s">
        <v>99</v>
      </c>
      <c r="G3554" t="s">
        <v>1914</v>
      </c>
      <c r="I3554" t="s">
        <v>1841</v>
      </c>
      <c r="J3554" t="s">
        <v>1915</v>
      </c>
      <c r="K3554" t="s">
        <v>2022</v>
      </c>
      <c r="L3554" s="24">
        <v>208600</v>
      </c>
      <c r="M3554" s="25">
        <f>+VLOOKUP(E3554, TC!A:D, 4, FALSE())</f>
        <v>1.0872499987846911</v>
      </c>
      <c r="N3554" s="24">
        <f t="shared" si="275"/>
        <v>208600</v>
      </c>
      <c r="O3554" t="str">
        <f t="shared" si="276"/>
        <v>FACTURA</v>
      </c>
      <c r="P3554" t="str">
        <f t="shared" si="277"/>
        <v>2025</v>
      </c>
      <c r="Q3554" t="str">
        <f t="shared" si="278"/>
        <v>03</v>
      </c>
      <c r="R3554" t="str">
        <f>+IFERROR(VLOOKUP(I3554, Listado!A:B, 2, FALSE()), "COMERCIALIZADORA INTERNACIONAL CARIBBEAN EXOTICS S A")</f>
        <v>LONDOÑO ECHEVERRI ALEJANDRA</v>
      </c>
      <c r="S3554" s="25">
        <f>+VLOOKUP(E3554, TC!A:D, 2, FALSE())</f>
        <v>4114.18</v>
      </c>
      <c r="T3554" t="str">
        <f t="shared" si="279"/>
        <v>COP</v>
      </c>
    </row>
    <row r="3555" spans="1:20" ht="18.75" hidden="1" customHeight="1" x14ac:dyDescent="0.25">
      <c r="A3555" t="s">
        <v>2406</v>
      </c>
      <c r="B3555" t="s">
        <v>5</v>
      </c>
      <c r="C3555" t="s">
        <v>1913</v>
      </c>
      <c r="D3555" s="24">
        <v>11278</v>
      </c>
      <c r="E3555" t="s">
        <v>1666</v>
      </c>
      <c r="F3555" t="s">
        <v>99</v>
      </c>
      <c r="G3555" t="s">
        <v>1914</v>
      </c>
      <c r="I3555" t="s">
        <v>1841</v>
      </c>
      <c r="J3555" t="s">
        <v>1915</v>
      </c>
      <c r="K3555" t="s">
        <v>2021</v>
      </c>
      <c r="L3555" s="24">
        <v>606660</v>
      </c>
      <c r="M3555" s="25">
        <f>+VLOOKUP(E3555, TC!A:D, 4, FALSE())</f>
        <v>1.0872499987846911</v>
      </c>
      <c r="N3555" s="24">
        <f t="shared" si="275"/>
        <v>606660</v>
      </c>
      <c r="O3555" t="str">
        <f t="shared" si="276"/>
        <v>FACTURA</v>
      </c>
      <c r="P3555" t="str">
        <f t="shared" si="277"/>
        <v>2025</v>
      </c>
      <c r="Q3555" t="str">
        <f t="shared" si="278"/>
        <v>03</v>
      </c>
      <c r="R3555" t="str">
        <f>+IFERROR(VLOOKUP(I3555, Listado!A:B, 2, FALSE()), "COMERCIALIZADORA INTERNACIONAL CARIBBEAN EXOTICS S A")</f>
        <v>LONDOÑO ECHEVERRI ALEJANDRA</v>
      </c>
      <c r="S3555" s="25">
        <f>+VLOOKUP(E3555, TC!A:D, 2, FALSE())</f>
        <v>4114.18</v>
      </c>
      <c r="T3555" t="str">
        <f t="shared" si="279"/>
        <v>COP</v>
      </c>
    </row>
    <row r="3556" spans="1:20" ht="18.75" hidden="1" customHeight="1" x14ac:dyDescent="0.25">
      <c r="A3556" t="s">
        <v>2406</v>
      </c>
      <c r="B3556" t="s">
        <v>5</v>
      </c>
      <c r="C3556" t="s">
        <v>1913</v>
      </c>
      <c r="D3556" s="24">
        <v>11278</v>
      </c>
      <c r="E3556" t="s">
        <v>1666</v>
      </c>
      <c r="F3556" t="s">
        <v>99</v>
      </c>
      <c r="G3556" t="s">
        <v>1914</v>
      </c>
      <c r="I3556" t="s">
        <v>1841</v>
      </c>
      <c r="J3556" t="s">
        <v>1915</v>
      </c>
      <c r="K3556" t="s">
        <v>2021</v>
      </c>
      <c r="L3556" s="24">
        <v>94500</v>
      </c>
      <c r="M3556" s="25">
        <f>+VLOOKUP(E3556, TC!A:D, 4, FALSE())</f>
        <v>1.0872499987846911</v>
      </c>
      <c r="N3556" s="24">
        <f t="shared" si="275"/>
        <v>94500</v>
      </c>
      <c r="O3556" t="str">
        <f t="shared" si="276"/>
        <v>FACTURA</v>
      </c>
      <c r="P3556" t="str">
        <f t="shared" si="277"/>
        <v>2025</v>
      </c>
      <c r="Q3556" t="str">
        <f t="shared" si="278"/>
        <v>03</v>
      </c>
      <c r="R3556" t="str">
        <f>+IFERROR(VLOOKUP(I3556, Listado!A:B, 2, FALSE()), "COMERCIALIZADORA INTERNACIONAL CARIBBEAN EXOTICS S A")</f>
        <v>LONDOÑO ECHEVERRI ALEJANDRA</v>
      </c>
      <c r="S3556" s="25">
        <f>+VLOOKUP(E3556, TC!A:D, 2, FALSE())</f>
        <v>4114.18</v>
      </c>
      <c r="T3556" t="str">
        <f t="shared" si="279"/>
        <v>COP</v>
      </c>
    </row>
    <row r="3557" spans="1:20" ht="18.75" hidden="1" customHeight="1" x14ac:dyDescent="0.25">
      <c r="A3557" t="s">
        <v>2406</v>
      </c>
      <c r="B3557" t="s">
        <v>5</v>
      </c>
      <c r="C3557" t="s">
        <v>1913</v>
      </c>
      <c r="D3557" s="24">
        <v>11278</v>
      </c>
      <c r="E3557" t="s">
        <v>1666</v>
      </c>
      <c r="F3557" t="s">
        <v>99</v>
      </c>
      <c r="G3557" t="s">
        <v>1914</v>
      </c>
      <c r="I3557" t="s">
        <v>1841</v>
      </c>
      <c r="J3557" t="s">
        <v>1915</v>
      </c>
      <c r="K3557" t="s">
        <v>2021</v>
      </c>
      <c r="L3557" s="24">
        <v>45000</v>
      </c>
      <c r="M3557" s="25">
        <f>+VLOOKUP(E3557, TC!A:D, 4, FALSE())</f>
        <v>1.0872499987846911</v>
      </c>
      <c r="N3557" s="24">
        <f t="shared" si="275"/>
        <v>45000</v>
      </c>
      <c r="O3557" t="str">
        <f t="shared" si="276"/>
        <v>FACTURA</v>
      </c>
      <c r="P3557" t="str">
        <f t="shared" si="277"/>
        <v>2025</v>
      </c>
      <c r="Q3557" t="str">
        <f t="shared" si="278"/>
        <v>03</v>
      </c>
      <c r="R3557" t="str">
        <f>+IFERROR(VLOOKUP(I3557, Listado!A:B, 2, FALSE()), "COMERCIALIZADORA INTERNACIONAL CARIBBEAN EXOTICS S A")</f>
        <v>LONDOÑO ECHEVERRI ALEJANDRA</v>
      </c>
      <c r="S3557" s="25">
        <f>+VLOOKUP(E3557, TC!A:D, 2, FALSE())</f>
        <v>4114.18</v>
      </c>
      <c r="T3557" t="str">
        <f t="shared" si="279"/>
        <v>COP</v>
      </c>
    </row>
    <row r="3558" spans="1:20" ht="18.75" hidden="1" customHeight="1" x14ac:dyDescent="0.25">
      <c r="A3558" t="s">
        <v>2406</v>
      </c>
      <c r="B3558" t="s">
        <v>5</v>
      </c>
      <c r="C3558" t="s">
        <v>1913</v>
      </c>
      <c r="D3558" s="24">
        <v>11278</v>
      </c>
      <c r="E3558" t="s">
        <v>1666</v>
      </c>
      <c r="F3558" t="s">
        <v>99</v>
      </c>
      <c r="G3558" t="s">
        <v>1914</v>
      </c>
      <c r="I3558" t="s">
        <v>1841</v>
      </c>
      <c r="J3558" t="s">
        <v>1915</v>
      </c>
      <c r="K3558" t="s">
        <v>2021</v>
      </c>
      <c r="L3558" s="24">
        <v>67050</v>
      </c>
      <c r="M3558" s="25">
        <f>+VLOOKUP(E3558, TC!A:D, 4, FALSE())</f>
        <v>1.0872499987846911</v>
      </c>
      <c r="N3558" s="24">
        <f t="shared" si="275"/>
        <v>67050</v>
      </c>
      <c r="O3558" t="str">
        <f t="shared" si="276"/>
        <v>FACTURA</v>
      </c>
      <c r="P3558" t="str">
        <f t="shared" si="277"/>
        <v>2025</v>
      </c>
      <c r="Q3558" t="str">
        <f t="shared" si="278"/>
        <v>03</v>
      </c>
      <c r="R3558" t="str">
        <f>+IFERROR(VLOOKUP(I3558, Listado!A:B, 2, FALSE()), "COMERCIALIZADORA INTERNACIONAL CARIBBEAN EXOTICS S A")</f>
        <v>LONDOÑO ECHEVERRI ALEJANDRA</v>
      </c>
      <c r="S3558" s="25">
        <f>+VLOOKUP(E3558, TC!A:D, 2, FALSE())</f>
        <v>4114.18</v>
      </c>
      <c r="T3558" t="str">
        <f t="shared" si="279"/>
        <v>COP</v>
      </c>
    </row>
    <row r="3559" spans="1:20" ht="18.75" hidden="1" customHeight="1" x14ac:dyDescent="0.25">
      <c r="A3559" t="s">
        <v>2406</v>
      </c>
      <c r="B3559" t="s">
        <v>5</v>
      </c>
      <c r="C3559" t="s">
        <v>1913</v>
      </c>
      <c r="D3559" s="24">
        <v>11278</v>
      </c>
      <c r="E3559" t="s">
        <v>1666</v>
      </c>
      <c r="F3559" t="s">
        <v>99</v>
      </c>
      <c r="G3559" t="s">
        <v>1914</v>
      </c>
      <c r="I3559" t="s">
        <v>1841</v>
      </c>
      <c r="J3559" t="s">
        <v>1915</v>
      </c>
      <c r="K3559" t="s">
        <v>2021</v>
      </c>
      <c r="L3559" s="24">
        <v>72150</v>
      </c>
      <c r="M3559" s="25">
        <f>+VLOOKUP(E3559, TC!A:D, 4, FALSE())</f>
        <v>1.0872499987846911</v>
      </c>
      <c r="N3559" s="24">
        <f t="shared" si="275"/>
        <v>72150</v>
      </c>
      <c r="O3559" t="str">
        <f t="shared" si="276"/>
        <v>FACTURA</v>
      </c>
      <c r="P3559" t="str">
        <f t="shared" si="277"/>
        <v>2025</v>
      </c>
      <c r="Q3559" t="str">
        <f t="shared" si="278"/>
        <v>03</v>
      </c>
      <c r="R3559" t="str">
        <f>+IFERROR(VLOOKUP(I3559, Listado!A:B, 2, FALSE()), "COMERCIALIZADORA INTERNACIONAL CARIBBEAN EXOTICS S A")</f>
        <v>LONDOÑO ECHEVERRI ALEJANDRA</v>
      </c>
      <c r="S3559" s="25">
        <f>+VLOOKUP(E3559, TC!A:D, 2, FALSE())</f>
        <v>4114.18</v>
      </c>
      <c r="T3559" t="str">
        <f t="shared" si="279"/>
        <v>COP</v>
      </c>
    </row>
    <row r="3560" spans="1:20" ht="18.75" hidden="1" customHeight="1" x14ac:dyDescent="0.25">
      <c r="A3560" t="s">
        <v>2406</v>
      </c>
      <c r="B3560" t="s">
        <v>5</v>
      </c>
      <c r="C3560" t="s">
        <v>1913</v>
      </c>
      <c r="D3560" s="24">
        <v>11278</v>
      </c>
      <c r="E3560" t="s">
        <v>1666</v>
      </c>
      <c r="F3560" t="s">
        <v>99</v>
      </c>
      <c r="G3560" t="s">
        <v>1914</v>
      </c>
      <c r="I3560" t="s">
        <v>1841</v>
      </c>
      <c r="J3560" t="s">
        <v>1915</v>
      </c>
      <c r="K3560" t="s">
        <v>2021</v>
      </c>
      <c r="L3560" s="24">
        <v>10200</v>
      </c>
      <c r="M3560" s="25">
        <f>+VLOOKUP(E3560, TC!A:D, 4, FALSE())</f>
        <v>1.0872499987846911</v>
      </c>
      <c r="N3560" s="24">
        <f t="shared" si="275"/>
        <v>10200</v>
      </c>
      <c r="O3560" t="str">
        <f t="shared" si="276"/>
        <v>FACTURA</v>
      </c>
      <c r="P3560" t="str">
        <f t="shared" si="277"/>
        <v>2025</v>
      </c>
      <c r="Q3560" t="str">
        <f t="shared" si="278"/>
        <v>03</v>
      </c>
      <c r="R3560" t="str">
        <f>+IFERROR(VLOOKUP(I3560, Listado!A:B, 2, FALSE()), "COMERCIALIZADORA INTERNACIONAL CARIBBEAN EXOTICS S A")</f>
        <v>LONDOÑO ECHEVERRI ALEJANDRA</v>
      </c>
      <c r="S3560" s="25">
        <f>+VLOOKUP(E3560, TC!A:D, 2, FALSE())</f>
        <v>4114.18</v>
      </c>
      <c r="T3560" t="str">
        <f t="shared" si="279"/>
        <v>COP</v>
      </c>
    </row>
    <row r="3561" spans="1:20" ht="18.75" hidden="1" customHeight="1" x14ac:dyDescent="0.25">
      <c r="A3561" t="s">
        <v>2406</v>
      </c>
      <c r="B3561" t="s">
        <v>5</v>
      </c>
      <c r="C3561" t="s">
        <v>1913</v>
      </c>
      <c r="D3561" s="24">
        <v>11278</v>
      </c>
      <c r="E3561" t="s">
        <v>1666</v>
      </c>
      <c r="F3561" t="s">
        <v>99</v>
      </c>
      <c r="G3561" t="s">
        <v>1914</v>
      </c>
      <c r="I3561" t="s">
        <v>1841</v>
      </c>
      <c r="J3561" t="s">
        <v>1915</v>
      </c>
      <c r="K3561" t="s">
        <v>2021</v>
      </c>
      <c r="L3561" s="24">
        <v>9450</v>
      </c>
      <c r="M3561" s="25">
        <f>+VLOOKUP(E3561, TC!A:D, 4, FALSE())</f>
        <v>1.0872499987846911</v>
      </c>
      <c r="N3561" s="24">
        <f t="shared" si="275"/>
        <v>9450</v>
      </c>
      <c r="O3561" t="str">
        <f t="shared" si="276"/>
        <v>FACTURA</v>
      </c>
      <c r="P3561" t="str">
        <f t="shared" si="277"/>
        <v>2025</v>
      </c>
      <c r="Q3561" t="str">
        <f t="shared" si="278"/>
        <v>03</v>
      </c>
      <c r="R3561" t="str">
        <f>+IFERROR(VLOOKUP(I3561, Listado!A:B, 2, FALSE()), "COMERCIALIZADORA INTERNACIONAL CARIBBEAN EXOTICS S A")</f>
        <v>LONDOÑO ECHEVERRI ALEJANDRA</v>
      </c>
      <c r="S3561" s="25">
        <f>+VLOOKUP(E3561, TC!A:D, 2, FALSE())</f>
        <v>4114.18</v>
      </c>
      <c r="T3561" t="str">
        <f t="shared" si="279"/>
        <v>COP</v>
      </c>
    </row>
    <row r="3562" spans="1:20" ht="18.75" hidden="1" customHeight="1" x14ac:dyDescent="0.25">
      <c r="A3562" t="s">
        <v>2406</v>
      </c>
      <c r="B3562" t="s">
        <v>5</v>
      </c>
      <c r="C3562" t="s">
        <v>1913</v>
      </c>
      <c r="D3562" s="24">
        <v>11278</v>
      </c>
      <c r="E3562" t="s">
        <v>1666</v>
      </c>
      <c r="F3562" t="s">
        <v>99</v>
      </c>
      <c r="G3562" t="s">
        <v>1914</v>
      </c>
      <c r="I3562" t="s">
        <v>1841</v>
      </c>
      <c r="J3562" t="s">
        <v>1915</v>
      </c>
      <c r="K3562" t="s">
        <v>2021</v>
      </c>
      <c r="L3562" s="24">
        <v>13200</v>
      </c>
      <c r="M3562" s="25">
        <f>+VLOOKUP(E3562, TC!A:D, 4, FALSE())</f>
        <v>1.0872499987846911</v>
      </c>
      <c r="N3562" s="24">
        <f t="shared" si="275"/>
        <v>13200</v>
      </c>
      <c r="O3562" t="str">
        <f t="shared" si="276"/>
        <v>FACTURA</v>
      </c>
      <c r="P3562" t="str">
        <f t="shared" si="277"/>
        <v>2025</v>
      </c>
      <c r="Q3562" t="str">
        <f t="shared" si="278"/>
        <v>03</v>
      </c>
      <c r="R3562" t="str">
        <f>+IFERROR(VLOOKUP(I3562, Listado!A:B, 2, FALSE()), "COMERCIALIZADORA INTERNACIONAL CARIBBEAN EXOTICS S A")</f>
        <v>LONDOÑO ECHEVERRI ALEJANDRA</v>
      </c>
      <c r="S3562" s="25">
        <f>+VLOOKUP(E3562, TC!A:D, 2, FALSE())</f>
        <v>4114.18</v>
      </c>
      <c r="T3562" t="str">
        <f t="shared" si="279"/>
        <v>COP</v>
      </c>
    </row>
    <row r="3563" spans="1:20" ht="18.75" hidden="1" customHeight="1" x14ac:dyDescent="0.25">
      <c r="A3563" t="s">
        <v>2406</v>
      </c>
      <c r="B3563" t="s">
        <v>5</v>
      </c>
      <c r="C3563" t="s">
        <v>1913</v>
      </c>
      <c r="D3563" s="24">
        <v>11278</v>
      </c>
      <c r="E3563" t="s">
        <v>1666</v>
      </c>
      <c r="F3563" t="s">
        <v>99</v>
      </c>
      <c r="G3563" t="s">
        <v>1914</v>
      </c>
      <c r="I3563" t="s">
        <v>1841</v>
      </c>
      <c r="J3563" t="s">
        <v>1915</v>
      </c>
      <c r="K3563" t="s">
        <v>2021</v>
      </c>
      <c r="L3563" s="24">
        <v>3540</v>
      </c>
      <c r="M3563" s="25">
        <f>+VLOOKUP(E3563, TC!A:D, 4, FALSE())</f>
        <v>1.0872499987846911</v>
      </c>
      <c r="N3563" s="24">
        <f t="shared" si="275"/>
        <v>3540</v>
      </c>
      <c r="O3563" t="str">
        <f t="shared" si="276"/>
        <v>FACTURA</v>
      </c>
      <c r="P3563" t="str">
        <f t="shared" si="277"/>
        <v>2025</v>
      </c>
      <c r="Q3563" t="str">
        <f t="shared" si="278"/>
        <v>03</v>
      </c>
      <c r="R3563" t="str">
        <f>+IFERROR(VLOOKUP(I3563, Listado!A:B, 2, FALSE()), "COMERCIALIZADORA INTERNACIONAL CARIBBEAN EXOTICS S A")</f>
        <v>LONDOÑO ECHEVERRI ALEJANDRA</v>
      </c>
      <c r="S3563" s="25">
        <f>+VLOOKUP(E3563, TC!A:D, 2, FALSE())</f>
        <v>4114.18</v>
      </c>
      <c r="T3563" t="str">
        <f t="shared" si="279"/>
        <v>COP</v>
      </c>
    </row>
    <row r="3564" spans="1:20" ht="18.75" hidden="1" customHeight="1" x14ac:dyDescent="0.25">
      <c r="A3564" t="s">
        <v>2406</v>
      </c>
      <c r="B3564" t="s">
        <v>5</v>
      </c>
      <c r="C3564" t="s">
        <v>1970</v>
      </c>
      <c r="D3564" s="24">
        <v>2235</v>
      </c>
      <c r="E3564" t="s">
        <v>1666</v>
      </c>
      <c r="F3564" t="s">
        <v>128</v>
      </c>
      <c r="G3564" t="s">
        <v>110</v>
      </c>
      <c r="H3564" t="s">
        <v>2012</v>
      </c>
      <c r="I3564" t="s">
        <v>1848</v>
      </c>
      <c r="J3564" t="s">
        <v>1917</v>
      </c>
      <c r="K3564" t="s">
        <v>1953</v>
      </c>
      <c r="L3564" s="24">
        <v>-870.83</v>
      </c>
      <c r="M3564" s="25">
        <f>+VLOOKUP(E3564, TC!A:D, 4, FALSE())</f>
        <v>1.0872499987846911</v>
      </c>
      <c r="N3564" s="24">
        <f t="shared" si="275"/>
        <v>-870.83</v>
      </c>
      <c r="O3564" t="str">
        <f t="shared" si="276"/>
        <v>NOTAS</v>
      </c>
      <c r="P3564" t="str">
        <f t="shared" si="277"/>
        <v>2025</v>
      </c>
      <c r="Q3564" t="str">
        <f t="shared" si="278"/>
        <v>03</v>
      </c>
      <c r="R3564" t="str">
        <f>+IFERROR(VLOOKUP(I3564, Listado!A:B, 2, FALSE()), "COMERCIALIZADORA INTERNACIONAL CARIBBEAN EXOTICS S A")</f>
        <v>PEREZ MEJIA MARIA PAULINA</v>
      </c>
      <c r="S3564" s="25">
        <f>+VLOOKUP(E3564, TC!A:D, 2, FALSE())</f>
        <v>4114.18</v>
      </c>
      <c r="T3564" t="str">
        <f t="shared" si="279"/>
        <v>USD</v>
      </c>
    </row>
    <row r="3565" spans="1:20" ht="18.75" hidden="1" customHeight="1" x14ac:dyDescent="0.25">
      <c r="A3565" t="s">
        <v>2406</v>
      </c>
      <c r="B3565" t="s">
        <v>5</v>
      </c>
      <c r="C3565" t="s">
        <v>1970</v>
      </c>
      <c r="D3565" s="24">
        <v>2236</v>
      </c>
      <c r="E3565" t="s">
        <v>1666</v>
      </c>
      <c r="F3565" t="s">
        <v>1924</v>
      </c>
      <c r="G3565" t="s">
        <v>108</v>
      </c>
      <c r="H3565" t="s">
        <v>2012</v>
      </c>
      <c r="I3565" t="s">
        <v>1869</v>
      </c>
      <c r="J3565" t="s">
        <v>1919</v>
      </c>
      <c r="K3565" t="s">
        <v>2496</v>
      </c>
      <c r="L3565" s="24">
        <v>-5581</v>
      </c>
      <c r="M3565" s="25">
        <f>+VLOOKUP(E3565, TC!A:D, 4, FALSE())</f>
        <v>1.0872499987846911</v>
      </c>
      <c r="N3565" s="24">
        <f t="shared" si="275"/>
        <v>-6067.9422432173606</v>
      </c>
      <c r="O3565" t="str">
        <f t="shared" si="276"/>
        <v>NOTAS</v>
      </c>
      <c r="P3565" t="str">
        <f t="shared" si="277"/>
        <v>2025</v>
      </c>
      <c r="Q3565" t="str">
        <f t="shared" si="278"/>
        <v>03</v>
      </c>
      <c r="R3565" t="str">
        <f>+IFERROR(VLOOKUP(I3565, Listado!A:B, 2, FALSE()), "COMERCIALIZADORA INTERNACIONAL CARIBBEAN EXOTICS S A")</f>
        <v>PIEDRAHITA PEREZ MARIANA</v>
      </c>
      <c r="S3565" s="25">
        <f>+VLOOKUP(E3565, TC!A:D, 2, FALSE())</f>
        <v>4114.18</v>
      </c>
      <c r="T3565" t="str">
        <f t="shared" si="279"/>
        <v>EUR</v>
      </c>
    </row>
    <row r="3566" spans="1:20" ht="18.75" hidden="1" customHeight="1" x14ac:dyDescent="0.25">
      <c r="A3566" t="s">
        <v>2406</v>
      </c>
      <c r="B3566" t="s">
        <v>5</v>
      </c>
      <c r="C3566" t="s">
        <v>1970</v>
      </c>
      <c r="D3566" s="24">
        <v>2237</v>
      </c>
      <c r="E3566" t="s">
        <v>1666</v>
      </c>
      <c r="F3566" t="s">
        <v>128</v>
      </c>
      <c r="G3566" t="s">
        <v>110</v>
      </c>
      <c r="H3566" t="s">
        <v>2012</v>
      </c>
      <c r="I3566" t="s">
        <v>1850</v>
      </c>
      <c r="J3566" t="s">
        <v>1919</v>
      </c>
      <c r="K3566" t="s">
        <v>31</v>
      </c>
      <c r="L3566" s="24">
        <v>-14124.12</v>
      </c>
      <c r="M3566" s="25">
        <f>+VLOOKUP(E3566, TC!A:D, 4, FALSE())</f>
        <v>1.0872499987846911</v>
      </c>
      <c r="N3566" s="24">
        <f t="shared" si="275"/>
        <v>-14124.12</v>
      </c>
      <c r="O3566" t="str">
        <f t="shared" si="276"/>
        <v>NOTAS</v>
      </c>
      <c r="P3566" t="str">
        <f t="shared" si="277"/>
        <v>2025</v>
      </c>
      <c r="Q3566" t="str">
        <f t="shared" si="278"/>
        <v>03</v>
      </c>
      <c r="R3566" t="str">
        <f>+IFERROR(VLOOKUP(I3566, Listado!A:B, 2, FALSE()), "COMERCIALIZADORA INTERNACIONAL CARIBBEAN EXOTICS S A")</f>
        <v>PEREZ MEJIA MARIA PAULINA</v>
      </c>
      <c r="S3566" s="25">
        <f>+VLOOKUP(E3566, TC!A:D, 2, FALSE())</f>
        <v>4114.18</v>
      </c>
      <c r="T3566" t="str">
        <f t="shared" si="279"/>
        <v>USD</v>
      </c>
    </row>
    <row r="3567" spans="1:20" ht="18.75" hidden="1" customHeight="1" x14ac:dyDescent="0.25">
      <c r="A3567" t="s">
        <v>2406</v>
      </c>
      <c r="B3567" t="s">
        <v>5</v>
      </c>
      <c r="C3567" t="s">
        <v>1970</v>
      </c>
      <c r="D3567" s="24">
        <v>2238</v>
      </c>
      <c r="E3567" t="s">
        <v>1666</v>
      </c>
      <c r="F3567" t="s">
        <v>128</v>
      </c>
      <c r="G3567" t="s">
        <v>110</v>
      </c>
      <c r="H3567" t="s">
        <v>2012</v>
      </c>
      <c r="I3567" t="s">
        <v>1850</v>
      </c>
      <c r="J3567" t="s">
        <v>1919</v>
      </c>
      <c r="K3567" t="s">
        <v>1956</v>
      </c>
      <c r="L3567" s="24">
        <v>-11451.48</v>
      </c>
      <c r="M3567" s="25">
        <f>+VLOOKUP(E3567, TC!A:D, 4, FALSE())</f>
        <v>1.0872499987846911</v>
      </c>
      <c r="N3567" s="24">
        <f t="shared" si="275"/>
        <v>-11451.48</v>
      </c>
      <c r="O3567" t="str">
        <f t="shared" si="276"/>
        <v>NOTAS</v>
      </c>
      <c r="P3567" t="str">
        <f t="shared" si="277"/>
        <v>2025</v>
      </c>
      <c r="Q3567" t="str">
        <f t="shared" si="278"/>
        <v>03</v>
      </c>
      <c r="R3567" t="str">
        <f>+IFERROR(VLOOKUP(I3567, Listado!A:B, 2, FALSE()), "COMERCIALIZADORA INTERNACIONAL CARIBBEAN EXOTICS S A")</f>
        <v>PEREZ MEJIA MARIA PAULINA</v>
      </c>
      <c r="S3567" s="25">
        <f>+VLOOKUP(E3567, TC!A:D, 2, FALSE())</f>
        <v>4114.18</v>
      </c>
      <c r="T3567" t="str">
        <f t="shared" si="279"/>
        <v>USD</v>
      </c>
    </row>
    <row r="3568" spans="1:20" ht="18.75" hidden="1" customHeight="1" x14ac:dyDescent="0.25">
      <c r="A3568" t="s">
        <v>2406</v>
      </c>
      <c r="B3568" t="s">
        <v>1923</v>
      </c>
      <c r="C3568" t="s">
        <v>1913</v>
      </c>
      <c r="D3568" s="24">
        <v>5821</v>
      </c>
      <c r="E3568" t="s">
        <v>1666</v>
      </c>
      <c r="F3568" t="s">
        <v>128</v>
      </c>
      <c r="G3568" t="s">
        <v>110</v>
      </c>
      <c r="H3568" t="s">
        <v>2497</v>
      </c>
      <c r="I3568" t="s">
        <v>1851</v>
      </c>
      <c r="J3568" t="s">
        <v>1940</v>
      </c>
      <c r="K3568" t="s">
        <v>2069</v>
      </c>
      <c r="L3568" s="24">
        <v>701</v>
      </c>
      <c r="M3568" s="25">
        <f>+VLOOKUP(E3568, TC!A:D, 4, FALSE())</f>
        <v>1.0872499987846911</v>
      </c>
      <c r="N3568" s="24">
        <f t="shared" si="275"/>
        <v>701</v>
      </c>
      <c r="O3568" t="str">
        <f t="shared" si="276"/>
        <v>FACTURA</v>
      </c>
      <c r="P3568" t="str">
        <f t="shared" si="277"/>
        <v>2025</v>
      </c>
      <c r="Q3568" t="str">
        <f t="shared" si="278"/>
        <v>03</v>
      </c>
      <c r="R3568" t="str">
        <f>+IFERROR(VLOOKUP(I3568, Listado!A:B, 2, FALSE()), "COMERCIALIZADORA INTERNACIONAL CARIBBEAN EXOTICS S A")</f>
        <v>PEREZ MEJIA MARIA PAULINA</v>
      </c>
      <c r="S3568" s="25">
        <f>+VLOOKUP(E3568, TC!A:D, 2, FALSE())</f>
        <v>4114.18</v>
      </c>
      <c r="T3568" t="str">
        <f t="shared" si="279"/>
        <v>USD</v>
      </c>
    </row>
    <row r="3569" spans="1:20" ht="18.75" hidden="1" customHeight="1" x14ac:dyDescent="0.25">
      <c r="A3569" t="s">
        <v>2406</v>
      </c>
      <c r="B3569" t="s">
        <v>1923</v>
      </c>
      <c r="C3569" t="s">
        <v>1913</v>
      </c>
      <c r="D3569" s="24">
        <v>5821</v>
      </c>
      <c r="E3569" t="s">
        <v>1666</v>
      </c>
      <c r="F3569" t="s">
        <v>128</v>
      </c>
      <c r="G3569" t="s">
        <v>110</v>
      </c>
      <c r="H3569" t="s">
        <v>2497</v>
      </c>
      <c r="I3569" t="s">
        <v>1851</v>
      </c>
      <c r="J3569" t="s">
        <v>1940</v>
      </c>
      <c r="K3569" t="s">
        <v>2070</v>
      </c>
      <c r="L3569" s="24">
        <v>320.64</v>
      </c>
      <c r="M3569" s="25">
        <f>+VLOOKUP(E3569, TC!A:D, 4, FALSE())</f>
        <v>1.0872499987846911</v>
      </c>
      <c r="N3569" s="24">
        <f t="shared" si="275"/>
        <v>320.64</v>
      </c>
      <c r="O3569" t="str">
        <f t="shared" si="276"/>
        <v>FACTURA</v>
      </c>
      <c r="P3569" t="str">
        <f t="shared" si="277"/>
        <v>2025</v>
      </c>
      <c r="Q3569" t="str">
        <f t="shared" si="278"/>
        <v>03</v>
      </c>
      <c r="R3569" t="str">
        <f>+IFERROR(VLOOKUP(I3569, Listado!A:B, 2, FALSE()), "COMERCIALIZADORA INTERNACIONAL CARIBBEAN EXOTICS S A")</f>
        <v>PEREZ MEJIA MARIA PAULINA</v>
      </c>
      <c r="S3569" s="25">
        <f>+VLOOKUP(E3569, TC!A:D, 2, FALSE())</f>
        <v>4114.18</v>
      </c>
      <c r="T3569" t="str">
        <f t="shared" si="279"/>
        <v>USD</v>
      </c>
    </row>
    <row r="3570" spans="1:20" ht="18.75" hidden="1" customHeight="1" x14ac:dyDescent="0.25">
      <c r="A3570" t="s">
        <v>2406</v>
      </c>
      <c r="B3570" t="s">
        <v>1923</v>
      </c>
      <c r="C3570" t="s">
        <v>1913</v>
      </c>
      <c r="D3570" s="24">
        <v>5821</v>
      </c>
      <c r="E3570" t="s">
        <v>1666</v>
      </c>
      <c r="F3570" t="s">
        <v>128</v>
      </c>
      <c r="G3570" t="s">
        <v>110</v>
      </c>
      <c r="H3570" t="s">
        <v>2497</v>
      </c>
      <c r="I3570" t="s">
        <v>1851</v>
      </c>
      <c r="J3570" t="s">
        <v>1940</v>
      </c>
      <c r="K3570" t="s">
        <v>2015</v>
      </c>
      <c r="L3570" s="24">
        <v>97</v>
      </c>
      <c r="M3570" s="25">
        <f>+VLOOKUP(E3570, TC!A:D, 4, FALSE())</f>
        <v>1.0872499987846911</v>
      </c>
      <c r="N3570" s="24">
        <f t="shared" si="275"/>
        <v>97</v>
      </c>
      <c r="O3570" t="str">
        <f t="shared" si="276"/>
        <v>FACTURA</v>
      </c>
      <c r="P3570" t="str">
        <f t="shared" si="277"/>
        <v>2025</v>
      </c>
      <c r="Q3570" t="str">
        <f t="shared" si="278"/>
        <v>03</v>
      </c>
      <c r="R3570" t="str">
        <f>+IFERROR(VLOOKUP(I3570, Listado!A:B, 2, FALSE()), "COMERCIALIZADORA INTERNACIONAL CARIBBEAN EXOTICS S A")</f>
        <v>PEREZ MEJIA MARIA PAULINA</v>
      </c>
      <c r="S3570" s="25">
        <f>+VLOOKUP(E3570, TC!A:D, 2, FALSE())</f>
        <v>4114.18</v>
      </c>
      <c r="T3570" t="str">
        <f t="shared" si="279"/>
        <v>USD</v>
      </c>
    </row>
    <row r="3571" spans="1:20" ht="18.75" hidden="1" customHeight="1" x14ac:dyDescent="0.25">
      <c r="A3571" t="s">
        <v>2406</v>
      </c>
      <c r="B3571" t="s">
        <v>1923</v>
      </c>
      <c r="C3571" t="s">
        <v>1913</v>
      </c>
      <c r="D3571" s="24">
        <v>5821</v>
      </c>
      <c r="E3571" t="s">
        <v>1666</v>
      </c>
      <c r="F3571" t="s">
        <v>128</v>
      </c>
      <c r="G3571" t="s">
        <v>110</v>
      </c>
      <c r="H3571" t="s">
        <v>2497</v>
      </c>
      <c r="I3571" t="s">
        <v>1851</v>
      </c>
      <c r="J3571" t="s">
        <v>1940</v>
      </c>
      <c r="K3571" t="s">
        <v>1942</v>
      </c>
      <c r="L3571" s="24">
        <v>2436</v>
      </c>
      <c r="M3571" s="25">
        <f>+VLOOKUP(E3571, TC!A:D, 4, FALSE())</f>
        <v>1.0872499987846911</v>
      </c>
      <c r="N3571" s="24">
        <f t="shared" si="275"/>
        <v>2436</v>
      </c>
      <c r="O3571" t="str">
        <f t="shared" si="276"/>
        <v>FACTURA</v>
      </c>
      <c r="P3571" t="str">
        <f t="shared" si="277"/>
        <v>2025</v>
      </c>
      <c r="Q3571" t="str">
        <f t="shared" si="278"/>
        <v>03</v>
      </c>
      <c r="R3571" t="str">
        <f>+IFERROR(VLOOKUP(I3571, Listado!A:B, 2, FALSE()), "COMERCIALIZADORA INTERNACIONAL CARIBBEAN EXOTICS S A")</f>
        <v>PEREZ MEJIA MARIA PAULINA</v>
      </c>
      <c r="S3571" s="25">
        <f>+VLOOKUP(E3571, TC!A:D, 2, FALSE())</f>
        <v>4114.18</v>
      </c>
      <c r="T3571" t="str">
        <f t="shared" si="279"/>
        <v>USD</v>
      </c>
    </row>
    <row r="3572" spans="1:20" ht="18.75" hidden="1" customHeight="1" x14ac:dyDescent="0.25">
      <c r="A3572" t="s">
        <v>2406</v>
      </c>
      <c r="B3572" t="s">
        <v>1923</v>
      </c>
      <c r="C3572" t="s">
        <v>1913</v>
      </c>
      <c r="D3572" s="24">
        <v>5821</v>
      </c>
      <c r="E3572" t="s">
        <v>1666</v>
      </c>
      <c r="F3572" t="s">
        <v>128</v>
      </c>
      <c r="G3572" t="s">
        <v>110</v>
      </c>
      <c r="H3572" t="s">
        <v>2497</v>
      </c>
      <c r="I3572" t="s">
        <v>1851</v>
      </c>
      <c r="J3572" t="s">
        <v>1940</v>
      </c>
      <c r="K3572" t="s">
        <v>2016</v>
      </c>
      <c r="L3572" s="24">
        <v>2000</v>
      </c>
      <c r="M3572" s="25">
        <f>+VLOOKUP(E3572, TC!A:D, 4, FALSE())</f>
        <v>1.0872499987846911</v>
      </c>
      <c r="N3572" s="24">
        <f t="shared" si="275"/>
        <v>2000</v>
      </c>
      <c r="O3572" t="str">
        <f t="shared" si="276"/>
        <v>FACTURA</v>
      </c>
      <c r="P3572" t="str">
        <f t="shared" si="277"/>
        <v>2025</v>
      </c>
      <c r="Q3572" t="str">
        <f t="shared" si="278"/>
        <v>03</v>
      </c>
      <c r="R3572" t="str">
        <f>+IFERROR(VLOOKUP(I3572, Listado!A:B, 2, FALSE()), "COMERCIALIZADORA INTERNACIONAL CARIBBEAN EXOTICS S A")</f>
        <v>PEREZ MEJIA MARIA PAULINA</v>
      </c>
      <c r="S3572" s="25">
        <f>+VLOOKUP(E3572, TC!A:D, 2, FALSE())</f>
        <v>4114.18</v>
      </c>
      <c r="T3572" t="str">
        <f t="shared" si="279"/>
        <v>USD</v>
      </c>
    </row>
    <row r="3573" spans="1:20" ht="18.75" hidden="1" customHeight="1" x14ac:dyDescent="0.25">
      <c r="A3573" t="s">
        <v>2406</v>
      </c>
      <c r="B3573" t="s">
        <v>5</v>
      </c>
      <c r="C3573" t="s">
        <v>1913</v>
      </c>
      <c r="D3573" s="24">
        <v>11279</v>
      </c>
      <c r="E3573" t="s">
        <v>1666</v>
      </c>
      <c r="F3573" t="s">
        <v>99</v>
      </c>
      <c r="G3573" t="s">
        <v>1914</v>
      </c>
      <c r="I3573" t="s">
        <v>1845</v>
      </c>
      <c r="J3573" t="s">
        <v>1915</v>
      </c>
      <c r="K3573" t="s">
        <v>2021</v>
      </c>
      <c r="L3573" s="24">
        <v>269000</v>
      </c>
      <c r="M3573" s="25">
        <f>+VLOOKUP(E3573, TC!A:D, 4, FALSE())</f>
        <v>1.0872499987846911</v>
      </c>
      <c r="N3573" s="24">
        <f t="shared" si="275"/>
        <v>269000</v>
      </c>
      <c r="O3573" t="str">
        <f t="shared" si="276"/>
        <v>FACTURA</v>
      </c>
      <c r="P3573" t="str">
        <f t="shared" si="277"/>
        <v>2025</v>
      </c>
      <c r="Q3573" t="str">
        <f t="shared" si="278"/>
        <v>03</v>
      </c>
      <c r="R3573" t="str">
        <f>+IFERROR(VLOOKUP(I3573, Listado!A:B, 2, FALSE()), "COMERCIALIZADORA INTERNACIONAL CARIBBEAN EXOTICS S A")</f>
        <v>LONDOÑO ECHEVERRI ALEJANDRA</v>
      </c>
      <c r="S3573" s="25">
        <f>+VLOOKUP(E3573, TC!A:D, 2, FALSE())</f>
        <v>4114.18</v>
      </c>
      <c r="T3573" t="str">
        <f t="shared" si="279"/>
        <v>COP</v>
      </c>
    </row>
    <row r="3574" spans="1:20" ht="18.75" hidden="1" customHeight="1" x14ac:dyDescent="0.25">
      <c r="A3574" t="s">
        <v>2406</v>
      </c>
      <c r="B3574" t="s">
        <v>5</v>
      </c>
      <c r="C3574" t="s">
        <v>1913</v>
      </c>
      <c r="D3574" s="24">
        <v>11279</v>
      </c>
      <c r="E3574" t="s">
        <v>1666</v>
      </c>
      <c r="F3574" t="s">
        <v>99</v>
      </c>
      <c r="G3574" t="s">
        <v>1914</v>
      </c>
      <c r="I3574" t="s">
        <v>1845</v>
      </c>
      <c r="J3574" t="s">
        <v>1915</v>
      </c>
      <c r="K3574" t="s">
        <v>2021</v>
      </c>
      <c r="L3574" s="24">
        <v>256700</v>
      </c>
      <c r="M3574" s="25">
        <f>+VLOOKUP(E3574, TC!A:D, 4, FALSE())</f>
        <v>1.0872499987846911</v>
      </c>
      <c r="N3574" s="24">
        <f t="shared" si="275"/>
        <v>256700</v>
      </c>
      <c r="O3574" t="str">
        <f t="shared" si="276"/>
        <v>FACTURA</v>
      </c>
      <c r="P3574" t="str">
        <f t="shared" si="277"/>
        <v>2025</v>
      </c>
      <c r="Q3574" t="str">
        <f t="shared" si="278"/>
        <v>03</v>
      </c>
      <c r="R3574" t="str">
        <f>+IFERROR(VLOOKUP(I3574, Listado!A:B, 2, FALSE()), "COMERCIALIZADORA INTERNACIONAL CARIBBEAN EXOTICS S A")</f>
        <v>LONDOÑO ECHEVERRI ALEJANDRA</v>
      </c>
      <c r="S3574" s="25">
        <f>+VLOOKUP(E3574, TC!A:D, 2, FALSE())</f>
        <v>4114.18</v>
      </c>
      <c r="T3574" t="str">
        <f t="shared" si="279"/>
        <v>COP</v>
      </c>
    </row>
    <row r="3575" spans="1:20" ht="18.75" hidden="1" customHeight="1" x14ac:dyDescent="0.25">
      <c r="A3575" t="s">
        <v>2406</v>
      </c>
      <c r="B3575" t="s">
        <v>5</v>
      </c>
      <c r="C3575" t="s">
        <v>1913</v>
      </c>
      <c r="D3575" s="24">
        <v>11279</v>
      </c>
      <c r="E3575" t="s">
        <v>1666</v>
      </c>
      <c r="F3575" t="s">
        <v>99</v>
      </c>
      <c r="G3575" t="s">
        <v>1914</v>
      </c>
      <c r="I3575" t="s">
        <v>1845</v>
      </c>
      <c r="J3575" t="s">
        <v>1915</v>
      </c>
      <c r="K3575" t="s">
        <v>2021</v>
      </c>
      <c r="L3575" s="24">
        <v>222700</v>
      </c>
      <c r="M3575" s="25">
        <f>+VLOOKUP(E3575, TC!A:D, 4, FALSE())</f>
        <v>1.0872499987846911</v>
      </c>
      <c r="N3575" s="24">
        <f t="shared" si="275"/>
        <v>222700</v>
      </c>
      <c r="O3575" t="str">
        <f t="shared" si="276"/>
        <v>FACTURA</v>
      </c>
      <c r="P3575" t="str">
        <f t="shared" si="277"/>
        <v>2025</v>
      </c>
      <c r="Q3575" t="str">
        <f t="shared" si="278"/>
        <v>03</v>
      </c>
      <c r="R3575" t="str">
        <f>+IFERROR(VLOOKUP(I3575, Listado!A:B, 2, FALSE()), "COMERCIALIZADORA INTERNACIONAL CARIBBEAN EXOTICS S A")</f>
        <v>LONDOÑO ECHEVERRI ALEJANDRA</v>
      </c>
      <c r="S3575" s="25">
        <f>+VLOOKUP(E3575, TC!A:D, 2, FALSE())</f>
        <v>4114.18</v>
      </c>
      <c r="T3575" t="str">
        <f t="shared" si="279"/>
        <v>COP</v>
      </c>
    </row>
    <row r="3576" spans="1:20" ht="18.75" hidden="1" customHeight="1" x14ac:dyDescent="0.25">
      <c r="A3576" t="s">
        <v>2406</v>
      </c>
      <c r="B3576" t="s">
        <v>5</v>
      </c>
      <c r="C3576" t="s">
        <v>1913</v>
      </c>
      <c r="D3576" s="24">
        <v>11279</v>
      </c>
      <c r="E3576" t="s">
        <v>1666</v>
      </c>
      <c r="F3576" t="s">
        <v>99</v>
      </c>
      <c r="G3576" t="s">
        <v>1914</v>
      </c>
      <c r="I3576" t="s">
        <v>1845</v>
      </c>
      <c r="J3576" t="s">
        <v>1915</v>
      </c>
      <c r="K3576" t="s">
        <v>2021</v>
      </c>
      <c r="L3576" s="24">
        <v>125100</v>
      </c>
      <c r="M3576" s="25">
        <f>+VLOOKUP(E3576, TC!A:D, 4, FALSE())</f>
        <v>1.0872499987846911</v>
      </c>
      <c r="N3576" s="24">
        <f t="shared" si="275"/>
        <v>125100</v>
      </c>
      <c r="O3576" t="str">
        <f t="shared" si="276"/>
        <v>FACTURA</v>
      </c>
      <c r="P3576" t="str">
        <f t="shared" si="277"/>
        <v>2025</v>
      </c>
      <c r="Q3576" t="str">
        <f t="shared" si="278"/>
        <v>03</v>
      </c>
      <c r="R3576" t="str">
        <f>+IFERROR(VLOOKUP(I3576, Listado!A:B, 2, FALSE()), "COMERCIALIZADORA INTERNACIONAL CARIBBEAN EXOTICS S A")</f>
        <v>LONDOÑO ECHEVERRI ALEJANDRA</v>
      </c>
      <c r="S3576" s="25">
        <f>+VLOOKUP(E3576, TC!A:D, 2, FALSE())</f>
        <v>4114.18</v>
      </c>
      <c r="T3576" t="str">
        <f t="shared" si="279"/>
        <v>COP</v>
      </c>
    </row>
    <row r="3577" spans="1:20" ht="18.75" hidden="1" customHeight="1" x14ac:dyDescent="0.25">
      <c r="A3577" t="s">
        <v>2406</v>
      </c>
      <c r="B3577" t="s">
        <v>5</v>
      </c>
      <c r="C3577" t="s">
        <v>1913</v>
      </c>
      <c r="D3577" s="24">
        <v>11279</v>
      </c>
      <c r="E3577" t="s">
        <v>1666</v>
      </c>
      <c r="F3577" t="s">
        <v>99</v>
      </c>
      <c r="G3577" t="s">
        <v>1914</v>
      </c>
      <c r="I3577" t="s">
        <v>1845</v>
      </c>
      <c r="J3577" t="s">
        <v>1915</v>
      </c>
      <c r="K3577" t="s">
        <v>2021</v>
      </c>
      <c r="L3577" s="24">
        <v>64800</v>
      </c>
      <c r="M3577" s="25">
        <f>+VLOOKUP(E3577, TC!A:D, 4, FALSE())</f>
        <v>1.0872499987846911</v>
      </c>
      <c r="N3577" s="24">
        <f t="shared" si="275"/>
        <v>64800</v>
      </c>
      <c r="O3577" t="str">
        <f t="shared" si="276"/>
        <v>FACTURA</v>
      </c>
      <c r="P3577" t="str">
        <f t="shared" si="277"/>
        <v>2025</v>
      </c>
      <c r="Q3577" t="str">
        <f t="shared" si="278"/>
        <v>03</v>
      </c>
      <c r="R3577" t="str">
        <f>+IFERROR(VLOOKUP(I3577, Listado!A:B, 2, FALSE()), "COMERCIALIZADORA INTERNACIONAL CARIBBEAN EXOTICS S A")</f>
        <v>LONDOÑO ECHEVERRI ALEJANDRA</v>
      </c>
      <c r="S3577" s="25">
        <f>+VLOOKUP(E3577, TC!A:D, 2, FALSE())</f>
        <v>4114.18</v>
      </c>
      <c r="T3577" t="str">
        <f t="shared" si="279"/>
        <v>COP</v>
      </c>
    </row>
    <row r="3578" spans="1:20" ht="18.75" hidden="1" customHeight="1" x14ac:dyDescent="0.25">
      <c r="A3578" t="s">
        <v>2406</v>
      </c>
      <c r="B3578" t="s">
        <v>5</v>
      </c>
      <c r="C3578" t="s">
        <v>1913</v>
      </c>
      <c r="D3578" s="24">
        <v>11279</v>
      </c>
      <c r="E3578" t="s">
        <v>1666</v>
      </c>
      <c r="F3578" t="s">
        <v>99</v>
      </c>
      <c r="G3578" t="s">
        <v>1914</v>
      </c>
      <c r="I3578" t="s">
        <v>1845</v>
      </c>
      <c r="J3578" t="s">
        <v>1915</v>
      </c>
      <c r="K3578" t="s">
        <v>2021</v>
      </c>
      <c r="L3578" s="24">
        <v>2300</v>
      </c>
      <c r="M3578" s="25">
        <f>+VLOOKUP(E3578, TC!A:D, 4, FALSE())</f>
        <v>1.0872499987846911</v>
      </c>
      <c r="N3578" s="24">
        <f t="shared" si="275"/>
        <v>2300</v>
      </c>
      <c r="O3578" t="str">
        <f t="shared" si="276"/>
        <v>FACTURA</v>
      </c>
      <c r="P3578" t="str">
        <f t="shared" si="277"/>
        <v>2025</v>
      </c>
      <c r="Q3578" t="str">
        <f t="shared" si="278"/>
        <v>03</v>
      </c>
      <c r="R3578" t="str">
        <f>+IFERROR(VLOOKUP(I3578, Listado!A:B, 2, FALSE()), "COMERCIALIZADORA INTERNACIONAL CARIBBEAN EXOTICS S A")</f>
        <v>LONDOÑO ECHEVERRI ALEJANDRA</v>
      </c>
      <c r="S3578" s="25">
        <f>+VLOOKUP(E3578, TC!A:D, 2, FALSE())</f>
        <v>4114.18</v>
      </c>
      <c r="T3578" t="str">
        <f t="shared" si="279"/>
        <v>COP</v>
      </c>
    </row>
    <row r="3579" spans="1:20" ht="18.75" hidden="1" customHeight="1" x14ac:dyDescent="0.25">
      <c r="A3579" t="s">
        <v>2406</v>
      </c>
      <c r="B3579" t="s">
        <v>5</v>
      </c>
      <c r="C3579" t="s">
        <v>1913</v>
      </c>
      <c r="D3579" s="24">
        <v>11279</v>
      </c>
      <c r="E3579" t="s">
        <v>1666</v>
      </c>
      <c r="F3579" t="s">
        <v>99</v>
      </c>
      <c r="G3579" t="s">
        <v>1914</v>
      </c>
      <c r="I3579" t="s">
        <v>1845</v>
      </c>
      <c r="J3579" t="s">
        <v>1915</v>
      </c>
      <c r="K3579" t="s">
        <v>2021</v>
      </c>
      <c r="L3579" s="24">
        <v>4840</v>
      </c>
      <c r="M3579" s="25">
        <f>+VLOOKUP(E3579, TC!A:D, 4, FALSE())</f>
        <v>1.0872499987846911</v>
      </c>
      <c r="N3579" s="24">
        <f t="shared" si="275"/>
        <v>4840</v>
      </c>
      <c r="O3579" t="str">
        <f t="shared" si="276"/>
        <v>FACTURA</v>
      </c>
      <c r="P3579" t="str">
        <f t="shared" si="277"/>
        <v>2025</v>
      </c>
      <c r="Q3579" t="str">
        <f t="shared" si="278"/>
        <v>03</v>
      </c>
      <c r="R3579" t="str">
        <f>+IFERROR(VLOOKUP(I3579, Listado!A:B, 2, FALSE()), "COMERCIALIZADORA INTERNACIONAL CARIBBEAN EXOTICS S A")</f>
        <v>LONDOÑO ECHEVERRI ALEJANDRA</v>
      </c>
      <c r="S3579" s="25">
        <f>+VLOOKUP(E3579, TC!A:D, 2, FALSE())</f>
        <v>4114.18</v>
      </c>
      <c r="T3579" t="str">
        <f t="shared" si="279"/>
        <v>COP</v>
      </c>
    </row>
    <row r="3580" spans="1:20" ht="18.75" hidden="1" customHeight="1" x14ac:dyDescent="0.25">
      <c r="A3580" t="s">
        <v>2406</v>
      </c>
      <c r="B3580" t="s">
        <v>5</v>
      </c>
      <c r="C3580" t="s">
        <v>1913</v>
      </c>
      <c r="D3580" s="24">
        <v>11279</v>
      </c>
      <c r="E3580" t="s">
        <v>1666</v>
      </c>
      <c r="F3580" t="s">
        <v>99</v>
      </c>
      <c r="G3580" t="s">
        <v>1914</v>
      </c>
      <c r="I3580" t="s">
        <v>1845</v>
      </c>
      <c r="J3580" t="s">
        <v>1915</v>
      </c>
      <c r="K3580" t="s">
        <v>2021</v>
      </c>
      <c r="L3580" s="24">
        <v>6060</v>
      </c>
      <c r="M3580" s="25">
        <f>+VLOOKUP(E3580, TC!A:D, 4, FALSE())</f>
        <v>1.0872499987846911</v>
      </c>
      <c r="N3580" s="24">
        <f t="shared" si="275"/>
        <v>6060</v>
      </c>
      <c r="O3580" t="str">
        <f t="shared" si="276"/>
        <v>FACTURA</v>
      </c>
      <c r="P3580" t="str">
        <f t="shared" si="277"/>
        <v>2025</v>
      </c>
      <c r="Q3580" t="str">
        <f t="shared" si="278"/>
        <v>03</v>
      </c>
      <c r="R3580" t="str">
        <f>+IFERROR(VLOOKUP(I3580, Listado!A:B, 2, FALSE()), "COMERCIALIZADORA INTERNACIONAL CARIBBEAN EXOTICS S A")</f>
        <v>LONDOÑO ECHEVERRI ALEJANDRA</v>
      </c>
      <c r="S3580" s="25">
        <f>+VLOOKUP(E3580, TC!A:D, 2, FALSE())</f>
        <v>4114.18</v>
      </c>
      <c r="T3580" t="str">
        <f t="shared" si="279"/>
        <v>COP</v>
      </c>
    </row>
    <row r="3581" spans="1:20" ht="18.75" hidden="1" customHeight="1" x14ac:dyDescent="0.25">
      <c r="A3581" t="s">
        <v>2406</v>
      </c>
      <c r="B3581" t="s">
        <v>5</v>
      </c>
      <c r="C3581" t="s">
        <v>1970</v>
      </c>
      <c r="D3581" s="24">
        <v>2239</v>
      </c>
      <c r="E3581" t="s">
        <v>1666</v>
      </c>
      <c r="F3581" t="s">
        <v>128</v>
      </c>
      <c r="G3581" t="s">
        <v>110</v>
      </c>
      <c r="H3581" t="s">
        <v>2012</v>
      </c>
      <c r="I3581" t="s">
        <v>1850</v>
      </c>
      <c r="J3581" t="s">
        <v>1919</v>
      </c>
      <c r="K3581" t="s">
        <v>31</v>
      </c>
      <c r="L3581" s="24">
        <v>-4421.6000000000004</v>
      </c>
      <c r="M3581" s="25">
        <f>+VLOOKUP(E3581, TC!A:D, 4, FALSE())</f>
        <v>1.0872499987846911</v>
      </c>
      <c r="N3581" s="24">
        <f t="shared" si="275"/>
        <v>-4421.6000000000004</v>
      </c>
      <c r="O3581" t="str">
        <f t="shared" si="276"/>
        <v>NOTAS</v>
      </c>
      <c r="P3581" t="str">
        <f t="shared" si="277"/>
        <v>2025</v>
      </c>
      <c r="Q3581" t="str">
        <f t="shared" si="278"/>
        <v>03</v>
      </c>
      <c r="R3581" t="str">
        <f>+IFERROR(VLOOKUP(I3581, Listado!A:B, 2, FALSE()), "COMERCIALIZADORA INTERNACIONAL CARIBBEAN EXOTICS S A")</f>
        <v>PEREZ MEJIA MARIA PAULINA</v>
      </c>
      <c r="S3581" s="25">
        <f>+VLOOKUP(E3581, TC!A:D, 2, FALSE())</f>
        <v>4114.18</v>
      </c>
      <c r="T3581" t="str">
        <f t="shared" si="279"/>
        <v>USD</v>
      </c>
    </row>
    <row r="3582" spans="1:20" ht="18.75" hidden="1" customHeight="1" x14ac:dyDescent="0.25">
      <c r="A3582" t="s">
        <v>2406</v>
      </c>
      <c r="B3582" t="s">
        <v>5</v>
      </c>
      <c r="C3582" t="s">
        <v>1970</v>
      </c>
      <c r="D3582" s="24">
        <v>2240</v>
      </c>
      <c r="E3582" t="s">
        <v>1666</v>
      </c>
      <c r="F3582" t="s">
        <v>128</v>
      </c>
      <c r="G3582" t="s">
        <v>110</v>
      </c>
      <c r="H3582" t="s">
        <v>2012</v>
      </c>
      <c r="I3582" t="s">
        <v>1850</v>
      </c>
      <c r="J3582" t="s">
        <v>1919</v>
      </c>
      <c r="K3582" t="s">
        <v>2184</v>
      </c>
      <c r="L3582" s="24">
        <v>-929.6</v>
      </c>
      <c r="M3582" s="25">
        <f>+VLOOKUP(E3582, TC!A:D, 4, FALSE())</f>
        <v>1.0872499987846911</v>
      </c>
      <c r="N3582" s="24">
        <f t="shared" si="275"/>
        <v>-929.6</v>
      </c>
      <c r="O3582" t="str">
        <f t="shared" si="276"/>
        <v>NOTAS</v>
      </c>
      <c r="P3582" t="str">
        <f t="shared" si="277"/>
        <v>2025</v>
      </c>
      <c r="Q3582" t="str">
        <f t="shared" si="278"/>
        <v>03</v>
      </c>
      <c r="R3582" t="str">
        <f>+IFERROR(VLOOKUP(I3582, Listado!A:B, 2, FALSE()), "COMERCIALIZADORA INTERNACIONAL CARIBBEAN EXOTICS S A")</f>
        <v>PEREZ MEJIA MARIA PAULINA</v>
      </c>
      <c r="S3582" s="25">
        <f>+VLOOKUP(E3582, TC!A:D, 2, FALSE())</f>
        <v>4114.18</v>
      </c>
      <c r="T3582" t="str">
        <f t="shared" si="279"/>
        <v>USD</v>
      </c>
    </row>
    <row r="3583" spans="1:20" ht="18.75" hidden="1" customHeight="1" x14ac:dyDescent="0.25">
      <c r="A3583" t="s">
        <v>2406</v>
      </c>
      <c r="B3583" t="s">
        <v>5</v>
      </c>
      <c r="C3583" t="s">
        <v>1913</v>
      </c>
      <c r="D3583" s="24">
        <v>11280</v>
      </c>
      <c r="E3583" t="s">
        <v>1666</v>
      </c>
      <c r="F3583" t="s">
        <v>99</v>
      </c>
      <c r="G3583" t="s">
        <v>1914</v>
      </c>
      <c r="I3583" t="s">
        <v>1845</v>
      </c>
      <c r="J3583" t="s">
        <v>1915</v>
      </c>
      <c r="K3583" t="s">
        <v>2021</v>
      </c>
      <c r="L3583" s="24">
        <v>119250</v>
      </c>
      <c r="M3583" s="25">
        <f>+VLOOKUP(E3583, TC!A:D, 4, FALSE())</f>
        <v>1.0872499987846911</v>
      </c>
      <c r="N3583" s="24">
        <f t="shared" si="275"/>
        <v>119250</v>
      </c>
      <c r="O3583" t="str">
        <f t="shared" si="276"/>
        <v>FACTURA</v>
      </c>
      <c r="P3583" t="str">
        <f t="shared" si="277"/>
        <v>2025</v>
      </c>
      <c r="Q3583" t="str">
        <f t="shared" si="278"/>
        <v>03</v>
      </c>
      <c r="R3583" t="str">
        <f>+IFERROR(VLOOKUP(I3583, Listado!A:B, 2, FALSE()), "COMERCIALIZADORA INTERNACIONAL CARIBBEAN EXOTICS S A")</f>
        <v>LONDOÑO ECHEVERRI ALEJANDRA</v>
      </c>
      <c r="S3583" s="25">
        <f>+VLOOKUP(E3583, TC!A:D, 2, FALSE())</f>
        <v>4114.18</v>
      </c>
      <c r="T3583" t="str">
        <f t="shared" si="279"/>
        <v>COP</v>
      </c>
    </row>
    <row r="3584" spans="1:20" ht="18.75" hidden="1" customHeight="1" x14ac:dyDescent="0.25">
      <c r="A3584" t="s">
        <v>2406</v>
      </c>
      <c r="B3584" t="s">
        <v>5</v>
      </c>
      <c r="C3584" t="s">
        <v>1913</v>
      </c>
      <c r="D3584" s="24">
        <v>11280</v>
      </c>
      <c r="E3584" t="s">
        <v>1666</v>
      </c>
      <c r="F3584" t="s">
        <v>99</v>
      </c>
      <c r="G3584" t="s">
        <v>1914</v>
      </c>
      <c r="I3584" t="s">
        <v>1845</v>
      </c>
      <c r="J3584" t="s">
        <v>1915</v>
      </c>
      <c r="K3584" t="s">
        <v>2021</v>
      </c>
      <c r="L3584" s="24">
        <v>48750</v>
      </c>
      <c r="M3584" s="25">
        <f>+VLOOKUP(E3584, TC!A:D, 4, FALSE())</f>
        <v>1.0872499987846911</v>
      </c>
      <c r="N3584" s="24">
        <f t="shared" si="275"/>
        <v>48750</v>
      </c>
      <c r="O3584" t="str">
        <f t="shared" si="276"/>
        <v>FACTURA</v>
      </c>
      <c r="P3584" t="str">
        <f t="shared" si="277"/>
        <v>2025</v>
      </c>
      <c r="Q3584" t="str">
        <f t="shared" si="278"/>
        <v>03</v>
      </c>
      <c r="R3584" t="str">
        <f>+IFERROR(VLOOKUP(I3584, Listado!A:B, 2, FALSE()), "COMERCIALIZADORA INTERNACIONAL CARIBBEAN EXOTICS S A")</f>
        <v>LONDOÑO ECHEVERRI ALEJANDRA</v>
      </c>
      <c r="S3584" s="25">
        <f>+VLOOKUP(E3584, TC!A:D, 2, FALSE())</f>
        <v>4114.18</v>
      </c>
      <c r="T3584" t="str">
        <f t="shared" si="279"/>
        <v>COP</v>
      </c>
    </row>
    <row r="3585" spans="1:20" ht="18.75" hidden="1" customHeight="1" x14ac:dyDescent="0.25">
      <c r="A3585" t="s">
        <v>2406</v>
      </c>
      <c r="B3585" t="s">
        <v>5</v>
      </c>
      <c r="C3585" t="s">
        <v>1913</v>
      </c>
      <c r="D3585" s="24">
        <v>11280</v>
      </c>
      <c r="E3585" t="s">
        <v>1666</v>
      </c>
      <c r="F3585" t="s">
        <v>99</v>
      </c>
      <c r="G3585" t="s">
        <v>1914</v>
      </c>
      <c r="I3585" t="s">
        <v>1845</v>
      </c>
      <c r="J3585" t="s">
        <v>1915</v>
      </c>
      <c r="K3585" t="s">
        <v>2021</v>
      </c>
      <c r="L3585" s="24">
        <v>51450</v>
      </c>
      <c r="M3585" s="25">
        <f>+VLOOKUP(E3585, TC!A:D, 4, FALSE())</f>
        <v>1.0872499987846911</v>
      </c>
      <c r="N3585" s="24">
        <f t="shared" si="275"/>
        <v>51450</v>
      </c>
      <c r="O3585" t="str">
        <f t="shared" si="276"/>
        <v>FACTURA</v>
      </c>
      <c r="P3585" t="str">
        <f t="shared" si="277"/>
        <v>2025</v>
      </c>
      <c r="Q3585" t="str">
        <f t="shared" si="278"/>
        <v>03</v>
      </c>
      <c r="R3585" t="str">
        <f>+IFERROR(VLOOKUP(I3585, Listado!A:B, 2, FALSE()), "COMERCIALIZADORA INTERNACIONAL CARIBBEAN EXOTICS S A")</f>
        <v>LONDOÑO ECHEVERRI ALEJANDRA</v>
      </c>
      <c r="S3585" s="25">
        <f>+VLOOKUP(E3585, TC!A:D, 2, FALSE())</f>
        <v>4114.18</v>
      </c>
      <c r="T3585" t="str">
        <f t="shared" si="279"/>
        <v>COP</v>
      </c>
    </row>
    <row r="3586" spans="1:20" ht="18.75" hidden="1" customHeight="1" x14ac:dyDescent="0.25">
      <c r="A3586" t="s">
        <v>2406</v>
      </c>
      <c r="B3586" t="s">
        <v>5</v>
      </c>
      <c r="C3586" t="s">
        <v>1913</v>
      </c>
      <c r="D3586" s="24">
        <v>11280</v>
      </c>
      <c r="E3586" t="s">
        <v>1666</v>
      </c>
      <c r="F3586" t="s">
        <v>99</v>
      </c>
      <c r="G3586" t="s">
        <v>1914</v>
      </c>
      <c r="I3586" t="s">
        <v>1845</v>
      </c>
      <c r="J3586" t="s">
        <v>1915</v>
      </c>
      <c r="K3586" t="s">
        <v>2021</v>
      </c>
      <c r="L3586" s="24">
        <v>67350</v>
      </c>
      <c r="M3586" s="25">
        <f>+VLOOKUP(E3586, TC!A:D, 4, FALSE())</f>
        <v>1.0872499987846911</v>
      </c>
      <c r="N3586" s="24">
        <f t="shared" ref="N3586:N3649" si="280">+IF(F3586="EUR", (M3586*L3586), IF(I3586="JUAN MATAS SAS", (L3586/S3586), L3586))</f>
        <v>67350</v>
      </c>
      <c r="O3586" t="str">
        <f t="shared" ref="O3586:O3649" si="281">+IF(C3586="CFE", "FACTURA", IF(ISERROR(SEARCH("ANULA", H3586))=FALSE(), "ANULACIÓN FE", IF(ISERROR(SEARCH("CANCELLATION", H3586))=FALSE(), "ANULACIÓN FE", "NOTAS")))</f>
        <v>FACTURA</v>
      </c>
      <c r="P3586" t="str">
        <f t="shared" ref="P3586:P3649" si="282">+LEFT(E3586, 4)</f>
        <v>2025</v>
      </c>
      <c r="Q3586" t="str">
        <f t="shared" ref="Q3586:Q3649" si="283">+MID(E3586, 5, 2)</f>
        <v>03</v>
      </c>
      <c r="R3586" t="str">
        <f>+IFERROR(VLOOKUP(I3586, Listado!A:B, 2, FALSE()), "COMERCIALIZADORA INTERNACIONAL CARIBBEAN EXOTICS S A")</f>
        <v>LONDOÑO ECHEVERRI ALEJANDRA</v>
      </c>
      <c r="S3586" s="25">
        <f>+VLOOKUP(E3586, TC!A:D, 2, FALSE())</f>
        <v>4114.18</v>
      </c>
      <c r="T3586" t="str">
        <f t="shared" ref="T3586:T3649" si="284">+IF(I3586="JUAN MATAS SAS", "USD", F3586)</f>
        <v>COP</v>
      </c>
    </row>
    <row r="3587" spans="1:20" ht="18.75" hidden="1" customHeight="1" x14ac:dyDescent="0.25">
      <c r="A3587" t="s">
        <v>2406</v>
      </c>
      <c r="B3587" t="s">
        <v>5</v>
      </c>
      <c r="C3587" t="s">
        <v>1913</v>
      </c>
      <c r="D3587" s="24">
        <v>11280</v>
      </c>
      <c r="E3587" t="s">
        <v>1666</v>
      </c>
      <c r="F3587" t="s">
        <v>99</v>
      </c>
      <c r="G3587" t="s">
        <v>1914</v>
      </c>
      <c r="I3587" t="s">
        <v>1845</v>
      </c>
      <c r="J3587" t="s">
        <v>1915</v>
      </c>
      <c r="K3587" t="s">
        <v>2021</v>
      </c>
      <c r="L3587" s="24">
        <v>960</v>
      </c>
      <c r="M3587" s="25">
        <f>+VLOOKUP(E3587, TC!A:D, 4, FALSE())</f>
        <v>1.0872499987846911</v>
      </c>
      <c r="N3587" s="24">
        <f t="shared" si="280"/>
        <v>960</v>
      </c>
      <c r="O3587" t="str">
        <f t="shared" si="281"/>
        <v>FACTURA</v>
      </c>
      <c r="P3587" t="str">
        <f t="shared" si="282"/>
        <v>2025</v>
      </c>
      <c r="Q3587" t="str">
        <f t="shared" si="283"/>
        <v>03</v>
      </c>
      <c r="R3587" t="str">
        <f>+IFERROR(VLOOKUP(I3587, Listado!A:B, 2, FALSE()), "COMERCIALIZADORA INTERNACIONAL CARIBBEAN EXOTICS S A")</f>
        <v>LONDOÑO ECHEVERRI ALEJANDRA</v>
      </c>
      <c r="S3587" s="25">
        <f>+VLOOKUP(E3587, TC!A:D, 2, FALSE())</f>
        <v>4114.18</v>
      </c>
      <c r="T3587" t="str">
        <f t="shared" si="284"/>
        <v>COP</v>
      </c>
    </row>
    <row r="3588" spans="1:20" ht="18.75" hidden="1" customHeight="1" x14ac:dyDescent="0.25">
      <c r="A3588" t="s">
        <v>2406</v>
      </c>
      <c r="B3588" t="s">
        <v>5</v>
      </c>
      <c r="C3588" t="s">
        <v>1913</v>
      </c>
      <c r="D3588" s="24">
        <v>11280</v>
      </c>
      <c r="E3588" t="s">
        <v>1666</v>
      </c>
      <c r="F3588" t="s">
        <v>99</v>
      </c>
      <c r="G3588" t="s">
        <v>1914</v>
      </c>
      <c r="I3588" t="s">
        <v>1845</v>
      </c>
      <c r="J3588" t="s">
        <v>1915</v>
      </c>
      <c r="K3588" t="s">
        <v>2021</v>
      </c>
      <c r="L3588" s="24">
        <v>12300</v>
      </c>
      <c r="M3588" s="25">
        <f>+VLOOKUP(E3588, TC!A:D, 4, FALSE())</f>
        <v>1.0872499987846911</v>
      </c>
      <c r="N3588" s="24">
        <f t="shared" si="280"/>
        <v>12300</v>
      </c>
      <c r="O3588" t="str">
        <f t="shared" si="281"/>
        <v>FACTURA</v>
      </c>
      <c r="P3588" t="str">
        <f t="shared" si="282"/>
        <v>2025</v>
      </c>
      <c r="Q3588" t="str">
        <f t="shared" si="283"/>
        <v>03</v>
      </c>
      <c r="R3588" t="str">
        <f>+IFERROR(VLOOKUP(I3588, Listado!A:B, 2, FALSE()), "COMERCIALIZADORA INTERNACIONAL CARIBBEAN EXOTICS S A")</f>
        <v>LONDOÑO ECHEVERRI ALEJANDRA</v>
      </c>
      <c r="S3588" s="25">
        <f>+VLOOKUP(E3588, TC!A:D, 2, FALSE())</f>
        <v>4114.18</v>
      </c>
      <c r="T3588" t="str">
        <f t="shared" si="284"/>
        <v>COP</v>
      </c>
    </row>
    <row r="3589" spans="1:20" ht="18.75" hidden="1" customHeight="1" x14ac:dyDescent="0.25">
      <c r="A3589" t="s">
        <v>2406</v>
      </c>
      <c r="B3589" t="s">
        <v>5</v>
      </c>
      <c r="C3589" t="s">
        <v>1913</v>
      </c>
      <c r="D3589" s="24">
        <v>11280</v>
      </c>
      <c r="E3589" t="s">
        <v>1666</v>
      </c>
      <c r="F3589" t="s">
        <v>99</v>
      </c>
      <c r="G3589" t="s">
        <v>1914</v>
      </c>
      <c r="I3589" t="s">
        <v>1845</v>
      </c>
      <c r="J3589" t="s">
        <v>1915</v>
      </c>
      <c r="K3589" t="s">
        <v>2021</v>
      </c>
      <c r="L3589" s="24">
        <v>2940</v>
      </c>
      <c r="M3589" s="25">
        <f>+VLOOKUP(E3589, TC!A:D, 4, FALSE())</f>
        <v>1.0872499987846911</v>
      </c>
      <c r="N3589" s="24">
        <f t="shared" si="280"/>
        <v>2940</v>
      </c>
      <c r="O3589" t="str">
        <f t="shared" si="281"/>
        <v>FACTURA</v>
      </c>
      <c r="P3589" t="str">
        <f t="shared" si="282"/>
        <v>2025</v>
      </c>
      <c r="Q3589" t="str">
        <f t="shared" si="283"/>
        <v>03</v>
      </c>
      <c r="R3589" t="str">
        <f>+IFERROR(VLOOKUP(I3589, Listado!A:B, 2, FALSE()), "COMERCIALIZADORA INTERNACIONAL CARIBBEAN EXOTICS S A")</f>
        <v>LONDOÑO ECHEVERRI ALEJANDRA</v>
      </c>
      <c r="S3589" s="25">
        <f>+VLOOKUP(E3589, TC!A:D, 2, FALSE())</f>
        <v>4114.18</v>
      </c>
      <c r="T3589" t="str">
        <f t="shared" si="284"/>
        <v>COP</v>
      </c>
    </row>
    <row r="3590" spans="1:20" ht="18.75" hidden="1" customHeight="1" x14ac:dyDescent="0.25">
      <c r="A3590" t="s">
        <v>2406</v>
      </c>
      <c r="B3590" t="s">
        <v>5</v>
      </c>
      <c r="C3590" t="s">
        <v>1970</v>
      </c>
      <c r="D3590" s="24">
        <v>2241</v>
      </c>
      <c r="E3590" t="s">
        <v>1666</v>
      </c>
      <c r="F3590" t="s">
        <v>128</v>
      </c>
      <c r="G3590" t="s">
        <v>110</v>
      </c>
      <c r="H3590" t="s">
        <v>2498</v>
      </c>
      <c r="I3590" t="s">
        <v>1848</v>
      </c>
      <c r="J3590" t="s">
        <v>1917</v>
      </c>
      <c r="K3590" t="s">
        <v>1953</v>
      </c>
      <c r="L3590" s="24">
        <v>-4508.1099999999997</v>
      </c>
      <c r="M3590" s="25">
        <f>+VLOOKUP(E3590, TC!A:D, 4, FALSE())</f>
        <v>1.0872499987846911</v>
      </c>
      <c r="N3590" s="24">
        <f t="shared" si="280"/>
        <v>-4508.1099999999997</v>
      </c>
      <c r="O3590" t="str">
        <f t="shared" si="281"/>
        <v>NOTAS</v>
      </c>
      <c r="P3590" t="str">
        <f t="shared" si="282"/>
        <v>2025</v>
      </c>
      <c r="Q3590" t="str">
        <f t="shared" si="283"/>
        <v>03</v>
      </c>
      <c r="R3590" t="str">
        <f>+IFERROR(VLOOKUP(I3590, Listado!A:B, 2, FALSE()), "COMERCIALIZADORA INTERNACIONAL CARIBBEAN EXOTICS S A")</f>
        <v>PEREZ MEJIA MARIA PAULINA</v>
      </c>
      <c r="S3590" s="25">
        <f>+VLOOKUP(E3590, TC!A:D, 2, FALSE())</f>
        <v>4114.18</v>
      </c>
      <c r="T3590" t="str">
        <f t="shared" si="284"/>
        <v>USD</v>
      </c>
    </row>
    <row r="3591" spans="1:20" ht="18.75" hidden="1" customHeight="1" x14ac:dyDescent="0.25">
      <c r="A3591" t="s">
        <v>2406</v>
      </c>
      <c r="B3591" t="s">
        <v>5</v>
      </c>
      <c r="C3591" t="s">
        <v>1970</v>
      </c>
      <c r="D3591" s="24">
        <v>2242</v>
      </c>
      <c r="E3591" t="s">
        <v>1666</v>
      </c>
      <c r="F3591" t="s">
        <v>1924</v>
      </c>
      <c r="G3591" t="s">
        <v>108</v>
      </c>
      <c r="H3591" t="s">
        <v>2012</v>
      </c>
      <c r="I3591" t="s">
        <v>1855</v>
      </c>
      <c r="J3591" t="s">
        <v>1987</v>
      </c>
      <c r="K3591" t="s">
        <v>32</v>
      </c>
      <c r="L3591" s="24">
        <v>-351.12</v>
      </c>
      <c r="M3591" s="25">
        <f>+VLOOKUP(E3591, TC!A:D, 4, FALSE())</f>
        <v>1.0872499987846911</v>
      </c>
      <c r="N3591" s="24">
        <f t="shared" si="280"/>
        <v>-381.75521957328073</v>
      </c>
      <c r="O3591" t="str">
        <f t="shared" si="281"/>
        <v>NOTAS</v>
      </c>
      <c r="P3591" t="str">
        <f t="shared" si="282"/>
        <v>2025</v>
      </c>
      <c r="Q3591" t="str">
        <f t="shared" si="283"/>
        <v>03</v>
      </c>
      <c r="R3591" t="str">
        <f>+IFERROR(VLOOKUP(I3591, Listado!A:B, 2, FALSE()), "COMERCIALIZADORA INTERNACIONAL CARIBBEAN EXOTICS S A")</f>
        <v>PIEDRAHITA PEREZ MARIANA</v>
      </c>
      <c r="S3591" s="25">
        <f>+VLOOKUP(E3591, TC!A:D, 2, FALSE())</f>
        <v>4114.18</v>
      </c>
      <c r="T3591" t="str">
        <f t="shared" si="284"/>
        <v>EUR</v>
      </c>
    </row>
    <row r="3592" spans="1:20" ht="18.75" hidden="1" customHeight="1" x14ac:dyDescent="0.25">
      <c r="A3592" t="s">
        <v>2406</v>
      </c>
      <c r="B3592" t="s">
        <v>5</v>
      </c>
      <c r="C3592" t="s">
        <v>1913</v>
      </c>
      <c r="D3592" s="24">
        <v>11281</v>
      </c>
      <c r="E3592" t="s">
        <v>1666</v>
      </c>
      <c r="F3592" t="s">
        <v>99</v>
      </c>
      <c r="G3592" t="s">
        <v>113</v>
      </c>
      <c r="I3592" t="s">
        <v>2377</v>
      </c>
      <c r="J3592" t="s">
        <v>1915</v>
      </c>
      <c r="K3592" t="s">
        <v>2021</v>
      </c>
      <c r="L3592" s="24">
        <v>52920</v>
      </c>
      <c r="M3592" s="25">
        <f>+VLOOKUP(E3592, TC!A:D, 4, FALSE())</f>
        <v>1.0872499987846911</v>
      </c>
      <c r="N3592" s="24">
        <f t="shared" si="280"/>
        <v>52920</v>
      </c>
      <c r="O3592" t="str">
        <f t="shared" si="281"/>
        <v>FACTURA</v>
      </c>
      <c r="P3592" t="str">
        <f t="shared" si="282"/>
        <v>2025</v>
      </c>
      <c r="Q3592" t="str">
        <f t="shared" si="283"/>
        <v>03</v>
      </c>
      <c r="R3592" t="str">
        <f>+IFERROR(VLOOKUP(I3592, Listado!A:B, 2, FALSE()), "COMERCIALIZADORA INTERNACIONAL CARIBBEAN EXOTICS S A")</f>
        <v>COMERCIALIZADORA INTERNACIONAL CARIBBEAN EXOTICS S A</v>
      </c>
      <c r="S3592" s="25">
        <f>+VLOOKUP(E3592, TC!A:D, 2, FALSE())</f>
        <v>4114.18</v>
      </c>
      <c r="T3592" t="str">
        <f t="shared" si="284"/>
        <v>COP</v>
      </c>
    </row>
    <row r="3593" spans="1:20" ht="18.75" hidden="1" customHeight="1" x14ac:dyDescent="0.25">
      <c r="A3593" t="s">
        <v>2406</v>
      </c>
      <c r="B3593" t="s">
        <v>5</v>
      </c>
      <c r="C3593" t="s">
        <v>1913</v>
      </c>
      <c r="D3593" s="24">
        <v>11281</v>
      </c>
      <c r="E3593" t="s">
        <v>1666</v>
      </c>
      <c r="F3593" t="s">
        <v>99</v>
      </c>
      <c r="G3593" t="s">
        <v>113</v>
      </c>
      <c r="I3593" t="s">
        <v>2377</v>
      </c>
      <c r="J3593" t="s">
        <v>1915</v>
      </c>
      <c r="K3593" t="s">
        <v>2021</v>
      </c>
      <c r="L3593" s="24">
        <v>54180</v>
      </c>
      <c r="M3593" s="25">
        <f>+VLOOKUP(E3593, TC!A:D, 4, FALSE())</f>
        <v>1.0872499987846911</v>
      </c>
      <c r="N3593" s="24">
        <f t="shared" si="280"/>
        <v>54180</v>
      </c>
      <c r="O3593" t="str">
        <f t="shared" si="281"/>
        <v>FACTURA</v>
      </c>
      <c r="P3593" t="str">
        <f t="shared" si="282"/>
        <v>2025</v>
      </c>
      <c r="Q3593" t="str">
        <f t="shared" si="283"/>
        <v>03</v>
      </c>
      <c r="R3593" t="str">
        <f>+IFERROR(VLOOKUP(I3593, Listado!A:B, 2, FALSE()), "COMERCIALIZADORA INTERNACIONAL CARIBBEAN EXOTICS S A")</f>
        <v>COMERCIALIZADORA INTERNACIONAL CARIBBEAN EXOTICS S A</v>
      </c>
      <c r="S3593" s="25">
        <f>+VLOOKUP(E3593, TC!A:D, 2, FALSE())</f>
        <v>4114.18</v>
      </c>
      <c r="T3593" t="str">
        <f t="shared" si="284"/>
        <v>COP</v>
      </c>
    </row>
    <row r="3594" spans="1:20" ht="18.75" hidden="1" customHeight="1" x14ac:dyDescent="0.25">
      <c r="A3594" t="s">
        <v>2406</v>
      </c>
      <c r="B3594" t="s">
        <v>5</v>
      </c>
      <c r="C3594" t="s">
        <v>1913</v>
      </c>
      <c r="D3594" s="24">
        <v>11281</v>
      </c>
      <c r="E3594" t="s">
        <v>1666</v>
      </c>
      <c r="F3594" t="s">
        <v>99</v>
      </c>
      <c r="G3594" t="s">
        <v>113</v>
      </c>
      <c r="I3594" t="s">
        <v>2377</v>
      </c>
      <c r="J3594" t="s">
        <v>1915</v>
      </c>
      <c r="K3594" t="s">
        <v>2021</v>
      </c>
      <c r="L3594" s="24">
        <v>84420</v>
      </c>
      <c r="M3594" s="25">
        <f>+VLOOKUP(E3594, TC!A:D, 4, FALSE())</f>
        <v>1.0872499987846911</v>
      </c>
      <c r="N3594" s="24">
        <f t="shared" si="280"/>
        <v>84420</v>
      </c>
      <c r="O3594" t="str">
        <f t="shared" si="281"/>
        <v>FACTURA</v>
      </c>
      <c r="P3594" t="str">
        <f t="shared" si="282"/>
        <v>2025</v>
      </c>
      <c r="Q3594" t="str">
        <f t="shared" si="283"/>
        <v>03</v>
      </c>
      <c r="R3594" t="str">
        <f>+IFERROR(VLOOKUP(I3594, Listado!A:B, 2, FALSE()), "COMERCIALIZADORA INTERNACIONAL CARIBBEAN EXOTICS S A")</f>
        <v>COMERCIALIZADORA INTERNACIONAL CARIBBEAN EXOTICS S A</v>
      </c>
      <c r="S3594" s="25">
        <f>+VLOOKUP(E3594, TC!A:D, 2, FALSE())</f>
        <v>4114.18</v>
      </c>
      <c r="T3594" t="str">
        <f t="shared" si="284"/>
        <v>COP</v>
      </c>
    </row>
    <row r="3595" spans="1:20" ht="18.75" hidden="1" customHeight="1" x14ac:dyDescent="0.25">
      <c r="A3595" t="s">
        <v>2406</v>
      </c>
      <c r="B3595" t="s">
        <v>5</v>
      </c>
      <c r="C3595" t="s">
        <v>1913</v>
      </c>
      <c r="D3595" s="24">
        <v>11281</v>
      </c>
      <c r="E3595" t="s">
        <v>1666</v>
      </c>
      <c r="F3595" t="s">
        <v>99</v>
      </c>
      <c r="G3595" t="s">
        <v>113</v>
      </c>
      <c r="I3595" t="s">
        <v>2377</v>
      </c>
      <c r="J3595" t="s">
        <v>1915</v>
      </c>
      <c r="K3595" t="s">
        <v>2021</v>
      </c>
      <c r="L3595" s="24">
        <v>2394</v>
      </c>
      <c r="M3595" s="25">
        <f>+VLOOKUP(E3595, TC!A:D, 4, FALSE())</f>
        <v>1.0872499987846911</v>
      </c>
      <c r="N3595" s="24">
        <f t="shared" si="280"/>
        <v>2394</v>
      </c>
      <c r="O3595" t="str">
        <f t="shared" si="281"/>
        <v>FACTURA</v>
      </c>
      <c r="P3595" t="str">
        <f t="shared" si="282"/>
        <v>2025</v>
      </c>
      <c r="Q3595" t="str">
        <f t="shared" si="283"/>
        <v>03</v>
      </c>
      <c r="R3595" t="str">
        <f>+IFERROR(VLOOKUP(I3595, Listado!A:B, 2, FALSE()), "COMERCIALIZADORA INTERNACIONAL CARIBBEAN EXOTICS S A")</f>
        <v>COMERCIALIZADORA INTERNACIONAL CARIBBEAN EXOTICS S A</v>
      </c>
      <c r="S3595" s="25">
        <f>+VLOOKUP(E3595, TC!A:D, 2, FALSE())</f>
        <v>4114.18</v>
      </c>
      <c r="T3595" t="str">
        <f t="shared" si="284"/>
        <v>COP</v>
      </c>
    </row>
    <row r="3596" spans="1:20" ht="18.75" hidden="1" customHeight="1" x14ac:dyDescent="0.25">
      <c r="A3596" t="s">
        <v>2406</v>
      </c>
      <c r="B3596" t="s">
        <v>5</v>
      </c>
      <c r="C3596" t="s">
        <v>1913</v>
      </c>
      <c r="D3596" s="24">
        <v>11281</v>
      </c>
      <c r="E3596" t="s">
        <v>1666</v>
      </c>
      <c r="F3596" t="s">
        <v>99</v>
      </c>
      <c r="G3596" t="s">
        <v>113</v>
      </c>
      <c r="I3596" t="s">
        <v>2377</v>
      </c>
      <c r="J3596" t="s">
        <v>1915</v>
      </c>
      <c r="K3596" t="s">
        <v>2021</v>
      </c>
      <c r="L3596" s="24">
        <v>16086</v>
      </c>
      <c r="M3596" s="25">
        <f>+VLOOKUP(E3596, TC!A:D, 4, FALSE())</f>
        <v>1.0872499987846911</v>
      </c>
      <c r="N3596" s="24">
        <f t="shared" si="280"/>
        <v>16086</v>
      </c>
      <c r="O3596" t="str">
        <f t="shared" si="281"/>
        <v>FACTURA</v>
      </c>
      <c r="P3596" t="str">
        <f t="shared" si="282"/>
        <v>2025</v>
      </c>
      <c r="Q3596" t="str">
        <f t="shared" si="283"/>
        <v>03</v>
      </c>
      <c r="R3596" t="str">
        <f>+IFERROR(VLOOKUP(I3596, Listado!A:B, 2, FALSE()), "COMERCIALIZADORA INTERNACIONAL CARIBBEAN EXOTICS S A")</f>
        <v>COMERCIALIZADORA INTERNACIONAL CARIBBEAN EXOTICS S A</v>
      </c>
      <c r="S3596" s="25">
        <f>+VLOOKUP(E3596, TC!A:D, 2, FALSE())</f>
        <v>4114.18</v>
      </c>
      <c r="T3596" t="str">
        <f t="shared" si="284"/>
        <v>COP</v>
      </c>
    </row>
    <row r="3597" spans="1:20" ht="18.75" hidden="1" customHeight="1" x14ac:dyDescent="0.25">
      <c r="A3597" t="s">
        <v>2406</v>
      </c>
      <c r="B3597" t="s">
        <v>5</v>
      </c>
      <c r="C3597" t="s">
        <v>1970</v>
      </c>
      <c r="D3597" s="24">
        <v>2243</v>
      </c>
      <c r="E3597" t="s">
        <v>1666</v>
      </c>
      <c r="F3597" t="s">
        <v>1924</v>
      </c>
      <c r="G3597" t="s">
        <v>108</v>
      </c>
      <c r="H3597" t="s">
        <v>2012</v>
      </c>
      <c r="I3597" t="s">
        <v>1855</v>
      </c>
      <c r="J3597" t="s">
        <v>1987</v>
      </c>
      <c r="K3597" t="s">
        <v>32</v>
      </c>
      <c r="L3597" s="24">
        <v>-2340.8000000000002</v>
      </c>
      <c r="M3597" s="25">
        <f>+VLOOKUP(E3597, TC!A:D, 4, FALSE())</f>
        <v>1.0872499987846911</v>
      </c>
      <c r="N3597" s="24">
        <f t="shared" si="280"/>
        <v>-2545.0347971552051</v>
      </c>
      <c r="O3597" t="str">
        <f t="shared" si="281"/>
        <v>NOTAS</v>
      </c>
      <c r="P3597" t="str">
        <f t="shared" si="282"/>
        <v>2025</v>
      </c>
      <c r="Q3597" t="str">
        <f t="shared" si="283"/>
        <v>03</v>
      </c>
      <c r="R3597" t="str">
        <f>+IFERROR(VLOOKUP(I3597, Listado!A:B, 2, FALSE()), "COMERCIALIZADORA INTERNACIONAL CARIBBEAN EXOTICS S A")</f>
        <v>PIEDRAHITA PEREZ MARIANA</v>
      </c>
      <c r="S3597" s="25">
        <f>+VLOOKUP(E3597, TC!A:D, 2, FALSE())</f>
        <v>4114.18</v>
      </c>
      <c r="T3597" t="str">
        <f t="shared" si="284"/>
        <v>EUR</v>
      </c>
    </row>
    <row r="3598" spans="1:20" ht="18.75" hidden="1" customHeight="1" x14ac:dyDescent="0.25">
      <c r="A3598" t="s">
        <v>2406</v>
      </c>
      <c r="B3598" t="s">
        <v>5</v>
      </c>
      <c r="C3598" t="s">
        <v>1970</v>
      </c>
      <c r="D3598" s="24">
        <v>2244</v>
      </c>
      <c r="E3598" t="s">
        <v>1666</v>
      </c>
      <c r="F3598" t="s">
        <v>128</v>
      </c>
      <c r="G3598" t="s">
        <v>110</v>
      </c>
      <c r="H3598" t="s">
        <v>2012</v>
      </c>
      <c r="I3598" t="s">
        <v>1851</v>
      </c>
      <c r="J3598" t="s">
        <v>1940</v>
      </c>
      <c r="K3598" t="s">
        <v>42</v>
      </c>
      <c r="L3598" s="24">
        <v>-964.75</v>
      </c>
      <c r="M3598" s="25">
        <f>+VLOOKUP(E3598, TC!A:D, 4, FALSE())</f>
        <v>1.0872499987846911</v>
      </c>
      <c r="N3598" s="24">
        <f t="shared" si="280"/>
        <v>-964.75</v>
      </c>
      <c r="O3598" t="str">
        <f t="shared" si="281"/>
        <v>NOTAS</v>
      </c>
      <c r="P3598" t="str">
        <f t="shared" si="282"/>
        <v>2025</v>
      </c>
      <c r="Q3598" t="str">
        <f t="shared" si="283"/>
        <v>03</v>
      </c>
      <c r="R3598" t="str">
        <f>+IFERROR(VLOOKUP(I3598, Listado!A:B, 2, FALSE()), "COMERCIALIZADORA INTERNACIONAL CARIBBEAN EXOTICS S A")</f>
        <v>PEREZ MEJIA MARIA PAULINA</v>
      </c>
      <c r="S3598" s="25">
        <f>+VLOOKUP(E3598, TC!A:D, 2, FALSE())</f>
        <v>4114.18</v>
      </c>
      <c r="T3598" t="str">
        <f t="shared" si="284"/>
        <v>USD</v>
      </c>
    </row>
    <row r="3599" spans="1:20" ht="18.75" hidden="1" customHeight="1" x14ac:dyDescent="0.25">
      <c r="A3599" t="s">
        <v>2406</v>
      </c>
      <c r="B3599" t="s">
        <v>5</v>
      </c>
      <c r="C3599" t="s">
        <v>1970</v>
      </c>
      <c r="D3599" s="24">
        <v>2245</v>
      </c>
      <c r="E3599" t="s">
        <v>1666</v>
      </c>
      <c r="F3599" t="s">
        <v>128</v>
      </c>
      <c r="G3599" t="s">
        <v>110</v>
      </c>
      <c r="H3599" t="s">
        <v>2012</v>
      </c>
      <c r="I3599" t="s">
        <v>1851</v>
      </c>
      <c r="J3599" t="s">
        <v>1940</v>
      </c>
      <c r="K3599" t="s">
        <v>42</v>
      </c>
      <c r="L3599" s="24">
        <v>-759.25</v>
      </c>
      <c r="M3599" s="25">
        <f>+VLOOKUP(E3599, TC!A:D, 4, FALSE())</f>
        <v>1.0872499987846911</v>
      </c>
      <c r="N3599" s="24">
        <f t="shared" si="280"/>
        <v>-759.25</v>
      </c>
      <c r="O3599" t="str">
        <f t="shared" si="281"/>
        <v>NOTAS</v>
      </c>
      <c r="P3599" t="str">
        <f t="shared" si="282"/>
        <v>2025</v>
      </c>
      <c r="Q3599" t="str">
        <f t="shared" si="283"/>
        <v>03</v>
      </c>
      <c r="R3599" t="str">
        <f>+IFERROR(VLOOKUP(I3599, Listado!A:B, 2, FALSE()), "COMERCIALIZADORA INTERNACIONAL CARIBBEAN EXOTICS S A")</f>
        <v>PEREZ MEJIA MARIA PAULINA</v>
      </c>
      <c r="S3599" s="25">
        <f>+VLOOKUP(E3599, TC!A:D, 2, FALSE())</f>
        <v>4114.18</v>
      </c>
      <c r="T3599" t="str">
        <f t="shared" si="284"/>
        <v>USD</v>
      </c>
    </row>
    <row r="3600" spans="1:20" ht="18.75" hidden="1" customHeight="1" x14ac:dyDescent="0.25">
      <c r="A3600" t="s">
        <v>2406</v>
      </c>
      <c r="B3600" t="s">
        <v>5</v>
      </c>
      <c r="C3600" t="s">
        <v>1913</v>
      </c>
      <c r="D3600" s="24">
        <v>11282</v>
      </c>
      <c r="E3600" t="s">
        <v>1666</v>
      </c>
      <c r="F3600" t="s">
        <v>99</v>
      </c>
      <c r="G3600" t="s">
        <v>113</v>
      </c>
      <c r="I3600" t="s">
        <v>1843</v>
      </c>
      <c r="J3600" t="s">
        <v>1915</v>
      </c>
      <c r="K3600" t="s">
        <v>2021</v>
      </c>
      <c r="L3600" s="24">
        <v>201608</v>
      </c>
      <c r="M3600" s="25">
        <f>+VLOOKUP(E3600, TC!A:D, 4, FALSE())</f>
        <v>1.0872499987846911</v>
      </c>
      <c r="N3600" s="24">
        <f t="shared" si="280"/>
        <v>201608</v>
      </c>
      <c r="O3600" t="str">
        <f t="shared" si="281"/>
        <v>FACTURA</v>
      </c>
      <c r="P3600" t="str">
        <f t="shared" si="282"/>
        <v>2025</v>
      </c>
      <c r="Q3600" t="str">
        <f t="shared" si="283"/>
        <v>03</v>
      </c>
      <c r="R3600" t="str">
        <f>+IFERROR(VLOOKUP(I3600, Listado!A:B, 2, FALSE()), "COMERCIALIZADORA INTERNACIONAL CARIBBEAN EXOTICS S A")</f>
        <v>LONDOÑO ECHEVERRI ALEJANDRA</v>
      </c>
      <c r="S3600" s="25">
        <f>+VLOOKUP(E3600, TC!A:D, 2, FALSE())</f>
        <v>4114.18</v>
      </c>
      <c r="T3600" t="str">
        <f t="shared" si="284"/>
        <v>COP</v>
      </c>
    </row>
    <row r="3601" spans="1:20" ht="18.75" hidden="1" customHeight="1" x14ac:dyDescent="0.25">
      <c r="A3601" t="s">
        <v>2406</v>
      </c>
      <c r="B3601" t="s">
        <v>5</v>
      </c>
      <c r="C3601" t="s">
        <v>1913</v>
      </c>
      <c r="D3601" s="24">
        <v>11282</v>
      </c>
      <c r="E3601" t="s">
        <v>1666</v>
      </c>
      <c r="F3601" t="s">
        <v>99</v>
      </c>
      <c r="G3601" t="s">
        <v>113</v>
      </c>
      <c r="I3601" t="s">
        <v>1843</v>
      </c>
      <c r="J3601" t="s">
        <v>1915</v>
      </c>
      <c r="K3601" t="s">
        <v>2021</v>
      </c>
      <c r="L3601" s="24">
        <v>73700</v>
      </c>
      <c r="M3601" s="25">
        <f>+VLOOKUP(E3601, TC!A:D, 4, FALSE())</f>
        <v>1.0872499987846911</v>
      </c>
      <c r="N3601" s="24">
        <f t="shared" si="280"/>
        <v>73700</v>
      </c>
      <c r="O3601" t="str">
        <f t="shared" si="281"/>
        <v>FACTURA</v>
      </c>
      <c r="P3601" t="str">
        <f t="shared" si="282"/>
        <v>2025</v>
      </c>
      <c r="Q3601" t="str">
        <f t="shared" si="283"/>
        <v>03</v>
      </c>
      <c r="R3601" t="str">
        <f>+IFERROR(VLOOKUP(I3601, Listado!A:B, 2, FALSE()), "COMERCIALIZADORA INTERNACIONAL CARIBBEAN EXOTICS S A")</f>
        <v>LONDOÑO ECHEVERRI ALEJANDRA</v>
      </c>
      <c r="S3601" s="25">
        <f>+VLOOKUP(E3601, TC!A:D, 2, FALSE())</f>
        <v>4114.18</v>
      </c>
      <c r="T3601" t="str">
        <f t="shared" si="284"/>
        <v>COP</v>
      </c>
    </row>
    <row r="3602" spans="1:20" ht="18.75" hidden="1" customHeight="1" x14ac:dyDescent="0.25">
      <c r="A3602" t="s">
        <v>2406</v>
      </c>
      <c r="B3602" t="s">
        <v>5</v>
      </c>
      <c r="C3602" t="s">
        <v>1913</v>
      </c>
      <c r="D3602" s="24">
        <v>11282</v>
      </c>
      <c r="E3602" t="s">
        <v>1666</v>
      </c>
      <c r="F3602" t="s">
        <v>99</v>
      </c>
      <c r="G3602" t="s">
        <v>113</v>
      </c>
      <c r="I3602" t="s">
        <v>1843</v>
      </c>
      <c r="J3602" t="s">
        <v>1915</v>
      </c>
      <c r="K3602" t="s">
        <v>2021</v>
      </c>
      <c r="L3602" s="24">
        <v>60720</v>
      </c>
      <c r="M3602" s="25">
        <f>+VLOOKUP(E3602, TC!A:D, 4, FALSE())</f>
        <v>1.0872499987846911</v>
      </c>
      <c r="N3602" s="24">
        <f t="shared" si="280"/>
        <v>60720</v>
      </c>
      <c r="O3602" t="str">
        <f t="shared" si="281"/>
        <v>FACTURA</v>
      </c>
      <c r="P3602" t="str">
        <f t="shared" si="282"/>
        <v>2025</v>
      </c>
      <c r="Q3602" t="str">
        <f t="shared" si="283"/>
        <v>03</v>
      </c>
      <c r="R3602" t="str">
        <f>+IFERROR(VLOOKUP(I3602, Listado!A:B, 2, FALSE()), "COMERCIALIZADORA INTERNACIONAL CARIBBEAN EXOTICS S A")</f>
        <v>LONDOÑO ECHEVERRI ALEJANDRA</v>
      </c>
      <c r="S3602" s="25">
        <f>+VLOOKUP(E3602, TC!A:D, 2, FALSE())</f>
        <v>4114.18</v>
      </c>
      <c r="T3602" t="str">
        <f t="shared" si="284"/>
        <v>COP</v>
      </c>
    </row>
    <row r="3603" spans="1:20" ht="18.75" hidden="1" customHeight="1" x14ac:dyDescent="0.25">
      <c r="A3603" t="s">
        <v>2406</v>
      </c>
      <c r="B3603" t="s">
        <v>5</v>
      </c>
      <c r="C3603" t="s">
        <v>1913</v>
      </c>
      <c r="D3603" s="24">
        <v>11282</v>
      </c>
      <c r="E3603" t="s">
        <v>1666</v>
      </c>
      <c r="F3603" t="s">
        <v>99</v>
      </c>
      <c r="G3603" t="s">
        <v>113</v>
      </c>
      <c r="I3603" t="s">
        <v>1843</v>
      </c>
      <c r="J3603" t="s">
        <v>1915</v>
      </c>
      <c r="K3603" t="s">
        <v>2021</v>
      </c>
      <c r="L3603" s="24">
        <v>8360</v>
      </c>
      <c r="M3603" s="25">
        <f>+VLOOKUP(E3603, TC!A:D, 4, FALSE())</f>
        <v>1.0872499987846911</v>
      </c>
      <c r="N3603" s="24">
        <f t="shared" si="280"/>
        <v>8360</v>
      </c>
      <c r="O3603" t="str">
        <f t="shared" si="281"/>
        <v>FACTURA</v>
      </c>
      <c r="P3603" t="str">
        <f t="shared" si="282"/>
        <v>2025</v>
      </c>
      <c r="Q3603" t="str">
        <f t="shared" si="283"/>
        <v>03</v>
      </c>
      <c r="R3603" t="str">
        <f>+IFERROR(VLOOKUP(I3603, Listado!A:B, 2, FALSE()), "COMERCIALIZADORA INTERNACIONAL CARIBBEAN EXOTICS S A")</f>
        <v>LONDOÑO ECHEVERRI ALEJANDRA</v>
      </c>
      <c r="S3603" s="25">
        <f>+VLOOKUP(E3603, TC!A:D, 2, FALSE())</f>
        <v>4114.18</v>
      </c>
      <c r="T3603" t="str">
        <f t="shared" si="284"/>
        <v>COP</v>
      </c>
    </row>
    <row r="3604" spans="1:20" ht="18.75" hidden="1" customHeight="1" x14ac:dyDescent="0.25">
      <c r="A3604" t="s">
        <v>2406</v>
      </c>
      <c r="B3604" t="s">
        <v>5</v>
      </c>
      <c r="C3604" t="s">
        <v>1913</v>
      </c>
      <c r="D3604" s="24">
        <v>11282</v>
      </c>
      <c r="E3604" t="s">
        <v>1666</v>
      </c>
      <c r="F3604" t="s">
        <v>99</v>
      </c>
      <c r="G3604" t="s">
        <v>113</v>
      </c>
      <c r="I3604" t="s">
        <v>1843</v>
      </c>
      <c r="J3604" t="s">
        <v>1915</v>
      </c>
      <c r="K3604" t="s">
        <v>2021</v>
      </c>
      <c r="L3604" s="24">
        <v>20680</v>
      </c>
      <c r="M3604" s="25">
        <f>+VLOOKUP(E3604, TC!A:D, 4, FALSE())</f>
        <v>1.0872499987846911</v>
      </c>
      <c r="N3604" s="24">
        <f t="shared" si="280"/>
        <v>20680</v>
      </c>
      <c r="O3604" t="str">
        <f t="shared" si="281"/>
        <v>FACTURA</v>
      </c>
      <c r="P3604" t="str">
        <f t="shared" si="282"/>
        <v>2025</v>
      </c>
      <c r="Q3604" t="str">
        <f t="shared" si="283"/>
        <v>03</v>
      </c>
      <c r="R3604" t="str">
        <f>+IFERROR(VLOOKUP(I3604, Listado!A:B, 2, FALSE()), "COMERCIALIZADORA INTERNACIONAL CARIBBEAN EXOTICS S A")</f>
        <v>LONDOÑO ECHEVERRI ALEJANDRA</v>
      </c>
      <c r="S3604" s="25">
        <f>+VLOOKUP(E3604, TC!A:D, 2, FALSE())</f>
        <v>4114.18</v>
      </c>
      <c r="T3604" t="str">
        <f t="shared" si="284"/>
        <v>COP</v>
      </c>
    </row>
    <row r="3605" spans="1:20" ht="18.75" hidden="1" customHeight="1" x14ac:dyDescent="0.25">
      <c r="A3605" t="s">
        <v>2406</v>
      </c>
      <c r="B3605" t="s">
        <v>5</v>
      </c>
      <c r="C3605" t="s">
        <v>1913</v>
      </c>
      <c r="D3605" s="24">
        <v>11282</v>
      </c>
      <c r="E3605" t="s">
        <v>1666</v>
      </c>
      <c r="F3605" t="s">
        <v>99</v>
      </c>
      <c r="G3605" t="s">
        <v>113</v>
      </c>
      <c r="I3605" t="s">
        <v>1843</v>
      </c>
      <c r="J3605" t="s">
        <v>1915</v>
      </c>
      <c r="K3605" t="s">
        <v>2021</v>
      </c>
      <c r="L3605" s="24">
        <v>9020</v>
      </c>
      <c r="M3605" s="25">
        <f>+VLOOKUP(E3605, TC!A:D, 4, FALSE())</f>
        <v>1.0872499987846911</v>
      </c>
      <c r="N3605" s="24">
        <f t="shared" si="280"/>
        <v>9020</v>
      </c>
      <c r="O3605" t="str">
        <f t="shared" si="281"/>
        <v>FACTURA</v>
      </c>
      <c r="P3605" t="str">
        <f t="shared" si="282"/>
        <v>2025</v>
      </c>
      <c r="Q3605" t="str">
        <f t="shared" si="283"/>
        <v>03</v>
      </c>
      <c r="R3605" t="str">
        <f>+IFERROR(VLOOKUP(I3605, Listado!A:B, 2, FALSE()), "COMERCIALIZADORA INTERNACIONAL CARIBBEAN EXOTICS S A")</f>
        <v>LONDOÑO ECHEVERRI ALEJANDRA</v>
      </c>
      <c r="S3605" s="25">
        <f>+VLOOKUP(E3605, TC!A:D, 2, FALSE())</f>
        <v>4114.18</v>
      </c>
      <c r="T3605" t="str">
        <f t="shared" si="284"/>
        <v>COP</v>
      </c>
    </row>
    <row r="3606" spans="1:20" ht="18.75" hidden="1" customHeight="1" x14ac:dyDescent="0.25">
      <c r="A3606" t="s">
        <v>2406</v>
      </c>
      <c r="B3606" t="s">
        <v>5</v>
      </c>
      <c r="C3606" t="s">
        <v>1913</v>
      </c>
      <c r="D3606" s="24">
        <v>11282</v>
      </c>
      <c r="E3606" t="s">
        <v>1666</v>
      </c>
      <c r="F3606" t="s">
        <v>99</v>
      </c>
      <c r="G3606" t="s">
        <v>113</v>
      </c>
      <c r="I3606" t="s">
        <v>1843</v>
      </c>
      <c r="J3606" t="s">
        <v>1915</v>
      </c>
      <c r="K3606" t="s">
        <v>2021</v>
      </c>
      <c r="L3606" s="24">
        <v>2112</v>
      </c>
      <c r="M3606" s="25">
        <f>+VLOOKUP(E3606, TC!A:D, 4, FALSE())</f>
        <v>1.0872499987846911</v>
      </c>
      <c r="N3606" s="24">
        <f t="shared" si="280"/>
        <v>2112</v>
      </c>
      <c r="O3606" t="str">
        <f t="shared" si="281"/>
        <v>FACTURA</v>
      </c>
      <c r="P3606" t="str">
        <f t="shared" si="282"/>
        <v>2025</v>
      </c>
      <c r="Q3606" t="str">
        <f t="shared" si="283"/>
        <v>03</v>
      </c>
      <c r="R3606" t="str">
        <f>+IFERROR(VLOOKUP(I3606, Listado!A:B, 2, FALSE()), "COMERCIALIZADORA INTERNACIONAL CARIBBEAN EXOTICS S A")</f>
        <v>LONDOÑO ECHEVERRI ALEJANDRA</v>
      </c>
      <c r="S3606" s="25">
        <f>+VLOOKUP(E3606, TC!A:D, 2, FALSE())</f>
        <v>4114.18</v>
      </c>
      <c r="T3606" t="str">
        <f t="shared" si="284"/>
        <v>COP</v>
      </c>
    </row>
    <row r="3607" spans="1:20" ht="18.75" hidden="1" customHeight="1" x14ac:dyDescent="0.25">
      <c r="A3607" t="s">
        <v>2406</v>
      </c>
      <c r="B3607" t="s">
        <v>5</v>
      </c>
      <c r="C3607" t="s">
        <v>1970</v>
      </c>
      <c r="D3607" s="24">
        <v>2246</v>
      </c>
      <c r="E3607" t="s">
        <v>1666</v>
      </c>
      <c r="F3607" t="s">
        <v>128</v>
      </c>
      <c r="G3607" t="s">
        <v>110</v>
      </c>
      <c r="H3607" t="s">
        <v>2012</v>
      </c>
      <c r="I3607" t="s">
        <v>1850</v>
      </c>
      <c r="J3607" t="s">
        <v>1919</v>
      </c>
      <c r="K3607" t="s">
        <v>1956</v>
      </c>
      <c r="L3607" s="24">
        <v>-11764</v>
      </c>
      <c r="M3607" s="25">
        <f>+VLOOKUP(E3607, TC!A:D, 4, FALSE())</f>
        <v>1.0872499987846911</v>
      </c>
      <c r="N3607" s="24">
        <f t="shared" si="280"/>
        <v>-11764</v>
      </c>
      <c r="O3607" t="str">
        <f t="shared" si="281"/>
        <v>NOTAS</v>
      </c>
      <c r="P3607" t="str">
        <f t="shared" si="282"/>
        <v>2025</v>
      </c>
      <c r="Q3607" t="str">
        <f t="shared" si="283"/>
        <v>03</v>
      </c>
      <c r="R3607" t="str">
        <f>+IFERROR(VLOOKUP(I3607, Listado!A:B, 2, FALSE()), "COMERCIALIZADORA INTERNACIONAL CARIBBEAN EXOTICS S A")</f>
        <v>PEREZ MEJIA MARIA PAULINA</v>
      </c>
      <c r="S3607" s="25">
        <f>+VLOOKUP(E3607, TC!A:D, 2, FALSE())</f>
        <v>4114.18</v>
      </c>
      <c r="T3607" t="str">
        <f t="shared" si="284"/>
        <v>USD</v>
      </c>
    </row>
    <row r="3608" spans="1:20" ht="18.75" hidden="1" customHeight="1" x14ac:dyDescent="0.25">
      <c r="A3608" t="s">
        <v>2406</v>
      </c>
      <c r="B3608" t="s">
        <v>5</v>
      </c>
      <c r="C3608" t="s">
        <v>1970</v>
      </c>
      <c r="D3608" s="24">
        <v>2247</v>
      </c>
      <c r="E3608" t="s">
        <v>1666</v>
      </c>
      <c r="F3608" t="s">
        <v>128</v>
      </c>
      <c r="G3608" t="s">
        <v>110</v>
      </c>
      <c r="H3608" t="s">
        <v>2012</v>
      </c>
      <c r="I3608" t="s">
        <v>1848</v>
      </c>
      <c r="J3608" t="s">
        <v>1917</v>
      </c>
      <c r="K3608" t="s">
        <v>1953</v>
      </c>
      <c r="L3608" s="24">
        <v>-2335.85</v>
      </c>
      <c r="M3608" s="25">
        <f>+VLOOKUP(E3608, TC!A:D, 4, FALSE())</f>
        <v>1.0872499987846911</v>
      </c>
      <c r="N3608" s="24">
        <f t="shared" si="280"/>
        <v>-2335.85</v>
      </c>
      <c r="O3608" t="str">
        <f t="shared" si="281"/>
        <v>NOTAS</v>
      </c>
      <c r="P3608" t="str">
        <f t="shared" si="282"/>
        <v>2025</v>
      </c>
      <c r="Q3608" t="str">
        <f t="shared" si="283"/>
        <v>03</v>
      </c>
      <c r="R3608" t="str">
        <f>+IFERROR(VLOOKUP(I3608, Listado!A:B, 2, FALSE()), "COMERCIALIZADORA INTERNACIONAL CARIBBEAN EXOTICS S A")</f>
        <v>PEREZ MEJIA MARIA PAULINA</v>
      </c>
      <c r="S3608" s="25">
        <f>+VLOOKUP(E3608, TC!A:D, 2, FALSE())</f>
        <v>4114.18</v>
      </c>
      <c r="T3608" t="str">
        <f t="shared" si="284"/>
        <v>USD</v>
      </c>
    </row>
    <row r="3609" spans="1:20" ht="18.75" hidden="1" customHeight="1" x14ac:dyDescent="0.25">
      <c r="A3609" t="s">
        <v>2406</v>
      </c>
      <c r="B3609" t="s">
        <v>5</v>
      </c>
      <c r="C3609" t="s">
        <v>1970</v>
      </c>
      <c r="D3609" s="24">
        <v>2248</v>
      </c>
      <c r="E3609" t="s">
        <v>1666</v>
      </c>
      <c r="F3609" t="s">
        <v>1924</v>
      </c>
      <c r="G3609" t="s">
        <v>110</v>
      </c>
      <c r="H3609" t="s">
        <v>2012</v>
      </c>
      <c r="I3609" t="s">
        <v>1848</v>
      </c>
      <c r="J3609" t="s">
        <v>1917</v>
      </c>
      <c r="K3609" t="s">
        <v>1953</v>
      </c>
      <c r="L3609" s="24">
        <v>-373.48</v>
      </c>
      <c r="M3609" s="25">
        <f>+VLOOKUP(E3609, TC!A:D, 4, FALSE())</f>
        <v>1.0872499987846911</v>
      </c>
      <c r="N3609" s="24">
        <f t="shared" si="280"/>
        <v>-406.06612954610642</v>
      </c>
      <c r="O3609" t="str">
        <f t="shared" si="281"/>
        <v>NOTAS</v>
      </c>
      <c r="P3609" t="str">
        <f t="shared" si="282"/>
        <v>2025</v>
      </c>
      <c r="Q3609" t="str">
        <f t="shared" si="283"/>
        <v>03</v>
      </c>
      <c r="R3609" t="str">
        <f>+IFERROR(VLOOKUP(I3609, Listado!A:B, 2, FALSE()), "COMERCIALIZADORA INTERNACIONAL CARIBBEAN EXOTICS S A")</f>
        <v>PEREZ MEJIA MARIA PAULINA</v>
      </c>
      <c r="S3609" s="25">
        <f>+VLOOKUP(E3609, TC!A:D, 2, FALSE())</f>
        <v>4114.18</v>
      </c>
      <c r="T3609" t="str">
        <f t="shared" si="284"/>
        <v>EUR</v>
      </c>
    </row>
    <row r="3610" spans="1:20" ht="18.75" hidden="1" customHeight="1" x14ac:dyDescent="0.25">
      <c r="A3610" t="s">
        <v>2406</v>
      </c>
      <c r="B3610" t="s">
        <v>5</v>
      </c>
      <c r="C3610" t="s">
        <v>1913</v>
      </c>
      <c r="D3610" s="24">
        <v>11283</v>
      </c>
      <c r="E3610" t="s">
        <v>1666</v>
      </c>
      <c r="F3610" t="s">
        <v>99</v>
      </c>
      <c r="G3610" t="s">
        <v>113</v>
      </c>
      <c r="I3610" t="s">
        <v>2162</v>
      </c>
      <c r="J3610" t="s">
        <v>1915</v>
      </c>
      <c r="K3610" t="s">
        <v>2021</v>
      </c>
      <c r="L3610" s="24">
        <v>55000</v>
      </c>
      <c r="M3610" s="25">
        <f>+VLOOKUP(E3610, TC!A:D, 4, FALSE())</f>
        <v>1.0872499987846911</v>
      </c>
      <c r="N3610" s="24">
        <f t="shared" si="280"/>
        <v>55000</v>
      </c>
      <c r="O3610" t="str">
        <f t="shared" si="281"/>
        <v>FACTURA</v>
      </c>
      <c r="P3610" t="str">
        <f t="shared" si="282"/>
        <v>2025</v>
      </c>
      <c r="Q3610" t="str">
        <f t="shared" si="283"/>
        <v>03</v>
      </c>
      <c r="R3610" t="str">
        <f>+IFERROR(VLOOKUP(I3610, Listado!A:B, 2, FALSE()), "COMERCIALIZADORA INTERNACIONAL CARIBBEAN EXOTICS S A")</f>
        <v>COMERCIALIZADORA INTERNACIONAL CARIBBEAN EXOTICS S A</v>
      </c>
      <c r="S3610" s="25">
        <f>+VLOOKUP(E3610, TC!A:D, 2, FALSE())</f>
        <v>4114.18</v>
      </c>
      <c r="T3610" t="str">
        <f t="shared" si="284"/>
        <v>COP</v>
      </c>
    </row>
    <row r="3611" spans="1:20" ht="18.75" hidden="1" customHeight="1" x14ac:dyDescent="0.25">
      <c r="A3611" t="s">
        <v>2406</v>
      </c>
      <c r="B3611" t="s">
        <v>5</v>
      </c>
      <c r="C3611" t="s">
        <v>1913</v>
      </c>
      <c r="D3611" s="24">
        <v>11283</v>
      </c>
      <c r="E3611" t="s">
        <v>1666</v>
      </c>
      <c r="F3611" t="s">
        <v>99</v>
      </c>
      <c r="G3611" t="s">
        <v>113</v>
      </c>
      <c r="I3611" t="s">
        <v>2162</v>
      </c>
      <c r="J3611" t="s">
        <v>1915</v>
      </c>
      <c r="K3611" t="s">
        <v>2021</v>
      </c>
      <c r="L3611" s="24">
        <v>53900</v>
      </c>
      <c r="M3611" s="25">
        <f>+VLOOKUP(E3611, TC!A:D, 4, FALSE())</f>
        <v>1.0872499987846911</v>
      </c>
      <c r="N3611" s="24">
        <f t="shared" si="280"/>
        <v>53900</v>
      </c>
      <c r="O3611" t="str">
        <f t="shared" si="281"/>
        <v>FACTURA</v>
      </c>
      <c r="P3611" t="str">
        <f t="shared" si="282"/>
        <v>2025</v>
      </c>
      <c r="Q3611" t="str">
        <f t="shared" si="283"/>
        <v>03</v>
      </c>
      <c r="R3611" t="str">
        <f>+IFERROR(VLOOKUP(I3611, Listado!A:B, 2, FALSE()), "COMERCIALIZADORA INTERNACIONAL CARIBBEAN EXOTICS S A")</f>
        <v>COMERCIALIZADORA INTERNACIONAL CARIBBEAN EXOTICS S A</v>
      </c>
      <c r="S3611" s="25">
        <f>+VLOOKUP(E3611, TC!A:D, 2, FALSE())</f>
        <v>4114.18</v>
      </c>
      <c r="T3611" t="str">
        <f t="shared" si="284"/>
        <v>COP</v>
      </c>
    </row>
    <row r="3612" spans="1:20" ht="18.75" hidden="1" customHeight="1" x14ac:dyDescent="0.25">
      <c r="A3612" t="s">
        <v>2406</v>
      </c>
      <c r="B3612" t="s">
        <v>5</v>
      </c>
      <c r="C3612" t="s">
        <v>1913</v>
      </c>
      <c r="D3612" s="24">
        <v>11283</v>
      </c>
      <c r="E3612" t="s">
        <v>1666</v>
      </c>
      <c r="F3612" t="s">
        <v>99</v>
      </c>
      <c r="G3612" t="s">
        <v>113</v>
      </c>
      <c r="I3612" t="s">
        <v>2162</v>
      </c>
      <c r="J3612" t="s">
        <v>1915</v>
      </c>
      <c r="K3612" t="s">
        <v>2021</v>
      </c>
      <c r="L3612" s="24">
        <v>29480</v>
      </c>
      <c r="M3612" s="25">
        <f>+VLOOKUP(E3612, TC!A:D, 4, FALSE())</f>
        <v>1.0872499987846911</v>
      </c>
      <c r="N3612" s="24">
        <f t="shared" si="280"/>
        <v>29480</v>
      </c>
      <c r="O3612" t="str">
        <f t="shared" si="281"/>
        <v>FACTURA</v>
      </c>
      <c r="P3612" t="str">
        <f t="shared" si="282"/>
        <v>2025</v>
      </c>
      <c r="Q3612" t="str">
        <f t="shared" si="283"/>
        <v>03</v>
      </c>
      <c r="R3612" t="str">
        <f>+IFERROR(VLOOKUP(I3612, Listado!A:B, 2, FALSE()), "COMERCIALIZADORA INTERNACIONAL CARIBBEAN EXOTICS S A")</f>
        <v>COMERCIALIZADORA INTERNACIONAL CARIBBEAN EXOTICS S A</v>
      </c>
      <c r="S3612" s="25">
        <f>+VLOOKUP(E3612, TC!A:D, 2, FALSE())</f>
        <v>4114.18</v>
      </c>
      <c r="T3612" t="str">
        <f t="shared" si="284"/>
        <v>COP</v>
      </c>
    </row>
    <row r="3613" spans="1:20" ht="18.75" hidden="1" customHeight="1" x14ac:dyDescent="0.25">
      <c r="A3613" t="s">
        <v>2406</v>
      </c>
      <c r="B3613" t="s">
        <v>5</v>
      </c>
      <c r="C3613" t="s">
        <v>1913</v>
      </c>
      <c r="D3613" s="24">
        <v>11283</v>
      </c>
      <c r="E3613" t="s">
        <v>1666</v>
      </c>
      <c r="F3613" t="s">
        <v>99</v>
      </c>
      <c r="G3613" t="s">
        <v>113</v>
      </c>
      <c r="I3613" t="s">
        <v>2162</v>
      </c>
      <c r="J3613" t="s">
        <v>1915</v>
      </c>
      <c r="K3613" t="s">
        <v>2021</v>
      </c>
      <c r="L3613" s="24">
        <v>27940</v>
      </c>
      <c r="M3613" s="25">
        <f>+VLOOKUP(E3613, TC!A:D, 4, FALSE())</f>
        <v>1.0872499987846911</v>
      </c>
      <c r="N3613" s="24">
        <f t="shared" si="280"/>
        <v>27940</v>
      </c>
      <c r="O3613" t="str">
        <f t="shared" si="281"/>
        <v>FACTURA</v>
      </c>
      <c r="P3613" t="str">
        <f t="shared" si="282"/>
        <v>2025</v>
      </c>
      <c r="Q3613" t="str">
        <f t="shared" si="283"/>
        <v>03</v>
      </c>
      <c r="R3613" t="str">
        <f>+IFERROR(VLOOKUP(I3613, Listado!A:B, 2, FALSE()), "COMERCIALIZADORA INTERNACIONAL CARIBBEAN EXOTICS S A")</f>
        <v>COMERCIALIZADORA INTERNACIONAL CARIBBEAN EXOTICS S A</v>
      </c>
      <c r="S3613" s="25">
        <f>+VLOOKUP(E3613, TC!A:D, 2, FALSE())</f>
        <v>4114.18</v>
      </c>
      <c r="T3613" t="str">
        <f t="shared" si="284"/>
        <v>COP</v>
      </c>
    </row>
    <row r="3614" spans="1:20" ht="18.75" hidden="1" customHeight="1" x14ac:dyDescent="0.25">
      <c r="A3614" t="s">
        <v>2406</v>
      </c>
      <c r="B3614" t="s">
        <v>5</v>
      </c>
      <c r="C3614" t="s">
        <v>1913</v>
      </c>
      <c r="D3614" s="24">
        <v>11283</v>
      </c>
      <c r="E3614" t="s">
        <v>1666</v>
      </c>
      <c r="F3614" t="s">
        <v>99</v>
      </c>
      <c r="G3614" t="s">
        <v>113</v>
      </c>
      <c r="I3614" t="s">
        <v>2162</v>
      </c>
      <c r="J3614" t="s">
        <v>1915</v>
      </c>
      <c r="K3614" t="s">
        <v>2021</v>
      </c>
      <c r="L3614" s="24">
        <v>8580</v>
      </c>
      <c r="M3614" s="25">
        <f>+VLOOKUP(E3614, TC!A:D, 4, FALSE())</f>
        <v>1.0872499987846911</v>
      </c>
      <c r="N3614" s="24">
        <f t="shared" si="280"/>
        <v>8580</v>
      </c>
      <c r="O3614" t="str">
        <f t="shared" si="281"/>
        <v>FACTURA</v>
      </c>
      <c r="P3614" t="str">
        <f t="shared" si="282"/>
        <v>2025</v>
      </c>
      <c r="Q3614" t="str">
        <f t="shared" si="283"/>
        <v>03</v>
      </c>
      <c r="R3614" t="str">
        <f>+IFERROR(VLOOKUP(I3614, Listado!A:B, 2, FALSE()), "COMERCIALIZADORA INTERNACIONAL CARIBBEAN EXOTICS S A")</f>
        <v>COMERCIALIZADORA INTERNACIONAL CARIBBEAN EXOTICS S A</v>
      </c>
      <c r="S3614" s="25">
        <f>+VLOOKUP(E3614, TC!A:D, 2, FALSE())</f>
        <v>4114.18</v>
      </c>
      <c r="T3614" t="str">
        <f t="shared" si="284"/>
        <v>COP</v>
      </c>
    </row>
    <row r="3615" spans="1:20" ht="18.75" hidden="1" customHeight="1" x14ac:dyDescent="0.25">
      <c r="A3615" t="s">
        <v>2406</v>
      </c>
      <c r="B3615" t="s">
        <v>5</v>
      </c>
      <c r="C3615" t="s">
        <v>1913</v>
      </c>
      <c r="D3615" s="24">
        <v>11283</v>
      </c>
      <c r="E3615" t="s">
        <v>1666</v>
      </c>
      <c r="F3615" t="s">
        <v>99</v>
      </c>
      <c r="G3615" t="s">
        <v>113</v>
      </c>
      <c r="I3615" t="s">
        <v>2162</v>
      </c>
      <c r="J3615" t="s">
        <v>1915</v>
      </c>
      <c r="K3615" t="s">
        <v>2021</v>
      </c>
      <c r="L3615" s="24">
        <v>1100</v>
      </c>
      <c r="M3615" s="25">
        <f>+VLOOKUP(E3615, TC!A:D, 4, FALSE())</f>
        <v>1.0872499987846911</v>
      </c>
      <c r="N3615" s="24">
        <f t="shared" si="280"/>
        <v>1100</v>
      </c>
      <c r="O3615" t="str">
        <f t="shared" si="281"/>
        <v>FACTURA</v>
      </c>
      <c r="P3615" t="str">
        <f t="shared" si="282"/>
        <v>2025</v>
      </c>
      <c r="Q3615" t="str">
        <f t="shared" si="283"/>
        <v>03</v>
      </c>
      <c r="R3615" t="str">
        <f>+IFERROR(VLOOKUP(I3615, Listado!A:B, 2, FALSE()), "COMERCIALIZADORA INTERNACIONAL CARIBBEAN EXOTICS S A")</f>
        <v>COMERCIALIZADORA INTERNACIONAL CARIBBEAN EXOTICS S A</v>
      </c>
      <c r="S3615" s="25">
        <f>+VLOOKUP(E3615, TC!A:D, 2, FALSE())</f>
        <v>4114.18</v>
      </c>
      <c r="T3615" t="str">
        <f t="shared" si="284"/>
        <v>COP</v>
      </c>
    </row>
    <row r="3616" spans="1:20" ht="18.75" hidden="1" customHeight="1" x14ac:dyDescent="0.25">
      <c r="A3616" t="s">
        <v>2406</v>
      </c>
      <c r="B3616" t="s">
        <v>5</v>
      </c>
      <c r="C3616" t="s">
        <v>1970</v>
      </c>
      <c r="D3616" s="24">
        <v>2249</v>
      </c>
      <c r="E3616" t="s">
        <v>1666</v>
      </c>
      <c r="F3616" t="s">
        <v>128</v>
      </c>
      <c r="G3616" t="s">
        <v>110</v>
      </c>
      <c r="H3616" t="s">
        <v>2012</v>
      </c>
      <c r="I3616" t="s">
        <v>1848</v>
      </c>
      <c r="J3616" t="s">
        <v>1917</v>
      </c>
      <c r="K3616" t="s">
        <v>1953</v>
      </c>
      <c r="L3616" s="24">
        <v>-1581.28</v>
      </c>
      <c r="M3616" s="25">
        <f>+VLOOKUP(E3616, TC!A:D, 4, FALSE())</f>
        <v>1.0872499987846911</v>
      </c>
      <c r="N3616" s="24">
        <f t="shared" si="280"/>
        <v>-1581.28</v>
      </c>
      <c r="O3616" t="str">
        <f t="shared" si="281"/>
        <v>NOTAS</v>
      </c>
      <c r="P3616" t="str">
        <f t="shared" si="282"/>
        <v>2025</v>
      </c>
      <c r="Q3616" t="str">
        <f t="shared" si="283"/>
        <v>03</v>
      </c>
      <c r="R3616" t="str">
        <f>+IFERROR(VLOOKUP(I3616, Listado!A:B, 2, FALSE()), "COMERCIALIZADORA INTERNACIONAL CARIBBEAN EXOTICS S A")</f>
        <v>PEREZ MEJIA MARIA PAULINA</v>
      </c>
      <c r="S3616" s="25">
        <f>+VLOOKUP(E3616, TC!A:D, 2, FALSE())</f>
        <v>4114.18</v>
      </c>
      <c r="T3616" t="str">
        <f t="shared" si="284"/>
        <v>USD</v>
      </c>
    </row>
    <row r="3617" spans="1:20" ht="18.75" hidden="1" customHeight="1" x14ac:dyDescent="0.25">
      <c r="A3617" t="s">
        <v>2406</v>
      </c>
      <c r="B3617" t="s">
        <v>1923</v>
      </c>
      <c r="C3617" t="s">
        <v>1913</v>
      </c>
      <c r="D3617" s="24">
        <v>5822</v>
      </c>
      <c r="E3617" t="s">
        <v>1666</v>
      </c>
      <c r="F3617" t="s">
        <v>128</v>
      </c>
      <c r="G3617" t="s">
        <v>110</v>
      </c>
      <c r="I3617" t="s">
        <v>1851</v>
      </c>
      <c r="J3617" t="s">
        <v>1940</v>
      </c>
      <c r="K3617" t="s">
        <v>1918</v>
      </c>
      <c r="L3617" s="24">
        <v>7.2</v>
      </c>
      <c r="M3617" s="25">
        <f>+VLOOKUP(E3617, TC!A:D, 4, FALSE())</f>
        <v>1.0872499987846911</v>
      </c>
      <c r="N3617" s="24">
        <f t="shared" si="280"/>
        <v>7.2</v>
      </c>
      <c r="O3617" t="str">
        <f t="shared" si="281"/>
        <v>FACTURA</v>
      </c>
      <c r="P3617" t="str">
        <f t="shared" si="282"/>
        <v>2025</v>
      </c>
      <c r="Q3617" t="str">
        <f t="shared" si="283"/>
        <v>03</v>
      </c>
      <c r="R3617" t="str">
        <f>+IFERROR(VLOOKUP(I3617, Listado!A:B, 2, FALSE()), "COMERCIALIZADORA INTERNACIONAL CARIBBEAN EXOTICS S A")</f>
        <v>PEREZ MEJIA MARIA PAULINA</v>
      </c>
      <c r="S3617" s="25">
        <f>+VLOOKUP(E3617, TC!A:D, 2, FALSE())</f>
        <v>4114.18</v>
      </c>
      <c r="T3617" t="str">
        <f t="shared" si="284"/>
        <v>USD</v>
      </c>
    </row>
    <row r="3618" spans="1:20" ht="18.75" hidden="1" customHeight="1" x14ac:dyDescent="0.25">
      <c r="A3618" t="s">
        <v>2406</v>
      </c>
      <c r="B3618" t="s">
        <v>5</v>
      </c>
      <c r="C3618" t="s">
        <v>1970</v>
      </c>
      <c r="D3618" s="24">
        <v>2250</v>
      </c>
      <c r="E3618" t="s">
        <v>1666</v>
      </c>
      <c r="F3618" t="s">
        <v>128</v>
      </c>
      <c r="G3618" t="s">
        <v>110</v>
      </c>
      <c r="H3618" t="s">
        <v>2012</v>
      </c>
      <c r="I3618" t="s">
        <v>1851</v>
      </c>
      <c r="J3618" t="s">
        <v>1940</v>
      </c>
      <c r="K3618" t="s">
        <v>42</v>
      </c>
      <c r="L3618" s="24">
        <v>-870.1</v>
      </c>
      <c r="M3618" s="25">
        <f>+VLOOKUP(E3618, TC!A:D, 4, FALSE())</f>
        <v>1.0872499987846911</v>
      </c>
      <c r="N3618" s="24">
        <f t="shared" si="280"/>
        <v>-870.1</v>
      </c>
      <c r="O3618" t="str">
        <f t="shared" si="281"/>
        <v>NOTAS</v>
      </c>
      <c r="P3618" t="str">
        <f t="shared" si="282"/>
        <v>2025</v>
      </c>
      <c r="Q3618" t="str">
        <f t="shared" si="283"/>
        <v>03</v>
      </c>
      <c r="R3618" t="str">
        <f>+IFERROR(VLOOKUP(I3618, Listado!A:B, 2, FALSE()), "COMERCIALIZADORA INTERNACIONAL CARIBBEAN EXOTICS S A")</f>
        <v>PEREZ MEJIA MARIA PAULINA</v>
      </c>
      <c r="S3618" s="25">
        <f>+VLOOKUP(E3618, TC!A:D, 2, FALSE())</f>
        <v>4114.18</v>
      </c>
      <c r="T3618" t="str">
        <f t="shared" si="284"/>
        <v>USD</v>
      </c>
    </row>
    <row r="3619" spans="1:20" ht="18.75" hidden="1" customHeight="1" x14ac:dyDescent="0.25">
      <c r="A3619" t="s">
        <v>2406</v>
      </c>
      <c r="B3619" t="s">
        <v>1923</v>
      </c>
      <c r="C3619" t="s">
        <v>1913</v>
      </c>
      <c r="D3619" s="24">
        <v>5823</v>
      </c>
      <c r="E3619" t="s">
        <v>1666</v>
      </c>
      <c r="F3619" t="s">
        <v>128</v>
      </c>
      <c r="G3619" t="s">
        <v>110</v>
      </c>
      <c r="I3619" t="s">
        <v>1851</v>
      </c>
      <c r="J3619" t="s">
        <v>1940</v>
      </c>
      <c r="K3619" t="s">
        <v>1918</v>
      </c>
      <c r="L3619" s="24">
        <v>2.88</v>
      </c>
      <c r="M3619" s="25">
        <f>+VLOOKUP(E3619, TC!A:D, 4, FALSE())</f>
        <v>1.0872499987846911</v>
      </c>
      <c r="N3619" s="24">
        <f t="shared" si="280"/>
        <v>2.88</v>
      </c>
      <c r="O3619" t="str">
        <f t="shared" si="281"/>
        <v>FACTURA</v>
      </c>
      <c r="P3619" t="str">
        <f t="shared" si="282"/>
        <v>2025</v>
      </c>
      <c r="Q3619" t="str">
        <f t="shared" si="283"/>
        <v>03</v>
      </c>
      <c r="R3619" t="str">
        <f>+IFERROR(VLOOKUP(I3619, Listado!A:B, 2, FALSE()), "COMERCIALIZADORA INTERNACIONAL CARIBBEAN EXOTICS S A")</f>
        <v>PEREZ MEJIA MARIA PAULINA</v>
      </c>
      <c r="S3619" s="25">
        <f>+VLOOKUP(E3619, TC!A:D, 2, FALSE())</f>
        <v>4114.18</v>
      </c>
      <c r="T3619" t="str">
        <f t="shared" si="284"/>
        <v>USD</v>
      </c>
    </row>
    <row r="3620" spans="1:20" ht="18.75" hidden="1" customHeight="1" x14ac:dyDescent="0.25">
      <c r="A3620" t="s">
        <v>2406</v>
      </c>
      <c r="B3620" t="s">
        <v>5</v>
      </c>
      <c r="C3620" t="s">
        <v>1913</v>
      </c>
      <c r="D3620" s="24">
        <v>11284</v>
      </c>
      <c r="E3620" t="s">
        <v>1666</v>
      </c>
      <c r="F3620" t="s">
        <v>99</v>
      </c>
      <c r="G3620" t="s">
        <v>1914</v>
      </c>
      <c r="I3620" t="s">
        <v>1841</v>
      </c>
      <c r="J3620" t="s">
        <v>1915</v>
      </c>
      <c r="K3620" t="s">
        <v>2021</v>
      </c>
      <c r="L3620" s="24">
        <v>13024</v>
      </c>
      <c r="M3620" s="25">
        <f>+VLOOKUP(E3620, TC!A:D, 4, FALSE())</f>
        <v>1.0872499987846911</v>
      </c>
      <c r="N3620" s="24">
        <f t="shared" si="280"/>
        <v>13024</v>
      </c>
      <c r="O3620" t="str">
        <f t="shared" si="281"/>
        <v>FACTURA</v>
      </c>
      <c r="P3620" t="str">
        <f t="shared" si="282"/>
        <v>2025</v>
      </c>
      <c r="Q3620" t="str">
        <f t="shared" si="283"/>
        <v>03</v>
      </c>
      <c r="R3620" t="str">
        <f>+IFERROR(VLOOKUP(I3620, Listado!A:B, 2, FALSE()), "COMERCIALIZADORA INTERNACIONAL CARIBBEAN EXOTICS S A")</f>
        <v>LONDOÑO ECHEVERRI ALEJANDRA</v>
      </c>
      <c r="S3620" s="25">
        <f>+VLOOKUP(E3620, TC!A:D, 2, FALSE())</f>
        <v>4114.18</v>
      </c>
      <c r="T3620" t="str">
        <f t="shared" si="284"/>
        <v>COP</v>
      </c>
    </row>
    <row r="3621" spans="1:20" ht="18.75" hidden="1" customHeight="1" x14ac:dyDescent="0.25">
      <c r="A3621" t="s">
        <v>2406</v>
      </c>
      <c r="B3621" t="s">
        <v>5</v>
      </c>
      <c r="C3621" t="s">
        <v>1913</v>
      </c>
      <c r="D3621" s="24">
        <v>11284</v>
      </c>
      <c r="E3621" t="s">
        <v>1666</v>
      </c>
      <c r="F3621" t="s">
        <v>99</v>
      </c>
      <c r="G3621" t="s">
        <v>1914</v>
      </c>
      <c r="I3621" t="s">
        <v>1841</v>
      </c>
      <c r="J3621" t="s">
        <v>1915</v>
      </c>
      <c r="K3621" t="s">
        <v>2021</v>
      </c>
      <c r="L3621" s="24">
        <v>112480</v>
      </c>
      <c r="M3621" s="25">
        <f>+VLOOKUP(E3621, TC!A:D, 4, FALSE())</f>
        <v>1.0872499987846911</v>
      </c>
      <c r="N3621" s="24">
        <f t="shared" si="280"/>
        <v>112480</v>
      </c>
      <c r="O3621" t="str">
        <f t="shared" si="281"/>
        <v>FACTURA</v>
      </c>
      <c r="P3621" t="str">
        <f t="shared" si="282"/>
        <v>2025</v>
      </c>
      <c r="Q3621" t="str">
        <f t="shared" si="283"/>
        <v>03</v>
      </c>
      <c r="R3621" t="str">
        <f>+IFERROR(VLOOKUP(I3621, Listado!A:B, 2, FALSE()), "COMERCIALIZADORA INTERNACIONAL CARIBBEAN EXOTICS S A")</f>
        <v>LONDOÑO ECHEVERRI ALEJANDRA</v>
      </c>
      <c r="S3621" s="25">
        <f>+VLOOKUP(E3621, TC!A:D, 2, FALSE())</f>
        <v>4114.18</v>
      </c>
      <c r="T3621" t="str">
        <f t="shared" si="284"/>
        <v>COP</v>
      </c>
    </row>
    <row r="3622" spans="1:20" ht="18.75" hidden="1" customHeight="1" x14ac:dyDescent="0.25">
      <c r="A3622" t="s">
        <v>2406</v>
      </c>
      <c r="B3622" t="s">
        <v>5</v>
      </c>
      <c r="C3622" t="s">
        <v>1913</v>
      </c>
      <c r="D3622" s="24">
        <v>11284</v>
      </c>
      <c r="E3622" t="s">
        <v>1666</v>
      </c>
      <c r="F3622" t="s">
        <v>99</v>
      </c>
      <c r="G3622" t="s">
        <v>1914</v>
      </c>
      <c r="I3622" t="s">
        <v>1841</v>
      </c>
      <c r="J3622" t="s">
        <v>1915</v>
      </c>
      <c r="K3622" t="s">
        <v>2021</v>
      </c>
      <c r="L3622" s="24">
        <v>128480</v>
      </c>
      <c r="M3622" s="25">
        <f>+VLOOKUP(E3622, TC!A:D, 4, FALSE())</f>
        <v>1.0872499987846911</v>
      </c>
      <c r="N3622" s="24">
        <f t="shared" si="280"/>
        <v>128480</v>
      </c>
      <c r="O3622" t="str">
        <f t="shared" si="281"/>
        <v>FACTURA</v>
      </c>
      <c r="P3622" t="str">
        <f t="shared" si="282"/>
        <v>2025</v>
      </c>
      <c r="Q3622" t="str">
        <f t="shared" si="283"/>
        <v>03</v>
      </c>
      <c r="R3622" t="str">
        <f>+IFERROR(VLOOKUP(I3622, Listado!A:B, 2, FALSE()), "COMERCIALIZADORA INTERNACIONAL CARIBBEAN EXOTICS S A")</f>
        <v>LONDOÑO ECHEVERRI ALEJANDRA</v>
      </c>
      <c r="S3622" s="25">
        <f>+VLOOKUP(E3622, TC!A:D, 2, FALSE())</f>
        <v>4114.18</v>
      </c>
      <c r="T3622" t="str">
        <f t="shared" si="284"/>
        <v>COP</v>
      </c>
    </row>
    <row r="3623" spans="1:20" ht="18.75" hidden="1" customHeight="1" x14ac:dyDescent="0.25">
      <c r="A3623" t="s">
        <v>2406</v>
      </c>
      <c r="B3623" t="s">
        <v>5</v>
      </c>
      <c r="C3623" t="s">
        <v>1913</v>
      </c>
      <c r="D3623" s="24">
        <v>11284</v>
      </c>
      <c r="E3623" t="s">
        <v>1666</v>
      </c>
      <c r="F3623" t="s">
        <v>99</v>
      </c>
      <c r="G3623" t="s">
        <v>1914</v>
      </c>
      <c r="I3623" t="s">
        <v>1841</v>
      </c>
      <c r="J3623" t="s">
        <v>1915</v>
      </c>
      <c r="K3623" t="s">
        <v>2021</v>
      </c>
      <c r="L3623" s="24">
        <v>29600</v>
      </c>
      <c r="M3623" s="25">
        <f>+VLOOKUP(E3623, TC!A:D, 4, FALSE())</f>
        <v>1.0872499987846911</v>
      </c>
      <c r="N3623" s="24">
        <f t="shared" si="280"/>
        <v>29600</v>
      </c>
      <c r="O3623" t="str">
        <f t="shared" si="281"/>
        <v>FACTURA</v>
      </c>
      <c r="P3623" t="str">
        <f t="shared" si="282"/>
        <v>2025</v>
      </c>
      <c r="Q3623" t="str">
        <f t="shared" si="283"/>
        <v>03</v>
      </c>
      <c r="R3623" t="str">
        <f>+IFERROR(VLOOKUP(I3623, Listado!A:B, 2, FALSE()), "COMERCIALIZADORA INTERNACIONAL CARIBBEAN EXOTICS S A")</f>
        <v>LONDOÑO ECHEVERRI ALEJANDRA</v>
      </c>
      <c r="S3623" s="25">
        <f>+VLOOKUP(E3623, TC!A:D, 2, FALSE())</f>
        <v>4114.18</v>
      </c>
      <c r="T3623" t="str">
        <f t="shared" si="284"/>
        <v>COP</v>
      </c>
    </row>
    <row r="3624" spans="1:20" ht="18.75" hidden="1" customHeight="1" x14ac:dyDescent="0.25">
      <c r="A3624" t="s">
        <v>2406</v>
      </c>
      <c r="B3624" t="s">
        <v>5</v>
      </c>
      <c r="C3624" t="s">
        <v>1913</v>
      </c>
      <c r="D3624" s="24">
        <v>11284</v>
      </c>
      <c r="E3624" t="s">
        <v>1666</v>
      </c>
      <c r="F3624" t="s">
        <v>99</v>
      </c>
      <c r="G3624" t="s">
        <v>1914</v>
      </c>
      <c r="I3624" t="s">
        <v>1841</v>
      </c>
      <c r="J3624" t="s">
        <v>1915</v>
      </c>
      <c r="K3624" t="s">
        <v>2021</v>
      </c>
      <c r="L3624" s="24">
        <v>33280</v>
      </c>
      <c r="M3624" s="25">
        <f>+VLOOKUP(E3624, TC!A:D, 4, FALSE())</f>
        <v>1.0872499987846911</v>
      </c>
      <c r="N3624" s="24">
        <f t="shared" si="280"/>
        <v>33280</v>
      </c>
      <c r="O3624" t="str">
        <f t="shared" si="281"/>
        <v>FACTURA</v>
      </c>
      <c r="P3624" t="str">
        <f t="shared" si="282"/>
        <v>2025</v>
      </c>
      <c r="Q3624" t="str">
        <f t="shared" si="283"/>
        <v>03</v>
      </c>
      <c r="R3624" t="str">
        <f>+IFERROR(VLOOKUP(I3624, Listado!A:B, 2, FALSE()), "COMERCIALIZADORA INTERNACIONAL CARIBBEAN EXOTICS S A")</f>
        <v>LONDOÑO ECHEVERRI ALEJANDRA</v>
      </c>
      <c r="S3624" s="25">
        <f>+VLOOKUP(E3624, TC!A:D, 2, FALSE())</f>
        <v>4114.18</v>
      </c>
      <c r="T3624" t="str">
        <f t="shared" si="284"/>
        <v>COP</v>
      </c>
    </row>
    <row r="3625" spans="1:20" ht="18.75" hidden="1" customHeight="1" x14ac:dyDescent="0.25">
      <c r="A3625" t="s">
        <v>2406</v>
      </c>
      <c r="B3625" t="s">
        <v>5</v>
      </c>
      <c r="C3625" t="s">
        <v>1913</v>
      </c>
      <c r="D3625" s="24">
        <v>11284</v>
      </c>
      <c r="E3625" t="s">
        <v>1666</v>
      </c>
      <c r="F3625" t="s">
        <v>99</v>
      </c>
      <c r="G3625" t="s">
        <v>1914</v>
      </c>
      <c r="I3625" t="s">
        <v>1841</v>
      </c>
      <c r="J3625" t="s">
        <v>1915</v>
      </c>
      <c r="K3625" t="s">
        <v>2021</v>
      </c>
      <c r="L3625" s="24">
        <v>18080</v>
      </c>
      <c r="M3625" s="25">
        <f>+VLOOKUP(E3625, TC!A:D, 4, FALSE())</f>
        <v>1.0872499987846911</v>
      </c>
      <c r="N3625" s="24">
        <f t="shared" si="280"/>
        <v>18080</v>
      </c>
      <c r="O3625" t="str">
        <f t="shared" si="281"/>
        <v>FACTURA</v>
      </c>
      <c r="P3625" t="str">
        <f t="shared" si="282"/>
        <v>2025</v>
      </c>
      <c r="Q3625" t="str">
        <f t="shared" si="283"/>
        <v>03</v>
      </c>
      <c r="R3625" t="str">
        <f>+IFERROR(VLOOKUP(I3625, Listado!A:B, 2, FALSE()), "COMERCIALIZADORA INTERNACIONAL CARIBBEAN EXOTICS S A")</f>
        <v>LONDOÑO ECHEVERRI ALEJANDRA</v>
      </c>
      <c r="S3625" s="25">
        <f>+VLOOKUP(E3625, TC!A:D, 2, FALSE())</f>
        <v>4114.18</v>
      </c>
      <c r="T3625" t="str">
        <f t="shared" si="284"/>
        <v>COP</v>
      </c>
    </row>
    <row r="3626" spans="1:20" ht="18.75" hidden="1" customHeight="1" x14ac:dyDescent="0.25">
      <c r="A3626" t="s">
        <v>2406</v>
      </c>
      <c r="B3626" t="s">
        <v>5</v>
      </c>
      <c r="C3626" t="s">
        <v>1913</v>
      </c>
      <c r="D3626" s="24">
        <v>11284</v>
      </c>
      <c r="E3626" t="s">
        <v>1666</v>
      </c>
      <c r="F3626" t="s">
        <v>99</v>
      </c>
      <c r="G3626" t="s">
        <v>1914</v>
      </c>
      <c r="I3626" t="s">
        <v>1841</v>
      </c>
      <c r="J3626" t="s">
        <v>1915</v>
      </c>
      <c r="K3626" t="s">
        <v>2021</v>
      </c>
      <c r="L3626" s="24">
        <v>2656</v>
      </c>
      <c r="M3626" s="25">
        <f>+VLOOKUP(E3626, TC!A:D, 4, FALSE())</f>
        <v>1.0872499987846911</v>
      </c>
      <c r="N3626" s="24">
        <f t="shared" si="280"/>
        <v>2656</v>
      </c>
      <c r="O3626" t="str">
        <f t="shared" si="281"/>
        <v>FACTURA</v>
      </c>
      <c r="P3626" t="str">
        <f t="shared" si="282"/>
        <v>2025</v>
      </c>
      <c r="Q3626" t="str">
        <f t="shared" si="283"/>
        <v>03</v>
      </c>
      <c r="R3626" t="str">
        <f>+IFERROR(VLOOKUP(I3626, Listado!A:B, 2, FALSE()), "COMERCIALIZADORA INTERNACIONAL CARIBBEAN EXOTICS S A")</f>
        <v>LONDOÑO ECHEVERRI ALEJANDRA</v>
      </c>
      <c r="S3626" s="25">
        <f>+VLOOKUP(E3626, TC!A:D, 2, FALSE())</f>
        <v>4114.18</v>
      </c>
      <c r="T3626" t="str">
        <f t="shared" si="284"/>
        <v>COP</v>
      </c>
    </row>
    <row r="3627" spans="1:20" ht="18.75" hidden="1" customHeight="1" x14ac:dyDescent="0.25">
      <c r="A3627" t="s">
        <v>2406</v>
      </c>
      <c r="B3627" t="s">
        <v>1923</v>
      </c>
      <c r="C3627" t="s">
        <v>1913</v>
      </c>
      <c r="D3627" s="24">
        <v>5824</v>
      </c>
      <c r="E3627" t="s">
        <v>1666</v>
      </c>
      <c r="F3627" t="s">
        <v>128</v>
      </c>
      <c r="G3627" t="s">
        <v>110</v>
      </c>
      <c r="I3627" t="s">
        <v>1851</v>
      </c>
      <c r="J3627" t="s">
        <v>1940</v>
      </c>
      <c r="K3627" t="s">
        <v>1918</v>
      </c>
      <c r="L3627" s="24">
        <v>2.88</v>
      </c>
      <c r="M3627" s="25">
        <f>+VLOOKUP(E3627, TC!A:D, 4, FALSE())</f>
        <v>1.0872499987846911</v>
      </c>
      <c r="N3627" s="24">
        <f t="shared" si="280"/>
        <v>2.88</v>
      </c>
      <c r="O3627" t="str">
        <f t="shared" si="281"/>
        <v>FACTURA</v>
      </c>
      <c r="P3627" t="str">
        <f t="shared" si="282"/>
        <v>2025</v>
      </c>
      <c r="Q3627" t="str">
        <f t="shared" si="283"/>
        <v>03</v>
      </c>
      <c r="R3627" t="str">
        <f>+IFERROR(VLOOKUP(I3627, Listado!A:B, 2, FALSE()), "COMERCIALIZADORA INTERNACIONAL CARIBBEAN EXOTICS S A")</f>
        <v>PEREZ MEJIA MARIA PAULINA</v>
      </c>
      <c r="S3627" s="25">
        <f>+VLOOKUP(E3627, TC!A:D, 2, FALSE())</f>
        <v>4114.18</v>
      </c>
      <c r="T3627" t="str">
        <f t="shared" si="284"/>
        <v>USD</v>
      </c>
    </row>
    <row r="3628" spans="1:20" ht="18.75" hidden="1" customHeight="1" x14ac:dyDescent="0.25">
      <c r="A3628" t="s">
        <v>2406</v>
      </c>
      <c r="B3628" t="s">
        <v>5</v>
      </c>
      <c r="C3628" t="s">
        <v>1970</v>
      </c>
      <c r="D3628" s="24">
        <v>2251</v>
      </c>
      <c r="E3628" t="s">
        <v>1666</v>
      </c>
      <c r="F3628" t="s">
        <v>128</v>
      </c>
      <c r="G3628" t="s">
        <v>110</v>
      </c>
      <c r="H3628" t="s">
        <v>2012</v>
      </c>
      <c r="I3628" t="s">
        <v>1850</v>
      </c>
      <c r="J3628" t="s">
        <v>1919</v>
      </c>
      <c r="K3628" t="s">
        <v>1956</v>
      </c>
      <c r="L3628" s="24">
        <v>-19660.02</v>
      </c>
      <c r="M3628" s="25">
        <f>+VLOOKUP(E3628, TC!A:D, 4, FALSE())</f>
        <v>1.0872499987846911</v>
      </c>
      <c r="N3628" s="24">
        <f t="shared" si="280"/>
        <v>-19660.02</v>
      </c>
      <c r="O3628" t="str">
        <f t="shared" si="281"/>
        <v>NOTAS</v>
      </c>
      <c r="P3628" t="str">
        <f t="shared" si="282"/>
        <v>2025</v>
      </c>
      <c r="Q3628" t="str">
        <f t="shared" si="283"/>
        <v>03</v>
      </c>
      <c r="R3628" t="str">
        <f>+IFERROR(VLOOKUP(I3628, Listado!A:B, 2, FALSE()), "COMERCIALIZADORA INTERNACIONAL CARIBBEAN EXOTICS S A")</f>
        <v>PEREZ MEJIA MARIA PAULINA</v>
      </c>
      <c r="S3628" s="25">
        <f>+VLOOKUP(E3628, TC!A:D, 2, FALSE())</f>
        <v>4114.18</v>
      </c>
      <c r="T3628" t="str">
        <f t="shared" si="284"/>
        <v>USD</v>
      </c>
    </row>
    <row r="3629" spans="1:20" ht="18.75" hidden="1" customHeight="1" x14ac:dyDescent="0.25">
      <c r="A3629" t="s">
        <v>2406</v>
      </c>
      <c r="B3629" t="s">
        <v>5</v>
      </c>
      <c r="C3629" t="s">
        <v>1913</v>
      </c>
      <c r="D3629" s="24">
        <v>11285</v>
      </c>
      <c r="E3629" t="s">
        <v>1666</v>
      </c>
      <c r="F3629" t="s">
        <v>99</v>
      </c>
      <c r="G3629" t="s">
        <v>113</v>
      </c>
      <c r="I3629" t="s">
        <v>1843</v>
      </c>
      <c r="J3629" t="s">
        <v>1915</v>
      </c>
      <c r="K3629" t="s">
        <v>2021</v>
      </c>
      <c r="L3629" s="24">
        <v>232070</v>
      </c>
      <c r="M3629" s="25">
        <f>+VLOOKUP(E3629, TC!A:D, 4, FALSE())</f>
        <v>1.0872499987846911</v>
      </c>
      <c r="N3629" s="24">
        <f t="shared" si="280"/>
        <v>232070</v>
      </c>
      <c r="O3629" t="str">
        <f t="shared" si="281"/>
        <v>FACTURA</v>
      </c>
      <c r="P3629" t="str">
        <f t="shared" si="282"/>
        <v>2025</v>
      </c>
      <c r="Q3629" t="str">
        <f t="shared" si="283"/>
        <v>03</v>
      </c>
      <c r="R3629" t="str">
        <f>+IFERROR(VLOOKUP(I3629, Listado!A:B, 2, FALSE()), "COMERCIALIZADORA INTERNACIONAL CARIBBEAN EXOTICS S A")</f>
        <v>LONDOÑO ECHEVERRI ALEJANDRA</v>
      </c>
      <c r="S3629" s="25">
        <f>+VLOOKUP(E3629, TC!A:D, 2, FALSE())</f>
        <v>4114.18</v>
      </c>
      <c r="T3629" t="str">
        <f t="shared" si="284"/>
        <v>COP</v>
      </c>
    </row>
    <row r="3630" spans="1:20" ht="18.75" hidden="1" customHeight="1" x14ac:dyDescent="0.25">
      <c r="A3630" t="s">
        <v>2406</v>
      </c>
      <c r="B3630" t="s">
        <v>5</v>
      </c>
      <c r="C3630" t="s">
        <v>1913</v>
      </c>
      <c r="D3630" s="24">
        <v>11285</v>
      </c>
      <c r="E3630" t="s">
        <v>1666</v>
      </c>
      <c r="F3630" t="s">
        <v>99</v>
      </c>
      <c r="G3630" t="s">
        <v>113</v>
      </c>
      <c r="I3630" t="s">
        <v>1843</v>
      </c>
      <c r="J3630" t="s">
        <v>1915</v>
      </c>
      <c r="K3630" t="s">
        <v>2021</v>
      </c>
      <c r="L3630" s="24">
        <v>83030</v>
      </c>
      <c r="M3630" s="25">
        <f>+VLOOKUP(E3630, TC!A:D, 4, FALSE())</f>
        <v>1.0872499987846911</v>
      </c>
      <c r="N3630" s="24">
        <f t="shared" si="280"/>
        <v>83030</v>
      </c>
      <c r="O3630" t="str">
        <f t="shared" si="281"/>
        <v>FACTURA</v>
      </c>
      <c r="P3630" t="str">
        <f t="shared" si="282"/>
        <v>2025</v>
      </c>
      <c r="Q3630" t="str">
        <f t="shared" si="283"/>
        <v>03</v>
      </c>
      <c r="R3630" t="str">
        <f>+IFERROR(VLOOKUP(I3630, Listado!A:B, 2, FALSE()), "COMERCIALIZADORA INTERNACIONAL CARIBBEAN EXOTICS S A")</f>
        <v>LONDOÑO ECHEVERRI ALEJANDRA</v>
      </c>
      <c r="S3630" s="25">
        <f>+VLOOKUP(E3630, TC!A:D, 2, FALSE())</f>
        <v>4114.18</v>
      </c>
      <c r="T3630" t="str">
        <f t="shared" si="284"/>
        <v>COP</v>
      </c>
    </row>
    <row r="3631" spans="1:20" ht="18.75" hidden="1" customHeight="1" x14ac:dyDescent="0.25">
      <c r="A3631" t="s">
        <v>2406</v>
      </c>
      <c r="B3631" t="s">
        <v>5</v>
      </c>
      <c r="C3631" t="s">
        <v>1913</v>
      </c>
      <c r="D3631" s="24">
        <v>11285</v>
      </c>
      <c r="E3631" t="s">
        <v>1666</v>
      </c>
      <c r="F3631" t="s">
        <v>99</v>
      </c>
      <c r="G3631" t="s">
        <v>113</v>
      </c>
      <c r="I3631" t="s">
        <v>1843</v>
      </c>
      <c r="J3631" t="s">
        <v>1915</v>
      </c>
      <c r="K3631" t="s">
        <v>2021</v>
      </c>
      <c r="L3631" s="24">
        <v>41400</v>
      </c>
      <c r="M3631" s="25">
        <f>+VLOOKUP(E3631, TC!A:D, 4, FALSE())</f>
        <v>1.0872499987846911</v>
      </c>
      <c r="N3631" s="24">
        <f t="shared" si="280"/>
        <v>41400</v>
      </c>
      <c r="O3631" t="str">
        <f t="shared" si="281"/>
        <v>FACTURA</v>
      </c>
      <c r="P3631" t="str">
        <f t="shared" si="282"/>
        <v>2025</v>
      </c>
      <c r="Q3631" t="str">
        <f t="shared" si="283"/>
        <v>03</v>
      </c>
      <c r="R3631" t="str">
        <f>+IFERROR(VLOOKUP(I3631, Listado!A:B, 2, FALSE()), "COMERCIALIZADORA INTERNACIONAL CARIBBEAN EXOTICS S A")</f>
        <v>LONDOÑO ECHEVERRI ALEJANDRA</v>
      </c>
      <c r="S3631" s="25">
        <f>+VLOOKUP(E3631, TC!A:D, 2, FALSE())</f>
        <v>4114.18</v>
      </c>
      <c r="T3631" t="str">
        <f t="shared" si="284"/>
        <v>COP</v>
      </c>
    </row>
    <row r="3632" spans="1:20" ht="18.75" hidden="1" customHeight="1" x14ac:dyDescent="0.25">
      <c r="A3632" t="s">
        <v>2406</v>
      </c>
      <c r="B3632" t="s">
        <v>5</v>
      </c>
      <c r="C3632" t="s">
        <v>1970</v>
      </c>
      <c r="D3632" s="24">
        <v>2252</v>
      </c>
      <c r="E3632" t="s">
        <v>1666</v>
      </c>
      <c r="F3632" t="s">
        <v>1924</v>
      </c>
      <c r="G3632" t="s">
        <v>108</v>
      </c>
      <c r="H3632" t="s">
        <v>2499</v>
      </c>
      <c r="I3632" t="s">
        <v>1871</v>
      </c>
      <c r="J3632" t="s">
        <v>1919</v>
      </c>
      <c r="K3632" t="s">
        <v>1964</v>
      </c>
      <c r="L3632" s="24">
        <v>-2265</v>
      </c>
      <c r="M3632" s="25">
        <f>+VLOOKUP(E3632, TC!A:D, 4, FALSE())</f>
        <v>1.0872499987846911</v>
      </c>
      <c r="N3632" s="24">
        <f t="shared" si="280"/>
        <v>-2462.6212472473253</v>
      </c>
      <c r="O3632" t="str">
        <f t="shared" si="281"/>
        <v>NOTAS</v>
      </c>
      <c r="P3632" t="str">
        <f t="shared" si="282"/>
        <v>2025</v>
      </c>
      <c r="Q3632" t="str">
        <f t="shared" si="283"/>
        <v>03</v>
      </c>
      <c r="R3632" t="str">
        <f>+IFERROR(VLOOKUP(I3632, Listado!A:B, 2, FALSE()), "COMERCIALIZADORA INTERNACIONAL CARIBBEAN EXOTICS S A")</f>
        <v>PIEDRAHITA PEREZ MARIANA</v>
      </c>
      <c r="S3632" s="25">
        <f>+VLOOKUP(E3632, TC!A:D, 2, FALSE())</f>
        <v>4114.18</v>
      </c>
      <c r="T3632" t="str">
        <f t="shared" si="284"/>
        <v>EUR</v>
      </c>
    </row>
    <row r="3633" spans="1:20" ht="18.75" hidden="1" customHeight="1" x14ac:dyDescent="0.25">
      <c r="A3633" t="s">
        <v>2406</v>
      </c>
      <c r="B3633" t="s">
        <v>5</v>
      </c>
      <c r="C3633" t="s">
        <v>1913</v>
      </c>
      <c r="D3633" s="24">
        <v>11286</v>
      </c>
      <c r="E3633" t="s">
        <v>1666</v>
      </c>
      <c r="F3633" t="s">
        <v>99</v>
      </c>
      <c r="G3633" t="s">
        <v>113</v>
      </c>
      <c r="I3633" t="s">
        <v>2377</v>
      </c>
      <c r="J3633" t="s">
        <v>1915</v>
      </c>
      <c r="K3633" t="s">
        <v>2021</v>
      </c>
      <c r="L3633" s="24">
        <v>132000</v>
      </c>
      <c r="M3633" s="25">
        <f>+VLOOKUP(E3633, TC!A:D, 4, FALSE())</f>
        <v>1.0872499987846911</v>
      </c>
      <c r="N3633" s="24">
        <f t="shared" si="280"/>
        <v>132000</v>
      </c>
      <c r="O3633" t="str">
        <f t="shared" si="281"/>
        <v>FACTURA</v>
      </c>
      <c r="P3633" t="str">
        <f t="shared" si="282"/>
        <v>2025</v>
      </c>
      <c r="Q3633" t="str">
        <f t="shared" si="283"/>
        <v>03</v>
      </c>
      <c r="R3633" t="str">
        <f>+IFERROR(VLOOKUP(I3633, Listado!A:B, 2, FALSE()), "COMERCIALIZADORA INTERNACIONAL CARIBBEAN EXOTICS S A")</f>
        <v>COMERCIALIZADORA INTERNACIONAL CARIBBEAN EXOTICS S A</v>
      </c>
      <c r="S3633" s="25">
        <f>+VLOOKUP(E3633, TC!A:D, 2, FALSE())</f>
        <v>4114.18</v>
      </c>
      <c r="T3633" t="str">
        <f t="shared" si="284"/>
        <v>COP</v>
      </c>
    </row>
    <row r="3634" spans="1:20" ht="18.75" hidden="1" customHeight="1" x14ac:dyDescent="0.25">
      <c r="A3634" t="s">
        <v>2406</v>
      </c>
      <c r="B3634" t="s">
        <v>5</v>
      </c>
      <c r="C3634" t="s">
        <v>1970</v>
      </c>
      <c r="D3634" s="24">
        <v>2253</v>
      </c>
      <c r="E3634" t="s">
        <v>1666</v>
      </c>
      <c r="F3634" t="s">
        <v>1924</v>
      </c>
      <c r="G3634" t="s">
        <v>108</v>
      </c>
      <c r="H3634" t="s">
        <v>2012</v>
      </c>
      <c r="I3634" t="s">
        <v>1871</v>
      </c>
      <c r="J3634" t="s">
        <v>1919</v>
      </c>
      <c r="K3634" t="s">
        <v>1964</v>
      </c>
      <c r="L3634" s="24">
        <v>-2002.8</v>
      </c>
      <c r="M3634" s="25">
        <f>+VLOOKUP(E3634, TC!A:D, 4, FALSE())</f>
        <v>1.0872499987846911</v>
      </c>
      <c r="N3634" s="24">
        <f t="shared" si="280"/>
        <v>-2177.5442975659794</v>
      </c>
      <c r="O3634" t="str">
        <f t="shared" si="281"/>
        <v>NOTAS</v>
      </c>
      <c r="P3634" t="str">
        <f t="shared" si="282"/>
        <v>2025</v>
      </c>
      <c r="Q3634" t="str">
        <f t="shared" si="283"/>
        <v>03</v>
      </c>
      <c r="R3634" t="str">
        <f>+IFERROR(VLOOKUP(I3634, Listado!A:B, 2, FALSE()), "COMERCIALIZADORA INTERNACIONAL CARIBBEAN EXOTICS S A")</f>
        <v>PIEDRAHITA PEREZ MARIANA</v>
      </c>
      <c r="S3634" s="25">
        <f>+VLOOKUP(E3634, TC!A:D, 2, FALSE())</f>
        <v>4114.18</v>
      </c>
      <c r="T3634" t="str">
        <f t="shared" si="284"/>
        <v>EUR</v>
      </c>
    </row>
    <row r="3635" spans="1:20" ht="18.75" hidden="1" customHeight="1" x14ac:dyDescent="0.25">
      <c r="A3635" t="s">
        <v>2406</v>
      </c>
      <c r="B3635" t="s">
        <v>5</v>
      </c>
      <c r="C3635" t="s">
        <v>1913</v>
      </c>
      <c r="D3635" s="24">
        <v>11287</v>
      </c>
      <c r="E3635" t="s">
        <v>1666</v>
      </c>
      <c r="F3635" t="s">
        <v>99</v>
      </c>
      <c r="G3635" t="s">
        <v>113</v>
      </c>
      <c r="I3635" t="s">
        <v>1846</v>
      </c>
      <c r="J3635" t="s">
        <v>1915</v>
      </c>
      <c r="K3635" t="s">
        <v>2021</v>
      </c>
      <c r="L3635" s="24">
        <v>88780</v>
      </c>
      <c r="M3635" s="25">
        <f>+VLOOKUP(E3635, TC!A:D, 4, FALSE())</f>
        <v>1.0872499987846911</v>
      </c>
      <c r="N3635" s="24">
        <f t="shared" si="280"/>
        <v>88780</v>
      </c>
      <c r="O3635" t="str">
        <f t="shared" si="281"/>
        <v>FACTURA</v>
      </c>
      <c r="P3635" t="str">
        <f t="shared" si="282"/>
        <v>2025</v>
      </c>
      <c r="Q3635" t="str">
        <f t="shared" si="283"/>
        <v>03</v>
      </c>
      <c r="R3635" t="str">
        <f>+IFERROR(VLOOKUP(I3635, Listado!A:B, 2, FALSE()), "COMERCIALIZADORA INTERNACIONAL CARIBBEAN EXOTICS S A")</f>
        <v>LONDOÑO ECHEVERRI ALEJANDRA</v>
      </c>
      <c r="S3635" s="25">
        <f>+VLOOKUP(E3635, TC!A:D, 2, FALSE())</f>
        <v>4114.18</v>
      </c>
      <c r="T3635" t="str">
        <f t="shared" si="284"/>
        <v>COP</v>
      </c>
    </row>
    <row r="3636" spans="1:20" ht="18.75" hidden="1" customHeight="1" x14ac:dyDescent="0.25">
      <c r="A3636" t="s">
        <v>2406</v>
      </c>
      <c r="B3636" t="s">
        <v>5</v>
      </c>
      <c r="C3636" t="s">
        <v>1913</v>
      </c>
      <c r="D3636" s="24">
        <v>11287</v>
      </c>
      <c r="E3636" t="s">
        <v>1666</v>
      </c>
      <c r="F3636" t="s">
        <v>99</v>
      </c>
      <c r="G3636" t="s">
        <v>113</v>
      </c>
      <c r="I3636" t="s">
        <v>1846</v>
      </c>
      <c r="J3636" t="s">
        <v>1915</v>
      </c>
      <c r="K3636" t="s">
        <v>2021</v>
      </c>
      <c r="L3636" s="24">
        <v>129720</v>
      </c>
      <c r="M3636" s="25">
        <f>+VLOOKUP(E3636, TC!A:D, 4, FALSE())</f>
        <v>1.0872499987846911</v>
      </c>
      <c r="N3636" s="24">
        <f t="shared" si="280"/>
        <v>129720</v>
      </c>
      <c r="O3636" t="str">
        <f t="shared" si="281"/>
        <v>FACTURA</v>
      </c>
      <c r="P3636" t="str">
        <f t="shared" si="282"/>
        <v>2025</v>
      </c>
      <c r="Q3636" t="str">
        <f t="shared" si="283"/>
        <v>03</v>
      </c>
      <c r="R3636" t="str">
        <f>+IFERROR(VLOOKUP(I3636, Listado!A:B, 2, FALSE()), "COMERCIALIZADORA INTERNACIONAL CARIBBEAN EXOTICS S A")</f>
        <v>LONDOÑO ECHEVERRI ALEJANDRA</v>
      </c>
      <c r="S3636" s="25">
        <f>+VLOOKUP(E3636, TC!A:D, 2, FALSE())</f>
        <v>4114.18</v>
      </c>
      <c r="T3636" t="str">
        <f t="shared" si="284"/>
        <v>COP</v>
      </c>
    </row>
    <row r="3637" spans="1:20" ht="18.75" hidden="1" customHeight="1" x14ac:dyDescent="0.25">
      <c r="A3637" t="s">
        <v>2406</v>
      </c>
      <c r="B3637" t="s">
        <v>5</v>
      </c>
      <c r="C3637" t="s">
        <v>1913</v>
      </c>
      <c r="D3637" s="24">
        <v>11287</v>
      </c>
      <c r="E3637" t="s">
        <v>1666</v>
      </c>
      <c r="F3637" t="s">
        <v>99</v>
      </c>
      <c r="G3637" t="s">
        <v>113</v>
      </c>
      <c r="I3637" t="s">
        <v>1846</v>
      </c>
      <c r="J3637" t="s">
        <v>1915</v>
      </c>
      <c r="K3637" t="s">
        <v>2021</v>
      </c>
      <c r="L3637" s="24">
        <v>11500</v>
      </c>
      <c r="M3637" s="25">
        <f>+VLOOKUP(E3637, TC!A:D, 4, FALSE())</f>
        <v>1.0872499987846911</v>
      </c>
      <c r="N3637" s="24">
        <f t="shared" si="280"/>
        <v>11500</v>
      </c>
      <c r="O3637" t="str">
        <f t="shared" si="281"/>
        <v>FACTURA</v>
      </c>
      <c r="P3637" t="str">
        <f t="shared" si="282"/>
        <v>2025</v>
      </c>
      <c r="Q3637" t="str">
        <f t="shared" si="283"/>
        <v>03</v>
      </c>
      <c r="R3637" t="str">
        <f>+IFERROR(VLOOKUP(I3637, Listado!A:B, 2, FALSE()), "COMERCIALIZADORA INTERNACIONAL CARIBBEAN EXOTICS S A")</f>
        <v>LONDOÑO ECHEVERRI ALEJANDRA</v>
      </c>
      <c r="S3637" s="25">
        <f>+VLOOKUP(E3637, TC!A:D, 2, FALSE())</f>
        <v>4114.18</v>
      </c>
      <c r="T3637" t="str">
        <f t="shared" si="284"/>
        <v>COP</v>
      </c>
    </row>
    <row r="3638" spans="1:20" ht="18.75" hidden="1" customHeight="1" x14ac:dyDescent="0.25">
      <c r="A3638" t="s">
        <v>2406</v>
      </c>
      <c r="B3638" t="s">
        <v>5</v>
      </c>
      <c r="C3638" t="s">
        <v>1913</v>
      </c>
      <c r="D3638" s="24">
        <v>11288</v>
      </c>
      <c r="E3638" t="s">
        <v>1666</v>
      </c>
      <c r="F3638" t="s">
        <v>99</v>
      </c>
      <c r="G3638" t="s">
        <v>1914</v>
      </c>
      <c r="I3638" t="s">
        <v>1841</v>
      </c>
      <c r="J3638" t="s">
        <v>1915</v>
      </c>
      <c r="K3638" t="s">
        <v>2021</v>
      </c>
      <c r="L3638" s="24">
        <v>384000</v>
      </c>
      <c r="M3638" s="25">
        <f>+VLOOKUP(E3638, TC!A:D, 4, FALSE())</f>
        <v>1.0872499987846911</v>
      </c>
      <c r="N3638" s="24">
        <f t="shared" si="280"/>
        <v>384000</v>
      </c>
      <c r="O3638" t="str">
        <f t="shared" si="281"/>
        <v>FACTURA</v>
      </c>
      <c r="P3638" t="str">
        <f t="shared" si="282"/>
        <v>2025</v>
      </c>
      <c r="Q3638" t="str">
        <f t="shared" si="283"/>
        <v>03</v>
      </c>
      <c r="R3638" t="str">
        <f>+IFERROR(VLOOKUP(I3638, Listado!A:B, 2, FALSE()), "COMERCIALIZADORA INTERNACIONAL CARIBBEAN EXOTICS S A")</f>
        <v>LONDOÑO ECHEVERRI ALEJANDRA</v>
      </c>
      <c r="S3638" s="25">
        <f>+VLOOKUP(E3638, TC!A:D, 2, FALSE())</f>
        <v>4114.18</v>
      </c>
      <c r="T3638" t="str">
        <f t="shared" si="284"/>
        <v>COP</v>
      </c>
    </row>
    <row r="3639" spans="1:20" ht="18.75" hidden="1" customHeight="1" x14ac:dyDescent="0.25">
      <c r="A3639" t="s">
        <v>2406</v>
      </c>
      <c r="B3639" t="s">
        <v>5</v>
      </c>
      <c r="C3639" t="s">
        <v>1913</v>
      </c>
      <c r="D3639" s="24">
        <v>11288</v>
      </c>
      <c r="E3639" t="s">
        <v>1666</v>
      </c>
      <c r="F3639" t="s">
        <v>99</v>
      </c>
      <c r="G3639" t="s">
        <v>1914</v>
      </c>
      <c r="I3639" t="s">
        <v>1841</v>
      </c>
      <c r="J3639" t="s">
        <v>1915</v>
      </c>
      <c r="K3639" t="s">
        <v>2021</v>
      </c>
      <c r="L3639" s="24">
        <v>166650</v>
      </c>
      <c r="M3639" s="25">
        <f>+VLOOKUP(E3639, TC!A:D, 4, FALSE())</f>
        <v>1.0872499987846911</v>
      </c>
      <c r="N3639" s="24">
        <f t="shared" si="280"/>
        <v>166650</v>
      </c>
      <c r="O3639" t="str">
        <f t="shared" si="281"/>
        <v>FACTURA</v>
      </c>
      <c r="P3639" t="str">
        <f t="shared" si="282"/>
        <v>2025</v>
      </c>
      <c r="Q3639" t="str">
        <f t="shared" si="283"/>
        <v>03</v>
      </c>
      <c r="R3639" t="str">
        <f>+IFERROR(VLOOKUP(I3639, Listado!A:B, 2, FALSE()), "COMERCIALIZADORA INTERNACIONAL CARIBBEAN EXOTICS S A")</f>
        <v>LONDOÑO ECHEVERRI ALEJANDRA</v>
      </c>
      <c r="S3639" s="25">
        <f>+VLOOKUP(E3639, TC!A:D, 2, FALSE())</f>
        <v>4114.18</v>
      </c>
      <c r="T3639" t="str">
        <f t="shared" si="284"/>
        <v>COP</v>
      </c>
    </row>
    <row r="3640" spans="1:20" ht="18.75" hidden="1" customHeight="1" x14ac:dyDescent="0.25">
      <c r="A3640" t="s">
        <v>2406</v>
      </c>
      <c r="B3640" t="s">
        <v>5</v>
      </c>
      <c r="C3640" t="s">
        <v>1913</v>
      </c>
      <c r="D3640" s="24">
        <v>11288</v>
      </c>
      <c r="E3640" t="s">
        <v>1666</v>
      </c>
      <c r="F3640" t="s">
        <v>99</v>
      </c>
      <c r="G3640" t="s">
        <v>1914</v>
      </c>
      <c r="I3640" t="s">
        <v>1841</v>
      </c>
      <c r="J3640" t="s">
        <v>1915</v>
      </c>
      <c r="K3640" t="s">
        <v>2021</v>
      </c>
      <c r="L3640" s="24">
        <v>377100</v>
      </c>
      <c r="M3640" s="25">
        <f>+VLOOKUP(E3640, TC!A:D, 4, FALSE())</f>
        <v>1.0872499987846911</v>
      </c>
      <c r="N3640" s="24">
        <f t="shared" si="280"/>
        <v>377100</v>
      </c>
      <c r="O3640" t="str">
        <f t="shared" si="281"/>
        <v>FACTURA</v>
      </c>
      <c r="P3640" t="str">
        <f t="shared" si="282"/>
        <v>2025</v>
      </c>
      <c r="Q3640" t="str">
        <f t="shared" si="283"/>
        <v>03</v>
      </c>
      <c r="R3640" t="str">
        <f>+IFERROR(VLOOKUP(I3640, Listado!A:B, 2, FALSE()), "COMERCIALIZADORA INTERNACIONAL CARIBBEAN EXOTICS S A")</f>
        <v>LONDOÑO ECHEVERRI ALEJANDRA</v>
      </c>
      <c r="S3640" s="25">
        <f>+VLOOKUP(E3640, TC!A:D, 2, FALSE())</f>
        <v>4114.18</v>
      </c>
      <c r="T3640" t="str">
        <f t="shared" si="284"/>
        <v>COP</v>
      </c>
    </row>
    <row r="3641" spans="1:20" ht="18.75" hidden="1" customHeight="1" x14ac:dyDescent="0.25">
      <c r="A3641" t="s">
        <v>2406</v>
      </c>
      <c r="B3641" t="s">
        <v>5</v>
      </c>
      <c r="C3641" t="s">
        <v>1913</v>
      </c>
      <c r="D3641" s="24">
        <v>11288</v>
      </c>
      <c r="E3641" t="s">
        <v>1666</v>
      </c>
      <c r="F3641" t="s">
        <v>99</v>
      </c>
      <c r="G3641" t="s">
        <v>1914</v>
      </c>
      <c r="I3641" t="s">
        <v>1841</v>
      </c>
      <c r="J3641" t="s">
        <v>1915</v>
      </c>
      <c r="K3641" t="s">
        <v>2021</v>
      </c>
      <c r="L3641" s="24">
        <v>100800</v>
      </c>
      <c r="M3641" s="25">
        <f>+VLOOKUP(E3641, TC!A:D, 4, FALSE())</f>
        <v>1.0872499987846911</v>
      </c>
      <c r="N3641" s="24">
        <f t="shared" si="280"/>
        <v>100800</v>
      </c>
      <c r="O3641" t="str">
        <f t="shared" si="281"/>
        <v>FACTURA</v>
      </c>
      <c r="P3641" t="str">
        <f t="shared" si="282"/>
        <v>2025</v>
      </c>
      <c r="Q3641" t="str">
        <f t="shared" si="283"/>
        <v>03</v>
      </c>
      <c r="R3641" t="str">
        <f>+IFERROR(VLOOKUP(I3641, Listado!A:B, 2, FALSE()), "COMERCIALIZADORA INTERNACIONAL CARIBBEAN EXOTICS S A")</f>
        <v>LONDOÑO ECHEVERRI ALEJANDRA</v>
      </c>
      <c r="S3641" s="25">
        <f>+VLOOKUP(E3641, TC!A:D, 2, FALSE())</f>
        <v>4114.18</v>
      </c>
      <c r="T3641" t="str">
        <f t="shared" si="284"/>
        <v>COP</v>
      </c>
    </row>
    <row r="3642" spans="1:20" ht="18.75" hidden="1" customHeight="1" x14ac:dyDescent="0.25">
      <c r="A3642" t="s">
        <v>2406</v>
      </c>
      <c r="B3642" t="s">
        <v>5</v>
      </c>
      <c r="C3642" t="s">
        <v>1913</v>
      </c>
      <c r="D3642" s="24">
        <v>11288</v>
      </c>
      <c r="E3642" t="s">
        <v>1666</v>
      </c>
      <c r="F3642" t="s">
        <v>99</v>
      </c>
      <c r="G3642" t="s">
        <v>1914</v>
      </c>
      <c r="I3642" t="s">
        <v>1841</v>
      </c>
      <c r="J3642" t="s">
        <v>1915</v>
      </c>
      <c r="K3642" t="s">
        <v>2021</v>
      </c>
      <c r="L3642" s="24">
        <v>22800</v>
      </c>
      <c r="M3642" s="25">
        <f>+VLOOKUP(E3642, TC!A:D, 4, FALSE())</f>
        <v>1.0872499987846911</v>
      </c>
      <c r="N3642" s="24">
        <f t="shared" si="280"/>
        <v>22800</v>
      </c>
      <c r="O3642" t="str">
        <f t="shared" si="281"/>
        <v>FACTURA</v>
      </c>
      <c r="P3642" t="str">
        <f t="shared" si="282"/>
        <v>2025</v>
      </c>
      <c r="Q3642" t="str">
        <f t="shared" si="283"/>
        <v>03</v>
      </c>
      <c r="R3642" t="str">
        <f>+IFERROR(VLOOKUP(I3642, Listado!A:B, 2, FALSE()), "COMERCIALIZADORA INTERNACIONAL CARIBBEAN EXOTICS S A")</f>
        <v>LONDOÑO ECHEVERRI ALEJANDRA</v>
      </c>
      <c r="S3642" s="25">
        <f>+VLOOKUP(E3642, TC!A:D, 2, FALSE())</f>
        <v>4114.18</v>
      </c>
      <c r="T3642" t="str">
        <f t="shared" si="284"/>
        <v>COP</v>
      </c>
    </row>
    <row r="3643" spans="1:20" ht="18.75" hidden="1" customHeight="1" x14ac:dyDescent="0.25">
      <c r="A3643" t="s">
        <v>2406</v>
      </c>
      <c r="B3643" t="s">
        <v>5</v>
      </c>
      <c r="C3643" t="s">
        <v>1913</v>
      </c>
      <c r="D3643" s="24">
        <v>11288</v>
      </c>
      <c r="E3643" t="s">
        <v>1666</v>
      </c>
      <c r="F3643" t="s">
        <v>99</v>
      </c>
      <c r="G3643" t="s">
        <v>1914</v>
      </c>
      <c r="I3643" t="s">
        <v>1841</v>
      </c>
      <c r="J3643" t="s">
        <v>1915</v>
      </c>
      <c r="K3643" t="s">
        <v>2021</v>
      </c>
      <c r="L3643" s="24">
        <v>30450</v>
      </c>
      <c r="M3643" s="25">
        <f>+VLOOKUP(E3643, TC!A:D, 4, FALSE())</f>
        <v>1.0872499987846911</v>
      </c>
      <c r="N3643" s="24">
        <f t="shared" si="280"/>
        <v>30450</v>
      </c>
      <c r="O3643" t="str">
        <f t="shared" si="281"/>
        <v>FACTURA</v>
      </c>
      <c r="P3643" t="str">
        <f t="shared" si="282"/>
        <v>2025</v>
      </c>
      <c r="Q3643" t="str">
        <f t="shared" si="283"/>
        <v>03</v>
      </c>
      <c r="R3643" t="str">
        <f>+IFERROR(VLOOKUP(I3643, Listado!A:B, 2, FALSE()), "COMERCIALIZADORA INTERNACIONAL CARIBBEAN EXOTICS S A")</f>
        <v>LONDOÑO ECHEVERRI ALEJANDRA</v>
      </c>
      <c r="S3643" s="25">
        <f>+VLOOKUP(E3643, TC!A:D, 2, FALSE())</f>
        <v>4114.18</v>
      </c>
      <c r="T3643" t="str">
        <f t="shared" si="284"/>
        <v>COP</v>
      </c>
    </row>
    <row r="3644" spans="1:20" ht="18.75" hidden="1" customHeight="1" x14ac:dyDescent="0.25">
      <c r="A3644" t="s">
        <v>2406</v>
      </c>
      <c r="B3644" t="s">
        <v>5</v>
      </c>
      <c r="C3644" t="s">
        <v>1913</v>
      </c>
      <c r="D3644" s="24">
        <v>11288</v>
      </c>
      <c r="E3644" t="s">
        <v>1666</v>
      </c>
      <c r="F3644" t="s">
        <v>99</v>
      </c>
      <c r="G3644" t="s">
        <v>1914</v>
      </c>
      <c r="I3644" t="s">
        <v>1841</v>
      </c>
      <c r="J3644" t="s">
        <v>1915</v>
      </c>
      <c r="K3644" t="s">
        <v>2021</v>
      </c>
      <c r="L3644" s="24">
        <v>3600</v>
      </c>
      <c r="M3644" s="25">
        <f>+VLOOKUP(E3644, TC!A:D, 4, FALSE())</f>
        <v>1.0872499987846911</v>
      </c>
      <c r="N3644" s="24">
        <f t="shared" si="280"/>
        <v>3600</v>
      </c>
      <c r="O3644" t="str">
        <f t="shared" si="281"/>
        <v>FACTURA</v>
      </c>
      <c r="P3644" t="str">
        <f t="shared" si="282"/>
        <v>2025</v>
      </c>
      <c r="Q3644" t="str">
        <f t="shared" si="283"/>
        <v>03</v>
      </c>
      <c r="R3644" t="str">
        <f>+IFERROR(VLOOKUP(I3644, Listado!A:B, 2, FALSE()), "COMERCIALIZADORA INTERNACIONAL CARIBBEAN EXOTICS S A")</f>
        <v>LONDOÑO ECHEVERRI ALEJANDRA</v>
      </c>
      <c r="S3644" s="25">
        <f>+VLOOKUP(E3644, TC!A:D, 2, FALSE())</f>
        <v>4114.18</v>
      </c>
      <c r="T3644" t="str">
        <f t="shared" si="284"/>
        <v>COP</v>
      </c>
    </row>
    <row r="3645" spans="1:20" ht="18.75" hidden="1" customHeight="1" x14ac:dyDescent="0.25">
      <c r="A3645" t="s">
        <v>2406</v>
      </c>
      <c r="B3645" t="s">
        <v>5</v>
      </c>
      <c r="C3645" t="s">
        <v>1970</v>
      </c>
      <c r="D3645" s="24">
        <v>2254</v>
      </c>
      <c r="E3645" t="s">
        <v>1666</v>
      </c>
      <c r="F3645" t="s">
        <v>1924</v>
      </c>
      <c r="G3645" t="s">
        <v>108</v>
      </c>
      <c r="H3645" t="s">
        <v>2042</v>
      </c>
      <c r="I3645" t="s">
        <v>1885</v>
      </c>
      <c r="J3645" t="s">
        <v>1919</v>
      </c>
      <c r="K3645" t="s">
        <v>56</v>
      </c>
      <c r="L3645" s="24">
        <v>-252.32</v>
      </c>
      <c r="M3645" s="25">
        <f>+VLOOKUP(E3645, TC!A:D, 4, FALSE())</f>
        <v>1.0872499987846911</v>
      </c>
      <c r="N3645" s="24">
        <f t="shared" si="280"/>
        <v>-274.33491969335324</v>
      </c>
      <c r="O3645" t="str">
        <f t="shared" si="281"/>
        <v>NOTAS</v>
      </c>
      <c r="P3645" t="str">
        <f t="shared" si="282"/>
        <v>2025</v>
      </c>
      <c r="Q3645" t="str">
        <f t="shared" si="283"/>
        <v>03</v>
      </c>
      <c r="R3645" t="str">
        <f>+IFERROR(VLOOKUP(I3645, Listado!A:B, 2, FALSE()), "COMERCIALIZADORA INTERNACIONAL CARIBBEAN EXOTICS S A")</f>
        <v>PIEDRAHITA PEREZ MARIANA</v>
      </c>
      <c r="S3645" s="25">
        <f>+VLOOKUP(E3645, TC!A:D, 2, FALSE())</f>
        <v>4114.18</v>
      </c>
      <c r="T3645" t="str">
        <f t="shared" si="284"/>
        <v>EUR</v>
      </c>
    </row>
    <row r="3646" spans="1:20" ht="18.75" hidden="1" customHeight="1" x14ac:dyDescent="0.25">
      <c r="A3646" t="s">
        <v>2406</v>
      </c>
      <c r="B3646" t="s">
        <v>5</v>
      </c>
      <c r="C3646" t="s">
        <v>1913</v>
      </c>
      <c r="D3646" s="24">
        <v>11289</v>
      </c>
      <c r="E3646" t="s">
        <v>1666</v>
      </c>
      <c r="F3646" t="s">
        <v>99</v>
      </c>
      <c r="G3646" t="s">
        <v>1914</v>
      </c>
      <c r="I3646" t="s">
        <v>1845</v>
      </c>
      <c r="J3646" t="s">
        <v>1915</v>
      </c>
      <c r="K3646" t="s">
        <v>2021</v>
      </c>
      <c r="L3646" s="24">
        <v>1560</v>
      </c>
      <c r="M3646" s="25">
        <f>+VLOOKUP(E3646, TC!A:D, 4, FALSE())</f>
        <v>1.0872499987846911</v>
      </c>
      <c r="N3646" s="24">
        <f t="shared" si="280"/>
        <v>1560</v>
      </c>
      <c r="O3646" t="str">
        <f t="shared" si="281"/>
        <v>FACTURA</v>
      </c>
      <c r="P3646" t="str">
        <f t="shared" si="282"/>
        <v>2025</v>
      </c>
      <c r="Q3646" t="str">
        <f t="shared" si="283"/>
        <v>03</v>
      </c>
      <c r="R3646" t="str">
        <f>+IFERROR(VLOOKUP(I3646, Listado!A:B, 2, FALSE()), "COMERCIALIZADORA INTERNACIONAL CARIBBEAN EXOTICS S A")</f>
        <v>LONDOÑO ECHEVERRI ALEJANDRA</v>
      </c>
      <c r="S3646" s="25">
        <f>+VLOOKUP(E3646, TC!A:D, 2, FALSE())</f>
        <v>4114.18</v>
      </c>
      <c r="T3646" t="str">
        <f t="shared" si="284"/>
        <v>COP</v>
      </c>
    </row>
    <row r="3647" spans="1:20" ht="18.75" hidden="1" customHeight="1" x14ac:dyDescent="0.25">
      <c r="A3647" t="s">
        <v>2406</v>
      </c>
      <c r="B3647" t="s">
        <v>5</v>
      </c>
      <c r="C3647" t="s">
        <v>1913</v>
      </c>
      <c r="D3647" s="24">
        <v>11289</v>
      </c>
      <c r="E3647" t="s">
        <v>1666</v>
      </c>
      <c r="F3647" t="s">
        <v>99</v>
      </c>
      <c r="G3647" t="s">
        <v>1914</v>
      </c>
      <c r="I3647" t="s">
        <v>1845</v>
      </c>
      <c r="J3647" t="s">
        <v>1915</v>
      </c>
      <c r="K3647" t="s">
        <v>2021</v>
      </c>
      <c r="L3647" s="24">
        <v>342000</v>
      </c>
      <c r="M3647" s="25">
        <f>+VLOOKUP(E3647, TC!A:D, 4, FALSE())</f>
        <v>1.0872499987846911</v>
      </c>
      <c r="N3647" s="24">
        <f t="shared" si="280"/>
        <v>342000</v>
      </c>
      <c r="O3647" t="str">
        <f t="shared" si="281"/>
        <v>FACTURA</v>
      </c>
      <c r="P3647" t="str">
        <f t="shared" si="282"/>
        <v>2025</v>
      </c>
      <c r="Q3647" t="str">
        <f t="shared" si="283"/>
        <v>03</v>
      </c>
      <c r="R3647" t="str">
        <f>+IFERROR(VLOOKUP(I3647, Listado!A:B, 2, FALSE()), "COMERCIALIZADORA INTERNACIONAL CARIBBEAN EXOTICS S A")</f>
        <v>LONDOÑO ECHEVERRI ALEJANDRA</v>
      </c>
      <c r="S3647" s="25">
        <f>+VLOOKUP(E3647, TC!A:D, 2, FALSE())</f>
        <v>4114.18</v>
      </c>
      <c r="T3647" t="str">
        <f t="shared" si="284"/>
        <v>COP</v>
      </c>
    </row>
    <row r="3648" spans="1:20" ht="18.75" hidden="1" customHeight="1" x14ac:dyDescent="0.25">
      <c r="A3648" t="s">
        <v>2406</v>
      </c>
      <c r="B3648" t="s">
        <v>5</v>
      </c>
      <c r="C3648" t="s">
        <v>1913</v>
      </c>
      <c r="D3648" s="24">
        <v>11289</v>
      </c>
      <c r="E3648" t="s">
        <v>1666</v>
      </c>
      <c r="F3648" t="s">
        <v>99</v>
      </c>
      <c r="G3648" t="s">
        <v>1914</v>
      </c>
      <c r="I3648" t="s">
        <v>1845</v>
      </c>
      <c r="J3648" t="s">
        <v>1915</v>
      </c>
      <c r="K3648" t="s">
        <v>2021</v>
      </c>
      <c r="L3648" s="24">
        <v>135600</v>
      </c>
      <c r="M3648" s="25">
        <f>+VLOOKUP(E3648, TC!A:D, 4, FALSE())</f>
        <v>1.0872499987846911</v>
      </c>
      <c r="N3648" s="24">
        <f t="shared" si="280"/>
        <v>135600</v>
      </c>
      <c r="O3648" t="str">
        <f t="shared" si="281"/>
        <v>FACTURA</v>
      </c>
      <c r="P3648" t="str">
        <f t="shared" si="282"/>
        <v>2025</v>
      </c>
      <c r="Q3648" t="str">
        <f t="shared" si="283"/>
        <v>03</v>
      </c>
      <c r="R3648" t="str">
        <f>+IFERROR(VLOOKUP(I3648, Listado!A:B, 2, FALSE()), "COMERCIALIZADORA INTERNACIONAL CARIBBEAN EXOTICS S A")</f>
        <v>LONDOÑO ECHEVERRI ALEJANDRA</v>
      </c>
      <c r="S3648" s="25">
        <f>+VLOOKUP(E3648, TC!A:D, 2, FALSE())</f>
        <v>4114.18</v>
      </c>
      <c r="T3648" t="str">
        <f t="shared" si="284"/>
        <v>COP</v>
      </c>
    </row>
    <row r="3649" spans="1:20" ht="18.75" hidden="1" customHeight="1" x14ac:dyDescent="0.25">
      <c r="A3649" t="s">
        <v>2406</v>
      </c>
      <c r="B3649" t="s">
        <v>5</v>
      </c>
      <c r="C3649" t="s">
        <v>1913</v>
      </c>
      <c r="D3649" s="24">
        <v>11289</v>
      </c>
      <c r="E3649" t="s">
        <v>1666</v>
      </c>
      <c r="F3649" t="s">
        <v>99</v>
      </c>
      <c r="G3649" t="s">
        <v>1914</v>
      </c>
      <c r="I3649" t="s">
        <v>1845</v>
      </c>
      <c r="J3649" t="s">
        <v>1915</v>
      </c>
      <c r="K3649" t="s">
        <v>2021</v>
      </c>
      <c r="L3649" s="24">
        <v>116700</v>
      </c>
      <c r="M3649" s="25">
        <f>+VLOOKUP(E3649, TC!A:D, 4, FALSE())</f>
        <v>1.0872499987846911</v>
      </c>
      <c r="N3649" s="24">
        <f t="shared" si="280"/>
        <v>116700</v>
      </c>
      <c r="O3649" t="str">
        <f t="shared" si="281"/>
        <v>FACTURA</v>
      </c>
      <c r="P3649" t="str">
        <f t="shared" si="282"/>
        <v>2025</v>
      </c>
      <c r="Q3649" t="str">
        <f t="shared" si="283"/>
        <v>03</v>
      </c>
      <c r="R3649" t="str">
        <f>+IFERROR(VLOOKUP(I3649, Listado!A:B, 2, FALSE()), "COMERCIALIZADORA INTERNACIONAL CARIBBEAN EXOTICS S A")</f>
        <v>LONDOÑO ECHEVERRI ALEJANDRA</v>
      </c>
      <c r="S3649" s="25">
        <f>+VLOOKUP(E3649, TC!A:D, 2, FALSE())</f>
        <v>4114.18</v>
      </c>
      <c r="T3649" t="str">
        <f t="shared" si="284"/>
        <v>COP</v>
      </c>
    </row>
    <row r="3650" spans="1:20" ht="18.75" hidden="1" customHeight="1" x14ac:dyDescent="0.25">
      <c r="A3650" t="s">
        <v>2406</v>
      </c>
      <c r="B3650" t="s">
        <v>5</v>
      </c>
      <c r="C3650" t="s">
        <v>1913</v>
      </c>
      <c r="D3650" s="24">
        <v>11289</v>
      </c>
      <c r="E3650" t="s">
        <v>1666</v>
      </c>
      <c r="F3650" t="s">
        <v>99</v>
      </c>
      <c r="G3650" t="s">
        <v>1914</v>
      </c>
      <c r="I3650" t="s">
        <v>1845</v>
      </c>
      <c r="J3650" t="s">
        <v>1915</v>
      </c>
      <c r="K3650" t="s">
        <v>2021</v>
      </c>
      <c r="L3650" s="24">
        <v>92100</v>
      </c>
      <c r="M3650" s="25">
        <f>+VLOOKUP(E3650, TC!A:D, 4, FALSE())</f>
        <v>1.0872499987846911</v>
      </c>
      <c r="N3650" s="24">
        <f t="shared" ref="N3650:N3713" si="285">+IF(F3650="EUR", (M3650*L3650), IF(I3650="JUAN MATAS SAS", (L3650/S3650), L3650))</f>
        <v>92100</v>
      </c>
      <c r="O3650" t="str">
        <f t="shared" ref="O3650:O3713" si="286">+IF(C3650="CFE", "FACTURA", IF(ISERROR(SEARCH("ANULA", H3650))=FALSE(), "ANULACIÓN FE", IF(ISERROR(SEARCH("CANCELLATION", H3650))=FALSE(), "ANULACIÓN FE", "NOTAS")))</f>
        <v>FACTURA</v>
      </c>
      <c r="P3650" t="str">
        <f t="shared" ref="P3650:P3713" si="287">+LEFT(E3650, 4)</f>
        <v>2025</v>
      </c>
      <c r="Q3650" t="str">
        <f t="shared" ref="Q3650:Q3713" si="288">+MID(E3650, 5, 2)</f>
        <v>03</v>
      </c>
      <c r="R3650" t="str">
        <f>+IFERROR(VLOOKUP(I3650, Listado!A:B, 2, FALSE()), "COMERCIALIZADORA INTERNACIONAL CARIBBEAN EXOTICS S A")</f>
        <v>LONDOÑO ECHEVERRI ALEJANDRA</v>
      </c>
      <c r="S3650" s="25">
        <f>+VLOOKUP(E3650, TC!A:D, 2, FALSE())</f>
        <v>4114.18</v>
      </c>
      <c r="T3650" t="str">
        <f t="shared" ref="T3650:T3713" si="289">+IF(I3650="JUAN MATAS SAS", "USD", F3650)</f>
        <v>COP</v>
      </c>
    </row>
    <row r="3651" spans="1:20" ht="18.75" hidden="1" customHeight="1" x14ac:dyDescent="0.25">
      <c r="A3651" t="s">
        <v>2406</v>
      </c>
      <c r="B3651" t="s">
        <v>5</v>
      </c>
      <c r="C3651" t="s">
        <v>1913</v>
      </c>
      <c r="D3651" s="24">
        <v>11289</v>
      </c>
      <c r="E3651" t="s">
        <v>1666</v>
      </c>
      <c r="F3651" t="s">
        <v>99</v>
      </c>
      <c r="G3651" t="s">
        <v>1914</v>
      </c>
      <c r="I3651" t="s">
        <v>1845</v>
      </c>
      <c r="J3651" t="s">
        <v>1915</v>
      </c>
      <c r="K3651" t="s">
        <v>2021</v>
      </c>
      <c r="L3651" s="24">
        <v>122100</v>
      </c>
      <c r="M3651" s="25">
        <f>+VLOOKUP(E3651, TC!A:D, 4, FALSE())</f>
        <v>1.0872499987846911</v>
      </c>
      <c r="N3651" s="24">
        <f t="shared" si="285"/>
        <v>122100</v>
      </c>
      <c r="O3651" t="str">
        <f t="shared" si="286"/>
        <v>FACTURA</v>
      </c>
      <c r="P3651" t="str">
        <f t="shared" si="287"/>
        <v>2025</v>
      </c>
      <c r="Q3651" t="str">
        <f t="shared" si="288"/>
        <v>03</v>
      </c>
      <c r="R3651" t="str">
        <f>+IFERROR(VLOOKUP(I3651, Listado!A:B, 2, FALSE()), "COMERCIALIZADORA INTERNACIONAL CARIBBEAN EXOTICS S A")</f>
        <v>LONDOÑO ECHEVERRI ALEJANDRA</v>
      </c>
      <c r="S3651" s="25">
        <f>+VLOOKUP(E3651, TC!A:D, 2, FALSE())</f>
        <v>4114.18</v>
      </c>
      <c r="T3651" t="str">
        <f t="shared" si="289"/>
        <v>COP</v>
      </c>
    </row>
    <row r="3652" spans="1:20" ht="18.75" hidden="1" customHeight="1" x14ac:dyDescent="0.25">
      <c r="A3652" t="s">
        <v>2406</v>
      </c>
      <c r="B3652" t="s">
        <v>5</v>
      </c>
      <c r="C3652" t="s">
        <v>1913</v>
      </c>
      <c r="D3652" s="24">
        <v>11289</v>
      </c>
      <c r="E3652" t="s">
        <v>1666</v>
      </c>
      <c r="F3652" t="s">
        <v>99</v>
      </c>
      <c r="G3652" t="s">
        <v>1914</v>
      </c>
      <c r="I3652" t="s">
        <v>1845</v>
      </c>
      <c r="J3652" t="s">
        <v>1915</v>
      </c>
      <c r="K3652" t="s">
        <v>2021</v>
      </c>
      <c r="L3652" s="24">
        <v>64650</v>
      </c>
      <c r="M3652" s="25">
        <f>+VLOOKUP(E3652, TC!A:D, 4, FALSE())</f>
        <v>1.0872499987846911</v>
      </c>
      <c r="N3652" s="24">
        <f t="shared" si="285"/>
        <v>64650</v>
      </c>
      <c r="O3652" t="str">
        <f t="shared" si="286"/>
        <v>FACTURA</v>
      </c>
      <c r="P3652" t="str">
        <f t="shared" si="287"/>
        <v>2025</v>
      </c>
      <c r="Q3652" t="str">
        <f t="shared" si="288"/>
        <v>03</v>
      </c>
      <c r="R3652" t="str">
        <f>+IFERROR(VLOOKUP(I3652, Listado!A:B, 2, FALSE()), "COMERCIALIZADORA INTERNACIONAL CARIBBEAN EXOTICS S A")</f>
        <v>LONDOÑO ECHEVERRI ALEJANDRA</v>
      </c>
      <c r="S3652" s="25">
        <f>+VLOOKUP(E3652, TC!A:D, 2, FALSE())</f>
        <v>4114.18</v>
      </c>
      <c r="T3652" t="str">
        <f t="shared" si="289"/>
        <v>COP</v>
      </c>
    </row>
    <row r="3653" spans="1:20" ht="18.75" hidden="1" customHeight="1" x14ac:dyDescent="0.25">
      <c r="A3653" t="s">
        <v>2406</v>
      </c>
      <c r="B3653" t="s">
        <v>5</v>
      </c>
      <c r="C3653" t="s">
        <v>1913</v>
      </c>
      <c r="D3653" s="24">
        <v>11289</v>
      </c>
      <c r="E3653" t="s">
        <v>1666</v>
      </c>
      <c r="F3653" t="s">
        <v>99</v>
      </c>
      <c r="G3653" t="s">
        <v>1914</v>
      </c>
      <c r="I3653" t="s">
        <v>1845</v>
      </c>
      <c r="J3653" t="s">
        <v>1915</v>
      </c>
      <c r="K3653" t="s">
        <v>2021</v>
      </c>
      <c r="L3653" s="24">
        <v>8550</v>
      </c>
      <c r="M3653" s="25">
        <f>+VLOOKUP(E3653, TC!A:D, 4, FALSE())</f>
        <v>1.0872499987846911</v>
      </c>
      <c r="N3653" s="24">
        <f t="shared" si="285"/>
        <v>8550</v>
      </c>
      <c r="O3653" t="str">
        <f t="shared" si="286"/>
        <v>FACTURA</v>
      </c>
      <c r="P3653" t="str">
        <f t="shared" si="287"/>
        <v>2025</v>
      </c>
      <c r="Q3653" t="str">
        <f t="shared" si="288"/>
        <v>03</v>
      </c>
      <c r="R3653" t="str">
        <f>+IFERROR(VLOOKUP(I3653, Listado!A:B, 2, FALSE()), "COMERCIALIZADORA INTERNACIONAL CARIBBEAN EXOTICS S A")</f>
        <v>LONDOÑO ECHEVERRI ALEJANDRA</v>
      </c>
      <c r="S3653" s="25">
        <f>+VLOOKUP(E3653, TC!A:D, 2, FALSE())</f>
        <v>4114.18</v>
      </c>
      <c r="T3653" t="str">
        <f t="shared" si="289"/>
        <v>COP</v>
      </c>
    </row>
    <row r="3654" spans="1:20" ht="18.75" hidden="1" customHeight="1" x14ac:dyDescent="0.25">
      <c r="A3654" t="s">
        <v>2406</v>
      </c>
      <c r="B3654" t="s">
        <v>5</v>
      </c>
      <c r="C3654" t="s">
        <v>1913</v>
      </c>
      <c r="D3654" s="24">
        <v>11289</v>
      </c>
      <c r="E3654" t="s">
        <v>1666</v>
      </c>
      <c r="F3654" t="s">
        <v>99</v>
      </c>
      <c r="G3654" t="s">
        <v>1914</v>
      </c>
      <c r="I3654" t="s">
        <v>1845</v>
      </c>
      <c r="J3654" t="s">
        <v>1915</v>
      </c>
      <c r="K3654" t="s">
        <v>2021</v>
      </c>
      <c r="L3654" s="24">
        <v>4350</v>
      </c>
      <c r="M3654" s="25">
        <f>+VLOOKUP(E3654, TC!A:D, 4, FALSE())</f>
        <v>1.0872499987846911</v>
      </c>
      <c r="N3654" s="24">
        <f t="shared" si="285"/>
        <v>4350</v>
      </c>
      <c r="O3654" t="str">
        <f t="shared" si="286"/>
        <v>FACTURA</v>
      </c>
      <c r="P3654" t="str">
        <f t="shared" si="287"/>
        <v>2025</v>
      </c>
      <c r="Q3654" t="str">
        <f t="shared" si="288"/>
        <v>03</v>
      </c>
      <c r="R3654" t="str">
        <f>+IFERROR(VLOOKUP(I3654, Listado!A:B, 2, FALSE()), "COMERCIALIZADORA INTERNACIONAL CARIBBEAN EXOTICS S A")</f>
        <v>LONDOÑO ECHEVERRI ALEJANDRA</v>
      </c>
      <c r="S3654" s="25">
        <f>+VLOOKUP(E3654, TC!A:D, 2, FALSE())</f>
        <v>4114.18</v>
      </c>
      <c r="T3654" t="str">
        <f t="shared" si="289"/>
        <v>COP</v>
      </c>
    </row>
    <row r="3655" spans="1:20" ht="18.75" hidden="1" customHeight="1" x14ac:dyDescent="0.25">
      <c r="A3655" t="s">
        <v>2406</v>
      </c>
      <c r="B3655" t="s">
        <v>5</v>
      </c>
      <c r="C3655" t="s">
        <v>1913</v>
      </c>
      <c r="D3655" s="24">
        <v>11289</v>
      </c>
      <c r="E3655" t="s">
        <v>1666</v>
      </c>
      <c r="F3655" t="s">
        <v>99</v>
      </c>
      <c r="G3655" t="s">
        <v>1914</v>
      </c>
      <c r="I3655" t="s">
        <v>1845</v>
      </c>
      <c r="J3655" t="s">
        <v>1915</v>
      </c>
      <c r="K3655" t="s">
        <v>2021</v>
      </c>
      <c r="L3655" s="24">
        <v>3150</v>
      </c>
      <c r="M3655" s="25">
        <f>+VLOOKUP(E3655, TC!A:D, 4, FALSE())</f>
        <v>1.0872499987846911</v>
      </c>
      <c r="N3655" s="24">
        <f t="shared" si="285"/>
        <v>3150</v>
      </c>
      <c r="O3655" t="str">
        <f t="shared" si="286"/>
        <v>FACTURA</v>
      </c>
      <c r="P3655" t="str">
        <f t="shared" si="287"/>
        <v>2025</v>
      </c>
      <c r="Q3655" t="str">
        <f t="shared" si="288"/>
        <v>03</v>
      </c>
      <c r="R3655" t="str">
        <f>+IFERROR(VLOOKUP(I3655, Listado!A:B, 2, FALSE()), "COMERCIALIZADORA INTERNACIONAL CARIBBEAN EXOTICS S A")</f>
        <v>LONDOÑO ECHEVERRI ALEJANDRA</v>
      </c>
      <c r="S3655" s="25">
        <f>+VLOOKUP(E3655, TC!A:D, 2, FALSE())</f>
        <v>4114.18</v>
      </c>
      <c r="T3655" t="str">
        <f t="shared" si="289"/>
        <v>COP</v>
      </c>
    </row>
    <row r="3656" spans="1:20" ht="18.75" hidden="1" customHeight="1" x14ac:dyDescent="0.25">
      <c r="A3656" t="s">
        <v>2406</v>
      </c>
      <c r="B3656" t="s">
        <v>5</v>
      </c>
      <c r="C3656" t="s">
        <v>1913</v>
      </c>
      <c r="D3656" s="24">
        <v>11289</v>
      </c>
      <c r="E3656" t="s">
        <v>1666</v>
      </c>
      <c r="F3656" t="s">
        <v>99</v>
      </c>
      <c r="G3656" t="s">
        <v>1914</v>
      </c>
      <c r="I3656" t="s">
        <v>1845</v>
      </c>
      <c r="J3656" t="s">
        <v>1915</v>
      </c>
      <c r="K3656" t="s">
        <v>2021</v>
      </c>
      <c r="L3656" s="24">
        <v>2940</v>
      </c>
      <c r="M3656" s="25">
        <f>+VLOOKUP(E3656, TC!A:D, 4, FALSE())</f>
        <v>1.0872499987846911</v>
      </c>
      <c r="N3656" s="24">
        <f t="shared" si="285"/>
        <v>2940</v>
      </c>
      <c r="O3656" t="str">
        <f t="shared" si="286"/>
        <v>FACTURA</v>
      </c>
      <c r="P3656" t="str">
        <f t="shared" si="287"/>
        <v>2025</v>
      </c>
      <c r="Q3656" t="str">
        <f t="shared" si="288"/>
        <v>03</v>
      </c>
      <c r="R3656" t="str">
        <f>+IFERROR(VLOOKUP(I3656, Listado!A:B, 2, FALSE()), "COMERCIALIZADORA INTERNACIONAL CARIBBEAN EXOTICS S A")</f>
        <v>LONDOÑO ECHEVERRI ALEJANDRA</v>
      </c>
      <c r="S3656" s="25">
        <f>+VLOOKUP(E3656, TC!A:D, 2, FALSE())</f>
        <v>4114.18</v>
      </c>
      <c r="T3656" t="str">
        <f t="shared" si="289"/>
        <v>COP</v>
      </c>
    </row>
    <row r="3657" spans="1:20" ht="18.75" hidden="1" customHeight="1" x14ac:dyDescent="0.25">
      <c r="A3657" t="s">
        <v>2406</v>
      </c>
      <c r="B3657" t="s">
        <v>5</v>
      </c>
      <c r="C3657" t="s">
        <v>1970</v>
      </c>
      <c r="D3657" s="24">
        <v>2255</v>
      </c>
      <c r="E3657" t="s">
        <v>1666</v>
      </c>
      <c r="F3657" t="s">
        <v>1924</v>
      </c>
      <c r="G3657" t="s">
        <v>108</v>
      </c>
      <c r="H3657" t="s">
        <v>2042</v>
      </c>
      <c r="I3657" t="s">
        <v>1885</v>
      </c>
      <c r="J3657" t="s">
        <v>1919</v>
      </c>
      <c r="K3657" t="s">
        <v>48</v>
      </c>
      <c r="L3657" s="24">
        <v>-492.75</v>
      </c>
      <c r="M3657" s="25">
        <f>+VLOOKUP(E3657, TC!A:D, 4, FALSE())</f>
        <v>1.0872499987846911</v>
      </c>
      <c r="N3657" s="24">
        <f t="shared" si="285"/>
        <v>-535.74243690115657</v>
      </c>
      <c r="O3657" t="str">
        <f t="shared" si="286"/>
        <v>NOTAS</v>
      </c>
      <c r="P3657" t="str">
        <f t="shared" si="287"/>
        <v>2025</v>
      </c>
      <c r="Q3657" t="str">
        <f t="shared" si="288"/>
        <v>03</v>
      </c>
      <c r="R3657" t="str">
        <f>+IFERROR(VLOOKUP(I3657, Listado!A:B, 2, FALSE()), "COMERCIALIZADORA INTERNACIONAL CARIBBEAN EXOTICS S A")</f>
        <v>PIEDRAHITA PEREZ MARIANA</v>
      </c>
      <c r="S3657" s="25">
        <f>+VLOOKUP(E3657, TC!A:D, 2, FALSE())</f>
        <v>4114.18</v>
      </c>
      <c r="T3657" t="str">
        <f t="shared" si="289"/>
        <v>EUR</v>
      </c>
    </row>
    <row r="3658" spans="1:20" ht="18.75" hidden="1" customHeight="1" x14ac:dyDescent="0.25">
      <c r="A3658" t="s">
        <v>2406</v>
      </c>
      <c r="B3658" t="s">
        <v>5</v>
      </c>
      <c r="C3658" t="s">
        <v>1970</v>
      </c>
      <c r="D3658" s="24">
        <v>2256</v>
      </c>
      <c r="E3658" t="s">
        <v>1666</v>
      </c>
      <c r="F3658" t="s">
        <v>1924</v>
      </c>
      <c r="G3658" t="s">
        <v>108</v>
      </c>
      <c r="H3658" t="s">
        <v>2042</v>
      </c>
      <c r="I3658" t="s">
        <v>1874</v>
      </c>
      <c r="J3658" t="s">
        <v>1917</v>
      </c>
      <c r="K3658" t="s">
        <v>30</v>
      </c>
      <c r="L3658" s="24">
        <v>-2100</v>
      </c>
      <c r="M3658" s="25">
        <f>+VLOOKUP(E3658, TC!A:D, 4, FALSE())</f>
        <v>1.0872499987846911</v>
      </c>
      <c r="N3658" s="24">
        <f t="shared" si="285"/>
        <v>-2283.2249974478514</v>
      </c>
      <c r="O3658" t="str">
        <f t="shared" si="286"/>
        <v>NOTAS</v>
      </c>
      <c r="P3658" t="str">
        <f t="shared" si="287"/>
        <v>2025</v>
      </c>
      <c r="Q3658" t="str">
        <f t="shared" si="288"/>
        <v>03</v>
      </c>
      <c r="R3658" t="str">
        <f>+IFERROR(VLOOKUP(I3658, Listado!A:B, 2, FALSE()), "COMERCIALIZADORA INTERNACIONAL CARIBBEAN EXOTICS S A")</f>
        <v>PIEDRAHITA PEREZ MARIANA</v>
      </c>
      <c r="S3658" s="25">
        <f>+VLOOKUP(E3658, TC!A:D, 2, FALSE())</f>
        <v>4114.18</v>
      </c>
      <c r="T3658" t="str">
        <f t="shared" si="289"/>
        <v>EUR</v>
      </c>
    </row>
    <row r="3659" spans="1:20" ht="18.75" hidden="1" customHeight="1" x14ac:dyDescent="0.25">
      <c r="A3659" t="s">
        <v>2406</v>
      </c>
      <c r="B3659" t="s">
        <v>5</v>
      </c>
      <c r="C3659" t="s">
        <v>1970</v>
      </c>
      <c r="D3659" s="24">
        <v>2257</v>
      </c>
      <c r="E3659" t="s">
        <v>1666</v>
      </c>
      <c r="F3659" t="s">
        <v>1924</v>
      </c>
      <c r="G3659" t="s">
        <v>108</v>
      </c>
      <c r="H3659" t="s">
        <v>2042</v>
      </c>
      <c r="I3659" t="s">
        <v>1874</v>
      </c>
      <c r="J3659" t="s">
        <v>1917</v>
      </c>
      <c r="K3659" t="s">
        <v>30</v>
      </c>
      <c r="L3659" s="24">
        <v>-968.8</v>
      </c>
      <c r="M3659" s="25">
        <f>+VLOOKUP(E3659, TC!A:D, 4, FALSE())</f>
        <v>1.0872499987846911</v>
      </c>
      <c r="N3659" s="24">
        <f t="shared" si="285"/>
        <v>-1053.3277988226087</v>
      </c>
      <c r="O3659" t="str">
        <f t="shared" si="286"/>
        <v>NOTAS</v>
      </c>
      <c r="P3659" t="str">
        <f t="shared" si="287"/>
        <v>2025</v>
      </c>
      <c r="Q3659" t="str">
        <f t="shared" si="288"/>
        <v>03</v>
      </c>
      <c r="R3659" t="str">
        <f>+IFERROR(VLOOKUP(I3659, Listado!A:B, 2, FALSE()), "COMERCIALIZADORA INTERNACIONAL CARIBBEAN EXOTICS S A")</f>
        <v>PIEDRAHITA PEREZ MARIANA</v>
      </c>
      <c r="S3659" s="25">
        <f>+VLOOKUP(E3659, TC!A:D, 2, FALSE())</f>
        <v>4114.18</v>
      </c>
      <c r="T3659" t="str">
        <f t="shared" si="289"/>
        <v>EUR</v>
      </c>
    </row>
    <row r="3660" spans="1:20" ht="18.75" hidden="1" customHeight="1" x14ac:dyDescent="0.25">
      <c r="A3660" t="s">
        <v>2406</v>
      </c>
      <c r="B3660" t="s">
        <v>5</v>
      </c>
      <c r="C3660" t="s">
        <v>1970</v>
      </c>
      <c r="D3660" s="24">
        <v>2258</v>
      </c>
      <c r="E3660" t="s">
        <v>1666</v>
      </c>
      <c r="F3660" t="s">
        <v>1924</v>
      </c>
      <c r="G3660" t="s">
        <v>110</v>
      </c>
      <c r="H3660" t="s">
        <v>2012</v>
      </c>
      <c r="I3660" t="s">
        <v>1848</v>
      </c>
      <c r="J3660" t="s">
        <v>1917</v>
      </c>
      <c r="K3660" t="s">
        <v>1953</v>
      </c>
      <c r="L3660" s="24">
        <v>-1445.62</v>
      </c>
      <c r="M3660" s="25">
        <f>+VLOOKUP(E3660, TC!A:D, 4, FALSE())</f>
        <v>1.0872499987846911</v>
      </c>
      <c r="N3660" s="24">
        <f t="shared" si="285"/>
        <v>-1571.7503432431249</v>
      </c>
      <c r="O3660" t="str">
        <f t="shared" si="286"/>
        <v>NOTAS</v>
      </c>
      <c r="P3660" t="str">
        <f t="shared" si="287"/>
        <v>2025</v>
      </c>
      <c r="Q3660" t="str">
        <f t="shared" si="288"/>
        <v>03</v>
      </c>
      <c r="R3660" t="str">
        <f>+IFERROR(VLOOKUP(I3660, Listado!A:B, 2, FALSE()), "COMERCIALIZADORA INTERNACIONAL CARIBBEAN EXOTICS S A")</f>
        <v>PEREZ MEJIA MARIA PAULINA</v>
      </c>
      <c r="S3660" s="25">
        <f>+VLOOKUP(E3660, TC!A:D, 2, FALSE())</f>
        <v>4114.18</v>
      </c>
      <c r="T3660" t="str">
        <f t="shared" si="289"/>
        <v>EUR</v>
      </c>
    </row>
    <row r="3661" spans="1:20" ht="18.75" hidden="1" customHeight="1" x14ac:dyDescent="0.25">
      <c r="A3661" t="s">
        <v>2406</v>
      </c>
      <c r="B3661" t="s">
        <v>5</v>
      </c>
      <c r="C3661" t="s">
        <v>1970</v>
      </c>
      <c r="D3661" s="24">
        <v>2259</v>
      </c>
      <c r="E3661" t="s">
        <v>1666</v>
      </c>
      <c r="F3661" t="s">
        <v>1924</v>
      </c>
      <c r="G3661" t="s">
        <v>110</v>
      </c>
      <c r="H3661" t="s">
        <v>2012</v>
      </c>
      <c r="I3661" t="s">
        <v>1852</v>
      </c>
      <c r="J3661" t="s">
        <v>1998</v>
      </c>
      <c r="K3661" t="s">
        <v>46</v>
      </c>
      <c r="L3661" s="24">
        <v>-2928.15</v>
      </c>
      <c r="M3661" s="25">
        <f>+VLOOKUP(E3661, TC!A:D, 4, FALSE())</f>
        <v>1.0872499987846911</v>
      </c>
      <c r="N3661" s="24">
        <f t="shared" si="285"/>
        <v>-3183.6310839413932</v>
      </c>
      <c r="O3661" t="str">
        <f t="shared" si="286"/>
        <v>NOTAS</v>
      </c>
      <c r="P3661" t="str">
        <f t="shared" si="287"/>
        <v>2025</v>
      </c>
      <c r="Q3661" t="str">
        <f t="shared" si="288"/>
        <v>03</v>
      </c>
      <c r="R3661" t="str">
        <f>+IFERROR(VLOOKUP(I3661, Listado!A:B, 2, FALSE()), "COMERCIALIZADORA INTERNACIONAL CARIBBEAN EXOTICS S A")</f>
        <v>PEREZ MEJIA MARIA PAULINA</v>
      </c>
      <c r="S3661" s="25">
        <f>+VLOOKUP(E3661, TC!A:D, 2, FALSE())</f>
        <v>4114.18</v>
      </c>
      <c r="T3661" t="str">
        <f t="shared" si="289"/>
        <v>EUR</v>
      </c>
    </row>
    <row r="3662" spans="1:20" ht="18.75" hidden="1" customHeight="1" x14ac:dyDescent="0.25">
      <c r="A3662" t="s">
        <v>2406</v>
      </c>
      <c r="B3662" t="s">
        <v>1923</v>
      </c>
      <c r="C3662" t="s">
        <v>1913</v>
      </c>
      <c r="D3662" s="24">
        <v>5825</v>
      </c>
      <c r="E3662" t="s">
        <v>1666</v>
      </c>
      <c r="F3662" t="s">
        <v>128</v>
      </c>
      <c r="G3662" t="s">
        <v>110</v>
      </c>
      <c r="H3662" t="s">
        <v>2500</v>
      </c>
      <c r="I3662" t="s">
        <v>1850</v>
      </c>
      <c r="J3662" t="s">
        <v>1919</v>
      </c>
      <c r="K3662" t="s">
        <v>1928</v>
      </c>
      <c r="L3662" s="24">
        <v>5080.74</v>
      </c>
      <c r="M3662" s="25">
        <f>+VLOOKUP(E3662, TC!A:D, 4, FALSE())</f>
        <v>1.0872499987846911</v>
      </c>
      <c r="N3662" s="24">
        <f t="shared" si="285"/>
        <v>5080.74</v>
      </c>
      <c r="O3662" t="str">
        <f t="shared" si="286"/>
        <v>FACTURA</v>
      </c>
      <c r="P3662" t="str">
        <f t="shared" si="287"/>
        <v>2025</v>
      </c>
      <c r="Q3662" t="str">
        <f t="shared" si="288"/>
        <v>03</v>
      </c>
      <c r="R3662" t="str">
        <f>+IFERROR(VLOOKUP(I3662, Listado!A:B, 2, FALSE()), "COMERCIALIZADORA INTERNACIONAL CARIBBEAN EXOTICS S A")</f>
        <v>PEREZ MEJIA MARIA PAULINA</v>
      </c>
      <c r="S3662" s="25">
        <f>+VLOOKUP(E3662, TC!A:D, 2, FALSE())</f>
        <v>4114.18</v>
      </c>
      <c r="T3662" t="str">
        <f t="shared" si="289"/>
        <v>USD</v>
      </c>
    </row>
    <row r="3663" spans="1:20" ht="18.75" hidden="1" customHeight="1" x14ac:dyDescent="0.25">
      <c r="A3663" t="s">
        <v>2406</v>
      </c>
      <c r="B3663" t="s">
        <v>1923</v>
      </c>
      <c r="C3663" t="s">
        <v>1913</v>
      </c>
      <c r="D3663" s="24">
        <v>5825</v>
      </c>
      <c r="E3663" t="s">
        <v>1666</v>
      </c>
      <c r="F3663" t="s">
        <v>128</v>
      </c>
      <c r="G3663" t="s">
        <v>110</v>
      </c>
      <c r="H3663" t="s">
        <v>2500</v>
      </c>
      <c r="I3663" t="s">
        <v>1850</v>
      </c>
      <c r="J3663" t="s">
        <v>1919</v>
      </c>
      <c r="K3663" t="s">
        <v>45</v>
      </c>
      <c r="L3663" s="24">
        <v>6400</v>
      </c>
      <c r="M3663" s="25">
        <f>+VLOOKUP(E3663, TC!A:D, 4, FALSE())</f>
        <v>1.0872499987846911</v>
      </c>
      <c r="N3663" s="24">
        <f t="shared" si="285"/>
        <v>6400</v>
      </c>
      <c r="O3663" t="str">
        <f t="shared" si="286"/>
        <v>FACTURA</v>
      </c>
      <c r="P3663" t="str">
        <f t="shared" si="287"/>
        <v>2025</v>
      </c>
      <c r="Q3663" t="str">
        <f t="shared" si="288"/>
        <v>03</v>
      </c>
      <c r="R3663" t="str">
        <f>+IFERROR(VLOOKUP(I3663, Listado!A:B, 2, FALSE()), "COMERCIALIZADORA INTERNACIONAL CARIBBEAN EXOTICS S A")</f>
        <v>PEREZ MEJIA MARIA PAULINA</v>
      </c>
      <c r="S3663" s="25">
        <f>+VLOOKUP(E3663, TC!A:D, 2, FALSE())</f>
        <v>4114.18</v>
      </c>
      <c r="T3663" t="str">
        <f t="shared" si="289"/>
        <v>USD</v>
      </c>
    </row>
    <row r="3664" spans="1:20" ht="18.75" hidden="1" customHeight="1" x14ac:dyDescent="0.25">
      <c r="A3664" t="s">
        <v>2406</v>
      </c>
      <c r="B3664" t="s">
        <v>1923</v>
      </c>
      <c r="C3664" t="s">
        <v>1913</v>
      </c>
      <c r="D3664" s="24">
        <v>5825</v>
      </c>
      <c r="E3664" t="s">
        <v>1666</v>
      </c>
      <c r="F3664" t="s">
        <v>128</v>
      </c>
      <c r="G3664" t="s">
        <v>110</v>
      </c>
      <c r="H3664" t="s">
        <v>2500</v>
      </c>
      <c r="I3664" t="s">
        <v>1850</v>
      </c>
      <c r="J3664" t="s">
        <v>1919</v>
      </c>
      <c r="K3664" t="s">
        <v>53</v>
      </c>
      <c r="L3664" s="24">
        <v>570</v>
      </c>
      <c r="M3664" s="25">
        <f>+VLOOKUP(E3664, TC!A:D, 4, FALSE())</f>
        <v>1.0872499987846911</v>
      </c>
      <c r="N3664" s="24">
        <f t="shared" si="285"/>
        <v>570</v>
      </c>
      <c r="O3664" t="str">
        <f t="shared" si="286"/>
        <v>FACTURA</v>
      </c>
      <c r="P3664" t="str">
        <f t="shared" si="287"/>
        <v>2025</v>
      </c>
      <c r="Q3664" t="str">
        <f t="shared" si="288"/>
        <v>03</v>
      </c>
      <c r="R3664" t="str">
        <f>+IFERROR(VLOOKUP(I3664, Listado!A:B, 2, FALSE()), "COMERCIALIZADORA INTERNACIONAL CARIBBEAN EXOTICS S A")</f>
        <v>PEREZ MEJIA MARIA PAULINA</v>
      </c>
      <c r="S3664" s="25">
        <f>+VLOOKUP(E3664, TC!A:D, 2, FALSE())</f>
        <v>4114.18</v>
      </c>
      <c r="T3664" t="str">
        <f t="shared" si="289"/>
        <v>USD</v>
      </c>
    </row>
    <row r="3665" spans="1:20" ht="18.75" hidden="1" customHeight="1" x14ac:dyDescent="0.25">
      <c r="A3665" t="s">
        <v>2406</v>
      </c>
      <c r="B3665" t="s">
        <v>1923</v>
      </c>
      <c r="C3665" t="s">
        <v>1913</v>
      </c>
      <c r="D3665" s="24">
        <v>5825</v>
      </c>
      <c r="E3665" t="s">
        <v>1666</v>
      </c>
      <c r="F3665" t="s">
        <v>128</v>
      </c>
      <c r="G3665" t="s">
        <v>110</v>
      </c>
      <c r="H3665" t="s">
        <v>2500</v>
      </c>
      <c r="I3665" t="s">
        <v>1850</v>
      </c>
      <c r="J3665" t="s">
        <v>1919</v>
      </c>
      <c r="K3665" t="s">
        <v>9</v>
      </c>
      <c r="L3665" s="24">
        <v>3873</v>
      </c>
      <c r="M3665" s="25">
        <f>+VLOOKUP(E3665, TC!A:D, 4, FALSE())</f>
        <v>1.0872499987846911</v>
      </c>
      <c r="N3665" s="24">
        <f t="shared" si="285"/>
        <v>3873</v>
      </c>
      <c r="O3665" t="str">
        <f t="shared" si="286"/>
        <v>FACTURA</v>
      </c>
      <c r="P3665" t="str">
        <f t="shared" si="287"/>
        <v>2025</v>
      </c>
      <c r="Q3665" t="str">
        <f t="shared" si="288"/>
        <v>03</v>
      </c>
      <c r="R3665" t="str">
        <f>+IFERROR(VLOOKUP(I3665, Listado!A:B, 2, FALSE()), "COMERCIALIZADORA INTERNACIONAL CARIBBEAN EXOTICS S A")</f>
        <v>PEREZ MEJIA MARIA PAULINA</v>
      </c>
      <c r="S3665" s="25">
        <f>+VLOOKUP(E3665, TC!A:D, 2, FALSE())</f>
        <v>4114.18</v>
      </c>
      <c r="T3665" t="str">
        <f t="shared" si="289"/>
        <v>USD</v>
      </c>
    </row>
    <row r="3666" spans="1:20" ht="18.75" hidden="1" customHeight="1" x14ac:dyDescent="0.25">
      <c r="A3666" t="s">
        <v>2406</v>
      </c>
      <c r="B3666" t="s">
        <v>5</v>
      </c>
      <c r="C3666" t="s">
        <v>1970</v>
      </c>
      <c r="D3666" s="24">
        <v>2260</v>
      </c>
      <c r="E3666" t="s">
        <v>1666</v>
      </c>
      <c r="F3666" t="s">
        <v>128</v>
      </c>
      <c r="G3666" t="s">
        <v>112</v>
      </c>
      <c r="H3666" t="s">
        <v>2501</v>
      </c>
      <c r="I3666" t="s">
        <v>1856</v>
      </c>
      <c r="J3666" t="s">
        <v>1930</v>
      </c>
      <c r="K3666" t="s">
        <v>1928</v>
      </c>
      <c r="L3666" s="24">
        <v>-274.36</v>
      </c>
      <c r="M3666" s="25">
        <f>+VLOOKUP(E3666, TC!A:D, 4, FALSE())</f>
        <v>1.0872499987846911</v>
      </c>
      <c r="N3666" s="24">
        <f t="shared" si="285"/>
        <v>-274.36</v>
      </c>
      <c r="O3666" t="str">
        <f t="shared" si="286"/>
        <v>NOTAS</v>
      </c>
      <c r="P3666" t="str">
        <f t="shared" si="287"/>
        <v>2025</v>
      </c>
      <c r="Q3666" t="str">
        <f t="shared" si="288"/>
        <v>03</v>
      </c>
      <c r="R3666" t="str">
        <f>+IFERROR(VLOOKUP(I3666, Listado!A:B, 2, FALSE()), "COMERCIALIZADORA INTERNACIONAL CARIBBEAN EXOTICS S A")</f>
        <v>HINCAPIE CONTRERAS ERIKA STEFANIA</v>
      </c>
      <c r="S3666" s="25">
        <f>+VLOOKUP(E3666, TC!A:D, 2, FALSE())</f>
        <v>4114.18</v>
      </c>
      <c r="T3666" t="str">
        <f t="shared" si="289"/>
        <v>USD</v>
      </c>
    </row>
    <row r="3667" spans="1:20" ht="18.75" hidden="1" customHeight="1" x14ac:dyDescent="0.25">
      <c r="A3667" t="s">
        <v>2406</v>
      </c>
      <c r="B3667" t="s">
        <v>1923</v>
      </c>
      <c r="C3667" t="s">
        <v>1913</v>
      </c>
      <c r="D3667" s="24">
        <v>5826</v>
      </c>
      <c r="E3667" t="s">
        <v>1666</v>
      </c>
      <c r="F3667" t="s">
        <v>128</v>
      </c>
      <c r="G3667" t="s">
        <v>110</v>
      </c>
      <c r="I3667" t="s">
        <v>1850</v>
      </c>
      <c r="J3667" t="s">
        <v>1919</v>
      </c>
      <c r="K3667" t="s">
        <v>1918</v>
      </c>
      <c r="L3667" s="24">
        <v>90</v>
      </c>
      <c r="M3667" s="25">
        <f>+VLOOKUP(E3667, TC!A:D, 4, FALSE())</f>
        <v>1.0872499987846911</v>
      </c>
      <c r="N3667" s="24">
        <f t="shared" si="285"/>
        <v>90</v>
      </c>
      <c r="O3667" t="str">
        <f t="shared" si="286"/>
        <v>FACTURA</v>
      </c>
      <c r="P3667" t="str">
        <f t="shared" si="287"/>
        <v>2025</v>
      </c>
      <c r="Q3667" t="str">
        <f t="shared" si="288"/>
        <v>03</v>
      </c>
      <c r="R3667" t="str">
        <f>+IFERROR(VLOOKUP(I3667, Listado!A:B, 2, FALSE()), "COMERCIALIZADORA INTERNACIONAL CARIBBEAN EXOTICS S A")</f>
        <v>PEREZ MEJIA MARIA PAULINA</v>
      </c>
      <c r="S3667" s="25">
        <f>+VLOOKUP(E3667, TC!A:D, 2, FALSE())</f>
        <v>4114.18</v>
      </c>
      <c r="T3667" t="str">
        <f t="shared" si="289"/>
        <v>USD</v>
      </c>
    </row>
    <row r="3668" spans="1:20" ht="18.75" hidden="1" customHeight="1" x14ac:dyDescent="0.25">
      <c r="A3668" t="s">
        <v>2406</v>
      </c>
      <c r="B3668" t="s">
        <v>5</v>
      </c>
      <c r="C3668" t="s">
        <v>1913</v>
      </c>
      <c r="D3668" s="24">
        <v>11290</v>
      </c>
      <c r="E3668" t="s">
        <v>1667</v>
      </c>
      <c r="F3668" t="s">
        <v>99</v>
      </c>
      <c r="G3668" t="s">
        <v>113</v>
      </c>
      <c r="I3668" t="s">
        <v>1858</v>
      </c>
      <c r="J3668" t="s">
        <v>1915</v>
      </c>
      <c r="K3668" t="s">
        <v>1920</v>
      </c>
      <c r="L3668" s="24">
        <v>960000</v>
      </c>
      <c r="M3668" s="25">
        <f>+VLOOKUP(E3668, TC!A:D, 4, FALSE())</f>
        <v>1.0872499981719221</v>
      </c>
      <c r="N3668" s="24">
        <f t="shared" si="285"/>
        <v>960000</v>
      </c>
      <c r="O3668" t="str">
        <f t="shared" si="286"/>
        <v>FACTURA</v>
      </c>
      <c r="P3668" t="str">
        <f t="shared" si="287"/>
        <v>2025</v>
      </c>
      <c r="Q3668" t="str">
        <f t="shared" si="288"/>
        <v>03</v>
      </c>
      <c r="R3668" t="str">
        <f>+IFERROR(VLOOKUP(I3668, Listado!A:B, 2, FALSE()), "COMERCIALIZADORA INTERNACIONAL CARIBBEAN EXOTICS S A")</f>
        <v>LONDOÑO ECHEVERRI ALEJANDRA</v>
      </c>
      <c r="S3668" s="25">
        <f>+VLOOKUP(E3668, TC!A:D, 2, FALSE())</f>
        <v>4102.67</v>
      </c>
      <c r="T3668" t="str">
        <f t="shared" si="289"/>
        <v>COP</v>
      </c>
    </row>
    <row r="3669" spans="1:20" ht="18.75" hidden="1" customHeight="1" x14ac:dyDescent="0.25">
      <c r="A3669" t="s">
        <v>2406</v>
      </c>
      <c r="B3669" t="s">
        <v>5</v>
      </c>
      <c r="C3669" t="s">
        <v>1913</v>
      </c>
      <c r="D3669" s="24">
        <v>11291</v>
      </c>
      <c r="E3669" t="s">
        <v>1667</v>
      </c>
      <c r="F3669" t="s">
        <v>99</v>
      </c>
      <c r="G3669" t="s">
        <v>113</v>
      </c>
      <c r="I3669" t="s">
        <v>1858</v>
      </c>
      <c r="J3669" t="s">
        <v>1915</v>
      </c>
      <c r="K3669" t="s">
        <v>1920</v>
      </c>
      <c r="L3669" s="24">
        <v>960000</v>
      </c>
      <c r="M3669" s="25">
        <f>+VLOOKUP(E3669, TC!A:D, 4, FALSE())</f>
        <v>1.0872499981719221</v>
      </c>
      <c r="N3669" s="24">
        <f t="shared" si="285"/>
        <v>960000</v>
      </c>
      <c r="O3669" t="str">
        <f t="shared" si="286"/>
        <v>FACTURA</v>
      </c>
      <c r="P3669" t="str">
        <f t="shared" si="287"/>
        <v>2025</v>
      </c>
      <c r="Q3669" t="str">
        <f t="shared" si="288"/>
        <v>03</v>
      </c>
      <c r="R3669" t="str">
        <f>+IFERROR(VLOOKUP(I3669, Listado!A:B, 2, FALSE()), "COMERCIALIZADORA INTERNACIONAL CARIBBEAN EXOTICS S A")</f>
        <v>LONDOÑO ECHEVERRI ALEJANDRA</v>
      </c>
      <c r="S3669" s="25">
        <f>+VLOOKUP(E3669, TC!A:D, 2, FALSE())</f>
        <v>4102.67</v>
      </c>
      <c r="T3669" t="str">
        <f t="shared" si="289"/>
        <v>COP</v>
      </c>
    </row>
    <row r="3670" spans="1:20" ht="18.75" hidden="1" customHeight="1" x14ac:dyDescent="0.25">
      <c r="A3670" t="s">
        <v>2406</v>
      </c>
      <c r="B3670" t="s">
        <v>5</v>
      </c>
      <c r="C3670" t="s">
        <v>1913</v>
      </c>
      <c r="D3670" s="24">
        <v>11292</v>
      </c>
      <c r="E3670" t="s">
        <v>1667</v>
      </c>
      <c r="F3670" t="s">
        <v>99</v>
      </c>
      <c r="G3670" t="s">
        <v>113</v>
      </c>
      <c r="I3670" t="s">
        <v>1859</v>
      </c>
      <c r="J3670" t="s">
        <v>1915</v>
      </c>
      <c r="K3670" t="s">
        <v>1916</v>
      </c>
      <c r="L3670" s="24">
        <v>6960000</v>
      </c>
      <c r="M3670" s="25">
        <f>+VLOOKUP(E3670, TC!A:D, 4, FALSE())</f>
        <v>1.0872499981719221</v>
      </c>
      <c r="N3670" s="24">
        <f t="shared" si="285"/>
        <v>6960000</v>
      </c>
      <c r="O3670" t="str">
        <f t="shared" si="286"/>
        <v>FACTURA</v>
      </c>
      <c r="P3670" t="str">
        <f t="shared" si="287"/>
        <v>2025</v>
      </c>
      <c r="Q3670" t="str">
        <f t="shared" si="288"/>
        <v>03</v>
      </c>
      <c r="R3670" t="str">
        <f>+IFERROR(VLOOKUP(I3670, Listado!A:B, 2, FALSE()), "COMERCIALIZADORA INTERNACIONAL CARIBBEAN EXOTICS S A")</f>
        <v>LONDOÑO ECHEVERRI ALEJANDRA</v>
      </c>
      <c r="S3670" s="25">
        <f>+VLOOKUP(E3670, TC!A:D, 2, FALSE())</f>
        <v>4102.67</v>
      </c>
      <c r="T3670" t="str">
        <f t="shared" si="289"/>
        <v>COP</v>
      </c>
    </row>
    <row r="3671" spans="1:20" ht="18.75" hidden="1" customHeight="1" x14ac:dyDescent="0.25">
      <c r="A3671" t="s">
        <v>2406</v>
      </c>
      <c r="B3671" t="s">
        <v>5</v>
      </c>
      <c r="C3671" t="s">
        <v>1970</v>
      </c>
      <c r="D3671" s="24">
        <v>2261</v>
      </c>
      <c r="E3671" t="s">
        <v>1669</v>
      </c>
      <c r="F3671" t="s">
        <v>99</v>
      </c>
      <c r="G3671" t="s">
        <v>1914</v>
      </c>
      <c r="I3671" t="s">
        <v>2488</v>
      </c>
      <c r="J3671" t="s">
        <v>1915</v>
      </c>
      <c r="K3671" t="s">
        <v>107</v>
      </c>
      <c r="L3671" s="24">
        <v>-440000</v>
      </c>
      <c r="M3671" s="25">
        <f>+VLOOKUP(E3671, TC!A:D, 4, FALSE())</f>
        <v>1.0921499998781281</v>
      </c>
      <c r="N3671" s="24">
        <f t="shared" si="285"/>
        <v>-440000</v>
      </c>
      <c r="O3671" t="str">
        <f t="shared" si="286"/>
        <v>NOTAS</v>
      </c>
      <c r="P3671" t="str">
        <f t="shared" si="287"/>
        <v>2025</v>
      </c>
      <c r="Q3671" t="str">
        <f t="shared" si="288"/>
        <v>03</v>
      </c>
      <c r="R3671" t="str">
        <f>+IFERROR(VLOOKUP(I3671, Listado!A:B, 2, FALSE()), "COMERCIALIZADORA INTERNACIONAL CARIBBEAN EXOTICS S A")</f>
        <v>COMERCIALIZADORA INTERNACIONAL CARIBBEAN EXOTICS S A</v>
      </c>
      <c r="S3671" s="25">
        <f>+VLOOKUP(E3671, TC!A:D, 2, FALSE())</f>
        <v>4102.67</v>
      </c>
      <c r="T3671" t="str">
        <f t="shared" si="289"/>
        <v>COP</v>
      </c>
    </row>
    <row r="3672" spans="1:20" ht="18.75" hidden="1" customHeight="1" x14ac:dyDescent="0.25">
      <c r="A3672" t="s">
        <v>2406</v>
      </c>
      <c r="B3672" t="s">
        <v>5</v>
      </c>
      <c r="C3672" t="s">
        <v>1970</v>
      </c>
      <c r="D3672" s="24">
        <v>2261</v>
      </c>
      <c r="E3672" t="s">
        <v>1669</v>
      </c>
      <c r="F3672" t="s">
        <v>99</v>
      </c>
      <c r="G3672" t="s">
        <v>1914</v>
      </c>
      <c r="I3672" t="s">
        <v>2488</v>
      </c>
      <c r="J3672" t="s">
        <v>1915</v>
      </c>
      <c r="K3672" t="s">
        <v>111</v>
      </c>
      <c r="L3672" s="24">
        <v>-1400000</v>
      </c>
      <c r="M3672" s="25">
        <f>+VLOOKUP(E3672, TC!A:D, 4, FALSE())</f>
        <v>1.0921499998781281</v>
      </c>
      <c r="N3672" s="24">
        <f t="shared" si="285"/>
        <v>-1400000</v>
      </c>
      <c r="O3672" t="str">
        <f t="shared" si="286"/>
        <v>NOTAS</v>
      </c>
      <c r="P3672" t="str">
        <f t="shared" si="287"/>
        <v>2025</v>
      </c>
      <c r="Q3672" t="str">
        <f t="shared" si="288"/>
        <v>03</v>
      </c>
      <c r="R3672" t="str">
        <f>+IFERROR(VLOOKUP(I3672, Listado!A:B, 2, FALSE()), "COMERCIALIZADORA INTERNACIONAL CARIBBEAN EXOTICS S A")</f>
        <v>COMERCIALIZADORA INTERNACIONAL CARIBBEAN EXOTICS S A</v>
      </c>
      <c r="S3672" s="25">
        <f>+VLOOKUP(E3672, TC!A:D, 2, FALSE())</f>
        <v>4102.67</v>
      </c>
      <c r="T3672" t="str">
        <f t="shared" si="289"/>
        <v>COP</v>
      </c>
    </row>
    <row r="3673" spans="1:20" ht="18.75" hidden="1" customHeight="1" x14ac:dyDescent="0.25">
      <c r="A3673" t="s">
        <v>2406</v>
      </c>
      <c r="B3673" t="s">
        <v>1923</v>
      </c>
      <c r="C3673" t="s">
        <v>1913</v>
      </c>
      <c r="D3673" s="24">
        <v>5827</v>
      </c>
      <c r="E3673" t="s">
        <v>1669</v>
      </c>
      <c r="F3673" t="s">
        <v>128</v>
      </c>
      <c r="G3673" t="s">
        <v>112</v>
      </c>
      <c r="H3673" t="s">
        <v>2502</v>
      </c>
      <c r="I3673" t="s">
        <v>1856</v>
      </c>
      <c r="J3673" t="s">
        <v>1930</v>
      </c>
      <c r="K3673" t="s">
        <v>1928</v>
      </c>
      <c r="L3673" s="24">
        <v>624.36</v>
      </c>
      <c r="M3673" s="25">
        <f>+VLOOKUP(E3673, TC!A:D, 4, FALSE())</f>
        <v>1.0921499998781281</v>
      </c>
      <c r="N3673" s="24">
        <f t="shared" si="285"/>
        <v>624.36</v>
      </c>
      <c r="O3673" t="str">
        <f t="shared" si="286"/>
        <v>FACTURA</v>
      </c>
      <c r="P3673" t="str">
        <f t="shared" si="287"/>
        <v>2025</v>
      </c>
      <c r="Q3673" t="str">
        <f t="shared" si="288"/>
        <v>03</v>
      </c>
      <c r="R3673" t="str">
        <f>+IFERROR(VLOOKUP(I3673, Listado!A:B, 2, FALSE()), "COMERCIALIZADORA INTERNACIONAL CARIBBEAN EXOTICS S A")</f>
        <v>HINCAPIE CONTRERAS ERIKA STEFANIA</v>
      </c>
      <c r="S3673" s="25">
        <f>+VLOOKUP(E3673, TC!A:D, 2, FALSE())</f>
        <v>4102.67</v>
      </c>
      <c r="T3673" t="str">
        <f t="shared" si="289"/>
        <v>USD</v>
      </c>
    </row>
    <row r="3674" spans="1:20" ht="18.75" hidden="1" customHeight="1" x14ac:dyDescent="0.25">
      <c r="A3674" t="s">
        <v>2406</v>
      </c>
      <c r="B3674" t="s">
        <v>1923</v>
      </c>
      <c r="C3674" t="s">
        <v>1913</v>
      </c>
      <c r="D3674" s="24">
        <v>5827</v>
      </c>
      <c r="E3674" t="s">
        <v>1669</v>
      </c>
      <c r="F3674" t="s">
        <v>128</v>
      </c>
      <c r="G3674" t="s">
        <v>112</v>
      </c>
      <c r="H3674" t="s">
        <v>2502</v>
      </c>
      <c r="I3674" t="s">
        <v>1856</v>
      </c>
      <c r="J3674" t="s">
        <v>1930</v>
      </c>
      <c r="K3674" t="s">
        <v>1934</v>
      </c>
      <c r="L3674" s="24">
        <v>1192.0999999999999</v>
      </c>
      <c r="M3674" s="25">
        <f>+VLOOKUP(E3674, TC!A:D, 4, FALSE())</f>
        <v>1.0921499998781281</v>
      </c>
      <c r="N3674" s="24">
        <f t="shared" si="285"/>
        <v>1192.0999999999999</v>
      </c>
      <c r="O3674" t="str">
        <f t="shared" si="286"/>
        <v>FACTURA</v>
      </c>
      <c r="P3674" t="str">
        <f t="shared" si="287"/>
        <v>2025</v>
      </c>
      <c r="Q3674" t="str">
        <f t="shared" si="288"/>
        <v>03</v>
      </c>
      <c r="R3674" t="str">
        <f>+IFERROR(VLOOKUP(I3674, Listado!A:B, 2, FALSE()), "COMERCIALIZADORA INTERNACIONAL CARIBBEAN EXOTICS S A")</f>
        <v>HINCAPIE CONTRERAS ERIKA STEFANIA</v>
      </c>
      <c r="S3674" s="25">
        <f>+VLOOKUP(E3674, TC!A:D, 2, FALSE())</f>
        <v>4102.67</v>
      </c>
      <c r="T3674" t="str">
        <f t="shared" si="289"/>
        <v>USD</v>
      </c>
    </row>
    <row r="3675" spans="1:20" ht="18.75" hidden="1" customHeight="1" x14ac:dyDescent="0.25">
      <c r="A3675" t="s">
        <v>2406</v>
      </c>
      <c r="B3675" t="s">
        <v>1923</v>
      </c>
      <c r="C3675" t="s">
        <v>1913</v>
      </c>
      <c r="D3675" s="24">
        <v>5827</v>
      </c>
      <c r="E3675" t="s">
        <v>1669</v>
      </c>
      <c r="F3675" t="s">
        <v>128</v>
      </c>
      <c r="G3675" t="s">
        <v>112</v>
      </c>
      <c r="H3675" t="s">
        <v>2502</v>
      </c>
      <c r="I3675" t="s">
        <v>1856</v>
      </c>
      <c r="J3675" t="s">
        <v>1930</v>
      </c>
      <c r="K3675" t="s">
        <v>1935</v>
      </c>
      <c r="L3675" s="24">
        <v>652.20000000000005</v>
      </c>
      <c r="M3675" s="25">
        <f>+VLOOKUP(E3675, TC!A:D, 4, FALSE())</f>
        <v>1.0921499998781281</v>
      </c>
      <c r="N3675" s="24">
        <f t="shared" si="285"/>
        <v>652.20000000000005</v>
      </c>
      <c r="O3675" t="str">
        <f t="shared" si="286"/>
        <v>FACTURA</v>
      </c>
      <c r="P3675" t="str">
        <f t="shared" si="287"/>
        <v>2025</v>
      </c>
      <c r="Q3675" t="str">
        <f t="shared" si="288"/>
        <v>03</v>
      </c>
      <c r="R3675" t="str">
        <f>+IFERROR(VLOOKUP(I3675, Listado!A:B, 2, FALSE()), "COMERCIALIZADORA INTERNACIONAL CARIBBEAN EXOTICS S A")</f>
        <v>HINCAPIE CONTRERAS ERIKA STEFANIA</v>
      </c>
      <c r="S3675" s="25">
        <f>+VLOOKUP(E3675, TC!A:D, 2, FALSE())</f>
        <v>4102.67</v>
      </c>
      <c r="T3675" t="str">
        <f t="shared" si="289"/>
        <v>USD</v>
      </c>
    </row>
    <row r="3676" spans="1:20" ht="18.75" hidden="1" customHeight="1" x14ac:dyDescent="0.25">
      <c r="A3676" t="s">
        <v>2406</v>
      </c>
      <c r="B3676" t="s">
        <v>1923</v>
      </c>
      <c r="C3676" t="s">
        <v>1913</v>
      </c>
      <c r="D3676" s="24">
        <v>5828</v>
      </c>
      <c r="E3676" t="s">
        <v>1669</v>
      </c>
      <c r="F3676" t="s">
        <v>1924</v>
      </c>
      <c r="G3676" t="s">
        <v>108</v>
      </c>
      <c r="H3676" t="s">
        <v>2503</v>
      </c>
      <c r="I3676" t="s">
        <v>1862</v>
      </c>
      <c r="J3676" t="s">
        <v>2096</v>
      </c>
      <c r="K3676" t="s">
        <v>2504</v>
      </c>
      <c r="L3676" s="24">
        <v>3456</v>
      </c>
      <c r="M3676" s="25">
        <f>+VLOOKUP(E3676, TC!A:D, 4, FALSE())</f>
        <v>1.0921499998781281</v>
      </c>
      <c r="N3676" s="24">
        <f t="shared" si="285"/>
        <v>3774.4703995788109</v>
      </c>
      <c r="O3676" t="str">
        <f t="shared" si="286"/>
        <v>FACTURA</v>
      </c>
      <c r="P3676" t="str">
        <f t="shared" si="287"/>
        <v>2025</v>
      </c>
      <c r="Q3676" t="str">
        <f t="shared" si="288"/>
        <v>03</v>
      </c>
      <c r="R3676" t="str">
        <f>+IFERROR(VLOOKUP(I3676, Listado!A:B, 2, FALSE()), "COMERCIALIZADORA INTERNACIONAL CARIBBEAN EXOTICS S A")</f>
        <v>PIEDRAHITA PEREZ MARIANA</v>
      </c>
      <c r="S3676" s="25">
        <f>+VLOOKUP(E3676, TC!A:D, 2, FALSE())</f>
        <v>4102.67</v>
      </c>
      <c r="T3676" t="str">
        <f t="shared" si="289"/>
        <v>EUR</v>
      </c>
    </row>
    <row r="3677" spans="1:20" ht="18.75" hidden="1" customHeight="1" x14ac:dyDescent="0.25">
      <c r="A3677" t="s">
        <v>2406</v>
      </c>
      <c r="B3677" t="s">
        <v>5</v>
      </c>
      <c r="C3677" t="s">
        <v>1913</v>
      </c>
      <c r="D3677" s="24">
        <v>11293</v>
      </c>
      <c r="E3677" t="s">
        <v>1669</v>
      </c>
      <c r="F3677" t="s">
        <v>99</v>
      </c>
      <c r="G3677" t="s">
        <v>1914</v>
      </c>
      <c r="I3677" t="s">
        <v>2505</v>
      </c>
      <c r="J3677" t="s">
        <v>1915</v>
      </c>
      <c r="K3677" t="s">
        <v>107</v>
      </c>
      <c r="L3677" s="24">
        <v>220000</v>
      </c>
      <c r="M3677" s="25">
        <f>+VLOOKUP(E3677, TC!A:D, 4, FALSE())</f>
        <v>1.0921499998781281</v>
      </c>
      <c r="N3677" s="24">
        <f t="shared" si="285"/>
        <v>220000</v>
      </c>
      <c r="O3677" t="str">
        <f t="shared" si="286"/>
        <v>FACTURA</v>
      </c>
      <c r="P3677" t="str">
        <f t="shared" si="287"/>
        <v>2025</v>
      </c>
      <c r="Q3677" t="str">
        <f t="shared" si="288"/>
        <v>03</v>
      </c>
      <c r="R3677" t="str">
        <f>+IFERROR(VLOOKUP(I3677, Listado!A:B, 2, FALSE()), "COMERCIALIZADORA INTERNACIONAL CARIBBEAN EXOTICS S A")</f>
        <v>COMERCIALIZADORA INTERNACIONAL CARIBBEAN EXOTICS S A</v>
      </c>
      <c r="S3677" s="25">
        <f>+VLOOKUP(E3677, TC!A:D, 2, FALSE())</f>
        <v>4102.67</v>
      </c>
      <c r="T3677" t="str">
        <f t="shared" si="289"/>
        <v>COP</v>
      </c>
    </row>
    <row r="3678" spans="1:20" ht="18.75" hidden="1" customHeight="1" x14ac:dyDescent="0.25">
      <c r="A3678" t="s">
        <v>2406</v>
      </c>
      <c r="B3678" t="s">
        <v>5</v>
      </c>
      <c r="C3678" t="s">
        <v>1913</v>
      </c>
      <c r="D3678" s="24">
        <v>11294</v>
      </c>
      <c r="E3678" t="s">
        <v>1669</v>
      </c>
      <c r="F3678" t="s">
        <v>99</v>
      </c>
      <c r="G3678" t="s">
        <v>1914</v>
      </c>
      <c r="I3678" t="s">
        <v>2506</v>
      </c>
      <c r="J3678" t="s">
        <v>1915</v>
      </c>
      <c r="K3678" t="s">
        <v>107</v>
      </c>
      <c r="L3678" s="24">
        <v>440000</v>
      </c>
      <c r="M3678" s="25">
        <f>+VLOOKUP(E3678, TC!A:D, 4, FALSE())</f>
        <v>1.0921499998781281</v>
      </c>
      <c r="N3678" s="24">
        <f t="shared" si="285"/>
        <v>440000</v>
      </c>
      <c r="O3678" t="str">
        <f t="shared" si="286"/>
        <v>FACTURA</v>
      </c>
      <c r="P3678" t="str">
        <f t="shared" si="287"/>
        <v>2025</v>
      </c>
      <c r="Q3678" t="str">
        <f t="shared" si="288"/>
        <v>03</v>
      </c>
      <c r="R3678" t="str">
        <f>+IFERROR(VLOOKUP(I3678, Listado!A:B, 2, FALSE()), "COMERCIALIZADORA INTERNACIONAL CARIBBEAN EXOTICS S A")</f>
        <v>COMERCIALIZADORA INTERNACIONAL CARIBBEAN EXOTICS S A</v>
      </c>
      <c r="S3678" s="25">
        <f>+VLOOKUP(E3678, TC!A:D, 2, FALSE())</f>
        <v>4102.67</v>
      </c>
      <c r="T3678" t="str">
        <f t="shared" si="289"/>
        <v>COP</v>
      </c>
    </row>
    <row r="3679" spans="1:20" ht="18.75" hidden="1" customHeight="1" x14ac:dyDescent="0.25">
      <c r="A3679" t="s">
        <v>2406</v>
      </c>
      <c r="B3679" t="s">
        <v>5</v>
      </c>
      <c r="C3679" t="s">
        <v>1913</v>
      </c>
      <c r="D3679" s="24">
        <v>11295</v>
      </c>
      <c r="E3679" t="s">
        <v>1669</v>
      </c>
      <c r="F3679" t="s">
        <v>99</v>
      </c>
      <c r="G3679" t="s">
        <v>1914</v>
      </c>
      <c r="I3679" t="s">
        <v>2507</v>
      </c>
      <c r="J3679" t="s">
        <v>1915</v>
      </c>
      <c r="K3679" t="s">
        <v>107</v>
      </c>
      <c r="L3679" s="24">
        <v>220000</v>
      </c>
      <c r="M3679" s="25">
        <f>+VLOOKUP(E3679, TC!A:D, 4, FALSE())</f>
        <v>1.0921499998781281</v>
      </c>
      <c r="N3679" s="24">
        <f t="shared" si="285"/>
        <v>220000</v>
      </c>
      <c r="O3679" t="str">
        <f t="shared" si="286"/>
        <v>FACTURA</v>
      </c>
      <c r="P3679" t="str">
        <f t="shared" si="287"/>
        <v>2025</v>
      </c>
      <c r="Q3679" t="str">
        <f t="shared" si="288"/>
        <v>03</v>
      </c>
      <c r="R3679" t="str">
        <f>+IFERROR(VLOOKUP(I3679, Listado!A:B, 2, FALSE()), "COMERCIALIZADORA INTERNACIONAL CARIBBEAN EXOTICS S A")</f>
        <v>COMERCIALIZADORA INTERNACIONAL CARIBBEAN EXOTICS S A</v>
      </c>
      <c r="S3679" s="25">
        <f>+VLOOKUP(E3679, TC!A:D, 2, FALSE())</f>
        <v>4102.67</v>
      </c>
      <c r="T3679" t="str">
        <f t="shared" si="289"/>
        <v>COP</v>
      </c>
    </row>
    <row r="3680" spans="1:20" ht="18.75" hidden="1" customHeight="1" x14ac:dyDescent="0.25">
      <c r="A3680" t="s">
        <v>2406</v>
      </c>
      <c r="B3680" t="s">
        <v>5</v>
      </c>
      <c r="C3680" t="s">
        <v>1913</v>
      </c>
      <c r="D3680" s="24">
        <v>11295</v>
      </c>
      <c r="E3680" t="s">
        <v>1669</v>
      </c>
      <c r="F3680" t="s">
        <v>99</v>
      </c>
      <c r="G3680" t="s">
        <v>1914</v>
      </c>
      <c r="I3680" t="s">
        <v>2507</v>
      </c>
      <c r="J3680" t="s">
        <v>1915</v>
      </c>
      <c r="K3680" t="s">
        <v>111</v>
      </c>
      <c r="L3680" s="24">
        <v>1400000</v>
      </c>
      <c r="M3680" s="25">
        <f>+VLOOKUP(E3680, TC!A:D, 4, FALSE())</f>
        <v>1.0921499998781281</v>
      </c>
      <c r="N3680" s="24">
        <f t="shared" si="285"/>
        <v>1400000</v>
      </c>
      <c r="O3680" t="str">
        <f t="shared" si="286"/>
        <v>FACTURA</v>
      </c>
      <c r="P3680" t="str">
        <f t="shared" si="287"/>
        <v>2025</v>
      </c>
      <c r="Q3680" t="str">
        <f t="shared" si="288"/>
        <v>03</v>
      </c>
      <c r="R3680" t="str">
        <f>+IFERROR(VLOOKUP(I3680, Listado!A:B, 2, FALSE()), "COMERCIALIZADORA INTERNACIONAL CARIBBEAN EXOTICS S A")</f>
        <v>COMERCIALIZADORA INTERNACIONAL CARIBBEAN EXOTICS S A</v>
      </c>
      <c r="S3680" s="25">
        <f>+VLOOKUP(E3680, TC!A:D, 2, FALSE())</f>
        <v>4102.67</v>
      </c>
      <c r="T3680" t="str">
        <f t="shared" si="289"/>
        <v>COP</v>
      </c>
    </row>
    <row r="3681" spans="1:20" ht="18.75" hidden="1" customHeight="1" x14ac:dyDescent="0.25">
      <c r="A3681" t="s">
        <v>2406</v>
      </c>
      <c r="B3681" t="s">
        <v>5</v>
      </c>
      <c r="C3681" t="s">
        <v>1913</v>
      </c>
      <c r="D3681" s="24">
        <v>11296</v>
      </c>
      <c r="E3681" t="s">
        <v>1669</v>
      </c>
      <c r="F3681" t="s">
        <v>99</v>
      </c>
      <c r="G3681" t="s">
        <v>1914</v>
      </c>
      <c r="I3681" t="s">
        <v>2508</v>
      </c>
      <c r="J3681" t="s">
        <v>1915</v>
      </c>
      <c r="K3681" t="s">
        <v>107</v>
      </c>
      <c r="L3681" s="24">
        <v>660000</v>
      </c>
      <c r="M3681" s="25">
        <f>+VLOOKUP(E3681, TC!A:D, 4, FALSE())</f>
        <v>1.0921499998781281</v>
      </c>
      <c r="N3681" s="24">
        <f t="shared" si="285"/>
        <v>660000</v>
      </c>
      <c r="O3681" t="str">
        <f t="shared" si="286"/>
        <v>FACTURA</v>
      </c>
      <c r="P3681" t="str">
        <f t="shared" si="287"/>
        <v>2025</v>
      </c>
      <c r="Q3681" t="str">
        <f t="shared" si="288"/>
        <v>03</v>
      </c>
      <c r="R3681" t="str">
        <f>+IFERROR(VLOOKUP(I3681, Listado!A:B, 2, FALSE()), "COMERCIALIZADORA INTERNACIONAL CARIBBEAN EXOTICS S A")</f>
        <v>COMERCIALIZADORA INTERNACIONAL CARIBBEAN EXOTICS S A</v>
      </c>
      <c r="S3681" s="25">
        <f>+VLOOKUP(E3681, TC!A:D, 2, FALSE())</f>
        <v>4102.67</v>
      </c>
      <c r="T3681" t="str">
        <f t="shared" si="289"/>
        <v>COP</v>
      </c>
    </row>
    <row r="3682" spans="1:20" ht="18.75" hidden="1" customHeight="1" x14ac:dyDescent="0.25">
      <c r="A3682" t="s">
        <v>2406</v>
      </c>
      <c r="B3682" t="s">
        <v>5</v>
      </c>
      <c r="C3682" t="s">
        <v>1913</v>
      </c>
      <c r="D3682" s="24">
        <v>11296</v>
      </c>
      <c r="E3682" t="s">
        <v>1669</v>
      </c>
      <c r="F3682" t="s">
        <v>99</v>
      </c>
      <c r="G3682" t="s">
        <v>1914</v>
      </c>
      <c r="I3682" t="s">
        <v>2508</v>
      </c>
      <c r="J3682" t="s">
        <v>1915</v>
      </c>
      <c r="K3682" t="s">
        <v>111</v>
      </c>
      <c r="L3682" s="24">
        <v>1400000</v>
      </c>
      <c r="M3682" s="25">
        <f>+VLOOKUP(E3682, TC!A:D, 4, FALSE())</f>
        <v>1.0921499998781281</v>
      </c>
      <c r="N3682" s="24">
        <f t="shared" si="285"/>
        <v>1400000</v>
      </c>
      <c r="O3682" t="str">
        <f t="shared" si="286"/>
        <v>FACTURA</v>
      </c>
      <c r="P3682" t="str">
        <f t="shared" si="287"/>
        <v>2025</v>
      </c>
      <c r="Q3682" t="str">
        <f t="shared" si="288"/>
        <v>03</v>
      </c>
      <c r="R3682" t="str">
        <f>+IFERROR(VLOOKUP(I3682, Listado!A:B, 2, FALSE()), "COMERCIALIZADORA INTERNACIONAL CARIBBEAN EXOTICS S A")</f>
        <v>COMERCIALIZADORA INTERNACIONAL CARIBBEAN EXOTICS S A</v>
      </c>
      <c r="S3682" s="25">
        <f>+VLOOKUP(E3682, TC!A:D, 2, FALSE())</f>
        <v>4102.67</v>
      </c>
      <c r="T3682" t="str">
        <f t="shared" si="289"/>
        <v>COP</v>
      </c>
    </row>
    <row r="3683" spans="1:20" ht="18.75" hidden="1" customHeight="1" x14ac:dyDescent="0.25">
      <c r="A3683" t="s">
        <v>2406</v>
      </c>
      <c r="B3683" t="s">
        <v>5</v>
      </c>
      <c r="C3683" t="s">
        <v>1913</v>
      </c>
      <c r="D3683" s="24">
        <v>11297</v>
      </c>
      <c r="E3683" t="s">
        <v>1669</v>
      </c>
      <c r="F3683" t="s">
        <v>99</v>
      </c>
      <c r="G3683" t="s">
        <v>1914</v>
      </c>
      <c r="I3683" t="s">
        <v>2509</v>
      </c>
      <c r="J3683" t="s">
        <v>1915</v>
      </c>
      <c r="K3683" t="s">
        <v>107</v>
      </c>
      <c r="L3683" s="24">
        <v>440000</v>
      </c>
      <c r="M3683" s="25">
        <f>+VLOOKUP(E3683, TC!A:D, 4, FALSE())</f>
        <v>1.0921499998781281</v>
      </c>
      <c r="N3683" s="24">
        <f t="shared" si="285"/>
        <v>440000</v>
      </c>
      <c r="O3683" t="str">
        <f t="shared" si="286"/>
        <v>FACTURA</v>
      </c>
      <c r="P3683" t="str">
        <f t="shared" si="287"/>
        <v>2025</v>
      </c>
      <c r="Q3683" t="str">
        <f t="shared" si="288"/>
        <v>03</v>
      </c>
      <c r="R3683" t="str">
        <f>+IFERROR(VLOOKUP(I3683, Listado!A:B, 2, FALSE()), "COMERCIALIZADORA INTERNACIONAL CARIBBEAN EXOTICS S A")</f>
        <v>COMERCIALIZADORA INTERNACIONAL CARIBBEAN EXOTICS S A</v>
      </c>
      <c r="S3683" s="25">
        <f>+VLOOKUP(E3683, TC!A:D, 2, FALSE())</f>
        <v>4102.67</v>
      </c>
      <c r="T3683" t="str">
        <f t="shared" si="289"/>
        <v>COP</v>
      </c>
    </row>
    <row r="3684" spans="1:20" ht="18.75" hidden="1" customHeight="1" x14ac:dyDescent="0.25">
      <c r="A3684" t="s">
        <v>2406</v>
      </c>
      <c r="B3684" t="s">
        <v>5</v>
      </c>
      <c r="C3684" t="s">
        <v>1913</v>
      </c>
      <c r="D3684" s="24">
        <v>11297</v>
      </c>
      <c r="E3684" t="s">
        <v>1669</v>
      </c>
      <c r="F3684" t="s">
        <v>99</v>
      </c>
      <c r="G3684" t="s">
        <v>1914</v>
      </c>
      <c r="I3684" t="s">
        <v>2509</v>
      </c>
      <c r="J3684" t="s">
        <v>1915</v>
      </c>
      <c r="K3684" t="s">
        <v>109</v>
      </c>
      <c r="L3684" s="24">
        <v>1400000</v>
      </c>
      <c r="M3684" s="25">
        <f>+VLOOKUP(E3684, TC!A:D, 4, FALSE())</f>
        <v>1.0921499998781281</v>
      </c>
      <c r="N3684" s="24">
        <f t="shared" si="285"/>
        <v>1400000</v>
      </c>
      <c r="O3684" t="str">
        <f t="shared" si="286"/>
        <v>FACTURA</v>
      </c>
      <c r="P3684" t="str">
        <f t="shared" si="287"/>
        <v>2025</v>
      </c>
      <c r="Q3684" t="str">
        <f t="shared" si="288"/>
        <v>03</v>
      </c>
      <c r="R3684" t="str">
        <f>+IFERROR(VLOOKUP(I3684, Listado!A:B, 2, FALSE()), "COMERCIALIZADORA INTERNACIONAL CARIBBEAN EXOTICS S A")</f>
        <v>COMERCIALIZADORA INTERNACIONAL CARIBBEAN EXOTICS S A</v>
      </c>
      <c r="S3684" s="25">
        <f>+VLOOKUP(E3684, TC!A:D, 2, FALSE())</f>
        <v>4102.67</v>
      </c>
      <c r="T3684" t="str">
        <f t="shared" si="289"/>
        <v>COP</v>
      </c>
    </row>
    <row r="3685" spans="1:20" ht="18.75" hidden="1" customHeight="1" x14ac:dyDescent="0.25">
      <c r="A3685" t="s">
        <v>2406</v>
      </c>
      <c r="B3685" t="s">
        <v>5</v>
      </c>
      <c r="C3685" t="s">
        <v>1913</v>
      </c>
      <c r="D3685" s="24">
        <v>11298</v>
      </c>
      <c r="E3685" t="s">
        <v>1669</v>
      </c>
      <c r="F3685" t="s">
        <v>99</v>
      </c>
      <c r="G3685" t="s">
        <v>1914</v>
      </c>
      <c r="I3685" t="s">
        <v>2510</v>
      </c>
      <c r="J3685" t="s">
        <v>1915</v>
      </c>
      <c r="K3685" t="s">
        <v>107</v>
      </c>
      <c r="L3685" s="24">
        <v>660000</v>
      </c>
      <c r="M3685" s="25">
        <f>+VLOOKUP(E3685, TC!A:D, 4, FALSE())</f>
        <v>1.0921499998781281</v>
      </c>
      <c r="N3685" s="24">
        <f t="shared" si="285"/>
        <v>660000</v>
      </c>
      <c r="O3685" t="str">
        <f t="shared" si="286"/>
        <v>FACTURA</v>
      </c>
      <c r="P3685" t="str">
        <f t="shared" si="287"/>
        <v>2025</v>
      </c>
      <c r="Q3685" t="str">
        <f t="shared" si="288"/>
        <v>03</v>
      </c>
      <c r="R3685" t="str">
        <f>+IFERROR(VLOOKUP(I3685, Listado!A:B, 2, FALSE()), "COMERCIALIZADORA INTERNACIONAL CARIBBEAN EXOTICS S A")</f>
        <v>COMERCIALIZADORA INTERNACIONAL CARIBBEAN EXOTICS S A</v>
      </c>
      <c r="S3685" s="25">
        <f>+VLOOKUP(E3685, TC!A:D, 2, FALSE())</f>
        <v>4102.67</v>
      </c>
      <c r="T3685" t="str">
        <f t="shared" si="289"/>
        <v>COP</v>
      </c>
    </row>
    <row r="3686" spans="1:20" ht="18.75" hidden="1" customHeight="1" x14ac:dyDescent="0.25">
      <c r="A3686" t="s">
        <v>2406</v>
      </c>
      <c r="B3686" t="s">
        <v>5</v>
      </c>
      <c r="C3686" t="s">
        <v>1913</v>
      </c>
      <c r="D3686" s="24">
        <v>11298</v>
      </c>
      <c r="E3686" t="s">
        <v>1669</v>
      </c>
      <c r="F3686" t="s">
        <v>99</v>
      </c>
      <c r="G3686" t="s">
        <v>1914</v>
      </c>
      <c r="I3686" t="s">
        <v>2510</v>
      </c>
      <c r="J3686" t="s">
        <v>1915</v>
      </c>
      <c r="K3686" t="s">
        <v>111</v>
      </c>
      <c r="L3686" s="24">
        <v>1400000</v>
      </c>
      <c r="M3686" s="25">
        <f>+VLOOKUP(E3686, TC!A:D, 4, FALSE())</f>
        <v>1.0921499998781281</v>
      </c>
      <c r="N3686" s="24">
        <f t="shared" si="285"/>
        <v>1400000</v>
      </c>
      <c r="O3686" t="str">
        <f t="shared" si="286"/>
        <v>FACTURA</v>
      </c>
      <c r="P3686" t="str">
        <f t="shared" si="287"/>
        <v>2025</v>
      </c>
      <c r="Q3686" t="str">
        <f t="shared" si="288"/>
        <v>03</v>
      </c>
      <c r="R3686" t="str">
        <f>+IFERROR(VLOOKUP(I3686, Listado!A:B, 2, FALSE()), "COMERCIALIZADORA INTERNACIONAL CARIBBEAN EXOTICS S A")</f>
        <v>COMERCIALIZADORA INTERNACIONAL CARIBBEAN EXOTICS S A</v>
      </c>
      <c r="S3686" s="25">
        <f>+VLOOKUP(E3686, TC!A:D, 2, FALSE())</f>
        <v>4102.67</v>
      </c>
      <c r="T3686" t="str">
        <f t="shared" si="289"/>
        <v>COP</v>
      </c>
    </row>
    <row r="3687" spans="1:20" ht="18.75" hidden="1" customHeight="1" x14ac:dyDescent="0.25">
      <c r="A3687" t="s">
        <v>2406</v>
      </c>
      <c r="B3687" t="s">
        <v>5</v>
      </c>
      <c r="C3687" t="s">
        <v>1913</v>
      </c>
      <c r="D3687" s="24">
        <v>11299</v>
      </c>
      <c r="E3687" t="s">
        <v>1669</v>
      </c>
      <c r="F3687" t="s">
        <v>99</v>
      </c>
      <c r="G3687" t="s">
        <v>110</v>
      </c>
      <c r="I3687" t="s">
        <v>2511</v>
      </c>
      <c r="J3687" t="s">
        <v>1915</v>
      </c>
      <c r="K3687" t="s">
        <v>107</v>
      </c>
      <c r="L3687" s="24">
        <v>660000</v>
      </c>
      <c r="M3687" s="25">
        <f>+VLOOKUP(E3687, TC!A:D, 4, FALSE())</f>
        <v>1.0921499998781281</v>
      </c>
      <c r="N3687" s="24">
        <f t="shared" si="285"/>
        <v>660000</v>
      </c>
      <c r="O3687" t="str">
        <f t="shared" si="286"/>
        <v>FACTURA</v>
      </c>
      <c r="P3687" t="str">
        <f t="shared" si="287"/>
        <v>2025</v>
      </c>
      <c r="Q3687" t="str">
        <f t="shared" si="288"/>
        <v>03</v>
      </c>
      <c r="R3687" t="str">
        <f>+IFERROR(VLOOKUP(I3687, Listado!A:B, 2, FALSE()), "COMERCIALIZADORA INTERNACIONAL CARIBBEAN EXOTICS S A")</f>
        <v>COMERCIALIZADORA INTERNACIONAL CARIBBEAN EXOTICS S A</v>
      </c>
      <c r="S3687" s="25">
        <f>+VLOOKUP(E3687, TC!A:D, 2, FALSE())</f>
        <v>4102.67</v>
      </c>
      <c r="T3687" t="str">
        <f t="shared" si="289"/>
        <v>COP</v>
      </c>
    </row>
    <row r="3688" spans="1:20" ht="18.75" hidden="1" customHeight="1" x14ac:dyDescent="0.25">
      <c r="A3688" t="s">
        <v>2406</v>
      </c>
      <c r="B3688" t="s">
        <v>5</v>
      </c>
      <c r="C3688" t="s">
        <v>1913</v>
      </c>
      <c r="D3688" s="24">
        <v>11299</v>
      </c>
      <c r="E3688" t="s">
        <v>1669</v>
      </c>
      <c r="F3688" t="s">
        <v>99</v>
      </c>
      <c r="G3688" t="s">
        <v>110</v>
      </c>
      <c r="I3688" t="s">
        <v>2511</v>
      </c>
      <c r="J3688" t="s">
        <v>1915</v>
      </c>
      <c r="K3688" t="s">
        <v>111</v>
      </c>
      <c r="L3688" s="24">
        <v>1400000</v>
      </c>
      <c r="M3688" s="25">
        <f>+VLOOKUP(E3688, TC!A:D, 4, FALSE())</f>
        <v>1.0921499998781281</v>
      </c>
      <c r="N3688" s="24">
        <f t="shared" si="285"/>
        <v>1400000</v>
      </c>
      <c r="O3688" t="str">
        <f t="shared" si="286"/>
        <v>FACTURA</v>
      </c>
      <c r="P3688" t="str">
        <f t="shared" si="287"/>
        <v>2025</v>
      </c>
      <c r="Q3688" t="str">
        <f t="shared" si="288"/>
        <v>03</v>
      </c>
      <c r="R3688" t="str">
        <f>+IFERROR(VLOOKUP(I3688, Listado!A:B, 2, FALSE()), "COMERCIALIZADORA INTERNACIONAL CARIBBEAN EXOTICS S A")</f>
        <v>COMERCIALIZADORA INTERNACIONAL CARIBBEAN EXOTICS S A</v>
      </c>
      <c r="S3688" s="25">
        <f>+VLOOKUP(E3688, TC!A:D, 2, FALSE())</f>
        <v>4102.67</v>
      </c>
      <c r="T3688" t="str">
        <f t="shared" si="289"/>
        <v>COP</v>
      </c>
    </row>
    <row r="3689" spans="1:20" ht="18.75" hidden="1" customHeight="1" x14ac:dyDescent="0.25">
      <c r="A3689" t="s">
        <v>2406</v>
      </c>
      <c r="B3689" t="s">
        <v>5</v>
      </c>
      <c r="C3689" t="s">
        <v>1913</v>
      </c>
      <c r="D3689" s="24">
        <v>11300</v>
      </c>
      <c r="E3689" t="s">
        <v>1669</v>
      </c>
      <c r="F3689" t="s">
        <v>99</v>
      </c>
      <c r="G3689" t="s">
        <v>1914</v>
      </c>
      <c r="I3689" t="s">
        <v>2512</v>
      </c>
      <c r="J3689" t="s">
        <v>1915</v>
      </c>
      <c r="K3689" t="s">
        <v>109</v>
      </c>
      <c r="L3689" s="24">
        <v>2800000</v>
      </c>
      <c r="M3689" s="25">
        <f>+VLOOKUP(E3689, TC!A:D, 4, FALSE())</f>
        <v>1.0921499998781281</v>
      </c>
      <c r="N3689" s="24">
        <f t="shared" si="285"/>
        <v>2800000</v>
      </c>
      <c r="O3689" t="str">
        <f t="shared" si="286"/>
        <v>FACTURA</v>
      </c>
      <c r="P3689" t="str">
        <f t="shared" si="287"/>
        <v>2025</v>
      </c>
      <c r="Q3689" t="str">
        <f t="shared" si="288"/>
        <v>03</v>
      </c>
      <c r="R3689" t="str">
        <f>+IFERROR(VLOOKUP(I3689, Listado!A:B, 2, FALSE()), "COMERCIALIZADORA INTERNACIONAL CARIBBEAN EXOTICS S A")</f>
        <v>COMERCIALIZADORA INTERNACIONAL CARIBBEAN EXOTICS S A</v>
      </c>
      <c r="S3689" s="25">
        <f>+VLOOKUP(E3689, TC!A:D, 2, FALSE())</f>
        <v>4102.67</v>
      </c>
      <c r="T3689" t="str">
        <f t="shared" si="289"/>
        <v>COP</v>
      </c>
    </row>
    <row r="3690" spans="1:20" ht="18.75" hidden="1" customHeight="1" x14ac:dyDescent="0.25">
      <c r="A3690" t="s">
        <v>2406</v>
      </c>
      <c r="B3690" t="s">
        <v>5</v>
      </c>
      <c r="C3690" t="s">
        <v>1913</v>
      </c>
      <c r="D3690" s="24">
        <v>11301</v>
      </c>
      <c r="E3690" t="s">
        <v>1669</v>
      </c>
      <c r="F3690" t="s">
        <v>99</v>
      </c>
      <c r="G3690" t="s">
        <v>1914</v>
      </c>
      <c r="I3690" t="s">
        <v>2513</v>
      </c>
      <c r="J3690" t="s">
        <v>1915</v>
      </c>
      <c r="K3690" t="s">
        <v>109</v>
      </c>
      <c r="L3690" s="24">
        <v>1400000</v>
      </c>
      <c r="M3690" s="25">
        <f>+VLOOKUP(E3690, TC!A:D, 4, FALSE())</f>
        <v>1.0921499998781281</v>
      </c>
      <c r="N3690" s="24">
        <f t="shared" si="285"/>
        <v>1400000</v>
      </c>
      <c r="O3690" t="str">
        <f t="shared" si="286"/>
        <v>FACTURA</v>
      </c>
      <c r="P3690" t="str">
        <f t="shared" si="287"/>
        <v>2025</v>
      </c>
      <c r="Q3690" t="str">
        <f t="shared" si="288"/>
        <v>03</v>
      </c>
      <c r="R3690" t="str">
        <f>+IFERROR(VLOOKUP(I3690, Listado!A:B, 2, FALSE()), "COMERCIALIZADORA INTERNACIONAL CARIBBEAN EXOTICS S A")</f>
        <v>COMERCIALIZADORA INTERNACIONAL CARIBBEAN EXOTICS S A</v>
      </c>
      <c r="S3690" s="25">
        <f>+VLOOKUP(E3690, TC!A:D, 2, FALSE())</f>
        <v>4102.67</v>
      </c>
      <c r="T3690" t="str">
        <f t="shared" si="289"/>
        <v>COP</v>
      </c>
    </row>
    <row r="3691" spans="1:20" ht="18.75" hidden="1" customHeight="1" x14ac:dyDescent="0.25">
      <c r="A3691" t="s">
        <v>2406</v>
      </c>
      <c r="B3691" t="s">
        <v>5</v>
      </c>
      <c r="C3691" t="s">
        <v>1913</v>
      </c>
      <c r="D3691" s="24">
        <v>11302</v>
      </c>
      <c r="E3691" t="s">
        <v>1669</v>
      </c>
      <c r="F3691" t="s">
        <v>99</v>
      </c>
      <c r="G3691" t="s">
        <v>1914</v>
      </c>
      <c r="I3691" t="s">
        <v>2514</v>
      </c>
      <c r="J3691" t="s">
        <v>1915</v>
      </c>
      <c r="K3691" t="s">
        <v>107</v>
      </c>
      <c r="L3691" s="24">
        <v>660000</v>
      </c>
      <c r="M3691" s="25">
        <f>+VLOOKUP(E3691, TC!A:D, 4, FALSE())</f>
        <v>1.0921499998781281</v>
      </c>
      <c r="N3691" s="24">
        <f t="shared" si="285"/>
        <v>660000</v>
      </c>
      <c r="O3691" t="str">
        <f t="shared" si="286"/>
        <v>FACTURA</v>
      </c>
      <c r="P3691" t="str">
        <f t="shared" si="287"/>
        <v>2025</v>
      </c>
      <c r="Q3691" t="str">
        <f t="shared" si="288"/>
        <v>03</v>
      </c>
      <c r="R3691" t="str">
        <f>+IFERROR(VLOOKUP(I3691, Listado!A:B, 2, FALSE()), "COMERCIALIZADORA INTERNACIONAL CARIBBEAN EXOTICS S A")</f>
        <v>COMERCIALIZADORA INTERNACIONAL CARIBBEAN EXOTICS S A</v>
      </c>
      <c r="S3691" s="25">
        <f>+VLOOKUP(E3691, TC!A:D, 2, FALSE())</f>
        <v>4102.67</v>
      </c>
      <c r="T3691" t="str">
        <f t="shared" si="289"/>
        <v>COP</v>
      </c>
    </row>
    <row r="3692" spans="1:20" ht="18.75" hidden="1" customHeight="1" x14ac:dyDescent="0.25">
      <c r="A3692" t="s">
        <v>2406</v>
      </c>
      <c r="B3692" t="s">
        <v>5</v>
      </c>
      <c r="C3692" t="s">
        <v>1913</v>
      </c>
      <c r="D3692" s="24">
        <v>11302</v>
      </c>
      <c r="E3692" t="s">
        <v>1669</v>
      </c>
      <c r="F3692" t="s">
        <v>99</v>
      </c>
      <c r="G3692" t="s">
        <v>1914</v>
      </c>
      <c r="I3692" t="s">
        <v>2514</v>
      </c>
      <c r="J3692" t="s">
        <v>1915</v>
      </c>
      <c r="K3692" t="s">
        <v>109</v>
      </c>
      <c r="L3692" s="24">
        <v>1400000</v>
      </c>
      <c r="M3692" s="25">
        <f>+VLOOKUP(E3692, TC!A:D, 4, FALSE())</f>
        <v>1.0921499998781281</v>
      </c>
      <c r="N3692" s="24">
        <f t="shared" si="285"/>
        <v>1400000</v>
      </c>
      <c r="O3692" t="str">
        <f t="shared" si="286"/>
        <v>FACTURA</v>
      </c>
      <c r="P3692" t="str">
        <f t="shared" si="287"/>
        <v>2025</v>
      </c>
      <c r="Q3692" t="str">
        <f t="shared" si="288"/>
        <v>03</v>
      </c>
      <c r="R3692" t="str">
        <f>+IFERROR(VLOOKUP(I3692, Listado!A:B, 2, FALSE()), "COMERCIALIZADORA INTERNACIONAL CARIBBEAN EXOTICS S A")</f>
        <v>COMERCIALIZADORA INTERNACIONAL CARIBBEAN EXOTICS S A</v>
      </c>
      <c r="S3692" s="25">
        <f>+VLOOKUP(E3692, TC!A:D, 2, FALSE())</f>
        <v>4102.67</v>
      </c>
      <c r="T3692" t="str">
        <f t="shared" si="289"/>
        <v>COP</v>
      </c>
    </row>
    <row r="3693" spans="1:20" ht="18.75" hidden="1" customHeight="1" x14ac:dyDescent="0.25">
      <c r="A3693" t="s">
        <v>2406</v>
      </c>
      <c r="B3693" t="s">
        <v>5</v>
      </c>
      <c r="C3693" t="s">
        <v>1913</v>
      </c>
      <c r="D3693" s="24">
        <v>11303</v>
      </c>
      <c r="E3693" t="s">
        <v>1669</v>
      </c>
      <c r="F3693" t="s">
        <v>99</v>
      </c>
      <c r="G3693" t="s">
        <v>1914</v>
      </c>
      <c r="I3693" t="s">
        <v>2505</v>
      </c>
      <c r="J3693" t="s">
        <v>1915</v>
      </c>
      <c r="K3693" t="s">
        <v>107</v>
      </c>
      <c r="L3693" s="24">
        <v>440000</v>
      </c>
      <c r="M3693" s="25">
        <f>+VLOOKUP(E3693, TC!A:D, 4, FALSE())</f>
        <v>1.0921499998781281</v>
      </c>
      <c r="N3693" s="24">
        <f t="shared" si="285"/>
        <v>440000</v>
      </c>
      <c r="O3693" t="str">
        <f t="shared" si="286"/>
        <v>FACTURA</v>
      </c>
      <c r="P3693" t="str">
        <f t="shared" si="287"/>
        <v>2025</v>
      </c>
      <c r="Q3693" t="str">
        <f t="shared" si="288"/>
        <v>03</v>
      </c>
      <c r="R3693" t="str">
        <f>+IFERROR(VLOOKUP(I3693, Listado!A:B, 2, FALSE()), "COMERCIALIZADORA INTERNACIONAL CARIBBEAN EXOTICS S A")</f>
        <v>COMERCIALIZADORA INTERNACIONAL CARIBBEAN EXOTICS S A</v>
      </c>
      <c r="S3693" s="25">
        <f>+VLOOKUP(E3693, TC!A:D, 2, FALSE())</f>
        <v>4102.67</v>
      </c>
      <c r="T3693" t="str">
        <f t="shared" si="289"/>
        <v>COP</v>
      </c>
    </row>
    <row r="3694" spans="1:20" ht="18.75" hidden="1" customHeight="1" x14ac:dyDescent="0.25">
      <c r="A3694" t="s">
        <v>2406</v>
      </c>
      <c r="B3694" t="s">
        <v>5</v>
      </c>
      <c r="C3694" t="s">
        <v>1913</v>
      </c>
      <c r="D3694" s="24">
        <v>11303</v>
      </c>
      <c r="E3694" t="s">
        <v>1669</v>
      </c>
      <c r="F3694" t="s">
        <v>99</v>
      </c>
      <c r="G3694" t="s">
        <v>1914</v>
      </c>
      <c r="I3694" t="s">
        <v>2505</v>
      </c>
      <c r="J3694" t="s">
        <v>1915</v>
      </c>
      <c r="K3694" t="s">
        <v>109</v>
      </c>
      <c r="L3694" s="24">
        <v>1400000</v>
      </c>
      <c r="M3694" s="25">
        <f>+VLOOKUP(E3694, TC!A:D, 4, FALSE())</f>
        <v>1.0921499998781281</v>
      </c>
      <c r="N3694" s="24">
        <f t="shared" si="285"/>
        <v>1400000</v>
      </c>
      <c r="O3694" t="str">
        <f t="shared" si="286"/>
        <v>FACTURA</v>
      </c>
      <c r="P3694" t="str">
        <f t="shared" si="287"/>
        <v>2025</v>
      </c>
      <c r="Q3694" t="str">
        <f t="shared" si="288"/>
        <v>03</v>
      </c>
      <c r="R3694" t="str">
        <f>+IFERROR(VLOOKUP(I3694, Listado!A:B, 2, FALSE()), "COMERCIALIZADORA INTERNACIONAL CARIBBEAN EXOTICS S A")</f>
        <v>COMERCIALIZADORA INTERNACIONAL CARIBBEAN EXOTICS S A</v>
      </c>
      <c r="S3694" s="25">
        <f>+VLOOKUP(E3694, TC!A:D, 2, FALSE())</f>
        <v>4102.67</v>
      </c>
      <c r="T3694" t="str">
        <f t="shared" si="289"/>
        <v>COP</v>
      </c>
    </row>
    <row r="3695" spans="1:20" ht="18.75" hidden="1" customHeight="1" x14ac:dyDescent="0.25">
      <c r="A3695" t="s">
        <v>2406</v>
      </c>
      <c r="B3695" t="s">
        <v>5</v>
      </c>
      <c r="C3695" t="s">
        <v>1913</v>
      </c>
      <c r="D3695" s="24">
        <v>11304</v>
      </c>
      <c r="E3695" t="s">
        <v>1669</v>
      </c>
      <c r="F3695" t="s">
        <v>99</v>
      </c>
      <c r="G3695" t="s">
        <v>1914</v>
      </c>
      <c r="I3695" t="s">
        <v>2515</v>
      </c>
      <c r="J3695" t="s">
        <v>1915</v>
      </c>
      <c r="K3695" t="s">
        <v>107</v>
      </c>
      <c r="L3695" s="24">
        <v>2200000</v>
      </c>
      <c r="M3695" s="25">
        <f>+VLOOKUP(E3695, TC!A:D, 4, FALSE())</f>
        <v>1.0921499998781281</v>
      </c>
      <c r="N3695" s="24">
        <f t="shared" si="285"/>
        <v>2200000</v>
      </c>
      <c r="O3695" t="str">
        <f t="shared" si="286"/>
        <v>FACTURA</v>
      </c>
      <c r="P3695" t="str">
        <f t="shared" si="287"/>
        <v>2025</v>
      </c>
      <c r="Q3695" t="str">
        <f t="shared" si="288"/>
        <v>03</v>
      </c>
      <c r="R3695" t="str">
        <f>+IFERROR(VLOOKUP(I3695, Listado!A:B, 2, FALSE()), "COMERCIALIZADORA INTERNACIONAL CARIBBEAN EXOTICS S A")</f>
        <v>COMERCIALIZADORA INTERNACIONAL CARIBBEAN EXOTICS S A</v>
      </c>
      <c r="S3695" s="25">
        <f>+VLOOKUP(E3695, TC!A:D, 2, FALSE())</f>
        <v>4102.67</v>
      </c>
      <c r="T3695" t="str">
        <f t="shared" si="289"/>
        <v>COP</v>
      </c>
    </row>
    <row r="3696" spans="1:20" ht="18.75" hidden="1" customHeight="1" x14ac:dyDescent="0.25">
      <c r="A3696" t="s">
        <v>2406</v>
      </c>
      <c r="B3696" t="s">
        <v>5</v>
      </c>
      <c r="C3696" t="s">
        <v>1913</v>
      </c>
      <c r="D3696" s="24">
        <v>11304</v>
      </c>
      <c r="E3696" t="s">
        <v>1669</v>
      </c>
      <c r="F3696" t="s">
        <v>99</v>
      </c>
      <c r="G3696" t="s">
        <v>1914</v>
      </c>
      <c r="I3696" t="s">
        <v>2515</v>
      </c>
      <c r="J3696" t="s">
        <v>1915</v>
      </c>
      <c r="K3696" t="s">
        <v>109</v>
      </c>
      <c r="L3696" s="24">
        <v>1400000</v>
      </c>
      <c r="M3696" s="25">
        <f>+VLOOKUP(E3696, TC!A:D, 4, FALSE())</f>
        <v>1.0921499998781281</v>
      </c>
      <c r="N3696" s="24">
        <f t="shared" si="285"/>
        <v>1400000</v>
      </c>
      <c r="O3696" t="str">
        <f t="shared" si="286"/>
        <v>FACTURA</v>
      </c>
      <c r="P3696" t="str">
        <f t="shared" si="287"/>
        <v>2025</v>
      </c>
      <c r="Q3696" t="str">
        <f t="shared" si="288"/>
        <v>03</v>
      </c>
      <c r="R3696" t="str">
        <f>+IFERROR(VLOOKUP(I3696, Listado!A:B, 2, FALSE()), "COMERCIALIZADORA INTERNACIONAL CARIBBEAN EXOTICS S A")</f>
        <v>COMERCIALIZADORA INTERNACIONAL CARIBBEAN EXOTICS S A</v>
      </c>
      <c r="S3696" s="25">
        <f>+VLOOKUP(E3696, TC!A:D, 2, FALSE())</f>
        <v>4102.67</v>
      </c>
      <c r="T3696" t="str">
        <f t="shared" si="289"/>
        <v>COP</v>
      </c>
    </row>
    <row r="3697" spans="1:20" ht="18.75" hidden="1" customHeight="1" x14ac:dyDescent="0.25">
      <c r="A3697" t="s">
        <v>2406</v>
      </c>
      <c r="B3697" t="s">
        <v>5</v>
      </c>
      <c r="C3697" t="s">
        <v>1913</v>
      </c>
      <c r="D3697" s="24">
        <v>11305</v>
      </c>
      <c r="E3697" t="s">
        <v>1669</v>
      </c>
      <c r="F3697" t="s">
        <v>128</v>
      </c>
      <c r="G3697" t="s">
        <v>110</v>
      </c>
      <c r="H3697" t="s">
        <v>2516</v>
      </c>
      <c r="I3697" t="s">
        <v>1850</v>
      </c>
      <c r="J3697" t="s">
        <v>1919</v>
      </c>
      <c r="K3697" t="s">
        <v>1928</v>
      </c>
      <c r="L3697" s="24">
        <v>1443.13</v>
      </c>
      <c r="M3697" s="25">
        <f>+VLOOKUP(E3697, TC!A:D, 4, FALSE())</f>
        <v>1.0921499998781281</v>
      </c>
      <c r="N3697" s="24">
        <f t="shared" si="285"/>
        <v>1443.13</v>
      </c>
      <c r="O3697" t="str">
        <f t="shared" si="286"/>
        <v>FACTURA</v>
      </c>
      <c r="P3697" t="str">
        <f t="shared" si="287"/>
        <v>2025</v>
      </c>
      <c r="Q3697" t="str">
        <f t="shared" si="288"/>
        <v>03</v>
      </c>
      <c r="R3697" t="str">
        <f>+IFERROR(VLOOKUP(I3697, Listado!A:B, 2, FALSE()), "COMERCIALIZADORA INTERNACIONAL CARIBBEAN EXOTICS S A")</f>
        <v>PEREZ MEJIA MARIA PAULINA</v>
      </c>
      <c r="S3697" s="25">
        <f>+VLOOKUP(E3697, TC!A:D, 2, FALSE())</f>
        <v>4102.67</v>
      </c>
      <c r="T3697" t="str">
        <f t="shared" si="289"/>
        <v>USD</v>
      </c>
    </row>
    <row r="3698" spans="1:20" ht="18.75" hidden="1" customHeight="1" x14ac:dyDescent="0.25">
      <c r="A3698" t="s">
        <v>2406</v>
      </c>
      <c r="B3698" t="s">
        <v>5</v>
      </c>
      <c r="C3698" t="s">
        <v>1913</v>
      </c>
      <c r="D3698" s="24">
        <v>11305</v>
      </c>
      <c r="E3698" t="s">
        <v>1669</v>
      </c>
      <c r="F3698" t="s">
        <v>128</v>
      </c>
      <c r="G3698" t="s">
        <v>110</v>
      </c>
      <c r="H3698" t="s">
        <v>2516</v>
      </c>
      <c r="I3698" t="s">
        <v>1850</v>
      </c>
      <c r="J3698" t="s">
        <v>1919</v>
      </c>
      <c r="K3698" t="s">
        <v>45</v>
      </c>
      <c r="L3698" s="24">
        <v>3200</v>
      </c>
      <c r="M3698" s="25">
        <f>+VLOOKUP(E3698, TC!A:D, 4, FALSE())</f>
        <v>1.0921499998781281</v>
      </c>
      <c r="N3698" s="24">
        <f t="shared" si="285"/>
        <v>3200</v>
      </c>
      <c r="O3698" t="str">
        <f t="shared" si="286"/>
        <v>FACTURA</v>
      </c>
      <c r="P3698" t="str">
        <f t="shared" si="287"/>
        <v>2025</v>
      </c>
      <c r="Q3698" t="str">
        <f t="shared" si="288"/>
        <v>03</v>
      </c>
      <c r="R3698" t="str">
        <f>+IFERROR(VLOOKUP(I3698, Listado!A:B, 2, FALSE()), "COMERCIALIZADORA INTERNACIONAL CARIBBEAN EXOTICS S A")</f>
        <v>PEREZ MEJIA MARIA PAULINA</v>
      </c>
      <c r="S3698" s="25">
        <f>+VLOOKUP(E3698, TC!A:D, 2, FALSE())</f>
        <v>4102.67</v>
      </c>
      <c r="T3698" t="str">
        <f t="shared" si="289"/>
        <v>USD</v>
      </c>
    </row>
    <row r="3699" spans="1:20" ht="18.75" hidden="1" customHeight="1" x14ac:dyDescent="0.25">
      <c r="A3699" t="s">
        <v>2406</v>
      </c>
      <c r="B3699" t="s">
        <v>5</v>
      </c>
      <c r="C3699" t="s">
        <v>1913</v>
      </c>
      <c r="D3699" s="24">
        <v>11306</v>
      </c>
      <c r="E3699" t="s">
        <v>1669</v>
      </c>
      <c r="F3699" t="s">
        <v>99</v>
      </c>
      <c r="G3699" t="s">
        <v>113</v>
      </c>
      <c r="I3699" t="s">
        <v>1859</v>
      </c>
      <c r="J3699" t="s">
        <v>1915</v>
      </c>
      <c r="K3699" t="s">
        <v>1916</v>
      </c>
      <c r="L3699" s="24">
        <v>6960000</v>
      </c>
      <c r="M3699" s="25">
        <f>+VLOOKUP(E3699, TC!A:D, 4, FALSE())</f>
        <v>1.0921499998781281</v>
      </c>
      <c r="N3699" s="24">
        <f t="shared" si="285"/>
        <v>6960000</v>
      </c>
      <c r="O3699" t="str">
        <f t="shared" si="286"/>
        <v>FACTURA</v>
      </c>
      <c r="P3699" t="str">
        <f t="shared" si="287"/>
        <v>2025</v>
      </c>
      <c r="Q3699" t="str">
        <f t="shared" si="288"/>
        <v>03</v>
      </c>
      <c r="R3699" t="str">
        <f>+IFERROR(VLOOKUP(I3699, Listado!A:B, 2, FALSE()), "COMERCIALIZADORA INTERNACIONAL CARIBBEAN EXOTICS S A")</f>
        <v>LONDOÑO ECHEVERRI ALEJANDRA</v>
      </c>
      <c r="S3699" s="25">
        <f>+VLOOKUP(E3699, TC!A:D, 2, FALSE())</f>
        <v>4102.67</v>
      </c>
      <c r="T3699" t="str">
        <f t="shared" si="289"/>
        <v>COP</v>
      </c>
    </row>
    <row r="3700" spans="1:20" ht="18.75" hidden="1" customHeight="1" x14ac:dyDescent="0.25">
      <c r="A3700" t="s">
        <v>2406</v>
      </c>
      <c r="B3700" t="s">
        <v>5</v>
      </c>
      <c r="C3700" t="s">
        <v>1913</v>
      </c>
      <c r="D3700" s="24">
        <v>11307</v>
      </c>
      <c r="E3700" t="s">
        <v>1669</v>
      </c>
      <c r="F3700" t="s">
        <v>128</v>
      </c>
      <c r="G3700" t="s">
        <v>110</v>
      </c>
      <c r="I3700" t="s">
        <v>1850</v>
      </c>
      <c r="J3700" t="s">
        <v>1919</v>
      </c>
      <c r="K3700" t="s">
        <v>1918</v>
      </c>
      <c r="L3700" s="24">
        <v>168</v>
      </c>
      <c r="M3700" s="25">
        <f>+VLOOKUP(E3700, TC!A:D, 4, FALSE())</f>
        <v>1.0921499998781281</v>
      </c>
      <c r="N3700" s="24">
        <f t="shared" si="285"/>
        <v>168</v>
      </c>
      <c r="O3700" t="str">
        <f t="shared" si="286"/>
        <v>FACTURA</v>
      </c>
      <c r="P3700" t="str">
        <f t="shared" si="287"/>
        <v>2025</v>
      </c>
      <c r="Q3700" t="str">
        <f t="shared" si="288"/>
        <v>03</v>
      </c>
      <c r="R3700" t="str">
        <f>+IFERROR(VLOOKUP(I3700, Listado!A:B, 2, FALSE()), "COMERCIALIZADORA INTERNACIONAL CARIBBEAN EXOTICS S A")</f>
        <v>PEREZ MEJIA MARIA PAULINA</v>
      </c>
      <c r="S3700" s="25">
        <f>+VLOOKUP(E3700, TC!A:D, 2, FALSE())</f>
        <v>4102.67</v>
      </c>
      <c r="T3700" t="str">
        <f t="shared" si="289"/>
        <v>USD</v>
      </c>
    </row>
    <row r="3701" spans="1:20" ht="18.75" hidden="1" customHeight="1" x14ac:dyDescent="0.25">
      <c r="A3701" t="s">
        <v>2406</v>
      </c>
      <c r="B3701" t="s">
        <v>5</v>
      </c>
      <c r="C3701" t="s">
        <v>1913</v>
      </c>
      <c r="D3701" s="24">
        <v>11307</v>
      </c>
      <c r="E3701" t="s">
        <v>1669</v>
      </c>
      <c r="F3701" t="s">
        <v>128</v>
      </c>
      <c r="G3701" t="s">
        <v>110</v>
      </c>
      <c r="I3701" t="s">
        <v>1850</v>
      </c>
      <c r="J3701" t="s">
        <v>1919</v>
      </c>
      <c r="K3701" t="s">
        <v>1918</v>
      </c>
      <c r="L3701" s="24">
        <v>252</v>
      </c>
      <c r="M3701" s="25">
        <f>+VLOOKUP(E3701, TC!A:D, 4, FALSE())</f>
        <v>1.0921499998781281</v>
      </c>
      <c r="N3701" s="24">
        <f t="shared" si="285"/>
        <v>252</v>
      </c>
      <c r="O3701" t="str">
        <f t="shared" si="286"/>
        <v>FACTURA</v>
      </c>
      <c r="P3701" t="str">
        <f t="shared" si="287"/>
        <v>2025</v>
      </c>
      <c r="Q3701" t="str">
        <f t="shared" si="288"/>
        <v>03</v>
      </c>
      <c r="R3701" t="str">
        <f>+IFERROR(VLOOKUP(I3701, Listado!A:B, 2, FALSE()), "COMERCIALIZADORA INTERNACIONAL CARIBBEAN EXOTICS S A")</f>
        <v>PEREZ MEJIA MARIA PAULINA</v>
      </c>
      <c r="S3701" s="25">
        <f>+VLOOKUP(E3701, TC!A:D, 2, FALSE())</f>
        <v>4102.67</v>
      </c>
      <c r="T3701" t="str">
        <f t="shared" si="289"/>
        <v>USD</v>
      </c>
    </row>
    <row r="3702" spans="1:20" ht="18.75" hidden="1" customHeight="1" x14ac:dyDescent="0.25">
      <c r="A3702" t="s">
        <v>2406</v>
      </c>
      <c r="B3702" t="s">
        <v>5</v>
      </c>
      <c r="C3702" t="s">
        <v>1913</v>
      </c>
      <c r="D3702" s="24">
        <v>11308</v>
      </c>
      <c r="E3702" t="s">
        <v>1669</v>
      </c>
      <c r="F3702" t="s">
        <v>128</v>
      </c>
      <c r="G3702" t="s">
        <v>110</v>
      </c>
      <c r="H3702" t="s">
        <v>2517</v>
      </c>
      <c r="I3702" t="s">
        <v>1850</v>
      </c>
      <c r="J3702" t="s">
        <v>1919</v>
      </c>
      <c r="K3702" t="s">
        <v>31</v>
      </c>
      <c r="L3702" s="24">
        <v>3808</v>
      </c>
      <c r="M3702" s="25">
        <f>+VLOOKUP(E3702, TC!A:D, 4, FALSE())</f>
        <v>1.0921499998781281</v>
      </c>
      <c r="N3702" s="24">
        <f t="shared" si="285"/>
        <v>3808</v>
      </c>
      <c r="O3702" t="str">
        <f t="shared" si="286"/>
        <v>FACTURA</v>
      </c>
      <c r="P3702" t="str">
        <f t="shared" si="287"/>
        <v>2025</v>
      </c>
      <c r="Q3702" t="str">
        <f t="shared" si="288"/>
        <v>03</v>
      </c>
      <c r="R3702" t="str">
        <f>+IFERROR(VLOOKUP(I3702, Listado!A:B, 2, FALSE()), "COMERCIALIZADORA INTERNACIONAL CARIBBEAN EXOTICS S A")</f>
        <v>PEREZ MEJIA MARIA PAULINA</v>
      </c>
      <c r="S3702" s="25">
        <f>+VLOOKUP(E3702, TC!A:D, 2, FALSE())</f>
        <v>4102.67</v>
      </c>
      <c r="T3702" t="str">
        <f t="shared" si="289"/>
        <v>USD</v>
      </c>
    </row>
    <row r="3703" spans="1:20" ht="18.75" hidden="1" customHeight="1" x14ac:dyDescent="0.25">
      <c r="A3703" t="s">
        <v>2406</v>
      </c>
      <c r="B3703" t="s">
        <v>5</v>
      </c>
      <c r="C3703" t="s">
        <v>1913</v>
      </c>
      <c r="D3703" s="24">
        <v>11308</v>
      </c>
      <c r="E3703" t="s">
        <v>1669</v>
      </c>
      <c r="F3703" t="s">
        <v>128</v>
      </c>
      <c r="G3703" t="s">
        <v>110</v>
      </c>
      <c r="H3703" t="s">
        <v>2517</v>
      </c>
      <c r="I3703" t="s">
        <v>1850</v>
      </c>
      <c r="J3703" t="s">
        <v>1919</v>
      </c>
      <c r="K3703" t="s">
        <v>34</v>
      </c>
      <c r="L3703" s="24">
        <v>3584</v>
      </c>
      <c r="M3703" s="25">
        <f>+VLOOKUP(E3703, TC!A:D, 4, FALSE())</f>
        <v>1.0921499998781281</v>
      </c>
      <c r="N3703" s="24">
        <f t="shared" si="285"/>
        <v>3584</v>
      </c>
      <c r="O3703" t="str">
        <f t="shared" si="286"/>
        <v>FACTURA</v>
      </c>
      <c r="P3703" t="str">
        <f t="shared" si="287"/>
        <v>2025</v>
      </c>
      <c r="Q3703" t="str">
        <f t="shared" si="288"/>
        <v>03</v>
      </c>
      <c r="R3703" t="str">
        <f>+IFERROR(VLOOKUP(I3703, Listado!A:B, 2, FALSE()), "COMERCIALIZADORA INTERNACIONAL CARIBBEAN EXOTICS S A")</f>
        <v>PEREZ MEJIA MARIA PAULINA</v>
      </c>
      <c r="S3703" s="25">
        <f>+VLOOKUP(E3703, TC!A:D, 2, FALSE())</f>
        <v>4102.67</v>
      </c>
      <c r="T3703" t="str">
        <f t="shared" si="289"/>
        <v>USD</v>
      </c>
    </row>
    <row r="3704" spans="1:20" ht="18.75" hidden="1" customHeight="1" x14ac:dyDescent="0.25">
      <c r="A3704" t="s">
        <v>2406</v>
      </c>
      <c r="B3704" t="s">
        <v>5</v>
      </c>
      <c r="C3704" t="s">
        <v>1913</v>
      </c>
      <c r="D3704" s="24">
        <v>11309</v>
      </c>
      <c r="E3704" t="s">
        <v>1669</v>
      </c>
      <c r="F3704" t="s">
        <v>1924</v>
      </c>
      <c r="G3704" t="s">
        <v>110</v>
      </c>
      <c r="H3704" t="s">
        <v>2518</v>
      </c>
      <c r="I3704" t="s">
        <v>1848</v>
      </c>
      <c r="J3704" t="s">
        <v>1917</v>
      </c>
      <c r="K3704" t="s">
        <v>23</v>
      </c>
      <c r="L3704" s="24">
        <v>1352</v>
      </c>
      <c r="M3704" s="25">
        <f>+VLOOKUP(E3704, TC!A:D, 4, FALSE())</f>
        <v>1.0921499998781281</v>
      </c>
      <c r="N3704" s="24">
        <f t="shared" si="285"/>
        <v>1476.5867998352292</v>
      </c>
      <c r="O3704" t="str">
        <f t="shared" si="286"/>
        <v>FACTURA</v>
      </c>
      <c r="P3704" t="str">
        <f t="shared" si="287"/>
        <v>2025</v>
      </c>
      <c r="Q3704" t="str">
        <f t="shared" si="288"/>
        <v>03</v>
      </c>
      <c r="R3704" t="str">
        <f>+IFERROR(VLOOKUP(I3704, Listado!A:B, 2, FALSE()), "COMERCIALIZADORA INTERNACIONAL CARIBBEAN EXOTICS S A")</f>
        <v>PEREZ MEJIA MARIA PAULINA</v>
      </c>
      <c r="S3704" s="25">
        <f>+VLOOKUP(E3704, TC!A:D, 2, FALSE())</f>
        <v>4102.67</v>
      </c>
      <c r="T3704" t="str">
        <f t="shared" si="289"/>
        <v>EUR</v>
      </c>
    </row>
    <row r="3705" spans="1:20" ht="18.75" hidden="1" customHeight="1" x14ac:dyDescent="0.25">
      <c r="A3705" t="s">
        <v>2406</v>
      </c>
      <c r="B3705" t="s">
        <v>5</v>
      </c>
      <c r="C3705" t="s">
        <v>1913</v>
      </c>
      <c r="D3705" s="24">
        <v>11309</v>
      </c>
      <c r="E3705" t="s">
        <v>1669</v>
      </c>
      <c r="F3705" t="s">
        <v>1924</v>
      </c>
      <c r="G3705" t="s">
        <v>110</v>
      </c>
      <c r="H3705" t="s">
        <v>2518</v>
      </c>
      <c r="I3705" t="s">
        <v>1848</v>
      </c>
      <c r="J3705" t="s">
        <v>1917</v>
      </c>
      <c r="K3705" t="s">
        <v>39</v>
      </c>
      <c r="L3705" s="24">
        <v>2562</v>
      </c>
      <c r="M3705" s="25">
        <f>+VLOOKUP(E3705, TC!A:D, 4, FALSE())</f>
        <v>1.0921499998781281</v>
      </c>
      <c r="N3705" s="24">
        <f t="shared" si="285"/>
        <v>2798.088299687764</v>
      </c>
      <c r="O3705" t="str">
        <f t="shared" si="286"/>
        <v>FACTURA</v>
      </c>
      <c r="P3705" t="str">
        <f t="shared" si="287"/>
        <v>2025</v>
      </c>
      <c r="Q3705" t="str">
        <f t="shared" si="288"/>
        <v>03</v>
      </c>
      <c r="R3705" t="str">
        <f>+IFERROR(VLOOKUP(I3705, Listado!A:B, 2, FALSE()), "COMERCIALIZADORA INTERNACIONAL CARIBBEAN EXOTICS S A")</f>
        <v>PEREZ MEJIA MARIA PAULINA</v>
      </c>
      <c r="S3705" s="25">
        <f>+VLOOKUP(E3705, TC!A:D, 2, FALSE())</f>
        <v>4102.67</v>
      </c>
      <c r="T3705" t="str">
        <f t="shared" si="289"/>
        <v>EUR</v>
      </c>
    </row>
    <row r="3706" spans="1:20" ht="18.75" hidden="1" customHeight="1" x14ac:dyDescent="0.25">
      <c r="A3706" t="s">
        <v>2406</v>
      </c>
      <c r="B3706" t="s">
        <v>5</v>
      </c>
      <c r="C3706" t="s">
        <v>1913</v>
      </c>
      <c r="D3706" s="24">
        <v>11309</v>
      </c>
      <c r="E3706" t="s">
        <v>1669</v>
      </c>
      <c r="F3706" t="s">
        <v>1924</v>
      </c>
      <c r="G3706" t="s">
        <v>110</v>
      </c>
      <c r="H3706" t="s">
        <v>2518</v>
      </c>
      <c r="I3706" t="s">
        <v>1848</v>
      </c>
      <c r="J3706" t="s">
        <v>1917</v>
      </c>
      <c r="K3706" t="s">
        <v>38</v>
      </c>
      <c r="L3706" s="24">
        <v>1918</v>
      </c>
      <c r="M3706" s="25">
        <f>+VLOOKUP(E3706, TC!A:D, 4, FALSE())</f>
        <v>1.0921499998781281</v>
      </c>
      <c r="N3706" s="24">
        <f t="shared" si="285"/>
        <v>2094.7436997662498</v>
      </c>
      <c r="O3706" t="str">
        <f t="shared" si="286"/>
        <v>FACTURA</v>
      </c>
      <c r="P3706" t="str">
        <f t="shared" si="287"/>
        <v>2025</v>
      </c>
      <c r="Q3706" t="str">
        <f t="shared" si="288"/>
        <v>03</v>
      </c>
      <c r="R3706" t="str">
        <f>+IFERROR(VLOOKUP(I3706, Listado!A:B, 2, FALSE()), "COMERCIALIZADORA INTERNACIONAL CARIBBEAN EXOTICS S A")</f>
        <v>PEREZ MEJIA MARIA PAULINA</v>
      </c>
      <c r="S3706" s="25">
        <f>+VLOOKUP(E3706, TC!A:D, 2, FALSE())</f>
        <v>4102.67</v>
      </c>
      <c r="T3706" t="str">
        <f t="shared" si="289"/>
        <v>EUR</v>
      </c>
    </row>
    <row r="3707" spans="1:20" ht="18.75" hidden="1" customHeight="1" x14ac:dyDescent="0.25">
      <c r="A3707" t="s">
        <v>2406</v>
      </c>
      <c r="B3707" t="s">
        <v>5</v>
      </c>
      <c r="C3707" t="s">
        <v>1913</v>
      </c>
      <c r="D3707" s="24">
        <v>11309</v>
      </c>
      <c r="E3707" t="s">
        <v>1669</v>
      </c>
      <c r="F3707" t="s">
        <v>1924</v>
      </c>
      <c r="G3707" t="s">
        <v>110</v>
      </c>
      <c r="H3707" t="s">
        <v>2518</v>
      </c>
      <c r="I3707" t="s">
        <v>1848</v>
      </c>
      <c r="J3707" t="s">
        <v>1917</v>
      </c>
      <c r="K3707" t="s">
        <v>1959</v>
      </c>
      <c r="L3707" s="24">
        <v>900</v>
      </c>
      <c r="M3707" s="25">
        <f>+VLOOKUP(E3707, TC!A:D, 4, FALSE())</f>
        <v>1.0921499998781281</v>
      </c>
      <c r="N3707" s="24">
        <f t="shared" si="285"/>
        <v>982.93499989031534</v>
      </c>
      <c r="O3707" t="str">
        <f t="shared" si="286"/>
        <v>FACTURA</v>
      </c>
      <c r="P3707" t="str">
        <f t="shared" si="287"/>
        <v>2025</v>
      </c>
      <c r="Q3707" t="str">
        <f t="shared" si="288"/>
        <v>03</v>
      </c>
      <c r="R3707" t="str">
        <f>+IFERROR(VLOOKUP(I3707, Listado!A:B, 2, FALSE()), "COMERCIALIZADORA INTERNACIONAL CARIBBEAN EXOTICS S A")</f>
        <v>PEREZ MEJIA MARIA PAULINA</v>
      </c>
      <c r="S3707" s="25">
        <f>+VLOOKUP(E3707, TC!A:D, 2, FALSE())</f>
        <v>4102.67</v>
      </c>
      <c r="T3707" t="str">
        <f t="shared" si="289"/>
        <v>EUR</v>
      </c>
    </row>
    <row r="3708" spans="1:20" ht="18.75" hidden="1" customHeight="1" x14ac:dyDescent="0.25">
      <c r="A3708" t="s">
        <v>2406</v>
      </c>
      <c r="B3708" t="s">
        <v>5</v>
      </c>
      <c r="C3708" t="s">
        <v>1913</v>
      </c>
      <c r="D3708" s="24">
        <v>11309</v>
      </c>
      <c r="E3708" t="s">
        <v>1669</v>
      </c>
      <c r="F3708" t="s">
        <v>1924</v>
      </c>
      <c r="G3708" t="s">
        <v>110</v>
      </c>
      <c r="H3708" t="s">
        <v>2518</v>
      </c>
      <c r="I3708" t="s">
        <v>1848</v>
      </c>
      <c r="J3708" t="s">
        <v>1917</v>
      </c>
      <c r="K3708" t="s">
        <v>1960</v>
      </c>
      <c r="L3708" s="24">
        <v>38</v>
      </c>
      <c r="M3708" s="25">
        <f>+VLOOKUP(E3708, TC!A:D, 4, FALSE())</f>
        <v>1.0921499998781281</v>
      </c>
      <c r="N3708" s="24">
        <f t="shared" si="285"/>
        <v>41.501699995368867</v>
      </c>
      <c r="O3708" t="str">
        <f t="shared" si="286"/>
        <v>FACTURA</v>
      </c>
      <c r="P3708" t="str">
        <f t="shared" si="287"/>
        <v>2025</v>
      </c>
      <c r="Q3708" t="str">
        <f t="shared" si="288"/>
        <v>03</v>
      </c>
      <c r="R3708" t="str">
        <f>+IFERROR(VLOOKUP(I3708, Listado!A:B, 2, FALSE()), "COMERCIALIZADORA INTERNACIONAL CARIBBEAN EXOTICS S A")</f>
        <v>PEREZ MEJIA MARIA PAULINA</v>
      </c>
      <c r="S3708" s="25">
        <f>+VLOOKUP(E3708, TC!A:D, 2, FALSE())</f>
        <v>4102.67</v>
      </c>
      <c r="T3708" t="str">
        <f t="shared" si="289"/>
        <v>EUR</v>
      </c>
    </row>
    <row r="3709" spans="1:20" ht="18.75" hidden="1" customHeight="1" x14ac:dyDescent="0.25">
      <c r="A3709" t="s">
        <v>2406</v>
      </c>
      <c r="B3709" t="s">
        <v>5</v>
      </c>
      <c r="C3709" t="s">
        <v>1913</v>
      </c>
      <c r="D3709" s="24">
        <v>11310</v>
      </c>
      <c r="E3709" t="s">
        <v>1669</v>
      </c>
      <c r="F3709" t="s">
        <v>1924</v>
      </c>
      <c r="G3709" t="s">
        <v>112</v>
      </c>
      <c r="H3709" t="s">
        <v>2519</v>
      </c>
      <c r="I3709" t="s">
        <v>1863</v>
      </c>
      <c r="J3709" t="s">
        <v>1926</v>
      </c>
      <c r="K3709" t="s">
        <v>36</v>
      </c>
      <c r="L3709" s="24">
        <v>2612.4</v>
      </c>
      <c r="M3709" s="25">
        <f>+VLOOKUP(E3709, TC!A:D, 4, FALSE())</f>
        <v>1.0921499998781281</v>
      </c>
      <c r="N3709" s="24">
        <f t="shared" si="285"/>
        <v>2853.132659681622</v>
      </c>
      <c r="O3709" t="str">
        <f t="shared" si="286"/>
        <v>FACTURA</v>
      </c>
      <c r="P3709" t="str">
        <f t="shared" si="287"/>
        <v>2025</v>
      </c>
      <c r="Q3709" t="str">
        <f t="shared" si="288"/>
        <v>03</v>
      </c>
      <c r="R3709" t="str">
        <f>+IFERROR(VLOOKUP(I3709, Listado!A:B, 2, FALSE()), "COMERCIALIZADORA INTERNACIONAL CARIBBEAN EXOTICS S A")</f>
        <v>HINCAPIE CONTRERAS ERIKA STEFANIA</v>
      </c>
      <c r="S3709" s="25">
        <f>+VLOOKUP(E3709, TC!A:D, 2, FALSE())</f>
        <v>4102.67</v>
      </c>
      <c r="T3709" t="str">
        <f t="shared" si="289"/>
        <v>EUR</v>
      </c>
    </row>
    <row r="3710" spans="1:20" ht="18.75" hidden="1" customHeight="1" x14ac:dyDescent="0.25">
      <c r="A3710" t="s">
        <v>2406</v>
      </c>
      <c r="B3710" t="s">
        <v>5</v>
      </c>
      <c r="C3710" t="s">
        <v>1913</v>
      </c>
      <c r="D3710" s="24">
        <v>11310</v>
      </c>
      <c r="E3710" t="s">
        <v>1669</v>
      </c>
      <c r="F3710" t="s">
        <v>1924</v>
      </c>
      <c r="G3710" t="s">
        <v>112</v>
      </c>
      <c r="H3710" t="s">
        <v>2519</v>
      </c>
      <c r="I3710" t="s">
        <v>1863</v>
      </c>
      <c r="J3710" t="s">
        <v>1926</v>
      </c>
      <c r="K3710" t="s">
        <v>1959</v>
      </c>
      <c r="L3710" s="24">
        <v>300</v>
      </c>
      <c r="M3710" s="25">
        <f>+VLOOKUP(E3710, TC!A:D, 4, FALSE())</f>
        <v>1.0921499998781281</v>
      </c>
      <c r="N3710" s="24">
        <f t="shared" si="285"/>
        <v>327.64499996343841</v>
      </c>
      <c r="O3710" t="str">
        <f t="shared" si="286"/>
        <v>FACTURA</v>
      </c>
      <c r="P3710" t="str">
        <f t="shared" si="287"/>
        <v>2025</v>
      </c>
      <c r="Q3710" t="str">
        <f t="shared" si="288"/>
        <v>03</v>
      </c>
      <c r="R3710" t="str">
        <f>+IFERROR(VLOOKUP(I3710, Listado!A:B, 2, FALSE()), "COMERCIALIZADORA INTERNACIONAL CARIBBEAN EXOTICS S A")</f>
        <v>HINCAPIE CONTRERAS ERIKA STEFANIA</v>
      </c>
      <c r="S3710" s="25">
        <f>+VLOOKUP(E3710, TC!A:D, 2, FALSE())</f>
        <v>4102.67</v>
      </c>
      <c r="T3710" t="str">
        <f t="shared" si="289"/>
        <v>EUR</v>
      </c>
    </row>
    <row r="3711" spans="1:20" ht="18.75" hidden="1" customHeight="1" x14ac:dyDescent="0.25">
      <c r="A3711" t="s">
        <v>2406</v>
      </c>
      <c r="B3711" t="s">
        <v>5</v>
      </c>
      <c r="C3711" t="s">
        <v>1913</v>
      </c>
      <c r="D3711" s="24">
        <v>11310</v>
      </c>
      <c r="E3711" t="s">
        <v>1669</v>
      </c>
      <c r="F3711" t="s">
        <v>1924</v>
      </c>
      <c r="G3711" t="s">
        <v>112</v>
      </c>
      <c r="H3711" t="s">
        <v>2519</v>
      </c>
      <c r="I3711" t="s">
        <v>1863</v>
      </c>
      <c r="J3711" t="s">
        <v>1926</v>
      </c>
      <c r="K3711" t="s">
        <v>1960</v>
      </c>
      <c r="L3711" s="24">
        <v>55.6</v>
      </c>
      <c r="M3711" s="25">
        <f>+VLOOKUP(E3711, TC!A:D, 4, FALSE())</f>
        <v>1.0921499998781281</v>
      </c>
      <c r="N3711" s="24">
        <f t="shared" si="285"/>
        <v>60.723539993223923</v>
      </c>
      <c r="O3711" t="str">
        <f t="shared" si="286"/>
        <v>FACTURA</v>
      </c>
      <c r="P3711" t="str">
        <f t="shared" si="287"/>
        <v>2025</v>
      </c>
      <c r="Q3711" t="str">
        <f t="shared" si="288"/>
        <v>03</v>
      </c>
      <c r="R3711" t="str">
        <f>+IFERROR(VLOOKUP(I3711, Listado!A:B, 2, FALSE()), "COMERCIALIZADORA INTERNACIONAL CARIBBEAN EXOTICS S A")</f>
        <v>HINCAPIE CONTRERAS ERIKA STEFANIA</v>
      </c>
      <c r="S3711" s="25">
        <f>+VLOOKUP(E3711, TC!A:D, 2, FALSE())</f>
        <v>4102.67</v>
      </c>
      <c r="T3711" t="str">
        <f t="shared" si="289"/>
        <v>EUR</v>
      </c>
    </row>
    <row r="3712" spans="1:20" ht="18.75" hidden="1" customHeight="1" x14ac:dyDescent="0.25">
      <c r="A3712" t="s">
        <v>2406</v>
      </c>
      <c r="B3712" t="s">
        <v>5</v>
      </c>
      <c r="C3712" t="s">
        <v>1913</v>
      </c>
      <c r="D3712" s="24">
        <v>11311</v>
      </c>
      <c r="E3712" t="s">
        <v>1669</v>
      </c>
      <c r="F3712" t="s">
        <v>1924</v>
      </c>
      <c r="G3712" t="s">
        <v>112</v>
      </c>
      <c r="H3712" t="s">
        <v>2520</v>
      </c>
      <c r="I3712" t="s">
        <v>1863</v>
      </c>
      <c r="J3712" t="s">
        <v>1926</v>
      </c>
      <c r="K3712" t="s">
        <v>1969</v>
      </c>
      <c r="L3712" s="24">
        <v>2444.4</v>
      </c>
      <c r="M3712" s="25">
        <f>+VLOOKUP(E3712, TC!A:D, 4, FALSE())</f>
        <v>1.0921499998781281</v>
      </c>
      <c r="N3712" s="24">
        <f t="shared" si="285"/>
        <v>2669.6514597020964</v>
      </c>
      <c r="O3712" t="str">
        <f t="shared" si="286"/>
        <v>FACTURA</v>
      </c>
      <c r="P3712" t="str">
        <f t="shared" si="287"/>
        <v>2025</v>
      </c>
      <c r="Q3712" t="str">
        <f t="shared" si="288"/>
        <v>03</v>
      </c>
      <c r="R3712" t="str">
        <f>+IFERROR(VLOOKUP(I3712, Listado!A:B, 2, FALSE()), "COMERCIALIZADORA INTERNACIONAL CARIBBEAN EXOTICS S A")</f>
        <v>HINCAPIE CONTRERAS ERIKA STEFANIA</v>
      </c>
      <c r="S3712" s="25">
        <f>+VLOOKUP(E3712, TC!A:D, 2, FALSE())</f>
        <v>4102.67</v>
      </c>
      <c r="T3712" t="str">
        <f t="shared" si="289"/>
        <v>EUR</v>
      </c>
    </row>
    <row r="3713" spans="1:20" ht="18.75" hidden="1" customHeight="1" x14ac:dyDescent="0.25">
      <c r="A3713" t="s">
        <v>2406</v>
      </c>
      <c r="B3713" t="s">
        <v>5</v>
      </c>
      <c r="C3713" t="s">
        <v>1913</v>
      </c>
      <c r="D3713" s="24">
        <v>11311</v>
      </c>
      <c r="E3713" t="s">
        <v>1669</v>
      </c>
      <c r="F3713" t="s">
        <v>1924</v>
      </c>
      <c r="G3713" t="s">
        <v>112</v>
      </c>
      <c r="H3713" t="s">
        <v>2520</v>
      </c>
      <c r="I3713" t="s">
        <v>1863</v>
      </c>
      <c r="J3713" t="s">
        <v>1926</v>
      </c>
      <c r="K3713" t="s">
        <v>1959</v>
      </c>
      <c r="L3713" s="24">
        <v>300</v>
      </c>
      <c r="M3713" s="25">
        <f>+VLOOKUP(E3713, TC!A:D, 4, FALSE())</f>
        <v>1.0921499998781281</v>
      </c>
      <c r="N3713" s="24">
        <f t="shared" si="285"/>
        <v>327.64499996343841</v>
      </c>
      <c r="O3713" t="str">
        <f t="shared" si="286"/>
        <v>FACTURA</v>
      </c>
      <c r="P3713" t="str">
        <f t="shared" si="287"/>
        <v>2025</v>
      </c>
      <c r="Q3713" t="str">
        <f t="shared" si="288"/>
        <v>03</v>
      </c>
      <c r="R3713" t="str">
        <f>+IFERROR(VLOOKUP(I3713, Listado!A:B, 2, FALSE()), "COMERCIALIZADORA INTERNACIONAL CARIBBEAN EXOTICS S A")</f>
        <v>HINCAPIE CONTRERAS ERIKA STEFANIA</v>
      </c>
      <c r="S3713" s="25">
        <f>+VLOOKUP(E3713, TC!A:D, 2, FALSE())</f>
        <v>4102.67</v>
      </c>
      <c r="T3713" t="str">
        <f t="shared" si="289"/>
        <v>EUR</v>
      </c>
    </row>
    <row r="3714" spans="1:20" ht="18.75" hidden="1" customHeight="1" x14ac:dyDescent="0.25">
      <c r="A3714" t="s">
        <v>2406</v>
      </c>
      <c r="B3714" t="s">
        <v>5</v>
      </c>
      <c r="C3714" t="s">
        <v>1913</v>
      </c>
      <c r="D3714" s="24">
        <v>11311</v>
      </c>
      <c r="E3714" t="s">
        <v>1669</v>
      </c>
      <c r="F3714" t="s">
        <v>1924</v>
      </c>
      <c r="G3714" t="s">
        <v>112</v>
      </c>
      <c r="H3714" t="s">
        <v>2520</v>
      </c>
      <c r="I3714" t="s">
        <v>1863</v>
      </c>
      <c r="J3714" t="s">
        <v>1926</v>
      </c>
      <c r="K3714" t="s">
        <v>1960</v>
      </c>
      <c r="L3714" s="24">
        <v>55.6</v>
      </c>
      <c r="M3714" s="25">
        <f>+VLOOKUP(E3714, TC!A:D, 4, FALSE())</f>
        <v>1.0921499998781281</v>
      </c>
      <c r="N3714" s="24">
        <f t="shared" ref="N3714:N3777" si="290">+IF(F3714="EUR", (M3714*L3714), IF(I3714="JUAN MATAS SAS", (L3714/S3714), L3714))</f>
        <v>60.723539993223923</v>
      </c>
      <c r="O3714" t="str">
        <f t="shared" ref="O3714:O3777" si="291">+IF(C3714="CFE", "FACTURA", IF(ISERROR(SEARCH("ANULA", H3714))=FALSE(), "ANULACIÓN FE", IF(ISERROR(SEARCH("CANCELLATION", H3714))=FALSE(), "ANULACIÓN FE", "NOTAS")))</f>
        <v>FACTURA</v>
      </c>
      <c r="P3714" t="str">
        <f t="shared" ref="P3714:P3777" si="292">+LEFT(E3714, 4)</f>
        <v>2025</v>
      </c>
      <c r="Q3714" t="str">
        <f t="shared" ref="Q3714:Q3777" si="293">+MID(E3714, 5, 2)</f>
        <v>03</v>
      </c>
      <c r="R3714" t="str">
        <f>+IFERROR(VLOOKUP(I3714, Listado!A:B, 2, FALSE()), "COMERCIALIZADORA INTERNACIONAL CARIBBEAN EXOTICS S A")</f>
        <v>HINCAPIE CONTRERAS ERIKA STEFANIA</v>
      </c>
      <c r="S3714" s="25">
        <f>+VLOOKUP(E3714, TC!A:D, 2, FALSE())</f>
        <v>4102.67</v>
      </c>
      <c r="T3714" t="str">
        <f t="shared" ref="T3714:T3777" si="294">+IF(I3714="JUAN MATAS SAS", "USD", F3714)</f>
        <v>EUR</v>
      </c>
    </row>
    <row r="3715" spans="1:20" ht="18.75" hidden="1" customHeight="1" x14ac:dyDescent="0.25">
      <c r="A3715" t="s">
        <v>2406</v>
      </c>
      <c r="B3715" t="s">
        <v>5</v>
      </c>
      <c r="C3715" t="s">
        <v>1913</v>
      </c>
      <c r="D3715" s="24">
        <v>11312</v>
      </c>
      <c r="E3715" t="s">
        <v>1669</v>
      </c>
      <c r="F3715" t="s">
        <v>1924</v>
      </c>
      <c r="G3715" t="s">
        <v>108</v>
      </c>
      <c r="H3715" t="s">
        <v>2521</v>
      </c>
      <c r="I3715" t="s">
        <v>1871</v>
      </c>
      <c r="J3715" t="s">
        <v>1919</v>
      </c>
      <c r="K3715" t="s">
        <v>1959</v>
      </c>
      <c r="L3715" s="24">
        <v>300</v>
      </c>
      <c r="M3715" s="25">
        <f>+VLOOKUP(E3715, TC!A:D, 4, FALSE())</f>
        <v>1.0921499998781281</v>
      </c>
      <c r="N3715" s="24">
        <f t="shared" si="290"/>
        <v>327.64499996343841</v>
      </c>
      <c r="O3715" t="str">
        <f t="shared" si="291"/>
        <v>FACTURA</v>
      </c>
      <c r="P3715" t="str">
        <f t="shared" si="292"/>
        <v>2025</v>
      </c>
      <c r="Q3715" t="str">
        <f t="shared" si="293"/>
        <v>03</v>
      </c>
      <c r="R3715" t="str">
        <f>+IFERROR(VLOOKUP(I3715, Listado!A:B, 2, FALSE()), "COMERCIALIZADORA INTERNACIONAL CARIBBEAN EXOTICS S A")</f>
        <v>PIEDRAHITA PEREZ MARIANA</v>
      </c>
      <c r="S3715" s="25">
        <f>+VLOOKUP(E3715, TC!A:D, 2, FALSE())</f>
        <v>4102.67</v>
      </c>
      <c r="T3715" t="str">
        <f t="shared" si="294"/>
        <v>EUR</v>
      </c>
    </row>
    <row r="3716" spans="1:20" ht="18.75" hidden="1" customHeight="1" x14ac:dyDescent="0.25">
      <c r="A3716" t="s">
        <v>2406</v>
      </c>
      <c r="B3716" t="s">
        <v>5</v>
      </c>
      <c r="C3716" t="s">
        <v>1913</v>
      </c>
      <c r="D3716" s="24">
        <v>11312</v>
      </c>
      <c r="E3716" t="s">
        <v>1669</v>
      </c>
      <c r="F3716" t="s">
        <v>1924</v>
      </c>
      <c r="G3716" t="s">
        <v>108</v>
      </c>
      <c r="H3716" t="s">
        <v>2521</v>
      </c>
      <c r="I3716" t="s">
        <v>1871</v>
      </c>
      <c r="J3716" t="s">
        <v>1919</v>
      </c>
      <c r="K3716" t="s">
        <v>1960</v>
      </c>
      <c r="L3716" s="24">
        <v>2.4</v>
      </c>
      <c r="M3716" s="25">
        <f>+VLOOKUP(E3716, TC!A:D, 4, FALSE())</f>
        <v>1.0921499998781281</v>
      </c>
      <c r="N3716" s="24">
        <f t="shared" si="290"/>
        <v>2.6211599997075075</v>
      </c>
      <c r="O3716" t="str">
        <f t="shared" si="291"/>
        <v>FACTURA</v>
      </c>
      <c r="P3716" t="str">
        <f t="shared" si="292"/>
        <v>2025</v>
      </c>
      <c r="Q3716" t="str">
        <f t="shared" si="293"/>
        <v>03</v>
      </c>
      <c r="R3716" t="str">
        <f>+IFERROR(VLOOKUP(I3716, Listado!A:B, 2, FALSE()), "COMERCIALIZADORA INTERNACIONAL CARIBBEAN EXOTICS S A")</f>
        <v>PIEDRAHITA PEREZ MARIANA</v>
      </c>
      <c r="S3716" s="25">
        <f>+VLOOKUP(E3716, TC!A:D, 2, FALSE())</f>
        <v>4102.67</v>
      </c>
      <c r="T3716" t="str">
        <f t="shared" si="294"/>
        <v>EUR</v>
      </c>
    </row>
    <row r="3717" spans="1:20" ht="18.75" hidden="1" customHeight="1" x14ac:dyDescent="0.25">
      <c r="A3717" t="s">
        <v>2406</v>
      </c>
      <c r="B3717" t="s">
        <v>5</v>
      </c>
      <c r="C3717" t="s">
        <v>1913</v>
      </c>
      <c r="D3717" s="24">
        <v>11312</v>
      </c>
      <c r="E3717" t="s">
        <v>1669</v>
      </c>
      <c r="F3717" t="s">
        <v>1924</v>
      </c>
      <c r="G3717" t="s">
        <v>108</v>
      </c>
      <c r="H3717" t="s">
        <v>2521</v>
      </c>
      <c r="I3717" t="s">
        <v>1871</v>
      </c>
      <c r="J3717" t="s">
        <v>1919</v>
      </c>
      <c r="K3717" t="s">
        <v>1964</v>
      </c>
      <c r="L3717" s="24">
        <v>1977.6</v>
      </c>
      <c r="M3717" s="25">
        <f>+VLOOKUP(E3717, TC!A:D, 4, FALSE())</f>
        <v>1.0921499998781281</v>
      </c>
      <c r="N3717" s="24">
        <f t="shared" si="290"/>
        <v>2159.8358397589859</v>
      </c>
      <c r="O3717" t="str">
        <f t="shared" si="291"/>
        <v>FACTURA</v>
      </c>
      <c r="P3717" t="str">
        <f t="shared" si="292"/>
        <v>2025</v>
      </c>
      <c r="Q3717" t="str">
        <f t="shared" si="293"/>
        <v>03</v>
      </c>
      <c r="R3717" t="str">
        <f>+IFERROR(VLOOKUP(I3717, Listado!A:B, 2, FALSE()), "COMERCIALIZADORA INTERNACIONAL CARIBBEAN EXOTICS S A")</f>
        <v>PIEDRAHITA PEREZ MARIANA</v>
      </c>
      <c r="S3717" s="25">
        <f>+VLOOKUP(E3717, TC!A:D, 2, FALSE())</f>
        <v>4102.67</v>
      </c>
      <c r="T3717" t="str">
        <f t="shared" si="294"/>
        <v>EUR</v>
      </c>
    </row>
    <row r="3718" spans="1:20" ht="18.75" hidden="1" customHeight="1" x14ac:dyDescent="0.25">
      <c r="A3718" t="s">
        <v>2406</v>
      </c>
      <c r="B3718" t="s">
        <v>5</v>
      </c>
      <c r="C3718" t="s">
        <v>1913</v>
      </c>
      <c r="D3718" s="24">
        <v>11313</v>
      </c>
      <c r="E3718" t="s">
        <v>1669</v>
      </c>
      <c r="F3718" t="s">
        <v>1924</v>
      </c>
      <c r="G3718" t="s">
        <v>108</v>
      </c>
      <c r="H3718" t="s">
        <v>2522</v>
      </c>
      <c r="I3718" t="s">
        <v>1897</v>
      </c>
      <c r="J3718" t="s">
        <v>2468</v>
      </c>
      <c r="K3718" t="s">
        <v>2523</v>
      </c>
      <c r="L3718" s="24">
        <v>1792</v>
      </c>
      <c r="M3718" s="25">
        <f>+VLOOKUP(E3718, TC!A:D, 4, FALSE())</f>
        <v>1.0921499998781281</v>
      </c>
      <c r="N3718" s="24">
        <f t="shared" si="290"/>
        <v>1957.1327997816056</v>
      </c>
      <c r="O3718" t="str">
        <f t="shared" si="291"/>
        <v>FACTURA</v>
      </c>
      <c r="P3718" t="str">
        <f t="shared" si="292"/>
        <v>2025</v>
      </c>
      <c r="Q3718" t="str">
        <f t="shared" si="293"/>
        <v>03</v>
      </c>
      <c r="R3718" t="str">
        <f>+IFERROR(VLOOKUP(I3718, Listado!A:B, 2, FALSE()), "COMERCIALIZADORA INTERNACIONAL CARIBBEAN EXOTICS S A")</f>
        <v>PIEDRAHITA PEREZ MARIANA</v>
      </c>
      <c r="S3718" s="25">
        <f>+VLOOKUP(E3718, TC!A:D, 2, FALSE())</f>
        <v>4102.67</v>
      </c>
      <c r="T3718" t="str">
        <f t="shared" si="294"/>
        <v>EUR</v>
      </c>
    </row>
    <row r="3719" spans="1:20" ht="18.75" hidden="1" customHeight="1" x14ac:dyDescent="0.25">
      <c r="A3719" t="s">
        <v>2406</v>
      </c>
      <c r="B3719" t="s">
        <v>5</v>
      </c>
      <c r="C3719" t="s">
        <v>1913</v>
      </c>
      <c r="D3719" s="24">
        <v>11313</v>
      </c>
      <c r="E3719" t="s">
        <v>1669</v>
      </c>
      <c r="F3719" t="s">
        <v>1924</v>
      </c>
      <c r="G3719" t="s">
        <v>108</v>
      </c>
      <c r="H3719" t="s">
        <v>2522</v>
      </c>
      <c r="I3719" t="s">
        <v>1897</v>
      </c>
      <c r="J3719" t="s">
        <v>2468</v>
      </c>
      <c r="K3719" t="s">
        <v>1959</v>
      </c>
      <c r="L3719" s="24">
        <v>300</v>
      </c>
      <c r="M3719" s="25">
        <f>+VLOOKUP(E3719, TC!A:D, 4, FALSE())</f>
        <v>1.0921499998781281</v>
      </c>
      <c r="N3719" s="24">
        <f t="shared" si="290"/>
        <v>327.64499996343841</v>
      </c>
      <c r="O3719" t="str">
        <f t="shared" si="291"/>
        <v>FACTURA</v>
      </c>
      <c r="P3719" t="str">
        <f t="shared" si="292"/>
        <v>2025</v>
      </c>
      <c r="Q3719" t="str">
        <f t="shared" si="293"/>
        <v>03</v>
      </c>
      <c r="R3719" t="str">
        <f>+IFERROR(VLOOKUP(I3719, Listado!A:B, 2, FALSE()), "COMERCIALIZADORA INTERNACIONAL CARIBBEAN EXOTICS S A")</f>
        <v>PIEDRAHITA PEREZ MARIANA</v>
      </c>
      <c r="S3719" s="25">
        <f>+VLOOKUP(E3719, TC!A:D, 2, FALSE())</f>
        <v>4102.67</v>
      </c>
      <c r="T3719" t="str">
        <f t="shared" si="294"/>
        <v>EUR</v>
      </c>
    </row>
    <row r="3720" spans="1:20" ht="18.75" hidden="1" customHeight="1" x14ac:dyDescent="0.25">
      <c r="A3720" t="s">
        <v>2406</v>
      </c>
      <c r="B3720" t="s">
        <v>5</v>
      </c>
      <c r="C3720" t="s">
        <v>1913</v>
      </c>
      <c r="D3720" s="24">
        <v>11313</v>
      </c>
      <c r="E3720" t="s">
        <v>1669</v>
      </c>
      <c r="F3720" t="s">
        <v>1924</v>
      </c>
      <c r="G3720" t="s">
        <v>108</v>
      </c>
      <c r="H3720" t="s">
        <v>2522</v>
      </c>
      <c r="I3720" t="s">
        <v>1897</v>
      </c>
      <c r="J3720" t="s">
        <v>2468</v>
      </c>
      <c r="K3720" t="s">
        <v>1960</v>
      </c>
      <c r="L3720" s="24">
        <v>8</v>
      </c>
      <c r="M3720" s="25">
        <f>+VLOOKUP(E3720, TC!A:D, 4, FALSE())</f>
        <v>1.0921499998781281</v>
      </c>
      <c r="N3720" s="24">
        <f t="shared" si="290"/>
        <v>8.7371999990250249</v>
      </c>
      <c r="O3720" t="str">
        <f t="shared" si="291"/>
        <v>FACTURA</v>
      </c>
      <c r="P3720" t="str">
        <f t="shared" si="292"/>
        <v>2025</v>
      </c>
      <c r="Q3720" t="str">
        <f t="shared" si="293"/>
        <v>03</v>
      </c>
      <c r="R3720" t="str">
        <f>+IFERROR(VLOOKUP(I3720, Listado!A:B, 2, FALSE()), "COMERCIALIZADORA INTERNACIONAL CARIBBEAN EXOTICS S A")</f>
        <v>PIEDRAHITA PEREZ MARIANA</v>
      </c>
      <c r="S3720" s="25">
        <f>+VLOOKUP(E3720, TC!A:D, 2, FALSE())</f>
        <v>4102.67</v>
      </c>
      <c r="T3720" t="str">
        <f t="shared" si="294"/>
        <v>EUR</v>
      </c>
    </row>
    <row r="3721" spans="1:20" ht="18.75" hidden="1" customHeight="1" x14ac:dyDescent="0.25">
      <c r="A3721" t="s">
        <v>2406</v>
      </c>
      <c r="B3721" t="s">
        <v>5</v>
      </c>
      <c r="C3721" t="s">
        <v>1913</v>
      </c>
      <c r="D3721" s="24">
        <v>11314</v>
      </c>
      <c r="E3721" t="s">
        <v>1669</v>
      </c>
      <c r="F3721" t="s">
        <v>128</v>
      </c>
      <c r="G3721" t="s">
        <v>110</v>
      </c>
      <c r="I3721" t="s">
        <v>1850</v>
      </c>
      <c r="J3721" t="s">
        <v>1919</v>
      </c>
      <c r="K3721" t="s">
        <v>1918</v>
      </c>
      <c r="L3721" s="24">
        <v>67.2</v>
      </c>
      <c r="M3721" s="25">
        <f>+VLOOKUP(E3721, TC!A:D, 4, FALSE())</f>
        <v>1.0921499998781281</v>
      </c>
      <c r="N3721" s="24">
        <f t="shared" si="290"/>
        <v>67.2</v>
      </c>
      <c r="O3721" t="str">
        <f t="shared" si="291"/>
        <v>FACTURA</v>
      </c>
      <c r="P3721" t="str">
        <f t="shared" si="292"/>
        <v>2025</v>
      </c>
      <c r="Q3721" t="str">
        <f t="shared" si="293"/>
        <v>03</v>
      </c>
      <c r="R3721" t="str">
        <f>+IFERROR(VLOOKUP(I3721, Listado!A:B, 2, FALSE()), "COMERCIALIZADORA INTERNACIONAL CARIBBEAN EXOTICS S A")</f>
        <v>PEREZ MEJIA MARIA PAULINA</v>
      </c>
      <c r="S3721" s="25">
        <f>+VLOOKUP(E3721, TC!A:D, 2, FALSE())</f>
        <v>4102.67</v>
      </c>
      <c r="T3721" t="str">
        <f t="shared" si="294"/>
        <v>USD</v>
      </c>
    </row>
    <row r="3722" spans="1:20" ht="18.75" hidden="1" customHeight="1" x14ac:dyDescent="0.25">
      <c r="A3722" t="s">
        <v>2406</v>
      </c>
      <c r="B3722" t="s">
        <v>5</v>
      </c>
      <c r="C3722" t="s">
        <v>1913</v>
      </c>
      <c r="D3722" s="24">
        <v>11315</v>
      </c>
      <c r="E3722" t="s">
        <v>1669</v>
      </c>
      <c r="F3722" t="s">
        <v>1924</v>
      </c>
      <c r="G3722" t="s">
        <v>110</v>
      </c>
      <c r="I3722" t="s">
        <v>1848</v>
      </c>
      <c r="J3722" t="s">
        <v>1917</v>
      </c>
      <c r="K3722" t="s">
        <v>1918</v>
      </c>
      <c r="L3722" s="24">
        <v>30.8</v>
      </c>
      <c r="M3722" s="25">
        <f>+VLOOKUP(E3722, TC!A:D, 4, FALSE())</f>
        <v>1.0921499998781281</v>
      </c>
      <c r="N3722" s="24">
        <f t="shared" si="290"/>
        <v>33.638219996246349</v>
      </c>
      <c r="O3722" t="str">
        <f t="shared" si="291"/>
        <v>FACTURA</v>
      </c>
      <c r="P3722" t="str">
        <f t="shared" si="292"/>
        <v>2025</v>
      </c>
      <c r="Q3722" t="str">
        <f t="shared" si="293"/>
        <v>03</v>
      </c>
      <c r="R3722" t="str">
        <f>+IFERROR(VLOOKUP(I3722, Listado!A:B, 2, FALSE()), "COMERCIALIZADORA INTERNACIONAL CARIBBEAN EXOTICS S A")</f>
        <v>PEREZ MEJIA MARIA PAULINA</v>
      </c>
      <c r="S3722" s="25">
        <f>+VLOOKUP(E3722, TC!A:D, 2, FALSE())</f>
        <v>4102.67</v>
      </c>
      <c r="T3722" t="str">
        <f t="shared" si="294"/>
        <v>EUR</v>
      </c>
    </row>
    <row r="3723" spans="1:20" ht="18.75" hidden="1" customHeight="1" x14ac:dyDescent="0.25">
      <c r="A3723" t="s">
        <v>2406</v>
      </c>
      <c r="B3723" t="s">
        <v>5</v>
      </c>
      <c r="C3723" t="s">
        <v>1913</v>
      </c>
      <c r="D3723" s="24">
        <v>11316</v>
      </c>
      <c r="E3723" t="s">
        <v>1669</v>
      </c>
      <c r="F3723" t="s">
        <v>1924</v>
      </c>
      <c r="G3723" t="s">
        <v>112</v>
      </c>
      <c r="I3723" t="s">
        <v>1863</v>
      </c>
      <c r="J3723" t="s">
        <v>1926</v>
      </c>
      <c r="K3723" t="s">
        <v>1918</v>
      </c>
      <c r="L3723" s="24">
        <v>33.6</v>
      </c>
      <c r="M3723" s="25">
        <f>+VLOOKUP(E3723, TC!A:D, 4, FALSE())</f>
        <v>1.0921499998781281</v>
      </c>
      <c r="N3723" s="24">
        <f t="shared" si="290"/>
        <v>36.696239995905103</v>
      </c>
      <c r="O3723" t="str">
        <f t="shared" si="291"/>
        <v>FACTURA</v>
      </c>
      <c r="P3723" t="str">
        <f t="shared" si="292"/>
        <v>2025</v>
      </c>
      <c r="Q3723" t="str">
        <f t="shared" si="293"/>
        <v>03</v>
      </c>
      <c r="R3723" t="str">
        <f>+IFERROR(VLOOKUP(I3723, Listado!A:B, 2, FALSE()), "COMERCIALIZADORA INTERNACIONAL CARIBBEAN EXOTICS S A")</f>
        <v>HINCAPIE CONTRERAS ERIKA STEFANIA</v>
      </c>
      <c r="S3723" s="25">
        <f>+VLOOKUP(E3723, TC!A:D, 2, FALSE())</f>
        <v>4102.67</v>
      </c>
      <c r="T3723" t="str">
        <f t="shared" si="294"/>
        <v>EUR</v>
      </c>
    </row>
    <row r="3724" spans="1:20" ht="18.75" hidden="1" customHeight="1" x14ac:dyDescent="0.25">
      <c r="A3724" t="s">
        <v>2406</v>
      </c>
      <c r="B3724" t="s">
        <v>5</v>
      </c>
      <c r="C3724" t="s">
        <v>1913</v>
      </c>
      <c r="D3724" s="24">
        <v>11317</v>
      </c>
      <c r="E3724" t="s">
        <v>1669</v>
      </c>
      <c r="F3724" t="s">
        <v>1924</v>
      </c>
      <c r="G3724" t="s">
        <v>108</v>
      </c>
      <c r="H3724" t="s">
        <v>2524</v>
      </c>
      <c r="I3724" t="s">
        <v>1875</v>
      </c>
      <c r="J3724" t="s">
        <v>1919</v>
      </c>
      <c r="K3724" t="s">
        <v>33</v>
      </c>
      <c r="L3724" s="24">
        <v>469.86</v>
      </c>
      <c r="M3724" s="25">
        <f>+VLOOKUP(E3724, TC!A:D, 4, FALSE())</f>
        <v>1.0921499998781281</v>
      </c>
      <c r="N3724" s="24">
        <f t="shared" si="290"/>
        <v>513.15759894273731</v>
      </c>
      <c r="O3724" t="str">
        <f t="shared" si="291"/>
        <v>FACTURA</v>
      </c>
      <c r="P3724" t="str">
        <f t="shared" si="292"/>
        <v>2025</v>
      </c>
      <c r="Q3724" t="str">
        <f t="shared" si="293"/>
        <v>03</v>
      </c>
      <c r="R3724" t="str">
        <f>+IFERROR(VLOOKUP(I3724, Listado!A:B, 2, FALSE()), "COMERCIALIZADORA INTERNACIONAL CARIBBEAN EXOTICS S A")</f>
        <v>PIEDRAHITA PEREZ MARIANA</v>
      </c>
      <c r="S3724" s="25">
        <f>+VLOOKUP(E3724, TC!A:D, 2, FALSE())</f>
        <v>4102.67</v>
      </c>
      <c r="T3724" t="str">
        <f t="shared" si="294"/>
        <v>EUR</v>
      </c>
    </row>
    <row r="3725" spans="1:20" ht="18.75" hidden="1" customHeight="1" x14ac:dyDescent="0.25">
      <c r="A3725" t="s">
        <v>2406</v>
      </c>
      <c r="B3725" t="s">
        <v>5</v>
      </c>
      <c r="C3725" t="s">
        <v>1913</v>
      </c>
      <c r="D3725" s="24">
        <v>11317</v>
      </c>
      <c r="E3725" t="s">
        <v>1669</v>
      </c>
      <c r="F3725" t="s">
        <v>1924</v>
      </c>
      <c r="G3725" t="s">
        <v>108</v>
      </c>
      <c r="H3725" t="s">
        <v>2524</v>
      </c>
      <c r="I3725" t="s">
        <v>1875</v>
      </c>
      <c r="J3725" t="s">
        <v>1919</v>
      </c>
      <c r="K3725" t="s">
        <v>33</v>
      </c>
      <c r="L3725" s="24">
        <v>313.24</v>
      </c>
      <c r="M3725" s="25">
        <f>+VLOOKUP(E3725, TC!A:D, 4, FALSE())</f>
        <v>1.0921499998781281</v>
      </c>
      <c r="N3725" s="24">
        <f t="shared" si="290"/>
        <v>342.10506596182483</v>
      </c>
      <c r="O3725" t="str">
        <f t="shared" si="291"/>
        <v>FACTURA</v>
      </c>
      <c r="P3725" t="str">
        <f t="shared" si="292"/>
        <v>2025</v>
      </c>
      <c r="Q3725" t="str">
        <f t="shared" si="293"/>
        <v>03</v>
      </c>
      <c r="R3725" t="str">
        <f>+IFERROR(VLOOKUP(I3725, Listado!A:B, 2, FALSE()), "COMERCIALIZADORA INTERNACIONAL CARIBBEAN EXOTICS S A")</f>
        <v>PIEDRAHITA PEREZ MARIANA</v>
      </c>
      <c r="S3725" s="25">
        <f>+VLOOKUP(E3725, TC!A:D, 2, FALSE())</f>
        <v>4102.67</v>
      </c>
      <c r="T3725" t="str">
        <f t="shared" si="294"/>
        <v>EUR</v>
      </c>
    </row>
    <row r="3726" spans="1:20" ht="18.75" hidden="1" customHeight="1" x14ac:dyDescent="0.25">
      <c r="A3726" t="s">
        <v>2406</v>
      </c>
      <c r="B3726" t="s">
        <v>5</v>
      </c>
      <c r="C3726" t="s">
        <v>1913</v>
      </c>
      <c r="D3726" s="24">
        <v>11317</v>
      </c>
      <c r="E3726" t="s">
        <v>1669</v>
      </c>
      <c r="F3726" t="s">
        <v>1924</v>
      </c>
      <c r="G3726" t="s">
        <v>108</v>
      </c>
      <c r="H3726" t="s">
        <v>2524</v>
      </c>
      <c r="I3726" t="s">
        <v>1875</v>
      </c>
      <c r="J3726" t="s">
        <v>1919</v>
      </c>
      <c r="K3726" t="s">
        <v>33</v>
      </c>
      <c r="L3726" s="24">
        <v>42.02</v>
      </c>
      <c r="M3726" s="25">
        <f>+VLOOKUP(E3726, TC!A:D, 4, FALSE())</f>
        <v>1.0921499998781281</v>
      </c>
      <c r="N3726" s="24">
        <f t="shared" si="290"/>
        <v>45.892142994878945</v>
      </c>
      <c r="O3726" t="str">
        <f t="shared" si="291"/>
        <v>FACTURA</v>
      </c>
      <c r="P3726" t="str">
        <f t="shared" si="292"/>
        <v>2025</v>
      </c>
      <c r="Q3726" t="str">
        <f t="shared" si="293"/>
        <v>03</v>
      </c>
      <c r="R3726" t="str">
        <f>+IFERROR(VLOOKUP(I3726, Listado!A:B, 2, FALSE()), "COMERCIALIZADORA INTERNACIONAL CARIBBEAN EXOTICS S A")</f>
        <v>PIEDRAHITA PEREZ MARIANA</v>
      </c>
      <c r="S3726" s="25">
        <f>+VLOOKUP(E3726, TC!A:D, 2, FALSE())</f>
        <v>4102.67</v>
      </c>
      <c r="T3726" t="str">
        <f t="shared" si="294"/>
        <v>EUR</v>
      </c>
    </row>
    <row r="3727" spans="1:20" ht="18.75" hidden="1" customHeight="1" x14ac:dyDescent="0.25">
      <c r="A3727" t="s">
        <v>2406</v>
      </c>
      <c r="B3727" t="s">
        <v>5</v>
      </c>
      <c r="C3727" t="s">
        <v>1913</v>
      </c>
      <c r="D3727" s="24">
        <v>11317</v>
      </c>
      <c r="E3727" t="s">
        <v>1669</v>
      </c>
      <c r="F3727" t="s">
        <v>1924</v>
      </c>
      <c r="G3727" t="s">
        <v>108</v>
      </c>
      <c r="H3727" t="s">
        <v>2524</v>
      </c>
      <c r="I3727" t="s">
        <v>1875</v>
      </c>
      <c r="J3727" t="s">
        <v>1919</v>
      </c>
      <c r="K3727" t="s">
        <v>33</v>
      </c>
      <c r="L3727" s="24">
        <v>695.24</v>
      </c>
      <c r="M3727" s="25">
        <f>+VLOOKUP(E3727, TC!A:D, 4, FALSE())</f>
        <v>1.0921499998781281</v>
      </c>
      <c r="N3727" s="24">
        <f t="shared" si="290"/>
        <v>759.30636591526979</v>
      </c>
      <c r="O3727" t="str">
        <f t="shared" si="291"/>
        <v>FACTURA</v>
      </c>
      <c r="P3727" t="str">
        <f t="shared" si="292"/>
        <v>2025</v>
      </c>
      <c r="Q3727" t="str">
        <f t="shared" si="293"/>
        <v>03</v>
      </c>
      <c r="R3727" t="str">
        <f>+IFERROR(VLOOKUP(I3727, Listado!A:B, 2, FALSE()), "COMERCIALIZADORA INTERNACIONAL CARIBBEAN EXOTICS S A")</f>
        <v>PIEDRAHITA PEREZ MARIANA</v>
      </c>
      <c r="S3727" s="25">
        <f>+VLOOKUP(E3727, TC!A:D, 2, FALSE())</f>
        <v>4102.67</v>
      </c>
      <c r="T3727" t="str">
        <f t="shared" si="294"/>
        <v>EUR</v>
      </c>
    </row>
    <row r="3728" spans="1:20" ht="18.75" hidden="1" customHeight="1" x14ac:dyDescent="0.25">
      <c r="A3728" t="s">
        <v>2406</v>
      </c>
      <c r="B3728" t="s">
        <v>5</v>
      </c>
      <c r="C3728" t="s">
        <v>1913</v>
      </c>
      <c r="D3728" s="24">
        <v>11317</v>
      </c>
      <c r="E3728" t="s">
        <v>1669</v>
      </c>
      <c r="F3728" t="s">
        <v>1924</v>
      </c>
      <c r="G3728" t="s">
        <v>108</v>
      </c>
      <c r="H3728" t="s">
        <v>2524</v>
      </c>
      <c r="I3728" t="s">
        <v>1875</v>
      </c>
      <c r="J3728" t="s">
        <v>1919</v>
      </c>
      <c r="K3728" t="s">
        <v>33</v>
      </c>
      <c r="L3728" s="24">
        <v>389.64</v>
      </c>
      <c r="M3728" s="25">
        <f>+VLOOKUP(E3728, TC!A:D, 4, FALSE())</f>
        <v>1.0921499998781281</v>
      </c>
      <c r="N3728" s="24">
        <f t="shared" si="290"/>
        <v>425.54532595251385</v>
      </c>
      <c r="O3728" t="str">
        <f t="shared" si="291"/>
        <v>FACTURA</v>
      </c>
      <c r="P3728" t="str">
        <f t="shared" si="292"/>
        <v>2025</v>
      </c>
      <c r="Q3728" t="str">
        <f t="shared" si="293"/>
        <v>03</v>
      </c>
      <c r="R3728" t="str">
        <f>+IFERROR(VLOOKUP(I3728, Listado!A:B, 2, FALSE()), "COMERCIALIZADORA INTERNACIONAL CARIBBEAN EXOTICS S A")</f>
        <v>PIEDRAHITA PEREZ MARIANA</v>
      </c>
      <c r="S3728" s="25">
        <f>+VLOOKUP(E3728, TC!A:D, 2, FALSE())</f>
        <v>4102.67</v>
      </c>
      <c r="T3728" t="str">
        <f t="shared" si="294"/>
        <v>EUR</v>
      </c>
    </row>
    <row r="3729" spans="1:20" ht="18.75" hidden="1" customHeight="1" x14ac:dyDescent="0.25">
      <c r="A3729" t="s">
        <v>2406</v>
      </c>
      <c r="B3729" t="s">
        <v>5</v>
      </c>
      <c r="C3729" t="s">
        <v>1913</v>
      </c>
      <c r="D3729" s="24">
        <v>11317</v>
      </c>
      <c r="E3729" t="s">
        <v>1669</v>
      </c>
      <c r="F3729" t="s">
        <v>1924</v>
      </c>
      <c r="G3729" t="s">
        <v>108</v>
      </c>
      <c r="H3729" t="s">
        <v>2524</v>
      </c>
      <c r="I3729" t="s">
        <v>1875</v>
      </c>
      <c r="J3729" t="s">
        <v>1919</v>
      </c>
      <c r="K3729" t="s">
        <v>33</v>
      </c>
      <c r="L3729" s="24">
        <v>397.28</v>
      </c>
      <c r="M3729" s="25">
        <f>+VLOOKUP(E3729, TC!A:D, 4, FALSE())</f>
        <v>1.0921499998781281</v>
      </c>
      <c r="N3729" s="24">
        <f t="shared" si="290"/>
        <v>433.88935195158268</v>
      </c>
      <c r="O3729" t="str">
        <f t="shared" si="291"/>
        <v>FACTURA</v>
      </c>
      <c r="P3729" t="str">
        <f t="shared" si="292"/>
        <v>2025</v>
      </c>
      <c r="Q3729" t="str">
        <f t="shared" si="293"/>
        <v>03</v>
      </c>
      <c r="R3729" t="str">
        <f>+IFERROR(VLOOKUP(I3729, Listado!A:B, 2, FALSE()), "COMERCIALIZADORA INTERNACIONAL CARIBBEAN EXOTICS S A")</f>
        <v>PIEDRAHITA PEREZ MARIANA</v>
      </c>
      <c r="S3729" s="25">
        <f>+VLOOKUP(E3729, TC!A:D, 2, FALSE())</f>
        <v>4102.67</v>
      </c>
      <c r="T3729" t="str">
        <f t="shared" si="294"/>
        <v>EUR</v>
      </c>
    </row>
    <row r="3730" spans="1:20" ht="18.75" hidden="1" customHeight="1" x14ac:dyDescent="0.25">
      <c r="A3730" t="s">
        <v>2406</v>
      </c>
      <c r="B3730" t="s">
        <v>5</v>
      </c>
      <c r="C3730" t="s">
        <v>1913</v>
      </c>
      <c r="D3730" s="24">
        <v>11317</v>
      </c>
      <c r="E3730" t="s">
        <v>1669</v>
      </c>
      <c r="F3730" t="s">
        <v>1924</v>
      </c>
      <c r="G3730" t="s">
        <v>108</v>
      </c>
      <c r="H3730" t="s">
        <v>2524</v>
      </c>
      <c r="I3730" t="s">
        <v>1875</v>
      </c>
      <c r="J3730" t="s">
        <v>1919</v>
      </c>
      <c r="K3730" t="s">
        <v>33</v>
      </c>
      <c r="L3730" s="24">
        <v>370.54</v>
      </c>
      <c r="M3730" s="25">
        <f>+VLOOKUP(E3730, TC!A:D, 4, FALSE())</f>
        <v>1.0921499998781281</v>
      </c>
      <c r="N3730" s="24">
        <f t="shared" si="290"/>
        <v>404.68526095484162</v>
      </c>
      <c r="O3730" t="str">
        <f t="shared" si="291"/>
        <v>FACTURA</v>
      </c>
      <c r="P3730" t="str">
        <f t="shared" si="292"/>
        <v>2025</v>
      </c>
      <c r="Q3730" t="str">
        <f t="shared" si="293"/>
        <v>03</v>
      </c>
      <c r="R3730" t="str">
        <f>+IFERROR(VLOOKUP(I3730, Listado!A:B, 2, FALSE()), "COMERCIALIZADORA INTERNACIONAL CARIBBEAN EXOTICS S A")</f>
        <v>PIEDRAHITA PEREZ MARIANA</v>
      </c>
      <c r="S3730" s="25">
        <f>+VLOOKUP(E3730, TC!A:D, 2, FALSE())</f>
        <v>4102.67</v>
      </c>
      <c r="T3730" t="str">
        <f t="shared" si="294"/>
        <v>EUR</v>
      </c>
    </row>
    <row r="3731" spans="1:20" ht="18.75" hidden="1" customHeight="1" x14ac:dyDescent="0.25">
      <c r="A3731" t="s">
        <v>2406</v>
      </c>
      <c r="B3731" t="s">
        <v>5</v>
      </c>
      <c r="C3731" t="s">
        <v>1913</v>
      </c>
      <c r="D3731" s="24">
        <v>11317</v>
      </c>
      <c r="E3731" t="s">
        <v>1669</v>
      </c>
      <c r="F3731" t="s">
        <v>1924</v>
      </c>
      <c r="G3731" t="s">
        <v>108</v>
      </c>
      <c r="H3731" t="s">
        <v>2524</v>
      </c>
      <c r="I3731" t="s">
        <v>1875</v>
      </c>
      <c r="J3731" t="s">
        <v>1919</v>
      </c>
      <c r="K3731" t="s">
        <v>33</v>
      </c>
      <c r="L3731" s="24">
        <v>336.16</v>
      </c>
      <c r="M3731" s="25">
        <f>+VLOOKUP(E3731, TC!A:D, 4, FALSE())</f>
        <v>1.0921499998781281</v>
      </c>
      <c r="N3731" s="24">
        <f t="shared" si="290"/>
        <v>367.13714395903156</v>
      </c>
      <c r="O3731" t="str">
        <f t="shared" si="291"/>
        <v>FACTURA</v>
      </c>
      <c r="P3731" t="str">
        <f t="shared" si="292"/>
        <v>2025</v>
      </c>
      <c r="Q3731" t="str">
        <f t="shared" si="293"/>
        <v>03</v>
      </c>
      <c r="R3731" t="str">
        <f>+IFERROR(VLOOKUP(I3731, Listado!A:B, 2, FALSE()), "COMERCIALIZADORA INTERNACIONAL CARIBBEAN EXOTICS S A")</f>
        <v>PIEDRAHITA PEREZ MARIANA</v>
      </c>
      <c r="S3731" s="25">
        <f>+VLOOKUP(E3731, TC!A:D, 2, FALSE())</f>
        <v>4102.67</v>
      </c>
      <c r="T3731" t="str">
        <f t="shared" si="294"/>
        <v>EUR</v>
      </c>
    </row>
    <row r="3732" spans="1:20" ht="18.75" hidden="1" customHeight="1" x14ac:dyDescent="0.25">
      <c r="A3732" t="s">
        <v>2406</v>
      </c>
      <c r="B3732" t="s">
        <v>5</v>
      </c>
      <c r="C3732" t="s">
        <v>1913</v>
      </c>
      <c r="D3732" s="24">
        <v>11317</v>
      </c>
      <c r="E3732" t="s">
        <v>1669</v>
      </c>
      <c r="F3732" t="s">
        <v>1924</v>
      </c>
      <c r="G3732" t="s">
        <v>108</v>
      </c>
      <c r="H3732" t="s">
        <v>2524</v>
      </c>
      <c r="I3732" t="s">
        <v>1875</v>
      </c>
      <c r="J3732" t="s">
        <v>1919</v>
      </c>
      <c r="K3732" t="s">
        <v>33</v>
      </c>
      <c r="L3732" s="24">
        <v>194.82</v>
      </c>
      <c r="M3732" s="25">
        <f>+VLOOKUP(E3732, TC!A:D, 4, FALSE())</f>
        <v>1.0921499998781281</v>
      </c>
      <c r="N3732" s="24">
        <f t="shared" si="290"/>
        <v>212.77266297625692</v>
      </c>
      <c r="O3732" t="str">
        <f t="shared" si="291"/>
        <v>FACTURA</v>
      </c>
      <c r="P3732" t="str">
        <f t="shared" si="292"/>
        <v>2025</v>
      </c>
      <c r="Q3732" t="str">
        <f t="shared" si="293"/>
        <v>03</v>
      </c>
      <c r="R3732" t="str">
        <f>+IFERROR(VLOOKUP(I3732, Listado!A:B, 2, FALSE()), "COMERCIALIZADORA INTERNACIONAL CARIBBEAN EXOTICS S A")</f>
        <v>PIEDRAHITA PEREZ MARIANA</v>
      </c>
      <c r="S3732" s="25">
        <f>+VLOOKUP(E3732, TC!A:D, 2, FALSE())</f>
        <v>4102.67</v>
      </c>
      <c r="T3732" t="str">
        <f t="shared" si="294"/>
        <v>EUR</v>
      </c>
    </row>
    <row r="3733" spans="1:20" ht="18.75" hidden="1" customHeight="1" x14ac:dyDescent="0.25">
      <c r="A3733" t="s">
        <v>2406</v>
      </c>
      <c r="B3733" t="s">
        <v>5</v>
      </c>
      <c r="C3733" t="s">
        <v>1913</v>
      </c>
      <c r="D3733" s="24">
        <v>11317</v>
      </c>
      <c r="E3733" t="s">
        <v>1669</v>
      </c>
      <c r="F3733" t="s">
        <v>1924</v>
      </c>
      <c r="G3733" t="s">
        <v>108</v>
      </c>
      <c r="H3733" t="s">
        <v>2524</v>
      </c>
      <c r="I3733" t="s">
        <v>1875</v>
      </c>
      <c r="J3733" t="s">
        <v>1919</v>
      </c>
      <c r="K3733" t="s">
        <v>1959</v>
      </c>
      <c r="L3733" s="24">
        <v>825</v>
      </c>
      <c r="M3733" s="25">
        <f>+VLOOKUP(E3733, TC!A:D, 4, FALSE())</f>
        <v>1.0921499998781281</v>
      </c>
      <c r="N3733" s="24">
        <f t="shared" si="290"/>
        <v>901.02374989945565</v>
      </c>
      <c r="O3733" t="str">
        <f t="shared" si="291"/>
        <v>FACTURA</v>
      </c>
      <c r="P3733" t="str">
        <f t="shared" si="292"/>
        <v>2025</v>
      </c>
      <c r="Q3733" t="str">
        <f t="shared" si="293"/>
        <v>03</v>
      </c>
      <c r="R3733" t="str">
        <f>+IFERROR(VLOOKUP(I3733, Listado!A:B, 2, FALSE()), "COMERCIALIZADORA INTERNACIONAL CARIBBEAN EXOTICS S A")</f>
        <v>PIEDRAHITA PEREZ MARIANA</v>
      </c>
      <c r="S3733" s="25">
        <f>+VLOOKUP(E3733, TC!A:D, 2, FALSE())</f>
        <v>4102.67</v>
      </c>
      <c r="T3733" t="str">
        <f t="shared" si="294"/>
        <v>EUR</v>
      </c>
    </row>
    <row r="3734" spans="1:20" ht="18.75" hidden="1" customHeight="1" x14ac:dyDescent="0.25">
      <c r="A3734" t="s">
        <v>2406</v>
      </c>
      <c r="B3734" t="s">
        <v>5</v>
      </c>
      <c r="C3734" t="s">
        <v>1913</v>
      </c>
      <c r="D3734" s="24">
        <v>11317</v>
      </c>
      <c r="E3734" t="s">
        <v>1669</v>
      </c>
      <c r="F3734" t="s">
        <v>1924</v>
      </c>
      <c r="G3734" t="s">
        <v>108</v>
      </c>
      <c r="H3734" t="s">
        <v>2524</v>
      </c>
      <c r="I3734" t="s">
        <v>1875</v>
      </c>
      <c r="J3734" t="s">
        <v>1919</v>
      </c>
      <c r="K3734" t="s">
        <v>1960</v>
      </c>
      <c r="L3734" s="24">
        <v>29.94</v>
      </c>
      <c r="M3734" s="25">
        <f>+VLOOKUP(E3734, TC!A:D, 4, FALSE())</f>
        <v>1.0921499998781281</v>
      </c>
      <c r="N3734" s="24">
        <f t="shared" si="290"/>
        <v>32.698970996351157</v>
      </c>
      <c r="O3734" t="str">
        <f t="shared" si="291"/>
        <v>FACTURA</v>
      </c>
      <c r="P3734" t="str">
        <f t="shared" si="292"/>
        <v>2025</v>
      </c>
      <c r="Q3734" t="str">
        <f t="shared" si="293"/>
        <v>03</v>
      </c>
      <c r="R3734" t="str">
        <f>+IFERROR(VLOOKUP(I3734, Listado!A:B, 2, FALSE()), "COMERCIALIZADORA INTERNACIONAL CARIBBEAN EXOTICS S A")</f>
        <v>PIEDRAHITA PEREZ MARIANA</v>
      </c>
      <c r="S3734" s="25">
        <f>+VLOOKUP(E3734, TC!A:D, 2, FALSE())</f>
        <v>4102.67</v>
      </c>
      <c r="T3734" t="str">
        <f t="shared" si="294"/>
        <v>EUR</v>
      </c>
    </row>
    <row r="3735" spans="1:20" ht="18.75" hidden="1" customHeight="1" x14ac:dyDescent="0.25">
      <c r="A3735" t="s">
        <v>2406</v>
      </c>
      <c r="B3735" t="s">
        <v>5</v>
      </c>
      <c r="C3735" t="s">
        <v>1913</v>
      </c>
      <c r="D3735" s="24">
        <v>11318</v>
      </c>
      <c r="E3735" t="s">
        <v>1669</v>
      </c>
      <c r="F3735" t="s">
        <v>1924</v>
      </c>
      <c r="G3735" t="s">
        <v>108</v>
      </c>
      <c r="H3735" t="s">
        <v>2525</v>
      </c>
      <c r="I3735" t="s">
        <v>1874</v>
      </c>
      <c r="J3735" t="s">
        <v>1917</v>
      </c>
      <c r="K3735" t="s">
        <v>30</v>
      </c>
      <c r="L3735" s="24">
        <v>31.05</v>
      </c>
      <c r="M3735" s="25">
        <f>+VLOOKUP(E3735, TC!A:D, 4, FALSE())</f>
        <v>1.0921499998781281</v>
      </c>
      <c r="N3735" s="24">
        <f t="shared" si="290"/>
        <v>33.911257496215882</v>
      </c>
      <c r="O3735" t="str">
        <f t="shared" si="291"/>
        <v>FACTURA</v>
      </c>
      <c r="P3735" t="str">
        <f t="shared" si="292"/>
        <v>2025</v>
      </c>
      <c r="Q3735" t="str">
        <f t="shared" si="293"/>
        <v>03</v>
      </c>
      <c r="R3735" t="str">
        <f>+IFERROR(VLOOKUP(I3735, Listado!A:B, 2, FALSE()), "COMERCIALIZADORA INTERNACIONAL CARIBBEAN EXOTICS S A")</f>
        <v>PIEDRAHITA PEREZ MARIANA</v>
      </c>
      <c r="S3735" s="25">
        <f>+VLOOKUP(E3735, TC!A:D, 2, FALSE())</f>
        <v>4102.67</v>
      </c>
      <c r="T3735" t="str">
        <f t="shared" si="294"/>
        <v>EUR</v>
      </c>
    </row>
    <row r="3736" spans="1:20" ht="18.75" hidden="1" customHeight="1" x14ac:dyDescent="0.25">
      <c r="A3736" t="s">
        <v>2406</v>
      </c>
      <c r="B3736" t="s">
        <v>5</v>
      </c>
      <c r="C3736" t="s">
        <v>1913</v>
      </c>
      <c r="D3736" s="24">
        <v>11318</v>
      </c>
      <c r="E3736" t="s">
        <v>1669</v>
      </c>
      <c r="F3736" t="s">
        <v>1924</v>
      </c>
      <c r="G3736" t="s">
        <v>108</v>
      </c>
      <c r="H3736" t="s">
        <v>2525</v>
      </c>
      <c r="I3736" t="s">
        <v>1874</v>
      </c>
      <c r="J3736" t="s">
        <v>1917</v>
      </c>
      <c r="K3736" t="s">
        <v>30</v>
      </c>
      <c r="L3736" s="24">
        <v>514.04999999999995</v>
      </c>
      <c r="M3736" s="25">
        <f>+VLOOKUP(E3736, TC!A:D, 4, FALSE())</f>
        <v>1.0921499998781281</v>
      </c>
      <c r="N3736" s="24">
        <f t="shared" si="290"/>
        <v>561.41970743735169</v>
      </c>
      <c r="O3736" t="str">
        <f t="shared" si="291"/>
        <v>FACTURA</v>
      </c>
      <c r="P3736" t="str">
        <f t="shared" si="292"/>
        <v>2025</v>
      </c>
      <c r="Q3736" t="str">
        <f t="shared" si="293"/>
        <v>03</v>
      </c>
      <c r="R3736" t="str">
        <f>+IFERROR(VLOOKUP(I3736, Listado!A:B, 2, FALSE()), "COMERCIALIZADORA INTERNACIONAL CARIBBEAN EXOTICS S A")</f>
        <v>PIEDRAHITA PEREZ MARIANA</v>
      </c>
      <c r="S3736" s="25">
        <f>+VLOOKUP(E3736, TC!A:D, 2, FALSE())</f>
        <v>4102.67</v>
      </c>
      <c r="T3736" t="str">
        <f t="shared" si="294"/>
        <v>EUR</v>
      </c>
    </row>
    <row r="3737" spans="1:20" ht="18.75" hidden="1" customHeight="1" x14ac:dyDescent="0.25">
      <c r="A3737" t="s">
        <v>2406</v>
      </c>
      <c r="B3737" t="s">
        <v>5</v>
      </c>
      <c r="C3737" t="s">
        <v>1913</v>
      </c>
      <c r="D3737" s="24">
        <v>11318</v>
      </c>
      <c r="E3737" t="s">
        <v>1669</v>
      </c>
      <c r="F3737" t="s">
        <v>1924</v>
      </c>
      <c r="G3737" t="s">
        <v>108</v>
      </c>
      <c r="H3737" t="s">
        <v>2525</v>
      </c>
      <c r="I3737" t="s">
        <v>1874</v>
      </c>
      <c r="J3737" t="s">
        <v>1917</v>
      </c>
      <c r="K3737" t="s">
        <v>30</v>
      </c>
      <c r="L3737" s="24">
        <v>82.8</v>
      </c>
      <c r="M3737" s="25">
        <f>+VLOOKUP(E3737, TC!A:D, 4, FALSE())</f>
        <v>1.0921499998781281</v>
      </c>
      <c r="N3737" s="24">
        <f t="shared" si="290"/>
        <v>90.430019989908999</v>
      </c>
      <c r="O3737" t="str">
        <f t="shared" si="291"/>
        <v>FACTURA</v>
      </c>
      <c r="P3737" t="str">
        <f t="shared" si="292"/>
        <v>2025</v>
      </c>
      <c r="Q3737" t="str">
        <f t="shared" si="293"/>
        <v>03</v>
      </c>
      <c r="R3737" t="str">
        <f>+IFERROR(VLOOKUP(I3737, Listado!A:B, 2, FALSE()), "COMERCIALIZADORA INTERNACIONAL CARIBBEAN EXOTICS S A")</f>
        <v>PIEDRAHITA PEREZ MARIANA</v>
      </c>
      <c r="S3737" s="25">
        <f>+VLOOKUP(E3737, TC!A:D, 2, FALSE())</f>
        <v>4102.67</v>
      </c>
      <c r="T3737" t="str">
        <f t="shared" si="294"/>
        <v>EUR</v>
      </c>
    </row>
    <row r="3738" spans="1:20" ht="18.75" hidden="1" customHeight="1" x14ac:dyDescent="0.25">
      <c r="A3738" t="s">
        <v>2406</v>
      </c>
      <c r="B3738" t="s">
        <v>5</v>
      </c>
      <c r="C3738" t="s">
        <v>1913</v>
      </c>
      <c r="D3738" s="24">
        <v>11318</v>
      </c>
      <c r="E3738" t="s">
        <v>1669</v>
      </c>
      <c r="F3738" t="s">
        <v>1924</v>
      </c>
      <c r="G3738" t="s">
        <v>108</v>
      </c>
      <c r="H3738" t="s">
        <v>2525</v>
      </c>
      <c r="I3738" t="s">
        <v>1874</v>
      </c>
      <c r="J3738" t="s">
        <v>1917</v>
      </c>
      <c r="K3738" t="s">
        <v>30</v>
      </c>
      <c r="L3738" s="24">
        <v>93.15</v>
      </c>
      <c r="M3738" s="25">
        <f>+VLOOKUP(E3738, TC!A:D, 4, FALSE())</f>
        <v>1.0921499998781281</v>
      </c>
      <c r="N3738" s="24">
        <f t="shared" si="290"/>
        <v>101.73377248864765</v>
      </c>
      <c r="O3738" t="str">
        <f t="shared" si="291"/>
        <v>FACTURA</v>
      </c>
      <c r="P3738" t="str">
        <f t="shared" si="292"/>
        <v>2025</v>
      </c>
      <c r="Q3738" t="str">
        <f t="shared" si="293"/>
        <v>03</v>
      </c>
      <c r="R3738" t="str">
        <f>+IFERROR(VLOOKUP(I3738, Listado!A:B, 2, FALSE()), "COMERCIALIZADORA INTERNACIONAL CARIBBEAN EXOTICS S A")</f>
        <v>PIEDRAHITA PEREZ MARIANA</v>
      </c>
      <c r="S3738" s="25">
        <f>+VLOOKUP(E3738, TC!A:D, 2, FALSE())</f>
        <v>4102.67</v>
      </c>
      <c r="T3738" t="str">
        <f t="shared" si="294"/>
        <v>EUR</v>
      </c>
    </row>
    <row r="3739" spans="1:20" ht="18.75" hidden="1" customHeight="1" x14ac:dyDescent="0.25">
      <c r="A3739" t="s">
        <v>2406</v>
      </c>
      <c r="B3739" t="s">
        <v>5</v>
      </c>
      <c r="C3739" t="s">
        <v>1913</v>
      </c>
      <c r="D3739" s="24">
        <v>11318</v>
      </c>
      <c r="E3739" t="s">
        <v>1669</v>
      </c>
      <c r="F3739" t="s">
        <v>1924</v>
      </c>
      <c r="G3739" t="s">
        <v>108</v>
      </c>
      <c r="H3739" t="s">
        <v>2525</v>
      </c>
      <c r="I3739" t="s">
        <v>1874</v>
      </c>
      <c r="J3739" t="s">
        <v>1917</v>
      </c>
      <c r="K3739" t="s">
        <v>30</v>
      </c>
      <c r="L3739" s="24">
        <v>55.2</v>
      </c>
      <c r="M3739" s="25">
        <f>+VLOOKUP(E3739, TC!A:D, 4, FALSE())</f>
        <v>1.0921499998781281</v>
      </c>
      <c r="N3739" s="24">
        <f t="shared" si="290"/>
        <v>60.286679993272678</v>
      </c>
      <c r="O3739" t="str">
        <f t="shared" si="291"/>
        <v>FACTURA</v>
      </c>
      <c r="P3739" t="str">
        <f t="shared" si="292"/>
        <v>2025</v>
      </c>
      <c r="Q3739" t="str">
        <f t="shared" si="293"/>
        <v>03</v>
      </c>
      <c r="R3739" t="str">
        <f>+IFERROR(VLOOKUP(I3739, Listado!A:B, 2, FALSE()), "COMERCIALIZADORA INTERNACIONAL CARIBBEAN EXOTICS S A")</f>
        <v>PIEDRAHITA PEREZ MARIANA</v>
      </c>
      <c r="S3739" s="25">
        <f>+VLOOKUP(E3739, TC!A:D, 2, FALSE())</f>
        <v>4102.67</v>
      </c>
      <c r="T3739" t="str">
        <f t="shared" si="294"/>
        <v>EUR</v>
      </c>
    </row>
    <row r="3740" spans="1:20" ht="18.75" hidden="1" customHeight="1" x14ac:dyDescent="0.25">
      <c r="A3740" t="s">
        <v>2406</v>
      </c>
      <c r="B3740" t="s">
        <v>5</v>
      </c>
      <c r="C3740" t="s">
        <v>1913</v>
      </c>
      <c r="D3740" s="24">
        <v>11318</v>
      </c>
      <c r="E3740" t="s">
        <v>1669</v>
      </c>
      <c r="F3740" t="s">
        <v>1924</v>
      </c>
      <c r="G3740" t="s">
        <v>108</v>
      </c>
      <c r="H3740" t="s">
        <v>2525</v>
      </c>
      <c r="I3740" t="s">
        <v>1874</v>
      </c>
      <c r="J3740" t="s">
        <v>1917</v>
      </c>
      <c r="K3740" t="s">
        <v>30</v>
      </c>
      <c r="L3740" s="24">
        <v>189.75</v>
      </c>
      <c r="M3740" s="25">
        <f>+VLOOKUP(E3740, TC!A:D, 4, FALSE())</f>
        <v>1.0921499998781281</v>
      </c>
      <c r="N3740" s="24">
        <f t="shared" si="290"/>
        <v>207.2354624768748</v>
      </c>
      <c r="O3740" t="str">
        <f t="shared" si="291"/>
        <v>FACTURA</v>
      </c>
      <c r="P3740" t="str">
        <f t="shared" si="292"/>
        <v>2025</v>
      </c>
      <c r="Q3740" t="str">
        <f t="shared" si="293"/>
        <v>03</v>
      </c>
      <c r="R3740" t="str">
        <f>+IFERROR(VLOOKUP(I3740, Listado!A:B, 2, FALSE()), "COMERCIALIZADORA INTERNACIONAL CARIBBEAN EXOTICS S A")</f>
        <v>PIEDRAHITA PEREZ MARIANA</v>
      </c>
      <c r="S3740" s="25">
        <f>+VLOOKUP(E3740, TC!A:D, 2, FALSE())</f>
        <v>4102.67</v>
      </c>
      <c r="T3740" t="str">
        <f t="shared" si="294"/>
        <v>EUR</v>
      </c>
    </row>
    <row r="3741" spans="1:20" ht="18.75" hidden="1" customHeight="1" x14ac:dyDescent="0.25">
      <c r="A3741" t="s">
        <v>2406</v>
      </c>
      <c r="B3741" t="s">
        <v>5</v>
      </c>
      <c r="C3741" t="s">
        <v>1913</v>
      </c>
      <c r="D3741" s="24">
        <v>11318</v>
      </c>
      <c r="E3741" t="s">
        <v>1669</v>
      </c>
      <c r="F3741" t="s">
        <v>1924</v>
      </c>
      <c r="G3741" t="s">
        <v>108</v>
      </c>
      <c r="H3741" t="s">
        <v>2525</v>
      </c>
      <c r="I3741" t="s">
        <v>1874</v>
      </c>
      <c r="J3741" t="s">
        <v>1917</v>
      </c>
      <c r="K3741" t="s">
        <v>26</v>
      </c>
      <c r="L3741" s="24">
        <v>2937.6</v>
      </c>
      <c r="M3741" s="25">
        <f>+VLOOKUP(E3741, TC!A:D, 4, FALSE())</f>
        <v>1.0921499998781281</v>
      </c>
      <c r="N3741" s="24">
        <f t="shared" si="290"/>
        <v>3208.2998396419889</v>
      </c>
      <c r="O3741" t="str">
        <f t="shared" si="291"/>
        <v>FACTURA</v>
      </c>
      <c r="P3741" t="str">
        <f t="shared" si="292"/>
        <v>2025</v>
      </c>
      <c r="Q3741" t="str">
        <f t="shared" si="293"/>
        <v>03</v>
      </c>
      <c r="R3741" t="str">
        <f>+IFERROR(VLOOKUP(I3741, Listado!A:B, 2, FALSE()), "COMERCIALIZADORA INTERNACIONAL CARIBBEAN EXOTICS S A")</f>
        <v>PIEDRAHITA PEREZ MARIANA</v>
      </c>
      <c r="S3741" s="25">
        <f>+VLOOKUP(E3741, TC!A:D, 2, FALSE())</f>
        <v>4102.67</v>
      </c>
      <c r="T3741" t="str">
        <f t="shared" si="294"/>
        <v>EUR</v>
      </c>
    </row>
    <row r="3742" spans="1:20" ht="18.75" hidden="1" customHeight="1" x14ac:dyDescent="0.25">
      <c r="A3742" t="s">
        <v>2406</v>
      </c>
      <c r="B3742" t="s">
        <v>5</v>
      </c>
      <c r="C3742" t="s">
        <v>1913</v>
      </c>
      <c r="D3742" s="24">
        <v>11318</v>
      </c>
      <c r="E3742" t="s">
        <v>1669</v>
      </c>
      <c r="F3742" t="s">
        <v>1924</v>
      </c>
      <c r="G3742" t="s">
        <v>108</v>
      </c>
      <c r="H3742" t="s">
        <v>2525</v>
      </c>
      <c r="I3742" t="s">
        <v>1874</v>
      </c>
      <c r="J3742" t="s">
        <v>1917</v>
      </c>
      <c r="K3742" t="s">
        <v>1959</v>
      </c>
      <c r="L3742" s="24">
        <v>600</v>
      </c>
      <c r="M3742" s="25">
        <f>+VLOOKUP(E3742, TC!A:D, 4, FALSE())</f>
        <v>1.0921499998781281</v>
      </c>
      <c r="N3742" s="24">
        <f t="shared" si="290"/>
        <v>655.28999992687682</v>
      </c>
      <c r="O3742" t="str">
        <f t="shared" si="291"/>
        <v>FACTURA</v>
      </c>
      <c r="P3742" t="str">
        <f t="shared" si="292"/>
        <v>2025</v>
      </c>
      <c r="Q3742" t="str">
        <f t="shared" si="293"/>
        <v>03</v>
      </c>
      <c r="R3742" t="str">
        <f>+IFERROR(VLOOKUP(I3742, Listado!A:B, 2, FALSE()), "COMERCIALIZADORA INTERNACIONAL CARIBBEAN EXOTICS S A")</f>
        <v>PIEDRAHITA PEREZ MARIANA</v>
      </c>
      <c r="S3742" s="25">
        <f>+VLOOKUP(E3742, TC!A:D, 2, FALSE())</f>
        <v>4102.67</v>
      </c>
      <c r="T3742" t="str">
        <f t="shared" si="294"/>
        <v>EUR</v>
      </c>
    </row>
    <row r="3743" spans="1:20" ht="18.75" hidden="1" customHeight="1" x14ac:dyDescent="0.25">
      <c r="A3743" t="s">
        <v>2406</v>
      </c>
      <c r="B3743" t="s">
        <v>5</v>
      </c>
      <c r="C3743" t="s">
        <v>1913</v>
      </c>
      <c r="D3743" s="24">
        <v>11318</v>
      </c>
      <c r="E3743" t="s">
        <v>1669</v>
      </c>
      <c r="F3743" t="s">
        <v>1924</v>
      </c>
      <c r="G3743" t="s">
        <v>108</v>
      </c>
      <c r="H3743" t="s">
        <v>2525</v>
      </c>
      <c r="I3743" t="s">
        <v>1874</v>
      </c>
      <c r="J3743" t="s">
        <v>1917</v>
      </c>
      <c r="K3743" t="s">
        <v>1960</v>
      </c>
      <c r="L3743" s="24">
        <v>37.200000000000003</v>
      </c>
      <c r="M3743" s="25">
        <f>+VLOOKUP(E3743, TC!A:D, 4, FALSE())</f>
        <v>1.0921499998781281</v>
      </c>
      <c r="N3743" s="24">
        <f t="shared" si="290"/>
        <v>40.627979995466369</v>
      </c>
      <c r="O3743" t="str">
        <f t="shared" si="291"/>
        <v>FACTURA</v>
      </c>
      <c r="P3743" t="str">
        <f t="shared" si="292"/>
        <v>2025</v>
      </c>
      <c r="Q3743" t="str">
        <f t="shared" si="293"/>
        <v>03</v>
      </c>
      <c r="R3743" t="str">
        <f>+IFERROR(VLOOKUP(I3743, Listado!A:B, 2, FALSE()), "COMERCIALIZADORA INTERNACIONAL CARIBBEAN EXOTICS S A")</f>
        <v>PIEDRAHITA PEREZ MARIANA</v>
      </c>
      <c r="S3743" s="25">
        <f>+VLOOKUP(E3743, TC!A:D, 2, FALSE())</f>
        <v>4102.67</v>
      </c>
      <c r="T3743" t="str">
        <f t="shared" si="294"/>
        <v>EUR</v>
      </c>
    </row>
    <row r="3744" spans="1:20" ht="18.75" hidden="1" customHeight="1" x14ac:dyDescent="0.25">
      <c r="A3744" t="s">
        <v>2406</v>
      </c>
      <c r="B3744" t="s">
        <v>5</v>
      </c>
      <c r="C3744" t="s">
        <v>1913</v>
      </c>
      <c r="D3744" s="24">
        <v>11319</v>
      </c>
      <c r="E3744" t="s">
        <v>1670</v>
      </c>
      <c r="F3744" t="s">
        <v>128</v>
      </c>
      <c r="G3744" t="s">
        <v>110</v>
      </c>
      <c r="H3744" t="s">
        <v>2526</v>
      </c>
      <c r="I3744" t="s">
        <v>1850</v>
      </c>
      <c r="J3744" t="s">
        <v>1919</v>
      </c>
      <c r="K3744" t="s">
        <v>35</v>
      </c>
      <c r="L3744" s="24">
        <v>72.25</v>
      </c>
      <c r="M3744" s="25">
        <f>+VLOOKUP(E3744, TC!A:D, 4, FALSE())</f>
        <v>1.0927</v>
      </c>
      <c r="N3744" s="24">
        <f t="shared" si="290"/>
        <v>72.25</v>
      </c>
      <c r="O3744" t="str">
        <f t="shared" si="291"/>
        <v>FACTURA</v>
      </c>
      <c r="P3744" t="str">
        <f t="shared" si="292"/>
        <v>2025</v>
      </c>
      <c r="Q3744" t="str">
        <f t="shared" si="293"/>
        <v>03</v>
      </c>
      <c r="R3744" t="str">
        <f>+IFERROR(VLOOKUP(I3744, Listado!A:B, 2, FALSE()), "COMERCIALIZADORA INTERNACIONAL CARIBBEAN EXOTICS S A")</f>
        <v>PEREZ MEJIA MARIA PAULINA</v>
      </c>
      <c r="S3744" s="25">
        <f>+VLOOKUP(E3744, TC!A:D, 2, FALSE())</f>
        <v>4076.7</v>
      </c>
      <c r="T3744" t="str">
        <f t="shared" si="294"/>
        <v>USD</v>
      </c>
    </row>
    <row r="3745" spans="1:20" ht="18.75" hidden="1" customHeight="1" x14ac:dyDescent="0.25">
      <c r="A3745" t="s">
        <v>2406</v>
      </c>
      <c r="B3745" t="s">
        <v>5</v>
      </c>
      <c r="C3745" t="s">
        <v>1913</v>
      </c>
      <c r="D3745" s="24">
        <v>11319</v>
      </c>
      <c r="E3745" t="s">
        <v>1670</v>
      </c>
      <c r="F3745" t="s">
        <v>128</v>
      </c>
      <c r="G3745" t="s">
        <v>110</v>
      </c>
      <c r="H3745" t="s">
        <v>2526</v>
      </c>
      <c r="I3745" t="s">
        <v>1850</v>
      </c>
      <c r="J3745" t="s">
        <v>1919</v>
      </c>
      <c r="K3745" t="s">
        <v>35</v>
      </c>
      <c r="L3745" s="24">
        <v>63.75</v>
      </c>
      <c r="M3745" s="25">
        <f>+VLOOKUP(E3745, TC!A:D, 4, FALSE())</f>
        <v>1.0927</v>
      </c>
      <c r="N3745" s="24">
        <f t="shared" si="290"/>
        <v>63.75</v>
      </c>
      <c r="O3745" t="str">
        <f t="shared" si="291"/>
        <v>FACTURA</v>
      </c>
      <c r="P3745" t="str">
        <f t="shared" si="292"/>
        <v>2025</v>
      </c>
      <c r="Q3745" t="str">
        <f t="shared" si="293"/>
        <v>03</v>
      </c>
      <c r="R3745" t="str">
        <f>+IFERROR(VLOOKUP(I3745, Listado!A:B, 2, FALSE()), "COMERCIALIZADORA INTERNACIONAL CARIBBEAN EXOTICS S A")</f>
        <v>PEREZ MEJIA MARIA PAULINA</v>
      </c>
      <c r="S3745" s="25">
        <f>+VLOOKUP(E3745, TC!A:D, 2, FALSE())</f>
        <v>4076.7</v>
      </c>
      <c r="T3745" t="str">
        <f t="shared" si="294"/>
        <v>USD</v>
      </c>
    </row>
    <row r="3746" spans="1:20" ht="18.75" hidden="1" customHeight="1" x14ac:dyDescent="0.25">
      <c r="A3746" t="s">
        <v>2406</v>
      </c>
      <c r="B3746" t="s">
        <v>5</v>
      </c>
      <c r="C3746" t="s">
        <v>1913</v>
      </c>
      <c r="D3746" s="24">
        <v>11319</v>
      </c>
      <c r="E3746" t="s">
        <v>1670</v>
      </c>
      <c r="F3746" t="s">
        <v>128</v>
      </c>
      <c r="G3746" t="s">
        <v>110</v>
      </c>
      <c r="H3746" t="s">
        <v>2526</v>
      </c>
      <c r="I3746" t="s">
        <v>1850</v>
      </c>
      <c r="J3746" t="s">
        <v>1919</v>
      </c>
      <c r="K3746" t="s">
        <v>35</v>
      </c>
      <c r="L3746" s="24">
        <v>161.5</v>
      </c>
      <c r="M3746" s="25">
        <f>+VLOOKUP(E3746, TC!A:D, 4, FALSE())</f>
        <v>1.0927</v>
      </c>
      <c r="N3746" s="24">
        <f t="shared" si="290"/>
        <v>161.5</v>
      </c>
      <c r="O3746" t="str">
        <f t="shared" si="291"/>
        <v>FACTURA</v>
      </c>
      <c r="P3746" t="str">
        <f t="shared" si="292"/>
        <v>2025</v>
      </c>
      <c r="Q3746" t="str">
        <f t="shared" si="293"/>
        <v>03</v>
      </c>
      <c r="R3746" t="str">
        <f>+IFERROR(VLOOKUP(I3746, Listado!A:B, 2, FALSE()), "COMERCIALIZADORA INTERNACIONAL CARIBBEAN EXOTICS S A")</f>
        <v>PEREZ MEJIA MARIA PAULINA</v>
      </c>
      <c r="S3746" s="25">
        <f>+VLOOKUP(E3746, TC!A:D, 2, FALSE())</f>
        <v>4076.7</v>
      </c>
      <c r="T3746" t="str">
        <f t="shared" si="294"/>
        <v>USD</v>
      </c>
    </row>
    <row r="3747" spans="1:20" ht="18.75" hidden="1" customHeight="1" x14ac:dyDescent="0.25">
      <c r="A3747" t="s">
        <v>2406</v>
      </c>
      <c r="B3747" t="s">
        <v>5</v>
      </c>
      <c r="C3747" t="s">
        <v>1913</v>
      </c>
      <c r="D3747" s="24">
        <v>11319</v>
      </c>
      <c r="E3747" t="s">
        <v>1670</v>
      </c>
      <c r="F3747" t="s">
        <v>128</v>
      </c>
      <c r="G3747" t="s">
        <v>110</v>
      </c>
      <c r="H3747" t="s">
        <v>2526</v>
      </c>
      <c r="I3747" t="s">
        <v>1850</v>
      </c>
      <c r="J3747" t="s">
        <v>1919</v>
      </c>
      <c r="K3747" t="s">
        <v>35</v>
      </c>
      <c r="L3747" s="24">
        <v>140.25</v>
      </c>
      <c r="M3747" s="25">
        <f>+VLOOKUP(E3747, TC!A:D, 4, FALSE())</f>
        <v>1.0927</v>
      </c>
      <c r="N3747" s="24">
        <f t="shared" si="290"/>
        <v>140.25</v>
      </c>
      <c r="O3747" t="str">
        <f t="shared" si="291"/>
        <v>FACTURA</v>
      </c>
      <c r="P3747" t="str">
        <f t="shared" si="292"/>
        <v>2025</v>
      </c>
      <c r="Q3747" t="str">
        <f t="shared" si="293"/>
        <v>03</v>
      </c>
      <c r="R3747" t="str">
        <f>+IFERROR(VLOOKUP(I3747, Listado!A:B, 2, FALSE()), "COMERCIALIZADORA INTERNACIONAL CARIBBEAN EXOTICS S A")</f>
        <v>PEREZ MEJIA MARIA PAULINA</v>
      </c>
      <c r="S3747" s="25">
        <f>+VLOOKUP(E3747, TC!A:D, 2, FALSE())</f>
        <v>4076.7</v>
      </c>
      <c r="T3747" t="str">
        <f t="shared" si="294"/>
        <v>USD</v>
      </c>
    </row>
    <row r="3748" spans="1:20" ht="18.75" hidden="1" customHeight="1" x14ac:dyDescent="0.25">
      <c r="A3748" t="s">
        <v>2406</v>
      </c>
      <c r="B3748" t="s">
        <v>5</v>
      </c>
      <c r="C3748" t="s">
        <v>1913</v>
      </c>
      <c r="D3748" s="24">
        <v>11319</v>
      </c>
      <c r="E3748" t="s">
        <v>1670</v>
      </c>
      <c r="F3748" t="s">
        <v>128</v>
      </c>
      <c r="G3748" t="s">
        <v>110</v>
      </c>
      <c r="H3748" t="s">
        <v>2526</v>
      </c>
      <c r="I3748" t="s">
        <v>1850</v>
      </c>
      <c r="J3748" t="s">
        <v>1919</v>
      </c>
      <c r="K3748" t="s">
        <v>35</v>
      </c>
      <c r="L3748" s="24">
        <v>675.75</v>
      </c>
      <c r="M3748" s="25">
        <f>+VLOOKUP(E3748, TC!A:D, 4, FALSE())</f>
        <v>1.0927</v>
      </c>
      <c r="N3748" s="24">
        <f t="shared" si="290"/>
        <v>675.75</v>
      </c>
      <c r="O3748" t="str">
        <f t="shared" si="291"/>
        <v>FACTURA</v>
      </c>
      <c r="P3748" t="str">
        <f t="shared" si="292"/>
        <v>2025</v>
      </c>
      <c r="Q3748" t="str">
        <f t="shared" si="293"/>
        <v>03</v>
      </c>
      <c r="R3748" t="str">
        <f>+IFERROR(VLOOKUP(I3748, Listado!A:B, 2, FALSE()), "COMERCIALIZADORA INTERNACIONAL CARIBBEAN EXOTICS S A")</f>
        <v>PEREZ MEJIA MARIA PAULINA</v>
      </c>
      <c r="S3748" s="25">
        <f>+VLOOKUP(E3748, TC!A:D, 2, FALSE())</f>
        <v>4076.7</v>
      </c>
      <c r="T3748" t="str">
        <f t="shared" si="294"/>
        <v>USD</v>
      </c>
    </row>
    <row r="3749" spans="1:20" ht="18.75" hidden="1" customHeight="1" x14ac:dyDescent="0.25">
      <c r="A3749" t="s">
        <v>2406</v>
      </c>
      <c r="B3749" t="s">
        <v>5</v>
      </c>
      <c r="C3749" t="s">
        <v>1913</v>
      </c>
      <c r="D3749" s="24">
        <v>11319</v>
      </c>
      <c r="E3749" t="s">
        <v>1670</v>
      </c>
      <c r="F3749" t="s">
        <v>128</v>
      </c>
      <c r="G3749" t="s">
        <v>110</v>
      </c>
      <c r="H3749" t="s">
        <v>2526</v>
      </c>
      <c r="I3749" t="s">
        <v>1850</v>
      </c>
      <c r="J3749" t="s">
        <v>1919</v>
      </c>
      <c r="K3749" t="s">
        <v>35</v>
      </c>
      <c r="L3749" s="24">
        <v>76.5</v>
      </c>
      <c r="M3749" s="25">
        <f>+VLOOKUP(E3749, TC!A:D, 4, FALSE())</f>
        <v>1.0927</v>
      </c>
      <c r="N3749" s="24">
        <f t="shared" si="290"/>
        <v>76.5</v>
      </c>
      <c r="O3749" t="str">
        <f t="shared" si="291"/>
        <v>FACTURA</v>
      </c>
      <c r="P3749" t="str">
        <f t="shared" si="292"/>
        <v>2025</v>
      </c>
      <c r="Q3749" t="str">
        <f t="shared" si="293"/>
        <v>03</v>
      </c>
      <c r="R3749" t="str">
        <f>+IFERROR(VLOOKUP(I3749, Listado!A:B, 2, FALSE()), "COMERCIALIZADORA INTERNACIONAL CARIBBEAN EXOTICS S A")</f>
        <v>PEREZ MEJIA MARIA PAULINA</v>
      </c>
      <c r="S3749" s="25">
        <f>+VLOOKUP(E3749, TC!A:D, 2, FALSE())</f>
        <v>4076.7</v>
      </c>
      <c r="T3749" t="str">
        <f t="shared" si="294"/>
        <v>USD</v>
      </c>
    </row>
    <row r="3750" spans="1:20" ht="18.75" hidden="1" customHeight="1" x14ac:dyDescent="0.25">
      <c r="A3750" t="s">
        <v>2406</v>
      </c>
      <c r="B3750" t="s">
        <v>5</v>
      </c>
      <c r="C3750" t="s">
        <v>1913</v>
      </c>
      <c r="D3750" s="24">
        <v>11320</v>
      </c>
      <c r="E3750" t="s">
        <v>1670</v>
      </c>
      <c r="F3750" t="s">
        <v>99</v>
      </c>
      <c r="G3750" t="s">
        <v>1914</v>
      </c>
      <c r="I3750" t="s">
        <v>2527</v>
      </c>
      <c r="J3750" t="s">
        <v>1915</v>
      </c>
      <c r="K3750" t="s">
        <v>107</v>
      </c>
      <c r="L3750" s="24">
        <v>660000</v>
      </c>
      <c r="M3750" s="25">
        <f>+VLOOKUP(E3750, TC!A:D, 4, FALSE())</f>
        <v>1.0927</v>
      </c>
      <c r="N3750" s="24">
        <f t="shared" si="290"/>
        <v>660000</v>
      </c>
      <c r="O3750" t="str">
        <f t="shared" si="291"/>
        <v>FACTURA</v>
      </c>
      <c r="P3750" t="str">
        <f t="shared" si="292"/>
        <v>2025</v>
      </c>
      <c r="Q3750" t="str">
        <f t="shared" si="293"/>
        <v>03</v>
      </c>
      <c r="R3750" t="str">
        <f>+IFERROR(VLOOKUP(I3750, Listado!A:B, 2, FALSE()), "COMERCIALIZADORA INTERNACIONAL CARIBBEAN EXOTICS S A")</f>
        <v>COMERCIALIZADORA INTERNACIONAL CARIBBEAN EXOTICS S A</v>
      </c>
      <c r="S3750" s="25">
        <f>+VLOOKUP(E3750, TC!A:D, 2, FALSE())</f>
        <v>4076.7</v>
      </c>
      <c r="T3750" t="str">
        <f t="shared" si="294"/>
        <v>COP</v>
      </c>
    </row>
    <row r="3751" spans="1:20" ht="18.75" hidden="1" customHeight="1" x14ac:dyDescent="0.25">
      <c r="A3751" t="s">
        <v>2406</v>
      </c>
      <c r="B3751" t="s">
        <v>5</v>
      </c>
      <c r="C3751" t="s">
        <v>1913</v>
      </c>
      <c r="D3751" s="24">
        <v>11320</v>
      </c>
      <c r="E3751" t="s">
        <v>1670</v>
      </c>
      <c r="F3751" t="s">
        <v>99</v>
      </c>
      <c r="G3751" t="s">
        <v>1914</v>
      </c>
      <c r="I3751" t="s">
        <v>2527</v>
      </c>
      <c r="J3751" t="s">
        <v>1915</v>
      </c>
      <c r="K3751" t="s">
        <v>111</v>
      </c>
      <c r="L3751" s="24">
        <v>1400000</v>
      </c>
      <c r="M3751" s="25">
        <f>+VLOOKUP(E3751, TC!A:D, 4, FALSE())</f>
        <v>1.0927</v>
      </c>
      <c r="N3751" s="24">
        <f t="shared" si="290"/>
        <v>1400000</v>
      </c>
      <c r="O3751" t="str">
        <f t="shared" si="291"/>
        <v>FACTURA</v>
      </c>
      <c r="P3751" t="str">
        <f t="shared" si="292"/>
        <v>2025</v>
      </c>
      <c r="Q3751" t="str">
        <f t="shared" si="293"/>
        <v>03</v>
      </c>
      <c r="R3751" t="str">
        <f>+IFERROR(VLOOKUP(I3751, Listado!A:B, 2, FALSE()), "COMERCIALIZADORA INTERNACIONAL CARIBBEAN EXOTICS S A")</f>
        <v>COMERCIALIZADORA INTERNACIONAL CARIBBEAN EXOTICS S A</v>
      </c>
      <c r="S3751" s="25">
        <f>+VLOOKUP(E3751, TC!A:D, 2, FALSE())</f>
        <v>4076.7</v>
      </c>
      <c r="T3751" t="str">
        <f t="shared" si="294"/>
        <v>COP</v>
      </c>
    </row>
    <row r="3752" spans="1:20" ht="18.75" hidden="1" customHeight="1" x14ac:dyDescent="0.25">
      <c r="A3752" t="s">
        <v>2406</v>
      </c>
      <c r="B3752" t="s">
        <v>5</v>
      </c>
      <c r="C3752" t="s">
        <v>1913</v>
      </c>
      <c r="D3752" s="24">
        <v>11321</v>
      </c>
      <c r="E3752" t="s">
        <v>1670</v>
      </c>
      <c r="F3752" t="s">
        <v>128</v>
      </c>
      <c r="G3752" t="s">
        <v>110</v>
      </c>
      <c r="H3752" t="s">
        <v>2528</v>
      </c>
      <c r="I3752" t="s">
        <v>1850</v>
      </c>
      <c r="J3752" t="s">
        <v>1919</v>
      </c>
      <c r="K3752" t="s">
        <v>35</v>
      </c>
      <c r="L3752" s="24">
        <v>76.5</v>
      </c>
      <c r="M3752" s="25">
        <f>+VLOOKUP(E3752, TC!A:D, 4, FALSE())</f>
        <v>1.0927</v>
      </c>
      <c r="N3752" s="24">
        <f t="shared" si="290"/>
        <v>76.5</v>
      </c>
      <c r="O3752" t="str">
        <f t="shared" si="291"/>
        <v>FACTURA</v>
      </c>
      <c r="P3752" t="str">
        <f t="shared" si="292"/>
        <v>2025</v>
      </c>
      <c r="Q3752" t="str">
        <f t="shared" si="293"/>
        <v>03</v>
      </c>
      <c r="R3752" t="str">
        <f>+IFERROR(VLOOKUP(I3752, Listado!A:B, 2, FALSE()), "COMERCIALIZADORA INTERNACIONAL CARIBBEAN EXOTICS S A")</f>
        <v>PEREZ MEJIA MARIA PAULINA</v>
      </c>
      <c r="S3752" s="25">
        <f>+VLOOKUP(E3752, TC!A:D, 2, FALSE())</f>
        <v>4076.7</v>
      </c>
      <c r="T3752" t="str">
        <f t="shared" si="294"/>
        <v>USD</v>
      </c>
    </row>
    <row r="3753" spans="1:20" ht="18.75" hidden="1" customHeight="1" x14ac:dyDescent="0.25">
      <c r="A3753" t="s">
        <v>2406</v>
      </c>
      <c r="B3753" t="s">
        <v>5</v>
      </c>
      <c r="C3753" t="s">
        <v>1913</v>
      </c>
      <c r="D3753" s="24">
        <v>11321</v>
      </c>
      <c r="E3753" t="s">
        <v>1670</v>
      </c>
      <c r="F3753" t="s">
        <v>128</v>
      </c>
      <c r="G3753" t="s">
        <v>110</v>
      </c>
      <c r="H3753" t="s">
        <v>2528</v>
      </c>
      <c r="I3753" t="s">
        <v>1850</v>
      </c>
      <c r="J3753" t="s">
        <v>1919</v>
      </c>
      <c r="K3753" t="s">
        <v>35</v>
      </c>
      <c r="L3753" s="24">
        <v>38.25</v>
      </c>
      <c r="M3753" s="25">
        <f>+VLOOKUP(E3753, TC!A:D, 4, FALSE())</f>
        <v>1.0927</v>
      </c>
      <c r="N3753" s="24">
        <f t="shared" si="290"/>
        <v>38.25</v>
      </c>
      <c r="O3753" t="str">
        <f t="shared" si="291"/>
        <v>FACTURA</v>
      </c>
      <c r="P3753" t="str">
        <f t="shared" si="292"/>
        <v>2025</v>
      </c>
      <c r="Q3753" t="str">
        <f t="shared" si="293"/>
        <v>03</v>
      </c>
      <c r="R3753" t="str">
        <f>+IFERROR(VLOOKUP(I3753, Listado!A:B, 2, FALSE()), "COMERCIALIZADORA INTERNACIONAL CARIBBEAN EXOTICS S A")</f>
        <v>PEREZ MEJIA MARIA PAULINA</v>
      </c>
      <c r="S3753" s="25">
        <f>+VLOOKUP(E3753, TC!A:D, 2, FALSE())</f>
        <v>4076.7</v>
      </c>
      <c r="T3753" t="str">
        <f t="shared" si="294"/>
        <v>USD</v>
      </c>
    </row>
    <row r="3754" spans="1:20" ht="18.75" hidden="1" customHeight="1" x14ac:dyDescent="0.25">
      <c r="A3754" t="s">
        <v>2406</v>
      </c>
      <c r="B3754" t="s">
        <v>5</v>
      </c>
      <c r="C3754" t="s">
        <v>1913</v>
      </c>
      <c r="D3754" s="24">
        <v>11321</v>
      </c>
      <c r="E3754" t="s">
        <v>1670</v>
      </c>
      <c r="F3754" t="s">
        <v>128</v>
      </c>
      <c r="G3754" t="s">
        <v>110</v>
      </c>
      <c r="H3754" t="s">
        <v>2528</v>
      </c>
      <c r="I3754" t="s">
        <v>1850</v>
      </c>
      <c r="J3754" t="s">
        <v>1919</v>
      </c>
      <c r="K3754" t="s">
        <v>35</v>
      </c>
      <c r="L3754" s="24">
        <v>55.25</v>
      </c>
      <c r="M3754" s="25">
        <f>+VLOOKUP(E3754, TC!A:D, 4, FALSE())</f>
        <v>1.0927</v>
      </c>
      <c r="N3754" s="24">
        <f t="shared" si="290"/>
        <v>55.25</v>
      </c>
      <c r="O3754" t="str">
        <f t="shared" si="291"/>
        <v>FACTURA</v>
      </c>
      <c r="P3754" t="str">
        <f t="shared" si="292"/>
        <v>2025</v>
      </c>
      <c r="Q3754" t="str">
        <f t="shared" si="293"/>
        <v>03</v>
      </c>
      <c r="R3754" t="str">
        <f>+IFERROR(VLOOKUP(I3754, Listado!A:B, 2, FALSE()), "COMERCIALIZADORA INTERNACIONAL CARIBBEAN EXOTICS S A")</f>
        <v>PEREZ MEJIA MARIA PAULINA</v>
      </c>
      <c r="S3754" s="25">
        <f>+VLOOKUP(E3754, TC!A:D, 2, FALSE())</f>
        <v>4076.7</v>
      </c>
      <c r="T3754" t="str">
        <f t="shared" si="294"/>
        <v>USD</v>
      </c>
    </row>
    <row r="3755" spans="1:20" ht="18.75" hidden="1" customHeight="1" x14ac:dyDescent="0.25">
      <c r="A3755" t="s">
        <v>2406</v>
      </c>
      <c r="B3755" t="s">
        <v>5</v>
      </c>
      <c r="C3755" t="s">
        <v>1913</v>
      </c>
      <c r="D3755" s="24">
        <v>11321</v>
      </c>
      <c r="E3755" t="s">
        <v>1670</v>
      </c>
      <c r="F3755" t="s">
        <v>128</v>
      </c>
      <c r="G3755" t="s">
        <v>110</v>
      </c>
      <c r="H3755" t="s">
        <v>2528</v>
      </c>
      <c r="I3755" t="s">
        <v>1850</v>
      </c>
      <c r="J3755" t="s">
        <v>1919</v>
      </c>
      <c r="K3755" t="s">
        <v>35</v>
      </c>
      <c r="L3755" s="24">
        <v>25.5</v>
      </c>
      <c r="M3755" s="25">
        <f>+VLOOKUP(E3755, TC!A:D, 4, FALSE())</f>
        <v>1.0927</v>
      </c>
      <c r="N3755" s="24">
        <f t="shared" si="290"/>
        <v>25.5</v>
      </c>
      <c r="O3755" t="str">
        <f t="shared" si="291"/>
        <v>FACTURA</v>
      </c>
      <c r="P3755" t="str">
        <f t="shared" si="292"/>
        <v>2025</v>
      </c>
      <c r="Q3755" t="str">
        <f t="shared" si="293"/>
        <v>03</v>
      </c>
      <c r="R3755" t="str">
        <f>+IFERROR(VLOOKUP(I3755, Listado!A:B, 2, FALSE()), "COMERCIALIZADORA INTERNACIONAL CARIBBEAN EXOTICS S A")</f>
        <v>PEREZ MEJIA MARIA PAULINA</v>
      </c>
      <c r="S3755" s="25">
        <f>+VLOOKUP(E3755, TC!A:D, 2, FALSE())</f>
        <v>4076.7</v>
      </c>
      <c r="T3755" t="str">
        <f t="shared" si="294"/>
        <v>USD</v>
      </c>
    </row>
    <row r="3756" spans="1:20" ht="18.75" hidden="1" customHeight="1" x14ac:dyDescent="0.25">
      <c r="A3756" t="s">
        <v>2406</v>
      </c>
      <c r="B3756" t="s">
        <v>5</v>
      </c>
      <c r="C3756" t="s">
        <v>1913</v>
      </c>
      <c r="D3756" s="24">
        <v>11321</v>
      </c>
      <c r="E3756" t="s">
        <v>1670</v>
      </c>
      <c r="F3756" t="s">
        <v>128</v>
      </c>
      <c r="G3756" t="s">
        <v>110</v>
      </c>
      <c r="H3756" t="s">
        <v>2528</v>
      </c>
      <c r="I3756" t="s">
        <v>1850</v>
      </c>
      <c r="J3756" t="s">
        <v>1919</v>
      </c>
      <c r="K3756" t="s">
        <v>35</v>
      </c>
      <c r="L3756" s="24">
        <v>187</v>
      </c>
      <c r="M3756" s="25">
        <f>+VLOOKUP(E3756, TC!A:D, 4, FALSE())</f>
        <v>1.0927</v>
      </c>
      <c r="N3756" s="24">
        <f t="shared" si="290"/>
        <v>187</v>
      </c>
      <c r="O3756" t="str">
        <f t="shared" si="291"/>
        <v>FACTURA</v>
      </c>
      <c r="P3756" t="str">
        <f t="shared" si="292"/>
        <v>2025</v>
      </c>
      <c r="Q3756" t="str">
        <f t="shared" si="293"/>
        <v>03</v>
      </c>
      <c r="R3756" t="str">
        <f>+IFERROR(VLOOKUP(I3756, Listado!A:B, 2, FALSE()), "COMERCIALIZADORA INTERNACIONAL CARIBBEAN EXOTICS S A")</f>
        <v>PEREZ MEJIA MARIA PAULINA</v>
      </c>
      <c r="S3756" s="25">
        <f>+VLOOKUP(E3756, TC!A:D, 2, FALSE())</f>
        <v>4076.7</v>
      </c>
      <c r="T3756" t="str">
        <f t="shared" si="294"/>
        <v>USD</v>
      </c>
    </row>
    <row r="3757" spans="1:20" ht="18.75" hidden="1" customHeight="1" x14ac:dyDescent="0.25">
      <c r="A3757" t="s">
        <v>2406</v>
      </c>
      <c r="B3757" t="s">
        <v>5</v>
      </c>
      <c r="C3757" t="s">
        <v>1913</v>
      </c>
      <c r="D3757" s="24">
        <v>11321</v>
      </c>
      <c r="E3757" t="s">
        <v>1670</v>
      </c>
      <c r="F3757" t="s">
        <v>128</v>
      </c>
      <c r="G3757" t="s">
        <v>110</v>
      </c>
      <c r="H3757" t="s">
        <v>2528</v>
      </c>
      <c r="I3757" t="s">
        <v>1850</v>
      </c>
      <c r="J3757" t="s">
        <v>1919</v>
      </c>
      <c r="K3757" t="s">
        <v>35</v>
      </c>
      <c r="L3757" s="24">
        <v>119</v>
      </c>
      <c r="M3757" s="25">
        <f>+VLOOKUP(E3757, TC!A:D, 4, FALSE())</f>
        <v>1.0927</v>
      </c>
      <c r="N3757" s="24">
        <f t="shared" si="290"/>
        <v>119</v>
      </c>
      <c r="O3757" t="str">
        <f t="shared" si="291"/>
        <v>FACTURA</v>
      </c>
      <c r="P3757" t="str">
        <f t="shared" si="292"/>
        <v>2025</v>
      </c>
      <c r="Q3757" t="str">
        <f t="shared" si="293"/>
        <v>03</v>
      </c>
      <c r="R3757" t="str">
        <f>+IFERROR(VLOOKUP(I3757, Listado!A:B, 2, FALSE()), "COMERCIALIZADORA INTERNACIONAL CARIBBEAN EXOTICS S A")</f>
        <v>PEREZ MEJIA MARIA PAULINA</v>
      </c>
      <c r="S3757" s="25">
        <f>+VLOOKUP(E3757, TC!A:D, 2, FALSE())</f>
        <v>4076.7</v>
      </c>
      <c r="T3757" t="str">
        <f t="shared" si="294"/>
        <v>USD</v>
      </c>
    </row>
    <row r="3758" spans="1:20" ht="18.75" hidden="1" customHeight="1" x14ac:dyDescent="0.25">
      <c r="A3758" t="s">
        <v>2406</v>
      </c>
      <c r="B3758" t="s">
        <v>5</v>
      </c>
      <c r="C3758" t="s">
        <v>1913</v>
      </c>
      <c r="D3758" s="24">
        <v>11321</v>
      </c>
      <c r="E3758" t="s">
        <v>1670</v>
      </c>
      <c r="F3758" t="s">
        <v>128</v>
      </c>
      <c r="G3758" t="s">
        <v>110</v>
      </c>
      <c r="H3758" t="s">
        <v>2528</v>
      </c>
      <c r="I3758" t="s">
        <v>1850</v>
      </c>
      <c r="J3758" t="s">
        <v>1919</v>
      </c>
      <c r="K3758" t="s">
        <v>35</v>
      </c>
      <c r="L3758" s="24">
        <v>161.5</v>
      </c>
      <c r="M3758" s="25">
        <f>+VLOOKUP(E3758, TC!A:D, 4, FALSE())</f>
        <v>1.0927</v>
      </c>
      <c r="N3758" s="24">
        <f t="shared" si="290"/>
        <v>161.5</v>
      </c>
      <c r="O3758" t="str">
        <f t="shared" si="291"/>
        <v>FACTURA</v>
      </c>
      <c r="P3758" t="str">
        <f t="shared" si="292"/>
        <v>2025</v>
      </c>
      <c r="Q3758" t="str">
        <f t="shared" si="293"/>
        <v>03</v>
      </c>
      <c r="R3758" t="str">
        <f>+IFERROR(VLOOKUP(I3758, Listado!A:B, 2, FALSE()), "COMERCIALIZADORA INTERNACIONAL CARIBBEAN EXOTICS S A")</f>
        <v>PEREZ MEJIA MARIA PAULINA</v>
      </c>
      <c r="S3758" s="25">
        <f>+VLOOKUP(E3758, TC!A:D, 2, FALSE())</f>
        <v>4076.7</v>
      </c>
      <c r="T3758" t="str">
        <f t="shared" si="294"/>
        <v>USD</v>
      </c>
    </row>
    <row r="3759" spans="1:20" ht="18.75" hidden="1" customHeight="1" x14ac:dyDescent="0.25">
      <c r="A3759" t="s">
        <v>2406</v>
      </c>
      <c r="B3759" t="s">
        <v>5</v>
      </c>
      <c r="C3759" t="s">
        <v>1913</v>
      </c>
      <c r="D3759" s="24">
        <v>11321</v>
      </c>
      <c r="E3759" t="s">
        <v>1670</v>
      </c>
      <c r="F3759" t="s">
        <v>128</v>
      </c>
      <c r="G3759" t="s">
        <v>110</v>
      </c>
      <c r="H3759" t="s">
        <v>2528</v>
      </c>
      <c r="I3759" t="s">
        <v>1850</v>
      </c>
      <c r="J3759" t="s">
        <v>1919</v>
      </c>
      <c r="K3759" t="s">
        <v>35</v>
      </c>
      <c r="L3759" s="24">
        <v>119</v>
      </c>
      <c r="M3759" s="25">
        <f>+VLOOKUP(E3759, TC!A:D, 4, FALSE())</f>
        <v>1.0927</v>
      </c>
      <c r="N3759" s="24">
        <f t="shared" si="290"/>
        <v>119</v>
      </c>
      <c r="O3759" t="str">
        <f t="shared" si="291"/>
        <v>FACTURA</v>
      </c>
      <c r="P3759" t="str">
        <f t="shared" si="292"/>
        <v>2025</v>
      </c>
      <c r="Q3759" t="str">
        <f t="shared" si="293"/>
        <v>03</v>
      </c>
      <c r="R3759" t="str">
        <f>+IFERROR(VLOOKUP(I3759, Listado!A:B, 2, FALSE()), "COMERCIALIZADORA INTERNACIONAL CARIBBEAN EXOTICS S A")</f>
        <v>PEREZ MEJIA MARIA PAULINA</v>
      </c>
      <c r="S3759" s="25">
        <f>+VLOOKUP(E3759, TC!A:D, 2, FALSE())</f>
        <v>4076.7</v>
      </c>
      <c r="T3759" t="str">
        <f t="shared" si="294"/>
        <v>USD</v>
      </c>
    </row>
    <row r="3760" spans="1:20" ht="18.75" hidden="1" customHeight="1" x14ac:dyDescent="0.25">
      <c r="A3760" t="s">
        <v>2406</v>
      </c>
      <c r="B3760" t="s">
        <v>5</v>
      </c>
      <c r="C3760" t="s">
        <v>1913</v>
      </c>
      <c r="D3760" s="24">
        <v>11321</v>
      </c>
      <c r="E3760" t="s">
        <v>1670</v>
      </c>
      <c r="F3760" t="s">
        <v>128</v>
      </c>
      <c r="G3760" t="s">
        <v>110</v>
      </c>
      <c r="H3760" t="s">
        <v>2528</v>
      </c>
      <c r="I3760" t="s">
        <v>1850</v>
      </c>
      <c r="J3760" t="s">
        <v>1919</v>
      </c>
      <c r="K3760" t="s">
        <v>35</v>
      </c>
      <c r="L3760" s="24">
        <v>331.5</v>
      </c>
      <c r="M3760" s="25">
        <f>+VLOOKUP(E3760, TC!A:D, 4, FALSE())</f>
        <v>1.0927</v>
      </c>
      <c r="N3760" s="24">
        <f t="shared" si="290"/>
        <v>331.5</v>
      </c>
      <c r="O3760" t="str">
        <f t="shared" si="291"/>
        <v>FACTURA</v>
      </c>
      <c r="P3760" t="str">
        <f t="shared" si="292"/>
        <v>2025</v>
      </c>
      <c r="Q3760" t="str">
        <f t="shared" si="293"/>
        <v>03</v>
      </c>
      <c r="R3760" t="str">
        <f>+IFERROR(VLOOKUP(I3760, Listado!A:B, 2, FALSE()), "COMERCIALIZADORA INTERNACIONAL CARIBBEAN EXOTICS S A")</f>
        <v>PEREZ MEJIA MARIA PAULINA</v>
      </c>
      <c r="S3760" s="25">
        <f>+VLOOKUP(E3760, TC!A:D, 2, FALSE())</f>
        <v>4076.7</v>
      </c>
      <c r="T3760" t="str">
        <f t="shared" si="294"/>
        <v>USD</v>
      </c>
    </row>
    <row r="3761" spans="1:20" ht="18.75" hidden="1" customHeight="1" x14ac:dyDescent="0.25">
      <c r="A3761" t="s">
        <v>2406</v>
      </c>
      <c r="B3761" t="s">
        <v>5</v>
      </c>
      <c r="C3761" t="s">
        <v>1913</v>
      </c>
      <c r="D3761" s="24">
        <v>11321</v>
      </c>
      <c r="E3761" t="s">
        <v>1670</v>
      </c>
      <c r="F3761" t="s">
        <v>128</v>
      </c>
      <c r="G3761" t="s">
        <v>110</v>
      </c>
      <c r="H3761" t="s">
        <v>2528</v>
      </c>
      <c r="I3761" t="s">
        <v>1850</v>
      </c>
      <c r="J3761" t="s">
        <v>1919</v>
      </c>
      <c r="K3761" t="s">
        <v>35</v>
      </c>
      <c r="L3761" s="24">
        <v>76.5</v>
      </c>
      <c r="M3761" s="25">
        <f>+VLOOKUP(E3761, TC!A:D, 4, FALSE())</f>
        <v>1.0927</v>
      </c>
      <c r="N3761" s="24">
        <f t="shared" si="290"/>
        <v>76.5</v>
      </c>
      <c r="O3761" t="str">
        <f t="shared" si="291"/>
        <v>FACTURA</v>
      </c>
      <c r="P3761" t="str">
        <f t="shared" si="292"/>
        <v>2025</v>
      </c>
      <c r="Q3761" t="str">
        <f t="shared" si="293"/>
        <v>03</v>
      </c>
      <c r="R3761" t="str">
        <f>+IFERROR(VLOOKUP(I3761, Listado!A:B, 2, FALSE()), "COMERCIALIZADORA INTERNACIONAL CARIBBEAN EXOTICS S A")</f>
        <v>PEREZ MEJIA MARIA PAULINA</v>
      </c>
      <c r="S3761" s="25">
        <f>+VLOOKUP(E3761, TC!A:D, 2, FALSE())</f>
        <v>4076.7</v>
      </c>
      <c r="T3761" t="str">
        <f t="shared" si="294"/>
        <v>USD</v>
      </c>
    </row>
    <row r="3762" spans="1:20" ht="18.75" hidden="1" customHeight="1" x14ac:dyDescent="0.25">
      <c r="A3762" t="s">
        <v>2406</v>
      </c>
      <c r="B3762" t="s">
        <v>5</v>
      </c>
      <c r="C3762" t="s">
        <v>1913</v>
      </c>
      <c r="D3762" s="24">
        <v>11322</v>
      </c>
      <c r="E3762" t="s">
        <v>1670</v>
      </c>
      <c r="F3762" t="s">
        <v>128</v>
      </c>
      <c r="G3762" t="s">
        <v>110</v>
      </c>
      <c r="H3762" t="s">
        <v>2529</v>
      </c>
      <c r="I3762" t="s">
        <v>1850</v>
      </c>
      <c r="J3762" t="s">
        <v>1919</v>
      </c>
      <c r="K3762" t="s">
        <v>13</v>
      </c>
      <c r="L3762" s="24">
        <v>216</v>
      </c>
      <c r="M3762" s="25">
        <f>+VLOOKUP(E3762, TC!A:D, 4, FALSE())</f>
        <v>1.0927</v>
      </c>
      <c r="N3762" s="24">
        <f t="shared" si="290"/>
        <v>216</v>
      </c>
      <c r="O3762" t="str">
        <f t="shared" si="291"/>
        <v>FACTURA</v>
      </c>
      <c r="P3762" t="str">
        <f t="shared" si="292"/>
        <v>2025</v>
      </c>
      <c r="Q3762" t="str">
        <f t="shared" si="293"/>
        <v>03</v>
      </c>
      <c r="R3762" t="str">
        <f>+IFERROR(VLOOKUP(I3762, Listado!A:B, 2, FALSE()), "COMERCIALIZADORA INTERNACIONAL CARIBBEAN EXOTICS S A")</f>
        <v>PEREZ MEJIA MARIA PAULINA</v>
      </c>
      <c r="S3762" s="25">
        <f>+VLOOKUP(E3762, TC!A:D, 2, FALSE())</f>
        <v>4076.7</v>
      </c>
      <c r="T3762" t="str">
        <f t="shared" si="294"/>
        <v>USD</v>
      </c>
    </row>
    <row r="3763" spans="1:20" ht="18.75" hidden="1" customHeight="1" x14ac:dyDescent="0.25">
      <c r="A3763" t="s">
        <v>2406</v>
      </c>
      <c r="B3763" t="s">
        <v>5</v>
      </c>
      <c r="C3763" t="s">
        <v>1913</v>
      </c>
      <c r="D3763" s="24">
        <v>11322</v>
      </c>
      <c r="E3763" t="s">
        <v>1670</v>
      </c>
      <c r="F3763" t="s">
        <v>128</v>
      </c>
      <c r="G3763" t="s">
        <v>110</v>
      </c>
      <c r="H3763" t="s">
        <v>2529</v>
      </c>
      <c r="I3763" t="s">
        <v>1850</v>
      </c>
      <c r="J3763" t="s">
        <v>1919</v>
      </c>
      <c r="K3763" t="s">
        <v>13</v>
      </c>
      <c r="L3763" s="24">
        <v>513</v>
      </c>
      <c r="M3763" s="25">
        <f>+VLOOKUP(E3763, TC!A:D, 4, FALSE())</f>
        <v>1.0927</v>
      </c>
      <c r="N3763" s="24">
        <f t="shared" si="290"/>
        <v>513</v>
      </c>
      <c r="O3763" t="str">
        <f t="shared" si="291"/>
        <v>FACTURA</v>
      </c>
      <c r="P3763" t="str">
        <f t="shared" si="292"/>
        <v>2025</v>
      </c>
      <c r="Q3763" t="str">
        <f t="shared" si="293"/>
        <v>03</v>
      </c>
      <c r="R3763" t="str">
        <f>+IFERROR(VLOOKUP(I3763, Listado!A:B, 2, FALSE()), "COMERCIALIZADORA INTERNACIONAL CARIBBEAN EXOTICS S A")</f>
        <v>PEREZ MEJIA MARIA PAULINA</v>
      </c>
      <c r="S3763" s="25">
        <f>+VLOOKUP(E3763, TC!A:D, 2, FALSE())</f>
        <v>4076.7</v>
      </c>
      <c r="T3763" t="str">
        <f t="shared" si="294"/>
        <v>USD</v>
      </c>
    </row>
    <row r="3764" spans="1:20" ht="18.75" hidden="1" customHeight="1" x14ac:dyDescent="0.25">
      <c r="A3764" t="s">
        <v>2406</v>
      </c>
      <c r="B3764" t="s">
        <v>5</v>
      </c>
      <c r="C3764" t="s">
        <v>1913</v>
      </c>
      <c r="D3764" s="24">
        <v>11322</v>
      </c>
      <c r="E3764" t="s">
        <v>1670</v>
      </c>
      <c r="F3764" t="s">
        <v>128</v>
      </c>
      <c r="G3764" t="s">
        <v>110</v>
      </c>
      <c r="H3764" t="s">
        <v>2529</v>
      </c>
      <c r="I3764" t="s">
        <v>1850</v>
      </c>
      <c r="J3764" t="s">
        <v>1919</v>
      </c>
      <c r="K3764" t="s">
        <v>13</v>
      </c>
      <c r="L3764" s="24">
        <v>108</v>
      </c>
      <c r="M3764" s="25">
        <f>+VLOOKUP(E3764, TC!A:D, 4, FALSE())</f>
        <v>1.0927</v>
      </c>
      <c r="N3764" s="24">
        <f t="shared" si="290"/>
        <v>108</v>
      </c>
      <c r="O3764" t="str">
        <f t="shared" si="291"/>
        <v>FACTURA</v>
      </c>
      <c r="P3764" t="str">
        <f t="shared" si="292"/>
        <v>2025</v>
      </c>
      <c r="Q3764" t="str">
        <f t="shared" si="293"/>
        <v>03</v>
      </c>
      <c r="R3764" t="str">
        <f>+IFERROR(VLOOKUP(I3764, Listado!A:B, 2, FALSE()), "COMERCIALIZADORA INTERNACIONAL CARIBBEAN EXOTICS S A")</f>
        <v>PEREZ MEJIA MARIA PAULINA</v>
      </c>
      <c r="S3764" s="25">
        <f>+VLOOKUP(E3764, TC!A:D, 2, FALSE())</f>
        <v>4076.7</v>
      </c>
      <c r="T3764" t="str">
        <f t="shared" si="294"/>
        <v>USD</v>
      </c>
    </row>
    <row r="3765" spans="1:20" ht="18.75" hidden="1" customHeight="1" x14ac:dyDescent="0.25">
      <c r="A3765" t="s">
        <v>2406</v>
      </c>
      <c r="B3765" t="s">
        <v>5</v>
      </c>
      <c r="C3765" t="s">
        <v>1913</v>
      </c>
      <c r="D3765" s="24">
        <v>11322</v>
      </c>
      <c r="E3765" t="s">
        <v>1670</v>
      </c>
      <c r="F3765" t="s">
        <v>128</v>
      </c>
      <c r="G3765" t="s">
        <v>110</v>
      </c>
      <c r="H3765" t="s">
        <v>2529</v>
      </c>
      <c r="I3765" t="s">
        <v>1850</v>
      </c>
      <c r="J3765" t="s">
        <v>1919</v>
      </c>
      <c r="K3765" t="s">
        <v>13</v>
      </c>
      <c r="L3765" s="24">
        <v>99</v>
      </c>
      <c r="M3765" s="25">
        <f>+VLOOKUP(E3765, TC!A:D, 4, FALSE())</f>
        <v>1.0927</v>
      </c>
      <c r="N3765" s="24">
        <f t="shared" si="290"/>
        <v>99</v>
      </c>
      <c r="O3765" t="str">
        <f t="shared" si="291"/>
        <v>FACTURA</v>
      </c>
      <c r="P3765" t="str">
        <f t="shared" si="292"/>
        <v>2025</v>
      </c>
      <c r="Q3765" t="str">
        <f t="shared" si="293"/>
        <v>03</v>
      </c>
      <c r="R3765" t="str">
        <f>+IFERROR(VLOOKUP(I3765, Listado!A:B, 2, FALSE()), "COMERCIALIZADORA INTERNACIONAL CARIBBEAN EXOTICS S A")</f>
        <v>PEREZ MEJIA MARIA PAULINA</v>
      </c>
      <c r="S3765" s="25">
        <f>+VLOOKUP(E3765, TC!A:D, 2, FALSE())</f>
        <v>4076.7</v>
      </c>
      <c r="T3765" t="str">
        <f t="shared" si="294"/>
        <v>USD</v>
      </c>
    </row>
    <row r="3766" spans="1:20" ht="18.75" hidden="1" customHeight="1" x14ac:dyDescent="0.25">
      <c r="A3766" t="s">
        <v>2406</v>
      </c>
      <c r="B3766" t="s">
        <v>5</v>
      </c>
      <c r="C3766" t="s">
        <v>1913</v>
      </c>
      <c r="D3766" s="24">
        <v>11322</v>
      </c>
      <c r="E3766" t="s">
        <v>1670</v>
      </c>
      <c r="F3766" t="s">
        <v>128</v>
      </c>
      <c r="G3766" t="s">
        <v>110</v>
      </c>
      <c r="H3766" t="s">
        <v>2529</v>
      </c>
      <c r="I3766" t="s">
        <v>1850</v>
      </c>
      <c r="J3766" t="s">
        <v>1919</v>
      </c>
      <c r="K3766" t="s">
        <v>13</v>
      </c>
      <c r="L3766" s="24">
        <v>18</v>
      </c>
      <c r="M3766" s="25">
        <f>+VLOOKUP(E3766, TC!A:D, 4, FALSE())</f>
        <v>1.0927</v>
      </c>
      <c r="N3766" s="24">
        <f t="shared" si="290"/>
        <v>18</v>
      </c>
      <c r="O3766" t="str">
        <f t="shared" si="291"/>
        <v>FACTURA</v>
      </c>
      <c r="P3766" t="str">
        <f t="shared" si="292"/>
        <v>2025</v>
      </c>
      <c r="Q3766" t="str">
        <f t="shared" si="293"/>
        <v>03</v>
      </c>
      <c r="R3766" t="str">
        <f>+IFERROR(VLOOKUP(I3766, Listado!A:B, 2, FALSE()), "COMERCIALIZADORA INTERNACIONAL CARIBBEAN EXOTICS S A")</f>
        <v>PEREZ MEJIA MARIA PAULINA</v>
      </c>
      <c r="S3766" s="25">
        <f>+VLOOKUP(E3766, TC!A:D, 2, FALSE())</f>
        <v>4076.7</v>
      </c>
      <c r="T3766" t="str">
        <f t="shared" si="294"/>
        <v>USD</v>
      </c>
    </row>
    <row r="3767" spans="1:20" ht="18.75" hidden="1" customHeight="1" x14ac:dyDescent="0.25">
      <c r="A3767" t="s">
        <v>2406</v>
      </c>
      <c r="B3767" t="s">
        <v>5</v>
      </c>
      <c r="C3767" t="s">
        <v>1913</v>
      </c>
      <c r="D3767" s="24">
        <v>11322</v>
      </c>
      <c r="E3767" t="s">
        <v>1670</v>
      </c>
      <c r="F3767" t="s">
        <v>128</v>
      </c>
      <c r="G3767" t="s">
        <v>110</v>
      </c>
      <c r="H3767" t="s">
        <v>2529</v>
      </c>
      <c r="I3767" t="s">
        <v>1850</v>
      </c>
      <c r="J3767" t="s">
        <v>1919</v>
      </c>
      <c r="K3767" t="s">
        <v>13</v>
      </c>
      <c r="L3767" s="24">
        <v>1926</v>
      </c>
      <c r="M3767" s="25">
        <f>+VLOOKUP(E3767, TC!A:D, 4, FALSE())</f>
        <v>1.0927</v>
      </c>
      <c r="N3767" s="24">
        <f t="shared" si="290"/>
        <v>1926</v>
      </c>
      <c r="O3767" t="str">
        <f t="shared" si="291"/>
        <v>FACTURA</v>
      </c>
      <c r="P3767" t="str">
        <f t="shared" si="292"/>
        <v>2025</v>
      </c>
      <c r="Q3767" t="str">
        <f t="shared" si="293"/>
        <v>03</v>
      </c>
      <c r="R3767" t="str">
        <f>+IFERROR(VLOOKUP(I3767, Listado!A:B, 2, FALSE()), "COMERCIALIZADORA INTERNACIONAL CARIBBEAN EXOTICS S A")</f>
        <v>PEREZ MEJIA MARIA PAULINA</v>
      </c>
      <c r="S3767" s="25">
        <f>+VLOOKUP(E3767, TC!A:D, 2, FALSE())</f>
        <v>4076.7</v>
      </c>
      <c r="T3767" t="str">
        <f t="shared" si="294"/>
        <v>USD</v>
      </c>
    </row>
    <row r="3768" spans="1:20" ht="18.75" hidden="1" customHeight="1" x14ac:dyDescent="0.25">
      <c r="A3768" t="s">
        <v>2406</v>
      </c>
      <c r="B3768" t="s">
        <v>5</v>
      </c>
      <c r="C3768" t="s">
        <v>1913</v>
      </c>
      <c r="D3768" s="24">
        <v>11323</v>
      </c>
      <c r="E3768" t="s">
        <v>1670</v>
      </c>
      <c r="F3768" t="s">
        <v>128</v>
      </c>
      <c r="G3768" t="s">
        <v>110</v>
      </c>
      <c r="H3768" t="s">
        <v>2530</v>
      </c>
      <c r="I3768" t="s">
        <v>1850</v>
      </c>
      <c r="J3768" t="s">
        <v>1919</v>
      </c>
      <c r="K3768" t="s">
        <v>35</v>
      </c>
      <c r="L3768" s="24">
        <v>12</v>
      </c>
      <c r="M3768" s="25">
        <f>+VLOOKUP(E3768, TC!A:D, 4, FALSE())</f>
        <v>1.0927</v>
      </c>
      <c r="N3768" s="24">
        <f t="shared" si="290"/>
        <v>12</v>
      </c>
      <c r="O3768" t="str">
        <f t="shared" si="291"/>
        <v>FACTURA</v>
      </c>
      <c r="P3768" t="str">
        <f t="shared" si="292"/>
        <v>2025</v>
      </c>
      <c r="Q3768" t="str">
        <f t="shared" si="293"/>
        <v>03</v>
      </c>
      <c r="R3768" t="str">
        <f>+IFERROR(VLOOKUP(I3768, Listado!A:B, 2, FALSE()), "COMERCIALIZADORA INTERNACIONAL CARIBBEAN EXOTICS S A")</f>
        <v>PEREZ MEJIA MARIA PAULINA</v>
      </c>
      <c r="S3768" s="25">
        <f>+VLOOKUP(E3768, TC!A:D, 2, FALSE())</f>
        <v>4076.7</v>
      </c>
      <c r="T3768" t="str">
        <f t="shared" si="294"/>
        <v>USD</v>
      </c>
    </row>
    <row r="3769" spans="1:20" ht="18.75" hidden="1" customHeight="1" x14ac:dyDescent="0.25">
      <c r="A3769" t="s">
        <v>2406</v>
      </c>
      <c r="B3769" t="s">
        <v>5</v>
      </c>
      <c r="C3769" t="s">
        <v>1913</v>
      </c>
      <c r="D3769" s="24">
        <v>11323</v>
      </c>
      <c r="E3769" t="s">
        <v>1670</v>
      </c>
      <c r="F3769" t="s">
        <v>128</v>
      </c>
      <c r="G3769" t="s">
        <v>110</v>
      </c>
      <c r="H3769" t="s">
        <v>2530</v>
      </c>
      <c r="I3769" t="s">
        <v>1850</v>
      </c>
      <c r="J3769" t="s">
        <v>1919</v>
      </c>
      <c r="K3769" t="s">
        <v>35</v>
      </c>
      <c r="L3769" s="24">
        <v>4</v>
      </c>
      <c r="M3769" s="25">
        <f>+VLOOKUP(E3769, TC!A:D, 4, FALSE())</f>
        <v>1.0927</v>
      </c>
      <c r="N3769" s="24">
        <f t="shared" si="290"/>
        <v>4</v>
      </c>
      <c r="O3769" t="str">
        <f t="shared" si="291"/>
        <v>FACTURA</v>
      </c>
      <c r="P3769" t="str">
        <f t="shared" si="292"/>
        <v>2025</v>
      </c>
      <c r="Q3769" t="str">
        <f t="shared" si="293"/>
        <v>03</v>
      </c>
      <c r="R3769" t="str">
        <f>+IFERROR(VLOOKUP(I3769, Listado!A:B, 2, FALSE()), "COMERCIALIZADORA INTERNACIONAL CARIBBEAN EXOTICS S A")</f>
        <v>PEREZ MEJIA MARIA PAULINA</v>
      </c>
      <c r="S3769" s="25">
        <f>+VLOOKUP(E3769, TC!A:D, 2, FALSE())</f>
        <v>4076.7</v>
      </c>
      <c r="T3769" t="str">
        <f t="shared" si="294"/>
        <v>USD</v>
      </c>
    </row>
    <row r="3770" spans="1:20" ht="18.75" hidden="1" customHeight="1" x14ac:dyDescent="0.25">
      <c r="A3770" t="s">
        <v>2406</v>
      </c>
      <c r="B3770" t="s">
        <v>5</v>
      </c>
      <c r="C3770" t="s">
        <v>1913</v>
      </c>
      <c r="D3770" s="24">
        <v>11323</v>
      </c>
      <c r="E3770" t="s">
        <v>1670</v>
      </c>
      <c r="F3770" t="s">
        <v>128</v>
      </c>
      <c r="G3770" t="s">
        <v>110</v>
      </c>
      <c r="H3770" t="s">
        <v>2530</v>
      </c>
      <c r="I3770" t="s">
        <v>1850</v>
      </c>
      <c r="J3770" t="s">
        <v>1919</v>
      </c>
      <c r="K3770" t="s">
        <v>35</v>
      </c>
      <c r="L3770" s="24">
        <v>36</v>
      </c>
      <c r="M3770" s="25">
        <f>+VLOOKUP(E3770, TC!A:D, 4, FALSE())</f>
        <v>1.0927</v>
      </c>
      <c r="N3770" s="24">
        <f t="shared" si="290"/>
        <v>36</v>
      </c>
      <c r="O3770" t="str">
        <f t="shared" si="291"/>
        <v>FACTURA</v>
      </c>
      <c r="P3770" t="str">
        <f t="shared" si="292"/>
        <v>2025</v>
      </c>
      <c r="Q3770" t="str">
        <f t="shared" si="293"/>
        <v>03</v>
      </c>
      <c r="R3770" t="str">
        <f>+IFERROR(VLOOKUP(I3770, Listado!A:B, 2, FALSE()), "COMERCIALIZADORA INTERNACIONAL CARIBBEAN EXOTICS S A")</f>
        <v>PEREZ MEJIA MARIA PAULINA</v>
      </c>
      <c r="S3770" s="25">
        <f>+VLOOKUP(E3770, TC!A:D, 2, FALSE())</f>
        <v>4076.7</v>
      </c>
      <c r="T3770" t="str">
        <f t="shared" si="294"/>
        <v>USD</v>
      </c>
    </row>
    <row r="3771" spans="1:20" ht="18.75" hidden="1" customHeight="1" x14ac:dyDescent="0.25">
      <c r="A3771" t="s">
        <v>2406</v>
      </c>
      <c r="B3771" t="s">
        <v>5</v>
      </c>
      <c r="C3771" t="s">
        <v>1913</v>
      </c>
      <c r="D3771" s="24">
        <v>11323</v>
      </c>
      <c r="E3771" t="s">
        <v>1670</v>
      </c>
      <c r="F3771" t="s">
        <v>128</v>
      </c>
      <c r="G3771" t="s">
        <v>110</v>
      </c>
      <c r="H3771" t="s">
        <v>2530</v>
      </c>
      <c r="I3771" t="s">
        <v>1850</v>
      </c>
      <c r="J3771" t="s">
        <v>1919</v>
      </c>
      <c r="K3771" t="s">
        <v>35</v>
      </c>
      <c r="L3771" s="24">
        <v>44</v>
      </c>
      <c r="M3771" s="25">
        <f>+VLOOKUP(E3771, TC!A:D, 4, FALSE())</f>
        <v>1.0927</v>
      </c>
      <c r="N3771" s="24">
        <f t="shared" si="290"/>
        <v>44</v>
      </c>
      <c r="O3771" t="str">
        <f t="shared" si="291"/>
        <v>FACTURA</v>
      </c>
      <c r="P3771" t="str">
        <f t="shared" si="292"/>
        <v>2025</v>
      </c>
      <c r="Q3771" t="str">
        <f t="shared" si="293"/>
        <v>03</v>
      </c>
      <c r="R3771" t="str">
        <f>+IFERROR(VLOOKUP(I3771, Listado!A:B, 2, FALSE()), "COMERCIALIZADORA INTERNACIONAL CARIBBEAN EXOTICS S A")</f>
        <v>PEREZ MEJIA MARIA PAULINA</v>
      </c>
      <c r="S3771" s="25">
        <f>+VLOOKUP(E3771, TC!A:D, 2, FALSE())</f>
        <v>4076.7</v>
      </c>
      <c r="T3771" t="str">
        <f t="shared" si="294"/>
        <v>USD</v>
      </c>
    </row>
    <row r="3772" spans="1:20" ht="18.75" hidden="1" customHeight="1" x14ac:dyDescent="0.25">
      <c r="A3772" t="s">
        <v>2406</v>
      </c>
      <c r="B3772" t="s">
        <v>5</v>
      </c>
      <c r="C3772" t="s">
        <v>1913</v>
      </c>
      <c r="D3772" s="24">
        <v>11323</v>
      </c>
      <c r="E3772" t="s">
        <v>1670</v>
      </c>
      <c r="F3772" t="s">
        <v>128</v>
      </c>
      <c r="G3772" t="s">
        <v>110</v>
      </c>
      <c r="H3772" t="s">
        <v>2530</v>
      </c>
      <c r="I3772" t="s">
        <v>1850</v>
      </c>
      <c r="J3772" t="s">
        <v>1919</v>
      </c>
      <c r="K3772" t="s">
        <v>35</v>
      </c>
      <c r="L3772" s="24">
        <v>168</v>
      </c>
      <c r="M3772" s="25">
        <f>+VLOOKUP(E3772, TC!A:D, 4, FALSE())</f>
        <v>1.0927</v>
      </c>
      <c r="N3772" s="24">
        <f t="shared" si="290"/>
        <v>168</v>
      </c>
      <c r="O3772" t="str">
        <f t="shared" si="291"/>
        <v>FACTURA</v>
      </c>
      <c r="P3772" t="str">
        <f t="shared" si="292"/>
        <v>2025</v>
      </c>
      <c r="Q3772" t="str">
        <f t="shared" si="293"/>
        <v>03</v>
      </c>
      <c r="R3772" t="str">
        <f>+IFERROR(VLOOKUP(I3772, Listado!A:B, 2, FALSE()), "COMERCIALIZADORA INTERNACIONAL CARIBBEAN EXOTICS S A")</f>
        <v>PEREZ MEJIA MARIA PAULINA</v>
      </c>
      <c r="S3772" s="25">
        <f>+VLOOKUP(E3772, TC!A:D, 2, FALSE())</f>
        <v>4076.7</v>
      </c>
      <c r="T3772" t="str">
        <f t="shared" si="294"/>
        <v>USD</v>
      </c>
    </row>
    <row r="3773" spans="1:20" ht="18.75" hidden="1" customHeight="1" x14ac:dyDescent="0.25">
      <c r="A3773" t="s">
        <v>2406</v>
      </c>
      <c r="B3773" t="s">
        <v>5</v>
      </c>
      <c r="C3773" t="s">
        <v>1913</v>
      </c>
      <c r="D3773" s="24">
        <v>11323</v>
      </c>
      <c r="E3773" t="s">
        <v>1670</v>
      </c>
      <c r="F3773" t="s">
        <v>128</v>
      </c>
      <c r="G3773" t="s">
        <v>110</v>
      </c>
      <c r="H3773" t="s">
        <v>2530</v>
      </c>
      <c r="I3773" t="s">
        <v>1850</v>
      </c>
      <c r="J3773" t="s">
        <v>1919</v>
      </c>
      <c r="K3773" t="s">
        <v>35</v>
      </c>
      <c r="L3773" s="24">
        <v>72</v>
      </c>
      <c r="M3773" s="25">
        <f>+VLOOKUP(E3773, TC!A:D, 4, FALSE())</f>
        <v>1.0927</v>
      </c>
      <c r="N3773" s="24">
        <f t="shared" si="290"/>
        <v>72</v>
      </c>
      <c r="O3773" t="str">
        <f t="shared" si="291"/>
        <v>FACTURA</v>
      </c>
      <c r="P3773" t="str">
        <f t="shared" si="292"/>
        <v>2025</v>
      </c>
      <c r="Q3773" t="str">
        <f t="shared" si="293"/>
        <v>03</v>
      </c>
      <c r="R3773" t="str">
        <f>+IFERROR(VLOOKUP(I3773, Listado!A:B, 2, FALSE()), "COMERCIALIZADORA INTERNACIONAL CARIBBEAN EXOTICS S A")</f>
        <v>PEREZ MEJIA MARIA PAULINA</v>
      </c>
      <c r="S3773" s="25">
        <f>+VLOOKUP(E3773, TC!A:D, 2, FALSE())</f>
        <v>4076.7</v>
      </c>
      <c r="T3773" t="str">
        <f t="shared" si="294"/>
        <v>USD</v>
      </c>
    </row>
    <row r="3774" spans="1:20" ht="18.75" hidden="1" customHeight="1" x14ac:dyDescent="0.25">
      <c r="A3774" t="s">
        <v>2406</v>
      </c>
      <c r="B3774" t="s">
        <v>5</v>
      </c>
      <c r="C3774" t="s">
        <v>1913</v>
      </c>
      <c r="D3774" s="24">
        <v>11323</v>
      </c>
      <c r="E3774" t="s">
        <v>1670</v>
      </c>
      <c r="F3774" t="s">
        <v>128</v>
      </c>
      <c r="G3774" t="s">
        <v>110</v>
      </c>
      <c r="H3774" t="s">
        <v>2530</v>
      </c>
      <c r="I3774" t="s">
        <v>1850</v>
      </c>
      <c r="J3774" t="s">
        <v>1919</v>
      </c>
      <c r="K3774" t="s">
        <v>35</v>
      </c>
      <c r="L3774" s="24">
        <v>44</v>
      </c>
      <c r="M3774" s="25">
        <f>+VLOOKUP(E3774, TC!A:D, 4, FALSE())</f>
        <v>1.0927</v>
      </c>
      <c r="N3774" s="24">
        <f t="shared" si="290"/>
        <v>44</v>
      </c>
      <c r="O3774" t="str">
        <f t="shared" si="291"/>
        <v>FACTURA</v>
      </c>
      <c r="P3774" t="str">
        <f t="shared" si="292"/>
        <v>2025</v>
      </c>
      <c r="Q3774" t="str">
        <f t="shared" si="293"/>
        <v>03</v>
      </c>
      <c r="R3774" t="str">
        <f>+IFERROR(VLOOKUP(I3774, Listado!A:B, 2, FALSE()), "COMERCIALIZADORA INTERNACIONAL CARIBBEAN EXOTICS S A")</f>
        <v>PEREZ MEJIA MARIA PAULINA</v>
      </c>
      <c r="S3774" s="25">
        <f>+VLOOKUP(E3774, TC!A:D, 2, FALSE())</f>
        <v>4076.7</v>
      </c>
      <c r="T3774" t="str">
        <f t="shared" si="294"/>
        <v>USD</v>
      </c>
    </row>
    <row r="3775" spans="1:20" ht="18.75" hidden="1" customHeight="1" x14ac:dyDescent="0.25">
      <c r="A3775" t="s">
        <v>2406</v>
      </c>
      <c r="B3775" t="s">
        <v>5</v>
      </c>
      <c r="C3775" t="s">
        <v>1913</v>
      </c>
      <c r="D3775" s="24">
        <v>11323</v>
      </c>
      <c r="E3775" t="s">
        <v>1670</v>
      </c>
      <c r="F3775" t="s">
        <v>128</v>
      </c>
      <c r="G3775" t="s">
        <v>110</v>
      </c>
      <c r="H3775" t="s">
        <v>2530</v>
      </c>
      <c r="I3775" t="s">
        <v>1850</v>
      </c>
      <c r="J3775" t="s">
        <v>1919</v>
      </c>
      <c r="K3775" t="s">
        <v>35</v>
      </c>
      <c r="L3775" s="24">
        <v>20</v>
      </c>
      <c r="M3775" s="25">
        <f>+VLOOKUP(E3775, TC!A:D, 4, FALSE())</f>
        <v>1.0927</v>
      </c>
      <c r="N3775" s="24">
        <f t="shared" si="290"/>
        <v>20</v>
      </c>
      <c r="O3775" t="str">
        <f t="shared" si="291"/>
        <v>FACTURA</v>
      </c>
      <c r="P3775" t="str">
        <f t="shared" si="292"/>
        <v>2025</v>
      </c>
      <c r="Q3775" t="str">
        <f t="shared" si="293"/>
        <v>03</v>
      </c>
      <c r="R3775" t="str">
        <f>+IFERROR(VLOOKUP(I3775, Listado!A:B, 2, FALSE()), "COMERCIALIZADORA INTERNACIONAL CARIBBEAN EXOTICS S A")</f>
        <v>PEREZ MEJIA MARIA PAULINA</v>
      </c>
      <c r="S3775" s="25">
        <f>+VLOOKUP(E3775, TC!A:D, 2, FALSE())</f>
        <v>4076.7</v>
      </c>
      <c r="T3775" t="str">
        <f t="shared" si="294"/>
        <v>USD</v>
      </c>
    </row>
    <row r="3776" spans="1:20" ht="18.75" hidden="1" customHeight="1" x14ac:dyDescent="0.25">
      <c r="A3776" t="s">
        <v>2406</v>
      </c>
      <c r="B3776" t="s">
        <v>5</v>
      </c>
      <c r="C3776" t="s">
        <v>1913</v>
      </c>
      <c r="D3776" s="24">
        <v>11323</v>
      </c>
      <c r="E3776" t="s">
        <v>1670</v>
      </c>
      <c r="F3776" t="s">
        <v>128</v>
      </c>
      <c r="G3776" t="s">
        <v>110</v>
      </c>
      <c r="H3776" t="s">
        <v>2530</v>
      </c>
      <c r="I3776" t="s">
        <v>1850</v>
      </c>
      <c r="J3776" t="s">
        <v>1919</v>
      </c>
      <c r="K3776" t="s">
        <v>35</v>
      </c>
      <c r="L3776" s="24">
        <v>28</v>
      </c>
      <c r="M3776" s="25">
        <f>+VLOOKUP(E3776, TC!A:D, 4, FALSE())</f>
        <v>1.0927</v>
      </c>
      <c r="N3776" s="24">
        <f t="shared" si="290"/>
        <v>28</v>
      </c>
      <c r="O3776" t="str">
        <f t="shared" si="291"/>
        <v>FACTURA</v>
      </c>
      <c r="P3776" t="str">
        <f t="shared" si="292"/>
        <v>2025</v>
      </c>
      <c r="Q3776" t="str">
        <f t="shared" si="293"/>
        <v>03</v>
      </c>
      <c r="R3776" t="str">
        <f>+IFERROR(VLOOKUP(I3776, Listado!A:B, 2, FALSE()), "COMERCIALIZADORA INTERNACIONAL CARIBBEAN EXOTICS S A")</f>
        <v>PEREZ MEJIA MARIA PAULINA</v>
      </c>
      <c r="S3776" s="25">
        <f>+VLOOKUP(E3776, TC!A:D, 2, FALSE())</f>
        <v>4076.7</v>
      </c>
      <c r="T3776" t="str">
        <f t="shared" si="294"/>
        <v>USD</v>
      </c>
    </row>
    <row r="3777" spans="1:20" ht="18.75" hidden="1" customHeight="1" x14ac:dyDescent="0.25">
      <c r="A3777" t="s">
        <v>2406</v>
      </c>
      <c r="B3777" t="s">
        <v>5</v>
      </c>
      <c r="C3777" t="s">
        <v>1913</v>
      </c>
      <c r="D3777" s="24">
        <v>11323</v>
      </c>
      <c r="E3777" t="s">
        <v>1670</v>
      </c>
      <c r="F3777" t="s">
        <v>128</v>
      </c>
      <c r="G3777" t="s">
        <v>110</v>
      </c>
      <c r="H3777" t="s">
        <v>2530</v>
      </c>
      <c r="I3777" t="s">
        <v>1850</v>
      </c>
      <c r="J3777" t="s">
        <v>1919</v>
      </c>
      <c r="K3777" t="s">
        <v>35</v>
      </c>
      <c r="L3777" s="24">
        <v>108</v>
      </c>
      <c r="M3777" s="25">
        <f>+VLOOKUP(E3777, TC!A:D, 4, FALSE())</f>
        <v>1.0927</v>
      </c>
      <c r="N3777" s="24">
        <f t="shared" si="290"/>
        <v>108</v>
      </c>
      <c r="O3777" t="str">
        <f t="shared" si="291"/>
        <v>FACTURA</v>
      </c>
      <c r="P3777" t="str">
        <f t="shared" si="292"/>
        <v>2025</v>
      </c>
      <c r="Q3777" t="str">
        <f t="shared" si="293"/>
        <v>03</v>
      </c>
      <c r="R3777" t="str">
        <f>+IFERROR(VLOOKUP(I3777, Listado!A:B, 2, FALSE()), "COMERCIALIZADORA INTERNACIONAL CARIBBEAN EXOTICS S A")</f>
        <v>PEREZ MEJIA MARIA PAULINA</v>
      </c>
      <c r="S3777" s="25">
        <f>+VLOOKUP(E3777, TC!A:D, 2, FALSE())</f>
        <v>4076.7</v>
      </c>
      <c r="T3777" t="str">
        <f t="shared" si="294"/>
        <v>USD</v>
      </c>
    </row>
    <row r="3778" spans="1:20" ht="18.75" hidden="1" customHeight="1" x14ac:dyDescent="0.25">
      <c r="A3778" t="s">
        <v>2406</v>
      </c>
      <c r="B3778" t="s">
        <v>5</v>
      </c>
      <c r="C3778" t="s">
        <v>1913</v>
      </c>
      <c r="D3778" s="24">
        <v>11323</v>
      </c>
      <c r="E3778" t="s">
        <v>1670</v>
      </c>
      <c r="F3778" t="s">
        <v>128</v>
      </c>
      <c r="G3778" t="s">
        <v>110</v>
      </c>
      <c r="H3778" t="s">
        <v>2530</v>
      </c>
      <c r="I3778" t="s">
        <v>1850</v>
      </c>
      <c r="J3778" t="s">
        <v>1919</v>
      </c>
      <c r="K3778" t="s">
        <v>35</v>
      </c>
      <c r="L3778" s="24">
        <v>88</v>
      </c>
      <c r="M3778" s="25">
        <f>+VLOOKUP(E3778, TC!A:D, 4, FALSE())</f>
        <v>1.0927</v>
      </c>
      <c r="N3778" s="24">
        <f t="shared" ref="N3778:N3841" si="295">+IF(F3778="EUR", (M3778*L3778), IF(I3778="JUAN MATAS SAS", (L3778/S3778), L3778))</f>
        <v>88</v>
      </c>
      <c r="O3778" t="str">
        <f t="shared" ref="O3778:O3841" si="296">+IF(C3778="CFE", "FACTURA", IF(ISERROR(SEARCH("ANULA", H3778))=FALSE(), "ANULACIÓN FE", IF(ISERROR(SEARCH("CANCELLATION", H3778))=FALSE(), "ANULACIÓN FE", "NOTAS")))</f>
        <v>FACTURA</v>
      </c>
      <c r="P3778" t="str">
        <f t="shared" ref="P3778:P3841" si="297">+LEFT(E3778, 4)</f>
        <v>2025</v>
      </c>
      <c r="Q3778" t="str">
        <f t="shared" ref="Q3778:Q3841" si="298">+MID(E3778, 5, 2)</f>
        <v>03</v>
      </c>
      <c r="R3778" t="str">
        <f>+IFERROR(VLOOKUP(I3778, Listado!A:B, 2, FALSE()), "COMERCIALIZADORA INTERNACIONAL CARIBBEAN EXOTICS S A")</f>
        <v>PEREZ MEJIA MARIA PAULINA</v>
      </c>
      <c r="S3778" s="25">
        <f>+VLOOKUP(E3778, TC!A:D, 2, FALSE())</f>
        <v>4076.7</v>
      </c>
      <c r="T3778" t="str">
        <f t="shared" ref="T3778:T3841" si="299">+IF(I3778="JUAN MATAS SAS", "USD", F3778)</f>
        <v>USD</v>
      </c>
    </row>
    <row r="3779" spans="1:20" ht="18.75" hidden="1" customHeight="1" x14ac:dyDescent="0.25">
      <c r="A3779" t="s">
        <v>2406</v>
      </c>
      <c r="B3779" t="s">
        <v>5</v>
      </c>
      <c r="C3779" t="s">
        <v>1913</v>
      </c>
      <c r="D3779" s="24">
        <v>11323</v>
      </c>
      <c r="E3779" t="s">
        <v>1670</v>
      </c>
      <c r="F3779" t="s">
        <v>128</v>
      </c>
      <c r="G3779" t="s">
        <v>110</v>
      </c>
      <c r="H3779" t="s">
        <v>2530</v>
      </c>
      <c r="I3779" t="s">
        <v>1850</v>
      </c>
      <c r="J3779" t="s">
        <v>1919</v>
      </c>
      <c r="K3779" t="s">
        <v>35</v>
      </c>
      <c r="L3779" s="24">
        <v>96</v>
      </c>
      <c r="M3779" s="25">
        <f>+VLOOKUP(E3779, TC!A:D, 4, FALSE())</f>
        <v>1.0927</v>
      </c>
      <c r="N3779" s="24">
        <f t="shared" si="295"/>
        <v>96</v>
      </c>
      <c r="O3779" t="str">
        <f t="shared" si="296"/>
        <v>FACTURA</v>
      </c>
      <c r="P3779" t="str">
        <f t="shared" si="297"/>
        <v>2025</v>
      </c>
      <c r="Q3779" t="str">
        <f t="shared" si="298"/>
        <v>03</v>
      </c>
      <c r="R3779" t="str">
        <f>+IFERROR(VLOOKUP(I3779, Listado!A:B, 2, FALSE()), "COMERCIALIZADORA INTERNACIONAL CARIBBEAN EXOTICS S A")</f>
        <v>PEREZ MEJIA MARIA PAULINA</v>
      </c>
      <c r="S3779" s="25">
        <f>+VLOOKUP(E3779, TC!A:D, 2, FALSE())</f>
        <v>4076.7</v>
      </c>
      <c r="T3779" t="str">
        <f t="shared" si="299"/>
        <v>USD</v>
      </c>
    </row>
    <row r="3780" spans="1:20" ht="18.75" hidden="1" customHeight="1" x14ac:dyDescent="0.25">
      <c r="A3780" t="s">
        <v>2406</v>
      </c>
      <c r="B3780" t="s">
        <v>5</v>
      </c>
      <c r="C3780" t="s">
        <v>1913</v>
      </c>
      <c r="D3780" s="24">
        <v>11323</v>
      </c>
      <c r="E3780" t="s">
        <v>1670</v>
      </c>
      <c r="F3780" t="s">
        <v>128</v>
      </c>
      <c r="G3780" t="s">
        <v>110</v>
      </c>
      <c r="H3780" t="s">
        <v>2530</v>
      </c>
      <c r="I3780" t="s">
        <v>1850</v>
      </c>
      <c r="J3780" t="s">
        <v>1919</v>
      </c>
      <c r="K3780" t="s">
        <v>35</v>
      </c>
      <c r="L3780" s="24">
        <v>124</v>
      </c>
      <c r="M3780" s="25">
        <f>+VLOOKUP(E3780, TC!A:D, 4, FALSE())</f>
        <v>1.0927</v>
      </c>
      <c r="N3780" s="24">
        <f t="shared" si="295"/>
        <v>124</v>
      </c>
      <c r="O3780" t="str">
        <f t="shared" si="296"/>
        <v>FACTURA</v>
      </c>
      <c r="P3780" t="str">
        <f t="shared" si="297"/>
        <v>2025</v>
      </c>
      <c r="Q3780" t="str">
        <f t="shared" si="298"/>
        <v>03</v>
      </c>
      <c r="R3780" t="str">
        <f>+IFERROR(VLOOKUP(I3780, Listado!A:B, 2, FALSE()), "COMERCIALIZADORA INTERNACIONAL CARIBBEAN EXOTICS S A")</f>
        <v>PEREZ MEJIA MARIA PAULINA</v>
      </c>
      <c r="S3780" s="25">
        <f>+VLOOKUP(E3780, TC!A:D, 2, FALSE())</f>
        <v>4076.7</v>
      </c>
      <c r="T3780" t="str">
        <f t="shared" si="299"/>
        <v>USD</v>
      </c>
    </row>
    <row r="3781" spans="1:20" ht="18.75" hidden="1" customHeight="1" x14ac:dyDescent="0.25">
      <c r="A3781" t="s">
        <v>2406</v>
      </c>
      <c r="B3781" t="s">
        <v>5</v>
      </c>
      <c r="C3781" t="s">
        <v>1913</v>
      </c>
      <c r="D3781" s="24">
        <v>11323</v>
      </c>
      <c r="E3781" t="s">
        <v>1670</v>
      </c>
      <c r="F3781" t="s">
        <v>128</v>
      </c>
      <c r="G3781" t="s">
        <v>110</v>
      </c>
      <c r="H3781" t="s">
        <v>2530</v>
      </c>
      <c r="I3781" t="s">
        <v>1850</v>
      </c>
      <c r="J3781" t="s">
        <v>1919</v>
      </c>
      <c r="K3781" t="s">
        <v>35</v>
      </c>
      <c r="L3781" s="24">
        <v>128</v>
      </c>
      <c r="M3781" s="25">
        <f>+VLOOKUP(E3781, TC!A:D, 4, FALSE())</f>
        <v>1.0927</v>
      </c>
      <c r="N3781" s="24">
        <f t="shared" si="295"/>
        <v>128</v>
      </c>
      <c r="O3781" t="str">
        <f t="shared" si="296"/>
        <v>FACTURA</v>
      </c>
      <c r="P3781" t="str">
        <f t="shared" si="297"/>
        <v>2025</v>
      </c>
      <c r="Q3781" t="str">
        <f t="shared" si="298"/>
        <v>03</v>
      </c>
      <c r="R3781" t="str">
        <f>+IFERROR(VLOOKUP(I3781, Listado!A:B, 2, FALSE()), "COMERCIALIZADORA INTERNACIONAL CARIBBEAN EXOTICS S A")</f>
        <v>PEREZ MEJIA MARIA PAULINA</v>
      </c>
      <c r="S3781" s="25">
        <f>+VLOOKUP(E3781, TC!A:D, 2, FALSE())</f>
        <v>4076.7</v>
      </c>
      <c r="T3781" t="str">
        <f t="shared" si="299"/>
        <v>USD</v>
      </c>
    </row>
    <row r="3782" spans="1:20" ht="18.75" hidden="1" customHeight="1" x14ac:dyDescent="0.25">
      <c r="A3782" t="s">
        <v>2406</v>
      </c>
      <c r="B3782" t="s">
        <v>5</v>
      </c>
      <c r="C3782" t="s">
        <v>1913</v>
      </c>
      <c r="D3782" s="24">
        <v>11323</v>
      </c>
      <c r="E3782" t="s">
        <v>1670</v>
      </c>
      <c r="F3782" t="s">
        <v>128</v>
      </c>
      <c r="G3782" t="s">
        <v>110</v>
      </c>
      <c r="H3782" t="s">
        <v>2530</v>
      </c>
      <c r="I3782" t="s">
        <v>1850</v>
      </c>
      <c r="J3782" t="s">
        <v>1919</v>
      </c>
      <c r="K3782" t="s">
        <v>35</v>
      </c>
      <c r="L3782" s="24">
        <v>148</v>
      </c>
      <c r="M3782" s="25">
        <f>+VLOOKUP(E3782, TC!A:D, 4, FALSE())</f>
        <v>1.0927</v>
      </c>
      <c r="N3782" s="24">
        <f t="shared" si="295"/>
        <v>148</v>
      </c>
      <c r="O3782" t="str">
        <f t="shared" si="296"/>
        <v>FACTURA</v>
      </c>
      <c r="P3782" t="str">
        <f t="shared" si="297"/>
        <v>2025</v>
      </c>
      <c r="Q3782" t="str">
        <f t="shared" si="298"/>
        <v>03</v>
      </c>
      <c r="R3782" t="str">
        <f>+IFERROR(VLOOKUP(I3782, Listado!A:B, 2, FALSE()), "COMERCIALIZADORA INTERNACIONAL CARIBBEAN EXOTICS S A")</f>
        <v>PEREZ MEJIA MARIA PAULINA</v>
      </c>
      <c r="S3782" s="25">
        <f>+VLOOKUP(E3782, TC!A:D, 2, FALSE())</f>
        <v>4076.7</v>
      </c>
      <c r="T3782" t="str">
        <f t="shared" si="299"/>
        <v>USD</v>
      </c>
    </row>
    <row r="3783" spans="1:20" ht="18.75" hidden="1" customHeight="1" x14ac:dyDescent="0.25">
      <c r="A3783" t="s">
        <v>2406</v>
      </c>
      <c r="B3783" t="s">
        <v>1923</v>
      </c>
      <c r="C3783" t="s">
        <v>1913</v>
      </c>
      <c r="D3783" s="24">
        <v>5829</v>
      </c>
      <c r="E3783" t="s">
        <v>1670</v>
      </c>
      <c r="F3783" t="s">
        <v>99</v>
      </c>
      <c r="G3783" t="s">
        <v>113</v>
      </c>
      <c r="H3783" t="s">
        <v>2024</v>
      </c>
      <c r="I3783" t="s">
        <v>2466</v>
      </c>
      <c r="J3783" t="s">
        <v>1915</v>
      </c>
      <c r="K3783" t="s">
        <v>2025</v>
      </c>
      <c r="L3783" s="24">
        <v>414000</v>
      </c>
      <c r="M3783" s="25">
        <f>+VLOOKUP(E3783, TC!A:D, 4, FALSE())</f>
        <v>1.0927</v>
      </c>
      <c r="N3783" s="24">
        <f t="shared" si="295"/>
        <v>414000</v>
      </c>
      <c r="O3783" t="str">
        <f t="shared" si="296"/>
        <v>FACTURA</v>
      </c>
      <c r="P3783" t="str">
        <f t="shared" si="297"/>
        <v>2025</v>
      </c>
      <c r="Q3783" t="str">
        <f t="shared" si="298"/>
        <v>03</v>
      </c>
      <c r="R3783" t="str">
        <f>+IFERROR(VLOOKUP(I3783, Listado!A:B, 2, FALSE()), "COMERCIALIZADORA INTERNACIONAL CARIBBEAN EXOTICS S A")</f>
        <v>COMERCIALIZADORA INTERNACIONAL CARIBBEAN EXOTICS S A</v>
      </c>
      <c r="S3783" s="25">
        <f>+VLOOKUP(E3783, TC!A:D, 2, FALSE())</f>
        <v>4076.7</v>
      </c>
      <c r="T3783" t="str">
        <f t="shared" si="299"/>
        <v>COP</v>
      </c>
    </row>
    <row r="3784" spans="1:20" ht="18.75" hidden="1" customHeight="1" x14ac:dyDescent="0.25">
      <c r="A3784" t="s">
        <v>2406</v>
      </c>
      <c r="B3784" t="s">
        <v>1923</v>
      </c>
      <c r="C3784" t="s">
        <v>1913</v>
      </c>
      <c r="D3784" s="24">
        <v>5829</v>
      </c>
      <c r="E3784" t="s">
        <v>1670</v>
      </c>
      <c r="F3784" t="s">
        <v>99</v>
      </c>
      <c r="G3784" t="s">
        <v>113</v>
      </c>
      <c r="H3784" t="s">
        <v>2024</v>
      </c>
      <c r="I3784" t="s">
        <v>2466</v>
      </c>
      <c r="J3784" t="s">
        <v>1915</v>
      </c>
      <c r="K3784" t="s">
        <v>2025</v>
      </c>
      <c r="L3784" s="24">
        <v>181200</v>
      </c>
      <c r="M3784" s="25">
        <f>+VLOOKUP(E3784, TC!A:D, 4, FALSE())</f>
        <v>1.0927</v>
      </c>
      <c r="N3784" s="24">
        <f t="shared" si="295"/>
        <v>181200</v>
      </c>
      <c r="O3784" t="str">
        <f t="shared" si="296"/>
        <v>FACTURA</v>
      </c>
      <c r="P3784" t="str">
        <f t="shared" si="297"/>
        <v>2025</v>
      </c>
      <c r="Q3784" t="str">
        <f t="shared" si="298"/>
        <v>03</v>
      </c>
      <c r="R3784" t="str">
        <f>+IFERROR(VLOOKUP(I3784, Listado!A:B, 2, FALSE()), "COMERCIALIZADORA INTERNACIONAL CARIBBEAN EXOTICS S A")</f>
        <v>COMERCIALIZADORA INTERNACIONAL CARIBBEAN EXOTICS S A</v>
      </c>
      <c r="S3784" s="25">
        <f>+VLOOKUP(E3784, TC!A:D, 2, FALSE())</f>
        <v>4076.7</v>
      </c>
      <c r="T3784" t="str">
        <f t="shared" si="299"/>
        <v>COP</v>
      </c>
    </row>
    <row r="3785" spans="1:20" ht="18.75" hidden="1" customHeight="1" x14ac:dyDescent="0.25">
      <c r="A3785" t="s">
        <v>2406</v>
      </c>
      <c r="B3785" t="s">
        <v>1923</v>
      </c>
      <c r="C3785" t="s">
        <v>1913</v>
      </c>
      <c r="D3785" s="24">
        <v>5829</v>
      </c>
      <c r="E3785" t="s">
        <v>1670</v>
      </c>
      <c r="F3785" t="s">
        <v>99</v>
      </c>
      <c r="G3785" t="s">
        <v>113</v>
      </c>
      <c r="H3785" t="s">
        <v>2024</v>
      </c>
      <c r="I3785" t="s">
        <v>2466</v>
      </c>
      <c r="J3785" t="s">
        <v>1915</v>
      </c>
      <c r="K3785" t="s">
        <v>2026</v>
      </c>
      <c r="L3785" s="24">
        <v>56000</v>
      </c>
      <c r="M3785" s="25">
        <f>+VLOOKUP(E3785, TC!A:D, 4, FALSE())</f>
        <v>1.0927</v>
      </c>
      <c r="N3785" s="24">
        <f t="shared" si="295"/>
        <v>56000</v>
      </c>
      <c r="O3785" t="str">
        <f t="shared" si="296"/>
        <v>FACTURA</v>
      </c>
      <c r="P3785" t="str">
        <f t="shared" si="297"/>
        <v>2025</v>
      </c>
      <c r="Q3785" t="str">
        <f t="shared" si="298"/>
        <v>03</v>
      </c>
      <c r="R3785" t="str">
        <f>+IFERROR(VLOOKUP(I3785, Listado!A:B, 2, FALSE()), "COMERCIALIZADORA INTERNACIONAL CARIBBEAN EXOTICS S A")</f>
        <v>COMERCIALIZADORA INTERNACIONAL CARIBBEAN EXOTICS S A</v>
      </c>
      <c r="S3785" s="25">
        <f>+VLOOKUP(E3785, TC!A:D, 2, FALSE())</f>
        <v>4076.7</v>
      </c>
      <c r="T3785" t="str">
        <f t="shared" si="299"/>
        <v>COP</v>
      </c>
    </row>
    <row r="3786" spans="1:20" ht="18.75" hidden="1" customHeight="1" x14ac:dyDescent="0.25">
      <c r="A3786" t="s">
        <v>2406</v>
      </c>
      <c r="B3786" t="s">
        <v>1923</v>
      </c>
      <c r="C3786" t="s">
        <v>1913</v>
      </c>
      <c r="D3786" s="24">
        <v>5829</v>
      </c>
      <c r="E3786" t="s">
        <v>1670</v>
      </c>
      <c r="F3786" t="s">
        <v>99</v>
      </c>
      <c r="G3786" t="s">
        <v>113</v>
      </c>
      <c r="H3786" t="s">
        <v>2024</v>
      </c>
      <c r="I3786" t="s">
        <v>2466</v>
      </c>
      <c r="J3786" t="s">
        <v>1915</v>
      </c>
      <c r="K3786" t="s">
        <v>2021</v>
      </c>
      <c r="L3786" s="24">
        <v>2080</v>
      </c>
      <c r="M3786" s="25">
        <f>+VLOOKUP(E3786, TC!A:D, 4, FALSE())</f>
        <v>1.0927</v>
      </c>
      <c r="N3786" s="24">
        <f t="shared" si="295"/>
        <v>2080</v>
      </c>
      <c r="O3786" t="str">
        <f t="shared" si="296"/>
        <v>FACTURA</v>
      </c>
      <c r="P3786" t="str">
        <f t="shared" si="297"/>
        <v>2025</v>
      </c>
      <c r="Q3786" t="str">
        <f t="shared" si="298"/>
        <v>03</v>
      </c>
      <c r="R3786" t="str">
        <f>+IFERROR(VLOOKUP(I3786, Listado!A:B, 2, FALSE()), "COMERCIALIZADORA INTERNACIONAL CARIBBEAN EXOTICS S A")</f>
        <v>COMERCIALIZADORA INTERNACIONAL CARIBBEAN EXOTICS S A</v>
      </c>
      <c r="S3786" s="25">
        <f>+VLOOKUP(E3786, TC!A:D, 2, FALSE())</f>
        <v>4076.7</v>
      </c>
      <c r="T3786" t="str">
        <f t="shared" si="299"/>
        <v>COP</v>
      </c>
    </row>
    <row r="3787" spans="1:20" ht="18.75" hidden="1" customHeight="1" x14ac:dyDescent="0.25">
      <c r="A3787" t="s">
        <v>2406</v>
      </c>
      <c r="B3787" t="s">
        <v>1923</v>
      </c>
      <c r="C3787" t="s">
        <v>1913</v>
      </c>
      <c r="D3787" s="24">
        <v>5829</v>
      </c>
      <c r="E3787" t="s">
        <v>1670</v>
      </c>
      <c r="F3787" t="s">
        <v>99</v>
      </c>
      <c r="G3787" t="s">
        <v>113</v>
      </c>
      <c r="H3787" t="s">
        <v>2024</v>
      </c>
      <c r="I3787" t="s">
        <v>2466</v>
      </c>
      <c r="J3787" t="s">
        <v>1915</v>
      </c>
      <c r="K3787" t="s">
        <v>2021</v>
      </c>
      <c r="L3787" s="24">
        <v>216240</v>
      </c>
      <c r="M3787" s="25">
        <f>+VLOOKUP(E3787, TC!A:D, 4, FALSE())</f>
        <v>1.0927</v>
      </c>
      <c r="N3787" s="24">
        <f t="shared" si="295"/>
        <v>216240</v>
      </c>
      <c r="O3787" t="str">
        <f t="shared" si="296"/>
        <v>FACTURA</v>
      </c>
      <c r="P3787" t="str">
        <f t="shared" si="297"/>
        <v>2025</v>
      </c>
      <c r="Q3787" t="str">
        <f t="shared" si="298"/>
        <v>03</v>
      </c>
      <c r="R3787" t="str">
        <f>+IFERROR(VLOOKUP(I3787, Listado!A:B, 2, FALSE()), "COMERCIALIZADORA INTERNACIONAL CARIBBEAN EXOTICS S A")</f>
        <v>COMERCIALIZADORA INTERNACIONAL CARIBBEAN EXOTICS S A</v>
      </c>
      <c r="S3787" s="25">
        <f>+VLOOKUP(E3787, TC!A:D, 2, FALSE())</f>
        <v>4076.7</v>
      </c>
      <c r="T3787" t="str">
        <f t="shared" si="299"/>
        <v>COP</v>
      </c>
    </row>
    <row r="3788" spans="1:20" ht="18.75" hidden="1" customHeight="1" x14ac:dyDescent="0.25">
      <c r="A3788" t="s">
        <v>2406</v>
      </c>
      <c r="B3788" t="s">
        <v>1923</v>
      </c>
      <c r="C3788" t="s">
        <v>1913</v>
      </c>
      <c r="D3788" s="24">
        <v>5829</v>
      </c>
      <c r="E3788" t="s">
        <v>1670</v>
      </c>
      <c r="F3788" t="s">
        <v>99</v>
      </c>
      <c r="G3788" t="s">
        <v>113</v>
      </c>
      <c r="H3788" t="s">
        <v>2024</v>
      </c>
      <c r="I3788" t="s">
        <v>2466</v>
      </c>
      <c r="J3788" t="s">
        <v>1915</v>
      </c>
      <c r="K3788" t="s">
        <v>2021</v>
      </c>
      <c r="L3788" s="24">
        <v>155840</v>
      </c>
      <c r="M3788" s="25">
        <f>+VLOOKUP(E3788, TC!A:D, 4, FALSE())</f>
        <v>1.0927</v>
      </c>
      <c r="N3788" s="24">
        <f t="shared" si="295"/>
        <v>155840</v>
      </c>
      <c r="O3788" t="str">
        <f t="shared" si="296"/>
        <v>FACTURA</v>
      </c>
      <c r="P3788" t="str">
        <f t="shared" si="297"/>
        <v>2025</v>
      </c>
      <c r="Q3788" t="str">
        <f t="shared" si="298"/>
        <v>03</v>
      </c>
      <c r="R3788" t="str">
        <f>+IFERROR(VLOOKUP(I3788, Listado!A:B, 2, FALSE()), "COMERCIALIZADORA INTERNACIONAL CARIBBEAN EXOTICS S A")</f>
        <v>COMERCIALIZADORA INTERNACIONAL CARIBBEAN EXOTICS S A</v>
      </c>
      <c r="S3788" s="25">
        <f>+VLOOKUP(E3788, TC!A:D, 2, FALSE())</f>
        <v>4076.7</v>
      </c>
      <c r="T3788" t="str">
        <f t="shared" si="299"/>
        <v>COP</v>
      </c>
    </row>
    <row r="3789" spans="1:20" ht="18.75" hidden="1" customHeight="1" x14ac:dyDescent="0.25">
      <c r="A3789" t="s">
        <v>2406</v>
      </c>
      <c r="B3789" t="s">
        <v>1923</v>
      </c>
      <c r="C3789" t="s">
        <v>1913</v>
      </c>
      <c r="D3789" s="24">
        <v>5829</v>
      </c>
      <c r="E3789" t="s">
        <v>1670</v>
      </c>
      <c r="F3789" t="s">
        <v>99</v>
      </c>
      <c r="G3789" t="s">
        <v>113</v>
      </c>
      <c r="H3789" t="s">
        <v>2024</v>
      </c>
      <c r="I3789" t="s">
        <v>2466</v>
      </c>
      <c r="J3789" t="s">
        <v>1915</v>
      </c>
      <c r="K3789" t="s">
        <v>2022</v>
      </c>
      <c r="L3789" s="24">
        <v>86940</v>
      </c>
      <c r="M3789" s="25">
        <f>+VLOOKUP(E3789, TC!A:D, 4, FALSE())</f>
        <v>1.0927</v>
      </c>
      <c r="N3789" s="24">
        <f t="shared" si="295"/>
        <v>86940</v>
      </c>
      <c r="O3789" t="str">
        <f t="shared" si="296"/>
        <v>FACTURA</v>
      </c>
      <c r="P3789" t="str">
        <f t="shared" si="297"/>
        <v>2025</v>
      </c>
      <c r="Q3789" t="str">
        <f t="shared" si="298"/>
        <v>03</v>
      </c>
      <c r="R3789" t="str">
        <f>+IFERROR(VLOOKUP(I3789, Listado!A:B, 2, FALSE()), "COMERCIALIZADORA INTERNACIONAL CARIBBEAN EXOTICS S A")</f>
        <v>COMERCIALIZADORA INTERNACIONAL CARIBBEAN EXOTICS S A</v>
      </c>
      <c r="S3789" s="25">
        <f>+VLOOKUP(E3789, TC!A:D, 2, FALSE())</f>
        <v>4076.7</v>
      </c>
      <c r="T3789" t="str">
        <f t="shared" si="299"/>
        <v>COP</v>
      </c>
    </row>
    <row r="3790" spans="1:20" ht="18.75" hidden="1" customHeight="1" x14ac:dyDescent="0.25">
      <c r="A3790" t="s">
        <v>2406</v>
      </c>
      <c r="B3790" t="s">
        <v>1923</v>
      </c>
      <c r="C3790" t="s">
        <v>1913</v>
      </c>
      <c r="D3790" s="24">
        <v>5829</v>
      </c>
      <c r="E3790" t="s">
        <v>1670</v>
      </c>
      <c r="F3790" t="s">
        <v>99</v>
      </c>
      <c r="G3790" t="s">
        <v>113</v>
      </c>
      <c r="H3790" t="s">
        <v>2024</v>
      </c>
      <c r="I3790" t="s">
        <v>2466</v>
      </c>
      <c r="J3790" t="s">
        <v>1915</v>
      </c>
      <c r="K3790" t="s">
        <v>2022</v>
      </c>
      <c r="L3790" s="24">
        <v>4140</v>
      </c>
      <c r="M3790" s="25">
        <f>+VLOOKUP(E3790, TC!A:D, 4, FALSE())</f>
        <v>1.0927</v>
      </c>
      <c r="N3790" s="24">
        <f t="shared" si="295"/>
        <v>4140</v>
      </c>
      <c r="O3790" t="str">
        <f t="shared" si="296"/>
        <v>FACTURA</v>
      </c>
      <c r="P3790" t="str">
        <f t="shared" si="297"/>
        <v>2025</v>
      </c>
      <c r="Q3790" t="str">
        <f t="shared" si="298"/>
        <v>03</v>
      </c>
      <c r="R3790" t="str">
        <f>+IFERROR(VLOOKUP(I3790, Listado!A:B, 2, FALSE()), "COMERCIALIZADORA INTERNACIONAL CARIBBEAN EXOTICS S A")</f>
        <v>COMERCIALIZADORA INTERNACIONAL CARIBBEAN EXOTICS S A</v>
      </c>
      <c r="S3790" s="25">
        <f>+VLOOKUP(E3790, TC!A:D, 2, FALSE())</f>
        <v>4076.7</v>
      </c>
      <c r="T3790" t="str">
        <f t="shared" si="299"/>
        <v>COP</v>
      </c>
    </row>
    <row r="3791" spans="1:20" ht="18.75" hidden="1" customHeight="1" x14ac:dyDescent="0.25">
      <c r="A3791" t="s">
        <v>2406</v>
      </c>
      <c r="B3791" t="s">
        <v>5</v>
      </c>
      <c r="C3791" t="s">
        <v>1913</v>
      </c>
      <c r="D3791" s="24">
        <v>11324</v>
      </c>
      <c r="E3791" t="s">
        <v>1670</v>
      </c>
      <c r="F3791" t="s">
        <v>128</v>
      </c>
      <c r="G3791" t="s">
        <v>110</v>
      </c>
      <c r="H3791" t="s">
        <v>2531</v>
      </c>
      <c r="I3791" t="s">
        <v>1850</v>
      </c>
      <c r="J3791" t="s">
        <v>1919</v>
      </c>
      <c r="K3791" t="s">
        <v>2040</v>
      </c>
      <c r="L3791" s="24">
        <v>2148</v>
      </c>
      <c r="M3791" s="25">
        <f>+VLOOKUP(E3791, TC!A:D, 4, FALSE())</f>
        <v>1.0927</v>
      </c>
      <c r="N3791" s="24">
        <f t="shared" si="295"/>
        <v>2148</v>
      </c>
      <c r="O3791" t="str">
        <f t="shared" si="296"/>
        <v>FACTURA</v>
      </c>
      <c r="P3791" t="str">
        <f t="shared" si="297"/>
        <v>2025</v>
      </c>
      <c r="Q3791" t="str">
        <f t="shared" si="298"/>
        <v>03</v>
      </c>
      <c r="R3791" t="str">
        <f>+IFERROR(VLOOKUP(I3791, Listado!A:B, 2, FALSE()), "COMERCIALIZADORA INTERNACIONAL CARIBBEAN EXOTICS S A")</f>
        <v>PEREZ MEJIA MARIA PAULINA</v>
      </c>
      <c r="S3791" s="25">
        <f>+VLOOKUP(E3791, TC!A:D, 2, FALSE())</f>
        <v>4076.7</v>
      </c>
      <c r="T3791" t="str">
        <f t="shared" si="299"/>
        <v>USD</v>
      </c>
    </row>
    <row r="3792" spans="1:20" ht="18.75" hidden="1" customHeight="1" x14ac:dyDescent="0.25">
      <c r="A3792" t="s">
        <v>2406</v>
      </c>
      <c r="B3792" t="s">
        <v>5</v>
      </c>
      <c r="C3792" t="s">
        <v>1913</v>
      </c>
      <c r="D3792" s="24">
        <v>11324</v>
      </c>
      <c r="E3792" t="s">
        <v>1670</v>
      </c>
      <c r="F3792" t="s">
        <v>128</v>
      </c>
      <c r="G3792" t="s">
        <v>110</v>
      </c>
      <c r="H3792" t="s">
        <v>2531</v>
      </c>
      <c r="I3792" t="s">
        <v>1850</v>
      </c>
      <c r="J3792" t="s">
        <v>1919</v>
      </c>
      <c r="K3792" t="s">
        <v>12</v>
      </c>
      <c r="L3792" s="24">
        <v>2784</v>
      </c>
      <c r="M3792" s="25">
        <f>+VLOOKUP(E3792, TC!A:D, 4, FALSE())</f>
        <v>1.0927</v>
      </c>
      <c r="N3792" s="24">
        <f t="shared" si="295"/>
        <v>2784</v>
      </c>
      <c r="O3792" t="str">
        <f t="shared" si="296"/>
        <v>FACTURA</v>
      </c>
      <c r="P3792" t="str">
        <f t="shared" si="297"/>
        <v>2025</v>
      </c>
      <c r="Q3792" t="str">
        <f t="shared" si="298"/>
        <v>03</v>
      </c>
      <c r="R3792" t="str">
        <f>+IFERROR(VLOOKUP(I3792, Listado!A:B, 2, FALSE()), "COMERCIALIZADORA INTERNACIONAL CARIBBEAN EXOTICS S A")</f>
        <v>PEREZ MEJIA MARIA PAULINA</v>
      </c>
      <c r="S3792" s="25">
        <f>+VLOOKUP(E3792, TC!A:D, 2, FALSE())</f>
        <v>4076.7</v>
      </c>
      <c r="T3792" t="str">
        <f t="shared" si="299"/>
        <v>USD</v>
      </c>
    </row>
    <row r="3793" spans="1:20" ht="18.75" hidden="1" customHeight="1" x14ac:dyDescent="0.25">
      <c r="A3793" t="s">
        <v>2406</v>
      </c>
      <c r="B3793" t="s">
        <v>5</v>
      </c>
      <c r="C3793" t="s">
        <v>1913</v>
      </c>
      <c r="D3793" s="24">
        <v>11324</v>
      </c>
      <c r="E3793" t="s">
        <v>1670</v>
      </c>
      <c r="F3793" t="s">
        <v>128</v>
      </c>
      <c r="G3793" t="s">
        <v>110</v>
      </c>
      <c r="H3793" t="s">
        <v>2531</v>
      </c>
      <c r="I3793" t="s">
        <v>1850</v>
      </c>
      <c r="J3793" t="s">
        <v>1919</v>
      </c>
      <c r="K3793" t="s">
        <v>31</v>
      </c>
      <c r="L3793" s="24">
        <v>9520</v>
      </c>
      <c r="M3793" s="25">
        <f>+VLOOKUP(E3793, TC!A:D, 4, FALSE())</f>
        <v>1.0927</v>
      </c>
      <c r="N3793" s="24">
        <f t="shared" si="295"/>
        <v>9520</v>
      </c>
      <c r="O3793" t="str">
        <f t="shared" si="296"/>
        <v>FACTURA</v>
      </c>
      <c r="P3793" t="str">
        <f t="shared" si="297"/>
        <v>2025</v>
      </c>
      <c r="Q3793" t="str">
        <f t="shared" si="298"/>
        <v>03</v>
      </c>
      <c r="R3793" t="str">
        <f>+IFERROR(VLOOKUP(I3793, Listado!A:B, 2, FALSE()), "COMERCIALIZADORA INTERNACIONAL CARIBBEAN EXOTICS S A")</f>
        <v>PEREZ MEJIA MARIA PAULINA</v>
      </c>
      <c r="S3793" s="25">
        <f>+VLOOKUP(E3793, TC!A:D, 2, FALSE())</f>
        <v>4076.7</v>
      </c>
      <c r="T3793" t="str">
        <f t="shared" si="299"/>
        <v>USD</v>
      </c>
    </row>
    <row r="3794" spans="1:20" ht="18.75" hidden="1" customHeight="1" x14ac:dyDescent="0.25">
      <c r="A3794" t="s">
        <v>2406</v>
      </c>
      <c r="B3794" t="s">
        <v>5</v>
      </c>
      <c r="C3794" t="s">
        <v>1913</v>
      </c>
      <c r="D3794" s="24">
        <v>11324</v>
      </c>
      <c r="E3794" t="s">
        <v>1670</v>
      </c>
      <c r="F3794" t="s">
        <v>128</v>
      </c>
      <c r="G3794" t="s">
        <v>110</v>
      </c>
      <c r="H3794" t="s">
        <v>2531</v>
      </c>
      <c r="I3794" t="s">
        <v>1850</v>
      </c>
      <c r="J3794" t="s">
        <v>1919</v>
      </c>
      <c r="K3794" t="s">
        <v>1956</v>
      </c>
      <c r="L3794" s="24">
        <v>11660</v>
      </c>
      <c r="M3794" s="25">
        <f>+VLOOKUP(E3794, TC!A:D, 4, FALSE())</f>
        <v>1.0927</v>
      </c>
      <c r="N3794" s="24">
        <f t="shared" si="295"/>
        <v>11660</v>
      </c>
      <c r="O3794" t="str">
        <f t="shared" si="296"/>
        <v>FACTURA</v>
      </c>
      <c r="P3794" t="str">
        <f t="shared" si="297"/>
        <v>2025</v>
      </c>
      <c r="Q3794" t="str">
        <f t="shared" si="298"/>
        <v>03</v>
      </c>
      <c r="R3794" t="str">
        <f>+IFERROR(VLOOKUP(I3794, Listado!A:B, 2, FALSE()), "COMERCIALIZADORA INTERNACIONAL CARIBBEAN EXOTICS S A")</f>
        <v>PEREZ MEJIA MARIA PAULINA</v>
      </c>
      <c r="S3794" s="25">
        <f>+VLOOKUP(E3794, TC!A:D, 2, FALSE())</f>
        <v>4076.7</v>
      </c>
      <c r="T3794" t="str">
        <f t="shared" si="299"/>
        <v>USD</v>
      </c>
    </row>
    <row r="3795" spans="1:20" ht="18.75" hidden="1" customHeight="1" x14ac:dyDescent="0.25">
      <c r="A3795" t="s">
        <v>2406</v>
      </c>
      <c r="B3795" t="s">
        <v>5</v>
      </c>
      <c r="C3795" t="s">
        <v>1913</v>
      </c>
      <c r="D3795" s="24">
        <v>11324</v>
      </c>
      <c r="E3795" t="s">
        <v>1670</v>
      </c>
      <c r="F3795" t="s">
        <v>128</v>
      </c>
      <c r="G3795" t="s">
        <v>110</v>
      </c>
      <c r="H3795" t="s">
        <v>2531</v>
      </c>
      <c r="I3795" t="s">
        <v>1850</v>
      </c>
      <c r="J3795" t="s">
        <v>1919</v>
      </c>
      <c r="K3795" t="s">
        <v>34</v>
      </c>
      <c r="L3795" s="24">
        <v>5376</v>
      </c>
      <c r="M3795" s="25">
        <f>+VLOOKUP(E3795, TC!A:D, 4, FALSE())</f>
        <v>1.0927</v>
      </c>
      <c r="N3795" s="24">
        <f t="shared" si="295"/>
        <v>5376</v>
      </c>
      <c r="O3795" t="str">
        <f t="shared" si="296"/>
        <v>FACTURA</v>
      </c>
      <c r="P3795" t="str">
        <f t="shared" si="297"/>
        <v>2025</v>
      </c>
      <c r="Q3795" t="str">
        <f t="shared" si="298"/>
        <v>03</v>
      </c>
      <c r="R3795" t="str">
        <f>+IFERROR(VLOOKUP(I3795, Listado!A:B, 2, FALSE()), "COMERCIALIZADORA INTERNACIONAL CARIBBEAN EXOTICS S A")</f>
        <v>PEREZ MEJIA MARIA PAULINA</v>
      </c>
      <c r="S3795" s="25">
        <f>+VLOOKUP(E3795, TC!A:D, 2, FALSE())</f>
        <v>4076.7</v>
      </c>
      <c r="T3795" t="str">
        <f t="shared" si="299"/>
        <v>USD</v>
      </c>
    </row>
    <row r="3796" spans="1:20" ht="18.75" hidden="1" customHeight="1" x14ac:dyDescent="0.25">
      <c r="A3796" t="s">
        <v>2406</v>
      </c>
      <c r="B3796" t="s">
        <v>5</v>
      </c>
      <c r="C3796" t="s">
        <v>1913</v>
      </c>
      <c r="D3796" s="24">
        <v>11325</v>
      </c>
      <c r="E3796" t="s">
        <v>1670</v>
      </c>
      <c r="F3796" t="s">
        <v>128</v>
      </c>
      <c r="G3796" t="s">
        <v>110</v>
      </c>
      <c r="H3796" t="s">
        <v>2532</v>
      </c>
      <c r="I3796" t="s">
        <v>1851</v>
      </c>
      <c r="J3796" t="s">
        <v>1940</v>
      </c>
      <c r="K3796" t="s">
        <v>19</v>
      </c>
      <c r="L3796" s="24">
        <v>2848</v>
      </c>
      <c r="M3796" s="25">
        <f>+VLOOKUP(E3796, TC!A:D, 4, FALSE())</f>
        <v>1.0927</v>
      </c>
      <c r="N3796" s="24">
        <f t="shared" si="295"/>
        <v>2848</v>
      </c>
      <c r="O3796" t="str">
        <f t="shared" si="296"/>
        <v>FACTURA</v>
      </c>
      <c r="P3796" t="str">
        <f t="shared" si="297"/>
        <v>2025</v>
      </c>
      <c r="Q3796" t="str">
        <f t="shared" si="298"/>
        <v>03</v>
      </c>
      <c r="R3796" t="str">
        <f>+IFERROR(VLOOKUP(I3796, Listado!A:B, 2, FALSE()), "COMERCIALIZADORA INTERNACIONAL CARIBBEAN EXOTICS S A")</f>
        <v>PEREZ MEJIA MARIA PAULINA</v>
      </c>
      <c r="S3796" s="25">
        <f>+VLOOKUP(E3796, TC!A:D, 2, FALSE())</f>
        <v>4076.7</v>
      </c>
      <c r="T3796" t="str">
        <f t="shared" si="299"/>
        <v>USD</v>
      </c>
    </row>
    <row r="3797" spans="1:20" ht="18.75" hidden="1" customHeight="1" x14ac:dyDescent="0.25">
      <c r="A3797" t="s">
        <v>2406</v>
      </c>
      <c r="B3797" t="s">
        <v>5</v>
      </c>
      <c r="C3797" t="s">
        <v>1913</v>
      </c>
      <c r="D3797" s="24">
        <v>11325</v>
      </c>
      <c r="E3797" t="s">
        <v>1670</v>
      </c>
      <c r="F3797" t="s">
        <v>128</v>
      </c>
      <c r="G3797" t="s">
        <v>110</v>
      </c>
      <c r="H3797" t="s">
        <v>2532</v>
      </c>
      <c r="I3797" t="s">
        <v>1851</v>
      </c>
      <c r="J3797" t="s">
        <v>1940</v>
      </c>
      <c r="K3797" t="s">
        <v>42</v>
      </c>
      <c r="L3797" s="24">
        <v>3836</v>
      </c>
      <c r="M3797" s="25">
        <f>+VLOOKUP(E3797, TC!A:D, 4, FALSE())</f>
        <v>1.0927</v>
      </c>
      <c r="N3797" s="24">
        <f t="shared" si="295"/>
        <v>3836</v>
      </c>
      <c r="O3797" t="str">
        <f t="shared" si="296"/>
        <v>FACTURA</v>
      </c>
      <c r="P3797" t="str">
        <f t="shared" si="297"/>
        <v>2025</v>
      </c>
      <c r="Q3797" t="str">
        <f t="shared" si="298"/>
        <v>03</v>
      </c>
      <c r="R3797" t="str">
        <f>+IFERROR(VLOOKUP(I3797, Listado!A:B, 2, FALSE()), "COMERCIALIZADORA INTERNACIONAL CARIBBEAN EXOTICS S A")</f>
        <v>PEREZ MEJIA MARIA PAULINA</v>
      </c>
      <c r="S3797" s="25">
        <f>+VLOOKUP(E3797, TC!A:D, 2, FALSE())</f>
        <v>4076.7</v>
      </c>
      <c r="T3797" t="str">
        <f t="shared" si="299"/>
        <v>USD</v>
      </c>
    </row>
    <row r="3798" spans="1:20" ht="18.75" hidden="1" customHeight="1" x14ac:dyDescent="0.25">
      <c r="A3798" t="s">
        <v>2406</v>
      </c>
      <c r="B3798" t="s">
        <v>5</v>
      </c>
      <c r="C3798" t="s">
        <v>1913</v>
      </c>
      <c r="D3798" s="24">
        <v>11325</v>
      </c>
      <c r="E3798" t="s">
        <v>1670</v>
      </c>
      <c r="F3798" t="s">
        <v>128</v>
      </c>
      <c r="G3798" t="s">
        <v>110</v>
      </c>
      <c r="H3798" t="s">
        <v>2532</v>
      </c>
      <c r="I3798" t="s">
        <v>1851</v>
      </c>
      <c r="J3798" t="s">
        <v>1940</v>
      </c>
      <c r="K3798" t="s">
        <v>50</v>
      </c>
      <c r="L3798" s="24">
        <v>2368.8000000000002</v>
      </c>
      <c r="M3798" s="25">
        <f>+VLOOKUP(E3798, TC!A:D, 4, FALSE())</f>
        <v>1.0927</v>
      </c>
      <c r="N3798" s="24">
        <f t="shared" si="295"/>
        <v>2368.8000000000002</v>
      </c>
      <c r="O3798" t="str">
        <f t="shared" si="296"/>
        <v>FACTURA</v>
      </c>
      <c r="P3798" t="str">
        <f t="shared" si="297"/>
        <v>2025</v>
      </c>
      <c r="Q3798" t="str">
        <f t="shared" si="298"/>
        <v>03</v>
      </c>
      <c r="R3798" t="str">
        <f>+IFERROR(VLOOKUP(I3798, Listado!A:B, 2, FALSE()), "COMERCIALIZADORA INTERNACIONAL CARIBBEAN EXOTICS S A")</f>
        <v>PEREZ MEJIA MARIA PAULINA</v>
      </c>
      <c r="S3798" s="25">
        <f>+VLOOKUP(E3798, TC!A:D, 2, FALSE())</f>
        <v>4076.7</v>
      </c>
      <c r="T3798" t="str">
        <f t="shared" si="299"/>
        <v>USD</v>
      </c>
    </row>
    <row r="3799" spans="1:20" ht="18.75" hidden="1" customHeight="1" x14ac:dyDescent="0.25">
      <c r="A3799" t="s">
        <v>2406</v>
      </c>
      <c r="B3799" t="s">
        <v>5</v>
      </c>
      <c r="C3799" t="s">
        <v>1913</v>
      </c>
      <c r="D3799" s="24">
        <v>11326</v>
      </c>
      <c r="E3799" t="s">
        <v>1670</v>
      </c>
      <c r="F3799" t="s">
        <v>128</v>
      </c>
      <c r="G3799" t="s">
        <v>110</v>
      </c>
      <c r="I3799" t="s">
        <v>1850</v>
      </c>
      <c r="J3799" t="s">
        <v>1919</v>
      </c>
      <c r="K3799" t="s">
        <v>1918</v>
      </c>
      <c r="L3799" s="24">
        <v>168</v>
      </c>
      <c r="M3799" s="25">
        <f>+VLOOKUP(E3799, TC!A:D, 4, FALSE())</f>
        <v>1.0927</v>
      </c>
      <c r="N3799" s="24">
        <f t="shared" si="295"/>
        <v>168</v>
      </c>
      <c r="O3799" t="str">
        <f t="shared" si="296"/>
        <v>FACTURA</v>
      </c>
      <c r="P3799" t="str">
        <f t="shared" si="297"/>
        <v>2025</v>
      </c>
      <c r="Q3799" t="str">
        <f t="shared" si="298"/>
        <v>03</v>
      </c>
      <c r="R3799" t="str">
        <f>+IFERROR(VLOOKUP(I3799, Listado!A:B, 2, FALSE()), "COMERCIALIZADORA INTERNACIONAL CARIBBEAN EXOTICS S A")</f>
        <v>PEREZ MEJIA MARIA PAULINA</v>
      </c>
      <c r="S3799" s="25">
        <f>+VLOOKUP(E3799, TC!A:D, 2, FALSE())</f>
        <v>4076.7</v>
      </c>
      <c r="T3799" t="str">
        <f t="shared" si="299"/>
        <v>USD</v>
      </c>
    </row>
    <row r="3800" spans="1:20" ht="18.75" hidden="1" customHeight="1" x14ac:dyDescent="0.25">
      <c r="A3800" t="s">
        <v>2406</v>
      </c>
      <c r="B3800" t="s">
        <v>5</v>
      </c>
      <c r="C3800" t="s">
        <v>1913</v>
      </c>
      <c r="D3800" s="24">
        <v>11326</v>
      </c>
      <c r="E3800" t="s">
        <v>1670</v>
      </c>
      <c r="F3800" t="s">
        <v>128</v>
      </c>
      <c r="G3800" t="s">
        <v>110</v>
      </c>
      <c r="I3800" t="s">
        <v>1850</v>
      </c>
      <c r="J3800" t="s">
        <v>1919</v>
      </c>
      <c r="K3800" t="s">
        <v>1918</v>
      </c>
      <c r="L3800" s="24">
        <v>180</v>
      </c>
      <c r="M3800" s="25">
        <f>+VLOOKUP(E3800, TC!A:D, 4, FALSE())</f>
        <v>1.0927</v>
      </c>
      <c r="N3800" s="24">
        <f t="shared" si="295"/>
        <v>180</v>
      </c>
      <c r="O3800" t="str">
        <f t="shared" si="296"/>
        <v>FACTURA</v>
      </c>
      <c r="P3800" t="str">
        <f t="shared" si="297"/>
        <v>2025</v>
      </c>
      <c r="Q3800" t="str">
        <f t="shared" si="298"/>
        <v>03</v>
      </c>
      <c r="R3800" t="str">
        <f>+IFERROR(VLOOKUP(I3800, Listado!A:B, 2, FALSE()), "COMERCIALIZADORA INTERNACIONAL CARIBBEAN EXOTICS S A")</f>
        <v>PEREZ MEJIA MARIA PAULINA</v>
      </c>
      <c r="S3800" s="25">
        <f>+VLOOKUP(E3800, TC!A:D, 2, FALSE())</f>
        <v>4076.7</v>
      </c>
      <c r="T3800" t="str">
        <f t="shared" si="299"/>
        <v>USD</v>
      </c>
    </row>
    <row r="3801" spans="1:20" ht="18.75" hidden="1" customHeight="1" x14ac:dyDescent="0.25">
      <c r="A3801" t="s">
        <v>2406</v>
      </c>
      <c r="B3801" t="s">
        <v>1923</v>
      </c>
      <c r="C3801" t="s">
        <v>1913</v>
      </c>
      <c r="D3801" s="24">
        <v>5830</v>
      </c>
      <c r="E3801" t="s">
        <v>1670</v>
      </c>
      <c r="F3801" t="s">
        <v>128</v>
      </c>
      <c r="G3801" t="s">
        <v>108</v>
      </c>
      <c r="H3801" t="s">
        <v>1947</v>
      </c>
      <c r="I3801" t="s">
        <v>1857</v>
      </c>
      <c r="J3801" t="s">
        <v>1948</v>
      </c>
      <c r="K3801" t="s">
        <v>1928</v>
      </c>
      <c r="L3801" s="24">
        <v>2599.39</v>
      </c>
      <c r="M3801" s="25">
        <f>+VLOOKUP(E3801, TC!A:D, 4, FALSE())</f>
        <v>1.0927</v>
      </c>
      <c r="N3801" s="24">
        <f t="shared" si="295"/>
        <v>2599.39</v>
      </c>
      <c r="O3801" t="str">
        <f t="shared" si="296"/>
        <v>FACTURA</v>
      </c>
      <c r="P3801" t="str">
        <f t="shared" si="297"/>
        <v>2025</v>
      </c>
      <c r="Q3801" t="str">
        <f t="shared" si="298"/>
        <v>03</v>
      </c>
      <c r="R3801" t="str">
        <f>+IFERROR(VLOOKUP(I3801, Listado!A:B, 2, FALSE()), "COMERCIALIZADORA INTERNACIONAL CARIBBEAN EXOTICS S A")</f>
        <v>PIEDRAHITA PEREZ MARIANA</v>
      </c>
      <c r="S3801" s="25">
        <f>+VLOOKUP(E3801, TC!A:D, 2, FALSE())</f>
        <v>4076.7</v>
      </c>
      <c r="T3801" t="str">
        <f t="shared" si="299"/>
        <v>USD</v>
      </c>
    </row>
    <row r="3802" spans="1:20" ht="18.75" hidden="1" customHeight="1" x14ac:dyDescent="0.25">
      <c r="A3802" t="s">
        <v>2406</v>
      </c>
      <c r="B3802" t="s">
        <v>1923</v>
      </c>
      <c r="C3802" t="s">
        <v>1913</v>
      </c>
      <c r="D3802" s="24">
        <v>5830</v>
      </c>
      <c r="E3802" t="s">
        <v>1670</v>
      </c>
      <c r="F3802" t="s">
        <v>128</v>
      </c>
      <c r="G3802" t="s">
        <v>108</v>
      </c>
      <c r="H3802" t="s">
        <v>1947</v>
      </c>
      <c r="I3802" t="s">
        <v>1857</v>
      </c>
      <c r="J3802" t="s">
        <v>1948</v>
      </c>
      <c r="K3802" t="s">
        <v>1949</v>
      </c>
      <c r="L3802" s="24">
        <v>3400</v>
      </c>
      <c r="M3802" s="25">
        <f>+VLOOKUP(E3802, TC!A:D, 4, FALSE())</f>
        <v>1.0927</v>
      </c>
      <c r="N3802" s="24">
        <f t="shared" si="295"/>
        <v>3400</v>
      </c>
      <c r="O3802" t="str">
        <f t="shared" si="296"/>
        <v>FACTURA</v>
      </c>
      <c r="P3802" t="str">
        <f t="shared" si="297"/>
        <v>2025</v>
      </c>
      <c r="Q3802" t="str">
        <f t="shared" si="298"/>
        <v>03</v>
      </c>
      <c r="R3802" t="str">
        <f>+IFERROR(VLOOKUP(I3802, Listado!A:B, 2, FALSE()), "COMERCIALIZADORA INTERNACIONAL CARIBBEAN EXOTICS S A")</f>
        <v>PIEDRAHITA PEREZ MARIANA</v>
      </c>
      <c r="S3802" s="25">
        <f>+VLOOKUP(E3802, TC!A:D, 2, FALSE())</f>
        <v>4076.7</v>
      </c>
      <c r="T3802" t="str">
        <f t="shared" si="299"/>
        <v>USD</v>
      </c>
    </row>
    <row r="3803" spans="1:20" ht="18.75" hidden="1" customHeight="1" x14ac:dyDescent="0.25">
      <c r="A3803" t="s">
        <v>2406</v>
      </c>
      <c r="B3803" t="s">
        <v>1923</v>
      </c>
      <c r="C3803" t="s">
        <v>1913</v>
      </c>
      <c r="D3803" s="24">
        <v>5831</v>
      </c>
      <c r="E3803" t="s">
        <v>1670</v>
      </c>
      <c r="F3803" t="s">
        <v>128</v>
      </c>
      <c r="G3803" t="s">
        <v>110</v>
      </c>
      <c r="H3803" t="s">
        <v>2533</v>
      </c>
      <c r="I3803" t="s">
        <v>1883</v>
      </c>
      <c r="J3803" t="s">
        <v>1984</v>
      </c>
      <c r="K3803" t="s">
        <v>1928</v>
      </c>
      <c r="L3803" s="24">
        <v>2526</v>
      </c>
      <c r="M3803" s="25">
        <f>+VLOOKUP(E3803, TC!A:D, 4, FALSE())</f>
        <v>1.0927</v>
      </c>
      <c r="N3803" s="24">
        <f t="shared" si="295"/>
        <v>2526</v>
      </c>
      <c r="O3803" t="str">
        <f t="shared" si="296"/>
        <v>FACTURA</v>
      </c>
      <c r="P3803" t="str">
        <f t="shared" si="297"/>
        <v>2025</v>
      </c>
      <c r="Q3803" t="str">
        <f t="shared" si="298"/>
        <v>03</v>
      </c>
      <c r="R3803" t="str">
        <f>+IFERROR(VLOOKUP(I3803, Listado!A:B, 2, FALSE()), "COMERCIALIZADORA INTERNACIONAL CARIBBEAN EXOTICS S A")</f>
        <v>PEREZ MEJIA MARIA PAULINA</v>
      </c>
      <c r="S3803" s="25">
        <f>+VLOOKUP(E3803, TC!A:D, 2, FALSE())</f>
        <v>4076.7</v>
      </c>
      <c r="T3803" t="str">
        <f t="shared" si="299"/>
        <v>USD</v>
      </c>
    </row>
    <row r="3804" spans="1:20" ht="18.75" hidden="1" customHeight="1" x14ac:dyDescent="0.25">
      <c r="A3804" t="s">
        <v>2406</v>
      </c>
      <c r="B3804" t="s">
        <v>1923</v>
      </c>
      <c r="C3804" t="s">
        <v>1913</v>
      </c>
      <c r="D3804" s="24">
        <v>5831</v>
      </c>
      <c r="E3804" t="s">
        <v>1670</v>
      </c>
      <c r="F3804" t="s">
        <v>128</v>
      </c>
      <c r="G3804" t="s">
        <v>110</v>
      </c>
      <c r="H3804" t="s">
        <v>2533</v>
      </c>
      <c r="I3804" t="s">
        <v>1883</v>
      </c>
      <c r="J3804" t="s">
        <v>1984</v>
      </c>
      <c r="K3804" t="s">
        <v>2197</v>
      </c>
      <c r="L3804" s="24">
        <v>3011.8</v>
      </c>
      <c r="M3804" s="25">
        <f>+VLOOKUP(E3804, TC!A:D, 4, FALSE())</f>
        <v>1.0927</v>
      </c>
      <c r="N3804" s="24">
        <f t="shared" si="295"/>
        <v>3011.8</v>
      </c>
      <c r="O3804" t="str">
        <f t="shared" si="296"/>
        <v>FACTURA</v>
      </c>
      <c r="P3804" t="str">
        <f t="shared" si="297"/>
        <v>2025</v>
      </c>
      <c r="Q3804" t="str">
        <f t="shared" si="298"/>
        <v>03</v>
      </c>
      <c r="R3804" t="str">
        <f>+IFERROR(VLOOKUP(I3804, Listado!A:B, 2, FALSE()), "COMERCIALIZADORA INTERNACIONAL CARIBBEAN EXOTICS S A")</f>
        <v>PEREZ MEJIA MARIA PAULINA</v>
      </c>
      <c r="S3804" s="25">
        <f>+VLOOKUP(E3804, TC!A:D, 2, FALSE())</f>
        <v>4076.7</v>
      </c>
      <c r="T3804" t="str">
        <f t="shared" si="299"/>
        <v>USD</v>
      </c>
    </row>
    <row r="3805" spans="1:20" ht="18.75" hidden="1" customHeight="1" x14ac:dyDescent="0.25">
      <c r="A3805" t="s">
        <v>2406</v>
      </c>
      <c r="B3805" t="s">
        <v>1923</v>
      </c>
      <c r="C3805" t="s">
        <v>1913</v>
      </c>
      <c r="D3805" s="24">
        <v>5831</v>
      </c>
      <c r="E3805" t="s">
        <v>1670</v>
      </c>
      <c r="F3805" t="s">
        <v>128</v>
      </c>
      <c r="G3805" t="s">
        <v>110</v>
      </c>
      <c r="H3805" t="s">
        <v>2533</v>
      </c>
      <c r="I3805" t="s">
        <v>1883</v>
      </c>
      <c r="J3805" t="s">
        <v>1984</v>
      </c>
      <c r="K3805" t="s">
        <v>2382</v>
      </c>
      <c r="L3805" s="24">
        <v>2363.6</v>
      </c>
      <c r="M3805" s="25">
        <f>+VLOOKUP(E3805, TC!A:D, 4, FALSE())</f>
        <v>1.0927</v>
      </c>
      <c r="N3805" s="24">
        <f t="shared" si="295"/>
        <v>2363.6</v>
      </c>
      <c r="O3805" t="str">
        <f t="shared" si="296"/>
        <v>FACTURA</v>
      </c>
      <c r="P3805" t="str">
        <f t="shared" si="297"/>
        <v>2025</v>
      </c>
      <c r="Q3805" t="str">
        <f t="shared" si="298"/>
        <v>03</v>
      </c>
      <c r="R3805" t="str">
        <f>+IFERROR(VLOOKUP(I3805, Listado!A:B, 2, FALSE()), "COMERCIALIZADORA INTERNACIONAL CARIBBEAN EXOTICS S A")</f>
        <v>PEREZ MEJIA MARIA PAULINA</v>
      </c>
      <c r="S3805" s="25">
        <f>+VLOOKUP(E3805, TC!A:D, 2, FALSE())</f>
        <v>4076.7</v>
      </c>
      <c r="T3805" t="str">
        <f t="shared" si="299"/>
        <v>USD</v>
      </c>
    </row>
    <row r="3806" spans="1:20" ht="18.75" hidden="1" customHeight="1" x14ac:dyDescent="0.25">
      <c r="A3806" t="s">
        <v>2406</v>
      </c>
      <c r="B3806" t="s">
        <v>5</v>
      </c>
      <c r="C3806" t="s">
        <v>1913</v>
      </c>
      <c r="D3806" s="24">
        <v>11327</v>
      </c>
      <c r="E3806" t="s">
        <v>1671</v>
      </c>
      <c r="F3806" t="s">
        <v>128</v>
      </c>
      <c r="G3806" t="s">
        <v>110</v>
      </c>
      <c r="I3806" t="s">
        <v>1850</v>
      </c>
      <c r="J3806" t="s">
        <v>1919</v>
      </c>
      <c r="K3806" t="s">
        <v>1918</v>
      </c>
      <c r="L3806" s="24">
        <v>45</v>
      </c>
      <c r="M3806" s="25">
        <f>+VLOOKUP(E3806, TC!A:D, 4, FALSE())</f>
        <v>1.0876999997576362</v>
      </c>
      <c r="N3806" s="24">
        <f t="shared" si="295"/>
        <v>45</v>
      </c>
      <c r="O3806" t="str">
        <f t="shared" si="296"/>
        <v>FACTURA</v>
      </c>
      <c r="P3806" t="str">
        <f t="shared" si="297"/>
        <v>2025</v>
      </c>
      <c r="Q3806" t="str">
        <f t="shared" si="298"/>
        <v>03</v>
      </c>
      <c r="R3806" t="str">
        <f>+IFERROR(VLOOKUP(I3806, Listado!A:B, 2, FALSE()), "COMERCIALIZADORA INTERNACIONAL CARIBBEAN EXOTICS S A")</f>
        <v>PEREZ MEJIA MARIA PAULINA</v>
      </c>
      <c r="S3806" s="25">
        <f>+VLOOKUP(E3806, TC!A:D, 2, FALSE())</f>
        <v>4126.03</v>
      </c>
      <c r="T3806" t="str">
        <f t="shared" si="299"/>
        <v>USD</v>
      </c>
    </row>
    <row r="3807" spans="1:20" ht="18.75" hidden="1" customHeight="1" x14ac:dyDescent="0.25">
      <c r="A3807" t="s">
        <v>2406</v>
      </c>
      <c r="B3807" t="s">
        <v>5</v>
      </c>
      <c r="C3807" t="s">
        <v>1913</v>
      </c>
      <c r="D3807" s="24">
        <v>11328</v>
      </c>
      <c r="E3807" t="s">
        <v>1671</v>
      </c>
      <c r="F3807" t="s">
        <v>128</v>
      </c>
      <c r="G3807" t="s">
        <v>110</v>
      </c>
      <c r="H3807" t="s">
        <v>2534</v>
      </c>
      <c r="I3807" t="s">
        <v>1850</v>
      </c>
      <c r="J3807" t="s">
        <v>1919</v>
      </c>
      <c r="K3807" t="s">
        <v>2040</v>
      </c>
      <c r="L3807" s="24">
        <v>2148</v>
      </c>
      <c r="M3807" s="25">
        <f>+VLOOKUP(E3807, TC!A:D, 4, FALSE())</f>
        <v>1.0876999997576362</v>
      </c>
      <c r="N3807" s="24">
        <f t="shared" si="295"/>
        <v>2148</v>
      </c>
      <c r="O3807" t="str">
        <f t="shared" si="296"/>
        <v>FACTURA</v>
      </c>
      <c r="P3807" t="str">
        <f t="shared" si="297"/>
        <v>2025</v>
      </c>
      <c r="Q3807" t="str">
        <f t="shared" si="298"/>
        <v>03</v>
      </c>
      <c r="R3807" t="str">
        <f>+IFERROR(VLOOKUP(I3807, Listado!A:B, 2, FALSE()), "COMERCIALIZADORA INTERNACIONAL CARIBBEAN EXOTICS S A")</f>
        <v>PEREZ MEJIA MARIA PAULINA</v>
      </c>
      <c r="S3807" s="25">
        <f>+VLOOKUP(E3807, TC!A:D, 2, FALSE())</f>
        <v>4126.03</v>
      </c>
      <c r="T3807" t="str">
        <f t="shared" si="299"/>
        <v>USD</v>
      </c>
    </row>
    <row r="3808" spans="1:20" ht="18.75" hidden="1" customHeight="1" x14ac:dyDescent="0.25">
      <c r="A3808" t="s">
        <v>2406</v>
      </c>
      <c r="B3808" t="s">
        <v>5</v>
      </c>
      <c r="C3808" t="s">
        <v>1913</v>
      </c>
      <c r="D3808" s="24">
        <v>11328</v>
      </c>
      <c r="E3808" t="s">
        <v>1671</v>
      </c>
      <c r="F3808" t="s">
        <v>128</v>
      </c>
      <c r="G3808" t="s">
        <v>110</v>
      </c>
      <c r="H3808" t="s">
        <v>2534</v>
      </c>
      <c r="I3808" t="s">
        <v>1850</v>
      </c>
      <c r="J3808" t="s">
        <v>1919</v>
      </c>
      <c r="K3808" t="s">
        <v>12</v>
      </c>
      <c r="L3808" s="24">
        <v>2912</v>
      </c>
      <c r="M3808" s="25">
        <f>+VLOOKUP(E3808, TC!A:D, 4, FALSE())</f>
        <v>1.0876999997576362</v>
      </c>
      <c r="N3808" s="24">
        <f t="shared" si="295"/>
        <v>2912</v>
      </c>
      <c r="O3808" t="str">
        <f t="shared" si="296"/>
        <v>FACTURA</v>
      </c>
      <c r="P3808" t="str">
        <f t="shared" si="297"/>
        <v>2025</v>
      </c>
      <c r="Q3808" t="str">
        <f t="shared" si="298"/>
        <v>03</v>
      </c>
      <c r="R3808" t="str">
        <f>+IFERROR(VLOOKUP(I3808, Listado!A:B, 2, FALSE()), "COMERCIALIZADORA INTERNACIONAL CARIBBEAN EXOTICS S A")</f>
        <v>PEREZ MEJIA MARIA PAULINA</v>
      </c>
      <c r="S3808" s="25">
        <f>+VLOOKUP(E3808, TC!A:D, 2, FALSE())</f>
        <v>4126.03</v>
      </c>
      <c r="T3808" t="str">
        <f t="shared" si="299"/>
        <v>USD</v>
      </c>
    </row>
    <row r="3809" spans="1:20" ht="18.75" hidden="1" customHeight="1" x14ac:dyDescent="0.25">
      <c r="A3809" t="s">
        <v>2406</v>
      </c>
      <c r="B3809" t="s">
        <v>5</v>
      </c>
      <c r="C3809" t="s">
        <v>1913</v>
      </c>
      <c r="D3809" s="24">
        <v>11328</v>
      </c>
      <c r="E3809" t="s">
        <v>1671</v>
      </c>
      <c r="F3809" t="s">
        <v>128</v>
      </c>
      <c r="G3809" t="s">
        <v>110</v>
      </c>
      <c r="H3809" t="s">
        <v>2534</v>
      </c>
      <c r="I3809" t="s">
        <v>1850</v>
      </c>
      <c r="J3809" t="s">
        <v>1919</v>
      </c>
      <c r="K3809" t="s">
        <v>31</v>
      </c>
      <c r="L3809" s="24">
        <v>9520</v>
      </c>
      <c r="M3809" s="25">
        <f>+VLOOKUP(E3809, TC!A:D, 4, FALSE())</f>
        <v>1.0876999997576362</v>
      </c>
      <c r="N3809" s="24">
        <f t="shared" si="295"/>
        <v>9520</v>
      </c>
      <c r="O3809" t="str">
        <f t="shared" si="296"/>
        <v>FACTURA</v>
      </c>
      <c r="P3809" t="str">
        <f t="shared" si="297"/>
        <v>2025</v>
      </c>
      <c r="Q3809" t="str">
        <f t="shared" si="298"/>
        <v>03</v>
      </c>
      <c r="R3809" t="str">
        <f>+IFERROR(VLOOKUP(I3809, Listado!A:B, 2, FALSE()), "COMERCIALIZADORA INTERNACIONAL CARIBBEAN EXOTICS S A")</f>
        <v>PEREZ MEJIA MARIA PAULINA</v>
      </c>
      <c r="S3809" s="25">
        <f>+VLOOKUP(E3809, TC!A:D, 2, FALSE())</f>
        <v>4126.03</v>
      </c>
      <c r="T3809" t="str">
        <f t="shared" si="299"/>
        <v>USD</v>
      </c>
    </row>
    <row r="3810" spans="1:20" ht="18.75" hidden="1" customHeight="1" x14ac:dyDescent="0.25">
      <c r="A3810" t="s">
        <v>2406</v>
      </c>
      <c r="B3810" t="s">
        <v>5</v>
      </c>
      <c r="C3810" t="s">
        <v>1913</v>
      </c>
      <c r="D3810" s="24">
        <v>11328</v>
      </c>
      <c r="E3810" t="s">
        <v>1671</v>
      </c>
      <c r="F3810" t="s">
        <v>128</v>
      </c>
      <c r="G3810" t="s">
        <v>110</v>
      </c>
      <c r="H3810" t="s">
        <v>2534</v>
      </c>
      <c r="I3810" t="s">
        <v>1850</v>
      </c>
      <c r="J3810" t="s">
        <v>1919</v>
      </c>
      <c r="K3810" t="s">
        <v>1956</v>
      </c>
      <c r="L3810" s="24">
        <v>11660</v>
      </c>
      <c r="M3810" s="25">
        <f>+VLOOKUP(E3810, TC!A:D, 4, FALSE())</f>
        <v>1.0876999997576362</v>
      </c>
      <c r="N3810" s="24">
        <f t="shared" si="295"/>
        <v>11660</v>
      </c>
      <c r="O3810" t="str">
        <f t="shared" si="296"/>
        <v>FACTURA</v>
      </c>
      <c r="P3810" t="str">
        <f t="shared" si="297"/>
        <v>2025</v>
      </c>
      <c r="Q3810" t="str">
        <f t="shared" si="298"/>
        <v>03</v>
      </c>
      <c r="R3810" t="str">
        <f>+IFERROR(VLOOKUP(I3810, Listado!A:B, 2, FALSE()), "COMERCIALIZADORA INTERNACIONAL CARIBBEAN EXOTICS S A")</f>
        <v>PEREZ MEJIA MARIA PAULINA</v>
      </c>
      <c r="S3810" s="25">
        <f>+VLOOKUP(E3810, TC!A:D, 2, FALSE())</f>
        <v>4126.03</v>
      </c>
      <c r="T3810" t="str">
        <f t="shared" si="299"/>
        <v>USD</v>
      </c>
    </row>
    <row r="3811" spans="1:20" ht="18.75" hidden="1" customHeight="1" x14ac:dyDescent="0.25">
      <c r="A3811" t="s">
        <v>2406</v>
      </c>
      <c r="B3811" t="s">
        <v>5</v>
      </c>
      <c r="C3811" t="s">
        <v>1913</v>
      </c>
      <c r="D3811" s="24">
        <v>11328</v>
      </c>
      <c r="E3811" t="s">
        <v>1671</v>
      </c>
      <c r="F3811" t="s">
        <v>128</v>
      </c>
      <c r="G3811" t="s">
        <v>110</v>
      </c>
      <c r="H3811" t="s">
        <v>2534</v>
      </c>
      <c r="I3811" t="s">
        <v>1850</v>
      </c>
      <c r="J3811" t="s">
        <v>1919</v>
      </c>
      <c r="K3811" t="s">
        <v>34</v>
      </c>
      <c r="L3811" s="24">
        <v>5376</v>
      </c>
      <c r="M3811" s="25">
        <f>+VLOOKUP(E3811, TC!A:D, 4, FALSE())</f>
        <v>1.0876999997576362</v>
      </c>
      <c r="N3811" s="24">
        <f t="shared" si="295"/>
        <v>5376</v>
      </c>
      <c r="O3811" t="str">
        <f t="shared" si="296"/>
        <v>FACTURA</v>
      </c>
      <c r="P3811" t="str">
        <f t="shared" si="297"/>
        <v>2025</v>
      </c>
      <c r="Q3811" t="str">
        <f t="shared" si="298"/>
        <v>03</v>
      </c>
      <c r="R3811" t="str">
        <f>+IFERROR(VLOOKUP(I3811, Listado!A:B, 2, FALSE()), "COMERCIALIZADORA INTERNACIONAL CARIBBEAN EXOTICS S A")</f>
        <v>PEREZ MEJIA MARIA PAULINA</v>
      </c>
      <c r="S3811" s="25">
        <f>+VLOOKUP(E3811, TC!A:D, 2, FALSE())</f>
        <v>4126.03</v>
      </c>
      <c r="T3811" t="str">
        <f t="shared" si="299"/>
        <v>USD</v>
      </c>
    </row>
    <row r="3812" spans="1:20" ht="18.75" hidden="1" customHeight="1" x14ac:dyDescent="0.25">
      <c r="A3812" t="s">
        <v>2406</v>
      </c>
      <c r="B3812" t="s">
        <v>5</v>
      </c>
      <c r="C3812" t="s">
        <v>1913</v>
      </c>
      <c r="D3812" s="24">
        <v>11329</v>
      </c>
      <c r="E3812" t="s">
        <v>1671</v>
      </c>
      <c r="F3812" t="s">
        <v>99</v>
      </c>
      <c r="G3812" t="s">
        <v>113</v>
      </c>
      <c r="I3812" t="s">
        <v>1858</v>
      </c>
      <c r="J3812" t="s">
        <v>1915</v>
      </c>
      <c r="K3812" t="s">
        <v>1920</v>
      </c>
      <c r="L3812" s="24">
        <v>480000</v>
      </c>
      <c r="M3812" s="25">
        <f>+VLOOKUP(E3812, TC!A:D, 4, FALSE())</f>
        <v>1.0876999997576362</v>
      </c>
      <c r="N3812" s="24">
        <f t="shared" si="295"/>
        <v>480000</v>
      </c>
      <c r="O3812" t="str">
        <f t="shared" si="296"/>
        <v>FACTURA</v>
      </c>
      <c r="P3812" t="str">
        <f t="shared" si="297"/>
        <v>2025</v>
      </c>
      <c r="Q3812" t="str">
        <f t="shared" si="298"/>
        <v>03</v>
      </c>
      <c r="R3812" t="str">
        <f>+IFERROR(VLOOKUP(I3812, Listado!A:B, 2, FALSE()), "COMERCIALIZADORA INTERNACIONAL CARIBBEAN EXOTICS S A")</f>
        <v>LONDOÑO ECHEVERRI ALEJANDRA</v>
      </c>
      <c r="S3812" s="25">
        <f>+VLOOKUP(E3812, TC!A:D, 2, FALSE())</f>
        <v>4126.03</v>
      </c>
      <c r="T3812" t="str">
        <f t="shared" si="299"/>
        <v>COP</v>
      </c>
    </row>
    <row r="3813" spans="1:20" ht="18.75" hidden="1" customHeight="1" x14ac:dyDescent="0.25">
      <c r="A3813" t="s">
        <v>2406</v>
      </c>
      <c r="B3813" t="s">
        <v>5</v>
      </c>
      <c r="C3813" t="s">
        <v>1913</v>
      </c>
      <c r="D3813" s="24">
        <v>11330</v>
      </c>
      <c r="E3813" t="s">
        <v>1671</v>
      </c>
      <c r="F3813" t="s">
        <v>99</v>
      </c>
      <c r="G3813" t="s">
        <v>113</v>
      </c>
      <c r="I3813" t="s">
        <v>1858</v>
      </c>
      <c r="J3813" t="s">
        <v>1915</v>
      </c>
      <c r="K3813" t="s">
        <v>1920</v>
      </c>
      <c r="L3813" s="24">
        <v>672000</v>
      </c>
      <c r="M3813" s="25">
        <f>+VLOOKUP(E3813, TC!A:D, 4, FALSE())</f>
        <v>1.0876999997576362</v>
      </c>
      <c r="N3813" s="24">
        <f t="shared" si="295"/>
        <v>672000</v>
      </c>
      <c r="O3813" t="str">
        <f t="shared" si="296"/>
        <v>FACTURA</v>
      </c>
      <c r="P3813" t="str">
        <f t="shared" si="297"/>
        <v>2025</v>
      </c>
      <c r="Q3813" t="str">
        <f t="shared" si="298"/>
        <v>03</v>
      </c>
      <c r="R3813" t="str">
        <f>+IFERROR(VLOOKUP(I3813, Listado!A:B, 2, FALSE()), "COMERCIALIZADORA INTERNACIONAL CARIBBEAN EXOTICS S A")</f>
        <v>LONDOÑO ECHEVERRI ALEJANDRA</v>
      </c>
      <c r="S3813" s="25">
        <f>+VLOOKUP(E3813, TC!A:D, 2, FALSE())</f>
        <v>4126.03</v>
      </c>
      <c r="T3813" t="str">
        <f t="shared" si="299"/>
        <v>COP</v>
      </c>
    </row>
    <row r="3814" spans="1:20" ht="18.75" hidden="1" customHeight="1" x14ac:dyDescent="0.25">
      <c r="A3814" t="s">
        <v>2406</v>
      </c>
      <c r="B3814" t="s">
        <v>5</v>
      </c>
      <c r="C3814" t="s">
        <v>1913</v>
      </c>
      <c r="D3814" s="24">
        <v>11331</v>
      </c>
      <c r="E3814" t="s">
        <v>1671</v>
      </c>
      <c r="F3814" t="s">
        <v>128</v>
      </c>
      <c r="G3814" t="s">
        <v>110</v>
      </c>
      <c r="H3814" t="s">
        <v>2535</v>
      </c>
      <c r="I3814" t="s">
        <v>1850</v>
      </c>
      <c r="J3814" t="s">
        <v>1919</v>
      </c>
      <c r="K3814" t="s">
        <v>13</v>
      </c>
      <c r="L3814" s="24">
        <v>2912</v>
      </c>
      <c r="M3814" s="25">
        <f>+VLOOKUP(E3814, TC!A:D, 4, FALSE())</f>
        <v>1.0876999997576362</v>
      </c>
      <c r="N3814" s="24">
        <f t="shared" si="295"/>
        <v>2912</v>
      </c>
      <c r="O3814" t="str">
        <f t="shared" si="296"/>
        <v>FACTURA</v>
      </c>
      <c r="P3814" t="str">
        <f t="shared" si="297"/>
        <v>2025</v>
      </c>
      <c r="Q3814" t="str">
        <f t="shared" si="298"/>
        <v>03</v>
      </c>
      <c r="R3814" t="str">
        <f>+IFERROR(VLOOKUP(I3814, Listado!A:B, 2, FALSE()), "COMERCIALIZADORA INTERNACIONAL CARIBBEAN EXOTICS S A")</f>
        <v>PEREZ MEJIA MARIA PAULINA</v>
      </c>
      <c r="S3814" s="25">
        <f>+VLOOKUP(E3814, TC!A:D, 2, FALSE())</f>
        <v>4126.03</v>
      </c>
      <c r="T3814" t="str">
        <f t="shared" si="299"/>
        <v>USD</v>
      </c>
    </row>
    <row r="3815" spans="1:20" ht="18.75" hidden="1" customHeight="1" x14ac:dyDescent="0.25">
      <c r="A3815" t="s">
        <v>2406</v>
      </c>
      <c r="B3815" t="s">
        <v>5</v>
      </c>
      <c r="C3815" t="s">
        <v>1913</v>
      </c>
      <c r="D3815" s="24">
        <v>11331</v>
      </c>
      <c r="E3815" t="s">
        <v>1671</v>
      </c>
      <c r="F3815" t="s">
        <v>128</v>
      </c>
      <c r="G3815" t="s">
        <v>110</v>
      </c>
      <c r="H3815" t="s">
        <v>2535</v>
      </c>
      <c r="I3815" t="s">
        <v>1850</v>
      </c>
      <c r="J3815" t="s">
        <v>1919</v>
      </c>
      <c r="K3815" t="s">
        <v>1956</v>
      </c>
      <c r="L3815" s="24">
        <v>2332</v>
      </c>
      <c r="M3815" s="25">
        <f>+VLOOKUP(E3815, TC!A:D, 4, FALSE())</f>
        <v>1.0876999997576362</v>
      </c>
      <c r="N3815" s="24">
        <f t="shared" si="295"/>
        <v>2332</v>
      </c>
      <c r="O3815" t="str">
        <f t="shared" si="296"/>
        <v>FACTURA</v>
      </c>
      <c r="P3815" t="str">
        <f t="shared" si="297"/>
        <v>2025</v>
      </c>
      <c r="Q3815" t="str">
        <f t="shared" si="298"/>
        <v>03</v>
      </c>
      <c r="R3815" t="str">
        <f>+IFERROR(VLOOKUP(I3815, Listado!A:B, 2, FALSE()), "COMERCIALIZADORA INTERNACIONAL CARIBBEAN EXOTICS S A")</f>
        <v>PEREZ MEJIA MARIA PAULINA</v>
      </c>
      <c r="S3815" s="25">
        <f>+VLOOKUP(E3815, TC!A:D, 2, FALSE())</f>
        <v>4126.03</v>
      </c>
      <c r="T3815" t="str">
        <f t="shared" si="299"/>
        <v>USD</v>
      </c>
    </row>
    <row r="3816" spans="1:20" ht="18.75" hidden="1" customHeight="1" x14ac:dyDescent="0.25">
      <c r="A3816" t="s">
        <v>2406</v>
      </c>
      <c r="B3816" t="s">
        <v>5</v>
      </c>
      <c r="C3816" t="s">
        <v>1913</v>
      </c>
      <c r="D3816" s="24">
        <v>11332</v>
      </c>
      <c r="E3816" t="s">
        <v>1671</v>
      </c>
      <c r="F3816" t="s">
        <v>99</v>
      </c>
      <c r="G3816" t="s">
        <v>113</v>
      </c>
      <c r="I3816" t="s">
        <v>1859</v>
      </c>
      <c r="J3816" t="s">
        <v>1915</v>
      </c>
      <c r="K3816" t="s">
        <v>1916</v>
      </c>
      <c r="L3816" s="24">
        <v>4384800</v>
      </c>
      <c r="M3816" s="25">
        <f>+VLOOKUP(E3816, TC!A:D, 4, FALSE())</f>
        <v>1.0876999997576362</v>
      </c>
      <c r="N3816" s="24">
        <f t="shared" si="295"/>
        <v>4384800</v>
      </c>
      <c r="O3816" t="str">
        <f t="shared" si="296"/>
        <v>FACTURA</v>
      </c>
      <c r="P3816" t="str">
        <f t="shared" si="297"/>
        <v>2025</v>
      </c>
      <c r="Q3816" t="str">
        <f t="shared" si="298"/>
        <v>03</v>
      </c>
      <c r="R3816" t="str">
        <f>+IFERROR(VLOOKUP(I3816, Listado!A:B, 2, FALSE()), "COMERCIALIZADORA INTERNACIONAL CARIBBEAN EXOTICS S A")</f>
        <v>LONDOÑO ECHEVERRI ALEJANDRA</v>
      </c>
      <c r="S3816" s="25">
        <f>+VLOOKUP(E3816, TC!A:D, 2, FALSE())</f>
        <v>4126.03</v>
      </c>
      <c r="T3816" t="str">
        <f t="shared" si="299"/>
        <v>COP</v>
      </c>
    </row>
    <row r="3817" spans="1:20" ht="18.75" hidden="1" customHeight="1" x14ac:dyDescent="0.25">
      <c r="A3817" t="s">
        <v>2406</v>
      </c>
      <c r="B3817" t="s">
        <v>5</v>
      </c>
      <c r="C3817" t="s">
        <v>1913</v>
      </c>
      <c r="D3817" s="24">
        <v>11333</v>
      </c>
      <c r="E3817" t="s">
        <v>1671</v>
      </c>
      <c r="F3817" t="s">
        <v>99</v>
      </c>
      <c r="G3817" t="s">
        <v>113</v>
      </c>
      <c r="I3817" t="s">
        <v>2448</v>
      </c>
      <c r="J3817" t="s">
        <v>1915</v>
      </c>
      <c r="K3817" t="s">
        <v>2449</v>
      </c>
      <c r="L3817" s="24">
        <v>640000</v>
      </c>
      <c r="M3817" s="25">
        <f>+VLOOKUP(E3817, TC!A:D, 4, FALSE())</f>
        <v>1.0876999997576362</v>
      </c>
      <c r="N3817" s="24">
        <f t="shared" si="295"/>
        <v>640000</v>
      </c>
      <c r="O3817" t="str">
        <f t="shared" si="296"/>
        <v>FACTURA</v>
      </c>
      <c r="P3817" t="str">
        <f t="shared" si="297"/>
        <v>2025</v>
      </c>
      <c r="Q3817" t="str">
        <f t="shared" si="298"/>
        <v>03</v>
      </c>
      <c r="R3817" t="str">
        <f>+IFERROR(VLOOKUP(I3817, Listado!A:B, 2, FALSE()), "COMERCIALIZADORA INTERNACIONAL CARIBBEAN EXOTICS S A")</f>
        <v>COMERCIALIZADORA INTERNACIONAL CARIBBEAN EXOTICS S A</v>
      </c>
      <c r="S3817" s="25">
        <f>+VLOOKUP(E3817, TC!A:D, 2, FALSE())</f>
        <v>4126.03</v>
      </c>
      <c r="T3817" t="str">
        <f t="shared" si="299"/>
        <v>COP</v>
      </c>
    </row>
    <row r="3818" spans="1:20" ht="18.75" hidden="1" customHeight="1" x14ac:dyDescent="0.25">
      <c r="A3818" t="s">
        <v>2406</v>
      </c>
      <c r="B3818" t="s">
        <v>5</v>
      </c>
      <c r="C3818" t="s">
        <v>1913</v>
      </c>
      <c r="D3818" s="24">
        <v>11334</v>
      </c>
      <c r="E3818" t="s">
        <v>1671</v>
      </c>
      <c r="F3818" t="s">
        <v>1924</v>
      </c>
      <c r="G3818" t="s">
        <v>110</v>
      </c>
      <c r="H3818" t="s">
        <v>2536</v>
      </c>
      <c r="I3818" t="s">
        <v>1848</v>
      </c>
      <c r="J3818" t="s">
        <v>1917</v>
      </c>
      <c r="K3818" t="s">
        <v>39</v>
      </c>
      <c r="L3818" s="24">
        <v>847.74</v>
      </c>
      <c r="M3818" s="25">
        <f>+VLOOKUP(E3818, TC!A:D, 4, FALSE())</f>
        <v>1.0876999997576362</v>
      </c>
      <c r="N3818" s="24">
        <f t="shared" si="295"/>
        <v>922.08679779453848</v>
      </c>
      <c r="O3818" t="str">
        <f t="shared" si="296"/>
        <v>FACTURA</v>
      </c>
      <c r="P3818" t="str">
        <f t="shared" si="297"/>
        <v>2025</v>
      </c>
      <c r="Q3818" t="str">
        <f t="shared" si="298"/>
        <v>03</v>
      </c>
      <c r="R3818" t="str">
        <f>+IFERROR(VLOOKUP(I3818, Listado!A:B, 2, FALSE()), "COMERCIALIZADORA INTERNACIONAL CARIBBEAN EXOTICS S A")</f>
        <v>PEREZ MEJIA MARIA PAULINA</v>
      </c>
      <c r="S3818" s="25">
        <f>+VLOOKUP(E3818, TC!A:D, 2, FALSE())</f>
        <v>4126.03</v>
      </c>
      <c r="T3818" t="str">
        <f t="shared" si="299"/>
        <v>EUR</v>
      </c>
    </row>
    <row r="3819" spans="1:20" ht="18.75" hidden="1" customHeight="1" x14ac:dyDescent="0.25">
      <c r="A3819" t="s">
        <v>2406</v>
      </c>
      <c r="B3819" t="s">
        <v>5</v>
      </c>
      <c r="C3819" t="s">
        <v>1913</v>
      </c>
      <c r="D3819" s="24">
        <v>11334</v>
      </c>
      <c r="E3819" t="s">
        <v>1671</v>
      </c>
      <c r="F3819" t="s">
        <v>1924</v>
      </c>
      <c r="G3819" t="s">
        <v>110</v>
      </c>
      <c r="H3819" t="s">
        <v>2536</v>
      </c>
      <c r="I3819" t="s">
        <v>1848</v>
      </c>
      <c r="J3819" t="s">
        <v>1917</v>
      </c>
      <c r="K3819" t="s">
        <v>38</v>
      </c>
      <c r="L3819" s="24">
        <v>7526.4</v>
      </c>
      <c r="M3819" s="25">
        <f>+VLOOKUP(E3819, TC!A:D, 4, FALSE())</f>
        <v>1.0876999997576362</v>
      </c>
      <c r="N3819" s="24">
        <f t="shared" si="295"/>
        <v>8186.4652781758723</v>
      </c>
      <c r="O3819" t="str">
        <f t="shared" si="296"/>
        <v>FACTURA</v>
      </c>
      <c r="P3819" t="str">
        <f t="shared" si="297"/>
        <v>2025</v>
      </c>
      <c r="Q3819" t="str">
        <f t="shared" si="298"/>
        <v>03</v>
      </c>
      <c r="R3819" t="str">
        <f>+IFERROR(VLOOKUP(I3819, Listado!A:B, 2, FALSE()), "COMERCIALIZADORA INTERNACIONAL CARIBBEAN EXOTICS S A")</f>
        <v>PEREZ MEJIA MARIA PAULINA</v>
      </c>
      <c r="S3819" s="25">
        <f>+VLOOKUP(E3819, TC!A:D, 2, FALSE())</f>
        <v>4126.03</v>
      </c>
      <c r="T3819" t="str">
        <f t="shared" si="299"/>
        <v>EUR</v>
      </c>
    </row>
    <row r="3820" spans="1:20" ht="18.75" hidden="1" customHeight="1" x14ac:dyDescent="0.25">
      <c r="A3820" t="s">
        <v>2406</v>
      </c>
      <c r="B3820" t="s">
        <v>5</v>
      </c>
      <c r="C3820" t="s">
        <v>1913</v>
      </c>
      <c r="D3820" s="24">
        <v>11334</v>
      </c>
      <c r="E3820" t="s">
        <v>1671</v>
      </c>
      <c r="F3820" t="s">
        <v>1924</v>
      </c>
      <c r="G3820" t="s">
        <v>110</v>
      </c>
      <c r="H3820" t="s">
        <v>2536</v>
      </c>
      <c r="I3820" t="s">
        <v>1848</v>
      </c>
      <c r="J3820" t="s">
        <v>1917</v>
      </c>
      <c r="K3820" t="s">
        <v>27</v>
      </c>
      <c r="L3820" s="24">
        <v>803.16</v>
      </c>
      <c r="M3820" s="25">
        <f>+VLOOKUP(E3820, TC!A:D, 4, FALSE())</f>
        <v>1.0876999997576362</v>
      </c>
      <c r="N3820" s="24">
        <f t="shared" si="295"/>
        <v>873.59713180534311</v>
      </c>
      <c r="O3820" t="str">
        <f t="shared" si="296"/>
        <v>FACTURA</v>
      </c>
      <c r="P3820" t="str">
        <f t="shared" si="297"/>
        <v>2025</v>
      </c>
      <c r="Q3820" t="str">
        <f t="shared" si="298"/>
        <v>03</v>
      </c>
      <c r="R3820" t="str">
        <f>+IFERROR(VLOOKUP(I3820, Listado!A:B, 2, FALSE()), "COMERCIALIZADORA INTERNACIONAL CARIBBEAN EXOTICS S A")</f>
        <v>PEREZ MEJIA MARIA PAULINA</v>
      </c>
      <c r="S3820" s="25">
        <f>+VLOOKUP(E3820, TC!A:D, 2, FALSE())</f>
        <v>4126.03</v>
      </c>
      <c r="T3820" t="str">
        <f t="shared" si="299"/>
        <v>EUR</v>
      </c>
    </row>
    <row r="3821" spans="1:20" ht="18.75" hidden="1" customHeight="1" x14ac:dyDescent="0.25">
      <c r="A3821" t="s">
        <v>2406</v>
      </c>
      <c r="B3821" t="s">
        <v>5</v>
      </c>
      <c r="C3821" t="s">
        <v>1913</v>
      </c>
      <c r="D3821" s="24">
        <v>11334</v>
      </c>
      <c r="E3821" t="s">
        <v>1671</v>
      </c>
      <c r="F3821" t="s">
        <v>1924</v>
      </c>
      <c r="G3821" t="s">
        <v>110</v>
      </c>
      <c r="H3821" t="s">
        <v>2536</v>
      </c>
      <c r="I3821" t="s">
        <v>1848</v>
      </c>
      <c r="J3821" t="s">
        <v>1917</v>
      </c>
      <c r="K3821" t="s">
        <v>1959</v>
      </c>
      <c r="L3821" s="24">
        <v>1675</v>
      </c>
      <c r="M3821" s="25">
        <f>+VLOOKUP(E3821, TC!A:D, 4, FALSE())</f>
        <v>1.0876999997576362</v>
      </c>
      <c r="N3821" s="24">
        <f t="shared" si="295"/>
        <v>1821.8974995940407</v>
      </c>
      <c r="O3821" t="str">
        <f t="shared" si="296"/>
        <v>FACTURA</v>
      </c>
      <c r="P3821" t="str">
        <f t="shared" si="297"/>
        <v>2025</v>
      </c>
      <c r="Q3821" t="str">
        <f t="shared" si="298"/>
        <v>03</v>
      </c>
      <c r="R3821" t="str">
        <f>+IFERROR(VLOOKUP(I3821, Listado!A:B, 2, FALSE()), "COMERCIALIZADORA INTERNACIONAL CARIBBEAN EXOTICS S A")</f>
        <v>PEREZ MEJIA MARIA PAULINA</v>
      </c>
      <c r="S3821" s="25">
        <f>+VLOOKUP(E3821, TC!A:D, 2, FALSE())</f>
        <v>4126.03</v>
      </c>
      <c r="T3821" t="str">
        <f t="shared" si="299"/>
        <v>EUR</v>
      </c>
    </row>
    <row r="3822" spans="1:20" ht="18.75" hidden="1" customHeight="1" x14ac:dyDescent="0.25">
      <c r="A3822" t="s">
        <v>2406</v>
      </c>
      <c r="B3822" t="s">
        <v>5</v>
      </c>
      <c r="C3822" t="s">
        <v>1913</v>
      </c>
      <c r="D3822" s="24">
        <v>11334</v>
      </c>
      <c r="E3822" t="s">
        <v>1671</v>
      </c>
      <c r="F3822" t="s">
        <v>1924</v>
      </c>
      <c r="G3822" t="s">
        <v>110</v>
      </c>
      <c r="H3822" t="s">
        <v>2536</v>
      </c>
      <c r="I3822" t="s">
        <v>1848</v>
      </c>
      <c r="J3822" t="s">
        <v>1917</v>
      </c>
      <c r="K3822" t="s">
        <v>1960</v>
      </c>
      <c r="L3822" s="24">
        <v>47</v>
      </c>
      <c r="M3822" s="25">
        <f>+VLOOKUP(E3822, TC!A:D, 4, FALSE())</f>
        <v>1.0876999997576362</v>
      </c>
      <c r="N3822" s="24">
        <f t="shared" si="295"/>
        <v>51.121899988608902</v>
      </c>
      <c r="O3822" t="str">
        <f t="shared" si="296"/>
        <v>FACTURA</v>
      </c>
      <c r="P3822" t="str">
        <f t="shared" si="297"/>
        <v>2025</v>
      </c>
      <c r="Q3822" t="str">
        <f t="shared" si="298"/>
        <v>03</v>
      </c>
      <c r="R3822" t="str">
        <f>+IFERROR(VLOOKUP(I3822, Listado!A:B, 2, FALSE()), "COMERCIALIZADORA INTERNACIONAL CARIBBEAN EXOTICS S A")</f>
        <v>PEREZ MEJIA MARIA PAULINA</v>
      </c>
      <c r="S3822" s="25">
        <f>+VLOOKUP(E3822, TC!A:D, 2, FALSE())</f>
        <v>4126.03</v>
      </c>
      <c r="T3822" t="str">
        <f t="shared" si="299"/>
        <v>EUR</v>
      </c>
    </row>
    <row r="3823" spans="1:20" ht="18.75" hidden="1" customHeight="1" x14ac:dyDescent="0.25">
      <c r="A3823" t="s">
        <v>2406</v>
      </c>
      <c r="B3823" t="s">
        <v>5</v>
      </c>
      <c r="C3823" t="s">
        <v>1913</v>
      </c>
      <c r="D3823" s="24">
        <v>11335</v>
      </c>
      <c r="E3823" t="s">
        <v>1671</v>
      </c>
      <c r="F3823" t="s">
        <v>1924</v>
      </c>
      <c r="G3823" t="s">
        <v>108</v>
      </c>
      <c r="H3823" t="s">
        <v>2537</v>
      </c>
      <c r="I3823" t="s">
        <v>1853</v>
      </c>
      <c r="J3823" t="s">
        <v>1919</v>
      </c>
      <c r="K3823" t="s">
        <v>1958</v>
      </c>
      <c r="L3823" s="24">
        <v>3884.4</v>
      </c>
      <c r="M3823" s="25">
        <f>+VLOOKUP(E3823, TC!A:D, 4, FALSE())</f>
        <v>1.0876999997576362</v>
      </c>
      <c r="N3823" s="24">
        <f t="shared" si="295"/>
        <v>4225.0618790585622</v>
      </c>
      <c r="O3823" t="str">
        <f t="shared" si="296"/>
        <v>FACTURA</v>
      </c>
      <c r="P3823" t="str">
        <f t="shared" si="297"/>
        <v>2025</v>
      </c>
      <c r="Q3823" t="str">
        <f t="shared" si="298"/>
        <v>03</v>
      </c>
      <c r="R3823" t="str">
        <f>+IFERROR(VLOOKUP(I3823, Listado!A:B, 2, FALSE()), "COMERCIALIZADORA INTERNACIONAL CARIBBEAN EXOTICS S A")</f>
        <v>PIEDRAHITA PEREZ MARIANA</v>
      </c>
      <c r="S3823" s="25">
        <f>+VLOOKUP(E3823, TC!A:D, 2, FALSE())</f>
        <v>4126.03</v>
      </c>
      <c r="T3823" t="str">
        <f t="shared" si="299"/>
        <v>EUR</v>
      </c>
    </row>
    <row r="3824" spans="1:20" ht="18.75" hidden="1" customHeight="1" x14ac:dyDescent="0.25">
      <c r="A3824" t="s">
        <v>2406</v>
      </c>
      <c r="B3824" t="s">
        <v>5</v>
      </c>
      <c r="C3824" t="s">
        <v>1913</v>
      </c>
      <c r="D3824" s="24">
        <v>11335</v>
      </c>
      <c r="E3824" t="s">
        <v>1671</v>
      </c>
      <c r="F3824" t="s">
        <v>1924</v>
      </c>
      <c r="G3824" t="s">
        <v>108</v>
      </c>
      <c r="H3824" t="s">
        <v>2537</v>
      </c>
      <c r="I3824" t="s">
        <v>1853</v>
      </c>
      <c r="J3824" t="s">
        <v>1919</v>
      </c>
      <c r="K3824" t="s">
        <v>1959</v>
      </c>
      <c r="L3824" s="24">
        <v>670</v>
      </c>
      <c r="M3824" s="25">
        <f>+VLOOKUP(E3824, TC!A:D, 4, FALSE())</f>
        <v>1.0876999997576362</v>
      </c>
      <c r="N3824" s="24">
        <f t="shared" si="295"/>
        <v>728.75899983761622</v>
      </c>
      <c r="O3824" t="str">
        <f t="shared" si="296"/>
        <v>FACTURA</v>
      </c>
      <c r="P3824" t="str">
        <f t="shared" si="297"/>
        <v>2025</v>
      </c>
      <c r="Q3824" t="str">
        <f t="shared" si="298"/>
        <v>03</v>
      </c>
      <c r="R3824" t="str">
        <f>+IFERROR(VLOOKUP(I3824, Listado!A:B, 2, FALSE()), "COMERCIALIZADORA INTERNACIONAL CARIBBEAN EXOTICS S A")</f>
        <v>PIEDRAHITA PEREZ MARIANA</v>
      </c>
      <c r="S3824" s="25">
        <f>+VLOOKUP(E3824, TC!A:D, 2, FALSE())</f>
        <v>4126.03</v>
      </c>
      <c r="T3824" t="str">
        <f t="shared" si="299"/>
        <v>EUR</v>
      </c>
    </row>
    <row r="3825" spans="1:20" ht="18.75" hidden="1" customHeight="1" x14ac:dyDescent="0.25">
      <c r="A3825" t="s">
        <v>2406</v>
      </c>
      <c r="B3825" t="s">
        <v>5</v>
      </c>
      <c r="C3825" t="s">
        <v>1913</v>
      </c>
      <c r="D3825" s="24">
        <v>11335</v>
      </c>
      <c r="E3825" t="s">
        <v>1671</v>
      </c>
      <c r="F3825" t="s">
        <v>1924</v>
      </c>
      <c r="G3825" t="s">
        <v>108</v>
      </c>
      <c r="H3825" t="s">
        <v>2537</v>
      </c>
      <c r="I3825" t="s">
        <v>1853</v>
      </c>
      <c r="J3825" t="s">
        <v>1919</v>
      </c>
      <c r="K3825" t="s">
        <v>1960</v>
      </c>
      <c r="L3825" s="24">
        <v>5.6</v>
      </c>
      <c r="M3825" s="25">
        <f>+VLOOKUP(E3825, TC!A:D, 4, FALSE())</f>
        <v>1.0876999997576362</v>
      </c>
      <c r="N3825" s="24">
        <f t="shared" si="295"/>
        <v>6.0911199986427622</v>
      </c>
      <c r="O3825" t="str">
        <f t="shared" si="296"/>
        <v>FACTURA</v>
      </c>
      <c r="P3825" t="str">
        <f t="shared" si="297"/>
        <v>2025</v>
      </c>
      <c r="Q3825" t="str">
        <f t="shared" si="298"/>
        <v>03</v>
      </c>
      <c r="R3825" t="str">
        <f>+IFERROR(VLOOKUP(I3825, Listado!A:B, 2, FALSE()), "COMERCIALIZADORA INTERNACIONAL CARIBBEAN EXOTICS S A")</f>
        <v>PIEDRAHITA PEREZ MARIANA</v>
      </c>
      <c r="S3825" s="25">
        <f>+VLOOKUP(E3825, TC!A:D, 2, FALSE())</f>
        <v>4126.03</v>
      </c>
      <c r="T3825" t="str">
        <f t="shared" si="299"/>
        <v>EUR</v>
      </c>
    </row>
    <row r="3826" spans="1:20" ht="18.75" hidden="1" customHeight="1" x14ac:dyDescent="0.25">
      <c r="A3826" t="s">
        <v>2406</v>
      </c>
      <c r="B3826" t="s">
        <v>5</v>
      </c>
      <c r="C3826" t="s">
        <v>1913</v>
      </c>
      <c r="D3826" s="24">
        <v>11336</v>
      </c>
      <c r="E3826" t="s">
        <v>1671</v>
      </c>
      <c r="F3826" t="s">
        <v>1924</v>
      </c>
      <c r="G3826" t="s">
        <v>108</v>
      </c>
      <c r="H3826" t="s">
        <v>2538</v>
      </c>
      <c r="I3826" t="s">
        <v>1873</v>
      </c>
      <c r="J3826" t="s">
        <v>1962</v>
      </c>
      <c r="K3826" t="s">
        <v>46</v>
      </c>
      <c r="L3826" s="24">
        <v>4340.3999999999996</v>
      </c>
      <c r="M3826" s="25">
        <f>+VLOOKUP(E3826, TC!A:D, 4, FALSE())</f>
        <v>1.0876999997576362</v>
      </c>
      <c r="N3826" s="24">
        <f t="shared" si="295"/>
        <v>4721.0530789480435</v>
      </c>
      <c r="O3826" t="str">
        <f t="shared" si="296"/>
        <v>FACTURA</v>
      </c>
      <c r="P3826" t="str">
        <f t="shared" si="297"/>
        <v>2025</v>
      </c>
      <c r="Q3826" t="str">
        <f t="shared" si="298"/>
        <v>03</v>
      </c>
      <c r="R3826" t="str">
        <f>+IFERROR(VLOOKUP(I3826, Listado!A:B, 2, FALSE()), "COMERCIALIZADORA INTERNACIONAL CARIBBEAN EXOTICS S A")</f>
        <v>PIEDRAHITA PEREZ MARIANA</v>
      </c>
      <c r="S3826" s="25">
        <f>+VLOOKUP(E3826, TC!A:D, 2, FALSE())</f>
        <v>4126.03</v>
      </c>
      <c r="T3826" t="str">
        <f t="shared" si="299"/>
        <v>EUR</v>
      </c>
    </row>
    <row r="3827" spans="1:20" ht="18.75" hidden="1" customHeight="1" x14ac:dyDescent="0.25">
      <c r="A3827" t="s">
        <v>2406</v>
      </c>
      <c r="B3827" t="s">
        <v>5</v>
      </c>
      <c r="C3827" t="s">
        <v>1913</v>
      </c>
      <c r="D3827" s="24">
        <v>11336</v>
      </c>
      <c r="E3827" t="s">
        <v>1671</v>
      </c>
      <c r="F3827" t="s">
        <v>1924</v>
      </c>
      <c r="G3827" t="s">
        <v>108</v>
      </c>
      <c r="H3827" t="s">
        <v>2538</v>
      </c>
      <c r="I3827" t="s">
        <v>1873</v>
      </c>
      <c r="J3827" t="s">
        <v>1962</v>
      </c>
      <c r="K3827" t="s">
        <v>1959</v>
      </c>
      <c r="L3827" s="24">
        <v>670</v>
      </c>
      <c r="M3827" s="25">
        <f>+VLOOKUP(E3827, TC!A:D, 4, FALSE())</f>
        <v>1.0876999997576362</v>
      </c>
      <c r="N3827" s="24">
        <f t="shared" si="295"/>
        <v>728.75899983761622</v>
      </c>
      <c r="O3827" t="str">
        <f t="shared" si="296"/>
        <v>FACTURA</v>
      </c>
      <c r="P3827" t="str">
        <f t="shared" si="297"/>
        <v>2025</v>
      </c>
      <c r="Q3827" t="str">
        <f t="shared" si="298"/>
        <v>03</v>
      </c>
      <c r="R3827" t="str">
        <f>+IFERROR(VLOOKUP(I3827, Listado!A:B, 2, FALSE()), "COMERCIALIZADORA INTERNACIONAL CARIBBEAN EXOTICS S A")</f>
        <v>PIEDRAHITA PEREZ MARIANA</v>
      </c>
      <c r="S3827" s="25">
        <f>+VLOOKUP(E3827, TC!A:D, 2, FALSE())</f>
        <v>4126.03</v>
      </c>
      <c r="T3827" t="str">
        <f t="shared" si="299"/>
        <v>EUR</v>
      </c>
    </row>
    <row r="3828" spans="1:20" ht="18.75" hidden="1" customHeight="1" x14ac:dyDescent="0.25">
      <c r="A3828" t="s">
        <v>2406</v>
      </c>
      <c r="B3828" t="s">
        <v>5</v>
      </c>
      <c r="C3828" t="s">
        <v>1913</v>
      </c>
      <c r="D3828" s="24">
        <v>11336</v>
      </c>
      <c r="E3828" t="s">
        <v>1671</v>
      </c>
      <c r="F3828" t="s">
        <v>1924</v>
      </c>
      <c r="G3828" t="s">
        <v>108</v>
      </c>
      <c r="H3828" t="s">
        <v>2538</v>
      </c>
      <c r="I3828" t="s">
        <v>1873</v>
      </c>
      <c r="J3828" t="s">
        <v>1962</v>
      </c>
      <c r="K3828" t="s">
        <v>1960</v>
      </c>
      <c r="L3828" s="24">
        <v>5.6</v>
      </c>
      <c r="M3828" s="25">
        <f>+VLOOKUP(E3828, TC!A:D, 4, FALSE())</f>
        <v>1.0876999997576362</v>
      </c>
      <c r="N3828" s="24">
        <f t="shared" si="295"/>
        <v>6.0911199986427622</v>
      </c>
      <c r="O3828" t="str">
        <f t="shared" si="296"/>
        <v>FACTURA</v>
      </c>
      <c r="P3828" t="str">
        <f t="shared" si="297"/>
        <v>2025</v>
      </c>
      <c r="Q3828" t="str">
        <f t="shared" si="298"/>
        <v>03</v>
      </c>
      <c r="R3828" t="str">
        <f>+IFERROR(VLOOKUP(I3828, Listado!A:B, 2, FALSE()), "COMERCIALIZADORA INTERNACIONAL CARIBBEAN EXOTICS S A")</f>
        <v>PIEDRAHITA PEREZ MARIANA</v>
      </c>
      <c r="S3828" s="25">
        <f>+VLOOKUP(E3828, TC!A:D, 2, FALSE())</f>
        <v>4126.03</v>
      </c>
      <c r="T3828" t="str">
        <f t="shared" si="299"/>
        <v>EUR</v>
      </c>
    </row>
    <row r="3829" spans="1:20" ht="18.75" hidden="1" customHeight="1" x14ac:dyDescent="0.25">
      <c r="A3829" t="s">
        <v>2406</v>
      </c>
      <c r="B3829" t="s">
        <v>5</v>
      </c>
      <c r="C3829" t="s">
        <v>1913</v>
      </c>
      <c r="D3829" s="24">
        <v>11337</v>
      </c>
      <c r="E3829" t="s">
        <v>1671</v>
      </c>
      <c r="F3829" t="s">
        <v>1924</v>
      </c>
      <c r="G3829" t="s">
        <v>112</v>
      </c>
      <c r="H3829" t="s">
        <v>2539</v>
      </c>
      <c r="I3829" t="s">
        <v>1863</v>
      </c>
      <c r="J3829" t="s">
        <v>1926</v>
      </c>
      <c r="K3829" t="s">
        <v>36</v>
      </c>
      <c r="L3829" s="24">
        <v>2573.1999999999998</v>
      </c>
      <c r="M3829" s="25">
        <f>+VLOOKUP(E3829, TC!A:D, 4, FALSE())</f>
        <v>1.0876999997576362</v>
      </c>
      <c r="N3829" s="24">
        <f t="shared" si="295"/>
        <v>2798.8696393763494</v>
      </c>
      <c r="O3829" t="str">
        <f t="shared" si="296"/>
        <v>FACTURA</v>
      </c>
      <c r="P3829" t="str">
        <f t="shared" si="297"/>
        <v>2025</v>
      </c>
      <c r="Q3829" t="str">
        <f t="shared" si="298"/>
        <v>03</v>
      </c>
      <c r="R3829" t="str">
        <f>+IFERROR(VLOOKUP(I3829, Listado!A:B, 2, FALSE()), "COMERCIALIZADORA INTERNACIONAL CARIBBEAN EXOTICS S A")</f>
        <v>HINCAPIE CONTRERAS ERIKA STEFANIA</v>
      </c>
      <c r="S3829" s="25">
        <f>+VLOOKUP(E3829, TC!A:D, 2, FALSE())</f>
        <v>4126.03</v>
      </c>
      <c r="T3829" t="str">
        <f t="shared" si="299"/>
        <v>EUR</v>
      </c>
    </row>
    <row r="3830" spans="1:20" ht="18.75" hidden="1" customHeight="1" x14ac:dyDescent="0.25">
      <c r="A3830" t="s">
        <v>2406</v>
      </c>
      <c r="B3830" t="s">
        <v>5</v>
      </c>
      <c r="C3830" t="s">
        <v>1913</v>
      </c>
      <c r="D3830" s="24">
        <v>11337</v>
      </c>
      <c r="E3830" t="s">
        <v>1671</v>
      </c>
      <c r="F3830" t="s">
        <v>1924</v>
      </c>
      <c r="G3830" t="s">
        <v>112</v>
      </c>
      <c r="H3830" t="s">
        <v>2539</v>
      </c>
      <c r="I3830" t="s">
        <v>1863</v>
      </c>
      <c r="J3830" t="s">
        <v>1926</v>
      </c>
      <c r="K3830" t="s">
        <v>1959</v>
      </c>
      <c r="L3830" s="24">
        <v>335</v>
      </c>
      <c r="M3830" s="25">
        <f>+VLOOKUP(E3830, TC!A:D, 4, FALSE())</f>
        <v>1.0876999997576362</v>
      </c>
      <c r="N3830" s="24">
        <f t="shared" si="295"/>
        <v>364.37949991880811</v>
      </c>
      <c r="O3830" t="str">
        <f t="shared" si="296"/>
        <v>FACTURA</v>
      </c>
      <c r="P3830" t="str">
        <f t="shared" si="297"/>
        <v>2025</v>
      </c>
      <c r="Q3830" t="str">
        <f t="shared" si="298"/>
        <v>03</v>
      </c>
      <c r="R3830" t="str">
        <f>+IFERROR(VLOOKUP(I3830, Listado!A:B, 2, FALSE()), "COMERCIALIZADORA INTERNACIONAL CARIBBEAN EXOTICS S A")</f>
        <v>HINCAPIE CONTRERAS ERIKA STEFANIA</v>
      </c>
      <c r="S3830" s="25">
        <f>+VLOOKUP(E3830, TC!A:D, 2, FALSE())</f>
        <v>4126.03</v>
      </c>
      <c r="T3830" t="str">
        <f t="shared" si="299"/>
        <v>EUR</v>
      </c>
    </row>
    <row r="3831" spans="1:20" ht="18.75" hidden="1" customHeight="1" x14ac:dyDescent="0.25">
      <c r="A3831" t="s">
        <v>2406</v>
      </c>
      <c r="B3831" t="s">
        <v>5</v>
      </c>
      <c r="C3831" t="s">
        <v>1913</v>
      </c>
      <c r="D3831" s="24">
        <v>11337</v>
      </c>
      <c r="E3831" t="s">
        <v>1671</v>
      </c>
      <c r="F3831" t="s">
        <v>1924</v>
      </c>
      <c r="G3831" t="s">
        <v>112</v>
      </c>
      <c r="H3831" t="s">
        <v>2539</v>
      </c>
      <c r="I3831" t="s">
        <v>1863</v>
      </c>
      <c r="J3831" t="s">
        <v>1926</v>
      </c>
      <c r="K3831" t="s">
        <v>1960</v>
      </c>
      <c r="L3831" s="24">
        <v>59.8</v>
      </c>
      <c r="M3831" s="25">
        <f>+VLOOKUP(E3831, TC!A:D, 4, FALSE())</f>
        <v>1.0876999997576362</v>
      </c>
      <c r="N3831" s="24">
        <f t="shared" si="295"/>
        <v>65.044459985506649</v>
      </c>
      <c r="O3831" t="str">
        <f t="shared" si="296"/>
        <v>FACTURA</v>
      </c>
      <c r="P3831" t="str">
        <f t="shared" si="297"/>
        <v>2025</v>
      </c>
      <c r="Q3831" t="str">
        <f t="shared" si="298"/>
        <v>03</v>
      </c>
      <c r="R3831" t="str">
        <f>+IFERROR(VLOOKUP(I3831, Listado!A:B, 2, FALSE()), "COMERCIALIZADORA INTERNACIONAL CARIBBEAN EXOTICS S A")</f>
        <v>HINCAPIE CONTRERAS ERIKA STEFANIA</v>
      </c>
      <c r="S3831" s="25">
        <f>+VLOOKUP(E3831, TC!A:D, 2, FALSE())</f>
        <v>4126.03</v>
      </c>
      <c r="T3831" t="str">
        <f t="shared" si="299"/>
        <v>EUR</v>
      </c>
    </row>
    <row r="3832" spans="1:20" ht="18.75" hidden="1" customHeight="1" x14ac:dyDescent="0.25">
      <c r="A3832" t="s">
        <v>2406</v>
      </c>
      <c r="B3832" t="s">
        <v>5</v>
      </c>
      <c r="C3832" t="s">
        <v>1913</v>
      </c>
      <c r="D3832" s="24">
        <v>11338</v>
      </c>
      <c r="E3832" t="s">
        <v>1671</v>
      </c>
      <c r="F3832" t="s">
        <v>1924</v>
      </c>
      <c r="G3832" t="s">
        <v>108</v>
      </c>
      <c r="H3832" t="s">
        <v>2540</v>
      </c>
      <c r="I3832" t="s">
        <v>1855</v>
      </c>
      <c r="J3832" t="s">
        <v>1987</v>
      </c>
      <c r="K3832" t="s">
        <v>32</v>
      </c>
      <c r="L3832" s="24">
        <v>1996.4</v>
      </c>
      <c r="M3832" s="25">
        <f>+VLOOKUP(E3832, TC!A:D, 4, FALSE())</f>
        <v>1.0876999997576362</v>
      </c>
      <c r="N3832" s="24">
        <f t="shared" si="295"/>
        <v>2171.4842795161449</v>
      </c>
      <c r="O3832" t="str">
        <f t="shared" si="296"/>
        <v>FACTURA</v>
      </c>
      <c r="P3832" t="str">
        <f t="shared" si="297"/>
        <v>2025</v>
      </c>
      <c r="Q3832" t="str">
        <f t="shared" si="298"/>
        <v>03</v>
      </c>
      <c r="R3832" t="str">
        <f>+IFERROR(VLOOKUP(I3832, Listado!A:B, 2, FALSE()), "COMERCIALIZADORA INTERNACIONAL CARIBBEAN EXOTICS S A")</f>
        <v>PIEDRAHITA PEREZ MARIANA</v>
      </c>
      <c r="S3832" s="25">
        <f>+VLOOKUP(E3832, TC!A:D, 2, FALSE())</f>
        <v>4126.03</v>
      </c>
      <c r="T3832" t="str">
        <f t="shared" si="299"/>
        <v>EUR</v>
      </c>
    </row>
    <row r="3833" spans="1:20" ht="18.75" hidden="1" customHeight="1" x14ac:dyDescent="0.25">
      <c r="A3833" t="s">
        <v>2406</v>
      </c>
      <c r="B3833" t="s">
        <v>5</v>
      </c>
      <c r="C3833" t="s">
        <v>1913</v>
      </c>
      <c r="D3833" s="24">
        <v>11338</v>
      </c>
      <c r="E3833" t="s">
        <v>1671</v>
      </c>
      <c r="F3833" t="s">
        <v>1924</v>
      </c>
      <c r="G3833" t="s">
        <v>108</v>
      </c>
      <c r="H3833" t="s">
        <v>2540</v>
      </c>
      <c r="I3833" t="s">
        <v>1855</v>
      </c>
      <c r="J3833" t="s">
        <v>1987</v>
      </c>
      <c r="K3833" t="s">
        <v>1959</v>
      </c>
      <c r="L3833" s="24">
        <v>335</v>
      </c>
      <c r="M3833" s="25">
        <f>+VLOOKUP(E3833, TC!A:D, 4, FALSE())</f>
        <v>1.0876999997576362</v>
      </c>
      <c r="N3833" s="24">
        <f t="shared" si="295"/>
        <v>364.37949991880811</v>
      </c>
      <c r="O3833" t="str">
        <f t="shared" si="296"/>
        <v>FACTURA</v>
      </c>
      <c r="P3833" t="str">
        <f t="shared" si="297"/>
        <v>2025</v>
      </c>
      <c r="Q3833" t="str">
        <f t="shared" si="298"/>
        <v>03</v>
      </c>
      <c r="R3833" t="str">
        <f>+IFERROR(VLOOKUP(I3833, Listado!A:B, 2, FALSE()), "COMERCIALIZADORA INTERNACIONAL CARIBBEAN EXOTICS S A")</f>
        <v>PIEDRAHITA PEREZ MARIANA</v>
      </c>
      <c r="S3833" s="25">
        <f>+VLOOKUP(E3833, TC!A:D, 2, FALSE())</f>
        <v>4126.03</v>
      </c>
      <c r="T3833" t="str">
        <f t="shared" si="299"/>
        <v>EUR</v>
      </c>
    </row>
    <row r="3834" spans="1:20" ht="18.75" hidden="1" customHeight="1" x14ac:dyDescent="0.25">
      <c r="A3834" t="s">
        <v>2406</v>
      </c>
      <c r="B3834" t="s">
        <v>5</v>
      </c>
      <c r="C3834" t="s">
        <v>1913</v>
      </c>
      <c r="D3834" s="24">
        <v>11338</v>
      </c>
      <c r="E3834" t="s">
        <v>1671</v>
      </c>
      <c r="F3834" t="s">
        <v>1924</v>
      </c>
      <c r="G3834" t="s">
        <v>108</v>
      </c>
      <c r="H3834" t="s">
        <v>2540</v>
      </c>
      <c r="I3834" t="s">
        <v>1855</v>
      </c>
      <c r="J3834" t="s">
        <v>1987</v>
      </c>
      <c r="K3834" t="s">
        <v>1960</v>
      </c>
      <c r="L3834" s="24">
        <v>9.4</v>
      </c>
      <c r="M3834" s="25">
        <f>+VLOOKUP(E3834, TC!A:D, 4, FALSE())</f>
        <v>1.0876999997576362</v>
      </c>
      <c r="N3834" s="24">
        <f t="shared" si="295"/>
        <v>10.224379997721782</v>
      </c>
      <c r="O3834" t="str">
        <f t="shared" si="296"/>
        <v>FACTURA</v>
      </c>
      <c r="P3834" t="str">
        <f t="shared" si="297"/>
        <v>2025</v>
      </c>
      <c r="Q3834" t="str">
        <f t="shared" si="298"/>
        <v>03</v>
      </c>
      <c r="R3834" t="str">
        <f>+IFERROR(VLOOKUP(I3834, Listado!A:B, 2, FALSE()), "COMERCIALIZADORA INTERNACIONAL CARIBBEAN EXOTICS S A")</f>
        <v>PIEDRAHITA PEREZ MARIANA</v>
      </c>
      <c r="S3834" s="25">
        <f>+VLOOKUP(E3834, TC!A:D, 2, FALSE())</f>
        <v>4126.03</v>
      </c>
      <c r="T3834" t="str">
        <f t="shared" si="299"/>
        <v>EUR</v>
      </c>
    </row>
    <row r="3835" spans="1:20" ht="18.75" hidden="1" customHeight="1" x14ac:dyDescent="0.25">
      <c r="A3835" t="s">
        <v>2406</v>
      </c>
      <c r="B3835" t="s">
        <v>5</v>
      </c>
      <c r="C3835" t="s">
        <v>1913</v>
      </c>
      <c r="D3835" s="24">
        <v>11339</v>
      </c>
      <c r="E3835" t="s">
        <v>1671</v>
      </c>
      <c r="F3835" t="s">
        <v>1924</v>
      </c>
      <c r="G3835" t="s">
        <v>108</v>
      </c>
      <c r="H3835" t="s">
        <v>2541</v>
      </c>
      <c r="I3835" t="s">
        <v>1894</v>
      </c>
      <c r="J3835" t="s">
        <v>1919</v>
      </c>
      <c r="K3835" t="s">
        <v>59</v>
      </c>
      <c r="L3835" s="24">
        <v>2233.8000000000002</v>
      </c>
      <c r="M3835" s="25">
        <f>+VLOOKUP(E3835, TC!A:D, 4, FALSE())</f>
        <v>1.0876999997576362</v>
      </c>
      <c r="N3835" s="24">
        <f t="shared" si="295"/>
        <v>2429.7042594586078</v>
      </c>
      <c r="O3835" t="str">
        <f t="shared" si="296"/>
        <v>FACTURA</v>
      </c>
      <c r="P3835" t="str">
        <f t="shared" si="297"/>
        <v>2025</v>
      </c>
      <c r="Q3835" t="str">
        <f t="shared" si="298"/>
        <v>03</v>
      </c>
      <c r="R3835" t="str">
        <f>+IFERROR(VLOOKUP(I3835, Listado!A:B, 2, FALSE()), "COMERCIALIZADORA INTERNACIONAL CARIBBEAN EXOTICS S A")</f>
        <v>PIEDRAHITA PEREZ MARIANA</v>
      </c>
      <c r="S3835" s="25">
        <f>+VLOOKUP(E3835, TC!A:D, 2, FALSE())</f>
        <v>4126.03</v>
      </c>
      <c r="T3835" t="str">
        <f t="shared" si="299"/>
        <v>EUR</v>
      </c>
    </row>
    <row r="3836" spans="1:20" ht="18.75" hidden="1" customHeight="1" x14ac:dyDescent="0.25">
      <c r="A3836" t="s">
        <v>2406</v>
      </c>
      <c r="B3836" t="s">
        <v>5</v>
      </c>
      <c r="C3836" t="s">
        <v>1913</v>
      </c>
      <c r="D3836" s="24">
        <v>11339</v>
      </c>
      <c r="E3836" t="s">
        <v>1671</v>
      </c>
      <c r="F3836" t="s">
        <v>1924</v>
      </c>
      <c r="G3836" t="s">
        <v>108</v>
      </c>
      <c r="H3836" t="s">
        <v>2541</v>
      </c>
      <c r="I3836" t="s">
        <v>1894</v>
      </c>
      <c r="J3836" t="s">
        <v>1919</v>
      </c>
      <c r="K3836" t="s">
        <v>57</v>
      </c>
      <c r="L3836" s="24">
        <v>3014.4</v>
      </c>
      <c r="M3836" s="25">
        <f>+VLOOKUP(E3836, TC!A:D, 4, FALSE())</f>
        <v>1.0876999997576362</v>
      </c>
      <c r="N3836" s="24">
        <f t="shared" si="295"/>
        <v>3278.7628792694186</v>
      </c>
      <c r="O3836" t="str">
        <f t="shared" si="296"/>
        <v>FACTURA</v>
      </c>
      <c r="P3836" t="str">
        <f t="shared" si="297"/>
        <v>2025</v>
      </c>
      <c r="Q3836" t="str">
        <f t="shared" si="298"/>
        <v>03</v>
      </c>
      <c r="R3836" t="str">
        <f>+IFERROR(VLOOKUP(I3836, Listado!A:B, 2, FALSE()), "COMERCIALIZADORA INTERNACIONAL CARIBBEAN EXOTICS S A")</f>
        <v>PIEDRAHITA PEREZ MARIANA</v>
      </c>
      <c r="S3836" s="25">
        <f>+VLOOKUP(E3836, TC!A:D, 2, FALSE())</f>
        <v>4126.03</v>
      </c>
      <c r="T3836" t="str">
        <f t="shared" si="299"/>
        <v>EUR</v>
      </c>
    </row>
    <row r="3837" spans="1:20" ht="18.75" hidden="1" customHeight="1" x14ac:dyDescent="0.25">
      <c r="A3837" t="s">
        <v>2406</v>
      </c>
      <c r="B3837" t="s">
        <v>5</v>
      </c>
      <c r="C3837" t="s">
        <v>1913</v>
      </c>
      <c r="D3837" s="24">
        <v>11339</v>
      </c>
      <c r="E3837" t="s">
        <v>1671</v>
      </c>
      <c r="F3837" t="s">
        <v>1924</v>
      </c>
      <c r="G3837" t="s">
        <v>108</v>
      </c>
      <c r="H3837" t="s">
        <v>2541</v>
      </c>
      <c r="I3837" t="s">
        <v>1894</v>
      </c>
      <c r="J3837" t="s">
        <v>1919</v>
      </c>
      <c r="K3837" t="s">
        <v>58</v>
      </c>
      <c r="L3837" s="24">
        <v>5040</v>
      </c>
      <c r="M3837" s="25">
        <f>+VLOOKUP(E3837, TC!A:D, 4, FALSE())</f>
        <v>1.0876999997576362</v>
      </c>
      <c r="N3837" s="24">
        <f t="shared" si="295"/>
        <v>5482.0079987784866</v>
      </c>
      <c r="O3837" t="str">
        <f t="shared" si="296"/>
        <v>FACTURA</v>
      </c>
      <c r="P3837" t="str">
        <f t="shared" si="297"/>
        <v>2025</v>
      </c>
      <c r="Q3837" t="str">
        <f t="shared" si="298"/>
        <v>03</v>
      </c>
      <c r="R3837" t="str">
        <f>+IFERROR(VLOOKUP(I3837, Listado!A:B, 2, FALSE()), "COMERCIALIZADORA INTERNACIONAL CARIBBEAN EXOTICS S A")</f>
        <v>PIEDRAHITA PEREZ MARIANA</v>
      </c>
      <c r="S3837" s="25">
        <f>+VLOOKUP(E3837, TC!A:D, 2, FALSE())</f>
        <v>4126.03</v>
      </c>
      <c r="T3837" t="str">
        <f t="shared" si="299"/>
        <v>EUR</v>
      </c>
    </row>
    <row r="3838" spans="1:20" ht="18.75" hidden="1" customHeight="1" x14ac:dyDescent="0.25">
      <c r="A3838" t="s">
        <v>2406</v>
      </c>
      <c r="B3838" t="s">
        <v>5</v>
      </c>
      <c r="C3838" t="s">
        <v>1913</v>
      </c>
      <c r="D3838" s="24">
        <v>11339</v>
      </c>
      <c r="E3838" t="s">
        <v>1671</v>
      </c>
      <c r="F3838" t="s">
        <v>1924</v>
      </c>
      <c r="G3838" t="s">
        <v>108</v>
      </c>
      <c r="H3838" t="s">
        <v>2541</v>
      </c>
      <c r="I3838" t="s">
        <v>1894</v>
      </c>
      <c r="J3838" t="s">
        <v>1919</v>
      </c>
      <c r="K3838" t="s">
        <v>1959</v>
      </c>
      <c r="L3838" s="24">
        <v>1340</v>
      </c>
      <c r="M3838" s="25">
        <f>+VLOOKUP(E3838, TC!A:D, 4, FALSE())</f>
        <v>1.0876999997576362</v>
      </c>
      <c r="N3838" s="24">
        <f t="shared" si="295"/>
        <v>1457.5179996752324</v>
      </c>
      <c r="O3838" t="str">
        <f t="shared" si="296"/>
        <v>FACTURA</v>
      </c>
      <c r="P3838" t="str">
        <f t="shared" si="297"/>
        <v>2025</v>
      </c>
      <c r="Q3838" t="str">
        <f t="shared" si="298"/>
        <v>03</v>
      </c>
      <c r="R3838" t="str">
        <f>+IFERROR(VLOOKUP(I3838, Listado!A:B, 2, FALSE()), "COMERCIALIZADORA INTERNACIONAL CARIBBEAN EXOTICS S A")</f>
        <v>PIEDRAHITA PEREZ MARIANA</v>
      </c>
      <c r="S3838" s="25">
        <f>+VLOOKUP(E3838, TC!A:D, 2, FALSE())</f>
        <v>4126.03</v>
      </c>
      <c r="T3838" t="str">
        <f t="shared" si="299"/>
        <v>EUR</v>
      </c>
    </row>
    <row r="3839" spans="1:20" ht="18.75" hidden="1" customHeight="1" x14ac:dyDescent="0.25">
      <c r="A3839" t="s">
        <v>2406</v>
      </c>
      <c r="B3839" t="s">
        <v>5</v>
      </c>
      <c r="C3839" t="s">
        <v>1913</v>
      </c>
      <c r="D3839" s="24">
        <v>11339</v>
      </c>
      <c r="E3839" t="s">
        <v>1671</v>
      </c>
      <c r="F3839" t="s">
        <v>1924</v>
      </c>
      <c r="G3839" t="s">
        <v>108</v>
      </c>
      <c r="H3839" t="s">
        <v>2541</v>
      </c>
      <c r="I3839" t="s">
        <v>1894</v>
      </c>
      <c r="J3839" t="s">
        <v>1919</v>
      </c>
      <c r="K3839" t="s">
        <v>1960</v>
      </c>
      <c r="L3839" s="24">
        <v>34</v>
      </c>
      <c r="M3839" s="25">
        <f>+VLOOKUP(E3839, TC!A:D, 4, FALSE())</f>
        <v>1.0876999997576362</v>
      </c>
      <c r="N3839" s="24">
        <f t="shared" si="295"/>
        <v>36.98179999175963</v>
      </c>
      <c r="O3839" t="str">
        <f t="shared" si="296"/>
        <v>FACTURA</v>
      </c>
      <c r="P3839" t="str">
        <f t="shared" si="297"/>
        <v>2025</v>
      </c>
      <c r="Q3839" t="str">
        <f t="shared" si="298"/>
        <v>03</v>
      </c>
      <c r="R3839" t="str">
        <f>+IFERROR(VLOOKUP(I3839, Listado!A:B, 2, FALSE()), "COMERCIALIZADORA INTERNACIONAL CARIBBEAN EXOTICS S A")</f>
        <v>PIEDRAHITA PEREZ MARIANA</v>
      </c>
      <c r="S3839" s="25">
        <f>+VLOOKUP(E3839, TC!A:D, 2, FALSE())</f>
        <v>4126.03</v>
      </c>
      <c r="T3839" t="str">
        <f t="shared" si="299"/>
        <v>EUR</v>
      </c>
    </row>
    <row r="3840" spans="1:20" ht="18.75" hidden="1" customHeight="1" x14ac:dyDescent="0.25">
      <c r="A3840" t="s">
        <v>2406</v>
      </c>
      <c r="B3840" t="s">
        <v>5</v>
      </c>
      <c r="C3840" t="s">
        <v>1913</v>
      </c>
      <c r="D3840" s="24">
        <v>11340</v>
      </c>
      <c r="E3840" t="s">
        <v>1671</v>
      </c>
      <c r="F3840" t="s">
        <v>1924</v>
      </c>
      <c r="G3840" t="s">
        <v>108</v>
      </c>
      <c r="H3840" t="s">
        <v>2542</v>
      </c>
      <c r="I3840" t="s">
        <v>1896</v>
      </c>
      <c r="J3840" t="s">
        <v>1962</v>
      </c>
      <c r="K3840" t="s">
        <v>60</v>
      </c>
      <c r="L3840" s="24">
        <v>4124.3999999999996</v>
      </c>
      <c r="M3840" s="25">
        <f>+VLOOKUP(E3840, TC!A:D, 4, FALSE())</f>
        <v>1.0876999997576362</v>
      </c>
      <c r="N3840" s="24">
        <f t="shared" si="295"/>
        <v>4486.1098790003944</v>
      </c>
      <c r="O3840" t="str">
        <f t="shared" si="296"/>
        <v>FACTURA</v>
      </c>
      <c r="P3840" t="str">
        <f t="shared" si="297"/>
        <v>2025</v>
      </c>
      <c r="Q3840" t="str">
        <f t="shared" si="298"/>
        <v>03</v>
      </c>
      <c r="R3840" t="str">
        <f>+IFERROR(VLOOKUP(I3840, Listado!A:B, 2, FALSE()), "COMERCIALIZADORA INTERNACIONAL CARIBBEAN EXOTICS S A")</f>
        <v>PIEDRAHITA PEREZ MARIANA</v>
      </c>
      <c r="S3840" s="25">
        <f>+VLOOKUP(E3840, TC!A:D, 2, FALSE())</f>
        <v>4126.03</v>
      </c>
      <c r="T3840" t="str">
        <f t="shared" si="299"/>
        <v>EUR</v>
      </c>
    </row>
    <row r="3841" spans="1:20" ht="18.75" hidden="1" customHeight="1" x14ac:dyDescent="0.25">
      <c r="A3841" t="s">
        <v>2406</v>
      </c>
      <c r="B3841" t="s">
        <v>5</v>
      </c>
      <c r="C3841" t="s">
        <v>1913</v>
      </c>
      <c r="D3841" s="24">
        <v>11340</v>
      </c>
      <c r="E3841" t="s">
        <v>1671</v>
      </c>
      <c r="F3841" t="s">
        <v>1924</v>
      </c>
      <c r="G3841" t="s">
        <v>108</v>
      </c>
      <c r="H3841" t="s">
        <v>2542</v>
      </c>
      <c r="I3841" t="s">
        <v>1896</v>
      </c>
      <c r="J3841" t="s">
        <v>1962</v>
      </c>
      <c r="K3841" t="s">
        <v>1959</v>
      </c>
      <c r="L3841" s="24">
        <v>670</v>
      </c>
      <c r="M3841" s="25">
        <f>+VLOOKUP(E3841, TC!A:D, 4, FALSE())</f>
        <v>1.0876999997576362</v>
      </c>
      <c r="N3841" s="24">
        <f t="shared" si="295"/>
        <v>728.75899983761622</v>
      </c>
      <c r="O3841" t="str">
        <f t="shared" si="296"/>
        <v>FACTURA</v>
      </c>
      <c r="P3841" t="str">
        <f t="shared" si="297"/>
        <v>2025</v>
      </c>
      <c r="Q3841" t="str">
        <f t="shared" si="298"/>
        <v>03</v>
      </c>
      <c r="R3841" t="str">
        <f>+IFERROR(VLOOKUP(I3841, Listado!A:B, 2, FALSE()), "COMERCIALIZADORA INTERNACIONAL CARIBBEAN EXOTICS S A")</f>
        <v>PIEDRAHITA PEREZ MARIANA</v>
      </c>
      <c r="S3841" s="25">
        <f>+VLOOKUP(E3841, TC!A:D, 2, FALSE())</f>
        <v>4126.03</v>
      </c>
      <c r="T3841" t="str">
        <f t="shared" si="299"/>
        <v>EUR</v>
      </c>
    </row>
    <row r="3842" spans="1:20" ht="18.75" hidden="1" customHeight="1" x14ac:dyDescent="0.25">
      <c r="A3842" t="s">
        <v>2406</v>
      </c>
      <c r="B3842" t="s">
        <v>5</v>
      </c>
      <c r="C3842" t="s">
        <v>1913</v>
      </c>
      <c r="D3842" s="24">
        <v>11340</v>
      </c>
      <c r="E3842" t="s">
        <v>1671</v>
      </c>
      <c r="F3842" t="s">
        <v>1924</v>
      </c>
      <c r="G3842" t="s">
        <v>108</v>
      </c>
      <c r="H3842" t="s">
        <v>2542</v>
      </c>
      <c r="I3842" t="s">
        <v>1896</v>
      </c>
      <c r="J3842" t="s">
        <v>1962</v>
      </c>
      <c r="K3842" t="s">
        <v>1960</v>
      </c>
      <c r="L3842" s="24">
        <v>5.6</v>
      </c>
      <c r="M3842" s="25">
        <f>+VLOOKUP(E3842, TC!A:D, 4, FALSE())</f>
        <v>1.0876999997576362</v>
      </c>
      <c r="N3842" s="24">
        <f t="shared" ref="N3842:N3905" si="300">+IF(F3842="EUR", (M3842*L3842), IF(I3842="JUAN MATAS SAS", (L3842/S3842), L3842))</f>
        <v>6.0911199986427622</v>
      </c>
      <c r="O3842" t="str">
        <f t="shared" ref="O3842:O3905" si="301">+IF(C3842="CFE", "FACTURA", IF(ISERROR(SEARCH("ANULA", H3842))=FALSE(), "ANULACIÓN FE", IF(ISERROR(SEARCH("CANCELLATION", H3842))=FALSE(), "ANULACIÓN FE", "NOTAS")))</f>
        <v>FACTURA</v>
      </c>
      <c r="P3842" t="str">
        <f t="shared" ref="P3842:P3905" si="302">+LEFT(E3842, 4)</f>
        <v>2025</v>
      </c>
      <c r="Q3842" t="str">
        <f t="shared" ref="Q3842:Q3905" si="303">+MID(E3842, 5, 2)</f>
        <v>03</v>
      </c>
      <c r="R3842" t="str">
        <f>+IFERROR(VLOOKUP(I3842, Listado!A:B, 2, FALSE()), "COMERCIALIZADORA INTERNACIONAL CARIBBEAN EXOTICS S A")</f>
        <v>PIEDRAHITA PEREZ MARIANA</v>
      </c>
      <c r="S3842" s="25">
        <f>+VLOOKUP(E3842, TC!A:D, 2, FALSE())</f>
        <v>4126.03</v>
      </c>
      <c r="T3842" t="str">
        <f t="shared" ref="T3842:T3905" si="304">+IF(I3842="JUAN MATAS SAS", "USD", F3842)</f>
        <v>EUR</v>
      </c>
    </row>
    <row r="3843" spans="1:20" ht="18.75" hidden="1" customHeight="1" x14ac:dyDescent="0.25">
      <c r="A3843" t="s">
        <v>2406</v>
      </c>
      <c r="B3843" t="s">
        <v>5</v>
      </c>
      <c r="C3843" t="s">
        <v>1913</v>
      </c>
      <c r="D3843" s="24">
        <v>11341</v>
      </c>
      <c r="E3843" t="s">
        <v>1671</v>
      </c>
      <c r="F3843" t="s">
        <v>1924</v>
      </c>
      <c r="G3843" t="s">
        <v>112</v>
      </c>
      <c r="H3843" t="s">
        <v>2543</v>
      </c>
      <c r="I3843" t="s">
        <v>1863</v>
      </c>
      <c r="J3843" t="s">
        <v>1926</v>
      </c>
      <c r="K3843" t="s">
        <v>1969</v>
      </c>
      <c r="L3843" s="24">
        <v>2408</v>
      </c>
      <c r="M3843" s="25">
        <f>+VLOOKUP(E3843, TC!A:D, 4, FALSE())</f>
        <v>1.0876999997576362</v>
      </c>
      <c r="N3843" s="24">
        <f t="shared" si="300"/>
        <v>2619.1815994163881</v>
      </c>
      <c r="O3843" t="str">
        <f t="shared" si="301"/>
        <v>FACTURA</v>
      </c>
      <c r="P3843" t="str">
        <f t="shared" si="302"/>
        <v>2025</v>
      </c>
      <c r="Q3843" t="str">
        <f t="shared" si="303"/>
        <v>03</v>
      </c>
      <c r="R3843" t="str">
        <f>+IFERROR(VLOOKUP(I3843, Listado!A:B, 2, FALSE()), "COMERCIALIZADORA INTERNACIONAL CARIBBEAN EXOTICS S A")</f>
        <v>HINCAPIE CONTRERAS ERIKA STEFANIA</v>
      </c>
      <c r="S3843" s="25">
        <f>+VLOOKUP(E3843, TC!A:D, 2, FALSE())</f>
        <v>4126.03</v>
      </c>
      <c r="T3843" t="str">
        <f t="shared" si="304"/>
        <v>EUR</v>
      </c>
    </row>
    <row r="3844" spans="1:20" ht="18.75" hidden="1" customHeight="1" x14ac:dyDescent="0.25">
      <c r="A3844" t="s">
        <v>2406</v>
      </c>
      <c r="B3844" t="s">
        <v>5</v>
      </c>
      <c r="C3844" t="s">
        <v>1913</v>
      </c>
      <c r="D3844" s="24">
        <v>11341</v>
      </c>
      <c r="E3844" t="s">
        <v>1671</v>
      </c>
      <c r="F3844" t="s">
        <v>1924</v>
      </c>
      <c r="G3844" t="s">
        <v>112</v>
      </c>
      <c r="H3844" t="s">
        <v>2543</v>
      </c>
      <c r="I3844" t="s">
        <v>1863</v>
      </c>
      <c r="J3844" t="s">
        <v>1926</v>
      </c>
      <c r="K3844" t="s">
        <v>1959</v>
      </c>
      <c r="L3844" s="24">
        <v>335</v>
      </c>
      <c r="M3844" s="25">
        <f>+VLOOKUP(E3844, TC!A:D, 4, FALSE())</f>
        <v>1.0876999997576362</v>
      </c>
      <c r="N3844" s="24">
        <f t="shared" si="300"/>
        <v>364.37949991880811</v>
      </c>
      <c r="O3844" t="str">
        <f t="shared" si="301"/>
        <v>FACTURA</v>
      </c>
      <c r="P3844" t="str">
        <f t="shared" si="302"/>
        <v>2025</v>
      </c>
      <c r="Q3844" t="str">
        <f t="shared" si="303"/>
        <v>03</v>
      </c>
      <c r="R3844" t="str">
        <f>+IFERROR(VLOOKUP(I3844, Listado!A:B, 2, FALSE()), "COMERCIALIZADORA INTERNACIONAL CARIBBEAN EXOTICS S A")</f>
        <v>HINCAPIE CONTRERAS ERIKA STEFANIA</v>
      </c>
      <c r="S3844" s="25">
        <f>+VLOOKUP(E3844, TC!A:D, 2, FALSE())</f>
        <v>4126.03</v>
      </c>
      <c r="T3844" t="str">
        <f t="shared" si="304"/>
        <v>EUR</v>
      </c>
    </row>
    <row r="3845" spans="1:20" ht="18.75" hidden="1" customHeight="1" x14ac:dyDescent="0.25">
      <c r="A3845" t="s">
        <v>2406</v>
      </c>
      <c r="B3845" t="s">
        <v>5</v>
      </c>
      <c r="C3845" t="s">
        <v>1913</v>
      </c>
      <c r="D3845" s="24">
        <v>11341</v>
      </c>
      <c r="E3845" t="s">
        <v>1671</v>
      </c>
      <c r="F3845" t="s">
        <v>1924</v>
      </c>
      <c r="G3845" t="s">
        <v>112</v>
      </c>
      <c r="H3845" t="s">
        <v>2543</v>
      </c>
      <c r="I3845" t="s">
        <v>1863</v>
      </c>
      <c r="J3845" t="s">
        <v>1926</v>
      </c>
      <c r="K3845" t="s">
        <v>1960</v>
      </c>
      <c r="L3845" s="24">
        <v>57</v>
      </c>
      <c r="M3845" s="25">
        <f>+VLOOKUP(E3845, TC!A:D, 4, FALSE())</f>
        <v>1.0876999997576362</v>
      </c>
      <c r="N3845" s="24">
        <f t="shared" si="300"/>
        <v>61.998899986185265</v>
      </c>
      <c r="O3845" t="str">
        <f t="shared" si="301"/>
        <v>FACTURA</v>
      </c>
      <c r="P3845" t="str">
        <f t="shared" si="302"/>
        <v>2025</v>
      </c>
      <c r="Q3845" t="str">
        <f t="shared" si="303"/>
        <v>03</v>
      </c>
      <c r="R3845" t="str">
        <f>+IFERROR(VLOOKUP(I3845, Listado!A:B, 2, FALSE()), "COMERCIALIZADORA INTERNACIONAL CARIBBEAN EXOTICS S A")</f>
        <v>HINCAPIE CONTRERAS ERIKA STEFANIA</v>
      </c>
      <c r="S3845" s="25">
        <f>+VLOOKUP(E3845, TC!A:D, 2, FALSE())</f>
        <v>4126.03</v>
      </c>
      <c r="T3845" t="str">
        <f t="shared" si="304"/>
        <v>EUR</v>
      </c>
    </row>
    <row r="3846" spans="1:20" ht="18.75" hidden="1" customHeight="1" x14ac:dyDescent="0.25">
      <c r="A3846" t="s">
        <v>2406</v>
      </c>
      <c r="B3846" t="s">
        <v>5</v>
      </c>
      <c r="C3846" t="s">
        <v>1913</v>
      </c>
      <c r="D3846" s="24">
        <v>11342</v>
      </c>
      <c r="E3846" t="s">
        <v>1671</v>
      </c>
      <c r="F3846" t="s">
        <v>128</v>
      </c>
      <c r="G3846" t="s">
        <v>110</v>
      </c>
      <c r="I3846" t="s">
        <v>1850</v>
      </c>
      <c r="J3846" t="s">
        <v>1919</v>
      </c>
      <c r="K3846" t="s">
        <v>1918</v>
      </c>
      <c r="L3846" s="24">
        <v>36</v>
      </c>
      <c r="M3846" s="25">
        <f>+VLOOKUP(E3846, TC!A:D, 4, FALSE())</f>
        <v>1.0876999997576362</v>
      </c>
      <c r="N3846" s="24">
        <f t="shared" si="300"/>
        <v>36</v>
      </c>
      <c r="O3846" t="str">
        <f t="shared" si="301"/>
        <v>FACTURA</v>
      </c>
      <c r="P3846" t="str">
        <f t="shared" si="302"/>
        <v>2025</v>
      </c>
      <c r="Q3846" t="str">
        <f t="shared" si="303"/>
        <v>03</v>
      </c>
      <c r="R3846" t="str">
        <f>+IFERROR(VLOOKUP(I3846, Listado!A:B, 2, FALSE()), "COMERCIALIZADORA INTERNACIONAL CARIBBEAN EXOTICS S A")</f>
        <v>PEREZ MEJIA MARIA PAULINA</v>
      </c>
      <c r="S3846" s="25">
        <f>+VLOOKUP(E3846, TC!A:D, 2, FALSE())</f>
        <v>4126.03</v>
      </c>
      <c r="T3846" t="str">
        <f t="shared" si="304"/>
        <v>USD</v>
      </c>
    </row>
    <row r="3847" spans="1:20" ht="18.75" hidden="1" customHeight="1" x14ac:dyDescent="0.25">
      <c r="A3847" t="s">
        <v>2406</v>
      </c>
      <c r="B3847" t="s">
        <v>5</v>
      </c>
      <c r="C3847" t="s">
        <v>1913</v>
      </c>
      <c r="D3847" s="24">
        <v>11343</v>
      </c>
      <c r="E3847" t="s">
        <v>1671</v>
      </c>
      <c r="F3847" t="s">
        <v>1924</v>
      </c>
      <c r="G3847" t="s">
        <v>110</v>
      </c>
      <c r="I3847" t="s">
        <v>1848</v>
      </c>
      <c r="J3847" t="s">
        <v>1917</v>
      </c>
      <c r="K3847" t="s">
        <v>1918</v>
      </c>
      <c r="L3847" s="24">
        <v>123.2</v>
      </c>
      <c r="M3847" s="25">
        <f>+VLOOKUP(E3847, TC!A:D, 4, FALSE())</f>
        <v>1.0876999997576362</v>
      </c>
      <c r="N3847" s="24">
        <f t="shared" si="300"/>
        <v>134.00463997014077</v>
      </c>
      <c r="O3847" t="str">
        <f t="shared" si="301"/>
        <v>FACTURA</v>
      </c>
      <c r="P3847" t="str">
        <f t="shared" si="302"/>
        <v>2025</v>
      </c>
      <c r="Q3847" t="str">
        <f t="shared" si="303"/>
        <v>03</v>
      </c>
      <c r="R3847" t="str">
        <f>+IFERROR(VLOOKUP(I3847, Listado!A:B, 2, FALSE()), "COMERCIALIZADORA INTERNACIONAL CARIBBEAN EXOTICS S A")</f>
        <v>PEREZ MEJIA MARIA PAULINA</v>
      </c>
      <c r="S3847" s="25">
        <f>+VLOOKUP(E3847, TC!A:D, 2, FALSE())</f>
        <v>4126.03</v>
      </c>
      <c r="T3847" t="str">
        <f t="shared" si="304"/>
        <v>EUR</v>
      </c>
    </row>
    <row r="3848" spans="1:20" ht="18.75" hidden="1" customHeight="1" x14ac:dyDescent="0.25">
      <c r="A3848" t="s">
        <v>2406</v>
      </c>
      <c r="B3848" t="s">
        <v>5</v>
      </c>
      <c r="C3848" t="s">
        <v>1913</v>
      </c>
      <c r="D3848" s="24">
        <v>11344</v>
      </c>
      <c r="E3848" t="s">
        <v>1671</v>
      </c>
      <c r="F3848" t="s">
        <v>1924</v>
      </c>
      <c r="G3848" t="s">
        <v>112</v>
      </c>
      <c r="I3848" t="s">
        <v>1863</v>
      </c>
      <c r="J3848" t="s">
        <v>1926</v>
      </c>
      <c r="K3848" t="s">
        <v>1918</v>
      </c>
      <c r="L3848" s="24">
        <v>33.6</v>
      </c>
      <c r="M3848" s="25">
        <f>+VLOOKUP(E3848, TC!A:D, 4, FALSE())</f>
        <v>1.0876999997576362</v>
      </c>
      <c r="N3848" s="24">
        <f t="shared" si="300"/>
        <v>36.546719991856577</v>
      </c>
      <c r="O3848" t="str">
        <f t="shared" si="301"/>
        <v>FACTURA</v>
      </c>
      <c r="P3848" t="str">
        <f t="shared" si="302"/>
        <v>2025</v>
      </c>
      <c r="Q3848" t="str">
        <f t="shared" si="303"/>
        <v>03</v>
      </c>
      <c r="R3848" t="str">
        <f>+IFERROR(VLOOKUP(I3848, Listado!A:B, 2, FALSE()), "COMERCIALIZADORA INTERNACIONAL CARIBBEAN EXOTICS S A")</f>
        <v>HINCAPIE CONTRERAS ERIKA STEFANIA</v>
      </c>
      <c r="S3848" s="25">
        <f>+VLOOKUP(E3848, TC!A:D, 2, FALSE())</f>
        <v>4126.03</v>
      </c>
      <c r="T3848" t="str">
        <f t="shared" si="304"/>
        <v>EUR</v>
      </c>
    </row>
    <row r="3849" spans="1:20" ht="18.75" hidden="1" customHeight="1" x14ac:dyDescent="0.25">
      <c r="A3849" t="s">
        <v>2406</v>
      </c>
      <c r="B3849" t="s">
        <v>5</v>
      </c>
      <c r="C3849" t="s">
        <v>1913</v>
      </c>
      <c r="D3849" s="24">
        <v>11345</v>
      </c>
      <c r="E3849" t="s">
        <v>1672</v>
      </c>
      <c r="F3849" t="s">
        <v>1924</v>
      </c>
      <c r="G3849" t="s">
        <v>108</v>
      </c>
      <c r="H3849" t="s">
        <v>2544</v>
      </c>
      <c r="I3849" t="s">
        <v>1875</v>
      </c>
      <c r="J3849" t="s">
        <v>1919</v>
      </c>
      <c r="K3849" t="s">
        <v>33</v>
      </c>
      <c r="L3849" s="24">
        <v>183.77</v>
      </c>
      <c r="M3849" s="25">
        <f>+VLOOKUP(E3849, TC!A:D, 4, FALSE())</f>
        <v>1.0846999980690972</v>
      </c>
      <c r="N3849" s="24">
        <f t="shared" si="300"/>
        <v>199.335318645158</v>
      </c>
      <c r="O3849" t="str">
        <f t="shared" si="301"/>
        <v>FACTURA</v>
      </c>
      <c r="P3849" t="str">
        <f t="shared" si="302"/>
        <v>2025</v>
      </c>
      <c r="Q3849" t="str">
        <f t="shared" si="303"/>
        <v>03</v>
      </c>
      <c r="R3849" t="str">
        <f>+IFERROR(VLOOKUP(I3849, Listado!A:B, 2, FALSE()), "COMERCIALIZADORA INTERNACIONAL CARIBBEAN EXOTICS S A")</f>
        <v>PIEDRAHITA PEREZ MARIANA</v>
      </c>
      <c r="S3849" s="25">
        <f>+VLOOKUP(E3849, TC!A:D, 2, FALSE())</f>
        <v>4143.1400000000003</v>
      </c>
      <c r="T3849" t="str">
        <f t="shared" si="304"/>
        <v>EUR</v>
      </c>
    </row>
    <row r="3850" spans="1:20" ht="18.75" hidden="1" customHeight="1" x14ac:dyDescent="0.25">
      <c r="A3850" t="s">
        <v>2406</v>
      </c>
      <c r="B3850" t="s">
        <v>5</v>
      </c>
      <c r="C3850" t="s">
        <v>1913</v>
      </c>
      <c r="D3850" s="24">
        <v>11345</v>
      </c>
      <c r="E3850" t="s">
        <v>1672</v>
      </c>
      <c r="F3850" t="s">
        <v>1924</v>
      </c>
      <c r="G3850" t="s">
        <v>108</v>
      </c>
      <c r="H3850" t="s">
        <v>2544</v>
      </c>
      <c r="I3850" t="s">
        <v>1875</v>
      </c>
      <c r="J3850" t="s">
        <v>1919</v>
      </c>
      <c r="K3850" t="s">
        <v>33</v>
      </c>
      <c r="L3850" s="24">
        <v>398.82</v>
      </c>
      <c r="M3850" s="25">
        <f>+VLOOKUP(E3850, TC!A:D, 4, FALSE())</f>
        <v>1.0846999980690972</v>
      </c>
      <c r="N3850" s="24">
        <f t="shared" si="300"/>
        <v>432.60005322991736</v>
      </c>
      <c r="O3850" t="str">
        <f t="shared" si="301"/>
        <v>FACTURA</v>
      </c>
      <c r="P3850" t="str">
        <f t="shared" si="302"/>
        <v>2025</v>
      </c>
      <c r="Q3850" t="str">
        <f t="shared" si="303"/>
        <v>03</v>
      </c>
      <c r="R3850" t="str">
        <f>+IFERROR(VLOOKUP(I3850, Listado!A:B, 2, FALSE()), "COMERCIALIZADORA INTERNACIONAL CARIBBEAN EXOTICS S A")</f>
        <v>PIEDRAHITA PEREZ MARIANA</v>
      </c>
      <c r="S3850" s="25">
        <f>+VLOOKUP(E3850, TC!A:D, 2, FALSE())</f>
        <v>4143.1400000000003</v>
      </c>
      <c r="T3850" t="str">
        <f t="shared" si="304"/>
        <v>EUR</v>
      </c>
    </row>
    <row r="3851" spans="1:20" ht="18.75" hidden="1" customHeight="1" x14ac:dyDescent="0.25">
      <c r="A3851" t="s">
        <v>2406</v>
      </c>
      <c r="B3851" t="s">
        <v>5</v>
      </c>
      <c r="C3851" t="s">
        <v>1913</v>
      </c>
      <c r="D3851" s="24">
        <v>11345</v>
      </c>
      <c r="E3851" t="s">
        <v>1672</v>
      </c>
      <c r="F3851" t="s">
        <v>1924</v>
      </c>
      <c r="G3851" t="s">
        <v>108</v>
      </c>
      <c r="H3851" t="s">
        <v>2544</v>
      </c>
      <c r="I3851" t="s">
        <v>1875</v>
      </c>
      <c r="J3851" t="s">
        <v>1919</v>
      </c>
      <c r="K3851" t="s">
        <v>33</v>
      </c>
      <c r="L3851" s="24">
        <v>97.75</v>
      </c>
      <c r="M3851" s="25">
        <f>+VLOOKUP(E3851, TC!A:D, 4, FALSE())</f>
        <v>1.0846999980690972</v>
      </c>
      <c r="N3851" s="24">
        <f t="shared" si="300"/>
        <v>106.02942481125426</v>
      </c>
      <c r="O3851" t="str">
        <f t="shared" si="301"/>
        <v>FACTURA</v>
      </c>
      <c r="P3851" t="str">
        <f t="shared" si="302"/>
        <v>2025</v>
      </c>
      <c r="Q3851" t="str">
        <f t="shared" si="303"/>
        <v>03</v>
      </c>
      <c r="R3851" t="str">
        <f>+IFERROR(VLOOKUP(I3851, Listado!A:B, 2, FALSE()), "COMERCIALIZADORA INTERNACIONAL CARIBBEAN EXOTICS S A")</f>
        <v>PIEDRAHITA PEREZ MARIANA</v>
      </c>
      <c r="S3851" s="25">
        <f>+VLOOKUP(E3851, TC!A:D, 2, FALSE())</f>
        <v>4143.1400000000003</v>
      </c>
      <c r="T3851" t="str">
        <f t="shared" si="304"/>
        <v>EUR</v>
      </c>
    </row>
    <row r="3852" spans="1:20" ht="18.75" hidden="1" customHeight="1" x14ac:dyDescent="0.25">
      <c r="A3852" t="s">
        <v>2406</v>
      </c>
      <c r="B3852" t="s">
        <v>5</v>
      </c>
      <c r="C3852" t="s">
        <v>1913</v>
      </c>
      <c r="D3852" s="24">
        <v>11345</v>
      </c>
      <c r="E3852" t="s">
        <v>1672</v>
      </c>
      <c r="F3852" t="s">
        <v>1924</v>
      </c>
      <c r="G3852" t="s">
        <v>108</v>
      </c>
      <c r="H3852" t="s">
        <v>2544</v>
      </c>
      <c r="I3852" t="s">
        <v>1875</v>
      </c>
      <c r="J3852" t="s">
        <v>1919</v>
      </c>
      <c r="K3852" t="s">
        <v>33</v>
      </c>
      <c r="L3852" s="24">
        <v>340.17</v>
      </c>
      <c r="M3852" s="25">
        <f>+VLOOKUP(E3852, TC!A:D, 4, FALSE())</f>
        <v>1.0846999980690972</v>
      </c>
      <c r="N3852" s="24">
        <f t="shared" si="300"/>
        <v>368.98239834316485</v>
      </c>
      <c r="O3852" t="str">
        <f t="shared" si="301"/>
        <v>FACTURA</v>
      </c>
      <c r="P3852" t="str">
        <f t="shared" si="302"/>
        <v>2025</v>
      </c>
      <c r="Q3852" t="str">
        <f t="shared" si="303"/>
        <v>03</v>
      </c>
      <c r="R3852" t="str">
        <f>+IFERROR(VLOOKUP(I3852, Listado!A:B, 2, FALSE()), "COMERCIALIZADORA INTERNACIONAL CARIBBEAN EXOTICS S A")</f>
        <v>PIEDRAHITA PEREZ MARIANA</v>
      </c>
      <c r="S3852" s="25">
        <f>+VLOOKUP(E3852, TC!A:D, 2, FALSE())</f>
        <v>4143.1400000000003</v>
      </c>
      <c r="T3852" t="str">
        <f t="shared" si="304"/>
        <v>EUR</v>
      </c>
    </row>
    <row r="3853" spans="1:20" ht="18.75" hidden="1" customHeight="1" x14ac:dyDescent="0.25">
      <c r="A3853" t="s">
        <v>2406</v>
      </c>
      <c r="B3853" t="s">
        <v>5</v>
      </c>
      <c r="C3853" t="s">
        <v>1913</v>
      </c>
      <c r="D3853" s="24">
        <v>11345</v>
      </c>
      <c r="E3853" t="s">
        <v>1672</v>
      </c>
      <c r="F3853" t="s">
        <v>1924</v>
      </c>
      <c r="G3853" t="s">
        <v>108</v>
      </c>
      <c r="H3853" t="s">
        <v>2544</v>
      </c>
      <c r="I3853" t="s">
        <v>1875</v>
      </c>
      <c r="J3853" t="s">
        <v>1919</v>
      </c>
      <c r="K3853" t="s">
        <v>33</v>
      </c>
      <c r="L3853" s="24">
        <v>74.290000000000006</v>
      </c>
      <c r="M3853" s="25">
        <f>+VLOOKUP(E3853, TC!A:D, 4, FALSE())</f>
        <v>1.0846999980690972</v>
      </c>
      <c r="N3853" s="24">
        <f t="shared" si="300"/>
        <v>80.582362856553246</v>
      </c>
      <c r="O3853" t="str">
        <f t="shared" si="301"/>
        <v>FACTURA</v>
      </c>
      <c r="P3853" t="str">
        <f t="shared" si="302"/>
        <v>2025</v>
      </c>
      <c r="Q3853" t="str">
        <f t="shared" si="303"/>
        <v>03</v>
      </c>
      <c r="R3853" t="str">
        <f>+IFERROR(VLOOKUP(I3853, Listado!A:B, 2, FALSE()), "COMERCIALIZADORA INTERNACIONAL CARIBBEAN EXOTICS S A")</f>
        <v>PIEDRAHITA PEREZ MARIANA</v>
      </c>
      <c r="S3853" s="25">
        <f>+VLOOKUP(E3853, TC!A:D, 2, FALSE())</f>
        <v>4143.1400000000003</v>
      </c>
      <c r="T3853" t="str">
        <f t="shared" si="304"/>
        <v>EUR</v>
      </c>
    </row>
    <row r="3854" spans="1:20" ht="18.75" hidden="1" customHeight="1" x14ac:dyDescent="0.25">
      <c r="A3854" t="s">
        <v>2406</v>
      </c>
      <c r="B3854" t="s">
        <v>5</v>
      </c>
      <c r="C3854" t="s">
        <v>1913</v>
      </c>
      <c r="D3854" s="24">
        <v>11345</v>
      </c>
      <c r="E3854" t="s">
        <v>1672</v>
      </c>
      <c r="F3854" t="s">
        <v>1924</v>
      </c>
      <c r="G3854" t="s">
        <v>108</v>
      </c>
      <c r="H3854" t="s">
        <v>2544</v>
      </c>
      <c r="I3854" t="s">
        <v>1875</v>
      </c>
      <c r="J3854" t="s">
        <v>1919</v>
      </c>
      <c r="K3854" t="s">
        <v>1959</v>
      </c>
      <c r="L3854" s="24">
        <v>300</v>
      </c>
      <c r="M3854" s="25">
        <f>+VLOOKUP(E3854, TC!A:D, 4, FALSE())</f>
        <v>1.0846999980690972</v>
      </c>
      <c r="N3854" s="24">
        <f t="shared" si="300"/>
        <v>325.40999942072915</v>
      </c>
      <c r="O3854" t="str">
        <f t="shared" si="301"/>
        <v>FACTURA</v>
      </c>
      <c r="P3854" t="str">
        <f t="shared" si="302"/>
        <v>2025</v>
      </c>
      <c r="Q3854" t="str">
        <f t="shared" si="303"/>
        <v>03</v>
      </c>
      <c r="R3854" t="str">
        <f>+IFERROR(VLOOKUP(I3854, Listado!A:B, 2, FALSE()), "COMERCIALIZADORA INTERNACIONAL CARIBBEAN EXOTICS S A")</f>
        <v>PIEDRAHITA PEREZ MARIANA</v>
      </c>
      <c r="S3854" s="25">
        <f>+VLOOKUP(E3854, TC!A:D, 2, FALSE())</f>
        <v>4143.1400000000003</v>
      </c>
      <c r="T3854" t="str">
        <f t="shared" si="304"/>
        <v>EUR</v>
      </c>
    </row>
    <row r="3855" spans="1:20" ht="18.75" hidden="1" customHeight="1" x14ac:dyDescent="0.25">
      <c r="A3855" t="s">
        <v>2406</v>
      </c>
      <c r="B3855" t="s">
        <v>5</v>
      </c>
      <c r="C3855" t="s">
        <v>1913</v>
      </c>
      <c r="D3855" s="24">
        <v>11345</v>
      </c>
      <c r="E3855" t="s">
        <v>1672</v>
      </c>
      <c r="F3855" t="s">
        <v>1924</v>
      </c>
      <c r="G3855" t="s">
        <v>108</v>
      </c>
      <c r="H3855" t="s">
        <v>2544</v>
      </c>
      <c r="I3855" t="s">
        <v>1875</v>
      </c>
      <c r="J3855" t="s">
        <v>1919</v>
      </c>
      <c r="K3855" t="s">
        <v>1960</v>
      </c>
      <c r="L3855" s="24">
        <v>8</v>
      </c>
      <c r="M3855" s="25">
        <f>+VLOOKUP(E3855, TC!A:D, 4, FALSE())</f>
        <v>1.0846999980690972</v>
      </c>
      <c r="N3855" s="24">
        <f t="shared" si="300"/>
        <v>8.6775999845527778</v>
      </c>
      <c r="O3855" t="str">
        <f t="shared" si="301"/>
        <v>FACTURA</v>
      </c>
      <c r="P3855" t="str">
        <f t="shared" si="302"/>
        <v>2025</v>
      </c>
      <c r="Q3855" t="str">
        <f t="shared" si="303"/>
        <v>03</v>
      </c>
      <c r="R3855" t="str">
        <f>+IFERROR(VLOOKUP(I3855, Listado!A:B, 2, FALSE()), "COMERCIALIZADORA INTERNACIONAL CARIBBEAN EXOTICS S A")</f>
        <v>PIEDRAHITA PEREZ MARIANA</v>
      </c>
      <c r="S3855" s="25">
        <f>+VLOOKUP(E3855, TC!A:D, 2, FALSE())</f>
        <v>4143.1400000000003</v>
      </c>
      <c r="T3855" t="str">
        <f t="shared" si="304"/>
        <v>EUR</v>
      </c>
    </row>
    <row r="3856" spans="1:20" ht="18.75" hidden="1" customHeight="1" x14ac:dyDescent="0.25">
      <c r="A3856" t="s">
        <v>2406</v>
      </c>
      <c r="B3856" t="s">
        <v>5</v>
      </c>
      <c r="C3856" t="s">
        <v>1913</v>
      </c>
      <c r="D3856" s="24">
        <v>11346</v>
      </c>
      <c r="E3856" t="s">
        <v>1672</v>
      </c>
      <c r="F3856" t="s">
        <v>99</v>
      </c>
      <c r="G3856" t="s">
        <v>1914</v>
      </c>
      <c r="I3856" t="s">
        <v>2373</v>
      </c>
      <c r="J3856" t="s">
        <v>1915</v>
      </c>
      <c r="K3856" t="s">
        <v>2021</v>
      </c>
      <c r="L3856" s="24">
        <v>534100</v>
      </c>
      <c r="M3856" s="25">
        <f>+VLOOKUP(E3856, TC!A:D, 4, FALSE())</f>
        <v>1.0846999980690972</v>
      </c>
      <c r="N3856" s="24">
        <f t="shared" si="300"/>
        <v>534100</v>
      </c>
      <c r="O3856" t="str">
        <f t="shared" si="301"/>
        <v>FACTURA</v>
      </c>
      <c r="P3856" t="str">
        <f t="shared" si="302"/>
        <v>2025</v>
      </c>
      <c r="Q3856" t="str">
        <f t="shared" si="303"/>
        <v>03</v>
      </c>
      <c r="R3856" t="str">
        <f>+IFERROR(VLOOKUP(I3856, Listado!A:B, 2, FALSE()), "COMERCIALIZADORA INTERNACIONAL CARIBBEAN EXOTICS S A")</f>
        <v>COMERCIALIZADORA INTERNACIONAL CARIBBEAN EXOTICS S A</v>
      </c>
      <c r="S3856" s="25">
        <f>+VLOOKUP(E3856, TC!A:D, 2, FALSE())</f>
        <v>4143.1400000000003</v>
      </c>
      <c r="T3856" t="str">
        <f t="shared" si="304"/>
        <v>COP</v>
      </c>
    </row>
    <row r="3857" spans="1:20" ht="18.75" hidden="1" customHeight="1" x14ac:dyDescent="0.25">
      <c r="A3857" t="s">
        <v>2406</v>
      </c>
      <c r="B3857" t="s">
        <v>5</v>
      </c>
      <c r="C3857" t="s">
        <v>1913</v>
      </c>
      <c r="D3857" s="24">
        <v>11346</v>
      </c>
      <c r="E3857" t="s">
        <v>1672</v>
      </c>
      <c r="F3857" t="s">
        <v>99</v>
      </c>
      <c r="G3857" t="s">
        <v>1914</v>
      </c>
      <c r="I3857" t="s">
        <v>2373</v>
      </c>
      <c r="J3857" t="s">
        <v>1915</v>
      </c>
      <c r="K3857" t="s">
        <v>2021</v>
      </c>
      <c r="L3857" s="24">
        <v>436800</v>
      </c>
      <c r="M3857" s="25">
        <f>+VLOOKUP(E3857, TC!A:D, 4, FALSE())</f>
        <v>1.0846999980690972</v>
      </c>
      <c r="N3857" s="24">
        <f t="shared" si="300"/>
        <v>436800</v>
      </c>
      <c r="O3857" t="str">
        <f t="shared" si="301"/>
        <v>FACTURA</v>
      </c>
      <c r="P3857" t="str">
        <f t="shared" si="302"/>
        <v>2025</v>
      </c>
      <c r="Q3857" t="str">
        <f t="shared" si="303"/>
        <v>03</v>
      </c>
      <c r="R3857" t="str">
        <f>+IFERROR(VLOOKUP(I3857, Listado!A:B, 2, FALSE()), "COMERCIALIZADORA INTERNACIONAL CARIBBEAN EXOTICS S A")</f>
        <v>COMERCIALIZADORA INTERNACIONAL CARIBBEAN EXOTICS S A</v>
      </c>
      <c r="S3857" s="25">
        <f>+VLOOKUP(E3857, TC!A:D, 2, FALSE())</f>
        <v>4143.1400000000003</v>
      </c>
      <c r="T3857" t="str">
        <f t="shared" si="304"/>
        <v>COP</v>
      </c>
    </row>
    <row r="3858" spans="1:20" ht="18.75" hidden="1" customHeight="1" x14ac:dyDescent="0.25">
      <c r="A3858" t="s">
        <v>2406</v>
      </c>
      <c r="B3858" t="s">
        <v>5</v>
      </c>
      <c r="C3858" t="s">
        <v>1913</v>
      </c>
      <c r="D3858" s="24">
        <v>11346</v>
      </c>
      <c r="E3858" t="s">
        <v>1672</v>
      </c>
      <c r="F3858" t="s">
        <v>99</v>
      </c>
      <c r="G3858" t="s">
        <v>1914</v>
      </c>
      <c r="I3858" t="s">
        <v>2373</v>
      </c>
      <c r="J3858" t="s">
        <v>1915</v>
      </c>
      <c r="K3858" t="s">
        <v>2021</v>
      </c>
      <c r="L3858" s="24">
        <v>599900</v>
      </c>
      <c r="M3858" s="25">
        <f>+VLOOKUP(E3858, TC!A:D, 4, FALSE())</f>
        <v>1.0846999980690972</v>
      </c>
      <c r="N3858" s="24">
        <f t="shared" si="300"/>
        <v>599900</v>
      </c>
      <c r="O3858" t="str">
        <f t="shared" si="301"/>
        <v>FACTURA</v>
      </c>
      <c r="P3858" t="str">
        <f t="shared" si="302"/>
        <v>2025</v>
      </c>
      <c r="Q3858" t="str">
        <f t="shared" si="303"/>
        <v>03</v>
      </c>
      <c r="R3858" t="str">
        <f>+IFERROR(VLOOKUP(I3858, Listado!A:B, 2, FALSE()), "COMERCIALIZADORA INTERNACIONAL CARIBBEAN EXOTICS S A")</f>
        <v>COMERCIALIZADORA INTERNACIONAL CARIBBEAN EXOTICS S A</v>
      </c>
      <c r="S3858" s="25">
        <f>+VLOOKUP(E3858, TC!A:D, 2, FALSE())</f>
        <v>4143.1400000000003</v>
      </c>
      <c r="T3858" t="str">
        <f t="shared" si="304"/>
        <v>COP</v>
      </c>
    </row>
    <row r="3859" spans="1:20" ht="18.75" hidden="1" customHeight="1" x14ac:dyDescent="0.25">
      <c r="A3859" t="s">
        <v>2406</v>
      </c>
      <c r="B3859" t="s">
        <v>5</v>
      </c>
      <c r="C3859" t="s">
        <v>1913</v>
      </c>
      <c r="D3859" s="24">
        <v>11346</v>
      </c>
      <c r="E3859" t="s">
        <v>1672</v>
      </c>
      <c r="F3859" t="s">
        <v>99</v>
      </c>
      <c r="G3859" t="s">
        <v>1914</v>
      </c>
      <c r="I3859" t="s">
        <v>2373</v>
      </c>
      <c r="J3859" t="s">
        <v>1915</v>
      </c>
      <c r="K3859" t="s">
        <v>2021</v>
      </c>
      <c r="L3859" s="24">
        <v>472500</v>
      </c>
      <c r="M3859" s="25">
        <f>+VLOOKUP(E3859, TC!A:D, 4, FALSE())</f>
        <v>1.0846999980690972</v>
      </c>
      <c r="N3859" s="24">
        <f t="shared" si="300"/>
        <v>472500</v>
      </c>
      <c r="O3859" t="str">
        <f t="shared" si="301"/>
        <v>FACTURA</v>
      </c>
      <c r="P3859" t="str">
        <f t="shared" si="302"/>
        <v>2025</v>
      </c>
      <c r="Q3859" t="str">
        <f t="shared" si="303"/>
        <v>03</v>
      </c>
      <c r="R3859" t="str">
        <f>+IFERROR(VLOOKUP(I3859, Listado!A:B, 2, FALSE()), "COMERCIALIZADORA INTERNACIONAL CARIBBEAN EXOTICS S A")</f>
        <v>COMERCIALIZADORA INTERNACIONAL CARIBBEAN EXOTICS S A</v>
      </c>
      <c r="S3859" s="25">
        <f>+VLOOKUP(E3859, TC!A:D, 2, FALSE())</f>
        <v>4143.1400000000003</v>
      </c>
      <c r="T3859" t="str">
        <f t="shared" si="304"/>
        <v>COP</v>
      </c>
    </row>
    <row r="3860" spans="1:20" ht="18.75" hidden="1" customHeight="1" x14ac:dyDescent="0.25">
      <c r="A3860" t="s">
        <v>2406</v>
      </c>
      <c r="B3860" t="s">
        <v>5</v>
      </c>
      <c r="C3860" t="s">
        <v>1913</v>
      </c>
      <c r="D3860" s="24">
        <v>11346</v>
      </c>
      <c r="E3860" t="s">
        <v>1672</v>
      </c>
      <c r="F3860" t="s">
        <v>99</v>
      </c>
      <c r="G3860" t="s">
        <v>1914</v>
      </c>
      <c r="I3860" t="s">
        <v>2373</v>
      </c>
      <c r="J3860" t="s">
        <v>1915</v>
      </c>
      <c r="K3860" t="s">
        <v>2021</v>
      </c>
      <c r="L3860" s="24">
        <v>512400</v>
      </c>
      <c r="M3860" s="25">
        <f>+VLOOKUP(E3860, TC!A:D, 4, FALSE())</f>
        <v>1.0846999980690972</v>
      </c>
      <c r="N3860" s="24">
        <f t="shared" si="300"/>
        <v>512400</v>
      </c>
      <c r="O3860" t="str">
        <f t="shared" si="301"/>
        <v>FACTURA</v>
      </c>
      <c r="P3860" t="str">
        <f t="shared" si="302"/>
        <v>2025</v>
      </c>
      <c r="Q3860" t="str">
        <f t="shared" si="303"/>
        <v>03</v>
      </c>
      <c r="R3860" t="str">
        <f>+IFERROR(VLOOKUP(I3860, Listado!A:B, 2, FALSE()), "COMERCIALIZADORA INTERNACIONAL CARIBBEAN EXOTICS S A")</f>
        <v>COMERCIALIZADORA INTERNACIONAL CARIBBEAN EXOTICS S A</v>
      </c>
      <c r="S3860" s="25">
        <f>+VLOOKUP(E3860, TC!A:D, 2, FALSE())</f>
        <v>4143.1400000000003</v>
      </c>
      <c r="T3860" t="str">
        <f t="shared" si="304"/>
        <v>COP</v>
      </c>
    </row>
    <row r="3861" spans="1:20" ht="18.75" hidden="1" customHeight="1" x14ac:dyDescent="0.25">
      <c r="A3861" t="s">
        <v>2406</v>
      </c>
      <c r="B3861" t="s">
        <v>5</v>
      </c>
      <c r="C3861" t="s">
        <v>1913</v>
      </c>
      <c r="D3861" s="24">
        <v>11346</v>
      </c>
      <c r="E3861" t="s">
        <v>1672</v>
      </c>
      <c r="F3861" t="s">
        <v>99</v>
      </c>
      <c r="G3861" t="s">
        <v>1914</v>
      </c>
      <c r="I3861" t="s">
        <v>2373</v>
      </c>
      <c r="J3861" t="s">
        <v>1915</v>
      </c>
      <c r="K3861" t="s">
        <v>2021</v>
      </c>
      <c r="L3861" s="24">
        <v>490700</v>
      </c>
      <c r="M3861" s="25">
        <f>+VLOOKUP(E3861, TC!A:D, 4, FALSE())</f>
        <v>1.0846999980690972</v>
      </c>
      <c r="N3861" s="24">
        <f t="shared" si="300"/>
        <v>490700</v>
      </c>
      <c r="O3861" t="str">
        <f t="shared" si="301"/>
        <v>FACTURA</v>
      </c>
      <c r="P3861" t="str">
        <f t="shared" si="302"/>
        <v>2025</v>
      </c>
      <c r="Q3861" t="str">
        <f t="shared" si="303"/>
        <v>03</v>
      </c>
      <c r="R3861" t="str">
        <f>+IFERROR(VLOOKUP(I3861, Listado!A:B, 2, FALSE()), "COMERCIALIZADORA INTERNACIONAL CARIBBEAN EXOTICS S A")</f>
        <v>COMERCIALIZADORA INTERNACIONAL CARIBBEAN EXOTICS S A</v>
      </c>
      <c r="S3861" s="25">
        <f>+VLOOKUP(E3861, TC!A:D, 2, FALSE())</f>
        <v>4143.1400000000003</v>
      </c>
      <c r="T3861" t="str">
        <f t="shared" si="304"/>
        <v>COP</v>
      </c>
    </row>
    <row r="3862" spans="1:20" ht="18.75" hidden="1" customHeight="1" x14ac:dyDescent="0.25">
      <c r="A3862" t="s">
        <v>2406</v>
      </c>
      <c r="B3862" t="s">
        <v>5</v>
      </c>
      <c r="C3862" t="s">
        <v>1913</v>
      </c>
      <c r="D3862" s="24">
        <v>11346</v>
      </c>
      <c r="E3862" t="s">
        <v>1672</v>
      </c>
      <c r="F3862" t="s">
        <v>99</v>
      </c>
      <c r="G3862" t="s">
        <v>1914</v>
      </c>
      <c r="I3862" t="s">
        <v>2373</v>
      </c>
      <c r="J3862" t="s">
        <v>1915</v>
      </c>
      <c r="K3862" t="s">
        <v>2021</v>
      </c>
      <c r="L3862" s="24">
        <v>205100</v>
      </c>
      <c r="M3862" s="25">
        <f>+VLOOKUP(E3862, TC!A:D, 4, FALSE())</f>
        <v>1.0846999980690972</v>
      </c>
      <c r="N3862" s="24">
        <f t="shared" si="300"/>
        <v>205100</v>
      </c>
      <c r="O3862" t="str">
        <f t="shared" si="301"/>
        <v>FACTURA</v>
      </c>
      <c r="P3862" t="str">
        <f t="shared" si="302"/>
        <v>2025</v>
      </c>
      <c r="Q3862" t="str">
        <f t="shared" si="303"/>
        <v>03</v>
      </c>
      <c r="R3862" t="str">
        <f>+IFERROR(VLOOKUP(I3862, Listado!A:B, 2, FALSE()), "COMERCIALIZADORA INTERNACIONAL CARIBBEAN EXOTICS S A")</f>
        <v>COMERCIALIZADORA INTERNACIONAL CARIBBEAN EXOTICS S A</v>
      </c>
      <c r="S3862" s="25">
        <f>+VLOOKUP(E3862, TC!A:D, 2, FALSE())</f>
        <v>4143.1400000000003</v>
      </c>
      <c r="T3862" t="str">
        <f t="shared" si="304"/>
        <v>COP</v>
      </c>
    </row>
    <row r="3863" spans="1:20" ht="18.75" hidden="1" customHeight="1" x14ac:dyDescent="0.25">
      <c r="A3863" t="s">
        <v>2406</v>
      </c>
      <c r="B3863" t="s">
        <v>5</v>
      </c>
      <c r="C3863" t="s">
        <v>1913</v>
      </c>
      <c r="D3863" s="24">
        <v>11346</v>
      </c>
      <c r="E3863" t="s">
        <v>1672</v>
      </c>
      <c r="F3863" t="s">
        <v>99</v>
      </c>
      <c r="G3863" t="s">
        <v>1914</v>
      </c>
      <c r="I3863" t="s">
        <v>2373</v>
      </c>
      <c r="J3863" t="s">
        <v>1915</v>
      </c>
      <c r="K3863" t="s">
        <v>2021</v>
      </c>
      <c r="L3863" s="24">
        <v>382200</v>
      </c>
      <c r="M3863" s="25">
        <f>+VLOOKUP(E3863, TC!A:D, 4, FALSE())</f>
        <v>1.0846999980690972</v>
      </c>
      <c r="N3863" s="24">
        <f t="shared" si="300"/>
        <v>382200</v>
      </c>
      <c r="O3863" t="str">
        <f t="shared" si="301"/>
        <v>FACTURA</v>
      </c>
      <c r="P3863" t="str">
        <f t="shared" si="302"/>
        <v>2025</v>
      </c>
      <c r="Q3863" t="str">
        <f t="shared" si="303"/>
        <v>03</v>
      </c>
      <c r="R3863" t="str">
        <f>+IFERROR(VLOOKUP(I3863, Listado!A:B, 2, FALSE()), "COMERCIALIZADORA INTERNACIONAL CARIBBEAN EXOTICS S A")</f>
        <v>COMERCIALIZADORA INTERNACIONAL CARIBBEAN EXOTICS S A</v>
      </c>
      <c r="S3863" s="25">
        <f>+VLOOKUP(E3863, TC!A:D, 2, FALSE())</f>
        <v>4143.1400000000003</v>
      </c>
      <c r="T3863" t="str">
        <f t="shared" si="304"/>
        <v>COP</v>
      </c>
    </row>
    <row r="3864" spans="1:20" ht="18.75" hidden="1" customHeight="1" x14ac:dyDescent="0.25">
      <c r="A3864" t="s">
        <v>2406</v>
      </c>
      <c r="B3864" t="s">
        <v>5</v>
      </c>
      <c r="C3864" t="s">
        <v>1913</v>
      </c>
      <c r="D3864" s="24">
        <v>11346</v>
      </c>
      <c r="E3864" t="s">
        <v>1672</v>
      </c>
      <c r="F3864" t="s">
        <v>99</v>
      </c>
      <c r="G3864" t="s">
        <v>1914</v>
      </c>
      <c r="I3864" t="s">
        <v>2373</v>
      </c>
      <c r="J3864" t="s">
        <v>1915</v>
      </c>
      <c r="K3864" t="s">
        <v>2021</v>
      </c>
      <c r="L3864" s="24">
        <v>161000</v>
      </c>
      <c r="M3864" s="25">
        <f>+VLOOKUP(E3864, TC!A:D, 4, FALSE())</f>
        <v>1.0846999980690972</v>
      </c>
      <c r="N3864" s="24">
        <f t="shared" si="300"/>
        <v>161000</v>
      </c>
      <c r="O3864" t="str">
        <f t="shared" si="301"/>
        <v>FACTURA</v>
      </c>
      <c r="P3864" t="str">
        <f t="shared" si="302"/>
        <v>2025</v>
      </c>
      <c r="Q3864" t="str">
        <f t="shared" si="303"/>
        <v>03</v>
      </c>
      <c r="R3864" t="str">
        <f>+IFERROR(VLOOKUP(I3864, Listado!A:B, 2, FALSE()), "COMERCIALIZADORA INTERNACIONAL CARIBBEAN EXOTICS S A")</f>
        <v>COMERCIALIZADORA INTERNACIONAL CARIBBEAN EXOTICS S A</v>
      </c>
      <c r="S3864" s="25">
        <f>+VLOOKUP(E3864, TC!A:D, 2, FALSE())</f>
        <v>4143.1400000000003</v>
      </c>
      <c r="T3864" t="str">
        <f t="shared" si="304"/>
        <v>COP</v>
      </c>
    </row>
    <row r="3865" spans="1:20" ht="18.75" hidden="1" customHeight="1" x14ac:dyDescent="0.25">
      <c r="A3865" t="s">
        <v>2406</v>
      </c>
      <c r="B3865" t="s">
        <v>5</v>
      </c>
      <c r="C3865" t="s">
        <v>1913</v>
      </c>
      <c r="D3865" s="24">
        <v>11346</v>
      </c>
      <c r="E3865" t="s">
        <v>1672</v>
      </c>
      <c r="F3865" t="s">
        <v>99</v>
      </c>
      <c r="G3865" t="s">
        <v>1914</v>
      </c>
      <c r="I3865" t="s">
        <v>2373</v>
      </c>
      <c r="J3865" t="s">
        <v>1915</v>
      </c>
      <c r="K3865" t="s">
        <v>2021</v>
      </c>
      <c r="L3865" s="24">
        <v>305200</v>
      </c>
      <c r="M3865" s="25">
        <f>+VLOOKUP(E3865, TC!A:D, 4, FALSE())</f>
        <v>1.0846999980690972</v>
      </c>
      <c r="N3865" s="24">
        <f t="shared" si="300"/>
        <v>305200</v>
      </c>
      <c r="O3865" t="str">
        <f t="shared" si="301"/>
        <v>FACTURA</v>
      </c>
      <c r="P3865" t="str">
        <f t="shared" si="302"/>
        <v>2025</v>
      </c>
      <c r="Q3865" t="str">
        <f t="shared" si="303"/>
        <v>03</v>
      </c>
      <c r="R3865" t="str">
        <f>+IFERROR(VLOOKUP(I3865, Listado!A:B, 2, FALSE()), "COMERCIALIZADORA INTERNACIONAL CARIBBEAN EXOTICS S A")</f>
        <v>COMERCIALIZADORA INTERNACIONAL CARIBBEAN EXOTICS S A</v>
      </c>
      <c r="S3865" s="25">
        <f>+VLOOKUP(E3865, TC!A:D, 2, FALSE())</f>
        <v>4143.1400000000003</v>
      </c>
      <c r="T3865" t="str">
        <f t="shared" si="304"/>
        <v>COP</v>
      </c>
    </row>
    <row r="3866" spans="1:20" ht="18.75" hidden="1" customHeight="1" x14ac:dyDescent="0.25">
      <c r="A3866" t="s">
        <v>2406</v>
      </c>
      <c r="B3866" t="s">
        <v>5</v>
      </c>
      <c r="C3866" t="s">
        <v>1913</v>
      </c>
      <c r="D3866" s="24">
        <v>11346</v>
      </c>
      <c r="E3866" t="s">
        <v>1672</v>
      </c>
      <c r="F3866" t="s">
        <v>99</v>
      </c>
      <c r="G3866" t="s">
        <v>1914</v>
      </c>
      <c r="I3866" t="s">
        <v>2373</v>
      </c>
      <c r="J3866" t="s">
        <v>1915</v>
      </c>
      <c r="K3866" t="s">
        <v>2021</v>
      </c>
      <c r="L3866" s="24">
        <v>263900</v>
      </c>
      <c r="M3866" s="25">
        <f>+VLOOKUP(E3866, TC!A:D, 4, FALSE())</f>
        <v>1.0846999980690972</v>
      </c>
      <c r="N3866" s="24">
        <f t="shared" si="300"/>
        <v>263900</v>
      </c>
      <c r="O3866" t="str">
        <f t="shared" si="301"/>
        <v>FACTURA</v>
      </c>
      <c r="P3866" t="str">
        <f t="shared" si="302"/>
        <v>2025</v>
      </c>
      <c r="Q3866" t="str">
        <f t="shared" si="303"/>
        <v>03</v>
      </c>
      <c r="R3866" t="str">
        <f>+IFERROR(VLOOKUP(I3866, Listado!A:B, 2, FALSE()), "COMERCIALIZADORA INTERNACIONAL CARIBBEAN EXOTICS S A")</f>
        <v>COMERCIALIZADORA INTERNACIONAL CARIBBEAN EXOTICS S A</v>
      </c>
      <c r="S3866" s="25">
        <f>+VLOOKUP(E3866, TC!A:D, 2, FALSE())</f>
        <v>4143.1400000000003</v>
      </c>
      <c r="T3866" t="str">
        <f t="shared" si="304"/>
        <v>COP</v>
      </c>
    </row>
    <row r="3867" spans="1:20" ht="18.75" hidden="1" customHeight="1" x14ac:dyDescent="0.25">
      <c r="A3867" t="s">
        <v>2406</v>
      </c>
      <c r="B3867" t="s">
        <v>5</v>
      </c>
      <c r="C3867" t="s">
        <v>1913</v>
      </c>
      <c r="D3867" s="24">
        <v>11346</v>
      </c>
      <c r="E3867" t="s">
        <v>1672</v>
      </c>
      <c r="F3867" t="s">
        <v>99</v>
      </c>
      <c r="G3867" t="s">
        <v>1914</v>
      </c>
      <c r="I3867" t="s">
        <v>2373</v>
      </c>
      <c r="J3867" t="s">
        <v>1915</v>
      </c>
      <c r="K3867" t="s">
        <v>2021</v>
      </c>
      <c r="L3867" s="24">
        <v>357700</v>
      </c>
      <c r="M3867" s="25">
        <f>+VLOOKUP(E3867, TC!A:D, 4, FALSE())</f>
        <v>1.0846999980690972</v>
      </c>
      <c r="N3867" s="24">
        <f t="shared" si="300"/>
        <v>357700</v>
      </c>
      <c r="O3867" t="str">
        <f t="shared" si="301"/>
        <v>FACTURA</v>
      </c>
      <c r="P3867" t="str">
        <f t="shared" si="302"/>
        <v>2025</v>
      </c>
      <c r="Q3867" t="str">
        <f t="shared" si="303"/>
        <v>03</v>
      </c>
      <c r="R3867" t="str">
        <f>+IFERROR(VLOOKUP(I3867, Listado!A:B, 2, FALSE()), "COMERCIALIZADORA INTERNACIONAL CARIBBEAN EXOTICS S A")</f>
        <v>COMERCIALIZADORA INTERNACIONAL CARIBBEAN EXOTICS S A</v>
      </c>
      <c r="S3867" s="25">
        <f>+VLOOKUP(E3867, TC!A:D, 2, FALSE())</f>
        <v>4143.1400000000003</v>
      </c>
      <c r="T3867" t="str">
        <f t="shared" si="304"/>
        <v>COP</v>
      </c>
    </row>
    <row r="3868" spans="1:20" ht="18.75" hidden="1" customHeight="1" x14ac:dyDescent="0.25">
      <c r="A3868" t="s">
        <v>2406</v>
      </c>
      <c r="B3868" t="s">
        <v>5</v>
      </c>
      <c r="C3868" t="s">
        <v>1913</v>
      </c>
      <c r="D3868" s="24">
        <v>11346</v>
      </c>
      <c r="E3868" t="s">
        <v>1672</v>
      </c>
      <c r="F3868" t="s">
        <v>99</v>
      </c>
      <c r="G3868" t="s">
        <v>1914</v>
      </c>
      <c r="I3868" t="s">
        <v>2373</v>
      </c>
      <c r="J3868" t="s">
        <v>1915</v>
      </c>
      <c r="K3868" t="s">
        <v>2021</v>
      </c>
      <c r="L3868" s="24">
        <v>135100</v>
      </c>
      <c r="M3868" s="25">
        <f>+VLOOKUP(E3868, TC!A:D, 4, FALSE())</f>
        <v>1.0846999980690972</v>
      </c>
      <c r="N3868" s="24">
        <f t="shared" si="300"/>
        <v>135100</v>
      </c>
      <c r="O3868" t="str">
        <f t="shared" si="301"/>
        <v>FACTURA</v>
      </c>
      <c r="P3868" t="str">
        <f t="shared" si="302"/>
        <v>2025</v>
      </c>
      <c r="Q3868" t="str">
        <f t="shared" si="303"/>
        <v>03</v>
      </c>
      <c r="R3868" t="str">
        <f>+IFERROR(VLOOKUP(I3868, Listado!A:B, 2, FALSE()), "COMERCIALIZADORA INTERNACIONAL CARIBBEAN EXOTICS S A")</f>
        <v>COMERCIALIZADORA INTERNACIONAL CARIBBEAN EXOTICS S A</v>
      </c>
      <c r="S3868" s="25">
        <f>+VLOOKUP(E3868, TC!A:D, 2, FALSE())</f>
        <v>4143.1400000000003</v>
      </c>
      <c r="T3868" t="str">
        <f t="shared" si="304"/>
        <v>COP</v>
      </c>
    </row>
    <row r="3869" spans="1:20" ht="18.75" hidden="1" customHeight="1" x14ac:dyDescent="0.25">
      <c r="A3869" t="s">
        <v>2406</v>
      </c>
      <c r="B3869" t="s">
        <v>5</v>
      </c>
      <c r="C3869" t="s">
        <v>1913</v>
      </c>
      <c r="D3869" s="24">
        <v>11346</v>
      </c>
      <c r="E3869" t="s">
        <v>1672</v>
      </c>
      <c r="F3869" t="s">
        <v>99</v>
      </c>
      <c r="G3869" t="s">
        <v>1914</v>
      </c>
      <c r="I3869" t="s">
        <v>2373</v>
      </c>
      <c r="J3869" t="s">
        <v>1915</v>
      </c>
      <c r="K3869" t="s">
        <v>2021</v>
      </c>
      <c r="L3869" s="24">
        <v>413700</v>
      </c>
      <c r="M3869" s="25">
        <f>+VLOOKUP(E3869, TC!A:D, 4, FALSE())</f>
        <v>1.0846999980690972</v>
      </c>
      <c r="N3869" s="24">
        <f t="shared" si="300"/>
        <v>413700</v>
      </c>
      <c r="O3869" t="str">
        <f t="shared" si="301"/>
        <v>FACTURA</v>
      </c>
      <c r="P3869" t="str">
        <f t="shared" si="302"/>
        <v>2025</v>
      </c>
      <c r="Q3869" t="str">
        <f t="shared" si="303"/>
        <v>03</v>
      </c>
      <c r="R3869" t="str">
        <f>+IFERROR(VLOOKUP(I3869, Listado!A:B, 2, FALSE()), "COMERCIALIZADORA INTERNACIONAL CARIBBEAN EXOTICS S A")</f>
        <v>COMERCIALIZADORA INTERNACIONAL CARIBBEAN EXOTICS S A</v>
      </c>
      <c r="S3869" s="25">
        <f>+VLOOKUP(E3869, TC!A:D, 2, FALSE())</f>
        <v>4143.1400000000003</v>
      </c>
      <c r="T3869" t="str">
        <f t="shared" si="304"/>
        <v>COP</v>
      </c>
    </row>
    <row r="3870" spans="1:20" ht="18.75" hidden="1" customHeight="1" x14ac:dyDescent="0.25">
      <c r="A3870" t="s">
        <v>2406</v>
      </c>
      <c r="B3870" t="s">
        <v>5</v>
      </c>
      <c r="C3870" t="s">
        <v>1913</v>
      </c>
      <c r="D3870" s="24">
        <v>11346</v>
      </c>
      <c r="E3870" t="s">
        <v>1672</v>
      </c>
      <c r="F3870" t="s">
        <v>99</v>
      </c>
      <c r="G3870" t="s">
        <v>1914</v>
      </c>
      <c r="I3870" t="s">
        <v>2373</v>
      </c>
      <c r="J3870" t="s">
        <v>1915</v>
      </c>
      <c r="K3870" t="s">
        <v>2021</v>
      </c>
      <c r="L3870" s="24">
        <v>196700</v>
      </c>
      <c r="M3870" s="25">
        <f>+VLOOKUP(E3870, TC!A:D, 4, FALSE())</f>
        <v>1.0846999980690972</v>
      </c>
      <c r="N3870" s="24">
        <f t="shared" si="300"/>
        <v>196700</v>
      </c>
      <c r="O3870" t="str">
        <f t="shared" si="301"/>
        <v>FACTURA</v>
      </c>
      <c r="P3870" t="str">
        <f t="shared" si="302"/>
        <v>2025</v>
      </c>
      <c r="Q3870" t="str">
        <f t="shared" si="303"/>
        <v>03</v>
      </c>
      <c r="R3870" t="str">
        <f>+IFERROR(VLOOKUP(I3870, Listado!A:B, 2, FALSE()), "COMERCIALIZADORA INTERNACIONAL CARIBBEAN EXOTICS S A")</f>
        <v>COMERCIALIZADORA INTERNACIONAL CARIBBEAN EXOTICS S A</v>
      </c>
      <c r="S3870" s="25">
        <f>+VLOOKUP(E3870, TC!A:D, 2, FALSE())</f>
        <v>4143.1400000000003</v>
      </c>
      <c r="T3870" t="str">
        <f t="shared" si="304"/>
        <v>COP</v>
      </c>
    </row>
    <row r="3871" spans="1:20" ht="18.75" hidden="1" customHeight="1" x14ac:dyDescent="0.25">
      <c r="A3871" t="s">
        <v>2406</v>
      </c>
      <c r="B3871" t="s">
        <v>5</v>
      </c>
      <c r="C3871" t="s">
        <v>1913</v>
      </c>
      <c r="D3871" s="24">
        <v>11346</v>
      </c>
      <c r="E3871" t="s">
        <v>1672</v>
      </c>
      <c r="F3871" t="s">
        <v>99</v>
      </c>
      <c r="G3871" t="s">
        <v>1914</v>
      </c>
      <c r="I3871" t="s">
        <v>2373</v>
      </c>
      <c r="J3871" t="s">
        <v>1915</v>
      </c>
      <c r="K3871" t="s">
        <v>2021</v>
      </c>
      <c r="L3871" s="24">
        <v>158900</v>
      </c>
      <c r="M3871" s="25">
        <f>+VLOOKUP(E3871, TC!A:D, 4, FALSE())</f>
        <v>1.0846999980690972</v>
      </c>
      <c r="N3871" s="24">
        <f t="shared" si="300"/>
        <v>158900</v>
      </c>
      <c r="O3871" t="str">
        <f t="shared" si="301"/>
        <v>FACTURA</v>
      </c>
      <c r="P3871" t="str">
        <f t="shared" si="302"/>
        <v>2025</v>
      </c>
      <c r="Q3871" t="str">
        <f t="shared" si="303"/>
        <v>03</v>
      </c>
      <c r="R3871" t="str">
        <f>+IFERROR(VLOOKUP(I3871, Listado!A:B, 2, FALSE()), "COMERCIALIZADORA INTERNACIONAL CARIBBEAN EXOTICS S A")</f>
        <v>COMERCIALIZADORA INTERNACIONAL CARIBBEAN EXOTICS S A</v>
      </c>
      <c r="S3871" s="25">
        <f>+VLOOKUP(E3871, TC!A:D, 2, FALSE())</f>
        <v>4143.1400000000003</v>
      </c>
      <c r="T3871" t="str">
        <f t="shared" si="304"/>
        <v>COP</v>
      </c>
    </row>
    <row r="3872" spans="1:20" ht="18.75" hidden="1" customHeight="1" x14ac:dyDescent="0.25">
      <c r="A3872" t="s">
        <v>2406</v>
      </c>
      <c r="B3872" t="s">
        <v>5</v>
      </c>
      <c r="C3872" t="s">
        <v>1913</v>
      </c>
      <c r="D3872" s="24">
        <v>11346</v>
      </c>
      <c r="E3872" t="s">
        <v>1672</v>
      </c>
      <c r="F3872" t="s">
        <v>99</v>
      </c>
      <c r="G3872" t="s">
        <v>1914</v>
      </c>
      <c r="I3872" t="s">
        <v>2373</v>
      </c>
      <c r="J3872" t="s">
        <v>1915</v>
      </c>
      <c r="K3872" t="s">
        <v>2021</v>
      </c>
      <c r="L3872" s="24">
        <v>16100</v>
      </c>
      <c r="M3872" s="25">
        <f>+VLOOKUP(E3872, TC!A:D, 4, FALSE())</f>
        <v>1.0846999980690972</v>
      </c>
      <c r="N3872" s="24">
        <f t="shared" si="300"/>
        <v>16100</v>
      </c>
      <c r="O3872" t="str">
        <f t="shared" si="301"/>
        <v>FACTURA</v>
      </c>
      <c r="P3872" t="str">
        <f t="shared" si="302"/>
        <v>2025</v>
      </c>
      <c r="Q3872" t="str">
        <f t="shared" si="303"/>
        <v>03</v>
      </c>
      <c r="R3872" t="str">
        <f>+IFERROR(VLOOKUP(I3872, Listado!A:B, 2, FALSE()), "COMERCIALIZADORA INTERNACIONAL CARIBBEAN EXOTICS S A")</f>
        <v>COMERCIALIZADORA INTERNACIONAL CARIBBEAN EXOTICS S A</v>
      </c>
      <c r="S3872" s="25">
        <f>+VLOOKUP(E3872, TC!A:D, 2, FALSE())</f>
        <v>4143.1400000000003</v>
      </c>
      <c r="T3872" t="str">
        <f t="shared" si="304"/>
        <v>COP</v>
      </c>
    </row>
    <row r="3873" spans="1:20" ht="18.75" hidden="1" customHeight="1" x14ac:dyDescent="0.25">
      <c r="A3873" t="s">
        <v>2406</v>
      </c>
      <c r="B3873" t="s">
        <v>5</v>
      </c>
      <c r="C3873" t="s">
        <v>1913</v>
      </c>
      <c r="D3873" s="24">
        <v>11346</v>
      </c>
      <c r="E3873" t="s">
        <v>1672</v>
      </c>
      <c r="F3873" t="s">
        <v>99</v>
      </c>
      <c r="G3873" t="s">
        <v>1914</v>
      </c>
      <c r="I3873" t="s">
        <v>2373</v>
      </c>
      <c r="J3873" t="s">
        <v>1915</v>
      </c>
      <c r="K3873" t="s">
        <v>2021</v>
      </c>
      <c r="L3873" s="24">
        <v>151200</v>
      </c>
      <c r="M3873" s="25">
        <f>+VLOOKUP(E3873, TC!A:D, 4, FALSE())</f>
        <v>1.0846999980690972</v>
      </c>
      <c r="N3873" s="24">
        <f t="shared" si="300"/>
        <v>151200</v>
      </c>
      <c r="O3873" t="str">
        <f t="shared" si="301"/>
        <v>FACTURA</v>
      </c>
      <c r="P3873" t="str">
        <f t="shared" si="302"/>
        <v>2025</v>
      </c>
      <c r="Q3873" t="str">
        <f t="shared" si="303"/>
        <v>03</v>
      </c>
      <c r="R3873" t="str">
        <f>+IFERROR(VLOOKUP(I3873, Listado!A:B, 2, FALSE()), "COMERCIALIZADORA INTERNACIONAL CARIBBEAN EXOTICS S A")</f>
        <v>COMERCIALIZADORA INTERNACIONAL CARIBBEAN EXOTICS S A</v>
      </c>
      <c r="S3873" s="25">
        <f>+VLOOKUP(E3873, TC!A:D, 2, FALSE())</f>
        <v>4143.1400000000003</v>
      </c>
      <c r="T3873" t="str">
        <f t="shared" si="304"/>
        <v>COP</v>
      </c>
    </row>
    <row r="3874" spans="1:20" ht="18.75" hidden="1" customHeight="1" x14ac:dyDescent="0.25">
      <c r="A3874" t="s">
        <v>2406</v>
      </c>
      <c r="B3874" t="s">
        <v>5</v>
      </c>
      <c r="C3874" t="s">
        <v>1913</v>
      </c>
      <c r="D3874" s="24">
        <v>11346</v>
      </c>
      <c r="E3874" t="s">
        <v>1672</v>
      </c>
      <c r="F3874" t="s">
        <v>99</v>
      </c>
      <c r="G3874" t="s">
        <v>1914</v>
      </c>
      <c r="I3874" t="s">
        <v>2373</v>
      </c>
      <c r="J3874" t="s">
        <v>1915</v>
      </c>
      <c r="K3874" t="s">
        <v>2021</v>
      </c>
      <c r="L3874" s="24">
        <v>305900</v>
      </c>
      <c r="M3874" s="25">
        <f>+VLOOKUP(E3874, TC!A:D, 4, FALSE())</f>
        <v>1.0846999980690972</v>
      </c>
      <c r="N3874" s="24">
        <f t="shared" si="300"/>
        <v>305900</v>
      </c>
      <c r="O3874" t="str">
        <f t="shared" si="301"/>
        <v>FACTURA</v>
      </c>
      <c r="P3874" t="str">
        <f t="shared" si="302"/>
        <v>2025</v>
      </c>
      <c r="Q3874" t="str">
        <f t="shared" si="303"/>
        <v>03</v>
      </c>
      <c r="R3874" t="str">
        <f>+IFERROR(VLOOKUP(I3874, Listado!A:B, 2, FALSE()), "COMERCIALIZADORA INTERNACIONAL CARIBBEAN EXOTICS S A")</f>
        <v>COMERCIALIZADORA INTERNACIONAL CARIBBEAN EXOTICS S A</v>
      </c>
      <c r="S3874" s="25">
        <f>+VLOOKUP(E3874, TC!A:D, 2, FALSE())</f>
        <v>4143.1400000000003</v>
      </c>
      <c r="T3874" t="str">
        <f t="shared" si="304"/>
        <v>COP</v>
      </c>
    </row>
    <row r="3875" spans="1:20" ht="18.75" hidden="1" customHeight="1" x14ac:dyDescent="0.25">
      <c r="A3875" t="s">
        <v>2406</v>
      </c>
      <c r="B3875" t="s">
        <v>5</v>
      </c>
      <c r="C3875" t="s">
        <v>1913</v>
      </c>
      <c r="D3875" s="24">
        <v>11346</v>
      </c>
      <c r="E3875" t="s">
        <v>1672</v>
      </c>
      <c r="F3875" t="s">
        <v>99</v>
      </c>
      <c r="G3875" t="s">
        <v>1914</v>
      </c>
      <c r="I3875" t="s">
        <v>2373</v>
      </c>
      <c r="J3875" t="s">
        <v>1915</v>
      </c>
      <c r="K3875" t="s">
        <v>2021</v>
      </c>
      <c r="L3875" s="24">
        <v>214900</v>
      </c>
      <c r="M3875" s="25">
        <f>+VLOOKUP(E3875, TC!A:D, 4, FALSE())</f>
        <v>1.0846999980690972</v>
      </c>
      <c r="N3875" s="24">
        <f t="shared" si="300"/>
        <v>214900</v>
      </c>
      <c r="O3875" t="str">
        <f t="shared" si="301"/>
        <v>FACTURA</v>
      </c>
      <c r="P3875" t="str">
        <f t="shared" si="302"/>
        <v>2025</v>
      </c>
      <c r="Q3875" t="str">
        <f t="shared" si="303"/>
        <v>03</v>
      </c>
      <c r="R3875" t="str">
        <f>+IFERROR(VLOOKUP(I3875, Listado!A:B, 2, FALSE()), "COMERCIALIZADORA INTERNACIONAL CARIBBEAN EXOTICS S A")</f>
        <v>COMERCIALIZADORA INTERNACIONAL CARIBBEAN EXOTICS S A</v>
      </c>
      <c r="S3875" s="25">
        <f>+VLOOKUP(E3875, TC!A:D, 2, FALSE())</f>
        <v>4143.1400000000003</v>
      </c>
      <c r="T3875" t="str">
        <f t="shared" si="304"/>
        <v>COP</v>
      </c>
    </row>
    <row r="3876" spans="1:20" ht="18.75" hidden="1" customHeight="1" x14ac:dyDescent="0.25">
      <c r="A3876" t="s">
        <v>2406</v>
      </c>
      <c r="B3876" t="s">
        <v>5</v>
      </c>
      <c r="C3876" t="s">
        <v>1913</v>
      </c>
      <c r="D3876" s="24">
        <v>11346</v>
      </c>
      <c r="E3876" t="s">
        <v>1672</v>
      </c>
      <c r="F3876" t="s">
        <v>99</v>
      </c>
      <c r="G3876" t="s">
        <v>1914</v>
      </c>
      <c r="I3876" t="s">
        <v>2373</v>
      </c>
      <c r="J3876" t="s">
        <v>1915</v>
      </c>
      <c r="K3876" t="s">
        <v>2021</v>
      </c>
      <c r="L3876" s="24">
        <v>259000</v>
      </c>
      <c r="M3876" s="25">
        <f>+VLOOKUP(E3876, TC!A:D, 4, FALSE())</f>
        <v>1.0846999980690972</v>
      </c>
      <c r="N3876" s="24">
        <f t="shared" si="300"/>
        <v>259000</v>
      </c>
      <c r="O3876" t="str">
        <f t="shared" si="301"/>
        <v>FACTURA</v>
      </c>
      <c r="P3876" t="str">
        <f t="shared" si="302"/>
        <v>2025</v>
      </c>
      <c r="Q3876" t="str">
        <f t="shared" si="303"/>
        <v>03</v>
      </c>
      <c r="R3876" t="str">
        <f>+IFERROR(VLOOKUP(I3876, Listado!A:B, 2, FALSE()), "COMERCIALIZADORA INTERNACIONAL CARIBBEAN EXOTICS S A")</f>
        <v>COMERCIALIZADORA INTERNACIONAL CARIBBEAN EXOTICS S A</v>
      </c>
      <c r="S3876" s="25">
        <f>+VLOOKUP(E3876, TC!A:D, 2, FALSE())</f>
        <v>4143.1400000000003</v>
      </c>
      <c r="T3876" t="str">
        <f t="shared" si="304"/>
        <v>COP</v>
      </c>
    </row>
    <row r="3877" spans="1:20" ht="18.75" hidden="1" customHeight="1" x14ac:dyDescent="0.25">
      <c r="A3877" t="s">
        <v>2406</v>
      </c>
      <c r="B3877" t="s">
        <v>5</v>
      </c>
      <c r="C3877" t="s">
        <v>1913</v>
      </c>
      <c r="D3877" s="24">
        <v>11346</v>
      </c>
      <c r="E3877" t="s">
        <v>1672</v>
      </c>
      <c r="F3877" t="s">
        <v>99</v>
      </c>
      <c r="G3877" t="s">
        <v>1914</v>
      </c>
      <c r="I3877" t="s">
        <v>2373</v>
      </c>
      <c r="J3877" t="s">
        <v>1915</v>
      </c>
      <c r="K3877" t="s">
        <v>2021</v>
      </c>
      <c r="L3877" s="24">
        <v>147000</v>
      </c>
      <c r="M3877" s="25">
        <f>+VLOOKUP(E3877, TC!A:D, 4, FALSE())</f>
        <v>1.0846999980690972</v>
      </c>
      <c r="N3877" s="24">
        <f t="shared" si="300"/>
        <v>147000</v>
      </c>
      <c r="O3877" t="str">
        <f t="shared" si="301"/>
        <v>FACTURA</v>
      </c>
      <c r="P3877" t="str">
        <f t="shared" si="302"/>
        <v>2025</v>
      </c>
      <c r="Q3877" t="str">
        <f t="shared" si="303"/>
        <v>03</v>
      </c>
      <c r="R3877" t="str">
        <f>+IFERROR(VLOOKUP(I3877, Listado!A:B, 2, FALSE()), "COMERCIALIZADORA INTERNACIONAL CARIBBEAN EXOTICS S A")</f>
        <v>COMERCIALIZADORA INTERNACIONAL CARIBBEAN EXOTICS S A</v>
      </c>
      <c r="S3877" s="25">
        <f>+VLOOKUP(E3877, TC!A:D, 2, FALSE())</f>
        <v>4143.1400000000003</v>
      </c>
      <c r="T3877" t="str">
        <f t="shared" si="304"/>
        <v>COP</v>
      </c>
    </row>
    <row r="3878" spans="1:20" ht="18.75" hidden="1" customHeight="1" x14ac:dyDescent="0.25">
      <c r="A3878" t="s">
        <v>2406</v>
      </c>
      <c r="B3878" t="s">
        <v>5</v>
      </c>
      <c r="C3878" t="s">
        <v>1913</v>
      </c>
      <c r="D3878" s="24">
        <v>11346</v>
      </c>
      <c r="E3878" t="s">
        <v>1672</v>
      </c>
      <c r="F3878" t="s">
        <v>99</v>
      </c>
      <c r="G3878" t="s">
        <v>1914</v>
      </c>
      <c r="I3878" t="s">
        <v>2373</v>
      </c>
      <c r="J3878" t="s">
        <v>1915</v>
      </c>
      <c r="K3878" t="s">
        <v>2021</v>
      </c>
      <c r="L3878" s="24">
        <v>10500</v>
      </c>
      <c r="M3878" s="25">
        <f>+VLOOKUP(E3878, TC!A:D, 4, FALSE())</f>
        <v>1.0846999980690972</v>
      </c>
      <c r="N3878" s="24">
        <f t="shared" si="300"/>
        <v>10500</v>
      </c>
      <c r="O3878" t="str">
        <f t="shared" si="301"/>
        <v>FACTURA</v>
      </c>
      <c r="P3878" t="str">
        <f t="shared" si="302"/>
        <v>2025</v>
      </c>
      <c r="Q3878" t="str">
        <f t="shared" si="303"/>
        <v>03</v>
      </c>
      <c r="R3878" t="str">
        <f>+IFERROR(VLOOKUP(I3878, Listado!A:B, 2, FALSE()), "COMERCIALIZADORA INTERNACIONAL CARIBBEAN EXOTICS S A")</f>
        <v>COMERCIALIZADORA INTERNACIONAL CARIBBEAN EXOTICS S A</v>
      </c>
      <c r="S3878" s="25">
        <f>+VLOOKUP(E3878, TC!A:D, 2, FALSE())</f>
        <v>4143.1400000000003</v>
      </c>
      <c r="T3878" t="str">
        <f t="shared" si="304"/>
        <v>COP</v>
      </c>
    </row>
    <row r="3879" spans="1:20" ht="18.75" hidden="1" customHeight="1" x14ac:dyDescent="0.25">
      <c r="A3879" t="s">
        <v>2406</v>
      </c>
      <c r="B3879" t="s">
        <v>5</v>
      </c>
      <c r="C3879" t="s">
        <v>1913</v>
      </c>
      <c r="D3879" s="24">
        <v>11346</v>
      </c>
      <c r="E3879" t="s">
        <v>1672</v>
      </c>
      <c r="F3879" t="s">
        <v>99</v>
      </c>
      <c r="G3879" t="s">
        <v>1914</v>
      </c>
      <c r="I3879" t="s">
        <v>2373</v>
      </c>
      <c r="J3879" t="s">
        <v>1915</v>
      </c>
      <c r="K3879" t="s">
        <v>2021</v>
      </c>
      <c r="L3879" s="24">
        <v>97300</v>
      </c>
      <c r="M3879" s="25">
        <f>+VLOOKUP(E3879, TC!A:D, 4, FALSE())</f>
        <v>1.0846999980690972</v>
      </c>
      <c r="N3879" s="24">
        <f t="shared" si="300"/>
        <v>97300</v>
      </c>
      <c r="O3879" t="str">
        <f t="shared" si="301"/>
        <v>FACTURA</v>
      </c>
      <c r="P3879" t="str">
        <f t="shared" si="302"/>
        <v>2025</v>
      </c>
      <c r="Q3879" t="str">
        <f t="shared" si="303"/>
        <v>03</v>
      </c>
      <c r="R3879" t="str">
        <f>+IFERROR(VLOOKUP(I3879, Listado!A:B, 2, FALSE()), "COMERCIALIZADORA INTERNACIONAL CARIBBEAN EXOTICS S A")</f>
        <v>COMERCIALIZADORA INTERNACIONAL CARIBBEAN EXOTICS S A</v>
      </c>
      <c r="S3879" s="25">
        <f>+VLOOKUP(E3879, TC!A:D, 2, FALSE())</f>
        <v>4143.1400000000003</v>
      </c>
      <c r="T3879" t="str">
        <f t="shared" si="304"/>
        <v>COP</v>
      </c>
    </row>
    <row r="3880" spans="1:20" ht="18.75" hidden="1" customHeight="1" x14ac:dyDescent="0.25">
      <c r="A3880" t="s">
        <v>2406</v>
      </c>
      <c r="B3880" t="s">
        <v>5</v>
      </c>
      <c r="C3880" t="s">
        <v>1913</v>
      </c>
      <c r="D3880" s="24">
        <v>11346</v>
      </c>
      <c r="E3880" t="s">
        <v>1672</v>
      </c>
      <c r="F3880" t="s">
        <v>99</v>
      </c>
      <c r="G3880" t="s">
        <v>1914</v>
      </c>
      <c r="I3880" t="s">
        <v>2373</v>
      </c>
      <c r="J3880" t="s">
        <v>1915</v>
      </c>
      <c r="K3880" t="s">
        <v>2021</v>
      </c>
      <c r="L3880" s="24">
        <v>278380</v>
      </c>
      <c r="M3880" s="25">
        <f>+VLOOKUP(E3880, TC!A:D, 4, FALSE())</f>
        <v>1.0846999980690972</v>
      </c>
      <c r="N3880" s="24">
        <f t="shared" si="300"/>
        <v>278380</v>
      </c>
      <c r="O3880" t="str">
        <f t="shared" si="301"/>
        <v>FACTURA</v>
      </c>
      <c r="P3880" t="str">
        <f t="shared" si="302"/>
        <v>2025</v>
      </c>
      <c r="Q3880" t="str">
        <f t="shared" si="303"/>
        <v>03</v>
      </c>
      <c r="R3880" t="str">
        <f>+IFERROR(VLOOKUP(I3880, Listado!A:B, 2, FALSE()), "COMERCIALIZADORA INTERNACIONAL CARIBBEAN EXOTICS S A")</f>
        <v>COMERCIALIZADORA INTERNACIONAL CARIBBEAN EXOTICS S A</v>
      </c>
      <c r="S3880" s="25">
        <f>+VLOOKUP(E3880, TC!A:D, 2, FALSE())</f>
        <v>4143.1400000000003</v>
      </c>
      <c r="T3880" t="str">
        <f t="shared" si="304"/>
        <v>COP</v>
      </c>
    </row>
    <row r="3881" spans="1:20" ht="18.75" hidden="1" customHeight="1" x14ac:dyDescent="0.25">
      <c r="A3881" t="s">
        <v>2406</v>
      </c>
      <c r="B3881" t="s">
        <v>5</v>
      </c>
      <c r="C3881" t="s">
        <v>1913</v>
      </c>
      <c r="D3881" s="24">
        <v>11346</v>
      </c>
      <c r="E3881" t="s">
        <v>1672</v>
      </c>
      <c r="F3881" t="s">
        <v>99</v>
      </c>
      <c r="G3881" t="s">
        <v>1914</v>
      </c>
      <c r="I3881" t="s">
        <v>2373</v>
      </c>
      <c r="J3881" t="s">
        <v>1915</v>
      </c>
      <c r="K3881" t="s">
        <v>2021</v>
      </c>
      <c r="L3881" s="24">
        <v>440200</v>
      </c>
      <c r="M3881" s="25">
        <f>+VLOOKUP(E3881, TC!A:D, 4, FALSE())</f>
        <v>1.0846999980690972</v>
      </c>
      <c r="N3881" s="24">
        <f t="shared" si="300"/>
        <v>440200</v>
      </c>
      <c r="O3881" t="str">
        <f t="shared" si="301"/>
        <v>FACTURA</v>
      </c>
      <c r="P3881" t="str">
        <f t="shared" si="302"/>
        <v>2025</v>
      </c>
      <c r="Q3881" t="str">
        <f t="shared" si="303"/>
        <v>03</v>
      </c>
      <c r="R3881" t="str">
        <f>+IFERROR(VLOOKUP(I3881, Listado!A:B, 2, FALSE()), "COMERCIALIZADORA INTERNACIONAL CARIBBEAN EXOTICS S A")</f>
        <v>COMERCIALIZADORA INTERNACIONAL CARIBBEAN EXOTICS S A</v>
      </c>
      <c r="S3881" s="25">
        <f>+VLOOKUP(E3881, TC!A:D, 2, FALSE())</f>
        <v>4143.1400000000003</v>
      </c>
      <c r="T3881" t="str">
        <f t="shared" si="304"/>
        <v>COP</v>
      </c>
    </row>
    <row r="3882" spans="1:20" ht="18.75" hidden="1" customHeight="1" x14ac:dyDescent="0.25">
      <c r="A3882" t="s">
        <v>2406</v>
      </c>
      <c r="B3882" t="s">
        <v>5</v>
      </c>
      <c r="C3882" t="s">
        <v>1913</v>
      </c>
      <c r="D3882" s="24">
        <v>11346</v>
      </c>
      <c r="E3882" t="s">
        <v>1672</v>
      </c>
      <c r="F3882" t="s">
        <v>99</v>
      </c>
      <c r="G3882" t="s">
        <v>1914</v>
      </c>
      <c r="I3882" t="s">
        <v>2373</v>
      </c>
      <c r="J3882" t="s">
        <v>1915</v>
      </c>
      <c r="K3882" t="s">
        <v>2021</v>
      </c>
      <c r="L3882" s="24">
        <v>564820</v>
      </c>
      <c r="M3882" s="25">
        <f>+VLOOKUP(E3882, TC!A:D, 4, FALSE())</f>
        <v>1.0846999980690972</v>
      </c>
      <c r="N3882" s="24">
        <f t="shared" si="300"/>
        <v>564820</v>
      </c>
      <c r="O3882" t="str">
        <f t="shared" si="301"/>
        <v>FACTURA</v>
      </c>
      <c r="P3882" t="str">
        <f t="shared" si="302"/>
        <v>2025</v>
      </c>
      <c r="Q3882" t="str">
        <f t="shared" si="303"/>
        <v>03</v>
      </c>
      <c r="R3882" t="str">
        <f>+IFERROR(VLOOKUP(I3882, Listado!A:B, 2, FALSE()), "COMERCIALIZADORA INTERNACIONAL CARIBBEAN EXOTICS S A")</f>
        <v>COMERCIALIZADORA INTERNACIONAL CARIBBEAN EXOTICS S A</v>
      </c>
      <c r="S3882" s="25">
        <f>+VLOOKUP(E3882, TC!A:D, 2, FALSE())</f>
        <v>4143.1400000000003</v>
      </c>
      <c r="T3882" t="str">
        <f t="shared" si="304"/>
        <v>COP</v>
      </c>
    </row>
    <row r="3883" spans="1:20" ht="18.75" hidden="1" customHeight="1" x14ac:dyDescent="0.25">
      <c r="A3883" t="s">
        <v>2406</v>
      </c>
      <c r="B3883" t="s">
        <v>5</v>
      </c>
      <c r="C3883" t="s">
        <v>1913</v>
      </c>
      <c r="D3883" s="24">
        <v>11346</v>
      </c>
      <c r="E3883" t="s">
        <v>1672</v>
      </c>
      <c r="F3883" t="s">
        <v>99</v>
      </c>
      <c r="G3883" t="s">
        <v>1914</v>
      </c>
      <c r="I3883" t="s">
        <v>2373</v>
      </c>
      <c r="J3883" t="s">
        <v>1915</v>
      </c>
      <c r="K3883" t="s">
        <v>2021</v>
      </c>
      <c r="L3883" s="24">
        <v>492900</v>
      </c>
      <c r="M3883" s="25">
        <f>+VLOOKUP(E3883, TC!A:D, 4, FALSE())</f>
        <v>1.0846999980690972</v>
      </c>
      <c r="N3883" s="24">
        <f t="shared" si="300"/>
        <v>492900</v>
      </c>
      <c r="O3883" t="str">
        <f t="shared" si="301"/>
        <v>FACTURA</v>
      </c>
      <c r="P3883" t="str">
        <f t="shared" si="302"/>
        <v>2025</v>
      </c>
      <c r="Q3883" t="str">
        <f t="shared" si="303"/>
        <v>03</v>
      </c>
      <c r="R3883" t="str">
        <f>+IFERROR(VLOOKUP(I3883, Listado!A:B, 2, FALSE()), "COMERCIALIZADORA INTERNACIONAL CARIBBEAN EXOTICS S A")</f>
        <v>COMERCIALIZADORA INTERNACIONAL CARIBBEAN EXOTICS S A</v>
      </c>
      <c r="S3883" s="25">
        <f>+VLOOKUP(E3883, TC!A:D, 2, FALSE())</f>
        <v>4143.1400000000003</v>
      </c>
      <c r="T3883" t="str">
        <f t="shared" si="304"/>
        <v>COP</v>
      </c>
    </row>
    <row r="3884" spans="1:20" ht="18.75" hidden="1" customHeight="1" x14ac:dyDescent="0.25">
      <c r="A3884" t="s">
        <v>2406</v>
      </c>
      <c r="B3884" t="s">
        <v>5</v>
      </c>
      <c r="C3884" t="s">
        <v>1913</v>
      </c>
      <c r="D3884" s="24">
        <v>11346</v>
      </c>
      <c r="E3884" t="s">
        <v>1672</v>
      </c>
      <c r="F3884" t="s">
        <v>99</v>
      </c>
      <c r="G3884" t="s">
        <v>1914</v>
      </c>
      <c r="I3884" t="s">
        <v>2373</v>
      </c>
      <c r="J3884" t="s">
        <v>1915</v>
      </c>
      <c r="K3884" t="s">
        <v>2021</v>
      </c>
      <c r="L3884" s="24">
        <v>143840</v>
      </c>
      <c r="M3884" s="25">
        <f>+VLOOKUP(E3884, TC!A:D, 4, FALSE())</f>
        <v>1.0846999980690972</v>
      </c>
      <c r="N3884" s="24">
        <f t="shared" si="300"/>
        <v>143840</v>
      </c>
      <c r="O3884" t="str">
        <f t="shared" si="301"/>
        <v>FACTURA</v>
      </c>
      <c r="P3884" t="str">
        <f t="shared" si="302"/>
        <v>2025</v>
      </c>
      <c r="Q3884" t="str">
        <f t="shared" si="303"/>
        <v>03</v>
      </c>
      <c r="R3884" t="str">
        <f>+IFERROR(VLOOKUP(I3884, Listado!A:B, 2, FALSE()), "COMERCIALIZADORA INTERNACIONAL CARIBBEAN EXOTICS S A")</f>
        <v>COMERCIALIZADORA INTERNACIONAL CARIBBEAN EXOTICS S A</v>
      </c>
      <c r="S3884" s="25">
        <f>+VLOOKUP(E3884, TC!A:D, 2, FALSE())</f>
        <v>4143.1400000000003</v>
      </c>
      <c r="T3884" t="str">
        <f t="shared" si="304"/>
        <v>COP</v>
      </c>
    </row>
    <row r="3885" spans="1:20" ht="18.75" hidden="1" customHeight="1" x14ac:dyDescent="0.25">
      <c r="A3885" t="s">
        <v>2406</v>
      </c>
      <c r="B3885" t="s">
        <v>5</v>
      </c>
      <c r="C3885" t="s">
        <v>1913</v>
      </c>
      <c r="D3885" s="24">
        <v>11346</v>
      </c>
      <c r="E3885" t="s">
        <v>1672</v>
      </c>
      <c r="F3885" t="s">
        <v>99</v>
      </c>
      <c r="G3885" t="s">
        <v>1914</v>
      </c>
      <c r="I3885" t="s">
        <v>2373</v>
      </c>
      <c r="J3885" t="s">
        <v>1915</v>
      </c>
      <c r="K3885" t="s">
        <v>2021</v>
      </c>
      <c r="L3885" s="24">
        <v>184760</v>
      </c>
      <c r="M3885" s="25">
        <f>+VLOOKUP(E3885, TC!A:D, 4, FALSE())</f>
        <v>1.0846999980690972</v>
      </c>
      <c r="N3885" s="24">
        <f t="shared" si="300"/>
        <v>184760</v>
      </c>
      <c r="O3885" t="str">
        <f t="shared" si="301"/>
        <v>FACTURA</v>
      </c>
      <c r="P3885" t="str">
        <f t="shared" si="302"/>
        <v>2025</v>
      </c>
      <c r="Q3885" t="str">
        <f t="shared" si="303"/>
        <v>03</v>
      </c>
      <c r="R3885" t="str">
        <f>+IFERROR(VLOOKUP(I3885, Listado!A:B, 2, FALSE()), "COMERCIALIZADORA INTERNACIONAL CARIBBEAN EXOTICS S A")</f>
        <v>COMERCIALIZADORA INTERNACIONAL CARIBBEAN EXOTICS S A</v>
      </c>
      <c r="S3885" s="25">
        <f>+VLOOKUP(E3885, TC!A:D, 2, FALSE())</f>
        <v>4143.1400000000003</v>
      </c>
      <c r="T3885" t="str">
        <f t="shared" si="304"/>
        <v>COP</v>
      </c>
    </row>
    <row r="3886" spans="1:20" ht="18.75" hidden="1" customHeight="1" x14ac:dyDescent="0.25">
      <c r="A3886" t="s">
        <v>2406</v>
      </c>
      <c r="B3886" t="s">
        <v>5</v>
      </c>
      <c r="C3886" t="s">
        <v>1913</v>
      </c>
      <c r="D3886" s="24">
        <v>11346</v>
      </c>
      <c r="E3886" t="s">
        <v>1672</v>
      </c>
      <c r="F3886" t="s">
        <v>99</v>
      </c>
      <c r="G3886" t="s">
        <v>1914</v>
      </c>
      <c r="I3886" t="s">
        <v>2373</v>
      </c>
      <c r="J3886" t="s">
        <v>1915</v>
      </c>
      <c r="K3886" t="s">
        <v>2021</v>
      </c>
      <c r="L3886" s="24">
        <v>150660</v>
      </c>
      <c r="M3886" s="25">
        <f>+VLOOKUP(E3886, TC!A:D, 4, FALSE())</f>
        <v>1.0846999980690972</v>
      </c>
      <c r="N3886" s="24">
        <f t="shared" si="300"/>
        <v>150660</v>
      </c>
      <c r="O3886" t="str">
        <f t="shared" si="301"/>
        <v>FACTURA</v>
      </c>
      <c r="P3886" t="str">
        <f t="shared" si="302"/>
        <v>2025</v>
      </c>
      <c r="Q3886" t="str">
        <f t="shared" si="303"/>
        <v>03</v>
      </c>
      <c r="R3886" t="str">
        <f>+IFERROR(VLOOKUP(I3886, Listado!A:B, 2, FALSE()), "COMERCIALIZADORA INTERNACIONAL CARIBBEAN EXOTICS S A")</f>
        <v>COMERCIALIZADORA INTERNACIONAL CARIBBEAN EXOTICS S A</v>
      </c>
      <c r="S3886" s="25">
        <f>+VLOOKUP(E3886, TC!A:D, 2, FALSE())</f>
        <v>4143.1400000000003</v>
      </c>
      <c r="T3886" t="str">
        <f t="shared" si="304"/>
        <v>COP</v>
      </c>
    </row>
    <row r="3887" spans="1:20" ht="18.75" hidden="1" customHeight="1" x14ac:dyDescent="0.25">
      <c r="A3887" t="s">
        <v>2406</v>
      </c>
      <c r="B3887" t="s">
        <v>5</v>
      </c>
      <c r="C3887" t="s">
        <v>1913</v>
      </c>
      <c r="D3887" s="24">
        <v>11346</v>
      </c>
      <c r="E3887" t="s">
        <v>1672</v>
      </c>
      <c r="F3887" t="s">
        <v>99</v>
      </c>
      <c r="G3887" t="s">
        <v>1914</v>
      </c>
      <c r="I3887" t="s">
        <v>2373</v>
      </c>
      <c r="J3887" t="s">
        <v>1915</v>
      </c>
      <c r="K3887" t="s">
        <v>2021</v>
      </c>
      <c r="L3887" s="24">
        <v>140120</v>
      </c>
      <c r="M3887" s="25">
        <f>+VLOOKUP(E3887, TC!A:D, 4, FALSE())</f>
        <v>1.0846999980690972</v>
      </c>
      <c r="N3887" s="24">
        <f t="shared" si="300"/>
        <v>140120</v>
      </c>
      <c r="O3887" t="str">
        <f t="shared" si="301"/>
        <v>FACTURA</v>
      </c>
      <c r="P3887" t="str">
        <f t="shared" si="302"/>
        <v>2025</v>
      </c>
      <c r="Q3887" t="str">
        <f t="shared" si="303"/>
        <v>03</v>
      </c>
      <c r="R3887" t="str">
        <f>+IFERROR(VLOOKUP(I3887, Listado!A:B, 2, FALSE()), "COMERCIALIZADORA INTERNACIONAL CARIBBEAN EXOTICS S A")</f>
        <v>COMERCIALIZADORA INTERNACIONAL CARIBBEAN EXOTICS S A</v>
      </c>
      <c r="S3887" s="25">
        <f>+VLOOKUP(E3887, TC!A:D, 2, FALSE())</f>
        <v>4143.1400000000003</v>
      </c>
      <c r="T3887" t="str">
        <f t="shared" si="304"/>
        <v>COP</v>
      </c>
    </row>
    <row r="3888" spans="1:20" ht="18.75" hidden="1" customHeight="1" x14ac:dyDescent="0.25">
      <c r="A3888" t="s">
        <v>2406</v>
      </c>
      <c r="B3888" t="s">
        <v>5</v>
      </c>
      <c r="C3888" t="s">
        <v>1913</v>
      </c>
      <c r="D3888" s="24">
        <v>11346</v>
      </c>
      <c r="E3888" t="s">
        <v>1672</v>
      </c>
      <c r="F3888" t="s">
        <v>99</v>
      </c>
      <c r="G3888" t="s">
        <v>1914</v>
      </c>
      <c r="I3888" t="s">
        <v>2373</v>
      </c>
      <c r="J3888" t="s">
        <v>1915</v>
      </c>
      <c r="K3888" t="s">
        <v>2021</v>
      </c>
      <c r="L3888" s="24">
        <v>165540</v>
      </c>
      <c r="M3888" s="25">
        <f>+VLOOKUP(E3888, TC!A:D, 4, FALSE())</f>
        <v>1.0846999980690972</v>
      </c>
      <c r="N3888" s="24">
        <f t="shared" si="300"/>
        <v>165540</v>
      </c>
      <c r="O3888" t="str">
        <f t="shared" si="301"/>
        <v>FACTURA</v>
      </c>
      <c r="P3888" t="str">
        <f t="shared" si="302"/>
        <v>2025</v>
      </c>
      <c r="Q3888" t="str">
        <f t="shared" si="303"/>
        <v>03</v>
      </c>
      <c r="R3888" t="str">
        <f>+IFERROR(VLOOKUP(I3888, Listado!A:B, 2, FALSE()), "COMERCIALIZADORA INTERNACIONAL CARIBBEAN EXOTICS S A")</f>
        <v>COMERCIALIZADORA INTERNACIONAL CARIBBEAN EXOTICS S A</v>
      </c>
      <c r="S3888" s="25">
        <f>+VLOOKUP(E3888, TC!A:D, 2, FALSE())</f>
        <v>4143.1400000000003</v>
      </c>
      <c r="T3888" t="str">
        <f t="shared" si="304"/>
        <v>COP</v>
      </c>
    </row>
    <row r="3889" spans="1:20" ht="18.75" hidden="1" customHeight="1" x14ac:dyDescent="0.25">
      <c r="A3889" t="s">
        <v>2406</v>
      </c>
      <c r="B3889" t="s">
        <v>5</v>
      </c>
      <c r="C3889" t="s">
        <v>1913</v>
      </c>
      <c r="D3889" s="24">
        <v>11346</v>
      </c>
      <c r="E3889" t="s">
        <v>1672</v>
      </c>
      <c r="F3889" t="s">
        <v>99</v>
      </c>
      <c r="G3889" t="s">
        <v>1914</v>
      </c>
      <c r="I3889" t="s">
        <v>2373</v>
      </c>
      <c r="J3889" t="s">
        <v>1915</v>
      </c>
      <c r="K3889" t="s">
        <v>2021</v>
      </c>
      <c r="L3889" s="24">
        <v>131440</v>
      </c>
      <c r="M3889" s="25">
        <f>+VLOOKUP(E3889, TC!A:D, 4, FALSE())</f>
        <v>1.0846999980690972</v>
      </c>
      <c r="N3889" s="24">
        <f t="shared" si="300"/>
        <v>131440</v>
      </c>
      <c r="O3889" t="str">
        <f t="shared" si="301"/>
        <v>FACTURA</v>
      </c>
      <c r="P3889" t="str">
        <f t="shared" si="302"/>
        <v>2025</v>
      </c>
      <c r="Q3889" t="str">
        <f t="shared" si="303"/>
        <v>03</v>
      </c>
      <c r="R3889" t="str">
        <f>+IFERROR(VLOOKUP(I3889, Listado!A:B, 2, FALSE()), "COMERCIALIZADORA INTERNACIONAL CARIBBEAN EXOTICS S A")</f>
        <v>COMERCIALIZADORA INTERNACIONAL CARIBBEAN EXOTICS S A</v>
      </c>
      <c r="S3889" s="25">
        <f>+VLOOKUP(E3889, TC!A:D, 2, FALSE())</f>
        <v>4143.1400000000003</v>
      </c>
      <c r="T3889" t="str">
        <f t="shared" si="304"/>
        <v>COP</v>
      </c>
    </row>
    <row r="3890" spans="1:20" ht="18.75" hidden="1" customHeight="1" x14ac:dyDescent="0.25">
      <c r="A3890" t="s">
        <v>2406</v>
      </c>
      <c r="B3890" t="s">
        <v>5</v>
      </c>
      <c r="C3890" t="s">
        <v>1913</v>
      </c>
      <c r="D3890" s="24">
        <v>11346</v>
      </c>
      <c r="E3890" t="s">
        <v>1672</v>
      </c>
      <c r="F3890" t="s">
        <v>99</v>
      </c>
      <c r="G3890" t="s">
        <v>1914</v>
      </c>
      <c r="I3890" t="s">
        <v>2373</v>
      </c>
      <c r="J3890" t="s">
        <v>1915</v>
      </c>
      <c r="K3890" t="s">
        <v>2021</v>
      </c>
      <c r="L3890" s="24">
        <v>130820</v>
      </c>
      <c r="M3890" s="25">
        <f>+VLOOKUP(E3890, TC!A:D, 4, FALSE())</f>
        <v>1.0846999980690972</v>
      </c>
      <c r="N3890" s="24">
        <f t="shared" si="300"/>
        <v>130820</v>
      </c>
      <c r="O3890" t="str">
        <f t="shared" si="301"/>
        <v>FACTURA</v>
      </c>
      <c r="P3890" t="str">
        <f t="shared" si="302"/>
        <v>2025</v>
      </c>
      <c r="Q3890" t="str">
        <f t="shared" si="303"/>
        <v>03</v>
      </c>
      <c r="R3890" t="str">
        <f>+IFERROR(VLOOKUP(I3890, Listado!A:B, 2, FALSE()), "COMERCIALIZADORA INTERNACIONAL CARIBBEAN EXOTICS S A")</f>
        <v>COMERCIALIZADORA INTERNACIONAL CARIBBEAN EXOTICS S A</v>
      </c>
      <c r="S3890" s="25">
        <f>+VLOOKUP(E3890, TC!A:D, 2, FALSE())</f>
        <v>4143.1400000000003</v>
      </c>
      <c r="T3890" t="str">
        <f t="shared" si="304"/>
        <v>COP</v>
      </c>
    </row>
    <row r="3891" spans="1:20" ht="18.75" hidden="1" customHeight="1" x14ac:dyDescent="0.25">
      <c r="A3891" t="s">
        <v>2406</v>
      </c>
      <c r="B3891" t="s">
        <v>5</v>
      </c>
      <c r="C3891" t="s">
        <v>1913</v>
      </c>
      <c r="D3891" s="24">
        <v>11346</v>
      </c>
      <c r="E3891" t="s">
        <v>1672</v>
      </c>
      <c r="F3891" t="s">
        <v>99</v>
      </c>
      <c r="G3891" t="s">
        <v>1914</v>
      </c>
      <c r="I3891" t="s">
        <v>2373</v>
      </c>
      <c r="J3891" t="s">
        <v>1915</v>
      </c>
      <c r="K3891" t="s">
        <v>2021</v>
      </c>
      <c r="L3891" s="24">
        <v>161200</v>
      </c>
      <c r="M3891" s="25">
        <f>+VLOOKUP(E3891, TC!A:D, 4, FALSE())</f>
        <v>1.0846999980690972</v>
      </c>
      <c r="N3891" s="24">
        <f t="shared" si="300"/>
        <v>161200</v>
      </c>
      <c r="O3891" t="str">
        <f t="shared" si="301"/>
        <v>FACTURA</v>
      </c>
      <c r="P3891" t="str">
        <f t="shared" si="302"/>
        <v>2025</v>
      </c>
      <c r="Q3891" t="str">
        <f t="shared" si="303"/>
        <v>03</v>
      </c>
      <c r="R3891" t="str">
        <f>+IFERROR(VLOOKUP(I3891, Listado!A:B, 2, FALSE()), "COMERCIALIZADORA INTERNACIONAL CARIBBEAN EXOTICS S A")</f>
        <v>COMERCIALIZADORA INTERNACIONAL CARIBBEAN EXOTICS S A</v>
      </c>
      <c r="S3891" s="25">
        <f>+VLOOKUP(E3891, TC!A:D, 2, FALSE())</f>
        <v>4143.1400000000003</v>
      </c>
      <c r="T3891" t="str">
        <f t="shared" si="304"/>
        <v>COP</v>
      </c>
    </row>
    <row r="3892" spans="1:20" ht="18.75" hidden="1" customHeight="1" x14ac:dyDescent="0.25">
      <c r="A3892" t="s">
        <v>2406</v>
      </c>
      <c r="B3892" t="s">
        <v>5</v>
      </c>
      <c r="C3892" t="s">
        <v>1913</v>
      </c>
      <c r="D3892" s="24">
        <v>11346</v>
      </c>
      <c r="E3892" t="s">
        <v>1672</v>
      </c>
      <c r="F3892" t="s">
        <v>99</v>
      </c>
      <c r="G3892" t="s">
        <v>1914</v>
      </c>
      <c r="I3892" t="s">
        <v>2373</v>
      </c>
      <c r="J3892" t="s">
        <v>1915</v>
      </c>
      <c r="K3892" t="s">
        <v>2021</v>
      </c>
      <c r="L3892" s="24">
        <v>81220</v>
      </c>
      <c r="M3892" s="25">
        <f>+VLOOKUP(E3892, TC!A:D, 4, FALSE())</f>
        <v>1.0846999980690972</v>
      </c>
      <c r="N3892" s="24">
        <f t="shared" si="300"/>
        <v>81220</v>
      </c>
      <c r="O3892" t="str">
        <f t="shared" si="301"/>
        <v>FACTURA</v>
      </c>
      <c r="P3892" t="str">
        <f t="shared" si="302"/>
        <v>2025</v>
      </c>
      <c r="Q3892" t="str">
        <f t="shared" si="303"/>
        <v>03</v>
      </c>
      <c r="R3892" t="str">
        <f>+IFERROR(VLOOKUP(I3892, Listado!A:B, 2, FALSE()), "COMERCIALIZADORA INTERNACIONAL CARIBBEAN EXOTICS S A")</f>
        <v>COMERCIALIZADORA INTERNACIONAL CARIBBEAN EXOTICS S A</v>
      </c>
      <c r="S3892" s="25">
        <f>+VLOOKUP(E3892, TC!A:D, 2, FALSE())</f>
        <v>4143.1400000000003</v>
      </c>
      <c r="T3892" t="str">
        <f t="shared" si="304"/>
        <v>COP</v>
      </c>
    </row>
    <row r="3893" spans="1:20" ht="18.75" hidden="1" customHeight="1" x14ac:dyDescent="0.25">
      <c r="A3893" t="s">
        <v>2406</v>
      </c>
      <c r="B3893" t="s">
        <v>5</v>
      </c>
      <c r="C3893" t="s">
        <v>1913</v>
      </c>
      <c r="D3893" s="24">
        <v>11346</v>
      </c>
      <c r="E3893" t="s">
        <v>1672</v>
      </c>
      <c r="F3893" t="s">
        <v>99</v>
      </c>
      <c r="G3893" t="s">
        <v>1914</v>
      </c>
      <c r="I3893" t="s">
        <v>2373</v>
      </c>
      <c r="J3893" t="s">
        <v>1915</v>
      </c>
      <c r="K3893" t="s">
        <v>2021</v>
      </c>
      <c r="L3893" s="24">
        <v>121520</v>
      </c>
      <c r="M3893" s="25">
        <f>+VLOOKUP(E3893, TC!A:D, 4, FALSE())</f>
        <v>1.0846999980690972</v>
      </c>
      <c r="N3893" s="24">
        <f t="shared" si="300"/>
        <v>121520</v>
      </c>
      <c r="O3893" t="str">
        <f t="shared" si="301"/>
        <v>FACTURA</v>
      </c>
      <c r="P3893" t="str">
        <f t="shared" si="302"/>
        <v>2025</v>
      </c>
      <c r="Q3893" t="str">
        <f t="shared" si="303"/>
        <v>03</v>
      </c>
      <c r="R3893" t="str">
        <f>+IFERROR(VLOOKUP(I3893, Listado!A:B, 2, FALSE()), "COMERCIALIZADORA INTERNACIONAL CARIBBEAN EXOTICS S A")</f>
        <v>COMERCIALIZADORA INTERNACIONAL CARIBBEAN EXOTICS S A</v>
      </c>
      <c r="S3893" s="25">
        <f>+VLOOKUP(E3893, TC!A:D, 2, FALSE())</f>
        <v>4143.1400000000003</v>
      </c>
      <c r="T3893" t="str">
        <f t="shared" si="304"/>
        <v>COP</v>
      </c>
    </row>
    <row r="3894" spans="1:20" ht="18.75" hidden="1" customHeight="1" x14ac:dyDescent="0.25">
      <c r="A3894" t="s">
        <v>2406</v>
      </c>
      <c r="B3894" t="s">
        <v>5</v>
      </c>
      <c r="C3894" t="s">
        <v>1913</v>
      </c>
      <c r="D3894" s="24">
        <v>11346</v>
      </c>
      <c r="E3894" t="s">
        <v>1672</v>
      </c>
      <c r="F3894" t="s">
        <v>99</v>
      </c>
      <c r="G3894" t="s">
        <v>1914</v>
      </c>
      <c r="I3894" t="s">
        <v>2373</v>
      </c>
      <c r="J3894" t="s">
        <v>1915</v>
      </c>
      <c r="K3894" t="s">
        <v>2021</v>
      </c>
      <c r="L3894" s="24">
        <v>29140</v>
      </c>
      <c r="M3894" s="25">
        <f>+VLOOKUP(E3894, TC!A:D, 4, FALSE())</f>
        <v>1.0846999980690972</v>
      </c>
      <c r="N3894" s="24">
        <f t="shared" si="300"/>
        <v>29140</v>
      </c>
      <c r="O3894" t="str">
        <f t="shared" si="301"/>
        <v>FACTURA</v>
      </c>
      <c r="P3894" t="str">
        <f t="shared" si="302"/>
        <v>2025</v>
      </c>
      <c r="Q3894" t="str">
        <f t="shared" si="303"/>
        <v>03</v>
      </c>
      <c r="R3894" t="str">
        <f>+IFERROR(VLOOKUP(I3894, Listado!A:B, 2, FALSE()), "COMERCIALIZADORA INTERNACIONAL CARIBBEAN EXOTICS S A")</f>
        <v>COMERCIALIZADORA INTERNACIONAL CARIBBEAN EXOTICS S A</v>
      </c>
      <c r="S3894" s="25">
        <f>+VLOOKUP(E3894, TC!A:D, 2, FALSE())</f>
        <v>4143.1400000000003</v>
      </c>
      <c r="T3894" t="str">
        <f t="shared" si="304"/>
        <v>COP</v>
      </c>
    </row>
    <row r="3895" spans="1:20" ht="18.75" hidden="1" customHeight="1" x14ac:dyDescent="0.25">
      <c r="A3895" t="s">
        <v>2406</v>
      </c>
      <c r="B3895" t="s">
        <v>5</v>
      </c>
      <c r="C3895" t="s">
        <v>1913</v>
      </c>
      <c r="D3895" s="24">
        <v>11347</v>
      </c>
      <c r="E3895" t="s">
        <v>1672</v>
      </c>
      <c r="F3895" t="s">
        <v>1924</v>
      </c>
      <c r="G3895" t="s">
        <v>108</v>
      </c>
      <c r="H3895" t="s">
        <v>2545</v>
      </c>
      <c r="I3895" t="s">
        <v>1885</v>
      </c>
      <c r="J3895" t="s">
        <v>1919</v>
      </c>
      <c r="K3895" t="s">
        <v>56</v>
      </c>
      <c r="L3895" s="24">
        <v>32.49</v>
      </c>
      <c r="M3895" s="25">
        <f>+VLOOKUP(E3895, TC!A:D, 4, FALSE())</f>
        <v>1.0846999980690972</v>
      </c>
      <c r="N3895" s="24">
        <f t="shared" si="300"/>
        <v>35.241902937264975</v>
      </c>
      <c r="O3895" t="str">
        <f t="shared" si="301"/>
        <v>FACTURA</v>
      </c>
      <c r="P3895" t="str">
        <f t="shared" si="302"/>
        <v>2025</v>
      </c>
      <c r="Q3895" t="str">
        <f t="shared" si="303"/>
        <v>03</v>
      </c>
      <c r="R3895" t="str">
        <f>+IFERROR(VLOOKUP(I3895, Listado!A:B, 2, FALSE()), "COMERCIALIZADORA INTERNACIONAL CARIBBEAN EXOTICS S A")</f>
        <v>PIEDRAHITA PEREZ MARIANA</v>
      </c>
      <c r="S3895" s="25">
        <f>+VLOOKUP(E3895, TC!A:D, 2, FALSE())</f>
        <v>4143.1400000000003</v>
      </c>
      <c r="T3895" t="str">
        <f t="shared" si="304"/>
        <v>EUR</v>
      </c>
    </row>
    <row r="3896" spans="1:20" ht="18.75" hidden="1" customHeight="1" x14ac:dyDescent="0.25">
      <c r="A3896" t="s">
        <v>2406</v>
      </c>
      <c r="B3896" t="s">
        <v>5</v>
      </c>
      <c r="C3896" t="s">
        <v>1913</v>
      </c>
      <c r="D3896" s="24">
        <v>11347</v>
      </c>
      <c r="E3896" t="s">
        <v>1672</v>
      </c>
      <c r="F3896" t="s">
        <v>1924</v>
      </c>
      <c r="G3896" t="s">
        <v>108</v>
      </c>
      <c r="H3896" t="s">
        <v>2545</v>
      </c>
      <c r="I3896" t="s">
        <v>1885</v>
      </c>
      <c r="J3896" t="s">
        <v>1919</v>
      </c>
      <c r="K3896" t="s">
        <v>56</v>
      </c>
      <c r="L3896" s="24">
        <v>115.52</v>
      </c>
      <c r="M3896" s="25">
        <f>+VLOOKUP(E3896, TC!A:D, 4, FALSE())</f>
        <v>1.0846999980690972</v>
      </c>
      <c r="N3896" s="24">
        <f t="shared" si="300"/>
        <v>125.30454377694211</v>
      </c>
      <c r="O3896" t="str">
        <f t="shared" si="301"/>
        <v>FACTURA</v>
      </c>
      <c r="P3896" t="str">
        <f t="shared" si="302"/>
        <v>2025</v>
      </c>
      <c r="Q3896" t="str">
        <f t="shared" si="303"/>
        <v>03</v>
      </c>
      <c r="R3896" t="str">
        <f>+IFERROR(VLOOKUP(I3896, Listado!A:B, 2, FALSE()), "COMERCIALIZADORA INTERNACIONAL CARIBBEAN EXOTICS S A")</f>
        <v>PIEDRAHITA PEREZ MARIANA</v>
      </c>
      <c r="S3896" s="25">
        <f>+VLOOKUP(E3896, TC!A:D, 2, FALSE())</f>
        <v>4143.1400000000003</v>
      </c>
      <c r="T3896" t="str">
        <f t="shared" si="304"/>
        <v>EUR</v>
      </c>
    </row>
    <row r="3897" spans="1:20" ht="18.75" hidden="1" customHeight="1" x14ac:dyDescent="0.25">
      <c r="A3897" t="s">
        <v>2406</v>
      </c>
      <c r="B3897" t="s">
        <v>5</v>
      </c>
      <c r="C3897" t="s">
        <v>1913</v>
      </c>
      <c r="D3897" s="24">
        <v>11347</v>
      </c>
      <c r="E3897" t="s">
        <v>1672</v>
      </c>
      <c r="F3897" t="s">
        <v>1924</v>
      </c>
      <c r="G3897" t="s">
        <v>108</v>
      </c>
      <c r="H3897" t="s">
        <v>2545</v>
      </c>
      <c r="I3897" t="s">
        <v>1885</v>
      </c>
      <c r="J3897" t="s">
        <v>1919</v>
      </c>
      <c r="K3897" t="s">
        <v>56</v>
      </c>
      <c r="L3897" s="24">
        <v>137.18</v>
      </c>
      <c r="M3897" s="25">
        <f>+VLOOKUP(E3897, TC!A:D, 4, FALSE())</f>
        <v>1.0846999980690972</v>
      </c>
      <c r="N3897" s="24">
        <f t="shared" si="300"/>
        <v>148.79914573511877</v>
      </c>
      <c r="O3897" t="str">
        <f t="shared" si="301"/>
        <v>FACTURA</v>
      </c>
      <c r="P3897" t="str">
        <f t="shared" si="302"/>
        <v>2025</v>
      </c>
      <c r="Q3897" t="str">
        <f t="shared" si="303"/>
        <v>03</v>
      </c>
      <c r="R3897" t="str">
        <f>+IFERROR(VLOOKUP(I3897, Listado!A:B, 2, FALSE()), "COMERCIALIZADORA INTERNACIONAL CARIBBEAN EXOTICS S A")</f>
        <v>PIEDRAHITA PEREZ MARIANA</v>
      </c>
      <c r="S3897" s="25">
        <f>+VLOOKUP(E3897, TC!A:D, 2, FALSE())</f>
        <v>4143.1400000000003</v>
      </c>
      <c r="T3897" t="str">
        <f t="shared" si="304"/>
        <v>EUR</v>
      </c>
    </row>
    <row r="3898" spans="1:20" ht="18.75" hidden="1" customHeight="1" x14ac:dyDescent="0.25">
      <c r="A3898" t="s">
        <v>2406</v>
      </c>
      <c r="B3898" t="s">
        <v>5</v>
      </c>
      <c r="C3898" t="s">
        <v>1913</v>
      </c>
      <c r="D3898" s="24">
        <v>11347</v>
      </c>
      <c r="E3898" t="s">
        <v>1672</v>
      </c>
      <c r="F3898" t="s">
        <v>1924</v>
      </c>
      <c r="G3898" t="s">
        <v>108</v>
      </c>
      <c r="H3898" t="s">
        <v>2545</v>
      </c>
      <c r="I3898" t="s">
        <v>1885</v>
      </c>
      <c r="J3898" t="s">
        <v>1919</v>
      </c>
      <c r="K3898" t="s">
        <v>56</v>
      </c>
      <c r="L3898" s="24">
        <v>379.05</v>
      </c>
      <c r="M3898" s="25">
        <f>+VLOOKUP(E3898, TC!A:D, 4, FALSE())</f>
        <v>1.0846999980690972</v>
      </c>
      <c r="N3898" s="24">
        <f t="shared" si="300"/>
        <v>411.15553426809134</v>
      </c>
      <c r="O3898" t="str">
        <f t="shared" si="301"/>
        <v>FACTURA</v>
      </c>
      <c r="P3898" t="str">
        <f t="shared" si="302"/>
        <v>2025</v>
      </c>
      <c r="Q3898" t="str">
        <f t="shared" si="303"/>
        <v>03</v>
      </c>
      <c r="R3898" t="str">
        <f>+IFERROR(VLOOKUP(I3898, Listado!A:B, 2, FALSE()), "COMERCIALIZADORA INTERNACIONAL CARIBBEAN EXOTICS S A")</f>
        <v>PIEDRAHITA PEREZ MARIANA</v>
      </c>
      <c r="S3898" s="25">
        <f>+VLOOKUP(E3898, TC!A:D, 2, FALSE())</f>
        <v>4143.1400000000003</v>
      </c>
      <c r="T3898" t="str">
        <f t="shared" si="304"/>
        <v>EUR</v>
      </c>
    </row>
    <row r="3899" spans="1:20" ht="18.75" hidden="1" customHeight="1" x14ac:dyDescent="0.25">
      <c r="A3899" t="s">
        <v>2406</v>
      </c>
      <c r="B3899" t="s">
        <v>5</v>
      </c>
      <c r="C3899" t="s">
        <v>1913</v>
      </c>
      <c r="D3899" s="24">
        <v>11347</v>
      </c>
      <c r="E3899" t="s">
        <v>1672</v>
      </c>
      <c r="F3899" t="s">
        <v>1924</v>
      </c>
      <c r="G3899" t="s">
        <v>108</v>
      </c>
      <c r="H3899" t="s">
        <v>2545</v>
      </c>
      <c r="I3899" t="s">
        <v>1885</v>
      </c>
      <c r="J3899" t="s">
        <v>1919</v>
      </c>
      <c r="K3899" t="s">
        <v>56</v>
      </c>
      <c r="L3899" s="24">
        <v>346.56</v>
      </c>
      <c r="M3899" s="25">
        <f>+VLOOKUP(E3899, TC!A:D, 4, FALSE())</f>
        <v>1.0846999980690972</v>
      </c>
      <c r="N3899" s="24">
        <f t="shared" si="300"/>
        <v>375.91363133082632</v>
      </c>
      <c r="O3899" t="str">
        <f t="shared" si="301"/>
        <v>FACTURA</v>
      </c>
      <c r="P3899" t="str">
        <f t="shared" si="302"/>
        <v>2025</v>
      </c>
      <c r="Q3899" t="str">
        <f t="shared" si="303"/>
        <v>03</v>
      </c>
      <c r="R3899" t="str">
        <f>+IFERROR(VLOOKUP(I3899, Listado!A:B, 2, FALSE()), "COMERCIALIZADORA INTERNACIONAL CARIBBEAN EXOTICS S A")</f>
        <v>PIEDRAHITA PEREZ MARIANA</v>
      </c>
      <c r="S3899" s="25">
        <f>+VLOOKUP(E3899, TC!A:D, 2, FALSE())</f>
        <v>4143.1400000000003</v>
      </c>
      <c r="T3899" t="str">
        <f t="shared" si="304"/>
        <v>EUR</v>
      </c>
    </row>
    <row r="3900" spans="1:20" ht="18.75" hidden="1" customHeight="1" x14ac:dyDescent="0.25">
      <c r="A3900" t="s">
        <v>2406</v>
      </c>
      <c r="B3900" t="s">
        <v>5</v>
      </c>
      <c r="C3900" t="s">
        <v>1913</v>
      </c>
      <c r="D3900" s="24">
        <v>11347</v>
      </c>
      <c r="E3900" t="s">
        <v>1672</v>
      </c>
      <c r="F3900" t="s">
        <v>1924</v>
      </c>
      <c r="G3900" t="s">
        <v>108</v>
      </c>
      <c r="H3900" t="s">
        <v>2545</v>
      </c>
      <c r="I3900" t="s">
        <v>1885</v>
      </c>
      <c r="J3900" t="s">
        <v>1919</v>
      </c>
      <c r="K3900" t="s">
        <v>1959</v>
      </c>
      <c r="L3900" s="24">
        <v>300</v>
      </c>
      <c r="M3900" s="25">
        <f>+VLOOKUP(E3900, TC!A:D, 4, FALSE())</f>
        <v>1.0846999980690972</v>
      </c>
      <c r="N3900" s="24">
        <f t="shared" si="300"/>
        <v>325.40999942072915</v>
      </c>
      <c r="O3900" t="str">
        <f t="shared" si="301"/>
        <v>FACTURA</v>
      </c>
      <c r="P3900" t="str">
        <f t="shared" si="302"/>
        <v>2025</v>
      </c>
      <c r="Q3900" t="str">
        <f t="shared" si="303"/>
        <v>03</v>
      </c>
      <c r="R3900" t="str">
        <f>+IFERROR(VLOOKUP(I3900, Listado!A:B, 2, FALSE()), "COMERCIALIZADORA INTERNACIONAL CARIBBEAN EXOTICS S A")</f>
        <v>PIEDRAHITA PEREZ MARIANA</v>
      </c>
      <c r="S3900" s="25">
        <f>+VLOOKUP(E3900, TC!A:D, 2, FALSE())</f>
        <v>4143.1400000000003</v>
      </c>
      <c r="T3900" t="str">
        <f t="shared" si="304"/>
        <v>EUR</v>
      </c>
    </row>
    <row r="3901" spans="1:20" ht="18.75" hidden="1" customHeight="1" x14ac:dyDescent="0.25">
      <c r="A3901" t="s">
        <v>2406</v>
      </c>
      <c r="B3901" t="s">
        <v>5</v>
      </c>
      <c r="C3901" t="s">
        <v>1913</v>
      </c>
      <c r="D3901" s="24">
        <v>11347</v>
      </c>
      <c r="E3901" t="s">
        <v>1672</v>
      </c>
      <c r="F3901" t="s">
        <v>1924</v>
      </c>
      <c r="G3901" t="s">
        <v>108</v>
      </c>
      <c r="H3901" t="s">
        <v>2545</v>
      </c>
      <c r="I3901" t="s">
        <v>1885</v>
      </c>
      <c r="J3901" t="s">
        <v>1919</v>
      </c>
      <c r="K3901" t="s">
        <v>1960</v>
      </c>
      <c r="L3901" s="24">
        <v>24.8</v>
      </c>
      <c r="M3901" s="25">
        <f>+VLOOKUP(E3901, TC!A:D, 4, FALSE())</f>
        <v>1.0846999980690972</v>
      </c>
      <c r="N3901" s="24">
        <f t="shared" si="300"/>
        <v>26.900559952113611</v>
      </c>
      <c r="O3901" t="str">
        <f t="shared" si="301"/>
        <v>FACTURA</v>
      </c>
      <c r="P3901" t="str">
        <f t="shared" si="302"/>
        <v>2025</v>
      </c>
      <c r="Q3901" t="str">
        <f t="shared" si="303"/>
        <v>03</v>
      </c>
      <c r="R3901" t="str">
        <f>+IFERROR(VLOOKUP(I3901, Listado!A:B, 2, FALSE()), "COMERCIALIZADORA INTERNACIONAL CARIBBEAN EXOTICS S A")</f>
        <v>PIEDRAHITA PEREZ MARIANA</v>
      </c>
      <c r="S3901" s="25">
        <f>+VLOOKUP(E3901, TC!A:D, 2, FALSE())</f>
        <v>4143.1400000000003</v>
      </c>
      <c r="T3901" t="str">
        <f t="shared" si="304"/>
        <v>EUR</v>
      </c>
    </row>
    <row r="3902" spans="1:20" ht="18.75" hidden="1" customHeight="1" x14ac:dyDescent="0.25">
      <c r="A3902" t="s">
        <v>2406</v>
      </c>
      <c r="B3902" t="s">
        <v>5</v>
      </c>
      <c r="C3902" t="s">
        <v>1913</v>
      </c>
      <c r="D3902" s="24">
        <v>11348</v>
      </c>
      <c r="E3902" t="s">
        <v>1672</v>
      </c>
      <c r="F3902" t="s">
        <v>1924</v>
      </c>
      <c r="G3902" t="s">
        <v>108</v>
      </c>
      <c r="H3902" t="s">
        <v>2546</v>
      </c>
      <c r="I3902" t="s">
        <v>1874</v>
      </c>
      <c r="J3902" t="s">
        <v>1917</v>
      </c>
      <c r="K3902" t="s">
        <v>30</v>
      </c>
      <c r="L3902" s="24">
        <v>11.55</v>
      </c>
      <c r="M3902" s="25">
        <f>+VLOOKUP(E3902, TC!A:D, 4, FALSE())</f>
        <v>1.0846999980690972</v>
      </c>
      <c r="N3902" s="24">
        <f t="shared" si="300"/>
        <v>12.528284977698073</v>
      </c>
      <c r="O3902" t="str">
        <f t="shared" si="301"/>
        <v>FACTURA</v>
      </c>
      <c r="P3902" t="str">
        <f t="shared" si="302"/>
        <v>2025</v>
      </c>
      <c r="Q3902" t="str">
        <f t="shared" si="303"/>
        <v>03</v>
      </c>
      <c r="R3902" t="str">
        <f>+IFERROR(VLOOKUP(I3902, Listado!A:B, 2, FALSE()), "COMERCIALIZADORA INTERNACIONAL CARIBBEAN EXOTICS S A")</f>
        <v>PIEDRAHITA PEREZ MARIANA</v>
      </c>
      <c r="S3902" s="25">
        <f>+VLOOKUP(E3902, TC!A:D, 2, FALSE())</f>
        <v>4143.1400000000003</v>
      </c>
      <c r="T3902" t="str">
        <f t="shared" si="304"/>
        <v>EUR</v>
      </c>
    </row>
    <row r="3903" spans="1:20" ht="18.75" hidden="1" customHeight="1" x14ac:dyDescent="0.25">
      <c r="A3903" t="s">
        <v>2406</v>
      </c>
      <c r="B3903" t="s">
        <v>5</v>
      </c>
      <c r="C3903" t="s">
        <v>1913</v>
      </c>
      <c r="D3903" s="24">
        <v>11348</v>
      </c>
      <c r="E3903" t="s">
        <v>1672</v>
      </c>
      <c r="F3903" t="s">
        <v>1924</v>
      </c>
      <c r="G3903" t="s">
        <v>108</v>
      </c>
      <c r="H3903" t="s">
        <v>2546</v>
      </c>
      <c r="I3903" t="s">
        <v>1874</v>
      </c>
      <c r="J3903" t="s">
        <v>1917</v>
      </c>
      <c r="K3903" t="s">
        <v>30</v>
      </c>
      <c r="L3903" s="24">
        <v>18.48</v>
      </c>
      <c r="M3903" s="25">
        <f>+VLOOKUP(E3903, TC!A:D, 4, FALSE())</f>
        <v>1.0846999980690972</v>
      </c>
      <c r="N3903" s="24">
        <f t="shared" si="300"/>
        <v>20.045255964316919</v>
      </c>
      <c r="O3903" t="str">
        <f t="shared" si="301"/>
        <v>FACTURA</v>
      </c>
      <c r="P3903" t="str">
        <f t="shared" si="302"/>
        <v>2025</v>
      </c>
      <c r="Q3903" t="str">
        <f t="shared" si="303"/>
        <v>03</v>
      </c>
      <c r="R3903" t="str">
        <f>+IFERROR(VLOOKUP(I3903, Listado!A:B, 2, FALSE()), "COMERCIALIZADORA INTERNACIONAL CARIBBEAN EXOTICS S A")</f>
        <v>PIEDRAHITA PEREZ MARIANA</v>
      </c>
      <c r="S3903" s="25">
        <f>+VLOOKUP(E3903, TC!A:D, 2, FALSE())</f>
        <v>4143.1400000000003</v>
      </c>
      <c r="T3903" t="str">
        <f t="shared" si="304"/>
        <v>EUR</v>
      </c>
    </row>
    <row r="3904" spans="1:20" ht="18.75" hidden="1" customHeight="1" x14ac:dyDescent="0.25">
      <c r="A3904" t="s">
        <v>2406</v>
      </c>
      <c r="B3904" t="s">
        <v>5</v>
      </c>
      <c r="C3904" t="s">
        <v>1913</v>
      </c>
      <c r="D3904" s="24">
        <v>11348</v>
      </c>
      <c r="E3904" t="s">
        <v>1672</v>
      </c>
      <c r="F3904" t="s">
        <v>1924</v>
      </c>
      <c r="G3904" t="s">
        <v>108</v>
      </c>
      <c r="H3904" t="s">
        <v>2546</v>
      </c>
      <c r="I3904" t="s">
        <v>1874</v>
      </c>
      <c r="J3904" t="s">
        <v>1917</v>
      </c>
      <c r="K3904" t="s">
        <v>30</v>
      </c>
      <c r="L3904" s="24">
        <v>145.53</v>
      </c>
      <c r="M3904" s="25">
        <f>+VLOOKUP(E3904, TC!A:D, 4, FALSE())</f>
        <v>1.0846999980690972</v>
      </c>
      <c r="N3904" s="24">
        <f t="shared" si="300"/>
        <v>157.85639071899573</v>
      </c>
      <c r="O3904" t="str">
        <f t="shared" si="301"/>
        <v>FACTURA</v>
      </c>
      <c r="P3904" t="str">
        <f t="shared" si="302"/>
        <v>2025</v>
      </c>
      <c r="Q3904" t="str">
        <f t="shared" si="303"/>
        <v>03</v>
      </c>
      <c r="R3904" t="str">
        <f>+IFERROR(VLOOKUP(I3904, Listado!A:B, 2, FALSE()), "COMERCIALIZADORA INTERNACIONAL CARIBBEAN EXOTICS S A")</f>
        <v>PIEDRAHITA PEREZ MARIANA</v>
      </c>
      <c r="S3904" s="25">
        <f>+VLOOKUP(E3904, TC!A:D, 2, FALSE())</f>
        <v>4143.1400000000003</v>
      </c>
      <c r="T3904" t="str">
        <f t="shared" si="304"/>
        <v>EUR</v>
      </c>
    </row>
    <row r="3905" spans="1:20" ht="18.75" hidden="1" customHeight="1" x14ac:dyDescent="0.25">
      <c r="A3905" t="s">
        <v>2406</v>
      </c>
      <c r="B3905" t="s">
        <v>5</v>
      </c>
      <c r="C3905" t="s">
        <v>1913</v>
      </c>
      <c r="D3905" s="24">
        <v>11348</v>
      </c>
      <c r="E3905" t="s">
        <v>1672</v>
      </c>
      <c r="F3905" t="s">
        <v>1924</v>
      </c>
      <c r="G3905" t="s">
        <v>108</v>
      </c>
      <c r="H3905" t="s">
        <v>2546</v>
      </c>
      <c r="I3905" t="s">
        <v>1874</v>
      </c>
      <c r="J3905" t="s">
        <v>1917</v>
      </c>
      <c r="K3905" t="s">
        <v>30</v>
      </c>
      <c r="L3905" s="24">
        <v>39.270000000000003</v>
      </c>
      <c r="M3905" s="25">
        <f>+VLOOKUP(E3905, TC!A:D, 4, FALSE())</f>
        <v>1.0846999980690972</v>
      </c>
      <c r="N3905" s="24">
        <f t="shared" si="300"/>
        <v>42.596168924173455</v>
      </c>
      <c r="O3905" t="str">
        <f t="shared" si="301"/>
        <v>FACTURA</v>
      </c>
      <c r="P3905" t="str">
        <f t="shared" si="302"/>
        <v>2025</v>
      </c>
      <c r="Q3905" t="str">
        <f t="shared" si="303"/>
        <v>03</v>
      </c>
      <c r="R3905" t="str">
        <f>+IFERROR(VLOOKUP(I3905, Listado!A:B, 2, FALSE()), "COMERCIALIZADORA INTERNACIONAL CARIBBEAN EXOTICS S A")</f>
        <v>PIEDRAHITA PEREZ MARIANA</v>
      </c>
      <c r="S3905" s="25">
        <f>+VLOOKUP(E3905, TC!A:D, 2, FALSE())</f>
        <v>4143.1400000000003</v>
      </c>
      <c r="T3905" t="str">
        <f t="shared" si="304"/>
        <v>EUR</v>
      </c>
    </row>
    <row r="3906" spans="1:20" ht="18.75" hidden="1" customHeight="1" x14ac:dyDescent="0.25">
      <c r="A3906" t="s">
        <v>2406</v>
      </c>
      <c r="B3906" t="s">
        <v>5</v>
      </c>
      <c r="C3906" t="s">
        <v>1913</v>
      </c>
      <c r="D3906" s="24">
        <v>11348</v>
      </c>
      <c r="E3906" t="s">
        <v>1672</v>
      </c>
      <c r="F3906" t="s">
        <v>1924</v>
      </c>
      <c r="G3906" t="s">
        <v>108</v>
      </c>
      <c r="H3906" t="s">
        <v>2546</v>
      </c>
      <c r="I3906" t="s">
        <v>1874</v>
      </c>
      <c r="J3906" t="s">
        <v>1917</v>
      </c>
      <c r="K3906" t="s">
        <v>30</v>
      </c>
      <c r="L3906" s="24">
        <v>2.31</v>
      </c>
      <c r="M3906" s="25">
        <f>+VLOOKUP(E3906, TC!A:D, 4, FALSE())</f>
        <v>1.0846999980690972</v>
      </c>
      <c r="N3906" s="24">
        <f t="shared" ref="N3906:N3969" si="305">+IF(F3906="EUR", (M3906*L3906), IF(I3906="JUAN MATAS SAS", (L3906/S3906), L3906))</f>
        <v>2.5056569955396149</v>
      </c>
      <c r="O3906" t="str">
        <f t="shared" ref="O3906:O3969" si="306">+IF(C3906="CFE", "FACTURA", IF(ISERROR(SEARCH("ANULA", H3906))=FALSE(), "ANULACIÓN FE", IF(ISERROR(SEARCH("CANCELLATION", H3906))=FALSE(), "ANULACIÓN FE", "NOTAS")))</f>
        <v>FACTURA</v>
      </c>
      <c r="P3906" t="str">
        <f t="shared" ref="P3906:P3969" si="307">+LEFT(E3906, 4)</f>
        <v>2025</v>
      </c>
      <c r="Q3906" t="str">
        <f t="shared" ref="Q3906:Q3969" si="308">+MID(E3906, 5, 2)</f>
        <v>03</v>
      </c>
      <c r="R3906" t="str">
        <f>+IFERROR(VLOOKUP(I3906, Listado!A:B, 2, FALSE()), "COMERCIALIZADORA INTERNACIONAL CARIBBEAN EXOTICS S A")</f>
        <v>PIEDRAHITA PEREZ MARIANA</v>
      </c>
      <c r="S3906" s="25">
        <f>+VLOOKUP(E3906, TC!A:D, 2, FALSE())</f>
        <v>4143.1400000000003</v>
      </c>
      <c r="T3906" t="str">
        <f t="shared" ref="T3906:T3969" si="309">+IF(I3906="JUAN MATAS SAS", "USD", F3906)</f>
        <v>EUR</v>
      </c>
    </row>
    <row r="3907" spans="1:20" ht="18.75" hidden="1" customHeight="1" x14ac:dyDescent="0.25">
      <c r="A3907" t="s">
        <v>2406</v>
      </c>
      <c r="B3907" t="s">
        <v>5</v>
      </c>
      <c r="C3907" t="s">
        <v>1913</v>
      </c>
      <c r="D3907" s="24">
        <v>11348</v>
      </c>
      <c r="E3907" t="s">
        <v>1672</v>
      </c>
      <c r="F3907" t="s">
        <v>1924</v>
      </c>
      <c r="G3907" t="s">
        <v>108</v>
      </c>
      <c r="H3907" t="s">
        <v>2546</v>
      </c>
      <c r="I3907" t="s">
        <v>1874</v>
      </c>
      <c r="J3907" t="s">
        <v>1917</v>
      </c>
      <c r="K3907" t="s">
        <v>30</v>
      </c>
      <c r="L3907" s="24">
        <v>46.2</v>
      </c>
      <c r="M3907" s="25">
        <f>+VLOOKUP(E3907, TC!A:D, 4, FALSE())</f>
        <v>1.0846999980690972</v>
      </c>
      <c r="N3907" s="24">
        <f t="shared" si="305"/>
        <v>50.113139910792292</v>
      </c>
      <c r="O3907" t="str">
        <f t="shared" si="306"/>
        <v>FACTURA</v>
      </c>
      <c r="P3907" t="str">
        <f t="shared" si="307"/>
        <v>2025</v>
      </c>
      <c r="Q3907" t="str">
        <f t="shared" si="308"/>
        <v>03</v>
      </c>
      <c r="R3907" t="str">
        <f>+IFERROR(VLOOKUP(I3907, Listado!A:B, 2, FALSE()), "COMERCIALIZADORA INTERNACIONAL CARIBBEAN EXOTICS S A")</f>
        <v>PIEDRAHITA PEREZ MARIANA</v>
      </c>
      <c r="S3907" s="25">
        <f>+VLOOKUP(E3907, TC!A:D, 2, FALSE())</f>
        <v>4143.1400000000003</v>
      </c>
      <c r="T3907" t="str">
        <f t="shared" si="309"/>
        <v>EUR</v>
      </c>
    </row>
    <row r="3908" spans="1:20" ht="18.75" hidden="1" customHeight="1" x14ac:dyDescent="0.25">
      <c r="A3908" t="s">
        <v>2406</v>
      </c>
      <c r="B3908" t="s">
        <v>5</v>
      </c>
      <c r="C3908" t="s">
        <v>1913</v>
      </c>
      <c r="D3908" s="24">
        <v>11348</v>
      </c>
      <c r="E3908" t="s">
        <v>1672</v>
      </c>
      <c r="F3908" t="s">
        <v>1924</v>
      </c>
      <c r="G3908" t="s">
        <v>108</v>
      </c>
      <c r="H3908" t="s">
        <v>2546</v>
      </c>
      <c r="I3908" t="s">
        <v>1874</v>
      </c>
      <c r="J3908" t="s">
        <v>1917</v>
      </c>
      <c r="K3908" t="s">
        <v>30</v>
      </c>
      <c r="L3908" s="24">
        <v>57.75</v>
      </c>
      <c r="M3908" s="25">
        <f>+VLOOKUP(E3908, TC!A:D, 4, FALSE())</f>
        <v>1.0846999980690972</v>
      </c>
      <c r="N3908" s="24">
        <f t="shared" si="305"/>
        <v>62.641424888490363</v>
      </c>
      <c r="O3908" t="str">
        <f t="shared" si="306"/>
        <v>FACTURA</v>
      </c>
      <c r="P3908" t="str">
        <f t="shared" si="307"/>
        <v>2025</v>
      </c>
      <c r="Q3908" t="str">
        <f t="shared" si="308"/>
        <v>03</v>
      </c>
      <c r="R3908" t="str">
        <f>+IFERROR(VLOOKUP(I3908, Listado!A:B, 2, FALSE()), "COMERCIALIZADORA INTERNACIONAL CARIBBEAN EXOTICS S A")</f>
        <v>PIEDRAHITA PEREZ MARIANA</v>
      </c>
      <c r="S3908" s="25">
        <f>+VLOOKUP(E3908, TC!A:D, 2, FALSE())</f>
        <v>4143.1400000000003</v>
      </c>
      <c r="T3908" t="str">
        <f t="shared" si="309"/>
        <v>EUR</v>
      </c>
    </row>
    <row r="3909" spans="1:20" ht="18.75" hidden="1" customHeight="1" x14ac:dyDescent="0.25">
      <c r="A3909" t="s">
        <v>2406</v>
      </c>
      <c r="B3909" t="s">
        <v>5</v>
      </c>
      <c r="C3909" t="s">
        <v>1913</v>
      </c>
      <c r="D3909" s="24">
        <v>11348</v>
      </c>
      <c r="E3909" t="s">
        <v>1672</v>
      </c>
      <c r="F3909" t="s">
        <v>1924</v>
      </c>
      <c r="G3909" t="s">
        <v>108</v>
      </c>
      <c r="H3909" t="s">
        <v>2546</v>
      </c>
      <c r="I3909" t="s">
        <v>1874</v>
      </c>
      <c r="J3909" t="s">
        <v>1917</v>
      </c>
      <c r="K3909" t="s">
        <v>30</v>
      </c>
      <c r="L3909" s="24">
        <v>4.62</v>
      </c>
      <c r="M3909" s="25">
        <f>+VLOOKUP(E3909, TC!A:D, 4, FALSE())</f>
        <v>1.0846999980690972</v>
      </c>
      <c r="N3909" s="24">
        <f t="shared" si="305"/>
        <v>5.0113139910792297</v>
      </c>
      <c r="O3909" t="str">
        <f t="shared" si="306"/>
        <v>FACTURA</v>
      </c>
      <c r="P3909" t="str">
        <f t="shared" si="307"/>
        <v>2025</v>
      </c>
      <c r="Q3909" t="str">
        <f t="shared" si="308"/>
        <v>03</v>
      </c>
      <c r="R3909" t="str">
        <f>+IFERROR(VLOOKUP(I3909, Listado!A:B, 2, FALSE()), "COMERCIALIZADORA INTERNACIONAL CARIBBEAN EXOTICS S A")</f>
        <v>PIEDRAHITA PEREZ MARIANA</v>
      </c>
      <c r="S3909" s="25">
        <f>+VLOOKUP(E3909, TC!A:D, 2, FALSE())</f>
        <v>4143.1400000000003</v>
      </c>
      <c r="T3909" t="str">
        <f t="shared" si="309"/>
        <v>EUR</v>
      </c>
    </row>
    <row r="3910" spans="1:20" ht="18.75" hidden="1" customHeight="1" x14ac:dyDescent="0.25">
      <c r="A3910" t="s">
        <v>2406</v>
      </c>
      <c r="B3910" t="s">
        <v>5</v>
      </c>
      <c r="C3910" t="s">
        <v>1913</v>
      </c>
      <c r="D3910" s="24">
        <v>11348</v>
      </c>
      <c r="E3910" t="s">
        <v>1672</v>
      </c>
      <c r="F3910" t="s">
        <v>1924</v>
      </c>
      <c r="G3910" t="s">
        <v>108</v>
      </c>
      <c r="H3910" t="s">
        <v>2546</v>
      </c>
      <c r="I3910" t="s">
        <v>1874</v>
      </c>
      <c r="J3910" t="s">
        <v>1917</v>
      </c>
      <c r="K3910" t="s">
        <v>30</v>
      </c>
      <c r="L3910" s="24">
        <v>196.35</v>
      </c>
      <c r="M3910" s="25">
        <f>+VLOOKUP(E3910, TC!A:D, 4, FALSE())</f>
        <v>1.0846999980690972</v>
      </c>
      <c r="N3910" s="24">
        <f t="shared" si="305"/>
        <v>212.98084462086723</v>
      </c>
      <c r="O3910" t="str">
        <f t="shared" si="306"/>
        <v>FACTURA</v>
      </c>
      <c r="P3910" t="str">
        <f t="shared" si="307"/>
        <v>2025</v>
      </c>
      <c r="Q3910" t="str">
        <f t="shared" si="308"/>
        <v>03</v>
      </c>
      <c r="R3910" t="str">
        <f>+IFERROR(VLOOKUP(I3910, Listado!A:B, 2, FALSE()), "COMERCIALIZADORA INTERNACIONAL CARIBBEAN EXOTICS S A")</f>
        <v>PIEDRAHITA PEREZ MARIANA</v>
      </c>
      <c r="S3910" s="25">
        <f>+VLOOKUP(E3910, TC!A:D, 2, FALSE())</f>
        <v>4143.1400000000003</v>
      </c>
      <c r="T3910" t="str">
        <f t="shared" si="309"/>
        <v>EUR</v>
      </c>
    </row>
    <row r="3911" spans="1:20" ht="18.75" hidden="1" customHeight="1" x14ac:dyDescent="0.25">
      <c r="A3911" t="s">
        <v>2406</v>
      </c>
      <c r="B3911" t="s">
        <v>5</v>
      </c>
      <c r="C3911" t="s">
        <v>1913</v>
      </c>
      <c r="D3911" s="24">
        <v>11348</v>
      </c>
      <c r="E3911" t="s">
        <v>1672</v>
      </c>
      <c r="F3911" t="s">
        <v>1924</v>
      </c>
      <c r="G3911" t="s">
        <v>108</v>
      </c>
      <c r="H3911" t="s">
        <v>2546</v>
      </c>
      <c r="I3911" t="s">
        <v>1874</v>
      </c>
      <c r="J3911" t="s">
        <v>1917</v>
      </c>
      <c r="K3911" t="s">
        <v>30</v>
      </c>
      <c r="L3911" s="24">
        <v>124.74</v>
      </c>
      <c r="M3911" s="25">
        <f>+VLOOKUP(E3911, TC!A:D, 4, FALSE())</f>
        <v>1.0846999980690972</v>
      </c>
      <c r="N3911" s="24">
        <f t="shared" si="305"/>
        <v>135.30547775913919</v>
      </c>
      <c r="O3911" t="str">
        <f t="shared" si="306"/>
        <v>FACTURA</v>
      </c>
      <c r="P3911" t="str">
        <f t="shared" si="307"/>
        <v>2025</v>
      </c>
      <c r="Q3911" t="str">
        <f t="shared" si="308"/>
        <v>03</v>
      </c>
      <c r="R3911" t="str">
        <f>+IFERROR(VLOOKUP(I3911, Listado!A:B, 2, FALSE()), "COMERCIALIZADORA INTERNACIONAL CARIBBEAN EXOTICS S A")</f>
        <v>PIEDRAHITA PEREZ MARIANA</v>
      </c>
      <c r="S3911" s="25">
        <f>+VLOOKUP(E3911, TC!A:D, 2, FALSE())</f>
        <v>4143.1400000000003</v>
      </c>
      <c r="T3911" t="str">
        <f t="shared" si="309"/>
        <v>EUR</v>
      </c>
    </row>
    <row r="3912" spans="1:20" ht="18.75" hidden="1" customHeight="1" x14ac:dyDescent="0.25">
      <c r="A3912" t="s">
        <v>2406</v>
      </c>
      <c r="B3912" t="s">
        <v>5</v>
      </c>
      <c r="C3912" t="s">
        <v>1913</v>
      </c>
      <c r="D3912" s="24">
        <v>11348</v>
      </c>
      <c r="E3912" t="s">
        <v>1672</v>
      </c>
      <c r="F3912" t="s">
        <v>1924</v>
      </c>
      <c r="G3912" t="s">
        <v>108</v>
      </c>
      <c r="H3912" t="s">
        <v>2546</v>
      </c>
      <c r="I3912" t="s">
        <v>1874</v>
      </c>
      <c r="J3912" t="s">
        <v>1917</v>
      </c>
      <c r="K3912" t="s">
        <v>1959</v>
      </c>
      <c r="L3912" s="24">
        <v>275</v>
      </c>
      <c r="M3912" s="25">
        <f>+VLOOKUP(E3912, TC!A:D, 4, FALSE())</f>
        <v>1.0846999980690972</v>
      </c>
      <c r="N3912" s="24">
        <f t="shared" si="305"/>
        <v>298.29249946900171</v>
      </c>
      <c r="O3912" t="str">
        <f t="shared" si="306"/>
        <v>FACTURA</v>
      </c>
      <c r="P3912" t="str">
        <f t="shared" si="307"/>
        <v>2025</v>
      </c>
      <c r="Q3912" t="str">
        <f t="shared" si="308"/>
        <v>03</v>
      </c>
      <c r="R3912" t="str">
        <f>+IFERROR(VLOOKUP(I3912, Listado!A:B, 2, FALSE()), "COMERCIALIZADORA INTERNACIONAL CARIBBEAN EXOTICS S A")</f>
        <v>PIEDRAHITA PEREZ MARIANA</v>
      </c>
      <c r="S3912" s="25">
        <f>+VLOOKUP(E3912, TC!A:D, 2, FALSE())</f>
        <v>4143.1400000000003</v>
      </c>
      <c r="T3912" t="str">
        <f t="shared" si="309"/>
        <v>EUR</v>
      </c>
    </row>
    <row r="3913" spans="1:20" ht="18.75" hidden="1" customHeight="1" x14ac:dyDescent="0.25">
      <c r="A3913" t="s">
        <v>2406</v>
      </c>
      <c r="B3913" t="s">
        <v>5</v>
      </c>
      <c r="C3913" t="s">
        <v>1913</v>
      </c>
      <c r="D3913" s="24">
        <v>11348</v>
      </c>
      <c r="E3913" t="s">
        <v>1672</v>
      </c>
      <c r="F3913" t="s">
        <v>1924</v>
      </c>
      <c r="G3913" t="s">
        <v>108</v>
      </c>
      <c r="H3913" t="s">
        <v>2546</v>
      </c>
      <c r="I3913" t="s">
        <v>1874</v>
      </c>
      <c r="J3913" t="s">
        <v>1917</v>
      </c>
      <c r="K3913" t="s">
        <v>1960</v>
      </c>
      <c r="L3913" s="24">
        <v>7.8</v>
      </c>
      <c r="M3913" s="25">
        <f>+VLOOKUP(E3913, TC!A:D, 4, FALSE())</f>
        <v>1.0846999980690972</v>
      </c>
      <c r="N3913" s="24">
        <f t="shared" si="305"/>
        <v>8.4606599849389585</v>
      </c>
      <c r="O3913" t="str">
        <f t="shared" si="306"/>
        <v>FACTURA</v>
      </c>
      <c r="P3913" t="str">
        <f t="shared" si="307"/>
        <v>2025</v>
      </c>
      <c r="Q3913" t="str">
        <f t="shared" si="308"/>
        <v>03</v>
      </c>
      <c r="R3913" t="str">
        <f>+IFERROR(VLOOKUP(I3913, Listado!A:B, 2, FALSE()), "COMERCIALIZADORA INTERNACIONAL CARIBBEAN EXOTICS S A")</f>
        <v>PIEDRAHITA PEREZ MARIANA</v>
      </c>
      <c r="S3913" s="25">
        <f>+VLOOKUP(E3913, TC!A:D, 2, FALSE())</f>
        <v>4143.1400000000003</v>
      </c>
      <c r="T3913" t="str">
        <f t="shared" si="309"/>
        <v>EUR</v>
      </c>
    </row>
    <row r="3914" spans="1:20" ht="18.75" hidden="1" customHeight="1" x14ac:dyDescent="0.25">
      <c r="A3914" t="s">
        <v>2406</v>
      </c>
      <c r="B3914" t="s">
        <v>5</v>
      </c>
      <c r="C3914" t="s">
        <v>1913</v>
      </c>
      <c r="D3914" s="24">
        <v>11349</v>
      </c>
      <c r="E3914" t="s">
        <v>1672</v>
      </c>
      <c r="F3914" t="s">
        <v>1924</v>
      </c>
      <c r="G3914" t="s">
        <v>108</v>
      </c>
      <c r="H3914" t="s">
        <v>2547</v>
      </c>
      <c r="I3914" t="s">
        <v>1874</v>
      </c>
      <c r="J3914" t="s">
        <v>1917</v>
      </c>
      <c r="K3914" t="s">
        <v>47</v>
      </c>
      <c r="L3914" s="24">
        <v>169</v>
      </c>
      <c r="M3914" s="25">
        <f>+VLOOKUP(E3914, TC!A:D, 4, FALSE())</f>
        <v>1.0846999980690972</v>
      </c>
      <c r="N3914" s="24">
        <f t="shared" si="305"/>
        <v>183.31429967367743</v>
      </c>
      <c r="O3914" t="str">
        <f t="shared" si="306"/>
        <v>FACTURA</v>
      </c>
      <c r="P3914" t="str">
        <f t="shared" si="307"/>
        <v>2025</v>
      </c>
      <c r="Q3914" t="str">
        <f t="shared" si="308"/>
        <v>03</v>
      </c>
      <c r="R3914" t="str">
        <f>+IFERROR(VLOOKUP(I3914, Listado!A:B, 2, FALSE()), "COMERCIALIZADORA INTERNACIONAL CARIBBEAN EXOTICS S A")</f>
        <v>PIEDRAHITA PEREZ MARIANA</v>
      </c>
      <c r="S3914" s="25">
        <f>+VLOOKUP(E3914, TC!A:D, 2, FALSE())</f>
        <v>4143.1400000000003</v>
      </c>
      <c r="T3914" t="str">
        <f t="shared" si="309"/>
        <v>EUR</v>
      </c>
    </row>
    <row r="3915" spans="1:20" ht="18.75" hidden="1" customHeight="1" x14ac:dyDescent="0.25">
      <c r="A3915" t="s">
        <v>2406</v>
      </c>
      <c r="B3915" t="s">
        <v>5</v>
      </c>
      <c r="C3915" t="s">
        <v>1913</v>
      </c>
      <c r="D3915" s="24">
        <v>11349</v>
      </c>
      <c r="E3915" t="s">
        <v>1672</v>
      </c>
      <c r="F3915" t="s">
        <v>1924</v>
      </c>
      <c r="G3915" t="s">
        <v>108</v>
      </c>
      <c r="H3915" t="s">
        <v>2547</v>
      </c>
      <c r="I3915" t="s">
        <v>1874</v>
      </c>
      <c r="J3915" t="s">
        <v>1917</v>
      </c>
      <c r="K3915" t="s">
        <v>47</v>
      </c>
      <c r="L3915" s="24">
        <v>87.75</v>
      </c>
      <c r="M3915" s="25">
        <f>+VLOOKUP(E3915, TC!A:D, 4, FALSE())</f>
        <v>1.0846999980690972</v>
      </c>
      <c r="N3915" s="24">
        <f t="shared" si="305"/>
        <v>95.182424830563278</v>
      </c>
      <c r="O3915" t="str">
        <f t="shared" si="306"/>
        <v>FACTURA</v>
      </c>
      <c r="P3915" t="str">
        <f t="shared" si="307"/>
        <v>2025</v>
      </c>
      <c r="Q3915" t="str">
        <f t="shared" si="308"/>
        <v>03</v>
      </c>
      <c r="R3915" t="str">
        <f>+IFERROR(VLOOKUP(I3915, Listado!A:B, 2, FALSE()), "COMERCIALIZADORA INTERNACIONAL CARIBBEAN EXOTICS S A")</f>
        <v>PIEDRAHITA PEREZ MARIANA</v>
      </c>
      <c r="S3915" s="25">
        <f>+VLOOKUP(E3915, TC!A:D, 2, FALSE())</f>
        <v>4143.1400000000003</v>
      </c>
      <c r="T3915" t="str">
        <f t="shared" si="309"/>
        <v>EUR</v>
      </c>
    </row>
    <row r="3916" spans="1:20" ht="18.75" hidden="1" customHeight="1" x14ac:dyDescent="0.25">
      <c r="A3916" t="s">
        <v>2406</v>
      </c>
      <c r="B3916" t="s">
        <v>5</v>
      </c>
      <c r="C3916" t="s">
        <v>1913</v>
      </c>
      <c r="D3916" s="24">
        <v>11349</v>
      </c>
      <c r="E3916" t="s">
        <v>1672</v>
      </c>
      <c r="F3916" t="s">
        <v>1924</v>
      </c>
      <c r="G3916" t="s">
        <v>108</v>
      </c>
      <c r="H3916" t="s">
        <v>2547</v>
      </c>
      <c r="I3916" t="s">
        <v>1874</v>
      </c>
      <c r="J3916" t="s">
        <v>1917</v>
      </c>
      <c r="K3916" t="s">
        <v>47</v>
      </c>
      <c r="L3916" s="24">
        <v>221</v>
      </c>
      <c r="M3916" s="25">
        <f>+VLOOKUP(E3916, TC!A:D, 4, FALSE())</f>
        <v>1.0846999980690972</v>
      </c>
      <c r="N3916" s="24">
        <f t="shared" si="305"/>
        <v>239.7186995732705</v>
      </c>
      <c r="O3916" t="str">
        <f t="shared" si="306"/>
        <v>FACTURA</v>
      </c>
      <c r="P3916" t="str">
        <f t="shared" si="307"/>
        <v>2025</v>
      </c>
      <c r="Q3916" t="str">
        <f t="shared" si="308"/>
        <v>03</v>
      </c>
      <c r="R3916" t="str">
        <f>+IFERROR(VLOOKUP(I3916, Listado!A:B, 2, FALSE()), "COMERCIALIZADORA INTERNACIONAL CARIBBEAN EXOTICS S A")</f>
        <v>PIEDRAHITA PEREZ MARIANA</v>
      </c>
      <c r="S3916" s="25">
        <f>+VLOOKUP(E3916, TC!A:D, 2, FALSE())</f>
        <v>4143.1400000000003</v>
      </c>
      <c r="T3916" t="str">
        <f t="shared" si="309"/>
        <v>EUR</v>
      </c>
    </row>
    <row r="3917" spans="1:20" ht="18.75" hidden="1" customHeight="1" x14ac:dyDescent="0.25">
      <c r="A3917" t="s">
        <v>2406</v>
      </c>
      <c r="B3917" t="s">
        <v>5</v>
      </c>
      <c r="C3917" t="s">
        <v>1913</v>
      </c>
      <c r="D3917" s="24">
        <v>11349</v>
      </c>
      <c r="E3917" t="s">
        <v>1672</v>
      </c>
      <c r="F3917" t="s">
        <v>1924</v>
      </c>
      <c r="G3917" t="s">
        <v>108</v>
      </c>
      <c r="H3917" t="s">
        <v>2547</v>
      </c>
      <c r="I3917" t="s">
        <v>1874</v>
      </c>
      <c r="J3917" t="s">
        <v>1917</v>
      </c>
      <c r="K3917" t="s">
        <v>47</v>
      </c>
      <c r="L3917" s="24">
        <v>432.25</v>
      </c>
      <c r="M3917" s="25">
        <f>+VLOOKUP(E3917, TC!A:D, 4, FALSE())</f>
        <v>1.0846999980690972</v>
      </c>
      <c r="N3917" s="24">
        <f t="shared" si="305"/>
        <v>468.8615741653673</v>
      </c>
      <c r="O3917" t="str">
        <f t="shared" si="306"/>
        <v>FACTURA</v>
      </c>
      <c r="P3917" t="str">
        <f t="shared" si="307"/>
        <v>2025</v>
      </c>
      <c r="Q3917" t="str">
        <f t="shared" si="308"/>
        <v>03</v>
      </c>
      <c r="R3917" t="str">
        <f>+IFERROR(VLOOKUP(I3917, Listado!A:B, 2, FALSE()), "COMERCIALIZADORA INTERNACIONAL CARIBBEAN EXOTICS S A")</f>
        <v>PIEDRAHITA PEREZ MARIANA</v>
      </c>
      <c r="S3917" s="25">
        <f>+VLOOKUP(E3917, TC!A:D, 2, FALSE())</f>
        <v>4143.1400000000003</v>
      </c>
      <c r="T3917" t="str">
        <f t="shared" si="309"/>
        <v>EUR</v>
      </c>
    </row>
    <row r="3918" spans="1:20" ht="18.75" hidden="1" customHeight="1" x14ac:dyDescent="0.25">
      <c r="A3918" t="s">
        <v>2406</v>
      </c>
      <c r="B3918" t="s">
        <v>5</v>
      </c>
      <c r="C3918" t="s">
        <v>1913</v>
      </c>
      <c r="D3918" s="24">
        <v>11349</v>
      </c>
      <c r="E3918" t="s">
        <v>1672</v>
      </c>
      <c r="F3918" t="s">
        <v>1924</v>
      </c>
      <c r="G3918" t="s">
        <v>108</v>
      </c>
      <c r="H3918" t="s">
        <v>2547</v>
      </c>
      <c r="I3918" t="s">
        <v>1874</v>
      </c>
      <c r="J3918" t="s">
        <v>1917</v>
      </c>
      <c r="K3918" t="s">
        <v>20</v>
      </c>
      <c r="L3918" s="24">
        <v>254.5</v>
      </c>
      <c r="M3918" s="25">
        <f>+VLOOKUP(E3918, TC!A:D, 4, FALSE())</f>
        <v>1.0846999980690972</v>
      </c>
      <c r="N3918" s="24">
        <f t="shared" si="305"/>
        <v>276.05614950858524</v>
      </c>
      <c r="O3918" t="str">
        <f t="shared" si="306"/>
        <v>FACTURA</v>
      </c>
      <c r="P3918" t="str">
        <f t="shared" si="307"/>
        <v>2025</v>
      </c>
      <c r="Q3918" t="str">
        <f t="shared" si="308"/>
        <v>03</v>
      </c>
      <c r="R3918" t="str">
        <f>+IFERROR(VLOOKUP(I3918, Listado!A:B, 2, FALSE()), "COMERCIALIZADORA INTERNACIONAL CARIBBEAN EXOTICS S A")</f>
        <v>PIEDRAHITA PEREZ MARIANA</v>
      </c>
      <c r="S3918" s="25">
        <f>+VLOOKUP(E3918, TC!A:D, 2, FALSE())</f>
        <v>4143.1400000000003</v>
      </c>
      <c r="T3918" t="str">
        <f t="shared" si="309"/>
        <v>EUR</v>
      </c>
    </row>
    <row r="3919" spans="1:20" ht="18.75" hidden="1" customHeight="1" x14ac:dyDescent="0.25">
      <c r="A3919" t="s">
        <v>2406</v>
      </c>
      <c r="B3919" t="s">
        <v>5</v>
      </c>
      <c r="C3919" t="s">
        <v>1913</v>
      </c>
      <c r="D3919" s="24">
        <v>11349</v>
      </c>
      <c r="E3919" t="s">
        <v>1672</v>
      </c>
      <c r="F3919" t="s">
        <v>1924</v>
      </c>
      <c r="G3919" t="s">
        <v>108</v>
      </c>
      <c r="H3919" t="s">
        <v>2547</v>
      </c>
      <c r="I3919" t="s">
        <v>1874</v>
      </c>
      <c r="J3919" t="s">
        <v>1917</v>
      </c>
      <c r="K3919" t="s">
        <v>20</v>
      </c>
      <c r="L3919" s="24">
        <v>2626.44</v>
      </c>
      <c r="M3919" s="25">
        <f>+VLOOKUP(E3919, TC!A:D, 4, FALSE())</f>
        <v>1.0846999980690972</v>
      </c>
      <c r="N3919" s="24">
        <f t="shared" si="305"/>
        <v>2848.8994629285999</v>
      </c>
      <c r="O3919" t="str">
        <f t="shared" si="306"/>
        <v>FACTURA</v>
      </c>
      <c r="P3919" t="str">
        <f t="shared" si="307"/>
        <v>2025</v>
      </c>
      <c r="Q3919" t="str">
        <f t="shared" si="308"/>
        <v>03</v>
      </c>
      <c r="R3919" t="str">
        <f>+IFERROR(VLOOKUP(I3919, Listado!A:B, 2, FALSE()), "COMERCIALIZADORA INTERNACIONAL CARIBBEAN EXOTICS S A")</f>
        <v>PIEDRAHITA PEREZ MARIANA</v>
      </c>
      <c r="S3919" s="25">
        <f>+VLOOKUP(E3919, TC!A:D, 2, FALSE())</f>
        <v>4143.1400000000003</v>
      </c>
      <c r="T3919" t="str">
        <f t="shared" si="309"/>
        <v>EUR</v>
      </c>
    </row>
    <row r="3920" spans="1:20" ht="18.75" hidden="1" customHeight="1" x14ac:dyDescent="0.25">
      <c r="A3920" t="s">
        <v>2406</v>
      </c>
      <c r="B3920" t="s">
        <v>5</v>
      </c>
      <c r="C3920" t="s">
        <v>1913</v>
      </c>
      <c r="D3920" s="24">
        <v>11349</v>
      </c>
      <c r="E3920" t="s">
        <v>1672</v>
      </c>
      <c r="F3920" t="s">
        <v>1924</v>
      </c>
      <c r="G3920" t="s">
        <v>108</v>
      </c>
      <c r="H3920" t="s">
        <v>2547</v>
      </c>
      <c r="I3920" t="s">
        <v>1874</v>
      </c>
      <c r="J3920" t="s">
        <v>1917</v>
      </c>
      <c r="K3920" t="s">
        <v>20</v>
      </c>
      <c r="L3920" s="24">
        <v>376.66</v>
      </c>
      <c r="M3920" s="25">
        <f>+VLOOKUP(E3920, TC!A:D, 4, FALSE())</f>
        <v>1.0846999980690972</v>
      </c>
      <c r="N3920" s="24">
        <f t="shared" si="305"/>
        <v>408.56310127270621</v>
      </c>
      <c r="O3920" t="str">
        <f t="shared" si="306"/>
        <v>FACTURA</v>
      </c>
      <c r="P3920" t="str">
        <f t="shared" si="307"/>
        <v>2025</v>
      </c>
      <c r="Q3920" t="str">
        <f t="shared" si="308"/>
        <v>03</v>
      </c>
      <c r="R3920" t="str">
        <f>+IFERROR(VLOOKUP(I3920, Listado!A:B, 2, FALSE()), "COMERCIALIZADORA INTERNACIONAL CARIBBEAN EXOTICS S A")</f>
        <v>PIEDRAHITA PEREZ MARIANA</v>
      </c>
      <c r="S3920" s="25">
        <f>+VLOOKUP(E3920, TC!A:D, 2, FALSE())</f>
        <v>4143.1400000000003</v>
      </c>
      <c r="T3920" t="str">
        <f t="shared" si="309"/>
        <v>EUR</v>
      </c>
    </row>
    <row r="3921" spans="1:20" ht="18.75" hidden="1" customHeight="1" x14ac:dyDescent="0.25">
      <c r="A3921" t="s">
        <v>2406</v>
      </c>
      <c r="B3921" t="s">
        <v>5</v>
      </c>
      <c r="C3921" t="s">
        <v>1913</v>
      </c>
      <c r="D3921" s="24">
        <v>11349</v>
      </c>
      <c r="E3921" t="s">
        <v>1672</v>
      </c>
      <c r="F3921" t="s">
        <v>1924</v>
      </c>
      <c r="G3921" t="s">
        <v>108</v>
      </c>
      <c r="H3921" t="s">
        <v>2547</v>
      </c>
      <c r="I3921" t="s">
        <v>1874</v>
      </c>
      <c r="J3921" t="s">
        <v>1917</v>
      </c>
      <c r="K3921" t="s">
        <v>1959</v>
      </c>
      <c r="L3921" s="24">
        <v>600</v>
      </c>
      <c r="M3921" s="25">
        <f>+VLOOKUP(E3921, TC!A:D, 4, FALSE())</f>
        <v>1.0846999980690972</v>
      </c>
      <c r="N3921" s="24">
        <f t="shared" si="305"/>
        <v>650.8199988414583</v>
      </c>
      <c r="O3921" t="str">
        <f t="shared" si="306"/>
        <v>FACTURA</v>
      </c>
      <c r="P3921" t="str">
        <f t="shared" si="307"/>
        <v>2025</v>
      </c>
      <c r="Q3921" t="str">
        <f t="shared" si="308"/>
        <v>03</v>
      </c>
      <c r="R3921" t="str">
        <f>+IFERROR(VLOOKUP(I3921, Listado!A:B, 2, FALSE()), "COMERCIALIZADORA INTERNACIONAL CARIBBEAN EXOTICS S A")</f>
        <v>PIEDRAHITA PEREZ MARIANA</v>
      </c>
      <c r="S3921" s="25">
        <f>+VLOOKUP(E3921, TC!A:D, 2, FALSE())</f>
        <v>4143.1400000000003</v>
      </c>
      <c r="T3921" t="str">
        <f t="shared" si="309"/>
        <v>EUR</v>
      </c>
    </row>
    <row r="3922" spans="1:20" ht="18.75" hidden="1" customHeight="1" x14ac:dyDescent="0.25">
      <c r="A3922" t="s">
        <v>2406</v>
      </c>
      <c r="B3922" t="s">
        <v>5</v>
      </c>
      <c r="C3922" t="s">
        <v>1913</v>
      </c>
      <c r="D3922" s="24">
        <v>11349</v>
      </c>
      <c r="E3922" t="s">
        <v>1672</v>
      </c>
      <c r="F3922" t="s">
        <v>1924</v>
      </c>
      <c r="G3922" t="s">
        <v>108</v>
      </c>
      <c r="H3922" t="s">
        <v>2547</v>
      </c>
      <c r="I3922" t="s">
        <v>1874</v>
      </c>
      <c r="J3922" t="s">
        <v>1917</v>
      </c>
      <c r="K3922" t="s">
        <v>1960</v>
      </c>
      <c r="L3922" s="24">
        <v>50.4</v>
      </c>
      <c r="M3922" s="25">
        <f>+VLOOKUP(E3922, TC!A:D, 4, FALSE())</f>
        <v>1.0846999980690972</v>
      </c>
      <c r="N3922" s="24">
        <f t="shared" si="305"/>
        <v>54.668879902682498</v>
      </c>
      <c r="O3922" t="str">
        <f t="shared" si="306"/>
        <v>FACTURA</v>
      </c>
      <c r="P3922" t="str">
        <f t="shared" si="307"/>
        <v>2025</v>
      </c>
      <c r="Q3922" t="str">
        <f t="shared" si="308"/>
        <v>03</v>
      </c>
      <c r="R3922" t="str">
        <f>+IFERROR(VLOOKUP(I3922, Listado!A:B, 2, FALSE()), "COMERCIALIZADORA INTERNACIONAL CARIBBEAN EXOTICS S A")</f>
        <v>PIEDRAHITA PEREZ MARIANA</v>
      </c>
      <c r="S3922" s="25">
        <f>+VLOOKUP(E3922, TC!A:D, 2, FALSE())</f>
        <v>4143.1400000000003</v>
      </c>
      <c r="T3922" t="str">
        <f t="shared" si="309"/>
        <v>EUR</v>
      </c>
    </row>
    <row r="3923" spans="1:20" ht="18.75" hidden="1" customHeight="1" x14ac:dyDescent="0.25">
      <c r="A3923" t="s">
        <v>2406</v>
      </c>
      <c r="B3923" t="s">
        <v>5</v>
      </c>
      <c r="C3923" t="s">
        <v>1913</v>
      </c>
      <c r="D3923" s="24">
        <v>11350</v>
      </c>
      <c r="E3923" t="s">
        <v>1672</v>
      </c>
      <c r="F3923" t="s">
        <v>1924</v>
      </c>
      <c r="G3923" t="s">
        <v>108</v>
      </c>
      <c r="H3923" t="s">
        <v>2548</v>
      </c>
      <c r="I3923" t="s">
        <v>1874</v>
      </c>
      <c r="J3923" t="s">
        <v>1917</v>
      </c>
      <c r="K3923" t="s">
        <v>30</v>
      </c>
      <c r="L3923" s="24">
        <v>809.2</v>
      </c>
      <c r="M3923" s="25">
        <f>+VLOOKUP(E3923, TC!A:D, 4, FALSE())</f>
        <v>1.0846999980690972</v>
      </c>
      <c r="N3923" s="24">
        <f t="shared" si="305"/>
        <v>877.73923843751356</v>
      </c>
      <c r="O3923" t="str">
        <f t="shared" si="306"/>
        <v>FACTURA</v>
      </c>
      <c r="P3923" t="str">
        <f t="shared" si="307"/>
        <v>2025</v>
      </c>
      <c r="Q3923" t="str">
        <f t="shared" si="308"/>
        <v>03</v>
      </c>
      <c r="R3923" t="str">
        <f>+IFERROR(VLOOKUP(I3923, Listado!A:B, 2, FALSE()), "COMERCIALIZADORA INTERNACIONAL CARIBBEAN EXOTICS S A")</f>
        <v>PIEDRAHITA PEREZ MARIANA</v>
      </c>
      <c r="S3923" s="25">
        <f>+VLOOKUP(E3923, TC!A:D, 2, FALSE())</f>
        <v>4143.1400000000003</v>
      </c>
      <c r="T3923" t="str">
        <f t="shared" si="309"/>
        <v>EUR</v>
      </c>
    </row>
    <row r="3924" spans="1:20" ht="18.75" hidden="1" customHeight="1" x14ac:dyDescent="0.25">
      <c r="A3924" t="s">
        <v>2406</v>
      </c>
      <c r="B3924" t="s">
        <v>5</v>
      </c>
      <c r="C3924" t="s">
        <v>1913</v>
      </c>
      <c r="D3924" s="24">
        <v>11350</v>
      </c>
      <c r="E3924" t="s">
        <v>1672</v>
      </c>
      <c r="F3924" t="s">
        <v>1924</v>
      </c>
      <c r="G3924" t="s">
        <v>108</v>
      </c>
      <c r="H3924" t="s">
        <v>2548</v>
      </c>
      <c r="I3924" t="s">
        <v>1874</v>
      </c>
      <c r="J3924" t="s">
        <v>1917</v>
      </c>
      <c r="K3924" t="s">
        <v>1959</v>
      </c>
      <c r="L3924" s="24">
        <v>300</v>
      </c>
      <c r="M3924" s="25">
        <f>+VLOOKUP(E3924, TC!A:D, 4, FALSE())</f>
        <v>1.0846999980690972</v>
      </c>
      <c r="N3924" s="24">
        <f t="shared" si="305"/>
        <v>325.40999942072915</v>
      </c>
      <c r="O3924" t="str">
        <f t="shared" si="306"/>
        <v>FACTURA</v>
      </c>
      <c r="P3924" t="str">
        <f t="shared" si="307"/>
        <v>2025</v>
      </c>
      <c r="Q3924" t="str">
        <f t="shared" si="308"/>
        <v>03</v>
      </c>
      <c r="R3924" t="str">
        <f>+IFERROR(VLOOKUP(I3924, Listado!A:B, 2, FALSE()), "COMERCIALIZADORA INTERNACIONAL CARIBBEAN EXOTICS S A")</f>
        <v>PIEDRAHITA PEREZ MARIANA</v>
      </c>
      <c r="S3924" s="25">
        <f>+VLOOKUP(E3924, TC!A:D, 2, FALSE())</f>
        <v>4143.1400000000003</v>
      </c>
      <c r="T3924" t="str">
        <f t="shared" si="309"/>
        <v>EUR</v>
      </c>
    </row>
    <row r="3925" spans="1:20" ht="18.75" hidden="1" customHeight="1" x14ac:dyDescent="0.25">
      <c r="A3925" t="s">
        <v>2406</v>
      </c>
      <c r="B3925" t="s">
        <v>5</v>
      </c>
      <c r="C3925" t="s">
        <v>1913</v>
      </c>
      <c r="D3925" s="24">
        <v>11350</v>
      </c>
      <c r="E3925" t="s">
        <v>1672</v>
      </c>
      <c r="F3925" t="s">
        <v>1924</v>
      </c>
      <c r="G3925" t="s">
        <v>108</v>
      </c>
      <c r="H3925" t="s">
        <v>2548</v>
      </c>
      <c r="I3925" t="s">
        <v>1874</v>
      </c>
      <c r="J3925" t="s">
        <v>1917</v>
      </c>
      <c r="K3925" t="s">
        <v>1960</v>
      </c>
      <c r="L3925" s="24">
        <v>10.8</v>
      </c>
      <c r="M3925" s="25">
        <f>+VLOOKUP(E3925, TC!A:D, 4, FALSE())</f>
        <v>1.0846999980690972</v>
      </c>
      <c r="N3925" s="24">
        <f t="shared" si="305"/>
        <v>11.714759979146251</v>
      </c>
      <c r="O3925" t="str">
        <f t="shared" si="306"/>
        <v>FACTURA</v>
      </c>
      <c r="P3925" t="str">
        <f t="shared" si="307"/>
        <v>2025</v>
      </c>
      <c r="Q3925" t="str">
        <f t="shared" si="308"/>
        <v>03</v>
      </c>
      <c r="R3925" t="str">
        <f>+IFERROR(VLOOKUP(I3925, Listado!A:B, 2, FALSE()), "COMERCIALIZADORA INTERNACIONAL CARIBBEAN EXOTICS S A")</f>
        <v>PIEDRAHITA PEREZ MARIANA</v>
      </c>
      <c r="S3925" s="25">
        <f>+VLOOKUP(E3925, TC!A:D, 2, FALSE())</f>
        <v>4143.1400000000003</v>
      </c>
      <c r="T3925" t="str">
        <f t="shared" si="309"/>
        <v>EUR</v>
      </c>
    </row>
    <row r="3926" spans="1:20" ht="18.75" hidden="1" customHeight="1" x14ac:dyDescent="0.25">
      <c r="A3926" t="s">
        <v>2406</v>
      </c>
      <c r="B3926" t="s">
        <v>1923</v>
      </c>
      <c r="C3926" t="s">
        <v>1913</v>
      </c>
      <c r="D3926" s="24">
        <v>5832</v>
      </c>
      <c r="E3926" t="s">
        <v>1672</v>
      </c>
      <c r="F3926" t="s">
        <v>128</v>
      </c>
      <c r="G3926" t="s">
        <v>112</v>
      </c>
      <c r="H3926" t="s">
        <v>2549</v>
      </c>
      <c r="I3926" t="s">
        <v>1870</v>
      </c>
      <c r="J3926" t="s">
        <v>1930</v>
      </c>
      <c r="K3926" t="s">
        <v>1928</v>
      </c>
      <c r="L3926" s="24">
        <v>1429</v>
      </c>
      <c r="M3926" s="25">
        <f>+VLOOKUP(E3926, TC!A:D, 4, FALSE())</f>
        <v>1.0846999980690972</v>
      </c>
      <c r="N3926" s="24">
        <f t="shared" si="305"/>
        <v>1429</v>
      </c>
      <c r="O3926" t="str">
        <f t="shared" si="306"/>
        <v>FACTURA</v>
      </c>
      <c r="P3926" t="str">
        <f t="shared" si="307"/>
        <v>2025</v>
      </c>
      <c r="Q3926" t="str">
        <f t="shared" si="308"/>
        <v>03</v>
      </c>
      <c r="R3926" t="str">
        <f>+IFERROR(VLOOKUP(I3926, Listado!A:B, 2, FALSE()), "COMERCIALIZADORA INTERNACIONAL CARIBBEAN EXOTICS S A")</f>
        <v>HINCAPIE CONTRERAS ERIKA STEFANIA</v>
      </c>
      <c r="S3926" s="25">
        <f>+VLOOKUP(E3926, TC!A:D, 2, FALSE())</f>
        <v>4143.1400000000003</v>
      </c>
      <c r="T3926" t="str">
        <f t="shared" si="309"/>
        <v>USD</v>
      </c>
    </row>
    <row r="3927" spans="1:20" ht="18.75" hidden="1" customHeight="1" x14ac:dyDescent="0.25">
      <c r="A3927" t="s">
        <v>2406</v>
      </c>
      <c r="B3927" t="s">
        <v>1923</v>
      </c>
      <c r="C3927" t="s">
        <v>1913</v>
      </c>
      <c r="D3927" s="24">
        <v>5832</v>
      </c>
      <c r="E3927" t="s">
        <v>1672</v>
      </c>
      <c r="F3927" t="s">
        <v>128</v>
      </c>
      <c r="G3927" t="s">
        <v>112</v>
      </c>
      <c r="H3927" t="s">
        <v>2549</v>
      </c>
      <c r="I3927" t="s">
        <v>1870</v>
      </c>
      <c r="J3927" t="s">
        <v>1930</v>
      </c>
      <c r="K3927" t="s">
        <v>1937</v>
      </c>
      <c r="L3927" s="24">
        <v>2380</v>
      </c>
      <c r="M3927" s="25">
        <f>+VLOOKUP(E3927, TC!A:D, 4, FALSE())</f>
        <v>1.0846999980690972</v>
      </c>
      <c r="N3927" s="24">
        <f t="shared" si="305"/>
        <v>2380</v>
      </c>
      <c r="O3927" t="str">
        <f t="shared" si="306"/>
        <v>FACTURA</v>
      </c>
      <c r="P3927" t="str">
        <f t="shared" si="307"/>
        <v>2025</v>
      </c>
      <c r="Q3927" t="str">
        <f t="shared" si="308"/>
        <v>03</v>
      </c>
      <c r="R3927" t="str">
        <f>+IFERROR(VLOOKUP(I3927, Listado!A:B, 2, FALSE()), "COMERCIALIZADORA INTERNACIONAL CARIBBEAN EXOTICS S A")</f>
        <v>HINCAPIE CONTRERAS ERIKA STEFANIA</v>
      </c>
      <c r="S3927" s="25">
        <f>+VLOOKUP(E3927, TC!A:D, 2, FALSE())</f>
        <v>4143.1400000000003</v>
      </c>
      <c r="T3927" t="str">
        <f t="shared" si="309"/>
        <v>USD</v>
      </c>
    </row>
    <row r="3928" spans="1:20" ht="18.75" hidden="1" customHeight="1" x14ac:dyDescent="0.25">
      <c r="A3928" t="s">
        <v>2406</v>
      </c>
      <c r="B3928" t="s">
        <v>1923</v>
      </c>
      <c r="C3928" t="s">
        <v>1913</v>
      </c>
      <c r="D3928" s="24">
        <v>5832</v>
      </c>
      <c r="E3928" t="s">
        <v>1672</v>
      </c>
      <c r="F3928" t="s">
        <v>128</v>
      </c>
      <c r="G3928" t="s">
        <v>112</v>
      </c>
      <c r="H3928" t="s">
        <v>2549</v>
      </c>
      <c r="I3928" t="s">
        <v>1870</v>
      </c>
      <c r="J3928" t="s">
        <v>1930</v>
      </c>
      <c r="K3928" t="s">
        <v>1938</v>
      </c>
      <c r="L3928" s="24">
        <v>3068</v>
      </c>
      <c r="M3928" s="25">
        <f>+VLOOKUP(E3928, TC!A:D, 4, FALSE())</f>
        <v>1.0846999980690972</v>
      </c>
      <c r="N3928" s="24">
        <f t="shared" si="305"/>
        <v>3068</v>
      </c>
      <c r="O3928" t="str">
        <f t="shared" si="306"/>
        <v>FACTURA</v>
      </c>
      <c r="P3928" t="str">
        <f t="shared" si="307"/>
        <v>2025</v>
      </c>
      <c r="Q3928" t="str">
        <f t="shared" si="308"/>
        <v>03</v>
      </c>
      <c r="R3928" t="str">
        <f>+IFERROR(VLOOKUP(I3928, Listado!A:B, 2, FALSE()), "COMERCIALIZADORA INTERNACIONAL CARIBBEAN EXOTICS S A")</f>
        <v>HINCAPIE CONTRERAS ERIKA STEFANIA</v>
      </c>
      <c r="S3928" s="25">
        <f>+VLOOKUP(E3928, TC!A:D, 2, FALSE())</f>
        <v>4143.1400000000003</v>
      </c>
      <c r="T3928" t="str">
        <f t="shared" si="309"/>
        <v>USD</v>
      </c>
    </row>
    <row r="3929" spans="1:20" ht="18.75" hidden="1" customHeight="1" x14ac:dyDescent="0.25">
      <c r="A3929" t="s">
        <v>2406</v>
      </c>
      <c r="B3929" t="s">
        <v>5</v>
      </c>
      <c r="C3929" t="s">
        <v>1913</v>
      </c>
      <c r="D3929" s="24">
        <v>11351</v>
      </c>
      <c r="E3929" t="s">
        <v>1672</v>
      </c>
      <c r="F3929" t="s">
        <v>99</v>
      </c>
      <c r="G3929" t="s">
        <v>1914</v>
      </c>
      <c r="I3929" t="s">
        <v>1921</v>
      </c>
      <c r="J3929" t="s">
        <v>1915</v>
      </c>
      <c r="K3929" t="s">
        <v>1922</v>
      </c>
      <c r="L3929" s="24">
        <v>152200</v>
      </c>
      <c r="M3929" s="25">
        <f>+VLOOKUP(E3929, TC!A:D, 4, FALSE())</f>
        <v>1.0846999980690972</v>
      </c>
      <c r="N3929" s="24">
        <f t="shared" si="305"/>
        <v>152200</v>
      </c>
      <c r="O3929" t="str">
        <f t="shared" si="306"/>
        <v>FACTURA</v>
      </c>
      <c r="P3929" t="str">
        <f t="shared" si="307"/>
        <v>2025</v>
      </c>
      <c r="Q3929" t="str">
        <f t="shared" si="308"/>
        <v>03</v>
      </c>
      <c r="R3929" t="str">
        <f>+IFERROR(VLOOKUP(I3929, Listado!A:B, 2, FALSE()), "COMERCIALIZADORA INTERNACIONAL CARIBBEAN EXOTICS S A")</f>
        <v>COMERCIALIZADORA INTERNACIONAL CARIBBEAN EXOTICS S A</v>
      </c>
      <c r="S3929" s="25">
        <f>+VLOOKUP(E3929, TC!A:D, 2, FALSE())</f>
        <v>4143.1400000000003</v>
      </c>
      <c r="T3929" t="str">
        <f t="shared" si="309"/>
        <v>COP</v>
      </c>
    </row>
    <row r="3930" spans="1:20" ht="18.75" hidden="1" customHeight="1" x14ac:dyDescent="0.25">
      <c r="A3930" t="s">
        <v>2406</v>
      </c>
      <c r="B3930" t="s">
        <v>1923</v>
      </c>
      <c r="C3930" t="s">
        <v>1913</v>
      </c>
      <c r="D3930" s="24">
        <v>5833</v>
      </c>
      <c r="E3930" t="s">
        <v>1672</v>
      </c>
      <c r="F3930" t="s">
        <v>128</v>
      </c>
      <c r="G3930" t="s">
        <v>112</v>
      </c>
      <c r="H3930" t="s">
        <v>2550</v>
      </c>
      <c r="I3930" t="s">
        <v>1856</v>
      </c>
      <c r="J3930" t="s">
        <v>1930</v>
      </c>
      <c r="K3930" t="s">
        <v>1928</v>
      </c>
      <c r="L3930" s="24">
        <v>1047.47</v>
      </c>
      <c r="M3930" s="25">
        <f>+VLOOKUP(E3930, TC!A:D, 4, FALSE())</f>
        <v>1.0846999980690972</v>
      </c>
      <c r="N3930" s="24">
        <f t="shared" si="305"/>
        <v>1047.47</v>
      </c>
      <c r="O3930" t="str">
        <f t="shared" si="306"/>
        <v>FACTURA</v>
      </c>
      <c r="P3930" t="str">
        <f t="shared" si="307"/>
        <v>2025</v>
      </c>
      <c r="Q3930" t="str">
        <f t="shared" si="308"/>
        <v>03</v>
      </c>
      <c r="R3930" t="str">
        <f>+IFERROR(VLOOKUP(I3930, Listado!A:B, 2, FALSE()), "COMERCIALIZADORA INTERNACIONAL CARIBBEAN EXOTICS S A")</f>
        <v>HINCAPIE CONTRERAS ERIKA STEFANIA</v>
      </c>
      <c r="S3930" s="25">
        <f>+VLOOKUP(E3930, TC!A:D, 2, FALSE())</f>
        <v>4143.1400000000003</v>
      </c>
      <c r="T3930" t="str">
        <f t="shared" si="309"/>
        <v>USD</v>
      </c>
    </row>
    <row r="3931" spans="1:20" ht="18.75" hidden="1" customHeight="1" x14ac:dyDescent="0.25">
      <c r="A3931" t="s">
        <v>2406</v>
      </c>
      <c r="B3931" t="s">
        <v>1923</v>
      </c>
      <c r="C3931" t="s">
        <v>1913</v>
      </c>
      <c r="D3931" s="24">
        <v>5833</v>
      </c>
      <c r="E3931" t="s">
        <v>1672</v>
      </c>
      <c r="F3931" t="s">
        <v>128</v>
      </c>
      <c r="G3931" t="s">
        <v>112</v>
      </c>
      <c r="H3931" t="s">
        <v>2550</v>
      </c>
      <c r="I3931" t="s">
        <v>1856</v>
      </c>
      <c r="J3931" t="s">
        <v>1930</v>
      </c>
      <c r="K3931" t="s">
        <v>1934</v>
      </c>
      <c r="L3931" s="24">
        <v>759.2</v>
      </c>
      <c r="M3931" s="25">
        <f>+VLOOKUP(E3931, TC!A:D, 4, FALSE())</f>
        <v>1.0846999980690972</v>
      </c>
      <c r="N3931" s="24">
        <f t="shared" si="305"/>
        <v>759.2</v>
      </c>
      <c r="O3931" t="str">
        <f t="shared" si="306"/>
        <v>FACTURA</v>
      </c>
      <c r="P3931" t="str">
        <f t="shared" si="307"/>
        <v>2025</v>
      </c>
      <c r="Q3931" t="str">
        <f t="shared" si="308"/>
        <v>03</v>
      </c>
      <c r="R3931" t="str">
        <f>+IFERROR(VLOOKUP(I3931, Listado!A:B, 2, FALSE()), "COMERCIALIZADORA INTERNACIONAL CARIBBEAN EXOTICS S A")</f>
        <v>HINCAPIE CONTRERAS ERIKA STEFANIA</v>
      </c>
      <c r="S3931" s="25">
        <f>+VLOOKUP(E3931, TC!A:D, 2, FALSE())</f>
        <v>4143.1400000000003</v>
      </c>
      <c r="T3931" t="str">
        <f t="shared" si="309"/>
        <v>USD</v>
      </c>
    </row>
    <row r="3932" spans="1:20" ht="18.75" hidden="1" customHeight="1" x14ac:dyDescent="0.25">
      <c r="A3932" t="s">
        <v>2406</v>
      </c>
      <c r="B3932" t="s">
        <v>1923</v>
      </c>
      <c r="C3932" t="s">
        <v>1913</v>
      </c>
      <c r="D3932" s="24">
        <v>5833</v>
      </c>
      <c r="E3932" t="s">
        <v>1672</v>
      </c>
      <c r="F3932" t="s">
        <v>128</v>
      </c>
      <c r="G3932" t="s">
        <v>112</v>
      </c>
      <c r="H3932" t="s">
        <v>2550</v>
      </c>
      <c r="I3932" t="s">
        <v>1856</v>
      </c>
      <c r="J3932" t="s">
        <v>1930</v>
      </c>
      <c r="K3932" t="s">
        <v>1935</v>
      </c>
      <c r="L3932" s="24">
        <v>3357</v>
      </c>
      <c r="M3932" s="25">
        <f>+VLOOKUP(E3932, TC!A:D, 4, FALSE())</f>
        <v>1.0846999980690972</v>
      </c>
      <c r="N3932" s="24">
        <f t="shared" si="305"/>
        <v>3357</v>
      </c>
      <c r="O3932" t="str">
        <f t="shared" si="306"/>
        <v>FACTURA</v>
      </c>
      <c r="P3932" t="str">
        <f t="shared" si="307"/>
        <v>2025</v>
      </c>
      <c r="Q3932" t="str">
        <f t="shared" si="308"/>
        <v>03</v>
      </c>
      <c r="R3932" t="str">
        <f>+IFERROR(VLOOKUP(I3932, Listado!A:B, 2, FALSE()), "COMERCIALIZADORA INTERNACIONAL CARIBBEAN EXOTICS S A")</f>
        <v>HINCAPIE CONTRERAS ERIKA STEFANIA</v>
      </c>
      <c r="S3932" s="25">
        <f>+VLOOKUP(E3932, TC!A:D, 2, FALSE())</f>
        <v>4143.1400000000003</v>
      </c>
      <c r="T3932" t="str">
        <f t="shared" si="309"/>
        <v>USD</v>
      </c>
    </row>
    <row r="3933" spans="1:20" ht="18.75" hidden="1" customHeight="1" x14ac:dyDescent="0.25">
      <c r="A3933" t="s">
        <v>2406</v>
      </c>
      <c r="B3933" t="s">
        <v>5</v>
      </c>
      <c r="C3933" t="s">
        <v>1913</v>
      </c>
      <c r="D3933" s="24">
        <v>11352</v>
      </c>
      <c r="E3933" t="s">
        <v>1672</v>
      </c>
      <c r="F3933" t="s">
        <v>99</v>
      </c>
      <c r="G3933" t="s">
        <v>1914</v>
      </c>
      <c r="I3933" t="s">
        <v>2376</v>
      </c>
      <c r="J3933" t="s">
        <v>1915</v>
      </c>
      <c r="K3933" t="s">
        <v>2021</v>
      </c>
      <c r="L3933" s="24">
        <v>331080</v>
      </c>
      <c r="M3933" s="25">
        <f>+VLOOKUP(E3933, TC!A:D, 4, FALSE())</f>
        <v>1.0846999980690972</v>
      </c>
      <c r="N3933" s="24">
        <f t="shared" si="305"/>
        <v>331080</v>
      </c>
      <c r="O3933" t="str">
        <f t="shared" si="306"/>
        <v>FACTURA</v>
      </c>
      <c r="P3933" t="str">
        <f t="shared" si="307"/>
        <v>2025</v>
      </c>
      <c r="Q3933" t="str">
        <f t="shared" si="308"/>
        <v>03</v>
      </c>
      <c r="R3933" t="str">
        <f>+IFERROR(VLOOKUP(I3933, Listado!A:B, 2, FALSE()), "COMERCIALIZADORA INTERNACIONAL CARIBBEAN EXOTICS S A")</f>
        <v>COMERCIALIZADORA INTERNACIONAL CARIBBEAN EXOTICS S A</v>
      </c>
      <c r="S3933" s="25">
        <f>+VLOOKUP(E3933, TC!A:D, 2, FALSE())</f>
        <v>4143.1400000000003</v>
      </c>
      <c r="T3933" t="str">
        <f t="shared" si="309"/>
        <v>COP</v>
      </c>
    </row>
    <row r="3934" spans="1:20" ht="18.75" hidden="1" customHeight="1" x14ac:dyDescent="0.25">
      <c r="A3934" t="s">
        <v>2406</v>
      </c>
      <c r="B3934" t="s">
        <v>5</v>
      </c>
      <c r="C3934" t="s">
        <v>1913</v>
      </c>
      <c r="D3934" s="24">
        <v>11352</v>
      </c>
      <c r="E3934" t="s">
        <v>1672</v>
      </c>
      <c r="F3934" t="s">
        <v>99</v>
      </c>
      <c r="G3934" t="s">
        <v>1914</v>
      </c>
      <c r="I3934" t="s">
        <v>2376</v>
      </c>
      <c r="J3934" t="s">
        <v>1915</v>
      </c>
      <c r="K3934" t="s">
        <v>2021</v>
      </c>
      <c r="L3934" s="24">
        <v>360220</v>
      </c>
      <c r="M3934" s="25">
        <f>+VLOOKUP(E3934, TC!A:D, 4, FALSE())</f>
        <v>1.0846999980690972</v>
      </c>
      <c r="N3934" s="24">
        <f t="shared" si="305"/>
        <v>360220</v>
      </c>
      <c r="O3934" t="str">
        <f t="shared" si="306"/>
        <v>FACTURA</v>
      </c>
      <c r="P3934" t="str">
        <f t="shared" si="307"/>
        <v>2025</v>
      </c>
      <c r="Q3934" t="str">
        <f t="shared" si="308"/>
        <v>03</v>
      </c>
      <c r="R3934" t="str">
        <f>+IFERROR(VLOOKUP(I3934, Listado!A:B, 2, FALSE()), "COMERCIALIZADORA INTERNACIONAL CARIBBEAN EXOTICS S A")</f>
        <v>COMERCIALIZADORA INTERNACIONAL CARIBBEAN EXOTICS S A</v>
      </c>
      <c r="S3934" s="25">
        <f>+VLOOKUP(E3934, TC!A:D, 2, FALSE())</f>
        <v>4143.1400000000003</v>
      </c>
      <c r="T3934" t="str">
        <f t="shared" si="309"/>
        <v>COP</v>
      </c>
    </row>
    <row r="3935" spans="1:20" ht="18.75" hidden="1" customHeight="1" x14ac:dyDescent="0.25">
      <c r="A3935" t="s">
        <v>2406</v>
      </c>
      <c r="B3935" t="s">
        <v>5</v>
      </c>
      <c r="C3935" t="s">
        <v>1913</v>
      </c>
      <c r="D3935" s="24">
        <v>11352</v>
      </c>
      <c r="E3935" t="s">
        <v>1672</v>
      </c>
      <c r="F3935" t="s">
        <v>99</v>
      </c>
      <c r="G3935" t="s">
        <v>1914</v>
      </c>
      <c r="I3935" t="s">
        <v>2376</v>
      </c>
      <c r="J3935" t="s">
        <v>1915</v>
      </c>
      <c r="K3935" t="s">
        <v>2021</v>
      </c>
      <c r="L3935" s="24">
        <v>242420</v>
      </c>
      <c r="M3935" s="25">
        <f>+VLOOKUP(E3935, TC!A:D, 4, FALSE())</f>
        <v>1.0846999980690972</v>
      </c>
      <c r="N3935" s="24">
        <f t="shared" si="305"/>
        <v>242420</v>
      </c>
      <c r="O3935" t="str">
        <f t="shared" si="306"/>
        <v>FACTURA</v>
      </c>
      <c r="P3935" t="str">
        <f t="shared" si="307"/>
        <v>2025</v>
      </c>
      <c r="Q3935" t="str">
        <f t="shared" si="308"/>
        <v>03</v>
      </c>
      <c r="R3935" t="str">
        <f>+IFERROR(VLOOKUP(I3935, Listado!A:B, 2, FALSE()), "COMERCIALIZADORA INTERNACIONAL CARIBBEAN EXOTICS S A")</f>
        <v>COMERCIALIZADORA INTERNACIONAL CARIBBEAN EXOTICS S A</v>
      </c>
      <c r="S3935" s="25">
        <f>+VLOOKUP(E3935, TC!A:D, 2, FALSE())</f>
        <v>4143.1400000000003</v>
      </c>
      <c r="T3935" t="str">
        <f t="shared" si="309"/>
        <v>COP</v>
      </c>
    </row>
    <row r="3936" spans="1:20" ht="18.75" hidden="1" customHeight="1" x14ac:dyDescent="0.25">
      <c r="A3936" t="s">
        <v>2406</v>
      </c>
      <c r="B3936" t="s">
        <v>5</v>
      </c>
      <c r="C3936" t="s">
        <v>1913</v>
      </c>
      <c r="D3936" s="24">
        <v>11352</v>
      </c>
      <c r="E3936" t="s">
        <v>1672</v>
      </c>
      <c r="F3936" t="s">
        <v>99</v>
      </c>
      <c r="G3936" t="s">
        <v>1914</v>
      </c>
      <c r="I3936" t="s">
        <v>2376</v>
      </c>
      <c r="J3936" t="s">
        <v>1915</v>
      </c>
      <c r="K3936" t="s">
        <v>2021</v>
      </c>
      <c r="L3936" s="24">
        <v>367660</v>
      </c>
      <c r="M3936" s="25">
        <f>+VLOOKUP(E3936, TC!A:D, 4, FALSE())</f>
        <v>1.0846999980690972</v>
      </c>
      <c r="N3936" s="24">
        <f t="shared" si="305"/>
        <v>367660</v>
      </c>
      <c r="O3936" t="str">
        <f t="shared" si="306"/>
        <v>FACTURA</v>
      </c>
      <c r="P3936" t="str">
        <f t="shared" si="307"/>
        <v>2025</v>
      </c>
      <c r="Q3936" t="str">
        <f t="shared" si="308"/>
        <v>03</v>
      </c>
      <c r="R3936" t="str">
        <f>+IFERROR(VLOOKUP(I3936, Listado!A:B, 2, FALSE()), "COMERCIALIZADORA INTERNACIONAL CARIBBEAN EXOTICS S A")</f>
        <v>COMERCIALIZADORA INTERNACIONAL CARIBBEAN EXOTICS S A</v>
      </c>
      <c r="S3936" s="25">
        <f>+VLOOKUP(E3936, TC!A:D, 2, FALSE())</f>
        <v>4143.1400000000003</v>
      </c>
      <c r="T3936" t="str">
        <f t="shared" si="309"/>
        <v>COP</v>
      </c>
    </row>
    <row r="3937" spans="1:20" ht="18.75" hidden="1" customHeight="1" x14ac:dyDescent="0.25">
      <c r="A3937" t="s">
        <v>2406</v>
      </c>
      <c r="B3937" t="s">
        <v>5</v>
      </c>
      <c r="C3937" t="s">
        <v>1913</v>
      </c>
      <c r="D3937" s="24">
        <v>11352</v>
      </c>
      <c r="E3937" t="s">
        <v>1672</v>
      </c>
      <c r="F3937" t="s">
        <v>99</v>
      </c>
      <c r="G3937" t="s">
        <v>1914</v>
      </c>
      <c r="I3937" t="s">
        <v>2376</v>
      </c>
      <c r="J3937" t="s">
        <v>1915</v>
      </c>
      <c r="K3937" t="s">
        <v>2021</v>
      </c>
      <c r="L3937" s="24">
        <v>327980</v>
      </c>
      <c r="M3937" s="25">
        <f>+VLOOKUP(E3937, TC!A:D, 4, FALSE())</f>
        <v>1.0846999980690972</v>
      </c>
      <c r="N3937" s="24">
        <f t="shared" si="305"/>
        <v>327980</v>
      </c>
      <c r="O3937" t="str">
        <f t="shared" si="306"/>
        <v>FACTURA</v>
      </c>
      <c r="P3937" t="str">
        <f t="shared" si="307"/>
        <v>2025</v>
      </c>
      <c r="Q3937" t="str">
        <f t="shared" si="308"/>
        <v>03</v>
      </c>
      <c r="R3937" t="str">
        <f>+IFERROR(VLOOKUP(I3937, Listado!A:B, 2, FALSE()), "COMERCIALIZADORA INTERNACIONAL CARIBBEAN EXOTICS S A")</f>
        <v>COMERCIALIZADORA INTERNACIONAL CARIBBEAN EXOTICS S A</v>
      </c>
      <c r="S3937" s="25">
        <f>+VLOOKUP(E3937, TC!A:D, 2, FALSE())</f>
        <v>4143.1400000000003</v>
      </c>
      <c r="T3937" t="str">
        <f t="shared" si="309"/>
        <v>COP</v>
      </c>
    </row>
    <row r="3938" spans="1:20" ht="18.75" hidden="1" customHeight="1" x14ac:dyDescent="0.25">
      <c r="A3938" t="s">
        <v>2406</v>
      </c>
      <c r="B3938" t="s">
        <v>5</v>
      </c>
      <c r="C3938" t="s">
        <v>1913</v>
      </c>
      <c r="D3938" s="24">
        <v>11352</v>
      </c>
      <c r="E3938" t="s">
        <v>1672</v>
      </c>
      <c r="F3938" t="s">
        <v>99</v>
      </c>
      <c r="G3938" t="s">
        <v>1914</v>
      </c>
      <c r="I3938" t="s">
        <v>2376</v>
      </c>
      <c r="J3938" t="s">
        <v>1915</v>
      </c>
      <c r="K3938" t="s">
        <v>2021</v>
      </c>
      <c r="L3938" s="24">
        <v>30380</v>
      </c>
      <c r="M3938" s="25">
        <f>+VLOOKUP(E3938, TC!A:D, 4, FALSE())</f>
        <v>1.0846999980690972</v>
      </c>
      <c r="N3938" s="24">
        <f t="shared" si="305"/>
        <v>30380</v>
      </c>
      <c r="O3938" t="str">
        <f t="shared" si="306"/>
        <v>FACTURA</v>
      </c>
      <c r="P3938" t="str">
        <f t="shared" si="307"/>
        <v>2025</v>
      </c>
      <c r="Q3938" t="str">
        <f t="shared" si="308"/>
        <v>03</v>
      </c>
      <c r="R3938" t="str">
        <f>+IFERROR(VLOOKUP(I3938, Listado!A:B, 2, FALSE()), "COMERCIALIZADORA INTERNACIONAL CARIBBEAN EXOTICS S A")</f>
        <v>COMERCIALIZADORA INTERNACIONAL CARIBBEAN EXOTICS S A</v>
      </c>
      <c r="S3938" s="25">
        <f>+VLOOKUP(E3938, TC!A:D, 2, FALSE())</f>
        <v>4143.1400000000003</v>
      </c>
      <c r="T3938" t="str">
        <f t="shared" si="309"/>
        <v>COP</v>
      </c>
    </row>
    <row r="3939" spans="1:20" ht="18.75" hidden="1" customHeight="1" x14ac:dyDescent="0.25">
      <c r="A3939" t="s">
        <v>2406</v>
      </c>
      <c r="B3939" t="s">
        <v>5</v>
      </c>
      <c r="C3939" t="s">
        <v>1913</v>
      </c>
      <c r="D3939" s="24">
        <v>11352</v>
      </c>
      <c r="E3939" t="s">
        <v>1672</v>
      </c>
      <c r="F3939" t="s">
        <v>99</v>
      </c>
      <c r="G3939" t="s">
        <v>1914</v>
      </c>
      <c r="I3939" t="s">
        <v>2376</v>
      </c>
      <c r="J3939" t="s">
        <v>1915</v>
      </c>
      <c r="K3939" t="s">
        <v>2021</v>
      </c>
      <c r="L3939" s="24">
        <v>58280</v>
      </c>
      <c r="M3939" s="25">
        <f>+VLOOKUP(E3939, TC!A:D, 4, FALSE())</f>
        <v>1.0846999980690972</v>
      </c>
      <c r="N3939" s="24">
        <f t="shared" si="305"/>
        <v>58280</v>
      </c>
      <c r="O3939" t="str">
        <f t="shared" si="306"/>
        <v>FACTURA</v>
      </c>
      <c r="P3939" t="str">
        <f t="shared" si="307"/>
        <v>2025</v>
      </c>
      <c r="Q3939" t="str">
        <f t="shared" si="308"/>
        <v>03</v>
      </c>
      <c r="R3939" t="str">
        <f>+IFERROR(VLOOKUP(I3939, Listado!A:B, 2, FALSE()), "COMERCIALIZADORA INTERNACIONAL CARIBBEAN EXOTICS S A")</f>
        <v>COMERCIALIZADORA INTERNACIONAL CARIBBEAN EXOTICS S A</v>
      </c>
      <c r="S3939" s="25">
        <f>+VLOOKUP(E3939, TC!A:D, 2, FALSE())</f>
        <v>4143.1400000000003</v>
      </c>
      <c r="T3939" t="str">
        <f t="shared" si="309"/>
        <v>COP</v>
      </c>
    </row>
    <row r="3940" spans="1:20" ht="18.75" hidden="1" customHeight="1" x14ac:dyDescent="0.25">
      <c r="A3940" t="s">
        <v>2406</v>
      </c>
      <c r="B3940" t="s">
        <v>5</v>
      </c>
      <c r="C3940" t="s">
        <v>1913</v>
      </c>
      <c r="D3940" s="24">
        <v>11352</v>
      </c>
      <c r="E3940" t="s">
        <v>1672</v>
      </c>
      <c r="F3940" t="s">
        <v>99</v>
      </c>
      <c r="G3940" t="s">
        <v>1914</v>
      </c>
      <c r="I3940" t="s">
        <v>2376</v>
      </c>
      <c r="J3940" t="s">
        <v>1915</v>
      </c>
      <c r="K3940" t="s">
        <v>2021</v>
      </c>
      <c r="L3940" s="24">
        <v>100440</v>
      </c>
      <c r="M3940" s="25">
        <f>+VLOOKUP(E3940, TC!A:D, 4, FALSE())</f>
        <v>1.0846999980690972</v>
      </c>
      <c r="N3940" s="24">
        <f t="shared" si="305"/>
        <v>100440</v>
      </c>
      <c r="O3940" t="str">
        <f t="shared" si="306"/>
        <v>FACTURA</v>
      </c>
      <c r="P3940" t="str">
        <f t="shared" si="307"/>
        <v>2025</v>
      </c>
      <c r="Q3940" t="str">
        <f t="shared" si="308"/>
        <v>03</v>
      </c>
      <c r="R3940" t="str">
        <f>+IFERROR(VLOOKUP(I3940, Listado!A:B, 2, FALSE()), "COMERCIALIZADORA INTERNACIONAL CARIBBEAN EXOTICS S A")</f>
        <v>COMERCIALIZADORA INTERNACIONAL CARIBBEAN EXOTICS S A</v>
      </c>
      <c r="S3940" s="25">
        <f>+VLOOKUP(E3940, TC!A:D, 2, FALSE())</f>
        <v>4143.1400000000003</v>
      </c>
      <c r="T3940" t="str">
        <f t="shared" si="309"/>
        <v>COP</v>
      </c>
    </row>
    <row r="3941" spans="1:20" ht="18.75" hidden="1" customHeight="1" x14ac:dyDescent="0.25">
      <c r="A3941" t="s">
        <v>2406</v>
      </c>
      <c r="B3941" t="s">
        <v>5</v>
      </c>
      <c r="C3941" t="s">
        <v>1913</v>
      </c>
      <c r="D3941" s="24">
        <v>11352</v>
      </c>
      <c r="E3941" t="s">
        <v>1672</v>
      </c>
      <c r="F3941" t="s">
        <v>99</v>
      </c>
      <c r="G3941" t="s">
        <v>1914</v>
      </c>
      <c r="I3941" t="s">
        <v>2376</v>
      </c>
      <c r="J3941" t="s">
        <v>1915</v>
      </c>
      <c r="K3941" t="s">
        <v>2021</v>
      </c>
      <c r="L3941" s="24">
        <v>174840</v>
      </c>
      <c r="M3941" s="25">
        <f>+VLOOKUP(E3941, TC!A:D, 4, FALSE())</f>
        <v>1.0846999980690972</v>
      </c>
      <c r="N3941" s="24">
        <f t="shared" si="305"/>
        <v>174840</v>
      </c>
      <c r="O3941" t="str">
        <f t="shared" si="306"/>
        <v>FACTURA</v>
      </c>
      <c r="P3941" t="str">
        <f t="shared" si="307"/>
        <v>2025</v>
      </c>
      <c r="Q3941" t="str">
        <f t="shared" si="308"/>
        <v>03</v>
      </c>
      <c r="R3941" t="str">
        <f>+IFERROR(VLOOKUP(I3941, Listado!A:B, 2, FALSE()), "COMERCIALIZADORA INTERNACIONAL CARIBBEAN EXOTICS S A")</f>
        <v>COMERCIALIZADORA INTERNACIONAL CARIBBEAN EXOTICS S A</v>
      </c>
      <c r="S3941" s="25">
        <f>+VLOOKUP(E3941, TC!A:D, 2, FALSE())</f>
        <v>4143.1400000000003</v>
      </c>
      <c r="T3941" t="str">
        <f t="shared" si="309"/>
        <v>COP</v>
      </c>
    </row>
    <row r="3942" spans="1:20" ht="18.75" hidden="1" customHeight="1" x14ac:dyDescent="0.25">
      <c r="A3942" t="s">
        <v>2406</v>
      </c>
      <c r="B3942" t="s">
        <v>5</v>
      </c>
      <c r="C3942" t="s">
        <v>1913</v>
      </c>
      <c r="D3942" s="24">
        <v>11352</v>
      </c>
      <c r="E3942" t="s">
        <v>1672</v>
      </c>
      <c r="F3942" t="s">
        <v>99</v>
      </c>
      <c r="G3942" t="s">
        <v>1914</v>
      </c>
      <c r="I3942" t="s">
        <v>2376</v>
      </c>
      <c r="J3942" t="s">
        <v>1915</v>
      </c>
      <c r="K3942" t="s">
        <v>2021</v>
      </c>
      <c r="L3942" s="24">
        <v>9300</v>
      </c>
      <c r="M3942" s="25">
        <f>+VLOOKUP(E3942, TC!A:D, 4, FALSE())</f>
        <v>1.0846999980690972</v>
      </c>
      <c r="N3942" s="24">
        <f t="shared" si="305"/>
        <v>9300</v>
      </c>
      <c r="O3942" t="str">
        <f t="shared" si="306"/>
        <v>FACTURA</v>
      </c>
      <c r="P3942" t="str">
        <f t="shared" si="307"/>
        <v>2025</v>
      </c>
      <c r="Q3942" t="str">
        <f t="shared" si="308"/>
        <v>03</v>
      </c>
      <c r="R3942" t="str">
        <f>+IFERROR(VLOOKUP(I3942, Listado!A:B, 2, FALSE()), "COMERCIALIZADORA INTERNACIONAL CARIBBEAN EXOTICS S A")</f>
        <v>COMERCIALIZADORA INTERNACIONAL CARIBBEAN EXOTICS S A</v>
      </c>
      <c r="S3942" s="25">
        <f>+VLOOKUP(E3942, TC!A:D, 2, FALSE())</f>
        <v>4143.1400000000003</v>
      </c>
      <c r="T3942" t="str">
        <f t="shared" si="309"/>
        <v>COP</v>
      </c>
    </row>
    <row r="3943" spans="1:20" ht="18.75" hidden="1" customHeight="1" x14ac:dyDescent="0.25">
      <c r="A3943" t="s">
        <v>2406</v>
      </c>
      <c r="B3943" t="s">
        <v>5</v>
      </c>
      <c r="C3943" t="s">
        <v>1913</v>
      </c>
      <c r="D3943" s="24">
        <v>11352</v>
      </c>
      <c r="E3943" t="s">
        <v>1672</v>
      </c>
      <c r="F3943" t="s">
        <v>99</v>
      </c>
      <c r="G3943" t="s">
        <v>1914</v>
      </c>
      <c r="I3943" t="s">
        <v>2376</v>
      </c>
      <c r="J3943" t="s">
        <v>1915</v>
      </c>
      <c r="K3943" t="s">
        <v>2021</v>
      </c>
      <c r="L3943" s="24">
        <v>323640</v>
      </c>
      <c r="M3943" s="25">
        <f>+VLOOKUP(E3943, TC!A:D, 4, FALSE())</f>
        <v>1.0846999980690972</v>
      </c>
      <c r="N3943" s="24">
        <f t="shared" si="305"/>
        <v>323640</v>
      </c>
      <c r="O3943" t="str">
        <f t="shared" si="306"/>
        <v>FACTURA</v>
      </c>
      <c r="P3943" t="str">
        <f t="shared" si="307"/>
        <v>2025</v>
      </c>
      <c r="Q3943" t="str">
        <f t="shared" si="308"/>
        <v>03</v>
      </c>
      <c r="R3943" t="str">
        <f>+IFERROR(VLOOKUP(I3943, Listado!A:B, 2, FALSE()), "COMERCIALIZADORA INTERNACIONAL CARIBBEAN EXOTICS S A")</f>
        <v>COMERCIALIZADORA INTERNACIONAL CARIBBEAN EXOTICS S A</v>
      </c>
      <c r="S3943" s="25">
        <f>+VLOOKUP(E3943, TC!A:D, 2, FALSE())</f>
        <v>4143.1400000000003</v>
      </c>
      <c r="T3943" t="str">
        <f t="shared" si="309"/>
        <v>COP</v>
      </c>
    </row>
    <row r="3944" spans="1:20" ht="18.75" hidden="1" customHeight="1" x14ac:dyDescent="0.25">
      <c r="A3944" t="s">
        <v>2406</v>
      </c>
      <c r="B3944" t="s">
        <v>5</v>
      </c>
      <c r="C3944" t="s">
        <v>1913</v>
      </c>
      <c r="D3944" s="24">
        <v>11352</v>
      </c>
      <c r="E3944" t="s">
        <v>1672</v>
      </c>
      <c r="F3944" t="s">
        <v>99</v>
      </c>
      <c r="G3944" t="s">
        <v>1914</v>
      </c>
      <c r="I3944" t="s">
        <v>2376</v>
      </c>
      <c r="J3944" t="s">
        <v>1915</v>
      </c>
      <c r="K3944" t="s">
        <v>2021</v>
      </c>
      <c r="L3944" s="24">
        <v>280860</v>
      </c>
      <c r="M3944" s="25">
        <f>+VLOOKUP(E3944, TC!A:D, 4, FALSE())</f>
        <v>1.0846999980690972</v>
      </c>
      <c r="N3944" s="24">
        <f t="shared" si="305"/>
        <v>280860</v>
      </c>
      <c r="O3944" t="str">
        <f t="shared" si="306"/>
        <v>FACTURA</v>
      </c>
      <c r="P3944" t="str">
        <f t="shared" si="307"/>
        <v>2025</v>
      </c>
      <c r="Q3944" t="str">
        <f t="shared" si="308"/>
        <v>03</v>
      </c>
      <c r="R3944" t="str">
        <f>+IFERROR(VLOOKUP(I3944, Listado!A:B, 2, FALSE()), "COMERCIALIZADORA INTERNACIONAL CARIBBEAN EXOTICS S A")</f>
        <v>COMERCIALIZADORA INTERNACIONAL CARIBBEAN EXOTICS S A</v>
      </c>
      <c r="S3944" s="25">
        <f>+VLOOKUP(E3944, TC!A:D, 2, FALSE())</f>
        <v>4143.1400000000003</v>
      </c>
      <c r="T3944" t="str">
        <f t="shared" si="309"/>
        <v>COP</v>
      </c>
    </row>
    <row r="3945" spans="1:20" ht="18.75" hidden="1" customHeight="1" x14ac:dyDescent="0.25">
      <c r="A3945" t="s">
        <v>2406</v>
      </c>
      <c r="B3945" t="s">
        <v>5</v>
      </c>
      <c r="C3945" t="s">
        <v>1913</v>
      </c>
      <c r="D3945" s="24">
        <v>11352</v>
      </c>
      <c r="E3945" t="s">
        <v>1672</v>
      </c>
      <c r="F3945" t="s">
        <v>99</v>
      </c>
      <c r="G3945" t="s">
        <v>1914</v>
      </c>
      <c r="I3945" t="s">
        <v>2376</v>
      </c>
      <c r="J3945" t="s">
        <v>1915</v>
      </c>
      <c r="K3945" t="s">
        <v>2021</v>
      </c>
      <c r="L3945" s="24">
        <v>31000</v>
      </c>
      <c r="M3945" s="25">
        <f>+VLOOKUP(E3945, TC!A:D, 4, FALSE())</f>
        <v>1.0846999980690972</v>
      </c>
      <c r="N3945" s="24">
        <f t="shared" si="305"/>
        <v>31000</v>
      </c>
      <c r="O3945" t="str">
        <f t="shared" si="306"/>
        <v>FACTURA</v>
      </c>
      <c r="P3945" t="str">
        <f t="shared" si="307"/>
        <v>2025</v>
      </c>
      <c r="Q3945" t="str">
        <f t="shared" si="308"/>
        <v>03</v>
      </c>
      <c r="R3945" t="str">
        <f>+IFERROR(VLOOKUP(I3945, Listado!A:B, 2, FALSE()), "COMERCIALIZADORA INTERNACIONAL CARIBBEAN EXOTICS S A")</f>
        <v>COMERCIALIZADORA INTERNACIONAL CARIBBEAN EXOTICS S A</v>
      </c>
      <c r="S3945" s="25">
        <f>+VLOOKUP(E3945, TC!A:D, 2, FALSE())</f>
        <v>4143.1400000000003</v>
      </c>
      <c r="T3945" t="str">
        <f t="shared" si="309"/>
        <v>COP</v>
      </c>
    </row>
    <row r="3946" spans="1:20" ht="18.75" hidden="1" customHeight="1" x14ac:dyDescent="0.25">
      <c r="A3946" t="s">
        <v>2406</v>
      </c>
      <c r="B3946" t="s">
        <v>5</v>
      </c>
      <c r="C3946" t="s">
        <v>1913</v>
      </c>
      <c r="D3946" s="24">
        <v>11352</v>
      </c>
      <c r="E3946" t="s">
        <v>1672</v>
      </c>
      <c r="F3946" t="s">
        <v>99</v>
      </c>
      <c r="G3946" t="s">
        <v>1914</v>
      </c>
      <c r="I3946" t="s">
        <v>2376</v>
      </c>
      <c r="J3946" t="s">
        <v>1915</v>
      </c>
      <c r="K3946" t="s">
        <v>2021</v>
      </c>
      <c r="L3946" s="24">
        <v>98580</v>
      </c>
      <c r="M3946" s="25">
        <f>+VLOOKUP(E3946, TC!A:D, 4, FALSE())</f>
        <v>1.0846999980690972</v>
      </c>
      <c r="N3946" s="24">
        <f t="shared" si="305"/>
        <v>98580</v>
      </c>
      <c r="O3946" t="str">
        <f t="shared" si="306"/>
        <v>FACTURA</v>
      </c>
      <c r="P3946" t="str">
        <f t="shared" si="307"/>
        <v>2025</v>
      </c>
      <c r="Q3946" t="str">
        <f t="shared" si="308"/>
        <v>03</v>
      </c>
      <c r="R3946" t="str">
        <f>+IFERROR(VLOOKUP(I3946, Listado!A:B, 2, FALSE()), "COMERCIALIZADORA INTERNACIONAL CARIBBEAN EXOTICS S A")</f>
        <v>COMERCIALIZADORA INTERNACIONAL CARIBBEAN EXOTICS S A</v>
      </c>
      <c r="S3946" s="25">
        <f>+VLOOKUP(E3946, TC!A:D, 2, FALSE())</f>
        <v>4143.1400000000003</v>
      </c>
      <c r="T3946" t="str">
        <f t="shared" si="309"/>
        <v>COP</v>
      </c>
    </row>
    <row r="3947" spans="1:20" ht="18.75" hidden="1" customHeight="1" x14ac:dyDescent="0.25">
      <c r="A3947" t="s">
        <v>2406</v>
      </c>
      <c r="B3947" t="s">
        <v>5</v>
      </c>
      <c r="C3947" t="s">
        <v>1913</v>
      </c>
      <c r="D3947" s="24">
        <v>11352</v>
      </c>
      <c r="E3947" t="s">
        <v>1672</v>
      </c>
      <c r="F3947" t="s">
        <v>99</v>
      </c>
      <c r="G3947" t="s">
        <v>1914</v>
      </c>
      <c r="I3947" t="s">
        <v>2376</v>
      </c>
      <c r="J3947" t="s">
        <v>1915</v>
      </c>
      <c r="K3947" t="s">
        <v>2021</v>
      </c>
      <c r="L3947" s="24">
        <v>96100</v>
      </c>
      <c r="M3947" s="25">
        <f>+VLOOKUP(E3947, TC!A:D, 4, FALSE())</f>
        <v>1.0846999980690972</v>
      </c>
      <c r="N3947" s="24">
        <f t="shared" si="305"/>
        <v>96100</v>
      </c>
      <c r="O3947" t="str">
        <f t="shared" si="306"/>
        <v>FACTURA</v>
      </c>
      <c r="P3947" t="str">
        <f t="shared" si="307"/>
        <v>2025</v>
      </c>
      <c r="Q3947" t="str">
        <f t="shared" si="308"/>
        <v>03</v>
      </c>
      <c r="R3947" t="str">
        <f>+IFERROR(VLOOKUP(I3947, Listado!A:B, 2, FALSE()), "COMERCIALIZADORA INTERNACIONAL CARIBBEAN EXOTICS S A")</f>
        <v>COMERCIALIZADORA INTERNACIONAL CARIBBEAN EXOTICS S A</v>
      </c>
      <c r="S3947" s="25">
        <f>+VLOOKUP(E3947, TC!A:D, 2, FALSE())</f>
        <v>4143.1400000000003</v>
      </c>
      <c r="T3947" t="str">
        <f t="shared" si="309"/>
        <v>COP</v>
      </c>
    </row>
    <row r="3948" spans="1:20" ht="18.75" hidden="1" customHeight="1" x14ac:dyDescent="0.25">
      <c r="A3948" t="s">
        <v>2406</v>
      </c>
      <c r="B3948" t="s">
        <v>5</v>
      </c>
      <c r="C3948" t="s">
        <v>1913</v>
      </c>
      <c r="D3948" s="24">
        <v>11352</v>
      </c>
      <c r="E3948" t="s">
        <v>1672</v>
      </c>
      <c r="F3948" t="s">
        <v>99</v>
      </c>
      <c r="G3948" t="s">
        <v>1914</v>
      </c>
      <c r="I3948" t="s">
        <v>2376</v>
      </c>
      <c r="J3948" t="s">
        <v>1915</v>
      </c>
      <c r="K3948" t="s">
        <v>2021</v>
      </c>
      <c r="L3948" s="24">
        <v>11780</v>
      </c>
      <c r="M3948" s="25">
        <f>+VLOOKUP(E3948, TC!A:D, 4, FALSE())</f>
        <v>1.0846999980690972</v>
      </c>
      <c r="N3948" s="24">
        <f t="shared" si="305"/>
        <v>11780</v>
      </c>
      <c r="O3948" t="str">
        <f t="shared" si="306"/>
        <v>FACTURA</v>
      </c>
      <c r="P3948" t="str">
        <f t="shared" si="307"/>
        <v>2025</v>
      </c>
      <c r="Q3948" t="str">
        <f t="shared" si="308"/>
        <v>03</v>
      </c>
      <c r="R3948" t="str">
        <f>+IFERROR(VLOOKUP(I3948, Listado!A:B, 2, FALSE()), "COMERCIALIZADORA INTERNACIONAL CARIBBEAN EXOTICS S A")</f>
        <v>COMERCIALIZADORA INTERNACIONAL CARIBBEAN EXOTICS S A</v>
      </c>
      <c r="S3948" s="25">
        <f>+VLOOKUP(E3948, TC!A:D, 2, FALSE())</f>
        <v>4143.1400000000003</v>
      </c>
      <c r="T3948" t="str">
        <f t="shared" si="309"/>
        <v>COP</v>
      </c>
    </row>
    <row r="3949" spans="1:20" ht="18.75" hidden="1" customHeight="1" x14ac:dyDescent="0.25">
      <c r="A3949" t="s">
        <v>2406</v>
      </c>
      <c r="B3949" t="s">
        <v>5</v>
      </c>
      <c r="C3949" t="s">
        <v>1913</v>
      </c>
      <c r="D3949" s="24">
        <v>11352</v>
      </c>
      <c r="E3949" t="s">
        <v>1672</v>
      </c>
      <c r="F3949" t="s">
        <v>99</v>
      </c>
      <c r="G3949" t="s">
        <v>1914</v>
      </c>
      <c r="I3949" t="s">
        <v>2376</v>
      </c>
      <c r="J3949" t="s">
        <v>1915</v>
      </c>
      <c r="K3949" t="s">
        <v>2021</v>
      </c>
      <c r="L3949" s="24">
        <v>221712</v>
      </c>
      <c r="M3949" s="25">
        <f>+VLOOKUP(E3949, TC!A:D, 4, FALSE())</f>
        <v>1.0846999980690972</v>
      </c>
      <c r="N3949" s="24">
        <f t="shared" si="305"/>
        <v>221712</v>
      </c>
      <c r="O3949" t="str">
        <f t="shared" si="306"/>
        <v>FACTURA</v>
      </c>
      <c r="P3949" t="str">
        <f t="shared" si="307"/>
        <v>2025</v>
      </c>
      <c r="Q3949" t="str">
        <f t="shared" si="308"/>
        <v>03</v>
      </c>
      <c r="R3949" t="str">
        <f>+IFERROR(VLOOKUP(I3949, Listado!A:B, 2, FALSE()), "COMERCIALIZADORA INTERNACIONAL CARIBBEAN EXOTICS S A")</f>
        <v>COMERCIALIZADORA INTERNACIONAL CARIBBEAN EXOTICS S A</v>
      </c>
      <c r="S3949" s="25">
        <f>+VLOOKUP(E3949, TC!A:D, 2, FALSE())</f>
        <v>4143.1400000000003</v>
      </c>
      <c r="T3949" t="str">
        <f t="shared" si="309"/>
        <v>COP</v>
      </c>
    </row>
    <row r="3950" spans="1:20" ht="18.75" hidden="1" customHeight="1" x14ac:dyDescent="0.25">
      <c r="A3950" t="s">
        <v>2406</v>
      </c>
      <c r="B3950" t="s">
        <v>5</v>
      </c>
      <c r="C3950" t="s">
        <v>1913</v>
      </c>
      <c r="D3950" s="24">
        <v>11352</v>
      </c>
      <c r="E3950" t="s">
        <v>1672</v>
      </c>
      <c r="F3950" t="s">
        <v>99</v>
      </c>
      <c r="G3950" t="s">
        <v>1914</v>
      </c>
      <c r="I3950" t="s">
        <v>2376</v>
      </c>
      <c r="J3950" t="s">
        <v>1915</v>
      </c>
      <c r="K3950" t="s">
        <v>2021</v>
      </c>
      <c r="L3950" s="24">
        <v>148800</v>
      </c>
      <c r="M3950" s="25">
        <f>+VLOOKUP(E3950, TC!A:D, 4, FALSE())</f>
        <v>1.0846999980690972</v>
      </c>
      <c r="N3950" s="24">
        <f t="shared" si="305"/>
        <v>148800</v>
      </c>
      <c r="O3950" t="str">
        <f t="shared" si="306"/>
        <v>FACTURA</v>
      </c>
      <c r="P3950" t="str">
        <f t="shared" si="307"/>
        <v>2025</v>
      </c>
      <c r="Q3950" t="str">
        <f t="shared" si="308"/>
        <v>03</v>
      </c>
      <c r="R3950" t="str">
        <f>+IFERROR(VLOOKUP(I3950, Listado!A:B, 2, FALSE()), "COMERCIALIZADORA INTERNACIONAL CARIBBEAN EXOTICS S A")</f>
        <v>COMERCIALIZADORA INTERNACIONAL CARIBBEAN EXOTICS S A</v>
      </c>
      <c r="S3950" s="25">
        <f>+VLOOKUP(E3950, TC!A:D, 2, FALSE())</f>
        <v>4143.1400000000003</v>
      </c>
      <c r="T3950" t="str">
        <f t="shared" si="309"/>
        <v>COP</v>
      </c>
    </row>
    <row r="3951" spans="1:20" ht="18.75" hidden="1" customHeight="1" x14ac:dyDescent="0.25">
      <c r="A3951" t="s">
        <v>2406</v>
      </c>
      <c r="B3951" t="s">
        <v>5</v>
      </c>
      <c r="C3951" t="s">
        <v>1913</v>
      </c>
      <c r="D3951" s="24">
        <v>11352</v>
      </c>
      <c r="E3951" t="s">
        <v>1672</v>
      </c>
      <c r="F3951" t="s">
        <v>99</v>
      </c>
      <c r="G3951" t="s">
        <v>1914</v>
      </c>
      <c r="I3951" t="s">
        <v>2376</v>
      </c>
      <c r="J3951" t="s">
        <v>1915</v>
      </c>
      <c r="K3951" t="s">
        <v>2021</v>
      </c>
      <c r="L3951" s="24">
        <v>32860</v>
      </c>
      <c r="M3951" s="25">
        <f>+VLOOKUP(E3951, TC!A:D, 4, FALSE())</f>
        <v>1.0846999980690972</v>
      </c>
      <c r="N3951" s="24">
        <f t="shared" si="305"/>
        <v>32860</v>
      </c>
      <c r="O3951" t="str">
        <f t="shared" si="306"/>
        <v>FACTURA</v>
      </c>
      <c r="P3951" t="str">
        <f t="shared" si="307"/>
        <v>2025</v>
      </c>
      <c r="Q3951" t="str">
        <f t="shared" si="308"/>
        <v>03</v>
      </c>
      <c r="R3951" t="str">
        <f>+IFERROR(VLOOKUP(I3951, Listado!A:B, 2, FALSE()), "COMERCIALIZADORA INTERNACIONAL CARIBBEAN EXOTICS S A")</f>
        <v>COMERCIALIZADORA INTERNACIONAL CARIBBEAN EXOTICS S A</v>
      </c>
      <c r="S3951" s="25">
        <f>+VLOOKUP(E3951, TC!A:D, 2, FALSE())</f>
        <v>4143.1400000000003</v>
      </c>
      <c r="T3951" t="str">
        <f t="shared" si="309"/>
        <v>COP</v>
      </c>
    </row>
    <row r="3952" spans="1:20" ht="18.75" hidden="1" customHeight="1" x14ac:dyDescent="0.25">
      <c r="A3952" t="s">
        <v>2406</v>
      </c>
      <c r="B3952" t="s">
        <v>5</v>
      </c>
      <c r="C3952" t="s">
        <v>1913</v>
      </c>
      <c r="D3952" s="24">
        <v>11352</v>
      </c>
      <c r="E3952" t="s">
        <v>1672</v>
      </c>
      <c r="F3952" t="s">
        <v>99</v>
      </c>
      <c r="G3952" t="s">
        <v>1914</v>
      </c>
      <c r="I3952" t="s">
        <v>2376</v>
      </c>
      <c r="J3952" t="s">
        <v>1915</v>
      </c>
      <c r="K3952" t="s">
        <v>2021</v>
      </c>
      <c r="L3952" s="24">
        <v>101060</v>
      </c>
      <c r="M3952" s="25">
        <f>+VLOOKUP(E3952, TC!A:D, 4, FALSE())</f>
        <v>1.0846999980690972</v>
      </c>
      <c r="N3952" s="24">
        <f t="shared" si="305"/>
        <v>101060</v>
      </c>
      <c r="O3952" t="str">
        <f t="shared" si="306"/>
        <v>FACTURA</v>
      </c>
      <c r="P3952" t="str">
        <f t="shared" si="307"/>
        <v>2025</v>
      </c>
      <c r="Q3952" t="str">
        <f t="shared" si="308"/>
        <v>03</v>
      </c>
      <c r="R3952" t="str">
        <f>+IFERROR(VLOOKUP(I3952, Listado!A:B, 2, FALSE()), "COMERCIALIZADORA INTERNACIONAL CARIBBEAN EXOTICS S A")</f>
        <v>COMERCIALIZADORA INTERNACIONAL CARIBBEAN EXOTICS S A</v>
      </c>
      <c r="S3952" s="25">
        <f>+VLOOKUP(E3952, TC!A:D, 2, FALSE())</f>
        <v>4143.1400000000003</v>
      </c>
      <c r="T3952" t="str">
        <f t="shared" si="309"/>
        <v>COP</v>
      </c>
    </row>
    <row r="3953" spans="1:20" ht="18.75" hidden="1" customHeight="1" x14ac:dyDescent="0.25">
      <c r="A3953" t="s">
        <v>2406</v>
      </c>
      <c r="B3953" t="s">
        <v>5</v>
      </c>
      <c r="C3953" t="s">
        <v>1913</v>
      </c>
      <c r="D3953" s="24">
        <v>11352</v>
      </c>
      <c r="E3953" t="s">
        <v>1672</v>
      </c>
      <c r="F3953" t="s">
        <v>99</v>
      </c>
      <c r="G3953" t="s">
        <v>1914</v>
      </c>
      <c r="I3953" t="s">
        <v>2376</v>
      </c>
      <c r="J3953" t="s">
        <v>1915</v>
      </c>
      <c r="K3953" t="s">
        <v>2021</v>
      </c>
      <c r="L3953" s="24">
        <v>125240</v>
      </c>
      <c r="M3953" s="25">
        <f>+VLOOKUP(E3953, TC!A:D, 4, FALSE())</f>
        <v>1.0846999980690972</v>
      </c>
      <c r="N3953" s="24">
        <f t="shared" si="305"/>
        <v>125240</v>
      </c>
      <c r="O3953" t="str">
        <f t="shared" si="306"/>
        <v>FACTURA</v>
      </c>
      <c r="P3953" t="str">
        <f t="shared" si="307"/>
        <v>2025</v>
      </c>
      <c r="Q3953" t="str">
        <f t="shared" si="308"/>
        <v>03</v>
      </c>
      <c r="R3953" t="str">
        <f>+IFERROR(VLOOKUP(I3953, Listado!A:B, 2, FALSE()), "COMERCIALIZADORA INTERNACIONAL CARIBBEAN EXOTICS S A")</f>
        <v>COMERCIALIZADORA INTERNACIONAL CARIBBEAN EXOTICS S A</v>
      </c>
      <c r="S3953" s="25">
        <f>+VLOOKUP(E3953, TC!A:D, 2, FALSE())</f>
        <v>4143.1400000000003</v>
      </c>
      <c r="T3953" t="str">
        <f t="shared" si="309"/>
        <v>COP</v>
      </c>
    </row>
    <row r="3954" spans="1:20" ht="18.75" hidden="1" customHeight="1" x14ac:dyDescent="0.25">
      <c r="A3954" t="s">
        <v>2406</v>
      </c>
      <c r="B3954" t="s">
        <v>5</v>
      </c>
      <c r="C3954" t="s">
        <v>1913</v>
      </c>
      <c r="D3954" s="24">
        <v>11352</v>
      </c>
      <c r="E3954" t="s">
        <v>1672</v>
      </c>
      <c r="F3954" t="s">
        <v>99</v>
      </c>
      <c r="G3954" t="s">
        <v>1914</v>
      </c>
      <c r="I3954" t="s">
        <v>2376</v>
      </c>
      <c r="J3954" t="s">
        <v>1915</v>
      </c>
      <c r="K3954" t="s">
        <v>2021</v>
      </c>
      <c r="L3954" s="24">
        <v>133300</v>
      </c>
      <c r="M3954" s="25">
        <f>+VLOOKUP(E3954, TC!A:D, 4, FALSE())</f>
        <v>1.0846999980690972</v>
      </c>
      <c r="N3954" s="24">
        <f t="shared" si="305"/>
        <v>133300</v>
      </c>
      <c r="O3954" t="str">
        <f t="shared" si="306"/>
        <v>FACTURA</v>
      </c>
      <c r="P3954" t="str">
        <f t="shared" si="307"/>
        <v>2025</v>
      </c>
      <c r="Q3954" t="str">
        <f t="shared" si="308"/>
        <v>03</v>
      </c>
      <c r="R3954" t="str">
        <f>+IFERROR(VLOOKUP(I3954, Listado!A:B, 2, FALSE()), "COMERCIALIZADORA INTERNACIONAL CARIBBEAN EXOTICS S A")</f>
        <v>COMERCIALIZADORA INTERNACIONAL CARIBBEAN EXOTICS S A</v>
      </c>
      <c r="S3954" s="25">
        <f>+VLOOKUP(E3954, TC!A:D, 2, FALSE())</f>
        <v>4143.1400000000003</v>
      </c>
      <c r="T3954" t="str">
        <f t="shared" si="309"/>
        <v>COP</v>
      </c>
    </row>
    <row r="3955" spans="1:20" ht="18.75" hidden="1" customHeight="1" x14ac:dyDescent="0.25">
      <c r="A3955" t="s">
        <v>2406</v>
      </c>
      <c r="B3955" t="s">
        <v>5</v>
      </c>
      <c r="C3955" t="s">
        <v>1913</v>
      </c>
      <c r="D3955" s="24">
        <v>11352</v>
      </c>
      <c r="E3955" t="s">
        <v>1672</v>
      </c>
      <c r="F3955" t="s">
        <v>99</v>
      </c>
      <c r="G3955" t="s">
        <v>1914</v>
      </c>
      <c r="I3955" t="s">
        <v>2376</v>
      </c>
      <c r="J3955" t="s">
        <v>1915</v>
      </c>
      <c r="K3955" t="s">
        <v>2021</v>
      </c>
      <c r="L3955" s="24">
        <v>81220</v>
      </c>
      <c r="M3955" s="25">
        <f>+VLOOKUP(E3955, TC!A:D, 4, FALSE())</f>
        <v>1.0846999980690972</v>
      </c>
      <c r="N3955" s="24">
        <f t="shared" si="305"/>
        <v>81220</v>
      </c>
      <c r="O3955" t="str">
        <f t="shared" si="306"/>
        <v>FACTURA</v>
      </c>
      <c r="P3955" t="str">
        <f t="shared" si="307"/>
        <v>2025</v>
      </c>
      <c r="Q3955" t="str">
        <f t="shared" si="308"/>
        <v>03</v>
      </c>
      <c r="R3955" t="str">
        <f>+IFERROR(VLOOKUP(I3955, Listado!A:B, 2, FALSE()), "COMERCIALIZADORA INTERNACIONAL CARIBBEAN EXOTICS S A")</f>
        <v>COMERCIALIZADORA INTERNACIONAL CARIBBEAN EXOTICS S A</v>
      </c>
      <c r="S3955" s="25">
        <f>+VLOOKUP(E3955, TC!A:D, 2, FALSE())</f>
        <v>4143.1400000000003</v>
      </c>
      <c r="T3955" t="str">
        <f t="shared" si="309"/>
        <v>COP</v>
      </c>
    </row>
    <row r="3956" spans="1:20" ht="18.75" hidden="1" customHeight="1" x14ac:dyDescent="0.25">
      <c r="A3956" t="s">
        <v>2406</v>
      </c>
      <c r="B3956" t="s">
        <v>5</v>
      </c>
      <c r="C3956" t="s">
        <v>1913</v>
      </c>
      <c r="D3956" s="24">
        <v>11352</v>
      </c>
      <c r="E3956" t="s">
        <v>1672</v>
      </c>
      <c r="F3956" t="s">
        <v>99</v>
      </c>
      <c r="G3956" t="s">
        <v>1914</v>
      </c>
      <c r="I3956" t="s">
        <v>2376</v>
      </c>
      <c r="J3956" t="s">
        <v>1915</v>
      </c>
      <c r="K3956" t="s">
        <v>2021</v>
      </c>
      <c r="L3956" s="24">
        <v>143220</v>
      </c>
      <c r="M3956" s="25">
        <f>+VLOOKUP(E3956, TC!A:D, 4, FALSE())</f>
        <v>1.0846999980690972</v>
      </c>
      <c r="N3956" s="24">
        <f t="shared" si="305"/>
        <v>143220</v>
      </c>
      <c r="O3956" t="str">
        <f t="shared" si="306"/>
        <v>FACTURA</v>
      </c>
      <c r="P3956" t="str">
        <f t="shared" si="307"/>
        <v>2025</v>
      </c>
      <c r="Q3956" t="str">
        <f t="shared" si="308"/>
        <v>03</v>
      </c>
      <c r="R3956" t="str">
        <f>+IFERROR(VLOOKUP(I3956, Listado!A:B, 2, FALSE()), "COMERCIALIZADORA INTERNACIONAL CARIBBEAN EXOTICS S A")</f>
        <v>COMERCIALIZADORA INTERNACIONAL CARIBBEAN EXOTICS S A</v>
      </c>
      <c r="S3956" s="25">
        <f>+VLOOKUP(E3956, TC!A:D, 2, FALSE())</f>
        <v>4143.1400000000003</v>
      </c>
      <c r="T3956" t="str">
        <f t="shared" si="309"/>
        <v>COP</v>
      </c>
    </row>
    <row r="3957" spans="1:20" ht="18.75" hidden="1" customHeight="1" x14ac:dyDescent="0.25">
      <c r="A3957" t="s">
        <v>2406</v>
      </c>
      <c r="B3957" t="s">
        <v>5</v>
      </c>
      <c r="C3957" t="s">
        <v>1913</v>
      </c>
      <c r="D3957" s="24">
        <v>11352</v>
      </c>
      <c r="E3957" t="s">
        <v>1672</v>
      </c>
      <c r="F3957" t="s">
        <v>99</v>
      </c>
      <c r="G3957" t="s">
        <v>1914</v>
      </c>
      <c r="I3957" t="s">
        <v>2376</v>
      </c>
      <c r="J3957" t="s">
        <v>1915</v>
      </c>
      <c r="K3957" t="s">
        <v>2021</v>
      </c>
      <c r="L3957" s="24">
        <v>174220</v>
      </c>
      <c r="M3957" s="25">
        <f>+VLOOKUP(E3957, TC!A:D, 4, FALSE())</f>
        <v>1.0846999980690972</v>
      </c>
      <c r="N3957" s="24">
        <f t="shared" si="305"/>
        <v>174220</v>
      </c>
      <c r="O3957" t="str">
        <f t="shared" si="306"/>
        <v>FACTURA</v>
      </c>
      <c r="P3957" t="str">
        <f t="shared" si="307"/>
        <v>2025</v>
      </c>
      <c r="Q3957" t="str">
        <f t="shared" si="308"/>
        <v>03</v>
      </c>
      <c r="R3957" t="str">
        <f>+IFERROR(VLOOKUP(I3957, Listado!A:B, 2, FALSE()), "COMERCIALIZADORA INTERNACIONAL CARIBBEAN EXOTICS S A")</f>
        <v>COMERCIALIZADORA INTERNACIONAL CARIBBEAN EXOTICS S A</v>
      </c>
      <c r="S3957" s="25">
        <f>+VLOOKUP(E3957, TC!A:D, 2, FALSE())</f>
        <v>4143.1400000000003</v>
      </c>
      <c r="T3957" t="str">
        <f t="shared" si="309"/>
        <v>COP</v>
      </c>
    </row>
    <row r="3958" spans="1:20" ht="18.75" hidden="1" customHeight="1" x14ac:dyDescent="0.25">
      <c r="A3958" t="s">
        <v>2406</v>
      </c>
      <c r="B3958" t="s">
        <v>5</v>
      </c>
      <c r="C3958" t="s">
        <v>1913</v>
      </c>
      <c r="D3958" s="24">
        <v>11352</v>
      </c>
      <c r="E3958" t="s">
        <v>1672</v>
      </c>
      <c r="F3958" t="s">
        <v>99</v>
      </c>
      <c r="G3958" t="s">
        <v>1914</v>
      </c>
      <c r="I3958" t="s">
        <v>2376</v>
      </c>
      <c r="J3958" t="s">
        <v>1915</v>
      </c>
      <c r="K3958" t="s">
        <v>2021</v>
      </c>
      <c r="L3958" s="24">
        <v>57660</v>
      </c>
      <c r="M3958" s="25">
        <f>+VLOOKUP(E3958, TC!A:D, 4, FALSE())</f>
        <v>1.0846999980690972</v>
      </c>
      <c r="N3958" s="24">
        <f t="shared" si="305"/>
        <v>57660</v>
      </c>
      <c r="O3958" t="str">
        <f t="shared" si="306"/>
        <v>FACTURA</v>
      </c>
      <c r="P3958" t="str">
        <f t="shared" si="307"/>
        <v>2025</v>
      </c>
      <c r="Q3958" t="str">
        <f t="shared" si="308"/>
        <v>03</v>
      </c>
      <c r="R3958" t="str">
        <f>+IFERROR(VLOOKUP(I3958, Listado!A:B, 2, FALSE()), "COMERCIALIZADORA INTERNACIONAL CARIBBEAN EXOTICS S A")</f>
        <v>COMERCIALIZADORA INTERNACIONAL CARIBBEAN EXOTICS S A</v>
      </c>
      <c r="S3958" s="25">
        <f>+VLOOKUP(E3958, TC!A:D, 2, FALSE())</f>
        <v>4143.1400000000003</v>
      </c>
      <c r="T3958" t="str">
        <f t="shared" si="309"/>
        <v>COP</v>
      </c>
    </row>
    <row r="3959" spans="1:20" ht="18.75" hidden="1" customHeight="1" x14ac:dyDescent="0.25">
      <c r="A3959" t="s">
        <v>2406</v>
      </c>
      <c r="B3959" t="s">
        <v>5</v>
      </c>
      <c r="C3959" t="s">
        <v>1913</v>
      </c>
      <c r="D3959" s="24">
        <v>11352</v>
      </c>
      <c r="E3959" t="s">
        <v>1672</v>
      </c>
      <c r="F3959" t="s">
        <v>99</v>
      </c>
      <c r="G3959" t="s">
        <v>1914</v>
      </c>
      <c r="I3959" t="s">
        <v>2376</v>
      </c>
      <c r="J3959" t="s">
        <v>1915</v>
      </c>
      <c r="K3959" t="s">
        <v>2021</v>
      </c>
      <c r="L3959" s="24">
        <v>107880</v>
      </c>
      <c r="M3959" s="25">
        <f>+VLOOKUP(E3959, TC!A:D, 4, FALSE())</f>
        <v>1.0846999980690972</v>
      </c>
      <c r="N3959" s="24">
        <f t="shared" si="305"/>
        <v>107880</v>
      </c>
      <c r="O3959" t="str">
        <f t="shared" si="306"/>
        <v>FACTURA</v>
      </c>
      <c r="P3959" t="str">
        <f t="shared" si="307"/>
        <v>2025</v>
      </c>
      <c r="Q3959" t="str">
        <f t="shared" si="308"/>
        <v>03</v>
      </c>
      <c r="R3959" t="str">
        <f>+IFERROR(VLOOKUP(I3959, Listado!A:B, 2, FALSE()), "COMERCIALIZADORA INTERNACIONAL CARIBBEAN EXOTICS S A")</f>
        <v>COMERCIALIZADORA INTERNACIONAL CARIBBEAN EXOTICS S A</v>
      </c>
      <c r="S3959" s="25">
        <f>+VLOOKUP(E3959, TC!A:D, 2, FALSE())</f>
        <v>4143.1400000000003</v>
      </c>
      <c r="T3959" t="str">
        <f t="shared" si="309"/>
        <v>COP</v>
      </c>
    </row>
    <row r="3960" spans="1:20" ht="18.75" hidden="1" customHeight="1" x14ac:dyDescent="0.25">
      <c r="A3960" t="s">
        <v>2406</v>
      </c>
      <c r="B3960" t="s">
        <v>5</v>
      </c>
      <c r="C3960" t="s">
        <v>1913</v>
      </c>
      <c r="D3960" s="24">
        <v>11352</v>
      </c>
      <c r="E3960" t="s">
        <v>1672</v>
      </c>
      <c r="F3960" t="s">
        <v>99</v>
      </c>
      <c r="G3960" t="s">
        <v>1914</v>
      </c>
      <c r="I3960" t="s">
        <v>2376</v>
      </c>
      <c r="J3960" t="s">
        <v>1915</v>
      </c>
      <c r="K3960" t="s">
        <v>2021</v>
      </c>
      <c r="L3960" s="24">
        <v>117800</v>
      </c>
      <c r="M3960" s="25">
        <f>+VLOOKUP(E3960, TC!A:D, 4, FALSE())</f>
        <v>1.0846999980690972</v>
      </c>
      <c r="N3960" s="24">
        <f t="shared" si="305"/>
        <v>117800</v>
      </c>
      <c r="O3960" t="str">
        <f t="shared" si="306"/>
        <v>FACTURA</v>
      </c>
      <c r="P3960" t="str">
        <f t="shared" si="307"/>
        <v>2025</v>
      </c>
      <c r="Q3960" t="str">
        <f t="shared" si="308"/>
        <v>03</v>
      </c>
      <c r="R3960" t="str">
        <f>+IFERROR(VLOOKUP(I3960, Listado!A:B, 2, FALSE()), "COMERCIALIZADORA INTERNACIONAL CARIBBEAN EXOTICS S A")</f>
        <v>COMERCIALIZADORA INTERNACIONAL CARIBBEAN EXOTICS S A</v>
      </c>
      <c r="S3960" s="25">
        <f>+VLOOKUP(E3960, TC!A:D, 2, FALSE())</f>
        <v>4143.1400000000003</v>
      </c>
      <c r="T3960" t="str">
        <f t="shared" si="309"/>
        <v>COP</v>
      </c>
    </row>
    <row r="3961" spans="1:20" ht="18.75" hidden="1" customHeight="1" x14ac:dyDescent="0.25">
      <c r="A3961" t="s">
        <v>2406</v>
      </c>
      <c r="B3961" t="s">
        <v>5</v>
      </c>
      <c r="C3961" t="s">
        <v>1913</v>
      </c>
      <c r="D3961" s="24">
        <v>11352</v>
      </c>
      <c r="E3961" t="s">
        <v>1672</v>
      </c>
      <c r="F3961" t="s">
        <v>99</v>
      </c>
      <c r="G3961" t="s">
        <v>1914</v>
      </c>
      <c r="I3961" t="s">
        <v>2376</v>
      </c>
      <c r="J3961" t="s">
        <v>1915</v>
      </c>
      <c r="K3961" t="s">
        <v>2021</v>
      </c>
      <c r="L3961" s="24">
        <v>79980</v>
      </c>
      <c r="M3961" s="25">
        <f>+VLOOKUP(E3961, TC!A:D, 4, FALSE())</f>
        <v>1.0846999980690972</v>
      </c>
      <c r="N3961" s="24">
        <f t="shared" si="305"/>
        <v>79980</v>
      </c>
      <c r="O3961" t="str">
        <f t="shared" si="306"/>
        <v>FACTURA</v>
      </c>
      <c r="P3961" t="str">
        <f t="shared" si="307"/>
        <v>2025</v>
      </c>
      <c r="Q3961" t="str">
        <f t="shared" si="308"/>
        <v>03</v>
      </c>
      <c r="R3961" t="str">
        <f>+IFERROR(VLOOKUP(I3961, Listado!A:B, 2, FALSE()), "COMERCIALIZADORA INTERNACIONAL CARIBBEAN EXOTICS S A")</f>
        <v>COMERCIALIZADORA INTERNACIONAL CARIBBEAN EXOTICS S A</v>
      </c>
      <c r="S3961" s="25">
        <f>+VLOOKUP(E3961, TC!A:D, 2, FALSE())</f>
        <v>4143.1400000000003</v>
      </c>
      <c r="T3961" t="str">
        <f t="shared" si="309"/>
        <v>COP</v>
      </c>
    </row>
    <row r="3962" spans="1:20" ht="18.75" hidden="1" customHeight="1" x14ac:dyDescent="0.25">
      <c r="A3962" t="s">
        <v>2406</v>
      </c>
      <c r="B3962" t="s">
        <v>5</v>
      </c>
      <c r="C3962" t="s">
        <v>1913</v>
      </c>
      <c r="D3962" s="24">
        <v>11352</v>
      </c>
      <c r="E3962" t="s">
        <v>1672</v>
      </c>
      <c r="F3962" t="s">
        <v>99</v>
      </c>
      <c r="G3962" t="s">
        <v>1914</v>
      </c>
      <c r="I3962" t="s">
        <v>2376</v>
      </c>
      <c r="J3962" t="s">
        <v>1915</v>
      </c>
      <c r="K3962" t="s">
        <v>2021</v>
      </c>
      <c r="L3962" s="24">
        <v>35340</v>
      </c>
      <c r="M3962" s="25">
        <f>+VLOOKUP(E3962, TC!A:D, 4, FALSE())</f>
        <v>1.0846999980690972</v>
      </c>
      <c r="N3962" s="24">
        <f t="shared" si="305"/>
        <v>35340</v>
      </c>
      <c r="O3962" t="str">
        <f t="shared" si="306"/>
        <v>FACTURA</v>
      </c>
      <c r="P3962" t="str">
        <f t="shared" si="307"/>
        <v>2025</v>
      </c>
      <c r="Q3962" t="str">
        <f t="shared" si="308"/>
        <v>03</v>
      </c>
      <c r="R3962" t="str">
        <f>+IFERROR(VLOOKUP(I3962, Listado!A:B, 2, FALSE()), "COMERCIALIZADORA INTERNACIONAL CARIBBEAN EXOTICS S A")</f>
        <v>COMERCIALIZADORA INTERNACIONAL CARIBBEAN EXOTICS S A</v>
      </c>
      <c r="S3962" s="25">
        <f>+VLOOKUP(E3962, TC!A:D, 2, FALSE())</f>
        <v>4143.1400000000003</v>
      </c>
      <c r="T3962" t="str">
        <f t="shared" si="309"/>
        <v>COP</v>
      </c>
    </row>
    <row r="3963" spans="1:20" ht="18.75" hidden="1" customHeight="1" x14ac:dyDescent="0.25">
      <c r="A3963" t="s">
        <v>2406</v>
      </c>
      <c r="B3963" t="s">
        <v>5</v>
      </c>
      <c r="C3963" t="s">
        <v>1913</v>
      </c>
      <c r="D3963" s="24">
        <v>11352</v>
      </c>
      <c r="E3963" t="s">
        <v>1672</v>
      </c>
      <c r="F3963" t="s">
        <v>99</v>
      </c>
      <c r="G3963" t="s">
        <v>1914</v>
      </c>
      <c r="I3963" t="s">
        <v>2376</v>
      </c>
      <c r="J3963" t="s">
        <v>1915</v>
      </c>
      <c r="K3963" t="s">
        <v>2021</v>
      </c>
      <c r="L3963" s="24">
        <v>8060</v>
      </c>
      <c r="M3963" s="25">
        <f>+VLOOKUP(E3963, TC!A:D, 4, FALSE())</f>
        <v>1.0846999980690972</v>
      </c>
      <c r="N3963" s="24">
        <f t="shared" si="305"/>
        <v>8060</v>
      </c>
      <c r="O3963" t="str">
        <f t="shared" si="306"/>
        <v>FACTURA</v>
      </c>
      <c r="P3963" t="str">
        <f t="shared" si="307"/>
        <v>2025</v>
      </c>
      <c r="Q3963" t="str">
        <f t="shared" si="308"/>
        <v>03</v>
      </c>
      <c r="R3963" t="str">
        <f>+IFERROR(VLOOKUP(I3963, Listado!A:B, 2, FALSE()), "COMERCIALIZADORA INTERNACIONAL CARIBBEAN EXOTICS S A")</f>
        <v>COMERCIALIZADORA INTERNACIONAL CARIBBEAN EXOTICS S A</v>
      </c>
      <c r="S3963" s="25">
        <f>+VLOOKUP(E3963, TC!A:D, 2, FALSE())</f>
        <v>4143.1400000000003</v>
      </c>
      <c r="T3963" t="str">
        <f t="shared" si="309"/>
        <v>COP</v>
      </c>
    </row>
    <row r="3964" spans="1:20" ht="18.75" hidden="1" customHeight="1" x14ac:dyDescent="0.25">
      <c r="A3964" t="s">
        <v>2406</v>
      </c>
      <c r="B3964" t="s">
        <v>5</v>
      </c>
      <c r="C3964" t="s">
        <v>1913</v>
      </c>
      <c r="D3964" s="24">
        <v>11352</v>
      </c>
      <c r="E3964" t="s">
        <v>1672</v>
      </c>
      <c r="F3964" t="s">
        <v>99</v>
      </c>
      <c r="G3964" t="s">
        <v>1914</v>
      </c>
      <c r="I3964" t="s">
        <v>2376</v>
      </c>
      <c r="J3964" t="s">
        <v>1915</v>
      </c>
      <c r="K3964" t="s">
        <v>2021</v>
      </c>
      <c r="L3964" s="24">
        <v>131320</v>
      </c>
      <c r="M3964" s="25">
        <f>+VLOOKUP(E3964, TC!A:D, 4, FALSE())</f>
        <v>1.0846999980690972</v>
      </c>
      <c r="N3964" s="24">
        <f t="shared" si="305"/>
        <v>131320</v>
      </c>
      <c r="O3964" t="str">
        <f t="shared" si="306"/>
        <v>FACTURA</v>
      </c>
      <c r="P3964" t="str">
        <f t="shared" si="307"/>
        <v>2025</v>
      </c>
      <c r="Q3964" t="str">
        <f t="shared" si="308"/>
        <v>03</v>
      </c>
      <c r="R3964" t="str">
        <f>+IFERROR(VLOOKUP(I3964, Listado!A:B, 2, FALSE()), "COMERCIALIZADORA INTERNACIONAL CARIBBEAN EXOTICS S A")</f>
        <v>COMERCIALIZADORA INTERNACIONAL CARIBBEAN EXOTICS S A</v>
      </c>
      <c r="S3964" s="25">
        <f>+VLOOKUP(E3964, TC!A:D, 2, FALSE())</f>
        <v>4143.1400000000003</v>
      </c>
      <c r="T3964" t="str">
        <f t="shared" si="309"/>
        <v>COP</v>
      </c>
    </row>
    <row r="3965" spans="1:20" ht="18.75" hidden="1" customHeight="1" x14ac:dyDescent="0.25">
      <c r="A3965" t="s">
        <v>2406</v>
      </c>
      <c r="B3965" t="s">
        <v>5</v>
      </c>
      <c r="C3965" t="s">
        <v>1913</v>
      </c>
      <c r="D3965" s="24">
        <v>11352</v>
      </c>
      <c r="E3965" t="s">
        <v>1672</v>
      </c>
      <c r="F3965" t="s">
        <v>99</v>
      </c>
      <c r="G3965" t="s">
        <v>1914</v>
      </c>
      <c r="I3965" t="s">
        <v>2376</v>
      </c>
      <c r="J3965" t="s">
        <v>1915</v>
      </c>
      <c r="K3965" t="s">
        <v>2021</v>
      </c>
      <c r="L3965" s="24">
        <v>193060</v>
      </c>
      <c r="M3965" s="25">
        <f>+VLOOKUP(E3965, TC!A:D, 4, FALSE())</f>
        <v>1.0846999980690972</v>
      </c>
      <c r="N3965" s="24">
        <f t="shared" si="305"/>
        <v>193060</v>
      </c>
      <c r="O3965" t="str">
        <f t="shared" si="306"/>
        <v>FACTURA</v>
      </c>
      <c r="P3965" t="str">
        <f t="shared" si="307"/>
        <v>2025</v>
      </c>
      <c r="Q3965" t="str">
        <f t="shared" si="308"/>
        <v>03</v>
      </c>
      <c r="R3965" t="str">
        <f>+IFERROR(VLOOKUP(I3965, Listado!A:B, 2, FALSE()), "COMERCIALIZADORA INTERNACIONAL CARIBBEAN EXOTICS S A")</f>
        <v>COMERCIALIZADORA INTERNACIONAL CARIBBEAN EXOTICS S A</v>
      </c>
      <c r="S3965" s="25">
        <f>+VLOOKUP(E3965, TC!A:D, 2, FALSE())</f>
        <v>4143.1400000000003</v>
      </c>
      <c r="T3965" t="str">
        <f t="shared" si="309"/>
        <v>COP</v>
      </c>
    </row>
    <row r="3966" spans="1:20" ht="18.75" hidden="1" customHeight="1" x14ac:dyDescent="0.25">
      <c r="A3966" t="s">
        <v>2406</v>
      </c>
      <c r="B3966" t="s">
        <v>5</v>
      </c>
      <c r="C3966" t="s">
        <v>1913</v>
      </c>
      <c r="D3966" s="24">
        <v>11352</v>
      </c>
      <c r="E3966" t="s">
        <v>1672</v>
      </c>
      <c r="F3966" t="s">
        <v>99</v>
      </c>
      <c r="G3966" t="s">
        <v>1914</v>
      </c>
      <c r="I3966" t="s">
        <v>2376</v>
      </c>
      <c r="J3966" t="s">
        <v>1915</v>
      </c>
      <c r="K3966" t="s">
        <v>2021</v>
      </c>
      <c r="L3966" s="24">
        <v>174440</v>
      </c>
      <c r="M3966" s="25">
        <f>+VLOOKUP(E3966, TC!A:D, 4, FALSE())</f>
        <v>1.0846999980690972</v>
      </c>
      <c r="N3966" s="24">
        <f t="shared" si="305"/>
        <v>174440</v>
      </c>
      <c r="O3966" t="str">
        <f t="shared" si="306"/>
        <v>FACTURA</v>
      </c>
      <c r="P3966" t="str">
        <f t="shared" si="307"/>
        <v>2025</v>
      </c>
      <c r="Q3966" t="str">
        <f t="shared" si="308"/>
        <v>03</v>
      </c>
      <c r="R3966" t="str">
        <f>+IFERROR(VLOOKUP(I3966, Listado!A:B, 2, FALSE()), "COMERCIALIZADORA INTERNACIONAL CARIBBEAN EXOTICS S A")</f>
        <v>COMERCIALIZADORA INTERNACIONAL CARIBBEAN EXOTICS S A</v>
      </c>
      <c r="S3966" s="25">
        <f>+VLOOKUP(E3966, TC!A:D, 2, FALSE())</f>
        <v>4143.1400000000003</v>
      </c>
      <c r="T3966" t="str">
        <f t="shared" si="309"/>
        <v>COP</v>
      </c>
    </row>
    <row r="3967" spans="1:20" ht="18.75" hidden="1" customHeight="1" x14ac:dyDescent="0.25">
      <c r="A3967" t="s">
        <v>2406</v>
      </c>
      <c r="B3967" t="s">
        <v>5</v>
      </c>
      <c r="C3967" t="s">
        <v>1913</v>
      </c>
      <c r="D3967" s="24">
        <v>11352</v>
      </c>
      <c r="E3967" t="s">
        <v>1672</v>
      </c>
      <c r="F3967" t="s">
        <v>99</v>
      </c>
      <c r="G3967" t="s">
        <v>1914</v>
      </c>
      <c r="I3967" t="s">
        <v>2376</v>
      </c>
      <c r="J3967" t="s">
        <v>1915</v>
      </c>
      <c r="K3967" t="s">
        <v>2021</v>
      </c>
      <c r="L3967" s="24">
        <v>45080</v>
      </c>
      <c r="M3967" s="25">
        <f>+VLOOKUP(E3967, TC!A:D, 4, FALSE())</f>
        <v>1.0846999980690972</v>
      </c>
      <c r="N3967" s="24">
        <f t="shared" si="305"/>
        <v>45080</v>
      </c>
      <c r="O3967" t="str">
        <f t="shared" si="306"/>
        <v>FACTURA</v>
      </c>
      <c r="P3967" t="str">
        <f t="shared" si="307"/>
        <v>2025</v>
      </c>
      <c r="Q3967" t="str">
        <f t="shared" si="308"/>
        <v>03</v>
      </c>
      <c r="R3967" t="str">
        <f>+IFERROR(VLOOKUP(I3967, Listado!A:B, 2, FALSE()), "COMERCIALIZADORA INTERNACIONAL CARIBBEAN EXOTICS S A")</f>
        <v>COMERCIALIZADORA INTERNACIONAL CARIBBEAN EXOTICS S A</v>
      </c>
      <c r="S3967" s="25">
        <f>+VLOOKUP(E3967, TC!A:D, 2, FALSE())</f>
        <v>4143.1400000000003</v>
      </c>
      <c r="T3967" t="str">
        <f t="shared" si="309"/>
        <v>COP</v>
      </c>
    </row>
    <row r="3968" spans="1:20" ht="18.75" hidden="1" customHeight="1" x14ac:dyDescent="0.25">
      <c r="A3968" t="s">
        <v>2406</v>
      </c>
      <c r="B3968" t="s">
        <v>5</v>
      </c>
      <c r="C3968" t="s">
        <v>1913</v>
      </c>
      <c r="D3968" s="24">
        <v>11352</v>
      </c>
      <c r="E3968" t="s">
        <v>1672</v>
      </c>
      <c r="F3968" t="s">
        <v>99</v>
      </c>
      <c r="G3968" t="s">
        <v>1914</v>
      </c>
      <c r="I3968" t="s">
        <v>2376</v>
      </c>
      <c r="J3968" t="s">
        <v>1915</v>
      </c>
      <c r="K3968" t="s">
        <v>2021</v>
      </c>
      <c r="L3968" s="24">
        <v>1176</v>
      </c>
      <c r="M3968" s="25">
        <f>+VLOOKUP(E3968, TC!A:D, 4, FALSE())</f>
        <v>1.0846999980690972</v>
      </c>
      <c r="N3968" s="24">
        <f t="shared" si="305"/>
        <v>1176</v>
      </c>
      <c r="O3968" t="str">
        <f t="shared" si="306"/>
        <v>FACTURA</v>
      </c>
      <c r="P3968" t="str">
        <f t="shared" si="307"/>
        <v>2025</v>
      </c>
      <c r="Q3968" t="str">
        <f t="shared" si="308"/>
        <v>03</v>
      </c>
      <c r="R3968" t="str">
        <f>+IFERROR(VLOOKUP(I3968, Listado!A:B, 2, FALSE()), "COMERCIALIZADORA INTERNACIONAL CARIBBEAN EXOTICS S A")</f>
        <v>COMERCIALIZADORA INTERNACIONAL CARIBBEAN EXOTICS S A</v>
      </c>
      <c r="S3968" s="25">
        <f>+VLOOKUP(E3968, TC!A:D, 2, FALSE())</f>
        <v>4143.1400000000003</v>
      </c>
      <c r="T3968" t="str">
        <f t="shared" si="309"/>
        <v>COP</v>
      </c>
    </row>
    <row r="3969" spans="1:20" ht="18.75" hidden="1" customHeight="1" x14ac:dyDescent="0.25">
      <c r="A3969" t="s">
        <v>2406</v>
      </c>
      <c r="B3969" t="s">
        <v>1923</v>
      </c>
      <c r="C3969" t="s">
        <v>1913</v>
      </c>
      <c r="D3969" s="24">
        <v>5834</v>
      </c>
      <c r="E3969" t="s">
        <v>1672</v>
      </c>
      <c r="F3969" t="s">
        <v>128</v>
      </c>
      <c r="G3969" t="s">
        <v>112</v>
      </c>
      <c r="H3969" t="s">
        <v>2551</v>
      </c>
      <c r="I3969" t="s">
        <v>1867</v>
      </c>
      <c r="J3969" t="s">
        <v>1930</v>
      </c>
      <c r="K3969" t="s">
        <v>1928</v>
      </c>
      <c r="L3969" s="24">
        <v>1021.74</v>
      </c>
      <c r="M3969" s="25">
        <f>+VLOOKUP(E3969, TC!A:D, 4, FALSE())</f>
        <v>1.0846999980690972</v>
      </c>
      <c r="N3969" s="24">
        <f t="shared" si="305"/>
        <v>1021.74</v>
      </c>
      <c r="O3969" t="str">
        <f t="shared" si="306"/>
        <v>FACTURA</v>
      </c>
      <c r="P3969" t="str">
        <f t="shared" si="307"/>
        <v>2025</v>
      </c>
      <c r="Q3969" t="str">
        <f t="shared" si="308"/>
        <v>03</v>
      </c>
      <c r="R3969" t="str">
        <f>+IFERROR(VLOOKUP(I3969, Listado!A:B, 2, FALSE()), "COMERCIALIZADORA INTERNACIONAL CARIBBEAN EXOTICS S A")</f>
        <v>HINCAPIE CONTRERAS ERIKA STEFANIA</v>
      </c>
      <c r="S3969" s="25">
        <f>+VLOOKUP(E3969, TC!A:D, 2, FALSE())</f>
        <v>4143.1400000000003</v>
      </c>
      <c r="T3969" t="str">
        <f t="shared" si="309"/>
        <v>USD</v>
      </c>
    </row>
    <row r="3970" spans="1:20" ht="18.75" hidden="1" customHeight="1" x14ac:dyDescent="0.25">
      <c r="A3970" t="s">
        <v>2406</v>
      </c>
      <c r="B3970" t="s">
        <v>1923</v>
      </c>
      <c r="C3970" t="s">
        <v>1913</v>
      </c>
      <c r="D3970" s="24">
        <v>5834</v>
      </c>
      <c r="E3970" t="s">
        <v>1672</v>
      </c>
      <c r="F3970" t="s">
        <v>128</v>
      </c>
      <c r="G3970" t="s">
        <v>112</v>
      </c>
      <c r="H3970" t="s">
        <v>2551</v>
      </c>
      <c r="I3970" t="s">
        <v>1867</v>
      </c>
      <c r="J3970" t="s">
        <v>1930</v>
      </c>
      <c r="K3970" t="s">
        <v>1932</v>
      </c>
      <c r="L3970" s="24">
        <v>3632.16</v>
      </c>
      <c r="M3970" s="25">
        <f>+VLOOKUP(E3970, TC!A:D, 4, FALSE())</f>
        <v>1.0846999980690972</v>
      </c>
      <c r="N3970" s="24">
        <f t="shared" ref="N3970:N4033" si="310">+IF(F3970="EUR", (M3970*L3970), IF(I3970="JUAN MATAS SAS", (L3970/S3970), L3970))</f>
        <v>3632.16</v>
      </c>
      <c r="O3970" t="str">
        <f t="shared" ref="O3970:O4033" si="311">+IF(C3970="CFE", "FACTURA", IF(ISERROR(SEARCH("ANULA", H3970))=FALSE(), "ANULACIÓN FE", IF(ISERROR(SEARCH("CANCELLATION", H3970))=FALSE(), "ANULACIÓN FE", "NOTAS")))</f>
        <v>FACTURA</v>
      </c>
      <c r="P3970" t="str">
        <f t="shared" ref="P3970:P4033" si="312">+LEFT(E3970, 4)</f>
        <v>2025</v>
      </c>
      <c r="Q3970" t="str">
        <f t="shared" ref="Q3970:Q4033" si="313">+MID(E3970, 5, 2)</f>
        <v>03</v>
      </c>
      <c r="R3970" t="str">
        <f>+IFERROR(VLOOKUP(I3970, Listado!A:B, 2, FALSE()), "COMERCIALIZADORA INTERNACIONAL CARIBBEAN EXOTICS S A")</f>
        <v>HINCAPIE CONTRERAS ERIKA STEFANIA</v>
      </c>
      <c r="S3970" s="25">
        <f>+VLOOKUP(E3970, TC!A:D, 2, FALSE())</f>
        <v>4143.1400000000003</v>
      </c>
      <c r="T3970" t="str">
        <f t="shared" ref="T3970:T4033" si="314">+IF(I3970="JUAN MATAS SAS", "USD", F3970)</f>
        <v>USD</v>
      </c>
    </row>
    <row r="3971" spans="1:20" ht="18.75" hidden="1" customHeight="1" x14ac:dyDescent="0.25">
      <c r="A3971" t="s">
        <v>2406</v>
      </c>
      <c r="B3971" t="s">
        <v>1923</v>
      </c>
      <c r="C3971" t="s">
        <v>1913</v>
      </c>
      <c r="D3971" s="24">
        <v>5835</v>
      </c>
      <c r="E3971" t="s">
        <v>1673</v>
      </c>
      <c r="F3971" t="s">
        <v>128</v>
      </c>
      <c r="G3971" t="s">
        <v>108</v>
      </c>
      <c r="H3971" t="s">
        <v>2006</v>
      </c>
      <c r="I3971" t="s">
        <v>1878</v>
      </c>
      <c r="J3971" t="s">
        <v>2007</v>
      </c>
      <c r="K3971" t="s">
        <v>2008</v>
      </c>
      <c r="L3971" s="24">
        <v>1120</v>
      </c>
      <c r="M3971" s="25">
        <f>+VLOOKUP(E3971, TC!A:D, 4, FALSE())</f>
        <v>1.0808999980896525</v>
      </c>
      <c r="N3971" s="24">
        <f t="shared" si="310"/>
        <v>1120</v>
      </c>
      <c r="O3971" t="str">
        <f t="shared" si="311"/>
        <v>FACTURA</v>
      </c>
      <c r="P3971" t="str">
        <f t="shared" si="312"/>
        <v>2025</v>
      </c>
      <c r="Q3971" t="str">
        <f t="shared" si="313"/>
        <v>03</v>
      </c>
      <c r="R3971" t="str">
        <f>+IFERROR(VLOOKUP(I3971, Listado!A:B, 2, FALSE()), "COMERCIALIZADORA INTERNACIONAL CARIBBEAN EXOTICS S A")</f>
        <v>PIEDRAHITA PEREZ MARIANA</v>
      </c>
      <c r="S3971" s="25">
        <f>+VLOOKUP(E3971, TC!A:D, 2, FALSE())</f>
        <v>4187.72</v>
      </c>
      <c r="T3971" t="str">
        <f t="shared" si="314"/>
        <v>USD</v>
      </c>
    </row>
    <row r="3972" spans="1:20" ht="18.75" hidden="1" customHeight="1" x14ac:dyDescent="0.25">
      <c r="A3972" t="s">
        <v>2406</v>
      </c>
      <c r="B3972" t="s">
        <v>1923</v>
      </c>
      <c r="C3972" t="s">
        <v>1913</v>
      </c>
      <c r="D3972" s="24">
        <v>5835</v>
      </c>
      <c r="E3972" t="s">
        <v>1673</v>
      </c>
      <c r="F3972" t="s">
        <v>128</v>
      </c>
      <c r="G3972" t="s">
        <v>108</v>
      </c>
      <c r="H3972" t="s">
        <v>2006</v>
      </c>
      <c r="I3972" t="s">
        <v>1878</v>
      </c>
      <c r="J3972" t="s">
        <v>2007</v>
      </c>
      <c r="K3972" t="s">
        <v>2009</v>
      </c>
      <c r="L3972" s="24">
        <v>352</v>
      </c>
      <c r="M3972" s="25">
        <f>+VLOOKUP(E3972, TC!A:D, 4, FALSE())</f>
        <v>1.0808999980896525</v>
      </c>
      <c r="N3972" s="24">
        <f t="shared" si="310"/>
        <v>352</v>
      </c>
      <c r="O3972" t="str">
        <f t="shared" si="311"/>
        <v>FACTURA</v>
      </c>
      <c r="P3972" t="str">
        <f t="shared" si="312"/>
        <v>2025</v>
      </c>
      <c r="Q3972" t="str">
        <f t="shared" si="313"/>
        <v>03</v>
      </c>
      <c r="R3972" t="str">
        <f>+IFERROR(VLOOKUP(I3972, Listado!A:B, 2, FALSE()), "COMERCIALIZADORA INTERNACIONAL CARIBBEAN EXOTICS S A")</f>
        <v>PIEDRAHITA PEREZ MARIANA</v>
      </c>
      <c r="S3972" s="25">
        <f>+VLOOKUP(E3972, TC!A:D, 2, FALSE())</f>
        <v>4187.72</v>
      </c>
      <c r="T3972" t="str">
        <f t="shared" si="314"/>
        <v>USD</v>
      </c>
    </row>
    <row r="3973" spans="1:20" ht="18.75" hidden="1" customHeight="1" x14ac:dyDescent="0.25">
      <c r="A3973" t="s">
        <v>2406</v>
      </c>
      <c r="B3973" t="s">
        <v>1923</v>
      </c>
      <c r="C3973" t="s">
        <v>1913</v>
      </c>
      <c r="D3973" s="24">
        <v>5835</v>
      </c>
      <c r="E3973" t="s">
        <v>1673</v>
      </c>
      <c r="F3973" t="s">
        <v>128</v>
      </c>
      <c r="G3973" t="s">
        <v>108</v>
      </c>
      <c r="H3973" t="s">
        <v>2006</v>
      </c>
      <c r="I3973" t="s">
        <v>1878</v>
      </c>
      <c r="J3973" t="s">
        <v>2007</v>
      </c>
      <c r="K3973" t="s">
        <v>2010</v>
      </c>
      <c r="L3973" s="24">
        <v>488</v>
      </c>
      <c r="M3973" s="25">
        <f>+VLOOKUP(E3973, TC!A:D, 4, FALSE())</f>
        <v>1.0808999980896525</v>
      </c>
      <c r="N3973" s="24">
        <f t="shared" si="310"/>
        <v>488</v>
      </c>
      <c r="O3973" t="str">
        <f t="shared" si="311"/>
        <v>FACTURA</v>
      </c>
      <c r="P3973" t="str">
        <f t="shared" si="312"/>
        <v>2025</v>
      </c>
      <c r="Q3973" t="str">
        <f t="shared" si="313"/>
        <v>03</v>
      </c>
      <c r="R3973" t="str">
        <f>+IFERROR(VLOOKUP(I3973, Listado!A:B, 2, FALSE()), "COMERCIALIZADORA INTERNACIONAL CARIBBEAN EXOTICS S A")</f>
        <v>PIEDRAHITA PEREZ MARIANA</v>
      </c>
      <c r="S3973" s="25">
        <f>+VLOOKUP(E3973, TC!A:D, 2, FALSE())</f>
        <v>4187.72</v>
      </c>
      <c r="T3973" t="str">
        <f t="shared" si="314"/>
        <v>USD</v>
      </c>
    </row>
    <row r="3974" spans="1:20" ht="18.75" hidden="1" customHeight="1" x14ac:dyDescent="0.25">
      <c r="A3974" t="s">
        <v>2406</v>
      </c>
      <c r="B3974" t="s">
        <v>1923</v>
      </c>
      <c r="C3974" t="s">
        <v>1913</v>
      </c>
      <c r="D3974" s="24">
        <v>5835</v>
      </c>
      <c r="E3974" t="s">
        <v>1673</v>
      </c>
      <c r="F3974" t="s">
        <v>128</v>
      </c>
      <c r="G3974" t="s">
        <v>108</v>
      </c>
      <c r="H3974" t="s">
        <v>2006</v>
      </c>
      <c r="I3974" t="s">
        <v>1878</v>
      </c>
      <c r="J3974" t="s">
        <v>2007</v>
      </c>
      <c r="K3974" t="s">
        <v>2011</v>
      </c>
      <c r="L3974" s="24">
        <v>218</v>
      </c>
      <c r="M3974" s="25">
        <f>+VLOOKUP(E3974, TC!A:D, 4, FALSE())</f>
        <v>1.0808999980896525</v>
      </c>
      <c r="N3974" s="24">
        <f t="shared" si="310"/>
        <v>218</v>
      </c>
      <c r="O3974" t="str">
        <f t="shared" si="311"/>
        <v>FACTURA</v>
      </c>
      <c r="P3974" t="str">
        <f t="shared" si="312"/>
        <v>2025</v>
      </c>
      <c r="Q3974" t="str">
        <f t="shared" si="313"/>
        <v>03</v>
      </c>
      <c r="R3974" t="str">
        <f>+IFERROR(VLOOKUP(I3974, Listado!A:B, 2, FALSE()), "COMERCIALIZADORA INTERNACIONAL CARIBBEAN EXOTICS S A")</f>
        <v>PIEDRAHITA PEREZ MARIANA</v>
      </c>
      <c r="S3974" s="25">
        <f>+VLOOKUP(E3974, TC!A:D, 2, FALSE())</f>
        <v>4187.72</v>
      </c>
      <c r="T3974" t="str">
        <f t="shared" si="314"/>
        <v>USD</v>
      </c>
    </row>
    <row r="3975" spans="1:20" ht="18.75" hidden="1" customHeight="1" x14ac:dyDescent="0.25">
      <c r="A3975" t="s">
        <v>2406</v>
      </c>
      <c r="B3975" t="s">
        <v>1923</v>
      </c>
      <c r="C3975" t="s">
        <v>1913</v>
      </c>
      <c r="D3975" s="24">
        <v>5836</v>
      </c>
      <c r="E3975" t="s">
        <v>1673</v>
      </c>
      <c r="F3975" t="s">
        <v>1924</v>
      </c>
      <c r="G3975" t="s">
        <v>108</v>
      </c>
      <c r="H3975" t="s">
        <v>2552</v>
      </c>
      <c r="I3975" t="s">
        <v>1871</v>
      </c>
      <c r="J3975" t="s">
        <v>1919</v>
      </c>
      <c r="K3975" t="s">
        <v>1928</v>
      </c>
      <c r="L3975" s="24">
        <v>1341.9</v>
      </c>
      <c r="M3975" s="25">
        <f>+VLOOKUP(E3975, TC!A:D, 4, FALSE())</f>
        <v>1.0808999980896525</v>
      </c>
      <c r="N3975" s="24">
        <f t="shared" si="310"/>
        <v>1450.4597074365049</v>
      </c>
      <c r="O3975" t="str">
        <f t="shared" si="311"/>
        <v>FACTURA</v>
      </c>
      <c r="P3975" t="str">
        <f t="shared" si="312"/>
        <v>2025</v>
      </c>
      <c r="Q3975" t="str">
        <f t="shared" si="313"/>
        <v>03</v>
      </c>
      <c r="R3975" t="str">
        <f>+IFERROR(VLOOKUP(I3975, Listado!A:B, 2, FALSE()), "COMERCIALIZADORA INTERNACIONAL CARIBBEAN EXOTICS S A")</f>
        <v>PIEDRAHITA PEREZ MARIANA</v>
      </c>
      <c r="S3975" s="25">
        <f>+VLOOKUP(E3975, TC!A:D, 2, FALSE())</f>
        <v>4187.72</v>
      </c>
      <c r="T3975" t="str">
        <f t="shared" si="314"/>
        <v>EUR</v>
      </c>
    </row>
    <row r="3976" spans="1:20" ht="18.75" hidden="1" customHeight="1" x14ac:dyDescent="0.25">
      <c r="A3976" t="s">
        <v>2406</v>
      </c>
      <c r="B3976" t="s">
        <v>1923</v>
      </c>
      <c r="C3976" t="s">
        <v>1913</v>
      </c>
      <c r="D3976" s="24">
        <v>5836</v>
      </c>
      <c r="E3976" t="s">
        <v>1673</v>
      </c>
      <c r="F3976" t="s">
        <v>1924</v>
      </c>
      <c r="G3976" t="s">
        <v>108</v>
      </c>
      <c r="H3976" t="s">
        <v>2552</v>
      </c>
      <c r="I3976" t="s">
        <v>1871</v>
      </c>
      <c r="J3976" t="s">
        <v>1919</v>
      </c>
      <c r="K3976" t="s">
        <v>8</v>
      </c>
      <c r="L3976" s="24">
        <v>1851.88</v>
      </c>
      <c r="M3976" s="25">
        <f>+VLOOKUP(E3976, TC!A:D, 4, FALSE())</f>
        <v>1.0808999980896525</v>
      </c>
      <c r="N3976" s="24">
        <f t="shared" si="310"/>
        <v>2001.6970884622658</v>
      </c>
      <c r="O3976" t="str">
        <f t="shared" si="311"/>
        <v>FACTURA</v>
      </c>
      <c r="P3976" t="str">
        <f t="shared" si="312"/>
        <v>2025</v>
      </c>
      <c r="Q3976" t="str">
        <f t="shared" si="313"/>
        <v>03</v>
      </c>
      <c r="R3976" t="str">
        <f>+IFERROR(VLOOKUP(I3976, Listado!A:B, 2, FALSE()), "COMERCIALIZADORA INTERNACIONAL CARIBBEAN EXOTICS S A")</f>
        <v>PIEDRAHITA PEREZ MARIANA</v>
      </c>
      <c r="S3976" s="25">
        <f>+VLOOKUP(E3976, TC!A:D, 2, FALSE())</f>
        <v>4187.72</v>
      </c>
      <c r="T3976" t="str">
        <f t="shared" si="314"/>
        <v>EUR</v>
      </c>
    </row>
    <row r="3977" spans="1:20" ht="18.75" hidden="1" customHeight="1" x14ac:dyDescent="0.25">
      <c r="A3977" t="s">
        <v>2406</v>
      </c>
      <c r="B3977" t="s">
        <v>1923</v>
      </c>
      <c r="C3977" t="s">
        <v>1913</v>
      </c>
      <c r="D3977" s="24">
        <v>5836</v>
      </c>
      <c r="E3977" t="s">
        <v>1673</v>
      </c>
      <c r="F3977" t="s">
        <v>1924</v>
      </c>
      <c r="G3977" t="s">
        <v>108</v>
      </c>
      <c r="H3977" t="s">
        <v>2552</v>
      </c>
      <c r="I3977" t="s">
        <v>1871</v>
      </c>
      <c r="J3977" t="s">
        <v>1919</v>
      </c>
      <c r="K3977" t="s">
        <v>2553</v>
      </c>
      <c r="L3977" s="24">
        <v>1415</v>
      </c>
      <c r="M3977" s="25">
        <f>+VLOOKUP(E3977, TC!A:D, 4, FALSE())</f>
        <v>1.0808999980896525</v>
      </c>
      <c r="N3977" s="24">
        <f t="shared" si="310"/>
        <v>1529.4734972968583</v>
      </c>
      <c r="O3977" t="str">
        <f t="shared" si="311"/>
        <v>FACTURA</v>
      </c>
      <c r="P3977" t="str">
        <f t="shared" si="312"/>
        <v>2025</v>
      </c>
      <c r="Q3977" t="str">
        <f t="shared" si="313"/>
        <v>03</v>
      </c>
      <c r="R3977" t="str">
        <f>+IFERROR(VLOOKUP(I3977, Listado!A:B, 2, FALSE()), "COMERCIALIZADORA INTERNACIONAL CARIBBEAN EXOTICS S A")</f>
        <v>PIEDRAHITA PEREZ MARIANA</v>
      </c>
      <c r="S3977" s="25">
        <f>+VLOOKUP(E3977, TC!A:D, 2, FALSE())</f>
        <v>4187.72</v>
      </c>
      <c r="T3977" t="str">
        <f t="shared" si="314"/>
        <v>EUR</v>
      </c>
    </row>
    <row r="3978" spans="1:20" ht="18.75" hidden="1" customHeight="1" x14ac:dyDescent="0.25">
      <c r="A3978" t="s">
        <v>2406</v>
      </c>
      <c r="B3978" t="s">
        <v>1923</v>
      </c>
      <c r="C3978" t="s">
        <v>1913</v>
      </c>
      <c r="D3978" s="24">
        <v>5837</v>
      </c>
      <c r="E3978" t="s">
        <v>1673</v>
      </c>
      <c r="F3978" t="s">
        <v>128</v>
      </c>
      <c r="G3978" t="s">
        <v>110</v>
      </c>
      <c r="H3978" t="s">
        <v>2554</v>
      </c>
      <c r="I3978" t="s">
        <v>1850</v>
      </c>
      <c r="J3978" t="s">
        <v>1919</v>
      </c>
      <c r="K3978" t="s">
        <v>2555</v>
      </c>
      <c r="L3978" s="24">
        <v>3</v>
      </c>
      <c r="M3978" s="25">
        <f>+VLOOKUP(E3978, TC!A:D, 4, FALSE())</f>
        <v>1.0808999980896525</v>
      </c>
      <c r="N3978" s="24">
        <f t="shared" si="310"/>
        <v>3</v>
      </c>
      <c r="O3978" t="str">
        <f t="shared" si="311"/>
        <v>FACTURA</v>
      </c>
      <c r="P3978" t="str">
        <f t="shared" si="312"/>
        <v>2025</v>
      </c>
      <c r="Q3978" t="str">
        <f t="shared" si="313"/>
        <v>03</v>
      </c>
      <c r="R3978" t="str">
        <f>+IFERROR(VLOOKUP(I3978, Listado!A:B, 2, FALSE()), "COMERCIALIZADORA INTERNACIONAL CARIBBEAN EXOTICS S A")</f>
        <v>PEREZ MEJIA MARIA PAULINA</v>
      </c>
      <c r="S3978" s="25">
        <f>+VLOOKUP(E3978, TC!A:D, 2, FALSE())</f>
        <v>4187.72</v>
      </c>
      <c r="T3978" t="str">
        <f t="shared" si="314"/>
        <v>USD</v>
      </c>
    </row>
    <row r="3979" spans="1:20" ht="18.75" hidden="1" customHeight="1" x14ac:dyDescent="0.25">
      <c r="A3979" t="s">
        <v>2406</v>
      </c>
      <c r="B3979" t="s">
        <v>1923</v>
      </c>
      <c r="C3979" t="s">
        <v>1913</v>
      </c>
      <c r="D3979" s="24">
        <v>5837</v>
      </c>
      <c r="E3979" t="s">
        <v>1673</v>
      </c>
      <c r="F3979" t="s">
        <v>128</v>
      </c>
      <c r="G3979" t="s">
        <v>110</v>
      </c>
      <c r="H3979" t="s">
        <v>2554</v>
      </c>
      <c r="I3979" t="s">
        <v>1850</v>
      </c>
      <c r="J3979" t="s">
        <v>1919</v>
      </c>
      <c r="K3979" t="s">
        <v>1928</v>
      </c>
      <c r="L3979" s="24">
        <v>1503.79</v>
      </c>
      <c r="M3979" s="25">
        <f>+VLOOKUP(E3979, TC!A:D, 4, FALSE())</f>
        <v>1.0808999980896525</v>
      </c>
      <c r="N3979" s="24">
        <f t="shared" si="310"/>
        <v>1503.79</v>
      </c>
      <c r="O3979" t="str">
        <f t="shared" si="311"/>
        <v>FACTURA</v>
      </c>
      <c r="P3979" t="str">
        <f t="shared" si="312"/>
        <v>2025</v>
      </c>
      <c r="Q3979" t="str">
        <f t="shared" si="313"/>
        <v>03</v>
      </c>
      <c r="R3979" t="str">
        <f>+IFERROR(VLOOKUP(I3979, Listado!A:B, 2, FALSE()), "COMERCIALIZADORA INTERNACIONAL CARIBBEAN EXOTICS S A")</f>
        <v>PEREZ MEJIA MARIA PAULINA</v>
      </c>
      <c r="S3979" s="25">
        <f>+VLOOKUP(E3979, TC!A:D, 2, FALSE())</f>
        <v>4187.72</v>
      </c>
      <c r="T3979" t="str">
        <f t="shared" si="314"/>
        <v>USD</v>
      </c>
    </row>
    <row r="3980" spans="1:20" ht="18.75" hidden="1" customHeight="1" x14ac:dyDescent="0.25">
      <c r="A3980" t="s">
        <v>2406</v>
      </c>
      <c r="B3980" t="s">
        <v>1923</v>
      </c>
      <c r="C3980" t="s">
        <v>1913</v>
      </c>
      <c r="D3980" s="24">
        <v>5837</v>
      </c>
      <c r="E3980" t="s">
        <v>1673</v>
      </c>
      <c r="F3980" t="s">
        <v>128</v>
      </c>
      <c r="G3980" t="s">
        <v>110</v>
      </c>
      <c r="H3980" t="s">
        <v>2554</v>
      </c>
      <c r="I3980" t="s">
        <v>1850</v>
      </c>
      <c r="J3980" t="s">
        <v>1919</v>
      </c>
      <c r="K3980" t="s">
        <v>53</v>
      </c>
      <c r="L3980" s="24">
        <v>237.5</v>
      </c>
      <c r="M3980" s="25">
        <f>+VLOOKUP(E3980, TC!A:D, 4, FALSE())</f>
        <v>1.0808999980896525</v>
      </c>
      <c r="N3980" s="24">
        <f t="shared" si="310"/>
        <v>237.5</v>
      </c>
      <c r="O3980" t="str">
        <f t="shared" si="311"/>
        <v>FACTURA</v>
      </c>
      <c r="P3980" t="str">
        <f t="shared" si="312"/>
        <v>2025</v>
      </c>
      <c r="Q3980" t="str">
        <f t="shared" si="313"/>
        <v>03</v>
      </c>
      <c r="R3980" t="str">
        <f>+IFERROR(VLOOKUP(I3980, Listado!A:B, 2, FALSE()), "COMERCIALIZADORA INTERNACIONAL CARIBBEAN EXOTICS S A")</f>
        <v>PEREZ MEJIA MARIA PAULINA</v>
      </c>
      <c r="S3980" s="25">
        <f>+VLOOKUP(E3980, TC!A:D, 2, FALSE())</f>
        <v>4187.72</v>
      </c>
      <c r="T3980" t="str">
        <f t="shared" si="314"/>
        <v>USD</v>
      </c>
    </row>
    <row r="3981" spans="1:20" ht="18.75" hidden="1" customHeight="1" x14ac:dyDescent="0.25">
      <c r="A3981" t="s">
        <v>2406</v>
      </c>
      <c r="B3981" t="s">
        <v>1923</v>
      </c>
      <c r="C3981" t="s">
        <v>1913</v>
      </c>
      <c r="D3981" s="24">
        <v>5837</v>
      </c>
      <c r="E3981" t="s">
        <v>1673</v>
      </c>
      <c r="F3981" t="s">
        <v>128</v>
      </c>
      <c r="G3981" t="s">
        <v>110</v>
      </c>
      <c r="H3981" t="s">
        <v>2554</v>
      </c>
      <c r="I3981" t="s">
        <v>1850</v>
      </c>
      <c r="J3981" t="s">
        <v>1919</v>
      </c>
      <c r="K3981" t="s">
        <v>9</v>
      </c>
      <c r="L3981" s="24">
        <v>2925.6</v>
      </c>
      <c r="M3981" s="25">
        <f>+VLOOKUP(E3981, TC!A:D, 4, FALSE())</f>
        <v>1.0808999980896525</v>
      </c>
      <c r="N3981" s="24">
        <f t="shared" si="310"/>
        <v>2925.6</v>
      </c>
      <c r="O3981" t="str">
        <f t="shared" si="311"/>
        <v>FACTURA</v>
      </c>
      <c r="P3981" t="str">
        <f t="shared" si="312"/>
        <v>2025</v>
      </c>
      <c r="Q3981" t="str">
        <f t="shared" si="313"/>
        <v>03</v>
      </c>
      <c r="R3981" t="str">
        <f>+IFERROR(VLOOKUP(I3981, Listado!A:B, 2, FALSE()), "COMERCIALIZADORA INTERNACIONAL CARIBBEAN EXOTICS S A")</f>
        <v>PEREZ MEJIA MARIA PAULINA</v>
      </c>
      <c r="S3981" s="25">
        <f>+VLOOKUP(E3981, TC!A:D, 2, FALSE())</f>
        <v>4187.72</v>
      </c>
      <c r="T3981" t="str">
        <f t="shared" si="314"/>
        <v>USD</v>
      </c>
    </row>
    <row r="3982" spans="1:20" ht="18.75" hidden="1" customHeight="1" x14ac:dyDescent="0.25">
      <c r="A3982" t="s">
        <v>2406</v>
      </c>
      <c r="B3982" t="s">
        <v>5</v>
      </c>
      <c r="C3982" t="s">
        <v>1913</v>
      </c>
      <c r="D3982" s="24">
        <v>11353</v>
      </c>
      <c r="E3982" t="s">
        <v>1673</v>
      </c>
      <c r="F3982" t="s">
        <v>99</v>
      </c>
      <c r="G3982" t="s">
        <v>1914</v>
      </c>
      <c r="I3982" t="s">
        <v>1841</v>
      </c>
      <c r="J3982" t="s">
        <v>1915</v>
      </c>
      <c r="K3982" t="s">
        <v>2022</v>
      </c>
      <c r="L3982" s="24">
        <v>50370</v>
      </c>
      <c r="M3982" s="25">
        <f>+VLOOKUP(E3982, TC!A:D, 4, FALSE())</f>
        <v>1.0808999980896525</v>
      </c>
      <c r="N3982" s="24">
        <f t="shared" si="310"/>
        <v>50370</v>
      </c>
      <c r="O3982" t="str">
        <f t="shared" si="311"/>
        <v>FACTURA</v>
      </c>
      <c r="P3982" t="str">
        <f t="shared" si="312"/>
        <v>2025</v>
      </c>
      <c r="Q3982" t="str">
        <f t="shared" si="313"/>
        <v>03</v>
      </c>
      <c r="R3982" t="str">
        <f>+IFERROR(VLOOKUP(I3982, Listado!A:B, 2, FALSE()), "COMERCIALIZADORA INTERNACIONAL CARIBBEAN EXOTICS S A")</f>
        <v>LONDOÑO ECHEVERRI ALEJANDRA</v>
      </c>
      <c r="S3982" s="25">
        <f>+VLOOKUP(E3982, TC!A:D, 2, FALSE())</f>
        <v>4187.72</v>
      </c>
      <c r="T3982" t="str">
        <f t="shared" si="314"/>
        <v>COP</v>
      </c>
    </row>
    <row r="3983" spans="1:20" ht="18.75" hidden="1" customHeight="1" x14ac:dyDescent="0.25">
      <c r="A3983" t="s">
        <v>2406</v>
      </c>
      <c r="B3983" t="s">
        <v>5</v>
      </c>
      <c r="C3983" t="s">
        <v>1913</v>
      </c>
      <c r="D3983" s="24">
        <v>11353</v>
      </c>
      <c r="E3983" t="s">
        <v>1673</v>
      </c>
      <c r="F3983" t="s">
        <v>99</v>
      </c>
      <c r="G3983" t="s">
        <v>1914</v>
      </c>
      <c r="I3983" t="s">
        <v>1841</v>
      </c>
      <c r="J3983" t="s">
        <v>1915</v>
      </c>
      <c r="K3983" t="s">
        <v>2022</v>
      </c>
      <c r="L3983" s="24">
        <v>78200</v>
      </c>
      <c r="M3983" s="25">
        <f>+VLOOKUP(E3983, TC!A:D, 4, FALSE())</f>
        <v>1.0808999980896525</v>
      </c>
      <c r="N3983" s="24">
        <f t="shared" si="310"/>
        <v>78200</v>
      </c>
      <c r="O3983" t="str">
        <f t="shared" si="311"/>
        <v>FACTURA</v>
      </c>
      <c r="P3983" t="str">
        <f t="shared" si="312"/>
        <v>2025</v>
      </c>
      <c r="Q3983" t="str">
        <f t="shared" si="313"/>
        <v>03</v>
      </c>
      <c r="R3983" t="str">
        <f>+IFERROR(VLOOKUP(I3983, Listado!A:B, 2, FALSE()), "COMERCIALIZADORA INTERNACIONAL CARIBBEAN EXOTICS S A")</f>
        <v>LONDOÑO ECHEVERRI ALEJANDRA</v>
      </c>
      <c r="S3983" s="25">
        <f>+VLOOKUP(E3983, TC!A:D, 2, FALSE())</f>
        <v>4187.72</v>
      </c>
      <c r="T3983" t="str">
        <f t="shared" si="314"/>
        <v>COP</v>
      </c>
    </row>
    <row r="3984" spans="1:20" ht="18.75" hidden="1" customHeight="1" x14ac:dyDescent="0.25">
      <c r="A3984" t="s">
        <v>2406</v>
      </c>
      <c r="B3984" t="s">
        <v>5</v>
      </c>
      <c r="C3984" t="s">
        <v>1913</v>
      </c>
      <c r="D3984" s="24">
        <v>11353</v>
      </c>
      <c r="E3984" t="s">
        <v>1673</v>
      </c>
      <c r="F3984" t="s">
        <v>99</v>
      </c>
      <c r="G3984" t="s">
        <v>1914</v>
      </c>
      <c r="I3984" t="s">
        <v>1841</v>
      </c>
      <c r="J3984" t="s">
        <v>1915</v>
      </c>
      <c r="K3984" t="s">
        <v>2022</v>
      </c>
      <c r="L3984" s="24">
        <v>22080</v>
      </c>
      <c r="M3984" s="25">
        <f>+VLOOKUP(E3984, TC!A:D, 4, FALSE())</f>
        <v>1.0808999980896525</v>
      </c>
      <c r="N3984" s="24">
        <f t="shared" si="310"/>
        <v>22080</v>
      </c>
      <c r="O3984" t="str">
        <f t="shared" si="311"/>
        <v>FACTURA</v>
      </c>
      <c r="P3984" t="str">
        <f t="shared" si="312"/>
        <v>2025</v>
      </c>
      <c r="Q3984" t="str">
        <f t="shared" si="313"/>
        <v>03</v>
      </c>
      <c r="R3984" t="str">
        <f>+IFERROR(VLOOKUP(I3984, Listado!A:B, 2, FALSE()), "COMERCIALIZADORA INTERNACIONAL CARIBBEAN EXOTICS S A")</f>
        <v>LONDOÑO ECHEVERRI ALEJANDRA</v>
      </c>
      <c r="S3984" s="25">
        <f>+VLOOKUP(E3984, TC!A:D, 2, FALSE())</f>
        <v>4187.72</v>
      </c>
      <c r="T3984" t="str">
        <f t="shared" si="314"/>
        <v>COP</v>
      </c>
    </row>
    <row r="3985" spans="1:20" ht="18.75" hidden="1" customHeight="1" x14ac:dyDescent="0.25">
      <c r="A3985" t="s">
        <v>2406</v>
      </c>
      <c r="B3985" t="s">
        <v>5</v>
      </c>
      <c r="C3985" t="s">
        <v>1913</v>
      </c>
      <c r="D3985" s="24">
        <v>11353</v>
      </c>
      <c r="E3985" t="s">
        <v>1673</v>
      </c>
      <c r="F3985" t="s">
        <v>99</v>
      </c>
      <c r="G3985" t="s">
        <v>1914</v>
      </c>
      <c r="I3985" t="s">
        <v>1841</v>
      </c>
      <c r="J3985" t="s">
        <v>1915</v>
      </c>
      <c r="K3985" t="s">
        <v>2022</v>
      </c>
      <c r="L3985" s="24">
        <v>5060</v>
      </c>
      <c r="M3985" s="25">
        <f>+VLOOKUP(E3985, TC!A:D, 4, FALSE())</f>
        <v>1.0808999980896525</v>
      </c>
      <c r="N3985" s="24">
        <f t="shared" si="310"/>
        <v>5060</v>
      </c>
      <c r="O3985" t="str">
        <f t="shared" si="311"/>
        <v>FACTURA</v>
      </c>
      <c r="P3985" t="str">
        <f t="shared" si="312"/>
        <v>2025</v>
      </c>
      <c r="Q3985" t="str">
        <f t="shared" si="313"/>
        <v>03</v>
      </c>
      <c r="R3985" t="str">
        <f>+IFERROR(VLOOKUP(I3985, Listado!A:B, 2, FALSE()), "COMERCIALIZADORA INTERNACIONAL CARIBBEAN EXOTICS S A")</f>
        <v>LONDOÑO ECHEVERRI ALEJANDRA</v>
      </c>
      <c r="S3985" s="25">
        <f>+VLOOKUP(E3985, TC!A:D, 2, FALSE())</f>
        <v>4187.72</v>
      </c>
      <c r="T3985" t="str">
        <f t="shared" si="314"/>
        <v>COP</v>
      </c>
    </row>
    <row r="3986" spans="1:20" ht="18.75" hidden="1" customHeight="1" x14ac:dyDescent="0.25">
      <c r="A3986" t="s">
        <v>2406</v>
      </c>
      <c r="B3986" t="s">
        <v>5</v>
      </c>
      <c r="C3986" t="s">
        <v>1913</v>
      </c>
      <c r="D3986" s="24">
        <v>11353</v>
      </c>
      <c r="E3986" t="s">
        <v>1673</v>
      </c>
      <c r="F3986" t="s">
        <v>99</v>
      </c>
      <c r="G3986" t="s">
        <v>1914</v>
      </c>
      <c r="I3986" t="s">
        <v>1841</v>
      </c>
      <c r="J3986" t="s">
        <v>1915</v>
      </c>
      <c r="K3986" t="s">
        <v>2022</v>
      </c>
      <c r="L3986" s="24">
        <v>47380</v>
      </c>
      <c r="M3986" s="25">
        <f>+VLOOKUP(E3986, TC!A:D, 4, FALSE())</f>
        <v>1.0808999980896525</v>
      </c>
      <c r="N3986" s="24">
        <f t="shared" si="310"/>
        <v>47380</v>
      </c>
      <c r="O3986" t="str">
        <f t="shared" si="311"/>
        <v>FACTURA</v>
      </c>
      <c r="P3986" t="str">
        <f t="shared" si="312"/>
        <v>2025</v>
      </c>
      <c r="Q3986" t="str">
        <f t="shared" si="313"/>
        <v>03</v>
      </c>
      <c r="R3986" t="str">
        <f>+IFERROR(VLOOKUP(I3986, Listado!A:B, 2, FALSE()), "COMERCIALIZADORA INTERNACIONAL CARIBBEAN EXOTICS S A")</f>
        <v>LONDOÑO ECHEVERRI ALEJANDRA</v>
      </c>
      <c r="S3986" s="25">
        <f>+VLOOKUP(E3986, TC!A:D, 2, FALSE())</f>
        <v>4187.72</v>
      </c>
      <c r="T3986" t="str">
        <f t="shared" si="314"/>
        <v>COP</v>
      </c>
    </row>
    <row r="3987" spans="1:20" ht="18.75" hidden="1" customHeight="1" x14ac:dyDescent="0.25">
      <c r="A3987" t="s">
        <v>2406</v>
      </c>
      <c r="B3987" t="s">
        <v>5</v>
      </c>
      <c r="C3987" t="s">
        <v>1913</v>
      </c>
      <c r="D3987" s="24">
        <v>11353</v>
      </c>
      <c r="E3987" t="s">
        <v>1673</v>
      </c>
      <c r="F3987" t="s">
        <v>99</v>
      </c>
      <c r="G3987" t="s">
        <v>1914</v>
      </c>
      <c r="I3987" t="s">
        <v>1841</v>
      </c>
      <c r="J3987" t="s">
        <v>1915</v>
      </c>
      <c r="K3987" t="s">
        <v>2022</v>
      </c>
      <c r="L3987" s="24">
        <v>25530</v>
      </c>
      <c r="M3987" s="25">
        <f>+VLOOKUP(E3987, TC!A:D, 4, FALSE())</f>
        <v>1.0808999980896525</v>
      </c>
      <c r="N3987" s="24">
        <f t="shared" si="310"/>
        <v>25530</v>
      </c>
      <c r="O3987" t="str">
        <f t="shared" si="311"/>
        <v>FACTURA</v>
      </c>
      <c r="P3987" t="str">
        <f t="shared" si="312"/>
        <v>2025</v>
      </c>
      <c r="Q3987" t="str">
        <f t="shared" si="313"/>
        <v>03</v>
      </c>
      <c r="R3987" t="str">
        <f>+IFERROR(VLOOKUP(I3987, Listado!A:B, 2, FALSE()), "COMERCIALIZADORA INTERNACIONAL CARIBBEAN EXOTICS S A")</f>
        <v>LONDOÑO ECHEVERRI ALEJANDRA</v>
      </c>
      <c r="S3987" s="25">
        <f>+VLOOKUP(E3987, TC!A:D, 2, FALSE())</f>
        <v>4187.72</v>
      </c>
      <c r="T3987" t="str">
        <f t="shared" si="314"/>
        <v>COP</v>
      </c>
    </row>
    <row r="3988" spans="1:20" ht="18.75" hidden="1" customHeight="1" x14ac:dyDescent="0.25">
      <c r="A3988" t="s">
        <v>2406</v>
      </c>
      <c r="B3988" t="s">
        <v>5</v>
      </c>
      <c r="C3988" t="s">
        <v>1913</v>
      </c>
      <c r="D3988" s="24">
        <v>11353</v>
      </c>
      <c r="E3988" t="s">
        <v>1673</v>
      </c>
      <c r="F3988" t="s">
        <v>99</v>
      </c>
      <c r="G3988" t="s">
        <v>1914</v>
      </c>
      <c r="I3988" t="s">
        <v>1841</v>
      </c>
      <c r="J3988" t="s">
        <v>1915</v>
      </c>
      <c r="K3988" t="s">
        <v>2022</v>
      </c>
      <c r="L3988" s="24">
        <v>288420</v>
      </c>
      <c r="M3988" s="25">
        <f>+VLOOKUP(E3988, TC!A:D, 4, FALSE())</f>
        <v>1.0808999980896525</v>
      </c>
      <c r="N3988" s="24">
        <f t="shared" si="310"/>
        <v>288420</v>
      </c>
      <c r="O3988" t="str">
        <f t="shared" si="311"/>
        <v>FACTURA</v>
      </c>
      <c r="P3988" t="str">
        <f t="shared" si="312"/>
        <v>2025</v>
      </c>
      <c r="Q3988" t="str">
        <f t="shared" si="313"/>
        <v>03</v>
      </c>
      <c r="R3988" t="str">
        <f>+IFERROR(VLOOKUP(I3988, Listado!A:B, 2, FALSE()), "COMERCIALIZADORA INTERNACIONAL CARIBBEAN EXOTICS S A")</f>
        <v>LONDOÑO ECHEVERRI ALEJANDRA</v>
      </c>
      <c r="S3988" s="25">
        <f>+VLOOKUP(E3988, TC!A:D, 2, FALSE())</f>
        <v>4187.72</v>
      </c>
      <c r="T3988" t="str">
        <f t="shared" si="314"/>
        <v>COP</v>
      </c>
    </row>
    <row r="3989" spans="1:20" ht="18.75" hidden="1" customHeight="1" x14ac:dyDescent="0.25">
      <c r="A3989" t="s">
        <v>2406</v>
      </c>
      <c r="B3989" t="s">
        <v>1923</v>
      </c>
      <c r="C3989" t="s">
        <v>1913</v>
      </c>
      <c r="D3989" s="24">
        <v>5838</v>
      </c>
      <c r="E3989" t="s">
        <v>1673</v>
      </c>
      <c r="F3989" t="s">
        <v>128</v>
      </c>
      <c r="G3989" t="s">
        <v>110</v>
      </c>
      <c r="H3989" t="s">
        <v>2556</v>
      </c>
      <c r="I3989" t="s">
        <v>1851</v>
      </c>
      <c r="J3989" t="s">
        <v>1940</v>
      </c>
      <c r="K3989" t="s">
        <v>2069</v>
      </c>
      <c r="L3989" s="24">
        <v>504.72</v>
      </c>
      <c r="M3989" s="25">
        <f>+VLOOKUP(E3989, TC!A:D, 4, FALSE())</f>
        <v>1.0808999980896525</v>
      </c>
      <c r="N3989" s="24">
        <f t="shared" si="310"/>
        <v>504.72</v>
      </c>
      <c r="O3989" t="str">
        <f t="shared" si="311"/>
        <v>FACTURA</v>
      </c>
      <c r="P3989" t="str">
        <f t="shared" si="312"/>
        <v>2025</v>
      </c>
      <c r="Q3989" t="str">
        <f t="shared" si="313"/>
        <v>03</v>
      </c>
      <c r="R3989" t="str">
        <f>+IFERROR(VLOOKUP(I3989, Listado!A:B, 2, FALSE()), "COMERCIALIZADORA INTERNACIONAL CARIBBEAN EXOTICS S A")</f>
        <v>PEREZ MEJIA MARIA PAULINA</v>
      </c>
      <c r="S3989" s="25">
        <f>+VLOOKUP(E3989, TC!A:D, 2, FALSE())</f>
        <v>4187.72</v>
      </c>
      <c r="T3989" t="str">
        <f t="shared" si="314"/>
        <v>USD</v>
      </c>
    </row>
    <row r="3990" spans="1:20" ht="18.75" hidden="1" customHeight="1" x14ac:dyDescent="0.25">
      <c r="A3990" t="s">
        <v>2406</v>
      </c>
      <c r="B3990" t="s">
        <v>1923</v>
      </c>
      <c r="C3990" t="s">
        <v>1913</v>
      </c>
      <c r="D3990" s="24">
        <v>5838</v>
      </c>
      <c r="E3990" t="s">
        <v>1673</v>
      </c>
      <c r="F3990" t="s">
        <v>128</v>
      </c>
      <c r="G3990" t="s">
        <v>110</v>
      </c>
      <c r="H3990" t="s">
        <v>2556</v>
      </c>
      <c r="I3990" t="s">
        <v>1851</v>
      </c>
      <c r="J3990" t="s">
        <v>1940</v>
      </c>
      <c r="K3990" t="s">
        <v>1941</v>
      </c>
      <c r="L3990" s="24">
        <v>220</v>
      </c>
      <c r="M3990" s="25">
        <f>+VLOOKUP(E3990, TC!A:D, 4, FALSE())</f>
        <v>1.0808999980896525</v>
      </c>
      <c r="N3990" s="24">
        <f t="shared" si="310"/>
        <v>220</v>
      </c>
      <c r="O3990" t="str">
        <f t="shared" si="311"/>
        <v>FACTURA</v>
      </c>
      <c r="P3990" t="str">
        <f t="shared" si="312"/>
        <v>2025</v>
      </c>
      <c r="Q3990" t="str">
        <f t="shared" si="313"/>
        <v>03</v>
      </c>
      <c r="R3990" t="str">
        <f>+IFERROR(VLOOKUP(I3990, Listado!A:B, 2, FALSE()), "COMERCIALIZADORA INTERNACIONAL CARIBBEAN EXOTICS S A")</f>
        <v>PEREZ MEJIA MARIA PAULINA</v>
      </c>
      <c r="S3990" s="25">
        <f>+VLOOKUP(E3990, TC!A:D, 2, FALSE())</f>
        <v>4187.72</v>
      </c>
      <c r="T3990" t="str">
        <f t="shared" si="314"/>
        <v>USD</v>
      </c>
    </row>
    <row r="3991" spans="1:20" ht="18.75" hidden="1" customHeight="1" x14ac:dyDescent="0.25">
      <c r="A3991" t="s">
        <v>2406</v>
      </c>
      <c r="B3991" t="s">
        <v>1923</v>
      </c>
      <c r="C3991" t="s">
        <v>1913</v>
      </c>
      <c r="D3991" s="24">
        <v>5838</v>
      </c>
      <c r="E3991" t="s">
        <v>1673</v>
      </c>
      <c r="F3991" t="s">
        <v>128</v>
      </c>
      <c r="G3991" t="s">
        <v>110</v>
      </c>
      <c r="H3991" t="s">
        <v>2556</v>
      </c>
      <c r="I3991" t="s">
        <v>1851</v>
      </c>
      <c r="J3991" t="s">
        <v>1940</v>
      </c>
      <c r="K3991" t="s">
        <v>2070</v>
      </c>
      <c r="L3991" s="24">
        <v>320.64</v>
      </c>
      <c r="M3991" s="25">
        <f>+VLOOKUP(E3991, TC!A:D, 4, FALSE())</f>
        <v>1.0808999980896525</v>
      </c>
      <c r="N3991" s="24">
        <f t="shared" si="310"/>
        <v>320.64</v>
      </c>
      <c r="O3991" t="str">
        <f t="shared" si="311"/>
        <v>FACTURA</v>
      </c>
      <c r="P3991" t="str">
        <f t="shared" si="312"/>
        <v>2025</v>
      </c>
      <c r="Q3991" t="str">
        <f t="shared" si="313"/>
        <v>03</v>
      </c>
      <c r="R3991" t="str">
        <f>+IFERROR(VLOOKUP(I3991, Listado!A:B, 2, FALSE()), "COMERCIALIZADORA INTERNACIONAL CARIBBEAN EXOTICS S A")</f>
        <v>PEREZ MEJIA MARIA PAULINA</v>
      </c>
      <c r="S3991" s="25">
        <f>+VLOOKUP(E3991, TC!A:D, 2, FALSE())</f>
        <v>4187.72</v>
      </c>
      <c r="T3991" t="str">
        <f t="shared" si="314"/>
        <v>USD</v>
      </c>
    </row>
    <row r="3992" spans="1:20" ht="18.75" hidden="1" customHeight="1" x14ac:dyDescent="0.25">
      <c r="A3992" t="s">
        <v>2406</v>
      </c>
      <c r="B3992" t="s">
        <v>1923</v>
      </c>
      <c r="C3992" t="s">
        <v>1913</v>
      </c>
      <c r="D3992" s="24">
        <v>5838</v>
      </c>
      <c r="E3992" t="s">
        <v>1673</v>
      </c>
      <c r="F3992" t="s">
        <v>128</v>
      </c>
      <c r="G3992" t="s">
        <v>110</v>
      </c>
      <c r="H3992" t="s">
        <v>2556</v>
      </c>
      <c r="I3992" t="s">
        <v>1851</v>
      </c>
      <c r="J3992" t="s">
        <v>1940</v>
      </c>
      <c r="K3992" t="s">
        <v>1942</v>
      </c>
      <c r="L3992" s="24">
        <v>2445</v>
      </c>
      <c r="M3992" s="25">
        <f>+VLOOKUP(E3992, TC!A:D, 4, FALSE())</f>
        <v>1.0808999980896525</v>
      </c>
      <c r="N3992" s="24">
        <f t="shared" si="310"/>
        <v>2445</v>
      </c>
      <c r="O3992" t="str">
        <f t="shared" si="311"/>
        <v>FACTURA</v>
      </c>
      <c r="P3992" t="str">
        <f t="shared" si="312"/>
        <v>2025</v>
      </c>
      <c r="Q3992" t="str">
        <f t="shared" si="313"/>
        <v>03</v>
      </c>
      <c r="R3992" t="str">
        <f>+IFERROR(VLOOKUP(I3992, Listado!A:B, 2, FALSE()), "COMERCIALIZADORA INTERNACIONAL CARIBBEAN EXOTICS S A")</f>
        <v>PEREZ MEJIA MARIA PAULINA</v>
      </c>
      <c r="S3992" s="25">
        <f>+VLOOKUP(E3992, TC!A:D, 2, FALSE())</f>
        <v>4187.72</v>
      </c>
      <c r="T3992" t="str">
        <f t="shared" si="314"/>
        <v>USD</v>
      </c>
    </row>
    <row r="3993" spans="1:20" ht="18.75" hidden="1" customHeight="1" x14ac:dyDescent="0.25">
      <c r="A3993" t="s">
        <v>2406</v>
      </c>
      <c r="B3993" t="s">
        <v>1923</v>
      </c>
      <c r="C3993" t="s">
        <v>1913</v>
      </c>
      <c r="D3993" s="24">
        <v>5838</v>
      </c>
      <c r="E3993" t="s">
        <v>1673</v>
      </c>
      <c r="F3993" t="s">
        <v>128</v>
      </c>
      <c r="G3993" t="s">
        <v>110</v>
      </c>
      <c r="H3993" t="s">
        <v>2556</v>
      </c>
      <c r="I3993" t="s">
        <v>1851</v>
      </c>
      <c r="J3993" t="s">
        <v>1940</v>
      </c>
      <c r="K3993" t="s">
        <v>2016</v>
      </c>
      <c r="L3993" s="24">
        <v>1000</v>
      </c>
      <c r="M3993" s="25">
        <f>+VLOOKUP(E3993, TC!A:D, 4, FALSE())</f>
        <v>1.0808999980896525</v>
      </c>
      <c r="N3993" s="24">
        <f t="shared" si="310"/>
        <v>1000</v>
      </c>
      <c r="O3993" t="str">
        <f t="shared" si="311"/>
        <v>FACTURA</v>
      </c>
      <c r="P3993" t="str">
        <f t="shared" si="312"/>
        <v>2025</v>
      </c>
      <c r="Q3993" t="str">
        <f t="shared" si="313"/>
        <v>03</v>
      </c>
      <c r="R3993" t="str">
        <f>+IFERROR(VLOOKUP(I3993, Listado!A:B, 2, FALSE()), "COMERCIALIZADORA INTERNACIONAL CARIBBEAN EXOTICS S A")</f>
        <v>PEREZ MEJIA MARIA PAULINA</v>
      </c>
      <c r="S3993" s="25">
        <f>+VLOOKUP(E3993, TC!A:D, 2, FALSE())</f>
        <v>4187.72</v>
      </c>
      <c r="T3993" t="str">
        <f t="shared" si="314"/>
        <v>USD</v>
      </c>
    </row>
    <row r="3994" spans="1:20" ht="18.75" hidden="1" customHeight="1" x14ac:dyDescent="0.25">
      <c r="A3994" t="s">
        <v>2406</v>
      </c>
      <c r="B3994" t="s">
        <v>5</v>
      </c>
      <c r="C3994" t="s">
        <v>1970</v>
      </c>
      <c r="D3994" s="24">
        <v>2262</v>
      </c>
      <c r="E3994" t="s">
        <v>1673</v>
      </c>
      <c r="F3994" t="s">
        <v>1924</v>
      </c>
      <c r="G3994" t="s">
        <v>108</v>
      </c>
      <c r="H3994" t="s">
        <v>2557</v>
      </c>
      <c r="I3994" t="s">
        <v>1873</v>
      </c>
      <c r="J3994" t="s">
        <v>1962</v>
      </c>
      <c r="K3994" t="s">
        <v>46</v>
      </c>
      <c r="L3994" s="24">
        <v>-1407.3</v>
      </c>
      <c r="M3994" s="25">
        <f>+VLOOKUP(E3994, TC!A:D, 4, FALSE())</f>
        <v>1.0808999980896525</v>
      </c>
      <c r="N3994" s="24">
        <f t="shared" si="310"/>
        <v>-1521.150567311568</v>
      </c>
      <c r="O3994" t="str">
        <f t="shared" si="311"/>
        <v>NOTAS</v>
      </c>
      <c r="P3994" t="str">
        <f t="shared" si="312"/>
        <v>2025</v>
      </c>
      <c r="Q3994" t="str">
        <f t="shared" si="313"/>
        <v>03</v>
      </c>
      <c r="R3994" t="str">
        <f>+IFERROR(VLOOKUP(I3994, Listado!A:B, 2, FALSE()), "COMERCIALIZADORA INTERNACIONAL CARIBBEAN EXOTICS S A")</f>
        <v>PIEDRAHITA PEREZ MARIANA</v>
      </c>
      <c r="S3994" s="25">
        <f>+VLOOKUP(E3994, TC!A:D, 2, FALSE())</f>
        <v>4187.72</v>
      </c>
      <c r="T3994" t="str">
        <f t="shared" si="314"/>
        <v>EUR</v>
      </c>
    </row>
    <row r="3995" spans="1:20" ht="18.75" hidden="1" customHeight="1" x14ac:dyDescent="0.25">
      <c r="A3995" t="s">
        <v>2406</v>
      </c>
      <c r="B3995" t="s">
        <v>5</v>
      </c>
      <c r="C3995" t="s">
        <v>1970</v>
      </c>
      <c r="D3995" s="24">
        <v>2263</v>
      </c>
      <c r="E3995" t="s">
        <v>1673</v>
      </c>
      <c r="F3995" t="s">
        <v>128</v>
      </c>
      <c r="G3995" t="s">
        <v>110</v>
      </c>
      <c r="H3995" t="s">
        <v>2012</v>
      </c>
      <c r="I3995" t="s">
        <v>1851</v>
      </c>
      <c r="J3995" t="s">
        <v>1940</v>
      </c>
      <c r="K3995" t="s">
        <v>42</v>
      </c>
      <c r="L3995" s="24">
        <v>-724.4</v>
      </c>
      <c r="M3995" s="25">
        <f>+VLOOKUP(E3995, TC!A:D, 4, FALSE())</f>
        <v>1.0808999980896525</v>
      </c>
      <c r="N3995" s="24">
        <f t="shared" si="310"/>
        <v>-724.4</v>
      </c>
      <c r="O3995" t="str">
        <f t="shared" si="311"/>
        <v>NOTAS</v>
      </c>
      <c r="P3995" t="str">
        <f t="shared" si="312"/>
        <v>2025</v>
      </c>
      <c r="Q3995" t="str">
        <f t="shared" si="313"/>
        <v>03</v>
      </c>
      <c r="R3995" t="str">
        <f>+IFERROR(VLOOKUP(I3995, Listado!A:B, 2, FALSE()), "COMERCIALIZADORA INTERNACIONAL CARIBBEAN EXOTICS S A")</f>
        <v>PEREZ MEJIA MARIA PAULINA</v>
      </c>
      <c r="S3995" s="25">
        <f>+VLOOKUP(E3995, TC!A:D, 2, FALSE())</f>
        <v>4187.72</v>
      </c>
      <c r="T3995" t="str">
        <f t="shared" si="314"/>
        <v>USD</v>
      </c>
    </row>
    <row r="3996" spans="1:20" ht="18.75" hidden="1" customHeight="1" x14ac:dyDescent="0.25">
      <c r="A3996" t="s">
        <v>2406</v>
      </c>
      <c r="B3996" t="s">
        <v>1923</v>
      </c>
      <c r="C3996" t="s">
        <v>1913</v>
      </c>
      <c r="D3996" s="24">
        <v>5839</v>
      </c>
      <c r="E3996" t="s">
        <v>1673</v>
      </c>
      <c r="F3996" t="s">
        <v>128</v>
      </c>
      <c r="G3996" t="s">
        <v>110</v>
      </c>
      <c r="H3996" t="s">
        <v>2558</v>
      </c>
      <c r="I3996" t="s">
        <v>1883</v>
      </c>
      <c r="J3996" t="s">
        <v>1984</v>
      </c>
      <c r="K3996" t="s">
        <v>1928</v>
      </c>
      <c r="L3996" s="24">
        <v>2832</v>
      </c>
      <c r="M3996" s="25">
        <f>+VLOOKUP(E3996, TC!A:D, 4, FALSE())</f>
        <v>1.0808999980896525</v>
      </c>
      <c r="N3996" s="24">
        <f t="shared" si="310"/>
        <v>2832</v>
      </c>
      <c r="O3996" t="str">
        <f t="shared" si="311"/>
        <v>FACTURA</v>
      </c>
      <c r="P3996" t="str">
        <f t="shared" si="312"/>
        <v>2025</v>
      </c>
      <c r="Q3996" t="str">
        <f t="shared" si="313"/>
        <v>03</v>
      </c>
      <c r="R3996" t="str">
        <f>+IFERROR(VLOOKUP(I3996, Listado!A:B, 2, FALSE()), "COMERCIALIZADORA INTERNACIONAL CARIBBEAN EXOTICS S A")</f>
        <v>PEREZ MEJIA MARIA PAULINA</v>
      </c>
      <c r="S3996" s="25">
        <f>+VLOOKUP(E3996, TC!A:D, 2, FALSE())</f>
        <v>4187.72</v>
      </c>
      <c r="T3996" t="str">
        <f t="shared" si="314"/>
        <v>USD</v>
      </c>
    </row>
    <row r="3997" spans="1:20" ht="18.75" hidden="1" customHeight="1" x14ac:dyDescent="0.25">
      <c r="A3997" t="s">
        <v>2406</v>
      </c>
      <c r="B3997" t="s">
        <v>1923</v>
      </c>
      <c r="C3997" t="s">
        <v>1913</v>
      </c>
      <c r="D3997" s="24">
        <v>5839</v>
      </c>
      <c r="E3997" t="s">
        <v>1673</v>
      </c>
      <c r="F3997" t="s">
        <v>128</v>
      </c>
      <c r="G3997" t="s">
        <v>110</v>
      </c>
      <c r="H3997" t="s">
        <v>2558</v>
      </c>
      <c r="I3997" t="s">
        <v>1883</v>
      </c>
      <c r="J3997" t="s">
        <v>1984</v>
      </c>
      <c r="K3997" t="s">
        <v>2197</v>
      </c>
      <c r="L3997" s="24">
        <v>1372</v>
      </c>
      <c r="M3997" s="25">
        <f>+VLOOKUP(E3997, TC!A:D, 4, FALSE())</f>
        <v>1.0808999980896525</v>
      </c>
      <c r="N3997" s="24">
        <f t="shared" si="310"/>
        <v>1372</v>
      </c>
      <c r="O3997" t="str">
        <f t="shared" si="311"/>
        <v>FACTURA</v>
      </c>
      <c r="P3997" t="str">
        <f t="shared" si="312"/>
        <v>2025</v>
      </c>
      <c r="Q3997" t="str">
        <f t="shared" si="313"/>
        <v>03</v>
      </c>
      <c r="R3997" t="str">
        <f>+IFERROR(VLOOKUP(I3997, Listado!A:B, 2, FALSE()), "COMERCIALIZADORA INTERNACIONAL CARIBBEAN EXOTICS S A")</f>
        <v>PEREZ MEJIA MARIA PAULINA</v>
      </c>
      <c r="S3997" s="25">
        <f>+VLOOKUP(E3997, TC!A:D, 2, FALSE())</f>
        <v>4187.72</v>
      </c>
      <c r="T3997" t="str">
        <f t="shared" si="314"/>
        <v>USD</v>
      </c>
    </row>
    <row r="3998" spans="1:20" ht="18.75" hidden="1" customHeight="1" x14ac:dyDescent="0.25">
      <c r="A3998" t="s">
        <v>2406</v>
      </c>
      <c r="B3998" t="s">
        <v>1923</v>
      </c>
      <c r="C3998" t="s">
        <v>1913</v>
      </c>
      <c r="D3998" s="24">
        <v>5839</v>
      </c>
      <c r="E3998" t="s">
        <v>1673</v>
      </c>
      <c r="F3998" t="s">
        <v>128</v>
      </c>
      <c r="G3998" t="s">
        <v>110</v>
      </c>
      <c r="H3998" t="s">
        <v>2558</v>
      </c>
      <c r="I3998" t="s">
        <v>1883</v>
      </c>
      <c r="J3998" t="s">
        <v>1984</v>
      </c>
      <c r="K3998" t="s">
        <v>2198</v>
      </c>
      <c r="L3998" s="24">
        <v>1788.8</v>
      </c>
      <c r="M3998" s="25">
        <f>+VLOOKUP(E3998, TC!A:D, 4, FALSE())</f>
        <v>1.0808999980896525</v>
      </c>
      <c r="N3998" s="24">
        <f t="shared" si="310"/>
        <v>1788.8</v>
      </c>
      <c r="O3998" t="str">
        <f t="shared" si="311"/>
        <v>FACTURA</v>
      </c>
      <c r="P3998" t="str">
        <f t="shared" si="312"/>
        <v>2025</v>
      </c>
      <c r="Q3998" t="str">
        <f t="shared" si="313"/>
        <v>03</v>
      </c>
      <c r="R3998" t="str">
        <f>+IFERROR(VLOOKUP(I3998, Listado!A:B, 2, FALSE()), "COMERCIALIZADORA INTERNACIONAL CARIBBEAN EXOTICS S A")</f>
        <v>PEREZ MEJIA MARIA PAULINA</v>
      </c>
      <c r="S3998" s="25">
        <f>+VLOOKUP(E3998, TC!A:D, 2, FALSE())</f>
        <v>4187.72</v>
      </c>
      <c r="T3998" t="str">
        <f t="shared" si="314"/>
        <v>USD</v>
      </c>
    </row>
    <row r="3999" spans="1:20" ht="18.75" hidden="1" customHeight="1" x14ac:dyDescent="0.25">
      <c r="A3999" t="s">
        <v>2406</v>
      </c>
      <c r="B3999" t="s">
        <v>1923</v>
      </c>
      <c r="C3999" t="s">
        <v>1913</v>
      </c>
      <c r="D3999" s="24">
        <v>5839</v>
      </c>
      <c r="E3999" t="s">
        <v>1673</v>
      </c>
      <c r="F3999" t="s">
        <v>128</v>
      </c>
      <c r="G3999" t="s">
        <v>110</v>
      </c>
      <c r="H3999" t="s">
        <v>2558</v>
      </c>
      <c r="I3999" t="s">
        <v>1883</v>
      </c>
      <c r="J3999" t="s">
        <v>1984</v>
      </c>
      <c r="K3999" t="s">
        <v>2382</v>
      </c>
      <c r="L3999" s="24">
        <v>2059.5300000000002</v>
      </c>
      <c r="M3999" s="25">
        <f>+VLOOKUP(E3999, TC!A:D, 4, FALSE())</f>
        <v>1.0808999980896525</v>
      </c>
      <c r="N3999" s="24">
        <f t="shared" si="310"/>
        <v>2059.5300000000002</v>
      </c>
      <c r="O3999" t="str">
        <f t="shared" si="311"/>
        <v>FACTURA</v>
      </c>
      <c r="P3999" t="str">
        <f t="shared" si="312"/>
        <v>2025</v>
      </c>
      <c r="Q3999" t="str">
        <f t="shared" si="313"/>
        <v>03</v>
      </c>
      <c r="R3999" t="str">
        <f>+IFERROR(VLOOKUP(I3999, Listado!A:B, 2, FALSE()), "COMERCIALIZADORA INTERNACIONAL CARIBBEAN EXOTICS S A")</f>
        <v>PEREZ MEJIA MARIA PAULINA</v>
      </c>
      <c r="S3999" s="25">
        <f>+VLOOKUP(E3999, TC!A:D, 2, FALSE())</f>
        <v>4187.72</v>
      </c>
      <c r="T3999" t="str">
        <f t="shared" si="314"/>
        <v>USD</v>
      </c>
    </row>
    <row r="4000" spans="1:20" ht="18.75" hidden="1" customHeight="1" x14ac:dyDescent="0.25">
      <c r="A4000" t="s">
        <v>2406</v>
      </c>
      <c r="B4000" t="s">
        <v>5</v>
      </c>
      <c r="C4000" t="s">
        <v>1970</v>
      </c>
      <c r="D4000" s="24">
        <v>2264</v>
      </c>
      <c r="E4000" t="s">
        <v>1673</v>
      </c>
      <c r="F4000" t="s">
        <v>1924</v>
      </c>
      <c r="G4000" t="s">
        <v>108</v>
      </c>
      <c r="H4000" t="s">
        <v>2042</v>
      </c>
      <c r="I4000" t="s">
        <v>1871</v>
      </c>
      <c r="J4000" t="s">
        <v>1919</v>
      </c>
      <c r="K4000" t="s">
        <v>1992</v>
      </c>
      <c r="L4000" s="24">
        <v>-787.2</v>
      </c>
      <c r="M4000" s="25">
        <f>+VLOOKUP(E4000, TC!A:D, 4, FALSE())</f>
        <v>1.0808999980896525</v>
      </c>
      <c r="N4000" s="24">
        <f t="shared" si="310"/>
        <v>-850.88447849617455</v>
      </c>
      <c r="O4000" t="str">
        <f t="shared" si="311"/>
        <v>NOTAS</v>
      </c>
      <c r="P4000" t="str">
        <f t="shared" si="312"/>
        <v>2025</v>
      </c>
      <c r="Q4000" t="str">
        <f t="shared" si="313"/>
        <v>03</v>
      </c>
      <c r="R4000" t="str">
        <f>+IFERROR(VLOOKUP(I4000, Listado!A:B, 2, FALSE()), "COMERCIALIZADORA INTERNACIONAL CARIBBEAN EXOTICS S A")</f>
        <v>PIEDRAHITA PEREZ MARIANA</v>
      </c>
      <c r="S4000" s="25">
        <f>+VLOOKUP(E4000, TC!A:D, 2, FALSE())</f>
        <v>4187.72</v>
      </c>
      <c r="T4000" t="str">
        <f t="shared" si="314"/>
        <v>EUR</v>
      </c>
    </row>
    <row r="4001" spans="1:20" ht="18.75" hidden="1" customHeight="1" x14ac:dyDescent="0.25">
      <c r="A4001" t="s">
        <v>2406</v>
      </c>
      <c r="B4001" t="s">
        <v>5</v>
      </c>
      <c r="C4001" t="s">
        <v>1970</v>
      </c>
      <c r="D4001" s="24">
        <v>2265</v>
      </c>
      <c r="E4001" t="s">
        <v>1673</v>
      </c>
      <c r="F4001" t="s">
        <v>1924</v>
      </c>
      <c r="G4001" t="s">
        <v>110</v>
      </c>
      <c r="H4001" t="s">
        <v>2012</v>
      </c>
      <c r="I4001" t="s">
        <v>1864</v>
      </c>
      <c r="J4001" t="s">
        <v>1919</v>
      </c>
      <c r="K4001" t="s">
        <v>25</v>
      </c>
      <c r="L4001" s="24">
        <v>-1876</v>
      </c>
      <c r="M4001" s="25">
        <f>+VLOOKUP(E4001, TC!A:D, 4, FALSE())</f>
        <v>1.0808999980896525</v>
      </c>
      <c r="N4001" s="24">
        <f t="shared" si="310"/>
        <v>-2027.7683964161881</v>
      </c>
      <c r="O4001" t="str">
        <f t="shared" si="311"/>
        <v>NOTAS</v>
      </c>
      <c r="P4001" t="str">
        <f t="shared" si="312"/>
        <v>2025</v>
      </c>
      <c r="Q4001" t="str">
        <f t="shared" si="313"/>
        <v>03</v>
      </c>
      <c r="R4001" t="str">
        <f>+IFERROR(VLOOKUP(I4001, Listado!A:B, 2, FALSE()), "COMERCIALIZADORA INTERNACIONAL CARIBBEAN EXOTICS S A")</f>
        <v>PEREZ MEJIA MARIA PAULINA</v>
      </c>
      <c r="S4001" s="25">
        <f>+VLOOKUP(E4001, TC!A:D, 2, FALSE())</f>
        <v>4187.72</v>
      </c>
      <c r="T4001" t="str">
        <f t="shared" si="314"/>
        <v>EUR</v>
      </c>
    </row>
    <row r="4002" spans="1:20" ht="18.75" hidden="1" customHeight="1" x14ac:dyDescent="0.25">
      <c r="A4002" t="s">
        <v>2406</v>
      </c>
      <c r="B4002" t="s">
        <v>5</v>
      </c>
      <c r="C4002" t="s">
        <v>1970</v>
      </c>
      <c r="D4002" s="24">
        <v>2266</v>
      </c>
      <c r="E4002" t="s">
        <v>1673</v>
      </c>
      <c r="F4002" t="s">
        <v>1924</v>
      </c>
      <c r="G4002" t="s">
        <v>108</v>
      </c>
      <c r="H4002" t="s">
        <v>2559</v>
      </c>
      <c r="I4002" t="s">
        <v>1855</v>
      </c>
      <c r="J4002" t="s">
        <v>1987</v>
      </c>
      <c r="K4002" t="s">
        <v>32</v>
      </c>
      <c r="L4002" s="24">
        <v>-109.15</v>
      </c>
      <c r="M4002" s="25">
        <f>+VLOOKUP(E4002, TC!A:D, 4, FALSE())</f>
        <v>1.0808999980896525</v>
      </c>
      <c r="N4002" s="24">
        <f t="shared" si="310"/>
        <v>-117.98023479148559</v>
      </c>
      <c r="O4002" t="str">
        <f t="shared" si="311"/>
        <v>NOTAS</v>
      </c>
      <c r="P4002" t="str">
        <f t="shared" si="312"/>
        <v>2025</v>
      </c>
      <c r="Q4002" t="str">
        <f t="shared" si="313"/>
        <v>03</v>
      </c>
      <c r="R4002" t="str">
        <f>+IFERROR(VLOOKUP(I4002, Listado!A:B, 2, FALSE()), "COMERCIALIZADORA INTERNACIONAL CARIBBEAN EXOTICS S A")</f>
        <v>PIEDRAHITA PEREZ MARIANA</v>
      </c>
      <c r="S4002" s="25">
        <f>+VLOOKUP(E4002, TC!A:D, 2, FALSE())</f>
        <v>4187.72</v>
      </c>
      <c r="T4002" t="str">
        <f t="shared" si="314"/>
        <v>EUR</v>
      </c>
    </row>
    <row r="4003" spans="1:20" ht="18.75" hidden="1" customHeight="1" x14ac:dyDescent="0.25">
      <c r="A4003" t="s">
        <v>2406</v>
      </c>
      <c r="B4003" t="s">
        <v>5</v>
      </c>
      <c r="C4003" t="s">
        <v>1913</v>
      </c>
      <c r="D4003" s="24">
        <v>11354</v>
      </c>
      <c r="E4003" t="s">
        <v>1673</v>
      </c>
      <c r="F4003" t="s">
        <v>99</v>
      </c>
      <c r="G4003" t="s">
        <v>113</v>
      </c>
      <c r="I4003" t="s">
        <v>1846</v>
      </c>
      <c r="J4003" t="s">
        <v>1915</v>
      </c>
      <c r="K4003" t="s">
        <v>2022</v>
      </c>
      <c r="L4003" s="24">
        <v>102480</v>
      </c>
      <c r="M4003" s="25">
        <f>+VLOOKUP(E4003, TC!A:D, 4, FALSE())</f>
        <v>1.0808999980896525</v>
      </c>
      <c r="N4003" s="24">
        <f t="shared" si="310"/>
        <v>102480</v>
      </c>
      <c r="O4003" t="str">
        <f t="shared" si="311"/>
        <v>FACTURA</v>
      </c>
      <c r="P4003" t="str">
        <f t="shared" si="312"/>
        <v>2025</v>
      </c>
      <c r="Q4003" t="str">
        <f t="shared" si="313"/>
        <v>03</v>
      </c>
      <c r="R4003" t="str">
        <f>+IFERROR(VLOOKUP(I4003, Listado!A:B, 2, FALSE()), "COMERCIALIZADORA INTERNACIONAL CARIBBEAN EXOTICS S A")</f>
        <v>LONDOÑO ECHEVERRI ALEJANDRA</v>
      </c>
      <c r="S4003" s="25">
        <f>+VLOOKUP(E4003, TC!A:D, 2, FALSE())</f>
        <v>4187.72</v>
      </c>
      <c r="T4003" t="str">
        <f t="shared" si="314"/>
        <v>COP</v>
      </c>
    </row>
    <row r="4004" spans="1:20" ht="18.75" hidden="1" customHeight="1" x14ac:dyDescent="0.25">
      <c r="A4004" t="s">
        <v>2406</v>
      </c>
      <c r="B4004" t="s">
        <v>5</v>
      </c>
      <c r="C4004" t="s">
        <v>1913</v>
      </c>
      <c r="D4004" s="24">
        <v>11354</v>
      </c>
      <c r="E4004" t="s">
        <v>1673</v>
      </c>
      <c r="F4004" t="s">
        <v>99</v>
      </c>
      <c r="G4004" t="s">
        <v>113</v>
      </c>
      <c r="I4004" t="s">
        <v>1846</v>
      </c>
      <c r="J4004" t="s">
        <v>1915</v>
      </c>
      <c r="K4004" t="s">
        <v>2022</v>
      </c>
      <c r="L4004" s="24">
        <v>214200</v>
      </c>
      <c r="M4004" s="25">
        <f>+VLOOKUP(E4004, TC!A:D, 4, FALSE())</f>
        <v>1.0808999980896525</v>
      </c>
      <c r="N4004" s="24">
        <f t="shared" si="310"/>
        <v>214200</v>
      </c>
      <c r="O4004" t="str">
        <f t="shared" si="311"/>
        <v>FACTURA</v>
      </c>
      <c r="P4004" t="str">
        <f t="shared" si="312"/>
        <v>2025</v>
      </c>
      <c r="Q4004" t="str">
        <f t="shared" si="313"/>
        <v>03</v>
      </c>
      <c r="R4004" t="str">
        <f>+IFERROR(VLOOKUP(I4004, Listado!A:B, 2, FALSE()), "COMERCIALIZADORA INTERNACIONAL CARIBBEAN EXOTICS S A")</f>
        <v>LONDOÑO ECHEVERRI ALEJANDRA</v>
      </c>
      <c r="S4004" s="25">
        <f>+VLOOKUP(E4004, TC!A:D, 2, FALSE())</f>
        <v>4187.72</v>
      </c>
      <c r="T4004" t="str">
        <f t="shared" si="314"/>
        <v>COP</v>
      </c>
    </row>
    <row r="4005" spans="1:20" ht="18.75" hidden="1" customHeight="1" x14ac:dyDescent="0.25">
      <c r="A4005" t="s">
        <v>2406</v>
      </c>
      <c r="B4005" t="s">
        <v>5</v>
      </c>
      <c r="C4005" t="s">
        <v>1913</v>
      </c>
      <c r="D4005" s="24">
        <v>11354</v>
      </c>
      <c r="E4005" t="s">
        <v>1673</v>
      </c>
      <c r="F4005" t="s">
        <v>99</v>
      </c>
      <c r="G4005" t="s">
        <v>113</v>
      </c>
      <c r="I4005" t="s">
        <v>1846</v>
      </c>
      <c r="J4005" t="s">
        <v>1915</v>
      </c>
      <c r="K4005" t="s">
        <v>2022</v>
      </c>
      <c r="L4005" s="24">
        <v>248920</v>
      </c>
      <c r="M4005" s="25">
        <f>+VLOOKUP(E4005, TC!A:D, 4, FALSE())</f>
        <v>1.0808999980896525</v>
      </c>
      <c r="N4005" s="24">
        <f t="shared" si="310"/>
        <v>248920</v>
      </c>
      <c r="O4005" t="str">
        <f t="shared" si="311"/>
        <v>FACTURA</v>
      </c>
      <c r="P4005" t="str">
        <f t="shared" si="312"/>
        <v>2025</v>
      </c>
      <c r="Q4005" t="str">
        <f t="shared" si="313"/>
        <v>03</v>
      </c>
      <c r="R4005" t="str">
        <f>+IFERROR(VLOOKUP(I4005, Listado!A:B, 2, FALSE()), "COMERCIALIZADORA INTERNACIONAL CARIBBEAN EXOTICS S A")</f>
        <v>LONDOÑO ECHEVERRI ALEJANDRA</v>
      </c>
      <c r="S4005" s="25">
        <f>+VLOOKUP(E4005, TC!A:D, 2, FALSE())</f>
        <v>4187.72</v>
      </c>
      <c r="T4005" t="str">
        <f t="shared" si="314"/>
        <v>COP</v>
      </c>
    </row>
    <row r="4006" spans="1:20" ht="18.75" hidden="1" customHeight="1" x14ac:dyDescent="0.25">
      <c r="A4006" t="s">
        <v>2406</v>
      </c>
      <c r="B4006" t="s">
        <v>5</v>
      </c>
      <c r="C4006" t="s">
        <v>1913</v>
      </c>
      <c r="D4006" s="24">
        <v>11354</v>
      </c>
      <c r="E4006" t="s">
        <v>1673</v>
      </c>
      <c r="F4006" t="s">
        <v>99</v>
      </c>
      <c r="G4006" t="s">
        <v>113</v>
      </c>
      <c r="I4006" t="s">
        <v>1846</v>
      </c>
      <c r="J4006" t="s">
        <v>1915</v>
      </c>
      <c r="K4006" t="s">
        <v>2022</v>
      </c>
      <c r="L4006" s="24">
        <v>67200</v>
      </c>
      <c r="M4006" s="25">
        <f>+VLOOKUP(E4006, TC!A:D, 4, FALSE())</f>
        <v>1.0808999980896525</v>
      </c>
      <c r="N4006" s="24">
        <f t="shared" si="310"/>
        <v>67200</v>
      </c>
      <c r="O4006" t="str">
        <f t="shared" si="311"/>
        <v>FACTURA</v>
      </c>
      <c r="P4006" t="str">
        <f t="shared" si="312"/>
        <v>2025</v>
      </c>
      <c r="Q4006" t="str">
        <f t="shared" si="313"/>
        <v>03</v>
      </c>
      <c r="R4006" t="str">
        <f>+IFERROR(VLOOKUP(I4006, Listado!A:B, 2, FALSE()), "COMERCIALIZADORA INTERNACIONAL CARIBBEAN EXOTICS S A")</f>
        <v>LONDOÑO ECHEVERRI ALEJANDRA</v>
      </c>
      <c r="S4006" s="25">
        <f>+VLOOKUP(E4006, TC!A:D, 2, FALSE())</f>
        <v>4187.72</v>
      </c>
      <c r="T4006" t="str">
        <f t="shared" si="314"/>
        <v>COP</v>
      </c>
    </row>
    <row r="4007" spans="1:20" ht="18.75" hidden="1" customHeight="1" x14ac:dyDescent="0.25">
      <c r="A4007" t="s">
        <v>2406</v>
      </c>
      <c r="B4007" t="s">
        <v>5</v>
      </c>
      <c r="C4007" t="s">
        <v>1913</v>
      </c>
      <c r="D4007" s="24">
        <v>11354</v>
      </c>
      <c r="E4007" t="s">
        <v>1673</v>
      </c>
      <c r="F4007" t="s">
        <v>99</v>
      </c>
      <c r="G4007" t="s">
        <v>113</v>
      </c>
      <c r="I4007" t="s">
        <v>1846</v>
      </c>
      <c r="J4007" t="s">
        <v>1915</v>
      </c>
      <c r="K4007" t="s">
        <v>2022</v>
      </c>
      <c r="L4007" s="24">
        <v>16800</v>
      </c>
      <c r="M4007" s="25">
        <f>+VLOOKUP(E4007, TC!A:D, 4, FALSE())</f>
        <v>1.0808999980896525</v>
      </c>
      <c r="N4007" s="24">
        <f t="shared" si="310"/>
        <v>16800</v>
      </c>
      <c r="O4007" t="str">
        <f t="shared" si="311"/>
        <v>FACTURA</v>
      </c>
      <c r="P4007" t="str">
        <f t="shared" si="312"/>
        <v>2025</v>
      </c>
      <c r="Q4007" t="str">
        <f t="shared" si="313"/>
        <v>03</v>
      </c>
      <c r="R4007" t="str">
        <f>+IFERROR(VLOOKUP(I4007, Listado!A:B, 2, FALSE()), "COMERCIALIZADORA INTERNACIONAL CARIBBEAN EXOTICS S A")</f>
        <v>LONDOÑO ECHEVERRI ALEJANDRA</v>
      </c>
      <c r="S4007" s="25">
        <f>+VLOOKUP(E4007, TC!A:D, 2, FALSE())</f>
        <v>4187.72</v>
      </c>
      <c r="T4007" t="str">
        <f t="shared" si="314"/>
        <v>COP</v>
      </c>
    </row>
    <row r="4008" spans="1:20" ht="18.75" hidden="1" customHeight="1" x14ac:dyDescent="0.25">
      <c r="A4008" t="s">
        <v>2406</v>
      </c>
      <c r="B4008" t="s">
        <v>5</v>
      </c>
      <c r="C4008" t="s">
        <v>1913</v>
      </c>
      <c r="D4008" s="24">
        <v>11354</v>
      </c>
      <c r="E4008" t="s">
        <v>1673</v>
      </c>
      <c r="F4008" t="s">
        <v>99</v>
      </c>
      <c r="G4008" t="s">
        <v>113</v>
      </c>
      <c r="I4008" t="s">
        <v>1846</v>
      </c>
      <c r="J4008" t="s">
        <v>1915</v>
      </c>
      <c r="K4008" t="s">
        <v>2022</v>
      </c>
      <c r="L4008" s="24">
        <v>12320</v>
      </c>
      <c r="M4008" s="25">
        <f>+VLOOKUP(E4008, TC!A:D, 4, FALSE())</f>
        <v>1.0808999980896525</v>
      </c>
      <c r="N4008" s="24">
        <f t="shared" si="310"/>
        <v>12320</v>
      </c>
      <c r="O4008" t="str">
        <f t="shared" si="311"/>
        <v>FACTURA</v>
      </c>
      <c r="P4008" t="str">
        <f t="shared" si="312"/>
        <v>2025</v>
      </c>
      <c r="Q4008" t="str">
        <f t="shared" si="313"/>
        <v>03</v>
      </c>
      <c r="R4008" t="str">
        <f>+IFERROR(VLOOKUP(I4008, Listado!A:B, 2, FALSE()), "COMERCIALIZADORA INTERNACIONAL CARIBBEAN EXOTICS S A")</f>
        <v>LONDOÑO ECHEVERRI ALEJANDRA</v>
      </c>
      <c r="S4008" s="25">
        <f>+VLOOKUP(E4008, TC!A:D, 2, FALSE())</f>
        <v>4187.72</v>
      </c>
      <c r="T4008" t="str">
        <f t="shared" si="314"/>
        <v>COP</v>
      </c>
    </row>
    <row r="4009" spans="1:20" ht="18.75" hidden="1" customHeight="1" x14ac:dyDescent="0.25">
      <c r="A4009" t="s">
        <v>2406</v>
      </c>
      <c r="B4009" t="s">
        <v>5</v>
      </c>
      <c r="C4009" t="s">
        <v>1913</v>
      </c>
      <c r="D4009" s="24">
        <v>11354</v>
      </c>
      <c r="E4009" t="s">
        <v>1673</v>
      </c>
      <c r="F4009" t="s">
        <v>99</v>
      </c>
      <c r="G4009" t="s">
        <v>113</v>
      </c>
      <c r="I4009" t="s">
        <v>1846</v>
      </c>
      <c r="J4009" t="s">
        <v>1915</v>
      </c>
      <c r="K4009" t="s">
        <v>2022</v>
      </c>
      <c r="L4009" s="24">
        <v>10360</v>
      </c>
      <c r="M4009" s="25">
        <f>+VLOOKUP(E4009, TC!A:D, 4, FALSE())</f>
        <v>1.0808999980896525</v>
      </c>
      <c r="N4009" s="24">
        <f t="shared" si="310"/>
        <v>10360</v>
      </c>
      <c r="O4009" t="str">
        <f t="shared" si="311"/>
        <v>FACTURA</v>
      </c>
      <c r="P4009" t="str">
        <f t="shared" si="312"/>
        <v>2025</v>
      </c>
      <c r="Q4009" t="str">
        <f t="shared" si="313"/>
        <v>03</v>
      </c>
      <c r="R4009" t="str">
        <f>+IFERROR(VLOOKUP(I4009, Listado!A:B, 2, FALSE()), "COMERCIALIZADORA INTERNACIONAL CARIBBEAN EXOTICS S A")</f>
        <v>LONDOÑO ECHEVERRI ALEJANDRA</v>
      </c>
      <c r="S4009" s="25">
        <f>+VLOOKUP(E4009, TC!A:D, 2, FALSE())</f>
        <v>4187.72</v>
      </c>
      <c r="T4009" t="str">
        <f t="shared" si="314"/>
        <v>COP</v>
      </c>
    </row>
    <row r="4010" spans="1:20" ht="18.75" hidden="1" customHeight="1" x14ac:dyDescent="0.25">
      <c r="A4010" t="s">
        <v>2406</v>
      </c>
      <c r="B4010" t="s">
        <v>5</v>
      </c>
      <c r="C4010" t="s">
        <v>1913</v>
      </c>
      <c r="D4010" s="24">
        <v>11354</v>
      </c>
      <c r="E4010" t="s">
        <v>1673</v>
      </c>
      <c r="F4010" t="s">
        <v>99</v>
      </c>
      <c r="G4010" t="s">
        <v>113</v>
      </c>
      <c r="I4010" t="s">
        <v>1846</v>
      </c>
      <c r="J4010" t="s">
        <v>1915</v>
      </c>
      <c r="K4010" t="s">
        <v>2022</v>
      </c>
      <c r="L4010" s="24">
        <v>78680</v>
      </c>
      <c r="M4010" s="25">
        <f>+VLOOKUP(E4010, TC!A:D, 4, FALSE())</f>
        <v>1.0808999980896525</v>
      </c>
      <c r="N4010" s="24">
        <f t="shared" si="310"/>
        <v>78680</v>
      </c>
      <c r="O4010" t="str">
        <f t="shared" si="311"/>
        <v>FACTURA</v>
      </c>
      <c r="P4010" t="str">
        <f t="shared" si="312"/>
        <v>2025</v>
      </c>
      <c r="Q4010" t="str">
        <f t="shared" si="313"/>
        <v>03</v>
      </c>
      <c r="R4010" t="str">
        <f>+IFERROR(VLOOKUP(I4010, Listado!A:B, 2, FALSE()), "COMERCIALIZADORA INTERNACIONAL CARIBBEAN EXOTICS S A")</f>
        <v>LONDOÑO ECHEVERRI ALEJANDRA</v>
      </c>
      <c r="S4010" s="25">
        <f>+VLOOKUP(E4010, TC!A:D, 2, FALSE())</f>
        <v>4187.72</v>
      </c>
      <c r="T4010" t="str">
        <f t="shared" si="314"/>
        <v>COP</v>
      </c>
    </row>
    <row r="4011" spans="1:20" ht="18.75" hidden="1" customHeight="1" x14ac:dyDescent="0.25">
      <c r="A4011" t="s">
        <v>2406</v>
      </c>
      <c r="B4011" t="s">
        <v>5</v>
      </c>
      <c r="C4011" t="s">
        <v>1913</v>
      </c>
      <c r="D4011" s="24">
        <v>11355</v>
      </c>
      <c r="E4011" t="s">
        <v>1673</v>
      </c>
      <c r="F4011" t="s">
        <v>99</v>
      </c>
      <c r="G4011" t="s">
        <v>113</v>
      </c>
      <c r="I4011" t="s">
        <v>1846</v>
      </c>
      <c r="J4011" t="s">
        <v>1915</v>
      </c>
      <c r="K4011" t="s">
        <v>2022</v>
      </c>
      <c r="L4011" s="24">
        <v>547400</v>
      </c>
      <c r="M4011" s="25">
        <f>+VLOOKUP(E4011, TC!A:D, 4, FALSE())</f>
        <v>1.0808999980896525</v>
      </c>
      <c r="N4011" s="24">
        <f t="shared" si="310"/>
        <v>547400</v>
      </c>
      <c r="O4011" t="str">
        <f t="shared" si="311"/>
        <v>FACTURA</v>
      </c>
      <c r="P4011" t="str">
        <f t="shared" si="312"/>
        <v>2025</v>
      </c>
      <c r="Q4011" t="str">
        <f t="shared" si="313"/>
        <v>03</v>
      </c>
      <c r="R4011" t="str">
        <f>+IFERROR(VLOOKUP(I4011, Listado!A:B, 2, FALSE()), "COMERCIALIZADORA INTERNACIONAL CARIBBEAN EXOTICS S A")</f>
        <v>LONDOÑO ECHEVERRI ALEJANDRA</v>
      </c>
      <c r="S4011" s="25">
        <f>+VLOOKUP(E4011, TC!A:D, 2, FALSE())</f>
        <v>4187.72</v>
      </c>
      <c r="T4011" t="str">
        <f t="shared" si="314"/>
        <v>COP</v>
      </c>
    </row>
    <row r="4012" spans="1:20" ht="18.75" hidden="1" customHeight="1" x14ac:dyDescent="0.25">
      <c r="A4012" t="s">
        <v>2406</v>
      </c>
      <c r="B4012" t="s">
        <v>5</v>
      </c>
      <c r="C4012" t="s">
        <v>1913</v>
      </c>
      <c r="D4012" s="24">
        <v>11355</v>
      </c>
      <c r="E4012" t="s">
        <v>1673</v>
      </c>
      <c r="F4012" t="s">
        <v>99</v>
      </c>
      <c r="G4012" t="s">
        <v>113</v>
      </c>
      <c r="I4012" t="s">
        <v>1846</v>
      </c>
      <c r="J4012" t="s">
        <v>1915</v>
      </c>
      <c r="K4012" t="s">
        <v>2022</v>
      </c>
      <c r="L4012" s="24">
        <v>59080</v>
      </c>
      <c r="M4012" s="25">
        <f>+VLOOKUP(E4012, TC!A:D, 4, FALSE())</f>
        <v>1.0808999980896525</v>
      </c>
      <c r="N4012" s="24">
        <f t="shared" si="310"/>
        <v>59080</v>
      </c>
      <c r="O4012" t="str">
        <f t="shared" si="311"/>
        <v>FACTURA</v>
      </c>
      <c r="P4012" t="str">
        <f t="shared" si="312"/>
        <v>2025</v>
      </c>
      <c r="Q4012" t="str">
        <f t="shared" si="313"/>
        <v>03</v>
      </c>
      <c r="R4012" t="str">
        <f>+IFERROR(VLOOKUP(I4012, Listado!A:B, 2, FALSE()), "COMERCIALIZADORA INTERNACIONAL CARIBBEAN EXOTICS S A")</f>
        <v>LONDOÑO ECHEVERRI ALEJANDRA</v>
      </c>
      <c r="S4012" s="25">
        <f>+VLOOKUP(E4012, TC!A:D, 2, FALSE())</f>
        <v>4187.72</v>
      </c>
      <c r="T4012" t="str">
        <f t="shared" si="314"/>
        <v>COP</v>
      </c>
    </row>
    <row r="4013" spans="1:20" ht="18.75" hidden="1" customHeight="1" x14ac:dyDescent="0.25">
      <c r="A4013" t="s">
        <v>2406</v>
      </c>
      <c r="B4013" t="s">
        <v>1923</v>
      </c>
      <c r="C4013" t="s">
        <v>1913</v>
      </c>
      <c r="D4013" s="24">
        <v>5840</v>
      </c>
      <c r="E4013" t="s">
        <v>1673</v>
      </c>
      <c r="F4013" t="s">
        <v>128</v>
      </c>
      <c r="G4013" t="s">
        <v>110</v>
      </c>
      <c r="I4013" t="s">
        <v>1851</v>
      </c>
      <c r="J4013" t="s">
        <v>1940</v>
      </c>
      <c r="K4013" t="s">
        <v>1918</v>
      </c>
      <c r="L4013" s="24">
        <v>2.88</v>
      </c>
      <c r="M4013" s="25">
        <f>+VLOOKUP(E4013, TC!A:D, 4, FALSE())</f>
        <v>1.0808999980896525</v>
      </c>
      <c r="N4013" s="24">
        <f t="shared" si="310"/>
        <v>2.88</v>
      </c>
      <c r="O4013" t="str">
        <f t="shared" si="311"/>
        <v>FACTURA</v>
      </c>
      <c r="P4013" t="str">
        <f t="shared" si="312"/>
        <v>2025</v>
      </c>
      <c r="Q4013" t="str">
        <f t="shared" si="313"/>
        <v>03</v>
      </c>
      <c r="R4013" t="str">
        <f>+IFERROR(VLOOKUP(I4013, Listado!A:B, 2, FALSE()), "COMERCIALIZADORA INTERNACIONAL CARIBBEAN EXOTICS S A")</f>
        <v>PEREZ MEJIA MARIA PAULINA</v>
      </c>
      <c r="S4013" s="25">
        <f>+VLOOKUP(E4013, TC!A:D, 2, FALSE())</f>
        <v>4187.72</v>
      </c>
      <c r="T4013" t="str">
        <f t="shared" si="314"/>
        <v>USD</v>
      </c>
    </row>
    <row r="4014" spans="1:20" ht="18.75" hidden="1" customHeight="1" x14ac:dyDescent="0.25">
      <c r="A4014" t="s">
        <v>2406</v>
      </c>
      <c r="B4014" t="s">
        <v>5</v>
      </c>
      <c r="C4014" t="s">
        <v>2041</v>
      </c>
      <c r="D4014" s="24">
        <v>177</v>
      </c>
      <c r="E4014" t="s">
        <v>1673</v>
      </c>
      <c r="F4014" t="s">
        <v>128</v>
      </c>
      <c r="G4014" t="s">
        <v>108</v>
      </c>
      <c r="H4014" t="s">
        <v>2560</v>
      </c>
      <c r="I4014" t="s">
        <v>1872</v>
      </c>
      <c r="J4014" t="s">
        <v>1944</v>
      </c>
      <c r="K4014" t="s">
        <v>2055</v>
      </c>
      <c r="L4014" s="24">
        <v>2020.68</v>
      </c>
      <c r="M4014" s="25">
        <f>+VLOOKUP(E4014, TC!A:D, 4, FALSE())</f>
        <v>1.0808999980896525</v>
      </c>
      <c r="N4014" s="24">
        <f t="shared" si="310"/>
        <v>2020.68</v>
      </c>
      <c r="O4014" t="str">
        <f t="shared" si="311"/>
        <v>NOTAS</v>
      </c>
      <c r="P4014" t="str">
        <f t="shared" si="312"/>
        <v>2025</v>
      </c>
      <c r="Q4014" t="str">
        <f t="shared" si="313"/>
        <v>03</v>
      </c>
      <c r="R4014" t="str">
        <f>+IFERROR(VLOOKUP(I4014, Listado!A:B, 2, FALSE()), "COMERCIALIZADORA INTERNACIONAL CARIBBEAN EXOTICS S A")</f>
        <v>PIEDRAHITA PEREZ MARIANA</v>
      </c>
      <c r="S4014" s="25">
        <f>+VLOOKUP(E4014, TC!A:D, 2, FALSE())</f>
        <v>4187.72</v>
      </c>
      <c r="T4014" t="str">
        <f t="shared" si="314"/>
        <v>USD</v>
      </c>
    </row>
    <row r="4015" spans="1:20" ht="18.75" hidden="1" customHeight="1" x14ac:dyDescent="0.25">
      <c r="A4015" t="s">
        <v>2406</v>
      </c>
      <c r="B4015" t="s">
        <v>1923</v>
      </c>
      <c r="C4015" t="s">
        <v>1913</v>
      </c>
      <c r="D4015" s="24">
        <v>5841</v>
      </c>
      <c r="E4015" t="s">
        <v>1673</v>
      </c>
      <c r="F4015" t="s">
        <v>128</v>
      </c>
      <c r="G4015" t="s">
        <v>112</v>
      </c>
      <c r="H4015" t="s">
        <v>2502</v>
      </c>
      <c r="I4015" t="s">
        <v>1856</v>
      </c>
      <c r="J4015" t="s">
        <v>1930</v>
      </c>
      <c r="K4015" t="s">
        <v>1928</v>
      </c>
      <c r="L4015" s="24">
        <v>617.83000000000004</v>
      </c>
      <c r="M4015" s="25">
        <f>+VLOOKUP(E4015, TC!A:D, 4, FALSE())</f>
        <v>1.0808999980896525</v>
      </c>
      <c r="N4015" s="24">
        <f t="shared" si="310"/>
        <v>617.83000000000004</v>
      </c>
      <c r="O4015" t="str">
        <f t="shared" si="311"/>
        <v>FACTURA</v>
      </c>
      <c r="P4015" t="str">
        <f t="shared" si="312"/>
        <v>2025</v>
      </c>
      <c r="Q4015" t="str">
        <f t="shared" si="313"/>
        <v>03</v>
      </c>
      <c r="R4015" t="str">
        <f>+IFERROR(VLOOKUP(I4015, Listado!A:B, 2, FALSE()), "COMERCIALIZADORA INTERNACIONAL CARIBBEAN EXOTICS S A")</f>
        <v>HINCAPIE CONTRERAS ERIKA STEFANIA</v>
      </c>
      <c r="S4015" s="25">
        <f>+VLOOKUP(E4015, TC!A:D, 2, FALSE())</f>
        <v>4187.72</v>
      </c>
      <c r="T4015" t="str">
        <f t="shared" si="314"/>
        <v>USD</v>
      </c>
    </row>
    <row r="4016" spans="1:20" ht="18.75" hidden="1" customHeight="1" x14ac:dyDescent="0.25">
      <c r="A4016" t="s">
        <v>2406</v>
      </c>
      <c r="B4016" t="s">
        <v>1923</v>
      </c>
      <c r="C4016" t="s">
        <v>1913</v>
      </c>
      <c r="D4016" s="24">
        <v>5841</v>
      </c>
      <c r="E4016" t="s">
        <v>1673</v>
      </c>
      <c r="F4016" t="s">
        <v>128</v>
      </c>
      <c r="G4016" t="s">
        <v>112</v>
      </c>
      <c r="H4016" t="s">
        <v>2502</v>
      </c>
      <c r="I4016" t="s">
        <v>1856</v>
      </c>
      <c r="J4016" t="s">
        <v>1930</v>
      </c>
      <c r="K4016" t="s">
        <v>1934</v>
      </c>
      <c r="L4016" s="24">
        <v>644.70000000000005</v>
      </c>
      <c r="M4016" s="25">
        <f>+VLOOKUP(E4016, TC!A:D, 4, FALSE())</f>
        <v>1.0808999980896525</v>
      </c>
      <c r="N4016" s="24">
        <f t="shared" si="310"/>
        <v>644.70000000000005</v>
      </c>
      <c r="O4016" t="str">
        <f t="shared" si="311"/>
        <v>FACTURA</v>
      </c>
      <c r="P4016" t="str">
        <f t="shared" si="312"/>
        <v>2025</v>
      </c>
      <c r="Q4016" t="str">
        <f t="shared" si="313"/>
        <v>03</v>
      </c>
      <c r="R4016" t="str">
        <f>+IFERROR(VLOOKUP(I4016, Listado!A:B, 2, FALSE()), "COMERCIALIZADORA INTERNACIONAL CARIBBEAN EXOTICS S A")</f>
        <v>HINCAPIE CONTRERAS ERIKA STEFANIA</v>
      </c>
      <c r="S4016" s="25">
        <f>+VLOOKUP(E4016, TC!A:D, 2, FALSE())</f>
        <v>4187.72</v>
      </c>
      <c r="T4016" t="str">
        <f t="shared" si="314"/>
        <v>USD</v>
      </c>
    </row>
    <row r="4017" spans="1:20" ht="18.75" hidden="1" customHeight="1" x14ac:dyDescent="0.25">
      <c r="A4017" t="s">
        <v>2406</v>
      </c>
      <c r="B4017" t="s">
        <v>1923</v>
      </c>
      <c r="C4017" t="s">
        <v>1913</v>
      </c>
      <c r="D4017" s="24">
        <v>5841</v>
      </c>
      <c r="E4017" t="s">
        <v>1673</v>
      </c>
      <c r="F4017" t="s">
        <v>128</v>
      </c>
      <c r="G4017" t="s">
        <v>112</v>
      </c>
      <c r="H4017" t="s">
        <v>2502</v>
      </c>
      <c r="I4017" t="s">
        <v>1856</v>
      </c>
      <c r="J4017" t="s">
        <v>1930</v>
      </c>
      <c r="K4017" t="s">
        <v>1935</v>
      </c>
      <c r="L4017" s="24">
        <v>1309.2</v>
      </c>
      <c r="M4017" s="25">
        <f>+VLOOKUP(E4017, TC!A:D, 4, FALSE())</f>
        <v>1.0808999980896525</v>
      </c>
      <c r="N4017" s="24">
        <f t="shared" si="310"/>
        <v>1309.2</v>
      </c>
      <c r="O4017" t="str">
        <f t="shared" si="311"/>
        <v>FACTURA</v>
      </c>
      <c r="P4017" t="str">
        <f t="shared" si="312"/>
        <v>2025</v>
      </c>
      <c r="Q4017" t="str">
        <f t="shared" si="313"/>
        <v>03</v>
      </c>
      <c r="R4017" t="str">
        <f>+IFERROR(VLOOKUP(I4017, Listado!A:B, 2, FALSE()), "COMERCIALIZADORA INTERNACIONAL CARIBBEAN EXOTICS S A")</f>
        <v>HINCAPIE CONTRERAS ERIKA STEFANIA</v>
      </c>
      <c r="S4017" s="25">
        <f>+VLOOKUP(E4017, TC!A:D, 2, FALSE())</f>
        <v>4187.72</v>
      </c>
      <c r="T4017" t="str">
        <f t="shared" si="314"/>
        <v>USD</v>
      </c>
    </row>
    <row r="4018" spans="1:20" ht="18.75" hidden="1" customHeight="1" x14ac:dyDescent="0.25">
      <c r="A4018" t="s">
        <v>2406</v>
      </c>
      <c r="B4018" t="s">
        <v>5</v>
      </c>
      <c r="C4018" t="s">
        <v>1913</v>
      </c>
      <c r="D4018" s="24">
        <v>11356</v>
      </c>
      <c r="E4018" t="s">
        <v>1673</v>
      </c>
      <c r="F4018" t="s">
        <v>99</v>
      </c>
      <c r="G4018" t="s">
        <v>113</v>
      </c>
      <c r="I4018" t="s">
        <v>2377</v>
      </c>
      <c r="J4018" t="s">
        <v>1915</v>
      </c>
      <c r="K4018" t="s">
        <v>2020</v>
      </c>
      <c r="L4018" s="24">
        <v>330000</v>
      </c>
      <c r="M4018" s="25">
        <f>+VLOOKUP(E4018, TC!A:D, 4, FALSE())</f>
        <v>1.0808999980896525</v>
      </c>
      <c r="N4018" s="24">
        <f t="shared" si="310"/>
        <v>330000</v>
      </c>
      <c r="O4018" t="str">
        <f t="shared" si="311"/>
        <v>FACTURA</v>
      </c>
      <c r="P4018" t="str">
        <f t="shared" si="312"/>
        <v>2025</v>
      </c>
      <c r="Q4018" t="str">
        <f t="shared" si="313"/>
        <v>03</v>
      </c>
      <c r="R4018" t="str">
        <f>+IFERROR(VLOOKUP(I4018, Listado!A:B, 2, FALSE()), "COMERCIALIZADORA INTERNACIONAL CARIBBEAN EXOTICS S A")</f>
        <v>COMERCIALIZADORA INTERNACIONAL CARIBBEAN EXOTICS S A</v>
      </c>
      <c r="S4018" s="25">
        <f>+VLOOKUP(E4018, TC!A:D, 2, FALSE())</f>
        <v>4187.72</v>
      </c>
      <c r="T4018" t="str">
        <f t="shared" si="314"/>
        <v>COP</v>
      </c>
    </row>
    <row r="4019" spans="1:20" ht="18.75" hidden="1" customHeight="1" x14ac:dyDescent="0.25">
      <c r="A4019" t="s">
        <v>2406</v>
      </c>
      <c r="B4019" t="s">
        <v>5</v>
      </c>
      <c r="C4019" t="s">
        <v>1913</v>
      </c>
      <c r="D4019" s="24">
        <v>11357</v>
      </c>
      <c r="E4019" t="s">
        <v>1673</v>
      </c>
      <c r="F4019" t="s">
        <v>99</v>
      </c>
      <c r="G4019" t="s">
        <v>113</v>
      </c>
      <c r="I4019" t="s">
        <v>1859</v>
      </c>
      <c r="J4019" t="s">
        <v>1915</v>
      </c>
      <c r="K4019" t="s">
        <v>1916</v>
      </c>
      <c r="L4019" s="24">
        <v>5220000</v>
      </c>
      <c r="M4019" s="25">
        <f>+VLOOKUP(E4019, TC!A:D, 4, FALSE())</f>
        <v>1.0808999980896525</v>
      </c>
      <c r="N4019" s="24">
        <f t="shared" si="310"/>
        <v>5220000</v>
      </c>
      <c r="O4019" t="str">
        <f t="shared" si="311"/>
        <v>FACTURA</v>
      </c>
      <c r="P4019" t="str">
        <f t="shared" si="312"/>
        <v>2025</v>
      </c>
      <c r="Q4019" t="str">
        <f t="shared" si="313"/>
        <v>03</v>
      </c>
      <c r="R4019" t="str">
        <f>+IFERROR(VLOOKUP(I4019, Listado!A:B, 2, FALSE()), "COMERCIALIZADORA INTERNACIONAL CARIBBEAN EXOTICS S A")</f>
        <v>LONDOÑO ECHEVERRI ALEJANDRA</v>
      </c>
      <c r="S4019" s="25">
        <f>+VLOOKUP(E4019, TC!A:D, 2, FALSE())</f>
        <v>4187.72</v>
      </c>
      <c r="T4019" t="str">
        <f t="shared" si="314"/>
        <v>COP</v>
      </c>
    </row>
    <row r="4020" spans="1:20" ht="18.75" hidden="1" customHeight="1" x14ac:dyDescent="0.25">
      <c r="A4020" t="s">
        <v>2406</v>
      </c>
      <c r="B4020" t="s">
        <v>5</v>
      </c>
      <c r="C4020" t="s">
        <v>1913</v>
      </c>
      <c r="D4020" s="24">
        <v>11358</v>
      </c>
      <c r="E4020" t="s">
        <v>1673</v>
      </c>
      <c r="F4020" t="s">
        <v>99</v>
      </c>
      <c r="G4020" t="s">
        <v>113</v>
      </c>
      <c r="I4020" t="s">
        <v>1858</v>
      </c>
      <c r="J4020" t="s">
        <v>1915</v>
      </c>
      <c r="K4020" t="s">
        <v>1920</v>
      </c>
      <c r="L4020" s="24">
        <v>480000</v>
      </c>
      <c r="M4020" s="25">
        <f>+VLOOKUP(E4020, TC!A:D, 4, FALSE())</f>
        <v>1.0808999980896525</v>
      </c>
      <c r="N4020" s="24">
        <f t="shared" si="310"/>
        <v>480000</v>
      </c>
      <c r="O4020" t="str">
        <f t="shared" si="311"/>
        <v>FACTURA</v>
      </c>
      <c r="P4020" t="str">
        <f t="shared" si="312"/>
        <v>2025</v>
      </c>
      <c r="Q4020" t="str">
        <f t="shared" si="313"/>
        <v>03</v>
      </c>
      <c r="R4020" t="str">
        <f>+IFERROR(VLOOKUP(I4020, Listado!A:B, 2, FALSE()), "COMERCIALIZADORA INTERNACIONAL CARIBBEAN EXOTICS S A")</f>
        <v>LONDOÑO ECHEVERRI ALEJANDRA</v>
      </c>
      <c r="S4020" s="25">
        <f>+VLOOKUP(E4020, TC!A:D, 2, FALSE())</f>
        <v>4187.72</v>
      </c>
      <c r="T4020" t="str">
        <f t="shared" si="314"/>
        <v>COP</v>
      </c>
    </row>
    <row r="4021" spans="1:20" ht="18.75" hidden="1" customHeight="1" x14ac:dyDescent="0.25">
      <c r="A4021" t="s">
        <v>2406</v>
      </c>
      <c r="B4021" t="s">
        <v>5</v>
      </c>
      <c r="C4021" t="s">
        <v>1913</v>
      </c>
      <c r="D4021" s="24">
        <v>11359</v>
      </c>
      <c r="E4021" t="s">
        <v>1673</v>
      </c>
      <c r="F4021" t="s">
        <v>99</v>
      </c>
      <c r="G4021" t="s">
        <v>113</v>
      </c>
      <c r="I4021" t="s">
        <v>1858</v>
      </c>
      <c r="J4021" t="s">
        <v>1915</v>
      </c>
      <c r="K4021" t="s">
        <v>1920</v>
      </c>
      <c r="L4021" s="24">
        <v>864000</v>
      </c>
      <c r="M4021" s="25">
        <f>+VLOOKUP(E4021, TC!A:D, 4, FALSE())</f>
        <v>1.0808999980896525</v>
      </c>
      <c r="N4021" s="24">
        <f t="shared" si="310"/>
        <v>864000</v>
      </c>
      <c r="O4021" t="str">
        <f t="shared" si="311"/>
        <v>FACTURA</v>
      </c>
      <c r="P4021" t="str">
        <f t="shared" si="312"/>
        <v>2025</v>
      </c>
      <c r="Q4021" t="str">
        <f t="shared" si="313"/>
        <v>03</v>
      </c>
      <c r="R4021" t="str">
        <f>+IFERROR(VLOOKUP(I4021, Listado!A:B, 2, FALSE()), "COMERCIALIZADORA INTERNACIONAL CARIBBEAN EXOTICS S A")</f>
        <v>LONDOÑO ECHEVERRI ALEJANDRA</v>
      </c>
      <c r="S4021" s="25">
        <f>+VLOOKUP(E4021, TC!A:D, 2, FALSE())</f>
        <v>4187.72</v>
      </c>
      <c r="T4021" t="str">
        <f t="shared" si="314"/>
        <v>COP</v>
      </c>
    </row>
    <row r="4022" spans="1:20" ht="18.75" hidden="1" customHeight="1" x14ac:dyDescent="0.25">
      <c r="A4022" t="s">
        <v>2406</v>
      </c>
      <c r="B4022" t="s">
        <v>1923</v>
      </c>
      <c r="C4022" t="s">
        <v>1913</v>
      </c>
      <c r="D4022" s="24">
        <v>5842</v>
      </c>
      <c r="E4022" t="s">
        <v>1673</v>
      </c>
      <c r="F4022" t="s">
        <v>99</v>
      </c>
      <c r="G4022" t="s">
        <v>1914</v>
      </c>
      <c r="H4022" t="s">
        <v>2024</v>
      </c>
      <c r="I4022" t="s">
        <v>2314</v>
      </c>
      <c r="J4022" t="s">
        <v>1915</v>
      </c>
      <c r="K4022" t="s">
        <v>2025</v>
      </c>
      <c r="L4022" s="24">
        <v>792913</v>
      </c>
      <c r="M4022" s="25">
        <f>+VLOOKUP(E4022, TC!A:D, 4, FALSE())</f>
        <v>1.0808999980896525</v>
      </c>
      <c r="N4022" s="24">
        <f t="shared" si="310"/>
        <v>792913</v>
      </c>
      <c r="O4022" t="str">
        <f t="shared" si="311"/>
        <v>FACTURA</v>
      </c>
      <c r="P4022" t="str">
        <f t="shared" si="312"/>
        <v>2025</v>
      </c>
      <c r="Q4022" t="str">
        <f t="shared" si="313"/>
        <v>03</v>
      </c>
      <c r="R4022" t="str">
        <f>+IFERROR(VLOOKUP(I4022, Listado!A:B, 2, FALSE()), "COMERCIALIZADORA INTERNACIONAL CARIBBEAN EXOTICS S A")</f>
        <v>COMERCIALIZADORA INTERNACIONAL CARIBBEAN EXOTICS S A</v>
      </c>
      <c r="S4022" s="25">
        <f>+VLOOKUP(E4022, TC!A:D, 2, FALSE())</f>
        <v>4187.72</v>
      </c>
      <c r="T4022" t="str">
        <f t="shared" si="314"/>
        <v>COP</v>
      </c>
    </row>
    <row r="4023" spans="1:20" ht="18.75" hidden="1" customHeight="1" x14ac:dyDescent="0.25">
      <c r="A4023" t="s">
        <v>2406</v>
      </c>
      <c r="B4023" t="s">
        <v>1923</v>
      </c>
      <c r="C4023" t="s">
        <v>1913</v>
      </c>
      <c r="D4023" s="24">
        <v>5842</v>
      </c>
      <c r="E4023" t="s">
        <v>1673</v>
      </c>
      <c r="F4023" t="s">
        <v>99</v>
      </c>
      <c r="G4023" t="s">
        <v>1914</v>
      </c>
      <c r="H4023" t="s">
        <v>2024</v>
      </c>
      <c r="I4023" t="s">
        <v>2314</v>
      </c>
      <c r="J4023" t="s">
        <v>1915</v>
      </c>
      <c r="K4023" t="s">
        <v>2025</v>
      </c>
      <c r="L4023" s="24">
        <v>1074186</v>
      </c>
      <c r="M4023" s="25">
        <f>+VLOOKUP(E4023, TC!A:D, 4, FALSE())</f>
        <v>1.0808999980896525</v>
      </c>
      <c r="N4023" s="24">
        <f t="shared" si="310"/>
        <v>1074186</v>
      </c>
      <c r="O4023" t="str">
        <f t="shared" si="311"/>
        <v>FACTURA</v>
      </c>
      <c r="P4023" t="str">
        <f t="shared" si="312"/>
        <v>2025</v>
      </c>
      <c r="Q4023" t="str">
        <f t="shared" si="313"/>
        <v>03</v>
      </c>
      <c r="R4023" t="str">
        <f>+IFERROR(VLOOKUP(I4023, Listado!A:B, 2, FALSE()), "COMERCIALIZADORA INTERNACIONAL CARIBBEAN EXOTICS S A")</f>
        <v>COMERCIALIZADORA INTERNACIONAL CARIBBEAN EXOTICS S A</v>
      </c>
      <c r="S4023" s="25">
        <f>+VLOOKUP(E4023, TC!A:D, 2, FALSE())</f>
        <v>4187.72</v>
      </c>
      <c r="T4023" t="str">
        <f t="shared" si="314"/>
        <v>COP</v>
      </c>
    </row>
    <row r="4024" spans="1:20" ht="18.75" hidden="1" customHeight="1" x14ac:dyDescent="0.25">
      <c r="A4024" t="s">
        <v>2406</v>
      </c>
      <c r="B4024" t="s">
        <v>1923</v>
      </c>
      <c r="C4024" t="s">
        <v>1913</v>
      </c>
      <c r="D4024" s="24">
        <v>5842</v>
      </c>
      <c r="E4024" t="s">
        <v>1673</v>
      </c>
      <c r="F4024" t="s">
        <v>99</v>
      </c>
      <c r="G4024" t="s">
        <v>1914</v>
      </c>
      <c r="H4024" t="s">
        <v>2024</v>
      </c>
      <c r="I4024" t="s">
        <v>2314</v>
      </c>
      <c r="J4024" t="s">
        <v>1915</v>
      </c>
      <c r="K4024" t="s">
        <v>2025</v>
      </c>
      <c r="L4024" s="24">
        <v>333041</v>
      </c>
      <c r="M4024" s="25">
        <f>+VLOOKUP(E4024, TC!A:D, 4, FALSE())</f>
        <v>1.0808999980896525</v>
      </c>
      <c r="N4024" s="24">
        <f t="shared" si="310"/>
        <v>333041</v>
      </c>
      <c r="O4024" t="str">
        <f t="shared" si="311"/>
        <v>FACTURA</v>
      </c>
      <c r="P4024" t="str">
        <f t="shared" si="312"/>
        <v>2025</v>
      </c>
      <c r="Q4024" t="str">
        <f t="shared" si="313"/>
        <v>03</v>
      </c>
      <c r="R4024" t="str">
        <f>+IFERROR(VLOOKUP(I4024, Listado!A:B, 2, FALSE()), "COMERCIALIZADORA INTERNACIONAL CARIBBEAN EXOTICS S A")</f>
        <v>COMERCIALIZADORA INTERNACIONAL CARIBBEAN EXOTICS S A</v>
      </c>
      <c r="S4024" s="25">
        <f>+VLOOKUP(E4024, TC!A:D, 2, FALSE())</f>
        <v>4187.72</v>
      </c>
      <c r="T4024" t="str">
        <f t="shared" si="314"/>
        <v>COP</v>
      </c>
    </row>
    <row r="4025" spans="1:20" ht="18.75" hidden="1" customHeight="1" x14ac:dyDescent="0.25">
      <c r="A4025" t="s">
        <v>2406</v>
      </c>
      <c r="B4025" t="s">
        <v>1923</v>
      </c>
      <c r="C4025" t="s">
        <v>1913</v>
      </c>
      <c r="D4025" s="24">
        <v>5842</v>
      </c>
      <c r="E4025" t="s">
        <v>1673</v>
      </c>
      <c r="F4025" t="s">
        <v>99</v>
      </c>
      <c r="G4025" t="s">
        <v>1914</v>
      </c>
      <c r="H4025" t="s">
        <v>2024</v>
      </c>
      <c r="I4025" t="s">
        <v>2314</v>
      </c>
      <c r="J4025" t="s">
        <v>1915</v>
      </c>
      <c r="K4025" t="s">
        <v>2025</v>
      </c>
      <c r="L4025" s="24">
        <v>1377892</v>
      </c>
      <c r="M4025" s="25">
        <f>+VLOOKUP(E4025, TC!A:D, 4, FALSE())</f>
        <v>1.0808999980896525</v>
      </c>
      <c r="N4025" s="24">
        <f t="shared" si="310"/>
        <v>1377892</v>
      </c>
      <c r="O4025" t="str">
        <f t="shared" si="311"/>
        <v>FACTURA</v>
      </c>
      <c r="P4025" t="str">
        <f t="shared" si="312"/>
        <v>2025</v>
      </c>
      <c r="Q4025" t="str">
        <f t="shared" si="313"/>
        <v>03</v>
      </c>
      <c r="R4025" t="str">
        <f>+IFERROR(VLOOKUP(I4025, Listado!A:B, 2, FALSE()), "COMERCIALIZADORA INTERNACIONAL CARIBBEAN EXOTICS S A")</f>
        <v>COMERCIALIZADORA INTERNACIONAL CARIBBEAN EXOTICS S A</v>
      </c>
      <c r="S4025" s="25">
        <f>+VLOOKUP(E4025, TC!A:D, 2, FALSE())</f>
        <v>4187.72</v>
      </c>
      <c r="T4025" t="str">
        <f t="shared" si="314"/>
        <v>COP</v>
      </c>
    </row>
    <row r="4026" spans="1:20" ht="18.75" hidden="1" customHeight="1" x14ac:dyDescent="0.25">
      <c r="A4026" t="s">
        <v>2406</v>
      </c>
      <c r="B4026" t="s">
        <v>1923</v>
      </c>
      <c r="C4026" t="s">
        <v>1913</v>
      </c>
      <c r="D4026" s="24">
        <v>5842</v>
      </c>
      <c r="E4026" t="s">
        <v>1673</v>
      </c>
      <c r="F4026" t="s">
        <v>99</v>
      </c>
      <c r="G4026" t="s">
        <v>1914</v>
      </c>
      <c r="H4026" t="s">
        <v>2024</v>
      </c>
      <c r="I4026" t="s">
        <v>2314</v>
      </c>
      <c r="J4026" t="s">
        <v>1915</v>
      </c>
      <c r="K4026" t="s">
        <v>2025</v>
      </c>
      <c r="L4026" s="24">
        <v>1247609</v>
      </c>
      <c r="M4026" s="25">
        <f>+VLOOKUP(E4026, TC!A:D, 4, FALSE())</f>
        <v>1.0808999980896525</v>
      </c>
      <c r="N4026" s="24">
        <f t="shared" si="310"/>
        <v>1247609</v>
      </c>
      <c r="O4026" t="str">
        <f t="shared" si="311"/>
        <v>FACTURA</v>
      </c>
      <c r="P4026" t="str">
        <f t="shared" si="312"/>
        <v>2025</v>
      </c>
      <c r="Q4026" t="str">
        <f t="shared" si="313"/>
        <v>03</v>
      </c>
      <c r="R4026" t="str">
        <f>+IFERROR(VLOOKUP(I4026, Listado!A:B, 2, FALSE()), "COMERCIALIZADORA INTERNACIONAL CARIBBEAN EXOTICS S A")</f>
        <v>COMERCIALIZADORA INTERNACIONAL CARIBBEAN EXOTICS S A</v>
      </c>
      <c r="S4026" s="25">
        <f>+VLOOKUP(E4026, TC!A:D, 2, FALSE())</f>
        <v>4187.72</v>
      </c>
      <c r="T4026" t="str">
        <f t="shared" si="314"/>
        <v>COP</v>
      </c>
    </row>
    <row r="4027" spans="1:20" ht="18.75" hidden="1" customHeight="1" x14ac:dyDescent="0.25">
      <c r="A4027" t="s">
        <v>2406</v>
      </c>
      <c r="B4027" t="s">
        <v>1923</v>
      </c>
      <c r="C4027" t="s">
        <v>1913</v>
      </c>
      <c r="D4027" s="24">
        <v>5842</v>
      </c>
      <c r="E4027" t="s">
        <v>1673</v>
      </c>
      <c r="F4027" t="s">
        <v>99</v>
      </c>
      <c r="G4027" t="s">
        <v>1914</v>
      </c>
      <c r="H4027" t="s">
        <v>2024</v>
      </c>
      <c r="I4027" t="s">
        <v>2314</v>
      </c>
      <c r="J4027" t="s">
        <v>1915</v>
      </c>
      <c r="K4027" t="s">
        <v>2025</v>
      </c>
      <c r="L4027" s="24">
        <v>976690</v>
      </c>
      <c r="M4027" s="25">
        <f>+VLOOKUP(E4027, TC!A:D, 4, FALSE())</f>
        <v>1.0808999980896525</v>
      </c>
      <c r="N4027" s="24">
        <f t="shared" si="310"/>
        <v>976690</v>
      </c>
      <c r="O4027" t="str">
        <f t="shared" si="311"/>
        <v>FACTURA</v>
      </c>
      <c r="P4027" t="str">
        <f t="shared" si="312"/>
        <v>2025</v>
      </c>
      <c r="Q4027" t="str">
        <f t="shared" si="313"/>
        <v>03</v>
      </c>
      <c r="R4027" t="str">
        <f>+IFERROR(VLOOKUP(I4027, Listado!A:B, 2, FALSE()), "COMERCIALIZADORA INTERNACIONAL CARIBBEAN EXOTICS S A")</f>
        <v>COMERCIALIZADORA INTERNACIONAL CARIBBEAN EXOTICS S A</v>
      </c>
      <c r="S4027" s="25">
        <f>+VLOOKUP(E4027, TC!A:D, 2, FALSE())</f>
        <v>4187.72</v>
      </c>
      <c r="T4027" t="str">
        <f t="shared" si="314"/>
        <v>COP</v>
      </c>
    </row>
    <row r="4028" spans="1:20" ht="18.75" hidden="1" customHeight="1" x14ac:dyDescent="0.25">
      <c r="A4028" t="s">
        <v>2406</v>
      </c>
      <c r="B4028" t="s">
        <v>1923</v>
      </c>
      <c r="C4028" t="s">
        <v>1913</v>
      </c>
      <c r="D4028" s="24">
        <v>5842</v>
      </c>
      <c r="E4028" t="s">
        <v>1673</v>
      </c>
      <c r="F4028" t="s">
        <v>99</v>
      </c>
      <c r="G4028" t="s">
        <v>1914</v>
      </c>
      <c r="H4028" t="s">
        <v>2024</v>
      </c>
      <c r="I4028" t="s">
        <v>2314</v>
      </c>
      <c r="J4028" t="s">
        <v>1915</v>
      </c>
      <c r="K4028" t="s">
        <v>2025</v>
      </c>
      <c r="L4028" s="24">
        <v>197669</v>
      </c>
      <c r="M4028" s="25">
        <f>+VLOOKUP(E4028, TC!A:D, 4, FALSE())</f>
        <v>1.0808999980896525</v>
      </c>
      <c r="N4028" s="24">
        <f t="shared" si="310"/>
        <v>197669</v>
      </c>
      <c r="O4028" t="str">
        <f t="shared" si="311"/>
        <v>FACTURA</v>
      </c>
      <c r="P4028" t="str">
        <f t="shared" si="312"/>
        <v>2025</v>
      </c>
      <c r="Q4028" t="str">
        <f t="shared" si="313"/>
        <v>03</v>
      </c>
      <c r="R4028" t="str">
        <f>+IFERROR(VLOOKUP(I4028, Listado!A:B, 2, FALSE()), "COMERCIALIZADORA INTERNACIONAL CARIBBEAN EXOTICS S A")</f>
        <v>COMERCIALIZADORA INTERNACIONAL CARIBBEAN EXOTICS S A</v>
      </c>
      <c r="S4028" s="25">
        <f>+VLOOKUP(E4028, TC!A:D, 2, FALSE())</f>
        <v>4187.72</v>
      </c>
      <c r="T4028" t="str">
        <f t="shared" si="314"/>
        <v>COP</v>
      </c>
    </row>
    <row r="4029" spans="1:20" ht="18.75" hidden="1" customHeight="1" x14ac:dyDescent="0.25">
      <c r="A4029" t="s">
        <v>2406</v>
      </c>
      <c r="B4029" t="s">
        <v>1923</v>
      </c>
      <c r="C4029" t="s">
        <v>1913</v>
      </c>
      <c r="D4029" s="24">
        <v>5843</v>
      </c>
      <c r="E4029" t="s">
        <v>1673</v>
      </c>
      <c r="F4029" t="s">
        <v>99</v>
      </c>
      <c r="G4029" t="s">
        <v>113</v>
      </c>
      <c r="H4029" t="s">
        <v>2024</v>
      </c>
      <c r="I4029" t="s">
        <v>2472</v>
      </c>
      <c r="J4029" t="s">
        <v>1915</v>
      </c>
      <c r="K4029" t="s">
        <v>2022</v>
      </c>
      <c r="L4029" s="24">
        <v>86320</v>
      </c>
      <c r="M4029" s="25">
        <f>+VLOOKUP(E4029, TC!A:D, 4, FALSE())</f>
        <v>1.0808999980896525</v>
      </c>
      <c r="N4029" s="24">
        <f t="shared" si="310"/>
        <v>86320</v>
      </c>
      <c r="O4029" t="str">
        <f t="shared" si="311"/>
        <v>FACTURA</v>
      </c>
      <c r="P4029" t="str">
        <f t="shared" si="312"/>
        <v>2025</v>
      </c>
      <c r="Q4029" t="str">
        <f t="shared" si="313"/>
        <v>03</v>
      </c>
      <c r="R4029" t="str">
        <f>+IFERROR(VLOOKUP(I4029, Listado!A:B, 2, FALSE()), "COMERCIALIZADORA INTERNACIONAL CARIBBEAN EXOTICS S A")</f>
        <v>COMERCIALIZADORA INTERNACIONAL CARIBBEAN EXOTICS S A</v>
      </c>
      <c r="S4029" s="25">
        <f>+VLOOKUP(E4029, TC!A:D, 2, FALSE())</f>
        <v>4187.72</v>
      </c>
      <c r="T4029" t="str">
        <f t="shared" si="314"/>
        <v>COP</v>
      </c>
    </row>
    <row r="4030" spans="1:20" ht="18.75" hidden="1" customHeight="1" x14ac:dyDescent="0.25">
      <c r="A4030" t="s">
        <v>2406</v>
      </c>
      <c r="B4030" t="s">
        <v>1923</v>
      </c>
      <c r="C4030" t="s">
        <v>1913</v>
      </c>
      <c r="D4030" s="24">
        <v>5843</v>
      </c>
      <c r="E4030" t="s">
        <v>1673</v>
      </c>
      <c r="F4030" t="s">
        <v>99</v>
      </c>
      <c r="G4030" t="s">
        <v>113</v>
      </c>
      <c r="H4030" t="s">
        <v>2024</v>
      </c>
      <c r="I4030" t="s">
        <v>2472</v>
      </c>
      <c r="J4030" t="s">
        <v>1915</v>
      </c>
      <c r="K4030" t="s">
        <v>2022</v>
      </c>
      <c r="L4030" s="24">
        <v>63180</v>
      </c>
      <c r="M4030" s="25">
        <f>+VLOOKUP(E4030, TC!A:D, 4, FALSE())</f>
        <v>1.0808999980896525</v>
      </c>
      <c r="N4030" s="24">
        <f t="shared" si="310"/>
        <v>63180</v>
      </c>
      <c r="O4030" t="str">
        <f t="shared" si="311"/>
        <v>FACTURA</v>
      </c>
      <c r="P4030" t="str">
        <f t="shared" si="312"/>
        <v>2025</v>
      </c>
      <c r="Q4030" t="str">
        <f t="shared" si="313"/>
        <v>03</v>
      </c>
      <c r="R4030" t="str">
        <f>+IFERROR(VLOOKUP(I4030, Listado!A:B, 2, FALSE()), "COMERCIALIZADORA INTERNACIONAL CARIBBEAN EXOTICS S A")</f>
        <v>COMERCIALIZADORA INTERNACIONAL CARIBBEAN EXOTICS S A</v>
      </c>
      <c r="S4030" s="25">
        <f>+VLOOKUP(E4030, TC!A:D, 2, FALSE())</f>
        <v>4187.72</v>
      </c>
      <c r="T4030" t="str">
        <f t="shared" si="314"/>
        <v>COP</v>
      </c>
    </row>
    <row r="4031" spans="1:20" ht="18.75" hidden="1" customHeight="1" x14ac:dyDescent="0.25">
      <c r="A4031" t="s">
        <v>2406</v>
      </c>
      <c r="B4031" t="s">
        <v>1923</v>
      </c>
      <c r="C4031" t="s">
        <v>1913</v>
      </c>
      <c r="D4031" s="24">
        <v>5843</v>
      </c>
      <c r="E4031" t="s">
        <v>1673</v>
      </c>
      <c r="F4031" t="s">
        <v>99</v>
      </c>
      <c r="G4031" t="s">
        <v>113</v>
      </c>
      <c r="H4031" t="s">
        <v>2024</v>
      </c>
      <c r="I4031" t="s">
        <v>2472</v>
      </c>
      <c r="J4031" t="s">
        <v>1915</v>
      </c>
      <c r="K4031" t="s">
        <v>2022</v>
      </c>
      <c r="L4031" s="24">
        <v>35360</v>
      </c>
      <c r="M4031" s="25">
        <f>+VLOOKUP(E4031, TC!A:D, 4, FALSE())</f>
        <v>1.0808999980896525</v>
      </c>
      <c r="N4031" s="24">
        <f t="shared" si="310"/>
        <v>35360</v>
      </c>
      <c r="O4031" t="str">
        <f t="shared" si="311"/>
        <v>FACTURA</v>
      </c>
      <c r="P4031" t="str">
        <f t="shared" si="312"/>
        <v>2025</v>
      </c>
      <c r="Q4031" t="str">
        <f t="shared" si="313"/>
        <v>03</v>
      </c>
      <c r="R4031" t="str">
        <f>+IFERROR(VLOOKUP(I4031, Listado!A:B, 2, FALSE()), "COMERCIALIZADORA INTERNACIONAL CARIBBEAN EXOTICS S A")</f>
        <v>COMERCIALIZADORA INTERNACIONAL CARIBBEAN EXOTICS S A</v>
      </c>
      <c r="S4031" s="25">
        <f>+VLOOKUP(E4031, TC!A:D, 2, FALSE())</f>
        <v>4187.72</v>
      </c>
      <c r="T4031" t="str">
        <f t="shared" si="314"/>
        <v>COP</v>
      </c>
    </row>
    <row r="4032" spans="1:20" ht="18.75" hidden="1" customHeight="1" x14ac:dyDescent="0.25">
      <c r="A4032" t="s">
        <v>2406</v>
      </c>
      <c r="B4032" t="s">
        <v>1923</v>
      </c>
      <c r="C4032" t="s">
        <v>1913</v>
      </c>
      <c r="D4032" s="24">
        <v>5843</v>
      </c>
      <c r="E4032" t="s">
        <v>1673</v>
      </c>
      <c r="F4032" t="s">
        <v>99</v>
      </c>
      <c r="G4032" t="s">
        <v>113</v>
      </c>
      <c r="H4032" t="s">
        <v>2024</v>
      </c>
      <c r="I4032" t="s">
        <v>2472</v>
      </c>
      <c r="J4032" t="s">
        <v>1915</v>
      </c>
      <c r="K4032" t="s">
        <v>2022</v>
      </c>
      <c r="L4032" s="24">
        <v>531960</v>
      </c>
      <c r="M4032" s="25">
        <f>+VLOOKUP(E4032, TC!A:D, 4, FALSE())</f>
        <v>1.0808999980896525</v>
      </c>
      <c r="N4032" s="24">
        <f t="shared" si="310"/>
        <v>531960</v>
      </c>
      <c r="O4032" t="str">
        <f t="shared" si="311"/>
        <v>FACTURA</v>
      </c>
      <c r="P4032" t="str">
        <f t="shared" si="312"/>
        <v>2025</v>
      </c>
      <c r="Q4032" t="str">
        <f t="shared" si="313"/>
        <v>03</v>
      </c>
      <c r="R4032" t="str">
        <f>+IFERROR(VLOOKUP(I4032, Listado!A:B, 2, FALSE()), "COMERCIALIZADORA INTERNACIONAL CARIBBEAN EXOTICS S A")</f>
        <v>COMERCIALIZADORA INTERNACIONAL CARIBBEAN EXOTICS S A</v>
      </c>
      <c r="S4032" s="25">
        <f>+VLOOKUP(E4032, TC!A:D, 2, FALSE())</f>
        <v>4187.72</v>
      </c>
      <c r="T4032" t="str">
        <f t="shared" si="314"/>
        <v>COP</v>
      </c>
    </row>
    <row r="4033" spans="1:20" ht="18.75" hidden="1" customHeight="1" x14ac:dyDescent="0.25">
      <c r="A4033" t="s">
        <v>2406</v>
      </c>
      <c r="B4033" t="s">
        <v>1923</v>
      </c>
      <c r="C4033" t="s">
        <v>1913</v>
      </c>
      <c r="D4033" s="24">
        <v>5843</v>
      </c>
      <c r="E4033" t="s">
        <v>1673</v>
      </c>
      <c r="F4033" t="s">
        <v>99</v>
      </c>
      <c r="G4033" t="s">
        <v>113</v>
      </c>
      <c r="H4033" t="s">
        <v>2024</v>
      </c>
      <c r="I4033" t="s">
        <v>2472</v>
      </c>
      <c r="J4033" t="s">
        <v>1915</v>
      </c>
      <c r="K4033" t="s">
        <v>2022</v>
      </c>
      <c r="L4033" s="24">
        <v>13780</v>
      </c>
      <c r="M4033" s="25">
        <f>+VLOOKUP(E4033, TC!A:D, 4, FALSE())</f>
        <v>1.0808999980896525</v>
      </c>
      <c r="N4033" s="24">
        <f t="shared" si="310"/>
        <v>13780</v>
      </c>
      <c r="O4033" t="str">
        <f t="shared" si="311"/>
        <v>FACTURA</v>
      </c>
      <c r="P4033" t="str">
        <f t="shared" si="312"/>
        <v>2025</v>
      </c>
      <c r="Q4033" t="str">
        <f t="shared" si="313"/>
        <v>03</v>
      </c>
      <c r="R4033" t="str">
        <f>+IFERROR(VLOOKUP(I4033, Listado!A:B, 2, FALSE()), "COMERCIALIZADORA INTERNACIONAL CARIBBEAN EXOTICS S A")</f>
        <v>COMERCIALIZADORA INTERNACIONAL CARIBBEAN EXOTICS S A</v>
      </c>
      <c r="S4033" s="25">
        <f>+VLOOKUP(E4033, TC!A:D, 2, FALSE())</f>
        <v>4187.72</v>
      </c>
      <c r="T4033" t="str">
        <f t="shared" si="314"/>
        <v>COP</v>
      </c>
    </row>
    <row r="4034" spans="1:20" ht="18.75" hidden="1" customHeight="1" x14ac:dyDescent="0.25">
      <c r="A4034" t="s">
        <v>2406</v>
      </c>
      <c r="B4034" t="s">
        <v>5</v>
      </c>
      <c r="C4034" t="s">
        <v>1913</v>
      </c>
      <c r="D4034" s="24">
        <v>11360</v>
      </c>
      <c r="E4034" t="s">
        <v>1674</v>
      </c>
      <c r="F4034" t="s">
        <v>99</v>
      </c>
      <c r="G4034" t="s">
        <v>113</v>
      </c>
      <c r="I4034" t="s">
        <v>2448</v>
      </c>
      <c r="J4034" t="s">
        <v>1915</v>
      </c>
      <c r="K4034" t="s">
        <v>2449</v>
      </c>
      <c r="L4034" s="24">
        <v>480000</v>
      </c>
      <c r="M4034" s="25">
        <f>+VLOOKUP(E4034, TC!A:D, 4, FALSE())</f>
        <v>1.0808999980809917</v>
      </c>
      <c r="N4034" s="24">
        <f t="shared" ref="N4034:N4097" si="315">+IF(F4034="EUR", (M4034*L4034), IF(I4034="JUAN MATAS SAS", (L4034/S4034), L4034))</f>
        <v>480000</v>
      </c>
      <c r="O4034" t="str">
        <f t="shared" ref="O4034:O4097" si="316">+IF(C4034="CFE", "FACTURA", IF(ISERROR(SEARCH("ANULA", H4034))=FALSE(), "ANULACIÓN FE", IF(ISERROR(SEARCH("CANCELLATION", H4034))=FALSE(), "ANULACIÓN FE", "NOTAS")))</f>
        <v>FACTURA</v>
      </c>
      <c r="P4034" t="str">
        <f t="shared" ref="P4034:P4097" si="317">+LEFT(E4034, 4)</f>
        <v>2025</v>
      </c>
      <c r="Q4034" t="str">
        <f t="shared" ref="Q4034:Q4097" si="318">+MID(E4034, 5, 2)</f>
        <v>03</v>
      </c>
      <c r="R4034" t="str">
        <f>+IFERROR(VLOOKUP(I4034, Listado!A:B, 2, FALSE()), "COMERCIALIZADORA INTERNACIONAL CARIBBEAN EXOTICS S A")</f>
        <v>COMERCIALIZADORA INTERNACIONAL CARIBBEAN EXOTICS S A</v>
      </c>
      <c r="S4034" s="25">
        <f>+VLOOKUP(E4034, TC!A:D, 2, FALSE())</f>
        <v>4168.82</v>
      </c>
      <c r="T4034" t="str">
        <f t="shared" ref="T4034:T4097" si="319">+IF(I4034="JUAN MATAS SAS", "USD", F4034)</f>
        <v>COP</v>
      </c>
    </row>
    <row r="4035" spans="1:20" ht="18.75" hidden="1" customHeight="1" x14ac:dyDescent="0.25">
      <c r="A4035" t="s">
        <v>2406</v>
      </c>
      <c r="B4035" t="s">
        <v>1923</v>
      </c>
      <c r="C4035" t="s">
        <v>1913</v>
      </c>
      <c r="D4035" s="24">
        <v>5844</v>
      </c>
      <c r="E4035" t="s">
        <v>1674</v>
      </c>
      <c r="F4035" t="s">
        <v>99</v>
      </c>
      <c r="G4035" t="s">
        <v>113</v>
      </c>
      <c r="H4035" t="s">
        <v>2024</v>
      </c>
      <c r="I4035" t="s">
        <v>2466</v>
      </c>
      <c r="J4035" t="s">
        <v>1915</v>
      </c>
      <c r="K4035" t="s">
        <v>2025</v>
      </c>
      <c r="L4035" s="24">
        <v>293250</v>
      </c>
      <c r="M4035" s="25">
        <f>+VLOOKUP(E4035, TC!A:D, 4, FALSE())</f>
        <v>1.0808999980809917</v>
      </c>
      <c r="N4035" s="24">
        <f t="shared" si="315"/>
        <v>293250</v>
      </c>
      <c r="O4035" t="str">
        <f t="shared" si="316"/>
        <v>FACTURA</v>
      </c>
      <c r="P4035" t="str">
        <f t="shared" si="317"/>
        <v>2025</v>
      </c>
      <c r="Q4035" t="str">
        <f t="shared" si="318"/>
        <v>03</v>
      </c>
      <c r="R4035" t="str">
        <f>+IFERROR(VLOOKUP(I4035, Listado!A:B, 2, FALSE()), "COMERCIALIZADORA INTERNACIONAL CARIBBEAN EXOTICS S A")</f>
        <v>COMERCIALIZADORA INTERNACIONAL CARIBBEAN EXOTICS S A</v>
      </c>
      <c r="S4035" s="25">
        <f>+VLOOKUP(E4035, TC!A:D, 2, FALSE())</f>
        <v>4168.82</v>
      </c>
      <c r="T4035" t="str">
        <f t="shared" si="319"/>
        <v>COP</v>
      </c>
    </row>
    <row r="4036" spans="1:20" ht="18.75" hidden="1" customHeight="1" x14ac:dyDescent="0.25">
      <c r="A4036" t="s">
        <v>2406</v>
      </c>
      <c r="B4036" t="s">
        <v>1923</v>
      </c>
      <c r="C4036" t="s">
        <v>1913</v>
      </c>
      <c r="D4036" s="24">
        <v>5844</v>
      </c>
      <c r="E4036" t="s">
        <v>1674</v>
      </c>
      <c r="F4036" t="s">
        <v>99</v>
      </c>
      <c r="G4036" t="s">
        <v>113</v>
      </c>
      <c r="H4036" t="s">
        <v>2024</v>
      </c>
      <c r="I4036" t="s">
        <v>2466</v>
      </c>
      <c r="J4036" t="s">
        <v>1915</v>
      </c>
      <c r="K4036" t="s">
        <v>2025</v>
      </c>
      <c r="L4036" s="24">
        <v>24500</v>
      </c>
      <c r="M4036" s="25">
        <f>+VLOOKUP(E4036, TC!A:D, 4, FALSE())</f>
        <v>1.0808999980809917</v>
      </c>
      <c r="N4036" s="24">
        <f t="shared" si="315"/>
        <v>24500</v>
      </c>
      <c r="O4036" t="str">
        <f t="shared" si="316"/>
        <v>FACTURA</v>
      </c>
      <c r="P4036" t="str">
        <f t="shared" si="317"/>
        <v>2025</v>
      </c>
      <c r="Q4036" t="str">
        <f t="shared" si="318"/>
        <v>03</v>
      </c>
      <c r="R4036" t="str">
        <f>+IFERROR(VLOOKUP(I4036, Listado!A:B, 2, FALSE()), "COMERCIALIZADORA INTERNACIONAL CARIBBEAN EXOTICS S A")</f>
        <v>COMERCIALIZADORA INTERNACIONAL CARIBBEAN EXOTICS S A</v>
      </c>
      <c r="S4036" s="25">
        <f>+VLOOKUP(E4036, TC!A:D, 2, FALSE())</f>
        <v>4168.82</v>
      </c>
      <c r="T4036" t="str">
        <f t="shared" si="319"/>
        <v>COP</v>
      </c>
    </row>
    <row r="4037" spans="1:20" ht="18.75" hidden="1" customHeight="1" x14ac:dyDescent="0.25">
      <c r="A4037" t="s">
        <v>2406</v>
      </c>
      <c r="B4037" t="s">
        <v>1923</v>
      </c>
      <c r="C4037" t="s">
        <v>1913</v>
      </c>
      <c r="D4037" s="24">
        <v>5844</v>
      </c>
      <c r="E4037" t="s">
        <v>1674</v>
      </c>
      <c r="F4037" t="s">
        <v>99</v>
      </c>
      <c r="G4037" t="s">
        <v>113</v>
      </c>
      <c r="H4037" t="s">
        <v>2024</v>
      </c>
      <c r="I4037" t="s">
        <v>2466</v>
      </c>
      <c r="J4037" t="s">
        <v>1915</v>
      </c>
      <c r="K4037" t="s">
        <v>2025</v>
      </c>
      <c r="L4037" s="24">
        <v>103250</v>
      </c>
      <c r="M4037" s="25">
        <f>+VLOOKUP(E4037, TC!A:D, 4, FALSE())</f>
        <v>1.0808999980809917</v>
      </c>
      <c r="N4037" s="24">
        <f t="shared" si="315"/>
        <v>103250</v>
      </c>
      <c r="O4037" t="str">
        <f t="shared" si="316"/>
        <v>FACTURA</v>
      </c>
      <c r="P4037" t="str">
        <f t="shared" si="317"/>
        <v>2025</v>
      </c>
      <c r="Q4037" t="str">
        <f t="shared" si="318"/>
        <v>03</v>
      </c>
      <c r="R4037" t="str">
        <f>+IFERROR(VLOOKUP(I4037, Listado!A:B, 2, FALSE()), "COMERCIALIZADORA INTERNACIONAL CARIBBEAN EXOTICS S A")</f>
        <v>COMERCIALIZADORA INTERNACIONAL CARIBBEAN EXOTICS S A</v>
      </c>
      <c r="S4037" s="25">
        <f>+VLOOKUP(E4037, TC!A:D, 2, FALSE())</f>
        <v>4168.82</v>
      </c>
      <c r="T4037" t="str">
        <f t="shared" si="319"/>
        <v>COP</v>
      </c>
    </row>
    <row r="4038" spans="1:20" ht="18.75" hidden="1" customHeight="1" x14ac:dyDescent="0.25">
      <c r="A4038" t="s">
        <v>2406</v>
      </c>
      <c r="B4038" t="s">
        <v>1923</v>
      </c>
      <c r="C4038" t="s">
        <v>1913</v>
      </c>
      <c r="D4038" s="24">
        <v>5844</v>
      </c>
      <c r="E4038" t="s">
        <v>1674</v>
      </c>
      <c r="F4038" t="s">
        <v>99</v>
      </c>
      <c r="G4038" t="s">
        <v>113</v>
      </c>
      <c r="H4038" t="s">
        <v>2024</v>
      </c>
      <c r="I4038" t="s">
        <v>2466</v>
      </c>
      <c r="J4038" t="s">
        <v>1915</v>
      </c>
      <c r="K4038" t="s">
        <v>2026</v>
      </c>
      <c r="L4038" s="24">
        <v>134000</v>
      </c>
      <c r="M4038" s="25">
        <f>+VLOOKUP(E4038, TC!A:D, 4, FALSE())</f>
        <v>1.0808999980809917</v>
      </c>
      <c r="N4038" s="24">
        <f t="shared" si="315"/>
        <v>134000</v>
      </c>
      <c r="O4038" t="str">
        <f t="shared" si="316"/>
        <v>FACTURA</v>
      </c>
      <c r="P4038" t="str">
        <f t="shared" si="317"/>
        <v>2025</v>
      </c>
      <c r="Q4038" t="str">
        <f t="shared" si="318"/>
        <v>03</v>
      </c>
      <c r="R4038" t="str">
        <f>+IFERROR(VLOOKUP(I4038, Listado!A:B, 2, FALSE()), "COMERCIALIZADORA INTERNACIONAL CARIBBEAN EXOTICS S A")</f>
        <v>COMERCIALIZADORA INTERNACIONAL CARIBBEAN EXOTICS S A</v>
      </c>
      <c r="S4038" s="25">
        <f>+VLOOKUP(E4038, TC!A:D, 2, FALSE())</f>
        <v>4168.82</v>
      </c>
      <c r="T4038" t="str">
        <f t="shared" si="319"/>
        <v>COP</v>
      </c>
    </row>
    <row r="4039" spans="1:20" ht="18.75" hidden="1" customHeight="1" x14ac:dyDescent="0.25">
      <c r="A4039" t="s">
        <v>2406</v>
      </c>
      <c r="B4039" t="s">
        <v>1923</v>
      </c>
      <c r="C4039" t="s">
        <v>1913</v>
      </c>
      <c r="D4039" s="24">
        <v>5844</v>
      </c>
      <c r="E4039" t="s">
        <v>1674</v>
      </c>
      <c r="F4039" t="s">
        <v>99</v>
      </c>
      <c r="G4039" t="s">
        <v>113</v>
      </c>
      <c r="H4039" t="s">
        <v>2024</v>
      </c>
      <c r="I4039" t="s">
        <v>2466</v>
      </c>
      <c r="J4039" t="s">
        <v>1915</v>
      </c>
      <c r="K4039" t="s">
        <v>2026</v>
      </c>
      <c r="L4039" s="24">
        <v>65750</v>
      </c>
      <c r="M4039" s="25">
        <f>+VLOOKUP(E4039, TC!A:D, 4, FALSE())</f>
        <v>1.0808999980809917</v>
      </c>
      <c r="N4039" s="24">
        <f t="shared" si="315"/>
        <v>65750</v>
      </c>
      <c r="O4039" t="str">
        <f t="shared" si="316"/>
        <v>FACTURA</v>
      </c>
      <c r="P4039" t="str">
        <f t="shared" si="317"/>
        <v>2025</v>
      </c>
      <c r="Q4039" t="str">
        <f t="shared" si="318"/>
        <v>03</v>
      </c>
      <c r="R4039" t="str">
        <f>+IFERROR(VLOOKUP(I4039, Listado!A:B, 2, FALSE()), "COMERCIALIZADORA INTERNACIONAL CARIBBEAN EXOTICS S A")</f>
        <v>COMERCIALIZADORA INTERNACIONAL CARIBBEAN EXOTICS S A</v>
      </c>
      <c r="S4039" s="25">
        <f>+VLOOKUP(E4039, TC!A:D, 2, FALSE())</f>
        <v>4168.82</v>
      </c>
      <c r="T4039" t="str">
        <f t="shared" si="319"/>
        <v>COP</v>
      </c>
    </row>
    <row r="4040" spans="1:20" ht="18.75" hidden="1" customHeight="1" x14ac:dyDescent="0.25">
      <c r="A4040" t="s">
        <v>2406</v>
      </c>
      <c r="B4040" t="s">
        <v>1923</v>
      </c>
      <c r="C4040" t="s">
        <v>1913</v>
      </c>
      <c r="D4040" s="24">
        <v>5844</v>
      </c>
      <c r="E4040" t="s">
        <v>1674</v>
      </c>
      <c r="F4040" t="s">
        <v>99</v>
      </c>
      <c r="G4040" t="s">
        <v>113</v>
      </c>
      <c r="H4040" t="s">
        <v>2024</v>
      </c>
      <c r="I4040" t="s">
        <v>2466</v>
      </c>
      <c r="J4040" t="s">
        <v>1915</v>
      </c>
      <c r="K4040" t="s">
        <v>2026</v>
      </c>
      <c r="L4040" s="24">
        <v>105500</v>
      </c>
      <c r="M4040" s="25">
        <f>+VLOOKUP(E4040, TC!A:D, 4, FALSE())</f>
        <v>1.0808999980809917</v>
      </c>
      <c r="N4040" s="24">
        <f t="shared" si="315"/>
        <v>105500</v>
      </c>
      <c r="O4040" t="str">
        <f t="shared" si="316"/>
        <v>FACTURA</v>
      </c>
      <c r="P4040" t="str">
        <f t="shared" si="317"/>
        <v>2025</v>
      </c>
      <c r="Q4040" t="str">
        <f t="shared" si="318"/>
        <v>03</v>
      </c>
      <c r="R4040" t="str">
        <f>+IFERROR(VLOOKUP(I4040, Listado!A:B, 2, FALSE()), "COMERCIALIZADORA INTERNACIONAL CARIBBEAN EXOTICS S A")</f>
        <v>COMERCIALIZADORA INTERNACIONAL CARIBBEAN EXOTICS S A</v>
      </c>
      <c r="S4040" s="25">
        <f>+VLOOKUP(E4040, TC!A:D, 2, FALSE())</f>
        <v>4168.82</v>
      </c>
      <c r="T4040" t="str">
        <f t="shared" si="319"/>
        <v>COP</v>
      </c>
    </row>
    <row r="4041" spans="1:20" ht="18.75" hidden="1" customHeight="1" x14ac:dyDescent="0.25">
      <c r="A4041" t="s">
        <v>2406</v>
      </c>
      <c r="B4041" t="s">
        <v>1923</v>
      </c>
      <c r="C4041" t="s">
        <v>1913</v>
      </c>
      <c r="D4041" s="24">
        <v>5844</v>
      </c>
      <c r="E4041" t="s">
        <v>1674</v>
      </c>
      <c r="F4041" t="s">
        <v>99</v>
      </c>
      <c r="G4041" t="s">
        <v>113</v>
      </c>
      <c r="H4041" t="s">
        <v>2024</v>
      </c>
      <c r="I4041" t="s">
        <v>2466</v>
      </c>
      <c r="J4041" t="s">
        <v>1915</v>
      </c>
      <c r="K4041" t="s">
        <v>2026</v>
      </c>
      <c r="L4041" s="24">
        <v>250</v>
      </c>
      <c r="M4041" s="25">
        <f>+VLOOKUP(E4041, TC!A:D, 4, FALSE())</f>
        <v>1.0808999980809917</v>
      </c>
      <c r="N4041" s="24">
        <f t="shared" si="315"/>
        <v>250</v>
      </c>
      <c r="O4041" t="str">
        <f t="shared" si="316"/>
        <v>FACTURA</v>
      </c>
      <c r="P4041" t="str">
        <f t="shared" si="317"/>
        <v>2025</v>
      </c>
      <c r="Q4041" t="str">
        <f t="shared" si="318"/>
        <v>03</v>
      </c>
      <c r="R4041" t="str">
        <f>+IFERROR(VLOOKUP(I4041, Listado!A:B, 2, FALSE()), "COMERCIALIZADORA INTERNACIONAL CARIBBEAN EXOTICS S A")</f>
        <v>COMERCIALIZADORA INTERNACIONAL CARIBBEAN EXOTICS S A</v>
      </c>
      <c r="S4041" s="25">
        <f>+VLOOKUP(E4041, TC!A:D, 2, FALSE())</f>
        <v>4168.82</v>
      </c>
      <c r="T4041" t="str">
        <f t="shared" si="319"/>
        <v>COP</v>
      </c>
    </row>
    <row r="4042" spans="1:20" ht="18.75" hidden="1" customHeight="1" x14ac:dyDescent="0.25">
      <c r="A4042" t="s">
        <v>2406</v>
      </c>
      <c r="B4042" t="s">
        <v>1923</v>
      </c>
      <c r="C4042" t="s">
        <v>1913</v>
      </c>
      <c r="D4042" s="24">
        <v>5844</v>
      </c>
      <c r="E4042" t="s">
        <v>1674</v>
      </c>
      <c r="F4042" t="s">
        <v>99</v>
      </c>
      <c r="G4042" t="s">
        <v>113</v>
      </c>
      <c r="H4042" t="s">
        <v>2024</v>
      </c>
      <c r="I4042" t="s">
        <v>2466</v>
      </c>
      <c r="J4042" t="s">
        <v>1915</v>
      </c>
      <c r="K4042" t="s">
        <v>2392</v>
      </c>
      <c r="L4042" s="24">
        <v>20400</v>
      </c>
      <c r="M4042" s="25">
        <f>+VLOOKUP(E4042, TC!A:D, 4, FALSE())</f>
        <v>1.0808999980809917</v>
      </c>
      <c r="N4042" s="24">
        <f t="shared" si="315"/>
        <v>20400</v>
      </c>
      <c r="O4042" t="str">
        <f t="shared" si="316"/>
        <v>FACTURA</v>
      </c>
      <c r="P4042" t="str">
        <f t="shared" si="317"/>
        <v>2025</v>
      </c>
      <c r="Q4042" t="str">
        <f t="shared" si="318"/>
        <v>03</v>
      </c>
      <c r="R4042" t="str">
        <f>+IFERROR(VLOOKUP(I4042, Listado!A:B, 2, FALSE()), "COMERCIALIZADORA INTERNACIONAL CARIBBEAN EXOTICS S A")</f>
        <v>COMERCIALIZADORA INTERNACIONAL CARIBBEAN EXOTICS S A</v>
      </c>
      <c r="S4042" s="25">
        <f>+VLOOKUP(E4042, TC!A:D, 2, FALSE())</f>
        <v>4168.82</v>
      </c>
      <c r="T4042" t="str">
        <f t="shared" si="319"/>
        <v>COP</v>
      </c>
    </row>
    <row r="4043" spans="1:20" ht="18.75" hidden="1" customHeight="1" x14ac:dyDescent="0.25">
      <c r="A4043" t="s">
        <v>2406</v>
      </c>
      <c r="B4043" t="s">
        <v>1923</v>
      </c>
      <c r="C4043" t="s">
        <v>1913</v>
      </c>
      <c r="D4043" s="24">
        <v>5844</v>
      </c>
      <c r="E4043" t="s">
        <v>1674</v>
      </c>
      <c r="F4043" t="s">
        <v>99</v>
      </c>
      <c r="G4043" t="s">
        <v>113</v>
      </c>
      <c r="H4043" t="s">
        <v>2024</v>
      </c>
      <c r="I4043" t="s">
        <v>2466</v>
      </c>
      <c r="J4043" t="s">
        <v>1915</v>
      </c>
      <c r="K4043" t="s">
        <v>2392</v>
      </c>
      <c r="L4043" s="24">
        <v>43600</v>
      </c>
      <c r="M4043" s="25">
        <f>+VLOOKUP(E4043, TC!A:D, 4, FALSE())</f>
        <v>1.0808999980809917</v>
      </c>
      <c r="N4043" s="24">
        <f t="shared" si="315"/>
        <v>43600</v>
      </c>
      <c r="O4043" t="str">
        <f t="shared" si="316"/>
        <v>FACTURA</v>
      </c>
      <c r="P4043" t="str">
        <f t="shared" si="317"/>
        <v>2025</v>
      </c>
      <c r="Q4043" t="str">
        <f t="shared" si="318"/>
        <v>03</v>
      </c>
      <c r="R4043" t="str">
        <f>+IFERROR(VLOOKUP(I4043, Listado!A:B, 2, FALSE()), "COMERCIALIZADORA INTERNACIONAL CARIBBEAN EXOTICS S A")</f>
        <v>COMERCIALIZADORA INTERNACIONAL CARIBBEAN EXOTICS S A</v>
      </c>
      <c r="S4043" s="25">
        <f>+VLOOKUP(E4043, TC!A:D, 2, FALSE())</f>
        <v>4168.82</v>
      </c>
      <c r="T4043" t="str">
        <f t="shared" si="319"/>
        <v>COP</v>
      </c>
    </row>
    <row r="4044" spans="1:20" ht="18.75" hidden="1" customHeight="1" x14ac:dyDescent="0.25">
      <c r="A4044" t="s">
        <v>2406</v>
      </c>
      <c r="B4044" t="s">
        <v>5</v>
      </c>
      <c r="C4044" t="s">
        <v>1913</v>
      </c>
      <c r="D4044" s="24">
        <v>11361</v>
      </c>
      <c r="E4044" t="s">
        <v>1674</v>
      </c>
      <c r="F4044" t="s">
        <v>99</v>
      </c>
      <c r="G4044" t="s">
        <v>113</v>
      </c>
      <c r="I4044" t="s">
        <v>1842</v>
      </c>
      <c r="J4044" t="s">
        <v>1915</v>
      </c>
      <c r="K4044" t="s">
        <v>2022</v>
      </c>
      <c r="L4044" s="24">
        <v>56000</v>
      </c>
      <c r="M4044" s="25">
        <f>+VLOOKUP(E4044, TC!A:D, 4, FALSE())</f>
        <v>1.0808999980809917</v>
      </c>
      <c r="N4044" s="24">
        <f t="shared" si="315"/>
        <v>56000</v>
      </c>
      <c r="O4044" t="str">
        <f t="shared" si="316"/>
        <v>FACTURA</v>
      </c>
      <c r="P4044" t="str">
        <f t="shared" si="317"/>
        <v>2025</v>
      </c>
      <c r="Q4044" t="str">
        <f t="shared" si="318"/>
        <v>03</v>
      </c>
      <c r="R4044" t="str">
        <f>+IFERROR(VLOOKUP(I4044, Listado!A:B, 2, FALSE()), "COMERCIALIZADORA INTERNACIONAL CARIBBEAN EXOTICS S A")</f>
        <v>LONDOÑO ECHEVERRI ALEJANDRA</v>
      </c>
      <c r="S4044" s="25">
        <f>+VLOOKUP(E4044, TC!A:D, 2, FALSE())</f>
        <v>4168.82</v>
      </c>
      <c r="T4044" t="str">
        <f t="shared" si="319"/>
        <v>COP</v>
      </c>
    </row>
    <row r="4045" spans="1:20" ht="18.75" hidden="1" customHeight="1" x14ac:dyDescent="0.25">
      <c r="A4045" t="s">
        <v>2406</v>
      </c>
      <c r="B4045" t="s">
        <v>5</v>
      </c>
      <c r="C4045" t="s">
        <v>1913</v>
      </c>
      <c r="D4045" s="24">
        <v>11362</v>
      </c>
      <c r="E4045" t="s">
        <v>1674</v>
      </c>
      <c r="F4045" t="s">
        <v>99</v>
      </c>
      <c r="G4045" t="s">
        <v>113</v>
      </c>
      <c r="I4045" t="s">
        <v>1842</v>
      </c>
      <c r="J4045" t="s">
        <v>1915</v>
      </c>
      <c r="K4045" t="s">
        <v>2020</v>
      </c>
      <c r="L4045" s="24">
        <v>161000</v>
      </c>
      <c r="M4045" s="25">
        <f>+VLOOKUP(E4045, TC!A:D, 4, FALSE())</f>
        <v>1.0808999980809917</v>
      </c>
      <c r="N4045" s="24">
        <f t="shared" si="315"/>
        <v>161000</v>
      </c>
      <c r="O4045" t="str">
        <f t="shared" si="316"/>
        <v>FACTURA</v>
      </c>
      <c r="P4045" t="str">
        <f t="shared" si="317"/>
        <v>2025</v>
      </c>
      <c r="Q4045" t="str">
        <f t="shared" si="318"/>
        <v>03</v>
      </c>
      <c r="R4045" t="str">
        <f>+IFERROR(VLOOKUP(I4045, Listado!A:B, 2, FALSE()), "COMERCIALIZADORA INTERNACIONAL CARIBBEAN EXOTICS S A")</f>
        <v>LONDOÑO ECHEVERRI ALEJANDRA</v>
      </c>
      <c r="S4045" s="25">
        <f>+VLOOKUP(E4045, TC!A:D, 2, FALSE())</f>
        <v>4168.82</v>
      </c>
      <c r="T4045" t="str">
        <f t="shared" si="319"/>
        <v>COP</v>
      </c>
    </row>
    <row r="4046" spans="1:20" ht="18.75" hidden="1" customHeight="1" x14ac:dyDescent="0.25">
      <c r="A4046" t="s">
        <v>2406</v>
      </c>
      <c r="B4046" t="s">
        <v>5</v>
      </c>
      <c r="C4046" t="s">
        <v>1913</v>
      </c>
      <c r="D4046" s="24">
        <v>11363</v>
      </c>
      <c r="E4046" t="s">
        <v>1674</v>
      </c>
      <c r="F4046" t="s">
        <v>99</v>
      </c>
      <c r="G4046" t="s">
        <v>113</v>
      </c>
      <c r="I4046" t="s">
        <v>2162</v>
      </c>
      <c r="J4046" t="s">
        <v>1915</v>
      </c>
      <c r="K4046" t="s">
        <v>2020</v>
      </c>
      <c r="L4046" s="24">
        <v>345000</v>
      </c>
      <c r="M4046" s="25">
        <f>+VLOOKUP(E4046, TC!A:D, 4, FALSE())</f>
        <v>1.0808999980809917</v>
      </c>
      <c r="N4046" s="24">
        <f t="shared" si="315"/>
        <v>345000</v>
      </c>
      <c r="O4046" t="str">
        <f t="shared" si="316"/>
        <v>FACTURA</v>
      </c>
      <c r="P4046" t="str">
        <f t="shared" si="317"/>
        <v>2025</v>
      </c>
      <c r="Q4046" t="str">
        <f t="shared" si="318"/>
        <v>03</v>
      </c>
      <c r="R4046" t="str">
        <f>+IFERROR(VLOOKUP(I4046, Listado!A:B, 2, FALSE()), "COMERCIALIZADORA INTERNACIONAL CARIBBEAN EXOTICS S A")</f>
        <v>COMERCIALIZADORA INTERNACIONAL CARIBBEAN EXOTICS S A</v>
      </c>
      <c r="S4046" s="25">
        <f>+VLOOKUP(E4046, TC!A:D, 2, FALSE())</f>
        <v>4168.82</v>
      </c>
      <c r="T4046" t="str">
        <f t="shared" si="319"/>
        <v>COP</v>
      </c>
    </row>
    <row r="4047" spans="1:20" ht="18.75" hidden="1" customHeight="1" x14ac:dyDescent="0.25">
      <c r="A4047" t="s">
        <v>2406</v>
      </c>
      <c r="B4047" t="s">
        <v>5</v>
      </c>
      <c r="C4047" t="s">
        <v>1913</v>
      </c>
      <c r="D4047" s="24">
        <v>11364</v>
      </c>
      <c r="E4047" t="s">
        <v>1674</v>
      </c>
      <c r="F4047" t="s">
        <v>99</v>
      </c>
      <c r="G4047" t="s">
        <v>113</v>
      </c>
      <c r="I4047" t="s">
        <v>1844</v>
      </c>
      <c r="J4047" t="s">
        <v>1915</v>
      </c>
      <c r="K4047" t="s">
        <v>2020</v>
      </c>
      <c r="L4047" s="24">
        <v>138000</v>
      </c>
      <c r="M4047" s="25">
        <f>+VLOOKUP(E4047, TC!A:D, 4, FALSE())</f>
        <v>1.0808999980809917</v>
      </c>
      <c r="N4047" s="24">
        <f t="shared" si="315"/>
        <v>138000</v>
      </c>
      <c r="O4047" t="str">
        <f t="shared" si="316"/>
        <v>FACTURA</v>
      </c>
      <c r="P4047" t="str">
        <f t="shared" si="317"/>
        <v>2025</v>
      </c>
      <c r="Q4047" t="str">
        <f t="shared" si="318"/>
        <v>03</v>
      </c>
      <c r="R4047" t="str">
        <f>+IFERROR(VLOOKUP(I4047, Listado!A:B, 2, FALSE()), "COMERCIALIZADORA INTERNACIONAL CARIBBEAN EXOTICS S A")</f>
        <v>LONDOÑO ECHEVERRI ALEJANDRA</v>
      </c>
      <c r="S4047" s="25">
        <f>+VLOOKUP(E4047, TC!A:D, 2, FALSE())</f>
        <v>4168.82</v>
      </c>
      <c r="T4047" t="str">
        <f t="shared" si="319"/>
        <v>COP</v>
      </c>
    </row>
    <row r="4048" spans="1:20" ht="18.75" hidden="1" customHeight="1" x14ac:dyDescent="0.25">
      <c r="A4048" t="s">
        <v>2406</v>
      </c>
      <c r="B4048" t="s">
        <v>5</v>
      </c>
      <c r="C4048" t="s">
        <v>1913</v>
      </c>
      <c r="D4048" s="24">
        <v>11365</v>
      </c>
      <c r="E4048" t="s">
        <v>1674</v>
      </c>
      <c r="F4048" t="s">
        <v>99</v>
      </c>
      <c r="G4048" t="s">
        <v>1914</v>
      </c>
      <c r="I4048" t="s">
        <v>1845</v>
      </c>
      <c r="J4048" t="s">
        <v>1915</v>
      </c>
      <c r="K4048" t="s">
        <v>2020</v>
      </c>
      <c r="L4048" s="24">
        <v>656850</v>
      </c>
      <c r="M4048" s="25">
        <f>+VLOOKUP(E4048, TC!A:D, 4, FALSE())</f>
        <v>1.0808999980809917</v>
      </c>
      <c r="N4048" s="24">
        <f t="shared" si="315"/>
        <v>656850</v>
      </c>
      <c r="O4048" t="str">
        <f t="shared" si="316"/>
        <v>FACTURA</v>
      </c>
      <c r="P4048" t="str">
        <f t="shared" si="317"/>
        <v>2025</v>
      </c>
      <c r="Q4048" t="str">
        <f t="shared" si="318"/>
        <v>03</v>
      </c>
      <c r="R4048" t="str">
        <f>+IFERROR(VLOOKUP(I4048, Listado!A:B, 2, FALSE()), "COMERCIALIZADORA INTERNACIONAL CARIBBEAN EXOTICS S A")</f>
        <v>LONDOÑO ECHEVERRI ALEJANDRA</v>
      </c>
      <c r="S4048" s="25">
        <f>+VLOOKUP(E4048, TC!A:D, 2, FALSE())</f>
        <v>4168.82</v>
      </c>
      <c r="T4048" t="str">
        <f t="shared" si="319"/>
        <v>COP</v>
      </c>
    </row>
    <row r="4049" spans="1:20" ht="18.75" hidden="1" customHeight="1" x14ac:dyDescent="0.25">
      <c r="A4049" t="s">
        <v>2406</v>
      </c>
      <c r="B4049" t="s">
        <v>5</v>
      </c>
      <c r="C4049" t="s">
        <v>1913</v>
      </c>
      <c r="D4049" s="24">
        <v>11365</v>
      </c>
      <c r="E4049" t="s">
        <v>1674</v>
      </c>
      <c r="F4049" t="s">
        <v>99</v>
      </c>
      <c r="G4049" t="s">
        <v>1914</v>
      </c>
      <c r="I4049" t="s">
        <v>1845</v>
      </c>
      <c r="J4049" t="s">
        <v>1915</v>
      </c>
      <c r="K4049" t="s">
        <v>2021</v>
      </c>
      <c r="L4049" s="24">
        <v>156900</v>
      </c>
      <c r="M4049" s="25">
        <f>+VLOOKUP(E4049, TC!A:D, 4, FALSE())</f>
        <v>1.0808999980809917</v>
      </c>
      <c r="N4049" s="24">
        <f t="shared" si="315"/>
        <v>156900</v>
      </c>
      <c r="O4049" t="str">
        <f t="shared" si="316"/>
        <v>FACTURA</v>
      </c>
      <c r="P4049" t="str">
        <f t="shared" si="317"/>
        <v>2025</v>
      </c>
      <c r="Q4049" t="str">
        <f t="shared" si="318"/>
        <v>03</v>
      </c>
      <c r="R4049" t="str">
        <f>+IFERROR(VLOOKUP(I4049, Listado!A:B, 2, FALSE()), "COMERCIALIZADORA INTERNACIONAL CARIBBEAN EXOTICS S A")</f>
        <v>LONDOÑO ECHEVERRI ALEJANDRA</v>
      </c>
      <c r="S4049" s="25">
        <f>+VLOOKUP(E4049, TC!A:D, 2, FALSE())</f>
        <v>4168.82</v>
      </c>
      <c r="T4049" t="str">
        <f t="shared" si="319"/>
        <v>COP</v>
      </c>
    </row>
    <row r="4050" spans="1:20" ht="18.75" hidden="1" customHeight="1" x14ac:dyDescent="0.25">
      <c r="A4050" t="s">
        <v>2406</v>
      </c>
      <c r="B4050" t="s">
        <v>5</v>
      </c>
      <c r="C4050" t="s">
        <v>1913</v>
      </c>
      <c r="D4050" s="24">
        <v>11365</v>
      </c>
      <c r="E4050" t="s">
        <v>1674</v>
      </c>
      <c r="F4050" t="s">
        <v>99</v>
      </c>
      <c r="G4050" t="s">
        <v>1914</v>
      </c>
      <c r="I4050" t="s">
        <v>1845</v>
      </c>
      <c r="J4050" t="s">
        <v>1915</v>
      </c>
      <c r="K4050" t="s">
        <v>2021</v>
      </c>
      <c r="L4050" s="24">
        <v>140700</v>
      </c>
      <c r="M4050" s="25">
        <f>+VLOOKUP(E4050, TC!A:D, 4, FALSE())</f>
        <v>1.0808999980809917</v>
      </c>
      <c r="N4050" s="24">
        <f t="shared" si="315"/>
        <v>140700</v>
      </c>
      <c r="O4050" t="str">
        <f t="shared" si="316"/>
        <v>FACTURA</v>
      </c>
      <c r="P4050" t="str">
        <f t="shared" si="317"/>
        <v>2025</v>
      </c>
      <c r="Q4050" t="str">
        <f t="shared" si="318"/>
        <v>03</v>
      </c>
      <c r="R4050" t="str">
        <f>+IFERROR(VLOOKUP(I4050, Listado!A:B, 2, FALSE()), "COMERCIALIZADORA INTERNACIONAL CARIBBEAN EXOTICS S A")</f>
        <v>LONDOÑO ECHEVERRI ALEJANDRA</v>
      </c>
      <c r="S4050" s="25">
        <f>+VLOOKUP(E4050, TC!A:D, 2, FALSE())</f>
        <v>4168.82</v>
      </c>
      <c r="T4050" t="str">
        <f t="shared" si="319"/>
        <v>COP</v>
      </c>
    </row>
    <row r="4051" spans="1:20" ht="18.75" hidden="1" customHeight="1" x14ac:dyDescent="0.25">
      <c r="A4051" t="s">
        <v>2406</v>
      </c>
      <c r="B4051" t="s">
        <v>5</v>
      </c>
      <c r="C4051" t="s">
        <v>1913</v>
      </c>
      <c r="D4051" s="24">
        <v>11365</v>
      </c>
      <c r="E4051" t="s">
        <v>1674</v>
      </c>
      <c r="F4051" t="s">
        <v>99</v>
      </c>
      <c r="G4051" t="s">
        <v>1914</v>
      </c>
      <c r="I4051" t="s">
        <v>1845</v>
      </c>
      <c r="J4051" t="s">
        <v>1915</v>
      </c>
      <c r="K4051" t="s">
        <v>2021</v>
      </c>
      <c r="L4051" s="24">
        <v>107850</v>
      </c>
      <c r="M4051" s="25">
        <f>+VLOOKUP(E4051, TC!A:D, 4, FALSE())</f>
        <v>1.0808999980809917</v>
      </c>
      <c r="N4051" s="24">
        <f t="shared" si="315"/>
        <v>107850</v>
      </c>
      <c r="O4051" t="str">
        <f t="shared" si="316"/>
        <v>FACTURA</v>
      </c>
      <c r="P4051" t="str">
        <f t="shared" si="317"/>
        <v>2025</v>
      </c>
      <c r="Q4051" t="str">
        <f t="shared" si="318"/>
        <v>03</v>
      </c>
      <c r="R4051" t="str">
        <f>+IFERROR(VLOOKUP(I4051, Listado!A:B, 2, FALSE()), "COMERCIALIZADORA INTERNACIONAL CARIBBEAN EXOTICS S A")</f>
        <v>LONDOÑO ECHEVERRI ALEJANDRA</v>
      </c>
      <c r="S4051" s="25">
        <f>+VLOOKUP(E4051, TC!A:D, 2, FALSE())</f>
        <v>4168.82</v>
      </c>
      <c r="T4051" t="str">
        <f t="shared" si="319"/>
        <v>COP</v>
      </c>
    </row>
    <row r="4052" spans="1:20" ht="18.75" hidden="1" customHeight="1" x14ac:dyDescent="0.25">
      <c r="A4052" t="s">
        <v>2406</v>
      </c>
      <c r="B4052" t="s">
        <v>5</v>
      </c>
      <c r="C4052" t="s">
        <v>1913</v>
      </c>
      <c r="D4052" s="24">
        <v>11365</v>
      </c>
      <c r="E4052" t="s">
        <v>1674</v>
      </c>
      <c r="F4052" t="s">
        <v>99</v>
      </c>
      <c r="G4052" t="s">
        <v>1914</v>
      </c>
      <c r="I4052" t="s">
        <v>1845</v>
      </c>
      <c r="J4052" t="s">
        <v>1915</v>
      </c>
      <c r="K4052" t="s">
        <v>2021</v>
      </c>
      <c r="L4052" s="24">
        <v>109050</v>
      </c>
      <c r="M4052" s="25">
        <f>+VLOOKUP(E4052, TC!A:D, 4, FALSE())</f>
        <v>1.0808999980809917</v>
      </c>
      <c r="N4052" s="24">
        <f t="shared" si="315"/>
        <v>109050</v>
      </c>
      <c r="O4052" t="str">
        <f t="shared" si="316"/>
        <v>FACTURA</v>
      </c>
      <c r="P4052" t="str">
        <f t="shared" si="317"/>
        <v>2025</v>
      </c>
      <c r="Q4052" t="str">
        <f t="shared" si="318"/>
        <v>03</v>
      </c>
      <c r="R4052" t="str">
        <f>+IFERROR(VLOOKUP(I4052, Listado!A:B, 2, FALSE()), "COMERCIALIZADORA INTERNACIONAL CARIBBEAN EXOTICS S A")</f>
        <v>LONDOÑO ECHEVERRI ALEJANDRA</v>
      </c>
      <c r="S4052" s="25">
        <f>+VLOOKUP(E4052, TC!A:D, 2, FALSE())</f>
        <v>4168.82</v>
      </c>
      <c r="T4052" t="str">
        <f t="shared" si="319"/>
        <v>COP</v>
      </c>
    </row>
    <row r="4053" spans="1:20" ht="18.75" hidden="1" customHeight="1" x14ac:dyDescent="0.25">
      <c r="A4053" t="s">
        <v>2406</v>
      </c>
      <c r="B4053" t="s">
        <v>5</v>
      </c>
      <c r="C4053" t="s">
        <v>1913</v>
      </c>
      <c r="D4053" s="24">
        <v>11365</v>
      </c>
      <c r="E4053" t="s">
        <v>1674</v>
      </c>
      <c r="F4053" t="s">
        <v>99</v>
      </c>
      <c r="G4053" t="s">
        <v>1914</v>
      </c>
      <c r="I4053" t="s">
        <v>1845</v>
      </c>
      <c r="J4053" t="s">
        <v>1915</v>
      </c>
      <c r="K4053" t="s">
        <v>2021</v>
      </c>
      <c r="L4053" s="24">
        <v>21300</v>
      </c>
      <c r="M4053" s="25">
        <f>+VLOOKUP(E4053, TC!A:D, 4, FALSE())</f>
        <v>1.0808999980809917</v>
      </c>
      <c r="N4053" s="24">
        <f t="shared" si="315"/>
        <v>21300</v>
      </c>
      <c r="O4053" t="str">
        <f t="shared" si="316"/>
        <v>FACTURA</v>
      </c>
      <c r="P4053" t="str">
        <f t="shared" si="317"/>
        <v>2025</v>
      </c>
      <c r="Q4053" t="str">
        <f t="shared" si="318"/>
        <v>03</v>
      </c>
      <c r="R4053" t="str">
        <f>+IFERROR(VLOOKUP(I4053, Listado!A:B, 2, FALSE()), "COMERCIALIZADORA INTERNACIONAL CARIBBEAN EXOTICS S A")</f>
        <v>LONDOÑO ECHEVERRI ALEJANDRA</v>
      </c>
      <c r="S4053" s="25">
        <f>+VLOOKUP(E4053, TC!A:D, 2, FALSE())</f>
        <v>4168.82</v>
      </c>
      <c r="T4053" t="str">
        <f t="shared" si="319"/>
        <v>COP</v>
      </c>
    </row>
    <row r="4054" spans="1:20" ht="18.75" hidden="1" customHeight="1" x14ac:dyDescent="0.25">
      <c r="A4054" t="s">
        <v>2406</v>
      </c>
      <c r="B4054" t="s">
        <v>5</v>
      </c>
      <c r="C4054" t="s">
        <v>1913</v>
      </c>
      <c r="D4054" s="24">
        <v>11365</v>
      </c>
      <c r="E4054" t="s">
        <v>1674</v>
      </c>
      <c r="F4054" t="s">
        <v>99</v>
      </c>
      <c r="G4054" t="s">
        <v>1914</v>
      </c>
      <c r="I4054" t="s">
        <v>1845</v>
      </c>
      <c r="J4054" t="s">
        <v>1915</v>
      </c>
      <c r="K4054" t="s">
        <v>2021</v>
      </c>
      <c r="L4054" s="24">
        <v>5700</v>
      </c>
      <c r="M4054" s="25">
        <f>+VLOOKUP(E4054, TC!A:D, 4, FALSE())</f>
        <v>1.0808999980809917</v>
      </c>
      <c r="N4054" s="24">
        <f t="shared" si="315"/>
        <v>5700</v>
      </c>
      <c r="O4054" t="str">
        <f t="shared" si="316"/>
        <v>FACTURA</v>
      </c>
      <c r="P4054" t="str">
        <f t="shared" si="317"/>
        <v>2025</v>
      </c>
      <c r="Q4054" t="str">
        <f t="shared" si="318"/>
        <v>03</v>
      </c>
      <c r="R4054" t="str">
        <f>+IFERROR(VLOOKUP(I4054, Listado!A:B, 2, FALSE()), "COMERCIALIZADORA INTERNACIONAL CARIBBEAN EXOTICS S A")</f>
        <v>LONDOÑO ECHEVERRI ALEJANDRA</v>
      </c>
      <c r="S4054" s="25">
        <f>+VLOOKUP(E4054, TC!A:D, 2, FALSE())</f>
        <v>4168.82</v>
      </c>
      <c r="T4054" t="str">
        <f t="shared" si="319"/>
        <v>COP</v>
      </c>
    </row>
    <row r="4055" spans="1:20" ht="18.75" hidden="1" customHeight="1" x14ac:dyDescent="0.25">
      <c r="A4055" t="s">
        <v>2406</v>
      </c>
      <c r="B4055" t="s">
        <v>5</v>
      </c>
      <c r="C4055" t="s">
        <v>1913</v>
      </c>
      <c r="D4055" s="24">
        <v>11365</v>
      </c>
      <c r="E4055" t="s">
        <v>1674</v>
      </c>
      <c r="F4055" t="s">
        <v>99</v>
      </c>
      <c r="G4055" t="s">
        <v>1914</v>
      </c>
      <c r="I4055" t="s">
        <v>1845</v>
      </c>
      <c r="J4055" t="s">
        <v>1915</v>
      </c>
      <c r="K4055" t="s">
        <v>2021</v>
      </c>
      <c r="L4055" s="24">
        <v>3450</v>
      </c>
      <c r="M4055" s="25">
        <f>+VLOOKUP(E4055, TC!A:D, 4, FALSE())</f>
        <v>1.0808999980809917</v>
      </c>
      <c r="N4055" s="24">
        <f t="shared" si="315"/>
        <v>3450</v>
      </c>
      <c r="O4055" t="str">
        <f t="shared" si="316"/>
        <v>FACTURA</v>
      </c>
      <c r="P4055" t="str">
        <f t="shared" si="317"/>
        <v>2025</v>
      </c>
      <c r="Q4055" t="str">
        <f t="shared" si="318"/>
        <v>03</v>
      </c>
      <c r="R4055" t="str">
        <f>+IFERROR(VLOOKUP(I4055, Listado!A:B, 2, FALSE()), "COMERCIALIZADORA INTERNACIONAL CARIBBEAN EXOTICS S A")</f>
        <v>LONDOÑO ECHEVERRI ALEJANDRA</v>
      </c>
      <c r="S4055" s="25">
        <f>+VLOOKUP(E4055, TC!A:D, 2, FALSE())</f>
        <v>4168.82</v>
      </c>
      <c r="T4055" t="str">
        <f t="shared" si="319"/>
        <v>COP</v>
      </c>
    </row>
    <row r="4056" spans="1:20" ht="18.75" hidden="1" customHeight="1" x14ac:dyDescent="0.25">
      <c r="A4056" t="s">
        <v>2406</v>
      </c>
      <c r="B4056" t="s">
        <v>5</v>
      </c>
      <c r="C4056" t="s">
        <v>1913</v>
      </c>
      <c r="D4056" s="24">
        <v>11365</v>
      </c>
      <c r="E4056" t="s">
        <v>1674</v>
      </c>
      <c r="F4056" t="s">
        <v>99</v>
      </c>
      <c r="G4056" t="s">
        <v>1914</v>
      </c>
      <c r="I4056" t="s">
        <v>1845</v>
      </c>
      <c r="J4056" t="s">
        <v>1915</v>
      </c>
      <c r="K4056" t="s">
        <v>2021</v>
      </c>
      <c r="L4056" s="24">
        <v>4950</v>
      </c>
      <c r="M4056" s="25">
        <f>+VLOOKUP(E4056, TC!A:D, 4, FALSE())</f>
        <v>1.0808999980809917</v>
      </c>
      <c r="N4056" s="24">
        <f t="shared" si="315"/>
        <v>4950</v>
      </c>
      <c r="O4056" t="str">
        <f t="shared" si="316"/>
        <v>FACTURA</v>
      </c>
      <c r="P4056" t="str">
        <f t="shared" si="317"/>
        <v>2025</v>
      </c>
      <c r="Q4056" t="str">
        <f t="shared" si="318"/>
        <v>03</v>
      </c>
      <c r="R4056" t="str">
        <f>+IFERROR(VLOOKUP(I4056, Listado!A:B, 2, FALSE()), "COMERCIALIZADORA INTERNACIONAL CARIBBEAN EXOTICS S A")</f>
        <v>LONDOÑO ECHEVERRI ALEJANDRA</v>
      </c>
      <c r="S4056" s="25">
        <f>+VLOOKUP(E4056, TC!A:D, 2, FALSE())</f>
        <v>4168.82</v>
      </c>
      <c r="T4056" t="str">
        <f t="shared" si="319"/>
        <v>COP</v>
      </c>
    </row>
    <row r="4057" spans="1:20" ht="18.75" hidden="1" customHeight="1" x14ac:dyDescent="0.25">
      <c r="A4057" t="s">
        <v>2406</v>
      </c>
      <c r="B4057" t="s">
        <v>5</v>
      </c>
      <c r="C4057" t="s">
        <v>1913</v>
      </c>
      <c r="D4057" s="24">
        <v>11365</v>
      </c>
      <c r="E4057" t="s">
        <v>1674</v>
      </c>
      <c r="F4057" t="s">
        <v>99</v>
      </c>
      <c r="G4057" t="s">
        <v>1914</v>
      </c>
      <c r="I4057" t="s">
        <v>1845</v>
      </c>
      <c r="J4057" t="s">
        <v>1915</v>
      </c>
      <c r="K4057" t="s">
        <v>2021</v>
      </c>
      <c r="L4057" s="24">
        <v>7800</v>
      </c>
      <c r="M4057" s="25">
        <f>+VLOOKUP(E4057, TC!A:D, 4, FALSE())</f>
        <v>1.0808999980809917</v>
      </c>
      <c r="N4057" s="24">
        <f t="shared" si="315"/>
        <v>7800</v>
      </c>
      <c r="O4057" t="str">
        <f t="shared" si="316"/>
        <v>FACTURA</v>
      </c>
      <c r="P4057" t="str">
        <f t="shared" si="317"/>
        <v>2025</v>
      </c>
      <c r="Q4057" t="str">
        <f t="shared" si="318"/>
        <v>03</v>
      </c>
      <c r="R4057" t="str">
        <f>+IFERROR(VLOOKUP(I4057, Listado!A:B, 2, FALSE()), "COMERCIALIZADORA INTERNACIONAL CARIBBEAN EXOTICS S A")</f>
        <v>LONDOÑO ECHEVERRI ALEJANDRA</v>
      </c>
      <c r="S4057" s="25">
        <f>+VLOOKUP(E4057, TC!A:D, 2, FALSE())</f>
        <v>4168.82</v>
      </c>
      <c r="T4057" t="str">
        <f t="shared" si="319"/>
        <v>COP</v>
      </c>
    </row>
    <row r="4058" spans="1:20" ht="18.75" hidden="1" customHeight="1" x14ac:dyDescent="0.25">
      <c r="A4058" t="s">
        <v>2406</v>
      </c>
      <c r="B4058" t="s">
        <v>5</v>
      </c>
      <c r="C4058" t="s">
        <v>1913</v>
      </c>
      <c r="D4058" s="24">
        <v>11365</v>
      </c>
      <c r="E4058" t="s">
        <v>1674</v>
      </c>
      <c r="F4058" t="s">
        <v>99</v>
      </c>
      <c r="G4058" t="s">
        <v>1914</v>
      </c>
      <c r="I4058" t="s">
        <v>1845</v>
      </c>
      <c r="J4058" t="s">
        <v>1915</v>
      </c>
      <c r="K4058" t="s">
        <v>2021</v>
      </c>
      <c r="L4058" s="24">
        <v>1950</v>
      </c>
      <c r="M4058" s="25">
        <f>+VLOOKUP(E4058, TC!A:D, 4, FALSE())</f>
        <v>1.0808999980809917</v>
      </c>
      <c r="N4058" s="24">
        <f t="shared" si="315"/>
        <v>1950</v>
      </c>
      <c r="O4058" t="str">
        <f t="shared" si="316"/>
        <v>FACTURA</v>
      </c>
      <c r="P4058" t="str">
        <f t="shared" si="317"/>
        <v>2025</v>
      </c>
      <c r="Q4058" t="str">
        <f t="shared" si="318"/>
        <v>03</v>
      </c>
      <c r="R4058" t="str">
        <f>+IFERROR(VLOOKUP(I4058, Listado!A:B, 2, FALSE()), "COMERCIALIZADORA INTERNACIONAL CARIBBEAN EXOTICS S A")</f>
        <v>LONDOÑO ECHEVERRI ALEJANDRA</v>
      </c>
      <c r="S4058" s="25">
        <f>+VLOOKUP(E4058, TC!A:D, 2, FALSE())</f>
        <v>4168.82</v>
      </c>
      <c r="T4058" t="str">
        <f t="shared" si="319"/>
        <v>COP</v>
      </c>
    </row>
    <row r="4059" spans="1:20" ht="18.75" hidden="1" customHeight="1" x14ac:dyDescent="0.25">
      <c r="A4059" t="s">
        <v>2406</v>
      </c>
      <c r="B4059" t="s">
        <v>5</v>
      </c>
      <c r="C4059" t="s">
        <v>1913</v>
      </c>
      <c r="D4059" s="24">
        <v>11366</v>
      </c>
      <c r="E4059" t="s">
        <v>1677</v>
      </c>
      <c r="F4059" t="s">
        <v>99</v>
      </c>
      <c r="G4059" t="s">
        <v>113</v>
      </c>
      <c r="I4059" t="s">
        <v>1859</v>
      </c>
      <c r="J4059" t="s">
        <v>1915</v>
      </c>
      <c r="K4059" t="s">
        <v>1916</v>
      </c>
      <c r="L4059" s="24">
        <v>4384800</v>
      </c>
      <c r="M4059" s="25">
        <f>+VLOOKUP(E4059, TC!A:D, 4, FALSE())</f>
        <v>1.0800499997601238</v>
      </c>
      <c r="N4059" s="24">
        <f t="shared" si="315"/>
        <v>4384800</v>
      </c>
      <c r="O4059" t="str">
        <f t="shared" si="316"/>
        <v>FACTURA</v>
      </c>
      <c r="P4059" t="str">
        <f t="shared" si="317"/>
        <v>2025</v>
      </c>
      <c r="Q4059" t="str">
        <f t="shared" si="318"/>
        <v>03</v>
      </c>
      <c r="R4059" t="str">
        <f>+IFERROR(VLOOKUP(I4059, Listado!A:B, 2, FALSE()), "COMERCIALIZADORA INTERNACIONAL CARIBBEAN EXOTICS S A")</f>
        <v>LONDOÑO ECHEVERRI ALEJANDRA</v>
      </c>
      <c r="S4059" s="25">
        <f>+VLOOKUP(E4059, TC!A:D, 2, FALSE())</f>
        <v>4168.82</v>
      </c>
      <c r="T4059" t="str">
        <f t="shared" si="319"/>
        <v>COP</v>
      </c>
    </row>
    <row r="4060" spans="1:20" ht="18.75" hidden="1" customHeight="1" x14ac:dyDescent="0.25">
      <c r="A4060" t="s">
        <v>2406</v>
      </c>
      <c r="B4060" t="s">
        <v>5</v>
      </c>
      <c r="C4060" t="s">
        <v>1913</v>
      </c>
      <c r="D4060" s="24">
        <v>11367</v>
      </c>
      <c r="E4060" t="s">
        <v>1677</v>
      </c>
      <c r="F4060" t="s">
        <v>99</v>
      </c>
      <c r="G4060" t="s">
        <v>113</v>
      </c>
      <c r="I4060" t="s">
        <v>2448</v>
      </c>
      <c r="J4060" t="s">
        <v>1915</v>
      </c>
      <c r="K4060" t="s">
        <v>2449</v>
      </c>
      <c r="L4060" s="24">
        <v>480000</v>
      </c>
      <c r="M4060" s="25">
        <f>+VLOOKUP(E4060, TC!A:D, 4, FALSE())</f>
        <v>1.0800499997601238</v>
      </c>
      <c r="N4060" s="24">
        <f t="shared" si="315"/>
        <v>480000</v>
      </c>
      <c r="O4060" t="str">
        <f t="shared" si="316"/>
        <v>FACTURA</v>
      </c>
      <c r="P4060" t="str">
        <f t="shared" si="317"/>
        <v>2025</v>
      </c>
      <c r="Q4060" t="str">
        <f t="shared" si="318"/>
        <v>03</v>
      </c>
      <c r="R4060" t="str">
        <f>+IFERROR(VLOOKUP(I4060, Listado!A:B, 2, FALSE()), "COMERCIALIZADORA INTERNACIONAL CARIBBEAN EXOTICS S A")</f>
        <v>COMERCIALIZADORA INTERNACIONAL CARIBBEAN EXOTICS S A</v>
      </c>
      <c r="S4060" s="25">
        <f>+VLOOKUP(E4060, TC!A:D, 2, FALSE())</f>
        <v>4168.82</v>
      </c>
      <c r="T4060" t="str">
        <f t="shared" si="319"/>
        <v>COP</v>
      </c>
    </row>
    <row r="4061" spans="1:20" ht="18.75" hidden="1" customHeight="1" x14ac:dyDescent="0.25">
      <c r="A4061" t="s">
        <v>2406</v>
      </c>
      <c r="B4061" t="s">
        <v>1923</v>
      </c>
      <c r="C4061" t="s">
        <v>1913</v>
      </c>
      <c r="D4061" s="24">
        <v>5845</v>
      </c>
      <c r="E4061" t="s">
        <v>1677</v>
      </c>
      <c r="F4061" t="s">
        <v>128</v>
      </c>
      <c r="G4061" t="s">
        <v>108</v>
      </c>
      <c r="H4061" t="s">
        <v>2561</v>
      </c>
      <c r="I4061" t="s">
        <v>1872</v>
      </c>
      <c r="J4061" t="s">
        <v>1944</v>
      </c>
      <c r="K4061" t="s">
        <v>1928</v>
      </c>
      <c r="L4061" s="24">
        <v>946.76</v>
      </c>
      <c r="M4061" s="25">
        <f>+VLOOKUP(E4061, TC!A:D, 4, FALSE())</f>
        <v>1.0800499997601238</v>
      </c>
      <c r="N4061" s="24">
        <f t="shared" si="315"/>
        <v>946.76</v>
      </c>
      <c r="O4061" t="str">
        <f t="shared" si="316"/>
        <v>FACTURA</v>
      </c>
      <c r="P4061" t="str">
        <f t="shared" si="317"/>
        <v>2025</v>
      </c>
      <c r="Q4061" t="str">
        <f t="shared" si="318"/>
        <v>03</v>
      </c>
      <c r="R4061" t="str">
        <f>+IFERROR(VLOOKUP(I4061, Listado!A:B, 2, FALSE()), "COMERCIALIZADORA INTERNACIONAL CARIBBEAN EXOTICS S A")</f>
        <v>PIEDRAHITA PEREZ MARIANA</v>
      </c>
      <c r="S4061" s="25">
        <f>+VLOOKUP(E4061, TC!A:D, 2, FALSE())</f>
        <v>4168.82</v>
      </c>
      <c r="T4061" t="str">
        <f t="shared" si="319"/>
        <v>USD</v>
      </c>
    </row>
    <row r="4062" spans="1:20" ht="18.75" hidden="1" customHeight="1" x14ac:dyDescent="0.25">
      <c r="A4062" t="s">
        <v>2406</v>
      </c>
      <c r="B4062" t="s">
        <v>1923</v>
      </c>
      <c r="C4062" t="s">
        <v>1913</v>
      </c>
      <c r="D4062" s="24">
        <v>5845</v>
      </c>
      <c r="E4062" t="s">
        <v>1677</v>
      </c>
      <c r="F4062" t="s">
        <v>128</v>
      </c>
      <c r="G4062" t="s">
        <v>108</v>
      </c>
      <c r="H4062" t="s">
        <v>2561</v>
      </c>
      <c r="I4062" t="s">
        <v>1872</v>
      </c>
      <c r="J4062" t="s">
        <v>1944</v>
      </c>
      <c r="K4062" t="s">
        <v>2055</v>
      </c>
      <c r="L4062" s="24">
        <v>771.2</v>
      </c>
      <c r="M4062" s="25">
        <f>+VLOOKUP(E4062, TC!A:D, 4, FALSE())</f>
        <v>1.0800499997601238</v>
      </c>
      <c r="N4062" s="24">
        <f t="shared" si="315"/>
        <v>771.2</v>
      </c>
      <c r="O4062" t="str">
        <f t="shared" si="316"/>
        <v>FACTURA</v>
      </c>
      <c r="P4062" t="str">
        <f t="shared" si="317"/>
        <v>2025</v>
      </c>
      <c r="Q4062" t="str">
        <f t="shared" si="318"/>
        <v>03</v>
      </c>
      <c r="R4062" t="str">
        <f>+IFERROR(VLOOKUP(I4062, Listado!A:B, 2, FALSE()), "COMERCIALIZADORA INTERNACIONAL CARIBBEAN EXOTICS S A")</f>
        <v>PIEDRAHITA PEREZ MARIANA</v>
      </c>
      <c r="S4062" s="25">
        <f>+VLOOKUP(E4062, TC!A:D, 2, FALSE())</f>
        <v>4168.82</v>
      </c>
      <c r="T4062" t="str">
        <f t="shared" si="319"/>
        <v>USD</v>
      </c>
    </row>
    <row r="4063" spans="1:20" ht="18.75" hidden="1" customHeight="1" x14ac:dyDescent="0.25">
      <c r="A4063" t="s">
        <v>2406</v>
      </c>
      <c r="B4063" t="s">
        <v>1923</v>
      </c>
      <c r="C4063" t="s">
        <v>1913</v>
      </c>
      <c r="D4063" s="24">
        <v>5845</v>
      </c>
      <c r="E4063" t="s">
        <v>1677</v>
      </c>
      <c r="F4063" t="s">
        <v>128</v>
      </c>
      <c r="G4063" t="s">
        <v>108</v>
      </c>
      <c r="H4063" t="s">
        <v>2561</v>
      </c>
      <c r="I4063" t="s">
        <v>1872</v>
      </c>
      <c r="J4063" t="s">
        <v>1944</v>
      </c>
      <c r="K4063" t="s">
        <v>2057</v>
      </c>
      <c r="L4063" s="24">
        <v>817.74</v>
      </c>
      <c r="M4063" s="25">
        <f>+VLOOKUP(E4063, TC!A:D, 4, FALSE())</f>
        <v>1.0800499997601238</v>
      </c>
      <c r="N4063" s="24">
        <f t="shared" si="315"/>
        <v>817.74</v>
      </c>
      <c r="O4063" t="str">
        <f t="shared" si="316"/>
        <v>FACTURA</v>
      </c>
      <c r="P4063" t="str">
        <f t="shared" si="317"/>
        <v>2025</v>
      </c>
      <c r="Q4063" t="str">
        <f t="shared" si="318"/>
        <v>03</v>
      </c>
      <c r="R4063" t="str">
        <f>+IFERROR(VLOOKUP(I4063, Listado!A:B, 2, FALSE()), "COMERCIALIZADORA INTERNACIONAL CARIBBEAN EXOTICS S A")</f>
        <v>PIEDRAHITA PEREZ MARIANA</v>
      </c>
      <c r="S4063" s="25">
        <f>+VLOOKUP(E4063, TC!A:D, 2, FALSE())</f>
        <v>4168.82</v>
      </c>
      <c r="T4063" t="str">
        <f t="shared" si="319"/>
        <v>USD</v>
      </c>
    </row>
    <row r="4064" spans="1:20" ht="18.75" hidden="1" customHeight="1" x14ac:dyDescent="0.25">
      <c r="A4064" t="s">
        <v>2406</v>
      </c>
      <c r="B4064" t="s">
        <v>5</v>
      </c>
      <c r="C4064" t="s">
        <v>1970</v>
      </c>
      <c r="D4064" s="24">
        <v>2267</v>
      </c>
      <c r="E4064" t="s">
        <v>1677</v>
      </c>
      <c r="F4064" t="s">
        <v>128</v>
      </c>
      <c r="G4064" t="s">
        <v>110</v>
      </c>
      <c r="H4064" t="s">
        <v>2562</v>
      </c>
      <c r="I4064" t="s">
        <v>1850</v>
      </c>
      <c r="J4064" t="s">
        <v>1919</v>
      </c>
      <c r="K4064" t="s">
        <v>2040</v>
      </c>
      <c r="L4064" s="24">
        <v>-2148</v>
      </c>
      <c r="M4064" s="25">
        <f>+VLOOKUP(E4064, TC!A:D, 4, FALSE())</f>
        <v>1.0800499997601238</v>
      </c>
      <c r="N4064" s="24">
        <f t="shared" si="315"/>
        <v>-2148</v>
      </c>
      <c r="O4064" t="str">
        <f t="shared" si="316"/>
        <v>ANULACIÓN FE</v>
      </c>
      <c r="P4064" t="str">
        <f t="shared" si="317"/>
        <v>2025</v>
      </c>
      <c r="Q4064" t="str">
        <f t="shared" si="318"/>
        <v>03</v>
      </c>
      <c r="R4064" t="str">
        <f>+IFERROR(VLOOKUP(I4064, Listado!A:B, 2, FALSE()), "COMERCIALIZADORA INTERNACIONAL CARIBBEAN EXOTICS S A")</f>
        <v>PEREZ MEJIA MARIA PAULINA</v>
      </c>
      <c r="S4064" s="25">
        <f>+VLOOKUP(E4064, TC!A:D, 2, FALSE())</f>
        <v>4168.82</v>
      </c>
      <c r="T4064" t="str">
        <f t="shared" si="319"/>
        <v>USD</v>
      </c>
    </row>
    <row r="4065" spans="1:20" ht="18.75" hidden="1" customHeight="1" x14ac:dyDescent="0.25">
      <c r="A4065" t="s">
        <v>2406</v>
      </c>
      <c r="B4065" t="s">
        <v>5</v>
      </c>
      <c r="C4065" t="s">
        <v>1970</v>
      </c>
      <c r="D4065" s="24">
        <v>2267</v>
      </c>
      <c r="E4065" t="s">
        <v>1677</v>
      </c>
      <c r="F4065" t="s">
        <v>128</v>
      </c>
      <c r="G4065" t="s">
        <v>110</v>
      </c>
      <c r="H4065" t="s">
        <v>2562</v>
      </c>
      <c r="I4065" t="s">
        <v>1850</v>
      </c>
      <c r="J4065" t="s">
        <v>1919</v>
      </c>
      <c r="K4065" t="s">
        <v>12</v>
      </c>
      <c r="L4065" s="24">
        <v>-2784</v>
      </c>
      <c r="M4065" s="25">
        <f>+VLOOKUP(E4065, TC!A:D, 4, FALSE())</f>
        <v>1.0800499997601238</v>
      </c>
      <c r="N4065" s="24">
        <f t="shared" si="315"/>
        <v>-2784</v>
      </c>
      <c r="O4065" t="str">
        <f t="shared" si="316"/>
        <v>ANULACIÓN FE</v>
      </c>
      <c r="P4065" t="str">
        <f t="shared" si="317"/>
        <v>2025</v>
      </c>
      <c r="Q4065" t="str">
        <f t="shared" si="318"/>
        <v>03</v>
      </c>
      <c r="R4065" t="str">
        <f>+IFERROR(VLOOKUP(I4065, Listado!A:B, 2, FALSE()), "COMERCIALIZADORA INTERNACIONAL CARIBBEAN EXOTICS S A")</f>
        <v>PEREZ MEJIA MARIA PAULINA</v>
      </c>
      <c r="S4065" s="25">
        <f>+VLOOKUP(E4065, TC!A:D, 2, FALSE())</f>
        <v>4168.82</v>
      </c>
      <c r="T4065" t="str">
        <f t="shared" si="319"/>
        <v>USD</v>
      </c>
    </row>
    <row r="4066" spans="1:20" ht="18.75" hidden="1" customHeight="1" x14ac:dyDescent="0.25">
      <c r="A4066" t="s">
        <v>2406</v>
      </c>
      <c r="B4066" t="s">
        <v>5</v>
      </c>
      <c r="C4066" t="s">
        <v>1970</v>
      </c>
      <c r="D4066" s="24">
        <v>2267</v>
      </c>
      <c r="E4066" t="s">
        <v>1677</v>
      </c>
      <c r="F4066" t="s">
        <v>128</v>
      </c>
      <c r="G4066" t="s">
        <v>110</v>
      </c>
      <c r="H4066" t="s">
        <v>2562</v>
      </c>
      <c r="I4066" t="s">
        <v>1850</v>
      </c>
      <c r="J4066" t="s">
        <v>1919</v>
      </c>
      <c r="K4066" t="s">
        <v>31</v>
      </c>
      <c r="L4066" s="24">
        <v>-9520</v>
      </c>
      <c r="M4066" s="25">
        <f>+VLOOKUP(E4066, TC!A:D, 4, FALSE())</f>
        <v>1.0800499997601238</v>
      </c>
      <c r="N4066" s="24">
        <f t="shared" si="315"/>
        <v>-9520</v>
      </c>
      <c r="O4066" t="str">
        <f t="shared" si="316"/>
        <v>ANULACIÓN FE</v>
      </c>
      <c r="P4066" t="str">
        <f t="shared" si="317"/>
        <v>2025</v>
      </c>
      <c r="Q4066" t="str">
        <f t="shared" si="318"/>
        <v>03</v>
      </c>
      <c r="R4066" t="str">
        <f>+IFERROR(VLOOKUP(I4066, Listado!A:B, 2, FALSE()), "COMERCIALIZADORA INTERNACIONAL CARIBBEAN EXOTICS S A")</f>
        <v>PEREZ MEJIA MARIA PAULINA</v>
      </c>
      <c r="S4066" s="25">
        <f>+VLOOKUP(E4066, TC!A:D, 2, FALSE())</f>
        <v>4168.82</v>
      </c>
      <c r="T4066" t="str">
        <f t="shared" si="319"/>
        <v>USD</v>
      </c>
    </row>
    <row r="4067" spans="1:20" ht="18.75" hidden="1" customHeight="1" x14ac:dyDescent="0.25">
      <c r="A4067" t="s">
        <v>2406</v>
      </c>
      <c r="B4067" t="s">
        <v>5</v>
      </c>
      <c r="C4067" t="s">
        <v>1970</v>
      </c>
      <c r="D4067" s="24">
        <v>2267</v>
      </c>
      <c r="E4067" t="s">
        <v>1677</v>
      </c>
      <c r="F4067" t="s">
        <v>128</v>
      </c>
      <c r="G4067" t="s">
        <v>110</v>
      </c>
      <c r="H4067" t="s">
        <v>2562</v>
      </c>
      <c r="I4067" t="s">
        <v>1850</v>
      </c>
      <c r="J4067" t="s">
        <v>1919</v>
      </c>
      <c r="K4067" t="s">
        <v>1956</v>
      </c>
      <c r="L4067" s="24">
        <v>-11660</v>
      </c>
      <c r="M4067" s="25">
        <f>+VLOOKUP(E4067, TC!A:D, 4, FALSE())</f>
        <v>1.0800499997601238</v>
      </c>
      <c r="N4067" s="24">
        <f t="shared" si="315"/>
        <v>-11660</v>
      </c>
      <c r="O4067" t="str">
        <f t="shared" si="316"/>
        <v>ANULACIÓN FE</v>
      </c>
      <c r="P4067" t="str">
        <f t="shared" si="317"/>
        <v>2025</v>
      </c>
      <c r="Q4067" t="str">
        <f t="shared" si="318"/>
        <v>03</v>
      </c>
      <c r="R4067" t="str">
        <f>+IFERROR(VLOOKUP(I4067, Listado!A:B, 2, FALSE()), "COMERCIALIZADORA INTERNACIONAL CARIBBEAN EXOTICS S A")</f>
        <v>PEREZ MEJIA MARIA PAULINA</v>
      </c>
      <c r="S4067" s="25">
        <f>+VLOOKUP(E4067, TC!A:D, 2, FALSE())</f>
        <v>4168.82</v>
      </c>
      <c r="T4067" t="str">
        <f t="shared" si="319"/>
        <v>USD</v>
      </c>
    </row>
    <row r="4068" spans="1:20" ht="18.75" hidden="1" customHeight="1" x14ac:dyDescent="0.25">
      <c r="A4068" t="s">
        <v>2406</v>
      </c>
      <c r="B4068" t="s">
        <v>5</v>
      </c>
      <c r="C4068" t="s">
        <v>1970</v>
      </c>
      <c r="D4068" s="24">
        <v>2267</v>
      </c>
      <c r="E4068" t="s">
        <v>1677</v>
      </c>
      <c r="F4068" t="s">
        <v>128</v>
      </c>
      <c r="G4068" t="s">
        <v>110</v>
      </c>
      <c r="H4068" t="s">
        <v>2562</v>
      </c>
      <c r="I4068" t="s">
        <v>1850</v>
      </c>
      <c r="J4068" t="s">
        <v>1919</v>
      </c>
      <c r="K4068" t="s">
        <v>34</v>
      </c>
      <c r="L4068" s="24">
        <v>-5376</v>
      </c>
      <c r="M4068" s="25">
        <f>+VLOOKUP(E4068, TC!A:D, 4, FALSE())</f>
        <v>1.0800499997601238</v>
      </c>
      <c r="N4068" s="24">
        <f t="shared" si="315"/>
        <v>-5376</v>
      </c>
      <c r="O4068" t="str">
        <f t="shared" si="316"/>
        <v>ANULACIÓN FE</v>
      </c>
      <c r="P4068" t="str">
        <f t="shared" si="317"/>
        <v>2025</v>
      </c>
      <c r="Q4068" t="str">
        <f t="shared" si="318"/>
        <v>03</v>
      </c>
      <c r="R4068" t="str">
        <f>+IFERROR(VLOOKUP(I4068, Listado!A:B, 2, FALSE()), "COMERCIALIZADORA INTERNACIONAL CARIBBEAN EXOTICS S A")</f>
        <v>PEREZ MEJIA MARIA PAULINA</v>
      </c>
      <c r="S4068" s="25">
        <f>+VLOOKUP(E4068, TC!A:D, 2, FALSE())</f>
        <v>4168.82</v>
      </c>
      <c r="T4068" t="str">
        <f t="shared" si="319"/>
        <v>USD</v>
      </c>
    </row>
    <row r="4069" spans="1:20" ht="18.75" hidden="1" customHeight="1" x14ac:dyDescent="0.25">
      <c r="A4069" t="s">
        <v>2406</v>
      </c>
      <c r="B4069" t="s">
        <v>1923</v>
      </c>
      <c r="C4069" t="s">
        <v>1913</v>
      </c>
      <c r="D4069" s="24">
        <v>5846</v>
      </c>
      <c r="E4069" t="s">
        <v>1677</v>
      </c>
      <c r="F4069" t="s">
        <v>128</v>
      </c>
      <c r="G4069" t="s">
        <v>108</v>
      </c>
      <c r="H4069" t="s">
        <v>2563</v>
      </c>
      <c r="I4069" t="s">
        <v>1895</v>
      </c>
      <c r="J4069" t="s">
        <v>1998</v>
      </c>
      <c r="K4069" t="s">
        <v>1928</v>
      </c>
      <c r="L4069" s="24">
        <v>2089.3200000000002</v>
      </c>
      <c r="M4069" s="25">
        <f>+VLOOKUP(E4069, TC!A:D, 4, FALSE())</f>
        <v>1.0800499997601238</v>
      </c>
      <c r="N4069" s="24">
        <f t="shared" si="315"/>
        <v>2089.3200000000002</v>
      </c>
      <c r="O4069" t="str">
        <f t="shared" si="316"/>
        <v>FACTURA</v>
      </c>
      <c r="P4069" t="str">
        <f t="shared" si="317"/>
        <v>2025</v>
      </c>
      <c r="Q4069" t="str">
        <f t="shared" si="318"/>
        <v>03</v>
      </c>
      <c r="R4069" t="str">
        <f>+IFERROR(VLOOKUP(I4069, Listado!A:B, 2, FALSE()), "COMERCIALIZADORA INTERNACIONAL CARIBBEAN EXOTICS S A")</f>
        <v>PIEDRAHITA PEREZ MARIANA</v>
      </c>
      <c r="S4069" s="25">
        <f>+VLOOKUP(E4069, TC!A:D, 2, FALSE())</f>
        <v>4168.82</v>
      </c>
      <c r="T4069" t="str">
        <f t="shared" si="319"/>
        <v>USD</v>
      </c>
    </row>
    <row r="4070" spans="1:20" ht="18.75" hidden="1" customHeight="1" x14ac:dyDescent="0.25">
      <c r="A4070" t="s">
        <v>2406</v>
      </c>
      <c r="B4070" t="s">
        <v>1923</v>
      </c>
      <c r="C4070" t="s">
        <v>1913</v>
      </c>
      <c r="D4070" s="24">
        <v>5846</v>
      </c>
      <c r="E4070" t="s">
        <v>1677</v>
      </c>
      <c r="F4070" t="s">
        <v>128</v>
      </c>
      <c r="G4070" t="s">
        <v>108</v>
      </c>
      <c r="H4070" t="s">
        <v>2563</v>
      </c>
      <c r="I4070" t="s">
        <v>1895</v>
      </c>
      <c r="J4070" t="s">
        <v>1998</v>
      </c>
      <c r="K4070" t="s">
        <v>2410</v>
      </c>
      <c r="L4070" s="24">
        <v>716.8</v>
      </c>
      <c r="M4070" s="25">
        <f>+VLOOKUP(E4070, TC!A:D, 4, FALSE())</f>
        <v>1.0800499997601238</v>
      </c>
      <c r="N4070" s="24">
        <f t="shared" si="315"/>
        <v>716.8</v>
      </c>
      <c r="O4070" t="str">
        <f t="shared" si="316"/>
        <v>FACTURA</v>
      </c>
      <c r="P4070" t="str">
        <f t="shared" si="317"/>
        <v>2025</v>
      </c>
      <c r="Q4070" t="str">
        <f t="shared" si="318"/>
        <v>03</v>
      </c>
      <c r="R4070" t="str">
        <f>+IFERROR(VLOOKUP(I4070, Listado!A:B, 2, FALSE()), "COMERCIALIZADORA INTERNACIONAL CARIBBEAN EXOTICS S A")</f>
        <v>PIEDRAHITA PEREZ MARIANA</v>
      </c>
      <c r="S4070" s="25">
        <f>+VLOOKUP(E4070, TC!A:D, 2, FALSE())</f>
        <v>4168.82</v>
      </c>
      <c r="T4070" t="str">
        <f t="shared" si="319"/>
        <v>USD</v>
      </c>
    </row>
    <row r="4071" spans="1:20" ht="18.75" hidden="1" customHeight="1" x14ac:dyDescent="0.25">
      <c r="A4071" t="s">
        <v>2406</v>
      </c>
      <c r="B4071" t="s">
        <v>1923</v>
      </c>
      <c r="C4071" t="s">
        <v>1913</v>
      </c>
      <c r="D4071" s="24">
        <v>5846</v>
      </c>
      <c r="E4071" t="s">
        <v>1677</v>
      </c>
      <c r="F4071" t="s">
        <v>128</v>
      </c>
      <c r="G4071" t="s">
        <v>108</v>
      </c>
      <c r="H4071" t="s">
        <v>2563</v>
      </c>
      <c r="I4071" t="s">
        <v>1895</v>
      </c>
      <c r="J4071" t="s">
        <v>1998</v>
      </c>
      <c r="K4071" t="s">
        <v>2411</v>
      </c>
      <c r="L4071" s="24">
        <v>2332.8000000000002</v>
      </c>
      <c r="M4071" s="25">
        <f>+VLOOKUP(E4071, TC!A:D, 4, FALSE())</f>
        <v>1.0800499997601238</v>
      </c>
      <c r="N4071" s="24">
        <f t="shared" si="315"/>
        <v>2332.8000000000002</v>
      </c>
      <c r="O4071" t="str">
        <f t="shared" si="316"/>
        <v>FACTURA</v>
      </c>
      <c r="P4071" t="str">
        <f t="shared" si="317"/>
        <v>2025</v>
      </c>
      <c r="Q4071" t="str">
        <f t="shared" si="318"/>
        <v>03</v>
      </c>
      <c r="R4071" t="str">
        <f>+IFERROR(VLOOKUP(I4071, Listado!A:B, 2, FALSE()), "COMERCIALIZADORA INTERNACIONAL CARIBBEAN EXOTICS S A")</f>
        <v>PIEDRAHITA PEREZ MARIANA</v>
      </c>
      <c r="S4071" s="25">
        <f>+VLOOKUP(E4071, TC!A:D, 2, FALSE())</f>
        <v>4168.82</v>
      </c>
      <c r="T4071" t="str">
        <f t="shared" si="319"/>
        <v>USD</v>
      </c>
    </row>
    <row r="4072" spans="1:20" ht="18.75" hidden="1" customHeight="1" x14ac:dyDescent="0.25">
      <c r="A4072" t="s">
        <v>2406</v>
      </c>
      <c r="B4072" t="s">
        <v>5</v>
      </c>
      <c r="C4072" t="s">
        <v>1913</v>
      </c>
      <c r="D4072" s="24">
        <v>11368</v>
      </c>
      <c r="E4072" t="s">
        <v>1677</v>
      </c>
      <c r="F4072" t="s">
        <v>99</v>
      </c>
      <c r="G4072" t="s">
        <v>1914</v>
      </c>
      <c r="I4072" t="s">
        <v>1841</v>
      </c>
      <c r="J4072" t="s">
        <v>1915</v>
      </c>
      <c r="K4072" t="s">
        <v>2021</v>
      </c>
      <c r="L4072" s="24">
        <v>58080</v>
      </c>
      <c r="M4072" s="25">
        <f>+VLOOKUP(E4072, TC!A:D, 4, FALSE())</f>
        <v>1.0800499997601238</v>
      </c>
      <c r="N4072" s="24">
        <f t="shared" si="315"/>
        <v>58080</v>
      </c>
      <c r="O4072" t="str">
        <f t="shared" si="316"/>
        <v>FACTURA</v>
      </c>
      <c r="P4072" t="str">
        <f t="shared" si="317"/>
        <v>2025</v>
      </c>
      <c r="Q4072" t="str">
        <f t="shared" si="318"/>
        <v>03</v>
      </c>
      <c r="R4072" t="str">
        <f>+IFERROR(VLOOKUP(I4072, Listado!A:B, 2, FALSE()), "COMERCIALIZADORA INTERNACIONAL CARIBBEAN EXOTICS S A")</f>
        <v>LONDOÑO ECHEVERRI ALEJANDRA</v>
      </c>
      <c r="S4072" s="25">
        <f>+VLOOKUP(E4072, TC!A:D, 2, FALSE())</f>
        <v>4168.82</v>
      </c>
      <c r="T4072" t="str">
        <f t="shared" si="319"/>
        <v>COP</v>
      </c>
    </row>
    <row r="4073" spans="1:20" ht="18.75" hidden="1" customHeight="1" x14ac:dyDescent="0.25">
      <c r="A4073" t="s">
        <v>2406</v>
      </c>
      <c r="B4073" t="s">
        <v>5</v>
      </c>
      <c r="C4073" t="s">
        <v>1913</v>
      </c>
      <c r="D4073" s="24">
        <v>11368</v>
      </c>
      <c r="E4073" t="s">
        <v>1677</v>
      </c>
      <c r="F4073" t="s">
        <v>99</v>
      </c>
      <c r="G4073" t="s">
        <v>1914</v>
      </c>
      <c r="I4073" t="s">
        <v>1841</v>
      </c>
      <c r="J4073" t="s">
        <v>1915</v>
      </c>
      <c r="K4073" t="s">
        <v>2021</v>
      </c>
      <c r="L4073" s="24">
        <v>83360</v>
      </c>
      <c r="M4073" s="25">
        <f>+VLOOKUP(E4073, TC!A:D, 4, FALSE())</f>
        <v>1.0800499997601238</v>
      </c>
      <c r="N4073" s="24">
        <f t="shared" si="315"/>
        <v>83360</v>
      </c>
      <c r="O4073" t="str">
        <f t="shared" si="316"/>
        <v>FACTURA</v>
      </c>
      <c r="P4073" t="str">
        <f t="shared" si="317"/>
        <v>2025</v>
      </c>
      <c r="Q4073" t="str">
        <f t="shared" si="318"/>
        <v>03</v>
      </c>
      <c r="R4073" t="str">
        <f>+IFERROR(VLOOKUP(I4073, Listado!A:B, 2, FALSE()), "COMERCIALIZADORA INTERNACIONAL CARIBBEAN EXOTICS S A")</f>
        <v>LONDOÑO ECHEVERRI ALEJANDRA</v>
      </c>
      <c r="S4073" s="25">
        <f>+VLOOKUP(E4073, TC!A:D, 2, FALSE())</f>
        <v>4168.82</v>
      </c>
      <c r="T4073" t="str">
        <f t="shared" si="319"/>
        <v>COP</v>
      </c>
    </row>
    <row r="4074" spans="1:20" ht="18.75" hidden="1" customHeight="1" x14ac:dyDescent="0.25">
      <c r="A4074" t="s">
        <v>2406</v>
      </c>
      <c r="B4074" t="s">
        <v>5</v>
      </c>
      <c r="C4074" t="s">
        <v>1913</v>
      </c>
      <c r="D4074" s="24">
        <v>11368</v>
      </c>
      <c r="E4074" t="s">
        <v>1677</v>
      </c>
      <c r="F4074" t="s">
        <v>99</v>
      </c>
      <c r="G4074" t="s">
        <v>1914</v>
      </c>
      <c r="I4074" t="s">
        <v>1841</v>
      </c>
      <c r="J4074" t="s">
        <v>1915</v>
      </c>
      <c r="K4074" t="s">
        <v>2021</v>
      </c>
      <c r="L4074" s="24">
        <v>63840</v>
      </c>
      <c r="M4074" s="25">
        <f>+VLOOKUP(E4074, TC!A:D, 4, FALSE())</f>
        <v>1.0800499997601238</v>
      </c>
      <c r="N4074" s="24">
        <f t="shared" si="315"/>
        <v>63840</v>
      </c>
      <c r="O4074" t="str">
        <f t="shared" si="316"/>
        <v>FACTURA</v>
      </c>
      <c r="P4074" t="str">
        <f t="shared" si="317"/>
        <v>2025</v>
      </c>
      <c r="Q4074" t="str">
        <f t="shared" si="318"/>
        <v>03</v>
      </c>
      <c r="R4074" t="str">
        <f>+IFERROR(VLOOKUP(I4074, Listado!A:B, 2, FALSE()), "COMERCIALIZADORA INTERNACIONAL CARIBBEAN EXOTICS S A")</f>
        <v>LONDOÑO ECHEVERRI ALEJANDRA</v>
      </c>
      <c r="S4074" s="25">
        <f>+VLOOKUP(E4074, TC!A:D, 2, FALSE())</f>
        <v>4168.82</v>
      </c>
      <c r="T4074" t="str">
        <f t="shared" si="319"/>
        <v>COP</v>
      </c>
    </row>
    <row r="4075" spans="1:20" ht="18.75" hidden="1" customHeight="1" x14ac:dyDescent="0.25">
      <c r="A4075" t="s">
        <v>2406</v>
      </c>
      <c r="B4075" t="s">
        <v>5</v>
      </c>
      <c r="C4075" t="s">
        <v>1913</v>
      </c>
      <c r="D4075" s="24">
        <v>11368</v>
      </c>
      <c r="E4075" t="s">
        <v>1677</v>
      </c>
      <c r="F4075" t="s">
        <v>99</v>
      </c>
      <c r="G4075" t="s">
        <v>1914</v>
      </c>
      <c r="I4075" t="s">
        <v>1841</v>
      </c>
      <c r="J4075" t="s">
        <v>1915</v>
      </c>
      <c r="K4075" t="s">
        <v>2021</v>
      </c>
      <c r="L4075" s="24">
        <v>44320</v>
      </c>
      <c r="M4075" s="25">
        <f>+VLOOKUP(E4075, TC!A:D, 4, FALSE())</f>
        <v>1.0800499997601238</v>
      </c>
      <c r="N4075" s="24">
        <f t="shared" si="315"/>
        <v>44320</v>
      </c>
      <c r="O4075" t="str">
        <f t="shared" si="316"/>
        <v>FACTURA</v>
      </c>
      <c r="P4075" t="str">
        <f t="shared" si="317"/>
        <v>2025</v>
      </c>
      <c r="Q4075" t="str">
        <f t="shared" si="318"/>
        <v>03</v>
      </c>
      <c r="R4075" t="str">
        <f>+IFERROR(VLOOKUP(I4075, Listado!A:B, 2, FALSE()), "COMERCIALIZADORA INTERNACIONAL CARIBBEAN EXOTICS S A")</f>
        <v>LONDOÑO ECHEVERRI ALEJANDRA</v>
      </c>
      <c r="S4075" s="25">
        <f>+VLOOKUP(E4075, TC!A:D, 2, FALSE())</f>
        <v>4168.82</v>
      </c>
      <c r="T4075" t="str">
        <f t="shared" si="319"/>
        <v>COP</v>
      </c>
    </row>
    <row r="4076" spans="1:20" ht="18.75" hidden="1" customHeight="1" x14ac:dyDescent="0.25">
      <c r="A4076" t="s">
        <v>2406</v>
      </c>
      <c r="B4076" t="s">
        <v>5</v>
      </c>
      <c r="C4076" t="s">
        <v>1913</v>
      </c>
      <c r="D4076" s="24">
        <v>11368</v>
      </c>
      <c r="E4076" t="s">
        <v>1677</v>
      </c>
      <c r="F4076" t="s">
        <v>99</v>
      </c>
      <c r="G4076" t="s">
        <v>1914</v>
      </c>
      <c r="I4076" t="s">
        <v>1841</v>
      </c>
      <c r="J4076" t="s">
        <v>1915</v>
      </c>
      <c r="K4076" t="s">
        <v>2021</v>
      </c>
      <c r="L4076" s="24">
        <v>123360</v>
      </c>
      <c r="M4076" s="25">
        <f>+VLOOKUP(E4076, TC!A:D, 4, FALSE())</f>
        <v>1.0800499997601238</v>
      </c>
      <c r="N4076" s="24">
        <f t="shared" si="315"/>
        <v>123360</v>
      </c>
      <c r="O4076" t="str">
        <f t="shared" si="316"/>
        <v>FACTURA</v>
      </c>
      <c r="P4076" t="str">
        <f t="shared" si="317"/>
        <v>2025</v>
      </c>
      <c r="Q4076" t="str">
        <f t="shared" si="318"/>
        <v>03</v>
      </c>
      <c r="R4076" t="str">
        <f>+IFERROR(VLOOKUP(I4076, Listado!A:B, 2, FALSE()), "COMERCIALIZADORA INTERNACIONAL CARIBBEAN EXOTICS S A")</f>
        <v>LONDOÑO ECHEVERRI ALEJANDRA</v>
      </c>
      <c r="S4076" s="25">
        <f>+VLOOKUP(E4076, TC!A:D, 2, FALSE())</f>
        <v>4168.82</v>
      </c>
      <c r="T4076" t="str">
        <f t="shared" si="319"/>
        <v>COP</v>
      </c>
    </row>
    <row r="4077" spans="1:20" ht="18.75" hidden="1" customHeight="1" x14ac:dyDescent="0.25">
      <c r="A4077" t="s">
        <v>2406</v>
      </c>
      <c r="B4077" t="s">
        <v>5</v>
      </c>
      <c r="C4077" t="s">
        <v>1913</v>
      </c>
      <c r="D4077" s="24">
        <v>11368</v>
      </c>
      <c r="E4077" t="s">
        <v>1677</v>
      </c>
      <c r="F4077" t="s">
        <v>99</v>
      </c>
      <c r="G4077" t="s">
        <v>1914</v>
      </c>
      <c r="I4077" t="s">
        <v>1841</v>
      </c>
      <c r="J4077" t="s">
        <v>1915</v>
      </c>
      <c r="K4077" t="s">
        <v>2021</v>
      </c>
      <c r="L4077" s="24">
        <v>72000</v>
      </c>
      <c r="M4077" s="25">
        <f>+VLOOKUP(E4077, TC!A:D, 4, FALSE())</f>
        <v>1.0800499997601238</v>
      </c>
      <c r="N4077" s="24">
        <f t="shared" si="315"/>
        <v>72000</v>
      </c>
      <c r="O4077" t="str">
        <f t="shared" si="316"/>
        <v>FACTURA</v>
      </c>
      <c r="P4077" t="str">
        <f t="shared" si="317"/>
        <v>2025</v>
      </c>
      <c r="Q4077" t="str">
        <f t="shared" si="318"/>
        <v>03</v>
      </c>
      <c r="R4077" t="str">
        <f>+IFERROR(VLOOKUP(I4077, Listado!A:B, 2, FALSE()), "COMERCIALIZADORA INTERNACIONAL CARIBBEAN EXOTICS S A")</f>
        <v>LONDOÑO ECHEVERRI ALEJANDRA</v>
      </c>
      <c r="S4077" s="25">
        <f>+VLOOKUP(E4077, TC!A:D, 2, FALSE())</f>
        <v>4168.82</v>
      </c>
      <c r="T4077" t="str">
        <f t="shared" si="319"/>
        <v>COP</v>
      </c>
    </row>
    <row r="4078" spans="1:20" ht="18.75" hidden="1" customHeight="1" x14ac:dyDescent="0.25">
      <c r="A4078" t="s">
        <v>2406</v>
      </c>
      <c r="B4078" t="s">
        <v>5</v>
      </c>
      <c r="C4078" t="s">
        <v>1913</v>
      </c>
      <c r="D4078" s="24">
        <v>11368</v>
      </c>
      <c r="E4078" t="s">
        <v>1677</v>
      </c>
      <c r="F4078" t="s">
        <v>99</v>
      </c>
      <c r="G4078" t="s">
        <v>1914</v>
      </c>
      <c r="I4078" t="s">
        <v>1841</v>
      </c>
      <c r="J4078" t="s">
        <v>1915</v>
      </c>
      <c r="K4078" t="s">
        <v>2021</v>
      </c>
      <c r="L4078" s="24">
        <v>13280</v>
      </c>
      <c r="M4078" s="25">
        <f>+VLOOKUP(E4078, TC!A:D, 4, FALSE())</f>
        <v>1.0800499997601238</v>
      </c>
      <c r="N4078" s="24">
        <f t="shared" si="315"/>
        <v>13280</v>
      </c>
      <c r="O4078" t="str">
        <f t="shared" si="316"/>
        <v>FACTURA</v>
      </c>
      <c r="P4078" t="str">
        <f t="shared" si="317"/>
        <v>2025</v>
      </c>
      <c r="Q4078" t="str">
        <f t="shared" si="318"/>
        <v>03</v>
      </c>
      <c r="R4078" t="str">
        <f>+IFERROR(VLOOKUP(I4078, Listado!A:B, 2, FALSE()), "COMERCIALIZADORA INTERNACIONAL CARIBBEAN EXOTICS S A")</f>
        <v>LONDOÑO ECHEVERRI ALEJANDRA</v>
      </c>
      <c r="S4078" s="25">
        <f>+VLOOKUP(E4078, TC!A:D, 2, FALSE())</f>
        <v>4168.82</v>
      </c>
      <c r="T4078" t="str">
        <f t="shared" si="319"/>
        <v>COP</v>
      </c>
    </row>
    <row r="4079" spans="1:20" ht="18.75" hidden="1" customHeight="1" x14ac:dyDescent="0.25">
      <c r="A4079" t="s">
        <v>2406</v>
      </c>
      <c r="B4079" t="s">
        <v>5</v>
      </c>
      <c r="C4079" t="s">
        <v>1913</v>
      </c>
      <c r="D4079" s="24">
        <v>11368</v>
      </c>
      <c r="E4079" t="s">
        <v>1677</v>
      </c>
      <c r="F4079" t="s">
        <v>99</v>
      </c>
      <c r="G4079" t="s">
        <v>1914</v>
      </c>
      <c r="I4079" t="s">
        <v>1841</v>
      </c>
      <c r="J4079" t="s">
        <v>1915</v>
      </c>
      <c r="K4079" t="s">
        <v>2021</v>
      </c>
      <c r="L4079" s="24">
        <v>4640</v>
      </c>
      <c r="M4079" s="25">
        <f>+VLOOKUP(E4079, TC!A:D, 4, FALSE())</f>
        <v>1.0800499997601238</v>
      </c>
      <c r="N4079" s="24">
        <f t="shared" si="315"/>
        <v>4640</v>
      </c>
      <c r="O4079" t="str">
        <f t="shared" si="316"/>
        <v>FACTURA</v>
      </c>
      <c r="P4079" t="str">
        <f t="shared" si="317"/>
        <v>2025</v>
      </c>
      <c r="Q4079" t="str">
        <f t="shared" si="318"/>
        <v>03</v>
      </c>
      <c r="R4079" t="str">
        <f>+IFERROR(VLOOKUP(I4079, Listado!A:B, 2, FALSE()), "COMERCIALIZADORA INTERNACIONAL CARIBBEAN EXOTICS S A")</f>
        <v>LONDOÑO ECHEVERRI ALEJANDRA</v>
      </c>
      <c r="S4079" s="25">
        <f>+VLOOKUP(E4079, TC!A:D, 2, FALSE())</f>
        <v>4168.82</v>
      </c>
      <c r="T4079" t="str">
        <f t="shared" si="319"/>
        <v>COP</v>
      </c>
    </row>
    <row r="4080" spans="1:20" ht="18.75" hidden="1" customHeight="1" x14ac:dyDescent="0.25">
      <c r="A4080" t="s">
        <v>2406</v>
      </c>
      <c r="B4080" t="s">
        <v>5</v>
      </c>
      <c r="C4080" t="s">
        <v>1913</v>
      </c>
      <c r="D4080" s="24">
        <v>11368</v>
      </c>
      <c r="E4080" t="s">
        <v>1677</v>
      </c>
      <c r="F4080" t="s">
        <v>99</v>
      </c>
      <c r="G4080" t="s">
        <v>1914</v>
      </c>
      <c r="I4080" t="s">
        <v>1841</v>
      </c>
      <c r="J4080" t="s">
        <v>1915</v>
      </c>
      <c r="K4080" t="s">
        <v>2021</v>
      </c>
      <c r="L4080" s="24">
        <v>800</v>
      </c>
      <c r="M4080" s="25">
        <f>+VLOOKUP(E4080, TC!A:D, 4, FALSE())</f>
        <v>1.0800499997601238</v>
      </c>
      <c r="N4080" s="24">
        <f t="shared" si="315"/>
        <v>800</v>
      </c>
      <c r="O4080" t="str">
        <f t="shared" si="316"/>
        <v>FACTURA</v>
      </c>
      <c r="P4080" t="str">
        <f t="shared" si="317"/>
        <v>2025</v>
      </c>
      <c r="Q4080" t="str">
        <f t="shared" si="318"/>
        <v>03</v>
      </c>
      <c r="R4080" t="str">
        <f>+IFERROR(VLOOKUP(I4080, Listado!A:B, 2, FALSE()), "COMERCIALIZADORA INTERNACIONAL CARIBBEAN EXOTICS S A")</f>
        <v>LONDOÑO ECHEVERRI ALEJANDRA</v>
      </c>
      <c r="S4080" s="25">
        <f>+VLOOKUP(E4080, TC!A:D, 2, FALSE())</f>
        <v>4168.82</v>
      </c>
      <c r="T4080" t="str">
        <f t="shared" si="319"/>
        <v>COP</v>
      </c>
    </row>
    <row r="4081" spans="1:20" ht="18.75" hidden="1" customHeight="1" x14ac:dyDescent="0.25">
      <c r="A4081" t="s">
        <v>2406</v>
      </c>
      <c r="B4081" t="s">
        <v>5</v>
      </c>
      <c r="C4081" t="s">
        <v>1913</v>
      </c>
      <c r="D4081" s="24">
        <v>11368</v>
      </c>
      <c r="E4081" t="s">
        <v>1677</v>
      </c>
      <c r="F4081" t="s">
        <v>99</v>
      </c>
      <c r="G4081" t="s">
        <v>1914</v>
      </c>
      <c r="I4081" t="s">
        <v>1841</v>
      </c>
      <c r="J4081" t="s">
        <v>1915</v>
      </c>
      <c r="K4081" t="s">
        <v>2021</v>
      </c>
      <c r="L4081" s="24">
        <v>1440</v>
      </c>
      <c r="M4081" s="25">
        <f>+VLOOKUP(E4081, TC!A:D, 4, FALSE())</f>
        <v>1.0800499997601238</v>
      </c>
      <c r="N4081" s="24">
        <f t="shared" si="315"/>
        <v>1440</v>
      </c>
      <c r="O4081" t="str">
        <f t="shared" si="316"/>
        <v>FACTURA</v>
      </c>
      <c r="P4081" t="str">
        <f t="shared" si="317"/>
        <v>2025</v>
      </c>
      <c r="Q4081" t="str">
        <f t="shared" si="318"/>
        <v>03</v>
      </c>
      <c r="R4081" t="str">
        <f>+IFERROR(VLOOKUP(I4081, Listado!A:B, 2, FALSE()), "COMERCIALIZADORA INTERNACIONAL CARIBBEAN EXOTICS S A")</f>
        <v>LONDOÑO ECHEVERRI ALEJANDRA</v>
      </c>
      <c r="S4081" s="25">
        <f>+VLOOKUP(E4081, TC!A:D, 2, FALSE())</f>
        <v>4168.82</v>
      </c>
      <c r="T4081" t="str">
        <f t="shared" si="319"/>
        <v>COP</v>
      </c>
    </row>
    <row r="4082" spans="1:20" ht="18.75" hidden="1" customHeight="1" x14ac:dyDescent="0.25">
      <c r="A4082" t="s">
        <v>2406</v>
      </c>
      <c r="B4082" t="s">
        <v>5</v>
      </c>
      <c r="C4082" t="s">
        <v>1913</v>
      </c>
      <c r="D4082" s="24">
        <v>11368</v>
      </c>
      <c r="E4082" t="s">
        <v>1677</v>
      </c>
      <c r="F4082" t="s">
        <v>99</v>
      </c>
      <c r="G4082" t="s">
        <v>1914</v>
      </c>
      <c r="I4082" t="s">
        <v>1841</v>
      </c>
      <c r="J4082" t="s">
        <v>1915</v>
      </c>
      <c r="K4082" t="s">
        <v>2021</v>
      </c>
      <c r="L4082" s="24">
        <v>4800</v>
      </c>
      <c r="M4082" s="25">
        <f>+VLOOKUP(E4082, TC!A:D, 4, FALSE())</f>
        <v>1.0800499997601238</v>
      </c>
      <c r="N4082" s="24">
        <f t="shared" si="315"/>
        <v>4800</v>
      </c>
      <c r="O4082" t="str">
        <f t="shared" si="316"/>
        <v>FACTURA</v>
      </c>
      <c r="P4082" t="str">
        <f t="shared" si="317"/>
        <v>2025</v>
      </c>
      <c r="Q4082" t="str">
        <f t="shared" si="318"/>
        <v>03</v>
      </c>
      <c r="R4082" t="str">
        <f>+IFERROR(VLOOKUP(I4082, Listado!A:B, 2, FALSE()), "COMERCIALIZADORA INTERNACIONAL CARIBBEAN EXOTICS S A")</f>
        <v>LONDOÑO ECHEVERRI ALEJANDRA</v>
      </c>
      <c r="S4082" s="25">
        <f>+VLOOKUP(E4082, TC!A:D, 2, FALSE())</f>
        <v>4168.82</v>
      </c>
      <c r="T4082" t="str">
        <f t="shared" si="319"/>
        <v>COP</v>
      </c>
    </row>
    <row r="4083" spans="1:20" ht="18.75" hidden="1" customHeight="1" x14ac:dyDescent="0.25">
      <c r="A4083" t="s">
        <v>2406</v>
      </c>
      <c r="B4083" t="s">
        <v>1923</v>
      </c>
      <c r="C4083" t="s">
        <v>1913</v>
      </c>
      <c r="D4083" s="24">
        <v>5847</v>
      </c>
      <c r="E4083" t="s">
        <v>1677</v>
      </c>
      <c r="F4083" t="s">
        <v>1924</v>
      </c>
      <c r="G4083" t="s">
        <v>108</v>
      </c>
      <c r="H4083" t="s">
        <v>2564</v>
      </c>
      <c r="I4083" t="s">
        <v>1860</v>
      </c>
      <c r="J4083" t="s">
        <v>1926</v>
      </c>
      <c r="K4083" t="s">
        <v>1928</v>
      </c>
      <c r="L4083" s="24">
        <v>805.39</v>
      </c>
      <c r="M4083" s="25">
        <f>+VLOOKUP(E4083, TC!A:D, 4, FALSE())</f>
        <v>1.0800499997601238</v>
      </c>
      <c r="N4083" s="24">
        <f t="shared" si="315"/>
        <v>869.86146930680616</v>
      </c>
      <c r="O4083" t="str">
        <f t="shared" si="316"/>
        <v>FACTURA</v>
      </c>
      <c r="P4083" t="str">
        <f t="shared" si="317"/>
        <v>2025</v>
      </c>
      <c r="Q4083" t="str">
        <f t="shared" si="318"/>
        <v>03</v>
      </c>
      <c r="R4083" t="str">
        <f>+IFERROR(VLOOKUP(I4083, Listado!A:B, 2, FALSE()), "COMERCIALIZADORA INTERNACIONAL CARIBBEAN EXOTICS S A")</f>
        <v>PIEDRAHITA PEREZ MARIANA</v>
      </c>
      <c r="S4083" s="25">
        <f>+VLOOKUP(E4083, TC!A:D, 2, FALSE())</f>
        <v>4168.82</v>
      </c>
      <c r="T4083" t="str">
        <f t="shared" si="319"/>
        <v>EUR</v>
      </c>
    </row>
    <row r="4084" spans="1:20" ht="18.75" hidden="1" customHeight="1" x14ac:dyDescent="0.25">
      <c r="A4084" t="s">
        <v>2406</v>
      </c>
      <c r="B4084" t="s">
        <v>1923</v>
      </c>
      <c r="C4084" t="s">
        <v>1913</v>
      </c>
      <c r="D4084" s="24">
        <v>5847</v>
      </c>
      <c r="E4084" t="s">
        <v>1677</v>
      </c>
      <c r="F4084" t="s">
        <v>1924</v>
      </c>
      <c r="G4084" t="s">
        <v>108</v>
      </c>
      <c r="H4084" t="s">
        <v>2564</v>
      </c>
      <c r="I4084" t="s">
        <v>1860</v>
      </c>
      <c r="J4084" t="s">
        <v>1926</v>
      </c>
      <c r="K4084" t="s">
        <v>2565</v>
      </c>
      <c r="L4084" s="24">
        <v>2475.1999999999998</v>
      </c>
      <c r="M4084" s="25">
        <f>+VLOOKUP(E4084, TC!A:D, 4, FALSE())</f>
        <v>1.0800499997601238</v>
      </c>
      <c r="N4084" s="24">
        <f t="shared" si="315"/>
        <v>2673.3397594062585</v>
      </c>
      <c r="O4084" t="str">
        <f t="shared" si="316"/>
        <v>FACTURA</v>
      </c>
      <c r="P4084" t="str">
        <f t="shared" si="317"/>
        <v>2025</v>
      </c>
      <c r="Q4084" t="str">
        <f t="shared" si="318"/>
        <v>03</v>
      </c>
      <c r="R4084" t="str">
        <f>+IFERROR(VLOOKUP(I4084, Listado!A:B, 2, FALSE()), "COMERCIALIZADORA INTERNACIONAL CARIBBEAN EXOTICS S A")</f>
        <v>PIEDRAHITA PEREZ MARIANA</v>
      </c>
      <c r="S4084" s="25">
        <f>+VLOOKUP(E4084, TC!A:D, 2, FALSE())</f>
        <v>4168.82</v>
      </c>
      <c r="T4084" t="str">
        <f t="shared" si="319"/>
        <v>EUR</v>
      </c>
    </row>
    <row r="4085" spans="1:20" ht="18.75" hidden="1" customHeight="1" x14ac:dyDescent="0.25">
      <c r="A4085" t="s">
        <v>2406</v>
      </c>
      <c r="B4085" t="s">
        <v>5</v>
      </c>
      <c r="C4085" t="s">
        <v>1913</v>
      </c>
      <c r="D4085" s="24">
        <v>11369</v>
      </c>
      <c r="E4085" t="s">
        <v>1677</v>
      </c>
      <c r="F4085" t="s">
        <v>99</v>
      </c>
      <c r="G4085" t="s">
        <v>1914</v>
      </c>
      <c r="I4085" t="s">
        <v>1841</v>
      </c>
      <c r="J4085" t="s">
        <v>1915</v>
      </c>
      <c r="K4085" t="s">
        <v>2022</v>
      </c>
      <c r="L4085" s="24">
        <v>262200</v>
      </c>
      <c r="M4085" s="25">
        <f>+VLOOKUP(E4085, TC!A:D, 4, FALSE())</f>
        <v>1.0800499997601238</v>
      </c>
      <c r="N4085" s="24">
        <f t="shared" si="315"/>
        <v>262200</v>
      </c>
      <c r="O4085" t="str">
        <f t="shared" si="316"/>
        <v>FACTURA</v>
      </c>
      <c r="P4085" t="str">
        <f t="shared" si="317"/>
        <v>2025</v>
      </c>
      <c r="Q4085" t="str">
        <f t="shared" si="318"/>
        <v>03</v>
      </c>
      <c r="R4085" t="str">
        <f>+IFERROR(VLOOKUP(I4085, Listado!A:B, 2, FALSE()), "COMERCIALIZADORA INTERNACIONAL CARIBBEAN EXOTICS S A")</f>
        <v>LONDOÑO ECHEVERRI ALEJANDRA</v>
      </c>
      <c r="S4085" s="25">
        <f>+VLOOKUP(E4085, TC!A:D, 2, FALSE())</f>
        <v>4168.82</v>
      </c>
      <c r="T4085" t="str">
        <f t="shared" si="319"/>
        <v>COP</v>
      </c>
    </row>
    <row r="4086" spans="1:20" ht="18.75" hidden="1" customHeight="1" x14ac:dyDescent="0.25">
      <c r="A4086" t="s">
        <v>2406</v>
      </c>
      <c r="B4086" t="s">
        <v>5</v>
      </c>
      <c r="C4086" t="s">
        <v>1913</v>
      </c>
      <c r="D4086" s="24">
        <v>11370</v>
      </c>
      <c r="E4086" t="s">
        <v>1677</v>
      </c>
      <c r="F4086" t="s">
        <v>99</v>
      </c>
      <c r="G4086" t="s">
        <v>113</v>
      </c>
      <c r="I4086" t="s">
        <v>2162</v>
      </c>
      <c r="J4086" t="s">
        <v>1915</v>
      </c>
      <c r="K4086" t="s">
        <v>2021</v>
      </c>
      <c r="L4086" s="24">
        <v>96600</v>
      </c>
      <c r="M4086" s="25">
        <f>+VLOOKUP(E4086, TC!A:D, 4, FALSE())</f>
        <v>1.0800499997601238</v>
      </c>
      <c r="N4086" s="24">
        <f t="shared" si="315"/>
        <v>96600</v>
      </c>
      <c r="O4086" t="str">
        <f t="shared" si="316"/>
        <v>FACTURA</v>
      </c>
      <c r="P4086" t="str">
        <f t="shared" si="317"/>
        <v>2025</v>
      </c>
      <c r="Q4086" t="str">
        <f t="shared" si="318"/>
        <v>03</v>
      </c>
      <c r="R4086" t="str">
        <f>+IFERROR(VLOOKUP(I4086, Listado!A:B, 2, FALSE()), "COMERCIALIZADORA INTERNACIONAL CARIBBEAN EXOTICS S A")</f>
        <v>COMERCIALIZADORA INTERNACIONAL CARIBBEAN EXOTICS S A</v>
      </c>
      <c r="S4086" s="25">
        <f>+VLOOKUP(E4086, TC!A:D, 2, FALSE())</f>
        <v>4168.82</v>
      </c>
      <c r="T4086" t="str">
        <f t="shared" si="319"/>
        <v>COP</v>
      </c>
    </row>
    <row r="4087" spans="1:20" ht="18.75" hidden="1" customHeight="1" x14ac:dyDescent="0.25">
      <c r="A4087" t="s">
        <v>2406</v>
      </c>
      <c r="B4087" t="s">
        <v>5</v>
      </c>
      <c r="C4087" t="s">
        <v>1913</v>
      </c>
      <c r="D4087" s="24">
        <v>11370</v>
      </c>
      <c r="E4087" t="s">
        <v>1677</v>
      </c>
      <c r="F4087" t="s">
        <v>99</v>
      </c>
      <c r="G4087" t="s">
        <v>113</v>
      </c>
      <c r="I4087" t="s">
        <v>2162</v>
      </c>
      <c r="J4087" t="s">
        <v>1915</v>
      </c>
      <c r="K4087" t="s">
        <v>2021</v>
      </c>
      <c r="L4087" s="24">
        <v>59570</v>
      </c>
      <c r="M4087" s="25">
        <f>+VLOOKUP(E4087, TC!A:D, 4, FALSE())</f>
        <v>1.0800499997601238</v>
      </c>
      <c r="N4087" s="24">
        <f t="shared" si="315"/>
        <v>59570</v>
      </c>
      <c r="O4087" t="str">
        <f t="shared" si="316"/>
        <v>FACTURA</v>
      </c>
      <c r="P4087" t="str">
        <f t="shared" si="317"/>
        <v>2025</v>
      </c>
      <c r="Q4087" t="str">
        <f t="shared" si="318"/>
        <v>03</v>
      </c>
      <c r="R4087" t="str">
        <f>+IFERROR(VLOOKUP(I4087, Listado!A:B, 2, FALSE()), "COMERCIALIZADORA INTERNACIONAL CARIBBEAN EXOTICS S A")</f>
        <v>COMERCIALIZADORA INTERNACIONAL CARIBBEAN EXOTICS S A</v>
      </c>
      <c r="S4087" s="25">
        <f>+VLOOKUP(E4087, TC!A:D, 2, FALSE())</f>
        <v>4168.82</v>
      </c>
      <c r="T4087" t="str">
        <f t="shared" si="319"/>
        <v>COP</v>
      </c>
    </row>
    <row r="4088" spans="1:20" ht="18.75" hidden="1" customHeight="1" x14ac:dyDescent="0.25">
      <c r="A4088" t="s">
        <v>2406</v>
      </c>
      <c r="B4088" t="s">
        <v>5</v>
      </c>
      <c r="C4088" t="s">
        <v>1913</v>
      </c>
      <c r="D4088" s="24">
        <v>11370</v>
      </c>
      <c r="E4088" t="s">
        <v>1677</v>
      </c>
      <c r="F4088" t="s">
        <v>99</v>
      </c>
      <c r="G4088" t="s">
        <v>113</v>
      </c>
      <c r="I4088" t="s">
        <v>2162</v>
      </c>
      <c r="J4088" t="s">
        <v>1915</v>
      </c>
      <c r="K4088" t="s">
        <v>2021</v>
      </c>
      <c r="L4088" s="24">
        <v>18630</v>
      </c>
      <c r="M4088" s="25">
        <f>+VLOOKUP(E4088, TC!A:D, 4, FALSE())</f>
        <v>1.0800499997601238</v>
      </c>
      <c r="N4088" s="24">
        <f t="shared" si="315"/>
        <v>18630</v>
      </c>
      <c r="O4088" t="str">
        <f t="shared" si="316"/>
        <v>FACTURA</v>
      </c>
      <c r="P4088" t="str">
        <f t="shared" si="317"/>
        <v>2025</v>
      </c>
      <c r="Q4088" t="str">
        <f t="shared" si="318"/>
        <v>03</v>
      </c>
      <c r="R4088" t="str">
        <f>+IFERROR(VLOOKUP(I4088, Listado!A:B, 2, FALSE()), "COMERCIALIZADORA INTERNACIONAL CARIBBEAN EXOTICS S A")</f>
        <v>COMERCIALIZADORA INTERNACIONAL CARIBBEAN EXOTICS S A</v>
      </c>
      <c r="S4088" s="25">
        <f>+VLOOKUP(E4088, TC!A:D, 2, FALSE())</f>
        <v>4168.82</v>
      </c>
      <c r="T4088" t="str">
        <f t="shared" si="319"/>
        <v>COP</v>
      </c>
    </row>
    <row r="4089" spans="1:20" ht="18.75" hidden="1" customHeight="1" x14ac:dyDescent="0.25">
      <c r="A4089" t="s">
        <v>2406</v>
      </c>
      <c r="B4089" t="s">
        <v>5</v>
      </c>
      <c r="C4089" t="s">
        <v>1913</v>
      </c>
      <c r="D4089" s="24">
        <v>11370</v>
      </c>
      <c r="E4089" t="s">
        <v>1677</v>
      </c>
      <c r="F4089" t="s">
        <v>99</v>
      </c>
      <c r="G4089" t="s">
        <v>113</v>
      </c>
      <c r="I4089" t="s">
        <v>2162</v>
      </c>
      <c r="J4089" t="s">
        <v>1915</v>
      </c>
      <c r="K4089" t="s">
        <v>2021</v>
      </c>
      <c r="L4089" s="24">
        <v>2070</v>
      </c>
      <c r="M4089" s="25">
        <f>+VLOOKUP(E4089, TC!A:D, 4, FALSE())</f>
        <v>1.0800499997601238</v>
      </c>
      <c r="N4089" s="24">
        <f t="shared" si="315"/>
        <v>2070</v>
      </c>
      <c r="O4089" t="str">
        <f t="shared" si="316"/>
        <v>FACTURA</v>
      </c>
      <c r="P4089" t="str">
        <f t="shared" si="317"/>
        <v>2025</v>
      </c>
      <c r="Q4089" t="str">
        <f t="shared" si="318"/>
        <v>03</v>
      </c>
      <c r="R4089" t="str">
        <f>+IFERROR(VLOOKUP(I4089, Listado!A:B, 2, FALSE()), "COMERCIALIZADORA INTERNACIONAL CARIBBEAN EXOTICS S A")</f>
        <v>COMERCIALIZADORA INTERNACIONAL CARIBBEAN EXOTICS S A</v>
      </c>
      <c r="S4089" s="25">
        <f>+VLOOKUP(E4089, TC!A:D, 2, FALSE())</f>
        <v>4168.82</v>
      </c>
      <c r="T4089" t="str">
        <f t="shared" si="319"/>
        <v>COP</v>
      </c>
    </row>
    <row r="4090" spans="1:20" ht="18.75" hidden="1" customHeight="1" x14ac:dyDescent="0.25">
      <c r="A4090" t="s">
        <v>2406</v>
      </c>
      <c r="B4090" t="s">
        <v>5</v>
      </c>
      <c r="C4090" t="s">
        <v>1913</v>
      </c>
      <c r="D4090" s="24">
        <v>11370</v>
      </c>
      <c r="E4090" t="s">
        <v>1677</v>
      </c>
      <c r="F4090" t="s">
        <v>99</v>
      </c>
      <c r="G4090" t="s">
        <v>113</v>
      </c>
      <c r="I4090" t="s">
        <v>2162</v>
      </c>
      <c r="J4090" t="s">
        <v>1915</v>
      </c>
      <c r="K4090" t="s">
        <v>2021</v>
      </c>
      <c r="L4090" s="24">
        <v>920</v>
      </c>
      <c r="M4090" s="25">
        <f>+VLOOKUP(E4090, TC!A:D, 4, FALSE())</f>
        <v>1.0800499997601238</v>
      </c>
      <c r="N4090" s="24">
        <f t="shared" si="315"/>
        <v>920</v>
      </c>
      <c r="O4090" t="str">
        <f t="shared" si="316"/>
        <v>FACTURA</v>
      </c>
      <c r="P4090" t="str">
        <f t="shared" si="317"/>
        <v>2025</v>
      </c>
      <c r="Q4090" t="str">
        <f t="shared" si="318"/>
        <v>03</v>
      </c>
      <c r="R4090" t="str">
        <f>+IFERROR(VLOOKUP(I4090, Listado!A:B, 2, FALSE()), "COMERCIALIZADORA INTERNACIONAL CARIBBEAN EXOTICS S A")</f>
        <v>COMERCIALIZADORA INTERNACIONAL CARIBBEAN EXOTICS S A</v>
      </c>
      <c r="S4090" s="25">
        <f>+VLOOKUP(E4090, TC!A:D, 2, FALSE())</f>
        <v>4168.82</v>
      </c>
      <c r="T4090" t="str">
        <f t="shared" si="319"/>
        <v>COP</v>
      </c>
    </row>
    <row r="4091" spans="1:20" ht="18.75" hidden="1" customHeight="1" x14ac:dyDescent="0.25">
      <c r="A4091" t="s">
        <v>2406</v>
      </c>
      <c r="B4091" t="s">
        <v>5</v>
      </c>
      <c r="C4091" t="s">
        <v>1913</v>
      </c>
      <c r="D4091" s="24">
        <v>11370</v>
      </c>
      <c r="E4091" t="s">
        <v>1677</v>
      </c>
      <c r="F4091" t="s">
        <v>99</v>
      </c>
      <c r="G4091" t="s">
        <v>113</v>
      </c>
      <c r="I4091" t="s">
        <v>2162</v>
      </c>
      <c r="J4091" t="s">
        <v>1915</v>
      </c>
      <c r="K4091" t="s">
        <v>2021</v>
      </c>
      <c r="L4091" s="24">
        <v>6210</v>
      </c>
      <c r="M4091" s="25">
        <f>+VLOOKUP(E4091, TC!A:D, 4, FALSE())</f>
        <v>1.0800499997601238</v>
      </c>
      <c r="N4091" s="24">
        <f t="shared" si="315"/>
        <v>6210</v>
      </c>
      <c r="O4091" t="str">
        <f t="shared" si="316"/>
        <v>FACTURA</v>
      </c>
      <c r="P4091" t="str">
        <f t="shared" si="317"/>
        <v>2025</v>
      </c>
      <c r="Q4091" t="str">
        <f t="shared" si="318"/>
        <v>03</v>
      </c>
      <c r="R4091" t="str">
        <f>+IFERROR(VLOOKUP(I4091, Listado!A:B, 2, FALSE()), "COMERCIALIZADORA INTERNACIONAL CARIBBEAN EXOTICS S A")</f>
        <v>COMERCIALIZADORA INTERNACIONAL CARIBBEAN EXOTICS S A</v>
      </c>
      <c r="S4091" s="25">
        <f>+VLOOKUP(E4091, TC!A:D, 2, FALSE())</f>
        <v>4168.82</v>
      </c>
      <c r="T4091" t="str">
        <f t="shared" si="319"/>
        <v>COP</v>
      </c>
    </row>
    <row r="4092" spans="1:20" ht="18.75" hidden="1" customHeight="1" x14ac:dyDescent="0.25">
      <c r="A4092" t="s">
        <v>2406</v>
      </c>
      <c r="B4092" t="s">
        <v>5</v>
      </c>
      <c r="C4092" t="s">
        <v>1913</v>
      </c>
      <c r="D4092" s="24">
        <v>11371</v>
      </c>
      <c r="E4092" t="s">
        <v>1677</v>
      </c>
      <c r="F4092" t="s">
        <v>99</v>
      </c>
      <c r="G4092" t="s">
        <v>113</v>
      </c>
      <c r="I4092" t="s">
        <v>1846</v>
      </c>
      <c r="J4092" t="s">
        <v>1915</v>
      </c>
      <c r="K4092" t="s">
        <v>2021</v>
      </c>
      <c r="L4092" s="24">
        <v>179630</v>
      </c>
      <c r="M4092" s="25">
        <f>+VLOOKUP(E4092, TC!A:D, 4, FALSE())</f>
        <v>1.0800499997601238</v>
      </c>
      <c r="N4092" s="24">
        <f t="shared" si="315"/>
        <v>179630</v>
      </c>
      <c r="O4092" t="str">
        <f t="shared" si="316"/>
        <v>FACTURA</v>
      </c>
      <c r="P4092" t="str">
        <f t="shared" si="317"/>
        <v>2025</v>
      </c>
      <c r="Q4092" t="str">
        <f t="shared" si="318"/>
        <v>03</v>
      </c>
      <c r="R4092" t="str">
        <f>+IFERROR(VLOOKUP(I4092, Listado!A:B, 2, FALSE()), "COMERCIALIZADORA INTERNACIONAL CARIBBEAN EXOTICS S A")</f>
        <v>LONDOÑO ECHEVERRI ALEJANDRA</v>
      </c>
      <c r="S4092" s="25">
        <f>+VLOOKUP(E4092, TC!A:D, 2, FALSE())</f>
        <v>4168.82</v>
      </c>
      <c r="T4092" t="str">
        <f t="shared" si="319"/>
        <v>COP</v>
      </c>
    </row>
    <row r="4093" spans="1:20" ht="18.75" hidden="1" customHeight="1" x14ac:dyDescent="0.25">
      <c r="A4093" t="s">
        <v>2406</v>
      </c>
      <c r="B4093" t="s">
        <v>5</v>
      </c>
      <c r="C4093" t="s">
        <v>1913</v>
      </c>
      <c r="D4093" s="24">
        <v>11371</v>
      </c>
      <c r="E4093" t="s">
        <v>1677</v>
      </c>
      <c r="F4093" t="s">
        <v>99</v>
      </c>
      <c r="G4093" t="s">
        <v>113</v>
      </c>
      <c r="I4093" t="s">
        <v>1846</v>
      </c>
      <c r="J4093" t="s">
        <v>1915</v>
      </c>
      <c r="K4093" t="s">
        <v>2021</v>
      </c>
      <c r="L4093" s="24">
        <v>18860</v>
      </c>
      <c r="M4093" s="25">
        <f>+VLOOKUP(E4093, TC!A:D, 4, FALSE())</f>
        <v>1.0800499997601238</v>
      </c>
      <c r="N4093" s="24">
        <f t="shared" si="315"/>
        <v>18860</v>
      </c>
      <c r="O4093" t="str">
        <f t="shared" si="316"/>
        <v>FACTURA</v>
      </c>
      <c r="P4093" t="str">
        <f t="shared" si="317"/>
        <v>2025</v>
      </c>
      <c r="Q4093" t="str">
        <f t="shared" si="318"/>
        <v>03</v>
      </c>
      <c r="R4093" t="str">
        <f>+IFERROR(VLOOKUP(I4093, Listado!A:B, 2, FALSE()), "COMERCIALIZADORA INTERNACIONAL CARIBBEAN EXOTICS S A")</f>
        <v>LONDOÑO ECHEVERRI ALEJANDRA</v>
      </c>
      <c r="S4093" s="25">
        <f>+VLOOKUP(E4093, TC!A:D, 2, FALSE())</f>
        <v>4168.82</v>
      </c>
      <c r="T4093" t="str">
        <f t="shared" si="319"/>
        <v>COP</v>
      </c>
    </row>
    <row r="4094" spans="1:20" ht="18.75" hidden="1" customHeight="1" x14ac:dyDescent="0.25">
      <c r="A4094" t="s">
        <v>2406</v>
      </c>
      <c r="B4094" t="s">
        <v>5</v>
      </c>
      <c r="C4094" t="s">
        <v>1913</v>
      </c>
      <c r="D4094" s="24">
        <v>11371</v>
      </c>
      <c r="E4094" t="s">
        <v>1677</v>
      </c>
      <c r="F4094" t="s">
        <v>99</v>
      </c>
      <c r="G4094" t="s">
        <v>113</v>
      </c>
      <c r="I4094" t="s">
        <v>1846</v>
      </c>
      <c r="J4094" t="s">
        <v>1915</v>
      </c>
      <c r="K4094" t="s">
        <v>2021</v>
      </c>
      <c r="L4094" s="24">
        <v>26910</v>
      </c>
      <c r="M4094" s="25">
        <f>+VLOOKUP(E4094, TC!A:D, 4, FALSE())</f>
        <v>1.0800499997601238</v>
      </c>
      <c r="N4094" s="24">
        <f t="shared" si="315"/>
        <v>26910</v>
      </c>
      <c r="O4094" t="str">
        <f t="shared" si="316"/>
        <v>FACTURA</v>
      </c>
      <c r="P4094" t="str">
        <f t="shared" si="317"/>
        <v>2025</v>
      </c>
      <c r="Q4094" t="str">
        <f t="shared" si="318"/>
        <v>03</v>
      </c>
      <c r="R4094" t="str">
        <f>+IFERROR(VLOOKUP(I4094, Listado!A:B, 2, FALSE()), "COMERCIALIZADORA INTERNACIONAL CARIBBEAN EXOTICS S A")</f>
        <v>LONDOÑO ECHEVERRI ALEJANDRA</v>
      </c>
      <c r="S4094" s="25">
        <f>+VLOOKUP(E4094, TC!A:D, 2, FALSE())</f>
        <v>4168.82</v>
      </c>
      <c r="T4094" t="str">
        <f t="shared" si="319"/>
        <v>COP</v>
      </c>
    </row>
    <row r="4095" spans="1:20" ht="18.75" hidden="1" customHeight="1" x14ac:dyDescent="0.25">
      <c r="A4095" t="s">
        <v>2406</v>
      </c>
      <c r="B4095" t="s">
        <v>5</v>
      </c>
      <c r="C4095" t="s">
        <v>1913</v>
      </c>
      <c r="D4095" s="24">
        <v>11371</v>
      </c>
      <c r="E4095" t="s">
        <v>1677</v>
      </c>
      <c r="F4095" t="s">
        <v>99</v>
      </c>
      <c r="G4095" t="s">
        <v>113</v>
      </c>
      <c r="I4095" t="s">
        <v>1846</v>
      </c>
      <c r="J4095" t="s">
        <v>1915</v>
      </c>
      <c r="K4095" t="s">
        <v>2021</v>
      </c>
      <c r="L4095" s="24">
        <v>4600</v>
      </c>
      <c r="M4095" s="25">
        <f>+VLOOKUP(E4095, TC!A:D, 4, FALSE())</f>
        <v>1.0800499997601238</v>
      </c>
      <c r="N4095" s="24">
        <f t="shared" si="315"/>
        <v>4600</v>
      </c>
      <c r="O4095" t="str">
        <f t="shared" si="316"/>
        <v>FACTURA</v>
      </c>
      <c r="P4095" t="str">
        <f t="shared" si="317"/>
        <v>2025</v>
      </c>
      <c r="Q4095" t="str">
        <f t="shared" si="318"/>
        <v>03</v>
      </c>
      <c r="R4095" t="str">
        <f>+IFERROR(VLOOKUP(I4095, Listado!A:B, 2, FALSE()), "COMERCIALIZADORA INTERNACIONAL CARIBBEAN EXOTICS S A")</f>
        <v>LONDOÑO ECHEVERRI ALEJANDRA</v>
      </c>
      <c r="S4095" s="25">
        <f>+VLOOKUP(E4095, TC!A:D, 2, FALSE())</f>
        <v>4168.82</v>
      </c>
      <c r="T4095" t="str">
        <f t="shared" si="319"/>
        <v>COP</v>
      </c>
    </row>
    <row r="4096" spans="1:20" ht="18.75" hidden="1" customHeight="1" x14ac:dyDescent="0.25">
      <c r="A4096" t="s">
        <v>2406</v>
      </c>
      <c r="B4096" t="s">
        <v>5</v>
      </c>
      <c r="C4096" t="s">
        <v>1913</v>
      </c>
      <c r="D4096" s="24">
        <v>11372</v>
      </c>
      <c r="E4096" t="s">
        <v>1677</v>
      </c>
      <c r="F4096" t="s">
        <v>99</v>
      </c>
      <c r="G4096" t="s">
        <v>113</v>
      </c>
      <c r="I4096" t="s">
        <v>1843</v>
      </c>
      <c r="J4096" t="s">
        <v>1915</v>
      </c>
      <c r="K4096" t="s">
        <v>2021</v>
      </c>
      <c r="L4096" s="24">
        <v>71300</v>
      </c>
      <c r="M4096" s="25">
        <f>+VLOOKUP(E4096, TC!A:D, 4, FALSE())</f>
        <v>1.0800499997601238</v>
      </c>
      <c r="N4096" s="24">
        <f t="shared" si="315"/>
        <v>71300</v>
      </c>
      <c r="O4096" t="str">
        <f t="shared" si="316"/>
        <v>FACTURA</v>
      </c>
      <c r="P4096" t="str">
        <f t="shared" si="317"/>
        <v>2025</v>
      </c>
      <c r="Q4096" t="str">
        <f t="shared" si="318"/>
        <v>03</v>
      </c>
      <c r="R4096" t="str">
        <f>+IFERROR(VLOOKUP(I4096, Listado!A:B, 2, FALSE()), "COMERCIALIZADORA INTERNACIONAL CARIBBEAN EXOTICS S A")</f>
        <v>LONDOÑO ECHEVERRI ALEJANDRA</v>
      </c>
      <c r="S4096" s="25">
        <f>+VLOOKUP(E4096, TC!A:D, 2, FALSE())</f>
        <v>4168.82</v>
      </c>
      <c r="T4096" t="str">
        <f t="shared" si="319"/>
        <v>COP</v>
      </c>
    </row>
    <row r="4097" spans="1:20" ht="18.75" hidden="1" customHeight="1" x14ac:dyDescent="0.25">
      <c r="A4097" t="s">
        <v>2406</v>
      </c>
      <c r="B4097" t="s">
        <v>5</v>
      </c>
      <c r="C4097" t="s">
        <v>1913</v>
      </c>
      <c r="D4097" s="24">
        <v>11372</v>
      </c>
      <c r="E4097" t="s">
        <v>1677</v>
      </c>
      <c r="F4097" t="s">
        <v>99</v>
      </c>
      <c r="G4097" t="s">
        <v>113</v>
      </c>
      <c r="I4097" t="s">
        <v>1843</v>
      </c>
      <c r="J4097" t="s">
        <v>1915</v>
      </c>
      <c r="K4097" t="s">
        <v>2021</v>
      </c>
      <c r="L4097" s="24">
        <v>91770</v>
      </c>
      <c r="M4097" s="25">
        <f>+VLOOKUP(E4097, TC!A:D, 4, FALSE())</f>
        <v>1.0800499997601238</v>
      </c>
      <c r="N4097" s="24">
        <f t="shared" si="315"/>
        <v>91770</v>
      </c>
      <c r="O4097" t="str">
        <f t="shared" si="316"/>
        <v>FACTURA</v>
      </c>
      <c r="P4097" t="str">
        <f t="shared" si="317"/>
        <v>2025</v>
      </c>
      <c r="Q4097" t="str">
        <f t="shared" si="318"/>
        <v>03</v>
      </c>
      <c r="R4097" t="str">
        <f>+IFERROR(VLOOKUP(I4097, Listado!A:B, 2, FALSE()), "COMERCIALIZADORA INTERNACIONAL CARIBBEAN EXOTICS S A")</f>
        <v>LONDOÑO ECHEVERRI ALEJANDRA</v>
      </c>
      <c r="S4097" s="25">
        <f>+VLOOKUP(E4097, TC!A:D, 2, FALSE())</f>
        <v>4168.82</v>
      </c>
      <c r="T4097" t="str">
        <f t="shared" si="319"/>
        <v>COP</v>
      </c>
    </row>
    <row r="4098" spans="1:20" ht="18.75" hidden="1" customHeight="1" x14ac:dyDescent="0.25">
      <c r="A4098" t="s">
        <v>2406</v>
      </c>
      <c r="B4098" t="s">
        <v>5</v>
      </c>
      <c r="C4098" t="s">
        <v>1913</v>
      </c>
      <c r="D4098" s="24">
        <v>11372</v>
      </c>
      <c r="E4098" t="s">
        <v>1677</v>
      </c>
      <c r="F4098" t="s">
        <v>99</v>
      </c>
      <c r="G4098" t="s">
        <v>113</v>
      </c>
      <c r="I4098" t="s">
        <v>1843</v>
      </c>
      <c r="J4098" t="s">
        <v>1915</v>
      </c>
      <c r="K4098" t="s">
        <v>2021</v>
      </c>
      <c r="L4098" s="24">
        <v>79120</v>
      </c>
      <c r="M4098" s="25">
        <f>+VLOOKUP(E4098, TC!A:D, 4, FALSE())</f>
        <v>1.0800499997601238</v>
      </c>
      <c r="N4098" s="24">
        <f t="shared" ref="N4098:N4161" si="320">+IF(F4098="EUR", (M4098*L4098), IF(I4098="JUAN MATAS SAS", (L4098/S4098), L4098))</f>
        <v>79120</v>
      </c>
      <c r="O4098" t="str">
        <f t="shared" ref="O4098:O4161" si="321">+IF(C4098="CFE", "FACTURA", IF(ISERROR(SEARCH("ANULA", H4098))=FALSE(), "ANULACIÓN FE", IF(ISERROR(SEARCH("CANCELLATION", H4098))=FALSE(), "ANULACIÓN FE", "NOTAS")))</f>
        <v>FACTURA</v>
      </c>
      <c r="P4098" t="str">
        <f t="shared" ref="P4098:P4161" si="322">+LEFT(E4098, 4)</f>
        <v>2025</v>
      </c>
      <c r="Q4098" t="str">
        <f t="shared" ref="Q4098:Q4161" si="323">+MID(E4098, 5, 2)</f>
        <v>03</v>
      </c>
      <c r="R4098" t="str">
        <f>+IFERROR(VLOOKUP(I4098, Listado!A:B, 2, FALSE()), "COMERCIALIZADORA INTERNACIONAL CARIBBEAN EXOTICS S A")</f>
        <v>LONDOÑO ECHEVERRI ALEJANDRA</v>
      </c>
      <c r="S4098" s="25">
        <f>+VLOOKUP(E4098, TC!A:D, 2, FALSE())</f>
        <v>4168.82</v>
      </c>
      <c r="T4098" t="str">
        <f t="shared" ref="T4098:T4161" si="324">+IF(I4098="JUAN MATAS SAS", "USD", F4098)</f>
        <v>COP</v>
      </c>
    </row>
    <row r="4099" spans="1:20" ht="18.75" hidden="1" customHeight="1" x14ac:dyDescent="0.25">
      <c r="A4099" t="s">
        <v>2406</v>
      </c>
      <c r="B4099" t="s">
        <v>5</v>
      </c>
      <c r="C4099" t="s">
        <v>1913</v>
      </c>
      <c r="D4099" s="24">
        <v>11372</v>
      </c>
      <c r="E4099" t="s">
        <v>1677</v>
      </c>
      <c r="F4099" t="s">
        <v>99</v>
      </c>
      <c r="G4099" t="s">
        <v>113</v>
      </c>
      <c r="I4099" t="s">
        <v>1843</v>
      </c>
      <c r="J4099" t="s">
        <v>1915</v>
      </c>
      <c r="K4099" t="s">
        <v>2021</v>
      </c>
      <c r="L4099" s="24">
        <v>64170</v>
      </c>
      <c r="M4099" s="25">
        <f>+VLOOKUP(E4099, TC!A:D, 4, FALSE())</f>
        <v>1.0800499997601238</v>
      </c>
      <c r="N4099" s="24">
        <f t="shared" si="320"/>
        <v>64170</v>
      </c>
      <c r="O4099" t="str">
        <f t="shared" si="321"/>
        <v>FACTURA</v>
      </c>
      <c r="P4099" t="str">
        <f t="shared" si="322"/>
        <v>2025</v>
      </c>
      <c r="Q4099" t="str">
        <f t="shared" si="323"/>
        <v>03</v>
      </c>
      <c r="R4099" t="str">
        <f>+IFERROR(VLOOKUP(I4099, Listado!A:B, 2, FALSE()), "COMERCIALIZADORA INTERNACIONAL CARIBBEAN EXOTICS S A")</f>
        <v>LONDOÑO ECHEVERRI ALEJANDRA</v>
      </c>
      <c r="S4099" s="25">
        <f>+VLOOKUP(E4099, TC!A:D, 2, FALSE())</f>
        <v>4168.82</v>
      </c>
      <c r="T4099" t="str">
        <f t="shared" si="324"/>
        <v>COP</v>
      </c>
    </row>
    <row r="4100" spans="1:20" ht="18.75" hidden="1" customHeight="1" x14ac:dyDescent="0.25">
      <c r="A4100" t="s">
        <v>2406</v>
      </c>
      <c r="B4100" t="s">
        <v>5</v>
      </c>
      <c r="C4100" t="s">
        <v>1913</v>
      </c>
      <c r="D4100" s="24">
        <v>11372</v>
      </c>
      <c r="E4100" t="s">
        <v>1677</v>
      </c>
      <c r="F4100" t="s">
        <v>99</v>
      </c>
      <c r="G4100" t="s">
        <v>113</v>
      </c>
      <c r="I4100" t="s">
        <v>1843</v>
      </c>
      <c r="J4100" t="s">
        <v>1915</v>
      </c>
      <c r="K4100" t="s">
        <v>2021</v>
      </c>
      <c r="L4100" s="24">
        <v>18400</v>
      </c>
      <c r="M4100" s="25">
        <f>+VLOOKUP(E4100, TC!A:D, 4, FALSE())</f>
        <v>1.0800499997601238</v>
      </c>
      <c r="N4100" s="24">
        <f t="shared" si="320"/>
        <v>18400</v>
      </c>
      <c r="O4100" t="str">
        <f t="shared" si="321"/>
        <v>FACTURA</v>
      </c>
      <c r="P4100" t="str">
        <f t="shared" si="322"/>
        <v>2025</v>
      </c>
      <c r="Q4100" t="str">
        <f t="shared" si="323"/>
        <v>03</v>
      </c>
      <c r="R4100" t="str">
        <f>+IFERROR(VLOOKUP(I4100, Listado!A:B, 2, FALSE()), "COMERCIALIZADORA INTERNACIONAL CARIBBEAN EXOTICS S A")</f>
        <v>LONDOÑO ECHEVERRI ALEJANDRA</v>
      </c>
      <c r="S4100" s="25">
        <f>+VLOOKUP(E4100, TC!A:D, 2, FALSE())</f>
        <v>4168.82</v>
      </c>
      <c r="T4100" t="str">
        <f t="shared" si="324"/>
        <v>COP</v>
      </c>
    </row>
    <row r="4101" spans="1:20" ht="18.75" hidden="1" customHeight="1" x14ac:dyDescent="0.25">
      <c r="A4101" t="s">
        <v>2406</v>
      </c>
      <c r="B4101" t="s">
        <v>5</v>
      </c>
      <c r="C4101" t="s">
        <v>1913</v>
      </c>
      <c r="D4101" s="24">
        <v>11372</v>
      </c>
      <c r="E4101" t="s">
        <v>1677</v>
      </c>
      <c r="F4101" t="s">
        <v>99</v>
      </c>
      <c r="G4101" t="s">
        <v>113</v>
      </c>
      <c r="I4101" t="s">
        <v>1843</v>
      </c>
      <c r="J4101" t="s">
        <v>1915</v>
      </c>
      <c r="K4101" t="s">
        <v>2021</v>
      </c>
      <c r="L4101" s="24">
        <v>9890</v>
      </c>
      <c r="M4101" s="25">
        <f>+VLOOKUP(E4101, TC!A:D, 4, FALSE())</f>
        <v>1.0800499997601238</v>
      </c>
      <c r="N4101" s="24">
        <f t="shared" si="320"/>
        <v>9890</v>
      </c>
      <c r="O4101" t="str">
        <f t="shared" si="321"/>
        <v>FACTURA</v>
      </c>
      <c r="P4101" t="str">
        <f t="shared" si="322"/>
        <v>2025</v>
      </c>
      <c r="Q4101" t="str">
        <f t="shared" si="323"/>
        <v>03</v>
      </c>
      <c r="R4101" t="str">
        <f>+IFERROR(VLOOKUP(I4101, Listado!A:B, 2, FALSE()), "COMERCIALIZADORA INTERNACIONAL CARIBBEAN EXOTICS S A")</f>
        <v>LONDOÑO ECHEVERRI ALEJANDRA</v>
      </c>
      <c r="S4101" s="25">
        <f>+VLOOKUP(E4101, TC!A:D, 2, FALSE())</f>
        <v>4168.82</v>
      </c>
      <c r="T4101" t="str">
        <f t="shared" si="324"/>
        <v>COP</v>
      </c>
    </row>
    <row r="4102" spans="1:20" ht="18.75" hidden="1" customHeight="1" x14ac:dyDescent="0.25">
      <c r="A4102" t="s">
        <v>2406</v>
      </c>
      <c r="B4102" t="s">
        <v>5</v>
      </c>
      <c r="C4102" t="s">
        <v>1913</v>
      </c>
      <c r="D4102" s="24">
        <v>11372</v>
      </c>
      <c r="E4102" t="s">
        <v>1677</v>
      </c>
      <c r="F4102" t="s">
        <v>99</v>
      </c>
      <c r="G4102" t="s">
        <v>113</v>
      </c>
      <c r="I4102" t="s">
        <v>1843</v>
      </c>
      <c r="J4102" t="s">
        <v>1915</v>
      </c>
      <c r="K4102" t="s">
        <v>2021</v>
      </c>
      <c r="L4102" s="24">
        <v>6670</v>
      </c>
      <c r="M4102" s="25">
        <f>+VLOOKUP(E4102, TC!A:D, 4, FALSE())</f>
        <v>1.0800499997601238</v>
      </c>
      <c r="N4102" s="24">
        <f t="shared" si="320"/>
        <v>6670</v>
      </c>
      <c r="O4102" t="str">
        <f t="shared" si="321"/>
        <v>FACTURA</v>
      </c>
      <c r="P4102" t="str">
        <f t="shared" si="322"/>
        <v>2025</v>
      </c>
      <c r="Q4102" t="str">
        <f t="shared" si="323"/>
        <v>03</v>
      </c>
      <c r="R4102" t="str">
        <f>+IFERROR(VLOOKUP(I4102, Listado!A:B, 2, FALSE()), "COMERCIALIZADORA INTERNACIONAL CARIBBEAN EXOTICS S A")</f>
        <v>LONDOÑO ECHEVERRI ALEJANDRA</v>
      </c>
      <c r="S4102" s="25">
        <f>+VLOOKUP(E4102, TC!A:D, 2, FALSE())</f>
        <v>4168.82</v>
      </c>
      <c r="T4102" t="str">
        <f t="shared" si="324"/>
        <v>COP</v>
      </c>
    </row>
    <row r="4103" spans="1:20" ht="18.75" hidden="1" customHeight="1" x14ac:dyDescent="0.25">
      <c r="A4103" t="s">
        <v>2406</v>
      </c>
      <c r="B4103" t="s">
        <v>5</v>
      </c>
      <c r="C4103" t="s">
        <v>1913</v>
      </c>
      <c r="D4103" s="24">
        <v>11372</v>
      </c>
      <c r="E4103" t="s">
        <v>1677</v>
      </c>
      <c r="F4103" t="s">
        <v>99</v>
      </c>
      <c r="G4103" t="s">
        <v>113</v>
      </c>
      <c r="I4103" t="s">
        <v>1843</v>
      </c>
      <c r="J4103" t="s">
        <v>1915</v>
      </c>
      <c r="K4103" t="s">
        <v>2021</v>
      </c>
      <c r="L4103" s="24">
        <v>3680</v>
      </c>
      <c r="M4103" s="25">
        <f>+VLOOKUP(E4103, TC!A:D, 4, FALSE())</f>
        <v>1.0800499997601238</v>
      </c>
      <c r="N4103" s="24">
        <f t="shared" si="320"/>
        <v>3680</v>
      </c>
      <c r="O4103" t="str">
        <f t="shared" si="321"/>
        <v>FACTURA</v>
      </c>
      <c r="P4103" t="str">
        <f t="shared" si="322"/>
        <v>2025</v>
      </c>
      <c r="Q4103" t="str">
        <f t="shared" si="323"/>
        <v>03</v>
      </c>
      <c r="R4103" t="str">
        <f>+IFERROR(VLOOKUP(I4103, Listado!A:B, 2, FALSE()), "COMERCIALIZADORA INTERNACIONAL CARIBBEAN EXOTICS S A")</f>
        <v>LONDOÑO ECHEVERRI ALEJANDRA</v>
      </c>
      <c r="S4103" s="25">
        <f>+VLOOKUP(E4103, TC!A:D, 2, FALSE())</f>
        <v>4168.82</v>
      </c>
      <c r="T4103" t="str">
        <f t="shared" si="324"/>
        <v>COP</v>
      </c>
    </row>
    <row r="4104" spans="1:20" ht="18.75" hidden="1" customHeight="1" x14ac:dyDescent="0.25">
      <c r="A4104" t="s">
        <v>2406</v>
      </c>
      <c r="B4104" t="s">
        <v>5</v>
      </c>
      <c r="C4104" t="s">
        <v>1913</v>
      </c>
      <c r="D4104" s="24">
        <v>11373</v>
      </c>
      <c r="E4104" t="s">
        <v>1677</v>
      </c>
      <c r="F4104" t="s">
        <v>99</v>
      </c>
      <c r="G4104" t="s">
        <v>113</v>
      </c>
      <c r="I4104" t="s">
        <v>1844</v>
      </c>
      <c r="J4104" t="s">
        <v>1915</v>
      </c>
      <c r="K4104" t="s">
        <v>2021</v>
      </c>
      <c r="L4104" s="24">
        <v>8050</v>
      </c>
      <c r="M4104" s="25">
        <f>+VLOOKUP(E4104, TC!A:D, 4, FALSE())</f>
        <v>1.0800499997601238</v>
      </c>
      <c r="N4104" s="24">
        <f t="shared" si="320"/>
        <v>8050</v>
      </c>
      <c r="O4104" t="str">
        <f t="shared" si="321"/>
        <v>FACTURA</v>
      </c>
      <c r="P4104" t="str">
        <f t="shared" si="322"/>
        <v>2025</v>
      </c>
      <c r="Q4104" t="str">
        <f t="shared" si="323"/>
        <v>03</v>
      </c>
      <c r="R4104" t="str">
        <f>+IFERROR(VLOOKUP(I4104, Listado!A:B, 2, FALSE()), "COMERCIALIZADORA INTERNACIONAL CARIBBEAN EXOTICS S A")</f>
        <v>LONDOÑO ECHEVERRI ALEJANDRA</v>
      </c>
      <c r="S4104" s="25">
        <f>+VLOOKUP(E4104, TC!A:D, 2, FALSE())</f>
        <v>4168.82</v>
      </c>
      <c r="T4104" t="str">
        <f t="shared" si="324"/>
        <v>COP</v>
      </c>
    </row>
    <row r="4105" spans="1:20" ht="18.75" hidden="1" customHeight="1" x14ac:dyDescent="0.25">
      <c r="A4105" t="s">
        <v>2406</v>
      </c>
      <c r="B4105" t="s">
        <v>5</v>
      </c>
      <c r="C4105" t="s">
        <v>1913</v>
      </c>
      <c r="D4105" s="24">
        <v>11373</v>
      </c>
      <c r="E4105" t="s">
        <v>1677</v>
      </c>
      <c r="F4105" t="s">
        <v>99</v>
      </c>
      <c r="G4105" t="s">
        <v>113</v>
      </c>
      <c r="I4105" t="s">
        <v>1844</v>
      </c>
      <c r="J4105" t="s">
        <v>1915</v>
      </c>
      <c r="K4105" t="s">
        <v>2021</v>
      </c>
      <c r="L4105" s="24">
        <v>4200</v>
      </c>
      <c r="M4105" s="25">
        <f>+VLOOKUP(E4105, TC!A:D, 4, FALSE())</f>
        <v>1.0800499997601238</v>
      </c>
      <c r="N4105" s="24">
        <f t="shared" si="320"/>
        <v>4200</v>
      </c>
      <c r="O4105" t="str">
        <f t="shared" si="321"/>
        <v>FACTURA</v>
      </c>
      <c r="P4105" t="str">
        <f t="shared" si="322"/>
        <v>2025</v>
      </c>
      <c r="Q4105" t="str">
        <f t="shared" si="323"/>
        <v>03</v>
      </c>
      <c r="R4105" t="str">
        <f>+IFERROR(VLOOKUP(I4105, Listado!A:B, 2, FALSE()), "COMERCIALIZADORA INTERNACIONAL CARIBBEAN EXOTICS S A")</f>
        <v>LONDOÑO ECHEVERRI ALEJANDRA</v>
      </c>
      <c r="S4105" s="25">
        <f>+VLOOKUP(E4105, TC!A:D, 2, FALSE())</f>
        <v>4168.82</v>
      </c>
      <c r="T4105" t="str">
        <f t="shared" si="324"/>
        <v>COP</v>
      </c>
    </row>
    <row r="4106" spans="1:20" ht="18.75" hidden="1" customHeight="1" x14ac:dyDescent="0.25">
      <c r="A4106" t="s">
        <v>2406</v>
      </c>
      <c r="B4106" t="s">
        <v>5</v>
      </c>
      <c r="C4106" t="s">
        <v>1913</v>
      </c>
      <c r="D4106" s="24">
        <v>11373</v>
      </c>
      <c r="E4106" t="s">
        <v>1677</v>
      </c>
      <c r="F4106" t="s">
        <v>99</v>
      </c>
      <c r="G4106" t="s">
        <v>113</v>
      </c>
      <c r="I4106" t="s">
        <v>1844</v>
      </c>
      <c r="J4106" t="s">
        <v>1915</v>
      </c>
      <c r="K4106" t="s">
        <v>2021</v>
      </c>
      <c r="L4106" s="24">
        <v>37450</v>
      </c>
      <c r="M4106" s="25">
        <f>+VLOOKUP(E4106, TC!A:D, 4, FALSE())</f>
        <v>1.0800499997601238</v>
      </c>
      <c r="N4106" s="24">
        <f t="shared" si="320"/>
        <v>37450</v>
      </c>
      <c r="O4106" t="str">
        <f t="shared" si="321"/>
        <v>FACTURA</v>
      </c>
      <c r="P4106" t="str">
        <f t="shared" si="322"/>
        <v>2025</v>
      </c>
      <c r="Q4106" t="str">
        <f t="shared" si="323"/>
        <v>03</v>
      </c>
      <c r="R4106" t="str">
        <f>+IFERROR(VLOOKUP(I4106, Listado!A:B, 2, FALSE()), "COMERCIALIZADORA INTERNACIONAL CARIBBEAN EXOTICS S A")</f>
        <v>LONDOÑO ECHEVERRI ALEJANDRA</v>
      </c>
      <c r="S4106" s="25">
        <f>+VLOOKUP(E4106, TC!A:D, 2, FALSE())</f>
        <v>4168.82</v>
      </c>
      <c r="T4106" t="str">
        <f t="shared" si="324"/>
        <v>COP</v>
      </c>
    </row>
    <row r="4107" spans="1:20" ht="18.75" hidden="1" customHeight="1" x14ac:dyDescent="0.25">
      <c r="A4107" t="s">
        <v>2406</v>
      </c>
      <c r="B4107" t="s">
        <v>5</v>
      </c>
      <c r="C4107" t="s">
        <v>1913</v>
      </c>
      <c r="D4107" s="24">
        <v>11373</v>
      </c>
      <c r="E4107" t="s">
        <v>1677</v>
      </c>
      <c r="F4107" t="s">
        <v>99</v>
      </c>
      <c r="G4107" t="s">
        <v>113</v>
      </c>
      <c r="I4107" t="s">
        <v>1844</v>
      </c>
      <c r="J4107" t="s">
        <v>1915</v>
      </c>
      <c r="K4107" t="s">
        <v>2021</v>
      </c>
      <c r="L4107" s="24">
        <v>60200</v>
      </c>
      <c r="M4107" s="25">
        <f>+VLOOKUP(E4107, TC!A:D, 4, FALSE())</f>
        <v>1.0800499997601238</v>
      </c>
      <c r="N4107" s="24">
        <f t="shared" si="320"/>
        <v>60200</v>
      </c>
      <c r="O4107" t="str">
        <f t="shared" si="321"/>
        <v>FACTURA</v>
      </c>
      <c r="P4107" t="str">
        <f t="shared" si="322"/>
        <v>2025</v>
      </c>
      <c r="Q4107" t="str">
        <f t="shared" si="323"/>
        <v>03</v>
      </c>
      <c r="R4107" t="str">
        <f>+IFERROR(VLOOKUP(I4107, Listado!A:B, 2, FALSE()), "COMERCIALIZADORA INTERNACIONAL CARIBBEAN EXOTICS S A")</f>
        <v>LONDOÑO ECHEVERRI ALEJANDRA</v>
      </c>
      <c r="S4107" s="25">
        <f>+VLOOKUP(E4107, TC!A:D, 2, FALSE())</f>
        <v>4168.82</v>
      </c>
      <c r="T4107" t="str">
        <f t="shared" si="324"/>
        <v>COP</v>
      </c>
    </row>
    <row r="4108" spans="1:20" ht="18.75" hidden="1" customHeight="1" x14ac:dyDescent="0.25">
      <c r="A4108" t="s">
        <v>2406</v>
      </c>
      <c r="B4108" t="s">
        <v>5</v>
      </c>
      <c r="C4108" t="s">
        <v>1913</v>
      </c>
      <c r="D4108" s="24">
        <v>11373</v>
      </c>
      <c r="E4108" t="s">
        <v>1677</v>
      </c>
      <c r="F4108" t="s">
        <v>99</v>
      </c>
      <c r="G4108" t="s">
        <v>113</v>
      </c>
      <c r="I4108" t="s">
        <v>1844</v>
      </c>
      <c r="J4108" t="s">
        <v>1915</v>
      </c>
      <c r="K4108" t="s">
        <v>2021</v>
      </c>
      <c r="L4108" s="24">
        <v>58800</v>
      </c>
      <c r="M4108" s="25">
        <f>+VLOOKUP(E4108, TC!A:D, 4, FALSE())</f>
        <v>1.0800499997601238</v>
      </c>
      <c r="N4108" s="24">
        <f t="shared" si="320"/>
        <v>58800</v>
      </c>
      <c r="O4108" t="str">
        <f t="shared" si="321"/>
        <v>FACTURA</v>
      </c>
      <c r="P4108" t="str">
        <f t="shared" si="322"/>
        <v>2025</v>
      </c>
      <c r="Q4108" t="str">
        <f t="shared" si="323"/>
        <v>03</v>
      </c>
      <c r="R4108" t="str">
        <f>+IFERROR(VLOOKUP(I4108, Listado!A:B, 2, FALSE()), "COMERCIALIZADORA INTERNACIONAL CARIBBEAN EXOTICS S A")</f>
        <v>LONDOÑO ECHEVERRI ALEJANDRA</v>
      </c>
      <c r="S4108" s="25">
        <f>+VLOOKUP(E4108, TC!A:D, 2, FALSE())</f>
        <v>4168.82</v>
      </c>
      <c r="T4108" t="str">
        <f t="shared" si="324"/>
        <v>COP</v>
      </c>
    </row>
    <row r="4109" spans="1:20" ht="18.75" hidden="1" customHeight="1" x14ac:dyDescent="0.25">
      <c r="A4109" t="s">
        <v>2406</v>
      </c>
      <c r="B4109" t="s">
        <v>5</v>
      </c>
      <c r="C4109" t="s">
        <v>1913</v>
      </c>
      <c r="D4109" s="24">
        <v>11373</v>
      </c>
      <c r="E4109" t="s">
        <v>1677</v>
      </c>
      <c r="F4109" t="s">
        <v>99</v>
      </c>
      <c r="G4109" t="s">
        <v>113</v>
      </c>
      <c r="I4109" t="s">
        <v>1844</v>
      </c>
      <c r="J4109" t="s">
        <v>1915</v>
      </c>
      <c r="K4109" t="s">
        <v>2021</v>
      </c>
      <c r="L4109" s="24">
        <v>37100</v>
      </c>
      <c r="M4109" s="25">
        <f>+VLOOKUP(E4109, TC!A:D, 4, FALSE())</f>
        <v>1.0800499997601238</v>
      </c>
      <c r="N4109" s="24">
        <f t="shared" si="320"/>
        <v>37100</v>
      </c>
      <c r="O4109" t="str">
        <f t="shared" si="321"/>
        <v>FACTURA</v>
      </c>
      <c r="P4109" t="str">
        <f t="shared" si="322"/>
        <v>2025</v>
      </c>
      <c r="Q4109" t="str">
        <f t="shared" si="323"/>
        <v>03</v>
      </c>
      <c r="R4109" t="str">
        <f>+IFERROR(VLOOKUP(I4109, Listado!A:B, 2, FALSE()), "COMERCIALIZADORA INTERNACIONAL CARIBBEAN EXOTICS S A")</f>
        <v>LONDOÑO ECHEVERRI ALEJANDRA</v>
      </c>
      <c r="S4109" s="25">
        <f>+VLOOKUP(E4109, TC!A:D, 2, FALSE())</f>
        <v>4168.82</v>
      </c>
      <c r="T4109" t="str">
        <f t="shared" si="324"/>
        <v>COP</v>
      </c>
    </row>
    <row r="4110" spans="1:20" ht="18.75" hidden="1" customHeight="1" x14ac:dyDescent="0.25">
      <c r="A4110" t="s">
        <v>2406</v>
      </c>
      <c r="B4110" t="s">
        <v>5</v>
      </c>
      <c r="C4110" t="s">
        <v>1913</v>
      </c>
      <c r="D4110" s="24">
        <v>11373</v>
      </c>
      <c r="E4110" t="s">
        <v>1677</v>
      </c>
      <c r="F4110" t="s">
        <v>99</v>
      </c>
      <c r="G4110" t="s">
        <v>113</v>
      </c>
      <c r="I4110" t="s">
        <v>1844</v>
      </c>
      <c r="J4110" t="s">
        <v>1915</v>
      </c>
      <c r="K4110" t="s">
        <v>2021</v>
      </c>
      <c r="L4110" s="24">
        <v>4200</v>
      </c>
      <c r="M4110" s="25">
        <f>+VLOOKUP(E4110, TC!A:D, 4, FALSE())</f>
        <v>1.0800499997601238</v>
      </c>
      <c r="N4110" s="24">
        <f t="shared" si="320"/>
        <v>4200</v>
      </c>
      <c r="O4110" t="str">
        <f t="shared" si="321"/>
        <v>FACTURA</v>
      </c>
      <c r="P4110" t="str">
        <f t="shared" si="322"/>
        <v>2025</v>
      </c>
      <c r="Q4110" t="str">
        <f t="shared" si="323"/>
        <v>03</v>
      </c>
      <c r="R4110" t="str">
        <f>+IFERROR(VLOOKUP(I4110, Listado!A:B, 2, FALSE()), "COMERCIALIZADORA INTERNACIONAL CARIBBEAN EXOTICS S A")</f>
        <v>LONDOÑO ECHEVERRI ALEJANDRA</v>
      </c>
      <c r="S4110" s="25">
        <f>+VLOOKUP(E4110, TC!A:D, 2, FALSE())</f>
        <v>4168.82</v>
      </c>
      <c r="T4110" t="str">
        <f t="shared" si="324"/>
        <v>COP</v>
      </c>
    </row>
    <row r="4111" spans="1:20" ht="18.75" hidden="1" customHeight="1" x14ac:dyDescent="0.25">
      <c r="A4111" t="s">
        <v>2406</v>
      </c>
      <c r="B4111" t="s">
        <v>5</v>
      </c>
      <c r="C4111" t="s">
        <v>1913</v>
      </c>
      <c r="D4111" s="24">
        <v>11374</v>
      </c>
      <c r="E4111" t="s">
        <v>1677</v>
      </c>
      <c r="F4111" t="s">
        <v>99</v>
      </c>
      <c r="G4111" t="s">
        <v>1914</v>
      </c>
      <c r="I4111" t="s">
        <v>1841</v>
      </c>
      <c r="J4111" t="s">
        <v>1915</v>
      </c>
      <c r="K4111" t="s">
        <v>2021</v>
      </c>
      <c r="L4111" s="24">
        <v>117920</v>
      </c>
      <c r="M4111" s="25">
        <f>+VLOOKUP(E4111, TC!A:D, 4, FALSE())</f>
        <v>1.0800499997601238</v>
      </c>
      <c r="N4111" s="24">
        <f t="shared" si="320"/>
        <v>117920</v>
      </c>
      <c r="O4111" t="str">
        <f t="shared" si="321"/>
        <v>FACTURA</v>
      </c>
      <c r="P4111" t="str">
        <f t="shared" si="322"/>
        <v>2025</v>
      </c>
      <c r="Q4111" t="str">
        <f t="shared" si="323"/>
        <v>03</v>
      </c>
      <c r="R4111" t="str">
        <f>+IFERROR(VLOOKUP(I4111, Listado!A:B, 2, FALSE()), "COMERCIALIZADORA INTERNACIONAL CARIBBEAN EXOTICS S A")</f>
        <v>LONDOÑO ECHEVERRI ALEJANDRA</v>
      </c>
      <c r="S4111" s="25">
        <f>+VLOOKUP(E4111, TC!A:D, 2, FALSE())</f>
        <v>4168.82</v>
      </c>
      <c r="T4111" t="str">
        <f t="shared" si="324"/>
        <v>COP</v>
      </c>
    </row>
    <row r="4112" spans="1:20" ht="18.75" hidden="1" customHeight="1" x14ac:dyDescent="0.25">
      <c r="A4112" t="s">
        <v>2406</v>
      </c>
      <c r="B4112" t="s">
        <v>5</v>
      </c>
      <c r="C4112" t="s">
        <v>1913</v>
      </c>
      <c r="D4112" s="24">
        <v>11374</v>
      </c>
      <c r="E4112" t="s">
        <v>1677</v>
      </c>
      <c r="F4112" t="s">
        <v>99</v>
      </c>
      <c r="G4112" t="s">
        <v>1914</v>
      </c>
      <c r="I4112" t="s">
        <v>1841</v>
      </c>
      <c r="J4112" t="s">
        <v>1915</v>
      </c>
      <c r="K4112" t="s">
        <v>2021</v>
      </c>
      <c r="L4112" s="24">
        <v>84320</v>
      </c>
      <c r="M4112" s="25">
        <f>+VLOOKUP(E4112, TC!A:D, 4, FALSE())</f>
        <v>1.0800499997601238</v>
      </c>
      <c r="N4112" s="24">
        <f t="shared" si="320"/>
        <v>84320</v>
      </c>
      <c r="O4112" t="str">
        <f t="shared" si="321"/>
        <v>FACTURA</v>
      </c>
      <c r="P4112" t="str">
        <f t="shared" si="322"/>
        <v>2025</v>
      </c>
      <c r="Q4112" t="str">
        <f t="shared" si="323"/>
        <v>03</v>
      </c>
      <c r="R4112" t="str">
        <f>+IFERROR(VLOOKUP(I4112, Listado!A:B, 2, FALSE()), "COMERCIALIZADORA INTERNACIONAL CARIBBEAN EXOTICS S A")</f>
        <v>LONDOÑO ECHEVERRI ALEJANDRA</v>
      </c>
      <c r="S4112" s="25">
        <f>+VLOOKUP(E4112, TC!A:D, 2, FALSE())</f>
        <v>4168.82</v>
      </c>
      <c r="T4112" t="str">
        <f t="shared" si="324"/>
        <v>COP</v>
      </c>
    </row>
    <row r="4113" spans="1:20" ht="18.75" hidden="1" customHeight="1" x14ac:dyDescent="0.25">
      <c r="A4113" t="s">
        <v>2406</v>
      </c>
      <c r="B4113" t="s">
        <v>5</v>
      </c>
      <c r="C4113" t="s">
        <v>1913</v>
      </c>
      <c r="D4113" s="24">
        <v>11374</v>
      </c>
      <c r="E4113" t="s">
        <v>1677</v>
      </c>
      <c r="F4113" t="s">
        <v>99</v>
      </c>
      <c r="G4113" t="s">
        <v>1914</v>
      </c>
      <c r="I4113" t="s">
        <v>1841</v>
      </c>
      <c r="J4113" t="s">
        <v>1915</v>
      </c>
      <c r="K4113" t="s">
        <v>2021</v>
      </c>
      <c r="L4113" s="24">
        <v>106080</v>
      </c>
      <c r="M4113" s="25">
        <f>+VLOOKUP(E4113, TC!A:D, 4, FALSE())</f>
        <v>1.0800499997601238</v>
      </c>
      <c r="N4113" s="24">
        <f t="shared" si="320"/>
        <v>106080</v>
      </c>
      <c r="O4113" t="str">
        <f t="shared" si="321"/>
        <v>FACTURA</v>
      </c>
      <c r="P4113" t="str">
        <f t="shared" si="322"/>
        <v>2025</v>
      </c>
      <c r="Q4113" t="str">
        <f t="shared" si="323"/>
        <v>03</v>
      </c>
      <c r="R4113" t="str">
        <f>+IFERROR(VLOOKUP(I4113, Listado!A:B, 2, FALSE()), "COMERCIALIZADORA INTERNACIONAL CARIBBEAN EXOTICS S A")</f>
        <v>LONDOÑO ECHEVERRI ALEJANDRA</v>
      </c>
      <c r="S4113" s="25">
        <f>+VLOOKUP(E4113, TC!A:D, 2, FALSE())</f>
        <v>4168.82</v>
      </c>
      <c r="T4113" t="str">
        <f t="shared" si="324"/>
        <v>COP</v>
      </c>
    </row>
    <row r="4114" spans="1:20" ht="18.75" hidden="1" customHeight="1" x14ac:dyDescent="0.25">
      <c r="A4114" t="s">
        <v>2406</v>
      </c>
      <c r="B4114" t="s">
        <v>5</v>
      </c>
      <c r="C4114" t="s">
        <v>1913</v>
      </c>
      <c r="D4114" s="24">
        <v>11374</v>
      </c>
      <c r="E4114" t="s">
        <v>1677</v>
      </c>
      <c r="F4114" t="s">
        <v>99</v>
      </c>
      <c r="G4114" t="s">
        <v>1914</v>
      </c>
      <c r="I4114" t="s">
        <v>1841</v>
      </c>
      <c r="J4114" t="s">
        <v>1915</v>
      </c>
      <c r="K4114" t="s">
        <v>2021</v>
      </c>
      <c r="L4114" s="24">
        <v>25120</v>
      </c>
      <c r="M4114" s="25">
        <f>+VLOOKUP(E4114, TC!A:D, 4, FALSE())</f>
        <v>1.0800499997601238</v>
      </c>
      <c r="N4114" s="24">
        <f t="shared" si="320"/>
        <v>25120</v>
      </c>
      <c r="O4114" t="str">
        <f t="shared" si="321"/>
        <v>FACTURA</v>
      </c>
      <c r="P4114" t="str">
        <f t="shared" si="322"/>
        <v>2025</v>
      </c>
      <c r="Q4114" t="str">
        <f t="shared" si="323"/>
        <v>03</v>
      </c>
      <c r="R4114" t="str">
        <f>+IFERROR(VLOOKUP(I4114, Listado!A:B, 2, FALSE()), "COMERCIALIZADORA INTERNACIONAL CARIBBEAN EXOTICS S A")</f>
        <v>LONDOÑO ECHEVERRI ALEJANDRA</v>
      </c>
      <c r="S4114" s="25">
        <f>+VLOOKUP(E4114, TC!A:D, 2, FALSE())</f>
        <v>4168.82</v>
      </c>
      <c r="T4114" t="str">
        <f t="shared" si="324"/>
        <v>COP</v>
      </c>
    </row>
    <row r="4115" spans="1:20" ht="18.75" hidden="1" customHeight="1" x14ac:dyDescent="0.25">
      <c r="A4115" t="s">
        <v>2406</v>
      </c>
      <c r="B4115" t="s">
        <v>5</v>
      </c>
      <c r="C4115" t="s">
        <v>1913</v>
      </c>
      <c r="D4115" s="24">
        <v>11374</v>
      </c>
      <c r="E4115" t="s">
        <v>1677</v>
      </c>
      <c r="F4115" t="s">
        <v>99</v>
      </c>
      <c r="G4115" t="s">
        <v>1914</v>
      </c>
      <c r="I4115" t="s">
        <v>1841</v>
      </c>
      <c r="J4115" t="s">
        <v>1915</v>
      </c>
      <c r="K4115" t="s">
        <v>2021</v>
      </c>
      <c r="L4115" s="24">
        <v>73440</v>
      </c>
      <c r="M4115" s="25">
        <f>+VLOOKUP(E4115, TC!A:D, 4, FALSE())</f>
        <v>1.0800499997601238</v>
      </c>
      <c r="N4115" s="24">
        <f t="shared" si="320"/>
        <v>73440</v>
      </c>
      <c r="O4115" t="str">
        <f t="shared" si="321"/>
        <v>FACTURA</v>
      </c>
      <c r="P4115" t="str">
        <f t="shared" si="322"/>
        <v>2025</v>
      </c>
      <c r="Q4115" t="str">
        <f t="shared" si="323"/>
        <v>03</v>
      </c>
      <c r="R4115" t="str">
        <f>+IFERROR(VLOOKUP(I4115, Listado!A:B, 2, FALSE()), "COMERCIALIZADORA INTERNACIONAL CARIBBEAN EXOTICS S A")</f>
        <v>LONDOÑO ECHEVERRI ALEJANDRA</v>
      </c>
      <c r="S4115" s="25">
        <f>+VLOOKUP(E4115, TC!A:D, 2, FALSE())</f>
        <v>4168.82</v>
      </c>
      <c r="T4115" t="str">
        <f t="shared" si="324"/>
        <v>COP</v>
      </c>
    </row>
    <row r="4116" spans="1:20" ht="18.75" hidden="1" customHeight="1" x14ac:dyDescent="0.25">
      <c r="A4116" t="s">
        <v>2406</v>
      </c>
      <c r="B4116" t="s">
        <v>5</v>
      </c>
      <c r="C4116" t="s">
        <v>1913</v>
      </c>
      <c r="D4116" s="24">
        <v>11374</v>
      </c>
      <c r="E4116" t="s">
        <v>1677</v>
      </c>
      <c r="F4116" t="s">
        <v>99</v>
      </c>
      <c r="G4116" t="s">
        <v>1914</v>
      </c>
      <c r="I4116" t="s">
        <v>1841</v>
      </c>
      <c r="J4116" t="s">
        <v>1915</v>
      </c>
      <c r="K4116" t="s">
        <v>2021</v>
      </c>
      <c r="L4116" s="24">
        <v>106720</v>
      </c>
      <c r="M4116" s="25">
        <f>+VLOOKUP(E4116, TC!A:D, 4, FALSE())</f>
        <v>1.0800499997601238</v>
      </c>
      <c r="N4116" s="24">
        <f t="shared" si="320"/>
        <v>106720</v>
      </c>
      <c r="O4116" t="str">
        <f t="shared" si="321"/>
        <v>FACTURA</v>
      </c>
      <c r="P4116" t="str">
        <f t="shared" si="322"/>
        <v>2025</v>
      </c>
      <c r="Q4116" t="str">
        <f t="shared" si="323"/>
        <v>03</v>
      </c>
      <c r="R4116" t="str">
        <f>+IFERROR(VLOOKUP(I4116, Listado!A:B, 2, FALSE()), "COMERCIALIZADORA INTERNACIONAL CARIBBEAN EXOTICS S A")</f>
        <v>LONDOÑO ECHEVERRI ALEJANDRA</v>
      </c>
      <c r="S4116" s="25">
        <f>+VLOOKUP(E4116, TC!A:D, 2, FALSE())</f>
        <v>4168.82</v>
      </c>
      <c r="T4116" t="str">
        <f t="shared" si="324"/>
        <v>COP</v>
      </c>
    </row>
    <row r="4117" spans="1:20" ht="18.75" hidden="1" customHeight="1" x14ac:dyDescent="0.25">
      <c r="A4117" t="s">
        <v>2406</v>
      </c>
      <c r="B4117" t="s">
        <v>5</v>
      </c>
      <c r="C4117" t="s">
        <v>1913</v>
      </c>
      <c r="D4117" s="24">
        <v>11374</v>
      </c>
      <c r="E4117" t="s">
        <v>1677</v>
      </c>
      <c r="F4117" t="s">
        <v>99</v>
      </c>
      <c r="G4117" t="s">
        <v>1914</v>
      </c>
      <c r="I4117" t="s">
        <v>1841</v>
      </c>
      <c r="J4117" t="s">
        <v>1915</v>
      </c>
      <c r="K4117" t="s">
        <v>2021</v>
      </c>
      <c r="L4117" s="24">
        <v>37280</v>
      </c>
      <c r="M4117" s="25">
        <f>+VLOOKUP(E4117, TC!A:D, 4, FALSE())</f>
        <v>1.0800499997601238</v>
      </c>
      <c r="N4117" s="24">
        <f t="shared" si="320"/>
        <v>37280</v>
      </c>
      <c r="O4117" t="str">
        <f t="shared" si="321"/>
        <v>FACTURA</v>
      </c>
      <c r="P4117" t="str">
        <f t="shared" si="322"/>
        <v>2025</v>
      </c>
      <c r="Q4117" t="str">
        <f t="shared" si="323"/>
        <v>03</v>
      </c>
      <c r="R4117" t="str">
        <f>+IFERROR(VLOOKUP(I4117, Listado!A:B, 2, FALSE()), "COMERCIALIZADORA INTERNACIONAL CARIBBEAN EXOTICS S A")</f>
        <v>LONDOÑO ECHEVERRI ALEJANDRA</v>
      </c>
      <c r="S4117" s="25">
        <f>+VLOOKUP(E4117, TC!A:D, 2, FALSE())</f>
        <v>4168.82</v>
      </c>
      <c r="T4117" t="str">
        <f t="shared" si="324"/>
        <v>COP</v>
      </c>
    </row>
    <row r="4118" spans="1:20" ht="18.75" hidden="1" customHeight="1" x14ac:dyDescent="0.25">
      <c r="A4118" t="s">
        <v>2406</v>
      </c>
      <c r="B4118" t="s">
        <v>5</v>
      </c>
      <c r="C4118" t="s">
        <v>1913</v>
      </c>
      <c r="D4118" s="24">
        <v>11374</v>
      </c>
      <c r="E4118" t="s">
        <v>1677</v>
      </c>
      <c r="F4118" t="s">
        <v>99</v>
      </c>
      <c r="G4118" t="s">
        <v>1914</v>
      </c>
      <c r="I4118" t="s">
        <v>1841</v>
      </c>
      <c r="J4118" t="s">
        <v>1915</v>
      </c>
      <c r="K4118" t="s">
        <v>2021</v>
      </c>
      <c r="L4118" s="24">
        <v>97920</v>
      </c>
      <c r="M4118" s="25">
        <f>+VLOOKUP(E4118, TC!A:D, 4, FALSE())</f>
        <v>1.0800499997601238</v>
      </c>
      <c r="N4118" s="24">
        <f t="shared" si="320"/>
        <v>97920</v>
      </c>
      <c r="O4118" t="str">
        <f t="shared" si="321"/>
        <v>FACTURA</v>
      </c>
      <c r="P4118" t="str">
        <f t="shared" si="322"/>
        <v>2025</v>
      </c>
      <c r="Q4118" t="str">
        <f t="shared" si="323"/>
        <v>03</v>
      </c>
      <c r="R4118" t="str">
        <f>+IFERROR(VLOOKUP(I4118, Listado!A:B, 2, FALSE()), "COMERCIALIZADORA INTERNACIONAL CARIBBEAN EXOTICS S A")</f>
        <v>LONDOÑO ECHEVERRI ALEJANDRA</v>
      </c>
      <c r="S4118" s="25">
        <f>+VLOOKUP(E4118, TC!A:D, 2, FALSE())</f>
        <v>4168.82</v>
      </c>
      <c r="T4118" t="str">
        <f t="shared" si="324"/>
        <v>COP</v>
      </c>
    </row>
    <row r="4119" spans="1:20" ht="18.75" hidden="1" customHeight="1" x14ac:dyDescent="0.25">
      <c r="A4119" t="s">
        <v>2406</v>
      </c>
      <c r="B4119" t="s">
        <v>5</v>
      </c>
      <c r="C4119" t="s">
        <v>1913</v>
      </c>
      <c r="D4119" s="24">
        <v>11374</v>
      </c>
      <c r="E4119" t="s">
        <v>1677</v>
      </c>
      <c r="F4119" t="s">
        <v>99</v>
      </c>
      <c r="G4119" t="s">
        <v>1914</v>
      </c>
      <c r="I4119" t="s">
        <v>1841</v>
      </c>
      <c r="J4119" t="s">
        <v>1915</v>
      </c>
      <c r="K4119" t="s">
        <v>2021</v>
      </c>
      <c r="L4119" s="24">
        <v>4960</v>
      </c>
      <c r="M4119" s="25">
        <f>+VLOOKUP(E4119, TC!A:D, 4, FALSE())</f>
        <v>1.0800499997601238</v>
      </c>
      <c r="N4119" s="24">
        <f t="shared" si="320"/>
        <v>4960</v>
      </c>
      <c r="O4119" t="str">
        <f t="shared" si="321"/>
        <v>FACTURA</v>
      </c>
      <c r="P4119" t="str">
        <f t="shared" si="322"/>
        <v>2025</v>
      </c>
      <c r="Q4119" t="str">
        <f t="shared" si="323"/>
        <v>03</v>
      </c>
      <c r="R4119" t="str">
        <f>+IFERROR(VLOOKUP(I4119, Listado!A:B, 2, FALSE()), "COMERCIALIZADORA INTERNACIONAL CARIBBEAN EXOTICS S A")</f>
        <v>LONDOÑO ECHEVERRI ALEJANDRA</v>
      </c>
      <c r="S4119" s="25">
        <f>+VLOOKUP(E4119, TC!A:D, 2, FALSE())</f>
        <v>4168.82</v>
      </c>
      <c r="T4119" t="str">
        <f t="shared" si="324"/>
        <v>COP</v>
      </c>
    </row>
    <row r="4120" spans="1:20" ht="18.75" hidden="1" customHeight="1" x14ac:dyDescent="0.25">
      <c r="A4120" t="s">
        <v>2406</v>
      </c>
      <c r="B4120" t="s">
        <v>5</v>
      </c>
      <c r="C4120" t="s">
        <v>1913</v>
      </c>
      <c r="D4120" s="24">
        <v>11374</v>
      </c>
      <c r="E4120" t="s">
        <v>1677</v>
      </c>
      <c r="F4120" t="s">
        <v>99</v>
      </c>
      <c r="G4120" t="s">
        <v>1914</v>
      </c>
      <c r="I4120" t="s">
        <v>1841</v>
      </c>
      <c r="J4120" t="s">
        <v>1915</v>
      </c>
      <c r="K4120" t="s">
        <v>2021</v>
      </c>
      <c r="L4120" s="24">
        <v>7520</v>
      </c>
      <c r="M4120" s="25">
        <f>+VLOOKUP(E4120, TC!A:D, 4, FALSE())</f>
        <v>1.0800499997601238</v>
      </c>
      <c r="N4120" s="24">
        <f t="shared" si="320"/>
        <v>7520</v>
      </c>
      <c r="O4120" t="str">
        <f t="shared" si="321"/>
        <v>FACTURA</v>
      </c>
      <c r="P4120" t="str">
        <f t="shared" si="322"/>
        <v>2025</v>
      </c>
      <c r="Q4120" t="str">
        <f t="shared" si="323"/>
        <v>03</v>
      </c>
      <c r="R4120" t="str">
        <f>+IFERROR(VLOOKUP(I4120, Listado!A:B, 2, FALSE()), "COMERCIALIZADORA INTERNACIONAL CARIBBEAN EXOTICS S A")</f>
        <v>LONDOÑO ECHEVERRI ALEJANDRA</v>
      </c>
      <c r="S4120" s="25">
        <f>+VLOOKUP(E4120, TC!A:D, 2, FALSE())</f>
        <v>4168.82</v>
      </c>
      <c r="T4120" t="str">
        <f t="shared" si="324"/>
        <v>COP</v>
      </c>
    </row>
    <row r="4121" spans="1:20" ht="18.75" hidden="1" customHeight="1" x14ac:dyDescent="0.25">
      <c r="A4121" t="s">
        <v>2406</v>
      </c>
      <c r="B4121" t="s">
        <v>5</v>
      </c>
      <c r="C4121" t="s">
        <v>1913</v>
      </c>
      <c r="D4121" s="24">
        <v>11374</v>
      </c>
      <c r="E4121" t="s">
        <v>1677</v>
      </c>
      <c r="F4121" t="s">
        <v>99</v>
      </c>
      <c r="G4121" t="s">
        <v>1914</v>
      </c>
      <c r="I4121" t="s">
        <v>1841</v>
      </c>
      <c r="J4121" t="s">
        <v>1915</v>
      </c>
      <c r="K4121" t="s">
        <v>2021</v>
      </c>
      <c r="L4121" s="24">
        <v>14720</v>
      </c>
      <c r="M4121" s="25">
        <f>+VLOOKUP(E4121, TC!A:D, 4, FALSE())</f>
        <v>1.0800499997601238</v>
      </c>
      <c r="N4121" s="24">
        <f t="shared" si="320"/>
        <v>14720</v>
      </c>
      <c r="O4121" t="str">
        <f t="shared" si="321"/>
        <v>FACTURA</v>
      </c>
      <c r="P4121" t="str">
        <f t="shared" si="322"/>
        <v>2025</v>
      </c>
      <c r="Q4121" t="str">
        <f t="shared" si="323"/>
        <v>03</v>
      </c>
      <c r="R4121" t="str">
        <f>+IFERROR(VLOOKUP(I4121, Listado!A:B, 2, FALSE()), "COMERCIALIZADORA INTERNACIONAL CARIBBEAN EXOTICS S A")</f>
        <v>LONDOÑO ECHEVERRI ALEJANDRA</v>
      </c>
      <c r="S4121" s="25">
        <f>+VLOOKUP(E4121, TC!A:D, 2, FALSE())</f>
        <v>4168.82</v>
      </c>
      <c r="T4121" t="str">
        <f t="shared" si="324"/>
        <v>COP</v>
      </c>
    </row>
    <row r="4122" spans="1:20" ht="18.75" hidden="1" customHeight="1" x14ac:dyDescent="0.25">
      <c r="A4122" t="s">
        <v>2406</v>
      </c>
      <c r="B4122" t="s">
        <v>5</v>
      </c>
      <c r="C4122" t="s">
        <v>1913</v>
      </c>
      <c r="D4122" s="24">
        <v>11374</v>
      </c>
      <c r="E4122" t="s">
        <v>1677</v>
      </c>
      <c r="F4122" t="s">
        <v>99</v>
      </c>
      <c r="G4122" t="s">
        <v>1914</v>
      </c>
      <c r="I4122" t="s">
        <v>1841</v>
      </c>
      <c r="J4122" t="s">
        <v>1915</v>
      </c>
      <c r="K4122" t="s">
        <v>2021</v>
      </c>
      <c r="L4122" s="24">
        <v>4960</v>
      </c>
      <c r="M4122" s="25">
        <f>+VLOOKUP(E4122, TC!A:D, 4, FALSE())</f>
        <v>1.0800499997601238</v>
      </c>
      <c r="N4122" s="24">
        <f t="shared" si="320"/>
        <v>4960</v>
      </c>
      <c r="O4122" t="str">
        <f t="shared" si="321"/>
        <v>FACTURA</v>
      </c>
      <c r="P4122" t="str">
        <f t="shared" si="322"/>
        <v>2025</v>
      </c>
      <c r="Q4122" t="str">
        <f t="shared" si="323"/>
        <v>03</v>
      </c>
      <c r="R4122" t="str">
        <f>+IFERROR(VLOOKUP(I4122, Listado!A:B, 2, FALSE()), "COMERCIALIZADORA INTERNACIONAL CARIBBEAN EXOTICS S A")</f>
        <v>LONDOÑO ECHEVERRI ALEJANDRA</v>
      </c>
      <c r="S4122" s="25">
        <f>+VLOOKUP(E4122, TC!A:D, 2, FALSE())</f>
        <v>4168.82</v>
      </c>
      <c r="T4122" t="str">
        <f t="shared" si="324"/>
        <v>COP</v>
      </c>
    </row>
    <row r="4123" spans="1:20" ht="18.75" hidden="1" customHeight="1" x14ac:dyDescent="0.25">
      <c r="A4123" t="s">
        <v>2406</v>
      </c>
      <c r="B4123" t="s">
        <v>5</v>
      </c>
      <c r="C4123" t="s">
        <v>1913</v>
      </c>
      <c r="D4123" s="24">
        <v>11374</v>
      </c>
      <c r="E4123" t="s">
        <v>1677</v>
      </c>
      <c r="F4123" t="s">
        <v>99</v>
      </c>
      <c r="G4123" t="s">
        <v>1914</v>
      </c>
      <c r="I4123" t="s">
        <v>1841</v>
      </c>
      <c r="J4123" t="s">
        <v>1915</v>
      </c>
      <c r="K4123" t="s">
        <v>2021</v>
      </c>
      <c r="L4123" s="24">
        <v>5600</v>
      </c>
      <c r="M4123" s="25">
        <f>+VLOOKUP(E4123, TC!A:D, 4, FALSE())</f>
        <v>1.0800499997601238</v>
      </c>
      <c r="N4123" s="24">
        <f t="shared" si="320"/>
        <v>5600</v>
      </c>
      <c r="O4123" t="str">
        <f t="shared" si="321"/>
        <v>FACTURA</v>
      </c>
      <c r="P4123" t="str">
        <f t="shared" si="322"/>
        <v>2025</v>
      </c>
      <c r="Q4123" t="str">
        <f t="shared" si="323"/>
        <v>03</v>
      </c>
      <c r="R4123" t="str">
        <f>+IFERROR(VLOOKUP(I4123, Listado!A:B, 2, FALSE()), "COMERCIALIZADORA INTERNACIONAL CARIBBEAN EXOTICS S A")</f>
        <v>LONDOÑO ECHEVERRI ALEJANDRA</v>
      </c>
      <c r="S4123" s="25">
        <f>+VLOOKUP(E4123, TC!A:D, 2, FALSE())</f>
        <v>4168.82</v>
      </c>
      <c r="T4123" t="str">
        <f t="shared" si="324"/>
        <v>COP</v>
      </c>
    </row>
    <row r="4124" spans="1:20" ht="18.75" hidden="1" customHeight="1" x14ac:dyDescent="0.25">
      <c r="A4124" t="s">
        <v>2406</v>
      </c>
      <c r="B4124" t="s">
        <v>5</v>
      </c>
      <c r="C4124" t="s">
        <v>1913</v>
      </c>
      <c r="D4124" s="24">
        <v>11374</v>
      </c>
      <c r="E4124" t="s">
        <v>1677</v>
      </c>
      <c r="F4124" t="s">
        <v>99</v>
      </c>
      <c r="G4124" t="s">
        <v>1914</v>
      </c>
      <c r="I4124" t="s">
        <v>1841</v>
      </c>
      <c r="J4124" t="s">
        <v>1915</v>
      </c>
      <c r="K4124" t="s">
        <v>2021</v>
      </c>
      <c r="L4124" s="24">
        <v>1600</v>
      </c>
      <c r="M4124" s="25">
        <f>+VLOOKUP(E4124, TC!A:D, 4, FALSE())</f>
        <v>1.0800499997601238</v>
      </c>
      <c r="N4124" s="24">
        <f t="shared" si="320"/>
        <v>1600</v>
      </c>
      <c r="O4124" t="str">
        <f t="shared" si="321"/>
        <v>FACTURA</v>
      </c>
      <c r="P4124" t="str">
        <f t="shared" si="322"/>
        <v>2025</v>
      </c>
      <c r="Q4124" t="str">
        <f t="shared" si="323"/>
        <v>03</v>
      </c>
      <c r="R4124" t="str">
        <f>+IFERROR(VLOOKUP(I4124, Listado!A:B, 2, FALSE()), "COMERCIALIZADORA INTERNACIONAL CARIBBEAN EXOTICS S A")</f>
        <v>LONDOÑO ECHEVERRI ALEJANDRA</v>
      </c>
      <c r="S4124" s="25">
        <f>+VLOOKUP(E4124, TC!A:D, 2, FALSE())</f>
        <v>4168.82</v>
      </c>
      <c r="T4124" t="str">
        <f t="shared" si="324"/>
        <v>COP</v>
      </c>
    </row>
    <row r="4125" spans="1:20" ht="18.75" hidden="1" customHeight="1" x14ac:dyDescent="0.25">
      <c r="A4125" t="s">
        <v>2406</v>
      </c>
      <c r="B4125" t="s">
        <v>5</v>
      </c>
      <c r="C4125" t="s">
        <v>1913</v>
      </c>
      <c r="D4125" s="24">
        <v>11375</v>
      </c>
      <c r="E4125" t="s">
        <v>1677</v>
      </c>
      <c r="F4125" t="s">
        <v>99</v>
      </c>
      <c r="G4125" t="s">
        <v>1914</v>
      </c>
      <c r="I4125" t="s">
        <v>1845</v>
      </c>
      <c r="J4125" t="s">
        <v>1915</v>
      </c>
      <c r="K4125" t="s">
        <v>2021</v>
      </c>
      <c r="L4125" s="24">
        <v>180600</v>
      </c>
      <c r="M4125" s="25">
        <f>+VLOOKUP(E4125, TC!A:D, 4, FALSE())</f>
        <v>1.0800499997601238</v>
      </c>
      <c r="N4125" s="24">
        <f t="shared" si="320"/>
        <v>180600</v>
      </c>
      <c r="O4125" t="str">
        <f t="shared" si="321"/>
        <v>FACTURA</v>
      </c>
      <c r="P4125" t="str">
        <f t="shared" si="322"/>
        <v>2025</v>
      </c>
      <c r="Q4125" t="str">
        <f t="shared" si="323"/>
        <v>03</v>
      </c>
      <c r="R4125" t="str">
        <f>+IFERROR(VLOOKUP(I4125, Listado!A:B, 2, FALSE()), "COMERCIALIZADORA INTERNACIONAL CARIBBEAN EXOTICS S A")</f>
        <v>LONDOÑO ECHEVERRI ALEJANDRA</v>
      </c>
      <c r="S4125" s="25">
        <f>+VLOOKUP(E4125, TC!A:D, 2, FALSE())</f>
        <v>4168.82</v>
      </c>
      <c r="T4125" t="str">
        <f t="shared" si="324"/>
        <v>COP</v>
      </c>
    </row>
    <row r="4126" spans="1:20" ht="18.75" hidden="1" customHeight="1" x14ac:dyDescent="0.25">
      <c r="A4126" t="s">
        <v>2406</v>
      </c>
      <c r="B4126" t="s">
        <v>5</v>
      </c>
      <c r="C4126" t="s">
        <v>1913</v>
      </c>
      <c r="D4126" s="24">
        <v>11375</v>
      </c>
      <c r="E4126" t="s">
        <v>1677</v>
      </c>
      <c r="F4126" t="s">
        <v>99</v>
      </c>
      <c r="G4126" t="s">
        <v>1914</v>
      </c>
      <c r="I4126" t="s">
        <v>1845</v>
      </c>
      <c r="J4126" t="s">
        <v>1915</v>
      </c>
      <c r="K4126" t="s">
        <v>2021</v>
      </c>
      <c r="L4126" s="24">
        <v>66100</v>
      </c>
      <c r="M4126" s="25">
        <f>+VLOOKUP(E4126, TC!A:D, 4, FALSE())</f>
        <v>1.0800499997601238</v>
      </c>
      <c r="N4126" s="24">
        <f t="shared" si="320"/>
        <v>66100</v>
      </c>
      <c r="O4126" t="str">
        <f t="shared" si="321"/>
        <v>FACTURA</v>
      </c>
      <c r="P4126" t="str">
        <f t="shared" si="322"/>
        <v>2025</v>
      </c>
      <c r="Q4126" t="str">
        <f t="shared" si="323"/>
        <v>03</v>
      </c>
      <c r="R4126" t="str">
        <f>+IFERROR(VLOOKUP(I4126, Listado!A:B, 2, FALSE()), "COMERCIALIZADORA INTERNACIONAL CARIBBEAN EXOTICS S A")</f>
        <v>LONDOÑO ECHEVERRI ALEJANDRA</v>
      </c>
      <c r="S4126" s="25">
        <f>+VLOOKUP(E4126, TC!A:D, 2, FALSE())</f>
        <v>4168.82</v>
      </c>
      <c r="T4126" t="str">
        <f t="shared" si="324"/>
        <v>COP</v>
      </c>
    </row>
    <row r="4127" spans="1:20" ht="18.75" hidden="1" customHeight="1" x14ac:dyDescent="0.25">
      <c r="A4127" t="s">
        <v>2406</v>
      </c>
      <c r="B4127" t="s">
        <v>5</v>
      </c>
      <c r="C4127" t="s">
        <v>1913</v>
      </c>
      <c r="D4127" s="24">
        <v>11375</v>
      </c>
      <c r="E4127" t="s">
        <v>1677</v>
      </c>
      <c r="F4127" t="s">
        <v>99</v>
      </c>
      <c r="G4127" t="s">
        <v>1914</v>
      </c>
      <c r="I4127" t="s">
        <v>1845</v>
      </c>
      <c r="J4127" t="s">
        <v>1915</v>
      </c>
      <c r="K4127" t="s">
        <v>2021</v>
      </c>
      <c r="L4127" s="24">
        <v>47200</v>
      </c>
      <c r="M4127" s="25">
        <f>+VLOOKUP(E4127, TC!A:D, 4, FALSE())</f>
        <v>1.0800499997601238</v>
      </c>
      <c r="N4127" s="24">
        <f t="shared" si="320"/>
        <v>47200</v>
      </c>
      <c r="O4127" t="str">
        <f t="shared" si="321"/>
        <v>FACTURA</v>
      </c>
      <c r="P4127" t="str">
        <f t="shared" si="322"/>
        <v>2025</v>
      </c>
      <c r="Q4127" t="str">
        <f t="shared" si="323"/>
        <v>03</v>
      </c>
      <c r="R4127" t="str">
        <f>+IFERROR(VLOOKUP(I4127, Listado!A:B, 2, FALSE()), "COMERCIALIZADORA INTERNACIONAL CARIBBEAN EXOTICS S A")</f>
        <v>LONDOÑO ECHEVERRI ALEJANDRA</v>
      </c>
      <c r="S4127" s="25">
        <f>+VLOOKUP(E4127, TC!A:D, 2, FALSE())</f>
        <v>4168.82</v>
      </c>
      <c r="T4127" t="str">
        <f t="shared" si="324"/>
        <v>COP</v>
      </c>
    </row>
    <row r="4128" spans="1:20" ht="18.75" hidden="1" customHeight="1" x14ac:dyDescent="0.25">
      <c r="A4128" t="s">
        <v>2406</v>
      </c>
      <c r="B4128" t="s">
        <v>5</v>
      </c>
      <c r="C4128" t="s">
        <v>1913</v>
      </c>
      <c r="D4128" s="24">
        <v>11375</v>
      </c>
      <c r="E4128" t="s">
        <v>1677</v>
      </c>
      <c r="F4128" t="s">
        <v>99</v>
      </c>
      <c r="G4128" t="s">
        <v>1914</v>
      </c>
      <c r="I4128" t="s">
        <v>1845</v>
      </c>
      <c r="J4128" t="s">
        <v>1915</v>
      </c>
      <c r="K4128" t="s">
        <v>2021</v>
      </c>
      <c r="L4128" s="24">
        <v>5400</v>
      </c>
      <c r="M4128" s="25">
        <f>+VLOOKUP(E4128, TC!A:D, 4, FALSE())</f>
        <v>1.0800499997601238</v>
      </c>
      <c r="N4128" s="24">
        <f t="shared" si="320"/>
        <v>5400</v>
      </c>
      <c r="O4128" t="str">
        <f t="shared" si="321"/>
        <v>FACTURA</v>
      </c>
      <c r="P4128" t="str">
        <f t="shared" si="322"/>
        <v>2025</v>
      </c>
      <c r="Q4128" t="str">
        <f t="shared" si="323"/>
        <v>03</v>
      </c>
      <c r="R4128" t="str">
        <f>+IFERROR(VLOOKUP(I4128, Listado!A:B, 2, FALSE()), "COMERCIALIZADORA INTERNACIONAL CARIBBEAN EXOTICS S A")</f>
        <v>LONDOÑO ECHEVERRI ALEJANDRA</v>
      </c>
      <c r="S4128" s="25">
        <f>+VLOOKUP(E4128, TC!A:D, 2, FALSE())</f>
        <v>4168.82</v>
      </c>
      <c r="T4128" t="str">
        <f t="shared" si="324"/>
        <v>COP</v>
      </c>
    </row>
    <row r="4129" spans="1:20" ht="18.75" hidden="1" customHeight="1" x14ac:dyDescent="0.25">
      <c r="A4129" t="s">
        <v>2406</v>
      </c>
      <c r="B4129" t="s">
        <v>5</v>
      </c>
      <c r="C4129" t="s">
        <v>1913</v>
      </c>
      <c r="D4129" s="24">
        <v>11375</v>
      </c>
      <c r="E4129" t="s">
        <v>1677</v>
      </c>
      <c r="F4129" t="s">
        <v>99</v>
      </c>
      <c r="G4129" t="s">
        <v>1914</v>
      </c>
      <c r="I4129" t="s">
        <v>1845</v>
      </c>
      <c r="J4129" t="s">
        <v>1915</v>
      </c>
      <c r="K4129" t="s">
        <v>2021</v>
      </c>
      <c r="L4129" s="24">
        <v>10100</v>
      </c>
      <c r="M4129" s="25">
        <f>+VLOOKUP(E4129, TC!A:D, 4, FALSE())</f>
        <v>1.0800499997601238</v>
      </c>
      <c r="N4129" s="24">
        <f t="shared" si="320"/>
        <v>10100</v>
      </c>
      <c r="O4129" t="str">
        <f t="shared" si="321"/>
        <v>FACTURA</v>
      </c>
      <c r="P4129" t="str">
        <f t="shared" si="322"/>
        <v>2025</v>
      </c>
      <c r="Q4129" t="str">
        <f t="shared" si="323"/>
        <v>03</v>
      </c>
      <c r="R4129" t="str">
        <f>+IFERROR(VLOOKUP(I4129, Listado!A:B, 2, FALSE()), "COMERCIALIZADORA INTERNACIONAL CARIBBEAN EXOTICS S A")</f>
        <v>LONDOÑO ECHEVERRI ALEJANDRA</v>
      </c>
      <c r="S4129" s="25">
        <f>+VLOOKUP(E4129, TC!A:D, 2, FALSE())</f>
        <v>4168.82</v>
      </c>
      <c r="T4129" t="str">
        <f t="shared" si="324"/>
        <v>COP</v>
      </c>
    </row>
    <row r="4130" spans="1:20" ht="18.75" hidden="1" customHeight="1" x14ac:dyDescent="0.25">
      <c r="A4130" t="s">
        <v>2406</v>
      </c>
      <c r="B4130" t="s">
        <v>5</v>
      </c>
      <c r="C4130" t="s">
        <v>1913</v>
      </c>
      <c r="D4130" s="24">
        <v>11375</v>
      </c>
      <c r="E4130" t="s">
        <v>1677</v>
      </c>
      <c r="F4130" t="s">
        <v>99</v>
      </c>
      <c r="G4130" t="s">
        <v>1914</v>
      </c>
      <c r="I4130" t="s">
        <v>1845</v>
      </c>
      <c r="J4130" t="s">
        <v>1915</v>
      </c>
      <c r="K4130" t="s">
        <v>2021</v>
      </c>
      <c r="L4130" s="24">
        <v>5700</v>
      </c>
      <c r="M4130" s="25">
        <f>+VLOOKUP(E4130, TC!A:D, 4, FALSE())</f>
        <v>1.0800499997601238</v>
      </c>
      <c r="N4130" s="24">
        <f t="shared" si="320"/>
        <v>5700</v>
      </c>
      <c r="O4130" t="str">
        <f t="shared" si="321"/>
        <v>FACTURA</v>
      </c>
      <c r="P4130" t="str">
        <f t="shared" si="322"/>
        <v>2025</v>
      </c>
      <c r="Q4130" t="str">
        <f t="shared" si="323"/>
        <v>03</v>
      </c>
      <c r="R4130" t="str">
        <f>+IFERROR(VLOOKUP(I4130, Listado!A:B, 2, FALSE()), "COMERCIALIZADORA INTERNACIONAL CARIBBEAN EXOTICS S A")</f>
        <v>LONDOÑO ECHEVERRI ALEJANDRA</v>
      </c>
      <c r="S4130" s="25">
        <f>+VLOOKUP(E4130, TC!A:D, 2, FALSE())</f>
        <v>4168.82</v>
      </c>
      <c r="T4130" t="str">
        <f t="shared" si="324"/>
        <v>COP</v>
      </c>
    </row>
    <row r="4131" spans="1:20" ht="18.75" hidden="1" customHeight="1" x14ac:dyDescent="0.25">
      <c r="A4131" t="s">
        <v>2406</v>
      </c>
      <c r="B4131" t="s">
        <v>5</v>
      </c>
      <c r="C4131" t="s">
        <v>1913</v>
      </c>
      <c r="D4131" s="24">
        <v>11375</v>
      </c>
      <c r="E4131" t="s">
        <v>1677</v>
      </c>
      <c r="F4131" t="s">
        <v>99</v>
      </c>
      <c r="G4131" t="s">
        <v>1914</v>
      </c>
      <c r="I4131" t="s">
        <v>1845</v>
      </c>
      <c r="J4131" t="s">
        <v>1915</v>
      </c>
      <c r="K4131" t="s">
        <v>2021</v>
      </c>
      <c r="L4131" s="24">
        <v>2900</v>
      </c>
      <c r="M4131" s="25">
        <f>+VLOOKUP(E4131, TC!A:D, 4, FALSE())</f>
        <v>1.0800499997601238</v>
      </c>
      <c r="N4131" s="24">
        <f t="shared" si="320"/>
        <v>2900</v>
      </c>
      <c r="O4131" t="str">
        <f t="shared" si="321"/>
        <v>FACTURA</v>
      </c>
      <c r="P4131" t="str">
        <f t="shared" si="322"/>
        <v>2025</v>
      </c>
      <c r="Q4131" t="str">
        <f t="shared" si="323"/>
        <v>03</v>
      </c>
      <c r="R4131" t="str">
        <f>+IFERROR(VLOOKUP(I4131, Listado!A:B, 2, FALSE()), "COMERCIALIZADORA INTERNACIONAL CARIBBEAN EXOTICS S A")</f>
        <v>LONDOÑO ECHEVERRI ALEJANDRA</v>
      </c>
      <c r="S4131" s="25">
        <f>+VLOOKUP(E4131, TC!A:D, 2, FALSE())</f>
        <v>4168.82</v>
      </c>
      <c r="T4131" t="str">
        <f t="shared" si="324"/>
        <v>COP</v>
      </c>
    </row>
    <row r="4132" spans="1:20" ht="18.75" hidden="1" customHeight="1" x14ac:dyDescent="0.25">
      <c r="A4132" t="s">
        <v>2406</v>
      </c>
      <c r="B4132" t="s">
        <v>5</v>
      </c>
      <c r="C4132" t="s">
        <v>1913</v>
      </c>
      <c r="D4132" s="24">
        <v>11375</v>
      </c>
      <c r="E4132" t="s">
        <v>1677</v>
      </c>
      <c r="F4132" t="s">
        <v>99</v>
      </c>
      <c r="G4132" t="s">
        <v>1914</v>
      </c>
      <c r="I4132" t="s">
        <v>1845</v>
      </c>
      <c r="J4132" t="s">
        <v>1915</v>
      </c>
      <c r="K4132" t="s">
        <v>2021</v>
      </c>
      <c r="L4132" s="24">
        <v>1500</v>
      </c>
      <c r="M4132" s="25">
        <f>+VLOOKUP(E4132, TC!A:D, 4, FALSE())</f>
        <v>1.0800499997601238</v>
      </c>
      <c r="N4132" s="24">
        <f t="shared" si="320"/>
        <v>1500</v>
      </c>
      <c r="O4132" t="str">
        <f t="shared" si="321"/>
        <v>FACTURA</v>
      </c>
      <c r="P4132" t="str">
        <f t="shared" si="322"/>
        <v>2025</v>
      </c>
      <c r="Q4132" t="str">
        <f t="shared" si="323"/>
        <v>03</v>
      </c>
      <c r="R4132" t="str">
        <f>+IFERROR(VLOOKUP(I4132, Listado!A:B, 2, FALSE()), "COMERCIALIZADORA INTERNACIONAL CARIBBEAN EXOTICS S A")</f>
        <v>LONDOÑO ECHEVERRI ALEJANDRA</v>
      </c>
      <c r="S4132" s="25">
        <f>+VLOOKUP(E4132, TC!A:D, 2, FALSE())</f>
        <v>4168.82</v>
      </c>
      <c r="T4132" t="str">
        <f t="shared" si="324"/>
        <v>COP</v>
      </c>
    </row>
    <row r="4133" spans="1:20" ht="18.75" hidden="1" customHeight="1" x14ac:dyDescent="0.25">
      <c r="A4133" t="s">
        <v>2406</v>
      </c>
      <c r="B4133" t="s">
        <v>5</v>
      </c>
      <c r="C4133" t="s">
        <v>1913</v>
      </c>
      <c r="D4133" s="24">
        <v>11375</v>
      </c>
      <c r="E4133" t="s">
        <v>1677</v>
      </c>
      <c r="F4133" t="s">
        <v>99</v>
      </c>
      <c r="G4133" t="s">
        <v>1914</v>
      </c>
      <c r="I4133" t="s">
        <v>1845</v>
      </c>
      <c r="J4133" t="s">
        <v>1915</v>
      </c>
      <c r="K4133" t="s">
        <v>2021</v>
      </c>
      <c r="L4133" s="24">
        <v>300</v>
      </c>
      <c r="M4133" s="25">
        <f>+VLOOKUP(E4133, TC!A:D, 4, FALSE())</f>
        <v>1.0800499997601238</v>
      </c>
      <c r="N4133" s="24">
        <f t="shared" si="320"/>
        <v>300</v>
      </c>
      <c r="O4133" t="str">
        <f t="shared" si="321"/>
        <v>FACTURA</v>
      </c>
      <c r="P4133" t="str">
        <f t="shared" si="322"/>
        <v>2025</v>
      </c>
      <c r="Q4133" t="str">
        <f t="shared" si="323"/>
        <v>03</v>
      </c>
      <c r="R4133" t="str">
        <f>+IFERROR(VLOOKUP(I4133, Listado!A:B, 2, FALSE()), "COMERCIALIZADORA INTERNACIONAL CARIBBEAN EXOTICS S A")</f>
        <v>LONDOÑO ECHEVERRI ALEJANDRA</v>
      </c>
      <c r="S4133" s="25">
        <f>+VLOOKUP(E4133, TC!A:D, 2, FALSE())</f>
        <v>4168.82</v>
      </c>
      <c r="T4133" t="str">
        <f t="shared" si="324"/>
        <v>COP</v>
      </c>
    </row>
    <row r="4134" spans="1:20" ht="18.75" hidden="1" customHeight="1" x14ac:dyDescent="0.25">
      <c r="A4134" t="s">
        <v>2406</v>
      </c>
      <c r="B4134" t="s">
        <v>5</v>
      </c>
      <c r="C4134" t="s">
        <v>1913</v>
      </c>
      <c r="D4134" s="24">
        <v>11376</v>
      </c>
      <c r="E4134" t="s">
        <v>1677</v>
      </c>
      <c r="F4134" t="s">
        <v>99</v>
      </c>
      <c r="G4134" t="s">
        <v>1914</v>
      </c>
      <c r="I4134" t="s">
        <v>1845</v>
      </c>
      <c r="J4134" t="s">
        <v>1915</v>
      </c>
      <c r="K4134" t="s">
        <v>2021</v>
      </c>
      <c r="L4134" s="24">
        <v>301600</v>
      </c>
      <c r="M4134" s="25">
        <f>+VLOOKUP(E4134, TC!A:D, 4, FALSE())</f>
        <v>1.0800499997601238</v>
      </c>
      <c r="N4134" s="24">
        <f t="shared" si="320"/>
        <v>301600</v>
      </c>
      <c r="O4134" t="str">
        <f t="shared" si="321"/>
        <v>FACTURA</v>
      </c>
      <c r="P4134" t="str">
        <f t="shared" si="322"/>
        <v>2025</v>
      </c>
      <c r="Q4134" t="str">
        <f t="shared" si="323"/>
        <v>03</v>
      </c>
      <c r="R4134" t="str">
        <f>+IFERROR(VLOOKUP(I4134, Listado!A:B, 2, FALSE()), "COMERCIALIZADORA INTERNACIONAL CARIBBEAN EXOTICS S A")</f>
        <v>LONDOÑO ECHEVERRI ALEJANDRA</v>
      </c>
      <c r="S4134" s="25">
        <f>+VLOOKUP(E4134, TC!A:D, 2, FALSE())</f>
        <v>4168.82</v>
      </c>
      <c r="T4134" t="str">
        <f t="shared" si="324"/>
        <v>COP</v>
      </c>
    </row>
    <row r="4135" spans="1:20" ht="18.75" hidden="1" customHeight="1" x14ac:dyDescent="0.25">
      <c r="A4135" t="s">
        <v>2406</v>
      </c>
      <c r="B4135" t="s">
        <v>5</v>
      </c>
      <c r="C4135" t="s">
        <v>1913</v>
      </c>
      <c r="D4135" s="24">
        <v>11376</v>
      </c>
      <c r="E4135" t="s">
        <v>1677</v>
      </c>
      <c r="F4135" t="s">
        <v>99</v>
      </c>
      <c r="G4135" t="s">
        <v>1914</v>
      </c>
      <c r="I4135" t="s">
        <v>1845</v>
      </c>
      <c r="J4135" t="s">
        <v>1915</v>
      </c>
      <c r="K4135" t="s">
        <v>2021</v>
      </c>
      <c r="L4135" s="24">
        <v>204800</v>
      </c>
      <c r="M4135" s="25">
        <f>+VLOOKUP(E4135, TC!A:D, 4, FALSE())</f>
        <v>1.0800499997601238</v>
      </c>
      <c r="N4135" s="24">
        <f t="shared" si="320"/>
        <v>204800</v>
      </c>
      <c r="O4135" t="str">
        <f t="shared" si="321"/>
        <v>FACTURA</v>
      </c>
      <c r="P4135" t="str">
        <f t="shared" si="322"/>
        <v>2025</v>
      </c>
      <c r="Q4135" t="str">
        <f t="shared" si="323"/>
        <v>03</v>
      </c>
      <c r="R4135" t="str">
        <f>+IFERROR(VLOOKUP(I4135, Listado!A:B, 2, FALSE()), "COMERCIALIZADORA INTERNACIONAL CARIBBEAN EXOTICS S A")</f>
        <v>LONDOÑO ECHEVERRI ALEJANDRA</v>
      </c>
      <c r="S4135" s="25">
        <f>+VLOOKUP(E4135, TC!A:D, 2, FALSE())</f>
        <v>4168.82</v>
      </c>
      <c r="T4135" t="str">
        <f t="shared" si="324"/>
        <v>COP</v>
      </c>
    </row>
    <row r="4136" spans="1:20" ht="18.75" hidden="1" customHeight="1" x14ac:dyDescent="0.25">
      <c r="A4136" t="s">
        <v>2406</v>
      </c>
      <c r="B4136" t="s">
        <v>5</v>
      </c>
      <c r="C4136" t="s">
        <v>1913</v>
      </c>
      <c r="D4136" s="24">
        <v>11376</v>
      </c>
      <c r="E4136" t="s">
        <v>1677</v>
      </c>
      <c r="F4136" t="s">
        <v>99</v>
      </c>
      <c r="G4136" t="s">
        <v>1914</v>
      </c>
      <c r="I4136" t="s">
        <v>1845</v>
      </c>
      <c r="J4136" t="s">
        <v>1915</v>
      </c>
      <c r="K4136" t="s">
        <v>2021</v>
      </c>
      <c r="L4136" s="24">
        <v>176800</v>
      </c>
      <c r="M4136" s="25">
        <f>+VLOOKUP(E4136, TC!A:D, 4, FALSE())</f>
        <v>1.0800499997601238</v>
      </c>
      <c r="N4136" s="24">
        <f t="shared" si="320"/>
        <v>176800</v>
      </c>
      <c r="O4136" t="str">
        <f t="shared" si="321"/>
        <v>FACTURA</v>
      </c>
      <c r="P4136" t="str">
        <f t="shared" si="322"/>
        <v>2025</v>
      </c>
      <c r="Q4136" t="str">
        <f t="shared" si="323"/>
        <v>03</v>
      </c>
      <c r="R4136" t="str">
        <f>+IFERROR(VLOOKUP(I4136, Listado!A:B, 2, FALSE()), "COMERCIALIZADORA INTERNACIONAL CARIBBEAN EXOTICS S A")</f>
        <v>LONDOÑO ECHEVERRI ALEJANDRA</v>
      </c>
      <c r="S4136" s="25">
        <f>+VLOOKUP(E4136, TC!A:D, 2, FALSE())</f>
        <v>4168.82</v>
      </c>
      <c r="T4136" t="str">
        <f t="shared" si="324"/>
        <v>COP</v>
      </c>
    </row>
    <row r="4137" spans="1:20" ht="18.75" hidden="1" customHeight="1" x14ac:dyDescent="0.25">
      <c r="A4137" t="s">
        <v>2406</v>
      </c>
      <c r="B4137" t="s">
        <v>5</v>
      </c>
      <c r="C4137" t="s">
        <v>1913</v>
      </c>
      <c r="D4137" s="24">
        <v>11376</v>
      </c>
      <c r="E4137" t="s">
        <v>1677</v>
      </c>
      <c r="F4137" t="s">
        <v>99</v>
      </c>
      <c r="G4137" t="s">
        <v>1914</v>
      </c>
      <c r="I4137" t="s">
        <v>1845</v>
      </c>
      <c r="J4137" t="s">
        <v>1915</v>
      </c>
      <c r="K4137" t="s">
        <v>2021</v>
      </c>
      <c r="L4137" s="24">
        <v>134400</v>
      </c>
      <c r="M4137" s="25">
        <f>+VLOOKUP(E4137, TC!A:D, 4, FALSE())</f>
        <v>1.0800499997601238</v>
      </c>
      <c r="N4137" s="24">
        <f t="shared" si="320"/>
        <v>134400</v>
      </c>
      <c r="O4137" t="str">
        <f t="shared" si="321"/>
        <v>FACTURA</v>
      </c>
      <c r="P4137" t="str">
        <f t="shared" si="322"/>
        <v>2025</v>
      </c>
      <c r="Q4137" t="str">
        <f t="shared" si="323"/>
        <v>03</v>
      </c>
      <c r="R4137" t="str">
        <f>+IFERROR(VLOOKUP(I4137, Listado!A:B, 2, FALSE()), "COMERCIALIZADORA INTERNACIONAL CARIBBEAN EXOTICS S A")</f>
        <v>LONDOÑO ECHEVERRI ALEJANDRA</v>
      </c>
      <c r="S4137" s="25">
        <f>+VLOOKUP(E4137, TC!A:D, 2, FALSE())</f>
        <v>4168.82</v>
      </c>
      <c r="T4137" t="str">
        <f t="shared" si="324"/>
        <v>COP</v>
      </c>
    </row>
    <row r="4138" spans="1:20" ht="18.75" hidden="1" customHeight="1" x14ac:dyDescent="0.25">
      <c r="A4138" t="s">
        <v>2406</v>
      </c>
      <c r="B4138" t="s">
        <v>5</v>
      </c>
      <c r="C4138" t="s">
        <v>1913</v>
      </c>
      <c r="D4138" s="24">
        <v>11376</v>
      </c>
      <c r="E4138" t="s">
        <v>1677</v>
      </c>
      <c r="F4138" t="s">
        <v>99</v>
      </c>
      <c r="G4138" t="s">
        <v>1914</v>
      </c>
      <c r="I4138" t="s">
        <v>1845</v>
      </c>
      <c r="J4138" t="s">
        <v>1915</v>
      </c>
      <c r="K4138" t="s">
        <v>2021</v>
      </c>
      <c r="L4138" s="24">
        <v>24200</v>
      </c>
      <c r="M4138" s="25">
        <f>+VLOOKUP(E4138, TC!A:D, 4, FALSE())</f>
        <v>1.0800499997601238</v>
      </c>
      <c r="N4138" s="24">
        <f t="shared" si="320"/>
        <v>24200</v>
      </c>
      <c r="O4138" t="str">
        <f t="shared" si="321"/>
        <v>FACTURA</v>
      </c>
      <c r="P4138" t="str">
        <f t="shared" si="322"/>
        <v>2025</v>
      </c>
      <c r="Q4138" t="str">
        <f t="shared" si="323"/>
        <v>03</v>
      </c>
      <c r="R4138" t="str">
        <f>+IFERROR(VLOOKUP(I4138, Listado!A:B, 2, FALSE()), "COMERCIALIZADORA INTERNACIONAL CARIBBEAN EXOTICS S A")</f>
        <v>LONDOÑO ECHEVERRI ALEJANDRA</v>
      </c>
      <c r="S4138" s="25">
        <f>+VLOOKUP(E4138, TC!A:D, 2, FALSE())</f>
        <v>4168.82</v>
      </c>
      <c r="T4138" t="str">
        <f t="shared" si="324"/>
        <v>COP</v>
      </c>
    </row>
    <row r="4139" spans="1:20" ht="18.75" hidden="1" customHeight="1" x14ac:dyDescent="0.25">
      <c r="A4139" t="s">
        <v>2406</v>
      </c>
      <c r="B4139" t="s">
        <v>5</v>
      </c>
      <c r="C4139" t="s">
        <v>1913</v>
      </c>
      <c r="D4139" s="24">
        <v>11376</v>
      </c>
      <c r="E4139" t="s">
        <v>1677</v>
      </c>
      <c r="F4139" t="s">
        <v>99</v>
      </c>
      <c r="G4139" t="s">
        <v>1914</v>
      </c>
      <c r="I4139" t="s">
        <v>1845</v>
      </c>
      <c r="J4139" t="s">
        <v>1915</v>
      </c>
      <c r="K4139" t="s">
        <v>2021</v>
      </c>
      <c r="L4139" s="24">
        <v>37000</v>
      </c>
      <c r="M4139" s="25">
        <f>+VLOOKUP(E4139, TC!A:D, 4, FALSE())</f>
        <v>1.0800499997601238</v>
      </c>
      <c r="N4139" s="24">
        <f t="shared" si="320"/>
        <v>37000</v>
      </c>
      <c r="O4139" t="str">
        <f t="shared" si="321"/>
        <v>FACTURA</v>
      </c>
      <c r="P4139" t="str">
        <f t="shared" si="322"/>
        <v>2025</v>
      </c>
      <c r="Q4139" t="str">
        <f t="shared" si="323"/>
        <v>03</v>
      </c>
      <c r="R4139" t="str">
        <f>+IFERROR(VLOOKUP(I4139, Listado!A:B, 2, FALSE()), "COMERCIALIZADORA INTERNACIONAL CARIBBEAN EXOTICS S A")</f>
        <v>LONDOÑO ECHEVERRI ALEJANDRA</v>
      </c>
      <c r="S4139" s="25">
        <f>+VLOOKUP(E4139, TC!A:D, 2, FALSE())</f>
        <v>4168.82</v>
      </c>
      <c r="T4139" t="str">
        <f t="shared" si="324"/>
        <v>COP</v>
      </c>
    </row>
    <row r="4140" spans="1:20" ht="18.75" hidden="1" customHeight="1" x14ac:dyDescent="0.25">
      <c r="A4140" t="s">
        <v>2406</v>
      </c>
      <c r="B4140" t="s">
        <v>5</v>
      </c>
      <c r="C4140" t="s">
        <v>1913</v>
      </c>
      <c r="D4140" s="24">
        <v>11376</v>
      </c>
      <c r="E4140" t="s">
        <v>1677</v>
      </c>
      <c r="F4140" t="s">
        <v>99</v>
      </c>
      <c r="G4140" t="s">
        <v>1914</v>
      </c>
      <c r="I4140" t="s">
        <v>1845</v>
      </c>
      <c r="J4140" t="s">
        <v>1915</v>
      </c>
      <c r="K4140" t="s">
        <v>2021</v>
      </c>
      <c r="L4140" s="24">
        <v>20800</v>
      </c>
      <c r="M4140" s="25">
        <f>+VLOOKUP(E4140, TC!A:D, 4, FALSE())</f>
        <v>1.0800499997601238</v>
      </c>
      <c r="N4140" s="24">
        <f t="shared" si="320"/>
        <v>20800</v>
      </c>
      <c r="O4140" t="str">
        <f t="shared" si="321"/>
        <v>FACTURA</v>
      </c>
      <c r="P4140" t="str">
        <f t="shared" si="322"/>
        <v>2025</v>
      </c>
      <c r="Q4140" t="str">
        <f t="shared" si="323"/>
        <v>03</v>
      </c>
      <c r="R4140" t="str">
        <f>+IFERROR(VLOOKUP(I4140, Listado!A:B, 2, FALSE()), "COMERCIALIZADORA INTERNACIONAL CARIBBEAN EXOTICS S A")</f>
        <v>LONDOÑO ECHEVERRI ALEJANDRA</v>
      </c>
      <c r="S4140" s="25">
        <f>+VLOOKUP(E4140, TC!A:D, 2, FALSE())</f>
        <v>4168.82</v>
      </c>
      <c r="T4140" t="str">
        <f t="shared" si="324"/>
        <v>COP</v>
      </c>
    </row>
    <row r="4141" spans="1:20" ht="18.75" hidden="1" customHeight="1" x14ac:dyDescent="0.25">
      <c r="A4141" t="s">
        <v>2406</v>
      </c>
      <c r="B4141" t="s">
        <v>5</v>
      </c>
      <c r="C4141" t="s">
        <v>1913</v>
      </c>
      <c r="D4141" s="24">
        <v>11376</v>
      </c>
      <c r="E4141" t="s">
        <v>1677</v>
      </c>
      <c r="F4141" t="s">
        <v>99</v>
      </c>
      <c r="G4141" t="s">
        <v>1914</v>
      </c>
      <c r="I4141" t="s">
        <v>1845</v>
      </c>
      <c r="J4141" t="s">
        <v>1915</v>
      </c>
      <c r="K4141" t="s">
        <v>2021</v>
      </c>
      <c r="L4141" s="24">
        <v>8200</v>
      </c>
      <c r="M4141" s="25">
        <f>+VLOOKUP(E4141, TC!A:D, 4, FALSE())</f>
        <v>1.0800499997601238</v>
      </c>
      <c r="N4141" s="24">
        <f t="shared" si="320"/>
        <v>8200</v>
      </c>
      <c r="O4141" t="str">
        <f t="shared" si="321"/>
        <v>FACTURA</v>
      </c>
      <c r="P4141" t="str">
        <f t="shared" si="322"/>
        <v>2025</v>
      </c>
      <c r="Q4141" t="str">
        <f t="shared" si="323"/>
        <v>03</v>
      </c>
      <c r="R4141" t="str">
        <f>+IFERROR(VLOOKUP(I4141, Listado!A:B, 2, FALSE()), "COMERCIALIZADORA INTERNACIONAL CARIBBEAN EXOTICS S A")</f>
        <v>LONDOÑO ECHEVERRI ALEJANDRA</v>
      </c>
      <c r="S4141" s="25">
        <f>+VLOOKUP(E4141, TC!A:D, 2, FALSE())</f>
        <v>4168.82</v>
      </c>
      <c r="T4141" t="str">
        <f t="shared" si="324"/>
        <v>COP</v>
      </c>
    </row>
    <row r="4142" spans="1:20" ht="18.75" hidden="1" customHeight="1" x14ac:dyDescent="0.25">
      <c r="A4142" t="s">
        <v>2406</v>
      </c>
      <c r="B4142" t="s">
        <v>5</v>
      </c>
      <c r="C4142" t="s">
        <v>1913</v>
      </c>
      <c r="D4142" s="24">
        <v>11377</v>
      </c>
      <c r="E4142" t="s">
        <v>1677</v>
      </c>
      <c r="F4142" t="s">
        <v>99</v>
      </c>
      <c r="G4142" t="s">
        <v>1914</v>
      </c>
      <c r="I4142" t="s">
        <v>1841</v>
      </c>
      <c r="J4142" t="s">
        <v>1915</v>
      </c>
      <c r="K4142" t="s">
        <v>2021</v>
      </c>
      <c r="L4142" s="24">
        <v>45900</v>
      </c>
      <c r="M4142" s="25">
        <f>+VLOOKUP(E4142, TC!A:D, 4, FALSE())</f>
        <v>1.0800499997601238</v>
      </c>
      <c r="N4142" s="24">
        <f t="shared" si="320"/>
        <v>45900</v>
      </c>
      <c r="O4142" t="str">
        <f t="shared" si="321"/>
        <v>FACTURA</v>
      </c>
      <c r="P4142" t="str">
        <f t="shared" si="322"/>
        <v>2025</v>
      </c>
      <c r="Q4142" t="str">
        <f t="shared" si="323"/>
        <v>03</v>
      </c>
      <c r="R4142" t="str">
        <f>+IFERROR(VLOOKUP(I4142, Listado!A:B, 2, FALSE()), "COMERCIALIZADORA INTERNACIONAL CARIBBEAN EXOTICS S A")</f>
        <v>LONDOÑO ECHEVERRI ALEJANDRA</v>
      </c>
      <c r="S4142" s="25">
        <f>+VLOOKUP(E4142, TC!A:D, 2, FALSE())</f>
        <v>4168.82</v>
      </c>
      <c r="T4142" t="str">
        <f t="shared" si="324"/>
        <v>COP</v>
      </c>
    </row>
    <row r="4143" spans="1:20" ht="18.75" hidden="1" customHeight="1" x14ac:dyDescent="0.25">
      <c r="A4143" t="s">
        <v>2406</v>
      </c>
      <c r="B4143" t="s">
        <v>5</v>
      </c>
      <c r="C4143" t="s">
        <v>1913</v>
      </c>
      <c r="D4143" s="24">
        <v>11377</v>
      </c>
      <c r="E4143" t="s">
        <v>1677</v>
      </c>
      <c r="F4143" t="s">
        <v>99</v>
      </c>
      <c r="G4143" t="s">
        <v>1914</v>
      </c>
      <c r="I4143" t="s">
        <v>1841</v>
      </c>
      <c r="J4143" t="s">
        <v>1915</v>
      </c>
      <c r="K4143" t="s">
        <v>2021</v>
      </c>
      <c r="L4143" s="24">
        <v>145800</v>
      </c>
      <c r="M4143" s="25">
        <f>+VLOOKUP(E4143, TC!A:D, 4, FALSE())</f>
        <v>1.0800499997601238</v>
      </c>
      <c r="N4143" s="24">
        <f t="shared" si="320"/>
        <v>145800</v>
      </c>
      <c r="O4143" t="str">
        <f t="shared" si="321"/>
        <v>FACTURA</v>
      </c>
      <c r="P4143" t="str">
        <f t="shared" si="322"/>
        <v>2025</v>
      </c>
      <c r="Q4143" t="str">
        <f t="shared" si="323"/>
        <v>03</v>
      </c>
      <c r="R4143" t="str">
        <f>+IFERROR(VLOOKUP(I4143, Listado!A:B, 2, FALSE()), "COMERCIALIZADORA INTERNACIONAL CARIBBEAN EXOTICS S A")</f>
        <v>LONDOÑO ECHEVERRI ALEJANDRA</v>
      </c>
      <c r="S4143" s="25">
        <f>+VLOOKUP(E4143, TC!A:D, 2, FALSE())</f>
        <v>4168.82</v>
      </c>
      <c r="T4143" t="str">
        <f t="shared" si="324"/>
        <v>COP</v>
      </c>
    </row>
    <row r="4144" spans="1:20" ht="18.75" hidden="1" customHeight="1" x14ac:dyDescent="0.25">
      <c r="A4144" t="s">
        <v>2406</v>
      </c>
      <c r="B4144" t="s">
        <v>5</v>
      </c>
      <c r="C4144" t="s">
        <v>1913</v>
      </c>
      <c r="D4144" s="24">
        <v>11377</v>
      </c>
      <c r="E4144" t="s">
        <v>1677</v>
      </c>
      <c r="F4144" t="s">
        <v>99</v>
      </c>
      <c r="G4144" t="s">
        <v>1914</v>
      </c>
      <c r="I4144" t="s">
        <v>1841</v>
      </c>
      <c r="J4144" t="s">
        <v>1915</v>
      </c>
      <c r="K4144" t="s">
        <v>2021</v>
      </c>
      <c r="L4144" s="24">
        <v>66780</v>
      </c>
      <c r="M4144" s="25">
        <f>+VLOOKUP(E4144, TC!A:D, 4, FALSE())</f>
        <v>1.0800499997601238</v>
      </c>
      <c r="N4144" s="24">
        <f t="shared" si="320"/>
        <v>66780</v>
      </c>
      <c r="O4144" t="str">
        <f t="shared" si="321"/>
        <v>FACTURA</v>
      </c>
      <c r="P4144" t="str">
        <f t="shared" si="322"/>
        <v>2025</v>
      </c>
      <c r="Q4144" t="str">
        <f t="shared" si="323"/>
        <v>03</v>
      </c>
      <c r="R4144" t="str">
        <f>+IFERROR(VLOOKUP(I4144, Listado!A:B, 2, FALSE()), "COMERCIALIZADORA INTERNACIONAL CARIBBEAN EXOTICS S A")</f>
        <v>LONDOÑO ECHEVERRI ALEJANDRA</v>
      </c>
      <c r="S4144" s="25">
        <f>+VLOOKUP(E4144, TC!A:D, 2, FALSE())</f>
        <v>4168.82</v>
      </c>
      <c r="T4144" t="str">
        <f t="shared" si="324"/>
        <v>COP</v>
      </c>
    </row>
    <row r="4145" spans="1:20" ht="18.75" hidden="1" customHeight="1" x14ac:dyDescent="0.25">
      <c r="A4145" t="s">
        <v>2406</v>
      </c>
      <c r="B4145" t="s">
        <v>5</v>
      </c>
      <c r="C4145" t="s">
        <v>1913</v>
      </c>
      <c r="D4145" s="24">
        <v>11377</v>
      </c>
      <c r="E4145" t="s">
        <v>1677</v>
      </c>
      <c r="F4145" t="s">
        <v>99</v>
      </c>
      <c r="G4145" t="s">
        <v>1914</v>
      </c>
      <c r="I4145" t="s">
        <v>1841</v>
      </c>
      <c r="J4145" t="s">
        <v>1915</v>
      </c>
      <c r="K4145" t="s">
        <v>2021</v>
      </c>
      <c r="L4145" s="24">
        <v>37800</v>
      </c>
      <c r="M4145" s="25">
        <f>+VLOOKUP(E4145, TC!A:D, 4, FALSE())</f>
        <v>1.0800499997601238</v>
      </c>
      <c r="N4145" s="24">
        <f t="shared" si="320"/>
        <v>37800</v>
      </c>
      <c r="O4145" t="str">
        <f t="shared" si="321"/>
        <v>FACTURA</v>
      </c>
      <c r="P4145" t="str">
        <f t="shared" si="322"/>
        <v>2025</v>
      </c>
      <c r="Q4145" t="str">
        <f t="shared" si="323"/>
        <v>03</v>
      </c>
      <c r="R4145" t="str">
        <f>+IFERROR(VLOOKUP(I4145, Listado!A:B, 2, FALSE()), "COMERCIALIZADORA INTERNACIONAL CARIBBEAN EXOTICS S A")</f>
        <v>LONDOÑO ECHEVERRI ALEJANDRA</v>
      </c>
      <c r="S4145" s="25">
        <f>+VLOOKUP(E4145, TC!A:D, 2, FALSE())</f>
        <v>4168.82</v>
      </c>
      <c r="T4145" t="str">
        <f t="shared" si="324"/>
        <v>COP</v>
      </c>
    </row>
    <row r="4146" spans="1:20" ht="18.75" hidden="1" customHeight="1" x14ac:dyDescent="0.25">
      <c r="A4146" t="s">
        <v>2406</v>
      </c>
      <c r="B4146" t="s">
        <v>5</v>
      </c>
      <c r="C4146" t="s">
        <v>1913</v>
      </c>
      <c r="D4146" s="24">
        <v>11377</v>
      </c>
      <c r="E4146" t="s">
        <v>1677</v>
      </c>
      <c r="F4146" t="s">
        <v>99</v>
      </c>
      <c r="G4146" t="s">
        <v>1914</v>
      </c>
      <c r="I4146" t="s">
        <v>1841</v>
      </c>
      <c r="J4146" t="s">
        <v>1915</v>
      </c>
      <c r="K4146" t="s">
        <v>2021</v>
      </c>
      <c r="L4146" s="24">
        <v>36180</v>
      </c>
      <c r="M4146" s="25">
        <f>+VLOOKUP(E4146, TC!A:D, 4, FALSE())</f>
        <v>1.0800499997601238</v>
      </c>
      <c r="N4146" s="24">
        <f t="shared" si="320"/>
        <v>36180</v>
      </c>
      <c r="O4146" t="str">
        <f t="shared" si="321"/>
        <v>FACTURA</v>
      </c>
      <c r="P4146" t="str">
        <f t="shared" si="322"/>
        <v>2025</v>
      </c>
      <c r="Q4146" t="str">
        <f t="shared" si="323"/>
        <v>03</v>
      </c>
      <c r="R4146" t="str">
        <f>+IFERROR(VLOOKUP(I4146, Listado!A:B, 2, FALSE()), "COMERCIALIZADORA INTERNACIONAL CARIBBEAN EXOTICS S A")</f>
        <v>LONDOÑO ECHEVERRI ALEJANDRA</v>
      </c>
      <c r="S4146" s="25">
        <f>+VLOOKUP(E4146, TC!A:D, 2, FALSE())</f>
        <v>4168.82</v>
      </c>
      <c r="T4146" t="str">
        <f t="shared" si="324"/>
        <v>COP</v>
      </c>
    </row>
    <row r="4147" spans="1:20" ht="18.75" hidden="1" customHeight="1" x14ac:dyDescent="0.25">
      <c r="A4147" t="s">
        <v>2406</v>
      </c>
      <c r="B4147" t="s">
        <v>5</v>
      </c>
      <c r="C4147" t="s">
        <v>1913</v>
      </c>
      <c r="D4147" s="24">
        <v>11377</v>
      </c>
      <c r="E4147" t="s">
        <v>1677</v>
      </c>
      <c r="F4147" t="s">
        <v>99</v>
      </c>
      <c r="G4147" t="s">
        <v>1914</v>
      </c>
      <c r="I4147" t="s">
        <v>1841</v>
      </c>
      <c r="J4147" t="s">
        <v>1915</v>
      </c>
      <c r="K4147" t="s">
        <v>2021</v>
      </c>
      <c r="L4147" s="24">
        <v>16200</v>
      </c>
      <c r="M4147" s="25">
        <f>+VLOOKUP(E4147, TC!A:D, 4, FALSE())</f>
        <v>1.0800499997601238</v>
      </c>
      <c r="N4147" s="24">
        <f t="shared" si="320"/>
        <v>16200</v>
      </c>
      <c r="O4147" t="str">
        <f t="shared" si="321"/>
        <v>FACTURA</v>
      </c>
      <c r="P4147" t="str">
        <f t="shared" si="322"/>
        <v>2025</v>
      </c>
      <c r="Q4147" t="str">
        <f t="shared" si="323"/>
        <v>03</v>
      </c>
      <c r="R4147" t="str">
        <f>+IFERROR(VLOOKUP(I4147, Listado!A:B, 2, FALSE()), "COMERCIALIZADORA INTERNACIONAL CARIBBEAN EXOTICS S A")</f>
        <v>LONDOÑO ECHEVERRI ALEJANDRA</v>
      </c>
      <c r="S4147" s="25">
        <f>+VLOOKUP(E4147, TC!A:D, 2, FALSE())</f>
        <v>4168.82</v>
      </c>
      <c r="T4147" t="str">
        <f t="shared" si="324"/>
        <v>COP</v>
      </c>
    </row>
    <row r="4148" spans="1:20" ht="18.75" hidden="1" customHeight="1" x14ac:dyDescent="0.25">
      <c r="A4148" t="s">
        <v>2406</v>
      </c>
      <c r="B4148" t="s">
        <v>5</v>
      </c>
      <c r="C4148" t="s">
        <v>1913</v>
      </c>
      <c r="D4148" s="24">
        <v>11377</v>
      </c>
      <c r="E4148" t="s">
        <v>1677</v>
      </c>
      <c r="F4148" t="s">
        <v>99</v>
      </c>
      <c r="G4148" t="s">
        <v>1914</v>
      </c>
      <c r="I4148" t="s">
        <v>1841</v>
      </c>
      <c r="J4148" t="s">
        <v>1915</v>
      </c>
      <c r="K4148" t="s">
        <v>2021</v>
      </c>
      <c r="L4148" s="24">
        <v>4860</v>
      </c>
      <c r="M4148" s="25">
        <f>+VLOOKUP(E4148, TC!A:D, 4, FALSE())</f>
        <v>1.0800499997601238</v>
      </c>
      <c r="N4148" s="24">
        <f t="shared" si="320"/>
        <v>4860</v>
      </c>
      <c r="O4148" t="str">
        <f t="shared" si="321"/>
        <v>FACTURA</v>
      </c>
      <c r="P4148" t="str">
        <f t="shared" si="322"/>
        <v>2025</v>
      </c>
      <c r="Q4148" t="str">
        <f t="shared" si="323"/>
        <v>03</v>
      </c>
      <c r="R4148" t="str">
        <f>+IFERROR(VLOOKUP(I4148, Listado!A:B, 2, FALSE()), "COMERCIALIZADORA INTERNACIONAL CARIBBEAN EXOTICS S A")</f>
        <v>LONDOÑO ECHEVERRI ALEJANDRA</v>
      </c>
      <c r="S4148" s="25">
        <f>+VLOOKUP(E4148, TC!A:D, 2, FALSE())</f>
        <v>4168.82</v>
      </c>
      <c r="T4148" t="str">
        <f t="shared" si="324"/>
        <v>COP</v>
      </c>
    </row>
    <row r="4149" spans="1:20" ht="18.75" hidden="1" customHeight="1" x14ac:dyDescent="0.25">
      <c r="A4149" t="s">
        <v>2406</v>
      </c>
      <c r="B4149" t="s">
        <v>5</v>
      </c>
      <c r="C4149" t="s">
        <v>1913</v>
      </c>
      <c r="D4149" s="24">
        <v>11378</v>
      </c>
      <c r="E4149" t="s">
        <v>1677</v>
      </c>
      <c r="F4149" t="s">
        <v>99</v>
      </c>
      <c r="G4149" t="s">
        <v>1914</v>
      </c>
      <c r="I4149" t="s">
        <v>1841</v>
      </c>
      <c r="J4149" t="s">
        <v>1915</v>
      </c>
      <c r="K4149" t="s">
        <v>2022</v>
      </c>
      <c r="L4149" s="24">
        <v>115200</v>
      </c>
      <c r="M4149" s="25">
        <f>+VLOOKUP(E4149, TC!A:D, 4, FALSE())</f>
        <v>1.0800499997601238</v>
      </c>
      <c r="N4149" s="24">
        <f t="shared" si="320"/>
        <v>115200</v>
      </c>
      <c r="O4149" t="str">
        <f t="shared" si="321"/>
        <v>FACTURA</v>
      </c>
      <c r="P4149" t="str">
        <f t="shared" si="322"/>
        <v>2025</v>
      </c>
      <c r="Q4149" t="str">
        <f t="shared" si="323"/>
        <v>03</v>
      </c>
      <c r="R4149" t="str">
        <f>+IFERROR(VLOOKUP(I4149, Listado!A:B, 2, FALSE()), "COMERCIALIZADORA INTERNACIONAL CARIBBEAN EXOTICS S A")</f>
        <v>LONDOÑO ECHEVERRI ALEJANDRA</v>
      </c>
      <c r="S4149" s="25">
        <f>+VLOOKUP(E4149, TC!A:D, 2, FALSE())</f>
        <v>4168.82</v>
      </c>
      <c r="T4149" t="str">
        <f t="shared" si="324"/>
        <v>COP</v>
      </c>
    </row>
    <row r="4150" spans="1:20" ht="18.75" hidden="1" customHeight="1" x14ac:dyDescent="0.25">
      <c r="A4150" t="s">
        <v>2406</v>
      </c>
      <c r="B4150" t="s">
        <v>5</v>
      </c>
      <c r="C4150" t="s">
        <v>1913</v>
      </c>
      <c r="D4150" s="24">
        <v>11378</v>
      </c>
      <c r="E4150" t="s">
        <v>1677</v>
      </c>
      <c r="F4150" t="s">
        <v>99</v>
      </c>
      <c r="G4150" t="s">
        <v>1914</v>
      </c>
      <c r="I4150" t="s">
        <v>1841</v>
      </c>
      <c r="J4150" t="s">
        <v>1915</v>
      </c>
      <c r="K4150" t="s">
        <v>2022</v>
      </c>
      <c r="L4150" s="24">
        <v>960</v>
      </c>
      <c r="M4150" s="25">
        <f>+VLOOKUP(E4150, TC!A:D, 4, FALSE())</f>
        <v>1.0800499997601238</v>
      </c>
      <c r="N4150" s="24">
        <f t="shared" si="320"/>
        <v>960</v>
      </c>
      <c r="O4150" t="str">
        <f t="shared" si="321"/>
        <v>FACTURA</v>
      </c>
      <c r="P4150" t="str">
        <f t="shared" si="322"/>
        <v>2025</v>
      </c>
      <c r="Q4150" t="str">
        <f t="shared" si="323"/>
        <v>03</v>
      </c>
      <c r="R4150" t="str">
        <f>+IFERROR(VLOOKUP(I4150, Listado!A:B, 2, FALSE()), "COMERCIALIZADORA INTERNACIONAL CARIBBEAN EXOTICS S A")</f>
        <v>LONDOÑO ECHEVERRI ALEJANDRA</v>
      </c>
      <c r="S4150" s="25">
        <f>+VLOOKUP(E4150, TC!A:D, 2, FALSE())</f>
        <v>4168.82</v>
      </c>
      <c r="T4150" t="str">
        <f t="shared" si="324"/>
        <v>COP</v>
      </c>
    </row>
    <row r="4151" spans="1:20" ht="18.75" hidden="1" customHeight="1" x14ac:dyDescent="0.25">
      <c r="A4151" t="s">
        <v>2406</v>
      </c>
      <c r="B4151" t="s">
        <v>5</v>
      </c>
      <c r="C4151" t="s">
        <v>1913</v>
      </c>
      <c r="D4151" s="24">
        <v>11379</v>
      </c>
      <c r="E4151" t="s">
        <v>1677</v>
      </c>
      <c r="F4151" t="s">
        <v>99</v>
      </c>
      <c r="G4151" t="s">
        <v>1914</v>
      </c>
      <c r="I4151" t="s">
        <v>1845</v>
      </c>
      <c r="J4151" t="s">
        <v>1915</v>
      </c>
      <c r="K4151" t="s">
        <v>2021</v>
      </c>
      <c r="L4151" s="24">
        <v>182700</v>
      </c>
      <c r="M4151" s="25">
        <f>+VLOOKUP(E4151, TC!A:D, 4, FALSE())</f>
        <v>1.0800499997601238</v>
      </c>
      <c r="N4151" s="24">
        <f t="shared" si="320"/>
        <v>182700</v>
      </c>
      <c r="O4151" t="str">
        <f t="shared" si="321"/>
        <v>FACTURA</v>
      </c>
      <c r="P4151" t="str">
        <f t="shared" si="322"/>
        <v>2025</v>
      </c>
      <c r="Q4151" t="str">
        <f t="shared" si="323"/>
        <v>03</v>
      </c>
      <c r="R4151" t="str">
        <f>+IFERROR(VLOOKUP(I4151, Listado!A:B, 2, FALSE()), "COMERCIALIZADORA INTERNACIONAL CARIBBEAN EXOTICS S A")</f>
        <v>LONDOÑO ECHEVERRI ALEJANDRA</v>
      </c>
      <c r="S4151" s="25">
        <f>+VLOOKUP(E4151, TC!A:D, 2, FALSE())</f>
        <v>4168.82</v>
      </c>
      <c r="T4151" t="str">
        <f t="shared" si="324"/>
        <v>COP</v>
      </c>
    </row>
    <row r="4152" spans="1:20" ht="18.75" hidden="1" customHeight="1" x14ac:dyDescent="0.25">
      <c r="A4152" t="s">
        <v>2406</v>
      </c>
      <c r="B4152" t="s">
        <v>5</v>
      </c>
      <c r="C4152" t="s">
        <v>1913</v>
      </c>
      <c r="D4152" s="24">
        <v>11379</v>
      </c>
      <c r="E4152" t="s">
        <v>1677</v>
      </c>
      <c r="F4152" t="s">
        <v>99</v>
      </c>
      <c r="G4152" t="s">
        <v>1914</v>
      </c>
      <c r="I4152" t="s">
        <v>1845</v>
      </c>
      <c r="J4152" t="s">
        <v>1915</v>
      </c>
      <c r="K4152" t="s">
        <v>2021</v>
      </c>
      <c r="L4152" s="24">
        <v>73080</v>
      </c>
      <c r="M4152" s="25">
        <f>+VLOOKUP(E4152, TC!A:D, 4, FALSE())</f>
        <v>1.0800499997601238</v>
      </c>
      <c r="N4152" s="24">
        <f t="shared" si="320"/>
        <v>73080</v>
      </c>
      <c r="O4152" t="str">
        <f t="shared" si="321"/>
        <v>FACTURA</v>
      </c>
      <c r="P4152" t="str">
        <f t="shared" si="322"/>
        <v>2025</v>
      </c>
      <c r="Q4152" t="str">
        <f t="shared" si="323"/>
        <v>03</v>
      </c>
      <c r="R4152" t="str">
        <f>+IFERROR(VLOOKUP(I4152, Listado!A:B, 2, FALSE()), "COMERCIALIZADORA INTERNACIONAL CARIBBEAN EXOTICS S A")</f>
        <v>LONDOÑO ECHEVERRI ALEJANDRA</v>
      </c>
      <c r="S4152" s="25">
        <f>+VLOOKUP(E4152, TC!A:D, 2, FALSE())</f>
        <v>4168.82</v>
      </c>
      <c r="T4152" t="str">
        <f t="shared" si="324"/>
        <v>COP</v>
      </c>
    </row>
    <row r="4153" spans="1:20" ht="18.75" hidden="1" customHeight="1" x14ac:dyDescent="0.25">
      <c r="A4153" t="s">
        <v>2406</v>
      </c>
      <c r="B4153" t="s">
        <v>5</v>
      </c>
      <c r="C4153" t="s">
        <v>1913</v>
      </c>
      <c r="D4153" s="24">
        <v>11379</v>
      </c>
      <c r="E4153" t="s">
        <v>1677</v>
      </c>
      <c r="F4153" t="s">
        <v>99</v>
      </c>
      <c r="G4153" t="s">
        <v>1914</v>
      </c>
      <c r="I4153" t="s">
        <v>1845</v>
      </c>
      <c r="J4153" t="s">
        <v>1915</v>
      </c>
      <c r="K4153" t="s">
        <v>2021</v>
      </c>
      <c r="L4153" s="24">
        <v>51660</v>
      </c>
      <c r="M4153" s="25">
        <f>+VLOOKUP(E4153, TC!A:D, 4, FALSE())</f>
        <v>1.0800499997601238</v>
      </c>
      <c r="N4153" s="24">
        <f t="shared" si="320"/>
        <v>51660</v>
      </c>
      <c r="O4153" t="str">
        <f t="shared" si="321"/>
        <v>FACTURA</v>
      </c>
      <c r="P4153" t="str">
        <f t="shared" si="322"/>
        <v>2025</v>
      </c>
      <c r="Q4153" t="str">
        <f t="shared" si="323"/>
        <v>03</v>
      </c>
      <c r="R4153" t="str">
        <f>+IFERROR(VLOOKUP(I4153, Listado!A:B, 2, FALSE()), "COMERCIALIZADORA INTERNACIONAL CARIBBEAN EXOTICS S A")</f>
        <v>LONDOÑO ECHEVERRI ALEJANDRA</v>
      </c>
      <c r="S4153" s="25">
        <f>+VLOOKUP(E4153, TC!A:D, 2, FALSE())</f>
        <v>4168.82</v>
      </c>
      <c r="T4153" t="str">
        <f t="shared" si="324"/>
        <v>COP</v>
      </c>
    </row>
    <row r="4154" spans="1:20" ht="18.75" hidden="1" customHeight="1" x14ac:dyDescent="0.25">
      <c r="A4154" t="s">
        <v>2406</v>
      </c>
      <c r="B4154" t="s">
        <v>5</v>
      </c>
      <c r="C4154" t="s">
        <v>1913</v>
      </c>
      <c r="D4154" s="24">
        <v>11379</v>
      </c>
      <c r="E4154" t="s">
        <v>1677</v>
      </c>
      <c r="F4154" t="s">
        <v>99</v>
      </c>
      <c r="G4154" t="s">
        <v>1914</v>
      </c>
      <c r="I4154" t="s">
        <v>1845</v>
      </c>
      <c r="J4154" t="s">
        <v>1915</v>
      </c>
      <c r="K4154" t="s">
        <v>2021</v>
      </c>
      <c r="L4154" s="24">
        <v>24780</v>
      </c>
      <c r="M4154" s="25">
        <f>+VLOOKUP(E4154, TC!A:D, 4, FALSE())</f>
        <v>1.0800499997601238</v>
      </c>
      <c r="N4154" s="24">
        <f t="shared" si="320"/>
        <v>24780</v>
      </c>
      <c r="O4154" t="str">
        <f t="shared" si="321"/>
        <v>FACTURA</v>
      </c>
      <c r="P4154" t="str">
        <f t="shared" si="322"/>
        <v>2025</v>
      </c>
      <c r="Q4154" t="str">
        <f t="shared" si="323"/>
        <v>03</v>
      </c>
      <c r="R4154" t="str">
        <f>+IFERROR(VLOOKUP(I4154, Listado!A:B, 2, FALSE()), "COMERCIALIZADORA INTERNACIONAL CARIBBEAN EXOTICS S A")</f>
        <v>LONDOÑO ECHEVERRI ALEJANDRA</v>
      </c>
      <c r="S4154" s="25">
        <f>+VLOOKUP(E4154, TC!A:D, 2, FALSE())</f>
        <v>4168.82</v>
      </c>
      <c r="T4154" t="str">
        <f t="shared" si="324"/>
        <v>COP</v>
      </c>
    </row>
    <row r="4155" spans="1:20" ht="18.75" hidden="1" customHeight="1" x14ac:dyDescent="0.25">
      <c r="A4155" t="s">
        <v>2406</v>
      </c>
      <c r="B4155" t="s">
        <v>5</v>
      </c>
      <c r="C4155" t="s">
        <v>1913</v>
      </c>
      <c r="D4155" s="24">
        <v>11379</v>
      </c>
      <c r="E4155" t="s">
        <v>1677</v>
      </c>
      <c r="F4155" t="s">
        <v>99</v>
      </c>
      <c r="G4155" t="s">
        <v>1914</v>
      </c>
      <c r="I4155" t="s">
        <v>1845</v>
      </c>
      <c r="J4155" t="s">
        <v>1915</v>
      </c>
      <c r="K4155" t="s">
        <v>2021</v>
      </c>
      <c r="L4155" s="24">
        <v>10920</v>
      </c>
      <c r="M4155" s="25">
        <f>+VLOOKUP(E4155, TC!A:D, 4, FALSE())</f>
        <v>1.0800499997601238</v>
      </c>
      <c r="N4155" s="24">
        <f t="shared" si="320"/>
        <v>10920</v>
      </c>
      <c r="O4155" t="str">
        <f t="shared" si="321"/>
        <v>FACTURA</v>
      </c>
      <c r="P4155" t="str">
        <f t="shared" si="322"/>
        <v>2025</v>
      </c>
      <c r="Q4155" t="str">
        <f t="shared" si="323"/>
        <v>03</v>
      </c>
      <c r="R4155" t="str">
        <f>+IFERROR(VLOOKUP(I4155, Listado!A:B, 2, FALSE()), "COMERCIALIZADORA INTERNACIONAL CARIBBEAN EXOTICS S A")</f>
        <v>LONDOÑO ECHEVERRI ALEJANDRA</v>
      </c>
      <c r="S4155" s="25">
        <f>+VLOOKUP(E4155, TC!A:D, 2, FALSE())</f>
        <v>4168.82</v>
      </c>
      <c r="T4155" t="str">
        <f t="shared" si="324"/>
        <v>COP</v>
      </c>
    </row>
    <row r="4156" spans="1:20" ht="18.75" hidden="1" customHeight="1" x14ac:dyDescent="0.25">
      <c r="A4156" t="s">
        <v>2406</v>
      </c>
      <c r="B4156" t="s">
        <v>5</v>
      </c>
      <c r="C4156" t="s">
        <v>1913</v>
      </c>
      <c r="D4156" s="24">
        <v>11380</v>
      </c>
      <c r="E4156" t="s">
        <v>1677</v>
      </c>
      <c r="F4156" t="s">
        <v>99</v>
      </c>
      <c r="G4156" t="s">
        <v>113</v>
      </c>
      <c r="I4156" t="s">
        <v>1843</v>
      </c>
      <c r="J4156" t="s">
        <v>1915</v>
      </c>
      <c r="K4156" t="s">
        <v>2021</v>
      </c>
      <c r="L4156" s="24">
        <v>18630</v>
      </c>
      <c r="M4156" s="25">
        <f>+VLOOKUP(E4156, TC!A:D, 4, FALSE())</f>
        <v>1.0800499997601238</v>
      </c>
      <c r="N4156" s="24">
        <f t="shared" si="320"/>
        <v>18630</v>
      </c>
      <c r="O4156" t="str">
        <f t="shared" si="321"/>
        <v>FACTURA</v>
      </c>
      <c r="P4156" t="str">
        <f t="shared" si="322"/>
        <v>2025</v>
      </c>
      <c r="Q4156" t="str">
        <f t="shared" si="323"/>
        <v>03</v>
      </c>
      <c r="R4156" t="str">
        <f>+IFERROR(VLOOKUP(I4156, Listado!A:B, 2, FALSE()), "COMERCIALIZADORA INTERNACIONAL CARIBBEAN EXOTICS S A")</f>
        <v>LONDOÑO ECHEVERRI ALEJANDRA</v>
      </c>
      <c r="S4156" s="25">
        <f>+VLOOKUP(E4156, TC!A:D, 2, FALSE())</f>
        <v>4168.82</v>
      </c>
      <c r="T4156" t="str">
        <f t="shared" si="324"/>
        <v>COP</v>
      </c>
    </row>
    <row r="4157" spans="1:20" ht="18.75" hidden="1" customHeight="1" x14ac:dyDescent="0.25">
      <c r="A4157" t="s">
        <v>2406</v>
      </c>
      <c r="B4157" t="s">
        <v>5</v>
      </c>
      <c r="C4157" t="s">
        <v>1913</v>
      </c>
      <c r="D4157" s="24">
        <v>11380</v>
      </c>
      <c r="E4157" t="s">
        <v>1677</v>
      </c>
      <c r="F4157" t="s">
        <v>99</v>
      </c>
      <c r="G4157" t="s">
        <v>113</v>
      </c>
      <c r="I4157" t="s">
        <v>1843</v>
      </c>
      <c r="J4157" t="s">
        <v>1915</v>
      </c>
      <c r="K4157" t="s">
        <v>2021</v>
      </c>
      <c r="L4157" s="24">
        <v>111320</v>
      </c>
      <c r="M4157" s="25">
        <f>+VLOOKUP(E4157, TC!A:D, 4, FALSE())</f>
        <v>1.0800499997601238</v>
      </c>
      <c r="N4157" s="24">
        <f t="shared" si="320"/>
        <v>111320</v>
      </c>
      <c r="O4157" t="str">
        <f t="shared" si="321"/>
        <v>FACTURA</v>
      </c>
      <c r="P4157" t="str">
        <f t="shared" si="322"/>
        <v>2025</v>
      </c>
      <c r="Q4157" t="str">
        <f t="shared" si="323"/>
        <v>03</v>
      </c>
      <c r="R4157" t="str">
        <f>+IFERROR(VLOOKUP(I4157, Listado!A:B, 2, FALSE()), "COMERCIALIZADORA INTERNACIONAL CARIBBEAN EXOTICS S A")</f>
        <v>LONDOÑO ECHEVERRI ALEJANDRA</v>
      </c>
      <c r="S4157" s="25">
        <f>+VLOOKUP(E4157, TC!A:D, 2, FALSE())</f>
        <v>4168.82</v>
      </c>
      <c r="T4157" t="str">
        <f t="shared" si="324"/>
        <v>COP</v>
      </c>
    </row>
    <row r="4158" spans="1:20" ht="18.75" hidden="1" customHeight="1" x14ac:dyDescent="0.25">
      <c r="A4158" t="s">
        <v>2406</v>
      </c>
      <c r="B4158" t="s">
        <v>5</v>
      </c>
      <c r="C4158" t="s">
        <v>1913</v>
      </c>
      <c r="D4158" s="24">
        <v>11380</v>
      </c>
      <c r="E4158" t="s">
        <v>1677</v>
      </c>
      <c r="F4158" t="s">
        <v>99</v>
      </c>
      <c r="G4158" t="s">
        <v>113</v>
      </c>
      <c r="I4158" t="s">
        <v>1843</v>
      </c>
      <c r="J4158" t="s">
        <v>1915</v>
      </c>
      <c r="K4158" t="s">
        <v>2021</v>
      </c>
      <c r="L4158" s="24">
        <v>38410</v>
      </c>
      <c r="M4158" s="25">
        <f>+VLOOKUP(E4158, TC!A:D, 4, FALSE())</f>
        <v>1.0800499997601238</v>
      </c>
      <c r="N4158" s="24">
        <f t="shared" si="320"/>
        <v>38410</v>
      </c>
      <c r="O4158" t="str">
        <f t="shared" si="321"/>
        <v>FACTURA</v>
      </c>
      <c r="P4158" t="str">
        <f t="shared" si="322"/>
        <v>2025</v>
      </c>
      <c r="Q4158" t="str">
        <f t="shared" si="323"/>
        <v>03</v>
      </c>
      <c r="R4158" t="str">
        <f>+IFERROR(VLOOKUP(I4158, Listado!A:B, 2, FALSE()), "COMERCIALIZADORA INTERNACIONAL CARIBBEAN EXOTICS S A")</f>
        <v>LONDOÑO ECHEVERRI ALEJANDRA</v>
      </c>
      <c r="S4158" s="25">
        <f>+VLOOKUP(E4158, TC!A:D, 2, FALSE())</f>
        <v>4168.82</v>
      </c>
      <c r="T4158" t="str">
        <f t="shared" si="324"/>
        <v>COP</v>
      </c>
    </row>
    <row r="4159" spans="1:20" ht="18.75" hidden="1" customHeight="1" x14ac:dyDescent="0.25">
      <c r="A4159" t="s">
        <v>2406</v>
      </c>
      <c r="B4159" t="s">
        <v>5</v>
      </c>
      <c r="C4159" t="s">
        <v>1913</v>
      </c>
      <c r="D4159" s="24">
        <v>11380</v>
      </c>
      <c r="E4159" t="s">
        <v>1677</v>
      </c>
      <c r="F4159" t="s">
        <v>99</v>
      </c>
      <c r="G4159" t="s">
        <v>113</v>
      </c>
      <c r="I4159" t="s">
        <v>1843</v>
      </c>
      <c r="J4159" t="s">
        <v>1915</v>
      </c>
      <c r="K4159" t="s">
        <v>2021</v>
      </c>
      <c r="L4159" s="24">
        <v>120060</v>
      </c>
      <c r="M4159" s="25">
        <f>+VLOOKUP(E4159, TC!A:D, 4, FALSE())</f>
        <v>1.0800499997601238</v>
      </c>
      <c r="N4159" s="24">
        <f t="shared" si="320"/>
        <v>120060</v>
      </c>
      <c r="O4159" t="str">
        <f t="shared" si="321"/>
        <v>FACTURA</v>
      </c>
      <c r="P4159" t="str">
        <f t="shared" si="322"/>
        <v>2025</v>
      </c>
      <c r="Q4159" t="str">
        <f t="shared" si="323"/>
        <v>03</v>
      </c>
      <c r="R4159" t="str">
        <f>+IFERROR(VLOOKUP(I4159, Listado!A:B, 2, FALSE()), "COMERCIALIZADORA INTERNACIONAL CARIBBEAN EXOTICS S A")</f>
        <v>LONDOÑO ECHEVERRI ALEJANDRA</v>
      </c>
      <c r="S4159" s="25">
        <f>+VLOOKUP(E4159, TC!A:D, 2, FALSE())</f>
        <v>4168.82</v>
      </c>
      <c r="T4159" t="str">
        <f t="shared" si="324"/>
        <v>COP</v>
      </c>
    </row>
    <row r="4160" spans="1:20" ht="18.75" hidden="1" customHeight="1" x14ac:dyDescent="0.25">
      <c r="A4160" t="s">
        <v>2406</v>
      </c>
      <c r="B4160" t="s">
        <v>5</v>
      </c>
      <c r="C4160" t="s">
        <v>1913</v>
      </c>
      <c r="D4160" s="24">
        <v>11380</v>
      </c>
      <c r="E4160" t="s">
        <v>1677</v>
      </c>
      <c r="F4160" t="s">
        <v>99</v>
      </c>
      <c r="G4160" t="s">
        <v>113</v>
      </c>
      <c r="I4160" t="s">
        <v>1843</v>
      </c>
      <c r="J4160" t="s">
        <v>1915</v>
      </c>
      <c r="K4160" t="s">
        <v>2021</v>
      </c>
      <c r="L4160" s="24">
        <v>54970</v>
      </c>
      <c r="M4160" s="25">
        <f>+VLOOKUP(E4160, TC!A:D, 4, FALSE())</f>
        <v>1.0800499997601238</v>
      </c>
      <c r="N4160" s="24">
        <f t="shared" si="320"/>
        <v>54970</v>
      </c>
      <c r="O4160" t="str">
        <f t="shared" si="321"/>
        <v>FACTURA</v>
      </c>
      <c r="P4160" t="str">
        <f t="shared" si="322"/>
        <v>2025</v>
      </c>
      <c r="Q4160" t="str">
        <f t="shared" si="323"/>
        <v>03</v>
      </c>
      <c r="R4160" t="str">
        <f>+IFERROR(VLOOKUP(I4160, Listado!A:B, 2, FALSE()), "COMERCIALIZADORA INTERNACIONAL CARIBBEAN EXOTICS S A")</f>
        <v>LONDOÑO ECHEVERRI ALEJANDRA</v>
      </c>
      <c r="S4160" s="25">
        <f>+VLOOKUP(E4160, TC!A:D, 2, FALSE())</f>
        <v>4168.82</v>
      </c>
      <c r="T4160" t="str">
        <f t="shared" si="324"/>
        <v>COP</v>
      </c>
    </row>
    <row r="4161" spans="1:20" ht="18.75" hidden="1" customHeight="1" x14ac:dyDescent="0.25">
      <c r="A4161" t="s">
        <v>2406</v>
      </c>
      <c r="B4161" t="s">
        <v>5</v>
      </c>
      <c r="C4161" t="s">
        <v>1913</v>
      </c>
      <c r="D4161" s="24">
        <v>11380</v>
      </c>
      <c r="E4161" t="s">
        <v>1677</v>
      </c>
      <c r="F4161" t="s">
        <v>99</v>
      </c>
      <c r="G4161" t="s">
        <v>113</v>
      </c>
      <c r="I4161" t="s">
        <v>1843</v>
      </c>
      <c r="J4161" t="s">
        <v>1915</v>
      </c>
      <c r="K4161" t="s">
        <v>2021</v>
      </c>
      <c r="L4161" s="24">
        <v>23690</v>
      </c>
      <c r="M4161" s="25">
        <f>+VLOOKUP(E4161, TC!A:D, 4, FALSE())</f>
        <v>1.0800499997601238</v>
      </c>
      <c r="N4161" s="24">
        <f t="shared" si="320"/>
        <v>23690</v>
      </c>
      <c r="O4161" t="str">
        <f t="shared" si="321"/>
        <v>FACTURA</v>
      </c>
      <c r="P4161" t="str">
        <f t="shared" si="322"/>
        <v>2025</v>
      </c>
      <c r="Q4161" t="str">
        <f t="shared" si="323"/>
        <v>03</v>
      </c>
      <c r="R4161" t="str">
        <f>+IFERROR(VLOOKUP(I4161, Listado!A:B, 2, FALSE()), "COMERCIALIZADORA INTERNACIONAL CARIBBEAN EXOTICS S A")</f>
        <v>LONDOÑO ECHEVERRI ALEJANDRA</v>
      </c>
      <c r="S4161" s="25">
        <f>+VLOOKUP(E4161, TC!A:D, 2, FALSE())</f>
        <v>4168.82</v>
      </c>
      <c r="T4161" t="str">
        <f t="shared" si="324"/>
        <v>COP</v>
      </c>
    </row>
    <row r="4162" spans="1:20" ht="18.75" hidden="1" customHeight="1" x14ac:dyDescent="0.25">
      <c r="A4162" t="s">
        <v>2406</v>
      </c>
      <c r="B4162" t="s">
        <v>5</v>
      </c>
      <c r="C4162" t="s">
        <v>1913</v>
      </c>
      <c r="D4162" s="24">
        <v>11380</v>
      </c>
      <c r="E4162" t="s">
        <v>1677</v>
      </c>
      <c r="F4162" t="s">
        <v>99</v>
      </c>
      <c r="G4162" t="s">
        <v>113</v>
      </c>
      <c r="I4162" t="s">
        <v>1843</v>
      </c>
      <c r="J4162" t="s">
        <v>1915</v>
      </c>
      <c r="K4162" t="s">
        <v>2021</v>
      </c>
      <c r="L4162" s="24">
        <v>2990</v>
      </c>
      <c r="M4162" s="25">
        <f>+VLOOKUP(E4162, TC!A:D, 4, FALSE())</f>
        <v>1.0800499997601238</v>
      </c>
      <c r="N4162" s="24">
        <f t="shared" ref="N4162:N4225" si="325">+IF(F4162="EUR", (M4162*L4162), IF(I4162="JUAN MATAS SAS", (L4162/S4162), L4162))</f>
        <v>2990</v>
      </c>
      <c r="O4162" t="str">
        <f t="shared" ref="O4162:O4225" si="326">+IF(C4162="CFE", "FACTURA", IF(ISERROR(SEARCH("ANULA", H4162))=FALSE(), "ANULACIÓN FE", IF(ISERROR(SEARCH("CANCELLATION", H4162))=FALSE(), "ANULACIÓN FE", "NOTAS")))</f>
        <v>FACTURA</v>
      </c>
      <c r="P4162" t="str">
        <f t="shared" ref="P4162:P4225" si="327">+LEFT(E4162, 4)</f>
        <v>2025</v>
      </c>
      <c r="Q4162" t="str">
        <f t="shared" ref="Q4162:Q4225" si="328">+MID(E4162, 5, 2)</f>
        <v>03</v>
      </c>
      <c r="R4162" t="str">
        <f>+IFERROR(VLOOKUP(I4162, Listado!A:B, 2, FALSE()), "COMERCIALIZADORA INTERNACIONAL CARIBBEAN EXOTICS S A")</f>
        <v>LONDOÑO ECHEVERRI ALEJANDRA</v>
      </c>
      <c r="S4162" s="25">
        <f>+VLOOKUP(E4162, TC!A:D, 2, FALSE())</f>
        <v>4168.82</v>
      </c>
      <c r="T4162" t="str">
        <f t="shared" ref="T4162:T4225" si="329">+IF(I4162="JUAN MATAS SAS", "USD", F4162)</f>
        <v>COP</v>
      </c>
    </row>
    <row r="4163" spans="1:20" ht="18.75" hidden="1" customHeight="1" x14ac:dyDescent="0.25">
      <c r="A4163" t="s">
        <v>2406</v>
      </c>
      <c r="B4163" t="s">
        <v>5</v>
      </c>
      <c r="C4163" t="s">
        <v>1913</v>
      </c>
      <c r="D4163" s="24">
        <v>11381</v>
      </c>
      <c r="E4163" t="s">
        <v>1677</v>
      </c>
      <c r="F4163" t="s">
        <v>99</v>
      </c>
      <c r="G4163" t="s">
        <v>113</v>
      </c>
      <c r="I4163" t="s">
        <v>2377</v>
      </c>
      <c r="J4163" t="s">
        <v>1915</v>
      </c>
      <c r="K4163" t="s">
        <v>2021</v>
      </c>
      <c r="L4163" s="24">
        <v>920</v>
      </c>
      <c r="M4163" s="25">
        <f>+VLOOKUP(E4163, TC!A:D, 4, FALSE())</f>
        <v>1.0800499997601238</v>
      </c>
      <c r="N4163" s="24">
        <f t="shared" si="325"/>
        <v>920</v>
      </c>
      <c r="O4163" t="str">
        <f t="shared" si="326"/>
        <v>FACTURA</v>
      </c>
      <c r="P4163" t="str">
        <f t="shared" si="327"/>
        <v>2025</v>
      </c>
      <c r="Q4163" t="str">
        <f t="shared" si="328"/>
        <v>03</v>
      </c>
      <c r="R4163" t="str">
        <f>+IFERROR(VLOOKUP(I4163, Listado!A:B, 2, FALSE()), "COMERCIALIZADORA INTERNACIONAL CARIBBEAN EXOTICS S A")</f>
        <v>COMERCIALIZADORA INTERNACIONAL CARIBBEAN EXOTICS S A</v>
      </c>
      <c r="S4163" s="25">
        <f>+VLOOKUP(E4163, TC!A:D, 2, FALSE())</f>
        <v>4168.82</v>
      </c>
      <c r="T4163" t="str">
        <f t="shared" si="329"/>
        <v>COP</v>
      </c>
    </row>
    <row r="4164" spans="1:20" ht="18.75" hidden="1" customHeight="1" x14ac:dyDescent="0.25">
      <c r="A4164" t="s">
        <v>2406</v>
      </c>
      <c r="B4164" t="s">
        <v>5</v>
      </c>
      <c r="C4164" t="s">
        <v>1913</v>
      </c>
      <c r="D4164" s="24">
        <v>11381</v>
      </c>
      <c r="E4164" t="s">
        <v>1677</v>
      </c>
      <c r="F4164" t="s">
        <v>99</v>
      </c>
      <c r="G4164" t="s">
        <v>113</v>
      </c>
      <c r="I4164" t="s">
        <v>2377</v>
      </c>
      <c r="J4164" t="s">
        <v>1915</v>
      </c>
      <c r="K4164" t="s">
        <v>2021</v>
      </c>
      <c r="L4164" s="24">
        <v>129490</v>
      </c>
      <c r="M4164" s="25">
        <f>+VLOOKUP(E4164, TC!A:D, 4, FALSE())</f>
        <v>1.0800499997601238</v>
      </c>
      <c r="N4164" s="24">
        <f t="shared" si="325"/>
        <v>129490</v>
      </c>
      <c r="O4164" t="str">
        <f t="shared" si="326"/>
        <v>FACTURA</v>
      </c>
      <c r="P4164" t="str">
        <f t="shared" si="327"/>
        <v>2025</v>
      </c>
      <c r="Q4164" t="str">
        <f t="shared" si="328"/>
        <v>03</v>
      </c>
      <c r="R4164" t="str">
        <f>+IFERROR(VLOOKUP(I4164, Listado!A:B, 2, FALSE()), "COMERCIALIZADORA INTERNACIONAL CARIBBEAN EXOTICS S A")</f>
        <v>COMERCIALIZADORA INTERNACIONAL CARIBBEAN EXOTICS S A</v>
      </c>
      <c r="S4164" s="25">
        <f>+VLOOKUP(E4164, TC!A:D, 2, FALSE())</f>
        <v>4168.82</v>
      </c>
      <c r="T4164" t="str">
        <f t="shared" si="329"/>
        <v>COP</v>
      </c>
    </row>
    <row r="4165" spans="1:20" ht="18.75" hidden="1" customHeight="1" x14ac:dyDescent="0.25">
      <c r="A4165" t="s">
        <v>2406</v>
      </c>
      <c r="B4165" t="s">
        <v>5</v>
      </c>
      <c r="C4165" t="s">
        <v>1913</v>
      </c>
      <c r="D4165" s="24">
        <v>11381</v>
      </c>
      <c r="E4165" t="s">
        <v>1677</v>
      </c>
      <c r="F4165" t="s">
        <v>99</v>
      </c>
      <c r="G4165" t="s">
        <v>113</v>
      </c>
      <c r="I4165" t="s">
        <v>2377</v>
      </c>
      <c r="J4165" t="s">
        <v>1915</v>
      </c>
      <c r="K4165" t="s">
        <v>2021</v>
      </c>
      <c r="L4165" s="24">
        <v>99590</v>
      </c>
      <c r="M4165" s="25">
        <f>+VLOOKUP(E4165, TC!A:D, 4, FALSE())</f>
        <v>1.0800499997601238</v>
      </c>
      <c r="N4165" s="24">
        <f t="shared" si="325"/>
        <v>99590</v>
      </c>
      <c r="O4165" t="str">
        <f t="shared" si="326"/>
        <v>FACTURA</v>
      </c>
      <c r="P4165" t="str">
        <f t="shared" si="327"/>
        <v>2025</v>
      </c>
      <c r="Q4165" t="str">
        <f t="shared" si="328"/>
        <v>03</v>
      </c>
      <c r="R4165" t="str">
        <f>+IFERROR(VLOOKUP(I4165, Listado!A:B, 2, FALSE()), "COMERCIALIZADORA INTERNACIONAL CARIBBEAN EXOTICS S A")</f>
        <v>COMERCIALIZADORA INTERNACIONAL CARIBBEAN EXOTICS S A</v>
      </c>
      <c r="S4165" s="25">
        <f>+VLOOKUP(E4165, TC!A:D, 2, FALSE())</f>
        <v>4168.82</v>
      </c>
      <c r="T4165" t="str">
        <f t="shared" si="329"/>
        <v>COP</v>
      </c>
    </row>
    <row r="4166" spans="1:20" ht="18.75" hidden="1" customHeight="1" x14ac:dyDescent="0.25">
      <c r="A4166" t="s">
        <v>2406</v>
      </c>
      <c r="B4166" t="s">
        <v>5</v>
      </c>
      <c r="C4166" t="s">
        <v>1913</v>
      </c>
      <c r="D4166" s="24">
        <v>11382</v>
      </c>
      <c r="E4166" t="s">
        <v>1677</v>
      </c>
      <c r="F4166" t="s">
        <v>99</v>
      </c>
      <c r="G4166" t="s">
        <v>113</v>
      </c>
      <c r="I4166" t="s">
        <v>2162</v>
      </c>
      <c r="J4166" t="s">
        <v>1915</v>
      </c>
      <c r="K4166" t="s">
        <v>2021</v>
      </c>
      <c r="L4166" s="24">
        <v>66240</v>
      </c>
      <c r="M4166" s="25">
        <f>+VLOOKUP(E4166, TC!A:D, 4, FALSE())</f>
        <v>1.0800499997601238</v>
      </c>
      <c r="N4166" s="24">
        <f t="shared" si="325"/>
        <v>66240</v>
      </c>
      <c r="O4166" t="str">
        <f t="shared" si="326"/>
        <v>FACTURA</v>
      </c>
      <c r="P4166" t="str">
        <f t="shared" si="327"/>
        <v>2025</v>
      </c>
      <c r="Q4166" t="str">
        <f t="shared" si="328"/>
        <v>03</v>
      </c>
      <c r="R4166" t="str">
        <f>+IFERROR(VLOOKUP(I4166, Listado!A:B, 2, FALSE()), "COMERCIALIZADORA INTERNACIONAL CARIBBEAN EXOTICS S A")</f>
        <v>COMERCIALIZADORA INTERNACIONAL CARIBBEAN EXOTICS S A</v>
      </c>
      <c r="S4166" s="25">
        <f>+VLOOKUP(E4166, TC!A:D, 2, FALSE())</f>
        <v>4168.82</v>
      </c>
      <c r="T4166" t="str">
        <f t="shared" si="329"/>
        <v>COP</v>
      </c>
    </row>
    <row r="4167" spans="1:20" ht="18.75" hidden="1" customHeight="1" x14ac:dyDescent="0.25">
      <c r="A4167" t="s">
        <v>2406</v>
      </c>
      <c r="B4167" t="s">
        <v>5</v>
      </c>
      <c r="C4167" t="s">
        <v>1913</v>
      </c>
      <c r="D4167" s="24">
        <v>11382</v>
      </c>
      <c r="E4167" t="s">
        <v>1677</v>
      </c>
      <c r="F4167" t="s">
        <v>99</v>
      </c>
      <c r="G4167" t="s">
        <v>113</v>
      </c>
      <c r="I4167" t="s">
        <v>2162</v>
      </c>
      <c r="J4167" t="s">
        <v>1915</v>
      </c>
      <c r="K4167" t="s">
        <v>2021</v>
      </c>
      <c r="L4167" s="24">
        <v>2070</v>
      </c>
      <c r="M4167" s="25">
        <f>+VLOOKUP(E4167, TC!A:D, 4, FALSE())</f>
        <v>1.0800499997601238</v>
      </c>
      <c r="N4167" s="24">
        <f t="shared" si="325"/>
        <v>2070</v>
      </c>
      <c r="O4167" t="str">
        <f t="shared" si="326"/>
        <v>FACTURA</v>
      </c>
      <c r="P4167" t="str">
        <f t="shared" si="327"/>
        <v>2025</v>
      </c>
      <c r="Q4167" t="str">
        <f t="shared" si="328"/>
        <v>03</v>
      </c>
      <c r="R4167" t="str">
        <f>+IFERROR(VLOOKUP(I4167, Listado!A:B, 2, FALSE()), "COMERCIALIZADORA INTERNACIONAL CARIBBEAN EXOTICS S A")</f>
        <v>COMERCIALIZADORA INTERNACIONAL CARIBBEAN EXOTICS S A</v>
      </c>
      <c r="S4167" s="25">
        <f>+VLOOKUP(E4167, TC!A:D, 2, FALSE())</f>
        <v>4168.82</v>
      </c>
      <c r="T4167" t="str">
        <f t="shared" si="329"/>
        <v>COP</v>
      </c>
    </row>
    <row r="4168" spans="1:20" ht="18.75" hidden="1" customHeight="1" x14ac:dyDescent="0.25">
      <c r="A4168" t="s">
        <v>2406</v>
      </c>
      <c r="B4168" t="s">
        <v>5</v>
      </c>
      <c r="C4168" t="s">
        <v>1913</v>
      </c>
      <c r="D4168" s="24">
        <v>11382</v>
      </c>
      <c r="E4168" t="s">
        <v>1677</v>
      </c>
      <c r="F4168" t="s">
        <v>99</v>
      </c>
      <c r="G4168" t="s">
        <v>113</v>
      </c>
      <c r="I4168" t="s">
        <v>2162</v>
      </c>
      <c r="J4168" t="s">
        <v>1915</v>
      </c>
      <c r="K4168" t="s">
        <v>2021</v>
      </c>
      <c r="L4168" s="24">
        <v>77740</v>
      </c>
      <c r="M4168" s="25">
        <f>+VLOOKUP(E4168, TC!A:D, 4, FALSE())</f>
        <v>1.0800499997601238</v>
      </c>
      <c r="N4168" s="24">
        <f t="shared" si="325"/>
        <v>77740</v>
      </c>
      <c r="O4168" t="str">
        <f t="shared" si="326"/>
        <v>FACTURA</v>
      </c>
      <c r="P4168" t="str">
        <f t="shared" si="327"/>
        <v>2025</v>
      </c>
      <c r="Q4168" t="str">
        <f t="shared" si="328"/>
        <v>03</v>
      </c>
      <c r="R4168" t="str">
        <f>+IFERROR(VLOOKUP(I4168, Listado!A:B, 2, FALSE()), "COMERCIALIZADORA INTERNACIONAL CARIBBEAN EXOTICS S A")</f>
        <v>COMERCIALIZADORA INTERNACIONAL CARIBBEAN EXOTICS S A</v>
      </c>
      <c r="S4168" s="25">
        <f>+VLOOKUP(E4168, TC!A:D, 2, FALSE())</f>
        <v>4168.82</v>
      </c>
      <c r="T4168" t="str">
        <f t="shared" si="329"/>
        <v>COP</v>
      </c>
    </row>
    <row r="4169" spans="1:20" ht="18.75" hidden="1" customHeight="1" x14ac:dyDescent="0.25">
      <c r="A4169" t="s">
        <v>2406</v>
      </c>
      <c r="B4169" t="s">
        <v>5</v>
      </c>
      <c r="C4169" t="s">
        <v>1913</v>
      </c>
      <c r="D4169" s="24">
        <v>11382</v>
      </c>
      <c r="E4169" t="s">
        <v>1677</v>
      </c>
      <c r="F4169" t="s">
        <v>99</v>
      </c>
      <c r="G4169" t="s">
        <v>113</v>
      </c>
      <c r="I4169" t="s">
        <v>2162</v>
      </c>
      <c r="J4169" t="s">
        <v>1915</v>
      </c>
      <c r="K4169" t="s">
        <v>2021</v>
      </c>
      <c r="L4169" s="24">
        <v>690</v>
      </c>
      <c r="M4169" s="25">
        <f>+VLOOKUP(E4169, TC!A:D, 4, FALSE())</f>
        <v>1.0800499997601238</v>
      </c>
      <c r="N4169" s="24">
        <f t="shared" si="325"/>
        <v>690</v>
      </c>
      <c r="O4169" t="str">
        <f t="shared" si="326"/>
        <v>FACTURA</v>
      </c>
      <c r="P4169" t="str">
        <f t="shared" si="327"/>
        <v>2025</v>
      </c>
      <c r="Q4169" t="str">
        <f t="shared" si="328"/>
        <v>03</v>
      </c>
      <c r="R4169" t="str">
        <f>+IFERROR(VLOOKUP(I4169, Listado!A:B, 2, FALSE()), "COMERCIALIZADORA INTERNACIONAL CARIBBEAN EXOTICS S A")</f>
        <v>COMERCIALIZADORA INTERNACIONAL CARIBBEAN EXOTICS S A</v>
      </c>
      <c r="S4169" s="25">
        <f>+VLOOKUP(E4169, TC!A:D, 2, FALSE())</f>
        <v>4168.82</v>
      </c>
      <c r="T4169" t="str">
        <f t="shared" si="329"/>
        <v>COP</v>
      </c>
    </row>
    <row r="4170" spans="1:20" ht="18.75" hidden="1" customHeight="1" x14ac:dyDescent="0.25">
      <c r="A4170" t="s">
        <v>2406</v>
      </c>
      <c r="B4170" t="s">
        <v>5</v>
      </c>
      <c r="C4170" t="s">
        <v>1913</v>
      </c>
      <c r="D4170" s="24">
        <v>11382</v>
      </c>
      <c r="E4170" t="s">
        <v>1677</v>
      </c>
      <c r="F4170" t="s">
        <v>99</v>
      </c>
      <c r="G4170" t="s">
        <v>113</v>
      </c>
      <c r="I4170" t="s">
        <v>2162</v>
      </c>
      <c r="J4170" t="s">
        <v>1915</v>
      </c>
      <c r="K4170" t="s">
        <v>2021</v>
      </c>
      <c r="L4170" s="24">
        <v>26680</v>
      </c>
      <c r="M4170" s="25">
        <f>+VLOOKUP(E4170, TC!A:D, 4, FALSE())</f>
        <v>1.0800499997601238</v>
      </c>
      <c r="N4170" s="24">
        <f t="shared" si="325"/>
        <v>26680</v>
      </c>
      <c r="O4170" t="str">
        <f t="shared" si="326"/>
        <v>FACTURA</v>
      </c>
      <c r="P4170" t="str">
        <f t="shared" si="327"/>
        <v>2025</v>
      </c>
      <c r="Q4170" t="str">
        <f t="shared" si="328"/>
        <v>03</v>
      </c>
      <c r="R4170" t="str">
        <f>+IFERROR(VLOOKUP(I4170, Listado!A:B, 2, FALSE()), "COMERCIALIZADORA INTERNACIONAL CARIBBEAN EXOTICS S A")</f>
        <v>COMERCIALIZADORA INTERNACIONAL CARIBBEAN EXOTICS S A</v>
      </c>
      <c r="S4170" s="25">
        <f>+VLOOKUP(E4170, TC!A:D, 2, FALSE())</f>
        <v>4168.82</v>
      </c>
      <c r="T4170" t="str">
        <f t="shared" si="329"/>
        <v>COP</v>
      </c>
    </row>
    <row r="4171" spans="1:20" ht="18.75" hidden="1" customHeight="1" x14ac:dyDescent="0.25">
      <c r="A4171" t="s">
        <v>2406</v>
      </c>
      <c r="B4171" t="s">
        <v>5</v>
      </c>
      <c r="C4171" t="s">
        <v>1913</v>
      </c>
      <c r="D4171" s="24">
        <v>11382</v>
      </c>
      <c r="E4171" t="s">
        <v>1677</v>
      </c>
      <c r="F4171" t="s">
        <v>99</v>
      </c>
      <c r="G4171" t="s">
        <v>113</v>
      </c>
      <c r="I4171" t="s">
        <v>2162</v>
      </c>
      <c r="J4171" t="s">
        <v>1915</v>
      </c>
      <c r="K4171" t="s">
        <v>2021</v>
      </c>
      <c r="L4171" s="24">
        <v>34730</v>
      </c>
      <c r="M4171" s="25">
        <f>+VLOOKUP(E4171, TC!A:D, 4, FALSE())</f>
        <v>1.0800499997601238</v>
      </c>
      <c r="N4171" s="24">
        <f t="shared" si="325"/>
        <v>34730</v>
      </c>
      <c r="O4171" t="str">
        <f t="shared" si="326"/>
        <v>FACTURA</v>
      </c>
      <c r="P4171" t="str">
        <f t="shared" si="327"/>
        <v>2025</v>
      </c>
      <c r="Q4171" t="str">
        <f t="shared" si="328"/>
        <v>03</v>
      </c>
      <c r="R4171" t="str">
        <f>+IFERROR(VLOOKUP(I4171, Listado!A:B, 2, FALSE()), "COMERCIALIZADORA INTERNACIONAL CARIBBEAN EXOTICS S A")</f>
        <v>COMERCIALIZADORA INTERNACIONAL CARIBBEAN EXOTICS S A</v>
      </c>
      <c r="S4171" s="25">
        <f>+VLOOKUP(E4171, TC!A:D, 2, FALSE())</f>
        <v>4168.82</v>
      </c>
      <c r="T4171" t="str">
        <f t="shared" si="329"/>
        <v>COP</v>
      </c>
    </row>
    <row r="4172" spans="1:20" ht="18.75" hidden="1" customHeight="1" x14ac:dyDescent="0.25">
      <c r="A4172" t="s">
        <v>2406</v>
      </c>
      <c r="B4172" t="s">
        <v>5</v>
      </c>
      <c r="C4172" t="s">
        <v>1913</v>
      </c>
      <c r="D4172" s="24">
        <v>11382</v>
      </c>
      <c r="E4172" t="s">
        <v>1677</v>
      </c>
      <c r="F4172" t="s">
        <v>99</v>
      </c>
      <c r="G4172" t="s">
        <v>113</v>
      </c>
      <c r="I4172" t="s">
        <v>2162</v>
      </c>
      <c r="J4172" t="s">
        <v>1915</v>
      </c>
      <c r="K4172" t="s">
        <v>2021</v>
      </c>
      <c r="L4172" s="24">
        <v>21850</v>
      </c>
      <c r="M4172" s="25">
        <f>+VLOOKUP(E4172, TC!A:D, 4, FALSE())</f>
        <v>1.0800499997601238</v>
      </c>
      <c r="N4172" s="24">
        <f t="shared" si="325"/>
        <v>21850</v>
      </c>
      <c r="O4172" t="str">
        <f t="shared" si="326"/>
        <v>FACTURA</v>
      </c>
      <c r="P4172" t="str">
        <f t="shared" si="327"/>
        <v>2025</v>
      </c>
      <c r="Q4172" t="str">
        <f t="shared" si="328"/>
        <v>03</v>
      </c>
      <c r="R4172" t="str">
        <f>+IFERROR(VLOOKUP(I4172, Listado!A:B, 2, FALSE()), "COMERCIALIZADORA INTERNACIONAL CARIBBEAN EXOTICS S A")</f>
        <v>COMERCIALIZADORA INTERNACIONAL CARIBBEAN EXOTICS S A</v>
      </c>
      <c r="S4172" s="25">
        <f>+VLOOKUP(E4172, TC!A:D, 2, FALSE())</f>
        <v>4168.82</v>
      </c>
      <c r="T4172" t="str">
        <f t="shared" si="329"/>
        <v>COP</v>
      </c>
    </row>
    <row r="4173" spans="1:20" ht="18.75" hidden="1" customHeight="1" x14ac:dyDescent="0.25">
      <c r="A4173" t="s">
        <v>2406</v>
      </c>
      <c r="B4173" t="s">
        <v>5</v>
      </c>
      <c r="C4173" t="s">
        <v>1913</v>
      </c>
      <c r="D4173" s="24">
        <v>11383</v>
      </c>
      <c r="E4173" t="s">
        <v>1677</v>
      </c>
      <c r="F4173" t="s">
        <v>128</v>
      </c>
      <c r="G4173" t="s">
        <v>110</v>
      </c>
      <c r="H4173" t="s">
        <v>2566</v>
      </c>
      <c r="I4173" t="s">
        <v>1850</v>
      </c>
      <c r="J4173" t="s">
        <v>1919</v>
      </c>
      <c r="K4173" t="s">
        <v>31</v>
      </c>
      <c r="L4173" s="24">
        <v>1904</v>
      </c>
      <c r="M4173" s="25">
        <f>+VLOOKUP(E4173, TC!A:D, 4, FALSE())</f>
        <v>1.0800499997601238</v>
      </c>
      <c r="N4173" s="24">
        <f t="shared" si="325"/>
        <v>1904</v>
      </c>
      <c r="O4173" t="str">
        <f t="shared" si="326"/>
        <v>FACTURA</v>
      </c>
      <c r="P4173" t="str">
        <f t="shared" si="327"/>
        <v>2025</v>
      </c>
      <c r="Q4173" t="str">
        <f t="shared" si="328"/>
        <v>03</v>
      </c>
      <c r="R4173" t="str">
        <f>+IFERROR(VLOOKUP(I4173, Listado!A:B, 2, FALSE()), "COMERCIALIZADORA INTERNACIONAL CARIBBEAN EXOTICS S A")</f>
        <v>PEREZ MEJIA MARIA PAULINA</v>
      </c>
      <c r="S4173" s="25">
        <f>+VLOOKUP(E4173, TC!A:D, 2, FALSE())</f>
        <v>4168.82</v>
      </c>
      <c r="T4173" t="str">
        <f t="shared" si="329"/>
        <v>USD</v>
      </c>
    </row>
    <row r="4174" spans="1:20" ht="18.75" hidden="1" customHeight="1" x14ac:dyDescent="0.25">
      <c r="A4174" t="s">
        <v>2406</v>
      </c>
      <c r="B4174" t="s">
        <v>5</v>
      </c>
      <c r="C4174" t="s">
        <v>1913</v>
      </c>
      <c r="D4174" s="24">
        <v>11383</v>
      </c>
      <c r="E4174" t="s">
        <v>1677</v>
      </c>
      <c r="F4174" t="s">
        <v>128</v>
      </c>
      <c r="G4174" t="s">
        <v>110</v>
      </c>
      <c r="H4174" t="s">
        <v>2566</v>
      </c>
      <c r="I4174" t="s">
        <v>1850</v>
      </c>
      <c r="J4174" t="s">
        <v>1919</v>
      </c>
      <c r="K4174" t="s">
        <v>1956</v>
      </c>
      <c r="L4174" s="24">
        <v>2332</v>
      </c>
      <c r="M4174" s="25">
        <f>+VLOOKUP(E4174, TC!A:D, 4, FALSE())</f>
        <v>1.0800499997601238</v>
      </c>
      <c r="N4174" s="24">
        <f t="shared" si="325"/>
        <v>2332</v>
      </c>
      <c r="O4174" t="str">
        <f t="shared" si="326"/>
        <v>FACTURA</v>
      </c>
      <c r="P4174" t="str">
        <f t="shared" si="327"/>
        <v>2025</v>
      </c>
      <c r="Q4174" t="str">
        <f t="shared" si="328"/>
        <v>03</v>
      </c>
      <c r="R4174" t="str">
        <f>+IFERROR(VLOOKUP(I4174, Listado!A:B, 2, FALSE()), "COMERCIALIZADORA INTERNACIONAL CARIBBEAN EXOTICS S A")</f>
        <v>PEREZ MEJIA MARIA PAULINA</v>
      </c>
      <c r="S4174" s="25">
        <f>+VLOOKUP(E4174, TC!A:D, 2, FALSE())</f>
        <v>4168.82</v>
      </c>
      <c r="T4174" t="str">
        <f t="shared" si="329"/>
        <v>USD</v>
      </c>
    </row>
    <row r="4175" spans="1:20" ht="18.75" hidden="1" customHeight="1" x14ac:dyDescent="0.25">
      <c r="A4175" t="s">
        <v>2406</v>
      </c>
      <c r="B4175" t="s">
        <v>5</v>
      </c>
      <c r="C4175" t="s">
        <v>1913</v>
      </c>
      <c r="D4175" s="24">
        <v>11383</v>
      </c>
      <c r="E4175" t="s">
        <v>1677</v>
      </c>
      <c r="F4175" t="s">
        <v>128</v>
      </c>
      <c r="G4175" t="s">
        <v>110</v>
      </c>
      <c r="H4175" t="s">
        <v>2566</v>
      </c>
      <c r="I4175" t="s">
        <v>1850</v>
      </c>
      <c r="J4175" t="s">
        <v>1919</v>
      </c>
      <c r="K4175" t="s">
        <v>34</v>
      </c>
      <c r="L4175" s="24">
        <v>8960</v>
      </c>
      <c r="M4175" s="25">
        <f>+VLOOKUP(E4175, TC!A:D, 4, FALSE())</f>
        <v>1.0800499997601238</v>
      </c>
      <c r="N4175" s="24">
        <f t="shared" si="325"/>
        <v>8960</v>
      </c>
      <c r="O4175" t="str">
        <f t="shared" si="326"/>
        <v>FACTURA</v>
      </c>
      <c r="P4175" t="str">
        <f t="shared" si="327"/>
        <v>2025</v>
      </c>
      <c r="Q4175" t="str">
        <f t="shared" si="328"/>
        <v>03</v>
      </c>
      <c r="R4175" t="str">
        <f>+IFERROR(VLOOKUP(I4175, Listado!A:B, 2, FALSE()), "COMERCIALIZADORA INTERNACIONAL CARIBBEAN EXOTICS S A")</f>
        <v>PEREZ MEJIA MARIA PAULINA</v>
      </c>
      <c r="S4175" s="25">
        <f>+VLOOKUP(E4175, TC!A:D, 2, FALSE())</f>
        <v>4168.82</v>
      </c>
      <c r="T4175" t="str">
        <f t="shared" si="329"/>
        <v>USD</v>
      </c>
    </row>
    <row r="4176" spans="1:20" ht="18.75" hidden="1" customHeight="1" x14ac:dyDescent="0.25">
      <c r="A4176" t="s">
        <v>2406</v>
      </c>
      <c r="B4176" t="s">
        <v>5</v>
      </c>
      <c r="C4176" t="s">
        <v>1913</v>
      </c>
      <c r="D4176" s="24">
        <v>11384</v>
      </c>
      <c r="E4176" t="s">
        <v>1677</v>
      </c>
      <c r="F4176" t="s">
        <v>1924</v>
      </c>
      <c r="G4176" t="s">
        <v>110</v>
      </c>
      <c r="H4176" t="s">
        <v>2567</v>
      </c>
      <c r="I4176" t="s">
        <v>1854</v>
      </c>
      <c r="J4176" t="s">
        <v>1984</v>
      </c>
      <c r="K4176" t="s">
        <v>2304</v>
      </c>
      <c r="L4176" s="24">
        <v>1491.2</v>
      </c>
      <c r="M4176" s="25">
        <f>+VLOOKUP(E4176, TC!A:D, 4, FALSE())</f>
        <v>1.0800499997601238</v>
      </c>
      <c r="N4176" s="24">
        <f t="shared" si="325"/>
        <v>1610.5705596422968</v>
      </c>
      <c r="O4176" t="str">
        <f t="shared" si="326"/>
        <v>FACTURA</v>
      </c>
      <c r="P4176" t="str">
        <f t="shared" si="327"/>
        <v>2025</v>
      </c>
      <c r="Q4176" t="str">
        <f t="shared" si="328"/>
        <v>03</v>
      </c>
      <c r="R4176" t="str">
        <f>+IFERROR(VLOOKUP(I4176, Listado!A:B, 2, FALSE()), "COMERCIALIZADORA INTERNACIONAL CARIBBEAN EXOTICS S A")</f>
        <v>PEREZ MEJIA MARIA PAULINA</v>
      </c>
      <c r="S4176" s="25">
        <f>+VLOOKUP(E4176, TC!A:D, 2, FALSE())</f>
        <v>4168.82</v>
      </c>
      <c r="T4176" t="str">
        <f t="shared" si="329"/>
        <v>EUR</v>
      </c>
    </row>
    <row r="4177" spans="1:20" ht="18.75" hidden="1" customHeight="1" x14ac:dyDescent="0.25">
      <c r="A4177" t="s">
        <v>2406</v>
      </c>
      <c r="B4177" t="s">
        <v>5</v>
      </c>
      <c r="C4177" t="s">
        <v>1913</v>
      </c>
      <c r="D4177" s="24">
        <v>11384</v>
      </c>
      <c r="E4177" t="s">
        <v>1677</v>
      </c>
      <c r="F4177" t="s">
        <v>1924</v>
      </c>
      <c r="G4177" t="s">
        <v>110</v>
      </c>
      <c r="H4177" t="s">
        <v>2567</v>
      </c>
      <c r="I4177" t="s">
        <v>1854</v>
      </c>
      <c r="J4177" t="s">
        <v>1984</v>
      </c>
      <c r="K4177" t="s">
        <v>1959</v>
      </c>
      <c r="L4177" s="24">
        <v>300</v>
      </c>
      <c r="M4177" s="25">
        <f>+VLOOKUP(E4177, TC!A:D, 4, FALSE())</f>
        <v>1.0800499997601238</v>
      </c>
      <c r="N4177" s="24">
        <f t="shared" si="325"/>
        <v>324.01499992803713</v>
      </c>
      <c r="O4177" t="str">
        <f t="shared" si="326"/>
        <v>FACTURA</v>
      </c>
      <c r="P4177" t="str">
        <f t="shared" si="327"/>
        <v>2025</v>
      </c>
      <c r="Q4177" t="str">
        <f t="shared" si="328"/>
        <v>03</v>
      </c>
      <c r="R4177" t="str">
        <f>+IFERROR(VLOOKUP(I4177, Listado!A:B, 2, FALSE()), "COMERCIALIZADORA INTERNACIONAL CARIBBEAN EXOTICS S A")</f>
        <v>PEREZ MEJIA MARIA PAULINA</v>
      </c>
      <c r="S4177" s="25">
        <f>+VLOOKUP(E4177, TC!A:D, 2, FALSE())</f>
        <v>4168.82</v>
      </c>
      <c r="T4177" t="str">
        <f t="shared" si="329"/>
        <v>EUR</v>
      </c>
    </row>
    <row r="4178" spans="1:20" ht="18.75" hidden="1" customHeight="1" x14ac:dyDescent="0.25">
      <c r="A4178" t="s">
        <v>2406</v>
      </c>
      <c r="B4178" t="s">
        <v>5</v>
      </c>
      <c r="C4178" t="s">
        <v>1913</v>
      </c>
      <c r="D4178" s="24">
        <v>11384</v>
      </c>
      <c r="E4178" t="s">
        <v>1677</v>
      </c>
      <c r="F4178" t="s">
        <v>1924</v>
      </c>
      <c r="G4178" t="s">
        <v>110</v>
      </c>
      <c r="H4178" t="s">
        <v>2567</v>
      </c>
      <c r="I4178" t="s">
        <v>1854</v>
      </c>
      <c r="J4178" t="s">
        <v>1984</v>
      </c>
      <c r="K4178" t="s">
        <v>1960</v>
      </c>
      <c r="L4178" s="24">
        <v>44.2</v>
      </c>
      <c r="M4178" s="25">
        <f>+VLOOKUP(E4178, TC!A:D, 4, FALSE())</f>
        <v>1.0800499997601238</v>
      </c>
      <c r="N4178" s="24">
        <f t="shared" si="325"/>
        <v>47.738209989397475</v>
      </c>
      <c r="O4178" t="str">
        <f t="shared" si="326"/>
        <v>FACTURA</v>
      </c>
      <c r="P4178" t="str">
        <f t="shared" si="327"/>
        <v>2025</v>
      </c>
      <c r="Q4178" t="str">
        <f t="shared" si="328"/>
        <v>03</v>
      </c>
      <c r="R4178" t="str">
        <f>+IFERROR(VLOOKUP(I4178, Listado!A:B, 2, FALSE()), "COMERCIALIZADORA INTERNACIONAL CARIBBEAN EXOTICS S A")</f>
        <v>PEREZ MEJIA MARIA PAULINA</v>
      </c>
      <c r="S4178" s="25">
        <f>+VLOOKUP(E4178, TC!A:D, 2, FALSE())</f>
        <v>4168.82</v>
      </c>
      <c r="T4178" t="str">
        <f t="shared" si="329"/>
        <v>EUR</v>
      </c>
    </row>
    <row r="4179" spans="1:20" ht="18.75" hidden="1" customHeight="1" x14ac:dyDescent="0.25">
      <c r="A4179" t="s">
        <v>2406</v>
      </c>
      <c r="B4179" t="s">
        <v>5</v>
      </c>
      <c r="C4179" t="s">
        <v>1913</v>
      </c>
      <c r="D4179" s="24">
        <v>11384</v>
      </c>
      <c r="E4179" t="s">
        <v>1677</v>
      </c>
      <c r="F4179" t="s">
        <v>1924</v>
      </c>
      <c r="G4179" t="s">
        <v>110</v>
      </c>
      <c r="H4179" t="s">
        <v>2567</v>
      </c>
      <c r="I4179" t="s">
        <v>1854</v>
      </c>
      <c r="J4179" t="s">
        <v>1984</v>
      </c>
      <c r="K4179" t="s">
        <v>2305</v>
      </c>
      <c r="L4179" s="24">
        <v>1104.5999999999999</v>
      </c>
      <c r="M4179" s="25">
        <f>+VLOOKUP(E4179, TC!A:D, 4, FALSE())</f>
        <v>1.0800499997601238</v>
      </c>
      <c r="N4179" s="24">
        <f t="shared" si="325"/>
        <v>1193.0232297350326</v>
      </c>
      <c r="O4179" t="str">
        <f t="shared" si="326"/>
        <v>FACTURA</v>
      </c>
      <c r="P4179" t="str">
        <f t="shared" si="327"/>
        <v>2025</v>
      </c>
      <c r="Q4179" t="str">
        <f t="shared" si="328"/>
        <v>03</v>
      </c>
      <c r="R4179" t="str">
        <f>+IFERROR(VLOOKUP(I4179, Listado!A:B, 2, FALSE()), "COMERCIALIZADORA INTERNACIONAL CARIBBEAN EXOTICS S A")</f>
        <v>PEREZ MEJIA MARIA PAULINA</v>
      </c>
      <c r="S4179" s="25">
        <f>+VLOOKUP(E4179, TC!A:D, 2, FALSE())</f>
        <v>4168.82</v>
      </c>
      <c r="T4179" t="str">
        <f t="shared" si="329"/>
        <v>EUR</v>
      </c>
    </row>
    <row r="4180" spans="1:20" ht="18.75" hidden="1" customHeight="1" x14ac:dyDescent="0.25">
      <c r="A4180" t="s">
        <v>2406</v>
      </c>
      <c r="B4180" t="s">
        <v>5</v>
      </c>
      <c r="C4180" t="s">
        <v>1913</v>
      </c>
      <c r="D4180" s="24">
        <v>11385</v>
      </c>
      <c r="E4180" t="s">
        <v>1677</v>
      </c>
      <c r="F4180" t="s">
        <v>99</v>
      </c>
      <c r="G4180" t="s">
        <v>1914</v>
      </c>
      <c r="I4180" t="s">
        <v>1841</v>
      </c>
      <c r="J4180" t="s">
        <v>1915</v>
      </c>
      <c r="K4180" t="s">
        <v>2021</v>
      </c>
      <c r="L4180" s="24">
        <v>31320</v>
      </c>
      <c r="M4180" s="25">
        <f>+VLOOKUP(E4180, TC!A:D, 4, FALSE())</f>
        <v>1.0800499997601238</v>
      </c>
      <c r="N4180" s="24">
        <f t="shared" si="325"/>
        <v>31320</v>
      </c>
      <c r="O4180" t="str">
        <f t="shared" si="326"/>
        <v>FACTURA</v>
      </c>
      <c r="P4180" t="str">
        <f t="shared" si="327"/>
        <v>2025</v>
      </c>
      <c r="Q4180" t="str">
        <f t="shared" si="328"/>
        <v>03</v>
      </c>
      <c r="R4180" t="str">
        <f>+IFERROR(VLOOKUP(I4180, Listado!A:B, 2, FALSE()), "COMERCIALIZADORA INTERNACIONAL CARIBBEAN EXOTICS S A")</f>
        <v>LONDOÑO ECHEVERRI ALEJANDRA</v>
      </c>
      <c r="S4180" s="25">
        <f>+VLOOKUP(E4180, TC!A:D, 2, FALSE())</f>
        <v>4168.82</v>
      </c>
      <c r="T4180" t="str">
        <f t="shared" si="329"/>
        <v>COP</v>
      </c>
    </row>
    <row r="4181" spans="1:20" ht="18.75" hidden="1" customHeight="1" x14ac:dyDescent="0.25">
      <c r="A4181" t="s">
        <v>2406</v>
      </c>
      <c r="B4181" t="s">
        <v>5</v>
      </c>
      <c r="C4181" t="s">
        <v>1913</v>
      </c>
      <c r="D4181" s="24">
        <v>11385</v>
      </c>
      <c r="E4181" t="s">
        <v>1677</v>
      </c>
      <c r="F4181" t="s">
        <v>99</v>
      </c>
      <c r="G4181" t="s">
        <v>1914</v>
      </c>
      <c r="I4181" t="s">
        <v>1841</v>
      </c>
      <c r="J4181" t="s">
        <v>1915</v>
      </c>
      <c r="K4181" t="s">
        <v>2021</v>
      </c>
      <c r="L4181" s="24">
        <v>20520</v>
      </c>
      <c r="M4181" s="25">
        <f>+VLOOKUP(E4181, TC!A:D, 4, FALSE())</f>
        <v>1.0800499997601238</v>
      </c>
      <c r="N4181" s="24">
        <f t="shared" si="325"/>
        <v>20520</v>
      </c>
      <c r="O4181" t="str">
        <f t="shared" si="326"/>
        <v>FACTURA</v>
      </c>
      <c r="P4181" t="str">
        <f t="shared" si="327"/>
        <v>2025</v>
      </c>
      <c r="Q4181" t="str">
        <f t="shared" si="328"/>
        <v>03</v>
      </c>
      <c r="R4181" t="str">
        <f>+IFERROR(VLOOKUP(I4181, Listado!A:B, 2, FALSE()), "COMERCIALIZADORA INTERNACIONAL CARIBBEAN EXOTICS S A")</f>
        <v>LONDOÑO ECHEVERRI ALEJANDRA</v>
      </c>
      <c r="S4181" s="25">
        <f>+VLOOKUP(E4181, TC!A:D, 2, FALSE())</f>
        <v>4168.82</v>
      </c>
      <c r="T4181" t="str">
        <f t="shared" si="329"/>
        <v>COP</v>
      </c>
    </row>
    <row r="4182" spans="1:20" ht="18.75" hidden="1" customHeight="1" x14ac:dyDescent="0.25">
      <c r="A4182" t="s">
        <v>2406</v>
      </c>
      <c r="B4182" t="s">
        <v>5</v>
      </c>
      <c r="C4182" t="s">
        <v>1913</v>
      </c>
      <c r="D4182" s="24">
        <v>11385</v>
      </c>
      <c r="E4182" t="s">
        <v>1677</v>
      </c>
      <c r="F4182" t="s">
        <v>99</v>
      </c>
      <c r="G4182" t="s">
        <v>1914</v>
      </c>
      <c r="I4182" t="s">
        <v>1841</v>
      </c>
      <c r="J4182" t="s">
        <v>1915</v>
      </c>
      <c r="K4182" t="s">
        <v>2021</v>
      </c>
      <c r="L4182" s="24">
        <v>49140</v>
      </c>
      <c r="M4182" s="25">
        <f>+VLOOKUP(E4182, TC!A:D, 4, FALSE())</f>
        <v>1.0800499997601238</v>
      </c>
      <c r="N4182" s="24">
        <f t="shared" si="325"/>
        <v>49140</v>
      </c>
      <c r="O4182" t="str">
        <f t="shared" si="326"/>
        <v>FACTURA</v>
      </c>
      <c r="P4182" t="str">
        <f t="shared" si="327"/>
        <v>2025</v>
      </c>
      <c r="Q4182" t="str">
        <f t="shared" si="328"/>
        <v>03</v>
      </c>
      <c r="R4182" t="str">
        <f>+IFERROR(VLOOKUP(I4182, Listado!A:B, 2, FALSE()), "COMERCIALIZADORA INTERNACIONAL CARIBBEAN EXOTICS S A")</f>
        <v>LONDOÑO ECHEVERRI ALEJANDRA</v>
      </c>
      <c r="S4182" s="25">
        <f>+VLOOKUP(E4182, TC!A:D, 2, FALSE())</f>
        <v>4168.82</v>
      </c>
      <c r="T4182" t="str">
        <f t="shared" si="329"/>
        <v>COP</v>
      </c>
    </row>
    <row r="4183" spans="1:20" ht="18.75" hidden="1" customHeight="1" x14ac:dyDescent="0.25">
      <c r="A4183" t="s">
        <v>2406</v>
      </c>
      <c r="B4183" t="s">
        <v>5</v>
      </c>
      <c r="C4183" t="s">
        <v>1913</v>
      </c>
      <c r="D4183" s="24">
        <v>11385</v>
      </c>
      <c r="E4183" t="s">
        <v>1677</v>
      </c>
      <c r="F4183" t="s">
        <v>99</v>
      </c>
      <c r="G4183" t="s">
        <v>1914</v>
      </c>
      <c r="I4183" t="s">
        <v>1841</v>
      </c>
      <c r="J4183" t="s">
        <v>1915</v>
      </c>
      <c r="K4183" t="s">
        <v>2021</v>
      </c>
      <c r="L4183" s="24">
        <v>67140</v>
      </c>
      <c r="M4183" s="25">
        <f>+VLOOKUP(E4183, TC!A:D, 4, FALSE())</f>
        <v>1.0800499997601238</v>
      </c>
      <c r="N4183" s="24">
        <f t="shared" si="325"/>
        <v>67140</v>
      </c>
      <c r="O4183" t="str">
        <f t="shared" si="326"/>
        <v>FACTURA</v>
      </c>
      <c r="P4183" t="str">
        <f t="shared" si="327"/>
        <v>2025</v>
      </c>
      <c r="Q4183" t="str">
        <f t="shared" si="328"/>
        <v>03</v>
      </c>
      <c r="R4183" t="str">
        <f>+IFERROR(VLOOKUP(I4183, Listado!A:B, 2, FALSE()), "COMERCIALIZADORA INTERNACIONAL CARIBBEAN EXOTICS S A")</f>
        <v>LONDOÑO ECHEVERRI ALEJANDRA</v>
      </c>
      <c r="S4183" s="25">
        <f>+VLOOKUP(E4183, TC!A:D, 2, FALSE())</f>
        <v>4168.82</v>
      </c>
      <c r="T4183" t="str">
        <f t="shared" si="329"/>
        <v>COP</v>
      </c>
    </row>
    <row r="4184" spans="1:20" ht="18.75" hidden="1" customHeight="1" x14ac:dyDescent="0.25">
      <c r="A4184" t="s">
        <v>2406</v>
      </c>
      <c r="B4184" t="s">
        <v>5</v>
      </c>
      <c r="C4184" t="s">
        <v>1913</v>
      </c>
      <c r="D4184" s="24">
        <v>11385</v>
      </c>
      <c r="E4184" t="s">
        <v>1677</v>
      </c>
      <c r="F4184" t="s">
        <v>99</v>
      </c>
      <c r="G4184" t="s">
        <v>1914</v>
      </c>
      <c r="I4184" t="s">
        <v>1841</v>
      </c>
      <c r="J4184" t="s">
        <v>1915</v>
      </c>
      <c r="K4184" t="s">
        <v>2021</v>
      </c>
      <c r="L4184" s="24">
        <v>74700</v>
      </c>
      <c r="M4184" s="25">
        <f>+VLOOKUP(E4184, TC!A:D, 4, FALSE())</f>
        <v>1.0800499997601238</v>
      </c>
      <c r="N4184" s="24">
        <f t="shared" si="325"/>
        <v>74700</v>
      </c>
      <c r="O4184" t="str">
        <f t="shared" si="326"/>
        <v>FACTURA</v>
      </c>
      <c r="P4184" t="str">
        <f t="shared" si="327"/>
        <v>2025</v>
      </c>
      <c r="Q4184" t="str">
        <f t="shared" si="328"/>
        <v>03</v>
      </c>
      <c r="R4184" t="str">
        <f>+IFERROR(VLOOKUP(I4184, Listado!A:B, 2, FALSE()), "COMERCIALIZADORA INTERNACIONAL CARIBBEAN EXOTICS S A")</f>
        <v>LONDOÑO ECHEVERRI ALEJANDRA</v>
      </c>
      <c r="S4184" s="25">
        <f>+VLOOKUP(E4184, TC!A:D, 2, FALSE())</f>
        <v>4168.82</v>
      </c>
      <c r="T4184" t="str">
        <f t="shared" si="329"/>
        <v>COP</v>
      </c>
    </row>
    <row r="4185" spans="1:20" ht="18.75" hidden="1" customHeight="1" x14ac:dyDescent="0.25">
      <c r="A4185" t="s">
        <v>2406</v>
      </c>
      <c r="B4185" t="s">
        <v>5</v>
      </c>
      <c r="C4185" t="s">
        <v>1913</v>
      </c>
      <c r="D4185" s="24">
        <v>11385</v>
      </c>
      <c r="E4185" t="s">
        <v>1677</v>
      </c>
      <c r="F4185" t="s">
        <v>99</v>
      </c>
      <c r="G4185" t="s">
        <v>1914</v>
      </c>
      <c r="I4185" t="s">
        <v>1841</v>
      </c>
      <c r="J4185" t="s">
        <v>1915</v>
      </c>
      <c r="K4185" t="s">
        <v>2021</v>
      </c>
      <c r="L4185" s="24">
        <v>31500</v>
      </c>
      <c r="M4185" s="25">
        <f>+VLOOKUP(E4185, TC!A:D, 4, FALSE())</f>
        <v>1.0800499997601238</v>
      </c>
      <c r="N4185" s="24">
        <f t="shared" si="325"/>
        <v>31500</v>
      </c>
      <c r="O4185" t="str">
        <f t="shared" si="326"/>
        <v>FACTURA</v>
      </c>
      <c r="P4185" t="str">
        <f t="shared" si="327"/>
        <v>2025</v>
      </c>
      <c r="Q4185" t="str">
        <f t="shared" si="328"/>
        <v>03</v>
      </c>
      <c r="R4185" t="str">
        <f>+IFERROR(VLOOKUP(I4185, Listado!A:B, 2, FALSE()), "COMERCIALIZADORA INTERNACIONAL CARIBBEAN EXOTICS S A")</f>
        <v>LONDOÑO ECHEVERRI ALEJANDRA</v>
      </c>
      <c r="S4185" s="25">
        <f>+VLOOKUP(E4185, TC!A:D, 2, FALSE())</f>
        <v>4168.82</v>
      </c>
      <c r="T4185" t="str">
        <f t="shared" si="329"/>
        <v>COP</v>
      </c>
    </row>
    <row r="4186" spans="1:20" ht="18.75" hidden="1" customHeight="1" x14ac:dyDescent="0.25">
      <c r="A4186" t="s">
        <v>2406</v>
      </c>
      <c r="B4186" t="s">
        <v>5</v>
      </c>
      <c r="C4186" t="s">
        <v>1913</v>
      </c>
      <c r="D4186" s="24">
        <v>11385</v>
      </c>
      <c r="E4186" t="s">
        <v>1677</v>
      </c>
      <c r="F4186" t="s">
        <v>99</v>
      </c>
      <c r="G4186" t="s">
        <v>1914</v>
      </c>
      <c r="I4186" t="s">
        <v>1841</v>
      </c>
      <c r="J4186" t="s">
        <v>1915</v>
      </c>
      <c r="K4186" t="s">
        <v>2021</v>
      </c>
      <c r="L4186" s="24">
        <v>86040</v>
      </c>
      <c r="M4186" s="25">
        <f>+VLOOKUP(E4186, TC!A:D, 4, FALSE())</f>
        <v>1.0800499997601238</v>
      </c>
      <c r="N4186" s="24">
        <f t="shared" si="325"/>
        <v>86040</v>
      </c>
      <c r="O4186" t="str">
        <f t="shared" si="326"/>
        <v>FACTURA</v>
      </c>
      <c r="P4186" t="str">
        <f t="shared" si="327"/>
        <v>2025</v>
      </c>
      <c r="Q4186" t="str">
        <f t="shared" si="328"/>
        <v>03</v>
      </c>
      <c r="R4186" t="str">
        <f>+IFERROR(VLOOKUP(I4186, Listado!A:B, 2, FALSE()), "COMERCIALIZADORA INTERNACIONAL CARIBBEAN EXOTICS S A")</f>
        <v>LONDOÑO ECHEVERRI ALEJANDRA</v>
      </c>
      <c r="S4186" s="25">
        <f>+VLOOKUP(E4186, TC!A:D, 2, FALSE())</f>
        <v>4168.82</v>
      </c>
      <c r="T4186" t="str">
        <f t="shared" si="329"/>
        <v>COP</v>
      </c>
    </row>
    <row r="4187" spans="1:20" ht="18.75" hidden="1" customHeight="1" x14ac:dyDescent="0.25">
      <c r="A4187" t="s">
        <v>2406</v>
      </c>
      <c r="B4187" t="s">
        <v>5</v>
      </c>
      <c r="C4187" t="s">
        <v>1913</v>
      </c>
      <c r="D4187" s="24">
        <v>11385</v>
      </c>
      <c r="E4187" t="s">
        <v>1677</v>
      </c>
      <c r="F4187" t="s">
        <v>99</v>
      </c>
      <c r="G4187" t="s">
        <v>1914</v>
      </c>
      <c r="I4187" t="s">
        <v>1841</v>
      </c>
      <c r="J4187" t="s">
        <v>1915</v>
      </c>
      <c r="K4187" t="s">
        <v>2021</v>
      </c>
      <c r="L4187" s="24">
        <v>37620</v>
      </c>
      <c r="M4187" s="25">
        <f>+VLOOKUP(E4187, TC!A:D, 4, FALSE())</f>
        <v>1.0800499997601238</v>
      </c>
      <c r="N4187" s="24">
        <f t="shared" si="325"/>
        <v>37620</v>
      </c>
      <c r="O4187" t="str">
        <f t="shared" si="326"/>
        <v>FACTURA</v>
      </c>
      <c r="P4187" t="str">
        <f t="shared" si="327"/>
        <v>2025</v>
      </c>
      <c r="Q4187" t="str">
        <f t="shared" si="328"/>
        <v>03</v>
      </c>
      <c r="R4187" t="str">
        <f>+IFERROR(VLOOKUP(I4187, Listado!A:B, 2, FALSE()), "COMERCIALIZADORA INTERNACIONAL CARIBBEAN EXOTICS S A")</f>
        <v>LONDOÑO ECHEVERRI ALEJANDRA</v>
      </c>
      <c r="S4187" s="25">
        <f>+VLOOKUP(E4187, TC!A:D, 2, FALSE())</f>
        <v>4168.82</v>
      </c>
      <c r="T4187" t="str">
        <f t="shared" si="329"/>
        <v>COP</v>
      </c>
    </row>
    <row r="4188" spans="1:20" ht="18.75" hidden="1" customHeight="1" x14ac:dyDescent="0.25">
      <c r="A4188" t="s">
        <v>2406</v>
      </c>
      <c r="B4188" t="s">
        <v>5</v>
      </c>
      <c r="C4188" t="s">
        <v>1913</v>
      </c>
      <c r="D4188" s="24">
        <v>11385</v>
      </c>
      <c r="E4188" t="s">
        <v>1677</v>
      </c>
      <c r="F4188" t="s">
        <v>99</v>
      </c>
      <c r="G4188" t="s">
        <v>1914</v>
      </c>
      <c r="I4188" t="s">
        <v>1841</v>
      </c>
      <c r="J4188" t="s">
        <v>1915</v>
      </c>
      <c r="K4188" t="s">
        <v>2021</v>
      </c>
      <c r="L4188" s="24">
        <v>53280</v>
      </c>
      <c r="M4188" s="25">
        <f>+VLOOKUP(E4188, TC!A:D, 4, FALSE())</f>
        <v>1.0800499997601238</v>
      </c>
      <c r="N4188" s="24">
        <f t="shared" si="325"/>
        <v>53280</v>
      </c>
      <c r="O4188" t="str">
        <f t="shared" si="326"/>
        <v>FACTURA</v>
      </c>
      <c r="P4188" t="str">
        <f t="shared" si="327"/>
        <v>2025</v>
      </c>
      <c r="Q4188" t="str">
        <f t="shared" si="328"/>
        <v>03</v>
      </c>
      <c r="R4188" t="str">
        <f>+IFERROR(VLOOKUP(I4188, Listado!A:B, 2, FALSE()), "COMERCIALIZADORA INTERNACIONAL CARIBBEAN EXOTICS S A")</f>
        <v>LONDOÑO ECHEVERRI ALEJANDRA</v>
      </c>
      <c r="S4188" s="25">
        <f>+VLOOKUP(E4188, TC!A:D, 2, FALSE())</f>
        <v>4168.82</v>
      </c>
      <c r="T4188" t="str">
        <f t="shared" si="329"/>
        <v>COP</v>
      </c>
    </row>
    <row r="4189" spans="1:20" ht="18.75" hidden="1" customHeight="1" x14ac:dyDescent="0.25">
      <c r="A4189" t="s">
        <v>2406</v>
      </c>
      <c r="B4189" t="s">
        <v>5</v>
      </c>
      <c r="C4189" t="s">
        <v>1913</v>
      </c>
      <c r="D4189" s="24">
        <v>11385</v>
      </c>
      <c r="E4189" t="s">
        <v>1677</v>
      </c>
      <c r="F4189" t="s">
        <v>99</v>
      </c>
      <c r="G4189" t="s">
        <v>1914</v>
      </c>
      <c r="I4189" t="s">
        <v>1841</v>
      </c>
      <c r="J4189" t="s">
        <v>1915</v>
      </c>
      <c r="K4189" t="s">
        <v>2021</v>
      </c>
      <c r="L4189" s="24">
        <v>45720</v>
      </c>
      <c r="M4189" s="25">
        <f>+VLOOKUP(E4189, TC!A:D, 4, FALSE())</f>
        <v>1.0800499997601238</v>
      </c>
      <c r="N4189" s="24">
        <f t="shared" si="325"/>
        <v>45720</v>
      </c>
      <c r="O4189" t="str">
        <f t="shared" si="326"/>
        <v>FACTURA</v>
      </c>
      <c r="P4189" t="str">
        <f t="shared" si="327"/>
        <v>2025</v>
      </c>
      <c r="Q4189" t="str">
        <f t="shared" si="328"/>
        <v>03</v>
      </c>
      <c r="R4189" t="str">
        <f>+IFERROR(VLOOKUP(I4189, Listado!A:B, 2, FALSE()), "COMERCIALIZADORA INTERNACIONAL CARIBBEAN EXOTICS S A")</f>
        <v>LONDOÑO ECHEVERRI ALEJANDRA</v>
      </c>
      <c r="S4189" s="25">
        <f>+VLOOKUP(E4189, TC!A:D, 2, FALSE())</f>
        <v>4168.82</v>
      </c>
      <c r="T4189" t="str">
        <f t="shared" si="329"/>
        <v>COP</v>
      </c>
    </row>
    <row r="4190" spans="1:20" ht="18.75" hidden="1" customHeight="1" x14ac:dyDescent="0.25">
      <c r="A4190" t="s">
        <v>2406</v>
      </c>
      <c r="B4190" t="s">
        <v>5</v>
      </c>
      <c r="C4190" t="s">
        <v>1913</v>
      </c>
      <c r="D4190" s="24">
        <v>11385</v>
      </c>
      <c r="E4190" t="s">
        <v>1677</v>
      </c>
      <c r="F4190" t="s">
        <v>99</v>
      </c>
      <c r="G4190" t="s">
        <v>1914</v>
      </c>
      <c r="I4190" t="s">
        <v>1841</v>
      </c>
      <c r="J4190" t="s">
        <v>1915</v>
      </c>
      <c r="K4190" t="s">
        <v>2021</v>
      </c>
      <c r="L4190" s="24">
        <v>66780</v>
      </c>
      <c r="M4190" s="25">
        <f>+VLOOKUP(E4190, TC!A:D, 4, FALSE())</f>
        <v>1.0800499997601238</v>
      </c>
      <c r="N4190" s="24">
        <f t="shared" si="325"/>
        <v>66780</v>
      </c>
      <c r="O4190" t="str">
        <f t="shared" si="326"/>
        <v>FACTURA</v>
      </c>
      <c r="P4190" t="str">
        <f t="shared" si="327"/>
        <v>2025</v>
      </c>
      <c r="Q4190" t="str">
        <f t="shared" si="328"/>
        <v>03</v>
      </c>
      <c r="R4190" t="str">
        <f>+IFERROR(VLOOKUP(I4190, Listado!A:B, 2, FALSE()), "COMERCIALIZADORA INTERNACIONAL CARIBBEAN EXOTICS S A")</f>
        <v>LONDOÑO ECHEVERRI ALEJANDRA</v>
      </c>
      <c r="S4190" s="25">
        <f>+VLOOKUP(E4190, TC!A:D, 2, FALSE())</f>
        <v>4168.82</v>
      </c>
      <c r="T4190" t="str">
        <f t="shared" si="329"/>
        <v>COP</v>
      </c>
    </row>
    <row r="4191" spans="1:20" ht="18.75" hidden="1" customHeight="1" x14ac:dyDescent="0.25">
      <c r="A4191" t="s">
        <v>2406</v>
      </c>
      <c r="B4191" t="s">
        <v>5</v>
      </c>
      <c r="C4191" t="s">
        <v>1913</v>
      </c>
      <c r="D4191" s="24">
        <v>11385</v>
      </c>
      <c r="E4191" t="s">
        <v>1677</v>
      </c>
      <c r="F4191" t="s">
        <v>99</v>
      </c>
      <c r="G4191" t="s">
        <v>1914</v>
      </c>
      <c r="I4191" t="s">
        <v>1841</v>
      </c>
      <c r="J4191" t="s">
        <v>1915</v>
      </c>
      <c r="K4191" t="s">
        <v>2021</v>
      </c>
      <c r="L4191" s="24">
        <v>54180</v>
      </c>
      <c r="M4191" s="25">
        <f>+VLOOKUP(E4191, TC!A:D, 4, FALSE())</f>
        <v>1.0800499997601238</v>
      </c>
      <c r="N4191" s="24">
        <f t="shared" si="325"/>
        <v>54180</v>
      </c>
      <c r="O4191" t="str">
        <f t="shared" si="326"/>
        <v>FACTURA</v>
      </c>
      <c r="P4191" t="str">
        <f t="shared" si="327"/>
        <v>2025</v>
      </c>
      <c r="Q4191" t="str">
        <f t="shared" si="328"/>
        <v>03</v>
      </c>
      <c r="R4191" t="str">
        <f>+IFERROR(VLOOKUP(I4191, Listado!A:B, 2, FALSE()), "COMERCIALIZADORA INTERNACIONAL CARIBBEAN EXOTICS S A")</f>
        <v>LONDOÑO ECHEVERRI ALEJANDRA</v>
      </c>
      <c r="S4191" s="25">
        <f>+VLOOKUP(E4191, TC!A:D, 2, FALSE())</f>
        <v>4168.82</v>
      </c>
      <c r="T4191" t="str">
        <f t="shared" si="329"/>
        <v>COP</v>
      </c>
    </row>
    <row r="4192" spans="1:20" ht="18.75" hidden="1" customHeight="1" x14ac:dyDescent="0.25">
      <c r="A4192" t="s">
        <v>2406</v>
      </c>
      <c r="B4192" t="s">
        <v>5</v>
      </c>
      <c r="C4192" t="s">
        <v>1913</v>
      </c>
      <c r="D4192" s="24">
        <v>11385</v>
      </c>
      <c r="E4192" t="s">
        <v>1677</v>
      </c>
      <c r="F4192" t="s">
        <v>99</v>
      </c>
      <c r="G4192" t="s">
        <v>1914</v>
      </c>
      <c r="I4192" t="s">
        <v>1841</v>
      </c>
      <c r="J4192" t="s">
        <v>1915</v>
      </c>
      <c r="K4192" t="s">
        <v>2021</v>
      </c>
      <c r="L4192" s="24">
        <v>48060</v>
      </c>
      <c r="M4192" s="25">
        <f>+VLOOKUP(E4192, TC!A:D, 4, FALSE())</f>
        <v>1.0800499997601238</v>
      </c>
      <c r="N4192" s="24">
        <f t="shared" si="325"/>
        <v>48060</v>
      </c>
      <c r="O4192" t="str">
        <f t="shared" si="326"/>
        <v>FACTURA</v>
      </c>
      <c r="P4192" t="str">
        <f t="shared" si="327"/>
        <v>2025</v>
      </c>
      <c r="Q4192" t="str">
        <f t="shared" si="328"/>
        <v>03</v>
      </c>
      <c r="R4192" t="str">
        <f>+IFERROR(VLOOKUP(I4192, Listado!A:B, 2, FALSE()), "COMERCIALIZADORA INTERNACIONAL CARIBBEAN EXOTICS S A")</f>
        <v>LONDOÑO ECHEVERRI ALEJANDRA</v>
      </c>
      <c r="S4192" s="25">
        <f>+VLOOKUP(E4192, TC!A:D, 2, FALSE())</f>
        <v>4168.82</v>
      </c>
      <c r="T4192" t="str">
        <f t="shared" si="329"/>
        <v>COP</v>
      </c>
    </row>
    <row r="4193" spans="1:20" ht="18.75" hidden="1" customHeight="1" x14ac:dyDescent="0.25">
      <c r="A4193" t="s">
        <v>2406</v>
      </c>
      <c r="B4193" t="s">
        <v>5</v>
      </c>
      <c r="C4193" t="s">
        <v>1913</v>
      </c>
      <c r="D4193" s="24">
        <v>11385</v>
      </c>
      <c r="E4193" t="s">
        <v>1677</v>
      </c>
      <c r="F4193" t="s">
        <v>99</v>
      </c>
      <c r="G4193" t="s">
        <v>1914</v>
      </c>
      <c r="I4193" t="s">
        <v>1841</v>
      </c>
      <c r="J4193" t="s">
        <v>1915</v>
      </c>
      <c r="K4193" t="s">
        <v>2021</v>
      </c>
      <c r="L4193" s="24">
        <v>50580</v>
      </c>
      <c r="M4193" s="25">
        <f>+VLOOKUP(E4193, TC!A:D, 4, FALSE())</f>
        <v>1.0800499997601238</v>
      </c>
      <c r="N4193" s="24">
        <f t="shared" si="325"/>
        <v>50580</v>
      </c>
      <c r="O4193" t="str">
        <f t="shared" si="326"/>
        <v>FACTURA</v>
      </c>
      <c r="P4193" t="str">
        <f t="shared" si="327"/>
        <v>2025</v>
      </c>
      <c r="Q4193" t="str">
        <f t="shared" si="328"/>
        <v>03</v>
      </c>
      <c r="R4193" t="str">
        <f>+IFERROR(VLOOKUP(I4193, Listado!A:B, 2, FALSE()), "COMERCIALIZADORA INTERNACIONAL CARIBBEAN EXOTICS S A")</f>
        <v>LONDOÑO ECHEVERRI ALEJANDRA</v>
      </c>
      <c r="S4193" s="25">
        <f>+VLOOKUP(E4193, TC!A:D, 2, FALSE())</f>
        <v>4168.82</v>
      </c>
      <c r="T4193" t="str">
        <f t="shared" si="329"/>
        <v>COP</v>
      </c>
    </row>
    <row r="4194" spans="1:20" ht="18.75" hidden="1" customHeight="1" x14ac:dyDescent="0.25">
      <c r="A4194" t="s">
        <v>2406</v>
      </c>
      <c r="B4194" t="s">
        <v>5</v>
      </c>
      <c r="C4194" t="s">
        <v>1913</v>
      </c>
      <c r="D4194" s="24">
        <v>11385</v>
      </c>
      <c r="E4194" t="s">
        <v>1677</v>
      </c>
      <c r="F4194" t="s">
        <v>99</v>
      </c>
      <c r="G4194" t="s">
        <v>1914</v>
      </c>
      <c r="I4194" t="s">
        <v>1841</v>
      </c>
      <c r="J4194" t="s">
        <v>1915</v>
      </c>
      <c r="K4194" t="s">
        <v>2021</v>
      </c>
      <c r="L4194" s="24">
        <v>36900</v>
      </c>
      <c r="M4194" s="25">
        <f>+VLOOKUP(E4194, TC!A:D, 4, FALSE())</f>
        <v>1.0800499997601238</v>
      </c>
      <c r="N4194" s="24">
        <f t="shared" si="325"/>
        <v>36900</v>
      </c>
      <c r="O4194" t="str">
        <f t="shared" si="326"/>
        <v>FACTURA</v>
      </c>
      <c r="P4194" t="str">
        <f t="shared" si="327"/>
        <v>2025</v>
      </c>
      <c r="Q4194" t="str">
        <f t="shared" si="328"/>
        <v>03</v>
      </c>
      <c r="R4194" t="str">
        <f>+IFERROR(VLOOKUP(I4194, Listado!A:B, 2, FALSE()), "COMERCIALIZADORA INTERNACIONAL CARIBBEAN EXOTICS S A")</f>
        <v>LONDOÑO ECHEVERRI ALEJANDRA</v>
      </c>
      <c r="S4194" s="25">
        <f>+VLOOKUP(E4194, TC!A:D, 2, FALSE())</f>
        <v>4168.82</v>
      </c>
      <c r="T4194" t="str">
        <f t="shared" si="329"/>
        <v>COP</v>
      </c>
    </row>
    <row r="4195" spans="1:20" ht="18.75" hidden="1" customHeight="1" x14ac:dyDescent="0.25">
      <c r="A4195" t="s">
        <v>2406</v>
      </c>
      <c r="B4195" t="s">
        <v>5</v>
      </c>
      <c r="C4195" t="s">
        <v>1913</v>
      </c>
      <c r="D4195" s="24">
        <v>11385</v>
      </c>
      <c r="E4195" t="s">
        <v>1677</v>
      </c>
      <c r="F4195" t="s">
        <v>99</v>
      </c>
      <c r="G4195" t="s">
        <v>1914</v>
      </c>
      <c r="I4195" t="s">
        <v>1841</v>
      </c>
      <c r="J4195" t="s">
        <v>1915</v>
      </c>
      <c r="K4195" t="s">
        <v>2021</v>
      </c>
      <c r="L4195" s="24">
        <v>34920</v>
      </c>
      <c r="M4195" s="25">
        <f>+VLOOKUP(E4195, TC!A:D, 4, FALSE())</f>
        <v>1.0800499997601238</v>
      </c>
      <c r="N4195" s="24">
        <f t="shared" si="325"/>
        <v>34920</v>
      </c>
      <c r="O4195" t="str">
        <f t="shared" si="326"/>
        <v>FACTURA</v>
      </c>
      <c r="P4195" t="str">
        <f t="shared" si="327"/>
        <v>2025</v>
      </c>
      <c r="Q4195" t="str">
        <f t="shared" si="328"/>
        <v>03</v>
      </c>
      <c r="R4195" t="str">
        <f>+IFERROR(VLOOKUP(I4195, Listado!A:B, 2, FALSE()), "COMERCIALIZADORA INTERNACIONAL CARIBBEAN EXOTICS S A")</f>
        <v>LONDOÑO ECHEVERRI ALEJANDRA</v>
      </c>
      <c r="S4195" s="25">
        <f>+VLOOKUP(E4195, TC!A:D, 2, FALSE())</f>
        <v>4168.82</v>
      </c>
      <c r="T4195" t="str">
        <f t="shared" si="329"/>
        <v>COP</v>
      </c>
    </row>
    <row r="4196" spans="1:20" ht="18.75" hidden="1" customHeight="1" x14ac:dyDescent="0.25">
      <c r="A4196" t="s">
        <v>2406</v>
      </c>
      <c r="B4196" t="s">
        <v>5</v>
      </c>
      <c r="C4196" t="s">
        <v>1913</v>
      </c>
      <c r="D4196" s="24">
        <v>11385</v>
      </c>
      <c r="E4196" t="s">
        <v>1677</v>
      </c>
      <c r="F4196" t="s">
        <v>99</v>
      </c>
      <c r="G4196" t="s">
        <v>1914</v>
      </c>
      <c r="I4196" t="s">
        <v>1841</v>
      </c>
      <c r="J4196" t="s">
        <v>1915</v>
      </c>
      <c r="K4196" t="s">
        <v>2021</v>
      </c>
      <c r="L4196" s="24">
        <v>20160</v>
      </c>
      <c r="M4196" s="25">
        <f>+VLOOKUP(E4196, TC!A:D, 4, FALSE())</f>
        <v>1.0800499997601238</v>
      </c>
      <c r="N4196" s="24">
        <f t="shared" si="325"/>
        <v>20160</v>
      </c>
      <c r="O4196" t="str">
        <f t="shared" si="326"/>
        <v>FACTURA</v>
      </c>
      <c r="P4196" t="str">
        <f t="shared" si="327"/>
        <v>2025</v>
      </c>
      <c r="Q4196" t="str">
        <f t="shared" si="328"/>
        <v>03</v>
      </c>
      <c r="R4196" t="str">
        <f>+IFERROR(VLOOKUP(I4196, Listado!A:B, 2, FALSE()), "COMERCIALIZADORA INTERNACIONAL CARIBBEAN EXOTICS S A")</f>
        <v>LONDOÑO ECHEVERRI ALEJANDRA</v>
      </c>
      <c r="S4196" s="25">
        <f>+VLOOKUP(E4196, TC!A:D, 2, FALSE())</f>
        <v>4168.82</v>
      </c>
      <c r="T4196" t="str">
        <f t="shared" si="329"/>
        <v>COP</v>
      </c>
    </row>
    <row r="4197" spans="1:20" ht="18.75" hidden="1" customHeight="1" x14ac:dyDescent="0.25">
      <c r="A4197" t="s">
        <v>2406</v>
      </c>
      <c r="B4197" t="s">
        <v>5</v>
      </c>
      <c r="C4197" t="s">
        <v>1913</v>
      </c>
      <c r="D4197" s="24">
        <v>11385</v>
      </c>
      <c r="E4197" t="s">
        <v>1677</v>
      </c>
      <c r="F4197" t="s">
        <v>99</v>
      </c>
      <c r="G4197" t="s">
        <v>1914</v>
      </c>
      <c r="I4197" t="s">
        <v>1841</v>
      </c>
      <c r="J4197" t="s">
        <v>1915</v>
      </c>
      <c r="K4197" t="s">
        <v>2021</v>
      </c>
      <c r="L4197" s="24">
        <v>32400</v>
      </c>
      <c r="M4197" s="25">
        <f>+VLOOKUP(E4197, TC!A:D, 4, FALSE())</f>
        <v>1.0800499997601238</v>
      </c>
      <c r="N4197" s="24">
        <f t="shared" si="325"/>
        <v>32400</v>
      </c>
      <c r="O4197" t="str">
        <f t="shared" si="326"/>
        <v>FACTURA</v>
      </c>
      <c r="P4197" t="str">
        <f t="shared" si="327"/>
        <v>2025</v>
      </c>
      <c r="Q4197" t="str">
        <f t="shared" si="328"/>
        <v>03</v>
      </c>
      <c r="R4197" t="str">
        <f>+IFERROR(VLOOKUP(I4197, Listado!A:B, 2, FALSE()), "COMERCIALIZADORA INTERNACIONAL CARIBBEAN EXOTICS S A")</f>
        <v>LONDOÑO ECHEVERRI ALEJANDRA</v>
      </c>
      <c r="S4197" s="25">
        <f>+VLOOKUP(E4197, TC!A:D, 2, FALSE())</f>
        <v>4168.82</v>
      </c>
      <c r="T4197" t="str">
        <f t="shared" si="329"/>
        <v>COP</v>
      </c>
    </row>
    <row r="4198" spans="1:20" ht="18.75" hidden="1" customHeight="1" x14ac:dyDescent="0.25">
      <c r="A4198" t="s">
        <v>2406</v>
      </c>
      <c r="B4198" t="s">
        <v>5</v>
      </c>
      <c r="C4198" t="s">
        <v>1913</v>
      </c>
      <c r="D4198" s="24">
        <v>11385</v>
      </c>
      <c r="E4198" t="s">
        <v>1677</v>
      </c>
      <c r="F4198" t="s">
        <v>99</v>
      </c>
      <c r="G4198" t="s">
        <v>1914</v>
      </c>
      <c r="I4198" t="s">
        <v>1841</v>
      </c>
      <c r="J4198" t="s">
        <v>1915</v>
      </c>
      <c r="K4198" t="s">
        <v>2021</v>
      </c>
      <c r="L4198" s="24">
        <v>41220</v>
      </c>
      <c r="M4198" s="25">
        <f>+VLOOKUP(E4198, TC!A:D, 4, FALSE())</f>
        <v>1.0800499997601238</v>
      </c>
      <c r="N4198" s="24">
        <f t="shared" si="325"/>
        <v>41220</v>
      </c>
      <c r="O4198" t="str">
        <f t="shared" si="326"/>
        <v>FACTURA</v>
      </c>
      <c r="P4198" t="str">
        <f t="shared" si="327"/>
        <v>2025</v>
      </c>
      <c r="Q4198" t="str">
        <f t="shared" si="328"/>
        <v>03</v>
      </c>
      <c r="R4198" t="str">
        <f>+IFERROR(VLOOKUP(I4198, Listado!A:B, 2, FALSE()), "COMERCIALIZADORA INTERNACIONAL CARIBBEAN EXOTICS S A")</f>
        <v>LONDOÑO ECHEVERRI ALEJANDRA</v>
      </c>
      <c r="S4198" s="25">
        <f>+VLOOKUP(E4198, TC!A:D, 2, FALSE())</f>
        <v>4168.82</v>
      </c>
      <c r="T4198" t="str">
        <f t="shared" si="329"/>
        <v>COP</v>
      </c>
    </row>
    <row r="4199" spans="1:20" ht="18.75" hidden="1" customHeight="1" x14ac:dyDescent="0.25">
      <c r="A4199" t="s">
        <v>2406</v>
      </c>
      <c r="B4199" t="s">
        <v>5</v>
      </c>
      <c r="C4199" t="s">
        <v>1913</v>
      </c>
      <c r="D4199" s="24">
        <v>11385</v>
      </c>
      <c r="E4199" t="s">
        <v>1677</v>
      </c>
      <c r="F4199" t="s">
        <v>99</v>
      </c>
      <c r="G4199" t="s">
        <v>1914</v>
      </c>
      <c r="I4199" t="s">
        <v>1841</v>
      </c>
      <c r="J4199" t="s">
        <v>1915</v>
      </c>
      <c r="K4199" t="s">
        <v>2021</v>
      </c>
      <c r="L4199" s="24">
        <v>4860</v>
      </c>
      <c r="M4199" s="25">
        <f>+VLOOKUP(E4199, TC!A:D, 4, FALSE())</f>
        <v>1.0800499997601238</v>
      </c>
      <c r="N4199" s="24">
        <f t="shared" si="325"/>
        <v>4860</v>
      </c>
      <c r="O4199" t="str">
        <f t="shared" si="326"/>
        <v>FACTURA</v>
      </c>
      <c r="P4199" t="str">
        <f t="shared" si="327"/>
        <v>2025</v>
      </c>
      <c r="Q4199" t="str">
        <f t="shared" si="328"/>
        <v>03</v>
      </c>
      <c r="R4199" t="str">
        <f>+IFERROR(VLOOKUP(I4199, Listado!A:B, 2, FALSE()), "COMERCIALIZADORA INTERNACIONAL CARIBBEAN EXOTICS S A")</f>
        <v>LONDOÑO ECHEVERRI ALEJANDRA</v>
      </c>
      <c r="S4199" s="25">
        <f>+VLOOKUP(E4199, TC!A:D, 2, FALSE())</f>
        <v>4168.82</v>
      </c>
      <c r="T4199" t="str">
        <f t="shared" si="329"/>
        <v>COP</v>
      </c>
    </row>
    <row r="4200" spans="1:20" ht="18.75" hidden="1" customHeight="1" x14ac:dyDescent="0.25">
      <c r="A4200" t="s">
        <v>2406</v>
      </c>
      <c r="B4200" t="s">
        <v>5</v>
      </c>
      <c r="C4200" t="s">
        <v>1913</v>
      </c>
      <c r="D4200" s="24">
        <v>11385</v>
      </c>
      <c r="E4200" t="s">
        <v>1677</v>
      </c>
      <c r="F4200" t="s">
        <v>99</v>
      </c>
      <c r="G4200" t="s">
        <v>1914</v>
      </c>
      <c r="I4200" t="s">
        <v>1841</v>
      </c>
      <c r="J4200" t="s">
        <v>1915</v>
      </c>
      <c r="K4200" t="s">
        <v>2021</v>
      </c>
      <c r="L4200" s="24">
        <v>32760</v>
      </c>
      <c r="M4200" s="25">
        <f>+VLOOKUP(E4200, TC!A:D, 4, FALSE())</f>
        <v>1.0800499997601238</v>
      </c>
      <c r="N4200" s="24">
        <f t="shared" si="325"/>
        <v>32760</v>
      </c>
      <c r="O4200" t="str">
        <f t="shared" si="326"/>
        <v>FACTURA</v>
      </c>
      <c r="P4200" t="str">
        <f t="shared" si="327"/>
        <v>2025</v>
      </c>
      <c r="Q4200" t="str">
        <f t="shared" si="328"/>
        <v>03</v>
      </c>
      <c r="R4200" t="str">
        <f>+IFERROR(VLOOKUP(I4200, Listado!A:B, 2, FALSE()), "COMERCIALIZADORA INTERNACIONAL CARIBBEAN EXOTICS S A")</f>
        <v>LONDOÑO ECHEVERRI ALEJANDRA</v>
      </c>
      <c r="S4200" s="25">
        <f>+VLOOKUP(E4200, TC!A:D, 2, FALSE())</f>
        <v>4168.82</v>
      </c>
      <c r="T4200" t="str">
        <f t="shared" si="329"/>
        <v>COP</v>
      </c>
    </row>
    <row r="4201" spans="1:20" ht="18.75" hidden="1" customHeight="1" x14ac:dyDescent="0.25">
      <c r="A4201" t="s">
        <v>2406</v>
      </c>
      <c r="B4201" t="s">
        <v>5</v>
      </c>
      <c r="C4201" t="s">
        <v>1913</v>
      </c>
      <c r="D4201" s="24">
        <v>11385</v>
      </c>
      <c r="E4201" t="s">
        <v>1677</v>
      </c>
      <c r="F4201" t="s">
        <v>99</v>
      </c>
      <c r="G4201" t="s">
        <v>1914</v>
      </c>
      <c r="I4201" t="s">
        <v>1841</v>
      </c>
      <c r="J4201" t="s">
        <v>1915</v>
      </c>
      <c r="K4201" t="s">
        <v>2021</v>
      </c>
      <c r="L4201" s="24">
        <v>28980</v>
      </c>
      <c r="M4201" s="25">
        <f>+VLOOKUP(E4201, TC!A:D, 4, FALSE())</f>
        <v>1.0800499997601238</v>
      </c>
      <c r="N4201" s="24">
        <f t="shared" si="325"/>
        <v>28980</v>
      </c>
      <c r="O4201" t="str">
        <f t="shared" si="326"/>
        <v>FACTURA</v>
      </c>
      <c r="P4201" t="str">
        <f t="shared" si="327"/>
        <v>2025</v>
      </c>
      <c r="Q4201" t="str">
        <f t="shared" si="328"/>
        <v>03</v>
      </c>
      <c r="R4201" t="str">
        <f>+IFERROR(VLOOKUP(I4201, Listado!A:B, 2, FALSE()), "COMERCIALIZADORA INTERNACIONAL CARIBBEAN EXOTICS S A")</f>
        <v>LONDOÑO ECHEVERRI ALEJANDRA</v>
      </c>
      <c r="S4201" s="25">
        <f>+VLOOKUP(E4201, TC!A:D, 2, FALSE())</f>
        <v>4168.82</v>
      </c>
      <c r="T4201" t="str">
        <f t="shared" si="329"/>
        <v>COP</v>
      </c>
    </row>
    <row r="4202" spans="1:20" ht="18.75" hidden="1" customHeight="1" x14ac:dyDescent="0.25">
      <c r="A4202" t="s">
        <v>2406</v>
      </c>
      <c r="B4202" t="s">
        <v>5</v>
      </c>
      <c r="C4202" t="s">
        <v>1913</v>
      </c>
      <c r="D4202" s="24">
        <v>11385</v>
      </c>
      <c r="E4202" t="s">
        <v>1677</v>
      </c>
      <c r="F4202" t="s">
        <v>99</v>
      </c>
      <c r="G4202" t="s">
        <v>1914</v>
      </c>
      <c r="I4202" t="s">
        <v>1841</v>
      </c>
      <c r="J4202" t="s">
        <v>1915</v>
      </c>
      <c r="K4202" t="s">
        <v>2021</v>
      </c>
      <c r="L4202" s="24">
        <v>25020</v>
      </c>
      <c r="M4202" s="25">
        <f>+VLOOKUP(E4202, TC!A:D, 4, FALSE())</f>
        <v>1.0800499997601238</v>
      </c>
      <c r="N4202" s="24">
        <f t="shared" si="325"/>
        <v>25020</v>
      </c>
      <c r="O4202" t="str">
        <f t="shared" si="326"/>
        <v>FACTURA</v>
      </c>
      <c r="P4202" t="str">
        <f t="shared" si="327"/>
        <v>2025</v>
      </c>
      <c r="Q4202" t="str">
        <f t="shared" si="328"/>
        <v>03</v>
      </c>
      <c r="R4202" t="str">
        <f>+IFERROR(VLOOKUP(I4202, Listado!A:B, 2, FALSE()), "COMERCIALIZADORA INTERNACIONAL CARIBBEAN EXOTICS S A")</f>
        <v>LONDOÑO ECHEVERRI ALEJANDRA</v>
      </c>
      <c r="S4202" s="25">
        <f>+VLOOKUP(E4202, TC!A:D, 2, FALSE())</f>
        <v>4168.82</v>
      </c>
      <c r="T4202" t="str">
        <f t="shared" si="329"/>
        <v>COP</v>
      </c>
    </row>
    <row r="4203" spans="1:20" ht="18.75" hidden="1" customHeight="1" x14ac:dyDescent="0.25">
      <c r="A4203" t="s">
        <v>2406</v>
      </c>
      <c r="B4203" t="s">
        <v>5</v>
      </c>
      <c r="C4203" t="s">
        <v>1913</v>
      </c>
      <c r="D4203" s="24">
        <v>11385</v>
      </c>
      <c r="E4203" t="s">
        <v>1677</v>
      </c>
      <c r="F4203" t="s">
        <v>99</v>
      </c>
      <c r="G4203" t="s">
        <v>1914</v>
      </c>
      <c r="I4203" t="s">
        <v>1841</v>
      </c>
      <c r="J4203" t="s">
        <v>1915</v>
      </c>
      <c r="K4203" t="s">
        <v>2021</v>
      </c>
      <c r="L4203" s="24">
        <v>22680</v>
      </c>
      <c r="M4203" s="25">
        <f>+VLOOKUP(E4203, TC!A:D, 4, FALSE())</f>
        <v>1.0800499997601238</v>
      </c>
      <c r="N4203" s="24">
        <f t="shared" si="325"/>
        <v>22680</v>
      </c>
      <c r="O4203" t="str">
        <f t="shared" si="326"/>
        <v>FACTURA</v>
      </c>
      <c r="P4203" t="str">
        <f t="shared" si="327"/>
        <v>2025</v>
      </c>
      <c r="Q4203" t="str">
        <f t="shared" si="328"/>
        <v>03</v>
      </c>
      <c r="R4203" t="str">
        <f>+IFERROR(VLOOKUP(I4203, Listado!A:B, 2, FALSE()), "COMERCIALIZADORA INTERNACIONAL CARIBBEAN EXOTICS S A")</f>
        <v>LONDOÑO ECHEVERRI ALEJANDRA</v>
      </c>
      <c r="S4203" s="25">
        <f>+VLOOKUP(E4203, TC!A:D, 2, FALSE())</f>
        <v>4168.82</v>
      </c>
      <c r="T4203" t="str">
        <f t="shared" si="329"/>
        <v>COP</v>
      </c>
    </row>
    <row r="4204" spans="1:20" ht="18.75" hidden="1" customHeight="1" x14ac:dyDescent="0.25">
      <c r="A4204" t="s">
        <v>2406</v>
      </c>
      <c r="B4204" t="s">
        <v>5</v>
      </c>
      <c r="C4204" t="s">
        <v>1913</v>
      </c>
      <c r="D4204" s="24">
        <v>11385</v>
      </c>
      <c r="E4204" t="s">
        <v>1677</v>
      </c>
      <c r="F4204" t="s">
        <v>99</v>
      </c>
      <c r="G4204" t="s">
        <v>1914</v>
      </c>
      <c r="I4204" t="s">
        <v>1841</v>
      </c>
      <c r="J4204" t="s">
        <v>1915</v>
      </c>
      <c r="K4204" t="s">
        <v>2021</v>
      </c>
      <c r="L4204" s="24">
        <v>25020</v>
      </c>
      <c r="M4204" s="25">
        <f>+VLOOKUP(E4204, TC!A:D, 4, FALSE())</f>
        <v>1.0800499997601238</v>
      </c>
      <c r="N4204" s="24">
        <f t="shared" si="325"/>
        <v>25020</v>
      </c>
      <c r="O4204" t="str">
        <f t="shared" si="326"/>
        <v>FACTURA</v>
      </c>
      <c r="P4204" t="str">
        <f t="shared" si="327"/>
        <v>2025</v>
      </c>
      <c r="Q4204" t="str">
        <f t="shared" si="328"/>
        <v>03</v>
      </c>
      <c r="R4204" t="str">
        <f>+IFERROR(VLOOKUP(I4204, Listado!A:B, 2, FALSE()), "COMERCIALIZADORA INTERNACIONAL CARIBBEAN EXOTICS S A")</f>
        <v>LONDOÑO ECHEVERRI ALEJANDRA</v>
      </c>
      <c r="S4204" s="25">
        <f>+VLOOKUP(E4204, TC!A:D, 2, FALSE())</f>
        <v>4168.82</v>
      </c>
      <c r="T4204" t="str">
        <f t="shared" si="329"/>
        <v>COP</v>
      </c>
    </row>
    <row r="4205" spans="1:20" ht="18.75" hidden="1" customHeight="1" x14ac:dyDescent="0.25">
      <c r="A4205" t="s">
        <v>2406</v>
      </c>
      <c r="B4205" t="s">
        <v>5</v>
      </c>
      <c r="C4205" t="s">
        <v>1913</v>
      </c>
      <c r="D4205" s="24">
        <v>11385</v>
      </c>
      <c r="E4205" t="s">
        <v>1677</v>
      </c>
      <c r="F4205" t="s">
        <v>99</v>
      </c>
      <c r="G4205" t="s">
        <v>1914</v>
      </c>
      <c r="I4205" t="s">
        <v>1841</v>
      </c>
      <c r="J4205" t="s">
        <v>1915</v>
      </c>
      <c r="K4205" t="s">
        <v>2021</v>
      </c>
      <c r="L4205" s="24">
        <v>21780</v>
      </c>
      <c r="M4205" s="25">
        <f>+VLOOKUP(E4205, TC!A:D, 4, FALSE())</f>
        <v>1.0800499997601238</v>
      </c>
      <c r="N4205" s="24">
        <f t="shared" si="325"/>
        <v>21780</v>
      </c>
      <c r="O4205" t="str">
        <f t="shared" si="326"/>
        <v>FACTURA</v>
      </c>
      <c r="P4205" t="str">
        <f t="shared" si="327"/>
        <v>2025</v>
      </c>
      <c r="Q4205" t="str">
        <f t="shared" si="328"/>
        <v>03</v>
      </c>
      <c r="R4205" t="str">
        <f>+IFERROR(VLOOKUP(I4205, Listado!A:B, 2, FALSE()), "COMERCIALIZADORA INTERNACIONAL CARIBBEAN EXOTICS S A")</f>
        <v>LONDOÑO ECHEVERRI ALEJANDRA</v>
      </c>
      <c r="S4205" s="25">
        <f>+VLOOKUP(E4205, TC!A:D, 2, FALSE())</f>
        <v>4168.82</v>
      </c>
      <c r="T4205" t="str">
        <f t="shared" si="329"/>
        <v>COP</v>
      </c>
    </row>
    <row r="4206" spans="1:20" ht="18.75" hidden="1" customHeight="1" x14ac:dyDescent="0.25">
      <c r="A4206" t="s">
        <v>2406</v>
      </c>
      <c r="B4206" t="s">
        <v>5</v>
      </c>
      <c r="C4206" t="s">
        <v>1913</v>
      </c>
      <c r="D4206" s="24">
        <v>11385</v>
      </c>
      <c r="E4206" t="s">
        <v>1677</v>
      </c>
      <c r="F4206" t="s">
        <v>99</v>
      </c>
      <c r="G4206" t="s">
        <v>1914</v>
      </c>
      <c r="I4206" t="s">
        <v>1841</v>
      </c>
      <c r="J4206" t="s">
        <v>1915</v>
      </c>
      <c r="K4206" t="s">
        <v>2021</v>
      </c>
      <c r="L4206" s="24">
        <v>11340</v>
      </c>
      <c r="M4206" s="25">
        <f>+VLOOKUP(E4206, TC!A:D, 4, FALSE())</f>
        <v>1.0800499997601238</v>
      </c>
      <c r="N4206" s="24">
        <f t="shared" si="325"/>
        <v>11340</v>
      </c>
      <c r="O4206" t="str">
        <f t="shared" si="326"/>
        <v>FACTURA</v>
      </c>
      <c r="P4206" t="str">
        <f t="shared" si="327"/>
        <v>2025</v>
      </c>
      <c r="Q4206" t="str">
        <f t="shared" si="328"/>
        <v>03</v>
      </c>
      <c r="R4206" t="str">
        <f>+IFERROR(VLOOKUP(I4206, Listado!A:B, 2, FALSE()), "COMERCIALIZADORA INTERNACIONAL CARIBBEAN EXOTICS S A")</f>
        <v>LONDOÑO ECHEVERRI ALEJANDRA</v>
      </c>
      <c r="S4206" s="25">
        <f>+VLOOKUP(E4206, TC!A:D, 2, FALSE())</f>
        <v>4168.82</v>
      </c>
      <c r="T4206" t="str">
        <f t="shared" si="329"/>
        <v>COP</v>
      </c>
    </row>
    <row r="4207" spans="1:20" ht="18.75" hidden="1" customHeight="1" x14ac:dyDescent="0.25">
      <c r="A4207" t="s">
        <v>2406</v>
      </c>
      <c r="B4207" t="s">
        <v>5</v>
      </c>
      <c r="C4207" t="s">
        <v>1913</v>
      </c>
      <c r="D4207" s="24">
        <v>11386</v>
      </c>
      <c r="E4207" t="s">
        <v>1677</v>
      </c>
      <c r="F4207" t="s">
        <v>1924</v>
      </c>
      <c r="G4207" t="s">
        <v>108</v>
      </c>
      <c r="H4207" t="s">
        <v>2568</v>
      </c>
      <c r="I4207" t="s">
        <v>1871</v>
      </c>
      <c r="J4207" t="s">
        <v>1919</v>
      </c>
      <c r="K4207" t="s">
        <v>1959</v>
      </c>
      <c r="L4207" s="24">
        <v>300</v>
      </c>
      <c r="M4207" s="25">
        <f>+VLOOKUP(E4207, TC!A:D, 4, FALSE())</f>
        <v>1.0800499997601238</v>
      </c>
      <c r="N4207" s="24">
        <f t="shared" si="325"/>
        <v>324.01499992803713</v>
      </c>
      <c r="O4207" t="str">
        <f t="shared" si="326"/>
        <v>FACTURA</v>
      </c>
      <c r="P4207" t="str">
        <f t="shared" si="327"/>
        <v>2025</v>
      </c>
      <c r="Q4207" t="str">
        <f t="shared" si="328"/>
        <v>03</v>
      </c>
      <c r="R4207" t="str">
        <f>+IFERROR(VLOOKUP(I4207, Listado!A:B, 2, FALSE()), "COMERCIALIZADORA INTERNACIONAL CARIBBEAN EXOTICS S A")</f>
        <v>PIEDRAHITA PEREZ MARIANA</v>
      </c>
      <c r="S4207" s="25">
        <f>+VLOOKUP(E4207, TC!A:D, 2, FALSE())</f>
        <v>4168.82</v>
      </c>
      <c r="T4207" t="str">
        <f t="shared" si="329"/>
        <v>EUR</v>
      </c>
    </row>
    <row r="4208" spans="1:20" ht="18.75" hidden="1" customHeight="1" x14ac:dyDescent="0.25">
      <c r="A4208" t="s">
        <v>2406</v>
      </c>
      <c r="B4208" t="s">
        <v>5</v>
      </c>
      <c r="C4208" t="s">
        <v>1913</v>
      </c>
      <c r="D4208" s="24">
        <v>11386</v>
      </c>
      <c r="E4208" t="s">
        <v>1677</v>
      </c>
      <c r="F4208" t="s">
        <v>1924</v>
      </c>
      <c r="G4208" t="s">
        <v>108</v>
      </c>
      <c r="H4208" t="s">
        <v>2568</v>
      </c>
      <c r="I4208" t="s">
        <v>1871</v>
      </c>
      <c r="J4208" t="s">
        <v>1919</v>
      </c>
      <c r="K4208" t="s">
        <v>1960</v>
      </c>
      <c r="L4208" s="24">
        <v>1.2</v>
      </c>
      <c r="M4208" s="25">
        <f>+VLOOKUP(E4208, TC!A:D, 4, FALSE())</f>
        <v>1.0800499997601238</v>
      </c>
      <c r="N4208" s="24">
        <f t="shared" si="325"/>
        <v>1.2960599997121485</v>
      </c>
      <c r="O4208" t="str">
        <f t="shared" si="326"/>
        <v>FACTURA</v>
      </c>
      <c r="P4208" t="str">
        <f t="shared" si="327"/>
        <v>2025</v>
      </c>
      <c r="Q4208" t="str">
        <f t="shared" si="328"/>
        <v>03</v>
      </c>
      <c r="R4208" t="str">
        <f>+IFERROR(VLOOKUP(I4208, Listado!A:B, 2, FALSE()), "COMERCIALIZADORA INTERNACIONAL CARIBBEAN EXOTICS S A")</f>
        <v>PIEDRAHITA PEREZ MARIANA</v>
      </c>
      <c r="S4208" s="25">
        <f>+VLOOKUP(E4208, TC!A:D, 2, FALSE())</f>
        <v>4168.82</v>
      </c>
      <c r="T4208" t="str">
        <f t="shared" si="329"/>
        <v>EUR</v>
      </c>
    </row>
    <row r="4209" spans="1:20" ht="18.75" hidden="1" customHeight="1" x14ac:dyDescent="0.25">
      <c r="A4209" t="s">
        <v>2406</v>
      </c>
      <c r="B4209" t="s">
        <v>5</v>
      </c>
      <c r="C4209" t="s">
        <v>1913</v>
      </c>
      <c r="D4209" s="24">
        <v>11386</v>
      </c>
      <c r="E4209" t="s">
        <v>1677</v>
      </c>
      <c r="F4209" t="s">
        <v>1924</v>
      </c>
      <c r="G4209" t="s">
        <v>108</v>
      </c>
      <c r="H4209" t="s">
        <v>2568</v>
      </c>
      <c r="I4209" t="s">
        <v>1871</v>
      </c>
      <c r="J4209" t="s">
        <v>1919</v>
      </c>
      <c r="K4209" t="s">
        <v>1964</v>
      </c>
      <c r="L4209" s="24">
        <v>1978.8</v>
      </c>
      <c r="M4209" s="25">
        <f>+VLOOKUP(E4209, TC!A:D, 4, FALSE())</f>
        <v>1.0800499997601238</v>
      </c>
      <c r="N4209" s="24">
        <f t="shared" si="325"/>
        <v>2137.202939525333</v>
      </c>
      <c r="O4209" t="str">
        <f t="shared" si="326"/>
        <v>FACTURA</v>
      </c>
      <c r="P4209" t="str">
        <f t="shared" si="327"/>
        <v>2025</v>
      </c>
      <c r="Q4209" t="str">
        <f t="shared" si="328"/>
        <v>03</v>
      </c>
      <c r="R4209" t="str">
        <f>+IFERROR(VLOOKUP(I4209, Listado!A:B, 2, FALSE()), "COMERCIALIZADORA INTERNACIONAL CARIBBEAN EXOTICS S A")</f>
        <v>PIEDRAHITA PEREZ MARIANA</v>
      </c>
      <c r="S4209" s="25">
        <f>+VLOOKUP(E4209, TC!A:D, 2, FALSE())</f>
        <v>4168.82</v>
      </c>
      <c r="T4209" t="str">
        <f t="shared" si="329"/>
        <v>EUR</v>
      </c>
    </row>
    <row r="4210" spans="1:20" ht="18.75" hidden="1" customHeight="1" x14ac:dyDescent="0.25">
      <c r="A4210" t="s">
        <v>2406</v>
      </c>
      <c r="B4210" t="s">
        <v>5</v>
      </c>
      <c r="C4210" t="s">
        <v>1913</v>
      </c>
      <c r="D4210" s="24">
        <v>11387</v>
      </c>
      <c r="E4210" t="s">
        <v>1677</v>
      </c>
      <c r="F4210" t="s">
        <v>128</v>
      </c>
      <c r="G4210" t="s">
        <v>110</v>
      </c>
      <c r="H4210" t="s">
        <v>2569</v>
      </c>
      <c r="I4210" t="s">
        <v>1850</v>
      </c>
      <c r="J4210" t="s">
        <v>1919</v>
      </c>
      <c r="K4210" t="s">
        <v>31</v>
      </c>
      <c r="L4210" s="24">
        <v>28560</v>
      </c>
      <c r="M4210" s="25">
        <f>+VLOOKUP(E4210, TC!A:D, 4, FALSE())</f>
        <v>1.0800499997601238</v>
      </c>
      <c r="N4210" s="24">
        <f t="shared" si="325"/>
        <v>28560</v>
      </c>
      <c r="O4210" t="str">
        <f t="shared" si="326"/>
        <v>FACTURA</v>
      </c>
      <c r="P4210" t="str">
        <f t="shared" si="327"/>
        <v>2025</v>
      </c>
      <c r="Q4210" t="str">
        <f t="shared" si="328"/>
        <v>03</v>
      </c>
      <c r="R4210" t="str">
        <f>+IFERROR(VLOOKUP(I4210, Listado!A:B, 2, FALSE()), "COMERCIALIZADORA INTERNACIONAL CARIBBEAN EXOTICS S A")</f>
        <v>PEREZ MEJIA MARIA PAULINA</v>
      </c>
      <c r="S4210" s="25">
        <f>+VLOOKUP(E4210, TC!A:D, 2, FALSE())</f>
        <v>4168.82</v>
      </c>
      <c r="T4210" t="str">
        <f t="shared" si="329"/>
        <v>USD</v>
      </c>
    </row>
    <row r="4211" spans="1:20" ht="18.75" hidden="1" customHeight="1" x14ac:dyDescent="0.25">
      <c r="A4211" t="s">
        <v>2406</v>
      </c>
      <c r="B4211" t="s">
        <v>5</v>
      </c>
      <c r="C4211" t="s">
        <v>1913</v>
      </c>
      <c r="D4211" s="24">
        <v>11388</v>
      </c>
      <c r="E4211" t="s">
        <v>1677</v>
      </c>
      <c r="F4211" t="s">
        <v>1924</v>
      </c>
      <c r="G4211" t="s">
        <v>108</v>
      </c>
      <c r="H4211" t="s">
        <v>2570</v>
      </c>
      <c r="I4211" t="s">
        <v>1860</v>
      </c>
      <c r="J4211" t="s">
        <v>1926</v>
      </c>
      <c r="K4211" t="s">
        <v>68</v>
      </c>
      <c r="L4211" s="24">
        <v>2844.8</v>
      </c>
      <c r="M4211" s="25">
        <f>+VLOOKUP(E4211, TC!A:D, 4, FALSE())</f>
        <v>1.0800499997601238</v>
      </c>
      <c r="N4211" s="24">
        <f t="shared" si="325"/>
        <v>3072.5262393176004</v>
      </c>
      <c r="O4211" t="str">
        <f t="shared" si="326"/>
        <v>FACTURA</v>
      </c>
      <c r="P4211" t="str">
        <f t="shared" si="327"/>
        <v>2025</v>
      </c>
      <c r="Q4211" t="str">
        <f t="shared" si="328"/>
        <v>03</v>
      </c>
      <c r="R4211" t="str">
        <f>+IFERROR(VLOOKUP(I4211, Listado!A:B, 2, FALSE()), "COMERCIALIZADORA INTERNACIONAL CARIBBEAN EXOTICS S A")</f>
        <v>PIEDRAHITA PEREZ MARIANA</v>
      </c>
      <c r="S4211" s="25">
        <f>+VLOOKUP(E4211, TC!A:D, 2, FALSE())</f>
        <v>4168.82</v>
      </c>
      <c r="T4211" t="str">
        <f t="shared" si="329"/>
        <v>EUR</v>
      </c>
    </row>
    <row r="4212" spans="1:20" ht="18.75" hidden="1" customHeight="1" x14ac:dyDescent="0.25">
      <c r="A4212" t="s">
        <v>2406</v>
      </c>
      <c r="B4212" t="s">
        <v>5</v>
      </c>
      <c r="C4212" t="s">
        <v>1913</v>
      </c>
      <c r="D4212" s="24">
        <v>11388</v>
      </c>
      <c r="E4212" t="s">
        <v>1677</v>
      </c>
      <c r="F4212" t="s">
        <v>1924</v>
      </c>
      <c r="G4212" t="s">
        <v>108</v>
      </c>
      <c r="H4212" t="s">
        <v>2570</v>
      </c>
      <c r="I4212" t="s">
        <v>1860</v>
      </c>
      <c r="J4212" t="s">
        <v>1926</v>
      </c>
      <c r="K4212" t="s">
        <v>1959</v>
      </c>
      <c r="L4212" s="24">
        <v>300</v>
      </c>
      <c r="M4212" s="25">
        <f>+VLOOKUP(E4212, TC!A:D, 4, FALSE())</f>
        <v>1.0800499997601238</v>
      </c>
      <c r="N4212" s="24">
        <f t="shared" si="325"/>
        <v>324.01499992803713</v>
      </c>
      <c r="O4212" t="str">
        <f t="shared" si="326"/>
        <v>FACTURA</v>
      </c>
      <c r="P4212" t="str">
        <f t="shared" si="327"/>
        <v>2025</v>
      </c>
      <c r="Q4212" t="str">
        <f t="shared" si="328"/>
        <v>03</v>
      </c>
      <c r="R4212" t="str">
        <f>+IFERROR(VLOOKUP(I4212, Listado!A:B, 2, FALSE()), "COMERCIALIZADORA INTERNACIONAL CARIBBEAN EXOTICS S A")</f>
        <v>PIEDRAHITA PEREZ MARIANA</v>
      </c>
      <c r="S4212" s="25">
        <f>+VLOOKUP(E4212, TC!A:D, 2, FALSE())</f>
        <v>4168.82</v>
      </c>
      <c r="T4212" t="str">
        <f t="shared" si="329"/>
        <v>EUR</v>
      </c>
    </row>
    <row r="4213" spans="1:20" ht="18.75" hidden="1" customHeight="1" x14ac:dyDescent="0.25">
      <c r="A4213" t="s">
        <v>2406</v>
      </c>
      <c r="B4213" t="s">
        <v>5</v>
      </c>
      <c r="C4213" t="s">
        <v>1913</v>
      </c>
      <c r="D4213" s="24">
        <v>11388</v>
      </c>
      <c r="E4213" t="s">
        <v>1677</v>
      </c>
      <c r="F4213" t="s">
        <v>1924</v>
      </c>
      <c r="G4213" t="s">
        <v>108</v>
      </c>
      <c r="H4213" t="s">
        <v>2570</v>
      </c>
      <c r="I4213" t="s">
        <v>1860</v>
      </c>
      <c r="J4213" t="s">
        <v>1926</v>
      </c>
      <c r="K4213" t="s">
        <v>1960</v>
      </c>
      <c r="L4213" s="24">
        <v>151.19999999999999</v>
      </c>
      <c r="M4213" s="25">
        <f>+VLOOKUP(E4213, TC!A:D, 4, FALSE())</f>
        <v>1.0800499997601238</v>
      </c>
      <c r="N4213" s="24">
        <f t="shared" si="325"/>
        <v>163.30355996373072</v>
      </c>
      <c r="O4213" t="str">
        <f t="shared" si="326"/>
        <v>FACTURA</v>
      </c>
      <c r="P4213" t="str">
        <f t="shared" si="327"/>
        <v>2025</v>
      </c>
      <c r="Q4213" t="str">
        <f t="shared" si="328"/>
        <v>03</v>
      </c>
      <c r="R4213" t="str">
        <f>+IFERROR(VLOOKUP(I4213, Listado!A:B, 2, FALSE()), "COMERCIALIZADORA INTERNACIONAL CARIBBEAN EXOTICS S A")</f>
        <v>PIEDRAHITA PEREZ MARIANA</v>
      </c>
      <c r="S4213" s="25">
        <f>+VLOOKUP(E4213, TC!A:D, 2, FALSE())</f>
        <v>4168.82</v>
      </c>
      <c r="T4213" t="str">
        <f t="shared" si="329"/>
        <v>EUR</v>
      </c>
    </row>
    <row r="4214" spans="1:20" ht="18.75" hidden="1" customHeight="1" x14ac:dyDescent="0.25">
      <c r="A4214" t="s">
        <v>2406</v>
      </c>
      <c r="B4214" t="s">
        <v>5</v>
      </c>
      <c r="C4214" t="s">
        <v>1913</v>
      </c>
      <c r="D4214" s="24">
        <v>11389</v>
      </c>
      <c r="E4214" t="s">
        <v>1677</v>
      </c>
      <c r="F4214" t="s">
        <v>1924</v>
      </c>
      <c r="G4214" t="s">
        <v>110</v>
      </c>
      <c r="H4214" t="s">
        <v>2570</v>
      </c>
      <c r="I4214" t="s">
        <v>1868</v>
      </c>
      <c r="J4214" t="s">
        <v>1966</v>
      </c>
      <c r="K4214" t="s">
        <v>21</v>
      </c>
      <c r="L4214" s="24">
        <v>2678.4</v>
      </c>
      <c r="M4214" s="25">
        <f>+VLOOKUP(E4214, TC!A:D, 4, FALSE())</f>
        <v>1.0800499997601238</v>
      </c>
      <c r="N4214" s="24">
        <f t="shared" si="325"/>
        <v>2892.8059193575159</v>
      </c>
      <c r="O4214" t="str">
        <f t="shared" si="326"/>
        <v>FACTURA</v>
      </c>
      <c r="P4214" t="str">
        <f t="shared" si="327"/>
        <v>2025</v>
      </c>
      <c r="Q4214" t="str">
        <f t="shared" si="328"/>
        <v>03</v>
      </c>
      <c r="R4214" t="str">
        <f>+IFERROR(VLOOKUP(I4214, Listado!A:B, 2, FALSE()), "COMERCIALIZADORA INTERNACIONAL CARIBBEAN EXOTICS S A")</f>
        <v>PEREZ MEJIA MARIA PAULINA</v>
      </c>
      <c r="S4214" s="25">
        <f>+VLOOKUP(E4214, TC!A:D, 2, FALSE())</f>
        <v>4168.82</v>
      </c>
      <c r="T4214" t="str">
        <f t="shared" si="329"/>
        <v>EUR</v>
      </c>
    </row>
    <row r="4215" spans="1:20" ht="18.75" hidden="1" customHeight="1" x14ac:dyDescent="0.25">
      <c r="A4215" t="s">
        <v>2406</v>
      </c>
      <c r="B4215" t="s">
        <v>5</v>
      </c>
      <c r="C4215" t="s">
        <v>1913</v>
      </c>
      <c r="D4215" s="24">
        <v>11389</v>
      </c>
      <c r="E4215" t="s">
        <v>1677</v>
      </c>
      <c r="F4215" t="s">
        <v>1924</v>
      </c>
      <c r="G4215" t="s">
        <v>110</v>
      </c>
      <c r="H4215" t="s">
        <v>2570</v>
      </c>
      <c r="I4215" t="s">
        <v>1868</v>
      </c>
      <c r="J4215" t="s">
        <v>1966</v>
      </c>
      <c r="K4215" t="s">
        <v>1959</v>
      </c>
      <c r="L4215" s="24">
        <v>300</v>
      </c>
      <c r="M4215" s="25">
        <f>+VLOOKUP(E4215, TC!A:D, 4, FALSE())</f>
        <v>1.0800499997601238</v>
      </c>
      <c r="N4215" s="24">
        <f t="shared" si="325"/>
        <v>324.01499992803713</v>
      </c>
      <c r="O4215" t="str">
        <f t="shared" si="326"/>
        <v>FACTURA</v>
      </c>
      <c r="P4215" t="str">
        <f t="shared" si="327"/>
        <v>2025</v>
      </c>
      <c r="Q4215" t="str">
        <f t="shared" si="328"/>
        <v>03</v>
      </c>
      <c r="R4215" t="str">
        <f>+IFERROR(VLOOKUP(I4215, Listado!A:B, 2, FALSE()), "COMERCIALIZADORA INTERNACIONAL CARIBBEAN EXOTICS S A")</f>
        <v>PEREZ MEJIA MARIA PAULINA</v>
      </c>
      <c r="S4215" s="25">
        <f>+VLOOKUP(E4215, TC!A:D, 2, FALSE())</f>
        <v>4168.82</v>
      </c>
      <c r="T4215" t="str">
        <f t="shared" si="329"/>
        <v>EUR</v>
      </c>
    </row>
    <row r="4216" spans="1:20" ht="18.75" hidden="1" customHeight="1" x14ac:dyDescent="0.25">
      <c r="A4216" t="s">
        <v>2406</v>
      </c>
      <c r="B4216" t="s">
        <v>5</v>
      </c>
      <c r="C4216" t="s">
        <v>1913</v>
      </c>
      <c r="D4216" s="24">
        <v>11389</v>
      </c>
      <c r="E4216" t="s">
        <v>1677</v>
      </c>
      <c r="F4216" t="s">
        <v>1924</v>
      </c>
      <c r="G4216" t="s">
        <v>110</v>
      </c>
      <c r="H4216" t="s">
        <v>2570</v>
      </c>
      <c r="I4216" t="s">
        <v>1868</v>
      </c>
      <c r="J4216" t="s">
        <v>1966</v>
      </c>
      <c r="K4216" t="s">
        <v>1960</v>
      </c>
      <c r="L4216" s="24">
        <v>61.6</v>
      </c>
      <c r="M4216" s="25">
        <f>+VLOOKUP(E4216, TC!A:D, 4, FALSE())</f>
        <v>1.0800499997601238</v>
      </c>
      <c r="N4216" s="24">
        <f t="shared" si="325"/>
        <v>66.531079985223627</v>
      </c>
      <c r="O4216" t="str">
        <f t="shared" si="326"/>
        <v>FACTURA</v>
      </c>
      <c r="P4216" t="str">
        <f t="shared" si="327"/>
        <v>2025</v>
      </c>
      <c r="Q4216" t="str">
        <f t="shared" si="328"/>
        <v>03</v>
      </c>
      <c r="R4216" t="str">
        <f>+IFERROR(VLOOKUP(I4216, Listado!A:B, 2, FALSE()), "COMERCIALIZADORA INTERNACIONAL CARIBBEAN EXOTICS S A")</f>
        <v>PEREZ MEJIA MARIA PAULINA</v>
      </c>
      <c r="S4216" s="25">
        <f>+VLOOKUP(E4216, TC!A:D, 2, FALSE())</f>
        <v>4168.82</v>
      </c>
      <c r="T4216" t="str">
        <f t="shared" si="329"/>
        <v>EUR</v>
      </c>
    </row>
    <row r="4217" spans="1:20" ht="18.75" hidden="1" customHeight="1" x14ac:dyDescent="0.25">
      <c r="A4217" t="s">
        <v>2406</v>
      </c>
      <c r="B4217" t="s">
        <v>5</v>
      </c>
      <c r="C4217" t="s">
        <v>1913</v>
      </c>
      <c r="D4217" s="24">
        <v>11390</v>
      </c>
      <c r="E4217" t="s">
        <v>1677</v>
      </c>
      <c r="F4217" t="s">
        <v>128</v>
      </c>
      <c r="G4217" t="s">
        <v>110</v>
      </c>
      <c r="H4217" t="s">
        <v>2571</v>
      </c>
      <c r="I4217" t="s">
        <v>1850</v>
      </c>
      <c r="J4217" t="s">
        <v>1919</v>
      </c>
      <c r="K4217" t="s">
        <v>2040</v>
      </c>
      <c r="L4217" s="24">
        <v>2148</v>
      </c>
      <c r="M4217" s="25">
        <f>+VLOOKUP(E4217, TC!A:D, 4, FALSE())</f>
        <v>1.0800499997601238</v>
      </c>
      <c r="N4217" s="24">
        <f t="shared" si="325"/>
        <v>2148</v>
      </c>
      <c r="O4217" t="str">
        <f t="shared" si="326"/>
        <v>FACTURA</v>
      </c>
      <c r="P4217" t="str">
        <f t="shared" si="327"/>
        <v>2025</v>
      </c>
      <c r="Q4217" t="str">
        <f t="shared" si="328"/>
        <v>03</v>
      </c>
      <c r="R4217" t="str">
        <f>+IFERROR(VLOOKUP(I4217, Listado!A:B, 2, FALSE()), "COMERCIALIZADORA INTERNACIONAL CARIBBEAN EXOTICS S A")</f>
        <v>PEREZ MEJIA MARIA PAULINA</v>
      </c>
      <c r="S4217" s="25">
        <f>+VLOOKUP(E4217, TC!A:D, 2, FALSE())</f>
        <v>4168.82</v>
      </c>
      <c r="T4217" t="str">
        <f t="shared" si="329"/>
        <v>USD</v>
      </c>
    </row>
    <row r="4218" spans="1:20" ht="18.75" hidden="1" customHeight="1" x14ac:dyDescent="0.25">
      <c r="A4218" t="s">
        <v>2406</v>
      </c>
      <c r="B4218" t="s">
        <v>5</v>
      </c>
      <c r="C4218" t="s">
        <v>1913</v>
      </c>
      <c r="D4218" s="24">
        <v>11390</v>
      </c>
      <c r="E4218" t="s">
        <v>1677</v>
      </c>
      <c r="F4218" t="s">
        <v>128</v>
      </c>
      <c r="G4218" t="s">
        <v>110</v>
      </c>
      <c r="H4218" t="s">
        <v>2571</v>
      </c>
      <c r="I4218" t="s">
        <v>1850</v>
      </c>
      <c r="J4218" t="s">
        <v>1919</v>
      </c>
      <c r="K4218" t="s">
        <v>31</v>
      </c>
      <c r="L4218" s="24">
        <v>34272</v>
      </c>
      <c r="M4218" s="25">
        <f>+VLOOKUP(E4218, TC!A:D, 4, FALSE())</f>
        <v>1.0800499997601238</v>
      </c>
      <c r="N4218" s="24">
        <f t="shared" si="325"/>
        <v>34272</v>
      </c>
      <c r="O4218" t="str">
        <f t="shared" si="326"/>
        <v>FACTURA</v>
      </c>
      <c r="P4218" t="str">
        <f t="shared" si="327"/>
        <v>2025</v>
      </c>
      <c r="Q4218" t="str">
        <f t="shared" si="328"/>
        <v>03</v>
      </c>
      <c r="R4218" t="str">
        <f>+IFERROR(VLOOKUP(I4218, Listado!A:B, 2, FALSE()), "COMERCIALIZADORA INTERNACIONAL CARIBBEAN EXOTICS S A")</f>
        <v>PEREZ MEJIA MARIA PAULINA</v>
      </c>
      <c r="S4218" s="25">
        <f>+VLOOKUP(E4218, TC!A:D, 2, FALSE())</f>
        <v>4168.82</v>
      </c>
      <c r="T4218" t="str">
        <f t="shared" si="329"/>
        <v>USD</v>
      </c>
    </row>
    <row r="4219" spans="1:20" ht="18.75" hidden="1" customHeight="1" x14ac:dyDescent="0.25">
      <c r="A4219" t="s">
        <v>2406</v>
      </c>
      <c r="B4219" t="s">
        <v>5</v>
      </c>
      <c r="C4219" t="s">
        <v>1913</v>
      </c>
      <c r="D4219" s="24">
        <v>11391</v>
      </c>
      <c r="E4219" t="s">
        <v>1677</v>
      </c>
      <c r="F4219" t="s">
        <v>99</v>
      </c>
      <c r="G4219" t="s">
        <v>1914</v>
      </c>
      <c r="I4219" t="s">
        <v>1841</v>
      </c>
      <c r="J4219" t="s">
        <v>1915</v>
      </c>
      <c r="K4219" t="s">
        <v>2022</v>
      </c>
      <c r="L4219" s="24">
        <v>109680</v>
      </c>
      <c r="M4219" s="25">
        <f>+VLOOKUP(E4219, TC!A:D, 4, FALSE())</f>
        <v>1.0800499997601238</v>
      </c>
      <c r="N4219" s="24">
        <f t="shared" si="325"/>
        <v>109680</v>
      </c>
      <c r="O4219" t="str">
        <f t="shared" si="326"/>
        <v>FACTURA</v>
      </c>
      <c r="P4219" t="str">
        <f t="shared" si="327"/>
        <v>2025</v>
      </c>
      <c r="Q4219" t="str">
        <f t="shared" si="328"/>
        <v>03</v>
      </c>
      <c r="R4219" t="str">
        <f>+IFERROR(VLOOKUP(I4219, Listado!A:B, 2, FALSE()), "COMERCIALIZADORA INTERNACIONAL CARIBBEAN EXOTICS S A")</f>
        <v>LONDOÑO ECHEVERRI ALEJANDRA</v>
      </c>
      <c r="S4219" s="25">
        <f>+VLOOKUP(E4219, TC!A:D, 2, FALSE())</f>
        <v>4168.82</v>
      </c>
      <c r="T4219" t="str">
        <f t="shared" si="329"/>
        <v>COP</v>
      </c>
    </row>
    <row r="4220" spans="1:20" ht="18.75" hidden="1" customHeight="1" x14ac:dyDescent="0.25">
      <c r="A4220" t="s">
        <v>2406</v>
      </c>
      <c r="B4220" t="s">
        <v>5</v>
      </c>
      <c r="C4220" t="s">
        <v>1913</v>
      </c>
      <c r="D4220" s="24">
        <v>11392</v>
      </c>
      <c r="E4220" t="s">
        <v>1677</v>
      </c>
      <c r="F4220" t="s">
        <v>99</v>
      </c>
      <c r="G4220" t="s">
        <v>1914</v>
      </c>
      <c r="I4220" t="s">
        <v>1840</v>
      </c>
      <c r="J4220" t="s">
        <v>1915</v>
      </c>
      <c r="K4220" t="s">
        <v>2021</v>
      </c>
      <c r="L4220" s="24">
        <v>22500</v>
      </c>
      <c r="M4220" s="25">
        <f>+VLOOKUP(E4220, TC!A:D, 4, FALSE())</f>
        <v>1.0800499997601238</v>
      </c>
      <c r="N4220" s="24">
        <f t="shared" si="325"/>
        <v>22500</v>
      </c>
      <c r="O4220" t="str">
        <f t="shared" si="326"/>
        <v>FACTURA</v>
      </c>
      <c r="P4220" t="str">
        <f t="shared" si="327"/>
        <v>2025</v>
      </c>
      <c r="Q4220" t="str">
        <f t="shared" si="328"/>
        <v>03</v>
      </c>
      <c r="R4220" t="str">
        <f>+IFERROR(VLOOKUP(I4220, Listado!A:B, 2, FALSE()), "COMERCIALIZADORA INTERNACIONAL CARIBBEAN EXOTICS S A")</f>
        <v>LONDOÑO ECHEVERRI ALEJANDRA</v>
      </c>
      <c r="S4220" s="25">
        <f>+VLOOKUP(E4220, TC!A:D, 2, FALSE())</f>
        <v>4168.82</v>
      </c>
      <c r="T4220" t="str">
        <f t="shared" si="329"/>
        <v>COP</v>
      </c>
    </row>
    <row r="4221" spans="1:20" ht="18.75" hidden="1" customHeight="1" x14ac:dyDescent="0.25">
      <c r="A4221" t="s">
        <v>2406</v>
      </c>
      <c r="B4221" t="s">
        <v>5</v>
      </c>
      <c r="C4221" t="s">
        <v>1913</v>
      </c>
      <c r="D4221" s="24">
        <v>11393</v>
      </c>
      <c r="E4221" t="s">
        <v>1677</v>
      </c>
      <c r="F4221" t="s">
        <v>99</v>
      </c>
      <c r="G4221" t="s">
        <v>1914</v>
      </c>
      <c r="I4221" t="s">
        <v>1840</v>
      </c>
      <c r="J4221" t="s">
        <v>1915</v>
      </c>
      <c r="K4221" t="s">
        <v>2022</v>
      </c>
      <c r="L4221" s="24">
        <v>22500</v>
      </c>
      <c r="M4221" s="25">
        <f>+VLOOKUP(E4221, TC!A:D, 4, FALSE())</f>
        <v>1.0800499997601238</v>
      </c>
      <c r="N4221" s="24">
        <f t="shared" si="325"/>
        <v>22500</v>
      </c>
      <c r="O4221" t="str">
        <f t="shared" si="326"/>
        <v>FACTURA</v>
      </c>
      <c r="P4221" t="str">
        <f t="shared" si="327"/>
        <v>2025</v>
      </c>
      <c r="Q4221" t="str">
        <f t="shared" si="328"/>
        <v>03</v>
      </c>
      <c r="R4221" t="str">
        <f>+IFERROR(VLOOKUP(I4221, Listado!A:B, 2, FALSE()), "COMERCIALIZADORA INTERNACIONAL CARIBBEAN EXOTICS S A")</f>
        <v>LONDOÑO ECHEVERRI ALEJANDRA</v>
      </c>
      <c r="S4221" s="25">
        <f>+VLOOKUP(E4221, TC!A:D, 2, FALSE())</f>
        <v>4168.82</v>
      </c>
      <c r="T4221" t="str">
        <f t="shared" si="329"/>
        <v>COP</v>
      </c>
    </row>
    <row r="4222" spans="1:20" ht="18.75" hidden="1" customHeight="1" x14ac:dyDescent="0.25">
      <c r="A4222" t="s">
        <v>2406</v>
      </c>
      <c r="B4222" t="s">
        <v>1923</v>
      </c>
      <c r="C4222" t="s">
        <v>1913</v>
      </c>
      <c r="D4222" s="24">
        <v>5848</v>
      </c>
      <c r="E4222" t="s">
        <v>1678</v>
      </c>
      <c r="F4222" t="s">
        <v>99</v>
      </c>
      <c r="G4222" t="s">
        <v>113</v>
      </c>
      <c r="H4222" t="s">
        <v>2024</v>
      </c>
      <c r="I4222" t="s">
        <v>2472</v>
      </c>
      <c r="J4222" t="s">
        <v>1915</v>
      </c>
      <c r="K4222" t="s">
        <v>2025</v>
      </c>
      <c r="L4222" s="24">
        <v>2680800</v>
      </c>
      <c r="M4222" s="25">
        <f>+VLOOKUP(E4222, TC!A:D, 4, FALSE())</f>
        <v>1.0781999980521724</v>
      </c>
      <c r="N4222" s="24">
        <f t="shared" si="325"/>
        <v>2680800</v>
      </c>
      <c r="O4222" t="str">
        <f t="shared" si="326"/>
        <v>FACTURA</v>
      </c>
      <c r="P4222" t="str">
        <f t="shared" si="327"/>
        <v>2025</v>
      </c>
      <c r="Q4222" t="str">
        <f t="shared" si="328"/>
        <v>03</v>
      </c>
      <c r="R4222" t="str">
        <f>+IFERROR(VLOOKUP(I4222, Listado!A:B, 2, FALSE()), "COMERCIALIZADORA INTERNACIONAL CARIBBEAN EXOTICS S A")</f>
        <v>COMERCIALIZADORA INTERNACIONAL CARIBBEAN EXOTICS S A</v>
      </c>
      <c r="S4222" s="25">
        <f>+VLOOKUP(E4222, TC!A:D, 2, FALSE())</f>
        <v>4107.1400000000003</v>
      </c>
      <c r="T4222" t="str">
        <f t="shared" si="329"/>
        <v>COP</v>
      </c>
    </row>
    <row r="4223" spans="1:20" ht="18.75" hidden="1" customHeight="1" x14ac:dyDescent="0.25">
      <c r="A4223" t="s">
        <v>2406</v>
      </c>
      <c r="B4223" t="s">
        <v>1923</v>
      </c>
      <c r="C4223" t="s">
        <v>1913</v>
      </c>
      <c r="D4223" s="24">
        <v>5848</v>
      </c>
      <c r="E4223" t="s">
        <v>1678</v>
      </c>
      <c r="F4223" t="s">
        <v>99</v>
      </c>
      <c r="G4223" t="s">
        <v>113</v>
      </c>
      <c r="H4223" t="s">
        <v>2024</v>
      </c>
      <c r="I4223" t="s">
        <v>2472</v>
      </c>
      <c r="J4223" t="s">
        <v>1915</v>
      </c>
      <c r="K4223" t="s">
        <v>2025</v>
      </c>
      <c r="L4223" s="24">
        <v>4483200</v>
      </c>
      <c r="M4223" s="25">
        <f>+VLOOKUP(E4223, TC!A:D, 4, FALSE())</f>
        <v>1.0781999980521724</v>
      </c>
      <c r="N4223" s="24">
        <f t="shared" si="325"/>
        <v>4483200</v>
      </c>
      <c r="O4223" t="str">
        <f t="shared" si="326"/>
        <v>FACTURA</v>
      </c>
      <c r="P4223" t="str">
        <f t="shared" si="327"/>
        <v>2025</v>
      </c>
      <c r="Q4223" t="str">
        <f t="shared" si="328"/>
        <v>03</v>
      </c>
      <c r="R4223" t="str">
        <f>+IFERROR(VLOOKUP(I4223, Listado!A:B, 2, FALSE()), "COMERCIALIZADORA INTERNACIONAL CARIBBEAN EXOTICS S A")</f>
        <v>COMERCIALIZADORA INTERNACIONAL CARIBBEAN EXOTICS S A</v>
      </c>
      <c r="S4223" s="25">
        <f>+VLOOKUP(E4223, TC!A:D, 2, FALSE())</f>
        <v>4107.1400000000003</v>
      </c>
      <c r="T4223" t="str">
        <f t="shared" si="329"/>
        <v>COP</v>
      </c>
    </row>
    <row r="4224" spans="1:20" ht="18.75" hidden="1" customHeight="1" x14ac:dyDescent="0.25">
      <c r="A4224" t="s">
        <v>2406</v>
      </c>
      <c r="B4224" t="s">
        <v>1923</v>
      </c>
      <c r="C4224" t="s">
        <v>1913</v>
      </c>
      <c r="D4224" s="24">
        <v>5848</v>
      </c>
      <c r="E4224" t="s">
        <v>1678</v>
      </c>
      <c r="F4224" t="s">
        <v>99</v>
      </c>
      <c r="G4224" t="s">
        <v>113</v>
      </c>
      <c r="H4224" t="s">
        <v>2024</v>
      </c>
      <c r="I4224" t="s">
        <v>2472</v>
      </c>
      <c r="J4224" t="s">
        <v>1915</v>
      </c>
      <c r="K4224" t="s">
        <v>2025</v>
      </c>
      <c r="L4224" s="24">
        <v>384000</v>
      </c>
      <c r="M4224" s="25">
        <f>+VLOOKUP(E4224, TC!A:D, 4, FALSE())</f>
        <v>1.0781999980521724</v>
      </c>
      <c r="N4224" s="24">
        <f t="shared" si="325"/>
        <v>384000</v>
      </c>
      <c r="O4224" t="str">
        <f t="shared" si="326"/>
        <v>FACTURA</v>
      </c>
      <c r="P4224" t="str">
        <f t="shared" si="327"/>
        <v>2025</v>
      </c>
      <c r="Q4224" t="str">
        <f t="shared" si="328"/>
        <v>03</v>
      </c>
      <c r="R4224" t="str">
        <f>+IFERROR(VLOOKUP(I4224, Listado!A:B, 2, FALSE()), "COMERCIALIZADORA INTERNACIONAL CARIBBEAN EXOTICS S A")</f>
        <v>COMERCIALIZADORA INTERNACIONAL CARIBBEAN EXOTICS S A</v>
      </c>
      <c r="S4224" s="25">
        <f>+VLOOKUP(E4224, TC!A:D, 2, FALSE())</f>
        <v>4107.1400000000003</v>
      </c>
      <c r="T4224" t="str">
        <f t="shared" si="329"/>
        <v>COP</v>
      </c>
    </row>
    <row r="4225" spans="1:20" ht="18.75" hidden="1" customHeight="1" x14ac:dyDescent="0.25">
      <c r="A4225" t="s">
        <v>2406</v>
      </c>
      <c r="B4225" t="s">
        <v>1923</v>
      </c>
      <c r="C4225" t="s">
        <v>1913</v>
      </c>
      <c r="D4225" s="24">
        <v>5849</v>
      </c>
      <c r="E4225" t="s">
        <v>1678</v>
      </c>
      <c r="F4225" t="s">
        <v>99</v>
      </c>
      <c r="G4225" t="s">
        <v>113</v>
      </c>
      <c r="H4225" t="s">
        <v>2024</v>
      </c>
      <c r="I4225" t="s">
        <v>2466</v>
      </c>
      <c r="J4225" t="s">
        <v>1915</v>
      </c>
      <c r="K4225" t="s">
        <v>2025</v>
      </c>
      <c r="L4225" s="24">
        <v>2076000</v>
      </c>
      <c r="M4225" s="25">
        <f>+VLOOKUP(E4225, TC!A:D, 4, FALSE())</f>
        <v>1.0781999980521724</v>
      </c>
      <c r="N4225" s="24">
        <f t="shared" si="325"/>
        <v>2076000</v>
      </c>
      <c r="O4225" t="str">
        <f t="shared" si="326"/>
        <v>FACTURA</v>
      </c>
      <c r="P4225" t="str">
        <f t="shared" si="327"/>
        <v>2025</v>
      </c>
      <c r="Q4225" t="str">
        <f t="shared" si="328"/>
        <v>03</v>
      </c>
      <c r="R4225" t="str">
        <f>+IFERROR(VLOOKUP(I4225, Listado!A:B, 2, FALSE()), "COMERCIALIZADORA INTERNACIONAL CARIBBEAN EXOTICS S A")</f>
        <v>COMERCIALIZADORA INTERNACIONAL CARIBBEAN EXOTICS S A</v>
      </c>
      <c r="S4225" s="25">
        <f>+VLOOKUP(E4225, TC!A:D, 2, FALSE())</f>
        <v>4107.1400000000003</v>
      </c>
      <c r="T4225" t="str">
        <f t="shared" si="329"/>
        <v>COP</v>
      </c>
    </row>
    <row r="4226" spans="1:20" ht="18.75" hidden="1" customHeight="1" x14ac:dyDescent="0.25">
      <c r="A4226" t="s">
        <v>2406</v>
      </c>
      <c r="B4226" t="s">
        <v>1923</v>
      </c>
      <c r="C4226" t="s">
        <v>1913</v>
      </c>
      <c r="D4226" s="24">
        <v>5849</v>
      </c>
      <c r="E4226" t="s">
        <v>1678</v>
      </c>
      <c r="F4226" t="s">
        <v>99</v>
      </c>
      <c r="G4226" t="s">
        <v>113</v>
      </c>
      <c r="H4226" t="s">
        <v>2024</v>
      </c>
      <c r="I4226" t="s">
        <v>2466</v>
      </c>
      <c r="J4226" t="s">
        <v>1915</v>
      </c>
      <c r="K4226" t="s">
        <v>2025</v>
      </c>
      <c r="L4226" s="24">
        <v>634900</v>
      </c>
      <c r="M4226" s="25">
        <f>+VLOOKUP(E4226, TC!A:D, 4, FALSE())</f>
        <v>1.0781999980521724</v>
      </c>
      <c r="N4226" s="24">
        <f t="shared" ref="N4226:N4289" si="330">+IF(F4226="EUR", (M4226*L4226), IF(I4226="JUAN MATAS SAS", (L4226/S4226), L4226))</f>
        <v>634900</v>
      </c>
      <c r="O4226" t="str">
        <f t="shared" ref="O4226:O4289" si="331">+IF(C4226="CFE", "FACTURA", IF(ISERROR(SEARCH("ANULA", H4226))=FALSE(), "ANULACIÓN FE", IF(ISERROR(SEARCH("CANCELLATION", H4226))=FALSE(), "ANULACIÓN FE", "NOTAS")))</f>
        <v>FACTURA</v>
      </c>
      <c r="P4226" t="str">
        <f t="shared" ref="P4226:P4289" si="332">+LEFT(E4226, 4)</f>
        <v>2025</v>
      </c>
      <c r="Q4226" t="str">
        <f t="shared" ref="Q4226:Q4289" si="333">+MID(E4226, 5, 2)</f>
        <v>03</v>
      </c>
      <c r="R4226" t="str">
        <f>+IFERROR(VLOOKUP(I4226, Listado!A:B, 2, FALSE()), "COMERCIALIZADORA INTERNACIONAL CARIBBEAN EXOTICS S A")</f>
        <v>COMERCIALIZADORA INTERNACIONAL CARIBBEAN EXOTICS S A</v>
      </c>
      <c r="S4226" s="25">
        <f>+VLOOKUP(E4226, TC!A:D, 2, FALSE())</f>
        <v>4107.1400000000003</v>
      </c>
      <c r="T4226" t="str">
        <f t="shared" ref="T4226:T4289" si="334">+IF(I4226="JUAN MATAS SAS", "USD", F4226)</f>
        <v>COP</v>
      </c>
    </row>
    <row r="4227" spans="1:20" ht="18.75" hidden="1" customHeight="1" x14ac:dyDescent="0.25">
      <c r="A4227" t="s">
        <v>2406</v>
      </c>
      <c r="B4227" t="s">
        <v>1923</v>
      </c>
      <c r="C4227" t="s">
        <v>1913</v>
      </c>
      <c r="D4227" s="24">
        <v>5849</v>
      </c>
      <c r="E4227" t="s">
        <v>1678</v>
      </c>
      <c r="F4227" t="s">
        <v>99</v>
      </c>
      <c r="G4227" t="s">
        <v>113</v>
      </c>
      <c r="H4227" t="s">
        <v>2024</v>
      </c>
      <c r="I4227" t="s">
        <v>2466</v>
      </c>
      <c r="J4227" t="s">
        <v>1915</v>
      </c>
      <c r="K4227" t="s">
        <v>2021</v>
      </c>
      <c r="L4227" s="24">
        <v>266760</v>
      </c>
      <c r="M4227" s="25">
        <f>+VLOOKUP(E4227, TC!A:D, 4, FALSE())</f>
        <v>1.0781999980521724</v>
      </c>
      <c r="N4227" s="24">
        <f t="shared" si="330"/>
        <v>266760</v>
      </c>
      <c r="O4227" t="str">
        <f t="shared" si="331"/>
        <v>FACTURA</v>
      </c>
      <c r="P4227" t="str">
        <f t="shared" si="332"/>
        <v>2025</v>
      </c>
      <c r="Q4227" t="str">
        <f t="shared" si="333"/>
        <v>03</v>
      </c>
      <c r="R4227" t="str">
        <f>+IFERROR(VLOOKUP(I4227, Listado!A:B, 2, FALSE()), "COMERCIALIZADORA INTERNACIONAL CARIBBEAN EXOTICS S A")</f>
        <v>COMERCIALIZADORA INTERNACIONAL CARIBBEAN EXOTICS S A</v>
      </c>
      <c r="S4227" s="25">
        <f>+VLOOKUP(E4227, TC!A:D, 2, FALSE())</f>
        <v>4107.1400000000003</v>
      </c>
      <c r="T4227" t="str">
        <f t="shared" si="334"/>
        <v>COP</v>
      </c>
    </row>
    <row r="4228" spans="1:20" ht="18.75" hidden="1" customHeight="1" x14ac:dyDescent="0.25">
      <c r="A4228" t="s">
        <v>2406</v>
      </c>
      <c r="B4228" t="s">
        <v>1923</v>
      </c>
      <c r="C4228" t="s">
        <v>1913</v>
      </c>
      <c r="D4228" s="24">
        <v>5850</v>
      </c>
      <c r="E4228" t="s">
        <v>1678</v>
      </c>
      <c r="F4228" t="s">
        <v>99</v>
      </c>
      <c r="G4228" t="s">
        <v>1914</v>
      </c>
      <c r="H4228" t="s">
        <v>2024</v>
      </c>
      <c r="I4228" t="s">
        <v>1838</v>
      </c>
      <c r="J4228" t="s">
        <v>1915</v>
      </c>
      <c r="K4228" t="s">
        <v>2025</v>
      </c>
      <c r="L4228" s="24">
        <v>16900</v>
      </c>
      <c r="M4228" s="25">
        <f>+VLOOKUP(E4228, TC!A:D, 4, FALSE())</f>
        <v>1.0781999980521724</v>
      </c>
      <c r="N4228" s="24">
        <f t="shared" si="330"/>
        <v>16900</v>
      </c>
      <c r="O4228" t="str">
        <f t="shared" si="331"/>
        <v>FACTURA</v>
      </c>
      <c r="P4228" t="str">
        <f t="shared" si="332"/>
        <v>2025</v>
      </c>
      <c r="Q4228" t="str">
        <f t="shared" si="333"/>
        <v>03</v>
      </c>
      <c r="R4228" t="str">
        <f>+IFERROR(VLOOKUP(I4228, Listado!A:B, 2, FALSE()), "COMERCIALIZADORA INTERNACIONAL CARIBBEAN EXOTICS S A")</f>
        <v>LONDOÑO ECHEVERRI ALEJANDRA</v>
      </c>
      <c r="S4228" s="25">
        <f>+VLOOKUP(E4228, TC!A:D, 2, FALSE())</f>
        <v>4107.1400000000003</v>
      </c>
      <c r="T4228" t="str">
        <f t="shared" si="334"/>
        <v>COP</v>
      </c>
    </row>
    <row r="4229" spans="1:20" ht="18.75" hidden="1" customHeight="1" x14ac:dyDescent="0.25">
      <c r="A4229" t="s">
        <v>2406</v>
      </c>
      <c r="B4229" t="s">
        <v>1923</v>
      </c>
      <c r="C4229" t="s">
        <v>1913</v>
      </c>
      <c r="D4229" s="24">
        <v>5850</v>
      </c>
      <c r="E4229" t="s">
        <v>1678</v>
      </c>
      <c r="F4229" t="s">
        <v>99</v>
      </c>
      <c r="G4229" t="s">
        <v>1914</v>
      </c>
      <c r="H4229" t="s">
        <v>2024</v>
      </c>
      <c r="I4229" t="s">
        <v>1838</v>
      </c>
      <c r="J4229" t="s">
        <v>1915</v>
      </c>
      <c r="K4229" t="s">
        <v>2025</v>
      </c>
      <c r="L4229" s="24">
        <v>2492100</v>
      </c>
      <c r="M4229" s="25">
        <f>+VLOOKUP(E4229, TC!A:D, 4, FALSE())</f>
        <v>1.0781999980521724</v>
      </c>
      <c r="N4229" s="24">
        <f t="shared" si="330"/>
        <v>2492100</v>
      </c>
      <c r="O4229" t="str">
        <f t="shared" si="331"/>
        <v>FACTURA</v>
      </c>
      <c r="P4229" t="str">
        <f t="shared" si="332"/>
        <v>2025</v>
      </c>
      <c r="Q4229" t="str">
        <f t="shared" si="333"/>
        <v>03</v>
      </c>
      <c r="R4229" t="str">
        <f>+IFERROR(VLOOKUP(I4229, Listado!A:B, 2, FALSE()), "COMERCIALIZADORA INTERNACIONAL CARIBBEAN EXOTICS S A")</f>
        <v>LONDOÑO ECHEVERRI ALEJANDRA</v>
      </c>
      <c r="S4229" s="25">
        <f>+VLOOKUP(E4229, TC!A:D, 2, FALSE())</f>
        <v>4107.1400000000003</v>
      </c>
      <c r="T4229" t="str">
        <f t="shared" si="334"/>
        <v>COP</v>
      </c>
    </row>
    <row r="4230" spans="1:20" ht="18.75" hidden="1" customHeight="1" x14ac:dyDescent="0.25">
      <c r="A4230" t="s">
        <v>2406</v>
      </c>
      <c r="B4230" t="s">
        <v>1923</v>
      </c>
      <c r="C4230" t="s">
        <v>1913</v>
      </c>
      <c r="D4230" s="24">
        <v>5850</v>
      </c>
      <c r="E4230" t="s">
        <v>1678</v>
      </c>
      <c r="F4230" t="s">
        <v>99</v>
      </c>
      <c r="G4230" t="s">
        <v>1914</v>
      </c>
      <c r="H4230" t="s">
        <v>2024</v>
      </c>
      <c r="I4230" t="s">
        <v>1838</v>
      </c>
      <c r="J4230" t="s">
        <v>1915</v>
      </c>
      <c r="K4230" t="s">
        <v>2025</v>
      </c>
      <c r="L4230" s="24">
        <v>502450</v>
      </c>
      <c r="M4230" s="25">
        <f>+VLOOKUP(E4230, TC!A:D, 4, FALSE())</f>
        <v>1.0781999980521724</v>
      </c>
      <c r="N4230" s="24">
        <f t="shared" si="330"/>
        <v>502450</v>
      </c>
      <c r="O4230" t="str">
        <f t="shared" si="331"/>
        <v>FACTURA</v>
      </c>
      <c r="P4230" t="str">
        <f t="shared" si="332"/>
        <v>2025</v>
      </c>
      <c r="Q4230" t="str">
        <f t="shared" si="333"/>
        <v>03</v>
      </c>
      <c r="R4230" t="str">
        <f>+IFERROR(VLOOKUP(I4230, Listado!A:B, 2, FALSE()), "COMERCIALIZADORA INTERNACIONAL CARIBBEAN EXOTICS S A")</f>
        <v>LONDOÑO ECHEVERRI ALEJANDRA</v>
      </c>
      <c r="S4230" s="25">
        <f>+VLOOKUP(E4230, TC!A:D, 2, FALSE())</f>
        <v>4107.1400000000003</v>
      </c>
      <c r="T4230" t="str">
        <f t="shared" si="334"/>
        <v>COP</v>
      </c>
    </row>
    <row r="4231" spans="1:20" ht="18.75" hidden="1" customHeight="1" x14ac:dyDescent="0.25">
      <c r="A4231" t="s">
        <v>2406</v>
      </c>
      <c r="B4231" t="s">
        <v>1923</v>
      </c>
      <c r="C4231" t="s">
        <v>1913</v>
      </c>
      <c r="D4231" s="24">
        <v>5850</v>
      </c>
      <c r="E4231" t="s">
        <v>1678</v>
      </c>
      <c r="F4231" t="s">
        <v>99</v>
      </c>
      <c r="G4231" t="s">
        <v>1914</v>
      </c>
      <c r="H4231" t="s">
        <v>2024</v>
      </c>
      <c r="I4231" t="s">
        <v>1838</v>
      </c>
      <c r="J4231" t="s">
        <v>1915</v>
      </c>
      <c r="K4231" t="s">
        <v>2026</v>
      </c>
      <c r="L4231" s="24">
        <v>104500</v>
      </c>
      <c r="M4231" s="25">
        <f>+VLOOKUP(E4231, TC!A:D, 4, FALSE())</f>
        <v>1.0781999980521724</v>
      </c>
      <c r="N4231" s="24">
        <f t="shared" si="330"/>
        <v>104500</v>
      </c>
      <c r="O4231" t="str">
        <f t="shared" si="331"/>
        <v>FACTURA</v>
      </c>
      <c r="P4231" t="str">
        <f t="shared" si="332"/>
        <v>2025</v>
      </c>
      <c r="Q4231" t="str">
        <f t="shared" si="333"/>
        <v>03</v>
      </c>
      <c r="R4231" t="str">
        <f>+IFERROR(VLOOKUP(I4231, Listado!A:B, 2, FALSE()), "COMERCIALIZADORA INTERNACIONAL CARIBBEAN EXOTICS S A")</f>
        <v>LONDOÑO ECHEVERRI ALEJANDRA</v>
      </c>
      <c r="S4231" s="25">
        <f>+VLOOKUP(E4231, TC!A:D, 2, FALSE())</f>
        <v>4107.1400000000003</v>
      </c>
      <c r="T4231" t="str">
        <f t="shared" si="334"/>
        <v>COP</v>
      </c>
    </row>
    <row r="4232" spans="1:20" ht="18.75" hidden="1" customHeight="1" x14ac:dyDescent="0.25">
      <c r="A4232" t="s">
        <v>2406</v>
      </c>
      <c r="B4232" t="s">
        <v>1923</v>
      </c>
      <c r="C4232" t="s">
        <v>1913</v>
      </c>
      <c r="D4232" s="24">
        <v>5850</v>
      </c>
      <c r="E4232" t="s">
        <v>1678</v>
      </c>
      <c r="F4232" t="s">
        <v>99</v>
      </c>
      <c r="G4232" t="s">
        <v>1914</v>
      </c>
      <c r="H4232" t="s">
        <v>2024</v>
      </c>
      <c r="I4232" t="s">
        <v>1838</v>
      </c>
      <c r="J4232" t="s">
        <v>1915</v>
      </c>
      <c r="K4232" t="s">
        <v>2019</v>
      </c>
      <c r="L4232" s="24">
        <v>4000</v>
      </c>
      <c r="M4232" s="25">
        <f>+VLOOKUP(E4232, TC!A:D, 4, FALSE())</f>
        <v>1.0781999980521724</v>
      </c>
      <c r="N4232" s="24">
        <f t="shared" si="330"/>
        <v>4000</v>
      </c>
      <c r="O4232" t="str">
        <f t="shared" si="331"/>
        <v>FACTURA</v>
      </c>
      <c r="P4232" t="str">
        <f t="shared" si="332"/>
        <v>2025</v>
      </c>
      <c r="Q4232" t="str">
        <f t="shared" si="333"/>
        <v>03</v>
      </c>
      <c r="R4232" t="str">
        <f>+IFERROR(VLOOKUP(I4232, Listado!A:B, 2, FALSE()), "COMERCIALIZADORA INTERNACIONAL CARIBBEAN EXOTICS S A")</f>
        <v>LONDOÑO ECHEVERRI ALEJANDRA</v>
      </c>
      <c r="S4232" s="25">
        <f>+VLOOKUP(E4232, TC!A:D, 2, FALSE())</f>
        <v>4107.1400000000003</v>
      </c>
      <c r="T4232" t="str">
        <f t="shared" si="334"/>
        <v>COP</v>
      </c>
    </row>
    <row r="4233" spans="1:20" ht="18.75" hidden="1" customHeight="1" x14ac:dyDescent="0.25">
      <c r="A4233" t="s">
        <v>2406</v>
      </c>
      <c r="B4233" t="s">
        <v>1923</v>
      </c>
      <c r="C4233" t="s">
        <v>1913</v>
      </c>
      <c r="D4233" s="24">
        <v>5850</v>
      </c>
      <c r="E4233" t="s">
        <v>1678</v>
      </c>
      <c r="F4233" t="s">
        <v>99</v>
      </c>
      <c r="G4233" t="s">
        <v>1914</v>
      </c>
      <c r="H4233" t="s">
        <v>2024</v>
      </c>
      <c r="I4233" t="s">
        <v>1838</v>
      </c>
      <c r="J4233" t="s">
        <v>1915</v>
      </c>
      <c r="K4233" t="s">
        <v>2019</v>
      </c>
      <c r="L4233" s="24">
        <v>54400</v>
      </c>
      <c r="M4233" s="25">
        <f>+VLOOKUP(E4233, TC!A:D, 4, FALSE())</f>
        <v>1.0781999980521724</v>
      </c>
      <c r="N4233" s="24">
        <f t="shared" si="330"/>
        <v>54400</v>
      </c>
      <c r="O4233" t="str">
        <f t="shared" si="331"/>
        <v>FACTURA</v>
      </c>
      <c r="P4233" t="str">
        <f t="shared" si="332"/>
        <v>2025</v>
      </c>
      <c r="Q4233" t="str">
        <f t="shared" si="333"/>
        <v>03</v>
      </c>
      <c r="R4233" t="str">
        <f>+IFERROR(VLOOKUP(I4233, Listado!A:B, 2, FALSE()), "COMERCIALIZADORA INTERNACIONAL CARIBBEAN EXOTICS S A")</f>
        <v>LONDOÑO ECHEVERRI ALEJANDRA</v>
      </c>
      <c r="S4233" s="25">
        <f>+VLOOKUP(E4233, TC!A:D, 2, FALSE())</f>
        <v>4107.1400000000003</v>
      </c>
      <c r="T4233" t="str">
        <f t="shared" si="334"/>
        <v>COP</v>
      </c>
    </row>
    <row r="4234" spans="1:20" ht="18.75" hidden="1" customHeight="1" x14ac:dyDescent="0.25">
      <c r="A4234" t="s">
        <v>2406</v>
      </c>
      <c r="B4234" t="s">
        <v>1923</v>
      </c>
      <c r="C4234" t="s">
        <v>1913</v>
      </c>
      <c r="D4234" s="24">
        <v>5850</v>
      </c>
      <c r="E4234" t="s">
        <v>1678</v>
      </c>
      <c r="F4234" t="s">
        <v>99</v>
      </c>
      <c r="G4234" t="s">
        <v>1914</v>
      </c>
      <c r="H4234" t="s">
        <v>2024</v>
      </c>
      <c r="I4234" t="s">
        <v>1838</v>
      </c>
      <c r="J4234" t="s">
        <v>1915</v>
      </c>
      <c r="K4234" t="s">
        <v>2019</v>
      </c>
      <c r="L4234" s="24">
        <v>2600</v>
      </c>
      <c r="M4234" s="25">
        <f>+VLOOKUP(E4234, TC!A:D, 4, FALSE())</f>
        <v>1.0781999980521724</v>
      </c>
      <c r="N4234" s="24">
        <f t="shared" si="330"/>
        <v>2600</v>
      </c>
      <c r="O4234" t="str">
        <f t="shared" si="331"/>
        <v>FACTURA</v>
      </c>
      <c r="P4234" t="str">
        <f t="shared" si="332"/>
        <v>2025</v>
      </c>
      <c r="Q4234" t="str">
        <f t="shared" si="333"/>
        <v>03</v>
      </c>
      <c r="R4234" t="str">
        <f>+IFERROR(VLOOKUP(I4234, Listado!A:B, 2, FALSE()), "COMERCIALIZADORA INTERNACIONAL CARIBBEAN EXOTICS S A")</f>
        <v>LONDOÑO ECHEVERRI ALEJANDRA</v>
      </c>
      <c r="S4234" s="25">
        <f>+VLOOKUP(E4234, TC!A:D, 2, FALSE())</f>
        <v>4107.1400000000003</v>
      </c>
      <c r="T4234" t="str">
        <f t="shared" si="334"/>
        <v>COP</v>
      </c>
    </row>
    <row r="4235" spans="1:20" ht="18.75" hidden="1" customHeight="1" x14ac:dyDescent="0.25">
      <c r="A4235" t="s">
        <v>2406</v>
      </c>
      <c r="B4235" t="s">
        <v>1923</v>
      </c>
      <c r="C4235" t="s">
        <v>1913</v>
      </c>
      <c r="D4235" s="24">
        <v>5850</v>
      </c>
      <c r="E4235" t="s">
        <v>1678</v>
      </c>
      <c r="F4235" t="s">
        <v>99</v>
      </c>
      <c r="G4235" t="s">
        <v>1914</v>
      </c>
      <c r="H4235" t="s">
        <v>2024</v>
      </c>
      <c r="I4235" t="s">
        <v>1838</v>
      </c>
      <c r="J4235" t="s">
        <v>1915</v>
      </c>
      <c r="K4235" t="s">
        <v>2019</v>
      </c>
      <c r="L4235" s="24">
        <v>99400</v>
      </c>
      <c r="M4235" s="25">
        <f>+VLOOKUP(E4235, TC!A:D, 4, FALSE())</f>
        <v>1.0781999980521724</v>
      </c>
      <c r="N4235" s="24">
        <f t="shared" si="330"/>
        <v>99400</v>
      </c>
      <c r="O4235" t="str">
        <f t="shared" si="331"/>
        <v>FACTURA</v>
      </c>
      <c r="P4235" t="str">
        <f t="shared" si="332"/>
        <v>2025</v>
      </c>
      <c r="Q4235" t="str">
        <f t="shared" si="333"/>
        <v>03</v>
      </c>
      <c r="R4235" t="str">
        <f>+IFERROR(VLOOKUP(I4235, Listado!A:B, 2, FALSE()), "COMERCIALIZADORA INTERNACIONAL CARIBBEAN EXOTICS S A")</f>
        <v>LONDOÑO ECHEVERRI ALEJANDRA</v>
      </c>
      <c r="S4235" s="25">
        <f>+VLOOKUP(E4235, TC!A:D, 2, FALSE())</f>
        <v>4107.1400000000003</v>
      </c>
      <c r="T4235" t="str">
        <f t="shared" si="334"/>
        <v>COP</v>
      </c>
    </row>
    <row r="4236" spans="1:20" ht="18.75" hidden="1" customHeight="1" x14ac:dyDescent="0.25">
      <c r="A4236" t="s">
        <v>2406</v>
      </c>
      <c r="B4236" t="s">
        <v>1923</v>
      </c>
      <c r="C4236" t="s">
        <v>1913</v>
      </c>
      <c r="D4236" s="24">
        <v>5850</v>
      </c>
      <c r="E4236" t="s">
        <v>1678</v>
      </c>
      <c r="F4236" t="s">
        <v>99</v>
      </c>
      <c r="G4236" t="s">
        <v>1914</v>
      </c>
      <c r="H4236" t="s">
        <v>2024</v>
      </c>
      <c r="I4236" t="s">
        <v>1838</v>
      </c>
      <c r="J4236" t="s">
        <v>1915</v>
      </c>
      <c r="K4236" t="s">
        <v>2019</v>
      </c>
      <c r="L4236" s="24">
        <v>18000</v>
      </c>
      <c r="M4236" s="25">
        <f>+VLOOKUP(E4236, TC!A:D, 4, FALSE())</f>
        <v>1.0781999980521724</v>
      </c>
      <c r="N4236" s="24">
        <f t="shared" si="330"/>
        <v>18000</v>
      </c>
      <c r="O4236" t="str">
        <f t="shared" si="331"/>
        <v>FACTURA</v>
      </c>
      <c r="P4236" t="str">
        <f t="shared" si="332"/>
        <v>2025</v>
      </c>
      <c r="Q4236" t="str">
        <f t="shared" si="333"/>
        <v>03</v>
      </c>
      <c r="R4236" t="str">
        <f>+IFERROR(VLOOKUP(I4236, Listado!A:B, 2, FALSE()), "COMERCIALIZADORA INTERNACIONAL CARIBBEAN EXOTICS S A")</f>
        <v>LONDOÑO ECHEVERRI ALEJANDRA</v>
      </c>
      <c r="S4236" s="25">
        <f>+VLOOKUP(E4236, TC!A:D, 2, FALSE())</f>
        <v>4107.1400000000003</v>
      </c>
      <c r="T4236" t="str">
        <f t="shared" si="334"/>
        <v>COP</v>
      </c>
    </row>
    <row r="4237" spans="1:20" ht="18.75" hidden="1" customHeight="1" x14ac:dyDescent="0.25">
      <c r="A4237" t="s">
        <v>2406</v>
      </c>
      <c r="B4237" t="s">
        <v>1923</v>
      </c>
      <c r="C4237" t="s">
        <v>1913</v>
      </c>
      <c r="D4237" s="24">
        <v>5850</v>
      </c>
      <c r="E4237" t="s">
        <v>1678</v>
      </c>
      <c r="F4237" t="s">
        <v>99</v>
      </c>
      <c r="G4237" t="s">
        <v>1914</v>
      </c>
      <c r="H4237" t="s">
        <v>2024</v>
      </c>
      <c r="I4237" t="s">
        <v>1838</v>
      </c>
      <c r="J4237" t="s">
        <v>1915</v>
      </c>
      <c r="K4237" t="s">
        <v>2019</v>
      </c>
      <c r="L4237" s="24">
        <v>22600</v>
      </c>
      <c r="M4237" s="25">
        <f>+VLOOKUP(E4237, TC!A:D, 4, FALSE())</f>
        <v>1.0781999980521724</v>
      </c>
      <c r="N4237" s="24">
        <f t="shared" si="330"/>
        <v>22600</v>
      </c>
      <c r="O4237" t="str">
        <f t="shared" si="331"/>
        <v>FACTURA</v>
      </c>
      <c r="P4237" t="str">
        <f t="shared" si="332"/>
        <v>2025</v>
      </c>
      <c r="Q4237" t="str">
        <f t="shared" si="333"/>
        <v>03</v>
      </c>
      <c r="R4237" t="str">
        <f>+IFERROR(VLOOKUP(I4237, Listado!A:B, 2, FALSE()), "COMERCIALIZADORA INTERNACIONAL CARIBBEAN EXOTICS S A")</f>
        <v>LONDOÑO ECHEVERRI ALEJANDRA</v>
      </c>
      <c r="S4237" s="25">
        <f>+VLOOKUP(E4237, TC!A:D, 2, FALSE())</f>
        <v>4107.1400000000003</v>
      </c>
      <c r="T4237" t="str">
        <f t="shared" si="334"/>
        <v>COP</v>
      </c>
    </row>
    <row r="4238" spans="1:20" ht="18.75" hidden="1" customHeight="1" x14ac:dyDescent="0.25">
      <c r="A4238" t="s">
        <v>2406</v>
      </c>
      <c r="B4238" t="s">
        <v>1923</v>
      </c>
      <c r="C4238" t="s">
        <v>1913</v>
      </c>
      <c r="D4238" s="24">
        <v>5850</v>
      </c>
      <c r="E4238" t="s">
        <v>1678</v>
      </c>
      <c r="F4238" t="s">
        <v>99</v>
      </c>
      <c r="G4238" t="s">
        <v>1914</v>
      </c>
      <c r="H4238" t="s">
        <v>2024</v>
      </c>
      <c r="I4238" t="s">
        <v>1838</v>
      </c>
      <c r="J4238" t="s">
        <v>1915</v>
      </c>
      <c r="K4238" t="s">
        <v>2019</v>
      </c>
      <c r="L4238" s="24">
        <v>2200</v>
      </c>
      <c r="M4238" s="25">
        <f>+VLOOKUP(E4238, TC!A:D, 4, FALSE())</f>
        <v>1.0781999980521724</v>
      </c>
      <c r="N4238" s="24">
        <f t="shared" si="330"/>
        <v>2200</v>
      </c>
      <c r="O4238" t="str">
        <f t="shared" si="331"/>
        <v>FACTURA</v>
      </c>
      <c r="P4238" t="str">
        <f t="shared" si="332"/>
        <v>2025</v>
      </c>
      <c r="Q4238" t="str">
        <f t="shared" si="333"/>
        <v>03</v>
      </c>
      <c r="R4238" t="str">
        <f>+IFERROR(VLOOKUP(I4238, Listado!A:B, 2, FALSE()), "COMERCIALIZADORA INTERNACIONAL CARIBBEAN EXOTICS S A")</f>
        <v>LONDOÑO ECHEVERRI ALEJANDRA</v>
      </c>
      <c r="S4238" s="25">
        <f>+VLOOKUP(E4238, TC!A:D, 2, FALSE())</f>
        <v>4107.1400000000003</v>
      </c>
      <c r="T4238" t="str">
        <f t="shared" si="334"/>
        <v>COP</v>
      </c>
    </row>
    <row r="4239" spans="1:20" ht="18.75" hidden="1" customHeight="1" x14ac:dyDescent="0.25">
      <c r="A4239" t="s">
        <v>2406</v>
      </c>
      <c r="B4239" t="s">
        <v>1923</v>
      </c>
      <c r="C4239" t="s">
        <v>1913</v>
      </c>
      <c r="D4239" s="24">
        <v>5850</v>
      </c>
      <c r="E4239" t="s">
        <v>1678</v>
      </c>
      <c r="F4239" t="s">
        <v>99</v>
      </c>
      <c r="G4239" t="s">
        <v>1914</v>
      </c>
      <c r="H4239" t="s">
        <v>2024</v>
      </c>
      <c r="I4239" t="s">
        <v>1838</v>
      </c>
      <c r="J4239" t="s">
        <v>1915</v>
      </c>
      <c r="K4239" t="s">
        <v>2021</v>
      </c>
      <c r="L4239" s="24">
        <v>185094</v>
      </c>
      <c r="M4239" s="25">
        <f>+VLOOKUP(E4239, TC!A:D, 4, FALSE())</f>
        <v>1.0781999980521724</v>
      </c>
      <c r="N4239" s="24">
        <f t="shared" si="330"/>
        <v>185094</v>
      </c>
      <c r="O4239" t="str">
        <f t="shared" si="331"/>
        <v>FACTURA</v>
      </c>
      <c r="P4239" t="str">
        <f t="shared" si="332"/>
        <v>2025</v>
      </c>
      <c r="Q4239" t="str">
        <f t="shared" si="333"/>
        <v>03</v>
      </c>
      <c r="R4239" t="str">
        <f>+IFERROR(VLOOKUP(I4239, Listado!A:B, 2, FALSE()), "COMERCIALIZADORA INTERNACIONAL CARIBBEAN EXOTICS S A")</f>
        <v>LONDOÑO ECHEVERRI ALEJANDRA</v>
      </c>
      <c r="S4239" s="25">
        <f>+VLOOKUP(E4239, TC!A:D, 2, FALSE())</f>
        <v>4107.1400000000003</v>
      </c>
      <c r="T4239" t="str">
        <f t="shared" si="334"/>
        <v>COP</v>
      </c>
    </row>
    <row r="4240" spans="1:20" ht="18.75" hidden="1" customHeight="1" x14ac:dyDescent="0.25">
      <c r="A4240" t="s">
        <v>2406</v>
      </c>
      <c r="B4240" t="s">
        <v>1923</v>
      </c>
      <c r="C4240" t="s">
        <v>1913</v>
      </c>
      <c r="D4240" s="24">
        <v>5850</v>
      </c>
      <c r="E4240" t="s">
        <v>1678</v>
      </c>
      <c r="F4240" t="s">
        <v>99</v>
      </c>
      <c r="G4240" t="s">
        <v>1914</v>
      </c>
      <c r="H4240" t="s">
        <v>2024</v>
      </c>
      <c r="I4240" t="s">
        <v>1838</v>
      </c>
      <c r="J4240" t="s">
        <v>1915</v>
      </c>
      <c r="K4240" t="s">
        <v>2021</v>
      </c>
      <c r="L4240" s="24">
        <v>368056</v>
      </c>
      <c r="M4240" s="25">
        <f>+VLOOKUP(E4240, TC!A:D, 4, FALSE())</f>
        <v>1.0781999980521724</v>
      </c>
      <c r="N4240" s="24">
        <f t="shared" si="330"/>
        <v>368056</v>
      </c>
      <c r="O4240" t="str">
        <f t="shared" si="331"/>
        <v>FACTURA</v>
      </c>
      <c r="P4240" t="str">
        <f t="shared" si="332"/>
        <v>2025</v>
      </c>
      <c r="Q4240" t="str">
        <f t="shared" si="333"/>
        <v>03</v>
      </c>
      <c r="R4240" t="str">
        <f>+IFERROR(VLOOKUP(I4240, Listado!A:B, 2, FALSE()), "COMERCIALIZADORA INTERNACIONAL CARIBBEAN EXOTICS S A")</f>
        <v>LONDOÑO ECHEVERRI ALEJANDRA</v>
      </c>
      <c r="S4240" s="25">
        <f>+VLOOKUP(E4240, TC!A:D, 2, FALSE())</f>
        <v>4107.1400000000003</v>
      </c>
      <c r="T4240" t="str">
        <f t="shared" si="334"/>
        <v>COP</v>
      </c>
    </row>
    <row r="4241" spans="1:20" ht="18.75" hidden="1" customHeight="1" x14ac:dyDescent="0.25">
      <c r="A4241" t="s">
        <v>2406</v>
      </c>
      <c r="B4241" t="s">
        <v>1923</v>
      </c>
      <c r="C4241" t="s">
        <v>1913</v>
      </c>
      <c r="D4241" s="24">
        <v>5850</v>
      </c>
      <c r="E4241" t="s">
        <v>1678</v>
      </c>
      <c r="F4241" t="s">
        <v>99</v>
      </c>
      <c r="G4241" t="s">
        <v>1914</v>
      </c>
      <c r="H4241" t="s">
        <v>2024</v>
      </c>
      <c r="I4241" t="s">
        <v>1838</v>
      </c>
      <c r="J4241" t="s">
        <v>1915</v>
      </c>
      <c r="K4241" t="s">
        <v>2022</v>
      </c>
      <c r="L4241" s="24">
        <v>83000</v>
      </c>
      <c r="M4241" s="25">
        <f>+VLOOKUP(E4241, TC!A:D, 4, FALSE())</f>
        <v>1.0781999980521724</v>
      </c>
      <c r="N4241" s="24">
        <f t="shared" si="330"/>
        <v>83000</v>
      </c>
      <c r="O4241" t="str">
        <f t="shared" si="331"/>
        <v>FACTURA</v>
      </c>
      <c r="P4241" t="str">
        <f t="shared" si="332"/>
        <v>2025</v>
      </c>
      <c r="Q4241" t="str">
        <f t="shared" si="333"/>
        <v>03</v>
      </c>
      <c r="R4241" t="str">
        <f>+IFERROR(VLOOKUP(I4241, Listado!A:B, 2, FALSE()), "COMERCIALIZADORA INTERNACIONAL CARIBBEAN EXOTICS S A")</f>
        <v>LONDOÑO ECHEVERRI ALEJANDRA</v>
      </c>
      <c r="S4241" s="25">
        <f>+VLOOKUP(E4241, TC!A:D, 2, FALSE())</f>
        <v>4107.1400000000003</v>
      </c>
      <c r="T4241" t="str">
        <f t="shared" si="334"/>
        <v>COP</v>
      </c>
    </row>
    <row r="4242" spans="1:20" ht="18.75" hidden="1" customHeight="1" x14ac:dyDescent="0.25">
      <c r="A4242" t="s">
        <v>2406</v>
      </c>
      <c r="B4242" t="s">
        <v>1923</v>
      </c>
      <c r="C4242" t="s">
        <v>1913</v>
      </c>
      <c r="D4242" s="24">
        <v>5850</v>
      </c>
      <c r="E4242" t="s">
        <v>1678</v>
      </c>
      <c r="F4242" t="s">
        <v>99</v>
      </c>
      <c r="G4242" t="s">
        <v>1914</v>
      </c>
      <c r="H4242" t="s">
        <v>2024</v>
      </c>
      <c r="I4242" t="s">
        <v>1838</v>
      </c>
      <c r="J4242" t="s">
        <v>1915</v>
      </c>
      <c r="K4242" t="s">
        <v>2022</v>
      </c>
      <c r="L4242" s="24">
        <v>76000</v>
      </c>
      <c r="M4242" s="25">
        <f>+VLOOKUP(E4242, TC!A:D, 4, FALSE())</f>
        <v>1.0781999980521724</v>
      </c>
      <c r="N4242" s="24">
        <f t="shared" si="330"/>
        <v>76000</v>
      </c>
      <c r="O4242" t="str">
        <f t="shared" si="331"/>
        <v>FACTURA</v>
      </c>
      <c r="P4242" t="str">
        <f t="shared" si="332"/>
        <v>2025</v>
      </c>
      <c r="Q4242" t="str">
        <f t="shared" si="333"/>
        <v>03</v>
      </c>
      <c r="R4242" t="str">
        <f>+IFERROR(VLOOKUP(I4242, Listado!A:B, 2, FALSE()), "COMERCIALIZADORA INTERNACIONAL CARIBBEAN EXOTICS S A")</f>
        <v>LONDOÑO ECHEVERRI ALEJANDRA</v>
      </c>
      <c r="S4242" s="25">
        <f>+VLOOKUP(E4242, TC!A:D, 2, FALSE())</f>
        <v>4107.1400000000003</v>
      </c>
      <c r="T4242" t="str">
        <f t="shared" si="334"/>
        <v>COP</v>
      </c>
    </row>
    <row r="4243" spans="1:20" ht="18.75" hidden="1" customHeight="1" x14ac:dyDescent="0.25">
      <c r="A4243" t="s">
        <v>2406</v>
      </c>
      <c r="B4243" t="s">
        <v>1923</v>
      </c>
      <c r="C4243" t="s">
        <v>1913</v>
      </c>
      <c r="D4243" s="24">
        <v>5850</v>
      </c>
      <c r="E4243" t="s">
        <v>1678</v>
      </c>
      <c r="F4243" t="s">
        <v>99</v>
      </c>
      <c r="G4243" t="s">
        <v>1914</v>
      </c>
      <c r="H4243" t="s">
        <v>2024</v>
      </c>
      <c r="I4243" t="s">
        <v>1838</v>
      </c>
      <c r="J4243" t="s">
        <v>1915</v>
      </c>
      <c r="K4243" t="s">
        <v>2022</v>
      </c>
      <c r="L4243" s="24">
        <v>177500</v>
      </c>
      <c r="M4243" s="25">
        <f>+VLOOKUP(E4243, TC!A:D, 4, FALSE())</f>
        <v>1.0781999980521724</v>
      </c>
      <c r="N4243" s="24">
        <f t="shared" si="330"/>
        <v>177500</v>
      </c>
      <c r="O4243" t="str">
        <f t="shared" si="331"/>
        <v>FACTURA</v>
      </c>
      <c r="P4243" t="str">
        <f t="shared" si="332"/>
        <v>2025</v>
      </c>
      <c r="Q4243" t="str">
        <f t="shared" si="333"/>
        <v>03</v>
      </c>
      <c r="R4243" t="str">
        <f>+IFERROR(VLOOKUP(I4243, Listado!A:B, 2, FALSE()), "COMERCIALIZADORA INTERNACIONAL CARIBBEAN EXOTICS S A")</f>
        <v>LONDOÑO ECHEVERRI ALEJANDRA</v>
      </c>
      <c r="S4243" s="25">
        <f>+VLOOKUP(E4243, TC!A:D, 2, FALSE())</f>
        <v>4107.1400000000003</v>
      </c>
      <c r="T4243" t="str">
        <f t="shared" si="334"/>
        <v>COP</v>
      </c>
    </row>
    <row r="4244" spans="1:20" ht="18.75" hidden="1" customHeight="1" x14ac:dyDescent="0.25">
      <c r="A4244" t="s">
        <v>2406</v>
      </c>
      <c r="B4244" t="s">
        <v>1923</v>
      </c>
      <c r="C4244" t="s">
        <v>1913</v>
      </c>
      <c r="D4244" s="24">
        <v>5850</v>
      </c>
      <c r="E4244" t="s">
        <v>1678</v>
      </c>
      <c r="F4244" t="s">
        <v>99</v>
      </c>
      <c r="G4244" t="s">
        <v>1914</v>
      </c>
      <c r="H4244" t="s">
        <v>2024</v>
      </c>
      <c r="I4244" t="s">
        <v>1838</v>
      </c>
      <c r="J4244" t="s">
        <v>1915</v>
      </c>
      <c r="K4244" t="s">
        <v>2022</v>
      </c>
      <c r="L4244" s="24">
        <v>133250</v>
      </c>
      <c r="M4244" s="25">
        <f>+VLOOKUP(E4244, TC!A:D, 4, FALSE())</f>
        <v>1.0781999980521724</v>
      </c>
      <c r="N4244" s="24">
        <f t="shared" si="330"/>
        <v>133250</v>
      </c>
      <c r="O4244" t="str">
        <f t="shared" si="331"/>
        <v>FACTURA</v>
      </c>
      <c r="P4244" t="str">
        <f t="shared" si="332"/>
        <v>2025</v>
      </c>
      <c r="Q4244" t="str">
        <f t="shared" si="333"/>
        <v>03</v>
      </c>
      <c r="R4244" t="str">
        <f>+IFERROR(VLOOKUP(I4244, Listado!A:B, 2, FALSE()), "COMERCIALIZADORA INTERNACIONAL CARIBBEAN EXOTICS S A")</f>
        <v>LONDOÑO ECHEVERRI ALEJANDRA</v>
      </c>
      <c r="S4244" s="25">
        <f>+VLOOKUP(E4244, TC!A:D, 2, FALSE())</f>
        <v>4107.1400000000003</v>
      </c>
      <c r="T4244" t="str">
        <f t="shared" si="334"/>
        <v>COP</v>
      </c>
    </row>
    <row r="4245" spans="1:20" ht="18.75" hidden="1" customHeight="1" x14ac:dyDescent="0.25">
      <c r="A4245" t="s">
        <v>2406</v>
      </c>
      <c r="B4245" t="s">
        <v>1923</v>
      </c>
      <c r="C4245" t="s">
        <v>1913</v>
      </c>
      <c r="D4245" s="24">
        <v>5850</v>
      </c>
      <c r="E4245" t="s">
        <v>1678</v>
      </c>
      <c r="F4245" t="s">
        <v>99</v>
      </c>
      <c r="G4245" t="s">
        <v>1914</v>
      </c>
      <c r="H4245" t="s">
        <v>2024</v>
      </c>
      <c r="I4245" t="s">
        <v>1838</v>
      </c>
      <c r="J4245" t="s">
        <v>1915</v>
      </c>
      <c r="K4245" t="s">
        <v>2022</v>
      </c>
      <c r="L4245" s="24">
        <v>28000</v>
      </c>
      <c r="M4245" s="25">
        <f>+VLOOKUP(E4245, TC!A:D, 4, FALSE())</f>
        <v>1.0781999980521724</v>
      </c>
      <c r="N4245" s="24">
        <f t="shared" si="330"/>
        <v>28000</v>
      </c>
      <c r="O4245" t="str">
        <f t="shared" si="331"/>
        <v>FACTURA</v>
      </c>
      <c r="P4245" t="str">
        <f t="shared" si="332"/>
        <v>2025</v>
      </c>
      <c r="Q4245" t="str">
        <f t="shared" si="333"/>
        <v>03</v>
      </c>
      <c r="R4245" t="str">
        <f>+IFERROR(VLOOKUP(I4245, Listado!A:B, 2, FALSE()), "COMERCIALIZADORA INTERNACIONAL CARIBBEAN EXOTICS S A")</f>
        <v>LONDOÑO ECHEVERRI ALEJANDRA</v>
      </c>
      <c r="S4245" s="25">
        <f>+VLOOKUP(E4245, TC!A:D, 2, FALSE())</f>
        <v>4107.1400000000003</v>
      </c>
      <c r="T4245" t="str">
        <f t="shared" si="334"/>
        <v>COP</v>
      </c>
    </row>
    <row r="4246" spans="1:20" ht="18.75" hidden="1" customHeight="1" x14ac:dyDescent="0.25">
      <c r="A4246" t="s">
        <v>2406</v>
      </c>
      <c r="B4246" t="s">
        <v>1923</v>
      </c>
      <c r="C4246" t="s">
        <v>1913</v>
      </c>
      <c r="D4246" s="24">
        <v>5850</v>
      </c>
      <c r="E4246" t="s">
        <v>1678</v>
      </c>
      <c r="F4246" t="s">
        <v>99</v>
      </c>
      <c r="G4246" t="s">
        <v>1914</v>
      </c>
      <c r="H4246" t="s">
        <v>2024</v>
      </c>
      <c r="I4246" t="s">
        <v>1838</v>
      </c>
      <c r="J4246" t="s">
        <v>1915</v>
      </c>
      <c r="K4246" t="s">
        <v>2022</v>
      </c>
      <c r="L4246" s="24">
        <v>125000</v>
      </c>
      <c r="M4246" s="25">
        <f>+VLOOKUP(E4246, TC!A:D, 4, FALSE())</f>
        <v>1.0781999980521724</v>
      </c>
      <c r="N4246" s="24">
        <f t="shared" si="330"/>
        <v>125000</v>
      </c>
      <c r="O4246" t="str">
        <f t="shared" si="331"/>
        <v>FACTURA</v>
      </c>
      <c r="P4246" t="str">
        <f t="shared" si="332"/>
        <v>2025</v>
      </c>
      <c r="Q4246" t="str">
        <f t="shared" si="333"/>
        <v>03</v>
      </c>
      <c r="R4246" t="str">
        <f>+IFERROR(VLOOKUP(I4246, Listado!A:B, 2, FALSE()), "COMERCIALIZADORA INTERNACIONAL CARIBBEAN EXOTICS S A")</f>
        <v>LONDOÑO ECHEVERRI ALEJANDRA</v>
      </c>
      <c r="S4246" s="25">
        <f>+VLOOKUP(E4246, TC!A:D, 2, FALSE())</f>
        <v>4107.1400000000003</v>
      </c>
      <c r="T4246" t="str">
        <f t="shared" si="334"/>
        <v>COP</v>
      </c>
    </row>
    <row r="4247" spans="1:20" ht="18.75" hidden="1" customHeight="1" x14ac:dyDescent="0.25">
      <c r="A4247" t="s">
        <v>2406</v>
      </c>
      <c r="B4247" t="s">
        <v>1923</v>
      </c>
      <c r="C4247" t="s">
        <v>1913</v>
      </c>
      <c r="D4247" s="24">
        <v>5850</v>
      </c>
      <c r="E4247" t="s">
        <v>1678</v>
      </c>
      <c r="F4247" t="s">
        <v>99</v>
      </c>
      <c r="G4247" t="s">
        <v>1914</v>
      </c>
      <c r="H4247" t="s">
        <v>2024</v>
      </c>
      <c r="I4247" t="s">
        <v>1838</v>
      </c>
      <c r="J4247" t="s">
        <v>1915</v>
      </c>
      <c r="K4247" t="s">
        <v>2022</v>
      </c>
      <c r="L4247" s="24">
        <v>97500</v>
      </c>
      <c r="M4247" s="25">
        <f>+VLOOKUP(E4247, TC!A:D, 4, FALSE())</f>
        <v>1.0781999980521724</v>
      </c>
      <c r="N4247" s="24">
        <f t="shared" si="330"/>
        <v>97500</v>
      </c>
      <c r="O4247" t="str">
        <f t="shared" si="331"/>
        <v>FACTURA</v>
      </c>
      <c r="P4247" t="str">
        <f t="shared" si="332"/>
        <v>2025</v>
      </c>
      <c r="Q4247" t="str">
        <f t="shared" si="333"/>
        <v>03</v>
      </c>
      <c r="R4247" t="str">
        <f>+IFERROR(VLOOKUP(I4247, Listado!A:B, 2, FALSE()), "COMERCIALIZADORA INTERNACIONAL CARIBBEAN EXOTICS S A")</f>
        <v>LONDOÑO ECHEVERRI ALEJANDRA</v>
      </c>
      <c r="S4247" s="25">
        <f>+VLOOKUP(E4247, TC!A:D, 2, FALSE())</f>
        <v>4107.1400000000003</v>
      </c>
      <c r="T4247" t="str">
        <f t="shared" si="334"/>
        <v>COP</v>
      </c>
    </row>
    <row r="4248" spans="1:20" ht="18.75" hidden="1" customHeight="1" x14ac:dyDescent="0.25">
      <c r="A4248" t="s">
        <v>2406</v>
      </c>
      <c r="B4248" t="s">
        <v>1923</v>
      </c>
      <c r="C4248" t="s">
        <v>1913</v>
      </c>
      <c r="D4248" s="24">
        <v>5850</v>
      </c>
      <c r="E4248" t="s">
        <v>1678</v>
      </c>
      <c r="F4248" t="s">
        <v>99</v>
      </c>
      <c r="G4248" t="s">
        <v>1914</v>
      </c>
      <c r="H4248" t="s">
        <v>2024</v>
      </c>
      <c r="I4248" t="s">
        <v>1838</v>
      </c>
      <c r="J4248" t="s">
        <v>1915</v>
      </c>
      <c r="K4248" t="s">
        <v>2022</v>
      </c>
      <c r="L4248" s="24">
        <v>56750</v>
      </c>
      <c r="M4248" s="25">
        <f>+VLOOKUP(E4248, TC!A:D, 4, FALSE())</f>
        <v>1.0781999980521724</v>
      </c>
      <c r="N4248" s="24">
        <f t="shared" si="330"/>
        <v>56750</v>
      </c>
      <c r="O4248" t="str">
        <f t="shared" si="331"/>
        <v>FACTURA</v>
      </c>
      <c r="P4248" t="str">
        <f t="shared" si="332"/>
        <v>2025</v>
      </c>
      <c r="Q4248" t="str">
        <f t="shared" si="333"/>
        <v>03</v>
      </c>
      <c r="R4248" t="str">
        <f>+IFERROR(VLOOKUP(I4248, Listado!A:B, 2, FALSE()), "COMERCIALIZADORA INTERNACIONAL CARIBBEAN EXOTICS S A")</f>
        <v>LONDOÑO ECHEVERRI ALEJANDRA</v>
      </c>
      <c r="S4248" s="25">
        <f>+VLOOKUP(E4248, TC!A:D, 2, FALSE())</f>
        <v>4107.1400000000003</v>
      </c>
      <c r="T4248" t="str">
        <f t="shared" si="334"/>
        <v>COP</v>
      </c>
    </row>
    <row r="4249" spans="1:20" ht="18.75" hidden="1" customHeight="1" x14ac:dyDescent="0.25">
      <c r="A4249" t="s">
        <v>2406</v>
      </c>
      <c r="B4249" t="s">
        <v>1923</v>
      </c>
      <c r="C4249" t="s">
        <v>1913</v>
      </c>
      <c r="D4249" s="24">
        <v>5850</v>
      </c>
      <c r="E4249" t="s">
        <v>1678</v>
      </c>
      <c r="F4249" t="s">
        <v>99</v>
      </c>
      <c r="G4249" t="s">
        <v>1914</v>
      </c>
      <c r="H4249" t="s">
        <v>2024</v>
      </c>
      <c r="I4249" t="s">
        <v>1838</v>
      </c>
      <c r="J4249" t="s">
        <v>1915</v>
      </c>
      <c r="K4249" t="s">
        <v>2022</v>
      </c>
      <c r="L4249" s="24">
        <v>77500</v>
      </c>
      <c r="M4249" s="25">
        <f>+VLOOKUP(E4249, TC!A:D, 4, FALSE())</f>
        <v>1.0781999980521724</v>
      </c>
      <c r="N4249" s="24">
        <f t="shared" si="330"/>
        <v>77500</v>
      </c>
      <c r="O4249" t="str">
        <f t="shared" si="331"/>
        <v>FACTURA</v>
      </c>
      <c r="P4249" t="str">
        <f t="shared" si="332"/>
        <v>2025</v>
      </c>
      <c r="Q4249" t="str">
        <f t="shared" si="333"/>
        <v>03</v>
      </c>
      <c r="R4249" t="str">
        <f>+IFERROR(VLOOKUP(I4249, Listado!A:B, 2, FALSE()), "COMERCIALIZADORA INTERNACIONAL CARIBBEAN EXOTICS S A")</f>
        <v>LONDOÑO ECHEVERRI ALEJANDRA</v>
      </c>
      <c r="S4249" s="25">
        <f>+VLOOKUP(E4249, TC!A:D, 2, FALSE())</f>
        <v>4107.1400000000003</v>
      </c>
      <c r="T4249" t="str">
        <f t="shared" si="334"/>
        <v>COP</v>
      </c>
    </row>
    <row r="4250" spans="1:20" ht="18.75" hidden="1" customHeight="1" x14ac:dyDescent="0.25">
      <c r="A4250" t="s">
        <v>2406</v>
      </c>
      <c r="B4250" t="s">
        <v>1923</v>
      </c>
      <c r="C4250" t="s">
        <v>1913</v>
      </c>
      <c r="D4250" s="24">
        <v>5850</v>
      </c>
      <c r="E4250" t="s">
        <v>1678</v>
      </c>
      <c r="F4250" t="s">
        <v>99</v>
      </c>
      <c r="G4250" t="s">
        <v>1914</v>
      </c>
      <c r="H4250" t="s">
        <v>2024</v>
      </c>
      <c r="I4250" t="s">
        <v>1838</v>
      </c>
      <c r="J4250" t="s">
        <v>1915</v>
      </c>
      <c r="K4250" t="s">
        <v>2022</v>
      </c>
      <c r="L4250" s="24">
        <v>369000</v>
      </c>
      <c r="M4250" s="25">
        <f>+VLOOKUP(E4250, TC!A:D, 4, FALSE())</f>
        <v>1.0781999980521724</v>
      </c>
      <c r="N4250" s="24">
        <f t="shared" si="330"/>
        <v>369000</v>
      </c>
      <c r="O4250" t="str">
        <f t="shared" si="331"/>
        <v>FACTURA</v>
      </c>
      <c r="P4250" t="str">
        <f t="shared" si="332"/>
        <v>2025</v>
      </c>
      <c r="Q4250" t="str">
        <f t="shared" si="333"/>
        <v>03</v>
      </c>
      <c r="R4250" t="str">
        <f>+IFERROR(VLOOKUP(I4250, Listado!A:B, 2, FALSE()), "COMERCIALIZADORA INTERNACIONAL CARIBBEAN EXOTICS S A")</f>
        <v>LONDOÑO ECHEVERRI ALEJANDRA</v>
      </c>
      <c r="S4250" s="25">
        <f>+VLOOKUP(E4250, TC!A:D, 2, FALSE())</f>
        <v>4107.1400000000003</v>
      </c>
      <c r="T4250" t="str">
        <f t="shared" si="334"/>
        <v>COP</v>
      </c>
    </row>
    <row r="4251" spans="1:20" ht="18.75" hidden="1" customHeight="1" x14ac:dyDescent="0.25">
      <c r="A4251" t="s">
        <v>2406</v>
      </c>
      <c r="B4251" t="s">
        <v>1923</v>
      </c>
      <c r="C4251" t="s">
        <v>1913</v>
      </c>
      <c r="D4251" s="24">
        <v>5850</v>
      </c>
      <c r="E4251" t="s">
        <v>1678</v>
      </c>
      <c r="F4251" t="s">
        <v>99</v>
      </c>
      <c r="G4251" t="s">
        <v>1914</v>
      </c>
      <c r="H4251" t="s">
        <v>2024</v>
      </c>
      <c r="I4251" t="s">
        <v>1838</v>
      </c>
      <c r="J4251" t="s">
        <v>1915</v>
      </c>
      <c r="K4251" t="s">
        <v>2022</v>
      </c>
      <c r="L4251" s="24">
        <v>177750</v>
      </c>
      <c r="M4251" s="25">
        <f>+VLOOKUP(E4251, TC!A:D, 4, FALSE())</f>
        <v>1.0781999980521724</v>
      </c>
      <c r="N4251" s="24">
        <f t="shared" si="330"/>
        <v>177750</v>
      </c>
      <c r="O4251" t="str">
        <f t="shared" si="331"/>
        <v>FACTURA</v>
      </c>
      <c r="P4251" t="str">
        <f t="shared" si="332"/>
        <v>2025</v>
      </c>
      <c r="Q4251" t="str">
        <f t="shared" si="333"/>
        <v>03</v>
      </c>
      <c r="R4251" t="str">
        <f>+IFERROR(VLOOKUP(I4251, Listado!A:B, 2, FALSE()), "COMERCIALIZADORA INTERNACIONAL CARIBBEAN EXOTICS S A")</f>
        <v>LONDOÑO ECHEVERRI ALEJANDRA</v>
      </c>
      <c r="S4251" s="25">
        <f>+VLOOKUP(E4251, TC!A:D, 2, FALSE())</f>
        <v>4107.1400000000003</v>
      </c>
      <c r="T4251" t="str">
        <f t="shared" si="334"/>
        <v>COP</v>
      </c>
    </row>
    <row r="4252" spans="1:20" ht="18.75" hidden="1" customHeight="1" x14ac:dyDescent="0.25">
      <c r="A4252" t="s">
        <v>2406</v>
      </c>
      <c r="B4252" t="s">
        <v>1923</v>
      </c>
      <c r="C4252" t="s">
        <v>1913</v>
      </c>
      <c r="D4252" s="24">
        <v>5850</v>
      </c>
      <c r="E4252" t="s">
        <v>1678</v>
      </c>
      <c r="F4252" t="s">
        <v>99</v>
      </c>
      <c r="G4252" t="s">
        <v>1914</v>
      </c>
      <c r="H4252" t="s">
        <v>2024</v>
      </c>
      <c r="I4252" t="s">
        <v>1838</v>
      </c>
      <c r="J4252" t="s">
        <v>1915</v>
      </c>
      <c r="K4252" t="s">
        <v>2022</v>
      </c>
      <c r="L4252" s="24">
        <v>232000</v>
      </c>
      <c r="M4252" s="25">
        <f>+VLOOKUP(E4252, TC!A:D, 4, FALSE())</f>
        <v>1.0781999980521724</v>
      </c>
      <c r="N4252" s="24">
        <f t="shared" si="330"/>
        <v>232000</v>
      </c>
      <c r="O4252" t="str">
        <f t="shared" si="331"/>
        <v>FACTURA</v>
      </c>
      <c r="P4252" t="str">
        <f t="shared" si="332"/>
        <v>2025</v>
      </c>
      <c r="Q4252" t="str">
        <f t="shared" si="333"/>
        <v>03</v>
      </c>
      <c r="R4252" t="str">
        <f>+IFERROR(VLOOKUP(I4252, Listado!A:B, 2, FALSE()), "COMERCIALIZADORA INTERNACIONAL CARIBBEAN EXOTICS S A")</f>
        <v>LONDOÑO ECHEVERRI ALEJANDRA</v>
      </c>
      <c r="S4252" s="25">
        <f>+VLOOKUP(E4252, TC!A:D, 2, FALSE())</f>
        <v>4107.1400000000003</v>
      </c>
      <c r="T4252" t="str">
        <f t="shared" si="334"/>
        <v>COP</v>
      </c>
    </row>
    <row r="4253" spans="1:20" ht="18.75" hidden="1" customHeight="1" x14ac:dyDescent="0.25">
      <c r="A4253" t="s">
        <v>2406</v>
      </c>
      <c r="B4253" t="s">
        <v>1923</v>
      </c>
      <c r="C4253" t="s">
        <v>1913</v>
      </c>
      <c r="D4253" s="24">
        <v>5850</v>
      </c>
      <c r="E4253" t="s">
        <v>1678</v>
      </c>
      <c r="F4253" t="s">
        <v>99</v>
      </c>
      <c r="G4253" t="s">
        <v>1914</v>
      </c>
      <c r="H4253" t="s">
        <v>2024</v>
      </c>
      <c r="I4253" t="s">
        <v>1838</v>
      </c>
      <c r="J4253" t="s">
        <v>1915</v>
      </c>
      <c r="K4253" t="s">
        <v>2022</v>
      </c>
      <c r="L4253" s="24">
        <v>393500</v>
      </c>
      <c r="M4253" s="25">
        <f>+VLOOKUP(E4253, TC!A:D, 4, FALSE())</f>
        <v>1.0781999980521724</v>
      </c>
      <c r="N4253" s="24">
        <f t="shared" si="330"/>
        <v>393500</v>
      </c>
      <c r="O4253" t="str">
        <f t="shared" si="331"/>
        <v>FACTURA</v>
      </c>
      <c r="P4253" t="str">
        <f t="shared" si="332"/>
        <v>2025</v>
      </c>
      <c r="Q4253" t="str">
        <f t="shared" si="333"/>
        <v>03</v>
      </c>
      <c r="R4253" t="str">
        <f>+IFERROR(VLOOKUP(I4253, Listado!A:B, 2, FALSE()), "COMERCIALIZADORA INTERNACIONAL CARIBBEAN EXOTICS S A")</f>
        <v>LONDOÑO ECHEVERRI ALEJANDRA</v>
      </c>
      <c r="S4253" s="25">
        <f>+VLOOKUP(E4253, TC!A:D, 2, FALSE())</f>
        <v>4107.1400000000003</v>
      </c>
      <c r="T4253" t="str">
        <f t="shared" si="334"/>
        <v>COP</v>
      </c>
    </row>
    <row r="4254" spans="1:20" ht="18.75" hidden="1" customHeight="1" x14ac:dyDescent="0.25">
      <c r="A4254" t="s">
        <v>2406</v>
      </c>
      <c r="B4254" t="s">
        <v>1923</v>
      </c>
      <c r="C4254" t="s">
        <v>1913</v>
      </c>
      <c r="D4254" s="24">
        <v>5850</v>
      </c>
      <c r="E4254" t="s">
        <v>1678</v>
      </c>
      <c r="F4254" t="s">
        <v>99</v>
      </c>
      <c r="G4254" t="s">
        <v>1914</v>
      </c>
      <c r="H4254" t="s">
        <v>2024</v>
      </c>
      <c r="I4254" t="s">
        <v>1838</v>
      </c>
      <c r="J4254" t="s">
        <v>1915</v>
      </c>
      <c r="K4254" t="s">
        <v>2022</v>
      </c>
      <c r="L4254" s="24">
        <v>80250</v>
      </c>
      <c r="M4254" s="25">
        <f>+VLOOKUP(E4254, TC!A:D, 4, FALSE())</f>
        <v>1.0781999980521724</v>
      </c>
      <c r="N4254" s="24">
        <f t="shared" si="330"/>
        <v>80250</v>
      </c>
      <c r="O4254" t="str">
        <f t="shared" si="331"/>
        <v>FACTURA</v>
      </c>
      <c r="P4254" t="str">
        <f t="shared" si="332"/>
        <v>2025</v>
      </c>
      <c r="Q4254" t="str">
        <f t="shared" si="333"/>
        <v>03</v>
      </c>
      <c r="R4254" t="str">
        <f>+IFERROR(VLOOKUP(I4254, Listado!A:B, 2, FALSE()), "COMERCIALIZADORA INTERNACIONAL CARIBBEAN EXOTICS S A")</f>
        <v>LONDOÑO ECHEVERRI ALEJANDRA</v>
      </c>
      <c r="S4254" s="25">
        <f>+VLOOKUP(E4254, TC!A:D, 2, FALSE())</f>
        <v>4107.1400000000003</v>
      </c>
      <c r="T4254" t="str">
        <f t="shared" si="334"/>
        <v>COP</v>
      </c>
    </row>
    <row r="4255" spans="1:20" ht="18.75" hidden="1" customHeight="1" x14ac:dyDescent="0.25">
      <c r="A4255" t="s">
        <v>2406</v>
      </c>
      <c r="B4255" t="s">
        <v>1923</v>
      </c>
      <c r="C4255" t="s">
        <v>1913</v>
      </c>
      <c r="D4255" s="24">
        <v>5851</v>
      </c>
      <c r="E4255" t="s">
        <v>1678</v>
      </c>
      <c r="F4255" t="s">
        <v>99</v>
      </c>
      <c r="G4255" t="s">
        <v>113</v>
      </c>
      <c r="H4255" t="s">
        <v>2024</v>
      </c>
      <c r="I4255" t="s">
        <v>2466</v>
      </c>
      <c r="J4255" t="s">
        <v>1915</v>
      </c>
      <c r="K4255" t="s">
        <v>2025</v>
      </c>
      <c r="L4255" s="24">
        <v>623000</v>
      </c>
      <c r="M4255" s="25">
        <f>+VLOOKUP(E4255, TC!A:D, 4, FALSE())</f>
        <v>1.0781999980521724</v>
      </c>
      <c r="N4255" s="24">
        <f t="shared" si="330"/>
        <v>623000</v>
      </c>
      <c r="O4255" t="str">
        <f t="shared" si="331"/>
        <v>FACTURA</v>
      </c>
      <c r="P4255" t="str">
        <f t="shared" si="332"/>
        <v>2025</v>
      </c>
      <c r="Q4255" t="str">
        <f t="shared" si="333"/>
        <v>03</v>
      </c>
      <c r="R4255" t="str">
        <f>+IFERROR(VLOOKUP(I4255, Listado!A:B, 2, FALSE()), "COMERCIALIZADORA INTERNACIONAL CARIBBEAN EXOTICS S A")</f>
        <v>COMERCIALIZADORA INTERNACIONAL CARIBBEAN EXOTICS S A</v>
      </c>
      <c r="S4255" s="25">
        <f>+VLOOKUP(E4255, TC!A:D, 2, FALSE())</f>
        <v>4107.1400000000003</v>
      </c>
      <c r="T4255" t="str">
        <f t="shared" si="334"/>
        <v>COP</v>
      </c>
    </row>
    <row r="4256" spans="1:20" ht="18.75" hidden="1" customHeight="1" x14ac:dyDescent="0.25">
      <c r="A4256" t="s">
        <v>2406</v>
      </c>
      <c r="B4256" t="s">
        <v>1923</v>
      </c>
      <c r="C4256" t="s">
        <v>1913</v>
      </c>
      <c r="D4256" s="24">
        <v>5851</v>
      </c>
      <c r="E4256" t="s">
        <v>1678</v>
      </c>
      <c r="F4256" t="s">
        <v>99</v>
      </c>
      <c r="G4256" t="s">
        <v>113</v>
      </c>
      <c r="H4256" t="s">
        <v>2024</v>
      </c>
      <c r="I4256" t="s">
        <v>2466</v>
      </c>
      <c r="J4256" t="s">
        <v>1915</v>
      </c>
      <c r="K4256" t="s">
        <v>2025</v>
      </c>
      <c r="L4256" s="24">
        <v>1164100</v>
      </c>
      <c r="M4256" s="25">
        <f>+VLOOKUP(E4256, TC!A:D, 4, FALSE())</f>
        <v>1.0781999980521724</v>
      </c>
      <c r="N4256" s="24">
        <f t="shared" si="330"/>
        <v>1164100</v>
      </c>
      <c r="O4256" t="str">
        <f t="shared" si="331"/>
        <v>FACTURA</v>
      </c>
      <c r="P4256" t="str">
        <f t="shared" si="332"/>
        <v>2025</v>
      </c>
      <c r="Q4256" t="str">
        <f t="shared" si="333"/>
        <v>03</v>
      </c>
      <c r="R4256" t="str">
        <f>+IFERROR(VLOOKUP(I4256, Listado!A:B, 2, FALSE()), "COMERCIALIZADORA INTERNACIONAL CARIBBEAN EXOTICS S A")</f>
        <v>COMERCIALIZADORA INTERNACIONAL CARIBBEAN EXOTICS S A</v>
      </c>
      <c r="S4256" s="25">
        <f>+VLOOKUP(E4256, TC!A:D, 2, FALSE())</f>
        <v>4107.1400000000003</v>
      </c>
      <c r="T4256" t="str">
        <f t="shared" si="334"/>
        <v>COP</v>
      </c>
    </row>
    <row r="4257" spans="1:20" ht="18.75" hidden="1" customHeight="1" x14ac:dyDescent="0.25">
      <c r="A4257" t="s">
        <v>2406</v>
      </c>
      <c r="B4257" t="s">
        <v>1923</v>
      </c>
      <c r="C4257" t="s">
        <v>1913</v>
      </c>
      <c r="D4257" s="24">
        <v>5851</v>
      </c>
      <c r="E4257" t="s">
        <v>1678</v>
      </c>
      <c r="F4257" t="s">
        <v>99</v>
      </c>
      <c r="G4257" t="s">
        <v>113</v>
      </c>
      <c r="H4257" t="s">
        <v>2024</v>
      </c>
      <c r="I4257" t="s">
        <v>2466</v>
      </c>
      <c r="J4257" t="s">
        <v>1915</v>
      </c>
      <c r="K4257" t="s">
        <v>2026</v>
      </c>
      <c r="L4257" s="24">
        <v>25500</v>
      </c>
      <c r="M4257" s="25">
        <f>+VLOOKUP(E4257, TC!A:D, 4, FALSE())</f>
        <v>1.0781999980521724</v>
      </c>
      <c r="N4257" s="24">
        <f t="shared" si="330"/>
        <v>25500</v>
      </c>
      <c r="O4257" t="str">
        <f t="shared" si="331"/>
        <v>FACTURA</v>
      </c>
      <c r="P4257" t="str">
        <f t="shared" si="332"/>
        <v>2025</v>
      </c>
      <c r="Q4257" t="str">
        <f t="shared" si="333"/>
        <v>03</v>
      </c>
      <c r="R4257" t="str">
        <f>+IFERROR(VLOOKUP(I4257, Listado!A:B, 2, FALSE()), "COMERCIALIZADORA INTERNACIONAL CARIBBEAN EXOTICS S A")</f>
        <v>COMERCIALIZADORA INTERNACIONAL CARIBBEAN EXOTICS S A</v>
      </c>
      <c r="S4257" s="25">
        <f>+VLOOKUP(E4257, TC!A:D, 2, FALSE())</f>
        <v>4107.1400000000003</v>
      </c>
      <c r="T4257" t="str">
        <f t="shared" si="334"/>
        <v>COP</v>
      </c>
    </row>
    <row r="4258" spans="1:20" ht="18.75" hidden="1" customHeight="1" x14ac:dyDescent="0.25">
      <c r="A4258" t="s">
        <v>2406</v>
      </c>
      <c r="B4258" t="s">
        <v>1923</v>
      </c>
      <c r="C4258" t="s">
        <v>1913</v>
      </c>
      <c r="D4258" s="24">
        <v>5851</v>
      </c>
      <c r="E4258" t="s">
        <v>1678</v>
      </c>
      <c r="F4258" t="s">
        <v>99</v>
      </c>
      <c r="G4258" t="s">
        <v>113</v>
      </c>
      <c r="H4258" t="s">
        <v>2024</v>
      </c>
      <c r="I4258" t="s">
        <v>2466</v>
      </c>
      <c r="J4258" t="s">
        <v>1915</v>
      </c>
      <c r="K4258" t="s">
        <v>2026</v>
      </c>
      <c r="L4258" s="24">
        <v>45000</v>
      </c>
      <c r="M4258" s="25">
        <f>+VLOOKUP(E4258, TC!A:D, 4, FALSE())</f>
        <v>1.0781999980521724</v>
      </c>
      <c r="N4258" s="24">
        <f t="shared" si="330"/>
        <v>45000</v>
      </c>
      <c r="O4258" t="str">
        <f t="shared" si="331"/>
        <v>FACTURA</v>
      </c>
      <c r="P4258" t="str">
        <f t="shared" si="332"/>
        <v>2025</v>
      </c>
      <c r="Q4258" t="str">
        <f t="shared" si="333"/>
        <v>03</v>
      </c>
      <c r="R4258" t="str">
        <f>+IFERROR(VLOOKUP(I4258, Listado!A:B, 2, FALSE()), "COMERCIALIZADORA INTERNACIONAL CARIBBEAN EXOTICS S A")</f>
        <v>COMERCIALIZADORA INTERNACIONAL CARIBBEAN EXOTICS S A</v>
      </c>
      <c r="S4258" s="25">
        <f>+VLOOKUP(E4258, TC!A:D, 2, FALSE())</f>
        <v>4107.1400000000003</v>
      </c>
      <c r="T4258" t="str">
        <f t="shared" si="334"/>
        <v>COP</v>
      </c>
    </row>
    <row r="4259" spans="1:20" ht="18.75" hidden="1" customHeight="1" x14ac:dyDescent="0.25">
      <c r="A4259" t="s">
        <v>2406</v>
      </c>
      <c r="B4259" t="s">
        <v>1923</v>
      </c>
      <c r="C4259" t="s">
        <v>1913</v>
      </c>
      <c r="D4259" s="24">
        <v>5851</v>
      </c>
      <c r="E4259" t="s">
        <v>1678</v>
      </c>
      <c r="F4259" t="s">
        <v>99</v>
      </c>
      <c r="G4259" t="s">
        <v>113</v>
      </c>
      <c r="H4259" t="s">
        <v>2024</v>
      </c>
      <c r="I4259" t="s">
        <v>2466</v>
      </c>
      <c r="J4259" t="s">
        <v>1915</v>
      </c>
      <c r="K4259" t="s">
        <v>2021</v>
      </c>
      <c r="L4259" s="24">
        <v>64770</v>
      </c>
      <c r="M4259" s="25">
        <f>+VLOOKUP(E4259, TC!A:D, 4, FALSE())</f>
        <v>1.0781999980521724</v>
      </c>
      <c r="N4259" s="24">
        <f t="shared" si="330"/>
        <v>64770</v>
      </c>
      <c r="O4259" t="str">
        <f t="shared" si="331"/>
        <v>FACTURA</v>
      </c>
      <c r="P4259" t="str">
        <f t="shared" si="332"/>
        <v>2025</v>
      </c>
      <c r="Q4259" t="str">
        <f t="shared" si="333"/>
        <v>03</v>
      </c>
      <c r="R4259" t="str">
        <f>+IFERROR(VLOOKUP(I4259, Listado!A:B, 2, FALSE()), "COMERCIALIZADORA INTERNACIONAL CARIBBEAN EXOTICS S A")</f>
        <v>COMERCIALIZADORA INTERNACIONAL CARIBBEAN EXOTICS S A</v>
      </c>
      <c r="S4259" s="25">
        <f>+VLOOKUP(E4259, TC!A:D, 2, FALSE())</f>
        <v>4107.1400000000003</v>
      </c>
      <c r="T4259" t="str">
        <f t="shared" si="334"/>
        <v>COP</v>
      </c>
    </row>
    <row r="4260" spans="1:20" ht="18.75" hidden="1" customHeight="1" x14ac:dyDescent="0.25">
      <c r="A4260" t="s">
        <v>2406</v>
      </c>
      <c r="B4260" t="s">
        <v>1923</v>
      </c>
      <c r="C4260" t="s">
        <v>1913</v>
      </c>
      <c r="D4260" s="24">
        <v>5851</v>
      </c>
      <c r="E4260" t="s">
        <v>1678</v>
      </c>
      <c r="F4260" t="s">
        <v>99</v>
      </c>
      <c r="G4260" t="s">
        <v>113</v>
      </c>
      <c r="H4260" t="s">
        <v>2024</v>
      </c>
      <c r="I4260" t="s">
        <v>2466</v>
      </c>
      <c r="J4260" t="s">
        <v>1915</v>
      </c>
      <c r="K4260" t="s">
        <v>2021</v>
      </c>
      <c r="L4260" s="24">
        <v>236100</v>
      </c>
      <c r="M4260" s="25">
        <f>+VLOOKUP(E4260, TC!A:D, 4, FALSE())</f>
        <v>1.0781999980521724</v>
      </c>
      <c r="N4260" s="24">
        <f t="shared" si="330"/>
        <v>236100</v>
      </c>
      <c r="O4260" t="str">
        <f t="shared" si="331"/>
        <v>FACTURA</v>
      </c>
      <c r="P4260" t="str">
        <f t="shared" si="332"/>
        <v>2025</v>
      </c>
      <c r="Q4260" t="str">
        <f t="shared" si="333"/>
        <v>03</v>
      </c>
      <c r="R4260" t="str">
        <f>+IFERROR(VLOOKUP(I4260, Listado!A:B, 2, FALSE()), "COMERCIALIZADORA INTERNACIONAL CARIBBEAN EXOTICS S A")</f>
        <v>COMERCIALIZADORA INTERNACIONAL CARIBBEAN EXOTICS S A</v>
      </c>
      <c r="S4260" s="25">
        <f>+VLOOKUP(E4260, TC!A:D, 2, FALSE())</f>
        <v>4107.1400000000003</v>
      </c>
      <c r="T4260" t="str">
        <f t="shared" si="334"/>
        <v>COP</v>
      </c>
    </row>
    <row r="4261" spans="1:20" ht="18.75" hidden="1" customHeight="1" x14ac:dyDescent="0.25">
      <c r="A4261" t="s">
        <v>2406</v>
      </c>
      <c r="B4261" t="s">
        <v>1923</v>
      </c>
      <c r="C4261" t="s">
        <v>1913</v>
      </c>
      <c r="D4261" s="24">
        <v>5851</v>
      </c>
      <c r="E4261" t="s">
        <v>1678</v>
      </c>
      <c r="F4261" t="s">
        <v>99</v>
      </c>
      <c r="G4261" t="s">
        <v>113</v>
      </c>
      <c r="H4261" t="s">
        <v>2024</v>
      </c>
      <c r="I4261" t="s">
        <v>2466</v>
      </c>
      <c r="J4261" t="s">
        <v>1915</v>
      </c>
      <c r="K4261" t="s">
        <v>2021</v>
      </c>
      <c r="L4261" s="24">
        <v>73200</v>
      </c>
      <c r="M4261" s="25">
        <f>+VLOOKUP(E4261, TC!A:D, 4, FALSE())</f>
        <v>1.0781999980521724</v>
      </c>
      <c r="N4261" s="24">
        <f t="shared" si="330"/>
        <v>73200</v>
      </c>
      <c r="O4261" t="str">
        <f t="shared" si="331"/>
        <v>FACTURA</v>
      </c>
      <c r="P4261" t="str">
        <f t="shared" si="332"/>
        <v>2025</v>
      </c>
      <c r="Q4261" t="str">
        <f t="shared" si="333"/>
        <v>03</v>
      </c>
      <c r="R4261" t="str">
        <f>+IFERROR(VLOOKUP(I4261, Listado!A:B, 2, FALSE()), "COMERCIALIZADORA INTERNACIONAL CARIBBEAN EXOTICS S A")</f>
        <v>COMERCIALIZADORA INTERNACIONAL CARIBBEAN EXOTICS S A</v>
      </c>
      <c r="S4261" s="25">
        <f>+VLOOKUP(E4261, TC!A:D, 2, FALSE())</f>
        <v>4107.1400000000003</v>
      </c>
      <c r="T4261" t="str">
        <f t="shared" si="334"/>
        <v>COP</v>
      </c>
    </row>
    <row r="4262" spans="1:20" ht="18.75" hidden="1" customHeight="1" x14ac:dyDescent="0.25">
      <c r="A4262" t="s">
        <v>2406</v>
      </c>
      <c r="B4262" t="s">
        <v>1923</v>
      </c>
      <c r="C4262" t="s">
        <v>1913</v>
      </c>
      <c r="D4262" s="24">
        <v>5851</v>
      </c>
      <c r="E4262" t="s">
        <v>1678</v>
      </c>
      <c r="F4262" t="s">
        <v>99</v>
      </c>
      <c r="G4262" t="s">
        <v>113</v>
      </c>
      <c r="H4262" t="s">
        <v>2024</v>
      </c>
      <c r="I4262" t="s">
        <v>2466</v>
      </c>
      <c r="J4262" t="s">
        <v>1915</v>
      </c>
      <c r="K4262" t="s">
        <v>2021</v>
      </c>
      <c r="L4262" s="24">
        <v>6900</v>
      </c>
      <c r="M4262" s="25">
        <f>+VLOOKUP(E4262, TC!A:D, 4, FALSE())</f>
        <v>1.0781999980521724</v>
      </c>
      <c r="N4262" s="24">
        <f t="shared" si="330"/>
        <v>6900</v>
      </c>
      <c r="O4262" t="str">
        <f t="shared" si="331"/>
        <v>FACTURA</v>
      </c>
      <c r="P4262" t="str">
        <f t="shared" si="332"/>
        <v>2025</v>
      </c>
      <c r="Q4262" t="str">
        <f t="shared" si="333"/>
        <v>03</v>
      </c>
      <c r="R4262" t="str">
        <f>+IFERROR(VLOOKUP(I4262, Listado!A:B, 2, FALSE()), "COMERCIALIZADORA INTERNACIONAL CARIBBEAN EXOTICS S A")</f>
        <v>COMERCIALIZADORA INTERNACIONAL CARIBBEAN EXOTICS S A</v>
      </c>
      <c r="S4262" s="25">
        <f>+VLOOKUP(E4262, TC!A:D, 2, FALSE())</f>
        <v>4107.1400000000003</v>
      </c>
      <c r="T4262" t="str">
        <f t="shared" si="334"/>
        <v>COP</v>
      </c>
    </row>
    <row r="4263" spans="1:20" ht="18.75" hidden="1" customHeight="1" x14ac:dyDescent="0.25">
      <c r="A4263" t="s">
        <v>2406</v>
      </c>
      <c r="B4263" t="s">
        <v>1923</v>
      </c>
      <c r="C4263" t="s">
        <v>1913</v>
      </c>
      <c r="D4263" s="24">
        <v>5851</v>
      </c>
      <c r="E4263" t="s">
        <v>1678</v>
      </c>
      <c r="F4263" t="s">
        <v>99</v>
      </c>
      <c r="G4263" t="s">
        <v>113</v>
      </c>
      <c r="H4263" t="s">
        <v>2024</v>
      </c>
      <c r="I4263" t="s">
        <v>2466</v>
      </c>
      <c r="J4263" t="s">
        <v>1915</v>
      </c>
      <c r="K4263" t="s">
        <v>2021</v>
      </c>
      <c r="L4263" s="24">
        <v>91350</v>
      </c>
      <c r="M4263" s="25">
        <f>+VLOOKUP(E4263, TC!A:D, 4, FALSE())</f>
        <v>1.0781999980521724</v>
      </c>
      <c r="N4263" s="24">
        <f t="shared" si="330"/>
        <v>91350</v>
      </c>
      <c r="O4263" t="str">
        <f t="shared" si="331"/>
        <v>FACTURA</v>
      </c>
      <c r="P4263" t="str">
        <f t="shared" si="332"/>
        <v>2025</v>
      </c>
      <c r="Q4263" t="str">
        <f t="shared" si="333"/>
        <v>03</v>
      </c>
      <c r="R4263" t="str">
        <f>+IFERROR(VLOOKUP(I4263, Listado!A:B, 2, FALSE()), "COMERCIALIZADORA INTERNACIONAL CARIBBEAN EXOTICS S A")</f>
        <v>COMERCIALIZADORA INTERNACIONAL CARIBBEAN EXOTICS S A</v>
      </c>
      <c r="S4263" s="25">
        <f>+VLOOKUP(E4263, TC!A:D, 2, FALSE())</f>
        <v>4107.1400000000003</v>
      </c>
      <c r="T4263" t="str">
        <f t="shared" si="334"/>
        <v>COP</v>
      </c>
    </row>
    <row r="4264" spans="1:20" ht="18.75" hidden="1" customHeight="1" x14ac:dyDescent="0.25">
      <c r="A4264" t="s">
        <v>2406</v>
      </c>
      <c r="B4264" t="s">
        <v>1923</v>
      </c>
      <c r="C4264" t="s">
        <v>1913</v>
      </c>
      <c r="D4264" s="24">
        <v>5851</v>
      </c>
      <c r="E4264" t="s">
        <v>1678</v>
      </c>
      <c r="F4264" t="s">
        <v>99</v>
      </c>
      <c r="G4264" t="s">
        <v>113</v>
      </c>
      <c r="H4264" t="s">
        <v>2024</v>
      </c>
      <c r="I4264" t="s">
        <v>2466</v>
      </c>
      <c r="J4264" t="s">
        <v>1915</v>
      </c>
      <c r="K4264" t="s">
        <v>2021</v>
      </c>
      <c r="L4264" s="24">
        <v>59730</v>
      </c>
      <c r="M4264" s="25">
        <f>+VLOOKUP(E4264, TC!A:D, 4, FALSE())</f>
        <v>1.0781999980521724</v>
      </c>
      <c r="N4264" s="24">
        <f t="shared" si="330"/>
        <v>59730</v>
      </c>
      <c r="O4264" t="str">
        <f t="shared" si="331"/>
        <v>FACTURA</v>
      </c>
      <c r="P4264" t="str">
        <f t="shared" si="332"/>
        <v>2025</v>
      </c>
      <c r="Q4264" t="str">
        <f t="shared" si="333"/>
        <v>03</v>
      </c>
      <c r="R4264" t="str">
        <f>+IFERROR(VLOOKUP(I4264, Listado!A:B, 2, FALSE()), "COMERCIALIZADORA INTERNACIONAL CARIBBEAN EXOTICS S A")</f>
        <v>COMERCIALIZADORA INTERNACIONAL CARIBBEAN EXOTICS S A</v>
      </c>
      <c r="S4264" s="25">
        <f>+VLOOKUP(E4264, TC!A:D, 2, FALSE())</f>
        <v>4107.1400000000003</v>
      </c>
      <c r="T4264" t="str">
        <f t="shared" si="334"/>
        <v>COP</v>
      </c>
    </row>
    <row r="4265" spans="1:20" ht="18.75" hidden="1" customHeight="1" x14ac:dyDescent="0.25">
      <c r="A4265" t="s">
        <v>2406</v>
      </c>
      <c r="B4265" t="s">
        <v>1923</v>
      </c>
      <c r="C4265" t="s">
        <v>1913</v>
      </c>
      <c r="D4265" s="24">
        <v>5851</v>
      </c>
      <c r="E4265" t="s">
        <v>1678</v>
      </c>
      <c r="F4265" t="s">
        <v>99</v>
      </c>
      <c r="G4265" t="s">
        <v>113</v>
      </c>
      <c r="H4265" t="s">
        <v>2024</v>
      </c>
      <c r="I4265" t="s">
        <v>2466</v>
      </c>
      <c r="J4265" t="s">
        <v>1915</v>
      </c>
      <c r="K4265" t="s">
        <v>2022</v>
      </c>
      <c r="L4265" s="24">
        <v>205260</v>
      </c>
      <c r="M4265" s="25">
        <f>+VLOOKUP(E4265, TC!A:D, 4, FALSE())</f>
        <v>1.0781999980521724</v>
      </c>
      <c r="N4265" s="24">
        <f t="shared" si="330"/>
        <v>205260</v>
      </c>
      <c r="O4265" t="str">
        <f t="shared" si="331"/>
        <v>FACTURA</v>
      </c>
      <c r="P4265" t="str">
        <f t="shared" si="332"/>
        <v>2025</v>
      </c>
      <c r="Q4265" t="str">
        <f t="shared" si="333"/>
        <v>03</v>
      </c>
      <c r="R4265" t="str">
        <f>+IFERROR(VLOOKUP(I4265, Listado!A:B, 2, FALSE()), "COMERCIALIZADORA INTERNACIONAL CARIBBEAN EXOTICS S A")</f>
        <v>COMERCIALIZADORA INTERNACIONAL CARIBBEAN EXOTICS S A</v>
      </c>
      <c r="S4265" s="25">
        <f>+VLOOKUP(E4265, TC!A:D, 2, FALSE())</f>
        <v>4107.1400000000003</v>
      </c>
      <c r="T4265" t="str">
        <f t="shared" si="334"/>
        <v>COP</v>
      </c>
    </row>
    <row r="4266" spans="1:20" ht="18.75" hidden="1" customHeight="1" x14ac:dyDescent="0.25">
      <c r="A4266" t="s">
        <v>2406</v>
      </c>
      <c r="B4266" t="s">
        <v>1923</v>
      </c>
      <c r="C4266" t="s">
        <v>1913</v>
      </c>
      <c r="D4266" s="24">
        <v>5851</v>
      </c>
      <c r="E4266" t="s">
        <v>1678</v>
      </c>
      <c r="F4266" t="s">
        <v>99</v>
      </c>
      <c r="G4266" t="s">
        <v>113</v>
      </c>
      <c r="H4266" t="s">
        <v>2024</v>
      </c>
      <c r="I4266" t="s">
        <v>2466</v>
      </c>
      <c r="J4266" t="s">
        <v>1915</v>
      </c>
      <c r="K4266" t="s">
        <v>2022</v>
      </c>
      <c r="L4266" s="24">
        <v>42240</v>
      </c>
      <c r="M4266" s="25">
        <f>+VLOOKUP(E4266, TC!A:D, 4, FALSE())</f>
        <v>1.0781999980521724</v>
      </c>
      <c r="N4266" s="24">
        <f t="shared" si="330"/>
        <v>42240</v>
      </c>
      <c r="O4266" t="str">
        <f t="shared" si="331"/>
        <v>FACTURA</v>
      </c>
      <c r="P4266" t="str">
        <f t="shared" si="332"/>
        <v>2025</v>
      </c>
      <c r="Q4266" t="str">
        <f t="shared" si="333"/>
        <v>03</v>
      </c>
      <c r="R4266" t="str">
        <f>+IFERROR(VLOOKUP(I4266, Listado!A:B, 2, FALSE()), "COMERCIALIZADORA INTERNACIONAL CARIBBEAN EXOTICS S A")</f>
        <v>COMERCIALIZADORA INTERNACIONAL CARIBBEAN EXOTICS S A</v>
      </c>
      <c r="S4266" s="25">
        <f>+VLOOKUP(E4266, TC!A:D, 2, FALSE())</f>
        <v>4107.1400000000003</v>
      </c>
      <c r="T4266" t="str">
        <f t="shared" si="334"/>
        <v>COP</v>
      </c>
    </row>
    <row r="4267" spans="1:20" ht="18.75" hidden="1" customHeight="1" x14ac:dyDescent="0.25">
      <c r="A4267" t="s">
        <v>2406</v>
      </c>
      <c r="B4267" t="s">
        <v>1923</v>
      </c>
      <c r="C4267" t="s">
        <v>1913</v>
      </c>
      <c r="D4267" s="24">
        <v>5852</v>
      </c>
      <c r="E4267" t="s">
        <v>1678</v>
      </c>
      <c r="F4267" t="s">
        <v>99</v>
      </c>
      <c r="G4267" t="s">
        <v>113</v>
      </c>
      <c r="H4267" t="s">
        <v>2017</v>
      </c>
      <c r="I4267" t="s">
        <v>2387</v>
      </c>
      <c r="J4267" t="s">
        <v>1915</v>
      </c>
      <c r="K4267" t="s">
        <v>2045</v>
      </c>
      <c r="L4267" s="24">
        <v>78764</v>
      </c>
      <c r="M4267" s="25">
        <f>+VLOOKUP(E4267, TC!A:D, 4, FALSE())</f>
        <v>1.0781999980521724</v>
      </c>
      <c r="N4267" s="24">
        <f t="shared" si="330"/>
        <v>78764</v>
      </c>
      <c r="O4267" t="str">
        <f t="shared" si="331"/>
        <v>FACTURA</v>
      </c>
      <c r="P4267" t="str">
        <f t="shared" si="332"/>
        <v>2025</v>
      </c>
      <c r="Q4267" t="str">
        <f t="shared" si="333"/>
        <v>03</v>
      </c>
      <c r="R4267" t="str">
        <f>+IFERROR(VLOOKUP(I4267, Listado!A:B, 2, FALSE()), "COMERCIALIZADORA INTERNACIONAL CARIBBEAN EXOTICS S A")</f>
        <v>COMERCIALIZADORA INTERNACIONAL CARIBBEAN EXOTICS S A</v>
      </c>
      <c r="S4267" s="25">
        <f>+VLOOKUP(E4267, TC!A:D, 2, FALSE())</f>
        <v>4107.1400000000003</v>
      </c>
      <c r="T4267" t="str">
        <f t="shared" si="334"/>
        <v>COP</v>
      </c>
    </row>
    <row r="4268" spans="1:20" ht="18.75" hidden="1" customHeight="1" x14ac:dyDescent="0.25">
      <c r="A4268" t="s">
        <v>2406</v>
      </c>
      <c r="B4268" t="s">
        <v>1923</v>
      </c>
      <c r="C4268" t="s">
        <v>1913</v>
      </c>
      <c r="D4268" s="24">
        <v>5852</v>
      </c>
      <c r="E4268" t="s">
        <v>1678</v>
      </c>
      <c r="F4268" t="s">
        <v>99</v>
      </c>
      <c r="G4268" t="s">
        <v>113</v>
      </c>
      <c r="H4268" t="s">
        <v>2017</v>
      </c>
      <c r="I4268" t="s">
        <v>2387</v>
      </c>
      <c r="J4268" t="s">
        <v>1915</v>
      </c>
      <c r="K4268" t="s">
        <v>2045</v>
      </c>
      <c r="L4268" s="24">
        <v>90480</v>
      </c>
      <c r="M4268" s="25">
        <f>+VLOOKUP(E4268, TC!A:D, 4, FALSE())</f>
        <v>1.0781999980521724</v>
      </c>
      <c r="N4268" s="24">
        <f t="shared" si="330"/>
        <v>90480</v>
      </c>
      <c r="O4268" t="str">
        <f t="shared" si="331"/>
        <v>FACTURA</v>
      </c>
      <c r="P4268" t="str">
        <f t="shared" si="332"/>
        <v>2025</v>
      </c>
      <c r="Q4268" t="str">
        <f t="shared" si="333"/>
        <v>03</v>
      </c>
      <c r="R4268" t="str">
        <f>+IFERROR(VLOOKUP(I4268, Listado!A:B, 2, FALSE()), "COMERCIALIZADORA INTERNACIONAL CARIBBEAN EXOTICS S A")</f>
        <v>COMERCIALIZADORA INTERNACIONAL CARIBBEAN EXOTICS S A</v>
      </c>
      <c r="S4268" s="25">
        <f>+VLOOKUP(E4268, TC!A:D, 2, FALSE())</f>
        <v>4107.1400000000003</v>
      </c>
      <c r="T4268" t="str">
        <f t="shared" si="334"/>
        <v>COP</v>
      </c>
    </row>
    <row r="4269" spans="1:20" ht="18.75" hidden="1" customHeight="1" x14ac:dyDescent="0.25">
      <c r="A4269" t="s">
        <v>2406</v>
      </c>
      <c r="B4269" t="s">
        <v>1923</v>
      </c>
      <c r="C4269" t="s">
        <v>1913</v>
      </c>
      <c r="D4269" s="24">
        <v>5852</v>
      </c>
      <c r="E4269" t="s">
        <v>1678</v>
      </c>
      <c r="F4269" t="s">
        <v>99</v>
      </c>
      <c r="G4269" t="s">
        <v>113</v>
      </c>
      <c r="H4269" t="s">
        <v>2017</v>
      </c>
      <c r="I4269" t="s">
        <v>2387</v>
      </c>
      <c r="J4269" t="s">
        <v>1915</v>
      </c>
      <c r="K4269" t="s">
        <v>2045</v>
      </c>
      <c r="L4269" s="24">
        <v>6380</v>
      </c>
      <c r="M4269" s="25">
        <f>+VLOOKUP(E4269, TC!A:D, 4, FALSE())</f>
        <v>1.0781999980521724</v>
      </c>
      <c r="N4269" s="24">
        <f t="shared" si="330"/>
        <v>6380</v>
      </c>
      <c r="O4269" t="str">
        <f t="shared" si="331"/>
        <v>FACTURA</v>
      </c>
      <c r="P4269" t="str">
        <f t="shared" si="332"/>
        <v>2025</v>
      </c>
      <c r="Q4269" t="str">
        <f t="shared" si="333"/>
        <v>03</v>
      </c>
      <c r="R4269" t="str">
        <f>+IFERROR(VLOOKUP(I4269, Listado!A:B, 2, FALSE()), "COMERCIALIZADORA INTERNACIONAL CARIBBEAN EXOTICS S A")</f>
        <v>COMERCIALIZADORA INTERNACIONAL CARIBBEAN EXOTICS S A</v>
      </c>
      <c r="S4269" s="25">
        <f>+VLOOKUP(E4269, TC!A:D, 2, FALSE())</f>
        <v>4107.1400000000003</v>
      </c>
      <c r="T4269" t="str">
        <f t="shared" si="334"/>
        <v>COP</v>
      </c>
    </row>
    <row r="4270" spans="1:20" ht="18.75" hidden="1" customHeight="1" x14ac:dyDescent="0.25">
      <c r="A4270" t="s">
        <v>2406</v>
      </c>
      <c r="B4270" t="s">
        <v>1923</v>
      </c>
      <c r="C4270" t="s">
        <v>1913</v>
      </c>
      <c r="D4270" s="24">
        <v>5852</v>
      </c>
      <c r="E4270" t="s">
        <v>1678</v>
      </c>
      <c r="F4270" t="s">
        <v>99</v>
      </c>
      <c r="G4270" t="s">
        <v>113</v>
      </c>
      <c r="H4270" t="s">
        <v>2017</v>
      </c>
      <c r="I4270" t="s">
        <v>2387</v>
      </c>
      <c r="J4270" t="s">
        <v>1915</v>
      </c>
      <c r="K4270" t="s">
        <v>2045</v>
      </c>
      <c r="L4270" s="24">
        <v>263900</v>
      </c>
      <c r="M4270" s="25">
        <f>+VLOOKUP(E4270, TC!A:D, 4, FALSE())</f>
        <v>1.0781999980521724</v>
      </c>
      <c r="N4270" s="24">
        <f t="shared" si="330"/>
        <v>263900</v>
      </c>
      <c r="O4270" t="str">
        <f t="shared" si="331"/>
        <v>FACTURA</v>
      </c>
      <c r="P4270" t="str">
        <f t="shared" si="332"/>
        <v>2025</v>
      </c>
      <c r="Q4270" t="str">
        <f t="shared" si="333"/>
        <v>03</v>
      </c>
      <c r="R4270" t="str">
        <f>+IFERROR(VLOOKUP(I4270, Listado!A:B, 2, FALSE()), "COMERCIALIZADORA INTERNACIONAL CARIBBEAN EXOTICS S A")</f>
        <v>COMERCIALIZADORA INTERNACIONAL CARIBBEAN EXOTICS S A</v>
      </c>
      <c r="S4270" s="25">
        <f>+VLOOKUP(E4270, TC!A:D, 2, FALSE())</f>
        <v>4107.1400000000003</v>
      </c>
      <c r="T4270" t="str">
        <f t="shared" si="334"/>
        <v>COP</v>
      </c>
    </row>
    <row r="4271" spans="1:20" ht="18.75" hidden="1" customHeight="1" x14ac:dyDescent="0.25">
      <c r="A4271" t="s">
        <v>2406</v>
      </c>
      <c r="B4271" t="s">
        <v>1923</v>
      </c>
      <c r="C4271" t="s">
        <v>1913</v>
      </c>
      <c r="D4271" s="24">
        <v>5852</v>
      </c>
      <c r="E4271" t="s">
        <v>1678</v>
      </c>
      <c r="F4271" t="s">
        <v>99</v>
      </c>
      <c r="G4271" t="s">
        <v>113</v>
      </c>
      <c r="H4271" t="s">
        <v>2017</v>
      </c>
      <c r="I4271" t="s">
        <v>2387</v>
      </c>
      <c r="J4271" t="s">
        <v>1915</v>
      </c>
      <c r="K4271" t="s">
        <v>2045</v>
      </c>
      <c r="L4271" s="24">
        <v>111360</v>
      </c>
      <c r="M4271" s="25">
        <f>+VLOOKUP(E4271, TC!A:D, 4, FALSE())</f>
        <v>1.0781999980521724</v>
      </c>
      <c r="N4271" s="24">
        <f t="shared" si="330"/>
        <v>111360</v>
      </c>
      <c r="O4271" t="str">
        <f t="shared" si="331"/>
        <v>FACTURA</v>
      </c>
      <c r="P4271" t="str">
        <f t="shared" si="332"/>
        <v>2025</v>
      </c>
      <c r="Q4271" t="str">
        <f t="shared" si="333"/>
        <v>03</v>
      </c>
      <c r="R4271" t="str">
        <f>+IFERROR(VLOOKUP(I4271, Listado!A:B, 2, FALSE()), "COMERCIALIZADORA INTERNACIONAL CARIBBEAN EXOTICS S A")</f>
        <v>COMERCIALIZADORA INTERNACIONAL CARIBBEAN EXOTICS S A</v>
      </c>
      <c r="S4271" s="25">
        <f>+VLOOKUP(E4271, TC!A:D, 2, FALSE())</f>
        <v>4107.1400000000003</v>
      </c>
      <c r="T4271" t="str">
        <f t="shared" si="334"/>
        <v>COP</v>
      </c>
    </row>
    <row r="4272" spans="1:20" ht="18.75" hidden="1" customHeight="1" x14ac:dyDescent="0.25">
      <c r="A4272" t="s">
        <v>2406</v>
      </c>
      <c r="B4272" t="s">
        <v>1923</v>
      </c>
      <c r="C4272" t="s">
        <v>1913</v>
      </c>
      <c r="D4272" s="24">
        <v>5852</v>
      </c>
      <c r="E4272" t="s">
        <v>1678</v>
      </c>
      <c r="F4272" t="s">
        <v>99</v>
      </c>
      <c r="G4272" t="s">
        <v>113</v>
      </c>
      <c r="H4272" t="s">
        <v>2017</v>
      </c>
      <c r="I4272" t="s">
        <v>2387</v>
      </c>
      <c r="J4272" t="s">
        <v>1915</v>
      </c>
      <c r="K4272" t="s">
        <v>2045</v>
      </c>
      <c r="L4272" s="24">
        <v>270396</v>
      </c>
      <c r="M4272" s="25">
        <f>+VLOOKUP(E4272, TC!A:D, 4, FALSE())</f>
        <v>1.0781999980521724</v>
      </c>
      <c r="N4272" s="24">
        <f t="shared" si="330"/>
        <v>270396</v>
      </c>
      <c r="O4272" t="str">
        <f t="shared" si="331"/>
        <v>FACTURA</v>
      </c>
      <c r="P4272" t="str">
        <f t="shared" si="332"/>
        <v>2025</v>
      </c>
      <c r="Q4272" t="str">
        <f t="shared" si="333"/>
        <v>03</v>
      </c>
      <c r="R4272" t="str">
        <f>+IFERROR(VLOOKUP(I4272, Listado!A:B, 2, FALSE()), "COMERCIALIZADORA INTERNACIONAL CARIBBEAN EXOTICS S A")</f>
        <v>COMERCIALIZADORA INTERNACIONAL CARIBBEAN EXOTICS S A</v>
      </c>
      <c r="S4272" s="25">
        <f>+VLOOKUP(E4272, TC!A:D, 2, FALSE())</f>
        <v>4107.1400000000003</v>
      </c>
      <c r="T4272" t="str">
        <f t="shared" si="334"/>
        <v>COP</v>
      </c>
    </row>
    <row r="4273" spans="1:20" ht="18.75" hidden="1" customHeight="1" x14ac:dyDescent="0.25">
      <c r="A4273" t="s">
        <v>2406</v>
      </c>
      <c r="B4273" t="s">
        <v>1923</v>
      </c>
      <c r="C4273" t="s">
        <v>1913</v>
      </c>
      <c r="D4273" s="24">
        <v>5853</v>
      </c>
      <c r="E4273" t="s">
        <v>1678</v>
      </c>
      <c r="F4273" t="s">
        <v>99</v>
      </c>
      <c r="G4273" t="s">
        <v>113</v>
      </c>
      <c r="H4273" t="s">
        <v>2024</v>
      </c>
      <c r="I4273" t="s">
        <v>2472</v>
      </c>
      <c r="J4273" t="s">
        <v>1915</v>
      </c>
      <c r="K4273" t="s">
        <v>2019</v>
      </c>
      <c r="L4273" s="24">
        <v>20000</v>
      </c>
      <c r="M4273" s="25">
        <f>+VLOOKUP(E4273, TC!A:D, 4, FALSE())</f>
        <v>1.0781999980521724</v>
      </c>
      <c r="N4273" s="24">
        <f t="shared" si="330"/>
        <v>20000</v>
      </c>
      <c r="O4273" t="str">
        <f t="shared" si="331"/>
        <v>FACTURA</v>
      </c>
      <c r="P4273" t="str">
        <f t="shared" si="332"/>
        <v>2025</v>
      </c>
      <c r="Q4273" t="str">
        <f t="shared" si="333"/>
        <v>03</v>
      </c>
      <c r="R4273" t="str">
        <f>+IFERROR(VLOOKUP(I4273, Listado!A:B, 2, FALSE()), "COMERCIALIZADORA INTERNACIONAL CARIBBEAN EXOTICS S A")</f>
        <v>COMERCIALIZADORA INTERNACIONAL CARIBBEAN EXOTICS S A</v>
      </c>
      <c r="S4273" s="25">
        <f>+VLOOKUP(E4273, TC!A:D, 2, FALSE())</f>
        <v>4107.1400000000003</v>
      </c>
      <c r="T4273" t="str">
        <f t="shared" si="334"/>
        <v>COP</v>
      </c>
    </row>
    <row r="4274" spans="1:20" ht="18.75" hidden="1" customHeight="1" x14ac:dyDescent="0.25">
      <c r="A4274" t="s">
        <v>2406</v>
      </c>
      <c r="B4274" t="s">
        <v>1923</v>
      </c>
      <c r="C4274" t="s">
        <v>1913</v>
      </c>
      <c r="D4274" s="24">
        <v>5853</v>
      </c>
      <c r="E4274" t="s">
        <v>1678</v>
      </c>
      <c r="F4274" t="s">
        <v>99</v>
      </c>
      <c r="G4274" t="s">
        <v>113</v>
      </c>
      <c r="H4274" t="s">
        <v>2024</v>
      </c>
      <c r="I4274" t="s">
        <v>2472</v>
      </c>
      <c r="J4274" t="s">
        <v>1915</v>
      </c>
      <c r="K4274" t="s">
        <v>2019</v>
      </c>
      <c r="L4274" s="24">
        <v>104800</v>
      </c>
      <c r="M4274" s="25">
        <f>+VLOOKUP(E4274, TC!A:D, 4, FALSE())</f>
        <v>1.0781999980521724</v>
      </c>
      <c r="N4274" s="24">
        <f t="shared" si="330"/>
        <v>104800</v>
      </c>
      <c r="O4274" t="str">
        <f t="shared" si="331"/>
        <v>FACTURA</v>
      </c>
      <c r="P4274" t="str">
        <f t="shared" si="332"/>
        <v>2025</v>
      </c>
      <c r="Q4274" t="str">
        <f t="shared" si="333"/>
        <v>03</v>
      </c>
      <c r="R4274" t="str">
        <f>+IFERROR(VLOOKUP(I4274, Listado!A:B, 2, FALSE()), "COMERCIALIZADORA INTERNACIONAL CARIBBEAN EXOTICS S A")</f>
        <v>COMERCIALIZADORA INTERNACIONAL CARIBBEAN EXOTICS S A</v>
      </c>
      <c r="S4274" s="25">
        <f>+VLOOKUP(E4274, TC!A:D, 2, FALSE())</f>
        <v>4107.1400000000003</v>
      </c>
      <c r="T4274" t="str">
        <f t="shared" si="334"/>
        <v>COP</v>
      </c>
    </row>
    <row r="4275" spans="1:20" ht="18.75" hidden="1" customHeight="1" x14ac:dyDescent="0.25">
      <c r="A4275" t="s">
        <v>2406</v>
      </c>
      <c r="B4275" t="s">
        <v>1923</v>
      </c>
      <c r="C4275" t="s">
        <v>1913</v>
      </c>
      <c r="D4275" s="24">
        <v>5853</v>
      </c>
      <c r="E4275" t="s">
        <v>1678</v>
      </c>
      <c r="F4275" t="s">
        <v>99</v>
      </c>
      <c r="G4275" t="s">
        <v>113</v>
      </c>
      <c r="H4275" t="s">
        <v>2024</v>
      </c>
      <c r="I4275" t="s">
        <v>2472</v>
      </c>
      <c r="J4275" t="s">
        <v>1915</v>
      </c>
      <c r="K4275" t="s">
        <v>2019</v>
      </c>
      <c r="L4275" s="24">
        <v>284800</v>
      </c>
      <c r="M4275" s="25">
        <f>+VLOOKUP(E4275, TC!A:D, 4, FALSE())</f>
        <v>1.0781999980521724</v>
      </c>
      <c r="N4275" s="24">
        <f t="shared" si="330"/>
        <v>284800</v>
      </c>
      <c r="O4275" t="str">
        <f t="shared" si="331"/>
        <v>FACTURA</v>
      </c>
      <c r="P4275" t="str">
        <f t="shared" si="332"/>
        <v>2025</v>
      </c>
      <c r="Q4275" t="str">
        <f t="shared" si="333"/>
        <v>03</v>
      </c>
      <c r="R4275" t="str">
        <f>+IFERROR(VLOOKUP(I4275, Listado!A:B, 2, FALSE()), "COMERCIALIZADORA INTERNACIONAL CARIBBEAN EXOTICS S A")</f>
        <v>COMERCIALIZADORA INTERNACIONAL CARIBBEAN EXOTICS S A</v>
      </c>
      <c r="S4275" s="25">
        <f>+VLOOKUP(E4275, TC!A:D, 2, FALSE())</f>
        <v>4107.1400000000003</v>
      </c>
      <c r="T4275" t="str">
        <f t="shared" si="334"/>
        <v>COP</v>
      </c>
    </row>
    <row r="4276" spans="1:20" ht="18.75" hidden="1" customHeight="1" x14ac:dyDescent="0.25">
      <c r="A4276" t="s">
        <v>2406</v>
      </c>
      <c r="B4276" t="s">
        <v>1923</v>
      </c>
      <c r="C4276" t="s">
        <v>1913</v>
      </c>
      <c r="D4276" s="24">
        <v>5853</v>
      </c>
      <c r="E4276" t="s">
        <v>1678</v>
      </c>
      <c r="F4276" t="s">
        <v>99</v>
      </c>
      <c r="G4276" t="s">
        <v>113</v>
      </c>
      <c r="H4276" t="s">
        <v>2024</v>
      </c>
      <c r="I4276" t="s">
        <v>2472</v>
      </c>
      <c r="J4276" t="s">
        <v>1915</v>
      </c>
      <c r="K4276" t="s">
        <v>2019</v>
      </c>
      <c r="L4276" s="24">
        <v>83200</v>
      </c>
      <c r="M4276" s="25">
        <f>+VLOOKUP(E4276, TC!A:D, 4, FALSE())</f>
        <v>1.0781999980521724</v>
      </c>
      <c r="N4276" s="24">
        <f t="shared" si="330"/>
        <v>83200</v>
      </c>
      <c r="O4276" t="str">
        <f t="shared" si="331"/>
        <v>FACTURA</v>
      </c>
      <c r="P4276" t="str">
        <f t="shared" si="332"/>
        <v>2025</v>
      </c>
      <c r="Q4276" t="str">
        <f t="shared" si="333"/>
        <v>03</v>
      </c>
      <c r="R4276" t="str">
        <f>+IFERROR(VLOOKUP(I4276, Listado!A:B, 2, FALSE()), "COMERCIALIZADORA INTERNACIONAL CARIBBEAN EXOTICS S A")</f>
        <v>COMERCIALIZADORA INTERNACIONAL CARIBBEAN EXOTICS S A</v>
      </c>
      <c r="S4276" s="25">
        <f>+VLOOKUP(E4276, TC!A:D, 2, FALSE())</f>
        <v>4107.1400000000003</v>
      </c>
      <c r="T4276" t="str">
        <f t="shared" si="334"/>
        <v>COP</v>
      </c>
    </row>
    <row r="4277" spans="1:20" ht="18.75" hidden="1" customHeight="1" x14ac:dyDescent="0.25">
      <c r="A4277" t="s">
        <v>2406</v>
      </c>
      <c r="B4277" t="s">
        <v>1923</v>
      </c>
      <c r="C4277" t="s">
        <v>1913</v>
      </c>
      <c r="D4277" s="24">
        <v>5853</v>
      </c>
      <c r="E4277" t="s">
        <v>1678</v>
      </c>
      <c r="F4277" t="s">
        <v>99</v>
      </c>
      <c r="G4277" t="s">
        <v>113</v>
      </c>
      <c r="H4277" t="s">
        <v>2024</v>
      </c>
      <c r="I4277" t="s">
        <v>2472</v>
      </c>
      <c r="J4277" t="s">
        <v>1915</v>
      </c>
      <c r="K4277" t="s">
        <v>2019</v>
      </c>
      <c r="L4277" s="24">
        <v>76000</v>
      </c>
      <c r="M4277" s="25">
        <f>+VLOOKUP(E4277, TC!A:D, 4, FALSE())</f>
        <v>1.0781999980521724</v>
      </c>
      <c r="N4277" s="24">
        <f t="shared" si="330"/>
        <v>76000</v>
      </c>
      <c r="O4277" t="str">
        <f t="shared" si="331"/>
        <v>FACTURA</v>
      </c>
      <c r="P4277" t="str">
        <f t="shared" si="332"/>
        <v>2025</v>
      </c>
      <c r="Q4277" t="str">
        <f t="shared" si="333"/>
        <v>03</v>
      </c>
      <c r="R4277" t="str">
        <f>+IFERROR(VLOOKUP(I4277, Listado!A:B, 2, FALSE()), "COMERCIALIZADORA INTERNACIONAL CARIBBEAN EXOTICS S A")</f>
        <v>COMERCIALIZADORA INTERNACIONAL CARIBBEAN EXOTICS S A</v>
      </c>
      <c r="S4277" s="25">
        <f>+VLOOKUP(E4277, TC!A:D, 2, FALSE())</f>
        <v>4107.1400000000003</v>
      </c>
      <c r="T4277" t="str">
        <f t="shared" si="334"/>
        <v>COP</v>
      </c>
    </row>
    <row r="4278" spans="1:20" ht="18.75" hidden="1" customHeight="1" x14ac:dyDescent="0.25">
      <c r="A4278" t="s">
        <v>2406</v>
      </c>
      <c r="B4278" t="s">
        <v>1923</v>
      </c>
      <c r="C4278" t="s">
        <v>1913</v>
      </c>
      <c r="D4278" s="24">
        <v>5853</v>
      </c>
      <c r="E4278" t="s">
        <v>1678</v>
      </c>
      <c r="F4278" t="s">
        <v>99</v>
      </c>
      <c r="G4278" t="s">
        <v>113</v>
      </c>
      <c r="H4278" t="s">
        <v>2024</v>
      </c>
      <c r="I4278" t="s">
        <v>2472</v>
      </c>
      <c r="J4278" t="s">
        <v>1915</v>
      </c>
      <c r="K4278" t="s">
        <v>2019</v>
      </c>
      <c r="L4278" s="24">
        <v>111200</v>
      </c>
      <c r="M4278" s="25">
        <f>+VLOOKUP(E4278, TC!A:D, 4, FALSE())</f>
        <v>1.0781999980521724</v>
      </c>
      <c r="N4278" s="24">
        <f t="shared" si="330"/>
        <v>111200</v>
      </c>
      <c r="O4278" t="str">
        <f t="shared" si="331"/>
        <v>FACTURA</v>
      </c>
      <c r="P4278" t="str">
        <f t="shared" si="332"/>
        <v>2025</v>
      </c>
      <c r="Q4278" t="str">
        <f t="shared" si="333"/>
        <v>03</v>
      </c>
      <c r="R4278" t="str">
        <f>+IFERROR(VLOOKUP(I4278, Listado!A:B, 2, FALSE()), "COMERCIALIZADORA INTERNACIONAL CARIBBEAN EXOTICS S A")</f>
        <v>COMERCIALIZADORA INTERNACIONAL CARIBBEAN EXOTICS S A</v>
      </c>
      <c r="S4278" s="25">
        <f>+VLOOKUP(E4278, TC!A:D, 2, FALSE())</f>
        <v>4107.1400000000003</v>
      </c>
      <c r="T4278" t="str">
        <f t="shared" si="334"/>
        <v>COP</v>
      </c>
    </row>
    <row r="4279" spans="1:20" ht="18.75" hidden="1" customHeight="1" x14ac:dyDescent="0.25">
      <c r="A4279" t="s">
        <v>2406</v>
      </c>
      <c r="B4279" t="s">
        <v>1923</v>
      </c>
      <c r="C4279" t="s">
        <v>1913</v>
      </c>
      <c r="D4279" s="24">
        <v>5853</v>
      </c>
      <c r="E4279" t="s">
        <v>1678</v>
      </c>
      <c r="F4279" t="s">
        <v>99</v>
      </c>
      <c r="G4279" t="s">
        <v>113</v>
      </c>
      <c r="H4279" t="s">
        <v>2024</v>
      </c>
      <c r="I4279" t="s">
        <v>2472</v>
      </c>
      <c r="J4279" t="s">
        <v>1915</v>
      </c>
      <c r="K4279" t="s">
        <v>2019</v>
      </c>
      <c r="L4279" s="24">
        <v>342400</v>
      </c>
      <c r="M4279" s="25">
        <f>+VLOOKUP(E4279, TC!A:D, 4, FALSE())</f>
        <v>1.0781999980521724</v>
      </c>
      <c r="N4279" s="24">
        <f t="shared" si="330"/>
        <v>342400</v>
      </c>
      <c r="O4279" t="str">
        <f t="shared" si="331"/>
        <v>FACTURA</v>
      </c>
      <c r="P4279" t="str">
        <f t="shared" si="332"/>
        <v>2025</v>
      </c>
      <c r="Q4279" t="str">
        <f t="shared" si="333"/>
        <v>03</v>
      </c>
      <c r="R4279" t="str">
        <f>+IFERROR(VLOOKUP(I4279, Listado!A:B, 2, FALSE()), "COMERCIALIZADORA INTERNACIONAL CARIBBEAN EXOTICS S A")</f>
        <v>COMERCIALIZADORA INTERNACIONAL CARIBBEAN EXOTICS S A</v>
      </c>
      <c r="S4279" s="25">
        <f>+VLOOKUP(E4279, TC!A:D, 2, FALSE())</f>
        <v>4107.1400000000003</v>
      </c>
      <c r="T4279" t="str">
        <f t="shared" si="334"/>
        <v>COP</v>
      </c>
    </row>
    <row r="4280" spans="1:20" ht="18.75" hidden="1" customHeight="1" x14ac:dyDescent="0.25">
      <c r="A4280" t="s">
        <v>2406</v>
      </c>
      <c r="B4280" t="s">
        <v>1923</v>
      </c>
      <c r="C4280" t="s">
        <v>1913</v>
      </c>
      <c r="D4280" s="24">
        <v>5853</v>
      </c>
      <c r="E4280" t="s">
        <v>1678</v>
      </c>
      <c r="F4280" t="s">
        <v>99</v>
      </c>
      <c r="G4280" t="s">
        <v>113</v>
      </c>
      <c r="H4280" t="s">
        <v>2024</v>
      </c>
      <c r="I4280" t="s">
        <v>2472</v>
      </c>
      <c r="J4280" t="s">
        <v>1915</v>
      </c>
      <c r="K4280" t="s">
        <v>2019</v>
      </c>
      <c r="L4280" s="24">
        <v>38400</v>
      </c>
      <c r="M4280" s="25">
        <f>+VLOOKUP(E4280, TC!A:D, 4, FALSE())</f>
        <v>1.0781999980521724</v>
      </c>
      <c r="N4280" s="24">
        <f t="shared" si="330"/>
        <v>38400</v>
      </c>
      <c r="O4280" t="str">
        <f t="shared" si="331"/>
        <v>FACTURA</v>
      </c>
      <c r="P4280" t="str">
        <f t="shared" si="332"/>
        <v>2025</v>
      </c>
      <c r="Q4280" t="str">
        <f t="shared" si="333"/>
        <v>03</v>
      </c>
      <c r="R4280" t="str">
        <f>+IFERROR(VLOOKUP(I4280, Listado!A:B, 2, FALSE()), "COMERCIALIZADORA INTERNACIONAL CARIBBEAN EXOTICS S A")</f>
        <v>COMERCIALIZADORA INTERNACIONAL CARIBBEAN EXOTICS S A</v>
      </c>
      <c r="S4280" s="25">
        <f>+VLOOKUP(E4280, TC!A:D, 2, FALSE())</f>
        <v>4107.1400000000003</v>
      </c>
      <c r="T4280" t="str">
        <f t="shared" si="334"/>
        <v>COP</v>
      </c>
    </row>
    <row r="4281" spans="1:20" ht="18.75" hidden="1" customHeight="1" x14ac:dyDescent="0.25">
      <c r="A4281" t="s">
        <v>2406</v>
      </c>
      <c r="B4281" t="s">
        <v>1923</v>
      </c>
      <c r="C4281" t="s">
        <v>1913</v>
      </c>
      <c r="D4281" s="24">
        <v>5853</v>
      </c>
      <c r="E4281" t="s">
        <v>1678</v>
      </c>
      <c r="F4281" t="s">
        <v>99</v>
      </c>
      <c r="G4281" t="s">
        <v>113</v>
      </c>
      <c r="H4281" t="s">
        <v>2024</v>
      </c>
      <c r="I4281" t="s">
        <v>2472</v>
      </c>
      <c r="J4281" t="s">
        <v>1915</v>
      </c>
      <c r="K4281" t="s">
        <v>2019</v>
      </c>
      <c r="L4281" s="24">
        <v>6400</v>
      </c>
      <c r="M4281" s="25">
        <f>+VLOOKUP(E4281, TC!A:D, 4, FALSE())</f>
        <v>1.0781999980521724</v>
      </c>
      <c r="N4281" s="24">
        <f t="shared" si="330"/>
        <v>6400</v>
      </c>
      <c r="O4281" t="str">
        <f t="shared" si="331"/>
        <v>FACTURA</v>
      </c>
      <c r="P4281" t="str">
        <f t="shared" si="332"/>
        <v>2025</v>
      </c>
      <c r="Q4281" t="str">
        <f t="shared" si="333"/>
        <v>03</v>
      </c>
      <c r="R4281" t="str">
        <f>+IFERROR(VLOOKUP(I4281, Listado!A:B, 2, FALSE()), "COMERCIALIZADORA INTERNACIONAL CARIBBEAN EXOTICS S A")</f>
        <v>COMERCIALIZADORA INTERNACIONAL CARIBBEAN EXOTICS S A</v>
      </c>
      <c r="S4281" s="25">
        <f>+VLOOKUP(E4281, TC!A:D, 2, FALSE())</f>
        <v>4107.1400000000003</v>
      </c>
      <c r="T4281" t="str">
        <f t="shared" si="334"/>
        <v>COP</v>
      </c>
    </row>
    <row r="4282" spans="1:20" ht="18.75" hidden="1" customHeight="1" x14ac:dyDescent="0.25">
      <c r="A4282" t="s">
        <v>2406</v>
      </c>
      <c r="B4282" t="s">
        <v>5</v>
      </c>
      <c r="C4282" t="s">
        <v>1913</v>
      </c>
      <c r="D4282" s="24">
        <v>11394</v>
      </c>
      <c r="E4282" t="s">
        <v>1678</v>
      </c>
      <c r="F4282" t="s">
        <v>99</v>
      </c>
      <c r="G4282" t="s">
        <v>1914</v>
      </c>
      <c r="I4282" t="s">
        <v>1921</v>
      </c>
      <c r="J4282" t="s">
        <v>1915</v>
      </c>
      <c r="K4282" t="s">
        <v>1922</v>
      </c>
      <c r="L4282" s="24">
        <v>214630</v>
      </c>
      <c r="M4282" s="25">
        <f>+VLOOKUP(E4282, TC!A:D, 4, FALSE())</f>
        <v>1.0781999980521724</v>
      </c>
      <c r="N4282" s="24">
        <f t="shared" si="330"/>
        <v>214630</v>
      </c>
      <c r="O4282" t="str">
        <f t="shared" si="331"/>
        <v>FACTURA</v>
      </c>
      <c r="P4282" t="str">
        <f t="shared" si="332"/>
        <v>2025</v>
      </c>
      <c r="Q4282" t="str">
        <f t="shared" si="333"/>
        <v>03</v>
      </c>
      <c r="R4282" t="str">
        <f>+IFERROR(VLOOKUP(I4282, Listado!A:B, 2, FALSE()), "COMERCIALIZADORA INTERNACIONAL CARIBBEAN EXOTICS S A")</f>
        <v>COMERCIALIZADORA INTERNACIONAL CARIBBEAN EXOTICS S A</v>
      </c>
      <c r="S4282" s="25">
        <f>+VLOOKUP(E4282, TC!A:D, 2, FALSE())</f>
        <v>4107.1400000000003</v>
      </c>
      <c r="T4282" t="str">
        <f t="shared" si="334"/>
        <v>COP</v>
      </c>
    </row>
    <row r="4283" spans="1:20" ht="18.75" hidden="1" customHeight="1" x14ac:dyDescent="0.25">
      <c r="A4283" t="s">
        <v>2406</v>
      </c>
      <c r="B4283" t="s">
        <v>5</v>
      </c>
      <c r="C4283" t="s">
        <v>1913</v>
      </c>
      <c r="D4283" s="24">
        <v>11395</v>
      </c>
      <c r="E4283" t="s">
        <v>1678</v>
      </c>
      <c r="F4283" t="s">
        <v>99</v>
      </c>
      <c r="G4283" t="s">
        <v>113</v>
      </c>
      <c r="I4283" t="s">
        <v>1859</v>
      </c>
      <c r="J4283" t="s">
        <v>1915</v>
      </c>
      <c r="K4283" t="s">
        <v>1916</v>
      </c>
      <c r="L4283" s="24">
        <v>4384800</v>
      </c>
      <c r="M4283" s="25">
        <f>+VLOOKUP(E4283, TC!A:D, 4, FALSE())</f>
        <v>1.0781999980521724</v>
      </c>
      <c r="N4283" s="24">
        <f t="shared" si="330"/>
        <v>4384800</v>
      </c>
      <c r="O4283" t="str">
        <f t="shared" si="331"/>
        <v>FACTURA</v>
      </c>
      <c r="P4283" t="str">
        <f t="shared" si="332"/>
        <v>2025</v>
      </c>
      <c r="Q4283" t="str">
        <f t="shared" si="333"/>
        <v>03</v>
      </c>
      <c r="R4283" t="str">
        <f>+IFERROR(VLOOKUP(I4283, Listado!A:B, 2, FALSE()), "COMERCIALIZADORA INTERNACIONAL CARIBBEAN EXOTICS S A")</f>
        <v>LONDOÑO ECHEVERRI ALEJANDRA</v>
      </c>
      <c r="S4283" s="25">
        <f>+VLOOKUP(E4283, TC!A:D, 2, FALSE())</f>
        <v>4107.1400000000003</v>
      </c>
      <c r="T4283" t="str">
        <f t="shared" si="334"/>
        <v>COP</v>
      </c>
    </row>
    <row r="4284" spans="1:20" ht="18.75" hidden="1" customHeight="1" x14ac:dyDescent="0.25">
      <c r="A4284" t="s">
        <v>2406</v>
      </c>
      <c r="B4284" t="s">
        <v>5</v>
      </c>
      <c r="C4284" t="s">
        <v>1913</v>
      </c>
      <c r="D4284" s="24">
        <v>11396</v>
      </c>
      <c r="E4284" t="s">
        <v>1678</v>
      </c>
      <c r="F4284" t="s">
        <v>99</v>
      </c>
      <c r="G4284" t="s">
        <v>113</v>
      </c>
      <c r="I4284" t="s">
        <v>1858</v>
      </c>
      <c r="J4284" t="s">
        <v>1915</v>
      </c>
      <c r="K4284" t="s">
        <v>1920</v>
      </c>
      <c r="L4284" s="24">
        <v>672000</v>
      </c>
      <c r="M4284" s="25">
        <f>+VLOOKUP(E4284, TC!A:D, 4, FALSE())</f>
        <v>1.0781999980521724</v>
      </c>
      <c r="N4284" s="24">
        <f t="shared" si="330"/>
        <v>672000</v>
      </c>
      <c r="O4284" t="str">
        <f t="shared" si="331"/>
        <v>FACTURA</v>
      </c>
      <c r="P4284" t="str">
        <f t="shared" si="332"/>
        <v>2025</v>
      </c>
      <c r="Q4284" t="str">
        <f t="shared" si="333"/>
        <v>03</v>
      </c>
      <c r="R4284" t="str">
        <f>+IFERROR(VLOOKUP(I4284, Listado!A:B, 2, FALSE()), "COMERCIALIZADORA INTERNACIONAL CARIBBEAN EXOTICS S A")</f>
        <v>LONDOÑO ECHEVERRI ALEJANDRA</v>
      </c>
      <c r="S4284" s="25">
        <f>+VLOOKUP(E4284, TC!A:D, 2, FALSE())</f>
        <v>4107.1400000000003</v>
      </c>
      <c r="T4284" t="str">
        <f t="shared" si="334"/>
        <v>COP</v>
      </c>
    </row>
    <row r="4285" spans="1:20" ht="18.75" hidden="1" customHeight="1" x14ac:dyDescent="0.25">
      <c r="A4285" t="s">
        <v>2406</v>
      </c>
      <c r="B4285" t="s">
        <v>5</v>
      </c>
      <c r="C4285" t="s">
        <v>1913</v>
      </c>
      <c r="D4285" s="24">
        <v>11397</v>
      </c>
      <c r="E4285" t="s">
        <v>1678</v>
      </c>
      <c r="F4285" t="s">
        <v>99</v>
      </c>
      <c r="G4285" t="s">
        <v>113</v>
      </c>
      <c r="I4285" t="s">
        <v>1858</v>
      </c>
      <c r="J4285" t="s">
        <v>1915</v>
      </c>
      <c r="K4285" t="s">
        <v>1920</v>
      </c>
      <c r="L4285" s="24">
        <v>672000</v>
      </c>
      <c r="M4285" s="25">
        <f>+VLOOKUP(E4285, TC!A:D, 4, FALSE())</f>
        <v>1.0781999980521724</v>
      </c>
      <c r="N4285" s="24">
        <f t="shared" si="330"/>
        <v>672000</v>
      </c>
      <c r="O4285" t="str">
        <f t="shared" si="331"/>
        <v>FACTURA</v>
      </c>
      <c r="P4285" t="str">
        <f t="shared" si="332"/>
        <v>2025</v>
      </c>
      <c r="Q4285" t="str">
        <f t="shared" si="333"/>
        <v>03</v>
      </c>
      <c r="R4285" t="str">
        <f>+IFERROR(VLOOKUP(I4285, Listado!A:B, 2, FALSE()), "COMERCIALIZADORA INTERNACIONAL CARIBBEAN EXOTICS S A")</f>
        <v>LONDOÑO ECHEVERRI ALEJANDRA</v>
      </c>
      <c r="S4285" s="25">
        <f>+VLOOKUP(E4285, TC!A:D, 2, FALSE())</f>
        <v>4107.1400000000003</v>
      </c>
      <c r="T4285" t="str">
        <f t="shared" si="334"/>
        <v>COP</v>
      </c>
    </row>
    <row r="4286" spans="1:20" ht="18.75" hidden="1" customHeight="1" x14ac:dyDescent="0.25">
      <c r="A4286" t="s">
        <v>2406</v>
      </c>
      <c r="B4286" t="s">
        <v>1923</v>
      </c>
      <c r="C4286" t="s">
        <v>1913</v>
      </c>
      <c r="D4286" s="24">
        <v>5854</v>
      </c>
      <c r="E4286" t="s">
        <v>1679</v>
      </c>
      <c r="F4286" t="s">
        <v>99</v>
      </c>
      <c r="G4286" t="s">
        <v>1914</v>
      </c>
      <c r="H4286" t="s">
        <v>2024</v>
      </c>
      <c r="I4286" t="s">
        <v>1838</v>
      </c>
      <c r="J4286" t="s">
        <v>1915</v>
      </c>
      <c r="K4286" t="s">
        <v>2025</v>
      </c>
      <c r="L4286" s="24">
        <v>73750</v>
      </c>
      <c r="M4286" s="25">
        <f>+VLOOKUP(E4286, TC!A:D, 4, FALSE())</f>
        <v>1.0797999961272395</v>
      </c>
      <c r="N4286" s="24">
        <f t="shared" si="330"/>
        <v>73750</v>
      </c>
      <c r="O4286" t="str">
        <f t="shared" si="331"/>
        <v>FACTURA</v>
      </c>
      <c r="P4286" t="str">
        <f t="shared" si="332"/>
        <v>2025</v>
      </c>
      <c r="Q4286" t="str">
        <f t="shared" si="333"/>
        <v>03</v>
      </c>
      <c r="R4286" t="str">
        <f>+IFERROR(VLOOKUP(I4286, Listado!A:B, 2, FALSE()), "COMERCIALIZADORA INTERNACIONAL CARIBBEAN EXOTICS S A")</f>
        <v>LONDOÑO ECHEVERRI ALEJANDRA</v>
      </c>
      <c r="S4286" s="25">
        <f>+VLOOKUP(E4286, TC!A:D, 2, FALSE())</f>
        <v>4131.42</v>
      </c>
      <c r="T4286" t="str">
        <f t="shared" si="334"/>
        <v>COP</v>
      </c>
    </row>
    <row r="4287" spans="1:20" ht="18.75" hidden="1" customHeight="1" x14ac:dyDescent="0.25">
      <c r="A4287" t="s">
        <v>2406</v>
      </c>
      <c r="B4287" t="s">
        <v>1923</v>
      </c>
      <c r="C4287" t="s">
        <v>1913</v>
      </c>
      <c r="D4287" s="24">
        <v>5854</v>
      </c>
      <c r="E4287" t="s">
        <v>1679</v>
      </c>
      <c r="F4287" t="s">
        <v>99</v>
      </c>
      <c r="G4287" t="s">
        <v>1914</v>
      </c>
      <c r="H4287" t="s">
        <v>2024</v>
      </c>
      <c r="I4287" t="s">
        <v>1838</v>
      </c>
      <c r="J4287" t="s">
        <v>1915</v>
      </c>
      <c r="K4287" t="s">
        <v>2025</v>
      </c>
      <c r="L4287" s="24">
        <v>670500</v>
      </c>
      <c r="M4287" s="25">
        <f>+VLOOKUP(E4287, TC!A:D, 4, FALSE())</f>
        <v>1.0797999961272395</v>
      </c>
      <c r="N4287" s="24">
        <f t="shared" si="330"/>
        <v>670500</v>
      </c>
      <c r="O4287" t="str">
        <f t="shared" si="331"/>
        <v>FACTURA</v>
      </c>
      <c r="P4287" t="str">
        <f t="shared" si="332"/>
        <v>2025</v>
      </c>
      <c r="Q4287" t="str">
        <f t="shared" si="333"/>
        <v>03</v>
      </c>
      <c r="R4287" t="str">
        <f>+IFERROR(VLOOKUP(I4287, Listado!A:B, 2, FALSE()), "COMERCIALIZADORA INTERNACIONAL CARIBBEAN EXOTICS S A")</f>
        <v>LONDOÑO ECHEVERRI ALEJANDRA</v>
      </c>
      <c r="S4287" s="25">
        <f>+VLOOKUP(E4287, TC!A:D, 2, FALSE())</f>
        <v>4131.42</v>
      </c>
      <c r="T4287" t="str">
        <f t="shared" si="334"/>
        <v>COP</v>
      </c>
    </row>
    <row r="4288" spans="1:20" ht="18.75" hidden="1" customHeight="1" x14ac:dyDescent="0.25">
      <c r="A4288" t="s">
        <v>2406</v>
      </c>
      <c r="B4288" t="s">
        <v>1923</v>
      </c>
      <c r="C4288" t="s">
        <v>1913</v>
      </c>
      <c r="D4288" s="24">
        <v>5854</v>
      </c>
      <c r="E4288" t="s">
        <v>1679</v>
      </c>
      <c r="F4288" t="s">
        <v>99</v>
      </c>
      <c r="G4288" t="s">
        <v>1914</v>
      </c>
      <c r="H4288" t="s">
        <v>2024</v>
      </c>
      <c r="I4288" t="s">
        <v>1838</v>
      </c>
      <c r="J4288" t="s">
        <v>1915</v>
      </c>
      <c r="K4288" t="s">
        <v>2020</v>
      </c>
      <c r="L4288" s="24">
        <v>233896</v>
      </c>
      <c r="M4288" s="25">
        <f>+VLOOKUP(E4288, TC!A:D, 4, FALSE())</f>
        <v>1.0797999961272395</v>
      </c>
      <c r="N4288" s="24">
        <f t="shared" si="330"/>
        <v>233896</v>
      </c>
      <c r="O4288" t="str">
        <f t="shared" si="331"/>
        <v>FACTURA</v>
      </c>
      <c r="P4288" t="str">
        <f t="shared" si="332"/>
        <v>2025</v>
      </c>
      <c r="Q4288" t="str">
        <f t="shared" si="333"/>
        <v>03</v>
      </c>
      <c r="R4288" t="str">
        <f>+IFERROR(VLOOKUP(I4288, Listado!A:B, 2, FALSE()), "COMERCIALIZADORA INTERNACIONAL CARIBBEAN EXOTICS S A")</f>
        <v>LONDOÑO ECHEVERRI ALEJANDRA</v>
      </c>
      <c r="S4288" s="25">
        <f>+VLOOKUP(E4288, TC!A:D, 2, FALSE())</f>
        <v>4131.42</v>
      </c>
      <c r="T4288" t="str">
        <f t="shared" si="334"/>
        <v>COP</v>
      </c>
    </row>
    <row r="4289" spans="1:20" ht="18.75" hidden="1" customHeight="1" x14ac:dyDescent="0.25">
      <c r="A4289" t="s">
        <v>2406</v>
      </c>
      <c r="B4289" t="s">
        <v>1923</v>
      </c>
      <c r="C4289" t="s">
        <v>1913</v>
      </c>
      <c r="D4289" s="24">
        <v>5854</v>
      </c>
      <c r="E4289" t="s">
        <v>1679</v>
      </c>
      <c r="F4289" t="s">
        <v>99</v>
      </c>
      <c r="G4289" t="s">
        <v>1914</v>
      </c>
      <c r="H4289" t="s">
        <v>2024</v>
      </c>
      <c r="I4289" t="s">
        <v>1838</v>
      </c>
      <c r="J4289" t="s">
        <v>1915</v>
      </c>
      <c r="K4289" t="s">
        <v>2021</v>
      </c>
      <c r="L4289" s="24">
        <v>134524</v>
      </c>
      <c r="M4289" s="25">
        <f>+VLOOKUP(E4289, TC!A:D, 4, FALSE())</f>
        <v>1.0797999961272395</v>
      </c>
      <c r="N4289" s="24">
        <f t="shared" si="330"/>
        <v>134524</v>
      </c>
      <c r="O4289" t="str">
        <f t="shared" si="331"/>
        <v>FACTURA</v>
      </c>
      <c r="P4289" t="str">
        <f t="shared" si="332"/>
        <v>2025</v>
      </c>
      <c r="Q4289" t="str">
        <f t="shared" si="333"/>
        <v>03</v>
      </c>
      <c r="R4289" t="str">
        <f>+IFERROR(VLOOKUP(I4289, Listado!A:B, 2, FALSE()), "COMERCIALIZADORA INTERNACIONAL CARIBBEAN EXOTICS S A")</f>
        <v>LONDOÑO ECHEVERRI ALEJANDRA</v>
      </c>
      <c r="S4289" s="25">
        <f>+VLOOKUP(E4289, TC!A:D, 2, FALSE())</f>
        <v>4131.42</v>
      </c>
      <c r="T4289" t="str">
        <f t="shared" si="334"/>
        <v>COP</v>
      </c>
    </row>
    <row r="4290" spans="1:20" ht="18.75" hidden="1" customHeight="1" x14ac:dyDescent="0.25">
      <c r="A4290" t="s">
        <v>2406</v>
      </c>
      <c r="B4290" t="s">
        <v>1923</v>
      </c>
      <c r="C4290" t="s">
        <v>1913</v>
      </c>
      <c r="D4290" s="24">
        <v>5855</v>
      </c>
      <c r="E4290" t="s">
        <v>1679</v>
      </c>
      <c r="F4290" t="s">
        <v>99</v>
      </c>
      <c r="G4290" t="s">
        <v>113</v>
      </c>
      <c r="H4290" t="s">
        <v>2024</v>
      </c>
      <c r="I4290" t="s">
        <v>2466</v>
      </c>
      <c r="J4290" t="s">
        <v>1915</v>
      </c>
      <c r="K4290" t="s">
        <v>2025</v>
      </c>
      <c r="L4290" s="24">
        <v>1379700</v>
      </c>
      <c r="M4290" s="25">
        <f>+VLOOKUP(E4290, TC!A:D, 4, FALSE())</f>
        <v>1.0797999961272395</v>
      </c>
      <c r="N4290" s="24">
        <f t="shared" ref="N4290:N4353" si="335">+IF(F4290="EUR", (M4290*L4290), IF(I4290="JUAN MATAS SAS", (L4290/S4290), L4290))</f>
        <v>1379700</v>
      </c>
      <c r="O4290" t="str">
        <f t="shared" ref="O4290:O4353" si="336">+IF(C4290="CFE", "FACTURA", IF(ISERROR(SEARCH("ANULA", H4290))=FALSE(), "ANULACIÓN FE", IF(ISERROR(SEARCH("CANCELLATION", H4290))=FALSE(), "ANULACIÓN FE", "NOTAS")))</f>
        <v>FACTURA</v>
      </c>
      <c r="P4290" t="str">
        <f t="shared" ref="P4290:P4353" si="337">+LEFT(E4290, 4)</f>
        <v>2025</v>
      </c>
      <c r="Q4290" t="str">
        <f t="shared" ref="Q4290:Q4353" si="338">+MID(E4290, 5, 2)</f>
        <v>03</v>
      </c>
      <c r="R4290" t="str">
        <f>+IFERROR(VLOOKUP(I4290, Listado!A:B, 2, FALSE()), "COMERCIALIZADORA INTERNACIONAL CARIBBEAN EXOTICS S A")</f>
        <v>COMERCIALIZADORA INTERNACIONAL CARIBBEAN EXOTICS S A</v>
      </c>
      <c r="S4290" s="25">
        <f>+VLOOKUP(E4290, TC!A:D, 2, FALSE())</f>
        <v>4131.42</v>
      </c>
      <c r="T4290" t="str">
        <f t="shared" ref="T4290:T4353" si="339">+IF(I4290="JUAN MATAS SAS", "USD", F4290)</f>
        <v>COP</v>
      </c>
    </row>
    <row r="4291" spans="1:20" ht="18.75" hidden="1" customHeight="1" x14ac:dyDescent="0.25">
      <c r="A4291" t="s">
        <v>2406</v>
      </c>
      <c r="B4291" t="s">
        <v>1923</v>
      </c>
      <c r="C4291" t="s">
        <v>1913</v>
      </c>
      <c r="D4291" s="24">
        <v>5855</v>
      </c>
      <c r="E4291" t="s">
        <v>1679</v>
      </c>
      <c r="F4291" t="s">
        <v>99</v>
      </c>
      <c r="G4291" t="s">
        <v>113</v>
      </c>
      <c r="H4291" t="s">
        <v>2024</v>
      </c>
      <c r="I4291" t="s">
        <v>2466</v>
      </c>
      <c r="J4291" t="s">
        <v>1915</v>
      </c>
      <c r="K4291" t="s">
        <v>2026</v>
      </c>
      <c r="L4291" s="24">
        <v>1000</v>
      </c>
      <c r="M4291" s="25">
        <f>+VLOOKUP(E4291, TC!A:D, 4, FALSE())</f>
        <v>1.0797999961272395</v>
      </c>
      <c r="N4291" s="24">
        <f t="shared" si="335"/>
        <v>1000</v>
      </c>
      <c r="O4291" t="str">
        <f t="shared" si="336"/>
        <v>FACTURA</v>
      </c>
      <c r="P4291" t="str">
        <f t="shared" si="337"/>
        <v>2025</v>
      </c>
      <c r="Q4291" t="str">
        <f t="shared" si="338"/>
        <v>03</v>
      </c>
      <c r="R4291" t="str">
        <f>+IFERROR(VLOOKUP(I4291, Listado!A:B, 2, FALSE()), "COMERCIALIZADORA INTERNACIONAL CARIBBEAN EXOTICS S A")</f>
        <v>COMERCIALIZADORA INTERNACIONAL CARIBBEAN EXOTICS S A</v>
      </c>
      <c r="S4291" s="25">
        <f>+VLOOKUP(E4291, TC!A:D, 2, FALSE())</f>
        <v>4131.42</v>
      </c>
      <c r="T4291" t="str">
        <f t="shared" si="339"/>
        <v>COP</v>
      </c>
    </row>
    <row r="4292" spans="1:20" ht="18.75" hidden="1" customHeight="1" x14ac:dyDescent="0.25">
      <c r="A4292" t="s">
        <v>2406</v>
      </c>
      <c r="B4292" t="s">
        <v>1923</v>
      </c>
      <c r="C4292" t="s">
        <v>1913</v>
      </c>
      <c r="D4292" s="24">
        <v>5855</v>
      </c>
      <c r="E4292" t="s">
        <v>1679</v>
      </c>
      <c r="F4292" t="s">
        <v>99</v>
      </c>
      <c r="G4292" t="s">
        <v>113</v>
      </c>
      <c r="H4292" t="s">
        <v>2024</v>
      </c>
      <c r="I4292" t="s">
        <v>2466</v>
      </c>
      <c r="J4292" t="s">
        <v>1915</v>
      </c>
      <c r="K4292" t="s">
        <v>2026</v>
      </c>
      <c r="L4292" s="24">
        <v>5000</v>
      </c>
      <c r="M4292" s="25">
        <f>+VLOOKUP(E4292, TC!A:D, 4, FALSE())</f>
        <v>1.0797999961272395</v>
      </c>
      <c r="N4292" s="24">
        <f t="shared" si="335"/>
        <v>5000</v>
      </c>
      <c r="O4292" t="str">
        <f t="shared" si="336"/>
        <v>FACTURA</v>
      </c>
      <c r="P4292" t="str">
        <f t="shared" si="337"/>
        <v>2025</v>
      </c>
      <c r="Q4292" t="str">
        <f t="shared" si="338"/>
        <v>03</v>
      </c>
      <c r="R4292" t="str">
        <f>+IFERROR(VLOOKUP(I4292, Listado!A:B, 2, FALSE()), "COMERCIALIZADORA INTERNACIONAL CARIBBEAN EXOTICS S A")</f>
        <v>COMERCIALIZADORA INTERNACIONAL CARIBBEAN EXOTICS S A</v>
      </c>
      <c r="S4292" s="25">
        <f>+VLOOKUP(E4292, TC!A:D, 2, FALSE())</f>
        <v>4131.42</v>
      </c>
      <c r="T4292" t="str">
        <f t="shared" si="339"/>
        <v>COP</v>
      </c>
    </row>
    <row r="4293" spans="1:20" ht="18.75" hidden="1" customHeight="1" x14ac:dyDescent="0.25">
      <c r="A4293" t="s">
        <v>2406</v>
      </c>
      <c r="B4293" t="s">
        <v>1923</v>
      </c>
      <c r="C4293" t="s">
        <v>1913</v>
      </c>
      <c r="D4293" s="24">
        <v>5855</v>
      </c>
      <c r="E4293" t="s">
        <v>1679</v>
      </c>
      <c r="F4293" t="s">
        <v>99</v>
      </c>
      <c r="G4293" t="s">
        <v>113</v>
      </c>
      <c r="H4293" t="s">
        <v>2024</v>
      </c>
      <c r="I4293" t="s">
        <v>2466</v>
      </c>
      <c r="J4293" t="s">
        <v>1915</v>
      </c>
      <c r="K4293" t="s">
        <v>2026</v>
      </c>
      <c r="L4293" s="24">
        <v>141000</v>
      </c>
      <c r="M4293" s="25">
        <f>+VLOOKUP(E4293, TC!A:D, 4, FALSE())</f>
        <v>1.0797999961272395</v>
      </c>
      <c r="N4293" s="24">
        <f t="shared" si="335"/>
        <v>141000</v>
      </c>
      <c r="O4293" t="str">
        <f t="shared" si="336"/>
        <v>FACTURA</v>
      </c>
      <c r="P4293" t="str">
        <f t="shared" si="337"/>
        <v>2025</v>
      </c>
      <c r="Q4293" t="str">
        <f t="shared" si="338"/>
        <v>03</v>
      </c>
      <c r="R4293" t="str">
        <f>+IFERROR(VLOOKUP(I4293, Listado!A:B, 2, FALSE()), "COMERCIALIZADORA INTERNACIONAL CARIBBEAN EXOTICS S A")</f>
        <v>COMERCIALIZADORA INTERNACIONAL CARIBBEAN EXOTICS S A</v>
      </c>
      <c r="S4293" s="25">
        <f>+VLOOKUP(E4293, TC!A:D, 2, FALSE())</f>
        <v>4131.42</v>
      </c>
      <c r="T4293" t="str">
        <f t="shared" si="339"/>
        <v>COP</v>
      </c>
    </row>
    <row r="4294" spans="1:20" ht="18.75" hidden="1" customHeight="1" x14ac:dyDescent="0.25">
      <c r="A4294" t="s">
        <v>2406</v>
      </c>
      <c r="B4294" t="s">
        <v>1923</v>
      </c>
      <c r="C4294" t="s">
        <v>1913</v>
      </c>
      <c r="D4294" s="24">
        <v>5855</v>
      </c>
      <c r="E4294" t="s">
        <v>1679</v>
      </c>
      <c r="F4294" t="s">
        <v>99</v>
      </c>
      <c r="G4294" t="s">
        <v>113</v>
      </c>
      <c r="H4294" t="s">
        <v>2024</v>
      </c>
      <c r="I4294" t="s">
        <v>2466</v>
      </c>
      <c r="J4294" t="s">
        <v>1915</v>
      </c>
      <c r="K4294" t="s">
        <v>2020</v>
      </c>
      <c r="L4294" s="24">
        <v>180720</v>
      </c>
      <c r="M4294" s="25">
        <f>+VLOOKUP(E4294, TC!A:D, 4, FALSE())</f>
        <v>1.0797999961272395</v>
      </c>
      <c r="N4294" s="24">
        <f t="shared" si="335"/>
        <v>180720</v>
      </c>
      <c r="O4294" t="str">
        <f t="shared" si="336"/>
        <v>FACTURA</v>
      </c>
      <c r="P4294" t="str">
        <f t="shared" si="337"/>
        <v>2025</v>
      </c>
      <c r="Q4294" t="str">
        <f t="shared" si="338"/>
        <v>03</v>
      </c>
      <c r="R4294" t="str">
        <f>+IFERROR(VLOOKUP(I4294, Listado!A:B, 2, FALSE()), "COMERCIALIZADORA INTERNACIONAL CARIBBEAN EXOTICS S A")</f>
        <v>COMERCIALIZADORA INTERNACIONAL CARIBBEAN EXOTICS S A</v>
      </c>
      <c r="S4294" s="25">
        <f>+VLOOKUP(E4294, TC!A:D, 2, FALSE())</f>
        <v>4131.42</v>
      </c>
      <c r="T4294" t="str">
        <f t="shared" si="339"/>
        <v>COP</v>
      </c>
    </row>
    <row r="4295" spans="1:20" ht="18.75" hidden="1" customHeight="1" x14ac:dyDescent="0.25">
      <c r="A4295" t="s">
        <v>2406</v>
      </c>
      <c r="B4295" t="s">
        <v>1923</v>
      </c>
      <c r="C4295" t="s">
        <v>1913</v>
      </c>
      <c r="D4295" s="24">
        <v>5855</v>
      </c>
      <c r="E4295" t="s">
        <v>1679</v>
      </c>
      <c r="F4295" t="s">
        <v>99</v>
      </c>
      <c r="G4295" t="s">
        <v>113</v>
      </c>
      <c r="H4295" t="s">
        <v>2024</v>
      </c>
      <c r="I4295" t="s">
        <v>2466</v>
      </c>
      <c r="J4295" t="s">
        <v>1915</v>
      </c>
      <c r="K4295" t="s">
        <v>2020</v>
      </c>
      <c r="L4295" s="24">
        <v>57930</v>
      </c>
      <c r="M4295" s="25">
        <f>+VLOOKUP(E4295, TC!A:D, 4, FALSE())</f>
        <v>1.0797999961272395</v>
      </c>
      <c r="N4295" s="24">
        <f t="shared" si="335"/>
        <v>57930</v>
      </c>
      <c r="O4295" t="str">
        <f t="shared" si="336"/>
        <v>FACTURA</v>
      </c>
      <c r="P4295" t="str">
        <f t="shared" si="337"/>
        <v>2025</v>
      </c>
      <c r="Q4295" t="str">
        <f t="shared" si="338"/>
        <v>03</v>
      </c>
      <c r="R4295" t="str">
        <f>+IFERROR(VLOOKUP(I4295, Listado!A:B, 2, FALSE()), "COMERCIALIZADORA INTERNACIONAL CARIBBEAN EXOTICS S A")</f>
        <v>COMERCIALIZADORA INTERNACIONAL CARIBBEAN EXOTICS S A</v>
      </c>
      <c r="S4295" s="25">
        <f>+VLOOKUP(E4295, TC!A:D, 2, FALSE())</f>
        <v>4131.42</v>
      </c>
      <c r="T4295" t="str">
        <f t="shared" si="339"/>
        <v>COP</v>
      </c>
    </row>
    <row r="4296" spans="1:20" ht="18.75" hidden="1" customHeight="1" x14ac:dyDescent="0.25">
      <c r="A4296" t="s">
        <v>2406</v>
      </c>
      <c r="B4296" t="s">
        <v>1923</v>
      </c>
      <c r="C4296" t="s">
        <v>1913</v>
      </c>
      <c r="D4296" s="24">
        <v>5855</v>
      </c>
      <c r="E4296" t="s">
        <v>1679</v>
      </c>
      <c r="F4296" t="s">
        <v>99</v>
      </c>
      <c r="G4296" t="s">
        <v>113</v>
      </c>
      <c r="H4296" t="s">
        <v>2024</v>
      </c>
      <c r="I4296" t="s">
        <v>2466</v>
      </c>
      <c r="J4296" t="s">
        <v>1915</v>
      </c>
      <c r="K4296" t="s">
        <v>2022</v>
      </c>
      <c r="L4296" s="24">
        <v>155500</v>
      </c>
      <c r="M4296" s="25">
        <f>+VLOOKUP(E4296, TC!A:D, 4, FALSE())</f>
        <v>1.0797999961272395</v>
      </c>
      <c r="N4296" s="24">
        <f t="shared" si="335"/>
        <v>155500</v>
      </c>
      <c r="O4296" t="str">
        <f t="shared" si="336"/>
        <v>FACTURA</v>
      </c>
      <c r="P4296" t="str">
        <f t="shared" si="337"/>
        <v>2025</v>
      </c>
      <c r="Q4296" t="str">
        <f t="shared" si="338"/>
        <v>03</v>
      </c>
      <c r="R4296" t="str">
        <f>+IFERROR(VLOOKUP(I4296, Listado!A:B, 2, FALSE()), "COMERCIALIZADORA INTERNACIONAL CARIBBEAN EXOTICS S A")</f>
        <v>COMERCIALIZADORA INTERNACIONAL CARIBBEAN EXOTICS S A</v>
      </c>
      <c r="S4296" s="25">
        <f>+VLOOKUP(E4296, TC!A:D, 2, FALSE())</f>
        <v>4131.42</v>
      </c>
      <c r="T4296" t="str">
        <f t="shared" si="339"/>
        <v>COP</v>
      </c>
    </row>
    <row r="4297" spans="1:20" ht="18.75" hidden="1" customHeight="1" x14ac:dyDescent="0.25">
      <c r="A4297" t="s">
        <v>2406</v>
      </c>
      <c r="B4297" t="s">
        <v>1923</v>
      </c>
      <c r="C4297" t="s">
        <v>1913</v>
      </c>
      <c r="D4297" s="24">
        <v>5855</v>
      </c>
      <c r="E4297" t="s">
        <v>1679</v>
      </c>
      <c r="F4297" t="s">
        <v>99</v>
      </c>
      <c r="G4297" t="s">
        <v>113</v>
      </c>
      <c r="H4297" t="s">
        <v>2024</v>
      </c>
      <c r="I4297" t="s">
        <v>2466</v>
      </c>
      <c r="J4297" t="s">
        <v>1915</v>
      </c>
      <c r="K4297" t="s">
        <v>2022</v>
      </c>
      <c r="L4297" s="24">
        <v>192500</v>
      </c>
      <c r="M4297" s="25">
        <f>+VLOOKUP(E4297, TC!A:D, 4, FALSE())</f>
        <v>1.0797999961272395</v>
      </c>
      <c r="N4297" s="24">
        <f t="shared" si="335"/>
        <v>192500</v>
      </c>
      <c r="O4297" t="str">
        <f t="shared" si="336"/>
        <v>FACTURA</v>
      </c>
      <c r="P4297" t="str">
        <f t="shared" si="337"/>
        <v>2025</v>
      </c>
      <c r="Q4297" t="str">
        <f t="shared" si="338"/>
        <v>03</v>
      </c>
      <c r="R4297" t="str">
        <f>+IFERROR(VLOOKUP(I4297, Listado!A:B, 2, FALSE()), "COMERCIALIZADORA INTERNACIONAL CARIBBEAN EXOTICS S A")</f>
        <v>COMERCIALIZADORA INTERNACIONAL CARIBBEAN EXOTICS S A</v>
      </c>
      <c r="S4297" s="25">
        <f>+VLOOKUP(E4297, TC!A:D, 2, FALSE())</f>
        <v>4131.42</v>
      </c>
      <c r="T4297" t="str">
        <f t="shared" si="339"/>
        <v>COP</v>
      </c>
    </row>
    <row r="4298" spans="1:20" ht="18.75" hidden="1" customHeight="1" x14ac:dyDescent="0.25">
      <c r="A4298" t="s">
        <v>2406</v>
      </c>
      <c r="B4298" t="s">
        <v>1923</v>
      </c>
      <c r="C4298" t="s">
        <v>1913</v>
      </c>
      <c r="D4298" s="24">
        <v>5855</v>
      </c>
      <c r="E4298" t="s">
        <v>1679</v>
      </c>
      <c r="F4298" t="s">
        <v>99</v>
      </c>
      <c r="G4298" t="s">
        <v>113</v>
      </c>
      <c r="H4298" t="s">
        <v>2024</v>
      </c>
      <c r="I4298" t="s">
        <v>2466</v>
      </c>
      <c r="J4298" t="s">
        <v>1915</v>
      </c>
      <c r="K4298" t="s">
        <v>2022</v>
      </c>
      <c r="L4298" s="24">
        <v>121000</v>
      </c>
      <c r="M4298" s="25">
        <f>+VLOOKUP(E4298, TC!A:D, 4, FALSE())</f>
        <v>1.0797999961272395</v>
      </c>
      <c r="N4298" s="24">
        <f t="shared" si="335"/>
        <v>121000</v>
      </c>
      <c r="O4298" t="str">
        <f t="shared" si="336"/>
        <v>FACTURA</v>
      </c>
      <c r="P4298" t="str">
        <f t="shared" si="337"/>
        <v>2025</v>
      </c>
      <c r="Q4298" t="str">
        <f t="shared" si="338"/>
        <v>03</v>
      </c>
      <c r="R4298" t="str">
        <f>+IFERROR(VLOOKUP(I4298, Listado!A:B, 2, FALSE()), "COMERCIALIZADORA INTERNACIONAL CARIBBEAN EXOTICS S A")</f>
        <v>COMERCIALIZADORA INTERNACIONAL CARIBBEAN EXOTICS S A</v>
      </c>
      <c r="S4298" s="25">
        <f>+VLOOKUP(E4298, TC!A:D, 2, FALSE())</f>
        <v>4131.42</v>
      </c>
      <c r="T4298" t="str">
        <f t="shared" si="339"/>
        <v>COP</v>
      </c>
    </row>
    <row r="4299" spans="1:20" ht="18.75" hidden="1" customHeight="1" x14ac:dyDescent="0.25">
      <c r="A4299" t="s">
        <v>2406</v>
      </c>
      <c r="B4299" t="s">
        <v>1923</v>
      </c>
      <c r="C4299" t="s">
        <v>1913</v>
      </c>
      <c r="D4299" s="24">
        <v>5855</v>
      </c>
      <c r="E4299" t="s">
        <v>1679</v>
      </c>
      <c r="F4299" t="s">
        <v>99</v>
      </c>
      <c r="G4299" t="s">
        <v>113</v>
      </c>
      <c r="H4299" t="s">
        <v>2024</v>
      </c>
      <c r="I4299" t="s">
        <v>2466</v>
      </c>
      <c r="J4299" t="s">
        <v>1915</v>
      </c>
      <c r="K4299" t="s">
        <v>2022</v>
      </c>
      <c r="L4299" s="24">
        <v>12000</v>
      </c>
      <c r="M4299" s="25">
        <f>+VLOOKUP(E4299, TC!A:D, 4, FALSE())</f>
        <v>1.0797999961272395</v>
      </c>
      <c r="N4299" s="24">
        <f t="shared" si="335"/>
        <v>12000</v>
      </c>
      <c r="O4299" t="str">
        <f t="shared" si="336"/>
        <v>FACTURA</v>
      </c>
      <c r="P4299" t="str">
        <f t="shared" si="337"/>
        <v>2025</v>
      </c>
      <c r="Q4299" t="str">
        <f t="shared" si="338"/>
        <v>03</v>
      </c>
      <c r="R4299" t="str">
        <f>+IFERROR(VLOOKUP(I4299, Listado!A:B, 2, FALSE()), "COMERCIALIZADORA INTERNACIONAL CARIBBEAN EXOTICS S A")</f>
        <v>COMERCIALIZADORA INTERNACIONAL CARIBBEAN EXOTICS S A</v>
      </c>
      <c r="S4299" s="25">
        <f>+VLOOKUP(E4299, TC!A:D, 2, FALSE())</f>
        <v>4131.42</v>
      </c>
      <c r="T4299" t="str">
        <f t="shared" si="339"/>
        <v>COP</v>
      </c>
    </row>
    <row r="4300" spans="1:20" ht="18.75" hidden="1" customHeight="1" x14ac:dyDescent="0.25">
      <c r="A4300" t="s">
        <v>2406</v>
      </c>
      <c r="B4300" t="s">
        <v>1923</v>
      </c>
      <c r="C4300" t="s">
        <v>1913</v>
      </c>
      <c r="D4300" s="24">
        <v>5855</v>
      </c>
      <c r="E4300" t="s">
        <v>1679</v>
      </c>
      <c r="F4300" t="s">
        <v>99</v>
      </c>
      <c r="G4300" t="s">
        <v>113</v>
      </c>
      <c r="H4300" t="s">
        <v>2024</v>
      </c>
      <c r="I4300" t="s">
        <v>2466</v>
      </c>
      <c r="J4300" t="s">
        <v>1915</v>
      </c>
      <c r="K4300" t="s">
        <v>2022</v>
      </c>
      <c r="L4300" s="24">
        <v>129000</v>
      </c>
      <c r="M4300" s="25">
        <f>+VLOOKUP(E4300, TC!A:D, 4, FALSE())</f>
        <v>1.0797999961272395</v>
      </c>
      <c r="N4300" s="24">
        <f t="shared" si="335"/>
        <v>129000</v>
      </c>
      <c r="O4300" t="str">
        <f t="shared" si="336"/>
        <v>FACTURA</v>
      </c>
      <c r="P4300" t="str">
        <f t="shared" si="337"/>
        <v>2025</v>
      </c>
      <c r="Q4300" t="str">
        <f t="shared" si="338"/>
        <v>03</v>
      </c>
      <c r="R4300" t="str">
        <f>+IFERROR(VLOOKUP(I4300, Listado!A:B, 2, FALSE()), "COMERCIALIZADORA INTERNACIONAL CARIBBEAN EXOTICS S A")</f>
        <v>COMERCIALIZADORA INTERNACIONAL CARIBBEAN EXOTICS S A</v>
      </c>
      <c r="S4300" s="25">
        <f>+VLOOKUP(E4300, TC!A:D, 2, FALSE())</f>
        <v>4131.42</v>
      </c>
      <c r="T4300" t="str">
        <f t="shared" si="339"/>
        <v>COP</v>
      </c>
    </row>
    <row r="4301" spans="1:20" ht="18.75" hidden="1" customHeight="1" x14ac:dyDescent="0.25">
      <c r="A4301" t="s">
        <v>2406</v>
      </c>
      <c r="B4301" t="s">
        <v>1923</v>
      </c>
      <c r="C4301" t="s">
        <v>1913</v>
      </c>
      <c r="D4301" s="24">
        <v>5855</v>
      </c>
      <c r="E4301" t="s">
        <v>1679</v>
      </c>
      <c r="F4301" t="s">
        <v>99</v>
      </c>
      <c r="G4301" t="s">
        <v>113</v>
      </c>
      <c r="H4301" t="s">
        <v>2024</v>
      </c>
      <c r="I4301" t="s">
        <v>2466</v>
      </c>
      <c r="J4301" t="s">
        <v>1915</v>
      </c>
      <c r="K4301" t="s">
        <v>2022</v>
      </c>
      <c r="L4301" s="24">
        <v>44750</v>
      </c>
      <c r="M4301" s="25">
        <f>+VLOOKUP(E4301, TC!A:D, 4, FALSE())</f>
        <v>1.0797999961272395</v>
      </c>
      <c r="N4301" s="24">
        <f t="shared" si="335"/>
        <v>44750</v>
      </c>
      <c r="O4301" t="str">
        <f t="shared" si="336"/>
        <v>FACTURA</v>
      </c>
      <c r="P4301" t="str">
        <f t="shared" si="337"/>
        <v>2025</v>
      </c>
      <c r="Q4301" t="str">
        <f t="shared" si="338"/>
        <v>03</v>
      </c>
      <c r="R4301" t="str">
        <f>+IFERROR(VLOOKUP(I4301, Listado!A:B, 2, FALSE()), "COMERCIALIZADORA INTERNACIONAL CARIBBEAN EXOTICS S A")</f>
        <v>COMERCIALIZADORA INTERNACIONAL CARIBBEAN EXOTICS S A</v>
      </c>
      <c r="S4301" s="25">
        <f>+VLOOKUP(E4301, TC!A:D, 2, FALSE())</f>
        <v>4131.42</v>
      </c>
      <c r="T4301" t="str">
        <f t="shared" si="339"/>
        <v>COP</v>
      </c>
    </row>
    <row r="4302" spans="1:20" ht="18.75" hidden="1" customHeight="1" x14ac:dyDescent="0.25">
      <c r="A4302" t="s">
        <v>2406</v>
      </c>
      <c r="B4302" t="s">
        <v>5</v>
      </c>
      <c r="C4302" t="s">
        <v>1913</v>
      </c>
      <c r="D4302" s="24">
        <v>11398</v>
      </c>
      <c r="E4302" t="s">
        <v>1679</v>
      </c>
      <c r="F4302" t="s">
        <v>99</v>
      </c>
      <c r="G4302" t="s">
        <v>113</v>
      </c>
      <c r="I4302" t="s">
        <v>2448</v>
      </c>
      <c r="J4302" t="s">
        <v>1915</v>
      </c>
      <c r="K4302" t="s">
        <v>2449</v>
      </c>
      <c r="L4302" s="24">
        <v>480000</v>
      </c>
      <c r="M4302" s="25">
        <f>+VLOOKUP(E4302, TC!A:D, 4, FALSE())</f>
        <v>1.0797999961272395</v>
      </c>
      <c r="N4302" s="24">
        <f t="shared" si="335"/>
        <v>480000</v>
      </c>
      <c r="O4302" t="str">
        <f t="shared" si="336"/>
        <v>FACTURA</v>
      </c>
      <c r="P4302" t="str">
        <f t="shared" si="337"/>
        <v>2025</v>
      </c>
      <c r="Q4302" t="str">
        <f t="shared" si="338"/>
        <v>03</v>
      </c>
      <c r="R4302" t="str">
        <f>+IFERROR(VLOOKUP(I4302, Listado!A:B, 2, FALSE()), "COMERCIALIZADORA INTERNACIONAL CARIBBEAN EXOTICS S A")</f>
        <v>COMERCIALIZADORA INTERNACIONAL CARIBBEAN EXOTICS S A</v>
      </c>
      <c r="S4302" s="25">
        <f>+VLOOKUP(E4302, TC!A:D, 2, FALSE())</f>
        <v>4131.42</v>
      </c>
      <c r="T4302" t="str">
        <f t="shared" si="339"/>
        <v>COP</v>
      </c>
    </row>
    <row r="4303" spans="1:20" ht="18.75" hidden="1" customHeight="1" x14ac:dyDescent="0.25">
      <c r="A4303" t="s">
        <v>2406</v>
      </c>
      <c r="B4303" t="s">
        <v>5</v>
      </c>
      <c r="C4303" t="s">
        <v>1913</v>
      </c>
      <c r="D4303" s="24">
        <v>11399</v>
      </c>
      <c r="E4303" t="s">
        <v>1679</v>
      </c>
      <c r="F4303" t="s">
        <v>1924</v>
      </c>
      <c r="G4303" t="s">
        <v>108</v>
      </c>
      <c r="H4303" t="s">
        <v>2572</v>
      </c>
      <c r="I4303" t="s">
        <v>1885</v>
      </c>
      <c r="J4303" t="s">
        <v>1919</v>
      </c>
      <c r="K4303" t="s">
        <v>56</v>
      </c>
      <c r="L4303" s="24">
        <v>36.36</v>
      </c>
      <c r="M4303" s="25">
        <f>+VLOOKUP(E4303, TC!A:D, 4, FALSE())</f>
        <v>1.0797999961272395</v>
      </c>
      <c r="N4303" s="24">
        <f t="shared" si="335"/>
        <v>39.26152785918643</v>
      </c>
      <c r="O4303" t="str">
        <f t="shared" si="336"/>
        <v>FACTURA</v>
      </c>
      <c r="P4303" t="str">
        <f t="shared" si="337"/>
        <v>2025</v>
      </c>
      <c r="Q4303" t="str">
        <f t="shared" si="338"/>
        <v>03</v>
      </c>
      <c r="R4303" t="str">
        <f>+IFERROR(VLOOKUP(I4303, Listado!A:B, 2, FALSE()), "COMERCIALIZADORA INTERNACIONAL CARIBBEAN EXOTICS S A")</f>
        <v>PIEDRAHITA PEREZ MARIANA</v>
      </c>
      <c r="S4303" s="25">
        <f>+VLOOKUP(E4303, TC!A:D, 2, FALSE())</f>
        <v>4131.42</v>
      </c>
      <c r="T4303" t="str">
        <f t="shared" si="339"/>
        <v>EUR</v>
      </c>
    </row>
    <row r="4304" spans="1:20" ht="18.75" hidden="1" customHeight="1" x14ac:dyDescent="0.25">
      <c r="A4304" t="s">
        <v>2406</v>
      </c>
      <c r="B4304" t="s">
        <v>5</v>
      </c>
      <c r="C4304" t="s">
        <v>1913</v>
      </c>
      <c r="D4304" s="24">
        <v>11399</v>
      </c>
      <c r="E4304" t="s">
        <v>1679</v>
      </c>
      <c r="F4304" t="s">
        <v>1924</v>
      </c>
      <c r="G4304" t="s">
        <v>108</v>
      </c>
      <c r="H4304" t="s">
        <v>2572</v>
      </c>
      <c r="I4304" t="s">
        <v>1885</v>
      </c>
      <c r="J4304" t="s">
        <v>1919</v>
      </c>
      <c r="K4304" t="s">
        <v>56</v>
      </c>
      <c r="L4304" s="24">
        <v>230.28</v>
      </c>
      <c r="M4304" s="25">
        <f>+VLOOKUP(E4304, TC!A:D, 4, FALSE())</f>
        <v>1.0797999961272395</v>
      </c>
      <c r="N4304" s="24">
        <f t="shared" si="335"/>
        <v>248.65634310818072</v>
      </c>
      <c r="O4304" t="str">
        <f t="shared" si="336"/>
        <v>FACTURA</v>
      </c>
      <c r="P4304" t="str">
        <f t="shared" si="337"/>
        <v>2025</v>
      </c>
      <c r="Q4304" t="str">
        <f t="shared" si="338"/>
        <v>03</v>
      </c>
      <c r="R4304" t="str">
        <f>+IFERROR(VLOOKUP(I4304, Listado!A:B, 2, FALSE()), "COMERCIALIZADORA INTERNACIONAL CARIBBEAN EXOTICS S A")</f>
        <v>PIEDRAHITA PEREZ MARIANA</v>
      </c>
      <c r="S4304" s="25">
        <f>+VLOOKUP(E4304, TC!A:D, 2, FALSE())</f>
        <v>4131.42</v>
      </c>
      <c r="T4304" t="str">
        <f t="shared" si="339"/>
        <v>EUR</v>
      </c>
    </row>
    <row r="4305" spans="1:20" ht="18.75" hidden="1" customHeight="1" x14ac:dyDescent="0.25">
      <c r="A4305" t="s">
        <v>2406</v>
      </c>
      <c r="B4305" t="s">
        <v>5</v>
      </c>
      <c r="C4305" t="s">
        <v>1913</v>
      </c>
      <c r="D4305" s="24">
        <v>11399</v>
      </c>
      <c r="E4305" t="s">
        <v>1679</v>
      </c>
      <c r="F4305" t="s">
        <v>1924</v>
      </c>
      <c r="G4305" t="s">
        <v>108</v>
      </c>
      <c r="H4305" t="s">
        <v>2572</v>
      </c>
      <c r="I4305" t="s">
        <v>1885</v>
      </c>
      <c r="J4305" t="s">
        <v>1919</v>
      </c>
      <c r="K4305" t="s">
        <v>56</v>
      </c>
      <c r="L4305" s="24">
        <v>36.36</v>
      </c>
      <c r="M4305" s="25">
        <f>+VLOOKUP(E4305, TC!A:D, 4, FALSE())</f>
        <v>1.0797999961272395</v>
      </c>
      <c r="N4305" s="24">
        <f t="shared" si="335"/>
        <v>39.26152785918643</v>
      </c>
      <c r="O4305" t="str">
        <f t="shared" si="336"/>
        <v>FACTURA</v>
      </c>
      <c r="P4305" t="str">
        <f t="shared" si="337"/>
        <v>2025</v>
      </c>
      <c r="Q4305" t="str">
        <f t="shared" si="338"/>
        <v>03</v>
      </c>
      <c r="R4305" t="str">
        <f>+IFERROR(VLOOKUP(I4305, Listado!A:B, 2, FALSE()), "COMERCIALIZADORA INTERNACIONAL CARIBBEAN EXOTICS S A")</f>
        <v>PIEDRAHITA PEREZ MARIANA</v>
      </c>
      <c r="S4305" s="25">
        <f>+VLOOKUP(E4305, TC!A:D, 2, FALSE())</f>
        <v>4131.42</v>
      </c>
      <c r="T4305" t="str">
        <f t="shared" si="339"/>
        <v>EUR</v>
      </c>
    </row>
    <row r="4306" spans="1:20" ht="18.75" hidden="1" customHeight="1" x14ac:dyDescent="0.25">
      <c r="A4306" t="s">
        <v>2406</v>
      </c>
      <c r="B4306" t="s">
        <v>5</v>
      </c>
      <c r="C4306" t="s">
        <v>1913</v>
      </c>
      <c r="D4306" s="24">
        <v>11399</v>
      </c>
      <c r="E4306" t="s">
        <v>1679</v>
      </c>
      <c r="F4306" t="s">
        <v>1924</v>
      </c>
      <c r="G4306" t="s">
        <v>108</v>
      </c>
      <c r="H4306" t="s">
        <v>2572</v>
      </c>
      <c r="I4306" t="s">
        <v>1885</v>
      </c>
      <c r="J4306" t="s">
        <v>1919</v>
      </c>
      <c r="K4306" t="s">
        <v>56</v>
      </c>
      <c r="L4306" s="24">
        <v>163.62</v>
      </c>
      <c r="M4306" s="25">
        <f>+VLOOKUP(E4306, TC!A:D, 4, FALSE())</f>
        <v>1.0797999961272395</v>
      </c>
      <c r="N4306" s="24">
        <f t="shared" si="335"/>
        <v>176.67687536633895</v>
      </c>
      <c r="O4306" t="str">
        <f t="shared" si="336"/>
        <v>FACTURA</v>
      </c>
      <c r="P4306" t="str">
        <f t="shared" si="337"/>
        <v>2025</v>
      </c>
      <c r="Q4306" t="str">
        <f t="shared" si="338"/>
        <v>03</v>
      </c>
      <c r="R4306" t="str">
        <f>+IFERROR(VLOOKUP(I4306, Listado!A:B, 2, FALSE()), "COMERCIALIZADORA INTERNACIONAL CARIBBEAN EXOTICS S A")</f>
        <v>PIEDRAHITA PEREZ MARIANA</v>
      </c>
      <c r="S4306" s="25">
        <f>+VLOOKUP(E4306, TC!A:D, 2, FALSE())</f>
        <v>4131.42</v>
      </c>
      <c r="T4306" t="str">
        <f t="shared" si="339"/>
        <v>EUR</v>
      </c>
    </row>
    <row r="4307" spans="1:20" ht="18.75" hidden="1" customHeight="1" x14ac:dyDescent="0.25">
      <c r="A4307" t="s">
        <v>2406</v>
      </c>
      <c r="B4307" t="s">
        <v>5</v>
      </c>
      <c r="C4307" t="s">
        <v>1913</v>
      </c>
      <c r="D4307" s="24">
        <v>11399</v>
      </c>
      <c r="E4307" t="s">
        <v>1679</v>
      </c>
      <c r="F4307" t="s">
        <v>1924</v>
      </c>
      <c r="G4307" t="s">
        <v>108</v>
      </c>
      <c r="H4307" t="s">
        <v>2572</v>
      </c>
      <c r="I4307" t="s">
        <v>1885</v>
      </c>
      <c r="J4307" t="s">
        <v>1919</v>
      </c>
      <c r="K4307" t="s">
        <v>56</v>
      </c>
      <c r="L4307" s="24">
        <v>9.09</v>
      </c>
      <c r="M4307" s="25">
        <f>+VLOOKUP(E4307, TC!A:D, 4, FALSE())</f>
        <v>1.0797999961272395</v>
      </c>
      <c r="N4307" s="24">
        <f t="shared" si="335"/>
        <v>9.8153819647966074</v>
      </c>
      <c r="O4307" t="str">
        <f t="shared" si="336"/>
        <v>FACTURA</v>
      </c>
      <c r="P4307" t="str">
        <f t="shared" si="337"/>
        <v>2025</v>
      </c>
      <c r="Q4307" t="str">
        <f t="shared" si="338"/>
        <v>03</v>
      </c>
      <c r="R4307" t="str">
        <f>+IFERROR(VLOOKUP(I4307, Listado!A:B, 2, FALSE()), "COMERCIALIZADORA INTERNACIONAL CARIBBEAN EXOTICS S A")</f>
        <v>PIEDRAHITA PEREZ MARIANA</v>
      </c>
      <c r="S4307" s="25">
        <f>+VLOOKUP(E4307, TC!A:D, 2, FALSE())</f>
        <v>4131.42</v>
      </c>
      <c r="T4307" t="str">
        <f t="shared" si="339"/>
        <v>EUR</v>
      </c>
    </row>
    <row r="4308" spans="1:20" ht="18.75" hidden="1" customHeight="1" x14ac:dyDescent="0.25">
      <c r="A4308" t="s">
        <v>2406</v>
      </c>
      <c r="B4308" t="s">
        <v>5</v>
      </c>
      <c r="C4308" t="s">
        <v>1913</v>
      </c>
      <c r="D4308" s="24">
        <v>11399</v>
      </c>
      <c r="E4308" t="s">
        <v>1679</v>
      </c>
      <c r="F4308" t="s">
        <v>1924</v>
      </c>
      <c r="G4308" t="s">
        <v>108</v>
      </c>
      <c r="H4308" t="s">
        <v>2572</v>
      </c>
      <c r="I4308" t="s">
        <v>1885</v>
      </c>
      <c r="J4308" t="s">
        <v>1919</v>
      </c>
      <c r="K4308" t="s">
        <v>56</v>
      </c>
      <c r="L4308" s="24">
        <v>9.09</v>
      </c>
      <c r="M4308" s="25">
        <f>+VLOOKUP(E4308, TC!A:D, 4, FALSE())</f>
        <v>1.0797999961272395</v>
      </c>
      <c r="N4308" s="24">
        <f t="shared" si="335"/>
        <v>9.8153819647966074</v>
      </c>
      <c r="O4308" t="str">
        <f t="shared" si="336"/>
        <v>FACTURA</v>
      </c>
      <c r="P4308" t="str">
        <f t="shared" si="337"/>
        <v>2025</v>
      </c>
      <c r="Q4308" t="str">
        <f t="shared" si="338"/>
        <v>03</v>
      </c>
      <c r="R4308" t="str">
        <f>+IFERROR(VLOOKUP(I4308, Listado!A:B, 2, FALSE()), "COMERCIALIZADORA INTERNACIONAL CARIBBEAN EXOTICS S A")</f>
        <v>PIEDRAHITA PEREZ MARIANA</v>
      </c>
      <c r="S4308" s="25">
        <f>+VLOOKUP(E4308, TC!A:D, 2, FALSE())</f>
        <v>4131.42</v>
      </c>
      <c r="T4308" t="str">
        <f t="shared" si="339"/>
        <v>EUR</v>
      </c>
    </row>
    <row r="4309" spans="1:20" ht="18.75" hidden="1" customHeight="1" x14ac:dyDescent="0.25">
      <c r="A4309" t="s">
        <v>2406</v>
      </c>
      <c r="B4309" t="s">
        <v>5</v>
      </c>
      <c r="C4309" t="s">
        <v>1913</v>
      </c>
      <c r="D4309" s="24">
        <v>11399</v>
      </c>
      <c r="E4309" t="s">
        <v>1679</v>
      </c>
      <c r="F4309" t="s">
        <v>1924</v>
      </c>
      <c r="G4309" t="s">
        <v>108</v>
      </c>
      <c r="H4309" t="s">
        <v>2572</v>
      </c>
      <c r="I4309" t="s">
        <v>1885</v>
      </c>
      <c r="J4309" t="s">
        <v>1919</v>
      </c>
      <c r="K4309" t="s">
        <v>56</v>
      </c>
      <c r="L4309" s="24">
        <v>90.9</v>
      </c>
      <c r="M4309" s="25">
        <f>+VLOOKUP(E4309, TC!A:D, 4, FALSE())</f>
        <v>1.0797999961272395</v>
      </c>
      <c r="N4309" s="24">
        <f t="shared" si="335"/>
        <v>98.153819647966074</v>
      </c>
      <c r="O4309" t="str">
        <f t="shared" si="336"/>
        <v>FACTURA</v>
      </c>
      <c r="P4309" t="str">
        <f t="shared" si="337"/>
        <v>2025</v>
      </c>
      <c r="Q4309" t="str">
        <f t="shared" si="338"/>
        <v>03</v>
      </c>
      <c r="R4309" t="str">
        <f>+IFERROR(VLOOKUP(I4309, Listado!A:B, 2, FALSE()), "COMERCIALIZADORA INTERNACIONAL CARIBBEAN EXOTICS S A")</f>
        <v>PIEDRAHITA PEREZ MARIANA</v>
      </c>
      <c r="S4309" s="25">
        <f>+VLOOKUP(E4309, TC!A:D, 2, FALSE())</f>
        <v>4131.42</v>
      </c>
      <c r="T4309" t="str">
        <f t="shared" si="339"/>
        <v>EUR</v>
      </c>
    </row>
    <row r="4310" spans="1:20" ht="18.75" hidden="1" customHeight="1" x14ac:dyDescent="0.25">
      <c r="A4310" t="s">
        <v>2406</v>
      </c>
      <c r="B4310" t="s">
        <v>5</v>
      </c>
      <c r="C4310" t="s">
        <v>1913</v>
      </c>
      <c r="D4310" s="24">
        <v>11399</v>
      </c>
      <c r="E4310" t="s">
        <v>1679</v>
      </c>
      <c r="F4310" t="s">
        <v>1924</v>
      </c>
      <c r="G4310" t="s">
        <v>108</v>
      </c>
      <c r="H4310" t="s">
        <v>2572</v>
      </c>
      <c r="I4310" t="s">
        <v>1885</v>
      </c>
      <c r="J4310" t="s">
        <v>1919</v>
      </c>
      <c r="K4310" t="s">
        <v>56</v>
      </c>
      <c r="L4310" s="24">
        <v>230.28</v>
      </c>
      <c r="M4310" s="25">
        <f>+VLOOKUP(E4310, TC!A:D, 4, FALSE())</f>
        <v>1.0797999961272395</v>
      </c>
      <c r="N4310" s="24">
        <f t="shared" si="335"/>
        <v>248.65634310818072</v>
      </c>
      <c r="O4310" t="str">
        <f t="shared" si="336"/>
        <v>FACTURA</v>
      </c>
      <c r="P4310" t="str">
        <f t="shared" si="337"/>
        <v>2025</v>
      </c>
      <c r="Q4310" t="str">
        <f t="shared" si="338"/>
        <v>03</v>
      </c>
      <c r="R4310" t="str">
        <f>+IFERROR(VLOOKUP(I4310, Listado!A:B, 2, FALSE()), "COMERCIALIZADORA INTERNACIONAL CARIBBEAN EXOTICS S A")</f>
        <v>PIEDRAHITA PEREZ MARIANA</v>
      </c>
      <c r="S4310" s="25">
        <f>+VLOOKUP(E4310, TC!A:D, 2, FALSE())</f>
        <v>4131.42</v>
      </c>
      <c r="T4310" t="str">
        <f t="shared" si="339"/>
        <v>EUR</v>
      </c>
    </row>
    <row r="4311" spans="1:20" ht="18.75" hidden="1" customHeight="1" x14ac:dyDescent="0.25">
      <c r="A4311" t="s">
        <v>2406</v>
      </c>
      <c r="B4311" t="s">
        <v>5</v>
      </c>
      <c r="C4311" t="s">
        <v>1913</v>
      </c>
      <c r="D4311" s="24">
        <v>11399</v>
      </c>
      <c r="E4311" t="s">
        <v>1679</v>
      </c>
      <c r="F4311" t="s">
        <v>1924</v>
      </c>
      <c r="G4311" t="s">
        <v>108</v>
      </c>
      <c r="H4311" t="s">
        <v>2572</v>
      </c>
      <c r="I4311" t="s">
        <v>1885</v>
      </c>
      <c r="J4311" t="s">
        <v>1919</v>
      </c>
      <c r="K4311" t="s">
        <v>56</v>
      </c>
      <c r="L4311" s="24">
        <v>42.42</v>
      </c>
      <c r="M4311" s="25">
        <f>+VLOOKUP(E4311, TC!A:D, 4, FALSE())</f>
        <v>1.0797999961272395</v>
      </c>
      <c r="N4311" s="24">
        <f t="shared" si="335"/>
        <v>45.805115835717501</v>
      </c>
      <c r="O4311" t="str">
        <f t="shared" si="336"/>
        <v>FACTURA</v>
      </c>
      <c r="P4311" t="str">
        <f t="shared" si="337"/>
        <v>2025</v>
      </c>
      <c r="Q4311" t="str">
        <f t="shared" si="338"/>
        <v>03</v>
      </c>
      <c r="R4311" t="str">
        <f>+IFERROR(VLOOKUP(I4311, Listado!A:B, 2, FALSE()), "COMERCIALIZADORA INTERNACIONAL CARIBBEAN EXOTICS S A")</f>
        <v>PIEDRAHITA PEREZ MARIANA</v>
      </c>
      <c r="S4311" s="25">
        <f>+VLOOKUP(E4311, TC!A:D, 2, FALSE())</f>
        <v>4131.42</v>
      </c>
      <c r="T4311" t="str">
        <f t="shared" si="339"/>
        <v>EUR</v>
      </c>
    </row>
    <row r="4312" spans="1:20" ht="18.75" hidden="1" customHeight="1" x14ac:dyDescent="0.25">
      <c r="A4312" t="s">
        <v>2406</v>
      </c>
      <c r="B4312" t="s">
        <v>5</v>
      </c>
      <c r="C4312" t="s">
        <v>1913</v>
      </c>
      <c r="D4312" s="24">
        <v>11399</v>
      </c>
      <c r="E4312" t="s">
        <v>1679</v>
      </c>
      <c r="F4312" t="s">
        <v>1924</v>
      </c>
      <c r="G4312" t="s">
        <v>108</v>
      </c>
      <c r="H4312" t="s">
        <v>2572</v>
      </c>
      <c r="I4312" t="s">
        <v>1885</v>
      </c>
      <c r="J4312" t="s">
        <v>1919</v>
      </c>
      <c r="K4312" t="s">
        <v>1959</v>
      </c>
      <c r="L4312" s="24">
        <v>300</v>
      </c>
      <c r="M4312" s="25">
        <f>+VLOOKUP(E4312, TC!A:D, 4, FALSE())</f>
        <v>1.0797999961272395</v>
      </c>
      <c r="N4312" s="24">
        <f t="shared" si="335"/>
        <v>323.93999883817185</v>
      </c>
      <c r="O4312" t="str">
        <f t="shared" si="336"/>
        <v>FACTURA</v>
      </c>
      <c r="P4312" t="str">
        <f t="shared" si="337"/>
        <v>2025</v>
      </c>
      <c r="Q4312" t="str">
        <f t="shared" si="338"/>
        <v>03</v>
      </c>
      <c r="R4312" t="str">
        <f>+IFERROR(VLOOKUP(I4312, Listado!A:B, 2, FALSE()), "COMERCIALIZADORA INTERNACIONAL CARIBBEAN EXOTICS S A")</f>
        <v>PIEDRAHITA PEREZ MARIANA</v>
      </c>
      <c r="S4312" s="25">
        <f>+VLOOKUP(E4312, TC!A:D, 2, FALSE())</f>
        <v>4131.42</v>
      </c>
      <c r="T4312" t="str">
        <f t="shared" si="339"/>
        <v>EUR</v>
      </c>
    </row>
    <row r="4313" spans="1:20" ht="18.75" hidden="1" customHeight="1" x14ac:dyDescent="0.25">
      <c r="A4313" t="s">
        <v>2406</v>
      </c>
      <c r="B4313" t="s">
        <v>5</v>
      </c>
      <c r="C4313" t="s">
        <v>1913</v>
      </c>
      <c r="D4313" s="24">
        <v>11399</v>
      </c>
      <c r="E4313" t="s">
        <v>1679</v>
      </c>
      <c r="F4313" t="s">
        <v>1924</v>
      </c>
      <c r="G4313" t="s">
        <v>108</v>
      </c>
      <c r="H4313" t="s">
        <v>2572</v>
      </c>
      <c r="I4313" t="s">
        <v>1885</v>
      </c>
      <c r="J4313" t="s">
        <v>1919</v>
      </c>
      <c r="K4313" t="s">
        <v>1960</v>
      </c>
      <c r="L4313" s="24">
        <v>11.64</v>
      </c>
      <c r="M4313" s="25">
        <f>+VLOOKUP(E4313, TC!A:D, 4, FALSE())</f>
        <v>1.0797999961272395</v>
      </c>
      <c r="N4313" s="24">
        <f t="shared" si="335"/>
        <v>12.568871954921068</v>
      </c>
      <c r="O4313" t="str">
        <f t="shared" si="336"/>
        <v>FACTURA</v>
      </c>
      <c r="P4313" t="str">
        <f t="shared" si="337"/>
        <v>2025</v>
      </c>
      <c r="Q4313" t="str">
        <f t="shared" si="338"/>
        <v>03</v>
      </c>
      <c r="R4313" t="str">
        <f>+IFERROR(VLOOKUP(I4313, Listado!A:B, 2, FALSE()), "COMERCIALIZADORA INTERNACIONAL CARIBBEAN EXOTICS S A")</f>
        <v>PIEDRAHITA PEREZ MARIANA</v>
      </c>
      <c r="S4313" s="25">
        <f>+VLOOKUP(E4313, TC!A:D, 2, FALSE())</f>
        <v>4131.42</v>
      </c>
      <c r="T4313" t="str">
        <f t="shared" si="339"/>
        <v>EUR</v>
      </c>
    </row>
    <row r="4314" spans="1:20" ht="18.75" hidden="1" customHeight="1" x14ac:dyDescent="0.25">
      <c r="A4314" t="s">
        <v>2406</v>
      </c>
      <c r="B4314" t="s">
        <v>5</v>
      </c>
      <c r="C4314" t="s">
        <v>1913</v>
      </c>
      <c r="D4314" s="24">
        <v>11400</v>
      </c>
      <c r="E4314" t="s">
        <v>1679</v>
      </c>
      <c r="F4314" t="s">
        <v>99</v>
      </c>
      <c r="G4314" t="s">
        <v>1914</v>
      </c>
      <c r="I4314" t="s">
        <v>1841</v>
      </c>
      <c r="J4314" t="s">
        <v>1915</v>
      </c>
      <c r="K4314" t="s">
        <v>2021</v>
      </c>
      <c r="L4314" s="24">
        <v>393040</v>
      </c>
      <c r="M4314" s="25">
        <f>+VLOOKUP(E4314, TC!A:D, 4, FALSE())</f>
        <v>1.0797999961272395</v>
      </c>
      <c r="N4314" s="24">
        <f t="shared" si="335"/>
        <v>393040</v>
      </c>
      <c r="O4314" t="str">
        <f t="shared" si="336"/>
        <v>FACTURA</v>
      </c>
      <c r="P4314" t="str">
        <f t="shared" si="337"/>
        <v>2025</v>
      </c>
      <c r="Q4314" t="str">
        <f t="shared" si="338"/>
        <v>03</v>
      </c>
      <c r="R4314" t="str">
        <f>+IFERROR(VLOOKUP(I4314, Listado!A:B, 2, FALSE()), "COMERCIALIZADORA INTERNACIONAL CARIBBEAN EXOTICS S A")</f>
        <v>LONDOÑO ECHEVERRI ALEJANDRA</v>
      </c>
      <c r="S4314" s="25">
        <f>+VLOOKUP(E4314, TC!A:D, 2, FALSE())</f>
        <v>4131.42</v>
      </c>
      <c r="T4314" t="str">
        <f t="shared" si="339"/>
        <v>COP</v>
      </c>
    </row>
    <row r="4315" spans="1:20" ht="18.75" hidden="1" customHeight="1" x14ac:dyDescent="0.25">
      <c r="A4315" t="s">
        <v>2406</v>
      </c>
      <c r="B4315" t="s">
        <v>5</v>
      </c>
      <c r="C4315" t="s">
        <v>1913</v>
      </c>
      <c r="D4315" s="24">
        <v>11400</v>
      </c>
      <c r="E4315" t="s">
        <v>1679</v>
      </c>
      <c r="F4315" t="s">
        <v>99</v>
      </c>
      <c r="G4315" t="s">
        <v>1914</v>
      </c>
      <c r="I4315" t="s">
        <v>1841</v>
      </c>
      <c r="J4315" t="s">
        <v>1915</v>
      </c>
      <c r="K4315" t="s">
        <v>2021</v>
      </c>
      <c r="L4315" s="24">
        <v>41990</v>
      </c>
      <c r="M4315" s="25">
        <f>+VLOOKUP(E4315, TC!A:D, 4, FALSE())</f>
        <v>1.0797999961272395</v>
      </c>
      <c r="N4315" s="24">
        <f t="shared" si="335"/>
        <v>41990</v>
      </c>
      <c r="O4315" t="str">
        <f t="shared" si="336"/>
        <v>FACTURA</v>
      </c>
      <c r="P4315" t="str">
        <f t="shared" si="337"/>
        <v>2025</v>
      </c>
      <c r="Q4315" t="str">
        <f t="shared" si="338"/>
        <v>03</v>
      </c>
      <c r="R4315" t="str">
        <f>+IFERROR(VLOOKUP(I4315, Listado!A:B, 2, FALSE()), "COMERCIALIZADORA INTERNACIONAL CARIBBEAN EXOTICS S A")</f>
        <v>LONDOÑO ECHEVERRI ALEJANDRA</v>
      </c>
      <c r="S4315" s="25">
        <f>+VLOOKUP(E4315, TC!A:D, 2, FALSE())</f>
        <v>4131.42</v>
      </c>
      <c r="T4315" t="str">
        <f t="shared" si="339"/>
        <v>COP</v>
      </c>
    </row>
    <row r="4316" spans="1:20" ht="18.75" hidden="1" customHeight="1" x14ac:dyDescent="0.25">
      <c r="A4316" t="s">
        <v>2406</v>
      </c>
      <c r="B4316" t="s">
        <v>5</v>
      </c>
      <c r="C4316" t="s">
        <v>1913</v>
      </c>
      <c r="D4316" s="24">
        <v>11400</v>
      </c>
      <c r="E4316" t="s">
        <v>1679</v>
      </c>
      <c r="F4316" t="s">
        <v>99</v>
      </c>
      <c r="G4316" t="s">
        <v>1914</v>
      </c>
      <c r="I4316" t="s">
        <v>1841</v>
      </c>
      <c r="J4316" t="s">
        <v>1915</v>
      </c>
      <c r="K4316" t="s">
        <v>2021</v>
      </c>
      <c r="L4316" s="24">
        <v>38420</v>
      </c>
      <c r="M4316" s="25">
        <f>+VLOOKUP(E4316, TC!A:D, 4, FALSE())</f>
        <v>1.0797999961272395</v>
      </c>
      <c r="N4316" s="24">
        <f t="shared" si="335"/>
        <v>38420</v>
      </c>
      <c r="O4316" t="str">
        <f t="shared" si="336"/>
        <v>FACTURA</v>
      </c>
      <c r="P4316" t="str">
        <f t="shared" si="337"/>
        <v>2025</v>
      </c>
      <c r="Q4316" t="str">
        <f t="shared" si="338"/>
        <v>03</v>
      </c>
      <c r="R4316" t="str">
        <f>+IFERROR(VLOOKUP(I4316, Listado!A:B, 2, FALSE()), "COMERCIALIZADORA INTERNACIONAL CARIBBEAN EXOTICS S A")</f>
        <v>LONDOÑO ECHEVERRI ALEJANDRA</v>
      </c>
      <c r="S4316" s="25">
        <f>+VLOOKUP(E4316, TC!A:D, 2, FALSE())</f>
        <v>4131.42</v>
      </c>
      <c r="T4316" t="str">
        <f t="shared" si="339"/>
        <v>COP</v>
      </c>
    </row>
    <row r="4317" spans="1:20" ht="18.75" hidden="1" customHeight="1" x14ac:dyDescent="0.25">
      <c r="A4317" t="s">
        <v>2406</v>
      </c>
      <c r="B4317" t="s">
        <v>1923</v>
      </c>
      <c r="C4317" t="s">
        <v>1913</v>
      </c>
      <c r="D4317" s="24">
        <v>5856</v>
      </c>
      <c r="E4317" t="s">
        <v>1679</v>
      </c>
      <c r="F4317" t="s">
        <v>128</v>
      </c>
      <c r="G4317" t="s">
        <v>108</v>
      </c>
      <c r="H4317" t="s">
        <v>2573</v>
      </c>
      <c r="I4317" t="s">
        <v>1899</v>
      </c>
      <c r="J4317" t="s">
        <v>1998</v>
      </c>
      <c r="K4317" t="s">
        <v>1928</v>
      </c>
      <c r="L4317" s="24">
        <v>1866.49</v>
      </c>
      <c r="M4317" s="25">
        <f>+VLOOKUP(E4317, TC!A:D, 4, FALSE())</f>
        <v>1.0797999961272395</v>
      </c>
      <c r="N4317" s="24">
        <f t="shared" si="335"/>
        <v>1866.49</v>
      </c>
      <c r="O4317" t="str">
        <f t="shared" si="336"/>
        <v>FACTURA</v>
      </c>
      <c r="P4317" t="str">
        <f t="shared" si="337"/>
        <v>2025</v>
      </c>
      <c r="Q4317" t="str">
        <f t="shared" si="338"/>
        <v>03</v>
      </c>
      <c r="R4317" t="str">
        <f>+IFERROR(VLOOKUP(I4317, Listado!A:B, 2, FALSE()), "COMERCIALIZADORA INTERNACIONAL CARIBBEAN EXOTICS S A")</f>
        <v>PIEDRAHITA PEREZ MARIANA</v>
      </c>
      <c r="S4317" s="25">
        <f>+VLOOKUP(E4317, TC!A:D, 2, FALSE())</f>
        <v>4131.42</v>
      </c>
      <c r="T4317" t="str">
        <f t="shared" si="339"/>
        <v>USD</v>
      </c>
    </row>
    <row r="4318" spans="1:20" ht="18.75" hidden="1" customHeight="1" x14ac:dyDescent="0.25">
      <c r="A4318" t="s">
        <v>2406</v>
      </c>
      <c r="B4318" t="s">
        <v>1923</v>
      </c>
      <c r="C4318" t="s">
        <v>1913</v>
      </c>
      <c r="D4318" s="24">
        <v>5856</v>
      </c>
      <c r="E4318" t="s">
        <v>1679</v>
      </c>
      <c r="F4318" t="s">
        <v>128</v>
      </c>
      <c r="G4318" t="s">
        <v>108</v>
      </c>
      <c r="H4318" t="s">
        <v>2573</v>
      </c>
      <c r="I4318" t="s">
        <v>1899</v>
      </c>
      <c r="J4318" t="s">
        <v>1998</v>
      </c>
      <c r="K4318" t="s">
        <v>2574</v>
      </c>
      <c r="L4318" s="24">
        <v>1331.02</v>
      </c>
      <c r="M4318" s="25">
        <f>+VLOOKUP(E4318, TC!A:D, 4, FALSE())</f>
        <v>1.0797999961272395</v>
      </c>
      <c r="N4318" s="24">
        <f t="shared" si="335"/>
        <v>1331.02</v>
      </c>
      <c r="O4318" t="str">
        <f t="shared" si="336"/>
        <v>FACTURA</v>
      </c>
      <c r="P4318" t="str">
        <f t="shared" si="337"/>
        <v>2025</v>
      </c>
      <c r="Q4318" t="str">
        <f t="shared" si="338"/>
        <v>03</v>
      </c>
      <c r="R4318" t="str">
        <f>+IFERROR(VLOOKUP(I4318, Listado!A:B, 2, FALSE()), "COMERCIALIZADORA INTERNACIONAL CARIBBEAN EXOTICS S A")</f>
        <v>PIEDRAHITA PEREZ MARIANA</v>
      </c>
      <c r="S4318" s="25">
        <f>+VLOOKUP(E4318, TC!A:D, 2, FALSE())</f>
        <v>4131.42</v>
      </c>
      <c r="T4318" t="str">
        <f t="shared" si="339"/>
        <v>USD</v>
      </c>
    </row>
    <row r="4319" spans="1:20" ht="18.75" hidden="1" customHeight="1" x14ac:dyDescent="0.25">
      <c r="A4319" t="s">
        <v>2406</v>
      </c>
      <c r="B4319" t="s">
        <v>1923</v>
      </c>
      <c r="C4319" t="s">
        <v>1913</v>
      </c>
      <c r="D4319" s="24">
        <v>5856</v>
      </c>
      <c r="E4319" t="s">
        <v>1679</v>
      </c>
      <c r="F4319" t="s">
        <v>128</v>
      </c>
      <c r="G4319" t="s">
        <v>108</v>
      </c>
      <c r="H4319" t="s">
        <v>2573</v>
      </c>
      <c r="I4319" t="s">
        <v>1899</v>
      </c>
      <c r="J4319" t="s">
        <v>1998</v>
      </c>
      <c r="K4319" t="s">
        <v>2575</v>
      </c>
      <c r="L4319" s="24">
        <v>1071</v>
      </c>
      <c r="M4319" s="25">
        <f>+VLOOKUP(E4319, TC!A:D, 4, FALSE())</f>
        <v>1.0797999961272395</v>
      </c>
      <c r="N4319" s="24">
        <f t="shared" si="335"/>
        <v>1071</v>
      </c>
      <c r="O4319" t="str">
        <f t="shared" si="336"/>
        <v>FACTURA</v>
      </c>
      <c r="P4319" t="str">
        <f t="shared" si="337"/>
        <v>2025</v>
      </c>
      <c r="Q4319" t="str">
        <f t="shared" si="338"/>
        <v>03</v>
      </c>
      <c r="R4319" t="str">
        <f>+IFERROR(VLOOKUP(I4319, Listado!A:B, 2, FALSE()), "COMERCIALIZADORA INTERNACIONAL CARIBBEAN EXOTICS S A")</f>
        <v>PIEDRAHITA PEREZ MARIANA</v>
      </c>
      <c r="S4319" s="25">
        <f>+VLOOKUP(E4319, TC!A:D, 2, FALSE())</f>
        <v>4131.42</v>
      </c>
      <c r="T4319" t="str">
        <f t="shared" si="339"/>
        <v>USD</v>
      </c>
    </row>
    <row r="4320" spans="1:20" ht="18.75" hidden="1" customHeight="1" x14ac:dyDescent="0.25">
      <c r="A4320" t="s">
        <v>2406</v>
      </c>
      <c r="B4320" t="s">
        <v>1923</v>
      </c>
      <c r="C4320" t="s">
        <v>1913</v>
      </c>
      <c r="D4320" s="24">
        <v>5856</v>
      </c>
      <c r="E4320" t="s">
        <v>1679</v>
      </c>
      <c r="F4320" t="s">
        <v>128</v>
      </c>
      <c r="G4320" t="s">
        <v>108</v>
      </c>
      <c r="H4320" t="s">
        <v>2573</v>
      </c>
      <c r="I4320" t="s">
        <v>1899</v>
      </c>
      <c r="J4320" t="s">
        <v>1998</v>
      </c>
      <c r="K4320" t="s">
        <v>2576</v>
      </c>
      <c r="L4320" s="24">
        <v>1147.2</v>
      </c>
      <c r="M4320" s="25">
        <f>+VLOOKUP(E4320, TC!A:D, 4, FALSE())</f>
        <v>1.0797999961272395</v>
      </c>
      <c r="N4320" s="24">
        <f t="shared" si="335"/>
        <v>1147.2</v>
      </c>
      <c r="O4320" t="str">
        <f t="shared" si="336"/>
        <v>FACTURA</v>
      </c>
      <c r="P4320" t="str">
        <f t="shared" si="337"/>
        <v>2025</v>
      </c>
      <c r="Q4320" t="str">
        <f t="shared" si="338"/>
        <v>03</v>
      </c>
      <c r="R4320" t="str">
        <f>+IFERROR(VLOOKUP(I4320, Listado!A:B, 2, FALSE()), "COMERCIALIZADORA INTERNACIONAL CARIBBEAN EXOTICS S A")</f>
        <v>PIEDRAHITA PEREZ MARIANA</v>
      </c>
      <c r="S4320" s="25">
        <f>+VLOOKUP(E4320, TC!A:D, 2, FALSE())</f>
        <v>4131.42</v>
      </c>
      <c r="T4320" t="str">
        <f t="shared" si="339"/>
        <v>USD</v>
      </c>
    </row>
    <row r="4321" spans="1:20" ht="18.75" hidden="1" customHeight="1" x14ac:dyDescent="0.25">
      <c r="A4321" t="s">
        <v>2406</v>
      </c>
      <c r="B4321" t="s">
        <v>5</v>
      </c>
      <c r="C4321" t="s">
        <v>1913</v>
      </c>
      <c r="D4321" s="24">
        <v>11401</v>
      </c>
      <c r="E4321" t="s">
        <v>1679</v>
      </c>
      <c r="F4321" t="s">
        <v>99</v>
      </c>
      <c r="G4321" t="s">
        <v>1914</v>
      </c>
      <c r="I4321" t="s">
        <v>1845</v>
      </c>
      <c r="J4321" t="s">
        <v>1915</v>
      </c>
      <c r="K4321" t="s">
        <v>2021</v>
      </c>
      <c r="L4321" s="24">
        <v>213360</v>
      </c>
      <c r="M4321" s="25">
        <f>+VLOOKUP(E4321, TC!A:D, 4, FALSE())</f>
        <v>1.0797999961272395</v>
      </c>
      <c r="N4321" s="24">
        <f t="shared" si="335"/>
        <v>213360</v>
      </c>
      <c r="O4321" t="str">
        <f t="shared" si="336"/>
        <v>FACTURA</v>
      </c>
      <c r="P4321" t="str">
        <f t="shared" si="337"/>
        <v>2025</v>
      </c>
      <c r="Q4321" t="str">
        <f t="shared" si="338"/>
        <v>03</v>
      </c>
      <c r="R4321" t="str">
        <f>+IFERROR(VLOOKUP(I4321, Listado!A:B, 2, FALSE()), "COMERCIALIZADORA INTERNACIONAL CARIBBEAN EXOTICS S A")</f>
        <v>LONDOÑO ECHEVERRI ALEJANDRA</v>
      </c>
      <c r="S4321" s="25">
        <f>+VLOOKUP(E4321, TC!A:D, 2, FALSE())</f>
        <v>4131.42</v>
      </c>
      <c r="T4321" t="str">
        <f t="shared" si="339"/>
        <v>COP</v>
      </c>
    </row>
    <row r="4322" spans="1:20" ht="18.75" hidden="1" customHeight="1" x14ac:dyDescent="0.25">
      <c r="A4322" t="s">
        <v>2406</v>
      </c>
      <c r="B4322" t="s">
        <v>5</v>
      </c>
      <c r="C4322" t="s">
        <v>1913</v>
      </c>
      <c r="D4322" s="24">
        <v>11401</v>
      </c>
      <c r="E4322" t="s">
        <v>1679</v>
      </c>
      <c r="F4322" t="s">
        <v>99</v>
      </c>
      <c r="G4322" t="s">
        <v>1914</v>
      </c>
      <c r="I4322" t="s">
        <v>1845</v>
      </c>
      <c r="J4322" t="s">
        <v>1915</v>
      </c>
      <c r="K4322" t="s">
        <v>2021</v>
      </c>
      <c r="L4322" s="24">
        <v>184800</v>
      </c>
      <c r="M4322" s="25">
        <f>+VLOOKUP(E4322, TC!A:D, 4, FALSE())</f>
        <v>1.0797999961272395</v>
      </c>
      <c r="N4322" s="24">
        <f t="shared" si="335"/>
        <v>184800</v>
      </c>
      <c r="O4322" t="str">
        <f t="shared" si="336"/>
        <v>FACTURA</v>
      </c>
      <c r="P4322" t="str">
        <f t="shared" si="337"/>
        <v>2025</v>
      </c>
      <c r="Q4322" t="str">
        <f t="shared" si="338"/>
        <v>03</v>
      </c>
      <c r="R4322" t="str">
        <f>+IFERROR(VLOOKUP(I4322, Listado!A:B, 2, FALSE()), "COMERCIALIZADORA INTERNACIONAL CARIBBEAN EXOTICS S A")</f>
        <v>LONDOÑO ECHEVERRI ALEJANDRA</v>
      </c>
      <c r="S4322" s="25">
        <f>+VLOOKUP(E4322, TC!A:D, 2, FALSE())</f>
        <v>4131.42</v>
      </c>
      <c r="T4322" t="str">
        <f t="shared" si="339"/>
        <v>COP</v>
      </c>
    </row>
    <row r="4323" spans="1:20" ht="18.75" hidden="1" customHeight="1" x14ac:dyDescent="0.25">
      <c r="A4323" t="s">
        <v>2406</v>
      </c>
      <c r="B4323" t="s">
        <v>5</v>
      </c>
      <c r="C4323" t="s">
        <v>1913</v>
      </c>
      <c r="D4323" s="24">
        <v>11401</v>
      </c>
      <c r="E4323" t="s">
        <v>1679</v>
      </c>
      <c r="F4323" t="s">
        <v>99</v>
      </c>
      <c r="G4323" t="s">
        <v>1914</v>
      </c>
      <c r="I4323" t="s">
        <v>1845</v>
      </c>
      <c r="J4323" t="s">
        <v>1915</v>
      </c>
      <c r="K4323" t="s">
        <v>2021</v>
      </c>
      <c r="L4323" s="24">
        <v>102270</v>
      </c>
      <c r="M4323" s="25">
        <f>+VLOOKUP(E4323, TC!A:D, 4, FALSE())</f>
        <v>1.0797999961272395</v>
      </c>
      <c r="N4323" s="24">
        <f t="shared" si="335"/>
        <v>102270</v>
      </c>
      <c r="O4323" t="str">
        <f t="shared" si="336"/>
        <v>FACTURA</v>
      </c>
      <c r="P4323" t="str">
        <f t="shared" si="337"/>
        <v>2025</v>
      </c>
      <c r="Q4323" t="str">
        <f t="shared" si="338"/>
        <v>03</v>
      </c>
      <c r="R4323" t="str">
        <f>+IFERROR(VLOOKUP(I4323, Listado!A:B, 2, FALSE()), "COMERCIALIZADORA INTERNACIONAL CARIBBEAN EXOTICS S A")</f>
        <v>LONDOÑO ECHEVERRI ALEJANDRA</v>
      </c>
      <c r="S4323" s="25">
        <f>+VLOOKUP(E4323, TC!A:D, 2, FALSE())</f>
        <v>4131.42</v>
      </c>
      <c r="T4323" t="str">
        <f t="shared" si="339"/>
        <v>COP</v>
      </c>
    </row>
    <row r="4324" spans="1:20" ht="18.75" hidden="1" customHeight="1" x14ac:dyDescent="0.25">
      <c r="A4324" t="s">
        <v>2406</v>
      </c>
      <c r="B4324" t="s">
        <v>5</v>
      </c>
      <c r="C4324" t="s">
        <v>1913</v>
      </c>
      <c r="D4324" s="24">
        <v>11401</v>
      </c>
      <c r="E4324" t="s">
        <v>1679</v>
      </c>
      <c r="F4324" t="s">
        <v>99</v>
      </c>
      <c r="G4324" t="s">
        <v>1914</v>
      </c>
      <c r="I4324" t="s">
        <v>1845</v>
      </c>
      <c r="J4324" t="s">
        <v>1915</v>
      </c>
      <c r="K4324" t="s">
        <v>2021</v>
      </c>
      <c r="L4324" s="24">
        <v>13020</v>
      </c>
      <c r="M4324" s="25">
        <f>+VLOOKUP(E4324, TC!A:D, 4, FALSE())</f>
        <v>1.0797999961272395</v>
      </c>
      <c r="N4324" s="24">
        <f t="shared" si="335"/>
        <v>13020</v>
      </c>
      <c r="O4324" t="str">
        <f t="shared" si="336"/>
        <v>FACTURA</v>
      </c>
      <c r="P4324" t="str">
        <f t="shared" si="337"/>
        <v>2025</v>
      </c>
      <c r="Q4324" t="str">
        <f t="shared" si="338"/>
        <v>03</v>
      </c>
      <c r="R4324" t="str">
        <f>+IFERROR(VLOOKUP(I4324, Listado!A:B, 2, FALSE()), "COMERCIALIZADORA INTERNACIONAL CARIBBEAN EXOTICS S A")</f>
        <v>LONDOÑO ECHEVERRI ALEJANDRA</v>
      </c>
      <c r="S4324" s="25">
        <f>+VLOOKUP(E4324, TC!A:D, 2, FALSE())</f>
        <v>4131.42</v>
      </c>
      <c r="T4324" t="str">
        <f t="shared" si="339"/>
        <v>COP</v>
      </c>
    </row>
    <row r="4325" spans="1:20" ht="18.75" hidden="1" customHeight="1" x14ac:dyDescent="0.25">
      <c r="A4325" t="s">
        <v>2406</v>
      </c>
      <c r="B4325" t="s">
        <v>5</v>
      </c>
      <c r="C4325" t="s">
        <v>1913</v>
      </c>
      <c r="D4325" s="24">
        <v>11401</v>
      </c>
      <c r="E4325" t="s">
        <v>1679</v>
      </c>
      <c r="F4325" t="s">
        <v>99</v>
      </c>
      <c r="G4325" t="s">
        <v>1914</v>
      </c>
      <c r="I4325" t="s">
        <v>1845</v>
      </c>
      <c r="J4325" t="s">
        <v>1915</v>
      </c>
      <c r="K4325" t="s">
        <v>2021</v>
      </c>
      <c r="L4325" s="24">
        <v>48720</v>
      </c>
      <c r="M4325" s="25">
        <f>+VLOOKUP(E4325, TC!A:D, 4, FALSE())</f>
        <v>1.0797999961272395</v>
      </c>
      <c r="N4325" s="24">
        <f t="shared" si="335"/>
        <v>48720</v>
      </c>
      <c r="O4325" t="str">
        <f t="shared" si="336"/>
        <v>FACTURA</v>
      </c>
      <c r="P4325" t="str">
        <f t="shared" si="337"/>
        <v>2025</v>
      </c>
      <c r="Q4325" t="str">
        <f t="shared" si="338"/>
        <v>03</v>
      </c>
      <c r="R4325" t="str">
        <f>+IFERROR(VLOOKUP(I4325, Listado!A:B, 2, FALSE()), "COMERCIALIZADORA INTERNACIONAL CARIBBEAN EXOTICS S A")</f>
        <v>LONDOÑO ECHEVERRI ALEJANDRA</v>
      </c>
      <c r="S4325" s="25">
        <f>+VLOOKUP(E4325, TC!A:D, 2, FALSE())</f>
        <v>4131.42</v>
      </c>
      <c r="T4325" t="str">
        <f t="shared" si="339"/>
        <v>COP</v>
      </c>
    </row>
    <row r="4326" spans="1:20" ht="18.75" hidden="1" customHeight="1" x14ac:dyDescent="0.25">
      <c r="A4326" t="s">
        <v>2406</v>
      </c>
      <c r="B4326" t="s">
        <v>5</v>
      </c>
      <c r="C4326" t="s">
        <v>1913</v>
      </c>
      <c r="D4326" s="24">
        <v>11401</v>
      </c>
      <c r="E4326" t="s">
        <v>1679</v>
      </c>
      <c r="F4326" t="s">
        <v>99</v>
      </c>
      <c r="G4326" t="s">
        <v>1914</v>
      </c>
      <c r="I4326" t="s">
        <v>1845</v>
      </c>
      <c r="J4326" t="s">
        <v>1915</v>
      </c>
      <c r="K4326" t="s">
        <v>2021</v>
      </c>
      <c r="L4326" s="24">
        <v>33180</v>
      </c>
      <c r="M4326" s="25">
        <f>+VLOOKUP(E4326, TC!A:D, 4, FALSE())</f>
        <v>1.0797999961272395</v>
      </c>
      <c r="N4326" s="24">
        <f t="shared" si="335"/>
        <v>33180</v>
      </c>
      <c r="O4326" t="str">
        <f t="shared" si="336"/>
        <v>FACTURA</v>
      </c>
      <c r="P4326" t="str">
        <f t="shared" si="337"/>
        <v>2025</v>
      </c>
      <c r="Q4326" t="str">
        <f t="shared" si="338"/>
        <v>03</v>
      </c>
      <c r="R4326" t="str">
        <f>+IFERROR(VLOOKUP(I4326, Listado!A:B, 2, FALSE()), "COMERCIALIZADORA INTERNACIONAL CARIBBEAN EXOTICS S A")</f>
        <v>LONDOÑO ECHEVERRI ALEJANDRA</v>
      </c>
      <c r="S4326" s="25">
        <f>+VLOOKUP(E4326, TC!A:D, 2, FALSE())</f>
        <v>4131.42</v>
      </c>
      <c r="T4326" t="str">
        <f t="shared" si="339"/>
        <v>COP</v>
      </c>
    </row>
    <row r="4327" spans="1:20" ht="18.75" hidden="1" customHeight="1" x14ac:dyDescent="0.25">
      <c r="A4327" t="s">
        <v>2406</v>
      </c>
      <c r="B4327" t="s">
        <v>5</v>
      </c>
      <c r="C4327" t="s">
        <v>1913</v>
      </c>
      <c r="D4327" s="24">
        <v>11401</v>
      </c>
      <c r="E4327" t="s">
        <v>1679</v>
      </c>
      <c r="F4327" t="s">
        <v>99</v>
      </c>
      <c r="G4327" t="s">
        <v>1914</v>
      </c>
      <c r="I4327" t="s">
        <v>1845</v>
      </c>
      <c r="J4327" t="s">
        <v>1915</v>
      </c>
      <c r="K4327" t="s">
        <v>2021</v>
      </c>
      <c r="L4327" s="24">
        <v>10290</v>
      </c>
      <c r="M4327" s="25">
        <f>+VLOOKUP(E4327, TC!A:D, 4, FALSE())</f>
        <v>1.0797999961272395</v>
      </c>
      <c r="N4327" s="24">
        <f t="shared" si="335"/>
        <v>10290</v>
      </c>
      <c r="O4327" t="str">
        <f t="shared" si="336"/>
        <v>FACTURA</v>
      </c>
      <c r="P4327" t="str">
        <f t="shared" si="337"/>
        <v>2025</v>
      </c>
      <c r="Q4327" t="str">
        <f t="shared" si="338"/>
        <v>03</v>
      </c>
      <c r="R4327" t="str">
        <f>+IFERROR(VLOOKUP(I4327, Listado!A:B, 2, FALSE()), "COMERCIALIZADORA INTERNACIONAL CARIBBEAN EXOTICS S A")</f>
        <v>LONDOÑO ECHEVERRI ALEJANDRA</v>
      </c>
      <c r="S4327" s="25">
        <f>+VLOOKUP(E4327, TC!A:D, 2, FALSE())</f>
        <v>4131.42</v>
      </c>
      <c r="T4327" t="str">
        <f t="shared" si="339"/>
        <v>COP</v>
      </c>
    </row>
    <row r="4328" spans="1:20" ht="18.75" hidden="1" customHeight="1" x14ac:dyDescent="0.25">
      <c r="A4328" t="s">
        <v>2406</v>
      </c>
      <c r="B4328" t="s">
        <v>5</v>
      </c>
      <c r="C4328" t="s">
        <v>1913</v>
      </c>
      <c r="D4328" s="24">
        <v>11401</v>
      </c>
      <c r="E4328" t="s">
        <v>1679</v>
      </c>
      <c r="F4328" t="s">
        <v>99</v>
      </c>
      <c r="G4328" t="s">
        <v>1914</v>
      </c>
      <c r="I4328" t="s">
        <v>1845</v>
      </c>
      <c r="J4328" t="s">
        <v>1915</v>
      </c>
      <c r="K4328" t="s">
        <v>2021</v>
      </c>
      <c r="L4328" s="24">
        <v>217140</v>
      </c>
      <c r="M4328" s="25">
        <f>+VLOOKUP(E4328, TC!A:D, 4, FALSE())</f>
        <v>1.0797999961272395</v>
      </c>
      <c r="N4328" s="24">
        <f t="shared" si="335"/>
        <v>217140</v>
      </c>
      <c r="O4328" t="str">
        <f t="shared" si="336"/>
        <v>FACTURA</v>
      </c>
      <c r="P4328" t="str">
        <f t="shared" si="337"/>
        <v>2025</v>
      </c>
      <c r="Q4328" t="str">
        <f t="shared" si="338"/>
        <v>03</v>
      </c>
      <c r="R4328" t="str">
        <f>+IFERROR(VLOOKUP(I4328, Listado!A:B, 2, FALSE()), "COMERCIALIZADORA INTERNACIONAL CARIBBEAN EXOTICS S A")</f>
        <v>LONDOÑO ECHEVERRI ALEJANDRA</v>
      </c>
      <c r="S4328" s="25">
        <f>+VLOOKUP(E4328, TC!A:D, 2, FALSE())</f>
        <v>4131.42</v>
      </c>
      <c r="T4328" t="str">
        <f t="shared" si="339"/>
        <v>COP</v>
      </c>
    </row>
    <row r="4329" spans="1:20" ht="18.75" hidden="1" customHeight="1" x14ac:dyDescent="0.25">
      <c r="A4329" t="s">
        <v>2406</v>
      </c>
      <c r="B4329" t="s">
        <v>5</v>
      </c>
      <c r="C4329" t="s">
        <v>1913</v>
      </c>
      <c r="D4329" s="24">
        <v>11401</v>
      </c>
      <c r="E4329" t="s">
        <v>1679</v>
      </c>
      <c r="F4329" t="s">
        <v>99</v>
      </c>
      <c r="G4329" t="s">
        <v>1914</v>
      </c>
      <c r="I4329" t="s">
        <v>1845</v>
      </c>
      <c r="J4329" t="s">
        <v>1915</v>
      </c>
      <c r="K4329" t="s">
        <v>2021</v>
      </c>
      <c r="L4329" s="24">
        <v>193410</v>
      </c>
      <c r="M4329" s="25">
        <f>+VLOOKUP(E4329, TC!A:D, 4, FALSE())</f>
        <v>1.0797999961272395</v>
      </c>
      <c r="N4329" s="24">
        <f t="shared" si="335"/>
        <v>193410</v>
      </c>
      <c r="O4329" t="str">
        <f t="shared" si="336"/>
        <v>FACTURA</v>
      </c>
      <c r="P4329" t="str">
        <f t="shared" si="337"/>
        <v>2025</v>
      </c>
      <c r="Q4329" t="str">
        <f t="shared" si="338"/>
        <v>03</v>
      </c>
      <c r="R4329" t="str">
        <f>+IFERROR(VLOOKUP(I4329, Listado!A:B, 2, FALSE()), "COMERCIALIZADORA INTERNACIONAL CARIBBEAN EXOTICS S A")</f>
        <v>LONDOÑO ECHEVERRI ALEJANDRA</v>
      </c>
      <c r="S4329" s="25">
        <f>+VLOOKUP(E4329, TC!A:D, 2, FALSE())</f>
        <v>4131.42</v>
      </c>
      <c r="T4329" t="str">
        <f t="shared" si="339"/>
        <v>COP</v>
      </c>
    </row>
    <row r="4330" spans="1:20" ht="18.75" hidden="1" customHeight="1" x14ac:dyDescent="0.25">
      <c r="A4330" t="s">
        <v>2406</v>
      </c>
      <c r="B4330" t="s">
        <v>5</v>
      </c>
      <c r="C4330" t="s">
        <v>1913</v>
      </c>
      <c r="D4330" s="24">
        <v>11401</v>
      </c>
      <c r="E4330" t="s">
        <v>1679</v>
      </c>
      <c r="F4330" t="s">
        <v>99</v>
      </c>
      <c r="G4330" t="s">
        <v>1914</v>
      </c>
      <c r="I4330" t="s">
        <v>1845</v>
      </c>
      <c r="J4330" t="s">
        <v>1915</v>
      </c>
      <c r="K4330" t="s">
        <v>2021</v>
      </c>
      <c r="L4330" s="24">
        <v>97860</v>
      </c>
      <c r="M4330" s="25">
        <f>+VLOOKUP(E4330, TC!A:D, 4, FALSE())</f>
        <v>1.0797999961272395</v>
      </c>
      <c r="N4330" s="24">
        <f t="shared" si="335"/>
        <v>97860</v>
      </c>
      <c r="O4330" t="str">
        <f t="shared" si="336"/>
        <v>FACTURA</v>
      </c>
      <c r="P4330" t="str">
        <f t="shared" si="337"/>
        <v>2025</v>
      </c>
      <c r="Q4330" t="str">
        <f t="shared" si="338"/>
        <v>03</v>
      </c>
      <c r="R4330" t="str">
        <f>+IFERROR(VLOOKUP(I4330, Listado!A:B, 2, FALSE()), "COMERCIALIZADORA INTERNACIONAL CARIBBEAN EXOTICS S A")</f>
        <v>LONDOÑO ECHEVERRI ALEJANDRA</v>
      </c>
      <c r="S4330" s="25">
        <f>+VLOOKUP(E4330, TC!A:D, 2, FALSE())</f>
        <v>4131.42</v>
      </c>
      <c r="T4330" t="str">
        <f t="shared" si="339"/>
        <v>COP</v>
      </c>
    </row>
    <row r="4331" spans="1:20" ht="18.75" hidden="1" customHeight="1" x14ac:dyDescent="0.25">
      <c r="A4331" t="s">
        <v>2406</v>
      </c>
      <c r="B4331" t="s">
        <v>5</v>
      </c>
      <c r="C4331" t="s">
        <v>1913</v>
      </c>
      <c r="D4331" s="24">
        <v>11401</v>
      </c>
      <c r="E4331" t="s">
        <v>1679</v>
      </c>
      <c r="F4331" t="s">
        <v>99</v>
      </c>
      <c r="G4331" t="s">
        <v>1914</v>
      </c>
      <c r="I4331" t="s">
        <v>1845</v>
      </c>
      <c r="J4331" t="s">
        <v>1915</v>
      </c>
      <c r="K4331" t="s">
        <v>2021</v>
      </c>
      <c r="L4331" s="24">
        <v>51660</v>
      </c>
      <c r="M4331" s="25">
        <f>+VLOOKUP(E4331, TC!A:D, 4, FALSE())</f>
        <v>1.0797999961272395</v>
      </c>
      <c r="N4331" s="24">
        <f t="shared" si="335"/>
        <v>51660</v>
      </c>
      <c r="O4331" t="str">
        <f t="shared" si="336"/>
        <v>FACTURA</v>
      </c>
      <c r="P4331" t="str">
        <f t="shared" si="337"/>
        <v>2025</v>
      </c>
      <c r="Q4331" t="str">
        <f t="shared" si="338"/>
        <v>03</v>
      </c>
      <c r="R4331" t="str">
        <f>+IFERROR(VLOOKUP(I4331, Listado!A:B, 2, FALSE()), "COMERCIALIZADORA INTERNACIONAL CARIBBEAN EXOTICS S A")</f>
        <v>LONDOÑO ECHEVERRI ALEJANDRA</v>
      </c>
      <c r="S4331" s="25">
        <f>+VLOOKUP(E4331, TC!A:D, 2, FALSE())</f>
        <v>4131.42</v>
      </c>
      <c r="T4331" t="str">
        <f t="shared" si="339"/>
        <v>COP</v>
      </c>
    </row>
    <row r="4332" spans="1:20" ht="18.75" hidden="1" customHeight="1" x14ac:dyDescent="0.25">
      <c r="A4332" t="s">
        <v>2406</v>
      </c>
      <c r="B4332" t="s">
        <v>5</v>
      </c>
      <c r="C4332" t="s">
        <v>1913</v>
      </c>
      <c r="D4332" s="24">
        <v>11401</v>
      </c>
      <c r="E4332" t="s">
        <v>1679</v>
      </c>
      <c r="F4332" t="s">
        <v>99</v>
      </c>
      <c r="G4332" t="s">
        <v>1914</v>
      </c>
      <c r="I4332" t="s">
        <v>1845</v>
      </c>
      <c r="J4332" t="s">
        <v>1915</v>
      </c>
      <c r="K4332" t="s">
        <v>2021</v>
      </c>
      <c r="L4332" s="24">
        <v>47670</v>
      </c>
      <c r="M4332" s="25">
        <f>+VLOOKUP(E4332, TC!A:D, 4, FALSE())</f>
        <v>1.0797999961272395</v>
      </c>
      <c r="N4332" s="24">
        <f t="shared" si="335"/>
        <v>47670</v>
      </c>
      <c r="O4332" t="str">
        <f t="shared" si="336"/>
        <v>FACTURA</v>
      </c>
      <c r="P4332" t="str">
        <f t="shared" si="337"/>
        <v>2025</v>
      </c>
      <c r="Q4332" t="str">
        <f t="shared" si="338"/>
        <v>03</v>
      </c>
      <c r="R4332" t="str">
        <f>+IFERROR(VLOOKUP(I4332, Listado!A:B, 2, FALSE()), "COMERCIALIZADORA INTERNACIONAL CARIBBEAN EXOTICS S A")</f>
        <v>LONDOÑO ECHEVERRI ALEJANDRA</v>
      </c>
      <c r="S4332" s="25">
        <f>+VLOOKUP(E4332, TC!A:D, 2, FALSE())</f>
        <v>4131.42</v>
      </c>
      <c r="T4332" t="str">
        <f t="shared" si="339"/>
        <v>COP</v>
      </c>
    </row>
    <row r="4333" spans="1:20" ht="18.75" hidden="1" customHeight="1" x14ac:dyDescent="0.25">
      <c r="A4333" t="s">
        <v>2406</v>
      </c>
      <c r="B4333" t="s">
        <v>5</v>
      </c>
      <c r="C4333" t="s">
        <v>1913</v>
      </c>
      <c r="D4333" s="24">
        <v>11401</v>
      </c>
      <c r="E4333" t="s">
        <v>1679</v>
      </c>
      <c r="F4333" t="s">
        <v>99</v>
      </c>
      <c r="G4333" t="s">
        <v>1914</v>
      </c>
      <c r="I4333" t="s">
        <v>1845</v>
      </c>
      <c r="J4333" t="s">
        <v>1915</v>
      </c>
      <c r="K4333" t="s">
        <v>2021</v>
      </c>
      <c r="L4333" s="24">
        <v>21000</v>
      </c>
      <c r="M4333" s="25">
        <f>+VLOOKUP(E4333, TC!A:D, 4, FALSE())</f>
        <v>1.0797999961272395</v>
      </c>
      <c r="N4333" s="24">
        <f t="shared" si="335"/>
        <v>21000</v>
      </c>
      <c r="O4333" t="str">
        <f t="shared" si="336"/>
        <v>FACTURA</v>
      </c>
      <c r="P4333" t="str">
        <f t="shared" si="337"/>
        <v>2025</v>
      </c>
      <c r="Q4333" t="str">
        <f t="shared" si="338"/>
        <v>03</v>
      </c>
      <c r="R4333" t="str">
        <f>+IFERROR(VLOOKUP(I4333, Listado!A:B, 2, FALSE()), "COMERCIALIZADORA INTERNACIONAL CARIBBEAN EXOTICS S A")</f>
        <v>LONDOÑO ECHEVERRI ALEJANDRA</v>
      </c>
      <c r="S4333" s="25">
        <f>+VLOOKUP(E4333, TC!A:D, 2, FALSE())</f>
        <v>4131.42</v>
      </c>
      <c r="T4333" t="str">
        <f t="shared" si="339"/>
        <v>COP</v>
      </c>
    </row>
    <row r="4334" spans="1:20" ht="18.75" hidden="1" customHeight="1" x14ac:dyDescent="0.25">
      <c r="A4334" t="s">
        <v>2406</v>
      </c>
      <c r="B4334" t="s">
        <v>5</v>
      </c>
      <c r="C4334" t="s">
        <v>1913</v>
      </c>
      <c r="D4334" s="24">
        <v>11401</v>
      </c>
      <c r="E4334" t="s">
        <v>1679</v>
      </c>
      <c r="F4334" t="s">
        <v>99</v>
      </c>
      <c r="G4334" t="s">
        <v>1914</v>
      </c>
      <c r="I4334" t="s">
        <v>1845</v>
      </c>
      <c r="J4334" t="s">
        <v>1915</v>
      </c>
      <c r="K4334" t="s">
        <v>2021</v>
      </c>
      <c r="L4334" s="24">
        <v>7350</v>
      </c>
      <c r="M4334" s="25">
        <f>+VLOOKUP(E4334, TC!A:D, 4, FALSE())</f>
        <v>1.0797999961272395</v>
      </c>
      <c r="N4334" s="24">
        <f t="shared" si="335"/>
        <v>7350</v>
      </c>
      <c r="O4334" t="str">
        <f t="shared" si="336"/>
        <v>FACTURA</v>
      </c>
      <c r="P4334" t="str">
        <f t="shared" si="337"/>
        <v>2025</v>
      </c>
      <c r="Q4334" t="str">
        <f t="shared" si="338"/>
        <v>03</v>
      </c>
      <c r="R4334" t="str">
        <f>+IFERROR(VLOOKUP(I4334, Listado!A:B, 2, FALSE()), "COMERCIALIZADORA INTERNACIONAL CARIBBEAN EXOTICS S A")</f>
        <v>LONDOÑO ECHEVERRI ALEJANDRA</v>
      </c>
      <c r="S4334" s="25">
        <f>+VLOOKUP(E4334, TC!A:D, 2, FALSE())</f>
        <v>4131.42</v>
      </c>
      <c r="T4334" t="str">
        <f t="shared" si="339"/>
        <v>COP</v>
      </c>
    </row>
    <row r="4335" spans="1:20" ht="18.75" hidden="1" customHeight="1" x14ac:dyDescent="0.25">
      <c r="A4335" t="s">
        <v>2406</v>
      </c>
      <c r="B4335" t="s">
        <v>5</v>
      </c>
      <c r="C4335" t="s">
        <v>1913</v>
      </c>
      <c r="D4335" s="24">
        <v>11401</v>
      </c>
      <c r="E4335" t="s">
        <v>1679</v>
      </c>
      <c r="F4335" t="s">
        <v>99</v>
      </c>
      <c r="G4335" t="s">
        <v>1914</v>
      </c>
      <c r="I4335" t="s">
        <v>1845</v>
      </c>
      <c r="J4335" t="s">
        <v>1915</v>
      </c>
      <c r="K4335" t="s">
        <v>2021</v>
      </c>
      <c r="L4335" s="24">
        <v>10920</v>
      </c>
      <c r="M4335" s="25">
        <f>+VLOOKUP(E4335, TC!A:D, 4, FALSE())</f>
        <v>1.0797999961272395</v>
      </c>
      <c r="N4335" s="24">
        <f t="shared" si="335"/>
        <v>10920</v>
      </c>
      <c r="O4335" t="str">
        <f t="shared" si="336"/>
        <v>FACTURA</v>
      </c>
      <c r="P4335" t="str">
        <f t="shared" si="337"/>
        <v>2025</v>
      </c>
      <c r="Q4335" t="str">
        <f t="shared" si="338"/>
        <v>03</v>
      </c>
      <c r="R4335" t="str">
        <f>+IFERROR(VLOOKUP(I4335, Listado!A:B, 2, FALSE()), "COMERCIALIZADORA INTERNACIONAL CARIBBEAN EXOTICS S A")</f>
        <v>LONDOÑO ECHEVERRI ALEJANDRA</v>
      </c>
      <c r="S4335" s="25">
        <f>+VLOOKUP(E4335, TC!A:D, 2, FALSE())</f>
        <v>4131.42</v>
      </c>
      <c r="T4335" t="str">
        <f t="shared" si="339"/>
        <v>COP</v>
      </c>
    </row>
    <row r="4336" spans="1:20" ht="18.75" hidden="1" customHeight="1" x14ac:dyDescent="0.25">
      <c r="A4336" t="s">
        <v>2406</v>
      </c>
      <c r="B4336" t="s">
        <v>5</v>
      </c>
      <c r="C4336" t="s">
        <v>1913</v>
      </c>
      <c r="D4336" s="24">
        <v>11402</v>
      </c>
      <c r="E4336" t="s">
        <v>1679</v>
      </c>
      <c r="F4336" t="s">
        <v>99</v>
      </c>
      <c r="G4336" t="s">
        <v>1914</v>
      </c>
      <c r="I4336" t="s">
        <v>1841</v>
      </c>
      <c r="J4336" t="s">
        <v>1915</v>
      </c>
      <c r="K4336" t="s">
        <v>2021</v>
      </c>
      <c r="L4336" s="24">
        <v>308600</v>
      </c>
      <c r="M4336" s="25">
        <f>+VLOOKUP(E4336, TC!A:D, 4, FALSE())</f>
        <v>1.0797999961272395</v>
      </c>
      <c r="N4336" s="24">
        <f t="shared" si="335"/>
        <v>308600</v>
      </c>
      <c r="O4336" t="str">
        <f t="shared" si="336"/>
        <v>FACTURA</v>
      </c>
      <c r="P4336" t="str">
        <f t="shared" si="337"/>
        <v>2025</v>
      </c>
      <c r="Q4336" t="str">
        <f t="shared" si="338"/>
        <v>03</v>
      </c>
      <c r="R4336" t="str">
        <f>+IFERROR(VLOOKUP(I4336, Listado!A:B, 2, FALSE()), "COMERCIALIZADORA INTERNACIONAL CARIBBEAN EXOTICS S A")</f>
        <v>LONDOÑO ECHEVERRI ALEJANDRA</v>
      </c>
      <c r="S4336" s="25">
        <f>+VLOOKUP(E4336, TC!A:D, 2, FALSE())</f>
        <v>4131.42</v>
      </c>
      <c r="T4336" t="str">
        <f t="shared" si="339"/>
        <v>COP</v>
      </c>
    </row>
    <row r="4337" spans="1:20" ht="18.75" hidden="1" customHeight="1" x14ac:dyDescent="0.25">
      <c r="A4337" t="s">
        <v>2406</v>
      </c>
      <c r="B4337" t="s">
        <v>5</v>
      </c>
      <c r="C4337" t="s">
        <v>1913</v>
      </c>
      <c r="D4337" s="24">
        <v>11402</v>
      </c>
      <c r="E4337" t="s">
        <v>1679</v>
      </c>
      <c r="F4337" t="s">
        <v>99</v>
      </c>
      <c r="G4337" t="s">
        <v>1914</v>
      </c>
      <c r="I4337" t="s">
        <v>1841</v>
      </c>
      <c r="J4337" t="s">
        <v>1915</v>
      </c>
      <c r="K4337" t="s">
        <v>2021</v>
      </c>
      <c r="L4337" s="24">
        <v>246800</v>
      </c>
      <c r="M4337" s="25">
        <f>+VLOOKUP(E4337, TC!A:D, 4, FALSE())</f>
        <v>1.0797999961272395</v>
      </c>
      <c r="N4337" s="24">
        <f t="shared" si="335"/>
        <v>246800</v>
      </c>
      <c r="O4337" t="str">
        <f t="shared" si="336"/>
        <v>FACTURA</v>
      </c>
      <c r="P4337" t="str">
        <f t="shared" si="337"/>
        <v>2025</v>
      </c>
      <c r="Q4337" t="str">
        <f t="shared" si="338"/>
        <v>03</v>
      </c>
      <c r="R4337" t="str">
        <f>+IFERROR(VLOOKUP(I4337, Listado!A:B, 2, FALSE()), "COMERCIALIZADORA INTERNACIONAL CARIBBEAN EXOTICS S A")</f>
        <v>LONDOÑO ECHEVERRI ALEJANDRA</v>
      </c>
      <c r="S4337" s="25">
        <f>+VLOOKUP(E4337, TC!A:D, 2, FALSE())</f>
        <v>4131.42</v>
      </c>
      <c r="T4337" t="str">
        <f t="shared" si="339"/>
        <v>COP</v>
      </c>
    </row>
    <row r="4338" spans="1:20" ht="18.75" hidden="1" customHeight="1" x14ac:dyDescent="0.25">
      <c r="A4338" t="s">
        <v>2406</v>
      </c>
      <c r="B4338" t="s">
        <v>5</v>
      </c>
      <c r="C4338" t="s">
        <v>1913</v>
      </c>
      <c r="D4338" s="24">
        <v>11402</v>
      </c>
      <c r="E4338" t="s">
        <v>1679</v>
      </c>
      <c r="F4338" t="s">
        <v>99</v>
      </c>
      <c r="G4338" t="s">
        <v>1914</v>
      </c>
      <c r="I4338" t="s">
        <v>1841</v>
      </c>
      <c r="J4338" t="s">
        <v>1915</v>
      </c>
      <c r="K4338" t="s">
        <v>2021</v>
      </c>
      <c r="L4338" s="24">
        <v>210400</v>
      </c>
      <c r="M4338" s="25">
        <f>+VLOOKUP(E4338, TC!A:D, 4, FALSE())</f>
        <v>1.0797999961272395</v>
      </c>
      <c r="N4338" s="24">
        <f t="shared" si="335"/>
        <v>210400</v>
      </c>
      <c r="O4338" t="str">
        <f t="shared" si="336"/>
        <v>FACTURA</v>
      </c>
      <c r="P4338" t="str">
        <f t="shared" si="337"/>
        <v>2025</v>
      </c>
      <c r="Q4338" t="str">
        <f t="shared" si="338"/>
        <v>03</v>
      </c>
      <c r="R4338" t="str">
        <f>+IFERROR(VLOOKUP(I4338, Listado!A:B, 2, FALSE()), "COMERCIALIZADORA INTERNACIONAL CARIBBEAN EXOTICS S A")</f>
        <v>LONDOÑO ECHEVERRI ALEJANDRA</v>
      </c>
      <c r="S4338" s="25">
        <f>+VLOOKUP(E4338, TC!A:D, 2, FALSE())</f>
        <v>4131.42</v>
      </c>
      <c r="T4338" t="str">
        <f t="shared" si="339"/>
        <v>COP</v>
      </c>
    </row>
    <row r="4339" spans="1:20" ht="18.75" hidden="1" customHeight="1" x14ac:dyDescent="0.25">
      <c r="A4339" t="s">
        <v>2406</v>
      </c>
      <c r="B4339" t="s">
        <v>5</v>
      </c>
      <c r="C4339" t="s">
        <v>1913</v>
      </c>
      <c r="D4339" s="24">
        <v>11402</v>
      </c>
      <c r="E4339" t="s">
        <v>1679</v>
      </c>
      <c r="F4339" t="s">
        <v>99</v>
      </c>
      <c r="G4339" t="s">
        <v>1914</v>
      </c>
      <c r="I4339" t="s">
        <v>1841</v>
      </c>
      <c r="J4339" t="s">
        <v>1915</v>
      </c>
      <c r="K4339" t="s">
        <v>2021</v>
      </c>
      <c r="L4339" s="24">
        <v>30800</v>
      </c>
      <c r="M4339" s="25">
        <f>+VLOOKUP(E4339, TC!A:D, 4, FALSE())</f>
        <v>1.0797999961272395</v>
      </c>
      <c r="N4339" s="24">
        <f t="shared" si="335"/>
        <v>30800</v>
      </c>
      <c r="O4339" t="str">
        <f t="shared" si="336"/>
        <v>FACTURA</v>
      </c>
      <c r="P4339" t="str">
        <f t="shared" si="337"/>
        <v>2025</v>
      </c>
      <c r="Q4339" t="str">
        <f t="shared" si="338"/>
        <v>03</v>
      </c>
      <c r="R4339" t="str">
        <f>+IFERROR(VLOOKUP(I4339, Listado!A:B, 2, FALSE()), "COMERCIALIZADORA INTERNACIONAL CARIBBEAN EXOTICS S A")</f>
        <v>LONDOÑO ECHEVERRI ALEJANDRA</v>
      </c>
      <c r="S4339" s="25">
        <f>+VLOOKUP(E4339, TC!A:D, 2, FALSE())</f>
        <v>4131.42</v>
      </c>
      <c r="T4339" t="str">
        <f t="shared" si="339"/>
        <v>COP</v>
      </c>
    </row>
    <row r="4340" spans="1:20" ht="18.75" hidden="1" customHeight="1" x14ac:dyDescent="0.25">
      <c r="A4340" t="s">
        <v>2406</v>
      </c>
      <c r="B4340" t="s">
        <v>5</v>
      </c>
      <c r="C4340" t="s">
        <v>1913</v>
      </c>
      <c r="D4340" s="24">
        <v>11402</v>
      </c>
      <c r="E4340" t="s">
        <v>1679</v>
      </c>
      <c r="F4340" t="s">
        <v>99</v>
      </c>
      <c r="G4340" t="s">
        <v>1914</v>
      </c>
      <c r="I4340" t="s">
        <v>1841</v>
      </c>
      <c r="J4340" t="s">
        <v>1915</v>
      </c>
      <c r="K4340" t="s">
        <v>2021</v>
      </c>
      <c r="L4340" s="24">
        <v>6200</v>
      </c>
      <c r="M4340" s="25">
        <f>+VLOOKUP(E4340, TC!A:D, 4, FALSE())</f>
        <v>1.0797999961272395</v>
      </c>
      <c r="N4340" s="24">
        <f t="shared" si="335"/>
        <v>6200</v>
      </c>
      <c r="O4340" t="str">
        <f t="shared" si="336"/>
        <v>FACTURA</v>
      </c>
      <c r="P4340" t="str">
        <f t="shared" si="337"/>
        <v>2025</v>
      </c>
      <c r="Q4340" t="str">
        <f t="shared" si="338"/>
        <v>03</v>
      </c>
      <c r="R4340" t="str">
        <f>+IFERROR(VLOOKUP(I4340, Listado!A:B, 2, FALSE()), "COMERCIALIZADORA INTERNACIONAL CARIBBEAN EXOTICS S A")</f>
        <v>LONDOÑO ECHEVERRI ALEJANDRA</v>
      </c>
      <c r="S4340" s="25">
        <f>+VLOOKUP(E4340, TC!A:D, 2, FALSE())</f>
        <v>4131.42</v>
      </c>
      <c r="T4340" t="str">
        <f t="shared" si="339"/>
        <v>COP</v>
      </c>
    </row>
    <row r="4341" spans="1:20" ht="18.75" hidden="1" customHeight="1" x14ac:dyDescent="0.25">
      <c r="A4341" t="s">
        <v>2406</v>
      </c>
      <c r="B4341" t="s">
        <v>5</v>
      </c>
      <c r="C4341" t="s">
        <v>1913</v>
      </c>
      <c r="D4341" s="24">
        <v>11402</v>
      </c>
      <c r="E4341" t="s">
        <v>1679</v>
      </c>
      <c r="F4341" t="s">
        <v>99</v>
      </c>
      <c r="G4341" t="s">
        <v>1914</v>
      </c>
      <c r="I4341" t="s">
        <v>1841</v>
      </c>
      <c r="J4341" t="s">
        <v>1915</v>
      </c>
      <c r="K4341" t="s">
        <v>2021</v>
      </c>
      <c r="L4341" s="24">
        <v>2000</v>
      </c>
      <c r="M4341" s="25">
        <f>+VLOOKUP(E4341, TC!A:D, 4, FALSE())</f>
        <v>1.0797999961272395</v>
      </c>
      <c r="N4341" s="24">
        <f t="shared" si="335"/>
        <v>2000</v>
      </c>
      <c r="O4341" t="str">
        <f t="shared" si="336"/>
        <v>FACTURA</v>
      </c>
      <c r="P4341" t="str">
        <f t="shared" si="337"/>
        <v>2025</v>
      </c>
      <c r="Q4341" t="str">
        <f t="shared" si="338"/>
        <v>03</v>
      </c>
      <c r="R4341" t="str">
        <f>+IFERROR(VLOOKUP(I4341, Listado!A:B, 2, FALSE()), "COMERCIALIZADORA INTERNACIONAL CARIBBEAN EXOTICS S A")</f>
        <v>LONDOÑO ECHEVERRI ALEJANDRA</v>
      </c>
      <c r="S4341" s="25">
        <f>+VLOOKUP(E4341, TC!A:D, 2, FALSE())</f>
        <v>4131.42</v>
      </c>
      <c r="T4341" t="str">
        <f t="shared" si="339"/>
        <v>COP</v>
      </c>
    </row>
    <row r="4342" spans="1:20" ht="18.75" hidden="1" customHeight="1" x14ac:dyDescent="0.25">
      <c r="A4342" t="s">
        <v>2406</v>
      </c>
      <c r="B4342" t="s">
        <v>5</v>
      </c>
      <c r="C4342" t="s">
        <v>1913</v>
      </c>
      <c r="D4342" s="24">
        <v>11403</v>
      </c>
      <c r="E4342" t="s">
        <v>1679</v>
      </c>
      <c r="F4342" t="s">
        <v>99</v>
      </c>
      <c r="G4342" t="s">
        <v>113</v>
      </c>
      <c r="I4342" t="s">
        <v>2162</v>
      </c>
      <c r="J4342" t="s">
        <v>1915</v>
      </c>
      <c r="K4342" t="s">
        <v>2021</v>
      </c>
      <c r="L4342" s="24">
        <v>70840</v>
      </c>
      <c r="M4342" s="25">
        <f>+VLOOKUP(E4342, TC!A:D, 4, FALSE())</f>
        <v>1.0797999961272395</v>
      </c>
      <c r="N4342" s="24">
        <f t="shared" si="335"/>
        <v>70840</v>
      </c>
      <c r="O4342" t="str">
        <f t="shared" si="336"/>
        <v>FACTURA</v>
      </c>
      <c r="P4342" t="str">
        <f t="shared" si="337"/>
        <v>2025</v>
      </c>
      <c r="Q4342" t="str">
        <f t="shared" si="338"/>
        <v>03</v>
      </c>
      <c r="R4342" t="str">
        <f>+IFERROR(VLOOKUP(I4342, Listado!A:B, 2, FALSE()), "COMERCIALIZADORA INTERNACIONAL CARIBBEAN EXOTICS S A")</f>
        <v>COMERCIALIZADORA INTERNACIONAL CARIBBEAN EXOTICS S A</v>
      </c>
      <c r="S4342" s="25">
        <f>+VLOOKUP(E4342, TC!A:D, 2, FALSE())</f>
        <v>4131.42</v>
      </c>
      <c r="T4342" t="str">
        <f t="shared" si="339"/>
        <v>COP</v>
      </c>
    </row>
    <row r="4343" spans="1:20" ht="18.75" hidden="1" customHeight="1" x14ac:dyDescent="0.25">
      <c r="A4343" t="s">
        <v>2406</v>
      </c>
      <c r="B4343" t="s">
        <v>5</v>
      </c>
      <c r="C4343" t="s">
        <v>1913</v>
      </c>
      <c r="D4343" s="24">
        <v>11403</v>
      </c>
      <c r="E4343" t="s">
        <v>1679</v>
      </c>
      <c r="F4343" t="s">
        <v>99</v>
      </c>
      <c r="G4343" t="s">
        <v>113</v>
      </c>
      <c r="I4343" t="s">
        <v>2162</v>
      </c>
      <c r="J4343" t="s">
        <v>1915</v>
      </c>
      <c r="K4343" t="s">
        <v>2021</v>
      </c>
      <c r="L4343" s="24">
        <v>59110</v>
      </c>
      <c r="M4343" s="25">
        <f>+VLOOKUP(E4343, TC!A:D, 4, FALSE())</f>
        <v>1.0797999961272395</v>
      </c>
      <c r="N4343" s="24">
        <f t="shared" si="335"/>
        <v>59110</v>
      </c>
      <c r="O4343" t="str">
        <f t="shared" si="336"/>
        <v>FACTURA</v>
      </c>
      <c r="P4343" t="str">
        <f t="shared" si="337"/>
        <v>2025</v>
      </c>
      <c r="Q4343" t="str">
        <f t="shared" si="338"/>
        <v>03</v>
      </c>
      <c r="R4343" t="str">
        <f>+IFERROR(VLOOKUP(I4343, Listado!A:B, 2, FALSE()), "COMERCIALIZADORA INTERNACIONAL CARIBBEAN EXOTICS S A")</f>
        <v>COMERCIALIZADORA INTERNACIONAL CARIBBEAN EXOTICS S A</v>
      </c>
      <c r="S4343" s="25">
        <f>+VLOOKUP(E4343, TC!A:D, 2, FALSE())</f>
        <v>4131.42</v>
      </c>
      <c r="T4343" t="str">
        <f t="shared" si="339"/>
        <v>COP</v>
      </c>
    </row>
    <row r="4344" spans="1:20" ht="18.75" hidden="1" customHeight="1" x14ac:dyDescent="0.25">
      <c r="A4344" t="s">
        <v>2406</v>
      </c>
      <c r="B4344" t="s">
        <v>5</v>
      </c>
      <c r="C4344" t="s">
        <v>1913</v>
      </c>
      <c r="D4344" s="24">
        <v>11403</v>
      </c>
      <c r="E4344" t="s">
        <v>1679</v>
      </c>
      <c r="F4344" t="s">
        <v>99</v>
      </c>
      <c r="G4344" t="s">
        <v>113</v>
      </c>
      <c r="I4344" t="s">
        <v>2162</v>
      </c>
      <c r="J4344" t="s">
        <v>1915</v>
      </c>
      <c r="K4344" t="s">
        <v>2021</v>
      </c>
      <c r="L4344" s="24">
        <v>49220</v>
      </c>
      <c r="M4344" s="25">
        <f>+VLOOKUP(E4344, TC!A:D, 4, FALSE())</f>
        <v>1.0797999961272395</v>
      </c>
      <c r="N4344" s="24">
        <f t="shared" si="335"/>
        <v>49220</v>
      </c>
      <c r="O4344" t="str">
        <f t="shared" si="336"/>
        <v>FACTURA</v>
      </c>
      <c r="P4344" t="str">
        <f t="shared" si="337"/>
        <v>2025</v>
      </c>
      <c r="Q4344" t="str">
        <f t="shared" si="338"/>
        <v>03</v>
      </c>
      <c r="R4344" t="str">
        <f>+IFERROR(VLOOKUP(I4344, Listado!A:B, 2, FALSE()), "COMERCIALIZADORA INTERNACIONAL CARIBBEAN EXOTICS S A")</f>
        <v>COMERCIALIZADORA INTERNACIONAL CARIBBEAN EXOTICS S A</v>
      </c>
      <c r="S4344" s="25">
        <f>+VLOOKUP(E4344, TC!A:D, 2, FALSE())</f>
        <v>4131.42</v>
      </c>
      <c r="T4344" t="str">
        <f t="shared" si="339"/>
        <v>COP</v>
      </c>
    </row>
    <row r="4345" spans="1:20" ht="18.75" hidden="1" customHeight="1" x14ac:dyDescent="0.25">
      <c r="A4345" t="s">
        <v>2406</v>
      </c>
      <c r="B4345" t="s">
        <v>5</v>
      </c>
      <c r="C4345" t="s">
        <v>1913</v>
      </c>
      <c r="D4345" s="24">
        <v>11403</v>
      </c>
      <c r="E4345" t="s">
        <v>1679</v>
      </c>
      <c r="F4345" t="s">
        <v>99</v>
      </c>
      <c r="G4345" t="s">
        <v>113</v>
      </c>
      <c r="I4345" t="s">
        <v>2162</v>
      </c>
      <c r="J4345" t="s">
        <v>1915</v>
      </c>
      <c r="K4345" t="s">
        <v>2021</v>
      </c>
      <c r="L4345" s="24">
        <v>44160</v>
      </c>
      <c r="M4345" s="25">
        <f>+VLOOKUP(E4345, TC!A:D, 4, FALSE())</f>
        <v>1.0797999961272395</v>
      </c>
      <c r="N4345" s="24">
        <f t="shared" si="335"/>
        <v>44160</v>
      </c>
      <c r="O4345" t="str">
        <f t="shared" si="336"/>
        <v>FACTURA</v>
      </c>
      <c r="P4345" t="str">
        <f t="shared" si="337"/>
        <v>2025</v>
      </c>
      <c r="Q4345" t="str">
        <f t="shared" si="338"/>
        <v>03</v>
      </c>
      <c r="R4345" t="str">
        <f>+IFERROR(VLOOKUP(I4345, Listado!A:B, 2, FALSE()), "COMERCIALIZADORA INTERNACIONAL CARIBBEAN EXOTICS S A")</f>
        <v>COMERCIALIZADORA INTERNACIONAL CARIBBEAN EXOTICS S A</v>
      </c>
      <c r="S4345" s="25">
        <f>+VLOOKUP(E4345, TC!A:D, 2, FALSE())</f>
        <v>4131.42</v>
      </c>
      <c r="T4345" t="str">
        <f t="shared" si="339"/>
        <v>COP</v>
      </c>
    </row>
    <row r="4346" spans="1:20" ht="18.75" hidden="1" customHeight="1" x14ac:dyDescent="0.25">
      <c r="A4346" t="s">
        <v>2406</v>
      </c>
      <c r="B4346" t="s">
        <v>5</v>
      </c>
      <c r="C4346" t="s">
        <v>1913</v>
      </c>
      <c r="D4346" s="24">
        <v>11403</v>
      </c>
      <c r="E4346" t="s">
        <v>1679</v>
      </c>
      <c r="F4346" t="s">
        <v>99</v>
      </c>
      <c r="G4346" t="s">
        <v>113</v>
      </c>
      <c r="I4346" t="s">
        <v>2162</v>
      </c>
      <c r="J4346" t="s">
        <v>1915</v>
      </c>
      <c r="K4346" t="s">
        <v>2021</v>
      </c>
      <c r="L4346" s="24">
        <v>6670</v>
      </c>
      <c r="M4346" s="25">
        <f>+VLOOKUP(E4346, TC!A:D, 4, FALSE())</f>
        <v>1.0797999961272395</v>
      </c>
      <c r="N4346" s="24">
        <f t="shared" si="335"/>
        <v>6670</v>
      </c>
      <c r="O4346" t="str">
        <f t="shared" si="336"/>
        <v>FACTURA</v>
      </c>
      <c r="P4346" t="str">
        <f t="shared" si="337"/>
        <v>2025</v>
      </c>
      <c r="Q4346" t="str">
        <f t="shared" si="338"/>
        <v>03</v>
      </c>
      <c r="R4346" t="str">
        <f>+IFERROR(VLOOKUP(I4346, Listado!A:B, 2, FALSE()), "COMERCIALIZADORA INTERNACIONAL CARIBBEAN EXOTICS S A")</f>
        <v>COMERCIALIZADORA INTERNACIONAL CARIBBEAN EXOTICS S A</v>
      </c>
      <c r="S4346" s="25">
        <f>+VLOOKUP(E4346, TC!A:D, 2, FALSE())</f>
        <v>4131.42</v>
      </c>
      <c r="T4346" t="str">
        <f t="shared" si="339"/>
        <v>COP</v>
      </c>
    </row>
    <row r="4347" spans="1:20" ht="18.75" hidden="1" customHeight="1" x14ac:dyDescent="0.25">
      <c r="A4347" t="s">
        <v>2406</v>
      </c>
      <c r="B4347" t="s">
        <v>5</v>
      </c>
      <c r="C4347" t="s">
        <v>1913</v>
      </c>
      <c r="D4347" s="24">
        <v>11404</v>
      </c>
      <c r="E4347" t="s">
        <v>1679</v>
      </c>
      <c r="F4347" t="s">
        <v>99</v>
      </c>
      <c r="G4347" t="s">
        <v>113</v>
      </c>
      <c r="I4347" t="s">
        <v>2377</v>
      </c>
      <c r="J4347" t="s">
        <v>1915</v>
      </c>
      <c r="K4347" t="s">
        <v>2021</v>
      </c>
      <c r="L4347" s="24">
        <v>29700</v>
      </c>
      <c r="M4347" s="25">
        <f>+VLOOKUP(E4347, TC!A:D, 4, FALSE())</f>
        <v>1.0797999961272395</v>
      </c>
      <c r="N4347" s="24">
        <f t="shared" si="335"/>
        <v>29700</v>
      </c>
      <c r="O4347" t="str">
        <f t="shared" si="336"/>
        <v>FACTURA</v>
      </c>
      <c r="P4347" t="str">
        <f t="shared" si="337"/>
        <v>2025</v>
      </c>
      <c r="Q4347" t="str">
        <f t="shared" si="338"/>
        <v>03</v>
      </c>
      <c r="R4347" t="str">
        <f>+IFERROR(VLOOKUP(I4347, Listado!A:B, 2, FALSE()), "COMERCIALIZADORA INTERNACIONAL CARIBBEAN EXOTICS S A")</f>
        <v>COMERCIALIZADORA INTERNACIONAL CARIBBEAN EXOTICS S A</v>
      </c>
      <c r="S4347" s="25">
        <f>+VLOOKUP(E4347, TC!A:D, 2, FALSE())</f>
        <v>4131.42</v>
      </c>
      <c r="T4347" t="str">
        <f t="shared" si="339"/>
        <v>COP</v>
      </c>
    </row>
    <row r="4348" spans="1:20" ht="18.75" hidden="1" customHeight="1" x14ac:dyDescent="0.25">
      <c r="A4348" t="s">
        <v>2406</v>
      </c>
      <c r="B4348" t="s">
        <v>5</v>
      </c>
      <c r="C4348" t="s">
        <v>1913</v>
      </c>
      <c r="D4348" s="24">
        <v>11404</v>
      </c>
      <c r="E4348" t="s">
        <v>1679</v>
      </c>
      <c r="F4348" t="s">
        <v>99</v>
      </c>
      <c r="G4348" t="s">
        <v>113</v>
      </c>
      <c r="I4348" t="s">
        <v>2377</v>
      </c>
      <c r="J4348" t="s">
        <v>1915</v>
      </c>
      <c r="K4348" t="s">
        <v>2021</v>
      </c>
      <c r="L4348" s="24">
        <v>39160</v>
      </c>
      <c r="M4348" s="25">
        <f>+VLOOKUP(E4348, TC!A:D, 4, FALSE())</f>
        <v>1.0797999961272395</v>
      </c>
      <c r="N4348" s="24">
        <f t="shared" si="335"/>
        <v>39160</v>
      </c>
      <c r="O4348" t="str">
        <f t="shared" si="336"/>
        <v>FACTURA</v>
      </c>
      <c r="P4348" t="str">
        <f t="shared" si="337"/>
        <v>2025</v>
      </c>
      <c r="Q4348" t="str">
        <f t="shared" si="338"/>
        <v>03</v>
      </c>
      <c r="R4348" t="str">
        <f>+IFERROR(VLOOKUP(I4348, Listado!A:B, 2, FALSE()), "COMERCIALIZADORA INTERNACIONAL CARIBBEAN EXOTICS S A")</f>
        <v>COMERCIALIZADORA INTERNACIONAL CARIBBEAN EXOTICS S A</v>
      </c>
      <c r="S4348" s="25">
        <f>+VLOOKUP(E4348, TC!A:D, 2, FALSE())</f>
        <v>4131.42</v>
      </c>
      <c r="T4348" t="str">
        <f t="shared" si="339"/>
        <v>COP</v>
      </c>
    </row>
    <row r="4349" spans="1:20" ht="18.75" hidden="1" customHeight="1" x14ac:dyDescent="0.25">
      <c r="A4349" t="s">
        <v>2406</v>
      </c>
      <c r="B4349" t="s">
        <v>5</v>
      </c>
      <c r="C4349" t="s">
        <v>1913</v>
      </c>
      <c r="D4349" s="24">
        <v>11404</v>
      </c>
      <c r="E4349" t="s">
        <v>1679</v>
      </c>
      <c r="F4349" t="s">
        <v>99</v>
      </c>
      <c r="G4349" t="s">
        <v>113</v>
      </c>
      <c r="I4349" t="s">
        <v>2377</v>
      </c>
      <c r="J4349" t="s">
        <v>1915</v>
      </c>
      <c r="K4349" t="s">
        <v>2021</v>
      </c>
      <c r="L4349" s="24">
        <v>34980</v>
      </c>
      <c r="M4349" s="25">
        <f>+VLOOKUP(E4349, TC!A:D, 4, FALSE())</f>
        <v>1.0797999961272395</v>
      </c>
      <c r="N4349" s="24">
        <f t="shared" si="335"/>
        <v>34980</v>
      </c>
      <c r="O4349" t="str">
        <f t="shared" si="336"/>
        <v>FACTURA</v>
      </c>
      <c r="P4349" t="str">
        <f t="shared" si="337"/>
        <v>2025</v>
      </c>
      <c r="Q4349" t="str">
        <f t="shared" si="338"/>
        <v>03</v>
      </c>
      <c r="R4349" t="str">
        <f>+IFERROR(VLOOKUP(I4349, Listado!A:B, 2, FALSE()), "COMERCIALIZADORA INTERNACIONAL CARIBBEAN EXOTICS S A")</f>
        <v>COMERCIALIZADORA INTERNACIONAL CARIBBEAN EXOTICS S A</v>
      </c>
      <c r="S4349" s="25">
        <f>+VLOOKUP(E4349, TC!A:D, 2, FALSE())</f>
        <v>4131.42</v>
      </c>
      <c r="T4349" t="str">
        <f t="shared" si="339"/>
        <v>COP</v>
      </c>
    </row>
    <row r="4350" spans="1:20" ht="18.75" hidden="1" customHeight="1" x14ac:dyDescent="0.25">
      <c r="A4350" t="s">
        <v>2406</v>
      </c>
      <c r="B4350" t="s">
        <v>5</v>
      </c>
      <c r="C4350" t="s">
        <v>1913</v>
      </c>
      <c r="D4350" s="24">
        <v>11404</v>
      </c>
      <c r="E4350" t="s">
        <v>1679</v>
      </c>
      <c r="F4350" t="s">
        <v>99</v>
      </c>
      <c r="G4350" t="s">
        <v>113</v>
      </c>
      <c r="I4350" t="s">
        <v>2377</v>
      </c>
      <c r="J4350" t="s">
        <v>1915</v>
      </c>
      <c r="K4350" t="s">
        <v>2021</v>
      </c>
      <c r="L4350" s="24">
        <v>7480</v>
      </c>
      <c r="M4350" s="25">
        <f>+VLOOKUP(E4350, TC!A:D, 4, FALSE())</f>
        <v>1.0797999961272395</v>
      </c>
      <c r="N4350" s="24">
        <f t="shared" si="335"/>
        <v>7480</v>
      </c>
      <c r="O4350" t="str">
        <f t="shared" si="336"/>
        <v>FACTURA</v>
      </c>
      <c r="P4350" t="str">
        <f t="shared" si="337"/>
        <v>2025</v>
      </c>
      <c r="Q4350" t="str">
        <f t="shared" si="338"/>
        <v>03</v>
      </c>
      <c r="R4350" t="str">
        <f>+IFERROR(VLOOKUP(I4350, Listado!A:B, 2, FALSE()), "COMERCIALIZADORA INTERNACIONAL CARIBBEAN EXOTICS S A")</f>
        <v>COMERCIALIZADORA INTERNACIONAL CARIBBEAN EXOTICS S A</v>
      </c>
      <c r="S4350" s="25">
        <f>+VLOOKUP(E4350, TC!A:D, 2, FALSE())</f>
        <v>4131.42</v>
      </c>
      <c r="T4350" t="str">
        <f t="shared" si="339"/>
        <v>COP</v>
      </c>
    </row>
    <row r="4351" spans="1:20" ht="18.75" hidden="1" customHeight="1" x14ac:dyDescent="0.25">
      <c r="A4351" t="s">
        <v>2406</v>
      </c>
      <c r="B4351" t="s">
        <v>5</v>
      </c>
      <c r="C4351" t="s">
        <v>1913</v>
      </c>
      <c r="D4351" s="24">
        <v>11405</v>
      </c>
      <c r="E4351" t="s">
        <v>1679</v>
      </c>
      <c r="F4351" t="s">
        <v>99</v>
      </c>
      <c r="G4351" t="s">
        <v>113</v>
      </c>
      <c r="I4351" t="s">
        <v>1843</v>
      </c>
      <c r="J4351" t="s">
        <v>1915</v>
      </c>
      <c r="K4351" t="s">
        <v>2021</v>
      </c>
      <c r="L4351" s="24">
        <v>104420</v>
      </c>
      <c r="M4351" s="25">
        <f>+VLOOKUP(E4351, TC!A:D, 4, FALSE())</f>
        <v>1.0797999961272395</v>
      </c>
      <c r="N4351" s="24">
        <f t="shared" si="335"/>
        <v>104420</v>
      </c>
      <c r="O4351" t="str">
        <f t="shared" si="336"/>
        <v>FACTURA</v>
      </c>
      <c r="P4351" t="str">
        <f t="shared" si="337"/>
        <v>2025</v>
      </c>
      <c r="Q4351" t="str">
        <f t="shared" si="338"/>
        <v>03</v>
      </c>
      <c r="R4351" t="str">
        <f>+IFERROR(VLOOKUP(I4351, Listado!A:B, 2, FALSE()), "COMERCIALIZADORA INTERNACIONAL CARIBBEAN EXOTICS S A")</f>
        <v>LONDOÑO ECHEVERRI ALEJANDRA</v>
      </c>
      <c r="S4351" s="25">
        <f>+VLOOKUP(E4351, TC!A:D, 2, FALSE())</f>
        <v>4131.42</v>
      </c>
      <c r="T4351" t="str">
        <f t="shared" si="339"/>
        <v>COP</v>
      </c>
    </row>
    <row r="4352" spans="1:20" ht="18.75" hidden="1" customHeight="1" x14ac:dyDescent="0.25">
      <c r="A4352" t="s">
        <v>2406</v>
      </c>
      <c r="B4352" t="s">
        <v>5</v>
      </c>
      <c r="C4352" t="s">
        <v>1913</v>
      </c>
      <c r="D4352" s="24">
        <v>11405</v>
      </c>
      <c r="E4352" t="s">
        <v>1679</v>
      </c>
      <c r="F4352" t="s">
        <v>99</v>
      </c>
      <c r="G4352" t="s">
        <v>113</v>
      </c>
      <c r="I4352" t="s">
        <v>1843</v>
      </c>
      <c r="J4352" t="s">
        <v>1915</v>
      </c>
      <c r="K4352" t="s">
        <v>2021</v>
      </c>
      <c r="L4352" s="24">
        <v>156630</v>
      </c>
      <c r="M4352" s="25">
        <f>+VLOOKUP(E4352, TC!A:D, 4, FALSE())</f>
        <v>1.0797999961272395</v>
      </c>
      <c r="N4352" s="24">
        <f t="shared" si="335"/>
        <v>156630</v>
      </c>
      <c r="O4352" t="str">
        <f t="shared" si="336"/>
        <v>FACTURA</v>
      </c>
      <c r="P4352" t="str">
        <f t="shared" si="337"/>
        <v>2025</v>
      </c>
      <c r="Q4352" t="str">
        <f t="shared" si="338"/>
        <v>03</v>
      </c>
      <c r="R4352" t="str">
        <f>+IFERROR(VLOOKUP(I4352, Listado!A:B, 2, FALSE()), "COMERCIALIZADORA INTERNACIONAL CARIBBEAN EXOTICS S A")</f>
        <v>LONDOÑO ECHEVERRI ALEJANDRA</v>
      </c>
      <c r="S4352" s="25">
        <f>+VLOOKUP(E4352, TC!A:D, 2, FALSE())</f>
        <v>4131.42</v>
      </c>
      <c r="T4352" t="str">
        <f t="shared" si="339"/>
        <v>COP</v>
      </c>
    </row>
    <row r="4353" spans="1:20" ht="18.75" hidden="1" customHeight="1" x14ac:dyDescent="0.25">
      <c r="A4353" t="s">
        <v>2406</v>
      </c>
      <c r="B4353" t="s">
        <v>5</v>
      </c>
      <c r="C4353" t="s">
        <v>1913</v>
      </c>
      <c r="D4353" s="24">
        <v>11405</v>
      </c>
      <c r="E4353" t="s">
        <v>1679</v>
      </c>
      <c r="F4353" t="s">
        <v>99</v>
      </c>
      <c r="G4353" t="s">
        <v>113</v>
      </c>
      <c r="I4353" t="s">
        <v>1843</v>
      </c>
      <c r="J4353" t="s">
        <v>1915</v>
      </c>
      <c r="K4353" t="s">
        <v>2021</v>
      </c>
      <c r="L4353" s="24">
        <v>59800</v>
      </c>
      <c r="M4353" s="25">
        <f>+VLOOKUP(E4353, TC!A:D, 4, FALSE())</f>
        <v>1.0797999961272395</v>
      </c>
      <c r="N4353" s="24">
        <f t="shared" si="335"/>
        <v>59800</v>
      </c>
      <c r="O4353" t="str">
        <f t="shared" si="336"/>
        <v>FACTURA</v>
      </c>
      <c r="P4353" t="str">
        <f t="shared" si="337"/>
        <v>2025</v>
      </c>
      <c r="Q4353" t="str">
        <f t="shared" si="338"/>
        <v>03</v>
      </c>
      <c r="R4353" t="str">
        <f>+IFERROR(VLOOKUP(I4353, Listado!A:B, 2, FALSE()), "COMERCIALIZADORA INTERNACIONAL CARIBBEAN EXOTICS S A")</f>
        <v>LONDOÑO ECHEVERRI ALEJANDRA</v>
      </c>
      <c r="S4353" s="25">
        <f>+VLOOKUP(E4353, TC!A:D, 2, FALSE())</f>
        <v>4131.42</v>
      </c>
      <c r="T4353" t="str">
        <f t="shared" si="339"/>
        <v>COP</v>
      </c>
    </row>
    <row r="4354" spans="1:20" ht="18.75" hidden="1" customHeight="1" x14ac:dyDescent="0.25">
      <c r="A4354" t="s">
        <v>2406</v>
      </c>
      <c r="B4354" t="s">
        <v>5</v>
      </c>
      <c r="C4354" t="s">
        <v>1913</v>
      </c>
      <c r="D4354" s="24">
        <v>11405</v>
      </c>
      <c r="E4354" t="s">
        <v>1679</v>
      </c>
      <c r="F4354" t="s">
        <v>99</v>
      </c>
      <c r="G4354" t="s">
        <v>113</v>
      </c>
      <c r="I4354" t="s">
        <v>1843</v>
      </c>
      <c r="J4354" t="s">
        <v>1915</v>
      </c>
      <c r="K4354" t="s">
        <v>2021</v>
      </c>
      <c r="L4354" s="24">
        <v>20240</v>
      </c>
      <c r="M4354" s="25">
        <f>+VLOOKUP(E4354, TC!A:D, 4, FALSE())</f>
        <v>1.0797999961272395</v>
      </c>
      <c r="N4354" s="24">
        <f t="shared" ref="N4354:N4417" si="340">+IF(F4354="EUR", (M4354*L4354), IF(I4354="JUAN MATAS SAS", (L4354/S4354), L4354))</f>
        <v>20240</v>
      </c>
      <c r="O4354" t="str">
        <f t="shared" ref="O4354:O4417" si="341">+IF(C4354="CFE", "FACTURA", IF(ISERROR(SEARCH("ANULA", H4354))=FALSE(), "ANULACIÓN FE", IF(ISERROR(SEARCH("CANCELLATION", H4354))=FALSE(), "ANULACIÓN FE", "NOTAS")))</f>
        <v>FACTURA</v>
      </c>
      <c r="P4354" t="str">
        <f t="shared" ref="P4354:P4417" si="342">+LEFT(E4354, 4)</f>
        <v>2025</v>
      </c>
      <c r="Q4354" t="str">
        <f t="shared" ref="Q4354:Q4417" si="343">+MID(E4354, 5, 2)</f>
        <v>03</v>
      </c>
      <c r="R4354" t="str">
        <f>+IFERROR(VLOOKUP(I4354, Listado!A:B, 2, FALSE()), "COMERCIALIZADORA INTERNACIONAL CARIBBEAN EXOTICS S A")</f>
        <v>LONDOÑO ECHEVERRI ALEJANDRA</v>
      </c>
      <c r="S4354" s="25">
        <f>+VLOOKUP(E4354, TC!A:D, 2, FALSE())</f>
        <v>4131.42</v>
      </c>
      <c r="T4354" t="str">
        <f t="shared" ref="T4354:T4417" si="344">+IF(I4354="JUAN MATAS SAS", "USD", F4354)</f>
        <v>COP</v>
      </c>
    </row>
    <row r="4355" spans="1:20" ht="18.75" hidden="1" customHeight="1" x14ac:dyDescent="0.25">
      <c r="A4355" t="s">
        <v>2406</v>
      </c>
      <c r="B4355" t="s">
        <v>5</v>
      </c>
      <c r="C4355" t="s">
        <v>1913</v>
      </c>
      <c r="D4355" s="24">
        <v>11405</v>
      </c>
      <c r="E4355" t="s">
        <v>1679</v>
      </c>
      <c r="F4355" t="s">
        <v>99</v>
      </c>
      <c r="G4355" t="s">
        <v>113</v>
      </c>
      <c r="I4355" t="s">
        <v>1843</v>
      </c>
      <c r="J4355" t="s">
        <v>1915</v>
      </c>
      <c r="K4355" t="s">
        <v>2021</v>
      </c>
      <c r="L4355" s="24">
        <v>3910</v>
      </c>
      <c r="M4355" s="25">
        <f>+VLOOKUP(E4355, TC!A:D, 4, FALSE())</f>
        <v>1.0797999961272395</v>
      </c>
      <c r="N4355" s="24">
        <f t="shared" si="340"/>
        <v>3910</v>
      </c>
      <c r="O4355" t="str">
        <f t="shared" si="341"/>
        <v>FACTURA</v>
      </c>
      <c r="P4355" t="str">
        <f t="shared" si="342"/>
        <v>2025</v>
      </c>
      <c r="Q4355" t="str">
        <f t="shared" si="343"/>
        <v>03</v>
      </c>
      <c r="R4355" t="str">
        <f>+IFERROR(VLOOKUP(I4355, Listado!A:B, 2, FALSE()), "COMERCIALIZADORA INTERNACIONAL CARIBBEAN EXOTICS S A")</f>
        <v>LONDOÑO ECHEVERRI ALEJANDRA</v>
      </c>
      <c r="S4355" s="25">
        <f>+VLOOKUP(E4355, TC!A:D, 2, FALSE())</f>
        <v>4131.42</v>
      </c>
      <c r="T4355" t="str">
        <f t="shared" si="344"/>
        <v>COP</v>
      </c>
    </row>
    <row r="4356" spans="1:20" ht="18.75" hidden="1" customHeight="1" x14ac:dyDescent="0.25">
      <c r="A4356" t="s">
        <v>2406</v>
      </c>
      <c r="B4356" t="s">
        <v>5</v>
      </c>
      <c r="C4356" t="s">
        <v>1913</v>
      </c>
      <c r="D4356" s="24">
        <v>11406</v>
      </c>
      <c r="E4356" t="s">
        <v>1679</v>
      </c>
      <c r="F4356" t="s">
        <v>99</v>
      </c>
      <c r="G4356" t="s">
        <v>113</v>
      </c>
      <c r="I4356" t="s">
        <v>1843</v>
      </c>
      <c r="J4356" t="s">
        <v>1915</v>
      </c>
      <c r="K4356" t="s">
        <v>2022</v>
      </c>
      <c r="L4356" s="24">
        <v>240120</v>
      </c>
      <c r="M4356" s="25">
        <f>+VLOOKUP(E4356, TC!A:D, 4, FALSE())</f>
        <v>1.0797999961272395</v>
      </c>
      <c r="N4356" s="24">
        <f t="shared" si="340"/>
        <v>240120</v>
      </c>
      <c r="O4356" t="str">
        <f t="shared" si="341"/>
        <v>FACTURA</v>
      </c>
      <c r="P4356" t="str">
        <f t="shared" si="342"/>
        <v>2025</v>
      </c>
      <c r="Q4356" t="str">
        <f t="shared" si="343"/>
        <v>03</v>
      </c>
      <c r="R4356" t="str">
        <f>+IFERROR(VLOOKUP(I4356, Listado!A:B, 2, FALSE()), "COMERCIALIZADORA INTERNACIONAL CARIBBEAN EXOTICS S A")</f>
        <v>LONDOÑO ECHEVERRI ALEJANDRA</v>
      </c>
      <c r="S4356" s="25">
        <f>+VLOOKUP(E4356, TC!A:D, 2, FALSE())</f>
        <v>4131.42</v>
      </c>
      <c r="T4356" t="str">
        <f t="shared" si="344"/>
        <v>COP</v>
      </c>
    </row>
    <row r="4357" spans="1:20" ht="18.75" hidden="1" customHeight="1" x14ac:dyDescent="0.25">
      <c r="A4357" t="s">
        <v>2406</v>
      </c>
      <c r="B4357" t="s">
        <v>5</v>
      </c>
      <c r="C4357" t="s">
        <v>1913</v>
      </c>
      <c r="D4357" s="24">
        <v>11406</v>
      </c>
      <c r="E4357" t="s">
        <v>1679</v>
      </c>
      <c r="F4357" t="s">
        <v>99</v>
      </c>
      <c r="G4357" t="s">
        <v>113</v>
      </c>
      <c r="I4357" t="s">
        <v>1843</v>
      </c>
      <c r="J4357" t="s">
        <v>1915</v>
      </c>
      <c r="K4357" t="s">
        <v>2022</v>
      </c>
      <c r="L4357" s="24">
        <v>10440</v>
      </c>
      <c r="M4357" s="25">
        <f>+VLOOKUP(E4357, TC!A:D, 4, FALSE())</f>
        <v>1.0797999961272395</v>
      </c>
      <c r="N4357" s="24">
        <f t="shared" si="340"/>
        <v>10440</v>
      </c>
      <c r="O4357" t="str">
        <f t="shared" si="341"/>
        <v>FACTURA</v>
      </c>
      <c r="P4357" t="str">
        <f t="shared" si="342"/>
        <v>2025</v>
      </c>
      <c r="Q4357" t="str">
        <f t="shared" si="343"/>
        <v>03</v>
      </c>
      <c r="R4357" t="str">
        <f>+IFERROR(VLOOKUP(I4357, Listado!A:B, 2, FALSE()), "COMERCIALIZADORA INTERNACIONAL CARIBBEAN EXOTICS S A")</f>
        <v>LONDOÑO ECHEVERRI ALEJANDRA</v>
      </c>
      <c r="S4357" s="25">
        <f>+VLOOKUP(E4357, TC!A:D, 2, FALSE())</f>
        <v>4131.42</v>
      </c>
      <c r="T4357" t="str">
        <f t="shared" si="344"/>
        <v>COP</v>
      </c>
    </row>
    <row r="4358" spans="1:20" ht="18.75" hidden="1" customHeight="1" x14ac:dyDescent="0.25">
      <c r="A4358" t="s">
        <v>2406</v>
      </c>
      <c r="B4358" t="s">
        <v>5</v>
      </c>
      <c r="C4358" t="s">
        <v>1913</v>
      </c>
      <c r="D4358" s="24">
        <v>11406</v>
      </c>
      <c r="E4358" t="s">
        <v>1679</v>
      </c>
      <c r="F4358" t="s">
        <v>99</v>
      </c>
      <c r="G4358" t="s">
        <v>113</v>
      </c>
      <c r="I4358" t="s">
        <v>1843</v>
      </c>
      <c r="J4358" t="s">
        <v>1915</v>
      </c>
      <c r="K4358" t="s">
        <v>2022</v>
      </c>
      <c r="L4358" s="24">
        <v>8410</v>
      </c>
      <c r="M4358" s="25">
        <f>+VLOOKUP(E4358, TC!A:D, 4, FALSE())</f>
        <v>1.0797999961272395</v>
      </c>
      <c r="N4358" s="24">
        <f t="shared" si="340"/>
        <v>8410</v>
      </c>
      <c r="O4358" t="str">
        <f t="shared" si="341"/>
        <v>FACTURA</v>
      </c>
      <c r="P4358" t="str">
        <f t="shared" si="342"/>
        <v>2025</v>
      </c>
      <c r="Q4358" t="str">
        <f t="shared" si="343"/>
        <v>03</v>
      </c>
      <c r="R4358" t="str">
        <f>+IFERROR(VLOOKUP(I4358, Listado!A:B, 2, FALSE()), "COMERCIALIZADORA INTERNACIONAL CARIBBEAN EXOTICS S A")</f>
        <v>LONDOÑO ECHEVERRI ALEJANDRA</v>
      </c>
      <c r="S4358" s="25">
        <f>+VLOOKUP(E4358, TC!A:D, 2, FALSE())</f>
        <v>4131.42</v>
      </c>
      <c r="T4358" t="str">
        <f t="shared" si="344"/>
        <v>COP</v>
      </c>
    </row>
    <row r="4359" spans="1:20" ht="18.75" hidden="1" customHeight="1" x14ac:dyDescent="0.25">
      <c r="A4359" t="s">
        <v>2406</v>
      </c>
      <c r="B4359" t="s">
        <v>5</v>
      </c>
      <c r="C4359" t="s">
        <v>1913</v>
      </c>
      <c r="D4359" s="24">
        <v>11406</v>
      </c>
      <c r="E4359" t="s">
        <v>1679</v>
      </c>
      <c r="F4359" t="s">
        <v>99</v>
      </c>
      <c r="G4359" t="s">
        <v>113</v>
      </c>
      <c r="I4359" t="s">
        <v>1843</v>
      </c>
      <c r="J4359" t="s">
        <v>1915</v>
      </c>
      <c r="K4359" t="s">
        <v>2022</v>
      </c>
      <c r="L4359" s="24">
        <v>32770</v>
      </c>
      <c r="M4359" s="25">
        <f>+VLOOKUP(E4359, TC!A:D, 4, FALSE())</f>
        <v>1.0797999961272395</v>
      </c>
      <c r="N4359" s="24">
        <f t="shared" si="340"/>
        <v>32770</v>
      </c>
      <c r="O4359" t="str">
        <f t="shared" si="341"/>
        <v>FACTURA</v>
      </c>
      <c r="P4359" t="str">
        <f t="shared" si="342"/>
        <v>2025</v>
      </c>
      <c r="Q4359" t="str">
        <f t="shared" si="343"/>
        <v>03</v>
      </c>
      <c r="R4359" t="str">
        <f>+IFERROR(VLOOKUP(I4359, Listado!A:B, 2, FALSE()), "COMERCIALIZADORA INTERNACIONAL CARIBBEAN EXOTICS S A")</f>
        <v>LONDOÑO ECHEVERRI ALEJANDRA</v>
      </c>
      <c r="S4359" s="25">
        <f>+VLOOKUP(E4359, TC!A:D, 2, FALSE())</f>
        <v>4131.42</v>
      </c>
      <c r="T4359" t="str">
        <f t="shared" si="344"/>
        <v>COP</v>
      </c>
    </row>
    <row r="4360" spans="1:20" ht="18.75" hidden="1" customHeight="1" x14ac:dyDescent="0.25">
      <c r="A4360" t="s">
        <v>2406</v>
      </c>
      <c r="B4360" t="s">
        <v>5</v>
      </c>
      <c r="C4360" t="s">
        <v>1913</v>
      </c>
      <c r="D4360" s="24">
        <v>11407</v>
      </c>
      <c r="E4360" t="s">
        <v>1679</v>
      </c>
      <c r="F4360" t="s">
        <v>99</v>
      </c>
      <c r="G4360" t="s">
        <v>1914</v>
      </c>
      <c r="I4360" t="s">
        <v>1845</v>
      </c>
      <c r="J4360" t="s">
        <v>1915</v>
      </c>
      <c r="K4360" t="s">
        <v>2021</v>
      </c>
      <c r="L4360" s="24">
        <v>319200</v>
      </c>
      <c r="M4360" s="25">
        <f>+VLOOKUP(E4360, TC!A:D, 4, FALSE())</f>
        <v>1.0797999961272395</v>
      </c>
      <c r="N4360" s="24">
        <f t="shared" si="340"/>
        <v>319200</v>
      </c>
      <c r="O4360" t="str">
        <f t="shared" si="341"/>
        <v>FACTURA</v>
      </c>
      <c r="P4360" t="str">
        <f t="shared" si="342"/>
        <v>2025</v>
      </c>
      <c r="Q4360" t="str">
        <f t="shared" si="343"/>
        <v>03</v>
      </c>
      <c r="R4360" t="str">
        <f>+IFERROR(VLOOKUP(I4360, Listado!A:B, 2, FALSE()), "COMERCIALIZADORA INTERNACIONAL CARIBBEAN EXOTICS S A")</f>
        <v>LONDOÑO ECHEVERRI ALEJANDRA</v>
      </c>
      <c r="S4360" s="25">
        <f>+VLOOKUP(E4360, TC!A:D, 2, FALSE())</f>
        <v>4131.42</v>
      </c>
      <c r="T4360" t="str">
        <f t="shared" si="344"/>
        <v>COP</v>
      </c>
    </row>
    <row r="4361" spans="1:20" ht="18.75" hidden="1" customHeight="1" x14ac:dyDescent="0.25">
      <c r="A4361" t="s">
        <v>2406</v>
      </c>
      <c r="B4361" t="s">
        <v>5</v>
      </c>
      <c r="C4361" t="s">
        <v>1913</v>
      </c>
      <c r="D4361" s="24">
        <v>11407</v>
      </c>
      <c r="E4361" t="s">
        <v>1679</v>
      </c>
      <c r="F4361" t="s">
        <v>99</v>
      </c>
      <c r="G4361" t="s">
        <v>1914</v>
      </c>
      <c r="I4361" t="s">
        <v>1845</v>
      </c>
      <c r="J4361" t="s">
        <v>1915</v>
      </c>
      <c r="K4361" t="s">
        <v>2021</v>
      </c>
      <c r="L4361" s="24">
        <v>271320</v>
      </c>
      <c r="M4361" s="25">
        <f>+VLOOKUP(E4361, TC!A:D, 4, FALSE())</f>
        <v>1.0797999961272395</v>
      </c>
      <c r="N4361" s="24">
        <f t="shared" si="340"/>
        <v>271320</v>
      </c>
      <c r="O4361" t="str">
        <f t="shared" si="341"/>
        <v>FACTURA</v>
      </c>
      <c r="P4361" t="str">
        <f t="shared" si="342"/>
        <v>2025</v>
      </c>
      <c r="Q4361" t="str">
        <f t="shared" si="343"/>
        <v>03</v>
      </c>
      <c r="R4361" t="str">
        <f>+IFERROR(VLOOKUP(I4361, Listado!A:B, 2, FALSE()), "COMERCIALIZADORA INTERNACIONAL CARIBBEAN EXOTICS S A")</f>
        <v>LONDOÑO ECHEVERRI ALEJANDRA</v>
      </c>
      <c r="S4361" s="25">
        <f>+VLOOKUP(E4361, TC!A:D, 2, FALSE())</f>
        <v>4131.42</v>
      </c>
      <c r="T4361" t="str">
        <f t="shared" si="344"/>
        <v>COP</v>
      </c>
    </row>
    <row r="4362" spans="1:20" ht="18.75" hidden="1" customHeight="1" x14ac:dyDescent="0.25">
      <c r="A4362" t="s">
        <v>2406</v>
      </c>
      <c r="B4362" t="s">
        <v>5</v>
      </c>
      <c r="C4362" t="s">
        <v>1913</v>
      </c>
      <c r="D4362" s="24">
        <v>11407</v>
      </c>
      <c r="E4362" t="s">
        <v>1679</v>
      </c>
      <c r="F4362" t="s">
        <v>99</v>
      </c>
      <c r="G4362" t="s">
        <v>1914</v>
      </c>
      <c r="I4362" t="s">
        <v>1845</v>
      </c>
      <c r="J4362" t="s">
        <v>1915</v>
      </c>
      <c r="K4362" t="s">
        <v>2021</v>
      </c>
      <c r="L4362" s="24">
        <v>229950</v>
      </c>
      <c r="M4362" s="25">
        <f>+VLOOKUP(E4362, TC!A:D, 4, FALSE())</f>
        <v>1.0797999961272395</v>
      </c>
      <c r="N4362" s="24">
        <f t="shared" si="340"/>
        <v>229950</v>
      </c>
      <c r="O4362" t="str">
        <f t="shared" si="341"/>
        <v>FACTURA</v>
      </c>
      <c r="P4362" t="str">
        <f t="shared" si="342"/>
        <v>2025</v>
      </c>
      <c r="Q4362" t="str">
        <f t="shared" si="343"/>
        <v>03</v>
      </c>
      <c r="R4362" t="str">
        <f>+IFERROR(VLOOKUP(I4362, Listado!A:B, 2, FALSE()), "COMERCIALIZADORA INTERNACIONAL CARIBBEAN EXOTICS S A")</f>
        <v>LONDOÑO ECHEVERRI ALEJANDRA</v>
      </c>
      <c r="S4362" s="25">
        <f>+VLOOKUP(E4362, TC!A:D, 2, FALSE())</f>
        <v>4131.42</v>
      </c>
      <c r="T4362" t="str">
        <f t="shared" si="344"/>
        <v>COP</v>
      </c>
    </row>
    <row r="4363" spans="1:20" ht="18.75" hidden="1" customHeight="1" x14ac:dyDescent="0.25">
      <c r="A4363" t="s">
        <v>2406</v>
      </c>
      <c r="B4363" t="s">
        <v>5</v>
      </c>
      <c r="C4363" t="s">
        <v>1913</v>
      </c>
      <c r="D4363" s="24">
        <v>11407</v>
      </c>
      <c r="E4363" t="s">
        <v>1679</v>
      </c>
      <c r="F4363" t="s">
        <v>99</v>
      </c>
      <c r="G4363" t="s">
        <v>1914</v>
      </c>
      <c r="I4363" t="s">
        <v>1845</v>
      </c>
      <c r="J4363" t="s">
        <v>1915</v>
      </c>
      <c r="K4363" t="s">
        <v>2021</v>
      </c>
      <c r="L4363" s="24">
        <v>99960</v>
      </c>
      <c r="M4363" s="25">
        <f>+VLOOKUP(E4363, TC!A:D, 4, FALSE())</f>
        <v>1.0797999961272395</v>
      </c>
      <c r="N4363" s="24">
        <f t="shared" si="340"/>
        <v>99960</v>
      </c>
      <c r="O4363" t="str">
        <f t="shared" si="341"/>
        <v>FACTURA</v>
      </c>
      <c r="P4363" t="str">
        <f t="shared" si="342"/>
        <v>2025</v>
      </c>
      <c r="Q4363" t="str">
        <f t="shared" si="343"/>
        <v>03</v>
      </c>
      <c r="R4363" t="str">
        <f>+IFERROR(VLOOKUP(I4363, Listado!A:B, 2, FALSE()), "COMERCIALIZADORA INTERNACIONAL CARIBBEAN EXOTICS S A")</f>
        <v>LONDOÑO ECHEVERRI ALEJANDRA</v>
      </c>
      <c r="S4363" s="25">
        <f>+VLOOKUP(E4363, TC!A:D, 2, FALSE())</f>
        <v>4131.42</v>
      </c>
      <c r="T4363" t="str">
        <f t="shared" si="344"/>
        <v>COP</v>
      </c>
    </row>
    <row r="4364" spans="1:20" ht="18.75" hidden="1" customHeight="1" x14ac:dyDescent="0.25">
      <c r="A4364" t="s">
        <v>2406</v>
      </c>
      <c r="B4364" t="s">
        <v>5</v>
      </c>
      <c r="C4364" t="s">
        <v>1913</v>
      </c>
      <c r="D4364" s="24">
        <v>11407</v>
      </c>
      <c r="E4364" t="s">
        <v>1679</v>
      </c>
      <c r="F4364" t="s">
        <v>99</v>
      </c>
      <c r="G4364" t="s">
        <v>1914</v>
      </c>
      <c r="I4364" t="s">
        <v>1845</v>
      </c>
      <c r="J4364" t="s">
        <v>1915</v>
      </c>
      <c r="K4364" t="s">
        <v>2021</v>
      </c>
      <c r="L4364" s="24">
        <v>187110</v>
      </c>
      <c r="M4364" s="25">
        <f>+VLOOKUP(E4364, TC!A:D, 4, FALSE())</f>
        <v>1.0797999961272395</v>
      </c>
      <c r="N4364" s="24">
        <f t="shared" si="340"/>
        <v>187110</v>
      </c>
      <c r="O4364" t="str">
        <f t="shared" si="341"/>
        <v>FACTURA</v>
      </c>
      <c r="P4364" t="str">
        <f t="shared" si="342"/>
        <v>2025</v>
      </c>
      <c r="Q4364" t="str">
        <f t="shared" si="343"/>
        <v>03</v>
      </c>
      <c r="R4364" t="str">
        <f>+IFERROR(VLOOKUP(I4364, Listado!A:B, 2, FALSE()), "COMERCIALIZADORA INTERNACIONAL CARIBBEAN EXOTICS S A")</f>
        <v>LONDOÑO ECHEVERRI ALEJANDRA</v>
      </c>
      <c r="S4364" s="25">
        <f>+VLOOKUP(E4364, TC!A:D, 2, FALSE())</f>
        <v>4131.42</v>
      </c>
      <c r="T4364" t="str">
        <f t="shared" si="344"/>
        <v>COP</v>
      </c>
    </row>
    <row r="4365" spans="1:20" ht="18.75" hidden="1" customHeight="1" x14ac:dyDescent="0.25">
      <c r="A4365" t="s">
        <v>2406</v>
      </c>
      <c r="B4365" t="s">
        <v>5</v>
      </c>
      <c r="C4365" t="s">
        <v>1913</v>
      </c>
      <c r="D4365" s="24">
        <v>11407</v>
      </c>
      <c r="E4365" t="s">
        <v>1679</v>
      </c>
      <c r="F4365" t="s">
        <v>99</v>
      </c>
      <c r="G4365" t="s">
        <v>1914</v>
      </c>
      <c r="I4365" t="s">
        <v>1845</v>
      </c>
      <c r="J4365" t="s">
        <v>1915</v>
      </c>
      <c r="K4365" t="s">
        <v>2021</v>
      </c>
      <c r="L4365" s="24">
        <v>42000</v>
      </c>
      <c r="M4365" s="25">
        <f>+VLOOKUP(E4365, TC!A:D, 4, FALSE())</f>
        <v>1.0797999961272395</v>
      </c>
      <c r="N4365" s="24">
        <f t="shared" si="340"/>
        <v>42000</v>
      </c>
      <c r="O4365" t="str">
        <f t="shared" si="341"/>
        <v>FACTURA</v>
      </c>
      <c r="P4365" t="str">
        <f t="shared" si="342"/>
        <v>2025</v>
      </c>
      <c r="Q4365" t="str">
        <f t="shared" si="343"/>
        <v>03</v>
      </c>
      <c r="R4365" t="str">
        <f>+IFERROR(VLOOKUP(I4365, Listado!A:B, 2, FALSE()), "COMERCIALIZADORA INTERNACIONAL CARIBBEAN EXOTICS S A")</f>
        <v>LONDOÑO ECHEVERRI ALEJANDRA</v>
      </c>
      <c r="S4365" s="25">
        <f>+VLOOKUP(E4365, TC!A:D, 2, FALSE())</f>
        <v>4131.42</v>
      </c>
      <c r="T4365" t="str">
        <f t="shared" si="344"/>
        <v>COP</v>
      </c>
    </row>
    <row r="4366" spans="1:20" ht="18.75" hidden="1" customHeight="1" x14ac:dyDescent="0.25">
      <c r="A4366" t="s">
        <v>2406</v>
      </c>
      <c r="B4366" t="s">
        <v>5</v>
      </c>
      <c r="C4366" t="s">
        <v>1913</v>
      </c>
      <c r="D4366" s="24">
        <v>11407</v>
      </c>
      <c r="E4366" t="s">
        <v>1679</v>
      </c>
      <c r="F4366" t="s">
        <v>99</v>
      </c>
      <c r="G4366" t="s">
        <v>1914</v>
      </c>
      <c r="I4366" t="s">
        <v>1845</v>
      </c>
      <c r="J4366" t="s">
        <v>1915</v>
      </c>
      <c r="K4366" t="s">
        <v>2021</v>
      </c>
      <c r="L4366" s="24">
        <v>53130</v>
      </c>
      <c r="M4366" s="25">
        <f>+VLOOKUP(E4366, TC!A:D, 4, FALSE())</f>
        <v>1.0797999961272395</v>
      </c>
      <c r="N4366" s="24">
        <f t="shared" si="340"/>
        <v>53130</v>
      </c>
      <c r="O4366" t="str">
        <f t="shared" si="341"/>
        <v>FACTURA</v>
      </c>
      <c r="P4366" t="str">
        <f t="shared" si="342"/>
        <v>2025</v>
      </c>
      <c r="Q4366" t="str">
        <f t="shared" si="343"/>
        <v>03</v>
      </c>
      <c r="R4366" t="str">
        <f>+IFERROR(VLOOKUP(I4366, Listado!A:B, 2, FALSE()), "COMERCIALIZADORA INTERNACIONAL CARIBBEAN EXOTICS S A")</f>
        <v>LONDOÑO ECHEVERRI ALEJANDRA</v>
      </c>
      <c r="S4366" s="25">
        <f>+VLOOKUP(E4366, TC!A:D, 2, FALSE())</f>
        <v>4131.42</v>
      </c>
      <c r="T4366" t="str">
        <f t="shared" si="344"/>
        <v>COP</v>
      </c>
    </row>
    <row r="4367" spans="1:20" ht="18.75" hidden="1" customHeight="1" x14ac:dyDescent="0.25">
      <c r="A4367" t="s">
        <v>2406</v>
      </c>
      <c r="B4367" t="s">
        <v>5</v>
      </c>
      <c r="C4367" t="s">
        <v>1913</v>
      </c>
      <c r="D4367" s="24">
        <v>11407</v>
      </c>
      <c r="E4367" t="s">
        <v>1679</v>
      </c>
      <c r="F4367" t="s">
        <v>99</v>
      </c>
      <c r="G4367" t="s">
        <v>1914</v>
      </c>
      <c r="I4367" t="s">
        <v>1845</v>
      </c>
      <c r="J4367" t="s">
        <v>1915</v>
      </c>
      <c r="K4367" t="s">
        <v>2021</v>
      </c>
      <c r="L4367" s="24">
        <v>2520</v>
      </c>
      <c r="M4367" s="25">
        <f>+VLOOKUP(E4367, TC!A:D, 4, FALSE())</f>
        <v>1.0797999961272395</v>
      </c>
      <c r="N4367" s="24">
        <f t="shared" si="340"/>
        <v>2520</v>
      </c>
      <c r="O4367" t="str">
        <f t="shared" si="341"/>
        <v>FACTURA</v>
      </c>
      <c r="P4367" t="str">
        <f t="shared" si="342"/>
        <v>2025</v>
      </c>
      <c r="Q4367" t="str">
        <f t="shared" si="343"/>
        <v>03</v>
      </c>
      <c r="R4367" t="str">
        <f>+IFERROR(VLOOKUP(I4367, Listado!A:B, 2, FALSE()), "COMERCIALIZADORA INTERNACIONAL CARIBBEAN EXOTICS S A")</f>
        <v>LONDOÑO ECHEVERRI ALEJANDRA</v>
      </c>
      <c r="S4367" s="25">
        <f>+VLOOKUP(E4367, TC!A:D, 2, FALSE())</f>
        <v>4131.42</v>
      </c>
      <c r="T4367" t="str">
        <f t="shared" si="344"/>
        <v>COP</v>
      </c>
    </row>
    <row r="4368" spans="1:20" ht="18.75" hidden="1" customHeight="1" x14ac:dyDescent="0.25">
      <c r="A4368" t="s">
        <v>2406</v>
      </c>
      <c r="B4368" t="s">
        <v>5</v>
      </c>
      <c r="C4368" t="s">
        <v>1913</v>
      </c>
      <c r="D4368" s="24">
        <v>11407</v>
      </c>
      <c r="E4368" t="s">
        <v>1679</v>
      </c>
      <c r="F4368" t="s">
        <v>99</v>
      </c>
      <c r="G4368" t="s">
        <v>1914</v>
      </c>
      <c r="I4368" t="s">
        <v>1845</v>
      </c>
      <c r="J4368" t="s">
        <v>1915</v>
      </c>
      <c r="K4368" t="s">
        <v>2021</v>
      </c>
      <c r="L4368" s="24">
        <v>31710</v>
      </c>
      <c r="M4368" s="25">
        <f>+VLOOKUP(E4368, TC!A:D, 4, FALSE())</f>
        <v>1.0797999961272395</v>
      </c>
      <c r="N4368" s="24">
        <f t="shared" si="340"/>
        <v>31710</v>
      </c>
      <c r="O4368" t="str">
        <f t="shared" si="341"/>
        <v>FACTURA</v>
      </c>
      <c r="P4368" t="str">
        <f t="shared" si="342"/>
        <v>2025</v>
      </c>
      <c r="Q4368" t="str">
        <f t="shared" si="343"/>
        <v>03</v>
      </c>
      <c r="R4368" t="str">
        <f>+IFERROR(VLOOKUP(I4368, Listado!A:B, 2, FALSE()), "COMERCIALIZADORA INTERNACIONAL CARIBBEAN EXOTICS S A")</f>
        <v>LONDOÑO ECHEVERRI ALEJANDRA</v>
      </c>
      <c r="S4368" s="25">
        <f>+VLOOKUP(E4368, TC!A:D, 2, FALSE())</f>
        <v>4131.42</v>
      </c>
      <c r="T4368" t="str">
        <f t="shared" si="344"/>
        <v>COP</v>
      </c>
    </row>
    <row r="4369" spans="1:20" ht="18.75" hidden="1" customHeight="1" x14ac:dyDescent="0.25">
      <c r="A4369" t="s">
        <v>2406</v>
      </c>
      <c r="B4369" t="s">
        <v>5</v>
      </c>
      <c r="C4369" t="s">
        <v>1913</v>
      </c>
      <c r="D4369" s="24">
        <v>11407</v>
      </c>
      <c r="E4369" t="s">
        <v>1679</v>
      </c>
      <c r="F4369" t="s">
        <v>99</v>
      </c>
      <c r="G4369" t="s">
        <v>1914</v>
      </c>
      <c r="I4369" t="s">
        <v>1845</v>
      </c>
      <c r="J4369" t="s">
        <v>1915</v>
      </c>
      <c r="K4369" t="s">
        <v>2021</v>
      </c>
      <c r="L4369" s="24">
        <v>14700</v>
      </c>
      <c r="M4369" s="25">
        <f>+VLOOKUP(E4369, TC!A:D, 4, FALSE())</f>
        <v>1.0797999961272395</v>
      </c>
      <c r="N4369" s="24">
        <f t="shared" si="340"/>
        <v>14700</v>
      </c>
      <c r="O4369" t="str">
        <f t="shared" si="341"/>
        <v>FACTURA</v>
      </c>
      <c r="P4369" t="str">
        <f t="shared" si="342"/>
        <v>2025</v>
      </c>
      <c r="Q4369" t="str">
        <f t="shared" si="343"/>
        <v>03</v>
      </c>
      <c r="R4369" t="str">
        <f>+IFERROR(VLOOKUP(I4369, Listado!A:B, 2, FALSE()), "COMERCIALIZADORA INTERNACIONAL CARIBBEAN EXOTICS S A")</f>
        <v>LONDOÑO ECHEVERRI ALEJANDRA</v>
      </c>
      <c r="S4369" s="25">
        <f>+VLOOKUP(E4369, TC!A:D, 2, FALSE())</f>
        <v>4131.42</v>
      </c>
      <c r="T4369" t="str">
        <f t="shared" si="344"/>
        <v>COP</v>
      </c>
    </row>
    <row r="4370" spans="1:20" ht="18.75" hidden="1" customHeight="1" x14ac:dyDescent="0.25">
      <c r="A4370" t="s">
        <v>2406</v>
      </c>
      <c r="B4370" t="s">
        <v>5</v>
      </c>
      <c r="C4370" t="s">
        <v>1913</v>
      </c>
      <c r="D4370" s="24">
        <v>11407</v>
      </c>
      <c r="E4370" t="s">
        <v>1679</v>
      </c>
      <c r="F4370" t="s">
        <v>99</v>
      </c>
      <c r="G4370" t="s">
        <v>1914</v>
      </c>
      <c r="I4370" t="s">
        <v>1845</v>
      </c>
      <c r="J4370" t="s">
        <v>1915</v>
      </c>
      <c r="K4370" t="s">
        <v>2021</v>
      </c>
      <c r="L4370" s="24">
        <v>13230</v>
      </c>
      <c r="M4370" s="25">
        <f>+VLOOKUP(E4370, TC!A:D, 4, FALSE())</f>
        <v>1.0797999961272395</v>
      </c>
      <c r="N4370" s="24">
        <f t="shared" si="340"/>
        <v>13230</v>
      </c>
      <c r="O4370" t="str">
        <f t="shared" si="341"/>
        <v>FACTURA</v>
      </c>
      <c r="P4370" t="str">
        <f t="shared" si="342"/>
        <v>2025</v>
      </c>
      <c r="Q4370" t="str">
        <f t="shared" si="343"/>
        <v>03</v>
      </c>
      <c r="R4370" t="str">
        <f>+IFERROR(VLOOKUP(I4370, Listado!A:B, 2, FALSE()), "COMERCIALIZADORA INTERNACIONAL CARIBBEAN EXOTICS S A")</f>
        <v>LONDOÑO ECHEVERRI ALEJANDRA</v>
      </c>
      <c r="S4370" s="25">
        <f>+VLOOKUP(E4370, TC!A:D, 2, FALSE())</f>
        <v>4131.42</v>
      </c>
      <c r="T4370" t="str">
        <f t="shared" si="344"/>
        <v>COP</v>
      </c>
    </row>
    <row r="4371" spans="1:20" ht="18.75" hidden="1" customHeight="1" x14ac:dyDescent="0.25">
      <c r="A4371" t="s">
        <v>2406</v>
      </c>
      <c r="B4371" t="s">
        <v>5</v>
      </c>
      <c r="C4371" t="s">
        <v>1913</v>
      </c>
      <c r="D4371" s="24">
        <v>11407</v>
      </c>
      <c r="E4371" t="s">
        <v>1679</v>
      </c>
      <c r="F4371" t="s">
        <v>99</v>
      </c>
      <c r="G4371" t="s">
        <v>1914</v>
      </c>
      <c r="I4371" t="s">
        <v>1845</v>
      </c>
      <c r="J4371" t="s">
        <v>1915</v>
      </c>
      <c r="K4371" t="s">
        <v>2021</v>
      </c>
      <c r="L4371" s="24">
        <v>7770</v>
      </c>
      <c r="M4371" s="25">
        <f>+VLOOKUP(E4371, TC!A:D, 4, FALSE())</f>
        <v>1.0797999961272395</v>
      </c>
      <c r="N4371" s="24">
        <f t="shared" si="340"/>
        <v>7770</v>
      </c>
      <c r="O4371" t="str">
        <f t="shared" si="341"/>
        <v>FACTURA</v>
      </c>
      <c r="P4371" t="str">
        <f t="shared" si="342"/>
        <v>2025</v>
      </c>
      <c r="Q4371" t="str">
        <f t="shared" si="343"/>
        <v>03</v>
      </c>
      <c r="R4371" t="str">
        <f>+IFERROR(VLOOKUP(I4371, Listado!A:B, 2, FALSE()), "COMERCIALIZADORA INTERNACIONAL CARIBBEAN EXOTICS S A")</f>
        <v>LONDOÑO ECHEVERRI ALEJANDRA</v>
      </c>
      <c r="S4371" s="25">
        <f>+VLOOKUP(E4371, TC!A:D, 2, FALSE())</f>
        <v>4131.42</v>
      </c>
      <c r="T4371" t="str">
        <f t="shared" si="344"/>
        <v>COP</v>
      </c>
    </row>
    <row r="4372" spans="1:20" ht="18.75" hidden="1" customHeight="1" x14ac:dyDescent="0.25">
      <c r="A4372" t="s">
        <v>2406</v>
      </c>
      <c r="B4372" t="s">
        <v>5</v>
      </c>
      <c r="C4372" t="s">
        <v>1913</v>
      </c>
      <c r="D4372" s="24">
        <v>11408</v>
      </c>
      <c r="E4372" t="s">
        <v>1679</v>
      </c>
      <c r="F4372" t="s">
        <v>99</v>
      </c>
      <c r="G4372" t="s">
        <v>113</v>
      </c>
      <c r="I4372" t="s">
        <v>1844</v>
      </c>
      <c r="J4372" t="s">
        <v>1915</v>
      </c>
      <c r="K4372" t="s">
        <v>2021</v>
      </c>
      <c r="L4372" s="24">
        <v>140000</v>
      </c>
      <c r="M4372" s="25">
        <f>+VLOOKUP(E4372, TC!A:D, 4, FALSE())</f>
        <v>1.0797999961272395</v>
      </c>
      <c r="N4372" s="24">
        <f t="shared" si="340"/>
        <v>140000</v>
      </c>
      <c r="O4372" t="str">
        <f t="shared" si="341"/>
        <v>FACTURA</v>
      </c>
      <c r="P4372" t="str">
        <f t="shared" si="342"/>
        <v>2025</v>
      </c>
      <c r="Q4372" t="str">
        <f t="shared" si="343"/>
        <v>03</v>
      </c>
      <c r="R4372" t="str">
        <f>+IFERROR(VLOOKUP(I4372, Listado!A:B, 2, FALSE()), "COMERCIALIZADORA INTERNACIONAL CARIBBEAN EXOTICS S A")</f>
        <v>LONDOÑO ECHEVERRI ALEJANDRA</v>
      </c>
      <c r="S4372" s="25">
        <f>+VLOOKUP(E4372, TC!A:D, 2, FALSE())</f>
        <v>4131.42</v>
      </c>
      <c r="T4372" t="str">
        <f t="shared" si="344"/>
        <v>COP</v>
      </c>
    </row>
    <row r="4373" spans="1:20" ht="18.75" hidden="1" customHeight="1" x14ac:dyDescent="0.25">
      <c r="A4373" t="s">
        <v>2406</v>
      </c>
      <c r="B4373" t="s">
        <v>5</v>
      </c>
      <c r="C4373" t="s">
        <v>1913</v>
      </c>
      <c r="D4373" s="24">
        <v>11408</v>
      </c>
      <c r="E4373" t="s">
        <v>1679</v>
      </c>
      <c r="F4373" t="s">
        <v>99</v>
      </c>
      <c r="G4373" t="s">
        <v>113</v>
      </c>
      <c r="I4373" t="s">
        <v>1844</v>
      </c>
      <c r="J4373" t="s">
        <v>1915</v>
      </c>
      <c r="K4373" t="s">
        <v>2021</v>
      </c>
      <c r="L4373" s="24">
        <v>40950</v>
      </c>
      <c r="M4373" s="25">
        <f>+VLOOKUP(E4373, TC!A:D, 4, FALSE())</f>
        <v>1.0797999961272395</v>
      </c>
      <c r="N4373" s="24">
        <f t="shared" si="340"/>
        <v>40950</v>
      </c>
      <c r="O4373" t="str">
        <f t="shared" si="341"/>
        <v>FACTURA</v>
      </c>
      <c r="P4373" t="str">
        <f t="shared" si="342"/>
        <v>2025</v>
      </c>
      <c r="Q4373" t="str">
        <f t="shared" si="343"/>
        <v>03</v>
      </c>
      <c r="R4373" t="str">
        <f>+IFERROR(VLOOKUP(I4373, Listado!A:B, 2, FALSE()), "COMERCIALIZADORA INTERNACIONAL CARIBBEAN EXOTICS S A")</f>
        <v>LONDOÑO ECHEVERRI ALEJANDRA</v>
      </c>
      <c r="S4373" s="25">
        <f>+VLOOKUP(E4373, TC!A:D, 2, FALSE())</f>
        <v>4131.42</v>
      </c>
      <c r="T4373" t="str">
        <f t="shared" si="344"/>
        <v>COP</v>
      </c>
    </row>
    <row r="4374" spans="1:20" ht="18.75" hidden="1" customHeight="1" x14ac:dyDescent="0.25">
      <c r="A4374" t="s">
        <v>2406</v>
      </c>
      <c r="B4374" t="s">
        <v>5</v>
      </c>
      <c r="C4374" t="s">
        <v>1913</v>
      </c>
      <c r="D4374" s="24">
        <v>11408</v>
      </c>
      <c r="E4374" t="s">
        <v>1679</v>
      </c>
      <c r="F4374" t="s">
        <v>99</v>
      </c>
      <c r="G4374" t="s">
        <v>113</v>
      </c>
      <c r="I4374" t="s">
        <v>1844</v>
      </c>
      <c r="J4374" t="s">
        <v>1915</v>
      </c>
      <c r="K4374" t="s">
        <v>2021</v>
      </c>
      <c r="L4374" s="24">
        <v>10850</v>
      </c>
      <c r="M4374" s="25">
        <f>+VLOOKUP(E4374, TC!A:D, 4, FALSE())</f>
        <v>1.0797999961272395</v>
      </c>
      <c r="N4374" s="24">
        <f t="shared" si="340"/>
        <v>10850</v>
      </c>
      <c r="O4374" t="str">
        <f t="shared" si="341"/>
        <v>FACTURA</v>
      </c>
      <c r="P4374" t="str">
        <f t="shared" si="342"/>
        <v>2025</v>
      </c>
      <c r="Q4374" t="str">
        <f t="shared" si="343"/>
        <v>03</v>
      </c>
      <c r="R4374" t="str">
        <f>+IFERROR(VLOOKUP(I4374, Listado!A:B, 2, FALSE()), "COMERCIALIZADORA INTERNACIONAL CARIBBEAN EXOTICS S A")</f>
        <v>LONDOÑO ECHEVERRI ALEJANDRA</v>
      </c>
      <c r="S4374" s="25">
        <f>+VLOOKUP(E4374, TC!A:D, 2, FALSE())</f>
        <v>4131.42</v>
      </c>
      <c r="T4374" t="str">
        <f t="shared" si="344"/>
        <v>COP</v>
      </c>
    </row>
    <row r="4375" spans="1:20" ht="18.75" hidden="1" customHeight="1" x14ac:dyDescent="0.25">
      <c r="A4375" t="s">
        <v>2406</v>
      </c>
      <c r="B4375" t="s">
        <v>5</v>
      </c>
      <c r="C4375" t="s">
        <v>1913</v>
      </c>
      <c r="D4375" s="24">
        <v>11408</v>
      </c>
      <c r="E4375" t="s">
        <v>1679</v>
      </c>
      <c r="F4375" t="s">
        <v>99</v>
      </c>
      <c r="G4375" t="s">
        <v>113</v>
      </c>
      <c r="I4375" t="s">
        <v>1844</v>
      </c>
      <c r="J4375" t="s">
        <v>1915</v>
      </c>
      <c r="K4375" t="s">
        <v>2021</v>
      </c>
      <c r="L4375" s="24">
        <v>6650</v>
      </c>
      <c r="M4375" s="25">
        <f>+VLOOKUP(E4375, TC!A:D, 4, FALSE())</f>
        <v>1.0797999961272395</v>
      </c>
      <c r="N4375" s="24">
        <f t="shared" si="340"/>
        <v>6650</v>
      </c>
      <c r="O4375" t="str">
        <f t="shared" si="341"/>
        <v>FACTURA</v>
      </c>
      <c r="P4375" t="str">
        <f t="shared" si="342"/>
        <v>2025</v>
      </c>
      <c r="Q4375" t="str">
        <f t="shared" si="343"/>
        <v>03</v>
      </c>
      <c r="R4375" t="str">
        <f>+IFERROR(VLOOKUP(I4375, Listado!A:B, 2, FALSE()), "COMERCIALIZADORA INTERNACIONAL CARIBBEAN EXOTICS S A")</f>
        <v>LONDOÑO ECHEVERRI ALEJANDRA</v>
      </c>
      <c r="S4375" s="25">
        <f>+VLOOKUP(E4375, TC!A:D, 2, FALSE())</f>
        <v>4131.42</v>
      </c>
      <c r="T4375" t="str">
        <f t="shared" si="344"/>
        <v>COP</v>
      </c>
    </row>
    <row r="4376" spans="1:20" ht="18.75" hidden="1" customHeight="1" x14ac:dyDescent="0.25">
      <c r="A4376" t="s">
        <v>2406</v>
      </c>
      <c r="B4376" t="s">
        <v>5</v>
      </c>
      <c r="C4376" t="s">
        <v>1913</v>
      </c>
      <c r="D4376" s="24">
        <v>11408</v>
      </c>
      <c r="E4376" t="s">
        <v>1679</v>
      </c>
      <c r="F4376" t="s">
        <v>99</v>
      </c>
      <c r="G4376" t="s">
        <v>113</v>
      </c>
      <c r="I4376" t="s">
        <v>1844</v>
      </c>
      <c r="J4376" t="s">
        <v>1915</v>
      </c>
      <c r="K4376" t="s">
        <v>2021</v>
      </c>
      <c r="L4376" s="24">
        <v>11550</v>
      </c>
      <c r="M4376" s="25">
        <f>+VLOOKUP(E4376, TC!A:D, 4, FALSE())</f>
        <v>1.0797999961272395</v>
      </c>
      <c r="N4376" s="24">
        <f t="shared" si="340"/>
        <v>11550</v>
      </c>
      <c r="O4376" t="str">
        <f t="shared" si="341"/>
        <v>FACTURA</v>
      </c>
      <c r="P4376" t="str">
        <f t="shared" si="342"/>
        <v>2025</v>
      </c>
      <c r="Q4376" t="str">
        <f t="shared" si="343"/>
        <v>03</v>
      </c>
      <c r="R4376" t="str">
        <f>+IFERROR(VLOOKUP(I4376, Listado!A:B, 2, FALSE()), "COMERCIALIZADORA INTERNACIONAL CARIBBEAN EXOTICS S A")</f>
        <v>LONDOÑO ECHEVERRI ALEJANDRA</v>
      </c>
      <c r="S4376" s="25">
        <f>+VLOOKUP(E4376, TC!A:D, 2, FALSE())</f>
        <v>4131.42</v>
      </c>
      <c r="T4376" t="str">
        <f t="shared" si="344"/>
        <v>COP</v>
      </c>
    </row>
    <row r="4377" spans="1:20" ht="18.75" hidden="1" customHeight="1" x14ac:dyDescent="0.25">
      <c r="A4377" t="s">
        <v>2406</v>
      </c>
      <c r="B4377" t="s">
        <v>5</v>
      </c>
      <c r="C4377" t="s">
        <v>1913</v>
      </c>
      <c r="D4377" s="24">
        <v>11409</v>
      </c>
      <c r="E4377" t="s">
        <v>1679</v>
      </c>
      <c r="F4377" t="s">
        <v>99</v>
      </c>
      <c r="G4377" t="s">
        <v>113</v>
      </c>
      <c r="I4377" t="s">
        <v>1846</v>
      </c>
      <c r="J4377" t="s">
        <v>1915</v>
      </c>
      <c r="K4377" t="s">
        <v>2021</v>
      </c>
      <c r="L4377" s="24">
        <v>180320</v>
      </c>
      <c r="M4377" s="25">
        <f>+VLOOKUP(E4377, TC!A:D, 4, FALSE())</f>
        <v>1.0797999961272395</v>
      </c>
      <c r="N4377" s="24">
        <f t="shared" si="340"/>
        <v>180320</v>
      </c>
      <c r="O4377" t="str">
        <f t="shared" si="341"/>
        <v>FACTURA</v>
      </c>
      <c r="P4377" t="str">
        <f t="shared" si="342"/>
        <v>2025</v>
      </c>
      <c r="Q4377" t="str">
        <f t="shared" si="343"/>
        <v>03</v>
      </c>
      <c r="R4377" t="str">
        <f>+IFERROR(VLOOKUP(I4377, Listado!A:B, 2, FALSE()), "COMERCIALIZADORA INTERNACIONAL CARIBBEAN EXOTICS S A")</f>
        <v>LONDOÑO ECHEVERRI ALEJANDRA</v>
      </c>
      <c r="S4377" s="25">
        <f>+VLOOKUP(E4377, TC!A:D, 2, FALSE())</f>
        <v>4131.42</v>
      </c>
      <c r="T4377" t="str">
        <f t="shared" si="344"/>
        <v>COP</v>
      </c>
    </row>
    <row r="4378" spans="1:20" ht="18.75" hidden="1" customHeight="1" x14ac:dyDescent="0.25">
      <c r="A4378" t="s">
        <v>2406</v>
      </c>
      <c r="B4378" t="s">
        <v>5</v>
      </c>
      <c r="C4378" t="s">
        <v>1913</v>
      </c>
      <c r="D4378" s="24">
        <v>11409</v>
      </c>
      <c r="E4378" t="s">
        <v>1679</v>
      </c>
      <c r="F4378" t="s">
        <v>99</v>
      </c>
      <c r="G4378" t="s">
        <v>113</v>
      </c>
      <c r="I4378" t="s">
        <v>1846</v>
      </c>
      <c r="J4378" t="s">
        <v>1915</v>
      </c>
      <c r="K4378" t="s">
        <v>2021</v>
      </c>
      <c r="L4378" s="24">
        <v>100280</v>
      </c>
      <c r="M4378" s="25">
        <f>+VLOOKUP(E4378, TC!A:D, 4, FALSE())</f>
        <v>1.0797999961272395</v>
      </c>
      <c r="N4378" s="24">
        <f t="shared" si="340"/>
        <v>100280</v>
      </c>
      <c r="O4378" t="str">
        <f t="shared" si="341"/>
        <v>FACTURA</v>
      </c>
      <c r="P4378" t="str">
        <f t="shared" si="342"/>
        <v>2025</v>
      </c>
      <c r="Q4378" t="str">
        <f t="shared" si="343"/>
        <v>03</v>
      </c>
      <c r="R4378" t="str">
        <f>+IFERROR(VLOOKUP(I4378, Listado!A:B, 2, FALSE()), "COMERCIALIZADORA INTERNACIONAL CARIBBEAN EXOTICS S A")</f>
        <v>LONDOÑO ECHEVERRI ALEJANDRA</v>
      </c>
      <c r="S4378" s="25">
        <f>+VLOOKUP(E4378, TC!A:D, 2, FALSE())</f>
        <v>4131.42</v>
      </c>
      <c r="T4378" t="str">
        <f t="shared" si="344"/>
        <v>COP</v>
      </c>
    </row>
    <row r="4379" spans="1:20" ht="18.75" hidden="1" customHeight="1" x14ac:dyDescent="0.25">
      <c r="A4379" t="s">
        <v>2406</v>
      </c>
      <c r="B4379" t="s">
        <v>5</v>
      </c>
      <c r="C4379" t="s">
        <v>1913</v>
      </c>
      <c r="D4379" s="24">
        <v>11409</v>
      </c>
      <c r="E4379" t="s">
        <v>1679</v>
      </c>
      <c r="F4379" t="s">
        <v>99</v>
      </c>
      <c r="G4379" t="s">
        <v>113</v>
      </c>
      <c r="I4379" t="s">
        <v>1846</v>
      </c>
      <c r="J4379" t="s">
        <v>1915</v>
      </c>
      <c r="K4379" t="s">
        <v>2021</v>
      </c>
      <c r="L4379" s="24">
        <v>11040</v>
      </c>
      <c r="M4379" s="25">
        <f>+VLOOKUP(E4379, TC!A:D, 4, FALSE())</f>
        <v>1.0797999961272395</v>
      </c>
      <c r="N4379" s="24">
        <f t="shared" si="340"/>
        <v>11040</v>
      </c>
      <c r="O4379" t="str">
        <f t="shared" si="341"/>
        <v>FACTURA</v>
      </c>
      <c r="P4379" t="str">
        <f t="shared" si="342"/>
        <v>2025</v>
      </c>
      <c r="Q4379" t="str">
        <f t="shared" si="343"/>
        <v>03</v>
      </c>
      <c r="R4379" t="str">
        <f>+IFERROR(VLOOKUP(I4379, Listado!A:B, 2, FALSE()), "COMERCIALIZADORA INTERNACIONAL CARIBBEAN EXOTICS S A")</f>
        <v>LONDOÑO ECHEVERRI ALEJANDRA</v>
      </c>
      <c r="S4379" s="25">
        <f>+VLOOKUP(E4379, TC!A:D, 2, FALSE())</f>
        <v>4131.42</v>
      </c>
      <c r="T4379" t="str">
        <f t="shared" si="344"/>
        <v>COP</v>
      </c>
    </row>
    <row r="4380" spans="1:20" ht="18.75" hidden="1" customHeight="1" x14ac:dyDescent="0.25">
      <c r="A4380" t="s">
        <v>2406</v>
      </c>
      <c r="B4380" t="s">
        <v>5</v>
      </c>
      <c r="C4380" t="s">
        <v>1913</v>
      </c>
      <c r="D4380" s="24">
        <v>11409</v>
      </c>
      <c r="E4380" t="s">
        <v>1679</v>
      </c>
      <c r="F4380" t="s">
        <v>99</v>
      </c>
      <c r="G4380" t="s">
        <v>113</v>
      </c>
      <c r="I4380" t="s">
        <v>1846</v>
      </c>
      <c r="J4380" t="s">
        <v>1915</v>
      </c>
      <c r="K4380" t="s">
        <v>2021</v>
      </c>
      <c r="L4380" s="24">
        <v>27830</v>
      </c>
      <c r="M4380" s="25">
        <f>+VLOOKUP(E4380, TC!A:D, 4, FALSE())</f>
        <v>1.0797999961272395</v>
      </c>
      <c r="N4380" s="24">
        <f t="shared" si="340"/>
        <v>27830</v>
      </c>
      <c r="O4380" t="str">
        <f t="shared" si="341"/>
        <v>FACTURA</v>
      </c>
      <c r="P4380" t="str">
        <f t="shared" si="342"/>
        <v>2025</v>
      </c>
      <c r="Q4380" t="str">
        <f t="shared" si="343"/>
        <v>03</v>
      </c>
      <c r="R4380" t="str">
        <f>+IFERROR(VLOOKUP(I4380, Listado!A:B, 2, FALSE()), "COMERCIALIZADORA INTERNACIONAL CARIBBEAN EXOTICS S A")</f>
        <v>LONDOÑO ECHEVERRI ALEJANDRA</v>
      </c>
      <c r="S4380" s="25">
        <f>+VLOOKUP(E4380, TC!A:D, 2, FALSE())</f>
        <v>4131.42</v>
      </c>
      <c r="T4380" t="str">
        <f t="shared" si="344"/>
        <v>COP</v>
      </c>
    </row>
    <row r="4381" spans="1:20" ht="18.75" hidden="1" customHeight="1" x14ac:dyDescent="0.25">
      <c r="A4381" t="s">
        <v>2406</v>
      </c>
      <c r="B4381" t="s">
        <v>5</v>
      </c>
      <c r="C4381" t="s">
        <v>1913</v>
      </c>
      <c r="D4381" s="24">
        <v>11409</v>
      </c>
      <c r="E4381" t="s">
        <v>1679</v>
      </c>
      <c r="F4381" t="s">
        <v>99</v>
      </c>
      <c r="G4381" t="s">
        <v>113</v>
      </c>
      <c r="I4381" t="s">
        <v>1846</v>
      </c>
      <c r="J4381" t="s">
        <v>1915</v>
      </c>
      <c r="K4381" t="s">
        <v>2021</v>
      </c>
      <c r="L4381" s="24">
        <v>6670</v>
      </c>
      <c r="M4381" s="25">
        <f>+VLOOKUP(E4381, TC!A:D, 4, FALSE())</f>
        <v>1.0797999961272395</v>
      </c>
      <c r="N4381" s="24">
        <f t="shared" si="340"/>
        <v>6670</v>
      </c>
      <c r="O4381" t="str">
        <f t="shared" si="341"/>
        <v>FACTURA</v>
      </c>
      <c r="P4381" t="str">
        <f t="shared" si="342"/>
        <v>2025</v>
      </c>
      <c r="Q4381" t="str">
        <f t="shared" si="343"/>
        <v>03</v>
      </c>
      <c r="R4381" t="str">
        <f>+IFERROR(VLOOKUP(I4381, Listado!A:B, 2, FALSE()), "COMERCIALIZADORA INTERNACIONAL CARIBBEAN EXOTICS S A")</f>
        <v>LONDOÑO ECHEVERRI ALEJANDRA</v>
      </c>
      <c r="S4381" s="25">
        <f>+VLOOKUP(E4381, TC!A:D, 2, FALSE())</f>
        <v>4131.42</v>
      </c>
      <c r="T4381" t="str">
        <f t="shared" si="344"/>
        <v>COP</v>
      </c>
    </row>
    <row r="4382" spans="1:20" ht="18.75" hidden="1" customHeight="1" x14ac:dyDescent="0.25">
      <c r="A4382" t="s">
        <v>2406</v>
      </c>
      <c r="B4382" t="s">
        <v>5</v>
      </c>
      <c r="C4382" t="s">
        <v>1913</v>
      </c>
      <c r="D4382" s="24">
        <v>11409</v>
      </c>
      <c r="E4382" t="s">
        <v>1679</v>
      </c>
      <c r="F4382" t="s">
        <v>99</v>
      </c>
      <c r="G4382" t="s">
        <v>113</v>
      </c>
      <c r="I4382" t="s">
        <v>1846</v>
      </c>
      <c r="J4382" t="s">
        <v>1915</v>
      </c>
      <c r="K4382" t="s">
        <v>2021</v>
      </c>
      <c r="L4382" s="24">
        <v>2070</v>
      </c>
      <c r="M4382" s="25">
        <f>+VLOOKUP(E4382, TC!A:D, 4, FALSE())</f>
        <v>1.0797999961272395</v>
      </c>
      <c r="N4382" s="24">
        <f t="shared" si="340"/>
        <v>2070</v>
      </c>
      <c r="O4382" t="str">
        <f t="shared" si="341"/>
        <v>FACTURA</v>
      </c>
      <c r="P4382" t="str">
        <f t="shared" si="342"/>
        <v>2025</v>
      </c>
      <c r="Q4382" t="str">
        <f t="shared" si="343"/>
        <v>03</v>
      </c>
      <c r="R4382" t="str">
        <f>+IFERROR(VLOOKUP(I4382, Listado!A:B, 2, FALSE()), "COMERCIALIZADORA INTERNACIONAL CARIBBEAN EXOTICS S A")</f>
        <v>LONDOÑO ECHEVERRI ALEJANDRA</v>
      </c>
      <c r="S4382" s="25">
        <f>+VLOOKUP(E4382, TC!A:D, 2, FALSE())</f>
        <v>4131.42</v>
      </c>
      <c r="T4382" t="str">
        <f t="shared" si="344"/>
        <v>COP</v>
      </c>
    </row>
    <row r="4383" spans="1:20" ht="18.75" hidden="1" customHeight="1" x14ac:dyDescent="0.25">
      <c r="A4383" t="s">
        <v>2406</v>
      </c>
      <c r="B4383" t="s">
        <v>5</v>
      </c>
      <c r="C4383" t="s">
        <v>1913</v>
      </c>
      <c r="D4383" s="24">
        <v>11409</v>
      </c>
      <c r="E4383" t="s">
        <v>1679</v>
      </c>
      <c r="F4383" t="s">
        <v>99</v>
      </c>
      <c r="G4383" t="s">
        <v>113</v>
      </c>
      <c r="I4383" t="s">
        <v>1846</v>
      </c>
      <c r="J4383" t="s">
        <v>1915</v>
      </c>
      <c r="K4383" t="s">
        <v>2021</v>
      </c>
      <c r="L4383" s="24">
        <v>5290</v>
      </c>
      <c r="M4383" s="25">
        <f>+VLOOKUP(E4383, TC!A:D, 4, FALSE())</f>
        <v>1.0797999961272395</v>
      </c>
      <c r="N4383" s="24">
        <f t="shared" si="340"/>
        <v>5290</v>
      </c>
      <c r="O4383" t="str">
        <f t="shared" si="341"/>
        <v>FACTURA</v>
      </c>
      <c r="P4383" t="str">
        <f t="shared" si="342"/>
        <v>2025</v>
      </c>
      <c r="Q4383" t="str">
        <f t="shared" si="343"/>
        <v>03</v>
      </c>
      <c r="R4383" t="str">
        <f>+IFERROR(VLOOKUP(I4383, Listado!A:B, 2, FALSE()), "COMERCIALIZADORA INTERNACIONAL CARIBBEAN EXOTICS S A")</f>
        <v>LONDOÑO ECHEVERRI ALEJANDRA</v>
      </c>
      <c r="S4383" s="25">
        <f>+VLOOKUP(E4383, TC!A:D, 2, FALSE())</f>
        <v>4131.42</v>
      </c>
      <c r="T4383" t="str">
        <f t="shared" si="344"/>
        <v>COP</v>
      </c>
    </row>
    <row r="4384" spans="1:20" ht="18.75" hidden="1" customHeight="1" x14ac:dyDescent="0.25">
      <c r="A4384" t="s">
        <v>2406</v>
      </c>
      <c r="B4384" t="s">
        <v>5</v>
      </c>
      <c r="C4384" t="s">
        <v>1913</v>
      </c>
      <c r="D4384" s="24">
        <v>11410</v>
      </c>
      <c r="E4384" t="s">
        <v>1679</v>
      </c>
      <c r="F4384" t="s">
        <v>99</v>
      </c>
      <c r="G4384" t="s">
        <v>113</v>
      </c>
      <c r="I4384" t="s">
        <v>1843</v>
      </c>
      <c r="J4384" t="s">
        <v>1915</v>
      </c>
      <c r="K4384" t="s">
        <v>2021</v>
      </c>
      <c r="L4384" s="24">
        <v>12420</v>
      </c>
      <c r="M4384" s="25">
        <f>+VLOOKUP(E4384, TC!A:D, 4, FALSE())</f>
        <v>1.0797999961272395</v>
      </c>
      <c r="N4384" s="24">
        <f t="shared" si="340"/>
        <v>12420</v>
      </c>
      <c r="O4384" t="str">
        <f t="shared" si="341"/>
        <v>FACTURA</v>
      </c>
      <c r="P4384" t="str">
        <f t="shared" si="342"/>
        <v>2025</v>
      </c>
      <c r="Q4384" t="str">
        <f t="shared" si="343"/>
        <v>03</v>
      </c>
      <c r="R4384" t="str">
        <f>+IFERROR(VLOOKUP(I4384, Listado!A:B, 2, FALSE()), "COMERCIALIZADORA INTERNACIONAL CARIBBEAN EXOTICS S A")</f>
        <v>LONDOÑO ECHEVERRI ALEJANDRA</v>
      </c>
      <c r="S4384" s="25">
        <f>+VLOOKUP(E4384, TC!A:D, 2, FALSE())</f>
        <v>4131.42</v>
      </c>
      <c r="T4384" t="str">
        <f t="shared" si="344"/>
        <v>COP</v>
      </c>
    </row>
    <row r="4385" spans="1:20" ht="18.75" hidden="1" customHeight="1" x14ac:dyDescent="0.25">
      <c r="A4385" t="s">
        <v>2406</v>
      </c>
      <c r="B4385" t="s">
        <v>5</v>
      </c>
      <c r="C4385" t="s">
        <v>1913</v>
      </c>
      <c r="D4385" s="24">
        <v>11410</v>
      </c>
      <c r="E4385" t="s">
        <v>1679</v>
      </c>
      <c r="F4385" t="s">
        <v>99</v>
      </c>
      <c r="G4385" t="s">
        <v>113</v>
      </c>
      <c r="I4385" t="s">
        <v>1843</v>
      </c>
      <c r="J4385" t="s">
        <v>1915</v>
      </c>
      <c r="K4385" t="s">
        <v>2021</v>
      </c>
      <c r="L4385" s="24">
        <v>57040</v>
      </c>
      <c r="M4385" s="25">
        <f>+VLOOKUP(E4385, TC!A:D, 4, FALSE())</f>
        <v>1.0797999961272395</v>
      </c>
      <c r="N4385" s="24">
        <f t="shared" si="340"/>
        <v>57040</v>
      </c>
      <c r="O4385" t="str">
        <f t="shared" si="341"/>
        <v>FACTURA</v>
      </c>
      <c r="P4385" t="str">
        <f t="shared" si="342"/>
        <v>2025</v>
      </c>
      <c r="Q4385" t="str">
        <f t="shared" si="343"/>
        <v>03</v>
      </c>
      <c r="R4385" t="str">
        <f>+IFERROR(VLOOKUP(I4385, Listado!A:B, 2, FALSE()), "COMERCIALIZADORA INTERNACIONAL CARIBBEAN EXOTICS S A")</f>
        <v>LONDOÑO ECHEVERRI ALEJANDRA</v>
      </c>
      <c r="S4385" s="25">
        <f>+VLOOKUP(E4385, TC!A:D, 2, FALSE())</f>
        <v>4131.42</v>
      </c>
      <c r="T4385" t="str">
        <f t="shared" si="344"/>
        <v>COP</v>
      </c>
    </row>
    <row r="4386" spans="1:20" ht="18.75" hidden="1" customHeight="1" x14ac:dyDescent="0.25">
      <c r="A4386" t="s">
        <v>2406</v>
      </c>
      <c r="B4386" t="s">
        <v>5</v>
      </c>
      <c r="C4386" t="s">
        <v>1913</v>
      </c>
      <c r="D4386" s="24">
        <v>11410</v>
      </c>
      <c r="E4386" t="s">
        <v>1679</v>
      </c>
      <c r="F4386" t="s">
        <v>99</v>
      </c>
      <c r="G4386" t="s">
        <v>113</v>
      </c>
      <c r="I4386" t="s">
        <v>1843</v>
      </c>
      <c r="J4386" t="s">
        <v>1915</v>
      </c>
      <c r="K4386" t="s">
        <v>2021</v>
      </c>
      <c r="L4386" s="24">
        <v>64400</v>
      </c>
      <c r="M4386" s="25">
        <f>+VLOOKUP(E4386, TC!A:D, 4, FALSE())</f>
        <v>1.0797999961272395</v>
      </c>
      <c r="N4386" s="24">
        <f t="shared" si="340"/>
        <v>64400</v>
      </c>
      <c r="O4386" t="str">
        <f t="shared" si="341"/>
        <v>FACTURA</v>
      </c>
      <c r="P4386" t="str">
        <f t="shared" si="342"/>
        <v>2025</v>
      </c>
      <c r="Q4386" t="str">
        <f t="shared" si="343"/>
        <v>03</v>
      </c>
      <c r="R4386" t="str">
        <f>+IFERROR(VLOOKUP(I4386, Listado!A:B, 2, FALSE()), "COMERCIALIZADORA INTERNACIONAL CARIBBEAN EXOTICS S A")</f>
        <v>LONDOÑO ECHEVERRI ALEJANDRA</v>
      </c>
      <c r="S4386" s="25">
        <f>+VLOOKUP(E4386, TC!A:D, 2, FALSE())</f>
        <v>4131.42</v>
      </c>
      <c r="T4386" t="str">
        <f t="shared" si="344"/>
        <v>COP</v>
      </c>
    </row>
    <row r="4387" spans="1:20" ht="18.75" hidden="1" customHeight="1" x14ac:dyDescent="0.25">
      <c r="A4387" t="s">
        <v>2406</v>
      </c>
      <c r="B4387" t="s">
        <v>5</v>
      </c>
      <c r="C4387" t="s">
        <v>1913</v>
      </c>
      <c r="D4387" s="24">
        <v>11410</v>
      </c>
      <c r="E4387" t="s">
        <v>1679</v>
      </c>
      <c r="F4387" t="s">
        <v>99</v>
      </c>
      <c r="G4387" t="s">
        <v>113</v>
      </c>
      <c r="I4387" t="s">
        <v>1843</v>
      </c>
      <c r="J4387" t="s">
        <v>1915</v>
      </c>
      <c r="K4387" t="s">
        <v>2021</v>
      </c>
      <c r="L4387" s="24">
        <v>12880</v>
      </c>
      <c r="M4387" s="25">
        <f>+VLOOKUP(E4387, TC!A:D, 4, FALSE())</f>
        <v>1.0797999961272395</v>
      </c>
      <c r="N4387" s="24">
        <f t="shared" si="340"/>
        <v>12880</v>
      </c>
      <c r="O4387" t="str">
        <f t="shared" si="341"/>
        <v>FACTURA</v>
      </c>
      <c r="P4387" t="str">
        <f t="shared" si="342"/>
        <v>2025</v>
      </c>
      <c r="Q4387" t="str">
        <f t="shared" si="343"/>
        <v>03</v>
      </c>
      <c r="R4387" t="str">
        <f>+IFERROR(VLOOKUP(I4387, Listado!A:B, 2, FALSE()), "COMERCIALIZADORA INTERNACIONAL CARIBBEAN EXOTICS S A")</f>
        <v>LONDOÑO ECHEVERRI ALEJANDRA</v>
      </c>
      <c r="S4387" s="25">
        <f>+VLOOKUP(E4387, TC!A:D, 2, FALSE())</f>
        <v>4131.42</v>
      </c>
      <c r="T4387" t="str">
        <f t="shared" si="344"/>
        <v>COP</v>
      </c>
    </row>
    <row r="4388" spans="1:20" ht="18.75" hidden="1" customHeight="1" x14ac:dyDescent="0.25">
      <c r="A4388" t="s">
        <v>2406</v>
      </c>
      <c r="B4388" t="s">
        <v>5</v>
      </c>
      <c r="C4388" t="s">
        <v>1913</v>
      </c>
      <c r="D4388" s="24">
        <v>11410</v>
      </c>
      <c r="E4388" t="s">
        <v>1679</v>
      </c>
      <c r="F4388" t="s">
        <v>99</v>
      </c>
      <c r="G4388" t="s">
        <v>113</v>
      </c>
      <c r="I4388" t="s">
        <v>1843</v>
      </c>
      <c r="J4388" t="s">
        <v>1915</v>
      </c>
      <c r="K4388" t="s">
        <v>2021</v>
      </c>
      <c r="L4388" s="24">
        <v>25760</v>
      </c>
      <c r="M4388" s="25">
        <f>+VLOOKUP(E4388, TC!A:D, 4, FALSE())</f>
        <v>1.0797999961272395</v>
      </c>
      <c r="N4388" s="24">
        <f t="shared" si="340"/>
        <v>25760</v>
      </c>
      <c r="O4388" t="str">
        <f t="shared" si="341"/>
        <v>FACTURA</v>
      </c>
      <c r="P4388" t="str">
        <f t="shared" si="342"/>
        <v>2025</v>
      </c>
      <c r="Q4388" t="str">
        <f t="shared" si="343"/>
        <v>03</v>
      </c>
      <c r="R4388" t="str">
        <f>+IFERROR(VLOOKUP(I4388, Listado!A:B, 2, FALSE()), "COMERCIALIZADORA INTERNACIONAL CARIBBEAN EXOTICS S A")</f>
        <v>LONDOÑO ECHEVERRI ALEJANDRA</v>
      </c>
      <c r="S4388" s="25">
        <f>+VLOOKUP(E4388, TC!A:D, 2, FALSE())</f>
        <v>4131.42</v>
      </c>
      <c r="T4388" t="str">
        <f t="shared" si="344"/>
        <v>COP</v>
      </c>
    </row>
    <row r="4389" spans="1:20" ht="18.75" hidden="1" customHeight="1" x14ac:dyDescent="0.25">
      <c r="A4389" t="s">
        <v>2406</v>
      </c>
      <c r="B4389" t="s">
        <v>5</v>
      </c>
      <c r="C4389" t="s">
        <v>1913</v>
      </c>
      <c r="D4389" s="24">
        <v>11410</v>
      </c>
      <c r="E4389" t="s">
        <v>1679</v>
      </c>
      <c r="F4389" t="s">
        <v>99</v>
      </c>
      <c r="G4389" t="s">
        <v>113</v>
      </c>
      <c r="I4389" t="s">
        <v>1843</v>
      </c>
      <c r="J4389" t="s">
        <v>1915</v>
      </c>
      <c r="K4389" t="s">
        <v>2021</v>
      </c>
      <c r="L4389" s="24">
        <v>9200</v>
      </c>
      <c r="M4389" s="25">
        <f>+VLOOKUP(E4389, TC!A:D, 4, FALSE())</f>
        <v>1.0797999961272395</v>
      </c>
      <c r="N4389" s="24">
        <f t="shared" si="340"/>
        <v>9200</v>
      </c>
      <c r="O4389" t="str">
        <f t="shared" si="341"/>
        <v>FACTURA</v>
      </c>
      <c r="P4389" t="str">
        <f t="shared" si="342"/>
        <v>2025</v>
      </c>
      <c r="Q4389" t="str">
        <f t="shared" si="343"/>
        <v>03</v>
      </c>
      <c r="R4389" t="str">
        <f>+IFERROR(VLOOKUP(I4389, Listado!A:B, 2, FALSE()), "COMERCIALIZADORA INTERNACIONAL CARIBBEAN EXOTICS S A")</f>
        <v>LONDOÑO ECHEVERRI ALEJANDRA</v>
      </c>
      <c r="S4389" s="25">
        <f>+VLOOKUP(E4389, TC!A:D, 2, FALSE())</f>
        <v>4131.42</v>
      </c>
      <c r="T4389" t="str">
        <f t="shared" si="344"/>
        <v>COP</v>
      </c>
    </row>
    <row r="4390" spans="1:20" ht="18.75" hidden="1" customHeight="1" x14ac:dyDescent="0.25">
      <c r="A4390" t="s">
        <v>2406</v>
      </c>
      <c r="B4390" t="s">
        <v>5</v>
      </c>
      <c r="C4390" t="s">
        <v>1913</v>
      </c>
      <c r="D4390" s="24">
        <v>11411</v>
      </c>
      <c r="E4390" t="s">
        <v>1679</v>
      </c>
      <c r="F4390" t="s">
        <v>99</v>
      </c>
      <c r="G4390" t="s">
        <v>1914</v>
      </c>
      <c r="I4390" t="s">
        <v>1841</v>
      </c>
      <c r="J4390" t="s">
        <v>1915</v>
      </c>
      <c r="K4390" t="s">
        <v>2021</v>
      </c>
      <c r="L4390" s="24">
        <v>63750</v>
      </c>
      <c r="M4390" s="25">
        <f>+VLOOKUP(E4390, TC!A:D, 4, FALSE())</f>
        <v>1.0797999961272395</v>
      </c>
      <c r="N4390" s="24">
        <f t="shared" si="340"/>
        <v>63750</v>
      </c>
      <c r="O4390" t="str">
        <f t="shared" si="341"/>
        <v>FACTURA</v>
      </c>
      <c r="P4390" t="str">
        <f t="shared" si="342"/>
        <v>2025</v>
      </c>
      <c r="Q4390" t="str">
        <f t="shared" si="343"/>
        <v>03</v>
      </c>
      <c r="R4390" t="str">
        <f>+IFERROR(VLOOKUP(I4390, Listado!A:B, 2, FALSE()), "COMERCIALIZADORA INTERNACIONAL CARIBBEAN EXOTICS S A")</f>
        <v>LONDOÑO ECHEVERRI ALEJANDRA</v>
      </c>
      <c r="S4390" s="25">
        <f>+VLOOKUP(E4390, TC!A:D, 2, FALSE())</f>
        <v>4131.42</v>
      </c>
      <c r="T4390" t="str">
        <f t="shared" si="344"/>
        <v>COP</v>
      </c>
    </row>
    <row r="4391" spans="1:20" ht="18.75" hidden="1" customHeight="1" x14ac:dyDescent="0.25">
      <c r="A4391" t="s">
        <v>2406</v>
      </c>
      <c r="B4391" t="s">
        <v>5</v>
      </c>
      <c r="C4391" t="s">
        <v>1913</v>
      </c>
      <c r="D4391" s="24">
        <v>11411</v>
      </c>
      <c r="E4391" t="s">
        <v>1679</v>
      </c>
      <c r="F4391" t="s">
        <v>99</v>
      </c>
      <c r="G4391" t="s">
        <v>1914</v>
      </c>
      <c r="I4391" t="s">
        <v>1841</v>
      </c>
      <c r="J4391" t="s">
        <v>1915</v>
      </c>
      <c r="K4391" t="s">
        <v>2021</v>
      </c>
      <c r="L4391" s="24">
        <v>7650</v>
      </c>
      <c r="M4391" s="25">
        <f>+VLOOKUP(E4391, TC!A:D, 4, FALSE())</f>
        <v>1.0797999961272395</v>
      </c>
      <c r="N4391" s="24">
        <f t="shared" si="340"/>
        <v>7650</v>
      </c>
      <c r="O4391" t="str">
        <f t="shared" si="341"/>
        <v>FACTURA</v>
      </c>
      <c r="P4391" t="str">
        <f t="shared" si="342"/>
        <v>2025</v>
      </c>
      <c r="Q4391" t="str">
        <f t="shared" si="343"/>
        <v>03</v>
      </c>
      <c r="R4391" t="str">
        <f>+IFERROR(VLOOKUP(I4391, Listado!A:B, 2, FALSE()), "COMERCIALIZADORA INTERNACIONAL CARIBBEAN EXOTICS S A")</f>
        <v>LONDOÑO ECHEVERRI ALEJANDRA</v>
      </c>
      <c r="S4391" s="25">
        <f>+VLOOKUP(E4391, TC!A:D, 2, FALSE())</f>
        <v>4131.42</v>
      </c>
      <c r="T4391" t="str">
        <f t="shared" si="344"/>
        <v>COP</v>
      </c>
    </row>
    <row r="4392" spans="1:20" ht="18.75" hidden="1" customHeight="1" x14ac:dyDescent="0.25">
      <c r="A4392" t="s">
        <v>2406</v>
      </c>
      <c r="B4392" t="s">
        <v>1923</v>
      </c>
      <c r="C4392" t="s">
        <v>1913</v>
      </c>
      <c r="D4392" s="24">
        <v>5857</v>
      </c>
      <c r="E4392" t="s">
        <v>1679</v>
      </c>
      <c r="F4392" t="s">
        <v>128</v>
      </c>
      <c r="G4392" t="s">
        <v>112</v>
      </c>
      <c r="H4392" t="s">
        <v>2577</v>
      </c>
      <c r="I4392" t="s">
        <v>1856</v>
      </c>
      <c r="J4392" t="s">
        <v>1930</v>
      </c>
      <c r="K4392" t="s">
        <v>1928</v>
      </c>
      <c r="L4392" s="24">
        <v>1144.58</v>
      </c>
      <c r="M4392" s="25">
        <f>+VLOOKUP(E4392, TC!A:D, 4, FALSE())</f>
        <v>1.0797999961272395</v>
      </c>
      <c r="N4392" s="24">
        <f t="shared" si="340"/>
        <v>1144.58</v>
      </c>
      <c r="O4392" t="str">
        <f t="shared" si="341"/>
        <v>FACTURA</v>
      </c>
      <c r="P4392" t="str">
        <f t="shared" si="342"/>
        <v>2025</v>
      </c>
      <c r="Q4392" t="str">
        <f t="shared" si="343"/>
        <v>03</v>
      </c>
      <c r="R4392" t="str">
        <f>+IFERROR(VLOOKUP(I4392, Listado!A:B, 2, FALSE()), "COMERCIALIZADORA INTERNACIONAL CARIBBEAN EXOTICS S A")</f>
        <v>HINCAPIE CONTRERAS ERIKA STEFANIA</v>
      </c>
      <c r="S4392" s="25">
        <f>+VLOOKUP(E4392, TC!A:D, 2, FALSE())</f>
        <v>4131.42</v>
      </c>
      <c r="T4392" t="str">
        <f t="shared" si="344"/>
        <v>USD</v>
      </c>
    </row>
    <row r="4393" spans="1:20" ht="18.75" hidden="1" customHeight="1" x14ac:dyDescent="0.25">
      <c r="A4393" t="s">
        <v>2406</v>
      </c>
      <c r="B4393" t="s">
        <v>1923</v>
      </c>
      <c r="C4393" t="s">
        <v>1913</v>
      </c>
      <c r="D4393" s="24">
        <v>5857</v>
      </c>
      <c r="E4393" t="s">
        <v>1679</v>
      </c>
      <c r="F4393" t="s">
        <v>128</v>
      </c>
      <c r="G4393" t="s">
        <v>112</v>
      </c>
      <c r="H4393" t="s">
        <v>2577</v>
      </c>
      <c r="I4393" t="s">
        <v>1856</v>
      </c>
      <c r="J4393" t="s">
        <v>1930</v>
      </c>
      <c r="K4393" t="s">
        <v>1935</v>
      </c>
      <c r="L4393" s="24">
        <v>4712.3999999999996</v>
      </c>
      <c r="M4393" s="25">
        <f>+VLOOKUP(E4393, TC!A:D, 4, FALSE())</f>
        <v>1.0797999961272395</v>
      </c>
      <c r="N4393" s="24">
        <f t="shared" si="340"/>
        <v>4712.3999999999996</v>
      </c>
      <c r="O4393" t="str">
        <f t="shared" si="341"/>
        <v>FACTURA</v>
      </c>
      <c r="P4393" t="str">
        <f t="shared" si="342"/>
        <v>2025</v>
      </c>
      <c r="Q4393" t="str">
        <f t="shared" si="343"/>
        <v>03</v>
      </c>
      <c r="R4393" t="str">
        <f>+IFERROR(VLOOKUP(I4393, Listado!A:B, 2, FALSE()), "COMERCIALIZADORA INTERNACIONAL CARIBBEAN EXOTICS S A")</f>
        <v>HINCAPIE CONTRERAS ERIKA STEFANIA</v>
      </c>
      <c r="S4393" s="25">
        <f>+VLOOKUP(E4393, TC!A:D, 2, FALSE())</f>
        <v>4131.42</v>
      </c>
      <c r="T4393" t="str">
        <f t="shared" si="344"/>
        <v>USD</v>
      </c>
    </row>
    <row r="4394" spans="1:20" ht="18.75" hidden="1" customHeight="1" x14ac:dyDescent="0.25">
      <c r="A4394" t="s">
        <v>2406</v>
      </c>
      <c r="B4394" t="s">
        <v>5</v>
      </c>
      <c r="C4394" t="s">
        <v>1913</v>
      </c>
      <c r="D4394" s="24">
        <v>11412</v>
      </c>
      <c r="E4394" t="s">
        <v>1679</v>
      </c>
      <c r="F4394" t="s">
        <v>99</v>
      </c>
      <c r="G4394" t="s">
        <v>1914</v>
      </c>
      <c r="I4394" t="s">
        <v>1845</v>
      </c>
      <c r="J4394" t="s">
        <v>1915</v>
      </c>
      <c r="K4394" t="s">
        <v>2021</v>
      </c>
      <c r="L4394" s="24">
        <v>97000</v>
      </c>
      <c r="M4394" s="25">
        <f>+VLOOKUP(E4394, TC!A:D, 4, FALSE())</f>
        <v>1.0797999961272395</v>
      </c>
      <c r="N4394" s="24">
        <f t="shared" si="340"/>
        <v>97000</v>
      </c>
      <c r="O4394" t="str">
        <f t="shared" si="341"/>
        <v>FACTURA</v>
      </c>
      <c r="P4394" t="str">
        <f t="shared" si="342"/>
        <v>2025</v>
      </c>
      <c r="Q4394" t="str">
        <f t="shared" si="343"/>
        <v>03</v>
      </c>
      <c r="R4394" t="str">
        <f>+IFERROR(VLOOKUP(I4394, Listado!A:B, 2, FALSE()), "COMERCIALIZADORA INTERNACIONAL CARIBBEAN EXOTICS S A")</f>
        <v>LONDOÑO ECHEVERRI ALEJANDRA</v>
      </c>
      <c r="S4394" s="25">
        <f>+VLOOKUP(E4394, TC!A:D, 2, FALSE())</f>
        <v>4131.42</v>
      </c>
      <c r="T4394" t="str">
        <f t="shared" si="344"/>
        <v>COP</v>
      </c>
    </row>
    <row r="4395" spans="1:20" ht="18.75" hidden="1" customHeight="1" x14ac:dyDescent="0.25">
      <c r="A4395" t="s">
        <v>2406</v>
      </c>
      <c r="B4395" t="s">
        <v>5</v>
      </c>
      <c r="C4395" t="s">
        <v>1913</v>
      </c>
      <c r="D4395" s="24">
        <v>11412</v>
      </c>
      <c r="E4395" t="s">
        <v>1679</v>
      </c>
      <c r="F4395" t="s">
        <v>99</v>
      </c>
      <c r="G4395" t="s">
        <v>1914</v>
      </c>
      <c r="I4395" t="s">
        <v>1845</v>
      </c>
      <c r="J4395" t="s">
        <v>1915</v>
      </c>
      <c r="K4395" t="s">
        <v>2021</v>
      </c>
      <c r="L4395" s="24">
        <v>92200</v>
      </c>
      <c r="M4395" s="25">
        <f>+VLOOKUP(E4395, TC!A:D, 4, FALSE())</f>
        <v>1.0797999961272395</v>
      </c>
      <c r="N4395" s="24">
        <f t="shared" si="340"/>
        <v>92200</v>
      </c>
      <c r="O4395" t="str">
        <f t="shared" si="341"/>
        <v>FACTURA</v>
      </c>
      <c r="P4395" t="str">
        <f t="shared" si="342"/>
        <v>2025</v>
      </c>
      <c r="Q4395" t="str">
        <f t="shared" si="343"/>
        <v>03</v>
      </c>
      <c r="R4395" t="str">
        <f>+IFERROR(VLOOKUP(I4395, Listado!A:B, 2, FALSE()), "COMERCIALIZADORA INTERNACIONAL CARIBBEAN EXOTICS S A")</f>
        <v>LONDOÑO ECHEVERRI ALEJANDRA</v>
      </c>
      <c r="S4395" s="25">
        <f>+VLOOKUP(E4395, TC!A:D, 2, FALSE())</f>
        <v>4131.42</v>
      </c>
      <c r="T4395" t="str">
        <f t="shared" si="344"/>
        <v>COP</v>
      </c>
    </row>
    <row r="4396" spans="1:20" ht="18.75" hidden="1" customHeight="1" x14ac:dyDescent="0.25">
      <c r="A4396" t="s">
        <v>2406</v>
      </c>
      <c r="B4396" t="s">
        <v>5</v>
      </c>
      <c r="C4396" t="s">
        <v>1913</v>
      </c>
      <c r="D4396" s="24">
        <v>11412</v>
      </c>
      <c r="E4396" t="s">
        <v>1679</v>
      </c>
      <c r="F4396" t="s">
        <v>99</v>
      </c>
      <c r="G4396" t="s">
        <v>1914</v>
      </c>
      <c r="I4396" t="s">
        <v>1845</v>
      </c>
      <c r="J4396" t="s">
        <v>1915</v>
      </c>
      <c r="K4396" t="s">
        <v>2021</v>
      </c>
      <c r="L4396" s="24">
        <v>41800</v>
      </c>
      <c r="M4396" s="25">
        <f>+VLOOKUP(E4396, TC!A:D, 4, FALSE())</f>
        <v>1.0797999961272395</v>
      </c>
      <c r="N4396" s="24">
        <f t="shared" si="340"/>
        <v>41800</v>
      </c>
      <c r="O4396" t="str">
        <f t="shared" si="341"/>
        <v>FACTURA</v>
      </c>
      <c r="P4396" t="str">
        <f t="shared" si="342"/>
        <v>2025</v>
      </c>
      <c r="Q4396" t="str">
        <f t="shared" si="343"/>
        <v>03</v>
      </c>
      <c r="R4396" t="str">
        <f>+IFERROR(VLOOKUP(I4396, Listado!A:B, 2, FALSE()), "COMERCIALIZADORA INTERNACIONAL CARIBBEAN EXOTICS S A")</f>
        <v>LONDOÑO ECHEVERRI ALEJANDRA</v>
      </c>
      <c r="S4396" s="25">
        <f>+VLOOKUP(E4396, TC!A:D, 2, FALSE())</f>
        <v>4131.42</v>
      </c>
      <c r="T4396" t="str">
        <f t="shared" si="344"/>
        <v>COP</v>
      </c>
    </row>
    <row r="4397" spans="1:20" ht="18.75" hidden="1" customHeight="1" x14ac:dyDescent="0.25">
      <c r="A4397" t="s">
        <v>2406</v>
      </c>
      <c r="B4397" t="s">
        <v>5</v>
      </c>
      <c r="C4397" t="s">
        <v>1913</v>
      </c>
      <c r="D4397" s="24">
        <v>11412</v>
      </c>
      <c r="E4397" t="s">
        <v>1679</v>
      </c>
      <c r="F4397" t="s">
        <v>99</v>
      </c>
      <c r="G4397" t="s">
        <v>1914</v>
      </c>
      <c r="I4397" t="s">
        <v>1845</v>
      </c>
      <c r="J4397" t="s">
        <v>1915</v>
      </c>
      <c r="K4397" t="s">
        <v>2021</v>
      </c>
      <c r="L4397" s="24">
        <v>69600</v>
      </c>
      <c r="M4397" s="25">
        <f>+VLOOKUP(E4397, TC!A:D, 4, FALSE())</f>
        <v>1.0797999961272395</v>
      </c>
      <c r="N4397" s="24">
        <f t="shared" si="340"/>
        <v>69600</v>
      </c>
      <c r="O4397" t="str">
        <f t="shared" si="341"/>
        <v>FACTURA</v>
      </c>
      <c r="P4397" t="str">
        <f t="shared" si="342"/>
        <v>2025</v>
      </c>
      <c r="Q4397" t="str">
        <f t="shared" si="343"/>
        <v>03</v>
      </c>
      <c r="R4397" t="str">
        <f>+IFERROR(VLOOKUP(I4397, Listado!A:B, 2, FALSE()), "COMERCIALIZADORA INTERNACIONAL CARIBBEAN EXOTICS S A")</f>
        <v>LONDOÑO ECHEVERRI ALEJANDRA</v>
      </c>
      <c r="S4397" s="25">
        <f>+VLOOKUP(E4397, TC!A:D, 2, FALSE())</f>
        <v>4131.42</v>
      </c>
      <c r="T4397" t="str">
        <f t="shared" si="344"/>
        <v>COP</v>
      </c>
    </row>
    <row r="4398" spans="1:20" ht="18.75" hidden="1" customHeight="1" x14ac:dyDescent="0.25">
      <c r="A4398" t="s">
        <v>2406</v>
      </c>
      <c r="B4398" t="s">
        <v>5</v>
      </c>
      <c r="C4398" t="s">
        <v>1913</v>
      </c>
      <c r="D4398" s="24">
        <v>11412</v>
      </c>
      <c r="E4398" t="s">
        <v>1679</v>
      </c>
      <c r="F4398" t="s">
        <v>99</v>
      </c>
      <c r="G4398" t="s">
        <v>1914</v>
      </c>
      <c r="I4398" t="s">
        <v>1845</v>
      </c>
      <c r="J4398" t="s">
        <v>1915</v>
      </c>
      <c r="K4398" t="s">
        <v>2021</v>
      </c>
      <c r="L4398" s="24">
        <v>94000</v>
      </c>
      <c r="M4398" s="25">
        <f>+VLOOKUP(E4398, TC!A:D, 4, FALSE())</f>
        <v>1.0797999961272395</v>
      </c>
      <c r="N4398" s="24">
        <f t="shared" si="340"/>
        <v>94000</v>
      </c>
      <c r="O4398" t="str">
        <f t="shared" si="341"/>
        <v>FACTURA</v>
      </c>
      <c r="P4398" t="str">
        <f t="shared" si="342"/>
        <v>2025</v>
      </c>
      <c r="Q4398" t="str">
        <f t="shared" si="343"/>
        <v>03</v>
      </c>
      <c r="R4398" t="str">
        <f>+IFERROR(VLOOKUP(I4398, Listado!A:B, 2, FALSE()), "COMERCIALIZADORA INTERNACIONAL CARIBBEAN EXOTICS S A")</f>
        <v>LONDOÑO ECHEVERRI ALEJANDRA</v>
      </c>
      <c r="S4398" s="25">
        <f>+VLOOKUP(E4398, TC!A:D, 2, FALSE())</f>
        <v>4131.42</v>
      </c>
      <c r="T4398" t="str">
        <f t="shared" si="344"/>
        <v>COP</v>
      </c>
    </row>
    <row r="4399" spans="1:20" ht="18.75" hidden="1" customHeight="1" x14ac:dyDescent="0.25">
      <c r="A4399" t="s">
        <v>2406</v>
      </c>
      <c r="B4399" t="s">
        <v>5</v>
      </c>
      <c r="C4399" t="s">
        <v>1913</v>
      </c>
      <c r="D4399" s="24">
        <v>11412</v>
      </c>
      <c r="E4399" t="s">
        <v>1679</v>
      </c>
      <c r="F4399" t="s">
        <v>99</v>
      </c>
      <c r="G4399" t="s">
        <v>1914</v>
      </c>
      <c r="I4399" t="s">
        <v>1845</v>
      </c>
      <c r="J4399" t="s">
        <v>1915</v>
      </c>
      <c r="K4399" t="s">
        <v>2021</v>
      </c>
      <c r="L4399" s="24">
        <v>61800</v>
      </c>
      <c r="M4399" s="25">
        <f>+VLOOKUP(E4399, TC!A:D, 4, FALSE())</f>
        <v>1.0797999961272395</v>
      </c>
      <c r="N4399" s="24">
        <f t="shared" si="340"/>
        <v>61800</v>
      </c>
      <c r="O4399" t="str">
        <f t="shared" si="341"/>
        <v>FACTURA</v>
      </c>
      <c r="P4399" t="str">
        <f t="shared" si="342"/>
        <v>2025</v>
      </c>
      <c r="Q4399" t="str">
        <f t="shared" si="343"/>
        <v>03</v>
      </c>
      <c r="R4399" t="str">
        <f>+IFERROR(VLOOKUP(I4399, Listado!A:B, 2, FALSE()), "COMERCIALIZADORA INTERNACIONAL CARIBBEAN EXOTICS S A")</f>
        <v>LONDOÑO ECHEVERRI ALEJANDRA</v>
      </c>
      <c r="S4399" s="25">
        <f>+VLOOKUP(E4399, TC!A:D, 2, FALSE())</f>
        <v>4131.42</v>
      </c>
      <c r="T4399" t="str">
        <f t="shared" si="344"/>
        <v>COP</v>
      </c>
    </row>
    <row r="4400" spans="1:20" ht="18.75" hidden="1" customHeight="1" x14ac:dyDescent="0.25">
      <c r="A4400" t="s">
        <v>2406</v>
      </c>
      <c r="B4400" t="s">
        <v>5</v>
      </c>
      <c r="C4400" t="s">
        <v>1913</v>
      </c>
      <c r="D4400" s="24">
        <v>11412</v>
      </c>
      <c r="E4400" t="s">
        <v>1679</v>
      </c>
      <c r="F4400" t="s">
        <v>99</v>
      </c>
      <c r="G4400" t="s">
        <v>1914</v>
      </c>
      <c r="I4400" t="s">
        <v>1845</v>
      </c>
      <c r="J4400" t="s">
        <v>1915</v>
      </c>
      <c r="K4400" t="s">
        <v>2021</v>
      </c>
      <c r="L4400" s="24">
        <v>50400</v>
      </c>
      <c r="M4400" s="25">
        <f>+VLOOKUP(E4400, TC!A:D, 4, FALSE())</f>
        <v>1.0797999961272395</v>
      </c>
      <c r="N4400" s="24">
        <f t="shared" si="340"/>
        <v>50400</v>
      </c>
      <c r="O4400" t="str">
        <f t="shared" si="341"/>
        <v>FACTURA</v>
      </c>
      <c r="P4400" t="str">
        <f t="shared" si="342"/>
        <v>2025</v>
      </c>
      <c r="Q4400" t="str">
        <f t="shared" si="343"/>
        <v>03</v>
      </c>
      <c r="R4400" t="str">
        <f>+IFERROR(VLOOKUP(I4400, Listado!A:B, 2, FALSE()), "COMERCIALIZADORA INTERNACIONAL CARIBBEAN EXOTICS S A")</f>
        <v>LONDOÑO ECHEVERRI ALEJANDRA</v>
      </c>
      <c r="S4400" s="25">
        <f>+VLOOKUP(E4400, TC!A:D, 2, FALSE())</f>
        <v>4131.42</v>
      </c>
      <c r="T4400" t="str">
        <f t="shared" si="344"/>
        <v>COP</v>
      </c>
    </row>
    <row r="4401" spans="1:20" ht="18.75" hidden="1" customHeight="1" x14ac:dyDescent="0.25">
      <c r="A4401" t="s">
        <v>2406</v>
      </c>
      <c r="B4401" t="s">
        <v>5</v>
      </c>
      <c r="C4401" t="s">
        <v>1913</v>
      </c>
      <c r="D4401" s="24">
        <v>11412</v>
      </c>
      <c r="E4401" t="s">
        <v>1679</v>
      </c>
      <c r="F4401" t="s">
        <v>99</v>
      </c>
      <c r="G4401" t="s">
        <v>1914</v>
      </c>
      <c r="I4401" t="s">
        <v>1845</v>
      </c>
      <c r="J4401" t="s">
        <v>1915</v>
      </c>
      <c r="K4401" t="s">
        <v>2021</v>
      </c>
      <c r="L4401" s="24">
        <v>69200</v>
      </c>
      <c r="M4401" s="25">
        <f>+VLOOKUP(E4401, TC!A:D, 4, FALSE())</f>
        <v>1.0797999961272395</v>
      </c>
      <c r="N4401" s="24">
        <f t="shared" si="340"/>
        <v>69200</v>
      </c>
      <c r="O4401" t="str">
        <f t="shared" si="341"/>
        <v>FACTURA</v>
      </c>
      <c r="P4401" t="str">
        <f t="shared" si="342"/>
        <v>2025</v>
      </c>
      <c r="Q4401" t="str">
        <f t="shared" si="343"/>
        <v>03</v>
      </c>
      <c r="R4401" t="str">
        <f>+IFERROR(VLOOKUP(I4401, Listado!A:B, 2, FALSE()), "COMERCIALIZADORA INTERNACIONAL CARIBBEAN EXOTICS S A")</f>
        <v>LONDOÑO ECHEVERRI ALEJANDRA</v>
      </c>
      <c r="S4401" s="25">
        <f>+VLOOKUP(E4401, TC!A:D, 2, FALSE())</f>
        <v>4131.42</v>
      </c>
      <c r="T4401" t="str">
        <f t="shared" si="344"/>
        <v>COP</v>
      </c>
    </row>
    <row r="4402" spans="1:20" ht="18.75" hidden="1" customHeight="1" x14ac:dyDescent="0.25">
      <c r="A4402" t="s">
        <v>2406</v>
      </c>
      <c r="B4402" t="s">
        <v>5</v>
      </c>
      <c r="C4402" t="s">
        <v>1913</v>
      </c>
      <c r="D4402" s="24">
        <v>11412</v>
      </c>
      <c r="E4402" t="s">
        <v>1679</v>
      </c>
      <c r="F4402" t="s">
        <v>99</v>
      </c>
      <c r="G4402" t="s">
        <v>1914</v>
      </c>
      <c r="I4402" t="s">
        <v>1845</v>
      </c>
      <c r="J4402" t="s">
        <v>1915</v>
      </c>
      <c r="K4402" t="s">
        <v>2021</v>
      </c>
      <c r="L4402" s="24">
        <v>7800</v>
      </c>
      <c r="M4402" s="25">
        <f>+VLOOKUP(E4402, TC!A:D, 4, FALSE())</f>
        <v>1.0797999961272395</v>
      </c>
      <c r="N4402" s="24">
        <f t="shared" si="340"/>
        <v>7800</v>
      </c>
      <c r="O4402" t="str">
        <f t="shared" si="341"/>
        <v>FACTURA</v>
      </c>
      <c r="P4402" t="str">
        <f t="shared" si="342"/>
        <v>2025</v>
      </c>
      <c r="Q4402" t="str">
        <f t="shared" si="343"/>
        <v>03</v>
      </c>
      <c r="R4402" t="str">
        <f>+IFERROR(VLOOKUP(I4402, Listado!A:B, 2, FALSE()), "COMERCIALIZADORA INTERNACIONAL CARIBBEAN EXOTICS S A")</f>
        <v>LONDOÑO ECHEVERRI ALEJANDRA</v>
      </c>
      <c r="S4402" s="25">
        <f>+VLOOKUP(E4402, TC!A:D, 2, FALSE())</f>
        <v>4131.42</v>
      </c>
      <c r="T4402" t="str">
        <f t="shared" si="344"/>
        <v>COP</v>
      </c>
    </row>
    <row r="4403" spans="1:20" ht="18.75" hidden="1" customHeight="1" x14ac:dyDescent="0.25">
      <c r="A4403" t="s">
        <v>2406</v>
      </c>
      <c r="B4403" t="s">
        <v>5</v>
      </c>
      <c r="C4403" t="s">
        <v>1913</v>
      </c>
      <c r="D4403" s="24">
        <v>11412</v>
      </c>
      <c r="E4403" t="s">
        <v>1679</v>
      </c>
      <c r="F4403" t="s">
        <v>99</v>
      </c>
      <c r="G4403" t="s">
        <v>1914</v>
      </c>
      <c r="I4403" t="s">
        <v>1845</v>
      </c>
      <c r="J4403" t="s">
        <v>1915</v>
      </c>
      <c r="K4403" t="s">
        <v>2021</v>
      </c>
      <c r="L4403" s="24">
        <v>25000</v>
      </c>
      <c r="M4403" s="25">
        <f>+VLOOKUP(E4403, TC!A:D, 4, FALSE())</f>
        <v>1.0797999961272395</v>
      </c>
      <c r="N4403" s="24">
        <f t="shared" si="340"/>
        <v>25000</v>
      </c>
      <c r="O4403" t="str">
        <f t="shared" si="341"/>
        <v>FACTURA</v>
      </c>
      <c r="P4403" t="str">
        <f t="shared" si="342"/>
        <v>2025</v>
      </c>
      <c r="Q4403" t="str">
        <f t="shared" si="343"/>
        <v>03</v>
      </c>
      <c r="R4403" t="str">
        <f>+IFERROR(VLOOKUP(I4403, Listado!A:B, 2, FALSE()), "COMERCIALIZADORA INTERNACIONAL CARIBBEAN EXOTICS S A")</f>
        <v>LONDOÑO ECHEVERRI ALEJANDRA</v>
      </c>
      <c r="S4403" s="25">
        <f>+VLOOKUP(E4403, TC!A:D, 2, FALSE())</f>
        <v>4131.42</v>
      </c>
      <c r="T4403" t="str">
        <f t="shared" si="344"/>
        <v>COP</v>
      </c>
    </row>
    <row r="4404" spans="1:20" ht="18.75" hidden="1" customHeight="1" x14ac:dyDescent="0.25">
      <c r="A4404" t="s">
        <v>2406</v>
      </c>
      <c r="B4404" t="s">
        <v>5</v>
      </c>
      <c r="C4404" t="s">
        <v>1913</v>
      </c>
      <c r="D4404" s="24">
        <v>11412</v>
      </c>
      <c r="E4404" t="s">
        <v>1679</v>
      </c>
      <c r="F4404" t="s">
        <v>99</v>
      </c>
      <c r="G4404" t="s">
        <v>1914</v>
      </c>
      <c r="I4404" t="s">
        <v>1845</v>
      </c>
      <c r="J4404" t="s">
        <v>1915</v>
      </c>
      <c r="K4404" t="s">
        <v>2021</v>
      </c>
      <c r="L4404" s="24">
        <v>29200</v>
      </c>
      <c r="M4404" s="25">
        <f>+VLOOKUP(E4404, TC!A:D, 4, FALSE())</f>
        <v>1.0797999961272395</v>
      </c>
      <c r="N4404" s="24">
        <f t="shared" si="340"/>
        <v>29200</v>
      </c>
      <c r="O4404" t="str">
        <f t="shared" si="341"/>
        <v>FACTURA</v>
      </c>
      <c r="P4404" t="str">
        <f t="shared" si="342"/>
        <v>2025</v>
      </c>
      <c r="Q4404" t="str">
        <f t="shared" si="343"/>
        <v>03</v>
      </c>
      <c r="R4404" t="str">
        <f>+IFERROR(VLOOKUP(I4404, Listado!A:B, 2, FALSE()), "COMERCIALIZADORA INTERNACIONAL CARIBBEAN EXOTICS S A")</f>
        <v>LONDOÑO ECHEVERRI ALEJANDRA</v>
      </c>
      <c r="S4404" s="25">
        <f>+VLOOKUP(E4404, TC!A:D, 2, FALSE())</f>
        <v>4131.42</v>
      </c>
      <c r="T4404" t="str">
        <f t="shared" si="344"/>
        <v>COP</v>
      </c>
    </row>
    <row r="4405" spans="1:20" ht="18.75" hidden="1" customHeight="1" x14ac:dyDescent="0.25">
      <c r="A4405" t="s">
        <v>2406</v>
      </c>
      <c r="B4405" t="s">
        <v>5</v>
      </c>
      <c r="C4405" t="s">
        <v>1913</v>
      </c>
      <c r="D4405" s="24">
        <v>11413</v>
      </c>
      <c r="E4405" t="s">
        <v>1679</v>
      </c>
      <c r="F4405" t="s">
        <v>99</v>
      </c>
      <c r="G4405" t="s">
        <v>113</v>
      </c>
      <c r="I4405" t="s">
        <v>2377</v>
      </c>
      <c r="J4405" t="s">
        <v>1915</v>
      </c>
      <c r="K4405" t="s">
        <v>2021</v>
      </c>
      <c r="L4405" s="24">
        <v>62800</v>
      </c>
      <c r="M4405" s="25">
        <f>+VLOOKUP(E4405, TC!A:D, 4, FALSE())</f>
        <v>1.0797999961272395</v>
      </c>
      <c r="N4405" s="24">
        <f t="shared" si="340"/>
        <v>62800</v>
      </c>
      <c r="O4405" t="str">
        <f t="shared" si="341"/>
        <v>FACTURA</v>
      </c>
      <c r="P4405" t="str">
        <f t="shared" si="342"/>
        <v>2025</v>
      </c>
      <c r="Q4405" t="str">
        <f t="shared" si="343"/>
        <v>03</v>
      </c>
      <c r="R4405" t="str">
        <f>+IFERROR(VLOOKUP(I4405, Listado!A:B, 2, FALSE()), "COMERCIALIZADORA INTERNACIONAL CARIBBEAN EXOTICS S A")</f>
        <v>COMERCIALIZADORA INTERNACIONAL CARIBBEAN EXOTICS S A</v>
      </c>
      <c r="S4405" s="25">
        <f>+VLOOKUP(E4405, TC!A:D, 2, FALSE())</f>
        <v>4131.42</v>
      </c>
      <c r="T4405" t="str">
        <f t="shared" si="344"/>
        <v>COP</v>
      </c>
    </row>
    <row r="4406" spans="1:20" ht="18.75" hidden="1" customHeight="1" x14ac:dyDescent="0.25">
      <c r="A4406" t="s">
        <v>2406</v>
      </c>
      <c r="B4406" t="s">
        <v>5</v>
      </c>
      <c r="C4406" t="s">
        <v>1913</v>
      </c>
      <c r="D4406" s="24">
        <v>11413</v>
      </c>
      <c r="E4406" t="s">
        <v>1679</v>
      </c>
      <c r="F4406" t="s">
        <v>99</v>
      </c>
      <c r="G4406" t="s">
        <v>113</v>
      </c>
      <c r="I4406" t="s">
        <v>2377</v>
      </c>
      <c r="J4406" t="s">
        <v>1915</v>
      </c>
      <c r="K4406" t="s">
        <v>2021</v>
      </c>
      <c r="L4406" s="24">
        <v>43000</v>
      </c>
      <c r="M4406" s="25">
        <f>+VLOOKUP(E4406, TC!A:D, 4, FALSE())</f>
        <v>1.0797999961272395</v>
      </c>
      <c r="N4406" s="24">
        <f t="shared" si="340"/>
        <v>43000</v>
      </c>
      <c r="O4406" t="str">
        <f t="shared" si="341"/>
        <v>FACTURA</v>
      </c>
      <c r="P4406" t="str">
        <f t="shared" si="342"/>
        <v>2025</v>
      </c>
      <c r="Q4406" t="str">
        <f t="shared" si="343"/>
        <v>03</v>
      </c>
      <c r="R4406" t="str">
        <f>+IFERROR(VLOOKUP(I4406, Listado!A:B, 2, FALSE()), "COMERCIALIZADORA INTERNACIONAL CARIBBEAN EXOTICS S A")</f>
        <v>COMERCIALIZADORA INTERNACIONAL CARIBBEAN EXOTICS S A</v>
      </c>
      <c r="S4406" s="25">
        <f>+VLOOKUP(E4406, TC!A:D, 2, FALSE())</f>
        <v>4131.42</v>
      </c>
      <c r="T4406" t="str">
        <f t="shared" si="344"/>
        <v>COP</v>
      </c>
    </row>
    <row r="4407" spans="1:20" ht="18.75" hidden="1" customHeight="1" x14ac:dyDescent="0.25">
      <c r="A4407" t="s">
        <v>2406</v>
      </c>
      <c r="B4407" t="s">
        <v>5</v>
      </c>
      <c r="C4407" t="s">
        <v>1913</v>
      </c>
      <c r="D4407" s="24">
        <v>11413</v>
      </c>
      <c r="E4407" t="s">
        <v>1679</v>
      </c>
      <c r="F4407" t="s">
        <v>99</v>
      </c>
      <c r="G4407" t="s">
        <v>113</v>
      </c>
      <c r="I4407" t="s">
        <v>2377</v>
      </c>
      <c r="J4407" t="s">
        <v>1915</v>
      </c>
      <c r="K4407" t="s">
        <v>2021</v>
      </c>
      <c r="L4407" s="24">
        <v>88200</v>
      </c>
      <c r="M4407" s="25">
        <f>+VLOOKUP(E4407, TC!A:D, 4, FALSE())</f>
        <v>1.0797999961272395</v>
      </c>
      <c r="N4407" s="24">
        <f t="shared" si="340"/>
        <v>88200</v>
      </c>
      <c r="O4407" t="str">
        <f t="shared" si="341"/>
        <v>FACTURA</v>
      </c>
      <c r="P4407" t="str">
        <f t="shared" si="342"/>
        <v>2025</v>
      </c>
      <c r="Q4407" t="str">
        <f t="shared" si="343"/>
        <v>03</v>
      </c>
      <c r="R4407" t="str">
        <f>+IFERROR(VLOOKUP(I4407, Listado!A:B, 2, FALSE()), "COMERCIALIZADORA INTERNACIONAL CARIBBEAN EXOTICS S A")</f>
        <v>COMERCIALIZADORA INTERNACIONAL CARIBBEAN EXOTICS S A</v>
      </c>
      <c r="S4407" s="25">
        <f>+VLOOKUP(E4407, TC!A:D, 2, FALSE())</f>
        <v>4131.42</v>
      </c>
      <c r="T4407" t="str">
        <f t="shared" si="344"/>
        <v>COP</v>
      </c>
    </row>
    <row r="4408" spans="1:20" ht="18.75" hidden="1" customHeight="1" x14ac:dyDescent="0.25">
      <c r="A4408" t="s">
        <v>2406</v>
      </c>
      <c r="B4408" t="s">
        <v>5</v>
      </c>
      <c r="C4408" t="s">
        <v>1913</v>
      </c>
      <c r="D4408" s="24">
        <v>11413</v>
      </c>
      <c r="E4408" t="s">
        <v>1679</v>
      </c>
      <c r="F4408" t="s">
        <v>99</v>
      </c>
      <c r="G4408" t="s">
        <v>113</v>
      </c>
      <c r="I4408" t="s">
        <v>2377</v>
      </c>
      <c r="J4408" t="s">
        <v>1915</v>
      </c>
      <c r="K4408" t="s">
        <v>2021</v>
      </c>
      <c r="L4408" s="24">
        <v>26000</v>
      </c>
      <c r="M4408" s="25">
        <f>+VLOOKUP(E4408, TC!A:D, 4, FALSE())</f>
        <v>1.0797999961272395</v>
      </c>
      <c r="N4408" s="24">
        <f t="shared" si="340"/>
        <v>26000</v>
      </c>
      <c r="O4408" t="str">
        <f t="shared" si="341"/>
        <v>FACTURA</v>
      </c>
      <c r="P4408" t="str">
        <f t="shared" si="342"/>
        <v>2025</v>
      </c>
      <c r="Q4408" t="str">
        <f t="shared" si="343"/>
        <v>03</v>
      </c>
      <c r="R4408" t="str">
        <f>+IFERROR(VLOOKUP(I4408, Listado!A:B, 2, FALSE()), "COMERCIALIZADORA INTERNACIONAL CARIBBEAN EXOTICS S A")</f>
        <v>COMERCIALIZADORA INTERNACIONAL CARIBBEAN EXOTICS S A</v>
      </c>
      <c r="S4408" s="25">
        <f>+VLOOKUP(E4408, TC!A:D, 2, FALSE())</f>
        <v>4131.42</v>
      </c>
      <c r="T4408" t="str">
        <f t="shared" si="344"/>
        <v>COP</v>
      </c>
    </row>
    <row r="4409" spans="1:20" ht="18.75" hidden="1" customHeight="1" x14ac:dyDescent="0.25">
      <c r="A4409" t="s">
        <v>2406</v>
      </c>
      <c r="B4409" t="s">
        <v>1923</v>
      </c>
      <c r="C4409" t="s">
        <v>1913</v>
      </c>
      <c r="D4409" s="24">
        <v>5858</v>
      </c>
      <c r="E4409" t="s">
        <v>1679</v>
      </c>
      <c r="F4409" t="s">
        <v>128</v>
      </c>
      <c r="G4409" t="s">
        <v>112</v>
      </c>
      <c r="H4409" t="s">
        <v>2578</v>
      </c>
      <c r="I4409" t="s">
        <v>1870</v>
      </c>
      <c r="J4409" t="s">
        <v>1930</v>
      </c>
      <c r="K4409" t="s">
        <v>1928</v>
      </c>
      <c r="L4409" s="24">
        <v>1476.6</v>
      </c>
      <c r="M4409" s="25">
        <f>+VLOOKUP(E4409, TC!A:D, 4, FALSE())</f>
        <v>1.0797999961272395</v>
      </c>
      <c r="N4409" s="24">
        <f t="shared" si="340"/>
        <v>1476.6</v>
      </c>
      <c r="O4409" t="str">
        <f t="shared" si="341"/>
        <v>FACTURA</v>
      </c>
      <c r="P4409" t="str">
        <f t="shared" si="342"/>
        <v>2025</v>
      </c>
      <c r="Q4409" t="str">
        <f t="shared" si="343"/>
        <v>03</v>
      </c>
      <c r="R4409" t="str">
        <f>+IFERROR(VLOOKUP(I4409, Listado!A:B, 2, FALSE()), "COMERCIALIZADORA INTERNACIONAL CARIBBEAN EXOTICS S A")</f>
        <v>HINCAPIE CONTRERAS ERIKA STEFANIA</v>
      </c>
      <c r="S4409" s="25">
        <f>+VLOOKUP(E4409, TC!A:D, 2, FALSE())</f>
        <v>4131.42</v>
      </c>
      <c r="T4409" t="str">
        <f t="shared" si="344"/>
        <v>USD</v>
      </c>
    </row>
    <row r="4410" spans="1:20" ht="18.75" hidden="1" customHeight="1" x14ac:dyDescent="0.25">
      <c r="A4410" t="s">
        <v>2406</v>
      </c>
      <c r="B4410" t="s">
        <v>1923</v>
      </c>
      <c r="C4410" t="s">
        <v>1913</v>
      </c>
      <c r="D4410" s="24">
        <v>5858</v>
      </c>
      <c r="E4410" t="s">
        <v>1679</v>
      </c>
      <c r="F4410" t="s">
        <v>128</v>
      </c>
      <c r="G4410" t="s">
        <v>112</v>
      </c>
      <c r="H4410" t="s">
        <v>2578</v>
      </c>
      <c r="I4410" t="s">
        <v>1870</v>
      </c>
      <c r="J4410" t="s">
        <v>1930</v>
      </c>
      <c r="K4410" t="s">
        <v>1937</v>
      </c>
      <c r="L4410" s="24">
        <v>2380</v>
      </c>
      <c r="M4410" s="25">
        <f>+VLOOKUP(E4410, TC!A:D, 4, FALSE())</f>
        <v>1.0797999961272395</v>
      </c>
      <c r="N4410" s="24">
        <f t="shared" si="340"/>
        <v>2380</v>
      </c>
      <c r="O4410" t="str">
        <f t="shared" si="341"/>
        <v>FACTURA</v>
      </c>
      <c r="P4410" t="str">
        <f t="shared" si="342"/>
        <v>2025</v>
      </c>
      <c r="Q4410" t="str">
        <f t="shared" si="343"/>
        <v>03</v>
      </c>
      <c r="R4410" t="str">
        <f>+IFERROR(VLOOKUP(I4410, Listado!A:B, 2, FALSE()), "COMERCIALIZADORA INTERNACIONAL CARIBBEAN EXOTICS S A")</f>
        <v>HINCAPIE CONTRERAS ERIKA STEFANIA</v>
      </c>
      <c r="S4410" s="25">
        <f>+VLOOKUP(E4410, TC!A:D, 2, FALSE())</f>
        <v>4131.42</v>
      </c>
      <c r="T4410" t="str">
        <f t="shared" si="344"/>
        <v>USD</v>
      </c>
    </row>
    <row r="4411" spans="1:20" ht="18.75" hidden="1" customHeight="1" x14ac:dyDescent="0.25">
      <c r="A4411" t="s">
        <v>2406</v>
      </c>
      <c r="B4411" t="s">
        <v>1923</v>
      </c>
      <c r="C4411" t="s">
        <v>1913</v>
      </c>
      <c r="D4411" s="24">
        <v>5858</v>
      </c>
      <c r="E4411" t="s">
        <v>1679</v>
      </c>
      <c r="F4411" t="s">
        <v>128</v>
      </c>
      <c r="G4411" t="s">
        <v>112</v>
      </c>
      <c r="H4411" t="s">
        <v>2578</v>
      </c>
      <c r="I4411" t="s">
        <v>1870</v>
      </c>
      <c r="J4411" t="s">
        <v>1930</v>
      </c>
      <c r="K4411" t="s">
        <v>1938</v>
      </c>
      <c r="L4411" s="24">
        <v>3304</v>
      </c>
      <c r="M4411" s="25">
        <f>+VLOOKUP(E4411, TC!A:D, 4, FALSE())</f>
        <v>1.0797999961272395</v>
      </c>
      <c r="N4411" s="24">
        <f t="shared" si="340"/>
        <v>3304</v>
      </c>
      <c r="O4411" t="str">
        <f t="shared" si="341"/>
        <v>FACTURA</v>
      </c>
      <c r="P4411" t="str">
        <f t="shared" si="342"/>
        <v>2025</v>
      </c>
      <c r="Q4411" t="str">
        <f t="shared" si="343"/>
        <v>03</v>
      </c>
      <c r="R4411" t="str">
        <f>+IFERROR(VLOOKUP(I4411, Listado!A:B, 2, FALSE()), "COMERCIALIZADORA INTERNACIONAL CARIBBEAN EXOTICS S A")</f>
        <v>HINCAPIE CONTRERAS ERIKA STEFANIA</v>
      </c>
      <c r="S4411" s="25">
        <f>+VLOOKUP(E4411, TC!A:D, 2, FALSE())</f>
        <v>4131.42</v>
      </c>
      <c r="T4411" t="str">
        <f t="shared" si="344"/>
        <v>USD</v>
      </c>
    </row>
    <row r="4412" spans="1:20" ht="18.75" hidden="1" customHeight="1" x14ac:dyDescent="0.25">
      <c r="A4412" t="s">
        <v>2406</v>
      </c>
      <c r="B4412" t="s">
        <v>5</v>
      </c>
      <c r="C4412" t="s">
        <v>1913</v>
      </c>
      <c r="D4412" s="24">
        <v>11414</v>
      </c>
      <c r="E4412" t="s">
        <v>1679</v>
      </c>
      <c r="F4412" t="s">
        <v>1924</v>
      </c>
      <c r="G4412" t="s">
        <v>110</v>
      </c>
      <c r="H4412" t="s">
        <v>2579</v>
      </c>
      <c r="I4412" t="s">
        <v>1848</v>
      </c>
      <c r="J4412" t="s">
        <v>1917</v>
      </c>
      <c r="K4412" t="s">
        <v>40</v>
      </c>
      <c r="L4412" s="24">
        <v>1845.2</v>
      </c>
      <c r="M4412" s="25">
        <f>+VLOOKUP(E4412, TC!A:D, 4, FALSE())</f>
        <v>1.0797999961272395</v>
      </c>
      <c r="N4412" s="24">
        <f t="shared" si="340"/>
        <v>1992.4469528539823</v>
      </c>
      <c r="O4412" t="str">
        <f t="shared" si="341"/>
        <v>FACTURA</v>
      </c>
      <c r="P4412" t="str">
        <f t="shared" si="342"/>
        <v>2025</v>
      </c>
      <c r="Q4412" t="str">
        <f t="shared" si="343"/>
        <v>03</v>
      </c>
      <c r="R4412" t="str">
        <f>+IFERROR(VLOOKUP(I4412, Listado!A:B, 2, FALSE()), "COMERCIALIZADORA INTERNACIONAL CARIBBEAN EXOTICS S A")</f>
        <v>PEREZ MEJIA MARIA PAULINA</v>
      </c>
      <c r="S4412" s="25">
        <f>+VLOOKUP(E4412, TC!A:D, 2, FALSE())</f>
        <v>4131.42</v>
      </c>
      <c r="T4412" t="str">
        <f t="shared" si="344"/>
        <v>EUR</v>
      </c>
    </row>
    <row r="4413" spans="1:20" ht="18.75" hidden="1" customHeight="1" x14ac:dyDescent="0.25">
      <c r="A4413" t="s">
        <v>2406</v>
      </c>
      <c r="B4413" t="s">
        <v>5</v>
      </c>
      <c r="C4413" t="s">
        <v>1913</v>
      </c>
      <c r="D4413" s="24">
        <v>11414</v>
      </c>
      <c r="E4413" t="s">
        <v>1679</v>
      </c>
      <c r="F4413" t="s">
        <v>1924</v>
      </c>
      <c r="G4413" t="s">
        <v>110</v>
      </c>
      <c r="H4413" t="s">
        <v>2579</v>
      </c>
      <c r="I4413" t="s">
        <v>1848</v>
      </c>
      <c r="J4413" t="s">
        <v>1917</v>
      </c>
      <c r="K4413" t="s">
        <v>23</v>
      </c>
      <c r="L4413" s="24">
        <v>1128.96</v>
      </c>
      <c r="M4413" s="25">
        <f>+VLOOKUP(E4413, TC!A:D, 4, FALSE())</f>
        <v>1.0797999961272395</v>
      </c>
      <c r="N4413" s="24">
        <f t="shared" si="340"/>
        <v>1219.0510036278083</v>
      </c>
      <c r="O4413" t="str">
        <f t="shared" si="341"/>
        <v>FACTURA</v>
      </c>
      <c r="P4413" t="str">
        <f t="shared" si="342"/>
        <v>2025</v>
      </c>
      <c r="Q4413" t="str">
        <f t="shared" si="343"/>
        <v>03</v>
      </c>
      <c r="R4413" t="str">
        <f>+IFERROR(VLOOKUP(I4413, Listado!A:B, 2, FALSE()), "COMERCIALIZADORA INTERNACIONAL CARIBBEAN EXOTICS S A")</f>
        <v>PEREZ MEJIA MARIA PAULINA</v>
      </c>
      <c r="S4413" s="25">
        <f>+VLOOKUP(E4413, TC!A:D, 2, FALSE())</f>
        <v>4131.42</v>
      </c>
      <c r="T4413" t="str">
        <f t="shared" si="344"/>
        <v>EUR</v>
      </c>
    </row>
    <row r="4414" spans="1:20" ht="18.75" hidden="1" customHeight="1" x14ac:dyDescent="0.25">
      <c r="A4414" t="s">
        <v>2406</v>
      </c>
      <c r="B4414" t="s">
        <v>5</v>
      </c>
      <c r="C4414" t="s">
        <v>1913</v>
      </c>
      <c r="D4414" s="24">
        <v>11414</v>
      </c>
      <c r="E4414" t="s">
        <v>1679</v>
      </c>
      <c r="F4414" t="s">
        <v>1924</v>
      </c>
      <c r="G4414" t="s">
        <v>110</v>
      </c>
      <c r="H4414" t="s">
        <v>2579</v>
      </c>
      <c r="I4414" t="s">
        <v>1848</v>
      </c>
      <c r="J4414" t="s">
        <v>1917</v>
      </c>
      <c r="K4414" t="s">
        <v>39</v>
      </c>
      <c r="L4414" s="24">
        <v>2557.8000000000002</v>
      </c>
      <c r="M4414" s="25">
        <f>+VLOOKUP(E4414, TC!A:D, 4, FALSE())</f>
        <v>1.0797999961272395</v>
      </c>
      <c r="N4414" s="24">
        <f t="shared" si="340"/>
        <v>2761.9124300942535</v>
      </c>
      <c r="O4414" t="str">
        <f t="shared" si="341"/>
        <v>FACTURA</v>
      </c>
      <c r="P4414" t="str">
        <f t="shared" si="342"/>
        <v>2025</v>
      </c>
      <c r="Q4414" t="str">
        <f t="shared" si="343"/>
        <v>03</v>
      </c>
      <c r="R4414" t="str">
        <f>+IFERROR(VLOOKUP(I4414, Listado!A:B, 2, FALSE()), "COMERCIALIZADORA INTERNACIONAL CARIBBEAN EXOTICS S A")</f>
        <v>PEREZ MEJIA MARIA PAULINA</v>
      </c>
      <c r="S4414" s="25">
        <f>+VLOOKUP(E4414, TC!A:D, 2, FALSE())</f>
        <v>4131.42</v>
      </c>
      <c r="T4414" t="str">
        <f t="shared" si="344"/>
        <v>EUR</v>
      </c>
    </row>
    <row r="4415" spans="1:20" ht="18.75" hidden="1" customHeight="1" x14ac:dyDescent="0.25">
      <c r="A4415" t="s">
        <v>2406</v>
      </c>
      <c r="B4415" t="s">
        <v>5</v>
      </c>
      <c r="C4415" t="s">
        <v>1913</v>
      </c>
      <c r="D4415" s="24">
        <v>11414</v>
      </c>
      <c r="E4415" t="s">
        <v>1679</v>
      </c>
      <c r="F4415" t="s">
        <v>1924</v>
      </c>
      <c r="G4415" t="s">
        <v>110</v>
      </c>
      <c r="H4415" t="s">
        <v>2579</v>
      </c>
      <c r="I4415" t="s">
        <v>1848</v>
      </c>
      <c r="J4415" t="s">
        <v>1917</v>
      </c>
      <c r="K4415" t="s">
        <v>1959</v>
      </c>
      <c r="L4415" s="24">
        <v>900</v>
      </c>
      <c r="M4415" s="25">
        <f>+VLOOKUP(E4415, TC!A:D, 4, FALSE())</f>
        <v>1.0797999961272395</v>
      </c>
      <c r="N4415" s="24">
        <f t="shared" si="340"/>
        <v>971.81999651451554</v>
      </c>
      <c r="O4415" t="str">
        <f t="shared" si="341"/>
        <v>FACTURA</v>
      </c>
      <c r="P4415" t="str">
        <f t="shared" si="342"/>
        <v>2025</v>
      </c>
      <c r="Q4415" t="str">
        <f t="shared" si="343"/>
        <v>03</v>
      </c>
      <c r="R4415" t="str">
        <f>+IFERROR(VLOOKUP(I4415, Listado!A:B, 2, FALSE()), "COMERCIALIZADORA INTERNACIONAL CARIBBEAN EXOTICS S A")</f>
        <v>PEREZ MEJIA MARIA PAULINA</v>
      </c>
      <c r="S4415" s="25">
        <f>+VLOOKUP(E4415, TC!A:D, 2, FALSE())</f>
        <v>4131.42</v>
      </c>
      <c r="T4415" t="str">
        <f t="shared" si="344"/>
        <v>EUR</v>
      </c>
    </row>
    <row r="4416" spans="1:20" ht="18.75" hidden="1" customHeight="1" x14ac:dyDescent="0.25">
      <c r="A4416" t="s">
        <v>2406</v>
      </c>
      <c r="B4416" t="s">
        <v>5</v>
      </c>
      <c r="C4416" t="s">
        <v>1913</v>
      </c>
      <c r="D4416" s="24">
        <v>11414</v>
      </c>
      <c r="E4416" t="s">
        <v>1679</v>
      </c>
      <c r="F4416" t="s">
        <v>1924</v>
      </c>
      <c r="G4416" t="s">
        <v>110</v>
      </c>
      <c r="H4416" t="s">
        <v>2579</v>
      </c>
      <c r="I4416" t="s">
        <v>1848</v>
      </c>
      <c r="J4416" t="s">
        <v>1917</v>
      </c>
      <c r="K4416" t="s">
        <v>1960</v>
      </c>
      <c r="L4416" s="24">
        <v>28.04</v>
      </c>
      <c r="M4416" s="25">
        <f>+VLOOKUP(E4416, TC!A:D, 4, FALSE())</f>
        <v>1.0797999961272395</v>
      </c>
      <c r="N4416" s="24">
        <f t="shared" si="340"/>
        <v>30.277591891407795</v>
      </c>
      <c r="O4416" t="str">
        <f t="shared" si="341"/>
        <v>FACTURA</v>
      </c>
      <c r="P4416" t="str">
        <f t="shared" si="342"/>
        <v>2025</v>
      </c>
      <c r="Q4416" t="str">
        <f t="shared" si="343"/>
        <v>03</v>
      </c>
      <c r="R4416" t="str">
        <f>+IFERROR(VLOOKUP(I4416, Listado!A:B, 2, FALSE()), "COMERCIALIZADORA INTERNACIONAL CARIBBEAN EXOTICS S A")</f>
        <v>PEREZ MEJIA MARIA PAULINA</v>
      </c>
      <c r="S4416" s="25">
        <f>+VLOOKUP(E4416, TC!A:D, 2, FALSE())</f>
        <v>4131.42</v>
      </c>
      <c r="T4416" t="str">
        <f t="shared" si="344"/>
        <v>EUR</v>
      </c>
    </row>
    <row r="4417" spans="1:20" ht="18.75" hidden="1" customHeight="1" x14ac:dyDescent="0.25">
      <c r="A4417" t="s">
        <v>2406</v>
      </c>
      <c r="B4417" t="s">
        <v>1923</v>
      </c>
      <c r="C4417" t="s">
        <v>1913</v>
      </c>
      <c r="D4417" s="24">
        <v>5859</v>
      </c>
      <c r="E4417" t="s">
        <v>1679</v>
      </c>
      <c r="F4417" t="s">
        <v>128</v>
      </c>
      <c r="G4417" t="s">
        <v>112</v>
      </c>
      <c r="H4417" t="s">
        <v>2580</v>
      </c>
      <c r="I4417" t="s">
        <v>1867</v>
      </c>
      <c r="J4417" t="s">
        <v>1930</v>
      </c>
      <c r="K4417" t="s">
        <v>1928</v>
      </c>
      <c r="L4417" s="24">
        <v>606.63</v>
      </c>
      <c r="M4417" s="25">
        <f>+VLOOKUP(E4417, TC!A:D, 4, FALSE())</f>
        <v>1.0797999961272395</v>
      </c>
      <c r="N4417" s="24">
        <f t="shared" si="340"/>
        <v>606.63</v>
      </c>
      <c r="O4417" t="str">
        <f t="shared" si="341"/>
        <v>FACTURA</v>
      </c>
      <c r="P4417" t="str">
        <f t="shared" si="342"/>
        <v>2025</v>
      </c>
      <c r="Q4417" t="str">
        <f t="shared" si="343"/>
        <v>03</v>
      </c>
      <c r="R4417" t="str">
        <f>+IFERROR(VLOOKUP(I4417, Listado!A:B, 2, FALSE()), "COMERCIALIZADORA INTERNACIONAL CARIBBEAN EXOTICS S A")</f>
        <v>HINCAPIE CONTRERAS ERIKA STEFANIA</v>
      </c>
      <c r="S4417" s="25">
        <f>+VLOOKUP(E4417, TC!A:D, 2, FALSE())</f>
        <v>4131.42</v>
      </c>
      <c r="T4417" t="str">
        <f t="shared" si="344"/>
        <v>USD</v>
      </c>
    </row>
    <row r="4418" spans="1:20" ht="18.75" hidden="1" customHeight="1" x14ac:dyDescent="0.25">
      <c r="A4418" t="s">
        <v>2406</v>
      </c>
      <c r="B4418" t="s">
        <v>1923</v>
      </c>
      <c r="C4418" t="s">
        <v>1913</v>
      </c>
      <c r="D4418" s="24">
        <v>5859</v>
      </c>
      <c r="E4418" t="s">
        <v>1679</v>
      </c>
      <c r="F4418" t="s">
        <v>128</v>
      </c>
      <c r="G4418" t="s">
        <v>112</v>
      </c>
      <c r="H4418" t="s">
        <v>2580</v>
      </c>
      <c r="I4418" t="s">
        <v>1867</v>
      </c>
      <c r="J4418" t="s">
        <v>1930</v>
      </c>
      <c r="K4418" t="s">
        <v>1932</v>
      </c>
      <c r="L4418" s="24">
        <v>1886.4</v>
      </c>
      <c r="M4418" s="25">
        <f>+VLOOKUP(E4418, TC!A:D, 4, FALSE())</f>
        <v>1.0797999961272395</v>
      </c>
      <c r="N4418" s="24">
        <f t="shared" ref="N4418:N4481" si="345">+IF(F4418="EUR", (M4418*L4418), IF(I4418="JUAN MATAS SAS", (L4418/S4418), L4418))</f>
        <v>1886.4</v>
      </c>
      <c r="O4418" t="str">
        <f t="shared" ref="O4418:O4481" si="346">+IF(C4418="CFE", "FACTURA", IF(ISERROR(SEARCH("ANULA", H4418))=FALSE(), "ANULACIÓN FE", IF(ISERROR(SEARCH("CANCELLATION", H4418))=FALSE(), "ANULACIÓN FE", "NOTAS")))</f>
        <v>FACTURA</v>
      </c>
      <c r="P4418" t="str">
        <f t="shared" ref="P4418:P4481" si="347">+LEFT(E4418, 4)</f>
        <v>2025</v>
      </c>
      <c r="Q4418" t="str">
        <f t="shared" ref="Q4418:Q4481" si="348">+MID(E4418, 5, 2)</f>
        <v>03</v>
      </c>
      <c r="R4418" t="str">
        <f>+IFERROR(VLOOKUP(I4418, Listado!A:B, 2, FALSE()), "COMERCIALIZADORA INTERNACIONAL CARIBBEAN EXOTICS S A")</f>
        <v>HINCAPIE CONTRERAS ERIKA STEFANIA</v>
      </c>
      <c r="S4418" s="25">
        <f>+VLOOKUP(E4418, TC!A:D, 2, FALSE())</f>
        <v>4131.42</v>
      </c>
      <c r="T4418" t="str">
        <f t="shared" ref="T4418:T4481" si="349">+IF(I4418="JUAN MATAS SAS", "USD", F4418)</f>
        <v>USD</v>
      </c>
    </row>
    <row r="4419" spans="1:20" ht="18.75" hidden="1" customHeight="1" x14ac:dyDescent="0.25">
      <c r="A4419" t="s">
        <v>2406</v>
      </c>
      <c r="B4419" t="s">
        <v>5</v>
      </c>
      <c r="C4419" t="s">
        <v>1913</v>
      </c>
      <c r="D4419" s="24">
        <v>11415</v>
      </c>
      <c r="E4419" t="s">
        <v>1679</v>
      </c>
      <c r="F4419" t="s">
        <v>128</v>
      </c>
      <c r="G4419" t="s">
        <v>110</v>
      </c>
      <c r="H4419" t="s">
        <v>2581</v>
      </c>
      <c r="I4419" t="s">
        <v>1851</v>
      </c>
      <c r="J4419" t="s">
        <v>1940</v>
      </c>
      <c r="K4419" t="s">
        <v>19</v>
      </c>
      <c r="L4419" s="24">
        <v>2848</v>
      </c>
      <c r="M4419" s="25">
        <f>+VLOOKUP(E4419, TC!A:D, 4, FALSE())</f>
        <v>1.0797999961272395</v>
      </c>
      <c r="N4419" s="24">
        <f t="shared" si="345"/>
        <v>2848</v>
      </c>
      <c r="O4419" t="str">
        <f t="shared" si="346"/>
        <v>FACTURA</v>
      </c>
      <c r="P4419" t="str">
        <f t="shared" si="347"/>
        <v>2025</v>
      </c>
      <c r="Q4419" t="str">
        <f t="shared" si="348"/>
        <v>03</v>
      </c>
      <c r="R4419" t="str">
        <f>+IFERROR(VLOOKUP(I4419, Listado!A:B, 2, FALSE()), "COMERCIALIZADORA INTERNACIONAL CARIBBEAN EXOTICS S A")</f>
        <v>PEREZ MEJIA MARIA PAULINA</v>
      </c>
      <c r="S4419" s="25">
        <f>+VLOOKUP(E4419, TC!A:D, 2, FALSE())</f>
        <v>4131.42</v>
      </c>
      <c r="T4419" t="str">
        <f t="shared" si="349"/>
        <v>USD</v>
      </c>
    </row>
    <row r="4420" spans="1:20" ht="18.75" hidden="1" customHeight="1" x14ac:dyDescent="0.25">
      <c r="A4420" t="s">
        <v>2406</v>
      </c>
      <c r="B4420" t="s">
        <v>5</v>
      </c>
      <c r="C4420" t="s">
        <v>1913</v>
      </c>
      <c r="D4420" s="24">
        <v>11416</v>
      </c>
      <c r="E4420" t="s">
        <v>1679</v>
      </c>
      <c r="F4420" t="s">
        <v>1924</v>
      </c>
      <c r="G4420" t="s">
        <v>110</v>
      </c>
      <c r="H4420" t="s">
        <v>2582</v>
      </c>
      <c r="I4420" t="s">
        <v>1848</v>
      </c>
      <c r="J4420" t="s">
        <v>1917</v>
      </c>
      <c r="K4420" t="s">
        <v>14</v>
      </c>
      <c r="L4420" s="24">
        <v>2655.2</v>
      </c>
      <c r="M4420" s="25">
        <f>+VLOOKUP(E4420, TC!A:D, 4, FALSE())</f>
        <v>1.0797999961272395</v>
      </c>
      <c r="N4420" s="24">
        <f t="shared" si="345"/>
        <v>2867.0849497170461</v>
      </c>
      <c r="O4420" t="str">
        <f t="shared" si="346"/>
        <v>FACTURA</v>
      </c>
      <c r="P4420" t="str">
        <f t="shared" si="347"/>
        <v>2025</v>
      </c>
      <c r="Q4420" t="str">
        <f t="shared" si="348"/>
        <v>03</v>
      </c>
      <c r="R4420" t="str">
        <f>+IFERROR(VLOOKUP(I4420, Listado!A:B, 2, FALSE()), "COMERCIALIZADORA INTERNACIONAL CARIBBEAN EXOTICS S A")</f>
        <v>PEREZ MEJIA MARIA PAULINA</v>
      </c>
      <c r="S4420" s="25">
        <f>+VLOOKUP(E4420, TC!A:D, 2, FALSE())</f>
        <v>4131.42</v>
      </c>
      <c r="T4420" t="str">
        <f t="shared" si="349"/>
        <v>EUR</v>
      </c>
    </row>
    <row r="4421" spans="1:20" ht="18.75" hidden="1" customHeight="1" x14ac:dyDescent="0.25">
      <c r="A4421" t="s">
        <v>2406</v>
      </c>
      <c r="B4421" t="s">
        <v>5</v>
      </c>
      <c r="C4421" t="s">
        <v>1913</v>
      </c>
      <c r="D4421" s="24">
        <v>11416</v>
      </c>
      <c r="E4421" t="s">
        <v>1679</v>
      </c>
      <c r="F4421" t="s">
        <v>1924</v>
      </c>
      <c r="G4421" t="s">
        <v>110</v>
      </c>
      <c r="H4421" t="s">
        <v>2582</v>
      </c>
      <c r="I4421" t="s">
        <v>1848</v>
      </c>
      <c r="J4421" t="s">
        <v>1917</v>
      </c>
      <c r="K4421" t="s">
        <v>1959</v>
      </c>
      <c r="L4421" s="24">
        <v>300</v>
      </c>
      <c r="M4421" s="25">
        <f>+VLOOKUP(E4421, TC!A:D, 4, FALSE())</f>
        <v>1.0797999961272395</v>
      </c>
      <c r="N4421" s="24">
        <f t="shared" si="345"/>
        <v>323.93999883817185</v>
      </c>
      <c r="O4421" t="str">
        <f t="shared" si="346"/>
        <v>FACTURA</v>
      </c>
      <c r="P4421" t="str">
        <f t="shared" si="347"/>
        <v>2025</v>
      </c>
      <c r="Q4421" t="str">
        <f t="shared" si="348"/>
        <v>03</v>
      </c>
      <c r="R4421" t="str">
        <f>+IFERROR(VLOOKUP(I4421, Listado!A:B, 2, FALSE()), "COMERCIALIZADORA INTERNACIONAL CARIBBEAN EXOTICS S A")</f>
        <v>PEREZ MEJIA MARIA PAULINA</v>
      </c>
      <c r="S4421" s="25">
        <f>+VLOOKUP(E4421, TC!A:D, 2, FALSE())</f>
        <v>4131.42</v>
      </c>
      <c r="T4421" t="str">
        <f t="shared" si="349"/>
        <v>EUR</v>
      </c>
    </row>
    <row r="4422" spans="1:20" ht="18.75" hidden="1" customHeight="1" x14ac:dyDescent="0.25">
      <c r="A4422" t="s">
        <v>2406</v>
      </c>
      <c r="B4422" t="s">
        <v>5</v>
      </c>
      <c r="C4422" t="s">
        <v>1913</v>
      </c>
      <c r="D4422" s="24">
        <v>11416</v>
      </c>
      <c r="E4422" t="s">
        <v>1679</v>
      </c>
      <c r="F4422" t="s">
        <v>1924</v>
      </c>
      <c r="G4422" t="s">
        <v>110</v>
      </c>
      <c r="H4422" t="s">
        <v>2582</v>
      </c>
      <c r="I4422" t="s">
        <v>1848</v>
      </c>
      <c r="J4422" t="s">
        <v>1917</v>
      </c>
      <c r="K4422" t="s">
        <v>1960</v>
      </c>
      <c r="L4422" s="24">
        <v>6.8</v>
      </c>
      <c r="M4422" s="25">
        <f>+VLOOKUP(E4422, TC!A:D, 4, FALSE())</f>
        <v>1.0797999961272395</v>
      </c>
      <c r="N4422" s="24">
        <f t="shared" si="345"/>
        <v>7.3426399736652286</v>
      </c>
      <c r="O4422" t="str">
        <f t="shared" si="346"/>
        <v>FACTURA</v>
      </c>
      <c r="P4422" t="str">
        <f t="shared" si="347"/>
        <v>2025</v>
      </c>
      <c r="Q4422" t="str">
        <f t="shared" si="348"/>
        <v>03</v>
      </c>
      <c r="R4422" t="str">
        <f>+IFERROR(VLOOKUP(I4422, Listado!A:B, 2, FALSE()), "COMERCIALIZADORA INTERNACIONAL CARIBBEAN EXOTICS S A")</f>
        <v>PEREZ MEJIA MARIA PAULINA</v>
      </c>
      <c r="S4422" s="25">
        <f>+VLOOKUP(E4422, TC!A:D, 2, FALSE())</f>
        <v>4131.42</v>
      </c>
      <c r="T4422" t="str">
        <f t="shared" si="349"/>
        <v>EUR</v>
      </c>
    </row>
    <row r="4423" spans="1:20" ht="18.75" hidden="1" customHeight="1" x14ac:dyDescent="0.25">
      <c r="A4423" t="s">
        <v>2406</v>
      </c>
      <c r="B4423" t="s">
        <v>5</v>
      </c>
      <c r="C4423" t="s">
        <v>1913</v>
      </c>
      <c r="D4423" s="24">
        <v>11417</v>
      </c>
      <c r="E4423" t="s">
        <v>1679</v>
      </c>
      <c r="F4423" t="s">
        <v>128</v>
      </c>
      <c r="G4423" t="s">
        <v>110</v>
      </c>
      <c r="I4423" t="s">
        <v>1850</v>
      </c>
      <c r="J4423" t="s">
        <v>1919</v>
      </c>
      <c r="K4423" t="s">
        <v>1918</v>
      </c>
      <c r="L4423" s="24">
        <v>33.6</v>
      </c>
      <c r="M4423" s="25">
        <f>+VLOOKUP(E4423, TC!A:D, 4, FALSE())</f>
        <v>1.0797999961272395</v>
      </c>
      <c r="N4423" s="24">
        <f t="shared" si="345"/>
        <v>33.6</v>
      </c>
      <c r="O4423" t="str">
        <f t="shared" si="346"/>
        <v>FACTURA</v>
      </c>
      <c r="P4423" t="str">
        <f t="shared" si="347"/>
        <v>2025</v>
      </c>
      <c r="Q4423" t="str">
        <f t="shared" si="348"/>
        <v>03</v>
      </c>
      <c r="R4423" t="str">
        <f>+IFERROR(VLOOKUP(I4423, Listado!A:B, 2, FALSE()), "COMERCIALIZADORA INTERNACIONAL CARIBBEAN EXOTICS S A")</f>
        <v>PEREZ MEJIA MARIA PAULINA</v>
      </c>
      <c r="S4423" s="25">
        <f>+VLOOKUP(E4423, TC!A:D, 2, FALSE())</f>
        <v>4131.42</v>
      </c>
      <c r="T4423" t="str">
        <f t="shared" si="349"/>
        <v>USD</v>
      </c>
    </row>
    <row r="4424" spans="1:20" ht="18.75" hidden="1" customHeight="1" x14ac:dyDescent="0.25">
      <c r="A4424" t="s">
        <v>2406</v>
      </c>
      <c r="B4424" t="s">
        <v>5</v>
      </c>
      <c r="C4424" t="s">
        <v>1913</v>
      </c>
      <c r="D4424" s="24">
        <v>11417</v>
      </c>
      <c r="E4424" t="s">
        <v>1679</v>
      </c>
      <c r="F4424" t="s">
        <v>128</v>
      </c>
      <c r="G4424" t="s">
        <v>110</v>
      </c>
      <c r="I4424" t="s">
        <v>1850</v>
      </c>
      <c r="J4424" t="s">
        <v>1919</v>
      </c>
      <c r="K4424" t="s">
        <v>1918</v>
      </c>
      <c r="L4424" s="24">
        <v>36</v>
      </c>
      <c r="M4424" s="25">
        <f>+VLOOKUP(E4424, TC!A:D, 4, FALSE())</f>
        <v>1.0797999961272395</v>
      </c>
      <c r="N4424" s="24">
        <f t="shared" si="345"/>
        <v>36</v>
      </c>
      <c r="O4424" t="str">
        <f t="shared" si="346"/>
        <v>FACTURA</v>
      </c>
      <c r="P4424" t="str">
        <f t="shared" si="347"/>
        <v>2025</v>
      </c>
      <c r="Q4424" t="str">
        <f t="shared" si="348"/>
        <v>03</v>
      </c>
      <c r="R4424" t="str">
        <f>+IFERROR(VLOOKUP(I4424, Listado!A:B, 2, FALSE()), "COMERCIALIZADORA INTERNACIONAL CARIBBEAN EXOTICS S A")</f>
        <v>PEREZ MEJIA MARIA PAULINA</v>
      </c>
      <c r="S4424" s="25">
        <f>+VLOOKUP(E4424, TC!A:D, 2, FALSE())</f>
        <v>4131.42</v>
      </c>
      <c r="T4424" t="str">
        <f t="shared" si="349"/>
        <v>USD</v>
      </c>
    </row>
    <row r="4425" spans="1:20" ht="18.75" hidden="1" customHeight="1" x14ac:dyDescent="0.25">
      <c r="A4425" t="s">
        <v>2406</v>
      </c>
      <c r="B4425" t="s">
        <v>5</v>
      </c>
      <c r="C4425" t="s">
        <v>1913</v>
      </c>
      <c r="D4425" s="24">
        <v>11418</v>
      </c>
      <c r="E4425" t="s">
        <v>1679</v>
      </c>
      <c r="F4425" t="s">
        <v>128</v>
      </c>
      <c r="G4425" t="s">
        <v>110</v>
      </c>
      <c r="I4425" t="s">
        <v>1850</v>
      </c>
      <c r="J4425" t="s">
        <v>1919</v>
      </c>
      <c r="K4425" t="s">
        <v>1918</v>
      </c>
      <c r="L4425" s="24">
        <v>504</v>
      </c>
      <c r="M4425" s="25">
        <f>+VLOOKUP(E4425, TC!A:D, 4, FALSE())</f>
        <v>1.0797999961272395</v>
      </c>
      <c r="N4425" s="24">
        <f t="shared" si="345"/>
        <v>504</v>
      </c>
      <c r="O4425" t="str">
        <f t="shared" si="346"/>
        <v>FACTURA</v>
      </c>
      <c r="P4425" t="str">
        <f t="shared" si="347"/>
        <v>2025</v>
      </c>
      <c r="Q4425" t="str">
        <f t="shared" si="348"/>
        <v>03</v>
      </c>
      <c r="R4425" t="str">
        <f>+IFERROR(VLOOKUP(I4425, Listado!A:B, 2, FALSE()), "COMERCIALIZADORA INTERNACIONAL CARIBBEAN EXOTICS S A")</f>
        <v>PEREZ MEJIA MARIA PAULINA</v>
      </c>
      <c r="S4425" s="25">
        <f>+VLOOKUP(E4425, TC!A:D, 2, FALSE())</f>
        <v>4131.42</v>
      </c>
      <c r="T4425" t="str">
        <f t="shared" si="349"/>
        <v>USD</v>
      </c>
    </row>
    <row r="4426" spans="1:20" ht="18.75" hidden="1" customHeight="1" x14ac:dyDescent="0.25">
      <c r="A4426" t="s">
        <v>2406</v>
      </c>
      <c r="B4426" t="s">
        <v>5</v>
      </c>
      <c r="C4426" t="s">
        <v>1913</v>
      </c>
      <c r="D4426" s="24">
        <v>11419</v>
      </c>
      <c r="E4426" t="s">
        <v>1679</v>
      </c>
      <c r="F4426" t="s">
        <v>1924</v>
      </c>
      <c r="G4426" t="s">
        <v>110</v>
      </c>
      <c r="I4426" t="s">
        <v>1848</v>
      </c>
      <c r="J4426" t="s">
        <v>1917</v>
      </c>
      <c r="K4426" t="s">
        <v>1918</v>
      </c>
      <c r="L4426" s="24">
        <v>59.2</v>
      </c>
      <c r="M4426" s="25">
        <f>+VLOOKUP(E4426, TC!A:D, 4, FALSE())</f>
        <v>1.0797999961272395</v>
      </c>
      <c r="N4426" s="24">
        <f t="shared" si="345"/>
        <v>63.924159770732587</v>
      </c>
      <c r="O4426" t="str">
        <f t="shared" si="346"/>
        <v>FACTURA</v>
      </c>
      <c r="P4426" t="str">
        <f t="shared" si="347"/>
        <v>2025</v>
      </c>
      <c r="Q4426" t="str">
        <f t="shared" si="348"/>
        <v>03</v>
      </c>
      <c r="R4426" t="str">
        <f>+IFERROR(VLOOKUP(I4426, Listado!A:B, 2, FALSE()), "COMERCIALIZADORA INTERNACIONAL CARIBBEAN EXOTICS S A")</f>
        <v>PEREZ MEJIA MARIA PAULINA</v>
      </c>
      <c r="S4426" s="25">
        <f>+VLOOKUP(E4426, TC!A:D, 2, FALSE())</f>
        <v>4131.42</v>
      </c>
      <c r="T4426" t="str">
        <f t="shared" si="349"/>
        <v>EUR</v>
      </c>
    </row>
    <row r="4427" spans="1:20" ht="18.75" hidden="1" customHeight="1" x14ac:dyDescent="0.25">
      <c r="A4427" t="s">
        <v>2406</v>
      </c>
      <c r="B4427" t="s">
        <v>5</v>
      </c>
      <c r="C4427" t="s">
        <v>1913</v>
      </c>
      <c r="D4427" s="24">
        <v>11420</v>
      </c>
      <c r="E4427" t="s">
        <v>1679</v>
      </c>
      <c r="F4427" t="s">
        <v>128</v>
      </c>
      <c r="G4427" t="s">
        <v>110</v>
      </c>
      <c r="I4427" t="s">
        <v>1850</v>
      </c>
      <c r="J4427" t="s">
        <v>1919</v>
      </c>
      <c r="K4427" t="s">
        <v>1918</v>
      </c>
      <c r="L4427" s="24">
        <v>604.79999999999995</v>
      </c>
      <c r="M4427" s="25">
        <f>+VLOOKUP(E4427, TC!A:D, 4, FALSE())</f>
        <v>1.0797999961272395</v>
      </c>
      <c r="N4427" s="24">
        <f t="shared" si="345"/>
        <v>604.79999999999995</v>
      </c>
      <c r="O4427" t="str">
        <f t="shared" si="346"/>
        <v>FACTURA</v>
      </c>
      <c r="P4427" t="str">
        <f t="shared" si="347"/>
        <v>2025</v>
      </c>
      <c r="Q4427" t="str">
        <f t="shared" si="348"/>
        <v>03</v>
      </c>
      <c r="R4427" t="str">
        <f>+IFERROR(VLOOKUP(I4427, Listado!A:B, 2, FALSE()), "COMERCIALIZADORA INTERNACIONAL CARIBBEAN EXOTICS S A")</f>
        <v>PEREZ MEJIA MARIA PAULINA</v>
      </c>
      <c r="S4427" s="25">
        <f>+VLOOKUP(E4427, TC!A:D, 2, FALSE())</f>
        <v>4131.42</v>
      </c>
      <c r="T4427" t="str">
        <f t="shared" si="349"/>
        <v>USD</v>
      </c>
    </row>
    <row r="4428" spans="1:20" ht="18.75" hidden="1" customHeight="1" x14ac:dyDescent="0.25">
      <c r="A4428" t="s">
        <v>2406</v>
      </c>
      <c r="B4428" t="s">
        <v>1923</v>
      </c>
      <c r="C4428" t="s">
        <v>1913</v>
      </c>
      <c r="D4428" s="24">
        <v>5860</v>
      </c>
      <c r="E4428" t="s">
        <v>1679</v>
      </c>
      <c r="F4428" t="s">
        <v>99</v>
      </c>
      <c r="G4428" t="s">
        <v>1914</v>
      </c>
      <c r="H4428" t="s">
        <v>2024</v>
      </c>
      <c r="I4428" t="s">
        <v>1839</v>
      </c>
      <c r="J4428" t="s">
        <v>1915</v>
      </c>
      <c r="K4428" t="s">
        <v>2025</v>
      </c>
      <c r="L4428" s="24">
        <v>53000</v>
      </c>
      <c r="M4428" s="25">
        <f>+VLOOKUP(E4428, TC!A:D, 4, FALSE())</f>
        <v>1.0797999961272395</v>
      </c>
      <c r="N4428" s="24">
        <f t="shared" si="345"/>
        <v>53000</v>
      </c>
      <c r="O4428" t="str">
        <f t="shared" si="346"/>
        <v>FACTURA</v>
      </c>
      <c r="P4428" t="str">
        <f t="shared" si="347"/>
        <v>2025</v>
      </c>
      <c r="Q4428" t="str">
        <f t="shared" si="348"/>
        <v>03</v>
      </c>
      <c r="R4428" t="str">
        <f>+IFERROR(VLOOKUP(I4428, Listado!A:B, 2, FALSE()), "COMERCIALIZADORA INTERNACIONAL CARIBBEAN EXOTICS S A")</f>
        <v>LONDOÑO ECHEVERRI ALEJANDRA</v>
      </c>
      <c r="S4428" s="25">
        <f>+VLOOKUP(E4428, TC!A:D, 2, FALSE())</f>
        <v>4131.42</v>
      </c>
      <c r="T4428" t="str">
        <f t="shared" si="349"/>
        <v>COP</v>
      </c>
    </row>
    <row r="4429" spans="1:20" ht="18.75" hidden="1" customHeight="1" x14ac:dyDescent="0.25">
      <c r="A4429" t="s">
        <v>2406</v>
      </c>
      <c r="B4429" t="s">
        <v>1923</v>
      </c>
      <c r="C4429" t="s">
        <v>1913</v>
      </c>
      <c r="D4429" s="24">
        <v>5860</v>
      </c>
      <c r="E4429" t="s">
        <v>1679</v>
      </c>
      <c r="F4429" t="s">
        <v>99</v>
      </c>
      <c r="G4429" t="s">
        <v>1914</v>
      </c>
      <c r="H4429" t="s">
        <v>2024</v>
      </c>
      <c r="I4429" t="s">
        <v>1839</v>
      </c>
      <c r="J4429" t="s">
        <v>1915</v>
      </c>
      <c r="K4429" t="s">
        <v>2025</v>
      </c>
      <c r="L4429" s="24">
        <v>92000</v>
      </c>
      <c r="M4429" s="25">
        <f>+VLOOKUP(E4429, TC!A:D, 4, FALSE())</f>
        <v>1.0797999961272395</v>
      </c>
      <c r="N4429" s="24">
        <f t="shared" si="345"/>
        <v>92000</v>
      </c>
      <c r="O4429" t="str">
        <f t="shared" si="346"/>
        <v>FACTURA</v>
      </c>
      <c r="P4429" t="str">
        <f t="shared" si="347"/>
        <v>2025</v>
      </c>
      <c r="Q4429" t="str">
        <f t="shared" si="348"/>
        <v>03</v>
      </c>
      <c r="R4429" t="str">
        <f>+IFERROR(VLOOKUP(I4429, Listado!A:B, 2, FALSE()), "COMERCIALIZADORA INTERNACIONAL CARIBBEAN EXOTICS S A")</f>
        <v>LONDOÑO ECHEVERRI ALEJANDRA</v>
      </c>
      <c r="S4429" s="25">
        <f>+VLOOKUP(E4429, TC!A:D, 2, FALSE())</f>
        <v>4131.42</v>
      </c>
      <c r="T4429" t="str">
        <f t="shared" si="349"/>
        <v>COP</v>
      </c>
    </row>
    <row r="4430" spans="1:20" ht="18.75" hidden="1" customHeight="1" x14ac:dyDescent="0.25">
      <c r="A4430" t="s">
        <v>2406</v>
      </c>
      <c r="B4430" t="s">
        <v>1923</v>
      </c>
      <c r="C4430" t="s">
        <v>1913</v>
      </c>
      <c r="D4430" s="24">
        <v>5860</v>
      </c>
      <c r="E4430" t="s">
        <v>1679</v>
      </c>
      <c r="F4430" t="s">
        <v>99</v>
      </c>
      <c r="G4430" t="s">
        <v>1914</v>
      </c>
      <c r="H4430" t="s">
        <v>2024</v>
      </c>
      <c r="I4430" t="s">
        <v>1839</v>
      </c>
      <c r="J4430" t="s">
        <v>1915</v>
      </c>
      <c r="K4430" t="s">
        <v>2026</v>
      </c>
      <c r="L4430" s="24">
        <v>8000</v>
      </c>
      <c r="M4430" s="25">
        <f>+VLOOKUP(E4430, TC!A:D, 4, FALSE())</f>
        <v>1.0797999961272395</v>
      </c>
      <c r="N4430" s="24">
        <f t="shared" si="345"/>
        <v>8000</v>
      </c>
      <c r="O4430" t="str">
        <f t="shared" si="346"/>
        <v>FACTURA</v>
      </c>
      <c r="P4430" t="str">
        <f t="shared" si="347"/>
        <v>2025</v>
      </c>
      <c r="Q4430" t="str">
        <f t="shared" si="348"/>
        <v>03</v>
      </c>
      <c r="R4430" t="str">
        <f>+IFERROR(VLOOKUP(I4430, Listado!A:B, 2, FALSE()), "COMERCIALIZADORA INTERNACIONAL CARIBBEAN EXOTICS S A")</f>
        <v>LONDOÑO ECHEVERRI ALEJANDRA</v>
      </c>
      <c r="S4430" s="25">
        <f>+VLOOKUP(E4430, TC!A:D, 2, FALSE())</f>
        <v>4131.42</v>
      </c>
      <c r="T4430" t="str">
        <f t="shared" si="349"/>
        <v>COP</v>
      </c>
    </row>
    <row r="4431" spans="1:20" ht="18.75" hidden="1" customHeight="1" x14ac:dyDescent="0.25">
      <c r="A4431" t="s">
        <v>2406</v>
      </c>
      <c r="B4431" t="s">
        <v>1923</v>
      </c>
      <c r="C4431" t="s">
        <v>1913</v>
      </c>
      <c r="D4431" s="24">
        <v>5860</v>
      </c>
      <c r="E4431" t="s">
        <v>1679</v>
      </c>
      <c r="F4431" t="s">
        <v>99</v>
      </c>
      <c r="G4431" t="s">
        <v>1914</v>
      </c>
      <c r="H4431" t="s">
        <v>2024</v>
      </c>
      <c r="I4431" t="s">
        <v>1839</v>
      </c>
      <c r="J4431" t="s">
        <v>1915</v>
      </c>
      <c r="K4431" t="s">
        <v>2026</v>
      </c>
      <c r="L4431" s="24">
        <v>22500</v>
      </c>
      <c r="M4431" s="25">
        <f>+VLOOKUP(E4431, TC!A:D, 4, FALSE())</f>
        <v>1.0797999961272395</v>
      </c>
      <c r="N4431" s="24">
        <f t="shared" si="345"/>
        <v>22500</v>
      </c>
      <c r="O4431" t="str">
        <f t="shared" si="346"/>
        <v>FACTURA</v>
      </c>
      <c r="P4431" t="str">
        <f t="shared" si="347"/>
        <v>2025</v>
      </c>
      <c r="Q4431" t="str">
        <f t="shared" si="348"/>
        <v>03</v>
      </c>
      <c r="R4431" t="str">
        <f>+IFERROR(VLOOKUP(I4431, Listado!A:B, 2, FALSE()), "COMERCIALIZADORA INTERNACIONAL CARIBBEAN EXOTICS S A")</f>
        <v>LONDOÑO ECHEVERRI ALEJANDRA</v>
      </c>
      <c r="S4431" s="25">
        <f>+VLOOKUP(E4431, TC!A:D, 2, FALSE())</f>
        <v>4131.42</v>
      </c>
      <c r="T4431" t="str">
        <f t="shared" si="349"/>
        <v>COP</v>
      </c>
    </row>
    <row r="4432" spans="1:20" ht="18.75" hidden="1" customHeight="1" x14ac:dyDescent="0.25">
      <c r="A4432" t="s">
        <v>2406</v>
      </c>
      <c r="B4432" t="s">
        <v>1923</v>
      </c>
      <c r="C4432" t="s">
        <v>1913</v>
      </c>
      <c r="D4432" s="24">
        <v>5860</v>
      </c>
      <c r="E4432" t="s">
        <v>1679</v>
      </c>
      <c r="F4432" t="s">
        <v>99</v>
      </c>
      <c r="G4432" t="s">
        <v>1914</v>
      </c>
      <c r="H4432" t="s">
        <v>2024</v>
      </c>
      <c r="I4432" t="s">
        <v>1839</v>
      </c>
      <c r="J4432" t="s">
        <v>1915</v>
      </c>
      <c r="K4432" t="s">
        <v>2026</v>
      </c>
      <c r="L4432" s="24">
        <v>7000</v>
      </c>
      <c r="M4432" s="25">
        <f>+VLOOKUP(E4432, TC!A:D, 4, FALSE())</f>
        <v>1.0797999961272395</v>
      </c>
      <c r="N4432" s="24">
        <f t="shared" si="345"/>
        <v>7000</v>
      </c>
      <c r="O4432" t="str">
        <f t="shared" si="346"/>
        <v>FACTURA</v>
      </c>
      <c r="P4432" t="str">
        <f t="shared" si="347"/>
        <v>2025</v>
      </c>
      <c r="Q4432" t="str">
        <f t="shared" si="348"/>
        <v>03</v>
      </c>
      <c r="R4432" t="str">
        <f>+IFERROR(VLOOKUP(I4432, Listado!A:B, 2, FALSE()), "COMERCIALIZADORA INTERNACIONAL CARIBBEAN EXOTICS S A")</f>
        <v>LONDOÑO ECHEVERRI ALEJANDRA</v>
      </c>
      <c r="S4432" s="25">
        <f>+VLOOKUP(E4432, TC!A:D, 2, FALSE())</f>
        <v>4131.42</v>
      </c>
      <c r="T4432" t="str">
        <f t="shared" si="349"/>
        <v>COP</v>
      </c>
    </row>
    <row r="4433" spans="1:20" ht="18.75" hidden="1" customHeight="1" x14ac:dyDescent="0.25">
      <c r="A4433" t="s">
        <v>2406</v>
      </c>
      <c r="B4433" t="s">
        <v>1923</v>
      </c>
      <c r="C4433" t="s">
        <v>1913</v>
      </c>
      <c r="D4433" s="24">
        <v>5860</v>
      </c>
      <c r="E4433" t="s">
        <v>1679</v>
      </c>
      <c r="F4433" t="s">
        <v>99</v>
      </c>
      <c r="G4433" t="s">
        <v>1914</v>
      </c>
      <c r="H4433" t="s">
        <v>2024</v>
      </c>
      <c r="I4433" t="s">
        <v>1839</v>
      </c>
      <c r="J4433" t="s">
        <v>1915</v>
      </c>
      <c r="K4433" t="s">
        <v>2027</v>
      </c>
      <c r="L4433" s="24">
        <v>16600</v>
      </c>
      <c r="M4433" s="25">
        <f>+VLOOKUP(E4433, TC!A:D, 4, FALSE())</f>
        <v>1.0797999961272395</v>
      </c>
      <c r="N4433" s="24">
        <f t="shared" si="345"/>
        <v>16600</v>
      </c>
      <c r="O4433" t="str">
        <f t="shared" si="346"/>
        <v>FACTURA</v>
      </c>
      <c r="P4433" t="str">
        <f t="shared" si="347"/>
        <v>2025</v>
      </c>
      <c r="Q4433" t="str">
        <f t="shared" si="348"/>
        <v>03</v>
      </c>
      <c r="R4433" t="str">
        <f>+IFERROR(VLOOKUP(I4433, Listado!A:B, 2, FALSE()), "COMERCIALIZADORA INTERNACIONAL CARIBBEAN EXOTICS S A")</f>
        <v>LONDOÑO ECHEVERRI ALEJANDRA</v>
      </c>
      <c r="S4433" s="25">
        <f>+VLOOKUP(E4433, TC!A:D, 2, FALSE())</f>
        <v>4131.42</v>
      </c>
      <c r="T4433" t="str">
        <f t="shared" si="349"/>
        <v>COP</v>
      </c>
    </row>
    <row r="4434" spans="1:20" ht="18.75" hidden="1" customHeight="1" x14ac:dyDescent="0.25">
      <c r="A4434" t="s">
        <v>2406</v>
      </c>
      <c r="B4434" t="s">
        <v>1923</v>
      </c>
      <c r="C4434" t="s">
        <v>1913</v>
      </c>
      <c r="D4434" s="24">
        <v>5860</v>
      </c>
      <c r="E4434" t="s">
        <v>1679</v>
      </c>
      <c r="F4434" t="s">
        <v>99</v>
      </c>
      <c r="G4434" t="s">
        <v>1914</v>
      </c>
      <c r="H4434" t="s">
        <v>2024</v>
      </c>
      <c r="I4434" t="s">
        <v>1839</v>
      </c>
      <c r="J4434" t="s">
        <v>1915</v>
      </c>
      <c r="K4434" t="s">
        <v>2392</v>
      </c>
      <c r="L4434" s="24">
        <v>600</v>
      </c>
      <c r="M4434" s="25">
        <f>+VLOOKUP(E4434, TC!A:D, 4, FALSE())</f>
        <v>1.0797999961272395</v>
      </c>
      <c r="N4434" s="24">
        <f t="shared" si="345"/>
        <v>600</v>
      </c>
      <c r="O4434" t="str">
        <f t="shared" si="346"/>
        <v>FACTURA</v>
      </c>
      <c r="P4434" t="str">
        <f t="shared" si="347"/>
        <v>2025</v>
      </c>
      <c r="Q4434" t="str">
        <f t="shared" si="348"/>
        <v>03</v>
      </c>
      <c r="R4434" t="str">
        <f>+IFERROR(VLOOKUP(I4434, Listado!A:B, 2, FALSE()), "COMERCIALIZADORA INTERNACIONAL CARIBBEAN EXOTICS S A")</f>
        <v>LONDOÑO ECHEVERRI ALEJANDRA</v>
      </c>
      <c r="S4434" s="25">
        <f>+VLOOKUP(E4434, TC!A:D, 2, FALSE())</f>
        <v>4131.42</v>
      </c>
      <c r="T4434" t="str">
        <f t="shared" si="349"/>
        <v>COP</v>
      </c>
    </row>
    <row r="4435" spans="1:20" ht="18.75" hidden="1" customHeight="1" x14ac:dyDescent="0.25">
      <c r="A4435" t="s">
        <v>2406</v>
      </c>
      <c r="B4435" t="s">
        <v>1923</v>
      </c>
      <c r="C4435" t="s">
        <v>1913</v>
      </c>
      <c r="D4435" s="24">
        <v>5860</v>
      </c>
      <c r="E4435" t="s">
        <v>1679</v>
      </c>
      <c r="F4435" t="s">
        <v>99</v>
      </c>
      <c r="G4435" t="s">
        <v>1914</v>
      </c>
      <c r="H4435" t="s">
        <v>2024</v>
      </c>
      <c r="I4435" t="s">
        <v>1839</v>
      </c>
      <c r="J4435" t="s">
        <v>1915</v>
      </c>
      <c r="K4435" t="s">
        <v>2392</v>
      </c>
      <c r="L4435" s="24">
        <v>27200</v>
      </c>
      <c r="M4435" s="25">
        <f>+VLOOKUP(E4435, TC!A:D, 4, FALSE())</f>
        <v>1.0797999961272395</v>
      </c>
      <c r="N4435" s="24">
        <f t="shared" si="345"/>
        <v>27200</v>
      </c>
      <c r="O4435" t="str">
        <f t="shared" si="346"/>
        <v>FACTURA</v>
      </c>
      <c r="P4435" t="str">
        <f t="shared" si="347"/>
        <v>2025</v>
      </c>
      <c r="Q4435" t="str">
        <f t="shared" si="348"/>
        <v>03</v>
      </c>
      <c r="R4435" t="str">
        <f>+IFERROR(VLOOKUP(I4435, Listado!A:B, 2, FALSE()), "COMERCIALIZADORA INTERNACIONAL CARIBBEAN EXOTICS S A")</f>
        <v>LONDOÑO ECHEVERRI ALEJANDRA</v>
      </c>
      <c r="S4435" s="25">
        <f>+VLOOKUP(E4435, TC!A:D, 2, FALSE())</f>
        <v>4131.42</v>
      </c>
      <c r="T4435" t="str">
        <f t="shared" si="349"/>
        <v>COP</v>
      </c>
    </row>
    <row r="4436" spans="1:20" ht="18.75" hidden="1" customHeight="1" x14ac:dyDescent="0.25">
      <c r="A4436" t="s">
        <v>2406</v>
      </c>
      <c r="B4436" t="s">
        <v>1923</v>
      </c>
      <c r="C4436" t="s">
        <v>1913</v>
      </c>
      <c r="D4436" s="24">
        <v>5860</v>
      </c>
      <c r="E4436" t="s">
        <v>1679</v>
      </c>
      <c r="F4436" t="s">
        <v>99</v>
      </c>
      <c r="G4436" t="s">
        <v>1914</v>
      </c>
      <c r="H4436" t="s">
        <v>2024</v>
      </c>
      <c r="I4436" t="s">
        <v>1839</v>
      </c>
      <c r="J4436" t="s">
        <v>1915</v>
      </c>
      <c r="K4436" t="s">
        <v>2028</v>
      </c>
      <c r="L4436" s="24">
        <v>62700</v>
      </c>
      <c r="M4436" s="25">
        <f>+VLOOKUP(E4436, TC!A:D, 4, FALSE())</f>
        <v>1.0797999961272395</v>
      </c>
      <c r="N4436" s="24">
        <f t="shared" si="345"/>
        <v>62700</v>
      </c>
      <c r="O4436" t="str">
        <f t="shared" si="346"/>
        <v>FACTURA</v>
      </c>
      <c r="P4436" t="str">
        <f t="shared" si="347"/>
        <v>2025</v>
      </c>
      <c r="Q4436" t="str">
        <f t="shared" si="348"/>
        <v>03</v>
      </c>
      <c r="R4436" t="str">
        <f>+IFERROR(VLOOKUP(I4436, Listado!A:B, 2, FALSE()), "COMERCIALIZADORA INTERNACIONAL CARIBBEAN EXOTICS S A")</f>
        <v>LONDOÑO ECHEVERRI ALEJANDRA</v>
      </c>
      <c r="S4436" s="25">
        <f>+VLOOKUP(E4436, TC!A:D, 2, FALSE())</f>
        <v>4131.42</v>
      </c>
      <c r="T4436" t="str">
        <f t="shared" si="349"/>
        <v>COP</v>
      </c>
    </row>
    <row r="4437" spans="1:20" ht="18.75" hidden="1" customHeight="1" x14ac:dyDescent="0.25">
      <c r="A4437" t="s">
        <v>2406</v>
      </c>
      <c r="B4437" t="s">
        <v>1923</v>
      </c>
      <c r="C4437" t="s">
        <v>1913</v>
      </c>
      <c r="D4437" s="24">
        <v>5860</v>
      </c>
      <c r="E4437" t="s">
        <v>1679</v>
      </c>
      <c r="F4437" t="s">
        <v>99</v>
      </c>
      <c r="G4437" t="s">
        <v>1914</v>
      </c>
      <c r="H4437" t="s">
        <v>2024</v>
      </c>
      <c r="I4437" t="s">
        <v>1839</v>
      </c>
      <c r="J4437" t="s">
        <v>1915</v>
      </c>
      <c r="K4437" t="s">
        <v>2028</v>
      </c>
      <c r="L4437" s="24">
        <v>19800</v>
      </c>
      <c r="M4437" s="25">
        <f>+VLOOKUP(E4437, TC!A:D, 4, FALSE())</f>
        <v>1.0797999961272395</v>
      </c>
      <c r="N4437" s="24">
        <f t="shared" si="345"/>
        <v>19800</v>
      </c>
      <c r="O4437" t="str">
        <f t="shared" si="346"/>
        <v>FACTURA</v>
      </c>
      <c r="P4437" t="str">
        <f t="shared" si="347"/>
        <v>2025</v>
      </c>
      <c r="Q4437" t="str">
        <f t="shared" si="348"/>
        <v>03</v>
      </c>
      <c r="R4437" t="str">
        <f>+IFERROR(VLOOKUP(I4437, Listado!A:B, 2, FALSE()), "COMERCIALIZADORA INTERNACIONAL CARIBBEAN EXOTICS S A")</f>
        <v>LONDOÑO ECHEVERRI ALEJANDRA</v>
      </c>
      <c r="S4437" s="25">
        <f>+VLOOKUP(E4437, TC!A:D, 2, FALSE())</f>
        <v>4131.42</v>
      </c>
      <c r="T4437" t="str">
        <f t="shared" si="349"/>
        <v>COP</v>
      </c>
    </row>
    <row r="4438" spans="1:20" ht="18.75" hidden="1" customHeight="1" x14ac:dyDescent="0.25">
      <c r="A4438" t="s">
        <v>2406</v>
      </c>
      <c r="B4438" t="s">
        <v>1923</v>
      </c>
      <c r="C4438" t="s">
        <v>1913</v>
      </c>
      <c r="D4438" s="24">
        <v>5860</v>
      </c>
      <c r="E4438" t="s">
        <v>1679</v>
      </c>
      <c r="F4438" t="s">
        <v>99</v>
      </c>
      <c r="G4438" t="s">
        <v>1914</v>
      </c>
      <c r="H4438" t="s">
        <v>2024</v>
      </c>
      <c r="I4438" t="s">
        <v>1839</v>
      </c>
      <c r="J4438" t="s">
        <v>1915</v>
      </c>
      <c r="K4438" t="s">
        <v>2028</v>
      </c>
      <c r="L4438" s="24">
        <v>4500</v>
      </c>
      <c r="M4438" s="25">
        <f>+VLOOKUP(E4438, TC!A:D, 4, FALSE())</f>
        <v>1.0797999961272395</v>
      </c>
      <c r="N4438" s="24">
        <f t="shared" si="345"/>
        <v>4500</v>
      </c>
      <c r="O4438" t="str">
        <f t="shared" si="346"/>
        <v>FACTURA</v>
      </c>
      <c r="P4438" t="str">
        <f t="shared" si="347"/>
        <v>2025</v>
      </c>
      <c r="Q4438" t="str">
        <f t="shared" si="348"/>
        <v>03</v>
      </c>
      <c r="R4438" t="str">
        <f>+IFERROR(VLOOKUP(I4438, Listado!A:B, 2, FALSE()), "COMERCIALIZADORA INTERNACIONAL CARIBBEAN EXOTICS S A")</f>
        <v>LONDOÑO ECHEVERRI ALEJANDRA</v>
      </c>
      <c r="S4438" s="25">
        <f>+VLOOKUP(E4438, TC!A:D, 2, FALSE())</f>
        <v>4131.42</v>
      </c>
      <c r="T4438" t="str">
        <f t="shared" si="349"/>
        <v>COP</v>
      </c>
    </row>
    <row r="4439" spans="1:20" ht="18.75" hidden="1" customHeight="1" x14ac:dyDescent="0.25">
      <c r="A4439" t="s">
        <v>2406</v>
      </c>
      <c r="B4439" t="s">
        <v>1923</v>
      </c>
      <c r="C4439" t="s">
        <v>1913</v>
      </c>
      <c r="D4439" s="24">
        <v>5860</v>
      </c>
      <c r="E4439" t="s">
        <v>1679</v>
      </c>
      <c r="F4439" t="s">
        <v>99</v>
      </c>
      <c r="G4439" t="s">
        <v>1914</v>
      </c>
      <c r="H4439" t="s">
        <v>2024</v>
      </c>
      <c r="I4439" t="s">
        <v>1839</v>
      </c>
      <c r="J4439" t="s">
        <v>1915</v>
      </c>
      <c r="K4439" t="s">
        <v>2028</v>
      </c>
      <c r="L4439" s="24">
        <v>60</v>
      </c>
      <c r="M4439" s="25">
        <f>+VLOOKUP(E4439, TC!A:D, 4, FALSE())</f>
        <v>1.0797999961272395</v>
      </c>
      <c r="N4439" s="24">
        <f t="shared" si="345"/>
        <v>60</v>
      </c>
      <c r="O4439" t="str">
        <f t="shared" si="346"/>
        <v>FACTURA</v>
      </c>
      <c r="P4439" t="str">
        <f t="shared" si="347"/>
        <v>2025</v>
      </c>
      <c r="Q4439" t="str">
        <f t="shared" si="348"/>
        <v>03</v>
      </c>
      <c r="R4439" t="str">
        <f>+IFERROR(VLOOKUP(I4439, Listado!A:B, 2, FALSE()), "COMERCIALIZADORA INTERNACIONAL CARIBBEAN EXOTICS S A")</f>
        <v>LONDOÑO ECHEVERRI ALEJANDRA</v>
      </c>
      <c r="S4439" s="25">
        <f>+VLOOKUP(E4439, TC!A:D, 2, FALSE())</f>
        <v>4131.42</v>
      </c>
      <c r="T4439" t="str">
        <f t="shared" si="349"/>
        <v>COP</v>
      </c>
    </row>
    <row r="4440" spans="1:20" ht="18.75" hidden="1" customHeight="1" x14ac:dyDescent="0.25">
      <c r="A4440" t="s">
        <v>2406</v>
      </c>
      <c r="B4440" t="s">
        <v>1923</v>
      </c>
      <c r="C4440" t="s">
        <v>1913</v>
      </c>
      <c r="D4440" s="24">
        <v>5860</v>
      </c>
      <c r="E4440" t="s">
        <v>1679</v>
      </c>
      <c r="F4440" t="s">
        <v>99</v>
      </c>
      <c r="G4440" t="s">
        <v>1914</v>
      </c>
      <c r="H4440" t="s">
        <v>2024</v>
      </c>
      <c r="I4440" t="s">
        <v>1839</v>
      </c>
      <c r="J4440" t="s">
        <v>1915</v>
      </c>
      <c r="K4440" t="s">
        <v>2028</v>
      </c>
      <c r="L4440" s="24">
        <v>3600</v>
      </c>
      <c r="M4440" s="25">
        <f>+VLOOKUP(E4440, TC!A:D, 4, FALSE())</f>
        <v>1.0797999961272395</v>
      </c>
      <c r="N4440" s="24">
        <f t="shared" si="345"/>
        <v>3600</v>
      </c>
      <c r="O4440" t="str">
        <f t="shared" si="346"/>
        <v>FACTURA</v>
      </c>
      <c r="P4440" t="str">
        <f t="shared" si="347"/>
        <v>2025</v>
      </c>
      <c r="Q4440" t="str">
        <f t="shared" si="348"/>
        <v>03</v>
      </c>
      <c r="R4440" t="str">
        <f>+IFERROR(VLOOKUP(I4440, Listado!A:B, 2, FALSE()), "COMERCIALIZADORA INTERNACIONAL CARIBBEAN EXOTICS S A")</f>
        <v>LONDOÑO ECHEVERRI ALEJANDRA</v>
      </c>
      <c r="S4440" s="25">
        <f>+VLOOKUP(E4440, TC!A:D, 2, FALSE())</f>
        <v>4131.42</v>
      </c>
      <c r="T4440" t="str">
        <f t="shared" si="349"/>
        <v>COP</v>
      </c>
    </row>
    <row r="4441" spans="1:20" ht="18.75" hidden="1" customHeight="1" x14ac:dyDescent="0.25">
      <c r="A4441" t="s">
        <v>2406</v>
      </c>
      <c r="B4441" t="s">
        <v>1923</v>
      </c>
      <c r="C4441" t="s">
        <v>1913</v>
      </c>
      <c r="D4441" s="24">
        <v>5860</v>
      </c>
      <c r="E4441" t="s">
        <v>1679</v>
      </c>
      <c r="F4441" t="s">
        <v>99</v>
      </c>
      <c r="G4441" t="s">
        <v>1914</v>
      </c>
      <c r="H4441" t="s">
        <v>2024</v>
      </c>
      <c r="I4441" t="s">
        <v>1839</v>
      </c>
      <c r="J4441" t="s">
        <v>1915</v>
      </c>
      <c r="K4441" t="s">
        <v>2028</v>
      </c>
      <c r="L4441" s="24">
        <v>10200</v>
      </c>
      <c r="M4441" s="25">
        <f>+VLOOKUP(E4441, TC!A:D, 4, FALSE())</f>
        <v>1.0797999961272395</v>
      </c>
      <c r="N4441" s="24">
        <f t="shared" si="345"/>
        <v>10200</v>
      </c>
      <c r="O4441" t="str">
        <f t="shared" si="346"/>
        <v>FACTURA</v>
      </c>
      <c r="P4441" t="str">
        <f t="shared" si="347"/>
        <v>2025</v>
      </c>
      <c r="Q4441" t="str">
        <f t="shared" si="348"/>
        <v>03</v>
      </c>
      <c r="R4441" t="str">
        <f>+IFERROR(VLOOKUP(I4441, Listado!A:B, 2, FALSE()), "COMERCIALIZADORA INTERNACIONAL CARIBBEAN EXOTICS S A")</f>
        <v>LONDOÑO ECHEVERRI ALEJANDRA</v>
      </c>
      <c r="S4441" s="25">
        <f>+VLOOKUP(E4441, TC!A:D, 2, FALSE())</f>
        <v>4131.42</v>
      </c>
      <c r="T4441" t="str">
        <f t="shared" si="349"/>
        <v>COP</v>
      </c>
    </row>
    <row r="4442" spans="1:20" ht="18.75" hidden="1" customHeight="1" x14ac:dyDescent="0.25">
      <c r="A4442" t="s">
        <v>2406</v>
      </c>
      <c r="B4442" t="s">
        <v>1923</v>
      </c>
      <c r="C4442" t="s">
        <v>1913</v>
      </c>
      <c r="D4442" s="24">
        <v>5860</v>
      </c>
      <c r="E4442" t="s">
        <v>1679</v>
      </c>
      <c r="F4442" t="s">
        <v>99</v>
      </c>
      <c r="G4442" t="s">
        <v>1914</v>
      </c>
      <c r="H4442" t="s">
        <v>2024</v>
      </c>
      <c r="I4442" t="s">
        <v>1839</v>
      </c>
      <c r="J4442" t="s">
        <v>1915</v>
      </c>
      <c r="K4442" t="s">
        <v>2028</v>
      </c>
      <c r="L4442" s="24">
        <v>9600</v>
      </c>
      <c r="M4442" s="25">
        <f>+VLOOKUP(E4442, TC!A:D, 4, FALSE())</f>
        <v>1.0797999961272395</v>
      </c>
      <c r="N4442" s="24">
        <f t="shared" si="345"/>
        <v>9600</v>
      </c>
      <c r="O4442" t="str">
        <f t="shared" si="346"/>
        <v>FACTURA</v>
      </c>
      <c r="P4442" t="str">
        <f t="shared" si="347"/>
        <v>2025</v>
      </c>
      <c r="Q4442" t="str">
        <f t="shared" si="348"/>
        <v>03</v>
      </c>
      <c r="R4442" t="str">
        <f>+IFERROR(VLOOKUP(I4442, Listado!A:B, 2, FALSE()), "COMERCIALIZADORA INTERNACIONAL CARIBBEAN EXOTICS S A")</f>
        <v>LONDOÑO ECHEVERRI ALEJANDRA</v>
      </c>
      <c r="S4442" s="25">
        <f>+VLOOKUP(E4442, TC!A:D, 2, FALSE())</f>
        <v>4131.42</v>
      </c>
      <c r="T4442" t="str">
        <f t="shared" si="349"/>
        <v>COP</v>
      </c>
    </row>
    <row r="4443" spans="1:20" ht="18.75" hidden="1" customHeight="1" x14ac:dyDescent="0.25">
      <c r="A4443" t="s">
        <v>2406</v>
      </c>
      <c r="B4443" t="s">
        <v>1923</v>
      </c>
      <c r="C4443" t="s">
        <v>1913</v>
      </c>
      <c r="D4443" s="24">
        <v>5860</v>
      </c>
      <c r="E4443" t="s">
        <v>1679</v>
      </c>
      <c r="F4443" t="s">
        <v>99</v>
      </c>
      <c r="G4443" t="s">
        <v>1914</v>
      </c>
      <c r="H4443" t="s">
        <v>2024</v>
      </c>
      <c r="I4443" t="s">
        <v>1839</v>
      </c>
      <c r="J4443" t="s">
        <v>1915</v>
      </c>
      <c r="K4443" t="s">
        <v>2028</v>
      </c>
      <c r="L4443" s="24">
        <v>9600</v>
      </c>
      <c r="M4443" s="25">
        <f>+VLOOKUP(E4443, TC!A:D, 4, FALSE())</f>
        <v>1.0797999961272395</v>
      </c>
      <c r="N4443" s="24">
        <f t="shared" si="345"/>
        <v>9600</v>
      </c>
      <c r="O4443" t="str">
        <f t="shared" si="346"/>
        <v>FACTURA</v>
      </c>
      <c r="P4443" t="str">
        <f t="shared" si="347"/>
        <v>2025</v>
      </c>
      <c r="Q4443" t="str">
        <f t="shared" si="348"/>
        <v>03</v>
      </c>
      <c r="R4443" t="str">
        <f>+IFERROR(VLOOKUP(I4443, Listado!A:B, 2, FALSE()), "COMERCIALIZADORA INTERNACIONAL CARIBBEAN EXOTICS S A")</f>
        <v>LONDOÑO ECHEVERRI ALEJANDRA</v>
      </c>
      <c r="S4443" s="25">
        <f>+VLOOKUP(E4443, TC!A:D, 2, FALSE())</f>
        <v>4131.42</v>
      </c>
      <c r="T4443" t="str">
        <f t="shared" si="349"/>
        <v>COP</v>
      </c>
    </row>
    <row r="4444" spans="1:20" ht="18.75" hidden="1" customHeight="1" x14ac:dyDescent="0.25">
      <c r="A4444" t="s">
        <v>2406</v>
      </c>
      <c r="B4444" t="s">
        <v>1923</v>
      </c>
      <c r="C4444" t="s">
        <v>1913</v>
      </c>
      <c r="D4444" s="24">
        <v>5860</v>
      </c>
      <c r="E4444" t="s">
        <v>1679</v>
      </c>
      <c r="F4444" t="s">
        <v>99</v>
      </c>
      <c r="G4444" t="s">
        <v>1914</v>
      </c>
      <c r="H4444" t="s">
        <v>2024</v>
      </c>
      <c r="I4444" t="s">
        <v>1839</v>
      </c>
      <c r="J4444" t="s">
        <v>1915</v>
      </c>
      <c r="K4444" t="s">
        <v>2028</v>
      </c>
      <c r="L4444" s="24">
        <v>63000</v>
      </c>
      <c r="M4444" s="25">
        <f>+VLOOKUP(E4444, TC!A:D, 4, FALSE())</f>
        <v>1.0797999961272395</v>
      </c>
      <c r="N4444" s="24">
        <f t="shared" si="345"/>
        <v>63000</v>
      </c>
      <c r="O4444" t="str">
        <f t="shared" si="346"/>
        <v>FACTURA</v>
      </c>
      <c r="P4444" t="str">
        <f t="shared" si="347"/>
        <v>2025</v>
      </c>
      <c r="Q4444" t="str">
        <f t="shared" si="348"/>
        <v>03</v>
      </c>
      <c r="R4444" t="str">
        <f>+IFERROR(VLOOKUP(I4444, Listado!A:B, 2, FALSE()), "COMERCIALIZADORA INTERNACIONAL CARIBBEAN EXOTICS S A")</f>
        <v>LONDOÑO ECHEVERRI ALEJANDRA</v>
      </c>
      <c r="S4444" s="25">
        <f>+VLOOKUP(E4444, TC!A:D, 2, FALSE())</f>
        <v>4131.42</v>
      </c>
      <c r="T4444" t="str">
        <f t="shared" si="349"/>
        <v>COP</v>
      </c>
    </row>
    <row r="4445" spans="1:20" ht="18.75" hidden="1" customHeight="1" x14ac:dyDescent="0.25">
      <c r="A4445" t="s">
        <v>2406</v>
      </c>
      <c r="B4445" t="s">
        <v>1923</v>
      </c>
      <c r="C4445" t="s">
        <v>1913</v>
      </c>
      <c r="D4445" s="24">
        <v>5860</v>
      </c>
      <c r="E4445" t="s">
        <v>1679</v>
      </c>
      <c r="F4445" t="s">
        <v>99</v>
      </c>
      <c r="G4445" t="s">
        <v>1914</v>
      </c>
      <c r="H4445" t="s">
        <v>2024</v>
      </c>
      <c r="I4445" t="s">
        <v>1839</v>
      </c>
      <c r="J4445" t="s">
        <v>1915</v>
      </c>
      <c r="K4445" t="s">
        <v>2028</v>
      </c>
      <c r="L4445" s="24">
        <v>32000</v>
      </c>
      <c r="M4445" s="25">
        <f>+VLOOKUP(E4445, TC!A:D, 4, FALSE())</f>
        <v>1.0797999961272395</v>
      </c>
      <c r="N4445" s="24">
        <f t="shared" si="345"/>
        <v>32000</v>
      </c>
      <c r="O4445" t="str">
        <f t="shared" si="346"/>
        <v>FACTURA</v>
      </c>
      <c r="P4445" t="str">
        <f t="shared" si="347"/>
        <v>2025</v>
      </c>
      <c r="Q4445" t="str">
        <f t="shared" si="348"/>
        <v>03</v>
      </c>
      <c r="R4445" t="str">
        <f>+IFERROR(VLOOKUP(I4445, Listado!A:B, 2, FALSE()), "COMERCIALIZADORA INTERNACIONAL CARIBBEAN EXOTICS S A")</f>
        <v>LONDOÑO ECHEVERRI ALEJANDRA</v>
      </c>
      <c r="S4445" s="25">
        <f>+VLOOKUP(E4445, TC!A:D, 2, FALSE())</f>
        <v>4131.42</v>
      </c>
      <c r="T4445" t="str">
        <f t="shared" si="349"/>
        <v>COP</v>
      </c>
    </row>
    <row r="4446" spans="1:20" ht="18.75" hidden="1" customHeight="1" x14ac:dyDescent="0.25">
      <c r="A4446" t="s">
        <v>2406</v>
      </c>
      <c r="B4446" t="s">
        <v>1923</v>
      </c>
      <c r="C4446" t="s">
        <v>1913</v>
      </c>
      <c r="D4446" s="24">
        <v>5860</v>
      </c>
      <c r="E4446" t="s">
        <v>1679</v>
      </c>
      <c r="F4446" t="s">
        <v>99</v>
      </c>
      <c r="G4446" t="s">
        <v>1914</v>
      </c>
      <c r="H4446" t="s">
        <v>2024</v>
      </c>
      <c r="I4446" t="s">
        <v>1839</v>
      </c>
      <c r="J4446" t="s">
        <v>1915</v>
      </c>
      <c r="K4446" t="s">
        <v>2028</v>
      </c>
      <c r="L4446" s="24">
        <v>1740</v>
      </c>
      <c r="M4446" s="25">
        <f>+VLOOKUP(E4446, TC!A:D, 4, FALSE())</f>
        <v>1.0797999961272395</v>
      </c>
      <c r="N4446" s="24">
        <f t="shared" si="345"/>
        <v>1740</v>
      </c>
      <c r="O4446" t="str">
        <f t="shared" si="346"/>
        <v>FACTURA</v>
      </c>
      <c r="P4446" t="str">
        <f t="shared" si="347"/>
        <v>2025</v>
      </c>
      <c r="Q4446" t="str">
        <f t="shared" si="348"/>
        <v>03</v>
      </c>
      <c r="R4446" t="str">
        <f>+IFERROR(VLOOKUP(I4446, Listado!A:B, 2, FALSE()), "COMERCIALIZADORA INTERNACIONAL CARIBBEAN EXOTICS S A")</f>
        <v>LONDOÑO ECHEVERRI ALEJANDRA</v>
      </c>
      <c r="S4446" s="25">
        <f>+VLOOKUP(E4446, TC!A:D, 2, FALSE())</f>
        <v>4131.42</v>
      </c>
      <c r="T4446" t="str">
        <f t="shared" si="349"/>
        <v>COP</v>
      </c>
    </row>
    <row r="4447" spans="1:20" ht="18.75" hidden="1" customHeight="1" x14ac:dyDescent="0.25">
      <c r="A4447" t="s">
        <v>2406</v>
      </c>
      <c r="B4447" t="s">
        <v>1923</v>
      </c>
      <c r="C4447" t="s">
        <v>1913</v>
      </c>
      <c r="D4447" s="24">
        <v>5860</v>
      </c>
      <c r="E4447" t="s">
        <v>1679</v>
      </c>
      <c r="F4447" t="s">
        <v>99</v>
      </c>
      <c r="G4447" t="s">
        <v>1914</v>
      </c>
      <c r="H4447" t="s">
        <v>2024</v>
      </c>
      <c r="I4447" t="s">
        <v>1839</v>
      </c>
      <c r="J4447" t="s">
        <v>1915</v>
      </c>
      <c r="K4447" t="s">
        <v>2019</v>
      </c>
      <c r="L4447" s="24">
        <v>28800</v>
      </c>
      <c r="M4447" s="25">
        <f>+VLOOKUP(E4447, TC!A:D, 4, FALSE())</f>
        <v>1.0797999961272395</v>
      </c>
      <c r="N4447" s="24">
        <f t="shared" si="345"/>
        <v>28800</v>
      </c>
      <c r="O4447" t="str">
        <f t="shared" si="346"/>
        <v>FACTURA</v>
      </c>
      <c r="P4447" t="str">
        <f t="shared" si="347"/>
        <v>2025</v>
      </c>
      <c r="Q4447" t="str">
        <f t="shared" si="348"/>
        <v>03</v>
      </c>
      <c r="R4447" t="str">
        <f>+IFERROR(VLOOKUP(I4447, Listado!A:B, 2, FALSE()), "COMERCIALIZADORA INTERNACIONAL CARIBBEAN EXOTICS S A")</f>
        <v>LONDOÑO ECHEVERRI ALEJANDRA</v>
      </c>
      <c r="S4447" s="25">
        <f>+VLOOKUP(E4447, TC!A:D, 2, FALSE())</f>
        <v>4131.42</v>
      </c>
      <c r="T4447" t="str">
        <f t="shared" si="349"/>
        <v>COP</v>
      </c>
    </row>
    <row r="4448" spans="1:20" ht="18.75" hidden="1" customHeight="1" x14ac:dyDescent="0.25">
      <c r="A4448" t="s">
        <v>2406</v>
      </c>
      <c r="B4448" t="s">
        <v>1923</v>
      </c>
      <c r="C4448" t="s">
        <v>1913</v>
      </c>
      <c r="D4448" s="24">
        <v>5860</v>
      </c>
      <c r="E4448" t="s">
        <v>1679</v>
      </c>
      <c r="F4448" t="s">
        <v>99</v>
      </c>
      <c r="G4448" t="s">
        <v>1914</v>
      </c>
      <c r="H4448" t="s">
        <v>2024</v>
      </c>
      <c r="I4448" t="s">
        <v>1839</v>
      </c>
      <c r="J4448" t="s">
        <v>1915</v>
      </c>
      <c r="K4448" t="s">
        <v>2019</v>
      </c>
      <c r="L4448" s="24">
        <v>64200</v>
      </c>
      <c r="M4448" s="25">
        <f>+VLOOKUP(E4448, TC!A:D, 4, FALSE())</f>
        <v>1.0797999961272395</v>
      </c>
      <c r="N4448" s="24">
        <f t="shared" si="345"/>
        <v>64200</v>
      </c>
      <c r="O4448" t="str">
        <f t="shared" si="346"/>
        <v>FACTURA</v>
      </c>
      <c r="P4448" t="str">
        <f t="shared" si="347"/>
        <v>2025</v>
      </c>
      <c r="Q4448" t="str">
        <f t="shared" si="348"/>
        <v>03</v>
      </c>
      <c r="R4448" t="str">
        <f>+IFERROR(VLOOKUP(I4448, Listado!A:B, 2, FALSE()), "COMERCIALIZADORA INTERNACIONAL CARIBBEAN EXOTICS S A")</f>
        <v>LONDOÑO ECHEVERRI ALEJANDRA</v>
      </c>
      <c r="S4448" s="25">
        <f>+VLOOKUP(E4448, TC!A:D, 2, FALSE())</f>
        <v>4131.42</v>
      </c>
      <c r="T4448" t="str">
        <f t="shared" si="349"/>
        <v>COP</v>
      </c>
    </row>
    <row r="4449" spans="1:20" ht="18.75" hidden="1" customHeight="1" x14ac:dyDescent="0.25">
      <c r="A4449" t="s">
        <v>2406</v>
      </c>
      <c r="B4449" t="s">
        <v>1923</v>
      </c>
      <c r="C4449" t="s">
        <v>1913</v>
      </c>
      <c r="D4449" s="24">
        <v>5860</v>
      </c>
      <c r="E4449" t="s">
        <v>1679</v>
      </c>
      <c r="F4449" t="s">
        <v>99</v>
      </c>
      <c r="G4449" t="s">
        <v>1914</v>
      </c>
      <c r="H4449" t="s">
        <v>2024</v>
      </c>
      <c r="I4449" t="s">
        <v>1839</v>
      </c>
      <c r="J4449" t="s">
        <v>1915</v>
      </c>
      <c r="K4449" t="s">
        <v>2021</v>
      </c>
      <c r="L4449" s="24">
        <v>36600</v>
      </c>
      <c r="M4449" s="25">
        <f>+VLOOKUP(E4449, TC!A:D, 4, FALSE())</f>
        <v>1.0797999961272395</v>
      </c>
      <c r="N4449" s="24">
        <f t="shared" si="345"/>
        <v>36600</v>
      </c>
      <c r="O4449" t="str">
        <f t="shared" si="346"/>
        <v>FACTURA</v>
      </c>
      <c r="P4449" t="str">
        <f t="shared" si="347"/>
        <v>2025</v>
      </c>
      <c r="Q4449" t="str">
        <f t="shared" si="348"/>
        <v>03</v>
      </c>
      <c r="R4449" t="str">
        <f>+IFERROR(VLOOKUP(I4449, Listado!A:B, 2, FALSE()), "COMERCIALIZADORA INTERNACIONAL CARIBBEAN EXOTICS S A")</f>
        <v>LONDOÑO ECHEVERRI ALEJANDRA</v>
      </c>
      <c r="S4449" s="25">
        <f>+VLOOKUP(E4449, TC!A:D, 2, FALSE())</f>
        <v>4131.42</v>
      </c>
      <c r="T4449" t="str">
        <f t="shared" si="349"/>
        <v>COP</v>
      </c>
    </row>
    <row r="4450" spans="1:20" ht="18.75" hidden="1" customHeight="1" x14ac:dyDescent="0.25">
      <c r="A4450" t="s">
        <v>2406</v>
      </c>
      <c r="B4450" t="s">
        <v>1923</v>
      </c>
      <c r="C4450" t="s">
        <v>1913</v>
      </c>
      <c r="D4450" s="24">
        <v>5860</v>
      </c>
      <c r="E4450" t="s">
        <v>1679</v>
      </c>
      <c r="F4450" t="s">
        <v>99</v>
      </c>
      <c r="G4450" t="s">
        <v>1914</v>
      </c>
      <c r="H4450" t="s">
        <v>2024</v>
      </c>
      <c r="I4450" t="s">
        <v>1839</v>
      </c>
      <c r="J4450" t="s">
        <v>1915</v>
      </c>
      <c r="K4450" t="s">
        <v>2022</v>
      </c>
      <c r="L4450" s="24">
        <v>43020</v>
      </c>
      <c r="M4450" s="25">
        <f>+VLOOKUP(E4450, TC!A:D, 4, FALSE())</f>
        <v>1.0797999961272395</v>
      </c>
      <c r="N4450" s="24">
        <f t="shared" si="345"/>
        <v>43020</v>
      </c>
      <c r="O4450" t="str">
        <f t="shared" si="346"/>
        <v>FACTURA</v>
      </c>
      <c r="P4450" t="str">
        <f t="shared" si="347"/>
        <v>2025</v>
      </c>
      <c r="Q4450" t="str">
        <f t="shared" si="348"/>
        <v>03</v>
      </c>
      <c r="R4450" t="str">
        <f>+IFERROR(VLOOKUP(I4450, Listado!A:B, 2, FALSE()), "COMERCIALIZADORA INTERNACIONAL CARIBBEAN EXOTICS S A")</f>
        <v>LONDOÑO ECHEVERRI ALEJANDRA</v>
      </c>
      <c r="S4450" s="25">
        <f>+VLOOKUP(E4450, TC!A:D, 2, FALSE())</f>
        <v>4131.42</v>
      </c>
      <c r="T4450" t="str">
        <f t="shared" si="349"/>
        <v>COP</v>
      </c>
    </row>
    <row r="4451" spans="1:20" ht="18.75" hidden="1" customHeight="1" x14ac:dyDescent="0.25">
      <c r="A4451" t="s">
        <v>2406</v>
      </c>
      <c r="B4451" t="s">
        <v>1923</v>
      </c>
      <c r="C4451" t="s">
        <v>1913</v>
      </c>
      <c r="D4451" s="24">
        <v>5860</v>
      </c>
      <c r="E4451" t="s">
        <v>1679</v>
      </c>
      <c r="F4451" t="s">
        <v>99</v>
      </c>
      <c r="G4451" t="s">
        <v>1914</v>
      </c>
      <c r="H4451" t="s">
        <v>2024</v>
      </c>
      <c r="I4451" t="s">
        <v>1839</v>
      </c>
      <c r="J4451" t="s">
        <v>1915</v>
      </c>
      <c r="K4451" t="s">
        <v>2022</v>
      </c>
      <c r="L4451" s="24">
        <v>41580</v>
      </c>
      <c r="M4451" s="25">
        <f>+VLOOKUP(E4451, TC!A:D, 4, FALSE())</f>
        <v>1.0797999961272395</v>
      </c>
      <c r="N4451" s="24">
        <f t="shared" si="345"/>
        <v>41580</v>
      </c>
      <c r="O4451" t="str">
        <f t="shared" si="346"/>
        <v>FACTURA</v>
      </c>
      <c r="P4451" t="str">
        <f t="shared" si="347"/>
        <v>2025</v>
      </c>
      <c r="Q4451" t="str">
        <f t="shared" si="348"/>
        <v>03</v>
      </c>
      <c r="R4451" t="str">
        <f>+IFERROR(VLOOKUP(I4451, Listado!A:B, 2, FALSE()), "COMERCIALIZADORA INTERNACIONAL CARIBBEAN EXOTICS S A")</f>
        <v>LONDOÑO ECHEVERRI ALEJANDRA</v>
      </c>
      <c r="S4451" s="25">
        <f>+VLOOKUP(E4451, TC!A:D, 2, FALSE())</f>
        <v>4131.42</v>
      </c>
      <c r="T4451" t="str">
        <f t="shared" si="349"/>
        <v>COP</v>
      </c>
    </row>
    <row r="4452" spans="1:20" ht="18.75" hidden="1" customHeight="1" x14ac:dyDescent="0.25">
      <c r="A4452" t="s">
        <v>2406</v>
      </c>
      <c r="B4452" t="s">
        <v>1923</v>
      </c>
      <c r="C4452" t="s">
        <v>1913</v>
      </c>
      <c r="D4452" s="24">
        <v>5860</v>
      </c>
      <c r="E4452" t="s">
        <v>1679</v>
      </c>
      <c r="F4452" t="s">
        <v>99</v>
      </c>
      <c r="G4452" t="s">
        <v>1914</v>
      </c>
      <c r="H4452" t="s">
        <v>2024</v>
      </c>
      <c r="I4452" t="s">
        <v>1839</v>
      </c>
      <c r="J4452" t="s">
        <v>1915</v>
      </c>
      <c r="K4452" t="s">
        <v>2022</v>
      </c>
      <c r="L4452" s="24">
        <v>4000</v>
      </c>
      <c r="M4452" s="25">
        <f>+VLOOKUP(E4452, TC!A:D, 4, FALSE())</f>
        <v>1.0797999961272395</v>
      </c>
      <c r="N4452" s="24">
        <f t="shared" si="345"/>
        <v>4000</v>
      </c>
      <c r="O4452" t="str">
        <f t="shared" si="346"/>
        <v>FACTURA</v>
      </c>
      <c r="P4452" t="str">
        <f t="shared" si="347"/>
        <v>2025</v>
      </c>
      <c r="Q4452" t="str">
        <f t="shared" si="348"/>
        <v>03</v>
      </c>
      <c r="R4452" t="str">
        <f>+IFERROR(VLOOKUP(I4452, Listado!A:B, 2, FALSE()), "COMERCIALIZADORA INTERNACIONAL CARIBBEAN EXOTICS S A")</f>
        <v>LONDOÑO ECHEVERRI ALEJANDRA</v>
      </c>
      <c r="S4452" s="25">
        <f>+VLOOKUP(E4452, TC!A:D, 2, FALSE())</f>
        <v>4131.42</v>
      </c>
      <c r="T4452" t="str">
        <f t="shared" si="349"/>
        <v>COP</v>
      </c>
    </row>
    <row r="4453" spans="1:20" ht="18.75" hidden="1" customHeight="1" x14ac:dyDescent="0.25">
      <c r="A4453" t="s">
        <v>2406</v>
      </c>
      <c r="B4453" t="s">
        <v>1923</v>
      </c>
      <c r="C4453" t="s">
        <v>1913</v>
      </c>
      <c r="D4453" s="24">
        <v>5860</v>
      </c>
      <c r="E4453" t="s">
        <v>1679</v>
      </c>
      <c r="F4453" t="s">
        <v>99</v>
      </c>
      <c r="G4453" t="s">
        <v>1914</v>
      </c>
      <c r="H4453" t="s">
        <v>2024</v>
      </c>
      <c r="I4453" t="s">
        <v>1839</v>
      </c>
      <c r="J4453" t="s">
        <v>1915</v>
      </c>
      <c r="K4453" t="s">
        <v>2045</v>
      </c>
      <c r="L4453" s="24">
        <v>126600</v>
      </c>
      <c r="M4453" s="25">
        <f>+VLOOKUP(E4453, TC!A:D, 4, FALSE())</f>
        <v>1.0797999961272395</v>
      </c>
      <c r="N4453" s="24">
        <f t="shared" si="345"/>
        <v>126600</v>
      </c>
      <c r="O4453" t="str">
        <f t="shared" si="346"/>
        <v>FACTURA</v>
      </c>
      <c r="P4453" t="str">
        <f t="shared" si="347"/>
        <v>2025</v>
      </c>
      <c r="Q4453" t="str">
        <f t="shared" si="348"/>
        <v>03</v>
      </c>
      <c r="R4453" t="str">
        <f>+IFERROR(VLOOKUP(I4453, Listado!A:B, 2, FALSE()), "COMERCIALIZADORA INTERNACIONAL CARIBBEAN EXOTICS S A")</f>
        <v>LONDOÑO ECHEVERRI ALEJANDRA</v>
      </c>
      <c r="S4453" s="25">
        <f>+VLOOKUP(E4453, TC!A:D, 2, FALSE())</f>
        <v>4131.42</v>
      </c>
      <c r="T4453" t="str">
        <f t="shared" si="349"/>
        <v>COP</v>
      </c>
    </row>
    <row r="4454" spans="1:20" ht="18.75" hidden="1" customHeight="1" x14ac:dyDescent="0.25">
      <c r="A4454" t="s">
        <v>2406</v>
      </c>
      <c r="B4454" t="s">
        <v>1923</v>
      </c>
      <c r="C4454" t="s">
        <v>1913</v>
      </c>
      <c r="D4454" s="24">
        <v>5860</v>
      </c>
      <c r="E4454" t="s">
        <v>1679</v>
      </c>
      <c r="F4454" t="s">
        <v>99</v>
      </c>
      <c r="G4454" t="s">
        <v>1914</v>
      </c>
      <c r="H4454" t="s">
        <v>2024</v>
      </c>
      <c r="I4454" t="s">
        <v>1839</v>
      </c>
      <c r="J4454" t="s">
        <v>1915</v>
      </c>
      <c r="K4454" t="s">
        <v>2045</v>
      </c>
      <c r="L4454" s="24">
        <v>3400</v>
      </c>
      <c r="M4454" s="25">
        <f>+VLOOKUP(E4454, TC!A:D, 4, FALSE())</f>
        <v>1.0797999961272395</v>
      </c>
      <c r="N4454" s="24">
        <f t="shared" si="345"/>
        <v>3400</v>
      </c>
      <c r="O4454" t="str">
        <f t="shared" si="346"/>
        <v>FACTURA</v>
      </c>
      <c r="P4454" t="str">
        <f t="shared" si="347"/>
        <v>2025</v>
      </c>
      <c r="Q4454" t="str">
        <f t="shared" si="348"/>
        <v>03</v>
      </c>
      <c r="R4454" t="str">
        <f>+IFERROR(VLOOKUP(I4454, Listado!A:B, 2, FALSE()), "COMERCIALIZADORA INTERNACIONAL CARIBBEAN EXOTICS S A")</f>
        <v>LONDOÑO ECHEVERRI ALEJANDRA</v>
      </c>
      <c r="S4454" s="25">
        <f>+VLOOKUP(E4454, TC!A:D, 2, FALSE())</f>
        <v>4131.42</v>
      </c>
      <c r="T4454" t="str">
        <f t="shared" si="349"/>
        <v>COP</v>
      </c>
    </row>
    <row r="4455" spans="1:20" ht="18.75" hidden="1" customHeight="1" x14ac:dyDescent="0.25">
      <c r="A4455" t="s">
        <v>2406</v>
      </c>
      <c r="B4455" t="s">
        <v>5</v>
      </c>
      <c r="C4455" t="s">
        <v>1913</v>
      </c>
      <c r="D4455" s="24">
        <v>11421</v>
      </c>
      <c r="E4455" t="s">
        <v>1680</v>
      </c>
      <c r="F4455" t="s">
        <v>128</v>
      </c>
      <c r="G4455" t="s">
        <v>110</v>
      </c>
      <c r="H4455" t="s">
        <v>2583</v>
      </c>
      <c r="I4455" t="s">
        <v>1850</v>
      </c>
      <c r="J4455" t="s">
        <v>1919</v>
      </c>
      <c r="K4455" t="s">
        <v>1928</v>
      </c>
      <c r="L4455" s="24">
        <v>7178.8</v>
      </c>
      <c r="M4455" s="25">
        <f>+VLOOKUP(E4455, TC!A:D, 4, FALSE())</f>
        <v>1.0822999983143049</v>
      </c>
      <c r="N4455" s="24">
        <f t="shared" si="345"/>
        <v>7178.8</v>
      </c>
      <c r="O4455" t="str">
        <f t="shared" si="346"/>
        <v>FACTURA</v>
      </c>
      <c r="P4455" t="str">
        <f t="shared" si="347"/>
        <v>2025</v>
      </c>
      <c r="Q4455" t="str">
        <f t="shared" si="348"/>
        <v>03</v>
      </c>
      <c r="R4455" t="str">
        <f>+IFERROR(VLOOKUP(I4455, Listado!A:B, 2, FALSE()), "COMERCIALIZADORA INTERNACIONAL CARIBBEAN EXOTICS S A")</f>
        <v>PEREZ MEJIA MARIA PAULINA</v>
      </c>
      <c r="S4455" s="25">
        <f>+VLOOKUP(E4455, TC!A:D, 2, FALSE())</f>
        <v>4152.59</v>
      </c>
      <c r="T4455" t="str">
        <f t="shared" si="349"/>
        <v>USD</v>
      </c>
    </row>
    <row r="4456" spans="1:20" ht="18.75" hidden="1" customHeight="1" x14ac:dyDescent="0.25">
      <c r="A4456" t="s">
        <v>2406</v>
      </c>
      <c r="B4456" t="s">
        <v>5</v>
      </c>
      <c r="C4456" t="s">
        <v>1913</v>
      </c>
      <c r="D4456" s="24">
        <v>11421</v>
      </c>
      <c r="E4456" t="s">
        <v>1680</v>
      </c>
      <c r="F4456" t="s">
        <v>128</v>
      </c>
      <c r="G4456" t="s">
        <v>110</v>
      </c>
      <c r="H4456" t="s">
        <v>2583</v>
      </c>
      <c r="I4456" t="s">
        <v>1850</v>
      </c>
      <c r="J4456" t="s">
        <v>1919</v>
      </c>
      <c r="K4456" t="s">
        <v>45</v>
      </c>
      <c r="L4456" s="24">
        <v>12800</v>
      </c>
      <c r="M4456" s="25">
        <f>+VLOOKUP(E4456, TC!A:D, 4, FALSE())</f>
        <v>1.0822999983143049</v>
      </c>
      <c r="N4456" s="24">
        <f t="shared" si="345"/>
        <v>12800</v>
      </c>
      <c r="O4456" t="str">
        <f t="shared" si="346"/>
        <v>FACTURA</v>
      </c>
      <c r="P4456" t="str">
        <f t="shared" si="347"/>
        <v>2025</v>
      </c>
      <c r="Q4456" t="str">
        <f t="shared" si="348"/>
        <v>03</v>
      </c>
      <c r="R4456" t="str">
        <f>+IFERROR(VLOOKUP(I4456, Listado!A:B, 2, FALSE()), "COMERCIALIZADORA INTERNACIONAL CARIBBEAN EXOTICS S A")</f>
        <v>PEREZ MEJIA MARIA PAULINA</v>
      </c>
      <c r="S4456" s="25">
        <f>+VLOOKUP(E4456, TC!A:D, 2, FALSE())</f>
        <v>4152.59</v>
      </c>
      <c r="T4456" t="str">
        <f t="shared" si="349"/>
        <v>USD</v>
      </c>
    </row>
    <row r="4457" spans="1:20" ht="18.75" hidden="1" customHeight="1" x14ac:dyDescent="0.25">
      <c r="A4457" t="s">
        <v>2406</v>
      </c>
      <c r="B4457" t="s">
        <v>5</v>
      </c>
      <c r="C4457" t="s">
        <v>1913</v>
      </c>
      <c r="D4457" s="24">
        <v>11421</v>
      </c>
      <c r="E4457" t="s">
        <v>1680</v>
      </c>
      <c r="F4457" t="s">
        <v>128</v>
      </c>
      <c r="G4457" t="s">
        <v>110</v>
      </c>
      <c r="H4457" t="s">
        <v>2583</v>
      </c>
      <c r="I4457" t="s">
        <v>1850</v>
      </c>
      <c r="J4457" t="s">
        <v>1919</v>
      </c>
      <c r="K4457" t="s">
        <v>9</v>
      </c>
      <c r="L4457" s="24">
        <v>4278.3999999999996</v>
      </c>
      <c r="M4457" s="25">
        <f>+VLOOKUP(E4457, TC!A:D, 4, FALSE())</f>
        <v>1.0822999983143049</v>
      </c>
      <c r="N4457" s="24">
        <f t="shared" si="345"/>
        <v>4278.3999999999996</v>
      </c>
      <c r="O4457" t="str">
        <f t="shared" si="346"/>
        <v>FACTURA</v>
      </c>
      <c r="P4457" t="str">
        <f t="shared" si="347"/>
        <v>2025</v>
      </c>
      <c r="Q4457" t="str">
        <f t="shared" si="348"/>
        <v>03</v>
      </c>
      <c r="R4457" t="str">
        <f>+IFERROR(VLOOKUP(I4457, Listado!A:B, 2, FALSE()), "COMERCIALIZADORA INTERNACIONAL CARIBBEAN EXOTICS S A")</f>
        <v>PEREZ MEJIA MARIA PAULINA</v>
      </c>
      <c r="S4457" s="25">
        <f>+VLOOKUP(E4457, TC!A:D, 2, FALSE())</f>
        <v>4152.59</v>
      </c>
      <c r="T4457" t="str">
        <f t="shared" si="349"/>
        <v>USD</v>
      </c>
    </row>
    <row r="4458" spans="1:20" ht="18.75" hidden="1" customHeight="1" x14ac:dyDescent="0.25">
      <c r="A4458" t="s">
        <v>2406</v>
      </c>
      <c r="B4458" t="s">
        <v>1923</v>
      </c>
      <c r="C4458" t="s">
        <v>1913</v>
      </c>
      <c r="D4458" s="24">
        <v>5861</v>
      </c>
      <c r="E4458" t="s">
        <v>1680</v>
      </c>
      <c r="F4458" t="s">
        <v>128</v>
      </c>
      <c r="G4458" t="s">
        <v>108</v>
      </c>
      <c r="H4458" t="s">
        <v>2584</v>
      </c>
      <c r="I4458" t="s">
        <v>1878</v>
      </c>
      <c r="J4458" t="s">
        <v>2007</v>
      </c>
      <c r="K4458" t="s">
        <v>2008</v>
      </c>
      <c r="L4458" s="24">
        <v>1120</v>
      </c>
      <c r="M4458" s="25">
        <f>+VLOOKUP(E4458, TC!A:D, 4, FALSE())</f>
        <v>1.0822999983143049</v>
      </c>
      <c r="N4458" s="24">
        <f t="shared" si="345"/>
        <v>1120</v>
      </c>
      <c r="O4458" t="str">
        <f t="shared" si="346"/>
        <v>FACTURA</v>
      </c>
      <c r="P4458" t="str">
        <f t="shared" si="347"/>
        <v>2025</v>
      </c>
      <c r="Q4458" t="str">
        <f t="shared" si="348"/>
        <v>03</v>
      </c>
      <c r="R4458" t="str">
        <f>+IFERROR(VLOOKUP(I4458, Listado!A:B, 2, FALSE()), "COMERCIALIZADORA INTERNACIONAL CARIBBEAN EXOTICS S A")</f>
        <v>PIEDRAHITA PEREZ MARIANA</v>
      </c>
      <c r="S4458" s="25">
        <f>+VLOOKUP(E4458, TC!A:D, 2, FALSE())</f>
        <v>4152.59</v>
      </c>
      <c r="T4458" t="str">
        <f t="shared" si="349"/>
        <v>USD</v>
      </c>
    </row>
    <row r="4459" spans="1:20" ht="18.75" hidden="1" customHeight="1" x14ac:dyDescent="0.25">
      <c r="A4459" t="s">
        <v>2406</v>
      </c>
      <c r="B4459" t="s">
        <v>1923</v>
      </c>
      <c r="C4459" t="s">
        <v>1913</v>
      </c>
      <c r="D4459" s="24">
        <v>5861</v>
      </c>
      <c r="E4459" t="s">
        <v>1680</v>
      </c>
      <c r="F4459" t="s">
        <v>128</v>
      </c>
      <c r="G4459" t="s">
        <v>108</v>
      </c>
      <c r="H4459" t="s">
        <v>2584</v>
      </c>
      <c r="I4459" t="s">
        <v>1878</v>
      </c>
      <c r="J4459" t="s">
        <v>2007</v>
      </c>
      <c r="K4459" t="s">
        <v>2009</v>
      </c>
      <c r="L4459" s="24">
        <v>668.8</v>
      </c>
      <c r="M4459" s="25">
        <f>+VLOOKUP(E4459, TC!A:D, 4, FALSE())</f>
        <v>1.0822999983143049</v>
      </c>
      <c r="N4459" s="24">
        <f t="shared" si="345"/>
        <v>668.8</v>
      </c>
      <c r="O4459" t="str">
        <f t="shared" si="346"/>
        <v>FACTURA</v>
      </c>
      <c r="P4459" t="str">
        <f t="shared" si="347"/>
        <v>2025</v>
      </c>
      <c r="Q4459" t="str">
        <f t="shared" si="348"/>
        <v>03</v>
      </c>
      <c r="R4459" t="str">
        <f>+IFERROR(VLOOKUP(I4459, Listado!A:B, 2, FALSE()), "COMERCIALIZADORA INTERNACIONAL CARIBBEAN EXOTICS S A")</f>
        <v>PIEDRAHITA PEREZ MARIANA</v>
      </c>
      <c r="S4459" s="25">
        <f>+VLOOKUP(E4459, TC!A:D, 2, FALSE())</f>
        <v>4152.59</v>
      </c>
      <c r="T4459" t="str">
        <f t="shared" si="349"/>
        <v>USD</v>
      </c>
    </row>
    <row r="4460" spans="1:20" ht="18.75" hidden="1" customHeight="1" x14ac:dyDescent="0.25">
      <c r="A4460" t="s">
        <v>2406</v>
      </c>
      <c r="B4460" t="s">
        <v>1923</v>
      </c>
      <c r="C4460" t="s">
        <v>1913</v>
      </c>
      <c r="D4460" s="24">
        <v>5861</v>
      </c>
      <c r="E4460" t="s">
        <v>1680</v>
      </c>
      <c r="F4460" t="s">
        <v>128</v>
      </c>
      <c r="G4460" t="s">
        <v>108</v>
      </c>
      <c r="H4460" t="s">
        <v>2584</v>
      </c>
      <c r="I4460" t="s">
        <v>1878</v>
      </c>
      <c r="J4460" t="s">
        <v>2007</v>
      </c>
      <c r="K4460" t="s">
        <v>2010</v>
      </c>
      <c r="L4460" s="24">
        <v>496</v>
      </c>
      <c r="M4460" s="25">
        <f>+VLOOKUP(E4460, TC!A:D, 4, FALSE())</f>
        <v>1.0822999983143049</v>
      </c>
      <c r="N4460" s="24">
        <f t="shared" si="345"/>
        <v>496</v>
      </c>
      <c r="O4460" t="str">
        <f t="shared" si="346"/>
        <v>FACTURA</v>
      </c>
      <c r="P4460" t="str">
        <f t="shared" si="347"/>
        <v>2025</v>
      </c>
      <c r="Q4460" t="str">
        <f t="shared" si="348"/>
        <v>03</v>
      </c>
      <c r="R4460" t="str">
        <f>+IFERROR(VLOOKUP(I4460, Listado!A:B, 2, FALSE()), "COMERCIALIZADORA INTERNACIONAL CARIBBEAN EXOTICS S A")</f>
        <v>PIEDRAHITA PEREZ MARIANA</v>
      </c>
      <c r="S4460" s="25">
        <f>+VLOOKUP(E4460, TC!A:D, 2, FALSE())</f>
        <v>4152.59</v>
      </c>
      <c r="T4460" t="str">
        <f t="shared" si="349"/>
        <v>USD</v>
      </c>
    </row>
    <row r="4461" spans="1:20" ht="18.75" hidden="1" customHeight="1" x14ac:dyDescent="0.25">
      <c r="A4461" t="s">
        <v>2406</v>
      </c>
      <c r="B4461" t="s">
        <v>1923</v>
      </c>
      <c r="C4461" t="s">
        <v>1913</v>
      </c>
      <c r="D4461" s="24">
        <v>5861</v>
      </c>
      <c r="E4461" t="s">
        <v>1680</v>
      </c>
      <c r="F4461" t="s">
        <v>128</v>
      </c>
      <c r="G4461" t="s">
        <v>108</v>
      </c>
      <c r="H4461" t="s">
        <v>2584</v>
      </c>
      <c r="I4461" t="s">
        <v>1878</v>
      </c>
      <c r="J4461" t="s">
        <v>2007</v>
      </c>
      <c r="K4461" t="s">
        <v>2011</v>
      </c>
      <c r="L4461" s="24">
        <v>218</v>
      </c>
      <c r="M4461" s="25">
        <f>+VLOOKUP(E4461, TC!A:D, 4, FALSE())</f>
        <v>1.0822999983143049</v>
      </c>
      <c r="N4461" s="24">
        <f t="shared" si="345"/>
        <v>218</v>
      </c>
      <c r="O4461" t="str">
        <f t="shared" si="346"/>
        <v>FACTURA</v>
      </c>
      <c r="P4461" t="str">
        <f t="shared" si="347"/>
        <v>2025</v>
      </c>
      <c r="Q4461" t="str">
        <f t="shared" si="348"/>
        <v>03</v>
      </c>
      <c r="R4461" t="str">
        <f>+IFERROR(VLOOKUP(I4461, Listado!A:B, 2, FALSE()), "COMERCIALIZADORA INTERNACIONAL CARIBBEAN EXOTICS S A")</f>
        <v>PIEDRAHITA PEREZ MARIANA</v>
      </c>
      <c r="S4461" s="25">
        <f>+VLOOKUP(E4461, TC!A:D, 2, FALSE())</f>
        <v>4152.59</v>
      </c>
      <c r="T4461" t="str">
        <f t="shared" si="349"/>
        <v>USD</v>
      </c>
    </row>
    <row r="4462" spans="1:20" ht="18.75" hidden="1" customHeight="1" x14ac:dyDescent="0.25">
      <c r="A4462" t="s">
        <v>2406</v>
      </c>
      <c r="B4462" t="s">
        <v>5</v>
      </c>
      <c r="C4462" t="s">
        <v>1913</v>
      </c>
      <c r="D4462" s="24">
        <v>11422</v>
      </c>
      <c r="E4462" t="s">
        <v>1680</v>
      </c>
      <c r="F4462" t="s">
        <v>99</v>
      </c>
      <c r="G4462" t="s">
        <v>113</v>
      </c>
      <c r="I4462" t="s">
        <v>2377</v>
      </c>
      <c r="J4462" t="s">
        <v>1915</v>
      </c>
      <c r="K4462" t="s">
        <v>2021</v>
      </c>
      <c r="L4462" s="24">
        <v>23000</v>
      </c>
      <c r="M4462" s="25">
        <f>+VLOOKUP(E4462, TC!A:D, 4, FALSE())</f>
        <v>1.0822999983143049</v>
      </c>
      <c r="N4462" s="24">
        <f t="shared" si="345"/>
        <v>23000</v>
      </c>
      <c r="O4462" t="str">
        <f t="shared" si="346"/>
        <v>FACTURA</v>
      </c>
      <c r="P4462" t="str">
        <f t="shared" si="347"/>
        <v>2025</v>
      </c>
      <c r="Q4462" t="str">
        <f t="shared" si="348"/>
        <v>03</v>
      </c>
      <c r="R4462" t="str">
        <f>+IFERROR(VLOOKUP(I4462, Listado!A:B, 2, FALSE()), "COMERCIALIZADORA INTERNACIONAL CARIBBEAN EXOTICS S A")</f>
        <v>COMERCIALIZADORA INTERNACIONAL CARIBBEAN EXOTICS S A</v>
      </c>
      <c r="S4462" s="25">
        <f>+VLOOKUP(E4462, TC!A:D, 2, FALSE())</f>
        <v>4152.59</v>
      </c>
      <c r="T4462" t="str">
        <f t="shared" si="349"/>
        <v>COP</v>
      </c>
    </row>
    <row r="4463" spans="1:20" ht="18.75" hidden="1" customHeight="1" x14ac:dyDescent="0.25">
      <c r="A4463" t="s">
        <v>2406</v>
      </c>
      <c r="B4463" t="s">
        <v>5</v>
      </c>
      <c r="C4463" t="s">
        <v>2041</v>
      </c>
      <c r="D4463" s="24">
        <v>178</v>
      </c>
      <c r="E4463" t="s">
        <v>1680</v>
      </c>
      <c r="F4463" t="s">
        <v>1924</v>
      </c>
      <c r="G4463" t="s">
        <v>110</v>
      </c>
      <c r="H4463" t="s">
        <v>2585</v>
      </c>
      <c r="I4463" t="s">
        <v>1864</v>
      </c>
      <c r="J4463" t="s">
        <v>1919</v>
      </c>
      <c r="K4463" t="s">
        <v>2586</v>
      </c>
      <c r="L4463" s="24">
        <v>70</v>
      </c>
      <c r="M4463" s="25">
        <f>+VLOOKUP(E4463, TC!A:D, 4, FALSE())</f>
        <v>1.0822999983143049</v>
      </c>
      <c r="N4463" s="24">
        <f t="shared" si="345"/>
        <v>75.760999882001343</v>
      </c>
      <c r="O4463" t="str">
        <f t="shared" si="346"/>
        <v>NOTAS</v>
      </c>
      <c r="P4463" t="str">
        <f t="shared" si="347"/>
        <v>2025</v>
      </c>
      <c r="Q4463" t="str">
        <f t="shared" si="348"/>
        <v>03</v>
      </c>
      <c r="R4463" t="str">
        <f>+IFERROR(VLOOKUP(I4463, Listado!A:B, 2, FALSE()), "COMERCIALIZADORA INTERNACIONAL CARIBBEAN EXOTICS S A")</f>
        <v>PEREZ MEJIA MARIA PAULINA</v>
      </c>
      <c r="S4463" s="25">
        <f>+VLOOKUP(E4463, TC!A:D, 2, FALSE())</f>
        <v>4152.59</v>
      </c>
      <c r="T4463" t="str">
        <f t="shared" si="349"/>
        <v>EUR</v>
      </c>
    </row>
    <row r="4464" spans="1:20" ht="18.75" hidden="1" customHeight="1" x14ac:dyDescent="0.25">
      <c r="A4464" t="s">
        <v>2406</v>
      </c>
      <c r="B4464" t="s">
        <v>1923</v>
      </c>
      <c r="C4464" t="s">
        <v>1913</v>
      </c>
      <c r="D4464" s="24">
        <v>5862</v>
      </c>
      <c r="E4464" t="s">
        <v>1680</v>
      </c>
      <c r="F4464" t="s">
        <v>1924</v>
      </c>
      <c r="G4464" t="s">
        <v>108</v>
      </c>
      <c r="H4464" t="s">
        <v>2587</v>
      </c>
      <c r="I4464" t="s">
        <v>1871</v>
      </c>
      <c r="J4464" t="s">
        <v>1919</v>
      </c>
      <c r="K4464" t="s">
        <v>1928</v>
      </c>
      <c r="L4464" s="24">
        <v>1041.43</v>
      </c>
      <c r="M4464" s="25">
        <f>+VLOOKUP(E4464, TC!A:D, 4, FALSE())</f>
        <v>1.0822999983143049</v>
      </c>
      <c r="N4464" s="24">
        <f t="shared" si="345"/>
        <v>1127.1396872444666</v>
      </c>
      <c r="O4464" t="str">
        <f t="shared" si="346"/>
        <v>FACTURA</v>
      </c>
      <c r="P4464" t="str">
        <f t="shared" si="347"/>
        <v>2025</v>
      </c>
      <c r="Q4464" t="str">
        <f t="shared" si="348"/>
        <v>03</v>
      </c>
      <c r="R4464" t="str">
        <f>+IFERROR(VLOOKUP(I4464, Listado!A:B, 2, FALSE()), "COMERCIALIZADORA INTERNACIONAL CARIBBEAN EXOTICS S A")</f>
        <v>PIEDRAHITA PEREZ MARIANA</v>
      </c>
      <c r="S4464" s="25">
        <f>+VLOOKUP(E4464, TC!A:D, 2, FALSE())</f>
        <v>4152.59</v>
      </c>
      <c r="T4464" t="str">
        <f t="shared" si="349"/>
        <v>EUR</v>
      </c>
    </row>
    <row r="4465" spans="1:20" ht="18.75" hidden="1" customHeight="1" x14ac:dyDescent="0.25">
      <c r="A4465" t="s">
        <v>2406</v>
      </c>
      <c r="B4465" t="s">
        <v>1923</v>
      </c>
      <c r="C4465" t="s">
        <v>1913</v>
      </c>
      <c r="D4465" s="24">
        <v>5862</v>
      </c>
      <c r="E4465" t="s">
        <v>1680</v>
      </c>
      <c r="F4465" t="s">
        <v>1924</v>
      </c>
      <c r="G4465" t="s">
        <v>108</v>
      </c>
      <c r="H4465" t="s">
        <v>2587</v>
      </c>
      <c r="I4465" t="s">
        <v>1871</v>
      </c>
      <c r="J4465" t="s">
        <v>1919</v>
      </c>
      <c r="K4465" t="s">
        <v>2252</v>
      </c>
      <c r="L4465" s="24">
        <v>780</v>
      </c>
      <c r="M4465" s="25">
        <f>+VLOOKUP(E4465, TC!A:D, 4, FALSE())</f>
        <v>1.0822999983143049</v>
      </c>
      <c r="N4465" s="24">
        <f t="shared" si="345"/>
        <v>844.19399868515779</v>
      </c>
      <c r="O4465" t="str">
        <f t="shared" si="346"/>
        <v>FACTURA</v>
      </c>
      <c r="P4465" t="str">
        <f t="shared" si="347"/>
        <v>2025</v>
      </c>
      <c r="Q4465" t="str">
        <f t="shared" si="348"/>
        <v>03</v>
      </c>
      <c r="R4465" t="str">
        <f>+IFERROR(VLOOKUP(I4465, Listado!A:B, 2, FALSE()), "COMERCIALIZADORA INTERNACIONAL CARIBBEAN EXOTICS S A")</f>
        <v>PIEDRAHITA PEREZ MARIANA</v>
      </c>
      <c r="S4465" s="25">
        <f>+VLOOKUP(E4465, TC!A:D, 2, FALSE())</f>
        <v>4152.59</v>
      </c>
      <c r="T4465" t="str">
        <f t="shared" si="349"/>
        <v>EUR</v>
      </c>
    </row>
    <row r="4466" spans="1:20" ht="18.75" hidden="1" customHeight="1" x14ac:dyDescent="0.25">
      <c r="A4466" t="s">
        <v>2406</v>
      </c>
      <c r="B4466" t="s">
        <v>1923</v>
      </c>
      <c r="C4466" t="s">
        <v>1913</v>
      </c>
      <c r="D4466" s="24">
        <v>5862</v>
      </c>
      <c r="E4466" t="s">
        <v>1680</v>
      </c>
      <c r="F4466" t="s">
        <v>1924</v>
      </c>
      <c r="G4466" t="s">
        <v>108</v>
      </c>
      <c r="H4466" t="s">
        <v>2587</v>
      </c>
      <c r="I4466" t="s">
        <v>1871</v>
      </c>
      <c r="J4466" t="s">
        <v>1919</v>
      </c>
      <c r="K4466" t="s">
        <v>2064</v>
      </c>
      <c r="L4466" s="24">
        <v>198.6</v>
      </c>
      <c r="M4466" s="25">
        <f>+VLOOKUP(E4466, TC!A:D, 4, FALSE())</f>
        <v>1.0822999983143049</v>
      </c>
      <c r="N4466" s="24">
        <f t="shared" si="345"/>
        <v>214.94477966522095</v>
      </c>
      <c r="O4466" t="str">
        <f t="shared" si="346"/>
        <v>FACTURA</v>
      </c>
      <c r="P4466" t="str">
        <f t="shared" si="347"/>
        <v>2025</v>
      </c>
      <c r="Q4466" t="str">
        <f t="shared" si="348"/>
        <v>03</v>
      </c>
      <c r="R4466" t="str">
        <f>+IFERROR(VLOOKUP(I4466, Listado!A:B, 2, FALSE()), "COMERCIALIZADORA INTERNACIONAL CARIBBEAN EXOTICS S A")</f>
        <v>PIEDRAHITA PEREZ MARIANA</v>
      </c>
      <c r="S4466" s="25">
        <f>+VLOOKUP(E4466, TC!A:D, 2, FALSE())</f>
        <v>4152.59</v>
      </c>
      <c r="T4466" t="str">
        <f t="shared" si="349"/>
        <v>EUR</v>
      </c>
    </row>
    <row r="4467" spans="1:20" ht="18.75" hidden="1" customHeight="1" x14ac:dyDescent="0.25">
      <c r="A4467" t="s">
        <v>2406</v>
      </c>
      <c r="B4467" t="s">
        <v>1923</v>
      </c>
      <c r="C4467" t="s">
        <v>1913</v>
      </c>
      <c r="D4467" s="24">
        <v>5862</v>
      </c>
      <c r="E4467" t="s">
        <v>1680</v>
      </c>
      <c r="F4467" t="s">
        <v>1924</v>
      </c>
      <c r="G4467" t="s">
        <v>108</v>
      </c>
      <c r="H4467" t="s">
        <v>2587</v>
      </c>
      <c r="I4467" t="s">
        <v>1871</v>
      </c>
      <c r="J4467" t="s">
        <v>1919</v>
      </c>
      <c r="K4467" t="s">
        <v>8</v>
      </c>
      <c r="L4467" s="24">
        <v>682.5</v>
      </c>
      <c r="M4467" s="25">
        <f>+VLOOKUP(E4467, TC!A:D, 4, FALSE())</f>
        <v>1.0822999983143049</v>
      </c>
      <c r="N4467" s="24">
        <f t="shared" si="345"/>
        <v>738.6697488495131</v>
      </c>
      <c r="O4467" t="str">
        <f t="shared" si="346"/>
        <v>FACTURA</v>
      </c>
      <c r="P4467" t="str">
        <f t="shared" si="347"/>
        <v>2025</v>
      </c>
      <c r="Q4467" t="str">
        <f t="shared" si="348"/>
        <v>03</v>
      </c>
      <c r="R4467" t="str">
        <f>+IFERROR(VLOOKUP(I4467, Listado!A:B, 2, FALSE()), "COMERCIALIZADORA INTERNACIONAL CARIBBEAN EXOTICS S A")</f>
        <v>PIEDRAHITA PEREZ MARIANA</v>
      </c>
      <c r="S4467" s="25">
        <f>+VLOOKUP(E4467, TC!A:D, 2, FALSE())</f>
        <v>4152.59</v>
      </c>
      <c r="T4467" t="str">
        <f t="shared" si="349"/>
        <v>EUR</v>
      </c>
    </row>
    <row r="4468" spans="1:20" ht="18.75" hidden="1" customHeight="1" x14ac:dyDescent="0.25">
      <c r="A4468" t="s">
        <v>2406</v>
      </c>
      <c r="B4468" t="s">
        <v>1923</v>
      </c>
      <c r="C4468" t="s">
        <v>1913</v>
      </c>
      <c r="D4468" s="24">
        <v>5862</v>
      </c>
      <c r="E4468" t="s">
        <v>1680</v>
      </c>
      <c r="F4468" t="s">
        <v>1924</v>
      </c>
      <c r="G4468" t="s">
        <v>108</v>
      </c>
      <c r="H4468" t="s">
        <v>2587</v>
      </c>
      <c r="I4468" t="s">
        <v>1871</v>
      </c>
      <c r="J4468" t="s">
        <v>1919</v>
      </c>
      <c r="K4468" t="s">
        <v>49</v>
      </c>
      <c r="L4468" s="24">
        <v>378</v>
      </c>
      <c r="M4468" s="25">
        <f>+VLOOKUP(E4468, TC!A:D, 4, FALSE())</f>
        <v>1.0822999983143049</v>
      </c>
      <c r="N4468" s="24">
        <f t="shared" si="345"/>
        <v>409.10939936280727</v>
      </c>
      <c r="O4468" t="str">
        <f t="shared" si="346"/>
        <v>FACTURA</v>
      </c>
      <c r="P4468" t="str">
        <f t="shared" si="347"/>
        <v>2025</v>
      </c>
      <c r="Q4468" t="str">
        <f t="shared" si="348"/>
        <v>03</v>
      </c>
      <c r="R4468" t="str">
        <f>+IFERROR(VLOOKUP(I4468, Listado!A:B, 2, FALSE()), "COMERCIALIZADORA INTERNACIONAL CARIBBEAN EXOTICS S A")</f>
        <v>PIEDRAHITA PEREZ MARIANA</v>
      </c>
      <c r="S4468" s="25">
        <f>+VLOOKUP(E4468, TC!A:D, 2, FALSE())</f>
        <v>4152.59</v>
      </c>
      <c r="T4468" t="str">
        <f t="shared" si="349"/>
        <v>EUR</v>
      </c>
    </row>
    <row r="4469" spans="1:20" ht="18.75" hidden="1" customHeight="1" x14ac:dyDescent="0.25">
      <c r="A4469" t="s">
        <v>2406</v>
      </c>
      <c r="B4469" t="s">
        <v>5</v>
      </c>
      <c r="C4469" t="s">
        <v>1913</v>
      </c>
      <c r="D4469" s="24">
        <v>11423</v>
      </c>
      <c r="E4469" t="s">
        <v>1680</v>
      </c>
      <c r="F4469" t="s">
        <v>128</v>
      </c>
      <c r="G4469" t="s">
        <v>110</v>
      </c>
      <c r="I4469" t="s">
        <v>1850</v>
      </c>
      <c r="J4469" t="s">
        <v>1919</v>
      </c>
      <c r="K4469" t="s">
        <v>1918</v>
      </c>
      <c r="L4469" s="24">
        <v>180</v>
      </c>
      <c r="M4469" s="25">
        <f>+VLOOKUP(E4469, TC!A:D, 4, FALSE())</f>
        <v>1.0822999983143049</v>
      </c>
      <c r="N4469" s="24">
        <f t="shared" si="345"/>
        <v>180</v>
      </c>
      <c r="O4469" t="str">
        <f t="shared" si="346"/>
        <v>FACTURA</v>
      </c>
      <c r="P4469" t="str">
        <f t="shared" si="347"/>
        <v>2025</v>
      </c>
      <c r="Q4469" t="str">
        <f t="shared" si="348"/>
        <v>03</v>
      </c>
      <c r="R4469" t="str">
        <f>+IFERROR(VLOOKUP(I4469, Listado!A:B, 2, FALSE()), "COMERCIALIZADORA INTERNACIONAL CARIBBEAN EXOTICS S A")</f>
        <v>PEREZ MEJIA MARIA PAULINA</v>
      </c>
      <c r="S4469" s="25">
        <f>+VLOOKUP(E4469, TC!A:D, 2, FALSE())</f>
        <v>4152.59</v>
      </c>
      <c r="T4469" t="str">
        <f t="shared" si="349"/>
        <v>USD</v>
      </c>
    </row>
    <row r="4470" spans="1:20" ht="18.75" hidden="1" customHeight="1" x14ac:dyDescent="0.25">
      <c r="A4470" t="s">
        <v>2406</v>
      </c>
      <c r="B4470" t="s">
        <v>5</v>
      </c>
      <c r="C4470" t="s">
        <v>1913</v>
      </c>
      <c r="D4470" s="24">
        <v>11424</v>
      </c>
      <c r="E4470" t="s">
        <v>1680</v>
      </c>
      <c r="F4470" t="s">
        <v>99</v>
      </c>
      <c r="G4470" t="s">
        <v>113</v>
      </c>
      <c r="I4470" t="s">
        <v>2162</v>
      </c>
      <c r="J4470" t="s">
        <v>1915</v>
      </c>
      <c r="K4470" t="s">
        <v>2021</v>
      </c>
      <c r="L4470" s="24">
        <v>184000</v>
      </c>
      <c r="M4470" s="25">
        <f>+VLOOKUP(E4470, TC!A:D, 4, FALSE())</f>
        <v>1.0822999983143049</v>
      </c>
      <c r="N4470" s="24">
        <f t="shared" si="345"/>
        <v>184000</v>
      </c>
      <c r="O4470" t="str">
        <f t="shared" si="346"/>
        <v>FACTURA</v>
      </c>
      <c r="P4470" t="str">
        <f t="shared" si="347"/>
        <v>2025</v>
      </c>
      <c r="Q4470" t="str">
        <f t="shared" si="348"/>
        <v>03</v>
      </c>
      <c r="R4470" t="str">
        <f>+IFERROR(VLOOKUP(I4470, Listado!A:B, 2, FALSE()), "COMERCIALIZADORA INTERNACIONAL CARIBBEAN EXOTICS S A")</f>
        <v>COMERCIALIZADORA INTERNACIONAL CARIBBEAN EXOTICS S A</v>
      </c>
      <c r="S4470" s="25">
        <f>+VLOOKUP(E4470, TC!A:D, 2, FALSE())</f>
        <v>4152.59</v>
      </c>
      <c r="T4470" t="str">
        <f t="shared" si="349"/>
        <v>COP</v>
      </c>
    </row>
    <row r="4471" spans="1:20" ht="18.75" hidden="1" customHeight="1" x14ac:dyDescent="0.25">
      <c r="A4471" t="s">
        <v>2406</v>
      </c>
      <c r="B4471" t="s">
        <v>5</v>
      </c>
      <c r="C4471" t="s">
        <v>1913</v>
      </c>
      <c r="D4471" s="24">
        <v>11425</v>
      </c>
      <c r="E4471" t="s">
        <v>1680</v>
      </c>
      <c r="F4471" t="s">
        <v>99</v>
      </c>
      <c r="G4471" t="s">
        <v>113</v>
      </c>
      <c r="I4471" t="s">
        <v>1843</v>
      </c>
      <c r="J4471" t="s">
        <v>1915</v>
      </c>
      <c r="K4471" t="s">
        <v>2021</v>
      </c>
      <c r="L4471" s="24">
        <v>143980</v>
      </c>
      <c r="M4471" s="25">
        <f>+VLOOKUP(E4471, TC!A:D, 4, FALSE())</f>
        <v>1.0822999983143049</v>
      </c>
      <c r="N4471" s="24">
        <f t="shared" si="345"/>
        <v>143980</v>
      </c>
      <c r="O4471" t="str">
        <f t="shared" si="346"/>
        <v>FACTURA</v>
      </c>
      <c r="P4471" t="str">
        <f t="shared" si="347"/>
        <v>2025</v>
      </c>
      <c r="Q4471" t="str">
        <f t="shared" si="348"/>
        <v>03</v>
      </c>
      <c r="R4471" t="str">
        <f>+IFERROR(VLOOKUP(I4471, Listado!A:B, 2, FALSE()), "COMERCIALIZADORA INTERNACIONAL CARIBBEAN EXOTICS S A")</f>
        <v>LONDOÑO ECHEVERRI ALEJANDRA</v>
      </c>
      <c r="S4471" s="25">
        <f>+VLOOKUP(E4471, TC!A:D, 2, FALSE())</f>
        <v>4152.59</v>
      </c>
      <c r="T4471" t="str">
        <f t="shared" si="349"/>
        <v>COP</v>
      </c>
    </row>
    <row r="4472" spans="1:20" ht="18.75" hidden="1" customHeight="1" x14ac:dyDescent="0.25">
      <c r="A4472" t="s">
        <v>2406</v>
      </c>
      <c r="B4472" t="s">
        <v>5</v>
      </c>
      <c r="C4472" t="s">
        <v>1913</v>
      </c>
      <c r="D4472" s="24">
        <v>11425</v>
      </c>
      <c r="E4472" t="s">
        <v>1680</v>
      </c>
      <c r="F4472" t="s">
        <v>99</v>
      </c>
      <c r="G4472" t="s">
        <v>113</v>
      </c>
      <c r="I4472" t="s">
        <v>1843</v>
      </c>
      <c r="J4472" t="s">
        <v>1915</v>
      </c>
      <c r="K4472" t="s">
        <v>2021</v>
      </c>
      <c r="L4472" s="24">
        <v>35650</v>
      </c>
      <c r="M4472" s="25">
        <f>+VLOOKUP(E4472, TC!A:D, 4, FALSE())</f>
        <v>1.0822999983143049</v>
      </c>
      <c r="N4472" s="24">
        <f t="shared" si="345"/>
        <v>35650</v>
      </c>
      <c r="O4472" t="str">
        <f t="shared" si="346"/>
        <v>FACTURA</v>
      </c>
      <c r="P4472" t="str">
        <f t="shared" si="347"/>
        <v>2025</v>
      </c>
      <c r="Q4472" t="str">
        <f t="shared" si="348"/>
        <v>03</v>
      </c>
      <c r="R4472" t="str">
        <f>+IFERROR(VLOOKUP(I4472, Listado!A:B, 2, FALSE()), "COMERCIALIZADORA INTERNACIONAL CARIBBEAN EXOTICS S A")</f>
        <v>LONDOÑO ECHEVERRI ALEJANDRA</v>
      </c>
      <c r="S4472" s="25">
        <f>+VLOOKUP(E4472, TC!A:D, 2, FALSE())</f>
        <v>4152.59</v>
      </c>
      <c r="T4472" t="str">
        <f t="shared" si="349"/>
        <v>COP</v>
      </c>
    </row>
    <row r="4473" spans="1:20" ht="18.75" hidden="1" customHeight="1" x14ac:dyDescent="0.25">
      <c r="A4473" t="s">
        <v>2406</v>
      </c>
      <c r="B4473" t="s">
        <v>5</v>
      </c>
      <c r="C4473" t="s">
        <v>1913</v>
      </c>
      <c r="D4473" s="24">
        <v>11425</v>
      </c>
      <c r="E4473" t="s">
        <v>1680</v>
      </c>
      <c r="F4473" t="s">
        <v>99</v>
      </c>
      <c r="G4473" t="s">
        <v>113</v>
      </c>
      <c r="I4473" t="s">
        <v>1843</v>
      </c>
      <c r="J4473" t="s">
        <v>1915</v>
      </c>
      <c r="K4473" t="s">
        <v>2021</v>
      </c>
      <c r="L4473" s="24">
        <v>65550</v>
      </c>
      <c r="M4473" s="25">
        <f>+VLOOKUP(E4473, TC!A:D, 4, FALSE())</f>
        <v>1.0822999983143049</v>
      </c>
      <c r="N4473" s="24">
        <f t="shared" si="345"/>
        <v>65550</v>
      </c>
      <c r="O4473" t="str">
        <f t="shared" si="346"/>
        <v>FACTURA</v>
      </c>
      <c r="P4473" t="str">
        <f t="shared" si="347"/>
        <v>2025</v>
      </c>
      <c r="Q4473" t="str">
        <f t="shared" si="348"/>
        <v>03</v>
      </c>
      <c r="R4473" t="str">
        <f>+IFERROR(VLOOKUP(I4473, Listado!A:B, 2, FALSE()), "COMERCIALIZADORA INTERNACIONAL CARIBBEAN EXOTICS S A")</f>
        <v>LONDOÑO ECHEVERRI ALEJANDRA</v>
      </c>
      <c r="S4473" s="25">
        <f>+VLOOKUP(E4473, TC!A:D, 2, FALSE())</f>
        <v>4152.59</v>
      </c>
      <c r="T4473" t="str">
        <f t="shared" si="349"/>
        <v>COP</v>
      </c>
    </row>
    <row r="4474" spans="1:20" ht="18.75" hidden="1" customHeight="1" x14ac:dyDescent="0.25">
      <c r="A4474" t="s">
        <v>2406</v>
      </c>
      <c r="B4474" t="s">
        <v>5</v>
      </c>
      <c r="C4474" t="s">
        <v>1913</v>
      </c>
      <c r="D4474" s="24">
        <v>11425</v>
      </c>
      <c r="E4474" t="s">
        <v>1680</v>
      </c>
      <c r="F4474" t="s">
        <v>99</v>
      </c>
      <c r="G4474" t="s">
        <v>113</v>
      </c>
      <c r="I4474" t="s">
        <v>1843</v>
      </c>
      <c r="J4474" t="s">
        <v>1915</v>
      </c>
      <c r="K4474" t="s">
        <v>2021</v>
      </c>
      <c r="L4474" s="24">
        <v>23460</v>
      </c>
      <c r="M4474" s="25">
        <f>+VLOOKUP(E4474, TC!A:D, 4, FALSE())</f>
        <v>1.0822999983143049</v>
      </c>
      <c r="N4474" s="24">
        <f t="shared" si="345"/>
        <v>23460</v>
      </c>
      <c r="O4474" t="str">
        <f t="shared" si="346"/>
        <v>FACTURA</v>
      </c>
      <c r="P4474" t="str">
        <f t="shared" si="347"/>
        <v>2025</v>
      </c>
      <c r="Q4474" t="str">
        <f t="shared" si="348"/>
        <v>03</v>
      </c>
      <c r="R4474" t="str">
        <f>+IFERROR(VLOOKUP(I4474, Listado!A:B, 2, FALSE()), "COMERCIALIZADORA INTERNACIONAL CARIBBEAN EXOTICS S A")</f>
        <v>LONDOÑO ECHEVERRI ALEJANDRA</v>
      </c>
      <c r="S4474" s="25">
        <f>+VLOOKUP(E4474, TC!A:D, 2, FALSE())</f>
        <v>4152.59</v>
      </c>
      <c r="T4474" t="str">
        <f t="shared" si="349"/>
        <v>COP</v>
      </c>
    </row>
    <row r="4475" spans="1:20" ht="18.75" hidden="1" customHeight="1" x14ac:dyDescent="0.25">
      <c r="A4475" t="s">
        <v>2406</v>
      </c>
      <c r="B4475" t="s">
        <v>5</v>
      </c>
      <c r="C4475" t="s">
        <v>1913</v>
      </c>
      <c r="D4475" s="24">
        <v>11425</v>
      </c>
      <c r="E4475" t="s">
        <v>1680</v>
      </c>
      <c r="F4475" t="s">
        <v>99</v>
      </c>
      <c r="G4475" t="s">
        <v>113</v>
      </c>
      <c r="I4475" t="s">
        <v>1843</v>
      </c>
      <c r="J4475" t="s">
        <v>1915</v>
      </c>
      <c r="K4475" t="s">
        <v>2021</v>
      </c>
      <c r="L4475" s="24">
        <v>7360</v>
      </c>
      <c r="M4475" s="25">
        <f>+VLOOKUP(E4475, TC!A:D, 4, FALSE())</f>
        <v>1.0822999983143049</v>
      </c>
      <c r="N4475" s="24">
        <f t="shared" si="345"/>
        <v>7360</v>
      </c>
      <c r="O4475" t="str">
        <f t="shared" si="346"/>
        <v>FACTURA</v>
      </c>
      <c r="P4475" t="str">
        <f t="shared" si="347"/>
        <v>2025</v>
      </c>
      <c r="Q4475" t="str">
        <f t="shared" si="348"/>
        <v>03</v>
      </c>
      <c r="R4475" t="str">
        <f>+IFERROR(VLOOKUP(I4475, Listado!A:B, 2, FALSE()), "COMERCIALIZADORA INTERNACIONAL CARIBBEAN EXOTICS S A")</f>
        <v>LONDOÑO ECHEVERRI ALEJANDRA</v>
      </c>
      <c r="S4475" s="25">
        <f>+VLOOKUP(E4475, TC!A:D, 2, FALSE())</f>
        <v>4152.59</v>
      </c>
      <c r="T4475" t="str">
        <f t="shared" si="349"/>
        <v>COP</v>
      </c>
    </row>
    <row r="4476" spans="1:20" ht="18.75" hidden="1" customHeight="1" x14ac:dyDescent="0.25">
      <c r="A4476" t="s">
        <v>2406</v>
      </c>
      <c r="B4476" t="s">
        <v>1923</v>
      </c>
      <c r="C4476" t="s">
        <v>1913</v>
      </c>
      <c r="D4476" s="24">
        <v>5863</v>
      </c>
      <c r="E4476" t="s">
        <v>1680</v>
      </c>
      <c r="F4476" t="s">
        <v>1924</v>
      </c>
      <c r="G4476" t="s">
        <v>108</v>
      </c>
      <c r="H4476" t="s">
        <v>2588</v>
      </c>
      <c r="I4476" t="s">
        <v>1860</v>
      </c>
      <c r="J4476" t="s">
        <v>1926</v>
      </c>
      <c r="K4476" t="s">
        <v>1928</v>
      </c>
      <c r="L4476" s="24">
        <v>755.68</v>
      </c>
      <c r="M4476" s="25">
        <f>+VLOOKUP(E4476, TC!A:D, 4, FALSE())</f>
        <v>1.0822999983143049</v>
      </c>
      <c r="N4476" s="24">
        <f t="shared" si="345"/>
        <v>817.87246272615391</v>
      </c>
      <c r="O4476" t="str">
        <f t="shared" si="346"/>
        <v>FACTURA</v>
      </c>
      <c r="P4476" t="str">
        <f t="shared" si="347"/>
        <v>2025</v>
      </c>
      <c r="Q4476" t="str">
        <f t="shared" si="348"/>
        <v>03</v>
      </c>
      <c r="R4476" t="str">
        <f>+IFERROR(VLOOKUP(I4476, Listado!A:B, 2, FALSE()), "COMERCIALIZADORA INTERNACIONAL CARIBBEAN EXOTICS S A")</f>
        <v>PIEDRAHITA PEREZ MARIANA</v>
      </c>
      <c r="S4476" s="25">
        <f>+VLOOKUP(E4476, TC!A:D, 2, FALSE())</f>
        <v>4152.59</v>
      </c>
      <c r="T4476" t="str">
        <f t="shared" si="349"/>
        <v>EUR</v>
      </c>
    </row>
    <row r="4477" spans="1:20" ht="18.75" hidden="1" customHeight="1" x14ac:dyDescent="0.25">
      <c r="A4477" t="s">
        <v>2406</v>
      </c>
      <c r="B4477" t="s">
        <v>1923</v>
      </c>
      <c r="C4477" t="s">
        <v>1913</v>
      </c>
      <c r="D4477" s="24">
        <v>5863</v>
      </c>
      <c r="E4477" t="s">
        <v>1680</v>
      </c>
      <c r="F4477" t="s">
        <v>1924</v>
      </c>
      <c r="G4477" t="s">
        <v>108</v>
      </c>
      <c r="H4477" t="s">
        <v>2588</v>
      </c>
      <c r="I4477" t="s">
        <v>1860</v>
      </c>
      <c r="J4477" t="s">
        <v>1926</v>
      </c>
      <c r="K4477" t="s">
        <v>2565</v>
      </c>
      <c r="L4477" s="24">
        <v>2299.0700000000002</v>
      </c>
      <c r="M4477" s="25">
        <f>+VLOOKUP(E4477, TC!A:D, 4, FALSE())</f>
        <v>1.0822999983143049</v>
      </c>
      <c r="N4477" s="24">
        <f t="shared" si="345"/>
        <v>2488.2834571244694</v>
      </c>
      <c r="O4477" t="str">
        <f t="shared" si="346"/>
        <v>FACTURA</v>
      </c>
      <c r="P4477" t="str">
        <f t="shared" si="347"/>
        <v>2025</v>
      </c>
      <c r="Q4477" t="str">
        <f t="shared" si="348"/>
        <v>03</v>
      </c>
      <c r="R4477" t="str">
        <f>+IFERROR(VLOOKUP(I4477, Listado!A:B, 2, FALSE()), "COMERCIALIZADORA INTERNACIONAL CARIBBEAN EXOTICS S A")</f>
        <v>PIEDRAHITA PEREZ MARIANA</v>
      </c>
      <c r="S4477" s="25">
        <f>+VLOOKUP(E4477, TC!A:D, 2, FALSE())</f>
        <v>4152.59</v>
      </c>
      <c r="T4477" t="str">
        <f t="shared" si="349"/>
        <v>EUR</v>
      </c>
    </row>
    <row r="4478" spans="1:20" ht="18.75" hidden="1" customHeight="1" x14ac:dyDescent="0.25">
      <c r="A4478" t="s">
        <v>2406</v>
      </c>
      <c r="B4478" t="s">
        <v>5</v>
      </c>
      <c r="C4478" t="s">
        <v>1913</v>
      </c>
      <c r="D4478" s="24">
        <v>11426</v>
      </c>
      <c r="E4478" t="s">
        <v>1680</v>
      </c>
      <c r="F4478" t="s">
        <v>99</v>
      </c>
      <c r="G4478" t="s">
        <v>113</v>
      </c>
      <c r="I4478" t="s">
        <v>1846</v>
      </c>
      <c r="J4478" t="s">
        <v>1915</v>
      </c>
      <c r="K4478" t="s">
        <v>2021</v>
      </c>
      <c r="L4478" s="24">
        <v>430560</v>
      </c>
      <c r="M4478" s="25">
        <f>+VLOOKUP(E4478, TC!A:D, 4, FALSE())</f>
        <v>1.0822999983143049</v>
      </c>
      <c r="N4478" s="24">
        <f t="shared" si="345"/>
        <v>430560</v>
      </c>
      <c r="O4478" t="str">
        <f t="shared" si="346"/>
        <v>FACTURA</v>
      </c>
      <c r="P4478" t="str">
        <f t="shared" si="347"/>
        <v>2025</v>
      </c>
      <c r="Q4478" t="str">
        <f t="shared" si="348"/>
        <v>03</v>
      </c>
      <c r="R4478" t="str">
        <f>+IFERROR(VLOOKUP(I4478, Listado!A:B, 2, FALSE()), "COMERCIALIZADORA INTERNACIONAL CARIBBEAN EXOTICS S A")</f>
        <v>LONDOÑO ECHEVERRI ALEJANDRA</v>
      </c>
      <c r="S4478" s="25">
        <f>+VLOOKUP(E4478, TC!A:D, 2, FALSE())</f>
        <v>4152.59</v>
      </c>
      <c r="T4478" t="str">
        <f t="shared" si="349"/>
        <v>COP</v>
      </c>
    </row>
    <row r="4479" spans="1:20" ht="18.75" hidden="1" customHeight="1" x14ac:dyDescent="0.25">
      <c r="A4479" t="s">
        <v>2406</v>
      </c>
      <c r="B4479" t="s">
        <v>5</v>
      </c>
      <c r="C4479" t="s">
        <v>1913</v>
      </c>
      <c r="D4479" s="24">
        <v>11426</v>
      </c>
      <c r="E4479" t="s">
        <v>1680</v>
      </c>
      <c r="F4479" t="s">
        <v>99</v>
      </c>
      <c r="G4479" t="s">
        <v>113</v>
      </c>
      <c r="I4479" t="s">
        <v>1846</v>
      </c>
      <c r="J4479" t="s">
        <v>1915</v>
      </c>
      <c r="K4479" t="s">
        <v>2021</v>
      </c>
      <c r="L4479" s="24">
        <v>6900</v>
      </c>
      <c r="M4479" s="25">
        <f>+VLOOKUP(E4479, TC!A:D, 4, FALSE())</f>
        <v>1.0822999983143049</v>
      </c>
      <c r="N4479" s="24">
        <f t="shared" si="345"/>
        <v>6900</v>
      </c>
      <c r="O4479" t="str">
        <f t="shared" si="346"/>
        <v>FACTURA</v>
      </c>
      <c r="P4479" t="str">
        <f t="shared" si="347"/>
        <v>2025</v>
      </c>
      <c r="Q4479" t="str">
        <f t="shared" si="348"/>
        <v>03</v>
      </c>
      <c r="R4479" t="str">
        <f>+IFERROR(VLOOKUP(I4479, Listado!A:B, 2, FALSE()), "COMERCIALIZADORA INTERNACIONAL CARIBBEAN EXOTICS S A")</f>
        <v>LONDOÑO ECHEVERRI ALEJANDRA</v>
      </c>
      <c r="S4479" s="25">
        <f>+VLOOKUP(E4479, TC!A:D, 2, FALSE())</f>
        <v>4152.59</v>
      </c>
      <c r="T4479" t="str">
        <f t="shared" si="349"/>
        <v>COP</v>
      </c>
    </row>
    <row r="4480" spans="1:20" ht="18.75" hidden="1" customHeight="1" x14ac:dyDescent="0.25">
      <c r="A4480" t="s">
        <v>2406</v>
      </c>
      <c r="B4480" t="s">
        <v>5</v>
      </c>
      <c r="C4480" t="s">
        <v>1913</v>
      </c>
      <c r="D4480" s="24">
        <v>11426</v>
      </c>
      <c r="E4480" t="s">
        <v>1680</v>
      </c>
      <c r="F4480" t="s">
        <v>99</v>
      </c>
      <c r="G4480" t="s">
        <v>113</v>
      </c>
      <c r="I4480" t="s">
        <v>1846</v>
      </c>
      <c r="J4480" t="s">
        <v>1915</v>
      </c>
      <c r="K4480" t="s">
        <v>2021</v>
      </c>
      <c r="L4480" s="24">
        <v>2990</v>
      </c>
      <c r="M4480" s="25">
        <f>+VLOOKUP(E4480, TC!A:D, 4, FALSE())</f>
        <v>1.0822999983143049</v>
      </c>
      <c r="N4480" s="24">
        <f t="shared" si="345"/>
        <v>2990</v>
      </c>
      <c r="O4480" t="str">
        <f t="shared" si="346"/>
        <v>FACTURA</v>
      </c>
      <c r="P4480" t="str">
        <f t="shared" si="347"/>
        <v>2025</v>
      </c>
      <c r="Q4480" t="str">
        <f t="shared" si="348"/>
        <v>03</v>
      </c>
      <c r="R4480" t="str">
        <f>+IFERROR(VLOOKUP(I4480, Listado!A:B, 2, FALSE()), "COMERCIALIZADORA INTERNACIONAL CARIBBEAN EXOTICS S A")</f>
        <v>LONDOÑO ECHEVERRI ALEJANDRA</v>
      </c>
      <c r="S4480" s="25">
        <f>+VLOOKUP(E4480, TC!A:D, 2, FALSE())</f>
        <v>4152.59</v>
      </c>
      <c r="T4480" t="str">
        <f t="shared" si="349"/>
        <v>COP</v>
      </c>
    </row>
    <row r="4481" spans="1:20" ht="18.75" hidden="1" customHeight="1" x14ac:dyDescent="0.25">
      <c r="A4481" t="s">
        <v>2406</v>
      </c>
      <c r="B4481" t="s">
        <v>5</v>
      </c>
      <c r="C4481" t="s">
        <v>1913</v>
      </c>
      <c r="D4481" s="24">
        <v>11426</v>
      </c>
      <c r="E4481" t="s">
        <v>1680</v>
      </c>
      <c r="F4481" t="s">
        <v>99</v>
      </c>
      <c r="G4481" t="s">
        <v>113</v>
      </c>
      <c r="I4481" t="s">
        <v>1846</v>
      </c>
      <c r="J4481" t="s">
        <v>1915</v>
      </c>
      <c r="K4481" t="s">
        <v>2021</v>
      </c>
      <c r="L4481" s="24">
        <v>15180</v>
      </c>
      <c r="M4481" s="25">
        <f>+VLOOKUP(E4481, TC!A:D, 4, FALSE())</f>
        <v>1.0822999983143049</v>
      </c>
      <c r="N4481" s="24">
        <f t="shared" si="345"/>
        <v>15180</v>
      </c>
      <c r="O4481" t="str">
        <f t="shared" si="346"/>
        <v>FACTURA</v>
      </c>
      <c r="P4481" t="str">
        <f t="shared" si="347"/>
        <v>2025</v>
      </c>
      <c r="Q4481" t="str">
        <f t="shared" si="348"/>
        <v>03</v>
      </c>
      <c r="R4481" t="str">
        <f>+IFERROR(VLOOKUP(I4481, Listado!A:B, 2, FALSE()), "COMERCIALIZADORA INTERNACIONAL CARIBBEAN EXOTICS S A")</f>
        <v>LONDOÑO ECHEVERRI ALEJANDRA</v>
      </c>
      <c r="S4481" s="25">
        <f>+VLOOKUP(E4481, TC!A:D, 2, FALSE())</f>
        <v>4152.59</v>
      </c>
      <c r="T4481" t="str">
        <f t="shared" si="349"/>
        <v>COP</v>
      </c>
    </row>
    <row r="4482" spans="1:20" ht="18.75" hidden="1" customHeight="1" x14ac:dyDescent="0.25">
      <c r="A4482" t="s">
        <v>2406</v>
      </c>
      <c r="B4482" t="s">
        <v>5</v>
      </c>
      <c r="C4482" t="s">
        <v>1913</v>
      </c>
      <c r="D4482" s="24">
        <v>11426</v>
      </c>
      <c r="E4482" t="s">
        <v>1680</v>
      </c>
      <c r="F4482" t="s">
        <v>99</v>
      </c>
      <c r="G4482" t="s">
        <v>113</v>
      </c>
      <c r="I4482" t="s">
        <v>1846</v>
      </c>
      <c r="J4482" t="s">
        <v>1915</v>
      </c>
      <c r="K4482" t="s">
        <v>2021</v>
      </c>
      <c r="L4482" s="24">
        <v>4370</v>
      </c>
      <c r="M4482" s="25">
        <f>+VLOOKUP(E4482, TC!A:D, 4, FALSE())</f>
        <v>1.0822999983143049</v>
      </c>
      <c r="N4482" s="24">
        <f t="shared" ref="N4482:N4545" si="350">+IF(F4482="EUR", (M4482*L4482), IF(I4482="JUAN MATAS SAS", (L4482/S4482), L4482))</f>
        <v>4370</v>
      </c>
      <c r="O4482" t="str">
        <f t="shared" ref="O4482:O4545" si="351">+IF(C4482="CFE", "FACTURA", IF(ISERROR(SEARCH("ANULA", H4482))=FALSE(), "ANULACIÓN FE", IF(ISERROR(SEARCH("CANCELLATION", H4482))=FALSE(), "ANULACIÓN FE", "NOTAS")))</f>
        <v>FACTURA</v>
      </c>
      <c r="P4482" t="str">
        <f t="shared" ref="P4482:P4545" si="352">+LEFT(E4482, 4)</f>
        <v>2025</v>
      </c>
      <c r="Q4482" t="str">
        <f t="shared" ref="Q4482:Q4545" si="353">+MID(E4482, 5, 2)</f>
        <v>03</v>
      </c>
      <c r="R4482" t="str">
        <f>+IFERROR(VLOOKUP(I4482, Listado!A:B, 2, FALSE()), "COMERCIALIZADORA INTERNACIONAL CARIBBEAN EXOTICS S A")</f>
        <v>LONDOÑO ECHEVERRI ALEJANDRA</v>
      </c>
      <c r="S4482" s="25">
        <f>+VLOOKUP(E4482, TC!A:D, 2, FALSE())</f>
        <v>4152.59</v>
      </c>
      <c r="T4482" t="str">
        <f t="shared" ref="T4482:T4545" si="354">+IF(I4482="JUAN MATAS SAS", "USD", F4482)</f>
        <v>COP</v>
      </c>
    </row>
    <row r="4483" spans="1:20" ht="18.75" hidden="1" customHeight="1" x14ac:dyDescent="0.25">
      <c r="A4483" t="s">
        <v>2406</v>
      </c>
      <c r="B4483" t="s">
        <v>5</v>
      </c>
      <c r="C4483" t="s">
        <v>1913</v>
      </c>
      <c r="D4483" s="24">
        <v>11427</v>
      </c>
      <c r="E4483" t="s">
        <v>1680</v>
      </c>
      <c r="F4483" t="s">
        <v>99</v>
      </c>
      <c r="G4483" t="s">
        <v>1914</v>
      </c>
      <c r="I4483" t="s">
        <v>1841</v>
      </c>
      <c r="J4483" t="s">
        <v>1915</v>
      </c>
      <c r="K4483" t="s">
        <v>2021</v>
      </c>
      <c r="L4483" s="24">
        <v>294120</v>
      </c>
      <c r="M4483" s="25">
        <f>+VLOOKUP(E4483, TC!A:D, 4, FALSE())</f>
        <v>1.0822999983143049</v>
      </c>
      <c r="N4483" s="24">
        <f t="shared" si="350"/>
        <v>294120</v>
      </c>
      <c r="O4483" t="str">
        <f t="shared" si="351"/>
        <v>FACTURA</v>
      </c>
      <c r="P4483" t="str">
        <f t="shared" si="352"/>
        <v>2025</v>
      </c>
      <c r="Q4483" t="str">
        <f t="shared" si="353"/>
        <v>03</v>
      </c>
      <c r="R4483" t="str">
        <f>+IFERROR(VLOOKUP(I4483, Listado!A:B, 2, FALSE()), "COMERCIALIZADORA INTERNACIONAL CARIBBEAN EXOTICS S A")</f>
        <v>LONDOÑO ECHEVERRI ALEJANDRA</v>
      </c>
      <c r="S4483" s="25">
        <f>+VLOOKUP(E4483, TC!A:D, 2, FALSE())</f>
        <v>4152.59</v>
      </c>
      <c r="T4483" t="str">
        <f t="shared" si="354"/>
        <v>COP</v>
      </c>
    </row>
    <row r="4484" spans="1:20" ht="18.75" hidden="1" customHeight="1" x14ac:dyDescent="0.25">
      <c r="A4484" t="s">
        <v>2406</v>
      </c>
      <c r="B4484" t="s">
        <v>5</v>
      </c>
      <c r="C4484" t="s">
        <v>1913</v>
      </c>
      <c r="D4484" s="24">
        <v>11427</v>
      </c>
      <c r="E4484" t="s">
        <v>1680</v>
      </c>
      <c r="F4484" t="s">
        <v>99</v>
      </c>
      <c r="G4484" t="s">
        <v>1914</v>
      </c>
      <c r="I4484" t="s">
        <v>1841</v>
      </c>
      <c r="J4484" t="s">
        <v>1915</v>
      </c>
      <c r="K4484" t="s">
        <v>2021</v>
      </c>
      <c r="L4484" s="24">
        <v>373160</v>
      </c>
      <c r="M4484" s="25">
        <f>+VLOOKUP(E4484, TC!A:D, 4, FALSE())</f>
        <v>1.0822999983143049</v>
      </c>
      <c r="N4484" s="24">
        <f t="shared" si="350"/>
        <v>373160</v>
      </c>
      <c r="O4484" t="str">
        <f t="shared" si="351"/>
        <v>FACTURA</v>
      </c>
      <c r="P4484" t="str">
        <f t="shared" si="352"/>
        <v>2025</v>
      </c>
      <c r="Q4484" t="str">
        <f t="shared" si="353"/>
        <v>03</v>
      </c>
      <c r="R4484" t="str">
        <f>+IFERROR(VLOOKUP(I4484, Listado!A:B, 2, FALSE()), "COMERCIALIZADORA INTERNACIONAL CARIBBEAN EXOTICS S A")</f>
        <v>LONDOÑO ECHEVERRI ALEJANDRA</v>
      </c>
      <c r="S4484" s="25">
        <f>+VLOOKUP(E4484, TC!A:D, 2, FALSE())</f>
        <v>4152.59</v>
      </c>
      <c r="T4484" t="str">
        <f t="shared" si="354"/>
        <v>COP</v>
      </c>
    </row>
    <row r="4485" spans="1:20" ht="18.75" hidden="1" customHeight="1" x14ac:dyDescent="0.25">
      <c r="A4485" t="s">
        <v>2406</v>
      </c>
      <c r="B4485" t="s">
        <v>5</v>
      </c>
      <c r="C4485" t="s">
        <v>1913</v>
      </c>
      <c r="D4485" s="24">
        <v>11427</v>
      </c>
      <c r="E4485" t="s">
        <v>1680</v>
      </c>
      <c r="F4485" t="s">
        <v>99</v>
      </c>
      <c r="G4485" t="s">
        <v>1914</v>
      </c>
      <c r="I4485" t="s">
        <v>1841</v>
      </c>
      <c r="J4485" t="s">
        <v>1915</v>
      </c>
      <c r="K4485" t="s">
        <v>2021</v>
      </c>
      <c r="L4485" s="24">
        <v>110960</v>
      </c>
      <c r="M4485" s="25">
        <f>+VLOOKUP(E4485, TC!A:D, 4, FALSE())</f>
        <v>1.0822999983143049</v>
      </c>
      <c r="N4485" s="24">
        <f t="shared" si="350"/>
        <v>110960</v>
      </c>
      <c r="O4485" t="str">
        <f t="shared" si="351"/>
        <v>FACTURA</v>
      </c>
      <c r="P4485" t="str">
        <f t="shared" si="352"/>
        <v>2025</v>
      </c>
      <c r="Q4485" t="str">
        <f t="shared" si="353"/>
        <v>03</v>
      </c>
      <c r="R4485" t="str">
        <f>+IFERROR(VLOOKUP(I4485, Listado!A:B, 2, FALSE()), "COMERCIALIZADORA INTERNACIONAL CARIBBEAN EXOTICS S A")</f>
        <v>LONDOÑO ECHEVERRI ALEJANDRA</v>
      </c>
      <c r="S4485" s="25">
        <f>+VLOOKUP(E4485, TC!A:D, 2, FALSE())</f>
        <v>4152.59</v>
      </c>
      <c r="T4485" t="str">
        <f t="shared" si="354"/>
        <v>COP</v>
      </c>
    </row>
    <row r="4486" spans="1:20" ht="18.75" hidden="1" customHeight="1" x14ac:dyDescent="0.25">
      <c r="A4486" t="s">
        <v>2406</v>
      </c>
      <c r="B4486" t="s">
        <v>5</v>
      </c>
      <c r="C4486" t="s">
        <v>1913</v>
      </c>
      <c r="D4486" s="24">
        <v>11427</v>
      </c>
      <c r="E4486" t="s">
        <v>1680</v>
      </c>
      <c r="F4486" t="s">
        <v>99</v>
      </c>
      <c r="G4486" t="s">
        <v>1914</v>
      </c>
      <c r="I4486" t="s">
        <v>1841</v>
      </c>
      <c r="J4486" t="s">
        <v>1915</v>
      </c>
      <c r="K4486" t="s">
        <v>2021</v>
      </c>
      <c r="L4486" s="24">
        <v>78850</v>
      </c>
      <c r="M4486" s="25">
        <f>+VLOOKUP(E4486, TC!A:D, 4, FALSE())</f>
        <v>1.0822999983143049</v>
      </c>
      <c r="N4486" s="24">
        <f t="shared" si="350"/>
        <v>78850</v>
      </c>
      <c r="O4486" t="str">
        <f t="shared" si="351"/>
        <v>FACTURA</v>
      </c>
      <c r="P4486" t="str">
        <f t="shared" si="352"/>
        <v>2025</v>
      </c>
      <c r="Q4486" t="str">
        <f t="shared" si="353"/>
        <v>03</v>
      </c>
      <c r="R4486" t="str">
        <f>+IFERROR(VLOOKUP(I4486, Listado!A:B, 2, FALSE()), "COMERCIALIZADORA INTERNACIONAL CARIBBEAN EXOTICS S A")</f>
        <v>LONDOÑO ECHEVERRI ALEJANDRA</v>
      </c>
      <c r="S4486" s="25">
        <f>+VLOOKUP(E4486, TC!A:D, 2, FALSE())</f>
        <v>4152.59</v>
      </c>
      <c r="T4486" t="str">
        <f t="shared" si="354"/>
        <v>COP</v>
      </c>
    </row>
    <row r="4487" spans="1:20" ht="18.75" hidden="1" customHeight="1" x14ac:dyDescent="0.25">
      <c r="A4487" t="s">
        <v>2406</v>
      </c>
      <c r="B4487" t="s">
        <v>5</v>
      </c>
      <c r="C4487" t="s">
        <v>1913</v>
      </c>
      <c r="D4487" s="24">
        <v>11427</v>
      </c>
      <c r="E4487" t="s">
        <v>1680</v>
      </c>
      <c r="F4487" t="s">
        <v>99</v>
      </c>
      <c r="G4487" t="s">
        <v>1914</v>
      </c>
      <c r="I4487" t="s">
        <v>1841</v>
      </c>
      <c r="J4487" t="s">
        <v>1915</v>
      </c>
      <c r="K4487" t="s">
        <v>2021</v>
      </c>
      <c r="L4487" s="24">
        <v>32490</v>
      </c>
      <c r="M4487" s="25">
        <f>+VLOOKUP(E4487, TC!A:D, 4, FALSE())</f>
        <v>1.0822999983143049</v>
      </c>
      <c r="N4487" s="24">
        <f t="shared" si="350"/>
        <v>32490</v>
      </c>
      <c r="O4487" t="str">
        <f t="shared" si="351"/>
        <v>FACTURA</v>
      </c>
      <c r="P4487" t="str">
        <f t="shared" si="352"/>
        <v>2025</v>
      </c>
      <c r="Q4487" t="str">
        <f t="shared" si="353"/>
        <v>03</v>
      </c>
      <c r="R4487" t="str">
        <f>+IFERROR(VLOOKUP(I4487, Listado!A:B, 2, FALSE()), "COMERCIALIZADORA INTERNACIONAL CARIBBEAN EXOTICS S A")</f>
        <v>LONDOÑO ECHEVERRI ALEJANDRA</v>
      </c>
      <c r="S4487" s="25">
        <f>+VLOOKUP(E4487, TC!A:D, 2, FALSE())</f>
        <v>4152.59</v>
      </c>
      <c r="T4487" t="str">
        <f t="shared" si="354"/>
        <v>COP</v>
      </c>
    </row>
    <row r="4488" spans="1:20" ht="18.75" hidden="1" customHeight="1" x14ac:dyDescent="0.25">
      <c r="A4488" t="s">
        <v>2406</v>
      </c>
      <c r="B4488" t="s">
        <v>5</v>
      </c>
      <c r="C4488" t="s">
        <v>1913</v>
      </c>
      <c r="D4488" s="24">
        <v>11427</v>
      </c>
      <c r="E4488" t="s">
        <v>1680</v>
      </c>
      <c r="F4488" t="s">
        <v>99</v>
      </c>
      <c r="G4488" t="s">
        <v>1914</v>
      </c>
      <c r="I4488" t="s">
        <v>1841</v>
      </c>
      <c r="J4488" t="s">
        <v>1915</v>
      </c>
      <c r="K4488" t="s">
        <v>2021</v>
      </c>
      <c r="L4488" s="24">
        <v>5320</v>
      </c>
      <c r="M4488" s="25">
        <f>+VLOOKUP(E4488, TC!A:D, 4, FALSE())</f>
        <v>1.0822999983143049</v>
      </c>
      <c r="N4488" s="24">
        <f t="shared" si="350"/>
        <v>5320</v>
      </c>
      <c r="O4488" t="str">
        <f t="shared" si="351"/>
        <v>FACTURA</v>
      </c>
      <c r="P4488" t="str">
        <f t="shared" si="352"/>
        <v>2025</v>
      </c>
      <c r="Q4488" t="str">
        <f t="shared" si="353"/>
        <v>03</v>
      </c>
      <c r="R4488" t="str">
        <f>+IFERROR(VLOOKUP(I4488, Listado!A:B, 2, FALSE()), "COMERCIALIZADORA INTERNACIONAL CARIBBEAN EXOTICS S A")</f>
        <v>LONDOÑO ECHEVERRI ALEJANDRA</v>
      </c>
      <c r="S4488" s="25">
        <f>+VLOOKUP(E4488, TC!A:D, 2, FALSE())</f>
        <v>4152.59</v>
      </c>
      <c r="T4488" t="str">
        <f t="shared" si="354"/>
        <v>COP</v>
      </c>
    </row>
    <row r="4489" spans="1:20" ht="18.75" hidden="1" customHeight="1" x14ac:dyDescent="0.25">
      <c r="A4489" t="s">
        <v>2406</v>
      </c>
      <c r="B4489" t="s">
        <v>5</v>
      </c>
      <c r="C4489" t="s">
        <v>1913</v>
      </c>
      <c r="D4489" s="24">
        <v>11427</v>
      </c>
      <c r="E4489" t="s">
        <v>1680</v>
      </c>
      <c r="F4489" t="s">
        <v>99</v>
      </c>
      <c r="G4489" t="s">
        <v>1914</v>
      </c>
      <c r="I4489" t="s">
        <v>1841</v>
      </c>
      <c r="J4489" t="s">
        <v>1915</v>
      </c>
      <c r="K4489" t="s">
        <v>2021</v>
      </c>
      <c r="L4489" s="24">
        <v>14060</v>
      </c>
      <c r="M4489" s="25">
        <f>+VLOOKUP(E4489, TC!A:D, 4, FALSE())</f>
        <v>1.0822999983143049</v>
      </c>
      <c r="N4489" s="24">
        <f t="shared" si="350"/>
        <v>14060</v>
      </c>
      <c r="O4489" t="str">
        <f t="shared" si="351"/>
        <v>FACTURA</v>
      </c>
      <c r="P4489" t="str">
        <f t="shared" si="352"/>
        <v>2025</v>
      </c>
      <c r="Q4489" t="str">
        <f t="shared" si="353"/>
        <v>03</v>
      </c>
      <c r="R4489" t="str">
        <f>+IFERROR(VLOOKUP(I4489, Listado!A:B, 2, FALSE()), "COMERCIALIZADORA INTERNACIONAL CARIBBEAN EXOTICS S A")</f>
        <v>LONDOÑO ECHEVERRI ALEJANDRA</v>
      </c>
      <c r="S4489" s="25">
        <f>+VLOOKUP(E4489, TC!A:D, 2, FALSE())</f>
        <v>4152.59</v>
      </c>
      <c r="T4489" t="str">
        <f t="shared" si="354"/>
        <v>COP</v>
      </c>
    </row>
    <row r="4490" spans="1:20" ht="18.75" hidden="1" customHeight="1" x14ac:dyDescent="0.25">
      <c r="A4490" t="s">
        <v>2406</v>
      </c>
      <c r="B4490" t="s">
        <v>1923</v>
      </c>
      <c r="C4490" t="s">
        <v>1913</v>
      </c>
      <c r="D4490" s="24">
        <v>5864</v>
      </c>
      <c r="E4490" t="s">
        <v>1680</v>
      </c>
      <c r="F4490" t="s">
        <v>128</v>
      </c>
      <c r="G4490" t="s">
        <v>110</v>
      </c>
      <c r="H4490" t="s">
        <v>2589</v>
      </c>
      <c r="I4490" t="s">
        <v>1883</v>
      </c>
      <c r="J4490" t="s">
        <v>1984</v>
      </c>
      <c r="K4490" t="s">
        <v>2195</v>
      </c>
      <c r="L4490" s="24">
        <v>1553.4</v>
      </c>
      <c r="M4490" s="25">
        <f>+VLOOKUP(E4490, TC!A:D, 4, FALSE())</f>
        <v>1.0822999983143049</v>
      </c>
      <c r="N4490" s="24">
        <f t="shared" si="350"/>
        <v>1553.4</v>
      </c>
      <c r="O4490" t="str">
        <f t="shared" si="351"/>
        <v>FACTURA</v>
      </c>
      <c r="P4490" t="str">
        <f t="shared" si="352"/>
        <v>2025</v>
      </c>
      <c r="Q4490" t="str">
        <f t="shared" si="353"/>
        <v>03</v>
      </c>
      <c r="R4490" t="str">
        <f>+IFERROR(VLOOKUP(I4490, Listado!A:B, 2, FALSE()), "COMERCIALIZADORA INTERNACIONAL CARIBBEAN EXOTICS S A")</f>
        <v>PEREZ MEJIA MARIA PAULINA</v>
      </c>
      <c r="S4490" s="25">
        <f>+VLOOKUP(E4490, TC!A:D, 2, FALSE())</f>
        <v>4152.59</v>
      </c>
      <c r="T4490" t="str">
        <f t="shared" si="354"/>
        <v>USD</v>
      </c>
    </row>
    <row r="4491" spans="1:20" ht="18.75" hidden="1" customHeight="1" x14ac:dyDescent="0.25">
      <c r="A4491" t="s">
        <v>2406</v>
      </c>
      <c r="B4491" t="s">
        <v>1923</v>
      </c>
      <c r="C4491" t="s">
        <v>1913</v>
      </c>
      <c r="D4491" s="24">
        <v>5864</v>
      </c>
      <c r="E4491" t="s">
        <v>1680</v>
      </c>
      <c r="F4491" t="s">
        <v>128</v>
      </c>
      <c r="G4491" t="s">
        <v>110</v>
      </c>
      <c r="H4491" t="s">
        <v>2589</v>
      </c>
      <c r="I4491" t="s">
        <v>1883</v>
      </c>
      <c r="J4491" t="s">
        <v>1984</v>
      </c>
      <c r="K4491" t="s">
        <v>1928</v>
      </c>
      <c r="L4491" s="24">
        <v>2210</v>
      </c>
      <c r="M4491" s="25">
        <f>+VLOOKUP(E4491, TC!A:D, 4, FALSE())</f>
        <v>1.0822999983143049</v>
      </c>
      <c r="N4491" s="24">
        <f t="shared" si="350"/>
        <v>2210</v>
      </c>
      <c r="O4491" t="str">
        <f t="shared" si="351"/>
        <v>FACTURA</v>
      </c>
      <c r="P4491" t="str">
        <f t="shared" si="352"/>
        <v>2025</v>
      </c>
      <c r="Q4491" t="str">
        <f t="shared" si="353"/>
        <v>03</v>
      </c>
      <c r="R4491" t="str">
        <f>+IFERROR(VLOOKUP(I4491, Listado!A:B, 2, FALSE()), "COMERCIALIZADORA INTERNACIONAL CARIBBEAN EXOTICS S A")</f>
        <v>PEREZ MEJIA MARIA PAULINA</v>
      </c>
      <c r="S4491" s="25">
        <f>+VLOOKUP(E4491, TC!A:D, 2, FALSE())</f>
        <v>4152.59</v>
      </c>
      <c r="T4491" t="str">
        <f t="shared" si="354"/>
        <v>USD</v>
      </c>
    </row>
    <row r="4492" spans="1:20" ht="18.75" hidden="1" customHeight="1" x14ac:dyDescent="0.25">
      <c r="A4492" t="s">
        <v>2406</v>
      </c>
      <c r="B4492" t="s">
        <v>1923</v>
      </c>
      <c r="C4492" t="s">
        <v>1913</v>
      </c>
      <c r="D4492" s="24">
        <v>5864</v>
      </c>
      <c r="E4492" t="s">
        <v>1680</v>
      </c>
      <c r="F4492" t="s">
        <v>128</v>
      </c>
      <c r="G4492" t="s">
        <v>110</v>
      </c>
      <c r="H4492" t="s">
        <v>2589</v>
      </c>
      <c r="I4492" t="s">
        <v>1883</v>
      </c>
      <c r="J4492" t="s">
        <v>1984</v>
      </c>
      <c r="K4492" t="s">
        <v>2196</v>
      </c>
      <c r="L4492" s="24">
        <v>1180.8</v>
      </c>
      <c r="M4492" s="25">
        <f>+VLOOKUP(E4492, TC!A:D, 4, FALSE())</f>
        <v>1.0822999983143049</v>
      </c>
      <c r="N4492" s="24">
        <f t="shared" si="350"/>
        <v>1180.8</v>
      </c>
      <c r="O4492" t="str">
        <f t="shared" si="351"/>
        <v>FACTURA</v>
      </c>
      <c r="P4492" t="str">
        <f t="shared" si="352"/>
        <v>2025</v>
      </c>
      <c r="Q4492" t="str">
        <f t="shared" si="353"/>
        <v>03</v>
      </c>
      <c r="R4492" t="str">
        <f>+IFERROR(VLOOKUP(I4492, Listado!A:B, 2, FALSE()), "COMERCIALIZADORA INTERNACIONAL CARIBBEAN EXOTICS S A")</f>
        <v>PEREZ MEJIA MARIA PAULINA</v>
      </c>
      <c r="S4492" s="25">
        <f>+VLOOKUP(E4492, TC!A:D, 2, FALSE())</f>
        <v>4152.59</v>
      </c>
      <c r="T4492" t="str">
        <f t="shared" si="354"/>
        <v>USD</v>
      </c>
    </row>
    <row r="4493" spans="1:20" ht="18.75" hidden="1" customHeight="1" x14ac:dyDescent="0.25">
      <c r="A4493" t="s">
        <v>2406</v>
      </c>
      <c r="B4493" t="s">
        <v>1923</v>
      </c>
      <c r="C4493" t="s">
        <v>1913</v>
      </c>
      <c r="D4493" s="24">
        <v>5864</v>
      </c>
      <c r="E4493" t="s">
        <v>1680</v>
      </c>
      <c r="F4493" t="s">
        <v>128</v>
      </c>
      <c r="G4493" t="s">
        <v>110</v>
      </c>
      <c r="H4493" t="s">
        <v>2589</v>
      </c>
      <c r="I4493" t="s">
        <v>1883</v>
      </c>
      <c r="J4493" t="s">
        <v>1984</v>
      </c>
      <c r="K4493" t="s">
        <v>2198</v>
      </c>
      <c r="L4493" s="24">
        <v>1776</v>
      </c>
      <c r="M4493" s="25">
        <f>+VLOOKUP(E4493, TC!A:D, 4, FALSE())</f>
        <v>1.0822999983143049</v>
      </c>
      <c r="N4493" s="24">
        <f t="shared" si="350"/>
        <v>1776</v>
      </c>
      <c r="O4493" t="str">
        <f t="shared" si="351"/>
        <v>FACTURA</v>
      </c>
      <c r="P4493" t="str">
        <f t="shared" si="352"/>
        <v>2025</v>
      </c>
      <c r="Q4493" t="str">
        <f t="shared" si="353"/>
        <v>03</v>
      </c>
      <c r="R4493" t="str">
        <f>+IFERROR(VLOOKUP(I4493, Listado!A:B, 2, FALSE()), "COMERCIALIZADORA INTERNACIONAL CARIBBEAN EXOTICS S A")</f>
        <v>PEREZ MEJIA MARIA PAULINA</v>
      </c>
      <c r="S4493" s="25">
        <f>+VLOOKUP(E4493, TC!A:D, 2, FALSE())</f>
        <v>4152.59</v>
      </c>
      <c r="T4493" t="str">
        <f t="shared" si="354"/>
        <v>USD</v>
      </c>
    </row>
    <row r="4494" spans="1:20" ht="18.75" hidden="1" customHeight="1" x14ac:dyDescent="0.25">
      <c r="A4494" t="s">
        <v>2406</v>
      </c>
      <c r="B4494" t="s">
        <v>5</v>
      </c>
      <c r="C4494" t="s">
        <v>1913</v>
      </c>
      <c r="D4494" s="24">
        <v>11428</v>
      </c>
      <c r="E4494" t="s">
        <v>1680</v>
      </c>
      <c r="F4494" t="s">
        <v>99</v>
      </c>
      <c r="G4494" t="s">
        <v>1914</v>
      </c>
      <c r="I4494" t="s">
        <v>1845</v>
      </c>
      <c r="J4494" t="s">
        <v>1915</v>
      </c>
      <c r="K4494" t="s">
        <v>2021</v>
      </c>
      <c r="L4494" s="24">
        <v>622020</v>
      </c>
      <c r="M4494" s="25">
        <f>+VLOOKUP(E4494, TC!A:D, 4, FALSE())</f>
        <v>1.0822999983143049</v>
      </c>
      <c r="N4494" s="24">
        <f t="shared" si="350"/>
        <v>622020</v>
      </c>
      <c r="O4494" t="str">
        <f t="shared" si="351"/>
        <v>FACTURA</v>
      </c>
      <c r="P4494" t="str">
        <f t="shared" si="352"/>
        <v>2025</v>
      </c>
      <c r="Q4494" t="str">
        <f t="shared" si="353"/>
        <v>03</v>
      </c>
      <c r="R4494" t="str">
        <f>+IFERROR(VLOOKUP(I4494, Listado!A:B, 2, FALSE()), "COMERCIALIZADORA INTERNACIONAL CARIBBEAN EXOTICS S A")</f>
        <v>LONDOÑO ECHEVERRI ALEJANDRA</v>
      </c>
      <c r="S4494" s="25">
        <f>+VLOOKUP(E4494, TC!A:D, 2, FALSE())</f>
        <v>4152.59</v>
      </c>
      <c r="T4494" t="str">
        <f t="shared" si="354"/>
        <v>COP</v>
      </c>
    </row>
    <row r="4495" spans="1:20" ht="18.75" hidden="1" customHeight="1" x14ac:dyDescent="0.25">
      <c r="A4495" t="s">
        <v>2406</v>
      </c>
      <c r="B4495" t="s">
        <v>5</v>
      </c>
      <c r="C4495" t="s">
        <v>1913</v>
      </c>
      <c r="D4495" s="24">
        <v>11428</v>
      </c>
      <c r="E4495" t="s">
        <v>1680</v>
      </c>
      <c r="F4495" t="s">
        <v>99</v>
      </c>
      <c r="G4495" t="s">
        <v>1914</v>
      </c>
      <c r="I4495" t="s">
        <v>1845</v>
      </c>
      <c r="J4495" t="s">
        <v>1915</v>
      </c>
      <c r="K4495" t="s">
        <v>2021</v>
      </c>
      <c r="L4495" s="24">
        <v>99750</v>
      </c>
      <c r="M4495" s="25">
        <f>+VLOOKUP(E4495, TC!A:D, 4, FALSE())</f>
        <v>1.0822999983143049</v>
      </c>
      <c r="N4495" s="24">
        <f t="shared" si="350"/>
        <v>99750</v>
      </c>
      <c r="O4495" t="str">
        <f t="shared" si="351"/>
        <v>FACTURA</v>
      </c>
      <c r="P4495" t="str">
        <f t="shared" si="352"/>
        <v>2025</v>
      </c>
      <c r="Q4495" t="str">
        <f t="shared" si="353"/>
        <v>03</v>
      </c>
      <c r="R4495" t="str">
        <f>+IFERROR(VLOOKUP(I4495, Listado!A:B, 2, FALSE()), "COMERCIALIZADORA INTERNACIONAL CARIBBEAN EXOTICS S A")</f>
        <v>LONDOÑO ECHEVERRI ALEJANDRA</v>
      </c>
      <c r="S4495" s="25">
        <f>+VLOOKUP(E4495, TC!A:D, 2, FALSE())</f>
        <v>4152.59</v>
      </c>
      <c r="T4495" t="str">
        <f t="shared" si="354"/>
        <v>COP</v>
      </c>
    </row>
    <row r="4496" spans="1:20" ht="18.75" hidden="1" customHeight="1" x14ac:dyDescent="0.25">
      <c r="A4496" t="s">
        <v>2406</v>
      </c>
      <c r="B4496" t="s">
        <v>5</v>
      </c>
      <c r="C4496" t="s">
        <v>1913</v>
      </c>
      <c r="D4496" s="24">
        <v>11428</v>
      </c>
      <c r="E4496" t="s">
        <v>1680</v>
      </c>
      <c r="F4496" t="s">
        <v>99</v>
      </c>
      <c r="G4496" t="s">
        <v>1914</v>
      </c>
      <c r="I4496" t="s">
        <v>1845</v>
      </c>
      <c r="J4496" t="s">
        <v>1915</v>
      </c>
      <c r="K4496" t="s">
        <v>2021</v>
      </c>
      <c r="L4496" s="24">
        <v>5460</v>
      </c>
      <c r="M4496" s="25">
        <f>+VLOOKUP(E4496, TC!A:D, 4, FALSE())</f>
        <v>1.0822999983143049</v>
      </c>
      <c r="N4496" s="24">
        <f t="shared" si="350"/>
        <v>5460</v>
      </c>
      <c r="O4496" t="str">
        <f t="shared" si="351"/>
        <v>FACTURA</v>
      </c>
      <c r="P4496" t="str">
        <f t="shared" si="352"/>
        <v>2025</v>
      </c>
      <c r="Q4496" t="str">
        <f t="shared" si="353"/>
        <v>03</v>
      </c>
      <c r="R4496" t="str">
        <f>+IFERROR(VLOOKUP(I4496, Listado!A:B, 2, FALSE()), "COMERCIALIZADORA INTERNACIONAL CARIBBEAN EXOTICS S A")</f>
        <v>LONDOÑO ECHEVERRI ALEJANDRA</v>
      </c>
      <c r="S4496" s="25">
        <f>+VLOOKUP(E4496, TC!A:D, 2, FALSE())</f>
        <v>4152.59</v>
      </c>
      <c r="T4496" t="str">
        <f t="shared" si="354"/>
        <v>COP</v>
      </c>
    </row>
    <row r="4497" spans="1:20" ht="18.75" hidden="1" customHeight="1" x14ac:dyDescent="0.25">
      <c r="A4497" t="s">
        <v>2406</v>
      </c>
      <c r="B4497" t="s">
        <v>5</v>
      </c>
      <c r="C4497" t="s">
        <v>1913</v>
      </c>
      <c r="D4497" s="24">
        <v>11428</v>
      </c>
      <c r="E4497" t="s">
        <v>1680</v>
      </c>
      <c r="F4497" t="s">
        <v>99</v>
      </c>
      <c r="G4497" t="s">
        <v>1914</v>
      </c>
      <c r="I4497" t="s">
        <v>1845</v>
      </c>
      <c r="J4497" t="s">
        <v>1915</v>
      </c>
      <c r="K4497" t="s">
        <v>2021</v>
      </c>
      <c r="L4497" s="24">
        <v>9870</v>
      </c>
      <c r="M4497" s="25">
        <f>+VLOOKUP(E4497, TC!A:D, 4, FALSE())</f>
        <v>1.0822999983143049</v>
      </c>
      <c r="N4497" s="24">
        <f t="shared" si="350"/>
        <v>9870</v>
      </c>
      <c r="O4497" t="str">
        <f t="shared" si="351"/>
        <v>FACTURA</v>
      </c>
      <c r="P4497" t="str">
        <f t="shared" si="352"/>
        <v>2025</v>
      </c>
      <c r="Q4497" t="str">
        <f t="shared" si="353"/>
        <v>03</v>
      </c>
      <c r="R4497" t="str">
        <f>+IFERROR(VLOOKUP(I4497, Listado!A:B, 2, FALSE()), "COMERCIALIZADORA INTERNACIONAL CARIBBEAN EXOTICS S A")</f>
        <v>LONDOÑO ECHEVERRI ALEJANDRA</v>
      </c>
      <c r="S4497" s="25">
        <f>+VLOOKUP(E4497, TC!A:D, 2, FALSE())</f>
        <v>4152.59</v>
      </c>
      <c r="T4497" t="str">
        <f t="shared" si="354"/>
        <v>COP</v>
      </c>
    </row>
    <row r="4498" spans="1:20" ht="18.75" hidden="1" customHeight="1" x14ac:dyDescent="0.25">
      <c r="A4498" t="s">
        <v>2406</v>
      </c>
      <c r="B4498" t="s">
        <v>5</v>
      </c>
      <c r="C4498" t="s">
        <v>1913</v>
      </c>
      <c r="D4498" s="24">
        <v>11428</v>
      </c>
      <c r="E4498" t="s">
        <v>1680</v>
      </c>
      <c r="F4498" t="s">
        <v>99</v>
      </c>
      <c r="G4498" t="s">
        <v>1914</v>
      </c>
      <c r="I4498" t="s">
        <v>1845</v>
      </c>
      <c r="J4498" t="s">
        <v>1915</v>
      </c>
      <c r="K4498" t="s">
        <v>2021</v>
      </c>
      <c r="L4498" s="24">
        <v>10500</v>
      </c>
      <c r="M4498" s="25">
        <f>+VLOOKUP(E4498, TC!A:D, 4, FALSE())</f>
        <v>1.0822999983143049</v>
      </c>
      <c r="N4498" s="24">
        <f t="shared" si="350"/>
        <v>10500</v>
      </c>
      <c r="O4498" t="str">
        <f t="shared" si="351"/>
        <v>FACTURA</v>
      </c>
      <c r="P4498" t="str">
        <f t="shared" si="352"/>
        <v>2025</v>
      </c>
      <c r="Q4498" t="str">
        <f t="shared" si="353"/>
        <v>03</v>
      </c>
      <c r="R4498" t="str">
        <f>+IFERROR(VLOOKUP(I4498, Listado!A:B, 2, FALSE()), "COMERCIALIZADORA INTERNACIONAL CARIBBEAN EXOTICS S A")</f>
        <v>LONDOÑO ECHEVERRI ALEJANDRA</v>
      </c>
      <c r="S4498" s="25">
        <f>+VLOOKUP(E4498, TC!A:D, 2, FALSE())</f>
        <v>4152.59</v>
      </c>
      <c r="T4498" t="str">
        <f t="shared" si="354"/>
        <v>COP</v>
      </c>
    </row>
    <row r="4499" spans="1:20" ht="18.75" hidden="1" customHeight="1" x14ac:dyDescent="0.25">
      <c r="A4499" t="s">
        <v>2406</v>
      </c>
      <c r="B4499" t="s">
        <v>5</v>
      </c>
      <c r="C4499" t="s">
        <v>1913</v>
      </c>
      <c r="D4499" s="24">
        <v>11429</v>
      </c>
      <c r="E4499" t="s">
        <v>1680</v>
      </c>
      <c r="F4499" t="s">
        <v>99</v>
      </c>
      <c r="G4499" t="s">
        <v>1914</v>
      </c>
      <c r="I4499" t="s">
        <v>1841</v>
      </c>
      <c r="J4499" t="s">
        <v>1915</v>
      </c>
      <c r="K4499" t="s">
        <v>2021</v>
      </c>
      <c r="L4499" s="24">
        <v>26000</v>
      </c>
      <c r="M4499" s="25">
        <f>+VLOOKUP(E4499, TC!A:D, 4, FALSE())</f>
        <v>1.0822999983143049</v>
      </c>
      <c r="N4499" s="24">
        <f t="shared" si="350"/>
        <v>26000</v>
      </c>
      <c r="O4499" t="str">
        <f t="shared" si="351"/>
        <v>FACTURA</v>
      </c>
      <c r="P4499" t="str">
        <f t="shared" si="352"/>
        <v>2025</v>
      </c>
      <c r="Q4499" t="str">
        <f t="shared" si="353"/>
        <v>03</v>
      </c>
      <c r="R4499" t="str">
        <f>+IFERROR(VLOOKUP(I4499, Listado!A:B, 2, FALSE()), "COMERCIALIZADORA INTERNACIONAL CARIBBEAN EXOTICS S A")</f>
        <v>LONDOÑO ECHEVERRI ALEJANDRA</v>
      </c>
      <c r="S4499" s="25">
        <f>+VLOOKUP(E4499, TC!A:D, 2, FALSE())</f>
        <v>4152.59</v>
      </c>
      <c r="T4499" t="str">
        <f t="shared" si="354"/>
        <v>COP</v>
      </c>
    </row>
    <row r="4500" spans="1:20" ht="18.75" hidden="1" customHeight="1" x14ac:dyDescent="0.25">
      <c r="A4500" t="s">
        <v>2406</v>
      </c>
      <c r="B4500" t="s">
        <v>5</v>
      </c>
      <c r="C4500" t="s">
        <v>1913</v>
      </c>
      <c r="D4500" s="24">
        <v>11429</v>
      </c>
      <c r="E4500" t="s">
        <v>1680</v>
      </c>
      <c r="F4500" t="s">
        <v>99</v>
      </c>
      <c r="G4500" t="s">
        <v>1914</v>
      </c>
      <c r="I4500" t="s">
        <v>1841</v>
      </c>
      <c r="J4500" t="s">
        <v>1915</v>
      </c>
      <c r="K4500" t="s">
        <v>2021</v>
      </c>
      <c r="L4500" s="24">
        <v>171000</v>
      </c>
      <c r="M4500" s="25">
        <f>+VLOOKUP(E4500, TC!A:D, 4, FALSE())</f>
        <v>1.0822999983143049</v>
      </c>
      <c r="N4500" s="24">
        <f t="shared" si="350"/>
        <v>171000</v>
      </c>
      <c r="O4500" t="str">
        <f t="shared" si="351"/>
        <v>FACTURA</v>
      </c>
      <c r="P4500" t="str">
        <f t="shared" si="352"/>
        <v>2025</v>
      </c>
      <c r="Q4500" t="str">
        <f t="shared" si="353"/>
        <v>03</v>
      </c>
      <c r="R4500" t="str">
        <f>+IFERROR(VLOOKUP(I4500, Listado!A:B, 2, FALSE()), "COMERCIALIZADORA INTERNACIONAL CARIBBEAN EXOTICS S A")</f>
        <v>LONDOÑO ECHEVERRI ALEJANDRA</v>
      </c>
      <c r="S4500" s="25">
        <f>+VLOOKUP(E4500, TC!A:D, 2, FALSE())</f>
        <v>4152.59</v>
      </c>
      <c r="T4500" t="str">
        <f t="shared" si="354"/>
        <v>COP</v>
      </c>
    </row>
    <row r="4501" spans="1:20" ht="18.75" hidden="1" customHeight="1" x14ac:dyDescent="0.25">
      <c r="A4501" t="s">
        <v>2406</v>
      </c>
      <c r="B4501" t="s">
        <v>5</v>
      </c>
      <c r="C4501" t="s">
        <v>1913</v>
      </c>
      <c r="D4501" s="24">
        <v>11429</v>
      </c>
      <c r="E4501" t="s">
        <v>1680</v>
      </c>
      <c r="F4501" t="s">
        <v>99</v>
      </c>
      <c r="G4501" t="s">
        <v>1914</v>
      </c>
      <c r="I4501" t="s">
        <v>1841</v>
      </c>
      <c r="J4501" t="s">
        <v>1915</v>
      </c>
      <c r="K4501" t="s">
        <v>2021</v>
      </c>
      <c r="L4501" s="24">
        <v>24400</v>
      </c>
      <c r="M4501" s="25">
        <f>+VLOOKUP(E4501, TC!A:D, 4, FALSE())</f>
        <v>1.0822999983143049</v>
      </c>
      <c r="N4501" s="24">
        <f t="shared" si="350"/>
        <v>24400</v>
      </c>
      <c r="O4501" t="str">
        <f t="shared" si="351"/>
        <v>FACTURA</v>
      </c>
      <c r="P4501" t="str">
        <f t="shared" si="352"/>
        <v>2025</v>
      </c>
      <c r="Q4501" t="str">
        <f t="shared" si="353"/>
        <v>03</v>
      </c>
      <c r="R4501" t="str">
        <f>+IFERROR(VLOOKUP(I4501, Listado!A:B, 2, FALSE()), "COMERCIALIZADORA INTERNACIONAL CARIBBEAN EXOTICS S A")</f>
        <v>LONDOÑO ECHEVERRI ALEJANDRA</v>
      </c>
      <c r="S4501" s="25">
        <f>+VLOOKUP(E4501, TC!A:D, 2, FALSE())</f>
        <v>4152.59</v>
      </c>
      <c r="T4501" t="str">
        <f t="shared" si="354"/>
        <v>COP</v>
      </c>
    </row>
    <row r="4502" spans="1:20" ht="18.75" hidden="1" customHeight="1" x14ac:dyDescent="0.25">
      <c r="A4502" t="s">
        <v>2406</v>
      </c>
      <c r="B4502" t="s">
        <v>5</v>
      </c>
      <c r="C4502" t="s">
        <v>1913</v>
      </c>
      <c r="D4502" s="24">
        <v>11429</v>
      </c>
      <c r="E4502" t="s">
        <v>1680</v>
      </c>
      <c r="F4502" t="s">
        <v>99</v>
      </c>
      <c r="G4502" t="s">
        <v>1914</v>
      </c>
      <c r="I4502" t="s">
        <v>1841</v>
      </c>
      <c r="J4502" t="s">
        <v>1915</v>
      </c>
      <c r="K4502" t="s">
        <v>2021</v>
      </c>
      <c r="L4502" s="24">
        <v>12400</v>
      </c>
      <c r="M4502" s="25">
        <f>+VLOOKUP(E4502, TC!A:D, 4, FALSE())</f>
        <v>1.0822999983143049</v>
      </c>
      <c r="N4502" s="24">
        <f t="shared" si="350"/>
        <v>12400</v>
      </c>
      <c r="O4502" t="str">
        <f t="shared" si="351"/>
        <v>FACTURA</v>
      </c>
      <c r="P4502" t="str">
        <f t="shared" si="352"/>
        <v>2025</v>
      </c>
      <c r="Q4502" t="str">
        <f t="shared" si="353"/>
        <v>03</v>
      </c>
      <c r="R4502" t="str">
        <f>+IFERROR(VLOOKUP(I4502, Listado!A:B, 2, FALSE()), "COMERCIALIZADORA INTERNACIONAL CARIBBEAN EXOTICS S A")</f>
        <v>LONDOÑO ECHEVERRI ALEJANDRA</v>
      </c>
      <c r="S4502" s="25">
        <f>+VLOOKUP(E4502, TC!A:D, 2, FALSE())</f>
        <v>4152.59</v>
      </c>
      <c r="T4502" t="str">
        <f t="shared" si="354"/>
        <v>COP</v>
      </c>
    </row>
    <row r="4503" spans="1:20" ht="18.75" hidden="1" customHeight="1" x14ac:dyDescent="0.25">
      <c r="A4503" t="s">
        <v>2406</v>
      </c>
      <c r="B4503" t="s">
        <v>5</v>
      </c>
      <c r="C4503" t="s">
        <v>1913</v>
      </c>
      <c r="D4503" s="24">
        <v>11429</v>
      </c>
      <c r="E4503" t="s">
        <v>1680</v>
      </c>
      <c r="F4503" t="s">
        <v>99</v>
      </c>
      <c r="G4503" t="s">
        <v>1914</v>
      </c>
      <c r="I4503" t="s">
        <v>1841</v>
      </c>
      <c r="J4503" t="s">
        <v>1915</v>
      </c>
      <c r="K4503" t="s">
        <v>2021</v>
      </c>
      <c r="L4503" s="24">
        <v>2600</v>
      </c>
      <c r="M4503" s="25">
        <f>+VLOOKUP(E4503, TC!A:D, 4, FALSE())</f>
        <v>1.0822999983143049</v>
      </c>
      <c r="N4503" s="24">
        <f t="shared" si="350"/>
        <v>2600</v>
      </c>
      <c r="O4503" t="str">
        <f t="shared" si="351"/>
        <v>FACTURA</v>
      </c>
      <c r="P4503" t="str">
        <f t="shared" si="352"/>
        <v>2025</v>
      </c>
      <c r="Q4503" t="str">
        <f t="shared" si="353"/>
        <v>03</v>
      </c>
      <c r="R4503" t="str">
        <f>+IFERROR(VLOOKUP(I4503, Listado!A:B, 2, FALSE()), "COMERCIALIZADORA INTERNACIONAL CARIBBEAN EXOTICS S A")</f>
        <v>LONDOÑO ECHEVERRI ALEJANDRA</v>
      </c>
      <c r="S4503" s="25">
        <f>+VLOOKUP(E4503, TC!A:D, 2, FALSE())</f>
        <v>4152.59</v>
      </c>
      <c r="T4503" t="str">
        <f t="shared" si="354"/>
        <v>COP</v>
      </c>
    </row>
    <row r="4504" spans="1:20" ht="18.75" hidden="1" customHeight="1" x14ac:dyDescent="0.25">
      <c r="A4504" t="s">
        <v>2406</v>
      </c>
      <c r="B4504" t="s">
        <v>5</v>
      </c>
      <c r="C4504" t="s">
        <v>1913</v>
      </c>
      <c r="D4504" s="24">
        <v>11430</v>
      </c>
      <c r="E4504" t="s">
        <v>1680</v>
      </c>
      <c r="F4504" t="s">
        <v>99</v>
      </c>
      <c r="G4504" t="s">
        <v>1914</v>
      </c>
      <c r="I4504" t="s">
        <v>1841</v>
      </c>
      <c r="J4504" t="s">
        <v>1915</v>
      </c>
      <c r="K4504" t="s">
        <v>2021</v>
      </c>
      <c r="L4504" s="24">
        <v>78320</v>
      </c>
      <c r="M4504" s="25">
        <f>+VLOOKUP(E4504, TC!A:D, 4, FALSE())</f>
        <v>1.0822999983143049</v>
      </c>
      <c r="N4504" s="24">
        <f t="shared" si="350"/>
        <v>78320</v>
      </c>
      <c r="O4504" t="str">
        <f t="shared" si="351"/>
        <v>FACTURA</v>
      </c>
      <c r="P4504" t="str">
        <f t="shared" si="352"/>
        <v>2025</v>
      </c>
      <c r="Q4504" t="str">
        <f t="shared" si="353"/>
        <v>03</v>
      </c>
      <c r="R4504" t="str">
        <f>+IFERROR(VLOOKUP(I4504, Listado!A:B, 2, FALSE()), "COMERCIALIZADORA INTERNACIONAL CARIBBEAN EXOTICS S A")</f>
        <v>LONDOÑO ECHEVERRI ALEJANDRA</v>
      </c>
      <c r="S4504" s="25">
        <f>+VLOOKUP(E4504, TC!A:D, 2, FALSE())</f>
        <v>4152.59</v>
      </c>
      <c r="T4504" t="str">
        <f t="shared" si="354"/>
        <v>COP</v>
      </c>
    </row>
    <row r="4505" spans="1:20" ht="18.75" hidden="1" customHeight="1" x14ac:dyDescent="0.25">
      <c r="A4505" t="s">
        <v>2406</v>
      </c>
      <c r="B4505" t="s">
        <v>5</v>
      </c>
      <c r="C4505" t="s">
        <v>1913</v>
      </c>
      <c r="D4505" s="24">
        <v>11430</v>
      </c>
      <c r="E4505" t="s">
        <v>1680</v>
      </c>
      <c r="F4505" t="s">
        <v>99</v>
      </c>
      <c r="G4505" t="s">
        <v>1914</v>
      </c>
      <c r="I4505" t="s">
        <v>1841</v>
      </c>
      <c r="J4505" t="s">
        <v>1915</v>
      </c>
      <c r="K4505" t="s">
        <v>2021</v>
      </c>
      <c r="L4505" s="24">
        <v>12000</v>
      </c>
      <c r="M4505" s="25">
        <f>+VLOOKUP(E4505, TC!A:D, 4, FALSE())</f>
        <v>1.0822999983143049</v>
      </c>
      <c r="N4505" s="24">
        <f t="shared" si="350"/>
        <v>12000</v>
      </c>
      <c r="O4505" t="str">
        <f t="shared" si="351"/>
        <v>FACTURA</v>
      </c>
      <c r="P4505" t="str">
        <f t="shared" si="352"/>
        <v>2025</v>
      </c>
      <c r="Q4505" t="str">
        <f t="shared" si="353"/>
        <v>03</v>
      </c>
      <c r="R4505" t="str">
        <f>+IFERROR(VLOOKUP(I4505, Listado!A:B, 2, FALSE()), "COMERCIALIZADORA INTERNACIONAL CARIBBEAN EXOTICS S A")</f>
        <v>LONDOÑO ECHEVERRI ALEJANDRA</v>
      </c>
      <c r="S4505" s="25">
        <f>+VLOOKUP(E4505, TC!A:D, 2, FALSE())</f>
        <v>4152.59</v>
      </c>
      <c r="T4505" t="str">
        <f t="shared" si="354"/>
        <v>COP</v>
      </c>
    </row>
    <row r="4506" spans="1:20" ht="18.75" hidden="1" customHeight="1" x14ac:dyDescent="0.25">
      <c r="A4506" t="s">
        <v>2406</v>
      </c>
      <c r="B4506" t="s">
        <v>5</v>
      </c>
      <c r="C4506" t="s">
        <v>1913</v>
      </c>
      <c r="D4506" s="24">
        <v>11430</v>
      </c>
      <c r="E4506" t="s">
        <v>1680</v>
      </c>
      <c r="F4506" t="s">
        <v>99</v>
      </c>
      <c r="G4506" t="s">
        <v>1914</v>
      </c>
      <c r="I4506" t="s">
        <v>1841</v>
      </c>
      <c r="J4506" t="s">
        <v>1915</v>
      </c>
      <c r="K4506" t="s">
        <v>2021</v>
      </c>
      <c r="L4506" s="24">
        <v>8320</v>
      </c>
      <c r="M4506" s="25">
        <f>+VLOOKUP(E4506, TC!A:D, 4, FALSE())</f>
        <v>1.0822999983143049</v>
      </c>
      <c r="N4506" s="24">
        <f t="shared" si="350"/>
        <v>8320</v>
      </c>
      <c r="O4506" t="str">
        <f t="shared" si="351"/>
        <v>FACTURA</v>
      </c>
      <c r="P4506" t="str">
        <f t="shared" si="352"/>
        <v>2025</v>
      </c>
      <c r="Q4506" t="str">
        <f t="shared" si="353"/>
        <v>03</v>
      </c>
      <c r="R4506" t="str">
        <f>+IFERROR(VLOOKUP(I4506, Listado!A:B, 2, FALSE()), "COMERCIALIZADORA INTERNACIONAL CARIBBEAN EXOTICS S A")</f>
        <v>LONDOÑO ECHEVERRI ALEJANDRA</v>
      </c>
      <c r="S4506" s="25">
        <f>+VLOOKUP(E4506, TC!A:D, 2, FALSE())</f>
        <v>4152.59</v>
      </c>
      <c r="T4506" t="str">
        <f t="shared" si="354"/>
        <v>COP</v>
      </c>
    </row>
    <row r="4507" spans="1:20" ht="18.75" hidden="1" customHeight="1" x14ac:dyDescent="0.25">
      <c r="A4507" t="s">
        <v>2406</v>
      </c>
      <c r="B4507" t="s">
        <v>5</v>
      </c>
      <c r="C4507" t="s">
        <v>1913</v>
      </c>
      <c r="D4507" s="24">
        <v>11430</v>
      </c>
      <c r="E4507" t="s">
        <v>1680</v>
      </c>
      <c r="F4507" t="s">
        <v>99</v>
      </c>
      <c r="G4507" t="s">
        <v>1914</v>
      </c>
      <c r="I4507" t="s">
        <v>1841</v>
      </c>
      <c r="J4507" t="s">
        <v>1915</v>
      </c>
      <c r="K4507" t="s">
        <v>2021</v>
      </c>
      <c r="L4507" s="24">
        <v>2800</v>
      </c>
      <c r="M4507" s="25">
        <f>+VLOOKUP(E4507, TC!A:D, 4, FALSE())</f>
        <v>1.0822999983143049</v>
      </c>
      <c r="N4507" s="24">
        <f t="shared" si="350"/>
        <v>2800</v>
      </c>
      <c r="O4507" t="str">
        <f t="shared" si="351"/>
        <v>FACTURA</v>
      </c>
      <c r="P4507" t="str">
        <f t="shared" si="352"/>
        <v>2025</v>
      </c>
      <c r="Q4507" t="str">
        <f t="shared" si="353"/>
        <v>03</v>
      </c>
      <c r="R4507" t="str">
        <f>+IFERROR(VLOOKUP(I4507, Listado!A:B, 2, FALSE()), "COMERCIALIZADORA INTERNACIONAL CARIBBEAN EXOTICS S A")</f>
        <v>LONDOÑO ECHEVERRI ALEJANDRA</v>
      </c>
      <c r="S4507" s="25">
        <f>+VLOOKUP(E4507, TC!A:D, 2, FALSE())</f>
        <v>4152.59</v>
      </c>
      <c r="T4507" t="str">
        <f t="shared" si="354"/>
        <v>COP</v>
      </c>
    </row>
    <row r="4508" spans="1:20" ht="18.75" hidden="1" customHeight="1" x14ac:dyDescent="0.25">
      <c r="A4508" t="s">
        <v>2406</v>
      </c>
      <c r="B4508" t="s">
        <v>5</v>
      </c>
      <c r="C4508" t="s">
        <v>1913</v>
      </c>
      <c r="D4508" s="24">
        <v>11431</v>
      </c>
      <c r="E4508" t="s">
        <v>1680</v>
      </c>
      <c r="F4508" t="s">
        <v>128</v>
      </c>
      <c r="G4508" t="s">
        <v>110</v>
      </c>
      <c r="H4508" t="s">
        <v>2590</v>
      </c>
      <c r="I4508" t="s">
        <v>1850</v>
      </c>
      <c r="J4508" t="s">
        <v>1919</v>
      </c>
      <c r="K4508" t="s">
        <v>31</v>
      </c>
      <c r="L4508" s="24">
        <v>15232</v>
      </c>
      <c r="M4508" s="25">
        <f>+VLOOKUP(E4508, TC!A:D, 4, FALSE())</f>
        <v>1.0822999983143049</v>
      </c>
      <c r="N4508" s="24">
        <f t="shared" si="350"/>
        <v>15232</v>
      </c>
      <c r="O4508" t="str">
        <f t="shared" si="351"/>
        <v>FACTURA</v>
      </c>
      <c r="P4508" t="str">
        <f t="shared" si="352"/>
        <v>2025</v>
      </c>
      <c r="Q4508" t="str">
        <f t="shared" si="353"/>
        <v>03</v>
      </c>
      <c r="R4508" t="str">
        <f>+IFERROR(VLOOKUP(I4508, Listado!A:B, 2, FALSE()), "COMERCIALIZADORA INTERNACIONAL CARIBBEAN EXOTICS S A")</f>
        <v>PEREZ MEJIA MARIA PAULINA</v>
      </c>
      <c r="S4508" s="25">
        <f>+VLOOKUP(E4508, TC!A:D, 2, FALSE())</f>
        <v>4152.59</v>
      </c>
      <c r="T4508" t="str">
        <f t="shared" si="354"/>
        <v>USD</v>
      </c>
    </row>
    <row r="4509" spans="1:20" ht="18.75" hidden="1" customHeight="1" x14ac:dyDescent="0.25">
      <c r="A4509" t="s">
        <v>2406</v>
      </c>
      <c r="B4509" t="s">
        <v>5</v>
      </c>
      <c r="C4509" t="s">
        <v>1913</v>
      </c>
      <c r="D4509" s="24">
        <v>11431</v>
      </c>
      <c r="E4509" t="s">
        <v>1680</v>
      </c>
      <c r="F4509" t="s">
        <v>128</v>
      </c>
      <c r="G4509" t="s">
        <v>110</v>
      </c>
      <c r="H4509" t="s">
        <v>2590</v>
      </c>
      <c r="I4509" t="s">
        <v>1850</v>
      </c>
      <c r="J4509" t="s">
        <v>1919</v>
      </c>
      <c r="K4509" t="s">
        <v>1956</v>
      </c>
      <c r="L4509" s="24">
        <v>16324</v>
      </c>
      <c r="M4509" s="25">
        <f>+VLOOKUP(E4509, TC!A:D, 4, FALSE())</f>
        <v>1.0822999983143049</v>
      </c>
      <c r="N4509" s="24">
        <f t="shared" si="350"/>
        <v>16324</v>
      </c>
      <c r="O4509" t="str">
        <f t="shared" si="351"/>
        <v>FACTURA</v>
      </c>
      <c r="P4509" t="str">
        <f t="shared" si="352"/>
        <v>2025</v>
      </c>
      <c r="Q4509" t="str">
        <f t="shared" si="353"/>
        <v>03</v>
      </c>
      <c r="R4509" t="str">
        <f>+IFERROR(VLOOKUP(I4509, Listado!A:B, 2, FALSE()), "COMERCIALIZADORA INTERNACIONAL CARIBBEAN EXOTICS S A")</f>
        <v>PEREZ MEJIA MARIA PAULINA</v>
      </c>
      <c r="S4509" s="25">
        <f>+VLOOKUP(E4509, TC!A:D, 2, FALSE())</f>
        <v>4152.59</v>
      </c>
      <c r="T4509" t="str">
        <f t="shared" si="354"/>
        <v>USD</v>
      </c>
    </row>
    <row r="4510" spans="1:20" ht="18.75" hidden="1" customHeight="1" x14ac:dyDescent="0.25">
      <c r="A4510" t="s">
        <v>2406</v>
      </c>
      <c r="B4510" t="s">
        <v>5</v>
      </c>
      <c r="C4510" t="s">
        <v>1913</v>
      </c>
      <c r="D4510" s="24">
        <v>11432</v>
      </c>
      <c r="E4510" t="s">
        <v>1680</v>
      </c>
      <c r="F4510" t="s">
        <v>128</v>
      </c>
      <c r="G4510" t="s">
        <v>110</v>
      </c>
      <c r="H4510" t="s">
        <v>2591</v>
      </c>
      <c r="I4510" t="s">
        <v>1851</v>
      </c>
      <c r="J4510" t="s">
        <v>1940</v>
      </c>
      <c r="K4510" t="s">
        <v>50</v>
      </c>
      <c r="L4510" s="24">
        <v>2368.8000000000002</v>
      </c>
      <c r="M4510" s="25">
        <f>+VLOOKUP(E4510, TC!A:D, 4, FALSE())</f>
        <v>1.0822999983143049</v>
      </c>
      <c r="N4510" s="24">
        <f t="shared" si="350"/>
        <v>2368.8000000000002</v>
      </c>
      <c r="O4510" t="str">
        <f t="shared" si="351"/>
        <v>FACTURA</v>
      </c>
      <c r="P4510" t="str">
        <f t="shared" si="352"/>
        <v>2025</v>
      </c>
      <c r="Q4510" t="str">
        <f t="shared" si="353"/>
        <v>03</v>
      </c>
      <c r="R4510" t="str">
        <f>+IFERROR(VLOOKUP(I4510, Listado!A:B, 2, FALSE()), "COMERCIALIZADORA INTERNACIONAL CARIBBEAN EXOTICS S A")</f>
        <v>PEREZ MEJIA MARIA PAULINA</v>
      </c>
      <c r="S4510" s="25">
        <f>+VLOOKUP(E4510, TC!A:D, 2, FALSE())</f>
        <v>4152.59</v>
      </c>
      <c r="T4510" t="str">
        <f t="shared" si="354"/>
        <v>USD</v>
      </c>
    </row>
    <row r="4511" spans="1:20" ht="18.75" hidden="1" customHeight="1" x14ac:dyDescent="0.25">
      <c r="A4511" t="s">
        <v>2406</v>
      </c>
      <c r="B4511" t="s">
        <v>5</v>
      </c>
      <c r="C4511" t="s">
        <v>1913</v>
      </c>
      <c r="D4511" s="24">
        <v>11433</v>
      </c>
      <c r="E4511" t="s">
        <v>1680</v>
      </c>
      <c r="F4511" t="s">
        <v>99</v>
      </c>
      <c r="G4511" t="s">
        <v>113</v>
      </c>
      <c r="I4511" t="s">
        <v>2592</v>
      </c>
      <c r="J4511" t="s">
        <v>1915</v>
      </c>
      <c r="K4511" t="s">
        <v>2593</v>
      </c>
      <c r="L4511" s="24">
        <v>1734300</v>
      </c>
      <c r="M4511" s="25">
        <f>+VLOOKUP(E4511, TC!A:D, 4, FALSE())</f>
        <v>1.0822999983143049</v>
      </c>
      <c r="N4511" s="24">
        <f t="shared" si="350"/>
        <v>1734300</v>
      </c>
      <c r="O4511" t="str">
        <f t="shared" si="351"/>
        <v>FACTURA</v>
      </c>
      <c r="P4511" t="str">
        <f t="shared" si="352"/>
        <v>2025</v>
      </c>
      <c r="Q4511" t="str">
        <f t="shared" si="353"/>
        <v>03</v>
      </c>
      <c r="R4511" t="str">
        <f>+IFERROR(VLOOKUP(I4511, Listado!A:B, 2, FALSE()), "COMERCIALIZADORA INTERNACIONAL CARIBBEAN EXOTICS S A")</f>
        <v>COMERCIALIZADORA INTERNACIONAL CARIBBEAN EXOTICS S A</v>
      </c>
      <c r="S4511" s="25">
        <f>+VLOOKUP(E4511, TC!A:D, 2, FALSE())</f>
        <v>4152.59</v>
      </c>
      <c r="T4511" t="str">
        <f t="shared" si="354"/>
        <v>COP</v>
      </c>
    </row>
    <row r="4512" spans="1:20" ht="18.75" hidden="1" customHeight="1" x14ac:dyDescent="0.25">
      <c r="A4512" t="s">
        <v>2406</v>
      </c>
      <c r="B4512" t="s">
        <v>5</v>
      </c>
      <c r="C4512" t="s">
        <v>1913</v>
      </c>
      <c r="D4512" s="24">
        <v>11434</v>
      </c>
      <c r="E4512" t="s">
        <v>1680</v>
      </c>
      <c r="F4512" t="s">
        <v>128</v>
      </c>
      <c r="G4512" t="s">
        <v>110</v>
      </c>
      <c r="H4512" t="s">
        <v>2594</v>
      </c>
      <c r="I4512" t="s">
        <v>1850</v>
      </c>
      <c r="J4512" t="s">
        <v>1919</v>
      </c>
      <c r="K4512" t="s">
        <v>1928</v>
      </c>
      <c r="L4512" s="24">
        <v>8706.2800000000007</v>
      </c>
      <c r="M4512" s="25">
        <f>+VLOOKUP(E4512, TC!A:D, 4, FALSE())</f>
        <v>1.0822999983143049</v>
      </c>
      <c r="N4512" s="24">
        <f t="shared" si="350"/>
        <v>8706.2800000000007</v>
      </c>
      <c r="O4512" t="str">
        <f t="shared" si="351"/>
        <v>FACTURA</v>
      </c>
      <c r="P4512" t="str">
        <f t="shared" si="352"/>
        <v>2025</v>
      </c>
      <c r="Q4512" t="str">
        <f t="shared" si="353"/>
        <v>03</v>
      </c>
      <c r="R4512" t="str">
        <f>+IFERROR(VLOOKUP(I4512, Listado!A:B, 2, FALSE()), "COMERCIALIZADORA INTERNACIONAL CARIBBEAN EXOTICS S A")</f>
        <v>PEREZ MEJIA MARIA PAULINA</v>
      </c>
      <c r="S4512" s="25">
        <f>+VLOOKUP(E4512, TC!A:D, 2, FALSE())</f>
        <v>4152.59</v>
      </c>
      <c r="T4512" t="str">
        <f t="shared" si="354"/>
        <v>USD</v>
      </c>
    </row>
    <row r="4513" spans="1:20" ht="18.75" hidden="1" customHeight="1" x14ac:dyDescent="0.25">
      <c r="A4513" t="s">
        <v>2406</v>
      </c>
      <c r="B4513" t="s">
        <v>5</v>
      </c>
      <c r="C4513" t="s">
        <v>1913</v>
      </c>
      <c r="D4513" s="24">
        <v>11434</v>
      </c>
      <c r="E4513" t="s">
        <v>1680</v>
      </c>
      <c r="F4513" t="s">
        <v>128</v>
      </c>
      <c r="G4513" t="s">
        <v>110</v>
      </c>
      <c r="H4513" t="s">
        <v>2594</v>
      </c>
      <c r="I4513" t="s">
        <v>1850</v>
      </c>
      <c r="J4513" t="s">
        <v>1919</v>
      </c>
      <c r="K4513" t="s">
        <v>45</v>
      </c>
      <c r="L4513" s="24">
        <v>13632</v>
      </c>
      <c r="M4513" s="25">
        <f>+VLOOKUP(E4513, TC!A:D, 4, FALSE())</f>
        <v>1.0822999983143049</v>
      </c>
      <c r="N4513" s="24">
        <f t="shared" si="350"/>
        <v>13632</v>
      </c>
      <c r="O4513" t="str">
        <f t="shared" si="351"/>
        <v>FACTURA</v>
      </c>
      <c r="P4513" t="str">
        <f t="shared" si="352"/>
        <v>2025</v>
      </c>
      <c r="Q4513" t="str">
        <f t="shared" si="353"/>
        <v>03</v>
      </c>
      <c r="R4513" t="str">
        <f>+IFERROR(VLOOKUP(I4513, Listado!A:B, 2, FALSE()), "COMERCIALIZADORA INTERNACIONAL CARIBBEAN EXOTICS S A")</f>
        <v>PEREZ MEJIA MARIA PAULINA</v>
      </c>
      <c r="S4513" s="25">
        <f>+VLOOKUP(E4513, TC!A:D, 2, FALSE())</f>
        <v>4152.59</v>
      </c>
      <c r="T4513" t="str">
        <f t="shared" si="354"/>
        <v>USD</v>
      </c>
    </row>
    <row r="4514" spans="1:20" ht="18.75" hidden="1" customHeight="1" x14ac:dyDescent="0.25">
      <c r="A4514" t="s">
        <v>2406</v>
      </c>
      <c r="B4514" t="s">
        <v>5</v>
      </c>
      <c r="C4514" t="s">
        <v>1913</v>
      </c>
      <c r="D4514" s="24">
        <v>11434</v>
      </c>
      <c r="E4514" t="s">
        <v>1680</v>
      </c>
      <c r="F4514" t="s">
        <v>128</v>
      </c>
      <c r="G4514" t="s">
        <v>110</v>
      </c>
      <c r="H4514" t="s">
        <v>2594</v>
      </c>
      <c r="I4514" t="s">
        <v>1850</v>
      </c>
      <c r="J4514" t="s">
        <v>1919</v>
      </c>
      <c r="K4514" t="s">
        <v>9</v>
      </c>
      <c r="L4514" s="24">
        <v>7492.8</v>
      </c>
      <c r="M4514" s="25">
        <f>+VLOOKUP(E4514, TC!A:D, 4, FALSE())</f>
        <v>1.0822999983143049</v>
      </c>
      <c r="N4514" s="24">
        <f t="shared" si="350"/>
        <v>7492.8</v>
      </c>
      <c r="O4514" t="str">
        <f t="shared" si="351"/>
        <v>FACTURA</v>
      </c>
      <c r="P4514" t="str">
        <f t="shared" si="352"/>
        <v>2025</v>
      </c>
      <c r="Q4514" t="str">
        <f t="shared" si="353"/>
        <v>03</v>
      </c>
      <c r="R4514" t="str">
        <f>+IFERROR(VLOOKUP(I4514, Listado!A:B, 2, FALSE()), "COMERCIALIZADORA INTERNACIONAL CARIBBEAN EXOTICS S A")</f>
        <v>PEREZ MEJIA MARIA PAULINA</v>
      </c>
      <c r="S4514" s="25">
        <f>+VLOOKUP(E4514, TC!A:D, 2, FALSE())</f>
        <v>4152.59</v>
      </c>
      <c r="T4514" t="str">
        <f t="shared" si="354"/>
        <v>USD</v>
      </c>
    </row>
    <row r="4515" spans="1:20" ht="18.75" hidden="1" customHeight="1" x14ac:dyDescent="0.25">
      <c r="A4515" t="s">
        <v>2406</v>
      </c>
      <c r="B4515" t="s">
        <v>5</v>
      </c>
      <c r="C4515" t="s">
        <v>1913</v>
      </c>
      <c r="D4515" s="24">
        <v>11435</v>
      </c>
      <c r="E4515" t="s">
        <v>1680</v>
      </c>
      <c r="F4515" t="s">
        <v>1924</v>
      </c>
      <c r="G4515" t="s">
        <v>108</v>
      </c>
      <c r="H4515" t="s">
        <v>2595</v>
      </c>
      <c r="I4515" t="s">
        <v>1853</v>
      </c>
      <c r="J4515" t="s">
        <v>1919</v>
      </c>
      <c r="K4515" t="s">
        <v>1958</v>
      </c>
      <c r="L4515" s="24">
        <v>3928.8</v>
      </c>
      <c r="M4515" s="25">
        <f>+VLOOKUP(E4515, TC!A:D, 4, FALSE())</f>
        <v>1.0822999983143049</v>
      </c>
      <c r="N4515" s="24">
        <f t="shared" si="350"/>
        <v>4252.1402333772412</v>
      </c>
      <c r="O4515" t="str">
        <f t="shared" si="351"/>
        <v>FACTURA</v>
      </c>
      <c r="P4515" t="str">
        <f t="shared" si="352"/>
        <v>2025</v>
      </c>
      <c r="Q4515" t="str">
        <f t="shared" si="353"/>
        <v>03</v>
      </c>
      <c r="R4515" t="str">
        <f>+IFERROR(VLOOKUP(I4515, Listado!A:B, 2, FALSE()), "COMERCIALIZADORA INTERNACIONAL CARIBBEAN EXOTICS S A")</f>
        <v>PIEDRAHITA PEREZ MARIANA</v>
      </c>
      <c r="S4515" s="25">
        <f>+VLOOKUP(E4515, TC!A:D, 2, FALSE())</f>
        <v>4152.59</v>
      </c>
      <c r="T4515" t="str">
        <f t="shared" si="354"/>
        <v>EUR</v>
      </c>
    </row>
    <row r="4516" spans="1:20" ht="18.75" hidden="1" customHeight="1" x14ac:dyDescent="0.25">
      <c r="A4516" t="s">
        <v>2406</v>
      </c>
      <c r="B4516" t="s">
        <v>5</v>
      </c>
      <c r="C4516" t="s">
        <v>1913</v>
      </c>
      <c r="D4516" s="24">
        <v>11435</v>
      </c>
      <c r="E4516" t="s">
        <v>1680</v>
      </c>
      <c r="F4516" t="s">
        <v>1924</v>
      </c>
      <c r="G4516" t="s">
        <v>108</v>
      </c>
      <c r="H4516" t="s">
        <v>2595</v>
      </c>
      <c r="I4516" t="s">
        <v>1853</v>
      </c>
      <c r="J4516" t="s">
        <v>1919</v>
      </c>
      <c r="K4516" t="s">
        <v>1959</v>
      </c>
      <c r="L4516" s="24">
        <v>600</v>
      </c>
      <c r="M4516" s="25">
        <f>+VLOOKUP(E4516, TC!A:D, 4, FALSE())</f>
        <v>1.0822999983143049</v>
      </c>
      <c r="N4516" s="24">
        <f t="shared" si="350"/>
        <v>649.37999898858288</v>
      </c>
      <c r="O4516" t="str">
        <f t="shared" si="351"/>
        <v>FACTURA</v>
      </c>
      <c r="P4516" t="str">
        <f t="shared" si="352"/>
        <v>2025</v>
      </c>
      <c r="Q4516" t="str">
        <f t="shared" si="353"/>
        <v>03</v>
      </c>
      <c r="R4516" t="str">
        <f>+IFERROR(VLOOKUP(I4516, Listado!A:B, 2, FALSE()), "COMERCIALIZADORA INTERNACIONAL CARIBBEAN EXOTICS S A")</f>
        <v>PIEDRAHITA PEREZ MARIANA</v>
      </c>
      <c r="S4516" s="25">
        <f>+VLOOKUP(E4516, TC!A:D, 2, FALSE())</f>
        <v>4152.59</v>
      </c>
      <c r="T4516" t="str">
        <f t="shared" si="354"/>
        <v>EUR</v>
      </c>
    </row>
    <row r="4517" spans="1:20" ht="18.75" hidden="1" customHeight="1" x14ac:dyDescent="0.25">
      <c r="A4517" t="s">
        <v>2406</v>
      </c>
      <c r="B4517" t="s">
        <v>5</v>
      </c>
      <c r="C4517" t="s">
        <v>1913</v>
      </c>
      <c r="D4517" s="24">
        <v>11435</v>
      </c>
      <c r="E4517" t="s">
        <v>1680</v>
      </c>
      <c r="F4517" t="s">
        <v>1924</v>
      </c>
      <c r="G4517" t="s">
        <v>108</v>
      </c>
      <c r="H4517" t="s">
        <v>2595</v>
      </c>
      <c r="I4517" t="s">
        <v>1853</v>
      </c>
      <c r="J4517" t="s">
        <v>1919</v>
      </c>
      <c r="K4517" t="s">
        <v>1960</v>
      </c>
      <c r="L4517" s="24">
        <v>31.2</v>
      </c>
      <c r="M4517" s="25">
        <f>+VLOOKUP(E4517, TC!A:D, 4, FALSE())</f>
        <v>1.0822999983143049</v>
      </c>
      <c r="N4517" s="24">
        <f t="shared" si="350"/>
        <v>33.767759947406311</v>
      </c>
      <c r="O4517" t="str">
        <f t="shared" si="351"/>
        <v>FACTURA</v>
      </c>
      <c r="P4517" t="str">
        <f t="shared" si="352"/>
        <v>2025</v>
      </c>
      <c r="Q4517" t="str">
        <f t="shared" si="353"/>
        <v>03</v>
      </c>
      <c r="R4517" t="str">
        <f>+IFERROR(VLOOKUP(I4517, Listado!A:B, 2, FALSE()), "COMERCIALIZADORA INTERNACIONAL CARIBBEAN EXOTICS S A")</f>
        <v>PIEDRAHITA PEREZ MARIANA</v>
      </c>
      <c r="S4517" s="25">
        <f>+VLOOKUP(E4517, TC!A:D, 2, FALSE())</f>
        <v>4152.59</v>
      </c>
      <c r="T4517" t="str">
        <f t="shared" si="354"/>
        <v>EUR</v>
      </c>
    </row>
    <row r="4518" spans="1:20" ht="18.75" hidden="1" customHeight="1" x14ac:dyDescent="0.25">
      <c r="A4518" t="s">
        <v>2406</v>
      </c>
      <c r="B4518" t="s">
        <v>5</v>
      </c>
      <c r="C4518" t="s">
        <v>1913</v>
      </c>
      <c r="D4518" s="24">
        <v>11436</v>
      </c>
      <c r="E4518" t="s">
        <v>1680</v>
      </c>
      <c r="F4518" t="s">
        <v>1924</v>
      </c>
      <c r="G4518" t="s">
        <v>108</v>
      </c>
      <c r="H4518" t="s">
        <v>2596</v>
      </c>
      <c r="I4518" t="s">
        <v>1894</v>
      </c>
      <c r="J4518" t="s">
        <v>1919</v>
      </c>
      <c r="K4518" t="s">
        <v>59</v>
      </c>
      <c r="L4518" s="24">
        <v>2254.8000000000002</v>
      </c>
      <c r="M4518" s="25">
        <f>+VLOOKUP(E4518, TC!A:D, 4, FALSE())</f>
        <v>1.0822999983143049</v>
      </c>
      <c r="N4518" s="24">
        <f t="shared" si="350"/>
        <v>2440.370036199095</v>
      </c>
      <c r="O4518" t="str">
        <f t="shared" si="351"/>
        <v>FACTURA</v>
      </c>
      <c r="P4518" t="str">
        <f t="shared" si="352"/>
        <v>2025</v>
      </c>
      <c r="Q4518" t="str">
        <f t="shared" si="353"/>
        <v>03</v>
      </c>
      <c r="R4518" t="str">
        <f>+IFERROR(VLOOKUP(I4518, Listado!A:B, 2, FALSE()), "COMERCIALIZADORA INTERNACIONAL CARIBBEAN EXOTICS S A")</f>
        <v>PIEDRAHITA PEREZ MARIANA</v>
      </c>
      <c r="S4518" s="25">
        <f>+VLOOKUP(E4518, TC!A:D, 2, FALSE())</f>
        <v>4152.59</v>
      </c>
      <c r="T4518" t="str">
        <f t="shared" si="354"/>
        <v>EUR</v>
      </c>
    </row>
    <row r="4519" spans="1:20" ht="18.75" hidden="1" customHeight="1" x14ac:dyDescent="0.25">
      <c r="A4519" t="s">
        <v>2406</v>
      </c>
      <c r="B4519" t="s">
        <v>5</v>
      </c>
      <c r="C4519" t="s">
        <v>1913</v>
      </c>
      <c r="D4519" s="24">
        <v>11436</v>
      </c>
      <c r="E4519" t="s">
        <v>1680</v>
      </c>
      <c r="F4519" t="s">
        <v>1924</v>
      </c>
      <c r="G4519" t="s">
        <v>108</v>
      </c>
      <c r="H4519" t="s">
        <v>2596</v>
      </c>
      <c r="I4519" t="s">
        <v>1894</v>
      </c>
      <c r="J4519" t="s">
        <v>1919</v>
      </c>
      <c r="K4519" t="s">
        <v>57</v>
      </c>
      <c r="L4519" s="24">
        <v>2915.2</v>
      </c>
      <c r="M4519" s="25">
        <f>+VLOOKUP(E4519, TC!A:D, 4, FALSE())</f>
        <v>1.0822999983143049</v>
      </c>
      <c r="N4519" s="24">
        <f t="shared" si="350"/>
        <v>3155.1209550858616</v>
      </c>
      <c r="O4519" t="str">
        <f t="shared" si="351"/>
        <v>FACTURA</v>
      </c>
      <c r="P4519" t="str">
        <f t="shared" si="352"/>
        <v>2025</v>
      </c>
      <c r="Q4519" t="str">
        <f t="shared" si="353"/>
        <v>03</v>
      </c>
      <c r="R4519" t="str">
        <f>+IFERROR(VLOOKUP(I4519, Listado!A:B, 2, FALSE()), "COMERCIALIZADORA INTERNACIONAL CARIBBEAN EXOTICS S A")</f>
        <v>PIEDRAHITA PEREZ MARIANA</v>
      </c>
      <c r="S4519" s="25">
        <f>+VLOOKUP(E4519, TC!A:D, 2, FALSE())</f>
        <v>4152.59</v>
      </c>
      <c r="T4519" t="str">
        <f t="shared" si="354"/>
        <v>EUR</v>
      </c>
    </row>
    <row r="4520" spans="1:20" ht="18.75" hidden="1" customHeight="1" x14ac:dyDescent="0.25">
      <c r="A4520" t="s">
        <v>2406</v>
      </c>
      <c r="B4520" t="s">
        <v>5</v>
      </c>
      <c r="C4520" t="s">
        <v>1913</v>
      </c>
      <c r="D4520" s="24">
        <v>11436</v>
      </c>
      <c r="E4520" t="s">
        <v>1680</v>
      </c>
      <c r="F4520" t="s">
        <v>1924</v>
      </c>
      <c r="G4520" t="s">
        <v>108</v>
      </c>
      <c r="H4520" t="s">
        <v>2596</v>
      </c>
      <c r="I4520" t="s">
        <v>1894</v>
      </c>
      <c r="J4520" t="s">
        <v>1919</v>
      </c>
      <c r="K4520" t="s">
        <v>1959</v>
      </c>
      <c r="L4520" s="24">
        <v>600</v>
      </c>
      <c r="M4520" s="25">
        <f>+VLOOKUP(E4520, TC!A:D, 4, FALSE())</f>
        <v>1.0822999983143049</v>
      </c>
      <c r="N4520" s="24">
        <f t="shared" si="350"/>
        <v>649.37999898858288</v>
      </c>
      <c r="O4520" t="str">
        <f t="shared" si="351"/>
        <v>FACTURA</v>
      </c>
      <c r="P4520" t="str">
        <f t="shared" si="352"/>
        <v>2025</v>
      </c>
      <c r="Q4520" t="str">
        <f t="shared" si="353"/>
        <v>03</v>
      </c>
      <c r="R4520" t="str">
        <f>+IFERROR(VLOOKUP(I4520, Listado!A:B, 2, FALSE()), "COMERCIALIZADORA INTERNACIONAL CARIBBEAN EXOTICS S A")</f>
        <v>PIEDRAHITA PEREZ MARIANA</v>
      </c>
      <c r="S4520" s="25">
        <f>+VLOOKUP(E4520, TC!A:D, 2, FALSE())</f>
        <v>4152.59</v>
      </c>
      <c r="T4520" t="str">
        <f t="shared" si="354"/>
        <v>EUR</v>
      </c>
    </row>
    <row r="4521" spans="1:20" ht="18.75" hidden="1" customHeight="1" x14ac:dyDescent="0.25">
      <c r="A4521" t="s">
        <v>2406</v>
      </c>
      <c r="B4521" t="s">
        <v>5</v>
      </c>
      <c r="C4521" t="s">
        <v>1913</v>
      </c>
      <c r="D4521" s="24">
        <v>11436</v>
      </c>
      <c r="E4521" t="s">
        <v>1680</v>
      </c>
      <c r="F4521" t="s">
        <v>1924</v>
      </c>
      <c r="G4521" t="s">
        <v>108</v>
      </c>
      <c r="H4521" t="s">
        <v>2596</v>
      </c>
      <c r="I4521" t="s">
        <v>1894</v>
      </c>
      <c r="J4521" t="s">
        <v>1919</v>
      </c>
      <c r="K4521" t="s">
        <v>1960</v>
      </c>
      <c r="L4521" s="24">
        <v>161</v>
      </c>
      <c r="M4521" s="25">
        <f>+VLOOKUP(E4521, TC!A:D, 4, FALSE())</f>
        <v>1.0822999983143049</v>
      </c>
      <c r="N4521" s="24">
        <f t="shared" si="350"/>
        <v>174.2502997286031</v>
      </c>
      <c r="O4521" t="str">
        <f t="shared" si="351"/>
        <v>FACTURA</v>
      </c>
      <c r="P4521" t="str">
        <f t="shared" si="352"/>
        <v>2025</v>
      </c>
      <c r="Q4521" t="str">
        <f t="shared" si="353"/>
        <v>03</v>
      </c>
      <c r="R4521" t="str">
        <f>+IFERROR(VLOOKUP(I4521, Listado!A:B, 2, FALSE()), "COMERCIALIZADORA INTERNACIONAL CARIBBEAN EXOTICS S A")</f>
        <v>PIEDRAHITA PEREZ MARIANA</v>
      </c>
      <c r="S4521" s="25">
        <f>+VLOOKUP(E4521, TC!A:D, 2, FALSE())</f>
        <v>4152.59</v>
      </c>
      <c r="T4521" t="str">
        <f t="shared" si="354"/>
        <v>EUR</v>
      </c>
    </row>
    <row r="4522" spans="1:20" ht="18.75" hidden="1" customHeight="1" x14ac:dyDescent="0.25">
      <c r="A4522" t="s">
        <v>2406</v>
      </c>
      <c r="B4522" t="s">
        <v>5</v>
      </c>
      <c r="C4522" t="s">
        <v>1913</v>
      </c>
      <c r="D4522" s="24">
        <v>11437</v>
      </c>
      <c r="E4522" t="s">
        <v>1680</v>
      </c>
      <c r="F4522" t="s">
        <v>128</v>
      </c>
      <c r="G4522" t="s">
        <v>110</v>
      </c>
      <c r="H4522" t="s">
        <v>2597</v>
      </c>
      <c r="I4522" t="s">
        <v>1851</v>
      </c>
      <c r="J4522" t="s">
        <v>1940</v>
      </c>
      <c r="K4522" t="s">
        <v>19</v>
      </c>
      <c r="L4522" s="24">
        <v>2848</v>
      </c>
      <c r="M4522" s="25">
        <f>+VLOOKUP(E4522, TC!A:D, 4, FALSE())</f>
        <v>1.0822999983143049</v>
      </c>
      <c r="N4522" s="24">
        <f t="shared" si="350"/>
        <v>2848</v>
      </c>
      <c r="O4522" t="str">
        <f t="shared" si="351"/>
        <v>FACTURA</v>
      </c>
      <c r="P4522" t="str">
        <f t="shared" si="352"/>
        <v>2025</v>
      </c>
      <c r="Q4522" t="str">
        <f t="shared" si="353"/>
        <v>03</v>
      </c>
      <c r="R4522" t="str">
        <f>+IFERROR(VLOOKUP(I4522, Listado!A:B, 2, FALSE()), "COMERCIALIZADORA INTERNACIONAL CARIBBEAN EXOTICS S A")</f>
        <v>PEREZ MEJIA MARIA PAULINA</v>
      </c>
      <c r="S4522" s="25">
        <f>+VLOOKUP(E4522, TC!A:D, 2, FALSE())</f>
        <v>4152.59</v>
      </c>
      <c r="T4522" t="str">
        <f t="shared" si="354"/>
        <v>USD</v>
      </c>
    </row>
    <row r="4523" spans="1:20" ht="18.75" hidden="1" customHeight="1" x14ac:dyDescent="0.25">
      <c r="A4523" t="s">
        <v>2406</v>
      </c>
      <c r="B4523" t="s">
        <v>5</v>
      </c>
      <c r="C4523" t="s">
        <v>1913</v>
      </c>
      <c r="D4523" s="24">
        <v>11437</v>
      </c>
      <c r="E4523" t="s">
        <v>1680</v>
      </c>
      <c r="F4523" t="s">
        <v>128</v>
      </c>
      <c r="G4523" t="s">
        <v>110</v>
      </c>
      <c r="H4523" t="s">
        <v>2597</v>
      </c>
      <c r="I4523" t="s">
        <v>1851</v>
      </c>
      <c r="J4523" t="s">
        <v>1940</v>
      </c>
      <c r="K4523" t="s">
        <v>42</v>
      </c>
      <c r="L4523" s="24">
        <v>1918</v>
      </c>
      <c r="M4523" s="25">
        <f>+VLOOKUP(E4523, TC!A:D, 4, FALSE())</f>
        <v>1.0822999983143049</v>
      </c>
      <c r="N4523" s="24">
        <f t="shared" si="350"/>
        <v>1918</v>
      </c>
      <c r="O4523" t="str">
        <f t="shared" si="351"/>
        <v>FACTURA</v>
      </c>
      <c r="P4523" t="str">
        <f t="shared" si="352"/>
        <v>2025</v>
      </c>
      <c r="Q4523" t="str">
        <f t="shared" si="353"/>
        <v>03</v>
      </c>
      <c r="R4523" t="str">
        <f>+IFERROR(VLOOKUP(I4523, Listado!A:B, 2, FALSE()), "COMERCIALIZADORA INTERNACIONAL CARIBBEAN EXOTICS S A")</f>
        <v>PEREZ MEJIA MARIA PAULINA</v>
      </c>
      <c r="S4523" s="25">
        <f>+VLOOKUP(E4523, TC!A:D, 2, FALSE())</f>
        <v>4152.59</v>
      </c>
      <c r="T4523" t="str">
        <f t="shared" si="354"/>
        <v>USD</v>
      </c>
    </row>
    <row r="4524" spans="1:20" ht="18.75" hidden="1" customHeight="1" x14ac:dyDescent="0.25">
      <c r="A4524" t="s">
        <v>2406</v>
      </c>
      <c r="B4524" t="s">
        <v>5</v>
      </c>
      <c r="C4524" t="s">
        <v>1913</v>
      </c>
      <c r="D4524" s="24">
        <v>11438</v>
      </c>
      <c r="E4524" t="s">
        <v>1680</v>
      </c>
      <c r="F4524" t="s">
        <v>1924</v>
      </c>
      <c r="G4524" t="s">
        <v>110</v>
      </c>
      <c r="H4524" t="s">
        <v>2598</v>
      </c>
      <c r="I4524" t="s">
        <v>1848</v>
      </c>
      <c r="J4524" t="s">
        <v>1917</v>
      </c>
      <c r="K4524" t="s">
        <v>40</v>
      </c>
      <c r="L4524" s="24">
        <v>3696</v>
      </c>
      <c r="M4524" s="25">
        <f>+VLOOKUP(E4524, TC!A:D, 4, FALSE())</f>
        <v>1.0822999983143049</v>
      </c>
      <c r="N4524" s="24">
        <f t="shared" si="350"/>
        <v>4000.1807937696708</v>
      </c>
      <c r="O4524" t="str">
        <f t="shared" si="351"/>
        <v>FACTURA</v>
      </c>
      <c r="P4524" t="str">
        <f t="shared" si="352"/>
        <v>2025</v>
      </c>
      <c r="Q4524" t="str">
        <f t="shared" si="353"/>
        <v>03</v>
      </c>
      <c r="R4524" t="str">
        <f>+IFERROR(VLOOKUP(I4524, Listado!A:B, 2, FALSE()), "COMERCIALIZADORA INTERNACIONAL CARIBBEAN EXOTICS S A")</f>
        <v>PEREZ MEJIA MARIA PAULINA</v>
      </c>
      <c r="S4524" s="25">
        <f>+VLOOKUP(E4524, TC!A:D, 2, FALSE())</f>
        <v>4152.59</v>
      </c>
      <c r="T4524" t="str">
        <f t="shared" si="354"/>
        <v>EUR</v>
      </c>
    </row>
    <row r="4525" spans="1:20" ht="18.75" hidden="1" customHeight="1" x14ac:dyDescent="0.25">
      <c r="A4525" t="s">
        <v>2406</v>
      </c>
      <c r="B4525" t="s">
        <v>5</v>
      </c>
      <c r="C4525" t="s">
        <v>1913</v>
      </c>
      <c r="D4525" s="24">
        <v>11438</v>
      </c>
      <c r="E4525" t="s">
        <v>1680</v>
      </c>
      <c r="F4525" t="s">
        <v>1924</v>
      </c>
      <c r="G4525" t="s">
        <v>110</v>
      </c>
      <c r="H4525" t="s">
        <v>2598</v>
      </c>
      <c r="I4525" t="s">
        <v>1848</v>
      </c>
      <c r="J4525" t="s">
        <v>1917</v>
      </c>
      <c r="K4525" t="s">
        <v>1959</v>
      </c>
      <c r="L4525" s="24">
        <v>600</v>
      </c>
      <c r="M4525" s="25">
        <f>+VLOOKUP(E4525, TC!A:D, 4, FALSE())</f>
        <v>1.0822999983143049</v>
      </c>
      <c r="N4525" s="24">
        <f t="shared" si="350"/>
        <v>649.37999898858288</v>
      </c>
      <c r="O4525" t="str">
        <f t="shared" si="351"/>
        <v>FACTURA</v>
      </c>
      <c r="P4525" t="str">
        <f t="shared" si="352"/>
        <v>2025</v>
      </c>
      <c r="Q4525" t="str">
        <f t="shared" si="353"/>
        <v>03</v>
      </c>
      <c r="R4525" t="str">
        <f>+IFERROR(VLOOKUP(I4525, Listado!A:B, 2, FALSE()), "COMERCIALIZADORA INTERNACIONAL CARIBBEAN EXOTICS S A")</f>
        <v>PEREZ MEJIA MARIA PAULINA</v>
      </c>
      <c r="S4525" s="25">
        <f>+VLOOKUP(E4525, TC!A:D, 2, FALSE())</f>
        <v>4152.59</v>
      </c>
      <c r="T4525" t="str">
        <f t="shared" si="354"/>
        <v>EUR</v>
      </c>
    </row>
    <row r="4526" spans="1:20" ht="18.75" hidden="1" customHeight="1" x14ac:dyDescent="0.25">
      <c r="A4526" t="s">
        <v>2406</v>
      </c>
      <c r="B4526" t="s">
        <v>5</v>
      </c>
      <c r="C4526" t="s">
        <v>1913</v>
      </c>
      <c r="D4526" s="24">
        <v>11438</v>
      </c>
      <c r="E4526" t="s">
        <v>1680</v>
      </c>
      <c r="F4526" t="s">
        <v>1924</v>
      </c>
      <c r="G4526" t="s">
        <v>110</v>
      </c>
      <c r="H4526" t="s">
        <v>2598</v>
      </c>
      <c r="I4526" t="s">
        <v>1848</v>
      </c>
      <c r="J4526" t="s">
        <v>1917</v>
      </c>
      <c r="K4526" t="s">
        <v>1960</v>
      </c>
      <c r="L4526" s="24">
        <v>16</v>
      </c>
      <c r="M4526" s="25">
        <f>+VLOOKUP(E4526, TC!A:D, 4, FALSE())</f>
        <v>1.0822999983143049</v>
      </c>
      <c r="N4526" s="24">
        <f t="shared" si="350"/>
        <v>17.316799973028878</v>
      </c>
      <c r="O4526" t="str">
        <f t="shared" si="351"/>
        <v>FACTURA</v>
      </c>
      <c r="P4526" t="str">
        <f t="shared" si="352"/>
        <v>2025</v>
      </c>
      <c r="Q4526" t="str">
        <f t="shared" si="353"/>
        <v>03</v>
      </c>
      <c r="R4526" t="str">
        <f>+IFERROR(VLOOKUP(I4526, Listado!A:B, 2, FALSE()), "COMERCIALIZADORA INTERNACIONAL CARIBBEAN EXOTICS S A")</f>
        <v>PEREZ MEJIA MARIA PAULINA</v>
      </c>
      <c r="S4526" s="25">
        <f>+VLOOKUP(E4526, TC!A:D, 2, FALSE())</f>
        <v>4152.59</v>
      </c>
      <c r="T4526" t="str">
        <f t="shared" si="354"/>
        <v>EUR</v>
      </c>
    </row>
    <row r="4527" spans="1:20" ht="18.75" hidden="1" customHeight="1" x14ac:dyDescent="0.25">
      <c r="A4527" t="s">
        <v>2406</v>
      </c>
      <c r="B4527" t="s">
        <v>5</v>
      </c>
      <c r="C4527" t="s">
        <v>1913</v>
      </c>
      <c r="D4527" s="24">
        <v>11439</v>
      </c>
      <c r="E4527" t="s">
        <v>1680</v>
      </c>
      <c r="F4527" t="s">
        <v>1924</v>
      </c>
      <c r="G4527" t="s">
        <v>112</v>
      </c>
      <c r="H4527" t="s">
        <v>2599</v>
      </c>
      <c r="I4527" t="s">
        <v>1863</v>
      </c>
      <c r="J4527" t="s">
        <v>1926</v>
      </c>
      <c r="K4527" t="s">
        <v>36</v>
      </c>
      <c r="L4527" s="24">
        <v>2626.4</v>
      </c>
      <c r="M4527" s="25">
        <f>+VLOOKUP(E4527, TC!A:D, 4, FALSE())</f>
        <v>1.0822999983143049</v>
      </c>
      <c r="N4527" s="24">
        <f t="shared" si="350"/>
        <v>2842.5527155726904</v>
      </c>
      <c r="O4527" t="str">
        <f t="shared" si="351"/>
        <v>FACTURA</v>
      </c>
      <c r="P4527" t="str">
        <f t="shared" si="352"/>
        <v>2025</v>
      </c>
      <c r="Q4527" t="str">
        <f t="shared" si="353"/>
        <v>03</v>
      </c>
      <c r="R4527" t="str">
        <f>+IFERROR(VLOOKUP(I4527, Listado!A:B, 2, FALSE()), "COMERCIALIZADORA INTERNACIONAL CARIBBEAN EXOTICS S A")</f>
        <v>HINCAPIE CONTRERAS ERIKA STEFANIA</v>
      </c>
      <c r="S4527" s="25">
        <f>+VLOOKUP(E4527, TC!A:D, 2, FALSE())</f>
        <v>4152.59</v>
      </c>
      <c r="T4527" t="str">
        <f t="shared" si="354"/>
        <v>EUR</v>
      </c>
    </row>
    <row r="4528" spans="1:20" ht="18.75" hidden="1" customHeight="1" x14ac:dyDescent="0.25">
      <c r="A4528" t="s">
        <v>2406</v>
      </c>
      <c r="B4528" t="s">
        <v>5</v>
      </c>
      <c r="C4528" t="s">
        <v>1913</v>
      </c>
      <c r="D4528" s="24">
        <v>11439</v>
      </c>
      <c r="E4528" t="s">
        <v>1680</v>
      </c>
      <c r="F4528" t="s">
        <v>1924</v>
      </c>
      <c r="G4528" t="s">
        <v>112</v>
      </c>
      <c r="H4528" t="s">
        <v>2599</v>
      </c>
      <c r="I4528" t="s">
        <v>1863</v>
      </c>
      <c r="J4528" t="s">
        <v>1926</v>
      </c>
      <c r="K4528" t="s">
        <v>1959</v>
      </c>
      <c r="L4528" s="24">
        <v>300</v>
      </c>
      <c r="M4528" s="25">
        <f>+VLOOKUP(E4528, TC!A:D, 4, FALSE())</f>
        <v>1.0822999983143049</v>
      </c>
      <c r="N4528" s="24">
        <f t="shared" si="350"/>
        <v>324.68999949429144</v>
      </c>
      <c r="O4528" t="str">
        <f t="shared" si="351"/>
        <v>FACTURA</v>
      </c>
      <c r="P4528" t="str">
        <f t="shared" si="352"/>
        <v>2025</v>
      </c>
      <c r="Q4528" t="str">
        <f t="shared" si="353"/>
        <v>03</v>
      </c>
      <c r="R4528" t="str">
        <f>+IFERROR(VLOOKUP(I4528, Listado!A:B, 2, FALSE()), "COMERCIALIZADORA INTERNACIONAL CARIBBEAN EXOTICS S A")</f>
        <v>HINCAPIE CONTRERAS ERIKA STEFANIA</v>
      </c>
      <c r="S4528" s="25">
        <f>+VLOOKUP(E4528, TC!A:D, 2, FALSE())</f>
        <v>4152.59</v>
      </c>
      <c r="T4528" t="str">
        <f t="shared" si="354"/>
        <v>EUR</v>
      </c>
    </row>
    <row r="4529" spans="1:20" ht="18.75" hidden="1" customHeight="1" x14ac:dyDescent="0.25">
      <c r="A4529" t="s">
        <v>2406</v>
      </c>
      <c r="B4529" t="s">
        <v>5</v>
      </c>
      <c r="C4529" t="s">
        <v>1913</v>
      </c>
      <c r="D4529" s="24">
        <v>11439</v>
      </c>
      <c r="E4529" t="s">
        <v>1680</v>
      </c>
      <c r="F4529" t="s">
        <v>1924</v>
      </c>
      <c r="G4529" t="s">
        <v>112</v>
      </c>
      <c r="H4529" t="s">
        <v>2599</v>
      </c>
      <c r="I4529" t="s">
        <v>1863</v>
      </c>
      <c r="J4529" t="s">
        <v>1926</v>
      </c>
      <c r="K4529" t="s">
        <v>1960</v>
      </c>
      <c r="L4529" s="24">
        <v>41.6</v>
      </c>
      <c r="M4529" s="25">
        <f>+VLOOKUP(E4529, TC!A:D, 4, FALSE())</f>
        <v>1.0822999983143049</v>
      </c>
      <c r="N4529" s="24">
        <f t="shared" si="350"/>
        <v>45.023679929875087</v>
      </c>
      <c r="O4529" t="str">
        <f t="shared" si="351"/>
        <v>FACTURA</v>
      </c>
      <c r="P4529" t="str">
        <f t="shared" si="352"/>
        <v>2025</v>
      </c>
      <c r="Q4529" t="str">
        <f t="shared" si="353"/>
        <v>03</v>
      </c>
      <c r="R4529" t="str">
        <f>+IFERROR(VLOOKUP(I4529, Listado!A:B, 2, FALSE()), "COMERCIALIZADORA INTERNACIONAL CARIBBEAN EXOTICS S A")</f>
        <v>HINCAPIE CONTRERAS ERIKA STEFANIA</v>
      </c>
      <c r="S4529" s="25">
        <f>+VLOOKUP(E4529, TC!A:D, 2, FALSE())</f>
        <v>4152.59</v>
      </c>
      <c r="T4529" t="str">
        <f t="shared" si="354"/>
        <v>EUR</v>
      </c>
    </row>
    <row r="4530" spans="1:20" ht="18.75" hidden="1" customHeight="1" x14ac:dyDescent="0.25">
      <c r="A4530" t="s">
        <v>2406</v>
      </c>
      <c r="B4530" t="s">
        <v>5</v>
      </c>
      <c r="C4530" t="s">
        <v>1913</v>
      </c>
      <c r="D4530" s="24">
        <v>11440</v>
      </c>
      <c r="E4530" t="s">
        <v>1680</v>
      </c>
      <c r="F4530" t="s">
        <v>1924</v>
      </c>
      <c r="G4530" t="s">
        <v>112</v>
      </c>
      <c r="H4530" t="s">
        <v>2600</v>
      </c>
      <c r="I4530" t="s">
        <v>1863</v>
      </c>
      <c r="J4530" t="s">
        <v>1926</v>
      </c>
      <c r="K4530" t="s">
        <v>1969</v>
      </c>
      <c r="L4530" s="24">
        <v>2461.1999999999998</v>
      </c>
      <c r="M4530" s="25">
        <f>+VLOOKUP(E4530, TC!A:D, 4, FALSE())</f>
        <v>1.0822999983143049</v>
      </c>
      <c r="N4530" s="24">
        <f t="shared" si="350"/>
        <v>2663.7567558511669</v>
      </c>
      <c r="O4530" t="str">
        <f t="shared" si="351"/>
        <v>FACTURA</v>
      </c>
      <c r="P4530" t="str">
        <f t="shared" si="352"/>
        <v>2025</v>
      </c>
      <c r="Q4530" t="str">
        <f t="shared" si="353"/>
        <v>03</v>
      </c>
      <c r="R4530" t="str">
        <f>+IFERROR(VLOOKUP(I4530, Listado!A:B, 2, FALSE()), "COMERCIALIZADORA INTERNACIONAL CARIBBEAN EXOTICS S A")</f>
        <v>HINCAPIE CONTRERAS ERIKA STEFANIA</v>
      </c>
      <c r="S4530" s="25">
        <f>+VLOOKUP(E4530, TC!A:D, 2, FALSE())</f>
        <v>4152.59</v>
      </c>
      <c r="T4530" t="str">
        <f t="shared" si="354"/>
        <v>EUR</v>
      </c>
    </row>
    <row r="4531" spans="1:20" ht="18.75" hidden="1" customHeight="1" x14ac:dyDescent="0.25">
      <c r="A4531" t="s">
        <v>2406</v>
      </c>
      <c r="B4531" t="s">
        <v>5</v>
      </c>
      <c r="C4531" t="s">
        <v>1913</v>
      </c>
      <c r="D4531" s="24">
        <v>11440</v>
      </c>
      <c r="E4531" t="s">
        <v>1680</v>
      </c>
      <c r="F4531" t="s">
        <v>1924</v>
      </c>
      <c r="G4531" t="s">
        <v>112</v>
      </c>
      <c r="H4531" t="s">
        <v>2600</v>
      </c>
      <c r="I4531" t="s">
        <v>1863</v>
      </c>
      <c r="J4531" t="s">
        <v>1926</v>
      </c>
      <c r="K4531" t="s">
        <v>1959</v>
      </c>
      <c r="L4531" s="24">
        <v>300</v>
      </c>
      <c r="M4531" s="25">
        <f>+VLOOKUP(E4531, TC!A:D, 4, FALSE())</f>
        <v>1.0822999983143049</v>
      </c>
      <c r="N4531" s="24">
        <f t="shared" si="350"/>
        <v>324.68999949429144</v>
      </c>
      <c r="O4531" t="str">
        <f t="shared" si="351"/>
        <v>FACTURA</v>
      </c>
      <c r="P4531" t="str">
        <f t="shared" si="352"/>
        <v>2025</v>
      </c>
      <c r="Q4531" t="str">
        <f t="shared" si="353"/>
        <v>03</v>
      </c>
      <c r="R4531" t="str">
        <f>+IFERROR(VLOOKUP(I4531, Listado!A:B, 2, FALSE()), "COMERCIALIZADORA INTERNACIONAL CARIBBEAN EXOTICS S A")</f>
        <v>HINCAPIE CONTRERAS ERIKA STEFANIA</v>
      </c>
      <c r="S4531" s="25">
        <f>+VLOOKUP(E4531, TC!A:D, 2, FALSE())</f>
        <v>4152.59</v>
      </c>
      <c r="T4531" t="str">
        <f t="shared" si="354"/>
        <v>EUR</v>
      </c>
    </row>
    <row r="4532" spans="1:20" ht="18.75" hidden="1" customHeight="1" x14ac:dyDescent="0.25">
      <c r="A4532" t="s">
        <v>2406</v>
      </c>
      <c r="B4532" t="s">
        <v>5</v>
      </c>
      <c r="C4532" t="s">
        <v>1913</v>
      </c>
      <c r="D4532" s="24">
        <v>11440</v>
      </c>
      <c r="E4532" t="s">
        <v>1680</v>
      </c>
      <c r="F4532" t="s">
        <v>1924</v>
      </c>
      <c r="G4532" t="s">
        <v>112</v>
      </c>
      <c r="H4532" t="s">
        <v>2600</v>
      </c>
      <c r="I4532" t="s">
        <v>1863</v>
      </c>
      <c r="J4532" t="s">
        <v>1926</v>
      </c>
      <c r="K4532" t="s">
        <v>1960</v>
      </c>
      <c r="L4532" s="24">
        <v>38.799999999999997</v>
      </c>
      <c r="M4532" s="25">
        <f>+VLOOKUP(E4532, TC!A:D, 4, FALSE())</f>
        <v>1.0822999983143049</v>
      </c>
      <c r="N4532" s="24">
        <f t="shared" si="350"/>
        <v>41.993239934595024</v>
      </c>
      <c r="O4532" t="str">
        <f t="shared" si="351"/>
        <v>FACTURA</v>
      </c>
      <c r="P4532" t="str">
        <f t="shared" si="352"/>
        <v>2025</v>
      </c>
      <c r="Q4532" t="str">
        <f t="shared" si="353"/>
        <v>03</v>
      </c>
      <c r="R4532" t="str">
        <f>+IFERROR(VLOOKUP(I4532, Listado!A:B, 2, FALSE()), "COMERCIALIZADORA INTERNACIONAL CARIBBEAN EXOTICS S A")</f>
        <v>HINCAPIE CONTRERAS ERIKA STEFANIA</v>
      </c>
      <c r="S4532" s="25">
        <f>+VLOOKUP(E4532, TC!A:D, 2, FALSE())</f>
        <v>4152.59</v>
      </c>
      <c r="T4532" t="str">
        <f t="shared" si="354"/>
        <v>EUR</v>
      </c>
    </row>
    <row r="4533" spans="1:20" ht="18.75" hidden="1" customHeight="1" x14ac:dyDescent="0.25">
      <c r="A4533" t="s">
        <v>2406</v>
      </c>
      <c r="B4533" t="s">
        <v>1923</v>
      </c>
      <c r="C4533" t="s">
        <v>1913</v>
      </c>
      <c r="D4533" s="24">
        <v>5865</v>
      </c>
      <c r="E4533" t="s">
        <v>1680</v>
      </c>
      <c r="F4533" t="s">
        <v>128</v>
      </c>
      <c r="G4533" t="s">
        <v>110</v>
      </c>
      <c r="H4533" t="s">
        <v>2601</v>
      </c>
      <c r="I4533" t="s">
        <v>1851</v>
      </c>
      <c r="J4533" t="s">
        <v>1940</v>
      </c>
      <c r="K4533" t="s">
        <v>2069</v>
      </c>
      <c r="L4533" s="24">
        <v>518.74</v>
      </c>
      <c r="M4533" s="25">
        <f>+VLOOKUP(E4533, TC!A:D, 4, FALSE())</f>
        <v>1.0822999983143049</v>
      </c>
      <c r="N4533" s="24">
        <f t="shared" si="350"/>
        <v>518.74</v>
      </c>
      <c r="O4533" t="str">
        <f t="shared" si="351"/>
        <v>FACTURA</v>
      </c>
      <c r="P4533" t="str">
        <f t="shared" si="352"/>
        <v>2025</v>
      </c>
      <c r="Q4533" t="str">
        <f t="shared" si="353"/>
        <v>03</v>
      </c>
      <c r="R4533" t="str">
        <f>+IFERROR(VLOOKUP(I4533, Listado!A:B, 2, FALSE()), "COMERCIALIZADORA INTERNACIONAL CARIBBEAN EXOTICS S A")</f>
        <v>PEREZ MEJIA MARIA PAULINA</v>
      </c>
      <c r="S4533" s="25">
        <f>+VLOOKUP(E4533, TC!A:D, 2, FALSE())</f>
        <v>4152.59</v>
      </c>
      <c r="T4533" t="str">
        <f t="shared" si="354"/>
        <v>USD</v>
      </c>
    </row>
    <row r="4534" spans="1:20" ht="18.75" hidden="1" customHeight="1" x14ac:dyDescent="0.25">
      <c r="A4534" t="s">
        <v>2406</v>
      </c>
      <c r="B4534" t="s">
        <v>1923</v>
      </c>
      <c r="C4534" t="s">
        <v>1913</v>
      </c>
      <c r="D4534" s="24">
        <v>5865</v>
      </c>
      <c r="E4534" t="s">
        <v>1680</v>
      </c>
      <c r="F4534" t="s">
        <v>128</v>
      </c>
      <c r="G4534" t="s">
        <v>110</v>
      </c>
      <c r="H4534" t="s">
        <v>2601</v>
      </c>
      <c r="I4534" t="s">
        <v>1851</v>
      </c>
      <c r="J4534" t="s">
        <v>1940</v>
      </c>
      <c r="K4534" t="s">
        <v>2602</v>
      </c>
      <c r="L4534" s="24">
        <v>1824</v>
      </c>
      <c r="M4534" s="25">
        <f>+VLOOKUP(E4534, TC!A:D, 4, FALSE())</f>
        <v>1.0822999983143049</v>
      </c>
      <c r="N4534" s="24">
        <f t="shared" si="350"/>
        <v>1824</v>
      </c>
      <c r="O4534" t="str">
        <f t="shared" si="351"/>
        <v>FACTURA</v>
      </c>
      <c r="P4534" t="str">
        <f t="shared" si="352"/>
        <v>2025</v>
      </c>
      <c r="Q4534" t="str">
        <f t="shared" si="353"/>
        <v>03</v>
      </c>
      <c r="R4534" t="str">
        <f>+IFERROR(VLOOKUP(I4534, Listado!A:B, 2, FALSE()), "COMERCIALIZADORA INTERNACIONAL CARIBBEAN EXOTICS S A")</f>
        <v>PEREZ MEJIA MARIA PAULINA</v>
      </c>
      <c r="S4534" s="25">
        <f>+VLOOKUP(E4534, TC!A:D, 2, FALSE())</f>
        <v>4152.59</v>
      </c>
      <c r="T4534" t="str">
        <f t="shared" si="354"/>
        <v>USD</v>
      </c>
    </row>
    <row r="4535" spans="1:20" ht="18.75" hidden="1" customHeight="1" x14ac:dyDescent="0.25">
      <c r="A4535" t="s">
        <v>2406</v>
      </c>
      <c r="B4535" t="s">
        <v>1923</v>
      </c>
      <c r="C4535" t="s">
        <v>1913</v>
      </c>
      <c r="D4535" s="24">
        <v>5865</v>
      </c>
      <c r="E4535" t="s">
        <v>1680</v>
      </c>
      <c r="F4535" t="s">
        <v>128</v>
      </c>
      <c r="G4535" t="s">
        <v>110</v>
      </c>
      <c r="H4535" t="s">
        <v>2601</v>
      </c>
      <c r="I4535" t="s">
        <v>1851</v>
      </c>
      <c r="J4535" t="s">
        <v>1940</v>
      </c>
      <c r="K4535" t="s">
        <v>2070</v>
      </c>
      <c r="L4535" s="24">
        <v>320.64</v>
      </c>
      <c r="M4535" s="25">
        <f>+VLOOKUP(E4535, TC!A:D, 4, FALSE())</f>
        <v>1.0822999983143049</v>
      </c>
      <c r="N4535" s="24">
        <f t="shared" si="350"/>
        <v>320.64</v>
      </c>
      <c r="O4535" t="str">
        <f t="shared" si="351"/>
        <v>FACTURA</v>
      </c>
      <c r="P4535" t="str">
        <f t="shared" si="352"/>
        <v>2025</v>
      </c>
      <c r="Q4535" t="str">
        <f t="shared" si="353"/>
        <v>03</v>
      </c>
      <c r="R4535" t="str">
        <f>+IFERROR(VLOOKUP(I4535, Listado!A:B, 2, FALSE()), "COMERCIALIZADORA INTERNACIONAL CARIBBEAN EXOTICS S A")</f>
        <v>PEREZ MEJIA MARIA PAULINA</v>
      </c>
      <c r="S4535" s="25">
        <f>+VLOOKUP(E4535, TC!A:D, 2, FALSE())</f>
        <v>4152.59</v>
      </c>
      <c r="T4535" t="str">
        <f t="shared" si="354"/>
        <v>USD</v>
      </c>
    </row>
    <row r="4536" spans="1:20" ht="18.75" hidden="1" customHeight="1" x14ac:dyDescent="0.25">
      <c r="A4536" t="s">
        <v>2406</v>
      </c>
      <c r="B4536" t="s">
        <v>1923</v>
      </c>
      <c r="C4536" t="s">
        <v>1913</v>
      </c>
      <c r="D4536" s="24">
        <v>5865</v>
      </c>
      <c r="E4536" t="s">
        <v>1680</v>
      </c>
      <c r="F4536" t="s">
        <v>128</v>
      </c>
      <c r="G4536" t="s">
        <v>110</v>
      </c>
      <c r="H4536" t="s">
        <v>2601</v>
      </c>
      <c r="I4536" t="s">
        <v>1851</v>
      </c>
      <c r="J4536" t="s">
        <v>1940</v>
      </c>
      <c r="K4536" t="s">
        <v>2015</v>
      </c>
      <c r="L4536" s="24">
        <v>48.5</v>
      </c>
      <c r="M4536" s="25">
        <f>+VLOOKUP(E4536, TC!A:D, 4, FALSE())</f>
        <v>1.0822999983143049</v>
      </c>
      <c r="N4536" s="24">
        <f t="shared" si="350"/>
        <v>48.5</v>
      </c>
      <c r="O4536" t="str">
        <f t="shared" si="351"/>
        <v>FACTURA</v>
      </c>
      <c r="P4536" t="str">
        <f t="shared" si="352"/>
        <v>2025</v>
      </c>
      <c r="Q4536" t="str">
        <f t="shared" si="353"/>
        <v>03</v>
      </c>
      <c r="R4536" t="str">
        <f>+IFERROR(VLOOKUP(I4536, Listado!A:B, 2, FALSE()), "COMERCIALIZADORA INTERNACIONAL CARIBBEAN EXOTICS S A")</f>
        <v>PEREZ MEJIA MARIA PAULINA</v>
      </c>
      <c r="S4536" s="25">
        <f>+VLOOKUP(E4536, TC!A:D, 2, FALSE())</f>
        <v>4152.59</v>
      </c>
      <c r="T4536" t="str">
        <f t="shared" si="354"/>
        <v>USD</v>
      </c>
    </row>
    <row r="4537" spans="1:20" ht="18.75" hidden="1" customHeight="1" x14ac:dyDescent="0.25">
      <c r="A4537" t="s">
        <v>2406</v>
      </c>
      <c r="B4537" t="s">
        <v>1923</v>
      </c>
      <c r="C4537" t="s">
        <v>1913</v>
      </c>
      <c r="D4537" s="24">
        <v>5865</v>
      </c>
      <c r="E4537" t="s">
        <v>1680</v>
      </c>
      <c r="F4537" t="s">
        <v>128</v>
      </c>
      <c r="G4537" t="s">
        <v>110</v>
      </c>
      <c r="H4537" t="s">
        <v>2601</v>
      </c>
      <c r="I4537" t="s">
        <v>1851</v>
      </c>
      <c r="J4537" t="s">
        <v>1940</v>
      </c>
      <c r="K4537" t="s">
        <v>1942</v>
      </c>
      <c r="L4537" s="24">
        <v>3000</v>
      </c>
      <c r="M4537" s="25">
        <f>+VLOOKUP(E4537, TC!A:D, 4, FALSE())</f>
        <v>1.0822999983143049</v>
      </c>
      <c r="N4537" s="24">
        <f t="shared" si="350"/>
        <v>3000</v>
      </c>
      <c r="O4537" t="str">
        <f t="shared" si="351"/>
        <v>FACTURA</v>
      </c>
      <c r="P4537" t="str">
        <f t="shared" si="352"/>
        <v>2025</v>
      </c>
      <c r="Q4537" t="str">
        <f t="shared" si="353"/>
        <v>03</v>
      </c>
      <c r="R4537" t="str">
        <f>+IFERROR(VLOOKUP(I4537, Listado!A:B, 2, FALSE()), "COMERCIALIZADORA INTERNACIONAL CARIBBEAN EXOTICS S A")</f>
        <v>PEREZ MEJIA MARIA PAULINA</v>
      </c>
      <c r="S4537" s="25">
        <f>+VLOOKUP(E4537, TC!A:D, 2, FALSE())</f>
        <v>4152.59</v>
      </c>
      <c r="T4537" t="str">
        <f t="shared" si="354"/>
        <v>USD</v>
      </c>
    </row>
    <row r="4538" spans="1:20" ht="18.75" hidden="1" customHeight="1" x14ac:dyDescent="0.25">
      <c r="A4538" t="s">
        <v>2406</v>
      </c>
      <c r="B4538" t="s">
        <v>1923</v>
      </c>
      <c r="C4538" t="s">
        <v>1913</v>
      </c>
      <c r="D4538" s="24">
        <v>5865</v>
      </c>
      <c r="E4538" t="s">
        <v>1680</v>
      </c>
      <c r="F4538" t="s">
        <v>128</v>
      </c>
      <c r="G4538" t="s">
        <v>110</v>
      </c>
      <c r="H4538" t="s">
        <v>2601</v>
      </c>
      <c r="I4538" t="s">
        <v>1851</v>
      </c>
      <c r="J4538" t="s">
        <v>1940</v>
      </c>
      <c r="K4538" t="s">
        <v>2016</v>
      </c>
      <c r="L4538" s="24">
        <v>800</v>
      </c>
      <c r="M4538" s="25">
        <f>+VLOOKUP(E4538, TC!A:D, 4, FALSE())</f>
        <v>1.0822999983143049</v>
      </c>
      <c r="N4538" s="24">
        <f t="shared" si="350"/>
        <v>800</v>
      </c>
      <c r="O4538" t="str">
        <f t="shared" si="351"/>
        <v>FACTURA</v>
      </c>
      <c r="P4538" t="str">
        <f t="shared" si="352"/>
        <v>2025</v>
      </c>
      <c r="Q4538" t="str">
        <f t="shared" si="353"/>
        <v>03</v>
      </c>
      <c r="R4538" t="str">
        <f>+IFERROR(VLOOKUP(I4538, Listado!A:B, 2, FALSE()), "COMERCIALIZADORA INTERNACIONAL CARIBBEAN EXOTICS S A")</f>
        <v>PEREZ MEJIA MARIA PAULINA</v>
      </c>
      <c r="S4538" s="25">
        <f>+VLOOKUP(E4538, TC!A:D, 2, FALSE())</f>
        <v>4152.59</v>
      </c>
      <c r="T4538" t="str">
        <f t="shared" si="354"/>
        <v>USD</v>
      </c>
    </row>
    <row r="4539" spans="1:20" ht="18.75" hidden="1" customHeight="1" x14ac:dyDescent="0.25">
      <c r="A4539" t="s">
        <v>2406</v>
      </c>
      <c r="B4539" t="s">
        <v>5</v>
      </c>
      <c r="C4539" t="s">
        <v>1913</v>
      </c>
      <c r="D4539" s="24">
        <v>11441</v>
      </c>
      <c r="E4539" t="s">
        <v>1680</v>
      </c>
      <c r="F4539" t="s">
        <v>1924</v>
      </c>
      <c r="G4539" t="s">
        <v>112</v>
      </c>
      <c r="H4539" t="s">
        <v>2603</v>
      </c>
      <c r="I4539" t="s">
        <v>1863</v>
      </c>
      <c r="J4539" t="s">
        <v>1926</v>
      </c>
      <c r="K4539" t="s">
        <v>16</v>
      </c>
      <c r="L4539" s="24">
        <v>3315.2</v>
      </c>
      <c r="M4539" s="25">
        <f>+VLOOKUP(E4539, TC!A:D, 4, FALSE())</f>
        <v>1.0822999983143049</v>
      </c>
      <c r="N4539" s="24">
        <f t="shared" si="350"/>
        <v>3588.0409544115832</v>
      </c>
      <c r="O4539" t="str">
        <f t="shared" si="351"/>
        <v>FACTURA</v>
      </c>
      <c r="P4539" t="str">
        <f t="shared" si="352"/>
        <v>2025</v>
      </c>
      <c r="Q4539" t="str">
        <f t="shared" si="353"/>
        <v>03</v>
      </c>
      <c r="R4539" t="str">
        <f>+IFERROR(VLOOKUP(I4539, Listado!A:B, 2, FALSE()), "COMERCIALIZADORA INTERNACIONAL CARIBBEAN EXOTICS S A")</f>
        <v>HINCAPIE CONTRERAS ERIKA STEFANIA</v>
      </c>
      <c r="S4539" s="25">
        <f>+VLOOKUP(E4539, TC!A:D, 2, FALSE())</f>
        <v>4152.59</v>
      </c>
      <c r="T4539" t="str">
        <f t="shared" si="354"/>
        <v>EUR</v>
      </c>
    </row>
    <row r="4540" spans="1:20" ht="18.75" hidden="1" customHeight="1" x14ac:dyDescent="0.25">
      <c r="A4540" t="s">
        <v>2406</v>
      </c>
      <c r="B4540" t="s">
        <v>5</v>
      </c>
      <c r="C4540" t="s">
        <v>1913</v>
      </c>
      <c r="D4540" s="24">
        <v>11441</v>
      </c>
      <c r="E4540" t="s">
        <v>1680</v>
      </c>
      <c r="F4540" t="s">
        <v>1924</v>
      </c>
      <c r="G4540" t="s">
        <v>112</v>
      </c>
      <c r="H4540" t="s">
        <v>2603</v>
      </c>
      <c r="I4540" t="s">
        <v>1863</v>
      </c>
      <c r="J4540" t="s">
        <v>1926</v>
      </c>
      <c r="K4540" t="s">
        <v>1959</v>
      </c>
      <c r="L4540" s="24">
        <v>300</v>
      </c>
      <c r="M4540" s="25">
        <f>+VLOOKUP(E4540, TC!A:D, 4, FALSE())</f>
        <v>1.0822999983143049</v>
      </c>
      <c r="N4540" s="24">
        <f t="shared" si="350"/>
        <v>324.68999949429144</v>
      </c>
      <c r="O4540" t="str">
        <f t="shared" si="351"/>
        <v>FACTURA</v>
      </c>
      <c r="P4540" t="str">
        <f t="shared" si="352"/>
        <v>2025</v>
      </c>
      <c r="Q4540" t="str">
        <f t="shared" si="353"/>
        <v>03</v>
      </c>
      <c r="R4540" t="str">
        <f>+IFERROR(VLOOKUP(I4540, Listado!A:B, 2, FALSE()), "COMERCIALIZADORA INTERNACIONAL CARIBBEAN EXOTICS S A")</f>
        <v>HINCAPIE CONTRERAS ERIKA STEFANIA</v>
      </c>
      <c r="S4540" s="25">
        <f>+VLOOKUP(E4540, TC!A:D, 2, FALSE())</f>
        <v>4152.59</v>
      </c>
      <c r="T4540" t="str">
        <f t="shared" si="354"/>
        <v>EUR</v>
      </c>
    </row>
    <row r="4541" spans="1:20" ht="18.75" hidden="1" customHeight="1" x14ac:dyDescent="0.25">
      <c r="A4541" t="s">
        <v>2406</v>
      </c>
      <c r="B4541" t="s">
        <v>5</v>
      </c>
      <c r="C4541" t="s">
        <v>1913</v>
      </c>
      <c r="D4541" s="24">
        <v>11441</v>
      </c>
      <c r="E4541" t="s">
        <v>1680</v>
      </c>
      <c r="F4541" t="s">
        <v>1924</v>
      </c>
      <c r="G4541" t="s">
        <v>112</v>
      </c>
      <c r="H4541" t="s">
        <v>2603</v>
      </c>
      <c r="I4541" t="s">
        <v>1863</v>
      </c>
      <c r="J4541" t="s">
        <v>1926</v>
      </c>
      <c r="K4541" t="s">
        <v>1960</v>
      </c>
      <c r="L4541" s="24">
        <v>64.8</v>
      </c>
      <c r="M4541" s="25">
        <f>+VLOOKUP(E4541, TC!A:D, 4, FALSE())</f>
        <v>1.0822999983143049</v>
      </c>
      <c r="N4541" s="24">
        <f t="shared" si="350"/>
        <v>70.133039890766952</v>
      </c>
      <c r="O4541" t="str">
        <f t="shared" si="351"/>
        <v>FACTURA</v>
      </c>
      <c r="P4541" t="str">
        <f t="shared" si="352"/>
        <v>2025</v>
      </c>
      <c r="Q4541" t="str">
        <f t="shared" si="353"/>
        <v>03</v>
      </c>
      <c r="R4541" t="str">
        <f>+IFERROR(VLOOKUP(I4541, Listado!A:B, 2, FALSE()), "COMERCIALIZADORA INTERNACIONAL CARIBBEAN EXOTICS S A")</f>
        <v>HINCAPIE CONTRERAS ERIKA STEFANIA</v>
      </c>
      <c r="S4541" s="25">
        <f>+VLOOKUP(E4541, TC!A:D, 2, FALSE())</f>
        <v>4152.59</v>
      </c>
      <c r="T4541" t="str">
        <f t="shared" si="354"/>
        <v>EUR</v>
      </c>
    </row>
    <row r="4542" spans="1:20" ht="18.75" hidden="1" customHeight="1" x14ac:dyDescent="0.25">
      <c r="A4542" t="s">
        <v>2406</v>
      </c>
      <c r="B4542" t="s">
        <v>5</v>
      </c>
      <c r="C4542" t="s">
        <v>1913</v>
      </c>
      <c r="D4542" s="24">
        <v>11442</v>
      </c>
      <c r="E4542" t="s">
        <v>1680</v>
      </c>
      <c r="F4542" t="s">
        <v>1924</v>
      </c>
      <c r="G4542" t="s">
        <v>108</v>
      </c>
      <c r="H4542" t="s">
        <v>2604</v>
      </c>
      <c r="I4542" t="s">
        <v>1897</v>
      </c>
      <c r="J4542" t="s">
        <v>2468</v>
      </c>
      <c r="K4542" t="s">
        <v>2523</v>
      </c>
      <c r="L4542" s="24">
        <v>1792</v>
      </c>
      <c r="M4542" s="25">
        <f>+VLOOKUP(E4542, TC!A:D, 4, FALSE())</f>
        <v>1.0822999983143049</v>
      </c>
      <c r="N4542" s="24">
        <f t="shared" si="350"/>
        <v>1939.4815969792344</v>
      </c>
      <c r="O4542" t="str">
        <f t="shared" si="351"/>
        <v>FACTURA</v>
      </c>
      <c r="P4542" t="str">
        <f t="shared" si="352"/>
        <v>2025</v>
      </c>
      <c r="Q4542" t="str">
        <f t="shared" si="353"/>
        <v>03</v>
      </c>
      <c r="R4542" t="str">
        <f>+IFERROR(VLOOKUP(I4542, Listado!A:B, 2, FALSE()), "COMERCIALIZADORA INTERNACIONAL CARIBBEAN EXOTICS S A")</f>
        <v>PIEDRAHITA PEREZ MARIANA</v>
      </c>
      <c r="S4542" s="25">
        <f>+VLOOKUP(E4542, TC!A:D, 2, FALSE())</f>
        <v>4152.59</v>
      </c>
      <c r="T4542" t="str">
        <f t="shared" si="354"/>
        <v>EUR</v>
      </c>
    </row>
    <row r="4543" spans="1:20" ht="18.75" hidden="1" customHeight="1" x14ac:dyDescent="0.25">
      <c r="A4543" t="s">
        <v>2406</v>
      </c>
      <c r="B4543" t="s">
        <v>5</v>
      </c>
      <c r="C4543" t="s">
        <v>1913</v>
      </c>
      <c r="D4543" s="24">
        <v>11442</v>
      </c>
      <c r="E4543" t="s">
        <v>1680</v>
      </c>
      <c r="F4543" t="s">
        <v>1924</v>
      </c>
      <c r="G4543" t="s">
        <v>108</v>
      </c>
      <c r="H4543" t="s">
        <v>2604</v>
      </c>
      <c r="I4543" t="s">
        <v>1897</v>
      </c>
      <c r="J4543" t="s">
        <v>2468</v>
      </c>
      <c r="K4543" t="s">
        <v>1959</v>
      </c>
      <c r="L4543" s="24">
        <v>300</v>
      </c>
      <c r="M4543" s="25">
        <f>+VLOOKUP(E4543, TC!A:D, 4, FALSE())</f>
        <v>1.0822999983143049</v>
      </c>
      <c r="N4543" s="24">
        <f t="shared" si="350"/>
        <v>324.68999949429144</v>
      </c>
      <c r="O4543" t="str">
        <f t="shared" si="351"/>
        <v>FACTURA</v>
      </c>
      <c r="P4543" t="str">
        <f t="shared" si="352"/>
        <v>2025</v>
      </c>
      <c r="Q4543" t="str">
        <f t="shared" si="353"/>
        <v>03</v>
      </c>
      <c r="R4543" t="str">
        <f>+IFERROR(VLOOKUP(I4543, Listado!A:B, 2, FALSE()), "COMERCIALIZADORA INTERNACIONAL CARIBBEAN EXOTICS S A")</f>
        <v>PIEDRAHITA PEREZ MARIANA</v>
      </c>
      <c r="S4543" s="25">
        <f>+VLOOKUP(E4543, TC!A:D, 2, FALSE())</f>
        <v>4152.59</v>
      </c>
      <c r="T4543" t="str">
        <f t="shared" si="354"/>
        <v>EUR</v>
      </c>
    </row>
    <row r="4544" spans="1:20" ht="18.75" hidden="1" customHeight="1" x14ac:dyDescent="0.25">
      <c r="A4544" t="s">
        <v>2406</v>
      </c>
      <c r="B4544" t="s">
        <v>5</v>
      </c>
      <c r="C4544" t="s">
        <v>1913</v>
      </c>
      <c r="D4544" s="24">
        <v>11442</v>
      </c>
      <c r="E4544" t="s">
        <v>1680</v>
      </c>
      <c r="F4544" t="s">
        <v>1924</v>
      </c>
      <c r="G4544" t="s">
        <v>108</v>
      </c>
      <c r="H4544" t="s">
        <v>2604</v>
      </c>
      <c r="I4544" t="s">
        <v>1897</v>
      </c>
      <c r="J4544" t="s">
        <v>2468</v>
      </c>
      <c r="K4544" t="s">
        <v>1960</v>
      </c>
      <c r="L4544" s="24">
        <v>8</v>
      </c>
      <c r="M4544" s="25">
        <f>+VLOOKUP(E4544, TC!A:D, 4, FALSE())</f>
        <v>1.0822999983143049</v>
      </c>
      <c r="N4544" s="24">
        <f t="shared" si="350"/>
        <v>8.6583999865144392</v>
      </c>
      <c r="O4544" t="str">
        <f t="shared" si="351"/>
        <v>FACTURA</v>
      </c>
      <c r="P4544" t="str">
        <f t="shared" si="352"/>
        <v>2025</v>
      </c>
      <c r="Q4544" t="str">
        <f t="shared" si="353"/>
        <v>03</v>
      </c>
      <c r="R4544" t="str">
        <f>+IFERROR(VLOOKUP(I4544, Listado!A:B, 2, FALSE()), "COMERCIALIZADORA INTERNACIONAL CARIBBEAN EXOTICS S A")</f>
        <v>PIEDRAHITA PEREZ MARIANA</v>
      </c>
      <c r="S4544" s="25">
        <f>+VLOOKUP(E4544, TC!A:D, 2, FALSE())</f>
        <v>4152.59</v>
      </c>
      <c r="T4544" t="str">
        <f t="shared" si="354"/>
        <v>EUR</v>
      </c>
    </row>
    <row r="4545" spans="1:20" ht="18.75" hidden="1" customHeight="1" x14ac:dyDescent="0.25">
      <c r="A4545" t="s">
        <v>2406</v>
      </c>
      <c r="B4545" t="s">
        <v>5</v>
      </c>
      <c r="C4545" t="s">
        <v>1913</v>
      </c>
      <c r="D4545" s="24">
        <v>11443</v>
      </c>
      <c r="E4545" t="s">
        <v>1680</v>
      </c>
      <c r="F4545" t="s">
        <v>1924</v>
      </c>
      <c r="G4545" t="s">
        <v>108</v>
      </c>
      <c r="H4545" t="s">
        <v>2605</v>
      </c>
      <c r="I4545" t="s">
        <v>1873</v>
      </c>
      <c r="J4545" t="s">
        <v>1962</v>
      </c>
      <c r="K4545" t="s">
        <v>46</v>
      </c>
      <c r="L4545" s="24">
        <v>4411.2</v>
      </c>
      <c r="M4545" s="25">
        <f>+VLOOKUP(E4545, TC!A:D, 4, FALSE())</f>
        <v>1.0822999983143049</v>
      </c>
      <c r="N4545" s="24">
        <f t="shared" si="350"/>
        <v>4774.2417525640612</v>
      </c>
      <c r="O4545" t="str">
        <f t="shared" si="351"/>
        <v>FACTURA</v>
      </c>
      <c r="P4545" t="str">
        <f t="shared" si="352"/>
        <v>2025</v>
      </c>
      <c r="Q4545" t="str">
        <f t="shared" si="353"/>
        <v>03</v>
      </c>
      <c r="R4545" t="str">
        <f>+IFERROR(VLOOKUP(I4545, Listado!A:B, 2, FALSE()), "COMERCIALIZADORA INTERNACIONAL CARIBBEAN EXOTICS S A")</f>
        <v>PIEDRAHITA PEREZ MARIANA</v>
      </c>
      <c r="S4545" s="25">
        <f>+VLOOKUP(E4545, TC!A:D, 2, FALSE())</f>
        <v>4152.59</v>
      </c>
      <c r="T4545" t="str">
        <f t="shared" si="354"/>
        <v>EUR</v>
      </c>
    </row>
    <row r="4546" spans="1:20" ht="18.75" hidden="1" customHeight="1" x14ac:dyDescent="0.25">
      <c r="A4546" t="s">
        <v>2406</v>
      </c>
      <c r="B4546" t="s">
        <v>5</v>
      </c>
      <c r="C4546" t="s">
        <v>1913</v>
      </c>
      <c r="D4546" s="24">
        <v>11443</v>
      </c>
      <c r="E4546" t="s">
        <v>1680</v>
      </c>
      <c r="F4546" t="s">
        <v>1924</v>
      </c>
      <c r="G4546" t="s">
        <v>108</v>
      </c>
      <c r="H4546" t="s">
        <v>2605</v>
      </c>
      <c r="I4546" t="s">
        <v>1873</v>
      </c>
      <c r="J4546" t="s">
        <v>1962</v>
      </c>
      <c r="K4546" t="s">
        <v>1959</v>
      </c>
      <c r="L4546" s="24">
        <v>600</v>
      </c>
      <c r="M4546" s="25">
        <f>+VLOOKUP(E4546, TC!A:D, 4, FALSE())</f>
        <v>1.0822999983143049</v>
      </c>
      <c r="N4546" s="24">
        <f t="shared" ref="N4546:N4609" si="355">+IF(F4546="EUR", (M4546*L4546), IF(I4546="JUAN MATAS SAS", (L4546/S4546), L4546))</f>
        <v>649.37999898858288</v>
      </c>
      <c r="O4546" t="str">
        <f t="shared" ref="O4546:O4609" si="356">+IF(C4546="CFE", "FACTURA", IF(ISERROR(SEARCH("ANULA", H4546))=FALSE(), "ANULACIÓN FE", IF(ISERROR(SEARCH("CANCELLATION", H4546))=FALSE(), "ANULACIÓN FE", "NOTAS")))</f>
        <v>FACTURA</v>
      </c>
      <c r="P4546" t="str">
        <f t="shared" ref="P4546:P4609" si="357">+LEFT(E4546, 4)</f>
        <v>2025</v>
      </c>
      <c r="Q4546" t="str">
        <f t="shared" ref="Q4546:Q4609" si="358">+MID(E4546, 5, 2)</f>
        <v>03</v>
      </c>
      <c r="R4546" t="str">
        <f>+IFERROR(VLOOKUP(I4546, Listado!A:B, 2, FALSE()), "COMERCIALIZADORA INTERNACIONAL CARIBBEAN EXOTICS S A")</f>
        <v>PIEDRAHITA PEREZ MARIANA</v>
      </c>
      <c r="S4546" s="25">
        <f>+VLOOKUP(E4546, TC!A:D, 2, FALSE())</f>
        <v>4152.59</v>
      </c>
      <c r="T4546" t="str">
        <f t="shared" ref="T4546:T4609" si="359">+IF(I4546="JUAN MATAS SAS", "USD", F4546)</f>
        <v>EUR</v>
      </c>
    </row>
    <row r="4547" spans="1:20" ht="18.75" hidden="1" customHeight="1" x14ac:dyDescent="0.25">
      <c r="A4547" t="s">
        <v>2406</v>
      </c>
      <c r="B4547" t="s">
        <v>5</v>
      </c>
      <c r="C4547" t="s">
        <v>1913</v>
      </c>
      <c r="D4547" s="24">
        <v>11443</v>
      </c>
      <c r="E4547" t="s">
        <v>1680</v>
      </c>
      <c r="F4547" t="s">
        <v>1924</v>
      </c>
      <c r="G4547" t="s">
        <v>108</v>
      </c>
      <c r="H4547" t="s">
        <v>2605</v>
      </c>
      <c r="I4547" t="s">
        <v>1873</v>
      </c>
      <c r="J4547" t="s">
        <v>1962</v>
      </c>
      <c r="K4547" t="s">
        <v>1960</v>
      </c>
      <c r="L4547" s="24">
        <v>4.8</v>
      </c>
      <c r="M4547" s="25">
        <f>+VLOOKUP(E4547, TC!A:D, 4, FALSE())</f>
        <v>1.0822999983143049</v>
      </c>
      <c r="N4547" s="24">
        <f t="shared" si="355"/>
        <v>5.1950399919086632</v>
      </c>
      <c r="O4547" t="str">
        <f t="shared" si="356"/>
        <v>FACTURA</v>
      </c>
      <c r="P4547" t="str">
        <f t="shared" si="357"/>
        <v>2025</v>
      </c>
      <c r="Q4547" t="str">
        <f t="shared" si="358"/>
        <v>03</v>
      </c>
      <c r="R4547" t="str">
        <f>+IFERROR(VLOOKUP(I4547, Listado!A:B, 2, FALSE()), "COMERCIALIZADORA INTERNACIONAL CARIBBEAN EXOTICS S A")</f>
        <v>PIEDRAHITA PEREZ MARIANA</v>
      </c>
      <c r="S4547" s="25">
        <f>+VLOOKUP(E4547, TC!A:D, 2, FALSE())</f>
        <v>4152.59</v>
      </c>
      <c r="T4547" t="str">
        <f t="shared" si="359"/>
        <v>EUR</v>
      </c>
    </row>
    <row r="4548" spans="1:20" ht="18.75" hidden="1" customHeight="1" x14ac:dyDescent="0.25">
      <c r="A4548" t="s">
        <v>2406</v>
      </c>
      <c r="B4548" t="s">
        <v>5</v>
      </c>
      <c r="C4548" t="s">
        <v>1913</v>
      </c>
      <c r="D4548" s="24">
        <v>11444</v>
      </c>
      <c r="E4548" t="s">
        <v>1680</v>
      </c>
      <c r="F4548" t="s">
        <v>1924</v>
      </c>
      <c r="G4548" t="s">
        <v>110</v>
      </c>
      <c r="H4548" t="s">
        <v>2606</v>
      </c>
      <c r="I4548" t="s">
        <v>1868</v>
      </c>
      <c r="J4548" t="s">
        <v>1966</v>
      </c>
      <c r="K4548" t="s">
        <v>21</v>
      </c>
      <c r="L4548" s="24">
        <v>2710.4</v>
      </c>
      <c r="M4548" s="25">
        <f>+VLOOKUP(E4548, TC!A:D, 4, FALSE())</f>
        <v>1.0822999983143049</v>
      </c>
      <c r="N4548" s="24">
        <f t="shared" si="355"/>
        <v>2933.4659154310921</v>
      </c>
      <c r="O4548" t="str">
        <f t="shared" si="356"/>
        <v>FACTURA</v>
      </c>
      <c r="P4548" t="str">
        <f t="shared" si="357"/>
        <v>2025</v>
      </c>
      <c r="Q4548" t="str">
        <f t="shared" si="358"/>
        <v>03</v>
      </c>
      <c r="R4548" t="str">
        <f>+IFERROR(VLOOKUP(I4548, Listado!A:B, 2, FALSE()), "COMERCIALIZADORA INTERNACIONAL CARIBBEAN EXOTICS S A")</f>
        <v>PEREZ MEJIA MARIA PAULINA</v>
      </c>
      <c r="S4548" s="25">
        <f>+VLOOKUP(E4548, TC!A:D, 2, FALSE())</f>
        <v>4152.59</v>
      </c>
      <c r="T4548" t="str">
        <f t="shared" si="359"/>
        <v>EUR</v>
      </c>
    </row>
    <row r="4549" spans="1:20" ht="18.75" hidden="1" customHeight="1" x14ac:dyDescent="0.25">
      <c r="A4549" t="s">
        <v>2406</v>
      </c>
      <c r="B4549" t="s">
        <v>5</v>
      </c>
      <c r="C4549" t="s">
        <v>1913</v>
      </c>
      <c r="D4549" s="24">
        <v>11444</v>
      </c>
      <c r="E4549" t="s">
        <v>1680</v>
      </c>
      <c r="F4549" t="s">
        <v>1924</v>
      </c>
      <c r="G4549" t="s">
        <v>110</v>
      </c>
      <c r="H4549" t="s">
        <v>2606</v>
      </c>
      <c r="I4549" t="s">
        <v>1868</v>
      </c>
      <c r="J4549" t="s">
        <v>1966</v>
      </c>
      <c r="K4549" t="s">
        <v>1959</v>
      </c>
      <c r="L4549" s="24">
        <v>300</v>
      </c>
      <c r="M4549" s="25">
        <f>+VLOOKUP(E4549, TC!A:D, 4, FALSE())</f>
        <v>1.0822999983143049</v>
      </c>
      <c r="N4549" s="24">
        <f t="shared" si="355"/>
        <v>324.68999949429144</v>
      </c>
      <c r="O4549" t="str">
        <f t="shared" si="356"/>
        <v>FACTURA</v>
      </c>
      <c r="P4549" t="str">
        <f t="shared" si="357"/>
        <v>2025</v>
      </c>
      <c r="Q4549" t="str">
        <f t="shared" si="358"/>
        <v>03</v>
      </c>
      <c r="R4549" t="str">
        <f>+IFERROR(VLOOKUP(I4549, Listado!A:B, 2, FALSE()), "COMERCIALIZADORA INTERNACIONAL CARIBBEAN EXOTICS S A")</f>
        <v>PEREZ MEJIA MARIA PAULINA</v>
      </c>
      <c r="S4549" s="25">
        <f>+VLOOKUP(E4549, TC!A:D, 2, FALSE())</f>
        <v>4152.59</v>
      </c>
      <c r="T4549" t="str">
        <f t="shared" si="359"/>
        <v>EUR</v>
      </c>
    </row>
    <row r="4550" spans="1:20" ht="18.75" hidden="1" customHeight="1" x14ac:dyDescent="0.25">
      <c r="A4550" t="s">
        <v>2406</v>
      </c>
      <c r="B4550" t="s">
        <v>5</v>
      </c>
      <c r="C4550" t="s">
        <v>1913</v>
      </c>
      <c r="D4550" s="24">
        <v>11444</v>
      </c>
      <c r="E4550" t="s">
        <v>1680</v>
      </c>
      <c r="F4550" t="s">
        <v>1924</v>
      </c>
      <c r="G4550" t="s">
        <v>110</v>
      </c>
      <c r="H4550" t="s">
        <v>2606</v>
      </c>
      <c r="I4550" t="s">
        <v>1868</v>
      </c>
      <c r="J4550" t="s">
        <v>1966</v>
      </c>
      <c r="K4550" t="s">
        <v>1960</v>
      </c>
      <c r="L4550" s="24">
        <v>29.6</v>
      </c>
      <c r="M4550" s="25">
        <f>+VLOOKUP(E4550, TC!A:D, 4, FALSE())</f>
        <v>1.0822999983143049</v>
      </c>
      <c r="N4550" s="24">
        <f t="shared" si="355"/>
        <v>32.036079950103428</v>
      </c>
      <c r="O4550" t="str">
        <f t="shared" si="356"/>
        <v>FACTURA</v>
      </c>
      <c r="P4550" t="str">
        <f t="shared" si="357"/>
        <v>2025</v>
      </c>
      <c r="Q4550" t="str">
        <f t="shared" si="358"/>
        <v>03</v>
      </c>
      <c r="R4550" t="str">
        <f>+IFERROR(VLOOKUP(I4550, Listado!A:B, 2, FALSE()), "COMERCIALIZADORA INTERNACIONAL CARIBBEAN EXOTICS S A")</f>
        <v>PEREZ MEJIA MARIA PAULINA</v>
      </c>
      <c r="S4550" s="25">
        <f>+VLOOKUP(E4550, TC!A:D, 2, FALSE())</f>
        <v>4152.59</v>
      </c>
      <c r="T4550" t="str">
        <f t="shared" si="359"/>
        <v>EUR</v>
      </c>
    </row>
    <row r="4551" spans="1:20" ht="18.75" hidden="1" customHeight="1" x14ac:dyDescent="0.25">
      <c r="A4551" t="s">
        <v>2406</v>
      </c>
      <c r="B4551" t="s">
        <v>5</v>
      </c>
      <c r="C4551" t="s">
        <v>1913</v>
      </c>
      <c r="D4551" s="24">
        <v>11445</v>
      </c>
      <c r="E4551" t="s">
        <v>1680</v>
      </c>
      <c r="F4551" t="s">
        <v>1924</v>
      </c>
      <c r="G4551" t="s">
        <v>108</v>
      </c>
      <c r="H4551" t="s">
        <v>2607</v>
      </c>
      <c r="I4551" t="s">
        <v>1896</v>
      </c>
      <c r="J4551" t="s">
        <v>1962</v>
      </c>
      <c r="K4551" t="s">
        <v>60</v>
      </c>
      <c r="L4551" s="24">
        <v>4196.3999999999996</v>
      </c>
      <c r="M4551" s="25">
        <f>+VLOOKUP(E4551, TC!A:D, 4, FALSE())</f>
        <v>1.0822999983143049</v>
      </c>
      <c r="N4551" s="24">
        <f t="shared" si="355"/>
        <v>4541.7637129261484</v>
      </c>
      <c r="O4551" t="str">
        <f t="shared" si="356"/>
        <v>FACTURA</v>
      </c>
      <c r="P4551" t="str">
        <f t="shared" si="357"/>
        <v>2025</v>
      </c>
      <c r="Q4551" t="str">
        <f t="shared" si="358"/>
        <v>03</v>
      </c>
      <c r="R4551" t="str">
        <f>+IFERROR(VLOOKUP(I4551, Listado!A:B, 2, FALSE()), "COMERCIALIZADORA INTERNACIONAL CARIBBEAN EXOTICS S A")</f>
        <v>PIEDRAHITA PEREZ MARIANA</v>
      </c>
      <c r="S4551" s="25">
        <f>+VLOOKUP(E4551, TC!A:D, 2, FALSE())</f>
        <v>4152.59</v>
      </c>
      <c r="T4551" t="str">
        <f t="shared" si="359"/>
        <v>EUR</v>
      </c>
    </row>
    <row r="4552" spans="1:20" ht="18.75" hidden="1" customHeight="1" x14ac:dyDescent="0.25">
      <c r="A4552" t="s">
        <v>2406</v>
      </c>
      <c r="B4552" t="s">
        <v>5</v>
      </c>
      <c r="C4552" t="s">
        <v>1913</v>
      </c>
      <c r="D4552" s="24">
        <v>11445</v>
      </c>
      <c r="E4552" t="s">
        <v>1680</v>
      </c>
      <c r="F4552" t="s">
        <v>1924</v>
      </c>
      <c r="G4552" t="s">
        <v>108</v>
      </c>
      <c r="H4552" t="s">
        <v>2607</v>
      </c>
      <c r="I4552" t="s">
        <v>1896</v>
      </c>
      <c r="J4552" t="s">
        <v>1962</v>
      </c>
      <c r="K4552" t="s">
        <v>1959</v>
      </c>
      <c r="L4552" s="24">
        <v>600</v>
      </c>
      <c r="M4552" s="25">
        <f>+VLOOKUP(E4552, TC!A:D, 4, FALSE())</f>
        <v>1.0822999983143049</v>
      </c>
      <c r="N4552" s="24">
        <f t="shared" si="355"/>
        <v>649.37999898858288</v>
      </c>
      <c r="O4552" t="str">
        <f t="shared" si="356"/>
        <v>FACTURA</v>
      </c>
      <c r="P4552" t="str">
        <f t="shared" si="357"/>
        <v>2025</v>
      </c>
      <c r="Q4552" t="str">
        <f t="shared" si="358"/>
        <v>03</v>
      </c>
      <c r="R4552" t="str">
        <f>+IFERROR(VLOOKUP(I4552, Listado!A:B, 2, FALSE()), "COMERCIALIZADORA INTERNACIONAL CARIBBEAN EXOTICS S A")</f>
        <v>PIEDRAHITA PEREZ MARIANA</v>
      </c>
      <c r="S4552" s="25">
        <f>+VLOOKUP(E4552, TC!A:D, 2, FALSE())</f>
        <v>4152.59</v>
      </c>
      <c r="T4552" t="str">
        <f t="shared" si="359"/>
        <v>EUR</v>
      </c>
    </row>
    <row r="4553" spans="1:20" ht="18.75" hidden="1" customHeight="1" x14ac:dyDescent="0.25">
      <c r="A4553" t="s">
        <v>2406</v>
      </c>
      <c r="B4553" t="s">
        <v>5</v>
      </c>
      <c r="C4553" t="s">
        <v>1913</v>
      </c>
      <c r="D4553" s="24">
        <v>11445</v>
      </c>
      <c r="E4553" t="s">
        <v>1680</v>
      </c>
      <c r="F4553" t="s">
        <v>1924</v>
      </c>
      <c r="G4553" t="s">
        <v>108</v>
      </c>
      <c r="H4553" t="s">
        <v>2607</v>
      </c>
      <c r="I4553" t="s">
        <v>1896</v>
      </c>
      <c r="J4553" t="s">
        <v>1962</v>
      </c>
      <c r="K4553" t="s">
        <v>1960</v>
      </c>
      <c r="L4553" s="24">
        <v>3.6</v>
      </c>
      <c r="M4553" s="25">
        <f>+VLOOKUP(E4553, TC!A:D, 4, FALSE())</f>
        <v>1.0822999983143049</v>
      </c>
      <c r="N4553" s="24">
        <f t="shared" si="355"/>
        <v>3.8962799939314978</v>
      </c>
      <c r="O4553" t="str">
        <f t="shared" si="356"/>
        <v>FACTURA</v>
      </c>
      <c r="P4553" t="str">
        <f t="shared" si="357"/>
        <v>2025</v>
      </c>
      <c r="Q4553" t="str">
        <f t="shared" si="358"/>
        <v>03</v>
      </c>
      <c r="R4553" t="str">
        <f>+IFERROR(VLOOKUP(I4553, Listado!A:B, 2, FALSE()), "COMERCIALIZADORA INTERNACIONAL CARIBBEAN EXOTICS S A")</f>
        <v>PIEDRAHITA PEREZ MARIANA</v>
      </c>
      <c r="S4553" s="25">
        <f>+VLOOKUP(E4553, TC!A:D, 2, FALSE())</f>
        <v>4152.59</v>
      </c>
      <c r="T4553" t="str">
        <f t="shared" si="359"/>
        <v>EUR</v>
      </c>
    </row>
    <row r="4554" spans="1:20" ht="18.75" hidden="1" customHeight="1" x14ac:dyDescent="0.25">
      <c r="A4554" t="s">
        <v>2406</v>
      </c>
      <c r="B4554" t="s">
        <v>5</v>
      </c>
      <c r="C4554" t="s">
        <v>1913</v>
      </c>
      <c r="D4554" s="24">
        <v>11446</v>
      </c>
      <c r="E4554" t="s">
        <v>1680</v>
      </c>
      <c r="F4554" t="s">
        <v>128</v>
      </c>
      <c r="G4554" t="s">
        <v>110</v>
      </c>
      <c r="H4554" t="s">
        <v>2608</v>
      </c>
      <c r="I4554" t="s">
        <v>1850</v>
      </c>
      <c r="J4554" t="s">
        <v>1919</v>
      </c>
      <c r="K4554" t="s">
        <v>2040</v>
      </c>
      <c r="L4554" s="24">
        <v>2148</v>
      </c>
      <c r="M4554" s="25">
        <f>+VLOOKUP(E4554, TC!A:D, 4, FALSE())</f>
        <v>1.0822999983143049</v>
      </c>
      <c r="N4554" s="24">
        <f t="shared" si="355"/>
        <v>2148</v>
      </c>
      <c r="O4554" t="str">
        <f t="shared" si="356"/>
        <v>FACTURA</v>
      </c>
      <c r="P4554" t="str">
        <f t="shared" si="357"/>
        <v>2025</v>
      </c>
      <c r="Q4554" t="str">
        <f t="shared" si="358"/>
        <v>03</v>
      </c>
      <c r="R4554" t="str">
        <f>+IFERROR(VLOOKUP(I4554, Listado!A:B, 2, FALSE()), "COMERCIALIZADORA INTERNACIONAL CARIBBEAN EXOTICS S A")</f>
        <v>PEREZ MEJIA MARIA PAULINA</v>
      </c>
      <c r="S4554" s="25">
        <f>+VLOOKUP(E4554, TC!A:D, 2, FALSE())</f>
        <v>4152.59</v>
      </c>
      <c r="T4554" t="str">
        <f t="shared" si="359"/>
        <v>USD</v>
      </c>
    </row>
    <row r="4555" spans="1:20" ht="18.75" hidden="1" customHeight="1" x14ac:dyDescent="0.25">
      <c r="A4555" t="s">
        <v>2406</v>
      </c>
      <c r="B4555" t="s">
        <v>5</v>
      </c>
      <c r="C4555" t="s">
        <v>1913</v>
      </c>
      <c r="D4555" s="24">
        <v>11446</v>
      </c>
      <c r="E4555" t="s">
        <v>1680</v>
      </c>
      <c r="F4555" t="s">
        <v>128</v>
      </c>
      <c r="G4555" t="s">
        <v>110</v>
      </c>
      <c r="H4555" t="s">
        <v>2608</v>
      </c>
      <c r="I4555" t="s">
        <v>1850</v>
      </c>
      <c r="J4555" t="s">
        <v>1919</v>
      </c>
      <c r="K4555" t="s">
        <v>31</v>
      </c>
      <c r="L4555" s="24">
        <v>7616</v>
      </c>
      <c r="M4555" s="25">
        <f>+VLOOKUP(E4555, TC!A:D, 4, FALSE())</f>
        <v>1.0822999983143049</v>
      </c>
      <c r="N4555" s="24">
        <f t="shared" si="355"/>
        <v>7616</v>
      </c>
      <c r="O4555" t="str">
        <f t="shared" si="356"/>
        <v>FACTURA</v>
      </c>
      <c r="P4555" t="str">
        <f t="shared" si="357"/>
        <v>2025</v>
      </c>
      <c r="Q4555" t="str">
        <f t="shared" si="358"/>
        <v>03</v>
      </c>
      <c r="R4555" t="str">
        <f>+IFERROR(VLOOKUP(I4555, Listado!A:B, 2, FALSE()), "COMERCIALIZADORA INTERNACIONAL CARIBBEAN EXOTICS S A")</f>
        <v>PEREZ MEJIA MARIA PAULINA</v>
      </c>
      <c r="S4555" s="25">
        <f>+VLOOKUP(E4555, TC!A:D, 2, FALSE())</f>
        <v>4152.59</v>
      </c>
      <c r="T4555" t="str">
        <f t="shared" si="359"/>
        <v>USD</v>
      </c>
    </row>
    <row r="4556" spans="1:20" ht="18.75" hidden="1" customHeight="1" x14ac:dyDescent="0.25">
      <c r="A4556" t="s">
        <v>2406</v>
      </c>
      <c r="B4556" t="s">
        <v>5</v>
      </c>
      <c r="C4556" t="s">
        <v>1913</v>
      </c>
      <c r="D4556" s="24">
        <v>11446</v>
      </c>
      <c r="E4556" t="s">
        <v>1680</v>
      </c>
      <c r="F4556" t="s">
        <v>128</v>
      </c>
      <c r="G4556" t="s">
        <v>110</v>
      </c>
      <c r="H4556" t="s">
        <v>2608</v>
      </c>
      <c r="I4556" t="s">
        <v>1850</v>
      </c>
      <c r="J4556" t="s">
        <v>1919</v>
      </c>
      <c r="K4556" t="s">
        <v>34</v>
      </c>
      <c r="L4556" s="24">
        <v>8960</v>
      </c>
      <c r="M4556" s="25">
        <f>+VLOOKUP(E4556, TC!A:D, 4, FALSE())</f>
        <v>1.0822999983143049</v>
      </c>
      <c r="N4556" s="24">
        <f t="shared" si="355"/>
        <v>8960</v>
      </c>
      <c r="O4556" t="str">
        <f t="shared" si="356"/>
        <v>FACTURA</v>
      </c>
      <c r="P4556" t="str">
        <f t="shared" si="357"/>
        <v>2025</v>
      </c>
      <c r="Q4556" t="str">
        <f t="shared" si="358"/>
        <v>03</v>
      </c>
      <c r="R4556" t="str">
        <f>+IFERROR(VLOOKUP(I4556, Listado!A:B, 2, FALSE()), "COMERCIALIZADORA INTERNACIONAL CARIBBEAN EXOTICS S A")</f>
        <v>PEREZ MEJIA MARIA PAULINA</v>
      </c>
      <c r="S4556" s="25">
        <f>+VLOOKUP(E4556, TC!A:D, 2, FALSE())</f>
        <v>4152.59</v>
      </c>
      <c r="T4556" t="str">
        <f t="shared" si="359"/>
        <v>USD</v>
      </c>
    </row>
    <row r="4557" spans="1:20" ht="18.75" hidden="1" customHeight="1" x14ac:dyDescent="0.25">
      <c r="A4557" t="s">
        <v>2406</v>
      </c>
      <c r="B4557" t="s">
        <v>1923</v>
      </c>
      <c r="C4557" t="s">
        <v>1913</v>
      </c>
      <c r="D4557" s="24">
        <v>5866</v>
      </c>
      <c r="E4557" t="s">
        <v>1680</v>
      </c>
      <c r="F4557" t="s">
        <v>128</v>
      </c>
      <c r="G4557" t="s">
        <v>110</v>
      </c>
      <c r="I4557" t="s">
        <v>1851</v>
      </c>
      <c r="J4557" t="s">
        <v>1940</v>
      </c>
      <c r="K4557" t="s">
        <v>1918</v>
      </c>
      <c r="L4557" s="24">
        <v>2.88</v>
      </c>
      <c r="M4557" s="25">
        <f>+VLOOKUP(E4557, TC!A:D, 4, FALSE())</f>
        <v>1.0822999983143049</v>
      </c>
      <c r="N4557" s="24">
        <f t="shared" si="355"/>
        <v>2.88</v>
      </c>
      <c r="O4557" t="str">
        <f t="shared" si="356"/>
        <v>FACTURA</v>
      </c>
      <c r="P4557" t="str">
        <f t="shared" si="357"/>
        <v>2025</v>
      </c>
      <c r="Q4557" t="str">
        <f t="shared" si="358"/>
        <v>03</v>
      </c>
      <c r="R4557" t="str">
        <f>+IFERROR(VLOOKUP(I4557, Listado!A:B, 2, FALSE()), "COMERCIALIZADORA INTERNACIONAL CARIBBEAN EXOTICS S A")</f>
        <v>PEREZ MEJIA MARIA PAULINA</v>
      </c>
      <c r="S4557" s="25">
        <f>+VLOOKUP(E4557, TC!A:D, 2, FALSE())</f>
        <v>4152.59</v>
      </c>
      <c r="T4557" t="str">
        <f t="shared" si="359"/>
        <v>USD</v>
      </c>
    </row>
    <row r="4558" spans="1:20" ht="18.75" hidden="1" customHeight="1" x14ac:dyDescent="0.25">
      <c r="A4558" t="s">
        <v>2406</v>
      </c>
      <c r="B4558" t="s">
        <v>5</v>
      </c>
      <c r="C4558" t="s">
        <v>1913</v>
      </c>
      <c r="D4558" s="24">
        <v>11447</v>
      </c>
      <c r="E4558" t="s">
        <v>1680</v>
      </c>
      <c r="F4558" t="s">
        <v>1924</v>
      </c>
      <c r="G4558" t="s">
        <v>110</v>
      </c>
      <c r="H4558" t="s">
        <v>2609</v>
      </c>
      <c r="I4558" t="s">
        <v>1848</v>
      </c>
      <c r="J4558" t="s">
        <v>1917</v>
      </c>
      <c r="K4558" t="s">
        <v>38</v>
      </c>
      <c r="L4558" s="24">
        <v>9562</v>
      </c>
      <c r="M4558" s="25">
        <f>+VLOOKUP(E4558, TC!A:D, 4, FALSE())</f>
        <v>1.0822999983143049</v>
      </c>
      <c r="N4558" s="24">
        <f t="shared" si="355"/>
        <v>10348.952583881384</v>
      </c>
      <c r="O4558" t="str">
        <f t="shared" si="356"/>
        <v>FACTURA</v>
      </c>
      <c r="P4558" t="str">
        <f t="shared" si="357"/>
        <v>2025</v>
      </c>
      <c r="Q4558" t="str">
        <f t="shared" si="358"/>
        <v>03</v>
      </c>
      <c r="R4558" t="str">
        <f>+IFERROR(VLOOKUP(I4558, Listado!A:B, 2, FALSE()), "COMERCIALIZADORA INTERNACIONAL CARIBBEAN EXOTICS S A")</f>
        <v>PEREZ MEJIA MARIA PAULINA</v>
      </c>
      <c r="S4558" s="25">
        <f>+VLOOKUP(E4558, TC!A:D, 2, FALSE())</f>
        <v>4152.59</v>
      </c>
      <c r="T4558" t="str">
        <f t="shared" si="359"/>
        <v>EUR</v>
      </c>
    </row>
    <row r="4559" spans="1:20" ht="18.75" hidden="1" customHeight="1" x14ac:dyDescent="0.25">
      <c r="A4559" t="s">
        <v>2406</v>
      </c>
      <c r="B4559" t="s">
        <v>5</v>
      </c>
      <c r="C4559" t="s">
        <v>1913</v>
      </c>
      <c r="D4559" s="24">
        <v>11447</v>
      </c>
      <c r="E4559" t="s">
        <v>1680</v>
      </c>
      <c r="F4559" t="s">
        <v>1924</v>
      </c>
      <c r="G4559" t="s">
        <v>110</v>
      </c>
      <c r="H4559" t="s">
        <v>2609</v>
      </c>
      <c r="I4559" t="s">
        <v>1848</v>
      </c>
      <c r="J4559" t="s">
        <v>1917</v>
      </c>
      <c r="K4559" t="s">
        <v>1959</v>
      </c>
      <c r="L4559" s="24">
        <v>1500</v>
      </c>
      <c r="M4559" s="25">
        <f>+VLOOKUP(E4559, TC!A:D, 4, FALSE())</f>
        <v>1.0822999983143049</v>
      </c>
      <c r="N4559" s="24">
        <f t="shared" si="355"/>
        <v>1623.4499974714574</v>
      </c>
      <c r="O4559" t="str">
        <f t="shared" si="356"/>
        <v>FACTURA</v>
      </c>
      <c r="P4559" t="str">
        <f t="shared" si="357"/>
        <v>2025</v>
      </c>
      <c r="Q4559" t="str">
        <f t="shared" si="358"/>
        <v>03</v>
      </c>
      <c r="R4559" t="str">
        <f>+IFERROR(VLOOKUP(I4559, Listado!A:B, 2, FALSE()), "COMERCIALIZADORA INTERNACIONAL CARIBBEAN EXOTICS S A")</f>
        <v>PEREZ MEJIA MARIA PAULINA</v>
      </c>
      <c r="S4559" s="25">
        <f>+VLOOKUP(E4559, TC!A:D, 2, FALSE())</f>
        <v>4152.59</v>
      </c>
      <c r="T4559" t="str">
        <f t="shared" si="359"/>
        <v>EUR</v>
      </c>
    </row>
    <row r="4560" spans="1:20" ht="18.75" hidden="1" customHeight="1" x14ac:dyDescent="0.25">
      <c r="A4560" t="s">
        <v>2406</v>
      </c>
      <c r="B4560" t="s">
        <v>5</v>
      </c>
      <c r="C4560" t="s">
        <v>1913</v>
      </c>
      <c r="D4560" s="24">
        <v>11447</v>
      </c>
      <c r="E4560" t="s">
        <v>1680</v>
      </c>
      <c r="F4560" t="s">
        <v>1924</v>
      </c>
      <c r="G4560" t="s">
        <v>110</v>
      </c>
      <c r="H4560" t="s">
        <v>2609</v>
      </c>
      <c r="I4560" t="s">
        <v>1848</v>
      </c>
      <c r="J4560" t="s">
        <v>1917</v>
      </c>
      <c r="K4560" t="s">
        <v>1960</v>
      </c>
      <c r="L4560" s="24">
        <v>68</v>
      </c>
      <c r="M4560" s="25">
        <f>+VLOOKUP(E4560, TC!A:D, 4, FALSE())</f>
        <v>1.0822999983143049</v>
      </c>
      <c r="N4560" s="24">
        <f t="shared" si="355"/>
        <v>73.596399885372733</v>
      </c>
      <c r="O4560" t="str">
        <f t="shared" si="356"/>
        <v>FACTURA</v>
      </c>
      <c r="P4560" t="str">
        <f t="shared" si="357"/>
        <v>2025</v>
      </c>
      <c r="Q4560" t="str">
        <f t="shared" si="358"/>
        <v>03</v>
      </c>
      <c r="R4560" t="str">
        <f>+IFERROR(VLOOKUP(I4560, Listado!A:B, 2, FALSE()), "COMERCIALIZADORA INTERNACIONAL CARIBBEAN EXOTICS S A")</f>
        <v>PEREZ MEJIA MARIA PAULINA</v>
      </c>
      <c r="S4560" s="25">
        <f>+VLOOKUP(E4560, TC!A:D, 2, FALSE())</f>
        <v>4152.59</v>
      </c>
      <c r="T4560" t="str">
        <f t="shared" si="359"/>
        <v>EUR</v>
      </c>
    </row>
    <row r="4561" spans="1:20" ht="18.75" hidden="1" customHeight="1" x14ac:dyDescent="0.25">
      <c r="A4561" t="s">
        <v>2406</v>
      </c>
      <c r="B4561" t="s">
        <v>5</v>
      </c>
      <c r="C4561" t="s">
        <v>1913</v>
      </c>
      <c r="D4561" s="24">
        <v>11448</v>
      </c>
      <c r="E4561" t="s">
        <v>1680</v>
      </c>
      <c r="F4561" t="s">
        <v>1924</v>
      </c>
      <c r="G4561" t="s">
        <v>108</v>
      </c>
      <c r="H4561" t="s">
        <v>2610</v>
      </c>
      <c r="I4561" t="s">
        <v>1871</v>
      </c>
      <c r="J4561" t="s">
        <v>1919</v>
      </c>
      <c r="K4561" t="s">
        <v>1959</v>
      </c>
      <c r="L4561" s="24">
        <v>300</v>
      </c>
      <c r="M4561" s="25">
        <f>+VLOOKUP(E4561, TC!A:D, 4, FALSE())</f>
        <v>1.0822999983143049</v>
      </c>
      <c r="N4561" s="24">
        <f t="shared" si="355"/>
        <v>324.68999949429144</v>
      </c>
      <c r="O4561" t="str">
        <f t="shared" si="356"/>
        <v>FACTURA</v>
      </c>
      <c r="P4561" t="str">
        <f t="shared" si="357"/>
        <v>2025</v>
      </c>
      <c r="Q4561" t="str">
        <f t="shared" si="358"/>
        <v>03</v>
      </c>
      <c r="R4561" t="str">
        <f>+IFERROR(VLOOKUP(I4561, Listado!A:B, 2, FALSE()), "COMERCIALIZADORA INTERNACIONAL CARIBBEAN EXOTICS S A")</f>
        <v>PIEDRAHITA PEREZ MARIANA</v>
      </c>
      <c r="S4561" s="25">
        <f>+VLOOKUP(E4561, TC!A:D, 2, FALSE())</f>
        <v>4152.59</v>
      </c>
      <c r="T4561" t="str">
        <f t="shared" si="359"/>
        <v>EUR</v>
      </c>
    </row>
    <row r="4562" spans="1:20" ht="18.75" hidden="1" customHeight="1" x14ac:dyDescent="0.25">
      <c r="A4562" t="s">
        <v>2406</v>
      </c>
      <c r="B4562" t="s">
        <v>5</v>
      </c>
      <c r="C4562" t="s">
        <v>1913</v>
      </c>
      <c r="D4562" s="24">
        <v>11448</v>
      </c>
      <c r="E4562" t="s">
        <v>1680</v>
      </c>
      <c r="F4562" t="s">
        <v>1924</v>
      </c>
      <c r="G4562" t="s">
        <v>108</v>
      </c>
      <c r="H4562" t="s">
        <v>2610</v>
      </c>
      <c r="I4562" t="s">
        <v>1871</v>
      </c>
      <c r="J4562" t="s">
        <v>1919</v>
      </c>
      <c r="K4562" t="s">
        <v>1960</v>
      </c>
      <c r="L4562" s="24">
        <v>1.2</v>
      </c>
      <c r="M4562" s="25">
        <f>+VLOOKUP(E4562, TC!A:D, 4, FALSE())</f>
        <v>1.0822999983143049</v>
      </c>
      <c r="N4562" s="24">
        <f t="shared" si="355"/>
        <v>1.2987599979771658</v>
      </c>
      <c r="O4562" t="str">
        <f t="shared" si="356"/>
        <v>FACTURA</v>
      </c>
      <c r="P4562" t="str">
        <f t="shared" si="357"/>
        <v>2025</v>
      </c>
      <c r="Q4562" t="str">
        <f t="shared" si="358"/>
        <v>03</v>
      </c>
      <c r="R4562" t="str">
        <f>+IFERROR(VLOOKUP(I4562, Listado!A:B, 2, FALSE()), "COMERCIALIZADORA INTERNACIONAL CARIBBEAN EXOTICS S A")</f>
        <v>PIEDRAHITA PEREZ MARIANA</v>
      </c>
      <c r="S4562" s="25">
        <f>+VLOOKUP(E4562, TC!A:D, 2, FALSE())</f>
        <v>4152.59</v>
      </c>
      <c r="T4562" t="str">
        <f t="shared" si="359"/>
        <v>EUR</v>
      </c>
    </row>
    <row r="4563" spans="1:20" ht="18.75" hidden="1" customHeight="1" x14ac:dyDescent="0.25">
      <c r="A4563" t="s">
        <v>2406</v>
      </c>
      <c r="B4563" t="s">
        <v>5</v>
      </c>
      <c r="C4563" t="s">
        <v>1913</v>
      </c>
      <c r="D4563" s="24">
        <v>11448</v>
      </c>
      <c r="E4563" t="s">
        <v>1680</v>
      </c>
      <c r="F4563" t="s">
        <v>1924</v>
      </c>
      <c r="G4563" t="s">
        <v>108</v>
      </c>
      <c r="H4563" t="s">
        <v>2610</v>
      </c>
      <c r="I4563" t="s">
        <v>1871</v>
      </c>
      <c r="J4563" t="s">
        <v>1919</v>
      </c>
      <c r="K4563" t="s">
        <v>1964</v>
      </c>
      <c r="L4563" s="24">
        <v>1978.8</v>
      </c>
      <c r="M4563" s="25">
        <f>+VLOOKUP(E4563, TC!A:D, 4, FALSE())</f>
        <v>1.0822999983143049</v>
      </c>
      <c r="N4563" s="24">
        <f t="shared" si="355"/>
        <v>2141.6552366643464</v>
      </c>
      <c r="O4563" t="str">
        <f t="shared" si="356"/>
        <v>FACTURA</v>
      </c>
      <c r="P4563" t="str">
        <f t="shared" si="357"/>
        <v>2025</v>
      </c>
      <c r="Q4563" t="str">
        <f t="shared" si="358"/>
        <v>03</v>
      </c>
      <c r="R4563" t="str">
        <f>+IFERROR(VLOOKUP(I4563, Listado!A:B, 2, FALSE()), "COMERCIALIZADORA INTERNACIONAL CARIBBEAN EXOTICS S A")</f>
        <v>PIEDRAHITA PEREZ MARIANA</v>
      </c>
      <c r="S4563" s="25">
        <f>+VLOOKUP(E4563, TC!A:D, 2, FALSE())</f>
        <v>4152.59</v>
      </c>
      <c r="T4563" t="str">
        <f t="shared" si="359"/>
        <v>EUR</v>
      </c>
    </row>
    <row r="4564" spans="1:20" ht="18.75" hidden="1" customHeight="1" x14ac:dyDescent="0.25">
      <c r="A4564" t="s">
        <v>2406</v>
      </c>
      <c r="B4564" t="s">
        <v>1923</v>
      </c>
      <c r="C4564" t="s">
        <v>1913</v>
      </c>
      <c r="D4564" s="24">
        <v>5867</v>
      </c>
      <c r="E4564" t="s">
        <v>1680</v>
      </c>
      <c r="F4564" t="s">
        <v>128</v>
      </c>
      <c r="G4564" t="s">
        <v>110</v>
      </c>
      <c r="H4564" t="s">
        <v>2611</v>
      </c>
      <c r="I4564" t="s">
        <v>1883</v>
      </c>
      <c r="J4564" t="s">
        <v>1984</v>
      </c>
      <c r="K4564" t="s">
        <v>1928</v>
      </c>
      <c r="L4564" s="24">
        <v>2964.8</v>
      </c>
      <c r="M4564" s="25">
        <f>+VLOOKUP(E4564, TC!A:D, 4, FALSE())</f>
        <v>1.0822999983143049</v>
      </c>
      <c r="N4564" s="24">
        <f t="shared" si="355"/>
        <v>2964.8</v>
      </c>
      <c r="O4564" t="str">
        <f t="shared" si="356"/>
        <v>FACTURA</v>
      </c>
      <c r="P4564" t="str">
        <f t="shared" si="357"/>
        <v>2025</v>
      </c>
      <c r="Q4564" t="str">
        <f t="shared" si="358"/>
        <v>03</v>
      </c>
      <c r="R4564" t="str">
        <f>+IFERROR(VLOOKUP(I4564, Listado!A:B, 2, FALSE()), "COMERCIALIZADORA INTERNACIONAL CARIBBEAN EXOTICS S A")</f>
        <v>PEREZ MEJIA MARIA PAULINA</v>
      </c>
      <c r="S4564" s="25">
        <f>+VLOOKUP(E4564, TC!A:D, 2, FALSE())</f>
        <v>4152.59</v>
      </c>
      <c r="T4564" t="str">
        <f t="shared" si="359"/>
        <v>USD</v>
      </c>
    </row>
    <row r="4565" spans="1:20" ht="18.75" hidden="1" customHeight="1" x14ac:dyDescent="0.25">
      <c r="A4565" t="s">
        <v>2406</v>
      </c>
      <c r="B4565" t="s">
        <v>1923</v>
      </c>
      <c r="C4565" t="s">
        <v>1913</v>
      </c>
      <c r="D4565" s="24">
        <v>5867</v>
      </c>
      <c r="E4565" t="s">
        <v>1680</v>
      </c>
      <c r="F4565" t="s">
        <v>128</v>
      </c>
      <c r="G4565" t="s">
        <v>110</v>
      </c>
      <c r="H4565" t="s">
        <v>2611</v>
      </c>
      <c r="I4565" t="s">
        <v>1883</v>
      </c>
      <c r="J4565" t="s">
        <v>1984</v>
      </c>
      <c r="K4565" t="s">
        <v>2198</v>
      </c>
      <c r="L4565" s="24">
        <v>134.28</v>
      </c>
      <c r="M4565" s="25">
        <f>+VLOOKUP(E4565, TC!A:D, 4, FALSE())</f>
        <v>1.0822999983143049</v>
      </c>
      <c r="N4565" s="24">
        <f t="shared" si="355"/>
        <v>134.28</v>
      </c>
      <c r="O4565" t="str">
        <f t="shared" si="356"/>
        <v>FACTURA</v>
      </c>
      <c r="P4565" t="str">
        <f t="shared" si="357"/>
        <v>2025</v>
      </c>
      <c r="Q4565" t="str">
        <f t="shared" si="358"/>
        <v>03</v>
      </c>
      <c r="R4565" t="str">
        <f>+IFERROR(VLOOKUP(I4565, Listado!A:B, 2, FALSE()), "COMERCIALIZADORA INTERNACIONAL CARIBBEAN EXOTICS S A")</f>
        <v>PEREZ MEJIA MARIA PAULINA</v>
      </c>
      <c r="S4565" s="25">
        <f>+VLOOKUP(E4565, TC!A:D, 2, FALSE())</f>
        <v>4152.59</v>
      </c>
      <c r="T4565" t="str">
        <f t="shared" si="359"/>
        <v>USD</v>
      </c>
    </row>
    <row r="4566" spans="1:20" ht="18.75" hidden="1" customHeight="1" x14ac:dyDescent="0.25">
      <c r="A4566" t="s">
        <v>2406</v>
      </c>
      <c r="B4566" t="s">
        <v>1923</v>
      </c>
      <c r="C4566" t="s">
        <v>1913</v>
      </c>
      <c r="D4566" s="24">
        <v>5867</v>
      </c>
      <c r="E4566" t="s">
        <v>1680</v>
      </c>
      <c r="F4566" t="s">
        <v>128</v>
      </c>
      <c r="G4566" t="s">
        <v>110</v>
      </c>
      <c r="H4566" t="s">
        <v>2611</v>
      </c>
      <c r="I4566" t="s">
        <v>1883</v>
      </c>
      <c r="J4566" t="s">
        <v>1984</v>
      </c>
      <c r="K4566" t="s">
        <v>2382</v>
      </c>
      <c r="L4566" s="24">
        <v>4561.04</v>
      </c>
      <c r="M4566" s="25">
        <f>+VLOOKUP(E4566, TC!A:D, 4, FALSE())</f>
        <v>1.0822999983143049</v>
      </c>
      <c r="N4566" s="24">
        <f t="shared" si="355"/>
        <v>4561.04</v>
      </c>
      <c r="O4566" t="str">
        <f t="shared" si="356"/>
        <v>FACTURA</v>
      </c>
      <c r="P4566" t="str">
        <f t="shared" si="357"/>
        <v>2025</v>
      </c>
      <c r="Q4566" t="str">
        <f t="shared" si="358"/>
        <v>03</v>
      </c>
      <c r="R4566" t="str">
        <f>+IFERROR(VLOOKUP(I4566, Listado!A:B, 2, FALSE()), "COMERCIALIZADORA INTERNACIONAL CARIBBEAN EXOTICS S A")</f>
        <v>PEREZ MEJIA MARIA PAULINA</v>
      </c>
      <c r="S4566" s="25">
        <f>+VLOOKUP(E4566, TC!A:D, 2, FALSE())</f>
        <v>4152.59</v>
      </c>
      <c r="T4566" t="str">
        <f t="shared" si="359"/>
        <v>USD</v>
      </c>
    </row>
    <row r="4567" spans="1:20" ht="18.75" hidden="1" customHeight="1" x14ac:dyDescent="0.25">
      <c r="A4567" t="s">
        <v>2406</v>
      </c>
      <c r="B4567" t="s">
        <v>5</v>
      </c>
      <c r="C4567" t="s">
        <v>1913</v>
      </c>
      <c r="D4567" s="24">
        <v>11449</v>
      </c>
      <c r="E4567" t="s">
        <v>1680</v>
      </c>
      <c r="F4567" t="s">
        <v>99</v>
      </c>
      <c r="G4567" t="s">
        <v>1914</v>
      </c>
      <c r="I4567" t="s">
        <v>1840</v>
      </c>
      <c r="J4567" t="s">
        <v>1915</v>
      </c>
      <c r="K4567" t="s">
        <v>2021</v>
      </c>
      <c r="L4567" s="24">
        <v>160000</v>
      </c>
      <c r="M4567" s="25">
        <f>+VLOOKUP(E4567, TC!A:D, 4, FALSE())</f>
        <v>1.0822999983143049</v>
      </c>
      <c r="N4567" s="24">
        <f t="shared" si="355"/>
        <v>160000</v>
      </c>
      <c r="O4567" t="str">
        <f t="shared" si="356"/>
        <v>FACTURA</v>
      </c>
      <c r="P4567" t="str">
        <f t="shared" si="357"/>
        <v>2025</v>
      </c>
      <c r="Q4567" t="str">
        <f t="shared" si="358"/>
        <v>03</v>
      </c>
      <c r="R4567" t="str">
        <f>+IFERROR(VLOOKUP(I4567, Listado!A:B, 2, FALSE()), "COMERCIALIZADORA INTERNACIONAL CARIBBEAN EXOTICS S A")</f>
        <v>LONDOÑO ECHEVERRI ALEJANDRA</v>
      </c>
      <c r="S4567" s="25">
        <f>+VLOOKUP(E4567, TC!A:D, 2, FALSE())</f>
        <v>4152.59</v>
      </c>
      <c r="T4567" t="str">
        <f t="shared" si="359"/>
        <v>COP</v>
      </c>
    </row>
    <row r="4568" spans="1:20" ht="18.75" hidden="1" customHeight="1" x14ac:dyDescent="0.25">
      <c r="A4568" t="s">
        <v>2406</v>
      </c>
      <c r="B4568" t="s">
        <v>5</v>
      </c>
      <c r="C4568" t="s">
        <v>1913</v>
      </c>
      <c r="D4568" s="24">
        <v>11450</v>
      </c>
      <c r="E4568" t="s">
        <v>1680</v>
      </c>
      <c r="F4568" t="s">
        <v>1924</v>
      </c>
      <c r="G4568" t="s">
        <v>112</v>
      </c>
      <c r="I4568" t="s">
        <v>1863</v>
      </c>
      <c r="J4568" t="s">
        <v>1926</v>
      </c>
      <c r="K4568" t="s">
        <v>1918</v>
      </c>
      <c r="L4568" s="24">
        <v>33.6</v>
      </c>
      <c r="M4568" s="25">
        <f>+VLOOKUP(E4568, TC!A:D, 4, FALSE())</f>
        <v>1.0822999983143049</v>
      </c>
      <c r="N4568" s="24">
        <f t="shared" si="355"/>
        <v>36.365279943360648</v>
      </c>
      <c r="O4568" t="str">
        <f t="shared" si="356"/>
        <v>FACTURA</v>
      </c>
      <c r="P4568" t="str">
        <f t="shared" si="357"/>
        <v>2025</v>
      </c>
      <c r="Q4568" t="str">
        <f t="shared" si="358"/>
        <v>03</v>
      </c>
      <c r="R4568" t="str">
        <f>+IFERROR(VLOOKUP(I4568, Listado!A:B, 2, FALSE()), "COMERCIALIZADORA INTERNACIONAL CARIBBEAN EXOTICS S A")</f>
        <v>HINCAPIE CONTRERAS ERIKA STEFANIA</v>
      </c>
      <c r="S4568" s="25">
        <f>+VLOOKUP(E4568, TC!A:D, 2, FALSE())</f>
        <v>4152.59</v>
      </c>
      <c r="T4568" t="str">
        <f t="shared" si="359"/>
        <v>EUR</v>
      </c>
    </row>
    <row r="4569" spans="1:20" ht="18.75" hidden="1" customHeight="1" x14ac:dyDescent="0.25">
      <c r="A4569" t="s">
        <v>2406</v>
      </c>
      <c r="B4569" t="s">
        <v>5</v>
      </c>
      <c r="C4569" t="s">
        <v>1913</v>
      </c>
      <c r="D4569" s="24">
        <v>11451</v>
      </c>
      <c r="E4569" t="s">
        <v>1680</v>
      </c>
      <c r="F4569" t="s">
        <v>1924</v>
      </c>
      <c r="G4569" t="s">
        <v>110</v>
      </c>
      <c r="I4569" t="s">
        <v>1848</v>
      </c>
      <c r="J4569" t="s">
        <v>1917</v>
      </c>
      <c r="K4569" t="s">
        <v>1918</v>
      </c>
      <c r="L4569" s="24">
        <v>154</v>
      </c>
      <c r="M4569" s="25">
        <f>+VLOOKUP(E4569, TC!A:D, 4, FALSE())</f>
        <v>1.0822999983143049</v>
      </c>
      <c r="N4569" s="24">
        <f t="shared" si="355"/>
        <v>166.67419974040297</v>
      </c>
      <c r="O4569" t="str">
        <f t="shared" si="356"/>
        <v>FACTURA</v>
      </c>
      <c r="P4569" t="str">
        <f t="shared" si="357"/>
        <v>2025</v>
      </c>
      <c r="Q4569" t="str">
        <f t="shared" si="358"/>
        <v>03</v>
      </c>
      <c r="R4569" t="str">
        <f>+IFERROR(VLOOKUP(I4569, Listado!A:B, 2, FALSE()), "COMERCIALIZADORA INTERNACIONAL CARIBBEAN EXOTICS S A")</f>
        <v>PEREZ MEJIA MARIA PAULINA</v>
      </c>
      <c r="S4569" s="25">
        <f>+VLOOKUP(E4569, TC!A:D, 2, FALSE())</f>
        <v>4152.59</v>
      </c>
      <c r="T4569" t="str">
        <f t="shared" si="359"/>
        <v>EUR</v>
      </c>
    </row>
    <row r="4570" spans="1:20" ht="18.75" hidden="1" customHeight="1" x14ac:dyDescent="0.25">
      <c r="A4570" t="s">
        <v>2406</v>
      </c>
      <c r="B4570" t="s">
        <v>5</v>
      </c>
      <c r="C4570" t="s">
        <v>1913</v>
      </c>
      <c r="D4570" s="24">
        <v>11452</v>
      </c>
      <c r="E4570" t="s">
        <v>1680</v>
      </c>
      <c r="F4570" t="s">
        <v>128</v>
      </c>
      <c r="G4570" t="s">
        <v>110</v>
      </c>
      <c r="I4570" t="s">
        <v>1850</v>
      </c>
      <c r="J4570" t="s">
        <v>1919</v>
      </c>
      <c r="K4570" t="s">
        <v>1918</v>
      </c>
      <c r="L4570" s="24">
        <v>268.8</v>
      </c>
      <c r="M4570" s="25">
        <f>+VLOOKUP(E4570, TC!A:D, 4, FALSE())</f>
        <v>1.0822999983143049</v>
      </c>
      <c r="N4570" s="24">
        <f t="shared" si="355"/>
        <v>268.8</v>
      </c>
      <c r="O4570" t="str">
        <f t="shared" si="356"/>
        <v>FACTURA</v>
      </c>
      <c r="P4570" t="str">
        <f t="shared" si="357"/>
        <v>2025</v>
      </c>
      <c r="Q4570" t="str">
        <f t="shared" si="358"/>
        <v>03</v>
      </c>
      <c r="R4570" t="str">
        <f>+IFERROR(VLOOKUP(I4570, Listado!A:B, 2, FALSE()), "COMERCIALIZADORA INTERNACIONAL CARIBBEAN EXOTICS S A")</f>
        <v>PEREZ MEJIA MARIA PAULINA</v>
      </c>
      <c r="S4570" s="25">
        <f>+VLOOKUP(E4570, TC!A:D, 2, FALSE())</f>
        <v>4152.59</v>
      </c>
      <c r="T4570" t="str">
        <f t="shared" si="359"/>
        <v>USD</v>
      </c>
    </row>
    <row r="4571" spans="1:20" ht="18.75" hidden="1" customHeight="1" x14ac:dyDescent="0.25">
      <c r="A4571" t="s">
        <v>2406</v>
      </c>
      <c r="B4571" t="s">
        <v>5</v>
      </c>
      <c r="C4571" t="s">
        <v>1913</v>
      </c>
      <c r="D4571" s="24">
        <v>11452</v>
      </c>
      <c r="E4571" t="s">
        <v>1680</v>
      </c>
      <c r="F4571" t="s">
        <v>128</v>
      </c>
      <c r="G4571" t="s">
        <v>110</v>
      </c>
      <c r="I4571" t="s">
        <v>1850</v>
      </c>
      <c r="J4571" t="s">
        <v>1919</v>
      </c>
      <c r="K4571" t="s">
        <v>1918</v>
      </c>
      <c r="L4571" s="24">
        <v>252</v>
      </c>
      <c r="M4571" s="25">
        <f>+VLOOKUP(E4571, TC!A:D, 4, FALSE())</f>
        <v>1.0822999983143049</v>
      </c>
      <c r="N4571" s="24">
        <f t="shared" si="355"/>
        <v>252</v>
      </c>
      <c r="O4571" t="str">
        <f t="shared" si="356"/>
        <v>FACTURA</v>
      </c>
      <c r="P4571" t="str">
        <f t="shared" si="357"/>
        <v>2025</v>
      </c>
      <c r="Q4571" t="str">
        <f t="shared" si="358"/>
        <v>03</v>
      </c>
      <c r="R4571" t="str">
        <f>+IFERROR(VLOOKUP(I4571, Listado!A:B, 2, FALSE()), "COMERCIALIZADORA INTERNACIONAL CARIBBEAN EXOTICS S A")</f>
        <v>PEREZ MEJIA MARIA PAULINA</v>
      </c>
      <c r="S4571" s="25">
        <f>+VLOOKUP(E4571, TC!A:D, 2, FALSE())</f>
        <v>4152.59</v>
      </c>
      <c r="T4571" t="str">
        <f t="shared" si="359"/>
        <v>USD</v>
      </c>
    </row>
    <row r="4572" spans="1:20" ht="18.75" hidden="1" customHeight="1" x14ac:dyDescent="0.25">
      <c r="A4572" t="s">
        <v>2406</v>
      </c>
      <c r="B4572" t="s">
        <v>5</v>
      </c>
      <c r="C4572" t="s">
        <v>1913</v>
      </c>
      <c r="D4572" s="24">
        <v>11453</v>
      </c>
      <c r="E4572" t="s">
        <v>1680</v>
      </c>
      <c r="F4572" t="s">
        <v>128</v>
      </c>
      <c r="G4572" t="s">
        <v>110</v>
      </c>
      <c r="I4572" t="s">
        <v>1850</v>
      </c>
      <c r="J4572" t="s">
        <v>1919</v>
      </c>
      <c r="K4572" t="s">
        <v>1918</v>
      </c>
      <c r="L4572" s="24">
        <v>134.4</v>
      </c>
      <c r="M4572" s="25">
        <f>+VLOOKUP(E4572, TC!A:D, 4, FALSE())</f>
        <v>1.0822999983143049</v>
      </c>
      <c r="N4572" s="24">
        <f t="shared" si="355"/>
        <v>134.4</v>
      </c>
      <c r="O4572" t="str">
        <f t="shared" si="356"/>
        <v>FACTURA</v>
      </c>
      <c r="P4572" t="str">
        <f t="shared" si="357"/>
        <v>2025</v>
      </c>
      <c r="Q4572" t="str">
        <f t="shared" si="358"/>
        <v>03</v>
      </c>
      <c r="R4572" t="str">
        <f>+IFERROR(VLOOKUP(I4572, Listado!A:B, 2, FALSE()), "COMERCIALIZADORA INTERNACIONAL CARIBBEAN EXOTICS S A")</f>
        <v>PEREZ MEJIA MARIA PAULINA</v>
      </c>
      <c r="S4572" s="25">
        <f>+VLOOKUP(E4572, TC!A:D, 2, FALSE())</f>
        <v>4152.59</v>
      </c>
      <c r="T4572" t="str">
        <f t="shared" si="359"/>
        <v>USD</v>
      </c>
    </row>
    <row r="4573" spans="1:20" ht="18.75" hidden="1" customHeight="1" x14ac:dyDescent="0.25">
      <c r="A4573" t="s">
        <v>2406</v>
      </c>
      <c r="B4573" t="s">
        <v>5</v>
      </c>
      <c r="C4573" t="s">
        <v>1913</v>
      </c>
      <c r="D4573" s="24">
        <v>11454</v>
      </c>
      <c r="E4573" t="s">
        <v>1680</v>
      </c>
      <c r="F4573" t="s">
        <v>128</v>
      </c>
      <c r="G4573" t="s">
        <v>112</v>
      </c>
      <c r="H4573" t="s">
        <v>2612</v>
      </c>
      <c r="I4573" t="s">
        <v>1876</v>
      </c>
      <c r="J4573" t="s">
        <v>1948</v>
      </c>
      <c r="K4573" t="s">
        <v>2243</v>
      </c>
      <c r="L4573" s="24">
        <v>4230</v>
      </c>
      <c r="M4573" s="25">
        <f>+VLOOKUP(E4573, TC!A:D, 4, FALSE())</f>
        <v>1.0822999983143049</v>
      </c>
      <c r="N4573" s="24">
        <f t="shared" si="355"/>
        <v>4230</v>
      </c>
      <c r="O4573" t="str">
        <f t="shared" si="356"/>
        <v>FACTURA</v>
      </c>
      <c r="P4573" t="str">
        <f t="shared" si="357"/>
        <v>2025</v>
      </c>
      <c r="Q4573" t="str">
        <f t="shared" si="358"/>
        <v>03</v>
      </c>
      <c r="R4573" t="str">
        <f>+IFERROR(VLOOKUP(I4573, Listado!A:B, 2, FALSE()), "COMERCIALIZADORA INTERNACIONAL CARIBBEAN EXOTICS S A")</f>
        <v>HINCAPIE CONTRERAS ERIKA STEFANIA</v>
      </c>
      <c r="S4573" s="25">
        <f>+VLOOKUP(E4573, TC!A:D, 2, FALSE())</f>
        <v>4152.59</v>
      </c>
      <c r="T4573" t="str">
        <f t="shared" si="359"/>
        <v>USD</v>
      </c>
    </row>
    <row r="4574" spans="1:20" ht="18.75" hidden="1" customHeight="1" x14ac:dyDescent="0.25">
      <c r="A4574" t="s">
        <v>2406</v>
      </c>
      <c r="B4574" t="s">
        <v>5</v>
      </c>
      <c r="C4574" t="s">
        <v>1913</v>
      </c>
      <c r="D4574" s="24">
        <v>11455</v>
      </c>
      <c r="E4574" t="s">
        <v>1680</v>
      </c>
      <c r="F4574" t="s">
        <v>128</v>
      </c>
      <c r="G4574" t="s">
        <v>110</v>
      </c>
      <c r="H4574" t="s">
        <v>2613</v>
      </c>
      <c r="I4574" t="s">
        <v>1850</v>
      </c>
      <c r="J4574" t="s">
        <v>1919</v>
      </c>
      <c r="K4574" t="s">
        <v>35</v>
      </c>
      <c r="L4574" s="24">
        <v>40</v>
      </c>
      <c r="M4574" s="25">
        <f>+VLOOKUP(E4574, TC!A:D, 4, FALSE())</f>
        <v>1.0822999983143049</v>
      </c>
      <c r="N4574" s="24">
        <f t="shared" si="355"/>
        <v>40</v>
      </c>
      <c r="O4574" t="str">
        <f t="shared" si="356"/>
        <v>FACTURA</v>
      </c>
      <c r="P4574" t="str">
        <f t="shared" si="357"/>
        <v>2025</v>
      </c>
      <c r="Q4574" t="str">
        <f t="shared" si="358"/>
        <v>03</v>
      </c>
      <c r="R4574" t="str">
        <f>+IFERROR(VLOOKUP(I4574, Listado!A:B, 2, FALSE()), "COMERCIALIZADORA INTERNACIONAL CARIBBEAN EXOTICS S A")</f>
        <v>PEREZ MEJIA MARIA PAULINA</v>
      </c>
      <c r="S4574" s="25">
        <f>+VLOOKUP(E4574, TC!A:D, 2, FALSE())</f>
        <v>4152.59</v>
      </c>
      <c r="T4574" t="str">
        <f t="shared" si="359"/>
        <v>USD</v>
      </c>
    </row>
    <row r="4575" spans="1:20" ht="18.75" hidden="1" customHeight="1" x14ac:dyDescent="0.25">
      <c r="A4575" t="s">
        <v>2406</v>
      </c>
      <c r="B4575" t="s">
        <v>5</v>
      </c>
      <c r="C4575" t="s">
        <v>1913</v>
      </c>
      <c r="D4575" s="24">
        <v>11455</v>
      </c>
      <c r="E4575" t="s">
        <v>1680</v>
      </c>
      <c r="F4575" t="s">
        <v>128</v>
      </c>
      <c r="G4575" t="s">
        <v>110</v>
      </c>
      <c r="H4575" t="s">
        <v>2613</v>
      </c>
      <c r="I4575" t="s">
        <v>1850</v>
      </c>
      <c r="J4575" t="s">
        <v>1919</v>
      </c>
      <c r="K4575" t="s">
        <v>35</v>
      </c>
      <c r="L4575" s="24">
        <v>48</v>
      </c>
      <c r="M4575" s="25">
        <f>+VLOOKUP(E4575, TC!A:D, 4, FALSE())</f>
        <v>1.0822999983143049</v>
      </c>
      <c r="N4575" s="24">
        <f t="shared" si="355"/>
        <v>48</v>
      </c>
      <c r="O4575" t="str">
        <f t="shared" si="356"/>
        <v>FACTURA</v>
      </c>
      <c r="P4575" t="str">
        <f t="shared" si="357"/>
        <v>2025</v>
      </c>
      <c r="Q4575" t="str">
        <f t="shared" si="358"/>
        <v>03</v>
      </c>
      <c r="R4575" t="str">
        <f>+IFERROR(VLOOKUP(I4575, Listado!A:B, 2, FALSE()), "COMERCIALIZADORA INTERNACIONAL CARIBBEAN EXOTICS S A")</f>
        <v>PEREZ MEJIA MARIA PAULINA</v>
      </c>
      <c r="S4575" s="25">
        <f>+VLOOKUP(E4575, TC!A:D, 2, FALSE())</f>
        <v>4152.59</v>
      </c>
      <c r="T4575" t="str">
        <f t="shared" si="359"/>
        <v>USD</v>
      </c>
    </row>
    <row r="4576" spans="1:20" ht="18.75" hidden="1" customHeight="1" x14ac:dyDescent="0.25">
      <c r="A4576" t="s">
        <v>2406</v>
      </c>
      <c r="B4576" t="s">
        <v>5</v>
      </c>
      <c r="C4576" t="s">
        <v>1913</v>
      </c>
      <c r="D4576" s="24">
        <v>11455</v>
      </c>
      <c r="E4576" t="s">
        <v>1680</v>
      </c>
      <c r="F4576" t="s">
        <v>128</v>
      </c>
      <c r="G4576" t="s">
        <v>110</v>
      </c>
      <c r="H4576" t="s">
        <v>2613</v>
      </c>
      <c r="I4576" t="s">
        <v>1850</v>
      </c>
      <c r="J4576" t="s">
        <v>1919</v>
      </c>
      <c r="K4576" t="s">
        <v>35</v>
      </c>
      <c r="L4576" s="24">
        <v>32</v>
      </c>
      <c r="M4576" s="25">
        <f>+VLOOKUP(E4576, TC!A:D, 4, FALSE())</f>
        <v>1.0822999983143049</v>
      </c>
      <c r="N4576" s="24">
        <f t="shared" si="355"/>
        <v>32</v>
      </c>
      <c r="O4576" t="str">
        <f t="shared" si="356"/>
        <v>FACTURA</v>
      </c>
      <c r="P4576" t="str">
        <f t="shared" si="357"/>
        <v>2025</v>
      </c>
      <c r="Q4576" t="str">
        <f t="shared" si="358"/>
        <v>03</v>
      </c>
      <c r="R4576" t="str">
        <f>+IFERROR(VLOOKUP(I4576, Listado!A:B, 2, FALSE()), "COMERCIALIZADORA INTERNACIONAL CARIBBEAN EXOTICS S A")</f>
        <v>PEREZ MEJIA MARIA PAULINA</v>
      </c>
      <c r="S4576" s="25">
        <f>+VLOOKUP(E4576, TC!A:D, 2, FALSE())</f>
        <v>4152.59</v>
      </c>
      <c r="T4576" t="str">
        <f t="shared" si="359"/>
        <v>USD</v>
      </c>
    </row>
    <row r="4577" spans="1:20" ht="18.75" hidden="1" customHeight="1" x14ac:dyDescent="0.25">
      <c r="A4577" t="s">
        <v>2406</v>
      </c>
      <c r="B4577" t="s">
        <v>5</v>
      </c>
      <c r="C4577" t="s">
        <v>1913</v>
      </c>
      <c r="D4577" s="24">
        <v>11455</v>
      </c>
      <c r="E4577" t="s">
        <v>1680</v>
      </c>
      <c r="F4577" t="s">
        <v>128</v>
      </c>
      <c r="G4577" t="s">
        <v>110</v>
      </c>
      <c r="H4577" t="s">
        <v>2613</v>
      </c>
      <c r="I4577" t="s">
        <v>1850</v>
      </c>
      <c r="J4577" t="s">
        <v>1919</v>
      </c>
      <c r="K4577" t="s">
        <v>35</v>
      </c>
      <c r="L4577" s="24">
        <v>4</v>
      </c>
      <c r="M4577" s="25">
        <f>+VLOOKUP(E4577, TC!A:D, 4, FALSE())</f>
        <v>1.0822999983143049</v>
      </c>
      <c r="N4577" s="24">
        <f t="shared" si="355"/>
        <v>4</v>
      </c>
      <c r="O4577" t="str">
        <f t="shared" si="356"/>
        <v>FACTURA</v>
      </c>
      <c r="P4577" t="str">
        <f t="shared" si="357"/>
        <v>2025</v>
      </c>
      <c r="Q4577" t="str">
        <f t="shared" si="358"/>
        <v>03</v>
      </c>
      <c r="R4577" t="str">
        <f>+IFERROR(VLOOKUP(I4577, Listado!A:B, 2, FALSE()), "COMERCIALIZADORA INTERNACIONAL CARIBBEAN EXOTICS S A")</f>
        <v>PEREZ MEJIA MARIA PAULINA</v>
      </c>
      <c r="S4577" s="25">
        <f>+VLOOKUP(E4577, TC!A:D, 2, FALSE())</f>
        <v>4152.59</v>
      </c>
      <c r="T4577" t="str">
        <f t="shared" si="359"/>
        <v>USD</v>
      </c>
    </row>
    <row r="4578" spans="1:20" ht="18.75" hidden="1" customHeight="1" x14ac:dyDescent="0.25">
      <c r="A4578" t="s">
        <v>2406</v>
      </c>
      <c r="B4578" t="s">
        <v>5</v>
      </c>
      <c r="C4578" t="s">
        <v>1913</v>
      </c>
      <c r="D4578" s="24">
        <v>11455</v>
      </c>
      <c r="E4578" t="s">
        <v>1680</v>
      </c>
      <c r="F4578" t="s">
        <v>128</v>
      </c>
      <c r="G4578" t="s">
        <v>110</v>
      </c>
      <c r="H4578" t="s">
        <v>2613</v>
      </c>
      <c r="I4578" t="s">
        <v>1850</v>
      </c>
      <c r="J4578" t="s">
        <v>1919</v>
      </c>
      <c r="K4578" t="s">
        <v>35</v>
      </c>
      <c r="L4578" s="24">
        <v>60</v>
      </c>
      <c r="M4578" s="25">
        <f>+VLOOKUP(E4578, TC!A:D, 4, FALSE())</f>
        <v>1.0822999983143049</v>
      </c>
      <c r="N4578" s="24">
        <f t="shared" si="355"/>
        <v>60</v>
      </c>
      <c r="O4578" t="str">
        <f t="shared" si="356"/>
        <v>FACTURA</v>
      </c>
      <c r="P4578" t="str">
        <f t="shared" si="357"/>
        <v>2025</v>
      </c>
      <c r="Q4578" t="str">
        <f t="shared" si="358"/>
        <v>03</v>
      </c>
      <c r="R4578" t="str">
        <f>+IFERROR(VLOOKUP(I4578, Listado!A:B, 2, FALSE()), "COMERCIALIZADORA INTERNACIONAL CARIBBEAN EXOTICS S A")</f>
        <v>PEREZ MEJIA MARIA PAULINA</v>
      </c>
      <c r="S4578" s="25">
        <f>+VLOOKUP(E4578, TC!A:D, 2, FALSE())</f>
        <v>4152.59</v>
      </c>
      <c r="T4578" t="str">
        <f t="shared" si="359"/>
        <v>USD</v>
      </c>
    </row>
    <row r="4579" spans="1:20" ht="18.75" hidden="1" customHeight="1" x14ac:dyDescent="0.25">
      <c r="A4579" t="s">
        <v>2406</v>
      </c>
      <c r="B4579" t="s">
        <v>5</v>
      </c>
      <c r="C4579" t="s">
        <v>1913</v>
      </c>
      <c r="D4579" s="24">
        <v>11455</v>
      </c>
      <c r="E4579" t="s">
        <v>1680</v>
      </c>
      <c r="F4579" t="s">
        <v>128</v>
      </c>
      <c r="G4579" t="s">
        <v>110</v>
      </c>
      <c r="H4579" t="s">
        <v>2613</v>
      </c>
      <c r="I4579" t="s">
        <v>1850</v>
      </c>
      <c r="J4579" t="s">
        <v>1919</v>
      </c>
      <c r="K4579" t="s">
        <v>35</v>
      </c>
      <c r="L4579" s="24">
        <v>212</v>
      </c>
      <c r="M4579" s="25">
        <f>+VLOOKUP(E4579, TC!A:D, 4, FALSE())</f>
        <v>1.0822999983143049</v>
      </c>
      <c r="N4579" s="24">
        <f t="shared" si="355"/>
        <v>212</v>
      </c>
      <c r="O4579" t="str">
        <f t="shared" si="356"/>
        <v>FACTURA</v>
      </c>
      <c r="P4579" t="str">
        <f t="shared" si="357"/>
        <v>2025</v>
      </c>
      <c r="Q4579" t="str">
        <f t="shared" si="358"/>
        <v>03</v>
      </c>
      <c r="R4579" t="str">
        <f>+IFERROR(VLOOKUP(I4579, Listado!A:B, 2, FALSE()), "COMERCIALIZADORA INTERNACIONAL CARIBBEAN EXOTICS S A")</f>
        <v>PEREZ MEJIA MARIA PAULINA</v>
      </c>
      <c r="S4579" s="25">
        <f>+VLOOKUP(E4579, TC!A:D, 2, FALSE())</f>
        <v>4152.59</v>
      </c>
      <c r="T4579" t="str">
        <f t="shared" si="359"/>
        <v>USD</v>
      </c>
    </row>
    <row r="4580" spans="1:20" ht="18.75" hidden="1" customHeight="1" x14ac:dyDescent="0.25">
      <c r="A4580" t="s">
        <v>2406</v>
      </c>
      <c r="B4580" t="s">
        <v>5</v>
      </c>
      <c r="C4580" t="s">
        <v>1913</v>
      </c>
      <c r="D4580" s="24">
        <v>11455</v>
      </c>
      <c r="E4580" t="s">
        <v>1680</v>
      </c>
      <c r="F4580" t="s">
        <v>128</v>
      </c>
      <c r="G4580" t="s">
        <v>110</v>
      </c>
      <c r="H4580" t="s">
        <v>2613</v>
      </c>
      <c r="I4580" t="s">
        <v>1850</v>
      </c>
      <c r="J4580" t="s">
        <v>1919</v>
      </c>
      <c r="K4580" t="s">
        <v>35</v>
      </c>
      <c r="L4580" s="24">
        <v>52</v>
      </c>
      <c r="M4580" s="25">
        <f>+VLOOKUP(E4580, TC!A:D, 4, FALSE())</f>
        <v>1.0822999983143049</v>
      </c>
      <c r="N4580" s="24">
        <f t="shared" si="355"/>
        <v>52</v>
      </c>
      <c r="O4580" t="str">
        <f t="shared" si="356"/>
        <v>FACTURA</v>
      </c>
      <c r="P4580" t="str">
        <f t="shared" si="357"/>
        <v>2025</v>
      </c>
      <c r="Q4580" t="str">
        <f t="shared" si="358"/>
        <v>03</v>
      </c>
      <c r="R4580" t="str">
        <f>+IFERROR(VLOOKUP(I4580, Listado!A:B, 2, FALSE()), "COMERCIALIZADORA INTERNACIONAL CARIBBEAN EXOTICS S A")</f>
        <v>PEREZ MEJIA MARIA PAULINA</v>
      </c>
      <c r="S4580" s="25">
        <f>+VLOOKUP(E4580, TC!A:D, 2, FALSE())</f>
        <v>4152.59</v>
      </c>
      <c r="T4580" t="str">
        <f t="shared" si="359"/>
        <v>USD</v>
      </c>
    </row>
    <row r="4581" spans="1:20" ht="18.75" hidden="1" customHeight="1" x14ac:dyDescent="0.25">
      <c r="A4581" t="s">
        <v>2406</v>
      </c>
      <c r="B4581" t="s">
        <v>5</v>
      </c>
      <c r="C4581" t="s">
        <v>1913</v>
      </c>
      <c r="D4581" s="24">
        <v>11455</v>
      </c>
      <c r="E4581" t="s">
        <v>1680</v>
      </c>
      <c r="F4581" t="s">
        <v>128</v>
      </c>
      <c r="G4581" t="s">
        <v>110</v>
      </c>
      <c r="H4581" t="s">
        <v>2613</v>
      </c>
      <c r="I4581" t="s">
        <v>1850</v>
      </c>
      <c r="J4581" t="s">
        <v>1919</v>
      </c>
      <c r="K4581" t="s">
        <v>35</v>
      </c>
      <c r="L4581" s="24">
        <v>100</v>
      </c>
      <c r="M4581" s="25">
        <f>+VLOOKUP(E4581, TC!A:D, 4, FALSE())</f>
        <v>1.0822999983143049</v>
      </c>
      <c r="N4581" s="24">
        <f t="shared" si="355"/>
        <v>100</v>
      </c>
      <c r="O4581" t="str">
        <f t="shared" si="356"/>
        <v>FACTURA</v>
      </c>
      <c r="P4581" t="str">
        <f t="shared" si="357"/>
        <v>2025</v>
      </c>
      <c r="Q4581" t="str">
        <f t="shared" si="358"/>
        <v>03</v>
      </c>
      <c r="R4581" t="str">
        <f>+IFERROR(VLOOKUP(I4581, Listado!A:B, 2, FALSE()), "COMERCIALIZADORA INTERNACIONAL CARIBBEAN EXOTICS S A")</f>
        <v>PEREZ MEJIA MARIA PAULINA</v>
      </c>
      <c r="S4581" s="25">
        <f>+VLOOKUP(E4581, TC!A:D, 2, FALSE())</f>
        <v>4152.59</v>
      </c>
      <c r="T4581" t="str">
        <f t="shared" si="359"/>
        <v>USD</v>
      </c>
    </row>
    <row r="4582" spans="1:20" ht="18.75" hidden="1" customHeight="1" x14ac:dyDescent="0.25">
      <c r="A4582" t="s">
        <v>2406</v>
      </c>
      <c r="B4582" t="s">
        <v>5</v>
      </c>
      <c r="C4582" t="s">
        <v>1913</v>
      </c>
      <c r="D4582" s="24">
        <v>11455</v>
      </c>
      <c r="E4582" t="s">
        <v>1680</v>
      </c>
      <c r="F4582" t="s">
        <v>128</v>
      </c>
      <c r="G4582" t="s">
        <v>110</v>
      </c>
      <c r="H4582" t="s">
        <v>2613</v>
      </c>
      <c r="I4582" t="s">
        <v>1850</v>
      </c>
      <c r="J4582" t="s">
        <v>1919</v>
      </c>
      <c r="K4582" t="s">
        <v>35</v>
      </c>
      <c r="L4582" s="24">
        <v>340</v>
      </c>
      <c r="M4582" s="25">
        <f>+VLOOKUP(E4582, TC!A:D, 4, FALSE())</f>
        <v>1.0822999983143049</v>
      </c>
      <c r="N4582" s="24">
        <f t="shared" si="355"/>
        <v>340</v>
      </c>
      <c r="O4582" t="str">
        <f t="shared" si="356"/>
        <v>FACTURA</v>
      </c>
      <c r="P4582" t="str">
        <f t="shared" si="357"/>
        <v>2025</v>
      </c>
      <c r="Q4582" t="str">
        <f t="shared" si="358"/>
        <v>03</v>
      </c>
      <c r="R4582" t="str">
        <f>+IFERROR(VLOOKUP(I4582, Listado!A:B, 2, FALSE()), "COMERCIALIZADORA INTERNACIONAL CARIBBEAN EXOTICS S A")</f>
        <v>PEREZ MEJIA MARIA PAULINA</v>
      </c>
      <c r="S4582" s="25">
        <f>+VLOOKUP(E4582, TC!A:D, 2, FALSE())</f>
        <v>4152.59</v>
      </c>
      <c r="T4582" t="str">
        <f t="shared" si="359"/>
        <v>USD</v>
      </c>
    </row>
    <row r="4583" spans="1:20" ht="18.75" hidden="1" customHeight="1" x14ac:dyDescent="0.25">
      <c r="A4583" t="s">
        <v>2406</v>
      </c>
      <c r="B4583" t="s">
        <v>5</v>
      </c>
      <c r="C4583" t="s">
        <v>1913</v>
      </c>
      <c r="D4583" s="24">
        <v>11455</v>
      </c>
      <c r="E4583" t="s">
        <v>1680</v>
      </c>
      <c r="F4583" t="s">
        <v>128</v>
      </c>
      <c r="G4583" t="s">
        <v>110</v>
      </c>
      <c r="H4583" t="s">
        <v>2613</v>
      </c>
      <c r="I4583" t="s">
        <v>1850</v>
      </c>
      <c r="J4583" t="s">
        <v>1919</v>
      </c>
      <c r="K4583" t="s">
        <v>35</v>
      </c>
      <c r="L4583" s="24">
        <v>64</v>
      </c>
      <c r="M4583" s="25">
        <f>+VLOOKUP(E4583, TC!A:D, 4, FALSE())</f>
        <v>1.0822999983143049</v>
      </c>
      <c r="N4583" s="24">
        <f t="shared" si="355"/>
        <v>64</v>
      </c>
      <c r="O4583" t="str">
        <f t="shared" si="356"/>
        <v>FACTURA</v>
      </c>
      <c r="P4583" t="str">
        <f t="shared" si="357"/>
        <v>2025</v>
      </c>
      <c r="Q4583" t="str">
        <f t="shared" si="358"/>
        <v>03</v>
      </c>
      <c r="R4583" t="str">
        <f>+IFERROR(VLOOKUP(I4583, Listado!A:B, 2, FALSE()), "COMERCIALIZADORA INTERNACIONAL CARIBBEAN EXOTICS S A")</f>
        <v>PEREZ MEJIA MARIA PAULINA</v>
      </c>
      <c r="S4583" s="25">
        <f>+VLOOKUP(E4583, TC!A:D, 2, FALSE())</f>
        <v>4152.59</v>
      </c>
      <c r="T4583" t="str">
        <f t="shared" si="359"/>
        <v>USD</v>
      </c>
    </row>
    <row r="4584" spans="1:20" ht="18.75" hidden="1" customHeight="1" x14ac:dyDescent="0.25">
      <c r="A4584" t="s">
        <v>2406</v>
      </c>
      <c r="B4584" t="s">
        <v>5</v>
      </c>
      <c r="C4584" t="s">
        <v>1913</v>
      </c>
      <c r="D4584" s="24">
        <v>11455</v>
      </c>
      <c r="E4584" t="s">
        <v>1680</v>
      </c>
      <c r="F4584" t="s">
        <v>128</v>
      </c>
      <c r="G4584" t="s">
        <v>110</v>
      </c>
      <c r="H4584" t="s">
        <v>2613</v>
      </c>
      <c r="I4584" t="s">
        <v>1850</v>
      </c>
      <c r="J4584" t="s">
        <v>1919</v>
      </c>
      <c r="K4584" t="s">
        <v>35</v>
      </c>
      <c r="L4584" s="24">
        <v>12</v>
      </c>
      <c r="M4584" s="25">
        <f>+VLOOKUP(E4584, TC!A:D, 4, FALSE())</f>
        <v>1.0822999983143049</v>
      </c>
      <c r="N4584" s="24">
        <f t="shared" si="355"/>
        <v>12</v>
      </c>
      <c r="O4584" t="str">
        <f t="shared" si="356"/>
        <v>FACTURA</v>
      </c>
      <c r="P4584" t="str">
        <f t="shared" si="357"/>
        <v>2025</v>
      </c>
      <c r="Q4584" t="str">
        <f t="shared" si="358"/>
        <v>03</v>
      </c>
      <c r="R4584" t="str">
        <f>+IFERROR(VLOOKUP(I4584, Listado!A:B, 2, FALSE()), "COMERCIALIZADORA INTERNACIONAL CARIBBEAN EXOTICS S A")</f>
        <v>PEREZ MEJIA MARIA PAULINA</v>
      </c>
      <c r="S4584" s="25">
        <f>+VLOOKUP(E4584, TC!A:D, 2, FALSE())</f>
        <v>4152.59</v>
      </c>
      <c r="T4584" t="str">
        <f t="shared" si="359"/>
        <v>USD</v>
      </c>
    </row>
    <row r="4585" spans="1:20" ht="18.75" hidden="1" customHeight="1" x14ac:dyDescent="0.25">
      <c r="A4585" t="s">
        <v>2406</v>
      </c>
      <c r="B4585" t="s">
        <v>5</v>
      </c>
      <c r="C4585" t="s">
        <v>1913</v>
      </c>
      <c r="D4585" s="24">
        <v>11455</v>
      </c>
      <c r="E4585" t="s">
        <v>1680</v>
      </c>
      <c r="F4585" t="s">
        <v>128</v>
      </c>
      <c r="G4585" t="s">
        <v>110</v>
      </c>
      <c r="H4585" t="s">
        <v>2613</v>
      </c>
      <c r="I4585" t="s">
        <v>1850</v>
      </c>
      <c r="J4585" t="s">
        <v>1919</v>
      </c>
      <c r="K4585" t="s">
        <v>35</v>
      </c>
      <c r="L4585" s="24">
        <v>156</v>
      </c>
      <c r="M4585" s="25">
        <f>+VLOOKUP(E4585, TC!A:D, 4, FALSE())</f>
        <v>1.0822999983143049</v>
      </c>
      <c r="N4585" s="24">
        <f t="shared" si="355"/>
        <v>156</v>
      </c>
      <c r="O4585" t="str">
        <f t="shared" si="356"/>
        <v>FACTURA</v>
      </c>
      <c r="P4585" t="str">
        <f t="shared" si="357"/>
        <v>2025</v>
      </c>
      <c r="Q4585" t="str">
        <f t="shared" si="358"/>
        <v>03</v>
      </c>
      <c r="R4585" t="str">
        <f>+IFERROR(VLOOKUP(I4585, Listado!A:B, 2, FALSE()), "COMERCIALIZADORA INTERNACIONAL CARIBBEAN EXOTICS S A")</f>
        <v>PEREZ MEJIA MARIA PAULINA</v>
      </c>
      <c r="S4585" s="25">
        <f>+VLOOKUP(E4585, TC!A:D, 2, FALSE())</f>
        <v>4152.59</v>
      </c>
      <c r="T4585" t="str">
        <f t="shared" si="359"/>
        <v>USD</v>
      </c>
    </row>
    <row r="4586" spans="1:20" ht="18.75" hidden="1" customHeight="1" x14ac:dyDescent="0.25">
      <c r="A4586" t="s">
        <v>2406</v>
      </c>
      <c r="B4586" t="s">
        <v>5</v>
      </c>
      <c r="C4586" t="s">
        <v>1913</v>
      </c>
      <c r="D4586" s="24">
        <v>11456</v>
      </c>
      <c r="E4586" t="s">
        <v>1680</v>
      </c>
      <c r="F4586" t="s">
        <v>1924</v>
      </c>
      <c r="G4586" t="s">
        <v>108</v>
      </c>
      <c r="H4586" t="s">
        <v>2614</v>
      </c>
      <c r="I4586" t="s">
        <v>1894</v>
      </c>
      <c r="J4586" t="s">
        <v>1919</v>
      </c>
      <c r="K4586" t="s">
        <v>1928</v>
      </c>
      <c r="L4586" s="24">
        <v>2836.78</v>
      </c>
      <c r="M4586" s="25">
        <f>+VLOOKUP(E4586, TC!A:D, 4, FALSE())</f>
        <v>1.0822999983143049</v>
      </c>
      <c r="N4586" s="24">
        <f t="shared" si="355"/>
        <v>3070.2469892180543</v>
      </c>
      <c r="O4586" t="str">
        <f t="shared" si="356"/>
        <v>FACTURA</v>
      </c>
      <c r="P4586" t="str">
        <f t="shared" si="357"/>
        <v>2025</v>
      </c>
      <c r="Q4586" t="str">
        <f t="shared" si="358"/>
        <v>03</v>
      </c>
      <c r="R4586" t="str">
        <f>+IFERROR(VLOOKUP(I4586, Listado!A:B, 2, FALSE()), "COMERCIALIZADORA INTERNACIONAL CARIBBEAN EXOTICS S A")</f>
        <v>PIEDRAHITA PEREZ MARIANA</v>
      </c>
      <c r="S4586" s="25">
        <f>+VLOOKUP(E4586, TC!A:D, 2, FALSE())</f>
        <v>4152.59</v>
      </c>
      <c r="T4586" t="str">
        <f t="shared" si="359"/>
        <v>EUR</v>
      </c>
    </row>
    <row r="4587" spans="1:20" ht="18.75" hidden="1" customHeight="1" x14ac:dyDescent="0.25">
      <c r="A4587" t="s">
        <v>2406</v>
      </c>
      <c r="B4587" t="s">
        <v>5</v>
      </c>
      <c r="C4587" t="s">
        <v>1913</v>
      </c>
      <c r="D4587" s="24">
        <v>11456</v>
      </c>
      <c r="E4587" t="s">
        <v>1680</v>
      </c>
      <c r="F4587" t="s">
        <v>1924</v>
      </c>
      <c r="G4587" t="s">
        <v>108</v>
      </c>
      <c r="H4587" t="s">
        <v>2614</v>
      </c>
      <c r="I4587" t="s">
        <v>1894</v>
      </c>
      <c r="J4587" t="s">
        <v>1919</v>
      </c>
      <c r="K4587" t="s">
        <v>58</v>
      </c>
      <c r="L4587" s="24">
        <v>6336</v>
      </c>
      <c r="M4587" s="25">
        <f>+VLOOKUP(E4587, TC!A:D, 4, FALSE())</f>
        <v>1.0822999983143049</v>
      </c>
      <c r="N4587" s="24">
        <f t="shared" si="355"/>
        <v>6857.4527893194354</v>
      </c>
      <c r="O4587" t="str">
        <f t="shared" si="356"/>
        <v>FACTURA</v>
      </c>
      <c r="P4587" t="str">
        <f t="shared" si="357"/>
        <v>2025</v>
      </c>
      <c r="Q4587" t="str">
        <f t="shared" si="358"/>
        <v>03</v>
      </c>
      <c r="R4587" t="str">
        <f>+IFERROR(VLOOKUP(I4587, Listado!A:B, 2, FALSE()), "COMERCIALIZADORA INTERNACIONAL CARIBBEAN EXOTICS S A")</f>
        <v>PIEDRAHITA PEREZ MARIANA</v>
      </c>
      <c r="S4587" s="25">
        <f>+VLOOKUP(E4587, TC!A:D, 2, FALSE())</f>
        <v>4152.59</v>
      </c>
      <c r="T4587" t="str">
        <f t="shared" si="359"/>
        <v>EUR</v>
      </c>
    </row>
    <row r="4588" spans="1:20" ht="18.75" hidden="1" customHeight="1" x14ac:dyDescent="0.25">
      <c r="A4588" t="s">
        <v>2406</v>
      </c>
      <c r="B4588" t="s">
        <v>5</v>
      </c>
      <c r="C4588" t="s">
        <v>1970</v>
      </c>
      <c r="D4588" s="24">
        <v>2268</v>
      </c>
      <c r="E4588" t="s">
        <v>1680</v>
      </c>
      <c r="F4588" t="s">
        <v>128</v>
      </c>
      <c r="G4588" t="s">
        <v>110</v>
      </c>
      <c r="H4588" t="s">
        <v>2615</v>
      </c>
      <c r="I4588" t="s">
        <v>1850</v>
      </c>
      <c r="J4588" t="s">
        <v>1919</v>
      </c>
      <c r="K4588" t="s">
        <v>1928</v>
      </c>
      <c r="L4588" s="24">
        <v>-7178.8</v>
      </c>
      <c r="M4588" s="25">
        <f>+VLOOKUP(E4588, TC!A:D, 4, FALSE())</f>
        <v>1.0822999983143049</v>
      </c>
      <c r="N4588" s="24">
        <f t="shared" si="355"/>
        <v>-7178.8</v>
      </c>
      <c r="O4588" t="str">
        <f t="shared" si="356"/>
        <v>ANULACIÓN FE</v>
      </c>
      <c r="P4588" t="str">
        <f t="shared" si="357"/>
        <v>2025</v>
      </c>
      <c r="Q4588" t="str">
        <f t="shared" si="358"/>
        <v>03</v>
      </c>
      <c r="R4588" t="str">
        <f>+IFERROR(VLOOKUP(I4588, Listado!A:B, 2, FALSE()), "COMERCIALIZADORA INTERNACIONAL CARIBBEAN EXOTICS S A")</f>
        <v>PEREZ MEJIA MARIA PAULINA</v>
      </c>
      <c r="S4588" s="25">
        <f>+VLOOKUP(E4588, TC!A:D, 2, FALSE())</f>
        <v>4152.59</v>
      </c>
      <c r="T4588" t="str">
        <f t="shared" si="359"/>
        <v>USD</v>
      </c>
    </row>
    <row r="4589" spans="1:20" ht="18.75" hidden="1" customHeight="1" x14ac:dyDescent="0.25">
      <c r="A4589" t="s">
        <v>2406</v>
      </c>
      <c r="B4589" t="s">
        <v>5</v>
      </c>
      <c r="C4589" t="s">
        <v>1970</v>
      </c>
      <c r="D4589" s="24">
        <v>2268</v>
      </c>
      <c r="E4589" t="s">
        <v>1680</v>
      </c>
      <c r="F4589" t="s">
        <v>128</v>
      </c>
      <c r="G4589" t="s">
        <v>110</v>
      </c>
      <c r="H4589" t="s">
        <v>2615</v>
      </c>
      <c r="I4589" t="s">
        <v>1850</v>
      </c>
      <c r="J4589" t="s">
        <v>1919</v>
      </c>
      <c r="K4589" t="s">
        <v>45</v>
      </c>
      <c r="L4589" s="24">
        <v>-12800</v>
      </c>
      <c r="M4589" s="25">
        <f>+VLOOKUP(E4589, TC!A:D, 4, FALSE())</f>
        <v>1.0822999983143049</v>
      </c>
      <c r="N4589" s="24">
        <f t="shared" si="355"/>
        <v>-12800</v>
      </c>
      <c r="O4589" t="str">
        <f t="shared" si="356"/>
        <v>ANULACIÓN FE</v>
      </c>
      <c r="P4589" t="str">
        <f t="shared" si="357"/>
        <v>2025</v>
      </c>
      <c r="Q4589" t="str">
        <f t="shared" si="358"/>
        <v>03</v>
      </c>
      <c r="R4589" t="str">
        <f>+IFERROR(VLOOKUP(I4589, Listado!A:B, 2, FALSE()), "COMERCIALIZADORA INTERNACIONAL CARIBBEAN EXOTICS S A")</f>
        <v>PEREZ MEJIA MARIA PAULINA</v>
      </c>
      <c r="S4589" s="25">
        <f>+VLOOKUP(E4589, TC!A:D, 2, FALSE())</f>
        <v>4152.59</v>
      </c>
      <c r="T4589" t="str">
        <f t="shared" si="359"/>
        <v>USD</v>
      </c>
    </row>
    <row r="4590" spans="1:20" ht="18.75" hidden="1" customHeight="1" x14ac:dyDescent="0.25">
      <c r="A4590" t="s">
        <v>2406</v>
      </c>
      <c r="B4590" t="s">
        <v>5</v>
      </c>
      <c r="C4590" t="s">
        <v>1970</v>
      </c>
      <c r="D4590" s="24">
        <v>2268</v>
      </c>
      <c r="E4590" t="s">
        <v>1680</v>
      </c>
      <c r="F4590" t="s">
        <v>128</v>
      </c>
      <c r="G4590" t="s">
        <v>110</v>
      </c>
      <c r="H4590" t="s">
        <v>2615</v>
      </c>
      <c r="I4590" t="s">
        <v>1850</v>
      </c>
      <c r="J4590" t="s">
        <v>1919</v>
      </c>
      <c r="K4590" t="s">
        <v>9</v>
      </c>
      <c r="L4590" s="24">
        <v>-4278.3999999999996</v>
      </c>
      <c r="M4590" s="25">
        <f>+VLOOKUP(E4590, TC!A:D, 4, FALSE())</f>
        <v>1.0822999983143049</v>
      </c>
      <c r="N4590" s="24">
        <f t="shared" si="355"/>
        <v>-4278.3999999999996</v>
      </c>
      <c r="O4590" t="str">
        <f t="shared" si="356"/>
        <v>ANULACIÓN FE</v>
      </c>
      <c r="P4590" t="str">
        <f t="shared" si="357"/>
        <v>2025</v>
      </c>
      <c r="Q4590" t="str">
        <f t="shared" si="358"/>
        <v>03</v>
      </c>
      <c r="R4590" t="str">
        <f>+IFERROR(VLOOKUP(I4590, Listado!A:B, 2, FALSE()), "COMERCIALIZADORA INTERNACIONAL CARIBBEAN EXOTICS S A")</f>
        <v>PEREZ MEJIA MARIA PAULINA</v>
      </c>
      <c r="S4590" s="25">
        <f>+VLOOKUP(E4590, TC!A:D, 2, FALSE())</f>
        <v>4152.59</v>
      </c>
      <c r="T4590" t="str">
        <f t="shared" si="359"/>
        <v>USD</v>
      </c>
    </row>
    <row r="4591" spans="1:20" ht="18.75" hidden="1" customHeight="1" x14ac:dyDescent="0.25">
      <c r="A4591" t="s">
        <v>2406</v>
      </c>
      <c r="B4591" t="s">
        <v>5</v>
      </c>
      <c r="C4591" t="s">
        <v>1913</v>
      </c>
      <c r="D4591" s="24">
        <v>11457</v>
      </c>
      <c r="E4591" t="s">
        <v>1681</v>
      </c>
      <c r="F4591" t="s">
        <v>99</v>
      </c>
      <c r="G4591" t="s">
        <v>113</v>
      </c>
      <c r="I4591" t="s">
        <v>1859</v>
      </c>
      <c r="J4591" t="s">
        <v>1915</v>
      </c>
      <c r="K4591" t="s">
        <v>1916</v>
      </c>
      <c r="L4591" s="24">
        <v>5220000</v>
      </c>
      <c r="M4591" s="25">
        <f>+VLOOKUP(E4591, TC!A:D, 4, FALSE())</f>
        <v>1.0822999997614831</v>
      </c>
      <c r="N4591" s="24">
        <f t="shared" si="355"/>
        <v>5220000</v>
      </c>
      <c r="O4591" t="str">
        <f t="shared" si="356"/>
        <v>FACTURA</v>
      </c>
      <c r="P4591" t="str">
        <f t="shared" si="357"/>
        <v>2025</v>
      </c>
      <c r="Q4591" t="str">
        <f t="shared" si="358"/>
        <v>03</v>
      </c>
      <c r="R4591" t="str">
        <f>+IFERROR(VLOOKUP(I4591, Listado!A:B, 2, FALSE()), "COMERCIALIZADORA INTERNACIONAL CARIBBEAN EXOTICS S A")</f>
        <v>LONDOÑO ECHEVERRI ALEJANDRA</v>
      </c>
      <c r="S4591" s="25">
        <f>+VLOOKUP(E4591, TC!A:D, 2, FALSE())</f>
        <v>4192.57</v>
      </c>
      <c r="T4591" t="str">
        <f t="shared" si="359"/>
        <v>COP</v>
      </c>
    </row>
    <row r="4592" spans="1:20" ht="18.75" hidden="1" customHeight="1" x14ac:dyDescent="0.25">
      <c r="A4592" t="s">
        <v>2406</v>
      </c>
      <c r="B4592" t="s">
        <v>5</v>
      </c>
      <c r="C4592" t="s">
        <v>1913</v>
      </c>
      <c r="D4592" s="24">
        <v>11458</v>
      </c>
      <c r="E4592" t="s">
        <v>1681</v>
      </c>
      <c r="F4592" t="s">
        <v>99</v>
      </c>
      <c r="G4592" t="s">
        <v>113</v>
      </c>
      <c r="I4592" t="s">
        <v>1858</v>
      </c>
      <c r="J4592" t="s">
        <v>1915</v>
      </c>
      <c r="K4592" t="s">
        <v>1920</v>
      </c>
      <c r="L4592" s="24">
        <v>672000</v>
      </c>
      <c r="M4592" s="25">
        <f>+VLOOKUP(E4592, TC!A:D, 4, FALSE())</f>
        <v>1.0822999997614831</v>
      </c>
      <c r="N4592" s="24">
        <f t="shared" si="355"/>
        <v>672000</v>
      </c>
      <c r="O4592" t="str">
        <f t="shared" si="356"/>
        <v>FACTURA</v>
      </c>
      <c r="P4592" t="str">
        <f t="shared" si="357"/>
        <v>2025</v>
      </c>
      <c r="Q4592" t="str">
        <f t="shared" si="358"/>
        <v>03</v>
      </c>
      <c r="R4592" t="str">
        <f>+IFERROR(VLOOKUP(I4592, Listado!A:B, 2, FALSE()), "COMERCIALIZADORA INTERNACIONAL CARIBBEAN EXOTICS S A")</f>
        <v>LONDOÑO ECHEVERRI ALEJANDRA</v>
      </c>
      <c r="S4592" s="25">
        <f>+VLOOKUP(E4592, TC!A:D, 2, FALSE())</f>
        <v>4192.57</v>
      </c>
      <c r="T4592" t="str">
        <f t="shared" si="359"/>
        <v>COP</v>
      </c>
    </row>
    <row r="4593" spans="1:20" ht="18.75" hidden="1" customHeight="1" x14ac:dyDescent="0.25">
      <c r="A4593" t="s">
        <v>2406</v>
      </c>
      <c r="B4593" t="s">
        <v>5</v>
      </c>
      <c r="C4593" t="s">
        <v>1913</v>
      </c>
      <c r="D4593" s="24">
        <v>11459</v>
      </c>
      <c r="E4593" t="s">
        <v>1681</v>
      </c>
      <c r="F4593" t="s">
        <v>99</v>
      </c>
      <c r="G4593" t="s">
        <v>113</v>
      </c>
      <c r="I4593" t="s">
        <v>1858</v>
      </c>
      <c r="J4593" t="s">
        <v>1915</v>
      </c>
      <c r="K4593" t="s">
        <v>1920</v>
      </c>
      <c r="L4593" s="24">
        <v>960000</v>
      </c>
      <c r="M4593" s="25">
        <f>+VLOOKUP(E4593, TC!A:D, 4, FALSE())</f>
        <v>1.0822999997614831</v>
      </c>
      <c r="N4593" s="24">
        <f t="shared" si="355"/>
        <v>960000</v>
      </c>
      <c r="O4593" t="str">
        <f t="shared" si="356"/>
        <v>FACTURA</v>
      </c>
      <c r="P4593" t="str">
        <f t="shared" si="357"/>
        <v>2025</v>
      </c>
      <c r="Q4593" t="str">
        <f t="shared" si="358"/>
        <v>03</v>
      </c>
      <c r="R4593" t="str">
        <f>+IFERROR(VLOOKUP(I4593, Listado!A:B, 2, FALSE()), "COMERCIALIZADORA INTERNACIONAL CARIBBEAN EXOTICS S A")</f>
        <v>LONDOÑO ECHEVERRI ALEJANDRA</v>
      </c>
      <c r="S4593" s="25">
        <f>+VLOOKUP(E4593, TC!A:D, 2, FALSE())</f>
        <v>4192.57</v>
      </c>
      <c r="T4593" t="str">
        <f t="shared" si="359"/>
        <v>COP</v>
      </c>
    </row>
    <row r="4594" spans="1:20" ht="18.75" hidden="1" customHeight="1" x14ac:dyDescent="0.25">
      <c r="A4594" t="s">
        <v>2406</v>
      </c>
      <c r="B4594" t="s">
        <v>5</v>
      </c>
      <c r="C4594" t="s">
        <v>1913</v>
      </c>
      <c r="D4594" s="24">
        <v>11460</v>
      </c>
      <c r="E4594" t="s">
        <v>1681</v>
      </c>
      <c r="F4594" t="s">
        <v>99</v>
      </c>
      <c r="G4594" t="s">
        <v>113</v>
      </c>
      <c r="I4594" t="s">
        <v>2448</v>
      </c>
      <c r="J4594" t="s">
        <v>1915</v>
      </c>
      <c r="K4594" t="s">
        <v>2449</v>
      </c>
      <c r="L4594" s="24">
        <v>480000</v>
      </c>
      <c r="M4594" s="25">
        <f>+VLOOKUP(E4594, TC!A:D, 4, FALSE())</f>
        <v>1.0822999997614831</v>
      </c>
      <c r="N4594" s="24">
        <f t="shared" si="355"/>
        <v>480000</v>
      </c>
      <c r="O4594" t="str">
        <f t="shared" si="356"/>
        <v>FACTURA</v>
      </c>
      <c r="P4594" t="str">
        <f t="shared" si="357"/>
        <v>2025</v>
      </c>
      <c r="Q4594" t="str">
        <f t="shared" si="358"/>
        <v>03</v>
      </c>
      <c r="R4594" t="str">
        <f>+IFERROR(VLOOKUP(I4594, Listado!A:B, 2, FALSE()), "COMERCIALIZADORA INTERNACIONAL CARIBBEAN EXOTICS S A")</f>
        <v>COMERCIALIZADORA INTERNACIONAL CARIBBEAN EXOTICS S A</v>
      </c>
      <c r="S4594" s="25">
        <f>+VLOOKUP(E4594, TC!A:D, 2, FALSE())</f>
        <v>4192.57</v>
      </c>
      <c r="T4594" t="str">
        <f t="shared" si="359"/>
        <v>COP</v>
      </c>
    </row>
    <row r="4595" spans="1:20" ht="18.75" hidden="1" customHeight="1" x14ac:dyDescent="0.25">
      <c r="A4595" t="s">
        <v>2406</v>
      </c>
      <c r="B4595" t="s">
        <v>5</v>
      </c>
      <c r="C4595" t="s">
        <v>1913</v>
      </c>
      <c r="D4595" s="24">
        <v>11461</v>
      </c>
      <c r="E4595" t="s">
        <v>1681</v>
      </c>
      <c r="F4595" t="s">
        <v>1924</v>
      </c>
      <c r="G4595" t="s">
        <v>108</v>
      </c>
      <c r="H4595" t="s">
        <v>2616</v>
      </c>
      <c r="I4595" t="s">
        <v>1894</v>
      </c>
      <c r="J4595" t="s">
        <v>1919</v>
      </c>
      <c r="K4595" t="s">
        <v>1928</v>
      </c>
      <c r="L4595" s="24">
        <v>2144.9499999999998</v>
      </c>
      <c r="M4595" s="25">
        <f>+VLOOKUP(E4595, TC!A:D, 4, FALSE())</f>
        <v>1.0822999997614831</v>
      </c>
      <c r="N4595" s="24">
        <f t="shared" si="355"/>
        <v>2321.479384488393</v>
      </c>
      <c r="O4595" t="str">
        <f t="shared" si="356"/>
        <v>FACTURA</v>
      </c>
      <c r="P4595" t="str">
        <f t="shared" si="357"/>
        <v>2025</v>
      </c>
      <c r="Q4595" t="str">
        <f t="shared" si="358"/>
        <v>03</v>
      </c>
      <c r="R4595" t="str">
        <f>+IFERROR(VLOOKUP(I4595, Listado!A:B, 2, FALSE()), "COMERCIALIZADORA INTERNACIONAL CARIBBEAN EXOTICS S A")</f>
        <v>PIEDRAHITA PEREZ MARIANA</v>
      </c>
      <c r="S4595" s="25">
        <f>+VLOOKUP(E4595, TC!A:D, 2, FALSE())</f>
        <v>4192.57</v>
      </c>
      <c r="T4595" t="str">
        <f t="shared" si="359"/>
        <v>EUR</v>
      </c>
    </row>
    <row r="4596" spans="1:20" ht="18.75" hidden="1" customHeight="1" x14ac:dyDescent="0.25">
      <c r="A4596" t="s">
        <v>2406</v>
      </c>
      <c r="B4596" t="s">
        <v>5</v>
      </c>
      <c r="C4596" t="s">
        <v>1913</v>
      </c>
      <c r="D4596" s="24">
        <v>11461</v>
      </c>
      <c r="E4596" t="s">
        <v>1681</v>
      </c>
      <c r="F4596" t="s">
        <v>1924</v>
      </c>
      <c r="G4596" t="s">
        <v>108</v>
      </c>
      <c r="H4596" t="s">
        <v>2616</v>
      </c>
      <c r="I4596" t="s">
        <v>1894</v>
      </c>
      <c r="J4596" t="s">
        <v>1919</v>
      </c>
      <c r="K4596" t="s">
        <v>58</v>
      </c>
      <c r="L4596" s="24">
        <v>4752</v>
      </c>
      <c r="M4596" s="25">
        <f>+VLOOKUP(E4596, TC!A:D, 4, FALSE())</f>
        <v>1.0822999997614831</v>
      </c>
      <c r="N4596" s="24">
        <f t="shared" si="355"/>
        <v>5143.089598866567</v>
      </c>
      <c r="O4596" t="str">
        <f t="shared" si="356"/>
        <v>FACTURA</v>
      </c>
      <c r="P4596" t="str">
        <f t="shared" si="357"/>
        <v>2025</v>
      </c>
      <c r="Q4596" t="str">
        <f t="shared" si="358"/>
        <v>03</v>
      </c>
      <c r="R4596" t="str">
        <f>+IFERROR(VLOOKUP(I4596, Listado!A:B, 2, FALSE()), "COMERCIALIZADORA INTERNACIONAL CARIBBEAN EXOTICS S A")</f>
        <v>PIEDRAHITA PEREZ MARIANA</v>
      </c>
      <c r="S4596" s="25">
        <f>+VLOOKUP(E4596, TC!A:D, 2, FALSE())</f>
        <v>4192.57</v>
      </c>
      <c r="T4596" t="str">
        <f t="shared" si="359"/>
        <v>EUR</v>
      </c>
    </row>
    <row r="4597" spans="1:20" ht="18.75" hidden="1" customHeight="1" x14ac:dyDescent="0.25">
      <c r="A4597" t="s">
        <v>2406</v>
      </c>
      <c r="B4597" t="s">
        <v>5</v>
      </c>
      <c r="C4597" t="s">
        <v>1913</v>
      </c>
      <c r="D4597" s="24">
        <v>11462</v>
      </c>
      <c r="E4597" t="s">
        <v>1681</v>
      </c>
      <c r="F4597" t="s">
        <v>99</v>
      </c>
      <c r="G4597" t="s">
        <v>113</v>
      </c>
      <c r="I4597" t="s">
        <v>1846</v>
      </c>
      <c r="J4597" t="s">
        <v>1915</v>
      </c>
      <c r="K4597" t="s">
        <v>2022</v>
      </c>
      <c r="L4597" s="24">
        <v>245050</v>
      </c>
      <c r="M4597" s="25">
        <f>+VLOOKUP(E4597, TC!A:D, 4, FALSE())</f>
        <v>1.0822999997614831</v>
      </c>
      <c r="N4597" s="24">
        <f t="shared" si="355"/>
        <v>245050</v>
      </c>
      <c r="O4597" t="str">
        <f t="shared" si="356"/>
        <v>FACTURA</v>
      </c>
      <c r="P4597" t="str">
        <f t="shared" si="357"/>
        <v>2025</v>
      </c>
      <c r="Q4597" t="str">
        <f t="shared" si="358"/>
        <v>03</v>
      </c>
      <c r="R4597" t="str">
        <f>+IFERROR(VLOOKUP(I4597, Listado!A:B, 2, FALSE()), "COMERCIALIZADORA INTERNACIONAL CARIBBEAN EXOTICS S A")</f>
        <v>LONDOÑO ECHEVERRI ALEJANDRA</v>
      </c>
      <c r="S4597" s="25">
        <f>+VLOOKUP(E4597, TC!A:D, 2, FALSE())</f>
        <v>4192.57</v>
      </c>
      <c r="T4597" t="str">
        <f t="shared" si="359"/>
        <v>COP</v>
      </c>
    </row>
    <row r="4598" spans="1:20" ht="18.75" hidden="1" customHeight="1" x14ac:dyDescent="0.25">
      <c r="A4598" t="s">
        <v>2406</v>
      </c>
      <c r="B4598" t="s">
        <v>5</v>
      </c>
      <c r="C4598" t="s">
        <v>1913</v>
      </c>
      <c r="D4598" s="24">
        <v>11462</v>
      </c>
      <c r="E4598" t="s">
        <v>1681</v>
      </c>
      <c r="F4598" t="s">
        <v>99</v>
      </c>
      <c r="G4598" t="s">
        <v>113</v>
      </c>
      <c r="I4598" t="s">
        <v>1846</v>
      </c>
      <c r="J4598" t="s">
        <v>1915</v>
      </c>
      <c r="K4598" t="s">
        <v>2022</v>
      </c>
      <c r="L4598" s="24">
        <v>108460</v>
      </c>
      <c r="M4598" s="25">
        <f>+VLOOKUP(E4598, TC!A:D, 4, FALSE())</f>
        <v>1.0822999997614831</v>
      </c>
      <c r="N4598" s="24">
        <f t="shared" si="355"/>
        <v>108460</v>
      </c>
      <c r="O4598" t="str">
        <f t="shared" si="356"/>
        <v>FACTURA</v>
      </c>
      <c r="P4598" t="str">
        <f t="shared" si="357"/>
        <v>2025</v>
      </c>
      <c r="Q4598" t="str">
        <f t="shared" si="358"/>
        <v>03</v>
      </c>
      <c r="R4598" t="str">
        <f>+IFERROR(VLOOKUP(I4598, Listado!A:B, 2, FALSE()), "COMERCIALIZADORA INTERNACIONAL CARIBBEAN EXOTICS S A")</f>
        <v>LONDOÑO ECHEVERRI ALEJANDRA</v>
      </c>
      <c r="S4598" s="25">
        <f>+VLOOKUP(E4598, TC!A:D, 2, FALSE())</f>
        <v>4192.57</v>
      </c>
      <c r="T4598" t="str">
        <f t="shared" si="359"/>
        <v>COP</v>
      </c>
    </row>
    <row r="4599" spans="1:20" ht="18.75" hidden="1" customHeight="1" x14ac:dyDescent="0.25">
      <c r="A4599" t="s">
        <v>2406</v>
      </c>
      <c r="B4599" t="s">
        <v>5</v>
      </c>
      <c r="C4599" t="s">
        <v>1913</v>
      </c>
      <c r="D4599" s="24">
        <v>11462</v>
      </c>
      <c r="E4599" t="s">
        <v>1681</v>
      </c>
      <c r="F4599" t="s">
        <v>99</v>
      </c>
      <c r="G4599" t="s">
        <v>113</v>
      </c>
      <c r="I4599" t="s">
        <v>1846</v>
      </c>
      <c r="J4599" t="s">
        <v>1915</v>
      </c>
      <c r="K4599" t="s">
        <v>2022</v>
      </c>
      <c r="L4599" s="24">
        <v>21170</v>
      </c>
      <c r="M4599" s="25">
        <f>+VLOOKUP(E4599, TC!A:D, 4, FALSE())</f>
        <v>1.0822999997614831</v>
      </c>
      <c r="N4599" s="24">
        <f t="shared" si="355"/>
        <v>21170</v>
      </c>
      <c r="O4599" t="str">
        <f t="shared" si="356"/>
        <v>FACTURA</v>
      </c>
      <c r="P4599" t="str">
        <f t="shared" si="357"/>
        <v>2025</v>
      </c>
      <c r="Q4599" t="str">
        <f t="shared" si="358"/>
        <v>03</v>
      </c>
      <c r="R4599" t="str">
        <f>+IFERROR(VLOOKUP(I4599, Listado!A:B, 2, FALSE()), "COMERCIALIZADORA INTERNACIONAL CARIBBEAN EXOTICS S A")</f>
        <v>LONDOÑO ECHEVERRI ALEJANDRA</v>
      </c>
      <c r="S4599" s="25">
        <f>+VLOOKUP(E4599, TC!A:D, 2, FALSE())</f>
        <v>4192.57</v>
      </c>
      <c r="T4599" t="str">
        <f t="shared" si="359"/>
        <v>COP</v>
      </c>
    </row>
    <row r="4600" spans="1:20" ht="18.75" hidden="1" customHeight="1" x14ac:dyDescent="0.25">
      <c r="A4600" t="s">
        <v>2406</v>
      </c>
      <c r="B4600" t="s">
        <v>5</v>
      </c>
      <c r="C4600" t="s">
        <v>1913</v>
      </c>
      <c r="D4600" s="24">
        <v>11462</v>
      </c>
      <c r="E4600" t="s">
        <v>1681</v>
      </c>
      <c r="F4600" t="s">
        <v>99</v>
      </c>
      <c r="G4600" t="s">
        <v>113</v>
      </c>
      <c r="I4600" t="s">
        <v>1846</v>
      </c>
      <c r="J4600" t="s">
        <v>1915</v>
      </c>
      <c r="K4600" t="s">
        <v>2022</v>
      </c>
      <c r="L4600" s="24">
        <v>88160</v>
      </c>
      <c r="M4600" s="25">
        <f>+VLOOKUP(E4600, TC!A:D, 4, FALSE())</f>
        <v>1.0822999997614831</v>
      </c>
      <c r="N4600" s="24">
        <f t="shared" si="355"/>
        <v>88160</v>
      </c>
      <c r="O4600" t="str">
        <f t="shared" si="356"/>
        <v>FACTURA</v>
      </c>
      <c r="P4600" t="str">
        <f t="shared" si="357"/>
        <v>2025</v>
      </c>
      <c r="Q4600" t="str">
        <f t="shared" si="358"/>
        <v>03</v>
      </c>
      <c r="R4600" t="str">
        <f>+IFERROR(VLOOKUP(I4600, Listado!A:B, 2, FALSE()), "COMERCIALIZADORA INTERNACIONAL CARIBBEAN EXOTICS S A")</f>
        <v>LONDOÑO ECHEVERRI ALEJANDRA</v>
      </c>
      <c r="S4600" s="25">
        <f>+VLOOKUP(E4600, TC!A:D, 2, FALSE())</f>
        <v>4192.57</v>
      </c>
      <c r="T4600" t="str">
        <f t="shared" si="359"/>
        <v>COP</v>
      </c>
    </row>
    <row r="4601" spans="1:20" ht="18.75" hidden="1" customHeight="1" x14ac:dyDescent="0.25">
      <c r="A4601" t="s">
        <v>2406</v>
      </c>
      <c r="B4601" t="s">
        <v>5</v>
      </c>
      <c r="C4601" t="s">
        <v>1913</v>
      </c>
      <c r="D4601" s="24">
        <v>11462</v>
      </c>
      <c r="E4601" t="s">
        <v>1681</v>
      </c>
      <c r="F4601" t="s">
        <v>99</v>
      </c>
      <c r="G4601" t="s">
        <v>113</v>
      </c>
      <c r="I4601" t="s">
        <v>1846</v>
      </c>
      <c r="J4601" t="s">
        <v>1915</v>
      </c>
      <c r="K4601" t="s">
        <v>2022</v>
      </c>
      <c r="L4601" s="24">
        <v>17400</v>
      </c>
      <c r="M4601" s="25">
        <f>+VLOOKUP(E4601, TC!A:D, 4, FALSE())</f>
        <v>1.0822999997614831</v>
      </c>
      <c r="N4601" s="24">
        <f t="shared" si="355"/>
        <v>17400</v>
      </c>
      <c r="O4601" t="str">
        <f t="shared" si="356"/>
        <v>FACTURA</v>
      </c>
      <c r="P4601" t="str">
        <f t="shared" si="357"/>
        <v>2025</v>
      </c>
      <c r="Q4601" t="str">
        <f t="shared" si="358"/>
        <v>03</v>
      </c>
      <c r="R4601" t="str">
        <f>+IFERROR(VLOOKUP(I4601, Listado!A:B, 2, FALSE()), "COMERCIALIZADORA INTERNACIONAL CARIBBEAN EXOTICS S A")</f>
        <v>LONDOÑO ECHEVERRI ALEJANDRA</v>
      </c>
      <c r="S4601" s="25">
        <f>+VLOOKUP(E4601, TC!A:D, 2, FALSE())</f>
        <v>4192.57</v>
      </c>
      <c r="T4601" t="str">
        <f t="shared" si="359"/>
        <v>COP</v>
      </c>
    </row>
    <row r="4602" spans="1:20" ht="18.75" hidden="1" customHeight="1" x14ac:dyDescent="0.25">
      <c r="A4602" t="s">
        <v>2406</v>
      </c>
      <c r="B4602" t="s">
        <v>5</v>
      </c>
      <c r="C4602" t="s">
        <v>1913</v>
      </c>
      <c r="D4602" s="24">
        <v>11462</v>
      </c>
      <c r="E4602" t="s">
        <v>1681</v>
      </c>
      <c r="F4602" t="s">
        <v>99</v>
      </c>
      <c r="G4602" t="s">
        <v>113</v>
      </c>
      <c r="I4602" t="s">
        <v>1846</v>
      </c>
      <c r="J4602" t="s">
        <v>1915</v>
      </c>
      <c r="K4602" t="s">
        <v>2022</v>
      </c>
      <c r="L4602" s="24">
        <v>31610</v>
      </c>
      <c r="M4602" s="25">
        <f>+VLOOKUP(E4602, TC!A:D, 4, FALSE())</f>
        <v>1.0822999997614831</v>
      </c>
      <c r="N4602" s="24">
        <f t="shared" si="355"/>
        <v>31610</v>
      </c>
      <c r="O4602" t="str">
        <f t="shared" si="356"/>
        <v>FACTURA</v>
      </c>
      <c r="P4602" t="str">
        <f t="shared" si="357"/>
        <v>2025</v>
      </c>
      <c r="Q4602" t="str">
        <f t="shared" si="358"/>
        <v>03</v>
      </c>
      <c r="R4602" t="str">
        <f>+IFERROR(VLOOKUP(I4602, Listado!A:B, 2, FALSE()), "COMERCIALIZADORA INTERNACIONAL CARIBBEAN EXOTICS S A")</f>
        <v>LONDOÑO ECHEVERRI ALEJANDRA</v>
      </c>
      <c r="S4602" s="25">
        <f>+VLOOKUP(E4602, TC!A:D, 2, FALSE())</f>
        <v>4192.57</v>
      </c>
      <c r="T4602" t="str">
        <f t="shared" si="359"/>
        <v>COP</v>
      </c>
    </row>
    <row r="4603" spans="1:20" ht="18.75" hidden="1" customHeight="1" x14ac:dyDescent="0.25">
      <c r="A4603" t="s">
        <v>2406</v>
      </c>
      <c r="B4603" t="s">
        <v>5</v>
      </c>
      <c r="C4603" t="s">
        <v>1913</v>
      </c>
      <c r="D4603" s="24">
        <v>11462</v>
      </c>
      <c r="E4603" t="s">
        <v>1681</v>
      </c>
      <c r="F4603" t="s">
        <v>99</v>
      </c>
      <c r="G4603" t="s">
        <v>113</v>
      </c>
      <c r="I4603" t="s">
        <v>1846</v>
      </c>
      <c r="J4603" t="s">
        <v>1915</v>
      </c>
      <c r="K4603" t="s">
        <v>2022</v>
      </c>
      <c r="L4603" s="24">
        <v>8990</v>
      </c>
      <c r="M4603" s="25">
        <f>+VLOOKUP(E4603, TC!A:D, 4, FALSE())</f>
        <v>1.0822999997614831</v>
      </c>
      <c r="N4603" s="24">
        <f t="shared" si="355"/>
        <v>8990</v>
      </c>
      <c r="O4603" t="str">
        <f t="shared" si="356"/>
        <v>FACTURA</v>
      </c>
      <c r="P4603" t="str">
        <f t="shared" si="357"/>
        <v>2025</v>
      </c>
      <c r="Q4603" t="str">
        <f t="shared" si="358"/>
        <v>03</v>
      </c>
      <c r="R4603" t="str">
        <f>+IFERROR(VLOOKUP(I4603, Listado!A:B, 2, FALSE()), "COMERCIALIZADORA INTERNACIONAL CARIBBEAN EXOTICS S A")</f>
        <v>LONDOÑO ECHEVERRI ALEJANDRA</v>
      </c>
      <c r="S4603" s="25">
        <f>+VLOOKUP(E4603, TC!A:D, 2, FALSE())</f>
        <v>4192.57</v>
      </c>
      <c r="T4603" t="str">
        <f t="shared" si="359"/>
        <v>COP</v>
      </c>
    </row>
    <row r="4604" spans="1:20" ht="18.75" hidden="1" customHeight="1" x14ac:dyDescent="0.25">
      <c r="A4604" t="s">
        <v>2406</v>
      </c>
      <c r="B4604" t="s">
        <v>5</v>
      </c>
      <c r="C4604" t="s">
        <v>1913</v>
      </c>
      <c r="D4604" s="24">
        <v>11463</v>
      </c>
      <c r="E4604" t="s">
        <v>1681</v>
      </c>
      <c r="F4604" t="s">
        <v>99</v>
      </c>
      <c r="G4604" t="s">
        <v>113</v>
      </c>
      <c r="I4604" t="s">
        <v>1846</v>
      </c>
      <c r="J4604" t="s">
        <v>1915</v>
      </c>
      <c r="K4604" t="s">
        <v>2022</v>
      </c>
      <c r="L4604" s="24">
        <v>315280</v>
      </c>
      <c r="M4604" s="25">
        <f>+VLOOKUP(E4604, TC!A:D, 4, FALSE())</f>
        <v>1.0822999997614831</v>
      </c>
      <c r="N4604" s="24">
        <f t="shared" si="355"/>
        <v>315280</v>
      </c>
      <c r="O4604" t="str">
        <f t="shared" si="356"/>
        <v>FACTURA</v>
      </c>
      <c r="P4604" t="str">
        <f t="shared" si="357"/>
        <v>2025</v>
      </c>
      <c r="Q4604" t="str">
        <f t="shared" si="358"/>
        <v>03</v>
      </c>
      <c r="R4604" t="str">
        <f>+IFERROR(VLOOKUP(I4604, Listado!A:B, 2, FALSE()), "COMERCIALIZADORA INTERNACIONAL CARIBBEAN EXOTICS S A")</f>
        <v>LONDOÑO ECHEVERRI ALEJANDRA</v>
      </c>
      <c r="S4604" s="25">
        <f>+VLOOKUP(E4604, TC!A:D, 2, FALSE())</f>
        <v>4192.57</v>
      </c>
      <c r="T4604" t="str">
        <f t="shared" si="359"/>
        <v>COP</v>
      </c>
    </row>
    <row r="4605" spans="1:20" ht="18.75" hidden="1" customHeight="1" x14ac:dyDescent="0.25">
      <c r="A4605" t="s">
        <v>2406</v>
      </c>
      <c r="B4605" t="s">
        <v>5</v>
      </c>
      <c r="C4605" t="s">
        <v>1913</v>
      </c>
      <c r="D4605" s="24">
        <v>11463</v>
      </c>
      <c r="E4605" t="s">
        <v>1681</v>
      </c>
      <c r="F4605" t="s">
        <v>99</v>
      </c>
      <c r="G4605" t="s">
        <v>113</v>
      </c>
      <c r="I4605" t="s">
        <v>1846</v>
      </c>
      <c r="J4605" t="s">
        <v>1915</v>
      </c>
      <c r="K4605" t="s">
        <v>2022</v>
      </c>
      <c r="L4605" s="24">
        <v>81480</v>
      </c>
      <c r="M4605" s="25">
        <f>+VLOOKUP(E4605, TC!A:D, 4, FALSE())</f>
        <v>1.0822999997614831</v>
      </c>
      <c r="N4605" s="24">
        <f t="shared" si="355"/>
        <v>81480</v>
      </c>
      <c r="O4605" t="str">
        <f t="shared" si="356"/>
        <v>FACTURA</v>
      </c>
      <c r="P4605" t="str">
        <f t="shared" si="357"/>
        <v>2025</v>
      </c>
      <c r="Q4605" t="str">
        <f t="shared" si="358"/>
        <v>03</v>
      </c>
      <c r="R4605" t="str">
        <f>+IFERROR(VLOOKUP(I4605, Listado!A:B, 2, FALSE()), "COMERCIALIZADORA INTERNACIONAL CARIBBEAN EXOTICS S A")</f>
        <v>LONDOÑO ECHEVERRI ALEJANDRA</v>
      </c>
      <c r="S4605" s="25">
        <f>+VLOOKUP(E4605, TC!A:D, 2, FALSE())</f>
        <v>4192.57</v>
      </c>
      <c r="T4605" t="str">
        <f t="shared" si="359"/>
        <v>COP</v>
      </c>
    </row>
    <row r="4606" spans="1:20" ht="18.75" hidden="1" customHeight="1" x14ac:dyDescent="0.25">
      <c r="A4606" t="s">
        <v>2406</v>
      </c>
      <c r="B4606" t="s">
        <v>5</v>
      </c>
      <c r="C4606" t="s">
        <v>1970</v>
      </c>
      <c r="D4606" s="24">
        <v>2269</v>
      </c>
      <c r="E4606" t="s">
        <v>1683</v>
      </c>
      <c r="F4606" t="s">
        <v>1924</v>
      </c>
      <c r="G4606" t="s">
        <v>108</v>
      </c>
      <c r="H4606" t="s">
        <v>2226</v>
      </c>
      <c r="I4606" t="s">
        <v>1894</v>
      </c>
      <c r="J4606" t="s">
        <v>1919</v>
      </c>
      <c r="K4606" t="s">
        <v>1928</v>
      </c>
      <c r="L4606" s="24">
        <v>-2836.78</v>
      </c>
      <c r="M4606" s="25">
        <f>+VLOOKUP(E4606, TC!A:D, 4, FALSE())</f>
        <v>1.0801999990459314</v>
      </c>
      <c r="N4606" s="24">
        <f t="shared" si="355"/>
        <v>-3064.2897532935176</v>
      </c>
      <c r="O4606" t="str">
        <f t="shared" si="356"/>
        <v>ANULACIÓN FE</v>
      </c>
      <c r="P4606" t="str">
        <f t="shared" si="357"/>
        <v>2025</v>
      </c>
      <c r="Q4606" t="str">
        <f t="shared" si="358"/>
        <v>03</v>
      </c>
      <c r="R4606" t="str">
        <f>+IFERROR(VLOOKUP(I4606, Listado!A:B, 2, FALSE()), "COMERCIALIZADORA INTERNACIONAL CARIBBEAN EXOTICS S A")</f>
        <v>PIEDRAHITA PEREZ MARIANA</v>
      </c>
      <c r="S4606" s="25">
        <f>+VLOOKUP(E4606, TC!A:D, 2, FALSE())</f>
        <v>4192.57</v>
      </c>
      <c r="T4606" t="str">
        <f t="shared" si="359"/>
        <v>EUR</v>
      </c>
    </row>
    <row r="4607" spans="1:20" ht="18.75" hidden="1" customHeight="1" x14ac:dyDescent="0.25">
      <c r="A4607" t="s">
        <v>2406</v>
      </c>
      <c r="B4607" t="s">
        <v>5</v>
      </c>
      <c r="C4607" t="s">
        <v>1970</v>
      </c>
      <c r="D4607" s="24">
        <v>2269</v>
      </c>
      <c r="E4607" t="s">
        <v>1683</v>
      </c>
      <c r="F4607" t="s">
        <v>1924</v>
      </c>
      <c r="G4607" t="s">
        <v>108</v>
      </c>
      <c r="H4607" t="s">
        <v>2226</v>
      </c>
      <c r="I4607" t="s">
        <v>1894</v>
      </c>
      <c r="J4607" t="s">
        <v>1919</v>
      </c>
      <c r="K4607" t="s">
        <v>58</v>
      </c>
      <c r="L4607" s="24">
        <v>-6336</v>
      </c>
      <c r="M4607" s="25">
        <f>+VLOOKUP(E4607, TC!A:D, 4, FALSE())</f>
        <v>1.0801999990459314</v>
      </c>
      <c r="N4607" s="24">
        <f t="shared" si="355"/>
        <v>-6844.147193955022</v>
      </c>
      <c r="O4607" t="str">
        <f t="shared" si="356"/>
        <v>ANULACIÓN FE</v>
      </c>
      <c r="P4607" t="str">
        <f t="shared" si="357"/>
        <v>2025</v>
      </c>
      <c r="Q4607" t="str">
        <f t="shared" si="358"/>
        <v>03</v>
      </c>
      <c r="R4607" t="str">
        <f>+IFERROR(VLOOKUP(I4607, Listado!A:B, 2, FALSE()), "COMERCIALIZADORA INTERNACIONAL CARIBBEAN EXOTICS S A")</f>
        <v>PIEDRAHITA PEREZ MARIANA</v>
      </c>
      <c r="S4607" s="25">
        <f>+VLOOKUP(E4607, TC!A:D, 2, FALSE())</f>
        <v>4192.57</v>
      </c>
      <c r="T4607" t="str">
        <f t="shared" si="359"/>
        <v>EUR</v>
      </c>
    </row>
    <row r="4608" spans="1:20" ht="18.75" hidden="1" customHeight="1" x14ac:dyDescent="0.25">
      <c r="A4608" t="s">
        <v>2406</v>
      </c>
      <c r="B4608" t="s">
        <v>5</v>
      </c>
      <c r="C4608" t="s">
        <v>1970</v>
      </c>
      <c r="D4608" s="24">
        <v>2270</v>
      </c>
      <c r="E4608" t="s">
        <v>1683</v>
      </c>
      <c r="F4608" t="s">
        <v>99</v>
      </c>
      <c r="G4608" t="s">
        <v>113</v>
      </c>
      <c r="I4608" t="s">
        <v>2466</v>
      </c>
      <c r="J4608" t="s">
        <v>1915</v>
      </c>
      <c r="K4608" t="s">
        <v>2025</v>
      </c>
      <c r="L4608" s="24">
        <v>-1164100</v>
      </c>
      <c r="M4608" s="25">
        <f>+VLOOKUP(E4608, TC!A:D, 4, FALSE())</f>
        <v>1.0801999990459314</v>
      </c>
      <c r="N4608" s="24">
        <f t="shared" si="355"/>
        <v>-1164100</v>
      </c>
      <c r="O4608" t="str">
        <f t="shared" si="356"/>
        <v>NOTAS</v>
      </c>
      <c r="P4608" t="str">
        <f t="shared" si="357"/>
        <v>2025</v>
      </c>
      <c r="Q4608" t="str">
        <f t="shared" si="358"/>
        <v>03</v>
      </c>
      <c r="R4608" t="str">
        <f>+IFERROR(VLOOKUP(I4608, Listado!A:B, 2, FALSE()), "COMERCIALIZADORA INTERNACIONAL CARIBBEAN EXOTICS S A")</f>
        <v>COMERCIALIZADORA INTERNACIONAL CARIBBEAN EXOTICS S A</v>
      </c>
      <c r="S4608" s="25">
        <f>+VLOOKUP(E4608, TC!A:D, 2, FALSE())</f>
        <v>4192.57</v>
      </c>
      <c r="T4608" t="str">
        <f t="shared" si="359"/>
        <v>COP</v>
      </c>
    </row>
    <row r="4609" spans="1:20" ht="18.75" hidden="1" customHeight="1" x14ac:dyDescent="0.25">
      <c r="A4609" t="s">
        <v>2406</v>
      </c>
      <c r="B4609" t="s">
        <v>5</v>
      </c>
      <c r="C4609" t="s">
        <v>1970</v>
      </c>
      <c r="D4609" s="24">
        <v>2270</v>
      </c>
      <c r="E4609" t="s">
        <v>1683</v>
      </c>
      <c r="F4609" t="s">
        <v>99</v>
      </c>
      <c r="G4609" t="s">
        <v>113</v>
      </c>
      <c r="I4609" t="s">
        <v>2466</v>
      </c>
      <c r="J4609" t="s">
        <v>1915</v>
      </c>
      <c r="K4609" t="s">
        <v>2025</v>
      </c>
      <c r="L4609" s="24">
        <v>-623000</v>
      </c>
      <c r="M4609" s="25">
        <f>+VLOOKUP(E4609, TC!A:D, 4, FALSE())</f>
        <v>1.0801999990459314</v>
      </c>
      <c r="N4609" s="24">
        <f t="shared" si="355"/>
        <v>-623000</v>
      </c>
      <c r="O4609" t="str">
        <f t="shared" si="356"/>
        <v>NOTAS</v>
      </c>
      <c r="P4609" t="str">
        <f t="shared" si="357"/>
        <v>2025</v>
      </c>
      <c r="Q4609" t="str">
        <f t="shared" si="358"/>
        <v>03</v>
      </c>
      <c r="R4609" t="str">
        <f>+IFERROR(VLOOKUP(I4609, Listado!A:B, 2, FALSE()), "COMERCIALIZADORA INTERNACIONAL CARIBBEAN EXOTICS S A")</f>
        <v>COMERCIALIZADORA INTERNACIONAL CARIBBEAN EXOTICS S A</v>
      </c>
      <c r="S4609" s="25">
        <f>+VLOOKUP(E4609, TC!A:D, 2, FALSE())</f>
        <v>4192.57</v>
      </c>
      <c r="T4609" t="str">
        <f t="shared" si="359"/>
        <v>COP</v>
      </c>
    </row>
    <row r="4610" spans="1:20" ht="18.75" hidden="1" customHeight="1" x14ac:dyDescent="0.25">
      <c r="A4610" t="s">
        <v>2406</v>
      </c>
      <c r="B4610" t="s">
        <v>5</v>
      </c>
      <c r="C4610" t="s">
        <v>1970</v>
      </c>
      <c r="D4610" s="24">
        <v>2270</v>
      </c>
      <c r="E4610" t="s">
        <v>1683</v>
      </c>
      <c r="F4610" t="s">
        <v>99</v>
      </c>
      <c r="G4610" t="s">
        <v>113</v>
      </c>
      <c r="I4610" t="s">
        <v>2466</v>
      </c>
      <c r="J4610" t="s">
        <v>1915</v>
      </c>
      <c r="K4610" t="s">
        <v>2026</v>
      </c>
      <c r="L4610" s="24">
        <v>-25500</v>
      </c>
      <c r="M4610" s="25">
        <f>+VLOOKUP(E4610, TC!A:D, 4, FALSE())</f>
        <v>1.0801999990459314</v>
      </c>
      <c r="N4610" s="24">
        <f t="shared" ref="N4610:N4673" si="360">+IF(F4610="EUR", (M4610*L4610), IF(I4610="JUAN MATAS SAS", (L4610/S4610), L4610))</f>
        <v>-25500</v>
      </c>
      <c r="O4610" t="str">
        <f t="shared" ref="O4610:O4673" si="361">+IF(C4610="CFE", "FACTURA", IF(ISERROR(SEARCH("ANULA", H4610))=FALSE(), "ANULACIÓN FE", IF(ISERROR(SEARCH("CANCELLATION", H4610))=FALSE(), "ANULACIÓN FE", "NOTAS")))</f>
        <v>NOTAS</v>
      </c>
      <c r="P4610" t="str">
        <f t="shared" ref="P4610:P4673" si="362">+LEFT(E4610, 4)</f>
        <v>2025</v>
      </c>
      <c r="Q4610" t="str">
        <f t="shared" ref="Q4610:Q4673" si="363">+MID(E4610, 5, 2)</f>
        <v>03</v>
      </c>
      <c r="R4610" t="str">
        <f>+IFERROR(VLOOKUP(I4610, Listado!A:B, 2, FALSE()), "COMERCIALIZADORA INTERNACIONAL CARIBBEAN EXOTICS S A")</f>
        <v>COMERCIALIZADORA INTERNACIONAL CARIBBEAN EXOTICS S A</v>
      </c>
      <c r="S4610" s="25">
        <f>+VLOOKUP(E4610, TC!A:D, 2, FALSE())</f>
        <v>4192.57</v>
      </c>
      <c r="T4610" t="str">
        <f t="shared" ref="T4610:T4673" si="364">+IF(I4610="JUAN MATAS SAS", "USD", F4610)</f>
        <v>COP</v>
      </c>
    </row>
    <row r="4611" spans="1:20" ht="18.75" hidden="1" customHeight="1" x14ac:dyDescent="0.25">
      <c r="A4611" t="s">
        <v>2406</v>
      </c>
      <c r="B4611" t="s">
        <v>5</v>
      </c>
      <c r="C4611" t="s">
        <v>1970</v>
      </c>
      <c r="D4611" s="24">
        <v>2270</v>
      </c>
      <c r="E4611" t="s">
        <v>1683</v>
      </c>
      <c r="F4611" t="s">
        <v>99</v>
      </c>
      <c r="G4611" t="s">
        <v>113</v>
      </c>
      <c r="I4611" t="s">
        <v>2466</v>
      </c>
      <c r="J4611" t="s">
        <v>1915</v>
      </c>
      <c r="K4611" t="s">
        <v>2026</v>
      </c>
      <c r="L4611" s="24">
        <v>-45000</v>
      </c>
      <c r="M4611" s="25">
        <f>+VLOOKUP(E4611, TC!A:D, 4, FALSE())</f>
        <v>1.0801999990459314</v>
      </c>
      <c r="N4611" s="24">
        <f t="shared" si="360"/>
        <v>-45000</v>
      </c>
      <c r="O4611" t="str">
        <f t="shared" si="361"/>
        <v>NOTAS</v>
      </c>
      <c r="P4611" t="str">
        <f t="shared" si="362"/>
        <v>2025</v>
      </c>
      <c r="Q4611" t="str">
        <f t="shared" si="363"/>
        <v>03</v>
      </c>
      <c r="R4611" t="str">
        <f>+IFERROR(VLOOKUP(I4611, Listado!A:B, 2, FALSE()), "COMERCIALIZADORA INTERNACIONAL CARIBBEAN EXOTICS S A")</f>
        <v>COMERCIALIZADORA INTERNACIONAL CARIBBEAN EXOTICS S A</v>
      </c>
      <c r="S4611" s="25">
        <f>+VLOOKUP(E4611, TC!A:D, 2, FALSE())</f>
        <v>4192.57</v>
      </c>
      <c r="T4611" t="str">
        <f t="shared" si="364"/>
        <v>COP</v>
      </c>
    </row>
    <row r="4612" spans="1:20" ht="18.75" hidden="1" customHeight="1" x14ac:dyDescent="0.25">
      <c r="A4612" t="s">
        <v>2406</v>
      </c>
      <c r="B4612" t="s">
        <v>5</v>
      </c>
      <c r="C4612" t="s">
        <v>1970</v>
      </c>
      <c r="D4612" s="24">
        <v>2270</v>
      </c>
      <c r="E4612" t="s">
        <v>1683</v>
      </c>
      <c r="F4612" t="s">
        <v>99</v>
      </c>
      <c r="G4612" t="s">
        <v>113</v>
      </c>
      <c r="I4612" t="s">
        <v>2466</v>
      </c>
      <c r="J4612" t="s">
        <v>1915</v>
      </c>
      <c r="K4612" t="s">
        <v>2021</v>
      </c>
      <c r="L4612" s="24">
        <v>-64770</v>
      </c>
      <c r="M4612" s="25">
        <f>+VLOOKUP(E4612, TC!A:D, 4, FALSE())</f>
        <v>1.0801999990459314</v>
      </c>
      <c r="N4612" s="24">
        <f t="shared" si="360"/>
        <v>-64770</v>
      </c>
      <c r="O4612" t="str">
        <f t="shared" si="361"/>
        <v>NOTAS</v>
      </c>
      <c r="P4612" t="str">
        <f t="shared" si="362"/>
        <v>2025</v>
      </c>
      <c r="Q4612" t="str">
        <f t="shared" si="363"/>
        <v>03</v>
      </c>
      <c r="R4612" t="str">
        <f>+IFERROR(VLOOKUP(I4612, Listado!A:B, 2, FALSE()), "COMERCIALIZADORA INTERNACIONAL CARIBBEAN EXOTICS S A")</f>
        <v>COMERCIALIZADORA INTERNACIONAL CARIBBEAN EXOTICS S A</v>
      </c>
      <c r="S4612" s="25">
        <f>+VLOOKUP(E4612, TC!A:D, 2, FALSE())</f>
        <v>4192.57</v>
      </c>
      <c r="T4612" t="str">
        <f t="shared" si="364"/>
        <v>COP</v>
      </c>
    </row>
    <row r="4613" spans="1:20" ht="18.75" hidden="1" customHeight="1" x14ac:dyDescent="0.25">
      <c r="A4613" t="s">
        <v>2406</v>
      </c>
      <c r="B4613" t="s">
        <v>5</v>
      </c>
      <c r="C4613" t="s">
        <v>1970</v>
      </c>
      <c r="D4613" s="24">
        <v>2270</v>
      </c>
      <c r="E4613" t="s">
        <v>1683</v>
      </c>
      <c r="F4613" t="s">
        <v>99</v>
      </c>
      <c r="G4613" t="s">
        <v>113</v>
      </c>
      <c r="I4613" t="s">
        <v>2466</v>
      </c>
      <c r="J4613" t="s">
        <v>1915</v>
      </c>
      <c r="K4613" t="s">
        <v>2021</v>
      </c>
      <c r="L4613" s="24">
        <v>-236100</v>
      </c>
      <c r="M4613" s="25">
        <f>+VLOOKUP(E4613, TC!A:D, 4, FALSE())</f>
        <v>1.0801999990459314</v>
      </c>
      <c r="N4613" s="24">
        <f t="shared" si="360"/>
        <v>-236100</v>
      </c>
      <c r="O4613" t="str">
        <f t="shared" si="361"/>
        <v>NOTAS</v>
      </c>
      <c r="P4613" t="str">
        <f t="shared" si="362"/>
        <v>2025</v>
      </c>
      <c r="Q4613" t="str">
        <f t="shared" si="363"/>
        <v>03</v>
      </c>
      <c r="R4613" t="str">
        <f>+IFERROR(VLOOKUP(I4613, Listado!A:B, 2, FALSE()), "COMERCIALIZADORA INTERNACIONAL CARIBBEAN EXOTICS S A")</f>
        <v>COMERCIALIZADORA INTERNACIONAL CARIBBEAN EXOTICS S A</v>
      </c>
      <c r="S4613" s="25">
        <f>+VLOOKUP(E4613, TC!A:D, 2, FALSE())</f>
        <v>4192.57</v>
      </c>
      <c r="T4613" t="str">
        <f t="shared" si="364"/>
        <v>COP</v>
      </c>
    </row>
    <row r="4614" spans="1:20" ht="18.75" hidden="1" customHeight="1" x14ac:dyDescent="0.25">
      <c r="A4614" t="s">
        <v>2406</v>
      </c>
      <c r="B4614" t="s">
        <v>5</v>
      </c>
      <c r="C4614" t="s">
        <v>1970</v>
      </c>
      <c r="D4614" s="24">
        <v>2270</v>
      </c>
      <c r="E4614" t="s">
        <v>1683</v>
      </c>
      <c r="F4614" t="s">
        <v>99</v>
      </c>
      <c r="G4614" t="s">
        <v>113</v>
      </c>
      <c r="I4614" t="s">
        <v>2466</v>
      </c>
      <c r="J4614" t="s">
        <v>1915</v>
      </c>
      <c r="K4614" t="s">
        <v>2021</v>
      </c>
      <c r="L4614" s="24">
        <v>-73200</v>
      </c>
      <c r="M4614" s="25">
        <f>+VLOOKUP(E4614, TC!A:D, 4, FALSE())</f>
        <v>1.0801999990459314</v>
      </c>
      <c r="N4614" s="24">
        <f t="shared" si="360"/>
        <v>-73200</v>
      </c>
      <c r="O4614" t="str">
        <f t="shared" si="361"/>
        <v>NOTAS</v>
      </c>
      <c r="P4614" t="str">
        <f t="shared" si="362"/>
        <v>2025</v>
      </c>
      <c r="Q4614" t="str">
        <f t="shared" si="363"/>
        <v>03</v>
      </c>
      <c r="R4614" t="str">
        <f>+IFERROR(VLOOKUP(I4614, Listado!A:B, 2, FALSE()), "COMERCIALIZADORA INTERNACIONAL CARIBBEAN EXOTICS S A")</f>
        <v>COMERCIALIZADORA INTERNACIONAL CARIBBEAN EXOTICS S A</v>
      </c>
      <c r="S4614" s="25">
        <f>+VLOOKUP(E4614, TC!A:D, 2, FALSE())</f>
        <v>4192.57</v>
      </c>
      <c r="T4614" t="str">
        <f t="shared" si="364"/>
        <v>COP</v>
      </c>
    </row>
    <row r="4615" spans="1:20" ht="18.75" hidden="1" customHeight="1" x14ac:dyDescent="0.25">
      <c r="A4615" t="s">
        <v>2406</v>
      </c>
      <c r="B4615" t="s">
        <v>5</v>
      </c>
      <c r="C4615" t="s">
        <v>1970</v>
      </c>
      <c r="D4615" s="24">
        <v>2270</v>
      </c>
      <c r="E4615" t="s">
        <v>1683</v>
      </c>
      <c r="F4615" t="s">
        <v>99</v>
      </c>
      <c r="G4615" t="s">
        <v>113</v>
      </c>
      <c r="I4615" t="s">
        <v>2466</v>
      </c>
      <c r="J4615" t="s">
        <v>1915</v>
      </c>
      <c r="K4615" t="s">
        <v>2021</v>
      </c>
      <c r="L4615" s="24">
        <v>-6900</v>
      </c>
      <c r="M4615" s="25">
        <f>+VLOOKUP(E4615, TC!A:D, 4, FALSE())</f>
        <v>1.0801999990459314</v>
      </c>
      <c r="N4615" s="24">
        <f t="shared" si="360"/>
        <v>-6900</v>
      </c>
      <c r="O4615" t="str">
        <f t="shared" si="361"/>
        <v>NOTAS</v>
      </c>
      <c r="P4615" t="str">
        <f t="shared" si="362"/>
        <v>2025</v>
      </c>
      <c r="Q4615" t="str">
        <f t="shared" si="363"/>
        <v>03</v>
      </c>
      <c r="R4615" t="str">
        <f>+IFERROR(VLOOKUP(I4615, Listado!A:B, 2, FALSE()), "COMERCIALIZADORA INTERNACIONAL CARIBBEAN EXOTICS S A")</f>
        <v>COMERCIALIZADORA INTERNACIONAL CARIBBEAN EXOTICS S A</v>
      </c>
      <c r="S4615" s="25">
        <f>+VLOOKUP(E4615, TC!A:D, 2, FALSE())</f>
        <v>4192.57</v>
      </c>
      <c r="T4615" t="str">
        <f t="shared" si="364"/>
        <v>COP</v>
      </c>
    </row>
    <row r="4616" spans="1:20" ht="18.75" hidden="1" customHeight="1" x14ac:dyDescent="0.25">
      <c r="A4616" t="s">
        <v>2406</v>
      </c>
      <c r="B4616" t="s">
        <v>5</v>
      </c>
      <c r="C4616" t="s">
        <v>1970</v>
      </c>
      <c r="D4616" s="24">
        <v>2270</v>
      </c>
      <c r="E4616" t="s">
        <v>1683</v>
      </c>
      <c r="F4616" t="s">
        <v>99</v>
      </c>
      <c r="G4616" t="s">
        <v>113</v>
      </c>
      <c r="I4616" t="s">
        <v>2466</v>
      </c>
      <c r="J4616" t="s">
        <v>1915</v>
      </c>
      <c r="K4616" t="s">
        <v>2021</v>
      </c>
      <c r="L4616" s="24">
        <v>-91350</v>
      </c>
      <c r="M4616" s="25">
        <f>+VLOOKUP(E4616, TC!A:D, 4, FALSE())</f>
        <v>1.0801999990459314</v>
      </c>
      <c r="N4616" s="24">
        <f t="shared" si="360"/>
        <v>-91350</v>
      </c>
      <c r="O4616" t="str">
        <f t="shared" si="361"/>
        <v>NOTAS</v>
      </c>
      <c r="P4616" t="str">
        <f t="shared" si="362"/>
        <v>2025</v>
      </c>
      <c r="Q4616" t="str">
        <f t="shared" si="363"/>
        <v>03</v>
      </c>
      <c r="R4616" t="str">
        <f>+IFERROR(VLOOKUP(I4616, Listado!A:B, 2, FALSE()), "COMERCIALIZADORA INTERNACIONAL CARIBBEAN EXOTICS S A")</f>
        <v>COMERCIALIZADORA INTERNACIONAL CARIBBEAN EXOTICS S A</v>
      </c>
      <c r="S4616" s="25">
        <f>+VLOOKUP(E4616, TC!A:D, 2, FALSE())</f>
        <v>4192.57</v>
      </c>
      <c r="T4616" t="str">
        <f t="shared" si="364"/>
        <v>COP</v>
      </c>
    </row>
    <row r="4617" spans="1:20" ht="18.75" hidden="1" customHeight="1" x14ac:dyDescent="0.25">
      <c r="A4617" t="s">
        <v>2406</v>
      </c>
      <c r="B4617" t="s">
        <v>5</v>
      </c>
      <c r="C4617" t="s">
        <v>1970</v>
      </c>
      <c r="D4617" s="24">
        <v>2270</v>
      </c>
      <c r="E4617" t="s">
        <v>1683</v>
      </c>
      <c r="F4617" t="s">
        <v>99</v>
      </c>
      <c r="G4617" t="s">
        <v>113</v>
      </c>
      <c r="I4617" t="s">
        <v>2466</v>
      </c>
      <c r="J4617" t="s">
        <v>1915</v>
      </c>
      <c r="K4617" t="s">
        <v>2021</v>
      </c>
      <c r="L4617" s="24">
        <v>-59730</v>
      </c>
      <c r="M4617" s="25">
        <f>+VLOOKUP(E4617, TC!A:D, 4, FALSE())</f>
        <v>1.0801999990459314</v>
      </c>
      <c r="N4617" s="24">
        <f t="shared" si="360"/>
        <v>-59730</v>
      </c>
      <c r="O4617" t="str">
        <f t="shared" si="361"/>
        <v>NOTAS</v>
      </c>
      <c r="P4617" t="str">
        <f t="shared" si="362"/>
        <v>2025</v>
      </c>
      <c r="Q4617" t="str">
        <f t="shared" si="363"/>
        <v>03</v>
      </c>
      <c r="R4617" t="str">
        <f>+IFERROR(VLOOKUP(I4617, Listado!A:B, 2, FALSE()), "COMERCIALIZADORA INTERNACIONAL CARIBBEAN EXOTICS S A")</f>
        <v>COMERCIALIZADORA INTERNACIONAL CARIBBEAN EXOTICS S A</v>
      </c>
      <c r="S4617" s="25">
        <f>+VLOOKUP(E4617, TC!A:D, 2, FALSE())</f>
        <v>4192.57</v>
      </c>
      <c r="T4617" t="str">
        <f t="shared" si="364"/>
        <v>COP</v>
      </c>
    </row>
    <row r="4618" spans="1:20" ht="18.75" hidden="1" customHeight="1" x14ac:dyDescent="0.25">
      <c r="A4618" t="s">
        <v>2406</v>
      </c>
      <c r="B4618" t="s">
        <v>5</v>
      </c>
      <c r="C4618" t="s">
        <v>1970</v>
      </c>
      <c r="D4618" s="24">
        <v>2270</v>
      </c>
      <c r="E4618" t="s">
        <v>1683</v>
      </c>
      <c r="F4618" t="s">
        <v>99</v>
      </c>
      <c r="G4618" t="s">
        <v>113</v>
      </c>
      <c r="I4618" t="s">
        <v>2466</v>
      </c>
      <c r="J4618" t="s">
        <v>1915</v>
      </c>
      <c r="K4618" t="s">
        <v>2022</v>
      </c>
      <c r="L4618" s="24">
        <v>-42240</v>
      </c>
      <c r="M4618" s="25">
        <f>+VLOOKUP(E4618, TC!A:D, 4, FALSE())</f>
        <v>1.0801999990459314</v>
      </c>
      <c r="N4618" s="24">
        <f t="shared" si="360"/>
        <v>-42240</v>
      </c>
      <c r="O4618" t="str">
        <f t="shared" si="361"/>
        <v>NOTAS</v>
      </c>
      <c r="P4618" t="str">
        <f t="shared" si="362"/>
        <v>2025</v>
      </c>
      <c r="Q4618" t="str">
        <f t="shared" si="363"/>
        <v>03</v>
      </c>
      <c r="R4618" t="str">
        <f>+IFERROR(VLOOKUP(I4618, Listado!A:B, 2, FALSE()), "COMERCIALIZADORA INTERNACIONAL CARIBBEAN EXOTICS S A")</f>
        <v>COMERCIALIZADORA INTERNACIONAL CARIBBEAN EXOTICS S A</v>
      </c>
      <c r="S4618" s="25">
        <f>+VLOOKUP(E4618, TC!A:D, 2, FALSE())</f>
        <v>4192.57</v>
      </c>
      <c r="T4618" t="str">
        <f t="shared" si="364"/>
        <v>COP</v>
      </c>
    </row>
    <row r="4619" spans="1:20" ht="18.75" hidden="1" customHeight="1" x14ac:dyDescent="0.25">
      <c r="A4619" t="s">
        <v>2406</v>
      </c>
      <c r="B4619" t="s">
        <v>5</v>
      </c>
      <c r="C4619" t="s">
        <v>1970</v>
      </c>
      <c r="D4619" s="24">
        <v>2270</v>
      </c>
      <c r="E4619" t="s">
        <v>1683</v>
      </c>
      <c r="F4619" t="s">
        <v>99</v>
      </c>
      <c r="G4619" t="s">
        <v>113</v>
      </c>
      <c r="I4619" t="s">
        <v>2466</v>
      </c>
      <c r="J4619" t="s">
        <v>1915</v>
      </c>
      <c r="K4619" t="s">
        <v>2022</v>
      </c>
      <c r="L4619" s="24">
        <v>-205260</v>
      </c>
      <c r="M4619" s="25">
        <f>+VLOOKUP(E4619, TC!A:D, 4, FALSE())</f>
        <v>1.0801999990459314</v>
      </c>
      <c r="N4619" s="24">
        <f t="shared" si="360"/>
        <v>-205260</v>
      </c>
      <c r="O4619" t="str">
        <f t="shared" si="361"/>
        <v>NOTAS</v>
      </c>
      <c r="P4619" t="str">
        <f t="shared" si="362"/>
        <v>2025</v>
      </c>
      <c r="Q4619" t="str">
        <f t="shared" si="363"/>
        <v>03</v>
      </c>
      <c r="R4619" t="str">
        <f>+IFERROR(VLOOKUP(I4619, Listado!A:B, 2, FALSE()), "COMERCIALIZADORA INTERNACIONAL CARIBBEAN EXOTICS S A")</f>
        <v>COMERCIALIZADORA INTERNACIONAL CARIBBEAN EXOTICS S A</v>
      </c>
      <c r="S4619" s="25">
        <f>+VLOOKUP(E4619, TC!A:D, 2, FALSE())</f>
        <v>4192.57</v>
      </c>
      <c r="T4619" t="str">
        <f t="shared" si="364"/>
        <v>COP</v>
      </c>
    </row>
    <row r="4620" spans="1:20" ht="18.75" hidden="1" customHeight="1" x14ac:dyDescent="0.25">
      <c r="A4620" t="s">
        <v>2406</v>
      </c>
      <c r="B4620" t="s">
        <v>1923</v>
      </c>
      <c r="C4620" t="s">
        <v>1913</v>
      </c>
      <c r="D4620" s="24">
        <v>5868</v>
      </c>
      <c r="E4620" t="s">
        <v>1683</v>
      </c>
      <c r="F4620" t="s">
        <v>99</v>
      </c>
      <c r="G4620" t="s">
        <v>1914</v>
      </c>
      <c r="H4620" t="s">
        <v>1978</v>
      </c>
      <c r="I4620" t="s">
        <v>2617</v>
      </c>
      <c r="J4620" t="s">
        <v>1915</v>
      </c>
      <c r="K4620" t="s">
        <v>1922</v>
      </c>
      <c r="L4620" s="24">
        <v>98340</v>
      </c>
      <c r="M4620" s="25">
        <f>+VLOOKUP(E4620, TC!A:D, 4, FALSE())</f>
        <v>1.0801999990459314</v>
      </c>
      <c r="N4620" s="24">
        <f t="shared" si="360"/>
        <v>98340</v>
      </c>
      <c r="O4620" t="str">
        <f t="shared" si="361"/>
        <v>FACTURA</v>
      </c>
      <c r="P4620" t="str">
        <f t="shared" si="362"/>
        <v>2025</v>
      </c>
      <c r="Q4620" t="str">
        <f t="shared" si="363"/>
        <v>03</v>
      </c>
      <c r="R4620" t="str">
        <f>+IFERROR(VLOOKUP(I4620, Listado!A:B, 2, FALSE()), "COMERCIALIZADORA INTERNACIONAL CARIBBEAN EXOTICS S A")</f>
        <v>COMERCIALIZADORA INTERNACIONAL CARIBBEAN EXOTICS S A</v>
      </c>
      <c r="S4620" s="25">
        <f>+VLOOKUP(E4620, TC!A:D, 2, FALSE())</f>
        <v>4192.57</v>
      </c>
      <c r="T4620" t="str">
        <f t="shared" si="364"/>
        <v>COP</v>
      </c>
    </row>
    <row r="4621" spans="1:20" ht="18.75" hidden="1" customHeight="1" x14ac:dyDescent="0.25">
      <c r="A4621" t="s">
        <v>2406</v>
      </c>
      <c r="B4621" t="s">
        <v>1923</v>
      </c>
      <c r="C4621" t="s">
        <v>1913</v>
      </c>
      <c r="D4621" s="24">
        <v>5868</v>
      </c>
      <c r="E4621" t="s">
        <v>1683</v>
      </c>
      <c r="F4621" t="s">
        <v>99</v>
      </c>
      <c r="G4621" t="s">
        <v>1914</v>
      </c>
      <c r="H4621" t="s">
        <v>1978</v>
      </c>
      <c r="I4621" t="s">
        <v>2617</v>
      </c>
      <c r="J4621" t="s">
        <v>1915</v>
      </c>
      <c r="K4621" t="s">
        <v>1922</v>
      </c>
      <c r="L4621" s="24">
        <v>66240</v>
      </c>
      <c r="M4621" s="25">
        <f>+VLOOKUP(E4621, TC!A:D, 4, FALSE())</f>
        <v>1.0801999990459314</v>
      </c>
      <c r="N4621" s="24">
        <f t="shared" si="360"/>
        <v>66240</v>
      </c>
      <c r="O4621" t="str">
        <f t="shared" si="361"/>
        <v>FACTURA</v>
      </c>
      <c r="P4621" t="str">
        <f t="shared" si="362"/>
        <v>2025</v>
      </c>
      <c r="Q4621" t="str">
        <f t="shared" si="363"/>
        <v>03</v>
      </c>
      <c r="R4621" t="str">
        <f>+IFERROR(VLOOKUP(I4621, Listado!A:B, 2, FALSE()), "COMERCIALIZADORA INTERNACIONAL CARIBBEAN EXOTICS S A")</f>
        <v>COMERCIALIZADORA INTERNACIONAL CARIBBEAN EXOTICS S A</v>
      </c>
      <c r="S4621" s="25">
        <f>+VLOOKUP(E4621, TC!A:D, 2, FALSE())</f>
        <v>4192.57</v>
      </c>
      <c r="T4621" t="str">
        <f t="shared" si="364"/>
        <v>COP</v>
      </c>
    </row>
    <row r="4622" spans="1:20" ht="18.75" hidden="1" customHeight="1" x14ac:dyDescent="0.25">
      <c r="A4622" t="s">
        <v>2406</v>
      </c>
      <c r="B4622" t="s">
        <v>1923</v>
      </c>
      <c r="C4622" t="s">
        <v>1913</v>
      </c>
      <c r="D4622" s="24">
        <v>5868</v>
      </c>
      <c r="E4622" t="s">
        <v>1683</v>
      </c>
      <c r="F4622" t="s">
        <v>99</v>
      </c>
      <c r="G4622" t="s">
        <v>1914</v>
      </c>
      <c r="H4622" t="s">
        <v>1978</v>
      </c>
      <c r="I4622" t="s">
        <v>2617</v>
      </c>
      <c r="J4622" t="s">
        <v>1915</v>
      </c>
      <c r="K4622" t="s">
        <v>1922</v>
      </c>
      <c r="L4622" s="24">
        <v>15840</v>
      </c>
      <c r="M4622" s="25">
        <f>+VLOOKUP(E4622, TC!A:D, 4, FALSE())</f>
        <v>1.0801999990459314</v>
      </c>
      <c r="N4622" s="24">
        <f t="shared" si="360"/>
        <v>15840</v>
      </c>
      <c r="O4622" t="str">
        <f t="shared" si="361"/>
        <v>FACTURA</v>
      </c>
      <c r="P4622" t="str">
        <f t="shared" si="362"/>
        <v>2025</v>
      </c>
      <c r="Q4622" t="str">
        <f t="shared" si="363"/>
        <v>03</v>
      </c>
      <c r="R4622" t="str">
        <f>+IFERROR(VLOOKUP(I4622, Listado!A:B, 2, FALSE()), "COMERCIALIZADORA INTERNACIONAL CARIBBEAN EXOTICS S A")</f>
        <v>COMERCIALIZADORA INTERNACIONAL CARIBBEAN EXOTICS S A</v>
      </c>
      <c r="S4622" s="25">
        <f>+VLOOKUP(E4622, TC!A:D, 2, FALSE())</f>
        <v>4192.57</v>
      </c>
      <c r="T4622" t="str">
        <f t="shared" si="364"/>
        <v>COP</v>
      </c>
    </row>
    <row r="4623" spans="1:20" ht="18.75" hidden="1" customHeight="1" x14ac:dyDescent="0.25">
      <c r="A4623" t="s">
        <v>2406</v>
      </c>
      <c r="B4623" t="s">
        <v>5</v>
      </c>
      <c r="C4623" t="s">
        <v>1970</v>
      </c>
      <c r="D4623" s="24">
        <v>2271</v>
      </c>
      <c r="E4623" t="s">
        <v>1683</v>
      </c>
      <c r="F4623" t="s">
        <v>99</v>
      </c>
      <c r="G4623" t="s">
        <v>1914</v>
      </c>
      <c r="I4623" t="s">
        <v>1838</v>
      </c>
      <c r="J4623" t="s">
        <v>1915</v>
      </c>
      <c r="K4623" t="s">
        <v>2025</v>
      </c>
      <c r="L4623" s="24">
        <v>-73750</v>
      </c>
      <c r="M4623" s="25">
        <f>+VLOOKUP(E4623, TC!A:D, 4, FALSE())</f>
        <v>1.0801999990459314</v>
      </c>
      <c r="N4623" s="24">
        <f t="shared" si="360"/>
        <v>-73750</v>
      </c>
      <c r="O4623" t="str">
        <f t="shared" si="361"/>
        <v>NOTAS</v>
      </c>
      <c r="P4623" t="str">
        <f t="shared" si="362"/>
        <v>2025</v>
      </c>
      <c r="Q4623" t="str">
        <f t="shared" si="363"/>
        <v>03</v>
      </c>
      <c r="R4623" t="str">
        <f>+IFERROR(VLOOKUP(I4623, Listado!A:B, 2, FALSE()), "COMERCIALIZADORA INTERNACIONAL CARIBBEAN EXOTICS S A")</f>
        <v>LONDOÑO ECHEVERRI ALEJANDRA</v>
      </c>
      <c r="S4623" s="25">
        <f>+VLOOKUP(E4623, TC!A:D, 2, FALSE())</f>
        <v>4192.57</v>
      </c>
      <c r="T4623" t="str">
        <f t="shared" si="364"/>
        <v>COP</v>
      </c>
    </row>
    <row r="4624" spans="1:20" ht="18.75" hidden="1" customHeight="1" x14ac:dyDescent="0.25">
      <c r="A4624" t="s">
        <v>2406</v>
      </c>
      <c r="B4624" t="s">
        <v>5</v>
      </c>
      <c r="C4624" t="s">
        <v>1970</v>
      </c>
      <c r="D4624" s="24">
        <v>2271</v>
      </c>
      <c r="E4624" t="s">
        <v>1683</v>
      </c>
      <c r="F4624" t="s">
        <v>99</v>
      </c>
      <c r="G4624" t="s">
        <v>1914</v>
      </c>
      <c r="I4624" t="s">
        <v>1838</v>
      </c>
      <c r="J4624" t="s">
        <v>1915</v>
      </c>
      <c r="K4624" t="s">
        <v>2025</v>
      </c>
      <c r="L4624" s="24">
        <v>-670500</v>
      </c>
      <c r="M4624" s="25">
        <f>+VLOOKUP(E4624, TC!A:D, 4, FALSE())</f>
        <v>1.0801999990459314</v>
      </c>
      <c r="N4624" s="24">
        <f t="shared" si="360"/>
        <v>-670500</v>
      </c>
      <c r="O4624" t="str">
        <f t="shared" si="361"/>
        <v>NOTAS</v>
      </c>
      <c r="P4624" t="str">
        <f t="shared" si="362"/>
        <v>2025</v>
      </c>
      <c r="Q4624" t="str">
        <f t="shared" si="363"/>
        <v>03</v>
      </c>
      <c r="R4624" t="str">
        <f>+IFERROR(VLOOKUP(I4624, Listado!A:B, 2, FALSE()), "COMERCIALIZADORA INTERNACIONAL CARIBBEAN EXOTICS S A")</f>
        <v>LONDOÑO ECHEVERRI ALEJANDRA</v>
      </c>
      <c r="S4624" s="25">
        <f>+VLOOKUP(E4624, TC!A:D, 2, FALSE())</f>
        <v>4192.57</v>
      </c>
      <c r="T4624" t="str">
        <f t="shared" si="364"/>
        <v>COP</v>
      </c>
    </row>
    <row r="4625" spans="1:20" ht="18.75" hidden="1" customHeight="1" x14ac:dyDescent="0.25">
      <c r="A4625" t="s">
        <v>2406</v>
      </c>
      <c r="B4625" t="s">
        <v>5</v>
      </c>
      <c r="C4625" t="s">
        <v>1970</v>
      </c>
      <c r="D4625" s="24">
        <v>2271</v>
      </c>
      <c r="E4625" t="s">
        <v>1683</v>
      </c>
      <c r="F4625" t="s">
        <v>99</v>
      </c>
      <c r="G4625" t="s">
        <v>1914</v>
      </c>
      <c r="I4625" t="s">
        <v>1838</v>
      </c>
      <c r="J4625" t="s">
        <v>1915</v>
      </c>
      <c r="K4625" t="s">
        <v>2020</v>
      </c>
      <c r="L4625" s="24">
        <v>-233896</v>
      </c>
      <c r="M4625" s="25">
        <f>+VLOOKUP(E4625, TC!A:D, 4, FALSE())</f>
        <v>1.0801999990459314</v>
      </c>
      <c r="N4625" s="24">
        <f t="shared" si="360"/>
        <v>-233896</v>
      </c>
      <c r="O4625" t="str">
        <f t="shared" si="361"/>
        <v>NOTAS</v>
      </c>
      <c r="P4625" t="str">
        <f t="shared" si="362"/>
        <v>2025</v>
      </c>
      <c r="Q4625" t="str">
        <f t="shared" si="363"/>
        <v>03</v>
      </c>
      <c r="R4625" t="str">
        <f>+IFERROR(VLOOKUP(I4625, Listado!A:B, 2, FALSE()), "COMERCIALIZADORA INTERNACIONAL CARIBBEAN EXOTICS S A")</f>
        <v>LONDOÑO ECHEVERRI ALEJANDRA</v>
      </c>
      <c r="S4625" s="25">
        <f>+VLOOKUP(E4625, TC!A:D, 2, FALSE())</f>
        <v>4192.57</v>
      </c>
      <c r="T4625" t="str">
        <f t="shared" si="364"/>
        <v>COP</v>
      </c>
    </row>
    <row r="4626" spans="1:20" ht="18.75" hidden="1" customHeight="1" x14ac:dyDescent="0.25">
      <c r="A4626" t="s">
        <v>2406</v>
      </c>
      <c r="B4626" t="s">
        <v>5</v>
      </c>
      <c r="C4626" t="s">
        <v>1970</v>
      </c>
      <c r="D4626" s="24">
        <v>2271</v>
      </c>
      <c r="E4626" t="s">
        <v>1683</v>
      </c>
      <c r="F4626" t="s">
        <v>99</v>
      </c>
      <c r="G4626" t="s">
        <v>1914</v>
      </c>
      <c r="I4626" t="s">
        <v>1838</v>
      </c>
      <c r="J4626" t="s">
        <v>1915</v>
      </c>
      <c r="K4626" t="s">
        <v>2021</v>
      </c>
      <c r="L4626" s="24">
        <v>-134524</v>
      </c>
      <c r="M4626" s="25">
        <f>+VLOOKUP(E4626, TC!A:D, 4, FALSE())</f>
        <v>1.0801999990459314</v>
      </c>
      <c r="N4626" s="24">
        <f t="shared" si="360"/>
        <v>-134524</v>
      </c>
      <c r="O4626" t="str">
        <f t="shared" si="361"/>
        <v>NOTAS</v>
      </c>
      <c r="P4626" t="str">
        <f t="shared" si="362"/>
        <v>2025</v>
      </c>
      <c r="Q4626" t="str">
        <f t="shared" si="363"/>
        <v>03</v>
      </c>
      <c r="R4626" t="str">
        <f>+IFERROR(VLOOKUP(I4626, Listado!A:B, 2, FALSE()), "COMERCIALIZADORA INTERNACIONAL CARIBBEAN EXOTICS S A")</f>
        <v>LONDOÑO ECHEVERRI ALEJANDRA</v>
      </c>
      <c r="S4626" s="25">
        <f>+VLOOKUP(E4626, TC!A:D, 2, FALSE())</f>
        <v>4192.57</v>
      </c>
      <c r="T4626" t="str">
        <f t="shared" si="364"/>
        <v>COP</v>
      </c>
    </row>
    <row r="4627" spans="1:20" ht="18.75" hidden="1" customHeight="1" x14ac:dyDescent="0.25">
      <c r="A4627" t="s">
        <v>2406</v>
      </c>
      <c r="B4627" t="s">
        <v>1923</v>
      </c>
      <c r="C4627" t="s">
        <v>1913</v>
      </c>
      <c r="D4627" s="24">
        <v>5869</v>
      </c>
      <c r="E4627" t="s">
        <v>1683</v>
      </c>
      <c r="F4627" t="s">
        <v>128</v>
      </c>
      <c r="G4627" t="s">
        <v>112</v>
      </c>
      <c r="H4627" t="s">
        <v>2550</v>
      </c>
      <c r="I4627" t="s">
        <v>1856</v>
      </c>
      <c r="J4627" t="s">
        <v>1930</v>
      </c>
      <c r="K4627" t="s">
        <v>1928</v>
      </c>
      <c r="L4627" s="24">
        <v>1144.97</v>
      </c>
      <c r="M4627" s="25">
        <f>+VLOOKUP(E4627, TC!A:D, 4, FALSE())</f>
        <v>1.0801999990459314</v>
      </c>
      <c r="N4627" s="24">
        <f t="shared" si="360"/>
        <v>1144.97</v>
      </c>
      <c r="O4627" t="str">
        <f t="shared" si="361"/>
        <v>FACTURA</v>
      </c>
      <c r="P4627" t="str">
        <f t="shared" si="362"/>
        <v>2025</v>
      </c>
      <c r="Q4627" t="str">
        <f t="shared" si="363"/>
        <v>03</v>
      </c>
      <c r="R4627" t="str">
        <f>+IFERROR(VLOOKUP(I4627, Listado!A:B, 2, FALSE()), "COMERCIALIZADORA INTERNACIONAL CARIBBEAN EXOTICS S A")</f>
        <v>HINCAPIE CONTRERAS ERIKA STEFANIA</v>
      </c>
      <c r="S4627" s="25">
        <f>+VLOOKUP(E4627, TC!A:D, 2, FALSE())</f>
        <v>4192.57</v>
      </c>
      <c r="T4627" t="str">
        <f t="shared" si="364"/>
        <v>USD</v>
      </c>
    </row>
    <row r="4628" spans="1:20" ht="18.75" hidden="1" customHeight="1" x14ac:dyDescent="0.25">
      <c r="A4628" t="s">
        <v>2406</v>
      </c>
      <c r="B4628" t="s">
        <v>1923</v>
      </c>
      <c r="C4628" t="s">
        <v>1913</v>
      </c>
      <c r="D4628" s="24">
        <v>5869</v>
      </c>
      <c r="E4628" t="s">
        <v>1683</v>
      </c>
      <c r="F4628" t="s">
        <v>128</v>
      </c>
      <c r="G4628" t="s">
        <v>112</v>
      </c>
      <c r="H4628" t="s">
        <v>2550</v>
      </c>
      <c r="I4628" t="s">
        <v>1856</v>
      </c>
      <c r="J4628" t="s">
        <v>1930</v>
      </c>
      <c r="K4628" t="s">
        <v>1934</v>
      </c>
      <c r="L4628" s="24">
        <v>1589.5</v>
      </c>
      <c r="M4628" s="25">
        <f>+VLOOKUP(E4628, TC!A:D, 4, FALSE())</f>
        <v>1.0801999990459314</v>
      </c>
      <c r="N4628" s="24">
        <f t="shared" si="360"/>
        <v>1589.5</v>
      </c>
      <c r="O4628" t="str">
        <f t="shared" si="361"/>
        <v>FACTURA</v>
      </c>
      <c r="P4628" t="str">
        <f t="shared" si="362"/>
        <v>2025</v>
      </c>
      <c r="Q4628" t="str">
        <f t="shared" si="363"/>
        <v>03</v>
      </c>
      <c r="R4628" t="str">
        <f>+IFERROR(VLOOKUP(I4628, Listado!A:B, 2, FALSE()), "COMERCIALIZADORA INTERNACIONAL CARIBBEAN EXOTICS S A")</f>
        <v>HINCAPIE CONTRERAS ERIKA STEFANIA</v>
      </c>
      <c r="S4628" s="25">
        <f>+VLOOKUP(E4628, TC!A:D, 2, FALSE())</f>
        <v>4192.57</v>
      </c>
      <c r="T4628" t="str">
        <f t="shared" si="364"/>
        <v>USD</v>
      </c>
    </row>
    <row r="4629" spans="1:20" ht="18.75" hidden="1" customHeight="1" x14ac:dyDescent="0.25">
      <c r="A4629" t="s">
        <v>2406</v>
      </c>
      <c r="B4629" t="s">
        <v>1923</v>
      </c>
      <c r="C4629" t="s">
        <v>1913</v>
      </c>
      <c r="D4629" s="24">
        <v>5869</v>
      </c>
      <c r="E4629" t="s">
        <v>1683</v>
      </c>
      <c r="F4629" t="s">
        <v>128</v>
      </c>
      <c r="G4629" t="s">
        <v>112</v>
      </c>
      <c r="H4629" t="s">
        <v>2550</v>
      </c>
      <c r="I4629" t="s">
        <v>1856</v>
      </c>
      <c r="J4629" t="s">
        <v>1930</v>
      </c>
      <c r="K4629" t="s">
        <v>1935</v>
      </c>
      <c r="L4629" s="24">
        <v>2320.5</v>
      </c>
      <c r="M4629" s="25">
        <f>+VLOOKUP(E4629, TC!A:D, 4, FALSE())</f>
        <v>1.0801999990459314</v>
      </c>
      <c r="N4629" s="24">
        <f t="shared" si="360"/>
        <v>2320.5</v>
      </c>
      <c r="O4629" t="str">
        <f t="shared" si="361"/>
        <v>FACTURA</v>
      </c>
      <c r="P4629" t="str">
        <f t="shared" si="362"/>
        <v>2025</v>
      </c>
      <c r="Q4629" t="str">
        <f t="shared" si="363"/>
        <v>03</v>
      </c>
      <c r="R4629" t="str">
        <f>+IFERROR(VLOOKUP(I4629, Listado!A:B, 2, FALSE()), "COMERCIALIZADORA INTERNACIONAL CARIBBEAN EXOTICS S A")</f>
        <v>HINCAPIE CONTRERAS ERIKA STEFANIA</v>
      </c>
      <c r="S4629" s="25">
        <f>+VLOOKUP(E4629, TC!A:D, 2, FALSE())</f>
        <v>4192.57</v>
      </c>
      <c r="T4629" t="str">
        <f t="shared" si="364"/>
        <v>USD</v>
      </c>
    </row>
    <row r="4630" spans="1:20" ht="18.75" hidden="1" customHeight="1" x14ac:dyDescent="0.25">
      <c r="A4630" t="s">
        <v>2406</v>
      </c>
      <c r="B4630" t="s">
        <v>5</v>
      </c>
      <c r="C4630" t="s">
        <v>1913</v>
      </c>
      <c r="D4630" s="24">
        <v>11464</v>
      </c>
      <c r="E4630" t="s">
        <v>1683</v>
      </c>
      <c r="F4630" t="s">
        <v>99</v>
      </c>
      <c r="G4630" t="s">
        <v>1914</v>
      </c>
      <c r="I4630" t="s">
        <v>1845</v>
      </c>
      <c r="J4630" t="s">
        <v>1915</v>
      </c>
      <c r="K4630" t="s">
        <v>2020</v>
      </c>
      <c r="L4630" s="24">
        <v>1235430</v>
      </c>
      <c r="M4630" s="25">
        <f>+VLOOKUP(E4630, TC!A:D, 4, FALSE())</f>
        <v>1.0801999990459314</v>
      </c>
      <c r="N4630" s="24">
        <f t="shared" si="360"/>
        <v>1235430</v>
      </c>
      <c r="O4630" t="str">
        <f t="shared" si="361"/>
        <v>FACTURA</v>
      </c>
      <c r="P4630" t="str">
        <f t="shared" si="362"/>
        <v>2025</v>
      </c>
      <c r="Q4630" t="str">
        <f t="shared" si="363"/>
        <v>03</v>
      </c>
      <c r="R4630" t="str">
        <f>+IFERROR(VLOOKUP(I4630, Listado!A:B, 2, FALSE()), "COMERCIALIZADORA INTERNACIONAL CARIBBEAN EXOTICS S A")</f>
        <v>LONDOÑO ECHEVERRI ALEJANDRA</v>
      </c>
      <c r="S4630" s="25">
        <f>+VLOOKUP(E4630, TC!A:D, 2, FALSE())</f>
        <v>4192.57</v>
      </c>
      <c r="T4630" t="str">
        <f t="shared" si="364"/>
        <v>COP</v>
      </c>
    </row>
    <row r="4631" spans="1:20" ht="18.75" hidden="1" customHeight="1" x14ac:dyDescent="0.25">
      <c r="A4631" t="s">
        <v>2406</v>
      </c>
      <c r="B4631" t="s">
        <v>5</v>
      </c>
      <c r="C4631" t="s">
        <v>1913</v>
      </c>
      <c r="D4631" s="24">
        <v>11464</v>
      </c>
      <c r="E4631" t="s">
        <v>1683</v>
      </c>
      <c r="F4631" t="s">
        <v>99</v>
      </c>
      <c r="G4631" t="s">
        <v>1914</v>
      </c>
      <c r="I4631" t="s">
        <v>1845</v>
      </c>
      <c r="J4631" t="s">
        <v>1915</v>
      </c>
      <c r="K4631" t="s">
        <v>2021</v>
      </c>
      <c r="L4631" s="24">
        <v>46620</v>
      </c>
      <c r="M4631" s="25">
        <f>+VLOOKUP(E4631, TC!A:D, 4, FALSE())</f>
        <v>1.0801999990459314</v>
      </c>
      <c r="N4631" s="24">
        <f t="shared" si="360"/>
        <v>46620</v>
      </c>
      <c r="O4631" t="str">
        <f t="shared" si="361"/>
        <v>FACTURA</v>
      </c>
      <c r="P4631" t="str">
        <f t="shared" si="362"/>
        <v>2025</v>
      </c>
      <c r="Q4631" t="str">
        <f t="shared" si="363"/>
        <v>03</v>
      </c>
      <c r="R4631" t="str">
        <f>+IFERROR(VLOOKUP(I4631, Listado!A:B, 2, FALSE()), "COMERCIALIZADORA INTERNACIONAL CARIBBEAN EXOTICS S A")</f>
        <v>LONDOÑO ECHEVERRI ALEJANDRA</v>
      </c>
      <c r="S4631" s="25">
        <f>+VLOOKUP(E4631, TC!A:D, 2, FALSE())</f>
        <v>4192.57</v>
      </c>
      <c r="T4631" t="str">
        <f t="shared" si="364"/>
        <v>COP</v>
      </c>
    </row>
    <row r="4632" spans="1:20" ht="18.75" hidden="1" customHeight="1" x14ac:dyDescent="0.25">
      <c r="A4632" t="s">
        <v>2406</v>
      </c>
      <c r="B4632" t="s">
        <v>5</v>
      </c>
      <c r="C4632" t="s">
        <v>1913</v>
      </c>
      <c r="D4632" s="24">
        <v>11465</v>
      </c>
      <c r="E4632" t="s">
        <v>1683</v>
      </c>
      <c r="F4632" t="s">
        <v>99</v>
      </c>
      <c r="G4632" t="s">
        <v>1914</v>
      </c>
      <c r="I4632" t="s">
        <v>1841</v>
      </c>
      <c r="J4632" t="s">
        <v>1915</v>
      </c>
      <c r="K4632" t="s">
        <v>2021</v>
      </c>
      <c r="L4632" s="24">
        <v>459600</v>
      </c>
      <c r="M4632" s="25">
        <f>+VLOOKUP(E4632, TC!A:D, 4, FALSE())</f>
        <v>1.0801999990459314</v>
      </c>
      <c r="N4632" s="24">
        <f t="shared" si="360"/>
        <v>459600</v>
      </c>
      <c r="O4632" t="str">
        <f t="shared" si="361"/>
        <v>FACTURA</v>
      </c>
      <c r="P4632" t="str">
        <f t="shared" si="362"/>
        <v>2025</v>
      </c>
      <c r="Q4632" t="str">
        <f t="shared" si="363"/>
        <v>03</v>
      </c>
      <c r="R4632" t="str">
        <f>+IFERROR(VLOOKUP(I4632, Listado!A:B, 2, FALSE()), "COMERCIALIZADORA INTERNACIONAL CARIBBEAN EXOTICS S A")</f>
        <v>LONDOÑO ECHEVERRI ALEJANDRA</v>
      </c>
      <c r="S4632" s="25">
        <f>+VLOOKUP(E4632, TC!A:D, 2, FALSE())</f>
        <v>4192.57</v>
      </c>
      <c r="T4632" t="str">
        <f t="shared" si="364"/>
        <v>COP</v>
      </c>
    </row>
    <row r="4633" spans="1:20" ht="18.75" hidden="1" customHeight="1" x14ac:dyDescent="0.25">
      <c r="A4633" t="s">
        <v>2406</v>
      </c>
      <c r="B4633" t="s">
        <v>5</v>
      </c>
      <c r="C4633" t="s">
        <v>1913</v>
      </c>
      <c r="D4633" s="24">
        <v>11465</v>
      </c>
      <c r="E4633" t="s">
        <v>1683</v>
      </c>
      <c r="F4633" t="s">
        <v>99</v>
      </c>
      <c r="G4633" t="s">
        <v>1914</v>
      </c>
      <c r="I4633" t="s">
        <v>1841</v>
      </c>
      <c r="J4633" t="s">
        <v>1915</v>
      </c>
      <c r="K4633" t="s">
        <v>2021</v>
      </c>
      <c r="L4633" s="24">
        <v>110800</v>
      </c>
      <c r="M4633" s="25">
        <f>+VLOOKUP(E4633, TC!A:D, 4, FALSE())</f>
        <v>1.0801999990459314</v>
      </c>
      <c r="N4633" s="24">
        <f t="shared" si="360"/>
        <v>110800</v>
      </c>
      <c r="O4633" t="str">
        <f t="shared" si="361"/>
        <v>FACTURA</v>
      </c>
      <c r="P4633" t="str">
        <f t="shared" si="362"/>
        <v>2025</v>
      </c>
      <c r="Q4633" t="str">
        <f t="shared" si="363"/>
        <v>03</v>
      </c>
      <c r="R4633" t="str">
        <f>+IFERROR(VLOOKUP(I4633, Listado!A:B, 2, FALSE()), "COMERCIALIZADORA INTERNACIONAL CARIBBEAN EXOTICS S A")</f>
        <v>LONDOÑO ECHEVERRI ALEJANDRA</v>
      </c>
      <c r="S4633" s="25">
        <f>+VLOOKUP(E4633, TC!A:D, 2, FALSE())</f>
        <v>4192.57</v>
      </c>
      <c r="T4633" t="str">
        <f t="shared" si="364"/>
        <v>COP</v>
      </c>
    </row>
    <row r="4634" spans="1:20" ht="18.75" hidden="1" customHeight="1" x14ac:dyDescent="0.25">
      <c r="A4634" t="s">
        <v>2406</v>
      </c>
      <c r="B4634" t="s">
        <v>5</v>
      </c>
      <c r="C4634" t="s">
        <v>1913</v>
      </c>
      <c r="D4634" s="24">
        <v>11465</v>
      </c>
      <c r="E4634" t="s">
        <v>1683</v>
      </c>
      <c r="F4634" t="s">
        <v>99</v>
      </c>
      <c r="G4634" t="s">
        <v>1914</v>
      </c>
      <c r="I4634" t="s">
        <v>1841</v>
      </c>
      <c r="J4634" t="s">
        <v>1915</v>
      </c>
      <c r="K4634" t="s">
        <v>2021</v>
      </c>
      <c r="L4634" s="24">
        <v>143200</v>
      </c>
      <c r="M4634" s="25">
        <f>+VLOOKUP(E4634, TC!A:D, 4, FALSE())</f>
        <v>1.0801999990459314</v>
      </c>
      <c r="N4634" s="24">
        <f t="shared" si="360"/>
        <v>143200</v>
      </c>
      <c r="O4634" t="str">
        <f t="shared" si="361"/>
        <v>FACTURA</v>
      </c>
      <c r="P4634" t="str">
        <f t="shared" si="362"/>
        <v>2025</v>
      </c>
      <c r="Q4634" t="str">
        <f t="shared" si="363"/>
        <v>03</v>
      </c>
      <c r="R4634" t="str">
        <f>+IFERROR(VLOOKUP(I4634, Listado!A:B, 2, FALSE()), "COMERCIALIZADORA INTERNACIONAL CARIBBEAN EXOTICS S A")</f>
        <v>LONDOÑO ECHEVERRI ALEJANDRA</v>
      </c>
      <c r="S4634" s="25">
        <f>+VLOOKUP(E4634, TC!A:D, 2, FALSE())</f>
        <v>4192.57</v>
      </c>
      <c r="T4634" t="str">
        <f t="shared" si="364"/>
        <v>COP</v>
      </c>
    </row>
    <row r="4635" spans="1:20" ht="18.75" hidden="1" customHeight="1" x14ac:dyDescent="0.25">
      <c r="A4635" t="s">
        <v>2406</v>
      </c>
      <c r="B4635" t="s">
        <v>5</v>
      </c>
      <c r="C4635" t="s">
        <v>1913</v>
      </c>
      <c r="D4635" s="24">
        <v>11465</v>
      </c>
      <c r="E4635" t="s">
        <v>1683</v>
      </c>
      <c r="F4635" t="s">
        <v>99</v>
      </c>
      <c r="G4635" t="s">
        <v>1914</v>
      </c>
      <c r="I4635" t="s">
        <v>1841</v>
      </c>
      <c r="J4635" t="s">
        <v>1915</v>
      </c>
      <c r="K4635" t="s">
        <v>2021</v>
      </c>
      <c r="L4635" s="24">
        <v>148000</v>
      </c>
      <c r="M4635" s="25">
        <f>+VLOOKUP(E4635, TC!A:D, 4, FALSE())</f>
        <v>1.0801999990459314</v>
      </c>
      <c r="N4635" s="24">
        <f t="shared" si="360"/>
        <v>148000</v>
      </c>
      <c r="O4635" t="str">
        <f t="shared" si="361"/>
        <v>FACTURA</v>
      </c>
      <c r="P4635" t="str">
        <f t="shared" si="362"/>
        <v>2025</v>
      </c>
      <c r="Q4635" t="str">
        <f t="shared" si="363"/>
        <v>03</v>
      </c>
      <c r="R4635" t="str">
        <f>+IFERROR(VLOOKUP(I4635, Listado!A:B, 2, FALSE()), "COMERCIALIZADORA INTERNACIONAL CARIBBEAN EXOTICS S A")</f>
        <v>LONDOÑO ECHEVERRI ALEJANDRA</v>
      </c>
      <c r="S4635" s="25">
        <f>+VLOOKUP(E4635, TC!A:D, 2, FALSE())</f>
        <v>4192.57</v>
      </c>
      <c r="T4635" t="str">
        <f t="shared" si="364"/>
        <v>COP</v>
      </c>
    </row>
    <row r="4636" spans="1:20" ht="18.75" hidden="1" customHeight="1" x14ac:dyDescent="0.25">
      <c r="A4636" t="s">
        <v>2406</v>
      </c>
      <c r="B4636" t="s">
        <v>5</v>
      </c>
      <c r="C4636" t="s">
        <v>1913</v>
      </c>
      <c r="D4636" s="24">
        <v>11465</v>
      </c>
      <c r="E4636" t="s">
        <v>1683</v>
      </c>
      <c r="F4636" t="s">
        <v>99</v>
      </c>
      <c r="G4636" t="s">
        <v>1914</v>
      </c>
      <c r="I4636" t="s">
        <v>1841</v>
      </c>
      <c r="J4636" t="s">
        <v>1915</v>
      </c>
      <c r="K4636" t="s">
        <v>2021</v>
      </c>
      <c r="L4636" s="24">
        <v>16800</v>
      </c>
      <c r="M4636" s="25">
        <f>+VLOOKUP(E4636, TC!A:D, 4, FALSE())</f>
        <v>1.0801999990459314</v>
      </c>
      <c r="N4636" s="24">
        <f t="shared" si="360"/>
        <v>16800</v>
      </c>
      <c r="O4636" t="str">
        <f t="shared" si="361"/>
        <v>FACTURA</v>
      </c>
      <c r="P4636" t="str">
        <f t="shared" si="362"/>
        <v>2025</v>
      </c>
      <c r="Q4636" t="str">
        <f t="shared" si="363"/>
        <v>03</v>
      </c>
      <c r="R4636" t="str">
        <f>+IFERROR(VLOOKUP(I4636, Listado!A:B, 2, FALSE()), "COMERCIALIZADORA INTERNACIONAL CARIBBEAN EXOTICS S A")</f>
        <v>LONDOÑO ECHEVERRI ALEJANDRA</v>
      </c>
      <c r="S4636" s="25">
        <f>+VLOOKUP(E4636, TC!A:D, 2, FALSE())</f>
        <v>4192.57</v>
      </c>
      <c r="T4636" t="str">
        <f t="shared" si="364"/>
        <v>COP</v>
      </c>
    </row>
    <row r="4637" spans="1:20" ht="18.75" hidden="1" customHeight="1" x14ac:dyDescent="0.25">
      <c r="A4637" t="s">
        <v>2406</v>
      </c>
      <c r="B4637" t="s">
        <v>5</v>
      </c>
      <c r="C4637" t="s">
        <v>1913</v>
      </c>
      <c r="D4637" s="24">
        <v>11466</v>
      </c>
      <c r="E4637" t="s">
        <v>1683</v>
      </c>
      <c r="F4637" t="s">
        <v>99</v>
      </c>
      <c r="G4637" t="s">
        <v>113</v>
      </c>
      <c r="I4637" t="s">
        <v>1844</v>
      </c>
      <c r="J4637" t="s">
        <v>1915</v>
      </c>
      <c r="K4637" t="s">
        <v>2020</v>
      </c>
      <c r="L4637" s="24">
        <v>110630</v>
      </c>
      <c r="M4637" s="25">
        <f>+VLOOKUP(E4637, TC!A:D, 4, FALSE())</f>
        <v>1.0801999990459314</v>
      </c>
      <c r="N4637" s="24">
        <f t="shared" si="360"/>
        <v>110630</v>
      </c>
      <c r="O4637" t="str">
        <f t="shared" si="361"/>
        <v>FACTURA</v>
      </c>
      <c r="P4637" t="str">
        <f t="shared" si="362"/>
        <v>2025</v>
      </c>
      <c r="Q4637" t="str">
        <f t="shared" si="363"/>
        <v>03</v>
      </c>
      <c r="R4637" t="str">
        <f>+IFERROR(VLOOKUP(I4637, Listado!A:B, 2, FALSE()), "COMERCIALIZADORA INTERNACIONAL CARIBBEAN EXOTICS S A")</f>
        <v>LONDOÑO ECHEVERRI ALEJANDRA</v>
      </c>
      <c r="S4637" s="25">
        <f>+VLOOKUP(E4637, TC!A:D, 2, FALSE())</f>
        <v>4192.57</v>
      </c>
      <c r="T4637" t="str">
        <f t="shared" si="364"/>
        <v>COP</v>
      </c>
    </row>
    <row r="4638" spans="1:20" ht="18.75" hidden="1" customHeight="1" x14ac:dyDescent="0.25">
      <c r="A4638" t="s">
        <v>2406</v>
      </c>
      <c r="B4638" t="s">
        <v>5</v>
      </c>
      <c r="C4638" t="s">
        <v>1913</v>
      </c>
      <c r="D4638" s="24">
        <v>11466</v>
      </c>
      <c r="E4638" t="s">
        <v>1683</v>
      </c>
      <c r="F4638" t="s">
        <v>99</v>
      </c>
      <c r="G4638" t="s">
        <v>113</v>
      </c>
      <c r="I4638" t="s">
        <v>1844</v>
      </c>
      <c r="J4638" t="s">
        <v>1915</v>
      </c>
      <c r="K4638" t="s">
        <v>2020</v>
      </c>
      <c r="L4638" s="24">
        <v>15410</v>
      </c>
      <c r="M4638" s="25">
        <f>+VLOOKUP(E4638, TC!A:D, 4, FALSE())</f>
        <v>1.0801999990459314</v>
      </c>
      <c r="N4638" s="24">
        <f t="shared" si="360"/>
        <v>15410</v>
      </c>
      <c r="O4638" t="str">
        <f t="shared" si="361"/>
        <v>FACTURA</v>
      </c>
      <c r="P4638" t="str">
        <f t="shared" si="362"/>
        <v>2025</v>
      </c>
      <c r="Q4638" t="str">
        <f t="shared" si="363"/>
        <v>03</v>
      </c>
      <c r="R4638" t="str">
        <f>+IFERROR(VLOOKUP(I4638, Listado!A:B, 2, FALSE()), "COMERCIALIZADORA INTERNACIONAL CARIBBEAN EXOTICS S A")</f>
        <v>LONDOÑO ECHEVERRI ALEJANDRA</v>
      </c>
      <c r="S4638" s="25">
        <f>+VLOOKUP(E4638, TC!A:D, 2, FALSE())</f>
        <v>4192.57</v>
      </c>
      <c r="T4638" t="str">
        <f t="shared" si="364"/>
        <v>COP</v>
      </c>
    </row>
    <row r="4639" spans="1:20" ht="18.75" hidden="1" customHeight="1" x14ac:dyDescent="0.25">
      <c r="A4639" t="s">
        <v>2406</v>
      </c>
      <c r="B4639" t="s">
        <v>5</v>
      </c>
      <c r="C4639" t="s">
        <v>1913</v>
      </c>
      <c r="D4639" s="24">
        <v>11466</v>
      </c>
      <c r="E4639" t="s">
        <v>1683</v>
      </c>
      <c r="F4639" t="s">
        <v>99</v>
      </c>
      <c r="G4639" t="s">
        <v>113</v>
      </c>
      <c r="I4639" t="s">
        <v>1844</v>
      </c>
      <c r="J4639" t="s">
        <v>1915</v>
      </c>
      <c r="K4639" t="s">
        <v>2020</v>
      </c>
      <c r="L4639" s="24">
        <v>11960</v>
      </c>
      <c r="M4639" s="25">
        <f>+VLOOKUP(E4639, TC!A:D, 4, FALSE())</f>
        <v>1.0801999990459314</v>
      </c>
      <c r="N4639" s="24">
        <f t="shared" si="360"/>
        <v>11960</v>
      </c>
      <c r="O4639" t="str">
        <f t="shared" si="361"/>
        <v>FACTURA</v>
      </c>
      <c r="P4639" t="str">
        <f t="shared" si="362"/>
        <v>2025</v>
      </c>
      <c r="Q4639" t="str">
        <f t="shared" si="363"/>
        <v>03</v>
      </c>
      <c r="R4639" t="str">
        <f>+IFERROR(VLOOKUP(I4639, Listado!A:B, 2, FALSE()), "COMERCIALIZADORA INTERNACIONAL CARIBBEAN EXOTICS S A")</f>
        <v>LONDOÑO ECHEVERRI ALEJANDRA</v>
      </c>
      <c r="S4639" s="25">
        <f>+VLOOKUP(E4639, TC!A:D, 2, FALSE())</f>
        <v>4192.57</v>
      </c>
      <c r="T4639" t="str">
        <f t="shared" si="364"/>
        <v>COP</v>
      </c>
    </row>
    <row r="4640" spans="1:20" ht="18.75" hidden="1" customHeight="1" x14ac:dyDescent="0.25">
      <c r="A4640" t="s">
        <v>2406</v>
      </c>
      <c r="B4640" t="s">
        <v>5</v>
      </c>
      <c r="C4640" t="s">
        <v>1913</v>
      </c>
      <c r="D4640" s="24">
        <v>11467</v>
      </c>
      <c r="E4640" t="s">
        <v>1683</v>
      </c>
      <c r="F4640" t="s">
        <v>99</v>
      </c>
      <c r="G4640" t="s">
        <v>113</v>
      </c>
      <c r="I4640" t="s">
        <v>2162</v>
      </c>
      <c r="J4640" t="s">
        <v>1915</v>
      </c>
      <c r="K4640" t="s">
        <v>2020</v>
      </c>
      <c r="L4640" s="24">
        <v>101430</v>
      </c>
      <c r="M4640" s="25">
        <f>+VLOOKUP(E4640, TC!A:D, 4, FALSE())</f>
        <v>1.0801999990459314</v>
      </c>
      <c r="N4640" s="24">
        <f t="shared" si="360"/>
        <v>101430</v>
      </c>
      <c r="O4640" t="str">
        <f t="shared" si="361"/>
        <v>FACTURA</v>
      </c>
      <c r="P4640" t="str">
        <f t="shared" si="362"/>
        <v>2025</v>
      </c>
      <c r="Q4640" t="str">
        <f t="shared" si="363"/>
        <v>03</v>
      </c>
      <c r="R4640" t="str">
        <f>+IFERROR(VLOOKUP(I4640, Listado!A:B, 2, FALSE()), "COMERCIALIZADORA INTERNACIONAL CARIBBEAN EXOTICS S A")</f>
        <v>COMERCIALIZADORA INTERNACIONAL CARIBBEAN EXOTICS S A</v>
      </c>
      <c r="S4640" s="25">
        <f>+VLOOKUP(E4640, TC!A:D, 2, FALSE())</f>
        <v>4192.57</v>
      </c>
      <c r="T4640" t="str">
        <f t="shared" si="364"/>
        <v>COP</v>
      </c>
    </row>
    <row r="4641" spans="1:20" ht="18.75" hidden="1" customHeight="1" x14ac:dyDescent="0.25">
      <c r="A4641" t="s">
        <v>2406</v>
      </c>
      <c r="B4641" t="s">
        <v>5</v>
      </c>
      <c r="C4641" t="s">
        <v>1913</v>
      </c>
      <c r="D4641" s="24">
        <v>11467</v>
      </c>
      <c r="E4641" t="s">
        <v>1683</v>
      </c>
      <c r="F4641" t="s">
        <v>99</v>
      </c>
      <c r="G4641" t="s">
        <v>113</v>
      </c>
      <c r="I4641" t="s">
        <v>2162</v>
      </c>
      <c r="J4641" t="s">
        <v>1915</v>
      </c>
      <c r="K4641" t="s">
        <v>2020</v>
      </c>
      <c r="L4641" s="24">
        <v>107410</v>
      </c>
      <c r="M4641" s="25">
        <f>+VLOOKUP(E4641, TC!A:D, 4, FALSE())</f>
        <v>1.0801999990459314</v>
      </c>
      <c r="N4641" s="24">
        <f t="shared" si="360"/>
        <v>107410</v>
      </c>
      <c r="O4641" t="str">
        <f t="shared" si="361"/>
        <v>FACTURA</v>
      </c>
      <c r="P4641" t="str">
        <f t="shared" si="362"/>
        <v>2025</v>
      </c>
      <c r="Q4641" t="str">
        <f t="shared" si="363"/>
        <v>03</v>
      </c>
      <c r="R4641" t="str">
        <f>+IFERROR(VLOOKUP(I4641, Listado!A:B, 2, FALSE()), "COMERCIALIZADORA INTERNACIONAL CARIBBEAN EXOTICS S A")</f>
        <v>COMERCIALIZADORA INTERNACIONAL CARIBBEAN EXOTICS S A</v>
      </c>
      <c r="S4641" s="25">
        <f>+VLOOKUP(E4641, TC!A:D, 2, FALSE())</f>
        <v>4192.57</v>
      </c>
      <c r="T4641" t="str">
        <f t="shared" si="364"/>
        <v>COP</v>
      </c>
    </row>
    <row r="4642" spans="1:20" ht="18.75" hidden="1" customHeight="1" x14ac:dyDescent="0.25">
      <c r="A4642" t="s">
        <v>2406</v>
      </c>
      <c r="B4642" t="s">
        <v>5</v>
      </c>
      <c r="C4642" t="s">
        <v>1913</v>
      </c>
      <c r="D4642" s="24">
        <v>11467</v>
      </c>
      <c r="E4642" t="s">
        <v>1683</v>
      </c>
      <c r="F4642" t="s">
        <v>99</v>
      </c>
      <c r="G4642" t="s">
        <v>113</v>
      </c>
      <c r="I4642" t="s">
        <v>2162</v>
      </c>
      <c r="J4642" t="s">
        <v>1915</v>
      </c>
      <c r="K4642" t="s">
        <v>2020</v>
      </c>
      <c r="L4642" s="24">
        <v>51290</v>
      </c>
      <c r="M4642" s="25">
        <f>+VLOOKUP(E4642, TC!A:D, 4, FALSE())</f>
        <v>1.0801999990459314</v>
      </c>
      <c r="N4642" s="24">
        <f t="shared" si="360"/>
        <v>51290</v>
      </c>
      <c r="O4642" t="str">
        <f t="shared" si="361"/>
        <v>FACTURA</v>
      </c>
      <c r="P4642" t="str">
        <f t="shared" si="362"/>
        <v>2025</v>
      </c>
      <c r="Q4642" t="str">
        <f t="shared" si="363"/>
        <v>03</v>
      </c>
      <c r="R4642" t="str">
        <f>+IFERROR(VLOOKUP(I4642, Listado!A:B, 2, FALSE()), "COMERCIALIZADORA INTERNACIONAL CARIBBEAN EXOTICS S A")</f>
        <v>COMERCIALIZADORA INTERNACIONAL CARIBBEAN EXOTICS S A</v>
      </c>
      <c r="S4642" s="25">
        <f>+VLOOKUP(E4642, TC!A:D, 2, FALSE())</f>
        <v>4192.57</v>
      </c>
      <c r="T4642" t="str">
        <f t="shared" si="364"/>
        <v>COP</v>
      </c>
    </row>
    <row r="4643" spans="1:20" ht="18.75" hidden="1" customHeight="1" x14ac:dyDescent="0.25">
      <c r="A4643" t="s">
        <v>2406</v>
      </c>
      <c r="B4643" t="s">
        <v>5</v>
      </c>
      <c r="C4643" t="s">
        <v>1913</v>
      </c>
      <c r="D4643" s="24">
        <v>11467</v>
      </c>
      <c r="E4643" t="s">
        <v>1683</v>
      </c>
      <c r="F4643" t="s">
        <v>99</v>
      </c>
      <c r="G4643" t="s">
        <v>113</v>
      </c>
      <c r="I4643" t="s">
        <v>2162</v>
      </c>
      <c r="J4643" t="s">
        <v>1915</v>
      </c>
      <c r="K4643" t="s">
        <v>2020</v>
      </c>
      <c r="L4643" s="24">
        <v>15870</v>
      </c>
      <c r="M4643" s="25">
        <f>+VLOOKUP(E4643, TC!A:D, 4, FALSE())</f>
        <v>1.0801999990459314</v>
      </c>
      <c r="N4643" s="24">
        <f t="shared" si="360"/>
        <v>15870</v>
      </c>
      <c r="O4643" t="str">
        <f t="shared" si="361"/>
        <v>FACTURA</v>
      </c>
      <c r="P4643" t="str">
        <f t="shared" si="362"/>
        <v>2025</v>
      </c>
      <c r="Q4643" t="str">
        <f t="shared" si="363"/>
        <v>03</v>
      </c>
      <c r="R4643" t="str">
        <f>+IFERROR(VLOOKUP(I4643, Listado!A:B, 2, FALSE()), "COMERCIALIZADORA INTERNACIONAL CARIBBEAN EXOTICS S A")</f>
        <v>COMERCIALIZADORA INTERNACIONAL CARIBBEAN EXOTICS S A</v>
      </c>
      <c r="S4643" s="25">
        <f>+VLOOKUP(E4643, TC!A:D, 2, FALSE())</f>
        <v>4192.57</v>
      </c>
      <c r="T4643" t="str">
        <f t="shared" si="364"/>
        <v>COP</v>
      </c>
    </row>
    <row r="4644" spans="1:20" ht="18.75" hidden="1" customHeight="1" x14ac:dyDescent="0.25">
      <c r="A4644" t="s">
        <v>2406</v>
      </c>
      <c r="B4644" t="s">
        <v>5</v>
      </c>
      <c r="C4644" t="s">
        <v>1913</v>
      </c>
      <c r="D4644" s="24">
        <v>11468</v>
      </c>
      <c r="E4644" t="s">
        <v>1683</v>
      </c>
      <c r="F4644" t="s">
        <v>99</v>
      </c>
      <c r="G4644" t="s">
        <v>113</v>
      </c>
      <c r="I4644" t="s">
        <v>1843</v>
      </c>
      <c r="J4644" t="s">
        <v>1915</v>
      </c>
      <c r="K4644" t="s">
        <v>2021</v>
      </c>
      <c r="L4644" s="24">
        <v>251620</v>
      </c>
      <c r="M4644" s="25">
        <f>+VLOOKUP(E4644, TC!A:D, 4, FALSE())</f>
        <v>1.0801999990459314</v>
      </c>
      <c r="N4644" s="24">
        <f t="shared" si="360"/>
        <v>251620</v>
      </c>
      <c r="O4644" t="str">
        <f t="shared" si="361"/>
        <v>FACTURA</v>
      </c>
      <c r="P4644" t="str">
        <f t="shared" si="362"/>
        <v>2025</v>
      </c>
      <c r="Q4644" t="str">
        <f t="shared" si="363"/>
        <v>03</v>
      </c>
      <c r="R4644" t="str">
        <f>+IFERROR(VLOOKUP(I4644, Listado!A:B, 2, FALSE()), "COMERCIALIZADORA INTERNACIONAL CARIBBEAN EXOTICS S A")</f>
        <v>LONDOÑO ECHEVERRI ALEJANDRA</v>
      </c>
      <c r="S4644" s="25">
        <f>+VLOOKUP(E4644, TC!A:D, 2, FALSE())</f>
        <v>4192.57</v>
      </c>
      <c r="T4644" t="str">
        <f t="shared" si="364"/>
        <v>COP</v>
      </c>
    </row>
    <row r="4645" spans="1:20" ht="18.75" hidden="1" customHeight="1" x14ac:dyDescent="0.25">
      <c r="A4645" t="s">
        <v>2406</v>
      </c>
      <c r="B4645" t="s">
        <v>5</v>
      </c>
      <c r="C4645" t="s">
        <v>1913</v>
      </c>
      <c r="D4645" s="24">
        <v>11468</v>
      </c>
      <c r="E4645" t="s">
        <v>1683</v>
      </c>
      <c r="F4645" t="s">
        <v>99</v>
      </c>
      <c r="G4645" t="s">
        <v>113</v>
      </c>
      <c r="I4645" t="s">
        <v>1843</v>
      </c>
      <c r="J4645" t="s">
        <v>1915</v>
      </c>
      <c r="K4645" t="s">
        <v>2021</v>
      </c>
      <c r="L4645" s="24">
        <v>47150</v>
      </c>
      <c r="M4645" s="25">
        <f>+VLOOKUP(E4645, TC!A:D, 4, FALSE())</f>
        <v>1.0801999990459314</v>
      </c>
      <c r="N4645" s="24">
        <f t="shared" si="360"/>
        <v>47150</v>
      </c>
      <c r="O4645" t="str">
        <f t="shared" si="361"/>
        <v>FACTURA</v>
      </c>
      <c r="P4645" t="str">
        <f t="shared" si="362"/>
        <v>2025</v>
      </c>
      <c r="Q4645" t="str">
        <f t="shared" si="363"/>
        <v>03</v>
      </c>
      <c r="R4645" t="str">
        <f>+IFERROR(VLOOKUP(I4645, Listado!A:B, 2, FALSE()), "COMERCIALIZADORA INTERNACIONAL CARIBBEAN EXOTICS S A")</f>
        <v>LONDOÑO ECHEVERRI ALEJANDRA</v>
      </c>
      <c r="S4645" s="25">
        <f>+VLOOKUP(E4645, TC!A:D, 2, FALSE())</f>
        <v>4192.57</v>
      </c>
      <c r="T4645" t="str">
        <f t="shared" si="364"/>
        <v>COP</v>
      </c>
    </row>
    <row r="4646" spans="1:20" ht="18.75" hidden="1" customHeight="1" x14ac:dyDescent="0.25">
      <c r="A4646" t="s">
        <v>2406</v>
      </c>
      <c r="B4646" t="s">
        <v>5</v>
      </c>
      <c r="C4646" t="s">
        <v>1913</v>
      </c>
      <c r="D4646" s="24">
        <v>11468</v>
      </c>
      <c r="E4646" t="s">
        <v>1683</v>
      </c>
      <c r="F4646" t="s">
        <v>99</v>
      </c>
      <c r="G4646" t="s">
        <v>113</v>
      </c>
      <c r="I4646" t="s">
        <v>1843</v>
      </c>
      <c r="J4646" t="s">
        <v>1915</v>
      </c>
      <c r="K4646" t="s">
        <v>2021</v>
      </c>
      <c r="L4646" s="24">
        <v>23230</v>
      </c>
      <c r="M4646" s="25">
        <f>+VLOOKUP(E4646, TC!A:D, 4, FALSE())</f>
        <v>1.0801999990459314</v>
      </c>
      <c r="N4646" s="24">
        <f t="shared" si="360"/>
        <v>23230</v>
      </c>
      <c r="O4646" t="str">
        <f t="shared" si="361"/>
        <v>FACTURA</v>
      </c>
      <c r="P4646" t="str">
        <f t="shared" si="362"/>
        <v>2025</v>
      </c>
      <c r="Q4646" t="str">
        <f t="shared" si="363"/>
        <v>03</v>
      </c>
      <c r="R4646" t="str">
        <f>+IFERROR(VLOOKUP(I4646, Listado!A:B, 2, FALSE()), "COMERCIALIZADORA INTERNACIONAL CARIBBEAN EXOTICS S A")</f>
        <v>LONDOÑO ECHEVERRI ALEJANDRA</v>
      </c>
      <c r="S4646" s="25">
        <f>+VLOOKUP(E4646, TC!A:D, 2, FALSE())</f>
        <v>4192.57</v>
      </c>
      <c r="T4646" t="str">
        <f t="shared" si="364"/>
        <v>COP</v>
      </c>
    </row>
    <row r="4647" spans="1:20" ht="18.75" hidden="1" customHeight="1" x14ac:dyDescent="0.25">
      <c r="A4647" t="s">
        <v>2406</v>
      </c>
      <c r="B4647" t="s">
        <v>5</v>
      </c>
      <c r="C4647" t="s">
        <v>1913</v>
      </c>
      <c r="D4647" s="24">
        <v>11469</v>
      </c>
      <c r="E4647" t="s">
        <v>1683</v>
      </c>
      <c r="F4647" t="s">
        <v>99</v>
      </c>
      <c r="G4647" t="s">
        <v>1914</v>
      </c>
      <c r="I4647" t="s">
        <v>1841</v>
      </c>
      <c r="J4647" t="s">
        <v>1915</v>
      </c>
      <c r="K4647" t="s">
        <v>2021</v>
      </c>
      <c r="L4647" s="24">
        <v>626000</v>
      </c>
      <c r="M4647" s="25">
        <f>+VLOOKUP(E4647, TC!A:D, 4, FALSE())</f>
        <v>1.0801999990459314</v>
      </c>
      <c r="N4647" s="24">
        <f t="shared" si="360"/>
        <v>626000</v>
      </c>
      <c r="O4647" t="str">
        <f t="shared" si="361"/>
        <v>FACTURA</v>
      </c>
      <c r="P4647" t="str">
        <f t="shared" si="362"/>
        <v>2025</v>
      </c>
      <c r="Q4647" t="str">
        <f t="shared" si="363"/>
        <v>03</v>
      </c>
      <c r="R4647" t="str">
        <f>+IFERROR(VLOOKUP(I4647, Listado!A:B, 2, FALSE()), "COMERCIALIZADORA INTERNACIONAL CARIBBEAN EXOTICS S A")</f>
        <v>LONDOÑO ECHEVERRI ALEJANDRA</v>
      </c>
      <c r="S4647" s="25">
        <f>+VLOOKUP(E4647, TC!A:D, 2, FALSE())</f>
        <v>4192.57</v>
      </c>
      <c r="T4647" t="str">
        <f t="shared" si="364"/>
        <v>COP</v>
      </c>
    </row>
    <row r="4648" spans="1:20" ht="18.75" hidden="1" customHeight="1" x14ac:dyDescent="0.25">
      <c r="A4648" t="s">
        <v>2406</v>
      </c>
      <c r="B4648" t="s">
        <v>5</v>
      </c>
      <c r="C4648" t="s">
        <v>1913</v>
      </c>
      <c r="D4648" s="24">
        <v>11470</v>
      </c>
      <c r="E4648" t="s">
        <v>1683</v>
      </c>
      <c r="F4648" t="s">
        <v>99</v>
      </c>
      <c r="G4648" t="s">
        <v>1914</v>
      </c>
      <c r="I4648" t="s">
        <v>1840</v>
      </c>
      <c r="J4648" t="s">
        <v>1915</v>
      </c>
      <c r="K4648" t="s">
        <v>2022</v>
      </c>
      <c r="L4648" s="24">
        <v>4000</v>
      </c>
      <c r="M4648" s="25">
        <f>+VLOOKUP(E4648, TC!A:D, 4, FALSE())</f>
        <v>1.0801999990459314</v>
      </c>
      <c r="N4648" s="24">
        <f t="shared" si="360"/>
        <v>4000</v>
      </c>
      <c r="O4648" t="str">
        <f t="shared" si="361"/>
        <v>FACTURA</v>
      </c>
      <c r="P4648" t="str">
        <f t="shared" si="362"/>
        <v>2025</v>
      </c>
      <c r="Q4648" t="str">
        <f t="shared" si="363"/>
        <v>03</v>
      </c>
      <c r="R4648" t="str">
        <f>+IFERROR(VLOOKUP(I4648, Listado!A:B, 2, FALSE()), "COMERCIALIZADORA INTERNACIONAL CARIBBEAN EXOTICS S A")</f>
        <v>LONDOÑO ECHEVERRI ALEJANDRA</v>
      </c>
      <c r="S4648" s="25">
        <f>+VLOOKUP(E4648, TC!A:D, 2, FALSE())</f>
        <v>4192.57</v>
      </c>
      <c r="T4648" t="str">
        <f t="shared" si="364"/>
        <v>COP</v>
      </c>
    </row>
    <row r="4649" spans="1:20" ht="18.75" hidden="1" customHeight="1" x14ac:dyDescent="0.25">
      <c r="A4649" t="s">
        <v>2406</v>
      </c>
      <c r="B4649" t="s">
        <v>5</v>
      </c>
      <c r="C4649" t="s">
        <v>1913</v>
      </c>
      <c r="D4649" s="24">
        <v>11471</v>
      </c>
      <c r="E4649" t="s">
        <v>1683</v>
      </c>
      <c r="F4649" t="s">
        <v>99</v>
      </c>
      <c r="G4649" t="s">
        <v>1914</v>
      </c>
      <c r="I4649" t="s">
        <v>1840</v>
      </c>
      <c r="J4649" t="s">
        <v>1915</v>
      </c>
      <c r="K4649" t="s">
        <v>2022</v>
      </c>
      <c r="L4649" s="24">
        <v>3600</v>
      </c>
      <c r="M4649" s="25">
        <f>+VLOOKUP(E4649, TC!A:D, 4, FALSE())</f>
        <v>1.0801999990459314</v>
      </c>
      <c r="N4649" s="24">
        <f t="shared" si="360"/>
        <v>3600</v>
      </c>
      <c r="O4649" t="str">
        <f t="shared" si="361"/>
        <v>FACTURA</v>
      </c>
      <c r="P4649" t="str">
        <f t="shared" si="362"/>
        <v>2025</v>
      </c>
      <c r="Q4649" t="str">
        <f t="shared" si="363"/>
        <v>03</v>
      </c>
      <c r="R4649" t="str">
        <f>+IFERROR(VLOOKUP(I4649, Listado!A:B, 2, FALSE()), "COMERCIALIZADORA INTERNACIONAL CARIBBEAN EXOTICS S A")</f>
        <v>LONDOÑO ECHEVERRI ALEJANDRA</v>
      </c>
      <c r="S4649" s="25">
        <f>+VLOOKUP(E4649, TC!A:D, 2, FALSE())</f>
        <v>4192.57</v>
      </c>
      <c r="T4649" t="str">
        <f t="shared" si="364"/>
        <v>COP</v>
      </c>
    </row>
    <row r="4650" spans="1:20" ht="18.75" hidden="1" customHeight="1" x14ac:dyDescent="0.25">
      <c r="A4650" t="s">
        <v>2406</v>
      </c>
      <c r="B4650" t="s">
        <v>1923</v>
      </c>
      <c r="C4650" t="s">
        <v>1913</v>
      </c>
      <c r="D4650" s="24">
        <v>5870</v>
      </c>
      <c r="E4650" t="s">
        <v>1683</v>
      </c>
      <c r="F4650" t="s">
        <v>99</v>
      </c>
      <c r="G4650" t="s">
        <v>1914</v>
      </c>
      <c r="H4650" t="s">
        <v>2024</v>
      </c>
      <c r="I4650" t="s">
        <v>1838</v>
      </c>
      <c r="J4650" t="s">
        <v>1915</v>
      </c>
      <c r="K4650" t="s">
        <v>2021</v>
      </c>
      <c r="L4650" s="24">
        <v>236100</v>
      </c>
      <c r="M4650" s="25">
        <f>+VLOOKUP(E4650, TC!A:D, 4, FALSE())</f>
        <v>1.0801999990459314</v>
      </c>
      <c r="N4650" s="24">
        <f t="shared" si="360"/>
        <v>236100</v>
      </c>
      <c r="O4650" t="str">
        <f t="shared" si="361"/>
        <v>FACTURA</v>
      </c>
      <c r="P4650" t="str">
        <f t="shared" si="362"/>
        <v>2025</v>
      </c>
      <c r="Q4650" t="str">
        <f t="shared" si="363"/>
        <v>03</v>
      </c>
      <c r="R4650" t="str">
        <f>+IFERROR(VLOOKUP(I4650, Listado!A:B, 2, FALSE()), "COMERCIALIZADORA INTERNACIONAL CARIBBEAN EXOTICS S A")</f>
        <v>LONDOÑO ECHEVERRI ALEJANDRA</v>
      </c>
      <c r="S4650" s="25">
        <f>+VLOOKUP(E4650, TC!A:D, 2, FALSE())</f>
        <v>4192.57</v>
      </c>
      <c r="T4650" t="str">
        <f t="shared" si="364"/>
        <v>COP</v>
      </c>
    </row>
    <row r="4651" spans="1:20" ht="18.75" hidden="1" customHeight="1" x14ac:dyDescent="0.25">
      <c r="A4651" t="s">
        <v>2406</v>
      </c>
      <c r="B4651" t="s">
        <v>1923</v>
      </c>
      <c r="C4651" t="s">
        <v>1913</v>
      </c>
      <c r="D4651" s="24">
        <v>5870</v>
      </c>
      <c r="E4651" t="s">
        <v>1683</v>
      </c>
      <c r="F4651" t="s">
        <v>99</v>
      </c>
      <c r="G4651" t="s">
        <v>1914</v>
      </c>
      <c r="H4651" t="s">
        <v>2024</v>
      </c>
      <c r="I4651" t="s">
        <v>1838</v>
      </c>
      <c r="J4651" t="s">
        <v>1915</v>
      </c>
      <c r="K4651" t="s">
        <v>2022</v>
      </c>
      <c r="L4651" s="24">
        <v>205260</v>
      </c>
      <c r="M4651" s="25">
        <f>+VLOOKUP(E4651, TC!A:D, 4, FALSE())</f>
        <v>1.0801999990459314</v>
      </c>
      <c r="N4651" s="24">
        <f t="shared" si="360"/>
        <v>205260</v>
      </c>
      <c r="O4651" t="str">
        <f t="shared" si="361"/>
        <v>FACTURA</v>
      </c>
      <c r="P4651" t="str">
        <f t="shared" si="362"/>
        <v>2025</v>
      </c>
      <c r="Q4651" t="str">
        <f t="shared" si="363"/>
        <v>03</v>
      </c>
      <c r="R4651" t="str">
        <f>+IFERROR(VLOOKUP(I4651, Listado!A:B, 2, FALSE()), "COMERCIALIZADORA INTERNACIONAL CARIBBEAN EXOTICS S A")</f>
        <v>LONDOÑO ECHEVERRI ALEJANDRA</v>
      </c>
      <c r="S4651" s="25">
        <f>+VLOOKUP(E4651, TC!A:D, 2, FALSE())</f>
        <v>4192.57</v>
      </c>
      <c r="T4651" t="str">
        <f t="shared" si="364"/>
        <v>COP</v>
      </c>
    </row>
    <row r="4652" spans="1:20" ht="18.75" hidden="1" customHeight="1" x14ac:dyDescent="0.25">
      <c r="A4652" t="s">
        <v>2406</v>
      </c>
      <c r="B4652" t="s">
        <v>1923</v>
      </c>
      <c r="C4652" t="s">
        <v>1913</v>
      </c>
      <c r="D4652" s="24">
        <v>5870</v>
      </c>
      <c r="E4652" t="s">
        <v>1683</v>
      </c>
      <c r="F4652" t="s">
        <v>99</v>
      </c>
      <c r="G4652" t="s">
        <v>1914</v>
      </c>
      <c r="H4652" t="s">
        <v>2024</v>
      </c>
      <c r="I4652" t="s">
        <v>1838</v>
      </c>
      <c r="J4652" t="s">
        <v>1915</v>
      </c>
      <c r="K4652" t="s">
        <v>2022</v>
      </c>
      <c r="L4652" s="24">
        <v>42240</v>
      </c>
      <c r="M4652" s="25">
        <f>+VLOOKUP(E4652, TC!A:D, 4, FALSE())</f>
        <v>1.0801999990459314</v>
      </c>
      <c r="N4652" s="24">
        <f t="shared" si="360"/>
        <v>42240</v>
      </c>
      <c r="O4652" t="str">
        <f t="shared" si="361"/>
        <v>FACTURA</v>
      </c>
      <c r="P4652" t="str">
        <f t="shared" si="362"/>
        <v>2025</v>
      </c>
      <c r="Q4652" t="str">
        <f t="shared" si="363"/>
        <v>03</v>
      </c>
      <c r="R4652" t="str">
        <f>+IFERROR(VLOOKUP(I4652, Listado!A:B, 2, FALSE()), "COMERCIALIZADORA INTERNACIONAL CARIBBEAN EXOTICS S A")</f>
        <v>LONDOÑO ECHEVERRI ALEJANDRA</v>
      </c>
      <c r="S4652" s="25">
        <f>+VLOOKUP(E4652, TC!A:D, 2, FALSE())</f>
        <v>4192.57</v>
      </c>
      <c r="T4652" t="str">
        <f t="shared" si="364"/>
        <v>COP</v>
      </c>
    </row>
    <row r="4653" spans="1:20" ht="18.75" hidden="1" customHeight="1" x14ac:dyDescent="0.25">
      <c r="A4653" t="s">
        <v>2406</v>
      </c>
      <c r="B4653" t="s">
        <v>5</v>
      </c>
      <c r="C4653" t="s">
        <v>1913</v>
      </c>
      <c r="D4653" s="24">
        <v>11472</v>
      </c>
      <c r="E4653" t="s">
        <v>1683</v>
      </c>
      <c r="F4653" t="s">
        <v>99</v>
      </c>
      <c r="G4653" t="s">
        <v>1914</v>
      </c>
      <c r="I4653" t="s">
        <v>1840</v>
      </c>
      <c r="J4653" t="s">
        <v>1915</v>
      </c>
      <c r="K4653" t="s">
        <v>2020</v>
      </c>
      <c r="L4653" s="24">
        <v>12000</v>
      </c>
      <c r="M4653" s="25">
        <f>+VLOOKUP(E4653, TC!A:D, 4, FALSE())</f>
        <v>1.0801999990459314</v>
      </c>
      <c r="N4653" s="24">
        <f t="shared" si="360"/>
        <v>12000</v>
      </c>
      <c r="O4653" t="str">
        <f t="shared" si="361"/>
        <v>FACTURA</v>
      </c>
      <c r="P4653" t="str">
        <f t="shared" si="362"/>
        <v>2025</v>
      </c>
      <c r="Q4653" t="str">
        <f t="shared" si="363"/>
        <v>03</v>
      </c>
      <c r="R4653" t="str">
        <f>+IFERROR(VLOOKUP(I4653, Listado!A:B, 2, FALSE()), "COMERCIALIZADORA INTERNACIONAL CARIBBEAN EXOTICS S A")</f>
        <v>LONDOÑO ECHEVERRI ALEJANDRA</v>
      </c>
      <c r="S4653" s="25">
        <f>+VLOOKUP(E4653, TC!A:D, 2, FALSE())</f>
        <v>4192.57</v>
      </c>
      <c r="T4653" t="str">
        <f t="shared" si="364"/>
        <v>COP</v>
      </c>
    </row>
    <row r="4654" spans="1:20" ht="18.75" hidden="1" customHeight="1" x14ac:dyDescent="0.25">
      <c r="A4654" t="s">
        <v>2406</v>
      </c>
      <c r="B4654" t="s">
        <v>1923</v>
      </c>
      <c r="C4654" t="s">
        <v>1913</v>
      </c>
      <c r="D4654" s="24">
        <v>5871</v>
      </c>
      <c r="E4654" t="s">
        <v>1683</v>
      </c>
      <c r="F4654" t="s">
        <v>1924</v>
      </c>
      <c r="G4654" t="s">
        <v>108</v>
      </c>
      <c r="H4654" t="s">
        <v>2618</v>
      </c>
      <c r="I4654" t="s">
        <v>1885</v>
      </c>
      <c r="J4654" t="s">
        <v>1919</v>
      </c>
      <c r="K4654" t="s">
        <v>1928</v>
      </c>
      <c r="L4654" s="24">
        <v>1891.1</v>
      </c>
      <c r="M4654" s="25">
        <f>+VLOOKUP(E4654, TC!A:D, 4, FALSE())</f>
        <v>1.0801999990459314</v>
      </c>
      <c r="N4654" s="24">
        <f t="shared" si="360"/>
        <v>2042.7662181957608</v>
      </c>
      <c r="O4654" t="str">
        <f t="shared" si="361"/>
        <v>FACTURA</v>
      </c>
      <c r="P4654" t="str">
        <f t="shared" si="362"/>
        <v>2025</v>
      </c>
      <c r="Q4654" t="str">
        <f t="shared" si="363"/>
        <v>03</v>
      </c>
      <c r="R4654" t="str">
        <f>+IFERROR(VLOOKUP(I4654, Listado!A:B, 2, FALSE()), "COMERCIALIZADORA INTERNACIONAL CARIBBEAN EXOTICS S A")</f>
        <v>PIEDRAHITA PEREZ MARIANA</v>
      </c>
      <c r="S4654" s="25">
        <f>+VLOOKUP(E4654, TC!A:D, 2, FALSE())</f>
        <v>4192.57</v>
      </c>
      <c r="T4654" t="str">
        <f t="shared" si="364"/>
        <v>EUR</v>
      </c>
    </row>
    <row r="4655" spans="1:20" ht="18.75" hidden="1" customHeight="1" x14ac:dyDescent="0.25">
      <c r="A4655" t="s">
        <v>2406</v>
      </c>
      <c r="B4655" t="s">
        <v>1923</v>
      </c>
      <c r="C4655" t="s">
        <v>1913</v>
      </c>
      <c r="D4655" s="24">
        <v>5871</v>
      </c>
      <c r="E4655" t="s">
        <v>1683</v>
      </c>
      <c r="F4655" t="s">
        <v>1924</v>
      </c>
      <c r="G4655" t="s">
        <v>108</v>
      </c>
      <c r="H4655" t="s">
        <v>2618</v>
      </c>
      <c r="I4655" t="s">
        <v>1885</v>
      </c>
      <c r="J4655" t="s">
        <v>1919</v>
      </c>
      <c r="K4655" t="s">
        <v>2619</v>
      </c>
      <c r="L4655" s="24">
        <v>2329.6</v>
      </c>
      <c r="M4655" s="25">
        <f>+VLOOKUP(E4655, TC!A:D, 4, FALSE())</f>
        <v>1.0801999990459314</v>
      </c>
      <c r="N4655" s="24">
        <f t="shared" si="360"/>
        <v>2516.4339177774018</v>
      </c>
      <c r="O4655" t="str">
        <f t="shared" si="361"/>
        <v>FACTURA</v>
      </c>
      <c r="P4655" t="str">
        <f t="shared" si="362"/>
        <v>2025</v>
      </c>
      <c r="Q4655" t="str">
        <f t="shared" si="363"/>
        <v>03</v>
      </c>
      <c r="R4655" t="str">
        <f>+IFERROR(VLOOKUP(I4655, Listado!A:B, 2, FALSE()), "COMERCIALIZADORA INTERNACIONAL CARIBBEAN EXOTICS S A")</f>
        <v>PIEDRAHITA PEREZ MARIANA</v>
      </c>
      <c r="S4655" s="25">
        <f>+VLOOKUP(E4655, TC!A:D, 2, FALSE())</f>
        <v>4192.57</v>
      </c>
      <c r="T4655" t="str">
        <f t="shared" si="364"/>
        <v>EUR</v>
      </c>
    </row>
    <row r="4656" spans="1:20" ht="18.75" hidden="1" customHeight="1" x14ac:dyDescent="0.25">
      <c r="A4656" t="s">
        <v>2406</v>
      </c>
      <c r="B4656" t="s">
        <v>1923</v>
      </c>
      <c r="C4656" t="s">
        <v>1913</v>
      </c>
      <c r="D4656" s="24">
        <v>5871</v>
      </c>
      <c r="E4656" t="s">
        <v>1683</v>
      </c>
      <c r="F4656" t="s">
        <v>1924</v>
      </c>
      <c r="G4656" t="s">
        <v>108</v>
      </c>
      <c r="H4656" t="s">
        <v>2618</v>
      </c>
      <c r="I4656" t="s">
        <v>1885</v>
      </c>
      <c r="J4656" t="s">
        <v>1919</v>
      </c>
      <c r="K4656" t="s">
        <v>2620</v>
      </c>
      <c r="L4656" s="24">
        <v>2117.88</v>
      </c>
      <c r="M4656" s="25">
        <f>+VLOOKUP(E4656, TC!A:D, 4, FALSE())</f>
        <v>1.0801999990459314</v>
      </c>
      <c r="N4656" s="24">
        <f t="shared" si="360"/>
        <v>2287.7339739793974</v>
      </c>
      <c r="O4656" t="str">
        <f t="shared" si="361"/>
        <v>FACTURA</v>
      </c>
      <c r="P4656" t="str">
        <f t="shared" si="362"/>
        <v>2025</v>
      </c>
      <c r="Q4656" t="str">
        <f t="shared" si="363"/>
        <v>03</v>
      </c>
      <c r="R4656" t="str">
        <f>+IFERROR(VLOOKUP(I4656, Listado!A:B, 2, FALSE()), "COMERCIALIZADORA INTERNACIONAL CARIBBEAN EXOTICS S A")</f>
        <v>PIEDRAHITA PEREZ MARIANA</v>
      </c>
      <c r="S4656" s="25">
        <f>+VLOOKUP(E4656, TC!A:D, 2, FALSE())</f>
        <v>4192.57</v>
      </c>
      <c r="T4656" t="str">
        <f t="shared" si="364"/>
        <v>EUR</v>
      </c>
    </row>
    <row r="4657" spans="1:20" ht="18.75" hidden="1" customHeight="1" x14ac:dyDescent="0.25">
      <c r="A4657" t="s">
        <v>2406</v>
      </c>
      <c r="B4657" t="s">
        <v>5</v>
      </c>
      <c r="C4657" t="s">
        <v>1913</v>
      </c>
      <c r="D4657" s="24">
        <v>11473</v>
      </c>
      <c r="E4657" t="s">
        <v>1683</v>
      </c>
      <c r="F4657" t="s">
        <v>99</v>
      </c>
      <c r="G4657" t="s">
        <v>1914</v>
      </c>
      <c r="I4657" t="s">
        <v>1840</v>
      </c>
      <c r="J4657" t="s">
        <v>1915</v>
      </c>
      <c r="K4657" t="s">
        <v>2022</v>
      </c>
      <c r="L4657" s="24">
        <v>42500</v>
      </c>
      <c r="M4657" s="25">
        <f>+VLOOKUP(E4657, TC!A:D, 4, FALSE())</f>
        <v>1.0801999990459314</v>
      </c>
      <c r="N4657" s="24">
        <f t="shared" si="360"/>
        <v>42500</v>
      </c>
      <c r="O4657" t="str">
        <f t="shared" si="361"/>
        <v>FACTURA</v>
      </c>
      <c r="P4657" t="str">
        <f t="shared" si="362"/>
        <v>2025</v>
      </c>
      <c r="Q4657" t="str">
        <f t="shared" si="363"/>
        <v>03</v>
      </c>
      <c r="R4657" t="str">
        <f>+IFERROR(VLOOKUP(I4657, Listado!A:B, 2, FALSE()), "COMERCIALIZADORA INTERNACIONAL CARIBBEAN EXOTICS S A")</f>
        <v>LONDOÑO ECHEVERRI ALEJANDRA</v>
      </c>
      <c r="S4657" s="25">
        <f>+VLOOKUP(E4657, TC!A:D, 2, FALSE())</f>
        <v>4192.57</v>
      </c>
      <c r="T4657" t="str">
        <f t="shared" si="364"/>
        <v>COP</v>
      </c>
    </row>
    <row r="4658" spans="1:20" ht="18.75" hidden="1" customHeight="1" x14ac:dyDescent="0.25">
      <c r="A4658" t="s">
        <v>2406</v>
      </c>
      <c r="B4658" t="s">
        <v>1923</v>
      </c>
      <c r="C4658" t="s">
        <v>1913</v>
      </c>
      <c r="D4658" s="24">
        <v>5872</v>
      </c>
      <c r="E4658" t="s">
        <v>1683</v>
      </c>
      <c r="F4658" t="s">
        <v>99</v>
      </c>
      <c r="G4658" t="s">
        <v>1914</v>
      </c>
      <c r="H4658" t="s">
        <v>2024</v>
      </c>
      <c r="I4658" t="s">
        <v>1838</v>
      </c>
      <c r="J4658" t="s">
        <v>1915</v>
      </c>
      <c r="K4658" t="s">
        <v>2025</v>
      </c>
      <c r="L4658" s="24">
        <v>623000</v>
      </c>
      <c r="M4658" s="25">
        <f>+VLOOKUP(E4658, TC!A:D, 4, FALSE())</f>
        <v>1.0801999990459314</v>
      </c>
      <c r="N4658" s="24">
        <f t="shared" si="360"/>
        <v>623000</v>
      </c>
      <c r="O4658" t="str">
        <f t="shared" si="361"/>
        <v>FACTURA</v>
      </c>
      <c r="P4658" t="str">
        <f t="shared" si="362"/>
        <v>2025</v>
      </c>
      <c r="Q4658" t="str">
        <f t="shared" si="363"/>
        <v>03</v>
      </c>
      <c r="R4658" t="str">
        <f>+IFERROR(VLOOKUP(I4658, Listado!A:B, 2, FALSE()), "COMERCIALIZADORA INTERNACIONAL CARIBBEAN EXOTICS S A")</f>
        <v>LONDOÑO ECHEVERRI ALEJANDRA</v>
      </c>
      <c r="S4658" s="25">
        <f>+VLOOKUP(E4658, TC!A:D, 2, FALSE())</f>
        <v>4192.57</v>
      </c>
      <c r="T4658" t="str">
        <f t="shared" si="364"/>
        <v>COP</v>
      </c>
    </row>
    <row r="4659" spans="1:20" ht="18.75" hidden="1" customHeight="1" x14ac:dyDescent="0.25">
      <c r="A4659" t="s">
        <v>2406</v>
      </c>
      <c r="B4659" t="s">
        <v>1923</v>
      </c>
      <c r="C4659" t="s">
        <v>1913</v>
      </c>
      <c r="D4659" s="24">
        <v>5872</v>
      </c>
      <c r="E4659" t="s">
        <v>1683</v>
      </c>
      <c r="F4659" t="s">
        <v>99</v>
      </c>
      <c r="G4659" t="s">
        <v>1914</v>
      </c>
      <c r="H4659" t="s">
        <v>2024</v>
      </c>
      <c r="I4659" t="s">
        <v>1838</v>
      </c>
      <c r="J4659" t="s">
        <v>1915</v>
      </c>
      <c r="K4659" t="s">
        <v>2025</v>
      </c>
      <c r="L4659" s="24">
        <v>85050</v>
      </c>
      <c r="M4659" s="25">
        <f>+VLOOKUP(E4659, TC!A:D, 4, FALSE())</f>
        <v>1.0801999990459314</v>
      </c>
      <c r="N4659" s="24">
        <f t="shared" si="360"/>
        <v>85050</v>
      </c>
      <c r="O4659" t="str">
        <f t="shared" si="361"/>
        <v>FACTURA</v>
      </c>
      <c r="P4659" t="str">
        <f t="shared" si="362"/>
        <v>2025</v>
      </c>
      <c r="Q4659" t="str">
        <f t="shared" si="363"/>
        <v>03</v>
      </c>
      <c r="R4659" t="str">
        <f>+IFERROR(VLOOKUP(I4659, Listado!A:B, 2, FALSE()), "COMERCIALIZADORA INTERNACIONAL CARIBBEAN EXOTICS S A")</f>
        <v>LONDOÑO ECHEVERRI ALEJANDRA</v>
      </c>
      <c r="S4659" s="25">
        <f>+VLOOKUP(E4659, TC!A:D, 2, FALSE())</f>
        <v>4192.57</v>
      </c>
      <c r="T4659" t="str">
        <f t="shared" si="364"/>
        <v>COP</v>
      </c>
    </row>
    <row r="4660" spans="1:20" ht="18.75" hidden="1" customHeight="1" x14ac:dyDescent="0.25">
      <c r="A4660" t="s">
        <v>2406</v>
      </c>
      <c r="B4660" t="s">
        <v>1923</v>
      </c>
      <c r="C4660" t="s">
        <v>1913</v>
      </c>
      <c r="D4660" s="24">
        <v>5872</v>
      </c>
      <c r="E4660" t="s">
        <v>1683</v>
      </c>
      <c r="F4660" t="s">
        <v>99</v>
      </c>
      <c r="G4660" t="s">
        <v>1914</v>
      </c>
      <c r="H4660" t="s">
        <v>2024</v>
      </c>
      <c r="I4660" t="s">
        <v>1838</v>
      </c>
      <c r="J4660" t="s">
        <v>1915</v>
      </c>
      <c r="K4660" t="s">
        <v>2025</v>
      </c>
      <c r="L4660" s="24">
        <v>173600</v>
      </c>
      <c r="M4660" s="25">
        <f>+VLOOKUP(E4660, TC!A:D, 4, FALSE())</f>
        <v>1.0801999990459314</v>
      </c>
      <c r="N4660" s="24">
        <f t="shared" si="360"/>
        <v>173600</v>
      </c>
      <c r="O4660" t="str">
        <f t="shared" si="361"/>
        <v>FACTURA</v>
      </c>
      <c r="P4660" t="str">
        <f t="shared" si="362"/>
        <v>2025</v>
      </c>
      <c r="Q4660" t="str">
        <f t="shared" si="363"/>
        <v>03</v>
      </c>
      <c r="R4660" t="str">
        <f>+IFERROR(VLOOKUP(I4660, Listado!A:B, 2, FALSE()), "COMERCIALIZADORA INTERNACIONAL CARIBBEAN EXOTICS S A")</f>
        <v>LONDOÑO ECHEVERRI ALEJANDRA</v>
      </c>
      <c r="S4660" s="25">
        <f>+VLOOKUP(E4660, TC!A:D, 2, FALSE())</f>
        <v>4192.57</v>
      </c>
      <c r="T4660" t="str">
        <f t="shared" si="364"/>
        <v>COP</v>
      </c>
    </row>
    <row r="4661" spans="1:20" ht="18.75" hidden="1" customHeight="1" x14ac:dyDescent="0.25">
      <c r="A4661" t="s">
        <v>2406</v>
      </c>
      <c r="B4661" t="s">
        <v>1923</v>
      </c>
      <c r="C4661" t="s">
        <v>1913</v>
      </c>
      <c r="D4661" s="24">
        <v>5872</v>
      </c>
      <c r="E4661" t="s">
        <v>1683</v>
      </c>
      <c r="F4661" t="s">
        <v>99</v>
      </c>
      <c r="G4661" t="s">
        <v>1914</v>
      </c>
      <c r="H4661" t="s">
        <v>2024</v>
      </c>
      <c r="I4661" t="s">
        <v>1838</v>
      </c>
      <c r="J4661" t="s">
        <v>1915</v>
      </c>
      <c r="K4661" t="s">
        <v>2025</v>
      </c>
      <c r="L4661" s="24">
        <v>905450</v>
      </c>
      <c r="M4661" s="25">
        <f>+VLOOKUP(E4661, TC!A:D, 4, FALSE())</f>
        <v>1.0801999990459314</v>
      </c>
      <c r="N4661" s="24">
        <f t="shared" si="360"/>
        <v>905450</v>
      </c>
      <c r="O4661" t="str">
        <f t="shared" si="361"/>
        <v>FACTURA</v>
      </c>
      <c r="P4661" t="str">
        <f t="shared" si="362"/>
        <v>2025</v>
      </c>
      <c r="Q4661" t="str">
        <f t="shared" si="363"/>
        <v>03</v>
      </c>
      <c r="R4661" t="str">
        <f>+IFERROR(VLOOKUP(I4661, Listado!A:B, 2, FALSE()), "COMERCIALIZADORA INTERNACIONAL CARIBBEAN EXOTICS S A")</f>
        <v>LONDOÑO ECHEVERRI ALEJANDRA</v>
      </c>
      <c r="S4661" s="25">
        <f>+VLOOKUP(E4661, TC!A:D, 2, FALSE())</f>
        <v>4192.57</v>
      </c>
      <c r="T4661" t="str">
        <f t="shared" si="364"/>
        <v>COP</v>
      </c>
    </row>
    <row r="4662" spans="1:20" ht="18.75" hidden="1" customHeight="1" x14ac:dyDescent="0.25">
      <c r="A4662" t="s">
        <v>2406</v>
      </c>
      <c r="B4662" t="s">
        <v>1923</v>
      </c>
      <c r="C4662" t="s">
        <v>1913</v>
      </c>
      <c r="D4662" s="24">
        <v>5872</v>
      </c>
      <c r="E4662" t="s">
        <v>1683</v>
      </c>
      <c r="F4662" t="s">
        <v>99</v>
      </c>
      <c r="G4662" t="s">
        <v>1914</v>
      </c>
      <c r="H4662" t="s">
        <v>2024</v>
      </c>
      <c r="I4662" t="s">
        <v>1838</v>
      </c>
      <c r="J4662" t="s">
        <v>1915</v>
      </c>
      <c r="K4662" t="s">
        <v>2026</v>
      </c>
      <c r="L4662" s="24">
        <v>25500</v>
      </c>
      <c r="M4662" s="25">
        <f>+VLOOKUP(E4662, TC!A:D, 4, FALSE())</f>
        <v>1.0801999990459314</v>
      </c>
      <c r="N4662" s="24">
        <f t="shared" si="360"/>
        <v>25500</v>
      </c>
      <c r="O4662" t="str">
        <f t="shared" si="361"/>
        <v>FACTURA</v>
      </c>
      <c r="P4662" t="str">
        <f t="shared" si="362"/>
        <v>2025</v>
      </c>
      <c r="Q4662" t="str">
        <f t="shared" si="363"/>
        <v>03</v>
      </c>
      <c r="R4662" t="str">
        <f>+IFERROR(VLOOKUP(I4662, Listado!A:B, 2, FALSE()), "COMERCIALIZADORA INTERNACIONAL CARIBBEAN EXOTICS S A")</f>
        <v>LONDOÑO ECHEVERRI ALEJANDRA</v>
      </c>
      <c r="S4662" s="25">
        <f>+VLOOKUP(E4662, TC!A:D, 2, FALSE())</f>
        <v>4192.57</v>
      </c>
      <c r="T4662" t="str">
        <f t="shared" si="364"/>
        <v>COP</v>
      </c>
    </row>
    <row r="4663" spans="1:20" ht="18.75" hidden="1" customHeight="1" x14ac:dyDescent="0.25">
      <c r="A4663" t="s">
        <v>2406</v>
      </c>
      <c r="B4663" t="s">
        <v>1923</v>
      </c>
      <c r="C4663" t="s">
        <v>1913</v>
      </c>
      <c r="D4663" s="24">
        <v>5872</v>
      </c>
      <c r="E4663" t="s">
        <v>1683</v>
      </c>
      <c r="F4663" t="s">
        <v>99</v>
      </c>
      <c r="G4663" t="s">
        <v>1914</v>
      </c>
      <c r="H4663" t="s">
        <v>2024</v>
      </c>
      <c r="I4663" t="s">
        <v>1838</v>
      </c>
      <c r="J4663" t="s">
        <v>1915</v>
      </c>
      <c r="K4663" t="s">
        <v>2026</v>
      </c>
      <c r="L4663" s="24">
        <v>45000</v>
      </c>
      <c r="M4663" s="25">
        <f>+VLOOKUP(E4663, TC!A:D, 4, FALSE())</f>
        <v>1.0801999990459314</v>
      </c>
      <c r="N4663" s="24">
        <f t="shared" si="360"/>
        <v>45000</v>
      </c>
      <c r="O4663" t="str">
        <f t="shared" si="361"/>
        <v>FACTURA</v>
      </c>
      <c r="P4663" t="str">
        <f t="shared" si="362"/>
        <v>2025</v>
      </c>
      <c r="Q4663" t="str">
        <f t="shared" si="363"/>
        <v>03</v>
      </c>
      <c r="R4663" t="str">
        <f>+IFERROR(VLOOKUP(I4663, Listado!A:B, 2, FALSE()), "COMERCIALIZADORA INTERNACIONAL CARIBBEAN EXOTICS S A")</f>
        <v>LONDOÑO ECHEVERRI ALEJANDRA</v>
      </c>
      <c r="S4663" s="25">
        <f>+VLOOKUP(E4663, TC!A:D, 2, FALSE())</f>
        <v>4192.57</v>
      </c>
      <c r="T4663" t="str">
        <f t="shared" si="364"/>
        <v>COP</v>
      </c>
    </row>
    <row r="4664" spans="1:20" ht="18.75" hidden="1" customHeight="1" x14ac:dyDescent="0.25">
      <c r="A4664" t="s">
        <v>2406</v>
      </c>
      <c r="B4664" t="s">
        <v>1923</v>
      </c>
      <c r="C4664" t="s">
        <v>1913</v>
      </c>
      <c r="D4664" s="24">
        <v>5872</v>
      </c>
      <c r="E4664" t="s">
        <v>1683</v>
      </c>
      <c r="F4664" t="s">
        <v>99</v>
      </c>
      <c r="G4664" t="s">
        <v>1914</v>
      </c>
      <c r="H4664" t="s">
        <v>2024</v>
      </c>
      <c r="I4664" t="s">
        <v>1838</v>
      </c>
      <c r="J4664" t="s">
        <v>1915</v>
      </c>
      <c r="K4664" t="s">
        <v>2021</v>
      </c>
      <c r="L4664" s="24">
        <v>236400</v>
      </c>
      <c r="M4664" s="25">
        <f>+VLOOKUP(E4664, TC!A:D, 4, FALSE())</f>
        <v>1.0801999990459314</v>
      </c>
      <c r="N4664" s="24">
        <f t="shared" si="360"/>
        <v>236400</v>
      </c>
      <c r="O4664" t="str">
        <f t="shared" si="361"/>
        <v>FACTURA</v>
      </c>
      <c r="P4664" t="str">
        <f t="shared" si="362"/>
        <v>2025</v>
      </c>
      <c r="Q4664" t="str">
        <f t="shared" si="363"/>
        <v>03</v>
      </c>
      <c r="R4664" t="str">
        <f>+IFERROR(VLOOKUP(I4664, Listado!A:B, 2, FALSE()), "COMERCIALIZADORA INTERNACIONAL CARIBBEAN EXOTICS S A")</f>
        <v>LONDOÑO ECHEVERRI ALEJANDRA</v>
      </c>
      <c r="S4664" s="25">
        <f>+VLOOKUP(E4664, TC!A:D, 2, FALSE())</f>
        <v>4192.57</v>
      </c>
      <c r="T4664" t="str">
        <f t="shared" si="364"/>
        <v>COP</v>
      </c>
    </row>
    <row r="4665" spans="1:20" ht="18.75" hidden="1" customHeight="1" x14ac:dyDescent="0.25">
      <c r="A4665" t="s">
        <v>2406</v>
      </c>
      <c r="B4665" t="s">
        <v>1923</v>
      </c>
      <c r="C4665" t="s">
        <v>1913</v>
      </c>
      <c r="D4665" s="24">
        <v>5872</v>
      </c>
      <c r="E4665" t="s">
        <v>1683</v>
      </c>
      <c r="F4665" t="s">
        <v>99</v>
      </c>
      <c r="G4665" t="s">
        <v>1914</v>
      </c>
      <c r="H4665" t="s">
        <v>2024</v>
      </c>
      <c r="I4665" t="s">
        <v>1838</v>
      </c>
      <c r="J4665" t="s">
        <v>1915</v>
      </c>
      <c r="K4665" t="s">
        <v>2021</v>
      </c>
      <c r="L4665" s="24">
        <v>73200</v>
      </c>
      <c r="M4665" s="25">
        <f>+VLOOKUP(E4665, TC!A:D, 4, FALSE())</f>
        <v>1.0801999990459314</v>
      </c>
      <c r="N4665" s="24">
        <f t="shared" si="360"/>
        <v>73200</v>
      </c>
      <c r="O4665" t="str">
        <f t="shared" si="361"/>
        <v>FACTURA</v>
      </c>
      <c r="P4665" t="str">
        <f t="shared" si="362"/>
        <v>2025</v>
      </c>
      <c r="Q4665" t="str">
        <f t="shared" si="363"/>
        <v>03</v>
      </c>
      <c r="R4665" t="str">
        <f>+IFERROR(VLOOKUP(I4665, Listado!A:B, 2, FALSE()), "COMERCIALIZADORA INTERNACIONAL CARIBBEAN EXOTICS S A")</f>
        <v>LONDOÑO ECHEVERRI ALEJANDRA</v>
      </c>
      <c r="S4665" s="25">
        <f>+VLOOKUP(E4665, TC!A:D, 2, FALSE())</f>
        <v>4192.57</v>
      </c>
      <c r="T4665" t="str">
        <f t="shared" si="364"/>
        <v>COP</v>
      </c>
    </row>
    <row r="4666" spans="1:20" ht="18.75" hidden="1" customHeight="1" x14ac:dyDescent="0.25">
      <c r="A4666" t="s">
        <v>2406</v>
      </c>
      <c r="B4666" t="s">
        <v>1923</v>
      </c>
      <c r="C4666" t="s">
        <v>1913</v>
      </c>
      <c r="D4666" s="24">
        <v>5872</v>
      </c>
      <c r="E4666" t="s">
        <v>1683</v>
      </c>
      <c r="F4666" t="s">
        <v>99</v>
      </c>
      <c r="G4666" t="s">
        <v>1914</v>
      </c>
      <c r="H4666" t="s">
        <v>2024</v>
      </c>
      <c r="I4666" t="s">
        <v>1838</v>
      </c>
      <c r="J4666" t="s">
        <v>1915</v>
      </c>
      <c r="K4666" t="s">
        <v>2021</v>
      </c>
      <c r="L4666" s="24">
        <v>6900</v>
      </c>
      <c r="M4666" s="25">
        <f>+VLOOKUP(E4666, TC!A:D, 4, FALSE())</f>
        <v>1.0801999990459314</v>
      </c>
      <c r="N4666" s="24">
        <f t="shared" si="360"/>
        <v>6900</v>
      </c>
      <c r="O4666" t="str">
        <f t="shared" si="361"/>
        <v>FACTURA</v>
      </c>
      <c r="P4666" t="str">
        <f t="shared" si="362"/>
        <v>2025</v>
      </c>
      <c r="Q4666" t="str">
        <f t="shared" si="363"/>
        <v>03</v>
      </c>
      <c r="R4666" t="str">
        <f>+IFERROR(VLOOKUP(I4666, Listado!A:B, 2, FALSE()), "COMERCIALIZADORA INTERNACIONAL CARIBBEAN EXOTICS S A")</f>
        <v>LONDOÑO ECHEVERRI ALEJANDRA</v>
      </c>
      <c r="S4666" s="25">
        <f>+VLOOKUP(E4666, TC!A:D, 2, FALSE())</f>
        <v>4192.57</v>
      </c>
      <c r="T4666" t="str">
        <f t="shared" si="364"/>
        <v>COP</v>
      </c>
    </row>
    <row r="4667" spans="1:20" ht="18.75" hidden="1" customHeight="1" x14ac:dyDescent="0.25">
      <c r="A4667" t="s">
        <v>2406</v>
      </c>
      <c r="B4667" t="s">
        <v>1923</v>
      </c>
      <c r="C4667" t="s">
        <v>1913</v>
      </c>
      <c r="D4667" s="24">
        <v>5872</v>
      </c>
      <c r="E4667" t="s">
        <v>1683</v>
      </c>
      <c r="F4667" t="s">
        <v>99</v>
      </c>
      <c r="G4667" t="s">
        <v>1914</v>
      </c>
      <c r="H4667" t="s">
        <v>2024</v>
      </c>
      <c r="I4667" t="s">
        <v>1838</v>
      </c>
      <c r="J4667" t="s">
        <v>1915</v>
      </c>
      <c r="K4667" t="s">
        <v>2021</v>
      </c>
      <c r="L4667" s="24">
        <v>91350</v>
      </c>
      <c r="M4667" s="25">
        <f>+VLOOKUP(E4667, TC!A:D, 4, FALSE())</f>
        <v>1.0801999990459314</v>
      </c>
      <c r="N4667" s="24">
        <f t="shared" si="360"/>
        <v>91350</v>
      </c>
      <c r="O4667" t="str">
        <f t="shared" si="361"/>
        <v>FACTURA</v>
      </c>
      <c r="P4667" t="str">
        <f t="shared" si="362"/>
        <v>2025</v>
      </c>
      <c r="Q4667" t="str">
        <f t="shared" si="363"/>
        <v>03</v>
      </c>
      <c r="R4667" t="str">
        <f>+IFERROR(VLOOKUP(I4667, Listado!A:B, 2, FALSE()), "COMERCIALIZADORA INTERNACIONAL CARIBBEAN EXOTICS S A")</f>
        <v>LONDOÑO ECHEVERRI ALEJANDRA</v>
      </c>
      <c r="S4667" s="25">
        <f>+VLOOKUP(E4667, TC!A:D, 2, FALSE())</f>
        <v>4192.57</v>
      </c>
      <c r="T4667" t="str">
        <f t="shared" si="364"/>
        <v>COP</v>
      </c>
    </row>
    <row r="4668" spans="1:20" ht="18.75" hidden="1" customHeight="1" x14ac:dyDescent="0.25">
      <c r="A4668" t="s">
        <v>2406</v>
      </c>
      <c r="B4668" t="s">
        <v>1923</v>
      </c>
      <c r="C4668" t="s">
        <v>1913</v>
      </c>
      <c r="D4668" s="24">
        <v>5872</v>
      </c>
      <c r="E4668" t="s">
        <v>1683</v>
      </c>
      <c r="F4668" t="s">
        <v>99</v>
      </c>
      <c r="G4668" t="s">
        <v>1914</v>
      </c>
      <c r="H4668" t="s">
        <v>2024</v>
      </c>
      <c r="I4668" t="s">
        <v>1838</v>
      </c>
      <c r="J4668" t="s">
        <v>1915</v>
      </c>
      <c r="K4668" t="s">
        <v>2021</v>
      </c>
      <c r="L4668" s="24">
        <v>14100</v>
      </c>
      <c r="M4668" s="25">
        <f>+VLOOKUP(E4668, TC!A:D, 4, FALSE())</f>
        <v>1.0801999990459314</v>
      </c>
      <c r="N4668" s="24">
        <f t="shared" si="360"/>
        <v>14100</v>
      </c>
      <c r="O4668" t="str">
        <f t="shared" si="361"/>
        <v>FACTURA</v>
      </c>
      <c r="P4668" t="str">
        <f t="shared" si="362"/>
        <v>2025</v>
      </c>
      <c r="Q4668" t="str">
        <f t="shared" si="363"/>
        <v>03</v>
      </c>
      <c r="R4668" t="str">
        <f>+IFERROR(VLOOKUP(I4668, Listado!A:B, 2, FALSE()), "COMERCIALIZADORA INTERNACIONAL CARIBBEAN EXOTICS S A")</f>
        <v>LONDOÑO ECHEVERRI ALEJANDRA</v>
      </c>
      <c r="S4668" s="25">
        <f>+VLOOKUP(E4668, TC!A:D, 2, FALSE())</f>
        <v>4192.57</v>
      </c>
      <c r="T4668" t="str">
        <f t="shared" si="364"/>
        <v>COP</v>
      </c>
    </row>
    <row r="4669" spans="1:20" ht="18.75" hidden="1" customHeight="1" x14ac:dyDescent="0.25">
      <c r="A4669" t="s">
        <v>2406</v>
      </c>
      <c r="B4669" t="s">
        <v>1923</v>
      </c>
      <c r="C4669" t="s">
        <v>1913</v>
      </c>
      <c r="D4669" s="24">
        <v>5872</v>
      </c>
      <c r="E4669" t="s">
        <v>1683</v>
      </c>
      <c r="F4669" t="s">
        <v>99</v>
      </c>
      <c r="G4669" t="s">
        <v>1914</v>
      </c>
      <c r="H4669" t="s">
        <v>2024</v>
      </c>
      <c r="I4669" t="s">
        <v>1838</v>
      </c>
      <c r="J4669" t="s">
        <v>1915</v>
      </c>
      <c r="K4669" t="s">
        <v>2021</v>
      </c>
      <c r="L4669" s="24">
        <v>110100</v>
      </c>
      <c r="M4669" s="25">
        <f>+VLOOKUP(E4669, TC!A:D, 4, FALSE())</f>
        <v>1.0801999990459314</v>
      </c>
      <c r="N4669" s="24">
        <f t="shared" si="360"/>
        <v>110100</v>
      </c>
      <c r="O4669" t="str">
        <f t="shared" si="361"/>
        <v>FACTURA</v>
      </c>
      <c r="P4669" t="str">
        <f t="shared" si="362"/>
        <v>2025</v>
      </c>
      <c r="Q4669" t="str">
        <f t="shared" si="363"/>
        <v>03</v>
      </c>
      <c r="R4669" t="str">
        <f>+IFERROR(VLOOKUP(I4669, Listado!A:B, 2, FALSE()), "COMERCIALIZADORA INTERNACIONAL CARIBBEAN EXOTICS S A")</f>
        <v>LONDOÑO ECHEVERRI ALEJANDRA</v>
      </c>
      <c r="S4669" s="25">
        <f>+VLOOKUP(E4669, TC!A:D, 2, FALSE())</f>
        <v>4192.57</v>
      </c>
      <c r="T4669" t="str">
        <f t="shared" si="364"/>
        <v>COP</v>
      </c>
    </row>
    <row r="4670" spans="1:20" ht="18.75" hidden="1" customHeight="1" x14ac:dyDescent="0.25">
      <c r="A4670" t="s">
        <v>2406</v>
      </c>
      <c r="B4670" t="s">
        <v>1923</v>
      </c>
      <c r="C4670" t="s">
        <v>1913</v>
      </c>
      <c r="D4670" s="24">
        <v>5872</v>
      </c>
      <c r="E4670" t="s">
        <v>1683</v>
      </c>
      <c r="F4670" t="s">
        <v>99</v>
      </c>
      <c r="G4670" t="s">
        <v>1914</v>
      </c>
      <c r="H4670" t="s">
        <v>2024</v>
      </c>
      <c r="I4670" t="s">
        <v>1838</v>
      </c>
      <c r="J4670" t="s">
        <v>1915</v>
      </c>
      <c r="K4670" t="s">
        <v>2022</v>
      </c>
      <c r="L4670" s="24">
        <v>247500</v>
      </c>
      <c r="M4670" s="25">
        <f>+VLOOKUP(E4670, TC!A:D, 4, FALSE())</f>
        <v>1.0801999990459314</v>
      </c>
      <c r="N4670" s="24">
        <f t="shared" si="360"/>
        <v>247500</v>
      </c>
      <c r="O4670" t="str">
        <f t="shared" si="361"/>
        <v>FACTURA</v>
      </c>
      <c r="P4670" t="str">
        <f t="shared" si="362"/>
        <v>2025</v>
      </c>
      <c r="Q4670" t="str">
        <f t="shared" si="363"/>
        <v>03</v>
      </c>
      <c r="R4670" t="str">
        <f>+IFERROR(VLOOKUP(I4670, Listado!A:B, 2, FALSE()), "COMERCIALIZADORA INTERNACIONAL CARIBBEAN EXOTICS S A")</f>
        <v>LONDOÑO ECHEVERRI ALEJANDRA</v>
      </c>
      <c r="S4670" s="25">
        <f>+VLOOKUP(E4670, TC!A:D, 2, FALSE())</f>
        <v>4192.57</v>
      </c>
      <c r="T4670" t="str">
        <f t="shared" si="364"/>
        <v>COP</v>
      </c>
    </row>
    <row r="4671" spans="1:20" ht="18.75" hidden="1" customHeight="1" x14ac:dyDescent="0.25">
      <c r="A4671" t="s">
        <v>2406</v>
      </c>
      <c r="B4671" t="s">
        <v>5</v>
      </c>
      <c r="C4671" t="s">
        <v>1913</v>
      </c>
      <c r="D4671" s="24">
        <v>11474</v>
      </c>
      <c r="E4671" t="s">
        <v>1683</v>
      </c>
      <c r="F4671" t="s">
        <v>99</v>
      </c>
      <c r="G4671" t="s">
        <v>113</v>
      </c>
      <c r="I4671" t="s">
        <v>1859</v>
      </c>
      <c r="J4671" t="s">
        <v>1915</v>
      </c>
      <c r="K4671" t="s">
        <v>1916</v>
      </c>
      <c r="L4671" s="24">
        <v>6542400</v>
      </c>
      <c r="M4671" s="25">
        <f>+VLOOKUP(E4671, TC!A:D, 4, FALSE())</f>
        <v>1.0801999990459314</v>
      </c>
      <c r="N4671" s="24">
        <f t="shared" si="360"/>
        <v>6542400</v>
      </c>
      <c r="O4671" t="str">
        <f t="shared" si="361"/>
        <v>FACTURA</v>
      </c>
      <c r="P4671" t="str">
        <f t="shared" si="362"/>
        <v>2025</v>
      </c>
      <c r="Q4671" t="str">
        <f t="shared" si="363"/>
        <v>03</v>
      </c>
      <c r="R4671" t="str">
        <f>+IFERROR(VLOOKUP(I4671, Listado!A:B, 2, FALSE()), "COMERCIALIZADORA INTERNACIONAL CARIBBEAN EXOTICS S A")</f>
        <v>LONDOÑO ECHEVERRI ALEJANDRA</v>
      </c>
      <c r="S4671" s="25">
        <f>+VLOOKUP(E4671, TC!A:D, 2, FALSE())</f>
        <v>4192.57</v>
      </c>
      <c r="T4671" t="str">
        <f t="shared" si="364"/>
        <v>COP</v>
      </c>
    </row>
    <row r="4672" spans="1:20" ht="18.75" hidden="1" customHeight="1" x14ac:dyDescent="0.25">
      <c r="A4672" t="s">
        <v>2406</v>
      </c>
      <c r="B4672" t="s">
        <v>5</v>
      </c>
      <c r="C4672" t="s">
        <v>1913</v>
      </c>
      <c r="D4672" s="24">
        <v>11475</v>
      </c>
      <c r="E4672" t="s">
        <v>1683</v>
      </c>
      <c r="F4672" t="s">
        <v>99</v>
      </c>
      <c r="G4672" t="s">
        <v>113</v>
      </c>
      <c r="I4672" t="s">
        <v>2448</v>
      </c>
      <c r="J4672" t="s">
        <v>1915</v>
      </c>
      <c r="K4672" t="s">
        <v>2449</v>
      </c>
      <c r="L4672" s="24">
        <v>640000</v>
      </c>
      <c r="M4672" s="25">
        <f>+VLOOKUP(E4672, TC!A:D, 4, FALSE())</f>
        <v>1.0801999990459314</v>
      </c>
      <c r="N4672" s="24">
        <f t="shared" si="360"/>
        <v>640000</v>
      </c>
      <c r="O4672" t="str">
        <f t="shared" si="361"/>
        <v>FACTURA</v>
      </c>
      <c r="P4672" t="str">
        <f t="shared" si="362"/>
        <v>2025</v>
      </c>
      <c r="Q4672" t="str">
        <f t="shared" si="363"/>
        <v>03</v>
      </c>
      <c r="R4672" t="str">
        <f>+IFERROR(VLOOKUP(I4672, Listado!A:B, 2, FALSE()), "COMERCIALIZADORA INTERNACIONAL CARIBBEAN EXOTICS S A")</f>
        <v>COMERCIALIZADORA INTERNACIONAL CARIBBEAN EXOTICS S A</v>
      </c>
      <c r="S4672" s="25">
        <f>+VLOOKUP(E4672, TC!A:D, 2, FALSE())</f>
        <v>4192.57</v>
      </c>
      <c r="T4672" t="str">
        <f t="shared" si="364"/>
        <v>COP</v>
      </c>
    </row>
    <row r="4673" spans="1:20" ht="18.75" hidden="1" customHeight="1" x14ac:dyDescent="0.25">
      <c r="A4673" t="s">
        <v>2406</v>
      </c>
      <c r="B4673" t="s">
        <v>1923</v>
      </c>
      <c r="C4673" t="s">
        <v>1913</v>
      </c>
      <c r="D4673" s="24">
        <v>5873</v>
      </c>
      <c r="E4673" t="s">
        <v>1683</v>
      </c>
      <c r="F4673" t="s">
        <v>99</v>
      </c>
      <c r="G4673" t="s">
        <v>1914</v>
      </c>
      <c r="H4673" t="s">
        <v>2017</v>
      </c>
      <c r="I4673" t="s">
        <v>1838</v>
      </c>
      <c r="J4673" t="s">
        <v>1915</v>
      </c>
      <c r="K4673" t="s">
        <v>2025</v>
      </c>
      <c r="L4673" s="24">
        <v>481000</v>
      </c>
      <c r="M4673" s="25">
        <f>+VLOOKUP(E4673, TC!A:D, 4, FALSE())</f>
        <v>1.0801999990459314</v>
      </c>
      <c r="N4673" s="24">
        <f t="shared" si="360"/>
        <v>481000</v>
      </c>
      <c r="O4673" t="str">
        <f t="shared" si="361"/>
        <v>FACTURA</v>
      </c>
      <c r="P4673" t="str">
        <f t="shared" si="362"/>
        <v>2025</v>
      </c>
      <c r="Q4673" t="str">
        <f t="shared" si="363"/>
        <v>03</v>
      </c>
      <c r="R4673" t="str">
        <f>+IFERROR(VLOOKUP(I4673, Listado!A:B, 2, FALSE()), "COMERCIALIZADORA INTERNACIONAL CARIBBEAN EXOTICS S A")</f>
        <v>LONDOÑO ECHEVERRI ALEJANDRA</v>
      </c>
      <c r="S4673" s="25">
        <f>+VLOOKUP(E4673, TC!A:D, 2, FALSE())</f>
        <v>4192.57</v>
      </c>
      <c r="T4673" t="str">
        <f t="shared" si="364"/>
        <v>COP</v>
      </c>
    </row>
    <row r="4674" spans="1:20" ht="18.75" hidden="1" customHeight="1" x14ac:dyDescent="0.25">
      <c r="A4674" t="s">
        <v>2406</v>
      </c>
      <c r="B4674" t="s">
        <v>1923</v>
      </c>
      <c r="C4674" t="s">
        <v>1913</v>
      </c>
      <c r="D4674" s="24">
        <v>5873</v>
      </c>
      <c r="E4674" t="s">
        <v>1683</v>
      </c>
      <c r="F4674" t="s">
        <v>99</v>
      </c>
      <c r="G4674" t="s">
        <v>1914</v>
      </c>
      <c r="H4674" t="s">
        <v>2017</v>
      </c>
      <c r="I4674" t="s">
        <v>1838</v>
      </c>
      <c r="J4674" t="s">
        <v>1915</v>
      </c>
      <c r="K4674" t="s">
        <v>2025</v>
      </c>
      <c r="L4674" s="24">
        <v>263250</v>
      </c>
      <c r="M4674" s="25">
        <f>+VLOOKUP(E4674, TC!A:D, 4, FALSE())</f>
        <v>1.0801999990459314</v>
      </c>
      <c r="N4674" s="24">
        <f t="shared" ref="N4674:N4737" si="365">+IF(F4674="EUR", (M4674*L4674), IF(I4674="JUAN MATAS SAS", (L4674/S4674), L4674))</f>
        <v>263250</v>
      </c>
      <c r="O4674" t="str">
        <f t="shared" ref="O4674:O4737" si="366">+IF(C4674="CFE", "FACTURA", IF(ISERROR(SEARCH("ANULA", H4674))=FALSE(), "ANULACIÓN FE", IF(ISERROR(SEARCH("CANCELLATION", H4674))=FALSE(), "ANULACIÓN FE", "NOTAS")))</f>
        <v>FACTURA</v>
      </c>
      <c r="P4674" t="str">
        <f t="shared" ref="P4674:P4737" si="367">+LEFT(E4674, 4)</f>
        <v>2025</v>
      </c>
      <c r="Q4674" t="str">
        <f t="shared" ref="Q4674:Q4737" si="368">+MID(E4674, 5, 2)</f>
        <v>03</v>
      </c>
      <c r="R4674" t="str">
        <f>+IFERROR(VLOOKUP(I4674, Listado!A:B, 2, FALSE()), "COMERCIALIZADORA INTERNACIONAL CARIBBEAN EXOTICS S A")</f>
        <v>LONDOÑO ECHEVERRI ALEJANDRA</v>
      </c>
      <c r="S4674" s="25">
        <f>+VLOOKUP(E4674, TC!A:D, 2, FALSE())</f>
        <v>4192.57</v>
      </c>
      <c r="T4674" t="str">
        <f t="shared" ref="T4674:T4737" si="369">+IF(I4674="JUAN MATAS SAS", "USD", F4674)</f>
        <v>COP</v>
      </c>
    </row>
    <row r="4675" spans="1:20" ht="18.75" hidden="1" customHeight="1" x14ac:dyDescent="0.25">
      <c r="A4675" t="s">
        <v>2406</v>
      </c>
      <c r="B4675" t="s">
        <v>1923</v>
      </c>
      <c r="C4675" t="s">
        <v>1913</v>
      </c>
      <c r="D4675" s="24">
        <v>5873</v>
      </c>
      <c r="E4675" t="s">
        <v>1683</v>
      </c>
      <c r="F4675" t="s">
        <v>99</v>
      </c>
      <c r="G4675" t="s">
        <v>1914</v>
      </c>
      <c r="H4675" t="s">
        <v>2017</v>
      </c>
      <c r="I4675" t="s">
        <v>1838</v>
      </c>
      <c r="J4675" t="s">
        <v>1915</v>
      </c>
      <c r="K4675" t="s">
        <v>2021</v>
      </c>
      <c r="L4675" s="24">
        <v>222170</v>
      </c>
      <c r="M4675" s="25">
        <f>+VLOOKUP(E4675, TC!A:D, 4, FALSE())</f>
        <v>1.0801999990459314</v>
      </c>
      <c r="N4675" s="24">
        <f t="shared" si="365"/>
        <v>222170</v>
      </c>
      <c r="O4675" t="str">
        <f t="shared" si="366"/>
        <v>FACTURA</v>
      </c>
      <c r="P4675" t="str">
        <f t="shared" si="367"/>
        <v>2025</v>
      </c>
      <c r="Q4675" t="str">
        <f t="shared" si="368"/>
        <v>03</v>
      </c>
      <c r="R4675" t="str">
        <f>+IFERROR(VLOOKUP(I4675, Listado!A:B, 2, FALSE()), "COMERCIALIZADORA INTERNACIONAL CARIBBEAN EXOTICS S A")</f>
        <v>LONDOÑO ECHEVERRI ALEJANDRA</v>
      </c>
      <c r="S4675" s="25">
        <f>+VLOOKUP(E4675, TC!A:D, 2, FALSE())</f>
        <v>4192.57</v>
      </c>
      <c r="T4675" t="str">
        <f t="shared" si="369"/>
        <v>COP</v>
      </c>
    </row>
    <row r="4676" spans="1:20" ht="18.75" hidden="1" customHeight="1" x14ac:dyDescent="0.25">
      <c r="A4676" t="s">
        <v>2406</v>
      </c>
      <c r="B4676" t="s">
        <v>1923</v>
      </c>
      <c r="C4676" t="s">
        <v>1913</v>
      </c>
      <c r="D4676" s="24">
        <v>5873</v>
      </c>
      <c r="E4676" t="s">
        <v>1683</v>
      </c>
      <c r="F4676" t="s">
        <v>99</v>
      </c>
      <c r="G4676" t="s">
        <v>1914</v>
      </c>
      <c r="H4676" t="s">
        <v>2017</v>
      </c>
      <c r="I4676" t="s">
        <v>1838</v>
      </c>
      <c r="J4676" t="s">
        <v>1915</v>
      </c>
      <c r="K4676" t="s">
        <v>2021</v>
      </c>
      <c r="L4676" s="24">
        <v>11180</v>
      </c>
      <c r="M4676" s="25">
        <f>+VLOOKUP(E4676, TC!A:D, 4, FALSE())</f>
        <v>1.0801999990459314</v>
      </c>
      <c r="N4676" s="24">
        <f t="shared" si="365"/>
        <v>11180</v>
      </c>
      <c r="O4676" t="str">
        <f t="shared" si="366"/>
        <v>FACTURA</v>
      </c>
      <c r="P4676" t="str">
        <f t="shared" si="367"/>
        <v>2025</v>
      </c>
      <c r="Q4676" t="str">
        <f t="shared" si="368"/>
        <v>03</v>
      </c>
      <c r="R4676" t="str">
        <f>+IFERROR(VLOOKUP(I4676, Listado!A:B, 2, FALSE()), "COMERCIALIZADORA INTERNACIONAL CARIBBEAN EXOTICS S A")</f>
        <v>LONDOÑO ECHEVERRI ALEJANDRA</v>
      </c>
      <c r="S4676" s="25">
        <f>+VLOOKUP(E4676, TC!A:D, 2, FALSE())</f>
        <v>4192.57</v>
      </c>
      <c r="T4676" t="str">
        <f t="shared" si="369"/>
        <v>COP</v>
      </c>
    </row>
    <row r="4677" spans="1:20" ht="18.75" hidden="1" customHeight="1" x14ac:dyDescent="0.25">
      <c r="A4677" t="s">
        <v>2406</v>
      </c>
      <c r="B4677" t="s">
        <v>1923</v>
      </c>
      <c r="C4677" t="s">
        <v>1913</v>
      </c>
      <c r="D4677" s="24">
        <v>5873</v>
      </c>
      <c r="E4677" t="s">
        <v>1683</v>
      </c>
      <c r="F4677" t="s">
        <v>99</v>
      </c>
      <c r="G4677" t="s">
        <v>1914</v>
      </c>
      <c r="H4677" t="s">
        <v>2017</v>
      </c>
      <c r="I4677" t="s">
        <v>1838</v>
      </c>
      <c r="J4677" t="s">
        <v>1915</v>
      </c>
      <c r="K4677" t="s">
        <v>2021</v>
      </c>
      <c r="L4677" s="24">
        <v>56134</v>
      </c>
      <c r="M4677" s="25">
        <f>+VLOOKUP(E4677, TC!A:D, 4, FALSE())</f>
        <v>1.0801999990459314</v>
      </c>
      <c r="N4677" s="24">
        <f t="shared" si="365"/>
        <v>56134</v>
      </c>
      <c r="O4677" t="str">
        <f t="shared" si="366"/>
        <v>FACTURA</v>
      </c>
      <c r="P4677" t="str">
        <f t="shared" si="367"/>
        <v>2025</v>
      </c>
      <c r="Q4677" t="str">
        <f t="shared" si="368"/>
        <v>03</v>
      </c>
      <c r="R4677" t="str">
        <f>+IFERROR(VLOOKUP(I4677, Listado!A:B, 2, FALSE()), "COMERCIALIZADORA INTERNACIONAL CARIBBEAN EXOTICS S A")</f>
        <v>LONDOÑO ECHEVERRI ALEJANDRA</v>
      </c>
      <c r="S4677" s="25">
        <f>+VLOOKUP(E4677, TC!A:D, 2, FALSE())</f>
        <v>4192.57</v>
      </c>
      <c r="T4677" t="str">
        <f t="shared" si="369"/>
        <v>COP</v>
      </c>
    </row>
    <row r="4678" spans="1:20" ht="18.75" hidden="1" customHeight="1" x14ac:dyDescent="0.25">
      <c r="A4678" t="s">
        <v>2406</v>
      </c>
      <c r="B4678" t="s">
        <v>1923</v>
      </c>
      <c r="C4678" t="s">
        <v>1913</v>
      </c>
      <c r="D4678" s="24">
        <v>5873</v>
      </c>
      <c r="E4678" t="s">
        <v>1683</v>
      </c>
      <c r="F4678" t="s">
        <v>99</v>
      </c>
      <c r="G4678" t="s">
        <v>1914</v>
      </c>
      <c r="H4678" t="s">
        <v>2017</v>
      </c>
      <c r="I4678" t="s">
        <v>1838</v>
      </c>
      <c r="J4678" t="s">
        <v>1915</v>
      </c>
      <c r="K4678" t="s">
        <v>2021</v>
      </c>
      <c r="L4678" s="24">
        <v>78936</v>
      </c>
      <c r="M4678" s="25">
        <f>+VLOOKUP(E4678, TC!A:D, 4, FALSE())</f>
        <v>1.0801999990459314</v>
      </c>
      <c r="N4678" s="24">
        <f t="shared" si="365"/>
        <v>78936</v>
      </c>
      <c r="O4678" t="str">
        <f t="shared" si="366"/>
        <v>FACTURA</v>
      </c>
      <c r="P4678" t="str">
        <f t="shared" si="367"/>
        <v>2025</v>
      </c>
      <c r="Q4678" t="str">
        <f t="shared" si="368"/>
        <v>03</v>
      </c>
      <c r="R4678" t="str">
        <f>+IFERROR(VLOOKUP(I4678, Listado!A:B, 2, FALSE()), "COMERCIALIZADORA INTERNACIONAL CARIBBEAN EXOTICS S A")</f>
        <v>LONDOÑO ECHEVERRI ALEJANDRA</v>
      </c>
      <c r="S4678" s="25">
        <f>+VLOOKUP(E4678, TC!A:D, 2, FALSE())</f>
        <v>4192.57</v>
      </c>
      <c r="T4678" t="str">
        <f t="shared" si="369"/>
        <v>COP</v>
      </c>
    </row>
    <row r="4679" spans="1:20" ht="18.75" hidden="1" customHeight="1" x14ac:dyDescent="0.25">
      <c r="A4679" t="s">
        <v>2406</v>
      </c>
      <c r="B4679" t="s">
        <v>5</v>
      </c>
      <c r="C4679" t="s">
        <v>1913</v>
      </c>
      <c r="D4679" s="24">
        <v>11476</v>
      </c>
      <c r="E4679" t="s">
        <v>1683</v>
      </c>
      <c r="F4679" t="s">
        <v>99</v>
      </c>
      <c r="G4679" t="s">
        <v>1914</v>
      </c>
      <c r="H4679" t="s">
        <v>2621</v>
      </c>
      <c r="I4679" t="s">
        <v>2622</v>
      </c>
      <c r="J4679" t="s">
        <v>1915</v>
      </c>
      <c r="K4679" t="s">
        <v>107</v>
      </c>
      <c r="L4679" s="24">
        <v>220000</v>
      </c>
      <c r="M4679" s="25">
        <f>+VLOOKUP(E4679, TC!A:D, 4, FALSE())</f>
        <v>1.0801999990459314</v>
      </c>
      <c r="N4679" s="24">
        <f t="shared" si="365"/>
        <v>220000</v>
      </c>
      <c r="O4679" t="str">
        <f t="shared" si="366"/>
        <v>FACTURA</v>
      </c>
      <c r="P4679" t="str">
        <f t="shared" si="367"/>
        <v>2025</v>
      </c>
      <c r="Q4679" t="str">
        <f t="shared" si="368"/>
        <v>03</v>
      </c>
      <c r="R4679" t="str">
        <f>+IFERROR(VLOOKUP(I4679, Listado!A:B, 2, FALSE()), "COMERCIALIZADORA INTERNACIONAL CARIBBEAN EXOTICS S A")</f>
        <v>COMERCIALIZADORA INTERNACIONAL CARIBBEAN EXOTICS S A</v>
      </c>
      <c r="S4679" s="25">
        <f>+VLOOKUP(E4679, TC!A:D, 2, FALSE())</f>
        <v>4192.57</v>
      </c>
      <c r="T4679" t="str">
        <f t="shared" si="369"/>
        <v>COP</v>
      </c>
    </row>
    <row r="4680" spans="1:20" ht="18.75" hidden="1" customHeight="1" x14ac:dyDescent="0.25">
      <c r="A4680" t="s">
        <v>2406</v>
      </c>
      <c r="B4680" t="s">
        <v>5</v>
      </c>
      <c r="C4680" t="s">
        <v>1913</v>
      </c>
      <c r="D4680" s="24">
        <v>11476</v>
      </c>
      <c r="E4680" t="s">
        <v>1683</v>
      </c>
      <c r="F4680" t="s">
        <v>99</v>
      </c>
      <c r="G4680" t="s">
        <v>1914</v>
      </c>
      <c r="H4680" t="s">
        <v>2621</v>
      </c>
      <c r="I4680" t="s">
        <v>2622</v>
      </c>
      <c r="J4680" t="s">
        <v>1915</v>
      </c>
      <c r="K4680" t="s">
        <v>111</v>
      </c>
      <c r="L4680" s="24">
        <v>1400000</v>
      </c>
      <c r="M4680" s="25">
        <f>+VLOOKUP(E4680, TC!A:D, 4, FALSE())</f>
        <v>1.0801999990459314</v>
      </c>
      <c r="N4680" s="24">
        <f t="shared" si="365"/>
        <v>1400000</v>
      </c>
      <c r="O4680" t="str">
        <f t="shared" si="366"/>
        <v>FACTURA</v>
      </c>
      <c r="P4680" t="str">
        <f t="shared" si="367"/>
        <v>2025</v>
      </c>
      <c r="Q4680" t="str">
        <f t="shared" si="368"/>
        <v>03</v>
      </c>
      <c r="R4680" t="str">
        <f>+IFERROR(VLOOKUP(I4680, Listado!A:B, 2, FALSE()), "COMERCIALIZADORA INTERNACIONAL CARIBBEAN EXOTICS S A")</f>
        <v>COMERCIALIZADORA INTERNACIONAL CARIBBEAN EXOTICS S A</v>
      </c>
      <c r="S4680" s="25">
        <f>+VLOOKUP(E4680, TC!A:D, 2, FALSE())</f>
        <v>4192.57</v>
      </c>
      <c r="T4680" t="str">
        <f t="shared" si="369"/>
        <v>COP</v>
      </c>
    </row>
    <row r="4681" spans="1:20" ht="18.75" hidden="1" customHeight="1" x14ac:dyDescent="0.25">
      <c r="A4681" t="s">
        <v>2406</v>
      </c>
      <c r="B4681" t="s">
        <v>5</v>
      </c>
      <c r="C4681" t="s">
        <v>1913</v>
      </c>
      <c r="D4681" s="24">
        <v>11477</v>
      </c>
      <c r="E4681" t="s">
        <v>1683</v>
      </c>
      <c r="F4681" t="s">
        <v>99</v>
      </c>
      <c r="G4681" t="s">
        <v>1914</v>
      </c>
      <c r="H4681" t="s">
        <v>2621</v>
      </c>
      <c r="I4681" t="s">
        <v>2623</v>
      </c>
      <c r="J4681" t="s">
        <v>1915</v>
      </c>
      <c r="K4681" t="s">
        <v>107</v>
      </c>
      <c r="L4681" s="24">
        <v>220000</v>
      </c>
      <c r="M4681" s="25">
        <f>+VLOOKUP(E4681, TC!A:D, 4, FALSE())</f>
        <v>1.0801999990459314</v>
      </c>
      <c r="N4681" s="24">
        <f t="shared" si="365"/>
        <v>220000</v>
      </c>
      <c r="O4681" t="str">
        <f t="shared" si="366"/>
        <v>FACTURA</v>
      </c>
      <c r="P4681" t="str">
        <f t="shared" si="367"/>
        <v>2025</v>
      </c>
      <c r="Q4681" t="str">
        <f t="shared" si="368"/>
        <v>03</v>
      </c>
      <c r="R4681" t="str">
        <f>+IFERROR(VLOOKUP(I4681, Listado!A:B, 2, FALSE()), "COMERCIALIZADORA INTERNACIONAL CARIBBEAN EXOTICS S A")</f>
        <v>COMERCIALIZADORA INTERNACIONAL CARIBBEAN EXOTICS S A</v>
      </c>
      <c r="S4681" s="25">
        <f>+VLOOKUP(E4681, TC!A:D, 2, FALSE())</f>
        <v>4192.57</v>
      </c>
      <c r="T4681" t="str">
        <f t="shared" si="369"/>
        <v>COP</v>
      </c>
    </row>
    <row r="4682" spans="1:20" ht="18.75" hidden="1" customHeight="1" x14ac:dyDescent="0.25">
      <c r="A4682" t="s">
        <v>2406</v>
      </c>
      <c r="B4682" t="s">
        <v>5</v>
      </c>
      <c r="C4682" t="s">
        <v>1913</v>
      </c>
      <c r="D4682" s="24">
        <v>11477</v>
      </c>
      <c r="E4682" t="s">
        <v>1683</v>
      </c>
      <c r="F4682" t="s">
        <v>99</v>
      </c>
      <c r="G4682" t="s">
        <v>1914</v>
      </c>
      <c r="H4682" t="s">
        <v>2621</v>
      </c>
      <c r="I4682" t="s">
        <v>2623</v>
      </c>
      <c r="J4682" t="s">
        <v>1915</v>
      </c>
      <c r="K4682" t="s">
        <v>111</v>
      </c>
      <c r="L4682" s="24">
        <v>1400000</v>
      </c>
      <c r="M4682" s="25">
        <f>+VLOOKUP(E4682, TC!A:D, 4, FALSE())</f>
        <v>1.0801999990459314</v>
      </c>
      <c r="N4682" s="24">
        <f t="shared" si="365"/>
        <v>1400000</v>
      </c>
      <c r="O4682" t="str">
        <f t="shared" si="366"/>
        <v>FACTURA</v>
      </c>
      <c r="P4682" t="str">
        <f t="shared" si="367"/>
        <v>2025</v>
      </c>
      <c r="Q4682" t="str">
        <f t="shared" si="368"/>
        <v>03</v>
      </c>
      <c r="R4682" t="str">
        <f>+IFERROR(VLOOKUP(I4682, Listado!A:B, 2, FALSE()), "COMERCIALIZADORA INTERNACIONAL CARIBBEAN EXOTICS S A")</f>
        <v>COMERCIALIZADORA INTERNACIONAL CARIBBEAN EXOTICS S A</v>
      </c>
      <c r="S4682" s="25">
        <f>+VLOOKUP(E4682, TC!A:D, 2, FALSE())</f>
        <v>4192.57</v>
      </c>
      <c r="T4682" t="str">
        <f t="shared" si="369"/>
        <v>COP</v>
      </c>
    </row>
    <row r="4683" spans="1:20" ht="18.75" hidden="1" customHeight="1" x14ac:dyDescent="0.25">
      <c r="A4683" t="s">
        <v>2406</v>
      </c>
      <c r="B4683" t="s">
        <v>5</v>
      </c>
      <c r="C4683" t="s">
        <v>1913</v>
      </c>
      <c r="D4683" s="24">
        <v>11478</v>
      </c>
      <c r="E4683" t="s">
        <v>1683</v>
      </c>
      <c r="F4683" t="s">
        <v>99</v>
      </c>
      <c r="G4683" t="s">
        <v>1914</v>
      </c>
      <c r="H4683" t="s">
        <v>2621</v>
      </c>
      <c r="I4683" t="s">
        <v>2624</v>
      </c>
      <c r="J4683" t="s">
        <v>1915</v>
      </c>
      <c r="K4683" t="s">
        <v>107</v>
      </c>
      <c r="L4683" s="24">
        <v>220000</v>
      </c>
      <c r="M4683" s="25">
        <f>+VLOOKUP(E4683, TC!A:D, 4, FALSE())</f>
        <v>1.0801999990459314</v>
      </c>
      <c r="N4683" s="24">
        <f t="shared" si="365"/>
        <v>220000</v>
      </c>
      <c r="O4683" t="str">
        <f t="shared" si="366"/>
        <v>FACTURA</v>
      </c>
      <c r="P4683" t="str">
        <f t="shared" si="367"/>
        <v>2025</v>
      </c>
      <c r="Q4683" t="str">
        <f t="shared" si="368"/>
        <v>03</v>
      </c>
      <c r="R4683" t="str">
        <f>+IFERROR(VLOOKUP(I4683, Listado!A:B, 2, FALSE()), "COMERCIALIZADORA INTERNACIONAL CARIBBEAN EXOTICS S A")</f>
        <v>COMERCIALIZADORA INTERNACIONAL CARIBBEAN EXOTICS S A</v>
      </c>
      <c r="S4683" s="25">
        <f>+VLOOKUP(E4683, TC!A:D, 2, FALSE())</f>
        <v>4192.57</v>
      </c>
      <c r="T4683" t="str">
        <f t="shared" si="369"/>
        <v>COP</v>
      </c>
    </row>
    <row r="4684" spans="1:20" ht="18.75" hidden="1" customHeight="1" x14ac:dyDescent="0.25">
      <c r="A4684" t="s">
        <v>2406</v>
      </c>
      <c r="B4684" t="s">
        <v>5</v>
      </c>
      <c r="C4684" t="s">
        <v>1913</v>
      </c>
      <c r="D4684" s="24">
        <v>11479</v>
      </c>
      <c r="E4684" t="s">
        <v>1683</v>
      </c>
      <c r="F4684" t="s">
        <v>128</v>
      </c>
      <c r="G4684" t="s">
        <v>110</v>
      </c>
      <c r="H4684" t="s">
        <v>2625</v>
      </c>
      <c r="I4684" t="s">
        <v>1850</v>
      </c>
      <c r="J4684" t="s">
        <v>1919</v>
      </c>
      <c r="K4684" t="s">
        <v>31</v>
      </c>
      <c r="L4684" s="24">
        <v>9520</v>
      </c>
      <c r="M4684" s="25">
        <f>+VLOOKUP(E4684, TC!A:D, 4, FALSE())</f>
        <v>1.0801999990459314</v>
      </c>
      <c r="N4684" s="24">
        <f t="shared" si="365"/>
        <v>9520</v>
      </c>
      <c r="O4684" t="str">
        <f t="shared" si="366"/>
        <v>FACTURA</v>
      </c>
      <c r="P4684" t="str">
        <f t="shared" si="367"/>
        <v>2025</v>
      </c>
      <c r="Q4684" t="str">
        <f t="shared" si="368"/>
        <v>03</v>
      </c>
      <c r="R4684" t="str">
        <f>+IFERROR(VLOOKUP(I4684, Listado!A:B, 2, FALSE()), "COMERCIALIZADORA INTERNACIONAL CARIBBEAN EXOTICS S A")</f>
        <v>PEREZ MEJIA MARIA PAULINA</v>
      </c>
      <c r="S4684" s="25">
        <f>+VLOOKUP(E4684, TC!A:D, 2, FALSE())</f>
        <v>4192.57</v>
      </c>
      <c r="T4684" t="str">
        <f t="shared" si="369"/>
        <v>USD</v>
      </c>
    </row>
    <row r="4685" spans="1:20" ht="18.75" hidden="1" customHeight="1" x14ac:dyDescent="0.25">
      <c r="A4685" t="s">
        <v>2406</v>
      </c>
      <c r="B4685" t="s">
        <v>5</v>
      </c>
      <c r="C4685" t="s">
        <v>1913</v>
      </c>
      <c r="D4685" s="24">
        <v>11479</v>
      </c>
      <c r="E4685" t="s">
        <v>1683</v>
      </c>
      <c r="F4685" t="s">
        <v>128</v>
      </c>
      <c r="G4685" t="s">
        <v>110</v>
      </c>
      <c r="H4685" t="s">
        <v>2625</v>
      </c>
      <c r="I4685" t="s">
        <v>1850</v>
      </c>
      <c r="J4685" t="s">
        <v>1919</v>
      </c>
      <c r="K4685" t="s">
        <v>1956</v>
      </c>
      <c r="L4685" s="24">
        <v>16324</v>
      </c>
      <c r="M4685" s="25">
        <f>+VLOOKUP(E4685, TC!A:D, 4, FALSE())</f>
        <v>1.0801999990459314</v>
      </c>
      <c r="N4685" s="24">
        <f t="shared" si="365"/>
        <v>16324</v>
      </c>
      <c r="O4685" t="str">
        <f t="shared" si="366"/>
        <v>FACTURA</v>
      </c>
      <c r="P4685" t="str">
        <f t="shared" si="367"/>
        <v>2025</v>
      </c>
      <c r="Q4685" t="str">
        <f t="shared" si="368"/>
        <v>03</v>
      </c>
      <c r="R4685" t="str">
        <f>+IFERROR(VLOOKUP(I4685, Listado!A:B, 2, FALSE()), "COMERCIALIZADORA INTERNACIONAL CARIBBEAN EXOTICS S A")</f>
        <v>PEREZ MEJIA MARIA PAULINA</v>
      </c>
      <c r="S4685" s="25">
        <f>+VLOOKUP(E4685, TC!A:D, 2, FALSE())</f>
        <v>4192.57</v>
      </c>
      <c r="T4685" t="str">
        <f t="shared" si="369"/>
        <v>USD</v>
      </c>
    </row>
    <row r="4686" spans="1:20" ht="18.75" hidden="1" customHeight="1" x14ac:dyDescent="0.25">
      <c r="A4686" t="s">
        <v>2406</v>
      </c>
      <c r="B4686" t="s">
        <v>5</v>
      </c>
      <c r="C4686" t="s">
        <v>1913</v>
      </c>
      <c r="D4686" s="24">
        <v>11480</v>
      </c>
      <c r="E4686" t="s">
        <v>1683</v>
      </c>
      <c r="F4686" t="s">
        <v>99</v>
      </c>
      <c r="G4686" t="s">
        <v>1914</v>
      </c>
      <c r="H4686" t="s">
        <v>2621</v>
      </c>
      <c r="I4686" t="s">
        <v>2626</v>
      </c>
      <c r="J4686" t="s">
        <v>1915</v>
      </c>
      <c r="K4686" t="s">
        <v>107</v>
      </c>
      <c r="L4686" s="24">
        <v>220000</v>
      </c>
      <c r="M4686" s="25">
        <f>+VLOOKUP(E4686, TC!A:D, 4, FALSE())</f>
        <v>1.0801999990459314</v>
      </c>
      <c r="N4686" s="24">
        <f t="shared" si="365"/>
        <v>220000</v>
      </c>
      <c r="O4686" t="str">
        <f t="shared" si="366"/>
        <v>FACTURA</v>
      </c>
      <c r="P4686" t="str">
        <f t="shared" si="367"/>
        <v>2025</v>
      </c>
      <c r="Q4686" t="str">
        <f t="shared" si="368"/>
        <v>03</v>
      </c>
      <c r="R4686" t="str">
        <f>+IFERROR(VLOOKUP(I4686, Listado!A:B, 2, FALSE()), "COMERCIALIZADORA INTERNACIONAL CARIBBEAN EXOTICS S A")</f>
        <v>COMERCIALIZADORA INTERNACIONAL CARIBBEAN EXOTICS S A</v>
      </c>
      <c r="S4686" s="25">
        <f>+VLOOKUP(E4686, TC!A:D, 2, FALSE())</f>
        <v>4192.57</v>
      </c>
      <c r="T4686" t="str">
        <f t="shared" si="369"/>
        <v>COP</v>
      </c>
    </row>
    <row r="4687" spans="1:20" ht="18.75" hidden="1" customHeight="1" x14ac:dyDescent="0.25">
      <c r="A4687" t="s">
        <v>2406</v>
      </c>
      <c r="B4687" t="s">
        <v>5</v>
      </c>
      <c r="C4687" t="s">
        <v>1913</v>
      </c>
      <c r="D4687" s="24">
        <v>11480</v>
      </c>
      <c r="E4687" t="s">
        <v>1683</v>
      </c>
      <c r="F4687" t="s">
        <v>99</v>
      </c>
      <c r="G4687" t="s">
        <v>1914</v>
      </c>
      <c r="H4687" t="s">
        <v>2621</v>
      </c>
      <c r="I4687" t="s">
        <v>2626</v>
      </c>
      <c r="J4687" t="s">
        <v>1915</v>
      </c>
      <c r="K4687" t="s">
        <v>109</v>
      </c>
      <c r="L4687" s="24">
        <v>1400000</v>
      </c>
      <c r="M4687" s="25">
        <f>+VLOOKUP(E4687, TC!A:D, 4, FALSE())</f>
        <v>1.0801999990459314</v>
      </c>
      <c r="N4687" s="24">
        <f t="shared" si="365"/>
        <v>1400000</v>
      </c>
      <c r="O4687" t="str">
        <f t="shared" si="366"/>
        <v>FACTURA</v>
      </c>
      <c r="P4687" t="str">
        <f t="shared" si="367"/>
        <v>2025</v>
      </c>
      <c r="Q4687" t="str">
        <f t="shared" si="368"/>
        <v>03</v>
      </c>
      <c r="R4687" t="str">
        <f>+IFERROR(VLOOKUP(I4687, Listado!A:B, 2, FALSE()), "COMERCIALIZADORA INTERNACIONAL CARIBBEAN EXOTICS S A")</f>
        <v>COMERCIALIZADORA INTERNACIONAL CARIBBEAN EXOTICS S A</v>
      </c>
      <c r="S4687" s="25">
        <f>+VLOOKUP(E4687, TC!A:D, 2, FALSE())</f>
        <v>4192.57</v>
      </c>
      <c r="T4687" t="str">
        <f t="shared" si="369"/>
        <v>COP</v>
      </c>
    </row>
    <row r="4688" spans="1:20" ht="18.75" hidden="1" customHeight="1" x14ac:dyDescent="0.25">
      <c r="A4688" t="s">
        <v>2406</v>
      </c>
      <c r="B4688" t="s">
        <v>5</v>
      </c>
      <c r="C4688" t="s">
        <v>1913</v>
      </c>
      <c r="D4688" s="24">
        <v>11481</v>
      </c>
      <c r="E4688" t="s">
        <v>1683</v>
      </c>
      <c r="F4688" t="s">
        <v>1924</v>
      </c>
      <c r="G4688" t="s">
        <v>110</v>
      </c>
      <c r="H4688" t="s">
        <v>2627</v>
      </c>
      <c r="I4688" t="s">
        <v>1848</v>
      </c>
      <c r="J4688" t="s">
        <v>1917</v>
      </c>
      <c r="K4688" t="s">
        <v>23</v>
      </c>
      <c r="L4688" s="24">
        <v>1340.64</v>
      </c>
      <c r="M4688" s="25">
        <f>+VLOOKUP(E4688, TC!A:D, 4, FALSE())</f>
        <v>1.0801999990459314</v>
      </c>
      <c r="N4688" s="24">
        <f t="shared" si="365"/>
        <v>1448.1593267209375</v>
      </c>
      <c r="O4688" t="str">
        <f t="shared" si="366"/>
        <v>FACTURA</v>
      </c>
      <c r="P4688" t="str">
        <f t="shared" si="367"/>
        <v>2025</v>
      </c>
      <c r="Q4688" t="str">
        <f t="shared" si="368"/>
        <v>03</v>
      </c>
      <c r="R4688" t="str">
        <f>+IFERROR(VLOOKUP(I4688, Listado!A:B, 2, FALSE()), "COMERCIALIZADORA INTERNACIONAL CARIBBEAN EXOTICS S A")</f>
        <v>PEREZ MEJIA MARIA PAULINA</v>
      </c>
      <c r="S4688" s="25">
        <f>+VLOOKUP(E4688, TC!A:D, 2, FALSE())</f>
        <v>4192.57</v>
      </c>
      <c r="T4688" t="str">
        <f t="shared" si="369"/>
        <v>EUR</v>
      </c>
    </row>
    <row r="4689" spans="1:20" ht="18.75" hidden="1" customHeight="1" x14ac:dyDescent="0.25">
      <c r="A4689" t="s">
        <v>2406</v>
      </c>
      <c r="B4689" t="s">
        <v>5</v>
      </c>
      <c r="C4689" t="s">
        <v>1913</v>
      </c>
      <c r="D4689" s="24">
        <v>11481</v>
      </c>
      <c r="E4689" t="s">
        <v>1683</v>
      </c>
      <c r="F4689" t="s">
        <v>1924</v>
      </c>
      <c r="G4689" t="s">
        <v>110</v>
      </c>
      <c r="H4689" t="s">
        <v>2627</v>
      </c>
      <c r="I4689" t="s">
        <v>1848</v>
      </c>
      <c r="J4689" t="s">
        <v>1917</v>
      </c>
      <c r="K4689" t="s">
        <v>39</v>
      </c>
      <c r="L4689" s="24">
        <v>961.6</v>
      </c>
      <c r="M4689" s="25">
        <f>+VLOOKUP(E4689, TC!A:D, 4, FALSE())</f>
        <v>1.0801999990459314</v>
      </c>
      <c r="N4689" s="24">
        <f t="shared" si="365"/>
        <v>1038.7203190825678</v>
      </c>
      <c r="O4689" t="str">
        <f t="shared" si="366"/>
        <v>FACTURA</v>
      </c>
      <c r="P4689" t="str">
        <f t="shared" si="367"/>
        <v>2025</v>
      </c>
      <c r="Q4689" t="str">
        <f t="shared" si="368"/>
        <v>03</v>
      </c>
      <c r="R4689" t="str">
        <f>+IFERROR(VLOOKUP(I4689, Listado!A:B, 2, FALSE()), "COMERCIALIZADORA INTERNACIONAL CARIBBEAN EXOTICS S A")</f>
        <v>PEREZ MEJIA MARIA PAULINA</v>
      </c>
      <c r="S4689" s="25">
        <f>+VLOOKUP(E4689, TC!A:D, 2, FALSE())</f>
        <v>4192.57</v>
      </c>
      <c r="T4689" t="str">
        <f t="shared" si="369"/>
        <v>EUR</v>
      </c>
    </row>
    <row r="4690" spans="1:20" ht="18.75" hidden="1" customHeight="1" x14ac:dyDescent="0.25">
      <c r="A4690" t="s">
        <v>2406</v>
      </c>
      <c r="B4690" t="s">
        <v>5</v>
      </c>
      <c r="C4690" t="s">
        <v>1913</v>
      </c>
      <c r="D4690" s="24">
        <v>11481</v>
      </c>
      <c r="E4690" t="s">
        <v>1683</v>
      </c>
      <c r="F4690" t="s">
        <v>1924</v>
      </c>
      <c r="G4690" t="s">
        <v>110</v>
      </c>
      <c r="H4690" t="s">
        <v>2627</v>
      </c>
      <c r="I4690" t="s">
        <v>1848</v>
      </c>
      <c r="J4690" t="s">
        <v>1917</v>
      </c>
      <c r="K4690" t="s">
        <v>1959</v>
      </c>
      <c r="L4690" s="24">
        <v>335</v>
      </c>
      <c r="M4690" s="25">
        <f>+VLOOKUP(E4690, TC!A:D, 4, FALSE())</f>
        <v>1.0801999990459314</v>
      </c>
      <c r="N4690" s="24">
        <f t="shared" si="365"/>
        <v>361.86699968038704</v>
      </c>
      <c r="O4690" t="str">
        <f t="shared" si="366"/>
        <v>FACTURA</v>
      </c>
      <c r="P4690" t="str">
        <f t="shared" si="367"/>
        <v>2025</v>
      </c>
      <c r="Q4690" t="str">
        <f t="shared" si="368"/>
        <v>03</v>
      </c>
      <c r="R4690" t="str">
        <f>+IFERROR(VLOOKUP(I4690, Listado!A:B, 2, FALSE()), "COMERCIALIZADORA INTERNACIONAL CARIBBEAN EXOTICS S A")</f>
        <v>PEREZ MEJIA MARIA PAULINA</v>
      </c>
      <c r="S4690" s="25">
        <f>+VLOOKUP(E4690, TC!A:D, 2, FALSE())</f>
        <v>4192.57</v>
      </c>
      <c r="T4690" t="str">
        <f t="shared" si="369"/>
        <v>EUR</v>
      </c>
    </row>
    <row r="4691" spans="1:20" ht="18.75" hidden="1" customHeight="1" x14ac:dyDescent="0.25">
      <c r="A4691" t="s">
        <v>2406</v>
      </c>
      <c r="B4691" t="s">
        <v>5</v>
      </c>
      <c r="C4691" t="s">
        <v>1913</v>
      </c>
      <c r="D4691" s="24">
        <v>11481</v>
      </c>
      <c r="E4691" t="s">
        <v>1683</v>
      </c>
      <c r="F4691" t="s">
        <v>1924</v>
      </c>
      <c r="G4691" t="s">
        <v>110</v>
      </c>
      <c r="H4691" t="s">
        <v>2627</v>
      </c>
      <c r="I4691" t="s">
        <v>1848</v>
      </c>
      <c r="J4691" t="s">
        <v>1917</v>
      </c>
      <c r="K4691" t="s">
        <v>1960</v>
      </c>
      <c r="L4691" s="24">
        <v>26.76</v>
      </c>
      <c r="M4691" s="25">
        <f>+VLOOKUP(E4691, TC!A:D, 4, FALSE())</f>
        <v>1.0801999990459314</v>
      </c>
      <c r="N4691" s="24">
        <f t="shared" si="365"/>
        <v>28.906151974469129</v>
      </c>
      <c r="O4691" t="str">
        <f t="shared" si="366"/>
        <v>FACTURA</v>
      </c>
      <c r="P4691" t="str">
        <f t="shared" si="367"/>
        <v>2025</v>
      </c>
      <c r="Q4691" t="str">
        <f t="shared" si="368"/>
        <v>03</v>
      </c>
      <c r="R4691" t="str">
        <f>+IFERROR(VLOOKUP(I4691, Listado!A:B, 2, FALSE()), "COMERCIALIZADORA INTERNACIONAL CARIBBEAN EXOTICS S A")</f>
        <v>PEREZ MEJIA MARIA PAULINA</v>
      </c>
      <c r="S4691" s="25">
        <f>+VLOOKUP(E4691, TC!A:D, 2, FALSE())</f>
        <v>4192.57</v>
      </c>
      <c r="T4691" t="str">
        <f t="shared" si="369"/>
        <v>EUR</v>
      </c>
    </row>
    <row r="4692" spans="1:20" ht="18.75" hidden="1" customHeight="1" x14ac:dyDescent="0.25">
      <c r="A4692" t="s">
        <v>2406</v>
      </c>
      <c r="B4692" t="s">
        <v>5</v>
      </c>
      <c r="C4692" t="s">
        <v>1913</v>
      </c>
      <c r="D4692" s="24">
        <v>11482</v>
      </c>
      <c r="E4692" t="s">
        <v>1683</v>
      </c>
      <c r="F4692" t="s">
        <v>99</v>
      </c>
      <c r="G4692" t="s">
        <v>1914</v>
      </c>
      <c r="H4692" t="s">
        <v>2621</v>
      </c>
      <c r="I4692" t="s">
        <v>2628</v>
      </c>
      <c r="J4692" t="s">
        <v>1915</v>
      </c>
      <c r="K4692" t="s">
        <v>107</v>
      </c>
      <c r="L4692" s="24">
        <v>220000</v>
      </c>
      <c r="M4692" s="25">
        <f>+VLOOKUP(E4692, TC!A:D, 4, FALSE())</f>
        <v>1.0801999990459314</v>
      </c>
      <c r="N4692" s="24">
        <f t="shared" si="365"/>
        <v>220000</v>
      </c>
      <c r="O4692" t="str">
        <f t="shared" si="366"/>
        <v>FACTURA</v>
      </c>
      <c r="P4692" t="str">
        <f t="shared" si="367"/>
        <v>2025</v>
      </c>
      <c r="Q4692" t="str">
        <f t="shared" si="368"/>
        <v>03</v>
      </c>
      <c r="R4692" t="str">
        <f>+IFERROR(VLOOKUP(I4692, Listado!A:B, 2, FALSE()), "COMERCIALIZADORA INTERNACIONAL CARIBBEAN EXOTICS S A")</f>
        <v>COMERCIALIZADORA INTERNACIONAL CARIBBEAN EXOTICS S A</v>
      </c>
      <c r="S4692" s="25">
        <f>+VLOOKUP(E4692, TC!A:D, 2, FALSE())</f>
        <v>4192.57</v>
      </c>
      <c r="T4692" t="str">
        <f t="shared" si="369"/>
        <v>COP</v>
      </c>
    </row>
    <row r="4693" spans="1:20" ht="18.75" hidden="1" customHeight="1" x14ac:dyDescent="0.25">
      <c r="A4693" t="s">
        <v>2406</v>
      </c>
      <c r="B4693" t="s">
        <v>5</v>
      </c>
      <c r="C4693" t="s">
        <v>1913</v>
      </c>
      <c r="D4693" s="24">
        <v>11483</v>
      </c>
      <c r="E4693" t="s">
        <v>1683</v>
      </c>
      <c r="F4693" t="s">
        <v>99</v>
      </c>
      <c r="G4693" t="s">
        <v>1914</v>
      </c>
      <c r="H4693" t="s">
        <v>2621</v>
      </c>
      <c r="I4693" t="s">
        <v>2629</v>
      </c>
      <c r="J4693" t="s">
        <v>1915</v>
      </c>
      <c r="K4693" t="s">
        <v>107</v>
      </c>
      <c r="L4693" s="24">
        <v>220000</v>
      </c>
      <c r="M4693" s="25">
        <f>+VLOOKUP(E4693, TC!A:D, 4, FALSE())</f>
        <v>1.0801999990459314</v>
      </c>
      <c r="N4693" s="24">
        <f t="shared" si="365"/>
        <v>220000</v>
      </c>
      <c r="O4693" t="str">
        <f t="shared" si="366"/>
        <v>FACTURA</v>
      </c>
      <c r="P4693" t="str">
        <f t="shared" si="367"/>
        <v>2025</v>
      </c>
      <c r="Q4693" t="str">
        <f t="shared" si="368"/>
        <v>03</v>
      </c>
      <c r="R4693" t="str">
        <f>+IFERROR(VLOOKUP(I4693, Listado!A:B, 2, FALSE()), "COMERCIALIZADORA INTERNACIONAL CARIBBEAN EXOTICS S A")</f>
        <v>COMERCIALIZADORA INTERNACIONAL CARIBBEAN EXOTICS S A</v>
      </c>
      <c r="S4693" s="25">
        <f>+VLOOKUP(E4693, TC!A:D, 2, FALSE())</f>
        <v>4192.57</v>
      </c>
      <c r="T4693" t="str">
        <f t="shared" si="369"/>
        <v>COP</v>
      </c>
    </row>
    <row r="4694" spans="1:20" ht="18.75" hidden="1" customHeight="1" x14ac:dyDescent="0.25">
      <c r="A4694" t="s">
        <v>2406</v>
      </c>
      <c r="B4694" t="s">
        <v>5</v>
      </c>
      <c r="C4694" t="s">
        <v>1913</v>
      </c>
      <c r="D4694" s="24">
        <v>11484</v>
      </c>
      <c r="E4694" t="s">
        <v>1683</v>
      </c>
      <c r="F4694" t="s">
        <v>99</v>
      </c>
      <c r="G4694" t="s">
        <v>1914</v>
      </c>
      <c r="H4694" t="s">
        <v>2621</v>
      </c>
      <c r="I4694" t="s">
        <v>2630</v>
      </c>
      <c r="J4694" t="s">
        <v>1915</v>
      </c>
      <c r="K4694" t="s">
        <v>109</v>
      </c>
      <c r="L4694" s="24">
        <v>1400000</v>
      </c>
      <c r="M4694" s="25">
        <f>+VLOOKUP(E4694, TC!A:D, 4, FALSE())</f>
        <v>1.0801999990459314</v>
      </c>
      <c r="N4694" s="24">
        <f t="shared" si="365"/>
        <v>1400000</v>
      </c>
      <c r="O4694" t="str">
        <f t="shared" si="366"/>
        <v>FACTURA</v>
      </c>
      <c r="P4694" t="str">
        <f t="shared" si="367"/>
        <v>2025</v>
      </c>
      <c r="Q4694" t="str">
        <f t="shared" si="368"/>
        <v>03</v>
      </c>
      <c r="R4694" t="str">
        <f>+IFERROR(VLOOKUP(I4694, Listado!A:B, 2, FALSE()), "COMERCIALIZADORA INTERNACIONAL CARIBBEAN EXOTICS S A")</f>
        <v>COMERCIALIZADORA INTERNACIONAL CARIBBEAN EXOTICS S A</v>
      </c>
      <c r="S4694" s="25">
        <f>+VLOOKUP(E4694, TC!A:D, 2, FALSE())</f>
        <v>4192.57</v>
      </c>
      <c r="T4694" t="str">
        <f t="shared" si="369"/>
        <v>COP</v>
      </c>
    </row>
    <row r="4695" spans="1:20" ht="18.75" hidden="1" customHeight="1" x14ac:dyDescent="0.25">
      <c r="A4695" t="s">
        <v>2406</v>
      </c>
      <c r="B4695" t="s">
        <v>5</v>
      </c>
      <c r="C4695" t="s">
        <v>1913</v>
      </c>
      <c r="D4695" s="24">
        <v>11485</v>
      </c>
      <c r="E4695" t="s">
        <v>1683</v>
      </c>
      <c r="F4695" t="s">
        <v>1924</v>
      </c>
      <c r="G4695" t="s">
        <v>108</v>
      </c>
      <c r="H4695" t="s">
        <v>2631</v>
      </c>
      <c r="I4695" t="s">
        <v>1853</v>
      </c>
      <c r="J4695" t="s">
        <v>1919</v>
      </c>
      <c r="K4695" t="s">
        <v>1958</v>
      </c>
      <c r="L4695" s="24">
        <v>3877.2</v>
      </c>
      <c r="M4695" s="25">
        <f>+VLOOKUP(E4695, TC!A:D, 4, FALSE())</f>
        <v>1.0801999990459314</v>
      </c>
      <c r="N4695" s="24">
        <f t="shared" si="365"/>
        <v>4188.1514363008855</v>
      </c>
      <c r="O4695" t="str">
        <f t="shared" si="366"/>
        <v>FACTURA</v>
      </c>
      <c r="P4695" t="str">
        <f t="shared" si="367"/>
        <v>2025</v>
      </c>
      <c r="Q4695" t="str">
        <f t="shared" si="368"/>
        <v>03</v>
      </c>
      <c r="R4695" t="str">
        <f>+IFERROR(VLOOKUP(I4695, Listado!A:B, 2, FALSE()), "COMERCIALIZADORA INTERNACIONAL CARIBBEAN EXOTICS S A")</f>
        <v>PIEDRAHITA PEREZ MARIANA</v>
      </c>
      <c r="S4695" s="25">
        <f>+VLOOKUP(E4695, TC!A:D, 2, FALSE())</f>
        <v>4192.57</v>
      </c>
      <c r="T4695" t="str">
        <f t="shared" si="369"/>
        <v>EUR</v>
      </c>
    </row>
    <row r="4696" spans="1:20" ht="18.75" hidden="1" customHeight="1" x14ac:dyDescent="0.25">
      <c r="A4696" t="s">
        <v>2406</v>
      </c>
      <c r="B4696" t="s">
        <v>5</v>
      </c>
      <c r="C4696" t="s">
        <v>1913</v>
      </c>
      <c r="D4696" s="24">
        <v>11485</v>
      </c>
      <c r="E4696" t="s">
        <v>1683</v>
      </c>
      <c r="F4696" t="s">
        <v>1924</v>
      </c>
      <c r="G4696" t="s">
        <v>108</v>
      </c>
      <c r="H4696" t="s">
        <v>2631</v>
      </c>
      <c r="I4696" t="s">
        <v>1853</v>
      </c>
      <c r="J4696" t="s">
        <v>1919</v>
      </c>
      <c r="K4696" t="s">
        <v>1959</v>
      </c>
      <c r="L4696" s="24">
        <v>670</v>
      </c>
      <c r="M4696" s="25">
        <f>+VLOOKUP(E4696, TC!A:D, 4, FALSE())</f>
        <v>1.0801999990459314</v>
      </c>
      <c r="N4696" s="24">
        <f t="shared" si="365"/>
        <v>723.73399936077408</v>
      </c>
      <c r="O4696" t="str">
        <f t="shared" si="366"/>
        <v>FACTURA</v>
      </c>
      <c r="P4696" t="str">
        <f t="shared" si="367"/>
        <v>2025</v>
      </c>
      <c r="Q4696" t="str">
        <f t="shared" si="368"/>
        <v>03</v>
      </c>
      <c r="R4696" t="str">
        <f>+IFERROR(VLOOKUP(I4696, Listado!A:B, 2, FALSE()), "COMERCIALIZADORA INTERNACIONAL CARIBBEAN EXOTICS S A")</f>
        <v>PIEDRAHITA PEREZ MARIANA</v>
      </c>
      <c r="S4696" s="25">
        <f>+VLOOKUP(E4696, TC!A:D, 2, FALSE())</f>
        <v>4192.57</v>
      </c>
      <c r="T4696" t="str">
        <f t="shared" si="369"/>
        <v>EUR</v>
      </c>
    </row>
    <row r="4697" spans="1:20" ht="18.75" hidden="1" customHeight="1" x14ac:dyDescent="0.25">
      <c r="A4697" t="s">
        <v>2406</v>
      </c>
      <c r="B4697" t="s">
        <v>5</v>
      </c>
      <c r="C4697" t="s">
        <v>1913</v>
      </c>
      <c r="D4697" s="24">
        <v>11485</v>
      </c>
      <c r="E4697" t="s">
        <v>1683</v>
      </c>
      <c r="F4697" t="s">
        <v>1924</v>
      </c>
      <c r="G4697" t="s">
        <v>108</v>
      </c>
      <c r="H4697" t="s">
        <v>2631</v>
      </c>
      <c r="I4697" t="s">
        <v>1853</v>
      </c>
      <c r="J4697" t="s">
        <v>1919</v>
      </c>
      <c r="K4697" t="s">
        <v>1960</v>
      </c>
      <c r="L4697" s="24">
        <v>12.8</v>
      </c>
      <c r="M4697" s="25">
        <f>+VLOOKUP(E4697, TC!A:D, 4, FALSE())</f>
        <v>1.0801999990459314</v>
      </c>
      <c r="N4697" s="24">
        <f t="shared" si="365"/>
        <v>13.826559987787924</v>
      </c>
      <c r="O4697" t="str">
        <f t="shared" si="366"/>
        <v>FACTURA</v>
      </c>
      <c r="P4697" t="str">
        <f t="shared" si="367"/>
        <v>2025</v>
      </c>
      <c r="Q4697" t="str">
        <f t="shared" si="368"/>
        <v>03</v>
      </c>
      <c r="R4697" t="str">
        <f>+IFERROR(VLOOKUP(I4697, Listado!A:B, 2, FALSE()), "COMERCIALIZADORA INTERNACIONAL CARIBBEAN EXOTICS S A")</f>
        <v>PIEDRAHITA PEREZ MARIANA</v>
      </c>
      <c r="S4697" s="25">
        <f>+VLOOKUP(E4697, TC!A:D, 2, FALSE())</f>
        <v>4192.57</v>
      </c>
      <c r="T4697" t="str">
        <f t="shared" si="369"/>
        <v>EUR</v>
      </c>
    </row>
    <row r="4698" spans="1:20" ht="18.75" hidden="1" customHeight="1" x14ac:dyDescent="0.25">
      <c r="A4698" t="s">
        <v>2406</v>
      </c>
      <c r="B4698" t="s">
        <v>5</v>
      </c>
      <c r="C4698" t="s">
        <v>1913</v>
      </c>
      <c r="D4698" s="24">
        <v>11486</v>
      </c>
      <c r="E4698" t="s">
        <v>1683</v>
      </c>
      <c r="F4698" t="s">
        <v>99</v>
      </c>
      <c r="G4698" t="s">
        <v>1914</v>
      </c>
      <c r="H4698" t="s">
        <v>2621</v>
      </c>
      <c r="I4698" t="s">
        <v>2632</v>
      </c>
      <c r="J4698" t="s">
        <v>1915</v>
      </c>
      <c r="K4698" t="s">
        <v>107</v>
      </c>
      <c r="L4698" s="24">
        <v>220000</v>
      </c>
      <c r="M4698" s="25">
        <f>+VLOOKUP(E4698, TC!A:D, 4, FALSE())</f>
        <v>1.0801999990459314</v>
      </c>
      <c r="N4698" s="24">
        <f t="shared" si="365"/>
        <v>220000</v>
      </c>
      <c r="O4698" t="str">
        <f t="shared" si="366"/>
        <v>FACTURA</v>
      </c>
      <c r="P4698" t="str">
        <f t="shared" si="367"/>
        <v>2025</v>
      </c>
      <c r="Q4698" t="str">
        <f t="shared" si="368"/>
        <v>03</v>
      </c>
      <c r="R4698" t="str">
        <f>+IFERROR(VLOOKUP(I4698, Listado!A:B, 2, FALSE()), "COMERCIALIZADORA INTERNACIONAL CARIBBEAN EXOTICS S A")</f>
        <v>COMERCIALIZADORA INTERNACIONAL CARIBBEAN EXOTICS S A</v>
      </c>
      <c r="S4698" s="25">
        <f>+VLOOKUP(E4698, TC!A:D, 2, FALSE())</f>
        <v>4192.57</v>
      </c>
      <c r="T4698" t="str">
        <f t="shared" si="369"/>
        <v>COP</v>
      </c>
    </row>
    <row r="4699" spans="1:20" ht="18.75" hidden="1" customHeight="1" x14ac:dyDescent="0.25">
      <c r="A4699" t="s">
        <v>2406</v>
      </c>
      <c r="B4699" t="s">
        <v>5</v>
      </c>
      <c r="C4699" t="s">
        <v>1913</v>
      </c>
      <c r="D4699" s="24">
        <v>11487</v>
      </c>
      <c r="E4699" t="s">
        <v>1683</v>
      </c>
      <c r="F4699" t="s">
        <v>99</v>
      </c>
      <c r="G4699" t="s">
        <v>110</v>
      </c>
      <c r="H4699" t="s">
        <v>2621</v>
      </c>
      <c r="I4699" t="s">
        <v>2633</v>
      </c>
      <c r="J4699" t="s">
        <v>1915</v>
      </c>
      <c r="K4699" t="s">
        <v>107</v>
      </c>
      <c r="L4699" s="24">
        <v>220000</v>
      </c>
      <c r="M4699" s="25">
        <f>+VLOOKUP(E4699, TC!A:D, 4, FALSE())</f>
        <v>1.0801999990459314</v>
      </c>
      <c r="N4699" s="24">
        <f t="shared" si="365"/>
        <v>220000</v>
      </c>
      <c r="O4699" t="str">
        <f t="shared" si="366"/>
        <v>FACTURA</v>
      </c>
      <c r="P4699" t="str">
        <f t="shared" si="367"/>
        <v>2025</v>
      </c>
      <c r="Q4699" t="str">
        <f t="shared" si="368"/>
        <v>03</v>
      </c>
      <c r="R4699" t="str">
        <f>+IFERROR(VLOOKUP(I4699, Listado!A:B, 2, FALSE()), "COMERCIALIZADORA INTERNACIONAL CARIBBEAN EXOTICS S A")</f>
        <v>COMERCIALIZADORA INTERNACIONAL CARIBBEAN EXOTICS S A</v>
      </c>
      <c r="S4699" s="25">
        <f>+VLOOKUP(E4699, TC!A:D, 2, FALSE())</f>
        <v>4192.57</v>
      </c>
      <c r="T4699" t="str">
        <f t="shared" si="369"/>
        <v>COP</v>
      </c>
    </row>
    <row r="4700" spans="1:20" ht="18.75" hidden="1" customHeight="1" x14ac:dyDescent="0.25">
      <c r="A4700" t="s">
        <v>2406</v>
      </c>
      <c r="B4700" t="s">
        <v>5</v>
      </c>
      <c r="C4700" t="s">
        <v>1913</v>
      </c>
      <c r="D4700" s="24">
        <v>11488</v>
      </c>
      <c r="E4700" t="s">
        <v>1683</v>
      </c>
      <c r="F4700" t="s">
        <v>1924</v>
      </c>
      <c r="G4700" t="s">
        <v>108</v>
      </c>
      <c r="H4700" t="s">
        <v>2634</v>
      </c>
      <c r="I4700" t="s">
        <v>1894</v>
      </c>
      <c r="J4700" t="s">
        <v>1919</v>
      </c>
      <c r="K4700" t="s">
        <v>59</v>
      </c>
      <c r="L4700" s="24">
        <v>2230.1999999999998</v>
      </c>
      <c r="M4700" s="25">
        <f>+VLOOKUP(E4700, TC!A:D, 4, FALSE())</f>
        <v>1.0801999990459314</v>
      </c>
      <c r="N4700" s="24">
        <f t="shared" si="365"/>
        <v>2409.062037872236</v>
      </c>
      <c r="O4700" t="str">
        <f t="shared" si="366"/>
        <v>FACTURA</v>
      </c>
      <c r="P4700" t="str">
        <f t="shared" si="367"/>
        <v>2025</v>
      </c>
      <c r="Q4700" t="str">
        <f t="shared" si="368"/>
        <v>03</v>
      </c>
      <c r="R4700" t="str">
        <f>+IFERROR(VLOOKUP(I4700, Listado!A:B, 2, FALSE()), "COMERCIALIZADORA INTERNACIONAL CARIBBEAN EXOTICS S A")</f>
        <v>PIEDRAHITA PEREZ MARIANA</v>
      </c>
      <c r="S4700" s="25">
        <f>+VLOOKUP(E4700, TC!A:D, 2, FALSE())</f>
        <v>4192.57</v>
      </c>
      <c r="T4700" t="str">
        <f t="shared" si="369"/>
        <v>EUR</v>
      </c>
    </row>
    <row r="4701" spans="1:20" ht="18.75" hidden="1" customHeight="1" x14ac:dyDescent="0.25">
      <c r="A4701" t="s">
        <v>2406</v>
      </c>
      <c r="B4701" t="s">
        <v>5</v>
      </c>
      <c r="C4701" t="s">
        <v>1913</v>
      </c>
      <c r="D4701" s="24">
        <v>11488</v>
      </c>
      <c r="E4701" t="s">
        <v>1683</v>
      </c>
      <c r="F4701" t="s">
        <v>1924</v>
      </c>
      <c r="G4701" t="s">
        <v>108</v>
      </c>
      <c r="H4701" t="s">
        <v>2634</v>
      </c>
      <c r="I4701" t="s">
        <v>1894</v>
      </c>
      <c r="J4701" t="s">
        <v>1919</v>
      </c>
      <c r="K4701" t="s">
        <v>1959</v>
      </c>
      <c r="L4701" s="24">
        <v>335</v>
      </c>
      <c r="M4701" s="25">
        <f>+VLOOKUP(E4701, TC!A:D, 4, FALSE())</f>
        <v>1.0801999990459314</v>
      </c>
      <c r="N4701" s="24">
        <f t="shared" si="365"/>
        <v>361.86699968038704</v>
      </c>
      <c r="O4701" t="str">
        <f t="shared" si="366"/>
        <v>FACTURA</v>
      </c>
      <c r="P4701" t="str">
        <f t="shared" si="367"/>
        <v>2025</v>
      </c>
      <c r="Q4701" t="str">
        <f t="shared" si="368"/>
        <v>03</v>
      </c>
      <c r="R4701" t="str">
        <f>+IFERROR(VLOOKUP(I4701, Listado!A:B, 2, FALSE()), "COMERCIALIZADORA INTERNACIONAL CARIBBEAN EXOTICS S A")</f>
        <v>PIEDRAHITA PEREZ MARIANA</v>
      </c>
      <c r="S4701" s="25">
        <f>+VLOOKUP(E4701, TC!A:D, 2, FALSE())</f>
        <v>4192.57</v>
      </c>
      <c r="T4701" t="str">
        <f t="shared" si="369"/>
        <v>EUR</v>
      </c>
    </row>
    <row r="4702" spans="1:20" ht="18.75" hidden="1" customHeight="1" x14ac:dyDescent="0.25">
      <c r="A4702" t="s">
        <v>2406</v>
      </c>
      <c r="B4702" t="s">
        <v>5</v>
      </c>
      <c r="C4702" t="s">
        <v>1913</v>
      </c>
      <c r="D4702" s="24">
        <v>11488</v>
      </c>
      <c r="E4702" t="s">
        <v>1683</v>
      </c>
      <c r="F4702" t="s">
        <v>1924</v>
      </c>
      <c r="G4702" t="s">
        <v>108</v>
      </c>
      <c r="H4702" t="s">
        <v>2634</v>
      </c>
      <c r="I4702" t="s">
        <v>1894</v>
      </c>
      <c r="J4702" t="s">
        <v>1919</v>
      </c>
      <c r="K4702" t="s">
        <v>1960</v>
      </c>
      <c r="L4702" s="24">
        <v>5.8</v>
      </c>
      <c r="M4702" s="25">
        <f>+VLOOKUP(E4702, TC!A:D, 4, FALSE())</f>
        <v>1.0801999990459314</v>
      </c>
      <c r="N4702" s="24">
        <f t="shared" si="365"/>
        <v>6.2651599944664023</v>
      </c>
      <c r="O4702" t="str">
        <f t="shared" si="366"/>
        <v>FACTURA</v>
      </c>
      <c r="P4702" t="str">
        <f t="shared" si="367"/>
        <v>2025</v>
      </c>
      <c r="Q4702" t="str">
        <f t="shared" si="368"/>
        <v>03</v>
      </c>
      <c r="R4702" t="str">
        <f>+IFERROR(VLOOKUP(I4702, Listado!A:B, 2, FALSE()), "COMERCIALIZADORA INTERNACIONAL CARIBBEAN EXOTICS S A")</f>
        <v>PIEDRAHITA PEREZ MARIANA</v>
      </c>
      <c r="S4702" s="25">
        <f>+VLOOKUP(E4702, TC!A:D, 2, FALSE())</f>
        <v>4192.57</v>
      </c>
      <c r="T4702" t="str">
        <f t="shared" si="369"/>
        <v>EUR</v>
      </c>
    </row>
    <row r="4703" spans="1:20" ht="18.75" hidden="1" customHeight="1" x14ac:dyDescent="0.25">
      <c r="A4703" t="s">
        <v>2406</v>
      </c>
      <c r="B4703" t="s">
        <v>5</v>
      </c>
      <c r="C4703" t="s">
        <v>1913</v>
      </c>
      <c r="D4703" s="24">
        <v>11489</v>
      </c>
      <c r="E4703" t="s">
        <v>1683</v>
      </c>
      <c r="F4703" t="s">
        <v>99</v>
      </c>
      <c r="G4703" t="s">
        <v>1914</v>
      </c>
      <c r="H4703" t="s">
        <v>2621</v>
      </c>
      <c r="I4703" t="s">
        <v>2635</v>
      </c>
      <c r="J4703" t="s">
        <v>1915</v>
      </c>
      <c r="K4703" t="s">
        <v>107</v>
      </c>
      <c r="L4703" s="24">
        <v>220000</v>
      </c>
      <c r="M4703" s="25">
        <f>+VLOOKUP(E4703, TC!A:D, 4, FALSE())</f>
        <v>1.0801999990459314</v>
      </c>
      <c r="N4703" s="24">
        <f t="shared" si="365"/>
        <v>220000</v>
      </c>
      <c r="O4703" t="str">
        <f t="shared" si="366"/>
        <v>FACTURA</v>
      </c>
      <c r="P4703" t="str">
        <f t="shared" si="367"/>
        <v>2025</v>
      </c>
      <c r="Q4703" t="str">
        <f t="shared" si="368"/>
        <v>03</v>
      </c>
      <c r="R4703" t="str">
        <f>+IFERROR(VLOOKUP(I4703, Listado!A:B, 2, FALSE()), "COMERCIALIZADORA INTERNACIONAL CARIBBEAN EXOTICS S A")</f>
        <v>COMERCIALIZADORA INTERNACIONAL CARIBBEAN EXOTICS S A</v>
      </c>
      <c r="S4703" s="25">
        <f>+VLOOKUP(E4703, TC!A:D, 2, FALSE())</f>
        <v>4192.57</v>
      </c>
      <c r="T4703" t="str">
        <f t="shared" si="369"/>
        <v>COP</v>
      </c>
    </row>
    <row r="4704" spans="1:20" ht="18.75" hidden="1" customHeight="1" x14ac:dyDescent="0.25">
      <c r="A4704" t="s">
        <v>2406</v>
      </c>
      <c r="B4704" t="s">
        <v>5</v>
      </c>
      <c r="C4704" t="s">
        <v>1913</v>
      </c>
      <c r="D4704" s="24">
        <v>11490</v>
      </c>
      <c r="E4704" t="s">
        <v>1683</v>
      </c>
      <c r="F4704" t="s">
        <v>99</v>
      </c>
      <c r="G4704" t="s">
        <v>1914</v>
      </c>
      <c r="H4704" t="s">
        <v>2621</v>
      </c>
      <c r="I4704" t="s">
        <v>2636</v>
      </c>
      <c r="J4704" t="s">
        <v>1915</v>
      </c>
      <c r="K4704" t="s">
        <v>107</v>
      </c>
      <c r="L4704" s="24">
        <v>220000</v>
      </c>
      <c r="M4704" s="25">
        <f>+VLOOKUP(E4704, TC!A:D, 4, FALSE())</f>
        <v>1.0801999990459314</v>
      </c>
      <c r="N4704" s="24">
        <f t="shared" si="365"/>
        <v>220000</v>
      </c>
      <c r="O4704" t="str">
        <f t="shared" si="366"/>
        <v>FACTURA</v>
      </c>
      <c r="P4704" t="str">
        <f t="shared" si="367"/>
        <v>2025</v>
      </c>
      <c r="Q4704" t="str">
        <f t="shared" si="368"/>
        <v>03</v>
      </c>
      <c r="R4704" t="str">
        <f>+IFERROR(VLOOKUP(I4704, Listado!A:B, 2, FALSE()), "COMERCIALIZADORA INTERNACIONAL CARIBBEAN EXOTICS S A")</f>
        <v>COMERCIALIZADORA INTERNACIONAL CARIBBEAN EXOTICS S A</v>
      </c>
      <c r="S4704" s="25">
        <f>+VLOOKUP(E4704, TC!A:D, 2, FALSE())</f>
        <v>4192.57</v>
      </c>
      <c r="T4704" t="str">
        <f t="shared" si="369"/>
        <v>COP</v>
      </c>
    </row>
    <row r="4705" spans="1:20" ht="18.75" hidden="1" customHeight="1" x14ac:dyDescent="0.25">
      <c r="A4705" t="s">
        <v>2406</v>
      </c>
      <c r="B4705" t="s">
        <v>5</v>
      </c>
      <c r="C4705" t="s">
        <v>1913</v>
      </c>
      <c r="D4705" s="24">
        <v>11491</v>
      </c>
      <c r="E4705" t="s">
        <v>1683</v>
      </c>
      <c r="F4705" t="s">
        <v>1924</v>
      </c>
      <c r="G4705" t="s">
        <v>110</v>
      </c>
      <c r="H4705" t="s">
        <v>2637</v>
      </c>
      <c r="I4705" t="s">
        <v>1854</v>
      </c>
      <c r="J4705" t="s">
        <v>1984</v>
      </c>
      <c r="K4705" t="s">
        <v>2304</v>
      </c>
      <c r="L4705" s="24">
        <v>1566.4</v>
      </c>
      <c r="M4705" s="25">
        <f>+VLOOKUP(E4705, TC!A:D, 4, FALSE())</f>
        <v>1.0801999990459314</v>
      </c>
      <c r="N4705" s="24">
        <f t="shared" si="365"/>
        <v>1692.025278505547</v>
      </c>
      <c r="O4705" t="str">
        <f t="shared" si="366"/>
        <v>FACTURA</v>
      </c>
      <c r="P4705" t="str">
        <f t="shared" si="367"/>
        <v>2025</v>
      </c>
      <c r="Q4705" t="str">
        <f t="shared" si="368"/>
        <v>03</v>
      </c>
      <c r="R4705" t="str">
        <f>+IFERROR(VLOOKUP(I4705, Listado!A:B, 2, FALSE()), "COMERCIALIZADORA INTERNACIONAL CARIBBEAN EXOTICS S A")</f>
        <v>PEREZ MEJIA MARIA PAULINA</v>
      </c>
      <c r="S4705" s="25">
        <f>+VLOOKUP(E4705, TC!A:D, 2, FALSE())</f>
        <v>4192.57</v>
      </c>
      <c r="T4705" t="str">
        <f t="shared" si="369"/>
        <v>EUR</v>
      </c>
    </row>
    <row r="4706" spans="1:20" ht="18.75" hidden="1" customHeight="1" x14ac:dyDescent="0.25">
      <c r="A4706" t="s">
        <v>2406</v>
      </c>
      <c r="B4706" t="s">
        <v>5</v>
      </c>
      <c r="C4706" t="s">
        <v>1913</v>
      </c>
      <c r="D4706" s="24">
        <v>11491</v>
      </c>
      <c r="E4706" t="s">
        <v>1683</v>
      </c>
      <c r="F4706" t="s">
        <v>1924</v>
      </c>
      <c r="G4706" t="s">
        <v>110</v>
      </c>
      <c r="H4706" t="s">
        <v>2637</v>
      </c>
      <c r="I4706" t="s">
        <v>1854</v>
      </c>
      <c r="J4706" t="s">
        <v>1984</v>
      </c>
      <c r="K4706" t="s">
        <v>1959</v>
      </c>
      <c r="L4706" s="24">
        <v>335</v>
      </c>
      <c r="M4706" s="25">
        <f>+VLOOKUP(E4706, TC!A:D, 4, FALSE())</f>
        <v>1.0801999990459314</v>
      </c>
      <c r="N4706" s="24">
        <f t="shared" si="365"/>
        <v>361.86699968038704</v>
      </c>
      <c r="O4706" t="str">
        <f t="shared" si="366"/>
        <v>FACTURA</v>
      </c>
      <c r="P4706" t="str">
        <f t="shared" si="367"/>
        <v>2025</v>
      </c>
      <c r="Q4706" t="str">
        <f t="shared" si="368"/>
        <v>03</v>
      </c>
      <c r="R4706" t="str">
        <f>+IFERROR(VLOOKUP(I4706, Listado!A:B, 2, FALSE()), "COMERCIALIZADORA INTERNACIONAL CARIBBEAN EXOTICS S A")</f>
        <v>PEREZ MEJIA MARIA PAULINA</v>
      </c>
      <c r="S4706" s="25">
        <f>+VLOOKUP(E4706, TC!A:D, 2, FALSE())</f>
        <v>4192.57</v>
      </c>
      <c r="T4706" t="str">
        <f t="shared" si="369"/>
        <v>EUR</v>
      </c>
    </row>
    <row r="4707" spans="1:20" ht="18.75" hidden="1" customHeight="1" x14ac:dyDescent="0.25">
      <c r="A4707" t="s">
        <v>2406</v>
      </c>
      <c r="B4707" t="s">
        <v>5</v>
      </c>
      <c r="C4707" t="s">
        <v>1913</v>
      </c>
      <c r="D4707" s="24">
        <v>11491</v>
      </c>
      <c r="E4707" t="s">
        <v>1683</v>
      </c>
      <c r="F4707" t="s">
        <v>1924</v>
      </c>
      <c r="G4707" t="s">
        <v>110</v>
      </c>
      <c r="H4707" t="s">
        <v>2637</v>
      </c>
      <c r="I4707" t="s">
        <v>1854</v>
      </c>
      <c r="J4707" t="s">
        <v>1984</v>
      </c>
      <c r="K4707" t="s">
        <v>1960</v>
      </c>
      <c r="L4707" s="24">
        <v>28</v>
      </c>
      <c r="M4707" s="25">
        <f>+VLOOKUP(E4707, TC!A:D, 4, FALSE())</f>
        <v>1.0801999990459314</v>
      </c>
      <c r="N4707" s="24">
        <f t="shared" si="365"/>
        <v>30.24559997328608</v>
      </c>
      <c r="O4707" t="str">
        <f t="shared" si="366"/>
        <v>FACTURA</v>
      </c>
      <c r="P4707" t="str">
        <f t="shared" si="367"/>
        <v>2025</v>
      </c>
      <c r="Q4707" t="str">
        <f t="shared" si="368"/>
        <v>03</v>
      </c>
      <c r="R4707" t="str">
        <f>+IFERROR(VLOOKUP(I4707, Listado!A:B, 2, FALSE()), "COMERCIALIZADORA INTERNACIONAL CARIBBEAN EXOTICS S A")</f>
        <v>PEREZ MEJIA MARIA PAULINA</v>
      </c>
      <c r="S4707" s="25">
        <f>+VLOOKUP(E4707, TC!A:D, 2, FALSE())</f>
        <v>4192.57</v>
      </c>
      <c r="T4707" t="str">
        <f t="shared" si="369"/>
        <v>EUR</v>
      </c>
    </row>
    <row r="4708" spans="1:20" ht="18.75" hidden="1" customHeight="1" x14ac:dyDescent="0.25">
      <c r="A4708" t="s">
        <v>2406</v>
      </c>
      <c r="B4708" t="s">
        <v>5</v>
      </c>
      <c r="C4708" t="s">
        <v>1913</v>
      </c>
      <c r="D4708" s="24">
        <v>11491</v>
      </c>
      <c r="E4708" t="s">
        <v>1683</v>
      </c>
      <c r="F4708" t="s">
        <v>1924</v>
      </c>
      <c r="G4708" t="s">
        <v>110</v>
      </c>
      <c r="H4708" t="s">
        <v>2637</v>
      </c>
      <c r="I4708" t="s">
        <v>1854</v>
      </c>
      <c r="J4708" t="s">
        <v>1984</v>
      </c>
      <c r="K4708" t="s">
        <v>2305</v>
      </c>
      <c r="L4708" s="24">
        <v>922.6</v>
      </c>
      <c r="M4708" s="25">
        <f>+VLOOKUP(E4708, TC!A:D, 4, FALSE())</f>
        <v>1.0801999990459314</v>
      </c>
      <c r="N4708" s="24">
        <f t="shared" si="365"/>
        <v>996.5925191197764</v>
      </c>
      <c r="O4708" t="str">
        <f t="shared" si="366"/>
        <v>FACTURA</v>
      </c>
      <c r="P4708" t="str">
        <f t="shared" si="367"/>
        <v>2025</v>
      </c>
      <c r="Q4708" t="str">
        <f t="shared" si="368"/>
        <v>03</v>
      </c>
      <c r="R4708" t="str">
        <f>+IFERROR(VLOOKUP(I4708, Listado!A:B, 2, FALSE()), "COMERCIALIZADORA INTERNACIONAL CARIBBEAN EXOTICS S A")</f>
        <v>PEREZ MEJIA MARIA PAULINA</v>
      </c>
      <c r="S4708" s="25">
        <f>+VLOOKUP(E4708, TC!A:D, 2, FALSE())</f>
        <v>4192.57</v>
      </c>
      <c r="T4708" t="str">
        <f t="shared" si="369"/>
        <v>EUR</v>
      </c>
    </row>
    <row r="4709" spans="1:20" ht="18.75" hidden="1" customHeight="1" x14ac:dyDescent="0.25">
      <c r="A4709" t="s">
        <v>2406</v>
      </c>
      <c r="B4709" t="s">
        <v>5</v>
      </c>
      <c r="C4709" t="s">
        <v>1913</v>
      </c>
      <c r="D4709" s="24">
        <v>11492</v>
      </c>
      <c r="E4709" t="s">
        <v>1683</v>
      </c>
      <c r="F4709" t="s">
        <v>128</v>
      </c>
      <c r="G4709" t="s">
        <v>110</v>
      </c>
      <c r="H4709" t="s">
        <v>2638</v>
      </c>
      <c r="I4709" t="s">
        <v>1852</v>
      </c>
      <c r="J4709" t="s">
        <v>1998</v>
      </c>
      <c r="K4709" t="s">
        <v>70</v>
      </c>
      <c r="L4709" s="24">
        <v>20984.400000000001</v>
      </c>
      <c r="M4709" s="25">
        <f>+VLOOKUP(E4709, TC!A:D, 4, FALSE())</f>
        <v>1.0801999990459314</v>
      </c>
      <c r="N4709" s="24">
        <f t="shared" si="365"/>
        <v>20984.400000000001</v>
      </c>
      <c r="O4709" t="str">
        <f t="shared" si="366"/>
        <v>FACTURA</v>
      </c>
      <c r="P4709" t="str">
        <f t="shared" si="367"/>
        <v>2025</v>
      </c>
      <c r="Q4709" t="str">
        <f t="shared" si="368"/>
        <v>03</v>
      </c>
      <c r="R4709" t="str">
        <f>+IFERROR(VLOOKUP(I4709, Listado!A:B, 2, FALSE()), "COMERCIALIZADORA INTERNACIONAL CARIBBEAN EXOTICS S A")</f>
        <v>PEREZ MEJIA MARIA PAULINA</v>
      </c>
      <c r="S4709" s="25">
        <f>+VLOOKUP(E4709, TC!A:D, 2, FALSE())</f>
        <v>4192.57</v>
      </c>
      <c r="T4709" t="str">
        <f t="shared" si="369"/>
        <v>USD</v>
      </c>
    </row>
    <row r="4710" spans="1:20" ht="18.75" hidden="1" customHeight="1" x14ac:dyDescent="0.25">
      <c r="A4710" t="s">
        <v>2406</v>
      </c>
      <c r="B4710" t="s">
        <v>5</v>
      </c>
      <c r="C4710" t="s">
        <v>1913</v>
      </c>
      <c r="D4710" s="24">
        <v>11492</v>
      </c>
      <c r="E4710" t="s">
        <v>1683</v>
      </c>
      <c r="F4710" t="s">
        <v>128</v>
      </c>
      <c r="G4710" t="s">
        <v>110</v>
      </c>
      <c r="H4710" t="s">
        <v>2638</v>
      </c>
      <c r="I4710" t="s">
        <v>1852</v>
      </c>
      <c r="J4710" t="s">
        <v>1998</v>
      </c>
      <c r="K4710" t="s">
        <v>51</v>
      </c>
      <c r="L4710" s="24">
        <v>11916.8</v>
      </c>
      <c r="M4710" s="25">
        <f>+VLOOKUP(E4710, TC!A:D, 4, FALSE())</f>
        <v>1.0801999990459314</v>
      </c>
      <c r="N4710" s="24">
        <f t="shared" si="365"/>
        <v>11916.8</v>
      </c>
      <c r="O4710" t="str">
        <f t="shared" si="366"/>
        <v>FACTURA</v>
      </c>
      <c r="P4710" t="str">
        <f t="shared" si="367"/>
        <v>2025</v>
      </c>
      <c r="Q4710" t="str">
        <f t="shared" si="368"/>
        <v>03</v>
      </c>
      <c r="R4710" t="str">
        <f>+IFERROR(VLOOKUP(I4710, Listado!A:B, 2, FALSE()), "COMERCIALIZADORA INTERNACIONAL CARIBBEAN EXOTICS S A")</f>
        <v>PEREZ MEJIA MARIA PAULINA</v>
      </c>
      <c r="S4710" s="25">
        <f>+VLOOKUP(E4710, TC!A:D, 2, FALSE())</f>
        <v>4192.57</v>
      </c>
      <c r="T4710" t="str">
        <f t="shared" si="369"/>
        <v>USD</v>
      </c>
    </row>
    <row r="4711" spans="1:20" ht="18.75" hidden="1" customHeight="1" x14ac:dyDescent="0.25">
      <c r="A4711" t="s">
        <v>2406</v>
      </c>
      <c r="B4711" t="s">
        <v>5</v>
      </c>
      <c r="C4711" t="s">
        <v>1913</v>
      </c>
      <c r="D4711" s="24">
        <v>11492</v>
      </c>
      <c r="E4711" t="s">
        <v>1683</v>
      </c>
      <c r="F4711" t="s">
        <v>128</v>
      </c>
      <c r="G4711" t="s">
        <v>110</v>
      </c>
      <c r="H4711" t="s">
        <v>2638</v>
      </c>
      <c r="I4711" t="s">
        <v>1852</v>
      </c>
      <c r="J4711" t="s">
        <v>1998</v>
      </c>
      <c r="K4711" t="s">
        <v>1959</v>
      </c>
      <c r="L4711" s="24">
        <v>2450.8000000000002</v>
      </c>
      <c r="M4711" s="25">
        <f>+VLOOKUP(E4711, TC!A:D, 4, FALSE())</f>
        <v>1.0801999990459314</v>
      </c>
      <c r="N4711" s="24">
        <f t="shared" si="365"/>
        <v>2450.8000000000002</v>
      </c>
      <c r="O4711" t="str">
        <f t="shared" si="366"/>
        <v>FACTURA</v>
      </c>
      <c r="P4711" t="str">
        <f t="shared" si="367"/>
        <v>2025</v>
      </c>
      <c r="Q4711" t="str">
        <f t="shared" si="368"/>
        <v>03</v>
      </c>
      <c r="R4711" t="str">
        <f>+IFERROR(VLOOKUP(I4711, Listado!A:B, 2, FALSE()), "COMERCIALIZADORA INTERNACIONAL CARIBBEAN EXOTICS S A")</f>
        <v>PEREZ MEJIA MARIA PAULINA</v>
      </c>
      <c r="S4711" s="25">
        <f>+VLOOKUP(E4711, TC!A:D, 2, FALSE())</f>
        <v>4192.57</v>
      </c>
      <c r="T4711" t="str">
        <f t="shared" si="369"/>
        <v>USD</v>
      </c>
    </row>
    <row r="4712" spans="1:20" ht="18.75" hidden="1" customHeight="1" x14ac:dyDescent="0.25">
      <c r="A4712" t="s">
        <v>2406</v>
      </c>
      <c r="B4712" t="s">
        <v>5</v>
      </c>
      <c r="C4712" t="s">
        <v>1913</v>
      </c>
      <c r="D4712" s="24">
        <v>11493</v>
      </c>
      <c r="E4712" t="s">
        <v>1683</v>
      </c>
      <c r="F4712" t="s">
        <v>128</v>
      </c>
      <c r="G4712" t="s">
        <v>110</v>
      </c>
      <c r="H4712" t="s">
        <v>2639</v>
      </c>
      <c r="I4712" t="s">
        <v>1866</v>
      </c>
      <c r="J4712" t="s">
        <v>1998</v>
      </c>
      <c r="K4712" t="s">
        <v>37</v>
      </c>
      <c r="L4712" s="24">
        <v>4384.8</v>
      </c>
      <c r="M4712" s="25">
        <f>+VLOOKUP(E4712, TC!A:D, 4, FALSE())</f>
        <v>1.0801999990459314</v>
      </c>
      <c r="N4712" s="24">
        <f t="shared" si="365"/>
        <v>4384.8</v>
      </c>
      <c r="O4712" t="str">
        <f t="shared" si="366"/>
        <v>FACTURA</v>
      </c>
      <c r="P4712" t="str">
        <f t="shared" si="367"/>
        <v>2025</v>
      </c>
      <c r="Q4712" t="str">
        <f t="shared" si="368"/>
        <v>03</v>
      </c>
      <c r="R4712" t="str">
        <f>+IFERROR(VLOOKUP(I4712, Listado!A:B, 2, FALSE()), "COMERCIALIZADORA INTERNACIONAL CARIBBEAN EXOTICS S A")</f>
        <v>PEREZ MEJIA MARIA PAULINA</v>
      </c>
      <c r="S4712" s="25">
        <f>+VLOOKUP(E4712, TC!A:D, 2, FALSE())</f>
        <v>4192.57</v>
      </c>
      <c r="T4712" t="str">
        <f t="shared" si="369"/>
        <v>USD</v>
      </c>
    </row>
    <row r="4713" spans="1:20" ht="18.75" hidden="1" customHeight="1" x14ac:dyDescent="0.25">
      <c r="A4713" t="s">
        <v>2406</v>
      </c>
      <c r="B4713" t="s">
        <v>5</v>
      </c>
      <c r="C4713" t="s">
        <v>1913</v>
      </c>
      <c r="D4713" s="24">
        <v>11493</v>
      </c>
      <c r="E4713" t="s">
        <v>1683</v>
      </c>
      <c r="F4713" t="s">
        <v>128</v>
      </c>
      <c r="G4713" t="s">
        <v>110</v>
      </c>
      <c r="H4713" t="s">
        <v>2639</v>
      </c>
      <c r="I4713" t="s">
        <v>1866</v>
      </c>
      <c r="J4713" t="s">
        <v>1998</v>
      </c>
      <c r="K4713" t="s">
        <v>17</v>
      </c>
      <c r="L4713" s="24">
        <v>4445.3999999999996</v>
      </c>
      <c r="M4713" s="25">
        <f>+VLOOKUP(E4713, TC!A:D, 4, FALSE())</f>
        <v>1.0801999990459314</v>
      </c>
      <c r="N4713" s="24">
        <f t="shared" si="365"/>
        <v>4445.3999999999996</v>
      </c>
      <c r="O4713" t="str">
        <f t="shared" si="366"/>
        <v>FACTURA</v>
      </c>
      <c r="P4713" t="str">
        <f t="shared" si="367"/>
        <v>2025</v>
      </c>
      <c r="Q4713" t="str">
        <f t="shared" si="368"/>
        <v>03</v>
      </c>
      <c r="R4713" t="str">
        <f>+IFERROR(VLOOKUP(I4713, Listado!A:B, 2, FALSE()), "COMERCIALIZADORA INTERNACIONAL CARIBBEAN EXOTICS S A")</f>
        <v>PEREZ MEJIA MARIA PAULINA</v>
      </c>
      <c r="S4713" s="25">
        <f>+VLOOKUP(E4713, TC!A:D, 2, FALSE())</f>
        <v>4192.57</v>
      </c>
      <c r="T4713" t="str">
        <f t="shared" si="369"/>
        <v>USD</v>
      </c>
    </row>
    <row r="4714" spans="1:20" ht="18.75" hidden="1" customHeight="1" x14ac:dyDescent="0.25">
      <c r="A4714" t="s">
        <v>2406</v>
      </c>
      <c r="B4714" t="s">
        <v>5</v>
      </c>
      <c r="C4714" t="s">
        <v>1913</v>
      </c>
      <c r="D4714" s="24">
        <v>11493</v>
      </c>
      <c r="E4714" t="s">
        <v>1683</v>
      </c>
      <c r="F4714" t="s">
        <v>128</v>
      </c>
      <c r="G4714" t="s">
        <v>110</v>
      </c>
      <c r="H4714" t="s">
        <v>2639</v>
      </c>
      <c r="I4714" t="s">
        <v>1866</v>
      </c>
      <c r="J4714" t="s">
        <v>1998</v>
      </c>
      <c r="K4714" t="s">
        <v>22</v>
      </c>
      <c r="L4714" s="24">
        <v>9177.6</v>
      </c>
      <c r="M4714" s="25">
        <f>+VLOOKUP(E4714, TC!A:D, 4, FALSE())</f>
        <v>1.0801999990459314</v>
      </c>
      <c r="N4714" s="24">
        <f t="shared" si="365"/>
        <v>9177.6</v>
      </c>
      <c r="O4714" t="str">
        <f t="shared" si="366"/>
        <v>FACTURA</v>
      </c>
      <c r="P4714" t="str">
        <f t="shared" si="367"/>
        <v>2025</v>
      </c>
      <c r="Q4714" t="str">
        <f t="shared" si="368"/>
        <v>03</v>
      </c>
      <c r="R4714" t="str">
        <f>+IFERROR(VLOOKUP(I4714, Listado!A:B, 2, FALSE()), "COMERCIALIZADORA INTERNACIONAL CARIBBEAN EXOTICS S A")</f>
        <v>PEREZ MEJIA MARIA PAULINA</v>
      </c>
      <c r="S4714" s="25">
        <f>+VLOOKUP(E4714, TC!A:D, 2, FALSE())</f>
        <v>4192.57</v>
      </c>
      <c r="T4714" t="str">
        <f t="shared" si="369"/>
        <v>USD</v>
      </c>
    </row>
    <row r="4715" spans="1:20" ht="18.75" hidden="1" customHeight="1" x14ac:dyDescent="0.25">
      <c r="A4715" t="s">
        <v>2406</v>
      </c>
      <c r="B4715" t="s">
        <v>5</v>
      </c>
      <c r="C4715" t="s">
        <v>1913</v>
      </c>
      <c r="D4715" s="24">
        <v>11493</v>
      </c>
      <c r="E4715" t="s">
        <v>1683</v>
      </c>
      <c r="F4715" t="s">
        <v>128</v>
      </c>
      <c r="G4715" t="s">
        <v>110</v>
      </c>
      <c r="H4715" t="s">
        <v>2639</v>
      </c>
      <c r="I4715" t="s">
        <v>1866</v>
      </c>
      <c r="J4715" t="s">
        <v>1998</v>
      </c>
      <c r="K4715" t="s">
        <v>18</v>
      </c>
      <c r="L4715" s="24">
        <v>1120</v>
      </c>
      <c r="M4715" s="25">
        <f>+VLOOKUP(E4715, TC!A:D, 4, FALSE())</f>
        <v>1.0801999990459314</v>
      </c>
      <c r="N4715" s="24">
        <f t="shared" si="365"/>
        <v>1120</v>
      </c>
      <c r="O4715" t="str">
        <f t="shared" si="366"/>
        <v>FACTURA</v>
      </c>
      <c r="P4715" t="str">
        <f t="shared" si="367"/>
        <v>2025</v>
      </c>
      <c r="Q4715" t="str">
        <f t="shared" si="368"/>
        <v>03</v>
      </c>
      <c r="R4715" t="str">
        <f>+IFERROR(VLOOKUP(I4715, Listado!A:B, 2, FALSE()), "COMERCIALIZADORA INTERNACIONAL CARIBBEAN EXOTICS S A")</f>
        <v>PEREZ MEJIA MARIA PAULINA</v>
      </c>
      <c r="S4715" s="25">
        <f>+VLOOKUP(E4715, TC!A:D, 2, FALSE())</f>
        <v>4192.57</v>
      </c>
      <c r="T4715" t="str">
        <f t="shared" si="369"/>
        <v>USD</v>
      </c>
    </row>
    <row r="4716" spans="1:20" ht="18.75" hidden="1" customHeight="1" x14ac:dyDescent="0.25">
      <c r="A4716" t="s">
        <v>2406</v>
      </c>
      <c r="B4716" t="s">
        <v>5</v>
      </c>
      <c r="C4716" t="s">
        <v>1913</v>
      </c>
      <c r="D4716" s="24">
        <v>11493</v>
      </c>
      <c r="E4716" t="s">
        <v>1683</v>
      </c>
      <c r="F4716" t="s">
        <v>128</v>
      </c>
      <c r="G4716" t="s">
        <v>110</v>
      </c>
      <c r="H4716" t="s">
        <v>2639</v>
      </c>
      <c r="I4716" t="s">
        <v>1866</v>
      </c>
      <c r="J4716" t="s">
        <v>1998</v>
      </c>
      <c r="K4716" t="s">
        <v>1959</v>
      </c>
      <c r="L4716" s="24">
        <v>1318.2</v>
      </c>
      <c r="M4716" s="25">
        <f>+VLOOKUP(E4716, TC!A:D, 4, FALSE())</f>
        <v>1.0801999990459314</v>
      </c>
      <c r="N4716" s="24">
        <f t="shared" si="365"/>
        <v>1318.2</v>
      </c>
      <c r="O4716" t="str">
        <f t="shared" si="366"/>
        <v>FACTURA</v>
      </c>
      <c r="P4716" t="str">
        <f t="shared" si="367"/>
        <v>2025</v>
      </c>
      <c r="Q4716" t="str">
        <f t="shared" si="368"/>
        <v>03</v>
      </c>
      <c r="R4716" t="str">
        <f>+IFERROR(VLOOKUP(I4716, Listado!A:B, 2, FALSE()), "COMERCIALIZADORA INTERNACIONAL CARIBBEAN EXOTICS S A")</f>
        <v>PEREZ MEJIA MARIA PAULINA</v>
      </c>
      <c r="S4716" s="25">
        <f>+VLOOKUP(E4716, TC!A:D, 2, FALSE())</f>
        <v>4192.57</v>
      </c>
      <c r="T4716" t="str">
        <f t="shared" si="369"/>
        <v>USD</v>
      </c>
    </row>
    <row r="4717" spans="1:20" ht="18.75" hidden="1" customHeight="1" x14ac:dyDescent="0.25">
      <c r="A4717" t="s">
        <v>2406</v>
      </c>
      <c r="B4717" t="s">
        <v>5</v>
      </c>
      <c r="C4717" t="s">
        <v>1913</v>
      </c>
      <c r="D4717" s="24">
        <v>11494</v>
      </c>
      <c r="E4717" t="s">
        <v>1683</v>
      </c>
      <c r="F4717" t="s">
        <v>1924</v>
      </c>
      <c r="G4717" t="s">
        <v>108</v>
      </c>
      <c r="H4717" t="s">
        <v>2640</v>
      </c>
      <c r="I4717" t="s">
        <v>1875</v>
      </c>
      <c r="J4717" t="s">
        <v>1919</v>
      </c>
      <c r="K4717" t="s">
        <v>33</v>
      </c>
      <c r="L4717" s="24">
        <v>25.52</v>
      </c>
      <c r="M4717" s="25">
        <f>+VLOOKUP(E4717, TC!A:D, 4, FALSE())</f>
        <v>1.0801999990459314</v>
      </c>
      <c r="N4717" s="24">
        <f t="shared" si="365"/>
        <v>27.566703975652171</v>
      </c>
      <c r="O4717" t="str">
        <f t="shared" si="366"/>
        <v>FACTURA</v>
      </c>
      <c r="P4717" t="str">
        <f t="shared" si="367"/>
        <v>2025</v>
      </c>
      <c r="Q4717" t="str">
        <f t="shared" si="368"/>
        <v>03</v>
      </c>
      <c r="R4717" t="str">
        <f>+IFERROR(VLOOKUP(I4717, Listado!A:B, 2, FALSE()), "COMERCIALIZADORA INTERNACIONAL CARIBBEAN EXOTICS S A")</f>
        <v>PIEDRAHITA PEREZ MARIANA</v>
      </c>
      <c r="S4717" s="25">
        <f>+VLOOKUP(E4717, TC!A:D, 2, FALSE())</f>
        <v>4192.57</v>
      </c>
      <c r="T4717" t="str">
        <f t="shared" si="369"/>
        <v>EUR</v>
      </c>
    </row>
    <row r="4718" spans="1:20" ht="18.75" hidden="1" customHeight="1" x14ac:dyDescent="0.25">
      <c r="A4718" t="s">
        <v>2406</v>
      </c>
      <c r="B4718" t="s">
        <v>5</v>
      </c>
      <c r="C4718" t="s">
        <v>1913</v>
      </c>
      <c r="D4718" s="24">
        <v>11494</v>
      </c>
      <c r="E4718" t="s">
        <v>1683</v>
      </c>
      <c r="F4718" t="s">
        <v>1924</v>
      </c>
      <c r="G4718" t="s">
        <v>108</v>
      </c>
      <c r="H4718" t="s">
        <v>2640</v>
      </c>
      <c r="I4718" t="s">
        <v>1875</v>
      </c>
      <c r="J4718" t="s">
        <v>1919</v>
      </c>
      <c r="K4718" t="s">
        <v>33</v>
      </c>
      <c r="L4718" s="24">
        <v>82.94</v>
      </c>
      <c r="M4718" s="25">
        <f>+VLOOKUP(E4718, TC!A:D, 4, FALSE())</f>
        <v>1.0801999990459314</v>
      </c>
      <c r="N4718" s="24">
        <f t="shared" si="365"/>
        <v>89.59178792086955</v>
      </c>
      <c r="O4718" t="str">
        <f t="shared" si="366"/>
        <v>FACTURA</v>
      </c>
      <c r="P4718" t="str">
        <f t="shared" si="367"/>
        <v>2025</v>
      </c>
      <c r="Q4718" t="str">
        <f t="shared" si="368"/>
        <v>03</v>
      </c>
      <c r="R4718" t="str">
        <f>+IFERROR(VLOOKUP(I4718, Listado!A:B, 2, FALSE()), "COMERCIALIZADORA INTERNACIONAL CARIBBEAN EXOTICS S A")</f>
        <v>PIEDRAHITA PEREZ MARIANA</v>
      </c>
      <c r="S4718" s="25">
        <f>+VLOOKUP(E4718, TC!A:D, 2, FALSE())</f>
        <v>4192.57</v>
      </c>
      <c r="T4718" t="str">
        <f t="shared" si="369"/>
        <v>EUR</v>
      </c>
    </row>
    <row r="4719" spans="1:20" ht="18.75" hidden="1" customHeight="1" x14ac:dyDescent="0.25">
      <c r="A4719" t="s">
        <v>2406</v>
      </c>
      <c r="B4719" t="s">
        <v>5</v>
      </c>
      <c r="C4719" t="s">
        <v>1913</v>
      </c>
      <c r="D4719" s="24">
        <v>11494</v>
      </c>
      <c r="E4719" t="s">
        <v>1683</v>
      </c>
      <c r="F4719" t="s">
        <v>1924</v>
      </c>
      <c r="G4719" t="s">
        <v>108</v>
      </c>
      <c r="H4719" t="s">
        <v>2640</v>
      </c>
      <c r="I4719" t="s">
        <v>1875</v>
      </c>
      <c r="J4719" t="s">
        <v>1919</v>
      </c>
      <c r="K4719" t="s">
        <v>33</v>
      </c>
      <c r="L4719" s="24">
        <v>213.73</v>
      </c>
      <c r="M4719" s="25">
        <f>+VLOOKUP(E4719, TC!A:D, 4, FALSE())</f>
        <v>1.0801999990459314</v>
      </c>
      <c r="N4719" s="24">
        <f t="shared" si="365"/>
        <v>230.87114579608692</v>
      </c>
      <c r="O4719" t="str">
        <f t="shared" si="366"/>
        <v>FACTURA</v>
      </c>
      <c r="P4719" t="str">
        <f t="shared" si="367"/>
        <v>2025</v>
      </c>
      <c r="Q4719" t="str">
        <f t="shared" si="368"/>
        <v>03</v>
      </c>
      <c r="R4719" t="str">
        <f>+IFERROR(VLOOKUP(I4719, Listado!A:B, 2, FALSE()), "COMERCIALIZADORA INTERNACIONAL CARIBBEAN EXOTICS S A")</f>
        <v>PIEDRAHITA PEREZ MARIANA</v>
      </c>
      <c r="S4719" s="25">
        <f>+VLOOKUP(E4719, TC!A:D, 2, FALSE())</f>
        <v>4192.57</v>
      </c>
      <c r="T4719" t="str">
        <f t="shared" si="369"/>
        <v>EUR</v>
      </c>
    </row>
    <row r="4720" spans="1:20" ht="18.75" hidden="1" customHeight="1" x14ac:dyDescent="0.25">
      <c r="A4720" t="s">
        <v>2406</v>
      </c>
      <c r="B4720" t="s">
        <v>5</v>
      </c>
      <c r="C4720" t="s">
        <v>1913</v>
      </c>
      <c r="D4720" s="24">
        <v>11494</v>
      </c>
      <c r="E4720" t="s">
        <v>1683</v>
      </c>
      <c r="F4720" t="s">
        <v>1924</v>
      </c>
      <c r="G4720" t="s">
        <v>108</v>
      </c>
      <c r="H4720" t="s">
        <v>2640</v>
      </c>
      <c r="I4720" t="s">
        <v>1875</v>
      </c>
      <c r="J4720" t="s">
        <v>1919</v>
      </c>
      <c r="K4720" t="s">
        <v>33</v>
      </c>
      <c r="L4720" s="24">
        <v>89.32</v>
      </c>
      <c r="M4720" s="25">
        <f>+VLOOKUP(E4720, TC!A:D, 4, FALSE())</f>
        <v>1.0801999990459314</v>
      </c>
      <c r="N4720" s="24">
        <f t="shared" si="365"/>
        <v>96.48346391478259</v>
      </c>
      <c r="O4720" t="str">
        <f t="shared" si="366"/>
        <v>FACTURA</v>
      </c>
      <c r="P4720" t="str">
        <f t="shared" si="367"/>
        <v>2025</v>
      </c>
      <c r="Q4720" t="str">
        <f t="shared" si="368"/>
        <v>03</v>
      </c>
      <c r="R4720" t="str">
        <f>+IFERROR(VLOOKUP(I4720, Listado!A:B, 2, FALSE()), "COMERCIALIZADORA INTERNACIONAL CARIBBEAN EXOTICS S A")</f>
        <v>PIEDRAHITA PEREZ MARIANA</v>
      </c>
      <c r="S4720" s="25">
        <f>+VLOOKUP(E4720, TC!A:D, 2, FALSE())</f>
        <v>4192.57</v>
      </c>
      <c r="T4720" t="str">
        <f t="shared" si="369"/>
        <v>EUR</v>
      </c>
    </row>
    <row r="4721" spans="1:20" ht="18.75" hidden="1" customHeight="1" x14ac:dyDescent="0.25">
      <c r="A4721" t="s">
        <v>2406</v>
      </c>
      <c r="B4721" t="s">
        <v>5</v>
      </c>
      <c r="C4721" t="s">
        <v>1913</v>
      </c>
      <c r="D4721" s="24">
        <v>11494</v>
      </c>
      <c r="E4721" t="s">
        <v>1683</v>
      </c>
      <c r="F4721" t="s">
        <v>1924</v>
      </c>
      <c r="G4721" t="s">
        <v>108</v>
      </c>
      <c r="H4721" t="s">
        <v>2640</v>
      </c>
      <c r="I4721" t="s">
        <v>1875</v>
      </c>
      <c r="J4721" t="s">
        <v>1919</v>
      </c>
      <c r="K4721" t="s">
        <v>33</v>
      </c>
      <c r="L4721" s="24">
        <v>15.95</v>
      </c>
      <c r="M4721" s="25">
        <f>+VLOOKUP(E4721, TC!A:D, 4, FALSE())</f>
        <v>1.0801999990459314</v>
      </c>
      <c r="N4721" s="24">
        <f t="shared" si="365"/>
        <v>17.229189984782607</v>
      </c>
      <c r="O4721" t="str">
        <f t="shared" si="366"/>
        <v>FACTURA</v>
      </c>
      <c r="P4721" t="str">
        <f t="shared" si="367"/>
        <v>2025</v>
      </c>
      <c r="Q4721" t="str">
        <f t="shared" si="368"/>
        <v>03</v>
      </c>
      <c r="R4721" t="str">
        <f>+IFERROR(VLOOKUP(I4721, Listado!A:B, 2, FALSE()), "COMERCIALIZADORA INTERNACIONAL CARIBBEAN EXOTICS S A")</f>
        <v>PIEDRAHITA PEREZ MARIANA</v>
      </c>
      <c r="S4721" s="25">
        <f>+VLOOKUP(E4721, TC!A:D, 2, FALSE())</f>
        <v>4192.57</v>
      </c>
      <c r="T4721" t="str">
        <f t="shared" si="369"/>
        <v>EUR</v>
      </c>
    </row>
    <row r="4722" spans="1:20" ht="18.75" hidden="1" customHeight="1" x14ac:dyDescent="0.25">
      <c r="A4722" t="s">
        <v>2406</v>
      </c>
      <c r="B4722" t="s">
        <v>5</v>
      </c>
      <c r="C4722" t="s">
        <v>1913</v>
      </c>
      <c r="D4722" s="24">
        <v>11494</v>
      </c>
      <c r="E4722" t="s">
        <v>1683</v>
      </c>
      <c r="F4722" t="s">
        <v>1924</v>
      </c>
      <c r="G4722" t="s">
        <v>108</v>
      </c>
      <c r="H4722" t="s">
        <v>2640</v>
      </c>
      <c r="I4722" t="s">
        <v>1875</v>
      </c>
      <c r="J4722" t="s">
        <v>1919</v>
      </c>
      <c r="K4722" t="s">
        <v>33</v>
      </c>
      <c r="L4722" s="24">
        <v>242.44</v>
      </c>
      <c r="M4722" s="25">
        <f>+VLOOKUP(E4722, TC!A:D, 4, FALSE())</f>
        <v>1.0801999990459314</v>
      </c>
      <c r="N4722" s="24">
        <f t="shared" si="365"/>
        <v>261.88368776869561</v>
      </c>
      <c r="O4722" t="str">
        <f t="shared" si="366"/>
        <v>FACTURA</v>
      </c>
      <c r="P4722" t="str">
        <f t="shared" si="367"/>
        <v>2025</v>
      </c>
      <c r="Q4722" t="str">
        <f t="shared" si="368"/>
        <v>03</v>
      </c>
      <c r="R4722" t="str">
        <f>+IFERROR(VLOOKUP(I4722, Listado!A:B, 2, FALSE()), "COMERCIALIZADORA INTERNACIONAL CARIBBEAN EXOTICS S A")</f>
        <v>PIEDRAHITA PEREZ MARIANA</v>
      </c>
      <c r="S4722" s="25">
        <f>+VLOOKUP(E4722, TC!A:D, 2, FALSE())</f>
        <v>4192.57</v>
      </c>
      <c r="T4722" t="str">
        <f t="shared" si="369"/>
        <v>EUR</v>
      </c>
    </row>
    <row r="4723" spans="1:20" ht="18.75" hidden="1" customHeight="1" x14ac:dyDescent="0.25">
      <c r="A4723" t="s">
        <v>2406</v>
      </c>
      <c r="B4723" t="s">
        <v>5</v>
      </c>
      <c r="C4723" t="s">
        <v>1913</v>
      </c>
      <c r="D4723" s="24">
        <v>11494</v>
      </c>
      <c r="E4723" t="s">
        <v>1683</v>
      </c>
      <c r="F4723" t="s">
        <v>1924</v>
      </c>
      <c r="G4723" t="s">
        <v>108</v>
      </c>
      <c r="H4723" t="s">
        <v>2640</v>
      </c>
      <c r="I4723" t="s">
        <v>1875</v>
      </c>
      <c r="J4723" t="s">
        <v>1919</v>
      </c>
      <c r="K4723" t="s">
        <v>33</v>
      </c>
      <c r="L4723" s="24">
        <v>121.22</v>
      </c>
      <c r="M4723" s="25">
        <f>+VLOOKUP(E4723, TC!A:D, 4, FALSE())</f>
        <v>1.0801999990459314</v>
      </c>
      <c r="N4723" s="24">
        <f t="shared" si="365"/>
        <v>130.9418438843478</v>
      </c>
      <c r="O4723" t="str">
        <f t="shared" si="366"/>
        <v>FACTURA</v>
      </c>
      <c r="P4723" t="str">
        <f t="shared" si="367"/>
        <v>2025</v>
      </c>
      <c r="Q4723" t="str">
        <f t="shared" si="368"/>
        <v>03</v>
      </c>
      <c r="R4723" t="str">
        <f>+IFERROR(VLOOKUP(I4723, Listado!A:B, 2, FALSE()), "COMERCIALIZADORA INTERNACIONAL CARIBBEAN EXOTICS S A")</f>
        <v>PIEDRAHITA PEREZ MARIANA</v>
      </c>
      <c r="S4723" s="25">
        <f>+VLOOKUP(E4723, TC!A:D, 2, FALSE())</f>
        <v>4192.57</v>
      </c>
      <c r="T4723" t="str">
        <f t="shared" si="369"/>
        <v>EUR</v>
      </c>
    </row>
    <row r="4724" spans="1:20" ht="18.75" hidden="1" customHeight="1" x14ac:dyDescent="0.25">
      <c r="A4724" t="s">
        <v>2406</v>
      </c>
      <c r="B4724" t="s">
        <v>5</v>
      </c>
      <c r="C4724" t="s">
        <v>1913</v>
      </c>
      <c r="D4724" s="24">
        <v>11494</v>
      </c>
      <c r="E4724" t="s">
        <v>1683</v>
      </c>
      <c r="F4724" t="s">
        <v>1924</v>
      </c>
      <c r="G4724" t="s">
        <v>108</v>
      </c>
      <c r="H4724" t="s">
        <v>2640</v>
      </c>
      <c r="I4724" t="s">
        <v>1875</v>
      </c>
      <c r="J4724" t="s">
        <v>1919</v>
      </c>
      <c r="K4724" t="s">
        <v>33</v>
      </c>
      <c r="L4724" s="24">
        <v>41.47</v>
      </c>
      <c r="M4724" s="25">
        <f>+VLOOKUP(E4724, TC!A:D, 4, FALSE())</f>
        <v>1.0801999990459314</v>
      </c>
      <c r="N4724" s="24">
        <f t="shared" si="365"/>
        <v>44.795893960434775</v>
      </c>
      <c r="O4724" t="str">
        <f t="shared" si="366"/>
        <v>FACTURA</v>
      </c>
      <c r="P4724" t="str">
        <f t="shared" si="367"/>
        <v>2025</v>
      </c>
      <c r="Q4724" t="str">
        <f t="shared" si="368"/>
        <v>03</v>
      </c>
      <c r="R4724" t="str">
        <f>+IFERROR(VLOOKUP(I4724, Listado!A:B, 2, FALSE()), "COMERCIALIZADORA INTERNACIONAL CARIBBEAN EXOTICS S A")</f>
        <v>PIEDRAHITA PEREZ MARIANA</v>
      </c>
      <c r="S4724" s="25">
        <f>+VLOOKUP(E4724, TC!A:D, 2, FALSE())</f>
        <v>4192.57</v>
      </c>
      <c r="T4724" t="str">
        <f t="shared" si="369"/>
        <v>EUR</v>
      </c>
    </row>
    <row r="4725" spans="1:20" ht="18.75" hidden="1" customHeight="1" x14ac:dyDescent="0.25">
      <c r="A4725" t="s">
        <v>2406</v>
      </c>
      <c r="B4725" t="s">
        <v>5</v>
      </c>
      <c r="C4725" t="s">
        <v>1913</v>
      </c>
      <c r="D4725" s="24">
        <v>11494</v>
      </c>
      <c r="E4725" t="s">
        <v>1683</v>
      </c>
      <c r="F4725" t="s">
        <v>1924</v>
      </c>
      <c r="G4725" t="s">
        <v>108</v>
      </c>
      <c r="H4725" t="s">
        <v>2640</v>
      </c>
      <c r="I4725" t="s">
        <v>1875</v>
      </c>
      <c r="J4725" t="s">
        <v>1919</v>
      </c>
      <c r="K4725" t="s">
        <v>33</v>
      </c>
      <c r="L4725" s="24">
        <v>210.54</v>
      </c>
      <c r="M4725" s="25">
        <f>+VLOOKUP(E4725, TC!A:D, 4, FALSE())</f>
        <v>1.0801999990459314</v>
      </c>
      <c r="N4725" s="24">
        <f t="shared" si="365"/>
        <v>227.42530779913039</v>
      </c>
      <c r="O4725" t="str">
        <f t="shared" si="366"/>
        <v>FACTURA</v>
      </c>
      <c r="P4725" t="str">
        <f t="shared" si="367"/>
        <v>2025</v>
      </c>
      <c r="Q4725" t="str">
        <f t="shared" si="368"/>
        <v>03</v>
      </c>
      <c r="R4725" t="str">
        <f>+IFERROR(VLOOKUP(I4725, Listado!A:B, 2, FALSE()), "COMERCIALIZADORA INTERNACIONAL CARIBBEAN EXOTICS S A")</f>
        <v>PIEDRAHITA PEREZ MARIANA</v>
      </c>
      <c r="S4725" s="25">
        <f>+VLOOKUP(E4725, TC!A:D, 2, FALSE())</f>
        <v>4192.57</v>
      </c>
      <c r="T4725" t="str">
        <f t="shared" si="369"/>
        <v>EUR</v>
      </c>
    </row>
    <row r="4726" spans="1:20" ht="18.75" hidden="1" customHeight="1" x14ac:dyDescent="0.25">
      <c r="A4726" t="s">
        <v>2406</v>
      </c>
      <c r="B4726" t="s">
        <v>5</v>
      </c>
      <c r="C4726" t="s">
        <v>1913</v>
      </c>
      <c r="D4726" s="24">
        <v>11494</v>
      </c>
      <c r="E4726" t="s">
        <v>1683</v>
      </c>
      <c r="F4726" t="s">
        <v>1924</v>
      </c>
      <c r="G4726" t="s">
        <v>108</v>
      </c>
      <c r="H4726" t="s">
        <v>2640</v>
      </c>
      <c r="I4726" t="s">
        <v>1875</v>
      </c>
      <c r="J4726" t="s">
        <v>1919</v>
      </c>
      <c r="K4726" t="s">
        <v>33</v>
      </c>
      <c r="L4726" s="24">
        <v>417.89</v>
      </c>
      <c r="M4726" s="25">
        <f>+VLOOKUP(E4726, TC!A:D, 4, FALSE())</f>
        <v>1.0801999990459314</v>
      </c>
      <c r="N4726" s="24">
        <f t="shared" si="365"/>
        <v>451.40477760130426</v>
      </c>
      <c r="O4726" t="str">
        <f t="shared" si="366"/>
        <v>FACTURA</v>
      </c>
      <c r="P4726" t="str">
        <f t="shared" si="367"/>
        <v>2025</v>
      </c>
      <c r="Q4726" t="str">
        <f t="shared" si="368"/>
        <v>03</v>
      </c>
      <c r="R4726" t="str">
        <f>+IFERROR(VLOOKUP(I4726, Listado!A:B, 2, FALSE()), "COMERCIALIZADORA INTERNACIONAL CARIBBEAN EXOTICS S A")</f>
        <v>PIEDRAHITA PEREZ MARIANA</v>
      </c>
      <c r="S4726" s="25">
        <f>+VLOOKUP(E4726, TC!A:D, 2, FALSE())</f>
        <v>4192.57</v>
      </c>
      <c r="T4726" t="str">
        <f t="shared" si="369"/>
        <v>EUR</v>
      </c>
    </row>
    <row r="4727" spans="1:20" ht="18.75" hidden="1" customHeight="1" x14ac:dyDescent="0.25">
      <c r="A4727" t="s">
        <v>2406</v>
      </c>
      <c r="B4727" t="s">
        <v>5</v>
      </c>
      <c r="C4727" t="s">
        <v>1913</v>
      </c>
      <c r="D4727" s="24">
        <v>11494</v>
      </c>
      <c r="E4727" t="s">
        <v>1683</v>
      </c>
      <c r="F4727" t="s">
        <v>1924</v>
      </c>
      <c r="G4727" t="s">
        <v>108</v>
      </c>
      <c r="H4727" t="s">
        <v>2640</v>
      </c>
      <c r="I4727" t="s">
        <v>1875</v>
      </c>
      <c r="J4727" t="s">
        <v>1919</v>
      </c>
      <c r="K4727" t="s">
        <v>33</v>
      </c>
      <c r="L4727" s="24">
        <v>325.38</v>
      </c>
      <c r="M4727" s="25">
        <f>+VLOOKUP(E4727, TC!A:D, 4, FALSE())</f>
        <v>1.0801999990459314</v>
      </c>
      <c r="N4727" s="24">
        <f t="shared" si="365"/>
        <v>351.47547568956514</v>
      </c>
      <c r="O4727" t="str">
        <f t="shared" si="366"/>
        <v>FACTURA</v>
      </c>
      <c r="P4727" t="str">
        <f t="shared" si="367"/>
        <v>2025</v>
      </c>
      <c r="Q4727" t="str">
        <f t="shared" si="368"/>
        <v>03</v>
      </c>
      <c r="R4727" t="str">
        <f>+IFERROR(VLOOKUP(I4727, Listado!A:B, 2, FALSE()), "COMERCIALIZADORA INTERNACIONAL CARIBBEAN EXOTICS S A")</f>
        <v>PIEDRAHITA PEREZ MARIANA</v>
      </c>
      <c r="S4727" s="25">
        <f>+VLOOKUP(E4727, TC!A:D, 2, FALSE())</f>
        <v>4192.57</v>
      </c>
      <c r="T4727" t="str">
        <f t="shared" si="369"/>
        <v>EUR</v>
      </c>
    </row>
    <row r="4728" spans="1:20" ht="18.75" hidden="1" customHeight="1" x14ac:dyDescent="0.25">
      <c r="A4728" t="s">
        <v>2406</v>
      </c>
      <c r="B4728" t="s">
        <v>5</v>
      </c>
      <c r="C4728" t="s">
        <v>1913</v>
      </c>
      <c r="D4728" s="24">
        <v>11494</v>
      </c>
      <c r="E4728" t="s">
        <v>1683</v>
      </c>
      <c r="F4728" t="s">
        <v>1924</v>
      </c>
      <c r="G4728" t="s">
        <v>108</v>
      </c>
      <c r="H4728" t="s">
        <v>2640</v>
      </c>
      <c r="I4728" t="s">
        <v>1875</v>
      </c>
      <c r="J4728" t="s">
        <v>1919</v>
      </c>
      <c r="K4728" t="s">
        <v>1959</v>
      </c>
      <c r="L4728" s="24">
        <v>600</v>
      </c>
      <c r="M4728" s="25">
        <f>+VLOOKUP(E4728, TC!A:D, 4, FALSE())</f>
        <v>1.0801999990459314</v>
      </c>
      <c r="N4728" s="24">
        <f t="shared" si="365"/>
        <v>648.11999942755892</v>
      </c>
      <c r="O4728" t="str">
        <f t="shared" si="366"/>
        <v>FACTURA</v>
      </c>
      <c r="P4728" t="str">
        <f t="shared" si="367"/>
        <v>2025</v>
      </c>
      <c r="Q4728" t="str">
        <f t="shared" si="368"/>
        <v>03</v>
      </c>
      <c r="R4728" t="str">
        <f>+IFERROR(VLOOKUP(I4728, Listado!A:B, 2, FALSE()), "COMERCIALIZADORA INTERNACIONAL CARIBBEAN EXOTICS S A")</f>
        <v>PIEDRAHITA PEREZ MARIANA</v>
      </c>
      <c r="S4728" s="25">
        <f>+VLOOKUP(E4728, TC!A:D, 2, FALSE())</f>
        <v>4192.57</v>
      </c>
      <c r="T4728" t="str">
        <f t="shared" si="369"/>
        <v>EUR</v>
      </c>
    </row>
    <row r="4729" spans="1:20" ht="18.75" hidden="1" customHeight="1" x14ac:dyDescent="0.25">
      <c r="A4729" t="s">
        <v>2406</v>
      </c>
      <c r="B4729" t="s">
        <v>5</v>
      </c>
      <c r="C4729" t="s">
        <v>1913</v>
      </c>
      <c r="D4729" s="24">
        <v>11494</v>
      </c>
      <c r="E4729" t="s">
        <v>1683</v>
      </c>
      <c r="F4729" t="s">
        <v>1924</v>
      </c>
      <c r="G4729" t="s">
        <v>108</v>
      </c>
      <c r="H4729" t="s">
        <v>2640</v>
      </c>
      <c r="I4729" t="s">
        <v>1875</v>
      </c>
      <c r="J4729" t="s">
        <v>1919</v>
      </c>
      <c r="K4729" t="s">
        <v>1960</v>
      </c>
      <c r="L4729" s="24">
        <v>23.74</v>
      </c>
      <c r="M4729" s="25">
        <f>+VLOOKUP(E4729, TC!A:D, 4, FALSE())</f>
        <v>1.0801999990459314</v>
      </c>
      <c r="N4729" s="24">
        <f t="shared" si="365"/>
        <v>25.643947977350411</v>
      </c>
      <c r="O4729" t="str">
        <f t="shared" si="366"/>
        <v>FACTURA</v>
      </c>
      <c r="P4729" t="str">
        <f t="shared" si="367"/>
        <v>2025</v>
      </c>
      <c r="Q4729" t="str">
        <f t="shared" si="368"/>
        <v>03</v>
      </c>
      <c r="R4729" t="str">
        <f>+IFERROR(VLOOKUP(I4729, Listado!A:B, 2, FALSE()), "COMERCIALIZADORA INTERNACIONAL CARIBBEAN EXOTICS S A")</f>
        <v>PIEDRAHITA PEREZ MARIANA</v>
      </c>
      <c r="S4729" s="25">
        <f>+VLOOKUP(E4729, TC!A:D, 2, FALSE())</f>
        <v>4192.57</v>
      </c>
      <c r="T4729" t="str">
        <f t="shared" si="369"/>
        <v>EUR</v>
      </c>
    </row>
    <row r="4730" spans="1:20" ht="18.75" hidden="1" customHeight="1" x14ac:dyDescent="0.25">
      <c r="A4730" t="s">
        <v>2406</v>
      </c>
      <c r="B4730" t="s">
        <v>5</v>
      </c>
      <c r="C4730" t="s">
        <v>1913</v>
      </c>
      <c r="D4730" s="24">
        <v>11495</v>
      </c>
      <c r="E4730" t="s">
        <v>1683</v>
      </c>
      <c r="F4730" t="s">
        <v>1924</v>
      </c>
      <c r="G4730" t="s">
        <v>108</v>
      </c>
      <c r="H4730" t="s">
        <v>2641</v>
      </c>
      <c r="I4730" t="s">
        <v>1885</v>
      </c>
      <c r="J4730" t="s">
        <v>1919</v>
      </c>
      <c r="K4730" t="s">
        <v>56</v>
      </c>
      <c r="L4730" s="24">
        <v>394.46</v>
      </c>
      <c r="M4730" s="25">
        <f>+VLOOKUP(E4730, TC!A:D, 4, FALSE())</f>
        <v>1.0801999990459314</v>
      </c>
      <c r="N4730" s="24">
        <f t="shared" si="365"/>
        <v>426.09569162365807</v>
      </c>
      <c r="O4730" t="str">
        <f t="shared" si="366"/>
        <v>FACTURA</v>
      </c>
      <c r="P4730" t="str">
        <f t="shared" si="367"/>
        <v>2025</v>
      </c>
      <c r="Q4730" t="str">
        <f t="shared" si="368"/>
        <v>03</v>
      </c>
      <c r="R4730" t="str">
        <f>+IFERROR(VLOOKUP(I4730, Listado!A:B, 2, FALSE()), "COMERCIALIZADORA INTERNACIONAL CARIBBEAN EXOTICS S A")</f>
        <v>PIEDRAHITA PEREZ MARIANA</v>
      </c>
      <c r="S4730" s="25">
        <f>+VLOOKUP(E4730, TC!A:D, 2, FALSE())</f>
        <v>4192.57</v>
      </c>
      <c r="T4730" t="str">
        <f t="shared" si="369"/>
        <v>EUR</v>
      </c>
    </row>
    <row r="4731" spans="1:20" ht="18.75" hidden="1" customHeight="1" x14ac:dyDescent="0.25">
      <c r="A4731" t="s">
        <v>2406</v>
      </c>
      <c r="B4731" t="s">
        <v>5</v>
      </c>
      <c r="C4731" t="s">
        <v>1913</v>
      </c>
      <c r="D4731" s="24">
        <v>11495</v>
      </c>
      <c r="E4731" t="s">
        <v>1683</v>
      </c>
      <c r="F4731" t="s">
        <v>1924</v>
      </c>
      <c r="G4731" t="s">
        <v>108</v>
      </c>
      <c r="H4731" t="s">
        <v>2641</v>
      </c>
      <c r="I4731" t="s">
        <v>1885</v>
      </c>
      <c r="J4731" t="s">
        <v>1919</v>
      </c>
      <c r="K4731" t="s">
        <v>56</v>
      </c>
      <c r="L4731" s="24">
        <v>283.14</v>
      </c>
      <c r="M4731" s="25">
        <f>+VLOOKUP(E4731, TC!A:D, 4, FALSE())</f>
        <v>1.0801999990459314</v>
      </c>
      <c r="N4731" s="24">
        <f t="shared" si="365"/>
        <v>305.847827729865</v>
      </c>
      <c r="O4731" t="str">
        <f t="shared" si="366"/>
        <v>FACTURA</v>
      </c>
      <c r="P4731" t="str">
        <f t="shared" si="367"/>
        <v>2025</v>
      </c>
      <c r="Q4731" t="str">
        <f t="shared" si="368"/>
        <v>03</v>
      </c>
      <c r="R4731" t="str">
        <f>+IFERROR(VLOOKUP(I4731, Listado!A:B, 2, FALSE()), "COMERCIALIZADORA INTERNACIONAL CARIBBEAN EXOTICS S A")</f>
        <v>PIEDRAHITA PEREZ MARIANA</v>
      </c>
      <c r="S4731" s="25">
        <f>+VLOOKUP(E4731, TC!A:D, 2, FALSE())</f>
        <v>4192.57</v>
      </c>
      <c r="T4731" t="str">
        <f t="shared" si="369"/>
        <v>EUR</v>
      </c>
    </row>
    <row r="4732" spans="1:20" ht="18.75" hidden="1" customHeight="1" x14ac:dyDescent="0.25">
      <c r="A4732" t="s">
        <v>2406</v>
      </c>
      <c r="B4732" t="s">
        <v>5</v>
      </c>
      <c r="C4732" t="s">
        <v>1913</v>
      </c>
      <c r="D4732" s="24">
        <v>11495</v>
      </c>
      <c r="E4732" t="s">
        <v>1683</v>
      </c>
      <c r="F4732" t="s">
        <v>1924</v>
      </c>
      <c r="G4732" t="s">
        <v>108</v>
      </c>
      <c r="H4732" t="s">
        <v>2641</v>
      </c>
      <c r="I4732" t="s">
        <v>1885</v>
      </c>
      <c r="J4732" t="s">
        <v>1919</v>
      </c>
      <c r="K4732" t="s">
        <v>56</v>
      </c>
      <c r="L4732" s="24">
        <v>106.48</v>
      </c>
      <c r="M4732" s="25">
        <f>+VLOOKUP(E4732, TC!A:D, 4, FALSE())</f>
        <v>1.0801999990459314</v>
      </c>
      <c r="N4732" s="24">
        <f t="shared" si="365"/>
        <v>115.01969589841079</v>
      </c>
      <c r="O4732" t="str">
        <f t="shared" si="366"/>
        <v>FACTURA</v>
      </c>
      <c r="P4732" t="str">
        <f t="shared" si="367"/>
        <v>2025</v>
      </c>
      <c r="Q4732" t="str">
        <f t="shared" si="368"/>
        <v>03</v>
      </c>
      <c r="R4732" t="str">
        <f>+IFERROR(VLOOKUP(I4732, Listado!A:B, 2, FALSE()), "COMERCIALIZADORA INTERNACIONAL CARIBBEAN EXOTICS S A")</f>
        <v>PIEDRAHITA PEREZ MARIANA</v>
      </c>
      <c r="S4732" s="25">
        <f>+VLOOKUP(E4732, TC!A:D, 2, FALSE())</f>
        <v>4192.57</v>
      </c>
      <c r="T4732" t="str">
        <f t="shared" si="369"/>
        <v>EUR</v>
      </c>
    </row>
    <row r="4733" spans="1:20" ht="18.75" hidden="1" customHeight="1" x14ac:dyDescent="0.25">
      <c r="A4733" t="s">
        <v>2406</v>
      </c>
      <c r="B4733" t="s">
        <v>5</v>
      </c>
      <c r="C4733" t="s">
        <v>1913</v>
      </c>
      <c r="D4733" s="24">
        <v>11495</v>
      </c>
      <c r="E4733" t="s">
        <v>1683</v>
      </c>
      <c r="F4733" t="s">
        <v>1924</v>
      </c>
      <c r="G4733" t="s">
        <v>108</v>
      </c>
      <c r="H4733" t="s">
        <v>2641</v>
      </c>
      <c r="I4733" t="s">
        <v>1885</v>
      </c>
      <c r="J4733" t="s">
        <v>1919</v>
      </c>
      <c r="K4733" t="s">
        <v>56</v>
      </c>
      <c r="L4733" s="24">
        <v>29.04</v>
      </c>
      <c r="M4733" s="25">
        <f>+VLOOKUP(E4733, TC!A:D, 4, FALSE())</f>
        <v>1.0801999990459314</v>
      </c>
      <c r="N4733" s="24">
        <f t="shared" si="365"/>
        <v>31.369007972293847</v>
      </c>
      <c r="O4733" t="str">
        <f t="shared" si="366"/>
        <v>FACTURA</v>
      </c>
      <c r="P4733" t="str">
        <f t="shared" si="367"/>
        <v>2025</v>
      </c>
      <c r="Q4733" t="str">
        <f t="shared" si="368"/>
        <v>03</v>
      </c>
      <c r="R4733" t="str">
        <f>+IFERROR(VLOOKUP(I4733, Listado!A:B, 2, FALSE()), "COMERCIALIZADORA INTERNACIONAL CARIBBEAN EXOTICS S A")</f>
        <v>PIEDRAHITA PEREZ MARIANA</v>
      </c>
      <c r="S4733" s="25">
        <f>+VLOOKUP(E4733, TC!A:D, 2, FALSE())</f>
        <v>4192.57</v>
      </c>
      <c r="T4733" t="str">
        <f t="shared" si="369"/>
        <v>EUR</v>
      </c>
    </row>
    <row r="4734" spans="1:20" ht="18.75" hidden="1" customHeight="1" x14ac:dyDescent="0.25">
      <c r="A4734" t="s">
        <v>2406</v>
      </c>
      <c r="B4734" t="s">
        <v>5</v>
      </c>
      <c r="C4734" t="s">
        <v>1913</v>
      </c>
      <c r="D4734" s="24">
        <v>11495</v>
      </c>
      <c r="E4734" t="s">
        <v>1683</v>
      </c>
      <c r="F4734" t="s">
        <v>1924</v>
      </c>
      <c r="G4734" t="s">
        <v>108</v>
      </c>
      <c r="H4734" t="s">
        <v>2641</v>
      </c>
      <c r="I4734" t="s">
        <v>1885</v>
      </c>
      <c r="J4734" t="s">
        <v>1919</v>
      </c>
      <c r="K4734" t="s">
        <v>56</v>
      </c>
      <c r="L4734" s="24">
        <v>476.74</v>
      </c>
      <c r="M4734" s="25">
        <f>+VLOOKUP(E4734, TC!A:D, 4, FALSE())</f>
        <v>1.0801999990459314</v>
      </c>
      <c r="N4734" s="24">
        <f t="shared" si="365"/>
        <v>514.97454754515741</v>
      </c>
      <c r="O4734" t="str">
        <f t="shared" si="366"/>
        <v>FACTURA</v>
      </c>
      <c r="P4734" t="str">
        <f t="shared" si="367"/>
        <v>2025</v>
      </c>
      <c r="Q4734" t="str">
        <f t="shared" si="368"/>
        <v>03</v>
      </c>
      <c r="R4734" t="str">
        <f>+IFERROR(VLOOKUP(I4734, Listado!A:B, 2, FALSE()), "COMERCIALIZADORA INTERNACIONAL CARIBBEAN EXOTICS S A")</f>
        <v>PIEDRAHITA PEREZ MARIANA</v>
      </c>
      <c r="S4734" s="25">
        <f>+VLOOKUP(E4734, TC!A:D, 2, FALSE())</f>
        <v>4192.57</v>
      </c>
      <c r="T4734" t="str">
        <f t="shared" si="369"/>
        <v>EUR</v>
      </c>
    </row>
    <row r="4735" spans="1:20" ht="18.75" hidden="1" customHeight="1" x14ac:dyDescent="0.25">
      <c r="A4735" t="s">
        <v>2406</v>
      </c>
      <c r="B4735" t="s">
        <v>5</v>
      </c>
      <c r="C4735" t="s">
        <v>1913</v>
      </c>
      <c r="D4735" s="24">
        <v>11495</v>
      </c>
      <c r="E4735" t="s">
        <v>1683</v>
      </c>
      <c r="F4735" t="s">
        <v>1924</v>
      </c>
      <c r="G4735" t="s">
        <v>108</v>
      </c>
      <c r="H4735" t="s">
        <v>2641</v>
      </c>
      <c r="I4735" t="s">
        <v>1885</v>
      </c>
      <c r="J4735" t="s">
        <v>1919</v>
      </c>
      <c r="K4735" t="s">
        <v>56</v>
      </c>
      <c r="L4735" s="24">
        <v>65.34</v>
      </c>
      <c r="M4735" s="25">
        <f>+VLOOKUP(E4735, TC!A:D, 4, FALSE())</f>
        <v>1.0801999990459314</v>
      </c>
      <c r="N4735" s="24">
        <f t="shared" si="365"/>
        <v>70.580267937661162</v>
      </c>
      <c r="O4735" t="str">
        <f t="shared" si="366"/>
        <v>FACTURA</v>
      </c>
      <c r="P4735" t="str">
        <f t="shared" si="367"/>
        <v>2025</v>
      </c>
      <c r="Q4735" t="str">
        <f t="shared" si="368"/>
        <v>03</v>
      </c>
      <c r="R4735" t="str">
        <f>+IFERROR(VLOOKUP(I4735, Listado!A:B, 2, FALSE()), "COMERCIALIZADORA INTERNACIONAL CARIBBEAN EXOTICS S A")</f>
        <v>PIEDRAHITA PEREZ MARIANA</v>
      </c>
      <c r="S4735" s="25">
        <f>+VLOOKUP(E4735, TC!A:D, 2, FALSE())</f>
        <v>4192.57</v>
      </c>
      <c r="T4735" t="str">
        <f t="shared" si="369"/>
        <v>EUR</v>
      </c>
    </row>
    <row r="4736" spans="1:20" ht="18.75" hidden="1" customHeight="1" x14ac:dyDescent="0.25">
      <c r="A4736" t="s">
        <v>2406</v>
      </c>
      <c r="B4736" t="s">
        <v>5</v>
      </c>
      <c r="C4736" t="s">
        <v>1913</v>
      </c>
      <c r="D4736" s="24">
        <v>11495</v>
      </c>
      <c r="E4736" t="s">
        <v>1683</v>
      </c>
      <c r="F4736" t="s">
        <v>1924</v>
      </c>
      <c r="G4736" t="s">
        <v>108</v>
      </c>
      <c r="H4736" t="s">
        <v>2641</v>
      </c>
      <c r="I4736" t="s">
        <v>1885</v>
      </c>
      <c r="J4736" t="s">
        <v>1919</v>
      </c>
      <c r="K4736" t="s">
        <v>1959</v>
      </c>
      <c r="L4736" s="24">
        <v>600</v>
      </c>
      <c r="M4736" s="25">
        <f>+VLOOKUP(E4736, TC!A:D, 4, FALSE())</f>
        <v>1.0801999990459314</v>
      </c>
      <c r="N4736" s="24">
        <f t="shared" si="365"/>
        <v>648.11999942755892</v>
      </c>
      <c r="O4736" t="str">
        <f t="shared" si="366"/>
        <v>FACTURA</v>
      </c>
      <c r="P4736" t="str">
        <f t="shared" si="367"/>
        <v>2025</v>
      </c>
      <c r="Q4736" t="str">
        <f t="shared" si="368"/>
        <v>03</v>
      </c>
      <c r="R4736" t="str">
        <f>+IFERROR(VLOOKUP(I4736, Listado!A:B, 2, FALSE()), "COMERCIALIZADORA INTERNACIONAL CARIBBEAN EXOTICS S A")</f>
        <v>PIEDRAHITA PEREZ MARIANA</v>
      </c>
      <c r="S4736" s="25">
        <f>+VLOOKUP(E4736, TC!A:D, 2, FALSE())</f>
        <v>4192.57</v>
      </c>
      <c r="T4736" t="str">
        <f t="shared" si="369"/>
        <v>EUR</v>
      </c>
    </row>
    <row r="4737" spans="1:20" ht="18.75" hidden="1" customHeight="1" x14ac:dyDescent="0.25">
      <c r="A4737" t="s">
        <v>2406</v>
      </c>
      <c r="B4737" t="s">
        <v>5</v>
      </c>
      <c r="C4737" t="s">
        <v>1913</v>
      </c>
      <c r="D4737" s="24">
        <v>11495</v>
      </c>
      <c r="E4737" t="s">
        <v>1683</v>
      </c>
      <c r="F4737" t="s">
        <v>1924</v>
      </c>
      <c r="G4737" t="s">
        <v>108</v>
      </c>
      <c r="H4737" t="s">
        <v>2641</v>
      </c>
      <c r="I4737" t="s">
        <v>1885</v>
      </c>
      <c r="J4737" t="s">
        <v>1919</v>
      </c>
      <c r="K4737" t="s">
        <v>1960</v>
      </c>
      <c r="L4737" s="24">
        <v>20.02</v>
      </c>
      <c r="M4737" s="25">
        <f>+VLOOKUP(E4737, TC!A:D, 4, FALSE())</f>
        <v>1.0801999990459314</v>
      </c>
      <c r="N4737" s="24">
        <f t="shared" si="365"/>
        <v>21.625603980899548</v>
      </c>
      <c r="O4737" t="str">
        <f t="shared" si="366"/>
        <v>FACTURA</v>
      </c>
      <c r="P4737" t="str">
        <f t="shared" si="367"/>
        <v>2025</v>
      </c>
      <c r="Q4737" t="str">
        <f t="shared" si="368"/>
        <v>03</v>
      </c>
      <c r="R4737" t="str">
        <f>+IFERROR(VLOOKUP(I4737, Listado!A:B, 2, FALSE()), "COMERCIALIZADORA INTERNACIONAL CARIBBEAN EXOTICS S A")</f>
        <v>PIEDRAHITA PEREZ MARIANA</v>
      </c>
      <c r="S4737" s="25">
        <f>+VLOOKUP(E4737, TC!A:D, 2, FALSE())</f>
        <v>4192.57</v>
      </c>
      <c r="T4737" t="str">
        <f t="shared" si="369"/>
        <v>EUR</v>
      </c>
    </row>
    <row r="4738" spans="1:20" ht="18.75" hidden="1" customHeight="1" x14ac:dyDescent="0.25">
      <c r="A4738" t="s">
        <v>2406</v>
      </c>
      <c r="B4738" t="s">
        <v>5</v>
      </c>
      <c r="C4738" t="s">
        <v>1913</v>
      </c>
      <c r="D4738" s="24">
        <v>11496</v>
      </c>
      <c r="E4738" t="s">
        <v>1683</v>
      </c>
      <c r="F4738" t="s">
        <v>1924</v>
      </c>
      <c r="G4738" t="s">
        <v>110</v>
      </c>
      <c r="H4738" t="s">
        <v>2642</v>
      </c>
      <c r="I4738" t="s">
        <v>1850</v>
      </c>
      <c r="J4738" t="s">
        <v>1919</v>
      </c>
      <c r="K4738" t="s">
        <v>47</v>
      </c>
      <c r="L4738" s="24">
        <v>52</v>
      </c>
      <c r="M4738" s="25">
        <f>+VLOOKUP(E4738, TC!A:D, 4, FALSE())</f>
        <v>1.0801999990459314</v>
      </c>
      <c r="N4738" s="24">
        <f t="shared" ref="N4738:N4801" si="370">+IF(F4738="EUR", (M4738*L4738), IF(I4738="JUAN MATAS SAS", (L4738/S4738), L4738))</f>
        <v>56.170399950388436</v>
      </c>
      <c r="O4738" t="str">
        <f t="shared" ref="O4738:O4801" si="371">+IF(C4738="CFE", "FACTURA", IF(ISERROR(SEARCH("ANULA", H4738))=FALSE(), "ANULACIÓN FE", IF(ISERROR(SEARCH("CANCELLATION", H4738))=FALSE(), "ANULACIÓN FE", "NOTAS")))</f>
        <v>FACTURA</v>
      </c>
      <c r="P4738" t="str">
        <f t="shared" ref="P4738:P4801" si="372">+LEFT(E4738, 4)</f>
        <v>2025</v>
      </c>
      <c r="Q4738" t="str">
        <f t="shared" ref="Q4738:Q4801" si="373">+MID(E4738, 5, 2)</f>
        <v>03</v>
      </c>
      <c r="R4738" t="str">
        <f>+IFERROR(VLOOKUP(I4738, Listado!A:B, 2, FALSE()), "COMERCIALIZADORA INTERNACIONAL CARIBBEAN EXOTICS S A")</f>
        <v>PEREZ MEJIA MARIA PAULINA</v>
      </c>
      <c r="S4738" s="25">
        <f>+VLOOKUP(E4738, TC!A:D, 2, FALSE())</f>
        <v>4192.57</v>
      </c>
      <c r="T4738" t="str">
        <f t="shared" ref="T4738:T4801" si="374">+IF(I4738="JUAN MATAS SAS", "USD", F4738)</f>
        <v>EUR</v>
      </c>
    </row>
    <row r="4739" spans="1:20" ht="18.75" hidden="1" customHeight="1" x14ac:dyDescent="0.25">
      <c r="A4739" t="s">
        <v>2406</v>
      </c>
      <c r="B4739" t="s">
        <v>5</v>
      </c>
      <c r="C4739" t="s">
        <v>1913</v>
      </c>
      <c r="D4739" s="24">
        <v>11496</v>
      </c>
      <c r="E4739" t="s">
        <v>1683</v>
      </c>
      <c r="F4739" t="s">
        <v>1924</v>
      </c>
      <c r="G4739" t="s">
        <v>110</v>
      </c>
      <c r="H4739" t="s">
        <v>2642</v>
      </c>
      <c r="I4739" t="s">
        <v>1850</v>
      </c>
      <c r="J4739" t="s">
        <v>1919</v>
      </c>
      <c r="K4739" t="s">
        <v>47</v>
      </c>
      <c r="L4739" s="24">
        <v>88</v>
      </c>
      <c r="M4739" s="25">
        <f>+VLOOKUP(E4739, TC!A:D, 4, FALSE())</f>
        <v>1.0801999990459314</v>
      </c>
      <c r="N4739" s="24">
        <f t="shared" si="370"/>
        <v>95.057599916041966</v>
      </c>
      <c r="O4739" t="str">
        <f t="shared" si="371"/>
        <v>FACTURA</v>
      </c>
      <c r="P4739" t="str">
        <f t="shared" si="372"/>
        <v>2025</v>
      </c>
      <c r="Q4739" t="str">
        <f t="shared" si="373"/>
        <v>03</v>
      </c>
      <c r="R4739" t="str">
        <f>+IFERROR(VLOOKUP(I4739, Listado!A:B, 2, FALSE()), "COMERCIALIZADORA INTERNACIONAL CARIBBEAN EXOTICS S A")</f>
        <v>PEREZ MEJIA MARIA PAULINA</v>
      </c>
      <c r="S4739" s="25">
        <f>+VLOOKUP(E4739, TC!A:D, 2, FALSE())</f>
        <v>4192.57</v>
      </c>
      <c r="T4739" t="str">
        <f t="shared" si="374"/>
        <v>EUR</v>
      </c>
    </row>
    <row r="4740" spans="1:20" ht="18.75" hidden="1" customHeight="1" x14ac:dyDescent="0.25">
      <c r="A4740" t="s">
        <v>2406</v>
      </c>
      <c r="B4740" t="s">
        <v>5</v>
      </c>
      <c r="C4740" t="s">
        <v>1913</v>
      </c>
      <c r="D4740" s="24">
        <v>11496</v>
      </c>
      <c r="E4740" t="s">
        <v>1683</v>
      </c>
      <c r="F4740" t="s">
        <v>1924</v>
      </c>
      <c r="G4740" t="s">
        <v>110</v>
      </c>
      <c r="H4740" t="s">
        <v>2642</v>
      </c>
      <c r="I4740" t="s">
        <v>1850</v>
      </c>
      <c r="J4740" t="s">
        <v>1919</v>
      </c>
      <c r="K4740" t="s">
        <v>47</v>
      </c>
      <c r="L4740" s="24">
        <v>436</v>
      </c>
      <c r="M4740" s="25">
        <f>+VLOOKUP(E4740, TC!A:D, 4, FALSE())</f>
        <v>1.0801999990459314</v>
      </c>
      <c r="N4740" s="24">
        <f t="shared" si="370"/>
        <v>470.9671995840261</v>
      </c>
      <c r="O4740" t="str">
        <f t="shared" si="371"/>
        <v>FACTURA</v>
      </c>
      <c r="P4740" t="str">
        <f t="shared" si="372"/>
        <v>2025</v>
      </c>
      <c r="Q4740" t="str">
        <f t="shared" si="373"/>
        <v>03</v>
      </c>
      <c r="R4740" t="str">
        <f>+IFERROR(VLOOKUP(I4740, Listado!A:B, 2, FALSE()), "COMERCIALIZADORA INTERNACIONAL CARIBBEAN EXOTICS S A")</f>
        <v>PEREZ MEJIA MARIA PAULINA</v>
      </c>
      <c r="S4740" s="25">
        <f>+VLOOKUP(E4740, TC!A:D, 2, FALSE())</f>
        <v>4192.57</v>
      </c>
      <c r="T4740" t="str">
        <f t="shared" si="374"/>
        <v>EUR</v>
      </c>
    </row>
    <row r="4741" spans="1:20" ht="18.75" hidden="1" customHeight="1" x14ac:dyDescent="0.25">
      <c r="A4741" t="s">
        <v>2406</v>
      </c>
      <c r="B4741" t="s">
        <v>5</v>
      </c>
      <c r="C4741" t="s">
        <v>1913</v>
      </c>
      <c r="D4741" s="24">
        <v>11496</v>
      </c>
      <c r="E4741" t="s">
        <v>1683</v>
      </c>
      <c r="F4741" t="s">
        <v>1924</v>
      </c>
      <c r="G4741" t="s">
        <v>110</v>
      </c>
      <c r="H4741" t="s">
        <v>2642</v>
      </c>
      <c r="I4741" t="s">
        <v>1850</v>
      </c>
      <c r="J4741" t="s">
        <v>1919</v>
      </c>
      <c r="K4741" t="s">
        <v>47</v>
      </c>
      <c r="L4741" s="24">
        <v>88</v>
      </c>
      <c r="M4741" s="25">
        <f>+VLOOKUP(E4741, TC!A:D, 4, FALSE())</f>
        <v>1.0801999990459314</v>
      </c>
      <c r="N4741" s="24">
        <f t="shared" si="370"/>
        <v>95.057599916041966</v>
      </c>
      <c r="O4741" t="str">
        <f t="shared" si="371"/>
        <v>FACTURA</v>
      </c>
      <c r="P4741" t="str">
        <f t="shared" si="372"/>
        <v>2025</v>
      </c>
      <c r="Q4741" t="str">
        <f t="shared" si="373"/>
        <v>03</v>
      </c>
      <c r="R4741" t="str">
        <f>+IFERROR(VLOOKUP(I4741, Listado!A:B, 2, FALSE()), "COMERCIALIZADORA INTERNACIONAL CARIBBEAN EXOTICS S A")</f>
        <v>PEREZ MEJIA MARIA PAULINA</v>
      </c>
      <c r="S4741" s="25">
        <f>+VLOOKUP(E4741, TC!A:D, 2, FALSE())</f>
        <v>4192.57</v>
      </c>
      <c r="T4741" t="str">
        <f t="shared" si="374"/>
        <v>EUR</v>
      </c>
    </row>
    <row r="4742" spans="1:20" ht="18.75" hidden="1" customHeight="1" x14ac:dyDescent="0.25">
      <c r="A4742" t="s">
        <v>2406</v>
      </c>
      <c r="B4742" t="s">
        <v>5</v>
      </c>
      <c r="C4742" t="s">
        <v>1913</v>
      </c>
      <c r="D4742" s="24">
        <v>11496</v>
      </c>
      <c r="E4742" t="s">
        <v>1683</v>
      </c>
      <c r="F4742" t="s">
        <v>1924</v>
      </c>
      <c r="G4742" t="s">
        <v>110</v>
      </c>
      <c r="H4742" t="s">
        <v>2642</v>
      </c>
      <c r="I4742" t="s">
        <v>1850</v>
      </c>
      <c r="J4742" t="s">
        <v>1919</v>
      </c>
      <c r="K4742" t="s">
        <v>47</v>
      </c>
      <c r="L4742" s="24">
        <v>444</v>
      </c>
      <c r="M4742" s="25">
        <f>+VLOOKUP(E4742, TC!A:D, 4, FALSE())</f>
        <v>1.0801999990459314</v>
      </c>
      <c r="N4742" s="24">
        <f t="shared" si="370"/>
        <v>479.60879957639355</v>
      </c>
      <c r="O4742" t="str">
        <f t="shared" si="371"/>
        <v>FACTURA</v>
      </c>
      <c r="P4742" t="str">
        <f t="shared" si="372"/>
        <v>2025</v>
      </c>
      <c r="Q4742" t="str">
        <f t="shared" si="373"/>
        <v>03</v>
      </c>
      <c r="R4742" t="str">
        <f>+IFERROR(VLOOKUP(I4742, Listado!A:B, 2, FALSE()), "COMERCIALIZADORA INTERNACIONAL CARIBBEAN EXOTICS S A")</f>
        <v>PEREZ MEJIA MARIA PAULINA</v>
      </c>
      <c r="S4742" s="25">
        <f>+VLOOKUP(E4742, TC!A:D, 2, FALSE())</f>
        <v>4192.57</v>
      </c>
      <c r="T4742" t="str">
        <f t="shared" si="374"/>
        <v>EUR</v>
      </c>
    </row>
    <row r="4743" spans="1:20" ht="18.75" hidden="1" customHeight="1" x14ac:dyDescent="0.25">
      <c r="A4743" t="s">
        <v>2406</v>
      </c>
      <c r="B4743" t="s">
        <v>5</v>
      </c>
      <c r="C4743" t="s">
        <v>1913</v>
      </c>
      <c r="D4743" s="24">
        <v>11496</v>
      </c>
      <c r="E4743" t="s">
        <v>1683</v>
      </c>
      <c r="F4743" t="s">
        <v>1924</v>
      </c>
      <c r="G4743" t="s">
        <v>110</v>
      </c>
      <c r="H4743" t="s">
        <v>2642</v>
      </c>
      <c r="I4743" t="s">
        <v>1850</v>
      </c>
      <c r="J4743" t="s">
        <v>1919</v>
      </c>
      <c r="K4743" t="s">
        <v>47</v>
      </c>
      <c r="L4743" s="24">
        <v>12</v>
      </c>
      <c r="M4743" s="25">
        <f>+VLOOKUP(E4743, TC!A:D, 4, FALSE())</f>
        <v>1.0801999990459314</v>
      </c>
      <c r="N4743" s="24">
        <f t="shared" si="370"/>
        <v>12.962399988551176</v>
      </c>
      <c r="O4743" t="str">
        <f t="shared" si="371"/>
        <v>FACTURA</v>
      </c>
      <c r="P4743" t="str">
        <f t="shared" si="372"/>
        <v>2025</v>
      </c>
      <c r="Q4743" t="str">
        <f t="shared" si="373"/>
        <v>03</v>
      </c>
      <c r="R4743" t="str">
        <f>+IFERROR(VLOOKUP(I4743, Listado!A:B, 2, FALSE()), "COMERCIALIZADORA INTERNACIONAL CARIBBEAN EXOTICS S A")</f>
        <v>PEREZ MEJIA MARIA PAULINA</v>
      </c>
      <c r="S4743" s="25">
        <f>+VLOOKUP(E4743, TC!A:D, 2, FALSE())</f>
        <v>4192.57</v>
      </c>
      <c r="T4743" t="str">
        <f t="shared" si="374"/>
        <v>EUR</v>
      </c>
    </row>
    <row r="4744" spans="1:20" ht="18.75" hidden="1" customHeight="1" x14ac:dyDescent="0.25">
      <c r="A4744" t="s">
        <v>2406</v>
      </c>
      <c r="B4744" t="s">
        <v>5</v>
      </c>
      <c r="C4744" t="s">
        <v>1913</v>
      </c>
      <c r="D4744" s="24">
        <v>11496</v>
      </c>
      <c r="E4744" t="s">
        <v>1683</v>
      </c>
      <c r="F4744" t="s">
        <v>1924</v>
      </c>
      <c r="G4744" t="s">
        <v>110</v>
      </c>
      <c r="H4744" t="s">
        <v>2642</v>
      </c>
      <c r="I4744" t="s">
        <v>1850</v>
      </c>
      <c r="J4744" t="s">
        <v>1919</v>
      </c>
      <c r="K4744" t="s">
        <v>1959</v>
      </c>
      <c r="L4744" s="24">
        <v>300</v>
      </c>
      <c r="M4744" s="25">
        <f>+VLOOKUP(E4744, TC!A:D, 4, FALSE())</f>
        <v>1.0801999990459314</v>
      </c>
      <c r="N4744" s="24">
        <f t="shared" si="370"/>
        <v>324.05999971377946</v>
      </c>
      <c r="O4744" t="str">
        <f t="shared" si="371"/>
        <v>FACTURA</v>
      </c>
      <c r="P4744" t="str">
        <f t="shared" si="372"/>
        <v>2025</v>
      </c>
      <c r="Q4744" t="str">
        <f t="shared" si="373"/>
        <v>03</v>
      </c>
      <c r="R4744" t="str">
        <f>+IFERROR(VLOOKUP(I4744, Listado!A:B, 2, FALSE()), "COMERCIALIZADORA INTERNACIONAL CARIBBEAN EXOTICS S A")</f>
        <v>PEREZ MEJIA MARIA PAULINA</v>
      </c>
      <c r="S4744" s="25">
        <f>+VLOOKUP(E4744, TC!A:D, 2, FALSE())</f>
        <v>4192.57</v>
      </c>
      <c r="T4744" t="str">
        <f t="shared" si="374"/>
        <v>EUR</v>
      </c>
    </row>
    <row r="4745" spans="1:20" ht="18.75" hidden="1" customHeight="1" x14ac:dyDescent="0.25">
      <c r="A4745" t="s">
        <v>2406</v>
      </c>
      <c r="B4745" t="s">
        <v>5</v>
      </c>
      <c r="C4745" t="s">
        <v>1913</v>
      </c>
      <c r="D4745" s="24">
        <v>11496</v>
      </c>
      <c r="E4745" t="s">
        <v>1683</v>
      </c>
      <c r="F4745" t="s">
        <v>1924</v>
      </c>
      <c r="G4745" t="s">
        <v>110</v>
      </c>
      <c r="H4745" t="s">
        <v>2642</v>
      </c>
      <c r="I4745" t="s">
        <v>1850</v>
      </c>
      <c r="J4745" t="s">
        <v>1919</v>
      </c>
      <c r="K4745" t="s">
        <v>1960</v>
      </c>
      <c r="L4745" s="24">
        <v>13.6</v>
      </c>
      <c r="M4745" s="25">
        <f>+VLOOKUP(E4745, TC!A:D, 4, FALSE())</f>
        <v>1.0801999990459314</v>
      </c>
      <c r="N4745" s="24">
        <f t="shared" si="370"/>
        <v>14.690719987024668</v>
      </c>
      <c r="O4745" t="str">
        <f t="shared" si="371"/>
        <v>FACTURA</v>
      </c>
      <c r="P4745" t="str">
        <f t="shared" si="372"/>
        <v>2025</v>
      </c>
      <c r="Q4745" t="str">
        <f t="shared" si="373"/>
        <v>03</v>
      </c>
      <c r="R4745" t="str">
        <f>+IFERROR(VLOOKUP(I4745, Listado!A:B, 2, FALSE()), "COMERCIALIZADORA INTERNACIONAL CARIBBEAN EXOTICS S A")</f>
        <v>PEREZ MEJIA MARIA PAULINA</v>
      </c>
      <c r="S4745" s="25">
        <f>+VLOOKUP(E4745, TC!A:D, 2, FALSE())</f>
        <v>4192.57</v>
      </c>
      <c r="T4745" t="str">
        <f t="shared" si="374"/>
        <v>EUR</v>
      </c>
    </row>
    <row r="4746" spans="1:20" ht="18.75" hidden="1" customHeight="1" x14ac:dyDescent="0.25">
      <c r="A4746" t="s">
        <v>2406</v>
      </c>
      <c r="B4746" t="s">
        <v>5</v>
      </c>
      <c r="C4746" t="s">
        <v>1913</v>
      </c>
      <c r="D4746" s="24">
        <v>11497</v>
      </c>
      <c r="E4746" t="s">
        <v>1683</v>
      </c>
      <c r="F4746" t="s">
        <v>1924</v>
      </c>
      <c r="G4746" t="s">
        <v>110</v>
      </c>
      <c r="H4746" t="s">
        <v>2643</v>
      </c>
      <c r="I4746" t="s">
        <v>1850</v>
      </c>
      <c r="J4746" t="s">
        <v>1919</v>
      </c>
      <c r="K4746" t="s">
        <v>47</v>
      </c>
      <c r="L4746" s="24">
        <v>8</v>
      </c>
      <c r="M4746" s="25">
        <f>+VLOOKUP(E4746, TC!A:D, 4, FALSE())</f>
        <v>1.0801999990459314</v>
      </c>
      <c r="N4746" s="24">
        <f t="shared" si="370"/>
        <v>8.6415999923674516</v>
      </c>
      <c r="O4746" t="str">
        <f t="shared" si="371"/>
        <v>FACTURA</v>
      </c>
      <c r="P4746" t="str">
        <f t="shared" si="372"/>
        <v>2025</v>
      </c>
      <c r="Q4746" t="str">
        <f t="shared" si="373"/>
        <v>03</v>
      </c>
      <c r="R4746" t="str">
        <f>+IFERROR(VLOOKUP(I4746, Listado!A:B, 2, FALSE()), "COMERCIALIZADORA INTERNACIONAL CARIBBEAN EXOTICS S A")</f>
        <v>PEREZ MEJIA MARIA PAULINA</v>
      </c>
      <c r="S4746" s="25">
        <f>+VLOOKUP(E4746, TC!A:D, 2, FALSE())</f>
        <v>4192.57</v>
      </c>
      <c r="T4746" t="str">
        <f t="shared" si="374"/>
        <v>EUR</v>
      </c>
    </row>
    <row r="4747" spans="1:20" ht="18.75" hidden="1" customHeight="1" x14ac:dyDescent="0.25">
      <c r="A4747" t="s">
        <v>2406</v>
      </c>
      <c r="B4747" t="s">
        <v>5</v>
      </c>
      <c r="C4747" t="s">
        <v>1913</v>
      </c>
      <c r="D4747" s="24">
        <v>11497</v>
      </c>
      <c r="E4747" t="s">
        <v>1683</v>
      </c>
      <c r="F4747" t="s">
        <v>1924</v>
      </c>
      <c r="G4747" t="s">
        <v>110</v>
      </c>
      <c r="H4747" t="s">
        <v>2643</v>
      </c>
      <c r="I4747" t="s">
        <v>1850</v>
      </c>
      <c r="J4747" t="s">
        <v>1919</v>
      </c>
      <c r="K4747" t="s">
        <v>47</v>
      </c>
      <c r="L4747" s="24">
        <v>336</v>
      </c>
      <c r="M4747" s="25">
        <f>+VLOOKUP(E4747, TC!A:D, 4, FALSE())</f>
        <v>1.0801999990459314</v>
      </c>
      <c r="N4747" s="24">
        <f t="shared" si="370"/>
        <v>362.94719967943297</v>
      </c>
      <c r="O4747" t="str">
        <f t="shared" si="371"/>
        <v>FACTURA</v>
      </c>
      <c r="P4747" t="str">
        <f t="shared" si="372"/>
        <v>2025</v>
      </c>
      <c r="Q4747" t="str">
        <f t="shared" si="373"/>
        <v>03</v>
      </c>
      <c r="R4747" t="str">
        <f>+IFERROR(VLOOKUP(I4747, Listado!A:B, 2, FALSE()), "COMERCIALIZADORA INTERNACIONAL CARIBBEAN EXOTICS S A")</f>
        <v>PEREZ MEJIA MARIA PAULINA</v>
      </c>
      <c r="S4747" s="25">
        <f>+VLOOKUP(E4747, TC!A:D, 2, FALSE())</f>
        <v>4192.57</v>
      </c>
      <c r="T4747" t="str">
        <f t="shared" si="374"/>
        <v>EUR</v>
      </c>
    </row>
    <row r="4748" spans="1:20" ht="18.75" hidden="1" customHeight="1" x14ac:dyDescent="0.25">
      <c r="A4748" t="s">
        <v>2406</v>
      </c>
      <c r="B4748" t="s">
        <v>5</v>
      </c>
      <c r="C4748" t="s">
        <v>1913</v>
      </c>
      <c r="D4748" s="24">
        <v>11497</v>
      </c>
      <c r="E4748" t="s">
        <v>1683</v>
      </c>
      <c r="F4748" t="s">
        <v>1924</v>
      </c>
      <c r="G4748" t="s">
        <v>110</v>
      </c>
      <c r="H4748" t="s">
        <v>2643</v>
      </c>
      <c r="I4748" t="s">
        <v>1850</v>
      </c>
      <c r="J4748" t="s">
        <v>1919</v>
      </c>
      <c r="K4748" t="s">
        <v>47</v>
      </c>
      <c r="L4748" s="24">
        <v>700</v>
      </c>
      <c r="M4748" s="25">
        <f>+VLOOKUP(E4748, TC!A:D, 4, FALSE())</f>
        <v>1.0801999990459314</v>
      </c>
      <c r="N4748" s="24">
        <f t="shared" si="370"/>
        <v>756.139999332152</v>
      </c>
      <c r="O4748" t="str">
        <f t="shared" si="371"/>
        <v>FACTURA</v>
      </c>
      <c r="P4748" t="str">
        <f t="shared" si="372"/>
        <v>2025</v>
      </c>
      <c r="Q4748" t="str">
        <f t="shared" si="373"/>
        <v>03</v>
      </c>
      <c r="R4748" t="str">
        <f>+IFERROR(VLOOKUP(I4748, Listado!A:B, 2, FALSE()), "COMERCIALIZADORA INTERNACIONAL CARIBBEAN EXOTICS S A")</f>
        <v>PEREZ MEJIA MARIA PAULINA</v>
      </c>
      <c r="S4748" s="25">
        <f>+VLOOKUP(E4748, TC!A:D, 2, FALSE())</f>
        <v>4192.57</v>
      </c>
      <c r="T4748" t="str">
        <f t="shared" si="374"/>
        <v>EUR</v>
      </c>
    </row>
    <row r="4749" spans="1:20" ht="18.75" hidden="1" customHeight="1" x14ac:dyDescent="0.25">
      <c r="A4749" t="s">
        <v>2406</v>
      </c>
      <c r="B4749" t="s">
        <v>5</v>
      </c>
      <c r="C4749" t="s">
        <v>1913</v>
      </c>
      <c r="D4749" s="24">
        <v>11497</v>
      </c>
      <c r="E4749" t="s">
        <v>1683</v>
      </c>
      <c r="F4749" t="s">
        <v>1924</v>
      </c>
      <c r="G4749" t="s">
        <v>110</v>
      </c>
      <c r="H4749" t="s">
        <v>2643</v>
      </c>
      <c r="I4749" t="s">
        <v>1850</v>
      </c>
      <c r="J4749" t="s">
        <v>1919</v>
      </c>
      <c r="K4749" t="s">
        <v>47</v>
      </c>
      <c r="L4749" s="24">
        <v>76</v>
      </c>
      <c r="M4749" s="25">
        <f>+VLOOKUP(E4749, TC!A:D, 4, FALSE())</f>
        <v>1.0801999990459314</v>
      </c>
      <c r="N4749" s="24">
        <f t="shared" si="370"/>
        <v>82.095199927490796</v>
      </c>
      <c r="O4749" t="str">
        <f t="shared" si="371"/>
        <v>FACTURA</v>
      </c>
      <c r="P4749" t="str">
        <f t="shared" si="372"/>
        <v>2025</v>
      </c>
      <c r="Q4749" t="str">
        <f t="shared" si="373"/>
        <v>03</v>
      </c>
      <c r="R4749" t="str">
        <f>+IFERROR(VLOOKUP(I4749, Listado!A:B, 2, FALSE()), "COMERCIALIZADORA INTERNACIONAL CARIBBEAN EXOTICS S A")</f>
        <v>PEREZ MEJIA MARIA PAULINA</v>
      </c>
      <c r="S4749" s="25">
        <f>+VLOOKUP(E4749, TC!A:D, 2, FALSE())</f>
        <v>4192.57</v>
      </c>
      <c r="T4749" t="str">
        <f t="shared" si="374"/>
        <v>EUR</v>
      </c>
    </row>
    <row r="4750" spans="1:20" ht="18.75" hidden="1" customHeight="1" x14ac:dyDescent="0.25">
      <c r="A4750" t="s">
        <v>2406</v>
      </c>
      <c r="B4750" t="s">
        <v>5</v>
      </c>
      <c r="C4750" t="s">
        <v>1913</v>
      </c>
      <c r="D4750" s="24">
        <v>11497</v>
      </c>
      <c r="E4750" t="s">
        <v>1683</v>
      </c>
      <c r="F4750" t="s">
        <v>1924</v>
      </c>
      <c r="G4750" t="s">
        <v>110</v>
      </c>
      <c r="H4750" t="s">
        <v>2643</v>
      </c>
      <c r="I4750" t="s">
        <v>1850</v>
      </c>
      <c r="J4750" t="s">
        <v>1919</v>
      </c>
      <c r="K4750" t="s">
        <v>1959</v>
      </c>
      <c r="L4750" s="24">
        <v>335</v>
      </c>
      <c r="M4750" s="25">
        <f>+VLOOKUP(E4750, TC!A:D, 4, FALSE())</f>
        <v>1.0801999990459314</v>
      </c>
      <c r="N4750" s="24">
        <f t="shared" si="370"/>
        <v>361.86699968038704</v>
      </c>
      <c r="O4750" t="str">
        <f t="shared" si="371"/>
        <v>FACTURA</v>
      </c>
      <c r="P4750" t="str">
        <f t="shared" si="372"/>
        <v>2025</v>
      </c>
      <c r="Q4750" t="str">
        <f t="shared" si="373"/>
        <v>03</v>
      </c>
      <c r="R4750" t="str">
        <f>+IFERROR(VLOOKUP(I4750, Listado!A:B, 2, FALSE()), "COMERCIALIZADORA INTERNACIONAL CARIBBEAN EXOTICS S A")</f>
        <v>PEREZ MEJIA MARIA PAULINA</v>
      </c>
      <c r="S4750" s="25">
        <f>+VLOOKUP(E4750, TC!A:D, 2, FALSE())</f>
        <v>4192.57</v>
      </c>
      <c r="T4750" t="str">
        <f t="shared" si="374"/>
        <v>EUR</v>
      </c>
    </row>
    <row r="4751" spans="1:20" ht="18.75" hidden="1" customHeight="1" x14ac:dyDescent="0.25">
      <c r="A4751" t="s">
        <v>2406</v>
      </c>
      <c r="B4751" t="s">
        <v>5</v>
      </c>
      <c r="C4751" t="s">
        <v>1913</v>
      </c>
      <c r="D4751" s="24">
        <v>11497</v>
      </c>
      <c r="E4751" t="s">
        <v>1683</v>
      </c>
      <c r="F4751" t="s">
        <v>1924</v>
      </c>
      <c r="G4751" t="s">
        <v>110</v>
      </c>
      <c r="H4751" t="s">
        <v>2643</v>
      </c>
      <c r="I4751" t="s">
        <v>1850</v>
      </c>
      <c r="J4751" t="s">
        <v>1919</v>
      </c>
      <c r="K4751" t="s">
        <v>1960</v>
      </c>
      <c r="L4751" s="24">
        <v>9.4</v>
      </c>
      <c r="M4751" s="25">
        <f>+VLOOKUP(E4751, TC!A:D, 4, FALSE())</f>
        <v>1.0801999990459314</v>
      </c>
      <c r="N4751" s="24">
        <f t="shared" si="370"/>
        <v>10.153879991031756</v>
      </c>
      <c r="O4751" t="str">
        <f t="shared" si="371"/>
        <v>FACTURA</v>
      </c>
      <c r="P4751" t="str">
        <f t="shared" si="372"/>
        <v>2025</v>
      </c>
      <c r="Q4751" t="str">
        <f t="shared" si="373"/>
        <v>03</v>
      </c>
      <c r="R4751" t="str">
        <f>+IFERROR(VLOOKUP(I4751, Listado!A:B, 2, FALSE()), "COMERCIALIZADORA INTERNACIONAL CARIBBEAN EXOTICS S A")</f>
        <v>PEREZ MEJIA MARIA PAULINA</v>
      </c>
      <c r="S4751" s="25">
        <f>+VLOOKUP(E4751, TC!A:D, 2, FALSE())</f>
        <v>4192.57</v>
      </c>
      <c r="T4751" t="str">
        <f t="shared" si="374"/>
        <v>EUR</v>
      </c>
    </row>
    <row r="4752" spans="1:20" ht="18.75" hidden="1" customHeight="1" x14ac:dyDescent="0.25">
      <c r="A4752" t="s">
        <v>2406</v>
      </c>
      <c r="B4752" t="s">
        <v>5</v>
      </c>
      <c r="C4752" t="s">
        <v>1970</v>
      </c>
      <c r="D4752" s="24">
        <v>2272</v>
      </c>
      <c r="E4752" t="s">
        <v>1683</v>
      </c>
      <c r="F4752" t="s">
        <v>128</v>
      </c>
      <c r="G4752" t="s">
        <v>112</v>
      </c>
      <c r="H4752" t="s">
        <v>2644</v>
      </c>
      <c r="I4752" t="s">
        <v>1876</v>
      </c>
      <c r="J4752" t="s">
        <v>1948</v>
      </c>
      <c r="K4752" t="s">
        <v>2243</v>
      </c>
      <c r="L4752" s="24">
        <v>-438.92</v>
      </c>
      <c r="M4752" s="25">
        <f>+VLOOKUP(E4752, TC!A:D, 4, FALSE())</f>
        <v>1.0801999990459314</v>
      </c>
      <c r="N4752" s="24">
        <f t="shared" si="370"/>
        <v>-438.92</v>
      </c>
      <c r="O4752" t="str">
        <f t="shared" si="371"/>
        <v>NOTAS</v>
      </c>
      <c r="P4752" t="str">
        <f t="shared" si="372"/>
        <v>2025</v>
      </c>
      <c r="Q4752" t="str">
        <f t="shared" si="373"/>
        <v>03</v>
      </c>
      <c r="R4752" t="str">
        <f>+IFERROR(VLOOKUP(I4752, Listado!A:B, 2, FALSE()), "COMERCIALIZADORA INTERNACIONAL CARIBBEAN EXOTICS S A")</f>
        <v>HINCAPIE CONTRERAS ERIKA STEFANIA</v>
      </c>
      <c r="S4752" s="25">
        <f>+VLOOKUP(E4752, TC!A:D, 2, FALSE())</f>
        <v>4192.57</v>
      </c>
      <c r="T4752" t="str">
        <f t="shared" si="374"/>
        <v>USD</v>
      </c>
    </row>
    <row r="4753" spans="1:20" ht="18.75" hidden="1" customHeight="1" x14ac:dyDescent="0.25">
      <c r="A4753" t="s">
        <v>2406</v>
      </c>
      <c r="B4753" t="s">
        <v>5</v>
      </c>
      <c r="C4753" t="s">
        <v>1913</v>
      </c>
      <c r="D4753" s="24">
        <v>11498</v>
      </c>
      <c r="E4753" t="s">
        <v>1683</v>
      </c>
      <c r="F4753" t="s">
        <v>128</v>
      </c>
      <c r="G4753" t="s">
        <v>110</v>
      </c>
      <c r="I4753" t="s">
        <v>1850</v>
      </c>
      <c r="J4753" t="s">
        <v>1919</v>
      </c>
      <c r="K4753" t="s">
        <v>1918</v>
      </c>
      <c r="L4753" s="24">
        <v>168</v>
      </c>
      <c r="M4753" s="25">
        <f>+VLOOKUP(E4753, TC!A:D, 4, FALSE())</f>
        <v>1.0801999990459314</v>
      </c>
      <c r="N4753" s="24">
        <f t="shared" si="370"/>
        <v>168</v>
      </c>
      <c r="O4753" t="str">
        <f t="shared" si="371"/>
        <v>FACTURA</v>
      </c>
      <c r="P4753" t="str">
        <f t="shared" si="372"/>
        <v>2025</v>
      </c>
      <c r="Q4753" t="str">
        <f t="shared" si="373"/>
        <v>03</v>
      </c>
      <c r="R4753" t="str">
        <f>+IFERROR(VLOOKUP(I4753, Listado!A:B, 2, FALSE()), "COMERCIALIZADORA INTERNACIONAL CARIBBEAN EXOTICS S A")</f>
        <v>PEREZ MEJIA MARIA PAULINA</v>
      </c>
      <c r="S4753" s="25">
        <f>+VLOOKUP(E4753, TC!A:D, 2, FALSE())</f>
        <v>4192.57</v>
      </c>
      <c r="T4753" t="str">
        <f t="shared" si="374"/>
        <v>USD</v>
      </c>
    </row>
    <row r="4754" spans="1:20" ht="18.75" hidden="1" customHeight="1" x14ac:dyDescent="0.25">
      <c r="A4754" t="s">
        <v>2406</v>
      </c>
      <c r="B4754" t="s">
        <v>5</v>
      </c>
      <c r="C4754" t="s">
        <v>1913</v>
      </c>
      <c r="D4754" s="24">
        <v>11498</v>
      </c>
      <c r="E4754" t="s">
        <v>1683</v>
      </c>
      <c r="F4754" t="s">
        <v>128</v>
      </c>
      <c r="G4754" t="s">
        <v>110</v>
      </c>
      <c r="I4754" t="s">
        <v>1850</v>
      </c>
      <c r="J4754" t="s">
        <v>1919</v>
      </c>
      <c r="K4754" t="s">
        <v>1918</v>
      </c>
      <c r="L4754" s="24">
        <v>252</v>
      </c>
      <c r="M4754" s="25">
        <f>+VLOOKUP(E4754, TC!A:D, 4, FALSE())</f>
        <v>1.0801999990459314</v>
      </c>
      <c r="N4754" s="24">
        <f t="shared" si="370"/>
        <v>252</v>
      </c>
      <c r="O4754" t="str">
        <f t="shared" si="371"/>
        <v>FACTURA</v>
      </c>
      <c r="P4754" t="str">
        <f t="shared" si="372"/>
        <v>2025</v>
      </c>
      <c r="Q4754" t="str">
        <f t="shared" si="373"/>
        <v>03</v>
      </c>
      <c r="R4754" t="str">
        <f>+IFERROR(VLOOKUP(I4754, Listado!A:B, 2, FALSE()), "COMERCIALIZADORA INTERNACIONAL CARIBBEAN EXOTICS S A")</f>
        <v>PEREZ MEJIA MARIA PAULINA</v>
      </c>
      <c r="S4754" s="25">
        <f>+VLOOKUP(E4754, TC!A:D, 2, FALSE())</f>
        <v>4192.57</v>
      </c>
      <c r="T4754" t="str">
        <f t="shared" si="374"/>
        <v>USD</v>
      </c>
    </row>
    <row r="4755" spans="1:20" ht="18.75" hidden="1" customHeight="1" x14ac:dyDescent="0.25">
      <c r="A4755" t="s">
        <v>2645</v>
      </c>
      <c r="B4755" t="s">
        <v>1923</v>
      </c>
      <c r="C4755" t="s">
        <v>1913</v>
      </c>
      <c r="D4755" s="24">
        <v>5874</v>
      </c>
      <c r="E4755" t="s">
        <v>1684</v>
      </c>
      <c r="F4755" t="s">
        <v>1924</v>
      </c>
      <c r="G4755" t="s">
        <v>108</v>
      </c>
      <c r="H4755" t="s">
        <v>2646</v>
      </c>
      <c r="I4755" t="s">
        <v>1871</v>
      </c>
      <c r="J4755" t="s">
        <v>1919</v>
      </c>
      <c r="K4755" t="s">
        <v>1928</v>
      </c>
      <c r="L4755" s="24">
        <v>1908.76</v>
      </c>
      <c r="M4755" s="25">
        <f>+VLOOKUP(E4755, TC!A:D, 4, FALSE())</f>
        <v>1.0810499977336649</v>
      </c>
      <c r="N4755" s="24">
        <f t="shared" si="370"/>
        <v>2063.4649936741102</v>
      </c>
      <c r="O4755" t="str">
        <f t="shared" si="371"/>
        <v>FACTURA</v>
      </c>
      <c r="P4755" t="str">
        <f t="shared" si="372"/>
        <v>2025</v>
      </c>
      <c r="Q4755" t="str">
        <f t="shared" si="373"/>
        <v>04</v>
      </c>
      <c r="R4755" t="str">
        <f>+IFERROR(VLOOKUP(I4755, Listado!A:B, 2, FALSE()), "COMERCIALIZADORA INTERNACIONAL CARIBBEAN EXOTICS S A")</f>
        <v>PIEDRAHITA PEREZ MARIANA</v>
      </c>
      <c r="S4755" s="25">
        <f>+VLOOKUP(E4755, TC!A:D, 2, FALSE())</f>
        <v>4191.79</v>
      </c>
      <c r="T4755" t="str">
        <f t="shared" si="374"/>
        <v>EUR</v>
      </c>
    </row>
    <row r="4756" spans="1:20" ht="18.75" hidden="1" customHeight="1" x14ac:dyDescent="0.25">
      <c r="A4756" t="s">
        <v>2645</v>
      </c>
      <c r="B4756" t="s">
        <v>1923</v>
      </c>
      <c r="C4756" t="s">
        <v>1913</v>
      </c>
      <c r="D4756" s="24">
        <v>5874</v>
      </c>
      <c r="E4756" t="s">
        <v>1684</v>
      </c>
      <c r="F4756" t="s">
        <v>1924</v>
      </c>
      <c r="G4756" t="s">
        <v>108</v>
      </c>
      <c r="H4756" t="s">
        <v>2646</v>
      </c>
      <c r="I4756" t="s">
        <v>1871</v>
      </c>
      <c r="J4756" t="s">
        <v>1919</v>
      </c>
      <c r="K4756" t="s">
        <v>2252</v>
      </c>
      <c r="L4756" s="24">
        <v>3695.16</v>
      </c>
      <c r="M4756" s="25">
        <f>+VLOOKUP(E4756, TC!A:D, 4, FALSE())</f>
        <v>1.0810499977336649</v>
      </c>
      <c r="N4756" s="24">
        <f t="shared" si="370"/>
        <v>3994.652709625529</v>
      </c>
      <c r="O4756" t="str">
        <f t="shared" si="371"/>
        <v>FACTURA</v>
      </c>
      <c r="P4756" t="str">
        <f t="shared" si="372"/>
        <v>2025</v>
      </c>
      <c r="Q4756" t="str">
        <f t="shared" si="373"/>
        <v>04</v>
      </c>
      <c r="R4756" t="str">
        <f>+IFERROR(VLOOKUP(I4756, Listado!A:B, 2, FALSE()), "COMERCIALIZADORA INTERNACIONAL CARIBBEAN EXOTICS S A")</f>
        <v>PIEDRAHITA PEREZ MARIANA</v>
      </c>
      <c r="S4756" s="25">
        <f>+VLOOKUP(E4756, TC!A:D, 2, FALSE())</f>
        <v>4191.79</v>
      </c>
      <c r="T4756" t="str">
        <f t="shared" si="374"/>
        <v>EUR</v>
      </c>
    </row>
    <row r="4757" spans="1:20" ht="18.75" hidden="1" customHeight="1" x14ac:dyDescent="0.25">
      <c r="A4757" t="s">
        <v>2645</v>
      </c>
      <c r="B4757" t="s">
        <v>5</v>
      </c>
      <c r="C4757" t="s">
        <v>1913</v>
      </c>
      <c r="D4757" s="24">
        <v>11499</v>
      </c>
      <c r="E4757" t="s">
        <v>1685</v>
      </c>
      <c r="F4757" t="s">
        <v>1924</v>
      </c>
      <c r="G4757" t="s">
        <v>108</v>
      </c>
      <c r="H4757" t="s">
        <v>2647</v>
      </c>
      <c r="I4757" t="s">
        <v>1885</v>
      </c>
      <c r="J4757" t="s">
        <v>1919</v>
      </c>
      <c r="K4757" t="s">
        <v>56</v>
      </c>
      <c r="L4757" s="24">
        <v>29.45</v>
      </c>
      <c r="M4757" s="25">
        <f>+VLOOKUP(E4757, TC!A:D, 4, FALSE())</f>
        <v>1.0856499985539521</v>
      </c>
      <c r="N4757" s="24">
        <f t="shared" si="370"/>
        <v>31.972392457413886</v>
      </c>
      <c r="O4757" t="str">
        <f t="shared" si="371"/>
        <v>FACTURA</v>
      </c>
      <c r="P4757" t="str">
        <f t="shared" si="372"/>
        <v>2025</v>
      </c>
      <c r="Q4757" t="str">
        <f t="shared" si="373"/>
        <v>04</v>
      </c>
      <c r="R4757" t="str">
        <f>+IFERROR(VLOOKUP(I4757, Listado!A:B, 2, FALSE()), "COMERCIALIZADORA INTERNACIONAL CARIBBEAN EXOTICS S A")</f>
        <v>PIEDRAHITA PEREZ MARIANA</v>
      </c>
      <c r="S4757" s="25">
        <f>+VLOOKUP(E4757, TC!A:D, 2, FALSE())</f>
        <v>4149.24</v>
      </c>
      <c r="T4757" t="str">
        <f t="shared" si="374"/>
        <v>EUR</v>
      </c>
    </row>
    <row r="4758" spans="1:20" ht="18.75" hidden="1" customHeight="1" x14ac:dyDescent="0.25">
      <c r="A4758" t="s">
        <v>2645</v>
      </c>
      <c r="B4758" t="s">
        <v>5</v>
      </c>
      <c r="C4758" t="s">
        <v>1913</v>
      </c>
      <c r="D4758" s="24">
        <v>11499</v>
      </c>
      <c r="E4758" t="s">
        <v>1685</v>
      </c>
      <c r="F4758" t="s">
        <v>1924</v>
      </c>
      <c r="G4758" t="s">
        <v>108</v>
      </c>
      <c r="H4758" t="s">
        <v>2647</v>
      </c>
      <c r="I4758" t="s">
        <v>1885</v>
      </c>
      <c r="J4758" t="s">
        <v>1919</v>
      </c>
      <c r="K4758" t="s">
        <v>56</v>
      </c>
      <c r="L4758" s="24">
        <v>81.7</v>
      </c>
      <c r="M4758" s="25">
        <f>+VLOOKUP(E4758, TC!A:D, 4, FALSE())</f>
        <v>1.0856499985539521</v>
      </c>
      <c r="N4758" s="24">
        <f t="shared" si="370"/>
        <v>88.697604881857885</v>
      </c>
      <c r="O4758" t="str">
        <f t="shared" si="371"/>
        <v>FACTURA</v>
      </c>
      <c r="P4758" t="str">
        <f t="shared" si="372"/>
        <v>2025</v>
      </c>
      <c r="Q4758" t="str">
        <f t="shared" si="373"/>
        <v>04</v>
      </c>
      <c r="R4758" t="str">
        <f>+IFERROR(VLOOKUP(I4758, Listado!A:B, 2, FALSE()), "COMERCIALIZADORA INTERNACIONAL CARIBBEAN EXOTICS S A")</f>
        <v>PIEDRAHITA PEREZ MARIANA</v>
      </c>
      <c r="S4758" s="25">
        <f>+VLOOKUP(E4758, TC!A:D, 2, FALSE())</f>
        <v>4149.24</v>
      </c>
      <c r="T4758" t="str">
        <f t="shared" si="374"/>
        <v>EUR</v>
      </c>
    </row>
    <row r="4759" spans="1:20" ht="18.75" hidden="1" customHeight="1" x14ac:dyDescent="0.25">
      <c r="A4759" t="s">
        <v>2645</v>
      </c>
      <c r="B4759" t="s">
        <v>5</v>
      </c>
      <c r="C4759" t="s">
        <v>1913</v>
      </c>
      <c r="D4759" s="24">
        <v>11499</v>
      </c>
      <c r="E4759" t="s">
        <v>1685</v>
      </c>
      <c r="F4759" t="s">
        <v>1924</v>
      </c>
      <c r="G4759" t="s">
        <v>108</v>
      </c>
      <c r="H4759" t="s">
        <v>2647</v>
      </c>
      <c r="I4759" t="s">
        <v>1885</v>
      </c>
      <c r="J4759" t="s">
        <v>1919</v>
      </c>
      <c r="K4759" t="s">
        <v>56</v>
      </c>
      <c r="L4759" s="24">
        <v>74.099999999999994</v>
      </c>
      <c r="M4759" s="25">
        <f>+VLOOKUP(E4759, TC!A:D, 4, FALSE())</f>
        <v>1.0856499985539521</v>
      </c>
      <c r="N4759" s="24">
        <f t="shared" si="370"/>
        <v>80.446664892847835</v>
      </c>
      <c r="O4759" t="str">
        <f t="shared" si="371"/>
        <v>FACTURA</v>
      </c>
      <c r="P4759" t="str">
        <f t="shared" si="372"/>
        <v>2025</v>
      </c>
      <c r="Q4759" t="str">
        <f t="shared" si="373"/>
        <v>04</v>
      </c>
      <c r="R4759" t="str">
        <f>+IFERROR(VLOOKUP(I4759, Listado!A:B, 2, FALSE()), "COMERCIALIZADORA INTERNACIONAL CARIBBEAN EXOTICS S A")</f>
        <v>PIEDRAHITA PEREZ MARIANA</v>
      </c>
      <c r="S4759" s="25">
        <f>+VLOOKUP(E4759, TC!A:D, 2, FALSE())</f>
        <v>4149.24</v>
      </c>
      <c r="T4759" t="str">
        <f t="shared" si="374"/>
        <v>EUR</v>
      </c>
    </row>
    <row r="4760" spans="1:20" ht="18.75" hidden="1" customHeight="1" x14ac:dyDescent="0.25">
      <c r="A4760" t="s">
        <v>2645</v>
      </c>
      <c r="B4760" t="s">
        <v>5</v>
      </c>
      <c r="C4760" t="s">
        <v>1913</v>
      </c>
      <c r="D4760" s="24">
        <v>11499</v>
      </c>
      <c r="E4760" t="s">
        <v>1685</v>
      </c>
      <c r="F4760" t="s">
        <v>1924</v>
      </c>
      <c r="G4760" t="s">
        <v>108</v>
      </c>
      <c r="H4760" t="s">
        <v>2647</v>
      </c>
      <c r="I4760" t="s">
        <v>1885</v>
      </c>
      <c r="J4760" t="s">
        <v>1919</v>
      </c>
      <c r="K4760" t="s">
        <v>56</v>
      </c>
      <c r="L4760" s="24">
        <v>39.9</v>
      </c>
      <c r="M4760" s="25">
        <f>+VLOOKUP(E4760, TC!A:D, 4, FALSE())</f>
        <v>1.0856499985539521</v>
      </c>
      <c r="N4760" s="24">
        <f t="shared" si="370"/>
        <v>43.317434942302683</v>
      </c>
      <c r="O4760" t="str">
        <f t="shared" si="371"/>
        <v>FACTURA</v>
      </c>
      <c r="P4760" t="str">
        <f t="shared" si="372"/>
        <v>2025</v>
      </c>
      <c r="Q4760" t="str">
        <f t="shared" si="373"/>
        <v>04</v>
      </c>
      <c r="R4760" t="str">
        <f>+IFERROR(VLOOKUP(I4760, Listado!A:B, 2, FALSE()), "COMERCIALIZADORA INTERNACIONAL CARIBBEAN EXOTICS S A")</f>
        <v>PIEDRAHITA PEREZ MARIANA</v>
      </c>
      <c r="S4760" s="25">
        <f>+VLOOKUP(E4760, TC!A:D, 2, FALSE())</f>
        <v>4149.24</v>
      </c>
      <c r="T4760" t="str">
        <f t="shared" si="374"/>
        <v>EUR</v>
      </c>
    </row>
    <row r="4761" spans="1:20" ht="18.75" hidden="1" customHeight="1" x14ac:dyDescent="0.25">
      <c r="A4761" t="s">
        <v>2645</v>
      </c>
      <c r="B4761" t="s">
        <v>5</v>
      </c>
      <c r="C4761" t="s">
        <v>1913</v>
      </c>
      <c r="D4761" s="24">
        <v>11499</v>
      </c>
      <c r="E4761" t="s">
        <v>1685</v>
      </c>
      <c r="F4761" t="s">
        <v>1924</v>
      </c>
      <c r="G4761" t="s">
        <v>108</v>
      </c>
      <c r="H4761" t="s">
        <v>2647</v>
      </c>
      <c r="I4761" t="s">
        <v>1885</v>
      </c>
      <c r="J4761" t="s">
        <v>1919</v>
      </c>
      <c r="K4761" t="s">
        <v>56</v>
      </c>
      <c r="L4761" s="24">
        <v>40.85</v>
      </c>
      <c r="M4761" s="25">
        <f>+VLOOKUP(E4761, TC!A:D, 4, FALSE())</f>
        <v>1.0856499985539521</v>
      </c>
      <c r="N4761" s="24">
        <f t="shared" si="370"/>
        <v>44.348802440928942</v>
      </c>
      <c r="O4761" t="str">
        <f t="shared" si="371"/>
        <v>FACTURA</v>
      </c>
      <c r="P4761" t="str">
        <f t="shared" si="372"/>
        <v>2025</v>
      </c>
      <c r="Q4761" t="str">
        <f t="shared" si="373"/>
        <v>04</v>
      </c>
      <c r="R4761" t="str">
        <f>+IFERROR(VLOOKUP(I4761, Listado!A:B, 2, FALSE()), "COMERCIALIZADORA INTERNACIONAL CARIBBEAN EXOTICS S A")</f>
        <v>PIEDRAHITA PEREZ MARIANA</v>
      </c>
      <c r="S4761" s="25">
        <f>+VLOOKUP(E4761, TC!A:D, 2, FALSE())</f>
        <v>4149.24</v>
      </c>
      <c r="T4761" t="str">
        <f t="shared" si="374"/>
        <v>EUR</v>
      </c>
    </row>
    <row r="4762" spans="1:20" ht="18.75" hidden="1" customHeight="1" x14ac:dyDescent="0.25">
      <c r="A4762" t="s">
        <v>2645</v>
      </c>
      <c r="B4762" t="s">
        <v>5</v>
      </c>
      <c r="C4762" t="s">
        <v>1913</v>
      </c>
      <c r="D4762" s="24">
        <v>11499</v>
      </c>
      <c r="E4762" t="s">
        <v>1685</v>
      </c>
      <c r="F4762" t="s">
        <v>1924</v>
      </c>
      <c r="G4762" t="s">
        <v>108</v>
      </c>
      <c r="H4762" t="s">
        <v>2647</v>
      </c>
      <c r="I4762" t="s">
        <v>1885</v>
      </c>
      <c r="J4762" t="s">
        <v>1919</v>
      </c>
      <c r="K4762" t="s">
        <v>56</v>
      </c>
      <c r="L4762" s="24">
        <v>19.95</v>
      </c>
      <c r="M4762" s="25">
        <f>+VLOOKUP(E4762, TC!A:D, 4, FALSE())</f>
        <v>1.0856499985539521</v>
      </c>
      <c r="N4762" s="24">
        <f t="shared" si="370"/>
        <v>21.658717471151341</v>
      </c>
      <c r="O4762" t="str">
        <f t="shared" si="371"/>
        <v>FACTURA</v>
      </c>
      <c r="P4762" t="str">
        <f t="shared" si="372"/>
        <v>2025</v>
      </c>
      <c r="Q4762" t="str">
        <f t="shared" si="373"/>
        <v>04</v>
      </c>
      <c r="R4762" t="str">
        <f>+IFERROR(VLOOKUP(I4762, Listado!A:B, 2, FALSE()), "COMERCIALIZADORA INTERNACIONAL CARIBBEAN EXOTICS S A")</f>
        <v>PIEDRAHITA PEREZ MARIANA</v>
      </c>
      <c r="S4762" s="25">
        <f>+VLOOKUP(E4762, TC!A:D, 2, FALSE())</f>
        <v>4149.24</v>
      </c>
      <c r="T4762" t="str">
        <f t="shared" si="374"/>
        <v>EUR</v>
      </c>
    </row>
    <row r="4763" spans="1:20" ht="18.75" hidden="1" customHeight="1" x14ac:dyDescent="0.25">
      <c r="A4763" t="s">
        <v>2645</v>
      </c>
      <c r="B4763" t="s">
        <v>5</v>
      </c>
      <c r="C4763" t="s">
        <v>1913</v>
      </c>
      <c r="D4763" s="24">
        <v>11499</v>
      </c>
      <c r="E4763" t="s">
        <v>1685</v>
      </c>
      <c r="F4763" t="s">
        <v>1924</v>
      </c>
      <c r="G4763" t="s">
        <v>108</v>
      </c>
      <c r="H4763" t="s">
        <v>2647</v>
      </c>
      <c r="I4763" t="s">
        <v>1885</v>
      </c>
      <c r="J4763" t="s">
        <v>1919</v>
      </c>
      <c r="K4763" t="s">
        <v>56</v>
      </c>
      <c r="L4763" s="24">
        <v>95</v>
      </c>
      <c r="M4763" s="25">
        <f>+VLOOKUP(E4763, TC!A:D, 4, FALSE())</f>
        <v>1.0856499985539521</v>
      </c>
      <c r="N4763" s="24">
        <f t="shared" si="370"/>
        <v>103.13674986262545</v>
      </c>
      <c r="O4763" t="str">
        <f t="shared" si="371"/>
        <v>FACTURA</v>
      </c>
      <c r="P4763" t="str">
        <f t="shared" si="372"/>
        <v>2025</v>
      </c>
      <c r="Q4763" t="str">
        <f t="shared" si="373"/>
        <v>04</v>
      </c>
      <c r="R4763" t="str">
        <f>+IFERROR(VLOOKUP(I4763, Listado!A:B, 2, FALSE()), "COMERCIALIZADORA INTERNACIONAL CARIBBEAN EXOTICS S A")</f>
        <v>PIEDRAHITA PEREZ MARIANA</v>
      </c>
      <c r="S4763" s="25">
        <f>+VLOOKUP(E4763, TC!A:D, 2, FALSE())</f>
        <v>4149.24</v>
      </c>
      <c r="T4763" t="str">
        <f t="shared" si="374"/>
        <v>EUR</v>
      </c>
    </row>
    <row r="4764" spans="1:20" ht="18.75" hidden="1" customHeight="1" x14ac:dyDescent="0.25">
      <c r="A4764" t="s">
        <v>2645</v>
      </c>
      <c r="B4764" t="s">
        <v>5</v>
      </c>
      <c r="C4764" t="s">
        <v>1913</v>
      </c>
      <c r="D4764" s="24">
        <v>11499</v>
      </c>
      <c r="E4764" t="s">
        <v>1685</v>
      </c>
      <c r="F4764" t="s">
        <v>1924</v>
      </c>
      <c r="G4764" t="s">
        <v>108</v>
      </c>
      <c r="H4764" t="s">
        <v>2647</v>
      </c>
      <c r="I4764" t="s">
        <v>1885</v>
      </c>
      <c r="J4764" t="s">
        <v>1919</v>
      </c>
      <c r="K4764" t="s">
        <v>56</v>
      </c>
      <c r="L4764" s="24">
        <v>24.7</v>
      </c>
      <c r="M4764" s="25">
        <f>+VLOOKUP(E4764, TC!A:D, 4, FALSE())</f>
        <v>1.0856499985539521</v>
      </c>
      <c r="N4764" s="24">
        <f t="shared" si="370"/>
        <v>26.815554964282615</v>
      </c>
      <c r="O4764" t="str">
        <f t="shared" si="371"/>
        <v>FACTURA</v>
      </c>
      <c r="P4764" t="str">
        <f t="shared" si="372"/>
        <v>2025</v>
      </c>
      <c r="Q4764" t="str">
        <f t="shared" si="373"/>
        <v>04</v>
      </c>
      <c r="R4764" t="str">
        <f>+IFERROR(VLOOKUP(I4764, Listado!A:B, 2, FALSE()), "COMERCIALIZADORA INTERNACIONAL CARIBBEAN EXOTICS S A")</f>
        <v>PIEDRAHITA PEREZ MARIANA</v>
      </c>
      <c r="S4764" s="25">
        <f>+VLOOKUP(E4764, TC!A:D, 2, FALSE())</f>
        <v>4149.24</v>
      </c>
      <c r="T4764" t="str">
        <f t="shared" si="374"/>
        <v>EUR</v>
      </c>
    </row>
    <row r="4765" spans="1:20" ht="18.75" hidden="1" customHeight="1" x14ac:dyDescent="0.25">
      <c r="A4765" t="s">
        <v>2645</v>
      </c>
      <c r="B4765" t="s">
        <v>5</v>
      </c>
      <c r="C4765" t="s">
        <v>1913</v>
      </c>
      <c r="D4765" s="24">
        <v>11499</v>
      </c>
      <c r="E4765" t="s">
        <v>1685</v>
      </c>
      <c r="F4765" t="s">
        <v>1924</v>
      </c>
      <c r="G4765" t="s">
        <v>108</v>
      </c>
      <c r="H4765" t="s">
        <v>2647</v>
      </c>
      <c r="I4765" t="s">
        <v>1885</v>
      </c>
      <c r="J4765" t="s">
        <v>1919</v>
      </c>
      <c r="K4765" t="s">
        <v>56</v>
      </c>
      <c r="L4765" s="24">
        <v>31.35</v>
      </c>
      <c r="M4765" s="25">
        <f>+VLOOKUP(E4765, TC!A:D, 4, FALSE())</f>
        <v>1.0856499985539521</v>
      </c>
      <c r="N4765" s="24">
        <f t="shared" si="370"/>
        <v>34.035127454666402</v>
      </c>
      <c r="O4765" t="str">
        <f t="shared" si="371"/>
        <v>FACTURA</v>
      </c>
      <c r="P4765" t="str">
        <f t="shared" si="372"/>
        <v>2025</v>
      </c>
      <c r="Q4765" t="str">
        <f t="shared" si="373"/>
        <v>04</v>
      </c>
      <c r="R4765" t="str">
        <f>+IFERROR(VLOOKUP(I4765, Listado!A:B, 2, FALSE()), "COMERCIALIZADORA INTERNACIONAL CARIBBEAN EXOTICS S A")</f>
        <v>PIEDRAHITA PEREZ MARIANA</v>
      </c>
      <c r="S4765" s="25">
        <f>+VLOOKUP(E4765, TC!A:D, 2, FALSE())</f>
        <v>4149.24</v>
      </c>
      <c r="T4765" t="str">
        <f t="shared" si="374"/>
        <v>EUR</v>
      </c>
    </row>
    <row r="4766" spans="1:20" ht="18.75" hidden="1" customHeight="1" x14ac:dyDescent="0.25">
      <c r="A4766" t="s">
        <v>2645</v>
      </c>
      <c r="B4766" t="s">
        <v>5</v>
      </c>
      <c r="C4766" t="s">
        <v>1913</v>
      </c>
      <c r="D4766" s="24">
        <v>11499</v>
      </c>
      <c r="E4766" t="s">
        <v>1685</v>
      </c>
      <c r="F4766" t="s">
        <v>1924</v>
      </c>
      <c r="G4766" t="s">
        <v>108</v>
      </c>
      <c r="H4766" t="s">
        <v>2647</v>
      </c>
      <c r="I4766" t="s">
        <v>1885</v>
      </c>
      <c r="J4766" t="s">
        <v>1919</v>
      </c>
      <c r="K4766" t="s">
        <v>56</v>
      </c>
      <c r="L4766" s="24">
        <v>3.8</v>
      </c>
      <c r="M4766" s="25">
        <f>+VLOOKUP(E4766, TC!A:D, 4, FALSE())</f>
        <v>1.0856499985539521</v>
      </c>
      <c r="N4766" s="24">
        <f t="shared" si="370"/>
        <v>4.1254699945050177</v>
      </c>
      <c r="O4766" t="str">
        <f t="shared" si="371"/>
        <v>FACTURA</v>
      </c>
      <c r="P4766" t="str">
        <f t="shared" si="372"/>
        <v>2025</v>
      </c>
      <c r="Q4766" t="str">
        <f t="shared" si="373"/>
        <v>04</v>
      </c>
      <c r="R4766" t="str">
        <f>+IFERROR(VLOOKUP(I4766, Listado!A:B, 2, FALSE()), "COMERCIALIZADORA INTERNACIONAL CARIBBEAN EXOTICS S A")</f>
        <v>PIEDRAHITA PEREZ MARIANA</v>
      </c>
      <c r="S4766" s="25">
        <f>+VLOOKUP(E4766, TC!A:D, 2, FALSE())</f>
        <v>4149.24</v>
      </c>
      <c r="T4766" t="str">
        <f t="shared" si="374"/>
        <v>EUR</v>
      </c>
    </row>
    <row r="4767" spans="1:20" ht="18.75" hidden="1" customHeight="1" x14ac:dyDescent="0.25">
      <c r="A4767" t="s">
        <v>2645</v>
      </c>
      <c r="B4767" t="s">
        <v>5</v>
      </c>
      <c r="C4767" t="s">
        <v>1913</v>
      </c>
      <c r="D4767" s="24">
        <v>11499</v>
      </c>
      <c r="E4767" t="s">
        <v>1685</v>
      </c>
      <c r="F4767" t="s">
        <v>1924</v>
      </c>
      <c r="G4767" t="s">
        <v>108</v>
      </c>
      <c r="H4767" t="s">
        <v>2647</v>
      </c>
      <c r="I4767" t="s">
        <v>1885</v>
      </c>
      <c r="J4767" t="s">
        <v>1919</v>
      </c>
      <c r="K4767" t="s">
        <v>56</v>
      </c>
      <c r="L4767" s="24">
        <v>91.2</v>
      </c>
      <c r="M4767" s="25">
        <f>+VLOOKUP(E4767, TC!A:D, 4, FALSE())</f>
        <v>1.0856499985539521</v>
      </c>
      <c r="N4767" s="24">
        <f t="shared" si="370"/>
        <v>99.011279868120425</v>
      </c>
      <c r="O4767" t="str">
        <f t="shared" si="371"/>
        <v>FACTURA</v>
      </c>
      <c r="P4767" t="str">
        <f t="shared" si="372"/>
        <v>2025</v>
      </c>
      <c r="Q4767" t="str">
        <f t="shared" si="373"/>
        <v>04</v>
      </c>
      <c r="R4767" t="str">
        <f>+IFERROR(VLOOKUP(I4767, Listado!A:B, 2, FALSE()), "COMERCIALIZADORA INTERNACIONAL CARIBBEAN EXOTICS S A")</f>
        <v>PIEDRAHITA PEREZ MARIANA</v>
      </c>
      <c r="S4767" s="25">
        <f>+VLOOKUP(E4767, TC!A:D, 2, FALSE())</f>
        <v>4149.24</v>
      </c>
      <c r="T4767" t="str">
        <f t="shared" si="374"/>
        <v>EUR</v>
      </c>
    </row>
    <row r="4768" spans="1:20" ht="18.75" hidden="1" customHeight="1" x14ac:dyDescent="0.25">
      <c r="A4768" t="s">
        <v>2645</v>
      </c>
      <c r="B4768" t="s">
        <v>5</v>
      </c>
      <c r="C4768" t="s">
        <v>1913</v>
      </c>
      <c r="D4768" s="24">
        <v>11499</v>
      </c>
      <c r="E4768" t="s">
        <v>1685</v>
      </c>
      <c r="F4768" t="s">
        <v>1924</v>
      </c>
      <c r="G4768" t="s">
        <v>108</v>
      </c>
      <c r="H4768" t="s">
        <v>2647</v>
      </c>
      <c r="I4768" t="s">
        <v>1885</v>
      </c>
      <c r="J4768" t="s">
        <v>1919</v>
      </c>
      <c r="K4768" t="s">
        <v>1959</v>
      </c>
      <c r="L4768" s="24">
        <v>600</v>
      </c>
      <c r="M4768" s="25">
        <f>+VLOOKUP(E4768, TC!A:D, 4, FALSE())</f>
        <v>1.0856499985539521</v>
      </c>
      <c r="N4768" s="24">
        <f t="shared" si="370"/>
        <v>651.38999913237126</v>
      </c>
      <c r="O4768" t="str">
        <f t="shared" si="371"/>
        <v>FACTURA</v>
      </c>
      <c r="P4768" t="str">
        <f t="shared" si="372"/>
        <v>2025</v>
      </c>
      <c r="Q4768" t="str">
        <f t="shared" si="373"/>
        <v>04</v>
      </c>
      <c r="R4768" t="str">
        <f>+IFERROR(VLOOKUP(I4768, Listado!A:B, 2, FALSE()), "COMERCIALIZADORA INTERNACIONAL CARIBBEAN EXOTICS S A")</f>
        <v>PIEDRAHITA PEREZ MARIANA</v>
      </c>
      <c r="S4768" s="25">
        <f>+VLOOKUP(E4768, TC!A:D, 2, FALSE())</f>
        <v>4149.24</v>
      </c>
      <c r="T4768" t="str">
        <f t="shared" si="374"/>
        <v>EUR</v>
      </c>
    </row>
    <row r="4769" spans="1:20" ht="18.75" hidden="1" customHeight="1" x14ac:dyDescent="0.25">
      <c r="A4769" t="s">
        <v>2645</v>
      </c>
      <c r="B4769" t="s">
        <v>5</v>
      </c>
      <c r="C4769" t="s">
        <v>1913</v>
      </c>
      <c r="D4769" s="24">
        <v>11499</v>
      </c>
      <c r="E4769" t="s">
        <v>1685</v>
      </c>
      <c r="F4769" t="s">
        <v>1924</v>
      </c>
      <c r="G4769" t="s">
        <v>108</v>
      </c>
      <c r="H4769" t="s">
        <v>2647</v>
      </c>
      <c r="I4769" t="s">
        <v>1885</v>
      </c>
      <c r="J4769" t="s">
        <v>1919</v>
      </c>
      <c r="K4769" t="s">
        <v>1960</v>
      </c>
      <c r="L4769" s="24">
        <v>14.06</v>
      </c>
      <c r="M4769" s="25">
        <f>+VLOOKUP(E4769, TC!A:D, 4, FALSE())</f>
        <v>1.0856499985539521</v>
      </c>
      <c r="N4769" s="24">
        <f t="shared" si="370"/>
        <v>15.264238979668566</v>
      </c>
      <c r="O4769" t="str">
        <f t="shared" si="371"/>
        <v>FACTURA</v>
      </c>
      <c r="P4769" t="str">
        <f t="shared" si="372"/>
        <v>2025</v>
      </c>
      <c r="Q4769" t="str">
        <f t="shared" si="373"/>
        <v>04</v>
      </c>
      <c r="R4769" t="str">
        <f>+IFERROR(VLOOKUP(I4769, Listado!A:B, 2, FALSE()), "COMERCIALIZADORA INTERNACIONAL CARIBBEAN EXOTICS S A")</f>
        <v>PIEDRAHITA PEREZ MARIANA</v>
      </c>
      <c r="S4769" s="25">
        <f>+VLOOKUP(E4769, TC!A:D, 2, FALSE())</f>
        <v>4149.24</v>
      </c>
      <c r="T4769" t="str">
        <f t="shared" si="374"/>
        <v>EUR</v>
      </c>
    </row>
    <row r="4770" spans="1:20" ht="18.75" hidden="1" customHeight="1" x14ac:dyDescent="0.25">
      <c r="A4770" t="s">
        <v>2645</v>
      </c>
      <c r="B4770" t="s">
        <v>5</v>
      </c>
      <c r="C4770" t="s">
        <v>1970</v>
      </c>
      <c r="D4770" s="24">
        <v>2273</v>
      </c>
      <c r="E4770" t="s">
        <v>1685</v>
      </c>
      <c r="F4770" t="s">
        <v>128</v>
      </c>
      <c r="G4770" t="s">
        <v>110</v>
      </c>
      <c r="H4770" t="s">
        <v>2648</v>
      </c>
      <c r="I4770" t="s">
        <v>1851</v>
      </c>
      <c r="J4770" t="s">
        <v>1940</v>
      </c>
      <c r="K4770" t="s">
        <v>2649</v>
      </c>
      <c r="L4770" s="24">
        <v>-229.21</v>
      </c>
      <c r="M4770" s="25">
        <f>+VLOOKUP(E4770, TC!A:D, 4, FALSE())</f>
        <v>1.0856499985539521</v>
      </c>
      <c r="N4770" s="24">
        <f t="shared" si="370"/>
        <v>-229.21</v>
      </c>
      <c r="O4770" t="str">
        <f t="shared" si="371"/>
        <v>NOTAS</v>
      </c>
      <c r="P4770" t="str">
        <f t="shared" si="372"/>
        <v>2025</v>
      </c>
      <c r="Q4770" t="str">
        <f t="shared" si="373"/>
        <v>04</v>
      </c>
      <c r="R4770" t="str">
        <f>+IFERROR(VLOOKUP(I4770, Listado!A:B, 2, FALSE()), "COMERCIALIZADORA INTERNACIONAL CARIBBEAN EXOTICS S A")</f>
        <v>PEREZ MEJIA MARIA PAULINA</v>
      </c>
      <c r="S4770" s="25">
        <f>+VLOOKUP(E4770, TC!A:D, 2, FALSE())</f>
        <v>4149.24</v>
      </c>
      <c r="T4770" t="str">
        <f t="shared" si="374"/>
        <v>USD</v>
      </c>
    </row>
    <row r="4771" spans="1:20" ht="18.75" hidden="1" customHeight="1" x14ac:dyDescent="0.25">
      <c r="A4771" t="s">
        <v>2645</v>
      </c>
      <c r="B4771" t="s">
        <v>1923</v>
      </c>
      <c r="C4771" t="s">
        <v>1913</v>
      </c>
      <c r="D4771" s="24">
        <v>5875</v>
      </c>
      <c r="E4771" t="s">
        <v>1685</v>
      </c>
      <c r="F4771" t="s">
        <v>128</v>
      </c>
      <c r="G4771" t="s">
        <v>108</v>
      </c>
      <c r="H4771" t="s">
        <v>2650</v>
      </c>
      <c r="I4771" t="s">
        <v>1877</v>
      </c>
      <c r="J4771" t="s">
        <v>2049</v>
      </c>
      <c r="K4771" t="s">
        <v>2050</v>
      </c>
      <c r="L4771" s="24">
        <v>3400</v>
      </c>
      <c r="M4771" s="25">
        <f>+VLOOKUP(E4771, TC!A:D, 4, FALSE())</f>
        <v>1.0856499985539521</v>
      </c>
      <c r="N4771" s="24">
        <f t="shared" si="370"/>
        <v>3400</v>
      </c>
      <c r="O4771" t="str">
        <f t="shared" si="371"/>
        <v>FACTURA</v>
      </c>
      <c r="P4771" t="str">
        <f t="shared" si="372"/>
        <v>2025</v>
      </c>
      <c r="Q4771" t="str">
        <f t="shared" si="373"/>
        <v>04</v>
      </c>
      <c r="R4771" t="str">
        <f>+IFERROR(VLOOKUP(I4771, Listado!A:B, 2, FALSE()), "COMERCIALIZADORA INTERNACIONAL CARIBBEAN EXOTICS S A")</f>
        <v>PIEDRAHITA PEREZ MARIANA</v>
      </c>
      <c r="S4771" s="25">
        <f>+VLOOKUP(E4771, TC!A:D, 2, FALSE())</f>
        <v>4149.24</v>
      </c>
      <c r="T4771" t="str">
        <f t="shared" si="374"/>
        <v>USD</v>
      </c>
    </row>
    <row r="4772" spans="1:20" ht="18.75" hidden="1" customHeight="1" x14ac:dyDescent="0.25">
      <c r="A4772" t="s">
        <v>2645</v>
      </c>
      <c r="B4772" t="s">
        <v>1923</v>
      </c>
      <c r="C4772" t="s">
        <v>1913</v>
      </c>
      <c r="D4772" s="24">
        <v>5875</v>
      </c>
      <c r="E4772" t="s">
        <v>1685</v>
      </c>
      <c r="F4772" t="s">
        <v>128</v>
      </c>
      <c r="G4772" t="s">
        <v>108</v>
      </c>
      <c r="H4772" t="s">
        <v>2650</v>
      </c>
      <c r="I4772" t="s">
        <v>1877</v>
      </c>
      <c r="J4772" t="s">
        <v>2049</v>
      </c>
      <c r="K4772" t="s">
        <v>2051</v>
      </c>
      <c r="L4772" s="24">
        <v>435</v>
      </c>
      <c r="M4772" s="25">
        <f>+VLOOKUP(E4772, TC!A:D, 4, FALSE())</f>
        <v>1.0856499985539521</v>
      </c>
      <c r="N4772" s="24">
        <f t="shared" si="370"/>
        <v>435</v>
      </c>
      <c r="O4772" t="str">
        <f t="shared" si="371"/>
        <v>FACTURA</v>
      </c>
      <c r="P4772" t="str">
        <f t="shared" si="372"/>
        <v>2025</v>
      </c>
      <c r="Q4772" t="str">
        <f t="shared" si="373"/>
        <v>04</v>
      </c>
      <c r="R4772" t="str">
        <f>+IFERROR(VLOOKUP(I4772, Listado!A:B, 2, FALSE()), "COMERCIALIZADORA INTERNACIONAL CARIBBEAN EXOTICS S A")</f>
        <v>PIEDRAHITA PEREZ MARIANA</v>
      </c>
      <c r="S4772" s="25">
        <f>+VLOOKUP(E4772, TC!A:D, 2, FALSE())</f>
        <v>4149.24</v>
      </c>
      <c r="T4772" t="str">
        <f t="shared" si="374"/>
        <v>USD</v>
      </c>
    </row>
    <row r="4773" spans="1:20" ht="18.75" hidden="1" customHeight="1" x14ac:dyDescent="0.25">
      <c r="A4773" t="s">
        <v>2645</v>
      </c>
      <c r="B4773" t="s">
        <v>1923</v>
      </c>
      <c r="C4773" t="s">
        <v>1913</v>
      </c>
      <c r="D4773" s="24">
        <v>5875</v>
      </c>
      <c r="E4773" t="s">
        <v>1685</v>
      </c>
      <c r="F4773" t="s">
        <v>128</v>
      </c>
      <c r="G4773" t="s">
        <v>108</v>
      </c>
      <c r="H4773" t="s">
        <v>2650</v>
      </c>
      <c r="I4773" t="s">
        <v>1877</v>
      </c>
      <c r="J4773" t="s">
        <v>2049</v>
      </c>
      <c r="K4773" t="s">
        <v>2200</v>
      </c>
      <c r="L4773" s="24">
        <v>255</v>
      </c>
      <c r="M4773" s="25">
        <f>+VLOOKUP(E4773, TC!A:D, 4, FALSE())</f>
        <v>1.0856499985539521</v>
      </c>
      <c r="N4773" s="24">
        <f t="shared" si="370"/>
        <v>255</v>
      </c>
      <c r="O4773" t="str">
        <f t="shared" si="371"/>
        <v>FACTURA</v>
      </c>
      <c r="P4773" t="str">
        <f t="shared" si="372"/>
        <v>2025</v>
      </c>
      <c r="Q4773" t="str">
        <f t="shared" si="373"/>
        <v>04</v>
      </c>
      <c r="R4773" t="str">
        <f>+IFERROR(VLOOKUP(I4773, Listado!A:B, 2, FALSE()), "COMERCIALIZADORA INTERNACIONAL CARIBBEAN EXOTICS S A")</f>
        <v>PIEDRAHITA PEREZ MARIANA</v>
      </c>
      <c r="S4773" s="25">
        <f>+VLOOKUP(E4773, TC!A:D, 2, FALSE())</f>
        <v>4149.24</v>
      </c>
      <c r="T4773" t="str">
        <f t="shared" si="374"/>
        <v>USD</v>
      </c>
    </row>
    <row r="4774" spans="1:20" ht="18.75" hidden="1" customHeight="1" x14ac:dyDescent="0.25">
      <c r="A4774" t="s">
        <v>2645</v>
      </c>
      <c r="B4774" t="s">
        <v>1923</v>
      </c>
      <c r="C4774" t="s">
        <v>1913</v>
      </c>
      <c r="D4774" s="24">
        <v>5876</v>
      </c>
      <c r="E4774" t="s">
        <v>1685</v>
      </c>
      <c r="F4774" t="s">
        <v>128</v>
      </c>
      <c r="G4774" t="s">
        <v>1914</v>
      </c>
      <c r="H4774" t="s">
        <v>2651</v>
      </c>
      <c r="I4774" t="s">
        <v>1889</v>
      </c>
      <c r="J4774" t="s">
        <v>1998</v>
      </c>
      <c r="K4774" t="s">
        <v>2652</v>
      </c>
      <c r="L4774" s="24">
        <v>3379.2</v>
      </c>
      <c r="M4774" s="25">
        <f>+VLOOKUP(E4774, TC!A:D, 4, FALSE())</f>
        <v>1.0856499985539521</v>
      </c>
      <c r="N4774" s="24">
        <f t="shared" si="370"/>
        <v>3379.2</v>
      </c>
      <c r="O4774" t="str">
        <f t="shared" si="371"/>
        <v>FACTURA</v>
      </c>
      <c r="P4774" t="str">
        <f t="shared" si="372"/>
        <v>2025</v>
      </c>
      <c r="Q4774" t="str">
        <f t="shared" si="373"/>
        <v>04</v>
      </c>
      <c r="R4774" t="str">
        <f>+IFERROR(VLOOKUP(I4774, Listado!A:B, 2, FALSE()), "COMERCIALIZADORA INTERNACIONAL CARIBBEAN EXOTICS S A")</f>
        <v>PIEDRAHITA PEREZ MARIANA</v>
      </c>
      <c r="S4774" s="25">
        <f>+VLOOKUP(E4774, TC!A:D, 2, FALSE())</f>
        <v>4149.24</v>
      </c>
      <c r="T4774" t="str">
        <f t="shared" si="374"/>
        <v>USD</v>
      </c>
    </row>
    <row r="4775" spans="1:20" ht="18.75" hidden="1" customHeight="1" x14ac:dyDescent="0.25">
      <c r="A4775" t="s">
        <v>2645</v>
      </c>
      <c r="B4775" t="s">
        <v>1923</v>
      </c>
      <c r="C4775" t="s">
        <v>1913</v>
      </c>
      <c r="D4775" s="24">
        <v>5876</v>
      </c>
      <c r="E4775" t="s">
        <v>1685</v>
      </c>
      <c r="F4775" t="s">
        <v>128</v>
      </c>
      <c r="G4775" t="s">
        <v>1914</v>
      </c>
      <c r="H4775" t="s">
        <v>2651</v>
      </c>
      <c r="I4775" t="s">
        <v>1889</v>
      </c>
      <c r="J4775" t="s">
        <v>1998</v>
      </c>
      <c r="K4775" t="s">
        <v>1928</v>
      </c>
      <c r="L4775" s="24">
        <v>2691.16</v>
      </c>
      <c r="M4775" s="25">
        <f>+VLOOKUP(E4775, TC!A:D, 4, FALSE())</f>
        <v>1.0856499985539521</v>
      </c>
      <c r="N4775" s="24">
        <f t="shared" si="370"/>
        <v>2691.16</v>
      </c>
      <c r="O4775" t="str">
        <f t="shared" si="371"/>
        <v>FACTURA</v>
      </c>
      <c r="P4775" t="str">
        <f t="shared" si="372"/>
        <v>2025</v>
      </c>
      <c r="Q4775" t="str">
        <f t="shared" si="373"/>
        <v>04</v>
      </c>
      <c r="R4775" t="str">
        <f>+IFERROR(VLOOKUP(I4775, Listado!A:B, 2, FALSE()), "COMERCIALIZADORA INTERNACIONAL CARIBBEAN EXOTICS S A")</f>
        <v>PIEDRAHITA PEREZ MARIANA</v>
      </c>
      <c r="S4775" s="25">
        <f>+VLOOKUP(E4775, TC!A:D, 2, FALSE())</f>
        <v>4149.24</v>
      </c>
      <c r="T4775" t="str">
        <f t="shared" si="374"/>
        <v>USD</v>
      </c>
    </row>
    <row r="4776" spans="1:20" ht="18.75" hidden="1" customHeight="1" x14ac:dyDescent="0.25">
      <c r="A4776" t="s">
        <v>2645</v>
      </c>
      <c r="B4776" t="s">
        <v>5</v>
      </c>
      <c r="C4776" t="s">
        <v>1913</v>
      </c>
      <c r="D4776" s="24">
        <v>11500</v>
      </c>
      <c r="E4776" t="s">
        <v>1686</v>
      </c>
      <c r="F4776" t="s">
        <v>99</v>
      </c>
      <c r="G4776" t="s">
        <v>113</v>
      </c>
      <c r="I4776" t="s">
        <v>2448</v>
      </c>
      <c r="J4776" t="s">
        <v>1915</v>
      </c>
      <c r="K4776" t="s">
        <v>2449</v>
      </c>
      <c r="L4776" s="24">
        <v>640000</v>
      </c>
      <c r="M4776" s="25">
        <f>+VLOOKUP(E4776, TC!A:D, 4, FALSE())</f>
        <v>1.1118499977086735</v>
      </c>
      <c r="N4776" s="24">
        <f t="shared" si="370"/>
        <v>640000</v>
      </c>
      <c r="O4776" t="str">
        <f t="shared" si="371"/>
        <v>FACTURA</v>
      </c>
      <c r="P4776" t="str">
        <f t="shared" si="372"/>
        <v>2025</v>
      </c>
      <c r="Q4776" t="str">
        <f t="shared" si="373"/>
        <v>04</v>
      </c>
      <c r="R4776" t="str">
        <f>+IFERROR(VLOOKUP(I4776, Listado!A:B, 2, FALSE()), "COMERCIALIZADORA INTERNACIONAL CARIBBEAN EXOTICS S A")</f>
        <v>COMERCIALIZADORA INTERNACIONAL CARIBBEAN EXOTICS S A</v>
      </c>
      <c r="S4776" s="25">
        <f>+VLOOKUP(E4776, TC!A:D, 2, FALSE())</f>
        <v>4146.07</v>
      </c>
      <c r="T4776" t="str">
        <f t="shared" si="374"/>
        <v>COP</v>
      </c>
    </row>
    <row r="4777" spans="1:20" ht="18.75" hidden="1" customHeight="1" x14ac:dyDescent="0.25">
      <c r="A4777" t="s">
        <v>2645</v>
      </c>
      <c r="B4777" t="s">
        <v>5</v>
      </c>
      <c r="C4777" t="s">
        <v>1913</v>
      </c>
      <c r="D4777" s="24">
        <v>11501</v>
      </c>
      <c r="E4777" t="s">
        <v>1686</v>
      </c>
      <c r="F4777" t="s">
        <v>99</v>
      </c>
      <c r="G4777" t="s">
        <v>113</v>
      </c>
      <c r="I4777" t="s">
        <v>1858</v>
      </c>
      <c r="J4777" t="s">
        <v>1915</v>
      </c>
      <c r="K4777" t="s">
        <v>1920</v>
      </c>
      <c r="L4777" s="24">
        <v>1440000</v>
      </c>
      <c r="M4777" s="25">
        <f>+VLOOKUP(E4777, TC!A:D, 4, FALSE())</f>
        <v>1.1118499977086735</v>
      </c>
      <c r="N4777" s="24">
        <f t="shared" si="370"/>
        <v>1440000</v>
      </c>
      <c r="O4777" t="str">
        <f t="shared" si="371"/>
        <v>FACTURA</v>
      </c>
      <c r="P4777" t="str">
        <f t="shared" si="372"/>
        <v>2025</v>
      </c>
      <c r="Q4777" t="str">
        <f t="shared" si="373"/>
        <v>04</v>
      </c>
      <c r="R4777" t="str">
        <f>+IFERROR(VLOOKUP(I4777, Listado!A:B, 2, FALSE()), "COMERCIALIZADORA INTERNACIONAL CARIBBEAN EXOTICS S A")</f>
        <v>LONDOÑO ECHEVERRI ALEJANDRA</v>
      </c>
      <c r="S4777" s="25">
        <f>+VLOOKUP(E4777, TC!A:D, 2, FALSE())</f>
        <v>4146.07</v>
      </c>
      <c r="T4777" t="str">
        <f t="shared" si="374"/>
        <v>COP</v>
      </c>
    </row>
    <row r="4778" spans="1:20" ht="18.75" hidden="1" customHeight="1" x14ac:dyDescent="0.25">
      <c r="A4778" t="s">
        <v>2645</v>
      </c>
      <c r="B4778" t="s">
        <v>5</v>
      </c>
      <c r="C4778" t="s">
        <v>1913</v>
      </c>
      <c r="D4778" s="24">
        <v>11502</v>
      </c>
      <c r="E4778" t="s">
        <v>1686</v>
      </c>
      <c r="F4778" t="s">
        <v>99</v>
      </c>
      <c r="G4778" t="s">
        <v>113</v>
      </c>
      <c r="I4778" t="s">
        <v>1858</v>
      </c>
      <c r="J4778" t="s">
        <v>1915</v>
      </c>
      <c r="K4778" t="s">
        <v>1920</v>
      </c>
      <c r="L4778" s="24">
        <v>1440000</v>
      </c>
      <c r="M4778" s="25">
        <f>+VLOOKUP(E4778, TC!A:D, 4, FALSE())</f>
        <v>1.1118499977086735</v>
      </c>
      <c r="N4778" s="24">
        <f t="shared" si="370"/>
        <v>1440000</v>
      </c>
      <c r="O4778" t="str">
        <f t="shared" si="371"/>
        <v>FACTURA</v>
      </c>
      <c r="P4778" t="str">
        <f t="shared" si="372"/>
        <v>2025</v>
      </c>
      <c r="Q4778" t="str">
        <f t="shared" si="373"/>
        <v>04</v>
      </c>
      <c r="R4778" t="str">
        <f>+IFERROR(VLOOKUP(I4778, Listado!A:B, 2, FALSE()), "COMERCIALIZADORA INTERNACIONAL CARIBBEAN EXOTICS S A")</f>
        <v>LONDOÑO ECHEVERRI ALEJANDRA</v>
      </c>
      <c r="S4778" s="25">
        <f>+VLOOKUP(E4778, TC!A:D, 2, FALSE())</f>
        <v>4146.07</v>
      </c>
      <c r="T4778" t="str">
        <f t="shared" si="374"/>
        <v>COP</v>
      </c>
    </row>
    <row r="4779" spans="1:20" ht="18.75" hidden="1" customHeight="1" x14ac:dyDescent="0.25">
      <c r="A4779" t="s">
        <v>2645</v>
      </c>
      <c r="B4779" t="s">
        <v>5</v>
      </c>
      <c r="C4779" t="s">
        <v>1913</v>
      </c>
      <c r="D4779" s="24">
        <v>11503</v>
      </c>
      <c r="E4779" t="s">
        <v>1686</v>
      </c>
      <c r="F4779" t="s">
        <v>99</v>
      </c>
      <c r="G4779" t="s">
        <v>113</v>
      </c>
      <c r="I4779" t="s">
        <v>1859</v>
      </c>
      <c r="J4779" t="s">
        <v>1915</v>
      </c>
      <c r="K4779" t="s">
        <v>1916</v>
      </c>
      <c r="L4779" s="24">
        <v>4384800</v>
      </c>
      <c r="M4779" s="25">
        <f>+VLOOKUP(E4779, TC!A:D, 4, FALSE())</f>
        <v>1.1118499977086735</v>
      </c>
      <c r="N4779" s="24">
        <f t="shared" si="370"/>
        <v>4384800</v>
      </c>
      <c r="O4779" t="str">
        <f t="shared" si="371"/>
        <v>FACTURA</v>
      </c>
      <c r="P4779" t="str">
        <f t="shared" si="372"/>
        <v>2025</v>
      </c>
      <c r="Q4779" t="str">
        <f t="shared" si="373"/>
        <v>04</v>
      </c>
      <c r="R4779" t="str">
        <f>+IFERROR(VLOOKUP(I4779, Listado!A:B, 2, FALSE()), "COMERCIALIZADORA INTERNACIONAL CARIBBEAN EXOTICS S A")</f>
        <v>LONDOÑO ECHEVERRI ALEJANDRA</v>
      </c>
      <c r="S4779" s="25">
        <f>+VLOOKUP(E4779, TC!A:D, 2, FALSE())</f>
        <v>4146.07</v>
      </c>
      <c r="T4779" t="str">
        <f t="shared" si="374"/>
        <v>COP</v>
      </c>
    </row>
    <row r="4780" spans="1:20" ht="18.75" hidden="1" customHeight="1" x14ac:dyDescent="0.25">
      <c r="A4780" t="s">
        <v>2645</v>
      </c>
      <c r="B4780" t="s">
        <v>1923</v>
      </c>
      <c r="C4780" t="s">
        <v>1913</v>
      </c>
      <c r="D4780" s="24">
        <v>5877</v>
      </c>
      <c r="E4780" t="s">
        <v>1686</v>
      </c>
      <c r="F4780" t="s">
        <v>128</v>
      </c>
      <c r="G4780" t="s">
        <v>108</v>
      </c>
      <c r="H4780" t="s">
        <v>2475</v>
      </c>
      <c r="I4780" t="s">
        <v>1872</v>
      </c>
      <c r="J4780" t="s">
        <v>1944</v>
      </c>
      <c r="K4780" t="s">
        <v>1928</v>
      </c>
      <c r="L4780" s="24">
        <v>1216.06</v>
      </c>
      <c r="M4780" s="25">
        <f>+VLOOKUP(E4780, TC!A:D, 4, FALSE())</f>
        <v>1.1118499977086735</v>
      </c>
      <c r="N4780" s="24">
        <f t="shared" si="370"/>
        <v>1216.06</v>
      </c>
      <c r="O4780" t="str">
        <f t="shared" si="371"/>
        <v>FACTURA</v>
      </c>
      <c r="P4780" t="str">
        <f t="shared" si="372"/>
        <v>2025</v>
      </c>
      <c r="Q4780" t="str">
        <f t="shared" si="373"/>
        <v>04</v>
      </c>
      <c r="R4780" t="str">
        <f>+IFERROR(VLOOKUP(I4780, Listado!A:B, 2, FALSE()), "COMERCIALIZADORA INTERNACIONAL CARIBBEAN EXOTICS S A")</f>
        <v>PIEDRAHITA PEREZ MARIANA</v>
      </c>
      <c r="S4780" s="25">
        <f>+VLOOKUP(E4780, TC!A:D, 2, FALSE())</f>
        <v>4146.07</v>
      </c>
      <c r="T4780" t="str">
        <f t="shared" si="374"/>
        <v>USD</v>
      </c>
    </row>
    <row r="4781" spans="1:20" ht="18.75" hidden="1" customHeight="1" x14ac:dyDescent="0.25">
      <c r="A4781" t="s">
        <v>2645</v>
      </c>
      <c r="B4781" t="s">
        <v>1923</v>
      </c>
      <c r="C4781" t="s">
        <v>1913</v>
      </c>
      <c r="D4781" s="24">
        <v>5877</v>
      </c>
      <c r="E4781" t="s">
        <v>1686</v>
      </c>
      <c r="F4781" t="s">
        <v>128</v>
      </c>
      <c r="G4781" t="s">
        <v>108</v>
      </c>
      <c r="H4781" t="s">
        <v>2475</v>
      </c>
      <c r="I4781" t="s">
        <v>1872</v>
      </c>
      <c r="J4781" t="s">
        <v>1944</v>
      </c>
      <c r="K4781" t="s">
        <v>2055</v>
      </c>
      <c r="L4781" s="24">
        <v>1098</v>
      </c>
      <c r="M4781" s="25">
        <f>+VLOOKUP(E4781, TC!A:D, 4, FALSE())</f>
        <v>1.1118499977086735</v>
      </c>
      <c r="N4781" s="24">
        <f t="shared" si="370"/>
        <v>1098</v>
      </c>
      <c r="O4781" t="str">
        <f t="shared" si="371"/>
        <v>FACTURA</v>
      </c>
      <c r="P4781" t="str">
        <f t="shared" si="372"/>
        <v>2025</v>
      </c>
      <c r="Q4781" t="str">
        <f t="shared" si="373"/>
        <v>04</v>
      </c>
      <c r="R4781" t="str">
        <f>+IFERROR(VLOOKUP(I4781, Listado!A:B, 2, FALSE()), "COMERCIALIZADORA INTERNACIONAL CARIBBEAN EXOTICS S A")</f>
        <v>PIEDRAHITA PEREZ MARIANA</v>
      </c>
      <c r="S4781" s="25">
        <f>+VLOOKUP(E4781, TC!A:D, 2, FALSE())</f>
        <v>4146.07</v>
      </c>
      <c r="T4781" t="str">
        <f t="shared" si="374"/>
        <v>USD</v>
      </c>
    </row>
    <row r="4782" spans="1:20" ht="18.75" hidden="1" customHeight="1" x14ac:dyDescent="0.25">
      <c r="A4782" t="s">
        <v>2645</v>
      </c>
      <c r="B4782" t="s">
        <v>1923</v>
      </c>
      <c r="C4782" t="s">
        <v>1913</v>
      </c>
      <c r="D4782" s="24">
        <v>5877</v>
      </c>
      <c r="E4782" t="s">
        <v>1686</v>
      </c>
      <c r="F4782" t="s">
        <v>128</v>
      </c>
      <c r="G4782" t="s">
        <v>108</v>
      </c>
      <c r="H4782" t="s">
        <v>2475</v>
      </c>
      <c r="I4782" t="s">
        <v>1872</v>
      </c>
      <c r="J4782" t="s">
        <v>1944</v>
      </c>
      <c r="K4782" t="s">
        <v>2057</v>
      </c>
      <c r="L4782" s="24">
        <v>1376</v>
      </c>
      <c r="M4782" s="25">
        <f>+VLOOKUP(E4782, TC!A:D, 4, FALSE())</f>
        <v>1.1118499977086735</v>
      </c>
      <c r="N4782" s="24">
        <f t="shared" si="370"/>
        <v>1376</v>
      </c>
      <c r="O4782" t="str">
        <f t="shared" si="371"/>
        <v>FACTURA</v>
      </c>
      <c r="P4782" t="str">
        <f t="shared" si="372"/>
        <v>2025</v>
      </c>
      <c r="Q4782" t="str">
        <f t="shared" si="373"/>
        <v>04</v>
      </c>
      <c r="R4782" t="str">
        <f>+IFERROR(VLOOKUP(I4782, Listado!A:B, 2, FALSE()), "COMERCIALIZADORA INTERNACIONAL CARIBBEAN EXOTICS S A")</f>
        <v>PIEDRAHITA PEREZ MARIANA</v>
      </c>
      <c r="S4782" s="25">
        <f>+VLOOKUP(E4782, TC!A:D, 2, FALSE())</f>
        <v>4146.07</v>
      </c>
      <c r="T4782" t="str">
        <f t="shared" si="374"/>
        <v>USD</v>
      </c>
    </row>
    <row r="4783" spans="1:20" ht="18.75" hidden="1" customHeight="1" x14ac:dyDescent="0.25">
      <c r="A4783" t="s">
        <v>2645</v>
      </c>
      <c r="B4783" t="s">
        <v>1923</v>
      </c>
      <c r="C4783" t="s">
        <v>1913</v>
      </c>
      <c r="D4783" s="24">
        <v>5878</v>
      </c>
      <c r="E4783" t="s">
        <v>1686</v>
      </c>
      <c r="F4783" t="s">
        <v>128</v>
      </c>
      <c r="G4783" t="s">
        <v>110</v>
      </c>
      <c r="H4783" t="s">
        <v>2653</v>
      </c>
      <c r="I4783" t="s">
        <v>1851</v>
      </c>
      <c r="J4783" t="s">
        <v>1940</v>
      </c>
      <c r="K4783" t="s">
        <v>2602</v>
      </c>
      <c r="L4783" s="24">
        <v>1368</v>
      </c>
      <c r="M4783" s="25">
        <f>+VLOOKUP(E4783, TC!A:D, 4, FALSE())</f>
        <v>1.1118499977086735</v>
      </c>
      <c r="N4783" s="24">
        <f t="shared" si="370"/>
        <v>1368</v>
      </c>
      <c r="O4783" t="str">
        <f t="shared" si="371"/>
        <v>FACTURA</v>
      </c>
      <c r="P4783" t="str">
        <f t="shared" si="372"/>
        <v>2025</v>
      </c>
      <c r="Q4783" t="str">
        <f t="shared" si="373"/>
        <v>04</v>
      </c>
      <c r="R4783" t="str">
        <f>+IFERROR(VLOOKUP(I4783, Listado!A:B, 2, FALSE()), "COMERCIALIZADORA INTERNACIONAL CARIBBEAN EXOTICS S A")</f>
        <v>PEREZ MEJIA MARIA PAULINA</v>
      </c>
      <c r="S4783" s="25">
        <f>+VLOOKUP(E4783, TC!A:D, 2, FALSE())</f>
        <v>4146.07</v>
      </c>
      <c r="T4783" t="str">
        <f t="shared" si="374"/>
        <v>USD</v>
      </c>
    </row>
    <row r="4784" spans="1:20" ht="18.75" hidden="1" customHeight="1" x14ac:dyDescent="0.25">
      <c r="A4784" t="s">
        <v>2645</v>
      </c>
      <c r="B4784" t="s">
        <v>1923</v>
      </c>
      <c r="C4784" t="s">
        <v>1913</v>
      </c>
      <c r="D4784" s="24">
        <v>5878</v>
      </c>
      <c r="E4784" t="s">
        <v>1686</v>
      </c>
      <c r="F4784" t="s">
        <v>128</v>
      </c>
      <c r="G4784" t="s">
        <v>110</v>
      </c>
      <c r="H4784" t="s">
        <v>2653</v>
      </c>
      <c r="I4784" t="s">
        <v>1851</v>
      </c>
      <c r="J4784" t="s">
        <v>1940</v>
      </c>
      <c r="K4784" t="s">
        <v>1942</v>
      </c>
      <c r="L4784" s="24">
        <v>720</v>
      </c>
      <c r="M4784" s="25">
        <f>+VLOOKUP(E4784, TC!A:D, 4, FALSE())</f>
        <v>1.1118499977086735</v>
      </c>
      <c r="N4784" s="24">
        <f t="shared" si="370"/>
        <v>720</v>
      </c>
      <c r="O4784" t="str">
        <f t="shared" si="371"/>
        <v>FACTURA</v>
      </c>
      <c r="P4784" t="str">
        <f t="shared" si="372"/>
        <v>2025</v>
      </c>
      <c r="Q4784" t="str">
        <f t="shared" si="373"/>
        <v>04</v>
      </c>
      <c r="R4784" t="str">
        <f>+IFERROR(VLOOKUP(I4784, Listado!A:B, 2, FALSE()), "COMERCIALIZADORA INTERNACIONAL CARIBBEAN EXOTICS S A")</f>
        <v>PEREZ MEJIA MARIA PAULINA</v>
      </c>
      <c r="S4784" s="25">
        <f>+VLOOKUP(E4784, TC!A:D, 2, FALSE())</f>
        <v>4146.07</v>
      </c>
      <c r="T4784" t="str">
        <f t="shared" si="374"/>
        <v>USD</v>
      </c>
    </row>
    <row r="4785" spans="1:20" ht="18.75" hidden="1" customHeight="1" x14ac:dyDescent="0.25">
      <c r="A4785" t="s">
        <v>2645</v>
      </c>
      <c r="B4785" t="s">
        <v>1923</v>
      </c>
      <c r="C4785" t="s">
        <v>1913</v>
      </c>
      <c r="D4785" s="24">
        <v>5879</v>
      </c>
      <c r="E4785" t="s">
        <v>1686</v>
      </c>
      <c r="F4785" t="s">
        <v>128</v>
      </c>
      <c r="G4785" t="s">
        <v>112</v>
      </c>
      <c r="H4785" t="s">
        <v>2550</v>
      </c>
      <c r="I4785" t="s">
        <v>1856</v>
      </c>
      <c r="J4785" t="s">
        <v>1930</v>
      </c>
      <c r="K4785" t="s">
        <v>1928</v>
      </c>
      <c r="L4785" s="24">
        <v>1082.47</v>
      </c>
      <c r="M4785" s="25">
        <f>+VLOOKUP(E4785, TC!A:D, 4, FALSE())</f>
        <v>1.1118499977086735</v>
      </c>
      <c r="N4785" s="24">
        <f t="shared" si="370"/>
        <v>1082.47</v>
      </c>
      <c r="O4785" t="str">
        <f t="shared" si="371"/>
        <v>FACTURA</v>
      </c>
      <c r="P4785" t="str">
        <f t="shared" si="372"/>
        <v>2025</v>
      </c>
      <c r="Q4785" t="str">
        <f t="shared" si="373"/>
        <v>04</v>
      </c>
      <c r="R4785" t="str">
        <f>+IFERROR(VLOOKUP(I4785, Listado!A:B, 2, FALSE()), "COMERCIALIZADORA INTERNACIONAL CARIBBEAN EXOTICS S A")</f>
        <v>HINCAPIE CONTRERAS ERIKA STEFANIA</v>
      </c>
      <c r="S4785" s="25">
        <f>+VLOOKUP(E4785, TC!A:D, 2, FALSE())</f>
        <v>4146.07</v>
      </c>
      <c r="T4785" t="str">
        <f t="shared" si="374"/>
        <v>USD</v>
      </c>
    </row>
    <row r="4786" spans="1:20" ht="18.75" hidden="1" customHeight="1" x14ac:dyDescent="0.25">
      <c r="A4786" t="s">
        <v>2645</v>
      </c>
      <c r="B4786" t="s">
        <v>1923</v>
      </c>
      <c r="C4786" t="s">
        <v>1913</v>
      </c>
      <c r="D4786" s="24">
        <v>5879</v>
      </c>
      <c r="E4786" t="s">
        <v>1686</v>
      </c>
      <c r="F4786" t="s">
        <v>128</v>
      </c>
      <c r="G4786" t="s">
        <v>112</v>
      </c>
      <c r="H4786" t="s">
        <v>2550</v>
      </c>
      <c r="I4786" t="s">
        <v>1856</v>
      </c>
      <c r="J4786" t="s">
        <v>1930</v>
      </c>
      <c r="K4786" t="s">
        <v>1934</v>
      </c>
      <c r="L4786" s="24">
        <v>752</v>
      </c>
      <c r="M4786" s="25">
        <f>+VLOOKUP(E4786, TC!A:D, 4, FALSE())</f>
        <v>1.1118499977086735</v>
      </c>
      <c r="N4786" s="24">
        <f t="shared" si="370"/>
        <v>752</v>
      </c>
      <c r="O4786" t="str">
        <f t="shared" si="371"/>
        <v>FACTURA</v>
      </c>
      <c r="P4786" t="str">
        <f t="shared" si="372"/>
        <v>2025</v>
      </c>
      <c r="Q4786" t="str">
        <f t="shared" si="373"/>
        <v>04</v>
      </c>
      <c r="R4786" t="str">
        <f>+IFERROR(VLOOKUP(I4786, Listado!A:B, 2, FALSE()), "COMERCIALIZADORA INTERNACIONAL CARIBBEAN EXOTICS S A")</f>
        <v>HINCAPIE CONTRERAS ERIKA STEFANIA</v>
      </c>
      <c r="S4786" s="25">
        <f>+VLOOKUP(E4786, TC!A:D, 2, FALSE())</f>
        <v>4146.07</v>
      </c>
      <c r="T4786" t="str">
        <f t="shared" si="374"/>
        <v>USD</v>
      </c>
    </row>
    <row r="4787" spans="1:20" ht="18.75" hidden="1" customHeight="1" x14ac:dyDescent="0.25">
      <c r="A4787" t="s">
        <v>2645</v>
      </c>
      <c r="B4787" t="s">
        <v>1923</v>
      </c>
      <c r="C4787" t="s">
        <v>1913</v>
      </c>
      <c r="D4787" s="24">
        <v>5879</v>
      </c>
      <c r="E4787" t="s">
        <v>1686</v>
      </c>
      <c r="F4787" t="s">
        <v>128</v>
      </c>
      <c r="G4787" t="s">
        <v>112</v>
      </c>
      <c r="H4787" t="s">
        <v>2550</v>
      </c>
      <c r="I4787" t="s">
        <v>1856</v>
      </c>
      <c r="J4787" t="s">
        <v>1930</v>
      </c>
      <c r="K4787" t="s">
        <v>1935</v>
      </c>
      <c r="L4787" s="24">
        <v>3330</v>
      </c>
      <c r="M4787" s="25">
        <f>+VLOOKUP(E4787, TC!A:D, 4, FALSE())</f>
        <v>1.1118499977086735</v>
      </c>
      <c r="N4787" s="24">
        <f t="shared" si="370"/>
        <v>3330</v>
      </c>
      <c r="O4787" t="str">
        <f t="shared" si="371"/>
        <v>FACTURA</v>
      </c>
      <c r="P4787" t="str">
        <f t="shared" si="372"/>
        <v>2025</v>
      </c>
      <c r="Q4787" t="str">
        <f t="shared" si="373"/>
        <v>04</v>
      </c>
      <c r="R4787" t="str">
        <f>+IFERROR(VLOOKUP(I4787, Listado!A:B, 2, FALSE()), "COMERCIALIZADORA INTERNACIONAL CARIBBEAN EXOTICS S A")</f>
        <v>HINCAPIE CONTRERAS ERIKA STEFANIA</v>
      </c>
      <c r="S4787" s="25">
        <f>+VLOOKUP(E4787, TC!A:D, 2, FALSE())</f>
        <v>4146.07</v>
      </c>
      <c r="T4787" t="str">
        <f t="shared" si="374"/>
        <v>USD</v>
      </c>
    </row>
    <row r="4788" spans="1:20" ht="18.75" hidden="1" customHeight="1" x14ac:dyDescent="0.25">
      <c r="A4788" t="s">
        <v>2645</v>
      </c>
      <c r="B4788" t="s">
        <v>5</v>
      </c>
      <c r="C4788" t="s">
        <v>1913</v>
      </c>
      <c r="D4788" s="24">
        <v>11504</v>
      </c>
      <c r="E4788" t="s">
        <v>1686</v>
      </c>
      <c r="F4788" t="s">
        <v>99</v>
      </c>
      <c r="G4788" t="s">
        <v>1914</v>
      </c>
      <c r="H4788" t="s">
        <v>2654</v>
      </c>
      <c r="I4788" t="s">
        <v>1921</v>
      </c>
      <c r="J4788" t="s">
        <v>1915</v>
      </c>
      <c r="K4788" t="s">
        <v>1922</v>
      </c>
      <c r="L4788" s="24">
        <v>143450</v>
      </c>
      <c r="M4788" s="25">
        <f>+VLOOKUP(E4788, TC!A:D, 4, FALSE())</f>
        <v>1.1118499977086735</v>
      </c>
      <c r="N4788" s="24">
        <f t="shared" si="370"/>
        <v>143450</v>
      </c>
      <c r="O4788" t="str">
        <f t="shared" si="371"/>
        <v>FACTURA</v>
      </c>
      <c r="P4788" t="str">
        <f t="shared" si="372"/>
        <v>2025</v>
      </c>
      <c r="Q4788" t="str">
        <f t="shared" si="373"/>
        <v>04</v>
      </c>
      <c r="R4788" t="str">
        <f>+IFERROR(VLOOKUP(I4788, Listado!A:B, 2, FALSE()), "COMERCIALIZADORA INTERNACIONAL CARIBBEAN EXOTICS S A")</f>
        <v>COMERCIALIZADORA INTERNACIONAL CARIBBEAN EXOTICS S A</v>
      </c>
      <c r="S4788" s="25">
        <f>+VLOOKUP(E4788, TC!A:D, 2, FALSE())</f>
        <v>4146.07</v>
      </c>
      <c r="T4788" t="str">
        <f t="shared" si="374"/>
        <v>COP</v>
      </c>
    </row>
    <row r="4789" spans="1:20" ht="18.75" hidden="1" customHeight="1" x14ac:dyDescent="0.25">
      <c r="A4789" t="s">
        <v>2645</v>
      </c>
      <c r="B4789" t="s">
        <v>1923</v>
      </c>
      <c r="C4789" t="s">
        <v>1913</v>
      </c>
      <c r="D4789" s="24">
        <v>5880</v>
      </c>
      <c r="E4789" t="s">
        <v>1686</v>
      </c>
      <c r="F4789" t="s">
        <v>1924</v>
      </c>
      <c r="G4789" t="s">
        <v>108</v>
      </c>
      <c r="H4789" t="s">
        <v>2655</v>
      </c>
      <c r="I4789" t="s">
        <v>1860</v>
      </c>
      <c r="J4789" t="s">
        <v>1926</v>
      </c>
      <c r="K4789" t="s">
        <v>1928</v>
      </c>
      <c r="L4789" s="24">
        <v>1551.81</v>
      </c>
      <c r="M4789" s="25">
        <f>+VLOOKUP(E4789, TC!A:D, 4, FALSE())</f>
        <v>1.1118499977086735</v>
      </c>
      <c r="N4789" s="24">
        <f t="shared" si="370"/>
        <v>1725.3799449442965</v>
      </c>
      <c r="O4789" t="str">
        <f t="shared" si="371"/>
        <v>FACTURA</v>
      </c>
      <c r="P4789" t="str">
        <f t="shared" si="372"/>
        <v>2025</v>
      </c>
      <c r="Q4789" t="str">
        <f t="shared" si="373"/>
        <v>04</v>
      </c>
      <c r="R4789" t="str">
        <f>+IFERROR(VLOOKUP(I4789, Listado!A:B, 2, FALSE()), "COMERCIALIZADORA INTERNACIONAL CARIBBEAN EXOTICS S A")</f>
        <v>PIEDRAHITA PEREZ MARIANA</v>
      </c>
      <c r="S4789" s="25">
        <f>+VLOOKUP(E4789, TC!A:D, 2, FALSE())</f>
        <v>4146.07</v>
      </c>
      <c r="T4789" t="str">
        <f t="shared" si="374"/>
        <v>EUR</v>
      </c>
    </row>
    <row r="4790" spans="1:20" ht="18.75" hidden="1" customHeight="1" x14ac:dyDescent="0.25">
      <c r="A4790" t="s">
        <v>2645</v>
      </c>
      <c r="B4790" t="s">
        <v>1923</v>
      </c>
      <c r="C4790" t="s">
        <v>1913</v>
      </c>
      <c r="D4790" s="24">
        <v>5880</v>
      </c>
      <c r="E4790" t="s">
        <v>1686</v>
      </c>
      <c r="F4790" t="s">
        <v>1924</v>
      </c>
      <c r="G4790" t="s">
        <v>108</v>
      </c>
      <c r="H4790" t="s">
        <v>2655</v>
      </c>
      <c r="I4790" t="s">
        <v>1860</v>
      </c>
      <c r="J4790" t="s">
        <v>1926</v>
      </c>
      <c r="K4790" t="s">
        <v>2565</v>
      </c>
      <c r="L4790" s="24">
        <v>5008</v>
      </c>
      <c r="M4790" s="25">
        <f>+VLOOKUP(E4790, TC!A:D, 4, FALSE())</f>
        <v>1.1118499977086735</v>
      </c>
      <c r="N4790" s="24">
        <f t="shared" si="370"/>
        <v>5568.1447885250373</v>
      </c>
      <c r="O4790" t="str">
        <f t="shared" si="371"/>
        <v>FACTURA</v>
      </c>
      <c r="P4790" t="str">
        <f t="shared" si="372"/>
        <v>2025</v>
      </c>
      <c r="Q4790" t="str">
        <f t="shared" si="373"/>
        <v>04</v>
      </c>
      <c r="R4790" t="str">
        <f>+IFERROR(VLOOKUP(I4790, Listado!A:B, 2, FALSE()), "COMERCIALIZADORA INTERNACIONAL CARIBBEAN EXOTICS S A")</f>
        <v>PIEDRAHITA PEREZ MARIANA</v>
      </c>
      <c r="S4790" s="25">
        <f>+VLOOKUP(E4790, TC!A:D, 2, FALSE())</f>
        <v>4146.07</v>
      </c>
      <c r="T4790" t="str">
        <f t="shared" si="374"/>
        <v>EUR</v>
      </c>
    </row>
    <row r="4791" spans="1:20" ht="18.75" hidden="1" customHeight="1" x14ac:dyDescent="0.25">
      <c r="A4791" t="s">
        <v>2645</v>
      </c>
      <c r="B4791" t="s">
        <v>1923</v>
      </c>
      <c r="C4791" t="s">
        <v>1913</v>
      </c>
      <c r="D4791" s="24">
        <v>5881</v>
      </c>
      <c r="E4791" t="s">
        <v>1686</v>
      </c>
      <c r="F4791" t="s">
        <v>128</v>
      </c>
      <c r="G4791" t="s">
        <v>110</v>
      </c>
      <c r="H4791" t="s">
        <v>2656</v>
      </c>
      <c r="I4791" t="s">
        <v>1850</v>
      </c>
      <c r="J4791" t="s">
        <v>1919</v>
      </c>
      <c r="K4791" t="s">
        <v>2657</v>
      </c>
      <c r="L4791" s="24">
        <v>31</v>
      </c>
      <c r="M4791" s="25">
        <f>+VLOOKUP(E4791, TC!A:D, 4, FALSE())</f>
        <v>1.1118499977086735</v>
      </c>
      <c r="N4791" s="24">
        <f t="shared" si="370"/>
        <v>31</v>
      </c>
      <c r="O4791" t="str">
        <f t="shared" si="371"/>
        <v>FACTURA</v>
      </c>
      <c r="P4791" t="str">
        <f t="shared" si="372"/>
        <v>2025</v>
      </c>
      <c r="Q4791" t="str">
        <f t="shared" si="373"/>
        <v>04</v>
      </c>
      <c r="R4791" t="str">
        <f>+IFERROR(VLOOKUP(I4791, Listado!A:B, 2, FALSE()), "COMERCIALIZADORA INTERNACIONAL CARIBBEAN EXOTICS S A")</f>
        <v>PEREZ MEJIA MARIA PAULINA</v>
      </c>
      <c r="S4791" s="25">
        <f>+VLOOKUP(E4791, TC!A:D, 2, FALSE())</f>
        <v>4146.07</v>
      </c>
      <c r="T4791" t="str">
        <f t="shared" si="374"/>
        <v>USD</v>
      </c>
    </row>
    <row r="4792" spans="1:20" ht="18.75" hidden="1" customHeight="1" x14ac:dyDescent="0.25">
      <c r="A4792" t="s">
        <v>2645</v>
      </c>
      <c r="B4792" t="s">
        <v>1923</v>
      </c>
      <c r="C4792" t="s">
        <v>1913</v>
      </c>
      <c r="D4792" s="24">
        <v>5881</v>
      </c>
      <c r="E4792" t="s">
        <v>1686</v>
      </c>
      <c r="F4792" t="s">
        <v>128</v>
      </c>
      <c r="G4792" t="s">
        <v>110</v>
      </c>
      <c r="H4792" t="s">
        <v>2656</v>
      </c>
      <c r="I4792" t="s">
        <v>1850</v>
      </c>
      <c r="J4792" t="s">
        <v>1919</v>
      </c>
      <c r="K4792" t="s">
        <v>2658</v>
      </c>
      <c r="L4792" s="24">
        <v>754.2</v>
      </c>
      <c r="M4792" s="25">
        <f>+VLOOKUP(E4792, TC!A:D, 4, FALSE())</f>
        <v>1.1118499977086735</v>
      </c>
      <c r="N4792" s="24">
        <f t="shared" si="370"/>
        <v>754.2</v>
      </c>
      <c r="O4792" t="str">
        <f t="shared" si="371"/>
        <v>FACTURA</v>
      </c>
      <c r="P4792" t="str">
        <f t="shared" si="372"/>
        <v>2025</v>
      </c>
      <c r="Q4792" t="str">
        <f t="shared" si="373"/>
        <v>04</v>
      </c>
      <c r="R4792" t="str">
        <f>+IFERROR(VLOOKUP(I4792, Listado!A:B, 2, FALSE()), "COMERCIALIZADORA INTERNACIONAL CARIBBEAN EXOTICS S A")</f>
        <v>PEREZ MEJIA MARIA PAULINA</v>
      </c>
      <c r="S4792" s="25">
        <f>+VLOOKUP(E4792, TC!A:D, 2, FALSE())</f>
        <v>4146.07</v>
      </c>
      <c r="T4792" t="str">
        <f t="shared" si="374"/>
        <v>USD</v>
      </c>
    </row>
    <row r="4793" spans="1:20" ht="18.75" hidden="1" customHeight="1" x14ac:dyDescent="0.25">
      <c r="A4793" t="s">
        <v>2645</v>
      </c>
      <c r="B4793" t="s">
        <v>1923</v>
      </c>
      <c r="C4793" t="s">
        <v>1913</v>
      </c>
      <c r="D4793" s="24">
        <v>5881</v>
      </c>
      <c r="E4793" t="s">
        <v>1686</v>
      </c>
      <c r="F4793" t="s">
        <v>128</v>
      </c>
      <c r="G4793" t="s">
        <v>110</v>
      </c>
      <c r="H4793" t="s">
        <v>2656</v>
      </c>
      <c r="I4793" t="s">
        <v>1850</v>
      </c>
      <c r="J4793" t="s">
        <v>1919</v>
      </c>
      <c r="K4793" t="s">
        <v>2659</v>
      </c>
      <c r="L4793" s="24">
        <v>2016</v>
      </c>
      <c r="M4793" s="25">
        <f>+VLOOKUP(E4793, TC!A:D, 4, FALSE())</f>
        <v>1.1118499977086735</v>
      </c>
      <c r="N4793" s="24">
        <f t="shared" si="370"/>
        <v>2016</v>
      </c>
      <c r="O4793" t="str">
        <f t="shared" si="371"/>
        <v>FACTURA</v>
      </c>
      <c r="P4793" t="str">
        <f t="shared" si="372"/>
        <v>2025</v>
      </c>
      <c r="Q4793" t="str">
        <f t="shared" si="373"/>
        <v>04</v>
      </c>
      <c r="R4793" t="str">
        <f>+IFERROR(VLOOKUP(I4793, Listado!A:B, 2, FALSE()), "COMERCIALIZADORA INTERNACIONAL CARIBBEAN EXOTICS S A")</f>
        <v>PEREZ MEJIA MARIA PAULINA</v>
      </c>
      <c r="S4793" s="25">
        <f>+VLOOKUP(E4793, TC!A:D, 2, FALSE())</f>
        <v>4146.07</v>
      </c>
      <c r="T4793" t="str">
        <f t="shared" si="374"/>
        <v>USD</v>
      </c>
    </row>
    <row r="4794" spans="1:20" ht="18.75" hidden="1" customHeight="1" x14ac:dyDescent="0.25">
      <c r="A4794" t="s">
        <v>2645</v>
      </c>
      <c r="B4794" t="s">
        <v>1923</v>
      </c>
      <c r="C4794" t="s">
        <v>1913</v>
      </c>
      <c r="D4794" s="24">
        <v>5881</v>
      </c>
      <c r="E4794" t="s">
        <v>1686</v>
      </c>
      <c r="F4794" t="s">
        <v>128</v>
      </c>
      <c r="G4794" t="s">
        <v>110</v>
      </c>
      <c r="H4794" t="s">
        <v>2656</v>
      </c>
      <c r="I4794" t="s">
        <v>1850</v>
      </c>
      <c r="J4794" t="s">
        <v>1919</v>
      </c>
      <c r="K4794" t="s">
        <v>1928</v>
      </c>
      <c r="L4794" s="24">
        <v>3078.64</v>
      </c>
      <c r="M4794" s="25">
        <f>+VLOOKUP(E4794, TC!A:D, 4, FALSE())</f>
        <v>1.1118499977086735</v>
      </c>
      <c r="N4794" s="24">
        <f t="shared" si="370"/>
        <v>3078.64</v>
      </c>
      <c r="O4794" t="str">
        <f t="shared" si="371"/>
        <v>FACTURA</v>
      </c>
      <c r="P4794" t="str">
        <f t="shared" si="372"/>
        <v>2025</v>
      </c>
      <c r="Q4794" t="str">
        <f t="shared" si="373"/>
        <v>04</v>
      </c>
      <c r="R4794" t="str">
        <f>+IFERROR(VLOOKUP(I4794, Listado!A:B, 2, FALSE()), "COMERCIALIZADORA INTERNACIONAL CARIBBEAN EXOTICS S A")</f>
        <v>PEREZ MEJIA MARIA PAULINA</v>
      </c>
      <c r="S4794" s="25">
        <f>+VLOOKUP(E4794, TC!A:D, 2, FALSE())</f>
        <v>4146.07</v>
      </c>
      <c r="T4794" t="str">
        <f t="shared" si="374"/>
        <v>USD</v>
      </c>
    </row>
    <row r="4795" spans="1:20" ht="18.75" hidden="1" customHeight="1" x14ac:dyDescent="0.25">
      <c r="A4795" t="s">
        <v>2645</v>
      </c>
      <c r="B4795" t="s">
        <v>1923</v>
      </c>
      <c r="C4795" t="s">
        <v>1913</v>
      </c>
      <c r="D4795" s="24">
        <v>5881</v>
      </c>
      <c r="E4795" t="s">
        <v>1686</v>
      </c>
      <c r="F4795" t="s">
        <v>128</v>
      </c>
      <c r="G4795" t="s">
        <v>110</v>
      </c>
      <c r="H4795" t="s">
        <v>2656</v>
      </c>
      <c r="I4795" t="s">
        <v>1850</v>
      </c>
      <c r="J4795" t="s">
        <v>1919</v>
      </c>
      <c r="K4795" t="s">
        <v>53</v>
      </c>
      <c r="L4795" s="24">
        <v>1900</v>
      </c>
      <c r="M4795" s="25">
        <f>+VLOOKUP(E4795, TC!A:D, 4, FALSE())</f>
        <v>1.1118499977086735</v>
      </c>
      <c r="N4795" s="24">
        <f t="shared" si="370"/>
        <v>1900</v>
      </c>
      <c r="O4795" t="str">
        <f t="shared" si="371"/>
        <v>FACTURA</v>
      </c>
      <c r="P4795" t="str">
        <f t="shared" si="372"/>
        <v>2025</v>
      </c>
      <c r="Q4795" t="str">
        <f t="shared" si="373"/>
        <v>04</v>
      </c>
      <c r="R4795" t="str">
        <f>+IFERROR(VLOOKUP(I4795, Listado!A:B, 2, FALSE()), "COMERCIALIZADORA INTERNACIONAL CARIBBEAN EXOTICS S A")</f>
        <v>PEREZ MEJIA MARIA PAULINA</v>
      </c>
      <c r="S4795" s="25">
        <f>+VLOOKUP(E4795, TC!A:D, 2, FALSE())</f>
        <v>4146.07</v>
      </c>
      <c r="T4795" t="str">
        <f t="shared" si="374"/>
        <v>USD</v>
      </c>
    </row>
    <row r="4796" spans="1:20" ht="18.75" hidden="1" customHeight="1" x14ac:dyDescent="0.25">
      <c r="A4796" t="s">
        <v>2645</v>
      </c>
      <c r="B4796" t="s">
        <v>5</v>
      </c>
      <c r="C4796" t="s">
        <v>1970</v>
      </c>
      <c r="D4796" s="24">
        <v>2274</v>
      </c>
      <c r="E4796" t="s">
        <v>1686</v>
      </c>
      <c r="F4796" t="s">
        <v>1924</v>
      </c>
      <c r="G4796" t="s">
        <v>108</v>
      </c>
      <c r="H4796" t="s">
        <v>2660</v>
      </c>
      <c r="I4796" t="s">
        <v>1873</v>
      </c>
      <c r="J4796" t="s">
        <v>1962</v>
      </c>
      <c r="K4796" t="s">
        <v>46</v>
      </c>
      <c r="L4796" s="24">
        <v>-1818.37</v>
      </c>
      <c r="M4796" s="25">
        <f>+VLOOKUP(E4796, TC!A:D, 4, FALSE())</f>
        <v>1.1118499977086735</v>
      </c>
      <c r="N4796" s="24">
        <f t="shared" si="370"/>
        <v>-2021.7546803335206</v>
      </c>
      <c r="O4796" t="str">
        <f t="shared" si="371"/>
        <v>NOTAS</v>
      </c>
      <c r="P4796" t="str">
        <f t="shared" si="372"/>
        <v>2025</v>
      </c>
      <c r="Q4796" t="str">
        <f t="shared" si="373"/>
        <v>04</v>
      </c>
      <c r="R4796" t="str">
        <f>+IFERROR(VLOOKUP(I4796, Listado!A:B, 2, FALSE()), "COMERCIALIZADORA INTERNACIONAL CARIBBEAN EXOTICS S A")</f>
        <v>PIEDRAHITA PEREZ MARIANA</v>
      </c>
      <c r="S4796" s="25">
        <f>+VLOOKUP(E4796, TC!A:D, 2, FALSE())</f>
        <v>4146.07</v>
      </c>
      <c r="T4796" t="str">
        <f t="shared" si="374"/>
        <v>EUR</v>
      </c>
    </row>
    <row r="4797" spans="1:20" ht="18.75" hidden="1" customHeight="1" x14ac:dyDescent="0.25">
      <c r="A4797" t="s">
        <v>2645</v>
      </c>
      <c r="B4797" t="s">
        <v>5</v>
      </c>
      <c r="C4797" t="s">
        <v>1970</v>
      </c>
      <c r="D4797" s="24">
        <v>2275</v>
      </c>
      <c r="E4797" t="s">
        <v>1686</v>
      </c>
      <c r="F4797" t="s">
        <v>1924</v>
      </c>
      <c r="G4797" t="s">
        <v>108</v>
      </c>
      <c r="H4797" t="s">
        <v>2661</v>
      </c>
      <c r="I4797" t="s">
        <v>1880</v>
      </c>
      <c r="J4797" t="s">
        <v>2096</v>
      </c>
      <c r="K4797" t="s">
        <v>2124</v>
      </c>
      <c r="L4797" s="24">
        <v>-1696.8</v>
      </c>
      <c r="M4797" s="25">
        <f>+VLOOKUP(E4797, TC!A:D, 4, FALSE())</f>
        <v>1.1118499977086735</v>
      </c>
      <c r="N4797" s="24">
        <f t="shared" si="370"/>
        <v>-1886.5870761120773</v>
      </c>
      <c r="O4797" t="str">
        <f t="shared" si="371"/>
        <v>NOTAS</v>
      </c>
      <c r="P4797" t="str">
        <f t="shared" si="372"/>
        <v>2025</v>
      </c>
      <c r="Q4797" t="str">
        <f t="shared" si="373"/>
        <v>04</v>
      </c>
      <c r="R4797" t="str">
        <f>+IFERROR(VLOOKUP(I4797, Listado!A:B, 2, FALSE()), "COMERCIALIZADORA INTERNACIONAL CARIBBEAN EXOTICS S A")</f>
        <v>PIEDRAHITA PEREZ MARIANA</v>
      </c>
      <c r="S4797" s="25">
        <f>+VLOOKUP(E4797, TC!A:D, 2, FALSE())</f>
        <v>4146.07</v>
      </c>
      <c r="T4797" t="str">
        <f t="shared" si="374"/>
        <v>EUR</v>
      </c>
    </row>
    <row r="4798" spans="1:20" ht="18.75" hidden="1" customHeight="1" x14ac:dyDescent="0.25">
      <c r="A4798" t="s">
        <v>2645</v>
      </c>
      <c r="B4798" t="s">
        <v>5</v>
      </c>
      <c r="C4798" t="s">
        <v>1970</v>
      </c>
      <c r="D4798" s="24">
        <v>2276</v>
      </c>
      <c r="E4798" t="s">
        <v>1686</v>
      </c>
      <c r="F4798" t="s">
        <v>128</v>
      </c>
      <c r="G4798" t="s">
        <v>110</v>
      </c>
      <c r="H4798" t="s">
        <v>2662</v>
      </c>
      <c r="I4798" t="s">
        <v>1850</v>
      </c>
      <c r="J4798" t="s">
        <v>1919</v>
      </c>
      <c r="K4798" t="s">
        <v>1956</v>
      </c>
      <c r="L4798" s="24">
        <v>-10751.63</v>
      </c>
      <c r="M4798" s="25">
        <f>+VLOOKUP(E4798, TC!A:D, 4, FALSE())</f>
        <v>1.1118499977086735</v>
      </c>
      <c r="N4798" s="24">
        <f t="shared" si="370"/>
        <v>-10751.63</v>
      </c>
      <c r="O4798" t="str">
        <f t="shared" si="371"/>
        <v>NOTAS</v>
      </c>
      <c r="P4798" t="str">
        <f t="shared" si="372"/>
        <v>2025</v>
      </c>
      <c r="Q4798" t="str">
        <f t="shared" si="373"/>
        <v>04</v>
      </c>
      <c r="R4798" t="str">
        <f>+IFERROR(VLOOKUP(I4798, Listado!A:B, 2, FALSE()), "COMERCIALIZADORA INTERNACIONAL CARIBBEAN EXOTICS S A")</f>
        <v>PEREZ MEJIA MARIA PAULINA</v>
      </c>
      <c r="S4798" s="25">
        <f>+VLOOKUP(E4798, TC!A:D, 2, FALSE())</f>
        <v>4146.07</v>
      </c>
      <c r="T4798" t="str">
        <f t="shared" si="374"/>
        <v>USD</v>
      </c>
    </row>
    <row r="4799" spans="1:20" ht="18.75" hidden="1" customHeight="1" x14ac:dyDescent="0.25">
      <c r="A4799" t="s">
        <v>2645</v>
      </c>
      <c r="B4799" t="s">
        <v>1923</v>
      </c>
      <c r="C4799" t="s">
        <v>1913</v>
      </c>
      <c r="D4799" s="24">
        <v>5882</v>
      </c>
      <c r="E4799" t="s">
        <v>1686</v>
      </c>
      <c r="F4799" t="s">
        <v>128</v>
      </c>
      <c r="G4799" t="s">
        <v>112</v>
      </c>
      <c r="H4799" t="s">
        <v>2663</v>
      </c>
      <c r="I4799" t="s">
        <v>1870</v>
      </c>
      <c r="J4799" t="s">
        <v>1930</v>
      </c>
      <c r="K4799" t="s">
        <v>1928</v>
      </c>
      <c r="L4799" s="24">
        <v>1431.8</v>
      </c>
      <c r="M4799" s="25">
        <f>+VLOOKUP(E4799, TC!A:D, 4, FALSE())</f>
        <v>1.1118499977086735</v>
      </c>
      <c r="N4799" s="24">
        <f t="shared" si="370"/>
        <v>1431.8</v>
      </c>
      <c r="O4799" t="str">
        <f t="shared" si="371"/>
        <v>FACTURA</v>
      </c>
      <c r="P4799" t="str">
        <f t="shared" si="372"/>
        <v>2025</v>
      </c>
      <c r="Q4799" t="str">
        <f t="shared" si="373"/>
        <v>04</v>
      </c>
      <c r="R4799" t="str">
        <f>+IFERROR(VLOOKUP(I4799, Listado!A:B, 2, FALSE()), "COMERCIALIZADORA INTERNACIONAL CARIBBEAN EXOTICS S A")</f>
        <v>HINCAPIE CONTRERAS ERIKA STEFANIA</v>
      </c>
      <c r="S4799" s="25">
        <f>+VLOOKUP(E4799, TC!A:D, 2, FALSE())</f>
        <v>4146.07</v>
      </c>
      <c r="T4799" t="str">
        <f t="shared" si="374"/>
        <v>USD</v>
      </c>
    </row>
    <row r="4800" spans="1:20" ht="18.75" hidden="1" customHeight="1" x14ac:dyDescent="0.25">
      <c r="A4800" t="s">
        <v>2645</v>
      </c>
      <c r="B4800" t="s">
        <v>1923</v>
      </c>
      <c r="C4800" t="s">
        <v>1913</v>
      </c>
      <c r="D4800" s="24">
        <v>5882</v>
      </c>
      <c r="E4800" t="s">
        <v>1686</v>
      </c>
      <c r="F4800" t="s">
        <v>128</v>
      </c>
      <c r="G4800" t="s">
        <v>112</v>
      </c>
      <c r="H4800" t="s">
        <v>2663</v>
      </c>
      <c r="I4800" t="s">
        <v>1870</v>
      </c>
      <c r="J4800" t="s">
        <v>1930</v>
      </c>
      <c r="K4800" t="s">
        <v>1937</v>
      </c>
      <c r="L4800" s="24">
        <v>2210</v>
      </c>
      <c r="M4800" s="25">
        <f>+VLOOKUP(E4800, TC!A:D, 4, FALSE())</f>
        <v>1.1118499977086735</v>
      </c>
      <c r="N4800" s="24">
        <f t="shared" si="370"/>
        <v>2210</v>
      </c>
      <c r="O4800" t="str">
        <f t="shared" si="371"/>
        <v>FACTURA</v>
      </c>
      <c r="P4800" t="str">
        <f t="shared" si="372"/>
        <v>2025</v>
      </c>
      <c r="Q4800" t="str">
        <f t="shared" si="373"/>
        <v>04</v>
      </c>
      <c r="R4800" t="str">
        <f>+IFERROR(VLOOKUP(I4800, Listado!A:B, 2, FALSE()), "COMERCIALIZADORA INTERNACIONAL CARIBBEAN EXOTICS S A")</f>
        <v>HINCAPIE CONTRERAS ERIKA STEFANIA</v>
      </c>
      <c r="S4800" s="25">
        <f>+VLOOKUP(E4800, TC!A:D, 2, FALSE())</f>
        <v>4146.07</v>
      </c>
      <c r="T4800" t="str">
        <f t="shared" si="374"/>
        <v>USD</v>
      </c>
    </row>
    <row r="4801" spans="1:20" ht="18.75" hidden="1" customHeight="1" x14ac:dyDescent="0.25">
      <c r="A4801" t="s">
        <v>2645</v>
      </c>
      <c r="B4801" t="s">
        <v>1923</v>
      </c>
      <c r="C4801" t="s">
        <v>1913</v>
      </c>
      <c r="D4801" s="24">
        <v>5882</v>
      </c>
      <c r="E4801" t="s">
        <v>1686</v>
      </c>
      <c r="F4801" t="s">
        <v>128</v>
      </c>
      <c r="G4801" t="s">
        <v>112</v>
      </c>
      <c r="H4801" t="s">
        <v>2663</v>
      </c>
      <c r="I4801" t="s">
        <v>1870</v>
      </c>
      <c r="J4801" t="s">
        <v>1930</v>
      </c>
      <c r="K4801" t="s">
        <v>1938</v>
      </c>
      <c r="L4801" s="24">
        <v>3304</v>
      </c>
      <c r="M4801" s="25">
        <f>+VLOOKUP(E4801, TC!A:D, 4, FALSE())</f>
        <v>1.1118499977086735</v>
      </c>
      <c r="N4801" s="24">
        <f t="shared" si="370"/>
        <v>3304</v>
      </c>
      <c r="O4801" t="str">
        <f t="shared" si="371"/>
        <v>FACTURA</v>
      </c>
      <c r="P4801" t="str">
        <f t="shared" si="372"/>
        <v>2025</v>
      </c>
      <c r="Q4801" t="str">
        <f t="shared" si="373"/>
        <v>04</v>
      </c>
      <c r="R4801" t="str">
        <f>+IFERROR(VLOOKUP(I4801, Listado!A:B, 2, FALSE()), "COMERCIALIZADORA INTERNACIONAL CARIBBEAN EXOTICS S A")</f>
        <v>HINCAPIE CONTRERAS ERIKA STEFANIA</v>
      </c>
      <c r="S4801" s="25">
        <f>+VLOOKUP(E4801, TC!A:D, 2, FALSE())</f>
        <v>4146.07</v>
      </c>
      <c r="T4801" t="str">
        <f t="shared" si="374"/>
        <v>USD</v>
      </c>
    </row>
    <row r="4802" spans="1:20" ht="18.75" hidden="1" customHeight="1" x14ac:dyDescent="0.25">
      <c r="A4802" t="s">
        <v>2645</v>
      </c>
      <c r="B4802" t="s">
        <v>5</v>
      </c>
      <c r="C4802" t="s">
        <v>1970</v>
      </c>
      <c r="D4802" s="24">
        <v>2277</v>
      </c>
      <c r="E4802" t="s">
        <v>1686</v>
      </c>
      <c r="F4802" t="s">
        <v>128</v>
      </c>
      <c r="G4802" t="s">
        <v>110</v>
      </c>
      <c r="H4802" t="s">
        <v>2012</v>
      </c>
      <c r="I4802" t="s">
        <v>1848</v>
      </c>
      <c r="J4802" t="s">
        <v>1917</v>
      </c>
      <c r="K4802" t="s">
        <v>38</v>
      </c>
      <c r="L4802" s="24">
        <v>-5851.54</v>
      </c>
      <c r="M4802" s="25">
        <f>+VLOOKUP(E4802, TC!A:D, 4, FALSE())</f>
        <v>1.1118499977086735</v>
      </c>
      <c r="N4802" s="24">
        <f t="shared" ref="N4802:N4865" si="375">+IF(F4802="EUR", (M4802*L4802), IF(I4802="JUAN MATAS SAS", (L4802/S4802), L4802))</f>
        <v>-5851.54</v>
      </c>
      <c r="O4802" t="str">
        <f t="shared" ref="O4802:O4865" si="376">+IF(C4802="CFE", "FACTURA", IF(ISERROR(SEARCH("ANULA", H4802))=FALSE(), "ANULACIÓN FE", IF(ISERROR(SEARCH("CANCELLATION", H4802))=FALSE(), "ANULACIÓN FE", "NOTAS")))</f>
        <v>NOTAS</v>
      </c>
      <c r="P4802" t="str">
        <f t="shared" ref="P4802:P4865" si="377">+LEFT(E4802, 4)</f>
        <v>2025</v>
      </c>
      <c r="Q4802" t="str">
        <f t="shared" ref="Q4802:Q4865" si="378">+MID(E4802, 5, 2)</f>
        <v>04</v>
      </c>
      <c r="R4802" t="str">
        <f>+IFERROR(VLOOKUP(I4802, Listado!A:B, 2, FALSE()), "COMERCIALIZADORA INTERNACIONAL CARIBBEAN EXOTICS S A")</f>
        <v>PEREZ MEJIA MARIA PAULINA</v>
      </c>
      <c r="S4802" s="25">
        <f>+VLOOKUP(E4802, TC!A:D, 2, FALSE())</f>
        <v>4146.07</v>
      </c>
      <c r="T4802" t="str">
        <f t="shared" ref="T4802:T4865" si="379">+IF(I4802="JUAN MATAS SAS", "USD", F4802)</f>
        <v>USD</v>
      </c>
    </row>
    <row r="4803" spans="1:20" ht="18.75" hidden="1" customHeight="1" x14ac:dyDescent="0.25">
      <c r="A4803" t="s">
        <v>2645</v>
      </c>
      <c r="B4803" t="s">
        <v>5</v>
      </c>
      <c r="C4803" t="s">
        <v>1970</v>
      </c>
      <c r="D4803" s="24">
        <v>2278</v>
      </c>
      <c r="E4803" t="s">
        <v>1686</v>
      </c>
      <c r="F4803" t="s">
        <v>128</v>
      </c>
      <c r="G4803" t="s">
        <v>110</v>
      </c>
      <c r="H4803" t="s">
        <v>2012</v>
      </c>
      <c r="I4803" t="s">
        <v>1848</v>
      </c>
      <c r="J4803" t="s">
        <v>1917</v>
      </c>
      <c r="K4803" t="s">
        <v>38</v>
      </c>
      <c r="L4803" s="24">
        <v>-7608.7</v>
      </c>
      <c r="M4803" s="25">
        <f>+VLOOKUP(E4803, TC!A:D, 4, FALSE())</f>
        <v>1.1118499977086735</v>
      </c>
      <c r="N4803" s="24">
        <f t="shared" si="375"/>
        <v>-7608.7</v>
      </c>
      <c r="O4803" t="str">
        <f t="shared" si="376"/>
        <v>NOTAS</v>
      </c>
      <c r="P4803" t="str">
        <f t="shared" si="377"/>
        <v>2025</v>
      </c>
      <c r="Q4803" t="str">
        <f t="shared" si="378"/>
        <v>04</v>
      </c>
      <c r="R4803" t="str">
        <f>+IFERROR(VLOOKUP(I4803, Listado!A:B, 2, FALSE()), "COMERCIALIZADORA INTERNACIONAL CARIBBEAN EXOTICS S A")</f>
        <v>PEREZ MEJIA MARIA PAULINA</v>
      </c>
      <c r="S4803" s="25">
        <f>+VLOOKUP(E4803, TC!A:D, 2, FALSE())</f>
        <v>4146.07</v>
      </c>
      <c r="T4803" t="str">
        <f t="shared" si="379"/>
        <v>USD</v>
      </c>
    </row>
    <row r="4804" spans="1:20" ht="18.75" hidden="1" customHeight="1" x14ac:dyDescent="0.25">
      <c r="A4804" t="s">
        <v>2645</v>
      </c>
      <c r="B4804" t="s">
        <v>5</v>
      </c>
      <c r="C4804" t="s">
        <v>1970</v>
      </c>
      <c r="D4804" s="24">
        <v>2279</v>
      </c>
      <c r="E4804" t="s">
        <v>1686</v>
      </c>
      <c r="F4804" t="s">
        <v>1924</v>
      </c>
      <c r="G4804" t="s">
        <v>110</v>
      </c>
      <c r="H4804" t="s">
        <v>2012</v>
      </c>
      <c r="I4804" t="s">
        <v>1864</v>
      </c>
      <c r="J4804" t="s">
        <v>1919</v>
      </c>
      <c r="K4804" t="s">
        <v>48</v>
      </c>
      <c r="L4804" s="24">
        <v>-2086</v>
      </c>
      <c r="M4804" s="25">
        <f>+VLOOKUP(E4804, TC!A:D, 4, FALSE())</f>
        <v>1.1118499977086735</v>
      </c>
      <c r="N4804" s="24">
        <f t="shared" si="375"/>
        <v>-2319.3190952202931</v>
      </c>
      <c r="O4804" t="str">
        <f t="shared" si="376"/>
        <v>NOTAS</v>
      </c>
      <c r="P4804" t="str">
        <f t="shared" si="377"/>
        <v>2025</v>
      </c>
      <c r="Q4804" t="str">
        <f t="shared" si="378"/>
        <v>04</v>
      </c>
      <c r="R4804" t="str">
        <f>+IFERROR(VLOOKUP(I4804, Listado!A:B, 2, FALSE()), "COMERCIALIZADORA INTERNACIONAL CARIBBEAN EXOTICS S A")</f>
        <v>PEREZ MEJIA MARIA PAULINA</v>
      </c>
      <c r="S4804" s="25">
        <f>+VLOOKUP(E4804, TC!A:D, 2, FALSE())</f>
        <v>4146.07</v>
      </c>
      <c r="T4804" t="str">
        <f t="shared" si="379"/>
        <v>EUR</v>
      </c>
    </row>
    <row r="4805" spans="1:20" ht="18.75" hidden="1" customHeight="1" x14ac:dyDescent="0.25">
      <c r="A4805" t="s">
        <v>2645</v>
      </c>
      <c r="B4805" t="s">
        <v>5</v>
      </c>
      <c r="C4805" t="s">
        <v>1970</v>
      </c>
      <c r="D4805" s="24">
        <v>2280</v>
      </c>
      <c r="E4805" t="s">
        <v>1686</v>
      </c>
      <c r="F4805" t="s">
        <v>128</v>
      </c>
      <c r="G4805" t="s">
        <v>110</v>
      </c>
      <c r="H4805" t="s">
        <v>2012</v>
      </c>
      <c r="I4805" t="s">
        <v>1848</v>
      </c>
      <c r="J4805" t="s">
        <v>1917</v>
      </c>
      <c r="K4805" t="s">
        <v>38</v>
      </c>
      <c r="L4805" s="24">
        <v>-3041.07</v>
      </c>
      <c r="M4805" s="25">
        <f>+VLOOKUP(E4805, TC!A:D, 4, FALSE())</f>
        <v>1.1118499977086735</v>
      </c>
      <c r="N4805" s="24">
        <f t="shared" si="375"/>
        <v>-3041.07</v>
      </c>
      <c r="O4805" t="str">
        <f t="shared" si="376"/>
        <v>NOTAS</v>
      </c>
      <c r="P4805" t="str">
        <f t="shared" si="377"/>
        <v>2025</v>
      </c>
      <c r="Q4805" t="str">
        <f t="shared" si="378"/>
        <v>04</v>
      </c>
      <c r="R4805" t="str">
        <f>+IFERROR(VLOOKUP(I4805, Listado!A:B, 2, FALSE()), "COMERCIALIZADORA INTERNACIONAL CARIBBEAN EXOTICS S A")</f>
        <v>PEREZ MEJIA MARIA PAULINA</v>
      </c>
      <c r="S4805" s="25">
        <f>+VLOOKUP(E4805, TC!A:D, 2, FALSE())</f>
        <v>4146.07</v>
      </c>
      <c r="T4805" t="str">
        <f t="shared" si="379"/>
        <v>USD</v>
      </c>
    </row>
    <row r="4806" spans="1:20" ht="18.75" hidden="1" customHeight="1" x14ac:dyDescent="0.25">
      <c r="A4806" t="s">
        <v>2645</v>
      </c>
      <c r="B4806" t="s">
        <v>5</v>
      </c>
      <c r="C4806" t="s">
        <v>1970</v>
      </c>
      <c r="D4806" s="24">
        <v>2281</v>
      </c>
      <c r="E4806" t="s">
        <v>1686</v>
      </c>
      <c r="F4806" t="s">
        <v>1924</v>
      </c>
      <c r="G4806" t="s">
        <v>110</v>
      </c>
      <c r="H4806" t="s">
        <v>2012</v>
      </c>
      <c r="I4806" t="s">
        <v>1848</v>
      </c>
      <c r="J4806" t="s">
        <v>1917</v>
      </c>
      <c r="K4806" t="s">
        <v>38</v>
      </c>
      <c r="L4806" s="24">
        <v>-5161.4399999999996</v>
      </c>
      <c r="M4806" s="25">
        <f>+VLOOKUP(E4806, TC!A:D, 4, FALSE())</f>
        <v>1.1118499977086735</v>
      </c>
      <c r="N4806" s="24">
        <f t="shared" si="375"/>
        <v>-5738.7470521734558</v>
      </c>
      <c r="O4806" t="str">
        <f t="shared" si="376"/>
        <v>NOTAS</v>
      </c>
      <c r="P4806" t="str">
        <f t="shared" si="377"/>
        <v>2025</v>
      </c>
      <c r="Q4806" t="str">
        <f t="shared" si="378"/>
        <v>04</v>
      </c>
      <c r="R4806" t="str">
        <f>+IFERROR(VLOOKUP(I4806, Listado!A:B, 2, FALSE()), "COMERCIALIZADORA INTERNACIONAL CARIBBEAN EXOTICS S A")</f>
        <v>PEREZ MEJIA MARIA PAULINA</v>
      </c>
      <c r="S4806" s="25">
        <f>+VLOOKUP(E4806, TC!A:D, 2, FALSE())</f>
        <v>4146.07</v>
      </c>
      <c r="T4806" t="str">
        <f t="shared" si="379"/>
        <v>EUR</v>
      </c>
    </row>
    <row r="4807" spans="1:20" ht="18.75" hidden="1" customHeight="1" x14ac:dyDescent="0.25">
      <c r="A4807" t="s">
        <v>2645</v>
      </c>
      <c r="B4807" t="s">
        <v>5</v>
      </c>
      <c r="C4807" t="s">
        <v>1970</v>
      </c>
      <c r="D4807" s="24">
        <v>2282</v>
      </c>
      <c r="E4807" t="s">
        <v>1686</v>
      </c>
      <c r="F4807" t="s">
        <v>1924</v>
      </c>
      <c r="G4807" t="s">
        <v>108</v>
      </c>
      <c r="H4807" t="s">
        <v>2012</v>
      </c>
      <c r="I4807" t="s">
        <v>1884</v>
      </c>
      <c r="J4807" t="s">
        <v>1919</v>
      </c>
      <c r="K4807" t="s">
        <v>58</v>
      </c>
      <c r="L4807" s="24">
        <v>-2220.5</v>
      </c>
      <c r="M4807" s="25">
        <f>+VLOOKUP(E4807, TC!A:D, 4, FALSE())</f>
        <v>1.1118499977086735</v>
      </c>
      <c r="N4807" s="24">
        <f t="shared" si="375"/>
        <v>-2468.8629199121096</v>
      </c>
      <c r="O4807" t="str">
        <f t="shared" si="376"/>
        <v>NOTAS</v>
      </c>
      <c r="P4807" t="str">
        <f t="shared" si="377"/>
        <v>2025</v>
      </c>
      <c r="Q4807" t="str">
        <f t="shared" si="378"/>
        <v>04</v>
      </c>
      <c r="R4807" t="str">
        <f>+IFERROR(VLOOKUP(I4807, Listado!A:B, 2, FALSE()), "COMERCIALIZADORA INTERNACIONAL CARIBBEAN EXOTICS S A")</f>
        <v>PIEDRAHITA PEREZ MARIANA</v>
      </c>
      <c r="S4807" s="25">
        <f>+VLOOKUP(E4807, TC!A:D, 2, FALSE())</f>
        <v>4146.07</v>
      </c>
      <c r="T4807" t="str">
        <f t="shared" si="379"/>
        <v>EUR</v>
      </c>
    </row>
    <row r="4808" spans="1:20" ht="18.75" hidden="1" customHeight="1" x14ac:dyDescent="0.25">
      <c r="A4808" t="s">
        <v>2645</v>
      </c>
      <c r="B4808" t="s">
        <v>5</v>
      </c>
      <c r="C4808" t="s">
        <v>1970</v>
      </c>
      <c r="D4808" s="24">
        <v>2283</v>
      </c>
      <c r="E4808" t="s">
        <v>1686</v>
      </c>
      <c r="F4808" t="s">
        <v>128</v>
      </c>
      <c r="G4808" t="s">
        <v>110</v>
      </c>
      <c r="H4808" t="s">
        <v>2012</v>
      </c>
      <c r="I4808" t="s">
        <v>1851</v>
      </c>
      <c r="J4808" t="s">
        <v>1940</v>
      </c>
      <c r="K4808" t="s">
        <v>42</v>
      </c>
      <c r="L4808" s="24">
        <v>-1234.5</v>
      </c>
      <c r="M4808" s="25">
        <f>+VLOOKUP(E4808, TC!A:D, 4, FALSE())</f>
        <v>1.1118499977086735</v>
      </c>
      <c r="N4808" s="24">
        <f t="shared" si="375"/>
        <v>-1234.5</v>
      </c>
      <c r="O4808" t="str">
        <f t="shared" si="376"/>
        <v>NOTAS</v>
      </c>
      <c r="P4808" t="str">
        <f t="shared" si="377"/>
        <v>2025</v>
      </c>
      <c r="Q4808" t="str">
        <f t="shared" si="378"/>
        <v>04</v>
      </c>
      <c r="R4808" t="str">
        <f>+IFERROR(VLOOKUP(I4808, Listado!A:B, 2, FALSE()), "COMERCIALIZADORA INTERNACIONAL CARIBBEAN EXOTICS S A")</f>
        <v>PEREZ MEJIA MARIA PAULINA</v>
      </c>
      <c r="S4808" s="25">
        <f>+VLOOKUP(E4808, TC!A:D, 2, FALSE())</f>
        <v>4146.07</v>
      </c>
      <c r="T4808" t="str">
        <f t="shared" si="379"/>
        <v>USD</v>
      </c>
    </row>
    <row r="4809" spans="1:20" ht="18.75" hidden="1" customHeight="1" x14ac:dyDescent="0.25">
      <c r="A4809" t="s">
        <v>2645</v>
      </c>
      <c r="B4809" t="s">
        <v>5</v>
      </c>
      <c r="C4809" t="s">
        <v>1970</v>
      </c>
      <c r="D4809" s="24">
        <v>2284</v>
      </c>
      <c r="E4809" t="s">
        <v>1686</v>
      </c>
      <c r="F4809" t="s">
        <v>128</v>
      </c>
      <c r="G4809" t="s">
        <v>110</v>
      </c>
      <c r="H4809" t="s">
        <v>2664</v>
      </c>
      <c r="I4809" t="s">
        <v>1850</v>
      </c>
      <c r="J4809" t="s">
        <v>1919</v>
      </c>
      <c r="K4809" t="s">
        <v>1956</v>
      </c>
      <c r="L4809" s="24">
        <v>-1843</v>
      </c>
      <c r="M4809" s="25">
        <f>+VLOOKUP(E4809, TC!A:D, 4, FALSE())</f>
        <v>1.1118499977086735</v>
      </c>
      <c r="N4809" s="24">
        <f t="shared" si="375"/>
        <v>-1843</v>
      </c>
      <c r="O4809" t="str">
        <f t="shared" si="376"/>
        <v>NOTAS</v>
      </c>
      <c r="P4809" t="str">
        <f t="shared" si="377"/>
        <v>2025</v>
      </c>
      <c r="Q4809" t="str">
        <f t="shared" si="378"/>
        <v>04</v>
      </c>
      <c r="R4809" t="str">
        <f>+IFERROR(VLOOKUP(I4809, Listado!A:B, 2, FALSE()), "COMERCIALIZADORA INTERNACIONAL CARIBBEAN EXOTICS S A")</f>
        <v>PEREZ MEJIA MARIA PAULINA</v>
      </c>
      <c r="S4809" s="25">
        <f>+VLOOKUP(E4809, TC!A:D, 2, FALSE())</f>
        <v>4146.07</v>
      </c>
      <c r="T4809" t="str">
        <f t="shared" si="379"/>
        <v>USD</v>
      </c>
    </row>
    <row r="4810" spans="1:20" ht="18.75" hidden="1" customHeight="1" x14ac:dyDescent="0.25">
      <c r="A4810" t="s">
        <v>2645</v>
      </c>
      <c r="B4810" t="s">
        <v>5</v>
      </c>
      <c r="C4810" t="s">
        <v>1970</v>
      </c>
      <c r="D4810" s="24">
        <v>2285</v>
      </c>
      <c r="E4810" t="s">
        <v>1686</v>
      </c>
      <c r="F4810" t="s">
        <v>128</v>
      </c>
      <c r="G4810" t="s">
        <v>110</v>
      </c>
      <c r="H4810" t="s">
        <v>2665</v>
      </c>
      <c r="I4810" t="s">
        <v>1850</v>
      </c>
      <c r="J4810" t="s">
        <v>1919</v>
      </c>
      <c r="K4810" t="s">
        <v>1956</v>
      </c>
      <c r="L4810" s="24">
        <v>-11182</v>
      </c>
      <c r="M4810" s="25">
        <f>+VLOOKUP(E4810, TC!A:D, 4, FALSE())</f>
        <v>1.1118499977086735</v>
      </c>
      <c r="N4810" s="24">
        <f t="shared" si="375"/>
        <v>-11182</v>
      </c>
      <c r="O4810" t="str">
        <f t="shared" si="376"/>
        <v>NOTAS</v>
      </c>
      <c r="P4810" t="str">
        <f t="shared" si="377"/>
        <v>2025</v>
      </c>
      <c r="Q4810" t="str">
        <f t="shared" si="378"/>
        <v>04</v>
      </c>
      <c r="R4810" t="str">
        <f>+IFERROR(VLOOKUP(I4810, Listado!A:B, 2, FALSE()), "COMERCIALIZADORA INTERNACIONAL CARIBBEAN EXOTICS S A")</f>
        <v>PEREZ MEJIA MARIA PAULINA</v>
      </c>
      <c r="S4810" s="25">
        <f>+VLOOKUP(E4810, TC!A:D, 2, FALSE())</f>
        <v>4146.07</v>
      </c>
      <c r="T4810" t="str">
        <f t="shared" si="379"/>
        <v>USD</v>
      </c>
    </row>
    <row r="4811" spans="1:20" ht="18.75" hidden="1" customHeight="1" x14ac:dyDescent="0.25">
      <c r="A4811" t="s">
        <v>2645</v>
      </c>
      <c r="B4811" t="s">
        <v>1923</v>
      </c>
      <c r="C4811" t="s">
        <v>1913</v>
      </c>
      <c r="D4811" s="24">
        <v>5883</v>
      </c>
      <c r="E4811" t="s">
        <v>1687</v>
      </c>
      <c r="F4811" t="s">
        <v>128</v>
      </c>
      <c r="G4811" t="s">
        <v>110</v>
      </c>
      <c r="H4811" t="s">
        <v>2666</v>
      </c>
      <c r="I4811" t="s">
        <v>1851</v>
      </c>
      <c r="J4811" t="s">
        <v>1940</v>
      </c>
      <c r="K4811" t="s">
        <v>1941</v>
      </c>
      <c r="L4811" s="24">
        <v>220</v>
      </c>
      <c r="M4811" s="25">
        <f>+VLOOKUP(E4811, TC!A:D, 4, FALSE())</f>
        <v>1.0988499979418935</v>
      </c>
      <c r="N4811" s="24">
        <f t="shared" si="375"/>
        <v>220</v>
      </c>
      <c r="O4811" t="str">
        <f t="shared" si="376"/>
        <v>FACTURA</v>
      </c>
      <c r="P4811" t="str">
        <f t="shared" si="377"/>
        <v>2025</v>
      </c>
      <c r="Q4811" t="str">
        <f t="shared" si="378"/>
        <v>04</v>
      </c>
      <c r="R4811" t="str">
        <f>+IFERROR(VLOOKUP(I4811, Listado!A:B, 2, FALSE()), "COMERCIALIZADORA INTERNACIONAL CARIBBEAN EXOTICS S A")</f>
        <v>PEREZ MEJIA MARIA PAULINA</v>
      </c>
      <c r="S4811" s="25">
        <f>+VLOOKUP(E4811, TC!A:D, 2, FALSE())</f>
        <v>4130.01</v>
      </c>
      <c r="T4811" t="str">
        <f t="shared" si="379"/>
        <v>USD</v>
      </c>
    </row>
    <row r="4812" spans="1:20" ht="18.75" hidden="1" customHeight="1" x14ac:dyDescent="0.25">
      <c r="A4812" t="s">
        <v>2645</v>
      </c>
      <c r="B4812" t="s">
        <v>1923</v>
      </c>
      <c r="C4812" t="s">
        <v>1913</v>
      </c>
      <c r="D4812" s="24">
        <v>5883</v>
      </c>
      <c r="E4812" t="s">
        <v>1687</v>
      </c>
      <c r="F4812" t="s">
        <v>128</v>
      </c>
      <c r="G4812" t="s">
        <v>110</v>
      </c>
      <c r="H4812" t="s">
        <v>2666</v>
      </c>
      <c r="I4812" t="s">
        <v>1851</v>
      </c>
      <c r="J4812" t="s">
        <v>1940</v>
      </c>
      <c r="K4812" t="s">
        <v>2602</v>
      </c>
      <c r="L4812" s="24">
        <v>912</v>
      </c>
      <c r="M4812" s="25">
        <f>+VLOOKUP(E4812, TC!A:D, 4, FALSE())</f>
        <v>1.0988499979418935</v>
      </c>
      <c r="N4812" s="24">
        <f t="shared" si="375"/>
        <v>912</v>
      </c>
      <c r="O4812" t="str">
        <f t="shared" si="376"/>
        <v>FACTURA</v>
      </c>
      <c r="P4812" t="str">
        <f t="shared" si="377"/>
        <v>2025</v>
      </c>
      <c r="Q4812" t="str">
        <f t="shared" si="378"/>
        <v>04</v>
      </c>
      <c r="R4812" t="str">
        <f>+IFERROR(VLOOKUP(I4812, Listado!A:B, 2, FALSE()), "COMERCIALIZADORA INTERNACIONAL CARIBBEAN EXOTICS S A")</f>
        <v>PEREZ MEJIA MARIA PAULINA</v>
      </c>
      <c r="S4812" s="25">
        <f>+VLOOKUP(E4812, TC!A:D, 2, FALSE())</f>
        <v>4130.01</v>
      </c>
      <c r="T4812" t="str">
        <f t="shared" si="379"/>
        <v>USD</v>
      </c>
    </row>
    <row r="4813" spans="1:20" ht="18.75" hidden="1" customHeight="1" x14ac:dyDescent="0.25">
      <c r="A4813" t="s">
        <v>2645</v>
      </c>
      <c r="B4813" t="s">
        <v>1923</v>
      </c>
      <c r="C4813" t="s">
        <v>1913</v>
      </c>
      <c r="D4813" s="24">
        <v>5883</v>
      </c>
      <c r="E4813" t="s">
        <v>1687</v>
      </c>
      <c r="F4813" t="s">
        <v>128</v>
      </c>
      <c r="G4813" t="s">
        <v>110</v>
      </c>
      <c r="H4813" t="s">
        <v>2666</v>
      </c>
      <c r="I4813" t="s">
        <v>1851</v>
      </c>
      <c r="J4813" t="s">
        <v>1940</v>
      </c>
      <c r="K4813" t="s">
        <v>2070</v>
      </c>
      <c r="L4813" s="24">
        <v>534.4</v>
      </c>
      <c r="M4813" s="25">
        <f>+VLOOKUP(E4813, TC!A:D, 4, FALSE())</f>
        <v>1.0988499979418935</v>
      </c>
      <c r="N4813" s="24">
        <f t="shared" si="375"/>
        <v>534.4</v>
      </c>
      <c r="O4813" t="str">
        <f t="shared" si="376"/>
        <v>FACTURA</v>
      </c>
      <c r="P4813" t="str">
        <f t="shared" si="377"/>
        <v>2025</v>
      </c>
      <c r="Q4813" t="str">
        <f t="shared" si="378"/>
        <v>04</v>
      </c>
      <c r="R4813" t="str">
        <f>+IFERROR(VLOOKUP(I4813, Listado!A:B, 2, FALSE()), "COMERCIALIZADORA INTERNACIONAL CARIBBEAN EXOTICS S A")</f>
        <v>PEREZ MEJIA MARIA PAULINA</v>
      </c>
      <c r="S4813" s="25">
        <f>+VLOOKUP(E4813, TC!A:D, 2, FALSE())</f>
        <v>4130.01</v>
      </c>
      <c r="T4813" t="str">
        <f t="shared" si="379"/>
        <v>USD</v>
      </c>
    </row>
    <row r="4814" spans="1:20" ht="18.75" hidden="1" customHeight="1" x14ac:dyDescent="0.25">
      <c r="A4814" t="s">
        <v>2645</v>
      </c>
      <c r="B4814" t="s">
        <v>1923</v>
      </c>
      <c r="C4814" t="s">
        <v>1913</v>
      </c>
      <c r="D4814" s="24">
        <v>5883</v>
      </c>
      <c r="E4814" t="s">
        <v>1687</v>
      </c>
      <c r="F4814" t="s">
        <v>128</v>
      </c>
      <c r="G4814" t="s">
        <v>110</v>
      </c>
      <c r="H4814" t="s">
        <v>2666</v>
      </c>
      <c r="I4814" t="s">
        <v>1851</v>
      </c>
      <c r="J4814" t="s">
        <v>1940</v>
      </c>
      <c r="K4814" t="s">
        <v>1942</v>
      </c>
      <c r="L4814" s="24">
        <v>1500</v>
      </c>
      <c r="M4814" s="25">
        <f>+VLOOKUP(E4814, TC!A:D, 4, FALSE())</f>
        <v>1.0988499979418935</v>
      </c>
      <c r="N4814" s="24">
        <f t="shared" si="375"/>
        <v>1500</v>
      </c>
      <c r="O4814" t="str">
        <f t="shared" si="376"/>
        <v>FACTURA</v>
      </c>
      <c r="P4814" t="str">
        <f t="shared" si="377"/>
        <v>2025</v>
      </c>
      <c r="Q4814" t="str">
        <f t="shared" si="378"/>
        <v>04</v>
      </c>
      <c r="R4814" t="str">
        <f>+IFERROR(VLOOKUP(I4814, Listado!A:B, 2, FALSE()), "COMERCIALIZADORA INTERNACIONAL CARIBBEAN EXOTICS S A")</f>
        <v>PEREZ MEJIA MARIA PAULINA</v>
      </c>
      <c r="S4814" s="25">
        <f>+VLOOKUP(E4814, TC!A:D, 2, FALSE())</f>
        <v>4130.01</v>
      </c>
      <c r="T4814" t="str">
        <f t="shared" si="379"/>
        <v>USD</v>
      </c>
    </row>
    <row r="4815" spans="1:20" ht="18.75" hidden="1" customHeight="1" x14ac:dyDescent="0.25">
      <c r="A4815" t="s">
        <v>2645</v>
      </c>
      <c r="B4815" t="s">
        <v>1923</v>
      </c>
      <c r="C4815" t="s">
        <v>1913</v>
      </c>
      <c r="D4815" s="24">
        <v>5883</v>
      </c>
      <c r="E4815" t="s">
        <v>1687</v>
      </c>
      <c r="F4815" t="s">
        <v>128</v>
      </c>
      <c r="G4815" t="s">
        <v>110</v>
      </c>
      <c r="H4815" t="s">
        <v>2666</v>
      </c>
      <c r="I4815" t="s">
        <v>1851</v>
      </c>
      <c r="J4815" t="s">
        <v>1940</v>
      </c>
      <c r="K4815" t="s">
        <v>2016</v>
      </c>
      <c r="L4815" s="24">
        <v>600</v>
      </c>
      <c r="M4815" s="25">
        <f>+VLOOKUP(E4815, TC!A:D, 4, FALSE())</f>
        <v>1.0988499979418935</v>
      </c>
      <c r="N4815" s="24">
        <f t="shared" si="375"/>
        <v>600</v>
      </c>
      <c r="O4815" t="str">
        <f t="shared" si="376"/>
        <v>FACTURA</v>
      </c>
      <c r="P4815" t="str">
        <f t="shared" si="377"/>
        <v>2025</v>
      </c>
      <c r="Q4815" t="str">
        <f t="shared" si="378"/>
        <v>04</v>
      </c>
      <c r="R4815" t="str">
        <f>+IFERROR(VLOOKUP(I4815, Listado!A:B, 2, FALSE()), "COMERCIALIZADORA INTERNACIONAL CARIBBEAN EXOTICS S A")</f>
        <v>PEREZ MEJIA MARIA PAULINA</v>
      </c>
      <c r="S4815" s="25">
        <f>+VLOOKUP(E4815, TC!A:D, 2, FALSE())</f>
        <v>4130.01</v>
      </c>
      <c r="T4815" t="str">
        <f t="shared" si="379"/>
        <v>USD</v>
      </c>
    </row>
    <row r="4816" spans="1:20" ht="18.75" hidden="1" customHeight="1" x14ac:dyDescent="0.25">
      <c r="A4816" t="s">
        <v>2645</v>
      </c>
      <c r="B4816" t="s">
        <v>1923</v>
      </c>
      <c r="C4816" t="s">
        <v>1913</v>
      </c>
      <c r="D4816" s="24">
        <v>5883</v>
      </c>
      <c r="E4816" t="s">
        <v>1687</v>
      </c>
      <c r="F4816" t="s">
        <v>128</v>
      </c>
      <c r="G4816" t="s">
        <v>110</v>
      </c>
      <c r="H4816" t="s">
        <v>2666</v>
      </c>
      <c r="I4816" t="s">
        <v>1851</v>
      </c>
      <c r="J4816" t="s">
        <v>1940</v>
      </c>
      <c r="K4816" t="s">
        <v>2149</v>
      </c>
      <c r="L4816" s="24">
        <v>169.2</v>
      </c>
      <c r="M4816" s="25">
        <f>+VLOOKUP(E4816, TC!A:D, 4, FALSE())</f>
        <v>1.0988499979418935</v>
      </c>
      <c r="N4816" s="24">
        <f t="shared" si="375"/>
        <v>169.2</v>
      </c>
      <c r="O4816" t="str">
        <f t="shared" si="376"/>
        <v>FACTURA</v>
      </c>
      <c r="P4816" t="str">
        <f t="shared" si="377"/>
        <v>2025</v>
      </c>
      <c r="Q4816" t="str">
        <f t="shared" si="378"/>
        <v>04</v>
      </c>
      <c r="R4816" t="str">
        <f>+IFERROR(VLOOKUP(I4816, Listado!A:B, 2, FALSE()), "COMERCIALIZADORA INTERNACIONAL CARIBBEAN EXOTICS S A")</f>
        <v>PEREZ MEJIA MARIA PAULINA</v>
      </c>
      <c r="S4816" s="25">
        <f>+VLOOKUP(E4816, TC!A:D, 2, FALSE())</f>
        <v>4130.01</v>
      </c>
      <c r="T4816" t="str">
        <f t="shared" si="379"/>
        <v>USD</v>
      </c>
    </row>
    <row r="4817" spans="1:20" ht="18.75" hidden="1" customHeight="1" x14ac:dyDescent="0.25">
      <c r="A4817" t="s">
        <v>2645</v>
      </c>
      <c r="B4817" t="s">
        <v>1923</v>
      </c>
      <c r="C4817" t="s">
        <v>1913</v>
      </c>
      <c r="D4817" s="24">
        <v>5884</v>
      </c>
      <c r="E4817" t="s">
        <v>1687</v>
      </c>
      <c r="F4817" t="s">
        <v>128</v>
      </c>
      <c r="G4817" t="s">
        <v>110</v>
      </c>
      <c r="I4817" t="s">
        <v>1851</v>
      </c>
      <c r="J4817" t="s">
        <v>1940</v>
      </c>
      <c r="K4817" t="s">
        <v>1918</v>
      </c>
      <c r="L4817" s="24">
        <v>4.8</v>
      </c>
      <c r="M4817" s="25">
        <f>+VLOOKUP(E4817, TC!A:D, 4, FALSE())</f>
        <v>1.0988499979418935</v>
      </c>
      <c r="N4817" s="24">
        <f t="shared" si="375"/>
        <v>4.8</v>
      </c>
      <c r="O4817" t="str">
        <f t="shared" si="376"/>
        <v>FACTURA</v>
      </c>
      <c r="P4817" t="str">
        <f t="shared" si="377"/>
        <v>2025</v>
      </c>
      <c r="Q4817" t="str">
        <f t="shared" si="378"/>
        <v>04</v>
      </c>
      <c r="R4817" t="str">
        <f>+IFERROR(VLOOKUP(I4817, Listado!A:B, 2, FALSE()), "COMERCIALIZADORA INTERNACIONAL CARIBBEAN EXOTICS S A")</f>
        <v>PEREZ MEJIA MARIA PAULINA</v>
      </c>
      <c r="S4817" s="25">
        <f>+VLOOKUP(E4817, TC!A:D, 2, FALSE())</f>
        <v>4130.01</v>
      </c>
      <c r="T4817" t="str">
        <f t="shared" si="379"/>
        <v>USD</v>
      </c>
    </row>
    <row r="4818" spans="1:20" ht="18.75" hidden="1" customHeight="1" x14ac:dyDescent="0.25">
      <c r="A4818" t="s">
        <v>2645</v>
      </c>
      <c r="B4818" t="s">
        <v>5</v>
      </c>
      <c r="C4818" t="s">
        <v>1970</v>
      </c>
      <c r="D4818" s="24">
        <v>2286</v>
      </c>
      <c r="E4818" t="s">
        <v>1687</v>
      </c>
      <c r="F4818" t="s">
        <v>99</v>
      </c>
      <c r="G4818" t="s">
        <v>1914</v>
      </c>
      <c r="I4818" t="s">
        <v>1838</v>
      </c>
      <c r="J4818" t="s">
        <v>1915</v>
      </c>
      <c r="K4818" t="s">
        <v>2021</v>
      </c>
      <c r="L4818" s="24">
        <v>-236100</v>
      </c>
      <c r="M4818" s="25">
        <f>+VLOOKUP(E4818, TC!A:D, 4, FALSE())</f>
        <v>1.0988499979418935</v>
      </c>
      <c r="N4818" s="24">
        <f t="shared" si="375"/>
        <v>-236100</v>
      </c>
      <c r="O4818" t="str">
        <f t="shared" si="376"/>
        <v>NOTAS</v>
      </c>
      <c r="P4818" t="str">
        <f t="shared" si="377"/>
        <v>2025</v>
      </c>
      <c r="Q4818" t="str">
        <f t="shared" si="378"/>
        <v>04</v>
      </c>
      <c r="R4818" t="str">
        <f>+IFERROR(VLOOKUP(I4818, Listado!A:B, 2, FALSE()), "COMERCIALIZADORA INTERNACIONAL CARIBBEAN EXOTICS S A")</f>
        <v>LONDOÑO ECHEVERRI ALEJANDRA</v>
      </c>
      <c r="S4818" s="25">
        <f>+VLOOKUP(E4818, TC!A:D, 2, FALSE())</f>
        <v>4130.01</v>
      </c>
      <c r="T4818" t="str">
        <f t="shared" si="379"/>
        <v>COP</v>
      </c>
    </row>
    <row r="4819" spans="1:20" ht="18.75" hidden="1" customHeight="1" x14ac:dyDescent="0.25">
      <c r="A4819" t="s">
        <v>2645</v>
      </c>
      <c r="B4819" t="s">
        <v>5</v>
      </c>
      <c r="C4819" t="s">
        <v>1970</v>
      </c>
      <c r="D4819" s="24">
        <v>2286</v>
      </c>
      <c r="E4819" t="s">
        <v>1687</v>
      </c>
      <c r="F4819" t="s">
        <v>99</v>
      </c>
      <c r="G4819" t="s">
        <v>1914</v>
      </c>
      <c r="I4819" t="s">
        <v>1838</v>
      </c>
      <c r="J4819" t="s">
        <v>1915</v>
      </c>
      <c r="K4819" t="s">
        <v>2022</v>
      </c>
      <c r="L4819" s="24">
        <v>-205260</v>
      </c>
      <c r="M4819" s="25">
        <f>+VLOOKUP(E4819, TC!A:D, 4, FALSE())</f>
        <v>1.0988499979418935</v>
      </c>
      <c r="N4819" s="24">
        <f t="shared" si="375"/>
        <v>-205260</v>
      </c>
      <c r="O4819" t="str">
        <f t="shared" si="376"/>
        <v>NOTAS</v>
      </c>
      <c r="P4819" t="str">
        <f t="shared" si="377"/>
        <v>2025</v>
      </c>
      <c r="Q4819" t="str">
        <f t="shared" si="378"/>
        <v>04</v>
      </c>
      <c r="R4819" t="str">
        <f>+IFERROR(VLOOKUP(I4819, Listado!A:B, 2, FALSE()), "COMERCIALIZADORA INTERNACIONAL CARIBBEAN EXOTICS S A")</f>
        <v>LONDOÑO ECHEVERRI ALEJANDRA</v>
      </c>
      <c r="S4819" s="25">
        <f>+VLOOKUP(E4819, TC!A:D, 2, FALSE())</f>
        <v>4130.01</v>
      </c>
      <c r="T4819" t="str">
        <f t="shared" si="379"/>
        <v>COP</v>
      </c>
    </row>
    <row r="4820" spans="1:20" ht="18.75" hidden="1" customHeight="1" x14ac:dyDescent="0.25">
      <c r="A4820" t="s">
        <v>2645</v>
      </c>
      <c r="B4820" t="s">
        <v>5</v>
      </c>
      <c r="C4820" t="s">
        <v>1970</v>
      </c>
      <c r="D4820" s="24">
        <v>2286</v>
      </c>
      <c r="E4820" t="s">
        <v>1687</v>
      </c>
      <c r="F4820" t="s">
        <v>99</v>
      </c>
      <c r="G4820" t="s">
        <v>1914</v>
      </c>
      <c r="I4820" t="s">
        <v>1838</v>
      </c>
      <c r="J4820" t="s">
        <v>1915</v>
      </c>
      <c r="K4820" t="s">
        <v>2022</v>
      </c>
      <c r="L4820" s="24">
        <v>-42240</v>
      </c>
      <c r="M4820" s="25">
        <f>+VLOOKUP(E4820, TC!A:D, 4, FALSE())</f>
        <v>1.0988499979418935</v>
      </c>
      <c r="N4820" s="24">
        <f t="shared" si="375"/>
        <v>-42240</v>
      </c>
      <c r="O4820" t="str">
        <f t="shared" si="376"/>
        <v>NOTAS</v>
      </c>
      <c r="P4820" t="str">
        <f t="shared" si="377"/>
        <v>2025</v>
      </c>
      <c r="Q4820" t="str">
        <f t="shared" si="378"/>
        <v>04</v>
      </c>
      <c r="R4820" t="str">
        <f>+IFERROR(VLOOKUP(I4820, Listado!A:B, 2, FALSE()), "COMERCIALIZADORA INTERNACIONAL CARIBBEAN EXOTICS S A")</f>
        <v>LONDOÑO ECHEVERRI ALEJANDRA</v>
      </c>
      <c r="S4820" s="25">
        <f>+VLOOKUP(E4820, TC!A:D, 2, FALSE())</f>
        <v>4130.01</v>
      </c>
      <c r="T4820" t="str">
        <f t="shared" si="379"/>
        <v>COP</v>
      </c>
    </row>
    <row r="4821" spans="1:20" ht="18.75" hidden="1" customHeight="1" x14ac:dyDescent="0.25">
      <c r="A4821" t="s">
        <v>2645</v>
      </c>
      <c r="B4821" t="s">
        <v>1923</v>
      </c>
      <c r="C4821" t="s">
        <v>1913</v>
      </c>
      <c r="D4821" s="24">
        <v>5885</v>
      </c>
      <c r="E4821" t="s">
        <v>1687</v>
      </c>
      <c r="F4821" t="s">
        <v>128</v>
      </c>
      <c r="G4821" t="s">
        <v>108</v>
      </c>
      <c r="H4821" t="s">
        <v>2667</v>
      </c>
      <c r="I4821" t="s">
        <v>1898</v>
      </c>
      <c r="J4821" t="s">
        <v>1944</v>
      </c>
      <c r="K4821" t="s">
        <v>1928</v>
      </c>
      <c r="L4821" s="24">
        <v>1988.2</v>
      </c>
      <c r="M4821" s="25">
        <f>+VLOOKUP(E4821, TC!A:D, 4, FALSE())</f>
        <v>1.0988499979418935</v>
      </c>
      <c r="N4821" s="24">
        <f t="shared" si="375"/>
        <v>1988.2</v>
      </c>
      <c r="O4821" t="str">
        <f t="shared" si="376"/>
        <v>FACTURA</v>
      </c>
      <c r="P4821" t="str">
        <f t="shared" si="377"/>
        <v>2025</v>
      </c>
      <c r="Q4821" t="str">
        <f t="shared" si="378"/>
        <v>04</v>
      </c>
      <c r="R4821" t="str">
        <f>+IFERROR(VLOOKUP(I4821, Listado!A:B, 2, FALSE()), "COMERCIALIZADORA INTERNACIONAL CARIBBEAN EXOTICS S A")</f>
        <v>PIEDRAHITA PEREZ MARIANA</v>
      </c>
      <c r="S4821" s="25">
        <f>+VLOOKUP(E4821, TC!A:D, 2, FALSE())</f>
        <v>4130.01</v>
      </c>
      <c r="T4821" t="str">
        <f t="shared" si="379"/>
        <v>USD</v>
      </c>
    </row>
    <row r="4822" spans="1:20" ht="18.75" hidden="1" customHeight="1" x14ac:dyDescent="0.25">
      <c r="A4822" t="s">
        <v>2645</v>
      </c>
      <c r="B4822" t="s">
        <v>1923</v>
      </c>
      <c r="C4822" t="s">
        <v>1913</v>
      </c>
      <c r="D4822" s="24">
        <v>5885</v>
      </c>
      <c r="E4822" t="s">
        <v>1687</v>
      </c>
      <c r="F4822" t="s">
        <v>128</v>
      </c>
      <c r="G4822" t="s">
        <v>108</v>
      </c>
      <c r="H4822" t="s">
        <v>2667</v>
      </c>
      <c r="I4822" t="s">
        <v>1898</v>
      </c>
      <c r="J4822" t="s">
        <v>1944</v>
      </c>
      <c r="K4822" t="s">
        <v>61</v>
      </c>
      <c r="L4822" s="24">
        <v>3601.92</v>
      </c>
      <c r="M4822" s="25">
        <f>+VLOOKUP(E4822, TC!A:D, 4, FALSE())</f>
        <v>1.0988499979418935</v>
      </c>
      <c r="N4822" s="24">
        <f t="shared" si="375"/>
        <v>3601.92</v>
      </c>
      <c r="O4822" t="str">
        <f t="shared" si="376"/>
        <v>FACTURA</v>
      </c>
      <c r="P4822" t="str">
        <f t="shared" si="377"/>
        <v>2025</v>
      </c>
      <c r="Q4822" t="str">
        <f t="shared" si="378"/>
        <v>04</v>
      </c>
      <c r="R4822" t="str">
        <f>+IFERROR(VLOOKUP(I4822, Listado!A:B, 2, FALSE()), "COMERCIALIZADORA INTERNACIONAL CARIBBEAN EXOTICS S A")</f>
        <v>PIEDRAHITA PEREZ MARIANA</v>
      </c>
      <c r="S4822" s="25">
        <f>+VLOOKUP(E4822, TC!A:D, 2, FALSE())</f>
        <v>4130.01</v>
      </c>
      <c r="T4822" t="str">
        <f t="shared" si="379"/>
        <v>USD</v>
      </c>
    </row>
    <row r="4823" spans="1:20" ht="18.75" hidden="1" customHeight="1" x14ac:dyDescent="0.25">
      <c r="A4823" t="s">
        <v>2645</v>
      </c>
      <c r="B4823" t="s">
        <v>1923</v>
      </c>
      <c r="C4823" t="s">
        <v>1913</v>
      </c>
      <c r="D4823" s="24">
        <v>5886</v>
      </c>
      <c r="E4823" t="s">
        <v>1687</v>
      </c>
      <c r="F4823" t="s">
        <v>128</v>
      </c>
      <c r="G4823" t="s">
        <v>108</v>
      </c>
      <c r="H4823" t="s">
        <v>2668</v>
      </c>
      <c r="I4823" t="s">
        <v>1878</v>
      </c>
      <c r="J4823" t="s">
        <v>2007</v>
      </c>
      <c r="K4823" t="s">
        <v>2008</v>
      </c>
      <c r="L4823" s="24">
        <v>1120</v>
      </c>
      <c r="M4823" s="25">
        <f>+VLOOKUP(E4823, TC!A:D, 4, FALSE())</f>
        <v>1.0988499979418935</v>
      </c>
      <c r="N4823" s="24">
        <f t="shared" si="375"/>
        <v>1120</v>
      </c>
      <c r="O4823" t="str">
        <f t="shared" si="376"/>
        <v>FACTURA</v>
      </c>
      <c r="P4823" t="str">
        <f t="shared" si="377"/>
        <v>2025</v>
      </c>
      <c r="Q4823" t="str">
        <f t="shared" si="378"/>
        <v>04</v>
      </c>
      <c r="R4823" t="str">
        <f>+IFERROR(VLOOKUP(I4823, Listado!A:B, 2, FALSE()), "COMERCIALIZADORA INTERNACIONAL CARIBBEAN EXOTICS S A")</f>
        <v>PIEDRAHITA PEREZ MARIANA</v>
      </c>
      <c r="S4823" s="25">
        <f>+VLOOKUP(E4823, TC!A:D, 2, FALSE())</f>
        <v>4130.01</v>
      </c>
      <c r="T4823" t="str">
        <f t="shared" si="379"/>
        <v>USD</v>
      </c>
    </row>
    <row r="4824" spans="1:20" ht="18.75" hidden="1" customHeight="1" x14ac:dyDescent="0.25">
      <c r="A4824" t="s">
        <v>2645</v>
      </c>
      <c r="B4824" t="s">
        <v>1923</v>
      </c>
      <c r="C4824" t="s">
        <v>1913</v>
      </c>
      <c r="D4824" s="24">
        <v>5886</v>
      </c>
      <c r="E4824" t="s">
        <v>1687</v>
      </c>
      <c r="F4824" t="s">
        <v>128</v>
      </c>
      <c r="G4824" t="s">
        <v>108</v>
      </c>
      <c r="H4824" t="s">
        <v>2668</v>
      </c>
      <c r="I4824" t="s">
        <v>1878</v>
      </c>
      <c r="J4824" t="s">
        <v>2007</v>
      </c>
      <c r="K4824" t="s">
        <v>2009</v>
      </c>
      <c r="L4824" s="24">
        <v>352</v>
      </c>
      <c r="M4824" s="25">
        <f>+VLOOKUP(E4824, TC!A:D, 4, FALSE())</f>
        <v>1.0988499979418935</v>
      </c>
      <c r="N4824" s="24">
        <f t="shared" si="375"/>
        <v>352</v>
      </c>
      <c r="O4824" t="str">
        <f t="shared" si="376"/>
        <v>FACTURA</v>
      </c>
      <c r="P4824" t="str">
        <f t="shared" si="377"/>
        <v>2025</v>
      </c>
      <c r="Q4824" t="str">
        <f t="shared" si="378"/>
        <v>04</v>
      </c>
      <c r="R4824" t="str">
        <f>+IFERROR(VLOOKUP(I4824, Listado!A:B, 2, FALSE()), "COMERCIALIZADORA INTERNACIONAL CARIBBEAN EXOTICS S A")</f>
        <v>PIEDRAHITA PEREZ MARIANA</v>
      </c>
      <c r="S4824" s="25">
        <f>+VLOOKUP(E4824, TC!A:D, 2, FALSE())</f>
        <v>4130.01</v>
      </c>
      <c r="T4824" t="str">
        <f t="shared" si="379"/>
        <v>USD</v>
      </c>
    </row>
    <row r="4825" spans="1:20" ht="18.75" hidden="1" customHeight="1" x14ac:dyDescent="0.25">
      <c r="A4825" t="s">
        <v>2645</v>
      </c>
      <c r="B4825" t="s">
        <v>1923</v>
      </c>
      <c r="C4825" t="s">
        <v>1913</v>
      </c>
      <c r="D4825" s="24">
        <v>5886</v>
      </c>
      <c r="E4825" t="s">
        <v>1687</v>
      </c>
      <c r="F4825" t="s">
        <v>128</v>
      </c>
      <c r="G4825" t="s">
        <v>108</v>
      </c>
      <c r="H4825" t="s">
        <v>2668</v>
      </c>
      <c r="I4825" t="s">
        <v>1878</v>
      </c>
      <c r="J4825" t="s">
        <v>2007</v>
      </c>
      <c r="K4825" t="s">
        <v>2010</v>
      </c>
      <c r="L4825" s="24">
        <v>488</v>
      </c>
      <c r="M4825" s="25">
        <f>+VLOOKUP(E4825, TC!A:D, 4, FALSE())</f>
        <v>1.0988499979418935</v>
      </c>
      <c r="N4825" s="24">
        <f t="shared" si="375"/>
        <v>488</v>
      </c>
      <c r="O4825" t="str">
        <f t="shared" si="376"/>
        <v>FACTURA</v>
      </c>
      <c r="P4825" t="str">
        <f t="shared" si="377"/>
        <v>2025</v>
      </c>
      <c r="Q4825" t="str">
        <f t="shared" si="378"/>
        <v>04</v>
      </c>
      <c r="R4825" t="str">
        <f>+IFERROR(VLOOKUP(I4825, Listado!A:B, 2, FALSE()), "COMERCIALIZADORA INTERNACIONAL CARIBBEAN EXOTICS S A")</f>
        <v>PIEDRAHITA PEREZ MARIANA</v>
      </c>
      <c r="S4825" s="25">
        <f>+VLOOKUP(E4825, TC!A:D, 2, FALSE())</f>
        <v>4130.01</v>
      </c>
      <c r="T4825" t="str">
        <f t="shared" si="379"/>
        <v>USD</v>
      </c>
    </row>
    <row r="4826" spans="1:20" ht="18.75" hidden="1" customHeight="1" x14ac:dyDescent="0.25">
      <c r="A4826" t="s">
        <v>2645</v>
      </c>
      <c r="B4826" t="s">
        <v>1923</v>
      </c>
      <c r="C4826" t="s">
        <v>1913</v>
      </c>
      <c r="D4826" s="24">
        <v>5886</v>
      </c>
      <c r="E4826" t="s">
        <v>1687</v>
      </c>
      <c r="F4826" t="s">
        <v>128</v>
      </c>
      <c r="G4826" t="s">
        <v>108</v>
      </c>
      <c r="H4826" t="s">
        <v>2668</v>
      </c>
      <c r="I4826" t="s">
        <v>1878</v>
      </c>
      <c r="J4826" t="s">
        <v>2007</v>
      </c>
      <c r="K4826" t="s">
        <v>2669</v>
      </c>
      <c r="L4826" s="24">
        <v>1</v>
      </c>
      <c r="M4826" s="25">
        <f>+VLOOKUP(E4826, TC!A:D, 4, FALSE())</f>
        <v>1.0988499979418935</v>
      </c>
      <c r="N4826" s="24">
        <f t="shared" si="375"/>
        <v>1</v>
      </c>
      <c r="O4826" t="str">
        <f t="shared" si="376"/>
        <v>FACTURA</v>
      </c>
      <c r="P4826" t="str">
        <f t="shared" si="377"/>
        <v>2025</v>
      </c>
      <c r="Q4826" t="str">
        <f t="shared" si="378"/>
        <v>04</v>
      </c>
      <c r="R4826" t="str">
        <f>+IFERROR(VLOOKUP(I4826, Listado!A:B, 2, FALSE()), "COMERCIALIZADORA INTERNACIONAL CARIBBEAN EXOTICS S A")</f>
        <v>PIEDRAHITA PEREZ MARIANA</v>
      </c>
      <c r="S4826" s="25">
        <f>+VLOOKUP(E4826, TC!A:D, 2, FALSE())</f>
        <v>4130.01</v>
      </c>
      <c r="T4826" t="str">
        <f t="shared" si="379"/>
        <v>USD</v>
      </c>
    </row>
    <row r="4827" spans="1:20" ht="18.75" hidden="1" customHeight="1" x14ac:dyDescent="0.25">
      <c r="A4827" t="s">
        <v>2645</v>
      </c>
      <c r="B4827" t="s">
        <v>1923</v>
      </c>
      <c r="C4827" t="s">
        <v>1913</v>
      </c>
      <c r="D4827" s="24">
        <v>5886</v>
      </c>
      <c r="E4827" t="s">
        <v>1687</v>
      </c>
      <c r="F4827" t="s">
        <v>128</v>
      </c>
      <c r="G4827" t="s">
        <v>108</v>
      </c>
      <c r="H4827" t="s">
        <v>2668</v>
      </c>
      <c r="I4827" t="s">
        <v>1878</v>
      </c>
      <c r="J4827" t="s">
        <v>2007</v>
      </c>
      <c r="K4827" t="s">
        <v>2011</v>
      </c>
      <c r="L4827" s="24">
        <v>218</v>
      </c>
      <c r="M4827" s="25">
        <f>+VLOOKUP(E4827, TC!A:D, 4, FALSE())</f>
        <v>1.0988499979418935</v>
      </c>
      <c r="N4827" s="24">
        <f t="shared" si="375"/>
        <v>218</v>
      </c>
      <c r="O4827" t="str">
        <f t="shared" si="376"/>
        <v>FACTURA</v>
      </c>
      <c r="P4827" t="str">
        <f t="shared" si="377"/>
        <v>2025</v>
      </c>
      <c r="Q4827" t="str">
        <f t="shared" si="378"/>
        <v>04</v>
      </c>
      <c r="R4827" t="str">
        <f>+IFERROR(VLOOKUP(I4827, Listado!A:B, 2, FALSE()), "COMERCIALIZADORA INTERNACIONAL CARIBBEAN EXOTICS S A")</f>
        <v>PIEDRAHITA PEREZ MARIANA</v>
      </c>
      <c r="S4827" s="25">
        <f>+VLOOKUP(E4827, TC!A:D, 2, FALSE())</f>
        <v>4130.01</v>
      </c>
      <c r="T4827" t="str">
        <f t="shared" si="379"/>
        <v>USD</v>
      </c>
    </row>
    <row r="4828" spans="1:20" ht="18.75" hidden="1" customHeight="1" x14ac:dyDescent="0.25">
      <c r="A4828" t="s">
        <v>2645</v>
      </c>
      <c r="B4828" t="s">
        <v>5</v>
      </c>
      <c r="C4828" t="s">
        <v>1970</v>
      </c>
      <c r="D4828" s="24">
        <v>2287</v>
      </c>
      <c r="E4828" t="s">
        <v>1687</v>
      </c>
      <c r="F4828" t="s">
        <v>1924</v>
      </c>
      <c r="G4828" t="s">
        <v>108</v>
      </c>
      <c r="H4828" t="s">
        <v>2144</v>
      </c>
      <c r="I4828" t="s">
        <v>1871</v>
      </c>
      <c r="J4828" t="s">
        <v>1919</v>
      </c>
      <c r="K4828" t="s">
        <v>1959</v>
      </c>
      <c r="L4828" s="24">
        <v>-300</v>
      </c>
      <c r="M4828" s="25">
        <f>+VLOOKUP(E4828, TC!A:D, 4, FALSE())</f>
        <v>1.0988499979418935</v>
      </c>
      <c r="N4828" s="24">
        <f t="shared" si="375"/>
        <v>-329.65499938256806</v>
      </c>
      <c r="O4828" t="str">
        <f t="shared" si="376"/>
        <v>NOTAS</v>
      </c>
      <c r="P4828" t="str">
        <f t="shared" si="377"/>
        <v>2025</v>
      </c>
      <c r="Q4828" t="str">
        <f t="shared" si="378"/>
        <v>04</v>
      </c>
      <c r="R4828" t="str">
        <f>+IFERROR(VLOOKUP(I4828, Listado!A:B, 2, FALSE()), "COMERCIALIZADORA INTERNACIONAL CARIBBEAN EXOTICS S A")</f>
        <v>PIEDRAHITA PEREZ MARIANA</v>
      </c>
      <c r="S4828" s="25">
        <f>+VLOOKUP(E4828, TC!A:D, 2, FALSE())</f>
        <v>4130.01</v>
      </c>
      <c r="T4828" t="str">
        <f t="shared" si="379"/>
        <v>EUR</v>
      </c>
    </row>
    <row r="4829" spans="1:20" ht="18.75" hidden="1" customHeight="1" x14ac:dyDescent="0.25">
      <c r="A4829" t="s">
        <v>2645</v>
      </c>
      <c r="B4829" t="s">
        <v>5</v>
      </c>
      <c r="C4829" t="s">
        <v>1970</v>
      </c>
      <c r="D4829" s="24">
        <v>2287</v>
      </c>
      <c r="E4829" t="s">
        <v>1687</v>
      </c>
      <c r="F4829" t="s">
        <v>1924</v>
      </c>
      <c r="G4829" t="s">
        <v>108</v>
      </c>
      <c r="H4829" t="s">
        <v>2144</v>
      </c>
      <c r="I4829" t="s">
        <v>1871</v>
      </c>
      <c r="J4829" t="s">
        <v>1919</v>
      </c>
      <c r="K4829" t="s">
        <v>1960</v>
      </c>
      <c r="L4829" s="24">
        <v>-1.2</v>
      </c>
      <c r="M4829" s="25">
        <f>+VLOOKUP(E4829, TC!A:D, 4, FALSE())</f>
        <v>1.0988499979418935</v>
      </c>
      <c r="N4829" s="24">
        <f t="shared" si="375"/>
        <v>-1.3186199975302721</v>
      </c>
      <c r="O4829" t="str">
        <f t="shared" si="376"/>
        <v>NOTAS</v>
      </c>
      <c r="P4829" t="str">
        <f t="shared" si="377"/>
        <v>2025</v>
      </c>
      <c r="Q4829" t="str">
        <f t="shared" si="378"/>
        <v>04</v>
      </c>
      <c r="R4829" t="str">
        <f>+IFERROR(VLOOKUP(I4829, Listado!A:B, 2, FALSE()), "COMERCIALIZADORA INTERNACIONAL CARIBBEAN EXOTICS S A")</f>
        <v>PIEDRAHITA PEREZ MARIANA</v>
      </c>
      <c r="S4829" s="25">
        <f>+VLOOKUP(E4829, TC!A:D, 2, FALSE())</f>
        <v>4130.01</v>
      </c>
      <c r="T4829" t="str">
        <f t="shared" si="379"/>
        <v>EUR</v>
      </c>
    </row>
    <row r="4830" spans="1:20" ht="18.75" hidden="1" customHeight="1" x14ac:dyDescent="0.25">
      <c r="A4830" t="s">
        <v>2645</v>
      </c>
      <c r="B4830" t="s">
        <v>5</v>
      </c>
      <c r="C4830" t="s">
        <v>1970</v>
      </c>
      <c r="D4830" s="24">
        <v>2287</v>
      </c>
      <c r="E4830" t="s">
        <v>1687</v>
      </c>
      <c r="F4830" t="s">
        <v>1924</v>
      </c>
      <c r="G4830" t="s">
        <v>108</v>
      </c>
      <c r="H4830" t="s">
        <v>2144</v>
      </c>
      <c r="I4830" t="s">
        <v>1871</v>
      </c>
      <c r="J4830" t="s">
        <v>1919</v>
      </c>
      <c r="K4830" t="s">
        <v>1964</v>
      </c>
      <c r="L4830" s="24">
        <v>-32.979999999999997</v>
      </c>
      <c r="M4830" s="25">
        <f>+VLOOKUP(E4830, TC!A:D, 4, FALSE())</f>
        <v>1.0988499979418935</v>
      </c>
      <c r="N4830" s="24">
        <f t="shared" si="375"/>
        <v>-36.240072932123645</v>
      </c>
      <c r="O4830" t="str">
        <f t="shared" si="376"/>
        <v>NOTAS</v>
      </c>
      <c r="P4830" t="str">
        <f t="shared" si="377"/>
        <v>2025</v>
      </c>
      <c r="Q4830" t="str">
        <f t="shared" si="378"/>
        <v>04</v>
      </c>
      <c r="R4830" t="str">
        <f>+IFERROR(VLOOKUP(I4830, Listado!A:B, 2, FALSE()), "COMERCIALIZADORA INTERNACIONAL CARIBBEAN EXOTICS S A")</f>
        <v>PIEDRAHITA PEREZ MARIANA</v>
      </c>
      <c r="S4830" s="25">
        <f>+VLOOKUP(E4830, TC!A:D, 2, FALSE())</f>
        <v>4130.01</v>
      </c>
      <c r="T4830" t="str">
        <f t="shared" si="379"/>
        <v>EUR</v>
      </c>
    </row>
    <row r="4831" spans="1:20" ht="18.75" hidden="1" customHeight="1" x14ac:dyDescent="0.25">
      <c r="A4831" t="s">
        <v>2645</v>
      </c>
      <c r="B4831" t="s">
        <v>5</v>
      </c>
      <c r="C4831" t="s">
        <v>1970</v>
      </c>
      <c r="D4831" s="24">
        <v>2287</v>
      </c>
      <c r="E4831" t="s">
        <v>1687</v>
      </c>
      <c r="F4831" t="s">
        <v>1924</v>
      </c>
      <c r="G4831" t="s">
        <v>108</v>
      </c>
      <c r="H4831" t="s">
        <v>2144</v>
      </c>
      <c r="I4831" t="s">
        <v>1871</v>
      </c>
      <c r="J4831" t="s">
        <v>1919</v>
      </c>
      <c r="K4831" t="s">
        <v>1964</v>
      </c>
      <c r="L4831" s="24">
        <v>-65.959999999999994</v>
      </c>
      <c r="M4831" s="25">
        <f>+VLOOKUP(E4831, TC!A:D, 4, FALSE())</f>
        <v>1.0988499979418935</v>
      </c>
      <c r="N4831" s="24">
        <f t="shared" si="375"/>
        <v>-72.480145864247291</v>
      </c>
      <c r="O4831" t="str">
        <f t="shared" si="376"/>
        <v>NOTAS</v>
      </c>
      <c r="P4831" t="str">
        <f t="shared" si="377"/>
        <v>2025</v>
      </c>
      <c r="Q4831" t="str">
        <f t="shared" si="378"/>
        <v>04</v>
      </c>
      <c r="R4831" t="str">
        <f>+IFERROR(VLOOKUP(I4831, Listado!A:B, 2, FALSE()), "COMERCIALIZADORA INTERNACIONAL CARIBBEAN EXOTICS S A")</f>
        <v>PIEDRAHITA PEREZ MARIANA</v>
      </c>
      <c r="S4831" s="25">
        <f>+VLOOKUP(E4831, TC!A:D, 2, FALSE())</f>
        <v>4130.01</v>
      </c>
      <c r="T4831" t="str">
        <f t="shared" si="379"/>
        <v>EUR</v>
      </c>
    </row>
    <row r="4832" spans="1:20" ht="18.75" hidden="1" customHeight="1" x14ac:dyDescent="0.25">
      <c r="A4832" t="s">
        <v>2645</v>
      </c>
      <c r="B4832" t="s">
        <v>5</v>
      </c>
      <c r="C4832" t="s">
        <v>1970</v>
      </c>
      <c r="D4832" s="24">
        <v>2287</v>
      </c>
      <c r="E4832" t="s">
        <v>1687</v>
      </c>
      <c r="F4832" t="s">
        <v>1924</v>
      </c>
      <c r="G4832" t="s">
        <v>108</v>
      </c>
      <c r="H4832" t="s">
        <v>2144</v>
      </c>
      <c r="I4832" t="s">
        <v>1871</v>
      </c>
      <c r="J4832" t="s">
        <v>1919</v>
      </c>
      <c r="K4832" t="s">
        <v>1964</v>
      </c>
      <c r="L4832" s="24">
        <v>-32.979999999999997</v>
      </c>
      <c r="M4832" s="25">
        <f>+VLOOKUP(E4832, TC!A:D, 4, FALSE())</f>
        <v>1.0988499979418935</v>
      </c>
      <c r="N4832" s="24">
        <f t="shared" si="375"/>
        <v>-36.240072932123645</v>
      </c>
      <c r="O4832" t="str">
        <f t="shared" si="376"/>
        <v>NOTAS</v>
      </c>
      <c r="P4832" t="str">
        <f t="shared" si="377"/>
        <v>2025</v>
      </c>
      <c r="Q4832" t="str">
        <f t="shared" si="378"/>
        <v>04</v>
      </c>
      <c r="R4832" t="str">
        <f>+IFERROR(VLOOKUP(I4832, Listado!A:B, 2, FALSE()), "COMERCIALIZADORA INTERNACIONAL CARIBBEAN EXOTICS S A")</f>
        <v>PIEDRAHITA PEREZ MARIANA</v>
      </c>
      <c r="S4832" s="25">
        <f>+VLOOKUP(E4832, TC!A:D, 2, FALSE())</f>
        <v>4130.01</v>
      </c>
      <c r="T4832" t="str">
        <f t="shared" si="379"/>
        <v>EUR</v>
      </c>
    </row>
    <row r="4833" spans="1:20" ht="18.75" hidden="1" customHeight="1" x14ac:dyDescent="0.25">
      <c r="A4833" t="s">
        <v>2645</v>
      </c>
      <c r="B4833" t="s">
        <v>5</v>
      </c>
      <c r="C4833" t="s">
        <v>1970</v>
      </c>
      <c r="D4833" s="24">
        <v>2287</v>
      </c>
      <c r="E4833" t="s">
        <v>1687</v>
      </c>
      <c r="F4833" t="s">
        <v>1924</v>
      </c>
      <c r="G4833" t="s">
        <v>108</v>
      </c>
      <c r="H4833" t="s">
        <v>2144</v>
      </c>
      <c r="I4833" t="s">
        <v>1871</v>
      </c>
      <c r="J4833" t="s">
        <v>1919</v>
      </c>
      <c r="K4833" t="s">
        <v>1964</v>
      </c>
      <c r="L4833" s="24">
        <v>-230.86</v>
      </c>
      <c r="M4833" s="25">
        <f>+VLOOKUP(E4833, TC!A:D, 4, FALSE())</f>
        <v>1.0988499979418935</v>
      </c>
      <c r="N4833" s="24">
        <f t="shared" si="375"/>
        <v>-253.68051052486555</v>
      </c>
      <c r="O4833" t="str">
        <f t="shared" si="376"/>
        <v>NOTAS</v>
      </c>
      <c r="P4833" t="str">
        <f t="shared" si="377"/>
        <v>2025</v>
      </c>
      <c r="Q4833" t="str">
        <f t="shared" si="378"/>
        <v>04</v>
      </c>
      <c r="R4833" t="str">
        <f>+IFERROR(VLOOKUP(I4833, Listado!A:B, 2, FALSE()), "COMERCIALIZADORA INTERNACIONAL CARIBBEAN EXOTICS S A")</f>
        <v>PIEDRAHITA PEREZ MARIANA</v>
      </c>
      <c r="S4833" s="25">
        <f>+VLOOKUP(E4833, TC!A:D, 2, FALSE())</f>
        <v>4130.01</v>
      </c>
      <c r="T4833" t="str">
        <f t="shared" si="379"/>
        <v>EUR</v>
      </c>
    </row>
    <row r="4834" spans="1:20" ht="18.75" hidden="1" customHeight="1" x14ac:dyDescent="0.25">
      <c r="A4834" t="s">
        <v>2645</v>
      </c>
      <c r="B4834" t="s">
        <v>5</v>
      </c>
      <c r="C4834" t="s">
        <v>1970</v>
      </c>
      <c r="D4834" s="24">
        <v>2287</v>
      </c>
      <c r="E4834" t="s">
        <v>1687</v>
      </c>
      <c r="F4834" t="s">
        <v>1924</v>
      </c>
      <c r="G4834" t="s">
        <v>108</v>
      </c>
      <c r="H4834" t="s">
        <v>2144</v>
      </c>
      <c r="I4834" t="s">
        <v>1871</v>
      </c>
      <c r="J4834" t="s">
        <v>1919</v>
      </c>
      <c r="K4834" t="s">
        <v>1964</v>
      </c>
      <c r="L4834" s="24">
        <v>-593.64</v>
      </c>
      <c r="M4834" s="25">
        <f>+VLOOKUP(E4834, TC!A:D, 4, FALSE())</f>
        <v>1.0988499979418935</v>
      </c>
      <c r="N4834" s="24">
        <f t="shared" si="375"/>
        <v>-652.32131277822566</v>
      </c>
      <c r="O4834" t="str">
        <f t="shared" si="376"/>
        <v>NOTAS</v>
      </c>
      <c r="P4834" t="str">
        <f t="shared" si="377"/>
        <v>2025</v>
      </c>
      <c r="Q4834" t="str">
        <f t="shared" si="378"/>
        <v>04</v>
      </c>
      <c r="R4834" t="str">
        <f>+IFERROR(VLOOKUP(I4834, Listado!A:B, 2, FALSE()), "COMERCIALIZADORA INTERNACIONAL CARIBBEAN EXOTICS S A")</f>
        <v>PIEDRAHITA PEREZ MARIANA</v>
      </c>
      <c r="S4834" s="25">
        <f>+VLOOKUP(E4834, TC!A:D, 2, FALSE())</f>
        <v>4130.01</v>
      </c>
      <c r="T4834" t="str">
        <f t="shared" si="379"/>
        <v>EUR</v>
      </c>
    </row>
    <row r="4835" spans="1:20" ht="18.75" hidden="1" customHeight="1" x14ac:dyDescent="0.25">
      <c r="A4835" t="s">
        <v>2645</v>
      </c>
      <c r="B4835" t="s">
        <v>5</v>
      </c>
      <c r="C4835" t="s">
        <v>1970</v>
      </c>
      <c r="D4835" s="24">
        <v>2287</v>
      </c>
      <c r="E4835" t="s">
        <v>1687</v>
      </c>
      <c r="F4835" t="s">
        <v>1924</v>
      </c>
      <c r="G4835" t="s">
        <v>108</v>
      </c>
      <c r="H4835" t="s">
        <v>2144</v>
      </c>
      <c r="I4835" t="s">
        <v>1871</v>
      </c>
      <c r="J4835" t="s">
        <v>1919</v>
      </c>
      <c r="K4835" t="s">
        <v>1964</v>
      </c>
      <c r="L4835" s="24">
        <v>-98.94</v>
      </c>
      <c r="M4835" s="25">
        <f>+VLOOKUP(E4835, TC!A:D, 4, FALSE())</f>
        <v>1.0988499979418935</v>
      </c>
      <c r="N4835" s="24">
        <f t="shared" si="375"/>
        <v>-108.72021879637094</v>
      </c>
      <c r="O4835" t="str">
        <f t="shared" si="376"/>
        <v>NOTAS</v>
      </c>
      <c r="P4835" t="str">
        <f t="shared" si="377"/>
        <v>2025</v>
      </c>
      <c r="Q4835" t="str">
        <f t="shared" si="378"/>
        <v>04</v>
      </c>
      <c r="R4835" t="str">
        <f>+IFERROR(VLOOKUP(I4835, Listado!A:B, 2, FALSE()), "COMERCIALIZADORA INTERNACIONAL CARIBBEAN EXOTICS S A")</f>
        <v>PIEDRAHITA PEREZ MARIANA</v>
      </c>
      <c r="S4835" s="25">
        <f>+VLOOKUP(E4835, TC!A:D, 2, FALSE())</f>
        <v>4130.01</v>
      </c>
      <c r="T4835" t="str">
        <f t="shared" si="379"/>
        <v>EUR</v>
      </c>
    </row>
    <row r="4836" spans="1:20" ht="18.75" hidden="1" customHeight="1" x14ac:dyDescent="0.25">
      <c r="A4836" t="s">
        <v>2645</v>
      </c>
      <c r="B4836" t="s">
        <v>5</v>
      </c>
      <c r="C4836" t="s">
        <v>1970</v>
      </c>
      <c r="D4836" s="24">
        <v>2287</v>
      </c>
      <c r="E4836" t="s">
        <v>1687</v>
      </c>
      <c r="F4836" t="s">
        <v>1924</v>
      </c>
      <c r="G4836" t="s">
        <v>108</v>
      </c>
      <c r="H4836" t="s">
        <v>2144</v>
      </c>
      <c r="I4836" t="s">
        <v>1871</v>
      </c>
      <c r="J4836" t="s">
        <v>1919</v>
      </c>
      <c r="K4836" t="s">
        <v>1964</v>
      </c>
      <c r="L4836" s="24">
        <v>-230.86</v>
      </c>
      <c r="M4836" s="25">
        <f>+VLOOKUP(E4836, TC!A:D, 4, FALSE())</f>
        <v>1.0988499979418935</v>
      </c>
      <c r="N4836" s="24">
        <f t="shared" si="375"/>
        <v>-253.68051052486555</v>
      </c>
      <c r="O4836" t="str">
        <f t="shared" si="376"/>
        <v>NOTAS</v>
      </c>
      <c r="P4836" t="str">
        <f t="shared" si="377"/>
        <v>2025</v>
      </c>
      <c r="Q4836" t="str">
        <f t="shared" si="378"/>
        <v>04</v>
      </c>
      <c r="R4836" t="str">
        <f>+IFERROR(VLOOKUP(I4836, Listado!A:B, 2, FALSE()), "COMERCIALIZADORA INTERNACIONAL CARIBBEAN EXOTICS S A")</f>
        <v>PIEDRAHITA PEREZ MARIANA</v>
      </c>
      <c r="S4836" s="25">
        <f>+VLOOKUP(E4836, TC!A:D, 2, FALSE())</f>
        <v>4130.01</v>
      </c>
      <c r="T4836" t="str">
        <f t="shared" si="379"/>
        <v>EUR</v>
      </c>
    </row>
    <row r="4837" spans="1:20" ht="18.75" hidden="1" customHeight="1" x14ac:dyDescent="0.25">
      <c r="A4837" t="s">
        <v>2645</v>
      </c>
      <c r="B4837" t="s">
        <v>5</v>
      </c>
      <c r="C4837" t="s">
        <v>1970</v>
      </c>
      <c r="D4837" s="24">
        <v>2287</v>
      </c>
      <c r="E4837" t="s">
        <v>1687</v>
      </c>
      <c r="F4837" t="s">
        <v>1924</v>
      </c>
      <c r="G4837" t="s">
        <v>108</v>
      </c>
      <c r="H4837" t="s">
        <v>2144</v>
      </c>
      <c r="I4837" t="s">
        <v>1871</v>
      </c>
      <c r="J4837" t="s">
        <v>1919</v>
      </c>
      <c r="K4837" t="s">
        <v>1964</v>
      </c>
      <c r="L4837" s="24">
        <v>-98.94</v>
      </c>
      <c r="M4837" s="25">
        <f>+VLOOKUP(E4837, TC!A:D, 4, FALSE())</f>
        <v>1.0988499979418935</v>
      </c>
      <c r="N4837" s="24">
        <f t="shared" si="375"/>
        <v>-108.72021879637094</v>
      </c>
      <c r="O4837" t="str">
        <f t="shared" si="376"/>
        <v>NOTAS</v>
      </c>
      <c r="P4837" t="str">
        <f t="shared" si="377"/>
        <v>2025</v>
      </c>
      <c r="Q4837" t="str">
        <f t="shared" si="378"/>
        <v>04</v>
      </c>
      <c r="R4837" t="str">
        <f>+IFERROR(VLOOKUP(I4837, Listado!A:B, 2, FALSE()), "COMERCIALIZADORA INTERNACIONAL CARIBBEAN EXOTICS S A")</f>
        <v>PIEDRAHITA PEREZ MARIANA</v>
      </c>
      <c r="S4837" s="25">
        <f>+VLOOKUP(E4837, TC!A:D, 2, FALSE())</f>
        <v>4130.01</v>
      </c>
      <c r="T4837" t="str">
        <f t="shared" si="379"/>
        <v>EUR</v>
      </c>
    </row>
    <row r="4838" spans="1:20" ht="18.75" hidden="1" customHeight="1" x14ac:dyDescent="0.25">
      <c r="A4838" t="s">
        <v>2645</v>
      </c>
      <c r="B4838" t="s">
        <v>5</v>
      </c>
      <c r="C4838" t="s">
        <v>1970</v>
      </c>
      <c r="D4838" s="24">
        <v>2287</v>
      </c>
      <c r="E4838" t="s">
        <v>1687</v>
      </c>
      <c r="F4838" t="s">
        <v>1924</v>
      </c>
      <c r="G4838" t="s">
        <v>108</v>
      </c>
      <c r="H4838" t="s">
        <v>2144</v>
      </c>
      <c r="I4838" t="s">
        <v>1871</v>
      </c>
      <c r="J4838" t="s">
        <v>1919</v>
      </c>
      <c r="K4838" t="s">
        <v>1964</v>
      </c>
      <c r="L4838" s="24">
        <v>-230.86</v>
      </c>
      <c r="M4838" s="25">
        <f>+VLOOKUP(E4838, TC!A:D, 4, FALSE())</f>
        <v>1.0988499979418935</v>
      </c>
      <c r="N4838" s="24">
        <f t="shared" si="375"/>
        <v>-253.68051052486555</v>
      </c>
      <c r="O4838" t="str">
        <f t="shared" si="376"/>
        <v>NOTAS</v>
      </c>
      <c r="P4838" t="str">
        <f t="shared" si="377"/>
        <v>2025</v>
      </c>
      <c r="Q4838" t="str">
        <f t="shared" si="378"/>
        <v>04</v>
      </c>
      <c r="R4838" t="str">
        <f>+IFERROR(VLOOKUP(I4838, Listado!A:B, 2, FALSE()), "COMERCIALIZADORA INTERNACIONAL CARIBBEAN EXOTICS S A")</f>
        <v>PIEDRAHITA PEREZ MARIANA</v>
      </c>
      <c r="S4838" s="25">
        <f>+VLOOKUP(E4838, TC!A:D, 2, FALSE())</f>
        <v>4130.01</v>
      </c>
      <c r="T4838" t="str">
        <f t="shared" si="379"/>
        <v>EUR</v>
      </c>
    </row>
    <row r="4839" spans="1:20" ht="18.75" hidden="1" customHeight="1" x14ac:dyDescent="0.25">
      <c r="A4839" t="s">
        <v>2645</v>
      </c>
      <c r="B4839" t="s">
        <v>5</v>
      </c>
      <c r="C4839" t="s">
        <v>1970</v>
      </c>
      <c r="D4839" s="24">
        <v>2287</v>
      </c>
      <c r="E4839" t="s">
        <v>1687</v>
      </c>
      <c r="F4839" t="s">
        <v>1924</v>
      </c>
      <c r="G4839" t="s">
        <v>108</v>
      </c>
      <c r="H4839" t="s">
        <v>2144</v>
      </c>
      <c r="I4839" t="s">
        <v>1871</v>
      </c>
      <c r="J4839" t="s">
        <v>1919</v>
      </c>
      <c r="K4839" t="s">
        <v>1964</v>
      </c>
      <c r="L4839" s="24">
        <v>-32.979999999999997</v>
      </c>
      <c r="M4839" s="25">
        <f>+VLOOKUP(E4839, TC!A:D, 4, FALSE())</f>
        <v>1.0988499979418935</v>
      </c>
      <c r="N4839" s="24">
        <f t="shared" si="375"/>
        <v>-36.240072932123645</v>
      </c>
      <c r="O4839" t="str">
        <f t="shared" si="376"/>
        <v>NOTAS</v>
      </c>
      <c r="P4839" t="str">
        <f t="shared" si="377"/>
        <v>2025</v>
      </c>
      <c r="Q4839" t="str">
        <f t="shared" si="378"/>
        <v>04</v>
      </c>
      <c r="R4839" t="str">
        <f>+IFERROR(VLOOKUP(I4839, Listado!A:B, 2, FALSE()), "COMERCIALIZADORA INTERNACIONAL CARIBBEAN EXOTICS S A")</f>
        <v>PIEDRAHITA PEREZ MARIANA</v>
      </c>
      <c r="S4839" s="25">
        <f>+VLOOKUP(E4839, TC!A:D, 2, FALSE())</f>
        <v>4130.01</v>
      </c>
      <c r="T4839" t="str">
        <f t="shared" si="379"/>
        <v>EUR</v>
      </c>
    </row>
    <row r="4840" spans="1:20" ht="18.75" hidden="1" customHeight="1" x14ac:dyDescent="0.25">
      <c r="A4840" t="s">
        <v>2645</v>
      </c>
      <c r="B4840" t="s">
        <v>5</v>
      </c>
      <c r="C4840" t="s">
        <v>1970</v>
      </c>
      <c r="D4840" s="24">
        <v>2287</v>
      </c>
      <c r="E4840" t="s">
        <v>1687</v>
      </c>
      <c r="F4840" t="s">
        <v>1924</v>
      </c>
      <c r="G4840" t="s">
        <v>108</v>
      </c>
      <c r="H4840" t="s">
        <v>2144</v>
      </c>
      <c r="I4840" t="s">
        <v>1871</v>
      </c>
      <c r="J4840" t="s">
        <v>1919</v>
      </c>
      <c r="K4840" t="s">
        <v>1964</v>
      </c>
      <c r="L4840" s="24">
        <v>-329.8</v>
      </c>
      <c r="M4840" s="25">
        <f>+VLOOKUP(E4840, TC!A:D, 4, FALSE())</f>
        <v>1.0988499979418935</v>
      </c>
      <c r="N4840" s="24">
        <f t="shared" si="375"/>
        <v>-362.4007293212365</v>
      </c>
      <c r="O4840" t="str">
        <f t="shared" si="376"/>
        <v>NOTAS</v>
      </c>
      <c r="P4840" t="str">
        <f t="shared" si="377"/>
        <v>2025</v>
      </c>
      <c r="Q4840" t="str">
        <f t="shared" si="378"/>
        <v>04</v>
      </c>
      <c r="R4840" t="str">
        <f>+IFERROR(VLOOKUP(I4840, Listado!A:B, 2, FALSE()), "COMERCIALIZADORA INTERNACIONAL CARIBBEAN EXOTICS S A")</f>
        <v>PIEDRAHITA PEREZ MARIANA</v>
      </c>
      <c r="S4840" s="25">
        <f>+VLOOKUP(E4840, TC!A:D, 2, FALSE())</f>
        <v>4130.01</v>
      </c>
      <c r="T4840" t="str">
        <f t="shared" si="379"/>
        <v>EUR</v>
      </c>
    </row>
    <row r="4841" spans="1:20" ht="18.75" hidden="1" customHeight="1" x14ac:dyDescent="0.25">
      <c r="A4841" t="s">
        <v>2645</v>
      </c>
      <c r="B4841" t="s">
        <v>5</v>
      </c>
      <c r="C4841" t="s">
        <v>1913</v>
      </c>
      <c r="D4841" s="24">
        <v>11505</v>
      </c>
      <c r="E4841" t="s">
        <v>1687</v>
      </c>
      <c r="F4841" t="s">
        <v>99</v>
      </c>
      <c r="G4841" t="s">
        <v>113</v>
      </c>
      <c r="I4841" t="s">
        <v>2592</v>
      </c>
      <c r="J4841" t="s">
        <v>1915</v>
      </c>
      <c r="K4841" t="s">
        <v>2593</v>
      </c>
      <c r="L4841" s="24">
        <v>3579300</v>
      </c>
      <c r="M4841" s="25">
        <f>+VLOOKUP(E4841, TC!A:D, 4, FALSE())</f>
        <v>1.0988499979418935</v>
      </c>
      <c r="N4841" s="24">
        <f t="shared" si="375"/>
        <v>3579300</v>
      </c>
      <c r="O4841" t="str">
        <f t="shared" si="376"/>
        <v>FACTURA</v>
      </c>
      <c r="P4841" t="str">
        <f t="shared" si="377"/>
        <v>2025</v>
      </c>
      <c r="Q4841" t="str">
        <f t="shared" si="378"/>
        <v>04</v>
      </c>
      <c r="R4841" t="str">
        <f>+IFERROR(VLOOKUP(I4841, Listado!A:B, 2, FALSE()), "COMERCIALIZADORA INTERNACIONAL CARIBBEAN EXOTICS S A")</f>
        <v>COMERCIALIZADORA INTERNACIONAL CARIBBEAN EXOTICS S A</v>
      </c>
      <c r="S4841" s="25">
        <f>+VLOOKUP(E4841, TC!A:D, 2, FALSE())</f>
        <v>4130.01</v>
      </c>
      <c r="T4841" t="str">
        <f t="shared" si="379"/>
        <v>COP</v>
      </c>
    </row>
    <row r="4842" spans="1:20" ht="18.75" hidden="1" customHeight="1" x14ac:dyDescent="0.25">
      <c r="A4842" t="s">
        <v>2645</v>
      </c>
      <c r="B4842" t="s">
        <v>5</v>
      </c>
      <c r="C4842" t="s">
        <v>1913</v>
      </c>
      <c r="D4842" s="24">
        <v>11506</v>
      </c>
      <c r="E4842" t="s">
        <v>1687</v>
      </c>
      <c r="F4842" t="s">
        <v>1924</v>
      </c>
      <c r="G4842" t="s">
        <v>108</v>
      </c>
      <c r="H4842" t="s">
        <v>2670</v>
      </c>
      <c r="I4842" t="s">
        <v>1873</v>
      </c>
      <c r="J4842" t="s">
        <v>1962</v>
      </c>
      <c r="K4842" t="s">
        <v>1959</v>
      </c>
      <c r="L4842" s="24">
        <v>300</v>
      </c>
      <c r="M4842" s="25">
        <f>+VLOOKUP(E4842, TC!A:D, 4, FALSE())</f>
        <v>1.0988499979418935</v>
      </c>
      <c r="N4842" s="24">
        <f t="shared" si="375"/>
        <v>329.65499938256806</v>
      </c>
      <c r="O4842" t="str">
        <f t="shared" si="376"/>
        <v>FACTURA</v>
      </c>
      <c r="P4842" t="str">
        <f t="shared" si="377"/>
        <v>2025</v>
      </c>
      <c r="Q4842" t="str">
        <f t="shared" si="378"/>
        <v>04</v>
      </c>
      <c r="R4842" t="str">
        <f>+IFERROR(VLOOKUP(I4842, Listado!A:B, 2, FALSE()), "COMERCIALIZADORA INTERNACIONAL CARIBBEAN EXOTICS S A")</f>
        <v>PIEDRAHITA PEREZ MARIANA</v>
      </c>
      <c r="S4842" s="25">
        <f>+VLOOKUP(E4842, TC!A:D, 2, FALSE())</f>
        <v>4130.01</v>
      </c>
      <c r="T4842" t="str">
        <f t="shared" si="379"/>
        <v>EUR</v>
      </c>
    </row>
    <row r="4843" spans="1:20" ht="18.75" hidden="1" customHeight="1" x14ac:dyDescent="0.25">
      <c r="A4843" t="s">
        <v>2645</v>
      </c>
      <c r="B4843" t="s">
        <v>5</v>
      </c>
      <c r="C4843" t="s">
        <v>1913</v>
      </c>
      <c r="D4843" s="24">
        <v>11506</v>
      </c>
      <c r="E4843" t="s">
        <v>1687</v>
      </c>
      <c r="F4843" t="s">
        <v>1924</v>
      </c>
      <c r="G4843" t="s">
        <v>108</v>
      </c>
      <c r="H4843" t="s">
        <v>2670</v>
      </c>
      <c r="I4843" t="s">
        <v>1873</v>
      </c>
      <c r="J4843" t="s">
        <v>1962</v>
      </c>
      <c r="K4843" t="s">
        <v>1960</v>
      </c>
      <c r="L4843" s="24">
        <v>1.2</v>
      </c>
      <c r="M4843" s="25">
        <f>+VLOOKUP(E4843, TC!A:D, 4, FALSE())</f>
        <v>1.0988499979418935</v>
      </c>
      <c r="N4843" s="24">
        <f t="shared" si="375"/>
        <v>1.3186199975302721</v>
      </c>
      <c r="O4843" t="str">
        <f t="shared" si="376"/>
        <v>FACTURA</v>
      </c>
      <c r="P4843" t="str">
        <f t="shared" si="377"/>
        <v>2025</v>
      </c>
      <c r="Q4843" t="str">
        <f t="shared" si="378"/>
        <v>04</v>
      </c>
      <c r="R4843" t="str">
        <f>+IFERROR(VLOOKUP(I4843, Listado!A:B, 2, FALSE()), "COMERCIALIZADORA INTERNACIONAL CARIBBEAN EXOTICS S A")</f>
        <v>PIEDRAHITA PEREZ MARIANA</v>
      </c>
      <c r="S4843" s="25">
        <f>+VLOOKUP(E4843, TC!A:D, 2, FALSE())</f>
        <v>4130.01</v>
      </c>
      <c r="T4843" t="str">
        <f t="shared" si="379"/>
        <v>EUR</v>
      </c>
    </row>
    <row r="4844" spans="1:20" ht="18.75" hidden="1" customHeight="1" x14ac:dyDescent="0.25">
      <c r="A4844" t="s">
        <v>2645</v>
      </c>
      <c r="B4844" t="s">
        <v>5</v>
      </c>
      <c r="C4844" t="s">
        <v>1913</v>
      </c>
      <c r="D4844" s="24">
        <v>11506</v>
      </c>
      <c r="E4844" t="s">
        <v>1687</v>
      </c>
      <c r="F4844" t="s">
        <v>1924</v>
      </c>
      <c r="G4844" t="s">
        <v>108</v>
      </c>
      <c r="H4844" t="s">
        <v>2670</v>
      </c>
      <c r="I4844" t="s">
        <v>1873</v>
      </c>
      <c r="J4844" t="s">
        <v>1962</v>
      </c>
      <c r="K4844" t="s">
        <v>1964</v>
      </c>
      <c r="L4844" s="24">
        <v>257.45999999999998</v>
      </c>
      <c r="M4844" s="25">
        <f>+VLOOKUP(E4844, TC!A:D, 4, FALSE())</f>
        <v>1.0988499979418935</v>
      </c>
      <c r="N4844" s="24">
        <f t="shared" si="375"/>
        <v>282.90992047011991</v>
      </c>
      <c r="O4844" t="str">
        <f t="shared" si="376"/>
        <v>FACTURA</v>
      </c>
      <c r="P4844" t="str">
        <f t="shared" si="377"/>
        <v>2025</v>
      </c>
      <c r="Q4844" t="str">
        <f t="shared" si="378"/>
        <v>04</v>
      </c>
      <c r="R4844" t="str">
        <f>+IFERROR(VLOOKUP(I4844, Listado!A:B, 2, FALSE()), "COMERCIALIZADORA INTERNACIONAL CARIBBEAN EXOTICS S A")</f>
        <v>PIEDRAHITA PEREZ MARIANA</v>
      </c>
      <c r="S4844" s="25">
        <f>+VLOOKUP(E4844, TC!A:D, 2, FALSE())</f>
        <v>4130.01</v>
      </c>
      <c r="T4844" t="str">
        <f t="shared" si="379"/>
        <v>EUR</v>
      </c>
    </row>
    <row r="4845" spans="1:20" ht="18.75" hidden="1" customHeight="1" x14ac:dyDescent="0.25">
      <c r="A4845" t="s">
        <v>2645</v>
      </c>
      <c r="B4845" t="s">
        <v>5</v>
      </c>
      <c r="C4845" t="s">
        <v>1913</v>
      </c>
      <c r="D4845" s="24">
        <v>11506</v>
      </c>
      <c r="E4845" t="s">
        <v>1687</v>
      </c>
      <c r="F4845" t="s">
        <v>1924</v>
      </c>
      <c r="G4845" t="s">
        <v>108</v>
      </c>
      <c r="H4845" t="s">
        <v>2670</v>
      </c>
      <c r="I4845" t="s">
        <v>1873</v>
      </c>
      <c r="J4845" t="s">
        <v>1962</v>
      </c>
      <c r="K4845" t="s">
        <v>1964</v>
      </c>
      <c r="L4845" s="24">
        <v>36.78</v>
      </c>
      <c r="M4845" s="25">
        <f>+VLOOKUP(E4845, TC!A:D, 4, FALSE())</f>
        <v>1.0988499979418935</v>
      </c>
      <c r="N4845" s="24">
        <f t="shared" si="375"/>
        <v>40.415702924302842</v>
      </c>
      <c r="O4845" t="str">
        <f t="shared" si="376"/>
        <v>FACTURA</v>
      </c>
      <c r="P4845" t="str">
        <f t="shared" si="377"/>
        <v>2025</v>
      </c>
      <c r="Q4845" t="str">
        <f t="shared" si="378"/>
        <v>04</v>
      </c>
      <c r="R4845" t="str">
        <f>+IFERROR(VLOOKUP(I4845, Listado!A:B, 2, FALSE()), "COMERCIALIZADORA INTERNACIONAL CARIBBEAN EXOTICS S A")</f>
        <v>PIEDRAHITA PEREZ MARIANA</v>
      </c>
      <c r="S4845" s="25">
        <f>+VLOOKUP(E4845, TC!A:D, 2, FALSE())</f>
        <v>4130.01</v>
      </c>
      <c r="T4845" t="str">
        <f t="shared" si="379"/>
        <v>EUR</v>
      </c>
    </row>
    <row r="4846" spans="1:20" ht="18.75" hidden="1" customHeight="1" x14ac:dyDescent="0.25">
      <c r="A4846" t="s">
        <v>2645</v>
      </c>
      <c r="B4846" t="s">
        <v>5</v>
      </c>
      <c r="C4846" t="s">
        <v>1913</v>
      </c>
      <c r="D4846" s="24">
        <v>11506</v>
      </c>
      <c r="E4846" t="s">
        <v>1687</v>
      </c>
      <c r="F4846" t="s">
        <v>1924</v>
      </c>
      <c r="G4846" t="s">
        <v>108</v>
      </c>
      <c r="H4846" t="s">
        <v>2670</v>
      </c>
      <c r="I4846" t="s">
        <v>1873</v>
      </c>
      <c r="J4846" t="s">
        <v>1962</v>
      </c>
      <c r="K4846" t="s">
        <v>1964</v>
      </c>
      <c r="L4846" s="24">
        <v>257.45999999999998</v>
      </c>
      <c r="M4846" s="25">
        <f>+VLOOKUP(E4846, TC!A:D, 4, FALSE())</f>
        <v>1.0988499979418935</v>
      </c>
      <c r="N4846" s="24">
        <f t="shared" si="375"/>
        <v>282.90992047011991</v>
      </c>
      <c r="O4846" t="str">
        <f t="shared" si="376"/>
        <v>FACTURA</v>
      </c>
      <c r="P4846" t="str">
        <f t="shared" si="377"/>
        <v>2025</v>
      </c>
      <c r="Q4846" t="str">
        <f t="shared" si="378"/>
        <v>04</v>
      </c>
      <c r="R4846" t="str">
        <f>+IFERROR(VLOOKUP(I4846, Listado!A:B, 2, FALSE()), "COMERCIALIZADORA INTERNACIONAL CARIBBEAN EXOTICS S A")</f>
        <v>PIEDRAHITA PEREZ MARIANA</v>
      </c>
      <c r="S4846" s="25">
        <f>+VLOOKUP(E4846, TC!A:D, 2, FALSE())</f>
        <v>4130.01</v>
      </c>
      <c r="T4846" t="str">
        <f t="shared" si="379"/>
        <v>EUR</v>
      </c>
    </row>
    <row r="4847" spans="1:20" ht="18.75" hidden="1" customHeight="1" x14ac:dyDescent="0.25">
      <c r="A4847" t="s">
        <v>2645</v>
      </c>
      <c r="B4847" t="s">
        <v>5</v>
      </c>
      <c r="C4847" t="s">
        <v>1913</v>
      </c>
      <c r="D4847" s="24">
        <v>11506</v>
      </c>
      <c r="E4847" t="s">
        <v>1687</v>
      </c>
      <c r="F4847" t="s">
        <v>1924</v>
      </c>
      <c r="G4847" t="s">
        <v>108</v>
      </c>
      <c r="H4847" t="s">
        <v>2670</v>
      </c>
      <c r="I4847" t="s">
        <v>1873</v>
      </c>
      <c r="J4847" t="s">
        <v>1962</v>
      </c>
      <c r="K4847" t="s">
        <v>1964</v>
      </c>
      <c r="L4847" s="24">
        <v>36.78</v>
      </c>
      <c r="M4847" s="25">
        <f>+VLOOKUP(E4847, TC!A:D, 4, FALSE())</f>
        <v>1.0988499979418935</v>
      </c>
      <c r="N4847" s="24">
        <f t="shared" si="375"/>
        <v>40.415702924302842</v>
      </c>
      <c r="O4847" t="str">
        <f t="shared" si="376"/>
        <v>FACTURA</v>
      </c>
      <c r="P4847" t="str">
        <f t="shared" si="377"/>
        <v>2025</v>
      </c>
      <c r="Q4847" t="str">
        <f t="shared" si="378"/>
        <v>04</v>
      </c>
      <c r="R4847" t="str">
        <f>+IFERROR(VLOOKUP(I4847, Listado!A:B, 2, FALSE()), "COMERCIALIZADORA INTERNACIONAL CARIBBEAN EXOTICS S A")</f>
        <v>PIEDRAHITA PEREZ MARIANA</v>
      </c>
      <c r="S4847" s="25">
        <f>+VLOOKUP(E4847, TC!A:D, 2, FALSE())</f>
        <v>4130.01</v>
      </c>
      <c r="T4847" t="str">
        <f t="shared" si="379"/>
        <v>EUR</v>
      </c>
    </row>
    <row r="4848" spans="1:20" ht="18.75" hidden="1" customHeight="1" x14ac:dyDescent="0.25">
      <c r="A4848" t="s">
        <v>2645</v>
      </c>
      <c r="B4848" t="s">
        <v>5</v>
      </c>
      <c r="C4848" t="s">
        <v>1913</v>
      </c>
      <c r="D4848" s="24">
        <v>11506</v>
      </c>
      <c r="E4848" t="s">
        <v>1687</v>
      </c>
      <c r="F4848" t="s">
        <v>1924</v>
      </c>
      <c r="G4848" t="s">
        <v>108</v>
      </c>
      <c r="H4848" t="s">
        <v>2670</v>
      </c>
      <c r="I4848" t="s">
        <v>1873</v>
      </c>
      <c r="J4848" t="s">
        <v>1962</v>
      </c>
      <c r="K4848" t="s">
        <v>1964</v>
      </c>
      <c r="L4848" s="24">
        <v>36.78</v>
      </c>
      <c r="M4848" s="25">
        <f>+VLOOKUP(E4848, TC!A:D, 4, FALSE())</f>
        <v>1.0988499979418935</v>
      </c>
      <c r="N4848" s="24">
        <f t="shared" si="375"/>
        <v>40.415702924302842</v>
      </c>
      <c r="O4848" t="str">
        <f t="shared" si="376"/>
        <v>FACTURA</v>
      </c>
      <c r="P4848" t="str">
        <f t="shared" si="377"/>
        <v>2025</v>
      </c>
      <c r="Q4848" t="str">
        <f t="shared" si="378"/>
        <v>04</v>
      </c>
      <c r="R4848" t="str">
        <f>+IFERROR(VLOOKUP(I4848, Listado!A:B, 2, FALSE()), "COMERCIALIZADORA INTERNACIONAL CARIBBEAN EXOTICS S A")</f>
        <v>PIEDRAHITA PEREZ MARIANA</v>
      </c>
      <c r="S4848" s="25">
        <f>+VLOOKUP(E4848, TC!A:D, 2, FALSE())</f>
        <v>4130.01</v>
      </c>
      <c r="T4848" t="str">
        <f t="shared" si="379"/>
        <v>EUR</v>
      </c>
    </row>
    <row r="4849" spans="1:20" ht="18.75" hidden="1" customHeight="1" x14ac:dyDescent="0.25">
      <c r="A4849" t="s">
        <v>2645</v>
      </c>
      <c r="B4849" t="s">
        <v>5</v>
      </c>
      <c r="C4849" t="s">
        <v>1913</v>
      </c>
      <c r="D4849" s="24">
        <v>11506</v>
      </c>
      <c r="E4849" t="s">
        <v>1687</v>
      </c>
      <c r="F4849" t="s">
        <v>1924</v>
      </c>
      <c r="G4849" t="s">
        <v>108</v>
      </c>
      <c r="H4849" t="s">
        <v>2670</v>
      </c>
      <c r="I4849" t="s">
        <v>1873</v>
      </c>
      <c r="J4849" t="s">
        <v>1962</v>
      </c>
      <c r="K4849" t="s">
        <v>1964</v>
      </c>
      <c r="L4849" s="24">
        <v>73.56</v>
      </c>
      <c r="M4849" s="25">
        <f>+VLOOKUP(E4849, TC!A:D, 4, FALSE())</f>
        <v>1.0988499979418935</v>
      </c>
      <c r="N4849" s="24">
        <f t="shared" si="375"/>
        <v>80.831405848605684</v>
      </c>
      <c r="O4849" t="str">
        <f t="shared" si="376"/>
        <v>FACTURA</v>
      </c>
      <c r="P4849" t="str">
        <f t="shared" si="377"/>
        <v>2025</v>
      </c>
      <c r="Q4849" t="str">
        <f t="shared" si="378"/>
        <v>04</v>
      </c>
      <c r="R4849" t="str">
        <f>+IFERROR(VLOOKUP(I4849, Listado!A:B, 2, FALSE()), "COMERCIALIZADORA INTERNACIONAL CARIBBEAN EXOTICS S A")</f>
        <v>PIEDRAHITA PEREZ MARIANA</v>
      </c>
      <c r="S4849" s="25">
        <f>+VLOOKUP(E4849, TC!A:D, 2, FALSE())</f>
        <v>4130.01</v>
      </c>
      <c r="T4849" t="str">
        <f t="shared" si="379"/>
        <v>EUR</v>
      </c>
    </row>
    <row r="4850" spans="1:20" ht="18.75" hidden="1" customHeight="1" x14ac:dyDescent="0.25">
      <c r="A4850" t="s">
        <v>2645</v>
      </c>
      <c r="B4850" t="s">
        <v>5</v>
      </c>
      <c r="C4850" t="s">
        <v>1913</v>
      </c>
      <c r="D4850" s="24">
        <v>11506</v>
      </c>
      <c r="E4850" t="s">
        <v>1687</v>
      </c>
      <c r="F4850" t="s">
        <v>1924</v>
      </c>
      <c r="G4850" t="s">
        <v>108</v>
      </c>
      <c r="H4850" t="s">
        <v>2670</v>
      </c>
      <c r="I4850" t="s">
        <v>1873</v>
      </c>
      <c r="J4850" t="s">
        <v>1962</v>
      </c>
      <c r="K4850" t="s">
        <v>1964</v>
      </c>
      <c r="L4850" s="24">
        <v>662.04</v>
      </c>
      <c r="M4850" s="25">
        <f>+VLOOKUP(E4850, TC!A:D, 4, FALSE())</f>
        <v>1.0988499979418935</v>
      </c>
      <c r="N4850" s="24">
        <f t="shared" si="375"/>
        <v>727.48265263745111</v>
      </c>
      <c r="O4850" t="str">
        <f t="shared" si="376"/>
        <v>FACTURA</v>
      </c>
      <c r="P4850" t="str">
        <f t="shared" si="377"/>
        <v>2025</v>
      </c>
      <c r="Q4850" t="str">
        <f t="shared" si="378"/>
        <v>04</v>
      </c>
      <c r="R4850" t="str">
        <f>+IFERROR(VLOOKUP(I4850, Listado!A:B, 2, FALSE()), "COMERCIALIZADORA INTERNACIONAL CARIBBEAN EXOTICS S A")</f>
        <v>PIEDRAHITA PEREZ MARIANA</v>
      </c>
      <c r="S4850" s="25">
        <f>+VLOOKUP(E4850, TC!A:D, 2, FALSE())</f>
        <v>4130.01</v>
      </c>
      <c r="T4850" t="str">
        <f t="shared" si="379"/>
        <v>EUR</v>
      </c>
    </row>
    <row r="4851" spans="1:20" ht="18.75" hidden="1" customHeight="1" x14ac:dyDescent="0.25">
      <c r="A4851" t="s">
        <v>2645</v>
      </c>
      <c r="B4851" t="s">
        <v>5</v>
      </c>
      <c r="C4851" t="s">
        <v>1913</v>
      </c>
      <c r="D4851" s="24">
        <v>11506</v>
      </c>
      <c r="E4851" t="s">
        <v>1687</v>
      </c>
      <c r="F4851" t="s">
        <v>1924</v>
      </c>
      <c r="G4851" t="s">
        <v>108</v>
      </c>
      <c r="H4851" t="s">
        <v>2670</v>
      </c>
      <c r="I4851" t="s">
        <v>1873</v>
      </c>
      <c r="J4851" t="s">
        <v>1962</v>
      </c>
      <c r="K4851" t="s">
        <v>1964</v>
      </c>
      <c r="L4851" s="24">
        <v>367.8</v>
      </c>
      <c r="M4851" s="25">
        <f>+VLOOKUP(E4851, TC!A:D, 4, FALSE())</f>
        <v>1.0988499979418935</v>
      </c>
      <c r="N4851" s="24">
        <f t="shared" si="375"/>
        <v>404.15702924302843</v>
      </c>
      <c r="O4851" t="str">
        <f t="shared" si="376"/>
        <v>FACTURA</v>
      </c>
      <c r="P4851" t="str">
        <f t="shared" si="377"/>
        <v>2025</v>
      </c>
      <c r="Q4851" t="str">
        <f t="shared" si="378"/>
        <v>04</v>
      </c>
      <c r="R4851" t="str">
        <f>+IFERROR(VLOOKUP(I4851, Listado!A:B, 2, FALSE()), "COMERCIALIZADORA INTERNACIONAL CARIBBEAN EXOTICS S A")</f>
        <v>PIEDRAHITA PEREZ MARIANA</v>
      </c>
      <c r="S4851" s="25">
        <f>+VLOOKUP(E4851, TC!A:D, 2, FALSE())</f>
        <v>4130.01</v>
      </c>
      <c r="T4851" t="str">
        <f t="shared" si="379"/>
        <v>EUR</v>
      </c>
    </row>
    <row r="4852" spans="1:20" ht="18.75" hidden="1" customHeight="1" x14ac:dyDescent="0.25">
      <c r="A4852" t="s">
        <v>2645</v>
      </c>
      <c r="B4852" t="s">
        <v>5</v>
      </c>
      <c r="C4852" t="s">
        <v>1913</v>
      </c>
      <c r="D4852" s="24">
        <v>11506</v>
      </c>
      <c r="E4852" t="s">
        <v>1687</v>
      </c>
      <c r="F4852" t="s">
        <v>1924</v>
      </c>
      <c r="G4852" t="s">
        <v>108</v>
      </c>
      <c r="H4852" t="s">
        <v>2670</v>
      </c>
      <c r="I4852" t="s">
        <v>1873</v>
      </c>
      <c r="J4852" t="s">
        <v>1962</v>
      </c>
      <c r="K4852" t="s">
        <v>1964</v>
      </c>
      <c r="L4852" s="24">
        <v>110.34</v>
      </c>
      <c r="M4852" s="25">
        <f>+VLOOKUP(E4852, TC!A:D, 4, FALSE())</f>
        <v>1.0988499979418935</v>
      </c>
      <c r="N4852" s="24">
        <f t="shared" si="375"/>
        <v>121.24710877290853</v>
      </c>
      <c r="O4852" t="str">
        <f t="shared" si="376"/>
        <v>FACTURA</v>
      </c>
      <c r="P4852" t="str">
        <f t="shared" si="377"/>
        <v>2025</v>
      </c>
      <c r="Q4852" t="str">
        <f t="shared" si="378"/>
        <v>04</v>
      </c>
      <c r="R4852" t="str">
        <f>+IFERROR(VLOOKUP(I4852, Listado!A:B, 2, FALSE()), "COMERCIALIZADORA INTERNACIONAL CARIBBEAN EXOTICS S A")</f>
        <v>PIEDRAHITA PEREZ MARIANA</v>
      </c>
      <c r="S4852" s="25">
        <f>+VLOOKUP(E4852, TC!A:D, 2, FALSE())</f>
        <v>4130.01</v>
      </c>
      <c r="T4852" t="str">
        <f t="shared" si="379"/>
        <v>EUR</v>
      </c>
    </row>
    <row r="4853" spans="1:20" ht="18.75" hidden="1" customHeight="1" x14ac:dyDescent="0.25">
      <c r="A4853" t="s">
        <v>2645</v>
      </c>
      <c r="B4853" t="s">
        <v>5</v>
      </c>
      <c r="C4853" t="s">
        <v>1913</v>
      </c>
      <c r="D4853" s="24">
        <v>11506</v>
      </c>
      <c r="E4853" t="s">
        <v>1687</v>
      </c>
      <c r="F4853" t="s">
        <v>1924</v>
      </c>
      <c r="G4853" t="s">
        <v>108</v>
      </c>
      <c r="H4853" t="s">
        <v>2670</v>
      </c>
      <c r="I4853" t="s">
        <v>1873</v>
      </c>
      <c r="J4853" t="s">
        <v>1962</v>
      </c>
      <c r="K4853" t="s">
        <v>1964</v>
      </c>
      <c r="L4853" s="24">
        <v>257.45999999999998</v>
      </c>
      <c r="M4853" s="25">
        <f>+VLOOKUP(E4853, TC!A:D, 4, FALSE())</f>
        <v>1.0988499979418935</v>
      </c>
      <c r="N4853" s="24">
        <f t="shared" si="375"/>
        <v>282.90992047011991</v>
      </c>
      <c r="O4853" t="str">
        <f t="shared" si="376"/>
        <v>FACTURA</v>
      </c>
      <c r="P4853" t="str">
        <f t="shared" si="377"/>
        <v>2025</v>
      </c>
      <c r="Q4853" t="str">
        <f t="shared" si="378"/>
        <v>04</v>
      </c>
      <c r="R4853" t="str">
        <f>+IFERROR(VLOOKUP(I4853, Listado!A:B, 2, FALSE()), "COMERCIALIZADORA INTERNACIONAL CARIBBEAN EXOTICS S A")</f>
        <v>PIEDRAHITA PEREZ MARIANA</v>
      </c>
      <c r="S4853" s="25">
        <f>+VLOOKUP(E4853, TC!A:D, 2, FALSE())</f>
        <v>4130.01</v>
      </c>
      <c r="T4853" t="str">
        <f t="shared" si="379"/>
        <v>EUR</v>
      </c>
    </row>
    <row r="4854" spans="1:20" ht="18.75" hidden="1" customHeight="1" x14ac:dyDescent="0.25">
      <c r="A4854" t="s">
        <v>2645</v>
      </c>
      <c r="B4854" t="s">
        <v>5</v>
      </c>
      <c r="C4854" t="s">
        <v>1913</v>
      </c>
      <c r="D4854" s="24">
        <v>11506</v>
      </c>
      <c r="E4854" t="s">
        <v>1687</v>
      </c>
      <c r="F4854" t="s">
        <v>1924</v>
      </c>
      <c r="G4854" t="s">
        <v>108</v>
      </c>
      <c r="H4854" t="s">
        <v>2670</v>
      </c>
      <c r="I4854" t="s">
        <v>1873</v>
      </c>
      <c r="J4854" t="s">
        <v>1962</v>
      </c>
      <c r="K4854" t="s">
        <v>1964</v>
      </c>
      <c r="L4854" s="24">
        <v>110.34</v>
      </c>
      <c r="M4854" s="25">
        <f>+VLOOKUP(E4854, TC!A:D, 4, FALSE())</f>
        <v>1.0988499979418935</v>
      </c>
      <c r="N4854" s="24">
        <f t="shared" si="375"/>
        <v>121.24710877290853</v>
      </c>
      <c r="O4854" t="str">
        <f t="shared" si="376"/>
        <v>FACTURA</v>
      </c>
      <c r="P4854" t="str">
        <f t="shared" si="377"/>
        <v>2025</v>
      </c>
      <c r="Q4854" t="str">
        <f t="shared" si="378"/>
        <v>04</v>
      </c>
      <c r="R4854" t="str">
        <f>+IFERROR(VLOOKUP(I4854, Listado!A:B, 2, FALSE()), "COMERCIALIZADORA INTERNACIONAL CARIBBEAN EXOTICS S A")</f>
        <v>PIEDRAHITA PEREZ MARIANA</v>
      </c>
      <c r="S4854" s="25">
        <f>+VLOOKUP(E4854, TC!A:D, 2, FALSE())</f>
        <v>4130.01</v>
      </c>
      <c r="T4854" t="str">
        <f t="shared" si="379"/>
        <v>EUR</v>
      </c>
    </row>
    <row r="4855" spans="1:20" ht="18.75" hidden="1" customHeight="1" x14ac:dyDescent="0.25">
      <c r="A4855" t="s">
        <v>2645</v>
      </c>
      <c r="B4855" t="s">
        <v>1923</v>
      </c>
      <c r="C4855" t="s">
        <v>1913</v>
      </c>
      <c r="D4855" s="24">
        <v>5887</v>
      </c>
      <c r="E4855" t="s">
        <v>1687</v>
      </c>
      <c r="F4855" t="s">
        <v>128</v>
      </c>
      <c r="G4855" t="s">
        <v>110</v>
      </c>
      <c r="H4855" t="s">
        <v>2671</v>
      </c>
      <c r="I4855" t="s">
        <v>1883</v>
      </c>
      <c r="J4855" t="s">
        <v>1984</v>
      </c>
      <c r="K4855" t="s">
        <v>2195</v>
      </c>
      <c r="L4855" s="24">
        <v>519.6</v>
      </c>
      <c r="M4855" s="25">
        <f>+VLOOKUP(E4855, TC!A:D, 4, FALSE())</f>
        <v>1.0988499979418935</v>
      </c>
      <c r="N4855" s="24">
        <f t="shared" si="375"/>
        <v>519.6</v>
      </c>
      <c r="O4855" t="str">
        <f t="shared" si="376"/>
        <v>FACTURA</v>
      </c>
      <c r="P4855" t="str">
        <f t="shared" si="377"/>
        <v>2025</v>
      </c>
      <c r="Q4855" t="str">
        <f t="shared" si="378"/>
        <v>04</v>
      </c>
      <c r="R4855" t="str">
        <f>+IFERROR(VLOOKUP(I4855, Listado!A:B, 2, FALSE()), "COMERCIALIZADORA INTERNACIONAL CARIBBEAN EXOTICS S A")</f>
        <v>PEREZ MEJIA MARIA PAULINA</v>
      </c>
      <c r="S4855" s="25">
        <f>+VLOOKUP(E4855, TC!A:D, 2, FALSE())</f>
        <v>4130.01</v>
      </c>
      <c r="T4855" t="str">
        <f t="shared" si="379"/>
        <v>USD</v>
      </c>
    </row>
    <row r="4856" spans="1:20" ht="18.75" hidden="1" customHeight="1" x14ac:dyDescent="0.25">
      <c r="A4856" t="s">
        <v>2645</v>
      </c>
      <c r="B4856" t="s">
        <v>1923</v>
      </c>
      <c r="C4856" t="s">
        <v>1913</v>
      </c>
      <c r="D4856" s="24">
        <v>5887</v>
      </c>
      <c r="E4856" t="s">
        <v>1687</v>
      </c>
      <c r="F4856" t="s">
        <v>128</v>
      </c>
      <c r="G4856" t="s">
        <v>110</v>
      </c>
      <c r="H4856" t="s">
        <v>2671</v>
      </c>
      <c r="I4856" t="s">
        <v>1883</v>
      </c>
      <c r="J4856" t="s">
        <v>1984</v>
      </c>
      <c r="K4856" t="s">
        <v>1928</v>
      </c>
      <c r="L4856" s="24">
        <v>3315.6</v>
      </c>
      <c r="M4856" s="25">
        <f>+VLOOKUP(E4856, TC!A:D, 4, FALSE())</f>
        <v>1.0988499979418935</v>
      </c>
      <c r="N4856" s="24">
        <f t="shared" si="375"/>
        <v>3315.6</v>
      </c>
      <c r="O4856" t="str">
        <f t="shared" si="376"/>
        <v>FACTURA</v>
      </c>
      <c r="P4856" t="str">
        <f t="shared" si="377"/>
        <v>2025</v>
      </c>
      <c r="Q4856" t="str">
        <f t="shared" si="378"/>
        <v>04</v>
      </c>
      <c r="R4856" t="str">
        <f>+IFERROR(VLOOKUP(I4856, Listado!A:B, 2, FALSE()), "COMERCIALIZADORA INTERNACIONAL CARIBBEAN EXOTICS S A")</f>
        <v>PEREZ MEJIA MARIA PAULINA</v>
      </c>
      <c r="S4856" s="25">
        <f>+VLOOKUP(E4856, TC!A:D, 2, FALSE())</f>
        <v>4130.01</v>
      </c>
      <c r="T4856" t="str">
        <f t="shared" si="379"/>
        <v>USD</v>
      </c>
    </row>
    <row r="4857" spans="1:20" ht="18.75" hidden="1" customHeight="1" x14ac:dyDescent="0.25">
      <c r="A4857" t="s">
        <v>2645</v>
      </c>
      <c r="B4857" t="s">
        <v>1923</v>
      </c>
      <c r="C4857" t="s">
        <v>1913</v>
      </c>
      <c r="D4857" s="24">
        <v>5887</v>
      </c>
      <c r="E4857" t="s">
        <v>1687</v>
      </c>
      <c r="F4857" t="s">
        <v>128</v>
      </c>
      <c r="G4857" t="s">
        <v>110</v>
      </c>
      <c r="H4857" t="s">
        <v>2671</v>
      </c>
      <c r="I4857" t="s">
        <v>1883</v>
      </c>
      <c r="J4857" t="s">
        <v>1984</v>
      </c>
      <c r="K4857" t="s">
        <v>2672</v>
      </c>
      <c r="L4857" s="24">
        <v>2107.4</v>
      </c>
      <c r="M4857" s="25">
        <f>+VLOOKUP(E4857, TC!A:D, 4, FALSE())</f>
        <v>1.0988499979418935</v>
      </c>
      <c r="N4857" s="24">
        <f t="shared" si="375"/>
        <v>2107.4</v>
      </c>
      <c r="O4857" t="str">
        <f t="shared" si="376"/>
        <v>FACTURA</v>
      </c>
      <c r="P4857" t="str">
        <f t="shared" si="377"/>
        <v>2025</v>
      </c>
      <c r="Q4857" t="str">
        <f t="shared" si="378"/>
        <v>04</v>
      </c>
      <c r="R4857" t="str">
        <f>+IFERROR(VLOOKUP(I4857, Listado!A:B, 2, FALSE()), "COMERCIALIZADORA INTERNACIONAL CARIBBEAN EXOTICS S A")</f>
        <v>PEREZ MEJIA MARIA PAULINA</v>
      </c>
      <c r="S4857" s="25">
        <f>+VLOOKUP(E4857, TC!A:D, 2, FALSE())</f>
        <v>4130.01</v>
      </c>
      <c r="T4857" t="str">
        <f t="shared" si="379"/>
        <v>USD</v>
      </c>
    </row>
    <row r="4858" spans="1:20" ht="18.75" hidden="1" customHeight="1" x14ac:dyDescent="0.25">
      <c r="A4858" t="s">
        <v>2645</v>
      </c>
      <c r="B4858" t="s">
        <v>1923</v>
      </c>
      <c r="C4858" t="s">
        <v>1913</v>
      </c>
      <c r="D4858" s="24">
        <v>5887</v>
      </c>
      <c r="E4858" t="s">
        <v>1687</v>
      </c>
      <c r="F4858" t="s">
        <v>128</v>
      </c>
      <c r="G4858" t="s">
        <v>110</v>
      </c>
      <c r="H4858" t="s">
        <v>2671</v>
      </c>
      <c r="I4858" t="s">
        <v>1883</v>
      </c>
      <c r="J4858" t="s">
        <v>1984</v>
      </c>
      <c r="K4858" t="s">
        <v>2197</v>
      </c>
      <c r="L4858" s="24">
        <v>2192</v>
      </c>
      <c r="M4858" s="25">
        <f>+VLOOKUP(E4858, TC!A:D, 4, FALSE())</f>
        <v>1.0988499979418935</v>
      </c>
      <c r="N4858" s="24">
        <f t="shared" si="375"/>
        <v>2192</v>
      </c>
      <c r="O4858" t="str">
        <f t="shared" si="376"/>
        <v>FACTURA</v>
      </c>
      <c r="P4858" t="str">
        <f t="shared" si="377"/>
        <v>2025</v>
      </c>
      <c r="Q4858" t="str">
        <f t="shared" si="378"/>
        <v>04</v>
      </c>
      <c r="R4858" t="str">
        <f>+IFERROR(VLOOKUP(I4858, Listado!A:B, 2, FALSE()), "COMERCIALIZADORA INTERNACIONAL CARIBBEAN EXOTICS S A")</f>
        <v>PEREZ MEJIA MARIA PAULINA</v>
      </c>
      <c r="S4858" s="25">
        <f>+VLOOKUP(E4858, TC!A:D, 2, FALSE())</f>
        <v>4130.01</v>
      </c>
      <c r="T4858" t="str">
        <f t="shared" si="379"/>
        <v>USD</v>
      </c>
    </row>
    <row r="4859" spans="1:20" ht="18.75" hidden="1" customHeight="1" x14ac:dyDescent="0.25">
      <c r="A4859" t="s">
        <v>2645</v>
      </c>
      <c r="B4859" t="s">
        <v>1923</v>
      </c>
      <c r="C4859" t="s">
        <v>1913</v>
      </c>
      <c r="D4859" s="24">
        <v>5887</v>
      </c>
      <c r="E4859" t="s">
        <v>1687</v>
      </c>
      <c r="F4859" t="s">
        <v>128</v>
      </c>
      <c r="G4859" t="s">
        <v>110</v>
      </c>
      <c r="H4859" t="s">
        <v>2671</v>
      </c>
      <c r="I4859" t="s">
        <v>1883</v>
      </c>
      <c r="J4859" t="s">
        <v>1984</v>
      </c>
      <c r="K4859" t="s">
        <v>2198</v>
      </c>
      <c r="L4859" s="24">
        <v>1785.6</v>
      </c>
      <c r="M4859" s="25">
        <f>+VLOOKUP(E4859, TC!A:D, 4, FALSE())</f>
        <v>1.0988499979418935</v>
      </c>
      <c r="N4859" s="24">
        <f t="shared" si="375"/>
        <v>1785.6</v>
      </c>
      <c r="O4859" t="str">
        <f t="shared" si="376"/>
        <v>FACTURA</v>
      </c>
      <c r="P4859" t="str">
        <f t="shared" si="377"/>
        <v>2025</v>
      </c>
      <c r="Q4859" t="str">
        <f t="shared" si="378"/>
        <v>04</v>
      </c>
      <c r="R4859" t="str">
        <f>+IFERROR(VLOOKUP(I4859, Listado!A:B, 2, FALSE()), "COMERCIALIZADORA INTERNACIONAL CARIBBEAN EXOTICS S A")</f>
        <v>PEREZ MEJIA MARIA PAULINA</v>
      </c>
      <c r="S4859" s="25">
        <f>+VLOOKUP(E4859, TC!A:D, 2, FALSE())</f>
        <v>4130.01</v>
      </c>
      <c r="T4859" t="str">
        <f t="shared" si="379"/>
        <v>USD</v>
      </c>
    </row>
    <row r="4860" spans="1:20" ht="18.75" hidden="1" customHeight="1" x14ac:dyDescent="0.25">
      <c r="A4860" t="s">
        <v>2645</v>
      </c>
      <c r="B4860" t="s">
        <v>1923</v>
      </c>
      <c r="C4860" t="s">
        <v>1913</v>
      </c>
      <c r="D4860" s="24">
        <v>5887</v>
      </c>
      <c r="E4860" t="s">
        <v>1687</v>
      </c>
      <c r="F4860" t="s">
        <v>128</v>
      </c>
      <c r="G4860" t="s">
        <v>110</v>
      </c>
      <c r="H4860" t="s">
        <v>2671</v>
      </c>
      <c r="I4860" t="s">
        <v>1883</v>
      </c>
      <c r="J4860" t="s">
        <v>1984</v>
      </c>
      <c r="K4860" t="s">
        <v>2382</v>
      </c>
      <c r="L4860" s="24">
        <v>872.2</v>
      </c>
      <c r="M4860" s="25">
        <f>+VLOOKUP(E4860, TC!A:D, 4, FALSE())</f>
        <v>1.0988499979418935</v>
      </c>
      <c r="N4860" s="24">
        <f t="shared" si="375"/>
        <v>872.2</v>
      </c>
      <c r="O4860" t="str">
        <f t="shared" si="376"/>
        <v>FACTURA</v>
      </c>
      <c r="P4860" t="str">
        <f t="shared" si="377"/>
        <v>2025</v>
      </c>
      <c r="Q4860" t="str">
        <f t="shared" si="378"/>
        <v>04</v>
      </c>
      <c r="R4860" t="str">
        <f>+IFERROR(VLOOKUP(I4860, Listado!A:B, 2, FALSE()), "COMERCIALIZADORA INTERNACIONAL CARIBBEAN EXOTICS S A")</f>
        <v>PEREZ MEJIA MARIA PAULINA</v>
      </c>
      <c r="S4860" s="25">
        <f>+VLOOKUP(E4860, TC!A:D, 2, FALSE())</f>
        <v>4130.01</v>
      </c>
      <c r="T4860" t="str">
        <f t="shared" si="379"/>
        <v>USD</v>
      </c>
    </row>
    <row r="4861" spans="1:20" ht="18.75" hidden="1" customHeight="1" x14ac:dyDescent="0.25">
      <c r="A4861" t="s">
        <v>2645</v>
      </c>
      <c r="B4861" t="s">
        <v>5</v>
      </c>
      <c r="C4861" t="s">
        <v>2041</v>
      </c>
      <c r="D4861" s="24">
        <v>179</v>
      </c>
      <c r="E4861" t="s">
        <v>1687</v>
      </c>
      <c r="F4861" t="s">
        <v>128</v>
      </c>
      <c r="G4861" t="s">
        <v>110</v>
      </c>
      <c r="H4861" t="s">
        <v>2673</v>
      </c>
      <c r="I4861" t="s">
        <v>1850</v>
      </c>
      <c r="J4861" t="s">
        <v>1919</v>
      </c>
      <c r="K4861" t="s">
        <v>31</v>
      </c>
      <c r="L4861" s="24">
        <v>914.1</v>
      </c>
      <c r="M4861" s="25">
        <f>+VLOOKUP(E4861, TC!A:D, 4, FALSE())</f>
        <v>1.0988499979418935</v>
      </c>
      <c r="N4861" s="24">
        <f t="shared" si="375"/>
        <v>914.1</v>
      </c>
      <c r="O4861" t="str">
        <f t="shared" si="376"/>
        <v>NOTAS</v>
      </c>
      <c r="P4861" t="str">
        <f t="shared" si="377"/>
        <v>2025</v>
      </c>
      <c r="Q4861" t="str">
        <f t="shared" si="378"/>
        <v>04</v>
      </c>
      <c r="R4861" t="str">
        <f>+IFERROR(VLOOKUP(I4861, Listado!A:B, 2, FALSE()), "COMERCIALIZADORA INTERNACIONAL CARIBBEAN EXOTICS S A")</f>
        <v>PEREZ MEJIA MARIA PAULINA</v>
      </c>
      <c r="S4861" s="25">
        <f>+VLOOKUP(E4861, TC!A:D, 2, FALSE())</f>
        <v>4130.01</v>
      </c>
      <c r="T4861" t="str">
        <f t="shared" si="379"/>
        <v>USD</v>
      </c>
    </row>
    <row r="4862" spans="1:20" ht="18.75" hidden="1" customHeight="1" x14ac:dyDescent="0.25">
      <c r="A4862" t="s">
        <v>2645</v>
      </c>
      <c r="B4862" t="s">
        <v>1923</v>
      </c>
      <c r="C4862" t="s">
        <v>1913</v>
      </c>
      <c r="D4862" s="24">
        <v>5888</v>
      </c>
      <c r="E4862" t="s">
        <v>1687</v>
      </c>
      <c r="F4862" t="s">
        <v>128</v>
      </c>
      <c r="G4862" t="s">
        <v>110</v>
      </c>
      <c r="H4862" t="s">
        <v>2674</v>
      </c>
      <c r="I4862" t="s">
        <v>1850</v>
      </c>
      <c r="J4862" t="s">
        <v>1919</v>
      </c>
      <c r="K4862" t="s">
        <v>2658</v>
      </c>
      <c r="L4862" s="24">
        <v>339.93</v>
      </c>
      <c r="M4862" s="25">
        <f>+VLOOKUP(E4862, TC!A:D, 4, FALSE())</f>
        <v>1.0988499979418935</v>
      </c>
      <c r="N4862" s="24">
        <f t="shared" si="375"/>
        <v>339.93</v>
      </c>
      <c r="O4862" t="str">
        <f t="shared" si="376"/>
        <v>FACTURA</v>
      </c>
      <c r="P4862" t="str">
        <f t="shared" si="377"/>
        <v>2025</v>
      </c>
      <c r="Q4862" t="str">
        <f t="shared" si="378"/>
        <v>04</v>
      </c>
      <c r="R4862" t="str">
        <f>+IFERROR(VLOOKUP(I4862, Listado!A:B, 2, FALSE()), "COMERCIALIZADORA INTERNACIONAL CARIBBEAN EXOTICS S A")</f>
        <v>PEREZ MEJIA MARIA PAULINA</v>
      </c>
      <c r="S4862" s="25">
        <f>+VLOOKUP(E4862, TC!A:D, 2, FALSE())</f>
        <v>4130.01</v>
      </c>
      <c r="T4862" t="str">
        <f t="shared" si="379"/>
        <v>USD</v>
      </c>
    </row>
    <row r="4863" spans="1:20" ht="18.75" hidden="1" customHeight="1" x14ac:dyDescent="0.25">
      <c r="A4863" t="s">
        <v>2645</v>
      </c>
      <c r="B4863" t="s">
        <v>1923</v>
      </c>
      <c r="C4863" t="s">
        <v>1913</v>
      </c>
      <c r="D4863" s="24">
        <v>5888</v>
      </c>
      <c r="E4863" t="s">
        <v>1687</v>
      </c>
      <c r="F4863" t="s">
        <v>128</v>
      </c>
      <c r="G4863" t="s">
        <v>110</v>
      </c>
      <c r="H4863" t="s">
        <v>2674</v>
      </c>
      <c r="I4863" t="s">
        <v>1850</v>
      </c>
      <c r="J4863" t="s">
        <v>1919</v>
      </c>
      <c r="K4863" t="s">
        <v>2659</v>
      </c>
      <c r="L4863" s="24">
        <v>1514.4</v>
      </c>
      <c r="M4863" s="25">
        <f>+VLOOKUP(E4863, TC!A:D, 4, FALSE())</f>
        <v>1.0988499979418935</v>
      </c>
      <c r="N4863" s="24">
        <f t="shared" si="375"/>
        <v>1514.4</v>
      </c>
      <c r="O4863" t="str">
        <f t="shared" si="376"/>
        <v>FACTURA</v>
      </c>
      <c r="P4863" t="str">
        <f t="shared" si="377"/>
        <v>2025</v>
      </c>
      <c r="Q4863" t="str">
        <f t="shared" si="378"/>
        <v>04</v>
      </c>
      <c r="R4863" t="str">
        <f>+IFERROR(VLOOKUP(I4863, Listado!A:B, 2, FALSE()), "COMERCIALIZADORA INTERNACIONAL CARIBBEAN EXOTICS S A")</f>
        <v>PEREZ MEJIA MARIA PAULINA</v>
      </c>
      <c r="S4863" s="25">
        <f>+VLOOKUP(E4863, TC!A:D, 2, FALSE())</f>
        <v>4130.01</v>
      </c>
      <c r="T4863" t="str">
        <f t="shared" si="379"/>
        <v>USD</v>
      </c>
    </row>
    <row r="4864" spans="1:20" ht="18.75" hidden="1" customHeight="1" x14ac:dyDescent="0.25">
      <c r="A4864" t="s">
        <v>2645</v>
      </c>
      <c r="B4864" t="s">
        <v>1923</v>
      </c>
      <c r="C4864" t="s">
        <v>1913</v>
      </c>
      <c r="D4864" s="24">
        <v>5888</v>
      </c>
      <c r="E4864" t="s">
        <v>1687</v>
      </c>
      <c r="F4864" t="s">
        <v>128</v>
      </c>
      <c r="G4864" t="s">
        <v>110</v>
      </c>
      <c r="H4864" t="s">
        <v>2674</v>
      </c>
      <c r="I4864" t="s">
        <v>1850</v>
      </c>
      <c r="J4864" t="s">
        <v>1919</v>
      </c>
      <c r="K4864" t="s">
        <v>1928</v>
      </c>
      <c r="L4864" s="24">
        <v>4754.12</v>
      </c>
      <c r="M4864" s="25">
        <f>+VLOOKUP(E4864, TC!A:D, 4, FALSE())</f>
        <v>1.0988499979418935</v>
      </c>
      <c r="N4864" s="24">
        <f t="shared" si="375"/>
        <v>4754.12</v>
      </c>
      <c r="O4864" t="str">
        <f t="shared" si="376"/>
        <v>FACTURA</v>
      </c>
      <c r="P4864" t="str">
        <f t="shared" si="377"/>
        <v>2025</v>
      </c>
      <c r="Q4864" t="str">
        <f t="shared" si="378"/>
        <v>04</v>
      </c>
      <c r="R4864" t="str">
        <f>+IFERROR(VLOOKUP(I4864, Listado!A:B, 2, FALSE()), "COMERCIALIZADORA INTERNACIONAL CARIBBEAN EXOTICS S A")</f>
        <v>PEREZ MEJIA MARIA PAULINA</v>
      </c>
      <c r="S4864" s="25">
        <f>+VLOOKUP(E4864, TC!A:D, 2, FALSE())</f>
        <v>4130.01</v>
      </c>
      <c r="T4864" t="str">
        <f t="shared" si="379"/>
        <v>USD</v>
      </c>
    </row>
    <row r="4865" spans="1:20" ht="18.75" hidden="1" customHeight="1" x14ac:dyDescent="0.25">
      <c r="A4865" t="s">
        <v>2645</v>
      </c>
      <c r="B4865" t="s">
        <v>1923</v>
      </c>
      <c r="C4865" t="s">
        <v>1913</v>
      </c>
      <c r="D4865" s="24">
        <v>5888</v>
      </c>
      <c r="E4865" t="s">
        <v>1687</v>
      </c>
      <c r="F4865" t="s">
        <v>128</v>
      </c>
      <c r="G4865" t="s">
        <v>110</v>
      </c>
      <c r="H4865" t="s">
        <v>2674</v>
      </c>
      <c r="I4865" t="s">
        <v>1850</v>
      </c>
      <c r="J4865" t="s">
        <v>1919</v>
      </c>
      <c r="K4865" t="s">
        <v>53</v>
      </c>
      <c r="L4865" s="24">
        <v>3135</v>
      </c>
      <c r="M4865" s="25">
        <f>+VLOOKUP(E4865, TC!A:D, 4, FALSE())</f>
        <v>1.0988499979418935</v>
      </c>
      <c r="N4865" s="24">
        <f t="shared" si="375"/>
        <v>3135</v>
      </c>
      <c r="O4865" t="str">
        <f t="shared" si="376"/>
        <v>FACTURA</v>
      </c>
      <c r="P4865" t="str">
        <f t="shared" si="377"/>
        <v>2025</v>
      </c>
      <c r="Q4865" t="str">
        <f t="shared" si="378"/>
        <v>04</v>
      </c>
      <c r="R4865" t="str">
        <f>+IFERROR(VLOOKUP(I4865, Listado!A:B, 2, FALSE()), "COMERCIALIZADORA INTERNACIONAL CARIBBEAN EXOTICS S A")</f>
        <v>PEREZ MEJIA MARIA PAULINA</v>
      </c>
      <c r="S4865" s="25">
        <f>+VLOOKUP(E4865, TC!A:D, 2, FALSE())</f>
        <v>4130.01</v>
      </c>
      <c r="T4865" t="str">
        <f t="shared" si="379"/>
        <v>USD</v>
      </c>
    </row>
    <row r="4866" spans="1:20" ht="18.75" hidden="1" customHeight="1" x14ac:dyDescent="0.25">
      <c r="A4866" t="s">
        <v>2645</v>
      </c>
      <c r="B4866" t="s">
        <v>1923</v>
      </c>
      <c r="C4866" t="s">
        <v>1913</v>
      </c>
      <c r="D4866" s="24">
        <v>5888</v>
      </c>
      <c r="E4866" t="s">
        <v>1687</v>
      </c>
      <c r="F4866" t="s">
        <v>128</v>
      </c>
      <c r="G4866" t="s">
        <v>110</v>
      </c>
      <c r="H4866" t="s">
        <v>2674</v>
      </c>
      <c r="I4866" t="s">
        <v>1850</v>
      </c>
      <c r="J4866" t="s">
        <v>1919</v>
      </c>
      <c r="K4866" t="s">
        <v>9</v>
      </c>
      <c r="L4866" s="24">
        <v>3230</v>
      </c>
      <c r="M4866" s="25">
        <f>+VLOOKUP(E4866, TC!A:D, 4, FALSE())</f>
        <v>1.0988499979418935</v>
      </c>
      <c r="N4866" s="24">
        <f t="shared" ref="N4866:N4929" si="380">+IF(F4866="EUR", (M4866*L4866), IF(I4866="JUAN MATAS SAS", (L4866/S4866), L4866))</f>
        <v>3230</v>
      </c>
      <c r="O4866" t="str">
        <f t="shared" ref="O4866:O4929" si="381">+IF(C4866="CFE", "FACTURA", IF(ISERROR(SEARCH("ANULA", H4866))=FALSE(), "ANULACIÓN FE", IF(ISERROR(SEARCH("CANCELLATION", H4866))=FALSE(), "ANULACIÓN FE", "NOTAS")))</f>
        <v>FACTURA</v>
      </c>
      <c r="P4866" t="str">
        <f t="shared" ref="P4866:P4929" si="382">+LEFT(E4866, 4)</f>
        <v>2025</v>
      </c>
      <c r="Q4866" t="str">
        <f t="shared" ref="Q4866:Q4929" si="383">+MID(E4866, 5, 2)</f>
        <v>04</v>
      </c>
      <c r="R4866" t="str">
        <f>+IFERROR(VLOOKUP(I4866, Listado!A:B, 2, FALSE()), "COMERCIALIZADORA INTERNACIONAL CARIBBEAN EXOTICS S A")</f>
        <v>PEREZ MEJIA MARIA PAULINA</v>
      </c>
      <c r="S4866" s="25">
        <f>+VLOOKUP(E4866, TC!A:D, 2, FALSE())</f>
        <v>4130.01</v>
      </c>
      <c r="T4866" t="str">
        <f t="shared" ref="T4866:T4929" si="384">+IF(I4866="JUAN MATAS SAS", "USD", F4866)</f>
        <v>USD</v>
      </c>
    </row>
    <row r="4867" spans="1:20" ht="18.75" hidden="1" customHeight="1" x14ac:dyDescent="0.25">
      <c r="A4867" t="s">
        <v>2645</v>
      </c>
      <c r="B4867" t="s">
        <v>5</v>
      </c>
      <c r="C4867" t="s">
        <v>1913</v>
      </c>
      <c r="D4867" s="24">
        <v>11507</v>
      </c>
      <c r="E4867" t="s">
        <v>1687</v>
      </c>
      <c r="F4867" t="s">
        <v>1924</v>
      </c>
      <c r="G4867" t="s">
        <v>108</v>
      </c>
      <c r="H4867" t="s">
        <v>2675</v>
      </c>
      <c r="I4867" t="s">
        <v>1885</v>
      </c>
      <c r="J4867" t="s">
        <v>1919</v>
      </c>
      <c r="K4867" t="s">
        <v>56</v>
      </c>
      <c r="L4867" s="24">
        <v>25.05</v>
      </c>
      <c r="M4867" s="25">
        <f>+VLOOKUP(E4867, TC!A:D, 4, FALSE())</f>
        <v>1.0988499979418935</v>
      </c>
      <c r="N4867" s="24">
        <f t="shared" si="380"/>
        <v>27.526192448444434</v>
      </c>
      <c r="O4867" t="str">
        <f t="shared" si="381"/>
        <v>FACTURA</v>
      </c>
      <c r="P4867" t="str">
        <f t="shared" si="382"/>
        <v>2025</v>
      </c>
      <c r="Q4867" t="str">
        <f t="shared" si="383"/>
        <v>04</v>
      </c>
      <c r="R4867" t="str">
        <f>+IFERROR(VLOOKUP(I4867, Listado!A:B, 2, FALSE()), "COMERCIALIZADORA INTERNACIONAL CARIBBEAN EXOTICS S A")</f>
        <v>PIEDRAHITA PEREZ MARIANA</v>
      </c>
      <c r="S4867" s="25">
        <f>+VLOOKUP(E4867, TC!A:D, 2, FALSE())</f>
        <v>4130.01</v>
      </c>
      <c r="T4867" t="str">
        <f t="shared" si="384"/>
        <v>EUR</v>
      </c>
    </row>
    <row r="4868" spans="1:20" ht="18.75" hidden="1" customHeight="1" x14ac:dyDescent="0.25">
      <c r="A4868" t="s">
        <v>2645</v>
      </c>
      <c r="B4868" t="s">
        <v>5</v>
      </c>
      <c r="C4868" t="s">
        <v>1913</v>
      </c>
      <c r="D4868" s="24">
        <v>11507</v>
      </c>
      <c r="E4868" t="s">
        <v>1687</v>
      </c>
      <c r="F4868" t="s">
        <v>1924</v>
      </c>
      <c r="G4868" t="s">
        <v>108</v>
      </c>
      <c r="H4868" t="s">
        <v>2675</v>
      </c>
      <c r="I4868" t="s">
        <v>1885</v>
      </c>
      <c r="J4868" t="s">
        <v>1919</v>
      </c>
      <c r="K4868" t="s">
        <v>56</v>
      </c>
      <c r="L4868" s="24">
        <v>8.85</v>
      </c>
      <c r="M4868" s="25">
        <f>+VLOOKUP(E4868, TC!A:D, 4, FALSE())</f>
        <v>1.0988499979418935</v>
      </c>
      <c r="N4868" s="24">
        <f t="shared" si="380"/>
        <v>9.7248224817857576</v>
      </c>
      <c r="O4868" t="str">
        <f t="shared" si="381"/>
        <v>FACTURA</v>
      </c>
      <c r="P4868" t="str">
        <f t="shared" si="382"/>
        <v>2025</v>
      </c>
      <c r="Q4868" t="str">
        <f t="shared" si="383"/>
        <v>04</v>
      </c>
      <c r="R4868" t="str">
        <f>+IFERROR(VLOOKUP(I4868, Listado!A:B, 2, FALSE()), "COMERCIALIZADORA INTERNACIONAL CARIBBEAN EXOTICS S A")</f>
        <v>PIEDRAHITA PEREZ MARIANA</v>
      </c>
      <c r="S4868" s="25">
        <f>+VLOOKUP(E4868, TC!A:D, 2, FALSE())</f>
        <v>4130.01</v>
      </c>
      <c r="T4868" t="str">
        <f t="shared" si="384"/>
        <v>EUR</v>
      </c>
    </row>
    <row r="4869" spans="1:20" ht="18.75" hidden="1" customHeight="1" x14ac:dyDescent="0.25">
      <c r="A4869" t="s">
        <v>2645</v>
      </c>
      <c r="B4869" t="s">
        <v>5</v>
      </c>
      <c r="C4869" t="s">
        <v>1913</v>
      </c>
      <c r="D4869" s="24">
        <v>11507</v>
      </c>
      <c r="E4869" t="s">
        <v>1687</v>
      </c>
      <c r="F4869" t="s">
        <v>1924</v>
      </c>
      <c r="G4869" t="s">
        <v>108</v>
      </c>
      <c r="H4869" t="s">
        <v>2675</v>
      </c>
      <c r="I4869" t="s">
        <v>1885</v>
      </c>
      <c r="J4869" t="s">
        <v>1919</v>
      </c>
      <c r="K4869" t="s">
        <v>56</v>
      </c>
      <c r="L4869" s="24">
        <v>4.05</v>
      </c>
      <c r="M4869" s="25">
        <f>+VLOOKUP(E4869, TC!A:D, 4, FALSE())</f>
        <v>1.0988499979418935</v>
      </c>
      <c r="N4869" s="24">
        <f t="shared" si="380"/>
        <v>4.450342491664669</v>
      </c>
      <c r="O4869" t="str">
        <f t="shared" si="381"/>
        <v>FACTURA</v>
      </c>
      <c r="P4869" t="str">
        <f t="shared" si="382"/>
        <v>2025</v>
      </c>
      <c r="Q4869" t="str">
        <f t="shared" si="383"/>
        <v>04</v>
      </c>
      <c r="R4869" t="str">
        <f>+IFERROR(VLOOKUP(I4869, Listado!A:B, 2, FALSE()), "COMERCIALIZADORA INTERNACIONAL CARIBBEAN EXOTICS S A")</f>
        <v>PIEDRAHITA PEREZ MARIANA</v>
      </c>
      <c r="S4869" s="25">
        <f>+VLOOKUP(E4869, TC!A:D, 2, FALSE())</f>
        <v>4130.01</v>
      </c>
      <c r="T4869" t="str">
        <f t="shared" si="384"/>
        <v>EUR</v>
      </c>
    </row>
    <row r="4870" spans="1:20" ht="18.75" hidden="1" customHeight="1" x14ac:dyDescent="0.25">
      <c r="A4870" t="s">
        <v>2645</v>
      </c>
      <c r="B4870" t="s">
        <v>5</v>
      </c>
      <c r="C4870" t="s">
        <v>1913</v>
      </c>
      <c r="D4870" s="24">
        <v>11507</v>
      </c>
      <c r="E4870" t="s">
        <v>1687</v>
      </c>
      <c r="F4870" t="s">
        <v>1924</v>
      </c>
      <c r="G4870" t="s">
        <v>108</v>
      </c>
      <c r="H4870" t="s">
        <v>2675</v>
      </c>
      <c r="I4870" t="s">
        <v>1885</v>
      </c>
      <c r="J4870" t="s">
        <v>1919</v>
      </c>
      <c r="K4870" t="s">
        <v>56</v>
      </c>
      <c r="L4870" s="24">
        <v>9.9</v>
      </c>
      <c r="M4870" s="25">
        <f>+VLOOKUP(E4870, TC!A:D, 4, FALSE())</f>
        <v>1.0988499979418935</v>
      </c>
      <c r="N4870" s="24">
        <f t="shared" si="380"/>
        <v>10.878614979624746</v>
      </c>
      <c r="O4870" t="str">
        <f t="shared" si="381"/>
        <v>FACTURA</v>
      </c>
      <c r="P4870" t="str">
        <f t="shared" si="382"/>
        <v>2025</v>
      </c>
      <c r="Q4870" t="str">
        <f t="shared" si="383"/>
        <v>04</v>
      </c>
      <c r="R4870" t="str">
        <f>+IFERROR(VLOOKUP(I4870, Listado!A:B, 2, FALSE()), "COMERCIALIZADORA INTERNACIONAL CARIBBEAN EXOTICS S A")</f>
        <v>PIEDRAHITA PEREZ MARIANA</v>
      </c>
      <c r="S4870" s="25">
        <f>+VLOOKUP(E4870, TC!A:D, 2, FALSE())</f>
        <v>4130.01</v>
      </c>
      <c r="T4870" t="str">
        <f t="shared" si="384"/>
        <v>EUR</v>
      </c>
    </row>
    <row r="4871" spans="1:20" ht="18.75" hidden="1" customHeight="1" x14ac:dyDescent="0.25">
      <c r="A4871" t="s">
        <v>2645</v>
      </c>
      <c r="B4871" t="s">
        <v>5</v>
      </c>
      <c r="C4871" t="s">
        <v>1913</v>
      </c>
      <c r="D4871" s="24">
        <v>11507</v>
      </c>
      <c r="E4871" t="s">
        <v>1687</v>
      </c>
      <c r="F4871" t="s">
        <v>1924</v>
      </c>
      <c r="G4871" t="s">
        <v>108</v>
      </c>
      <c r="H4871" t="s">
        <v>2675</v>
      </c>
      <c r="I4871" t="s">
        <v>1885</v>
      </c>
      <c r="J4871" t="s">
        <v>1919</v>
      </c>
      <c r="K4871" t="s">
        <v>56</v>
      </c>
      <c r="L4871" s="24">
        <v>3</v>
      </c>
      <c r="M4871" s="25">
        <f>+VLOOKUP(E4871, TC!A:D, 4, FALSE())</f>
        <v>1.0988499979418935</v>
      </c>
      <c r="N4871" s="24">
        <f t="shared" si="380"/>
        <v>3.2965499938256806</v>
      </c>
      <c r="O4871" t="str">
        <f t="shared" si="381"/>
        <v>FACTURA</v>
      </c>
      <c r="P4871" t="str">
        <f t="shared" si="382"/>
        <v>2025</v>
      </c>
      <c r="Q4871" t="str">
        <f t="shared" si="383"/>
        <v>04</v>
      </c>
      <c r="R4871" t="str">
        <f>+IFERROR(VLOOKUP(I4871, Listado!A:B, 2, FALSE()), "COMERCIALIZADORA INTERNACIONAL CARIBBEAN EXOTICS S A")</f>
        <v>PIEDRAHITA PEREZ MARIANA</v>
      </c>
      <c r="S4871" s="25">
        <f>+VLOOKUP(E4871, TC!A:D, 2, FALSE())</f>
        <v>4130.01</v>
      </c>
      <c r="T4871" t="str">
        <f t="shared" si="384"/>
        <v>EUR</v>
      </c>
    </row>
    <row r="4872" spans="1:20" ht="18.75" hidden="1" customHeight="1" x14ac:dyDescent="0.25">
      <c r="A4872" t="s">
        <v>2645</v>
      </c>
      <c r="B4872" t="s">
        <v>5</v>
      </c>
      <c r="C4872" t="s">
        <v>1913</v>
      </c>
      <c r="D4872" s="24">
        <v>11507</v>
      </c>
      <c r="E4872" t="s">
        <v>1687</v>
      </c>
      <c r="F4872" t="s">
        <v>1924</v>
      </c>
      <c r="G4872" t="s">
        <v>108</v>
      </c>
      <c r="H4872" t="s">
        <v>2675</v>
      </c>
      <c r="I4872" t="s">
        <v>1885</v>
      </c>
      <c r="J4872" t="s">
        <v>1919</v>
      </c>
      <c r="K4872" t="s">
        <v>56</v>
      </c>
      <c r="L4872" s="24">
        <v>3.75</v>
      </c>
      <c r="M4872" s="25">
        <f>+VLOOKUP(E4872, TC!A:D, 4, FALSE())</f>
        <v>1.0988499979418935</v>
      </c>
      <c r="N4872" s="24">
        <f t="shared" si="380"/>
        <v>4.1206874922821006</v>
      </c>
      <c r="O4872" t="str">
        <f t="shared" si="381"/>
        <v>FACTURA</v>
      </c>
      <c r="P4872" t="str">
        <f t="shared" si="382"/>
        <v>2025</v>
      </c>
      <c r="Q4872" t="str">
        <f t="shared" si="383"/>
        <v>04</v>
      </c>
      <c r="R4872" t="str">
        <f>+IFERROR(VLOOKUP(I4872, Listado!A:B, 2, FALSE()), "COMERCIALIZADORA INTERNACIONAL CARIBBEAN EXOTICS S A")</f>
        <v>PIEDRAHITA PEREZ MARIANA</v>
      </c>
      <c r="S4872" s="25">
        <f>+VLOOKUP(E4872, TC!A:D, 2, FALSE())</f>
        <v>4130.01</v>
      </c>
      <c r="T4872" t="str">
        <f t="shared" si="384"/>
        <v>EUR</v>
      </c>
    </row>
    <row r="4873" spans="1:20" ht="18.75" hidden="1" customHeight="1" x14ac:dyDescent="0.25">
      <c r="A4873" t="s">
        <v>2645</v>
      </c>
      <c r="B4873" t="s">
        <v>5</v>
      </c>
      <c r="C4873" t="s">
        <v>1913</v>
      </c>
      <c r="D4873" s="24">
        <v>11507</v>
      </c>
      <c r="E4873" t="s">
        <v>1687</v>
      </c>
      <c r="F4873" t="s">
        <v>1924</v>
      </c>
      <c r="G4873" t="s">
        <v>108</v>
      </c>
      <c r="H4873" t="s">
        <v>2675</v>
      </c>
      <c r="I4873" t="s">
        <v>1885</v>
      </c>
      <c r="J4873" t="s">
        <v>1919</v>
      </c>
      <c r="K4873" t="s">
        <v>56</v>
      </c>
      <c r="L4873" s="24">
        <v>3.6</v>
      </c>
      <c r="M4873" s="25">
        <f>+VLOOKUP(E4873, TC!A:D, 4, FALSE())</f>
        <v>1.0988499979418935</v>
      </c>
      <c r="N4873" s="24">
        <f t="shared" si="380"/>
        <v>3.9558599925908169</v>
      </c>
      <c r="O4873" t="str">
        <f t="shared" si="381"/>
        <v>FACTURA</v>
      </c>
      <c r="P4873" t="str">
        <f t="shared" si="382"/>
        <v>2025</v>
      </c>
      <c r="Q4873" t="str">
        <f t="shared" si="383"/>
        <v>04</v>
      </c>
      <c r="R4873" t="str">
        <f>+IFERROR(VLOOKUP(I4873, Listado!A:B, 2, FALSE()), "COMERCIALIZADORA INTERNACIONAL CARIBBEAN EXOTICS S A")</f>
        <v>PIEDRAHITA PEREZ MARIANA</v>
      </c>
      <c r="S4873" s="25">
        <f>+VLOOKUP(E4873, TC!A:D, 2, FALSE())</f>
        <v>4130.01</v>
      </c>
      <c r="T4873" t="str">
        <f t="shared" si="384"/>
        <v>EUR</v>
      </c>
    </row>
    <row r="4874" spans="1:20" ht="18.75" hidden="1" customHeight="1" x14ac:dyDescent="0.25">
      <c r="A4874" t="s">
        <v>2645</v>
      </c>
      <c r="B4874" t="s">
        <v>5</v>
      </c>
      <c r="C4874" t="s">
        <v>1913</v>
      </c>
      <c r="D4874" s="24">
        <v>11507</v>
      </c>
      <c r="E4874" t="s">
        <v>1687</v>
      </c>
      <c r="F4874" t="s">
        <v>1924</v>
      </c>
      <c r="G4874" t="s">
        <v>108</v>
      </c>
      <c r="H4874" t="s">
        <v>2675</v>
      </c>
      <c r="I4874" t="s">
        <v>1885</v>
      </c>
      <c r="J4874" t="s">
        <v>1919</v>
      </c>
      <c r="K4874" t="s">
        <v>56</v>
      </c>
      <c r="L4874" s="24">
        <v>2.25</v>
      </c>
      <c r="M4874" s="25">
        <f>+VLOOKUP(E4874, TC!A:D, 4, FALSE())</f>
        <v>1.0988499979418935</v>
      </c>
      <c r="N4874" s="24">
        <f t="shared" si="380"/>
        <v>2.4724124953692606</v>
      </c>
      <c r="O4874" t="str">
        <f t="shared" si="381"/>
        <v>FACTURA</v>
      </c>
      <c r="P4874" t="str">
        <f t="shared" si="382"/>
        <v>2025</v>
      </c>
      <c r="Q4874" t="str">
        <f t="shared" si="383"/>
        <v>04</v>
      </c>
      <c r="R4874" t="str">
        <f>+IFERROR(VLOOKUP(I4874, Listado!A:B, 2, FALSE()), "COMERCIALIZADORA INTERNACIONAL CARIBBEAN EXOTICS S A")</f>
        <v>PIEDRAHITA PEREZ MARIANA</v>
      </c>
      <c r="S4874" s="25">
        <f>+VLOOKUP(E4874, TC!A:D, 2, FALSE())</f>
        <v>4130.01</v>
      </c>
      <c r="T4874" t="str">
        <f t="shared" si="384"/>
        <v>EUR</v>
      </c>
    </row>
    <row r="4875" spans="1:20" ht="18.75" hidden="1" customHeight="1" x14ac:dyDescent="0.25">
      <c r="A4875" t="s">
        <v>2645</v>
      </c>
      <c r="B4875" t="s">
        <v>5</v>
      </c>
      <c r="C4875" t="s">
        <v>1913</v>
      </c>
      <c r="D4875" s="24">
        <v>11507</v>
      </c>
      <c r="E4875" t="s">
        <v>1687</v>
      </c>
      <c r="F4875" t="s">
        <v>1924</v>
      </c>
      <c r="G4875" t="s">
        <v>108</v>
      </c>
      <c r="H4875" t="s">
        <v>2675</v>
      </c>
      <c r="I4875" t="s">
        <v>1885</v>
      </c>
      <c r="J4875" t="s">
        <v>1919</v>
      </c>
      <c r="K4875" t="s">
        <v>56</v>
      </c>
      <c r="L4875" s="24">
        <v>10.35</v>
      </c>
      <c r="M4875" s="25">
        <f>+VLOOKUP(E4875, TC!A:D, 4, FALSE())</f>
        <v>1.0988499979418935</v>
      </c>
      <c r="N4875" s="24">
        <f t="shared" si="380"/>
        <v>11.373097478698597</v>
      </c>
      <c r="O4875" t="str">
        <f t="shared" si="381"/>
        <v>FACTURA</v>
      </c>
      <c r="P4875" t="str">
        <f t="shared" si="382"/>
        <v>2025</v>
      </c>
      <c r="Q4875" t="str">
        <f t="shared" si="383"/>
        <v>04</v>
      </c>
      <c r="R4875" t="str">
        <f>+IFERROR(VLOOKUP(I4875, Listado!A:B, 2, FALSE()), "COMERCIALIZADORA INTERNACIONAL CARIBBEAN EXOTICS S A")</f>
        <v>PIEDRAHITA PEREZ MARIANA</v>
      </c>
      <c r="S4875" s="25">
        <f>+VLOOKUP(E4875, TC!A:D, 2, FALSE())</f>
        <v>4130.01</v>
      </c>
      <c r="T4875" t="str">
        <f t="shared" si="384"/>
        <v>EUR</v>
      </c>
    </row>
    <row r="4876" spans="1:20" ht="18.75" hidden="1" customHeight="1" x14ac:dyDescent="0.25">
      <c r="A4876" t="s">
        <v>2645</v>
      </c>
      <c r="B4876" t="s">
        <v>5</v>
      </c>
      <c r="C4876" t="s">
        <v>1913</v>
      </c>
      <c r="D4876" s="24">
        <v>11507</v>
      </c>
      <c r="E4876" t="s">
        <v>1687</v>
      </c>
      <c r="F4876" t="s">
        <v>1924</v>
      </c>
      <c r="G4876" t="s">
        <v>108</v>
      </c>
      <c r="H4876" t="s">
        <v>2675</v>
      </c>
      <c r="I4876" t="s">
        <v>1885</v>
      </c>
      <c r="J4876" t="s">
        <v>1919</v>
      </c>
      <c r="K4876" t="s">
        <v>56</v>
      </c>
      <c r="L4876" s="24">
        <v>8.25</v>
      </c>
      <c r="M4876" s="25">
        <f>+VLOOKUP(E4876, TC!A:D, 4, FALSE())</f>
        <v>1.0988499979418935</v>
      </c>
      <c r="N4876" s="24">
        <f t="shared" si="380"/>
        <v>9.0655124830206208</v>
      </c>
      <c r="O4876" t="str">
        <f t="shared" si="381"/>
        <v>FACTURA</v>
      </c>
      <c r="P4876" t="str">
        <f t="shared" si="382"/>
        <v>2025</v>
      </c>
      <c r="Q4876" t="str">
        <f t="shared" si="383"/>
        <v>04</v>
      </c>
      <c r="R4876" t="str">
        <f>+IFERROR(VLOOKUP(I4876, Listado!A:B, 2, FALSE()), "COMERCIALIZADORA INTERNACIONAL CARIBBEAN EXOTICS S A")</f>
        <v>PIEDRAHITA PEREZ MARIANA</v>
      </c>
      <c r="S4876" s="25">
        <f>+VLOOKUP(E4876, TC!A:D, 2, FALSE())</f>
        <v>4130.01</v>
      </c>
      <c r="T4876" t="str">
        <f t="shared" si="384"/>
        <v>EUR</v>
      </c>
    </row>
    <row r="4877" spans="1:20" ht="18.75" hidden="1" customHeight="1" x14ac:dyDescent="0.25">
      <c r="A4877" t="s">
        <v>2645</v>
      </c>
      <c r="B4877" t="s">
        <v>5</v>
      </c>
      <c r="C4877" t="s">
        <v>1913</v>
      </c>
      <c r="D4877" s="24">
        <v>11507</v>
      </c>
      <c r="E4877" t="s">
        <v>1687</v>
      </c>
      <c r="F4877" t="s">
        <v>1924</v>
      </c>
      <c r="G4877" t="s">
        <v>108</v>
      </c>
      <c r="H4877" t="s">
        <v>2675</v>
      </c>
      <c r="I4877" t="s">
        <v>1885</v>
      </c>
      <c r="J4877" t="s">
        <v>1919</v>
      </c>
      <c r="K4877" t="s">
        <v>56</v>
      </c>
      <c r="L4877" s="24">
        <v>4.95</v>
      </c>
      <c r="M4877" s="25">
        <f>+VLOOKUP(E4877, TC!A:D, 4, FALSE())</f>
        <v>1.0988499979418935</v>
      </c>
      <c r="N4877" s="24">
        <f t="shared" si="380"/>
        <v>5.4393074898123732</v>
      </c>
      <c r="O4877" t="str">
        <f t="shared" si="381"/>
        <v>FACTURA</v>
      </c>
      <c r="P4877" t="str">
        <f t="shared" si="382"/>
        <v>2025</v>
      </c>
      <c r="Q4877" t="str">
        <f t="shared" si="383"/>
        <v>04</v>
      </c>
      <c r="R4877" t="str">
        <f>+IFERROR(VLOOKUP(I4877, Listado!A:B, 2, FALSE()), "COMERCIALIZADORA INTERNACIONAL CARIBBEAN EXOTICS S A")</f>
        <v>PIEDRAHITA PEREZ MARIANA</v>
      </c>
      <c r="S4877" s="25">
        <f>+VLOOKUP(E4877, TC!A:D, 2, FALSE())</f>
        <v>4130.01</v>
      </c>
      <c r="T4877" t="str">
        <f t="shared" si="384"/>
        <v>EUR</v>
      </c>
    </row>
    <row r="4878" spans="1:20" ht="18.75" hidden="1" customHeight="1" x14ac:dyDescent="0.25">
      <c r="A4878" t="s">
        <v>2645</v>
      </c>
      <c r="B4878" t="s">
        <v>5</v>
      </c>
      <c r="C4878" t="s">
        <v>1913</v>
      </c>
      <c r="D4878" s="24">
        <v>11507</v>
      </c>
      <c r="E4878" t="s">
        <v>1687</v>
      </c>
      <c r="F4878" t="s">
        <v>1924</v>
      </c>
      <c r="G4878" t="s">
        <v>108</v>
      </c>
      <c r="H4878" t="s">
        <v>2675</v>
      </c>
      <c r="I4878" t="s">
        <v>1885</v>
      </c>
      <c r="J4878" t="s">
        <v>1919</v>
      </c>
      <c r="K4878" t="s">
        <v>1959</v>
      </c>
      <c r="L4878" s="24">
        <v>600</v>
      </c>
      <c r="M4878" s="25">
        <f>+VLOOKUP(E4878, TC!A:D, 4, FALSE())</f>
        <v>1.0988499979418935</v>
      </c>
      <c r="N4878" s="24">
        <f t="shared" si="380"/>
        <v>659.30999876513613</v>
      </c>
      <c r="O4878" t="str">
        <f t="shared" si="381"/>
        <v>FACTURA</v>
      </c>
      <c r="P4878" t="str">
        <f t="shared" si="382"/>
        <v>2025</v>
      </c>
      <c r="Q4878" t="str">
        <f t="shared" si="383"/>
        <v>04</v>
      </c>
      <c r="R4878" t="str">
        <f>+IFERROR(VLOOKUP(I4878, Listado!A:B, 2, FALSE()), "COMERCIALIZADORA INTERNACIONAL CARIBBEAN EXOTICS S A")</f>
        <v>PIEDRAHITA PEREZ MARIANA</v>
      </c>
      <c r="S4878" s="25">
        <f>+VLOOKUP(E4878, TC!A:D, 2, FALSE())</f>
        <v>4130.01</v>
      </c>
      <c r="T4878" t="str">
        <f t="shared" si="384"/>
        <v>EUR</v>
      </c>
    </row>
    <row r="4879" spans="1:20" ht="18.75" hidden="1" customHeight="1" x14ac:dyDescent="0.25">
      <c r="A4879" t="s">
        <v>2645</v>
      </c>
      <c r="B4879" t="s">
        <v>5</v>
      </c>
      <c r="C4879" t="s">
        <v>1913</v>
      </c>
      <c r="D4879" s="24">
        <v>11507</v>
      </c>
      <c r="E4879" t="s">
        <v>1687</v>
      </c>
      <c r="F4879" t="s">
        <v>1924</v>
      </c>
      <c r="G4879" t="s">
        <v>108</v>
      </c>
      <c r="H4879" t="s">
        <v>2675</v>
      </c>
      <c r="I4879" t="s">
        <v>1885</v>
      </c>
      <c r="J4879" t="s">
        <v>1919</v>
      </c>
      <c r="K4879" t="s">
        <v>1960</v>
      </c>
      <c r="L4879" s="24">
        <v>18.27</v>
      </c>
      <c r="M4879" s="25">
        <f>+VLOOKUP(E4879, TC!A:D, 4, FALSE())</f>
        <v>1.0988499979418935</v>
      </c>
      <c r="N4879" s="24">
        <f t="shared" si="380"/>
        <v>20.075989462398393</v>
      </c>
      <c r="O4879" t="str">
        <f t="shared" si="381"/>
        <v>FACTURA</v>
      </c>
      <c r="P4879" t="str">
        <f t="shared" si="382"/>
        <v>2025</v>
      </c>
      <c r="Q4879" t="str">
        <f t="shared" si="383"/>
        <v>04</v>
      </c>
      <c r="R4879" t="str">
        <f>+IFERROR(VLOOKUP(I4879, Listado!A:B, 2, FALSE()), "COMERCIALIZADORA INTERNACIONAL CARIBBEAN EXOTICS S A")</f>
        <v>PIEDRAHITA PEREZ MARIANA</v>
      </c>
      <c r="S4879" s="25">
        <f>+VLOOKUP(E4879, TC!A:D, 2, FALSE())</f>
        <v>4130.01</v>
      </c>
      <c r="T4879" t="str">
        <f t="shared" si="384"/>
        <v>EUR</v>
      </c>
    </row>
    <row r="4880" spans="1:20" ht="18.75" hidden="1" customHeight="1" x14ac:dyDescent="0.25">
      <c r="A4880" t="s">
        <v>2645</v>
      </c>
      <c r="B4880" t="s">
        <v>5</v>
      </c>
      <c r="C4880" t="s">
        <v>1913</v>
      </c>
      <c r="D4880" s="24">
        <v>11508</v>
      </c>
      <c r="E4880" t="s">
        <v>1688</v>
      </c>
      <c r="F4880" t="s">
        <v>99</v>
      </c>
      <c r="G4880" t="s">
        <v>113</v>
      </c>
      <c r="I4880" t="s">
        <v>1858</v>
      </c>
      <c r="J4880" t="s">
        <v>1915</v>
      </c>
      <c r="K4880" t="s">
        <v>1920</v>
      </c>
      <c r="L4880" s="24">
        <v>672000</v>
      </c>
      <c r="M4880" s="25">
        <f>+VLOOKUP(E4880, TC!A:D, 4, FALSE())</f>
        <v>1.0988499987131584</v>
      </c>
      <c r="N4880" s="24">
        <f t="shared" si="380"/>
        <v>672000</v>
      </c>
      <c r="O4880" t="str">
        <f t="shared" si="381"/>
        <v>FACTURA</v>
      </c>
      <c r="P4880" t="str">
        <f t="shared" si="382"/>
        <v>2025</v>
      </c>
      <c r="Q4880" t="str">
        <f t="shared" si="383"/>
        <v>04</v>
      </c>
      <c r="R4880" t="str">
        <f>+IFERROR(VLOOKUP(I4880, Listado!A:B, 2, FALSE()), "COMERCIALIZADORA INTERNACIONAL CARIBBEAN EXOTICS S A")</f>
        <v>LONDOÑO ECHEVERRI ALEJANDRA</v>
      </c>
      <c r="S4880" s="25">
        <f>+VLOOKUP(E4880, TC!A:D, 2, FALSE())</f>
        <v>4274.03</v>
      </c>
      <c r="T4880" t="str">
        <f t="shared" si="384"/>
        <v>COP</v>
      </c>
    </row>
    <row r="4881" spans="1:20" ht="18.75" hidden="1" customHeight="1" x14ac:dyDescent="0.25">
      <c r="A4881" t="s">
        <v>2645</v>
      </c>
      <c r="B4881" t="s">
        <v>5</v>
      </c>
      <c r="C4881" t="s">
        <v>1913</v>
      </c>
      <c r="D4881" s="24">
        <v>11509</v>
      </c>
      <c r="E4881" t="s">
        <v>1688</v>
      </c>
      <c r="F4881" t="s">
        <v>99</v>
      </c>
      <c r="G4881" t="s">
        <v>113</v>
      </c>
      <c r="I4881" t="s">
        <v>1858</v>
      </c>
      <c r="J4881" t="s">
        <v>1915</v>
      </c>
      <c r="K4881" t="s">
        <v>1920</v>
      </c>
      <c r="L4881" s="24">
        <v>960000</v>
      </c>
      <c r="M4881" s="25">
        <f>+VLOOKUP(E4881, TC!A:D, 4, FALSE())</f>
        <v>1.0988499987131584</v>
      </c>
      <c r="N4881" s="24">
        <f t="shared" si="380"/>
        <v>960000</v>
      </c>
      <c r="O4881" t="str">
        <f t="shared" si="381"/>
        <v>FACTURA</v>
      </c>
      <c r="P4881" t="str">
        <f t="shared" si="382"/>
        <v>2025</v>
      </c>
      <c r="Q4881" t="str">
        <f t="shared" si="383"/>
        <v>04</v>
      </c>
      <c r="R4881" t="str">
        <f>+IFERROR(VLOOKUP(I4881, Listado!A:B, 2, FALSE()), "COMERCIALIZADORA INTERNACIONAL CARIBBEAN EXOTICS S A")</f>
        <v>LONDOÑO ECHEVERRI ALEJANDRA</v>
      </c>
      <c r="S4881" s="25">
        <f>+VLOOKUP(E4881, TC!A:D, 2, FALSE())</f>
        <v>4274.03</v>
      </c>
      <c r="T4881" t="str">
        <f t="shared" si="384"/>
        <v>COP</v>
      </c>
    </row>
    <row r="4882" spans="1:20" ht="18.75" hidden="1" customHeight="1" x14ac:dyDescent="0.25">
      <c r="A4882" t="s">
        <v>2645</v>
      </c>
      <c r="B4882" t="s">
        <v>5</v>
      </c>
      <c r="C4882" t="s">
        <v>1913</v>
      </c>
      <c r="D4882" s="24">
        <v>11510</v>
      </c>
      <c r="E4882" t="s">
        <v>1688</v>
      </c>
      <c r="F4882" t="s">
        <v>99</v>
      </c>
      <c r="G4882" t="s">
        <v>113</v>
      </c>
      <c r="I4882" t="s">
        <v>2448</v>
      </c>
      <c r="J4882" t="s">
        <v>1915</v>
      </c>
      <c r="K4882" t="s">
        <v>2449</v>
      </c>
      <c r="L4882" s="24">
        <v>640000</v>
      </c>
      <c r="M4882" s="25">
        <f>+VLOOKUP(E4882, TC!A:D, 4, FALSE())</f>
        <v>1.0988499987131584</v>
      </c>
      <c r="N4882" s="24">
        <f t="shared" si="380"/>
        <v>640000</v>
      </c>
      <c r="O4882" t="str">
        <f t="shared" si="381"/>
        <v>FACTURA</v>
      </c>
      <c r="P4882" t="str">
        <f t="shared" si="382"/>
        <v>2025</v>
      </c>
      <c r="Q4882" t="str">
        <f t="shared" si="383"/>
        <v>04</v>
      </c>
      <c r="R4882" t="str">
        <f>+IFERROR(VLOOKUP(I4882, Listado!A:B, 2, FALSE()), "COMERCIALIZADORA INTERNACIONAL CARIBBEAN EXOTICS S A")</f>
        <v>COMERCIALIZADORA INTERNACIONAL CARIBBEAN EXOTICS S A</v>
      </c>
      <c r="S4882" s="25">
        <f>+VLOOKUP(E4882, TC!A:D, 2, FALSE())</f>
        <v>4274.03</v>
      </c>
      <c r="T4882" t="str">
        <f t="shared" si="384"/>
        <v>COP</v>
      </c>
    </row>
    <row r="4883" spans="1:20" ht="18.75" hidden="1" customHeight="1" x14ac:dyDescent="0.25">
      <c r="A4883" t="s">
        <v>2645</v>
      </c>
      <c r="B4883" t="s">
        <v>5</v>
      </c>
      <c r="C4883" t="s">
        <v>1913</v>
      </c>
      <c r="D4883" s="24">
        <v>11511</v>
      </c>
      <c r="E4883" t="s">
        <v>1688</v>
      </c>
      <c r="F4883" t="s">
        <v>99</v>
      </c>
      <c r="G4883" t="s">
        <v>113</v>
      </c>
      <c r="I4883" t="s">
        <v>1859</v>
      </c>
      <c r="J4883" t="s">
        <v>1915</v>
      </c>
      <c r="K4883" t="s">
        <v>1916</v>
      </c>
      <c r="L4883" s="24">
        <v>7795200</v>
      </c>
      <c r="M4883" s="25">
        <f>+VLOOKUP(E4883, TC!A:D, 4, FALSE())</f>
        <v>1.0988499987131584</v>
      </c>
      <c r="N4883" s="24">
        <f t="shared" si="380"/>
        <v>7795200</v>
      </c>
      <c r="O4883" t="str">
        <f t="shared" si="381"/>
        <v>FACTURA</v>
      </c>
      <c r="P4883" t="str">
        <f t="shared" si="382"/>
        <v>2025</v>
      </c>
      <c r="Q4883" t="str">
        <f t="shared" si="383"/>
        <v>04</v>
      </c>
      <c r="R4883" t="str">
        <f>+IFERROR(VLOOKUP(I4883, Listado!A:B, 2, FALSE()), "COMERCIALIZADORA INTERNACIONAL CARIBBEAN EXOTICS S A")</f>
        <v>LONDOÑO ECHEVERRI ALEJANDRA</v>
      </c>
      <c r="S4883" s="25">
        <f>+VLOOKUP(E4883, TC!A:D, 2, FALSE())</f>
        <v>4274.03</v>
      </c>
      <c r="T4883" t="str">
        <f t="shared" si="384"/>
        <v>COP</v>
      </c>
    </row>
    <row r="4884" spans="1:20" ht="18.75" hidden="1" customHeight="1" x14ac:dyDescent="0.25">
      <c r="A4884" t="s">
        <v>2645</v>
      </c>
      <c r="B4884" t="s">
        <v>5</v>
      </c>
      <c r="C4884" t="s">
        <v>1913</v>
      </c>
      <c r="D4884" s="24">
        <v>11512</v>
      </c>
      <c r="E4884" t="s">
        <v>1690</v>
      </c>
      <c r="F4884" t="s">
        <v>99</v>
      </c>
      <c r="G4884" t="s">
        <v>1914</v>
      </c>
      <c r="I4884" t="s">
        <v>1841</v>
      </c>
      <c r="J4884" t="s">
        <v>1915</v>
      </c>
      <c r="K4884" t="s">
        <v>2022</v>
      </c>
      <c r="L4884" s="24">
        <v>741600</v>
      </c>
      <c r="M4884" s="25">
        <f>+VLOOKUP(E4884, TC!A:D, 4, FALSE())</f>
        <v>1.0922499982452158</v>
      </c>
      <c r="N4884" s="24">
        <f t="shared" si="380"/>
        <v>741600</v>
      </c>
      <c r="O4884" t="str">
        <f t="shared" si="381"/>
        <v>FACTURA</v>
      </c>
      <c r="P4884" t="str">
        <f t="shared" si="382"/>
        <v>2025</v>
      </c>
      <c r="Q4884" t="str">
        <f t="shared" si="383"/>
        <v>04</v>
      </c>
      <c r="R4884" t="str">
        <f>+IFERROR(VLOOKUP(I4884, Listado!A:B, 2, FALSE()), "COMERCIALIZADORA INTERNACIONAL CARIBBEAN EXOTICS S A")</f>
        <v>LONDOÑO ECHEVERRI ALEJANDRA</v>
      </c>
      <c r="S4884" s="25">
        <f>+VLOOKUP(E4884, TC!A:D, 2, FALSE())</f>
        <v>4274.03</v>
      </c>
      <c r="T4884" t="str">
        <f t="shared" si="384"/>
        <v>COP</v>
      </c>
    </row>
    <row r="4885" spans="1:20" ht="18.75" hidden="1" customHeight="1" x14ac:dyDescent="0.25">
      <c r="A4885" t="s">
        <v>2645</v>
      </c>
      <c r="B4885" t="s">
        <v>5</v>
      </c>
      <c r="C4885" t="s">
        <v>1913</v>
      </c>
      <c r="D4885" s="24">
        <v>11512</v>
      </c>
      <c r="E4885" t="s">
        <v>1690</v>
      </c>
      <c r="F4885" t="s">
        <v>99</v>
      </c>
      <c r="G4885" t="s">
        <v>1914</v>
      </c>
      <c r="I4885" t="s">
        <v>1841</v>
      </c>
      <c r="J4885" t="s">
        <v>1915</v>
      </c>
      <c r="K4885" t="s">
        <v>2022</v>
      </c>
      <c r="L4885" s="24">
        <v>497520</v>
      </c>
      <c r="M4885" s="25">
        <f>+VLOOKUP(E4885, TC!A:D, 4, FALSE())</f>
        <v>1.0922499982452158</v>
      </c>
      <c r="N4885" s="24">
        <f t="shared" si="380"/>
        <v>497520</v>
      </c>
      <c r="O4885" t="str">
        <f t="shared" si="381"/>
        <v>FACTURA</v>
      </c>
      <c r="P4885" t="str">
        <f t="shared" si="382"/>
        <v>2025</v>
      </c>
      <c r="Q4885" t="str">
        <f t="shared" si="383"/>
        <v>04</v>
      </c>
      <c r="R4885" t="str">
        <f>+IFERROR(VLOOKUP(I4885, Listado!A:B, 2, FALSE()), "COMERCIALIZADORA INTERNACIONAL CARIBBEAN EXOTICS S A")</f>
        <v>LONDOÑO ECHEVERRI ALEJANDRA</v>
      </c>
      <c r="S4885" s="25">
        <f>+VLOOKUP(E4885, TC!A:D, 2, FALSE())</f>
        <v>4274.03</v>
      </c>
      <c r="T4885" t="str">
        <f t="shared" si="384"/>
        <v>COP</v>
      </c>
    </row>
    <row r="4886" spans="1:20" ht="18.75" hidden="1" customHeight="1" x14ac:dyDescent="0.25">
      <c r="A4886" t="s">
        <v>2645</v>
      </c>
      <c r="B4886" t="s">
        <v>5</v>
      </c>
      <c r="C4886" t="s">
        <v>1913</v>
      </c>
      <c r="D4886" s="24">
        <v>11512</v>
      </c>
      <c r="E4886" t="s">
        <v>1690</v>
      </c>
      <c r="F4886" t="s">
        <v>99</v>
      </c>
      <c r="G4886" t="s">
        <v>1914</v>
      </c>
      <c r="I4886" t="s">
        <v>1841</v>
      </c>
      <c r="J4886" t="s">
        <v>1915</v>
      </c>
      <c r="K4886" t="s">
        <v>2022</v>
      </c>
      <c r="L4886" s="24">
        <v>292320</v>
      </c>
      <c r="M4886" s="25">
        <f>+VLOOKUP(E4886, TC!A:D, 4, FALSE())</f>
        <v>1.0922499982452158</v>
      </c>
      <c r="N4886" s="24">
        <f t="shared" si="380"/>
        <v>292320</v>
      </c>
      <c r="O4886" t="str">
        <f t="shared" si="381"/>
        <v>FACTURA</v>
      </c>
      <c r="P4886" t="str">
        <f t="shared" si="382"/>
        <v>2025</v>
      </c>
      <c r="Q4886" t="str">
        <f t="shared" si="383"/>
        <v>04</v>
      </c>
      <c r="R4886" t="str">
        <f>+IFERROR(VLOOKUP(I4886, Listado!A:B, 2, FALSE()), "COMERCIALIZADORA INTERNACIONAL CARIBBEAN EXOTICS S A")</f>
        <v>LONDOÑO ECHEVERRI ALEJANDRA</v>
      </c>
      <c r="S4886" s="25">
        <f>+VLOOKUP(E4886, TC!A:D, 2, FALSE())</f>
        <v>4274.03</v>
      </c>
      <c r="T4886" t="str">
        <f t="shared" si="384"/>
        <v>COP</v>
      </c>
    </row>
    <row r="4887" spans="1:20" ht="18.75" hidden="1" customHeight="1" x14ac:dyDescent="0.25">
      <c r="A4887" t="s">
        <v>2645</v>
      </c>
      <c r="B4887" t="s">
        <v>5</v>
      </c>
      <c r="C4887" t="s">
        <v>1913</v>
      </c>
      <c r="D4887" s="24">
        <v>11512</v>
      </c>
      <c r="E4887" t="s">
        <v>1690</v>
      </c>
      <c r="F4887" t="s">
        <v>99</v>
      </c>
      <c r="G4887" t="s">
        <v>1914</v>
      </c>
      <c r="I4887" t="s">
        <v>1841</v>
      </c>
      <c r="J4887" t="s">
        <v>1915</v>
      </c>
      <c r="K4887" t="s">
        <v>2022</v>
      </c>
      <c r="L4887" s="24">
        <v>286560</v>
      </c>
      <c r="M4887" s="25">
        <f>+VLOOKUP(E4887, TC!A:D, 4, FALSE())</f>
        <v>1.0922499982452158</v>
      </c>
      <c r="N4887" s="24">
        <f t="shared" si="380"/>
        <v>286560</v>
      </c>
      <c r="O4887" t="str">
        <f t="shared" si="381"/>
        <v>FACTURA</v>
      </c>
      <c r="P4887" t="str">
        <f t="shared" si="382"/>
        <v>2025</v>
      </c>
      <c r="Q4887" t="str">
        <f t="shared" si="383"/>
        <v>04</v>
      </c>
      <c r="R4887" t="str">
        <f>+IFERROR(VLOOKUP(I4887, Listado!A:B, 2, FALSE()), "COMERCIALIZADORA INTERNACIONAL CARIBBEAN EXOTICS S A")</f>
        <v>LONDOÑO ECHEVERRI ALEJANDRA</v>
      </c>
      <c r="S4887" s="25">
        <f>+VLOOKUP(E4887, TC!A:D, 2, FALSE())</f>
        <v>4274.03</v>
      </c>
      <c r="T4887" t="str">
        <f t="shared" si="384"/>
        <v>COP</v>
      </c>
    </row>
    <row r="4888" spans="1:20" ht="18.75" hidden="1" customHeight="1" x14ac:dyDescent="0.25">
      <c r="A4888" t="s">
        <v>2645</v>
      </c>
      <c r="B4888" t="s">
        <v>5</v>
      </c>
      <c r="C4888" t="s">
        <v>1913</v>
      </c>
      <c r="D4888" s="24">
        <v>11512</v>
      </c>
      <c r="E4888" t="s">
        <v>1690</v>
      </c>
      <c r="F4888" t="s">
        <v>99</v>
      </c>
      <c r="G4888" t="s">
        <v>1914</v>
      </c>
      <c r="I4888" t="s">
        <v>1841</v>
      </c>
      <c r="J4888" t="s">
        <v>1915</v>
      </c>
      <c r="K4888" t="s">
        <v>2022</v>
      </c>
      <c r="L4888" s="24">
        <v>270000</v>
      </c>
      <c r="M4888" s="25">
        <f>+VLOOKUP(E4888, TC!A:D, 4, FALSE())</f>
        <v>1.0922499982452158</v>
      </c>
      <c r="N4888" s="24">
        <f t="shared" si="380"/>
        <v>270000</v>
      </c>
      <c r="O4888" t="str">
        <f t="shared" si="381"/>
        <v>FACTURA</v>
      </c>
      <c r="P4888" t="str">
        <f t="shared" si="382"/>
        <v>2025</v>
      </c>
      <c r="Q4888" t="str">
        <f t="shared" si="383"/>
        <v>04</v>
      </c>
      <c r="R4888" t="str">
        <f>+IFERROR(VLOOKUP(I4888, Listado!A:B, 2, FALSE()), "COMERCIALIZADORA INTERNACIONAL CARIBBEAN EXOTICS S A")</f>
        <v>LONDOÑO ECHEVERRI ALEJANDRA</v>
      </c>
      <c r="S4888" s="25">
        <f>+VLOOKUP(E4888, TC!A:D, 2, FALSE())</f>
        <v>4274.03</v>
      </c>
      <c r="T4888" t="str">
        <f t="shared" si="384"/>
        <v>COP</v>
      </c>
    </row>
    <row r="4889" spans="1:20" ht="18.75" hidden="1" customHeight="1" x14ac:dyDescent="0.25">
      <c r="A4889" t="s">
        <v>2645</v>
      </c>
      <c r="B4889" t="s">
        <v>5</v>
      </c>
      <c r="C4889" t="s">
        <v>1913</v>
      </c>
      <c r="D4889" s="24">
        <v>11512</v>
      </c>
      <c r="E4889" t="s">
        <v>1690</v>
      </c>
      <c r="F4889" t="s">
        <v>99</v>
      </c>
      <c r="G4889" t="s">
        <v>1914</v>
      </c>
      <c r="I4889" t="s">
        <v>1841</v>
      </c>
      <c r="J4889" t="s">
        <v>1915</v>
      </c>
      <c r="K4889" t="s">
        <v>2022</v>
      </c>
      <c r="L4889" s="24">
        <v>231840</v>
      </c>
      <c r="M4889" s="25">
        <f>+VLOOKUP(E4889, TC!A:D, 4, FALSE())</f>
        <v>1.0922499982452158</v>
      </c>
      <c r="N4889" s="24">
        <f t="shared" si="380"/>
        <v>231840</v>
      </c>
      <c r="O4889" t="str">
        <f t="shared" si="381"/>
        <v>FACTURA</v>
      </c>
      <c r="P4889" t="str">
        <f t="shared" si="382"/>
        <v>2025</v>
      </c>
      <c r="Q4889" t="str">
        <f t="shared" si="383"/>
        <v>04</v>
      </c>
      <c r="R4889" t="str">
        <f>+IFERROR(VLOOKUP(I4889, Listado!A:B, 2, FALSE()), "COMERCIALIZADORA INTERNACIONAL CARIBBEAN EXOTICS S A")</f>
        <v>LONDOÑO ECHEVERRI ALEJANDRA</v>
      </c>
      <c r="S4889" s="25">
        <f>+VLOOKUP(E4889, TC!A:D, 2, FALSE())</f>
        <v>4274.03</v>
      </c>
      <c r="T4889" t="str">
        <f t="shared" si="384"/>
        <v>COP</v>
      </c>
    </row>
    <row r="4890" spans="1:20" ht="18.75" hidden="1" customHeight="1" x14ac:dyDescent="0.25">
      <c r="A4890" t="s">
        <v>2645</v>
      </c>
      <c r="B4890" t="s">
        <v>5</v>
      </c>
      <c r="C4890" t="s">
        <v>1913</v>
      </c>
      <c r="D4890" s="24">
        <v>11512</v>
      </c>
      <c r="E4890" t="s">
        <v>1690</v>
      </c>
      <c r="F4890" t="s">
        <v>99</v>
      </c>
      <c r="G4890" t="s">
        <v>1914</v>
      </c>
      <c r="I4890" t="s">
        <v>1841</v>
      </c>
      <c r="J4890" t="s">
        <v>1915</v>
      </c>
      <c r="K4890" t="s">
        <v>2022</v>
      </c>
      <c r="L4890" s="24">
        <v>213840</v>
      </c>
      <c r="M4890" s="25">
        <f>+VLOOKUP(E4890, TC!A:D, 4, FALSE())</f>
        <v>1.0922499982452158</v>
      </c>
      <c r="N4890" s="24">
        <f t="shared" si="380"/>
        <v>213840</v>
      </c>
      <c r="O4890" t="str">
        <f t="shared" si="381"/>
        <v>FACTURA</v>
      </c>
      <c r="P4890" t="str">
        <f t="shared" si="382"/>
        <v>2025</v>
      </c>
      <c r="Q4890" t="str">
        <f t="shared" si="383"/>
        <v>04</v>
      </c>
      <c r="R4890" t="str">
        <f>+IFERROR(VLOOKUP(I4890, Listado!A:B, 2, FALSE()), "COMERCIALIZADORA INTERNACIONAL CARIBBEAN EXOTICS S A")</f>
        <v>LONDOÑO ECHEVERRI ALEJANDRA</v>
      </c>
      <c r="S4890" s="25">
        <f>+VLOOKUP(E4890, TC!A:D, 2, FALSE())</f>
        <v>4274.03</v>
      </c>
      <c r="T4890" t="str">
        <f t="shared" si="384"/>
        <v>COP</v>
      </c>
    </row>
    <row r="4891" spans="1:20" ht="18.75" hidden="1" customHeight="1" x14ac:dyDescent="0.25">
      <c r="A4891" t="s">
        <v>2645</v>
      </c>
      <c r="B4891" t="s">
        <v>5</v>
      </c>
      <c r="C4891" t="s">
        <v>1913</v>
      </c>
      <c r="D4891" s="24">
        <v>11512</v>
      </c>
      <c r="E4891" t="s">
        <v>1690</v>
      </c>
      <c r="F4891" t="s">
        <v>99</v>
      </c>
      <c r="G4891" t="s">
        <v>1914</v>
      </c>
      <c r="I4891" t="s">
        <v>1841</v>
      </c>
      <c r="J4891" t="s">
        <v>1915</v>
      </c>
      <c r="K4891" t="s">
        <v>2022</v>
      </c>
      <c r="L4891" s="24">
        <v>2160</v>
      </c>
      <c r="M4891" s="25">
        <f>+VLOOKUP(E4891, TC!A:D, 4, FALSE())</f>
        <v>1.0922499982452158</v>
      </c>
      <c r="N4891" s="24">
        <f t="shared" si="380"/>
        <v>2160</v>
      </c>
      <c r="O4891" t="str">
        <f t="shared" si="381"/>
        <v>FACTURA</v>
      </c>
      <c r="P4891" t="str">
        <f t="shared" si="382"/>
        <v>2025</v>
      </c>
      <c r="Q4891" t="str">
        <f t="shared" si="383"/>
        <v>04</v>
      </c>
      <c r="R4891" t="str">
        <f>+IFERROR(VLOOKUP(I4891, Listado!A:B, 2, FALSE()), "COMERCIALIZADORA INTERNACIONAL CARIBBEAN EXOTICS S A")</f>
        <v>LONDOÑO ECHEVERRI ALEJANDRA</v>
      </c>
      <c r="S4891" s="25">
        <f>+VLOOKUP(E4891, TC!A:D, 2, FALSE())</f>
        <v>4274.03</v>
      </c>
      <c r="T4891" t="str">
        <f t="shared" si="384"/>
        <v>COP</v>
      </c>
    </row>
    <row r="4892" spans="1:20" ht="18.75" hidden="1" customHeight="1" x14ac:dyDescent="0.25">
      <c r="A4892" t="s">
        <v>2645</v>
      </c>
      <c r="B4892" t="s">
        <v>5</v>
      </c>
      <c r="C4892" t="s">
        <v>1913</v>
      </c>
      <c r="D4892" s="24">
        <v>11512</v>
      </c>
      <c r="E4892" t="s">
        <v>1690</v>
      </c>
      <c r="F4892" t="s">
        <v>99</v>
      </c>
      <c r="G4892" t="s">
        <v>1914</v>
      </c>
      <c r="I4892" t="s">
        <v>1841</v>
      </c>
      <c r="J4892" t="s">
        <v>1915</v>
      </c>
      <c r="K4892" t="s">
        <v>2022</v>
      </c>
      <c r="L4892" s="24">
        <v>201360</v>
      </c>
      <c r="M4892" s="25">
        <f>+VLOOKUP(E4892, TC!A:D, 4, FALSE())</f>
        <v>1.0922499982452158</v>
      </c>
      <c r="N4892" s="24">
        <f t="shared" si="380"/>
        <v>201360</v>
      </c>
      <c r="O4892" t="str">
        <f t="shared" si="381"/>
        <v>FACTURA</v>
      </c>
      <c r="P4892" t="str">
        <f t="shared" si="382"/>
        <v>2025</v>
      </c>
      <c r="Q4892" t="str">
        <f t="shared" si="383"/>
        <v>04</v>
      </c>
      <c r="R4892" t="str">
        <f>+IFERROR(VLOOKUP(I4892, Listado!A:B, 2, FALSE()), "COMERCIALIZADORA INTERNACIONAL CARIBBEAN EXOTICS S A")</f>
        <v>LONDOÑO ECHEVERRI ALEJANDRA</v>
      </c>
      <c r="S4892" s="25">
        <f>+VLOOKUP(E4892, TC!A:D, 2, FALSE())</f>
        <v>4274.03</v>
      </c>
      <c r="T4892" t="str">
        <f t="shared" si="384"/>
        <v>COP</v>
      </c>
    </row>
    <row r="4893" spans="1:20" ht="18.75" hidden="1" customHeight="1" x14ac:dyDescent="0.25">
      <c r="A4893" t="s">
        <v>2645</v>
      </c>
      <c r="B4893" t="s">
        <v>5</v>
      </c>
      <c r="C4893" t="s">
        <v>1913</v>
      </c>
      <c r="D4893" s="24">
        <v>11512</v>
      </c>
      <c r="E4893" t="s">
        <v>1690</v>
      </c>
      <c r="F4893" t="s">
        <v>99</v>
      </c>
      <c r="G4893" t="s">
        <v>1914</v>
      </c>
      <c r="I4893" t="s">
        <v>1841</v>
      </c>
      <c r="J4893" t="s">
        <v>1915</v>
      </c>
      <c r="K4893" t="s">
        <v>2022</v>
      </c>
      <c r="L4893" s="24">
        <v>187920</v>
      </c>
      <c r="M4893" s="25">
        <f>+VLOOKUP(E4893, TC!A:D, 4, FALSE())</f>
        <v>1.0922499982452158</v>
      </c>
      <c r="N4893" s="24">
        <f t="shared" si="380"/>
        <v>187920</v>
      </c>
      <c r="O4893" t="str">
        <f t="shared" si="381"/>
        <v>FACTURA</v>
      </c>
      <c r="P4893" t="str">
        <f t="shared" si="382"/>
        <v>2025</v>
      </c>
      <c r="Q4893" t="str">
        <f t="shared" si="383"/>
        <v>04</v>
      </c>
      <c r="R4893" t="str">
        <f>+IFERROR(VLOOKUP(I4893, Listado!A:B, 2, FALSE()), "COMERCIALIZADORA INTERNACIONAL CARIBBEAN EXOTICS S A")</f>
        <v>LONDOÑO ECHEVERRI ALEJANDRA</v>
      </c>
      <c r="S4893" s="25">
        <f>+VLOOKUP(E4893, TC!A:D, 2, FALSE())</f>
        <v>4274.03</v>
      </c>
      <c r="T4893" t="str">
        <f t="shared" si="384"/>
        <v>COP</v>
      </c>
    </row>
    <row r="4894" spans="1:20" ht="18.75" hidden="1" customHeight="1" x14ac:dyDescent="0.25">
      <c r="A4894" t="s">
        <v>2645</v>
      </c>
      <c r="B4894" t="s">
        <v>5</v>
      </c>
      <c r="C4894" t="s">
        <v>1913</v>
      </c>
      <c r="D4894" s="24">
        <v>11512</v>
      </c>
      <c r="E4894" t="s">
        <v>1690</v>
      </c>
      <c r="F4894" t="s">
        <v>99</v>
      </c>
      <c r="G4894" t="s">
        <v>1914</v>
      </c>
      <c r="I4894" t="s">
        <v>1841</v>
      </c>
      <c r="J4894" t="s">
        <v>1915</v>
      </c>
      <c r="K4894" t="s">
        <v>2022</v>
      </c>
      <c r="L4894" s="24">
        <v>96240</v>
      </c>
      <c r="M4894" s="25">
        <f>+VLOOKUP(E4894, TC!A:D, 4, FALSE())</f>
        <v>1.0922499982452158</v>
      </c>
      <c r="N4894" s="24">
        <f t="shared" si="380"/>
        <v>96240</v>
      </c>
      <c r="O4894" t="str">
        <f t="shared" si="381"/>
        <v>FACTURA</v>
      </c>
      <c r="P4894" t="str">
        <f t="shared" si="382"/>
        <v>2025</v>
      </c>
      <c r="Q4894" t="str">
        <f t="shared" si="383"/>
        <v>04</v>
      </c>
      <c r="R4894" t="str">
        <f>+IFERROR(VLOOKUP(I4894, Listado!A:B, 2, FALSE()), "COMERCIALIZADORA INTERNACIONAL CARIBBEAN EXOTICS S A")</f>
        <v>LONDOÑO ECHEVERRI ALEJANDRA</v>
      </c>
      <c r="S4894" s="25">
        <f>+VLOOKUP(E4894, TC!A:D, 2, FALSE())</f>
        <v>4274.03</v>
      </c>
      <c r="T4894" t="str">
        <f t="shared" si="384"/>
        <v>COP</v>
      </c>
    </row>
    <row r="4895" spans="1:20" ht="18.75" hidden="1" customHeight="1" x14ac:dyDescent="0.25">
      <c r="A4895" t="s">
        <v>2645</v>
      </c>
      <c r="B4895" t="s">
        <v>5</v>
      </c>
      <c r="C4895" t="s">
        <v>1913</v>
      </c>
      <c r="D4895" s="24">
        <v>11513</v>
      </c>
      <c r="E4895" t="s">
        <v>1690</v>
      </c>
      <c r="F4895" t="s">
        <v>128</v>
      </c>
      <c r="G4895" t="s">
        <v>110</v>
      </c>
      <c r="I4895" t="s">
        <v>1850</v>
      </c>
      <c r="J4895" t="s">
        <v>1919</v>
      </c>
      <c r="K4895" t="s">
        <v>1918</v>
      </c>
      <c r="L4895" s="24">
        <v>7.8</v>
      </c>
      <c r="M4895" s="25">
        <f>+VLOOKUP(E4895, TC!A:D, 4, FALSE())</f>
        <v>1.0922499982452158</v>
      </c>
      <c r="N4895" s="24">
        <f t="shared" si="380"/>
        <v>7.8</v>
      </c>
      <c r="O4895" t="str">
        <f t="shared" si="381"/>
        <v>FACTURA</v>
      </c>
      <c r="P4895" t="str">
        <f t="shared" si="382"/>
        <v>2025</v>
      </c>
      <c r="Q4895" t="str">
        <f t="shared" si="383"/>
        <v>04</v>
      </c>
      <c r="R4895" t="str">
        <f>+IFERROR(VLOOKUP(I4895, Listado!A:B, 2, FALSE()), "COMERCIALIZADORA INTERNACIONAL CARIBBEAN EXOTICS S A")</f>
        <v>PEREZ MEJIA MARIA PAULINA</v>
      </c>
      <c r="S4895" s="25">
        <f>+VLOOKUP(E4895, TC!A:D, 2, FALSE())</f>
        <v>4274.03</v>
      </c>
      <c r="T4895" t="str">
        <f t="shared" si="384"/>
        <v>USD</v>
      </c>
    </row>
    <row r="4896" spans="1:20" ht="18.75" hidden="1" customHeight="1" x14ac:dyDescent="0.25">
      <c r="A4896" t="s">
        <v>2645</v>
      </c>
      <c r="B4896" t="s">
        <v>5</v>
      </c>
      <c r="C4896" t="s">
        <v>1913</v>
      </c>
      <c r="D4896" s="24">
        <v>11514</v>
      </c>
      <c r="E4896" t="s">
        <v>1690</v>
      </c>
      <c r="F4896" t="s">
        <v>99</v>
      </c>
      <c r="G4896" t="s">
        <v>113</v>
      </c>
      <c r="I4896" t="s">
        <v>1843</v>
      </c>
      <c r="J4896" t="s">
        <v>1915</v>
      </c>
      <c r="K4896" t="s">
        <v>2022</v>
      </c>
      <c r="L4896" s="24">
        <v>140000</v>
      </c>
      <c r="M4896" s="25">
        <f>+VLOOKUP(E4896, TC!A:D, 4, FALSE())</f>
        <v>1.0922499982452158</v>
      </c>
      <c r="N4896" s="24">
        <f t="shared" si="380"/>
        <v>140000</v>
      </c>
      <c r="O4896" t="str">
        <f t="shared" si="381"/>
        <v>FACTURA</v>
      </c>
      <c r="P4896" t="str">
        <f t="shared" si="382"/>
        <v>2025</v>
      </c>
      <c r="Q4896" t="str">
        <f t="shared" si="383"/>
        <v>04</v>
      </c>
      <c r="R4896" t="str">
        <f>+IFERROR(VLOOKUP(I4896, Listado!A:B, 2, FALSE()), "COMERCIALIZADORA INTERNACIONAL CARIBBEAN EXOTICS S A")</f>
        <v>LONDOÑO ECHEVERRI ALEJANDRA</v>
      </c>
      <c r="S4896" s="25">
        <f>+VLOOKUP(E4896, TC!A:D, 2, FALSE())</f>
        <v>4274.03</v>
      </c>
      <c r="T4896" t="str">
        <f t="shared" si="384"/>
        <v>COP</v>
      </c>
    </row>
    <row r="4897" spans="1:20" ht="18.75" hidden="1" customHeight="1" x14ac:dyDescent="0.25">
      <c r="A4897" t="s">
        <v>2645</v>
      </c>
      <c r="B4897" t="s">
        <v>5</v>
      </c>
      <c r="C4897" t="s">
        <v>1913</v>
      </c>
      <c r="D4897" s="24">
        <v>11515</v>
      </c>
      <c r="E4897" t="s">
        <v>1690</v>
      </c>
      <c r="F4897" t="s">
        <v>99</v>
      </c>
      <c r="G4897" t="s">
        <v>1914</v>
      </c>
      <c r="I4897" t="s">
        <v>1841</v>
      </c>
      <c r="J4897" t="s">
        <v>1915</v>
      </c>
      <c r="K4897" t="s">
        <v>2022</v>
      </c>
      <c r="L4897" s="24">
        <v>34080</v>
      </c>
      <c r="M4897" s="25">
        <f>+VLOOKUP(E4897, TC!A:D, 4, FALSE())</f>
        <v>1.0922499982452158</v>
      </c>
      <c r="N4897" s="24">
        <f t="shared" si="380"/>
        <v>34080</v>
      </c>
      <c r="O4897" t="str">
        <f t="shared" si="381"/>
        <v>FACTURA</v>
      </c>
      <c r="P4897" t="str">
        <f t="shared" si="382"/>
        <v>2025</v>
      </c>
      <c r="Q4897" t="str">
        <f t="shared" si="383"/>
        <v>04</v>
      </c>
      <c r="R4897" t="str">
        <f>+IFERROR(VLOOKUP(I4897, Listado!A:B, 2, FALSE()), "COMERCIALIZADORA INTERNACIONAL CARIBBEAN EXOTICS S A")</f>
        <v>LONDOÑO ECHEVERRI ALEJANDRA</v>
      </c>
      <c r="S4897" s="25">
        <f>+VLOOKUP(E4897, TC!A:D, 2, FALSE())</f>
        <v>4274.03</v>
      </c>
      <c r="T4897" t="str">
        <f t="shared" si="384"/>
        <v>COP</v>
      </c>
    </row>
    <row r="4898" spans="1:20" ht="18.75" hidden="1" customHeight="1" x14ac:dyDescent="0.25">
      <c r="A4898" t="s">
        <v>2645</v>
      </c>
      <c r="B4898" t="s">
        <v>5</v>
      </c>
      <c r="C4898" t="s">
        <v>1913</v>
      </c>
      <c r="D4898" s="24">
        <v>11515</v>
      </c>
      <c r="E4898" t="s">
        <v>1690</v>
      </c>
      <c r="F4898" t="s">
        <v>99</v>
      </c>
      <c r="G4898" t="s">
        <v>1914</v>
      </c>
      <c r="I4898" t="s">
        <v>1841</v>
      </c>
      <c r="J4898" t="s">
        <v>1915</v>
      </c>
      <c r="K4898" t="s">
        <v>2022</v>
      </c>
      <c r="L4898" s="24">
        <v>143280</v>
      </c>
      <c r="M4898" s="25">
        <f>+VLOOKUP(E4898, TC!A:D, 4, FALSE())</f>
        <v>1.0922499982452158</v>
      </c>
      <c r="N4898" s="24">
        <f t="shared" si="380"/>
        <v>143280</v>
      </c>
      <c r="O4898" t="str">
        <f t="shared" si="381"/>
        <v>FACTURA</v>
      </c>
      <c r="P4898" t="str">
        <f t="shared" si="382"/>
        <v>2025</v>
      </c>
      <c r="Q4898" t="str">
        <f t="shared" si="383"/>
        <v>04</v>
      </c>
      <c r="R4898" t="str">
        <f>+IFERROR(VLOOKUP(I4898, Listado!A:B, 2, FALSE()), "COMERCIALIZADORA INTERNACIONAL CARIBBEAN EXOTICS S A")</f>
        <v>LONDOÑO ECHEVERRI ALEJANDRA</v>
      </c>
      <c r="S4898" s="25">
        <f>+VLOOKUP(E4898, TC!A:D, 2, FALSE())</f>
        <v>4274.03</v>
      </c>
      <c r="T4898" t="str">
        <f t="shared" si="384"/>
        <v>COP</v>
      </c>
    </row>
    <row r="4899" spans="1:20" ht="18.75" hidden="1" customHeight="1" x14ac:dyDescent="0.25">
      <c r="A4899" t="s">
        <v>2645</v>
      </c>
      <c r="B4899" t="s">
        <v>5</v>
      </c>
      <c r="C4899" t="s">
        <v>1913</v>
      </c>
      <c r="D4899" s="24">
        <v>11515</v>
      </c>
      <c r="E4899" t="s">
        <v>1690</v>
      </c>
      <c r="F4899" t="s">
        <v>99</v>
      </c>
      <c r="G4899" t="s">
        <v>1914</v>
      </c>
      <c r="I4899" t="s">
        <v>1841</v>
      </c>
      <c r="J4899" t="s">
        <v>1915</v>
      </c>
      <c r="K4899" t="s">
        <v>2022</v>
      </c>
      <c r="L4899" s="24">
        <v>59040</v>
      </c>
      <c r="M4899" s="25">
        <f>+VLOOKUP(E4899, TC!A:D, 4, FALSE())</f>
        <v>1.0922499982452158</v>
      </c>
      <c r="N4899" s="24">
        <f t="shared" si="380"/>
        <v>59040</v>
      </c>
      <c r="O4899" t="str">
        <f t="shared" si="381"/>
        <v>FACTURA</v>
      </c>
      <c r="P4899" t="str">
        <f t="shared" si="382"/>
        <v>2025</v>
      </c>
      <c r="Q4899" t="str">
        <f t="shared" si="383"/>
        <v>04</v>
      </c>
      <c r="R4899" t="str">
        <f>+IFERROR(VLOOKUP(I4899, Listado!A:B, 2, FALSE()), "COMERCIALIZADORA INTERNACIONAL CARIBBEAN EXOTICS S A")</f>
        <v>LONDOÑO ECHEVERRI ALEJANDRA</v>
      </c>
      <c r="S4899" s="25">
        <f>+VLOOKUP(E4899, TC!A:D, 2, FALSE())</f>
        <v>4274.03</v>
      </c>
      <c r="T4899" t="str">
        <f t="shared" si="384"/>
        <v>COP</v>
      </c>
    </row>
    <row r="4900" spans="1:20" ht="18.75" hidden="1" customHeight="1" x14ac:dyDescent="0.25">
      <c r="A4900" t="s">
        <v>2645</v>
      </c>
      <c r="B4900" t="s">
        <v>5</v>
      </c>
      <c r="C4900" t="s">
        <v>1913</v>
      </c>
      <c r="D4900" s="24">
        <v>11515</v>
      </c>
      <c r="E4900" t="s">
        <v>1690</v>
      </c>
      <c r="F4900" t="s">
        <v>99</v>
      </c>
      <c r="G4900" t="s">
        <v>1914</v>
      </c>
      <c r="I4900" t="s">
        <v>1841</v>
      </c>
      <c r="J4900" t="s">
        <v>1915</v>
      </c>
      <c r="K4900" t="s">
        <v>2022</v>
      </c>
      <c r="L4900" s="24">
        <v>49920</v>
      </c>
      <c r="M4900" s="25">
        <f>+VLOOKUP(E4900, TC!A:D, 4, FALSE())</f>
        <v>1.0922499982452158</v>
      </c>
      <c r="N4900" s="24">
        <f t="shared" si="380"/>
        <v>49920</v>
      </c>
      <c r="O4900" t="str">
        <f t="shared" si="381"/>
        <v>FACTURA</v>
      </c>
      <c r="P4900" t="str">
        <f t="shared" si="382"/>
        <v>2025</v>
      </c>
      <c r="Q4900" t="str">
        <f t="shared" si="383"/>
        <v>04</v>
      </c>
      <c r="R4900" t="str">
        <f>+IFERROR(VLOOKUP(I4900, Listado!A:B, 2, FALSE()), "COMERCIALIZADORA INTERNACIONAL CARIBBEAN EXOTICS S A")</f>
        <v>LONDOÑO ECHEVERRI ALEJANDRA</v>
      </c>
      <c r="S4900" s="25">
        <f>+VLOOKUP(E4900, TC!A:D, 2, FALSE())</f>
        <v>4274.03</v>
      </c>
      <c r="T4900" t="str">
        <f t="shared" si="384"/>
        <v>COP</v>
      </c>
    </row>
    <row r="4901" spans="1:20" ht="18.75" hidden="1" customHeight="1" x14ac:dyDescent="0.25">
      <c r="A4901" t="s">
        <v>2645</v>
      </c>
      <c r="B4901" t="s">
        <v>5</v>
      </c>
      <c r="C4901" t="s">
        <v>1913</v>
      </c>
      <c r="D4901" s="24">
        <v>11515</v>
      </c>
      <c r="E4901" t="s">
        <v>1690</v>
      </c>
      <c r="F4901" t="s">
        <v>99</v>
      </c>
      <c r="G4901" t="s">
        <v>1914</v>
      </c>
      <c r="I4901" t="s">
        <v>1841</v>
      </c>
      <c r="J4901" t="s">
        <v>1915</v>
      </c>
      <c r="K4901" t="s">
        <v>2022</v>
      </c>
      <c r="L4901" s="24">
        <v>26640</v>
      </c>
      <c r="M4901" s="25">
        <f>+VLOOKUP(E4901, TC!A:D, 4, FALSE())</f>
        <v>1.0922499982452158</v>
      </c>
      <c r="N4901" s="24">
        <f t="shared" si="380"/>
        <v>26640</v>
      </c>
      <c r="O4901" t="str">
        <f t="shared" si="381"/>
        <v>FACTURA</v>
      </c>
      <c r="P4901" t="str">
        <f t="shared" si="382"/>
        <v>2025</v>
      </c>
      <c r="Q4901" t="str">
        <f t="shared" si="383"/>
        <v>04</v>
      </c>
      <c r="R4901" t="str">
        <f>+IFERROR(VLOOKUP(I4901, Listado!A:B, 2, FALSE()), "COMERCIALIZADORA INTERNACIONAL CARIBBEAN EXOTICS S A")</f>
        <v>LONDOÑO ECHEVERRI ALEJANDRA</v>
      </c>
      <c r="S4901" s="25">
        <f>+VLOOKUP(E4901, TC!A:D, 2, FALSE())</f>
        <v>4274.03</v>
      </c>
      <c r="T4901" t="str">
        <f t="shared" si="384"/>
        <v>COP</v>
      </c>
    </row>
    <row r="4902" spans="1:20" ht="18.75" hidden="1" customHeight="1" x14ac:dyDescent="0.25">
      <c r="A4902" t="s">
        <v>2645</v>
      </c>
      <c r="B4902" t="s">
        <v>5</v>
      </c>
      <c r="C4902" t="s">
        <v>1913</v>
      </c>
      <c r="D4902" s="24">
        <v>11515</v>
      </c>
      <c r="E4902" t="s">
        <v>1690</v>
      </c>
      <c r="F4902" t="s">
        <v>99</v>
      </c>
      <c r="G4902" t="s">
        <v>1914</v>
      </c>
      <c r="I4902" t="s">
        <v>1841</v>
      </c>
      <c r="J4902" t="s">
        <v>1915</v>
      </c>
      <c r="K4902" t="s">
        <v>2022</v>
      </c>
      <c r="L4902" s="24">
        <v>24720</v>
      </c>
      <c r="M4902" s="25">
        <f>+VLOOKUP(E4902, TC!A:D, 4, FALSE())</f>
        <v>1.0922499982452158</v>
      </c>
      <c r="N4902" s="24">
        <f t="shared" si="380"/>
        <v>24720</v>
      </c>
      <c r="O4902" t="str">
        <f t="shared" si="381"/>
        <v>FACTURA</v>
      </c>
      <c r="P4902" t="str">
        <f t="shared" si="382"/>
        <v>2025</v>
      </c>
      <c r="Q4902" t="str">
        <f t="shared" si="383"/>
        <v>04</v>
      </c>
      <c r="R4902" t="str">
        <f>+IFERROR(VLOOKUP(I4902, Listado!A:B, 2, FALSE()), "COMERCIALIZADORA INTERNACIONAL CARIBBEAN EXOTICS S A")</f>
        <v>LONDOÑO ECHEVERRI ALEJANDRA</v>
      </c>
      <c r="S4902" s="25">
        <f>+VLOOKUP(E4902, TC!A:D, 2, FALSE())</f>
        <v>4274.03</v>
      </c>
      <c r="T4902" t="str">
        <f t="shared" si="384"/>
        <v>COP</v>
      </c>
    </row>
    <row r="4903" spans="1:20" ht="18.75" hidden="1" customHeight="1" x14ac:dyDescent="0.25">
      <c r="A4903" t="s">
        <v>2645</v>
      </c>
      <c r="B4903" t="s">
        <v>5</v>
      </c>
      <c r="C4903" t="s">
        <v>1913</v>
      </c>
      <c r="D4903" s="24">
        <v>11515</v>
      </c>
      <c r="E4903" t="s">
        <v>1690</v>
      </c>
      <c r="F4903" t="s">
        <v>99</v>
      </c>
      <c r="G4903" t="s">
        <v>1914</v>
      </c>
      <c r="I4903" t="s">
        <v>1841</v>
      </c>
      <c r="J4903" t="s">
        <v>1915</v>
      </c>
      <c r="K4903" t="s">
        <v>2022</v>
      </c>
      <c r="L4903" s="24">
        <v>7680</v>
      </c>
      <c r="M4903" s="25">
        <f>+VLOOKUP(E4903, TC!A:D, 4, FALSE())</f>
        <v>1.0922499982452158</v>
      </c>
      <c r="N4903" s="24">
        <f t="shared" si="380"/>
        <v>7680</v>
      </c>
      <c r="O4903" t="str">
        <f t="shared" si="381"/>
        <v>FACTURA</v>
      </c>
      <c r="P4903" t="str">
        <f t="shared" si="382"/>
        <v>2025</v>
      </c>
      <c r="Q4903" t="str">
        <f t="shared" si="383"/>
        <v>04</v>
      </c>
      <c r="R4903" t="str">
        <f>+IFERROR(VLOOKUP(I4903, Listado!A:B, 2, FALSE()), "COMERCIALIZADORA INTERNACIONAL CARIBBEAN EXOTICS S A")</f>
        <v>LONDOÑO ECHEVERRI ALEJANDRA</v>
      </c>
      <c r="S4903" s="25">
        <f>+VLOOKUP(E4903, TC!A:D, 2, FALSE())</f>
        <v>4274.03</v>
      </c>
      <c r="T4903" t="str">
        <f t="shared" si="384"/>
        <v>COP</v>
      </c>
    </row>
    <row r="4904" spans="1:20" ht="18.75" hidden="1" customHeight="1" x14ac:dyDescent="0.25">
      <c r="A4904" t="s">
        <v>2645</v>
      </c>
      <c r="B4904" t="s">
        <v>5</v>
      </c>
      <c r="C4904" t="s">
        <v>1913</v>
      </c>
      <c r="D4904" s="24">
        <v>11516</v>
      </c>
      <c r="E4904" t="s">
        <v>1690</v>
      </c>
      <c r="F4904" t="s">
        <v>99</v>
      </c>
      <c r="G4904" t="s">
        <v>1914</v>
      </c>
      <c r="I4904" t="s">
        <v>1841</v>
      </c>
      <c r="J4904" t="s">
        <v>1915</v>
      </c>
      <c r="K4904" t="s">
        <v>2021</v>
      </c>
      <c r="L4904" s="24">
        <v>76400</v>
      </c>
      <c r="M4904" s="25">
        <f>+VLOOKUP(E4904, TC!A:D, 4, FALSE())</f>
        <v>1.0922499982452158</v>
      </c>
      <c r="N4904" s="24">
        <f t="shared" si="380"/>
        <v>76400</v>
      </c>
      <c r="O4904" t="str">
        <f t="shared" si="381"/>
        <v>FACTURA</v>
      </c>
      <c r="P4904" t="str">
        <f t="shared" si="382"/>
        <v>2025</v>
      </c>
      <c r="Q4904" t="str">
        <f t="shared" si="383"/>
        <v>04</v>
      </c>
      <c r="R4904" t="str">
        <f>+IFERROR(VLOOKUP(I4904, Listado!A:B, 2, FALSE()), "COMERCIALIZADORA INTERNACIONAL CARIBBEAN EXOTICS S A")</f>
        <v>LONDOÑO ECHEVERRI ALEJANDRA</v>
      </c>
      <c r="S4904" s="25">
        <f>+VLOOKUP(E4904, TC!A:D, 2, FALSE())</f>
        <v>4274.03</v>
      </c>
      <c r="T4904" t="str">
        <f t="shared" si="384"/>
        <v>COP</v>
      </c>
    </row>
    <row r="4905" spans="1:20" ht="18.75" hidden="1" customHeight="1" x14ac:dyDescent="0.25">
      <c r="A4905" t="s">
        <v>2645</v>
      </c>
      <c r="B4905" t="s">
        <v>5</v>
      </c>
      <c r="C4905" t="s">
        <v>1913</v>
      </c>
      <c r="D4905" s="24">
        <v>11517</v>
      </c>
      <c r="E4905" t="s">
        <v>1690</v>
      </c>
      <c r="F4905" t="s">
        <v>128</v>
      </c>
      <c r="G4905" t="s">
        <v>110</v>
      </c>
      <c r="H4905" t="s">
        <v>2676</v>
      </c>
      <c r="I4905" t="s">
        <v>1850</v>
      </c>
      <c r="J4905" t="s">
        <v>1919</v>
      </c>
      <c r="K4905" t="s">
        <v>34</v>
      </c>
      <c r="L4905" s="24">
        <v>8960</v>
      </c>
      <c r="M4905" s="25">
        <f>+VLOOKUP(E4905, TC!A:D, 4, FALSE())</f>
        <v>1.0922499982452158</v>
      </c>
      <c r="N4905" s="24">
        <f t="shared" si="380"/>
        <v>8960</v>
      </c>
      <c r="O4905" t="str">
        <f t="shared" si="381"/>
        <v>FACTURA</v>
      </c>
      <c r="P4905" t="str">
        <f t="shared" si="382"/>
        <v>2025</v>
      </c>
      <c r="Q4905" t="str">
        <f t="shared" si="383"/>
        <v>04</v>
      </c>
      <c r="R4905" t="str">
        <f>+IFERROR(VLOOKUP(I4905, Listado!A:B, 2, FALSE()), "COMERCIALIZADORA INTERNACIONAL CARIBBEAN EXOTICS S A")</f>
        <v>PEREZ MEJIA MARIA PAULINA</v>
      </c>
      <c r="S4905" s="25">
        <f>+VLOOKUP(E4905, TC!A:D, 2, FALSE())</f>
        <v>4274.03</v>
      </c>
      <c r="T4905" t="str">
        <f t="shared" si="384"/>
        <v>USD</v>
      </c>
    </row>
    <row r="4906" spans="1:20" ht="18.75" hidden="1" customHeight="1" x14ac:dyDescent="0.25">
      <c r="A4906" t="s">
        <v>2645</v>
      </c>
      <c r="B4906" t="s">
        <v>5</v>
      </c>
      <c r="C4906" t="s">
        <v>1913</v>
      </c>
      <c r="D4906" s="24">
        <v>11518</v>
      </c>
      <c r="E4906" t="s">
        <v>1690</v>
      </c>
      <c r="F4906" t="s">
        <v>128</v>
      </c>
      <c r="G4906" t="s">
        <v>110</v>
      </c>
      <c r="H4906" t="s">
        <v>2677</v>
      </c>
      <c r="I4906" t="s">
        <v>1851</v>
      </c>
      <c r="J4906" t="s">
        <v>1940</v>
      </c>
      <c r="K4906" t="s">
        <v>42</v>
      </c>
      <c r="L4906" s="24">
        <v>1918</v>
      </c>
      <c r="M4906" s="25">
        <f>+VLOOKUP(E4906, TC!A:D, 4, FALSE())</f>
        <v>1.0922499982452158</v>
      </c>
      <c r="N4906" s="24">
        <f t="shared" si="380"/>
        <v>1918</v>
      </c>
      <c r="O4906" t="str">
        <f t="shared" si="381"/>
        <v>FACTURA</v>
      </c>
      <c r="P4906" t="str">
        <f t="shared" si="382"/>
        <v>2025</v>
      </c>
      <c r="Q4906" t="str">
        <f t="shared" si="383"/>
        <v>04</v>
      </c>
      <c r="R4906" t="str">
        <f>+IFERROR(VLOOKUP(I4906, Listado!A:B, 2, FALSE()), "COMERCIALIZADORA INTERNACIONAL CARIBBEAN EXOTICS S A")</f>
        <v>PEREZ MEJIA MARIA PAULINA</v>
      </c>
      <c r="S4906" s="25">
        <f>+VLOOKUP(E4906, TC!A:D, 2, FALSE())</f>
        <v>4274.03</v>
      </c>
      <c r="T4906" t="str">
        <f t="shared" si="384"/>
        <v>USD</v>
      </c>
    </row>
    <row r="4907" spans="1:20" ht="18.75" hidden="1" customHeight="1" x14ac:dyDescent="0.25">
      <c r="A4907" t="s">
        <v>2645</v>
      </c>
      <c r="B4907" t="s">
        <v>5</v>
      </c>
      <c r="C4907" t="s">
        <v>1913</v>
      </c>
      <c r="D4907" s="24">
        <v>11519</v>
      </c>
      <c r="E4907" t="s">
        <v>1690</v>
      </c>
      <c r="F4907" t="s">
        <v>1924</v>
      </c>
      <c r="G4907" t="s">
        <v>110</v>
      </c>
      <c r="H4907" t="s">
        <v>2678</v>
      </c>
      <c r="I4907" t="s">
        <v>1848</v>
      </c>
      <c r="J4907" t="s">
        <v>1917</v>
      </c>
      <c r="K4907" t="s">
        <v>40</v>
      </c>
      <c r="L4907" s="24">
        <v>1845.2</v>
      </c>
      <c r="M4907" s="25">
        <f>+VLOOKUP(E4907, TC!A:D, 4, FALSE())</f>
        <v>1.0922499982452158</v>
      </c>
      <c r="N4907" s="24">
        <f t="shared" si="380"/>
        <v>2015.4196967620724</v>
      </c>
      <c r="O4907" t="str">
        <f t="shared" si="381"/>
        <v>FACTURA</v>
      </c>
      <c r="P4907" t="str">
        <f t="shared" si="382"/>
        <v>2025</v>
      </c>
      <c r="Q4907" t="str">
        <f t="shared" si="383"/>
        <v>04</v>
      </c>
      <c r="R4907" t="str">
        <f>+IFERROR(VLOOKUP(I4907, Listado!A:B, 2, FALSE()), "COMERCIALIZADORA INTERNACIONAL CARIBBEAN EXOTICS S A")</f>
        <v>PEREZ MEJIA MARIA PAULINA</v>
      </c>
      <c r="S4907" s="25">
        <f>+VLOOKUP(E4907, TC!A:D, 2, FALSE())</f>
        <v>4274.03</v>
      </c>
      <c r="T4907" t="str">
        <f t="shared" si="384"/>
        <v>EUR</v>
      </c>
    </row>
    <row r="4908" spans="1:20" ht="18.75" hidden="1" customHeight="1" x14ac:dyDescent="0.25">
      <c r="A4908" t="s">
        <v>2645</v>
      </c>
      <c r="B4908" t="s">
        <v>5</v>
      </c>
      <c r="C4908" t="s">
        <v>1913</v>
      </c>
      <c r="D4908" s="24">
        <v>11519</v>
      </c>
      <c r="E4908" t="s">
        <v>1690</v>
      </c>
      <c r="F4908" t="s">
        <v>1924</v>
      </c>
      <c r="G4908" t="s">
        <v>110</v>
      </c>
      <c r="H4908" t="s">
        <v>2678</v>
      </c>
      <c r="I4908" t="s">
        <v>1848</v>
      </c>
      <c r="J4908" t="s">
        <v>1917</v>
      </c>
      <c r="K4908" t="s">
        <v>38</v>
      </c>
      <c r="L4908" s="24">
        <v>5745.6</v>
      </c>
      <c r="M4908" s="25">
        <f>+VLOOKUP(E4908, TC!A:D, 4, FALSE())</f>
        <v>1.0922499982452158</v>
      </c>
      <c r="N4908" s="24">
        <f t="shared" si="380"/>
        <v>6275.6315899177125</v>
      </c>
      <c r="O4908" t="str">
        <f t="shared" si="381"/>
        <v>FACTURA</v>
      </c>
      <c r="P4908" t="str">
        <f t="shared" si="382"/>
        <v>2025</v>
      </c>
      <c r="Q4908" t="str">
        <f t="shared" si="383"/>
        <v>04</v>
      </c>
      <c r="R4908" t="str">
        <f>+IFERROR(VLOOKUP(I4908, Listado!A:B, 2, FALSE()), "COMERCIALIZADORA INTERNACIONAL CARIBBEAN EXOTICS S A")</f>
        <v>PEREZ MEJIA MARIA PAULINA</v>
      </c>
      <c r="S4908" s="25">
        <f>+VLOOKUP(E4908, TC!A:D, 2, FALSE())</f>
        <v>4274.03</v>
      </c>
      <c r="T4908" t="str">
        <f t="shared" si="384"/>
        <v>EUR</v>
      </c>
    </row>
    <row r="4909" spans="1:20" ht="18.75" hidden="1" customHeight="1" x14ac:dyDescent="0.25">
      <c r="A4909" t="s">
        <v>2645</v>
      </c>
      <c r="B4909" t="s">
        <v>5</v>
      </c>
      <c r="C4909" t="s">
        <v>1913</v>
      </c>
      <c r="D4909" s="24">
        <v>11519</v>
      </c>
      <c r="E4909" t="s">
        <v>1690</v>
      </c>
      <c r="F4909" t="s">
        <v>1924</v>
      </c>
      <c r="G4909" t="s">
        <v>110</v>
      </c>
      <c r="H4909" t="s">
        <v>2678</v>
      </c>
      <c r="I4909" t="s">
        <v>1848</v>
      </c>
      <c r="J4909" t="s">
        <v>1917</v>
      </c>
      <c r="K4909" t="s">
        <v>1959</v>
      </c>
      <c r="L4909" s="24">
        <v>1200</v>
      </c>
      <c r="M4909" s="25">
        <f>+VLOOKUP(E4909, TC!A:D, 4, FALSE())</f>
        <v>1.0922499982452158</v>
      </c>
      <c r="N4909" s="24">
        <f t="shared" si="380"/>
        <v>1310.699997894259</v>
      </c>
      <c r="O4909" t="str">
        <f t="shared" si="381"/>
        <v>FACTURA</v>
      </c>
      <c r="P4909" t="str">
        <f t="shared" si="382"/>
        <v>2025</v>
      </c>
      <c r="Q4909" t="str">
        <f t="shared" si="383"/>
        <v>04</v>
      </c>
      <c r="R4909" t="str">
        <f>+IFERROR(VLOOKUP(I4909, Listado!A:B, 2, FALSE()), "COMERCIALIZADORA INTERNACIONAL CARIBBEAN EXOTICS S A")</f>
        <v>PEREZ MEJIA MARIA PAULINA</v>
      </c>
      <c r="S4909" s="25">
        <f>+VLOOKUP(E4909, TC!A:D, 2, FALSE())</f>
        <v>4274.03</v>
      </c>
      <c r="T4909" t="str">
        <f t="shared" si="384"/>
        <v>EUR</v>
      </c>
    </row>
    <row r="4910" spans="1:20" ht="18.75" hidden="1" customHeight="1" x14ac:dyDescent="0.25">
      <c r="A4910" t="s">
        <v>2645</v>
      </c>
      <c r="B4910" t="s">
        <v>5</v>
      </c>
      <c r="C4910" t="s">
        <v>1913</v>
      </c>
      <c r="D4910" s="24">
        <v>11519</v>
      </c>
      <c r="E4910" t="s">
        <v>1690</v>
      </c>
      <c r="F4910" t="s">
        <v>1924</v>
      </c>
      <c r="G4910" t="s">
        <v>110</v>
      </c>
      <c r="H4910" t="s">
        <v>2678</v>
      </c>
      <c r="I4910" t="s">
        <v>1848</v>
      </c>
      <c r="J4910" t="s">
        <v>1917</v>
      </c>
      <c r="K4910" t="s">
        <v>1960</v>
      </c>
      <c r="L4910" s="24">
        <v>43.2</v>
      </c>
      <c r="M4910" s="25">
        <f>+VLOOKUP(E4910, TC!A:D, 4, FALSE())</f>
        <v>1.0922499982452158</v>
      </c>
      <c r="N4910" s="24">
        <f t="shared" si="380"/>
        <v>47.185199924193327</v>
      </c>
      <c r="O4910" t="str">
        <f t="shared" si="381"/>
        <v>FACTURA</v>
      </c>
      <c r="P4910" t="str">
        <f t="shared" si="382"/>
        <v>2025</v>
      </c>
      <c r="Q4910" t="str">
        <f t="shared" si="383"/>
        <v>04</v>
      </c>
      <c r="R4910" t="str">
        <f>+IFERROR(VLOOKUP(I4910, Listado!A:B, 2, FALSE()), "COMERCIALIZADORA INTERNACIONAL CARIBBEAN EXOTICS S A")</f>
        <v>PEREZ MEJIA MARIA PAULINA</v>
      </c>
      <c r="S4910" s="25">
        <f>+VLOOKUP(E4910, TC!A:D, 2, FALSE())</f>
        <v>4274.03</v>
      </c>
      <c r="T4910" t="str">
        <f t="shared" si="384"/>
        <v>EUR</v>
      </c>
    </row>
    <row r="4911" spans="1:20" ht="18.75" hidden="1" customHeight="1" x14ac:dyDescent="0.25">
      <c r="A4911" t="s">
        <v>2645</v>
      </c>
      <c r="B4911" t="s">
        <v>5</v>
      </c>
      <c r="C4911" t="s">
        <v>1913</v>
      </c>
      <c r="D4911" s="24">
        <v>11520</v>
      </c>
      <c r="E4911" t="s">
        <v>1690</v>
      </c>
      <c r="F4911" t="s">
        <v>1924</v>
      </c>
      <c r="G4911" t="s">
        <v>108</v>
      </c>
      <c r="H4911" t="s">
        <v>2679</v>
      </c>
      <c r="I4911" t="s">
        <v>1873</v>
      </c>
      <c r="J4911" t="s">
        <v>1962</v>
      </c>
      <c r="K4911" t="s">
        <v>46</v>
      </c>
      <c r="L4911" s="24">
        <v>4402.8</v>
      </c>
      <c r="M4911" s="25">
        <f>+VLOOKUP(E4911, TC!A:D, 4, FALSE())</f>
        <v>1.0922499982452158</v>
      </c>
      <c r="N4911" s="24">
        <f t="shared" si="380"/>
        <v>4808.9582922740365</v>
      </c>
      <c r="O4911" t="str">
        <f t="shared" si="381"/>
        <v>FACTURA</v>
      </c>
      <c r="P4911" t="str">
        <f t="shared" si="382"/>
        <v>2025</v>
      </c>
      <c r="Q4911" t="str">
        <f t="shared" si="383"/>
        <v>04</v>
      </c>
      <c r="R4911" t="str">
        <f>+IFERROR(VLOOKUP(I4911, Listado!A:B, 2, FALSE()), "COMERCIALIZADORA INTERNACIONAL CARIBBEAN EXOTICS S A")</f>
        <v>PIEDRAHITA PEREZ MARIANA</v>
      </c>
      <c r="S4911" s="25">
        <f>+VLOOKUP(E4911, TC!A:D, 2, FALSE())</f>
        <v>4274.03</v>
      </c>
      <c r="T4911" t="str">
        <f t="shared" si="384"/>
        <v>EUR</v>
      </c>
    </row>
    <row r="4912" spans="1:20" ht="18.75" hidden="1" customHeight="1" x14ac:dyDescent="0.25">
      <c r="A4912" t="s">
        <v>2645</v>
      </c>
      <c r="B4912" t="s">
        <v>5</v>
      </c>
      <c r="C4912" t="s">
        <v>1913</v>
      </c>
      <c r="D4912" s="24">
        <v>11520</v>
      </c>
      <c r="E4912" t="s">
        <v>1690</v>
      </c>
      <c r="F4912" t="s">
        <v>1924</v>
      </c>
      <c r="G4912" t="s">
        <v>108</v>
      </c>
      <c r="H4912" t="s">
        <v>2679</v>
      </c>
      <c r="I4912" t="s">
        <v>1873</v>
      </c>
      <c r="J4912" t="s">
        <v>1962</v>
      </c>
      <c r="K4912" t="s">
        <v>1959</v>
      </c>
      <c r="L4912" s="24">
        <v>600</v>
      </c>
      <c r="M4912" s="25">
        <f>+VLOOKUP(E4912, TC!A:D, 4, FALSE())</f>
        <v>1.0922499982452158</v>
      </c>
      <c r="N4912" s="24">
        <f t="shared" si="380"/>
        <v>655.34999894712951</v>
      </c>
      <c r="O4912" t="str">
        <f t="shared" si="381"/>
        <v>FACTURA</v>
      </c>
      <c r="P4912" t="str">
        <f t="shared" si="382"/>
        <v>2025</v>
      </c>
      <c r="Q4912" t="str">
        <f t="shared" si="383"/>
        <v>04</v>
      </c>
      <c r="R4912" t="str">
        <f>+IFERROR(VLOOKUP(I4912, Listado!A:B, 2, FALSE()), "COMERCIALIZADORA INTERNACIONAL CARIBBEAN EXOTICS S A")</f>
        <v>PIEDRAHITA PEREZ MARIANA</v>
      </c>
      <c r="S4912" s="25">
        <f>+VLOOKUP(E4912, TC!A:D, 2, FALSE())</f>
        <v>4274.03</v>
      </c>
      <c r="T4912" t="str">
        <f t="shared" si="384"/>
        <v>EUR</v>
      </c>
    </row>
    <row r="4913" spans="1:20" ht="18.75" hidden="1" customHeight="1" x14ac:dyDescent="0.25">
      <c r="A4913" t="s">
        <v>2645</v>
      </c>
      <c r="B4913" t="s">
        <v>5</v>
      </c>
      <c r="C4913" t="s">
        <v>1913</v>
      </c>
      <c r="D4913" s="24">
        <v>11520</v>
      </c>
      <c r="E4913" t="s">
        <v>1690</v>
      </c>
      <c r="F4913" t="s">
        <v>1924</v>
      </c>
      <c r="G4913" t="s">
        <v>108</v>
      </c>
      <c r="H4913" t="s">
        <v>2679</v>
      </c>
      <c r="I4913" t="s">
        <v>1873</v>
      </c>
      <c r="J4913" t="s">
        <v>1962</v>
      </c>
      <c r="K4913" t="s">
        <v>1960</v>
      </c>
      <c r="L4913" s="24">
        <v>13.2</v>
      </c>
      <c r="M4913" s="25">
        <f>+VLOOKUP(E4913, TC!A:D, 4, FALSE())</f>
        <v>1.0922499982452158</v>
      </c>
      <c r="N4913" s="24">
        <f t="shared" si="380"/>
        <v>14.417699976836849</v>
      </c>
      <c r="O4913" t="str">
        <f t="shared" si="381"/>
        <v>FACTURA</v>
      </c>
      <c r="P4913" t="str">
        <f t="shared" si="382"/>
        <v>2025</v>
      </c>
      <c r="Q4913" t="str">
        <f t="shared" si="383"/>
        <v>04</v>
      </c>
      <c r="R4913" t="str">
        <f>+IFERROR(VLOOKUP(I4913, Listado!A:B, 2, FALSE()), "COMERCIALIZADORA INTERNACIONAL CARIBBEAN EXOTICS S A")</f>
        <v>PIEDRAHITA PEREZ MARIANA</v>
      </c>
      <c r="S4913" s="25">
        <f>+VLOOKUP(E4913, TC!A:D, 2, FALSE())</f>
        <v>4274.03</v>
      </c>
      <c r="T4913" t="str">
        <f t="shared" si="384"/>
        <v>EUR</v>
      </c>
    </row>
    <row r="4914" spans="1:20" ht="18.75" hidden="1" customHeight="1" x14ac:dyDescent="0.25">
      <c r="A4914" t="s">
        <v>2645</v>
      </c>
      <c r="B4914" t="s">
        <v>5</v>
      </c>
      <c r="C4914" t="s">
        <v>1913</v>
      </c>
      <c r="D4914" s="24">
        <v>11521</v>
      </c>
      <c r="E4914" t="s">
        <v>1690</v>
      </c>
      <c r="F4914" t="s">
        <v>128</v>
      </c>
      <c r="G4914" t="s">
        <v>110</v>
      </c>
      <c r="H4914" t="s">
        <v>2680</v>
      </c>
      <c r="I4914" t="s">
        <v>1850</v>
      </c>
      <c r="J4914" t="s">
        <v>1919</v>
      </c>
      <c r="K4914" t="s">
        <v>2040</v>
      </c>
      <c r="L4914" s="24">
        <v>1074</v>
      </c>
      <c r="M4914" s="25">
        <f>+VLOOKUP(E4914, TC!A:D, 4, FALSE())</f>
        <v>1.0922499982452158</v>
      </c>
      <c r="N4914" s="24">
        <f t="shared" si="380"/>
        <v>1074</v>
      </c>
      <c r="O4914" t="str">
        <f t="shared" si="381"/>
        <v>FACTURA</v>
      </c>
      <c r="P4914" t="str">
        <f t="shared" si="382"/>
        <v>2025</v>
      </c>
      <c r="Q4914" t="str">
        <f t="shared" si="383"/>
        <v>04</v>
      </c>
      <c r="R4914" t="str">
        <f>+IFERROR(VLOOKUP(I4914, Listado!A:B, 2, FALSE()), "COMERCIALIZADORA INTERNACIONAL CARIBBEAN EXOTICS S A")</f>
        <v>PEREZ MEJIA MARIA PAULINA</v>
      </c>
      <c r="S4914" s="25">
        <f>+VLOOKUP(E4914, TC!A:D, 2, FALSE())</f>
        <v>4274.03</v>
      </c>
      <c r="T4914" t="str">
        <f t="shared" si="384"/>
        <v>USD</v>
      </c>
    </row>
    <row r="4915" spans="1:20" ht="18.75" hidden="1" customHeight="1" x14ac:dyDescent="0.25">
      <c r="A4915" t="s">
        <v>2645</v>
      </c>
      <c r="B4915" t="s">
        <v>5</v>
      </c>
      <c r="C4915" t="s">
        <v>1913</v>
      </c>
      <c r="D4915" s="24">
        <v>11521</v>
      </c>
      <c r="E4915" t="s">
        <v>1690</v>
      </c>
      <c r="F4915" t="s">
        <v>128</v>
      </c>
      <c r="G4915" t="s">
        <v>110</v>
      </c>
      <c r="H4915" t="s">
        <v>2680</v>
      </c>
      <c r="I4915" t="s">
        <v>1850</v>
      </c>
      <c r="J4915" t="s">
        <v>1919</v>
      </c>
      <c r="K4915" t="s">
        <v>12</v>
      </c>
      <c r="L4915" s="24">
        <v>2912</v>
      </c>
      <c r="M4915" s="25">
        <f>+VLOOKUP(E4915, TC!A:D, 4, FALSE())</f>
        <v>1.0922499982452158</v>
      </c>
      <c r="N4915" s="24">
        <f t="shared" si="380"/>
        <v>2912</v>
      </c>
      <c r="O4915" t="str">
        <f t="shared" si="381"/>
        <v>FACTURA</v>
      </c>
      <c r="P4915" t="str">
        <f t="shared" si="382"/>
        <v>2025</v>
      </c>
      <c r="Q4915" t="str">
        <f t="shared" si="383"/>
        <v>04</v>
      </c>
      <c r="R4915" t="str">
        <f>+IFERROR(VLOOKUP(I4915, Listado!A:B, 2, FALSE()), "COMERCIALIZADORA INTERNACIONAL CARIBBEAN EXOTICS S A")</f>
        <v>PEREZ MEJIA MARIA PAULINA</v>
      </c>
      <c r="S4915" s="25">
        <f>+VLOOKUP(E4915, TC!A:D, 2, FALSE())</f>
        <v>4274.03</v>
      </c>
      <c r="T4915" t="str">
        <f t="shared" si="384"/>
        <v>USD</v>
      </c>
    </row>
    <row r="4916" spans="1:20" ht="18.75" hidden="1" customHeight="1" x14ac:dyDescent="0.25">
      <c r="A4916" t="s">
        <v>2645</v>
      </c>
      <c r="B4916" t="s">
        <v>5</v>
      </c>
      <c r="C4916" t="s">
        <v>1913</v>
      </c>
      <c r="D4916" s="24">
        <v>11521</v>
      </c>
      <c r="E4916" t="s">
        <v>1690</v>
      </c>
      <c r="F4916" t="s">
        <v>128</v>
      </c>
      <c r="G4916" t="s">
        <v>110</v>
      </c>
      <c r="H4916" t="s">
        <v>2680</v>
      </c>
      <c r="I4916" t="s">
        <v>1850</v>
      </c>
      <c r="J4916" t="s">
        <v>1919</v>
      </c>
      <c r="K4916" t="s">
        <v>31</v>
      </c>
      <c r="L4916" s="24">
        <v>13328</v>
      </c>
      <c r="M4916" s="25">
        <f>+VLOOKUP(E4916, TC!A:D, 4, FALSE())</f>
        <v>1.0922499982452158</v>
      </c>
      <c r="N4916" s="24">
        <f t="shared" si="380"/>
        <v>13328</v>
      </c>
      <c r="O4916" t="str">
        <f t="shared" si="381"/>
        <v>FACTURA</v>
      </c>
      <c r="P4916" t="str">
        <f t="shared" si="382"/>
        <v>2025</v>
      </c>
      <c r="Q4916" t="str">
        <f t="shared" si="383"/>
        <v>04</v>
      </c>
      <c r="R4916" t="str">
        <f>+IFERROR(VLOOKUP(I4916, Listado!A:B, 2, FALSE()), "COMERCIALIZADORA INTERNACIONAL CARIBBEAN EXOTICS S A")</f>
        <v>PEREZ MEJIA MARIA PAULINA</v>
      </c>
      <c r="S4916" s="25">
        <f>+VLOOKUP(E4916, TC!A:D, 2, FALSE())</f>
        <v>4274.03</v>
      </c>
      <c r="T4916" t="str">
        <f t="shared" si="384"/>
        <v>USD</v>
      </c>
    </row>
    <row r="4917" spans="1:20" ht="18.75" hidden="1" customHeight="1" x14ac:dyDescent="0.25">
      <c r="A4917" t="s">
        <v>2645</v>
      </c>
      <c r="B4917" t="s">
        <v>5</v>
      </c>
      <c r="C4917" t="s">
        <v>1913</v>
      </c>
      <c r="D4917" s="24">
        <v>11522</v>
      </c>
      <c r="E4917" t="s">
        <v>1690</v>
      </c>
      <c r="F4917" t="s">
        <v>99</v>
      </c>
      <c r="G4917" t="s">
        <v>113</v>
      </c>
      <c r="I4917" t="s">
        <v>1846</v>
      </c>
      <c r="J4917" t="s">
        <v>1915</v>
      </c>
      <c r="K4917" t="s">
        <v>2021</v>
      </c>
      <c r="L4917" s="24">
        <v>147660</v>
      </c>
      <c r="M4917" s="25">
        <f>+VLOOKUP(E4917, TC!A:D, 4, FALSE())</f>
        <v>1.0922499982452158</v>
      </c>
      <c r="N4917" s="24">
        <f t="shared" si="380"/>
        <v>147660</v>
      </c>
      <c r="O4917" t="str">
        <f t="shared" si="381"/>
        <v>FACTURA</v>
      </c>
      <c r="P4917" t="str">
        <f t="shared" si="382"/>
        <v>2025</v>
      </c>
      <c r="Q4917" t="str">
        <f t="shared" si="383"/>
        <v>04</v>
      </c>
      <c r="R4917" t="str">
        <f>+IFERROR(VLOOKUP(I4917, Listado!A:B, 2, FALSE()), "COMERCIALIZADORA INTERNACIONAL CARIBBEAN EXOTICS S A")</f>
        <v>LONDOÑO ECHEVERRI ALEJANDRA</v>
      </c>
      <c r="S4917" s="25">
        <f>+VLOOKUP(E4917, TC!A:D, 2, FALSE())</f>
        <v>4274.03</v>
      </c>
      <c r="T4917" t="str">
        <f t="shared" si="384"/>
        <v>COP</v>
      </c>
    </row>
    <row r="4918" spans="1:20" ht="18.75" hidden="1" customHeight="1" x14ac:dyDescent="0.25">
      <c r="A4918" t="s">
        <v>2645</v>
      </c>
      <c r="B4918" t="s">
        <v>5</v>
      </c>
      <c r="C4918" t="s">
        <v>1913</v>
      </c>
      <c r="D4918" s="24">
        <v>11522</v>
      </c>
      <c r="E4918" t="s">
        <v>1690</v>
      </c>
      <c r="F4918" t="s">
        <v>99</v>
      </c>
      <c r="G4918" t="s">
        <v>113</v>
      </c>
      <c r="I4918" t="s">
        <v>1846</v>
      </c>
      <c r="J4918" t="s">
        <v>1915</v>
      </c>
      <c r="K4918" t="s">
        <v>2021</v>
      </c>
      <c r="L4918" s="24">
        <v>102120</v>
      </c>
      <c r="M4918" s="25">
        <f>+VLOOKUP(E4918, TC!A:D, 4, FALSE())</f>
        <v>1.0922499982452158</v>
      </c>
      <c r="N4918" s="24">
        <f t="shared" si="380"/>
        <v>102120</v>
      </c>
      <c r="O4918" t="str">
        <f t="shared" si="381"/>
        <v>FACTURA</v>
      </c>
      <c r="P4918" t="str">
        <f t="shared" si="382"/>
        <v>2025</v>
      </c>
      <c r="Q4918" t="str">
        <f t="shared" si="383"/>
        <v>04</v>
      </c>
      <c r="R4918" t="str">
        <f>+IFERROR(VLOOKUP(I4918, Listado!A:B, 2, FALSE()), "COMERCIALIZADORA INTERNACIONAL CARIBBEAN EXOTICS S A")</f>
        <v>LONDOÑO ECHEVERRI ALEJANDRA</v>
      </c>
      <c r="S4918" s="25">
        <f>+VLOOKUP(E4918, TC!A:D, 2, FALSE())</f>
        <v>4274.03</v>
      </c>
      <c r="T4918" t="str">
        <f t="shared" si="384"/>
        <v>COP</v>
      </c>
    </row>
    <row r="4919" spans="1:20" ht="18.75" hidden="1" customHeight="1" x14ac:dyDescent="0.25">
      <c r="A4919" t="s">
        <v>2645</v>
      </c>
      <c r="B4919" t="s">
        <v>5</v>
      </c>
      <c r="C4919" t="s">
        <v>1913</v>
      </c>
      <c r="D4919" s="24">
        <v>11522</v>
      </c>
      <c r="E4919" t="s">
        <v>1690</v>
      </c>
      <c r="F4919" t="s">
        <v>99</v>
      </c>
      <c r="G4919" t="s">
        <v>113</v>
      </c>
      <c r="I4919" t="s">
        <v>1846</v>
      </c>
      <c r="J4919" t="s">
        <v>1915</v>
      </c>
      <c r="K4919" t="s">
        <v>2021</v>
      </c>
      <c r="L4919" s="24">
        <v>132940</v>
      </c>
      <c r="M4919" s="25">
        <f>+VLOOKUP(E4919, TC!A:D, 4, FALSE())</f>
        <v>1.0922499982452158</v>
      </c>
      <c r="N4919" s="24">
        <f t="shared" si="380"/>
        <v>132940</v>
      </c>
      <c r="O4919" t="str">
        <f t="shared" si="381"/>
        <v>FACTURA</v>
      </c>
      <c r="P4919" t="str">
        <f t="shared" si="382"/>
        <v>2025</v>
      </c>
      <c r="Q4919" t="str">
        <f t="shared" si="383"/>
        <v>04</v>
      </c>
      <c r="R4919" t="str">
        <f>+IFERROR(VLOOKUP(I4919, Listado!A:B, 2, FALSE()), "COMERCIALIZADORA INTERNACIONAL CARIBBEAN EXOTICS S A")</f>
        <v>LONDOÑO ECHEVERRI ALEJANDRA</v>
      </c>
      <c r="S4919" s="25">
        <f>+VLOOKUP(E4919, TC!A:D, 2, FALSE())</f>
        <v>4274.03</v>
      </c>
      <c r="T4919" t="str">
        <f t="shared" si="384"/>
        <v>COP</v>
      </c>
    </row>
    <row r="4920" spans="1:20" ht="18.75" hidden="1" customHeight="1" x14ac:dyDescent="0.25">
      <c r="A4920" t="s">
        <v>2645</v>
      </c>
      <c r="B4920" t="s">
        <v>5</v>
      </c>
      <c r="C4920" t="s">
        <v>1913</v>
      </c>
      <c r="D4920" s="24">
        <v>11522</v>
      </c>
      <c r="E4920" t="s">
        <v>1690</v>
      </c>
      <c r="F4920" t="s">
        <v>99</v>
      </c>
      <c r="G4920" t="s">
        <v>113</v>
      </c>
      <c r="I4920" t="s">
        <v>1846</v>
      </c>
      <c r="J4920" t="s">
        <v>1915</v>
      </c>
      <c r="K4920" t="s">
        <v>2021</v>
      </c>
      <c r="L4920" s="24">
        <v>67160</v>
      </c>
      <c r="M4920" s="25">
        <f>+VLOOKUP(E4920, TC!A:D, 4, FALSE())</f>
        <v>1.0922499982452158</v>
      </c>
      <c r="N4920" s="24">
        <f t="shared" si="380"/>
        <v>67160</v>
      </c>
      <c r="O4920" t="str">
        <f t="shared" si="381"/>
        <v>FACTURA</v>
      </c>
      <c r="P4920" t="str">
        <f t="shared" si="382"/>
        <v>2025</v>
      </c>
      <c r="Q4920" t="str">
        <f t="shared" si="383"/>
        <v>04</v>
      </c>
      <c r="R4920" t="str">
        <f>+IFERROR(VLOOKUP(I4920, Listado!A:B, 2, FALSE()), "COMERCIALIZADORA INTERNACIONAL CARIBBEAN EXOTICS S A")</f>
        <v>LONDOÑO ECHEVERRI ALEJANDRA</v>
      </c>
      <c r="S4920" s="25">
        <f>+VLOOKUP(E4920, TC!A:D, 2, FALSE())</f>
        <v>4274.03</v>
      </c>
      <c r="T4920" t="str">
        <f t="shared" si="384"/>
        <v>COP</v>
      </c>
    </row>
    <row r="4921" spans="1:20" ht="18.75" hidden="1" customHeight="1" x14ac:dyDescent="0.25">
      <c r="A4921" t="s">
        <v>2645</v>
      </c>
      <c r="B4921" t="s">
        <v>5</v>
      </c>
      <c r="C4921" t="s">
        <v>1913</v>
      </c>
      <c r="D4921" s="24">
        <v>11522</v>
      </c>
      <c r="E4921" t="s">
        <v>1690</v>
      </c>
      <c r="F4921" t="s">
        <v>99</v>
      </c>
      <c r="G4921" t="s">
        <v>113</v>
      </c>
      <c r="I4921" t="s">
        <v>1846</v>
      </c>
      <c r="J4921" t="s">
        <v>1915</v>
      </c>
      <c r="K4921" t="s">
        <v>2021</v>
      </c>
      <c r="L4921" s="24">
        <v>10120</v>
      </c>
      <c r="M4921" s="25">
        <f>+VLOOKUP(E4921, TC!A:D, 4, FALSE())</f>
        <v>1.0922499982452158</v>
      </c>
      <c r="N4921" s="24">
        <f t="shared" si="380"/>
        <v>10120</v>
      </c>
      <c r="O4921" t="str">
        <f t="shared" si="381"/>
        <v>FACTURA</v>
      </c>
      <c r="P4921" t="str">
        <f t="shared" si="382"/>
        <v>2025</v>
      </c>
      <c r="Q4921" t="str">
        <f t="shared" si="383"/>
        <v>04</v>
      </c>
      <c r="R4921" t="str">
        <f>+IFERROR(VLOOKUP(I4921, Listado!A:B, 2, FALSE()), "COMERCIALIZADORA INTERNACIONAL CARIBBEAN EXOTICS S A")</f>
        <v>LONDOÑO ECHEVERRI ALEJANDRA</v>
      </c>
      <c r="S4921" s="25">
        <f>+VLOOKUP(E4921, TC!A:D, 2, FALSE())</f>
        <v>4274.03</v>
      </c>
      <c r="T4921" t="str">
        <f t="shared" si="384"/>
        <v>COP</v>
      </c>
    </row>
    <row r="4922" spans="1:20" ht="18.75" hidden="1" customHeight="1" x14ac:dyDescent="0.25">
      <c r="A4922" t="s">
        <v>2645</v>
      </c>
      <c r="B4922" t="s">
        <v>5</v>
      </c>
      <c r="C4922" t="s">
        <v>1913</v>
      </c>
      <c r="D4922" s="24">
        <v>11523</v>
      </c>
      <c r="E4922" t="s">
        <v>1690</v>
      </c>
      <c r="F4922" t="s">
        <v>128</v>
      </c>
      <c r="G4922" t="s">
        <v>110</v>
      </c>
      <c r="H4922" t="s">
        <v>2681</v>
      </c>
      <c r="I4922" t="s">
        <v>1851</v>
      </c>
      <c r="J4922" t="s">
        <v>1940</v>
      </c>
      <c r="K4922" t="s">
        <v>19</v>
      </c>
      <c r="L4922" s="24">
        <v>2848</v>
      </c>
      <c r="M4922" s="25">
        <f>+VLOOKUP(E4922, TC!A:D, 4, FALSE())</f>
        <v>1.0922499982452158</v>
      </c>
      <c r="N4922" s="24">
        <f t="shared" si="380"/>
        <v>2848</v>
      </c>
      <c r="O4922" t="str">
        <f t="shared" si="381"/>
        <v>FACTURA</v>
      </c>
      <c r="P4922" t="str">
        <f t="shared" si="382"/>
        <v>2025</v>
      </c>
      <c r="Q4922" t="str">
        <f t="shared" si="383"/>
        <v>04</v>
      </c>
      <c r="R4922" t="str">
        <f>+IFERROR(VLOOKUP(I4922, Listado!A:B, 2, FALSE()), "COMERCIALIZADORA INTERNACIONAL CARIBBEAN EXOTICS S A")</f>
        <v>PEREZ MEJIA MARIA PAULINA</v>
      </c>
      <c r="S4922" s="25">
        <f>+VLOOKUP(E4922, TC!A:D, 2, FALSE())</f>
        <v>4274.03</v>
      </c>
      <c r="T4922" t="str">
        <f t="shared" si="384"/>
        <v>USD</v>
      </c>
    </row>
    <row r="4923" spans="1:20" ht="18.75" hidden="1" customHeight="1" x14ac:dyDescent="0.25">
      <c r="A4923" t="s">
        <v>2645</v>
      </c>
      <c r="B4923" t="s">
        <v>5</v>
      </c>
      <c r="C4923" t="s">
        <v>1913</v>
      </c>
      <c r="D4923" s="24">
        <v>11523</v>
      </c>
      <c r="E4923" t="s">
        <v>1690</v>
      </c>
      <c r="F4923" t="s">
        <v>128</v>
      </c>
      <c r="G4923" t="s">
        <v>110</v>
      </c>
      <c r="H4923" t="s">
        <v>2681</v>
      </c>
      <c r="I4923" t="s">
        <v>1851</v>
      </c>
      <c r="J4923" t="s">
        <v>1940</v>
      </c>
      <c r="K4923" t="s">
        <v>50</v>
      </c>
      <c r="L4923" s="24">
        <v>2368.8000000000002</v>
      </c>
      <c r="M4923" s="25">
        <f>+VLOOKUP(E4923, TC!A:D, 4, FALSE())</f>
        <v>1.0922499982452158</v>
      </c>
      <c r="N4923" s="24">
        <f t="shared" si="380"/>
        <v>2368.8000000000002</v>
      </c>
      <c r="O4923" t="str">
        <f t="shared" si="381"/>
        <v>FACTURA</v>
      </c>
      <c r="P4923" t="str">
        <f t="shared" si="382"/>
        <v>2025</v>
      </c>
      <c r="Q4923" t="str">
        <f t="shared" si="383"/>
        <v>04</v>
      </c>
      <c r="R4923" t="str">
        <f>+IFERROR(VLOOKUP(I4923, Listado!A:B, 2, FALSE()), "COMERCIALIZADORA INTERNACIONAL CARIBBEAN EXOTICS S A")</f>
        <v>PEREZ MEJIA MARIA PAULINA</v>
      </c>
      <c r="S4923" s="25">
        <f>+VLOOKUP(E4923, TC!A:D, 2, FALSE())</f>
        <v>4274.03</v>
      </c>
      <c r="T4923" t="str">
        <f t="shared" si="384"/>
        <v>USD</v>
      </c>
    </row>
    <row r="4924" spans="1:20" ht="18.75" hidden="1" customHeight="1" x14ac:dyDescent="0.25">
      <c r="A4924" t="s">
        <v>2645</v>
      </c>
      <c r="B4924" t="s">
        <v>5</v>
      </c>
      <c r="C4924" t="s">
        <v>1913</v>
      </c>
      <c r="D4924" s="24">
        <v>11524</v>
      </c>
      <c r="E4924" t="s">
        <v>1690</v>
      </c>
      <c r="F4924" t="s">
        <v>1924</v>
      </c>
      <c r="G4924" t="s">
        <v>110</v>
      </c>
      <c r="H4924" t="s">
        <v>2682</v>
      </c>
      <c r="I4924" t="s">
        <v>1848</v>
      </c>
      <c r="J4924" t="s">
        <v>1917</v>
      </c>
      <c r="K4924" t="s">
        <v>14</v>
      </c>
      <c r="L4924" s="24">
        <v>2654.4</v>
      </c>
      <c r="M4924" s="25">
        <f>+VLOOKUP(E4924, TC!A:D, 4, FALSE())</f>
        <v>1.0922499982452158</v>
      </c>
      <c r="N4924" s="24">
        <f t="shared" si="380"/>
        <v>2899.268395342101</v>
      </c>
      <c r="O4924" t="str">
        <f t="shared" si="381"/>
        <v>FACTURA</v>
      </c>
      <c r="P4924" t="str">
        <f t="shared" si="382"/>
        <v>2025</v>
      </c>
      <c r="Q4924" t="str">
        <f t="shared" si="383"/>
        <v>04</v>
      </c>
      <c r="R4924" t="str">
        <f>+IFERROR(VLOOKUP(I4924, Listado!A:B, 2, FALSE()), "COMERCIALIZADORA INTERNACIONAL CARIBBEAN EXOTICS S A")</f>
        <v>PEREZ MEJIA MARIA PAULINA</v>
      </c>
      <c r="S4924" s="25">
        <f>+VLOOKUP(E4924, TC!A:D, 2, FALSE())</f>
        <v>4274.03</v>
      </c>
      <c r="T4924" t="str">
        <f t="shared" si="384"/>
        <v>EUR</v>
      </c>
    </row>
    <row r="4925" spans="1:20" ht="18.75" hidden="1" customHeight="1" x14ac:dyDescent="0.25">
      <c r="A4925" t="s">
        <v>2645</v>
      </c>
      <c r="B4925" t="s">
        <v>5</v>
      </c>
      <c r="C4925" t="s">
        <v>1913</v>
      </c>
      <c r="D4925" s="24">
        <v>11524</v>
      </c>
      <c r="E4925" t="s">
        <v>1690</v>
      </c>
      <c r="F4925" t="s">
        <v>1924</v>
      </c>
      <c r="G4925" t="s">
        <v>110</v>
      </c>
      <c r="H4925" t="s">
        <v>2682</v>
      </c>
      <c r="I4925" t="s">
        <v>1848</v>
      </c>
      <c r="J4925" t="s">
        <v>1917</v>
      </c>
      <c r="K4925" t="s">
        <v>1959</v>
      </c>
      <c r="L4925" s="24">
        <v>300</v>
      </c>
      <c r="M4925" s="25">
        <f>+VLOOKUP(E4925, TC!A:D, 4, FALSE())</f>
        <v>1.0922499982452158</v>
      </c>
      <c r="N4925" s="24">
        <f t="shared" si="380"/>
        <v>327.67499947356475</v>
      </c>
      <c r="O4925" t="str">
        <f t="shared" si="381"/>
        <v>FACTURA</v>
      </c>
      <c r="P4925" t="str">
        <f t="shared" si="382"/>
        <v>2025</v>
      </c>
      <c r="Q4925" t="str">
        <f t="shared" si="383"/>
        <v>04</v>
      </c>
      <c r="R4925" t="str">
        <f>+IFERROR(VLOOKUP(I4925, Listado!A:B, 2, FALSE()), "COMERCIALIZADORA INTERNACIONAL CARIBBEAN EXOTICS S A")</f>
        <v>PEREZ MEJIA MARIA PAULINA</v>
      </c>
      <c r="S4925" s="25">
        <f>+VLOOKUP(E4925, TC!A:D, 2, FALSE())</f>
        <v>4274.03</v>
      </c>
      <c r="T4925" t="str">
        <f t="shared" si="384"/>
        <v>EUR</v>
      </c>
    </row>
    <row r="4926" spans="1:20" ht="18.75" hidden="1" customHeight="1" x14ac:dyDescent="0.25">
      <c r="A4926" t="s">
        <v>2645</v>
      </c>
      <c r="B4926" t="s">
        <v>5</v>
      </c>
      <c r="C4926" t="s">
        <v>1913</v>
      </c>
      <c r="D4926" s="24">
        <v>11524</v>
      </c>
      <c r="E4926" t="s">
        <v>1690</v>
      </c>
      <c r="F4926" t="s">
        <v>1924</v>
      </c>
      <c r="G4926" t="s">
        <v>110</v>
      </c>
      <c r="H4926" t="s">
        <v>2682</v>
      </c>
      <c r="I4926" t="s">
        <v>1848</v>
      </c>
      <c r="J4926" t="s">
        <v>1917</v>
      </c>
      <c r="K4926" t="s">
        <v>1960</v>
      </c>
      <c r="L4926" s="24">
        <v>7.6</v>
      </c>
      <c r="M4926" s="25">
        <f>+VLOOKUP(E4926, TC!A:D, 4, FALSE())</f>
        <v>1.0922499982452158</v>
      </c>
      <c r="N4926" s="24">
        <f t="shared" si="380"/>
        <v>8.3010999866636404</v>
      </c>
      <c r="O4926" t="str">
        <f t="shared" si="381"/>
        <v>FACTURA</v>
      </c>
      <c r="P4926" t="str">
        <f t="shared" si="382"/>
        <v>2025</v>
      </c>
      <c r="Q4926" t="str">
        <f t="shared" si="383"/>
        <v>04</v>
      </c>
      <c r="R4926" t="str">
        <f>+IFERROR(VLOOKUP(I4926, Listado!A:B, 2, FALSE()), "COMERCIALIZADORA INTERNACIONAL CARIBBEAN EXOTICS S A")</f>
        <v>PEREZ MEJIA MARIA PAULINA</v>
      </c>
      <c r="S4926" s="25">
        <f>+VLOOKUP(E4926, TC!A:D, 2, FALSE())</f>
        <v>4274.03</v>
      </c>
      <c r="T4926" t="str">
        <f t="shared" si="384"/>
        <v>EUR</v>
      </c>
    </row>
    <row r="4927" spans="1:20" ht="18.75" hidden="1" customHeight="1" x14ac:dyDescent="0.25">
      <c r="A4927" t="s">
        <v>2645</v>
      </c>
      <c r="B4927" t="s">
        <v>5</v>
      </c>
      <c r="C4927" t="s">
        <v>1913</v>
      </c>
      <c r="D4927" s="24">
        <v>11525</v>
      </c>
      <c r="E4927" t="s">
        <v>1690</v>
      </c>
      <c r="F4927" t="s">
        <v>1924</v>
      </c>
      <c r="G4927" t="s">
        <v>112</v>
      </c>
      <c r="H4927" t="s">
        <v>2683</v>
      </c>
      <c r="I4927" t="s">
        <v>1863</v>
      </c>
      <c r="J4927" t="s">
        <v>1926</v>
      </c>
      <c r="K4927" t="s">
        <v>36</v>
      </c>
      <c r="L4927" s="24">
        <v>1281</v>
      </c>
      <c r="M4927" s="25">
        <f>+VLOOKUP(E4927, TC!A:D, 4, FALSE())</f>
        <v>1.0922499982452158</v>
      </c>
      <c r="N4927" s="24">
        <f t="shared" si="380"/>
        <v>1399.1722477521214</v>
      </c>
      <c r="O4927" t="str">
        <f t="shared" si="381"/>
        <v>FACTURA</v>
      </c>
      <c r="P4927" t="str">
        <f t="shared" si="382"/>
        <v>2025</v>
      </c>
      <c r="Q4927" t="str">
        <f t="shared" si="383"/>
        <v>04</v>
      </c>
      <c r="R4927" t="str">
        <f>+IFERROR(VLOOKUP(I4927, Listado!A:B, 2, FALSE()), "COMERCIALIZADORA INTERNACIONAL CARIBBEAN EXOTICS S A")</f>
        <v>HINCAPIE CONTRERAS ERIKA STEFANIA</v>
      </c>
      <c r="S4927" s="25">
        <f>+VLOOKUP(E4927, TC!A:D, 2, FALSE())</f>
        <v>4274.03</v>
      </c>
      <c r="T4927" t="str">
        <f t="shared" si="384"/>
        <v>EUR</v>
      </c>
    </row>
    <row r="4928" spans="1:20" ht="18.75" hidden="1" customHeight="1" x14ac:dyDescent="0.25">
      <c r="A4928" t="s">
        <v>2645</v>
      </c>
      <c r="B4928" t="s">
        <v>5</v>
      </c>
      <c r="C4928" t="s">
        <v>1913</v>
      </c>
      <c r="D4928" s="24">
        <v>11525</v>
      </c>
      <c r="E4928" t="s">
        <v>1690</v>
      </c>
      <c r="F4928" t="s">
        <v>1924</v>
      </c>
      <c r="G4928" t="s">
        <v>112</v>
      </c>
      <c r="H4928" t="s">
        <v>2683</v>
      </c>
      <c r="I4928" t="s">
        <v>1863</v>
      </c>
      <c r="J4928" t="s">
        <v>1926</v>
      </c>
      <c r="K4928" t="s">
        <v>1959</v>
      </c>
      <c r="L4928" s="24">
        <v>140</v>
      </c>
      <c r="M4928" s="25">
        <f>+VLOOKUP(E4928, TC!A:D, 4, FALSE())</f>
        <v>1.0922499982452158</v>
      </c>
      <c r="N4928" s="24">
        <f t="shared" si="380"/>
        <v>152.91499975433021</v>
      </c>
      <c r="O4928" t="str">
        <f t="shared" si="381"/>
        <v>FACTURA</v>
      </c>
      <c r="P4928" t="str">
        <f t="shared" si="382"/>
        <v>2025</v>
      </c>
      <c r="Q4928" t="str">
        <f t="shared" si="383"/>
        <v>04</v>
      </c>
      <c r="R4928" t="str">
        <f>+IFERROR(VLOOKUP(I4928, Listado!A:B, 2, FALSE()), "COMERCIALIZADORA INTERNACIONAL CARIBBEAN EXOTICS S A")</f>
        <v>HINCAPIE CONTRERAS ERIKA STEFANIA</v>
      </c>
      <c r="S4928" s="25">
        <f>+VLOOKUP(E4928, TC!A:D, 2, FALSE())</f>
        <v>4274.03</v>
      </c>
      <c r="T4928" t="str">
        <f t="shared" si="384"/>
        <v>EUR</v>
      </c>
    </row>
    <row r="4929" spans="1:20" ht="18.75" hidden="1" customHeight="1" x14ac:dyDescent="0.25">
      <c r="A4929" t="s">
        <v>2645</v>
      </c>
      <c r="B4929" t="s">
        <v>5</v>
      </c>
      <c r="C4929" t="s">
        <v>1913</v>
      </c>
      <c r="D4929" s="24">
        <v>11525</v>
      </c>
      <c r="E4929" t="s">
        <v>1690</v>
      </c>
      <c r="F4929" t="s">
        <v>1924</v>
      </c>
      <c r="G4929" t="s">
        <v>112</v>
      </c>
      <c r="H4929" t="s">
        <v>2683</v>
      </c>
      <c r="I4929" t="s">
        <v>1863</v>
      </c>
      <c r="J4929" t="s">
        <v>1926</v>
      </c>
      <c r="K4929" t="s">
        <v>1960</v>
      </c>
      <c r="L4929" s="24">
        <v>63</v>
      </c>
      <c r="M4929" s="25">
        <f>+VLOOKUP(E4929, TC!A:D, 4, FALSE())</f>
        <v>1.0922499982452158</v>
      </c>
      <c r="N4929" s="24">
        <f t="shared" si="380"/>
        <v>68.811749889448592</v>
      </c>
      <c r="O4929" t="str">
        <f t="shared" si="381"/>
        <v>FACTURA</v>
      </c>
      <c r="P4929" t="str">
        <f t="shared" si="382"/>
        <v>2025</v>
      </c>
      <c r="Q4929" t="str">
        <f t="shared" si="383"/>
        <v>04</v>
      </c>
      <c r="R4929" t="str">
        <f>+IFERROR(VLOOKUP(I4929, Listado!A:B, 2, FALSE()), "COMERCIALIZADORA INTERNACIONAL CARIBBEAN EXOTICS S A")</f>
        <v>HINCAPIE CONTRERAS ERIKA STEFANIA</v>
      </c>
      <c r="S4929" s="25">
        <f>+VLOOKUP(E4929, TC!A:D, 2, FALSE())</f>
        <v>4274.03</v>
      </c>
      <c r="T4929" t="str">
        <f t="shared" si="384"/>
        <v>EUR</v>
      </c>
    </row>
    <row r="4930" spans="1:20" ht="18.75" hidden="1" customHeight="1" x14ac:dyDescent="0.25">
      <c r="A4930" t="s">
        <v>2645</v>
      </c>
      <c r="B4930" t="s">
        <v>5</v>
      </c>
      <c r="C4930" t="s">
        <v>1913</v>
      </c>
      <c r="D4930" s="24">
        <v>11526</v>
      </c>
      <c r="E4930" t="s">
        <v>1690</v>
      </c>
      <c r="F4930" t="s">
        <v>1924</v>
      </c>
      <c r="G4930" t="s">
        <v>112</v>
      </c>
      <c r="H4930" t="s">
        <v>2684</v>
      </c>
      <c r="I4930" t="s">
        <v>1863</v>
      </c>
      <c r="J4930" t="s">
        <v>1926</v>
      </c>
      <c r="K4930" t="s">
        <v>16</v>
      </c>
      <c r="L4930" s="24">
        <v>1611.2</v>
      </c>
      <c r="M4930" s="25">
        <f>+VLOOKUP(E4930, TC!A:D, 4, FALSE())</f>
        <v>1.0922499982452158</v>
      </c>
      <c r="N4930" s="24">
        <f t="shared" ref="N4930:N4993" si="385">+IF(F4930="EUR", (M4930*L4930), IF(I4930="JUAN MATAS SAS", (L4930/S4930), L4930))</f>
        <v>1759.8331971726918</v>
      </c>
      <c r="O4930" t="str">
        <f t="shared" ref="O4930:O4993" si="386">+IF(C4930="CFE", "FACTURA", IF(ISERROR(SEARCH("ANULA", H4930))=FALSE(), "ANULACIÓN FE", IF(ISERROR(SEARCH("CANCELLATION", H4930))=FALSE(), "ANULACIÓN FE", "NOTAS")))</f>
        <v>FACTURA</v>
      </c>
      <c r="P4930" t="str">
        <f t="shared" ref="P4930:P4993" si="387">+LEFT(E4930, 4)</f>
        <v>2025</v>
      </c>
      <c r="Q4930" t="str">
        <f t="shared" ref="Q4930:Q4993" si="388">+MID(E4930, 5, 2)</f>
        <v>04</v>
      </c>
      <c r="R4930" t="str">
        <f>+IFERROR(VLOOKUP(I4930, Listado!A:B, 2, FALSE()), "COMERCIALIZADORA INTERNACIONAL CARIBBEAN EXOTICS S A")</f>
        <v>HINCAPIE CONTRERAS ERIKA STEFANIA</v>
      </c>
      <c r="S4930" s="25">
        <f>+VLOOKUP(E4930, TC!A:D, 2, FALSE())</f>
        <v>4274.03</v>
      </c>
      <c r="T4930" t="str">
        <f t="shared" ref="T4930:T4993" si="389">+IF(I4930="JUAN MATAS SAS", "USD", F4930)</f>
        <v>EUR</v>
      </c>
    </row>
    <row r="4931" spans="1:20" ht="18.75" hidden="1" customHeight="1" x14ac:dyDescent="0.25">
      <c r="A4931" t="s">
        <v>2645</v>
      </c>
      <c r="B4931" t="s">
        <v>5</v>
      </c>
      <c r="C4931" t="s">
        <v>1913</v>
      </c>
      <c r="D4931" s="24">
        <v>11526</v>
      </c>
      <c r="E4931" t="s">
        <v>1690</v>
      </c>
      <c r="F4931" t="s">
        <v>1924</v>
      </c>
      <c r="G4931" t="s">
        <v>112</v>
      </c>
      <c r="H4931" t="s">
        <v>2684</v>
      </c>
      <c r="I4931" t="s">
        <v>1863</v>
      </c>
      <c r="J4931" t="s">
        <v>1926</v>
      </c>
      <c r="K4931" t="s">
        <v>1959</v>
      </c>
      <c r="L4931" s="24">
        <v>160</v>
      </c>
      <c r="M4931" s="25">
        <f>+VLOOKUP(E4931, TC!A:D, 4, FALSE())</f>
        <v>1.0922499982452158</v>
      </c>
      <c r="N4931" s="24">
        <f t="shared" si="385"/>
        <v>174.75999971923454</v>
      </c>
      <c r="O4931" t="str">
        <f t="shared" si="386"/>
        <v>FACTURA</v>
      </c>
      <c r="P4931" t="str">
        <f t="shared" si="387"/>
        <v>2025</v>
      </c>
      <c r="Q4931" t="str">
        <f t="shared" si="388"/>
        <v>04</v>
      </c>
      <c r="R4931" t="str">
        <f>+IFERROR(VLOOKUP(I4931, Listado!A:B, 2, FALSE()), "COMERCIALIZADORA INTERNACIONAL CARIBBEAN EXOTICS S A")</f>
        <v>HINCAPIE CONTRERAS ERIKA STEFANIA</v>
      </c>
      <c r="S4931" s="25">
        <f>+VLOOKUP(E4931, TC!A:D, 2, FALSE())</f>
        <v>4274.03</v>
      </c>
      <c r="T4931" t="str">
        <f t="shared" si="389"/>
        <v>EUR</v>
      </c>
    </row>
    <row r="4932" spans="1:20" ht="18.75" hidden="1" customHeight="1" x14ac:dyDescent="0.25">
      <c r="A4932" t="s">
        <v>2645</v>
      </c>
      <c r="B4932" t="s">
        <v>5</v>
      </c>
      <c r="C4932" t="s">
        <v>1913</v>
      </c>
      <c r="D4932" s="24">
        <v>11526</v>
      </c>
      <c r="E4932" t="s">
        <v>1690</v>
      </c>
      <c r="F4932" t="s">
        <v>1924</v>
      </c>
      <c r="G4932" t="s">
        <v>112</v>
      </c>
      <c r="H4932" t="s">
        <v>2684</v>
      </c>
      <c r="I4932" t="s">
        <v>1863</v>
      </c>
      <c r="J4932" t="s">
        <v>1926</v>
      </c>
      <c r="K4932" t="s">
        <v>1960</v>
      </c>
      <c r="L4932" s="24">
        <v>68.8</v>
      </c>
      <c r="M4932" s="25">
        <f>+VLOOKUP(E4932, TC!A:D, 4, FALSE())</f>
        <v>1.0922499982452158</v>
      </c>
      <c r="N4932" s="24">
        <f t="shared" si="385"/>
        <v>75.146799879270844</v>
      </c>
      <c r="O4932" t="str">
        <f t="shared" si="386"/>
        <v>FACTURA</v>
      </c>
      <c r="P4932" t="str">
        <f t="shared" si="387"/>
        <v>2025</v>
      </c>
      <c r="Q4932" t="str">
        <f t="shared" si="388"/>
        <v>04</v>
      </c>
      <c r="R4932" t="str">
        <f>+IFERROR(VLOOKUP(I4932, Listado!A:B, 2, FALSE()), "COMERCIALIZADORA INTERNACIONAL CARIBBEAN EXOTICS S A")</f>
        <v>HINCAPIE CONTRERAS ERIKA STEFANIA</v>
      </c>
      <c r="S4932" s="25">
        <f>+VLOOKUP(E4932, TC!A:D, 2, FALSE())</f>
        <v>4274.03</v>
      </c>
      <c r="T4932" t="str">
        <f t="shared" si="389"/>
        <v>EUR</v>
      </c>
    </row>
    <row r="4933" spans="1:20" ht="18.75" hidden="1" customHeight="1" x14ac:dyDescent="0.25">
      <c r="A4933" t="s">
        <v>2645</v>
      </c>
      <c r="B4933" t="s">
        <v>5</v>
      </c>
      <c r="C4933" t="s">
        <v>1913</v>
      </c>
      <c r="D4933" s="24">
        <v>11527</v>
      </c>
      <c r="E4933" t="s">
        <v>1690</v>
      </c>
      <c r="F4933" t="s">
        <v>1924</v>
      </c>
      <c r="G4933" t="s">
        <v>108</v>
      </c>
      <c r="H4933" t="s">
        <v>2685</v>
      </c>
      <c r="I4933" t="s">
        <v>1896</v>
      </c>
      <c r="J4933" t="s">
        <v>1962</v>
      </c>
      <c r="K4933" t="s">
        <v>60</v>
      </c>
      <c r="L4933" s="24">
        <v>4190.3999999999996</v>
      </c>
      <c r="M4933" s="25">
        <f>+VLOOKUP(E4933, TC!A:D, 4, FALSE())</f>
        <v>1.0922499982452158</v>
      </c>
      <c r="N4933" s="24">
        <f t="shared" si="385"/>
        <v>4576.9643926467525</v>
      </c>
      <c r="O4933" t="str">
        <f t="shared" si="386"/>
        <v>FACTURA</v>
      </c>
      <c r="P4933" t="str">
        <f t="shared" si="387"/>
        <v>2025</v>
      </c>
      <c r="Q4933" t="str">
        <f t="shared" si="388"/>
        <v>04</v>
      </c>
      <c r="R4933" t="str">
        <f>+IFERROR(VLOOKUP(I4933, Listado!A:B, 2, FALSE()), "COMERCIALIZADORA INTERNACIONAL CARIBBEAN EXOTICS S A")</f>
        <v>PIEDRAHITA PEREZ MARIANA</v>
      </c>
      <c r="S4933" s="25">
        <f>+VLOOKUP(E4933, TC!A:D, 2, FALSE())</f>
        <v>4274.03</v>
      </c>
      <c r="T4933" t="str">
        <f t="shared" si="389"/>
        <v>EUR</v>
      </c>
    </row>
    <row r="4934" spans="1:20" ht="18.75" hidden="1" customHeight="1" x14ac:dyDescent="0.25">
      <c r="A4934" t="s">
        <v>2645</v>
      </c>
      <c r="B4934" t="s">
        <v>5</v>
      </c>
      <c r="C4934" t="s">
        <v>1913</v>
      </c>
      <c r="D4934" s="24">
        <v>11527</v>
      </c>
      <c r="E4934" t="s">
        <v>1690</v>
      </c>
      <c r="F4934" t="s">
        <v>1924</v>
      </c>
      <c r="G4934" t="s">
        <v>108</v>
      </c>
      <c r="H4934" t="s">
        <v>2685</v>
      </c>
      <c r="I4934" t="s">
        <v>1896</v>
      </c>
      <c r="J4934" t="s">
        <v>1962</v>
      </c>
      <c r="K4934" t="s">
        <v>1959</v>
      </c>
      <c r="L4934" s="24">
        <v>600</v>
      </c>
      <c r="M4934" s="25">
        <f>+VLOOKUP(E4934, TC!A:D, 4, FALSE())</f>
        <v>1.0922499982452158</v>
      </c>
      <c r="N4934" s="24">
        <f t="shared" si="385"/>
        <v>655.34999894712951</v>
      </c>
      <c r="O4934" t="str">
        <f t="shared" si="386"/>
        <v>FACTURA</v>
      </c>
      <c r="P4934" t="str">
        <f t="shared" si="387"/>
        <v>2025</v>
      </c>
      <c r="Q4934" t="str">
        <f t="shared" si="388"/>
        <v>04</v>
      </c>
      <c r="R4934" t="str">
        <f>+IFERROR(VLOOKUP(I4934, Listado!A:B, 2, FALSE()), "COMERCIALIZADORA INTERNACIONAL CARIBBEAN EXOTICS S A")</f>
        <v>PIEDRAHITA PEREZ MARIANA</v>
      </c>
      <c r="S4934" s="25">
        <f>+VLOOKUP(E4934, TC!A:D, 2, FALSE())</f>
        <v>4274.03</v>
      </c>
      <c r="T4934" t="str">
        <f t="shared" si="389"/>
        <v>EUR</v>
      </c>
    </row>
    <row r="4935" spans="1:20" ht="18.75" hidden="1" customHeight="1" x14ac:dyDescent="0.25">
      <c r="A4935" t="s">
        <v>2645</v>
      </c>
      <c r="B4935" t="s">
        <v>5</v>
      </c>
      <c r="C4935" t="s">
        <v>1913</v>
      </c>
      <c r="D4935" s="24">
        <v>11527</v>
      </c>
      <c r="E4935" t="s">
        <v>1690</v>
      </c>
      <c r="F4935" t="s">
        <v>1924</v>
      </c>
      <c r="G4935" t="s">
        <v>108</v>
      </c>
      <c r="H4935" t="s">
        <v>2685</v>
      </c>
      <c r="I4935" t="s">
        <v>1896</v>
      </c>
      <c r="J4935" t="s">
        <v>1962</v>
      </c>
      <c r="K4935" t="s">
        <v>1960</v>
      </c>
      <c r="L4935" s="24">
        <v>9.6</v>
      </c>
      <c r="M4935" s="25">
        <f>+VLOOKUP(E4935, TC!A:D, 4, FALSE())</f>
        <v>1.0922499982452158</v>
      </c>
      <c r="N4935" s="24">
        <f t="shared" si="385"/>
        <v>10.485599983154072</v>
      </c>
      <c r="O4935" t="str">
        <f t="shared" si="386"/>
        <v>FACTURA</v>
      </c>
      <c r="P4935" t="str">
        <f t="shared" si="387"/>
        <v>2025</v>
      </c>
      <c r="Q4935" t="str">
        <f t="shared" si="388"/>
        <v>04</v>
      </c>
      <c r="R4935" t="str">
        <f>+IFERROR(VLOOKUP(I4935, Listado!A:B, 2, FALSE()), "COMERCIALIZADORA INTERNACIONAL CARIBBEAN EXOTICS S A")</f>
        <v>PIEDRAHITA PEREZ MARIANA</v>
      </c>
      <c r="S4935" s="25">
        <f>+VLOOKUP(E4935, TC!A:D, 2, FALSE())</f>
        <v>4274.03</v>
      </c>
      <c r="T4935" t="str">
        <f t="shared" si="389"/>
        <v>EUR</v>
      </c>
    </row>
    <row r="4936" spans="1:20" ht="18.75" hidden="1" customHeight="1" x14ac:dyDescent="0.25">
      <c r="A4936" t="s">
        <v>2645</v>
      </c>
      <c r="B4936" t="s">
        <v>5</v>
      </c>
      <c r="C4936" t="s">
        <v>1913</v>
      </c>
      <c r="D4936" s="24">
        <v>11528</v>
      </c>
      <c r="E4936" t="s">
        <v>1691</v>
      </c>
      <c r="F4936" t="s">
        <v>99</v>
      </c>
      <c r="G4936" t="s">
        <v>113</v>
      </c>
      <c r="I4936" t="s">
        <v>1859</v>
      </c>
      <c r="J4936" t="s">
        <v>1915</v>
      </c>
      <c r="K4936" t="s">
        <v>1916</v>
      </c>
      <c r="L4936" s="24">
        <v>5428800</v>
      </c>
      <c r="M4936" s="25">
        <f>+VLOOKUP(E4936, TC!A:D, 4, FALSE())</f>
        <v>1.0910999993142121</v>
      </c>
      <c r="N4936" s="24">
        <f t="shared" si="385"/>
        <v>5428800</v>
      </c>
      <c r="O4936" t="str">
        <f t="shared" si="386"/>
        <v>FACTURA</v>
      </c>
      <c r="P4936" t="str">
        <f t="shared" si="387"/>
        <v>2025</v>
      </c>
      <c r="Q4936" t="str">
        <f t="shared" si="388"/>
        <v>04</v>
      </c>
      <c r="R4936" t="str">
        <f>+IFERROR(VLOOKUP(I4936, Listado!A:B, 2, FALSE()), "COMERCIALIZADORA INTERNACIONAL CARIBBEAN EXOTICS S A")</f>
        <v>LONDOÑO ECHEVERRI ALEJANDRA</v>
      </c>
      <c r="S4936" s="25">
        <f>+VLOOKUP(E4936, TC!A:D, 2, FALSE())</f>
        <v>4374.53</v>
      </c>
      <c r="T4936" t="str">
        <f t="shared" si="389"/>
        <v>COP</v>
      </c>
    </row>
    <row r="4937" spans="1:20" ht="18.75" hidden="1" customHeight="1" x14ac:dyDescent="0.25">
      <c r="A4937" t="s">
        <v>2645</v>
      </c>
      <c r="B4937" t="s">
        <v>5</v>
      </c>
      <c r="C4937" t="s">
        <v>1913</v>
      </c>
      <c r="D4937" s="24">
        <v>11529</v>
      </c>
      <c r="E4937" t="s">
        <v>1691</v>
      </c>
      <c r="F4937" t="s">
        <v>99</v>
      </c>
      <c r="G4937" t="s">
        <v>113</v>
      </c>
      <c r="I4937" t="s">
        <v>2448</v>
      </c>
      <c r="J4937" t="s">
        <v>1915</v>
      </c>
      <c r="K4937" t="s">
        <v>2449</v>
      </c>
      <c r="L4937" s="24">
        <v>480000</v>
      </c>
      <c r="M4937" s="25">
        <f>+VLOOKUP(E4937, TC!A:D, 4, FALSE())</f>
        <v>1.0910999993142121</v>
      </c>
      <c r="N4937" s="24">
        <f t="shared" si="385"/>
        <v>480000</v>
      </c>
      <c r="O4937" t="str">
        <f t="shared" si="386"/>
        <v>FACTURA</v>
      </c>
      <c r="P4937" t="str">
        <f t="shared" si="387"/>
        <v>2025</v>
      </c>
      <c r="Q4937" t="str">
        <f t="shared" si="388"/>
        <v>04</v>
      </c>
      <c r="R4937" t="str">
        <f>+IFERROR(VLOOKUP(I4937, Listado!A:B, 2, FALSE()), "COMERCIALIZADORA INTERNACIONAL CARIBBEAN EXOTICS S A")</f>
        <v>COMERCIALIZADORA INTERNACIONAL CARIBBEAN EXOTICS S A</v>
      </c>
      <c r="S4937" s="25">
        <f>+VLOOKUP(E4937, TC!A:D, 2, FALSE())</f>
        <v>4374.53</v>
      </c>
      <c r="T4937" t="str">
        <f t="shared" si="389"/>
        <v>COP</v>
      </c>
    </row>
    <row r="4938" spans="1:20" ht="18.75" hidden="1" customHeight="1" x14ac:dyDescent="0.25">
      <c r="A4938" t="s">
        <v>2645</v>
      </c>
      <c r="B4938" t="s">
        <v>5</v>
      </c>
      <c r="C4938" t="s">
        <v>1913</v>
      </c>
      <c r="D4938" s="24">
        <v>11530</v>
      </c>
      <c r="E4938" t="s">
        <v>1691</v>
      </c>
      <c r="F4938" t="s">
        <v>1924</v>
      </c>
      <c r="G4938" t="s">
        <v>110</v>
      </c>
      <c r="I4938" t="s">
        <v>1848</v>
      </c>
      <c r="J4938" t="s">
        <v>1917</v>
      </c>
      <c r="K4938" t="s">
        <v>1918</v>
      </c>
      <c r="L4938" s="24">
        <v>92.4</v>
      </c>
      <c r="M4938" s="25">
        <f>+VLOOKUP(E4938, TC!A:D, 4, FALSE())</f>
        <v>1.0910999993142121</v>
      </c>
      <c r="N4938" s="24">
        <f t="shared" si="385"/>
        <v>100.8176399366332</v>
      </c>
      <c r="O4938" t="str">
        <f t="shared" si="386"/>
        <v>FACTURA</v>
      </c>
      <c r="P4938" t="str">
        <f t="shared" si="387"/>
        <v>2025</v>
      </c>
      <c r="Q4938" t="str">
        <f t="shared" si="388"/>
        <v>04</v>
      </c>
      <c r="R4938" t="str">
        <f>+IFERROR(VLOOKUP(I4938, Listado!A:B, 2, FALSE()), "COMERCIALIZADORA INTERNACIONAL CARIBBEAN EXOTICS S A")</f>
        <v>PEREZ MEJIA MARIA PAULINA</v>
      </c>
      <c r="S4938" s="25">
        <f>+VLOOKUP(E4938, TC!A:D, 2, FALSE())</f>
        <v>4374.53</v>
      </c>
      <c r="T4938" t="str">
        <f t="shared" si="389"/>
        <v>EUR</v>
      </c>
    </row>
    <row r="4939" spans="1:20" ht="18.75" hidden="1" customHeight="1" x14ac:dyDescent="0.25">
      <c r="A4939" t="s">
        <v>2645</v>
      </c>
      <c r="B4939" t="s">
        <v>5</v>
      </c>
      <c r="C4939" t="s">
        <v>1913</v>
      </c>
      <c r="D4939" s="24">
        <v>11531</v>
      </c>
      <c r="E4939" t="s">
        <v>1691</v>
      </c>
      <c r="F4939" t="s">
        <v>1924</v>
      </c>
      <c r="G4939" t="s">
        <v>110</v>
      </c>
      <c r="I4939" t="s">
        <v>1848</v>
      </c>
      <c r="J4939" t="s">
        <v>1917</v>
      </c>
      <c r="K4939" t="s">
        <v>1918</v>
      </c>
      <c r="L4939" s="24">
        <v>60</v>
      </c>
      <c r="M4939" s="25">
        <f>+VLOOKUP(E4939, TC!A:D, 4, FALSE())</f>
        <v>1.0910999993142121</v>
      </c>
      <c r="N4939" s="24">
        <f t="shared" si="385"/>
        <v>65.46599995885272</v>
      </c>
      <c r="O4939" t="str">
        <f t="shared" si="386"/>
        <v>FACTURA</v>
      </c>
      <c r="P4939" t="str">
        <f t="shared" si="387"/>
        <v>2025</v>
      </c>
      <c r="Q4939" t="str">
        <f t="shared" si="388"/>
        <v>04</v>
      </c>
      <c r="R4939" t="str">
        <f>+IFERROR(VLOOKUP(I4939, Listado!A:B, 2, FALSE()), "COMERCIALIZADORA INTERNACIONAL CARIBBEAN EXOTICS S A")</f>
        <v>PEREZ MEJIA MARIA PAULINA</v>
      </c>
      <c r="S4939" s="25">
        <f>+VLOOKUP(E4939, TC!A:D, 2, FALSE())</f>
        <v>4374.53</v>
      </c>
      <c r="T4939" t="str">
        <f t="shared" si="389"/>
        <v>EUR</v>
      </c>
    </row>
    <row r="4940" spans="1:20" ht="18.75" hidden="1" customHeight="1" x14ac:dyDescent="0.25">
      <c r="A4940" t="s">
        <v>2645</v>
      </c>
      <c r="B4940" t="s">
        <v>5</v>
      </c>
      <c r="C4940" t="s">
        <v>1913</v>
      </c>
      <c r="D4940" s="24">
        <v>11532</v>
      </c>
      <c r="E4940" t="s">
        <v>1691</v>
      </c>
      <c r="F4940" t="s">
        <v>128</v>
      </c>
      <c r="G4940" t="s">
        <v>110</v>
      </c>
      <c r="I4940" t="s">
        <v>1850</v>
      </c>
      <c r="J4940" t="s">
        <v>1919</v>
      </c>
      <c r="K4940" t="s">
        <v>1918</v>
      </c>
      <c r="L4940" s="24">
        <v>235.2</v>
      </c>
      <c r="M4940" s="25">
        <f>+VLOOKUP(E4940, TC!A:D, 4, FALSE())</f>
        <v>1.0910999993142121</v>
      </c>
      <c r="N4940" s="24">
        <f t="shared" si="385"/>
        <v>235.2</v>
      </c>
      <c r="O4940" t="str">
        <f t="shared" si="386"/>
        <v>FACTURA</v>
      </c>
      <c r="P4940" t="str">
        <f t="shared" si="387"/>
        <v>2025</v>
      </c>
      <c r="Q4940" t="str">
        <f t="shared" si="388"/>
        <v>04</v>
      </c>
      <c r="R4940" t="str">
        <f>+IFERROR(VLOOKUP(I4940, Listado!A:B, 2, FALSE()), "COMERCIALIZADORA INTERNACIONAL CARIBBEAN EXOTICS S A")</f>
        <v>PEREZ MEJIA MARIA PAULINA</v>
      </c>
      <c r="S4940" s="25">
        <f>+VLOOKUP(E4940, TC!A:D, 2, FALSE())</f>
        <v>4374.53</v>
      </c>
      <c r="T4940" t="str">
        <f t="shared" si="389"/>
        <v>USD</v>
      </c>
    </row>
    <row r="4941" spans="1:20" ht="18.75" hidden="1" customHeight="1" x14ac:dyDescent="0.25">
      <c r="A4941" t="s">
        <v>2645</v>
      </c>
      <c r="B4941" t="s">
        <v>5</v>
      </c>
      <c r="C4941" t="s">
        <v>1913</v>
      </c>
      <c r="D4941" s="24">
        <v>11533</v>
      </c>
      <c r="E4941" t="s">
        <v>1691</v>
      </c>
      <c r="F4941" t="s">
        <v>1924</v>
      </c>
      <c r="G4941" t="s">
        <v>112</v>
      </c>
      <c r="I4941" t="s">
        <v>1863</v>
      </c>
      <c r="J4941" t="s">
        <v>1926</v>
      </c>
      <c r="K4941" t="s">
        <v>1918</v>
      </c>
      <c r="L4941" s="24">
        <v>16.8</v>
      </c>
      <c r="M4941" s="25">
        <f>+VLOOKUP(E4941, TC!A:D, 4, FALSE())</f>
        <v>1.0910999993142121</v>
      </c>
      <c r="N4941" s="24">
        <f t="shared" si="385"/>
        <v>18.330479988478764</v>
      </c>
      <c r="O4941" t="str">
        <f t="shared" si="386"/>
        <v>FACTURA</v>
      </c>
      <c r="P4941" t="str">
        <f t="shared" si="387"/>
        <v>2025</v>
      </c>
      <c r="Q4941" t="str">
        <f t="shared" si="388"/>
        <v>04</v>
      </c>
      <c r="R4941" t="str">
        <f>+IFERROR(VLOOKUP(I4941, Listado!A:B, 2, FALSE()), "COMERCIALIZADORA INTERNACIONAL CARIBBEAN EXOTICS S A")</f>
        <v>HINCAPIE CONTRERAS ERIKA STEFANIA</v>
      </c>
      <c r="S4941" s="25">
        <f>+VLOOKUP(E4941, TC!A:D, 2, FALSE())</f>
        <v>4374.53</v>
      </c>
      <c r="T4941" t="str">
        <f t="shared" si="389"/>
        <v>EUR</v>
      </c>
    </row>
    <row r="4942" spans="1:20" ht="18.75" hidden="1" customHeight="1" x14ac:dyDescent="0.25">
      <c r="A4942" t="s">
        <v>2645</v>
      </c>
      <c r="B4942" t="s">
        <v>1923</v>
      </c>
      <c r="C4942" t="s">
        <v>1913</v>
      </c>
      <c r="D4942" s="24">
        <v>5889</v>
      </c>
      <c r="E4942" t="s">
        <v>1691</v>
      </c>
      <c r="F4942" t="s">
        <v>128</v>
      </c>
      <c r="G4942" t="s">
        <v>108</v>
      </c>
      <c r="H4942" t="s">
        <v>2686</v>
      </c>
      <c r="I4942" t="s">
        <v>1895</v>
      </c>
      <c r="J4942" t="s">
        <v>1998</v>
      </c>
      <c r="K4942" t="s">
        <v>1928</v>
      </c>
      <c r="L4942" s="24">
        <v>1760.6</v>
      </c>
      <c r="M4942" s="25">
        <f>+VLOOKUP(E4942, TC!A:D, 4, FALSE())</f>
        <v>1.0910999993142121</v>
      </c>
      <c r="N4942" s="24">
        <f t="shared" si="385"/>
        <v>1760.6</v>
      </c>
      <c r="O4942" t="str">
        <f t="shared" si="386"/>
        <v>FACTURA</v>
      </c>
      <c r="P4942" t="str">
        <f t="shared" si="387"/>
        <v>2025</v>
      </c>
      <c r="Q4942" t="str">
        <f t="shared" si="388"/>
        <v>04</v>
      </c>
      <c r="R4942" t="str">
        <f>+IFERROR(VLOOKUP(I4942, Listado!A:B, 2, FALSE()), "COMERCIALIZADORA INTERNACIONAL CARIBBEAN EXOTICS S A")</f>
        <v>PIEDRAHITA PEREZ MARIANA</v>
      </c>
      <c r="S4942" s="25">
        <f>+VLOOKUP(E4942, TC!A:D, 2, FALSE())</f>
        <v>4374.53</v>
      </c>
      <c r="T4942" t="str">
        <f t="shared" si="389"/>
        <v>USD</v>
      </c>
    </row>
    <row r="4943" spans="1:20" ht="18.75" hidden="1" customHeight="1" x14ac:dyDescent="0.25">
      <c r="A4943" t="s">
        <v>2645</v>
      </c>
      <c r="B4943" t="s">
        <v>1923</v>
      </c>
      <c r="C4943" t="s">
        <v>1913</v>
      </c>
      <c r="D4943" s="24">
        <v>5889</v>
      </c>
      <c r="E4943" t="s">
        <v>1691</v>
      </c>
      <c r="F4943" t="s">
        <v>128</v>
      </c>
      <c r="G4943" t="s">
        <v>108</v>
      </c>
      <c r="H4943" t="s">
        <v>2686</v>
      </c>
      <c r="I4943" t="s">
        <v>1895</v>
      </c>
      <c r="J4943" t="s">
        <v>1998</v>
      </c>
      <c r="K4943" t="s">
        <v>2411</v>
      </c>
      <c r="L4943" s="24">
        <v>3300</v>
      </c>
      <c r="M4943" s="25">
        <f>+VLOOKUP(E4943, TC!A:D, 4, FALSE())</f>
        <v>1.0910999993142121</v>
      </c>
      <c r="N4943" s="24">
        <f t="shared" si="385"/>
        <v>3300</v>
      </c>
      <c r="O4943" t="str">
        <f t="shared" si="386"/>
        <v>FACTURA</v>
      </c>
      <c r="P4943" t="str">
        <f t="shared" si="387"/>
        <v>2025</v>
      </c>
      <c r="Q4943" t="str">
        <f t="shared" si="388"/>
        <v>04</v>
      </c>
      <c r="R4943" t="str">
        <f>+IFERROR(VLOOKUP(I4943, Listado!A:B, 2, FALSE()), "COMERCIALIZADORA INTERNACIONAL CARIBBEAN EXOTICS S A")</f>
        <v>PIEDRAHITA PEREZ MARIANA</v>
      </c>
      <c r="S4943" s="25">
        <f>+VLOOKUP(E4943, TC!A:D, 2, FALSE())</f>
        <v>4374.53</v>
      </c>
      <c r="T4943" t="str">
        <f t="shared" si="389"/>
        <v>USD</v>
      </c>
    </row>
    <row r="4944" spans="1:20" ht="18.75" hidden="1" customHeight="1" x14ac:dyDescent="0.25">
      <c r="A4944" t="s">
        <v>2645</v>
      </c>
      <c r="B4944" t="s">
        <v>1923</v>
      </c>
      <c r="C4944" t="s">
        <v>1913</v>
      </c>
      <c r="D4944" s="24">
        <v>5890</v>
      </c>
      <c r="E4944" t="s">
        <v>1691</v>
      </c>
      <c r="F4944" t="s">
        <v>128</v>
      </c>
      <c r="G4944" t="s">
        <v>108</v>
      </c>
      <c r="H4944" t="s">
        <v>2687</v>
      </c>
      <c r="I4944" t="s">
        <v>1899</v>
      </c>
      <c r="J4944" t="s">
        <v>1998</v>
      </c>
      <c r="K4944" t="s">
        <v>1928</v>
      </c>
      <c r="L4944" s="24">
        <v>1870.08</v>
      </c>
      <c r="M4944" s="25">
        <f>+VLOOKUP(E4944, TC!A:D, 4, FALSE())</f>
        <v>1.0910999993142121</v>
      </c>
      <c r="N4944" s="24">
        <f t="shared" si="385"/>
        <v>1870.08</v>
      </c>
      <c r="O4944" t="str">
        <f t="shared" si="386"/>
        <v>FACTURA</v>
      </c>
      <c r="P4944" t="str">
        <f t="shared" si="387"/>
        <v>2025</v>
      </c>
      <c r="Q4944" t="str">
        <f t="shared" si="388"/>
        <v>04</v>
      </c>
      <c r="R4944" t="str">
        <f>+IFERROR(VLOOKUP(I4944, Listado!A:B, 2, FALSE()), "COMERCIALIZADORA INTERNACIONAL CARIBBEAN EXOTICS S A")</f>
        <v>PIEDRAHITA PEREZ MARIANA</v>
      </c>
      <c r="S4944" s="25">
        <f>+VLOOKUP(E4944, TC!A:D, 2, FALSE())</f>
        <v>4374.53</v>
      </c>
      <c r="T4944" t="str">
        <f t="shared" si="389"/>
        <v>USD</v>
      </c>
    </row>
    <row r="4945" spans="1:20" ht="18.75" hidden="1" customHeight="1" x14ac:dyDescent="0.25">
      <c r="A4945" t="s">
        <v>2645</v>
      </c>
      <c r="B4945" t="s">
        <v>1923</v>
      </c>
      <c r="C4945" t="s">
        <v>1913</v>
      </c>
      <c r="D4945" s="24">
        <v>5890</v>
      </c>
      <c r="E4945" t="s">
        <v>1691</v>
      </c>
      <c r="F4945" t="s">
        <v>128</v>
      </c>
      <c r="G4945" t="s">
        <v>108</v>
      </c>
      <c r="H4945" t="s">
        <v>2687</v>
      </c>
      <c r="I4945" t="s">
        <v>1899</v>
      </c>
      <c r="J4945" t="s">
        <v>1998</v>
      </c>
      <c r="K4945" t="s">
        <v>2576</v>
      </c>
      <c r="L4945" s="24">
        <v>3190</v>
      </c>
      <c r="M4945" s="25">
        <f>+VLOOKUP(E4945, TC!A:D, 4, FALSE())</f>
        <v>1.0910999993142121</v>
      </c>
      <c r="N4945" s="24">
        <f t="shared" si="385"/>
        <v>3190</v>
      </c>
      <c r="O4945" t="str">
        <f t="shared" si="386"/>
        <v>FACTURA</v>
      </c>
      <c r="P4945" t="str">
        <f t="shared" si="387"/>
        <v>2025</v>
      </c>
      <c r="Q4945" t="str">
        <f t="shared" si="388"/>
        <v>04</v>
      </c>
      <c r="R4945" t="str">
        <f>+IFERROR(VLOOKUP(I4945, Listado!A:B, 2, FALSE()), "COMERCIALIZADORA INTERNACIONAL CARIBBEAN EXOTICS S A")</f>
        <v>PIEDRAHITA PEREZ MARIANA</v>
      </c>
      <c r="S4945" s="25">
        <f>+VLOOKUP(E4945, TC!A:D, 2, FALSE())</f>
        <v>4374.53</v>
      </c>
      <c r="T4945" t="str">
        <f t="shared" si="389"/>
        <v>USD</v>
      </c>
    </row>
    <row r="4946" spans="1:20" ht="18.75" hidden="1" customHeight="1" x14ac:dyDescent="0.25">
      <c r="A4946" t="s">
        <v>2645</v>
      </c>
      <c r="B4946" t="s">
        <v>1923</v>
      </c>
      <c r="C4946" t="s">
        <v>1913</v>
      </c>
      <c r="D4946" s="24">
        <v>5891</v>
      </c>
      <c r="E4946" t="s">
        <v>1691</v>
      </c>
      <c r="F4946" t="s">
        <v>128</v>
      </c>
      <c r="G4946" t="s">
        <v>112</v>
      </c>
      <c r="H4946" t="s">
        <v>2688</v>
      </c>
      <c r="I4946" t="s">
        <v>1856</v>
      </c>
      <c r="J4946" t="s">
        <v>1930</v>
      </c>
      <c r="K4946" t="s">
        <v>1928</v>
      </c>
      <c r="L4946" s="24">
        <v>1149.97</v>
      </c>
      <c r="M4946" s="25">
        <f>+VLOOKUP(E4946, TC!A:D, 4, FALSE())</f>
        <v>1.0910999993142121</v>
      </c>
      <c r="N4946" s="24">
        <f t="shared" si="385"/>
        <v>1149.97</v>
      </c>
      <c r="O4946" t="str">
        <f t="shared" si="386"/>
        <v>FACTURA</v>
      </c>
      <c r="P4946" t="str">
        <f t="shared" si="387"/>
        <v>2025</v>
      </c>
      <c r="Q4946" t="str">
        <f t="shared" si="388"/>
        <v>04</v>
      </c>
      <c r="R4946" t="str">
        <f>+IFERROR(VLOOKUP(I4946, Listado!A:B, 2, FALSE()), "COMERCIALIZADORA INTERNACIONAL CARIBBEAN EXOTICS S A")</f>
        <v>HINCAPIE CONTRERAS ERIKA STEFANIA</v>
      </c>
      <c r="S4946" s="25">
        <f>+VLOOKUP(E4946, TC!A:D, 2, FALSE())</f>
        <v>4374.53</v>
      </c>
      <c r="T4946" t="str">
        <f t="shared" si="389"/>
        <v>USD</v>
      </c>
    </row>
    <row r="4947" spans="1:20" ht="18.75" hidden="1" customHeight="1" x14ac:dyDescent="0.25">
      <c r="A4947" t="s">
        <v>2645</v>
      </c>
      <c r="B4947" t="s">
        <v>1923</v>
      </c>
      <c r="C4947" t="s">
        <v>1913</v>
      </c>
      <c r="D4947" s="24">
        <v>5891</v>
      </c>
      <c r="E4947" t="s">
        <v>1691</v>
      </c>
      <c r="F4947" t="s">
        <v>128</v>
      </c>
      <c r="G4947" t="s">
        <v>112</v>
      </c>
      <c r="H4947" t="s">
        <v>2688</v>
      </c>
      <c r="I4947" t="s">
        <v>1856</v>
      </c>
      <c r="J4947" t="s">
        <v>1930</v>
      </c>
      <c r="K4947" t="s">
        <v>1934</v>
      </c>
      <c r="L4947" s="24">
        <v>1586.1</v>
      </c>
      <c r="M4947" s="25">
        <f>+VLOOKUP(E4947, TC!A:D, 4, FALSE())</f>
        <v>1.0910999993142121</v>
      </c>
      <c r="N4947" s="24">
        <f t="shared" si="385"/>
        <v>1586.1</v>
      </c>
      <c r="O4947" t="str">
        <f t="shared" si="386"/>
        <v>FACTURA</v>
      </c>
      <c r="P4947" t="str">
        <f t="shared" si="387"/>
        <v>2025</v>
      </c>
      <c r="Q4947" t="str">
        <f t="shared" si="388"/>
        <v>04</v>
      </c>
      <c r="R4947" t="str">
        <f>+IFERROR(VLOOKUP(I4947, Listado!A:B, 2, FALSE()), "COMERCIALIZADORA INTERNACIONAL CARIBBEAN EXOTICS S A")</f>
        <v>HINCAPIE CONTRERAS ERIKA STEFANIA</v>
      </c>
      <c r="S4947" s="25">
        <f>+VLOOKUP(E4947, TC!A:D, 2, FALSE())</f>
        <v>4374.53</v>
      </c>
      <c r="T4947" t="str">
        <f t="shared" si="389"/>
        <v>USD</v>
      </c>
    </row>
    <row r="4948" spans="1:20" ht="18.75" hidden="1" customHeight="1" x14ac:dyDescent="0.25">
      <c r="A4948" t="s">
        <v>2645</v>
      </c>
      <c r="B4948" t="s">
        <v>1923</v>
      </c>
      <c r="C4948" t="s">
        <v>1913</v>
      </c>
      <c r="D4948" s="24">
        <v>5891</v>
      </c>
      <c r="E4948" t="s">
        <v>1691</v>
      </c>
      <c r="F4948" t="s">
        <v>128</v>
      </c>
      <c r="G4948" t="s">
        <v>112</v>
      </c>
      <c r="H4948" t="s">
        <v>2688</v>
      </c>
      <c r="I4948" t="s">
        <v>1856</v>
      </c>
      <c r="J4948" t="s">
        <v>1930</v>
      </c>
      <c r="K4948" t="s">
        <v>1935</v>
      </c>
      <c r="L4948" s="24">
        <v>2316.3000000000002</v>
      </c>
      <c r="M4948" s="25">
        <f>+VLOOKUP(E4948, TC!A:D, 4, FALSE())</f>
        <v>1.0910999993142121</v>
      </c>
      <c r="N4948" s="24">
        <f t="shared" si="385"/>
        <v>2316.3000000000002</v>
      </c>
      <c r="O4948" t="str">
        <f t="shared" si="386"/>
        <v>FACTURA</v>
      </c>
      <c r="P4948" t="str">
        <f t="shared" si="387"/>
        <v>2025</v>
      </c>
      <c r="Q4948" t="str">
        <f t="shared" si="388"/>
        <v>04</v>
      </c>
      <c r="R4948" t="str">
        <f>+IFERROR(VLOOKUP(I4948, Listado!A:B, 2, FALSE()), "COMERCIALIZADORA INTERNACIONAL CARIBBEAN EXOTICS S A")</f>
        <v>HINCAPIE CONTRERAS ERIKA STEFANIA</v>
      </c>
      <c r="S4948" s="25">
        <f>+VLOOKUP(E4948, TC!A:D, 2, FALSE())</f>
        <v>4374.53</v>
      </c>
      <c r="T4948" t="str">
        <f t="shared" si="389"/>
        <v>USD</v>
      </c>
    </row>
    <row r="4949" spans="1:20" ht="18.75" hidden="1" customHeight="1" x14ac:dyDescent="0.25">
      <c r="A4949" t="s">
        <v>2645</v>
      </c>
      <c r="B4949" t="s">
        <v>1923</v>
      </c>
      <c r="C4949" t="s">
        <v>1913</v>
      </c>
      <c r="D4949" s="24">
        <v>5892</v>
      </c>
      <c r="E4949" t="s">
        <v>1691</v>
      </c>
      <c r="F4949" t="s">
        <v>128</v>
      </c>
      <c r="G4949" t="s">
        <v>110</v>
      </c>
      <c r="H4949" t="s">
        <v>2689</v>
      </c>
      <c r="I4949" t="s">
        <v>1883</v>
      </c>
      <c r="J4949" t="s">
        <v>1984</v>
      </c>
      <c r="K4949" t="s">
        <v>1928</v>
      </c>
      <c r="L4949" s="24">
        <v>1494</v>
      </c>
      <c r="M4949" s="25">
        <f>+VLOOKUP(E4949, TC!A:D, 4, FALSE())</f>
        <v>1.0910999993142121</v>
      </c>
      <c r="N4949" s="24">
        <f t="shared" si="385"/>
        <v>1494</v>
      </c>
      <c r="O4949" t="str">
        <f t="shared" si="386"/>
        <v>FACTURA</v>
      </c>
      <c r="P4949" t="str">
        <f t="shared" si="387"/>
        <v>2025</v>
      </c>
      <c r="Q4949" t="str">
        <f t="shared" si="388"/>
        <v>04</v>
      </c>
      <c r="R4949" t="str">
        <f>+IFERROR(VLOOKUP(I4949, Listado!A:B, 2, FALSE()), "COMERCIALIZADORA INTERNACIONAL CARIBBEAN EXOTICS S A")</f>
        <v>PEREZ MEJIA MARIA PAULINA</v>
      </c>
      <c r="S4949" s="25">
        <f>+VLOOKUP(E4949, TC!A:D, 2, FALSE())</f>
        <v>4374.53</v>
      </c>
      <c r="T4949" t="str">
        <f t="shared" si="389"/>
        <v>USD</v>
      </c>
    </row>
    <row r="4950" spans="1:20" ht="18.75" hidden="1" customHeight="1" x14ac:dyDescent="0.25">
      <c r="A4950" t="s">
        <v>2645</v>
      </c>
      <c r="B4950" t="s">
        <v>1923</v>
      </c>
      <c r="C4950" t="s">
        <v>1913</v>
      </c>
      <c r="D4950" s="24">
        <v>5892</v>
      </c>
      <c r="E4950" t="s">
        <v>1691</v>
      </c>
      <c r="F4950" t="s">
        <v>128</v>
      </c>
      <c r="G4950" t="s">
        <v>110</v>
      </c>
      <c r="H4950" t="s">
        <v>2689</v>
      </c>
      <c r="I4950" t="s">
        <v>1883</v>
      </c>
      <c r="J4950" t="s">
        <v>1984</v>
      </c>
      <c r="K4950" t="s">
        <v>2672</v>
      </c>
      <c r="L4950" s="24">
        <v>3386.7</v>
      </c>
      <c r="M4950" s="25">
        <f>+VLOOKUP(E4950, TC!A:D, 4, FALSE())</f>
        <v>1.0910999993142121</v>
      </c>
      <c r="N4950" s="24">
        <f t="shared" si="385"/>
        <v>3386.7</v>
      </c>
      <c r="O4950" t="str">
        <f t="shared" si="386"/>
        <v>FACTURA</v>
      </c>
      <c r="P4950" t="str">
        <f t="shared" si="387"/>
        <v>2025</v>
      </c>
      <c r="Q4950" t="str">
        <f t="shared" si="388"/>
        <v>04</v>
      </c>
      <c r="R4950" t="str">
        <f>+IFERROR(VLOOKUP(I4950, Listado!A:B, 2, FALSE()), "COMERCIALIZADORA INTERNACIONAL CARIBBEAN EXOTICS S A")</f>
        <v>PEREZ MEJIA MARIA PAULINA</v>
      </c>
      <c r="S4950" s="25">
        <f>+VLOOKUP(E4950, TC!A:D, 2, FALSE())</f>
        <v>4374.53</v>
      </c>
      <c r="T4950" t="str">
        <f t="shared" si="389"/>
        <v>USD</v>
      </c>
    </row>
    <row r="4951" spans="1:20" ht="18.75" hidden="1" customHeight="1" x14ac:dyDescent="0.25">
      <c r="A4951" t="s">
        <v>2645</v>
      </c>
      <c r="B4951" t="s">
        <v>1923</v>
      </c>
      <c r="C4951" t="s">
        <v>1913</v>
      </c>
      <c r="D4951" s="24">
        <v>5892</v>
      </c>
      <c r="E4951" t="s">
        <v>1691</v>
      </c>
      <c r="F4951" t="s">
        <v>128</v>
      </c>
      <c r="G4951" t="s">
        <v>110</v>
      </c>
      <c r="H4951" t="s">
        <v>2689</v>
      </c>
      <c r="I4951" t="s">
        <v>1883</v>
      </c>
      <c r="J4951" t="s">
        <v>1984</v>
      </c>
      <c r="K4951" t="s">
        <v>2197</v>
      </c>
      <c r="L4951" s="24">
        <v>749.65</v>
      </c>
      <c r="M4951" s="25">
        <f>+VLOOKUP(E4951, TC!A:D, 4, FALSE())</f>
        <v>1.0910999993142121</v>
      </c>
      <c r="N4951" s="24">
        <f t="shared" si="385"/>
        <v>749.65</v>
      </c>
      <c r="O4951" t="str">
        <f t="shared" si="386"/>
        <v>FACTURA</v>
      </c>
      <c r="P4951" t="str">
        <f t="shared" si="387"/>
        <v>2025</v>
      </c>
      <c r="Q4951" t="str">
        <f t="shared" si="388"/>
        <v>04</v>
      </c>
      <c r="R4951" t="str">
        <f>+IFERROR(VLOOKUP(I4951, Listado!A:B, 2, FALSE()), "COMERCIALIZADORA INTERNACIONAL CARIBBEAN EXOTICS S A")</f>
        <v>PEREZ MEJIA MARIA PAULINA</v>
      </c>
      <c r="S4951" s="25">
        <f>+VLOOKUP(E4951, TC!A:D, 2, FALSE())</f>
        <v>4374.53</v>
      </c>
      <c r="T4951" t="str">
        <f t="shared" si="389"/>
        <v>USD</v>
      </c>
    </row>
    <row r="4952" spans="1:20" ht="18.75" hidden="1" customHeight="1" x14ac:dyDescent="0.25">
      <c r="A4952" t="s">
        <v>2645</v>
      </c>
      <c r="B4952" t="s">
        <v>5</v>
      </c>
      <c r="C4952" t="s">
        <v>1913</v>
      </c>
      <c r="D4952" s="24">
        <v>11534</v>
      </c>
      <c r="E4952" t="s">
        <v>1691</v>
      </c>
      <c r="F4952" t="s">
        <v>1924</v>
      </c>
      <c r="G4952" t="s">
        <v>108</v>
      </c>
      <c r="H4952" t="s">
        <v>2690</v>
      </c>
      <c r="I4952" t="s">
        <v>1869</v>
      </c>
      <c r="J4952" t="s">
        <v>1919</v>
      </c>
      <c r="K4952" t="s">
        <v>20</v>
      </c>
      <c r="L4952" s="24">
        <v>125.71</v>
      </c>
      <c r="M4952" s="25">
        <f>+VLOOKUP(E4952, TC!A:D, 4, FALSE())</f>
        <v>1.0910999993142121</v>
      </c>
      <c r="N4952" s="24">
        <f t="shared" si="385"/>
        <v>137.1621809137896</v>
      </c>
      <c r="O4952" t="str">
        <f t="shared" si="386"/>
        <v>FACTURA</v>
      </c>
      <c r="P4952" t="str">
        <f t="shared" si="387"/>
        <v>2025</v>
      </c>
      <c r="Q4952" t="str">
        <f t="shared" si="388"/>
        <v>04</v>
      </c>
      <c r="R4952" t="str">
        <f>+IFERROR(VLOOKUP(I4952, Listado!A:B, 2, FALSE()), "COMERCIALIZADORA INTERNACIONAL CARIBBEAN EXOTICS S A")</f>
        <v>PIEDRAHITA PEREZ MARIANA</v>
      </c>
      <c r="S4952" s="25">
        <f>+VLOOKUP(E4952, TC!A:D, 2, FALSE())</f>
        <v>4374.53</v>
      </c>
      <c r="T4952" t="str">
        <f t="shared" si="389"/>
        <v>EUR</v>
      </c>
    </row>
    <row r="4953" spans="1:20" ht="18.75" hidden="1" customHeight="1" x14ac:dyDescent="0.25">
      <c r="A4953" t="s">
        <v>2645</v>
      </c>
      <c r="B4953" t="s">
        <v>5</v>
      </c>
      <c r="C4953" t="s">
        <v>1913</v>
      </c>
      <c r="D4953" s="24">
        <v>11534</v>
      </c>
      <c r="E4953" t="s">
        <v>1691</v>
      </c>
      <c r="F4953" t="s">
        <v>1924</v>
      </c>
      <c r="G4953" t="s">
        <v>108</v>
      </c>
      <c r="H4953" t="s">
        <v>2690</v>
      </c>
      <c r="I4953" t="s">
        <v>1869</v>
      </c>
      <c r="J4953" t="s">
        <v>1919</v>
      </c>
      <c r="K4953" t="s">
        <v>20</v>
      </c>
      <c r="L4953" s="24">
        <v>2311.13</v>
      </c>
      <c r="M4953" s="25">
        <f>+VLOOKUP(E4953, TC!A:D, 4, FALSE())</f>
        <v>1.0910999993142121</v>
      </c>
      <c r="N4953" s="24">
        <f t="shared" si="385"/>
        <v>2521.6739414150552</v>
      </c>
      <c r="O4953" t="str">
        <f t="shared" si="386"/>
        <v>FACTURA</v>
      </c>
      <c r="P4953" t="str">
        <f t="shared" si="387"/>
        <v>2025</v>
      </c>
      <c r="Q4953" t="str">
        <f t="shared" si="388"/>
        <v>04</v>
      </c>
      <c r="R4953" t="str">
        <f>+IFERROR(VLOOKUP(I4953, Listado!A:B, 2, FALSE()), "COMERCIALIZADORA INTERNACIONAL CARIBBEAN EXOTICS S A")</f>
        <v>PIEDRAHITA PEREZ MARIANA</v>
      </c>
      <c r="S4953" s="25">
        <f>+VLOOKUP(E4953, TC!A:D, 2, FALSE())</f>
        <v>4374.53</v>
      </c>
      <c r="T4953" t="str">
        <f t="shared" si="389"/>
        <v>EUR</v>
      </c>
    </row>
    <row r="4954" spans="1:20" ht="18.75" hidden="1" customHeight="1" x14ac:dyDescent="0.25">
      <c r="A4954" t="s">
        <v>2645</v>
      </c>
      <c r="B4954" t="s">
        <v>5</v>
      </c>
      <c r="C4954" t="s">
        <v>1913</v>
      </c>
      <c r="D4954" s="24">
        <v>11534</v>
      </c>
      <c r="E4954" t="s">
        <v>1691</v>
      </c>
      <c r="F4954" t="s">
        <v>1924</v>
      </c>
      <c r="G4954" t="s">
        <v>108</v>
      </c>
      <c r="H4954" t="s">
        <v>2690</v>
      </c>
      <c r="I4954" t="s">
        <v>1869</v>
      </c>
      <c r="J4954" t="s">
        <v>1919</v>
      </c>
      <c r="K4954" t="s">
        <v>20</v>
      </c>
      <c r="L4954" s="24">
        <v>657.56</v>
      </c>
      <c r="M4954" s="25">
        <f>+VLOOKUP(E4954, TC!A:D, 4, FALSE())</f>
        <v>1.0910999993142121</v>
      </c>
      <c r="N4954" s="24">
        <f t="shared" si="385"/>
        <v>717.46371554905329</v>
      </c>
      <c r="O4954" t="str">
        <f t="shared" si="386"/>
        <v>FACTURA</v>
      </c>
      <c r="P4954" t="str">
        <f t="shared" si="387"/>
        <v>2025</v>
      </c>
      <c r="Q4954" t="str">
        <f t="shared" si="388"/>
        <v>04</v>
      </c>
      <c r="R4954" t="str">
        <f>+IFERROR(VLOOKUP(I4954, Listado!A:B, 2, FALSE()), "COMERCIALIZADORA INTERNACIONAL CARIBBEAN EXOTICS S A")</f>
        <v>PIEDRAHITA PEREZ MARIANA</v>
      </c>
      <c r="S4954" s="25">
        <f>+VLOOKUP(E4954, TC!A:D, 2, FALSE())</f>
        <v>4374.53</v>
      </c>
      <c r="T4954" t="str">
        <f t="shared" si="389"/>
        <v>EUR</v>
      </c>
    </row>
    <row r="4955" spans="1:20" ht="18.75" hidden="1" customHeight="1" x14ac:dyDescent="0.25">
      <c r="A4955" t="s">
        <v>2645</v>
      </c>
      <c r="B4955" t="s">
        <v>5</v>
      </c>
      <c r="C4955" t="s">
        <v>1913</v>
      </c>
      <c r="D4955" s="24">
        <v>11534</v>
      </c>
      <c r="E4955" t="s">
        <v>1691</v>
      </c>
      <c r="F4955" t="s">
        <v>1924</v>
      </c>
      <c r="G4955" t="s">
        <v>108</v>
      </c>
      <c r="H4955" t="s">
        <v>2690</v>
      </c>
      <c r="I4955" t="s">
        <v>1869</v>
      </c>
      <c r="J4955" t="s">
        <v>1919</v>
      </c>
      <c r="K4955" t="s">
        <v>1959</v>
      </c>
      <c r="L4955" s="24">
        <v>300</v>
      </c>
      <c r="M4955" s="25">
        <f>+VLOOKUP(E4955, TC!A:D, 4, FALSE())</f>
        <v>1.0910999993142121</v>
      </c>
      <c r="N4955" s="24">
        <f t="shared" si="385"/>
        <v>327.32999979426364</v>
      </c>
      <c r="O4955" t="str">
        <f t="shared" si="386"/>
        <v>FACTURA</v>
      </c>
      <c r="P4955" t="str">
        <f t="shared" si="387"/>
        <v>2025</v>
      </c>
      <c r="Q4955" t="str">
        <f t="shared" si="388"/>
        <v>04</v>
      </c>
      <c r="R4955" t="str">
        <f>+IFERROR(VLOOKUP(I4955, Listado!A:B, 2, FALSE()), "COMERCIALIZADORA INTERNACIONAL CARIBBEAN EXOTICS S A")</f>
        <v>PIEDRAHITA PEREZ MARIANA</v>
      </c>
      <c r="S4955" s="25">
        <f>+VLOOKUP(E4955, TC!A:D, 2, FALSE())</f>
        <v>4374.53</v>
      </c>
      <c r="T4955" t="str">
        <f t="shared" si="389"/>
        <v>EUR</v>
      </c>
    </row>
    <row r="4956" spans="1:20" ht="18.75" hidden="1" customHeight="1" x14ac:dyDescent="0.25">
      <c r="A4956" t="s">
        <v>2645</v>
      </c>
      <c r="B4956" t="s">
        <v>5</v>
      </c>
      <c r="C4956" t="s">
        <v>1913</v>
      </c>
      <c r="D4956" s="24">
        <v>11534</v>
      </c>
      <c r="E4956" t="s">
        <v>1691</v>
      </c>
      <c r="F4956" t="s">
        <v>1924</v>
      </c>
      <c r="G4956" t="s">
        <v>108</v>
      </c>
      <c r="H4956" t="s">
        <v>2690</v>
      </c>
      <c r="I4956" t="s">
        <v>1869</v>
      </c>
      <c r="J4956" t="s">
        <v>1919</v>
      </c>
      <c r="K4956" t="s">
        <v>1960</v>
      </c>
      <c r="L4956" s="24">
        <v>45.6</v>
      </c>
      <c r="M4956" s="25">
        <f>+VLOOKUP(E4956, TC!A:D, 4, FALSE())</f>
        <v>1.0910999993142121</v>
      </c>
      <c r="N4956" s="24">
        <f t="shared" si="385"/>
        <v>49.754159968728075</v>
      </c>
      <c r="O4956" t="str">
        <f t="shared" si="386"/>
        <v>FACTURA</v>
      </c>
      <c r="P4956" t="str">
        <f t="shared" si="387"/>
        <v>2025</v>
      </c>
      <c r="Q4956" t="str">
        <f t="shared" si="388"/>
        <v>04</v>
      </c>
      <c r="R4956" t="str">
        <f>+IFERROR(VLOOKUP(I4956, Listado!A:B, 2, FALSE()), "COMERCIALIZADORA INTERNACIONAL CARIBBEAN EXOTICS S A")</f>
        <v>PIEDRAHITA PEREZ MARIANA</v>
      </c>
      <c r="S4956" s="25">
        <f>+VLOOKUP(E4956, TC!A:D, 2, FALSE())</f>
        <v>4374.53</v>
      </c>
      <c r="T4956" t="str">
        <f t="shared" si="389"/>
        <v>EUR</v>
      </c>
    </row>
    <row r="4957" spans="1:20" ht="18.75" hidden="1" customHeight="1" x14ac:dyDescent="0.25">
      <c r="A4957" t="s">
        <v>2645</v>
      </c>
      <c r="B4957" t="s">
        <v>5</v>
      </c>
      <c r="C4957" t="s">
        <v>1913</v>
      </c>
      <c r="D4957" s="24">
        <v>11535</v>
      </c>
      <c r="E4957" t="s">
        <v>1691</v>
      </c>
      <c r="F4957" t="s">
        <v>1924</v>
      </c>
      <c r="G4957" t="s">
        <v>108</v>
      </c>
      <c r="H4957" t="s">
        <v>2691</v>
      </c>
      <c r="I4957" t="s">
        <v>1869</v>
      </c>
      <c r="J4957" t="s">
        <v>1919</v>
      </c>
      <c r="K4957" t="s">
        <v>47</v>
      </c>
      <c r="L4957" s="24">
        <v>171.74</v>
      </c>
      <c r="M4957" s="25">
        <f>+VLOOKUP(E4957, TC!A:D, 4, FALSE())</f>
        <v>1.0910999993142121</v>
      </c>
      <c r="N4957" s="24">
        <f t="shared" si="385"/>
        <v>187.3855138822228</v>
      </c>
      <c r="O4957" t="str">
        <f t="shared" si="386"/>
        <v>FACTURA</v>
      </c>
      <c r="P4957" t="str">
        <f t="shared" si="387"/>
        <v>2025</v>
      </c>
      <c r="Q4957" t="str">
        <f t="shared" si="388"/>
        <v>04</v>
      </c>
      <c r="R4957" t="str">
        <f>+IFERROR(VLOOKUP(I4957, Listado!A:B, 2, FALSE()), "COMERCIALIZADORA INTERNACIONAL CARIBBEAN EXOTICS S A")</f>
        <v>PIEDRAHITA PEREZ MARIANA</v>
      </c>
      <c r="S4957" s="25">
        <f>+VLOOKUP(E4957, TC!A:D, 2, FALSE())</f>
        <v>4374.53</v>
      </c>
      <c r="T4957" t="str">
        <f t="shared" si="389"/>
        <v>EUR</v>
      </c>
    </row>
    <row r="4958" spans="1:20" ht="18.75" hidden="1" customHeight="1" x14ac:dyDescent="0.25">
      <c r="A4958" t="s">
        <v>2645</v>
      </c>
      <c r="B4958" t="s">
        <v>5</v>
      </c>
      <c r="C4958" t="s">
        <v>1913</v>
      </c>
      <c r="D4958" s="24">
        <v>11535</v>
      </c>
      <c r="E4958" t="s">
        <v>1691</v>
      </c>
      <c r="F4958" t="s">
        <v>1924</v>
      </c>
      <c r="G4958" t="s">
        <v>108</v>
      </c>
      <c r="H4958" t="s">
        <v>2691</v>
      </c>
      <c r="I4958" t="s">
        <v>1869</v>
      </c>
      <c r="J4958" t="s">
        <v>1919</v>
      </c>
      <c r="K4958" t="s">
        <v>47</v>
      </c>
      <c r="L4958" s="24">
        <v>63.71</v>
      </c>
      <c r="M4958" s="25">
        <f>+VLOOKUP(E4958, TC!A:D, 4, FALSE())</f>
        <v>1.0910999993142121</v>
      </c>
      <c r="N4958" s="24">
        <f t="shared" si="385"/>
        <v>69.513980956308458</v>
      </c>
      <c r="O4958" t="str">
        <f t="shared" si="386"/>
        <v>FACTURA</v>
      </c>
      <c r="P4958" t="str">
        <f t="shared" si="387"/>
        <v>2025</v>
      </c>
      <c r="Q4958" t="str">
        <f t="shared" si="388"/>
        <v>04</v>
      </c>
      <c r="R4958" t="str">
        <f>+IFERROR(VLOOKUP(I4958, Listado!A:B, 2, FALSE()), "COMERCIALIZADORA INTERNACIONAL CARIBBEAN EXOTICS S A")</f>
        <v>PIEDRAHITA PEREZ MARIANA</v>
      </c>
      <c r="S4958" s="25">
        <f>+VLOOKUP(E4958, TC!A:D, 2, FALSE())</f>
        <v>4374.53</v>
      </c>
      <c r="T4958" t="str">
        <f t="shared" si="389"/>
        <v>EUR</v>
      </c>
    </row>
    <row r="4959" spans="1:20" ht="18.75" hidden="1" customHeight="1" x14ac:dyDescent="0.25">
      <c r="A4959" t="s">
        <v>2645</v>
      </c>
      <c r="B4959" t="s">
        <v>5</v>
      </c>
      <c r="C4959" t="s">
        <v>1913</v>
      </c>
      <c r="D4959" s="24">
        <v>11535</v>
      </c>
      <c r="E4959" t="s">
        <v>1691</v>
      </c>
      <c r="F4959" t="s">
        <v>1924</v>
      </c>
      <c r="G4959" t="s">
        <v>108</v>
      </c>
      <c r="H4959" t="s">
        <v>2691</v>
      </c>
      <c r="I4959" t="s">
        <v>1869</v>
      </c>
      <c r="J4959" t="s">
        <v>1919</v>
      </c>
      <c r="K4959" t="s">
        <v>47</v>
      </c>
      <c r="L4959" s="24">
        <v>121.88</v>
      </c>
      <c r="M4959" s="25">
        <f>+VLOOKUP(E4959, TC!A:D, 4, FALSE())</f>
        <v>1.0910999993142121</v>
      </c>
      <c r="N4959" s="24">
        <f t="shared" si="385"/>
        <v>132.98326791641617</v>
      </c>
      <c r="O4959" t="str">
        <f t="shared" si="386"/>
        <v>FACTURA</v>
      </c>
      <c r="P4959" t="str">
        <f t="shared" si="387"/>
        <v>2025</v>
      </c>
      <c r="Q4959" t="str">
        <f t="shared" si="388"/>
        <v>04</v>
      </c>
      <c r="R4959" t="str">
        <f>+IFERROR(VLOOKUP(I4959, Listado!A:B, 2, FALSE()), "COMERCIALIZADORA INTERNACIONAL CARIBBEAN EXOTICS S A")</f>
        <v>PIEDRAHITA PEREZ MARIANA</v>
      </c>
      <c r="S4959" s="25">
        <f>+VLOOKUP(E4959, TC!A:D, 2, FALSE())</f>
        <v>4374.53</v>
      </c>
      <c r="T4959" t="str">
        <f t="shared" si="389"/>
        <v>EUR</v>
      </c>
    </row>
    <row r="4960" spans="1:20" ht="18.75" hidden="1" customHeight="1" x14ac:dyDescent="0.25">
      <c r="A4960" t="s">
        <v>2645</v>
      </c>
      <c r="B4960" t="s">
        <v>5</v>
      </c>
      <c r="C4960" t="s">
        <v>1913</v>
      </c>
      <c r="D4960" s="24">
        <v>11535</v>
      </c>
      <c r="E4960" t="s">
        <v>1691</v>
      </c>
      <c r="F4960" t="s">
        <v>1924</v>
      </c>
      <c r="G4960" t="s">
        <v>108</v>
      </c>
      <c r="H4960" t="s">
        <v>2691</v>
      </c>
      <c r="I4960" t="s">
        <v>1869</v>
      </c>
      <c r="J4960" t="s">
        <v>1919</v>
      </c>
      <c r="K4960" t="s">
        <v>47</v>
      </c>
      <c r="L4960" s="24">
        <v>282.54000000000002</v>
      </c>
      <c r="M4960" s="25">
        <f>+VLOOKUP(E4960, TC!A:D, 4, FALSE())</f>
        <v>1.0910999993142121</v>
      </c>
      <c r="N4960" s="24">
        <f t="shared" si="385"/>
        <v>308.27939380623752</v>
      </c>
      <c r="O4960" t="str">
        <f t="shared" si="386"/>
        <v>FACTURA</v>
      </c>
      <c r="P4960" t="str">
        <f t="shared" si="387"/>
        <v>2025</v>
      </c>
      <c r="Q4960" t="str">
        <f t="shared" si="388"/>
        <v>04</v>
      </c>
      <c r="R4960" t="str">
        <f>+IFERROR(VLOOKUP(I4960, Listado!A:B, 2, FALSE()), "COMERCIALIZADORA INTERNACIONAL CARIBBEAN EXOTICS S A")</f>
        <v>PIEDRAHITA PEREZ MARIANA</v>
      </c>
      <c r="S4960" s="25">
        <f>+VLOOKUP(E4960, TC!A:D, 2, FALSE())</f>
        <v>4374.53</v>
      </c>
      <c r="T4960" t="str">
        <f t="shared" si="389"/>
        <v>EUR</v>
      </c>
    </row>
    <row r="4961" spans="1:20" ht="18.75" hidden="1" customHeight="1" x14ac:dyDescent="0.25">
      <c r="A4961" t="s">
        <v>2645</v>
      </c>
      <c r="B4961" t="s">
        <v>5</v>
      </c>
      <c r="C4961" t="s">
        <v>1913</v>
      </c>
      <c r="D4961" s="24">
        <v>11535</v>
      </c>
      <c r="E4961" t="s">
        <v>1691</v>
      </c>
      <c r="F4961" t="s">
        <v>1924</v>
      </c>
      <c r="G4961" t="s">
        <v>108</v>
      </c>
      <c r="H4961" t="s">
        <v>2691</v>
      </c>
      <c r="I4961" t="s">
        <v>1869</v>
      </c>
      <c r="J4961" t="s">
        <v>1919</v>
      </c>
      <c r="K4961" t="s">
        <v>47</v>
      </c>
      <c r="L4961" s="24">
        <v>135.72999999999999</v>
      </c>
      <c r="M4961" s="25">
        <f>+VLOOKUP(E4961, TC!A:D, 4, FALSE())</f>
        <v>1.0910999993142121</v>
      </c>
      <c r="N4961" s="24">
        <f t="shared" si="385"/>
        <v>148.09500290691798</v>
      </c>
      <c r="O4961" t="str">
        <f t="shared" si="386"/>
        <v>FACTURA</v>
      </c>
      <c r="P4961" t="str">
        <f t="shared" si="387"/>
        <v>2025</v>
      </c>
      <c r="Q4961" t="str">
        <f t="shared" si="388"/>
        <v>04</v>
      </c>
      <c r="R4961" t="str">
        <f>+IFERROR(VLOOKUP(I4961, Listado!A:B, 2, FALSE()), "COMERCIALIZADORA INTERNACIONAL CARIBBEAN EXOTICS S A")</f>
        <v>PIEDRAHITA PEREZ MARIANA</v>
      </c>
      <c r="S4961" s="25">
        <f>+VLOOKUP(E4961, TC!A:D, 2, FALSE())</f>
        <v>4374.53</v>
      </c>
      <c r="T4961" t="str">
        <f t="shared" si="389"/>
        <v>EUR</v>
      </c>
    </row>
    <row r="4962" spans="1:20" ht="18.75" hidden="1" customHeight="1" x14ac:dyDescent="0.25">
      <c r="A4962" t="s">
        <v>2645</v>
      </c>
      <c r="B4962" t="s">
        <v>5</v>
      </c>
      <c r="C4962" t="s">
        <v>1913</v>
      </c>
      <c r="D4962" s="24">
        <v>11535</v>
      </c>
      <c r="E4962" t="s">
        <v>1691</v>
      </c>
      <c r="F4962" t="s">
        <v>1924</v>
      </c>
      <c r="G4962" t="s">
        <v>108</v>
      </c>
      <c r="H4962" t="s">
        <v>2691</v>
      </c>
      <c r="I4962" t="s">
        <v>1869</v>
      </c>
      <c r="J4962" t="s">
        <v>1919</v>
      </c>
      <c r="K4962" t="s">
        <v>1959</v>
      </c>
      <c r="L4962" s="24">
        <v>335</v>
      </c>
      <c r="M4962" s="25">
        <f>+VLOOKUP(E4962, TC!A:D, 4, FALSE())</f>
        <v>1.0910999993142121</v>
      </c>
      <c r="N4962" s="24">
        <f t="shared" si="385"/>
        <v>365.51849977026103</v>
      </c>
      <c r="O4962" t="str">
        <f t="shared" si="386"/>
        <v>FACTURA</v>
      </c>
      <c r="P4962" t="str">
        <f t="shared" si="387"/>
        <v>2025</v>
      </c>
      <c r="Q4962" t="str">
        <f t="shared" si="388"/>
        <v>04</v>
      </c>
      <c r="R4962" t="str">
        <f>+IFERROR(VLOOKUP(I4962, Listado!A:B, 2, FALSE()), "COMERCIALIZADORA INTERNACIONAL CARIBBEAN EXOTICS S A")</f>
        <v>PIEDRAHITA PEREZ MARIANA</v>
      </c>
      <c r="S4962" s="25">
        <f>+VLOOKUP(E4962, TC!A:D, 2, FALSE())</f>
        <v>4374.53</v>
      </c>
      <c r="T4962" t="str">
        <f t="shared" si="389"/>
        <v>EUR</v>
      </c>
    </row>
    <row r="4963" spans="1:20" ht="18.75" hidden="1" customHeight="1" x14ac:dyDescent="0.25">
      <c r="A4963" t="s">
        <v>2645</v>
      </c>
      <c r="B4963" t="s">
        <v>5</v>
      </c>
      <c r="C4963" t="s">
        <v>1913</v>
      </c>
      <c r="D4963" s="24">
        <v>11535</v>
      </c>
      <c r="E4963" t="s">
        <v>1691</v>
      </c>
      <c r="F4963" t="s">
        <v>1924</v>
      </c>
      <c r="G4963" t="s">
        <v>108</v>
      </c>
      <c r="H4963" t="s">
        <v>2691</v>
      </c>
      <c r="I4963" t="s">
        <v>1869</v>
      </c>
      <c r="J4963" t="s">
        <v>1919</v>
      </c>
      <c r="K4963" t="s">
        <v>1960</v>
      </c>
      <c r="L4963" s="24">
        <v>9.4</v>
      </c>
      <c r="M4963" s="25">
        <f>+VLOOKUP(E4963, TC!A:D, 4, FALSE())</f>
        <v>1.0910999993142121</v>
      </c>
      <c r="N4963" s="24">
        <f t="shared" si="385"/>
        <v>10.256339993553594</v>
      </c>
      <c r="O4963" t="str">
        <f t="shared" si="386"/>
        <v>FACTURA</v>
      </c>
      <c r="P4963" t="str">
        <f t="shared" si="387"/>
        <v>2025</v>
      </c>
      <c r="Q4963" t="str">
        <f t="shared" si="388"/>
        <v>04</v>
      </c>
      <c r="R4963" t="str">
        <f>+IFERROR(VLOOKUP(I4963, Listado!A:B, 2, FALSE()), "COMERCIALIZADORA INTERNACIONAL CARIBBEAN EXOTICS S A")</f>
        <v>PIEDRAHITA PEREZ MARIANA</v>
      </c>
      <c r="S4963" s="25">
        <f>+VLOOKUP(E4963, TC!A:D, 2, FALSE())</f>
        <v>4374.53</v>
      </c>
      <c r="T4963" t="str">
        <f t="shared" si="389"/>
        <v>EUR</v>
      </c>
    </row>
    <row r="4964" spans="1:20" ht="18.75" hidden="1" customHeight="1" x14ac:dyDescent="0.25">
      <c r="A4964" t="s">
        <v>2645</v>
      </c>
      <c r="B4964" t="s">
        <v>5</v>
      </c>
      <c r="C4964" t="s">
        <v>1913</v>
      </c>
      <c r="D4964" s="24">
        <v>11536</v>
      </c>
      <c r="E4964" t="s">
        <v>1691</v>
      </c>
      <c r="F4964" t="s">
        <v>1924</v>
      </c>
      <c r="G4964" t="s">
        <v>108</v>
      </c>
      <c r="H4964" t="s">
        <v>2692</v>
      </c>
      <c r="I4964" t="s">
        <v>1869</v>
      </c>
      <c r="J4964" t="s">
        <v>1919</v>
      </c>
      <c r="K4964" t="s">
        <v>11</v>
      </c>
      <c r="L4964" s="24">
        <v>4134.3999999999996</v>
      </c>
      <c r="M4964" s="25">
        <f>+VLOOKUP(E4964, TC!A:D, 4, FALSE())</f>
        <v>1.0910999993142121</v>
      </c>
      <c r="N4964" s="24">
        <f t="shared" si="385"/>
        <v>4511.0438371646778</v>
      </c>
      <c r="O4964" t="str">
        <f t="shared" si="386"/>
        <v>FACTURA</v>
      </c>
      <c r="P4964" t="str">
        <f t="shared" si="387"/>
        <v>2025</v>
      </c>
      <c r="Q4964" t="str">
        <f t="shared" si="388"/>
        <v>04</v>
      </c>
      <c r="R4964" t="str">
        <f>+IFERROR(VLOOKUP(I4964, Listado!A:B, 2, FALSE()), "COMERCIALIZADORA INTERNACIONAL CARIBBEAN EXOTICS S A")</f>
        <v>PIEDRAHITA PEREZ MARIANA</v>
      </c>
      <c r="S4964" s="25">
        <f>+VLOOKUP(E4964, TC!A:D, 2, FALSE())</f>
        <v>4374.53</v>
      </c>
      <c r="T4964" t="str">
        <f t="shared" si="389"/>
        <v>EUR</v>
      </c>
    </row>
    <row r="4965" spans="1:20" ht="18.75" hidden="1" customHeight="1" x14ac:dyDescent="0.25">
      <c r="A4965" t="s">
        <v>2645</v>
      </c>
      <c r="B4965" t="s">
        <v>5</v>
      </c>
      <c r="C4965" t="s">
        <v>1913</v>
      </c>
      <c r="D4965" s="24">
        <v>11536</v>
      </c>
      <c r="E4965" t="s">
        <v>1691</v>
      </c>
      <c r="F4965" t="s">
        <v>1924</v>
      </c>
      <c r="G4965" t="s">
        <v>108</v>
      </c>
      <c r="H4965" t="s">
        <v>2692</v>
      </c>
      <c r="I4965" t="s">
        <v>1869</v>
      </c>
      <c r="J4965" t="s">
        <v>1919</v>
      </c>
      <c r="K4965" t="s">
        <v>1959</v>
      </c>
      <c r="L4965" s="24">
        <v>335</v>
      </c>
      <c r="M4965" s="25">
        <f>+VLOOKUP(E4965, TC!A:D, 4, FALSE())</f>
        <v>1.0910999993142121</v>
      </c>
      <c r="N4965" s="24">
        <f t="shared" si="385"/>
        <v>365.51849977026103</v>
      </c>
      <c r="O4965" t="str">
        <f t="shared" si="386"/>
        <v>FACTURA</v>
      </c>
      <c r="P4965" t="str">
        <f t="shared" si="387"/>
        <v>2025</v>
      </c>
      <c r="Q4965" t="str">
        <f t="shared" si="388"/>
        <v>04</v>
      </c>
      <c r="R4965" t="str">
        <f>+IFERROR(VLOOKUP(I4965, Listado!A:B, 2, FALSE()), "COMERCIALIZADORA INTERNACIONAL CARIBBEAN EXOTICS S A")</f>
        <v>PIEDRAHITA PEREZ MARIANA</v>
      </c>
      <c r="S4965" s="25">
        <f>+VLOOKUP(E4965, TC!A:D, 2, FALSE())</f>
        <v>4374.53</v>
      </c>
      <c r="T4965" t="str">
        <f t="shared" si="389"/>
        <v>EUR</v>
      </c>
    </row>
    <row r="4966" spans="1:20" ht="18.75" hidden="1" customHeight="1" x14ac:dyDescent="0.25">
      <c r="A4966" t="s">
        <v>2645</v>
      </c>
      <c r="B4966" t="s">
        <v>5</v>
      </c>
      <c r="C4966" t="s">
        <v>1913</v>
      </c>
      <c r="D4966" s="24">
        <v>11536</v>
      </c>
      <c r="E4966" t="s">
        <v>1691</v>
      </c>
      <c r="F4966" t="s">
        <v>1924</v>
      </c>
      <c r="G4966" t="s">
        <v>108</v>
      </c>
      <c r="H4966" t="s">
        <v>2692</v>
      </c>
      <c r="I4966" t="s">
        <v>1869</v>
      </c>
      <c r="J4966" t="s">
        <v>1919</v>
      </c>
      <c r="K4966" t="s">
        <v>1960</v>
      </c>
      <c r="L4966" s="24">
        <v>10.6</v>
      </c>
      <c r="M4966" s="25">
        <f>+VLOOKUP(E4966, TC!A:D, 4, FALSE())</f>
        <v>1.0910999993142121</v>
      </c>
      <c r="N4966" s="24">
        <f t="shared" si="385"/>
        <v>11.565659992730648</v>
      </c>
      <c r="O4966" t="str">
        <f t="shared" si="386"/>
        <v>FACTURA</v>
      </c>
      <c r="P4966" t="str">
        <f t="shared" si="387"/>
        <v>2025</v>
      </c>
      <c r="Q4966" t="str">
        <f t="shared" si="388"/>
        <v>04</v>
      </c>
      <c r="R4966" t="str">
        <f>+IFERROR(VLOOKUP(I4966, Listado!A:B, 2, FALSE()), "COMERCIALIZADORA INTERNACIONAL CARIBBEAN EXOTICS S A")</f>
        <v>PIEDRAHITA PEREZ MARIANA</v>
      </c>
      <c r="S4966" s="25">
        <f>+VLOOKUP(E4966, TC!A:D, 2, FALSE())</f>
        <v>4374.53</v>
      </c>
      <c r="T4966" t="str">
        <f t="shared" si="389"/>
        <v>EUR</v>
      </c>
    </row>
    <row r="4967" spans="1:20" ht="18.75" hidden="1" customHeight="1" x14ac:dyDescent="0.25">
      <c r="A4967" t="s">
        <v>2645</v>
      </c>
      <c r="B4967" t="s">
        <v>5</v>
      </c>
      <c r="C4967" t="s">
        <v>1913</v>
      </c>
      <c r="D4967" s="24">
        <v>11537</v>
      </c>
      <c r="E4967" t="s">
        <v>1691</v>
      </c>
      <c r="F4967" t="s">
        <v>1924</v>
      </c>
      <c r="G4967" t="s">
        <v>108</v>
      </c>
      <c r="H4967" t="s">
        <v>2692</v>
      </c>
      <c r="I4967" t="s">
        <v>1874</v>
      </c>
      <c r="J4967" t="s">
        <v>1917</v>
      </c>
      <c r="K4967" t="s">
        <v>26</v>
      </c>
      <c r="L4967" s="24">
        <v>4134.3999999999996</v>
      </c>
      <c r="M4967" s="25">
        <f>+VLOOKUP(E4967, TC!A:D, 4, FALSE())</f>
        <v>1.0910999993142121</v>
      </c>
      <c r="N4967" s="24">
        <f t="shared" si="385"/>
        <v>4511.0438371646778</v>
      </c>
      <c r="O4967" t="str">
        <f t="shared" si="386"/>
        <v>FACTURA</v>
      </c>
      <c r="P4967" t="str">
        <f t="shared" si="387"/>
        <v>2025</v>
      </c>
      <c r="Q4967" t="str">
        <f t="shared" si="388"/>
        <v>04</v>
      </c>
      <c r="R4967" t="str">
        <f>+IFERROR(VLOOKUP(I4967, Listado!A:B, 2, FALSE()), "COMERCIALIZADORA INTERNACIONAL CARIBBEAN EXOTICS S A")</f>
        <v>PIEDRAHITA PEREZ MARIANA</v>
      </c>
      <c r="S4967" s="25">
        <f>+VLOOKUP(E4967, TC!A:D, 2, FALSE())</f>
        <v>4374.53</v>
      </c>
      <c r="T4967" t="str">
        <f t="shared" si="389"/>
        <v>EUR</v>
      </c>
    </row>
    <row r="4968" spans="1:20" ht="18.75" hidden="1" customHeight="1" x14ac:dyDescent="0.25">
      <c r="A4968" t="s">
        <v>2645</v>
      </c>
      <c r="B4968" t="s">
        <v>5</v>
      </c>
      <c r="C4968" t="s">
        <v>1913</v>
      </c>
      <c r="D4968" s="24">
        <v>11537</v>
      </c>
      <c r="E4968" t="s">
        <v>1691</v>
      </c>
      <c r="F4968" t="s">
        <v>1924</v>
      </c>
      <c r="G4968" t="s">
        <v>108</v>
      </c>
      <c r="H4968" t="s">
        <v>2692</v>
      </c>
      <c r="I4968" t="s">
        <v>1874</v>
      </c>
      <c r="J4968" t="s">
        <v>1917</v>
      </c>
      <c r="K4968" t="s">
        <v>1959</v>
      </c>
      <c r="L4968" s="24">
        <v>335</v>
      </c>
      <c r="M4968" s="25">
        <f>+VLOOKUP(E4968, TC!A:D, 4, FALSE())</f>
        <v>1.0910999993142121</v>
      </c>
      <c r="N4968" s="24">
        <f t="shared" si="385"/>
        <v>365.51849977026103</v>
      </c>
      <c r="O4968" t="str">
        <f t="shared" si="386"/>
        <v>FACTURA</v>
      </c>
      <c r="P4968" t="str">
        <f t="shared" si="387"/>
        <v>2025</v>
      </c>
      <c r="Q4968" t="str">
        <f t="shared" si="388"/>
        <v>04</v>
      </c>
      <c r="R4968" t="str">
        <f>+IFERROR(VLOOKUP(I4968, Listado!A:B, 2, FALSE()), "COMERCIALIZADORA INTERNACIONAL CARIBBEAN EXOTICS S A")</f>
        <v>PIEDRAHITA PEREZ MARIANA</v>
      </c>
      <c r="S4968" s="25">
        <f>+VLOOKUP(E4968, TC!A:D, 2, FALSE())</f>
        <v>4374.53</v>
      </c>
      <c r="T4968" t="str">
        <f t="shared" si="389"/>
        <v>EUR</v>
      </c>
    </row>
    <row r="4969" spans="1:20" ht="18.75" hidden="1" customHeight="1" x14ac:dyDescent="0.25">
      <c r="A4969" t="s">
        <v>2645</v>
      </c>
      <c r="B4969" t="s">
        <v>5</v>
      </c>
      <c r="C4969" t="s">
        <v>1913</v>
      </c>
      <c r="D4969" s="24">
        <v>11537</v>
      </c>
      <c r="E4969" t="s">
        <v>1691</v>
      </c>
      <c r="F4969" t="s">
        <v>1924</v>
      </c>
      <c r="G4969" t="s">
        <v>108</v>
      </c>
      <c r="H4969" t="s">
        <v>2692</v>
      </c>
      <c r="I4969" t="s">
        <v>1874</v>
      </c>
      <c r="J4969" t="s">
        <v>1917</v>
      </c>
      <c r="K4969" t="s">
        <v>1960</v>
      </c>
      <c r="L4969" s="24">
        <v>10.6</v>
      </c>
      <c r="M4969" s="25">
        <f>+VLOOKUP(E4969, TC!A:D, 4, FALSE())</f>
        <v>1.0910999993142121</v>
      </c>
      <c r="N4969" s="24">
        <f t="shared" si="385"/>
        <v>11.565659992730648</v>
      </c>
      <c r="O4969" t="str">
        <f t="shared" si="386"/>
        <v>FACTURA</v>
      </c>
      <c r="P4969" t="str">
        <f t="shared" si="387"/>
        <v>2025</v>
      </c>
      <c r="Q4969" t="str">
        <f t="shared" si="388"/>
        <v>04</v>
      </c>
      <c r="R4969" t="str">
        <f>+IFERROR(VLOOKUP(I4969, Listado!A:B, 2, FALSE()), "COMERCIALIZADORA INTERNACIONAL CARIBBEAN EXOTICS S A")</f>
        <v>PIEDRAHITA PEREZ MARIANA</v>
      </c>
      <c r="S4969" s="25">
        <f>+VLOOKUP(E4969, TC!A:D, 2, FALSE())</f>
        <v>4374.53</v>
      </c>
      <c r="T4969" t="str">
        <f t="shared" si="389"/>
        <v>EUR</v>
      </c>
    </row>
    <row r="4970" spans="1:20" ht="18.75" hidden="1" customHeight="1" x14ac:dyDescent="0.25">
      <c r="A4970" t="s">
        <v>2645</v>
      </c>
      <c r="B4970" t="s">
        <v>1923</v>
      </c>
      <c r="C4970" t="s">
        <v>1913</v>
      </c>
      <c r="D4970" s="24">
        <v>5893</v>
      </c>
      <c r="E4970" t="s">
        <v>1692</v>
      </c>
      <c r="F4970" t="s">
        <v>99</v>
      </c>
      <c r="G4970" t="s">
        <v>113</v>
      </c>
      <c r="H4970" t="s">
        <v>2693</v>
      </c>
      <c r="I4970" t="s">
        <v>2592</v>
      </c>
      <c r="J4970" t="s">
        <v>1915</v>
      </c>
      <c r="K4970" t="s">
        <v>2593</v>
      </c>
      <c r="L4970" s="24">
        <v>1631800</v>
      </c>
      <c r="M4970" s="25">
        <f>+VLOOKUP(E4970, TC!A:D, 4, FALSE())</f>
        <v>1.1038499993163142</v>
      </c>
      <c r="N4970" s="24">
        <f t="shared" si="385"/>
        <v>1631800</v>
      </c>
      <c r="O4970" t="str">
        <f t="shared" si="386"/>
        <v>FACTURA</v>
      </c>
      <c r="P4970" t="str">
        <f t="shared" si="387"/>
        <v>2025</v>
      </c>
      <c r="Q4970" t="str">
        <f t="shared" si="388"/>
        <v>04</v>
      </c>
      <c r="R4970" t="str">
        <f>+IFERROR(VLOOKUP(I4970, Listado!A:B, 2, FALSE()), "COMERCIALIZADORA INTERNACIONAL CARIBBEAN EXOTICS S A")</f>
        <v>COMERCIALIZADORA INTERNACIONAL CARIBBEAN EXOTICS S A</v>
      </c>
      <c r="S4970" s="25">
        <f>+VLOOKUP(E4970, TC!A:D, 2, FALSE())</f>
        <v>4387.9799999999996</v>
      </c>
      <c r="T4970" t="str">
        <f t="shared" si="389"/>
        <v>COP</v>
      </c>
    </row>
    <row r="4971" spans="1:20" ht="18.75" hidden="1" customHeight="1" x14ac:dyDescent="0.25">
      <c r="A4971" t="s">
        <v>2645</v>
      </c>
      <c r="B4971" t="s">
        <v>1923</v>
      </c>
      <c r="C4971" t="s">
        <v>1913</v>
      </c>
      <c r="D4971" s="24">
        <v>5894</v>
      </c>
      <c r="E4971" t="s">
        <v>1692</v>
      </c>
      <c r="F4971" t="s">
        <v>128</v>
      </c>
      <c r="G4971" t="s">
        <v>110</v>
      </c>
      <c r="H4971" t="s">
        <v>2694</v>
      </c>
      <c r="I4971" t="s">
        <v>1850</v>
      </c>
      <c r="J4971" t="s">
        <v>1919</v>
      </c>
      <c r="K4971" t="s">
        <v>2658</v>
      </c>
      <c r="L4971" s="24">
        <v>420.8</v>
      </c>
      <c r="M4971" s="25">
        <f>+VLOOKUP(E4971, TC!A:D, 4, FALSE())</f>
        <v>1.1038499993163142</v>
      </c>
      <c r="N4971" s="24">
        <f t="shared" si="385"/>
        <v>420.8</v>
      </c>
      <c r="O4971" t="str">
        <f t="shared" si="386"/>
        <v>FACTURA</v>
      </c>
      <c r="P4971" t="str">
        <f t="shared" si="387"/>
        <v>2025</v>
      </c>
      <c r="Q4971" t="str">
        <f t="shared" si="388"/>
        <v>04</v>
      </c>
      <c r="R4971" t="str">
        <f>+IFERROR(VLOOKUP(I4971, Listado!A:B, 2, FALSE()), "COMERCIALIZADORA INTERNACIONAL CARIBBEAN EXOTICS S A")</f>
        <v>PEREZ MEJIA MARIA PAULINA</v>
      </c>
      <c r="S4971" s="25">
        <f>+VLOOKUP(E4971, TC!A:D, 2, FALSE())</f>
        <v>4387.9799999999996</v>
      </c>
      <c r="T4971" t="str">
        <f t="shared" si="389"/>
        <v>USD</v>
      </c>
    </row>
    <row r="4972" spans="1:20" ht="18.75" hidden="1" customHeight="1" x14ac:dyDescent="0.25">
      <c r="A4972" t="s">
        <v>2645</v>
      </c>
      <c r="B4972" t="s">
        <v>1923</v>
      </c>
      <c r="C4972" t="s">
        <v>1913</v>
      </c>
      <c r="D4972" s="24">
        <v>5894</v>
      </c>
      <c r="E4972" t="s">
        <v>1692</v>
      </c>
      <c r="F4972" t="s">
        <v>128</v>
      </c>
      <c r="G4972" t="s">
        <v>110</v>
      </c>
      <c r="H4972" t="s">
        <v>2694</v>
      </c>
      <c r="I4972" t="s">
        <v>1850</v>
      </c>
      <c r="J4972" t="s">
        <v>1919</v>
      </c>
      <c r="K4972" t="s">
        <v>2659</v>
      </c>
      <c r="L4972" s="24">
        <v>7824.44</v>
      </c>
      <c r="M4972" s="25">
        <f>+VLOOKUP(E4972, TC!A:D, 4, FALSE())</f>
        <v>1.1038499993163142</v>
      </c>
      <c r="N4972" s="24">
        <f t="shared" si="385"/>
        <v>7824.44</v>
      </c>
      <c r="O4972" t="str">
        <f t="shared" si="386"/>
        <v>FACTURA</v>
      </c>
      <c r="P4972" t="str">
        <f t="shared" si="387"/>
        <v>2025</v>
      </c>
      <c r="Q4972" t="str">
        <f t="shared" si="388"/>
        <v>04</v>
      </c>
      <c r="R4972" t="str">
        <f>+IFERROR(VLOOKUP(I4972, Listado!A:B, 2, FALSE()), "COMERCIALIZADORA INTERNACIONAL CARIBBEAN EXOTICS S A")</f>
        <v>PEREZ MEJIA MARIA PAULINA</v>
      </c>
      <c r="S4972" s="25">
        <f>+VLOOKUP(E4972, TC!A:D, 2, FALSE())</f>
        <v>4387.9799999999996</v>
      </c>
      <c r="T4972" t="str">
        <f t="shared" si="389"/>
        <v>USD</v>
      </c>
    </row>
    <row r="4973" spans="1:20" ht="18.75" hidden="1" customHeight="1" x14ac:dyDescent="0.25">
      <c r="A4973" t="s">
        <v>2645</v>
      </c>
      <c r="B4973" t="s">
        <v>1923</v>
      </c>
      <c r="C4973" t="s">
        <v>1913</v>
      </c>
      <c r="D4973" s="24">
        <v>5894</v>
      </c>
      <c r="E4973" t="s">
        <v>1692</v>
      </c>
      <c r="F4973" t="s">
        <v>128</v>
      </c>
      <c r="G4973" t="s">
        <v>110</v>
      </c>
      <c r="H4973" t="s">
        <v>2694</v>
      </c>
      <c r="I4973" t="s">
        <v>1850</v>
      </c>
      <c r="J4973" t="s">
        <v>1919</v>
      </c>
      <c r="K4973" t="s">
        <v>1928</v>
      </c>
      <c r="L4973" s="24">
        <v>10116.09</v>
      </c>
      <c r="M4973" s="25">
        <f>+VLOOKUP(E4973, TC!A:D, 4, FALSE())</f>
        <v>1.1038499993163142</v>
      </c>
      <c r="N4973" s="24">
        <f t="shared" si="385"/>
        <v>10116.09</v>
      </c>
      <c r="O4973" t="str">
        <f t="shared" si="386"/>
        <v>FACTURA</v>
      </c>
      <c r="P4973" t="str">
        <f t="shared" si="387"/>
        <v>2025</v>
      </c>
      <c r="Q4973" t="str">
        <f t="shared" si="388"/>
        <v>04</v>
      </c>
      <c r="R4973" t="str">
        <f>+IFERROR(VLOOKUP(I4973, Listado!A:B, 2, FALSE()), "COMERCIALIZADORA INTERNACIONAL CARIBBEAN EXOTICS S A")</f>
        <v>PEREZ MEJIA MARIA PAULINA</v>
      </c>
      <c r="S4973" s="25">
        <f>+VLOOKUP(E4973, TC!A:D, 2, FALSE())</f>
        <v>4387.9799999999996</v>
      </c>
      <c r="T4973" t="str">
        <f t="shared" si="389"/>
        <v>USD</v>
      </c>
    </row>
    <row r="4974" spans="1:20" ht="18.75" hidden="1" customHeight="1" x14ac:dyDescent="0.25">
      <c r="A4974" t="s">
        <v>2645</v>
      </c>
      <c r="B4974" t="s">
        <v>1923</v>
      </c>
      <c r="C4974" t="s">
        <v>1913</v>
      </c>
      <c r="D4974" s="24">
        <v>5894</v>
      </c>
      <c r="E4974" t="s">
        <v>1692</v>
      </c>
      <c r="F4974" t="s">
        <v>128</v>
      </c>
      <c r="G4974" t="s">
        <v>110</v>
      </c>
      <c r="H4974" t="s">
        <v>2694</v>
      </c>
      <c r="I4974" t="s">
        <v>1850</v>
      </c>
      <c r="J4974" t="s">
        <v>1919</v>
      </c>
      <c r="K4974" t="s">
        <v>53</v>
      </c>
      <c r="L4974" s="24">
        <v>8075</v>
      </c>
      <c r="M4974" s="25">
        <f>+VLOOKUP(E4974, TC!A:D, 4, FALSE())</f>
        <v>1.1038499993163142</v>
      </c>
      <c r="N4974" s="24">
        <f t="shared" si="385"/>
        <v>8075</v>
      </c>
      <c r="O4974" t="str">
        <f t="shared" si="386"/>
        <v>FACTURA</v>
      </c>
      <c r="P4974" t="str">
        <f t="shared" si="387"/>
        <v>2025</v>
      </c>
      <c r="Q4974" t="str">
        <f t="shared" si="388"/>
        <v>04</v>
      </c>
      <c r="R4974" t="str">
        <f>+IFERROR(VLOOKUP(I4974, Listado!A:B, 2, FALSE()), "COMERCIALIZADORA INTERNACIONAL CARIBBEAN EXOTICS S A")</f>
        <v>PEREZ MEJIA MARIA PAULINA</v>
      </c>
      <c r="S4974" s="25">
        <f>+VLOOKUP(E4974, TC!A:D, 2, FALSE())</f>
        <v>4387.9799999999996</v>
      </c>
      <c r="T4974" t="str">
        <f t="shared" si="389"/>
        <v>USD</v>
      </c>
    </row>
    <row r="4975" spans="1:20" ht="18.75" hidden="1" customHeight="1" x14ac:dyDescent="0.25">
      <c r="A4975" t="s">
        <v>2645</v>
      </c>
      <c r="B4975" t="s">
        <v>1923</v>
      </c>
      <c r="C4975" t="s">
        <v>1913</v>
      </c>
      <c r="D4975" s="24">
        <v>5894</v>
      </c>
      <c r="E4975" t="s">
        <v>1692</v>
      </c>
      <c r="F4975" t="s">
        <v>128</v>
      </c>
      <c r="G4975" t="s">
        <v>110</v>
      </c>
      <c r="H4975" t="s">
        <v>2694</v>
      </c>
      <c r="I4975" t="s">
        <v>1850</v>
      </c>
      <c r="J4975" t="s">
        <v>1919</v>
      </c>
      <c r="K4975" t="s">
        <v>9</v>
      </c>
      <c r="L4975" s="24">
        <v>1233.0999999999999</v>
      </c>
      <c r="M4975" s="25">
        <f>+VLOOKUP(E4975, TC!A:D, 4, FALSE())</f>
        <v>1.1038499993163142</v>
      </c>
      <c r="N4975" s="24">
        <f t="shared" si="385"/>
        <v>1233.0999999999999</v>
      </c>
      <c r="O4975" t="str">
        <f t="shared" si="386"/>
        <v>FACTURA</v>
      </c>
      <c r="P4975" t="str">
        <f t="shared" si="387"/>
        <v>2025</v>
      </c>
      <c r="Q4975" t="str">
        <f t="shared" si="388"/>
        <v>04</v>
      </c>
      <c r="R4975" t="str">
        <f>+IFERROR(VLOOKUP(I4975, Listado!A:B, 2, FALSE()), "COMERCIALIZADORA INTERNACIONAL CARIBBEAN EXOTICS S A")</f>
        <v>PEREZ MEJIA MARIA PAULINA</v>
      </c>
      <c r="S4975" s="25">
        <f>+VLOOKUP(E4975, TC!A:D, 2, FALSE())</f>
        <v>4387.9799999999996</v>
      </c>
      <c r="T4975" t="str">
        <f t="shared" si="389"/>
        <v>USD</v>
      </c>
    </row>
    <row r="4976" spans="1:20" ht="18.75" hidden="1" customHeight="1" x14ac:dyDescent="0.25">
      <c r="A4976" t="s">
        <v>2645</v>
      </c>
      <c r="B4976" t="s">
        <v>1923</v>
      </c>
      <c r="C4976" t="s">
        <v>1913</v>
      </c>
      <c r="D4976" s="24">
        <v>5895</v>
      </c>
      <c r="E4976" t="s">
        <v>1692</v>
      </c>
      <c r="F4976" t="s">
        <v>128</v>
      </c>
      <c r="G4976" t="s">
        <v>110</v>
      </c>
      <c r="H4976" t="s">
        <v>2695</v>
      </c>
      <c r="I4976" t="s">
        <v>1850</v>
      </c>
      <c r="J4976" t="s">
        <v>1919</v>
      </c>
      <c r="K4976" t="s">
        <v>1928</v>
      </c>
      <c r="L4976" s="24">
        <v>4299.7299999999996</v>
      </c>
      <c r="M4976" s="25">
        <f>+VLOOKUP(E4976, TC!A:D, 4, FALSE())</f>
        <v>1.1038499993163142</v>
      </c>
      <c r="N4976" s="24">
        <f t="shared" si="385"/>
        <v>4299.7299999999996</v>
      </c>
      <c r="O4976" t="str">
        <f t="shared" si="386"/>
        <v>FACTURA</v>
      </c>
      <c r="P4976" t="str">
        <f t="shared" si="387"/>
        <v>2025</v>
      </c>
      <c r="Q4976" t="str">
        <f t="shared" si="388"/>
        <v>04</v>
      </c>
      <c r="R4976" t="str">
        <f>+IFERROR(VLOOKUP(I4976, Listado!A:B, 2, FALSE()), "COMERCIALIZADORA INTERNACIONAL CARIBBEAN EXOTICS S A")</f>
        <v>PEREZ MEJIA MARIA PAULINA</v>
      </c>
      <c r="S4976" s="25">
        <f>+VLOOKUP(E4976, TC!A:D, 2, FALSE())</f>
        <v>4387.9799999999996</v>
      </c>
      <c r="T4976" t="str">
        <f t="shared" si="389"/>
        <v>USD</v>
      </c>
    </row>
    <row r="4977" spans="1:20" ht="18.75" hidden="1" customHeight="1" x14ac:dyDescent="0.25">
      <c r="A4977" t="s">
        <v>2645</v>
      </c>
      <c r="B4977" t="s">
        <v>1923</v>
      </c>
      <c r="C4977" t="s">
        <v>1913</v>
      </c>
      <c r="D4977" s="24">
        <v>5895</v>
      </c>
      <c r="E4977" t="s">
        <v>1692</v>
      </c>
      <c r="F4977" t="s">
        <v>128</v>
      </c>
      <c r="G4977" t="s">
        <v>110</v>
      </c>
      <c r="H4977" t="s">
        <v>2695</v>
      </c>
      <c r="I4977" t="s">
        <v>1850</v>
      </c>
      <c r="J4977" t="s">
        <v>1919</v>
      </c>
      <c r="K4977" t="s">
        <v>9</v>
      </c>
      <c r="L4977" s="24">
        <v>8877.6</v>
      </c>
      <c r="M4977" s="25">
        <f>+VLOOKUP(E4977, TC!A:D, 4, FALSE())</f>
        <v>1.1038499993163142</v>
      </c>
      <c r="N4977" s="24">
        <f t="shared" si="385"/>
        <v>8877.6</v>
      </c>
      <c r="O4977" t="str">
        <f t="shared" si="386"/>
        <v>FACTURA</v>
      </c>
      <c r="P4977" t="str">
        <f t="shared" si="387"/>
        <v>2025</v>
      </c>
      <c r="Q4977" t="str">
        <f t="shared" si="388"/>
        <v>04</v>
      </c>
      <c r="R4977" t="str">
        <f>+IFERROR(VLOOKUP(I4977, Listado!A:B, 2, FALSE()), "COMERCIALIZADORA INTERNACIONAL CARIBBEAN EXOTICS S A")</f>
        <v>PEREZ MEJIA MARIA PAULINA</v>
      </c>
      <c r="S4977" s="25">
        <f>+VLOOKUP(E4977, TC!A:D, 2, FALSE())</f>
        <v>4387.9799999999996</v>
      </c>
      <c r="T4977" t="str">
        <f t="shared" si="389"/>
        <v>USD</v>
      </c>
    </row>
    <row r="4978" spans="1:20" ht="18.75" hidden="1" customHeight="1" x14ac:dyDescent="0.25">
      <c r="A4978" t="s">
        <v>2645</v>
      </c>
      <c r="B4978" t="s">
        <v>5</v>
      </c>
      <c r="C4978" t="s">
        <v>1913</v>
      </c>
      <c r="D4978" s="24">
        <v>11538</v>
      </c>
      <c r="E4978" t="s">
        <v>1693</v>
      </c>
      <c r="F4978" t="s">
        <v>99</v>
      </c>
      <c r="G4978" t="s">
        <v>113</v>
      </c>
      <c r="I4978" t="s">
        <v>1858</v>
      </c>
      <c r="J4978" t="s">
        <v>1915</v>
      </c>
      <c r="K4978" t="s">
        <v>1920</v>
      </c>
      <c r="L4978" s="24">
        <v>1152000</v>
      </c>
      <c r="M4978" s="25">
        <f>+VLOOKUP(E4978, TC!A:D, 4, FALSE())</f>
        <v>1.1180499989811377</v>
      </c>
      <c r="N4978" s="24">
        <f t="shared" si="385"/>
        <v>1152000</v>
      </c>
      <c r="O4978" t="str">
        <f t="shared" si="386"/>
        <v>FACTURA</v>
      </c>
      <c r="P4978" t="str">
        <f t="shared" si="387"/>
        <v>2025</v>
      </c>
      <c r="Q4978" t="str">
        <f t="shared" si="388"/>
        <v>04</v>
      </c>
      <c r="R4978" t="str">
        <f>+IFERROR(VLOOKUP(I4978, Listado!A:B, 2, FALSE()), "COMERCIALIZADORA INTERNACIONAL CARIBBEAN EXOTICS S A")</f>
        <v>LONDOÑO ECHEVERRI ALEJANDRA</v>
      </c>
      <c r="S4978" s="25">
        <f>+VLOOKUP(E4978, TC!A:D, 2, FALSE())</f>
        <v>4416.6899999999996</v>
      </c>
      <c r="T4978" t="str">
        <f t="shared" si="389"/>
        <v>COP</v>
      </c>
    </row>
    <row r="4979" spans="1:20" ht="18.75" hidden="1" customHeight="1" x14ac:dyDescent="0.25">
      <c r="A4979" t="s">
        <v>2645</v>
      </c>
      <c r="B4979" t="s">
        <v>5</v>
      </c>
      <c r="C4979" t="s">
        <v>1913</v>
      </c>
      <c r="D4979" s="24">
        <v>11539</v>
      </c>
      <c r="E4979" t="s">
        <v>1693</v>
      </c>
      <c r="F4979" t="s">
        <v>99</v>
      </c>
      <c r="G4979" t="s">
        <v>113</v>
      </c>
      <c r="I4979" t="s">
        <v>1858</v>
      </c>
      <c r="J4979" t="s">
        <v>1915</v>
      </c>
      <c r="K4979" t="s">
        <v>1920</v>
      </c>
      <c r="L4979" s="24">
        <v>1152000</v>
      </c>
      <c r="M4979" s="25">
        <f>+VLOOKUP(E4979, TC!A:D, 4, FALSE())</f>
        <v>1.1180499989811377</v>
      </c>
      <c r="N4979" s="24">
        <f t="shared" si="385"/>
        <v>1152000</v>
      </c>
      <c r="O4979" t="str">
        <f t="shared" si="386"/>
        <v>FACTURA</v>
      </c>
      <c r="P4979" t="str">
        <f t="shared" si="387"/>
        <v>2025</v>
      </c>
      <c r="Q4979" t="str">
        <f t="shared" si="388"/>
        <v>04</v>
      </c>
      <c r="R4979" t="str">
        <f>+IFERROR(VLOOKUP(I4979, Listado!A:B, 2, FALSE()), "COMERCIALIZADORA INTERNACIONAL CARIBBEAN EXOTICS S A")</f>
        <v>LONDOÑO ECHEVERRI ALEJANDRA</v>
      </c>
      <c r="S4979" s="25">
        <f>+VLOOKUP(E4979, TC!A:D, 2, FALSE())</f>
        <v>4416.6899999999996</v>
      </c>
      <c r="T4979" t="str">
        <f t="shared" si="389"/>
        <v>COP</v>
      </c>
    </row>
    <row r="4980" spans="1:20" ht="18.75" hidden="1" customHeight="1" x14ac:dyDescent="0.25">
      <c r="A4980" t="s">
        <v>2645</v>
      </c>
      <c r="B4980" t="s">
        <v>5</v>
      </c>
      <c r="C4980" t="s">
        <v>1913</v>
      </c>
      <c r="D4980" s="24">
        <v>11540</v>
      </c>
      <c r="E4980" t="s">
        <v>1693</v>
      </c>
      <c r="F4980" t="s">
        <v>99</v>
      </c>
      <c r="G4980" t="s">
        <v>113</v>
      </c>
      <c r="I4980" t="s">
        <v>2448</v>
      </c>
      <c r="J4980" t="s">
        <v>1915</v>
      </c>
      <c r="K4980" t="s">
        <v>2449</v>
      </c>
      <c r="L4980" s="24">
        <v>857600</v>
      </c>
      <c r="M4980" s="25">
        <f>+VLOOKUP(E4980, TC!A:D, 4, FALSE())</f>
        <v>1.1180499989811377</v>
      </c>
      <c r="N4980" s="24">
        <f t="shared" si="385"/>
        <v>857600</v>
      </c>
      <c r="O4980" t="str">
        <f t="shared" si="386"/>
        <v>FACTURA</v>
      </c>
      <c r="P4980" t="str">
        <f t="shared" si="387"/>
        <v>2025</v>
      </c>
      <c r="Q4980" t="str">
        <f t="shared" si="388"/>
        <v>04</v>
      </c>
      <c r="R4980" t="str">
        <f>+IFERROR(VLOOKUP(I4980, Listado!A:B, 2, FALSE()), "COMERCIALIZADORA INTERNACIONAL CARIBBEAN EXOTICS S A")</f>
        <v>COMERCIALIZADORA INTERNACIONAL CARIBBEAN EXOTICS S A</v>
      </c>
      <c r="S4980" s="25">
        <f>+VLOOKUP(E4980, TC!A:D, 2, FALSE())</f>
        <v>4416.6899999999996</v>
      </c>
      <c r="T4980" t="str">
        <f t="shared" si="389"/>
        <v>COP</v>
      </c>
    </row>
    <row r="4981" spans="1:20" ht="18.75" hidden="1" customHeight="1" x14ac:dyDescent="0.25">
      <c r="A4981" t="s">
        <v>2645</v>
      </c>
      <c r="B4981" t="s">
        <v>5</v>
      </c>
      <c r="C4981" t="s">
        <v>1913</v>
      </c>
      <c r="D4981" s="24">
        <v>11541</v>
      </c>
      <c r="E4981" t="s">
        <v>1693</v>
      </c>
      <c r="F4981" t="s">
        <v>99</v>
      </c>
      <c r="G4981" t="s">
        <v>113</v>
      </c>
      <c r="I4981" t="s">
        <v>1859</v>
      </c>
      <c r="J4981" t="s">
        <v>1915</v>
      </c>
      <c r="K4981" t="s">
        <v>1916</v>
      </c>
      <c r="L4981" s="24">
        <v>6124800</v>
      </c>
      <c r="M4981" s="25">
        <f>+VLOOKUP(E4981, TC!A:D, 4, FALSE())</f>
        <v>1.1180499989811377</v>
      </c>
      <c r="N4981" s="24">
        <f t="shared" si="385"/>
        <v>6124800</v>
      </c>
      <c r="O4981" t="str">
        <f t="shared" si="386"/>
        <v>FACTURA</v>
      </c>
      <c r="P4981" t="str">
        <f t="shared" si="387"/>
        <v>2025</v>
      </c>
      <c r="Q4981" t="str">
        <f t="shared" si="388"/>
        <v>04</v>
      </c>
      <c r="R4981" t="str">
        <f>+IFERROR(VLOOKUP(I4981, Listado!A:B, 2, FALSE()), "COMERCIALIZADORA INTERNACIONAL CARIBBEAN EXOTICS S A")</f>
        <v>LONDOÑO ECHEVERRI ALEJANDRA</v>
      </c>
      <c r="S4981" s="25">
        <f>+VLOOKUP(E4981, TC!A:D, 2, FALSE())</f>
        <v>4416.6899999999996</v>
      </c>
      <c r="T4981" t="str">
        <f t="shared" si="389"/>
        <v>COP</v>
      </c>
    </row>
    <row r="4982" spans="1:20" ht="18.75" hidden="1" customHeight="1" x14ac:dyDescent="0.25">
      <c r="A4982" t="s">
        <v>2645</v>
      </c>
      <c r="B4982" t="s">
        <v>1923</v>
      </c>
      <c r="C4982" t="s">
        <v>1913</v>
      </c>
      <c r="D4982" s="24">
        <v>5896</v>
      </c>
      <c r="E4982" t="s">
        <v>1693</v>
      </c>
      <c r="F4982" t="s">
        <v>128</v>
      </c>
      <c r="G4982" t="s">
        <v>112</v>
      </c>
      <c r="H4982" t="s">
        <v>2696</v>
      </c>
      <c r="I4982" t="s">
        <v>1870</v>
      </c>
      <c r="J4982" t="s">
        <v>1930</v>
      </c>
      <c r="K4982" t="s">
        <v>1928</v>
      </c>
      <c r="L4982" s="24">
        <v>1289</v>
      </c>
      <c r="M4982" s="25">
        <f>+VLOOKUP(E4982, TC!A:D, 4, FALSE())</f>
        <v>1.1180499989811377</v>
      </c>
      <c r="N4982" s="24">
        <f t="shared" si="385"/>
        <v>1289</v>
      </c>
      <c r="O4982" t="str">
        <f t="shared" si="386"/>
        <v>FACTURA</v>
      </c>
      <c r="P4982" t="str">
        <f t="shared" si="387"/>
        <v>2025</v>
      </c>
      <c r="Q4982" t="str">
        <f t="shared" si="388"/>
        <v>04</v>
      </c>
      <c r="R4982" t="str">
        <f>+IFERROR(VLOOKUP(I4982, Listado!A:B, 2, FALSE()), "COMERCIALIZADORA INTERNACIONAL CARIBBEAN EXOTICS S A")</f>
        <v>HINCAPIE CONTRERAS ERIKA STEFANIA</v>
      </c>
      <c r="S4982" s="25">
        <f>+VLOOKUP(E4982, TC!A:D, 2, FALSE())</f>
        <v>4416.6899999999996</v>
      </c>
      <c r="T4982" t="str">
        <f t="shared" si="389"/>
        <v>USD</v>
      </c>
    </row>
    <row r="4983" spans="1:20" ht="18.75" hidden="1" customHeight="1" x14ac:dyDescent="0.25">
      <c r="A4983" t="s">
        <v>2645</v>
      </c>
      <c r="B4983" t="s">
        <v>1923</v>
      </c>
      <c r="C4983" t="s">
        <v>1913</v>
      </c>
      <c r="D4983" s="24">
        <v>5896</v>
      </c>
      <c r="E4983" t="s">
        <v>1693</v>
      </c>
      <c r="F4983" t="s">
        <v>128</v>
      </c>
      <c r="G4983" t="s">
        <v>112</v>
      </c>
      <c r="H4983" t="s">
        <v>2696</v>
      </c>
      <c r="I4983" t="s">
        <v>1870</v>
      </c>
      <c r="J4983" t="s">
        <v>1930</v>
      </c>
      <c r="K4983" t="s">
        <v>1937</v>
      </c>
      <c r="L4983" s="24">
        <v>2040</v>
      </c>
      <c r="M4983" s="25">
        <f>+VLOOKUP(E4983, TC!A:D, 4, FALSE())</f>
        <v>1.1180499989811377</v>
      </c>
      <c r="N4983" s="24">
        <f t="shared" si="385"/>
        <v>2040</v>
      </c>
      <c r="O4983" t="str">
        <f t="shared" si="386"/>
        <v>FACTURA</v>
      </c>
      <c r="P4983" t="str">
        <f t="shared" si="387"/>
        <v>2025</v>
      </c>
      <c r="Q4983" t="str">
        <f t="shared" si="388"/>
        <v>04</v>
      </c>
      <c r="R4983" t="str">
        <f>+IFERROR(VLOOKUP(I4983, Listado!A:B, 2, FALSE()), "COMERCIALIZADORA INTERNACIONAL CARIBBEAN EXOTICS S A")</f>
        <v>HINCAPIE CONTRERAS ERIKA STEFANIA</v>
      </c>
      <c r="S4983" s="25">
        <f>+VLOOKUP(E4983, TC!A:D, 2, FALSE())</f>
        <v>4416.6899999999996</v>
      </c>
      <c r="T4983" t="str">
        <f t="shared" si="389"/>
        <v>USD</v>
      </c>
    </row>
    <row r="4984" spans="1:20" ht="18.75" hidden="1" customHeight="1" x14ac:dyDescent="0.25">
      <c r="A4984" t="s">
        <v>2645</v>
      </c>
      <c r="B4984" t="s">
        <v>1923</v>
      </c>
      <c r="C4984" t="s">
        <v>1913</v>
      </c>
      <c r="D4984" s="24">
        <v>5896</v>
      </c>
      <c r="E4984" t="s">
        <v>1693</v>
      </c>
      <c r="F4984" t="s">
        <v>128</v>
      </c>
      <c r="G4984" t="s">
        <v>112</v>
      </c>
      <c r="H4984" t="s">
        <v>2696</v>
      </c>
      <c r="I4984" t="s">
        <v>1870</v>
      </c>
      <c r="J4984" t="s">
        <v>1930</v>
      </c>
      <c r="K4984" t="s">
        <v>1938</v>
      </c>
      <c r="L4984" s="24">
        <v>2832</v>
      </c>
      <c r="M4984" s="25">
        <f>+VLOOKUP(E4984, TC!A:D, 4, FALSE())</f>
        <v>1.1180499989811377</v>
      </c>
      <c r="N4984" s="24">
        <f t="shared" si="385"/>
        <v>2832</v>
      </c>
      <c r="O4984" t="str">
        <f t="shared" si="386"/>
        <v>FACTURA</v>
      </c>
      <c r="P4984" t="str">
        <f t="shared" si="387"/>
        <v>2025</v>
      </c>
      <c r="Q4984" t="str">
        <f t="shared" si="388"/>
        <v>04</v>
      </c>
      <c r="R4984" t="str">
        <f>+IFERROR(VLOOKUP(I4984, Listado!A:B, 2, FALSE()), "COMERCIALIZADORA INTERNACIONAL CARIBBEAN EXOTICS S A")</f>
        <v>HINCAPIE CONTRERAS ERIKA STEFANIA</v>
      </c>
      <c r="S4984" s="25">
        <f>+VLOOKUP(E4984, TC!A:D, 2, FALSE())</f>
        <v>4416.6899999999996</v>
      </c>
      <c r="T4984" t="str">
        <f t="shared" si="389"/>
        <v>USD</v>
      </c>
    </row>
    <row r="4985" spans="1:20" ht="18.75" hidden="1" customHeight="1" x14ac:dyDescent="0.25">
      <c r="A4985" t="s">
        <v>2645</v>
      </c>
      <c r="B4985" t="s">
        <v>1923</v>
      </c>
      <c r="C4985" t="s">
        <v>1913</v>
      </c>
      <c r="D4985" s="24">
        <v>5897</v>
      </c>
      <c r="E4985" t="s">
        <v>1693</v>
      </c>
      <c r="F4985" t="s">
        <v>99</v>
      </c>
      <c r="G4985" t="s">
        <v>113</v>
      </c>
      <c r="H4985" t="s">
        <v>2024</v>
      </c>
      <c r="I4985" t="s">
        <v>2466</v>
      </c>
      <c r="J4985" t="s">
        <v>1915</v>
      </c>
      <c r="K4985" t="s">
        <v>2025</v>
      </c>
      <c r="L4985" s="24">
        <v>526200</v>
      </c>
      <c r="M4985" s="25">
        <f>+VLOOKUP(E4985, TC!A:D, 4, FALSE())</f>
        <v>1.1180499989811377</v>
      </c>
      <c r="N4985" s="24">
        <f t="shared" si="385"/>
        <v>526200</v>
      </c>
      <c r="O4985" t="str">
        <f t="shared" si="386"/>
        <v>FACTURA</v>
      </c>
      <c r="P4985" t="str">
        <f t="shared" si="387"/>
        <v>2025</v>
      </c>
      <c r="Q4985" t="str">
        <f t="shared" si="388"/>
        <v>04</v>
      </c>
      <c r="R4985" t="str">
        <f>+IFERROR(VLOOKUP(I4985, Listado!A:B, 2, FALSE()), "COMERCIALIZADORA INTERNACIONAL CARIBBEAN EXOTICS S A")</f>
        <v>COMERCIALIZADORA INTERNACIONAL CARIBBEAN EXOTICS S A</v>
      </c>
      <c r="S4985" s="25">
        <f>+VLOOKUP(E4985, TC!A:D, 2, FALSE())</f>
        <v>4416.6899999999996</v>
      </c>
      <c r="T4985" t="str">
        <f t="shared" si="389"/>
        <v>COP</v>
      </c>
    </row>
    <row r="4986" spans="1:20" ht="18.75" hidden="1" customHeight="1" x14ac:dyDescent="0.25">
      <c r="A4986" t="s">
        <v>2645</v>
      </c>
      <c r="B4986" t="s">
        <v>1923</v>
      </c>
      <c r="C4986" t="s">
        <v>1913</v>
      </c>
      <c r="D4986" s="24">
        <v>5897</v>
      </c>
      <c r="E4986" t="s">
        <v>1693</v>
      </c>
      <c r="F4986" t="s">
        <v>99</v>
      </c>
      <c r="G4986" t="s">
        <v>113</v>
      </c>
      <c r="H4986" t="s">
        <v>2024</v>
      </c>
      <c r="I4986" t="s">
        <v>2466</v>
      </c>
      <c r="J4986" t="s">
        <v>1915</v>
      </c>
      <c r="K4986" t="s">
        <v>2026</v>
      </c>
      <c r="L4986" s="24">
        <v>16750</v>
      </c>
      <c r="M4986" s="25">
        <f>+VLOOKUP(E4986, TC!A:D, 4, FALSE())</f>
        <v>1.1180499989811377</v>
      </c>
      <c r="N4986" s="24">
        <f t="shared" si="385"/>
        <v>16750</v>
      </c>
      <c r="O4986" t="str">
        <f t="shared" si="386"/>
        <v>FACTURA</v>
      </c>
      <c r="P4986" t="str">
        <f t="shared" si="387"/>
        <v>2025</v>
      </c>
      <c r="Q4986" t="str">
        <f t="shared" si="388"/>
        <v>04</v>
      </c>
      <c r="R4986" t="str">
        <f>+IFERROR(VLOOKUP(I4986, Listado!A:B, 2, FALSE()), "COMERCIALIZADORA INTERNACIONAL CARIBBEAN EXOTICS S A")</f>
        <v>COMERCIALIZADORA INTERNACIONAL CARIBBEAN EXOTICS S A</v>
      </c>
      <c r="S4986" s="25">
        <f>+VLOOKUP(E4986, TC!A:D, 2, FALSE())</f>
        <v>4416.6899999999996</v>
      </c>
      <c r="T4986" t="str">
        <f t="shared" si="389"/>
        <v>COP</v>
      </c>
    </row>
    <row r="4987" spans="1:20" ht="18.75" hidden="1" customHeight="1" x14ac:dyDescent="0.25">
      <c r="A4987" t="s">
        <v>2645</v>
      </c>
      <c r="B4987" t="s">
        <v>1923</v>
      </c>
      <c r="C4987" t="s">
        <v>1913</v>
      </c>
      <c r="D4987" s="24">
        <v>5897</v>
      </c>
      <c r="E4987" t="s">
        <v>1693</v>
      </c>
      <c r="F4987" t="s">
        <v>99</v>
      </c>
      <c r="G4987" t="s">
        <v>113</v>
      </c>
      <c r="H4987" t="s">
        <v>2024</v>
      </c>
      <c r="I4987" t="s">
        <v>2466</v>
      </c>
      <c r="J4987" t="s">
        <v>1915</v>
      </c>
      <c r="K4987" t="s">
        <v>2026</v>
      </c>
      <c r="L4987" s="24">
        <v>83500</v>
      </c>
      <c r="M4987" s="25">
        <f>+VLOOKUP(E4987, TC!A:D, 4, FALSE())</f>
        <v>1.1180499989811377</v>
      </c>
      <c r="N4987" s="24">
        <f t="shared" si="385"/>
        <v>83500</v>
      </c>
      <c r="O4987" t="str">
        <f t="shared" si="386"/>
        <v>FACTURA</v>
      </c>
      <c r="P4987" t="str">
        <f t="shared" si="387"/>
        <v>2025</v>
      </c>
      <c r="Q4987" t="str">
        <f t="shared" si="388"/>
        <v>04</v>
      </c>
      <c r="R4987" t="str">
        <f>+IFERROR(VLOOKUP(I4987, Listado!A:B, 2, FALSE()), "COMERCIALIZADORA INTERNACIONAL CARIBBEAN EXOTICS S A")</f>
        <v>COMERCIALIZADORA INTERNACIONAL CARIBBEAN EXOTICS S A</v>
      </c>
      <c r="S4987" s="25">
        <f>+VLOOKUP(E4987, TC!A:D, 2, FALSE())</f>
        <v>4416.6899999999996</v>
      </c>
      <c r="T4987" t="str">
        <f t="shared" si="389"/>
        <v>COP</v>
      </c>
    </row>
    <row r="4988" spans="1:20" ht="18.75" hidden="1" customHeight="1" x14ac:dyDescent="0.25">
      <c r="A4988" t="s">
        <v>2645</v>
      </c>
      <c r="B4988" t="s">
        <v>1923</v>
      </c>
      <c r="C4988" t="s">
        <v>1913</v>
      </c>
      <c r="D4988" s="24">
        <v>5897</v>
      </c>
      <c r="E4988" t="s">
        <v>1693</v>
      </c>
      <c r="F4988" t="s">
        <v>99</v>
      </c>
      <c r="G4988" t="s">
        <v>113</v>
      </c>
      <c r="H4988" t="s">
        <v>2024</v>
      </c>
      <c r="I4988" t="s">
        <v>2466</v>
      </c>
      <c r="J4988" t="s">
        <v>1915</v>
      </c>
      <c r="K4988" t="s">
        <v>2026</v>
      </c>
      <c r="L4988" s="24">
        <v>7750</v>
      </c>
      <c r="M4988" s="25">
        <f>+VLOOKUP(E4988, TC!A:D, 4, FALSE())</f>
        <v>1.1180499989811377</v>
      </c>
      <c r="N4988" s="24">
        <f t="shared" si="385"/>
        <v>7750</v>
      </c>
      <c r="O4988" t="str">
        <f t="shared" si="386"/>
        <v>FACTURA</v>
      </c>
      <c r="P4988" t="str">
        <f t="shared" si="387"/>
        <v>2025</v>
      </c>
      <c r="Q4988" t="str">
        <f t="shared" si="388"/>
        <v>04</v>
      </c>
      <c r="R4988" t="str">
        <f>+IFERROR(VLOOKUP(I4988, Listado!A:B, 2, FALSE()), "COMERCIALIZADORA INTERNACIONAL CARIBBEAN EXOTICS S A")</f>
        <v>COMERCIALIZADORA INTERNACIONAL CARIBBEAN EXOTICS S A</v>
      </c>
      <c r="S4988" s="25">
        <f>+VLOOKUP(E4988, TC!A:D, 2, FALSE())</f>
        <v>4416.6899999999996</v>
      </c>
      <c r="T4988" t="str">
        <f t="shared" si="389"/>
        <v>COP</v>
      </c>
    </row>
    <row r="4989" spans="1:20" ht="18.75" hidden="1" customHeight="1" x14ac:dyDescent="0.25">
      <c r="A4989" t="s">
        <v>2645</v>
      </c>
      <c r="B4989" t="s">
        <v>1923</v>
      </c>
      <c r="C4989" t="s">
        <v>1913</v>
      </c>
      <c r="D4989" s="24">
        <v>5897</v>
      </c>
      <c r="E4989" t="s">
        <v>1693</v>
      </c>
      <c r="F4989" t="s">
        <v>99</v>
      </c>
      <c r="G4989" t="s">
        <v>113</v>
      </c>
      <c r="H4989" t="s">
        <v>2024</v>
      </c>
      <c r="I4989" t="s">
        <v>2466</v>
      </c>
      <c r="J4989" t="s">
        <v>1915</v>
      </c>
      <c r="K4989" t="s">
        <v>2021</v>
      </c>
      <c r="L4989" s="24">
        <v>456750</v>
      </c>
      <c r="M4989" s="25">
        <f>+VLOOKUP(E4989, TC!A:D, 4, FALSE())</f>
        <v>1.1180499989811377</v>
      </c>
      <c r="N4989" s="24">
        <f t="shared" si="385"/>
        <v>456750</v>
      </c>
      <c r="O4989" t="str">
        <f t="shared" si="386"/>
        <v>FACTURA</v>
      </c>
      <c r="P4989" t="str">
        <f t="shared" si="387"/>
        <v>2025</v>
      </c>
      <c r="Q4989" t="str">
        <f t="shared" si="388"/>
        <v>04</v>
      </c>
      <c r="R4989" t="str">
        <f>+IFERROR(VLOOKUP(I4989, Listado!A:B, 2, FALSE()), "COMERCIALIZADORA INTERNACIONAL CARIBBEAN EXOTICS S A")</f>
        <v>COMERCIALIZADORA INTERNACIONAL CARIBBEAN EXOTICS S A</v>
      </c>
      <c r="S4989" s="25">
        <f>+VLOOKUP(E4989, TC!A:D, 2, FALSE())</f>
        <v>4416.6899999999996</v>
      </c>
      <c r="T4989" t="str">
        <f t="shared" si="389"/>
        <v>COP</v>
      </c>
    </row>
    <row r="4990" spans="1:20" ht="18.75" hidden="1" customHeight="1" x14ac:dyDescent="0.25">
      <c r="A4990" t="s">
        <v>2645</v>
      </c>
      <c r="B4990" t="s">
        <v>1923</v>
      </c>
      <c r="C4990" t="s">
        <v>1913</v>
      </c>
      <c r="D4990" s="24">
        <v>5897</v>
      </c>
      <c r="E4990" t="s">
        <v>1693</v>
      </c>
      <c r="F4990" t="s">
        <v>99</v>
      </c>
      <c r="G4990" t="s">
        <v>113</v>
      </c>
      <c r="H4990" t="s">
        <v>2024</v>
      </c>
      <c r="I4990" t="s">
        <v>2466</v>
      </c>
      <c r="J4990" t="s">
        <v>1915</v>
      </c>
      <c r="K4990" t="s">
        <v>2021</v>
      </c>
      <c r="L4990" s="24">
        <v>7020</v>
      </c>
      <c r="M4990" s="25">
        <f>+VLOOKUP(E4990, TC!A:D, 4, FALSE())</f>
        <v>1.1180499989811377</v>
      </c>
      <c r="N4990" s="24">
        <f t="shared" si="385"/>
        <v>7020</v>
      </c>
      <c r="O4990" t="str">
        <f t="shared" si="386"/>
        <v>FACTURA</v>
      </c>
      <c r="P4990" t="str">
        <f t="shared" si="387"/>
        <v>2025</v>
      </c>
      <c r="Q4990" t="str">
        <f t="shared" si="388"/>
        <v>04</v>
      </c>
      <c r="R4990" t="str">
        <f>+IFERROR(VLOOKUP(I4990, Listado!A:B, 2, FALSE()), "COMERCIALIZADORA INTERNACIONAL CARIBBEAN EXOTICS S A")</f>
        <v>COMERCIALIZADORA INTERNACIONAL CARIBBEAN EXOTICS S A</v>
      </c>
      <c r="S4990" s="25">
        <f>+VLOOKUP(E4990, TC!A:D, 2, FALSE())</f>
        <v>4416.6899999999996</v>
      </c>
      <c r="T4990" t="str">
        <f t="shared" si="389"/>
        <v>COP</v>
      </c>
    </row>
    <row r="4991" spans="1:20" ht="18.75" hidden="1" customHeight="1" x14ac:dyDescent="0.25">
      <c r="A4991" t="s">
        <v>2645</v>
      </c>
      <c r="B4991" t="s">
        <v>1923</v>
      </c>
      <c r="C4991" t="s">
        <v>1913</v>
      </c>
      <c r="D4991" s="24">
        <v>5897</v>
      </c>
      <c r="E4991" t="s">
        <v>1693</v>
      </c>
      <c r="F4991" t="s">
        <v>99</v>
      </c>
      <c r="G4991" t="s">
        <v>113</v>
      </c>
      <c r="H4991" t="s">
        <v>2024</v>
      </c>
      <c r="I4991" t="s">
        <v>2466</v>
      </c>
      <c r="J4991" t="s">
        <v>1915</v>
      </c>
      <c r="K4991" t="s">
        <v>2021</v>
      </c>
      <c r="L4991" s="24">
        <v>42600</v>
      </c>
      <c r="M4991" s="25">
        <f>+VLOOKUP(E4991, TC!A:D, 4, FALSE())</f>
        <v>1.1180499989811377</v>
      </c>
      <c r="N4991" s="24">
        <f t="shared" si="385"/>
        <v>42600</v>
      </c>
      <c r="O4991" t="str">
        <f t="shared" si="386"/>
        <v>FACTURA</v>
      </c>
      <c r="P4991" t="str">
        <f t="shared" si="387"/>
        <v>2025</v>
      </c>
      <c r="Q4991" t="str">
        <f t="shared" si="388"/>
        <v>04</v>
      </c>
      <c r="R4991" t="str">
        <f>+IFERROR(VLOOKUP(I4991, Listado!A:B, 2, FALSE()), "COMERCIALIZADORA INTERNACIONAL CARIBBEAN EXOTICS S A")</f>
        <v>COMERCIALIZADORA INTERNACIONAL CARIBBEAN EXOTICS S A</v>
      </c>
      <c r="S4991" s="25">
        <f>+VLOOKUP(E4991, TC!A:D, 2, FALSE())</f>
        <v>4416.6899999999996</v>
      </c>
      <c r="T4991" t="str">
        <f t="shared" si="389"/>
        <v>COP</v>
      </c>
    </row>
    <row r="4992" spans="1:20" ht="18.75" hidden="1" customHeight="1" x14ac:dyDescent="0.25">
      <c r="A4992" t="s">
        <v>2645</v>
      </c>
      <c r="B4992" t="s">
        <v>1923</v>
      </c>
      <c r="C4992" t="s">
        <v>1913</v>
      </c>
      <c r="D4992" s="24">
        <v>5897</v>
      </c>
      <c r="E4992" t="s">
        <v>1693</v>
      </c>
      <c r="F4992" t="s">
        <v>99</v>
      </c>
      <c r="G4992" t="s">
        <v>113</v>
      </c>
      <c r="H4992" t="s">
        <v>2024</v>
      </c>
      <c r="I4992" t="s">
        <v>2466</v>
      </c>
      <c r="J4992" t="s">
        <v>1915</v>
      </c>
      <c r="K4992" t="s">
        <v>2021</v>
      </c>
      <c r="L4992" s="24">
        <v>4050</v>
      </c>
      <c r="M4992" s="25">
        <f>+VLOOKUP(E4992, TC!A:D, 4, FALSE())</f>
        <v>1.1180499989811377</v>
      </c>
      <c r="N4992" s="24">
        <f t="shared" si="385"/>
        <v>4050</v>
      </c>
      <c r="O4992" t="str">
        <f t="shared" si="386"/>
        <v>FACTURA</v>
      </c>
      <c r="P4992" t="str">
        <f t="shared" si="387"/>
        <v>2025</v>
      </c>
      <c r="Q4992" t="str">
        <f t="shared" si="388"/>
        <v>04</v>
      </c>
      <c r="R4992" t="str">
        <f>+IFERROR(VLOOKUP(I4992, Listado!A:B, 2, FALSE()), "COMERCIALIZADORA INTERNACIONAL CARIBBEAN EXOTICS S A")</f>
        <v>COMERCIALIZADORA INTERNACIONAL CARIBBEAN EXOTICS S A</v>
      </c>
      <c r="S4992" s="25">
        <f>+VLOOKUP(E4992, TC!A:D, 2, FALSE())</f>
        <v>4416.6899999999996</v>
      </c>
      <c r="T4992" t="str">
        <f t="shared" si="389"/>
        <v>COP</v>
      </c>
    </row>
    <row r="4993" spans="1:20" ht="18.75" hidden="1" customHeight="1" x14ac:dyDescent="0.25">
      <c r="A4993" t="s">
        <v>2645</v>
      </c>
      <c r="B4993" t="s">
        <v>1923</v>
      </c>
      <c r="C4993" t="s">
        <v>1913</v>
      </c>
      <c r="D4993" s="24">
        <v>5897</v>
      </c>
      <c r="E4993" t="s">
        <v>1693</v>
      </c>
      <c r="F4993" t="s">
        <v>99</v>
      </c>
      <c r="G4993" t="s">
        <v>113</v>
      </c>
      <c r="H4993" t="s">
        <v>2024</v>
      </c>
      <c r="I4993" t="s">
        <v>2466</v>
      </c>
      <c r="J4993" t="s">
        <v>1915</v>
      </c>
      <c r="K4993" t="s">
        <v>2021</v>
      </c>
      <c r="L4993" s="24">
        <v>57330</v>
      </c>
      <c r="M4993" s="25">
        <f>+VLOOKUP(E4993, TC!A:D, 4, FALSE())</f>
        <v>1.1180499989811377</v>
      </c>
      <c r="N4993" s="24">
        <f t="shared" si="385"/>
        <v>57330</v>
      </c>
      <c r="O4993" t="str">
        <f t="shared" si="386"/>
        <v>FACTURA</v>
      </c>
      <c r="P4993" t="str">
        <f t="shared" si="387"/>
        <v>2025</v>
      </c>
      <c r="Q4993" t="str">
        <f t="shared" si="388"/>
        <v>04</v>
      </c>
      <c r="R4993" t="str">
        <f>+IFERROR(VLOOKUP(I4993, Listado!A:B, 2, FALSE()), "COMERCIALIZADORA INTERNACIONAL CARIBBEAN EXOTICS S A")</f>
        <v>COMERCIALIZADORA INTERNACIONAL CARIBBEAN EXOTICS S A</v>
      </c>
      <c r="S4993" s="25">
        <f>+VLOOKUP(E4993, TC!A:D, 2, FALSE())</f>
        <v>4416.6899999999996</v>
      </c>
      <c r="T4993" t="str">
        <f t="shared" si="389"/>
        <v>COP</v>
      </c>
    </row>
    <row r="4994" spans="1:20" ht="18.75" hidden="1" customHeight="1" x14ac:dyDescent="0.25">
      <c r="A4994" t="s">
        <v>2645</v>
      </c>
      <c r="B4994" t="s">
        <v>1923</v>
      </c>
      <c r="C4994" t="s">
        <v>1913</v>
      </c>
      <c r="D4994" s="24">
        <v>5897</v>
      </c>
      <c r="E4994" t="s">
        <v>1693</v>
      </c>
      <c r="F4994" t="s">
        <v>99</v>
      </c>
      <c r="G4994" t="s">
        <v>113</v>
      </c>
      <c r="H4994" t="s">
        <v>2024</v>
      </c>
      <c r="I4994" t="s">
        <v>2466</v>
      </c>
      <c r="J4994" t="s">
        <v>1915</v>
      </c>
      <c r="K4994" t="s">
        <v>2022</v>
      </c>
      <c r="L4994" s="24">
        <v>158240</v>
      </c>
      <c r="M4994" s="25">
        <f>+VLOOKUP(E4994, TC!A:D, 4, FALSE())</f>
        <v>1.1180499989811377</v>
      </c>
      <c r="N4994" s="24">
        <f t="shared" ref="N4994:N5057" si="390">+IF(F4994="EUR", (M4994*L4994), IF(I4994="JUAN MATAS SAS", (L4994/S4994), L4994))</f>
        <v>158240</v>
      </c>
      <c r="O4994" t="str">
        <f t="shared" ref="O4994:O5057" si="391">+IF(C4994="CFE", "FACTURA", IF(ISERROR(SEARCH("ANULA", H4994))=FALSE(), "ANULACIÓN FE", IF(ISERROR(SEARCH("CANCELLATION", H4994))=FALSE(), "ANULACIÓN FE", "NOTAS")))</f>
        <v>FACTURA</v>
      </c>
      <c r="P4994" t="str">
        <f t="shared" ref="P4994:P5057" si="392">+LEFT(E4994, 4)</f>
        <v>2025</v>
      </c>
      <c r="Q4994" t="str">
        <f t="shared" ref="Q4994:Q5057" si="393">+MID(E4994, 5, 2)</f>
        <v>04</v>
      </c>
      <c r="R4994" t="str">
        <f>+IFERROR(VLOOKUP(I4994, Listado!A:B, 2, FALSE()), "COMERCIALIZADORA INTERNACIONAL CARIBBEAN EXOTICS S A")</f>
        <v>COMERCIALIZADORA INTERNACIONAL CARIBBEAN EXOTICS S A</v>
      </c>
      <c r="S4994" s="25">
        <f>+VLOOKUP(E4994, TC!A:D, 2, FALSE())</f>
        <v>4416.6899999999996</v>
      </c>
      <c r="T4994" t="str">
        <f t="shared" ref="T4994:T5057" si="394">+IF(I4994="JUAN MATAS SAS", "USD", F4994)</f>
        <v>COP</v>
      </c>
    </row>
    <row r="4995" spans="1:20" ht="18.75" hidden="1" customHeight="1" x14ac:dyDescent="0.25">
      <c r="A4995" t="s">
        <v>2645</v>
      </c>
      <c r="B4995" t="s">
        <v>1923</v>
      </c>
      <c r="C4995" t="s">
        <v>1913</v>
      </c>
      <c r="D4995" s="24">
        <v>5897</v>
      </c>
      <c r="E4995" t="s">
        <v>1693</v>
      </c>
      <c r="F4995" t="s">
        <v>99</v>
      </c>
      <c r="G4995" t="s">
        <v>113</v>
      </c>
      <c r="H4995" t="s">
        <v>2024</v>
      </c>
      <c r="I4995" t="s">
        <v>2466</v>
      </c>
      <c r="J4995" t="s">
        <v>1915</v>
      </c>
      <c r="K4995" t="s">
        <v>2022</v>
      </c>
      <c r="L4995" s="24">
        <v>331890</v>
      </c>
      <c r="M4995" s="25">
        <f>+VLOOKUP(E4995, TC!A:D, 4, FALSE())</f>
        <v>1.1180499989811377</v>
      </c>
      <c r="N4995" s="24">
        <f t="shared" si="390"/>
        <v>331890</v>
      </c>
      <c r="O4995" t="str">
        <f t="shared" si="391"/>
        <v>FACTURA</v>
      </c>
      <c r="P4995" t="str">
        <f t="shared" si="392"/>
        <v>2025</v>
      </c>
      <c r="Q4995" t="str">
        <f t="shared" si="393"/>
        <v>04</v>
      </c>
      <c r="R4995" t="str">
        <f>+IFERROR(VLOOKUP(I4995, Listado!A:B, 2, FALSE()), "COMERCIALIZADORA INTERNACIONAL CARIBBEAN EXOTICS S A")</f>
        <v>COMERCIALIZADORA INTERNACIONAL CARIBBEAN EXOTICS S A</v>
      </c>
      <c r="S4995" s="25">
        <f>+VLOOKUP(E4995, TC!A:D, 2, FALSE())</f>
        <v>4416.6899999999996</v>
      </c>
      <c r="T4995" t="str">
        <f t="shared" si="394"/>
        <v>COP</v>
      </c>
    </row>
    <row r="4996" spans="1:20" ht="18.75" hidden="1" customHeight="1" x14ac:dyDescent="0.25">
      <c r="A4996" t="s">
        <v>2645</v>
      </c>
      <c r="B4996" t="s">
        <v>1923</v>
      </c>
      <c r="C4996" t="s">
        <v>1913</v>
      </c>
      <c r="D4996" s="24">
        <v>5897</v>
      </c>
      <c r="E4996" t="s">
        <v>1693</v>
      </c>
      <c r="F4996" t="s">
        <v>99</v>
      </c>
      <c r="G4996" t="s">
        <v>113</v>
      </c>
      <c r="H4996" t="s">
        <v>2024</v>
      </c>
      <c r="I4996" t="s">
        <v>2466</v>
      </c>
      <c r="J4996" t="s">
        <v>1915</v>
      </c>
      <c r="K4996" t="s">
        <v>2022</v>
      </c>
      <c r="L4996" s="24">
        <v>172040</v>
      </c>
      <c r="M4996" s="25">
        <f>+VLOOKUP(E4996, TC!A:D, 4, FALSE())</f>
        <v>1.1180499989811377</v>
      </c>
      <c r="N4996" s="24">
        <f t="shared" si="390"/>
        <v>172040</v>
      </c>
      <c r="O4996" t="str">
        <f t="shared" si="391"/>
        <v>FACTURA</v>
      </c>
      <c r="P4996" t="str">
        <f t="shared" si="392"/>
        <v>2025</v>
      </c>
      <c r="Q4996" t="str">
        <f t="shared" si="393"/>
        <v>04</v>
      </c>
      <c r="R4996" t="str">
        <f>+IFERROR(VLOOKUP(I4996, Listado!A:B, 2, FALSE()), "COMERCIALIZADORA INTERNACIONAL CARIBBEAN EXOTICS S A")</f>
        <v>COMERCIALIZADORA INTERNACIONAL CARIBBEAN EXOTICS S A</v>
      </c>
      <c r="S4996" s="25">
        <f>+VLOOKUP(E4996, TC!A:D, 2, FALSE())</f>
        <v>4416.6899999999996</v>
      </c>
      <c r="T4996" t="str">
        <f t="shared" si="394"/>
        <v>COP</v>
      </c>
    </row>
    <row r="4997" spans="1:20" ht="18.75" hidden="1" customHeight="1" x14ac:dyDescent="0.25">
      <c r="A4997" t="s">
        <v>2645</v>
      </c>
      <c r="B4997" t="s">
        <v>1923</v>
      </c>
      <c r="C4997" t="s">
        <v>1913</v>
      </c>
      <c r="D4997" s="24">
        <v>5897</v>
      </c>
      <c r="E4997" t="s">
        <v>1693</v>
      </c>
      <c r="F4997" t="s">
        <v>99</v>
      </c>
      <c r="G4997" t="s">
        <v>113</v>
      </c>
      <c r="H4997" t="s">
        <v>2024</v>
      </c>
      <c r="I4997" t="s">
        <v>2466</v>
      </c>
      <c r="J4997" t="s">
        <v>1915</v>
      </c>
      <c r="K4997" t="s">
        <v>2022</v>
      </c>
      <c r="L4997" s="24">
        <v>36340</v>
      </c>
      <c r="M4997" s="25">
        <f>+VLOOKUP(E4997, TC!A:D, 4, FALSE())</f>
        <v>1.1180499989811377</v>
      </c>
      <c r="N4997" s="24">
        <f t="shared" si="390"/>
        <v>36340</v>
      </c>
      <c r="O4997" t="str">
        <f t="shared" si="391"/>
        <v>FACTURA</v>
      </c>
      <c r="P4997" t="str">
        <f t="shared" si="392"/>
        <v>2025</v>
      </c>
      <c r="Q4997" t="str">
        <f t="shared" si="393"/>
        <v>04</v>
      </c>
      <c r="R4997" t="str">
        <f>+IFERROR(VLOOKUP(I4997, Listado!A:B, 2, FALSE()), "COMERCIALIZADORA INTERNACIONAL CARIBBEAN EXOTICS S A")</f>
        <v>COMERCIALIZADORA INTERNACIONAL CARIBBEAN EXOTICS S A</v>
      </c>
      <c r="S4997" s="25">
        <f>+VLOOKUP(E4997, TC!A:D, 2, FALSE())</f>
        <v>4416.6899999999996</v>
      </c>
      <c r="T4997" t="str">
        <f t="shared" si="394"/>
        <v>COP</v>
      </c>
    </row>
    <row r="4998" spans="1:20" ht="18.75" hidden="1" customHeight="1" x14ac:dyDescent="0.25">
      <c r="A4998" t="s">
        <v>2645</v>
      </c>
      <c r="B4998" t="s">
        <v>1923</v>
      </c>
      <c r="C4998" t="s">
        <v>1913</v>
      </c>
      <c r="D4998" s="24">
        <v>5897</v>
      </c>
      <c r="E4998" t="s">
        <v>1693</v>
      </c>
      <c r="F4998" t="s">
        <v>99</v>
      </c>
      <c r="G4998" t="s">
        <v>113</v>
      </c>
      <c r="H4998" t="s">
        <v>2024</v>
      </c>
      <c r="I4998" t="s">
        <v>2466</v>
      </c>
      <c r="J4998" t="s">
        <v>1915</v>
      </c>
      <c r="K4998" t="s">
        <v>2022</v>
      </c>
      <c r="L4998" s="24">
        <v>78200</v>
      </c>
      <c r="M4998" s="25">
        <f>+VLOOKUP(E4998, TC!A:D, 4, FALSE())</f>
        <v>1.1180499989811377</v>
      </c>
      <c r="N4998" s="24">
        <f t="shared" si="390"/>
        <v>78200</v>
      </c>
      <c r="O4998" t="str">
        <f t="shared" si="391"/>
        <v>FACTURA</v>
      </c>
      <c r="P4998" t="str">
        <f t="shared" si="392"/>
        <v>2025</v>
      </c>
      <c r="Q4998" t="str">
        <f t="shared" si="393"/>
        <v>04</v>
      </c>
      <c r="R4998" t="str">
        <f>+IFERROR(VLOOKUP(I4998, Listado!A:B, 2, FALSE()), "COMERCIALIZADORA INTERNACIONAL CARIBBEAN EXOTICS S A")</f>
        <v>COMERCIALIZADORA INTERNACIONAL CARIBBEAN EXOTICS S A</v>
      </c>
      <c r="S4998" s="25">
        <f>+VLOOKUP(E4998, TC!A:D, 2, FALSE())</f>
        <v>4416.6899999999996</v>
      </c>
      <c r="T4998" t="str">
        <f t="shared" si="394"/>
        <v>COP</v>
      </c>
    </row>
    <row r="4999" spans="1:20" ht="18.75" hidden="1" customHeight="1" x14ac:dyDescent="0.25">
      <c r="A4999" t="s">
        <v>2645</v>
      </c>
      <c r="B4999" t="s">
        <v>1923</v>
      </c>
      <c r="C4999" t="s">
        <v>1913</v>
      </c>
      <c r="D4999" s="24">
        <v>5897</v>
      </c>
      <c r="E4999" t="s">
        <v>1693</v>
      </c>
      <c r="F4999" t="s">
        <v>99</v>
      </c>
      <c r="G4999" t="s">
        <v>113</v>
      </c>
      <c r="H4999" t="s">
        <v>2024</v>
      </c>
      <c r="I4999" t="s">
        <v>2466</v>
      </c>
      <c r="J4999" t="s">
        <v>1915</v>
      </c>
      <c r="K4999" t="s">
        <v>2022</v>
      </c>
      <c r="L4999" s="24">
        <v>15180</v>
      </c>
      <c r="M4999" s="25">
        <f>+VLOOKUP(E4999, TC!A:D, 4, FALSE())</f>
        <v>1.1180499989811377</v>
      </c>
      <c r="N4999" s="24">
        <f t="shared" si="390"/>
        <v>15180</v>
      </c>
      <c r="O4999" t="str">
        <f t="shared" si="391"/>
        <v>FACTURA</v>
      </c>
      <c r="P4999" t="str">
        <f t="shared" si="392"/>
        <v>2025</v>
      </c>
      <c r="Q4999" t="str">
        <f t="shared" si="393"/>
        <v>04</v>
      </c>
      <c r="R4999" t="str">
        <f>+IFERROR(VLOOKUP(I4999, Listado!A:B, 2, FALSE()), "COMERCIALIZADORA INTERNACIONAL CARIBBEAN EXOTICS S A")</f>
        <v>COMERCIALIZADORA INTERNACIONAL CARIBBEAN EXOTICS S A</v>
      </c>
      <c r="S4999" s="25">
        <f>+VLOOKUP(E4999, TC!A:D, 2, FALSE())</f>
        <v>4416.6899999999996</v>
      </c>
      <c r="T4999" t="str">
        <f t="shared" si="394"/>
        <v>COP</v>
      </c>
    </row>
    <row r="5000" spans="1:20" ht="18.75" hidden="1" customHeight="1" x14ac:dyDescent="0.25">
      <c r="A5000" t="s">
        <v>2645</v>
      </c>
      <c r="B5000" t="s">
        <v>1923</v>
      </c>
      <c r="C5000" t="s">
        <v>1913</v>
      </c>
      <c r="D5000" s="24">
        <v>5897</v>
      </c>
      <c r="E5000" t="s">
        <v>1693</v>
      </c>
      <c r="F5000" t="s">
        <v>99</v>
      </c>
      <c r="G5000" t="s">
        <v>113</v>
      </c>
      <c r="H5000" t="s">
        <v>2024</v>
      </c>
      <c r="I5000" t="s">
        <v>2466</v>
      </c>
      <c r="J5000" t="s">
        <v>1915</v>
      </c>
      <c r="K5000" t="s">
        <v>2022</v>
      </c>
      <c r="L5000" s="24">
        <v>5980</v>
      </c>
      <c r="M5000" s="25">
        <f>+VLOOKUP(E5000, TC!A:D, 4, FALSE())</f>
        <v>1.1180499989811377</v>
      </c>
      <c r="N5000" s="24">
        <f t="shared" si="390"/>
        <v>5980</v>
      </c>
      <c r="O5000" t="str">
        <f t="shared" si="391"/>
        <v>FACTURA</v>
      </c>
      <c r="P5000" t="str">
        <f t="shared" si="392"/>
        <v>2025</v>
      </c>
      <c r="Q5000" t="str">
        <f t="shared" si="393"/>
        <v>04</v>
      </c>
      <c r="R5000" t="str">
        <f>+IFERROR(VLOOKUP(I5000, Listado!A:B, 2, FALSE()), "COMERCIALIZADORA INTERNACIONAL CARIBBEAN EXOTICS S A")</f>
        <v>COMERCIALIZADORA INTERNACIONAL CARIBBEAN EXOTICS S A</v>
      </c>
      <c r="S5000" s="25">
        <f>+VLOOKUP(E5000, TC!A:D, 2, FALSE())</f>
        <v>4416.6899999999996</v>
      </c>
      <c r="T5000" t="str">
        <f t="shared" si="394"/>
        <v>COP</v>
      </c>
    </row>
    <row r="5001" spans="1:20" ht="18.75" hidden="1" customHeight="1" x14ac:dyDescent="0.25">
      <c r="A5001" t="s">
        <v>2645</v>
      </c>
      <c r="B5001" t="s">
        <v>1923</v>
      </c>
      <c r="C5001" t="s">
        <v>1913</v>
      </c>
      <c r="D5001" s="24">
        <v>5897</v>
      </c>
      <c r="E5001" t="s">
        <v>1693</v>
      </c>
      <c r="F5001" t="s">
        <v>99</v>
      </c>
      <c r="G5001" t="s">
        <v>113</v>
      </c>
      <c r="H5001" t="s">
        <v>2024</v>
      </c>
      <c r="I5001" t="s">
        <v>2466</v>
      </c>
      <c r="J5001" t="s">
        <v>1915</v>
      </c>
      <c r="K5001" t="s">
        <v>2022</v>
      </c>
      <c r="L5001" s="24">
        <v>20700</v>
      </c>
      <c r="M5001" s="25">
        <f>+VLOOKUP(E5001, TC!A:D, 4, FALSE())</f>
        <v>1.1180499989811377</v>
      </c>
      <c r="N5001" s="24">
        <f t="shared" si="390"/>
        <v>20700</v>
      </c>
      <c r="O5001" t="str">
        <f t="shared" si="391"/>
        <v>FACTURA</v>
      </c>
      <c r="P5001" t="str">
        <f t="shared" si="392"/>
        <v>2025</v>
      </c>
      <c r="Q5001" t="str">
        <f t="shared" si="393"/>
        <v>04</v>
      </c>
      <c r="R5001" t="str">
        <f>+IFERROR(VLOOKUP(I5001, Listado!A:B, 2, FALSE()), "COMERCIALIZADORA INTERNACIONAL CARIBBEAN EXOTICS S A")</f>
        <v>COMERCIALIZADORA INTERNACIONAL CARIBBEAN EXOTICS S A</v>
      </c>
      <c r="S5001" s="25">
        <f>+VLOOKUP(E5001, TC!A:D, 2, FALSE())</f>
        <v>4416.6899999999996</v>
      </c>
      <c r="T5001" t="str">
        <f t="shared" si="394"/>
        <v>COP</v>
      </c>
    </row>
    <row r="5002" spans="1:20" ht="18.75" hidden="1" customHeight="1" x14ac:dyDescent="0.25">
      <c r="A5002" t="s">
        <v>2645</v>
      </c>
      <c r="B5002" t="s">
        <v>1923</v>
      </c>
      <c r="C5002" t="s">
        <v>1913</v>
      </c>
      <c r="D5002" s="24">
        <v>5897</v>
      </c>
      <c r="E5002" t="s">
        <v>1693</v>
      </c>
      <c r="F5002" t="s">
        <v>99</v>
      </c>
      <c r="G5002" t="s">
        <v>113</v>
      </c>
      <c r="H5002" t="s">
        <v>2024</v>
      </c>
      <c r="I5002" t="s">
        <v>2466</v>
      </c>
      <c r="J5002" t="s">
        <v>1915</v>
      </c>
      <c r="K5002" t="s">
        <v>2022</v>
      </c>
      <c r="L5002" s="24">
        <v>111320</v>
      </c>
      <c r="M5002" s="25">
        <f>+VLOOKUP(E5002, TC!A:D, 4, FALSE())</f>
        <v>1.1180499989811377</v>
      </c>
      <c r="N5002" s="24">
        <f t="shared" si="390"/>
        <v>111320</v>
      </c>
      <c r="O5002" t="str">
        <f t="shared" si="391"/>
        <v>FACTURA</v>
      </c>
      <c r="P5002" t="str">
        <f t="shared" si="392"/>
        <v>2025</v>
      </c>
      <c r="Q5002" t="str">
        <f t="shared" si="393"/>
        <v>04</v>
      </c>
      <c r="R5002" t="str">
        <f>+IFERROR(VLOOKUP(I5002, Listado!A:B, 2, FALSE()), "COMERCIALIZADORA INTERNACIONAL CARIBBEAN EXOTICS S A")</f>
        <v>COMERCIALIZADORA INTERNACIONAL CARIBBEAN EXOTICS S A</v>
      </c>
      <c r="S5002" s="25">
        <f>+VLOOKUP(E5002, TC!A:D, 2, FALSE())</f>
        <v>4416.6899999999996</v>
      </c>
      <c r="T5002" t="str">
        <f t="shared" si="394"/>
        <v>COP</v>
      </c>
    </row>
    <row r="5003" spans="1:20" ht="18.75" hidden="1" customHeight="1" x14ac:dyDescent="0.25">
      <c r="A5003" t="s">
        <v>2645</v>
      </c>
      <c r="B5003" t="s">
        <v>1923</v>
      </c>
      <c r="C5003" t="s">
        <v>1913</v>
      </c>
      <c r="D5003" s="24">
        <v>5897</v>
      </c>
      <c r="E5003" t="s">
        <v>1693</v>
      </c>
      <c r="F5003" t="s">
        <v>99</v>
      </c>
      <c r="G5003" t="s">
        <v>113</v>
      </c>
      <c r="H5003" t="s">
        <v>2024</v>
      </c>
      <c r="I5003" t="s">
        <v>2466</v>
      </c>
      <c r="J5003" t="s">
        <v>1915</v>
      </c>
      <c r="K5003" t="s">
        <v>2022</v>
      </c>
      <c r="L5003" s="24">
        <v>56580</v>
      </c>
      <c r="M5003" s="25">
        <f>+VLOOKUP(E5003, TC!A:D, 4, FALSE())</f>
        <v>1.1180499989811377</v>
      </c>
      <c r="N5003" s="24">
        <f t="shared" si="390"/>
        <v>56580</v>
      </c>
      <c r="O5003" t="str">
        <f t="shared" si="391"/>
        <v>FACTURA</v>
      </c>
      <c r="P5003" t="str">
        <f t="shared" si="392"/>
        <v>2025</v>
      </c>
      <c r="Q5003" t="str">
        <f t="shared" si="393"/>
        <v>04</v>
      </c>
      <c r="R5003" t="str">
        <f>+IFERROR(VLOOKUP(I5003, Listado!A:B, 2, FALSE()), "COMERCIALIZADORA INTERNACIONAL CARIBBEAN EXOTICS S A")</f>
        <v>COMERCIALIZADORA INTERNACIONAL CARIBBEAN EXOTICS S A</v>
      </c>
      <c r="S5003" s="25">
        <f>+VLOOKUP(E5003, TC!A:D, 2, FALSE())</f>
        <v>4416.6899999999996</v>
      </c>
      <c r="T5003" t="str">
        <f t="shared" si="394"/>
        <v>COP</v>
      </c>
    </row>
    <row r="5004" spans="1:20" ht="18.75" hidden="1" customHeight="1" x14ac:dyDescent="0.25">
      <c r="A5004" t="s">
        <v>2645</v>
      </c>
      <c r="B5004" t="s">
        <v>1923</v>
      </c>
      <c r="C5004" t="s">
        <v>1913</v>
      </c>
      <c r="D5004" s="24">
        <v>5897</v>
      </c>
      <c r="E5004" t="s">
        <v>1693</v>
      </c>
      <c r="F5004" t="s">
        <v>99</v>
      </c>
      <c r="G5004" t="s">
        <v>113</v>
      </c>
      <c r="H5004" t="s">
        <v>2024</v>
      </c>
      <c r="I5004" t="s">
        <v>2466</v>
      </c>
      <c r="J5004" t="s">
        <v>1915</v>
      </c>
      <c r="K5004" t="s">
        <v>2022</v>
      </c>
      <c r="L5004" s="24">
        <v>16560</v>
      </c>
      <c r="M5004" s="25">
        <f>+VLOOKUP(E5004, TC!A:D, 4, FALSE())</f>
        <v>1.1180499989811377</v>
      </c>
      <c r="N5004" s="24">
        <f t="shared" si="390"/>
        <v>16560</v>
      </c>
      <c r="O5004" t="str">
        <f t="shared" si="391"/>
        <v>FACTURA</v>
      </c>
      <c r="P5004" t="str">
        <f t="shared" si="392"/>
        <v>2025</v>
      </c>
      <c r="Q5004" t="str">
        <f t="shared" si="393"/>
        <v>04</v>
      </c>
      <c r="R5004" t="str">
        <f>+IFERROR(VLOOKUP(I5004, Listado!A:B, 2, FALSE()), "COMERCIALIZADORA INTERNACIONAL CARIBBEAN EXOTICS S A")</f>
        <v>COMERCIALIZADORA INTERNACIONAL CARIBBEAN EXOTICS S A</v>
      </c>
      <c r="S5004" s="25">
        <f>+VLOOKUP(E5004, TC!A:D, 2, FALSE())</f>
        <v>4416.6899999999996</v>
      </c>
      <c r="T5004" t="str">
        <f t="shared" si="394"/>
        <v>COP</v>
      </c>
    </row>
    <row r="5005" spans="1:20" ht="18.75" hidden="1" customHeight="1" x14ac:dyDescent="0.25">
      <c r="A5005" t="s">
        <v>2645</v>
      </c>
      <c r="B5005" t="s">
        <v>1923</v>
      </c>
      <c r="C5005" t="s">
        <v>1913</v>
      </c>
      <c r="D5005" s="24">
        <v>5897</v>
      </c>
      <c r="E5005" t="s">
        <v>1693</v>
      </c>
      <c r="F5005" t="s">
        <v>99</v>
      </c>
      <c r="G5005" t="s">
        <v>113</v>
      </c>
      <c r="H5005" t="s">
        <v>2024</v>
      </c>
      <c r="I5005" t="s">
        <v>2466</v>
      </c>
      <c r="J5005" t="s">
        <v>1915</v>
      </c>
      <c r="K5005" t="s">
        <v>2022</v>
      </c>
      <c r="L5005" s="24">
        <v>84180</v>
      </c>
      <c r="M5005" s="25">
        <f>+VLOOKUP(E5005, TC!A:D, 4, FALSE())</f>
        <v>1.1180499989811377</v>
      </c>
      <c r="N5005" s="24">
        <f t="shared" si="390"/>
        <v>84180</v>
      </c>
      <c r="O5005" t="str">
        <f t="shared" si="391"/>
        <v>FACTURA</v>
      </c>
      <c r="P5005" t="str">
        <f t="shared" si="392"/>
        <v>2025</v>
      </c>
      <c r="Q5005" t="str">
        <f t="shared" si="393"/>
        <v>04</v>
      </c>
      <c r="R5005" t="str">
        <f>+IFERROR(VLOOKUP(I5005, Listado!A:B, 2, FALSE()), "COMERCIALIZADORA INTERNACIONAL CARIBBEAN EXOTICS S A")</f>
        <v>COMERCIALIZADORA INTERNACIONAL CARIBBEAN EXOTICS S A</v>
      </c>
      <c r="S5005" s="25">
        <f>+VLOOKUP(E5005, TC!A:D, 2, FALSE())</f>
        <v>4416.6899999999996</v>
      </c>
      <c r="T5005" t="str">
        <f t="shared" si="394"/>
        <v>COP</v>
      </c>
    </row>
    <row r="5006" spans="1:20" ht="18.75" hidden="1" customHeight="1" x14ac:dyDescent="0.25">
      <c r="A5006" t="s">
        <v>2645</v>
      </c>
      <c r="B5006" t="s">
        <v>1923</v>
      </c>
      <c r="C5006" t="s">
        <v>1913</v>
      </c>
      <c r="D5006" s="24">
        <v>5897</v>
      </c>
      <c r="E5006" t="s">
        <v>1693</v>
      </c>
      <c r="F5006" t="s">
        <v>99</v>
      </c>
      <c r="G5006" t="s">
        <v>113</v>
      </c>
      <c r="H5006" t="s">
        <v>2024</v>
      </c>
      <c r="I5006" t="s">
        <v>2466</v>
      </c>
      <c r="J5006" t="s">
        <v>1915</v>
      </c>
      <c r="K5006" t="s">
        <v>2022</v>
      </c>
      <c r="L5006" s="24">
        <v>89930</v>
      </c>
      <c r="M5006" s="25">
        <f>+VLOOKUP(E5006, TC!A:D, 4, FALSE())</f>
        <v>1.1180499989811377</v>
      </c>
      <c r="N5006" s="24">
        <f t="shared" si="390"/>
        <v>89930</v>
      </c>
      <c r="O5006" t="str">
        <f t="shared" si="391"/>
        <v>FACTURA</v>
      </c>
      <c r="P5006" t="str">
        <f t="shared" si="392"/>
        <v>2025</v>
      </c>
      <c r="Q5006" t="str">
        <f t="shared" si="393"/>
        <v>04</v>
      </c>
      <c r="R5006" t="str">
        <f>+IFERROR(VLOOKUP(I5006, Listado!A:B, 2, FALSE()), "COMERCIALIZADORA INTERNACIONAL CARIBBEAN EXOTICS S A")</f>
        <v>COMERCIALIZADORA INTERNACIONAL CARIBBEAN EXOTICS S A</v>
      </c>
      <c r="S5006" s="25">
        <f>+VLOOKUP(E5006, TC!A:D, 2, FALSE())</f>
        <v>4416.6899999999996</v>
      </c>
      <c r="T5006" t="str">
        <f t="shared" si="394"/>
        <v>COP</v>
      </c>
    </row>
    <row r="5007" spans="1:20" ht="18.75" hidden="1" customHeight="1" x14ac:dyDescent="0.25">
      <c r="A5007" t="s">
        <v>2645</v>
      </c>
      <c r="B5007" t="s">
        <v>1923</v>
      </c>
      <c r="C5007" t="s">
        <v>1913</v>
      </c>
      <c r="D5007" s="24">
        <v>5897</v>
      </c>
      <c r="E5007" t="s">
        <v>1693</v>
      </c>
      <c r="F5007" t="s">
        <v>99</v>
      </c>
      <c r="G5007" t="s">
        <v>113</v>
      </c>
      <c r="H5007" t="s">
        <v>2024</v>
      </c>
      <c r="I5007" t="s">
        <v>2466</v>
      </c>
      <c r="J5007" t="s">
        <v>1915</v>
      </c>
      <c r="K5007" t="s">
        <v>2045</v>
      </c>
      <c r="L5007" s="24">
        <v>114240</v>
      </c>
      <c r="M5007" s="25">
        <f>+VLOOKUP(E5007, TC!A:D, 4, FALSE())</f>
        <v>1.1180499989811377</v>
      </c>
      <c r="N5007" s="24">
        <f t="shared" si="390"/>
        <v>114240</v>
      </c>
      <c r="O5007" t="str">
        <f t="shared" si="391"/>
        <v>FACTURA</v>
      </c>
      <c r="P5007" t="str">
        <f t="shared" si="392"/>
        <v>2025</v>
      </c>
      <c r="Q5007" t="str">
        <f t="shared" si="393"/>
        <v>04</v>
      </c>
      <c r="R5007" t="str">
        <f>+IFERROR(VLOOKUP(I5007, Listado!A:B, 2, FALSE()), "COMERCIALIZADORA INTERNACIONAL CARIBBEAN EXOTICS S A")</f>
        <v>COMERCIALIZADORA INTERNACIONAL CARIBBEAN EXOTICS S A</v>
      </c>
      <c r="S5007" s="25">
        <f>+VLOOKUP(E5007, TC!A:D, 2, FALSE())</f>
        <v>4416.6899999999996</v>
      </c>
      <c r="T5007" t="str">
        <f t="shared" si="394"/>
        <v>COP</v>
      </c>
    </row>
    <row r="5008" spans="1:20" ht="18.75" hidden="1" customHeight="1" x14ac:dyDescent="0.25">
      <c r="A5008" t="s">
        <v>2645</v>
      </c>
      <c r="B5008" t="s">
        <v>1923</v>
      </c>
      <c r="C5008" t="s">
        <v>1913</v>
      </c>
      <c r="D5008" s="24">
        <v>5898</v>
      </c>
      <c r="E5008" t="s">
        <v>1693</v>
      </c>
      <c r="F5008" t="s">
        <v>99</v>
      </c>
      <c r="G5008" t="s">
        <v>1914</v>
      </c>
      <c r="H5008" t="s">
        <v>2024</v>
      </c>
      <c r="I5008" t="s">
        <v>1838</v>
      </c>
      <c r="J5008" t="s">
        <v>1915</v>
      </c>
      <c r="K5008" t="s">
        <v>2025</v>
      </c>
      <c r="L5008" s="24">
        <v>58800</v>
      </c>
      <c r="M5008" s="25">
        <f>+VLOOKUP(E5008, TC!A:D, 4, FALSE())</f>
        <v>1.1180499989811377</v>
      </c>
      <c r="N5008" s="24">
        <f t="shared" si="390"/>
        <v>58800</v>
      </c>
      <c r="O5008" t="str">
        <f t="shared" si="391"/>
        <v>FACTURA</v>
      </c>
      <c r="P5008" t="str">
        <f t="shared" si="392"/>
        <v>2025</v>
      </c>
      <c r="Q5008" t="str">
        <f t="shared" si="393"/>
        <v>04</v>
      </c>
      <c r="R5008" t="str">
        <f>+IFERROR(VLOOKUP(I5008, Listado!A:B, 2, FALSE()), "COMERCIALIZADORA INTERNACIONAL CARIBBEAN EXOTICS S A")</f>
        <v>LONDOÑO ECHEVERRI ALEJANDRA</v>
      </c>
      <c r="S5008" s="25">
        <f>+VLOOKUP(E5008, TC!A:D, 2, FALSE())</f>
        <v>4416.6899999999996</v>
      </c>
      <c r="T5008" t="str">
        <f t="shared" si="394"/>
        <v>COP</v>
      </c>
    </row>
    <row r="5009" spans="1:20" ht="18.75" hidden="1" customHeight="1" x14ac:dyDescent="0.25">
      <c r="A5009" t="s">
        <v>2645</v>
      </c>
      <c r="B5009" t="s">
        <v>1923</v>
      </c>
      <c r="C5009" t="s">
        <v>1913</v>
      </c>
      <c r="D5009" s="24">
        <v>5898</v>
      </c>
      <c r="E5009" t="s">
        <v>1693</v>
      </c>
      <c r="F5009" t="s">
        <v>99</v>
      </c>
      <c r="G5009" t="s">
        <v>1914</v>
      </c>
      <c r="H5009" t="s">
        <v>2024</v>
      </c>
      <c r="I5009" t="s">
        <v>1838</v>
      </c>
      <c r="J5009" t="s">
        <v>1915</v>
      </c>
      <c r="K5009" t="s">
        <v>2025</v>
      </c>
      <c r="L5009" s="24">
        <v>873000</v>
      </c>
      <c r="M5009" s="25">
        <f>+VLOOKUP(E5009, TC!A:D, 4, FALSE())</f>
        <v>1.1180499989811377</v>
      </c>
      <c r="N5009" s="24">
        <f t="shared" si="390"/>
        <v>873000</v>
      </c>
      <c r="O5009" t="str">
        <f t="shared" si="391"/>
        <v>FACTURA</v>
      </c>
      <c r="P5009" t="str">
        <f t="shared" si="392"/>
        <v>2025</v>
      </c>
      <c r="Q5009" t="str">
        <f t="shared" si="393"/>
        <v>04</v>
      </c>
      <c r="R5009" t="str">
        <f>+IFERROR(VLOOKUP(I5009, Listado!A:B, 2, FALSE()), "COMERCIALIZADORA INTERNACIONAL CARIBBEAN EXOTICS S A")</f>
        <v>LONDOÑO ECHEVERRI ALEJANDRA</v>
      </c>
      <c r="S5009" s="25">
        <f>+VLOOKUP(E5009, TC!A:D, 2, FALSE())</f>
        <v>4416.6899999999996</v>
      </c>
      <c r="T5009" t="str">
        <f t="shared" si="394"/>
        <v>COP</v>
      </c>
    </row>
    <row r="5010" spans="1:20" ht="18.75" hidden="1" customHeight="1" x14ac:dyDescent="0.25">
      <c r="A5010" t="s">
        <v>2645</v>
      </c>
      <c r="B5010" t="s">
        <v>1923</v>
      </c>
      <c r="C5010" t="s">
        <v>1913</v>
      </c>
      <c r="D5010" s="24">
        <v>5898</v>
      </c>
      <c r="E5010" t="s">
        <v>1693</v>
      </c>
      <c r="F5010" t="s">
        <v>99</v>
      </c>
      <c r="G5010" t="s">
        <v>1914</v>
      </c>
      <c r="H5010" t="s">
        <v>2024</v>
      </c>
      <c r="I5010" t="s">
        <v>1838</v>
      </c>
      <c r="J5010" t="s">
        <v>1915</v>
      </c>
      <c r="K5010" t="s">
        <v>2019</v>
      </c>
      <c r="L5010" s="24">
        <v>2520</v>
      </c>
      <c r="M5010" s="25">
        <f>+VLOOKUP(E5010, TC!A:D, 4, FALSE())</f>
        <v>1.1180499989811377</v>
      </c>
      <c r="N5010" s="24">
        <f t="shared" si="390"/>
        <v>2520</v>
      </c>
      <c r="O5010" t="str">
        <f t="shared" si="391"/>
        <v>FACTURA</v>
      </c>
      <c r="P5010" t="str">
        <f t="shared" si="392"/>
        <v>2025</v>
      </c>
      <c r="Q5010" t="str">
        <f t="shared" si="393"/>
        <v>04</v>
      </c>
      <c r="R5010" t="str">
        <f>+IFERROR(VLOOKUP(I5010, Listado!A:B, 2, FALSE()), "COMERCIALIZADORA INTERNACIONAL CARIBBEAN EXOTICS S A")</f>
        <v>LONDOÑO ECHEVERRI ALEJANDRA</v>
      </c>
      <c r="S5010" s="25">
        <f>+VLOOKUP(E5010, TC!A:D, 2, FALSE())</f>
        <v>4416.6899999999996</v>
      </c>
      <c r="T5010" t="str">
        <f t="shared" si="394"/>
        <v>COP</v>
      </c>
    </row>
    <row r="5011" spans="1:20" ht="18.75" hidden="1" customHeight="1" x14ac:dyDescent="0.25">
      <c r="A5011" t="s">
        <v>2645</v>
      </c>
      <c r="B5011" t="s">
        <v>1923</v>
      </c>
      <c r="C5011" t="s">
        <v>1913</v>
      </c>
      <c r="D5011" s="24">
        <v>5898</v>
      </c>
      <c r="E5011" t="s">
        <v>1693</v>
      </c>
      <c r="F5011" t="s">
        <v>99</v>
      </c>
      <c r="G5011" t="s">
        <v>1914</v>
      </c>
      <c r="H5011" t="s">
        <v>2024</v>
      </c>
      <c r="I5011" t="s">
        <v>1838</v>
      </c>
      <c r="J5011" t="s">
        <v>1915</v>
      </c>
      <c r="K5011" t="s">
        <v>2019</v>
      </c>
      <c r="L5011" s="24">
        <v>25200</v>
      </c>
      <c r="M5011" s="25">
        <f>+VLOOKUP(E5011, TC!A:D, 4, FALSE())</f>
        <v>1.1180499989811377</v>
      </c>
      <c r="N5011" s="24">
        <f t="shared" si="390"/>
        <v>25200</v>
      </c>
      <c r="O5011" t="str">
        <f t="shared" si="391"/>
        <v>FACTURA</v>
      </c>
      <c r="P5011" t="str">
        <f t="shared" si="392"/>
        <v>2025</v>
      </c>
      <c r="Q5011" t="str">
        <f t="shared" si="393"/>
        <v>04</v>
      </c>
      <c r="R5011" t="str">
        <f>+IFERROR(VLOOKUP(I5011, Listado!A:B, 2, FALSE()), "COMERCIALIZADORA INTERNACIONAL CARIBBEAN EXOTICS S A")</f>
        <v>LONDOÑO ECHEVERRI ALEJANDRA</v>
      </c>
      <c r="S5011" s="25">
        <f>+VLOOKUP(E5011, TC!A:D, 2, FALSE())</f>
        <v>4416.6899999999996</v>
      </c>
      <c r="T5011" t="str">
        <f t="shared" si="394"/>
        <v>COP</v>
      </c>
    </row>
    <row r="5012" spans="1:20" ht="18.75" hidden="1" customHeight="1" x14ac:dyDescent="0.25">
      <c r="A5012" t="s">
        <v>2645</v>
      </c>
      <c r="B5012" t="s">
        <v>1923</v>
      </c>
      <c r="C5012" t="s">
        <v>1913</v>
      </c>
      <c r="D5012" s="24">
        <v>5898</v>
      </c>
      <c r="E5012" t="s">
        <v>1693</v>
      </c>
      <c r="F5012" t="s">
        <v>99</v>
      </c>
      <c r="G5012" t="s">
        <v>1914</v>
      </c>
      <c r="H5012" t="s">
        <v>2024</v>
      </c>
      <c r="I5012" t="s">
        <v>1838</v>
      </c>
      <c r="J5012" t="s">
        <v>1915</v>
      </c>
      <c r="K5012" t="s">
        <v>2019</v>
      </c>
      <c r="L5012" s="24">
        <v>4440</v>
      </c>
      <c r="M5012" s="25">
        <f>+VLOOKUP(E5012, TC!A:D, 4, FALSE())</f>
        <v>1.1180499989811377</v>
      </c>
      <c r="N5012" s="24">
        <f t="shared" si="390"/>
        <v>4440</v>
      </c>
      <c r="O5012" t="str">
        <f t="shared" si="391"/>
        <v>FACTURA</v>
      </c>
      <c r="P5012" t="str">
        <f t="shared" si="392"/>
        <v>2025</v>
      </c>
      <c r="Q5012" t="str">
        <f t="shared" si="393"/>
        <v>04</v>
      </c>
      <c r="R5012" t="str">
        <f>+IFERROR(VLOOKUP(I5012, Listado!A:B, 2, FALSE()), "COMERCIALIZADORA INTERNACIONAL CARIBBEAN EXOTICS S A")</f>
        <v>LONDOÑO ECHEVERRI ALEJANDRA</v>
      </c>
      <c r="S5012" s="25">
        <f>+VLOOKUP(E5012, TC!A:D, 2, FALSE())</f>
        <v>4416.6899999999996</v>
      </c>
      <c r="T5012" t="str">
        <f t="shared" si="394"/>
        <v>COP</v>
      </c>
    </row>
    <row r="5013" spans="1:20" ht="18.75" hidden="1" customHeight="1" x14ac:dyDescent="0.25">
      <c r="A5013" t="s">
        <v>2645</v>
      </c>
      <c r="B5013" t="s">
        <v>1923</v>
      </c>
      <c r="C5013" t="s">
        <v>1913</v>
      </c>
      <c r="D5013" s="24">
        <v>5898</v>
      </c>
      <c r="E5013" t="s">
        <v>1693</v>
      </c>
      <c r="F5013" t="s">
        <v>99</v>
      </c>
      <c r="G5013" t="s">
        <v>1914</v>
      </c>
      <c r="H5013" t="s">
        <v>2024</v>
      </c>
      <c r="I5013" t="s">
        <v>1838</v>
      </c>
      <c r="J5013" t="s">
        <v>1915</v>
      </c>
      <c r="K5013" t="s">
        <v>2019</v>
      </c>
      <c r="L5013" s="24">
        <v>1440</v>
      </c>
      <c r="M5013" s="25">
        <f>+VLOOKUP(E5013, TC!A:D, 4, FALSE())</f>
        <v>1.1180499989811377</v>
      </c>
      <c r="N5013" s="24">
        <f t="shared" si="390"/>
        <v>1440</v>
      </c>
      <c r="O5013" t="str">
        <f t="shared" si="391"/>
        <v>FACTURA</v>
      </c>
      <c r="P5013" t="str">
        <f t="shared" si="392"/>
        <v>2025</v>
      </c>
      <c r="Q5013" t="str">
        <f t="shared" si="393"/>
        <v>04</v>
      </c>
      <c r="R5013" t="str">
        <f>+IFERROR(VLOOKUP(I5013, Listado!A:B, 2, FALSE()), "COMERCIALIZADORA INTERNACIONAL CARIBBEAN EXOTICS S A")</f>
        <v>LONDOÑO ECHEVERRI ALEJANDRA</v>
      </c>
      <c r="S5013" s="25">
        <f>+VLOOKUP(E5013, TC!A:D, 2, FALSE())</f>
        <v>4416.6899999999996</v>
      </c>
      <c r="T5013" t="str">
        <f t="shared" si="394"/>
        <v>COP</v>
      </c>
    </row>
    <row r="5014" spans="1:20" ht="18.75" hidden="1" customHeight="1" x14ac:dyDescent="0.25">
      <c r="A5014" t="s">
        <v>2645</v>
      </c>
      <c r="B5014" t="s">
        <v>1923</v>
      </c>
      <c r="C5014" t="s">
        <v>1913</v>
      </c>
      <c r="D5014" s="24">
        <v>5898</v>
      </c>
      <c r="E5014" t="s">
        <v>1693</v>
      </c>
      <c r="F5014" t="s">
        <v>99</v>
      </c>
      <c r="G5014" t="s">
        <v>1914</v>
      </c>
      <c r="H5014" t="s">
        <v>2024</v>
      </c>
      <c r="I5014" t="s">
        <v>1838</v>
      </c>
      <c r="J5014" t="s">
        <v>1915</v>
      </c>
      <c r="K5014" t="s">
        <v>2019</v>
      </c>
      <c r="L5014" s="24">
        <v>2040</v>
      </c>
      <c r="M5014" s="25">
        <f>+VLOOKUP(E5014, TC!A:D, 4, FALSE())</f>
        <v>1.1180499989811377</v>
      </c>
      <c r="N5014" s="24">
        <f t="shared" si="390"/>
        <v>2040</v>
      </c>
      <c r="O5014" t="str">
        <f t="shared" si="391"/>
        <v>FACTURA</v>
      </c>
      <c r="P5014" t="str">
        <f t="shared" si="392"/>
        <v>2025</v>
      </c>
      <c r="Q5014" t="str">
        <f t="shared" si="393"/>
        <v>04</v>
      </c>
      <c r="R5014" t="str">
        <f>+IFERROR(VLOOKUP(I5014, Listado!A:B, 2, FALSE()), "COMERCIALIZADORA INTERNACIONAL CARIBBEAN EXOTICS S A")</f>
        <v>LONDOÑO ECHEVERRI ALEJANDRA</v>
      </c>
      <c r="S5014" s="25">
        <f>+VLOOKUP(E5014, TC!A:D, 2, FALSE())</f>
        <v>4416.6899999999996</v>
      </c>
      <c r="T5014" t="str">
        <f t="shared" si="394"/>
        <v>COP</v>
      </c>
    </row>
    <row r="5015" spans="1:20" ht="18.75" hidden="1" customHeight="1" x14ac:dyDescent="0.25">
      <c r="A5015" t="s">
        <v>2645</v>
      </c>
      <c r="B5015" t="s">
        <v>1923</v>
      </c>
      <c r="C5015" t="s">
        <v>1913</v>
      </c>
      <c r="D5015" s="24">
        <v>5898</v>
      </c>
      <c r="E5015" t="s">
        <v>1693</v>
      </c>
      <c r="F5015" t="s">
        <v>99</v>
      </c>
      <c r="G5015" t="s">
        <v>1914</v>
      </c>
      <c r="H5015" t="s">
        <v>2024</v>
      </c>
      <c r="I5015" t="s">
        <v>1838</v>
      </c>
      <c r="J5015" t="s">
        <v>1915</v>
      </c>
      <c r="K5015" t="s">
        <v>2019</v>
      </c>
      <c r="L5015" s="24">
        <v>4140</v>
      </c>
      <c r="M5015" s="25">
        <f>+VLOOKUP(E5015, TC!A:D, 4, FALSE())</f>
        <v>1.1180499989811377</v>
      </c>
      <c r="N5015" s="24">
        <f t="shared" si="390"/>
        <v>4140</v>
      </c>
      <c r="O5015" t="str">
        <f t="shared" si="391"/>
        <v>FACTURA</v>
      </c>
      <c r="P5015" t="str">
        <f t="shared" si="392"/>
        <v>2025</v>
      </c>
      <c r="Q5015" t="str">
        <f t="shared" si="393"/>
        <v>04</v>
      </c>
      <c r="R5015" t="str">
        <f>+IFERROR(VLOOKUP(I5015, Listado!A:B, 2, FALSE()), "COMERCIALIZADORA INTERNACIONAL CARIBBEAN EXOTICS S A")</f>
        <v>LONDOÑO ECHEVERRI ALEJANDRA</v>
      </c>
      <c r="S5015" s="25">
        <f>+VLOOKUP(E5015, TC!A:D, 2, FALSE())</f>
        <v>4416.6899999999996</v>
      </c>
      <c r="T5015" t="str">
        <f t="shared" si="394"/>
        <v>COP</v>
      </c>
    </row>
    <row r="5016" spans="1:20" ht="18.75" hidden="1" customHeight="1" x14ac:dyDescent="0.25">
      <c r="A5016" t="s">
        <v>2645</v>
      </c>
      <c r="B5016" t="s">
        <v>1923</v>
      </c>
      <c r="C5016" t="s">
        <v>1913</v>
      </c>
      <c r="D5016" s="24">
        <v>5898</v>
      </c>
      <c r="E5016" t="s">
        <v>1693</v>
      </c>
      <c r="F5016" t="s">
        <v>99</v>
      </c>
      <c r="G5016" t="s">
        <v>1914</v>
      </c>
      <c r="H5016" t="s">
        <v>2024</v>
      </c>
      <c r="I5016" t="s">
        <v>1838</v>
      </c>
      <c r="J5016" t="s">
        <v>1915</v>
      </c>
      <c r="K5016" t="s">
        <v>2019</v>
      </c>
      <c r="L5016" s="24">
        <v>43080</v>
      </c>
      <c r="M5016" s="25">
        <f>+VLOOKUP(E5016, TC!A:D, 4, FALSE())</f>
        <v>1.1180499989811377</v>
      </c>
      <c r="N5016" s="24">
        <f t="shared" si="390"/>
        <v>43080</v>
      </c>
      <c r="O5016" t="str">
        <f t="shared" si="391"/>
        <v>FACTURA</v>
      </c>
      <c r="P5016" t="str">
        <f t="shared" si="392"/>
        <v>2025</v>
      </c>
      <c r="Q5016" t="str">
        <f t="shared" si="393"/>
        <v>04</v>
      </c>
      <c r="R5016" t="str">
        <f>+IFERROR(VLOOKUP(I5016, Listado!A:B, 2, FALSE()), "COMERCIALIZADORA INTERNACIONAL CARIBBEAN EXOTICS S A")</f>
        <v>LONDOÑO ECHEVERRI ALEJANDRA</v>
      </c>
      <c r="S5016" s="25">
        <f>+VLOOKUP(E5016, TC!A:D, 2, FALSE())</f>
        <v>4416.6899999999996</v>
      </c>
      <c r="T5016" t="str">
        <f t="shared" si="394"/>
        <v>COP</v>
      </c>
    </row>
    <row r="5017" spans="1:20" ht="18.75" hidden="1" customHeight="1" x14ac:dyDescent="0.25">
      <c r="A5017" t="s">
        <v>2645</v>
      </c>
      <c r="B5017" t="s">
        <v>1923</v>
      </c>
      <c r="C5017" t="s">
        <v>1913</v>
      </c>
      <c r="D5017" s="24">
        <v>5898</v>
      </c>
      <c r="E5017" t="s">
        <v>1693</v>
      </c>
      <c r="F5017" t="s">
        <v>99</v>
      </c>
      <c r="G5017" t="s">
        <v>1914</v>
      </c>
      <c r="H5017" t="s">
        <v>2024</v>
      </c>
      <c r="I5017" t="s">
        <v>1838</v>
      </c>
      <c r="J5017" t="s">
        <v>1915</v>
      </c>
      <c r="K5017" t="s">
        <v>2019</v>
      </c>
      <c r="L5017" s="24">
        <v>10440</v>
      </c>
      <c r="M5017" s="25">
        <f>+VLOOKUP(E5017, TC!A:D, 4, FALSE())</f>
        <v>1.1180499989811377</v>
      </c>
      <c r="N5017" s="24">
        <f t="shared" si="390"/>
        <v>10440</v>
      </c>
      <c r="O5017" t="str">
        <f t="shared" si="391"/>
        <v>FACTURA</v>
      </c>
      <c r="P5017" t="str">
        <f t="shared" si="392"/>
        <v>2025</v>
      </c>
      <c r="Q5017" t="str">
        <f t="shared" si="393"/>
        <v>04</v>
      </c>
      <c r="R5017" t="str">
        <f>+IFERROR(VLOOKUP(I5017, Listado!A:B, 2, FALSE()), "COMERCIALIZADORA INTERNACIONAL CARIBBEAN EXOTICS S A")</f>
        <v>LONDOÑO ECHEVERRI ALEJANDRA</v>
      </c>
      <c r="S5017" s="25">
        <f>+VLOOKUP(E5017, TC!A:D, 2, FALSE())</f>
        <v>4416.6899999999996</v>
      </c>
      <c r="T5017" t="str">
        <f t="shared" si="394"/>
        <v>COP</v>
      </c>
    </row>
    <row r="5018" spans="1:20" ht="18.75" hidden="1" customHeight="1" x14ac:dyDescent="0.25">
      <c r="A5018" t="s">
        <v>2645</v>
      </c>
      <c r="B5018" t="s">
        <v>1923</v>
      </c>
      <c r="C5018" t="s">
        <v>1913</v>
      </c>
      <c r="D5018" s="24">
        <v>5898</v>
      </c>
      <c r="E5018" t="s">
        <v>1693</v>
      </c>
      <c r="F5018" t="s">
        <v>99</v>
      </c>
      <c r="G5018" t="s">
        <v>1914</v>
      </c>
      <c r="H5018" t="s">
        <v>2024</v>
      </c>
      <c r="I5018" t="s">
        <v>1838</v>
      </c>
      <c r="J5018" t="s">
        <v>1915</v>
      </c>
      <c r="K5018" t="s">
        <v>2019</v>
      </c>
      <c r="L5018" s="24">
        <v>10680</v>
      </c>
      <c r="M5018" s="25">
        <f>+VLOOKUP(E5018, TC!A:D, 4, FALSE())</f>
        <v>1.1180499989811377</v>
      </c>
      <c r="N5018" s="24">
        <f t="shared" si="390"/>
        <v>10680</v>
      </c>
      <c r="O5018" t="str">
        <f t="shared" si="391"/>
        <v>FACTURA</v>
      </c>
      <c r="P5018" t="str">
        <f t="shared" si="392"/>
        <v>2025</v>
      </c>
      <c r="Q5018" t="str">
        <f t="shared" si="393"/>
        <v>04</v>
      </c>
      <c r="R5018" t="str">
        <f>+IFERROR(VLOOKUP(I5018, Listado!A:B, 2, FALSE()), "COMERCIALIZADORA INTERNACIONAL CARIBBEAN EXOTICS S A")</f>
        <v>LONDOÑO ECHEVERRI ALEJANDRA</v>
      </c>
      <c r="S5018" s="25">
        <f>+VLOOKUP(E5018, TC!A:D, 2, FALSE())</f>
        <v>4416.6899999999996</v>
      </c>
      <c r="T5018" t="str">
        <f t="shared" si="394"/>
        <v>COP</v>
      </c>
    </row>
    <row r="5019" spans="1:20" ht="18.75" hidden="1" customHeight="1" x14ac:dyDescent="0.25">
      <c r="A5019" t="s">
        <v>2645</v>
      </c>
      <c r="B5019" t="s">
        <v>1923</v>
      </c>
      <c r="C5019" t="s">
        <v>1913</v>
      </c>
      <c r="D5019" s="24">
        <v>5898</v>
      </c>
      <c r="E5019" t="s">
        <v>1693</v>
      </c>
      <c r="F5019" t="s">
        <v>99</v>
      </c>
      <c r="G5019" t="s">
        <v>1914</v>
      </c>
      <c r="H5019" t="s">
        <v>2024</v>
      </c>
      <c r="I5019" t="s">
        <v>1838</v>
      </c>
      <c r="J5019" t="s">
        <v>1915</v>
      </c>
      <c r="K5019" t="s">
        <v>2019</v>
      </c>
      <c r="L5019" s="24">
        <v>3120</v>
      </c>
      <c r="M5019" s="25">
        <f>+VLOOKUP(E5019, TC!A:D, 4, FALSE())</f>
        <v>1.1180499989811377</v>
      </c>
      <c r="N5019" s="24">
        <f t="shared" si="390"/>
        <v>3120</v>
      </c>
      <c r="O5019" t="str">
        <f t="shared" si="391"/>
        <v>FACTURA</v>
      </c>
      <c r="P5019" t="str">
        <f t="shared" si="392"/>
        <v>2025</v>
      </c>
      <c r="Q5019" t="str">
        <f t="shared" si="393"/>
        <v>04</v>
      </c>
      <c r="R5019" t="str">
        <f>+IFERROR(VLOOKUP(I5019, Listado!A:B, 2, FALSE()), "COMERCIALIZADORA INTERNACIONAL CARIBBEAN EXOTICS S A")</f>
        <v>LONDOÑO ECHEVERRI ALEJANDRA</v>
      </c>
      <c r="S5019" s="25">
        <f>+VLOOKUP(E5019, TC!A:D, 2, FALSE())</f>
        <v>4416.6899999999996</v>
      </c>
      <c r="T5019" t="str">
        <f t="shared" si="394"/>
        <v>COP</v>
      </c>
    </row>
    <row r="5020" spans="1:20" ht="18.75" hidden="1" customHeight="1" x14ac:dyDescent="0.25">
      <c r="A5020" t="s">
        <v>2645</v>
      </c>
      <c r="B5020" t="s">
        <v>1923</v>
      </c>
      <c r="C5020" t="s">
        <v>1913</v>
      </c>
      <c r="D5020" s="24">
        <v>5898</v>
      </c>
      <c r="E5020" t="s">
        <v>1693</v>
      </c>
      <c r="F5020" t="s">
        <v>99</v>
      </c>
      <c r="G5020" t="s">
        <v>1914</v>
      </c>
      <c r="H5020" t="s">
        <v>2024</v>
      </c>
      <c r="I5020" t="s">
        <v>1838</v>
      </c>
      <c r="J5020" t="s">
        <v>1915</v>
      </c>
      <c r="K5020" t="s">
        <v>2019</v>
      </c>
      <c r="L5020" s="24">
        <v>900</v>
      </c>
      <c r="M5020" s="25">
        <f>+VLOOKUP(E5020, TC!A:D, 4, FALSE())</f>
        <v>1.1180499989811377</v>
      </c>
      <c r="N5020" s="24">
        <f t="shared" si="390"/>
        <v>900</v>
      </c>
      <c r="O5020" t="str">
        <f t="shared" si="391"/>
        <v>FACTURA</v>
      </c>
      <c r="P5020" t="str">
        <f t="shared" si="392"/>
        <v>2025</v>
      </c>
      <c r="Q5020" t="str">
        <f t="shared" si="393"/>
        <v>04</v>
      </c>
      <c r="R5020" t="str">
        <f>+IFERROR(VLOOKUP(I5020, Listado!A:B, 2, FALSE()), "COMERCIALIZADORA INTERNACIONAL CARIBBEAN EXOTICS S A")</f>
        <v>LONDOÑO ECHEVERRI ALEJANDRA</v>
      </c>
      <c r="S5020" s="25">
        <f>+VLOOKUP(E5020, TC!A:D, 2, FALSE())</f>
        <v>4416.6899999999996</v>
      </c>
      <c r="T5020" t="str">
        <f t="shared" si="394"/>
        <v>COP</v>
      </c>
    </row>
    <row r="5021" spans="1:20" ht="18.75" hidden="1" customHeight="1" x14ac:dyDescent="0.25">
      <c r="A5021" t="s">
        <v>2645</v>
      </c>
      <c r="B5021" t="s">
        <v>1923</v>
      </c>
      <c r="C5021" t="s">
        <v>1913</v>
      </c>
      <c r="D5021" s="24">
        <v>5898</v>
      </c>
      <c r="E5021" t="s">
        <v>1693</v>
      </c>
      <c r="F5021" t="s">
        <v>99</v>
      </c>
      <c r="G5021" t="s">
        <v>1914</v>
      </c>
      <c r="H5021" t="s">
        <v>2024</v>
      </c>
      <c r="I5021" t="s">
        <v>1838</v>
      </c>
      <c r="J5021" t="s">
        <v>1915</v>
      </c>
      <c r="K5021" t="s">
        <v>2020</v>
      </c>
      <c r="L5021" s="24">
        <v>66630</v>
      </c>
      <c r="M5021" s="25">
        <f>+VLOOKUP(E5021, TC!A:D, 4, FALSE())</f>
        <v>1.1180499989811377</v>
      </c>
      <c r="N5021" s="24">
        <f t="shared" si="390"/>
        <v>66630</v>
      </c>
      <c r="O5021" t="str">
        <f t="shared" si="391"/>
        <v>FACTURA</v>
      </c>
      <c r="P5021" t="str">
        <f t="shared" si="392"/>
        <v>2025</v>
      </c>
      <c r="Q5021" t="str">
        <f t="shared" si="393"/>
        <v>04</v>
      </c>
      <c r="R5021" t="str">
        <f>+IFERROR(VLOOKUP(I5021, Listado!A:B, 2, FALSE()), "COMERCIALIZADORA INTERNACIONAL CARIBBEAN EXOTICS S A")</f>
        <v>LONDOÑO ECHEVERRI ALEJANDRA</v>
      </c>
      <c r="S5021" s="25">
        <f>+VLOOKUP(E5021, TC!A:D, 2, FALSE())</f>
        <v>4416.6899999999996</v>
      </c>
      <c r="T5021" t="str">
        <f t="shared" si="394"/>
        <v>COP</v>
      </c>
    </row>
    <row r="5022" spans="1:20" ht="18.75" hidden="1" customHeight="1" x14ac:dyDescent="0.25">
      <c r="A5022" t="s">
        <v>2645</v>
      </c>
      <c r="B5022" t="s">
        <v>1923</v>
      </c>
      <c r="C5022" t="s">
        <v>1913</v>
      </c>
      <c r="D5022" s="24">
        <v>5898</v>
      </c>
      <c r="E5022" t="s">
        <v>1693</v>
      </c>
      <c r="F5022" t="s">
        <v>99</v>
      </c>
      <c r="G5022" t="s">
        <v>1914</v>
      </c>
      <c r="H5022" t="s">
        <v>2024</v>
      </c>
      <c r="I5022" t="s">
        <v>1838</v>
      </c>
      <c r="J5022" t="s">
        <v>1915</v>
      </c>
      <c r="K5022" t="s">
        <v>2020</v>
      </c>
      <c r="L5022" s="24">
        <v>243900</v>
      </c>
      <c r="M5022" s="25">
        <f>+VLOOKUP(E5022, TC!A:D, 4, FALSE())</f>
        <v>1.1180499989811377</v>
      </c>
      <c r="N5022" s="24">
        <f t="shared" si="390"/>
        <v>243900</v>
      </c>
      <c r="O5022" t="str">
        <f t="shared" si="391"/>
        <v>FACTURA</v>
      </c>
      <c r="P5022" t="str">
        <f t="shared" si="392"/>
        <v>2025</v>
      </c>
      <c r="Q5022" t="str">
        <f t="shared" si="393"/>
        <v>04</v>
      </c>
      <c r="R5022" t="str">
        <f>+IFERROR(VLOOKUP(I5022, Listado!A:B, 2, FALSE()), "COMERCIALIZADORA INTERNACIONAL CARIBBEAN EXOTICS S A")</f>
        <v>LONDOÑO ECHEVERRI ALEJANDRA</v>
      </c>
      <c r="S5022" s="25">
        <f>+VLOOKUP(E5022, TC!A:D, 2, FALSE())</f>
        <v>4416.6899999999996</v>
      </c>
      <c r="T5022" t="str">
        <f t="shared" si="394"/>
        <v>COP</v>
      </c>
    </row>
    <row r="5023" spans="1:20" ht="18.75" hidden="1" customHeight="1" x14ac:dyDescent="0.25">
      <c r="A5023" t="s">
        <v>2645</v>
      </c>
      <c r="B5023" t="s">
        <v>1923</v>
      </c>
      <c r="C5023" t="s">
        <v>1913</v>
      </c>
      <c r="D5023" s="24">
        <v>5898</v>
      </c>
      <c r="E5023" t="s">
        <v>1693</v>
      </c>
      <c r="F5023" t="s">
        <v>99</v>
      </c>
      <c r="G5023" t="s">
        <v>1914</v>
      </c>
      <c r="H5023" t="s">
        <v>2024</v>
      </c>
      <c r="I5023" t="s">
        <v>1838</v>
      </c>
      <c r="J5023" t="s">
        <v>1915</v>
      </c>
      <c r="K5023" t="s">
        <v>2020</v>
      </c>
      <c r="L5023" s="24">
        <v>139860</v>
      </c>
      <c r="M5023" s="25">
        <f>+VLOOKUP(E5023, TC!A:D, 4, FALSE())</f>
        <v>1.1180499989811377</v>
      </c>
      <c r="N5023" s="24">
        <f t="shared" si="390"/>
        <v>139860</v>
      </c>
      <c r="O5023" t="str">
        <f t="shared" si="391"/>
        <v>FACTURA</v>
      </c>
      <c r="P5023" t="str">
        <f t="shared" si="392"/>
        <v>2025</v>
      </c>
      <c r="Q5023" t="str">
        <f t="shared" si="393"/>
        <v>04</v>
      </c>
      <c r="R5023" t="str">
        <f>+IFERROR(VLOOKUP(I5023, Listado!A:B, 2, FALSE()), "COMERCIALIZADORA INTERNACIONAL CARIBBEAN EXOTICS S A")</f>
        <v>LONDOÑO ECHEVERRI ALEJANDRA</v>
      </c>
      <c r="S5023" s="25">
        <f>+VLOOKUP(E5023, TC!A:D, 2, FALSE())</f>
        <v>4416.6899999999996</v>
      </c>
      <c r="T5023" t="str">
        <f t="shared" si="394"/>
        <v>COP</v>
      </c>
    </row>
    <row r="5024" spans="1:20" ht="18.75" hidden="1" customHeight="1" x14ac:dyDescent="0.25">
      <c r="A5024" t="s">
        <v>2645</v>
      </c>
      <c r="B5024" t="s">
        <v>1923</v>
      </c>
      <c r="C5024" t="s">
        <v>1913</v>
      </c>
      <c r="D5024" s="24">
        <v>5898</v>
      </c>
      <c r="E5024" t="s">
        <v>1693</v>
      </c>
      <c r="F5024" t="s">
        <v>99</v>
      </c>
      <c r="G5024" t="s">
        <v>1914</v>
      </c>
      <c r="H5024" t="s">
        <v>2024</v>
      </c>
      <c r="I5024" t="s">
        <v>1838</v>
      </c>
      <c r="J5024" t="s">
        <v>1915</v>
      </c>
      <c r="K5024" t="s">
        <v>2020</v>
      </c>
      <c r="L5024" s="24">
        <v>75600</v>
      </c>
      <c r="M5024" s="25">
        <f>+VLOOKUP(E5024, TC!A:D, 4, FALSE())</f>
        <v>1.1180499989811377</v>
      </c>
      <c r="N5024" s="24">
        <f t="shared" si="390"/>
        <v>75600</v>
      </c>
      <c r="O5024" t="str">
        <f t="shared" si="391"/>
        <v>FACTURA</v>
      </c>
      <c r="P5024" t="str">
        <f t="shared" si="392"/>
        <v>2025</v>
      </c>
      <c r="Q5024" t="str">
        <f t="shared" si="393"/>
        <v>04</v>
      </c>
      <c r="R5024" t="str">
        <f>+IFERROR(VLOOKUP(I5024, Listado!A:B, 2, FALSE()), "COMERCIALIZADORA INTERNACIONAL CARIBBEAN EXOTICS S A")</f>
        <v>LONDOÑO ECHEVERRI ALEJANDRA</v>
      </c>
      <c r="S5024" s="25">
        <f>+VLOOKUP(E5024, TC!A:D, 2, FALSE())</f>
        <v>4416.6899999999996</v>
      </c>
      <c r="T5024" t="str">
        <f t="shared" si="394"/>
        <v>COP</v>
      </c>
    </row>
    <row r="5025" spans="1:20" ht="18.75" hidden="1" customHeight="1" x14ac:dyDescent="0.25">
      <c r="A5025" t="s">
        <v>2645</v>
      </c>
      <c r="B5025" t="s">
        <v>1923</v>
      </c>
      <c r="C5025" t="s">
        <v>1913</v>
      </c>
      <c r="D5025" s="24">
        <v>5898</v>
      </c>
      <c r="E5025" t="s">
        <v>1693</v>
      </c>
      <c r="F5025" t="s">
        <v>99</v>
      </c>
      <c r="G5025" t="s">
        <v>1914</v>
      </c>
      <c r="H5025" t="s">
        <v>2024</v>
      </c>
      <c r="I5025" t="s">
        <v>1838</v>
      </c>
      <c r="J5025" t="s">
        <v>1915</v>
      </c>
      <c r="K5025" t="s">
        <v>2020</v>
      </c>
      <c r="L5025" s="24">
        <v>120780</v>
      </c>
      <c r="M5025" s="25">
        <f>+VLOOKUP(E5025, TC!A:D, 4, FALSE())</f>
        <v>1.1180499989811377</v>
      </c>
      <c r="N5025" s="24">
        <f t="shared" si="390"/>
        <v>120780</v>
      </c>
      <c r="O5025" t="str">
        <f t="shared" si="391"/>
        <v>FACTURA</v>
      </c>
      <c r="P5025" t="str">
        <f t="shared" si="392"/>
        <v>2025</v>
      </c>
      <c r="Q5025" t="str">
        <f t="shared" si="393"/>
        <v>04</v>
      </c>
      <c r="R5025" t="str">
        <f>+IFERROR(VLOOKUP(I5025, Listado!A:B, 2, FALSE()), "COMERCIALIZADORA INTERNACIONAL CARIBBEAN EXOTICS S A")</f>
        <v>LONDOÑO ECHEVERRI ALEJANDRA</v>
      </c>
      <c r="S5025" s="25">
        <f>+VLOOKUP(E5025, TC!A:D, 2, FALSE())</f>
        <v>4416.6899999999996</v>
      </c>
      <c r="T5025" t="str">
        <f t="shared" si="394"/>
        <v>COP</v>
      </c>
    </row>
    <row r="5026" spans="1:20" ht="18.75" hidden="1" customHeight="1" x14ac:dyDescent="0.25">
      <c r="A5026" t="s">
        <v>2645</v>
      </c>
      <c r="B5026" t="s">
        <v>1923</v>
      </c>
      <c r="C5026" t="s">
        <v>1913</v>
      </c>
      <c r="D5026" s="24">
        <v>5898</v>
      </c>
      <c r="E5026" t="s">
        <v>1693</v>
      </c>
      <c r="F5026" t="s">
        <v>99</v>
      </c>
      <c r="G5026" t="s">
        <v>1914</v>
      </c>
      <c r="H5026" t="s">
        <v>2024</v>
      </c>
      <c r="I5026" t="s">
        <v>1838</v>
      </c>
      <c r="J5026" t="s">
        <v>1915</v>
      </c>
      <c r="K5026" t="s">
        <v>2021</v>
      </c>
      <c r="L5026" s="24">
        <v>72420</v>
      </c>
      <c r="M5026" s="25">
        <f>+VLOOKUP(E5026, TC!A:D, 4, FALSE())</f>
        <v>1.1180499989811377</v>
      </c>
      <c r="N5026" s="24">
        <f t="shared" si="390"/>
        <v>72420</v>
      </c>
      <c r="O5026" t="str">
        <f t="shared" si="391"/>
        <v>FACTURA</v>
      </c>
      <c r="P5026" t="str">
        <f t="shared" si="392"/>
        <v>2025</v>
      </c>
      <c r="Q5026" t="str">
        <f t="shared" si="393"/>
        <v>04</v>
      </c>
      <c r="R5026" t="str">
        <f>+IFERROR(VLOOKUP(I5026, Listado!A:B, 2, FALSE()), "COMERCIALIZADORA INTERNACIONAL CARIBBEAN EXOTICS S A")</f>
        <v>LONDOÑO ECHEVERRI ALEJANDRA</v>
      </c>
      <c r="S5026" s="25">
        <f>+VLOOKUP(E5026, TC!A:D, 2, FALSE())</f>
        <v>4416.6899999999996</v>
      </c>
      <c r="T5026" t="str">
        <f t="shared" si="394"/>
        <v>COP</v>
      </c>
    </row>
    <row r="5027" spans="1:20" ht="18.75" hidden="1" customHeight="1" x14ac:dyDescent="0.25">
      <c r="A5027" t="s">
        <v>2645</v>
      </c>
      <c r="B5027" t="s">
        <v>1923</v>
      </c>
      <c r="C5027" t="s">
        <v>1913</v>
      </c>
      <c r="D5027" s="24">
        <v>5898</v>
      </c>
      <c r="E5027" t="s">
        <v>1693</v>
      </c>
      <c r="F5027" t="s">
        <v>99</v>
      </c>
      <c r="G5027" t="s">
        <v>1914</v>
      </c>
      <c r="H5027" t="s">
        <v>2024</v>
      </c>
      <c r="I5027" t="s">
        <v>1838</v>
      </c>
      <c r="J5027" t="s">
        <v>1915</v>
      </c>
      <c r="K5027" t="s">
        <v>2021</v>
      </c>
      <c r="L5027" s="24">
        <v>159150</v>
      </c>
      <c r="M5027" s="25">
        <f>+VLOOKUP(E5027, TC!A:D, 4, FALSE())</f>
        <v>1.1180499989811377</v>
      </c>
      <c r="N5027" s="24">
        <f t="shared" si="390"/>
        <v>159150</v>
      </c>
      <c r="O5027" t="str">
        <f t="shared" si="391"/>
        <v>FACTURA</v>
      </c>
      <c r="P5027" t="str">
        <f t="shared" si="392"/>
        <v>2025</v>
      </c>
      <c r="Q5027" t="str">
        <f t="shared" si="393"/>
        <v>04</v>
      </c>
      <c r="R5027" t="str">
        <f>+IFERROR(VLOOKUP(I5027, Listado!A:B, 2, FALSE()), "COMERCIALIZADORA INTERNACIONAL CARIBBEAN EXOTICS S A")</f>
        <v>LONDOÑO ECHEVERRI ALEJANDRA</v>
      </c>
      <c r="S5027" s="25">
        <f>+VLOOKUP(E5027, TC!A:D, 2, FALSE())</f>
        <v>4416.6899999999996</v>
      </c>
      <c r="T5027" t="str">
        <f t="shared" si="394"/>
        <v>COP</v>
      </c>
    </row>
    <row r="5028" spans="1:20" ht="18.75" hidden="1" customHeight="1" x14ac:dyDescent="0.25">
      <c r="A5028" t="s">
        <v>2645</v>
      </c>
      <c r="B5028" t="s">
        <v>1923</v>
      </c>
      <c r="C5028" t="s">
        <v>1913</v>
      </c>
      <c r="D5028" s="24">
        <v>5898</v>
      </c>
      <c r="E5028" t="s">
        <v>1693</v>
      </c>
      <c r="F5028" t="s">
        <v>99</v>
      </c>
      <c r="G5028" t="s">
        <v>1914</v>
      </c>
      <c r="H5028" t="s">
        <v>2024</v>
      </c>
      <c r="I5028" t="s">
        <v>1838</v>
      </c>
      <c r="J5028" t="s">
        <v>1915</v>
      </c>
      <c r="K5028" t="s">
        <v>2021</v>
      </c>
      <c r="L5028" s="24">
        <v>190500</v>
      </c>
      <c r="M5028" s="25">
        <f>+VLOOKUP(E5028, TC!A:D, 4, FALSE())</f>
        <v>1.1180499989811377</v>
      </c>
      <c r="N5028" s="24">
        <f t="shared" si="390"/>
        <v>190500</v>
      </c>
      <c r="O5028" t="str">
        <f t="shared" si="391"/>
        <v>FACTURA</v>
      </c>
      <c r="P5028" t="str">
        <f t="shared" si="392"/>
        <v>2025</v>
      </c>
      <c r="Q5028" t="str">
        <f t="shared" si="393"/>
        <v>04</v>
      </c>
      <c r="R5028" t="str">
        <f>+IFERROR(VLOOKUP(I5028, Listado!A:B, 2, FALSE()), "COMERCIALIZADORA INTERNACIONAL CARIBBEAN EXOTICS S A")</f>
        <v>LONDOÑO ECHEVERRI ALEJANDRA</v>
      </c>
      <c r="S5028" s="25">
        <f>+VLOOKUP(E5028, TC!A:D, 2, FALSE())</f>
        <v>4416.6899999999996</v>
      </c>
      <c r="T5028" t="str">
        <f t="shared" si="394"/>
        <v>COP</v>
      </c>
    </row>
    <row r="5029" spans="1:20" ht="18.75" hidden="1" customHeight="1" x14ac:dyDescent="0.25">
      <c r="A5029" t="s">
        <v>2645</v>
      </c>
      <c r="B5029" t="s">
        <v>1923</v>
      </c>
      <c r="C5029" t="s">
        <v>1913</v>
      </c>
      <c r="D5029" s="24">
        <v>5898</v>
      </c>
      <c r="E5029" t="s">
        <v>1693</v>
      </c>
      <c r="F5029" t="s">
        <v>99</v>
      </c>
      <c r="G5029" t="s">
        <v>1914</v>
      </c>
      <c r="H5029" t="s">
        <v>2024</v>
      </c>
      <c r="I5029" t="s">
        <v>1838</v>
      </c>
      <c r="J5029" t="s">
        <v>1915</v>
      </c>
      <c r="K5029" t="s">
        <v>2021</v>
      </c>
      <c r="L5029" s="24">
        <v>155850</v>
      </c>
      <c r="M5029" s="25">
        <f>+VLOOKUP(E5029, TC!A:D, 4, FALSE())</f>
        <v>1.1180499989811377</v>
      </c>
      <c r="N5029" s="24">
        <f t="shared" si="390"/>
        <v>155850</v>
      </c>
      <c r="O5029" t="str">
        <f t="shared" si="391"/>
        <v>FACTURA</v>
      </c>
      <c r="P5029" t="str">
        <f t="shared" si="392"/>
        <v>2025</v>
      </c>
      <c r="Q5029" t="str">
        <f t="shared" si="393"/>
        <v>04</v>
      </c>
      <c r="R5029" t="str">
        <f>+IFERROR(VLOOKUP(I5029, Listado!A:B, 2, FALSE()), "COMERCIALIZADORA INTERNACIONAL CARIBBEAN EXOTICS S A")</f>
        <v>LONDOÑO ECHEVERRI ALEJANDRA</v>
      </c>
      <c r="S5029" s="25">
        <f>+VLOOKUP(E5029, TC!A:D, 2, FALSE())</f>
        <v>4416.6899999999996</v>
      </c>
      <c r="T5029" t="str">
        <f t="shared" si="394"/>
        <v>COP</v>
      </c>
    </row>
    <row r="5030" spans="1:20" ht="18.75" hidden="1" customHeight="1" x14ac:dyDescent="0.25">
      <c r="A5030" t="s">
        <v>2645</v>
      </c>
      <c r="B5030" t="s">
        <v>1923</v>
      </c>
      <c r="C5030" t="s">
        <v>1913</v>
      </c>
      <c r="D5030" s="24">
        <v>5898</v>
      </c>
      <c r="E5030" t="s">
        <v>1693</v>
      </c>
      <c r="F5030" t="s">
        <v>99</v>
      </c>
      <c r="G5030" t="s">
        <v>1914</v>
      </c>
      <c r="H5030" t="s">
        <v>2024</v>
      </c>
      <c r="I5030" t="s">
        <v>1838</v>
      </c>
      <c r="J5030" t="s">
        <v>1915</v>
      </c>
      <c r="K5030" t="s">
        <v>2021</v>
      </c>
      <c r="L5030" s="24">
        <v>6900</v>
      </c>
      <c r="M5030" s="25">
        <f>+VLOOKUP(E5030, TC!A:D, 4, FALSE())</f>
        <v>1.1180499989811377</v>
      </c>
      <c r="N5030" s="24">
        <f t="shared" si="390"/>
        <v>6900</v>
      </c>
      <c r="O5030" t="str">
        <f t="shared" si="391"/>
        <v>FACTURA</v>
      </c>
      <c r="P5030" t="str">
        <f t="shared" si="392"/>
        <v>2025</v>
      </c>
      <c r="Q5030" t="str">
        <f t="shared" si="393"/>
        <v>04</v>
      </c>
      <c r="R5030" t="str">
        <f>+IFERROR(VLOOKUP(I5030, Listado!A:B, 2, FALSE()), "COMERCIALIZADORA INTERNACIONAL CARIBBEAN EXOTICS S A")</f>
        <v>LONDOÑO ECHEVERRI ALEJANDRA</v>
      </c>
      <c r="S5030" s="25">
        <f>+VLOOKUP(E5030, TC!A:D, 2, FALSE())</f>
        <v>4416.6899999999996</v>
      </c>
      <c r="T5030" t="str">
        <f t="shared" si="394"/>
        <v>COP</v>
      </c>
    </row>
    <row r="5031" spans="1:20" ht="18.75" hidden="1" customHeight="1" x14ac:dyDescent="0.25">
      <c r="A5031" t="s">
        <v>2645</v>
      </c>
      <c r="B5031" t="s">
        <v>1923</v>
      </c>
      <c r="C5031" t="s">
        <v>1913</v>
      </c>
      <c r="D5031" s="24">
        <v>5898</v>
      </c>
      <c r="E5031" t="s">
        <v>1693</v>
      </c>
      <c r="F5031" t="s">
        <v>99</v>
      </c>
      <c r="G5031" t="s">
        <v>1914</v>
      </c>
      <c r="H5031" t="s">
        <v>2024</v>
      </c>
      <c r="I5031" t="s">
        <v>1838</v>
      </c>
      <c r="J5031" t="s">
        <v>1915</v>
      </c>
      <c r="K5031" t="s">
        <v>2021</v>
      </c>
      <c r="L5031" s="24">
        <v>67650</v>
      </c>
      <c r="M5031" s="25">
        <f>+VLOOKUP(E5031, TC!A:D, 4, FALSE())</f>
        <v>1.1180499989811377</v>
      </c>
      <c r="N5031" s="24">
        <f t="shared" si="390"/>
        <v>67650</v>
      </c>
      <c r="O5031" t="str">
        <f t="shared" si="391"/>
        <v>FACTURA</v>
      </c>
      <c r="P5031" t="str">
        <f t="shared" si="392"/>
        <v>2025</v>
      </c>
      <c r="Q5031" t="str">
        <f t="shared" si="393"/>
        <v>04</v>
      </c>
      <c r="R5031" t="str">
        <f>+IFERROR(VLOOKUP(I5031, Listado!A:B, 2, FALSE()), "COMERCIALIZADORA INTERNACIONAL CARIBBEAN EXOTICS S A")</f>
        <v>LONDOÑO ECHEVERRI ALEJANDRA</v>
      </c>
      <c r="S5031" s="25">
        <f>+VLOOKUP(E5031, TC!A:D, 2, FALSE())</f>
        <v>4416.6899999999996</v>
      </c>
      <c r="T5031" t="str">
        <f t="shared" si="394"/>
        <v>COP</v>
      </c>
    </row>
    <row r="5032" spans="1:20" ht="18.75" hidden="1" customHeight="1" x14ac:dyDescent="0.25">
      <c r="A5032" t="s">
        <v>2645</v>
      </c>
      <c r="B5032" t="s">
        <v>1923</v>
      </c>
      <c r="C5032" t="s">
        <v>1913</v>
      </c>
      <c r="D5032" s="24">
        <v>5898</v>
      </c>
      <c r="E5032" t="s">
        <v>1693</v>
      </c>
      <c r="F5032" t="s">
        <v>99</v>
      </c>
      <c r="G5032" t="s">
        <v>1914</v>
      </c>
      <c r="H5032" t="s">
        <v>2024</v>
      </c>
      <c r="I5032" t="s">
        <v>1838</v>
      </c>
      <c r="J5032" t="s">
        <v>1915</v>
      </c>
      <c r="K5032" t="s">
        <v>2021</v>
      </c>
      <c r="L5032" s="24">
        <v>236100</v>
      </c>
      <c r="M5032" s="25">
        <f>+VLOOKUP(E5032, TC!A:D, 4, FALSE())</f>
        <v>1.1180499989811377</v>
      </c>
      <c r="N5032" s="24">
        <f t="shared" si="390"/>
        <v>236100</v>
      </c>
      <c r="O5032" t="str">
        <f t="shared" si="391"/>
        <v>FACTURA</v>
      </c>
      <c r="P5032" t="str">
        <f t="shared" si="392"/>
        <v>2025</v>
      </c>
      <c r="Q5032" t="str">
        <f t="shared" si="393"/>
        <v>04</v>
      </c>
      <c r="R5032" t="str">
        <f>+IFERROR(VLOOKUP(I5032, Listado!A:B, 2, FALSE()), "COMERCIALIZADORA INTERNACIONAL CARIBBEAN EXOTICS S A")</f>
        <v>LONDOÑO ECHEVERRI ALEJANDRA</v>
      </c>
      <c r="S5032" s="25">
        <f>+VLOOKUP(E5032, TC!A:D, 2, FALSE())</f>
        <v>4416.6899999999996</v>
      </c>
      <c r="T5032" t="str">
        <f t="shared" si="394"/>
        <v>COP</v>
      </c>
    </row>
    <row r="5033" spans="1:20" ht="18.75" hidden="1" customHeight="1" x14ac:dyDescent="0.25">
      <c r="A5033" t="s">
        <v>2645</v>
      </c>
      <c r="B5033" t="s">
        <v>1923</v>
      </c>
      <c r="C5033" t="s">
        <v>1913</v>
      </c>
      <c r="D5033" s="24">
        <v>5898</v>
      </c>
      <c r="E5033" t="s">
        <v>1693</v>
      </c>
      <c r="F5033" t="s">
        <v>99</v>
      </c>
      <c r="G5033" t="s">
        <v>1914</v>
      </c>
      <c r="H5033" t="s">
        <v>2024</v>
      </c>
      <c r="I5033" t="s">
        <v>1838</v>
      </c>
      <c r="J5033" t="s">
        <v>1915</v>
      </c>
      <c r="K5033" t="s">
        <v>2021</v>
      </c>
      <c r="L5033" s="24">
        <v>103140</v>
      </c>
      <c r="M5033" s="25">
        <f>+VLOOKUP(E5033, TC!A:D, 4, FALSE())</f>
        <v>1.1180499989811377</v>
      </c>
      <c r="N5033" s="24">
        <f t="shared" si="390"/>
        <v>103140</v>
      </c>
      <c r="O5033" t="str">
        <f t="shared" si="391"/>
        <v>FACTURA</v>
      </c>
      <c r="P5033" t="str">
        <f t="shared" si="392"/>
        <v>2025</v>
      </c>
      <c r="Q5033" t="str">
        <f t="shared" si="393"/>
        <v>04</v>
      </c>
      <c r="R5033" t="str">
        <f>+IFERROR(VLOOKUP(I5033, Listado!A:B, 2, FALSE()), "COMERCIALIZADORA INTERNACIONAL CARIBBEAN EXOTICS S A")</f>
        <v>LONDOÑO ECHEVERRI ALEJANDRA</v>
      </c>
      <c r="S5033" s="25">
        <f>+VLOOKUP(E5033, TC!A:D, 2, FALSE())</f>
        <v>4416.6899999999996</v>
      </c>
      <c r="T5033" t="str">
        <f t="shared" si="394"/>
        <v>COP</v>
      </c>
    </row>
    <row r="5034" spans="1:20" ht="18.75" hidden="1" customHeight="1" x14ac:dyDescent="0.25">
      <c r="A5034" t="s">
        <v>2645</v>
      </c>
      <c r="B5034" t="s">
        <v>1923</v>
      </c>
      <c r="C5034" t="s">
        <v>1913</v>
      </c>
      <c r="D5034" s="24">
        <v>5898</v>
      </c>
      <c r="E5034" t="s">
        <v>1693</v>
      </c>
      <c r="F5034" t="s">
        <v>99</v>
      </c>
      <c r="G5034" t="s">
        <v>1914</v>
      </c>
      <c r="H5034" t="s">
        <v>2024</v>
      </c>
      <c r="I5034" t="s">
        <v>1838</v>
      </c>
      <c r="J5034" t="s">
        <v>1915</v>
      </c>
      <c r="K5034" t="s">
        <v>2022</v>
      </c>
      <c r="L5034" s="24">
        <v>141680</v>
      </c>
      <c r="M5034" s="25">
        <f>+VLOOKUP(E5034, TC!A:D, 4, FALSE())</f>
        <v>1.1180499989811377</v>
      </c>
      <c r="N5034" s="24">
        <f t="shared" si="390"/>
        <v>141680</v>
      </c>
      <c r="O5034" t="str">
        <f t="shared" si="391"/>
        <v>FACTURA</v>
      </c>
      <c r="P5034" t="str">
        <f t="shared" si="392"/>
        <v>2025</v>
      </c>
      <c r="Q5034" t="str">
        <f t="shared" si="393"/>
        <v>04</v>
      </c>
      <c r="R5034" t="str">
        <f>+IFERROR(VLOOKUP(I5034, Listado!A:B, 2, FALSE()), "COMERCIALIZADORA INTERNACIONAL CARIBBEAN EXOTICS S A")</f>
        <v>LONDOÑO ECHEVERRI ALEJANDRA</v>
      </c>
      <c r="S5034" s="25">
        <f>+VLOOKUP(E5034, TC!A:D, 2, FALSE())</f>
        <v>4416.6899999999996</v>
      </c>
      <c r="T5034" t="str">
        <f t="shared" si="394"/>
        <v>COP</v>
      </c>
    </row>
    <row r="5035" spans="1:20" ht="18.75" hidden="1" customHeight="1" x14ac:dyDescent="0.25">
      <c r="A5035" t="s">
        <v>2645</v>
      </c>
      <c r="B5035" t="s">
        <v>1923</v>
      </c>
      <c r="C5035" t="s">
        <v>1913</v>
      </c>
      <c r="D5035" s="24">
        <v>5898</v>
      </c>
      <c r="E5035" t="s">
        <v>1693</v>
      </c>
      <c r="F5035" t="s">
        <v>99</v>
      </c>
      <c r="G5035" t="s">
        <v>1914</v>
      </c>
      <c r="H5035" t="s">
        <v>2024</v>
      </c>
      <c r="I5035" t="s">
        <v>1838</v>
      </c>
      <c r="J5035" t="s">
        <v>1915</v>
      </c>
      <c r="K5035" t="s">
        <v>2022</v>
      </c>
      <c r="L5035" s="24">
        <v>7820</v>
      </c>
      <c r="M5035" s="25">
        <f>+VLOOKUP(E5035, TC!A:D, 4, FALSE())</f>
        <v>1.1180499989811377</v>
      </c>
      <c r="N5035" s="24">
        <f t="shared" si="390"/>
        <v>7820</v>
      </c>
      <c r="O5035" t="str">
        <f t="shared" si="391"/>
        <v>FACTURA</v>
      </c>
      <c r="P5035" t="str">
        <f t="shared" si="392"/>
        <v>2025</v>
      </c>
      <c r="Q5035" t="str">
        <f t="shared" si="393"/>
        <v>04</v>
      </c>
      <c r="R5035" t="str">
        <f>+IFERROR(VLOOKUP(I5035, Listado!A:B, 2, FALSE()), "COMERCIALIZADORA INTERNACIONAL CARIBBEAN EXOTICS S A")</f>
        <v>LONDOÑO ECHEVERRI ALEJANDRA</v>
      </c>
      <c r="S5035" s="25">
        <f>+VLOOKUP(E5035, TC!A:D, 2, FALSE())</f>
        <v>4416.6899999999996</v>
      </c>
      <c r="T5035" t="str">
        <f t="shared" si="394"/>
        <v>COP</v>
      </c>
    </row>
    <row r="5036" spans="1:20" ht="18.75" hidden="1" customHeight="1" x14ac:dyDescent="0.25">
      <c r="A5036" t="s">
        <v>2645</v>
      </c>
      <c r="B5036" t="s">
        <v>1923</v>
      </c>
      <c r="C5036" t="s">
        <v>1913</v>
      </c>
      <c r="D5036" s="24">
        <v>5898</v>
      </c>
      <c r="E5036" t="s">
        <v>1693</v>
      </c>
      <c r="F5036" t="s">
        <v>99</v>
      </c>
      <c r="G5036" t="s">
        <v>1914</v>
      </c>
      <c r="H5036" t="s">
        <v>2024</v>
      </c>
      <c r="I5036" t="s">
        <v>1838</v>
      </c>
      <c r="J5036" t="s">
        <v>1915</v>
      </c>
      <c r="K5036" t="s">
        <v>2022</v>
      </c>
      <c r="L5036" s="24">
        <v>107640</v>
      </c>
      <c r="M5036" s="25">
        <f>+VLOOKUP(E5036, TC!A:D, 4, FALSE())</f>
        <v>1.1180499989811377</v>
      </c>
      <c r="N5036" s="24">
        <f t="shared" si="390"/>
        <v>107640</v>
      </c>
      <c r="O5036" t="str">
        <f t="shared" si="391"/>
        <v>FACTURA</v>
      </c>
      <c r="P5036" t="str">
        <f t="shared" si="392"/>
        <v>2025</v>
      </c>
      <c r="Q5036" t="str">
        <f t="shared" si="393"/>
        <v>04</v>
      </c>
      <c r="R5036" t="str">
        <f>+IFERROR(VLOOKUP(I5036, Listado!A:B, 2, FALSE()), "COMERCIALIZADORA INTERNACIONAL CARIBBEAN EXOTICS S A")</f>
        <v>LONDOÑO ECHEVERRI ALEJANDRA</v>
      </c>
      <c r="S5036" s="25">
        <f>+VLOOKUP(E5036, TC!A:D, 2, FALSE())</f>
        <v>4416.6899999999996</v>
      </c>
      <c r="T5036" t="str">
        <f t="shared" si="394"/>
        <v>COP</v>
      </c>
    </row>
    <row r="5037" spans="1:20" ht="18.75" hidden="1" customHeight="1" x14ac:dyDescent="0.25">
      <c r="A5037" t="s">
        <v>2645</v>
      </c>
      <c r="B5037" t="s">
        <v>1923</v>
      </c>
      <c r="C5037" t="s">
        <v>1913</v>
      </c>
      <c r="D5037" s="24">
        <v>5898</v>
      </c>
      <c r="E5037" t="s">
        <v>1693</v>
      </c>
      <c r="F5037" t="s">
        <v>99</v>
      </c>
      <c r="G5037" t="s">
        <v>1914</v>
      </c>
      <c r="H5037" t="s">
        <v>2024</v>
      </c>
      <c r="I5037" t="s">
        <v>1838</v>
      </c>
      <c r="J5037" t="s">
        <v>1915</v>
      </c>
      <c r="K5037" t="s">
        <v>2022</v>
      </c>
      <c r="L5037" s="24">
        <v>274620</v>
      </c>
      <c r="M5037" s="25">
        <f>+VLOOKUP(E5037, TC!A:D, 4, FALSE())</f>
        <v>1.1180499989811377</v>
      </c>
      <c r="N5037" s="24">
        <f t="shared" si="390"/>
        <v>274620</v>
      </c>
      <c r="O5037" t="str">
        <f t="shared" si="391"/>
        <v>FACTURA</v>
      </c>
      <c r="P5037" t="str">
        <f t="shared" si="392"/>
        <v>2025</v>
      </c>
      <c r="Q5037" t="str">
        <f t="shared" si="393"/>
        <v>04</v>
      </c>
      <c r="R5037" t="str">
        <f>+IFERROR(VLOOKUP(I5037, Listado!A:B, 2, FALSE()), "COMERCIALIZADORA INTERNACIONAL CARIBBEAN EXOTICS S A")</f>
        <v>LONDOÑO ECHEVERRI ALEJANDRA</v>
      </c>
      <c r="S5037" s="25">
        <f>+VLOOKUP(E5037, TC!A:D, 2, FALSE())</f>
        <v>4416.6899999999996</v>
      </c>
      <c r="T5037" t="str">
        <f t="shared" si="394"/>
        <v>COP</v>
      </c>
    </row>
    <row r="5038" spans="1:20" ht="18.75" hidden="1" customHeight="1" x14ac:dyDescent="0.25">
      <c r="A5038" t="s">
        <v>2645</v>
      </c>
      <c r="B5038" t="s">
        <v>1923</v>
      </c>
      <c r="C5038" t="s">
        <v>1913</v>
      </c>
      <c r="D5038" s="24">
        <v>5898</v>
      </c>
      <c r="E5038" t="s">
        <v>1693</v>
      </c>
      <c r="F5038" t="s">
        <v>99</v>
      </c>
      <c r="G5038" t="s">
        <v>1914</v>
      </c>
      <c r="H5038" t="s">
        <v>2024</v>
      </c>
      <c r="I5038" t="s">
        <v>1838</v>
      </c>
      <c r="J5038" t="s">
        <v>1915</v>
      </c>
      <c r="K5038" t="s">
        <v>2022</v>
      </c>
      <c r="L5038" s="24">
        <v>112700</v>
      </c>
      <c r="M5038" s="25">
        <f>+VLOOKUP(E5038, TC!A:D, 4, FALSE())</f>
        <v>1.1180499989811377</v>
      </c>
      <c r="N5038" s="24">
        <f t="shared" si="390"/>
        <v>112700</v>
      </c>
      <c r="O5038" t="str">
        <f t="shared" si="391"/>
        <v>FACTURA</v>
      </c>
      <c r="P5038" t="str">
        <f t="shared" si="392"/>
        <v>2025</v>
      </c>
      <c r="Q5038" t="str">
        <f t="shared" si="393"/>
        <v>04</v>
      </c>
      <c r="R5038" t="str">
        <f>+IFERROR(VLOOKUP(I5038, Listado!A:B, 2, FALSE()), "COMERCIALIZADORA INTERNACIONAL CARIBBEAN EXOTICS S A")</f>
        <v>LONDOÑO ECHEVERRI ALEJANDRA</v>
      </c>
      <c r="S5038" s="25">
        <f>+VLOOKUP(E5038, TC!A:D, 2, FALSE())</f>
        <v>4416.6899999999996</v>
      </c>
      <c r="T5038" t="str">
        <f t="shared" si="394"/>
        <v>COP</v>
      </c>
    </row>
    <row r="5039" spans="1:20" ht="18.75" hidden="1" customHeight="1" x14ac:dyDescent="0.25">
      <c r="A5039" t="s">
        <v>2645</v>
      </c>
      <c r="B5039" t="s">
        <v>1923</v>
      </c>
      <c r="C5039" t="s">
        <v>1913</v>
      </c>
      <c r="D5039" s="24">
        <v>5898</v>
      </c>
      <c r="E5039" t="s">
        <v>1693</v>
      </c>
      <c r="F5039" t="s">
        <v>99</v>
      </c>
      <c r="G5039" t="s">
        <v>1914</v>
      </c>
      <c r="H5039" t="s">
        <v>2024</v>
      </c>
      <c r="I5039" t="s">
        <v>1838</v>
      </c>
      <c r="J5039" t="s">
        <v>1915</v>
      </c>
      <c r="K5039" t="s">
        <v>2022</v>
      </c>
      <c r="L5039" s="24">
        <v>77280</v>
      </c>
      <c r="M5039" s="25">
        <f>+VLOOKUP(E5039, TC!A:D, 4, FALSE())</f>
        <v>1.1180499989811377</v>
      </c>
      <c r="N5039" s="24">
        <f t="shared" si="390"/>
        <v>77280</v>
      </c>
      <c r="O5039" t="str">
        <f t="shared" si="391"/>
        <v>FACTURA</v>
      </c>
      <c r="P5039" t="str">
        <f t="shared" si="392"/>
        <v>2025</v>
      </c>
      <c r="Q5039" t="str">
        <f t="shared" si="393"/>
        <v>04</v>
      </c>
      <c r="R5039" t="str">
        <f>+IFERROR(VLOOKUP(I5039, Listado!A:B, 2, FALSE()), "COMERCIALIZADORA INTERNACIONAL CARIBBEAN EXOTICS S A")</f>
        <v>LONDOÑO ECHEVERRI ALEJANDRA</v>
      </c>
      <c r="S5039" s="25">
        <f>+VLOOKUP(E5039, TC!A:D, 2, FALSE())</f>
        <v>4416.6899999999996</v>
      </c>
      <c r="T5039" t="str">
        <f t="shared" si="394"/>
        <v>COP</v>
      </c>
    </row>
    <row r="5040" spans="1:20" ht="18.75" hidden="1" customHeight="1" x14ac:dyDescent="0.25">
      <c r="A5040" t="s">
        <v>2645</v>
      </c>
      <c r="B5040" t="s">
        <v>1923</v>
      </c>
      <c r="C5040" t="s">
        <v>1913</v>
      </c>
      <c r="D5040" s="24">
        <v>5899</v>
      </c>
      <c r="E5040" t="s">
        <v>1693</v>
      </c>
      <c r="F5040" t="s">
        <v>128</v>
      </c>
      <c r="G5040" t="s">
        <v>110</v>
      </c>
      <c r="H5040" t="s">
        <v>2697</v>
      </c>
      <c r="I5040" t="s">
        <v>1883</v>
      </c>
      <c r="J5040" t="s">
        <v>1984</v>
      </c>
      <c r="K5040" t="s">
        <v>2195</v>
      </c>
      <c r="L5040" s="24">
        <v>1380.8</v>
      </c>
      <c r="M5040" s="25">
        <f>+VLOOKUP(E5040, TC!A:D, 4, FALSE())</f>
        <v>1.1180499989811377</v>
      </c>
      <c r="N5040" s="24">
        <f t="shared" si="390"/>
        <v>1380.8</v>
      </c>
      <c r="O5040" t="str">
        <f t="shared" si="391"/>
        <v>FACTURA</v>
      </c>
      <c r="P5040" t="str">
        <f t="shared" si="392"/>
        <v>2025</v>
      </c>
      <c r="Q5040" t="str">
        <f t="shared" si="393"/>
        <v>04</v>
      </c>
      <c r="R5040" t="str">
        <f>+IFERROR(VLOOKUP(I5040, Listado!A:B, 2, FALSE()), "COMERCIALIZADORA INTERNACIONAL CARIBBEAN EXOTICS S A")</f>
        <v>PEREZ MEJIA MARIA PAULINA</v>
      </c>
      <c r="S5040" s="25">
        <f>+VLOOKUP(E5040, TC!A:D, 2, FALSE())</f>
        <v>4416.6899999999996</v>
      </c>
      <c r="T5040" t="str">
        <f t="shared" si="394"/>
        <v>USD</v>
      </c>
    </row>
    <row r="5041" spans="1:20" ht="18.75" hidden="1" customHeight="1" x14ac:dyDescent="0.25">
      <c r="A5041" t="s">
        <v>2645</v>
      </c>
      <c r="B5041" t="s">
        <v>1923</v>
      </c>
      <c r="C5041" t="s">
        <v>1913</v>
      </c>
      <c r="D5041" s="24">
        <v>5899</v>
      </c>
      <c r="E5041" t="s">
        <v>1693</v>
      </c>
      <c r="F5041" t="s">
        <v>128</v>
      </c>
      <c r="G5041" t="s">
        <v>110</v>
      </c>
      <c r="H5041" t="s">
        <v>2697</v>
      </c>
      <c r="I5041" t="s">
        <v>1883</v>
      </c>
      <c r="J5041" t="s">
        <v>1984</v>
      </c>
      <c r="K5041" t="s">
        <v>1928</v>
      </c>
      <c r="L5041" s="24">
        <v>2822</v>
      </c>
      <c r="M5041" s="25">
        <f>+VLOOKUP(E5041, TC!A:D, 4, FALSE())</f>
        <v>1.1180499989811377</v>
      </c>
      <c r="N5041" s="24">
        <f t="shared" si="390"/>
        <v>2822</v>
      </c>
      <c r="O5041" t="str">
        <f t="shared" si="391"/>
        <v>FACTURA</v>
      </c>
      <c r="P5041" t="str">
        <f t="shared" si="392"/>
        <v>2025</v>
      </c>
      <c r="Q5041" t="str">
        <f t="shared" si="393"/>
        <v>04</v>
      </c>
      <c r="R5041" t="str">
        <f>+IFERROR(VLOOKUP(I5041, Listado!A:B, 2, FALSE()), "COMERCIALIZADORA INTERNACIONAL CARIBBEAN EXOTICS S A")</f>
        <v>PEREZ MEJIA MARIA PAULINA</v>
      </c>
      <c r="S5041" s="25">
        <f>+VLOOKUP(E5041, TC!A:D, 2, FALSE())</f>
        <v>4416.6899999999996</v>
      </c>
      <c r="T5041" t="str">
        <f t="shared" si="394"/>
        <v>USD</v>
      </c>
    </row>
    <row r="5042" spans="1:20" ht="18.75" hidden="1" customHeight="1" x14ac:dyDescent="0.25">
      <c r="A5042" t="s">
        <v>2645</v>
      </c>
      <c r="B5042" t="s">
        <v>1923</v>
      </c>
      <c r="C5042" t="s">
        <v>1913</v>
      </c>
      <c r="D5042" s="24">
        <v>5899</v>
      </c>
      <c r="E5042" t="s">
        <v>1693</v>
      </c>
      <c r="F5042" t="s">
        <v>128</v>
      </c>
      <c r="G5042" t="s">
        <v>110</v>
      </c>
      <c r="H5042" t="s">
        <v>2697</v>
      </c>
      <c r="I5042" t="s">
        <v>1883</v>
      </c>
      <c r="J5042" t="s">
        <v>1984</v>
      </c>
      <c r="K5042" t="s">
        <v>2196</v>
      </c>
      <c r="L5042" s="24">
        <v>1182.4000000000001</v>
      </c>
      <c r="M5042" s="25">
        <f>+VLOOKUP(E5042, TC!A:D, 4, FALSE())</f>
        <v>1.1180499989811377</v>
      </c>
      <c r="N5042" s="24">
        <f t="shared" si="390"/>
        <v>1182.4000000000001</v>
      </c>
      <c r="O5042" t="str">
        <f t="shared" si="391"/>
        <v>FACTURA</v>
      </c>
      <c r="P5042" t="str">
        <f t="shared" si="392"/>
        <v>2025</v>
      </c>
      <c r="Q5042" t="str">
        <f t="shared" si="393"/>
        <v>04</v>
      </c>
      <c r="R5042" t="str">
        <f>+IFERROR(VLOOKUP(I5042, Listado!A:B, 2, FALSE()), "COMERCIALIZADORA INTERNACIONAL CARIBBEAN EXOTICS S A")</f>
        <v>PEREZ MEJIA MARIA PAULINA</v>
      </c>
      <c r="S5042" s="25">
        <f>+VLOOKUP(E5042, TC!A:D, 2, FALSE())</f>
        <v>4416.6899999999996</v>
      </c>
      <c r="T5042" t="str">
        <f t="shared" si="394"/>
        <v>USD</v>
      </c>
    </row>
    <row r="5043" spans="1:20" ht="18.75" hidden="1" customHeight="1" x14ac:dyDescent="0.25">
      <c r="A5043" t="s">
        <v>2645</v>
      </c>
      <c r="B5043" t="s">
        <v>1923</v>
      </c>
      <c r="C5043" t="s">
        <v>1913</v>
      </c>
      <c r="D5043" s="24">
        <v>5899</v>
      </c>
      <c r="E5043" t="s">
        <v>1693</v>
      </c>
      <c r="F5043" t="s">
        <v>128</v>
      </c>
      <c r="G5043" t="s">
        <v>110</v>
      </c>
      <c r="H5043" t="s">
        <v>2697</v>
      </c>
      <c r="I5043" t="s">
        <v>1883</v>
      </c>
      <c r="J5043" t="s">
        <v>1984</v>
      </c>
      <c r="K5043" t="s">
        <v>2672</v>
      </c>
      <c r="L5043" s="24">
        <v>307.68</v>
      </c>
      <c r="M5043" s="25">
        <f>+VLOOKUP(E5043, TC!A:D, 4, FALSE())</f>
        <v>1.1180499989811377</v>
      </c>
      <c r="N5043" s="24">
        <f t="shared" si="390"/>
        <v>307.68</v>
      </c>
      <c r="O5043" t="str">
        <f t="shared" si="391"/>
        <v>FACTURA</v>
      </c>
      <c r="P5043" t="str">
        <f t="shared" si="392"/>
        <v>2025</v>
      </c>
      <c r="Q5043" t="str">
        <f t="shared" si="393"/>
        <v>04</v>
      </c>
      <c r="R5043" t="str">
        <f>+IFERROR(VLOOKUP(I5043, Listado!A:B, 2, FALSE()), "COMERCIALIZADORA INTERNACIONAL CARIBBEAN EXOTICS S A")</f>
        <v>PEREZ MEJIA MARIA PAULINA</v>
      </c>
      <c r="S5043" s="25">
        <f>+VLOOKUP(E5043, TC!A:D, 2, FALSE())</f>
        <v>4416.6899999999996</v>
      </c>
      <c r="T5043" t="str">
        <f t="shared" si="394"/>
        <v>USD</v>
      </c>
    </row>
    <row r="5044" spans="1:20" ht="18.75" hidden="1" customHeight="1" x14ac:dyDescent="0.25">
      <c r="A5044" t="s">
        <v>2645</v>
      </c>
      <c r="B5044" t="s">
        <v>1923</v>
      </c>
      <c r="C5044" t="s">
        <v>1913</v>
      </c>
      <c r="D5044" s="24">
        <v>5899</v>
      </c>
      <c r="E5044" t="s">
        <v>1693</v>
      </c>
      <c r="F5044" t="s">
        <v>128</v>
      </c>
      <c r="G5044" t="s">
        <v>110</v>
      </c>
      <c r="H5044" t="s">
        <v>2697</v>
      </c>
      <c r="I5044" t="s">
        <v>1883</v>
      </c>
      <c r="J5044" t="s">
        <v>1984</v>
      </c>
      <c r="K5044" t="s">
        <v>2197</v>
      </c>
      <c r="L5044" s="24">
        <v>1736.09</v>
      </c>
      <c r="M5044" s="25">
        <f>+VLOOKUP(E5044, TC!A:D, 4, FALSE())</f>
        <v>1.1180499989811377</v>
      </c>
      <c r="N5044" s="24">
        <f t="shared" si="390"/>
        <v>1736.09</v>
      </c>
      <c r="O5044" t="str">
        <f t="shared" si="391"/>
        <v>FACTURA</v>
      </c>
      <c r="P5044" t="str">
        <f t="shared" si="392"/>
        <v>2025</v>
      </c>
      <c r="Q5044" t="str">
        <f t="shared" si="393"/>
        <v>04</v>
      </c>
      <c r="R5044" t="str">
        <f>+IFERROR(VLOOKUP(I5044, Listado!A:B, 2, FALSE()), "COMERCIALIZADORA INTERNACIONAL CARIBBEAN EXOTICS S A")</f>
        <v>PEREZ MEJIA MARIA PAULINA</v>
      </c>
      <c r="S5044" s="25">
        <f>+VLOOKUP(E5044, TC!A:D, 2, FALSE())</f>
        <v>4416.6899999999996</v>
      </c>
      <c r="T5044" t="str">
        <f t="shared" si="394"/>
        <v>USD</v>
      </c>
    </row>
    <row r="5045" spans="1:20" ht="18.75" hidden="1" customHeight="1" x14ac:dyDescent="0.25">
      <c r="A5045" t="s">
        <v>2645</v>
      </c>
      <c r="B5045" t="s">
        <v>1923</v>
      </c>
      <c r="C5045" t="s">
        <v>1913</v>
      </c>
      <c r="D5045" s="24">
        <v>5899</v>
      </c>
      <c r="E5045" t="s">
        <v>1693</v>
      </c>
      <c r="F5045" t="s">
        <v>128</v>
      </c>
      <c r="G5045" t="s">
        <v>110</v>
      </c>
      <c r="H5045" t="s">
        <v>2697</v>
      </c>
      <c r="I5045" t="s">
        <v>1883</v>
      </c>
      <c r="J5045" t="s">
        <v>1984</v>
      </c>
      <c r="K5045" t="s">
        <v>2198</v>
      </c>
      <c r="L5045" s="24">
        <v>99.99</v>
      </c>
      <c r="M5045" s="25">
        <f>+VLOOKUP(E5045, TC!A:D, 4, FALSE())</f>
        <v>1.1180499989811377</v>
      </c>
      <c r="N5045" s="24">
        <f t="shared" si="390"/>
        <v>99.99</v>
      </c>
      <c r="O5045" t="str">
        <f t="shared" si="391"/>
        <v>FACTURA</v>
      </c>
      <c r="P5045" t="str">
        <f t="shared" si="392"/>
        <v>2025</v>
      </c>
      <c r="Q5045" t="str">
        <f t="shared" si="393"/>
        <v>04</v>
      </c>
      <c r="R5045" t="str">
        <f>+IFERROR(VLOOKUP(I5045, Listado!A:B, 2, FALSE()), "COMERCIALIZADORA INTERNACIONAL CARIBBEAN EXOTICS S A")</f>
        <v>PEREZ MEJIA MARIA PAULINA</v>
      </c>
      <c r="S5045" s="25">
        <f>+VLOOKUP(E5045, TC!A:D, 2, FALSE())</f>
        <v>4416.6899999999996</v>
      </c>
      <c r="T5045" t="str">
        <f t="shared" si="394"/>
        <v>USD</v>
      </c>
    </row>
    <row r="5046" spans="1:20" ht="18.75" hidden="1" customHeight="1" x14ac:dyDescent="0.25">
      <c r="A5046" t="s">
        <v>2645</v>
      </c>
      <c r="B5046" t="s">
        <v>1923</v>
      </c>
      <c r="C5046" t="s">
        <v>1913</v>
      </c>
      <c r="D5046" s="24">
        <v>5899</v>
      </c>
      <c r="E5046" t="s">
        <v>1693</v>
      </c>
      <c r="F5046" t="s">
        <v>128</v>
      </c>
      <c r="G5046" t="s">
        <v>110</v>
      </c>
      <c r="H5046" t="s">
        <v>2697</v>
      </c>
      <c r="I5046" t="s">
        <v>1883</v>
      </c>
      <c r="J5046" t="s">
        <v>1984</v>
      </c>
      <c r="K5046" t="s">
        <v>2382</v>
      </c>
      <c r="L5046" s="24">
        <v>1549.75</v>
      </c>
      <c r="M5046" s="25">
        <f>+VLOOKUP(E5046, TC!A:D, 4, FALSE())</f>
        <v>1.1180499989811377</v>
      </c>
      <c r="N5046" s="24">
        <f t="shared" si="390"/>
        <v>1549.75</v>
      </c>
      <c r="O5046" t="str">
        <f t="shared" si="391"/>
        <v>FACTURA</v>
      </c>
      <c r="P5046" t="str">
        <f t="shared" si="392"/>
        <v>2025</v>
      </c>
      <c r="Q5046" t="str">
        <f t="shared" si="393"/>
        <v>04</v>
      </c>
      <c r="R5046" t="str">
        <f>+IFERROR(VLOOKUP(I5046, Listado!A:B, 2, FALSE()), "COMERCIALIZADORA INTERNACIONAL CARIBBEAN EXOTICS S A")</f>
        <v>PEREZ MEJIA MARIA PAULINA</v>
      </c>
      <c r="S5046" s="25">
        <f>+VLOOKUP(E5046, TC!A:D, 2, FALSE())</f>
        <v>4416.6899999999996</v>
      </c>
      <c r="T5046" t="str">
        <f t="shared" si="394"/>
        <v>USD</v>
      </c>
    </row>
    <row r="5047" spans="1:20" ht="18.75" hidden="1" customHeight="1" x14ac:dyDescent="0.25">
      <c r="A5047" t="s">
        <v>2645</v>
      </c>
      <c r="B5047" t="s">
        <v>1923</v>
      </c>
      <c r="C5047" t="s">
        <v>1913</v>
      </c>
      <c r="D5047" s="24">
        <v>5900</v>
      </c>
      <c r="E5047" t="s">
        <v>1693</v>
      </c>
      <c r="F5047" t="s">
        <v>1924</v>
      </c>
      <c r="G5047" t="s">
        <v>108</v>
      </c>
      <c r="H5047" t="s">
        <v>2698</v>
      </c>
      <c r="I5047" t="s">
        <v>1871</v>
      </c>
      <c r="J5047" t="s">
        <v>1919</v>
      </c>
      <c r="K5047" t="s">
        <v>1928</v>
      </c>
      <c r="L5047" s="24">
        <v>838.76</v>
      </c>
      <c r="M5047" s="25">
        <f>+VLOOKUP(E5047, TC!A:D, 4, FALSE())</f>
        <v>1.1180499989811377</v>
      </c>
      <c r="N5047" s="24">
        <f t="shared" si="390"/>
        <v>937.77561714541901</v>
      </c>
      <c r="O5047" t="str">
        <f t="shared" si="391"/>
        <v>FACTURA</v>
      </c>
      <c r="P5047" t="str">
        <f t="shared" si="392"/>
        <v>2025</v>
      </c>
      <c r="Q5047" t="str">
        <f t="shared" si="393"/>
        <v>04</v>
      </c>
      <c r="R5047" t="str">
        <f>+IFERROR(VLOOKUP(I5047, Listado!A:B, 2, FALSE()), "COMERCIALIZADORA INTERNACIONAL CARIBBEAN EXOTICS S A")</f>
        <v>PIEDRAHITA PEREZ MARIANA</v>
      </c>
      <c r="S5047" s="25">
        <f>+VLOOKUP(E5047, TC!A:D, 2, FALSE())</f>
        <v>4416.6899999999996</v>
      </c>
      <c r="T5047" t="str">
        <f t="shared" si="394"/>
        <v>EUR</v>
      </c>
    </row>
    <row r="5048" spans="1:20" ht="18.75" hidden="1" customHeight="1" x14ac:dyDescent="0.25">
      <c r="A5048" t="s">
        <v>2645</v>
      </c>
      <c r="B5048" t="s">
        <v>1923</v>
      </c>
      <c r="C5048" t="s">
        <v>1913</v>
      </c>
      <c r="D5048" s="24">
        <v>5900</v>
      </c>
      <c r="E5048" t="s">
        <v>1693</v>
      </c>
      <c r="F5048" t="s">
        <v>1924</v>
      </c>
      <c r="G5048" t="s">
        <v>108</v>
      </c>
      <c r="H5048" t="s">
        <v>2698</v>
      </c>
      <c r="I5048" t="s">
        <v>1871</v>
      </c>
      <c r="J5048" t="s">
        <v>1919</v>
      </c>
      <c r="K5048" t="s">
        <v>2252</v>
      </c>
      <c r="L5048" s="24">
        <v>884.4</v>
      </c>
      <c r="M5048" s="25">
        <f>+VLOOKUP(E5048, TC!A:D, 4, FALSE())</f>
        <v>1.1180499989811377</v>
      </c>
      <c r="N5048" s="24">
        <f t="shared" si="390"/>
        <v>988.80341909891808</v>
      </c>
      <c r="O5048" t="str">
        <f t="shared" si="391"/>
        <v>FACTURA</v>
      </c>
      <c r="P5048" t="str">
        <f t="shared" si="392"/>
        <v>2025</v>
      </c>
      <c r="Q5048" t="str">
        <f t="shared" si="393"/>
        <v>04</v>
      </c>
      <c r="R5048" t="str">
        <f>+IFERROR(VLOOKUP(I5048, Listado!A:B, 2, FALSE()), "COMERCIALIZADORA INTERNACIONAL CARIBBEAN EXOTICS S A")</f>
        <v>PIEDRAHITA PEREZ MARIANA</v>
      </c>
      <c r="S5048" s="25">
        <f>+VLOOKUP(E5048, TC!A:D, 2, FALSE())</f>
        <v>4416.6899999999996</v>
      </c>
      <c r="T5048" t="str">
        <f t="shared" si="394"/>
        <v>EUR</v>
      </c>
    </row>
    <row r="5049" spans="1:20" ht="18.75" hidden="1" customHeight="1" x14ac:dyDescent="0.25">
      <c r="A5049" t="s">
        <v>2645</v>
      </c>
      <c r="B5049" t="s">
        <v>1923</v>
      </c>
      <c r="C5049" t="s">
        <v>1913</v>
      </c>
      <c r="D5049" s="24">
        <v>5900</v>
      </c>
      <c r="E5049" t="s">
        <v>1693</v>
      </c>
      <c r="F5049" t="s">
        <v>1924</v>
      </c>
      <c r="G5049" t="s">
        <v>108</v>
      </c>
      <c r="H5049" t="s">
        <v>2698</v>
      </c>
      <c r="I5049" t="s">
        <v>1871</v>
      </c>
      <c r="J5049" t="s">
        <v>1919</v>
      </c>
      <c r="K5049" t="s">
        <v>2699</v>
      </c>
      <c r="L5049" s="24">
        <v>2</v>
      </c>
      <c r="M5049" s="25">
        <f>+VLOOKUP(E5049, TC!A:D, 4, FALSE())</f>
        <v>1.1180499989811377</v>
      </c>
      <c r="N5049" s="24">
        <f t="shared" si="390"/>
        <v>2.2360999979622753</v>
      </c>
      <c r="O5049" t="str">
        <f t="shared" si="391"/>
        <v>FACTURA</v>
      </c>
      <c r="P5049" t="str">
        <f t="shared" si="392"/>
        <v>2025</v>
      </c>
      <c r="Q5049" t="str">
        <f t="shared" si="393"/>
        <v>04</v>
      </c>
      <c r="R5049" t="str">
        <f>+IFERROR(VLOOKUP(I5049, Listado!A:B, 2, FALSE()), "COMERCIALIZADORA INTERNACIONAL CARIBBEAN EXOTICS S A")</f>
        <v>PIEDRAHITA PEREZ MARIANA</v>
      </c>
      <c r="S5049" s="25">
        <f>+VLOOKUP(E5049, TC!A:D, 2, FALSE())</f>
        <v>4416.6899999999996</v>
      </c>
      <c r="T5049" t="str">
        <f t="shared" si="394"/>
        <v>EUR</v>
      </c>
    </row>
    <row r="5050" spans="1:20" ht="18.75" hidden="1" customHeight="1" x14ac:dyDescent="0.25">
      <c r="A5050" t="s">
        <v>2645</v>
      </c>
      <c r="B5050" t="s">
        <v>1923</v>
      </c>
      <c r="C5050" t="s">
        <v>1913</v>
      </c>
      <c r="D5050" s="24">
        <v>5900</v>
      </c>
      <c r="E5050" t="s">
        <v>1693</v>
      </c>
      <c r="F5050" t="s">
        <v>1924</v>
      </c>
      <c r="G5050" t="s">
        <v>108</v>
      </c>
      <c r="H5050" t="s">
        <v>2698</v>
      </c>
      <c r="I5050" t="s">
        <v>1871</v>
      </c>
      <c r="J5050" t="s">
        <v>1919</v>
      </c>
      <c r="K5050" t="s">
        <v>2064</v>
      </c>
      <c r="L5050" s="24">
        <v>204.8</v>
      </c>
      <c r="M5050" s="25">
        <f>+VLOOKUP(E5050, TC!A:D, 4, FALSE())</f>
        <v>1.1180499989811377</v>
      </c>
      <c r="N5050" s="24">
        <f t="shared" si="390"/>
        <v>228.97663979133699</v>
      </c>
      <c r="O5050" t="str">
        <f t="shared" si="391"/>
        <v>FACTURA</v>
      </c>
      <c r="P5050" t="str">
        <f t="shared" si="392"/>
        <v>2025</v>
      </c>
      <c r="Q5050" t="str">
        <f t="shared" si="393"/>
        <v>04</v>
      </c>
      <c r="R5050" t="str">
        <f>+IFERROR(VLOOKUP(I5050, Listado!A:B, 2, FALSE()), "COMERCIALIZADORA INTERNACIONAL CARIBBEAN EXOTICS S A")</f>
        <v>PIEDRAHITA PEREZ MARIANA</v>
      </c>
      <c r="S5050" s="25">
        <f>+VLOOKUP(E5050, TC!A:D, 2, FALSE())</f>
        <v>4416.6899999999996</v>
      </c>
      <c r="T5050" t="str">
        <f t="shared" si="394"/>
        <v>EUR</v>
      </c>
    </row>
    <row r="5051" spans="1:20" ht="18.75" hidden="1" customHeight="1" x14ac:dyDescent="0.25">
      <c r="A5051" t="s">
        <v>2645</v>
      </c>
      <c r="B5051" t="s">
        <v>1923</v>
      </c>
      <c r="C5051" t="s">
        <v>1913</v>
      </c>
      <c r="D5051" s="24">
        <v>5900</v>
      </c>
      <c r="E5051" t="s">
        <v>1693</v>
      </c>
      <c r="F5051" t="s">
        <v>1924</v>
      </c>
      <c r="G5051" t="s">
        <v>108</v>
      </c>
      <c r="H5051" t="s">
        <v>2698</v>
      </c>
      <c r="I5051" t="s">
        <v>1871</v>
      </c>
      <c r="J5051" t="s">
        <v>1919</v>
      </c>
      <c r="K5051" t="s">
        <v>8</v>
      </c>
      <c r="L5051" s="24">
        <v>1000.8</v>
      </c>
      <c r="M5051" s="25">
        <f>+VLOOKUP(E5051, TC!A:D, 4, FALSE())</f>
        <v>1.1180499989811377</v>
      </c>
      <c r="N5051" s="24">
        <f t="shared" si="390"/>
        <v>1118.9444389803225</v>
      </c>
      <c r="O5051" t="str">
        <f t="shared" si="391"/>
        <v>FACTURA</v>
      </c>
      <c r="P5051" t="str">
        <f t="shared" si="392"/>
        <v>2025</v>
      </c>
      <c r="Q5051" t="str">
        <f t="shared" si="393"/>
        <v>04</v>
      </c>
      <c r="R5051" t="str">
        <f>+IFERROR(VLOOKUP(I5051, Listado!A:B, 2, FALSE()), "COMERCIALIZADORA INTERNACIONAL CARIBBEAN EXOTICS S A")</f>
        <v>PIEDRAHITA PEREZ MARIANA</v>
      </c>
      <c r="S5051" s="25">
        <f>+VLOOKUP(E5051, TC!A:D, 2, FALSE())</f>
        <v>4416.6899999999996</v>
      </c>
      <c r="T5051" t="str">
        <f t="shared" si="394"/>
        <v>EUR</v>
      </c>
    </row>
    <row r="5052" spans="1:20" ht="18.75" hidden="1" customHeight="1" x14ac:dyDescent="0.25">
      <c r="A5052" t="s">
        <v>2645</v>
      </c>
      <c r="B5052" t="s">
        <v>5</v>
      </c>
      <c r="C5052" t="s">
        <v>1913</v>
      </c>
      <c r="D5052" s="24">
        <v>11542</v>
      </c>
      <c r="E5052" t="s">
        <v>1693</v>
      </c>
      <c r="F5052" t="s">
        <v>99</v>
      </c>
      <c r="G5052" t="s">
        <v>1914</v>
      </c>
      <c r="H5052" t="s">
        <v>2700</v>
      </c>
      <c r="I5052" t="s">
        <v>1921</v>
      </c>
      <c r="J5052" t="s">
        <v>1915</v>
      </c>
      <c r="K5052" t="s">
        <v>1922</v>
      </c>
      <c r="L5052" s="24">
        <v>257620</v>
      </c>
      <c r="M5052" s="25">
        <f>+VLOOKUP(E5052, TC!A:D, 4, FALSE())</f>
        <v>1.1180499989811377</v>
      </c>
      <c r="N5052" s="24">
        <f t="shared" si="390"/>
        <v>257620</v>
      </c>
      <c r="O5052" t="str">
        <f t="shared" si="391"/>
        <v>FACTURA</v>
      </c>
      <c r="P5052" t="str">
        <f t="shared" si="392"/>
        <v>2025</v>
      </c>
      <c r="Q5052" t="str">
        <f t="shared" si="393"/>
        <v>04</v>
      </c>
      <c r="R5052" t="str">
        <f>+IFERROR(VLOOKUP(I5052, Listado!A:B, 2, FALSE()), "COMERCIALIZADORA INTERNACIONAL CARIBBEAN EXOTICS S A")</f>
        <v>COMERCIALIZADORA INTERNACIONAL CARIBBEAN EXOTICS S A</v>
      </c>
      <c r="S5052" s="25">
        <f>+VLOOKUP(E5052, TC!A:D, 2, FALSE())</f>
        <v>4416.6899999999996</v>
      </c>
      <c r="T5052" t="str">
        <f t="shared" si="394"/>
        <v>COP</v>
      </c>
    </row>
    <row r="5053" spans="1:20" ht="18.75" hidden="1" customHeight="1" x14ac:dyDescent="0.25">
      <c r="A5053" t="s">
        <v>2645</v>
      </c>
      <c r="B5053" t="s">
        <v>1923</v>
      </c>
      <c r="C5053" t="s">
        <v>1913</v>
      </c>
      <c r="D5053" s="24">
        <v>5901</v>
      </c>
      <c r="E5053" t="s">
        <v>1693</v>
      </c>
      <c r="F5053" t="s">
        <v>128</v>
      </c>
      <c r="G5053" t="s">
        <v>112</v>
      </c>
      <c r="H5053" t="s">
        <v>2701</v>
      </c>
      <c r="I5053" t="s">
        <v>1867</v>
      </c>
      <c r="J5053" t="s">
        <v>1930</v>
      </c>
      <c r="K5053" t="s">
        <v>1928</v>
      </c>
      <c r="L5053" s="24">
        <v>571.63</v>
      </c>
      <c r="M5053" s="25">
        <f>+VLOOKUP(E5053, TC!A:D, 4, FALSE())</f>
        <v>1.1180499989811377</v>
      </c>
      <c r="N5053" s="24">
        <f t="shared" si="390"/>
        <v>571.63</v>
      </c>
      <c r="O5053" t="str">
        <f t="shared" si="391"/>
        <v>FACTURA</v>
      </c>
      <c r="P5053" t="str">
        <f t="shared" si="392"/>
        <v>2025</v>
      </c>
      <c r="Q5053" t="str">
        <f t="shared" si="393"/>
        <v>04</v>
      </c>
      <c r="R5053" t="str">
        <f>+IFERROR(VLOOKUP(I5053, Listado!A:B, 2, FALSE()), "COMERCIALIZADORA INTERNACIONAL CARIBBEAN EXOTICS S A")</f>
        <v>HINCAPIE CONTRERAS ERIKA STEFANIA</v>
      </c>
      <c r="S5053" s="25">
        <f>+VLOOKUP(E5053, TC!A:D, 2, FALSE())</f>
        <v>4416.6899999999996</v>
      </c>
      <c r="T5053" t="str">
        <f t="shared" si="394"/>
        <v>USD</v>
      </c>
    </row>
    <row r="5054" spans="1:20" ht="18.75" hidden="1" customHeight="1" x14ac:dyDescent="0.25">
      <c r="A5054" t="s">
        <v>2645</v>
      </c>
      <c r="B5054" t="s">
        <v>1923</v>
      </c>
      <c r="C5054" t="s">
        <v>1913</v>
      </c>
      <c r="D5054" s="24">
        <v>5901</v>
      </c>
      <c r="E5054" t="s">
        <v>1693</v>
      </c>
      <c r="F5054" t="s">
        <v>128</v>
      </c>
      <c r="G5054" t="s">
        <v>112</v>
      </c>
      <c r="H5054" t="s">
        <v>2701</v>
      </c>
      <c r="I5054" t="s">
        <v>1867</v>
      </c>
      <c r="J5054" t="s">
        <v>1930</v>
      </c>
      <c r="K5054" t="s">
        <v>1932</v>
      </c>
      <c r="L5054" s="24">
        <v>1974.6</v>
      </c>
      <c r="M5054" s="25">
        <f>+VLOOKUP(E5054, TC!A:D, 4, FALSE())</f>
        <v>1.1180499989811377</v>
      </c>
      <c r="N5054" s="24">
        <f t="shared" si="390"/>
        <v>1974.6</v>
      </c>
      <c r="O5054" t="str">
        <f t="shared" si="391"/>
        <v>FACTURA</v>
      </c>
      <c r="P5054" t="str">
        <f t="shared" si="392"/>
        <v>2025</v>
      </c>
      <c r="Q5054" t="str">
        <f t="shared" si="393"/>
        <v>04</v>
      </c>
      <c r="R5054" t="str">
        <f>+IFERROR(VLOOKUP(I5054, Listado!A:B, 2, FALSE()), "COMERCIALIZADORA INTERNACIONAL CARIBBEAN EXOTICS S A")</f>
        <v>HINCAPIE CONTRERAS ERIKA STEFANIA</v>
      </c>
      <c r="S5054" s="25">
        <f>+VLOOKUP(E5054, TC!A:D, 2, FALSE())</f>
        <v>4416.6899999999996</v>
      </c>
      <c r="T5054" t="str">
        <f t="shared" si="394"/>
        <v>USD</v>
      </c>
    </row>
    <row r="5055" spans="1:20" ht="18.75" hidden="1" customHeight="1" x14ac:dyDescent="0.25">
      <c r="A5055" t="s">
        <v>2645</v>
      </c>
      <c r="B5055" t="s">
        <v>1923</v>
      </c>
      <c r="C5055" t="s">
        <v>1913</v>
      </c>
      <c r="D5055" s="24">
        <v>5902</v>
      </c>
      <c r="E5055" t="s">
        <v>1693</v>
      </c>
      <c r="F5055" t="s">
        <v>128</v>
      </c>
      <c r="G5055" t="s">
        <v>112</v>
      </c>
      <c r="H5055" t="s">
        <v>2702</v>
      </c>
      <c r="I5055" t="s">
        <v>1856</v>
      </c>
      <c r="J5055" t="s">
        <v>1930</v>
      </c>
      <c r="K5055" t="s">
        <v>1928</v>
      </c>
      <c r="L5055" s="24">
        <v>1149.58</v>
      </c>
      <c r="M5055" s="25">
        <f>+VLOOKUP(E5055, TC!A:D, 4, FALSE())</f>
        <v>1.1180499989811377</v>
      </c>
      <c r="N5055" s="24">
        <f t="shared" si="390"/>
        <v>1149.58</v>
      </c>
      <c r="O5055" t="str">
        <f t="shared" si="391"/>
        <v>FACTURA</v>
      </c>
      <c r="P5055" t="str">
        <f t="shared" si="392"/>
        <v>2025</v>
      </c>
      <c r="Q5055" t="str">
        <f t="shared" si="393"/>
        <v>04</v>
      </c>
      <c r="R5055" t="str">
        <f>+IFERROR(VLOOKUP(I5055, Listado!A:B, 2, FALSE()), "COMERCIALIZADORA INTERNACIONAL CARIBBEAN EXOTICS S A")</f>
        <v>HINCAPIE CONTRERAS ERIKA STEFANIA</v>
      </c>
      <c r="S5055" s="25">
        <f>+VLOOKUP(E5055, TC!A:D, 2, FALSE())</f>
        <v>4416.6899999999996</v>
      </c>
      <c r="T5055" t="str">
        <f t="shared" si="394"/>
        <v>USD</v>
      </c>
    </row>
    <row r="5056" spans="1:20" ht="18.75" hidden="1" customHeight="1" x14ac:dyDescent="0.25">
      <c r="A5056" t="s">
        <v>2645</v>
      </c>
      <c r="B5056" t="s">
        <v>1923</v>
      </c>
      <c r="C5056" t="s">
        <v>1913</v>
      </c>
      <c r="D5056" s="24">
        <v>5902</v>
      </c>
      <c r="E5056" t="s">
        <v>1693</v>
      </c>
      <c r="F5056" t="s">
        <v>128</v>
      </c>
      <c r="G5056" t="s">
        <v>112</v>
      </c>
      <c r="H5056" t="s">
        <v>2702</v>
      </c>
      <c r="I5056" t="s">
        <v>1856</v>
      </c>
      <c r="J5056" t="s">
        <v>1930</v>
      </c>
      <c r="K5056" t="s">
        <v>1935</v>
      </c>
      <c r="L5056" s="24">
        <v>4708.2</v>
      </c>
      <c r="M5056" s="25">
        <f>+VLOOKUP(E5056, TC!A:D, 4, FALSE())</f>
        <v>1.1180499989811377</v>
      </c>
      <c r="N5056" s="24">
        <f t="shared" si="390"/>
        <v>4708.2</v>
      </c>
      <c r="O5056" t="str">
        <f t="shared" si="391"/>
        <v>FACTURA</v>
      </c>
      <c r="P5056" t="str">
        <f t="shared" si="392"/>
        <v>2025</v>
      </c>
      <c r="Q5056" t="str">
        <f t="shared" si="393"/>
        <v>04</v>
      </c>
      <c r="R5056" t="str">
        <f>+IFERROR(VLOOKUP(I5056, Listado!A:B, 2, FALSE()), "COMERCIALIZADORA INTERNACIONAL CARIBBEAN EXOTICS S A")</f>
        <v>HINCAPIE CONTRERAS ERIKA STEFANIA</v>
      </c>
      <c r="S5056" s="25">
        <f>+VLOOKUP(E5056, TC!A:D, 2, FALSE())</f>
        <v>4416.6899999999996</v>
      </c>
      <c r="T5056" t="str">
        <f t="shared" si="394"/>
        <v>USD</v>
      </c>
    </row>
    <row r="5057" spans="1:20" ht="18.75" hidden="1" customHeight="1" x14ac:dyDescent="0.25">
      <c r="A5057" t="s">
        <v>2645</v>
      </c>
      <c r="B5057" t="s">
        <v>1923</v>
      </c>
      <c r="C5057" t="s">
        <v>1913</v>
      </c>
      <c r="D5057" s="24">
        <v>5903</v>
      </c>
      <c r="E5057" t="s">
        <v>1693</v>
      </c>
      <c r="F5057" t="s">
        <v>128</v>
      </c>
      <c r="G5057" t="s">
        <v>110</v>
      </c>
      <c r="H5057" t="s">
        <v>2703</v>
      </c>
      <c r="I5057" t="s">
        <v>1883</v>
      </c>
      <c r="J5057" t="s">
        <v>1984</v>
      </c>
      <c r="K5057" t="s">
        <v>2195</v>
      </c>
      <c r="L5057" s="24">
        <v>1377.6</v>
      </c>
      <c r="M5057" s="25">
        <f>+VLOOKUP(E5057, TC!A:D, 4, FALSE())</f>
        <v>1.1180499989811377</v>
      </c>
      <c r="N5057" s="24">
        <f t="shared" si="390"/>
        <v>1377.6</v>
      </c>
      <c r="O5057" t="str">
        <f t="shared" si="391"/>
        <v>FACTURA</v>
      </c>
      <c r="P5057" t="str">
        <f t="shared" si="392"/>
        <v>2025</v>
      </c>
      <c r="Q5057" t="str">
        <f t="shared" si="393"/>
        <v>04</v>
      </c>
      <c r="R5057" t="str">
        <f>+IFERROR(VLOOKUP(I5057, Listado!A:B, 2, FALSE()), "COMERCIALIZADORA INTERNACIONAL CARIBBEAN EXOTICS S A")</f>
        <v>PEREZ MEJIA MARIA PAULINA</v>
      </c>
      <c r="S5057" s="25">
        <f>+VLOOKUP(E5057, TC!A:D, 2, FALSE())</f>
        <v>4416.6899999999996</v>
      </c>
      <c r="T5057" t="str">
        <f t="shared" si="394"/>
        <v>USD</v>
      </c>
    </row>
    <row r="5058" spans="1:20" ht="18.75" hidden="1" customHeight="1" x14ac:dyDescent="0.25">
      <c r="A5058" t="s">
        <v>2645</v>
      </c>
      <c r="B5058" t="s">
        <v>1923</v>
      </c>
      <c r="C5058" t="s">
        <v>1913</v>
      </c>
      <c r="D5058" s="24">
        <v>5903</v>
      </c>
      <c r="E5058" t="s">
        <v>1693</v>
      </c>
      <c r="F5058" t="s">
        <v>128</v>
      </c>
      <c r="G5058" t="s">
        <v>110</v>
      </c>
      <c r="H5058" t="s">
        <v>2703</v>
      </c>
      <c r="I5058" t="s">
        <v>1883</v>
      </c>
      <c r="J5058" t="s">
        <v>1984</v>
      </c>
      <c r="K5058" t="s">
        <v>1928</v>
      </c>
      <c r="L5058" s="24">
        <v>2072</v>
      </c>
      <c r="M5058" s="25">
        <f>+VLOOKUP(E5058, TC!A:D, 4, FALSE())</f>
        <v>1.1180499989811377</v>
      </c>
      <c r="N5058" s="24">
        <f t="shared" ref="N5058:N5121" si="395">+IF(F5058="EUR", (M5058*L5058), IF(I5058="JUAN MATAS SAS", (L5058/S5058), L5058))</f>
        <v>2072</v>
      </c>
      <c r="O5058" t="str">
        <f t="shared" ref="O5058:O5121" si="396">+IF(C5058="CFE", "FACTURA", IF(ISERROR(SEARCH("ANULA", H5058))=FALSE(), "ANULACIÓN FE", IF(ISERROR(SEARCH("CANCELLATION", H5058))=FALSE(), "ANULACIÓN FE", "NOTAS")))</f>
        <v>FACTURA</v>
      </c>
      <c r="P5058" t="str">
        <f t="shared" ref="P5058:P5121" si="397">+LEFT(E5058, 4)</f>
        <v>2025</v>
      </c>
      <c r="Q5058" t="str">
        <f t="shared" ref="Q5058:Q5121" si="398">+MID(E5058, 5, 2)</f>
        <v>04</v>
      </c>
      <c r="R5058" t="str">
        <f>+IFERROR(VLOOKUP(I5058, Listado!A:B, 2, FALSE()), "COMERCIALIZADORA INTERNACIONAL CARIBBEAN EXOTICS S A")</f>
        <v>PEREZ MEJIA MARIA PAULINA</v>
      </c>
      <c r="S5058" s="25">
        <f>+VLOOKUP(E5058, TC!A:D, 2, FALSE())</f>
        <v>4416.6899999999996</v>
      </c>
      <c r="T5058" t="str">
        <f t="shared" ref="T5058:T5121" si="399">+IF(I5058="JUAN MATAS SAS", "USD", F5058)</f>
        <v>USD</v>
      </c>
    </row>
    <row r="5059" spans="1:20" ht="18.75" hidden="1" customHeight="1" x14ac:dyDescent="0.25">
      <c r="A5059" t="s">
        <v>2645</v>
      </c>
      <c r="B5059" t="s">
        <v>1923</v>
      </c>
      <c r="C5059" t="s">
        <v>1913</v>
      </c>
      <c r="D5059" s="24">
        <v>5903</v>
      </c>
      <c r="E5059" t="s">
        <v>1693</v>
      </c>
      <c r="F5059" t="s">
        <v>128</v>
      </c>
      <c r="G5059" t="s">
        <v>110</v>
      </c>
      <c r="H5059" t="s">
        <v>2703</v>
      </c>
      <c r="I5059" t="s">
        <v>1883</v>
      </c>
      <c r="J5059" t="s">
        <v>1984</v>
      </c>
      <c r="K5059" t="s">
        <v>2196</v>
      </c>
      <c r="L5059" s="24">
        <v>1179.2</v>
      </c>
      <c r="M5059" s="25">
        <f>+VLOOKUP(E5059, TC!A:D, 4, FALSE())</f>
        <v>1.1180499989811377</v>
      </c>
      <c r="N5059" s="24">
        <f t="shared" si="395"/>
        <v>1179.2</v>
      </c>
      <c r="O5059" t="str">
        <f t="shared" si="396"/>
        <v>FACTURA</v>
      </c>
      <c r="P5059" t="str">
        <f t="shared" si="397"/>
        <v>2025</v>
      </c>
      <c r="Q5059" t="str">
        <f t="shared" si="398"/>
        <v>04</v>
      </c>
      <c r="R5059" t="str">
        <f>+IFERROR(VLOOKUP(I5059, Listado!A:B, 2, FALSE()), "COMERCIALIZADORA INTERNACIONAL CARIBBEAN EXOTICS S A")</f>
        <v>PEREZ MEJIA MARIA PAULINA</v>
      </c>
      <c r="S5059" s="25">
        <f>+VLOOKUP(E5059, TC!A:D, 2, FALSE())</f>
        <v>4416.6899999999996</v>
      </c>
      <c r="T5059" t="str">
        <f t="shared" si="399"/>
        <v>USD</v>
      </c>
    </row>
    <row r="5060" spans="1:20" ht="18.75" hidden="1" customHeight="1" x14ac:dyDescent="0.25">
      <c r="A5060" t="s">
        <v>2645</v>
      </c>
      <c r="B5060" t="s">
        <v>1923</v>
      </c>
      <c r="C5060" t="s">
        <v>1913</v>
      </c>
      <c r="D5060" s="24">
        <v>5903</v>
      </c>
      <c r="E5060" t="s">
        <v>1693</v>
      </c>
      <c r="F5060" t="s">
        <v>128</v>
      </c>
      <c r="G5060" t="s">
        <v>110</v>
      </c>
      <c r="H5060" t="s">
        <v>2703</v>
      </c>
      <c r="I5060" t="s">
        <v>1883</v>
      </c>
      <c r="J5060" t="s">
        <v>1984</v>
      </c>
      <c r="K5060" t="s">
        <v>2382</v>
      </c>
      <c r="L5060" s="24">
        <v>1544.75</v>
      </c>
      <c r="M5060" s="25">
        <f>+VLOOKUP(E5060, TC!A:D, 4, FALSE())</f>
        <v>1.1180499989811377</v>
      </c>
      <c r="N5060" s="24">
        <f t="shared" si="395"/>
        <v>1544.75</v>
      </c>
      <c r="O5060" t="str">
        <f t="shared" si="396"/>
        <v>FACTURA</v>
      </c>
      <c r="P5060" t="str">
        <f t="shared" si="397"/>
        <v>2025</v>
      </c>
      <c r="Q5060" t="str">
        <f t="shared" si="398"/>
        <v>04</v>
      </c>
      <c r="R5060" t="str">
        <f>+IFERROR(VLOOKUP(I5060, Listado!A:B, 2, FALSE()), "COMERCIALIZADORA INTERNACIONAL CARIBBEAN EXOTICS S A")</f>
        <v>PEREZ MEJIA MARIA PAULINA</v>
      </c>
      <c r="S5060" s="25">
        <f>+VLOOKUP(E5060, TC!A:D, 2, FALSE())</f>
        <v>4416.6899999999996</v>
      </c>
      <c r="T5060" t="str">
        <f t="shared" si="399"/>
        <v>USD</v>
      </c>
    </row>
    <row r="5061" spans="1:20" ht="18.75" hidden="1" customHeight="1" x14ac:dyDescent="0.25">
      <c r="A5061" t="s">
        <v>2645</v>
      </c>
      <c r="B5061" t="s">
        <v>1923</v>
      </c>
      <c r="C5061" t="s">
        <v>1913</v>
      </c>
      <c r="D5061" s="24">
        <v>5904</v>
      </c>
      <c r="E5061" t="s">
        <v>1694</v>
      </c>
      <c r="F5061" t="s">
        <v>1924</v>
      </c>
      <c r="G5061" t="s">
        <v>108</v>
      </c>
      <c r="H5061" t="s">
        <v>2704</v>
      </c>
      <c r="I5061" t="s">
        <v>1885</v>
      </c>
      <c r="J5061" t="s">
        <v>1919</v>
      </c>
      <c r="K5061" t="s">
        <v>1928</v>
      </c>
      <c r="L5061" s="24">
        <v>2954.56</v>
      </c>
      <c r="M5061" s="25">
        <f>+VLOOKUP(E5061, TC!A:D, 4, FALSE())</f>
        <v>1.1338499982764763</v>
      </c>
      <c r="N5061" s="24">
        <f t="shared" si="395"/>
        <v>3350.0278509077457</v>
      </c>
      <c r="O5061" t="str">
        <f t="shared" si="396"/>
        <v>FACTURA</v>
      </c>
      <c r="P5061" t="str">
        <f t="shared" si="397"/>
        <v>2025</v>
      </c>
      <c r="Q5061" t="str">
        <f t="shared" si="398"/>
        <v>04</v>
      </c>
      <c r="R5061" t="str">
        <f>+IFERROR(VLOOKUP(I5061, Listado!A:B, 2, FALSE()), "COMERCIALIZADORA INTERNACIONAL CARIBBEAN EXOTICS S A")</f>
        <v>PIEDRAHITA PEREZ MARIANA</v>
      </c>
      <c r="S5061" s="25">
        <f>+VLOOKUP(E5061, TC!A:D, 2, FALSE())</f>
        <v>4351.55</v>
      </c>
      <c r="T5061" t="str">
        <f t="shared" si="399"/>
        <v>EUR</v>
      </c>
    </row>
    <row r="5062" spans="1:20" ht="18.75" hidden="1" customHeight="1" x14ac:dyDescent="0.25">
      <c r="A5062" t="s">
        <v>2645</v>
      </c>
      <c r="B5062" t="s">
        <v>1923</v>
      </c>
      <c r="C5062" t="s">
        <v>1913</v>
      </c>
      <c r="D5062" s="24">
        <v>5904</v>
      </c>
      <c r="E5062" t="s">
        <v>1694</v>
      </c>
      <c r="F5062" t="s">
        <v>1924</v>
      </c>
      <c r="G5062" t="s">
        <v>108</v>
      </c>
      <c r="H5062" t="s">
        <v>2704</v>
      </c>
      <c r="I5062" t="s">
        <v>1885</v>
      </c>
      <c r="J5062" t="s">
        <v>1919</v>
      </c>
      <c r="K5062" t="s">
        <v>2619</v>
      </c>
      <c r="L5062" s="24">
        <v>5491.2</v>
      </c>
      <c r="M5062" s="25">
        <f>+VLOOKUP(E5062, TC!A:D, 4, FALSE())</f>
        <v>1.1338499982764763</v>
      </c>
      <c r="N5062" s="24">
        <f t="shared" si="395"/>
        <v>6226.1971105357861</v>
      </c>
      <c r="O5062" t="str">
        <f t="shared" si="396"/>
        <v>FACTURA</v>
      </c>
      <c r="P5062" t="str">
        <f t="shared" si="397"/>
        <v>2025</v>
      </c>
      <c r="Q5062" t="str">
        <f t="shared" si="398"/>
        <v>04</v>
      </c>
      <c r="R5062" t="str">
        <f>+IFERROR(VLOOKUP(I5062, Listado!A:B, 2, FALSE()), "COMERCIALIZADORA INTERNACIONAL CARIBBEAN EXOTICS S A")</f>
        <v>PIEDRAHITA PEREZ MARIANA</v>
      </c>
      <c r="S5062" s="25">
        <f>+VLOOKUP(E5062, TC!A:D, 2, FALSE())</f>
        <v>4351.55</v>
      </c>
      <c r="T5062" t="str">
        <f t="shared" si="399"/>
        <v>EUR</v>
      </c>
    </row>
    <row r="5063" spans="1:20" ht="18.75" hidden="1" customHeight="1" x14ac:dyDescent="0.25">
      <c r="A5063" t="s">
        <v>2645</v>
      </c>
      <c r="B5063" t="s">
        <v>1923</v>
      </c>
      <c r="C5063" t="s">
        <v>1913</v>
      </c>
      <c r="D5063" s="24">
        <v>5905</v>
      </c>
      <c r="E5063" t="s">
        <v>1694</v>
      </c>
      <c r="F5063" t="s">
        <v>1924</v>
      </c>
      <c r="G5063" t="s">
        <v>108</v>
      </c>
      <c r="H5063" t="s">
        <v>2705</v>
      </c>
      <c r="I5063" t="s">
        <v>1885</v>
      </c>
      <c r="J5063" t="s">
        <v>1919</v>
      </c>
      <c r="K5063" t="s">
        <v>1928</v>
      </c>
      <c r="L5063" s="24">
        <v>2965.93</v>
      </c>
      <c r="M5063" s="25">
        <f>+VLOOKUP(E5063, TC!A:D, 4, FALSE())</f>
        <v>1.1338499982764763</v>
      </c>
      <c r="N5063" s="24">
        <f t="shared" si="395"/>
        <v>3362.9197253881489</v>
      </c>
      <c r="O5063" t="str">
        <f t="shared" si="396"/>
        <v>FACTURA</v>
      </c>
      <c r="P5063" t="str">
        <f t="shared" si="397"/>
        <v>2025</v>
      </c>
      <c r="Q5063" t="str">
        <f t="shared" si="398"/>
        <v>04</v>
      </c>
      <c r="R5063" t="str">
        <f>+IFERROR(VLOOKUP(I5063, Listado!A:B, 2, FALSE()), "COMERCIALIZADORA INTERNACIONAL CARIBBEAN EXOTICS S A")</f>
        <v>PIEDRAHITA PEREZ MARIANA</v>
      </c>
      <c r="S5063" s="25">
        <f>+VLOOKUP(E5063, TC!A:D, 2, FALSE())</f>
        <v>4351.55</v>
      </c>
      <c r="T5063" t="str">
        <f t="shared" si="399"/>
        <v>EUR</v>
      </c>
    </row>
    <row r="5064" spans="1:20" ht="18.75" hidden="1" customHeight="1" x14ac:dyDescent="0.25">
      <c r="A5064" t="s">
        <v>2645</v>
      </c>
      <c r="B5064" t="s">
        <v>1923</v>
      </c>
      <c r="C5064" t="s">
        <v>1913</v>
      </c>
      <c r="D5064" s="24">
        <v>5905</v>
      </c>
      <c r="E5064" t="s">
        <v>1694</v>
      </c>
      <c r="F5064" t="s">
        <v>1924</v>
      </c>
      <c r="G5064" t="s">
        <v>108</v>
      </c>
      <c r="H5064" t="s">
        <v>2705</v>
      </c>
      <c r="I5064" t="s">
        <v>1885</v>
      </c>
      <c r="J5064" t="s">
        <v>1919</v>
      </c>
      <c r="K5064" t="s">
        <v>2620</v>
      </c>
      <c r="L5064" s="24">
        <v>6859.2</v>
      </c>
      <c r="M5064" s="25">
        <f>+VLOOKUP(E5064, TC!A:D, 4, FALSE())</f>
        <v>1.1338499982764763</v>
      </c>
      <c r="N5064" s="24">
        <f t="shared" si="395"/>
        <v>7777.3039081780062</v>
      </c>
      <c r="O5064" t="str">
        <f t="shared" si="396"/>
        <v>FACTURA</v>
      </c>
      <c r="P5064" t="str">
        <f t="shared" si="397"/>
        <v>2025</v>
      </c>
      <c r="Q5064" t="str">
        <f t="shared" si="398"/>
        <v>04</v>
      </c>
      <c r="R5064" t="str">
        <f>+IFERROR(VLOOKUP(I5064, Listado!A:B, 2, FALSE()), "COMERCIALIZADORA INTERNACIONAL CARIBBEAN EXOTICS S A")</f>
        <v>PIEDRAHITA PEREZ MARIANA</v>
      </c>
      <c r="S5064" s="25">
        <f>+VLOOKUP(E5064, TC!A:D, 2, FALSE())</f>
        <v>4351.55</v>
      </c>
      <c r="T5064" t="str">
        <f t="shared" si="399"/>
        <v>EUR</v>
      </c>
    </row>
    <row r="5065" spans="1:20" ht="18.75" hidden="1" customHeight="1" x14ac:dyDescent="0.25">
      <c r="A5065" t="s">
        <v>2645</v>
      </c>
      <c r="B5065" t="s">
        <v>1923</v>
      </c>
      <c r="C5065" t="s">
        <v>1913</v>
      </c>
      <c r="D5065" s="24">
        <v>5906</v>
      </c>
      <c r="E5065" t="s">
        <v>1694</v>
      </c>
      <c r="F5065" t="s">
        <v>128</v>
      </c>
      <c r="G5065" t="s">
        <v>108</v>
      </c>
      <c r="H5065" t="s">
        <v>2706</v>
      </c>
      <c r="I5065" t="s">
        <v>1872</v>
      </c>
      <c r="J5065" t="s">
        <v>1944</v>
      </c>
      <c r="K5065" t="s">
        <v>1928</v>
      </c>
      <c r="L5065" s="24">
        <v>973.5</v>
      </c>
      <c r="M5065" s="25">
        <f>+VLOOKUP(E5065, TC!A:D, 4, FALSE())</f>
        <v>1.1338499982764763</v>
      </c>
      <c r="N5065" s="24">
        <f t="shared" si="395"/>
        <v>973.5</v>
      </c>
      <c r="O5065" t="str">
        <f t="shared" si="396"/>
        <v>FACTURA</v>
      </c>
      <c r="P5065" t="str">
        <f t="shared" si="397"/>
        <v>2025</v>
      </c>
      <c r="Q5065" t="str">
        <f t="shared" si="398"/>
        <v>04</v>
      </c>
      <c r="R5065" t="str">
        <f>+IFERROR(VLOOKUP(I5065, Listado!A:B, 2, FALSE()), "COMERCIALIZADORA INTERNACIONAL CARIBBEAN EXOTICS S A")</f>
        <v>PIEDRAHITA PEREZ MARIANA</v>
      </c>
      <c r="S5065" s="25">
        <f>+VLOOKUP(E5065, TC!A:D, 2, FALSE())</f>
        <v>4351.55</v>
      </c>
      <c r="T5065" t="str">
        <f t="shared" si="399"/>
        <v>USD</v>
      </c>
    </row>
    <row r="5066" spans="1:20" ht="18.75" hidden="1" customHeight="1" x14ac:dyDescent="0.25">
      <c r="A5066" t="s">
        <v>2645</v>
      </c>
      <c r="B5066" t="s">
        <v>1923</v>
      </c>
      <c r="C5066" t="s">
        <v>1913</v>
      </c>
      <c r="D5066" s="24">
        <v>5906</v>
      </c>
      <c r="E5066" t="s">
        <v>1694</v>
      </c>
      <c r="F5066" t="s">
        <v>128</v>
      </c>
      <c r="G5066" t="s">
        <v>108</v>
      </c>
      <c r="H5066" t="s">
        <v>2706</v>
      </c>
      <c r="I5066" t="s">
        <v>1872</v>
      </c>
      <c r="J5066" t="s">
        <v>1944</v>
      </c>
      <c r="K5066" t="s">
        <v>2055</v>
      </c>
      <c r="L5066" s="24">
        <v>845.6</v>
      </c>
      <c r="M5066" s="25">
        <f>+VLOOKUP(E5066, TC!A:D, 4, FALSE())</f>
        <v>1.1338499982764763</v>
      </c>
      <c r="N5066" s="24">
        <f t="shared" si="395"/>
        <v>845.6</v>
      </c>
      <c r="O5066" t="str">
        <f t="shared" si="396"/>
        <v>FACTURA</v>
      </c>
      <c r="P5066" t="str">
        <f t="shared" si="397"/>
        <v>2025</v>
      </c>
      <c r="Q5066" t="str">
        <f t="shared" si="398"/>
        <v>04</v>
      </c>
      <c r="R5066" t="str">
        <f>+IFERROR(VLOOKUP(I5066, Listado!A:B, 2, FALSE()), "COMERCIALIZADORA INTERNACIONAL CARIBBEAN EXOTICS S A")</f>
        <v>PIEDRAHITA PEREZ MARIANA</v>
      </c>
      <c r="S5066" s="25">
        <f>+VLOOKUP(E5066, TC!A:D, 2, FALSE())</f>
        <v>4351.55</v>
      </c>
      <c r="T5066" t="str">
        <f t="shared" si="399"/>
        <v>USD</v>
      </c>
    </row>
    <row r="5067" spans="1:20" ht="18.75" hidden="1" customHeight="1" x14ac:dyDescent="0.25">
      <c r="A5067" t="s">
        <v>2645</v>
      </c>
      <c r="B5067" t="s">
        <v>1923</v>
      </c>
      <c r="C5067" t="s">
        <v>1913</v>
      </c>
      <c r="D5067" s="24">
        <v>5906</v>
      </c>
      <c r="E5067" t="s">
        <v>1694</v>
      </c>
      <c r="F5067" t="s">
        <v>128</v>
      </c>
      <c r="G5067" t="s">
        <v>108</v>
      </c>
      <c r="H5067" t="s">
        <v>2706</v>
      </c>
      <c r="I5067" t="s">
        <v>1872</v>
      </c>
      <c r="J5067" t="s">
        <v>1944</v>
      </c>
      <c r="K5067" t="s">
        <v>2057</v>
      </c>
      <c r="L5067" s="24">
        <v>916.8</v>
      </c>
      <c r="M5067" s="25">
        <f>+VLOOKUP(E5067, TC!A:D, 4, FALSE())</f>
        <v>1.1338499982764763</v>
      </c>
      <c r="N5067" s="24">
        <f t="shared" si="395"/>
        <v>916.8</v>
      </c>
      <c r="O5067" t="str">
        <f t="shared" si="396"/>
        <v>FACTURA</v>
      </c>
      <c r="P5067" t="str">
        <f t="shared" si="397"/>
        <v>2025</v>
      </c>
      <c r="Q5067" t="str">
        <f t="shared" si="398"/>
        <v>04</v>
      </c>
      <c r="R5067" t="str">
        <f>+IFERROR(VLOOKUP(I5067, Listado!A:B, 2, FALSE()), "COMERCIALIZADORA INTERNACIONAL CARIBBEAN EXOTICS S A")</f>
        <v>PIEDRAHITA PEREZ MARIANA</v>
      </c>
      <c r="S5067" s="25">
        <f>+VLOOKUP(E5067, TC!A:D, 2, FALSE())</f>
        <v>4351.55</v>
      </c>
      <c r="T5067" t="str">
        <f t="shared" si="399"/>
        <v>USD</v>
      </c>
    </row>
    <row r="5068" spans="1:20" ht="18.75" hidden="1" customHeight="1" x14ac:dyDescent="0.25">
      <c r="A5068" t="s">
        <v>2645</v>
      </c>
      <c r="B5068" t="s">
        <v>5</v>
      </c>
      <c r="C5068" t="s">
        <v>1913</v>
      </c>
      <c r="D5068" s="24">
        <v>11543</v>
      </c>
      <c r="E5068" t="s">
        <v>1694</v>
      </c>
      <c r="F5068" t="s">
        <v>99</v>
      </c>
      <c r="G5068" t="s">
        <v>113</v>
      </c>
      <c r="I5068" t="s">
        <v>2377</v>
      </c>
      <c r="J5068" t="s">
        <v>1915</v>
      </c>
      <c r="K5068" t="s">
        <v>2021</v>
      </c>
      <c r="L5068" s="24">
        <v>162840</v>
      </c>
      <c r="M5068" s="25">
        <f>+VLOOKUP(E5068, TC!A:D, 4, FALSE())</f>
        <v>1.1338499982764763</v>
      </c>
      <c r="N5068" s="24">
        <f t="shared" si="395"/>
        <v>162840</v>
      </c>
      <c r="O5068" t="str">
        <f t="shared" si="396"/>
        <v>FACTURA</v>
      </c>
      <c r="P5068" t="str">
        <f t="shared" si="397"/>
        <v>2025</v>
      </c>
      <c r="Q5068" t="str">
        <f t="shared" si="398"/>
        <v>04</v>
      </c>
      <c r="R5068" t="str">
        <f>+IFERROR(VLOOKUP(I5068, Listado!A:B, 2, FALSE()), "COMERCIALIZADORA INTERNACIONAL CARIBBEAN EXOTICS S A")</f>
        <v>COMERCIALIZADORA INTERNACIONAL CARIBBEAN EXOTICS S A</v>
      </c>
      <c r="S5068" s="25">
        <f>+VLOOKUP(E5068, TC!A:D, 2, FALSE())</f>
        <v>4351.55</v>
      </c>
      <c r="T5068" t="str">
        <f t="shared" si="399"/>
        <v>COP</v>
      </c>
    </row>
    <row r="5069" spans="1:20" ht="18.75" hidden="1" customHeight="1" x14ac:dyDescent="0.25">
      <c r="A5069" t="s">
        <v>2645</v>
      </c>
      <c r="B5069" t="s">
        <v>5</v>
      </c>
      <c r="C5069" t="s">
        <v>1913</v>
      </c>
      <c r="D5069" s="24">
        <v>11543</v>
      </c>
      <c r="E5069" t="s">
        <v>1694</v>
      </c>
      <c r="F5069" t="s">
        <v>99</v>
      </c>
      <c r="G5069" t="s">
        <v>113</v>
      </c>
      <c r="I5069" t="s">
        <v>2377</v>
      </c>
      <c r="J5069" t="s">
        <v>1915</v>
      </c>
      <c r="K5069" t="s">
        <v>2021</v>
      </c>
      <c r="L5069" s="24">
        <v>34040</v>
      </c>
      <c r="M5069" s="25">
        <f>+VLOOKUP(E5069, TC!A:D, 4, FALSE())</f>
        <v>1.1338499982764763</v>
      </c>
      <c r="N5069" s="24">
        <f t="shared" si="395"/>
        <v>34040</v>
      </c>
      <c r="O5069" t="str">
        <f t="shared" si="396"/>
        <v>FACTURA</v>
      </c>
      <c r="P5069" t="str">
        <f t="shared" si="397"/>
        <v>2025</v>
      </c>
      <c r="Q5069" t="str">
        <f t="shared" si="398"/>
        <v>04</v>
      </c>
      <c r="R5069" t="str">
        <f>+IFERROR(VLOOKUP(I5069, Listado!A:B, 2, FALSE()), "COMERCIALIZADORA INTERNACIONAL CARIBBEAN EXOTICS S A")</f>
        <v>COMERCIALIZADORA INTERNACIONAL CARIBBEAN EXOTICS S A</v>
      </c>
      <c r="S5069" s="25">
        <f>+VLOOKUP(E5069, TC!A:D, 2, FALSE())</f>
        <v>4351.55</v>
      </c>
      <c r="T5069" t="str">
        <f t="shared" si="399"/>
        <v>COP</v>
      </c>
    </row>
    <row r="5070" spans="1:20" ht="18.75" hidden="1" customHeight="1" x14ac:dyDescent="0.25">
      <c r="A5070" t="s">
        <v>2645</v>
      </c>
      <c r="B5070" t="s">
        <v>5</v>
      </c>
      <c r="C5070" t="s">
        <v>1913</v>
      </c>
      <c r="D5070" s="24">
        <v>11543</v>
      </c>
      <c r="E5070" t="s">
        <v>1694</v>
      </c>
      <c r="F5070" t="s">
        <v>99</v>
      </c>
      <c r="G5070" t="s">
        <v>113</v>
      </c>
      <c r="I5070" t="s">
        <v>2377</v>
      </c>
      <c r="J5070" t="s">
        <v>1915</v>
      </c>
      <c r="K5070" t="s">
        <v>2021</v>
      </c>
      <c r="L5070" s="24">
        <v>17020</v>
      </c>
      <c r="M5070" s="25">
        <f>+VLOOKUP(E5070, TC!A:D, 4, FALSE())</f>
        <v>1.1338499982764763</v>
      </c>
      <c r="N5070" s="24">
        <f t="shared" si="395"/>
        <v>17020</v>
      </c>
      <c r="O5070" t="str">
        <f t="shared" si="396"/>
        <v>FACTURA</v>
      </c>
      <c r="P5070" t="str">
        <f t="shared" si="397"/>
        <v>2025</v>
      </c>
      <c r="Q5070" t="str">
        <f t="shared" si="398"/>
        <v>04</v>
      </c>
      <c r="R5070" t="str">
        <f>+IFERROR(VLOOKUP(I5070, Listado!A:B, 2, FALSE()), "COMERCIALIZADORA INTERNACIONAL CARIBBEAN EXOTICS S A")</f>
        <v>COMERCIALIZADORA INTERNACIONAL CARIBBEAN EXOTICS S A</v>
      </c>
      <c r="S5070" s="25">
        <f>+VLOOKUP(E5070, TC!A:D, 2, FALSE())</f>
        <v>4351.55</v>
      </c>
      <c r="T5070" t="str">
        <f t="shared" si="399"/>
        <v>COP</v>
      </c>
    </row>
    <row r="5071" spans="1:20" ht="18.75" hidden="1" customHeight="1" x14ac:dyDescent="0.25">
      <c r="A5071" t="s">
        <v>2645</v>
      </c>
      <c r="B5071" t="s">
        <v>5</v>
      </c>
      <c r="C5071" t="s">
        <v>1913</v>
      </c>
      <c r="D5071" s="24">
        <v>11543</v>
      </c>
      <c r="E5071" t="s">
        <v>1694</v>
      </c>
      <c r="F5071" t="s">
        <v>99</v>
      </c>
      <c r="G5071" t="s">
        <v>113</v>
      </c>
      <c r="I5071" t="s">
        <v>2377</v>
      </c>
      <c r="J5071" t="s">
        <v>1915</v>
      </c>
      <c r="K5071" t="s">
        <v>2021</v>
      </c>
      <c r="L5071" s="24">
        <v>16100</v>
      </c>
      <c r="M5071" s="25">
        <f>+VLOOKUP(E5071, TC!A:D, 4, FALSE())</f>
        <v>1.1338499982764763</v>
      </c>
      <c r="N5071" s="24">
        <f t="shared" si="395"/>
        <v>16100</v>
      </c>
      <c r="O5071" t="str">
        <f t="shared" si="396"/>
        <v>FACTURA</v>
      </c>
      <c r="P5071" t="str">
        <f t="shared" si="397"/>
        <v>2025</v>
      </c>
      <c r="Q5071" t="str">
        <f t="shared" si="398"/>
        <v>04</v>
      </c>
      <c r="R5071" t="str">
        <f>+IFERROR(VLOOKUP(I5071, Listado!A:B, 2, FALSE()), "COMERCIALIZADORA INTERNACIONAL CARIBBEAN EXOTICS S A")</f>
        <v>COMERCIALIZADORA INTERNACIONAL CARIBBEAN EXOTICS S A</v>
      </c>
      <c r="S5071" s="25">
        <f>+VLOOKUP(E5071, TC!A:D, 2, FALSE())</f>
        <v>4351.55</v>
      </c>
      <c r="T5071" t="str">
        <f t="shared" si="399"/>
        <v>COP</v>
      </c>
    </row>
    <row r="5072" spans="1:20" ht="18.75" hidden="1" customHeight="1" x14ac:dyDescent="0.25">
      <c r="A5072" t="s">
        <v>2645</v>
      </c>
      <c r="B5072" t="s">
        <v>5</v>
      </c>
      <c r="C5072" t="s">
        <v>1913</v>
      </c>
      <c r="D5072" s="24">
        <v>11544</v>
      </c>
      <c r="E5072" t="s">
        <v>1694</v>
      </c>
      <c r="F5072" t="s">
        <v>99</v>
      </c>
      <c r="G5072" t="s">
        <v>113</v>
      </c>
      <c r="I5072" t="s">
        <v>2162</v>
      </c>
      <c r="J5072" t="s">
        <v>1915</v>
      </c>
      <c r="K5072" t="s">
        <v>2021</v>
      </c>
      <c r="L5072" s="24">
        <v>167210</v>
      </c>
      <c r="M5072" s="25">
        <f>+VLOOKUP(E5072, TC!A:D, 4, FALSE())</f>
        <v>1.1338499982764763</v>
      </c>
      <c r="N5072" s="24">
        <f t="shared" si="395"/>
        <v>167210</v>
      </c>
      <c r="O5072" t="str">
        <f t="shared" si="396"/>
        <v>FACTURA</v>
      </c>
      <c r="P5072" t="str">
        <f t="shared" si="397"/>
        <v>2025</v>
      </c>
      <c r="Q5072" t="str">
        <f t="shared" si="398"/>
        <v>04</v>
      </c>
      <c r="R5072" t="str">
        <f>+IFERROR(VLOOKUP(I5072, Listado!A:B, 2, FALSE()), "COMERCIALIZADORA INTERNACIONAL CARIBBEAN EXOTICS S A")</f>
        <v>COMERCIALIZADORA INTERNACIONAL CARIBBEAN EXOTICS S A</v>
      </c>
      <c r="S5072" s="25">
        <f>+VLOOKUP(E5072, TC!A:D, 2, FALSE())</f>
        <v>4351.55</v>
      </c>
      <c r="T5072" t="str">
        <f t="shared" si="399"/>
        <v>COP</v>
      </c>
    </row>
    <row r="5073" spans="1:20" ht="18.75" hidden="1" customHeight="1" x14ac:dyDescent="0.25">
      <c r="A5073" t="s">
        <v>2645</v>
      </c>
      <c r="B5073" t="s">
        <v>5</v>
      </c>
      <c r="C5073" t="s">
        <v>1913</v>
      </c>
      <c r="D5073" s="24">
        <v>11544</v>
      </c>
      <c r="E5073" t="s">
        <v>1694</v>
      </c>
      <c r="F5073" t="s">
        <v>99</v>
      </c>
      <c r="G5073" t="s">
        <v>113</v>
      </c>
      <c r="I5073" t="s">
        <v>2162</v>
      </c>
      <c r="J5073" t="s">
        <v>1915</v>
      </c>
      <c r="K5073" t="s">
        <v>2021</v>
      </c>
      <c r="L5073" s="24">
        <v>5290</v>
      </c>
      <c r="M5073" s="25">
        <f>+VLOOKUP(E5073, TC!A:D, 4, FALSE())</f>
        <v>1.1338499982764763</v>
      </c>
      <c r="N5073" s="24">
        <f t="shared" si="395"/>
        <v>5290</v>
      </c>
      <c r="O5073" t="str">
        <f t="shared" si="396"/>
        <v>FACTURA</v>
      </c>
      <c r="P5073" t="str">
        <f t="shared" si="397"/>
        <v>2025</v>
      </c>
      <c r="Q5073" t="str">
        <f t="shared" si="398"/>
        <v>04</v>
      </c>
      <c r="R5073" t="str">
        <f>+IFERROR(VLOOKUP(I5073, Listado!A:B, 2, FALSE()), "COMERCIALIZADORA INTERNACIONAL CARIBBEAN EXOTICS S A")</f>
        <v>COMERCIALIZADORA INTERNACIONAL CARIBBEAN EXOTICS S A</v>
      </c>
      <c r="S5073" s="25">
        <f>+VLOOKUP(E5073, TC!A:D, 2, FALSE())</f>
        <v>4351.55</v>
      </c>
      <c r="T5073" t="str">
        <f t="shared" si="399"/>
        <v>COP</v>
      </c>
    </row>
    <row r="5074" spans="1:20" ht="18.75" hidden="1" customHeight="1" x14ac:dyDescent="0.25">
      <c r="A5074" t="s">
        <v>2645</v>
      </c>
      <c r="B5074" t="s">
        <v>5</v>
      </c>
      <c r="C5074" t="s">
        <v>1913</v>
      </c>
      <c r="D5074" s="24">
        <v>11544</v>
      </c>
      <c r="E5074" t="s">
        <v>1694</v>
      </c>
      <c r="F5074" t="s">
        <v>99</v>
      </c>
      <c r="G5074" t="s">
        <v>113</v>
      </c>
      <c r="I5074" t="s">
        <v>2162</v>
      </c>
      <c r="J5074" t="s">
        <v>1915</v>
      </c>
      <c r="K5074" t="s">
        <v>2021</v>
      </c>
      <c r="L5074" s="24">
        <v>8050</v>
      </c>
      <c r="M5074" s="25">
        <f>+VLOOKUP(E5074, TC!A:D, 4, FALSE())</f>
        <v>1.1338499982764763</v>
      </c>
      <c r="N5074" s="24">
        <f t="shared" si="395"/>
        <v>8050</v>
      </c>
      <c r="O5074" t="str">
        <f t="shared" si="396"/>
        <v>FACTURA</v>
      </c>
      <c r="P5074" t="str">
        <f t="shared" si="397"/>
        <v>2025</v>
      </c>
      <c r="Q5074" t="str">
        <f t="shared" si="398"/>
        <v>04</v>
      </c>
      <c r="R5074" t="str">
        <f>+IFERROR(VLOOKUP(I5074, Listado!A:B, 2, FALSE()), "COMERCIALIZADORA INTERNACIONAL CARIBBEAN EXOTICS S A")</f>
        <v>COMERCIALIZADORA INTERNACIONAL CARIBBEAN EXOTICS S A</v>
      </c>
      <c r="S5074" s="25">
        <f>+VLOOKUP(E5074, TC!A:D, 2, FALSE())</f>
        <v>4351.55</v>
      </c>
      <c r="T5074" t="str">
        <f t="shared" si="399"/>
        <v>COP</v>
      </c>
    </row>
    <row r="5075" spans="1:20" ht="18.75" hidden="1" customHeight="1" x14ac:dyDescent="0.25">
      <c r="A5075" t="s">
        <v>2645</v>
      </c>
      <c r="B5075" t="s">
        <v>5</v>
      </c>
      <c r="C5075" t="s">
        <v>1913</v>
      </c>
      <c r="D5075" s="24">
        <v>11544</v>
      </c>
      <c r="E5075" t="s">
        <v>1694</v>
      </c>
      <c r="F5075" t="s">
        <v>99</v>
      </c>
      <c r="G5075" t="s">
        <v>113</v>
      </c>
      <c r="I5075" t="s">
        <v>2162</v>
      </c>
      <c r="J5075" t="s">
        <v>1915</v>
      </c>
      <c r="K5075" t="s">
        <v>2021</v>
      </c>
      <c r="L5075" s="24">
        <v>3450</v>
      </c>
      <c r="M5075" s="25">
        <f>+VLOOKUP(E5075, TC!A:D, 4, FALSE())</f>
        <v>1.1338499982764763</v>
      </c>
      <c r="N5075" s="24">
        <f t="shared" si="395"/>
        <v>3450</v>
      </c>
      <c r="O5075" t="str">
        <f t="shared" si="396"/>
        <v>FACTURA</v>
      </c>
      <c r="P5075" t="str">
        <f t="shared" si="397"/>
        <v>2025</v>
      </c>
      <c r="Q5075" t="str">
        <f t="shared" si="398"/>
        <v>04</v>
      </c>
      <c r="R5075" t="str">
        <f>+IFERROR(VLOOKUP(I5075, Listado!A:B, 2, FALSE()), "COMERCIALIZADORA INTERNACIONAL CARIBBEAN EXOTICS S A")</f>
        <v>COMERCIALIZADORA INTERNACIONAL CARIBBEAN EXOTICS S A</v>
      </c>
      <c r="S5075" s="25">
        <f>+VLOOKUP(E5075, TC!A:D, 2, FALSE())</f>
        <v>4351.55</v>
      </c>
      <c r="T5075" t="str">
        <f t="shared" si="399"/>
        <v>COP</v>
      </c>
    </row>
    <row r="5076" spans="1:20" ht="18.75" hidden="1" customHeight="1" x14ac:dyDescent="0.25">
      <c r="A5076" t="s">
        <v>2645</v>
      </c>
      <c r="B5076" t="s">
        <v>5</v>
      </c>
      <c r="C5076" t="s">
        <v>1970</v>
      </c>
      <c r="D5076" s="24">
        <v>2288</v>
      </c>
      <c r="E5076" t="s">
        <v>1694</v>
      </c>
      <c r="F5076" t="s">
        <v>128</v>
      </c>
      <c r="G5076" t="s">
        <v>110</v>
      </c>
      <c r="H5076" t="s">
        <v>2226</v>
      </c>
      <c r="I5076" t="s">
        <v>1883</v>
      </c>
      <c r="J5076" t="s">
        <v>1984</v>
      </c>
      <c r="K5076" t="s">
        <v>2195</v>
      </c>
      <c r="L5076" s="24">
        <v>-1380.8</v>
      </c>
      <c r="M5076" s="25">
        <f>+VLOOKUP(E5076, TC!A:D, 4, FALSE())</f>
        <v>1.1338499982764763</v>
      </c>
      <c r="N5076" s="24">
        <f t="shared" si="395"/>
        <v>-1380.8</v>
      </c>
      <c r="O5076" t="str">
        <f t="shared" si="396"/>
        <v>ANULACIÓN FE</v>
      </c>
      <c r="P5076" t="str">
        <f t="shared" si="397"/>
        <v>2025</v>
      </c>
      <c r="Q5076" t="str">
        <f t="shared" si="398"/>
        <v>04</v>
      </c>
      <c r="R5076" t="str">
        <f>+IFERROR(VLOOKUP(I5076, Listado!A:B, 2, FALSE()), "COMERCIALIZADORA INTERNACIONAL CARIBBEAN EXOTICS S A")</f>
        <v>PEREZ MEJIA MARIA PAULINA</v>
      </c>
      <c r="S5076" s="25">
        <f>+VLOOKUP(E5076, TC!A:D, 2, FALSE())</f>
        <v>4351.55</v>
      </c>
      <c r="T5076" t="str">
        <f t="shared" si="399"/>
        <v>USD</v>
      </c>
    </row>
    <row r="5077" spans="1:20" ht="18.75" hidden="1" customHeight="1" x14ac:dyDescent="0.25">
      <c r="A5077" t="s">
        <v>2645</v>
      </c>
      <c r="B5077" t="s">
        <v>5</v>
      </c>
      <c r="C5077" t="s">
        <v>1970</v>
      </c>
      <c r="D5077" s="24">
        <v>2288</v>
      </c>
      <c r="E5077" t="s">
        <v>1694</v>
      </c>
      <c r="F5077" t="s">
        <v>128</v>
      </c>
      <c r="G5077" t="s">
        <v>110</v>
      </c>
      <c r="H5077" t="s">
        <v>2226</v>
      </c>
      <c r="I5077" t="s">
        <v>1883</v>
      </c>
      <c r="J5077" t="s">
        <v>1984</v>
      </c>
      <c r="K5077" t="s">
        <v>1928</v>
      </c>
      <c r="L5077" s="24">
        <v>-2822</v>
      </c>
      <c r="M5077" s="25">
        <f>+VLOOKUP(E5077, TC!A:D, 4, FALSE())</f>
        <v>1.1338499982764763</v>
      </c>
      <c r="N5077" s="24">
        <f t="shared" si="395"/>
        <v>-2822</v>
      </c>
      <c r="O5077" t="str">
        <f t="shared" si="396"/>
        <v>ANULACIÓN FE</v>
      </c>
      <c r="P5077" t="str">
        <f t="shared" si="397"/>
        <v>2025</v>
      </c>
      <c r="Q5077" t="str">
        <f t="shared" si="398"/>
        <v>04</v>
      </c>
      <c r="R5077" t="str">
        <f>+IFERROR(VLOOKUP(I5077, Listado!A:B, 2, FALSE()), "COMERCIALIZADORA INTERNACIONAL CARIBBEAN EXOTICS S A")</f>
        <v>PEREZ MEJIA MARIA PAULINA</v>
      </c>
      <c r="S5077" s="25">
        <f>+VLOOKUP(E5077, TC!A:D, 2, FALSE())</f>
        <v>4351.55</v>
      </c>
      <c r="T5077" t="str">
        <f t="shared" si="399"/>
        <v>USD</v>
      </c>
    </row>
    <row r="5078" spans="1:20" ht="18.75" hidden="1" customHeight="1" x14ac:dyDescent="0.25">
      <c r="A5078" t="s">
        <v>2645</v>
      </c>
      <c r="B5078" t="s">
        <v>5</v>
      </c>
      <c r="C5078" t="s">
        <v>1970</v>
      </c>
      <c r="D5078" s="24">
        <v>2288</v>
      </c>
      <c r="E5078" t="s">
        <v>1694</v>
      </c>
      <c r="F5078" t="s">
        <v>128</v>
      </c>
      <c r="G5078" t="s">
        <v>110</v>
      </c>
      <c r="H5078" t="s">
        <v>2226</v>
      </c>
      <c r="I5078" t="s">
        <v>1883</v>
      </c>
      <c r="J5078" t="s">
        <v>1984</v>
      </c>
      <c r="K5078" t="s">
        <v>2196</v>
      </c>
      <c r="L5078" s="24">
        <v>-1182.4000000000001</v>
      </c>
      <c r="M5078" s="25">
        <f>+VLOOKUP(E5078, TC!A:D, 4, FALSE())</f>
        <v>1.1338499982764763</v>
      </c>
      <c r="N5078" s="24">
        <f t="shared" si="395"/>
        <v>-1182.4000000000001</v>
      </c>
      <c r="O5078" t="str">
        <f t="shared" si="396"/>
        <v>ANULACIÓN FE</v>
      </c>
      <c r="P5078" t="str">
        <f t="shared" si="397"/>
        <v>2025</v>
      </c>
      <c r="Q5078" t="str">
        <f t="shared" si="398"/>
        <v>04</v>
      </c>
      <c r="R5078" t="str">
        <f>+IFERROR(VLOOKUP(I5078, Listado!A:B, 2, FALSE()), "COMERCIALIZADORA INTERNACIONAL CARIBBEAN EXOTICS S A")</f>
        <v>PEREZ MEJIA MARIA PAULINA</v>
      </c>
      <c r="S5078" s="25">
        <f>+VLOOKUP(E5078, TC!A:D, 2, FALSE())</f>
        <v>4351.55</v>
      </c>
      <c r="T5078" t="str">
        <f t="shared" si="399"/>
        <v>USD</v>
      </c>
    </row>
    <row r="5079" spans="1:20" ht="18.75" hidden="1" customHeight="1" x14ac:dyDescent="0.25">
      <c r="A5079" t="s">
        <v>2645</v>
      </c>
      <c r="B5079" t="s">
        <v>5</v>
      </c>
      <c r="C5079" t="s">
        <v>1970</v>
      </c>
      <c r="D5079" s="24">
        <v>2288</v>
      </c>
      <c r="E5079" t="s">
        <v>1694</v>
      </c>
      <c r="F5079" t="s">
        <v>128</v>
      </c>
      <c r="G5079" t="s">
        <v>110</v>
      </c>
      <c r="H5079" t="s">
        <v>2226</v>
      </c>
      <c r="I5079" t="s">
        <v>1883</v>
      </c>
      <c r="J5079" t="s">
        <v>1984</v>
      </c>
      <c r="K5079" t="s">
        <v>2672</v>
      </c>
      <c r="L5079" s="24">
        <v>-307.68</v>
      </c>
      <c r="M5079" s="25">
        <f>+VLOOKUP(E5079, TC!A:D, 4, FALSE())</f>
        <v>1.1338499982764763</v>
      </c>
      <c r="N5079" s="24">
        <f t="shared" si="395"/>
        <v>-307.68</v>
      </c>
      <c r="O5079" t="str">
        <f t="shared" si="396"/>
        <v>ANULACIÓN FE</v>
      </c>
      <c r="P5079" t="str">
        <f t="shared" si="397"/>
        <v>2025</v>
      </c>
      <c r="Q5079" t="str">
        <f t="shared" si="398"/>
        <v>04</v>
      </c>
      <c r="R5079" t="str">
        <f>+IFERROR(VLOOKUP(I5079, Listado!A:B, 2, FALSE()), "COMERCIALIZADORA INTERNACIONAL CARIBBEAN EXOTICS S A")</f>
        <v>PEREZ MEJIA MARIA PAULINA</v>
      </c>
      <c r="S5079" s="25">
        <f>+VLOOKUP(E5079, TC!A:D, 2, FALSE())</f>
        <v>4351.55</v>
      </c>
      <c r="T5079" t="str">
        <f t="shared" si="399"/>
        <v>USD</v>
      </c>
    </row>
    <row r="5080" spans="1:20" ht="18.75" hidden="1" customHeight="1" x14ac:dyDescent="0.25">
      <c r="A5080" t="s">
        <v>2645</v>
      </c>
      <c r="B5080" t="s">
        <v>5</v>
      </c>
      <c r="C5080" t="s">
        <v>1970</v>
      </c>
      <c r="D5080" s="24">
        <v>2288</v>
      </c>
      <c r="E5080" t="s">
        <v>1694</v>
      </c>
      <c r="F5080" t="s">
        <v>128</v>
      </c>
      <c r="G5080" t="s">
        <v>110</v>
      </c>
      <c r="H5080" t="s">
        <v>2226</v>
      </c>
      <c r="I5080" t="s">
        <v>1883</v>
      </c>
      <c r="J5080" t="s">
        <v>1984</v>
      </c>
      <c r="K5080" t="s">
        <v>2197</v>
      </c>
      <c r="L5080" s="24">
        <v>-1736.09</v>
      </c>
      <c r="M5080" s="25">
        <f>+VLOOKUP(E5080, TC!A:D, 4, FALSE())</f>
        <v>1.1338499982764763</v>
      </c>
      <c r="N5080" s="24">
        <f t="shared" si="395"/>
        <v>-1736.09</v>
      </c>
      <c r="O5080" t="str">
        <f t="shared" si="396"/>
        <v>ANULACIÓN FE</v>
      </c>
      <c r="P5080" t="str">
        <f t="shared" si="397"/>
        <v>2025</v>
      </c>
      <c r="Q5080" t="str">
        <f t="shared" si="398"/>
        <v>04</v>
      </c>
      <c r="R5080" t="str">
        <f>+IFERROR(VLOOKUP(I5080, Listado!A:B, 2, FALSE()), "COMERCIALIZADORA INTERNACIONAL CARIBBEAN EXOTICS S A")</f>
        <v>PEREZ MEJIA MARIA PAULINA</v>
      </c>
      <c r="S5080" s="25">
        <f>+VLOOKUP(E5080, TC!A:D, 2, FALSE())</f>
        <v>4351.55</v>
      </c>
      <c r="T5080" t="str">
        <f t="shared" si="399"/>
        <v>USD</v>
      </c>
    </row>
    <row r="5081" spans="1:20" ht="18.75" hidden="1" customHeight="1" x14ac:dyDescent="0.25">
      <c r="A5081" t="s">
        <v>2645</v>
      </c>
      <c r="B5081" t="s">
        <v>5</v>
      </c>
      <c r="C5081" t="s">
        <v>1970</v>
      </c>
      <c r="D5081" s="24">
        <v>2288</v>
      </c>
      <c r="E5081" t="s">
        <v>1694</v>
      </c>
      <c r="F5081" t="s">
        <v>128</v>
      </c>
      <c r="G5081" t="s">
        <v>110</v>
      </c>
      <c r="H5081" t="s">
        <v>2226</v>
      </c>
      <c r="I5081" t="s">
        <v>1883</v>
      </c>
      <c r="J5081" t="s">
        <v>1984</v>
      </c>
      <c r="K5081" t="s">
        <v>2198</v>
      </c>
      <c r="L5081" s="24">
        <v>-99.99</v>
      </c>
      <c r="M5081" s="25">
        <f>+VLOOKUP(E5081, TC!A:D, 4, FALSE())</f>
        <v>1.1338499982764763</v>
      </c>
      <c r="N5081" s="24">
        <f t="shared" si="395"/>
        <v>-99.99</v>
      </c>
      <c r="O5081" t="str">
        <f t="shared" si="396"/>
        <v>ANULACIÓN FE</v>
      </c>
      <c r="P5081" t="str">
        <f t="shared" si="397"/>
        <v>2025</v>
      </c>
      <c r="Q5081" t="str">
        <f t="shared" si="398"/>
        <v>04</v>
      </c>
      <c r="R5081" t="str">
        <f>+IFERROR(VLOOKUP(I5081, Listado!A:B, 2, FALSE()), "COMERCIALIZADORA INTERNACIONAL CARIBBEAN EXOTICS S A")</f>
        <v>PEREZ MEJIA MARIA PAULINA</v>
      </c>
      <c r="S5081" s="25">
        <f>+VLOOKUP(E5081, TC!A:D, 2, FALSE())</f>
        <v>4351.55</v>
      </c>
      <c r="T5081" t="str">
        <f t="shared" si="399"/>
        <v>USD</v>
      </c>
    </row>
    <row r="5082" spans="1:20" ht="18.75" hidden="1" customHeight="1" x14ac:dyDescent="0.25">
      <c r="A5082" t="s">
        <v>2645</v>
      </c>
      <c r="B5082" t="s">
        <v>5</v>
      </c>
      <c r="C5082" t="s">
        <v>1970</v>
      </c>
      <c r="D5082" s="24">
        <v>2288</v>
      </c>
      <c r="E5082" t="s">
        <v>1694</v>
      </c>
      <c r="F5082" t="s">
        <v>128</v>
      </c>
      <c r="G5082" t="s">
        <v>110</v>
      </c>
      <c r="H5082" t="s">
        <v>2226</v>
      </c>
      <c r="I5082" t="s">
        <v>1883</v>
      </c>
      <c r="J5082" t="s">
        <v>1984</v>
      </c>
      <c r="K5082" t="s">
        <v>2382</v>
      </c>
      <c r="L5082" s="24">
        <v>-1549.75</v>
      </c>
      <c r="M5082" s="25">
        <f>+VLOOKUP(E5082, TC!A:D, 4, FALSE())</f>
        <v>1.1338499982764763</v>
      </c>
      <c r="N5082" s="24">
        <f t="shared" si="395"/>
        <v>-1549.75</v>
      </c>
      <c r="O5082" t="str">
        <f t="shared" si="396"/>
        <v>ANULACIÓN FE</v>
      </c>
      <c r="P5082" t="str">
        <f t="shared" si="397"/>
        <v>2025</v>
      </c>
      <c r="Q5082" t="str">
        <f t="shared" si="398"/>
        <v>04</v>
      </c>
      <c r="R5082" t="str">
        <f>+IFERROR(VLOOKUP(I5082, Listado!A:B, 2, FALSE()), "COMERCIALIZADORA INTERNACIONAL CARIBBEAN EXOTICS S A")</f>
        <v>PEREZ MEJIA MARIA PAULINA</v>
      </c>
      <c r="S5082" s="25">
        <f>+VLOOKUP(E5082, TC!A:D, 2, FALSE())</f>
        <v>4351.55</v>
      </c>
      <c r="T5082" t="str">
        <f t="shared" si="399"/>
        <v>USD</v>
      </c>
    </row>
    <row r="5083" spans="1:20" ht="18.75" hidden="1" customHeight="1" x14ac:dyDescent="0.25">
      <c r="A5083" t="s">
        <v>2645</v>
      </c>
      <c r="B5083" t="s">
        <v>5</v>
      </c>
      <c r="C5083" t="s">
        <v>1913</v>
      </c>
      <c r="D5083" s="24">
        <v>11545</v>
      </c>
      <c r="E5083" t="s">
        <v>1694</v>
      </c>
      <c r="F5083" t="s">
        <v>99</v>
      </c>
      <c r="G5083" t="s">
        <v>113</v>
      </c>
      <c r="I5083" t="s">
        <v>1843</v>
      </c>
      <c r="J5083" t="s">
        <v>1915</v>
      </c>
      <c r="K5083" t="s">
        <v>2022</v>
      </c>
      <c r="L5083" s="24">
        <v>293770</v>
      </c>
      <c r="M5083" s="25">
        <f>+VLOOKUP(E5083, TC!A:D, 4, FALSE())</f>
        <v>1.1338499982764763</v>
      </c>
      <c r="N5083" s="24">
        <f t="shared" si="395"/>
        <v>293770</v>
      </c>
      <c r="O5083" t="str">
        <f t="shared" si="396"/>
        <v>FACTURA</v>
      </c>
      <c r="P5083" t="str">
        <f t="shared" si="397"/>
        <v>2025</v>
      </c>
      <c r="Q5083" t="str">
        <f t="shared" si="398"/>
        <v>04</v>
      </c>
      <c r="R5083" t="str">
        <f>+IFERROR(VLOOKUP(I5083, Listado!A:B, 2, FALSE()), "COMERCIALIZADORA INTERNACIONAL CARIBBEAN EXOTICS S A")</f>
        <v>LONDOÑO ECHEVERRI ALEJANDRA</v>
      </c>
      <c r="S5083" s="25">
        <f>+VLOOKUP(E5083, TC!A:D, 2, FALSE())</f>
        <v>4351.55</v>
      </c>
      <c r="T5083" t="str">
        <f t="shared" si="399"/>
        <v>COP</v>
      </c>
    </row>
    <row r="5084" spans="1:20" ht="18.75" hidden="1" customHeight="1" x14ac:dyDescent="0.25">
      <c r="A5084" t="s">
        <v>2645</v>
      </c>
      <c r="B5084" t="s">
        <v>5</v>
      </c>
      <c r="C5084" t="s">
        <v>1913</v>
      </c>
      <c r="D5084" s="24">
        <v>11546</v>
      </c>
      <c r="E5084" t="s">
        <v>1694</v>
      </c>
      <c r="F5084" t="s">
        <v>99</v>
      </c>
      <c r="G5084" t="s">
        <v>113</v>
      </c>
      <c r="I5084" t="s">
        <v>1846</v>
      </c>
      <c r="J5084" t="s">
        <v>1915</v>
      </c>
      <c r="K5084" t="s">
        <v>2022</v>
      </c>
      <c r="L5084" s="24">
        <v>26970</v>
      </c>
      <c r="M5084" s="25">
        <f>+VLOOKUP(E5084, TC!A:D, 4, FALSE())</f>
        <v>1.1338499982764763</v>
      </c>
      <c r="N5084" s="24">
        <f t="shared" si="395"/>
        <v>26970</v>
      </c>
      <c r="O5084" t="str">
        <f t="shared" si="396"/>
        <v>FACTURA</v>
      </c>
      <c r="P5084" t="str">
        <f t="shared" si="397"/>
        <v>2025</v>
      </c>
      <c r="Q5084" t="str">
        <f t="shared" si="398"/>
        <v>04</v>
      </c>
      <c r="R5084" t="str">
        <f>+IFERROR(VLOOKUP(I5084, Listado!A:B, 2, FALSE()), "COMERCIALIZADORA INTERNACIONAL CARIBBEAN EXOTICS S A")</f>
        <v>LONDOÑO ECHEVERRI ALEJANDRA</v>
      </c>
      <c r="S5084" s="25">
        <f>+VLOOKUP(E5084, TC!A:D, 2, FALSE())</f>
        <v>4351.55</v>
      </c>
      <c r="T5084" t="str">
        <f t="shared" si="399"/>
        <v>COP</v>
      </c>
    </row>
    <row r="5085" spans="1:20" ht="18.75" hidden="1" customHeight="1" x14ac:dyDescent="0.25">
      <c r="A5085" t="s">
        <v>2645</v>
      </c>
      <c r="B5085" t="s">
        <v>5</v>
      </c>
      <c r="C5085" t="s">
        <v>1913</v>
      </c>
      <c r="D5085" s="24">
        <v>11546</v>
      </c>
      <c r="E5085" t="s">
        <v>1694</v>
      </c>
      <c r="F5085" t="s">
        <v>99</v>
      </c>
      <c r="G5085" t="s">
        <v>113</v>
      </c>
      <c r="I5085" t="s">
        <v>1846</v>
      </c>
      <c r="J5085" t="s">
        <v>1915</v>
      </c>
      <c r="K5085" t="s">
        <v>2022</v>
      </c>
      <c r="L5085" s="24">
        <v>80620</v>
      </c>
      <c r="M5085" s="25">
        <f>+VLOOKUP(E5085, TC!A:D, 4, FALSE())</f>
        <v>1.1338499982764763</v>
      </c>
      <c r="N5085" s="24">
        <f t="shared" si="395"/>
        <v>80620</v>
      </c>
      <c r="O5085" t="str">
        <f t="shared" si="396"/>
        <v>FACTURA</v>
      </c>
      <c r="P5085" t="str">
        <f t="shared" si="397"/>
        <v>2025</v>
      </c>
      <c r="Q5085" t="str">
        <f t="shared" si="398"/>
        <v>04</v>
      </c>
      <c r="R5085" t="str">
        <f>+IFERROR(VLOOKUP(I5085, Listado!A:B, 2, FALSE()), "COMERCIALIZADORA INTERNACIONAL CARIBBEAN EXOTICS S A")</f>
        <v>LONDOÑO ECHEVERRI ALEJANDRA</v>
      </c>
      <c r="S5085" s="25">
        <f>+VLOOKUP(E5085, TC!A:D, 2, FALSE())</f>
        <v>4351.55</v>
      </c>
      <c r="T5085" t="str">
        <f t="shared" si="399"/>
        <v>COP</v>
      </c>
    </row>
    <row r="5086" spans="1:20" ht="18.75" hidden="1" customHeight="1" x14ac:dyDescent="0.25">
      <c r="A5086" t="s">
        <v>2645</v>
      </c>
      <c r="B5086" t="s">
        <v>5</v>
      </c>
      <c r="C5086" t="s">
        <v>1913</v>
      </c>
      <c r="D5086" s="24">
        <v>11546</v>
      </c>
      <c r="E5086" t="s">
        <v>1694</v>
      </c>
      <c r="F5086" t="s">
        <v>99</v>
      </c>
      <c r="G5086" t="s">
        <v>113</v>
      </c>
      <c r="I5086" t="s">
        <v>1846</v>
      </c>
      <c r="J5086" t="s">
        <v>1915</v>
      </c>
      <c r="K5086" t="s">
        <v>2022</v>
      </c>
      <c r="L5086" s="24">
        <v>37990</v>
      </c>
      <c r="M5086" s="25">
        <f>+VLOOKUP(E5086, TC!A:D, 4, FALSE())</f>
        <v>1.1338499982764763</v>
      </c>
      <c r="N5086" s="24">
        <f t="shared" si="395"/>
        <v>37990</v>
      </c>
      <c r="O5086" t="str">
        <f t="shared" si="396"/>
        <v>FACTURA</v>
      </c>
      <c r="P5086" t="str">
        <f t="shared" si="397"/>
        <v>2025</v>
      </c>
      <c r="Q5086" t="str">
        <f t="shared" si="398"/>
        <v>04</v>
      </c>
      <c r="R5086" t="str">
        <f>+IFERROR(VLOOKUP(I5086, Listado!A:B, 2, FALSE()), "COMERCIALIZADORA INTERNACIONAL CARIBBEAN EXOTICS S A")</f>
        <v>LONDOÑO ECHEVERRI ALEJANDRA</v>
      </c>
      <c r="S5086" s="25">
        <f>+VLOOKUP(E5086, TC!A:D, 2, FALSE())</f>
        <v>4351.55</v>
      </c>
      <c r="T5086" t="str">
        <f t="shared" si="399"/>
        <v>COP</v>
      </c>
    </row>
    <row r="5087" spans="1:20" ht="18.75" hidden="1" customHeight="1" x14ac:dyDescent="0.25">
      <c r="A5087" t="s">
        <v>2645</v>
      </c>
      <c r="B5087" t="s">
        <v>5</v>
      </c>
      <c r="C5087" t="s">
        <v>1913</v>
      </c>
      <c r="D5087" s="24">
        <v>11546</v>
      </c>
      <c r="E5087" t="s">
        <v>1694</v>
      </c>
      <c r="F5087" t="s">
        <v>99</v>
      </c>
      <c r="G5087" t="s">
        <v>113</v>
      </c>
      <c r="I5087" t="s">
        <v>1846</v>
      </c>
      <c r="J5087" t="s">
        <v>1915</v>
      </c>
      <c r="K5087" t="s">
        <v>2022</v>
      </c>
      <c r="L5087" s="24">
        <v>37410</v>
      </c>
      <c r="M5087" s="25">
        <f>+VLOOKUP(E5087, TC!A:D, 4, FALSE())</f>
        <v>1.1338499982764763</v>
      </c>
      <c r="N5087" s="24">
        <f t="shared" si="395"/>
        <v>37410</v>
      </c>
      <c r="O5087" t="str">
        <f t="shared" si="396"/>
        <v>FACTURA</v>
      </c>
      <c r="P5087" t="str">
        <f t="shared" si="397"/>
        <v>2025</v>
      </c>
      <c r="Q5087" t="str">
        <f t="shared" si="398"/>
        <v>04</v>
      </c>
      <c r="R5087" t="str">
        <f>+IFERROR(VLOOKUP(I5087, Listado!A:B, 2, FALSE()), "COMERCIALIZADORA INTERNACIONAL CARIBBEAN EXOTICS S A")</f>
        <v>LONDOÑO ECHEVERRI ALEJANDRA</v>
      </c>
      <c r="S5087" s="25">
        <f>+VLOOKUP(E5087, TC!A:D, 2, FALSE())</f>
        <v>4351.55</v>
      </c>
      <c r="T5087" t="str">
        <f t="shared" si="399"/>
        <v>COP</v>
      </c>
    </row>
    <row r="5088" spans="1:20" ht="18.75" hidden="1" customHeight="1" x14ac:dyDescent="0.25">
      <c r="A5088" t="s">
        <v>2645</v>
      </c>
      <c r="B5088" t="s">
        <v>5</v>
      </c>
      <c r="C5088" t="s">
        <v>1913</v>
      </c>
      <c r="D5088" s="24">
        <v>11546</v>
      </c>
      <c r="E5088" t="s">
        <v>1694</v>
      </c>
      <c r="F5088" t="s">
        <v>99</v>
      </c>
      <c r="G5088" t="s">
        <v>113</v>
      </c>
      <c r="I5088" t="s">
        <v>1846</v>
      </c>
      <c r="J5088" t="s">
        <v>1915</v>
      </c>
      <c r="K5088" t="s">
        <v>2022</v>
      </c>
      <c r="L5088" s="24">
        <v>19430</v>
      </c>
      <c r="M5088" s="25">
        <f>+VLOOKUP(E5088, TC!A:D, 4, FALSE())</f>
        <v>1.1338499982764763</v>
      </c>
      <c r="N5088" s="24">
        <f t="shared" si="395"/>
        <v>19430</v>
      </c>
      <c r="O5088" t="str">
        <f t="shared" si="396"/>
        <v>FACTURA</v>
      </c>
      <c r="P5088" t="str">
        <f t="shared" si="397"/>
        <v>2025</v>
      </c>
      <c r="Q5088" t="str">
        <f t="shared" si="398"/>
        <v>04</v>
      </c>
      <c r="R5088" t="str">
        <f>+IFERROR(VLOOKUP(I5088, Listado!A:B, 2, FALSE()), "COMERCIALIZADORA INTERNACIONAL CARIBBEAN EXOTICS S A")</f>
        <v>LONDOÑO ECHEVERRI ALEJANDRA</v>
      </c>
      <c r="S5088" s="25">
        <f>+VLOOKUP(E5088, TC!A:D, 2, FALSE())</f>
        <v>4351.55</v>
      </c>
      <c r="T5088" t="str">
        <f t="shared" si="399"/>
        <v>COP</v>
      </c>
    </row>
    <row r="5089" spans="1:20" ht="18.75" hidden="1" customHeight="1" x14ac:dyDescent="0.25">
      <c r="A5089" t="s">
        <v>2645</v>
      </c>
      <c r="B5089" t="s">
        <v>5</v>
      </c>
      <c r="C5089" t="s">
        <v>1913</v>
      </c>
      <c r="D5089" s="24">
        <v>11546</v>
      </c>
      <c r="E5089" t="s">
        <v>1694</v>
      </c>
      <c r="F5089" t="s">
        <v>99</v>
      </c>
      <c r="G5089" t="s">
        <v>113</v>
      </c>
      <c r="I5089" t="s">
        <v>1846</v>
      </c>
      <c r="J5089" t="s">
        <v>1915</v>
      </c>
      <c r="K5089" t="s">
        <v>2022</v>
      </c>
      <c r="L5089" s="24">
        <v>580</v>
      </c>
      <c r="M5089" s="25">
        <f>+VLOOKUP(E5089, TC!A:D, 4, FALSE())</f>
        <v>1.1338499982764763</v>
      </c>
      <c r="N5089" s="24">
        <f t="shared" si="395"/>
        <v>580</v>
      </c>
      <c r="O5089" t="str">
        <f t="shared" si="396"/>
        <v>FACTURA</v>
      </c>
      <c r="P5089" t="str">
        <f t="shared" si="397"/>
        <v>2025</v>
      </c>
      <c r="Q5089" t="str">
        <f t="shared" si="398"/>
        <v>04</v>
      </c>
      <c r="R5089" t="str">
        <f>+IFERROR(VLOOKUP(I5089, Listado!A:B, 2, FALSE()), "COMERCIALIZADORA INTERNACIONAL CARIBBEAN EXOTICS S A")</f>
        <v>LONDOÑO ECHEVERRI ALEJANDRA</v>
      </c>
      <c r="S5089" s="25">
        <f>+VLOOKUP(E5089, TC!A:D, 2, FALSE())</f>
        <v>4351.55</v>
      </c>
      <c r="T5089" t="str">
        <f t="shared" si="399"/>
        <v>COP</v>
      </c>
    </row>
    <row r="5090" spans="1:20" ht="18.75" hidden="1" customHeight="1" x14ac:dyDescent="0.25">
      <c r="A5090" t="s">
        <v>2645</v>
      </c>
      <c r="B5090" t="s">
        <v>1923</v>
      </c>
      <c r="C5090" t="s">
        <v>1913</v>
      </c>
      <c r="D5090" s="24">
        <v>5907</v>
      </c>
      <c r="E5090" t="s">
        <v>1694</v>
      </c>
      <c r="F5090" t="s">
        <v>128</v>
      </c>
      <c r="G5090" t="s">
        <v>110</v>
      </c>
      <c r="H5090" t="s">
        <v>2707</v>
      </c>
      <c r="I5090" t="s">
        <v>1883</v>
      </c>
      <c r="J5090" t="s">
        <v>1984</v>
      </c>
      <c r="K5090" t="s">
        <v>1928</v>
      </c>
      <c r="L5090" s="24">
        <v>2017.6</v>
      </c>
      <c r="M5090" s="25">
        <f>+VLOOKUP(E5090, TC!A:D, 4, FALSE())</f>
        <v>1.1338499982764763</v>
      </c>
      <c r="N5090" s="24">
        <f t="shared" si="395"/>
        <v>2017.6</v>
      </c>
      <c r="O5090" t="str">
        <f t="shared" si="396"/>
        <v>FACTURA</v>
      </c>
      <c r="P5090" t="str">
        <f t="shared" si="397"/>
        <v>2025</v>
      </c>
      <c r="Q5090" t="str">
        <f t="shared" si="398"/>
        <v>04</v>
      </c>
      <c r="R5090" t="str">
        <f>+IFERROR(VLOOKUP(I5090, Listado!A:B, 2, FALSE()), "COMERCIALIZADORA INTERNACIONAL CARIBBEAN EXOTICS S A")</f>
        <v>PEREZ MEJIA MARIA PAULINA</v>
      </c>
      <c r="S5090" s="25">
        <f>+VLOOKUP(E5090, TC!A:D, 2, FALSE())</f>
        <v>4351.55</v>
      </c>
      <c r="T5090" t="str">
        <f t="shared" si="399"/>
        <v>USD</v>
      </c>
    </row>
    <row r="5091" spans="1:20" ht="18.75" hidden="1" customHeight="1" x14ac:dyDescent="0.25">
      <c r="A5091" t="s">
        <v>2645</v>
      </c>
      <c r="B5091" t="s">
        <v>1923</v>
      </c>
      <c r="C5091" t="s">
        <v>1913</v>
      </c>
      <c r="D5091" s="24">
        <v>5907</v>
      </c>
      <c r="E5091" t="s">
        <v>1694</v>
      </c>
      <c r="F5091" t="s">
        <v>128</v>
      </c>
      <c r="G5091" t="s">
        <v>110</v>
      </c>
      <c r="H5091" t="s">
        <v>2707</v>
      </c>
      <c r="I5091" t="s">
        <v>1883</v>
      </c>
      <c r="J5091" t="s">
        <v>1984</v>
      </c>
      <c r="K5091" t="s">
        <v>2672</v>
      </c>
      <c r="L5091" s="24">
        <v>2212.67</v>
      </c>
      <c r="M5091" s="25">
        <f>+VLOOKUP(E5091, TC!A:D, 4, FALSE())</f>
        <v>1.1338499982764763</v>
      </c>
      <c r="N5091" s="24">
        <f t="shared" si="395"/>
        <v>2212.67</v>
      </c>
      <c r="O5091" t="str">
        <f t="shared" si="396"/>
        <v>FACTURA</v>
      </c>
      <c r="P5091" t="str">
        <f t="shared" si="397"/>
        <v>2025</v>
      </c>
      <c r="Q5091" t="str">
        <f t="shared" si="398"/>
        <v>04</v>
      </c>
      <c r="R5091" t="str">
        <f>+IFERROR(VLOOKUP(I5091, Listado!A:B, 2, FALSE()), "COMERCIALIZADORA INTERNACIONAL CARIBBEAN EXOTICS S A")</f>
        <v>PEREZ MEJIA MARIA PAULINA</v>
      </c>
      <c r="S5091" s="25">
        <f>+VLOOKUP(E5091, TC!A:D, 2, FALSE())</f>
        <v>4351.55</v>
      </c>
      <c r="T5091" t="str">
        <f t="shared" si="399"/>
        <v>USD</v>
      </c>
    </row>
    <row r="5092" spans="1:20" ht="18.75" hidden="1" customHeight="1" x14ac:dyDescent="0.25">
      <c r="A5092" t="s">
        <v>2645</v>
      </c>
      <c r="B5092" t="s">
        <v>1923</v>
      </c>
      <c r="C5092" t="s">
        <v>1913</v>
      </c>
      <c r="D5092" s="24">
        <v>5907</v>
      </c>
      <c r="E5092" t="s">
        <v>1694</v>
      </c>
      <c r="F5092" t="s">
        <v>128</v>
      </c>
      <c r="G5092" t="s">
        <v>110</v>
      </c>
      <c r="H5092" t="s">
        <v>2707</v>
      </c>
      <c r="I5092" t="s">
        <v>1883</v>
      </c>
      <c r="J5092" t="s">
        <v>1984</v>
      </c>
      <c r="K5092" t="s">
        <v>2198</v>
      </c>
      <c r="L5092" s="24">
        <v>398.52</v>
      </c>
      <c r="M5092" s="25">
        <f>+VLOOKUP(E5092, TC!A:D, 4, FALSE())</f>
        <v>1.1338499982764763</v>
      </c>
      <c r="N5092" s="24">
        <f t="shared" si="395"/>
        <v>398.52</v>
      </c>
      <c r="O5092" t="str">
        <f t="shared" si="396"/>
        <v>FACTURA</v>
      </c>
      <c r="P5092" t="str">
        <f t="shared" si="397"/>
        <v>2025</v>
      </c>
      <c r="Q5092" t="str">
        <f t="shared" si="398"/>
        <v>04</v>
      </c>
      <c r="R5092" t="str">
        <f>+IFERROR(VLOOKUP(I5092, Listado!A:B, 2, FALSE()), "COMERCIALIZADORA INTERNACIONAL CARIBBEAN EXOTICS S A")</f>
        <v>PEREZ MEJIA MARIA PAULINA</v>
      </c>
      <c r="S5092" s="25">
        <f>+VLOOKUP(E5092, TC!A:D, 2, FALSE())</f>
        <v>4351.55</v>
      </c>
      <c r="T5092" t="str">
        <f t="shared" si="399"/>
        <v>USD</v>
      </c>
    </row>
    <row r="5093" spans="1:20" ht="18.75" hidden="1" customHeight="1" x14ac:dyDescent="0.25">
      <c r="A5093" t="s">
        <v>2645</v>
      </c>
      <c r="B5093" t="s">
        <v>1923</v>
      </c>
      <c r="C5093" t="s">
        <v>1913</v>
      </c>
      <c r="D5093" s="24">
        <v>5907</v>
      </c>
      <c r="E5093" t="s">
        <v>1694</v>
      </c>
      <c r="F5093" t="s">
        <v>128</v>
      </c>
      <c r="G5093" t="s">
        <v>110</v>
      </c>
      <c r="H5093" t="s">
        <v>2707</v>
      </c>
      <c r="I5093" t="s">
        <v>1883</v>
      </c>
      <c r="J5093" t="s">
        <v>1984</v>
      </c>
      <c r="K5093" t="s">
        <v>2382</v>
      </c>
      <c r="L5093" s="24">
        <v>1481.28</v>
      </c>
      <c r="M5093" s="25">
        <f>+VLOOKUP(E5093, TC!A:D, 4, FALSE())</f>
        <v>1.1338499982764763</v>
      </c>
      <c r="N5093" s="24">
        <f t="shared" si="395"/>
        <v>1481.28</v>
      </c>
      <c r="O5093" t="str">
        <f t="shared" si="396"/>
        <v>FACTURA</v>
      </c>
      <c r="P5093" t="str">
        <f t="shared" si="397"/>
        <v>2025</v>
      </c>
      <c r="Q5093" t="str">
        <f t="shared" si="398"/>
        <v>04</v>
      </c>
      <c r="R5093" t="str">
        <f>+IFERROR(VLOOKUP(I5093, Listado!A:B, 2, FALSE()), "COMERCIALIZADORA INTERNACIONAL CARIBBEAN EXOTICS S A")</f>
        <v>PEREZ MEJIA MARIA PAULINA</v>
      </c>
      <c r="S5093" s="25">
        <f>+VLOOKUP(E5093, TC!A:D, 2, FALSE())</f>
        <v>4351.55</v>
      </c>
      <c r="T5093" t="str">
        <f t="shared" si="399"/>
        <v>USD</v>
      </c>
    </row>
    <row r="5094" spans="1:20" ht="18.75" hidden="1" customHeight="1" x14ac:dyDescent="0.25">
      <c r="A5094" t="s">
        <v>2645</v>
      </c>
      <c r="B5094" t="s">
        <v>5</v>
      </c>
      <c r="C5094" t="s">
        <v>1913</v>
      </c>
      <c r="D5094" s="24">
        <v>11547</v>
      </c>
      <c r="E5094" t="s">
        <v>1694</v>
      </c>
      <c r="F5094" t="s">
        <v>99</v>
      </c>
      <c r="G5094" t="s">
        <v>113</v>
      </c>
      <c r="I5094" t="s">
        <v>1843</v>
      </c>
      <c r="J5094" t="s">
        <v>1915</v>
      </c>
      <c r="K5094" t="s">
        <v>2021</v>
      </c>
      <c r="L5094" s="24">
        <v>69460</v>
      </c>
      <c r="M5094" s="25">
        <f>+VLOOKUP(E5094, TC!A:D, 4, FALSE())</f>
        <v>1.1338499982764763</v>
      </c>
      <c r="N5094" s="24">
        <f t="shared" si="395"/>
        <v>69460</v>
      </c>
      <c r="O5094" t="str">
        <f t="shared" si="396"/>
        <v>FACTURA</v>
      </c>
      <c r="P5094" t="str">
        <f t="shared" si="397"/>
        <v>2025</v>
      </c>
      <c r="Q5094" t="str">
        <f t="shared" si="398"/>
        <v>04</v>
      </c>
      <c r="R5094" t="str">
        <f>+IFERROR(VLOOKUP(I5094, Listado!A:B, 2, FALSE()), "COMERCIALIZADORA INTERNACIONAL CARIBBEAN EXOTICS S A")</f>
        <v>LONDOÑO ECHEVERRI ALEJANDRA</v>
      </c>
      <c r="S5094" s="25">
        <f>+VLOOKUP(E5094, TC!A:D, 2, FALSE())</f>
        <v>4351.55</v>
      </c>
      <c r="T5094" t="str">
        <f t="shared" si="399"/>
        <v>COP</v>
      </c>
    </row>
    <row r="5095" spans="1:20" ht="18.75" hidden="1" customHeight="1" x14ac:dyDescent="0.25">
      <c r="A5095" t="s">
        <v>2645</v>
      </c>
      <c r="B5095" t="s">
        <v>5</v>
      </c>
      <c r="C5095" t="s">
        <v>1913</v>
      </c>
      <c r="D5095" s="24">
        <v>11547</v>
      </c>
      <c r="E5095" t="s">
        <v>1694</v>
      </c>
      <c r="F5095" t="s">
        <v>99</v>
      </c>
      <c r="G5095" t="s">
        <v>113</v>
      </c>
      <c r="I5095" t="s">
        <v>1843</v>
      </c>
      <c r="J5095" t="s">
        <v>1915</v>
      </c>
      <c r="K5095" t="s">
        <v>2021</v>
      </c>
      <c r="L5095" s="24">
        <v>66010</v>
      </c>
      <c r="M5095" s="25">
        <f>+VLOOKUP(E5095, TC!A:D, 4, FALSE())</f>
        <v>1.1338499982764763</v>
      </c>
      <c r="N5095" s="24">
        <f t="shared" si="395"/>
        <v>66010</v>
      </c>
      <c r="O5095" t="str">
        <f t="shared" si="396"/>
        <v>FACTURA</v>
      </c>
      <c r="P5095" t="str">
        <f t="shared" si="397"/>
        <v>2025</v>
      </c>
      <c r="Q5095" t="str">
        <f t="shared" si="398"/>
        <v>04</v>
      </c>
      <c r="R5095" t="str">
        <f>+IFERROR(VLOOKUP(I5095, Listado!A:B, 2, FALSE()), "COMERCIALIZADORA INTERNACIONAL CARIBBEAN EXOTICS S A")</f>
        <v>LONDOÑO ECHEVERRI ALEJANDRA</v>
      </c>
      <c r="S5095" s="25">
        <f>+VLOOKUP(E5095, TC!A:D, 2, FALSE())</f>
        <v>4351.55</v>
      </c>
      <c r="T5095" t="str">
        <f t="shared" si="399"/>
        <v>COP</v>
      </c>
    </row>
    <row r="5096" spans="1:20" ht="18.75" hidden="1" customHeight="1" x14ac:dyDescent="0.25">
      <c r="A5096" t="s">
        <v>2645</v>
      </c>
      <c r="B5096" t="s">
        <v>5</v>
      </c>
      <c r="C5096" t="s">
        <v>1913</v>
      </c>
      <c r="D5096" s="24">
        <v>11547</v>
      </c>
      <c r="E5096" t="s">
        <v>1694</v>
      </c>
      <c r="F5096" t="s">
        <v>99</v>
      </c>
      <c r="G5096" t="s">
        <v>113</v>
      </c>
      <c r="I5096" t="s">
        <v>1843</v>
      </c>
      <c r="J5096" t="s">
        <v>1915</v>
      </c>
      <c r="K5096" t="s">
        <v>2021</v>
      </c>
      <c r="L5096" s="24">
        <v>47610</v>
      </c>
      <c r="M5096" s="25">
        <f>+VLOOKUP(E5096, TC!A:D, 4, FALSE())</f>
        <v>1.1338499982764763</v>
      </c>
      <c r="N5096" s="24">
        <f t="shared" si="395"/>
        <v>47610</v>
      </c>
      <c r="O5096" t="str">
        <f t="shared" si="396"/>
        <v>FACTURA</v>
      </c>
      <c r="P5096" t="str">
        <f t="shared" si="397"/>
        <v>2025</v>
      </c>
      <c r="Q5096" t="str">
        <f t="shared" si="398"/>
        <v>04</v>
      </c>
      <c r="R5096" t="str">
        <f>+IFERROR(VLOOKUP(I5096, Listado!A:B, 2, FALSE()), "COMERCIALIZADORA INTERNACIONAL CARIBBEAN EXOTICS S A")</f>
        <v>LONDOÑO ECHEVERRI ALEJANDRA</v>
      </c>
      <c r="S5096" s="25">
        <f>+VLOOKUP(E5096, TC!A:D, 2, FALSE())</f>
        <v>4351.55</v>
      </c>
      <c r="T5096" t="str">
        <f t="shared" si="399"/>
        <v>COP</v>
      </c>
    </row>
    <row r="5097" spans="1:20" ht="18.75" hidden="1" customHeight="1" x14ac:dyDescent="0.25">
      <c r="A5097" t="s">
        <v>2645</v>
      </c>
      <c r="B5097" t="s">
        <v>5</v>
      </c>
      <c r="C5097" t="s">
        <v>1913</v>
      </c>
      <c r="D5097" s="24">
        <v>11547</v>
      </c>
      <c r="E5097" t="s">
        <v>1694</v>
      </c>
      <c r="F5097" t="s">
        <v>99</v>
      </c>
      <c r="G5097" t="s">
        <v>113</v>
      </c>
      <c r="I5097" t="s">
        <v>1843</v>
      </c>
      <c r="J5097" t="s">
        <v>1915</v>
      </c>
      <c r="K5097" t="s">
        <v>2021</v>
      </c>
      <c r="L5097" s="24">
        <v>35190</v>
      </c>
      <c r="M5097" s="25">
        <f>+VLOOKUP(E5097, TC!A:D, 4, FALSE())</f>
        <v>1.1338499982764763</v>
      </c>
      <c r="N5097" s="24">
        <f t="shared" si="395"/>
        <v>35190</v>
      </c>
      <c r="O5097" t="str">
        <f t="shared" si="396"/>
        <v>FACTURA</v>
      </c>
      <c r="P5097" t="str">
        <f t="shared" si="397"/>
        <v>2025</v>
      </c>
      <c r="Q5097" t="str">
        <f t="shared" si="398"/>
        <v>04</v>
      </c>
      <c r="R5097" t="str">
        <f>+IFERROR(VLOOKUP(I5097, Listado!A:B, 2, FALSE()), "COMERCIALIZADORA INTERNACIONAL CARIBBEAN EXOTICS S A")</f>
        <v>LONDOÑO ECHEVERRI ALEJANDRA</v>
      </c>
      <c r="S5097" s="25">
        <f>+VLOOKUP(E5097, TC!A:D, 2, FALSE())</f>
        <v>4351.55</v>
      </c>
      <c r="T5097" t="str">
        <f t="shared" si="399"/>
        <v>COP</v>
      </c>
    </row>
    <row r="5098" spans="1:20" ht="18.75" hidden="1" customHeight="1" x14ac:dyDescent="0.25">
      <c r="A5098" t="s">
        <v>2645</v>
      </c>
      <c r="B5098" t="s">
        <v>5</v>
      </c>
      <c r="C5098" t="s">
        <v>1913</v>
      </c>
      <c r="D5098" s="24">
        <v>11547</v>
      </c>
      <c r="E5098" t="s">
        <v>1694</v>
      </c>
      <c r="F5098" t="s">
        <v>99</v>
      </c>
      <c r="G5098" t="s">
        <v>113</v>
      </c>
      <c r="I5098" t="s">
        <v>1843</v>
      </c>
      <c r="J5098" t="s">
        <v>1915</v>
      </c>
      <c r="K5098" t="s">
        <v>2021</v>
      </c>
      <c r="L5098" s="24">
        <v>5520</v>
      </c>
      <c r="M5098" s="25">
        <f>+VLOOKUP(E5098, TC!A:D, 4, FALSE())</f>
        <v>1.1338499982764763</v>
      </c>
      <c r="N5098" s="24">
        <f t="shared" si="395"/>
        <v>5520</v>
      </c>
      <c r="O5098" t="str">
        <f t="shared" si="396"/>
        <v>FACTURA</v>
      </c>
      <c r="P5098" t="str">
        <f t="shared" si="397"/>
        <v>2025</v>
      </c>
      <c r="Q5098" t="str">
        <f t="shared" si="398"/>
        <v>04</v>
      </c>
      <c r="R5098" t="str">
        <f>+IFERROR(VLOOKUP(I5098, Listado!A:B, 2, FALSE()), "COMERCIALIZADORA INTERNACIONAL CARIBBEAN EXOTICS S A")</f>
        <v>LONDOÑO ECHEVERRI ALEJANDRA</v>
      </c>
      <c r="S5098" s="25">
        <f>+VLOOKUP(E5098, TC!A:D, 2, FALSE())</f>
        <v>4351.55</v>
      </c>
      <c r="T5098" t="str">
        <f t="shared" si="399"/>
        <v>COP</v>
      </c>
    </row>
    <row r="5099" spans="1:20" ht="18.75" hidden="1" customHeight="1" x14ac:dyDescent="0.25">
      <c r="A5099" t="s">
        <v>2645</v>
      </c>
      <c r="B5099" t="s">
        <v>5</v>
      </c>
      <c r="C5099" t="s">
        <v>1913</v>
      </c>
      <c r="D5099" s="24">
        <v>11547</v>
      </c>
      <c r="E5099" t="s">
        <v>1694</v>
      </c>
      <c r="F5099" t="s">
        <v>99</v>
      </c>
      <c r="G5099" t="s">
        <v>113</v>
      </c>
      <c r="I5099" t="s">
        <v>1843</v>
      </c>
      <c r="J5099" t="s">
        <v>1915</v>
      </c>
      <c r="K5099" t="s">
        <v>2021</v>
      </c>
      <c r="L5099" s="24">
        <v>1610</v>
      </c>
      <c r="M5099" s="25">
        <f>+VLOOKUP(E5099, TC!A:D, 4, FALSE())</f>
        <v>1.1338499982764763</v>
      </c>
      <c r="N5099" s="24">
        <f t="shared" si="395"/>
        <v>1610</v>
      </c>
      <c r="O5099" t="str">
        <f t="shared" si="396"/>
        <v>FACTURA</v>
      </c>
      <c r="P5099" t="str">
        <f t="shared" si="397"/>
        <v>2025</v>
      </c>
      <c r="Q5099" t="str">
        <f t="shared" si="398"/>
        <v>04</v>
      </c>
      <c r="R5099" t="str">
        <f>+IFERROR(VLOOKUP(I5099, Listado!A:B, 2, FALSE()), "COMERCIALIZADORA INTERNACIONAL CARIBBEAN EXOTICS S A")</f>
        <v>LONDOÑO ECHEVERRI ALEJANDRA</v>
      </c>
      <c r="S5099" s="25">
        <f>+VLOOKUP(E5099, TC!A:D, 2, FALSE())</f>
        <v>4351.55</v>
      </c>
      <c r="T5099" t="str">
        <f t="shared" si="399"/>
        <v>COP</v>
      </c>
    </row>
    <row r="5100" spans="1:20" ht="18.75" hidden="1" customHeight="1" x14ac:dyDescent="0.25">
      <c r="A5100" t="s">
        <v>2645</v>
      </c>
      <c r="B5100" t="s">
        <v>5</v>
      </c>
      <c r="C5100" t="s">
        <v>1913</v>
      </c>
      <c r="D5100" s="24">
        <v>11548</v>
      </c>
      <c r="E5100" t="s">
        <v>1694</v>
      </c>
      <c r="F5100" t="s">
        <v>99</v>
      </c>
      <c r="G5100" t="s">
        <v>1914</v>
      </c>
      <c r="I5100" t="s">
        <v>1841</v>
      </c>
      <c r="J5100" t="s">
        <v>1915</v>
      </c>
      <c r="K5100" t="s">
        <v>2022</v>
      </c>
      <c r="L5100" s="24">
        <v>168740</v>
      </c>
      <c r="M5100" s="25">
        <f>+VLOOKUP(E5100, TC!A:D, 4, FALSE())</f>
        <v>1.1338499982764763</v>
      </c>
      <c r="N5100" s="24">
        <f t="shared" si="395"/>
        <v>168740</v>
      </c>
      <c r="O5100" t="str">
        <f t="shared" si="396"/>
        <v>FACTURA</v>
      </c>
      <c r="P5100" t="str">
        <f t="shared" si="397"/>
        <v>2025</v>
      </c>
      <c r="Q5100" t="str">
        <f t="shared" si="398"/>
        <v>04</v>
      </c>
      <c r="R5100" t="str">
        <f>+IFERROR(VLOOKUP(I5100, Listado!A:B, 2, FALSE()), "COMERCIALIZADORA INTERNACIONAL CARIBBEAN EXOTICS S A")</f>
        <v>LONDOÑO ECHEVERRI ALEJANDRA</v>
      </c>
      <c r="S5100" s="25">
        <f>+VLOOKUP(E5100, TC!A:D, 2, FALSE())</f>
        <v>4351.55</v>
      </c>
      <c r="T5100" t="str">
        <f t="shared" si="399"/>
        <v>COP</v>
      </c>
    </row>
    <row r="5101" spans="1:20" ht="18.75" hidden="1" customHeight="1" x14ac:dyDescent="0.25">
      <c r="A5101" t="s">
        <v>2645</v>
      </c>
      <c r="B5101" t="s">
        <v>5</v>
      </c>
      <c r="C5101" t="s">
        <v>1913</v>
      </c>
      <c r="D5101" s="24">
        <v>11548</v>
      </c>
      <c r="E5101" t="s">
        <v>1694</v>
      </c>
      <c r="F5101" t="s">
        <v>99</v>
      </c>
      <c r="G5101" t="s">
        <v>1914</v>
      </c>
      <c r="I5101" t="s">
        <v>1841</v>
      </c>
      <c r="J5101" t="s">
        <v>1915</v>
      </c>
      <c r="K5101" t="s">
        <v>2022</v>
      </c>
      <c r="L5101" s="24">
        <v>155320</v>
      </c>
      <c r="M5101" s="25">
        <f>+VLOOKUP(E5101, TC!A:D, 4, FALSE())</f>
        <v>1.1338499982764763</v>
      </c>
      <c r="N5101" s="24">
        <f t="shared" si="395"/>
        <v>155320</v>
      </c>
      <c r="O5101" t="str">
        <f t="shared" si="396"/>
        <v>FACTURA</v>
      </c>
      <c r="P5101" t="str">
        <f t="shared" si="397"/>
        <v>2025</v>
      </c>
      <c r="Q5101" t="str">
        <f t="shared" si="398"/>
        <v>04</v>
      </c>
      <c r="R5101" t="str">
        <f>+IFERROR(VLOOKUP(I5101, Listado!A:B, 2, FALSE()), "COMERCIALIZADORA INTERNACIONAL CARIBBEAN EXOTICS S A")</f>
        <v>LONDOÑO ECHEVERRI ALEJANDRA</v>
      </c>
      <c r="S5101" s="25">
        <f>+VLOOKUP(E5101, TC!A:D, 2, FALSE())</f>
        <v>4351.55</v>
      </c>
      <c r="T5101" t="str">
        <f t="shared" si="399"/>
        <v>COP</v>
      </c>
    </row>
    <row r="5102" spans="1:20" ht="18.75" hidden="1" customHeight="1" x14ac:dyDescent="0.25">
      <c r="A5102" t="s">
        <v>2645</v>
      </c>
      <c r="B5102" t="s">
        <v>5</v>
      </c>
      <c r="C5102" t="s">
        <v>1913</v>
      </c>
      <c r="D5102" s="24">
        <v>11548</v>
      </c>
      <c r="E5102" t="s">
        <v>1694</v>
      </c>
      <c r="F5102" t="s">
        <v>99</v>
      </c>
      <c r="G5102" t="s">
        <v>1914</v>
      </c>
      <c r="I5102" t="s">
        <v>1841</v>
      </c>
      <c r="J5102" t="s">
        <v>1915</v>
      </c>
      <c r="K5102" t="s">
        <v>2022</v>
      </c>
      <c r="L5102" s="24">
        <v>26400</v>
      </c>
      <c r="M5102" s="25">
        <f>+VLOOKUP(E5102, TC!A:D, 4, FALSE())</f>
        <v>1.1338499982764763</v>
      </c>
      <c r="N5102" s="24">
        <f t="shared" si="395"/>
        <v>26400</v>
      </c>
      <c r="O5102" t="str">
        <f t="shared" si="396"/>
        <v>FACTURA</v>
      </c>
      <c r="P5102" t="str">
        <f t="shared" si="397"/>
        <v>2025</v>
      </c>
      <c r="Q5102" t="str">
        <f t="shared" si="398"/>
        <v>04</v>
      </c>
      <c r="R5102" t="str">
        <f>+IFERROR(VLOOKUP(I5102, Listado!A:B, 2, FALSE()), "COMERCIALIZADORA INTERNACIONAL CARIBBEAN EXOTICS S A")</f>
        <v>LONDOÑO ECHEVERRI ALEJANDRA</v>
      </c>
      <c r="S5102" s="25">
        <f>+VLOOKUP(E5102, TC!A:D, 2, FALSE())</f>
        <v>4351.55</v>
      </c>
      <c r="T5102" t="str">
        <f t="shared" si="399"/>
        <v>COP</v>
      </c>
    </row>
    <row r="5103" spans="1:20" ht="18.75" hidden="1" customHeight="1" x14ac:dyDescent="0.25">
      <c r="A5103" t="s">
        <v>2645</v>
      </c>
      <c r="B5103" t="s">
        <v>5</v>
      </c>
      <c r="C5103" t="s">
        <v>1913</v>
      </c>
      <c r="D5103" s="24">
        <v>11548</v>
      </c>
      <c r="E5103" t="s">
        <v>1694</v>
      </c>
      <c r="F5103" t="s">
        <v>99</v>
      </c>
      <c r="G5103" t="s">
        <v>1914</v>
      </c>
      <c r="I5103" t="s">
        <v>1841</v>
      </c>
      <c r="J5103" t="s">
        <v>1915</v>
      </c>
      <c r="K5103" t="s">
        <v>2022</v>
      </c>
      <c r="L5103" s="24">
        <v>29040</v>
      </c>
      <c r="M5103" s="25">
        <f>+VLOOKUP(E5103, TC!A:D, 4, FALSE())</f>
        <v>1.1338499982764763</v>
      </c>
      <c r="N5103" s="24">
        <f t="shared" si="395"/>
        <v>29040</v>
      </c>
      <c r="O5103" t="str">
        <f t="shared" si="396"/>
        <v>FACTURA</v>
      </c>
      <c r="P5103" t="str">
        <f t="shared" si="397"/>
        <v>2025</v>
      </c>
      <c r="Q5103" t="str">
        <f t="shared" si="398"/>
        <v>04</v>
      </c>
      <c r="R5103" t="str">
        <f>+IFERROR(VLOOKUP(I5103, Listado!A:B, 2, FALSE()), "COMERCIALIZADORA INTERNACIONAL CARIBBEAN EXOTICS S A")</f>
        <v>LONDOÑO ECHEVERRI ALEJANDRA</v>
      </c>
      <c r="S5103" s="25">
        <f>+VLOOKUP(E5103, TC!A:D, 2, FALSE())</f>
        <v>4351.55</v>
      </c>
      <c r="T5103" t="str">
        <f t="shared" si="399"/>
        <v>COP</v>
      </c>
    </row>
    <row r="5104" spans="1:20" ht="18.75" hidden="1" customHeight="1" x14ac:dyDescent="0.25">
      <c r="A5104" t="s">
        <v>2645</v>
      </c>
      <c r="B5104" t="s">
        <v>5</v>
      </c>
      <c r="C5104" t="s">
        <v>1913</v>
      </c>
      <c r="D5104" s="24">
        <v>11548</v>
      </c>
      <c r="E5104" t="s">
        <v>1694</v>
      </c>
      <c r="F5104" t="s">
        <v>99</v>
      </c>
      <c r="G5104" t="s">
        <v>1914</v>
      </c>
      <c r="I5104" t="s">
        <v>1841</v>
      </c>
      <c r="J5104" t="s">
        <v>1915</v>
      </c>
      <c r="K5104" t="s">
        <v>2022</v>
      </c>
      <c r="L5104" s="24">
        <v>23100</v>
      </c>
      <c r="M5104" s="25">
        <f>+VLOOKUP(E5104, TC!A:D, 4, FALSE())</f>
        <v>1.1338499982764763</v>
      </c>
      <c r="N5104" s="24">
        <f t="shared" si="395"/>
        <v>23100</v>
      </c>
      <c r="O5104" t="str">
        <f t="shared" si="396"/>
        <v>FACTURA</v>
      </c>
      <c r="P5104" t="str">
        <f t="shared" si="397"/>
        <v>2025</v>
      </c>
      <c r="Q5104" t="str">
        <f t="shared" si="398"/>
        <v>04</v>
      </c>
      <c r="R5104" t="str">
        <f>+IFERROR(VLOOKUP(I5104, Listado!A:B, 2, FALSE()), "COMERCIALIZADORA INTERNACIONAL CARIBBEAN EXOTICS S A")</f>
        <v>LONDOÑO ECHEVERRI ALEJANDRA</v>
      </c>
      <c r="S5104" s="25">
        <f>+VLOOKUP(E5104, TC!A:D, 2, FALSE())</f>
        <v>4351.55</v>
      </c>
      <c r="T5104" t="str">
        <f t="shared" si="399"/>
        <v>COP</v>
      </c>
    </row>
    <row r="5105" spans="1:20" ht="18.75" hidden="1" customHeight="1" x14ac:dyDescent="0.25">
      <c r="A5105" t="s">
        <v>2645</v>
      </c>
      <c r="B5105" t="s">
        <v>5</v>
      </c>
      <c r="C5105" t="s">
        <v>1913</v>
      </c>
      <c r="D5105" s="24">
        <v>11548</v>
      </c>
      <c r="E5105" t="s">
        <v>1694</v>
      </c>
      <c r="F5105" t="s">
        <v>99</v>
      </c>
      <c r="G5105" t="s">
        <v>1914</v>
      </c>
      <c r="I5105" t="s">
        <v>1841</v>
      </c>
      <c r="J5105" t="s">
        <v>1915</v>
      </c>
      <c r="K5105" t="s">
        <v>2022</v>
      </c>
      <c r="L5105" s="24">
        <v>24200</v>
      </c>
      <c r="M5105" s="25">
        <f>+VLOOKUP(E5105, TC!A:D, 4, FALSE())</f>
        <v>1.1338499982764763</v>
      </c>
      <c r="N5105" s="24">
        <f t="shared" si="395"/>
        <v>24200</v>
      </c>
      <c r="O5105" t="str">
        <f t="shared" si="396"/>
        <v>FACTURA</v>
      </c>
      <c r="P5105" t="str">
        <f t="shared" si="397"/>
        <v>2025</v>
      </c>
      <c r="Q5105" t="str">
        <f t="shared" si="398"/>
        <v>04</v>
      </c>
      <c r="R5105" t="str">
        <f>+IFERROR(VLOOKUP(I5105, Listado!A:B, 2, FALSE()), "COMERCIALIZADORA INTERNACIONAL CARIBBEAN EXOTICS S A")</f>
        <v>LONDOÑO ECHEVERRI ALEJANDRA</v>
      </c>
      <c r="S5105" s="25">
        <f>+VLOOKUP(E5105, TC!A:D, 2, FALSE())</f>
        <v>4351.55</v>
      </c>
      <c r="T5105" t="str">
        <f t="shared" si="399"/>
        <v>COP</v>
      </c>
    </row>
    <row r="5106" spans="1:20" ht="18.75" hidden="1" customHeight="1" x14ac:dyDescent="0.25">
      <c r="A5106" t="s">
        <v>2645</v>
      </c>
      <c r="B5106" t="s">
        <v>5</v>
      </c>
      <c r="C5106" t="s">
        <v>1913</v>
      </c>
      <c r="D5106" s="24">
        <v>11548</v>
      </c>
      <c r="E5106" t="s">
        <v>1694</v>
      </c>
      <c r="F5106" t="s">
        <v>99</v>
      </c>
      <c r="G5106" t="s">
        <v>1914</v>
      </c>
      <c r="I5106" t="s">
        <v>1841</v>
      </c>
      <c r="J5106" t="s">
        <v>1915</v>
      </c>
      <c r="K5106" t="s">
        <v>2022</v>
      </c>
      <c r="L5106" s="24">
        <v>20900</v>
      </c>
      <c r="M5106" s="25">
        <f>+VLOOKUP(E5106, TC!A:D, 4, FALSE())</f>
        <v>1.1338499982764763</v>
      </c>
      <c r="N5106" s="24">
        <f t="shared" si="395"/>
        <v>20900</v>
      </c>
      <c r="O5106" t="str">
        <f t="shared" si="396"/>
        <v>FACTURA</v>
      </c>
      <c r="P5106" t="str">
        <f t="shared" si="397"/>
        <v>2025</v>
      </c>
      <c r="Q5106" t="str">
        <f t="shared" si="398"/>
        <v>04</v>
      </c>
      <c r="R5106" t="str">
        <f>+IFERROR(VLOOKUP(I5106, Listado!A:B, 2, FALSE()), "COMERCIALIZADORA INTERNACIONAL CARIBBEAN EXOTICS S A")</f>
        <v>LONDOÑO ECHEVERRI ALEJANDRA</v>
      </c>
      <c r="S5106" s="25">
        <f>+VLOOKUP(E5106, TC!A:D, 2, FALSE())</f>
        <v>4351.55</v>
      </c>
      <c r="T5106" t="str">
        <f t="shared" si="399"/>
        <v>COP</v>
      </c>
    </row>
    <row r="5107" spans="1:20" ht="18.75" hidden="1" customHeight="1" x14ac:dyDescent="0.25">
      <c r="A5107" t="s">
        <v>2645</v>
      </c>
      <c r="B5107" t="s">
        <v>5</v>
      </c>
      <c r="C5107" t="s">
        <v>1913</v>
      </c>
      <c r="D5107" s="24">
        <v>11548</v>
      </c>
      <c r="E5107" t="s">
        <v>1694</v>
      </c>
      <c r="F5107" t="s">
        <v>99</v>
      </c>
      <c r="G5107" t="s">
        <v>1914</v>
      </c>
      <c r="I5107" t="s">
        <v>1841</v>
      </c>
      <c r="J5107" t="s">
        <v>1915</v>
      </c>
      <c r="K5107" t="s">
        <v>2022</v>
      </c>
      <c r="L5107" s="24">
        <v>11440</v>
      </c>
      <c r="M5107" s="25">
        <f>+VLOOKUP(E5107, TC!A:D, 4, FALSE())</f>
        <v>1.1338499982764763</v>
      </c>
      <c r="N5107" s="24">
        <f t="shared" si="395"/>
        <v>11440</v>
      </c>
      <c r="O5107" t="str">
        <f t="shared" si="396"/>
        <v>FACTURA</v>
      </c>
      <c r="P5107" t="str">
        <f t="shared" si="397"/>
        <v>2025</v>
      </c>
      <c r="Q5107" t="str">
        <f t="shared" si="398"/>
        <v>04</v>
      </c>
      <c r="R5107" t="str">
        <f>+IFERROR(VLOOKUP(I5107, Listado!A:B, 2, FALSE()), "COMERCIALIZADORA INTERNACIONAL CARIBBEAN EXOTICS S A")</f>
        <v>LONDOÑO ECHEVERRI ALEJANDRA</v>
      </c>
      <c r="S5107" s="25">
        <f>+VLOOKUP(E5107, TC!A:D, 2, FALSE())</f>
        <v>4351.55</v>
      </c>
      <c r="T5107" t="str">
        <f t="shared" si="399"/>
        <v>COP</v>
      </c>
    </row>
    <row r="5108" spans="1:20" ht="18.75" hidden="1" customHeight="1" x14ac:dyDescent="0.25">
      <c r="A5108" t="s">
        <v>2645</v>
      </c>
      <c r="B5108" t="s">
        <v>5</v>
      </c>
      <c r="C5108" t="s">
        <v>1913</v>
      </c>
      <c r="D5108" s="24">
        <v>11548</v>
      </c>
      <c r="E5108" t="s">
        <v>1694</v>
      </c>
      <c r="F5108" t="s">
        <v>99</v>
      </c>
      <c r="G5108" t="s">
        <v>1914</v>
      </c>
      <c r="I5108" t="s">
        <v>1841</v>
      </c>
      <c r="J5108" t="s">
        <v>1915</v>
      </c>
      <c r="K5108" t="s">
        <v>2022</v>
      </c>
      <c r="L5108" s="24">
        <v>9460</v>
      </c>
      <c r="M5108" s="25">
        <f>+VLOOKUP(E5108, TC!A:D, 4, FALSE())</f>
        <v>1.1338499982764763</v>
      </c>
      <c r="N5108" s="24">
        <f t="shared" si="395"/>
        <v>9460</v>
      </c>
      <c r="O5108" t="str">
        <f t="shared" si="396"/>
        <v>FACTURA</v>
      </c>
      <c r="P5108" t="str">
        <f t="shared" si="397"/>
        <v>2025</v>
      </c>
      <c r="Q5108" t="str">
        <f t="shared" si="398"/>
        <v>04</v>
      </c>
      <c r="R5108" t="str">
        <f>+IFERROR(VLOOKUP(I5108, Listado!A:B, 2, FALSE()), "COMERCIALIZADORA INTERNACIONAL CARIBBEAN EXOTICS S A")</f>
        <v>LONDOÑO ECHEVERRI ALEJANDRA</v>
      </c>
      <c r="S5108" s="25">
        <f>+VLOOKUP(E5108, TC!A:D, 2, FALSE())</f>
        <v>4351.55</v>
      </c>
      <c r="T5108" t="str">
        <f t="shared" si="399"/>
        <v>COP</v>
      </c>
    </row>
    <row r="5109" spans="1:20" ht="18.75" hidden="1" customHeight="1" x14ac:dyDescent="0.25">
      <c r="A5109" t="s">
        <v>2645</v>
      </c>
      <c r="B5109" t="s">
        <v>5</v>
      </c>
      <c r="C5109" t="s">
        <v>1913</v>
      </c>
      <c r="D5109" s="24">
        <v>11548</v>
      </c>
      <c r="E5109" t="s">
        <v>1694</v>
      </c>
      <c r="F5109" t="s">
        <v>99</v>
      </c>
      <c r="G5109" t="s">
        <v>1914</v>
      </c>
      <c r="I5109" t="s">
        <v>1841</v>
      </c>
      <c r="J5109" t="s">
        <v>1915</v>
      </c>
      <c r="K5109" t="s">
        <v>2022</v>
      </c>
      <c r="L5109" s="24">
        <v>9460</v>
      </c>
      <c r="M5109" s="25">
        <f>+VLOOKUP(E5109, TC!A:D, 4, FALSE())</f>
        <v>1.1338499982764763</v>
      </c>
      <c r="N5109" s="24">
        <f t="shared" si="395"/>
        <v>9460</v>
      </c>
      <c r="O5109" t="str">
        <f t="shared" si="396"/>
        <v>FACTURA</v>
      </c>
      <c r="P5109" t="str">
        <f t="shared" si="397"/>
        <v>2025</v>
      </c>
      <c r="Q5109" t="str">
        <f t="shared" si="398"/>
        <v>04</v>
      </c>
      <c r="R5109" t="str">
        <f>+IFERROR(VLOOKUP(I5109, Listado!A:B, 2, FALSE()), "COMERCIALIZADORA INTERNACIONAL CARIBBEAN EXOTICS S A")</f>
        <v>LONDOÑO ECHEVERRI ALEJANDRA</v>
      </c>
      <c r="S5109" s="25">
        <f>+VLOOKUP(E5109, TC!A:D, 2, FALSE())</f>
        <v>4351.55</v>
      </c>
      <c r="T5109" t="str">
        <f t="shared" si="399"/>
        <v>COP</v>
      </c>
    </row>
    <row r="5110" spans="1:20" ht="18.75" hidden="1" customHeight="1" x14ac:dyDescent="0.25">
      <c r="A5110" t="s">
        <v>2645</v>
      </c>
      <c r="B5110" t="s">
        <v>5</v>
      </c>
      <c r="C5110" t="s">
        <v>1913</v>
      </c>
      <c r="D5110" s="24">
        <v>11548</v>
      </c>
      <c r="E5110" t="s">
        <v>1694</v>
      </c>
      <c r="F5110" t="s">
        <v>99</v>
      </c>
      <c r="G5110" t="s">
        <v>1914</v>
      </c>
      <c r="I5110" t="s">
        <v>1841</v>
      </c>
      <c r="J5110" t="s">
        <v>1915</v>
      </c>
      <c r="K5110" t="s">
        <v>2022</v>
      </c>
      <c r="L5110" s="24">
        <v>8800</v>
      </c>
      <c r="M5110" s="25">
        <f>+VLOOKUP(E5110, TC!A:D, 4, FALSE())</f>
        <v>1.1338499982764763</v>
      </c>
      <c r="N5110" s="24">
        <f t="shared" si="395"/>
        <v>8800</v>
      </c>
      <c r="O5110" t="str">
        <f t="shared" si="396"/>
        <v>FACTURA</v>
      </c>
      <c r="P5110" t="str">
        <f t="shared" si="397"/>
        <v>2025</v>
      </c>
      <c r="Q5110" t="str">
        <f t="shared" si="398"/>
        <v>04</v>
      </c>
      <c r="R5110" t="str">
        <f>+IFERROR(VLOOKUP(I5110, Listado!A:B, 2, FALSE()), "COMERCIALIZADORA INTERNACIONAL CARIBBEAN EXOTICS S A")</f>
        <v>LONDOÑO ECHEVERRI ALEJANDRA</v>
      </c>
      <c r="S5110" s="25">
        <f>+VLOOKUP(E5110, TC!A:D, 2, FALSE())</f>
        <v>4351.55</v>
      </c>
      <c r="T5110" t="str">
        <f t="shared" si="399"/>
        <v>COP</v>
      </c>
    </row>
    <row r="5111" spans="1:20" ht="18.75" hidden="1" customHeight="1" x14ac:dyDescent="0.25">
      <c r="A5111" t="s">
        <v>2645</v>
      </c>
      <c r="B5111" t="s">
        <v>5</v>
      </c>
      <c r="C5111" t="s">
        <v>1913</v>
      </c>
      <c r="D5111" s="24">
        <v>11548</v>
      </c>
      <c r="E5111" t="s">
        <v>1694</v>
      </c>
      <c r="F5111" t="s">
        <v>99</v>
      </c>
      <c r="G5111" t="s">
        <v>1914</v>
      </c>
      <c r="I5111" t="s">
        <v>1841</v>
      </c>
      <c r="J5111" t="s">
        <v>1915</v>
      </c>
      <c r="K5111" t="s">
        <v>2022</v>
      </c>
      <c r="L5111" s="24">
        <v>5280</v>
      </c>
      <c r="M5111" s="25">
        <f>+VLOOKUP(E5111, TC!A:D, 4, FALSE())</f>
        <v>1.1338499982764763</v>
      </c>
      <c r="N5111" s="24">
        <f t="shared" si="395"/>
        <v>5280</v>
      </c>
      <c r="O5111" t="str">
        <f t="shared" si="396"/>
        <v>FACTURA</v>
      </c>
      <c r="P5111" t="str">
        <f t="shared" si="397"/>
        <v>2025</v>
      </c>
      <c r="Q5111" t="str">
        <f t="shared" si="398"/>
        <v>04</v>
      </c>
      <c r="R5111" t="str">
        <f>+IFERROR(VLOOKUP(I5111, Listado!A:B, 2, FALSE()), "COMERCIALIZADORA INTERNACIONAL CARIBBEAN EXOTICS S A")</f>
        <v>LONDOÑO ECHEVERRI ALEJANDRA</v>
      </c>
      <c r="S5111" s="25">
        <f>+VLOOKUP(E5111, TC!A:D, 2, FALSE())</f>
        <v>4351.55</v>
      </c>
      <c r="T5111" t="str">
        <f t="shared" si="399"/>
        <v>COP</v>
      </c>
    </row>
    <row r="5112" spans="1:20" ht="18.75" hidden="1" customHeight="1" x14ac:dyDescent="0.25">
      <c r="A5112" t="s">
        <v>2645</v>
      </c>
      <c r="B5112" t="s">
        <v>5</v>
      </c>
      <c r="C5112" t="s">
        <v>1913</v>
      </c>
      <c r="D5112" s="24">
        <v>11548</v>
      </c>
      <c r="E5112" t="s">
        <v>1694</v>
      </c>
      <c r="F5112" t="s">
        <v>99</v>
      </c>
      <c r="G5112" t="s">
        <v>1914</v>
      </c>
      <c r="I5112" t="s">
        <v>1841</v>
      </c>
      <c r="J5112" t="s">
        <v>1915</v>
      </c>
      <c r="K5112" t="s">
        <v>2022</v>
      </c>
      <c r="L5112" s="24">
        <v>7920</v>
      </c>
      <c r="M5112" s="25">
        <f>+VLOOKUP(E5112, TC!A:D, 4, FALSE())</f>
        <v>1.1338499982764763</v>
      </c>
      <c r="N5112" s="24">
        <f t="shared" si="395"/>
        <v>7920</v>
      </c>
      <c r="O5112" t="str">
        <f t="shared" si="396"/>
        <v>FACTURA</v>
      </c>
      <c r="P5112" t="str">
        <f t="shared" si="397"/>
        <v>2025</v>
      </c>
      <c r="Q5112" t="str">
        <f t="shared" si="398"/>
        <v>04</v>
      </c>
      <c r="R5112" t="str">
        <f>+IFERROR(VLOOKUP(I5112, Listado!A:B, 2, FALSE()), "COMERCIALIZADORA INTERNACIONAL CARIBBEAN EXOTICS S A")</f>
        <v>LONDOÑO ECHEVERRI ALEJANDRA</v>
      </c>
      <c r="S5112" s="25">
        <f>+VLOOKUP(E5112, TC!A:D, 2, FALSE())</f>
        <v>4351.55</v>
      </c>
      <c r="T5112" t="str">
        <f t="shared" si="399"/>
        <v>COP</v>
      </c>
    </row>
    <row r="5113" spans="1:20" ht="18.75" hidden="1" customHeight="1" x14ac:dyDescent="0.25">
      <c r="A5113" t="s">
        <v>2645</v>
      </c>
      <c r="B5113" t="s">
        <v>5</v>
      </c>
      <c r="C5113" t="s">
        <v>1913</v>
      </c>
      <c r="D5113" s="24">
        <v>11548</v>
      </c>
      <c r="E5113" t="s">
        <v>1694</v>
      </c>
      <c r="F5113" t="s">
        <v>99</v>
      </c>
      <c r="G5113" t="s">
        <v>1914</v>
      </c>
      <c r="I5113" t="s">
        <v>1841</v>
      </c>
      <c r="J5113" t="s">
        <v>1915</v>
      </c>
      <c r="K5113" t="s">
        <v>2022</v>
      </c>
      <c r="L5113" s="24">
        <v>3740</v>
      </c>
      <c r="M5113" s="25">
        <f>+VLOOKUP(E5113, TC!A:D, 4, FALSE())</f>
        <v>1.1338499982764763</v>
      </c>
      <c r="N5113" s="24">
        <f t="shared" si="395"/>
        <v>3740</v>
      </c>
      <c r="O5113" t="str">
        <f t="shared" si="396"/>
        <v>FACTURA</v>
      </c>
      <c r="P5113" t="str">
        <f t="shared" si="397"/>
        <v>2025</v>
      </c>
      <c r="Q5113" t="str">
        <f t="shared" si="398"/>
        <v>04</v>
      </c>
      <c r="R5113" t="str">
        <f>+IFERROR(VLOOKUP(I5113, Listado!A:B, 2, FALSE()), "COMERCIALIZADORA INTERNACIONAL CARIBBEAN EXOTICS S A")</f>
        <v>LONDOÑO ECHEVERRI ALEJANDRA</v>
      </c>
      <c r="S5113" s="25">
        <f>+VLOOKUP(E5113, TC!A:D, 2, FALSE())</f>
        <v>4351.55</v>
      </c>
      <c r="T5113" t="str">
        <f t="shared" si="399"/>
        <v>COP</v>
      </c>
    </row>
    <row r="5114" spans="1:20" ht="18.75" hidden="1" customHeight="1" x14ac:dyDescent="0.25">
      <c r="A5114" t="s">
        <v>2645</v>
      </c>
      <c r="B5114" t="s">
        <v>5</v>
      </c>
      <c r="C5114" t="s">
        <v>1913</v>
      </c>
      <c r="D5114" s="24">
        <v>11549</v>
      </c>
      <c r="E5114" t="s">
        <v>1694</v>
      </c>
      <c r="F5114" t="s">
        <v>99</v>
      </c>
      <c r="G5114" t="s">
        <v>113</v>
      </c>
      <c r="I5114" t="s">
        <v>1843</v>
      </c>
      <c r="J5114" t="s">
        <v>1915</v>
      </c>
      <c r="K5114" t="s">
        <v>2025</v>
      </c>
      <c r="L5114" s="24">
        <v>10500</v>
      </c>
      <c r="M5114" s="25">
        <f>+VLOOKUP(E5114, TC!A:D, 4, FALSE())</f>
        <v>1.1338499982764763</v>
      </c>
      <c r="N5114" s="24">
        <f t="shared" si="395"/>
        <v>10500</v>
      </c>
      <c r="O5114" t="str">
        <f t="shared" si="396"/>
        <v>FACTURA</v>
      </c>
      <c r="P5114" t="str">
        <f t="shared" si="397"/>
        <v>2025</v>
      </c>
      <c r="Q5114" t="str">
        <f t="shared" si="398"/>
        <v>04</v>
      </c>
      <c r="R5114" t="str">
        <f>+IFERROR(VLOOKUP(I5114, Listado!A:B, 2, FALSE()), "COMERCIALIZADORA INTERNACIONAL CARIBBEAN EXOTICS S A")</f>
        <v>LONDOÑO ECHEVERRI ALEJANDRA</v>
      </c>
      <c r="S5114" s="25">
        <f>+VLOOKUP(E5114, TC!A:D, 2, FALSE())</f>
        <v>4351.55</v>
      </c>
      <c r="T5114" t="str">
        <f t="shared" si="399"/>
        <v>COP</v>
      </c>
    </row>
    <row r="5115" spans="1:20" ht="18.75" hidden="1" customHeight="1" x14ac:dyDescent="0.25">
      <c r="A5115" t="s">
        <v>2645</v>
      </c>
      <c r="B5115" t="s">
        <v>5</v>
      </c>
      <c r="C5115" t="s">
        <v>1913</v>
      </c>
      <c r="D5115" s="24">
        <v>11549</v>
      </c>
      <c r="E5115" t="s">
        <v>1694</v>
      </c>
      <c r="F5115" t="s">
        <v>99</v>
      </c>
      <c r="G5115" t="s">
        <v>113</v>
      </c>
      <c r="I5115" t="s">
        <v>1843</v>
      </c>
      <c r="J5115" t="s">
        <v>1915</v>
      </c>
      <c r="K5115" t="s">
        <v>2025</v>
      </c>
      <c r="L5115" s="24">
        <v>283500</v>
      </c>
      <c r="M5115" s="25">
        <f>+VLOOKUP(E5115, TC!A:D, 4, FALSE())</f>
        <v>1.1338499982764763</v>
      </c>
      <c r="N5115" s="24">
        <f t="shared" si="395"/>
        <v>283500</v>
      </c>
      <c r="O5115" t="str">
        <f t="shared" si="396"/>
        <v>FACTURA</v>
      </c>
      <c r="P5115" t="str">
        <f t="shared" si="397"/>
        <v>2025</v>
      </c>
      <c r="Q5115" t="str">
        <f t="shared" si="398"/>
        <v>04</v>
      </c>
      <c r="R5115" t="str">
        <f>+IFERROR(VLOOKUP(I5115, Listado!A:B, 2, FALSE()), "COMERCIALIZADORA INTERNACIONAL CARIBBEAN EXOTICS S A")</f>
        <v>LONDOÑO ECHEVERRI ALEJANDRA</v>
      </c>
      <c r="S5115" s="25">
        <f>+VLOOKUP(E5115, TC!A:D, 2, FALSE())</f>
        <v>4351.55</v>
      </c>
      <c r="T5115" t="str">
        <f t="shared" si="399"/>
        <v>COP</v>
      </c>
    </row>
    <row r="5116" spans="1:20" ht="18.75" hidden="1" customHeight="1" x14ac:dyDescent="0.25">
      <c r="A5116" t="s">
        <v>2645</v>
      </c>
      <c r="B5116" t="s">
        <v>5</v>
      </c>
      <c r="C5116" t="s">
        <v>1913</v>
      </c>
      <c r="D5116" s="24">
        <v>11550</v>
      </c>
      <c r="E5116" t="s">
        <v>1694</v>
      </c>
      <c r="F5116" t="s">
        <v>99</v>
      </c>
      <c r="G5116" t="s">
        <v>113</v>
      </c>
      <c r="I5116" t="s">
        <v>2162</v>
      </c>
      <c r="J5116" t="s">
        <v>1915</v>
      </c>
      <c r="K5116" t="s">
        <v>2025</v>
      </c>
      <c r="L5116" s="24">
        <v>105000</v>
      </c>
      <c r="M5116" s="25">
        <f>+VLOOKUP(E5116, TC!A:D, 4, FALSE())</f>
        <v>1.1338499982764763</v>
      </c>
      <c r="N5116" s="24">
        <f t="shared" si="395"/>
        <v>105000</v>
      </c>
      <c r="O5116" t="str">
        <f t="shared" si="396"/>
        <v>FACTURA</v>
      </c>
      <c r="P5116" t="str">
        <f t="shared" si="397"/>
        <v>2025</v>
      </c>
      <c r="Q5116" t="str">
        <f t="shared" si="398"/>
        <v>04</v>
      </c>
      <c r="R5116" t="str">
        <f>+IFERROR(VLOOKUP(I5116, Listado!A:B, 2, FALSE()), "COMERCIALIZADORA INTERNACIONAL CARIBBEAN EXOTICS S A")</f>
        <v>COMERCIALIZADORA INTERNACIONAL CARIBBEAN EXOTICS S A</v>
      </c>
      <c r="S5116" s="25">
        <f>+VLOOKUP(E5116, TC!A:D, 2, FALSE())</f>
        <v>4351.55</v>
      </c>
      <c r="T5116" t="str">
        <f t="shared" si="399"/>
        <v>COP</v>
      </c>
    </row>
    <row r="5117" spans="1:20" ht="18.75" hidden="1" customHeight="1" x14ac:dyDescent="0.25">
      <c r="A5117" t="s">
        <v>2645</v>
      </c>
      <c r="B5117" t="s">
        <v>5</v>
      </c>
      <c r="C5117" t="s">
        <v>1913</v>
      </c>
      <c r="D5117" s="24">
        <v>11551</v>
      </c>
      <c r="E5117" t="s">
        <v>1694</v>
      </c>
      <c r="F5117" t="s">
        <v>99</v>
      </c>
      <c r="G5117" t="s">
        <v>1914</v>
      </c>
      <c r="I5117" t="s">
        <v>1841</v>
      </c>
      <c r="J5117" t="s">
        <v>1915</v>
      </c>
      <c r="K5117" t="s">
        <v>2021</v>
      </c>
      <c r="L5117" s="24">
        <v>204800</v>
      </c>
      <c r="M5117" s="25">
        <f>+VLOOKUP(E5117, TC!A:D, 4, FALSE())</f>
        <v>1.1338499982764763</v>
      </c>
      <c r="N5117" s="24">
        <f t="shared" si="395"/>
        <v>204800</v>
      </c>
      <c r="O5117" t="str">
        <f t="shared" si="396"/>
        <v>FACTURA</v>
      </c>
      <c r="P5117" t="str">
        <f t="shared" si="397"/>
        <v>2025</v>
      </c>
      <c r="Q5117" t="str">
        <f t="shared" si="398"/>
        <v>04</v>
      </c>
      <c r="R5117" t="str">
        <f>+IFERROR(VLOOKUP(I5117, Listado!A:B, 2, FALSE()), "COMERCIALIZADORA INTERNACIONAL CARIBBEAN EXOTICS S A")</f>
        <v>LONDOÑO ECHEVERRI ALEJANDRA</v>
      </c>
      <c r="S5117" s="25">
        <f>+VLOOKUP(E5117, TC!A:D, 2, FALSE())</f>
        <v>4351.55</v>
      </c>
      <c r="T5117" t="str">
        <f t="shared" si="399"/>
        <v>COP</v>
      </c>
    </row>
    <row r="5118" spans="1:20" ht="18.75" hidden="1" customHeight="1" x14ac:dyDescent="0.25">
      <c r="A5118" t="s">
        <v>2645</v>
      </c>
      <c r="B5118" t="s">
        <v>1923</v>
      </c>
      <c r="C5118" t="s">
        <v>1913</v>
      </c>
      <c r="D5118" s="24">
        <v>5908</v>
      </c>
      <c r="E5118" t="s">
        <v>1694</v>
      </c>
      <c r="F5118" t="s">
        <v>128</v>
      </c>
      <c r="G5118" t="s">
        <v>110</v>
      </c>
      <c r="H5118" t="s">
        <v>2708</v>
      </c>
      <c r="I5118" t="s">
        <v>1850</v>
      </c>
      <c r="J5118" t="s">
        <v>1919</v>
      </c>
      <c r="K5118" t="s">
        <v>2709</v>
      </c>
      <c r="L5118" s="24">
        <v>627.5</v>
      </c>
      <c r="M5118" s="25">
        <f>+VLOOKUP(E5118, TC!A:D, 4, FALSE())</f>
        <v>1.1338499982764763</v>
      </c>
      <c r="N5118" s="24">
        <f t="shared" si="395"/>
        <v>627.5</v>
      </c>
      <c r="O5118" t="str">
        <f t="shared" si="396"/>
        <v>FACTURA</v>
      </c>
      <c r="P5118" t="str">
        <f t="shared" si="397"/>
        <v>2025</v>
      </c>
      <c r="Q5118" t="str">
        <f t="shared" si="398"/>
        <v>04</v>
      </c>
      <c r="R5118" t="str">
        <f>+IFERROR(VLOOKUP(I5118, Listado!A:B, 2, FALSE()), "COMERCIALIZADORA INTERNACIONAL CARIBBEAN EXOTICS S A")</f>
        <v>PEREZ MEJIA MARIA PAULINA</v>
      </c>
      <c r="S5118" s="25">
        <f>+VLOOKUP(E5118, TC!A:D, 2, FALSE())</f>
        <v>4351.55</v>
      </c>
      <c r="T5118" t="str">
        <f t="shared" si="399"/>
        <v>USD</v>
      </c>
    </row>
    <row r="5119" spans="1:20" ht="18.75" hidden="1" customHeight="1" x14ac:dyDescent="0.25">
      <c r="A5119" t="s">
        <v>2645</v>
      </c>
      <c r="B5119" t="s">
        <v>1923</v>
      </c>
      <c r="C5119" t="s">
        <v>1913</v>
      </c>
      <c r="D5119" s="24">
        <v>5908</v>
      </c>
      <c r="E5119" t="s">
        <v>1694</v>
      </c>
      <c r="F5119" t="s">
        <v>128</v>
      </c>
      <c r="G5119" t="s">
        <v>110</v>
      </c>
      <c r="H5119" t="s">
        <v>2708</v>
      </c>
      <c r="I5119" t="s">
        <v>1850</v>
      </c>
      <c r="J5119" t="s">
        <v>1919</v>
      </c>
      <c r="K5119" t="s">
        <v>2659</v>
      </c>
      <c r="L5119" s="24">
        <v>3901.5</v>
      </c>
      <c r="M5119" s="25">
        <f>+VLOOKUP(E5119, TC!A:D, 4, FALSE())</f>
        <v>1.1338499982764763</v>
      </c>
      <c r="N5119" s="24">
        <f t="shared" si="395"/>
        <v>3901.5</v>
      </c>
      <c r="O5119" t="str">
        <f t="shared" si="396"/>
        <v>FACTURA</v>
      </c>
      <c r="P5119" t="str">
        <f t="shared" si="397"/>
        <v>2025</v>
      </c>
      <c r="Q5119" t="str">
        <f t="shared" si="398"/>
        <v>04</v>
      </c>
      <c r="R5119" t="str">
        <f>+IFERROR(VLOOKUP(I5119, Listado!A:B, 2, FALSE()), "COMERCIALIZADORA INTERNACIONAL CARIBBEAN EXOTICS S A")</f>
        <v>PEREZ MEJIA MARIA PAULINA</v>
      </c>
      <c r="S5119" s="25">
        <f>+VLOOKUP(E5119, TC!A:D, 2, FALSE())</f>
        <v>4351.55</v>
      </c>
      <c r="T5119" t="str">
        <f t="shared" si="399"/>
        <v>USD</v>
      </c>
    </row>
    <row r="5120" spans="1:20" ht="18.75" hidden="1" customHeight="1" x14ac:dyDescent="0.25">
      <c r="A5120" t="s">
        <v>2645</v>
      </c>
      <c r="B5120" t="s">
        <v>1923</v>
      </c>
      <c r="C5120" t="s">
        <v>1913</v>
      </c>
      <c r="D5120" s="24">
        <v>5908</v>
      </c>
      <c r="E5120" t="s">
        <v>1694</v>
      </c>
      <c r="F5120" t="s">
        <v>128</v>
      </c>
      <c r="G5120" t="s">
        <v>110</v>
      </c>
      <c r="H5120" t="s">
        <v>2708</v>
      </c>
      <c r="I5120" t="s">
        <v>1850</v>
      </c>
      <c r="J5120" t="s">
        <v>1919</v>
      </c>
      <c r="K5120" t="s">
        <v>1928</v>
      </c>
      <c r="L5120" s="24">
        <v>2481.48</v>
      </c>
      <c r="M5120" s="25">
        <f>+VLOOKUP(E5120, TC!A:D, 4, FALSE())</f>
        <v>1.1338499982764763</v>
      </c>
      <c r="N5120" s="24">
        <f t="shared" si="395"/>
        <v>2481.48</v>
      </c>
      <c r="O5120" t="str">
        <f t="shared" si="396"/>
        <v>FACTURA</v>
      </c>
      <c r="P5120" t="str">
        <f t="shared" si="397"/>
        <v>2025</v>
      </c>
      <c r="Q5120" t="str">
        <f t="shared" si="398"/>
        <v>04</v>
      </c>
      <c r="R5120" t="str">
        <f>+IFERROR(VLOOKUP(I5120, Listado!A:B, 2, FALSE()), "COMERCIALIZADORA INTERNACIONAL CARIBBEAN EXOTICS S A")</f>
        <v>PEREZ MEJIA MARIA PAULINA</v>
      </c>
      <c r="S5120" s="25">
        <f>+VLOOKUP(E5120, TC!A:D, 2, FALSE())</f>
        <v>4351.55</v>
      </c>
      <c r="T5120" t="str">
        <f t="shared" si="399"/>
        <v>USD</v>
      </c>
    </row>
    <row r="5121" spans="1:20" ht="18.75" hidden="1" customHeight="1" x14ac:dyDescent="0.25">
      <c r="A5121" t="s">
        <v>2645</v>
      </c>
      <c r="B5121" t="s">
        <v>1923</v>
      </c>
      <c r="C5121" t="s">
        <v>1913</v>
      </c>
      <c r="D5121" s="24">
        <v>5908</v>
      </c>
      <c r="E5121" t="s">
        <v>1694</v>
      </c>
      <c r="F5121" t="s">
        <v>128</v>
      </c>
      <c r="G5121" t="s">
        <v>110</v>
      </c>
      <c r="H5121" t="s">
        <v>2708</v>
      </c>
      <c r="I5121" t="s">
        <v>1850</v>
      </c>
      <c r="J5121" t="s">
        <v>1919</v>
      </c>
      <c r="K5121" t="s">
        <v>9</v>
      </c>
      <c r="L5121" s="24">
        <v>1619.25</v>
      </c>
      <c r="M5121" s="25">
        <f>+VLOOKUP(E5121, TC!A:D, 4, FALSE())</f>
        <v>1.1338499982764763</v>
      </c>
      <c r="N5121" s="24">
        <f t="shared" si="395"/>
        <v>1619.25</v>
      </c>
      <c r="O5121" t="str">
        <f t="shared" si="396"/>
        <v>FACTURA</v>
      </c>
      <c r="P5121" t="str">
        <f t="shared" si="397"/>
        <v>2025</v>
      </c>
      <c r="Q5121" t="str">
        <f t="shared" si="398"/>
        <v>04</v>
      </c>
      <c r="R5121" t="str">
        <f>+IFERROR(VLOOKUP(I5121, Listado!A:B, 2, FALSE()), "COMERCIALIZADORA INTERNACIONAL CARIBBEAN EXOTICS S A")</f>
        <v>PEREZ MEJIA MARIA PAULINA</v>
      </c>
      <c r="S5121" s="25">
        <f>+VLOOKUP(E5121, TC!A:D, 2, FALSE())</f>
        <v>4351.55</v>
      </c>
      <c r="T5121" t="str">
        <f t="shared" si="399"/>
        <v>USD</v>
      </c>
    </row>
    <row r="5122" spans="1:20" ht="18.75" hidden="1" customHeight="1" x14ac:dyDescent="0.25">
      <c r="A5122" t="s">
        <v>2645</v>
      </c>
      <c r="B5122" t="s">
        <v>1923</v>
      </c>
      <c r="C5122" t="s">
        <v>1913</v>
      </c>
      <c r="D5122" s="24">
        <v>5909</v>
      </c>
      <c r="E5122" t="s">
        <v>1694</v>
      </c>
      <c r="F5122" t="s">
        <v>128</v>
      </c>
      <c r="G5122" t="s">
        <v>110</v>
      </c>
      <c r="H5122" t="s">
        <v>2710</v>
      </c>
      <c r="I5122" t="s">
        <v>1851</v>
      </c>
      <c r="J5122" t="s">
        <v>1940</v>
      </c>
      <c r="K5122" t="s">
        <v>2069</v>
      </c>
      <c r="L5122" s="24">
        <v>448.64</v>
      </c>
      <c r="M5122" s="25">
        <f>+VLOOKUP(E5122, TC!A:D, 4, FALSE())</f>
        <v>1.1338499982764763</v>
      </c>
      <c r="N5122" s="24">
        <f t="shared" ref="N5122:N5185" si="400">+IF(F5122="EUR", (M5122*L5122), IF(I5122="JUAN MATAS SAS", (L5122/S5122), L5122))</f>
        <v>448.64</v>
      </c>
      <c r="O5122" t="str">
        <f t="shared" ref="O5122:O5185" si="401">+IF(C5122="CFE", "FACTURA", IF(ISERROR(SEARCH("ANULA", H5122))=FALSE(), "ANULACIÓN FE", IF(ISERROR(SEARCH("CANCELLATION", H5122))=FALSE(), "ANULACIÓN FE", "NOTAS")))</f>
        <v>FACTURA</v>
      </c>
      <c r="P5122" t="str">
        <f t="shared" ref="P5122:P5185" si="402">+LEFT(E5122, 4)</f>
        <v>2025</v>
      </c>
      <c r="Q5122" t="str">
        <f t="shared" ref="Q5122:Q5185" si="403">+MID(E5122, 5, 2)</f>
        <v>04</v>
      </c>
      <c r="R5122" t="str">
        <f>+IFERROR(VLOOKUP(I5122, Listado!A:B, 2, FALSE()), "COMERCIALIZADORA INTERNACIONAL CARIBBEAN EXOTICS S A")</f>
        <v>PEREZ MEJIA MARIA PAULINA</v>
      </c>
      <c r="S5122" s="25">
        <f>+VLOOKUP(E5122, TC!A:D, 2, FALSE())</f>
        <v>4351.55</v>
      </c>
      <c r="T5122" t="str">
        <f t="shared" ref="T5122:T5185" si="404">+IF(I5122="JUAN MATAS SAS", "USD", F5122)</f>
        <v>USD</v>
      </c>
    </row>
    <row r="5123" spans="1:20" ht="18.75" hidden="1" customHeight="1" x14ac:dyDescent="0.25">
      <c r="A5123" t="s">
        <v>2645</v>
      </c>
      <c r="B5123" t="s">
        <v>1923</v>
      </c>
      <c r="C5123" t="s">
        <v>1913</v>
      </c>
      <c r="D5123" s="24">
        <v>5909</v>
      </c>
      <c r="E5123" t="s">
        <v>1694</v>
      </c>
      <c r="F5123" t="s">
        <v>128</v>
      </c>
      <c r="G5123" t="s">
        <v>110</v>
      </c>
      <c r="H5123" t="s">
        <v>2710</v>
      </c>
      <c r="I5123" t="s">
        <v>1851</v>
      </c>
      <c r="J5123" t="s">
        <v>1940</v>
      </c>
      <c r="K5123" t="s">
        <v>2070</v>
      </c>
      <c r="L5123" s="24">
        <v>320.64</v>
      </c>
      <c r="M5123" s="25">
        <f>+VLOOKUP(E5123, TC!A:D, 4, FALSE())</f>
        <v>1.1338499982764763</v>
      </c>
      <c r="N5123" s="24">
        <f t="shared" si="400"/>
        <v>320.64</v>
      </c>
      <c r="O5123" t="str">
        <f t="shared" si="401"/>
        <v>FACTURA</v>
      </c>
      <c r="P5123" t="str">
        <f t="shared" si="402"/>
        <v>2025</v>
      </c>
      <c r="Q5123" t="str">
        <f t="shared" si="403"/>
        <v>04</v>
      </c>
      <c r="R5123" t="str">
        <f>+IFERROR(VLOOKUP(I5123, Listado!A:B, 2, FALSE()), "COMERCIALIZADORA INTERNACIONAL CARIBBEAN EXOTICS S A")</f>
        <v>PEREZ MEJIA MARIA PAULINA</v>
      </c>
      <c r="S5123" s="25">
        <f>+VLOOKUP(E5123, TC!A:D, 2, FALSE())</f>
        <v>4351.55</v>
      </c>
      <c r="T5123" t="str">
        <f t="shared" si="404"/>
        <v>USD</v>
      </c>
    </row>
    <row r="5124" spans="1:20" ht="18.75" hidden="1" customHeight="1" x14ac:dyDescent="0.25">
      <c r="A5124" t="s">
        <v>2645</v>
      </c>
      <c r="B5124" t="s">
        <v>1923</v>
      </c>
      <c r="C5124" t="s">
        <v>1913</v>
      </c>
      <c r="D5124" s="24">
        <v>5909</v>
      </c>
      <c r="E5124" t="s">
        <v>1694</v>
      </c>
      <c r="F5124" t="s">
        <v>128</v>
      </c>
      <c r="G5124" t="s">
        <v>110</v>
      </c>
      <c r="H5124" t="s">
        <v>2710</v>
      </c>
      <c r="I5124" t="s">
        <v>1851</v>
      </c>
      <c r="J5124" t="s">
        <v>1940</v>
      </c>
      <c r="K5124" t="s">
        <v>1942</v>
      </c>
      <c r="L5124" s="24">
        <v>2310</v>
      </c>
      <c r="M5124" s="25">
        <f>+VLOOKUP(E5124, TC!A:D, 4, FALSE())</f>
        <v>1.1338499982764763</v>
      </c>
      <c r="N5124" s="24">
        <f t="shared" si="400"/>
        <v>2310</v>
      </c>
      <c r="O5124" t="str">
        <f t="shared" si="401"/>
        <v>FACTURA</v>
      </c>
      <c r="P5124" t="str">
        <f t="shared" si="402"/>
        <v>2025</v>
      </c>
      <c r="Q5124" t="str">
        <f t="shared" si="403"/>
        <v>04</v>
      </c>
      <c r="R5124" t="str">
        <f>+IFERROR(VLOOKUP(I5124, Listado!A:B, 2, FALSE()), "COMERCIALIZADORA INTERNACIONAL CARIBBEAN EXOTICS S A")</f>
        <v>PEREZ MEJIA MARIA PAULINA</v>
      </c>
      <c r="S5124" s="25">
        <f>+VLOOKUP(E5124, TC!A:D, 2, FALSE())</f>
        <v>4351.55</v>
      </c>
      <c r="T5124" t="str">
        <f t="shared" si="404"/>
        <v>USD</v>
      </c>
    </row>
    <row r="5125" spans="1:20" ht="18.75" hidden="1" customHeight="1" x14ac:dyDescent="0.25">
      <c r="A5125" t="s">
        <v>2645</v>
      </c>
      <c r="B5125" t="s">
        <v>1923</v>
      </c>
      <c r="C5125" t="s">
        <v>1913</v>
      </c>
      <c r="D5125" s="24">
        <v>5909</v>
      </c>
      <c r="E5125" t="s">
        <v>1694</v>
      </c>
      <c r="F5125" t="s">
        <v>128</v>
      </c>
      <c r="G5125" t="s">
        <v>110</v>
      </c>
      <c r="H5125" t="s">
        <v>2710</v>
      </c>
      <c r="I5125" t="s">
        <v>1851</v>
      </c>
      <c r="J5125" t="s">
        <v>1940</v>
      </c>
      <c r="K5125" t="s">
        <v>2334</v>
      </c>
      <c r="L5125" s="24">
        <v>94</v>
      </c>
      <c r="M5125" s="25">
        <f>+VLOOKUP(E5125, TC!A:D, 4, FALSE())</f>
        <v>1.1338499982764763</v>
      </c>
      <c r="N5125" s="24">
        <f t="shared" si="400"/>
        <v>94</v>
      </c>
      <c r="O5125" t="str">
        <f t="shared" si="401"/>
        <v>FACTURA</v>
      </c>
      <c r="P5125" t="str">
        <f t="shared" si="402"/>
        <v>2025</v>
      </c>
      <c r="Q5125" t="str">
        <f t="shared" si="403"/>
        <v>04</v>
      </c>
      <c r="R5125" t="str">
        <f>+IFERROR(VLOOKUP(I5125, Listado!A:B, 2, FALSE()), "COMERCIALIZADORA INTERNACIONAL CARIBBEAN EXOTICS S A")</f>
        <v>PEREZ MEJIA MARIA PAULINA</v>
      </c>
      <c r="S5125" s="25">
        <f>+VLOOKUP(E5125, TC!A:D, 2, FALSE())</f>
        <v>4351.55</v>
      </c>
      <c r="T5125" t="str">
        <f t="shared" si="404"/>
        <v>USD</v>
      </c>
    </row>
    <row r="5126" spans="1:20" ht="18.75" hidden="1" customHeight="1" x14ac:dyDescent="0.25">
      <c r="A5126" t="s">
        <v>2645</v>
      </c>
      <c r="B5126" t="s">
        <v>1923</v>
      </c>
      <c r="C5126" t="s">
        <v>1913</v>
      </c>
      <c r="D5126" s="24">
        <v>5909</v>
      </c>
      <c r="E5126" t="s">
        <v>1694</v>
      </c>
      <c r="F5126" t="s">
        <v>128</v>
      </c>
      <c r="G5126" t="s">
        <v>110</v>
      </c>
      <c r="H5126" t="s">
        <v>2710</v>
      </c>
      <c r="I5126" t="s">
        <v>1851</v>
      </c>
      <c r="J5126" t="s">
        <v>1940</v>
      </c>
      <c r="K5126" t="s">
        <v>2016</v>
      </c>
      <c r="L5126" s="24">
        <v>1540</v>
      </c>
      <c r="M5126" s="25">
        <f>+VLOOKUP(E5126, TC!A:D, 4, FALSE())</f>
        <v>1.1338499982764763</v>
      </c>
      <c r="N5126" s="24">
        <f t="shared" si="400"/>
        <v>1540</v>
      </c>
      <c r="O5126" t="str">
        <f t="shared" si="401"/>
        <v>FACTURA</v>
      </c>
      <c r="P5126" t="str">
        <f t="shared" si="402"/>
        <v>2025</v>
      </c>
      <c r="Q5126" t="str">
        <f t="shared" si="403"/>
        <v>04</v>
      </c>
      <c r="R5126" t="str">
        <f>+IFERROR(VLOOKUP(I5126, Listado!A:B, 2, FALSE()), "COMERCIALIZADORA INTERNACIONAL CARIBBEAN EXOTICS S A")</f>
        <v>PEREZ MEJIA MARIA PAULINA</v>
      </c>
      <c r="S5126" s="25">
        <f>+VLOOKUP(E5126, TC!A:D, 2, FALSE())</f>
        <v>4351.55</v>
      </c>
      <c r="T5126" t="str">
        <f t="shared" si="404"/>
        <v>USD</v>
      </c>
    </row>
    <row r="5127" spans="1:20" ht="18.75" hidden="1" customHeight="1" x14ac:dyDescent="0.25">
      <c r="A5127" t="s">
        <v>2645</v>
      </c>
      <c r="B5127" t="s">
        <v>5</v>
      </c>
      <c r="C5127" t="s">
        <v>1970</v>
      </c>
      <c r="D5127" s="24">
        <v>2289</v>
      </c>
      <c r="E5127" t="s">
        <v>1694</v>
      </c>
      <c r="F5127" t="s">
        <v>1924</v>
      </c>
      <c r="G5127" t="s">
        <v>108</v>
      </c>
      <c r="H5127" t="s">
        <v>2144</v>
      </c>
      <c r="I5127" t="s">
        <v>1871</v>
      </c>
      <c r="J5127" t="s">
        <v>1919</v>
      </c>
      <c r="K5127" t="s">
        <v>1992</v>
      </c>
      <c r="L5127" s="24">
        <v>-63.84</v>
      </c>
      <c r="M5127" s="25">
        <f>+VLOOKUP(E5127, TC!A:D, 4, FALSE())</f>
        <v>1.1338499982764763</v>
      </c>
      <c r="N5127" s="24">
        <f t="shared" si="400"/>
        <v>-72.384983889970243</v>
      </c>
      <c r="O5127" t="str">
        <f t="shared" si="401"/>
        <v>NOTAS</v>
      </c>
      <c r="P5127" t="str">
        <f t="shared" si="402"/>
        <v>2025</v>
      </c>
      <c r="Q5127" t="str">
        <f t="shared" si="403"/>
        <v>04</v>
      </c>
      <c r="R5127" t="str">
        <f>+IFERROR(VLOOKUP(I5127, Listado!A:B, 2, FALSE()), "COMERCIALIZADORA INTERNACIONAL CARIBBEAN EXOTICS S A")</f>
        <v>PIEDRAHITA PEREZ MARIANA</v>
      </c>
      <c r="S5127" s="25">
        <f>+VLOOKUP(E5127, TC!A:D, 2, FALSE())</f>
        <v>4351.55</v>
      </c>
      <c r="T5127" t="str">
        <f t="shared" si="404"/>
        <v>EUR</v>
      </c>
    </row>
    <row r="5128" spans="1:20" ht="18.75" hidden="1" customHeight="1" x14ac:dyDescent="0.25">
      <c r="A5128" t="s">
        <v>2645</v>
      </c>
      <c r="B5128" t="s">
        <v>5</v>
      </c>
      <c r="C5128" t="s">
        <v>1970</v>
      </c>
      <c r="D5128" s="24">
        <v>2289</v>
      </c>
      <c r="E5128" t="s">
        <v>1694</v>
      </c>
      <c r="F5128" t="s">
        <v>1924</v>
      </c>
      <c r="G5128" t="s">
        <v>108</v>
      </c>
      <c r="H5128" t="s">
        <v>2144</v>
      </c>
      <c r="I5128" t="s">
        <v>1871</v>
      </c>
      <c r="J5128" t="s">
        <v>1919</v>
      </c>
      <c r="K5128" t="s">
        <v>1992</v>
      </c>
      <c r="L5128" s="24">
        <v>-247.38</v>
      </c>
      <c r="M5128" s="25">
        <f>+VLOOKUP(E5128, TC!A:D, 4, FALSE())</f>
        <v>1.1338499982764763</v>
      </c>
      <c r="N5128" s="24">
        <f t="shared" si="400"/>
        <v>-280.49181257363472</v>
      </c>
      <c r="O5128" t="str">
        <f t="shared" si="401"/>
        <v>NOTAS</v>
      </c>
      <c r="P5128" t="str">
        <f t="shared" si="402"/>
        <v>2025</v>
      </c>
      <c r="Q5128" t="str">
        <f t="shared" si="403"/>
        <v>04</v>
      </c>
      <c r="R5128" t="str">
        <f>+IFERROR(VLOOKUP(I5128, Listado!A:B, 2, FALSE()), "COMERCIALIZADORA INTERNACIONAL CARIBBEAN EXOTICS S A")</f>
        <v>PIEDRAHITA PEREZ MARIANA</v>
      </c>
      <c r="S5128" s="25">
        <f>+VLOOKUP(E5128, TC!A:D, 2, FALSE())</f>
        <v>4351.55</v>
      </c>
      <c r="T5128" t="str">
        <f t="shared" si="404"/>
        <v>EUR</v>
      </c>
    </row>
    <row r="5129" spans="1:20" ht="18.75" hidden="1" customHeight="1" x14ac:dyDescent="0.25">
      <c r="A5129" t="s">
        <v>2645</v>
      </c>
      <c r="B5129" t="s">
        <v>5</v>
      </c>
      <c r="C5129" t="s">
        <v>1970</v>
      </c>
      <c r="D5129" s="24">
        <v>2289</v>
      </c>
      <c r="E5129" t="s">
        <v>1694</v>
      </c>
      <c r="F5129" t="s">
        <v>1924</v>
      </c>
      <c r="G5129" t="s">
        <v>108</v>
      </c>
      <c r="H5129" t="s">
        <v>2144</v>
      </c>
      <c r="I5129" t="s">
        <v>1871</v>
      </c>
      <c r="J5129" t="s">
        <v>1919</v>
      </c>
      <c r="K5129" t="s">
        <v>1992</v>
      </c>
      <c r="L5129" s="24">
        <v>-159.6</v>
      </c>
      <c r="M5129" s="25">
        <f>+VLOOKUP(E5129, TC!A:D, 4, FALSE())</f>
        <v>1.1338499982764763</v>
      </c>
      <c r="N5129" s="24">
        <f t="shared" si="400"/>
        <v>-180.96245972492559</v>
      </c>
      <c r="O5129" t="str">
        <f t="shared" si="401"/>
        <v>NOTAS</v>
      </c>
      <c r="P5129" t="str">
        <f t="shared" si="402"/>
        <v>2025</v>
      </c>
      <c r="Q5129" t="str">
        <f t="shared" si="403"/>
        <v>04</v>
      </c>
      <c r="R5129" t="str">
        <f>+IFERROR(VLOOKUP(I5129, Listado!A:B, 2, FALSE()), "COMERCIALIZADORA INTERNACIONAL CARIBBEAN EXOTICS S A")</f>
        <v>PIEDRAHITA PEREZ MARIANA</v>
      </c>
      <c r="S5129" s="25">
        <f>+VLOOKUP(E5129, TC!A:D, 2, FALSE())</f>
        <v>4351.55</v>
      </c>
      <c r="T5129" t="str">
        <f t="shared" si="404"/>
        <v>EUR</v>
      </c>
    </row>
    <row r="5130" spans="1:20" ht="18.75" hidden="1" customHeight="1" x14ac:dyDescent="0.25">
      <c r="A5130" t="s">
        <v>2645</v>
      </c>
      <c r="B5130" t="s">
        <v>5</v>
      </c>
      <c r="C5130" t="s">
        <v>1970</v>
      </c>
      <c r="D5130" s="24">
        <v>2289</v>
      </c>
      <c r="E5130" t="s">
        <v>1694</v>
      </c>
      <c r="F5130" t="s">
        <v>1924</v>
      </c>
      <c r="G5130" t="s">
        <v>108</v>
      </c>
      <c r="H5130" t="s">
        <v>2144</v>
      </c>
      <c r="I5130" t="s">
        <v>1871</v>
      </c>
      <c r="J5130" t="s">
        <v>1919</v>
      </c>
      <c r="K5130" t="s">
        <v>1992</v>
      </c>
      <c r="L5130" s="24">
        <v>-31.92</v>
      </c>
      <c r="M5130" s="25">
        <f>+VLOOKUP(E5130, TC!A:D, 4, FALSE())</f>
        <v>1.1338499982764763</v>
      </c>
      <c r="N5130" s="24">
        <f t="shared" si="400"/>
        <v>-36.192491944985122</v>
      </c>
      <c r="O5130" t="str">
        <f t="shared" si="401"/>
        <v>NOTAS</v>
      </c>
      <c r="P5130" t="str">
        <f t="shared" si="402"/>
        <v>2025</v>
      </c>
      <c r="Q5130" t="str">
        <f t="shared" si="403"/>
        <v>04</v>
      </c>
      <c r="R5130" t="str">
        <f>+IFERROR(VLOOKUP(I5130, Listado!A:B, 2, FALSE()), "COMERCIALIZADORA INTERNACIONAL CARIBBEAN EXOTICS S A")</f>
        <v>PIEDRAHITA PEREZ MARIANA</v>
      </c>
      <c r="S5130" s="25">
        <f>+VLOOKUP(E5130, TC!A:D, 2, FALSE())</f>
        <v>4351.55</v>
      </c>
      <c r="T5130" t="str">
        <f t="shared" si="404"/>
        <v>EUR</v>
      </c>
    </row>
    <row r="5131" spans="1:20" ht="18.75" hidden="1" customHeight="1" x14ac:dyDescent="0.25">
      <c r="A5131" t="s">
        <v>2645</v>
      </c>
      <c r="B5131" t="s">
        <v>5</v>
      </c>
      <c r="C5131" t="s">
        <v>1970</v>
      </c>
      <c r="D5131" s="24">
        <v>2289</v>
      </c>
      <c r="E5131" t="s">
        <v>1694</v>
      </c>
      <c r="F5131" t="s">
        <v>1924</v>
      </c>
      <c r="G5131" t="s">
        <v>108</v>
      </c>
      <c r="H5131" t="s">
        <v>2144</v>
      </c>
      <c r="I5131" t="s">
        <v>1871</v>
      </c>
      <c r="J5131" t="s">
        <v>1919</v>
      </c>
      <c r="K5131" t="s">
        <v>1992</v>
      </c>
      <c r="L5131" s="24">
        <v>-71.819999999999993</v>
      </c>
      <c r="M5131" s="25">
        <f>+VLOOKUP(E5131, TC!A:D, 4, FALSE())</f>
        <v>1.1338499982764763</v>
      </c>
      <c r="N5131" s="24">
        <f t="shared" si="400"/>
        <v>-81.433106876216513</v>
      </c>
      <c r="O5131" t="str">
        <f t="shared" si="401"/>
        <v>NOTAS</v>
      </c>
      <c r="P5131" t="str">
        <f t="shared" si="402"/>
        <v>2025</v>
      </c>
      <c r="Q5131" t="str">
        <f t="shared" si="403"/>
        <v>04</v>
      </c>
      <c r="R5131" t="str">
        <f>+IFERROR(VLOOKUP(I5131, Listado!A:B, 2, FALSE()), "COMERCIALIZADORA INTERNACIONAL CARIBBEAN EXOTICS S A")</f>
        <v>PIEDRAHITA PEREZ MARIANA</v>
      </c>
      <c r="S5131" s="25">
        <f>+VLOOKUP(E5131, TC!A:D, 2, FALSE())</f>
        <v>4351.55</v>
      </c>
      <c r="T5131" t="str">
        <f t="shared" si="404"/>
        <v>EUR</v>
      </c>
    </row>
    <row r="5132" spans="1:20" ht="18.75" hidden="1" customHeight="1" x14ac:dyDescent="0.25">
      <c r="A5132" t="s">
        <v>2645</v>
      </c>
      <c r="B5132" t="s">
        <v>5</v>
      </c>
      <c r="C5132" t="s">
        <v>1970</v>
      </c>
      <c r="D5132" s="24">
        <v>2289</v>
      </c>
      <c r="E5132" t="s">
        <v>1694</v>
      </c>
      <c r="F5132" t="s">
        <v>1924</v>
      </c>
      <c r="G5132" t="s">
        <v>108</v>
      </c>
      <c r="H5132" t="s">
        <v>2144</v>
      </c>
      <c r="I5132" t="s">
        <v>1871</v>
      </c>
      <c r="J5132" t="s">
        <v>1919</v>
      </c>
      <c r="K5132" t="s">
        <v>1992</v>
      </c>
      <c r="L5132" s="24">
        <v>-55.86</v>
      </c>
      <c r="M5132" s="25">
        <f>+VLOOKUP(E5132, TC!A:D, 4, FALSE())</f>
        <v>1.1338499982764763</v>
      </c>
      <c r="N5132" s="24">
        <f t="shared" si="400"/>
        <v>-63.336860903723966</v>
      </c>
      <c r="O5132" t="str">
        <f t="shared" si="401"/>
        <v>NOTAS</v>
      </c>
      <c r="P5132" t="str">
        <f t="shared" si="402"/>
        <v>2025</v>
      </c>
      <c r="Q5132" t="str">
        <f t="shared" si="403"/>
        <v>04</v>
      </c>
      <c r="R5132" t="str">
        <f>+IFERROR(VLOOKUP(I5132, Listado!A:B, 2, FALSE()), "COMERCIALIZADORA INTERNACIONAL CARIBBEAN EXOTICS S A")</f>
        <v>PIEDRAHITA PEREZ MARIANA</v>
      </c>
      <c r="S5132" s="25">
        <f>+VLOOKUP(E5132, TC!A:D, 2, FALSE())</f>
        <v>4351.55</v>
      </c>
      <c r="T5132" t="str">
        <f t="shared" si="404"/>
        <v>EUR</v>
      </c>
    </row>
    <row r="5133" spans="1:20" ht="18.75" hidden="1" customHeight="1" x14ac:dyDescent="0.25">
      <c r="A5133" t="s">
        <v>2645</v>
      </c>
      <c r="B5133" t="s">
        <v>5</v>
      </c>
      <c r="C5133" t="s">
        <v>1970</v>
      </c>
      <c r="D5133" s="24">
        <v>2289</v>
      </c>
      <c r="E5133" t="s">
        <v>1694</v>
      </c>
      <c r="F5133" t="s">
        <v>1924</v>
      </c>
      <c r="G5133" t="s">
        <v>108</v>
      </c>
      <c r="H5133" t="s">
        <v>2144</v>
      </c>
      <c r="I5133" t="s">
        <v>1871</v>
      </c>
      <c r="J5133" t="s">
        <v>1919</v>
      </c>
      <c r="K5133" t="s">
        <v>1992</v>
      </c>
      <c r="L5133" s="24">
        <v>-127.68</v>
      </c>
      <c r="M5133" s="25">
        <f>+VLOOKUP(E5133, TC!A:D, 4, FALSE())</f>
        <v>1.1338499982764763</v>
      </c>
      <c r="N5133" s="24">
        <f t="shared" si="400"/>
        <v>-144.76996777994049</v>
      </c>
      <c r="O5133" t="str">
        <f t="shared" si="401"/>
        <v>NOTAS</v>
      </c>
      <c r="P5133" t="str">
        <f t="shared" si="402"/>
        <v>2025</v>
      </c>
      <c r="Q5133" t="str">
        <f t="shared" si="403"/>
        <v>04</v>
      </c>
      <c r="R5133" t="str">
        <f>+IFERROR(VLOOKUP(I5133, Listado!A:B, 2, FALSE()), "COMERCIALIZADORA INTERNACIONAL CARIBBEAN EXOTICS S A")</f>
        <v>PIEDRAHITA PEREZ MARIANA</v>
      </c>
      <c r="S5133" s="25">
        <f>+VLOOKUP(E5133, TC!A:D, 2, FALSE())</f>
        <v>4351.55</v>
      </c>
      <c r="T5133" t="str">
        <f t="shared" si="404"/>
        <v>EUR</v>
      </c>
    </row>
    <row r="5134" spans="1:20" ht="18.75" hidden="1" customHeight="1" x14ac:dyDescent="0.25">
      <c r="A5134" t="s">
        <v>2645</v>
      </c>
      <c r="B5134" t="s">
        <v>5</v>
      </c>
      <c r="C5134" t="s">
        <v>1970</v>
      </c>
      <c r="D5134" s="24">
        <v>2289</v>
      </c>
      <c r="E5134" t="s">
        <v>1694</v>
      </c>
      <c r="F5134" t="s">
        <v>1924</v>
      </c>
      <c r="G5134" t="s">
        <v>108</v>
      </c>
      <c r="H5134" t="s">
        <v>2144</v>
      </c>
      <c r="I5134" t="s">
        <v>1871</v>
      </c>
      <c r="J5134" t="s">
        <v>1919</v>
      </c>
      <c r="K5134" t="s">
        <v>1992</v>
      </c>
      <c r="L5134" s="24">
        <v>-95.76</v>
      </c>
      <c r="M5134" s="25">
        <f>+VLOOKUP(E5134, TC!A:D, 4, FALSE())</f>
        <v>1.1338499982764763</v>
      </c>
      <c r="N5134" s="24">
        <f t="shared" si="400"/>
        <v>-108.57747583495537</v>
      </c>
      <c r="O5134" t="str">
        <f t="shared" si="401"/>
        <v>NOTAS</v>
      </c>
      <c r="P5134" t="str">
        <f t="shared" si="402"/>
        <v>2025</v>
      </c>
      <c r="Q5134" t="str">
        <f t="shared" si="403"/>
        <v>04</v>
      </c>
      <c r="R5134" t="str">
        <f>+IFERROR(VLOOKUP(I5134, Listado!A:B, 2, FALSE()), "COMERCIALIZADORA INTERNACIONAL CARIBBEAN EXOTICS S A")</f>
        <v>PIEDRAHITA PEREZ MARIANA</v>
      </c>
      <c r="S5134" s="25">
        <f>+VLOOKUP(E5134, TC!A:D, 2, FALSE())</f>
        <v>4351.55</v>
      </c>
      <c r="T5134" t="str">
        <f t="shared" si="404"/>
        <v>EUR</v>
      </c>
    </row>
    <row r="5135" spans="1:20" ht="18.75" hidden="1" customHeight="1" x14ac:dyDescent="0.25">
      <c r="A5135" t="s">
        <v>2645</v>
      </c>
      <c r="B5135" t="s">
        <v>5</v>
      </c>
      <c r="C5135" t="s">
        <v>1970</v>
      </c>
      <c r="D5135" s="24">
        <v>2289</v>
      </c>
      <c r="E5135" t="s">
        <v>1694</v>
      </c>
      <c r="F5135" t="s">
        <v>1924</v>
      </c>
      <c r="G5135" t="s">
        <v>108</v>
      </c>
      <c r="H5135" t="s">
        <v>2144</v>
      </c>
      <c r="I5135" t="s">
        <v>1871</v>
      </c>
      <c r="J5135" t="s">
        <v>1919</v>
      </c>
      <c r="K5135" t="s">
        <v>1992</v>
      </c>
      <c r="L5135" s="24">
        <v>-55.86</v>
      </c>
      <c r="M5135" s="25">
        <f>+VLOOKUP(E5135, TC!A:D, 4, FALSE())</f>
        <v>1.1338499982764763</v>
      </c>
      <c r="N5135" s="24">
        <f t="shared" si="400"/>
        <v>-63.336860903723966</v>
      </c>
      <c r="O5135" t="str">
        <f t="shared" si="401"/>
        <v>NOTAS</v>
      </c>
      <c r="P5135" t="str">
        <f t="shared" si="402"/>
        <v>2025</v>
      </c>
      <c r="Q5135" t="str">
        <f t="shared" si="403"/>
        <v>04</v>
      </c>
      <c r="R5135" t="str">
        <f>+IFERROR(VLOOKUP(I5135, Listado!A:B, 2, FALSE()), "COMERCIALIZADORA INTERNACIONAL CARIBBEAN EXOTICS S A")</f>
        <v>PIEDRAHITA PEREZ MARIANA</v>
      </c>
      <c r="S5135" s="25">
        <f>+VLOOKUP(E5135, TC!A:D, 2, FALSE())</f>
        <v>4351.55</v>
      </c>
      <c r="T5135" t="str">
        <f t="shared" si="404"/>
        <v>EUR</v>
      </c>
    </row>
    <row r="5136" spans="1:20" ht="18.75" hidden="1" customHeight="1" x14ac:dyDescent="0.25">
      <c r="A5136" t="s">
        <v>2645</v>
      </c>
      <c r="B5136" t="s">
        <v>5</v>
      </c>
      <c r="C5136" t="s">
        <v>1970</v>
      </c>
      <c r="D5136" s="24">
        <v>2289</v>
      </c>
      <c r="E5136" t="s">
        <v>1694</v>
      </c>
      <c r="F5136" t="s">
        <v>1924</v>
      </c>
      <c r="G5136" t="s">
        <v>108</v>
      </c>
      <c r="H5136" t="s">
        <v>2144</v>
      </c>
      <c r="I5136" t="s">
        <v>1871</v>
      </c>
      <c r="J5136" t="s">
        <v>1919</v>
      </c>
      <c r="K5136" t="s">
        <v>1992</v>
      </c>
      <c r="L5136" s="24">
        <v>-103.74</v>
      </c>
      <c r="M5136" s="25">
        <f>+VLOOKUP(E5136, TC!A:D, 4, FALSE())</f>
        <v>1.1338499982764763</v>
      </c>
      <c r="N5136" s="24">
        <f t="shared" si="400"/>
        <v>-117.62559882120163</v>
      </c>
      <c r="O5136" t="str">
        <f t="shared" si="401"/>
        <v>NOTAS</v>
      </c>
      <c r="P5136" t="str">
        <f t="shared" si="402"/>
        <v>2025</v>
      </c>
      <c r="Q5136" t="str">
        <f t="shared" si="403"/>
        <v>04</v>
      </c>
      <c r="R5136" t="str">
        <f>+IFERROR(VLOOKUP(I5136, Listado!A:B, 2, FALSE()), "COMERCIALIZADORA INTERNACIONAL CARIBBEAN EXOTICS S A")</f>
        <v>PIEDRAHITA PEREZ MARIANA</v>
      </c>
      <c r="S5136" s="25">
        <f>+VLOOKUP(E5136, TC!A:D, 2, FALSE())</f>
        <v>4351.55</v>
      </c>
      <c r="T5136" t="str">
        <f t="shared" si="404"/>
        <v>EUR</v>
      </c>
    </row>
    <row r="5137" spans="1:20" ht="18.75" hidden="1" customHeight="1" x14ac:dyDescent="0.25">
      <c r="A5137" t="s">
        <v>2645</v>
      </c>
      <c r="B5137" t="s">
        <v>5</v>
      </c>
      <c r="C5137" t="s">
        <v>1970</v>
      </c>
      <c r="D5137" s="24">
        <v>2289</v>
      </c>
      <c r="E5137" t="s">
        <v>1694</v>
      </c>
      <c r="F5137" t="s">
        <v>1924</v>
      </c>
      <c r="G5137" t="s">
        <v>108</v>
      </c>
      <c r="H5137" t="s">
        <v>2144</v>
      </c>
      <c r="I5137" t="s">
        <v>1871</v>
      </c>
      <c r="J5137" t="s">
        <v>1919</v>
      </c>
      <c r="K5137" t="s">
        <v>1992</v>
      </c>
      <c r="L5137" s="24">
        <v>-151.62</v>
      </c>
      <c r="M5137" s="25">
        <f>+VLOOKUP(E5137, TC!A:D, 4, FALSE())</f>
        <v>1.1338499982764763</v>
      </c>
      <c r="N5137" s="24">
        <f t="shared" si="400"/>
        <v>-171.91433673867934</v>
      </c>
      <c r="O5137" t="str">
        <f t="shared" si="401"/>
        <v>NOTAS</v>
      </c>
      <c r="P5137" t="str">
        <f t="shared" si="402"/>
        <v>2025</v>
      </c>
      <c r="Q5137" t="str">
        <f t="shared" si="403"/>
        <v>04</v>
      </c>
      <c r="R5137" t="str">
        <f>+IFERROR(VLOOKUP(I5137, Listado!A:B, 2, FALSE()), "COMERCIALIZADORA INTERNACIONAL CARIBBEAN EXOTICS S A")</f>
        <v>PIEDRAHITA PEREZ MARIANA</v>
      </c>
      <c r="S5137" s="25">
        <f>+VLOOKUP(E5137, TC!A:D, 2, FALSE())</f>
        <v>4351.55</v>
      </c>
      <c r="T5137" t="str">
        <f t="shared" si="404"/>
        <v>EUR</v>
      </c>
    </row>
    <row r="5138" spans="1:20" ht="18.75" hidden="1" customHeight="1" x14ac:dyDescent="0.25">
      <c r="A5138" t="s">
        <v>2645</v>
      </c>
      <c r="B5138" t="s">
        <v>5</v>
      </c>
      <c r="C5138" t="s">
        <v>1970</v>
      </c>
      <c r="D5138" s="24">
        <v>2289</v>
      </c>
      <c r="E5138" t="s">
        <v>1694</v>
      </c>
      <c r="F5138" t="s">
        <v>1924</v>
      </c>
      <c r="G5138" t="s">
        <v>108</v>
      </c>
      <c r="H5138" t="s">
        <v>2144</v>
      </c>
      <c r="I5138" t="s">
        <v>1871</v>
      </c>
      <c r="J5138" t="s">
        <v>1919</v>
      </c>
      <c r="K5138" t="s">
        <v>1992</v>
      </c>
      <c r="L5138" s="24">
        <v>-47.88</v>
      </c>
      <c r="M5138" s="25">
        <f>+VLOOKUP(E5138, TC!A:D, 4, FALSE())</f>
        <v>1.1338499982764763</v>
      </c>
      <c r="N5138" s="24">
        <f t="shared" si="400"/>
        <v>-54.288737917477683</v>
      </c>
      <c r="O5138" t="str">
        <f t="shared" si="401"/>
        <v>NOTAS</v>
      </c>
      <c r="P5138" t="str">
        <f t="shared" si="402"/>
        <v>2025</v>
      </c>
      <c r="Q5138" t="str">
        <f t="shared" si="403"/>
        <v>04</v>
      </c>
      <c r="R5138" t="str">
        <f>+IFERROR(VLOOKUP(I5138, Listado!A:B, 2, FALSE()), "COMERCIALIZADORA INTERNACIONAL CARIBBEAN EXOTICS S A")</f>
        <v>PIEDRAHITA PEREZ MARIANA</v>
      </c>
      <c r="S5138" s="25">
        <f>+VLOOKUP(E5138, TC!A:D, 2, FALSE())</f>
        <v>4351.55</v>
      </c>
      <c r="T5138" t="str">
        <f t="shared" si="404"/>
        <v>EUR</v>
      </c>
    </row>
    <row r="5139" spans="1:20" ht="18.75" hidden="1" customHeight="1" x14ac:dyDescent="0.25">
      <c r="A5139" t="s">
        <v>2645</v>
      </c>
      <c r="B5139" t="s">
        <v>5</v>
      </c>
      <c r="C5139" t="s">
        <v>1970</v>
      </c>
      <c r="D5139" s="24">
        <v>2289</v>
      </c>
      <c r="E5139" t="s">
        <v>1694</v>
      </c>
      <c r="F5139" t="s">
        <v>1924</v>
      </c>
      <c r="G5139" t="s">
        <v>108</v>
      </c>
      <c r="H5139" t="s">
        <v>2144</v>
      </c>
      <c r="I5139" t="s">
        <v>1871</v>
      </c>
      <c r="J5139" t="s">
        <v>1919</v>
      </c>
      <c r="K5139" t="s">
        <v>1992</v>
      </c>
      <c r="L5139" s="24">
        <v>-95.76</v>
      </c>
      <c r="M5139" s="25">
        <f>+VLOOKUP(E5139, TC!A:D, 4, FALSE())</f>
        <v>1.1338499982764763</v>
      </c>
      <c r="N5139" s="24">
        <f t="shared" si="400"/>
        <v>-108.57747583495537</v>
      </c>
      <c r="O5139" t="str">
        <f t="shared" si="401"/>
        <v>NOTAS</v>
      </c>
      <c r="P5139" t="str">
        <f t="shared" si="402"/>
        <v>2025</v>
      </c>
      <c r="Q5139" t="str">
        <f t="shared" si="403"/>
        <v>04</v>
      </c>
      <c r="R5139" t="str">
        <f>+IFERROR(VLOOKUP(I5139, Listado!A:B, 2, FALSE()), "COMERCIALIZADORA INTERNACIONAL CARIBBEAN EXOTICS S A")</f>
        <v>PIEDRAHITA PEREZ MARIANA</v>
      </c>
      <c r="S5139" s="25">
        <f>+VLOOKUP(E5139, TC!A:D, 2, FALSE())</f>
        <v>4351.55</v>
      </c>
      <c r="T5139" t="str">
        <f t="shared" si="404"/>
        <v>EUR</v>
      </c>
    </row>
    <row r="5140" spans="1:20" ht="18.75" hidden="1" customHeight="1" x14ac:dyDescent="0.25">
      <c r="A5140" t="s">
        <v>2645</v>
      </c>
      <c r="B5140" t="s">
        <v>5</v>
      </c>
      <c r="C5140" t="s">
        <v>1970</v>
      </c>
      <c r="D5140" s="24">
        <v>2289</v>
      </c>
      <c r="E5140" t="s">
        <v>1694</v>
      </c>
      <c r="F5140" t="s">
        <v>1924</v>
      </c>
      <c r="G5140" t="s">
        <v>108</v>
      </c>
      <c r="H5140" t="s">
        <v>2144</v>
      </c>
      <c r="I5140" t="s">
        <v>1871</v>
      </c>
      <c r="J5140" t="s">
        <v>1919</v>
      </c>
      <c r="K5140" t="s">
        <v>1992</v>
      </c>
      <c r="L5140" s="24">
        <v>-31.92</v>
      </c>
      <c r="M5140" s="25">
        <f>+VLOOKUP(E5140, TC!A:D, 4, FALSE())</f>
        <v>1.1338499982764763</v>
      </c>
      <c r="N5140" s="24">
        <f t="shared" si="400"/>
        <v>-36.192491944985122</v>
      </c>
      <c r="O5140" t="str">
        <f t="shared" si="401"/>
        <v>NOTAS</v>
      </c>
      <c r="P5140" t="str">
        <f t="shared" si="402"/>
        <v>2025</v>
      </c>
      <c r="Q5140" t="str">
        <f t="shared" si="403"/>
        <v>04</v>
      </c>
      <c r="R5140" t="str">
        <f>+IFERROR(VLOOKUP(I5140, Listado!A:B, 2, FALSE()), "COMERCIALIZADORA INTERNACIONAL CARIBBEAN EXOTICS S A")</f>
        <v>PIEDRAHITA PEREZ MARIANA</v>
      </c>
      <c r="S5140" s="25">
        <f>+VLOOKUP(E5140, TC!A:D, 2, FALSE())</f>
        <v>4351.55</v>
      </c>
      <c r="T5140" t="str">
        <f t="shared" si="404"/>
        <v>EUR</v>
      </c>
    </row>
    <row r="5141" spans="1:20" ht="18.75" hidden="1" customHeight="1" x14ac:dyDescent="0.25">
      <c r="A5141" t="s">
        <v>2645</v>
      </c>
      <c r="B5141" t="s">
        <v>5</v>
      </c>
      <c r="C5141" t="s">
        <v>1970</v>
      </c>
      <c r="D5141" s="24">
        <v>2289</v>
      </c>
      <c r="E5141" t="s">
        <v>1694</v>
      </c>
      <c r="F5141" t="s">
        <v>1924</v>
      </c>
      <c r="G5141" t="s">
        <v>108</v>
      </c>
      <c r="H5141" t="s">
        <v>2144</v>
      </c>
      <c r="I5141" t="s">
        <v>1871</v>
      </c>
      <c r="J5141" t="s">
        <v>1919</v>
      </c>
      <c r="K5141" t="s">
        <v>1992</v>
      </c>
      <c r="L5141" s="24">
        <v>-143.63999999999999</v>
      </c>
      <c r="M5141" s="25">
        <f>+VLOOKUP(E5141, TC!A:D, 4, FALSE())</f>
        <v>1.1338499982764763</v>
      </c>
      <c r="N5141" s="24">
        <f t="shared" si="400"/>
        <v>-162.86621375243303</v>
      </c>
      <c r="O5141" t="str">
        <f t="shared" si="401"/>
        <v>NOTAS</v>
      </c>
      <c r="P5141" t="str">
        <f t="shared" si="402"/>
        <v>2025</v>
      </c>
      <c r="Q5141" t="str">
        <f t="shared" si="403"/>
        <v>04</v>
      </c>
      <c r="R5141" t="str">
        <f>+IFERROR(VLOOKUP(I5141, Listado!A:B, 2, FALSE()), "COMERCIALIZADORA INTERNACIONAL CARIBBEAN EXOTICS S A")</f>
        <v>PIEDRAHITA PEREZ MARIANA</v>
      </c>
      <c r="S5141" s="25">
        <f>+VLOOKUP(E5141, TC!A:D, 2, FALSE())</f>
        <v>4351.55</v>
      </c>
      <c r="T5141" t="str">
        <f t="shared" si="404"/>
        <v>EUR</v>
      </c>
    </row>
    <row r="5142" spans="1:20" ht="18.75" hidden="1" customHeight="1" x14ac:dyDescent="0.25">
      <c r="A5142" t="s">
        <v>2645</v>
      </c>
      <c r="B5142" t="s">
        <v>5</v>
      </c>
      <c r="C5142" t="s">
        <v>1970</v>
      </c>
      <c r="D5142" s="24">
        <v>2289</v>
      </c>
      <c r="E5142" t="s">
        <v>1694</v>
      </c>
      <c r="F5142" t="s">
        <v>1924</v>
      </c>
      <c r="G5142" t="s">
        <v>108</v>
      </c>
      <c r="H5142" t="s">
        <v>2144</v>
      </c>
      <c r="I5142" t="s">
        <v>1871</v>
      </c>
      <c r="J5142" t="s">
        <v>1919</v>
      </c>
      <c r="K5142" t="s">
        <v>1992</v>
      </c>
      <c r="L5142" s="24">
        <v>-311.22000000000003</v>
      </c>
      <c r="M5142" s="25">
        <f>+VLOOKUP(E5142, TC!A:D, 4, FALSE())</f>
        <v>1.1338499982764763</v>
      </c>
      <c r="N5142" s="24">
        <f t="shared" si="400"/>
        <v>-352.87679646360499</v>
      </c>
      <c r="O5142" t="str">
        <f t="shared" si="401"/>
        <v>NOTAS</v>
      </c>
      <c r="P5142" t="str">
        <f t="shared" si="402"/>
        <v>2025</v>
      </c>
      <c r="Q5142" t="str">
        <f t="shared" si="403"/>
        <v>04</v>
      </c>
      <c r="R5142" t="str">
        <f>+IFERROR(VLOOKUP(I5142, Listado!A:B, 2, FALSE()), "COMERCIALIZADORA INTERNACIONAL CARIBBEAN EXOTICS S A")</f>
        <v>PIEDRAHITA PEREZ MARIANA</v>
      </c>
      <c r="S5142" s="25">
        <f>+VLOOKUP(E5142, TC!A:D, 2, FALSE())</f>
        <v>4351.55</v>
      </c>
      <c r="T5142" t="str">
        <f t="shared" si="404"/>
        <v>EUR</v>
      </c>
    </row>
    <row r="5143" spans="1:20" ht="18.75" hidden="1" customHeight="1" x14ac:dyDescent="0.25">
      <c r="A5143" t="s">
        <v>2645</v>
      </c>
      <c r="B5143" t="s">
        <v>5</v>
      </c>
      <c r="C5143" t="s">
        <v>1970</v>
      </c>
      <c r="D5143" s="24">
        <v>2289</v>
      </c>
      <c r="E5143" t="s">
        <v>1694</v>
      </c>
      <c r="F5143" t="s">
        <v>1924</v>
      </c>
      <c r="G5143" t="s">
        <v>108</v>
      </c>
      <c r="H5143" t="s">
        <v>2144</v>
      </c>
      <c r="I5143" t="s">
        <v>1871</v>
      </c>
      <c r="J5143" t="s">
        <v>1919</v>
      </c>
      <c r="K5143" t="s">
        <v>1992</v>
      </c>
      <c r="L5143" s="24">
        <v>-686.28</v>
      </c>
      <c r="M5143" s="25">
        <f>+VLOOKUP(E5143, TC!A:D, 4, FALSE())</f>
        <v>1.1338499982764763</v>
      </c>
      <c r="N5143" s="24">
        <f t="shared" si="400"/>
        <v>-778.13857681718014</v>
      </c>
      <c r="O5143" t="str">
        <f t="shared" si="401"/>
        <v>NOTAS</v>
      </c>
      <c r="P5143" t="str">
        <f t="shared" si="402"/>
        <v>2025</v>
      </c>
      <c r="Q5143" t="str">
        <f t="shared" si="403"/>
        <v>04</v>
      </c>
      <c r="R5143" t="str">
        <f>+IFERROR(VLOOKUP(I5143, Listado!A:B, 2, FALSE()), "COMERCIALIZADORA INTERNACIONAL CARIBBEAN EXOTICS S A")</f>
        <v>PIEDRAHITA PEREZ MARIANA</v>
      </c>
      <c r="S5143" s="25">
        <f>+VLOOKUP(E5143, TC!A:D, 2, FALSE())</f>
        <v>4351.55</v>
      </c>
      <c r="T5143" t="str">
        <f t="shared" si="404"/>
        <v>EUR</v>
      </c>
    </row>
    <row r="5144" spans="1:20" ht="18.75" hidden="1" customHeight="1" x14ac:dyDescent="0.25">
      <c r="A5144" t="s">
        <v>2645</v>
      </c>
      <c r="B5144" t="s">
        <v>5</v>
      </c>
      <c r="C5144" t="s">
        <v>1970</v>
      </c>
      <c r="D5144" s="24">
        <v>2289</v>
      </c>
      <c r="E5144" t="s">
        <v>1694</v>
      </c>
      <c r="F5144" t="s">
        <v>1924</v>
      </c>
      <c r="G5144" t="s">
        <v>108</v>
      </c>
      <c r="H5144" t="s">
        <v>2144</v>
      </c>
      <c r="I5144" t="s">
        <v>1871</v>
      </c>
      <c r="J5144" t="s">
        <v>1919</v>
      </c>
      <c r="K5144" t="s">
        <v>1992</v>
      </c>
      <c r="L5144" s="24">
        <v>-71.819999999999993</v>
      </c>
      <c r="M5144" s="25">
        <f>+VLOOKUP(E5144, TC!A:D, 4, FALSE())</f>
        <v>1.1338499982764763</v>
      </c>
      <c r="N5144" s="24">
        <f t="shared" si="400"/>
        <v>-81.433106876216513</v>
      </c>
      <c r="O5144" t="str">
        <f t="shared" si="401"/>
        <v>NOTAS</v>
      </c>
      <c r="P5144" t="str">
        <f t="shared" si="402"/>
        <v>2025</v>
      </c>
      <c r="Q5144" t="str">
        <f t="shared" si="403"/>
        <v>04</v>
      </c>
      <c r="R5144" t="str">
        <f>+IFERROR(VLOOKUP(I5144, Listado!A:B, 2, FALSE()), "COMERCIALIZADORA INTERNACIONAL CARIBBEAN EXOTICS S A")</f>
        <v>PIEDRAHITA PEREZ MARIANA</v>
      </c>
      <c r="S5144" s="25">
        <f>+VLOOKUP(E5144, TC!A:D, 2, FALSE())</f>
        <v>4351.55</v>
      </c>
      <c r="T5144" t="str">
        <f t="shared" si="404"/>
        <v>EUR</v>
      </c>
    </row>
    <row r="5145" spans="1:20" ht="18.75" hidden="1" customHeight="1" x14ac:dyDescent="0.25">
      <c r="A5145" t="s">
        <v>2645</v>
      </c>
      <c r="B5145" t="s">
        <v>5</v>
      </c>
      <c r="C5145" t="s">
        <v>1970</v>
      </c>
      <c r="D5145" s="24">
        <v>2289</v>
      </c>
      <c r="E5145" t="s">
        <v>1694</v>
      </c>
      <c r="F5145" t="s">
        <v>1924</v>
      </c>
      <c r="G5145" t="s">
        <v>108</v>
      </c>
      <c r="H5145" t="s">
        <v>2144</v>
      </c>
      <c r="I5145" t="s">
        <v>1871</v>
      </c>
      <c r="J5145" t="s">
        <v>1919</v>
      </c>
      <c r="K5145" t="s">
        <v>1959</v>
      </c>
      <c r="L5145" s="24">
        <v>-300</v>
      </c>
      <c r="M5145" s="25">
        <f>+VLOOKUP(E5145, TC!A:D, 4, FALSE())</f>
        <v>1.1338499982764763</v>
      </c>
      <c r="N5145" s="24">
        <f t="shared" si="400"/>
        <v>-340.15499948294286</v>
      </c>
      <c r="O5145" t="str">
        <f t="shared" si="401"/>
        <v>NOTAS</v>
      </c>
      <c r="P5145" t="str">
        <f t="shared" si="402"/>
        <v>2025</v>
      </c>
      <c r="Q5145" t="str">
        <f t="shared" si="403"/>
        <v>04</v>
      </c>
      <c r="R5145" t="str">
        <f>+IFERROR(VLOOKUP(I5145, Listado!A:B, 2, FALSE()), "COMERCIALIZADORA INTERNACIONAL CARIBBEAN EXOTICS S A")</f>
        <v>PIEDRAHITA PEREZ MARIANA</v>
      </c>
      <c r="S5145" s="25">
        <f>+VLOOKUP(E5145, TC!A:D, 2, FALSE())</f>
        <v>4351.55</v>
      </c>
      <c r="T5145" t="str">
        <f t="shared" si="404"/>
        <v>EUR</v>
      </c>
    </row>
    <row r="5146" spans="1:20" ht="18.75" hidden="1" customHeight="1" x14ac:dyDescent="0.25">
      <c r="A5146" t="s">
        <v>2645</v>
      </c>
      <c r="B5146" t="s">
        <v>5</v>
      </c>
      <c r="C5146" t="s">
        <v>1970</v>
      </c>
      <c r="D5146" s="24">
        <v>2289</v>
      </c>
      <c r="E5146" t="s">
        <v>1694</v>
      </c>
      <c r="F5146" t="s">
        <v>1924</v>
      </c>
      <c r="G5146" t="s">
        <v>108</v>
      </c>
      <c r="H5146" t="s">
        <v>2144</v>
      </c>
      <c r="I5146" t="s">
        <v>1871</v>
      </c>
      <c r="J5146" t="s">
        <v>1919</v>
      </c>
      <c r="K5146" t="s">
        <v>1960</v>
      </c>
      <c r="L5146" s="24">
        <v>-26.4</v>
      </c>
      <c r="M5146" s="25">
        <f>+VLOOKUP(E5146, TC!A:D, 4, FALSE())</f>
        <v>1.1338499982764763</v>
      </c>
      <c r="N5146" s="24">
        <f t="shared" si="400"/>
        <v>-29.933639954498972</v>
      </c>
      <c r="O5146" t="str">
        <f t="shared" si="401"/>
        <v>NOTAS</v>
      </c>
      <c r="P5146" t="str">
        <f t="shared" si="402"/>
        <v>2025</v>
      </c>
      <c r="Q5146" t="str">
        <f t="shared" si="403"/>
        <v>04</v>
      </c>
      <c r="R5146" t="str">
        <f>+IFERROR(VLOOKUP(I5146, Listado!A:B, 2, FALSE()), "COMERCIALIZADORA INTERNACIONAL CARIBBEAN EXOTICS S A")</f>
        <v>PIEDRAHITA PEREZ MARIANA</v>
      </c>
      <c r="S5146" s="25">
        <f>+VLOOKUP(E5146, TC!A:D, 2, FALSE())</f>
        <v>4351.55</v>
      </c>
      <c r="T5146" t="str">
        <f t="shared" si="404"/>
        <v>EUR</v>
      </c>
    </row>
    <row r="5147" spans="1:20" ht="18.75" hidden="1" customHeight="1" x14ac:dyDescent="0.25">
      <c r="A5147" t="s">
        <v>2645</v>
      </c>
      <c r="B5147" t="s">
        <v>5</v>
      </c>
      <c r="C5147" t="s">
        <v>1913</v>
      </c>
      <c r="D5147" s="24">
        <v>11552</v>
      </c>
      <c r="E5147" t="s">
        <v>1694</v>
      </c>
      <c r="F5147" t="s">
        <v>128</v>
      </c>
      <c r="G5147" t="s">
        <v>110</v>
      </c>
      <c r="H5147" t="s">
        <v>2711</v>
      </c>
      <c r="I5147" t="s">
        <v>1850</v>
      </c>
      <c r="J5147" t="s">
        <v>1919</v>
      </c>
      <c r="K5147" t="s">
        <v>1928</v>
      </c>
      <c r="L5147" s="24">
        <v>2772.69</v>
      </c>
      <c r="M5147" s="25">
        <f>+VLOOKUP(E5147, TC!A:D, 4, FALSE())</f>
        <v>1.1338499982764763</v>
      </c>
      <c r="N5147" s="24">
        <f t="shared" si="400"/>
        <v>2772.69</v>
      </c>
      <c r="O5147" t="str">
        <f t="shared" si="401"/>
        <v>FACTURA</v>
      </c>
      <c r="P5147" t="str">
        <f t="shared" si="402"/>
        <v>2025</v>
      </c>
      <c r="Q5147" t="str">
        <f t="shared" si="403"/>
        <v>04</v>
      </c>
      <c r="R5147" t="str">
        <f>+IFERROR(VLOOKUP(I5147, Listado!A:B, 2, FALSE()), "COMERCIALIZADORA INTERNACIONAL CARIBBEAN EXOTICS S A")</f>
        <v>PEREZ MEJIA MARIA PAULINA</v>
      </c>
      <c r="S5147" s="25">
        <f>+VLOOKUP(E5147, TC!A:D, 2, FALSE())</f>
        <v>4351.55</v>
      </c>
      <c r="T5147" t="str">
        <f t="shared" si="404"/>
        <v>USD</v>
      </c>
    </row>
    <row r="5148" spans="1:20" ht="18.75" hidden="1" customHeight="1" x14ac:dyDescent="0.25">
      <c r="A5148" t="s">
        <v>2645</v>
      </c>
      <c r="B5148" t="s">
        <v>5</v>
      </c>
      <c r="C5148" t="s">
        <v>1913</v>
      </c>
      <c r="D5148" s="24">
        <v>11552</v>
      </c>
      <c r="E5148" t="s">
        <v>1694</v>
      </c>
      <c r="F5148" t="s">
        <v>128</v>
      </c>
      <c r="G5148" t="s">
        <v>110</v>
      </c>
      <c r="H5148" t="s">
        <v>2711</v>
      </c>
      <c r="I5148" t="s">
        <v>1850</v>
      </c>
      <c r="J5148" t="s">
        <v>1919</v>
      </c>
      <c r="K5148" t="s">
        <v>53</v>
      </c>
      <c r="L5148" s="24">
        <v>3325</v>
      </c>
      <c r="M5148" s="25">
        <f>+VLOOKUP(E5148, TC!A:D, 4, FALSE())</f>
        <v>1.1338499982764763</v>
      </c>
      <c r="N5148" s="24">
        <f t="shared" si="400"/>
        <v>3325</v>
      </c>
      <c r="O5148" t="str">
        <f t="shared" si="401"/>
        <v>FACTURA</v>
      </c>
      <c r="P5148" t="str">
        <f t="shared" si="402"/>
        <v>2025</v>
      </c>
      <c r="Q5148" t="str">
        <f t="shared" si="403"/>
        <v>04</v>
      </c>
      <c r="R5148" t="str">
        <f>+IFERROR(VLOOKUP(I5148, Listado!A:B, 2, FALSE()), "COMERCIALIZADORA INTERNACIONAL CARIBBEAN EXOTICS S A")</f>
        <v>PEREZ MEJIA MARIA PAULINA</v>
      </c>
      <c r="S5148" s="25">
        <f>+VLOOKUP(E5148, TC!A:D, 2, FALSE())</f>
        <v>4351.55</v>
      </c>
      <c r="T5148" t="str">
        <f t="shared" si="404"/>
        <v>USD</v>
      </c>
    </row>
    <row r="5149" spans="1:20" ht="18.75" hidden="1" customHeight="1" x14ac:dyDescent="0.25">
      <c r="A5149" t="s">
        <v>2645</v>
      </c>
      <c r="B5149" t="s">
        <v>5</v>
      </c>
      <c r="C5149" t="s">
        <v>1913</v>
      </c>
      <c r="D5149" s="24">
        <v>11553</v>
      </c>
      <c r="E5149" t="s">
        <v>1694</v>
      </c>
      <c r="F5149" t="s">
        <v>1924</v>
      </c>
      <c r="G5149" t="s">
        <v>108</v>
      </c>
      <c r="H5149" t="s">
        <v>2712</v>
      </c>
      <c r="I5149" t="s">
        <v>1875</v>
      </c>
      <c r="J5149" t="s">
        <v>1919</v>
      </c>
      <c r="K5149" t="s">
        <v>33</v>
      </c>
      <c r="L5149" s="24">
        <v>65.67</v>
      </c>
      <c r="M5149" s="25">
        <f>+VLOOKUP(E5149, TC!A:D, 4, FALSE())</f>
        <v>1.1338499982764763</v>
      </c>
      <c r="N5149" s="24">
        <f t="shared" si="400"/>
        <v>74.459929386816199</v>
      </c>
      <c r="O5149" t="str">
        <f t="shared" si="401"/>
        <v>FACTURA</v>
      </c>
      <c r="P5149" t="str">
        <f t="shared" si="402"/>
        <v>2025</v>
      </c>
      <c r="Q5149" t="str">
        <f t="shared" si="403"/>
        <v>04</v>
      </c>
      <c r="R5149" t="str">
        <f>+IFERROR(VLOOKUP(I5149, Listado!A:B, 2, FALSE()), "COMERCIALIZADORA INTERNACIONAL CARIBBEAN EXOTICS S A")</f>
        <v>PIEDRAHITA PEREZ MARIANA</v>
      </c>
      <c r="S5149" s="25">
        <f>+VLOOKUP(E5149, TC!A:D, 2, FALSE())</f>
        <v>4351.55</v>
      </c>
      <c r="T5149" t="str">
        <f t="shared" si="404"/>
        <v>EUR</v>
      </c>
    </row>
    <row r="5150" spans="1:20" ht="18.75" hidden="1" customHeight="1" x14ac:dyDescent="0.25">
      <c r="A5150" t="s">
        <v>2645</v>
      </c>
      <c r="B5150" t="s">
        <v>5</v>
      </c>
      <c r="C5150" t="s">
        <v>1913</v>
      </c>
      <c r="D5150" s="24">
        <v>11553</v>
      </c>
      <c r="E5150" t="s">
        <v>1694</v>
      </c>
      <c r="F5150" t="s">
        <v>1924</v>
      </c>
      <c r="G5150" t="s">
        <v>108</v>
      </c>
      <c r="H5150" t="s">
        <v>2712</v>
      </c>
      <c r="I5150" t="s">
        <v>1875</v>
      </c>
      <c r="J5150" t="s">
        <v>1919</v>
      </c>
      <c r="K5150" t="s">
        <v>33</v>
      </c>
      <c r="L5150" s="24">
        <v>262.68</v>
      </c>
      <c r="M5150" s="25">
        <f>+VLOOKUP(E5150, TC!A:D, 4, FALSE())</f>
        <v>1.1338499982764763</v>
      </c>
      <c r="N5150" s="24">
        <f t="shared" si="400"/>
        <v>297.8397175472648</v>
      </c>
      <c r="O5150" t="str">
        <f t="shared" si="401"/>
        <v>FACTURA</v>
      </c>
      <c r="P5150" t="str">
        <f t="shared" si="402"/>
        <v>2025</v>
      </c>
      <c r="Q5150" t="str">
        <f t="shared" si="403"/>
        <v>04</v>
      </c>
      <c r="R5150" t="str">
        <f>+IFERROR(VLOOKUP(I5150, Listado!A:B, 2, FALSE()), "COMERCIALIZADORA INTERNACIONAL CARIBBEAN EXOTICS S A")</f>
        <v>PIEDRAHITA PEREZ MARIANA</v>
      </c>
      <c r="S5150" s="25">
        <f>+VLOOKUP(E5150, TC!A:D, 2, FALSE())</f>
        <v>4351.55</v>
      </c>
      <c r="T5150" t="str">
        <f t="shared" si="404"/>
        <v>EUR</v>
      </c>
    </row>
    <row r="5151" spans="1:20" ht="18.75" hidden="1" customHeight="1" x14ac:dyDescent="0.25">
      <c r="A5151" t="s">
        <v>2645</v>
      </c>
      <c r="B5151" t="s">
        <v>5</v>
      </c>
      <c r="C5151" t="s">
        <v>1913</v>
      </c>
      <c r="D5151" s="24">
        <v>11553</v>
      </c>
      <c r="E5151" t="s">
        <v>1694</v>
      </c>
      <c r="F5151" t="s">
        <v>1924</v>
      </c>
      <c r="G5151" t="s">
        <v>108</v>
      </c>
      <c r="H5151" t="s">
        <v>2712</v>
      </c>
      <c r="I5151" t="s">
        <v>1875</v>
      </c>
      <c r="J5151" t="s">
        <v>1919</v>
      </c>
      <c r="K5151" t="s">
        <v>33</v>
      </c>
      <c r="L5151" s="24">
        <v>101.49</v>
      </c>
      <c r="M5151" s="25">
        <f>+VLOOKUP(E5151, TC!A:D, 4, FALSE())</f>
        <v>1.1338499982764763</v>
      </c>
      <c r="N5151" s="24">
        <f t="shared" si="400"/>
        <v>115.07443632507957</v>
      </c>
      <c r="O5151" t="str">
        <f t="shared" si="401"/>
        <v>FACTURA</v>
      </c>
      <c r="P5151" t="str">
        <f t="shared" si="402"/>
        <v>2025</v>
      </c>
      <c r="Q5151" t="str">
        <f t="shared" si="403"/>
        <v>04</v>
      </c>
      <c r="R5151" t="str">
        <f>+IFERROR(VLOOKUP(I5151, Listado!A:B, 2, FALSE()), "COMERCIALIZADORA INTERNACIONAL CARIBBEAN EXOTICS S A")</f>
        <v>PIEDRAHITA PEREZ MARIANA</v>
      </c>
      <c r="S5151" s="25">
        <f>+VLOOKUP(E5151, TC!A:D, 2, FALSE())</f>
        <v>4351.55</v>
      </c>
      <c r="T5151" t="str">
        <f t="shared" si="404"/>
        <v>EUR</v>
      </c>
    </row>
    <row r="5152" spans="1:20" ht="18.75" hidden="1" customHeight="1" x14ac:dyDescent="0.25">
      <c r="A5152" t="s">
        <v>2645</v>
      </c>
      <c r="B5152" t="s">
        <v>5</v>
      </c>
      <c r="C5152" t="s">
        <v>1913</v>
      </c>
      <c r="D5152" s="24">
        <v>11553</v>
      </c>
      <c r="E5152" t="s">
        <v>1694</v>
      </c>
      <c r="F5152" t="s">
        <v>1924</v>
      </c>
      <c r="G5152" t="s">
        <v>108</v>
      </c>
      <c r="H5152" t="s">
        <v>2712</v>
      </c>
      <c r="I5152" t="s">
        <v>1875</v>
      </c>
      <c r="J5152" t="s">
        <v>1919</v>
      </c>
      <c r="K5152" t="s">
        <v>33</v>
      </c>
      <c r="L5152" s="24">
        <v>127.36</v>
      </c>
      <c r="M5152" s="25">
        <f>+VLOOKUP(E5152, TC!A:D, 4, FALSE())</f>
        <v>1.1338499982764763</v>
      </c>
      <c r="N5152" s="24">
        <f t="shared" si="400"/>
        <v>144.40713578049201</v>
      </c>
      <c r="O5152" t="str">
        <f t="shared" si="401"/>
        <v>FACTURA</v>
      </c>
      <c r="P5152" t="str">
        <f t="shared" si="402"/>
        <v>2025</v>
      </c>
      <c r="Q5152" t="str">
        <f t="shared" si="403"/>
        <v>04</v>
      </c>
      <c r="R5152" t="str">
        <f>+IFERROR(VLOOKUP(I5152, Listado!A:B, 2, FALSE()), "COMERCIALIZADORA INTERNACIONAL CARIBBEAN EXOTICS S A")</f>
        <v>PIEDRAHITA PEREZ MARIANA</v>
      </c>
      <c r="S5152" s="25">
        <f>+VLOOKUP(E5152, TC!A:D, 2, FALSE())</f>
        <v>4351.55</v>
      </c>
      <c r="T5152" t="str">
        <f t="shared" si="404"/>
        <v>EUR</v>
      </c>
    </row>
    <row r="5153" spans="1:20" ht="18.75" hidden="1" customHeight="1" x14ac:dyDescent="0.25">
      <c r="A5153" t="s">
        <v>2645</v>
      </c>
      <c r="B5153" t="s">
        <v>5</v>
      </c>
      <c r="C5153" t="s">
        <v>1913</v>
      </c>
      <c r="D5153" s="24">
        <v>11553</v>
      </c>
      <c r="E5153" t="s">
        <v>1694</v>
      </c>
      <c r="F5153" t="s">
        <v>1924</v>
      </c>
      <c r="G5153" t="s">
        <v>108</v>
      </c>
      <c r="H5153" t="s">
        <v>2712</v>
      </c>
      <c r="I5153" t="s">
        <v>1875</v>
      </c>
      <c r="J5153" t="s">
        <v>1919</v>
      </c>
      <c r="K5153" t="s">
        <v>1959</v>
      </c>
      <c r="L5153" s="24">
        <v>300</v>
      </c>
      <c r="M5153" s="25">
        <f>+VLOOKUP(E5153, TC!A:D, 4, FALSE())</f>
        <v>1.1338499982764763</v>
      </c>
      <c r="N5153" s="24">
        <f t="shared" si="400"/>
        <v>340.15499948294286</v>
      </c>
      <c r="O5153" t="str">
        <f t="shared" si="401"/>
        <v>FACTURA</v>
      </c>
      <c r="P5153" t="str">
        <f t="shared" si="402"/>
        <v>2025</v>
      </c>
      <c r="Q5153" t="str">
        <f t="shared" si="403"/>
        <v>04</v>
      </c>
      <c r="R5153" t="str">
        <f>+IFERROR(VLOOKUP(I5153, Listado!A:B, 2, FALSE()), "COMERCIALIZADORA INTERNACIONAL CARIBBEAN EXOTICS S A")</f>
        <v>PIEDRAHITA PEREZ MARIANA</v>
      </c>
      <c r="S5153" s="25">
        <f>+VLOOKUP(E5153, TC!A:D, 2, FALSE())</f>
        <v>4351.55</v>
      </c>
      <c r="T5153" t="str">
        <f t="shared" si="404"/>
        <v>EUR</v>
      </c>
    </row>
    <row r="5154" spans="1:20" ht="18.75" hidden="1" customHeight="1" x14ac:dyDescent="0.25">
      <c r="A5154" t="s">
        <v>2645</v>
      </c>
      <c r="B5154" t="s">
        <v>5</v>
      </c>
      <c r="C5154" t="s">
        <v>1913</v>
      </c>
      <c r="D5154" s="24">
        <v>11553</v>
      </c>
      <c r="E5154" t="s">
        <v>1694</v>
      </c>
      <c r="F5154" t="s">
        <v>1924</v>
      </c>
      <c r="G5154" t="s">
        <v>108</v>
      </c>
      <c r="H5154" t="s">
        <v>2712</v>
      </c>
      <c r="I5154" t="s">
        <v>1875</v>
      </c>
      <c r="J5154" t="s">
        <v>1919</v>
      </c>
      <c r="K5154" t="s">
        <v>1960</v>
      </c>
      <c r="L5154" s="24">
        <v>8.3699999999999992</v>
      </c>
      <c r="M5154" s="25">
        <f>+VLOOKUP(E5154, TC!A:D, 4, FALSE())</f>
        <v>1.1338499982764763</v>
      </c>
      <c r="N5154" s="24">
        <f t="shared" si="400"/>
        <v>9.4903244855741047</v>
      </c>
      <c r="O5154" t="str">
        <f t="shared" si="401"/>
        <v>FACTURA</v>
      </c>
      <c r="P5154" t="str">
        <f t="shared" si="402"/>
        <v>2025</v>
      </c>
      <c r="Q5154" t="str">
        <f t="shared" si="403"/>
        <v>04</v>
      </c>
      <c r="R5154" t="str">
        <f>+IFERROR(VLOOKUP(I5154, Listado!A:B, 2, FALSE()), "COMERCIALIZADORA INTERNACIONAL CARIBBEAN EXOTICS S A")</f>
        <v>PIEDRAHITA PEREZ MARIANA</v>
      </c>
      <c r="S5154" s="25">
        <f>+VLOOKUP(E5154, TC!A:D, 2, FALSE())</f>
        <v>4351.55</v>
      </c>
      <c r="T5154" t="str">
        <f t="shared" si="404"/>
        <v>EUR</v>
      </c>
    </row>
    <row r="5155" spans="1:20" ht="18.75" hidden="1" customHeight="1" x14ac:dyDescent="0.25">
      <c r="A5155" t="s">
        <v>2645</v>
      </c>
      <c r="B5155" t="s">
        <v>5</v>
      </c>
      <c r="C5155" t="s">
        <v>1913</v>
      </c>
      <c r="D5155" s="24">
        <v>11554</v>
      </c>
      <c r="E5155" t="s">
        <v>1694</v>
      </c>
      <c r="F5155" t="s">
        <v>1924</v>
      </c>
      <c r="G5155" t="s">
        <v>108</v>
      </c>
      <c r="H5155" t="s">
        <v>2713</v>
      </c>
      <c r="I5155" t="s">
        <v>1875</v>
      </c>
      <c r="J5155" t="s">
        <v>1919</v>
      </c>
      <c r="K5155" t="s">
        <v>33</v>
      </c>
      <c r="L5155" s="24">
        <v>35.49</v>
      </c>
      <c r="M5155" s="25">
        <f>+VLOOKUP(E5155, TC!A:D, 4, FALSE())</f>
        <v>1.1338499982764763</v>
      </c>
      <c r="N5155" s="24">
        <f t="shared" si="400"/>
        <v>40.240336438832145</v>
      </c>
      <c r="O5155" t="str">
        <f t="shared" si="401"/>
        <v>FACTURA</v>
      </c>
      <c r="P5155" t="str">
        <f t="shared" si="402"/>
        <v>2025</v>
      </c>
      <c r="Q5155" t="str">
        <f t="shared" si="403"/>
        <v>04</v>
      </c>
      <c r="R5155" t="str">
        <f>+IFERROR(VLOOKUP(I5155, Listado!A:B, 2, FALSE()), "COMERCIALIZADORA INTERNACIONAL CARIBBEAN EXOTICS S A")</f>
        <v>PIEDRAHITA PEREZ MARIANA</v>
      </c>
      <c r="S5155" s="25">
        <f>+VLOOKUP(E5155, TC!A:D, 2, FALSE())</f>
        <v>4351.55</v>
      </c>
      <c r="T5155" t="str">
        <f t="shared" si="404"/>
        <v>EUR</v>
      </c>
    </row>
    <row r="5156" spans="1:20" ht="18.75" hidden="1" customHeight="1" x14ac:dyDescent="0.25">
      <c r="A5156" t="s">
        <v>2645</v>
      </c>
      <c r="B5156" t="s">
        <v>5</v>
      </c>
      <c r="C5156" t="s">
        <v>1913</v>
      </c>
      <c r="D5156" s="24">
        <v>11554</v>
      </c>
      <c r="E5156" t="s">
        <v>1694</v>
      </c>
      <c r="F5156" t="s">
        <v>1924</v>
      </c>
      <c r="G5156" t="s">
        <v>108</v>
      </c>
      <c r="H5156" t="s">
        <v>2713</v>
      </c>
      <c r="I5156" t="s">
        <v>1875</v>
      </c>
      <c r="J5156" t="s">
        <v>1919</v>
      </c>
      <c r="K5156" t="s">
        <v>33</v>
      </c>
      <c r="L5156" s="24">
        <v>363.09</v>
      </c>
      <c r="M5156" s="25">
        <f>+VLOOKUP(E5156, TC!A:D, 4, FALSE())</f>
        <v>1.1338499982764763</v>
      </c>
      <c r="N5156" s="24">
        <f t="shared" si="400"/>
        <v>411.68959587420574</v>
      </c>
      <c r="O5156" t="str">
        <f t="shared" si="401"/>
        <v>FACTURA</v>
      </c>
      <c r="P5156" t="str">
        <f t="shared" si="402"/>
        <v>2025</v>
      </c>
      <c r="Q5156" t="str">
        <f t="shared" si="403"/>
        <v>04</v>
      </c>
      <c r="R5156" t="str">
        <f>+IFERROR(VLOOKUP(I5156, Listado!A:B, 2, FALSE()), "COMERCIALIZADORA INTERNACIONAL CARIBBEAN EXOTICS S A")</f>
        <v>PIEDRAHITA PEREZ MARIANA</v>
      </c>
      <c r="S5156" s="25">
        <f>+VLOOKUP(E5156, TC!A:D, 2, FALSE())</f>
        <v>4351.55</v>
      </c>
      <c r="T5156" t="str">
        <f t="shared" si="404"/>
        <v>EUR</v>
      </c>
    </row>
    <row r="5157" spans="1:20" ht="18.75" hidden="1" customHeight="1" x14ac:dyDescent="0.25">
      <c r="A5157" t="s">
        <v>2645</v>
      </c>
      <c r="B5157" t="s">
        <v>5</v>
      </c>
      <c r="C5157" t="s">
        <v>1913</v>
      </c>
      <c r="D5157" s="24">
        <v>11554</v>
      </c>
      <c r="E5157" t="s">
        <v>1694</v>
      </c>
      <c r="F5157" t="s">
        <v>1924</v>
      </c>
      <c r="G5157" t="s">
        <v>108</v>
      </c>
      <c r="H5157" t="s">
        <v>2713</v>
      </c>
      <c r="I5157" t="s">
        <v>1875</v>
      </c>
      <c r="J5157" t="s">
        <v>1919</v>
      </c>
      <c r="K5157" t="s">
        <v>33</v>
      </c>
      <c r="L5157" s="24">
        <v>46.41</v>
      </c>
      <c r="M5157" s="25">
        <f>+VLOOKUP(E5157, TC!A:D, 4, FALSE())</f>
        <v>1.1338499982764763</v>
      </c>
      <c r="N5157" s="24">
        <f t="shared" si="400"/>
        <v>52.62197842001126</v>
      </c>
      <c r="O5157" t="str">
        <f t="shared" si="401"/>
        <v>FACTURA</v>
      </c>
      <c r="P5157" t="str">
        <f t="shared" si="402"/>
        <v>2025</v>
      </c>
      <c r="Q5157" t="str">
        <f t="shared" si="403"/>
        <v>04</v>
      </c>
      <c r="R5157" t="str">
        <f>+IFERROR(VLOOKUP(I5157, Listado!A:B, 2, FALSE()), "COMERCIALIZADORA INTERNACIONAL CARIBBEAN EXOTICS S A")</f>
        <v>PIEDRAHITA PEREZ MARIANA</v>
      </c>
      <c r="S5157" s="25">
        <f>+VLOOKUP(E5157, TC!A:D, 2, FALSE())</f>
        <v>4351.55</v>
      </c>
      <c r="T5157" t="str">
        <f t="shared" si="404"/>
        <v>EUR</v>
      </c>
    </row>
    <row r="5158" spans="1:20" ht="18.75" hidden="1" customHeight="1" x14ac:dyDescent="0.25">
      <c r="A5158" t="s">
        <v>2645</v>
      </c>
      <c r="B5158" t="s">
        <v>5</v>
      </c>
      <c r="C5158" t="s">
        <v>1913</v>
      </c>
      <c r="D5158" s="24">
        <v>11554</v>
      </c>
      <c r="E5158" t="s">
        <v>1694</v>
      </c>
      <c r="F5158" t="s">
        <v>1924</v>
      </c>
      <c r="G5158" t="s">
        <v>108</v>
      </c>
      <c r="H5158" t="s">
        <v>2713</v>
      </c>
      <c r="I5158" t="s">
        <v>1875</v>
      </c>
      <c r="J5158" t="s">
        <v>1919</v>
      </c>
      <c r="K5158" t="s">
        <v>33</v>
      </c>
      <c r="L5158" s="24">
        <v>177.45</v>
      </c>
      <c r="M5158" s="25">
        <f>+VLOOKUP(E5158, TC!A:D, 4, FALSE())</f>
        <v>1.1338499982764763</v>
      </c>
      <c r="N5158" s="24">
        <f t="shared" si="400"/>
        <v>201.2016821941607</v>
      </c>
      <c r="O5158" t="str">
        <f t="shared" si="401"/>
        <v>FACTURA</v>
      </c>
      <c r="P5158" t="str">
        <f t="shared" si="402"/>
        <v>2025</v>
      </c>
      <c r="Q5158" t="str">
        <f t="shared" si="403"/>
        <v>04</v>
      </c>
      <c r="R5158" t="str">
        <f>+IFERROR(VLOOKUP(I5158, Listado!A:B, 2, FALSE()), "COMERCIALIZADORA INTERNACIONAL CARIBBEAN EXOTICS S A")</f>
        <v>PIEDRAHITA PEREZ MARIANA</v>
      </c>
      <c r="S5158" s="25">
        <f>+VLOOKUP(E5158, TC!A:D, 2, FALSE())</f>
        <v>4351.55</v>
      </c>
      <c r="T5158" t="str">
        <f t="shared" si="404"/>
        <v>EUR</v>
      </c>
    </row>
    <row r="5159" spans="1:20" ht="18.75" hidden="1" customHeight="1" x14ac:dyDescent="0.25">
      <c r="A5159" t="s">
        <v>2645</v>
      </c>
      <c r="B5159" t="s">
        <v>5</v>
      </c>
      <c r="C5159" t="s">
        <v>1913</v>
      </c>
      <c r="D5159" s="24">
        <v>11554</v>
      </c>
      <c r="E5159" t="s">
        <v>1694</v>
      </c>
      <c r="F5159" t="s">
        <v>1924</v>
      </c>
      <c r="G5159" t="s">
        <v>108</v>
      </c>
      <c r="H5159" t="s">
        <v>2713</v>
      </c>
      <c r="I5159" t="s">
        <v>1875</v>
      </c>
      <c r="J5159" t="s">
        <v>1919</v>
      </c>
      <c r="K5159" t="s">
        <v>33</v>
      </c>
      <c r="L5159" s="24">
        <v>114.66</v>
      </c>
      <c r="M5159" s="25">
        <f>+VLOOKUP(E5159, TC!A:D, 4, FALSE())</f>
        <v>1.1338499982764763</v>
      </c>
      <c r="N5159" s="24">
        <f t="shared" si="400"/>
        <v>130.00724080238075</v>
      </c>
      <c r="O5159" t="str">
        <f t="shared" si="401"/>
        <v>FACTURA</v>
      </c>
      <c r="P5159" t="str">
        <f t="shared" si="402"/>
        <v>2025</v>
      </c>
      <c r="Q5159" t="str">
        <f t="shared" si="403"/>
        <v>04</v>
      </c>
      <c r="R5159" t="str">
        <f>+IFERROR(VLOOKUP(I5159, Listado!A:B, 2, FALSE()), "COMERCIALIZADORA INTERNACIONAL CARIBBEAN EXOTICS S A")</f>
        <v>PIEDRAHITA PEREZ MARIANA</v>
      </c>
      <c r="S5159" s="25">
        <f>+VLOOKUP(E5159, TC!A:D, 2, FALSE())</f>
        <v>4351.55</v>
      </c>
      <c r="T5159" t="str">
        <f t="shared" si="404"/>
        <v>EUR</v>
      </c>
    </row>
    <row r="5160" spans="1:20" ht="18.75" hidden="1" customHeight="1" x14ac:dyDescent="0.25">
      <c r="A5160" t="s">
        <v>2645</v>
      </c>
      <c r="B5160" t="s">
        <v>5</v>
      </c>
      <c r="C5160" t="s">
        <v>1913</v>
      </c>
      <c r="D5160" s="24">
        <v>11554</v>
      </c>
      <c r="E5160" t="s">
        <v>1694</v>
      </c>
      <c r="F5160" t="s">
        <v>1924</v>
      </c>
      <c r="G5160" t="s">
        <v>108</v>
      </c>
      <c r="H5160" t="s">
        <v>2713</v>
      </c>
      <c r="I5160" t="s">
        <v>1875</v>
      </c>
      <c r="J5160" t="s">
        <v>1919</v>
      </c>
      <c r="K5160" t="s">
        <v>33</v>
      </c>
      <c r="L5160" s="24">
        <v>387.66</v>
      </c>
      <c r="M5160" s="25">
        <f>+VLOOKUP(E5160, TC!A:D, 4, FALSE())</f>
        <v>1.1338499982764763</v>
      </c>
      <c r="N5160" s="24">
        <f t="shared" si="400"/>
        <v>439.54829033185882</v>
      </c>
      <c r="O5160" t="str">
        <f t="shared" si="401"/>
        <v>FACTURA</v>
      </c>
      <c r="P5160" t="str">
        <f t="shared" si="402"/>
        <v>2025</v>
      </c>
      <c r="Q5160" t="str">
        <f t="shared" si="403"/>
        <v>04</v>
      </c>
      <c r="R5160" t="str">
        <f>+IFERROR(VLOOKUP(I5160, Listado!A:B, 2, FALSE()), "COMERCIALIZADORA INTERNACIONAL CARIBBEAN EXOTICS S A")</f>
        <v>PIEDRAHITA PEREZ MARIANA</v>
      </c>
      <c r="S5160" s="25">
        <f>+VLOOKUP(E5160, TC!A:D, 2, FALSE())</f>
        <v>4351.55</v>
      </c>
      <c r="T5160" t="str">
        <f t="shared" si="404"/>
        <v>EUR</v>
      </c>
    </row>
    <row r="5161" spans="1:20" ht="18.75" hidden="1" customHeight="1" x14ac:dyDescent="0.25">
      <c r="A5161" t="s">
        <v>2645</v>
      </c>
      <c r="B5161" t="s">
        <v>5</v>
      </c>
      <c r="C5161" t="s">
        <v>1913</v>
      </c>
      <c r="D5161" s="24">
        <v>11554</v>
      </c>
      <c r="E5161" t="s">
        <v>1694</v>
      </c>
      <c r="F5161" t="s">
        <v>1924</v>
      </c>
      <c r="G5161" t="s">
        <v>108</v>
      </c>
      <c r="H5161" t="s">
        <v>2713</v>
      </c>
      <c r="I5161" t="s">
        <v>1875</v>
      </c>
      <c r="J5161" t="s">
        <v>1919</v>
      </c>
      <c r="K5161" t="s">
        <v>33</v>
      </c>
      <c r="L5161" s="24">
        <v>152.88</v>
      </c>
      <c r="M5161" s="25">
        <f>+VLOOKUP(E5161, TC!A:D, 4, FALSE())</f>
        <v>1.1338499982764763</v>
      </c>
      <c r="N5161" s="24">
        <f t="shared" si="400"/>
        <v>173.34298773650769</v>
      </c>
      <c r="O5161" t="str">
        <f t="shared" si="401"/>
        <v>FACTURA</v>
      </c>
      <c r="P5161" t="str">
        <f t="shared" si="402"/>
        <v>2025</v>
      </c>
      <c r="Q5161" t="str">
        <f t="shared" si="403"/>
        <v>04</v>
      </c>
      <c r="R5161" t="str">
        <f>+IFERROR(VLOOKUP(I5161, Listado!A:B, 2, FALSE()), "COMERCIALIZADORA INTERNACIONAL CARIBBEAN EXOTICS S A")</f>
        <v>PIEDRAHITA PEREZ MARIANA</v>
      </c>
      <c r="S5161" s="25">
        <f>+VLOOKUP(E5161, TC!A:D, 2, FALSE())</f>
        <v>4351.55</v>
      </c>
      <c r="T5161" t="str">
        <f t="shared" si="404"/>
        <v>EUR</v>
      </c>
    </row>
    <row r="5162" spans="1:20" ht="18.75" hidden="1" customHeight="1" x14ac:dyDescent="0.25">
      <c r="A5162" t="s">
        <v>2645</v>
      </c>
      <c r="B5162" t="s">
        <v>5</v>
      </c>
      <c r="C5162" t="s">
        <v>1913</v>
      </c>
      <c r="D5162" s="24">
        <v>11554</v>
      </c>
      <c r="E5162" t="s">
        <v>1694</v>
      </c>
      <c r="F5162" t="s">
        <v>1924</v>
      </c>
      <c r="G5162" t="s">
        <v>108</v>
      </c>
      <c r="H5162" t="s">
        <v>2713</v>
      </c>
      <c r="I5162" t="s">
        <v>1875</v>
      </c>
      <c r="J5162" t="s">
        <v>1919</v>
      </c>
      <c r="K5162" t="s">
        <v>33</v>
      </c>
      <c r="L5162" s="24">
        <v>68.25</v>
      </c>
      <c r="M5162" s="25">
        <f>+VLOOKUP(E5162, TC!A:D, 4, FALSE())</f>
        <v>1.1338499982764763</v>
      </c>
      <c r="N5162" s="24">
        <f t="shared" si="400"/>
        <v>77.385262382369504</v>
      </c>
      <c r="O5162" t="str">
        <f t="shared" si="401"/>
        <v>FACTURA</v>
      </c>
      <c r="P5162" t="str">
        <f t="shared" si="402"/>
        <v>2025</v>
      </c>
      <c r="Q5162" t="str">
        <f t="shared" si="403"/>
        <v>04</v>
      </c>
      <c r="R5162" t="str">
        <f>+IFERROR(VLOOKUP(I5162, Listado!A:B, 2, FALSE()), "COMERCIALIZADORA INTERNACIONAL CARIBBEAN EXOTICS S A")</f>
        <v>PIEDRAHITA PEREZ MARIANA</v>
      </c>
      <c r="S5162" s="25">
        <f>+VLOOKUP(E5162, TC!A:D, 2, FALSE())</f>
        <v>4351.55</v>
      </c>
      <c r="T5162" t="str">
        <f t="shared" si="404"/>
        <v>EUR</v>
      </c>
    </row>
    <row r="5163" spans="1:20" ht="18.75" hidden="1" customHeight="1" x14ac:dyDescent="0.25">
      <c r="A5163" t="s">
        <v>2645</v>
      </c>
      <c r="B5163" t="s">
        <v>5</v>
      </c>
      <c r="C5163" t="s">
        <v>1913</v>
      </c>
      <c r="D5163" s="24">
        <v>11554</v>
      </c>
      <c r="E5163" t="s">
        <v>1694</v>
      </c>
      <c r="F5163" t="s">
        <v>1924</v>
      </c>
      <c r="G5163" t="s">
        <v>108</v>
      </c>
      <c r="H5163" t="s">
        <v>2713</v>
      </c>
      <c r="I5163" t="s">
        <v>1875</v>
      </c>
      <c r="J5163" t="s">
        <v>1919</v>
      </c>
      <c r="K5163" t="s">
        <v>33</v>
      </c>
      <c r="L5163" s="24">
        <v>182.91</v>
      </c>
      <c r="M5163" s="25">
        <f>+VLOOKUP(E5163, TC!A:D, 4, FALSE())</f>
        <v>1.1338499982764763</v>
      </c>
      <c r="N5163" s="24">
        <f t="shared" si="400"/>
        <v>207.39250318475027</v>
      </c>
      <c r="O5163" t="str">
        <f t="shared" si="401"/>
        <v>FACTURA</v>
      </c>
      <c r="P5163" t="str">
        <f t="shared" si="402"/>
        <v>2025</v>
      </c>
      <c r="Q5163" t="str">
        <f t="shared" si="403"/>
        <v>04</v>
      </c>
      <c r="R5163" t="str">
        <f>+IFERROR(VLOOKUP(I5163, Listado!A:B, 2, FALSE()), "COMERCIALIZADORA INTERNACIONAL CARIBBEAN EXOTICS S A")</f>
        <v>PIEDRAHITA PEREZ MARIANA</v>
      </c>
      <c r="S5163" s="25">
        <f>+VLOOKUP(E5163, TC!A:D, 2, FALSE())</f>
        <v>4351.55</v>
      </c>
      <c r="T5163" t="str">
        <f t="shared" si="404"/>
        <v>EUR</v>
      </c>
    </row>
    <row r="5164" spans="1:20" ht="18.75" hidden="1" customHeight="1" x14ac:dyDescent="0.25">
      <c r="A5164" t="s">
        <v>2645</v>
      </c>
      <c r="B5164" t="s">
        <v>5</v>
      </c>
      <c r="C5164" t="s">
        <v>1913</v>
      </c>
      <c r="D5164" s="24">
        <v>11554</v>
      </c>
      <c r="E5164" t="s">
        <v>1694</v>
      </c>
      <c r="F5164" t="s">
        <v>1924</v>
      </c>
      <c r="G5164" t="s">
        <v>108</v>
      </c>
      <c r="H5164" t="s">
        <v>2713</v>
      </c>
      <c r="I5164" t="s">
        <v>1875</v>
      </c>
      <c r="J5164" t="s">
        <v>1919</v>
      </c>
      <c r="K5164" t="s">
        <v>1959</v>
      </c>
      <c r="L5164" s="24">
        <v>600</v>
      </c>
      <c r="M5164" s="25">
        <f>+VLOOKUP(E5164, TC!A:D, 4, FALSE())</f>
        <v>1.1338499982764763</v>
      </c>
      <c r="N5164" s="24">
        <f t="shared" si="400"/>
        <v>680.30999896588571</v>
      </c>
      <c r="O5164" t="str">
        <f t="shared" si="401"/>
        <v>FACTURA</v>
      </c>
      <c r="P5164" t="str">
        <f t="shared" si="402"/>
        <v>2025</v>
      </c>
      <c r="Q5164" t="str">
        <f t="shared" si="403"/>
        <v>04</v>
      </c>
      <c r="R5164" t="str">
        <f>+IFERROR(VLOOKUP(I5164, Listado!A:B, 2, FALSE()), "COMERCIALIZADORA INTERNACIONAL CARIBBEAN EXOTICS S A")</f>
        <v>PIEDRAHITA PEREZ MARIANA</v>
      </c>
      <c r="S5164" s="25">
        <f>+VLOOKUP(E5164, TC!A:D, 2, FALSE())</f>
        <v>4351.55</v>
      </c>
      <c r="T5164" t="str">
        <f t="shared" si="404"/>
        <v>EUR</v>
      </c>
    </row>
    <row r="5165" spans="1:20" ht="18.75" hidden="1" customHeight="1" x14ac:dyDescent="0.25">
      <c r="A5165" t="s">
        <v>2645</v>
      </c>
      <c r="B5165" t="s">
        <v>5</v>
      </c>
      <c r="C5165" t="s">
        <v>1913</v>
      </c>
      <c r="D5165" s="24">
        <v>11554</v>
      </c>
      <c r="E5165" t="s">
        <v>1694</v>
      </c>
      <c r="F5165" t="s">
        <v>1924</v>
      </c>
      <c r="G5165" t="s">
        <v>108</v>
      </c>
      <c r="H5165" t="s">
        <v>2713</v>
      </c>
      <c r="I5165" t="s">
        <v>1875</v>
      </c>
      <c r="J5165" t="s">
        <v>1919</v>
      </c>
      <c r="K5165" t="s">
        <v>1960</v>
      </c>
      <c r="L5165" s="24">
        <v>23.73</v>
      </c>
      <c r="M5165" s="25">
        <f>+VLOOKUP(E5165, TC!A:D, 4, FALSE())</f>
        <v>1.1338499982764763</v>
      </c>
      <c r="N5165" s="24">
        <f t="shared" si="400"/>
        <v>26.906260459100782</v>
      </c>
      <c r="O5165" t="str">
        <f t="shared" si="401"/>
        <v>FACTURA</v>
      </c>
      <c r="P5165" t="str">
        <f t="shared" si="402"/>
        <v>2025</v>
      </c>
      <c r="Q5165" t="str">
        <f t="shared" si="403"/>
        <v>04</v>
      </c>
      <c r="R5165" t="str">
        <f>+IFERROR(VLOOKUP(I5165, Listado!A:B, 2, FALSE()), "COMERCIALIZADORA INTERNACIONAL CARIBBEAN EXOTICS S A")</f>
        <v>PIEDRAHITA PEREZ MARIANA</v>
      </c>
      <c r="S5165" s="25">
        <f>+VLOOKUP(E5165, TC!A:D, 2, FALSE())</f>
        <v>4351.55</v>
      </c>
      <c r="T5165" t="str">
        <f t="shared" si="404"/>
        <v>EUR</v>
      </c>
    </row>
    <row r="5166" spans="1:20" ht="18.75" hidden="1" customHeight="1" x14ac:dyDescent="0.25">
      <c r="A5166" t="s">
        <v>2645</v>
      </c>
      <c r="B5166" t="s">
        <v>5</v>
      </c>
      <c r="C5166" t="s">
        <v>1913</v>
      </c>
      <c r="D5166" s="24">
        <v>11555</v>
      </c>
      <c r="E5166" t="s">
        <v>1694</v>
      </c>
      <c r="F5166" t="s">
        <v>1924</v>
      </c>
      <c r="G5166" t="s">
        <v>108</v>
      </c>
      <c r="H5166" t="s">
        <v>2714</v>
      </c>
      <c r="I5166" t="s">
        <v>1875</v>
      </c>
      <c r="J5166" t="s">
        <v>1919</v>
      </c>
      <c r="K5166" t="s">
        <v>1992</v>
      </c>
      <c r="L5166" s="24">
        <v>433.07</v>
      </c>
      <c r="M5166" s="25">
        <f>+VLOOKUP(E5166, TC!A:D, 4, FALSE())</f>
        <v>1.1338499982764763</v>
      </c>
      <c r="N5166" s="24">
        <f t="shared" si="400"/>
        <v>491.03641875359358</v>
      </c>
      <c r="O5166" t="str">
        <f t="shared" si="401"/>
        <v>FACTURA</v>
      </c>
      <c r="P5166" t="str">
        <f t="shared" si="402"/>
        <v>2025</v>
      </c>
      <c r="Q5166" t="str">
        <f t="shared" si="403"/>
        <v>04</v>
      </c>
      <c r="R5166" t="str">
        <f>+IFERROR(VLOOKUP(I5166, Listado!A:B, 2, FALSE()), "COMERCIALIZADORA INTERNACIONAL CARIBBEAN EXOTICS S A")</f>
        <v>PIEDRAHITA PEREZ MARIANA</v>
      </c>
      <c r="S5166" s="25">
        <f>+VLOOKUP(E5166, TC!A:D, 2, FALSE())</f>
        <v>4351.55</v>
      </c>
      <c r="T5166" t="str">
        <f t="shared" si="404"/>
        <v>EUR</v>
      </c>
    </row>
    <row r="5167" spans="1:20" ht="18.75" hidden="1" customHeight="1" x14ac:dyDescent="0.25">
      <c r="A5167" t="s">
        <v>2645</v>
      </c>
      <c r="B5167" t="s">
        <v>5</v>
      </c>
      <c r="C5167" t="s">
        <v>1913</v>
      </c>
      <c r="D5167" s="24">
        <v>11555</v>
      </c>
      <c r="E5167" t="s">
        <v>1694</v>
      </c>
      <c r="F5167" t="s">
        <v>1924</v>
      </c>
      <c r="G5167" t="s">
        <v>108</v>
      </c>
      <c r="H5167" t="s">
        <v>2714</v>
      </c>
      <c r="I5167" t="s">
        <v>1875</v>
      </c>
      <c r="J5167" t="s">
        <v>1919</v>
      </c>
      <c r="K5167" t="s">
        <v>1992</v>
      </c>
      <c r="L5167" s="24">
        <v>181.61</v>
      </c>
      <c r="M5167" s="25">
        <f>+VLOOKUP(E5167, TC!A:D, 4, FALSE())</f>
        <v>1.1338499982764763</v>
      </c>
      <c r="N5167" s="24">
        <f t="shared" si="400"/>
        <v>205.91849818699086</v>
      </c>
      <c r="O5167" t="str">
        <f t="shared" si="401"/>
        <v>FACTURA</v>
      </c>
      <c r="P5167" t="str">
        <f t="shared" si="402"/>
        <v>2025</v>
      </c>
      <c r="Q5167" t="str">
        <f t="shared" si="403"/>
        <v>04</v>
      </c>
      <c r="R5167" t="str">
        <f>+IFERROR(VLOOKUP(I5167, Listado!A:B, 2, FALSE()), "COMERCIALIZADORA INTERNACIONAL CARIBBEAN EXOTICS S A")</f>
        <v>PIEDRAHITA PEREZ MARIANA</v>
      </c>
      <c r="S5167" s="25">
        <f>+VLOOKUP(E5167, TC!A:D, 2, FALSE())</f>
        <v>4351.55</v>
      </c>
      <c r="T5167" t="str">
        <f t="shared" si="404"/>
        <v>EUR</v>
      </c>
    </row>
    <row r="5168" spans="1:20" ht="18.75" hidden="1" customHeight="1" x14ac:dyDescent="0.25">
      <c r="A5168" t="s">
        <v>2645</v>
      </c>
      <c r="B5168" t="s">
        <v>5</v>
      </c>
      <c r="C5168" t="s">
        <v>1913</v>
      </c>
      <c r="D5168" s="24">
        <v>11555</v>
      </c>
      <c r="E5168" t="s">
        <v>1694</v>
      </c>
      <c r="F5168" t="s">
        <v>1924</v>
      </c>
      <c r="G5168" t="s">
        <v>108</v>
      </c>
      <c r="H5168" t="s">
        <v>2714</v>
      </c>
      <c r="I5168" t="s">
        <v>1875</v>
      </c>
      <c r="J5168" t="s">
        <v>1919</v>
      </c>
      <c r="K5168" t="s">
        <v>1992</v>
      </c>
      <c r="L5168" s="24">
        <v>55.88</v>
      </c>
      <c r="M5168" s="25">
        <f>+VLOOKUP(E5168, TC!A:D, 4, FALSE())</f>
        <v>1.1338499982764763</v>
      </c>
      <c r="N5168" s="24">
        <f t="shared" si="400"/>
        <v>63.359537903689493</v>
      </c>
      <c r="O5168" t="str">
        <f t="shared" si="401"/>
        <v>FACTURA</v>
      </c>
      <c r="P5168" t="str">
        <f t="shared" si="402"/>
        <v>2025</v>
      </c>
      <c r="Q5168" t="str">
        <f t="shared" si="403"/>
        <v>04</v>
      </c>
      <c r="R5168" t="str">
        <f>+IFERROR(VLOOKUP(I5168, Listado!A:B, 2, FALSE()), "COMERCIALIZADORA INTERNACIONAL CARIBBEAN EXOTICS S A")</f>
        <v>PIEDRAHITA PEREZ MARIANA</v>
      </c>
      <c r="S5168" s="25">
        <f>+VLOOKUP(E5168, TC!A:D, 2, FALSE())</f>
        <v>4351.55</v>
      </c>
      <c r="T5168" t="str">
        <f t="shared" si="404"/>
        <v>EUR</v>
      </c>
    </row>
    <row r="5169" spans="1:20" ht="18.75" hidden="1" customHeight="1" x14ac:dyDescent="0.25">
      <c r="A5169" t="s">
        <v>2645</v>
      </c>
      <c r="B5169" t="s">
        <v>5</v>
      </c>
      <c r="C5169" t="s">
        <v>1913</v>
      </c>
      <c r="D5169" s="24">
        <v>11555</v>
      </c>
      <c r="E5169" t="s">
        <v>1694</v>
      </c>
      <c r="F5169" t="s">
        <v>1924</v>
      </c>
      <c r="G5169" t="s">
        <v>108</v>
      </c>
      <c r="H5169" t="s">
        <v>2714</v>
      </c>
      <c r="I5169" t="s">
        <v>1875</v>
      </c>
      <c r="J5169" t="s">
        <v>1919</v>
      </c>
      <c r="K5169" t="s">
        <v>1992</v>
      </c>
      <c r="L5169" s="24">
        <v>265.43</v>
      </c>
      <c r="M5169" s="25">
        <f>+VLOOKUP(E5169, TC!A:D, 4, FALSE())</f>
        <v>1.1338499982764763</v>
      </c>
      <c r="N5169" s="24">
        <f t="shared" si="400"/>
        <v>300.95780504252508</v>
      </c>
      <c r="O5169" t="str">
        <f t="shared" si="401"/>
        <v>FACTURA</v>
      </c>
      <c r="P5169" t="str">
        <f t="shared" si="402"/>
        <v>2025</v>
      </c>
      <c r="Q5169" t="str">
        <f t="shared" si="403"/>
        <v>04</v>
      </c>
      <c r="R5169" t="str">
        <f>+IFERROR(VLOOKUP(I5169, Listado!A:B, 2, FALSE()), "COMERCIALIZADORA INTERNACIONAL CARIBBEAN EXOTICS S A")</f>
        <v>PIEDRAHITA PEREZ MARIANA</v>
      </c>
      <c r="S5169" s="25">
        <f>+VLOOKUP(E5169, TC!A:D, 2, FALSE())</f>
        <v>4351.55</v>
      </c>
      <c r="T5169" t="str">
        <f t="shared" si="404"/>
        <v>EUR</v>
      </c>
    </row>
    <row r="5170" spans="1:20" ht="18.75" hidden="1" customHeight="1" x14ac:dyDescent="0.25">
      <c r="A5170" t="s">
        <v>2645</v>
      </c>
      <c r="B5170" t="s">
        <v>5</v>
      </c>
      <c r="C5170" t="s">
        <v>1913</v>
      </c>
      <c r="D5170" s="24">
        <v>11555</v>
      </c>
      <c r="E5170" t="s">
        <v>1694</v>
      </c>
      <c r="F5170" t="s">
        <v>1924</v>
      </c>
      <c r="G5170" t="s">
        <v>108</v>
      </c>
      <c r="H5170" t="s">
        <v>2714</v>
      </c>
      <c r="I5170" t="s">
        <v>1875</v>
      </c>
      <c r="J5170" t="s">
        <v>1919</v>
      </c>
      <c r="K5170" t="s">
        <v>1992</v>
      </c>
      <c r="L5170" s="24">
        <v>111.76</v>
      </c>
      <c r="M5170" s="25">
        <f>+VLOOKUP(E5170, TC!A:D, 4, FALSE())</f>
        <v>1.1338499982764763</v>
      </c>
      <c r="N5170" s="24">
        <f t="shared" si="400"/>
        <v>126.71907580737899</v>
      </c>
      <c r="O5170" t="str">
        <f t="shared" si="401"/>
        <v>FACTURA</v>
      </c>
      <c r="P5170" t="str">
        <f t="shared" si="402"/>
        <v>2025</v>
      </c>
      <c r="Q5170" t="str">
        <f t="shared" si="403"/>
        <v>04</v>
      </c>
      <c r="R5170" t="str">
        <f>+IFERROR(VLOOKUP(I5170, Listado!A:B, 2, FALSE()), "COMERCIALIZADORA INTERNACIONAL CARIBBEAN EXOTICS S A")</f>
        <v>PIEDRAHITA PEREZ MARIANA</v>
      </c>
      <c r="S5170" s="25">
        <f>+VLOOKUP(E5170, TC!A:D, 2, FALSE())</f>
        <v>4351.55</v>
      </c>
      <c r="T5170" t="str">
        <f t="shared" si="404"/>
        <v>EUR</v>
      </c>
    </row>
    <row r="5171" spans="1:20" ht="18.75" hidden="1" customHeight="1" x14ac:dyDescent="0.25">
      <c r="A5171" t="s">
        <v>2645</v>
      </c>
      <c r="B5171" t="s">
        <v>5</v>
      </c>
      <c r="C5171" t="s">
        <v>1913</v>
      </c>
      <c r="D5171" s="24">
        <v>11555</v>
      </c>
      <c r="E5171" t="s">
        <v>1694</v>
      </c>
      <c r="F5171" t="s">
        <v>1924</v>
      </c>
      <c r="G5171" t="s">
        <v>108</v>
      </c>
      <c r="H5171" t="s">
        <v>2714</v>
      </c>
      <c r="I5171" t="s">
        <v>1875</v>
      </c>
      <c r="J5171" t="s">
        <v>1919</v>
      </c>
      <c r="K5171" t="s">
        <v>1992</v>
      </c>
      <c r="L5171" s="24">
        <v>279.39999999999998</v>
      </c>
      <c r="M5171" s="25">
        <f>+VLOOKUP(E5171, TC!A:D, 4, FALSE())</f>
        <v>1.1338499982764763</v>
      </c>
      <c r="N5171" s="24">
        <f t="shared" si="400"/>
        <v>316.79768951844744</v>
      </c>
      <c r="O5171" t="str">
        <f t="shared" si="401"/>
        <v>FACTURA</v>
      </c>
      <c r="P5171" t="str">
        <f t="shared" si="402"/>
        <v>2025</v>
      </c>
      <c r="Q5171" t="str">
        <f t="shared" si="403"/>
        <v>04</v>
      </c>
      <c r="R5171" t="str">
        <f>+IFERROR(VLOOKUP(I5171, Listado!A:B, 2, FALSE()), "COMERCIALIZADORA INTERNACIONAL CARIBBEAN EXOTICS S A")</f>
        <v>PIEDRAHITA PEREZ MARIANA</v>
      </c>
      <c r="S5171" s="25">
        <f>+VLOOKUP(E5171, TC!A:D, 2, FALSE())</f>
        <v>4351.55</v>
      </c>
      <c r="T5171" t="str">
        <f t="shared" si="404"/>
        <v>EUR</v>
      </c>
    </row>
    <row r="5172" spans="1:20" ht="18.75" hidden="1" customHeight="1" x14ac:dyDescent="0.25">
      <c r="A5172" t="s">
        <v>2645</v>
      </c>
      <c r="B5172" t="s">
        <v>5</v>
      </c>
      <c r="C5172" t="s">
        <v>1913</v>
      </c>
      <c r="D5172" s="24">
        <v>11555</v>
      </c>
      <c r="E5172" t="s">
        <v>1694</v>
      </c>
      <c r="F5172" t="s">
        <v>1924</v>
      </c>
      <c r="G5172" t="s">
        <v>108</v>
      </c>
      <c r="H5172" t="s">
        <v>2714</v>
      </c>
      <c r="I5172" t="s">
        <v>1875</v>
      </c>
      <c r="J5172" t="s">
        <v>1919</v>
      </c>
      <c r="K5172" t="s">
        <v>1992</v>
      </c>
      <c r="L5172" s="24">
        <v>125.73</v>
      </c>
      <c r="M5172" s="25">
        <f>+VLOOKUP(E5172, TC!A:D, 4, FALSE())</f>
        <v>1.1338499982764763</v>
      </c>
      <c r="N5172" s="24">
        <f t="shared" si="400"/>
        <v>142.55896028330136</v>
      </c>
      <c r="O5172" t="str">
        <f t="shared" si="401"/>
        <v>FACTURA</v>
      </c>
      <c r="P5172" t="str">
        <f t="shared" si="402"/>
        <v>2025</v>
      </c>
      <c r="Q5172" t="str">
        <f t="shared" si="403"/>
        <v>04</v>
      </c>
      <c r="R5172" t="str">
        <f>+IFERROR(VLOOKUP(I5172, Listado!A:B, 2, FALSE()), "COMERCIALIZADORA INTERNACIONAL CARIBBEAN EXOTICS S A")</f>
        <v>PIEDRAHITA PEREZ MARIANA</v>
      </c>
      <c r="S5172" s="25">
        <f>+VLOOKUP(E5172, TC!A:D, 2, FALSE())</f>
        <v>4351.55</v>
      </c>
      <c r="T5172" t="str">
        <f t="shared" si="404"/>
        <v>EUR</v>
      </c>
    </row>
    <row r="5173" spans="1:20" ht="18.75" hidden="1" customHeight="1" x14ac:dyDescent="0.25">
      <c r="A5173" t="s">
        <v>2645</v>
      </c>
      <c r="B5173" t="s">
        <v>5</v>
      </c>
      <c r="C5173" t="s">
        <v>1913</v>
      </c>
      <c r="D5173" s="24">
        <v>11555</v>
      </c>
      <c r="E5173" t="s">
        <v>1694</v>
      </c>
      <c r="F5173" t="s">
        <v>1924</v>
      </c>
      <c r="G5173" t="s">
        <v>108</v>
      </c>
      <c r="H5173" t="s">
        <v>2714</v>
      </c>
      <c r="I5173" t="s">
        <v>1875</v>
      </c>
      <c r="J5173" t="s">
        <v>1919</v>
      </c>
      <c r="K5173" t="s">
        <v>1992</v>
      </c>
      <c r="L5173" s="24">
        <v>251.46</v>
      </c>
      <c r="M5173" s="25">
        <f>+VLOOKUP(E5173, TC!A:D, 4, FALSE())</f>
        <v>1.1338499982764763</v>
      </c>
      <c r="N5173" s="24">
        <f t="shared" si="400"/>
        <v>285.11792056660272</v>
      </c>
      <c r="O5173" t="str">
        <f t="shared" si="401"/>
        <v>FACTURA</v>
      </c>
      <c r="P5173" t="str">
        <f t="shared" si="402"/>
        <v>2025</v>
      </c>
      <c r="Q5173" t="str">
        <f t="shared" si="403"/>
        <v>04</v>
      </c>
      <c r="R5173" t="str">
        <f>+IFERROR(VLOOKUP(I5173, Listado!A:B, 2, FALSE()), "COMERCIALIZADORA INTERNACIONAL CARIBBEAN EXOTICS S A")</f>
        <v>PIEDRAHITA PEREZ MARIANA</v>
      </c>
      <c r="S5173" s="25">
        <f>+VLOOKUP(E5173, TC!A:D, 2, FALSE())</f>
        <v>4351.55</v>
      </c>
      <c r="T5173" t="str">
        <f t="shared" si="404"/>
        <v>EUR</v>
      </c>
    </row>
    <row r="5174" spans="1:20" ht="18.75" hidden="1" customHeight="1" x14ac:dyDescent="0.25">
      <c r="A5174" t="s">
        <v>2645</v>
      </c>
      <c r="B5174" t="s">
        <v>5</v>
      </c>
      <c r="C5174" t="s">
        <v>1913</v>
      </c>
      <c r="D5174" s="24">
        <v>11555</v>
      </c>
      <c r="E5174" t="s">
        <v>1694</v>
      </c>
      <c r="F5174" t="s">
        <v>1924</v>
      </c>
      <c r="G5174" t="s">
        <v>108</v>
      </c>
      <c r="H5174" t="s">
        <v>2714</v>
      </c>
      <c r="I5174" t="s">
        <v>1875</v>
      </c>
      <c r="J5174" t="s">
        <v>1919</v>
      </c>
      <c r="K5174" t="s">
        <v>1992</v>
      </c>
      <c r="L5174" s="24">
        <v>55.88</v>
      </c>
      <c r="M5174" s="25">
        <f>+VLOOKUP(E5174, TC!A:D, 4, FALSE())</f>
        <v>1.1338499982764763</v>
      </c>
      <c r="N5174" s="24">
        <f t="shared" si="400"/>
        <v>63.359537903689493</v>
      </c>
      <c r="O5174" t="str">
        <f t="shared" si="401"/>
        <v>FACTURA</v>
      </c>
      <c r="P5174" t="str">
        <f t="shared" si="402"/>
        <v>2025</v>
      </c>
      <c r="Q5174" t="str">
        <f t="shared" si="403"/>
        <v>04</v>
      </c>
      <c r="R5174" t="str">
        <f>+IFERROR(VLOOKUP(I5174, Listado!A:B, 2, FALSE()), "COMERCIALIZADORA INTERNACIONAL CARIBBEAN EXOTICS S A")</f>
        <v>PIEDRAHITA PEREZ MARIANA</v>
      </c>
      <c r="S5174" s="25">
        <f>+VLOOKUP(E5174, TC!A:D, 2, FALSE())</f>
        <v>4351.55</v>
      </c>
      <c r="T5174" t="str">
        <f t="shared" si="404"/>
        <v>EUR</v>
      </c>
    </row>
    <row r="5175" spans="1:20" ht="18.75" hidden="1" customHeight="1" x14ac:dyDescent="0.25">
      <c r="A5175" t="s">
        <v>2645</v>
      </c>
      <c r="B5175" t="s">
        <v>5</v>
      </c>
      <c r="C5175" t="s">
        <v>1913</v>
      </c>
      <c r="D5175" s="24">
        <v>11555</v>
      </c>
      <c r="E5175" t="s">
        <v>1694</v>
      </c>
      <c r="F5175" t="s">
        <v>1924</v>
      </c>
      <c r="G5175" t="s">
        <v>108</v>
      </c>
      <c r="H5175" t="s">
        <v>2714</v>
      </c>
      <c r="I5175" t="s">
        <v>1875</v>
      </c>
      <c r="J5175" t="s">
        <v>1919</v>
      </c>
      <c r="K5175" t="s">
        <v>1992</v>
      </c>
      <c r="L5175" s="24">
        <v>167.64</v>
      </c>
      <c r="M5175" s="25">
        <f>+VLOOKUP(E5175, TC!A:D, 4, FALSE())</f>
        <v>1.1338499982764763</v>
      </c>
      <c r="N5175" s="24">
        <f t="shared" si="400"/>
        <v>190.07861371106847</v>
      </c>
      <c r="O5175" t="str">
        <f t="shared" si="401"/>
        <v>FACTURA</v>
      </c>
      <c r="P5175" t="str">
        <f t="shared" si="402"/>
        <v>2025</v>
      </c>
      <c r="Q5175" t="str">
        <f t="shared" si="403"/>
        <v>04</v>
      </c>
      <c r="R5175" t="str">
        <f>+IFERROR(VLOOKUP(I5175, Listado!A:B, 2, FALSE()), "COMERCIALIZADORA INTERNACIONAL CARIBBEAN EXOTICS S A")</f>
        <v>PIEDRAHITA PEREZ MARIANA</v>
      </c>
      <c r="S5175" s="25">
        <f>+VLOOKUP(E5175, TC!A:D, 2, FALSE())</f>
        <v>4351.55</v>
      </c>
      <c r="T5175" t="str">
        <f t="shared" si="404"/>
        <v>EUR</v>
      </c>
    </row>
    <row r="5176" spans="1:20" ht="18.75" hidden="1" customHeight="1" x14ac:dyDescent="0.25">
      <c r="A5176" t="s">
        <v>2645</v>
      </c>
      <c r="B5176" t="s">
        <v>5</v>
      </c>
      <c r="C5176" t="s">
        <v>1913</v>
      </c>
      <c r="D5176" s="24">
        <v>11555</v>
      </c>
      <c r="E5176" t="s">
        <v>1694</v>
      </c>
      <c r="F5176" t="s">
        <v>1924</v>
      </c>
      <c r="G5176" t="s">
        <v>108</v>
      </c>
      <c r="H5176" t="s">
        <v>2714</v>
      </c>
      <c r="I5176" t="s">
        <v>1875</v>
      </c>
      <c r="J5176" t="s">
        <v>1919</v>
      </c>
      <c r="K5176" t="s">
        <v>1992</v>
      </c>
      <c r="L5176" s="24">
        <v>83.82</v>
      </c>
      <c r="M5176" s="25">
        <f>+VLOOKUP(E5176, TC!A:D, 4, FALSE())</f>
        <v>1.1338499982764763</v>
      </c>
      <c r="N5176" s="24">
        <f t="shared" si="400"/>
        <v>95.039306855534235</v>
      </c>
      <c r="O5176" t="str">
        <f t="shared" si="401"/>
        <v>FACTURA</v>
      </c>
      <c r="P5176" t="str">
        <f t="shared" si="402"/>
        <v>2025</v>
      </c>
      <c r="Q5176" t="str">
        <f t="shared" si="403"/>
        <v>04</v>
      </c>
      <c r="R5176" t="str">
        <f>+IFERROR(VLOOKUP(I5176, Listado!A:B, 2, FALSE()), "COMERCIALIZADORA INTERNACIONAL CARIBBEAN EXOTICS S A")</f>
        <v>PIEDRAHITA PEREZ MARIANA</v>
      </c>
      <c r="S5176" s="25">
        <f>+VLOOKUP(E5176, TC!A:D, 2, FALSE())</f>
        <v>4351.55</v>
      </c>
      <c r="T5176" t="str">
        <f t="shared" si="404"/>
        <v>EUR</v>
      </c>
    </row>
    <row r="5177" spans="1:20" ht="18.75" hidden="1" customHeight="1" x14ac:dyDescent="0.25">
      <c r="A5177" t="s">
        <v>2645</v>
      </c>
      <c r="B5177" t="s">
        <v>5</v>
      </c>
      <c r="C5177" t="s">
        <v>1913</v>
      </c>
      <c r="D5177" s="24">
        <v>11555</v>
      </c>
      <c r="E5177" t="s">
        <v>1694</v>
      </c>
      <c r="F5177" t="s">
        <v>1924</v>
      </c>
      <c r="G5177" t="s">
        <v>108</v>
      </c>
      <c r="H5177" t="s">
        <v>2714</v>
      </c>
      <c r="I5177" t="s">
        <v>1875</v>
      </c>
      <c r="J5177" t="s">
        <v>1919</v>
      </c>
      <c r="K5177" t="s">
        <v>1992</v>
      </c>
      <c r="L5177" s="24">
        <v>97.79</v>
      </c>
      <c r="M5177" s="25">
        <f>+VLOOKUP(E5177, TC!A:D, 4, FALSE())</f>
        <v>1.1338499982764763</v>
      </c>
      <c r="N5177" s="24">
        <f t="shared" si="400"/>
        <v>110.87919133145662</v>
      </c>
      <c r="O5177" t="str">
        <f t="shared" si="401"/>
        <v>FACTURA</v>
      </c>
      <c r="P5177" t="str">
        <f t="shared" si="402"/>
        <v>2025</v>
      </c>
      <c r="Q5177" t="str">
        <f t="shared" si="403"/>
        <v>04</v>
      </c>
      <c r="R5177" t="str">
        <f>+IFERROR(VLOOKUP(I5177, Listado!A:B, 2, FALSE()), "COMERCIALIZADORA INTERNACIONAL CARIBBEAN EXOTICS S A")</f>
        <v>PIEDRAHITA PEREZ MARIANA</v>
      </c>
      <c r="S5177" s="25">
        <f>+VLOOKUP(E5177, TC!A:D, 2, FALSE())</f>
        <v>4351.55</v>
      </c>
      <c r="T5177" t="str">
        <f t="shared" si="404"/>
        <v>EUR</v>
      </c>
    </row>
    <row r="5178" spans="1:20" ht="18.75" hidden="1" customHeight="1" x14ac:dyDescent="0.25">
      <c r="A5178" t="s">
        <v>2645</v>
      </c>
      <c r="B5178" t="s">
        <v>5</v>
      </c>
      <c r="C5178" t="s">
        <v>1913</v>
      </c>
      <c r="D5178" s="24">
        <v>11555</v>
      </c>
      <c r="E5178" t="s">
        <v>1694</v>
      </c>
      <c r="F5178" t="s">
        <v>1924</v>
      </c>
      <c r="G5178" t="s">
        <v>108</v>
      </c>
      <c r="H5178" t="s">
        <v>2714</v>
      </c>
      <c r="I5178" t="s">
        <v>1875</v>
      </c>
      <c r="J5178" t="s">
        <v>1919</v>
      </c>
      <c r="K5178" t="s">
        <v>1992</v>
      </c>
      <c r="L5178" s="24">
        <v>97.79</v>
      </c>
      <c r="M5178" s="25">
        <f>+VLOOKUP(E5178, TC!A:D, 4, FALSE())</f>
        <v>1.1338499982764763</v>
      </c>
      <c r="N5178" s="24">
        <f t="shared" si="400"/>
        <v>110.87919133145662</v>
      </c>
      <c r="O5178" t="str">
        <f t="shared" si="401"/>
        <v>FACTURA</v>
      </c>
      <c r="P5178" t="str">
        <f t="shared" si="402"/>
        <v>2025</v>
      </c>
      <c r="Q5178" t="str">
        <f t="shared" si="403"/>
        <v>04</v>
      </c>
      <c r="R5178" t="str">
        <f>+IFERROR(VLOOKUP(I5178, Listado!A:B, 2, FALSE()), "COMERCIALIZADORA INTERNACIONAL CARIBBEAN EXOTICS S A")</f>
        <v>PIEDRAHITA PEREZ MARIANA</v>
      </c>
      <c r="S5178" s="25">
        <f>+VLOOKUP(E5178, TC!A:D, 2, FALSE())</f>
        <v>4351.55</v>
      </c>
      <c r="T5178" t="str">
        <f t="shared" si="404"/>
        <v>EUR</v>
      </c>
    </row>
    <row r="5179" spans="1:20" ht="18.75" hidden="1" customHeight="1" x14ac:dyDescent="0.25">
      <c r="A5179" t="s">
        <v>2645</v>
      </c>
      <c r="B5179" t="s">
        <v>5</v>
      </c>
      <c r="C5179" t="s">
        <v>1913</v>
      </c>
      <c r="D5179" s="24">
        <v>11555</v>
      </c>
      <c r="E5179" t="s">
        <v>1694</v>
      </c>
      <c r="F5179" t="s">
        <v>1924</v>
      </c>
      <c r="G5179" t="s">
        <v>108</v>
      </c>
      <c r="H5179" t="s">
        <v>2714</v>
      </c>
      <c r="I5179" t="s">
        <v>1875</v>
      </c>
      <c r="J5179" t="s">
        <v>1919</v>
      </c>
      <c r="K5179" t="s">
        <v>1992</v>
      </c>
      <c r="L5179" s="24">
        <v>223.52</v>
      </c>
      <c r="M5179" s="25">
        <f>+VLOOKUP(E5179, TC!A:D, 4, FALSE())</f>
        <v>1.1338499982764763</v>
      </c>
      <c r="N5179" s="24">
        <f t="shared" si="400"/>
        <v>253.43815161475797</v>
      </c>
      <c r="O5179" t="str">
        <f t="shared" si="401"/>
        <v>FACTURA</v>
      </c>
      <c r="P5179" t="str">
        <f t="shared" si="402"/>
        <v>2025</v>
      </c>
      <c r="Q5179" t="str">
        <f t="shared" si="403"/>
        <v>04</v>
      </c>
      <c r="R5179" t="str">
        <f>+IFERROR(VLOOKUP(I5179, Listado!A:B, 2, FALSE()), "COMERCIALIZADORA INTERNACIONAL CARIBBEAN EXOTICS S A")</f>
        <v>PIEDRAHITA PEREZ MARIANA</v>
      </c>
      <c r="S5179" s="25">
        <f>+VLOOKUP(E5179, TC!A:D, 2, FALSE())</f>
        <v>4351.55</v>
      </c>
      <c r="T5179" t="str">
        <f t="shared" si="404"/>
        <v>EUR</v>
      </c>
    </row>
    <row r="5180" spans="1:20" ht="18.75" hidden="1" customHeight="1" x14ac:dyDescent="0.25">
      <c r="A5180" t="s">
        <v>2645</v>
      </c>
      <c r="B5180" t="s">
        <v>5</v>
      </c>
      <c r="C5180" t="s">
        <v>1913</v>
      </c>
      <c r="D5180" s="24">
        <v>11555</v>
      </c>
      <c r="E5180" t="s">
        <v>1694</v>
      </c>
      <c r="F5180" t="s">
        <v>1924</v>
      </c>
      <c r="G5180" t="s">
        <v>108</v>
      </c>
      <c r="H5180" t="s">
        <v>2714</v>
      </c>
      <c r="I5180" t="s">
        <v>1875</v>
      </c>
      <c r="J5180" t="s">
        <v>1919</v>
      </c>
      <c r="K5180" t="s">
        <v>1992</v>
      </c>
      <c r="L5180" s="24">
        <v>167.64</v>
      </c>
      <c r="M5180" s="25">
        <f>+VLOOKUP(E5180, TC!A:D, 4, FALSE())</f>
        <v>1.1338499982764763</v>
      </c>
      <c r="N5180" s="24">
        <f t="shared" si="400"/>
        <v>190.07861371106847</v>
      </c>
      <c r="O5180" t="str">
        <f t="shared" si="401"/>
        <v>FACTURA</v>
      </c>
      <c r="P5180" t="str">
        <f t="shared" si="402"/>
        <v>2025</v>
      </c>
      <c r="Q5180" t="str">
        <f t="shared" si="403"/>
        <v>04</v>
      </c>
      <c r="R5180" t="str">
        <f>+IFERROR(VLOOKUP(I5180, Listado!A:B, 2, FALSE()), "COMERCIALIZADORA INTERNACIONAL CARIBBEAN EXOTICS S A")</f>
        <v>PIEDRAHITA PEREZ MARIANA</v>
      </c>
      <c r="S5180" s="25">
        <f>+VLOOKUP(E5180, TC!A:D, 2, FALSE())</f>
        <v>4351.55</v>
      </c>
      <c r="T5180" t="str">
        <f t="shared" si="404"/>
        <v>EUR</v>
      </c>
    </row>
    <row r="5181" spans="1:20" ht="18.75" hidden="1" customHeight="1" x14ac:dyDescent="0.25">
      <c r="A5181" t="s">
        <v>2645</v>
      </c>
      <c r="B5181" t="s">
        <v>5</v>
      </c>
      <c r="C5181" t="s">
        <v>1913</v>
      </c>
      <c r="D5181" s="24">
        <v>11555</v>
      </c>
      <c r="E5181" t="s">
        <v>1694</v>
      </c>
      <c r="F5181" t="s">
        <v>1924</v>
      </c>
      <c r="G5181" t="s">
        <v>108</v>
      </c>
      <c r="H5181" t="s">
        <v>2714</v>
      </c>
      <c r="I5181" t="s">
        <v>1875</v>
      </c>
      <c r="J5181" t="s">
        <v>1919</v>
      </c>
      <c r="K5181" t="s">
        <v>1992</v>
      </c>
      <c r="L5181" s="24">
        <v>125.73</v>
      </c>
      <c r="M5181" s="25">
        <f>+VLOOKUP(E5181, TC!A:D, 4, FALSE())</f>
        <v>1.1338499982764763</v>
      </c>
      <c r="N5181" s="24">
        <f t="shared" si="400"/>
        <v>142.55896028330136</v>
      </c>
      <c r="O5181" t="str">
        <f t="shared" si="401"/>
        <v>FACTURA</v>
      </c>
      <c r="P5181" t="str">
        <f t="shared" si="402"/>
        <v>2025</v>
      </c>
      <c r="Q5181" t="str">
        <f t="shared" si="403"/>
        <v>04</v>
      </c>
      <c r="R5181" t="str">
        <f>+IFERROR(VLOOKUP(I5181, Listado!A:B, 2, FALSE()), "COMERCIALIZADORA INTERNACIONAL CARIBBEAN EXOTICS S A")</f>
        <v>PIEDRAHITA PEREZ MARIANA</v>
      </c>
      <c r="S5181" s="25">
        <f>+VLOOKUP(E5181, TC!A:D, 2, FALSE())</f>
        <v>4351.55</v>
      </c>
      <c r="T5181" t="str">
        <f t="shared" si="404"/>
        <v>EUR</v>
      </c>
    </row>
    <row r="5182" spans="1:20" ht="18.75" hidden="1" customHeight="1" x14ac:dyDescent="0.25">
      <c r="A5182" t="s">
        <v>2645</v>
      </c>
      <c r="B5182" t="s">
        <v>5</v>
      </c>
      <c r="C5182" t="s">
        <v>1913</v>
      </c>
      <c r="D5182" s="24">
        <v>11555</v>
      </c>
      <c r="E5182" t="s">
        <v>1694</v>
      </c>
      <c r="F5182" t="s">
        <v>1924</v>
      </c>
      <c r="G5182" t="s">
        <v>108</v>
      </c>
      <c r="H5182" t="s">
        <v>2714</v>
      </c>
      <c r="I5182" t="s">
        <v>1875</v>
      </c>
      <c r="J5182" t="s">
        <v>1919</v>
      </c>
      <c r="K5182" t="s">
        <v>1992</v>
      </c>
      <c r="L5182" s="24">
        <v>544.83000000000004</v>
      </c>
      <c r="M5182" s="25">
        <f>+VLOOKUP(E5182, TC!A:D, 4, FALSE())</f>
        <v>1.1338499982764763</v>
      </c>
      <c r="N5182" s="24">
        <f t="shared" si="400"/>
        <v>617.75549456097258</v>
      </c>
      <c r="O5182" t="str">
        <f t="shared" si="401"/>
        <v>FACTURA</v>
      </c>
      <c r="P5182" t="str">
        <f t="shared" si="402"/>
        <v>2025</v>
      </c>
      <c r="Q5182" t="str">
        <f t="shared" si="403"/>
        <v>04</v>
      </c>
      <c r="R5182" t="str">
        <f>+IFERROR(VLOOKUP(I5182, Listado!A:B, 2, FALSE()), "COMERCIALIZADORA INTERNACIONAL CARIBBEAN EXOTICS S A")</f>
        <v>PIEDRAHITA PEREZ MARIANA</v>
      </c>
      <c r="S5182" s="25">
        <f>+VLOOKUP(E5182, TC!A:D, 2, FALSE())</f>
        <v>4351.55</v>
      </c>
      <c r="T5182" t="str">
        <f t="shared" si="404"/>
        <v>EUR</v>
      </c>
    </row>
    <row r="5183" spans="1:20" ht="18.75" hidden="1" customHeight="1" x14ac:dyDescent="0.25">
      <c r="A5183" t="s">
        <v>2645</v>
      </c>
      <c r="B5183" t="s">
        <v>5</v>
      </c>
      <c r="C5183" t="s">
        <v>1913</v>
      </c>
      <c r="D5183" s="24">
        <v>11555</v>
      </c>
      <c r="E5183" t="s">
        <v>1694</v>
      </c>
      <c r="F5183" t="s">
        <v>1924</v>
      </c>
      <c r="G5183" t="s">
        <v>108</v>
      </c>
      <c r="H5183" t="s">
        <v>2714</v>
      </c>
      <c r="I5183" t="s">
        <v>1875</v>
      </c>
      <c r="J5183" t="s">
        <v>1919</v>
      </c>
      <c r="K5183" t="s">
        <v>1992</v>
      </c>
      <c r="L5183" s="24">
        <v>1201.42</v>
      </c>
      <c r="M5183" s="25">
        <f>+VLOOKUP(E5183, TC!A:D, 4, FALSE())</f>
        <v>1.1338499982764763</v>
      </c>
      <c r="N5183" s="24">
        <f t="shared" si="400"/>
        <v>1362.2300649293243</v>
      </c>
      <c r="O5183" t="str">
        <f t="shared" si="401"/>
        <v>FACTURA</v>
      </c>
      <c r="P5183" t="str">
        <f t="shared" si="402"/>
        <v>2025</v>
      </c>
      <c r="Q5183" t="str">
        <f t="shared" si="403"/>
        <v>04</v>
      </c>
      <c r="R5183" t="str">
        <f>+IFERROR(VLOOKUP(I5183, Listado!A:B, 2, FALSE()), "COMERCIALIZADORA INTERNACIONAL CARIBBEAN EXOTICS S A")</f>
        <v>PIEDRAHITA PEREZ MARIANA</v>
      </c>
      <c r="S5183" s="25">
        <f>+VLOOKUP(E5183, TC!A:D, 2, FALSE())</f>
        <v>4351.55</v>
      </c>
      <c r="T5183" t="str">
        <f t="shared" si="404"/>
        <v>EUR</v>
      </c>
    </row>
    <row r="5184" spans="1:20" ht="18.75" hidden="1" customHeight="1" x14ac:dyDescent="0.25">
      <c r="A5184" t="s">
        <v>2645</v>
      </c>
      <c r="B5184" t="s">
        <v>5</v>
      </c>
      <c r="C5184" t="s">
        <v>1913</v>
      </c>
      <c r="D5184" s="24">
        <v>11555</v>
      </c>
      <c r="E5184" t="s">
        <v>1694</v>
      </c>
      <c r="F5184" t="s">
        <v>1924</v>
      </c>
      <c r="G5184" t="s">
        <v>108</v>
      </c>
      <c r="H5184" t="s">
        <v>2714</v>
      </c>
      <c r="I5184" t="s">
        <v>1875</v>
      </c>
      <c r="J5184" t="s">
        <v>1919</v>
      </c>
      <c r="K5184" t="s">
        <v>1959</v>
      </c>
      <c r="L5184" s="24">
        <v>300</v>
      </c>
      <c r="M5184" s="25">
        <f>+VLOOKUP(E5184, TC!A:D, 4, FALSE())</f>
        <v>1.1338499982764763</v>
      </c>
      <c r="N5184" s="24">
        <f t="shared" si="400"/>
        <v>340.15499948294286</v>
      </c>
      <c r="O5184" t="str">
        <f t="shared" si="401"/>
        <v>FACTURA</v>
      </c>
      <c r="P5184" t="str">
        <f t="shared" si="402"/>
        <v>2025</v>
      </c>
      <c r="Q5184" t="str">
        <f t="shared" si="403"/>
        <v>04</v>
      </c>
      <c r="R5184" t="str">
        <f>+IFERROR(VLOOKUP(I5184, Listado!A:B, 2, FALSE()), "COMERCIALIZADORA INTERNACIONAL CARIBBEAN EXOTICS S A")</f>
        <v>PIEDRAHITA PEREZ MARIANA</v>
      </c>
      <c r="S5184" s="25">
        <f>+VLOOKUP(E5184, TC!A:D, 2, FALSE())</f>
        <v>4351.55</v>
      </c>
      <c r="T5184" t="str">
        <f t="shared" si="404"/>
        <v>EUR</v>
      </c>
    </row>
    <row r="5185" spans="1:20" ht="18.75" hidden="1" customHeight="1" x14ac:dyDescent="0.25">
      <c r="A5185" t="s">
        <v>2645</v>
      </c>
      <c r="B5185" t="s">
        <v>5</v>
      </c>
      <c r="C5185" t="s">
        <v>1913</v>
      </c>
      <c r="D5185" s="24">
        <v>11555</v>
      </c>
      <c r="E5185" t="s">
        <v>1694</v>
      </c>
      <c r="F5185" t="s">
        <v>1924</v>
      </c>
      <c r="G5185" t="s">
        <v>108</v>
      </c>
      <c r="H5185" t="s">
        <v>2714</v>
      </c>
      <c r="I5185" t="s">
        <v>1875</v>
      </c>
      <c r="J5185" t="s">
        <v>1919</v>
      </c>
      <c r="K5185" t="s">
        <v>1960</v>
      </c>
      <c r="L5185" s="24">
        <v>26.54</v>
      </c>
      <c r="M5185" s="25">
        <f>+VLOOKUP(E5185, TC!A:D, 4, FALSE())</f>
        <v>1.1338499982764763</v>
      </c>
      <c r="N5185" s="24">
        <f t="shared" si="400"/>
        <v>30.092378954257679</v>
      </c>
      <c r="O5185" t="str">
        <f t="shared" si="401"/>
        <v>FACTURA</v>
      </c>
      <c r="P5185" t="str">
        <f t="shared" si="402"/>
        <v>2025</v>
      </c>
      <c r="Q5185" t="str">
        <f t="shared" si="403"/>
        <v>04</v>
      </c>
      <c r="R5185" t="str">
        <f>+IFERROR(VLOOKUP(I5185, Listado!A:B, 2, FALSE()), "COMERCIALIZADORA INTERNACIONAL CARIBBEAN EXOTICS S A")</f>
        <v>PIEDRAHITA PEREZ MARIANA</v>
      </c>
      <c r="S5185" s="25">
        <f>+VLOOKUP(E5185, TC!A:D, 2, FALSE())</f>
        <v>4351.55</v>
      </c>
      <c r="T5185" t="str">
        <f t="shared" si="404"/>
        <v>EUR</v>
      </c>
    </row>
    <row r="5186" spans="1:20" ht="18.75" hidden="1" customHeight="1" x14ac:dyDescent="0.25">
      <c r="A5186" t="s">
        <v>2645</v>
      </c>
      <c r="B5186" t="s">
        <v>5</v>
      </c>
      <c r="C5186" t="s">
        <v>1913</v>
      </c>
      <c r="D5186" s="24">
        <v>11556</v>
      </c>
      <c r="E5186" t="s">
        <v>1694</v>
      </c>
      <c r="F5186" t="s">
        <v>1924</v>
      </c>
      <c r="G5186" t="s">
        <v>108</v>
      </c>
      <c r="H5186" t="s">
        <v>2715</v>
      </c>
      <c r="I5186" t="s">
        <v>1896</v>
      </c>
      <c r="J5186" t="s">
        <v>1962</v>
      </c>
      <c r="K5186" t="s">
        <v>2523</v>
      </c>
      <c r="L5186" s="24">
        <v>143.55000000000001</v>
      </c>
      <c r="M5186" s="25">
        <f>+VLOOKUP(E5186, TC!A:D, 4, FALSE())</f>
        <v>1.1338499982764763</v>
      </c>
      <c r="N5186" s="24">
        <f t="shared" ref="N5186:N5249" si="405">+IF(F5186="EUR", (M5186*L5186), IF(I5186="JUAN MATAS SAS", (L5186/S5186), L5186))</f>
        <v>162.76416725258818</v>
      </c>
      <c r="O5186" t="str">
        <f t="shared" ref="O5186:O5249" si="406">+IF(C5186="CFE", "FACTURA", IF(ISERROR(SEARCH("ANULA", H5186))=FALSE(), "ANULACIÓN FE", IF(ISERROR(SEARCH("CANCELLATION", H5186))=FALSE(), "ANULACIÓN FE", "NOTAS")))</f>
        <v>FACTURA</v>
      </c>
      <c r="P5186" t="str">
        <f t="shared" ref="P5186:P5249" si="407">+LEFT(E5186, 4)</f>
        <v>2025</v>
      </c>
      <c r="Q5186" t="str">
        <f t="shared" ref="Q5186:Q5249" si="408">+MID(E5186, 5, 2)</f>
        <v>04</v>
      </c>
      <c r="R5186" t="str">
        <f>+IFERROR(VLOOKUP(I5186, Listado!A:B, 2, FALSE()), "COMERCIALIZADORA INTERNACIONAL CARIBBEAN EXOTICS S A")</f>
        <v>PIEDRAHITA PEREZ MARIANA</v>
      </c>
      <c r="S5186" s="25">
        <f>+VLOOKUP(E5186, TC!A:D, 2, FALSE())</f>
        <v>4351.55</v>
      </c>
      <c r="T5186" t="str">
        <f t="shared" ref="T5186:T5249" si="409">+IF(I5186="JUAN MATAS SAS", "USD", F5186)</f>
        <v>EUR</v>
      </c>
    </row>
    <row r="5187" spans="1:20" ht="18.75" hidden="1" customHeight="1" x14ac:dyDescent="0.25">
      <c r="A5187" t="s">
        <v>2645</v>
      </c>
      <c r="B5187" t="s">
        <v>5</v>
      </c>
      <c r="C5187" t="s">
        <v>1913</v>
      </c>
      <c r="D5187" s="24">
        <v>11556</v>
      </c>
      <c r="E5187" t="s">
        <v>1694</v>
      </c>
      <c r="F5187" t="s">
        <v>1924</v>
      </c>
      <c r="G5187" t="s">
        <v>108</v>
      </c>
      <c r="H5187" t="s">
        <v>2715</v>
      </c>
      <c r="I5187" t="s">
        <v>1896</v>
      </c>
      <c r="J5187" t="s">
        <v>1962</v>
      </c>
      <c r="K5187" t="s">
        <v>2523</v>
      </c>
      <c r="L5187" s="24">
        <v>111.65</v>
      </c>
      <c r="M5187" s="25">
        <f>+VLOOKUP(E5187, TC!A:D, 4, FALSE())</f>
        <v>1.1338499982764763</v>
      </c>
      <c r="N5187" s="24">
        <f t="shared" si="405"/>
        <v>126.59435230756858</v>
      </c>
      <c r="O5187" t="str">
        <f t="shared" si="406"/>
        <v>FACTURA</v>
      </c>
      <c r="P5187" t="str">
        <f t="shared" si="407"/>
        <v>2025</v>
      </c>
      <c r="Q5187" t="str">
        <f t="shared" si="408"/>
        <v>04</v>
      </c>
      <c r="R5187" t="str">
        <f>+IFERROR(VLOOKUP(I5187, Listado!A:B, 2, FALSE()), "COMERCIALIZADORA INTERNACIONAL CARIBBEAN EXOTICS S A")</f>
        <v>PIEDRAHITA PEREZ MARIANA</v>
      </c>
      <c r="S5187" s="25">
        <f>+VLOOKUP(E5187, TC!A:D, 2, FALSE())</f>
        <v>4351.55</v>
      </c>
      <c r="T5187" t="str">
        <f t="shared" si="409"/>
        <v>EUR</v>
      </c>
    </row>
    <row r="5188" spans="1:20" ht="18.75" hidden="1" customHeight="1" x14ac:dyDescent="0.25">
      <c r="A5188" t="s">
        <v>2645</v>
      </c>
      <c r="B5188" t="s">
        <v>5</v>
      </c>
      <c r="C5188" t="s">
        <v>1913</v>
      </c>
      <c r="D5188" s="24">
        <v>11556</v>
      </c>
      <c r="E5188" t="s">
        <v>1694</v>
      </c>
      <c r="F5188" t="s">
        <v>1924</v>
      </c>
      <c r="G5188" t="s">
        <v>108</v>
      </c>
      <c r="H5188" t="s">
        <v>2715</v>
      </c>
      <c r="I5188" t="s">
        <v>1896</v>
      </c>
      <c r="J5188" t="s">
        <v>1962</v>
      </c>
      <c r="K5188" t="s">
        <v>2523</v>
      </c>
      <c r="L5188" s="24">
        <v>44.66</v>
      </c>
      <c r="M5188" s="25">
        <f>+VLOOKUP(E5188, TC!A:D, 4, FALSE())</f>
        <v>1.1338499982764763</v>
      </c>
      <c r="N5188" s="24">
        <f t="shared" si="405"/>
        <v>50.637740923027422</v>
      </c>
      <c r="O5188" t="str">
        <f t="shared" si="406"/>
        <v>FACTURA</v>
      </c>
      <c r="P5188" t="str">
        <f t="shared" si="407"/>
        <v>2025</v>
      </c>
      <c r="Q5188" t="str">
        <f t="shared" si="408"/>
        <v>04</v>
      </c>
      <c r="R5188" t="str">
        <f>+IFERROR(VLOOKUP(I5188, Listado!A:B, 2, FALSE()), "COMERCIALIZADORA INTERNACIONAL CARIBBEAN EXOTICS S A")</f>
        <v>PIEDRAHITA PEREZ MARIANA</v>
      </c>
      <c r="S5188" s="25">
        <f>+VLOOKUP(E5188, TC!A:D, 2, FALSE())</f>
        <v>4351.55</v>
      </c>
      <c r="T5188" t="str">
        <f t="shared" si="409"/>
        <v>EUR</v>
      </c>
    </row>
    <row r="5189" spans="1:20" ht="18.75" hidden="1" customHeight="1" x14ac:dyDescent="0.25">
      <c r="A5189" t="s">
        <v>2645</v>
      </c>
      <c r="B5189" t="s">
        <v>5</v>
      </c>
      <c r="C5189" t="s">
        <v>1913</v>
      </c>
      <c r="D5189" s="24">
        <v>11556</v>
      </c>
      <c r="E5189" t="s">
        <v>1694</v>
      </c>
      <c r="F5189" t="s">
        <v>1924</v>
      </c>
      <c r="G5189" t="s">
        <v>108</v>
      </c>
      <c r="H5189" t="s">
        <v>2715</v>
      </c>
      <c r="I5189" t="s">
        <v>1896</v>
      </c>
      <c r="J5189" t="s">
        <v>1962</v>
      </c>
      <c r="K5189" t="s">
        <v>2523</v>
      </c>
      <c r="L5189" s="24">
        <v>57.42</v>
      </c>
      <c r="M5189" s="25">
        <f>+VLOOKUP(E5189, TC!A:D, 4, FALSE())</f>
        <v>1.1338499982764763</v>
      </c>
      <c r="N5189" s="24">
        <f t="shared" si="405"/>
        <v>65.105666901035264</v>
      </c>
      <c r="O5189" t="str">
        <f t="shared" si="406"/>
        <v>FACTURA</v>
      </c>
      <c r="P5189" t="str">
        <f t="shared" si="407"/>
        <v>2025</v>
      </c>
      <c r="Q5189" t="str">
        <f t="shared" si="408"/>
        <v>04</v>
      </c>
      <c r="R5189" t="str">
        <f>+IFERROR(VLOOKUP(I5189, Listado!A:B, 2, FALSE()), "COMERCIALIZADORA INTERNACIONAL CARIBBEAN EXOTICS S A")</f>
        <v>PIEDRAHITA PEREZ MARIANA</v>
      </c>
      <c r="S5189" s="25">
        <f>+VLOOKUP(E5189, TC!A:D, 2, FALSE())</f>
        <v>4351.55</v>
      </c>
      <c r="T5189" t="str">
        <f t="shared" si="409"/>
        <v>EUR</v>
      </c>
    </row>
    <row r="5190" spans="1:20" ht="18.75" hidden="1" customHeight="1" x14ac:dyDescent="0.25">
      <c r="A5190" t="s">
        <v>2645</v>
      </c>
      <c r="B5190" t="s">
        <v>5</v>
      </c>
      <c r="C5190" t="s">
        <v>1913</v>
      </c>
      <c r="D5190" s="24">
        <v>11556</v>
      </c>
      <c r="E5190" t="s">
        <v>1694</v>
      </c>
      <c r="F5190" t="s">
        <v>1924</v>
      </c>
      <c r="G5190" t="s">
        <v>108</v>
      </c>
      <c r="H5190" t="s">
        <v>2715</v>
      </c>
      <c r="I5190" t="s">
        <v>1896</v>
      </c>
      <c r="J5190" t="s">
        <v>1962</v>
      </c>
      <c r="K5190" t="s">
        <v>2523</v>
      </c>
      <c r="L5190" s="24">
        <v>19.14</v>
      </c>
      <c r="M5190" s="25">
        <f>+VLOOKUP(E5190, TC!A:D, 4, FALSE())</f>
        <v>1.1338499982764763</v>
      </c>
      <c r="N5190" s="24">
        <f t="shared" si="405"/>
        <v>21.701888967011755</v>
      </c>
      <c r="O5190" t="str">
        <f t="shared" si="406"/>
        <v>FACTURA</v>
      </c>
      <c r="P5190" t="str">
        <f t="shared" si="407"/>
        <v>2025</v>
      </c>
      <c r="Q5190" t="str">
        <f t="shared" si="408"/>
        <v>04</v>
      </c>
      <c r="R5190" t="str">
        <f>+IFERROR(VLOOKUP(I5190, Listado!A:B, 2, FALSE()), "COMERCIALIZADORA INTERNACIONAL CARIBBEAN EXOTICS S A")</f>
        <v>PIEDRAHITA PEREZ MARIANA</v>
      </c>
      <c r="S5190" s="25">
        <f>+VLOOKUP(E5190, TC!A:D, 2, FALSE())</f>
        <v>4351.55</v>
      </c>
      <c r="T5190" t="str">
        <f t="shared" si="409"/>
        <v>EUR</v>
      </c>
    </row>
    <row r="5191" spans="1:20" ht="18.75" hidden="1" customHeight="1" x14ac:dyDescent="0.25">
      <c r="A5191" t="s">
        <v>2645</v>
      </c>
      <c r="B5191" t="s">
        <v>5</v>
      </c>
      <c r="C5191" t="s">
        <v>1913</v>
      </c>
      <c r="D5191" s="24">
        <v>11556</v>
      </c>
      <c r="E5191" t="s">
        <v>1694</v>
      </c>
      <c r="F5191" t="s">
        <v>1924</v>
      </c>
      <c r="G5191" t="s">
        <v>108</v>
      </c>
      <c r="H5191" t="s">
        <v>2715</v>
      </c>
      <c r="I5191" t="s">
        <v>1896</v>
      </c>
      <c r="J5191" t="s">
        <v>1962</v>
      </c>
      <c r="K5191" t="s">
        <v>2523</v>
      </c>
      <c r="L5191" s="24">
        <v>15.95</v>
      </c>
      <c r="M5191" s="25">
        <f>+VLOOKUP(E5191, TC!A:D, 4, FALSE())</f>
        <v>1.1338499982764763</v>
      </c>
      <c r="N5191" s="24">
        <f t="shared" si="405"/>
        <v>18.084907472509794</v>
      </c>
      <c r="O5191" t="str">
        <f t="shared" si="406"/>
        <v>FACTURA</v>
      </c>
      <c r="P5191" t="str">
        <f t="shared" si="407"/>
        <v>2025</v>
      </c>
      <c r="Q5191" t="str">
        <f t="shared" si="408"/>
        <v>04</v>
      </c>
      <c r="R5191" t="str">
        <f>+IFERROR(VLOOKUP(I5191, Listado!A:B, 2, FALSE()), "COMERCIALIZADORA INTERNACIONAL CARIBBEAN EXOTICS S A")</f>
        <v>PIEDRAHITA PEREZ MARIANA</v>
      </c>
      <c r="S5191" s="25">
        <f>+VLOOKUP(E5191, TC!A:D, 2, FALSE())</f>
        <v>4351.55</v>
      </c>
      <c r="T5191" t="str">
        <f t="shared" si="409"/>
        <v>EUR</v>
      </c>
    </row>
    <row r="5192" spans="1:20" ht="18.75" hidden="1" customHeight="1" x14ac:dyDescent="0.25">
      <c r="A5192" t="s">
        <v>2645</v>
      </c>
      <c r="B5192" t="s">
        <v>5</v>
      </c>
      <c r="C5192" t="s">
        <v>1913</v>
      </c>
      <c r="D5192" s="24">
        <v>11556</v>
      </c>
      <c r="E5192" t="s">
        <v>1694</v>
      </c>
      <c r="F5192" t="s">
        <v>1924</v>
      </c>
      <c r="G5192" t="s">
        <v>108</v>
      </c>
      <c r="H5192" t="s">
        <v>2715</v>
      </c>
      <c r="I5192" t="s">
        <v>1896</v>
      </c>
      <c r="J5192" t="s">
        <v>1962</v>
      </c>
      <c r="K5192" t="s">
        <v>2523</v>
      </c>
      <c r="L5192" s="24">
        <v>19.14</v>
      </c>
      <c r="M5192" s="25">
        <f>+VLOOKUP(E5192, TC!A:D, 4, FALSE())</f>
        <v>1.1338499982764763</v>
      </c>
      <c r="N5192" s="24">
        <f t="shared" si="405"/>
        <v>21.701888967011755</v>
      </c>
      <c r="O5192" t="str">
        <f t="shared" si="406"/>
        <v>FACTURA</v>
      </c>
      <c r="P5192" t="str">
        <f t="shared" si="407"/>
        <v>2025</v>
      </c>
      <c r="Q5192" t="str">
        <f t="shared" si="408"/>
        <v>04</v>
      </c>
      <c r="R5192" t="str">
        <f>+IFERROR(VLOOKUP(I5192, Listado!A:B, 2, FALSE()), "COMERCIALIZADORA INTERNACIONAL CARIBBEAN EXOTICS S A")</f>
        <v>PIEDRAHITA PEREZ MARIANA</v>
      </c>
      <c r="S5192" s="25">
        <f>+VLOOKUP(E5192, TC!A:D, 2, FALSE())</f>
        <v>4351.55</v>
      </c>
      <c r="T5192" t="str">
        <f t="shared" si="409"/>
        <v>EUR</v>
      </c>
    </row>
    <row r="5193" spans="1:20" ht="18.75" hidden="1" customHeight="1" x14ac:dyDescent="0.25">
      <c r="A5193" t="s">
        <v>2645</v>
      </c>
      <c r="B5193" t="s">
        <v>5</v>
      </c>
      <c r="C5193" t="s">
        <v>1913</v>
      </c>
      <c r="D5193" s="24">
        <v>11556</v>
      </c>
      <c r="E5193" t="s">
        <v>1694</v>
      </c>
      <c r="F5193" t="s">
        <v>1924</v>
      </c>
      <c r="G5193" t="s">
        <v>108</v>
      </c>
      <c r="H5193" t="s">
        <v>2715</v>
      </c>
      <c r="I5193" t="s">
        <v>1896</v>
      </c>
      <c r="J5193" t="s">
        <v>1962</v>
      </c>
      <c r="K5193" t="s">
        <v>2523</v>
      </c>
      <c r="L5193" s="24">
        <v>462.55</v>
      </c>
      <c r="M5193" s="25">
        <f>+VLOOKUP(E5193, TC!A:D, 4, FALSE())</f>
        <v>1.1338499982764763</v>
      </c>
      <c r="N5193" s="24">
        <f t="shared" si="405"/>
        <v>524.46231670278405</v>
      </c>
      <c r="O5193" t="str">
        <f t="shared" si="406"/>
        <v>FACTURA</v>
      </c>
      <c r="P5193" t="str">
        <f t="shared" si="407"/>
        <v>2025</v>
      </c>
      <c r="Q5193" t="str">
        <f t="shared" si="408"/>
        <v>04</v>
      </c>
      <c r="R5193" t="str">
        <f>+IFERROR(VLOOKUP(I5193, Listado!A:B, 2, FALSE()), "COMERCIALIZADORA INTERNACIONAL CARIBBEAN EXOTICS S A")</f>
        <v>PIEDRAHITA PEREZ MARIANA</v>
      </c>
      <c r="S5193" s="25">
        <f>+VLOOKUP(E5193, TC!A:D, 2, FALSE())</f>
        <v>4351.55</v>
      </c>
      <c r="T5193" t="str">
        <f t="shared" si="409"/>
        <v>EUR</v>
      </c>
    </row>
    <row r="5194" spans="1:20" ht="18.75" hidden="1" customHeight="1" x14ac:dyDescent="0.25">
      <c r="A5194" t="s">
        <v>2645</v>
      </c>
      <c r="B5194" t="s">
        <v>5</v>
      </c>
      <c r="C5194" t="s">
        <v>1913</v>
      </c>
      <c r="D5194" s="24">
        <v>11556</v>
      </c>
      <c r="E5194" t="s">
        <v>1694</v>
      </c>
      <c r="F5194" t="s">
        <v>1924</v>
      </c>
      <c r="G5194" t="s">
        <v>108</v>
      </c>
      <c r="H5194" t="s">
        <v>2715</v>
      </c>
      <c r="I5194" t="s">
        <v>1896</v>
      </c>
      <c r="J5194" t="s">
        <v>1962</v>
      </c>
      <c r="K5194" t="s">
        <v>2523</v>
      </c>
      <c r="L5194" s="24">
        <v>19.14</v>
      </c>
      <c r="M5194" s="25">
        <f>+VLOOKUP(E5194, TC!A:D, 4, FALSE())</f>
        <v>1.1338499982764763</v>
      </c>
      <c r="N5194" s="24">
        <f t="shared" si="405"/>
        <v>21.701888967011755</v>
      </c>
      <c r="O5194" t="str">
        <f t="shared" si="406"/>
        <v>FACTURA</v>
      </c>
      <c r="P5194" t="str">
        <f t="shared" si="407"/>
        <v>2025</v>
      </c>
      <c r="Q5194" t="str">
        <f t="shared" si="408"/>
        <v>04</v>
      </c>
      <c r="R5194" t="str">
        <f>+IFERROR(VLOOKUP(I5194, Listado!A:B, 2, FALSE()), "COMERCIALIZADORA INTERNACIONAL CARIBBEAN EXOTICS S A")</f>
        <v>PIEDRAHITA PEREZ MARIANA</v>
      </c>
      <c r="S5194" s="25">
        <f>+VLOOKUP(E5194, TC!A:D, 2, FALSE())</f>
        <v>4351.55</v>
      </c>
      <c r="T5194" t="str">
        <f t="shared" si="409"/>
        <v>EUR</v>
      </c>
    </row>
    <row r="5195" spans="1:20" ht="18.75" hidden="1" customHeight="1" x14ac:dyDescent="0.25">
      <c r="A5195" t="s">
        <v>2645</v>
      </c>
      <c r="B5195" t="s">
        <v>5</v>
      </c>
      <c r="C5195" t="s">
        <v>1913</v>
      </c>
      <c r="D5195" s="24">
        <v>11556</v>
      </c>
      <c r="E5195" t="s">
        <v>1694</v>
      </c>
      <c r="F5195" t="s">
        <v>1924</v>
      </c>
      <c r="G5195" t="s">
        <v>108</v>
      </c>
      <c r="H5195" t="s">
        <v>2715</v>
      </c>
      <c r="I5195" t="s">
        <v>1896</v>
      </c>
      <c r="J5195" t="s">
        <v>1962</v>
      </c>
      <c r="K5195" t="s">
        <v>1959</v>
      </c>
      <c r="L5195" s="24">
        <v>300</v>
      </c>
      <c r="M5195" s="25">
        <f>+VLOOKUP(E5195, TC!A:D, 4, FALSE())</f>
        <v>1.1338499982764763</v>
      </c>
      <c r="N5195" s="24">
        <f t="shared" si="405"/>
        <v>340.15499948294286</v>
      </c>
      <c r="O5195" t="str">
        <f t="shared" si="406"/>
        <v>FACTURA</v>
      </c>
      <c r="P5195" t="str">
        <f t="shared" si="407"/>
        <v>2025</v>
      </c>
      <c r="Q5195" t="str">
        <f t="shared" si="408"/>
        <v>04</v>
      </c>
      <c r="R5195" t="str">
        <f>+IFERROR(VLOOKUP(I5195, Listado!A:B, 2, FALSE()), "COMERCIALIZADORA INTERNACIONAL CARIBBEAN EXOTICS S A")</f>
        <v>PIEDRAHITA PEREZ MARIANA</v>
      </c>
      <c r="S5195" s="25">
        <f>+VLOOKUP(E5195, TC!A:D, 2, FALSE())</f>
        <v>4351.55</v>
      </c>
      <c r="T5195" t="str">
        <f t="shared" si="409"/>
        <v>EUR</v>
      </c>
    </row>
    <row r="5196" spans="1:20" ht="18.75" hidden="1" customHeight="1" x14ac:dyDescent="0.25">
      <c r="A5196" t="s">
        <v>2645</v>
      </c>
      <c r="B5196" t="s">
        <v>5</v>
      </c>
      <c r="C5196" t="s">
        <v>1913</v>
      </c>
      <c r="D5196" s="24">
        <v>11556</v>
      </c>
      <c r="E5196" t="s">
        <v>1694</v>
      </c>
      <c r="F5196" t="s">
        <v>1924</v>
      </c>
      <c r="G5196" t="s">
        <v>108</v>
      </c>
      <c r="H5196" t="s">
        <v>2715</v>
      </c>
      <c r="I5196" t="s">
        <v>1896</v>
      </c>
      <c r="J5196" t="s">
        <v>1962</v>
      </c>
      <c r="K5196" t="s">
        <v>1960</v>
      </c>
      <c r="L5196" s="24">
        <v>10.8</v>
      </c>
      <c r="M5196" s="25">
        <f>+VLOOKUP(E5196, TC!A:D, 4, FALSE())</f>
        <v>1.1338499982764763</v>
      </c>
      <c r="N5196" s="24">
        <f t="shared" si="405"/>
        <v>12.245579981385944</v>
      </c>
      <c r="O5196" t="str">
        <f t="shared" si="406"/>
        <v>FACTURA</v>
      </c>
      <c r="P5196" t="str">
        <f t="shared" si="407"/>
        <v>2025</v>
      </c>
      <c r="Q5196" t="str">
        <f t="shared" si="408"/>
        <v>04</v>
      </c>
      <c r="R5196" t="str">
        <f>+IFERROR(VLOOKUP(I5196, Listado!A:B, 2, FALSE()), "COMERCIALIZADORA INTERNACIONAL CARIBBEAN EXOTICS S A")</f>
        <v>PIEDRAHITA PEREZ MARIANA</v>
      </c>
      <c r="S5196" s="25">
        <f>+VLOOKUP(E5196, TC!A:D, 2, FALSE())</f>
        <v>4351.55</v>
      </c>
      <c r="T5196" t="str">
        <f t="shared" si="409"/>
        <v>EUR</v>
      </c>
    </row>
    <row r="5197" spans="1:20" ht="18.75" hidden="1" customHeight="1" x14ac:dyDescent="0.25">
      <c r="A5197" t="s">
        <v>2645</v>
      </c>
      <c r="B5197" t="s">
        <v>5</v>
      </c>
      <c r="C5197" t="s">
        <v>1970</v>
      </c>
      <c r="D5197" s="24">
        <v>2290</v>
      </c>
      <c r="E5197" t="s">
        <v>1694</v>
      </c>
      <c r="F5197" t="s">
        <v>1924</v>
      </c>
      <c r="G5197" t="s">
        <v>108</v>
      </c>
      <c r="H5197" t="s">
        <v>2144</v>
      </c>
      <c r="I5197" t="s">
        <v>1871</v>
      </c>
      <c r="J5197" t="s">
        <v>1919</v>
      </c>
      <c r="K5197" t="s">
        <v>1959</v>
      </c>
      <c r="L5197" s="24">
        <v>-300</v>
      </c>
      <c r="M5197" s="25">
        <f>+VLOOKUP(E5197, TC!A:D, 4, FALSE())</f>
        <v>1.1338499982764763</v>
      </c>
      <c r="N5197" s="24">
        <f t="shared" si="405"/>
        <v>-340.15499948294286</v>
      </c>
      <c r="O5197" t="str">
        <f t="shared" si="406"/>
        <v>NOTAS</v>
      </c>
      <c r="P5197" t="str">
        <f t="shared" si="407"/>
        <v>2025</v>
      </c>
      <c r="Q5197" t="str">
        <f t="shared" si="408"/>
        <v>04</v>
      </c>
      <c r="R5197" t="str">
        <f>+IFERROR(VLOOKUP(I5197, Listado!A:B, 2, FALSE()), "COMERCIALIZADORA INTERNACIONAL CARIBBEAN EXOTICS S A")</f>
        <v>PIEDRAHITA PEREZ MARIANA</v>
      </c>
      <c r="S5197" s="25">
        <f>+VLOOKUP(E5197, TC!A:D, 2, FALSE())</f>
        <v>4351.55</v>
      </c>
      <c r="T5197" t="str">
        <f t="shared" si="409"/>
        <v>EUR</v>
      </c>
    </row>
    <row r="5198" spans="1:20" ht="18.75" hidden="1" customHeight="1" x14ac:dyDescent="0.25">
      <c r="A5198" t="s">
        <v>2645</v>
      </c>
      <c r="B5198" t="s">
        <v>5</v>
      </c>
      <c r="C5198" t="s">
        <v>1970</v>
      </c>
      <c r="D5198" s="24">
        <v>2290</v>
      </c>
      <c r="E5198" t="s">
        <v>1694</v>
      </c>
      <c r="F5198" t="s">
        <v>1924</v>
      </c>
      <c r="G5198" t="s">
        <v>108</v>
      </c>
      <c r="H5198" t="s">
        <v>2144</v>
      </c>
      <c r="I5198" t="s">
        <v>1871</v>
      </c>
      <c r="J5198" t="s">
        <v>1919</v>
      </c>
      <c r="K5198" t="s">
        <v>1960</v>
      </c>
      <c r="L5198" s="24">
        <v>-1.2</v>
      </c>
      <c r="M5198" s="25">
        <f>+VLOOKUP(E5198, TC!A:D, 4, FALSE())</f>
        <v>1.1338499982764763</v>
      </c>
      <c r="N5198" s="24">
        <f t="shared" si="405"/>
        <v>-1.3606199979317715</v>
      </c>
      <c r="O5198" t="str">
        <f t="shared" si="406"/>
        <v>NOTAS</v>
      </c>
      <c r="P5198" t="str">
        <f t="shared" si="407"/>
        <v>2025</v>
      </c>
      <c r="Q5198" t="str">
        <f t="shared" si="408"/>
        <v>04</v>
      </c>
      <c r="R5198" t="str">
        <f>+IFERROR(VLOOKUP(I5198, Listado!A:B, 2, FALSE()), "COMERCIALIZADORA INTERNACIONAL CARIBBEAN EXOTICS S A")</f>
        <v>PIEDRAHITA PEREZ MARIANA</v>
      </c>
      <c r="S5198" s="25">
        <f>+VLOOKUP(E5198, TC!A:D, 2, FALSE())</f>
        <v>4351.55</v>
      </c>
      <c r="T5198" t="str">
        <f t="shared" si="409"/>
        <v>EUR</v>
      </c>
    </row>
    <row r="5199" spans="1:20" ht="18.75" hidden="1" customHeight="1" x14ac:dyDescent="0.25">
      <c r="A5199" t="s">
        <v>2645</v>
      </c>
      <c r="B5199" t="s">
        <v>5</v>
      </c>
      <c r="C5199" t="s">
        <v>1970</v>
      </c>
      <c r="D5199" s="24">
        <v>2290</v>
      </c>
      <c r="E5199" t="s">
        <v>1694</v>
      </c>
      <c r="F5199" t="s">
        <v>1924</v>
      </c>
      <c r="G5199" t="s">
        <v>108</v>
      </c>
      <c r="H5199" t="s">
        <v>2144</v>
      </c>
      <c r="I5199" t="s">
        <v>1871</v>
      </c>
      <c r="J5199" t="s">
        <v>1919</v>
      </c>
      <c r="K5199" t="s">
        <v>1964</v>
      </c>
      <c r="L5199" s="24">
        <v>-1121.32</v>
      </c>
      <c r="M5199" s="25">
        <f>+VLOOKUP(E5199, TC!A:D, 4, FALSE())</f>
        <v>1.1338499982764763</v>
      </c>
      <c r="N5199" s="24">
        <f t="shared" si="405"/>
        <v>-1271.4086800673783</v>
      </c>
      <c r="O5199" t="str">
        <f t="shared" si="406"/>
        <v>NOTAS</v>
      </c>
      <c r="P5199" t="str">
        <f t="shared" si="407"/>
        <v>2025</v>
      </c>
      <c r="Q5199" t="str">
        <f t="shared" si="408"/>
        <v>04</v>
      </c>
      <c r="R5199" t="str">
        <f>+IFERROR(VLOOKUP(I5199, Listado!A:B, 2, FALSE()), "COMERCIALIZADORA INTERNACIONAL CARIBBEAN EXOTICS S A")</f>
        <v>PIEDRAHITA PEREZ MARIANA</v>
      </c>
      <c r="S5199" s="25">
        <f>+VLOOKUP(E5199, TC!A:D, 2, FALSE())</f>
        <v>4351.55</v>
      </c>
      <c r="T5199" t="str">
        <f t="shared" si="409"/>
        <v>EUR</v>
      </c>
    </row>
    <row r="5200" spans="1:20" ht="18.75" hidden="1" customHeight="1" x14ac:dyDescent="0.25">
      <c r="A5200" t="s">
        <v>2645</v>
      </c>
      <c r="B5200" t="s">
        <v>5</v>
      </c>
      <c r="C5200" t="s">
        <v>1970</v>
      </c>
      <c r="D5200" s="24">
        <v>2290</v>
      </c>
      <c r="E5200" t="s">
        <v>1694</v>
      </c>
      <c r="F5200" t="s">
        <v>1924</v>
      </c>
      <c r="G5200" t="s">
        <v>108</v>
      </c>
      <c r="H5200" t="s">
        <v>2144</v>
      </c>
      <c r="I5200" t="s">
        <v>1871</v>
      </c>
      <c r="J5200" t="s">
        <v>1919</v>
      </c>
      <c r="K5200" t="s">
        <v>1964</v>
      </c>
      <c r="L5200" s="24">
        <v>-32.979999999999997</v>
      </c>
      <c r="M5200" s="25">
        <f>+VLOOKUP(E5200, TC!A:D, 4, FALSE())</f>
        <v>1.1338499982764763</v>
      </c>
      <c r="N5200" s="24">
        <f t="shared" si="405"/>
        <v>-37.394372943158181</v>
      </c>
      <c r="O5200" t="str">
        <f t="shared" si="406"/>
        <v>NOTAS</v>
      </c>
      <c r="P5200" t="str">
        <f t="shared" si="407"/>
        <v>2025</v>
      </c>
      <c r="Q5200" t="str">
        <f t="shared" si="408"/>
        <v>04</v>
      </c>
      <c r="R5200" t="str">
        <f>+IFERROR(VLOOKUP(I5200, Listado!A:B, 2, FALSE()), "COMERCIALIZADORA INTERNACIONAL CARIBBEAN EXOTICS S A")</f>
        <v>PIEDRAHITA PEREZ MARIANA</v>
      </c>
      <c r="S5200" s="25">
        <f>+VLOOKUP(E5200, TC!A:D, 2, FALSE())</f>
        <v>4351.55</v>
      </c>
      <c r="T5200" t="str">
        <f t="shared" si="409"/>
        <v>EUR</v>
      </c>
    </row>
    <row r="5201" spans="1:20" ht="18.75" hidden="1" customHeight="1" x14ac:dyDescent="0.25">
      <c r="A5201" t="s">
        <v>2645</v>
      </c>
      <c r="B5201" t="s">
        <v>5</v>
      </c>
      <c r="C5201" t="s">
        <v>1970</v>
      </c>
      <c r="D5201" s="24">
        <v>2290</v>
      </c>
      <c r="E5201" t="s">
        <v>1694</v>
      </c>
      <c r="F5201" t="s">
        <v>1924</v>
      </c>
      <c r="G5201" t="s">
        <v>108</v>
      </c>
      <c r="H5201" t="s">
        <v>2144</v>
      </c>
      <c r="I5201" t="s">
        <v>1871</v>
      </c>
      <c r="J5201" t="s">
        <v>1919</v>
      </c>
      <c r="K5201" t="s">
        <v>1964</v>
      </c>
      <c r="L5201" s="24">
        <v>-494.7</v>
      </c>
      <c r="M5201" s="25">
        <f>+VLOOKUP(E5201, TC!A:D, 4, FALSE())</f>
        <v>1.1338499982764763</v>
      </c>
      <c r="N5201" s="24">
        <f t="shared" si="405"/>
        <v>-560.91559414737276</v>
      </c>
      <c r="O5201" t="str">
        <f t="shared" si="406"/>
        <v>NOTAS</v>
      </c>
      <c r="P5201" t="str">
        <f t="shared" si="407"/>
        <v>2025</v>
      </c>
      <c r="Q5201" t="str">
        <f t="shared" si="408"/>
        <v>04</v>
      </c>
      <c r="R5201" t="str">
        <f>+IFERROR(VLOOKUP(I5201, Listado!A:B, 2, FALSE()), "COMERCIALIZADORA INTERNACIONAL CARIBBEAN EXOTICS S A")</f>
        <v>PIEDRAHITA PEREZ MARIANA</v>
      </c>
      <c r="S5201" s="25">
        <f>+VLOOKUP(E5201, TC!A:D, 2, FALSE())</f>
        <v>4351.55</v>
      </c>
      <c r="T5201" t="str">
        <f t="shared" si="409"/>
        <v>EUR</v>
      </c>
    </row>
    <row r="5202" spans="1:20" ht="18.75" hidden="1" customHeight="1" x14ac:dyDescent="0.25">
      <c r="A5202" t="s">
        <v>2645</v>
      </c>
      <c r="B5202" t="s">
        <v>5</v>
      </c>
      <c r="C5202" t="s">
        <v>1970</v>
      </c>
      <c r="D5202" s="24">
        <v>2290</v>
      </c>
      <c r="E5202" t="s">
        <v>1694</v>
      </c>
      <c r="F5202" t="s">
        <v>1924</v>
      </c>
      <c r="G5202" t="s">
        <v>108</v>
      </c>
      <c r="H5202" t="s">
        <v>2144</v>
      </c>
      <c r="I5202" t="s">
        <v>1871</v>
      </c>
      <c r="J5202" t="s">
        <v>1919</v>
      </c>
      <c r="K5202" t="s">
        <v>1964</v>
      </c>
      <c r="L5202" s="24">
        <v>-329.8</v>
      </c>
      <c r="M5202" s="25">
        <f>+VLOOKUP(E5202, TC!A:D, 4, FALSE())</f>
        <v>1.1338499982764763</v>
      </c>
      <c r="N5202" s="24">
        <f t="shared" si="405"/>
        <v>-373.94372943158186</v>
      </c>
      <c r="O5202" t="str">
        <f t="shared" si="406"/>
        <v>NOTAS</v>
      </c>
      <c r="P5202" t="str">
        <f t="shared" si="407"/>
        <v>2025</v>
      </c>
      <c r="Q5202" t="str">
        <f t="shared" si="408"/>
        <v>04</v>
      </c>
      <c r="R5202" t="str">
        <f>+IFERROR(VLOOKUP(I5202, Listado!A:B, 2, FALSE()), "COMERCIALIZADORA INTERNACIONAL CARIBBEAN EXOTICS S A")</f>
        <v>PIEDRAHITA PEREZ MARIANA</v>
      </c>
      <c r="S5202" s="25">
        <f>+VLOOKUP(E5202, TC!A:D, 2, FALSE())</f>
        <v>4351.55</v>
      </c>
      <c r="T5202" t="str">
        <f t="shared" si="409"/>
        <v>EUR</v>
      </c>
    </row>
    <row r="5203" spans="1:20" ht="18.75" hidden="1" customHeight="1" x14ac:dyDescent="0.25">
      <c r="A5203" t="s">
        <v>2645</v>
      </c>
      <c r="B5203" t="s">
        <v>5</v>
      </c>
      <c r="C5203" t="s">
        <v>1913</v>
      </c>
      <c r="D5203" s="24">
        <v>11557</v>
      </c>
      <c r="E5203" t="s">
        <v>1694</v>
      </c>
      <c r="F5203" t="s">
        <v>1924</v>
      </c>
      <c r="G5203" t="s">
        <v>108</v>
      </c>
      <c r="H5203" t="s">
        <v>2716</v>
      </c>
      <c r="I5203" t="s">
        <v>1896</v>
      </c>
      <c r="J5203" t="s">
        <v>1962</v>
      </c>
      <c r="K5203" t="s">
        <v>1959</v>
      </c>
      <c r="L5203" s="24">
        <v>300</v>
      </c>
      <c r="M5203" s="25">
        <f>+VLOOKUP(E5203, TC!A:D, 4, FALSE())</f>
        <v>1.1338499982764763</v>
      </c>
      <c r="N5203" s="24">
        <f t="shared" si="405"/>
        <v>340.15499948294286</v>
      </c>
      <c r="O5203" t="str">
        <f t="shared" si="406"/>
        <v>FACTURA</v>
      </c>
      <c r="P5203" t="str">
        <f t="shared" si="407"/>
        <v>2025</v>
      </c>
      <c r="Q5203" t="str">
        <f t="shared" si="408"/>
        <v>04</v>
      </c>
      <c r="R5203" t="str">
        <f>+IFERROR(VLOOKUP(I5203, Listado!A:B, 2, FALSE()), "COMERCIALIZADORA INTERNACIONAL CARIBBEAN EXOTICS S A")</f>
        <v>PIEDRAHITA PEREZ MARIANA</v>
      </c>
      <c r="S5203" s="25">
        <f>+VLOOKUP(E5203, TC!A:D, 2, FALSE())</f>
        <v>4351.55</v>
      </c>
      <c r="T5203" t="str">
        <f t="shared" si="409"/>
        <v>EUR</v>
      </c>
    </row>
    <row r="5204" spans="1:20" ht="18.75" hidden="1" customHeight="1" x14ac:dyDescent="0.25">
      <c r="A5204" t="s">
        <v>2645</v>
      </c>
      <c r="B5204" t="s">
        <v>5</v>
      </c>
      <c r="C5204" t="s">
        <v>1913</v>
      </c>
      <c r="D5204" s="24">
        <v>11557</v>
      </c>
      <c r="E5204" t="s">
        <v>1694</v>
      </c>
      <c r="F5204" t="s">
        <v>1924</v>
      </c>
      <c r="G5204" t="s">
        <v>108</v>
      </c>
      <c r="H5204" t="s">
        <v>2716</v>
      </c>
      <c r="I5204" t="s">
        <v>1896</v>
      </c>
      <c r="J5204" t="s">
        <v>1962</v>
      </c>
      <c r="K5204" t="s">
        <v>1960</v>
      </c>
      <c r="L5204" s="24">
        <v>1.2</v>
      </c>
      <c r="M5204" s="25">
        <f>+VLOOKUP(E5204, TC!A:D, 4, FALSE())</f>
        <v>1.1338499982764763</v>
      </c>
      <c r="N5204" s="24">
        <f t="shared" si="405"/>
        <v>1.3606199979317715</v>
      </c>
      <c r="O5204" t="str">
        <f t="shared" si="406"/>
        <v>FACTURA</v>
      </c>
      <c r="P5204" t="str">
        <f t="shared" si="407"/>
        <v>2025</v>
      </c>
      <c r="Q5204" t="str">
        <f t="shared" si="408"/>
        <v>04</v>
      </c>
      <c r="R5204" t="str">
        <f>+IFERROR(VLOOKUP(I5204, Listado!A:B, 2, FALSE()), "COMERCIALIZADORA INTERNACIONAL CARIBBEAN EXOTICS S A")</f>
        <v>PIEDRAHITA PEREZ MARIANA</v>
      </c>
      <c r="S5204" s="25">
        <f>+VLOOKUP(E5204, TC!A:D, 2, FALSE())</f>
        <v>4351.55</v>
      </c>
      <c r="T5204" t="str">
        <f t="shared" si="409"/>
        <v>EUR</v>
      </c>
    </row>
    <row r="5205" spans="1:20" ht="18.75" hidden="1" customHeight="1" x14ac:dyDescent="0.25">
      <c r="A5205" t="s">
        <v>2645</v>
      </c>
      <c r="B5205" t="s">
        <v>5</v>
      </c>
      <c r="C5205" t="s">
        <v>1913</v>
      </c>
      <c r="D5205" s="24">
        <v>11557</v>
      </c>
      <c r="E5205" t="s">
        <v>1694</v>
      </c>
      <c r="F5205" t="s">
        <v>1924</v>
      </c>
      <c r="G5205" t="s">
        <v>108</v>
      </c>
      <c r="H5205" t="s">
        <v>2716</v>
      </c>
      <c r="I5205" t="s">
        <v>1896</v>
      </c>
      <c r="J5205" t="s">
        <v>1962</v>
      </c>
      <c r="K5205" t="s">
        <v>1964</v>
      </c>
      <c r="L5205" s="24">
        <v>235.2</v>
      </c>
      <c r="M5205" s="25">
        <f>+VLOOKUP(E5205, TC!A:D, 4, FALSE())</f>
        <v>1.1338499982764763</v>
      </c>
      <c r="N5205" s="24">
        <f t="shared" si="405"/>
        <v>266.68151959462722</v>
      </c>
      <c r="O5205" t="str">
        <f t="shared" si="406"/>
        <v>FACTURA</v>
      </c>
      <c r="P5205" t="str">
        <f t="shared" si="407"/>
        <v>2025</v>
      </c>
      <c r="Q5205" t="str">
        <f t="shared" si="408"/>
        <v>04</v>
      </c>
      <c r="R5205" t="str">
        <f>+IFERROR(VLOOKUP(I5205, Listado!A:B, 2, FALSE()), "COMERCIALIZADORA INTERNACIONAL CARIBBEAN EXOTICS S A")</f>
        <v>PIEDRAHITA PEREZ MARIANA</v>
      </c>
      <c r="S5205" s="25">
        <f>+VLOOKUP(E5205, TC!A:D, 2, FALSE())</f>
        <v>4351.55</v>
      </c>
      <c r="T5205" t="str">
        <f t="shared" si="409"/>
        <v>EUR</v>
      </c>
    </row>
    <row r="5206" spans="1:20" ht="18.75" hidden="1" customHeight="1" x14ac:dyDescent="0.25">
      <c r="A5206" t="s">
        <v>2645</v>
      </c>
      <c r="B5206" t="s">
        <v>5</v>
      </c>
      <c r="C5206" t="s">
        <v>1913</v>
      </c>
      <c r="D5206" s="24">
        <v>11557</v>
      </c>
      <c r="E5206" t="s">
        <v>1694</v>
      </c>
      <c r="F5206" t="s">
        <v>1924</v>
      </c>
      <c r="G5206" t="s">
        <v>108</v>
      </c>
      <c r="H5206" t="s">
        <v>2716</v>
      </c>
      <c r="I5206" t="s">
        <v>1896</v>
      </c>
      <c r="J5206" t="s">
        <v>1962</v>
      </c>
      <c r="K5206" t="s">
        <v>1964</v>
      </c>
      <c r="L5206" s="24">
        <v>23.52</v>
      </c>
      <c r="M5206" s="25">
        <f>+VLOOKUP(E5206, TC!A:D, 4, FALSE())</f>
        <v>1.1338499982764763</v>
      </c>
      <c r="N5206" s="24">
        <f t="shared" si="405"/>
        <v>26.668151959462723</v>
      </c>
      <c r="O5206" t="str">
        <f t="shared" si="406"/>
        <v>FACTURA</v>
      </c>
      <c r="P5206" t="str">
        <f t="shared" si="407"/>
        <v>2025</v>
      </c>
      <c r="Q5206" t="str">
        <f t="shared" si="408"/>
        <v>04</v>
      </c>
      <c r="R5206" t="str">
        <f>+IFERROR(VLOOKUP(I5206, Listado!A:B, 2, FALSE()), "COMERCIALIZADORA INTERNACIONAL CARIBBEAN EXOTICS S A")</f>
        <v>PIEDRAHITA PEREZ MARIANA</v>
      </c>
      <c r="S5206" s="25">
        <f>+VLOOKUP(E5206, TC!A:D, 2, FALSE())</f>
        <v>4351.55</v>
      </c>
      <c r="T5206" t="str">
        <f t="shared" si="409"/>
        <v>EUR</v>
      </c>
    </row>
    <row r="5207" spans="1:20" ht="18.75" hidden="1" customHeight="1" x14ac:dyDescent="0.25">
      <c r="A5207" t="s">
        <v>2645</v>
      </c>
      <c r="B5207" t="s">
        <v>5</v>
      </c>
      <c r="C5207" t="s">
        <v>1913</v>
      </c>
      <c r="D5207" s="24">
        <v>11557</v>
      </c>
      <c r="E5207" t="s">
        <v>1694</v>
      </c>
      <c r="F5207" t="s">
        <v>1924</v>
      </c>
      <c r="G5207" t="s">
        <v>108</v>
      </c>
      <c r="H5207" t="s">
        <v>2716</v>
      </c>
      <c r="I5207" t="s">
        <v>1896</v>
      </c>
      <c r="J5207" t="s">
        <v>1962</v>
      </c>
      <c r="K5207" t="s">
        <v>1964</v>
      </c>
      <c r="L5207" s="24">
        <v>352.8</v>
      </c>
      <c r="M5207" s="25">
        <f>+VLOOKUP(E5207, TC!A:D, 4, FALSE())</f>
        <v>1.1338499982764763</v>
      </c>
      <c r="N5207" s="24">
        <f t="shared" si="405"/>
        <v>400.02227939194086</v>
      </c>
      <c r="O5207" t="str">
        <f t="shared" si="406"/>
        <v>FACTURA</v>
      </c>
      <c r="P5207" t="str">
        <f t="shared" si="407"/>
        <v>2025</v>
      </c>
      <c r="Q5207" t="str">
        <f t="shared" si="408"/>
        <v>04</v>
      </c>
      <c r="R5207" t="str">
        <f>+IFERROR(VLOOKUP(I5207, Listado!A:B, 2, FALSE()), "COMERCIALIZADORA INTERNACIONAL CARIBBEAN EXOTICS S A")</f>
        <v>PIEDRAHITA PEREZ MARIANA</v>
      </c>
      <c r="S5207" s="25">
        <f>+VLOOKUP(E5207, TC!A:D, 2, FALSE())</f>
        <v>4351.55</v>
      </c>
      <c r="T5207" t="str">
        <f t="shared" si="409"/>
        <v>EUR</v>
      </c>
    </row>
    <row r="5208" spans="1:20" ht="18.75" hidden="1" customHeight="1" x14ac:dyDescent="0.25">
      <c r="A5208" t="s">
        <v>2645</v>
      </c>
      <c r="B5208" t="s">
        <v>5</v>
      </c>
      <c r="C5208" t="s">
        <v>1913</v>
      </c>
      <c r="D5208" s="24">
        <v>11557</v>
      </c>
      <c r="E5208" t="s">
        <v>1694</v>
      </c>
      <c r="F5208" t="s">
        <v>1924</v>
      </c>
      <c r="G5208" t="s">
        <v>108</v>
      </c>
      <c r="H5208" t="s">
        <v>2716</v>
      </c>
      <c r="I5208" t="s">
        <v>1896</v>
      </c>
      <c r="J5208" t="s">
        <v>1962</v>
      </c>
      <c r="K5208" t="s">
        <v>1964</v>
      </c>
      <c r="L5208" s="24">
        <v>799.68</v>
      </c>
      <c r="M5208" s="25">
        <f>+VLOOKUP(E5208, TC!A:D, 4, FALSE())</f>
        <v>1.1338499982764763</v>
      </c>
      <c r="N5208" s="24">
        <f t="shared" si="405"/>
        <v>906.71716662173253</v>
      </c>
      <c r="O5208" t="str">
        <f t="shared" si="406"/>
        <v>FACTURA</v>
      </c>
      <c r="P5208" t="str">
        <f t="shared" si="407"/>
        <v>2025</v>
      </c>
      <c r="Q5208" t="str">
        <f t="shared" si="408"/>
        <v>04</v>
      </c>
      <c r="R5208" t="str">
        <f>+IFERROR(VLOOKUP(I5208, Listado!A:B, 2, FALSE()), "COMERCIALIZADORA INTERNACIONAL CARIBBEAN EXOTICS S A")</f>
        <v>PIEDRAHITA PEREZ MARIANA</v>
      </c>
      <c r="S5208" s="25">
        <f>+VLOOKUP(E5208, TC!A:D, 2, FALSE())</f>
        <v>4351.55</v>
      </c>
      <c r="T5208" t="str">
        <f t="shared" si="409"/>
        <v>EUR</v>
      </c>
    </row>
    <row r="5209" spans="1:20" ht="18.75" hidden="1" customHeight="1" x14ac:dyDescent="0.25">
      <c r="A5209" t="s">
        <v>2645</v>
      </c>
      <c r="B5209" t="s">
        <v>5</v>
      </c>
      <c r="C5209" t="s">
        <v>1913</v>
      </c>
      <c r="D5209" s="24">
        <v>11558</v>
      </c>
      <c r="E5209" t="s">
        <v>1695</v>
      </c>
      <c r="F5209" t="s">
        <v>99</v>
      </c>
      <c r="G5209" t="s">
        <v>113</v>
      </c>
      <c r="I5209" t="s">
        <v>1858</v>
      </c>
      <c r="J5209" t="s">
        <v>1915</v>
      </c>
      <c r="K5209" t="s">
        <v>1920</v>
      </c>
      <c r="L5209" s="24">
        <v>480000</v>
      </c>
      <c r="M5209" s="25">
        <f>+VLOOKUP(E5209, TC!A:D, 4, FALSE())</f>
        <v>1.133849998616989</v>
      </c>
      <c r="N5209" s="24">
        <f t="shared" si="405"/>
        <v>480000</v>
      </c>
      <c r="O5209" t="str">
        <f t="shared" si="406"/>
        <v>FACTURA</v>
      </c>
      <c r="P5209" t="str">
        <f t="shared" si="407"/>
        <v>2025</v>
      </c>
      <c r="Q5209" t="str">
        <f t="shared" si="408"/>
        <v>04</v>
      </c>
      <c r="R5209" t="str">
        <f>+IFERROR(VLOOKUP(I5209, Listado!A:B, 2, FALSE()), "COMERCIALIZADORA INTERNACIONAL CARIBBEAN EXOTICS S A")</f>
        <v>LONDOÑO ECHEVERRI ALEJANDRA</v>
      </c>
      <c r="S5209" s="25">
        <f>+VLOOKUP(E5209, TC!A:D, 2, FALSE())</f>
        <v>4338.3599999999997</v>
      </c>
      <c r="T5209" t="str">
        <f t="shared" si="409"/>
        <v>COP</v>
      </c>
    </row>
    <row r="5210" spans="1:20" ht="18.75" hidden="1" customHeight="1" x14ac:dyDescent="0.25">
      <c r="A5210" t="s">
        <v>2645</v>
      </c>
      <c r="B5210" t="s">
        <v>5</v>
      </c>
      <c r="C5210" t="s">
        <v>1913</v>
      </c>
      <c r="D5210" s="24">
        <v>11559</v>
      </c>
      <c r="E5210" t="s">
        <v>1695</v>
      </c>
      <c r="F5210" t="s">
        <v>99</v>
      </c>
      <c r="G5210" t="s">
        <v>113</v>
      </c>
      <c r="I5210" t="s">
        <v>1858</v>
      </c>
      <c r="J5210" t="s">
        <v>1915</v>
      </c>
      <c r="K5210" t="s">
        <v>1920</v>
      </c>
      <c r="L5210" s="24">
        <v>480000</v>
      </c>
      <c r="M5210" s="25">
        <f>+VLOOKUP(E5210, TC!A:D, 4, FALSE())</f>
        <v>1.133849998616989</v>
      </c>
      <c r="N5210" s="24">
        <f t="shared" si="405"/>
        <v>480000</v>
      </c>
      <c r="O5210" t="str">
        <f t="shared" si="406"/>
        <v>FACTURA</v>
      </c>
      <c r="P5210" t="str">
        <f t="shared" si="407"/>
        <v>2025</v>
      </c>
      <c r="Q5210" t="str">
        <f t="shared" si="408"/>
        <v>04</v>
      </c>
      <c r="R5210" t="str">
        <f>+IFERROR(VLOOKUP(I5210, Listado!A:B, 2, FALSE()), "COMERCIALIZADORA INTERNACIONAL CARIBBEAN EXOTICS S A")</f>
        <v>LONDOÑO ECHEVERRI ALEJANDRA</v>
      </c>
      <c r="S5210" s="25">
        <f>+VLOOKUP(E5210, TC!A:D, 2, FALSE())</f>
        <v>4338.3599999999997</v>
      </c>
      <c r="T5210" t="str">
        <f t="shared" si="409"/>
        <v>COP</v>
      </c>
    </row>
    <row r="5211" spans="1:20" ht="18.75" hidden="1" customHeight="1" x14ac:dyDescent="0.25">
      <c r="A5211" t="s">
        <v>2645</v>
      </c>
      <c r="B5211" t="s">
        <v>5</v>
      </c>
      <c r="C5211" t="s">
        <v>1913</v>
      </c>
      <c r="D5211" s="24">
        <v>11560</v>
      </c>
      <c r="E5211" t="s">
        <v>1695</v>
      </c>
      <c r="F5211" t="s">
        <v>99</v>
      </c>
      <c r="G5211" t="s">
        <v>113</v>
      </c>
      <c r="I5211" t="s">
        <v>2448</v>
      </c>
      <c r="J5211" t="s">
        <v>1915</v>
      </c>
      <c r="K5211" t="s">
        <v>2449</v>
      </c>
      <c r="L5211" s="24">
        <v>960000</v>
      </c>
      <c r="M5211" s="25">
        <f>+VLOOKUP(E5211, TC!A:D, 4, FALSE())</f>
        <v>1.133849998616989</v>
      </c>
      <c r="N5211" s="24">
        <f t="shared" si="405"/>
        <v>960000</v>
      </c>
      <c r="O5211" t="str">
        <f t="shared" si="406"/>
        <v>FACTURA</v>
      </c>
      <c r="P5211" t="str">
        <f t="shared" si="407"/>
        <v>2025</v>
      </c>
      <c r="Q5211" t="str">
        <f t="shared" si="408"/>
        <v>04</v>
      </c>
      <c r="R5211" t="str">
        <f>+IFERROR(VLOOKUP(I5211, Listado!A:B, 2, FALSE()), "COMERCIALIZADORA INTERNACIONAL CARIBBEAN EXOTICS S A")</f>
        <v>COMERCIALIZADORA INTERNACIONAL CARIBBEAN EXOTICS S A</v>
      </c>
      <c r="S5211" s="25">
        <f>+VLOOKUP(E5211, TC!A:D, 2, FALSE())</f>
        <v>4338.3599999999997</v>
      </c>
      <c r="T5211" t="str">
        <f t="shared" si="409"/>
        <v>COP</v>
      </c>
    </row>
    <row r="5212" spans="1:20" ht="18.75" hidden="1" customHeight="1" x14ac:dyDescent="0.25">
      <c r="A5212" t="s">
        <v>2645</v>
      </c>
      <c r="B5212" t="s">
        <v>5</v>
      </c>
      <c r="C5212" t="s">
        <v>1913</v>
      </c>
      <c r="D5212" s="24">
        <v>11561</v>
      </c>
      <c r="E5212" t="s">
        <v>1695</v>
      </c>
      <c r="F5212" t="s">
        <v>99</v>
      </c>
      <c r="G5212" t="s">
        <v>113</v>
      </c>
      <c r="I5212" t="s">
        <v>1859</v>
      </c>
      <c r="J5212" t="s">
        <v>1915</v>
      </c>
      <c r="K5212" t="s">
        <v>1916</v>
      </c>
      <c r="L5212" s="24">
        <v>6542400</v>
      </c>
      <c r="M5212" s="25">
        <f>+VLOOKUP(E5212, TC!A:D, 4, FALSE())</f>
        <v>1.133849998616989</v>
      </c>
      <c r="N5212" s="24">
        <f t="shared" si="405"/>
        <v>6542400</v>
      </c>
      <c r="O5212" t="str">
        <f t="shared" si="406"/>
        <v>FACTURA</v>
      </c>
      <c r="P5212" t="str">
        <f t="shared" si="407"/>
        <v>2025</v>
      </c>
      <c r="Q5212" t="str">
        <f t="shared" si="408"/>
        <v>04</v>
      </c>
      <c r="R5212" t="str">
        <f>+IFERROR(VLOOKUP(I5212, Listado!A:B, 2, FALSE()), "COMERCIALIZADORA INTERNACIONAL CARIBBEAN EXOTICS S A")</f>
        <v>LONDOÑO ECHEVERRI ALEJANDRA</v>
      </c>
      <c r="S5212" s="25">
        <f>+VLOOKUP(E5212, TC!A:D, 2, FALSE())</f>
        <v>4338.3599999999997</v>
      </c>
      <c r="T5212" t="str">
        <f t="shared" si="409"/>
        <v>COP</v>
      </c>
    </row>
    <row r="5213" spans="1:20" ht="18.75" hidden="1" customHeight="1" x14ac:dyDescent="0.25">
      <c r="A5213" t="s">
        <v>2645</v>
      </c>
      <c r="B5213" t="s">
        <v>5</v>
      </c>
      <c r="C5213" t="s">
        <v>1913</v>
      </c>
      <c r="D5213" s="24">
        <v>11562</v>
      </c>
      <c r="E5213" t="s">
        <v>1695</v>
      </c>
      <c r="F5213" t="s">
        <v>99</v>
      </c>
      <c r="G5213" t="s">
        <v>1914</v>
      </c>
      <c r="I5213" t="s">
        <v>1841</v>
      </c>
      <c r="J5213" t="s">
        <v>1915</v>
      </c>
      <c r="K5213" t="s">
        <v>2021</v>
      </c>
      <c r="L5213" s="24">
        <v>72450</v>
      </c>
      <c r="M5213" s="25">
        <f>+VLOOKUP(E5213, TC!A:D, 4, FALSE())</f>
        <v>1.133849998616989</v>
      </c>
      <c r="N5213" s="24">
        <f t="shared" si="405"/>
        <v>72450</v>
      </c>
      <c r="O5213" t="str">
        <f t="shared" si="406"/>
        <v>FACTURA</v>
      </c>
      <c r="P5213" t="str">
        <f t="shared" si="407"/>
        <v>2025</v>
      </c>
      <c r="Q5213" t="str">
        <f t="shared" si="408"/>
        <v>04</v>
      </c>
      <c r="R5213" t="str">
        <f>+IFERROR(VLOOKUP(I5213, Listado!A:B, 2, FALSE()), "COMERCIALIZADORA INTERNACIONAL CARIBBEAN EXOTICS S A")</f>
        <v>LONDOÑO ECHEVERRI ALEJANDRA</v>
      </c>
      <c r="S5213" s="25">
        <f>+VLOOKUP(E5213, TC!A:D, 2, FALSE())</f>
        <v>4338.3599999999997</v>
      </c>
      <c r="T5213" t="str">
        <f t="shared" si="409"/>
        <v>COP</v>
      </c>
    </row>
    <row r="5214" spans="1:20" ht="18.75" hidden="1" customHeight="1" x14ac:dyDescent="0.25">
      <c r="A5214" t="s">
        <v>2645</v>
      </c>
      <c r="B5214" t="s">
        <v>5</v>
      </c>
      <c r="C5214" t="s">
        <v>1913</v>
      </c>
      <c r="D5214" s="24">
        <v>11562</v>
      </c>
      <c r="E5214" t="s">
        <v>1695</v>
      </c>
      <c r="F5214" t="s">
        <v>99</v>
      </c>
      <c r="G5214" t="s">
        <v>1914</v>
      </c>
      <c r="I5214" t="s">
        <v>1841</v>
      </c>
      <c r="J5214" t="s">
        <v>1915</v>
      </c>
      <c r="K5214" t="s">
        <v>2021</v>
      </c>
      <c r="L5214" s="24">
        <v>148800</v>
      </c>
      <c r="M5214" s="25">
        <f>+VLOOKUP(E5214, TC!A:D, 4, FALSE())</f>
        <v>1.133849998616989</v>
      </c>
      <c r="N5214" s="24">
        <f t="shared" si="405"/>
        <v>148800</v>
      </c>
      <c r="O5214" t="str">
        <f t="shared" si="406"/>
        <v>FACTURA</v>
      </c>
      <c r="P5214" t="str">
        <f t="shared" si="407"/>
        <v>2025</v>
      </c>
      <c r="Q5214" t="str">
        <f t="shared" si="408"/>
        <v>04</v>
      </c>
      <c r="R5214" t="str">
        <f>+IFERROR(VLOOKUP(I5214, Listado!A:B, 2, FALSE()), "COMERCIALIZADORA INTERNACIONAL CARIBBEAN EXOTICS S A")</f>
        <v>LONDOÑO ECHEVERRI ALEJANDRA</v>
      </c>
      <c r="S5214" s="25">
        <f>+VLOOKUP(E5214, TC!A:D, 2, FALSE())</f>
        <v>4338.3599999999997</v>
      </c>
      <c r="T5214" t="str">
        <f t="shared" si="409"/>
        <v>COP</v>
      </c>
    </row>
    <row r="5215" spans="1:20" ht="18.75" hidden="1" customHeight="1" x14ac:dyDescent="0.25">
      <c r="A5215" t="s">
        <v>2645</v>
      </c>
      <c r="B5215" t="s">
        <v>5</v>
      </c>
      <c r="C5215" t="s">
        <v>1913</v>
      </c>
      <c r="D5215" s="24">
        <v>11562</v>
      </c>
      <c r="E5215" t="s">
        <v>1695</v>
      </c>
      <c r="F5215" t="s">
        <v>99</v>
      </c>
      <c r="G5215" t="s">
        <v>1914</v>
      </c>
      <c r="I5215" t="s">
        <v>1841</v>
      </c>
      <c r="J5215" t="s">
        <v>1915</v>
      </c>
      <c r="K5215" t="s">
        <v>2021</v>
      </c>
      <c r="L5215" s="24">
        <v>17850</v>
      </c>
      <c r="M5215" s="25">
        <f>+VLOOKUP(E5215, TC!A:D, 4, FALSE())</f>
        <v>1.133849998616989</v>
      </c>
      <c r="N5215" s="24">
        <f t="shared" si="405"/>
        <v>17850</v>
      </c>
      <c r="O5215" t="str">
        <f t="shared" si="406"/>
        <v>FACTURA</v>
      </c>
      <c r="P5215" t="str">
        <f t="shared" si="407"/>
        <v>2025</v>
      </c>
      <c r="Q5215" t="str">
        <f t="shared" si="408"/>
        <v>04</v>
      </c>
      <c r="R5215" t="str">
        <f>+IFERROR(VLOOKUP(I5215, Listado!A:B, 2, FALSE()), "COMERCIALIZADORA INTERNACIONAL CARIBBEAN EXOTICS S A")</f>
        <v>LONDOÑO ECHEVERRI ALEJANDRA</v>
      </c>
      <c r="S5215" s="25">
        <f>+VLOOKUP(E5215, TC!A:D, 2, FALSE())</f>
        <v>4338.3599999999997</v>
      </c>
      <c r="T5215" t="str">
        <f t="shared" si="409"/>
        <v>COP</v>
      </c>
    </row>
    <row r="5216" spans="1:20" ht="18.75" hidden="1" customHeight="1" x14ac:dyDescent="0.25">
      <c r="A5216" t="s">
        <v>2645</v>
      </c>
      <c r="B5216" t="s">
        <v>5</v>
      </c>
      <c r="C5216" t="s">
        <v>1913</v>
      </c>
      <c r="D5216" s="24">
        <v>11562</v>
      </c>
      <c r="E5216" t="s">
        <v>1695</v>
      </c>
      <c r="F5216" t="s">
        <v>99</v>
      </c>
      <c r="G5216" t="s">
        <v>1914</v>
      </c>
      <c r="I5216" t="s">
        <v>1841</v>
      </c>
      <c r="J5216" t="s">
        <v>1915</v>
      </c>
      <c r="K5216" t="s">
        <v>2021</v>
      </c>
      <c r="L5216" s="24">
        <v>12900</v>
      </c>
      <c r="M5216" s="25">
        <f>+VLOOKUP(E5216, TC!A:D, 4, FALSE())</f>
        <v>1.133849998616989</v>
      </c>
      <c r="N5216" s="24">
        <f t="shared" si="405"/>
        <v>12900</v>
      </c>
      <c r="O5216" t="str">
        <f t="shared" si="406"/>
        <v>FACTURA</v>
      </c>
      <c r="P5216" t="str">
        <f t="shared" si="407"/>
        <v>2025</v>
      </c>
      <c r="Q5216" t="str">
        <f t="shared" si="408"/>
        <v>04</v>
      </c>
      <c r="R5216" t="str">
        <f>+IFERROR(VLOOKUP(I5216, Listado!A:B, 2, FALSE()), "COMERCIALIZADORA INTERNACIONAL CARIBBEAN EXOTICS S A")</f>
        <v>LONDOÑO ECHEVERRI ALEJANDRA</v>
      </c>
      <c r="S5216" s="25">
        <f>+VLOOKUP(E5216, TC!A:D, 2, FALSE())</f>
        <v>4338.3599999999997</v>
      </c>
      <c r="T5216" t="str">
        <f t="shared" si="409"/>
        <v>COP</v>
      </c>
    </row>
    <row r="5217" spans="1:20" ht="18.75" hidden="1" customHeight="1" x14ac:dyDescent="0.25">
      <c r="A5217" t="s">
        <v>2645</v>
      </c>
      <c r="B5217" t="s">
        <v>5</v>
      </c>
      <c r="C5217" t="s">
        <v>1913</v>
      </c>
      <c r="D5217" s="24">
        <v>11562</v>
      </c>
      <c r="E5217" t="s">
        <v>1695</v>
      </c>
      <c r="F5217" t="s">
        <v>99</v>
      </c>
      <c r="G5217" t="s">
        <v>1914</v>
      </c>
      <c r="I5217" t="s">
        <v>1841</v>
      </c>
      <c r="J5217" t="s">
        <v>1915</v>
      </c>
      <c r="K5217" t="s">
        <v>2021</v>
      </c>
      <c r="L5217" s="24">
        <v>1950</v>
      </c>
      <c r="M5217" s="25">
        <f>+VLOOKUP(E5217, TC!A:D, 4, FALSE())</f>
        <v>1.133849998616989</v>
      </c>
      <c r="N5217" s="24">
        <f t="shared" si="405"/>
        <v>1950</v>
      </c>
      <c r="O5217" t="str">
        <f t="shared" si="406"/>
        <v>FACTURA</v>
      </c>
      <c r="P5217" t="str">
        <f t="shared" si="407"/>
        <v>2025</v>
      </c>
      <c r="Q5217" t="str">
        <f t="shared" si="408"/>
        <v>04</v>
      </c>
      <c r="R5217" t="str">
        <f>+IFERROR(VLOOKUP(I5217, Listado!A:B, 2, FALSE()), "COMERCIALIZADORA INTERNACIONAL CARIBBEAN EXOTICS S A")</f>
        <v>LONDOÑO ECHEVERRI ALEJANDRA</v>
      </c>
      <c r="S5217" s="25">
        <f>+VLOOKUP(E5217, TC!A:D, 2, FALSE())</f>
        <v>4338.3599999999997</v>
      </c>
      <c r="T5217" t="str">
        <f t="shared" si="409"/>
        <v>COP</v>
      </c>
    </row>
    <row r="5218" spans="1:20" ht="18.75" hidden="1" customHeight="1" x14ac:dyDescent="0.25">
      <c r="A5218" t="s">
        <v>2645</v>
      </c>
      <c r="B5218" t="s">
        <v>5</v>
      </c>
      <c r="C5218" t="s">
        <v>1913</v>
      </c>
      <c r="D5218" s="24">
        <v>11563</v>
      </c>
      <c r="E5218" t="s">
        <v>1695</v>
      </c>
      <c r="F5218" t="s">
        <v>99</v>
      </c>
      <c r="G5218" t="s">
        <v>1914</v>
      </c>
      <c r="I5218" t="s">
        <v>1841</v>
      </c>
      <c r="J5218" t="s">
        <v>1915</v>
      </c>
      <c r="K5218" t="s">
        <v>2021</v>
      </c>
      <c r="L5218" s="24">
        <v>79200</v>
      </c>
      <c r="M5218" s="25">
        <f>+VLOOKUP(E5218, TC!A:D, 4, FALSE())</f>
        <v>1.133849998616989</v>
      </c>
      <c r="N5218" s="24">
        <f t="shared" si="405"/>
        <v>79200</v>
      </c>
      <c r="O5218" t="str">
        <f t="shared" si="406"/>
        <v>FACTURA</v>
      </c>
      <c r="P5218" t="str">
        <f t="shared" si="407"/>
        <v>2025</v>
      </c>
      <c r="Q5218" t="str">
        <f t="shared" si="408"/>
        <v>04</v>
      </c>
      <c r="R5218" t="str">
        <f>+IFERROR(VLOOKUP(I5218, Listado!A:B, 2, FALSE()), "COMERCIALIZADORA INTERNACIONAL CARIBBEAN EXOTICS S A")</f>
        <v>LONDOÑO ECHEVERRI ALEJANDRA</v>
      </c>
      <c r="S5218" s="25">
        <f>+VLOOKUP(E5218, TC!A:D, 2, FALSE())</f>
        <v>4338.3599999999997</v>
      </c>
      <c r="T5218" t="str">
        <f t="shared" si="409"/>
        <v>COP</v>
      </c>
    </row>
    <row r="5219" spans="1:20" ht="18.75" hidden="1" customHeight="1" x14ac:dyDescent="0.25">
      <c r="A5219" t="s">
        <v>2645</v>
      </c>
      <c r="B5219" t="s">
        <v>5</v>
      </c>
      <c r="C5219" t="s">
        <v>1913</v>
      </c>
      <c r="D5219" s="24">
        <v>11563</v>
      </c>
      <c r="E5219" t="s">
        <v>1695</v>
      </c>
      <c r="F5219" t="s">
        <v>99</v>
      </c>
      <c r="G5219" t="s">
        <v>1914</v>
      </c>
      <c r="I5219" t="s">
        <v>1841</v>
      </c>
      <c r="J5219" t="s">
        <v>1915</v>
      </c>
      <c r="K5219" t="s">
        <v>2021</v>
      </c>
      <c r="L5219" s="24">
        <v>20200</v>
      </c>
      <c r="M5219" s="25">
        <f>+VLOOKUP(E5219, TC!A:D, 4, FALSE())</f>
        <v>1.133849998616989</v>
      </c>
      <c r="N5219" s="24">
        <f t="shared" si="405"/>
        <v>20200</v>
      </c>
      <c r="O5219" t="str">
        <f t="shared" si="406"/>
        <v>FACTURA</v>
      </c>
      <c r="P5219" t="str">
        <f t="shared" si="407"/>
        <v>2025</v>
      </c>
      <c r="Q5219" t="str">
        <f t="shared" si="408"/>
        <v>04</v>
      </c>
      <c r="R5219" t="str">
        <f>+IFERROR(VLOOKUP(I5219, Listado!A:B, 2, FALSE()), "COMERCIALIZADORA INTERNACIONAL CARIBBEAN EXOTICS S A")</f>
        <v>LONDOÑO ECHEVERRI ALEJANDRA</v>
      </c>
      <c r="S5219" s="25">
        <f>+VLOOKUP(E5219, TC!A:D, 2, FALSE())</f>
        <v>4338.3599999999997</v>
      </c>
      <c r="T5219" t="str">
        <f t="shared" si="409"/>
        <v>COP</v>
      </c>
    </row>
    <row r="5220" spans="1:20" ht="18.75" hidden="1" customHeight="1" x14ac:dyDescent="0.25">
      <c r="A5220" t="s">
        <v>2645</v>
      </c>
      <c r="B5220" t="s">
        <v>5</v>
      </c>
      <c r="C5220" t="s">
        <v>1913</v>
      </c>
      <c r="D5220" s="24">
        <v>11564</v>
      </c>
      <c r="E5220" t="s">
        <v>1695</v>
      </c>
      <c r="F5220" t="s">
        <v>99</v>
      </c>
      <c r="G5220" t="s">
        <v>1914</v>
      </c>
      <c r="I5220" t="s">
        <v>1840</v>
      </c>
      <c r="J5220" t="s">
        <v>1915</v>
      </c>
      <c r="K5220" t="s">
        <v>2025</v>
      </c>
      <c r="L5220" s="24">
        <v>77000</v>
      </c>
      <c r="M5220" s="25">
        <f>+VLOOKUP(E5220, TC!A:D, 4, FALSE())</f>
        <v>1.133849998616989</v>
      </c>
      <c r="N5220" s="24">
        <f t="shared" si="405"/>
        <v>77000</v>
      </c>
      <c r="O5220" t="str">
        <f t="shared" si="406"/>
        <v>FACTURA</v>
      </c>
      <c r="P5220" t="str">
        <f t="shared" si="407"/>
        <v>2025</v>
      </c>
      <c r="Q5220" t="str">
        <f t="shared" si="408"/>
        <v>04</v>
      </c>
      <c r="R5220" t="str">
        <f>+IFERROR(VLOOKUP(I5220, Listado!A:B, 2, FALSE()), "COMERCIALIZADORA INTERNACIONAL CARIBBEAN EXOTICS S A")</f>
        <v>LONDOÑO ECHEVERRI ALEJANDRA</v>
      </c>
      <c r="S5220" s="25">
        <f>+VLOOKUP(E5220, TC!A:D, 2, FALSE())</f>
        <v>4338.3599999999997</v>
      </c>
      <c r="T5220" t="str">
        <f t="shared" si="409"/>
        <v>COP</v>
      </c>
    </row>
    <row r="5221" spans="1:20" ht="18.75" hidden="1" customHeight="1" x14ac:dyDescent="0.25">
      <c r="A5221" t="s">
        <v>2645</v>
      </c>
      <c r="B5221" t="s">
        <v>5</v>
      </c>
      <c r="C5221" t="s">
        <v>1913</v>
      </c>
      <c r="D5221" s="24">
        <v>11565</v>
      </c>
      <c r="E5221" t="s">
        <v>1695</v>
      </c>
      <c r="F5221" t="s">
        <v>99</v>
      </c>
      <c r="G5221" t="s">
        <v>1914</v>
      </c>
      <c r="I5221" t="s">
        <v>1840</v>
      </c>
      <c r="J5221" t="s">
        <v>1915</v>
      </c>
      <c r="K5221" t="s">
        <v>2021</v>
      </c>
      <c r="L5221" s="24">
        <v>72500</v>
      </c>
      <c r="M5221" s="25">
        <f>+VLOOKUP(E5221, TC!A:D, 4, FALSE())</f>
        <v>1.133849998616989</v>
      </c>
      <c r="N5221" s="24">
        <f t="shared" si="405"/>
        <v>72500</v>
      </c>
      <c r="O5221" t="str">
        <f t="shared" si="406"/>
        <v>FACTURA</v>
      </c>
      <c r="P5221" t="str">
        <f t="shared" si="407"/>
        <v>2025</v>
      </c>
      <c r="Q5221" t="str">
        <f t="shared" si="408"/>
        <v>04</v>
      </c>
      <c r="R5221" t="str">
        <f>+IFERROR(VLOOKUP(I5221, Listado!A:B, 2, FALSE()), "COMERCIALIZADORA INTERNACIONAL CARIBBEAN EXOTICS S A")</f>
        <v>LONDOÑO ECHEVERRI ALEJANDRA</v>
      </c>
      <c r="S5221" s="25">
        <f>+VLOOKUP(E5221, TC!A:D, 2, FALSE())</f>
        <v>4338.3599999999997</v>
      </c>
      <c r="T5221" t="str">
        <f t="shared" si="409"/>
        <v>COP</v>
      </c>
    </row>
    <row r="5222" spans="1:20" ht="18.75" hidden="1" customHeight="1" x14ac:dyDescent="0.25">
      <c r="A5222" t="s">
        <v>2645</v>
      </c>
      <c r="B5222" t="s">
        <v>5</v>
      </c>
      <c r="C5222" t="s">
        <v>1913</v>
      </c>
      <c r="D5222" s="24">
        <v>11566</v>
      </c>
      <c r="E5222" t="s">
        <v>1697</v>
      </c>
      <c r="F5222" t="s">
        <v>128</v>
      </c>
      <c r="G5222" t="s">
        <v>110</v>
      </c>
      <c r="H5222" t="s">
        <v>2717</v>
      </c>
      <c r="I5222" t="s">
        <v>1850</v>
      </c>
      <c r="J5222" t="s">
        <v>1919</v>
      </c>
      <c r="K5222" t="s">
        <v>35</v>
      </c>
      <c r="L5222" s="24">
        <v>37.1</v>
      </c>
      <c r="M5222" s="25">
        <f>+VLOOKUP(E5222, TC!A:D, 4, FALSE())</f>
        <v>1.1367500000000001</v>
      </c>
      <c r="N5222" s="24">
        <f t="shared" si="405"/>
        <v>37.1</v>
      </c>
      <c r="O5222" t="str">
        <f t="shared" si="406"/>
        <v>FACTURA</v>
      </c>
      <c r="P5222" t="str">
        <f t="shared" si="407"/>
        <v>2025</v>
      </c>
      <c r="Q5222" t="str">
        <f t="shared" si="408"/>
        <v>04</v>
      </c>
      <c r="R5222" t="str">
        <f>+IFERROR(VLOOKUP(I5222, Listado!A:B, 2, FALSE()), "COMERCIALIZADORA INTERNACIONAL CARIBBEAN EXOTICS S A")</f>
        <v>PEREZ MEJIA MARIA PAULINA</v>
      </c>
      <c r="S5222" s="25">
        <f>+VLOOKUP(E5222, TC!A:D, 2, FALSE())</f>
        <v>4338.3599999999997</v>
      </c>
      <c r="T5222" t="str">
        <f t="shared" si="409"/>
        <v>USD</v>
      </c>
    </row>
    <row r="5223" spans="1:20" ht="18.75" hidden="1" customHeight="1" x14ac:dyDescent="0.25">
      <c r="A5223" t="s">
        <v>2645</v>
      </c>
      <c r="B5223" t="s">
        <v>5</v>
      </c>
      <c r="C5223" t="s">
        <v>1913</v>
      </c>
      <c r="D5223" s="24">
        <v>11566</v>
      </c>
      <c r="E5223" t="s">
        <v>1697</v>
      </c>
      <c r="F5223" t="s">
        <v>128</v>
      </c>
      <c r="G5223" t="s">
        <v>110</v>
      </c>
      <c r="H5223" t="s">
        <v>2717</v>
      </c>
      <c r="I5223" t="s">
        <v>1850</v>
      </c>
      <c r="J5223" t="s">
        <v>1919</v>
      </c>
      <c r="K5223" t="s">
        <v>35</v>
      </c>
      <c r="L5223" s="24">
        <v>193.45</v>
      </c>
      <c r="M5223" s="25">
        <f>+VLOOKUP(E5223, TC!A:D, 4, FALSE())</f>
        <v>1.1367500000000001</v>
      </c>
      <c r="N5223" s="24">
        <f t="shared" si="405"/>
        <v>193.45</v>
      </c>
      <c r="O5223" t="str">
        <f t="shared" si="406"/>
        <v>FACTURA</v>
      </c>
      <c r="P5223" t="str">
        <f t="shared" si="407"/>
        <v>2025</v>
      </c>
      <c r="Q5223" t="str">
        <f t="shared" si="408"/>
        <v>04</v>
      </c>
      <c r="R5223" t="str">
        <f>+IFERROR(VLOOKUP(I5223, Listado!A:B, 2, FALSE()), "COMERCIALIZADORA INTERNACIONAL CARIBBEAN EXOTICS S A")</f>
        <v>PEREZ MEJIA MARIA PAULINA</v>
      </c>
      <c r="S5223" s="25">
        <f>+VLOOKUP(E5223, TC!A:D, 2, FALSE())</f>
        <v>4338.3599999999997</v>
      </c>
      <c r="T5223" t="str">
        <f t="shared" si="409"/>
        <v>USD</v>
      </c>
    </row>
    <row r="5224" spans="1:20" ht="18.75" hidden="1" customHeight="1" x14ac:dyDescent="0.25">
      <c r="A5224" t="s">
        <v>2645</v>
      </c>
      <c r="B5224" t="s">
        <v>5</v>
      </c>
      <c r="C5224" t="s">
        <v>1913</v>
      </c>
      <c r="D5224" s="24">
        <v>11566</v>
      </c>
      <c r="E5224" t="s">
        <v>1697</v>
      </c>
      <c r="F5224" t="s">
        <v>128</v>
      </c>
      <c r="G5224" t="s">
        <v>110</v>
      </c>
      <c r="H5224" t="s">
        <v>2717</v>
      </c>
      <c r="I5224" t="s">
        <v>1850</v>
      </c>
      <c r="J5224" t="s">
        <v>1919</v>
      </c>
      <c r="K5224" t="s">
        <v>35</v>
      </c>
      <c r="L5224" s="24">
        <v>193.45</v>
      </c>
      <c r="M5224" s="25">
        <f>+VLOOKUP(E5224, TC!A:D, 4, FALSE())</f>
        <v>1.1367500000000001</v>
      </c>
      <c r="N5224" s="24">
        <f t="shared" si="405"/>
        <v>193.45</v>
      </c>
      <c r="O5224" t="str">
        <f t="shared" si="406"/>
        <v>FACTURA</v>
      </c>
      <c r="P5224" t="str">
        <f t="shared" si="407"/>
        <v>2025</v>
      </c>
      <c r="Q5224" t="str">
        <f t="shared" si="408"/>
        <v>04</v>
      </c>
      <c r="R5224" t="str">
        <f>+IFERROR(VLOOKUP(I5224, Listado!A:B, 2, FALSE()), "COMERCIALIZADORA INTERNACIONAL CARIBBEAN EXOTICS S A")</f>
        <v>PEREZ MEJIA MARIA PAULINA</v>
      </c>
      <c r="S5224" s="25">
        <f>+VLOOKUP(E5224, TC!A:D, 2, FALSE())</f>
        <v>4338.3599999999997</v>
      </c>
      <c r="T5224" t="str">
        <f t="shared" si="409"/>
        <v>USD</v>
      </c>
    </row>
    <row r="5225" spans="1:20" ht="18.75" hidden="1" customHeight="1" x14ac:dyDescent="0.25">
      <c r="A5225" t="s">
        <v>2645</v>
      </c>
      <c r="B5225" t="s">
        <v>5</v>
      </c>
      <c r="C5225" t="s">
        <v>1913</v>
      </c>
      <c r="D5225" s="24">
        <v>11566</v>
      </c>
      <c r="E5225" t="s">
        <v>1697</v>
      </c>
      <c r="F5225" t="s">
        <v>128</v>
      </c>
      <c r="G5225" t="s">
        <v>110</v>
      </c>
      <c r="H5225" t="s">
        <v>2717</v>
      </c>
      <c r="I5225" t="s">
        <v>1850</v>
      </c>
      <c r="J5225" t="s">
        <v>1919</v>
      </c>
      <c r="K5225" t="s">
        <v>35</v>
      </c>
      <c r="L5225" s="24">
        <v>116.6</v>
      </c>
      <c r="M5225" s="25">
        <f>+VLOOKUP(E5225, TC!A:D, 4, FALSE())</f>
        <v>1.1367500000000001</v>
      </c>
      <c r="N5225" s="24">
        <f t="shared" si="405"/>
        <v>116.6</v>
      </c>
      <c r="O5225" t="str">
        <f t="shared" si="406"/>
        <v>FACTURA</v>
      </c>
      <c r="P5225" t="str">
        <f t="shared" si="407"/>
        <v>2025</v>
      </c>
      <c r="Q5225" t="str">
        <f t="shared" si="408"/>
        <v>04</v>
      </c>
      <c r="R5225" t="str">
        <f>+IFERROR(VLOOKUP(I5225, Listado!A:B, 2, FALSE()), "COMERCIALIZADORA INTERNACIONAL CARIBBEAN EXOTICS S A")</f>
        <v>PEREZ MEJIA MARIA PAULINA</v>
      </c>
      <c r="S5225" s="25">
        <f>+VLOOKUP(E5225, TC!A:D, 2, FALSE())</f>
        <v>4338.3599999999997</v>
      </c>
      <c r="T5225" t="str">
        <f t="shared" si="409"/>
        <v>USD</v>
      </c>
    </row>
    <row r="5226" spans="1:20" ht="18.75" hidden="1" customHeight="1" x14ac:dyDescent="0.25">
      <c r="A5226" t="s">
        <v>2645</v>
      </c>
      <c r="B5226" t="s">
        <v>5</v>
      </c>
      <c r="C5226" t="s">
        <v>1913</v>
      </c>
      <c r="D5226" s="24">
        <v>11566</v>
      </c>
      <c r="E5226" t="s">
        <v>1697</v>
      </c>
      <c r="F5226" t="s">
        <v>128</v>
      </c>
      <c r="G5226" t="s">
        <v>110</v>
      </c>
      <c r="H5226" t="s">
        <v>2717</v>
      </c>
      <c r="I5226" t="s">
        <v>1850</v>
      </c>
      <c r="J5226" t="s">
        <v>1919</v>
      </c>
      <c r="K5226" t="s">
        <v>35</v>
      </c>
      <c r="L5226" s="24">
        <v>135.15</v>
      </c>
      <c r="M5226" s="25">
        <f>+VLOOKUP(E5226, TC!A:D, 4, FALSE())</f>
        <v>1.1367500000000001</v>
      </c>
      <c r="N5226" s="24">
        <f t="shared" si="405"/>
        <v>135.15</v>
      </c>
      <c r="O5226" t="str">
        <f t="shared" si="406"/>
        <v>FACTURA</v>
      </c>
      <c r="P5226" t="str">
        <f t="shared" si="407"/>
        <v>2025</v>
      </c>
      <c r="Q5226" t="str">
        <f t="shared" si="408"/>
        <v>04</v>
      </c>
      <c r="R5226" t="str">
        <f>+IFERROR(VLOOKUP(I5226, Listado!A:B, 2, FALSE()), "COMERCIALIZADORA INTERNACIONAL CARIBBEAN EXOTICS S A")</f>
        <v>PEREZ MEJIA MARIA PAULINA</v>
      </c>
      <c r="S5226" s="25">
        <f>+VLOOKUP(E5226, TC!A:D, 2, FALSE())</f>
        <v>4338.3599999999997</v>
      </c>
      <c r="T5226" t="str">
        <f t="shared" si="409"/>
        <v>USD</v>
      </c>
    </row>
    <row r="5227" spans="1:20" ht="18.75" hidden="1" customHeight="1" x14ac:dyDescent="0.25">
      <c r="A5227" t="s">
        <v>2645</v>
      </c>
      <c r="B5227" t="s">
        <v>5</v>
      </c>
      <c r="C5227" t="s">
        <v>1913</v>
      </c>
      <c r="D5227" s="24">
        <v>11566</v>
      </c>
      <c r="E5227" t="s">
        <v>1697</v>
      </c>
      <c r="F5227" t="s">
        <v>128</v>
      </c>
      <c r="G5227" t="s">
        <v>110</v>
      </c>
      <c r="H5227" t="s">
        <v>2717</v>
      </c>
      <c r="I5227" t="s">
        <v>1850</v>
      </c>
      <c r="J5227" t="s">
        <v>1919</v>
      </c>
      <c r="K5227" t="s">
        <v>35</v>
      </c>
      <c r="L5227" s="24">
        <v>66.25</v>
      </c>
      <c r="M5227" s="25">
        <f>+VLOOKUP(E5227, TC!A:D, 4, FALSE())</f>
        <v>1.1367500000000001</v>
      </c>
      <c r="N5227" s="24">
        <f t="shared" si="405"/>
        <v>66.25</v>
      </c>
      <c r="O5227" t="str">
        <f t="shared" si="406"/>
        <v>FACTURA</v>
      </c>
      <c r="P5227" t="str">
        <f t="shared" si="407"/>
        <v>2025</v>
      </c>
      <c r="Q5227" t="str">
        <f t="shared" si="408"/>
        <v>04</v>
      </c>
      <c r="R5227" t="str">
        <f>+IFERROR(VLOOKUP(I5227, Listado!A:B, 2, FALSE()), "COMERCIALIZADORA INTERNACIONAL CARIBBEAN EXOTICS S A")</f>
        <v>PEREZ MEJIA MARIA PAULINA</v>
      </c>
      <c r="S5227" s="25">
        <f>+VLOOKUP(E5227, TC!A:D, 2, FALSE())</f>
        <v>4338.3599999999997</v>
      </c>
      <c r="T5227" t="str">
        <f t="shared" si="409"/>
        <v>USD</v>
      </c>
    </row>
    <row r="5228" spans="1:20" ht="18.75" hidden="1" customHeight="1" x14ac:dyDescent="0.25">
      <c r="A5228" t="s">
        <v>2645</v>
      </c>
      <c r="B5228" t="s">
        <v>5</v>
      </c>
      <c r="C5228" t="s">
        <v>1913</v>
      </c>
      <c r="D5228" s="24">
        <v>11567</v>
      </c>
      <c r="E5228" t="s">
        <v>1697</v>
      </c>
      <c r="F5228" t="s">
        <v>128</v>
      </c>
      <c r="G5228" t="s">
        <v>110</v>
      </c>
      <c r="H5228" t="s">
        <v>2718</v>
      </c>
      <c r="I5228" t="s">
        <v>1850</v>
      </c>
      <c r="J5228" t="s">
        <v>1919</v>
      </c>
      <c r="K5228" t="s">
        <v>35</v>
      </c>
      <c r="L5228" s="24">
        <v>13.85</v>
      </c>
      <c r="M5228" s="25">
        <f>+VLOOKUP(E5228, TC!A:D, 4, FALSE())</f>
        <v>1.1367500000000001</v>
      </c>
      <c r="N5228" s="24">
        <f t="shared" si="405"/>
        <v>13.85</v>
      </c>
      <c r="O5228" t="str">
        <f t="shared" si="406"/>
        <v>FACTURA</v>
      </c>
      <c r="P5228" t="str">
        <f t="shared" si="407"/>
        <v>2025</v>
      </c>
      <c r="Q5228" t="str">
        <f t="shared" si="408"/>
        <v>04</v>
      </c>
      <c r="R5228" t="str">
        <f>+IFERROR(VLOOKUP(I5228, Listado!A:B, 2, FALSE()), "COMERCIALIZADORA INTERNACIONAL CARIBBEAN EXOTICS S A")</f>
        <v>PEREZ MEJIA MARIA PAULINA</v>
      </c>
      <c r="S5228" s="25">
        <f>+VLOOKUP(E5228, TC!A:D, 2, FALSE())</f>
        <v>4338.3599999999997</v>
      </c>
      <c r="T5228" t="str">
        <f t="shared" si="409"/>
        <v>USD</v>
      </c>
    </row>
    <row r="5229" spans="1:20" ht="18.75" hidden="1" customHeight="1" x14ac:dyDescent="0.25">
      <c r="A5229" t="s">
        <v>2645</v>
      </c>
      <c r="B5229" t="s">
        <v>5</v>
      </c>
      <c r="C5229" t="s">
        <v>1913</v>
      </c>
      <c r="D5229" s="24">
        <v>11567</v>
      </c>
      <c r="E5229" t="s">
        <v>1697</v>
      </c>
      <c r="F5229" t="s">
        <v>128</v>
      </c>
      <c r="G5229" t="s">
        <v>110</v>
      </c>
      <c r="H5229" t="s">
        <v>2718</v>
      </c>
      <c r="I5229" t="s">
        <v>1850</v>
      </c>
      <c r="J5229" t="s">
        <v>1919</v>
      </c>
      <c r="K5229" t="s">
        <v>35</v>
      </c>
      <c r="L5229" s="24">
        <v>121.88</v>
      </c>
      <c r="M5229" s="25">
        <f>+VLOOKUP(E5229, TC!A:D, 4, FALSE())</f>
        <v>1.1367500000000001</v>
      </c>
      <c r="N5229" s="24">
        <f t="shared" si="405"/>
        <v>121.88</v>
      </c>
      <c r="O5229" t="str">
        <f t="shared" si="406"/>
        <v>FACTURA</v>
      </c>
      <c r="P5229" t="str">
        <f t="shared" si="407"/>
        <v>2025</v>
      </c>
      <c r="Q5229" t="str">
        <f t="shared" si="408"/>
        <v>04</v>
      </c>
      <c r="R5229" t="str">
        <f>+IFERROR(VLOOKUP(I5229, Listado!A:B, 2, FALSE()), "COMERCIALIZADORA INTERNACIONAL CARIBBEAN EXOTICS S A")</f>
        <v>PEREZ MEJIA MARIA PAULINA</v>
      </c>
      <c r="S5229" s="25">
        <f>+VLOOKUP(E5229, TC!A:D, 2, FALSE())</f>
        <v>4338.3599999999997</v>
      </c>
      <c r="T5229" t="str">
        <f t="shared" si="409"/>
        <v>USD</v>
      </c>
    </row>
    <row r="5230" spans="1:20" ht="18.75" hidden="1" customHeight="1" x14ac:dyDescent="0.25">
      <c r="A5230" t="s">
        <v>2645</v>
      </c>
      <c r="B5230" t="s">
        <v>5</v>
      </c>
      <c r="C5230" t="s">
        <v>1913</v>
      </c>
      <c r="D5230" s="24">
        <v>11567</v>
      </c>
      <c r="E5230" t="s">
        <v>1697</v>
      </c>
      <c r="F5230" t="s">
        <v>128</v>
      </c>
      <c r="G5230" t="s">
        <v>110</v>
      </c>
      <c r="H5230" t="s">
        <v>2718</v>
      </c>
      <c r="I5230" t="s">
        <v>1850</v>
      </c>
      <c r="J5230" t="s">
        <v>1919</v>
      </c>
      <c r="K5230" t="s">
        <v>35</v>
      </c>
      <c r="L5230" s="24">
        <v>58.17</v>
      </c>
      <c r="M5230" s="25">
        <f>+VLOOKUP(E5230, TC!A:D, 4, FALSE())</f>
        <v>1.1367500000000001</v>
      </c>
      <c r="N5230" s="24">
        <f t="shared" si="405"/>
        <v>58.17</v>
      </c>
      <c r="O5230" t="str">
        <f t="shared" si="406"/>
        <v>FACTURA</v>
      </c>
      <c r="P5230" t="str">
        <f t="shared" si="407"/>
        <v>2025</v>
      </c>
      <c r="Q5230" t="str">
        <f t="shared" si="408"/>
        <v>04</v>
      </c>
      <c r="R5230" t="str">
        <f>+IFERROR(VLOOKUP(I5230, Listado!A:B, 2, FALSE()), "COMERCIALIZADORA INTERNACIONAL CARIBBEAN EXOTICS S A")</f>
        <v>PEREZ MEJIA MARIA PAULINA</v>
      </c>
      <c r="S5230" s="25">
        <f>+VLOOKUP(E5230, TC!A:D, 2, FALSE())</f>
        <v>4338.3599999999997</v>
      </c>
      <c r="T5230" t="str">
        <f t="shared" si="409"/>
        <v>USD</v>
      </c>
    </row>
    <row r="5231" spans="1:20" ht="18.75" hidden="1" customHeight="1" x14ac:dyDescent="0.25">
      <c r="A5231" t="s">
        <v>2645</v>
      </c>
      <c r="B5231" t="s">
        <v>5</v>
      </c>
      <c r="C5231" t="s">
        <v>1913</v>
      </c>
      <c r="D5231" s="24">
        <v>11567</v>
      </c>
      <c r="E5231" t="s">
        <v>1697</v>
      </c>
      <c r="F5231" t="s">
        <v>128</v>
      </c>
      <c r="G5231" t="s">
        <v>110</v>
      </c>
      <c r="H5231" t="s">
        <v>2718</v>
      </c>
      <c r="I5231" t="s">
        <v>1850</v>
      </c>
      <c r="J5231" t="s">
        <v>1919</v>
      </c>
      <c r="K5231" t="s">
        <v>35</v>
      </c>
      <c r="L5231" s="24">
        <v>66.48</v>
      </c>
      <c r="M5231" s="25">
        <f>+VLOOKUP(E5231, TC!A:D, 4, FALSE())</f>
        <v>1.1367500000000001</v>
      </c>
      <c r="N5231" s="24">
        <f t="shared" si="405"/>
        <v>66.48</v>
      </c>
      <c r="O5231" t="str">
        <f t="shared" si="406"/>
        <v>FACTURA</v>
      </c>
      <c r="P5231" t="str">
        <f t="shared" si="407"/>
        <v>2025</v>
      </c>
      <c r="Q5231" t="str">
        <f t="shared" si="408"/>
        <v>04</v>
      </c>
      <c r="R5231" t="str">
        <f>+IFERROR(VLOOKUP(I5231, Listado!A:B, 2, FALSE()), "COMERCIALIZADORA INTERNACIONAL CARIBBEAN EXOTICS S A")</f>
        <v>PEREZ MEJIA MARIA PAULINA</v>
      </c>
      <c r="S5231" s="25">
        <f>+VLOOKUP(E5231, TC!A:D, 2, FALSE())</f>
        <v>4338.3599999999997</v>
      </c>
      <c r="T5231" t="str">
        <f t="shared" si="409"/>
        <v>USD</v>
      </c>
    </row>
    <row r="5232" spans="1:20" ht="18.75" hidden="1" customHeight="1" x14ac:dyDescent="0.25">
      <c r="A5232" t="s">
        <v>2645</v>
      </c>
      <c r="B5232" t="s">
        <v>5</v>
      </c>
      <c r="C5232" t="s">
        <v>1913</v>
      </c>
      <c r="D5232" s="24">
        <v>11567</v>
      </c>
      <c r="E5232" t="s">
        <v>1697</v>
      </c>
      <c r="F5232" t="s">
        <v>128</v>
      </c>
      <c r="G5232" t="s">
        <v>110</v>
      </c>
      <c r="H5232" t="s">
        <v>2718</v>
      </c>
      <c r="I5232" t="s">
        <v>1850</v>
      </c>
      <c r="J5232" t="s">
        <v>1919</v>
      </c>
      <c r="K5232" t="s">
        <v>35</v>
      </c>
      <c r="L5232" s="24">
        <v>38.78</v>
      </c>
      <c r="M5232" s="25">
        <f>+VLOOKUP(E5232, TC!A:D, 4, FALSE())</f>
        <v>1.1367500000000001</v>
      </c>
      <c r="N5232" s="24">
        <f t="shared" si="405"/>
        <v>38.78</v>
      </c>
      <c r="O5232" t="str">
        <f t="shared" si="406"/>
        <v>FACTURA</v>
      </c>
      <c r="P5232" t="str">
        <f t="shared" si="407"/>
        <v>2025</v>
      </c>
      <c r="Q5232" t="str">
        <f t="shared" si="408"/>
        <v>04</v>
      </c>
      <c r="R5232" t="str">
        <f>+IFERROR(VLOOKUP(I5232, Listado!A:B, 2, FALSE()), "COMERCIALIZADORA INTERNACIONAL CARIBBEAN EXOTICS S A")</f>
        <v>PEREZ MEJIA MARIA PAULINA</v>
      </c>
      <c r="S5232" s="25">
        <f>+VLOOKUP(E5232, TC!A:D, 2, FALSE())</f>
        <v>4338.3599999999997</v>
      </c>
      <c r="T5232" t="str">
        <f t="shared" si="409"/>
        <v>USD</v>
      </c>
    </row>
    <row r="5233" spans="1:20" ht="18.75" hidden="1" customHeight="1" x14ac:dyDescent="0.25">
      <c r="A5233" t="s">
        <v>2645</v>
      </c>
      <c r="B5233" t="s">
        <v>5</v>
      </c>
      <c r="C5233" t="s">
        <v>1913</v>
      </c>
      <c r="D5233" s="24">
        <v>11567</v>
      </c>
      <c r="E5233" t="s">
        <v>1697</v>
      </c>
      <c r="F5233" t="s">
        <v>128</v>
      </c>
      <c r="G5233" t="s">
        <v>110</v>
      </c>
      <c r="H5233" t="s">
        <v>2718</v>
      </c>
      <c r="I5233" t="s">
        <v>1850</v>
      </c>
      <c r="J5233" t="s">
        <v>1919</v>
      </c>
      <c r="K5233" t="s">
        <v>35</v>
      </c>
      <c r="L5233" s="24">
        <v>11.08</v>
      </c>
      <c r="M5233" s="25">
        <f>+VLOOKUP(E5233, TC!A:D, 4, FALSE())</f>
        <v>1.1367500000000001</v>
      </c>
      <c r="N5233" s="24">
        <f t="shared" si="405"/>
        <v>11.08</v>
      </c>
      <c r="O5233" t="str">
        <f t="shared" si="406"/>
        <v>FACTURA</v>
      </c>
      <c r="P5233" t="str">
        <f t="shared" si="407"/>
        <v>2025</v>
      </c>
      <c r="Q5233" t="str">
        <f t="shared" si="408"/>
        <v>04</v>
      </c>
      <c r="R5233" t="str">
        <f>+IFERROR(VLOOKUP(I5233, Listado!A:B, 2, FALSE()), "COMERCIALIZADORA INTERNACIONAL CARIBBEAN EXOTICS S A")</f>
        <v>PEREZ MEJIA MARIA PAULINA</v>
      </c>
      <c r="S5233" s="25">
        <f>+VLOOKUP(E5233, TC!A:D, 2, FALSE())</f>
        <v>4338.3599999999997</v>
      </c>
      <c r="T5233" t="str">
        <f t="shared" si="409"/>
        <v>USD</v>
      </c>
    </row>
    <row r="5234" spans="1:20" ht="18.75" hidden="1" customHeight="1" x14ac:dyDescent="0.25">
      <c r="A5234" t="s">
        <v>2645</v>
      </c>
      <c r="B5234" t="s">
        <v>5</v>
      </c>
      <c r="C5234" t="s">
        <v>1913</v>
      </c>
      <c r="D5234" s="24">
        <v>11567</v>
      </c>
      <c r="E5234" t="s">
        <v>1697</v>
      </c>
      <c r="F5234" t="s">
        <v>128</v>
      </c>
      <c r="G5234" t="s">
        <v>110</v>
      </c>
      <c r="H5234" t="s">
        <v>2718</v>
      </c>
      <c r="I5234" t="s">
        <v>1850</v>
      </c>
      <c r="J5234" t="s">
        <v>1919</v>
      </c>
      <c r="K5234" t="s">
        <v>35</v>
      </c>
      <c r="L5234" s="24">
        <v>52.63</v>
      </c>
      <c r="M5234" s="25">
        <f>+VLOOKUP(E5234, TC!A:D, 4, FALSE())</f>
        <v>1.1367500000000001</v>
      </c>
      <c r="N5234" s="24">
        <f t="shared" si="405"/>
        <v>52.63</v>
      </c>
      <c r="O5234" t="str">
        <f t="shared" si="406"/>
        <v>FACTURA</v>
      </c>
      <c r="P5234" t="str">
        <f t="shared" si="407"/>
        <v>2025</v>
      </c>
      <c r="Q5234" t="str">
        <f t="shared" si="408"/>
        <v>04</v>
      </c>
      <c r="R5234" t="str">
        <f>+IFERROR(VLOOKUP(I5234, Listado!A:B, 2, FALSE()), "COMERCIALIZADORA INTERNACIONAL CARIBBEAN EXOTICS S A")</f>
        <v>PEREZ MEJIA MARIA PAULINA</v>
      </c>
      <c r="S5234" s="25">
        <f>+VLOOKUP(E5234, TC!A:D, 2, FALSE())</f>
        <v>4338.3599999999997</v>
      </c>
      <c r="T5234" t="str">
        <f t="shared" si="409"/>
        <v>USD</v>
      </c>
    </row>
    <row r="5235" spans="1:20" ht="18.75" hidden="1" customHeight="1" x14ac:dyDescent="0.25">
      <c r="A5235" t="s">
        <v>2645</v>
      </c>
      <c r="B5235" t="s">
        <v>5</v>
      </c>
      <c r="C5235" t="s">
        <v>1913</v>
      </c>
      <c r="D5235" s="24">
        <v>11567</v>
      </c>
      <c r="E5235" t="s">
        <v>1697</v>
      </c>
      <c r="F5235" t="s">
        <v>128</v>
      </c>
      <c r="G5235" t="s">
        <v>110</v>
      </c>
      <c r="H5235" t="s">
        <v>2718</v>
      </c>
      <c r="I5235" t="s">
        <v>1850</v>
      </c>
      <c r="J5235" t="s">
        <v>1919</v>
      </c>
      <c r="K5235" t="s">
        <v>35</v>
      </c>
      <c r="L5235" s="24">
        <v>88.64</v>
      </c>
      <c r="M5235" s="25">
        <f>+VLOOKUP(E5235, TC!A:D, 4, FALSE())</f>
        <v>1.1367500000000001</v>
      </c>
      <c r="N5235" s="24">
        <f t="shared" si="405"/>
        <v>88.64</v>
      </c>
      <c r="O5235" t="str">
        <f t="shared" si="406"/>
        <v>FACTURA</v>
      </c>
      <c r="P5235" t="str">
        <f t="shared" si="407"/>
        <v>2025</v>
      </c>
      <c r="Q5235" t="str">
        <f t="shared" si="408"/>
        <v>04</v>
      </c>
      <c r="R5235" t="str">
        <f>+IFERROR(VLOOKUP(I5235, Listado!A:B, 2, FALSE()), "COMERCIALIZADORA INTERNACIONAL CARIBBEAN EXOTICS S A")</f>
        <v>PEREZ MEJIA MARIA PAULINA</v>
      </c>
      <c r="S5235" s="25">
        <f>+VLOOKUP(E5235, TC!A:D, 2, FALSE())</f>
        <v>4338.3599999999997</v>
      </c>
      <c r="T5235" t="str">
        <f t="shared" si="409"/>
        <v>USD</v>
      </c>
    </row>
    <row r="5236" spans="1:20" ht="18.75" hidden="1" customHeight="1" x14ac:dyDescent="0.25">
      <c r="A5236" t="s">
        <v>2645</v>
      </c>
      <c r="B5236" t="s">
        <v>5</v>
      </c>
      <c r="C5236" t="s">
        <v>1913</v>
      </c>
      <c r="D5236" s="24">
        <v>11567</v>
      </c>
      <c r="E5236" t="s">
        <v>1697</v>
      </c>
      <c r="F5236" t="s">
        <v>128</v>
      </c>
      <c r="G5236" t="s">
        <v>110</v>
      </c>
      <c r="H5236" t="s">
        <v>2718</v>
      </c>
      <c r="I5236" t="s">
        <v>1850</v>
      </c>
      <c r="J5236" t="s">
        <v>1919</v>
      </c>
      <c r="K5236" t="s">
        <v>35</v>
      </c>
      <c r="L5236" s="24">
        <v>138.5</v>
      </c>
      <c r="M5236" s="25">
        <f>+VLOOKUP(E5236, TC!A:D, 4, FALSE())</f>
        <v>1.1367500000000001</v>
      </c>
      <c r="N5236" s="24">
        <f t="shared" si="405"/>
        <v>138.5</v>
      </c>
      <c r="O5236" t="str">
        <f t="shared" si="406"/>
        <v>FACTURA</v>
      </c>
      <c r="P5236" t="str">
        <f t="shared" si="407"/>
        <v>2025</v>
      </c>
      <c r="Q5236" t="str">
        <f t="shared" si="408"/>
        <v>04</v>
      </c>
      <c r="R5236" t="str">
        <f>+IFERROR(VLOOKUP(I5236, Listado!A:B, 2, FALSE()), "COMERCIALIZADORA INTERNACIONAL CARIBBEAN EXOTICS S A")</f>
        <v>PEREZ MEJIA MARIA PAULINA</v>
      </c>
      <c r="S5236" s="25">
        <f>+VLOOKUP(E5236, TC!A:D, 2, FALSE())</f>
        <v>4338.3599999999997</v>
      </c>
      <c r="T5236" t="str">
        <f t="shared" si="409"/>
        <v>USD</v>
      </c>
    </row>
    <row r="5237" spans="1:20" ht="18.75" hidden="1" customHeight="1" x14ac:dyDescent="0.25">
      <c r="A5237" t="s">
        <v>2645</v>
      </c>
      <c r="B5237" t="s">
        <v>5</v>
      </c>
      <c r="C5237" t="s">
        <v>1913</v>
      </c>
      <c r="D5237" s="24">
        <v>11567</v>
      </c>
      <c r="E5237" t="s">
        <v>1697</v>
      </c>
      <c r="F5237" t="s">
        <v>128</v>
      </c>
      <c r="G5237" t="s">
        <v>110</v>
      </c>
      <c r="H5237" t="s">
        <v>2718</v>
      </c>
      <c r="I5237" t="s">
        <v>1850</v>
      </c>
      <c r="J5237" t="s">
        <v>1919</v>
      </c>
      <c r="K5237" t="s">
        <v>35</v>
      </c>
      <c r="L5237" s="24">
        <v>63.71</v>
      </c>
      <c r="M5237" s="25">
        <f>+VLOOKUP(E5237, TC!A:D, 4, FALSE())</f>
        <v>1.1367500000000001</v>
      </c>
      <c r="N5237" s="24">
        <f t="shared" si="405"/>
        <v>63.71</v>
      </c>
      <c r="O5237" t="str">
        <f t="shared" si="406"/>
        <v>FACTURA</v>
      </c>
      <c r="P5237" t="str">
        <f t="shared" si="407"/>
        <v>2025</v>
      </c>
      <c r="Q5237" t="str">
        <f t="shared" si="408"/>
        <v>04</v>
      </c>
      <c r="R5237" t="str">
        <f>+IFERROR(VLOOKUP(I5237, Listado!A:B, 2, FALSE()), "COMERCIALIZADORA INTERNACIONAL CARIBBEAN EXOTICS S A")</f>
        <v>PEREZ MEJIA MARIA PAULINA</v>
      </c>
      <c r="S5237" s="25">
        <f>+VLOOKUP(E5237, TC!A:D, 2, FALSE())</f>
        <v>4338.3599999999997</v>
      </c>
      <c r="T5237" t="str">
        <f t="shared" si="409"/>
        <v>USD</v>
      </c>
    </row>
    <row r="5238" spans="1:20" ht="18.75" hidden="1" customHeight="1" x14ac:dyDescent="0.25">
      <c r="A5238" t="s">
        <v>2645</v>
      </c>
      <c r="B5238" t="s">
        <v>5</v>
      </c>
      <c r="C5238" t="s">
        <v>1913</v>
      </c>
      <c r="D5238" s="24">
        <v>11567</v>
      </c>
      <c r="E5238" t="s">
        <v>1697</v>
      </c>
      <c r="F5238" t="s">
        <v>128</v>
      </c>
      <c r="G5238" t="s">
        <v>110</v>
      </c>
      <c r="H5238" t="s">
        <v>2718</v>
      </c>
      <c r="I5238" t="s">
        <v>1850</v>
      </c>
      <c r="J5238" t="s">
        <v>1919</v>
      </c>
      <c r="K5238" t="s">
        <v>35</v>
      </c>
      <c r="L5238" s="24">
        <v>49.86</v>
      </c>
      <c r="M5238" s="25">
        <f>+VLOOKUP(E5238, TC!A:D, 4, FALSE())</f>
        <v>1.1367500000000001</v>
      </c>
      <c r="N5238" s="24">
        <f t="shared" si="405"/>
        <v>49.86</v>
      </c>
      <c r="O5238" t="str">
        <f t="shared" si="406"/>
        <v>FACTURA</v>
      </c>
      <c r="P5238" t="str">
        <f t="shared" si="407"/>
        <v>2025</v>
      </c>
      <c r="Q5238" t="str">
        <f t="shared" si="408"/>
        <v>04</v>
      </c>
      <c r="R5238" t="str">
        <f>+IFERROR(VLOOKUP(I5238, Listado!A:B, 2, FALSE()), "COMERCIALIZADORA INTERNACIONAL CARIBBEAN EXOTICS S A")</f>
        <v>PEREZ MEJIA MARIA PAULINA</v>
      </c>
      <c r="S5238" s="25">
        <f>+VLOOKUP(E5238, TC!A:D, 2, FALSE())</f>
        <v>4338.3599999999997</v>
      </c>
      <c r="T5238" t="str">
        <f t="shared" si="409"/>
        <v>USD</v>
      </c>
    </row>
    <row r="5239" spans="1:20" ht="18.75" hidden="1" customHeight="1" x14ac:dyDescent="0.25">
      <c r="A5239" t="s">
        <v>2645</v>
      </c>
      <c r="B5239" t="s">
        <v>5</v>
      </c>
      <c r="C5239" t="s">
        <v>1913</v>
      </c>
      <c r="D5239" s="24">
        <v>11567</v>
      </c>
      <c r="E5239" t="s">
        <v>1697</v>
      </c>
      <c r="F5239" t="s">
        <v>128</v>
      </c>
      <c r="G5239" t="s">
        <v>110</v>
      </c>
      <c r="H5239" t="s">
        <v>2718</v>
      </c>
      <c r="I5239" t="s">
        <v>1850</v>
      </c>
      <c r="J5239" t="s">
        <v>1919</v>
      </c>
      <c r="K5239" t="s">
        <v>35</v>
      </c>
      <c r="L5239" s="24">
        <v>72.02</v>
      </c>
      <c r="M5239" s="25">
        <f>+VLOOKUP(E5239, TC!A:D, 4, FALSE())</f>
        <v>1.1367500000000001</v>
      </c>
      <c r="N5239" s="24">
        <f t="shared" si="405"/>
        <v>72.02</v>
      </c>
      <c r="O5239" t="str">
        <f t="shared" si="406"/>
        <v>FACTURA</v>
      </c>
      <c r="P5239" t="str">
        <f t="shared" si="407"/>
        <v>2025</v>
      </c>
      <c r="Q5239" t="str">
        <f t="shared" si="408"/>
        <v>04</v>
      </c>
      <c r="R5239" t="str">
        <f>+IFERROR(VLOOKUP(I5239, Listado!A:B, 2, FALSE()), "COMERCIALIZADORA INTERNACIONAL CARIBBEAN EXOTICS S A")</f>
        <v>PEREZ MEJIA MARIA PAULINA</v>
      </c>
      <c r="S5239" s="25">
        <f>+VLOOKUP(E5239, TC!A:D, 2, FALSE())</f>
        <v>4338.3599999999997</v>
      </c>
      <c r="T5239" t="str">
        <f t="shared" si="409"/>
        <v>USD</v>
      </c>
    </row>
    <row r="5240" spans="1:20" ht="18.75" hidden="1" customHeight="1" x14ac:dyDescent="0.25">
      <c r="A5240" t="s">
        <v>2645</v>
      </c>
      <c r="B5240" t="s">
        <v>5</v>
      </c>
      <c r="C5240" t="s">
        <v>1913</v>
      </c>
      <c r="D5240" s="24">
        <v>11568</v>
      </c>
      <c r="E5240" t="s">
        <v>1697</v>
      </c>
      <c r="F5240" t="s">
        <v>128</v>
      </c>
      <c r="G5240" t="s">
        <v>110</v>
      </c>
      <c r="H5240" t="s">
        <v>2719</v>
      </c>
      <c r="I5240" t="s">
        <v>1850</v>
      </c>
      <c r="J5240" t="s">
        <v>1919</v>
      </c>
      <c r="K5240" t="s">
        <v>35</v>
      </c>
      <c r="L5240" s="24">
        <v>76.5</v>
      </c>
      <c r="M5240" s="25">
        <f>+VLOOKUP(E5240, TC!A:D, 4, FALSE())</f>
        <v>1.1367500000000001</v>
      </c>
      <c r="N5240" s="24">
        <f t="shared" si="405"/>
        <v>76.5</v>
      </c>
      <c r="O5240" t="str">
        <f t="shared" si="406"/>
        <v>FACTURA</v>
      </c>
      <c r="P5240" t="str">
        <f t="shared" si="407"/>
        <v>2025</v>
      </c>
      <c r="Q5240" t="str">
        <f t="shared" si="408"/>
        <v>04</v>
      </c>
      <c r="R5240" t="str">
        <f>+IFERROR(VLOOKUP(I5240, Listado!A:B, 2, FALSE()), "COMERCIALIZADORA INTERNACIONAL CARIBBEAN EXOTICS S A")</f>
        <v>PEREZ MEJIA MARIA PAULINA</v>
      </c>
      <c r="S5240" s="25">
        <f>+VLOOKUP(E5240, TC!A:D, 2, FALSE())</f>
        <v>4338.3599999999997</v>
      </c>
      <c r="T5240" t="str">
        <f t="shared" si="409"/>
        <v>USD</v>
      </c>
    </row>
    <row r="5241" spans="1:20" ht="18.75" hidden="1" customHeight="1" x14ac:dyDescent="0.25">
      <c r="A5241" t="s">
        <v>2645</v>
      </c>
      <c r="B5241" t="s">
        <v>5</v>
      </c>
      <c r="C5241" t="s">
        <v>1913</v>
      </c>
      <c r="D5241" s="24">
        <v>11568</v>
      </c>
      <c r="E5241" t="s">
        <v>1697</v>
      </c>
      <c r="F5241" t="s">
        <v>128</v>
      </c>
      <c r="G5241" t="s">
        <v>110</v>
      </c>
      <c r="H5241" t="s">
        <v>2719</v>
      </c>
      <c r="I5241" t="s">
        <v>1850</v>
      </c>
      <c r="J5241" t="s">
        <v>1919</v>
      </c>
      <c r="K5241" t="s">
        <v>35</v>
      </c>
      <c r="L5241" s="24">
        <v>348.5</v>
      </c>
      <c r="M5241" s="25">
        <f>+VLOOKUP(E5241, TC!A:D, 4, FALSE())</f>
        <v>1.1367500000000001</v>
      </c>
      <c r="N5241" s="24">
        <f t="shared" si="405"/>
        <v>348.5</v>
      </c>
      <c r="O5241" t="str">
        <f t="shared" si="406"/>
        <v>FACTURA</v>
      </c>
      <c r="P5241" t="str">
        <f t="shared" si="407"/>
        <v>2025</v>
      </c>
      <c r="Q5241" t="str">
        <f t="shared" si="408"/>
        <v>04</v>
      </c>
      <c r="R5241" t="str">
        <f>+IFERROR(VLOOKUP(I5241, Listado!A:B, 2, FALSE()), "COMERCIALIZADORA INTERNACIONAL CARIBBEAN EXOTICS S A")</f>
        <v>PEREZ MEJIA MARIA PAULINA</v>
      </c>
      <c r="S5241" s="25">
        <f>+VLOOKUP(E5241, TC!A:D, 2, FALSE())</f>
        <v>4338.3599999999997</v>
      </c>
      <c r="T5241" t="str">
        <f t="shared" si="409"/>
        <v>USD</v>
      </c>
    </row>
    <row r="5242" spans="1:20" ht="18.75" hidden="1" customHeight="1" x14ac:dyDescent="0.25">
      <c r="A5242" t="s">
        <v>2645</v>
      </c>
      <c r="B5242" t="s">
        <v>5</v>
      </c>
      <c r="C5242" t="s">
        <v>1913</v>
      </c>
      <c r="D5242" s="24">
        <v>11568</v>
      </c>
      <c r="E5242" t="s">
        <v>1697</v>
      </c>
      <c r="F5242" t="s">
        <v>128</v>
      </c>
      <c r="G5242" t="s">
        <v>110</v>
      </c>
      <c r="H5242" t="s">
        <v>2719</v>
      </c>
      <c r="I5242" t="s">
        <v>1850</v>
      </c>
      <c r="J5242" t="s">
        <v>1919</v>
      </c>
      <c r="K5242" t="s">
        <v>35</v>
      </c>
      <c r="L5242" s="24">
        <v>102</v>
      </c>
      <c r="M5242" s="25">
        <f>+VLOOKUP(E5242, TC!A:D, 4, FALSE())</f>
        <v>1.1367500000000001</v>
      </c>
      <c r="N5242" s="24">
        <f t="shared" si="405"/>
        <v>102</v>
      </c>
      <c r="O5242" t="str">
        <f t="shared" si="406"/>
        <v>FACTURA</v>
      </c>
      <c r="P5242" t="str">
        <f t="shared" si="407"/>
        <v>2025</v>
      </c>
      <c r="Q5242" t="str">
        <f t="shared" si="408"/>
        <v>04</v>
      </c>
      <c r="R5242" t="str">
        <f>+IFERROR(VLOOKUP(I5242, Listado!A:B, 2, FALSE()), "COMERCIALIZADORA INTERNACIONAL CARIBBEAN EXOTICS S A")</f>
        <v>PEREZ MEJIA MARIA PAULINA</v>
      </c>
      <c r="S5242" s="25">
        <f>+VLOOKUP(E5242, TC!A:D, 2, FALSE())</f>
        <v>4338.3599999999997</v>
      </c>
      <c r="T5242" t="str">
        <f t="shared" si="409"/>
        <v>USD</v>
      </c>
    </row>
    <row r="5243" spans="1:20" ht="18.75" hidden="1" customHeight="1" x14ac:dyDescent="0.25">
      <c r="A5243" t="s">
        <v>2645</v>
      </c>
      <c r="B5243" t="s">
        <v>5</v>
      </c>
      <c r="C5243" t="s">
        <v>1913</v>
      </c>
      <c r="D5243" s="24">
        <v>11568</v>
      </c>
      <c r="E5243" t="s">
        <v>1697</v>
      </c>
      <c r="F5243" t="s">
        <v>128</v>
      </c>
      <c r="G5243" t="s">
        <v>110</v>
      </c>
      <c r="H5243" t="s">
        <v>2719</v>
      </c>
      <c r="I5243" t="s">
        <v>1850</v>
      </c>
      <c r="J5243" t="s">
        <v>1919</v>
      </c>
      <c r="K5243" t="s">
        <v>35</v>
      </c>
      <c r="L5243" s="24">
        <v>8.5</v>
      </c>
      <c r="M5243" s="25">
        <f>+VLOOKUP(E5243, TC!A:D, 4, FALSE())</f>
        <v>1.1367500000000001</v>
      </c>
      <c r="N5243" s="24">
        <f t="shared" si="405"/>
        <v>8.5</v>
      </c>
      <c r="O5243" t="str">
        <f t="shared" si="406"/>
        <v>FACTURA</v>
      </c>
      <c r="P5243" t="str">
        <f t="shared" si="407"/>
        <v>2025</v>
      </c>
      <c r="Q5243" t="str">
        <f t="shared" si="408"/>
        <v>04</v>
      </c>
      <c r="R5243" t="str">
        <f>+IFERROR(VLOOKUP(I5243, Listado!A:B, 2, FALSE()), "COMERCIALIZADORA INTERNACIONAL CARIBBEAN EXOTICS S A")</f>
        <v>PEREZ MEJIA MARIA PAULINA</v>
      </c>
      <c r="S5243" s="25">
        <f>+VLOOKUP(E5243, TC!A:D, 2, FALSE())</f>
        <v>4338.3599999999997</v>
      </c>
      <c r="T5243" t="str">
        <f t="shared" si="409"/>
        <v>USD</v>
      </c>
    </row>
    <row r="5244" spans="1:20" ht="18.75" hidden="1" customHeight="1" x14ac:dyDescent="0.25">
      <c r="A5244" t="s">
        <v>2645</v>
      </c>
      <c r="B5244" t="s">
        <v>5</v>
      </c>
      <c r="C5244" t="s">
        <v>1913</v>
      </c>
      <c r="D5244" s="24">
        <v>11568</v>
      </c>
      <c r="E5244" t="s">
        <v>1697</v>
      </c>
      <c r="F5244" t="s">
        <v>128</v>
      </c>
      <c r="G5244" t="s">
        <v>110</v>
      </c>
      <c r="H5244" t="s">
        <v>2719</v>
      </c>
      <c r="I5244" t="s">
        <v>1850</v>
      </c>
      <c r="J5244" t="s">
        <v>1919</v>
      </c>
      <c r="K5244" t="s">
        <v>35</v>
      </c>
      <c r="L5244" s="24">
        <v>148.75</v>
      </c>
      <c r="M5244" s="25">
        <f>+VLOOKUP(E5244, TC!A:D, 4, FALSE())</f>
        <v>1.1367500000000001</v>
      </c>
      <c r="N5244" s="24">
        <f t="shared" si="405"/>
        <v>148.75</v>
      </c>
      <c r="O5244" t="str">
        <f t="shared" si="406"/>
        <v>FACTURA</v>
      </c>
      <c r="P5244" t="str">
        <f t="shared" si="407"/>
        <v>2025</v>
      </c>
      <c r="Q5244" t="str">
        <f t="shared" si="408"/>
        <v>04</v>
      </c>
      <c r="R5244" t="str">
        <f>+IFERROR(VLOOKUP(I5244, Listado!A:B, 2, FALSE()), "COMERCIALIZADORA INTERNACIONAL CARIBBEAN EXOTICS S A")</f>
        <v>PEREZ MEJIA MARIA PAULINA</v>
      </c>
      <c r="S5244" s="25">
        <f>+VLOOKUP(E5244, TC!A:D, 2, FALSE())</f>
        <v>4338.3599999999997</v>
      </c>
      <c r="T5244" t="str">
        <f t="shared" si="409"/>
        <v>USD</v>
      </c>
    </row>
    <row r="5245" spans="1:20" ht="18.75" hidden="1" customHeight="1" x14ac:dyDescent="0.25">
      <c r="A5245" t="s">
        <v>2645</v>
      </c>
      <c r="B5245" t="s">
        <v>5</v>
      </c>
      <c r="C5245" t="s">
        <v>1913</v>
      </c>
      <c r="D5245" s="24">
        <v>11568</v>
      </c>
      <c r="E5245" t="s">
        <v>1697</v>
      </c>
      <c r="F5245" t="s">
        <v>128</v>
      </c>
      <c r="G5245" t="s">
        <v>110</v>
      </c>
      <c r="H5245" t="s">
        <v>2719</v>
      </c>
      <c r="I5245" t="s">
        <v>1850</v>
      </c>
      <c r="J5245" t="s">
        <v>1919</v>
      </c>
      <c r="K5245" t="s">
        <v>35</v>
      </c>
      <c r="L5245" s="24">
        <v>106.25</v>
      </c>
      <c r="M5245" s="25">
        <f>+VLOOKUP(E5245, TC!A:D, 4, FALSE())</f>
        <v>1.1367500000000001</v>
      </c>
      <c r="N5245" s="24">
        <f t="shared" si="405"/>
        <v>106.25</v>
      </c>
      <c r="O5245" t="str">
        <f t="shared" si="406"/>
        <v>FACTURA</v>
      </c>
      <c r="P5245" t="str">
        <f t="shared" si="407"/>
        <v>2025</v>
      </c>
      <c r="Q5245" t="str">
        <f t="shared" si="408"/>
        <v>04</v>
      </c>
      <c r="R5245" t="str">
        <f>+IFERROR(VLOOKUP(I5245, Listado!A:B, 2, FALSE()), "COMERCIALIZADORA INTERNACIONAL CARIBBEAN EXOTICS S A")</f>
        <v>PEREZ MEJIA MARIA PAULINA</v>
      </c>
      <c r="S5245" s="25">
        <f>+VLOOKUP(E5245, TC!A:D, 2, FALSE())</f>
        <v>4338.3599999999997</v>
      </c>
      <c r="T5245" t="str">
        <f t="shared" si="409"/>
        <v>USD</v>
      </c>
    </row>
    <row r="5246" spans="1:20" ht="18.75" hidden="1" customHeight="1" x14ac:dyDescent="0.25">
      <c r="A5246" t="s">
        <v>2645</v>
      </c>
      <c r="B5246" t="s">
        <v>5</v>
      </c>
      <c r="C5246" t="s">
        <v>1913</v>
      </c>
      <c r="D5246" s="24">
        <v>11568</v>
      </c>
      <c r="E5246" t="s">
        <v>1697</v>
      </c>
      <c r="F5246" t="s">
        <v>128</v>
      </c>
      <c r="G5246" t="s">
        <v>110</v>
      </c>
      <c r="H5246" t="s">
        <v>2719</v>
      </c>
      <c r="I5246" t="s">
        <v>1850</v>
      </c>
      <c r="J5246" t="s">
        <v>1919</v>
      </c>
      <c r="K5246" t="s">
        <v>35</v>
      </c>
      <c r="L5246" s="24">
        <v>399.5</v>
      </c>
      <c r="M5246" s="25">
        <f>+VLOOKUP(E5246, TC!A:D, 4, FALSE())</f>
        <v>1.1367500000000001</v>
      </c>
      <c r="N5246" s="24">
        <f t="shared" si="405"/>
        <v>399.5</v>
      </c>
      <c r="O5246" t="str">
        <f t="shared" si="406"/>
        <v>FACTURA</v>
      </c>
      <c r="P5246" t="str">
        <f t="shared" si="407"/>
        <v>2025</v>
      </c>
      <c r="Q5246" t="str">
        <f t="shared" si="408"/>
        <v>04</v>
      </c>
      <c r="R5246" t="str">
        <f>+IFERROR(VLOOKUP(I5246, Listado!A:B, 2, FALSE()), "COMERCIALIZADORA INTERNACIONAL CARIBBEAN EXOTICS S A")</f>
        <v>PEREZ MEJIA MARIA PAULINA</v>
      </c>
      <c r="S5246" s="25">
        <f>+VLOOKUP(E5246, TC!A:D, 2, FALSE())</f>
        <v>4338.3599999999997</v>
      </c>
      <c r="T5246" t="str">
        <f t="shared" si="409"/>
        <v>USD</v>
      </c>
    </row>
    <row r="5247" spans="1:20" ht="18.75" hidden="1" customHeight="1" x14ac:dyDescent="0.25">
      <c r="A5247" t="s">
        <v>2645</v>
      </c>
      <c r="B5247" t="s">
        <v>5</v>
      </c>
      <c r="C5247" t="s">
        <v>1913</v>
      </c>
      <c r="D5247" s="24">
        <v>11569</v>
      </c>
      <c r="E5247" t="s">
        <v>1697</v>
      </c>
      <c r="F5247" t="s">
        <v>128</v>
      </c>
      <c r="G5247" t="s">
        <v>110</v>
      </c>
      <c r="H5247" t="s">
        <v>2720</v>
      </c>
      <c r="I5247" t="s">
        <v>1850</v>
      </c>
      <c r="J5247" t="s">
        <v>1919</v>
      </c>
      <c r="K5247" t="s">
        <v>35</v>
      </c>
      <c r="L5247" s="24">
        <v>126</v>
      </c>
      <c r="M5247" s="25">
        <f>+VLOOKUP(E5247, TC!A:D, 4, FALSE())</f>
        <v>1.1367500000000001</v>
      </c>
      <c r="N5247" s="24">
        <f t="shared" si="405"/>
        <v>126</v>
      </c>
      <c r="O5247" t="str">
        <f t="shared" si="406"/>
        <v>FACTURA</v>
      </c>
      <c r="P5247" t="str">
        <f t="shared" si="407"/>
        <v>2025</v>
      </c>
      <c r="Q5247" t="str">
        <f t="shared" si="408"/>
        <v>04</v>
      </c>
      <c r="R5247" t="str">
        <f>+IFERROR(VLOOKUP(I5247, Listado!A:B, 2, FALSE()), "COMERCIALIZADORA INTERNACIONAL CARIBBEAN EXOTICS S A")</f>
        <v>PEREZ MEJIA MARIA PAULINA</v>
      </c>
      <c r="S5247" s="25">
        <f>+VLOOKUP(E5247, TC!A:D, 2, FALSE())</f>
        <v>4338.3599999999997</v>
      </c>
      <c r="T5247" t="str">
        <f t="shared" si="409"/>
        <v>USD</v>
      </c>
    </row>
    <row r="5248" spans="1:20" ht="18.75" hidden="1" customHeight="1" x14ac:dyDescent="0.25">
      <c r="A5248" t="s">
        <v>2645</v>
      </c>
      <c r="B5248" t="s">
        <v>5</v>
      </c>
      <c r="C5248" t="s">
        <v>1913</v>
      </c>
      <c r="D5248" s="24">
        <v>11569</v>
      </c>
      <c r="E5248" t="s">
        <v>1697</v>
      </c>
      <c r="F5248" t="s">
        <v>128</v>
      </c>
      <c r="G5248" t="s">
        <v>110</v>
      </c>
      <c r="H5248" t="s">
        <v>2720</v>
      </c>
      <c r="I5248" t="s">
        <v>1850</v>
      </c>
      <c r="J5248" t="s">
        <v>1919</v>
      </c>
      <c r="K5248" t="s">
        <v>35</v>
      </c>
      <c r="L5248" s="24">
        <v>58.5</v>
      </c>
      <c r="M5248" s="25">
        <f>+VLOOKUP(E5248, TC!A:D, 4, FALSE())</f>
        <v>1.1367500000000001</v>
      </c>
      <c r="N5248" s="24">
        <f t="shared" si="405"/>
        <v>58.5</v>
      </c>
      <c r="O5248" t="str">
        <f t="shared" si="406"/>
        <v>FACTURA</v>
      </c>
      <c r="P5248" t="str">
        <f t="shared" si="407"/>
        <v>2025</v>
      </c>
      <c r="Q5248" t="str">
        <f t="shared" si="408"/>
        <v>04</v>
      </c>
      <c r="R5248" t="str">
        <f>+IFERROR(VLOOKUP(I5248, Listado!A:B, 2, FALSE()), "COMERCIALIZADORA INTERNACIONAL CARIBBEAN EXOTICS S A")</f>
        <v>PEREZ MEJIA MARIA PAULINA</v>
      </c>
      <c r="S5248" s="25">
        <f>+VLOOKUP(E5248, TC!A:D, 2, FALSE())</f>
        <v>4338.3599999999997</v>
      </c>
      <c r="T5248" t="str">
        <f t="shared" si="409"/>
        <v>USD</v>
      </c>
    </row>
    <row r="5249" spans="1:20" ht="18.75" hidden="1" customHeight="1" x14ac:dyDescent="0.25">
      <c r="A5249" t="s">
        <v>2645</v>
      </c>
      <c r="B5249" t="s">
        <v>5</v>
      </c>
      <c r="C5249" t="s">
        <v>1913</v>
      </c>
      <c r="D5249" s="24">
        <v>11569</v>
      </c>
      <c r="E5249" t="s">
        <v>1697</v>
      </c>
      <c r="F5249" t="s">
        <v>128</v>
      </c>
      <c r="G5249" t="s">
        <v>110</v>
      </c>
      <c r="H5249" t="s">
        <v>2720</v>
      </c>
      <c r="I5249" t="s">
        <v>1850</v>
      </c>
      <c r="J5249" t="s">
        <v>1919</v>
      </c>
      <c r="K5249" t="s">
        <v>35</v>
      </c>
      <c r="L5249" s="24">
        <v>13.5</v>
      </c>
      <c r="M5249" s="25">
        <f>+VLOOKUP(E5249, TC!A:D, 4, FALSE())</f>
        <v>1.1367500000000001</v>
      </c>
      <c r="N5249" s="24">
        <f t="shared" si="405"/>
        <v>13.5</v>
      </c>
      <c r="O5249" t="str">
        <f t="shared" si="406"/>
        <v>FACTURA</v>
      </c>
      <c r="P5249" t="str">
        <f t="shared" si="407"/>
        <v>2025</v>
      </c>
      <c r="Q5249" t="str">
        <f t="shared" si="408"/>
        <v>04</v>
      </c>
      <c r="R5249" t="str">
        <f>+IFERROR(VLOOKUP(I5249, Listado!A:B, 2, FALSE()), "COMERCIALIZADORA INTERNACIONAL CARIBBEAN EXOTICS S A")</f>
        <v>PEREZ MEJIA MARIA PAULINA</v>
      </c>
      <c r="S5249" s="25">
        <f>+VLOOKUP(E5249, TC!A:D, 2, FALSE())</f>
        <v>4338.3599999999997</v>
      </c>
      <c r="T5249" t="str">
        <f t="shared" si="409"/>
        <v>USD</v>
      </c>
    </row>
    <row r="5250" spans="1:20" ht="18.75" hidden="1" customHeight="1" x14ac:dyDescent="0.25">
      <c r="A5250" t="s">
        <v>2645</v>
      </c>
      <c r="B5250" t="s">
        <v>5</v>
      </c>
      <c r="C5250" t="s">
        <v>1913</v>
      </c>
      <c r="D5250" s="24">
        <v>11569</v>
      </c>
      <c r="E5250" t="s">
        <v>1697</v>
      </c>
      <c r="F5250" t="s">
        <v>128</v>
      </c>
      <c r="G5250" t="s">
        <v>110</v>
      </c>
      <c r="H5250" t="s">
        <v>2720</v>
      </c>
      <c r="I5250" t="s">
        <v>1850</v>
      </c>
      <c r="J5250" t="s">
        <v>1919</v>
      </c>
      <c r="K5250" t="s">
        <v>35</v>
      </c>
      <c r="L5250" s="24">
        <v>9</v>
      </c>
      <c r="M5250" s="25">
        <f>+VLOOKUP(E5250, TC!A:D, 4, FALSE())</f>
        <v>1.1367500000000001</v>
      </c>
      <c r="N5250" s="24">
        <f t="shared" ref="N5250:N5313" si="410">+IF(F5250="EUR", (M5250*L5250), IF(I5250="JUAN MATAS SAS", (L5250/S5250), L5250))</f>
        <v>9</v>
      </c>
      <c r="O5250" t="str">
        <f t="shared" ref="O5250:O5313" si="411">+IF(C5250="CFE", "FACTURA", IF(ISERROR(SEARCH("ANULA", H5250))=FALSE(), "ANULACIÓN FE", IF(ISERROR(SEARCH("CANCELLATION", H5250))=FALSE(), "ANULACIÓN FE", "NOTAS")))</f>
        <v>FACTURA</v>
      </c>
      <c r="P5250" t="str">
        <f t="shared" ref="P5250:P5313" si="412">+LEFT(E5250, 4)</f>
        <v>2025</v>
      </c>
      <c r="Q5250" t="str">
        <f t="shared" ref="Q5250:Q5313" si="413">+MID(E5250, 5, 2)</f>
        <v>04</v>
      </c>
      <c r="R5250" t="str">
        <f>+IFERROR(VLOOKUP(I5250, Listado!A:B, 2, FALSE()), "COMERCIALIZADORA INTERNACIONAL CARIBBEAN EXOTICS S A")</f>
        <v>PEREZ MEJIA MARIA PAULINA</v>
      </c>
      <c r="S5250" s="25">
        <f>+VLOOKUP(E5250, TC!A:D, 2, FALSE())</f>
        <v>4338.3599999999997</v>
      </c>
      <c r="T5250" t="str">
        <f t="shared" ref="T5250:T5313" si="414">+IF(I5250="JUAN MATAS SAS", "USD", F5250)</f>
        <v>USD</v>
      </c>
    </row>
    <row r="5251" spans="1:20" ht="18.75" hidden="1" customHeight="1" x14ac:dyDescent="0.25">
      <c r="A5251" t="s">
        <v>2645</v>
      </c>
      <c r="B5251" t="s">
        <v>5</v>
      </c>
      <c r="C5251" t="s">
        <v>1913</v>
      </c>
      <c r="D5251" s="24">
        <v>11569</v>
      </c>
      <c r="E5251" t="s">
        <v>1697</v>
      </c>
      <c r="F5251" t="s">
        <v>128</v>
      </c>
      <c r="G5251" t="s">
        <v>110</v>
      </c>
      <c r="H5251" t="s">
        <v>2720</v>
      </c>
      <c r="I5251" t="s">
        <v>1850</v>
      </c>
      <c r="J5251" t="s">
        <v>1919</v>
      </c>
      <c r="K5251" t="s">
        <v>35</v>
      </c>
      <c r="L5251" s="24">
        <v>4.5</v>
      </c>
      <c r="M5251" s="25">
        <f>+VLOOKUP(E5251, TC!A:D, 4, FALSE())</f>
        <v>1.1367500000000001</v>
      </c>
      <c r="N5251" s="24">
        <f t="shared" si="410"/>
        <v>4.5</v>
      </c>
      <c r="O5251" t="str">
        <f t="shared" si="411"/>
        <v>FACTURA</v>
      </c>
      <c r="P5251" t="str">
        <f t="shared" si="412"/>
        <v>2025</v>
      </c>
      <c r="Q5251" t="str">
        <f t="shared" si="413"/>
        <v>04</v>
      </c>
      <c r="R5251" t="str">
        <f>+IFERROR(VLOOKUP(I5251, Listado!A:B, 2, FALSE()), "COMERCIALIZADORA INTERNACIONAL CARIBBEAN EXOTICS S A")</f>
        <v>PEREZ MEJIA MARIA PAULINA</v>
      </c>
      <c r="S5251" s="25">
        <f>+VLOOKUP(E5251, TC!A:D, 2, FALSE())</f>
        <v>4338.3599999999997</v>
      </c>
      <c r="T5251" t="str">
        <f t="shared" si="414"/>
        <v>USD</v>
      </c>
    </row>
    <row r="5252" spans="1:20" ht="18.75" hidden="1" customHeight="1" x14ac:dyDescent="0.25">
      <c r="A5252" t="s">
        <v>2645</v>
      </c>
      <c r="B5252" t="s">
        <v>5</v>
      </c>
      <c r="C5252" t="s">
        <v>1913</v>
      </c>
      <c r="D5252" s="24">
        <v>11569</v>
      </c>
      <c r="E5252" t="s">
        <v>1697</v>
      </c>
      <c r="F5252" t="s">
        <v>128</v>
      </c>
      <c r="G5252" t="s">
        <v>110</v>
      </c>
      <c r="H5252" t="s">
        <v>2720</v>
      </c>
      <c r="I5252" t="s">
        <v>1850</v>
      </c>
      <c r="J5252" t="s">
        <v>1919</v>
      </c>
      <c r="K5252" t="s">
        <v>35</v>
      </c>
      <c r="L5252" s="24">
        <v>4.5</v>
      </c>
      <c r="M5252" s="25">
        <f>+VLOOKUP(E5252, TC!A:D, 4, FALSE())</f>
        <v>1.1367500000000001</v>
      </c>
      <c r="N5252" s="24">
        <f t="shared" si="410"/>
        <v>4.5</v>
      </c>
      <c r="O5252" t="str">
        <f t="shared" si="411"/>
        <v>FACTURA</v>
      </c>
      <c r="P5252" t="str">
        <f t="shared" si="412"/>
        <v>2025</v>
      </c>
      <c r="Q5252" t="str">
        <f t="shared" si="413"/>
        <v>04</v>
      </c>
      <c r="R5252" t="str">
        <f>+IFERROR(VLOOKUP(I5252, Listado!A:B, 2, FALSE()), "COMERCIALIZADORA INTERNACIONAL CARIBBEAN EXOTICS S A")</f>
        <v>PEREZ MEJIA MARIA PAULINA</v>
      </c>
      <c r="S5252" s="25">
        <f>+VLOOKUP(E5252, TC!A:D, 2, FALSE())</f>
        <v>4338.3599999999997</v>
      </c>
      <c r="T5252" t="str">
        <f t="shared" si="414"/>
        <v>USD</v>
      </c>
    </row>
    <row r="5253" spans="1:20" ht="18.75" hidden="1" customHeight="1" x14ac:dyDescent="0.25">
      <c r="A5253" t="s">
        <v>2645</v>
      </c>
      <c r="B5253" t="s">
        <v>5</v>
      </c>
      <c r="C5253" t="s">
        <v>1913</v>
      </c>
      <c r="D5253" s="24">
        <v>11569</v>
      </c>
      <c r="E5253" t="s">
        <v>1697</v>
      </c>
      <c r="F5253" t="s">
        <v>128</v>
      </c>
      <c r="G5253" t="s">
        <v>110</v>
      </c>
      <c r="H5253" t="s">
        <v>2720</v>
      </c>
      <c r="I5253" t="s">
        <v>1850</v>
      </c>
      <c r="J5253" t="s">
        <v>1919</v>
      </c>
      <c r="K5253" t="s">
        <v>35</v>
      </c>
      <c r="L5253" s="24">
        <v>13.5</v>
      </c>
      <c r="M5253" s="25">
        <f>+VLOOKUP(E5253, TC!A:D, 4, FALSE())</f>
        <v>1.1367500000000001</v>
      </c>
      <c r="N5253" s="24">
        <f t="shared" si="410"/>
        <v>13.5</v>
      </c>
      <c r="O5253" t="str">
        <f t="shared" si="411"/>
        <v>FACTURA</v>
      </c>
      <c r="P5253" t="str">
        <f t="shared" si="412"/>
        <v>2025</v>
      </c>
      <c r="Q5253" t="str">
        <f t="shared" si="413"/>
        <v>04</v>
      </c>
      <c r="R5253" t="str">
        <f>+IFERROR(VLOOKUP(I5253, Listado!A:B, 2, FALSE()), "COMERCIALIZADORA INTERNACIONAL CARIBBEAN EXOTICS S A")</f>
        <v>PEREZ MEJIA MARIA PAULINA</v>
      </c>
      <c r="S5253" s="25">
        <f>+VLOOKUP(E5253, TC!A:D, 2, FALSE())</f>
        <v>4338.3599999999997</v>
      </c>
      <c r="T5253" t="str">
        <f t="shared" si="414"/>
        <v>USD</v>
      </c>
    </row>
    <row r="5254" spans="1:20" ht="18.75" hidden="1" customHeight="1" x14ac:dyDescent="0.25">
      <c r="A5254" t="s">
        <v>2645</v>
      </c>
      <c r="B5254" t="s">
        <v>5</v>
      </c>
      <c r="C5254" t="s">
        <v>1913</v>
      </c>
      <c r="D5254" s="24">
        <v>11569</v>
      </c>
      <c r="E5254" t="s">
        <v>1697</v>
      </c>
      <c r="F5254" t="s">
        <v>128</v>
      </c>
      <c r="G5254" t="s">
        <v>110</v>
      </c>
      <c r="H5254" t="s">
        <v>2720</v>
      </c>
      <c r="I5254" t="s">
        <v>1850</v>
      </c>
      <c r="J5254" t="s">
        <v>1919</v>
      </c>
      <c r="K5254" t="s">
        <v>35</v>
      </c>
      <c r="L5254" s="24">
        <v>630</v>
      </c>
      <c r="M5254" s="25">
        <f>+VLOOKUP(E5254, TC!A:D, 4, FALSE())</f>
        <v>1.1367500000000001</v>
      </c>
      <c r="N5254" s="24">
        <f t="shared" si="410"/>
        <v>630</v>
      </c>
      <c r="O5254" t="str">
        <f t="shared" si="411"/>
        <v>FACTURA</v>
      </c>
      <c r="P5254" t="str">
        <f t="shared" si="412"/>
        <v>2025</v>
      </c>
      <c r="Q5254" t="str">
        <f t="shared" si="413"/>
        <v>04</v>
      </c>
      <c r="R5254" t="str">
        <f>+IFERROR(VLOOKUP(I5254, Listado!A:B, 2, FALSE()), "COMERCIALIZADORA INTERNACIONAL CARIBBEAN EXOTICS S A")</f>
        <v>PEREZ MEJIA MARIA PAULINA</v>
      </c>
      <c r="S5254" s="25">
        <f>+VLOOKUP(E5254, TC!A:D, 2, FALSE())</f>
        <v>4338.3599999999997</v>
      </c>
      <c r="T5254" t="str">
        <f t="shared" si="414"/>
        <v>USD</v>
      </c>
    </row>
    <row r="5255" spans="1:20" ht="18.75" hidden="1" customHeight="1" x14ac:dyDescent="0.25">
      <c r="A5255" t="s">
        <v>2645</v>
      </c>
      <c r="B5255" t="s">
        <v>5</v>
      </c>
      <c r="C5255" t="s">
        <v>1913</v>
      </c>
      <c r="D5255" s="24">
        <v>11569</v>
      </c>
      <c r="E5255" t="s">
        <v>1697</v>
      </c>
      <c r="F5255" t="s">
        <v>128</v>
      </c>
      <c r="G5255" t="s">
        <v>110</v>
      </c>
      <c r="H5255" t="s">
        <v>2720</v>
      </c>
      <c r="I5255" t="s">
        <v>1850</v>
      </c>
      <c r="J5255" t="s">
        <v>1919</v>
      </c>
      <c r="K5255" t="s">
        <v>35</v>
      </c>
      <c r="L5255" s="24">
        <v>247.5</v>
      </c>
      <c r="M5255" s="25">
        <f>+VLOOKUP(E5255, TC!A:D, 4, FALSE())</f>
        <v>1.1367500000000001</v>
      </c>
      <c r="N5255" s="24">
        <f t="shared" si="410"/>
        <v>247.5</v>
      </c>
      <c r="O5255" t="str">
        <f t="shared" si="411"/>
        <v>FACTURA</v>
      </c>
      <c r="P5255" t="str">
        <f t="shared" si="412"/>
        <v>2025</v>
      </c>
      <c r="Q5255" t="str">
        <f t="shared" si="413"/>
        <v>04</v>
      </c>
      <c r="R5255" t="str">
        <f>+IFERROR(VLOOKUP(I5255, Listado!A:B, 2, FALSE()), "COMERCIALIZADORA INTERNACIONAL CARIBBEAN EXOTICS S A")</f>
        <v>PEREZ MEJIA MARIA PAULINA</v>
      </c>
      <c r="S5255" s="25">
        <f>+VLOOKUP(E5255, TC!A:D, 2, FALSE())</f>
        <v>4338.3599999999997</v>
      </c>
      <c r="T5255" t="str">
        <f t="shared" si="414"/>
        <v>USD</v>
      </c>
    </row>
    <row r="5256" spans="1:20" ht="18.75" hidden="1" customHeight="1" x14ac:dyDescent="0.25">
      <c r="A5256" t="s">
        <v>2645</v>
      </c>
      <c r="B5256" t="s">
        <v>5</v>
      </c>
      <c r="C5256" t="s">
        <v>1913</v>
      </c>
      <c r="D5256" s="24">
        <v>11569</v>
      </c>
      <c r="E5256" t="s">
        <v>1697</v>
      </c>
      <c r="F5256" t="s">
        <v>128</v>
      </c>
      <c r="G5256" t="s">
        <v>110</v>
      </c>
      <c r="H5256" t="s">
        <v>2720</v>
      </c>
      <c r="I5256" t="s">
        <v>1850</v>
      </c>
      <c r="J5256" t="s">
        <v>1919</v>
      </c>
      <c r="K5256" t="s">
        <v>35</v>
      </c>
      <c r="L5256" s="24">
        <v>27</v>
      </c>
      <c r="M5256" s="25">
        <f>+VLOOKUP(E5256, TC!A:D, 4, FALSE())</f>
        <v>1.1367500000000001</v>
      </c>
      <c r="N5256" s="24">
        <f t="shared" si="410"/>
        <v>27</v>
      </c>
      <c r="O5256" t="str">
        <f t="shared" si="411"/>
        <v>FACTURA</v>
      </c>
      <c r="P5256" t="str">
        <f t="shared" si="412"/>
        <v>2025</v>
      </c>
      <c r="Q5256" t="str">
        <f t="shared" si="413"/>
        <v>04</v>
      </c>
      <c r="R5256" t="str">
        <f>+IFERROR(VLOOKUP(I5256, Listado!A:B, 2, FALSE()), "COMERCIALIZADORA INTERNACIONAL CARIBBEAN EXOTICS S A")</f>
        <v>PEREZ MEJIA MARIA PAULINA</v>
      </c>
      <c r="S5256" s="25">
        <f>+VLOOKUP(E5256, TC!A:D, 2, FALSE())</f>
        <v>4338.3599999999997</v>
      </c>
      <c r="T5256" t="str">
        <f t="shared" si="414"/>
        <v>USD</v>
      </c>
    </row>
    <row r="5257" spans="1:20" ht="18.75" hidden="1" customHeight="1" x14ac:dyDescent="0.25">
      <c r="A5257" t="s">
        <v>2645</v>
      </c>
      <c r="B5257" t="s">
        <v>5</v>
      </c>
      <c r="C5257" t="s">
        <v>1913</v>
      </c>
      <c r="D5257" s="24">
        <v>11569</v>
      </c>
      <c r="E5257" t="s">
        <v>1697</v>
      </c>
      <c r="F5257" t="s">
        <v>128</v>
      </c>
      <c r="G5257" t="s">
        <v>110</v>
      </c>
      <c r="H5257" t="s">
        <v>2720</v>
      </c>
      <c r="I5257" t="s">
        <v>1850</v>
      </c>
      <c r="J5257" t="s">
        <v>1919</v>
      </c>
      <c r="K5257" t="s">
        <v>35</v>
      </c>
      <c r="L5257" s="24">
        <v>58.5</v>
      </c>
      <c r="M5257" s="25">
        <f>+VLOOKUP(E5257, TC!A:D, 4, FALSE())</f>
        <v>1.1367500000000001</v>
      </c>
      <c r="N5257" s="24">
        <f t="shared" si="410"/>
        <v>58.5</v>
      </c>
      <c r="O5257" t="str">
        <f t="shared" si="411"/>
        <v>FACTURA</v>
      </c>
      <c r="P5257" t="str">
        <f t="shared" si="412"/>
        <v>2025</v>
      </c>
      <c r="Q5257" t="str">
        <f t="shared" si="413"/>
        <v>04</v>
      </c>
      <c r="R5257" t="str">
        <f>+IFERROR(VLOOKUP(I5257, Listado!A:B, 2, FALSE()), "COMERCIALIZADORA INTERNACIONAL CARIBBEAN EXOTICS S A")</f>
        <v>PEREZ MEJIA MARIA PAULINA</v>
      </c>
      <c r="S5257" s="25">
        <f>+VLOOKUP(E5257, TC!A:D, 2, FALSE())</f>
        <v>4338.3599999999997</v>
      </c>
      <c r="T5257" t="str">
        <f t="shared" si="414"/>
        <v>USD</v>
      </c>
    </row>
    <row r="5258" spans="1:20" ht="18.75" hidden="1" customHeight="1" x14ac:dyDescent="0.25">
      <c r="A5258" t="s">
        <v>2645</v>
      </c>
      <c r="B5258" t="s">
        <v>5</v>
      </c>
      <c r="C5258" t="s">
        <v>1913</v>
      </c>
      <c r="D5258" s="24">
        <v>11569</v>
      </c>
      <c r="E5258" t="s">
        <v>1697</v>
      </c>
      <c r="F5258" t="s">
        <v>128</v>
      </c>
      <c r="G5258" t="s">
        <v>110</v>
      </c>
      <c r="H5258" t="s">
        <v>2720</v>
      </c>
      <c r="I5258" t="s">
        <v>1850</v>
      </c>
      <c r="J5258" t="s">
        <v>1919</v>
      </c>
      <c r="K5258" t="s">
        <v>35</v>
      </c>
      <c r="L5258" s="24">
        <v>67.5</v>
      </c>
      <c r="M5258" s="25">
        <f>+VLOOKUP(E5258, TC!A:D, 4, FALSE())</f>
        <v>1.1367500000000001</v>
      </c>
      <c r="N5258" s="24">
        <f t="shared" si="410"/>
        <v>67.5</v>
      </c>
      <c r="O5258" t="str">
        <f t="shared" si="411"/>
        <v>FACTURA</v>
      </c>
      <c r="P5258" t="str">
        <f t="shared" si="412"/>
        <v>2025</v>
      </c>
      <c r="Q5258" t="str">
        <f t="shared" si="413"/>
        <v>04</v>
      </c>
      <c r="R5258" t="str">
        <f>+IFERROR(VLOOKUP(I5258, Listado!A:B, 2, FALSE()), "COMERCIALIZADORA INTERNACIONAL CARIBBEAN EXOTICS S A")</f>
        <v>PEREZ MEJIA MARIA PAULINA</v>
      </c>
      <c r="S5258" s="25">
        <f>+VLOOKUP(E5258, TC!A:D, 2, FALSE())</f>
        <v>4338.3599999999997</v>
      </c>
      <c r="T5258" t="str">
        <f t="shared" si="414"/>
        <v>USD</v>
      </c>
    </row>
    <row r="5259" spans="1:20" ht="18.75" hidden="1" customHeight="1" x14ac:dyDescent="0.25">
      <c r="A5259" t="s">
        <v>2645</v>
      </c>
      <c r="B5259" t="s">
        <v>1923</v>
      </c>
      <c r="C5259" t="s">
        <v>1913</v>
      </c>
      <c r="D5259" s="24">
        <v>5910</v>
      </c>
      <c r="E5259" t="s">
        <v>1697</v>
      </c>
      <c r="F5259" t="s">
        <v>128</v>
      </c>
      <c r="G5259" t="s">
        <v>112</v>
      </c>
      <c r="H5259" t="s">
        <v>2721</v>
      </c>
      <c r="I5259" t="s">
        <v>1856</v>
      </c>
      <c r="J5259" t="s">
        <v>1930</v>
      </c>
      <c r="K5259" t="s">
        <v>1928</v>
      </c>
      <c r="L5259" s="24">
        <v>1149.97</v>
      </c>
      <c r="M5259" s="25">
        <f>+VLOOKUP(E5259, TC!A:D, 4, FALSE())</f>
        <v>1.1367500000000001</v>
      </c>
      <c r="N5259" s="24">
        <f t="shared" si="410"/>
        <v>1149.97</v>
      </c>
      <c r="O5259" t="str">
        <f t="shared" si="411"/>
        <v>FACTURA</v>
      </c>
      <c r="P5259" t="str">
        <f t="shared" si="412"/>
        <v>2025</v>
      </c>
      <c r="Q5259" t="str">
        <f t="shared" si="413"/>
        <v>04</v>
      </c>
      <c r="R5259" t="str">
        <f>+IFERROR(VLOOKUP(I5259, Listado!A:B, 2, FALSE()), "COMERCIALIZADORA INTERNACIONAL CARIBBEAN EXOTICS S A")</f>
        <v>HINCAPIE CONTRERAS ERIKA STEFANIA</v>
      </c>
      <c r="S5259" s="25">
        <f>+VLOOKUP(E5259, TC!A:D, 2, FALSE())</f>
        <v>4338.3599999999997</v>
      </c>
      <c r="T5259" t="str">
        <f t="shared" si="414"/>
        <v>USD</v>
      </c>
    </row>
    <row r="5260" spans="1:20" ht="18.75" hidden="1" customHeight="1" x14ac:dyDescent="0.25">
      <c r="A5260" t="s">
        <v>2645</v>
      </c>
      <c r="B5260" t="s">
        <v>1923</v>
      </c>
      <c r="C5260" t="s">
        <v>1913</v>
      </c>
      <c r="D5260" s="24">
        <v>5910</v>
      </c>
      <c r="E5260" t="s">
        <v>1697</v>
      </c>
      <c r="F5260" t="s">
        <v>128</v>
      </c>
      <c r="G5260" t="s">
        <v>112</v>
      </c>
      <c r="H5260" t="s">
        <v>2721</v>
      </c>
      <c r="I5260" t="s">
        <v>1856</v>
      </c>
      <c r="J5260" t="s">
        <v>1930</v>
      </c>
      <c r="K5260" t="s">
        <v>1934</v>
      </c>
      <c r="L5260" s="24">
        <v>1586.1</v>
      </c>
      <c r="M5260" s="25">
        <f>+VLOOKUP(E5260, TC!A:D, 4, FALSE())</f>
        <v>1.1367500000000001</v>
      </c>
      <c r="N5260" s="24">
        <f t="shared" si="410"/>
        <v>1586.1</v>
      </c>
      <c r="O5260" t="str">
        <f t="shared" si="411"/>
        <v>FACTURA</v>
      </c>
      <c r="P5260" t="str">
        <f t="shared" si="412"/>
        <v>2025</v>
      </c>
      <c r="Q5260" t="str">
        <f t="shared" si="413"/>
        <v>04</v>
      </c>
      <c r="R5260" t="str">
        <f>+IFERROR(VLOOKUP(I5260, Listado!A:B, 2, FALSE()), "COMERCIALIZADORA INTERNACIONAL CARIBBEAN EXOTICS S A")</f>
        <v>HINCAPIE CONTRERAS ERIKA STEFANIA</v>
      </c>
      <c r="S5260" s="25">
        <f>+VLOOKUP(E5260, TC!A:D, 2, FALSE())</f>
        <v>4338.3599999999997</v>
      </c>
      <c r="T5260" t="str">
        <f t="shared" si="414"/>
        <v>USD</v>
      </c>
    </row>
    <row r="5261" spans="1:20" ht="18.75" hidden="1" customHeight="1" x14ac:dyDescent="0.25">
      <c r="A5261" t="s">
        <v>2645</v>
      </c>
      <c r="B5261" t="s">
        <v>1923</v>
      </c>
      <c r="C5261" t="s">
        <v>1913</v>
      </c>
      <c r="D5261" s="24">
        <v>5910</v>
      </c>
      <c r="E5261" t="s">
        <v>1697</v>
      </c>
      <c r="F5261" t="s">
        <v>128</v>
      </c>
      <c r="G5261" t="s">
        <v>112</v>
      </c>
      <c r="H5261" t="s">
        <v>2721</v>
      </c>
      <c r="I5261" t="s">
        <v>1856</v>
      </c>
      <c r="J5261" t="s">
        <v>1930</v>
      </c>
      <c r="K5261" t="s">
        <v>1935</v>
      </c>
      <c r="L5261" s="24">
        <v>2316.3000000000002</v>
      </c>
      <c r="M5261" s="25">
        <f>+VLOOKUP(E5261, TC!A:D, 4, FALSE())</f>
        <v>1.1367500000000001</v>
      </c>
      <c r="N5261" s="24">
        <f t="shared" si="410"/>
        <v>2316.3000000000002</v>
      </c>
      <c r="O5261" t="str">
        <f t="shared" si="411"/>
        <v>FACTURA</v>
      </c>
      <c r="P5261" t="str">
        <f t="shared" si="412"/>
        <v>2025</v>
      </c>
      <c r="Q5261" t="str">
        <f t="shared" si="413"/>
        <v>04</v>
      </c>
      <c r="R5261" t="str">
        <f>+IFERROR(VLOOKUP(I5261, Listado!A:B, 2, FALSE()), "COMERCIALIZADORA INTERNACIONAL CARIBBEAN EXOTICS S A")</f>
        <v>HINCAPIE CONTRERAS ERIKA STEFANIA</v>
      </c>
      <c r="S5261" s="25">
        <f>+VLOOKUP(E5261, TC!A:D, 2, FALSE())</f>
        <v>4338.3599999999997</v>
      </c>
      <c r="T5261" t="str">
        <f t="shared" si="414"/>
        <v>USD</v>
      </c>
    </row>
    <row r="5262" spans="1:20" ht="18.75" hidden="1" customHeight="1" x14ac:dyDescent="0.25">
      <c r="A5262" t="s">
        <v>2645</v>
      </c>
      <c r="B5262" t="s">
        <v>5</v>
      </c>
      <c r="C5262" t="s">
        <v>1913</v>
      </c>
      <c r="D5262" s="24">
        <v>11570</v>
      </c>
      <c r="E5262" t="s">
        <v>1697</v>
      </c>
      <c r="F5262" t="s">
        <v>128</v>
      </c>
      <c r="G5262" t="s">
        <v>110</v>
      </c>
      <c r="H5262" t="s">
        <v>2722</v>
      </c>
      <c r="I5262" t="s">
        <v>1850</v>
      </c>
      <c r="J5262" t="s">
        <v>1919</v>
      </c>
      <c r="K5262" t="s">
        <v>31</v>
      </c>
      <c r="L5262" s="24">
        <v>17136</v>
      </c>
      <c r="M5262" s="25">
        <f>+VLOOKUP(E5262, TC!A:D, 4, FALSE())</f>
        <v>1.1367500000000001</v>
      </c>
      <c r="N5262" s="24">
        <f t="shared" si="410"/>
        <v>17136</v>
      </c>
      <c r="O5262" t="str">
        <f t="shared" si="411"/>
        <v>FACTURA</v>
      </c>
      <c r="P5262" t="str">
        <f t="shared" si="412"/>
        <v>2025</v>
      </c>
      <c r="Q5262" t="str">
        <f t="shared" si="413"/>
        <v>04</v>
      </c>
      <c r="R5262" t="str">
        <f>+IFERROR(VLOOKUP(I5262, Listado!A:B, 2, FALSE()), "COMERCIALIZADORA INTERNACIONAL CARIBBEAN EXOTICS S A")</f>
        <v>PEREZ MEJIA MARIA PAULINA</v>
      </c>
      <c r="S5262" s="25">
        <f>+VLOOKUP(E5262, TC!A:D, 2, FALSE())</f>
        <v>4338.3599999999997</v>
      </c>
      <c r="T5262" t="str">
        <f t="shared" si="414"/>
        <v>USD</v>
      </c>
    </row>
    <row r="5263" spans="1:20" ht="18.75" hidden="1" customHeight="1" x14ac:dyDescent="0.25">
      <c r="A5263" t="s">
        <v>2645</v>
      </c>
      <c r="B5263" t="s">
        <v>5</v>
      </c>
      <c r="C5263" t="s">
        <v>1913</v>
      </c>
      <c r="D5263" s="24">
        <v>11570</v>
      </c>
      <c r="E5263" t="s">
        <v>1697</v>
      </c>
      <c r="F5263" t="s">
        <v>128</v>
      </c>
      <c r="G5263" t="s">
        <v>110</v>
      </c>
      <c r="H5263" t="s">
        <v>2722</v>
      </c>
      <c r="I5263" t="s">
        <v>1850</v>
      </c>
      <c r="J5263" t="s">
        <v>1919</v>
      </c>
      <c r="K5263" t="s">
        <v>34</v>
      </c>
      <c r="L5263" s="24">
        <v>8960</v>
      </c>
      <c r="M5263" s="25">
        <f>+VLOOKUP(E5263, TC!A:D, 4, FALSE())</f>
        <v>1.1367500000000001</v>
      </c>
      <c r="N5263" s="24">
        <f t="shared" si="410"/>
        <v>8960</v>
      </c>
      <c r="O5263" t="str">
        <f t="shared" si="411"/>
        <v>FACTURA</v>
      </c>
      <c r="P5263" t="str">
        <f t="shared" si="412"/>
        <v>2025</v>
      </c>
      <c r="Q5263" t="str">
        <f t="shared" si="413"/>
        <v>04</v>
      </c>
      <c r="R5263" t="str">
        <f>+IFERROR(VLOOKUP(I5263, Listado!A:B, 2, FALSE()), "COMERCIALIZADORA INTERNACIONAL CARIBBEAN EXOTICS S A")</f>
        <v>PEREZ MEJIA MARIA PAULINA</v>
      </c>
      <c r="S5263" s="25">
        <f>+VLOOKUP(E5263, TC!A:D, 2, FALSE())</f>
        <v>4338.3599999999997</v>
      </c>
      <c r="T5263" t="str">
        <f t="shared" si="414"/>
        <v>USD</v>
      </c>
    </row>
    <row r="5264" spans="1:20" ht="18.75" hidden="1" customHeight="1" x14ac:dyDescent="0.25">
      <c r="A5264" t="s">
        <v>2645</v>
      </c>
      <c r="B5264" t="s">
        <v>5</v>
      </c>
      <c r="C5264" t="s">
        <v>1913</v>
      </c>
      <c r="D5264" s="24">
        <v>11571</v>
      </c>
      <c r="E5264" t="s">
        <v>1697</v>
      </c>
      <c r="F5264" t="s">
        <v>1924</v>
      </c>
      <c r="G5264" t="s">
        <v>110</v>
      </c>
      <c r="H5264" t="s">
        <v>2723</v>
      </c>
      <c r="I5264" t="s">
        <v>1848</v>
      </c>
      <c r="J5264" t="s">
        <v>1917</v>
      </c>
      <c r="K5264" t="s">
        <v>40</v>
      </c>
      <c r="L5264" s="24">
        <v>1842.4</v>
      </c>
      <c r="M5264" s="25">
        <f>+VLOOKUP(E5264, TC!A:D, 4, FALSE())</f>
        <v>1.1367500000000001</v>
      </c>
      <c r="N5264" s="24">
        <f t="shared" si="410"/>
        <v>2094.3482000000004</v>
      </c>
      <c r="O5264" t="str">
        <f t="shared" si="411"/>
        <v>FACTURA</v>
      </c>
      <c r="P5264" t="str">
        <f t="shared" si="412"/>
        <v>2025</v>
      </c>
      <c r="Q5264" t="str">
        <f t="shared" si="413"/>
        <v>04</v>
      </c>
      <c r="R5264" t="str">
        <f>+IFERROR(VLOOKUP(I5264, Listado!A:B, 2, FALSE()), "COMERCIALIZADORA INTERNACIONAL CARIBBEAN EXOTICS S A")</f>
        <v>PEREZ MEJIA MARIA PAULINA</v>
      </c>
      <c r="S5264" s="25">
        <f>+VLOOKUP(E5264, TC!A:D, 2, FALSE())</f>
        <v>4338.3599999999997</v>
      </c>
      <c r="T5264" t="str">
        <f t="shared" si="414"/>
        <v>EUR</v>
      </c>
    </row>
    <row r="5265" spans="1:20" ht="18.75" hidden="1" customHeight="1" x14ac:dyDescent="0.25">
      <c r="A5265" t="s">
        <v>2645</v>
      </c>
      <c r="B5265" t="s">
        <v>5</v>
      </c>
      <c r="C5265" t="s">
        <v>1913</v>
      </c>
      <c r="D5265" s="24">
        <v>11571</v>
      </c>
      <c r="E5265" t="s">
        <v>1697</v>
      </c>
      <c r="F5265" t="s">
        <v>1924</v>
      </c>
      <c r="G5265" t="s">
        <v>110</v>
      </c>
      <c r="H5265" t="s">
        <v>2723</v>
      </c>
      <c r="I5265" t="s">
        <v>1848</v>
      </c>
      <c r="J5265" t="s">
        <v>1917</v>
      </c>
      <c r="K5265" t="s">
        <v>39</v>
      </c>
      <c r="L5265" s="24">
        <v>1680</v>
      </c>
      <c r="M5265" s="25">
        <f>+VLOOKUP(E5265, TC!A:D, 4, FALSE())</f>
        <v>1.1367500000000001</v>
      </c>
      <c r="N5265" s="24">
        <f t="shared" si="410"/>
        <v>1909.7400000000002</v>
      </c>
      <c r="O5265" t="str">
        <f t="shared" si="411"/>
        <v>FACTURA</v>
      </c>
      <c r="P5265" t="str">
        <f t="shared" si="412"/>
        <v>2025</v>
      </c>
      <c r="Q5265" t="str">
        <f t="shared" si="413"/>
        <v>04</v>
      </c>
      <c r="R5265" t="str">
        <f>+IFERROR(VLOOKUP(I5265, Listado!A:B, 2, FALSE()), "COMERCIALIZADORA INTERNACIONAL CARIBBEAN EXOTICS S A")</f>
        <v>PEREZ MEJIA MARIA PAULINA</v>
      </c>
      <c r="S5265" s="25">
        <f>+VLOOKUP(E5265, TC!A:D, 2, FALSE())</f>
        <v>4338.3599999999997</v>
      </c>
      <c r="T5265" t="str">
        <f t="shared" si="414"/>
        <v>EUR</v>
      </c>
    </row>
    <row r="5266" spans="1:20" ht="18.75" hidden="1" customHeight="1" x14ac:dyDescent="0.25">
      <c r="A5266" t="s">
        <v>2645</v>
      </c>
      <c r="B5266" t="s">
        <v>5</v>
      </c>
      <c r="C5266" t="s">
        <v>1913</v>
      </c>
      <c r="D5266" s="24">
        <v>11571</v>
      </c>
      <c r="E5266" t="s">
        <v>1697</v>
      </c>
      <c r="F5266" t="s">
        <v>1924</v>
      </c>
      <c r="G5266" t="s">
        <v>110</v>
      </c>
      <c r="H5266" t="s">
        <v>2723</v>
      </c>
      <c r="I5266" t="s">
        <v>1848</v>
      </c>
      <c r="J5266" t="s">
        <v>1917</v>
      </c>
      <c r="K5266" t="s">
        <v>38</v>
      </c>
      <c r="L5266" s="24">
        <v>5737.2</v>
      </c>
      <c r="M5266" s="25">
        <f>+VLOOKUP(E5266, TC!A:D, 4, FALSE())</f>
        <v>1.1367500000000001</v>
      </c>
      <c r="N5266" s="24">
        <f t="shared" si="410"/>
        <v>6521.7621000000008</v>
      </c>
      <c r="O5266" t="str">
        <f t="shared" si="411"/>
        <v>FACTURA</v>
      </c>
      <c r="P5266" t="str">
        <f t="shared" si="412"/>
        <v>2025</v>
      </c>
      <c r="Q5266" t="str">
        <f t="shared" si="413"/>
        <v>04</v>
      </c>
      <c r="R5266" t="str">
        <f>+IFERROR(VLOOKUP(I5266, Listado!A:B, 2, FALSE()), "COMERCIALIZADORA INTERNACIONAL CARIBBEAN EXOTICS S A")</f>
        <v>PEREZ MEJIA MARIA PAULINA</v>
      </c>
      <c r="S5266" s="25">
        <f>+VLOOKUP(E5266, TC!A:D, 2, FALSE())</f>
        <v>4338.3599999999997</v>
      </c>
      <c r="T5266" t="str">
        <f t="shared" si="414"/>
        <v>EUR</v>
      </c>
    </row>
    <row r="5267" spans="1:20" ht="18.75" hidden="1" customHeight="1" x14ac:dyDescent="0.25">
      <c r="A5267" t="s">
        <v>2645</v>
      </c>
      <c r="B5267" t="s">
        <v>5</v>
      </c>
      <c r="C5267" t="s">
        <v>1913</v>
      </c>
      <c r="D5267" s="24">
        <v>11572</v>
      </c>
      <c r="E5267" t="s">
        <v>1697</v>
      </c>
      <c r="F5267" t="s">
        <v>128</v>
      </c>
      <c r="G5267" t="s">
        <v>108</v>
      </c>
      <c r="H5267" t="s">
        <v>2724</v>
      </c>
      <c r="I5267" t="s">
        <v>1857</v>
      </c>
      <c r="J5267" t="s">
        <v>1948</v>
      </c>
      <c r="K5267" t="s">
        <v>1928</v>
      </c>
      <c r="L5267" s="24">
        <v>1863.72</v>
      </c>
      <c r="M5267" s="25">
        <f>+VLOOKUP(E5267, TC!A:D, 4, FALSE())</f>
        <v>1.1367500000000001</v>
      </c>
      <c r="N5267" s="24">
        <f t="shared" si="410"/>
        <v>1863.72</v>
      </c>
      <c r="O5267" t="str">
        <f t="shared" si="411"/>
        <v>FACTURA</v>
      </c>
      <c r="P5267" t="str">
        <f t="shared" si="412"/>
        <v>2025</v>
      </c>
      <c r="Q5267" t="str">
        <f t="shared" si="413"/>
        <v>04</v>
      </c>
      <c r="R5267" t="str">
        <f>+IFERROR(VLOOKUP(I5267, Listado!A:B, 2, FALSE()), "COMERCIALIZADORA INTERNACIONAL CARIBBEAN EXOTICS S A")</f>
        <v>PIEDRAHITA PEREZ MARIANA</v>
      </c>
      <c r="S5267" s="25">
        <f>+VLOOKUP(E5267, TC!A:D, 2, FALSE())</f>
        <v>4338.3599999999997</v>
      </c>
      <c r="T5267" t="str">
        <f t="shared" si="414"/>
        <v>USD</v>
      </c>
    </row>
    <row r="5268" spans="1:20" ht="18.75" hidden="1" customHeight="1" x14ac:dyDescent="0.25">
      <c r="A5268" t="s">
        <v>2645</v>
      </c>
      <c r="B5268" t="s">
        <v>5</v>
      </c>
      <c r="C5268" t="s">
        <v>1913</v>
      </c>
      <c r="D5268" s="24">
        <v>11572</v>
      </c>
      <c r="E5268" t="s">
        <v>1697</v>
      </c>
      <c r="F5268" t="s">
        <v>128</v>
      </c>
      <c r="G5268" t="s">
        <v>108</v>
      </c>
      <c r="H5268" t="s">
        <v>2724</v>
      </c>
      <c r="I5268" t="s">
        <v>1857</v>
      </c>
      <c r="J5268" t="s">
        <v>1948</v>
      </c>
      <c r="K5268" t="s">
        <v>1949</v>
      </c>
      <c r="L5268" s="24">
        <v>2406.56</v>
      </c>
      <c r="M5268" s="25">
        <f>+VLOOKUP(E5268, TC!A:D, 4, FALSE())</f>
        <v>1.1367500000000001</v>
      </c>
      <c r="N5268" s="24">
        <f t="shared" si="410"/>
        <v>2406.56</v>
      </c>
      <c r="O5268" t="str">
        <f t="shared" si="411"/>
        <v>FACTURA</v>
      </c>
      <c r="P5268" t="str">
        <f t="shared" si="412"/>
        <v>2025</v>
      </c>
      <c r="Q5268" t="str">
        <f t="shared" si="413"/>
        <v>04</v>
      </c>
      <c r="R5268" t="str">
        <f>+IFERROR(VLOOKUP(I5268, Listado!A:B, 2, FALSE()), "COMERCIALIZADORA INTERNACIONAL CARIBBEAN EXOTICS S A")</f>
        <v>PIEDRAHITA PEREZ MARIANA</v>
      </c>
      <c r="S5268" s="25">
        <f>+VLOOKUP(E5268, TC!A:D, 2, FALSE())</f>
        <v>4338.3599999999997</v>
      </c>
      <c r="T5268" t="str">
        <f t="shared" si="414"/>
        <v>USD</v>
      </c>
    </row>
    <row r="5269" spans="1:20" ht="18.75" hidden="1" customHeight="1" x14ac:dyDescent="0.25">
      <c r="A5269" t="s">
        <v>2645</v>
      </c>
      <c r="B5269" t="s">
        <v>5</v>
      </c>
      <c r="C5269" t="s">
        <v>1913</v>
      </c>
      <c r="D5269" s="24">
        <v>11573</v>
      </c>
      <c r="E5269" t="s">
        <v>1697</v>
      </c>
      <c r="F5269" t="s">
        <v>128</v>
      </c>
      <c r="G5269" t="s">
        <v>110</v>
      </c>
      <c r="I5269" t="s">
        <v>1850</v>
      </c>
      <c r="J5269" t="s">
        <v>1919</v>
      </c>
      <c r="K5269" t="s">
        <v>1918</v>
      </c>
      <c r="L5269" s="24">
        <v>302.39999999999998</v>
      </c>
      <c r="M5269" s="25">
        <f>+VLOOKUP(E5269, TC!A:D, 4, FALSE())</f>
        <v>1.1367500000000001</v>
      </c>
      <c r="N5269" s="24">
        <f t="shared" si="410"/>
        <v>302.39999999999998</v>
      </c>
      <c r="O5269" t="str">
        <f t="shared" si="411"/>
        <v>FACTURA</v>
      </c>
      <c r="P5269" t="str">
        <f t="shared" si="412"/>
        <v>2025</v>
      </c>
      <c r="Q5269" t="str">
        <f t="shared" si="413"/>
        <v>04</v>
      </c>
      <c r="R5269" t="str">
        <f>+IFERROR(VLOOKUP(I5269, Listado!A:B, 2, FALSE()), "COMERCIALIZADORA INTERNACIONAL CARIBBEAN EXOTICS S A")</f>
        <v>PEREZ MEJIA MARIA PAULINA</v>
      </c>
      <c r="S5269" s="25">
        <f>+VLOOKUP(E5269, TC!A:D, 2, FALSE())</f>
        <v>4338.3599999999997</v>
      </c>
      <c r="T5269" t="str">
        <f t="shared" si="414"/>
        <v>USD</v>
      </c>
    </row>
    <row r="5270" spans="1:20" ht="18.75" hidden="1" customHeight="1" x14ac:dyDescent="0.25">
      <c r="A5270" t="s">
        <v>2645</v>
      </c>
      <c r="B5270" t="s">
        <v>1923</v>
      </c>
      <c r="C5270" t="s">
        <v>1913</v>
      </c>
      <c r="D5270" s="24">
        <v>5911</v>
      </c>
      <c r="E5270" t="s">
        <v>1697</v>
      </c>
      <c r="F5270" t="s">
        <v>128</v>
      </c>
      <c r="G5270" t="s">
        <v>110</v>
      </c>
      <c r="H5270" t="s">
        <v>2725</v>
      </c>
      <c r="I5270" t="s">
        <v>1850</v>
      </c>
      <c r="J5270" t="s">
        <v>1919</v>
      </c>
      <c r="K5270" t="s">
        <v>2709</v>
      </c>
      <c r="L5270" s="24">
        <v>627.5</v>
      </c>
      <c r="M5270" s="25">
        <f>+VLOOKUP(E5270, TC!A:D, 4, FALSE())</f>
        <v>1.1367500000000001</v>
      </c>
      <c r="N5270" s="24">
        <f t="shared" si="410"/>
        <v>627.5</v>
      </c>
      <c r="O5270" t="str">
        <f t="shared" si="411"/>
        <v>FACTURA</v>
      </c>
      <c r="P5270" t="str">
        <f t="shared" si="412"/>
        <v>2025</v>
      </c>
      <c r="Q5270" t="str">
        <f t="shared" si="413"/>
        <v>04</v>
      </c>
      <c r="R5270" t="str">
        <f>+IFERROR(VLOOKUP(I5270, Listado!A:B, 2, FALSE()), "COMERCIALIZADORA INTERNACIONAL CARIBBEAN EXOTICS S A")</f>
        <v>PEREZ MEJIA MARIA PAULINA</v>
      </c>
      <c r="S5270" s="25">
        <f>+VLOOKUP(E5270, TC!A:D, 2, FALSE())</f>
        <v>4338.3599999999997</v>
      </c>
      <c r="T5270" t="str">
        <f t="shared" si="414"/>
        <v>USD</v>
      </c>
    </row>
    <row r="5271" spans="1:20" ht="18.75" hidden="1" customHeight="1" x14ac:dyDescent="0.25">
      <c r="A5271" t="s">
        <v>2645</v>
      </c>
      <c r="B5271" t="s">
        <v>1923</v>
      </c>
      <c r="C5271" t="s">
        <v>1913</v>
      </c>
      <c r="D5271" s="24">
        <v>5911</v>
      </c>
      <c r="E5271" t="s">
        <v>1697</v>
      </c>
      <c r="F5271" t="s">
        <v>128</v>
      </c>
      <c r="G5271" t="s">
        <v>110</v>
      </c>
      <c r="H5271" t="s">
        <v>2725</v>
      </c>
      <c r="I5271" t="s">
        <v>1850</v>
      </c>
      <c r="J5271" t="s">
        <v>1919</v>
      </c>
      <c r="K5271" t="s">
        <v>2659</v>
      </c>
      <c r="L5271" s="24">
        <v>3901.5</v>
      </c>
      <c r="M5271" s="25">
        <f>+VLOOKUP(E5271, TC!A:D, 4, FALSE())</f>
        <v>1.1367500000000001</v>
      </c>
      <c r="N5271" s="24">
        <f t="shared" si="410"/>
        <v>3901.5</v>
      </c>
      <c r="O5271" t="str">
        <f t="shared" si="411"/>
        <v>FACTURA</v>
      </c>
      <c r="P5271" t="str">
        <f t="shared" si="412"/>
        <v>2025</v>
      </c>
      <c r="Q5271" t="str">
        <f t="shared" si="413"/>
        <v>04</v>
      </c>
      <c r="R5271" t="str">
        <f>+IFERROR(VLOOKUP(I5271, Listado!A:B, 2, FALSE()), "COMERCIALIZADORA INTERNACIONAL CARIBBEAN EXOTICS S A")</f>
        <v>PEREZ MEJIA MARIA PAULINA</v>
      </c>
      <c r="S5271" s="25">
        <f>+VLOOKUP(E5271, TC!A:D, 2, FALSE())</f>
        <v>4338.3599999999997</v>
      </c>
      <c r="T5271" t="str">
        <f t="shared" si="414"/>
        <v>USD</v>
      </c>
    </row>
    <row r="5272" spans="1:20" ht="18.75" hidden="1" customHeight="1" x14ac:dyDescent="0.25">
      <c r="A5272" t="s">
        <v>2645</v>
      </c>
      <c r="B5272" t="s">
        <v>1923</v>
      </c>
      <c r="C5272" t="s">
        <v>1913</v>
      </c>
      <c r="D5272" s="24">
        <v>5911</v>
      </c>
      <c r="E5272" t="s">
        <v>1697</v>
      </c>
      <c r="F5272" t="s">
        <v>128</v>
      </c>
      <c r="G5272" t="s">
        <v>110</v>
      </c>
      <c r="H5272" t="s">
        <v>2725</v>
      </c>
      <c r="I5272" t="s">
        <v>1850</v>
      </c>
      <c r="J5272" t="s">
        <v>1919</v>
      </c>
      <c r="K5272" t="s">
        <v>1928</v>
      </c>
      <c r="L5272" s="24">
        <v>1763.85</v>
      </c>
      <c r="M5272" s="25">
        <f>+VLOOKUP(E5272, TC!A:D, 4, FALSE())</f>
        <v>1.1367500000000001</v>
      </c>
      <c r="N5272" s="24">
        <f t="shared" si="410"/>
        <v>1763.85</v>
      </c>
      <c r="O5272" t="str">
        <f t="shared" si="411"/>
        <v>FACTURA</v>
      </c>
      <c r="P5272" t="str">
        <f t="shared" si="412"/>
        <v>2025</v>
      </c>
      <c r="Q5272" t="str">
        <f t="shared" si="413"/>
        <v>04</v>
      </c>
      <c r="R5272" t="str">
        <f>+IFERROR(VLOOKUP(I5272, Listado!A:B, 2, FALSE()), "COMERCIALIZADORA INTERNACIONAL CARIBBEAN EXOTICS S A")</f>
        <v>PEREZ MEJIA MARIA PAULINA</v>
      </c>
      <c r="S5272" s="25">
        <f>+VLOOKUP(E5272, TC!A:D, 2, FALSE())</f>
        <v>4338.3599999999997</v>
      </c>
      <c r="T5272" t="str">
        <f t="shared" si="414"/>
        <v>USD</v>
      </c>
    </row>
    <row r="5273" spans="1:20" ht="18.75" hidden="1" customHeight="1" x14ac:dyDescent="0.25">
      <c r="A5273" t="s">
        <v>2645</v>
      </c>
      <c r="B5273" t="s">
        <v>5</v>
      </c>
      <c r="C5273" t="s">
        <v>1970</v>
      </c>
      <c r="D5273" s="24">
        <v>2291</v>
      </c>
      <c r="E5273" t="s">
        <v>1697</v>
      </c>
      <c r="F5273" t="s">
        <v>128</v>
      </c>
      <c r="G5273" t="s">
        <v>110</v>
      </c>
      <c r="I5273" t="s">
        <v>1850</v>
      </c>
      <c r="J5273" t="s">
        <v>1919</v>
      </c>
      <c r="K5273" t="s">
        <v>2709</v>
      </c>
      <c r="L5273" s="24">
        <v>-627.5</v>
      </c>
      <c r="M5273" s="25">
        <f>+VLOOKUP(E5273, TC!A:D, 4, FALSE())</f>
        <v>1.1367500000000001</v>
      </c>
      <c r="N5273" s="24">
        <f t="shared" si="410"/>
        <v>-627.5</v>
      </c>
      <c r="O5273" t="str">
        <f t="shared" si="411"/>
        <v>NOTAS</v>
      </c>
      <c r="P5273" t="str">
        <f t="shared" si="412"/>
        <v>2025</v>
      </c>
      <c r="Q5273" t="str">
        <f t="shared" si="413"/>
        <v>04</v>
      </c>
      <c r="R5273" t="str">
        <f>+IFERROR(VLOOKUP(I5273, Listado!A:B, 2, FALSE()), "COMERCIALIZADORA INTERNACIONAL CARIBBEAN EXOTICS S A")</f>
        <v>PEREZ MEJIA MARIA PAULINA</v>
      </c>
      <c r="S5273" s="25">
        <f>+VLOOKUP(E5273, TC!A:D, 2, FALSE())</f>
        <v>4338.3599999999997</v>
      </c>
      <c r="T5273" t="str">
        <f t="shared" si="414"/>
        <v>USD</v>
      </c>
    </row>
    <row r="5274" spans="1:20" ht="18.75" hidden="1" customHeight="1" x14ac:dyDescent="0.25">
      <c r="A5274" t="s">
        <v>2645</v>
      </c>
      <c r="B5274" t="s">
        <v>5</v>
      </c>
      <c r="C5274" t="s">
        <v>1970</v>
      </c>
      <c r="D5274" s="24">
        <v>2291</v>
      </c>
      <c r="E5274" t="s">
        <v>1697</v>
      </c>
      <c r="F5274" t="s">
        <v>128</v>
      </c>
      <c r="G5274" t="s">
        <v>110</v>
      </c>
      <c r="I5274" t="s">
        <v>1850</v>
      </c>
      <c r="J5274" t="s">
        <v>1919</v>
      </c>
      <c r="K5274" t="s">
        <v>2659</v>
      </c>
      <c r="L5274" s="24">
        <v>-3901.5</v>
      </c>
      <c r="M5274" s="25">
        <f>+VLOOKUP(E5274, TC!A:D, 4, FALSE())</f>
        <v>1.1367500000000001</v>
      </c>
      <c r="N5274" s="24">
        <f t="shared" si="410"/>
        <v>-3901.5</v>
      </c>
      <c r="O5274" t="str">
        <f t="shared" si="411"/>
        <v>NOTAS</v>
      </c>
      <c r="P5274" t="str">
        <f t="shared" si="412"/>
        <v>2025</v>
      </c>
      <c r="Q5274" t="str">
        <f t="shared" si="413"/>
        <v>04</v>
      </c>
      <c r="R5274" t="str">
        <f>+IFERROR(VLOOKUP(I5274, Listado!A:B, 2, FALSE()), "COMERCIALIZADORA INTERNACIONAL CARIBBEAN EXOTICS S A")</f>
        <v>PEREZ MEJIA MARIA PAULINA</v>
      </c>
      <c r="S5274" s="25">
        <f>+VLOOKUP(E5274, TC!A:D, 2, FALSE())</f>
        <v>4338.3599999999997</v>
      </c>
      <c r="T5274" t="str">
        <f t="shared" si="414"/>
        <v>USD</v>
      </c>
    </row>
    <row r="5275" spans="1:20" ht="18.75" hidden="1" customHeight="1" x14ac:dyDescent="0.25">
      <c r="A5275" t="s">
        <v>2645</v>
      </c>
      <c r="B5275" t="s">
        <v>5</v>
      </c>
      <c r="C5275" t="s">
        <v>1970</v>
      </c>
      <c r="D5275" s="24">
        <v>2291</v>
      </c>
      <c r="E5275" t="s">
        <v>1697</v>
      </c>
      <c r="F5275" t="s">
        <v>128</v>
      </c>
      <c r="G5275" t="s">
        <v>110</v>
      </c>
      <c r="I5275" t="s">
        <v>1850</v>
      </c>
      <c r="J5275" t="s">
        <v>1919</v>
      </c>
      <c r="K5275" t="s">
        <v>1928</v>
      </c>
      <c r="L5275" s="24">
        <v>-2481.48</v>
      </c>
      <c r="M5275" s="25">
        <f>+VLOOKUP(E5275, TC!A:D, 4, FALSE())</f>
        <v>1.1367500000000001</v>
      </c>
      <c r="N5275" s="24">
        <f t="shared" si="410"/>
        <v>-2481.48</v>
      </c>
      <c r="O5275" t="str">
        <f t="shared" si="411"/>
        <v>NOTAS</v>
      </c>
      <c r="P5275" t="str">
        <f t="shared" si="412"/>
        <v>2025</v>
      </c>
      <c r="Q5275" t="str">
        <f t="shared" si="413"/>
        <v>04</v>
      </c>
      <c r="R5275" t="str">
        <f>+IFERROR(VLOOKUP(I5275, Listado!A:B, 2, FALSE()), "COMERCIALIZADORA INTERNACIONAL CARIBBEAN EXOTICS S A")</f>
        <v>PEREZ MEJIA MARIA PAULINA</v>
      </c>
      <c r="S5275" s="25">
        <f>+VLOOKUP(E5275, TC!A:D, 2, FALSE())</f>
        <v>4338.3599999999997</v>
      </c>
      <c r="T5275" t="str">
        <f t="shared" si="414"/>
        <v>USD</v>
      </c>
    </row>
    <row r="5276" spans="1:20" ht="18.75" hidden="1" customHeight="1" x14ac:dyDescent="0.25">
      <c r="A5276" t="s">
        <v>2645</v>
      </c>
      <c r="B5276" t="s">
        <v>5</v>
      </c>
      <c r="C5276" t="s">
        <v>1970</v>
      </c>
      <c r="D5276" s="24">
        <v>2291</v>
      </c>
      <c r="E5276" t="s">
        <v>1697</v>
      </c>
      <c r="F5276" t="s">
        <v>128</v>
      </c>
      <c r="G5276" t="s">
        <v>110</v>
      </c>
      <c r="I5276" t="s">
        <v>1850</v>
      </c>
      <c r="J5276" t="s">
        <v>1919</v>
      </c>
      <c r="K5276" t="s">
        <v>9</v>
      </c>
      <c r="L5276" s="24">
        <v>-1619.25</v>
      </c>
      <c r="M5276" s="25">
        <f>+VLOOKUP(E5276, TC!A:D, 4, FALSE())</f>
        <v>1.1367500000000001</v>
      </c>
      <c r="N5276" s="24">
        <f t="shared" si="410"/>
        <v>-1619.25</v>
      </c>
      <c r="O5276" t="str">
        <f t="shared" si="411"/>
        <v>NOTAS</v>
      </c>
      <c r="P5276" t="str">
        <f t="shared" si="412"/>
        <v>2025</v>
      </c>
      <c r="Q5276" t="str">
        <f t="shared" si="413"/>
        <v>04</v>
      </c>
      <c r="R5276" t="str">
        <f>+IFERROR(VLOOKUP(I5276, Listado!A:B, 2, FALSE()), "COMERCIALIZADORA INTERNACIONAL CARIBBEAN EXOTICS S A")</f>
        <v>PEREZ MEJIA MARIA PAULINA</v>
      </c>
      <c r="S5276" s="25">
        <f>+VLOOKUP(E5276, TC!A:D, 2, FALSE())</f>
        <v>4338.3599999999997</v>
      </c>
      <c r="T5276" t="str">
        <f t="shared" si="414"/>
        <v>USD</v>
      </c>
    </row>
    <row r="5277" spans="1:20" ht="18.75" hidden="1" customHeight="1" x14ac:dyDescent="0.25">
      <c r="A5277" t="s">
        <v>2645</v>
      </c>
      <c r="B5277" t="s">
        <v>5</v>
      </c>
      <c r="C5277" t="s">
        <v>1913</v>
      </c>
      <c r="D5277" s="24">
        <v>11574</v>
      </c>
      <c r="E5277" t="s">
        <v>1697</v>
      </c>
      <c r="F5277" t="s">
        <v>1924</v>
      </c>
      <c r="G5277" t="s">
        <v>110</v>
      </c>
      <c r="H5277" t="s">
        <v>2726</v>
      </c>
      <c r="I5277" t="s">
        <v>1900</v>
      </c>
      <c r="J5277" t="s">
        <v>2468</v>
      </c>
      <c r="K5277" t="s">
        <v>62</v>
      </c>
      <c r="L5277" s="24">
        <v>567.15</v>
      </c>
      <c r="M5277" s="25">
        <f>+VLOOKUP(E5277, TC!A:D, 4, FALSE())</f>
        <v>1.1367500000000001</v>
      </c>
      <c r="N5277" s="24">
        <f t="shared" si="410"/>
        <v>644.70776250000006</v>
      </c>
      <c r="O5277" t="str">
        <f t="shared" si="411"/>
        <v>FACTURA</v>
      </c>
      <c r="P5277" t="str">
        <f t="shared" si="412"/>
        <v>2025</v>
      </c>
      <c r="Q5277" t="str">
        <f t="shared" si="413"/>
        <v>04</v>
      </c>
      <c r="R5277" t="str">
        <f>+IFERROR(VLOOKUP(I5277, Listado!A:B, 2, FALSE()), "COMERCIALIZADORA INTERNACIONAL CARIBBEAN EXOTICS S A")</f>
        <v>PEREZ MEJIA MARIA PAULINA</v>
      </c>
      <c r="S5277" s="25">
        <f>+VLOOKUP(E5277, TC!A:D, 2, FALSE())</f>
        <v>4338.3599999999997</v>
      </c>
      <c r="T5277" t="str">
        <f t="shared" si="414"/>
        <v>EUR</v>
      </c>
    </row>
    <row r="5278" spans="1:20" ht="18.75" hidden="1" customHeight="1" x14ac:dyDescent="0.25">
      <c r="A5278" t="s">
        <v>2645</v>
      </c>
      <c r="B5278" t="s">
        <v>5</v>
      </c>
      <c r="C5278" t="s">
        <v>1913</v>
      </c>
      <c r="D5278" s="24">
        <v>11574</v>
      </c>
      <c r="E5278" t="s">
        <v>1697</v>
      </c>
      <c r="F5278" t="s">
        <v>1924</v>
      </c>
      <c r="G5278" t="s">
        <v>110</v>
      </c>
      <c r="H5278" t="s">
        <v>2726</v>
      </c>
      <c r="I5278" t="s">
        <v>1900</v>
      </c>
      <c r="J5278" t="s">
        <v>2468</v>
      </c>
      <c r="K5278" t="s">
        <v>62</v>
      </c>
      <c r="L5278" s="24">
        <v>437.8</v>
      </c>
      <c r="M5278" s="25">
        <f>+VLOOKUP(E5278, TC!A:D, 4, FALSE())</f>
        <v>1.1367500000000001</v>
      </c>
      <c r="N5278" s="24">
        <f t="shared" si="410"/>
        <v>497.66915000000006</v>
      </c>
      <c r="O5278" t="str">
        <f t="shared" si="411"/>
        <v>FACTURA</v>
      </c>
      <c r="P5278" t="str">
        <f t="shared" si="412"/>
        <v>2025</v>
      </c>
      <c r="Q5278" t="str">
        <f t="shared" si="413"/>
        <v>04</v>
      </c>
      <c r="R5278" t="str">
        <f>+IFERROR(VLOOKUP(I5278, Listado!A:B, 2, FALSE()), "COMERCIALIZADORA INTERNACIONAL CARIBBEAN EXOTICS S A")</f>
        <v>PEREZ MEJIA MARIA PAULINA</v>
      </c>
      <c r="S5278" s="25">
        <f>+VLOOKUP(E5278, TC!A:D, 2, FALSE())</f>
        <v>4338.3599999999997</v>
      </c>
      <c r="T5278" t="str">
        <f t="shared" si="414"/>
        <v>EUR</v>
      </c>
    </row>
    <row r="5279" spans="1:20" ht="18.75" hidden="1" customHeight="1" x14ac:dyDescent="0.25">
      <c r="A5279" t="s">
        <v>2645</v>
      </c>
      <c r="B5279" t="s">
        <v>5</v>
      </c>
      <c r="C5279" t="s">
        <v>1913</v>
      </c>
      <c r="D5279" s="24">
        <v>11574</v>
      </c>
      <c r="E5279" t="s">
        <v>1697</v>
      </c>
      <c r="F5279" t="s">
        <v>1924</v>
      </c>
      <c r="G5279" t="s">
        <v>110</v>
      </c>
      <c r="H5279" t="s">
        <v>2726</v>
      </c>
      <c r="I5279" t="s">
        <v>1900</v>
      </c>
      <c r="J5279" t="s">
        <v>2468</v>
      </c>
      <c r="K5279" t="s">
        <v>62</v>
      </c>
      <c r="L5279" s="24">
        <v>855.7</v>
      </c>
      <c r="M5279" s="25">
        <f>+VLOOKUP(E5279, TC!A:D, 4, FALSE())</f>
        <v>1.1367500000000001</v>
      </c>
      <c r="N5279" s="24">
        <f t="shared" si="410"/>
        <v>972.71697500000016</v>
      </c>
      <c r="O5279" t="str">
        <f t="shared" si="411"/>
        <v>FACTURA</v>
      </c>
      <c r="P5279" t="str">
        <f t="shared" si="412"/>
        <v>2025</v>
      </c>
      <c r="Q5279" t="str">
        <f t="shared" si="413"/>
        <v>04</v>
      </c>
      <c r="R5279" t="str">
        <f>+IFERROR(VLOOKUP(I5279, Listado!A:B, 2, FALSE()), "COMERCIALIZADORA INTERNACIONAL CARIBBEAN EXOTICS S A")</f>
        <v>PEREZ MEJIA MARIA PAULINA</v>
      </c>
      <c r="S5279" s="25">
        <f>+VLOOKUP(E5279, TC!A:D, 2, FALSE())</f>
        <v>4338.3599999999997</v>
      </c>
      <c r="T5279" t="str">
        <f t="shared" si="414"/>
        <v>EUR</v>
      </c>
    </row>
    <row r="5280" spans="1:20" ht="18.75" hidden="1" customHeight="1" x14ac:dyDescent="0.25">
      <c r="A5280" t="s">
        <v>2645</v>
      </c>
      <c r="B5280" t="s">
        <v>5</v>
      </c>
      <c r="C5280" t="s">
        <v>1913</v>
      </c>
      <c r="D5280" s="24">
        <v>11574</v>
      </c>
      <c r="E5280" t="s">
        <v>1697</v>
      </c>
      <c r="F5280" t="s">
        <v>1924</v>
      </c>
      <c r="G5280" t="s">
        <v>110</v>
      </c>
      <c r="H5280" t="s">
        <v>2726</v>
      </c>
      <c r="I5280" t="s">
        <v>1900</v>
      </c>
      <c r="J5280" t="s">
        <v>2468</v>
      </c>
      <c r="K5280" t="s">
        <v>62</v>
      </c>
      <c r="L5280" s="24">
        <v>159.19999999999999</v>
      </c>
      <c r="M5280" s="25">
        <f>+VLOOKUP(E5280, TC!A:D, 4, FALSE())</f>
        <v>1.1367500000000001</v>
      </c>
      <c r="N5280" s="24">
        <f t="shared" si="410"/>
        <v>180.97060000000002</v>
      </c>
      <c r="O5280" t="str">
        <f t="shared" si="411"/>
        <v>FACTURA</v>
      </c>
      <c r="P5280" t="str">
        <f t="shared" si="412"/>
        <v>2025</v>
      </c>
      <c r="Q5280" t="str">
        <f t="shared" si="413"/>
        <v>04</v>
      </c>
      <c r="R5280" t="str">
        <f>+IFERROR(VLOOKUP(I5280, Listado!A:B, 2, FALSE()), "COMERCIALIZADORA INTERNACIONAL CARIBBEAN EXOTICS S A")</f>
        <v>PEREZ MEJIA MARIA PAULINA</v>
      </c>
      <c r="S5280" s="25">
        <f>+VLOOKUP(E5280, TC!A:D, 2, FALSE())</f>
        <v>4338.3599999999997</v>
      </c>
      <c r="T5280" t="str">
        <f t="shared" si="414"/>
        <v>EUR</v>
      </c>
    </row>
    <row r="5281" spans="1:20" ht="18.75" hidden="1" customHeight="1" x14ac:dyDescent="0.25">
      <c r="A5281" t="s">
        <v>2645</v>
      </c>
      <c r="B5281" t="s">
        <v>5</v>
      </c>
      <c r="C5281" t="s">
        <v>1913</v>
      </c>
      <c r="D5281" s="24">
        <v>11574</v>
      </c>
      <c r="E5281" t="s">
        <v>1697</v>
      </c>
      <c r="F5281" t="s">
        <v>1924</v>
      </c>
      <c r="G5281" t="s">
        <v>110</v>
      </c>
      <c r="H5281" t="s">
        <v>2726</v>
      </c>
      <c r="I5281" t="s">
        <v>1900</v>
      </c>
      <c r="J5281" t="s">
        <v>2468</v>
      </c>
      <c r="K5281" t="s">
        <v>62</v>
      </c>
      <c r="L5281" s="24">
        <v>19.899999999999999</v>
      </c>
      <c r="M5281" s="25">
        <f>+VLOOKUP(E5281, TC!A:D, 4, FALSE())</f>
        <v>1.1367500000000001</v>
      </c>
      <c r="N5281" s="24">
        <f t="shared" si="410"/>
        <v>22.621325000000002</v>
      </c>
      <c r="O5281" t="str">
        <f t="shared" si="411"/>
        <v>FACTURA</v>
      </c>
      <c r="P5281" t="str">
        <f t="shared" si="412"/>
        <v>2025</v>
      </c>
      <c r="Q5281" t="str">
        <f t="shared" si="413"/>
        <v>04</v>
      </c>
      <c r="R5281" t="str">
        <f>+IFERROR(VLOOKUP(I5281, Listado!A:B, 2, FALSE()), "COMERCIALIZADORA INTERNACIONAL CARIBBEAN EXOTICS S A")</f>
        <v>PEREZ MEJIA MARIA PAULINA</v>
      </c>
      <c r="S5281" s="25">
        <f>+VLOOKUP(E5281, TC!A:D, 2, FALSE())</f>
        <v>4338.3599999999997</v>
      </c>
      <c r="T5281" t="str">
        <f t="shared" si="414"/>
        <v>EUR</v>
      </c>
    </row>
    <row r="5282" spans="1:20" ht="18.75" hidden="1" customHeight="1" x14ac:dyDescent="0.25">
      <c r="A5282" t="s">
        <v>2645</v>
      </c>
      <c r="B5282" t="s">
        <v>5</v>
      </c>
      <c r="C5282" t="s">
        <v>1913</v>
      </c>
      <c r="D5282" s="24">
        <v>11574</v>
      </c>
      <c r="E5282" t="s">
        <v>1697</v>
      </c>
      <c r="F5282" t="s">
        <v>1924</v>
      </c>
      <c r="G5282" t="s">
        <v>110</v>
      </c>
      <c r="H5282" t="s">
        <v>2726</v>
      </c>
      <c r="I5282" t="s">
        <v>1900</v>
      </c>
      <c r="J5282" t="s">
        <v>2468</v>
      </c>
      <c r="K5282" t="s">
        <v>62</v>
      </c>
      <c r="L5282" s="24">
        <v>109.45</v>
      </c>
      <c r="M5282" s="25">
        <f>+VLOOKUP(E5282, TC!A:D, 4, FALSE())</f>
        <v>1.1367500000000001</v>
      </c>
      <c r="N5282" s="24">
        <f t="shared" si="410"/>
        <v>124.41728750000001</v>
      </c>
      <c r="O5282" t="str">
        <f t="shared" si="411"/>
        <v>FACTURA</v>
      </c>
      <c r="P5282" t="str">
        <f t="shared" si="412"/>
        <v>2025</v>
      </c>
      <c r="Q5282" t="str">
        <f t="shared" si="413"/>
        <v>04</v>
      </c>
      <c r="R5282" t="str">
        <f>+IFERROR(VLOOKUP(I5282, Listado!A:B, 2, FALSE()), "COMERCIALIZADORA INTERNACIONAL CARIBBEAN EXOTICS S A")</f>
        <v>PEREZ MEJIA MARIA PAULINA</v>
      </c>
      <c r="S5282" s="25">
        <f>+VLOOKUP(E5282, TC!A:D, 2, FALSE())</f>
        <v>4338.3599999999997</v>
      </c>
      <c r="T5282" t="str">
        <f t="shared" si="414"/>
        <v>EUR</v>
      </c>
    </row>
    <row r="5283" spans="1:20" ht="18.75" hidden="1" customHeight="1" x14ac:dyDescent="0.25">
      <c r="A5283" t="s">
        <v>2645</v>
      </c>
      <c r="B5283" t="s">
        <v>5</v>
      </c>
      <c r="C5283" t="s">
        <v>1913</v>
      </c>
      <c r="D5283" s="24">
        <v>11574</v>
      </c>
      <c r="E5283" t="s">
        <v>1697</v>
      </c>
      <c r="F5283" t="s">
        <v>1924</v>
      </c>
      <c r="G5283" t="s">
        <v>110</v>
      </c>
      <c r="H5283" t="s">
        <v>2726</v>
      </c>
      <c r="I5283" t="s">
        <v>1900</v>
      </c>
      <c r="J5283" t="s">
        <v>2468</v>
      </c>
      <c r="K5283" t="s">
        <v>62</v>
      </c>
      <c r="L5283" s="24">
        <v>636.79999999999995</v>
      </c>
      <c r="M5283" s="25">
        <f>+VLOOKUP(E5283, TC!A:D, 4, FALSE())</f>
        <v>1.1367500000000001</v>
      </c>
      <c r="N5283" s="24">
        <f t="shared" si="410"/>
        <v>723.88240000000008</v>
      </c>
      <c r="O5283" t="str">
        <f t="shared" si="411"/>
        <v>FACTURA</v>
      </c>
      <c r="P5283" t="str">
        <f t="shared" si="412"/>
        <v>2025</v>
      </c>
      <c r="Q5283" t="str">
        <f t="shared" si="413"/>
        <v>04</v>
      </c>
      <c r="R5283" t="str">
        <f>+IFERROR(VLOOKUP(I5283, Listado!A:B, 2, FALSE()), "COMERCIALIZADORA INTERNACIONAL CARIBBEAN EXOTICS S A")</f>
        <v>PEREZ MEJIA MARIA PAULINA</v>
      </c>
      <c r="S5283" s="25">
        <f>+VLOOKUP(E5283, TC!A:D, 2, FALSE())</f>
        <v>4338.3599999999997</v>
      </c>
      <c r="T5283" t="str">
        <f t="shared" si="414"/>
        <v>EUR</v>
      </c>
    </row>
    <row r="5284" spans="1:20" ht="18.75" hidden="1" customHeight="1" x14ac:dyDescent="0.25">
      <c r="A5284" t="s">
        <v>2645</v>
      </c>
      <c r="B5284" t="s">
        <v>5</v>
      </c>
      <c r="C5284" t="s">
        <v>1913</v>
      </c>
      <c r="D5284" s="24">
        <v>11574</v>
      </c>
      <c r="E5284" t="s">
        <v>1697</v>
      </c>
      <c r="F5284" t="s">
        <v>1924</v>
      </c>
      <c r="G5284" t="s">
        <v>110</v>
      </c>
      <c r="H5284" t="s">
        <v>2726</v>
      </c>
      <c r="I5284" t="s">
        <v>1900</v>
      </c>
      <c r="J5284" t="s">
        <v>2468</v>
      </c>
      <c r="K5284" t="s">
        <v>63</v>
      </c>
      <c r="L5284" s="24">
        <v>290</v>
      </c>
      <c r="M5284" s="25">
        <f>+VLOOKUP(E5284, TC!A:D, 4, FALSE())</f>
        <v>1.1367500000000001</v>
      </c>
      <c r="N5284" s="24">
        <f t="shared" si="410"/>
        <v>329.65750000000003</v>
      </c>
      <c r="O5284" t="str">
        <f t="shared" si="411"/>
        <v>FACTURA</v>
      </c>
      <c r="P5284" t="str">
        <f t="shared" si="412"/>
        <v>2025</v>
      </c>
      <c r="Q5284" t="str">
        <f t="shared" si="413"/>
        <v>04</v>
      </c>
      <c r="R5284" t="str">
        <f>+IFERROR(VLOOKUP(I5284, Listado!A:B, 2, FALSE()), "COMERCIALIZADORA INTERNACIONAL CARIBBEAN EXOTICS S A")</f>
        <v>PEREZ MEJIA MARIA PAULINA</v>
      </c>
      <c r="S5284" s="25">
        <f>+VLOOKUP(E5284, TC!A:D, 2, FALSE())</f>
        <v>4338.3599999999997</v>
      </c>
      <c r="T5284" t="str">
        <f t="shared" si="414"/>
        <v>EUR</v>
      </c>
    </row>
    <row r="5285" spans="1:20" ht="18.75" hidden="1" customHeight="1" x14ac:dyDescent="0.25">
      <c r="A5285" t="s">
        <v>2645</v>
      </c>
      <c r="B5285" t="s">
        <v>5</v>
      </c>
      <c r="C5285" t="s">
        <v>1913</v>
      </c>
      <c r="D5285" s="24">
        <v>11574</v>
      </c>
      <c r="E5285" t="s">
        <v>1697</v>
      </c>
      <c r="F5285" t="s">
        <v>1924</v>
      </c>
      <c r="G5285" t="s">
        <v>110</v>
      </c>
      <c r="H5285" t="s">
        <v>2726</v>
      </c>
      <c r="I5285" t="s">
        <v>1900</v>
      </c>
      <c r="J5285" t="s">
        <v>2468</v>
      </c>
      <c r="K5285" t="s">
        <v>1959</v>
      </c>
      <c r="L5285" s="24">
        <v>300</v>
      </c>
      <c r="M5285" s="25">
        <f>+VLOOKUP(E5285, TC!A:D, 4, FALSE())</f>
        <v>1.1367500000000001</v>
      </c>
      <c r="N5285" s="24">
        <f t="shared" si="410"/>
        <v>341.02500000000003</v>
      </c>
      <c r="O5285" t="str">
        <f t="shared" si="411"/>
        <v>FACTURA</v>
      </c>
      <c r="P5285" t="str">
        <f t="shared" si="412"/>
        <v>2025</v>
      </c>
      <c r="Q5285" t="str">
        <f t="shared" si="413"/>
        <v>04</v>
      </c>
      <c r="R5285" t="str">
        <f>+IFERROR(VLOOKUP(I5285, Listado!A:B, 2, FALSE()), "COMERCIALIZADORA INTERNACIONAL CARIBBEAN EXOTICS S A")</f>
        <v>PEREZ MEJIA MARIA PAULINA</v>
      </c>
      <c r="S5285" s="25">
        <f>+VLOOKUP(E5285, TC!A:D, 2, FALSE())</f>
        <v>4338.3599999999997</v>
      </c>
      <c r="T5285" t="str">
        <f t="shared" si="414"/>
        <v>EUR</v>
      </c>
    </row>
    <row r="5286" spans="1:20" ht="18.75" hidden="1" customHeight="1" x14ac:dyDescent="0.25">
      <c r="A5286" t="s">
        <v>2645</v>
      </c>
      <c r="B5286" t="s">
        <v>5</v>
      </c>
      <c r="C5286" t="s">
        <v>1913</v>
      </c>
      <c r="D5286" s="24">
        <v>11574</v>
      </c>
      <c r="E5286" t="s">
        <v>1697</v>
      </c>
      <c r="F5286" t="s">
        <v>1924</v>
      </c>
      <c r="G5286" t="s">
        <v>110</v>
      </c>
      <c r="H5286" t="s">
        <v>2726</v>
      </c>
      <c r="I5286" t="s">
        <v>1900</v>
      </c>
      <c r="J5286" t="s">
        <v>2468</v>
      </c>
      <c r="K5286" t="s">
        <v>1960</v>
      </c>
      <c r="L5286" s="24">
        <v>38</v>
      </c>
      <c r="M5286" s="25">
        <f>+VLOOKUP(E5286, TC!A:D, 4, FALSE())</f>
        <v>1.1367500000000001</v>
      </c>
      <c r="N5286" s="24">
        <f t="shared" si="410"/>
        <v>43.196500000000007</v>
      </c>
      <c r="O5286" t="str">
        <f t="shared" si="411"/>
        <v>FACTURA</v>
      </c>
      <c r="P5286" t="str">
        <f t="shared" si="412"/>
        <v>2025</v>
      </c>
      <c r="Q5286" t="str">
        <f t="shared" si="413"/>
        <v>04</v>
      </c>
      <c r="R5286" t="str">
        <f>+IFERROR(VLOOKUP(I5286, Listado!A:B, 2, FALSE()), "COMERCIALIZADORA INTERNACIONAL CARIBBEAN EXOTICS S A")</f>
        <v>PEREZ MEJIA MARIA PAULINA</v>
      </c>
      <c r="S5286" s="25">
        <f>+VLOOKUP(E5286, TC!A:D, 2, FALSE())</f>
        <v>4338.3599999999997</v>
      </c>
      <c r="T5286" t="str">
        <f t="shared" si="414"/>
        <v>EUR</v>
      </c>
    </row>
    <row r="5287" spans="1:20" ht="18.75" hidden="1" customHeight="1" x14ac:dyDescent="0.25">
      <c r="A5287" t="s">
        <v>2645</v>
      </c>
      <c r="B5287" t="s">
        <v>5</v>
      </c>
      <c r="C5287" t="s">
        <v>1913</v>
      </c>
      <c r="D5287" s="24">
        <v>11575</v>
      </c>
      <c r="E5287" t="s">
        <v>1698</v>
      </c>
      <c r="F5287" t="s">
        <v>99</v>
      </c>
      <c r="G5287" t="s">
        <v>113</v>
      </c>
      <c r="I5287" t="s">
        <v>1859</v>
      </c>
      <c r="J5287" t="s">
        <v>1915</v>
      </c>
      <c r="K5287" t="s">
        <v>1916</v>
      </c>
      <c r="L5287" s="24">
        <v>6542400</v>
      </c>
      <c r="M5287" s="25">
        <f>+VLOOKUP(E5287, TC!A:D, 4, FALSE())</f>
        <v>1.1327999986001489</v>
      </c>
      <c r="N5287" s="24">
        <f t="shared" si="410"/>
        <v>6542400</v>
      </c>
      <c r="O5287" t="str">
        <f t="shared" si="411"/>
        <v>FACTURA</v>
      </c>
      <c r="P5287" t="str">
        <f t="shared" si="412"/>
        <v>2025</v>
      </c>
      <c r="Q5287" t="str">
        <f t="shared" si="413"/>
        <v>04</v>
      </c>
      <c r="R5287" t="str">
        <f>+IFERROR(VLOOKUP(I5287, Listado!A:B, 2, FALSE()), "COMERCIALIZADORA INTERNACIONAL CARIBBEAN EXOTICS S A")</f>
        <v>LONDOÑO ECHEVERRI ALEJANDRA</v>
      </c>
      <c r="S5287" s="25">
        <f>+VLOOKUP(E5287, TC!A:D, 2, FALSE())</f>
        <v>4286.17</v>
      </c>
      <c r="T5287" t="str">
        <f t="shared" si="414"/>
        <v>COP</v>
      </c>
    </row>
    <row r="5288" spans="1:20" ht="18.75" hidden="1" customHeight="1" x14ac:dyDescent="0.25">
      <c r="A5288" t="s">
        <v>2645</v>
      </c>
      <c r="B5288" t="s">
        <v>5</v>
      </c>
      <c r="C5288" t="s">
        <v>1913</v>
      </c>
      <c r="D5288" s="24">
        <v>11576</v>
      </c>
      <c r="E5288" t="s">
        <v>1698</v>
      </c>
      <c r="F5288" t="s">
        <v>99</v>
      </c>
      <c r="G5288" t="s">
        <v>113</v>
      </c>
      <c r="I5288" t="s">
        <v>2448</v>
      </c>
      <c r="J5288" t="s">
        <v>1915</v>
      </c>
      <c r="K5288" t="s">
        <v>2449</v>
      </c>
      <c r="L5288" s="24">
        <v>960000</v>
      </c>
      <c r="M5288" s="25">
        <f>+VLOOKUP(E5288, TC!A:D, 4, FALSE())</f>
        <v>1.1327999986001489</v>
      </c>
      <c r="N5288" s="24">
        <f t="shared" si="410"/>
        <v>960000</v>
      </c>
      <c r="O5288" t="str">
        <f t="shared" si="411"/>
        <v>FACTURA</v>
      </c>
      <c r="P5288" t="str">
        <f t="shared" si="412"/>
        <v>2025</v>
      </c>
      <c r="Q5288" t="str">
        <f t="shared" si="413"/>
        <v>04</v>
      </c>
      <c r="R5288" t="str">
        <f>+IFERROR(VLOOKUP(I5288, Listado!A:B, 2, FALSE()), "COMERCIALIZADORA INTERNACIONAL CARIBBEAN EXOTICS S A")</f>
        <v>COMERCIALIZADORA INTERNACIONAL CARIBBEAN EXOTICS S A</v>
      </c>
      <c r="S5288" s="25">
        <f>+VLOOKUP(E5288, TC!A:D, 2, FALSE())</f>
        <v>4286.17</v>
      </c>
      <c r="T5288" t="str">
        <f t="shared" si="414"/>
        <v>COP</v>
      </c>
    </row>
    <row r="5289" spans="1:20" ht="18.75" hidden="1" customHeight="1" x14ac:dyDescent="0.25">
      <c r="A5289" t="s">
        <v>2645</v>
      </c>
      <c r="B5289" t="s">
        <v>5</v>
      </c>
      <c r="C5289" t="s">
        <v>1913</v>
      </c>
      <c r="D5289" s="24">
        <v>11577</v>
      </c>
      <c r="E5289" t="s">
        <v>1698</v>
      </c>
      <c r="F5289" t="s">
        <v>99</v>
      </c>
      <c r="G5289" t="s">
        <v>1914</v>
      </c>
      <c r="H5289" t="s">
        <v>2621</v>
      </c>
      <c r="I5289" t="s">
        <v>2727</v>
      </c>
      <c r="J5289" t="s">
        <v>1915</v>
      </c>
      <c r="K5289" t="s">
        <v>111</v>
      </c>
      <c r="L5289" s="24">
        <v>220000</v>
      </c>
      <c r="M5289" s="25">
        <f>+VLOOKUP(E5289, TC!A:D, 4, FALSE())</f>
        <v>1.1327999986001489</v>
      </c>
      <c r="N5289" s="24">
        <f t="shared" si="410"/>
        <v>220000</v>
      </c>
      <c r="O5289" t="str">
        <f t="shared" si="411"/>
        <v>FACTURA</v>
      </c>
      <c r="P5289" t="str">
        <f t="shared" si="412"/>
        <v>2025</v>
      </c>
      <c r="Q5289" t="str">
        <f t="shared" si="413"/>
        <v>04</v>
      </c>
      <c r="R5289" t="str">
        <f>+IFERROR(VLOOKUP(I5289, Listado!A:B, 2, FALSE()), "COMERCIALIZADORA INTERNACIONAL CARIBBEAN EXOTICS S A")</f>
        <v>COMERCIALIZADORA INTERNACIONAL CARIBBEAN EXOTICS S A</v>
      </c>
      <c r="S5289" s="25">
        <f>+VLOOKUP(E5289, TC!A:D, 2, FALSE())</f>
        <v>4286.17</v>
      </c>
      <c r="T5289" t="str">
        <f t="shared" si="414"/>
        <v>COP</v>
      </c>
    </row>
    <row r="5290" spans="1:20" ht="18.75" hidden="1" customHeight="1" x14ac:dyDescent="0.25">
      <c r="A5290" t="s">
        <v>2645</v>
      </c>
      <c r="B5290" t="s">
        <v>5</v>
      </c>
      <c r="C5290" t="s">
        <v>1913</v>
      </c>
      <c r="D5290" s="24">
        <v>11577</v>
      </c>
      <c r="E5290" t="s">
        <v>1698</v>
      </c>
      <c r="F5290" t="s">
        <v>99</v>
      </c>
      <c r="G5290" t="s">
        <v>1914</v>
      </c>
      <c r="H5290" t="s">
        <v>2621</v>
      </c>
      <c r="I5290" t="s">
        <v>2727</v>
      </c>
      <c r="J5290" t="s">
        <v>1915</v>
      </c>
      <c r="K5290" t="s">
        <v>2728</v>
      </c>
      <c r="L5290" s="24">
        <v>320000</v>
      </c>
      <c r="M5290" s="25">
        <f>+VLOOKUP(E5290, TC!A:D, 4, FALSE())</f>
        <v>1.1327999986001489</v>
      </c>
      <c r="N5290" s="24">
        <f t="shared" si="410"/>
        <v>320000</v>
      </c>
      <c r="O5290" t="str">
        <f t="shared" si="411"/>
        <v>FACTURA</v>
      </c>
      <c r="P5290" t="str">
        <f t="shared" si="412"/>
        <v>2025</v>
      </c>
      <c r="Q5290" t="str">
        <f t="shared" si="413"/>
        <v>04</v>
      </c>
      <c r="R5290" t="str">
        <f>+IFERROR(VLOOKUP(I5290, Listado!A:B, 2, FALSE()), "COMERCIALIZADORA INTERNACIONAL CARIBBEAN EXOTICS S A")</f>
        <v>COMERCIALIZADORA INTERNACIONAL CARIBBEAN EXOTICS S A</v>
      </c>
      <c r="S5290" s="25">
        <f>+VLOOKUP(E5290, TC!A:D, 2, FALSE())</f>
        <v>4286.17</v>
      </c>
      <c r="T5290" t="str">
        <f t="shared" si="414"/>
        <v>COP</v>
      </c>
    </row>
    <row r="5291" spans="1:20" ht="18.75" hidden="1" customHeight="1" x14ac:dyDescent="0.25">
      <c r="A5291" t="s">
        <v>2645</v>
      </c>
      <c r="B5291" t="s">
        <v>5</v>
      </c>
      <c r="C5291" t="s">
        <v>1913</v>
      </c>
      <c r="D5291" s="24">
        <v>11578</v>
      </c>
      <c r="E5291" t="s">
        <v>1698</v>
      </c>
      <c r="F5291" t="s">
        <v>99</v>
      </c>
      <c r="G5291" t="s">
        <v>1914</v>
      </c>
      <c r="H5291" t="s">
        <v>107</v>
      </c>
      <c r="I5291" t="s">
        <v>2729</v>
      </c>
      <c r="J5291" t="s">
        <v>1915</v>
      </c>
      <c r="K5291" t="s">
        <v>107</v>
      </c>
      <c r="L5291" s="24">
        <v>440000</v>
      </c>
      <c r="M5291" s="25">
        <f>+VLOOKUP(E5291, TC!A:D, 4, FALSE())</f>
        <v>1.1327999986001489</v>
      </c>
      <c r="N5291" s="24">
        <f t="shared" si="410"/>
        <v>440000</v>
      </c>
      <c r="O5291" t="str">
        <f t="shared" si="411"/>
        <v>FACTURA</v>
      </c>
      <c r="P5291" t="str">
        <f t="shared" si="412"/>
        <v>2025</v>
      </c>
      <c r="Q5291" t="str">
        <f t="shared" si="413"/>
        <v>04</v>
      </c>
      <c r="R5291" t="str">
        <f>+IFERROR(VLOOKUP(I5291, Listado!A:B, 2, FALSE()), "COMERCIALIZADORA INTERNACIONAL CARIBBEAN EXOTICS S A")</f>
        <v>COMERCIALIZADORA INTERNACIONAL CARIBBEAN EXOTICS S A</v>
      </c>
      <c r="S5291" s="25">
        <f>+VLOOKUP(E5291, TC!A:D, 2, FALSE())</f>
        <v>4286.17</v>
      </c>
      <c r="T5291" t="str">
        <f t="shared" si="414"/>
        <v>COP</v>
      </c>
    </row>
    <row r="5292" spans="1:20" ht="18.75" hidden="1" customHeight="1" x14ac:dyDescent="0.25">
      <c r="A5292" t="s">
        <v>2645</v>
      </c>
      <c r="B5292" t="s">
        <v>5</v>
      </c>
      <c r="C5292" t="s">
        <v>1913</v>
      </c>
      <c r="D5292" s="24">
        <v>11578</v>
      </c>
      <c r="E5292" t="s">
        <v>1698</v>
      </c>
      <c r="F5292" t="s">
        <v>99</v>
      </c>
      <c r="G5292" t="s">
        <v>1914</v>
      </c>
      <c r="H5292" t="s">
        <v>107</v>
      </c>
      <c r="I5292" t="s">
        <v>2729</v>
      </c>
      <c r="J5292" t="s">
        <v>1915</v>
      </c>
      <c r="K5292" t="s">
        <v>2728</v>
      </c>
      <c r="L5292" s="24">
        <v>640000</v>
      </c>
      <c r="M5292" s="25">
        <f>+VLOOKUP(E5292, TC!A:D, 4, FALSE())</f>
        <v>1.1327999986001489</v>
      </c>
      <c r="N5292" s="24">
        <f t="shared" si="410"/>
        <v>640000</v>
      </c>
      <c r="O5292" t="str">
        <f t="shared" si="411"/>
        <v>FACTURA</v>
      </c>
      <c r="P5292" t="str">
        <f t="shared" si="412"/>
        <v>2025</v>
      </c>
      <c r="Q5292" t="str">
        <f t="shared" si="413"/>
        <v>04</v>
      </c>
      <c r="R5292" t="str">
        <f>+IFERROR(VLOOKUP(I5292, Listado!A:B, 2, FALSE()), "COMERCIALIZADORA INTERNACIONAL CARIBBEAN EXOTICS S A")</f>
        <v>COMERCIALIZADORA INTERNACIONAL CARIBBEAN EXOTICS S A</v>
      </c>
      <c r="S5292" s="25">
        <f>+VLOOKUP(E5292, TC!A:D, 2, FALSE())</f>
        <v>4286.17</v>
      </c>
      <c r="T5292" t="str">
        <f t="shared" si="414"/>
        <v>COP</v>
      </c>
    </row>
    <row r="5293" spans="1:20" ht="18.75" hidden="1" customHeight="1" x14ac:dyDescent="0.25">
      <c r="A5293" t="s">
        <v>2645</v>
      </c>
      <c r="B5293" t="s">
        <v>5</v>
      </c>
      <c r="C5293" t="s">
        <v>1913</v>
      </c>
      <c r="D5293" s="24">
        <v>11579</v>
      </c>
      <c r="E5293" t="s">
        <v>1698</v>
      </c>
      <c r="F5293" t="s">
        <v>99</v>
      </c>
      <c r="G5293" t="s">
        <v>1914</v>
      </c>
      <c r="H5293" t="s">
        <v>2621</v>
      </c>
      <c r="I5293" t="s">
        <v>2730</v>
      </c>
      <c r="J5293" t="s">
        <v>1915</v>
      </c>
      <c r="K5293" t="s">
        <v>109</v>
      </c>
      <c r="L5293" s="24">
        <v>1400000</v>
      </c>
      <c r="M5293" s="25">
        <f>+VLOOKUP(E5293, TC!A:D, 4, FALSE())</f>
        <v>1.1327999986001489</v>
      </c>
      <c r="N5293" s="24">
        <f t="shared" si="410"/>
        <v>1400000</v>
      </c>
      <c r="O5293" t="str">
        <f t="shared" si="411"/>
        <v>FACTURA</v>
      </c>
      <c r="P5293" t="str">
        <f t="shared" si="412"/>
        <v>2025</v>
      </c>
      <c r="Q5293" t="str">
        <f t="shared" si="413"/>
        <v>04</v>
      </c>
      <c r="R5293" t="str">
        <f>+IFERROR(VLOOKUP(I5293, Listado!A:B, 2, FALSE()), "COMERCIALIZADORA INTERNACIONAL CARIBBEAN EXOTICS S A")</f>
        <v>COMERCIALIZADORA INTERNACIONAL CARIBBEAN EXOTICS S A</v>
      </c>
      <c r="S5293" s="25">
        <f>+VLOOKUP(E5293, TC!A:D, 2, FALSE())</f>
        <v>4286.17</v>
      </c>
      <c r="T5293" t="str">
        <f t="shared" si="414"/>
        <v>COP</v>
      </c>
    </row>
    <row r="5294" spans="1:20" ht="18.75" hidden="1" customHeight="1" x14ac:dyDescent="0.25">
      <c r="A5294" t="s">
        <v>2645</v>
      </c>
      <c r="B5294" t="s">
        <v>5</v>
      </c>
      <c r="C5294" t="s">
        <v>1913</v>
      </c>
      <c r="D5294" s="24">
        <v>11580</v>
      </c>
      <c r="E5294" t="s">
        <v>1698</v>
      </c>
      <c r="F5294" t="s">
        <v>99</v>
      </c>
      <c r="G5294" t="s">
        <v>1914</v>
      </c>
      <c r="H5294" t="s">
        <v>2621</v>
      </c>
      <c r="I5294" t="s">
        <v>2505</v>
      </c>
      <c r="J5294" t="s">
        <v>1915</v>
      </c>
      <c r="K5294" t="s">
        <v>2728</v>
      </c>
      <c r="L5294" s="24">
        <v>320000</v>
      </c>
      <c r="M5294" s="25">
        <f>+VLOOKUP(E5294, TC!A:D, 4, FALSE())</f>
        <v>1.1327999986001489</v>
      </c>
      <c r="N5294" s="24">
        <f t="shared" si="410"/>
        <v>320000</v>
      </c>
      <c r="O5294" t="str">
        <f t="shared" si="411"/>
        <v>FACTURA</v>
      </c>
      <c r="P5294" t="str">
        <f t="shared" si="412"/>
        <v>2025</v>
      </c>
      <c r="Q5294" t="str">
        <f t="shared" si="413"/>
        <v>04</v>
      </c>
      <c r="R5294" t="str">
        <f>+IFERROR(VLOOKUP(I5294, Listado!A:B, 2, FALSE()), "COMERCIALIZADORA INTERNACIONAL CARIBBEAN EXOTICS S A")</f>
        <v>COMERCIALIZADORA INTERNACIONAL CARIBBEAN EXOTICS S A</v>
      </c>
      <c r="S5294" s="25">
        <f>+VLOOKUP(E5294, TC!A:D, 2, FALSE())</f>
        <v>4286.17</v>
      </c>
      <c r="T5294" t="str">
        <f t="shared" si="414"/>
        <v>COP</v>
      </c>
    </row>
    <row r="5295" spans="1:20" ht="18.75" hidden="1" customHeight="1" x14ac:dyDescent="0.25">
      <c r="A5295" t="s">
        <v>2645</v>
      </c>
      <c r="B5295" t="s">
        <v>5</v>
      </c>
      <c r="C5295" t="s">
        <v>1913</v>
      </c>
      <c r="D5295" s="24">
        <v>11581</v>
      </c>
      <c r="E5295" t="s">
        <v>1698</v>
      </c>
      <c r="F5295" t="s">
        <v>99</v>
      </c>
      <c r="G5295" t="s">
        <v>1914</v>
      </c>
      <c r="H5295" t="s">
        <v>2621</v>
      </c>
      <c r="I5295" t="s">
        <v>2731</v>
      </c>
      <c r="J5295" t="s">
        <v>1915</v>
      </c>
      <c r="K5295" t="s">
        <v>107</v>
      </c>
      <c r="L5295" s="24">
        <v>220000</v>
      </c>
      <c r="M5295" s="25">
        <f>+VLOOKUP(E5295, TC!A:D, 4, FALSE())</f>
        <v>1.1327999986001489</v>
      </c>
      <c r="N5295" s="24">
        <f t="shared" si="410"/>
        <v>220000</v>
      </c>
      <c r="O5295" t="str">
        <f t="shared" si="411"/>
        <v>FACTURA</v>
      </c>
      <c r="P5295" t="str">
        <f t="shared" si="412"/>
        <v>2025</v>
      </c>
      <c r="Q5295" t="str">
        <f t="shared" si="413"/>
        <v>04</v>
      </c>
      <c r="R5295" t="str">
        <f>+IFERROR(VLOOKUP(I5295, Listado!A:B, 2, FALSE()), "COMERCIALIZADORA INTERNACIONAL CARIBBEAN EXOTICS S A")</f>
        <v>COMERCIALIZADORA INTERNACIONAL CARIBBEAN EXOTICS S A</v>
      </c>
      <c r="S5295" s="25">
        <f>+VLOOKUP(E5295, TC!A:D, 2, FALSE())</f>
        <v>4286.17</v>
      </c>
      <c r="T5295" t="str">
        <f t="shared" si="414"/>
        <v>COP</v>
      </c>
    </row>
    <row r="5296" spans="1:20" ht="18.75" hidden="1" customHeight="1" x14ac:dyDescent="0.25">
      <c r="A5296" t="s">
        <v>2645</v>
      </c>
      <c r="B5296" t="s">
        <v>5</v>
      </c>
      <c r="C5296" t="s">
        <v>1913</v>
      </c>
      <c r="D5296" s="24">
        <v>11581</v>
      </c>
      <c r="E5296" t="s">
        <v>1698</v>
      </c>
      <c r="F5296" t="s">
        <v>99</v>
      </c>
      <c r="G5296" t="s">
        <v>1914</v>
      </c>
      <c r="H5296" t="s">
        <v>2621</v>
      </c>
      <c r="I5296" t="s">
        <v>2731</v>
      </c>
      <c r="J5296" t="s">
        <v>1915</v>
      </c>
      <c r="K5296" t="s">
        <v>2728</v>
      </c>
      <c r="L5296" s="24">
        <v>320000</v>
      </c>
      <c r="M5296" s="25">
        <f>+VLOOKUP(E5296, TC!A:D, 4, FALSE())</f>
        <v>1.1327999986001489</v>
      </c>
      <c r="N5296" s="24">
        <f t="shared" si="410"/>
        <v>320000</v>
      </c>
      <c r="O5296" t="str">
        <f t="shared" si="411"/>
        <v>FACTURA</v>
      </c>
      <c r="P5296" t="str">
        <f t="shared" si="412"/>
        <v>2025</v>
      </c>
      <c r="Q5296" t="str">
        <f t="shared" si="413"/>
        <v>04</v>
      </c>
      <c r="R5296" t="str">
        <f>+IFERROR(VLOOKUP(I5296, Listado!A:B, 2, FALSE()), "COMERCIALIZADORA INTERNACIONAL CARIBBEAN EXOTICS S A")</f>
        <v>COMERCIALIZADORA INTERNACIONAL CARIBBEAN EXOTICS S A</v>
      </c>
      <c r="S5296" s="25">
        <f>+VLOOKUP(E5296, TC!A:D, 2, FALSE())</f>
        <v>4286.17</v>
      </c>
      <c r="T5296" t="str">
        <f t="shared" si="414"/>
        <v>COP</v>
      </c>
    </row>
    <row r="5297" spans="1:20" ht="18.75" hidden="1" customHeight="1" x14ac:dyDescent="0.25">
      <c r="A5297" t="s">
        <v>2645</v>
      </c>
      <c r="B5297" t="s">
        <v>5</v>
      </c>
      <c r="C5297" t="s">
        <v>1913</v>
      </c>
      <c r="D5297" s="24">
        <v>11582</v>
      </c>
      <c r="E5297" t="s">
        <v>1698</v>
      </c>
      <c r="F5297" t="s">
        <v>99</v>
      </c>
      <c r="G5297" t="s">
        <v>1914</v>
      </c>
      <c r="H5297" t="s">
        <v>2621</v>
      </c>
      <c r="I5297" t="s">
        <v>2732</v>
      </c>
      <c r="J5297" t="s">
        <v>1915</v>
      </c>
      <c r="K5297" t="s">
        <v>107</v>
      </c>
      <c r="L5297" s="24">
        <v>220000</v>
      </c>
      <c r="M5297" s="25">
        <f>+VLOOKUP(E5297, TC!A:D, 4, FALSE())</f>
        <v>1.1327999986001489</v>
      </c>
      <c r="N5297" s="24">
        <f t="shared" si="410"/>
        <v>220000</v>
      </c>
      <c r="O5297" t="str">
        <f t="shared" si="411"/>
        <v>FACTURA</v>
      </c>
      <c r="P5297" t="str">
        <f t="shared" si="412"/>
        <v>2025</v>
      </c>
      <c r="Q5297" t="str">
        <f t="shared" si="413"/>
        <v>04</v>
      </c>
      <c r="R5297" t="str">
        <f>+IFERROR(VLOOKUP(I5297, Listado!A:B, 2, FALSE()), "COMERCIALIZADORA INTERNACIONAL CARIBBEAN EXOTICS S A")</f>
        <v>COMERCIALIZADORA INTERNACIONAL CARIBBEAN EXOTICS S A</v>
      </c>
      <c r="S5297" s="25">
        <f>+VLOOKUP(E5297, TC!A:D, 2, FALSE())</f>
        <v>4286.17</v>
      </c>
      <c r="T5297" t="str">
        <f t="shared" si="414"/>
        <v>COP</v>
      </c>
    </row>
    <row r="5298" spans="1:20" ht="18.75" hidden="1" customHeight="1" x14ac:dyDescent="0.25">
      <c r="A5298" t="s">
        <v>2645</v>
      </c>
      <c r="B5298" t="s">
        <v>5</v>
      </c>
      <c r="C5298" t="s">
        <v>1913</v>
      </c>
      <c r="D5298" s="24">
        <v>11582</v>
      </c>
      <c r="E5298" t="s">
        <v>1698</v>
      </c>
      <c r="F5298" t="s">
        <v>99</v>
      </c>
      <c r="G5298" t="s">
        <v>1914</v>
      </c>
      <c r="H5298" t="s">
        <v>2621</v>
      </c>
      <c r="I5298" t="s">
        <v>2732</v>
      </c>
      <c r="J5298" t="s">
        <v>1915</v>
      </c>
      <c r="K5298" t="s">
        <v>2733</v>
      </c>
      <c r="L5298" s="24">
        <v>320000</v>
      </c>
      <c r="M5298" s="25">
        <f>+VLOOKUP(E5298, TC!A:D, 4, FALSE())</f>
        <v>1.1327999986001489</v>
      </c>
      <c r="N5298" s="24">
        <f t="shared" si="410"/>
        <v>320000</v>
      </c>
      <c r="O5298" t="str">
        <f t="shared" si="411"/>
        <v>FACTURA</v>
      </c>
      <c r="P5298" t="str">
        <f t="shared" si="412"/>
        <v>2025</v>
      </c>
      <c r="Q5298" t="str">
        <f t="shared" si="413"/>
        <v>04</v>
      </c>
      <c r="R5298" t="str">
        <f>+IFERROR(VLOOKUP(I5298, Listado!A:B, 2, FALSE()), "COMERCIALIZADORA INTERNACIONAL CARIBBEAN EXOTICS S A")</f>
        <v>COMERCIALIZADORA INTERNACIONAL CARIBBEAN EXOTICS S A</v>
      </c>
      <c r="S5298" s="25">
        <f>+VLOOKUP(E5298, TC!A:D, 2, FALSE())</f>
        <v>4286.17</v>
      </c>
      <c r="T5298" t="str">
        <f t="shared" si="414"/>
        <v>COP</v>
      </c>
    </row>
    <row r="5299" spans="1:20" ht="18.75" hidden="1" customHeight="1" x14ac:dyDescent="0.25">
      <c r="A5299" t="s">
        <v>2645</v>
      </c>
      <c r="B5299" t="s">
        <v>5</v>
      </c>
      <c r="C5299" t="s">
        <v>1913</v>
      </c>
      <c r="D5299" s="24">
        <v>11583</v>
      </c>
      <c r="E5299" t="s">
        <v>1698</v>
      </c>
      <c r="F5299" t="s">
        <v>99</v>
      </c>
      <c r="G5299" t="s">
        <v>1914</v>
      </c>
      <c r="H5299" t="s">
        <v>2621</v>
      </c>
      <c r="I5299" t="s">
        <v>2734</v>
      </c>
      <c r="J5299" t="s">
        <v>1915</v>
      </c>
      <c r="K5299" t="s">
        <v>107</v>
      </c>
      <c r="L5299" s="24">
        <v>220000</v>
      </c>
      <c r="M5299" s="25">
        <f>+VLOOKUP(E5299, TC!A:D, 4, FALSE())</f>
        <v>1.1327999986001489</v>
      </c>
      <c r="N5299" s="24">
        <f t="shared" si="410"/>
        <v>220000</v>
      </c>
      <c r="O5299" t="str">
        <f t="shared" si="411"/>
        <v>FACTURA</v>
      </c>
      <c r="P5299" t="str">
        <f t="shared" si="412"/>
        <v>2025</v>
      </c>
      <c r="Q5299" t="str">
        <f t="shared" si="413"/>
        <v>04</v>
      </c>
      <c r="R5299" t="str">
        <f>+IFERROR(VLOOKUP(I5299, Listado!A:B, 2, FALSE()), "COMERCIALIZADORA INTERNACIONAL CARIBBEAN EXOTICS S A")</f>
        <v>COMERCIALIZADORA INTERNACIONAL CARIBBEAN EXOTICS S A</v>
      </c>
      <c r="S5299" s="25">
        <f>+VLOOKUP(E5299, TC!A:D, 2, FALSE())</f>
        <v>4286.17</v>
      </c>
      <c r="T5299" t="str">
        <f t="shared" si="414"/>
        <v>COP</v>
      </c>
    </row>
    <row r="5300" spans="1:20" ht="18.75" hidden="1" customHeight="1" x14ac:dyDescent="0.25">
      <c r="A5300" t="s">
        <v>2645</v>
      </c>
      <c r="B5300" t="s">
        <v>5</v>
      </c>
      <c r="C5300" t="s">
        <v>1913</v>
      </c>
      <c r="D5300" s="24">
        <v>11583</v>
      </c>
      <c r="E5300" t="s">
        <v>1698</v>
      </c>
      <c r="F5300" t="s">
        <v>99</v>
      </c>
      <c r="G5300" t="s">
        <v>1914</v>
      </c>
      <c r="H5300" t="s">
        <v>2621</v>
      </c>
      <c r="I5300" t="s">
        <v>2734</v>
      </c>
      <c r="J5300" t="s">
        <v>1915</v>
      </c>
      <c r="K5300" t="s">
        <v>2733</v>
      </c>
      <c r="L5300" s="24">
        <v>320000</v>
      </c>
      <c r="M5300" s="25">
        <f>+VLOOKUP(E5300, TC!A:D, 4, FALSE())</f>
        <v>1.1327999986001489</v>
      </c>
      <c r="N5300" s="24">
        <f t="shared" si="410"/>
        <v>320000</v>
      </c>
      <c r="O5300" t="str">
        <f t="shared" si="411"/>
        <v>FACTURA</v>
      </c>
      <c r="P5300" t="str">
        <f t="shared" si="412"/>
        <v>2025</v>
      </c>
      <c r="Q5300" t="str">
        <f t="shared" si="413"/>
        <v>04</v>
      </c>
      <c r="R5300" t="str">
        <f>+IFERROR(VLOOKUP(I5300, Listado!A:B, 2, FALSE()), "COMERCIALIZADORA INTERNACIONAL CARIBBEAN EXOTICS S A")</f>
        <v>COMERCIALIZADORA INTERNACIONAL CARIBBEAN EXOTICS S A</v>
      </c>
      <c r="S5300" s="25">
        <f>+VLOOKUP(E5300, TC!A:D, 2, FALSE())</f>
        <v>4286.17</v>
      </c>
      <c r="T5300" t="str">
        <f t="shared" si="414"/>
        <v>COP</v>
      </c>
    </row>
    <row r="5301" spans="1:20" ht="18.75" hidden="1" customHeight="1" x14ac:dyDescent="0.25">
      <c r="A5301" t="s">
        <v>2645</v>
      </c>
      <c r="B5301" t="s">
        <v>5</v>
      </c>
      <c r="C5301" t="s">
        <v>1913</v>
      </c>
      <c r="D5301" s="24">
        <v>11584</v>
      </c>
      <c r="E5301" t="s">
        <v>1698</v>
      </c>
      <c r="F5301" t="s">
        <v>99</v>
      </c>
      <c r="G5301" t="s">
        <v>1914</v>
      </c>
      <c r="H5301" t="s">
        <v>2621</v>
      </c>
      <c r="I5301" t="s">
        <v>2735</v>
      </c>
      <c r="J5301" t="s">
        <v>1915</v>
      </c>
      <c r="K5301" t="s">
        <v>107</v>
      </c>
      <c r="L5301" s="24">
        <v>220000</v>
      </c>
      <c r="M5301" s="25">
        <f>+VLOOKUP(E5301, TC!A:D, 4, FALSE())</f>
        <v>1.1327999986001489</v>
      </c>
      <c r="N5301" s="24">
        <f t="shared" si="410"/>
        <v>220000</v>
      </c>
      <c r="O5301" t="str">
        <f t="shared" si="411"/>
        <v>FACTURA</v>
      </c>
      <c r="P5301" t="str">
        <f t="shared" si="412"/>
        <v>2025</v>
      </c>
      <c r="Q5301" t="str">
        <f t="shared" si="413"/>
        <v>04</v>
      </c>
      <c r="R5301" t="str">
        <f>+IFERROR(VLOOKUP(I5301, Listado!A:B, 2, FALSE()), "COMERCIALIZADORA INTERNACIONAL CARIBBEAN EXOTICS S A")</f>
        <v>COMERCIALIZADORA INTERNACIONAL CARIBBEAN EXOTICS S A</v>
      </c>
      <c r="S5301" s="25">
        <f>+VLOOKUP(E5301, TC!A:D, 2, FALSE())</f>
        <v>4286.17</v>
      </c>
      <c r="T5301" t="str">
        <f t="shared" si="414"/>
        <v>COP</v>
      </c>
    </row>
    <row r="5302" spans="1:20" ht="18.75" hidden="1" customHeight="1" x14ac:dyDescent="0.25">
      <c r="A5302" t="s">
        <v>2645</v>
      </c>
      <c r="B5302" t="s">
        <v>5</v>
      </c>
      <c r="C5302" t="s">
        <v>1913</v>
      </c>
      <c r="D5302" s="24">
        <v>11584</v>
      </c>
      <c r="E5302" t="s">
        <v>1698</v>
      </c>
      <c r="F5302" t="s">
        <v>99</v>
      </c>
      <c r="G5302" t="s">
        <v>1914</v>
      </c>
      <c r="H5302" t="s">
        <v>2621</v>
      </c>
      <c r="I5302" t="s">
        <v>2735</v>
      </c>
      <c r="J5302" t="s">
        <v>1915</v>
      </c>
      <c r="K5302" t="s">
        <v>2728</v>
      </c>
      <c r="L5302" s="24">
        <v>320000</v>
      </c>
      <c r="M5302" s="25">
        <f>+VLOOKUP(E5302, TC!A:D, 4, FALSE())</f>
        <v>1.1327999986001489</v>
      </c>
      <c r="N5302" s="24">
        <f t="shared" si="410"/>
        <v>320000</v>
      </c>
      <c r="O5302" t="str">
        <f t="shared" si="411"/>
        <v>FACTURA</v>
      </c>
      <c r="P5302" t="str">
        <f t="shared" si="412"/>
        <v>2025</v>
      </c>
      <c r="Q5302" t="str">
        <f t="shared" si="413"/>
        <v>04</v>
      </c>
      <c r="R5302" t="str">
        <f>+IFERROR(VLOOKUP(I5302, Listado!A:B, 2, FALSE()), "COMERCIALIZADORA INTERNACIONAL CARIBBEAN EXOTICS S A")</f>
        <v>COMERCIALIZADORA INTERNACIONAL CARIBBEAN EXOTICS S A</v>
      </c>
      <c r="S5302" s="25">
        <f>+VLOOKUP(E5302, TC!A:D, 2, FALSE())</f>
        <v>4286.17</v>
      </c>
      <c r="T5302" t="str">
        <f t="shared" si="414"/>
        <v>COP</v>
      </c>
    </row>
    <row r="5303" spans="1:20" ht="18.75" hidden="1" customHeight="1" x14ac:dyDescent="0.25">
      <c r="A5303" t="s">
        <v>2645</v>
      </c>
      <c r="B5303" t="s">
        <v>5</v>
      </c>
      <c r="C5303" t="s">
        <v>1913</v>
      </c>
      <c r="D5303" s="24">
        <v>11585</v>
      </c>
      <c r="E5303" t="s">
        <v>1698</v>
      </c>
      <c r="F5303" t="s">
        <v>99</v>
      </c>
      <c r="G5303" t="s">
        <v>1914</v>
      </c>
      <c r="H5303" t="s">
        <v>2621</v>
      </c>
      <c r="I5303" t="s">
        <v>2624</v>
      </c>
      <c r="J5303" t="s">
        <v>1915</v>
      </c>
      <c r="K5303" t="s">
        <v>107</v>
      </c>
      <c r="L5303" s="24">
        <v>880000</v>
      </c>
      <c r="M5303" s="25">
        <f>+VLOOKUP(E5303, TC!A:D, 4, FALSE())</f>
        <v>1.1327999986001489</v>
      </c>
      <c r="N5303" s="24">
        <f t="shared" si="410"/>
        <v>880000</v>
      </c>
      <c r="O5303" t="str">
        <f t="shared" si="411"/>
        <v>FACTURA</v>
      </c>
      <c r="P5303" t="str">
        <f t="shared" si="412"/>
        <v>2025</v>
      </c>
      <c r="Q5303" t="str">
        <f t="shared" si="413"/>
        <v>04</v>
      </c>
      <c r="R5303" t="str">
        <f>+IFERROR(VLOOKUP(I5303, Listado!A:B, 2, FALSE()), "COMERCIALIZADORA INTERNACIONAL CARIBBEAN EXOTICS S A")</f>
        <v>COMERCIALIZADORA INTERNACIONAL CARIBBEAN EXOTICS S A</v>
      </c>
      <c r="S5303" s="25">
        <f>+VLOOKUP(E5303, TC!A:D, 2, FALSE())</f>
        <v>4286.17</v>
      </c>
      <c r="T5303" t="str">
        <f t="shared" si="414"/>
        <v>COP</v>
      </c>
    </row>
    <row r="5304" spans="1:20" ht="18.75" hidden="1" customHeight="1" x14ac:dyDescent="0.25">
      <c r="A5304" t="s">
        <v>2645</v>
      </c>
      <c r="B5304" t="s">
        <v>5</v>
      </c>
      <c r="C5304" t="s">
        <v>1913</v>
      </c>
      <c r="D5304" s="24">
        <v>11585</v>
      </c>
      <c r="E5304" t="s">
        <v>1698</v>
      </c>
      <c r="F5304" t="s">
        <v>99</v>
      </c>
      <c r="G5304" t="s">
        <v>1914</v>
      </c>
      <c r="H5304" t="s">
        <v>2621</v>
      </c>
      <c r="I5304" t="s">
        <v>2624</v>
      </c>
      <c r="J5304" t="s">
        <v>1915</v>
      </c>
      <c r="K5304" t="s">
        <v>2728</v>
      </c>
      <c r="L5304" s="24">
        <v>960000</v>
      </c>
      <c r="M5304" s="25">
        <f>+VLOOKUP(E5304, TC!A:D, 4, FALSE())</f>
        <v>1.1327999986001489</v>
      </c>
      <c r="N5304" s="24">
        <f t="shared" si="410"/>
        <v>960000</v>
      </c>
      <c r="O5304" t="str">
        <f t="shared" si="411"/>
        <v>FACTURA</v>
      </c>
      <c r="P5304" t="str">
        <f t="shared" si="412"/>
        <v>2025</v>
      </c>
      <c r="Q5304" t="str">
        <f t="shared" si="413"/>
        <v>04</v>
      </c>
      <c r="R5304" t="str">
        <f>+IFERROR(VLOOKUP(I5304, Listado!A:B, 2, FALSE()), "COMERCIALIZADORA INTERNACIONAL CARIBBEAN EXOTICS S A")</f>
        <v>COMERCIALIZADORA INTERNACIONAL CARIBBEAN EXOTICS S A</v>
      </c>
      <c r="S5304" s="25">
        <f>+VLOOKUP(E5304, TC!A:D, 2, FALSE())</f>
        <v>4286.17</v>
      </c>
      <c r="T5304" t="str">
        <f t="shared" si="414"/>
        <v>COP</v>
      </c>
    </row>
    <row r="5305" spans="1:20" ht="18.75" hidden="1" customHeight="1" x14ac:dyDescent="0.25">
      <c r="A5305" t="s">
        <v>2645</v>
      </c>
      <c r="B5305" t="s">
        <v>5</v>
      </c>
      <c r="C5305" t="s">
        <v>1913</v>
      </c>
      <c r="D5305" s="24">
        <v>11586</v>
      </c>
      <c r="E5305" t="s">
        <v>1698</v>
      </c>
      <c r="F5305" t="s">
        <v>99</v>
      </c>
      <c r="G5305" t="s">
        <v>1914</v>
      </c>
      <c r="H5305" t="s">
        <v>2621</v>
      </c>
      <c r="I5305" t="s">
        <v>2736</v>
      </c>
      <c r="J5305" t="s">
        <v>1915</v>
      </c>
      <c r="K5305" t="s">
        <v>107</v>
      </c>
      <c r="L5305" s="24">
        <v>220000</v>
      </c>
      <c r="M5305" s="25">
        <f>+VLOOKUP(E5305, TC!A:D, 4, FALSE())</f>
        <v>1.1327999986001489</v>
      </c>
      <c r="N5305" s="24">
        <f t="shared" si="410"/>
        <v>220000</v>
      </c>
      <c r="O5305" t="str">
        <f t="shared" si="411"/>
        <v>FACTURA</v>
      </c>
      <c r="P5305" t="str">
        <f t="shared" si="412"/>
        <v>2025</v>
      </c>
      <c r="Q5305" t="str">
        <f t="shared" si="413"/>
        <v>04</v>
      </c>
      <c r="R5305" t="str">
        <f>+IFERROR(VLOOKUP(I5305, Listado!A:B, 2, FALSE()), "COMERCIALIZADORA INTERNACIONAL CARIBBEAN EXOTICS S A")</f>
        <v>COMERCIALIZADORA INTERNACIONAL CARIBBEAN EXOTICS S A</v>
      </c>
      <c r="S5305" s="25">
        <f>+VLOOKUP(E5305, TC!A:D, 2, FALSE())</f>
        <v>4286.17</v>
      </c>
      <c r="T5305" t="str">
        <f t="shared" si="414"/>
        <v>COP</v>
      </c>
    </row>
    <row r="5306" spans="1:20" ht="18.75" hidden="1" customHeight="1" x14ac:dyDescent="0.25">
      <c r="A5306" t="s">
        <v>2645</v>
      </c>
      <c r="B5306" t="s">
        <v>5</v>
      </c>
      <c r="C5306" t="s">
        <v>1913</v>
      </c>
      <c r="D5306" s="24">
        <v>11586</v>
      </c>
      <c r="E5306" t="s">
        <v>1698</v>
      </c>
      <c r="F5306" t="s">
        <v>99</v>
      </c>
      <c r="G5306" t="s">
        <v>1914</v>
      </c>
      <c r="H5306" t="s">
        <v>2621</v>
      </c>
      <c r="I5306" t="s">
        <v>2736</v>
      </c>
      <c r="J5306" t="s">
        <v>1915</v>
      </c>
      <c r="K5306" t="s">
        <v>2728</v>
      </c>
      <c r="L5306" s="24">
        <v>640000</v>
      </c>
      <c r="M5306" s="25">
        <f>+VLOOKUP(E5306, TC!A:D, 4, FALSE())</f>
        <v>1.1327999986001489</v>
      </c>
      <c r="N5306" s="24">
        <f t="shared" si="410"/>
        <v>640000</v>
      </c>
      <c r="O5306" t="str">
        <f t="shared" si="411"/>
        <v>FACTURA</v>
      </c>
      <c r="P5306" t="str">
        <f t="shared" si="412"/>
        <v>2025</v>
      </c>
      <c r="Q5306" t="str">
        <f t="shared" si="413"/>
        <v>04</v>
      </c>
      <c r="R5306" t="str">
        <f>+IFERROR(VLOOKUP(I5306, Listado!A:B, 2, FALSE()), "COMERCIALIZADORA INTERNACIONAL CARIBBEAN EXOTICS S A")</f>
        <v>COMERCIALIZADORA INTERNACIONAL CARIBBEAN EXOTICS S A</v>
      </c>
      <c r="S5306" s="25">
        <f>+VLOOKUP(E5306, TC!A:D, 2, FALSE())</f>
        <v>4286.17</v>
      </c>
      <c r="T5306" t="str">
        <f t="shared" si="414"/>
        <v>COP</v>
      </c>
    </row>
    <row r="5307" spans="1:20" ht="18.75" hidden="1" customHeight="1" x14ac:dyDescent="0.25">
      <c r="A5307" t="s">
        <v>2645</v>
      </c>
      <c r="B5307" t="s">
        <v>5</v>
      </c>
      <c r="C5307" t="s">
        <v>1913</v>
      </c>
      <c r="D5307" s="24">
        <v>11587</v>
      </c>
      <c r="E5307" t="s">
        <v>1698</v>
      </c>
      <c r="F5307" t="s">
        <v>99</v>
      </c>
      <c r="G5307" t="s">
        <v>1914</v>
      </c>
      <c r="H5307" t="s">
        <v>2621</v>
      </c>
      <c r="I5307" t="s">
        <v>2737</v>
      </c>
      <c r="J5307" t="s">
        <v>1915</v>
      </c>
      <c r="K5307" t="s">
        <v>107</v>
      </c>
      <c r="L5307" s="24">
        <v>660000</v>
      </c>
      <c r="M5307" s="25">
        <f>+VLOOKUP(E5307, TC!A:D, 4, FALSE())</f>
        <v>1.1327999986001489</v>
      </c>
      <c r="N5307" s="24">
        <f t="shared" si="410"/>
        <v>660000</v>
      </c>
      <c r="O5307" t="str">
        <f t="shared" si="411"/>
        <v>FACTURA</v>
      </c>
      <c r="P5307" t="str">
        <f t="shared" si="412"/>
        <v>2025</v>
      </c>
      <c r="Q5307" t="str">
        <f t="shared" si="413"/>
        <v>04</v>
      </c>
      <c r="R5307" t="str">
        <f>+IFERROR(VLOOKUP(I5307, Listado!A:B, 2, FALSE()), "COMERCIALIZADORA INTERNACIONAL CARIBBEAN EXOTICS S A")</f>
        <v>COMERCIALIZADORA INTERNACIONAL CARIBBEAN EXOTICS S A</v>
      </c>
      <c r="S5307" s="25">
        <f>+VLOOKUP(E5307, TC!A:D, 2, FALSE())</f>
        <v>4286.17</v>
      </c>
      <c r="T5307" t="str">
        <f t="shared" si="414"/>
        <v>COP</v>
      </c>
    </row>
    <row r="5308" spans="1:20" ht="18.75" hidden="1" customHeight="1" x14ac:dyDescent="0.25">
      <c r="A5308" t="s">
        <v>2645</v>
      </c>
      <c r="B5308" t="s">
        <v>5</v>
      </c>
      <c r="C5308" t="s">
        <v>1913</v>
      </c>
      <c r="D5308" s="24">
        <v>11587</v>
      </c>
      <c r="E5308" t="s">
        <v>1698</v>
      </c>
      <c r="F5308" t="s">
        <v>99</v>
      </c>
      <c r="G5308" t="s">
        <v>1914</v>
      </c>
      <c r="H5308" t="s">
        <v>2621</v>
      </c>
      <c r="I5308" t="s">
        <v>2737</v>
      </c>
      <c r="J5308" t="s">
        <v>1915</v>
      </c>
      <c r="K5308" t="s">
        <v>2733</v>
      </c>
      <c r="L5308" s="24">
        <v>320000</v>
      </c>
      <c r="M5308" s="25">
        <f>+VLOOKUP(E5308, TC!A:D, 4, FALSE())</f>
        <v>1.1327999986001489</v>
      </c>
      <c r="N5308" s="24">
        <f t="shared" si="410"/>
        <v>320000</v>
      </c>
      <c r="O5308" t="str">
        <f t="shared" si="411"/>
        <v>FACTURA</v>
      </c>
      <c r="P5308" t="str">
        <f t="shared" si="412"/>
        <v>2025</v>
      </c>
      <c r="Q5308" t="str">
        <f t="shared" si="413"/>
        <v>04</v>
      </c>
      <c r="R5308" t="str">
        <f>+IFERROR(VLOOKUP(I5308, Listado!A:B, 2, FALSE()), "COMERCIALIZADORA INTERNACIONAL CARIBBEAN EXOTICS S A")</f>
        <v>COMERCIALIZADORA INTERNACIONAL CARIBBEAN EXOTICS S A</v>
      </c>
      <c r="S5308" s="25">
        <f>+VLOOKUP(E5308, TC!A:D, 2, FALSE())</f>
        <v>4286.17</v>
      </c>
      <c r="T5308" t="str">
        <f t="shared" si="414"/>
        <v>COP</v>
      </c>
    </row>
    <row r="5309" spans="1:20" ht="18.75" hidden="1" customHeight="1" x14ac:dyDescent="0.25">
      <c r="A5309" t="s">
        <v>2645</v>
      </c>
      <c r="B5309" t="s">
        <v>5</v>
      </c>
      <c r="C5309" t="s">
        <v>1913</v>
      </c>
      <c r="D5309" s="24">
        <v>11587</v>
      </c>
      <c r="E5309" t="s">
        <v>1698</v>
      </c>
      <c r="F5309" t="s">
        <v>99</v>
      </c>
      <c r="G5309" t="s">
        <v>1914</v>
      </c>
      <c r="H5309" t="s">
        <v>2621</v>
      </c>
      <c r="I5309" t="s">
        <v>2737</v>
      </c>
      <c r="J5309" t="s">
        <v>1915</v>
      </c>
      <c r="K5309" t="s">
        <v>2728</v>
      </c>
      <c r="L5309" s="24">
        <v>320000</v>
      </c>
      <c r="M5309" s="25">
        <f>+VLOOKUP(E5309, TC!A:D, 4, FALSE())</f>
        <v>1.1327999986001489</v>
      </c>
      <c r="N5309" s="24">
        <f t="shared" si="410"/>
        <v>320000</v>
      </c>
      <c r="O5309" t="str">
        <f t="shared" si="411"/>
        <v>FACTURA</v>
      </c>
      <c r="P5309" t="str">
        <f t="shared" si="412"/>
        <v>2025</v>
      </c>
      <c r="Q5309" t="str">
        <f t="shared" si="413"/>
        <v>04</v>
      </c>
      <c r="R5309" t="str">
        <f>+IFERROR(VLOOKUP(I5309, Listado!A:B, 2, FALSE()), "COMERCIALIZADORA INTERNACIONAL CARIBBEAN EXOTICS S A")</f>
        <v>COMERCIALIZADORA INTERNACIONAL CARIBBEAN EXOTICS S A</v>
      </c>
      <c r="S5309" s="25">
        <f>+VLOOKUP(E5309, TC!A:D, 2, FALSE())</f>
        <v>4286.17</v>
      </c>
      <c r="T5309" t="str">
        <f t="shared" si="414"/>
        <v>COP</v>
      </c>
    </row>
    <row r="5310" spans="1:20" ht="18.75" hidden="1" customHeight="1" x14ac:dyDescent="0.25">
      <c r="A5310" t="s">
        <v>2645</v>
      </c>
      <c r="B5310" t="s">
        <v>5</v>
      </c>
      <c r="C5310" t="s">
        <v>1913</v>
      </c>
      <c r="D5310" s="24">
        <v>11588</v>
      </c>
      <c r="E5310" t="s">
        <v>1698</v>
      </c>
      <c r="F5310" t="s">
        <v>99</v>
      </c>
      <c r="G5310" t="s">
        <v>1914</v>
      </c>
      <c r="H5310" t="s">
        <v>2621</v>
      </c>
      <c r="I5310" t="s">
        <v>2738</v>
      </c>
      <c r="J5310" t="s">
        <v>1915</v>
      </c>
      <c r="K5310" t="s">
        <v>2733</v>
      </c>
      <c r="L5310" s="24">
        <v>320000</v>
      </c>
      <c r="M5310" s="25">
        <f>+VLOOKUP(E5310, TC!A:D, 4, FALSE())</f>
        <v>1.1327999986001489</v>
      </c>
      <c r="N5310" s="24">
        <f t="shared" si="410"/>
        <v>320000</v>
      </c>
      <c r="O5310" t="str">
        <f t="shared" si="411"/>
        <v>FACTURA</v>
      </c>
      <c r="P5310" t="str">
        <f t="shared" si="412"/>
        <v>2025</v>
      </c>
      <c r="Q5310" t="str">
        <f t="shared" si="413"/>
        <v>04</v>
      </c>
      <c r="R5310" t="str">
        <f>+IFERROR(VLOOKUP(I5310, Listado!A:B, 2, FALSE()), "COMERCIALIZADORA INTERNACIONAL CARIBBEAN EXOTICS S A")</f>
        <v>COMERCIALIZADORA INTERNACIONAL CARIBBEAN EXOTICS S A</v>
      </c>
      <c r="S5310" s="25">
        <f>+VLOOKUP(E5310, TC!A:D, 2, FALSE())</f>
        <v>4286.17</v>
      </c>
      <c r="T5310" t="str">
        <f t="shared" si="414"/>
        <v>COP</v>
      </c>
    </row>
    <row r="5311" spans="1:20" ht="18.75" hidden="1" customHeight="1" x14ac:dyDescent="0.25">
      <c r="A5311" t="s">
        <v>2645</v>
      </c>
      <c r="B5311" t="s">
        <v>5</v>
      </c>
      <c r="C5311" t="s">
        <v>1913</v>
      </c>
      <c r="D5311" s="24">
        <v>11589</v>
      </c>
      <c r="E5311" t="s">
        <v>1698</v>
      </c>
      <c r="F5311" t="s">
        <v>99</v>
      </c>
      <c r="G5311" t="s">
        <v>1914</v>
      </c>
      <c r="H5311" t="s">
        <v>2621</v>
      </c>
      <c r="I5311" t="s">
        <v>2739</v>
      </c>
      <c r="J5311" t="s">
        <v>1915</v>
      </c>
      <c r="K5311" t="s">
        <v>107</v>
      </c>
      <c r="L5311" s="24">
        <v>220000</v>
      </c>
      <c r="M5311" s="25">
        <f>+VLOOKUP(E5311, TC!A:D, 4, FALSE())</f>
        <v>1.1327999986001489</v>
      </c>
      <c r="N5311" s="24">
        <f t="shared" si="410"/>
        <v>220000</v>
      </c>
      <c r="O5311" t="str">
        <f t="shared" si="411"/>
        <v>FACTURA</v>
      </c>
      <c r="P5311" t="str">
        <f t="shared" si="412"/>
        <v>2025</v>
      </c>
      <c r="Q5311" t="str">
        <f t="shared" si="413"/>
        <v>04</v>
      </c>
      <c r="R5311" t="str">
        <f>+IFERROR(VLOOKUP(I5311, Listado!A:B, 2, FALSE()), "COMERCIALIZADORA INTERNACIONAL CARIBBEAN EXOTICS S A")</f>
        <v>COMERCIALIZADORA INTERNACIONAL CARIBBEAN EXOTICS S A</v>
      </c>
      <c r="S5311" s="25">
        <f>+VLOOKUP(E5311, TC!A:D, 2, FALSE())</f>
        <v>4286.17</v>
      </c>
      <c r="T5311" t="str">
        <f t="shared" si="414"/>
        <v>COP</v>
      </c>
    </row>
    <row r="5312" spans="1:20" ht="18.75" hidden="1" customHeight="1" x14ac:dyDescent="0.25">
      <c r="A5312" t="s">
        <v>2645</v>
      </c>
      <c r="B5312" t="s">
        <v>5</v>
      </c>
      <c r="C5312" t="s">
        <v>1913</v>
      </c>
      <c r="D5312" s="24">
        <v>11589</v>
      </c>
      <c r="E5312" t="s">
        <v>1698</v>
      </c>
      <c r="F5312" t="s">
        <v>99</v>
      </c>
      <c r="G5312" t="s">
        <v>1914</v>
      </c>
      <c r="H5312" t="s">
        <v>2621</v>
      </c>
      <c r="I5312" t="s">
        <v>2739</v>
      </c>
      <c r="J5312" t="s">
        <v>1915</v>
      </c>
      <c r="K5312" t="s">
        <v>2728</v>
      </c>
      <c r="L5312" s="24">
        <v>320000</v>
      </c>
      <c r="M5312" s="25">
        <f>+VLOOKUP(E5312, TC!A:D, 4, FALSE())</f>
        <v>1.1327999986001489</v>
      </c>
      <c r="N5312" s="24">
        <f t="shared" si="410"/>
        <v>320000</v>
      </c>
      <c r="O5312" t="str">
        <f t="shared" si="411"/>
        <v>FACTURA</v>
      </c>
      <c r="P5312" t="str">
        <f t="shared" si="412"/>
        <v>2025</v>
      </c>
      <c r="Q5312" t="str">
        <f t="shared" si="413"/>
        <v>04</v>
      </c>
      <c r="R5312" t="str">
        <f>+IFERROR(VLOOKUP(I5312, Listado!A:B, 2, FALSE()), "COMERCIALIZADORA INTERNACIONAL CARIBBEAN EXOTICS S A")</f>
        <v>COMERCIALIZADORA INTERNACIONAL CARIBBEAN EXOTICS S A</v>
      </c>
      <c r="S5312" s="25">
        <f>+VLOOKUP(E5312, TC!A:D, 2, FALSE())</f>
        <v>4286.17</v>
      </c>
      <c r="T5312" t="str">
        <f t="shared" si="414"/>
        <v>COP</v>
      </c>
    </row>
    <row r="5313" spans="1:20" ht="18.75" hidden="1" customHeight="1" x14ac:dyDescent="0.25">
      <c r="A5313" t="s">
        <v>2645</v>
      </c>
      <c r="B5313" t="s">
        <v>5</v>
      </c>
      <c r="C5313" t="s">
        <v>1913</v>
      </c>
      <c r="D5313" s="24">
        <v>11590</v>
      </c>
      <c r="E5313" t="s">
        <v>1698</v>
      </c>
      <c r="F5313" t="s">
        <v>99</v>
      </c>
      <c r="G5313" t="s">
        <v>1914</v>
      </c>
      <c r="H5313" t="s">
        <v>2621</v>
      </c>
      <c r="I5313" t="s">
        <v>2740</v>
      </c>
      <c r="J5313" t="s">
        <v>1915</v>
      </c>
      <c r="K5313" t="s">
        <v>2728</v>
      </c>
      <c r="L5313" s="24">
        <v>320000</v>
      </c>
      <c r="M5313" s="25">
        <f>+VLOOKUP(E5313, TC!A:D, 4, FALSE())</f>
        <v>1.1327999986001489</v>
      </c>
      <c r="N5313" s="24">
        <f t="shared" si="410"/>
        <v>320000</v>
      </c>
      <c r="O5313" t="str">
        <f t="shared" si="411"/>
        <v>FACTURA</v>
      </c>
      <c r="P5313" t="str">
        <f t="shared" si="412"/>
        <v>2025</v>
      </c>
      <c r="Q5313" t="str">
        <f t="shared" si="413"/>
        <v>04</v>
      </c>
      <c r="R5313" t="str">
        <f>+IFERROR(VLOOKUP(I5313, Listado!A:B, 2, FALSE()), "COMERCIALIZADORA INTERNACIONAL CARIBBEAN EXOTICS S A")</f>
        <v>COMERCIALIZADORA INTERNACIONAL CARIBBEAN EXOTICS S A</v>
      </c>
      <c r="S5313" s="25">
        <f>+VLOOKUP(E5313, TC!A:D, 2, FALSE())</f>
        <v>4286.17</v>
      </c>
      <c r="T5313" t="str">
        <f t="shared" si="414"/>
        <v>COP</v>
      </c>
    </row>
    <row r="5314" spans="1:20" ht="18.75" hidden="1" customHeight="1" x14ac:dyDescent="0.25">
      <c r="A5314" t="s">
        <v>2645</v>
      </c>
      <c r="B5314" t="s">
        <v>5</v>
      </c>
      <c r="C5314" t="s">
        <v>1913</v>
      </c>
      <c r="D5314" s="24">
        <v>11591</v>
      </c>
      <c r="E5314" t="s">
        <v>1698</v>
      </c>
      <c r="F5314" t="s">
        <v>99</v>
      </c>
      <c r="G5314" t="s">
        <v>1914</v>
      </c>
      <c r="H5314" t="s">
        <v>2621</v>
      </c>
      <c r="I5314" t="s">
        <v>2741</v>
      </c>
      <c r="J5314" t="s">
        <v>1915</v>
      </c>
      <c r="K5314" t="s">
        <v>107</v>
      </c>
      <c r="L5314" s="24">
        <v>440000</v>
      </c>
      <c r="M5314" s="25">
        <f>+VLOOKUP(E5314, TC!A:D, 4, FALSE())</f>
        <v>1.1327999986001489</v>
      </c>
      <c r="N5314" s="24">
        <f t="shared" ref="N5314:N5377" si="415">+IF(F5314="EUR", (M5314*L5314), IF(I5314="JUAN MATAS SAS", (L5314/S5314), L5314))</f>
        <v>440000</v>
      </c>
      <c r="O5314" t="str">
        <f t="shared" ref="O5314:O5377" si="416">+IF(C5314="CFE", "FACTURA", IF(ISERROR(SEARCH("ANULA", H5314))=FALSE(), "ANULACIÓN FE", IF(ISERROR(SEARCH("CANCELLATION", H5314))=FALSE(), "ANULACIÓN FE", "NOTAS")))</f>
        <v>FACTURA</v>
      </c>
      <c r="P5314" t="str">
        <f t="shared" ref="P5314:P5377" si="417">+LEFT(E5314, 4)</f>
        <v>2025</v>
      </c>
      <c r="Q5314" t="str">
        <f t="shared" ref="Q5314:Q5377" si="418">+MID(E5314, 5, 2)</f>
        <v>04</v>
      </c>
      <c r="R5314" t="str">
        <f>+IFERROR(VLOOKUP(I5314, Listado!A:B, 2, FALSE()), "COMERCIALIZADORA INTERNACIONAL CARIBBEAN EXOTICS S A")</f>
        <v>COMERCIALIZADORA INTERNACIONAL CARIBBEAN EXOTICS S A</v>
      </c>
      <c r="S5314" s="25">
        <f>+VLOOKUP(E5314, TC!A:D, 2, FALSE())</f>
        <v>4286.17</v>
      </c>
      <c r="T5314" t="str">
        <f t="shared" ref="T5314:T5377" si="419">+IF(I5314="JUAN MATAS SAS", "USD", F5314)</f>
        <v>COP</v>
      </c>
    </row>
    <row r="5315" spans="1:20" ht="18.75" hidden="1" customHeight="1" x14ac:dyDescent="0.25">
      <c r="A5315" t="s">
        <v>2645</v>
      </c>
      <c r="B5315" t="s">
        <v>5</v>
      </c>
      <c r="C5315" t="s">
        <v>1913</v>
      </c>
      <c r="D5315" s="24">
        <v>11591</v>
      </c>
      <c r="E5315" t="s">
        <v>1698</v>
      </c>
      <c r="F5315" t="s">
        <v>99</v>
      </c>
      <c r="G5315" t="s">
        <v>1914</v>
      </c>
      <c r="H5315" t="s">
        <v>2621</v>
      </c>
      <c r="I5315" t="s">
        <v>2741</v>
      </c>
      <c r="J5315" t="s">
        <v>1915</v>
      </c>
      <c r="K5315" t="s">
        <v>2733</v>
      </c>
      <c r="L5315" s="24">
        <v>320000</v>
      </c>
      <c r="M5315" s="25">
        <f>+VLOOKUP(E5315, TC!A:D, 4, FALSE())</f>
        <v>1.1327999986001489</v>
      </c>
      <c r="N5315" s="24">
        <f t="shared" si="415"/>
        <v>320000</v>
      </c>
      <c r="O5315" t="str">
        <f t="shared" si="416"/>
        <v>FACTURA</v>
      </c>
      <c r="P5315" t="str">
        <f t="shared" si="417"/>
        <v>2025</v>
      </c>
      <c r="Q5315" t="str">
        <f t="shared" si="418"/>
        <v>04</v>
      </c>
      <c r="R5315" t="str">
        <f>+IFERROR(VLOOKUP(I5315, Listado!A:B, 2, FALSE()), "COMERCIALIZADORA INTERNACIONAL CARIBBEAN EXOTICS S A")</f>
        <v>COMERCIALIZADORA INTERNACIONAL CARIBBEAN EXOTICS S A</v>
      </c>
      <c r="S5315" s="25">
        <f>+VLOOKUP(E5315, TC!A:D, 2, FALSE())</f>
        <v>4286.17</v>
      </c>
      <c r="T5315" t="str">
        <f t="shared" si="419"/>
        <v>COP</v>
      </c>
    </row>
    <row r="5316" spans="1:20" ht="18.75" hidden="1" customHeight="1" x14ac:dyDescent="0.25">
      <c r="A5316" t="s">
        <v>2645</v>
      </c>
      <c r="B5316" t="s">
        <v>1923</v>
      </c>
      <c r="C5316" t="s">
        <v>1913</v>
      </c>
      <c r="D5316" s="24">
        <v>5912</v>
      </c>
      <c r="E5316" t="s">
        <v>1698</v>
      </c>
      <c r="F5316" t="s">
        <v>128</v>
      </c>
      <c r="G5316" t="s">
        <v>108</v>
      </c>
      <c r="H5316" t="s">
        <v>2742</v>
      </c>
      <c r="I5316" t="s">
        <v>1879</v>
      </c>
      <c r="J5316" t="s">
        <v>1944</v>
      </c>
      <c r="K5316" t="s">
        <v>2743</v>
      </c>
      <c r="L5316" s="24">
        <v>2560</v>
      </c>
      <c r="M5316" s="25">
        <f>+VLOOKUP(E5316, TC!A:D, 4, FALSE())</f>
        <v>1.1327999986001489</v>
      </c>
      <c r="N5316" s="24">
        <f t="shared" si="415"/>
        <v>2560</v>
      </c>
      <c r="O5316" t="str">
        <f t="shared" si="416"/>
        <v>FACTURA</v>
      </c>
      <c r="P5316" t="str">
        <f t="shared" si="417"/>
        <v>2025</v>
      </c>
      <c r="Q5316" t="str">
        <f t="shared" si="418"/>
        <v>04</v>
      </c>
      <c r="R5316" t="str">
        <f>+IFERROR(VLOOKUP(I5316, Listado!A:B, 2, FALSE()), "COMERCIALIZADORA INTERNACIONAL CARIBBEAN EXOTICS S A")</f>
        <v>PIEDRAHITA PEREZ MARIANA</v>
      </c>
      <c r="S5316" s="25">
        <f>+VLOOKUP(E5316, TC!A:D, 2, FALSE())</f>
        <v>4286.17</v>
      </c>
      <c r="T5316" t="str">
        <f t="shared" si="419"/>
        <v>USD</v>
      </c>
    </row>
    <row r="5317" spans="1:20" ht="18.75" hidden="1" customHeight="1" x14ac:dyDescent="0.25">
      <c r="A5317" t="s">
        <v>2645</v>
      </c>
      <c r="B5317" t="s">
        <v>1923</v>
      </c>
      <c r="C5317" t="s">
        <v>1913</v>
      </c>
      <c r="D5317" s="24">
        <v>5913</v>
      </c>
      <c r="E5317" t="s">
        <v>1698</v>
      </c>
      <c r="F5317" t="s">
        <v>128</v>
      </c>
      <c r="G5317" t="s">
        <v>110</v>
      </c>
      <c r="H5317" t="s">
        <v>2744</v>
      </c>
      <c r="I5317" t="s">
        <v>1851</v>
      </c>
      <c r="J5317" t="s">
        <v>1940</v>
      </c>
      <c r="K5317" t="s">
        <v>2069</v>
      </c>
      <c r="L5317" s="24">
        <v>238.34</v>
      </c>
      <c r="M5317" s="25">
        <f>+VLOOKUP(E5317, TC!A:D, 4, FALSE())</f>
        <v>1.1327999986001489</v>
      </c>
      <c r="N5317" s="24">
        <f t="shared" si="415"/>
        <v>238.34</v>
      </c>
      <c r="O5317" t="str">
        <f t="shared" si="416"/>
        <v>FACTURA</v>
      </c>
      <c r="P5317" t="str">
        <f t="shared" si="417"/>
        <v>2025</v>
      </c>
      <c r="Q5317" t="str">
        <f t="shared" si="418"/>
        <v>04</v>
      </c>
      <c r="R5317" t="str">
        <f>+IFERROR(VLOOKUP(I5317, Listado!A:B, 2, FALSE()), "COMERCIALIZADORA INTERNACIONAL CARIBBEAN EXOTICS S A")</f>
        <v>PEREZ MEJIA MARIA PAULINA</v>
      </c>
      <c r="S5317" s="25">
        <f>+VLOOKUP(E5317, TC!A:D, 2, FALSE())</f>
        <v>4286.17</v>
      </c>
      <c r="T5317" t="str">
        <f t="shared" si="419"/>
        <v>USD</v>
      </c>
    </row>
    <row r="5318" spans="1:20" ht="18.75" hidden="1" customHeight="1" x14ac:dyDescent="0.25">
      <c r="A5318" t="s">
        <v>2645</v>
      </c>
      <c r="B5318" t="s">
        <v>1923</v>
      </c>
      <c r="C5318" t="s">
        <v>1913</v>
      </c>
      <c r="D5318" s="24">
        <v>5913</v>
      </c>
      <c r="E5318" t="s">
        <v>1698</v>
      </c>
      <c r="F5318" t="s">
        <v>128</v>
      </c>
      <c r="G5318" t="s">
        <v>110</v>
      </c>
      <c r="H5318" t="s">
        <v>2744</v>
      </c>
      <c r="I5318" t="s">
        <v>1851</v>
      </c>
      <c r="J5318" t="s">
        <v>1940</v>
      </c>
      <c r="K5318" t="s">
        <v>2070</v>
      </c>
      <c r="L5318" s="24">
        <v>320.64</v>
      </c>
      <c r="M5318" s="25">
        <f>+VLOOKUP(E5318, TC!A:D, 4, FALSE())</f>
        <v>1.1327999986001489</v>
      </c>
      <c r="N5318" s="24">
        <f t="shared" si="415"/>
        <v>320.64</v>
      </c>
      <c r="O5318" t="str">
        <f t="shared" si="416"/>
        <v>FACTURA</v>
      </c>
      <c r="P5318" t="str">
        <f t="shared" si="417"/>
        <v>2025</v>
      </c>
      <c r="Q5318" t="str">
        <f t="shared" si="418"/>
        <v>04</v>
      </c>
      <c r="R5318" t="str">
        <f>+IFERROR(VLOOKUP(I5318, Listado!A:B, 2, FALSE()), "COMERCIALIZADORA INTERNACIONAL CARIBBEAN EXOTICS S A")</f>
        <v>PEREZ MEJIA MARIA PAULINA</v>
      </c>
      <c r="S5318" s="25">
        <f>+VLOOKUP(E5318, TC!A:D, 2, FALSE())</f>
        <v>4286.17</v>
      </c>
      <c r="T5318" t="str">
        <f t="shared" si="419"/>
        <v>USD</v>
      </c>
    </row>
    <row r="5319" spans="1:20" ht="18.75" hidden="1" customHeight="1" x14ac:dyDescent="0.25">
      <c r="A5319" t="s">
        <v>2645</v>
      </c>
      <c r="B5319" t="s">
        <v>1923</v>
      </c>
      <c r="C5319" t="s">
        <v>1913</v>
      </c>
      <c r="D5319" s="24">
        <v>5913</v>
      </c>
      <c r="E5319" t="s">
        <v>1698</v>
      </c>
      <c r="F5319" t="s">
        <v>128</v>
      </c>
      <c r="G5319" t="s">
        <v>110</v>
      </c>
      <c r="H5319" t="s">
        <v>2744</v>
      </c>
      <c r="I5319" t="s">
        <v>1851</v>
      </c>
      <c r="J5319" t="s">
        <v>1940</v>
      </c>
      <c r="K5319" t="s">
        <v>1942</v>
      </c>
      <c r="L5319" s="24">
        <v>2310</v>
      </c>
      <c r="M5319" s="25">
        <f>+VLOOKUP(E5319, TC!A:D, 4, FALSE())</f>
        <v>1.1327999986001489</v>
      </c>
      <c r="N5319" s="24">
        <f t="shared" si="415"/>
        <v>2310</v>
      </c>
      <c r="O5319" t="str">
        <f t="shared" si="416"/>
        <v>FACTURA</v>
      </c>
      <c r="P5319" t="str">
        <f t="shared" si="417"/>
        <v>2025</v>
      </c>
      <c r="Q5319" t="str">
        <f t="shared" si="418"/>
        <v>04</v>
      </c>
      <c r="R5319" t="str">
        <f>+IFERROR(VLOOKUP(I5319, Listado!A:B, 2, FALSE()), "COMERCIALIZADORA INTERNACIONAL CARIBBEAN EXOTICS S A")</f>
        <v>PEREZ MEJIA MARIA PAULINA</v>
      </c>
      <c r="S5319" s="25">
        <f>+VLOOKUP(E5319, TC!A:D, 2, FALSE())</f>
        <v>4286.17</v>
      </c>
      <c r="T5319" t="str">
        <f t="shared" si="419"/>
        <v>USD</v>
      </c>
    </row>
    <row r="5320" spans="1:20" ht="18.75" hidden="1" customHeight="1" x14ac:dyDescent="0.25">
      <c r="A5320" t="s">
        <v>2645</v>
      </c>
      <c r="B5320" t="s">
        <v>1923</v>
      </c>
      <c r="C5320" t="s">
        <v>1913</v>
      </c>
      <c r="D5320" s="24">
        <v>5913</v>
      </c>
      <c r="E5320" t="s">
        <v>1698</v>
      </c>
      <c r="F5320" t="s">
        <v>128</v>
      </c>
      <c r="G5320" t="s">
        <v>110</v>
      </c>
      <c r="H5320" t="s">
        <v>2744</v>
      </c>
      <c r="I5320" t="s">
        <v>1851</v>
      </c>
      <c r="J5320" t="s">
        <v>1940</v>
      </c>
      <c r="K5320" t="s">
        <v>2334</v>
      </c>
      <c r="L5320" s="24">
        <v>94</v>
      </c>
      <c r="M5320" s="25">
        <f>+VLOOKUP(E5320, TC!A:D, 4, FALSE())</f>
        <v>1.1327999986001489</v>
      </c>
      <c r="N5320" s="24">
        <f t="shared" si="415"/>
        <v>94</v>
      </c>
      <c r="O5320" t="str">
        <f t="shared" si="416"/>
        <v>FACTURA</v>
      </c>
      <c r="P5320" t="str">
        <f t="shared" si="417"/>
        <v>2025</v>
      </c>
      <c r="Q5320" t="str">
        <f t="shared" si="418"/>
        <v>04</v>
      </c>
      <c r="R5320" t="str">
        <f>+IFERROR(VLOOKUP(I5320, Listado!A:B, 2, FALSE()), "COMERCIALIZADORA INTERNACIONAL CARIBBEAN EXOTICS S A")</f>
        <v>PEREZ MEJIA MARIA PAULINA</v>
      </c>
      <c r="S5320" s="25">
        <f>+VLOOKUP(E5320, TC!A:D, 2, FALSE())</f>
        <v>4286.17</v>
      </c>
      <c r="T5320" t="str">
        <f t="shared" si="419"/>
        <v>USD</v>
      </c>
    </row>
    <row r="5321" spans="1:20" ht="18.75" hidden="1" customHeight="1" x14ac:dyDescent="0.25">
      <c r="A5321" t="s">
        <v>2645</v>
      </c>
      <c r="B5321" t="s">
        <v>1923</v>
      </c>
      <c r="C5321" t="s">
        <v>1913</v>
      </c>
      <c r="D5321" s="24">
        <v>5913</v>
      </c>
      <c r="E5321" t="s">
        <v>1698</v>
      </c>
      <c r="F5321" t="s">
        <v>128</v>
      </c>
      <c r="G5321" t="s">
        <v>110</v>
      </c>
      <c r="H5321" t="s">
        <v>2744</v>
      </c>
      <c r="I5321" t="s">
        <v>1851</v>
      </c>
      <c r="J5321" t="s">
        <v>1940</v>
      </c>
      <c r="K5321" t="s">
        <v>2016</v>
      </c>
      <c r="L5321" s="24">
        <v>1000</v>
      </c>
      <c r="M5321" s="25">
        <f>+VLOOKUP(E5321, TC!A:D, 4, FALSE())</f>
        <v>1.1327999986001489</v>
      </c>
      <c r="N5321" s="24">
        <f t="shared" si="415"/>
        <v>1000</v>
      </c>
      <c r="O5321" t="str">
        <f t="shared" si="416"/>
        <v>FACTURA</v>
      </c>
      <c r="P5321" t="str">
        <f t="shared" si="417"/>
        <v>2025</v>
      </c>
      <c r="Q5321" t="str">
        <f t="shared" si="418"/>
        <v>04</v>
      </c>
      <c r="R5321" t="str">
        <f>+IFERROR(VLOOKUP(I5321, Listado!A:B, 2, FALSE()), "COMERCIALIZADORA INTERNACIONAL CARIBBEAN EXOTICS S A")</f>
        <v>PEREZ MEJIA MARIA PAULINA</v>
      </c>
      <c r="S5321" s="25">
        <f>+VLOOKUP(E5321, TC!A:D, 2, FALSE())</f>
        <v>4286.17</v>
      </c>
      <c r="T5321" t="str">
        <f t="shared" si="419"/>
        <v>USD</v>
      </c>
    </row>
    <row r="5322" spans="1:20" ht="18.75" hidden="1" customHeight="1" x14ac:dyDescent="0.25">
      <c r="A5322" t="s">
        <v>2645</v>
      </c>
      <c r="B5322" t="s">
        <v>5</v>
      </c>
      <c r="C5322" t="s">
        <v>1970</v>
      </c>
      <c r="D5322" s="24">
        <v>2292</v>
      </c>
      <c r="E5322" t="s">
        <v>1698</v>
      </c>
      <c r="F5322" t="s">
        <v>99</v>
      </c>
      <c r="G5322" t="s">
        <v>113</v>
      </c>
      <c r="H5322" t="s">
        <v>2745</v>
      </c>
      <c r="I5322" t="s">
        <v>2448</v>
      </c>
      <c r="J5322" t="s">
        <v>1915</v>
      </c>
      <c r="K5322" t="s">
        <v>2449</v>
      </c>
      <c r="L5322" s="24">
        <v>-640000</v>
      </c>
      <c r="M5322" s="25">
        <f>+VLOOKUP(E5322, TC!A:D, 4, FALSE())</f>
        <v>1.1327999986001489</v>
      </c>
      <c r="N5322" s="24">
        <f t="shared" si="415"/>
        <v>-640000</v>
      </c>
      <c r="O5322" t="str">
        <f t="shared" si="416"/>
        <v>ANULACIÓN FE</v>
      </c>
      <c r="P5322" t="str">
        <f t="shared" si="417"/>
        <v>2025</v>
      </c>
      <c r="Q5322" t="str">
        <f t="shared" si="418"/>
        <v>04</v>
      </c>
      <c r="R5322" t="str">
        <f>+IFERROR(VLOOKUP(I5322, Listado!A:B, 2, FALSE()), "COMERCIALIZADORA INTERNACIONAL CARIBBEAN EXOTICS S A")</f>
        <v>COMERCIALIZADORA INTERNACIONAL CARIBBEAN EXOTICS S A</v>
      </c>
      <c r="S5322" s="25">
        <f>+VLOOKUP(E5322, TC!A:D, 2, FALSE())</f>
        <v>4286.17</v>
      </c>
      <c r="T5322" t="str">
        <f t="shared" si="419"/>
        <v>COP</v>
      </c>
    </row>
    <row r="5323" spans="1:20" ht="18.75" hidden="1" customHeight="1" x14ac:dyDescent="0.25">
      <c r="A5323" t="s">
        <v>2645</v>
      </c>
      <c r="B5323" t="s">
        <v>1923</v>
      </c>
      <c r="C5323" t="s">
        <v>1913</v>
      </c>
      <c r="D5323" s="24">
        <v>5914</v>
      </c>
      <c r="E5323" t="s">
        <v>1699</v>
      </c>
      <c r="F5323" t="s">
        <v>128</v>
      </c>
      <c r="G5323" t="s">
        <v>108</v>
      </c>
      <c r="H5323" t="s">
        <v>2746</v>
      </c>
      <c r="I5323" t="s">
        <v>1898</v>
      </c>
      <c r="J5323" t="s">
        <v>1944</v>
      </c>
      <c r="K5323" t="s">
        <v>1928</v>
      </c>
      <c r="L5323" s="24">
        <v>3939.29</v>
      </c>
      <c r="M5323" s="25">
        <f>+VLOOKUP(E5323, TC!A:D, 4, FALSE())</f>
        <v>1.138249998845239</v>
      </c>
      <c r="N5323" s="24">
        <f t="shared" si="415"/>
        <v>3939.29</v>
      </c>
      <c r="O5323" t="str">
        <f t="shared" si="416"/>
        <v>FACTURA</v>
      </c>
      <c r="P5323" t="str">
        <f t="shared" si="417"/>
        <v>2025</v>
      </c>
      <c r="Q5323" t="str">
        <f t="shared" si="418"/>
        <v>04</v>
      </c>
      <c r="R5323" t="str">
        <f>+IFERROR(VLOOKUP(I5323, Listado!A:B, 2, FALSE()), "COMERCIALIZADORA INTERNACIONAL CARIBBEAN EXOTICS S A")</f>
        <v>PIEDRAHITA PEREZ MARIANA</v>
      </c>
      <c r="S5323" s="25">
        <f>+VLOOKUP(E5323, TC!A:D, 2, FALSE())</f>
        <v>4329.8999999999996</v>
      </c>
      <c r="T5323" t="str">
        <f t="shared" si="419"/>
        <v>USD</v>
      </c>
    </row>
    <row r="5324" spans="1:20" ht="18.75" hidden="1" customHeight="1" x14ac:dyDescent="0.25">
      <c r="A5324" t="s">
        <v>2645</v>
      </c>
      <c r="B5324" t="s">
        <v>1923</v>
      </c>
      <c r="C5324" t="s">
        <v>1913</v>
      </c>
      <c r="D5324" s="24">
        <v>5914</v>
      </c>
      <c r="E5324" t="s">
        <v>1699</v>
      </c>
      <c r="F5324" t="s">
        <v>128</v>
      </c>
      <c r="G5324" t="s">
        <v>108</v>
      </c>
      <c r="H5324" t="s">
        <v>2746</v>
      </c>
      <c r="I5324" t="s">
        <v>1898</v>
      </c>
      <c r="J5324" t="s">
        <v>1944</v>
      </c>
      <c r="K5324" t="s">
        <v>61</v>
      </c>
      <c r="L5324" s="24">
        <v>7242.24</v>
      </c>
      <c r="M5324" s="25">
        <f>+VLOOKUP(E5324, TC!A:D, 4, FALSE())</f>
        <v>1.138249998845239</v>
      </c>
      <c r="N5324" s="24">
        <f t="shared" si="415"/>
        <v>7242.24</v>
      </c>
      <c r="O5324" t="str">
        <f t="shared" si="416"/>
        <v>FACTURA</v>
      </c>
      <c r="P5324" t="str">
        <f t="shared" si="417"/>
        <v>2025</v>
      </c>
      <c r="Q5324" t="str">
        <f t="shared" si="418"/>
        <v>04</v>
      </c>
      <c r="R5324" t="str">
        <f>+IFERROR(VLOOKUP(I5324, Listado!A:B, 2, FALSE()), "COMERCIALIZADORA INTERNACIONAL CARIBBEAN EXOTICS S A")</f>
        <v>PIEDRAHITA PEREZ MARIANA</v>
      </c>
      <c r="S5324" s="25">
        <f>+VLOOKUP(E5324, TC!A:D, 2, FALSE())</f>
        <v>4329.8999999999996</v>
      </c>
      <c r="T5324" t="str">
        <f t="shared" si="419"/>
        <v>USD</v>
      </c>
    </row>
    <row r="5325" spans="1:20" ht="18.75" hidden="1" customHeight="1" x14ac:dyDescent="0.25">
      <c r="A5325" t="s">
        <v>2645</v>
      </c>
      <c r="B5325" t="s">
        <v>5</v>
      </c>
      <c r="C5325" t="s">
        <v>1970</v>
      </c>
      <c r="D5325" s="24">
        <v>2293</v>
      </c>
      <c r="E5325" t="s">
        <v>1699</v>
      </c>
      <c r="F5325" t="s">
        <v>128</v>
      </c>
      <c r="G5325" t="s">
        <v>110</v>
      </c>
      <c r="H5325" t="s">
        <v>2226</v>
      </c>
      <c r="I5325" t="s">
        <v>1851</v>
      </c>
      <c r="J5325" t="s">
        <v>1940</v>
      </c>
      <c r="K5325" t="s">
        <v>2069</v>
      </c>
      <c r="L5325" s="24">
        <v>-448.64</v>
      </c>
      <c r="M5325" s="25">
        <f>+VLOOKUP(E5325, TC!A:D, 4, FALSE())</f>
        <v>1.138249998845239</v>
      </c>
      <c r="N5325" s="24">
        <f t="shared" si="415"/>
        <v>-448.64</v>
      </c>
      <c r="O5325" t="str">
        <f t="shared" si="416"/>
        <v>ANULACIÓN FE</v>
      </c>
      <c r="P5325" t="str">
        <f t="shared" si="417"/>
        <v>2025</v>
      </c>
      <c r="Q5325" t="str">
        <f t="shared" si="418"/>
        <v>04</v>
      </c>
      <c r="R5325" t="str">
        <f>+IFERROR(VLOOKUP(I5325, Listado!A:B, 2, FALSE()), "COMERCIALIZADORA INTERNACIONAL CARIBBEAN EXOTICS S A")</f>
        <v>PEREZ MEJIA MARIA PAULINA</v>
      </c>
      <c r="S5325" s="25">
        <f>+VLOOKUP(E5325, TC!A:D, 2, FALSE())</f>
        <v>4329.8999999999996</v>
      </c>
      <c r="T5325" t="str">
        <f t="shared" si="419"/>
        <v>USD</v>
      </c>
    </row>
    <row r="5326" spans="1:20" ht="18.75" hidden="1" customHeight="1" x14ac:dyDescent="0.25">
      <c r="A5326" t="s">
        <v>2645</v>
      </c>
      <c r="B5326" t="s">
        <v>5</v>
      </c>
      <c r="C5326" t="s">
        <v>1970</v>
      </c>
      <c r="D5326" s="24">
        <v>2293</v>
      </c>
      <c r="E5326" t="s">
        <v>1699</v>
      </c>
      <c r="F5326" t="s">
        <v>128</v>
      </c>
      <c r="G5326" t="s">
        <v>110</v>
      </c>
      <c r="H5326" t="s">
        <v>2226</v>
      </c>
      <c r="I5326" t="s">
        <v>1851</v>
      </c>
      <c r="J5326" t="s">
        <v>1940</v>
      </c>
      <c r="K5326" t="s">
        <v>2070</v>
      </c>
      <c r="L5326" s="24">
        <v>-320.64</v>
      </c>
      <c r="M5326" s="25">
        <f>+VLOOKUP(E5326, TC!A:D, 4, FALSE())</f>
        <v>1.138249998845239</v>
      </c>
      <c r="N5326" s="24">
        <f t="shared" si="415"/>
        <v>-320.64</v>
      </c>
      <c r="O5326" t="str">
        <f t="shared" si="416"/>
        <v>ANULACIÓN FE</v>
      </c>
      <c r="P5326" t="str">
        <f t="shared" si="417"/>
        <v>2025</v>
      </c>
      <c r="Q5326" t="str">
        <f t="shared" si="418"/>
        <v>04</v>
      </c>
      <c r="R5326" t="str">
        <f>+IFERROR(VLOOKUP(I5326, Listado!A:B, 2, FALSE()), "COMERCIALIZADORA INTERNACIONAL CARIBBEAN EXOTICS S A")</f>
        <v>PEREZ MEJIA MARIA PAULINA</v>
      </c>
      <c r="S5326" s="25">
        <f>+VLOOKUP(E5326, TC!A:D, 2, FALSE())</f>
        <v>4329.8999999999996</v>
      </c>
      <c r="T5326" t="str">
        <f t="shared" si="419"/>
        <v>USD</v>
      </c>
    </row>
    <row r="5327" spans="1:20" ht="18.75" hidden="1" customHeight="1" x14ac:dyDescent="0.25">
      <c r="A5327" t="s">
        <v>2645</v>
      </c>
      <c r="B5327" t="s">
        <v>5</v>
      </c>
      <c r="C5327" t="s">
        <v>1970</v>
      </c>
      <c r="D5327" s="24">
        <v>2293</v>
      </c>
      <c r="E5327" t="s">
        <v>1699</v>
      </c>
      <c r="F5327" t="s">
        <v>128</v>
      </c>
      <c r="G5327" t="s">
        <v>110</v>
      </c>
      <c r="H5327" t="s">
        <v>2226</v>
      </c>
      <c r="I5327" t="s">
        <v>1851</v>
      </c>
      <c r="J5327" t="s">
        <v>1940</v>
      </c>
      <c r="K5327" t="s">
        <v>1942</v>
      </c>
      <c r="L5327" s="24">
        <v>-2310</v>
      </c>
      <c r="M5327" s="25">
        <f>+VLOOKUP(E5327, TC!A:D, 4, FALSE())</f>
        <v>1.138249998845239</v>
      </c>
      <c r="N5327" s="24">
        <f t="shared" si="415"/>
        <v>-2310</v>
      </c>
      <c r="O5327" t="str">
        <f t="shared" si="416"/>
        <v>ANULACIÓN FE</v>
      </c>
      <c r="P5327" t="str">
        <f t="shared" si="417"/>
        <v>2025</v>
      </c>
      <c r="Q5327" t="str">
        <f t="shared" si="418"/>
        <v>04</v>
      </c>
      <c r="R5327" t="str">
        <f>+IFERROR(VLOOKUP(I5327, Listado!A:B, 2, FALSE()), "COMERCIALIZADORA INTERNACIONAL CARIBBEAN EXOTICS S A")</f>
        <v>PEREZ MEJIA MARIA PAULINA</v>
      </c>
      <c r="S5327" s="25">
        <f>+VLOOKUP(E5327, TC!A:D, 2, FALSE())</f>
        <v>4329.8999999999996</v>
      </c>
      <c r="T5327" t="str">
        <f t="shared" si="419"/>
        <v>USD</v>
      </c>
    </row>
    <row r="5328" spans="1:20" ht="18.75" hidden="1" customHeight="1" x14ac:dyDescent="0.25">
      <c r="A5328" t="s">
        <v>2645</v>
      </c>
      <c r="B5328" t="s">
        <v>5</v>
      </c>
      <c r="C5328" t="s">
        <v>1970</v>
      </c>
      <c r="D5328" s="24">
        <v>2293</v>
      </c>
      <c r="E5328" t="s">
        <v>1699</v>
      </c>
      <c r="F5328" t="s">
        <v>128</v>
      </c>
      <c r="G5328" t="s">
        <v>110</v>
      </c>
      <c r="H5328" t="s">
        <v>2226</v>
      </c>
      <c r="I5328" t="s">
        <v>1851</v>
      </c>
      <c r="J5328" t="s">
        <v>1940</v>
      </c>
      <c r="K5328" t="s">
        <v>2334</v>
      </c>
      <c r="L5328" s="24">
        <v>-94</v>
      </c>
      <c r="M5328" s="25">
        <f>+VLOOKUP(E5328, TC!A:D, 4, FALSE())</f>
        <v>1.138249998845239</v>
      </c>
      <c r="N5328" s="24">
        <f t="shared" si="415"/>
        <v>-94</v>
      </c>
      <c r="O5328" t="str">
        <f t="shared" si="416"/>
        <v>ANULACIÓN FE</v>
      </c>
      <c r="P5328" t="str">
        <f t="shared" si="417"/>
        <v>2025</v>
      </c>
      <c r="Q5328" t="str">
        <f t="shared" si="418"/>
        <v>04</v>
      </c>
      <c r="R5328" t="str">
        <f>+IFERROR(VLOOKUP(I5328, Listado!A:B, 2, FALSE()), "COMERCIALIZADORA INTERNACIONAL CARIBBEAN EXOTICS S A")</f>
        <v>PEREZ MEJIA MARIA PAULINA</v>
      </c>
      <c r="S5328" s="25">
        <f>+VLOOKUP(E5328, TC!A:D, 2, FALSE())</f>
        <v>4329.8999999999996</v>
      </c>
      <c r="T5328" t="str">
        <f t="shared" si="419"/>
        <v>USD</v>
      </c>
    </row>
    <row r="5329" spans="1:20" ht="18.75" hidden="1" customHeight="1" x14ac:dyDescent="0.25">
      <c r="A5329" t="s">
        <v>2645</v>
      </c>
      <c r="B5329" t="s">
        <v>5</v>
      </c>
      <c r="C5329" t="s">
        <v>1970</v>
      </c>
      <c r="D5329" s="24">
        <v>2293</v>
      </c>
      <c r="E5329" t="s">
        <v>1699</v>
      </c>
      <c r="F5329" t="s">
        <v>128</v>
      </c>
      <c r="G5329" t="s">
        <v>110</v>
      </c>
      <c r="H5329" t="s">
        <v>2226</v>
      </c>
      <c r="I5329" t="s">
        <v>1851</v>
      </c>
      <c r="J5329" t="s">
        <v>1940</v>
      </c>
      <c r="K5329" t="s">
        <v>2016</v>
      </c>
      <c r="L5329" s="24">
        <v>-1540</v>
      </c>
      <c r="M5329" s="25">
        <f>+VLOOKUP(E5329, TC!A:D, 4, FALSE())</f>
        <v>1.138249998845239</v>
      </c>
      <c r="N5329" s="24">
        <f t="shared" si="415"/>
        <v>-1540</v>
      </c>
      <c r="O5329" t="str">
        <f t="shared" si="416"/>
        <v>ANULACIÓN FE</v>
      </c>
      <c r="P5329" t="str">
        <f t="shared" si="417"/>
        <v>2025</v>
      </c>
      <c r="Q5329" t="str">
        <f t="shared" si="418"/>
        <v>04</v>
      </c>
      <c r="R5329" t="str">
        <f>+IFERROR(VLOOKUP(I5329, Listado!A:B, 2, FALSE()), "COMERCIALIZADORA INTERNACIONAL CARIBBEAN EXOTICS S A")</f>
        <v>PEREZ MEJIA MARIA PAULINA</v>
      </c>
      <c r="S5329" s="25">
        <f>+VLOOKUP(E5329, TC!A:D, 2, FALSE())</f>
        <v>4329.8999999999996</v>
      </c>
      <c r="T5329" t="str">
        <f t="shared" si="419"/>
        <v>USD</v>
      </c>
    </row>
    <row r="5330" spans="1:20" ht="18.75" hidden="1" customHeight="1" x14ac:dyDescent="0.25">
      <c r="A5330" t="s">
        <v>2645</v>
      </c>
      <c r="B5330" t="s">
        <v>1923</v>
      </c>
      <c r="C5330" t="s">
        <v>1913</v>
      </c>
      <c r="D5330" s="24">
        <v>5915</v>
      </c>
      <c r="E5330" t="s">
        <v>1699</v>
      </c>
      <c r="F5330" t="s">
        <v>128</v>
      </c>
      <c r="G5330" t="s">
        <v>112</v>
      </c>
      <c r="H5330" t="s">
        <v>2747</v>
      </c>
      <c r="I5330" t="s">
        <v>1867</v>
      </c>
      <c r="J5330" t="s">
        <v>1930</v>
      </c>
      <c r="K5330" t="s">
        <v>1928</v>
      </c>
      <c r="L5330" s="24">
        <v>571.63</v>
      </c>
      <c r="M5330" s="25">
        <f>+VLOOKUP(E5330, TC!A:D, 4, FALSE())</f>
        <v>1.138249998845239</v>
      </c>
      <c r="N5330" s="24">
        <f t="shared" si="415"/>
        <v>571.63</v>
      </c>
      <c r="O5330" t="str">
        <f t="shared" si="416"/>
        <v>FACTURA</v>
      </c>
      <c r="P5330" t="str">
        <f t="shared" si="417"/>
        <v>2025</v>
      </c>
      <c r="Q5330" t="str">
        <f t="shared" si="418"/>
        <v>04</v>
      </c>
      <c r="R5330" t="str">
        <f>+IFERROR(VLOOKUP(I5330, Listado!A:B, 2, FALSE()), "COMERCIALIZADORA INTERNACIONAL CARIBBEAN EXOTICS S A")</f>
        <v>HINCAPIE CONTRERAS ERIKA STEFANIA</v>
      </c>
      <c r="S5330" s="25">
        <f>+VLOOKUP(E5330, TC!A:D, 2, FALSE())</f>
        <v>4329.8999999999996</v>
      </c>
      <c r="T5330" t="str">
        <f t="shared" si="419"/>
        <v>USD</v>
      </c>
    </row>
    <row r="5331" spans="1:20" ht="18.75" hidden="1" customHeight="1" x14ac:dyDescent="0.25">
      <c r="A5331" t="s">
        <v>2645</v>
      </c>
      <c r="B5331" t="s">
        <v>1923</v>
      </c>
      <c r="C5331" t="s">
        <v>1913</v>
      </c>
      <c r="D5331" s="24">
        <v>5915</v>
      </c>
      <c r="E5331" t="s">
        <v>1699</v>
      </c>
      <c r="F5331" t="s">
        <v>128</v>
      </c>
      <c r="G5331" t="s">
        <v>112</v>
      </c>
      <c r="H5331" t="s">
        <v>2747</v>
      </c>
      <c r="I5331" t="s">
        <v>1867</v>
      </c>
      <c r="J5331" t="s">
        <v>1930</v>
      </c>
      <c r="K5331" t="s">
        <v>1932</v>
      </c>
      <c r="L5331" s="24">
        <v>1974.6</v>
      </c>
      <c r="M5331" s="25">
        <f>+VLOOKUP(E5331, TC!A:D, 4, FALSE())</f>
        <v>1.138249998845239</v>
      </c>
      <c r="N5331" s="24">
        <f t="shared" si="415"/>
        <v>1974.6</v>
      </c>
      <c r="O5331" t="str">
        <f t="shared" si="416"/>
        <v>FACTURA</v>
      </c>
      <c r="P5331" t="str">
        <f t="shared" si="417"/>
        <v>2025</v>
      </c>
      <c r="Q5331" t="str">
        <f t="shared" si="418"/>
        <v>04</v>
      </c>
      <c r="R5331" t="str">
        <f>+IFERROR(VLOOKUP(I5331, Listado!A:B, 2, FALSE()), "COMERCIALIZADORA INTERNACIONAL CARIBBEAN EXOTICS S A")</f>
        <v>HINCAPIE CONTRERAS ERIKA STEFANIA</v>
      </c>
      <c r="S5331" s="25">
        <f>+VLOOKUP(E5331, TC!A:D, 2, FALSE())</f>
        <v>4329.8999999999996</v>
      </c>
      <c r="T5331" t="str">
        <f t="shared" si="419"/>
        <v>USD</v>
      </c>
    </row>
    <row r="5332" spans="1:20" ht="18.75" hidden="1" customHeight="1" x14ac:dyDescent="0.25">
      <c r="A5332" t="s">
        <v>2645</v>
      </c>
      <c r="B5332" t="s">
        <v>1923</v>
      </c>
      <c r="C5332" t="s">
        <v>1913</v>
      </c>
      <c r="D5332" s="24">
        <v>5916</v>
      </c>
      <c r="E5332" t="s">
        <v>1699</v>
      </c>
      <c r="F5332" t="s">
        <v>128</v>
      </c>
      <c r="G5332" t="s">
        <v>112</v>
      </c>
      <c r="H5332" t="s">
        <v>2748</v>
      </c>
      <c r="I5332" t="s">
        <v>1870</v>
      </c>
      <c r="J5332" t="s">
        <v>1930</v>
      </c>
      <c r="K5332" t="s">
        <v>1928</v>
      </c>
      <c r="L5332" s="24">
        <v>1265.2</v>
      </c>
      <c r="M5332" s="25">
        <f>+VLOOKUP(E5332, TC!A:D, 4, FALSE())</f>
        <v>1.138249998845239</v>
      </c>
      <c r="N5332" s="24">
        <f t="shared" si="415"/>
        <v>1265.2</v>
      </c>
      <c r="O5332" t="str">
        <f t="shared" si="416"/>
        <v>FACTURA</v>
      </c>
      <c r="P5332" t="str">
        <f t="shared" si="417"/>
        <v>2025</v>
      </c>
      <c r="Q5332" t="str">
        <f t="shared" si="418"/>
        <v>04</v>
      </c>
      <c r="R5332" t="str">
        <f>+IFERROR(VLOOKUP(I5332, Listado!A:B, 2, FALSE()), "COMERCIALIZADORA INTERNACIONAL CARIBBEAN EXOTICS S A")</f>
        <v>HINCAPIE CONTRERAS ERIKA STEFANIA</v>
      </c>
      <c r="S5332" s="25">
        <f>+VLOOKUP(E5332, TC!A:D, 2, FALSE())</f>
        <v>4329.8999999999996</v>
      </c>
      <c r="T5332" t="str">
        <f t="shared" si="419"/>
        <v>USD</v>
      </c>
    </row>
    <row r="5333" spans="1:20" ht="18.75" hidden="1" customHeight="1" x14ac:dyDescent="0.25">
      <c r="A5333" t="s">
        <v>2645</v>
      </c>
      <c r="B5333" t="s">
        <v>1923</v>
      </c>
      <c r="C5333" t="s">
        <v>1913</v>
      </c>
      <c r="D5333" s="24">
        <v>5916</v>
      </c>
      <c r="E5333" t="s">
        <v>1699</v>
      </c>
      <c r="F5333" t="s">
        <v>128</v>
      </c>
      <c r="G5333" t="s">
        <v>112</v>
      </c>
      <c r="H5333" t="s">
        <v>2748</v>
      </c>
      <c r="I5333" t="s">
        <v>1870</v>
      </c>
      <c r="J5333" t="s">
        <v>1930</v>
      </c>
      <c r="K5333" t="s">
        <v>1937</v>
      </c>
      <c r="L5333" s="24">
        <v>1870</v>
      </c>
      <c r="M5333" s="25">
        <f>+VLOOKUP(E5333, TC!A:D, 4, FALSE())</f>
        <v>1.138249998845239</v>
      </c>
      <c r="N5333" s="24">
        <f t="shared" si="415"/>
        <v>1870</v>
      </c>
      <c r="O5333" t="str">
        <f t="shared" si="416"/>
        <v>FACTURA</v>
      </c>
      <c r="P5333" t="str">
        <f t="shared" si="417"/>
        <v>2025</v>
      </c>
      <c r="Q5333" t="str">
        <f t="shared" si="418"/>
        <v>04</v>
      </c>
      <c r="R5333" t="str">
        <f>+IFERROR(VLOOKUP(I5333, Listado!A:B, 2, FALSE()), "COMERCIALIZADORA INTERNACIONAL CARIBBEAN EXOTICS S A")</f>
        <v>HINCAPIE CONTRERAS ERIKA STEFANIA</v>
      </c>
      <c r="S5333" s="25">
        <f>+VLOOKUP(E5333, TC!A:D, 2, FALSE())</f>
        <v>4329.8999999999996</v>
      </c>
      <c r="T5333" t="str">
        <f t="shared" si="419"/>
        <v>USD</v>
      </c>
    </row>
    <row r="5334" spans="1:20" ht="18.75" hidden="1" customHeight="1" x14ac:dyDescent="0.25">
      <c r="A5334" t="s">
        <v>2645</v>
      </c>
      <c r="B5334" t="s">
        <v>1923</v>
      </c>
      <c r="C5334" t="s">
        <v>1913</v>
      </c>
      <c r="D5334" s="24">
        <v>5916</v>
      </c>
      <c r="E5334" t="s">
        <v>1699</v>
      </c>
      <c r="F5334" t="s">
        <v>128</v>
      </c>
      <c r="G5334" t="s">
        <v>112</v>
      </c>
      <c r="H5334" t="s">
        <v>2748</v>
      </c>
      <c r="I5334" t="s">
        <v>1870</v>
      </c>
      <c r="J5334" t="s">
        <v>1930</v>
      </c>
      <c r="K5334" t="s">
        <v>1938</v>
      </c>
      <c r="L5334" s="24">
        <v>2950</v>
      </c>
      <c r="M5334" s="25">
        <f>+VLOOKUP(E5334, TC!A:D, 4, FALSE())</f>
        <v>1.138249998845239</v>
      </c>
      <c r="N5334" s="24">
        <f t="shared" si="415"/>
        <v>2950</v>
      </c>
      <c r="O5334" t="str">
        <f t="shared" si="416"/>
        <v>FACTURA</v>
      </c>
      <c r="P5334" t="str">
        <f t="shared" si="417"/>
        <v>2025</v>
      </c>
      <c r="Q5334" t="str">
        <f t="shared" si="418"/>
        <v>04</v>
      </c>
      <c r="R5334" t="str">
        <f>+IFERROR(VLOOKUP(I5334, Listado!A:B, 2, FALSE()), "COMERCIALIZADORA INTERNACIONAL CARIBBEAN EXOTICS S A")</f>
        <v>HINCAPIE CONTRERAS ERIKA STEFANIA</v>
      </c>
      <c r="S5334" s="25">
        <f>+VLOOKUP(E5334, TC!A:D, 2, FALSE())</f>
        <v>4329.8999999999996</v>
      </c>
      <c r="T5334" t="str">
        <f t="shared" si="419"/>
        <v>USD</v>
      </c>
    </row>
    <row r="5335" spans="1:20" ht="18.75" hidden="1" customHeight="1" x14ac:dyDescent="0.25">
      <c r="A5335" t="s">
        <v>2645</v>
      </c>
      <c r="B5335" t="s">
        <v>5</v>
      </c>
      <c r="C5335" t="s">
        <v>1913</v>
      </c>
      <c r="D5335" s="24">
        <v>11592</v>
      </c>
      <c r="E5335" t="s">
        <v>1699</v>
      </c>
      <c r="F5335" t="s">
        <v>1924</v>
      </c>
      <c r="G5335" t="s">
        <v>110</v>
      </c>
      <c r="H5335" t="s">
        <v>2749</v>
      </c>
      <c r="I5335" t="s">
        <v>1891</v>
      </c>
      <c r="J5335" t="s">
        <v>2468</v>
      </c>
      <c r="K5335" t="s">
        <v>47</v>
      </c>
      <c r="L5335" s="24">
        <v>16.5</v>
      </c>
      <c r="M5335" s="25">
        <f>+VLOOKUP(E5335, TC!A:D, 4, FALSE())</f>
        <v>1.138249998845239</v>
      </c>
      <c r="N5335" s="24">
        <f t="shared" si="415"/>
        <v>18.781124980946444</v>
      </c>
      <c r="O5335" t="str">
        <f t="shared" si="416"/>
        <v>FACTURA</v>
      </c>
      <c r="P5335" t="str">
        <f t="shared" si="417"/>
        <v>2025</v>
      </c>
      <c r="Q5335" t="str">
        <f t="shared" si="418"/>
        <v>04</v>
      </c>
      <c r="R5335" t="str">
        <f>+IFERROR(VLOOKUP(I5335, Listado!A:B, 2, FALSE()), "COMERCIALIZADORA INTERNACIONAL CARIBBEAN EXOTICS S A")</f>
        <v>PEREZ MEJIA MARIA PAULINA</v>
      </c>
      <c r="S5335" s="25">
        <f>+VLOOKUP(E5335, TC!A:D, 2, FALSE())</f>
        <v>4329.8999999999996</v>
      </c>
      <c r="T5335" t="str">
        <f t="shared" si="419"/>
        <v>EUR</v>
      </c>
    </row>
    <row r="5336" spans="1:20" ht="18.75" hidden="1" customHeight="1" x14ac:dyDescent="0.25">
      <c r="A5336" t="s">
        <v>2645</v>
      </c>
      <c r="B5336" t="s">
        <v>5</v>
      </c>
      <c r="C5336" t="s">
        <v>1913</v>
      </c>
      <c r="D5336" s="24">
        <v>11592</v>
      </c>
      <c r="E5336" t="s">
        <v>1699</v>
      </c>
      <c r="F5336" t="s">
        <v>1924</v>
      </c>
      <c r="G5336" t="s">
        <v>110</v>
      </c>
      <c r="H5336" t="s">
        <v>2749</v>
      </c>
      <c r="I5336" t="s">
        <v>1891</v>
      </c>
      <c r="J5336" t="s">
        <v>2468</v>
      </c>
      <c r="K5336" t="s">
        <v>47</v>
      </c>
      <c r="L5336" s="24">
        <v>434.5</v>
      </c>
      <c r="M5336" s="25">
        <f>+VLOOKUP(E5336, TC!A:D, 4, FALSE())</f>
        <v>1.138249998845239</v>
      </c>
      <c r="N5336" s="24">
        <f t="shared" si="415"/>
        <v>494.56962449825636</v>
      </c>
      <c r="O5336" t="str">
        <f t="shared" si="416"/>
        <v>FACTURA</v>
      </c>
      <c r="P5336" t="str">
        <f t="shared" si="417"/>
        <v>2025</v>
      </c>
      <c r="Q5336" t="str">
        <f t="shared" si="418"/>
        <v>04</v>
      </c>
      <c r="R5336" t="str">
        <f>+IFERROR(VLOOKUP(I5336, Listado!A:B, 2, FALSE()), "COMERCIALIZADORA INTERNACIONAL CARIBBEAN EXOTICS S A")</f>
        <v>PEREZ MEJIA MARIA PAULINA</v>
      </c>
      <c r="S5336" s="25">
        <f>+VLOOKUP(E5336, TC!A:D, 2, FALSE())</f>
        <v>4329.8999999999996</v>
      </c>
      <c r="T5336" t="str">
        <f t="shared" si="419"/>
        <v>EUR</v>
      </c>
    </row>
    <row r="5337" spans="1:20" ht="18.75" hidden="1" customHeight="1" x14ac:dyDescent="0.25">
      <c r="A5337" t="s">
        <v>2645</v>
      </c>
      <c r="B5337" t="s">
        <v>5</v>
      </c>
      <c r="C5337" t="s">
        <v>1913</v>
      </c>
      <c r="D5337" s="24">
        <v>11592</v>
      </c>
      <c r="E5337" t="s">
        <v>1699</v>
      </c>
      <c r="F5337" t="s">
        <v>1924</v>
      </c>
      <c r="G5337" t="s">
        <v>110</v>
      </c>
      <c r="H5337" t="s">
        <v>2749</v>
      </c>
      <c r="I5337" t="s">
        <v>1891</v>
      </c>
      <c r="J5337" t="s">
        <v>2468</v>
      </c>
      <c r="K5337" t="s">
        <v>47</v>
      </c>
      <c r="L5337" s="24">
        <v>1006.5</v>
      </c>
      <c r="M5337" s="25">
        <f>+VLOOKUP(E5337, TC!A:D, 4, FALSE())</f>
        <v>1.138249998845239</v>
      </c>
      <c r="N5337" s="24">
        <f t="shared" si="415"/>
        <v>1145.6486238377331</v>
      </c>
      <c r="O5337" t="str">
        <f t="shared" si="416"/>
        <v>FACTURA</v>
      </c>
      <c r="P5337" t="str">
        <f t="shared" si="417"/>
        <v>2025</v>
      </c>
      <c r="Q5337" t="str">
        <f t="shared" si="418"/>
        <v>04</v>
      </c>
      <c r="R5337" t="str">
        <f>+IFERROR(VLOOKUP(I5337, Listado!A:B, 2, FALSE()), "COMERCIALIZADORA INTERNACIONAL CARIBBEAN EXOTICS S A")</f>
        <v>PEREZ MEJIA MARIA PAULINA</v>
      </c>
      <c r="S5337" s="25">
        <f>+VLOOKUP(E5337, TC!A:D, 2, FALSE())</f>
        <v>4329.8999999999996</v>
      </c>
      <c r="T5337" t="str">
        <f t="shared" si="419"/>
        <v>EUR</v>
      </c>
    </row>
    <row r="5338" spans="1:20" ht="18.75" hidden="1" customHeight="1" x14ac:dyDescent="0.25">
      <c r="A5338" t="s">
        <v>2645</v>
      </c>
      <c r="B5338" t="s">
        <v>5</v>
      </c>
      <c r="C5338" t="s">
        <v>1913</v>
      </c>
      <c r="D5338" s="24">
        <v>11592</v>
      </c>
      <c r="E5338" t="s">
        <v>1699</v>
      </c>
      <c r="F5338" t="s">
        <v>1924</v>
      </c>
      <c r="G5338" t="s">
        <v>110</v>
      </c>
      <c r="H5338" t="s">
        <v>2749</v>
      </c>
      <c r="I5338" t="s">
        <v>1891</v>
      </c>
      <c r="J5338" t="s">
        <v>2468</v>
      </c>
      <c r="K5338" t="s">
        <v>47</v>
      </c>
      <c r="L5338" s="24">
        <v>82.5</v>
      </c>
      <c r="M5338" s="25">
        <f>+VLOOKUP(E5338, TC!A:D, 4, FALSE())</f>
        <v>1.138249998845239</v>
      </c>
      <c r="N5338" s="24">
        <f t="shared" si="415"/>
        <v>93.905624904732221</v>
      </c>
      <c r="O5338" t="str">
        <f t="shared" si="416"/>
        <v>FACTURA</v>
      </c>
      <c r="P5338" t="str">
        <f t="shared" si="417"/>
        <v>2025</v>
      </c>
      <c r="Q5338" t="str">
        <f t="shared" si="418"/>
        <v>04</v>
      </c>
      <c r="R5338" t="str">
        <f>+IFERROR(VLOOKUP(I5338, Listado!A:B, 2, FALSE()), "COMERCIALIZADORA INTERNACIONAL CARIBBEAN EXOTICS S A")</f>
        <v>PEREZ MEJIA MARIA PAULINA</v>
      </c>
      <c r="S5338" s="25">
        <f>+VLOOKUP(E5338, TC!A:D, 2, FALSE())</f>
        <v>4329.8999999999996</v>
      </c>
      <c r="T5338" t="str">
        <f t="shared" si="419"/>
        <v>EUR</v>
      </c>
    </row>
    <row r="5339" spans="1:20" ht="18.75" hidden="1" customHeight="1" x14ac:dyDescent="0.25">
      <c r="A5339" t="s">
        <v>2645</v>
      </c>
      <c r="B5339" t="s">
        <v>5</v>
      </c>
      <c r="C5339" t="s">
        <v>1913</v>
      </c>
      <c r="D5339" s="24">
        <v>11592</v>
      </c>
      <c r="E5339" t="s">
        <v>1699</v>
      </c>
      <c r="F5339" t="s">
        <v>1924</v>
      </c>
      <c r="G5339" t="s">
        <v>110</v>
      </c>
      <c r="H5339" t="s">
        <v>2749</v>
      </c>
      <c r="I5339" t="s">
        <v>1891</v>
      </c>
      <c r="J5339" t="s">
        <v>2468</v>
      </c>
      <c r="K5339" t="s">
        <v>1959</v>
      </c>
      <c r="L5339" s="24">
        <v>300</v>
      </c>
      <c r="M5339" s="25">
        <f>+VLOOKUP(E5339, TC!A:D, 4, FALSE())</f>
        <v>1.138249998845239</v>
      </c>
      <c r="N5339" s="24">
        <f t="shared" si="415"/>
        <v>341.47499965357173</v>
      </c>
      <c r="O5339" t="str">
        <f t="shared" si="416"/>
        <v>FACTURA</v>
      </c>
      <c r="P5339" t="str">
        <f t="shared" si="417"/>
        <v>2025</v>
      </c>
      <c r="Q5339" t="str">
        <f t="shared" si="418"/>
        <v>04</v>
      </c>
      <c r="R5339" t="str">
        <f>+IFERROR(VLOOKUP(I5339, Listado!A:B, 2, FALSE()), "COMERCIALIZADORA INTERNACIONAL CARIBBEAN EXOTICS S A")</f>
        <v>PEREZ MEJIA MARIA PAULINA</v>
      </c>
      <c r="S5339" s="25">
        <f>+VLOOKUP(E5339, TC!A:D, 2, FALSE())</f>
        <v>4329.8999999999996</v>
      </c>
      <c r="T5339" t="str">
        <f t="shared" si="419"/>
        <v>EUR</v>
      </c>
    </row>
    <row r="5340" spans="1:20" ht="18.75" hidden="1" customHeight="1" x14ac:dyDescent="0.25">
      <c r="A5340" t="s">
        <v>2645</v>
      </c>
      <c r="B5340" t="s">
        <v>5</v>
      </c>
      <c r="C5340" t="s">
        <v>1913</v>
      </c>
      <c r="D5340" s="24">
        <v>11592</v>
      </c>
      <c r="E5340" t="s">
        <v>1699</v>
      </c>
      <c r="F5340" t="s">
        <v>1924</v>
      </c>
      <c r="G5340" t="s">
        <v>110</v>
      </c>
      <c r="H5340" t="s">
        <v>2749</v>
      </c>
      <c r="I5340" t="s">
        <v>1891</v>
      </c>
      <c r="J5340" t="s">
        <v>2468</v>
      </c>
      <c r="K5340" t="s">
        <v>1960</v>
      </c>
      <c r="L5340" s="24">
        <v>8</v>
      </c>
      <c r="M5340" s="25">
        <f>+VLOOKUP(E5340, TC!A:D, 4, FALSE())</f>
        <v>1.138249998845239</v>
      </c>
      <c r="N5340" s="24">
        <f t="shared" si="415"/>
        <v>9.1059999907619122</v>
      </c>
      <c r="O5340" t="str">
        <f t="shared" si="416"/>
        <v>FACTURA</v>
      </c>
      <c r="P5340" t="str">
        <f t="shared" si="417"/>
        <v>2025</v>
      </c>
      <c r="Q5340" t="str">
        <f t="shared" si="418"/>
        <v>04</v>
      </c>
      <c r="R5340" t="str">
        <f>+IFERROR(VLOOKUP(I5340, Listado!A:B, 2, FALSE()), "COMERCIALIZADORA INTERNACIONAL CARIBBEAN EXOTICS S A")</f>
        <v>PEREZ MEJIA MARIA PAULINA</v>
      </c>
      <c r="S5340" s="25">
        <f>+VLOOKUP(E5340, TC!A:D, 2, FALSE())</f>
        <v>4329.8999999999996</v>
      </c>
      <c r="T5340" t="str">
        <f t="shared" si="419"/>
        <v>EUR</v>
      </c>
    </row>
    <row r="5341" spans="1:20" ht="18.75" hidden="1" customHeight="1" x14ac:dyDescent="0.25">
      <c r="A5341" t="s">
        <v>2645</v>
      </c>
      <c r="B5341" t="s">
        <v>5</v>
      </c>
      <c r="C5341" t="s">
        <v>1913</v>
      </c>
      <c r="D5341" s="24">
        <v>11593</v>
      </c>
      <c r="E5341" t="s">
        <v>1699</v>
      </c>
      <c r="F5341" t="s">
        <v>1924</v>
      </c>
      <c r="G5341" t="s">
        <v>110</v>
      </c>
      <c r="H5341" t="s">
        <v>2750</v>
      </c>
      <c r="I5341" t="s">
        <v>1891</v>
      </c>
      <c r="J5341" t="s">
        <v>2468</v>
      </c>
      <c r="K5341" t="s">
        <v>47</v>
      </c>
      <c r="L5341" s="24">
        <v>324.5</v>
      </c>
      <c r="M5341" s="25">
        <f>+VLOOKUP(E5341, TC!A:D, 4, FALSE())</f>
        <v>1.138249998845239</v>
      </c>
      <c r="N5341" s="24">
        <f t="shared" si="415"/>
        <v>369.36212462528005</v>
      </c>
      <c r="O5341" t="str">
        <f t="shared" si="416"/>
        <v>FACTURA</v>
      </c>
      <c r="P5341" t="str">
        <f t="shared" si="417"/>
        <v>2025</v>
      </c>
      <c r="Q5341" t="str">
        <f t="shared" si="418"/>
        <v>04</v>
      </c>
      <c r="R5341" t="str">
        <f>+IFERROR(VLOOKUP(I5341, Listado!A:B, 2, FALSE()), "COMERCIALIZADORA INTERNACIONAL CARIBBEAN EXOTICS S A")</f>
        <v>PEREZ MEJIA MARIA PAULINA</v>
      </c>
      <c r="S5341" s="25">
        <f>+VLOOKUP(E5341, TC!A:D, 2, FALSE())</f>
        <v>4329.8999999999996</v>
      </c>
      <c r="T5341" t="str">
        <f t="shared" si="419"/>
        <v>EUR</v>
      </c>
    </row>
    <row r="5342" spans="1:20" ht="18.75" hidden="1" customHeight="1" x14ac:dyDescent="0.25">
      <c r="A5342" t="s">
        <v>2645</v>
      </c>
      <c r="B5342" t="s">
        <v>5</v>
      </c>
      <c r="C5342" t="s">
        <v>1913</v>
      </c>
      <c r="D5342" s="24">
        <v>11593</v>
      </c>
      <c r="E5342" t="s">
        <v>1699</v>
      </c>
      <c r="F5342" t="s">
        <v>1924</v>
      </c>
      <c r="G5342" t="s">
        <v>110</v>
      </c>
      <c r="H5342" t="s">
        <v>2750</v>
      </c>
      <c r="I5342" t="s">
        <v>1891</v>
      </c>
      <c r="J5342" t="s">
        <v>2468</v>
      </c>
      <c r="K5342" t="s">
        <v>47</v>
      </c>
      <c r="L5342" s="24">
        <v>258.5</v>
      </c>
      <c r="M5342" s="25">
        <f>+VLOOKUP(E5342, TC!A:D, 4, FALSE())</f>
        <v>1.138249998845239</v>
      </c>
      <c r="N5342" s="24">
        <f t="shared" si="415"/>
        <v>294.23762470149427</v>
      </c>
      <c r="O5342" t="str">
        <f t="shared" si="416"/>
        <v>FACTURA</v>
      </c>
      <c r="P5342" t="str">
        <f t="shared" si="417"/>
        <v>2025</v>
      </c>
      <c r="Q5342" t="str">
        <f t="shared" si="418"/>
        <v>04</v>
      </c>
      <c r="R5342" t="str">
        <f>+IFERROR(VLOOKUP(I5342, Listado!A:B, 2, FALSE()), "COMERCIALIZADORA INTERNACIONAL CARIBBEAN EXOTICS S A")</f>
        <v>PEREZ MEJIA MARIA PAULINA</v>
      </c>
      <c r="S5342" s="25">
        <f>+VLOOKUP(E5342, TC!A:D, 2, FALSE())</f>
        <v>4329.8999999999996</v>
      </c>
      <c r="T5342" t="str">
        <f t="shared" si="419"/>
        <v>EUR</v>
      </c>
    </row>
    <row r="5343" spans="1:20" ht="18.75" hidden="1" customHeight="1" x14ac:dyDescent="0.25">
      <c r="A5343" t="s">
        <v>2645</v>
      </c>
      <c r="B5343" t="s">
        <v>5</v>
      </c>
      <c r="C5343" t="s">
        <v>1913</v>
      </c>
      <c r="D5343" s="24">
        <v>11593</v>
      </c>
      <c r="E5343" t="s">
        <v>1699</v>
      </c>
      <c r="F5343" t="s">
        <v>1924</v>
      </c>
      <c r="G5343" t="s">
        <v>110</v>
      </c>
      <c r="H5343" t="s">
        <v>2750</v>
      </c>
      <c r="I5343" t="s">
        <v>1891</v>
      </c>
      <c r="J5343" t="s">
        <v>2468</v>
      </c>
      <c r="K5343" t="s">
        <v>47</v>
      </c>
      <c r="L5343" s="24">
        <v>11</v>
      </c>
      <c r="M5343" s="25">
        <f>+VLOOKUP(E5343, TC!A:D, 4, FALSE())</f>
        <v>1.138249998845239</v>
      </c>
      <c r="N5343" s="24">
        <f t="shared" si="415"/>
        <v>12.520749987297629</v>
      </c>
      <c r="O5343" t="str">
        <f t="shared" si="416"/>
        <v>FACTURA</v>
      </c>
      <c r="P5343" t="str">
        <f t="shared" si="417"/>
        <v>2025</v>
      </c>
      <c r="Q5343" t="str">
        <f t="shared" si="418"/>
        <v>04</v>
      </c>
      <c r="R5343" t="str">
        <f>+IFERROR(VLOOKUP(I5343, Listado!A:B, 2, FALSE()), "COMERCIALIZADORA INTERNACIONAL CARIBBEAN EXOTICS S A")</f>
        <v>PEREZ MEJIA MARIA PAULINA</v>
      </c>
      <c r="S5343" s="25">
        <f>+VLOOKUP(E5343, TC!A:D, 2, FALSE())</f>
        <v>4329.8999999999996</v>
      </c>
      <c r="T5343" t="str">
        <f t="shared" si="419"/>
        <v>EUR</v>
      </c>
    </row>
    <row r="5344" spans="1:20" ht="18.75" hidden="1" customHeight="1" x14ac:dyDescent="0.25">
      <c r="A5344" t="s">
        <v>2645</v>
      </c>
      <c r="B5344" t="s">
        <v>5</v>
      </c>
      <c r="C5344" t="s">
        <v>1913</v>
      </c>
      <c r="D5344" s="24">
        <v>11593</v>
      </c>
      <c r="E5344" t="s">
        <v>1699</v>
      </c>
      <c r="F5344" t="s">
        <v>1924</v>
      </c>
      <c r="G5344" t="s">
        <v>110</v>
      </c>
      <c r="H5344" t="s">
        <v>2750</v>
      </c>
      <c r="I5344" t="s">
        <v>1891</v>
      </c>
      <c r="J5344" t="s">
        <v>2468</v>
      </c>
      <c r="K5344" t="s">
        <v>47</v>
      </c>
      <c r="L5344" s="24">
        <v>946</v>
      </c>
      <c r="M5344" s="25">
        <f>+VLOOKUP(E5344, TC!A:D, 4, FALSE())</f>
        <v>1.138249998845239</v>
      </c>
      <c r="N5344" s="24">
        <f t="shared" si="415"/>
        <v>1076.7844989075961</v>
      </c>
      <c r="O5344" t="str">
        <f t="shared" si="416"/>
        <v>FACTURA</v>
      </c>
      <c r="P5344" t="str">
        <f t="shared" si="417"/>
        <v>2025</v>
      </c>
      <c r="Q5344" t="str">
        <f t="shared" si="418"/>
        <v>04</v>
      </c>
      <c r="R5344" t="str">
        <f>+IFERROR(VLOOKUP(I5344, Listado!A:B, 2, FALSE()), "COMERCIALIZADORA INTERNACIONAL CARIBBEAN EXOTICS S A")</f>
        <v>PEREZ MEJIA MARIA PAULINA</v>
      </c>
      <c r="S5344" s="25">
        <f>+VLOOKUP(E5344, TC!A:D, 2, FALSE())</f>
        <v>4329.8999999999996</v>
      </c>
      <c r="T5344" t="str">
        <f t="shared" si="419"/>
        <v>EUR</v>
      </c>
    </row>
    <row r="5345" spans="1:20" ht="18.75" hidden="1" customHeight="1" x14ac:dyDescent="0.25">
      <c r="A5345" t="s">
        <v>2645</v>
      </c>
      <c r="B5345" t="s">
        <v>5</v>
      </c>
      <c r="C5345" t="s">
        <v>1913</v>
      </c>
      <c r="D5345" s="24">
        <v>11593</v>
      </c>
      <c r="E5345" t="s">
        <v>1699</v>
      </c>
      <c r="F5345" t="s">
        <v>1924</v>
      </c>
      <c r="G5345" t="s">
        <v>110</v>
      </c>
      <c r="H5345" t="s">
        <v>2750</v>
      </c>
      <c r="I5345" t="s">
        <v>1891</v>
      </c>
      <c r="J5345" t="s">
        <v>2468</v>
      </c>
      <c r="K5345" t="s">
        <v>1959</v>
      </c>
      <c r="L5345" s="24">
        <v>300</v>
      </c>
      <c r="M5345" s="25">
        <f>+VLOOKUP(E5345, TC!A:D, 4, FALSE())</f>
        <v>1.138249998845239</v>
      </c>
      <c r="N5345" s="24">
        <f t="shared" si="415"/>
        <v>341.47499965357173</v>
      </c>
      <c r="O5345" t="str">
        <f t="shared" si="416"/>
        <v>FACTURA</v>
      </c>
      <c r="P5345" t="str">
        <f t="shared" si="417"/>
        <v>2025</v>
      </c>
      <c r="Q5345" t="str">
        <f t="shared" si="418"/>
        <v>04</v>
      </c>
      <c r="R5345" t="str">
        <f>+IFERROR(VLOOKUP(I5345, Listado!A:B, 2, FALSE()), "COMERCIALIZADORA INTERNACIONAL CARIBBEAN EXOTICS S A")</f>
        <v>PEREZ MEJIA MARIA PAULINA</v>
      </c>
      <c r="S5345" s="25">
        <f>+VLOOKUP(E5345, TC!A:D, 2, FALSE())</f>
        <v>4329.8999999999996</v>
      </c>
      <c r="T5345" t="str">
        <f t="shared" si="419"/>
        <v>EUR</v>
      </c>
    </row>
    <row r="5346" spans="1:20" ht="18.75" hidden="1" customHeight="1" x14ac:dyDescent="0.25">
      <c r="A5346" t="s">
        <v>2645</v>
      </c>
      <c r="B5346" t="s">
        <v>5</v>
      </c>
      <c r="C5346" t="s">
        <v>1913</v>
      </c>
      <c r="D5346" s="24">
        <v>11593</v>
      </c>
      <c r="E5346" t="s">
        <v>1699</v>
      </c>
      <c r="F5346" t="s">
        <v>1924</v>
      </c>
      <c r="G5346" t="s">
        <v>110</v>
      </c>
      <c r="H5346" t="s">
        <v>2750</v>
      </c>
      <c r="I5346" t="s">
        <v>1891</v>
      </c>
      <c r="J5346" t="s">
        <v>2468</v>
      </c>
      <c r="K5346" t="s">
        <v>1960</v>
      </c>
      <c r="L5346" s="24">
        <v>8</v>
      </c>
      <c r="M5346" s="25">
        <f>+VLOOKUP(E5346, TC!A:D, 4, FALSE())</f>
        <v>1.138249998845239</v>
      </c>
      <c r="N5346" s="24">
        <f t="shared" si="415"/>
        <v>9.1059999907619122</v>
      </c>
      <c r="O5346" t="str">
        <f t="shared" si="416"/>
        <v>FACTURA</v>
      </c>
      <c r="P5346" t="str">
        <f t="shared" si="417"/>
        <v>2025</v>
      </c>
      <c r="Q5346" t="str">
        <f t="shared" si="418"/>
        <v>04</v>
      </c>
      <c r="R5346" t="str">
        <f>+IFERROR(VLOOKUP(I5346, Listado!A:B, 2, FALSE()), "COMERCIALIZADORA INTERNACIONAL CARIBBEAN EXOTICS S A")</f>
        <v>PEREZ MEJIA MARIA PAULINA</v>
      </c>
      <c r="S5346" s="25">
        <f>+VLOOKUP(E5346, TC!A:D, 2, FALSE())</f>
        <v>4329.8999999999996</v>
      </c>
      <c r="T5346" t="str">
        <f t="shared" si="419"/>
        <v>EUR</v>
      </c>
    </row>
    <row r="5347" spans="1:20" ht="18.75" hidden="1" customHeight="1" x14ac:dyDescent="0.25">
      <c r="A5347" t="s">
        <v>2645</v>
      </c>
      <c r="B5347" t="s">
        <v>1923</v>
      </c>
      <c r="C5347" t="s">
        <v>1913</v>
      </c>
      <c r="D5347" s="24">
        <v>5917</v>
      </c>
      <c r="E5347" t="s">
        <v>1699</v>
      </c>
      <c r="F5347" t="s">
        <v>128</v>
      </c>
      <c r="G5347" t="s">
        <v>108</v>
      </c>
      <c r="H5347" t="s">
        <v>2006</v>
      </c>
      <c r="I5347" t="s">
        <v>1878</v>
      </c>
      <c r="J5347" t="s">
        <v>2007</v>
      </c>
      <c r="K5347" t="s">
        <v>2008</v>
      </c>
      <c r="L5347" s="24">
        <v>1328</v>
      </c>
      <c r="M5347" s="25">
        <f>+VLOOKUP(E5347, TC!A:D, 4, FALSE())</f>
        <v>1.138249998845239</v>
      </c>
      <c r="N5347" s="24">
        <f t="shared" si="415"/>
        <v>1328</v>
      </c>
      <c r="O5347" t="str">
        <f t="shared" si="416"/>
        <v>FACTURA</v>
      </c>
      <c r="P5347" t="str">
        <f t="shared" si="417"/>
        <v>2025</v>
      </c>
      <c r="Q5347" t="str">
        <f t="shared" si="418"/>
        <v>04</v>
      </c>
      <c r="R5347" t="str">
        <f>+IFERROR(VLOOKUP(I5347, Listado!A:B, 2, FALSE()), "COMERCIALIZADORA INTERNACIONAL CARIBBEAN EXOTICS S A")</f>
        <v>PIEDRAHITA PEREZ MARIANA</v>
      </c>
      <c r="S5347" s="25">
        <f>+VLOOKUP(E5347, TC!A:D, 2, FALSE())</f>
        <v>4329.8999999999996</v>
      </c>
      <c r="T5347" t="str">
        <f t="shared" si="419"/>
        <v>USD</v>
      </c>
    </row>
    <row r="5348" spans="1:20" ht="18.75" hidden="1" customHeight="1" x14ac:dyDescent="0.25">
      <c r="A5348" t="s">
        <v>2645</v>
      </c>
      <c r="B5348" t="s">
        <v>1923</v>
      </c>
      <c r="C5348" t="s">
        <v>1913</v>
      </c>
      <c r="D5348" s="24">
        <v>5917</v>
      </c>
      <c r="E5348" t="s">
        <v>1699</v>
      </c>
      <c r="F5348" t="s">
        <v>128</v>
      </c>
      <c r="G5348" t="s">
        <v>108</v>
      </c>
      <c r="H5348" t="s">
        <v>2006</v>
      </c>
      <c r="I5348" t="s">
        <v>1878</v>
      </c>
      <c r="J5348" t="s">
        <v>2007</v>
      </c>
      <c r="K5348" t="s">
        <v>2009</v>
      </c>
      <c r="L5348" s="24">
        <v>367</v>
      </c>
      <c r="M5348" s="25">
        <f>+VLOOKUP(E5348, TC!A:D, 4, FALSE())</f>
        <v>1.138249998845239</v>
      </c>
      <c r="N5348" s="24">
        <f t="shared" si="415"/>
        <v>367</v>
      </c>
      <c r="O5348" t="str">
        <f t="shared" si="416"/>
        <v>FACTURA</v>
      </c>
      <c r="P5348" t="str">
        <f t="shared" si="417"/>
        <v>2025</v>
      </c>
      <c r="Q5348" t="str">
        <f t="shared" si="418"/>
        <v>04</v>
      </c>
      <c r="R5348" t="str">
        <f>+IFERROR(VLOOKUP(I5348, Listado!A:B, 2, FALSE()), "COMERCIALIZADORA INTERNACIONAL CARIBBEAN EXOTICS S A")</f>
        <v>PIEDRAHITA PEREZ MARIANA</v>
      </c>
      <c r="S5348" s="25">
        <f>+VLOOKUP(E5348, TC!A:D, 2, FALSE())</f>
        <v>4329.8999999999996</v>
      </c>
      <c r="T5348" t="str">
        <f t="shared" si="419"/>
        <v>USD</v>
      </c>
    </row>
    <row r="5349" spans="1:20" ht="18.75" hidden="1" customHeight="1" x14ac:dyDescent="0.25">
      <c r="A5349" t="s">
        <v>2645</v>
      </c>
      <c r="B5349" t="s">
        <v>1923</v>
      </c>
      <c r="C5349" t="s">
        <v>1913</v>
      </c>
      <c r="D5349" s="24">
        <v>5917</v>
      </c>
      <c r="E5349" t="s">
        <v>1699</v>
      </c>
      <c r="F5349" t="s">
        <v>128</v>
      </c>
      <c r="G5349" t="s">
        <v>108</v>
      </c>
      <c r="H5349" t="s">
        <v>2006</v>
      </c>
      <c r="I5349" t="s">
        <v>1878</v>
      </c>
      <c r="J5349" t="s">
        <v>2007</v>
      </c>
      <c r="K5349" t="s">
        <v>2010</v>
      </c>
      <c r="L5349" s="24">
        <v>522</v>
      </c>
      <c r="M5349" s="25">
        <f>+VLOOKUP(E5349, TC!A:D, 4, FALSE())</f>
        <v>1.138249998845239</v>
      </c>
      <c r="N5349" s="24">
        <f t="shared" si="415"/>
        <v>522</v>
      </c>
      <c r="O5349" t="str">
        <f t="shared" si="416"/>
        <v>FACTURA</v>
      </c>
      <c r="P5349" t="str">
        <f t="shared" si="417"/>
        <v>2025</v>
      </c>
      <c r="Q5349" t="str">
        <f t="shared" si="418"/>
        <v>04</v>
      </c>
      <c r="R5349" t="str">
        <f>+IFERROR(VLOOKUP(I5349, Listado!A:B, 2, FALSE()), "COMERCIALIZADORA INTERNACIONAL CARIBBEAN EXOTICS S A")</f>
        <v>PIEDRAHITA PEREZ MARIANA</v>
      </c>
      <c r="S5349" s="25">
        <f>+VLOOKUP(E5349, TC!A:D, 2, FALSE())</f>
        <v>4329.8999999999996</v>
      </c>
      <c r="T5349" t="str">
        <f t="shared" si="419"/>
        <v>USD</v>
      </c>
    </row>
    <row r="5350" spans="1:20" ht="18.75" hidden="1" customHeight="1" x14ac:dyDescent="0.25">
      <c r="A5350" t="s">
        <v>2645</v>
      </c>
      <c r="B5350" t="s">
        <v>1923</v>
      </c>
      <c r="C5350" t="s">
        <v>1913</v>
      </c>
      <c r="D5350" s="24">
        <v>5917</v>
      </c>
      <c r="E5350" t="s">
        <v>1699</v>
      </c>
      <c r="F5350" t="s">
        <v>128</v>
      </c>
      <c r="G5350" t="s">
        <v>108</v>
      </c>
      <c r="H5350" t="s">
        <v>2006</v>
      </c>
      <c r="I5350" t="s">
        <v>1878</v>
      </c>
      <c r="J5350" t="s">
        <v>2007</v>
      </c>
      <c r="K5350" t="s">
        <v>2011</v>
      </c>
      <c r="L5350" s="24">
        <v>218</v>
      </c>
      <c r="M5350" s="25">
        <f>+VLOOKUP(E5350, TC!A:D, 4, FALSE())</f>
        <v>1.138249998845239</v>
      </c>
      <c r="N5350" s="24">
        <f t="shared" si="415"/>
        <v>218</v>
      </c>
      <c r="O5350" t="str">
        <f t="shared" si="416"/>
        <v>FACTURA</v>
      </c>
      <c r="P5350" t="str">
        <f t="shared" si="417"/>
        <v>2025</v>
      </c>
      <c r="Q5350" t="str">
        <f t="shared" si="418"/>
        <v>04</v>
      </c>
      <c r="R5350" t="str">
        <f>+IFERROR(VLOOKUP(I5350, Listado!A:B, 2, FALSE()), "COMERCIALIZADORA INTERNACIONAL CARIBBEAN EXOTICS S A")</f>
        <v>PIEDRAHITA PEREZ MARIANA</v>
      </c>
      <c r="S5350" s="25">
        <f>+VLOOKUP(E5350, TC!A:D, 2, FALSE())</f>
        <v>4329.8999999999996</v>
      </c>
      <c r="T5350" t="str">
        <f t="shared" si="419"/>
        <v>USD</v>
      </c>
    </row>
    <row r="5351" spans="1:20" ht="18.75" hidden="1" customHeight="1" x14ac:dyDescent="0.25">
      <c r="A5351" t="s">
        <v>2645</v>
      </c>
      <c r="B5351" t="s">
        <v>5</v>
      </c>
      <c r="C5351" t="s">
        <v>1913</v>
      </c>
      <c r="D5351" s="24">
        <v>11594</v>
      </c>
      <c r="E5351" t="s">
        <v>1699</v>
      </c>
      <c r="F5351" t="s">
        <v>99</v>
      </c>
      <c r="G5351" t="s">
        <v>1914</v>
      </c>
      <c r="H5351" t="s">
        <v>2751</v>
      </c>
      <c r="I5351" t="s">
        <v>1921</v>
      </c>
      <c r="J5351" t="s">
        <v>1915</v>
      </c>
      <c r="K5351" t="s">
        <v>1922</v>
      </c>
      <c r="L5351" s="24">
        <v>272840</v>
      </c>
      <c r="M5351" s="25">
        <f>+VLOOKUP(E5351, TC!A:D, 4, FALSE())</f>
        <v>1.138249998845239</v>
      </c>
      <c r="N5351" s="24">
        <f t="shared" si="415"/>
        <v>272840</v>
      </c>
      <c r="O5351" t="str">
        <f t="shared" si="416"/>
        <v>FACTURA</v>
      </c>
      <c r="P5351" t="str">
        <f t="shared" si="417"/>
        <v>2025</v>
      </c>
      <c r="Q5351" t="str">
        <f t="shared" si="418"/>
        <v>04</v>
      </c>
      <c r="R5351" t="str">
        <f>+IFERROR(VLOOKUP(I5351, Listado!A:B, 2, FALSE()), "COMERCIALIZADORA INTERNACIONAL CARIBBEAN EXOTICS S A")</f>
        <v>COMERCIALIZADORA INTERNACIONAL CARIBBEAN EXOTICS S A</v>
      </c>
      <c r="S5351" s="25">
        <f>+VLOOKUP(E5351, TC!A:D, 2, FALSE())</f>
        <v>4329.8999999999996</v>
      </c>
      <c r="T5351" t="str">
        <f t="shared" si="419"/>
        <v>COP</v>
      </c>
    </row>
    <row r="5352" spans="1:20" ht="18.75" hidden="1" customHeight="1" x14ac:dyDescent="0.25">
      <c r="A5352" t="s">
        <v>2645</v>
      </c>
      <c r="B5352" t="s">
        <v>5</v>
      </c>
      <c r="C5352" t="s">
        <v>1913</v>
      </c>
      <c r="D5352" s="24">
        <v>11595</v>
      </c>
      <c r="E5352" t="s">
        <v>1699</v>
      </c>
      <c r="F5352" t="s">
        <v>99</v>
      </c>
      <c r="G5352" t="s">
        <v>113</v>
      </c>
      <c r="I5352" t="s">
        <v>2448</v>
      </c>
      <c r="J5352" t="s">
        <v>1915</v>
      </c>
      <c r="K5352" t="s">
        <v>2449</v>
      </c>
      <c r="L5352" s="24">
        <v>640000</v>
      </c>
      <c r="M5352" s="25">
        <f>+VLOOKUP(E5352, TC!A:D, 4, FALSE())</f>
        <v>1.138249998845239</v>
      </c>
      <c r="N5352" s="24">
        <f t="shared" si="415"/>
        <v>640000</v>
      </c>
      <c r="O5352" t="str">
        <f t="shared" si="416"/>
        <v>FACTURA</v>
      </c>
      <c r="P5352" t="str">
        <f t="shared" si="417"/>
        <v>2025</v>
      </c>
      <c r="Q5352" t="str">
        <f t="shared" si="418"/>
        <v>04</v>
      </c>
      <c r="R5352" t="str">
        <f>+IFERROR(VLOOKUP(I5352, Listado!A:B, 2, FALSE()), "COMERCIALIZADORA INTERNACIONAL CARIBBEAN EXOTICS S A")</f>
        <v>COMERCIALIZADORA INTERNACIONAL CARIBBEAN EXOTICS S A</v>
      </c>
      <c r="S5352" s="25">
        <f>+VLOOKUP(E5352, TC!A:D, 2, FALSE())</f>
        <v>4329.8999999999996</v>
      </c>
      <c r="T5352" t="str">
        <f t="shared" si="419"/>
        <v>COP</v>
      </c>
    </row>
    <row r="5353" spans="1:20" ht="18.75" hidden="1" customHeight="1" x14ac:dyDescent="0.25">
      <c r="A5353" t="s">
        <v>2645</v>
      </c>
      <c r="B5353" t="s">
        <v>5</v>
      </c>
      <c r="C5353" t="s">
        <v>1913</v>
      </c>
      <c r="D5353" s="24">
        <v>11596</v>
      </c>
      <c r="E5353" t="s">
        <v>1699</v>
      </c>
      <c r="F5353" t="s">
        <v>128</v>
      </c>
      <c r="G5353" t="s">
        <v>110</v>
      </c>
      <c r="H5353" t="s">
        <v>2752</v>
      </c>
      <c r="I5353" t="s">
        <v>1850</v>
      </c>
      <c r="J5353" t="s">
        <v>1919</v>
      </c>
      <c r="K5353" t="s">
        <v>1928</v>
      </c>
      <c r="L5353" s="24">
        <v>8147.08</v>
      </c>
      <c r="M5353" s="25">
        <f>+VLOOKUP(E5353, TC!A:D, 4, FALSE())</f>
        <v>1.138249998845239</v>
      </c>
      <c r="N5353" s="24">
        <f t="shared" si="415"/>
        <v>8147.08</v>
      </c>
      <c r="O5353" t="str">
        <f t="shared" si="416"/>
        <v>FACTURA</v>
      </c>
      <c r="P5353" t="str">
        <f t="shared" si="417"/>
        <v>2025</v>
      </c>
      <c r="Q5353" t="str">
        <f t="shared" si="418"/>
        <v>04</v>
      </c>
      <c r="R5353" t="str">
        <f>+IFERROR(VLOOKUP(I5353, Listado!A:B, 2, FALSE()), "COMERCIALIZADORA INTERNACIONAL CARIBBEAN EXOTICS S A")</f>
        <v>PEREZ MEJIA MARIA PAULINA</v>
      </c>
      <c r="S5353" s="25">
        <f>+VLOOKUP(E5353, TC!A:D, 2, FALSE())</f>
        <v>4329.8999999999996</v>
      </c>
      <c r="T5353" t="str">
        <f t="shared" si="419"/>
        <v>USD</v>
      </c>
    </row>
    <row r="5354" spans="1:20" ht="18.75" hidden="1" customHeight="1" x14ac:dyDescent="0.25">
      <c r="A5354" t="s">
        <v>2645</v>
      </c>
      <c r="B5354" t="s">
        <v>5</v>
      </c>
      <c r="C5354" t="s">
        <v>1913</v>
      </c>
      <c r="D5354" s="24">
        <v>11596</v>
      </c>
      <c r="E5354" t="s">
        <v>1699</v>
      </c>
      <c r="F5354" t="s">
        <v>128</v>
      </c>
      <c r="G5354" t="s">
        <v>110</v>
      </c>
      <c r="H5354" t="s">
        <v>2752</v>
      </c>
      <c r="I5354" t="s">
        <v>1850</v>
      </c>
      <c r="J5354" t="s">
        <v>1919</v>
      </c>
      <c r="K5354" t="s">
        <v>45</v>
      </c>
      <c r="L5354" s="24">
        <v>15540</v>
      </c>
      <c r="M5354" s="25">
        <f>+VLOOKUP(E5354, TC!A:D, 4, FALSE())</f>
        <v>1.138249998845239</v>
      </c>
      <c r="N5354" s="24">
        <f t="shared" si="415"/>
        <v>15540</v>
      </c>
      <c r="O5354" t="str">
        <f t="shared" si="416"/>
        <v>FACTURA</v>
      </c>
      <c r="P5354" t="str">
        <f t="shared" si="417"/>
        <v>2025</v>
      </c>
      <c r="Q5354" t="str">
        <f t="shared" si="418"/>
        <v>04</v>
      </c>
      <c r="R5354" t="str">
        <f>+IFERROR(VLOOKUP(I5354, Listado!A:B, 2, FALSE()), "COMERCIALIZADORA INTERNACIONAL CARIBBEAN EXOTICS S A")</f>
        <v>PEREZ MEJIA MARIA PAULINA</v>
      </c>
      <c r="S5354" s="25">
        <f>+VLOOKUP(E5354, TC!A:D, 2, FALSE())</f>
        <v>4329.8999999999996</v>
      </c>
      <c r="T5354" t="str">
        <f t="shared" si="419"/>
        <v>USD</v>
      </c>
    </row>
    <row r="5355" spans="1:20" ht="18.75" hidden="1" customHeight="1" x14ac:dyDescent="0.25">
      <c r="A5355" t="s">
        <v>2645</v>
      </c>
      <c r="B5355" t="s">
        <v>1923</v>
      </c>
      <c r="C5355" t="s">
        <v>1913</v>
      </c>
      <c r="D5355" s="24">
        <v>5918</v>
      </c>
      <c r="E5355" t="s">
        <v>1699</v>
      </c>
      <c r="F5355" t="s">
        <v>128</v>
      </c>
      <c r="G5355" t="s">
        <v>110</v>
      </c>
      <c r="I5355" t="s">
        <v>1851</v>
      </c>
      <c r="J5355" t="s">
        <v>1940</v>
      </c>
      <c r="K5355" t="s">
        <v>1918</v>
      </c>
      <c r="L5355" s="24">
        <v>2.88</v>
      </c>
      <c r="M5355" s="25">
        <f>+VLOOKUP(E5355, TC!A:D, 4, FALSE())</f>
        <v>1.138249998845239</v>
      </c>
      <c r="N5355" s="24">
        <f t="shared" si="415"/>
        <v>2.88</v>
      </c>
      <c r="O5355" t="str">
        <f t="shared" si="416"/>
        <v>FACTURA</v>
      </c>
      <c r="P5355" t="str">
        <f t="shared" si="417"/>
        <v>2025</v>
      </c>
      <c r="Q5355" t="str">
        <f t="shared" si="418"/>
        <v>04</v>
      </c>
      <c r="R5355" t="str">
        <f>+IFERROR(VLOOKUP(I5355, Listado!A:B, 2, FALSE()), "COMERCIALIZADORA INTERNACIONAL CARIBBEAN EXOTICS S A")</f>
        <v>PEREZ MEJIA MARIA PAULINA</v>
      </c>
      <c r="S5355" s="25">
        <f>+VLOOKUP(E5355, TC!A:D, 2, FALSE())</f>
        <v>4329.8999999999996</v>
      </c>
      <c r="T5355" t="str">
        <f t="shared" si="419"/>
        <v>USD</v>
      </c>
    </row>
    <row r="5356" spans="1:20" ht="18.75" hidden="1" customHeight="1" x14ac:dyDescent="0.25">
      <c r="A5356" t="s">
        <v>2645</v>
      </c>
      <c r="B5356" t="s">
        <v>1923</v>
      </c>
      <c r="C5356" t="s">
        <v>1913</v>
      </c>
      <c r="D5356" s="24">
        <v>5919</v>
      </c>
      <c r="E5356" t="s">
        <v>1699</v>
      </c>
      <c r="F5356" t="s">
        <v>128</v>
      </c>
      <c r="G5356" t="s">
        <v>110</v>
      </c>
      <c r="H5356" t="s">
        <v>2753</v>
      </c>
      <c r="I5356" t="s">
        <v>1883</v>
      </c>
      <c r="J5356" t="s">
        <v>1984</v>
      </c>
      <c r="K5356" t="s">
        <v>1928</v>
      </c>
      <c r="L5356" s="24">
        <v>3702.5</v>
      </c>
      <c r="M5356" s="25">
        <f>+VLOOKUP(E5356, TC!A:D, 4, FALSE())</f>
        <v>1.138249998845239</v>
      </c>
      <c r="N5356" s="24">
        <f t="shared" si="415"/>
        <v>3702.5</v>
      </c>
      <c r="O5356" t="str">
        <f t="shared" si="416"/>
        <v>FACTURA</v>
      </c>
      <c r="P5356" t="str">
        <f t="shared" si="417"/>
        <v>2025</v>
      </c>
      <c r="Q5356" t="str">
        <f t="shared" si="418"/>
        <v>04</v>
      </c>
      <c r="R5356" t="str">
        <f>+IFERROR(VLOOKUP(I5356, Listado!A:B, 2, FALSE()), "COMERCIALIZADORA INTERNACIONAL CARIBBEAN EXOTICS S A")</f>
        <v>PEREZ MEJIA MARIA PAULINA</v>
      </c>
      <c r="S5356" s="25">
        <f>+VLOOKUP(E5356, TC!A:D, 2, FALSE())</f>
        <v>4329.8999999999996</v>
      </c>
      <c r="T5356" t="str">
        <f t="shared" si="419"/>
        <v>USD</v>
      </c>
    </row>
    <row r="5357" spans="1:20" ht="18.75" hidden="1" customHeight="1" x14ac:dyDescent="0.25">
      <c r="A5357" t="s">
        <v>2645</v>
      </c>
      <c r="B5357" t="s">
        <v>1923</v>
      </c>
      <c r="C5357" t="s">
        <v>1913</v>
      </c>
      <c r="D5357" s="24">
        <v>5919</v>
      </c>
      <c r="E5357" t="s">
        <v>1699</v>
      </c>
      <c r="F5357" t="s">
        <v>128</v>
      </c>
      <c r="G5357" t="s">
        <v>110</v>
      </c>
      <c r="H5357" t="s">
        <v>2753</v>
      </c>
      <c r="I5357" t="s">
        <v>1883</v>
      </c>
      <c r="J5357" t="s">
        <v>1984</v>
      </c>
      <c r="K5357" t="s">
        <v>2672</v>
      </c>
      <c r="L5357" s="24">
        <v>5891.76</v>
      </c>
      <c r="M5357" s="25">
        <f>+VLOOKUP(E5357, TC!A:D, 4, FALSE())</f>
        <v>1.138249998845239</v>
      </c>
      <c r="N5357" s="24">
        <f t="shared" si="415"/>
        <v>5891.76</v>
      </c>
      <c r="O5357" t="str">
        <f t="shared" si="416"/>
        <v>FACTURA</v>
      </c>
      <c r="P5357" t="str">
        <f t="shared" si="417"/>
        <v>2025</v>
      </c>
      <c r="Q5357" t="str">
        <f t="shared" si="418"/>
        <v>04</v>
      </c>
      <c r="R5357" t="str">
        <f>+IFERROR(VLOOKUP(I5357, Listado!A:B, 2, FALSE()), "COMERCIALIZADORA INTERNACIONAL CARIBBEAN EXOTICS S A")</f>
        <v>PEREZ MEJIA MARIA PAULINA</v>
      </c>
      <c r="S5357" s="25">
        <f>+VLOOKUP(E5357, TC!A:D, 2, FALSE())</f>
        <v>4329.8999999999996</v>
      </c>
      <c r="T5357" t="str">
        <f t="shared" si="419"/>
        <v>USD</v>
      </c>
    </row>
    <row r="5358" spans="1:20" ht="18.75" hidden="1" customHeight="1" x14ac:dyDescent="0.25">
      <c r="A5358" t="s">
        <v>2645</v>
      </c>
      <c r="B5358" t="s">
        <v>1923</v>
      </c>
      <c r="C5358" t="s">
        <v>1913</v>
      </c>
      <c r="D5358" s="24">
        <v>5919</v>
      </c>
      <c r="E5358" t="s">
        <v>1699</v>
      </c>
      <c r="F5358" t="s">
        <v>128</v>
      </c>
      <c r="G5358" t="s">
        <v>110</v>
      </c>
      <c r="H5358" t="s">
        <v>2753</v>
      </c>
      <c r="I5358" t="s">
        <v>1883</v>
      </c>
      <c r="J5358" t="s">
        <v>1984</v>
      </c>
      <c r="K5358" t="s">
        <v>2197</v>
      </c>
      <c r="L5358" s="24">
        <v>1642.74</v>
      </c>
      <c r="M5358" s="25">
        <f>+VLOOKUP(E5358, TC!A:D, 4, FALSE())</f>
        <v>1.138249998845239</v>
      </c>
      <c r="N5358" s="24">
        <f t="shared" si="415"/>
        <v>1642.74</v>
      </c>
      <c r="O5358" t="str">
        <f t="shared" si="416"/>
        <v>FACTURA</v>
      </c>
      <c r="P5358" t="str">
        <f t="shared" si="417"/>
        <v>2025</v>
      </c>
      <c r="Q5358" t="str">
        <f t="shared" si="418"/>
        <v>04</v>
      </c>
      <c r="R5358" t="str">
        <f>+IFERROR(VLOOKUP(I5358, Listado!A:B, 2, FALSE()), "COMERCIALIZADORA INTERNACIONAL CARIBBEAN EXOTICS S A")</f>
        <v>PEREZ MEJIA MARIA PAULINA</v>
      </c>
      <c r="S5358" s="25">
        <f>+VLOOKUP(E5358, TC!A:D, 2, FALSE())</f>
        <v>4329.8999999999996</v>
      </c>
      <c r="T5358" t="str">
        <f t="shared" si="419"/>
        <v>USD</v>
      </c>
    </row>
    <row r="5359" spans="1:20" ht="18.75" hidden="1" customHeight="1" x14ac:dyDescent="0.25">
      <c r="A5359" t="s">
        <v>2645</v>
      </c>
      <c r="B5359" t="s">
        <v>1923</v>
      </c>
      <c r="C5359" t="s">
        <v>1913</v>
      </c>
      <c r="D5359" s="24">
        <v>5919</v>
      </c>
      <c r="E5359" t="s">
        <v>1699</v>
      </c>
      <c r="F5359" t="s">
        <v>128</v>
      </c>
      <c r="G5359" t="s">
        <v>110</v>
      </c>
      <c r="H5359" t="s">
        <v>2753</v>
      </c>
      <c r="I5359" t="s">
        <v>1883</v>
      </c>
      <c r="J5359" t="s">
        <v>1984</v>
      </c>
      <c r="K5359" t="s">
        <v>2198</v>
      </c>
      <c r="L5359" s="24">
        <v>47.35</v>
      </c>
      <c r="M5359" s="25">
        <f>+VLOOKUP(E5359, TC!A:D, 4, FALSE())</f>
        <v>1.138249998845239</v>
      </c>
      <c r="N5359" s="24">
        <f t="shared" si="415"/>
        <v>47.35</v>
      </c>
      <c r="O5359" t="str">
        <f t="shared" si="416"/>
        <v>FACTURA</v>
      </c>
      <c r="P5359" t="str">
        <f t="shared" si="417"/>
        <v>2025</v>
      </c>
      <c r="Q5359" t="str">
        <f t="shared" si="418"/>
        <v>04</v>
      </c>
      <c r="R5359" t="str">
        <f>+IFERROR(VLOOKUP(I5359, Listado!A:B, 2, FALSE()), "COMERCIALIZADORA INTERNACIONAL CARIBBEAN EXOTICS S A")</f>
        <v>PEREZ MEJIA MARIA PAULINA</v>
      </c>
      <c r="S5359" s="25">
        <f>+VLOOKUP(E5359, TC!A:D, 2, FALSE())</f>
        <v>4329.8999999999996</v>
      </c>
      <c r="T5359" t="str">
        <f t="shared" si="419"/>
        <v>USD</v>
      </c>
    </row>
    <row r="5360" spans="1:20" ht="18.75" hidden="1" customHeight="1" x14ac:dyDescent="0.25">
      <c r="A5360" t="s">
        <v>2645</v>
      </c>
      <c r="B5360" t="s">
        <v>1923</v>
      </c>
      <c r="C5360" t="s">
        <v>1913</v>
      </c>
      <c r="D5360" s="24">
        <v>5920</v>
      </c>
      <c r="E5360" t="s">
        <v>1699</v>
      </c>
      <c r="F5360" t="s">
        <v>128</v>
      </c>
      <c r="G5360" t="s">
        <v>108</v>
      </c>
      <c r="H5360" t="s">
        <v>2754</v>
      </c>
      <c r="I5360" t="s">
        <v>1879</v>
      </c>
      <c r="J5360" t="s">
        <v>1944</v>
      </c>
      <c r="K5360" t="s">
        <v>2743</v>
      </c>
      <c r="L5360" s="24">
        <v>2736</v>
      </c>
      <c r="M5360" s="25">
        <f>+VLOOKUP(E5360, TC!A:D, 4, FALSE())</f>
        <v>1.138249998845239</v>
      </c>
      <c r="N5360" s="24">
        <f t="shared" si="415"/>
        <v>2736</v>
      </c>
      <c r="O5360" t="str">
        <f t="shared" si="416"/>
        <v>FACTURA</v>
      </c>
      <c r="P5360" t="str">
        <f t="shared" si="417"/>
        <v>2025</v>
      </c>
      <c r="Q5360" t="str">
        <f t="shared" si="418"/>
        <v>04</v>
      </c>
      <c r="R5360" t="str">
        <f>+IFERROR(VLOOKUP(I5360, Listado!A:B, 2, FALSE()), "COMERCIALIZADORA INTERNACIONAL CARIBBEAN EXOTICS S A")</f>
        <v>PIEDRAHITA PEREZ MARIANA</v>
      </c>
      <c r="S5360" s="25">
        <f>+VLOOKUP(E5360, TC!A:D, 2, FALSE())</f>
        <v>4329.8999999999996</v>
      </c>
      <c r="T5360" t="str">
        <f t="shared" si="419"/>
        <v>USD</v>
      </c>
    </row>
    <row r="5361" spans="1:20" ht="18.75" hidden="1" customHeight="1" x14ac:dyDescent="0.25">
      <c r="A5361" t="s">
        <v>2645</v>
      </c>
      <c r="B5361" t="s">
        <v>5</v>
      </c>
      <c r="C5361" t="s">
        <v>2041</v>
      </c>
      <c r="D5361" s="24">
        <v>180</v>
      </c>
      <c r="E5361" t="s">
        <v>1699</v>
      </c>
      <c r="F5361" t="s">
        <v>1924</v>
      </c>
      <c r="G5361" t="s">
        <v>108</v>
      </c>
      <c r="H5361" t="s">
        <v>2755</v>
      </c>
      <c r="I5361" t="s">
        <v>1871</v>
      </c>
      <c r="J5361" t="s">
        <v>1919</v>
      </c>
      <c r="K5361" t="s">
        <v>1964</v>
      </c>
      <c r="L5361" s="24">
        <v>2265</v>
      </c>
      <c r="M5361" s="25">
        <f>+VLOOKUP(E5361, TC!A:D, 4, FALSE())</f>
        <v>1.138249998845239</v>
      </c>
      <c r="N5361" s="24">
        <f t="shared" si="415"/>
        <v>2578.1362473844665</v>
      </c>
      <c r="O5361" t="str">
        <f t="shared" si="416"/>
        <v>NOTAS</v>
      </c>
      <c r="P5361" t="str">
        <f t="shared" si="417"/>
        <v>2025</v>
      </c>
      <c r="Q5361" t="str">
        <f t="shared" si="418"/>
        <v>04</v>
      </c>
      <c r="R5361" t="str">
        <f>+IFERROR(VLOOKUP(I5361, Listado!A:B, 2, FALSE()), "COMERCIALIZADORA INTERNACIONAL CARIBBEAN EXOTICS S A")</f>
        <v>PIEDRAHITA PEREZ MARIANA</v>
      </c>
      <c r="S5361" s="25">
        <f>+VLOOKUP(E5361, TC!A:D, 2, FALSE())</f>
        <v>4329.8999999999996</v>
      </c>
      <c r="T5361" t="str">
        <f t="shared" si="419"/>
        <v>EUR</v>
      </c>
    </row>
    <row r="5362" spans="1:20" ht="18.75" hidden="1" customHeight="1" x14ac:dyDescent="0.25">
      <c r="A5362" t="s">
        <v>2645</v>
      </c>
      <c r="B5362" t="s">
        <v>5</v>
      </c>
      <c r="C5362" t="s">
        <v>2041</v>
      </c>
      <c r="D5362" s="24">
        <v>181</v>
      </c>
      <c r="E5362" t="s">
        <v>1699</v>
      </c>
      <c r="F5362" t="s">
        <v>1924</v>
      </c>
      <c r="G5362" t="s">
        <v>108</v>
      </c>
      <c r="H5362" t="s">
        <v>2756</v>
      </c>
      <c r="I5362" t="s">
        <v>1871</v>
      </c>
      <c r="J5362" t="s">
        <v>1919</v>
      </c>
      <c r="K5362" t="s">
        <v>64</v>
      </c>
      <c r="L5362" s="24">
        <v>1051.02</v>
      </c>
      <c r="M5362" s="25">
        <f>+VLOOKUP(E5362, TC!A:D, 4, FALSE())</f>
        <v>1.138249998845239</v>
      </c>
      <c r="N5362" s="24">
        <f t="shared" si="415"/>
        <v>1196.323513786323</v>
      </c>
      <c r="O5362" t="str">
        <f t="shared" si="416"/>
        <v>NOTAS</v>
      </c>
      <c r="P5362" t="str">
        <f t="shared" si="417"/>
        <v>2025</v>
      </c>
      <c r="Q5362" t="str">
        <f t="shared" si="418"/>
        <v>04</v>
      </c>
      <c r="R5362" t="str">
        <f>+IFERROR(VLOOKUP(I5362, Listado!A:B, 2, FALSE()), "COMERCIALIZADORA INTERNACIONAL CARIBBEAN EXOTICS S A")</f>
        <v>PIEDRAHITA PEREZ MARIANA</v>
      </c>
      <c r="S5362" s="25">
        <f>+VLOOKUP(E5362, TC!A:D, 2, FALSE())</f>
        <v>4329.8999999999996</v>
      </c>
      <c r="T5362" t="str">
        <f t="shared" si="419"/>
        <v>EUR</v>
      </c>
    </row>
    <row r="5363" spans="1:20" ht="18.75" hidden="1" customHeight="1" x14ac:dyDescent="0.25">
      <c r="A5363" t="s">
        <v>2645</v>
      </c>
      <c r="B5363" t="s">
        <v>5</v>
      </c>
      <c r="C5363" t="s">
        <v>1970</v>
      </c>
      <c r="D5363" s="24">
        <v>2294</v>
      </c>
      <c r="E5363" t="s">
        <v>1699</v>
      </c>
      <c r="F5363" t="s">
        <v>1924</v>
      </c>
      <c r="G5363" t="s">
        <v>108</v>
      </c>
      <c r="H5363" t="s">
        <v>2757</v>
      </c>
      <c r="I5363" t="s">
        <v>1871</v>
      </c>
      <c r="J5363" t="s">
        <v>1919</v>
      </c>
      <c r="K5363" t="s">
        <v>1964</v>
      </c>
      <c r="L5363" s="24">
        <v>-2160</v>
      </c>
      <c r="M5363" s="25">
        <f>+VLOOKUP(E5363, TC!A:D, 4, FALSE())</f>
        <v>1.138249998845239</v>
      </c>
      <c r="N5363" s="24">
        <f t="shared" si="415"/>
        <v>-2458.6199975057161</v>
      </c>
      <c r="O5363" t="str">
        <f t="shared" si="416"/>
        <v>NOTAS</v>
      </c>
      <c r="P5363" t="str">
        <f t="shared" si="417"/>
        <v>2025</v>
      </c>
      <c r="Q5363" t="str">
        <f t="shared" si="418"/>
        <v>04</v>
      </c>
      <c r="R5363" t="str">
        <f>+IFERROR(VLOOKUP(I5363, Listado!A:B, 2, FALSE()), "COMERCIALIZADORA INTERNACIONAL CARIBBEAN EXOTICS S A")</f>
        <v>PIEDRAHITA PEREZ MARIANA</v>
      </c>
      <c r="S5363" s="25">
        <f>+VLOOKUP(E5363, TC!A:D, 2, FALSE())</f>
        <v>4329.8999999999996</v>
      </c>
      <c r="T5363" t="str">
        <f t="shared" si="419"/>
        <v>EUR</v>
      </c>
    </row>
    <row r="5364" spans="1:20" ht="18.75" hidden="1" customHeight="1" x14ac:dyDescent="0.25">
      <c r="A5364" t="s">
        <v>2645</v>
      </c>
      <c r="B5364" t="s">
        <v>5</v>
      </c>
      <c r="C5364" t="s">
        <v>1913</v>
      </c>
      <c r="D5364" s="24">
        <v>11597</v>
      </c>
      <c r="E5364" t="s">
        <v>1699</v>
      </c>
      <c r="F5364" t="s">
        <v>1924</v>
      </c>
      <c r="G5364" t="s">
        <v>110</v>
      </c>
      <c r="I5364" t="s">
        <v>1848</v>
      </c>
      <c r="J5364" t="s">
        <v>1917</v>
      </c>
      <c r="K5364" t="s">
        <v>1918</v>
      </c>
      <c r="L5364" s="24">
        <v>92.4</v>
      </c>
      <c r="M5364" s="25">
        <f>+VLOOKUP(E5364, TC!A:D, 4, FALSE())</f>
        <v>1.138249998845239</v>
      </c>
      <c r="N5364" s="24">
        <f t="shared" si="415"/>
        <v>105.17429989330009</v>
      </c>
      <c r="O5364" t="str">
        <f t="shared" si="416"/>
        <v>FACTURA</v>
      </c>
      <c r="P5364" t="str">
        <f t="shared" si="417"/>
        <v>2025</v>
      </c>
      <c r="Q5364" t="str">
        <f t="shared" si="418"/>
        <v>04</v>
      </c>
      <c r="R5364" t="str">
        <f>+IFERROR(VLOOKUP(I5364, Listado!A:B, 2, FALSE()), "COMERCIALIZADORA INTERNACIONAL CARIBBEAN EXOTICS S A")</f>
        <v>PEREZ MEJIA MARIA PAULINA</v>
      </c>
      <c r="S5364" s="25">
        <f>+VLOOKUP(E5364, TC!A:D, 2, FALSE())</f>
        <v>4329.8999999999996</v>
      </c>
      <c r="T5364" t="str">
        <f t="shared" si="419"/>
        <v>EUR</v>
      </c>
    </row>
    <row r="5365" spans="1:20" ht="18.75" hidden="1" customHeight="1" x14ac:dyDescent="0.25">
      <c r="A5365" t="s">
        <v>2645</v>
      </c>
      <c r="B5365" t="s">
        <v>5</v>
      </c>
      <c r="C5365" t="s">
        <v>1913</v>
      </c>
      <c r="D5365" s="24">
        <v>11598</v>
      </c>
      <c r="E5365" t="s">
        <v>1699</v>
      </c>
      <c r="F5365" t="s">
        <v>128</v>
      </c>
      <c r="G5365" t="s">
        <v>110</v>
      </c>
      <c r="I5365" t="s">
        <v>1850</v>
      </c>
      <c r="J5365" t="s">
        <v>1919</v>
      </c>
      <c r="K5365" t="s">
        <v>1918</v>
      </c>
      <c r="L5365" s="24">
        <v>270</v>
      </c>
      <c r="M5365" s="25">
        <f>+VLOOKUP(E5365, TC!A:D, 4, FALSE())</f>
        <v>1.138249998845239</v>
      </c>
      <c r="N5365" s="24">
        <f t="shared" si="415"/>
        <v>270</v>
      </c>
      <c r="O5365" t="str">
        <f t="shared" si="416"/>
        <v>FACTURA</v>
      </c>
      <c r="P5365" t="str">
        <f t="shared" si="417"/>
        <v>2025</v>
      </c>
      <c r="Q5365" t="str">
        <f t="shared" si="418"/>
        <v>04</v>
      </c>
      <c r="R5365" t="str">
        <f>+IFERROR(VLOOKUP(I5365, Listado!A:B, 2, FALSE()), "COMERCIALIZADORA INTERNACIONAL CARIBBEAN EXOTICS S A")</f>
        <v>PEREZ MEJIA MARIA PAULINA</v>
      </c>
      <c r="S5365" s="25">
        <f>+VLOOKUP(E5365, TC!A:D, 2, FALSE())</f>
        <v>4329.8999999999996</v>
      </c>
      <c r="T5365" t="str">
        <f t="shared" si="419"/>
        <v>USD</v>
      </c>
    </row>
    <row r="5366" spans="1:20" ht="18.75" hidden="1" customHeight="1" x14ac:dyDescent="0.25">
      <c r="A5366" t="s">
        <v>2645</v>
      </c>
      <c r="B5366" t="s">
        <v>5</v>
      </c>
      <c r="C5366" t="s">
        <v>1913</v>
      </c>
      <c r="D5366" s="24">
        <v>11599</v>
      </c>
      <c r="E5366" t="s">
        <v>1700</v>
      </c>
      <c r="F5366" t="s">
        <v>99</v>
      </c>
      <c r="G5366" t="s">
        <v>113</v>
      </c>
      <c r="I5366" t="s">
        <v>1859</v>
      </c>
      <c r="J5366" t="s">
        <v>1915</v>
      </c>
      <c r="K5366" t="s">
        <v>1916</v>
      </c>
      <c r="L5366" s="24">
        <v>5220000</v>
      </c>
      <c r="M5366" s="25">
        <f>+VLOOKUP(E5366, TC!A:D, 4, FALSE())</f>
        <v>1.1350499983745652</v>
      </c>
      <c r="N5366" s="24">
        <f t="shared" si="415"/>
        <v>5220000</v>
      </c>
      <c r="O5366" t="str">
        <f t="shared" si="416"/>
        <v>FACTURA</v>
      </c>
      <c r="P5366" t="str">
        <f t="shared" si="417"/>
        <v>2025</v>
      </c>
      <c r="Q5366" t="str">
        <f t="shared" si="418"/>
        <v>04</v>
      </c>
      <c r="R5366" t="str">
        <f>+IFERROR(VLOOKUP(I5366, Listado!A:B, 2, FALSE()), "COMERCIALIZADORA INTERNACIONAL CARIBBEAN EXOTICS S A")</f>
        <v>LONDOÑO ECHEVERRI ALEJANDRA</v>
      </c>
      <c r="S5366" s="25">
        <f>+VLOOKUP(E5366, TC!A:D, 2, FALSE())</f>
        <v>4306.54</v>
      </c>
      <c r="T5366" t="str">
        <f t="shared" si="419"/>
        <v>COP</v>
      </c>
    </row>
    <row r="5367" spans="1:20" ht="18.75" hidden="1" customHeight="1" x14ac:dyDescent="0.25">
      <c r="A5367" t="s">
        <v>2645</v>
      </c>
      <c r="B5367" t="s">
        <v>5</v>
      </c>
      <c r="C5367" t="s">
        <v>1913</v>
      </c>
      <c r="D5367" s="24">
        <v>11600</v>
      </c>
      <c r="E5367" t="s">
        <v>1700</v>
      </c>
      <c r="F5367" t="s">
        <v>99</v>
      </c>
      <c r="G5367" t="s">
        <v>113</v>
      </c>
      <c r="I5367" t="s">
        <v>1858</v>
      </c>
      <c r="J5367" t="s">
        <v>1915</v>
      </c>
      <c r="K5367" t="s">
        <v>1920</v>
      </c>
      <c r="L5367" s="24">
        <v>960000</v>
      </c>
      <c r="M5367" s="25">
        <f>+VLOOKUP(E5367, TC!A:D, 4, FALSE())</f>
        <v>1.1350499983745652</v>
      </c>
      <c r="N5367" s="24">
        <f t="shared" si="415"/>
        <v>960000</v>
      </c>
      <c r="O5367" t="str">
        <f t="shared" si="416"/>
        <v>FACTURA</v>
      </c>
      <c r="P5367" t="str">
        <f t="shared" si="417"/>
        <v>2025</v>
      </c>
      <c r="Q5367" t="str">
        <f t="shared" si="418"/>
        <v>04</v>
      </c>
      <c r="R5367" t="str">
        <f>+IFERROR(VLOOKUP(I5367, Listado!A:B, 2, FALSE()), "COMERCIALIZADORA INTERNACIONAL CARIBBEAN EXOTICS S A")</f>
        <v>LONDOÑO ECHEVERRI ALEJANDRA</v>
      </c>
      <c r="S5367" s="25">
        <f>+VLOOKUP(E5367, TC!A:D, 2, FALSE())</f>
        <v>4306.54</v>
      </c>
      <c r="T5367" t="str">
        <f t="shared" si="419"/>
        <v>COP</v>
      </c>
    </row>
    <row r="5368" spans="1:20" ht="18.75" hidden="1" customHeight="1" x14ac:dyDescent="0.25">
      <c r="A5368" t="s">
        <v>2645</v>
      </c>
      <c r="B5368" t="s">
        <v>5</v>
      </c>
      <c r="C5368" t="s">
        <v>1913</v>
      </c>
      <c r="D5368" s="24">
        <v>11601</v>
      </c>
      <c r="E5368" t="s">
        <v>1700</v>
      </c>
      <c r="F5368" t="s">
        <v>99</v>
      </c>
      <c r="G5368" t="s">
        <v>113</v>
      </c>
      <c r="I5368" t="s">
        <v>1858</v>
      </c>
      <c r="J5368" t="s">
        <v>1915</v>
      </c>
      <c r="K5368" t="s">
        <v>1920</v>
      </c>
      <c r="L5368" s="24">
        <v>960000</v>
      </c>
      <c r="M5368" s="25">
        <f>+VLOOKUP(E5368, TC!A:D, 4, FALSE())</f>
        <v>1.1350499983745652</v>
      </c>
      <c r="N5368" s="24">
        <f t="shared" si="415"/>
        <v>960000</v>
      </c>
      <c r="O5368" t="str">
        <f t="shared" si="416"/>
        <v>FACTURA</v>
      </c>
      <c r="P5368" t="str">
        <f t="shared" si="417"/>
        <v>2025</v>
      </c>
      <c r="Q5368" t="str">
        <f t="shared" si="418"/>
        <v>04</v>
      </c>
      <c r="R5368" t="str">
        <f>+IFERROR(VLOOKUP(I5368, Listado!A:B, 2, FALSE()), "COMERCIALIZADORA INTERNACIONAL CARIBBEAN EXOTICS S A")</f>
        <v>LONDOÑO ECHEVERRI ALEJANDRA</v>
      </c>
      <c r="S5368" s="25">
        <f>+VLOOKUP(E5368, TC!A:D, 2, FALSE())</f>
        <v>4306.54</v>
      </c>
      <c r="T5368" t="str">
        <f t="shared" si="419"/>
        <v>COP</v>
      </c>
    </row>
    <row r="5369" spans="1:20" ht="18.75" hidden="1" customHeight="1" x14ac:dyDescent="0.25">
      <c r="A5369" t="s">
        <v>2645</v>
      </c>
      <c r="B5369" t="s">
        <v>5</v>
      </c>
      <c r="C5369" t="s">
        <v>1913</v>
      </c>
      <c r="D5369" s="24">
        <v>11602</v>
      </c>
      <c r="E5369" t="s">
        <v>1700</v>
      </c>
      <c r="F5369" t="s">
        <v>1924</v>
      </c>
      <c r="G5369" t="s">
        <v>108</v>
      </c>
      <c r="H5369" t="s">
        <v>2758</v>
      </c>
      <c r="I5369" t="s">
        <v>1875</v>
      </c>
      <c r="J5369" t="s">
        <v>1919</v>
      </c>
      <c r="K5369" t="s">
        <v>47</v>
      </c>
      <c r="L5369" s="24">
        <v>196.47</v>
      </c>
      <c r="M5369" s="25">
        <f>+VLOOKUP(E5369, TC!A:D, 4, FALSE())</f>
        <v>1.1350499983745652</v>
      </c>
      <c r="N5369" s="24">
        <f t="shared" si="415"/>
        <v>223.00327318065084</v>
      </c>
      <c r="O5369" t="str">
        <f t="shared" si="416"/>
        <v>FACTURA</v>
      </c>
      <c r="P5369" t="str">
        <f t="shared" si="417"/>
        <v>2025</v>
      </c>
      <c r="Q5369" t="str">
        <f t="shared" si="418"/>
        <v>04</v>
      </c>
      <c r="R5369" t="str">
        <f>+IFERROR(VLOOKUP(I5369, Listado!A:B, 2, FALSE()), "COMERCIALIZADORA INTERNACIONAL CARIBBEAN EXOTICS S A")</f>
        <v>PIEDRAHITA PEREZ MARIANA</v>
      </c>
      <c r="S5369" s="25">
        <f>+VLOOKUP(E5369, TC!A:D, 2, FALSE())</f>
        <v>4306.54</v>
      </c>
      <c r="T5369" t="str">
        <f t="shared" si="419"/>
        <v>EUR</v>
      </c>
    </row>
    <row r="5370" spans="1:20" ht="18.75" hidden="1" customHeight="1" x14ac:dyDescent="0.25">
      <c r="A5370" t="s">
        <v>2645</v>
      </c>
      <c r="B5370" t="s">
        <v>5</v>
      </c>
      <c r="C5370" t="s">
        <v>1913</v>
      </c>
      <c r="D5370" s="24">
        <v>11602</v>
      </c>
      <c r="E5370" t="s">
        <v>1700</v>
      </c>
      <c r="F5370" t="s">
        <v>1924</v>
      </c>
      <c r="G5370" t="s">
        <v>108</v>
      </c>
      <c r="H5370" t="s">
        <v>2758</v>
      </c>
      <c r="I5370" t="s">
        <v>1875</v>
      </c>
      <c r="J5370" t="s">
        <v>1919</v>
      </c>
      <c r="K5370" t="s">
        <v>47</v>
      </c>
      <c r="L5370" s="24">
        <v>129.87</v>
      </c>
      <c r="M5370" s="25">
        <f>+VLOOKUP(E5370, TC!A:D, 4, FALSE())</f>
        <v>1.1350499983745652</v>
      </c>
      <c r="N5370" s="24">
        <f t="shared" si="415"/>
        <v>147.40894328890479</v>
      </c>
      <c r="O5370" t="str">
        <f t="shared" si="416"/>
        <v>FACTURA</v>
      </c>
      <c r="P5370" t="str">
        <f t="shared" si="417"/>
        <v>2025</v>
      </c>
      <c r="Q5370" t="str">
        <f t="shared" si="418"/>
        <v>04</v>
      </c>
      <c r="R5370" t="str">
        <f>+IFERROR(VLOOKUP(I5370, Listado!A:B, 2, FALSE()), "COMERCIALIZADORA INTERNACIONAL CARIBBEAN EXOTICS S A")</f>
        <v>PIEDRAHITA PEREZ MARIANA</v>
      </c>
      <c r="S5370" s="25">
        <f>+VLOOKUP(E5370, TC!A:D, 2, FALSE())</f>
        <v>4306.54</v>
      </c>
      <c r="T5370" t="str">
        <f t="shared" si="419"/>
        <v>EUR</v>
      </c>
    </row>
    <row r="5371" spans="1:20" ht="18.75" hidden="1" customHeight="1" x14ac:dyDescent="0.25">
      <c r="A5371" t="s">
        <v>2645</v>
      </c>
      <c r="B5371" t="s">
        <v>5</v>
      </c>
      <c r="C5371" t="s">
        <v>1913</v>
      </c>
      <c r="D5371" s="24">
        <v>11602</v>
      </c>
      <c r="E5371" t="s">
        <v>1700</v>
      </c>
      <c r="F5371" t="s">
        <v>1924</v>
      </c>
      <c r="G5371" t="s">
        <v>108</v>
      </c>
      <c r="H5371" t="s">
        <v>2758</v>
      </c>
      <c r="I5371" t="s">
        <v>1875</v>
      </c>
      <c r="J5371" t="s">
        <v>1919</v>
      </c>
      <c r="K5371" t="s">
        <v>47</v>
      </c>
      <c r="L5371" s="24">
        <v>509.49</v>
      </c>
      <c r="M5371" s="25">
        <f>+VLOOKUP(E5371, TC!A:D, 4, FALSE())</f>
        <v>1.1350499983745652</v>
      </c>
      <c r="N5371" s="24">
        <f t="shared" si="415"/>
        <v>578.29662367185722</v>
      </c>
      <c r="O5371" t="str">
        <f t="shared" si="416"/>
        <v>FACTURA</v>
      </c>
      <c r="P5371" t="str">
        <f t="shared" si="417"/>
        <v>2025</v>
      </c>
      <c r="Q5371" t="str">
        <f t="shared" si="418"/>
        <v>04</v>
      </c>
      <c r="R5371" t="str">
        <f>+IFERROR(VLOOKUP(I5371, Listado!A:B, 2, FALSE()), "COMERCIALIZADORA INTERNACIONAL CARIBBEAN EXOTICS S A")</f>
        <v>PIEDRAHITA PEREZ MARIANA</v>
      </c>
      <c r="S5371" s="25">
        <f>+VLOOKUP(E5371, TC!A:D, 2, FALSE())</f>
        <v>4306.54</v>
      </c>
      <c r="T5371" t="str">
        <f t="shared" si="419"/>
        <v>EUR</v>
      </c>
    </row>
    <row r="5372" spans="1:20" ht="18.75" hidden="1" customHeight="1" x14ac:dyDescent="0.25">
      <c r="A5372" t="s">
        <v>2645</v>
      </c>
      <c r="B5372" t="s">
        <v>5</v>
      </c>
      <c r="C5372" t="s">
        <v>1913</v>
      </c>
      <c r="D5372" s="24">
        <v>11602</v>
      </c>
      <c r="E5372" t="s">
        <v>1700</v>
      </c>
      <c r="F5372" t="s">
        <v>1924</v>
      </c>
      <c r="G5372" t="s">
        <v>108</v>
      </c>
      <c r="H5372" t="s">
        <v>2758</v>
      </c>
      <c r="I5372" t="s">
        <v>1875</v>
      </c>
      <c r="J5372" t="s">
        <v>1919</v>
      </c>
      <c r="K5372" t="s">
        <v>47</v>
      </c>
      <c r="L5372" s="24">
        <v>96.57</v>
      </c>
      <c r="M5372" s="25">
        <f>+VLOOKUP(E5372, TC!A:D, 4, FALSE())</f>
        <v>1.1350499983745652</v>
      </c>
      <c r="N5372" s="24">
        <f t="shared" si="415"/>
        <v>109.61177834303176</v>
      </c>
      <c r="O5372" t="str">
        <f t="shared" si="416"/>
        <v>FACTURA</v>
      </c>
      <c r="P5372" t="str">
        <f t="shared" si="417"/>
        <v>2025</v>
      </c>
      <c r="Q5372" t="str">
        <f t="shared" si="418"/>
        <v>04</v>
      </c>
      <c r="R5372" t="str">
        <f>+IFERROR(VLOOKUP(I5372, Listado!A:B, 2, FALSE()), "COMERCIALIZADORA INTERNACIONAL CARIBBEAN EXOTICS S A")</f>
        <v>PIEDRAHITA PEREZ MARIANA</v>
      </c>
      <c r="S5372" s="25">
        <f>+VLOOKUP(E5372, TC!A:D, 2, FALSE())</f>
        <v>4306.54</v>
      </c>
      <c r="T5372" t="str">
        <f t="shared" si="419"/>
        <v>EUR</v>
      </c>
    </row>
    <row r="5373" spans="1:20" ht="18.75" hidden="1" customHeight="1" x14ac:dyDescent="0.25">
      <c r="A5373" t="s">
        <v>2645</v>
      </c>
      <c r="B5373" t="s">
        <v>5</v>
      </c>
      <c r="C5373" t="s">
        <v>1913</v>
      </c>
      <c r="D5373" s="24">
        <v>11602</v>
      </c>
      <c r="E5373" t="s">
        <v>1700</v>
      </c>
      <c r="F5373" t="s">
        <v>1924</v>
      </c>
      <c r="G5373" t="s">
        <v>108</v>
      </c>
      <c r="H5373" t="s">
        <v>2758</v>
      </c>
      <c r="I5373" t="s">
        <v>1875</v>
      </c>
      <c r="J5373" t="s">
        <v>1919</v>
      </c>
      <c r="K5373" t="s">
        <v>1959</v>
      </c>
      <c r="L5373" s="24">
        <v>300</v>
      </c>
      <c r="M5373" s="25">
        <f>+VLOOKUP(E5373, TC!A:D, 4, FALSE())</f>
        <v>1.1350499983745652</v>
      </c>
      <c r="N5373" s="24">
        <f t="shared" si="415"/>
        <v>340.51499951236957</v>
      </c>
      <c r="O5373" t="str">
        <f t="shared" si="416"/>
        <v>FACTURA</v>
      </c>
      <c r="P5373" t="str">
        <f t="shared" si="417"/>
        <v>2025</v>
      </c>
      <c r="Q5373" t="str">
        <f t="shared" si="418"/>
        <v>04</v>
      </c>
      <c r="R5373" t="str">
        <f>+IFERROR(VLOOKUP(I5373, Listado!A:B, 2, FALSE()), "COMERCIALIZADORA INTERNACIONAL CARIBBEAN EXOTICS S A")</f>
        <v>PIEDRAHITA PEREZ MARIANA</v>
      </c>
      <c r="S5373" s="25">
        <f>+VLOOKUP(E5373, TC!A:D, 2, FALSE())</f>
        <v>4306.54</v>
      </c>
      <c r="T5373" t="str">
        <f t="shared" si="419"/>
        <v>EUR</v>
      </c>
    </row>
    <row r="5374" spans="1:20" ht="18.75" hidden="1" customHeight="1" x14ac:dyDescent="0.25">
      <c r="A5374" t="s">
        <v>2645</v>
      </c>
      <c r="B5374" t="s">
        <v>5</v>
      </c>
      <c r="C5374" t="s">
        <v>1913</v>
      </c>
      <c r="D5374" s="24">
        <v>11602</v>
      </c>
      <c r="E5374" t="s">
        <v>1700</v>
      </c>
      <c r="F5374" t="s">
        <v>1924</v>
      </c>
      <c r="G5374" t="s">
        <v>108</v>
      </c>
      <c r="H5374" t="s">
        <v>2758</v>
      </c>
      <c r="I5374" t="s">
        <v>1875</v>
      </c>
      <c r="J5374" t="s">
        <v>1919</v>
      </c>
      <c r="K5374" t="s">
        <v>1960</v>
      </c>
      <c r="L5374" s="24">
        <v>14.25</v>
      </c>
      <c r="M5374" s="25">
        <f>+VLOOKUP(E5374, TC!A:D, 4, FALSE())</f>
        <v>1.1350499983745652</v>
      </c>
      <c r="N5374" s="24">
        <f t="shared" si="415"/>
        <v>16.174462476837554</v>
      </c>
      <c r="O5374" t="str">
        <f t="shared" si="416"/>
        <v>FACTURA</v>
      </c>
      <c r="P5374" t="str">
        <f t="shared" si="417"/>
        <v>2025</v>
      </c>
      <c r="Q5374" t="str">
        <f t="shared" si="418"/>
        <v>04</v>
      </c>
      <c r="R5374" t="str">
        <f>+IFERROR(VLOOKUP(I5374, Listado!A:B, 2, FALSE()), "COMERCIALIZADORA INTERNACIONAL CARIBBEAN EXOTICS S A")</f>
        <v>PIEDRAHITA PEREZ MARIANA</v>
      </c>
      <c r="S5374" s="25">
        <f>+VLOOKUP(E5374, TC!A:D, 2, FALSE())</f>
        <v>4306.54</v>
      </c>
      <c r="T5374" t="str">
        <f t="shared" si="419"/>
        <v>EUR</v>
      </c>
    </row>
    <row r="5375" spans="1:20" ht="18.75" hidden="1" customHeight="1" x14ac:dyDescent="0.25">
      <c r="A5375" t="s">
        <v>2645</v>
      </c>
      <c r="B5375" t="s">
        <v>5</v>
      </c>
      <c r="C5375" t="s">
        <v>1913</v>
      </c>
      <c r="D5375" s="24">
        <v>11603</v>
      </c>
      <c r="E5375" t="s">
        <v>1701</v>
      </c>
      <c r="F5375" t="s">
        <v>1924</v>
      </c>
      <c r="G5375" t="s">
        <v>108</v>
      </c>
      <c r="H5375" t="s">
        <v>2759</v>
      </c>
      <c r="I5375" t="s">
        <v>1860</v>
      </c>
      <c r="J5375" t="s">
        <v>1926</v>
      </c>
      <c r="K5375" t="s">
        <v>1928</v>
      </c>
      <c r="L5375" s="24">
        <v>1432.36</v>
      </c>
      <c r="M5375" s="25">
        <f>+VLOOKUP(E5375, TC!A:D, 4, FALSE())</f>
        <v>1.1350499983745652</v>
      </c>
      <c r="N5375" s="24">
        <f t="shared" si="415"/>
        <v>1625.8002156717921</v>
      </c>
      <c r="O5375" t="str">
        <f t="shared" si="416"/>
        <v>FACTURA</v>
      </c>
      <c r="P5375" t="str">
        <f t="shared" si="417"/>
        <v>2025</v>
      </c>
      <c r="Q5375" t="str">
        <f t="shared" si="418"/>
        <v>04</v>
      </c>
      <c r="R5375" t="str">
        <f>+IFERROR(VLOOKUP(I5375, Listado!A:B, 2, FALSE()), "COMERCIALIZADORA INTERNACIONAL CARIBBEAN EXOTICS S A")</f>
        <v>PIEDRAHITA PEREZ MARIANA</v>
      </c>
      <c r="S5375" s="25">
        <f>+VLOOKUP(E5375, TC!A:D, 2, FALSE())</f>
        <v>4306.54</v>
      </c>
      <c r="T5375" t="str">
        <f t="shared" si="419"/>
        <v>EUR</v>
      </c>
    </row>
    <row r="5376" spans="1:20" ht="18.75" hidden="1" customHeight="1" x14ac:dyDescent="0.25">
      <c r="A5376" t="s">
        <v>2645</v>
      </c>
      <c r="B5376" t="s">
        <v>5</v>
      </c>
      <c r="C5376" t="s">
        <v>1913</v>
      </c>
      <c r="D5376" s="24">
        <v>11603</v>
      </c>
      <c r="E5376" t="s">
        <v>1701</v>
      </c>
      <c r="F5376" t="s">
        <v>1924</v>
      </c>
      <c r="G5376" t="s">
        <v>108</v>
      </c>
      <c r="H5376" t="s">
        <v>2759</v>
      </c>
      <c r="I5376" t="s">
        <v>1860</v>
      </c>
      <c r="J5376" t="s">
        <v>1926</v>
      </c>
      <c r="K5376" t="s">
        <v>68</v>
      </c>
      <c r="L5376" s="24">
        <v>1609.6</v>
      </c>
      <c r="M5376" s="25">
        <f>+VLOOKUP(E5376, TC!A:D, 4, FALSE())</f>
        <v>1.1350499983745652</v>
      </c>
      <c r="N5376" s="24">
        <f t="shared" si="415"/>
        <v>1826.9764773837001</v>
      </c>
      <c r="O5376" t="str">
        <f t="shared" si="416"/>
        <v>FACTURA</v>
      </c>
      <c r="P5376" t="str">
        <f t="shared" si="417"/>
        <v>2025</v>
      </c>
      <c r="Q5376" t="str">
        <f t="shared" si="418"/>
        <v>04</v>
      </c>
      <c r="R5376" t="str">
        <f>+IFERROR(VLOOKUP(I5376, Listado!A:B, 2, FALSE()), "COMERCIALIZADORA INTERNACIONAL CARIBBEAN EXOTICS S A")</f>
        <v>PIEDRAHITA PEREZ MARIANA</v>
      </c>
      <c r="S5376" s="25">
        <f>+VLOOKUP(E5376, TC!A:D, 2, FALSE())</f>
        <v>4306.54</v>
      </c>
      <c r="T5376" t="str">
        <f t="shared" si="419"/>
        <v>EUR</v>
      </c>
    </row>
    <row r="5377" spans="1:20" ht="18.75" hidden="1" customHeight="1" x14ac:dyDescent="0.25">
      <c r="A5377" t="s">
        <v>2645</v>
      </c>
      <c r="B5377" t="s">
        <v>5</v>
      </c>
      <c r="C5377" t="s">
        <v>1913</v>
      </c>
      <c r="D5377" s="24">
        <v>11603</v>
      </c>
      <c r="E5377" t="s">
        <v>1701</v>
      </c>
      <c r="F5377" t="s">
        <v>1924</v>
      </c>
      <c r="G5377" t="s">
        <v>108</v>
      </c>
      <c r="H5377" t="s">
        <v>2759</v>
      </c>
      <c r="I5377" t="s">
        <v>1860</v>
      </c>
      <c r="J5377" t="s">
        <v>1926</v>
      </c>
      <c r="K5377" t="s">
        <v>2565</v>
      </c>
      <c r="L5377" s="24">
        <v>2529.6</v>
      </c>
      <c r="M5377" s="25">
        <f>+VLOOKUP(E5377, TC!A:D, 4, FALSE())</f>
        <v>1.1350499983745652</v>
      </c>
      <c r="N5377" s="24">
        <f t="shared" si="415"/>
        <v>2871.2224758882999</v>
      </c>
      <c r="O5377" t="str">
        <f t="shared" si="416"/>
        <v>FACTURA</v>
      </c>
      <c r="P5377" t="str">
        <f t="shared" si="417"/>
        <v>2025</v>
      </c>
      <c r="Q5377" t="str">
        <f t="shared" si="418"/>
        <v>04</v>
      </c>
      <c r="R5377" t="str">
        <f>+IFERROR(VLOOKUP(I5377, Listado!A:B, 2, FALSE()), "COMERCIALIZADORA INTERNACIONAL CARIBBEAN EXOTICS S A")</f>
        <v>PIEDRAHITA PEREZ MARIANA</v>
      </c>
      <c r="S5377" s="25">
        <f>+VLOOKUP(E5377, TC!A:D, 2, FALSE())</f>
        <v>4306.54</v>
      </c>
      <c r="T5377" t="str">
        <f t="shared" si="419"/>
        <v>EUR</v>
      </c>
    </row>
    <row r="5378" spans="1:20" ht="18.75" hidden="1" customHeight="1" x14ac:dyDescent="0.25">
      <c r="A5378" t="s">
        <v>2645</v>
      </c>
      <c r="B5378" t="s">
        <v>1923</v>
      </c>
      <c r="C5378" t="s">
        <v>1913</v>
      </c>
      <c r="D5378" s="24">
        <v>5921</v>
      </c>
      <c r="E5378" t="s">
        <v>1701</v>
      </c>
      <c r="F5378" t="s">
        <v>128</v>
      </c>
      <c r="G5378" t="s">
        <v>110</v>
      </c>
      <c r="H5378" t="s">
        <v>2760</v>
      </c>
      <c r="I5378" t="s">
        <v>1851</v>
      </c>
      <c r="J5378" t="s">
        <v>1940</v>
      </c>
      <c r="K5378" t="s">
        <v>2070</v>
      </c>
      <c r="L5378" s="24">
        <v>320.64</v>
      </c>
      <c r="M5378" s="25">
        <f>+VLOOKUP(E5378, TC!A:D, 4, FALSE())</f>
        <v>1.1350499983745652</v>
      </c>
      <c r="N5378" s="24">
        <f t="shared" ref="N5378:N5441" si="420">+IF(F5378="EUR", (M5378*L5378), IF(I5378="JUAN MATAS SAS", (L5378/S5378), L5378))</f>
        <v>320.64</v>
      </c>
      <c r="O5378" t="str">
        <f t="shared" ref="O5378:O5441" si="421">+IF(C5378="CFE", "FACTURA", IF(ISERROR(SEARCH("ANULA", H5378))=FALSE(), "ANULACIÓN FE", IF(ISERROR(SEARCH("CANCELLATION", H5378))=FALSE(), "ANULACIÓN FE", "NOTAS")))</f>
        <v>FACTURA</v>
      </c>
      <c r="P5378" t="str">
        <f t="shared" ref="P5378:P5441" si="422">+LEFT(E5378, 4)</f>
        <v>2025</v>
      </c>
      <c r="Q5378" t="str">
        <f t="shared" ref="Q5378:Q5441" si="423">+MID(E5378, 5, 2)</f>
        <v>04</v>
      </c>
      <c r="R5378" t="str">
        <f>+IFERROR(VLOOKUP(I5378, Listado!A:B, 2, FALSE()), "COMERCIALIZADORA INTERNACIONAL CARIBBEAN EXOTICS S A")</f>
        <v>PEREZ MEJIA MARIA PAULINA</v>
      </c>
      <c r="S5378" s="25">
        <f>+VLOOKUP(E5378, TC!A:D, 2, FALSE())</f>
        <v>4306.54</v>
      </c>
      <c r="T5378" t="str">
        <f t="shared" ref="T5378:T5441" si="424">+IF(I5378="JUAN MATAS SAS", "USD", F5378)</f>
        <v>USD</v>
      </c>
    </row>
    <row r="5379" spans="1:20" ht="18.75" hidden="1" customHeight="1" x14ac:dyDescent="0.25">
      <c r="A5379" t="s">
        <v>2645</v>
      </c>
      <c r="B5379" t="s">
        <v>1923</v>
      </c>
      <c r="C5379" t="s">
        <v>1913</v>
      </c>
      <c r="D5379" s="24">
        <v>5921</v>
      </c>
      <c r="E5379" t="s">
        <v>1701</v>
      </c>
      <c r="F5379" t="s">
        <v>128</v>
      </c>
      <c r="G5379" t="s">
        <v>110</v>
      </c>
      <c r="H5379" t="s">
        <v>2760</v>
      </c>
      <c r="I5379" t="s">
        <v>1851</v>
      </c>
      <c r="J5379" t="s">
        <v>1940</v>
      </c>
      <c r="K5379" t="s">
        <v>2015</v>
      </c>
      <c r="L5379" s="24">
        <v>97</v>
      </c>
      <c r="M5379" s="25">
        <f>+VLOOKUP(E5379, TC!A:D, 4, FALSE())</f>
        <v>1.1350499983745652</v>
      </c>
      <c r="N5379" s="24">
        <f t="shared" si="420"/>
        <v>97</v>
      </c>
      <c r="O5379" t="str">
        <f t="shared" si="421"/>
        <v>FACTURA</v>
      </c>
      <c r="P5379" t="str">
        <f t="shared" si="422"/>
        <v>2025</v>
      </c>
      <c r="Q5379" t="str">
        <f t="shared" si="423"/>
        <v>04</v>
      </c>
      <c r="R5379" t="str">
        <f>+IFERROR(VLOOKUP(I5379, Listado!A:B, 2, FALSE()), "COMERCIALIZADORA INTERNACIONAL CARIBBEAN EXOTICS S A")</f>
        <v>PEREZ MEJIA MARIA PAULINA</v>
      </c>
      <c r="S5379" s="25">
        <f>+VLOOKUP(E5379, TC!A:D, 2, FALSE())</f>
        <v>4306.54</v>
      </c>
      <c r="T5379" t="str">
        <f t="shared" si="424"/>
        <v>USD</v>
      </c>
    </row>
    <row r="5380" spans="1:20" ht="18.75" hidden="1" customHeight="1" x14ac:dyDescent="0.25">
      <c r="A5380" t="s">
        <v>2645</v>
      </c>
      <c r="B5380" t="s">
        <v>1923</v>
      </c>
      <c r="C5380" t="s">
        <v>1913</v>
      </c>
      <c r="D5380" s="24">
        <v>5921</v>
      </c>
      <c r="E5380" t="s">
        <v>1701</v>
      </c>
      <c r="F5380" t="s">
        <v>128</v>
      </c>
      <c r="G5380" t="s">
        <v>110</v>
      </c>
      <c r="H5380" t="s">
        <v>2760</v>
      </c>
      <c r="I5380" t="s">
        <v>1851</v>
      </c>
      <c r="J5380" t="s">
        <v>1940</v>
      </c>
      <c r="K5380" t="s">
        <v>2148</v>
      </c>
      <c r="L5380" s="24">
        <v>260.8</v>
      </c>
      <c r="M5380" s="25">
        <f>+VLOOKUP(E5380, TC!A:D, 4, FALSE())</f>
        <v>1.1350499983745652</v>
      </c>
      <c r="N5380" s="24">
        <f t="shared" si="420"/>
        <v>260.8</v>
      </c>
      <c r="O5380" t="str">
        <f t="shared" si="421"/>
        <v>FACTURA</v>
      </c>
      <c r="P5380" t="str">
        <f t="shared" si="422"/>
        <v>2025</v>
      </c>
      <c r="Q5380" t="str">
        <f t="shared" si="423"/>
        <v>04</v>
      </c>
      <c r="R5380" t="str">
        <f>+IFERROR(VLOOKUP(I5380, Listado!A:B, 2, FALSE()), "COMERCIALIZADORA INTERNACIONAL CARIBBEAN EXOTICS S A")</f>
        <v>PEREZ MEJIA MARIA PAULINA</v>
      </c>
      <c r="S5380" s="25">
        <f>+VLOOKUP(E5380, TC!A:D, 2, FALSE())</f>
        <v>4306.54</v>
      </c>
      <c r="T5380" t="str">
        <f t="shared" si="424"/>
        <v>USD</v>
      </c>
    </row>
    <row r="5381" spans="1:20" ht="18.75" hidden="1" customHeight="1" x14ac:dyDescent="0.25">
      <c r="A5381" t="s">
        <v>2645</v>
      </c>
      <c r="B5381" t="s">
        <v>1923</v>
      </c>
      <c r="C5381" t="s">
        <v>1913</v>
      </c>
      <c r="D5381" s="24">
        <v>5922</v>
      </c>
      <c r="E5381" t="s">
        <v>1701</v>
      </c>
      <c r="F5381" t="s">
        <v>128</v>
      </c>
      <c r="G5381" t="s">
        <v>110</v>
      </c>
      <c r="I5381" t="s">
        <v>1851</v>
      </c>
      <c r="J5381" t="s">
        <v>1940</v>
      </c>
      <c r="K5381" t="s">
        <v>1918</v>
      </c>
      <c r="L5381" s="24">
        <v>2.88</v>
      </c>
      <c r="M5381" s="25">
        <f>+VLOOKUP(E5381, TC!A:D, 4, FALSE())</f>
        <v>1.1350499983745652</v>
      </c>
      <c r="N5381" s="24">
        <f t="shared" si="420"/>
        <v>2.88</v>
      </c>
      <c r="O5381" t="str">
        <f t="shared" si="421"/>
        <v>FACTURA</v>
      </c>
      <c r="P5381" t="str">
        <f t="shared" si="422"/>
        <v>2025</v>
      </c>
      <c r="Q5381" t="str">
        <f t="shared" si="423"/>
        <v>04</v>
      </c>
      <c r="R5381" t="str">
        <f>+IFERROR(VLOOKUP(I5381, Listado!A:B, 2, FALSE()), "COMERCIALIZADORA INTERNACIONAL CARIBBEAN EXOTICS S A")</f>
        <v>PEREZ MEJIA MARIA PAULINA</v>
      </c>
      <c r="S5381" s="25">
        <f>+VLOOKUP(E5381, TC!A:D, 2, FALSE())</f>
        <v>4306.54</v>
      </c>
      <c r="T5381" t="str">
        <f t="shared" si="424"/>
        <v>USD</v>
      </c>
    </row>
    <row r="5382" spans="1:20" ht="18.75" hidden="1" customHeight="1" x14ac:dyDescent="0.25">
      <c r="A5382" t="s">
        <v>2645</v>
      </c>
      <c r="B5382" t="s">
        <v>5</v>
      </c>
      <c r="C5382" t="s">
        <v>1913</v>
      </c>
      <c r="D5382" s="24">
        <v>11604</v>
      </c>
      <c r="E5382" t="s">
        <v>1702</v>
      </c>
      <c r="F5382" t="s">
        <v>99</v>
      </c>
      <c r="G5382" t="s">
        <v>113</v>
      </c>
      <c r="I5382" t="s">
        <v>1858</v>
      </c>
      <c r="J5382" t="s">
        <v>1915</v>
      </c>
      <c r="K5382" t="s">
        <v>1920</v>
      </c>
      <c r="L5382" s="24">
        <v>672000</v>
      </c>
      <c r="M5382" s="25">
        <f>+VLOOKUP(E5382, TC!A:D, 4, FALSE())</f>
        <v>1.1350499983745652</v>
      </c>
      <c r="N5382" s="24">
        <f t="shared" si="420"/>
        <v>672000</v>
      </c>
      <c r="O5382" t="str">
        <f t="shared" si="421"/>
        <v>FACTURA</v>
      </c>
      <c r="P5382" t="str">
        <f t="shared" si="422"/>
        <v>2025</v>
      </c>
      <c r="Q5382" t="str">
        <f t="shared" si="423"/>
        <v>04</v>
      </c>
      <c r="R5382" t="str">
        <f>+IFERROR(VLOOKUP(I5382, Listado!A:B, 2, FALSE()), "COMERCIALIZADORA INTERNACIONAL CARIBBEAN EXOTICS S A")</f>
        <v>LONDOÑO ECHEVERRI ALEJANDRA</v>
      </c>
      <c r="S5382" s="25">
        <f>+VLOOKUP(E5382, TC!A:D, 2, FALSE())</f>
        <v>4306.54</v>
      </c>
      <c r="T5382" t="str">
        <f t="shared" si="424"/>
        <v>COP</v>
      </c>
    </row>
    <row r="5383" spans="1:20" ht="18.75" hidden="1" customHeight="1" x14ac:dyDescent="0.25">
      <c r="A5383" t="s">
        <v>2645</v>
      </c>
      <c r="B5383" t="s">
        <v>5</v>
      </c>
      <c r="C5383" t="s">
        <v>1913</v>
      </c>
      <c r="D5383" s="24">
        <v>11605</v>
      </c>
      <c r="E5383" t="s">
        <v>1702</v>
      </c>
      <c r="F5383" t="s">
        <v>99</v>
      </c>
      <c r="G5383" t="s">
        <v>113</v>
      </c>
      <c r="I5383" t="s">
        <v>1858</v>
      </c>
      <c r="J5383" t="s">
        <v>1915</v>
      </c>
      <c r="K5383" t="s">
        <v>1920</v>
      </c>
      <c r="L5383" s="24">
        <v>768000</v>
      </c>
      <c r="M5383" s="25">
        <f>+VLOOKUP(E5383, TC!A:D, 4, FALSE())</f>
        <v>1.1350499983745652</v>
      </c>
      <c r="N5383" s="24">
        <f t="shared" si="420"/>
        <v>768000</v>
      </c>
      <c r="O5383" t="str">
        <f t="shared" si="421"/>
        <v>FACTURA</v>
      </c>
      <c r="P5383" t="str">
        <f t="shared" si="422"/>
        <v>2025</v>
      </c>
      <c r="Q5383" t="str">
        <f t="shared" si="423"/>
        <v>04</v>
      </c>
      <c r="R5383" t="str">
        <f>+IFERROR(VLOOKUP(I5383, Listado!A:B, 2, FALSE()), "COMERCIALIZADORA INTERNACIONAL CARIBBEAN EXOTICS S A")</f>
        <v>LONDOÑO ECHEVERRI ALEJANDRA</v>
      </c>
      <c r="S5383" s="25">
        <f>+VLOOKUP(E5383, TC!A:D, 2, FALSE())</f>
        <v>4306.54</v>
      </c>
      <c r="T5383" t="str">
        <f t="shared" si="424"/>
        <v>COP</v>
      </c>
    </row>
    <row r="5384" spans="1:20" ht="18.75" hidden="1" customHeight="1" x14ac:dyDescent="0.25">
      <c r="A5384" t="s">
        <v>2645</v>
      </c>
      <c r="B5384" t="s">
        <v>5</v>
      </c>
      <c r="C5384" t="s">
        <v>1913</v>
      </c>
      <c r="D5384" s="24">
        <v>11606</v>
      </c>
      <c r="E5384" t="s">
        <v>1702</v>
      </c>
      <c r="F5384" t="s">
        <v>99</v>
      </c>
      <c r="G5384" t="s">
        <v>113</v>
      </c>
      <c r="I5384" t="s">
        <v>1859</v>
      </c>
      <c r="J5384" t="s">
        <v>1915</v>
      </c>
      <c r="K5384" t="s">
        <v>1916</v>
      </c>
      <c r="L5384" s="24">
        <v>6542400</v>
      </c>
      <c r="M5384" s="25">
        <f>+VLOOKUP(E5384, TC!A:D, 4, FALSE())</f>
        <v>1.1350499983745652</v>
      </c>
      <c r="N5384" s="24">
        <f t="shared" si="420"/>
        <v>6542400</v>
      </c>
      <c r="O5384" t="str">
        <f t="shared" si="421"/>
        <v>FACTURA</v>
      </c>
      <c r="P5384" t="str">
        <f t="shared" si="422"/>
        <v>2025</v>
      </c>
      <c r="Q5384" t="str">
        <f t="shared" si="423"/>
        <v>04</v>
      </c>
      <c r="R5384" t="str">
        <f>+IFERROR(VLOOKUP(I5384, Listado!A:B, 2, FALSE()), "COMERCIALIZADORA INTERNACIONAL CARIBBEAN EXOTICS S A")</f>
        <v>LONDOÑO ECHEVERRI ALEJANDRA</v>
      </c>
      <c r="S5384" s="25">
        <f>+VLOOKUP(E5384, TC!A:D, 2, FALSE())</f>
        <v>4306.54</v>
      </c>
      <c r="T5384" t="str">
        <f t="shared" si="424"/>
        <v>COP</v>
      </c>
    </row>
    <row r="5385" spans="1:20" ht="18.75" hidden="1" customHeight="1" x14ac:dyDescent="0.25">
      <c r="A5385" t="s">
        <v>2645</v>
      </c>
      <c r="B5385" t="s">
        <v>5</v>
      </c>
      <c r="C5385" t="s">
        <v>1913</v>
      </c>
      <c r="D5385" s="24">
        <v>11607</v>
      </c>
      <c r="E5385" t="s">
        <v>1702</v>
      </c>
      <c r="F5385" t="s">
        <v>99</v>
      </c>
      <c r="G5385" t="s">
        <v>113</v>
      </c>
      <c r="I5385" t="s">
        <v>2448</v>
      </c>
      <c r="J5385" t="s">
        <v>1915</v>
      </c>
      <c r="K5385" t="s">
        <v>2449</v>
      </c>
      <c r="L5385" s="24">
        <v>960000</v>
      </c>
      <c r="M5385" s="25">
        <f>+VLOOKUP(E5385, TC!A:D, 4, FALSE())</f>
        <v>1.1350499983745652</v>
      </c>
      <c r="N5385" s="24">
        <f t="shared" si="420"/>
        <v>960000</v>
      </c>
      <c r="O5385" t="str">
        <f t="shared" si="421"/>
        <v>FACTURA</v>
      </c>
      <c r="P5385" t="str">
        <f t="shared" si="422"/>
        <v>2025</v>
      </c>
      <c r="Q5385" t="str">
        <f t="shared" si="423"/>
        <v>04</v>
      </c>
      <c r="R5385" t="str">
        <f>+IFERROR(VLOOKUP(I5385, Listado!A:B, 2, FALSE()), "COMERCIALIZADORA INTERNACIONAL CARIBBEAN EXOTICS S A")</f>
        <v>COMERCIALIZADORA INTERNACIONAL CARIBBEAN EXOTICS S A</v>
      </c>
      <c r="S5385" s="25">
        <f>+VLOOKUP(E5385, TC!A:D, 2, FALSE())</f>
        <v>4306.54</v>
      </c>
      <c r="T5385" t="str">
        <f t="shared" si="424"/>
        <v>COP</v>
      </c>
    </row>
    <row r="5386" spans="1:20" ht="18.75" hidden="1" customHeight="1" x14ac:dyDescent="0.25">
      <c r="A5386" t="s">
        <v>2645</v>
      </c>
      <c r="B5386" t="s">
        <v>5</v>
      </c>
      <c r="C5386" t="s">
        <v>1913</v>
      </c>
      <c r="D5386" s="24">
        <v>11608</v>
      </c>
      <c r="E5386" t="s">
        <v>1702</v>
      </c>
      <c r="F5386" t="s">
        <v>99</v>
      </c>
      <c r="G5386" t="s">
        <v>113</v>
      </c>
      <c r="I5386" t="s">
        <v>1846</v>
      </c>
      <c r="J5386" t="s">
        <v>1915</v>
      </c>
      <c r="K5386" t="s">
        <v>2022</v>
      </c>
      <c r="L5386" s="24">
        <v>203000</v>
      </c>
      <c r="M5386" s="25">
        <f>+VLOOKUP(E5386, TC!A:D, 4, FALSE())</f>
        <v>1.1350499983745652</v>
      </c>
      <c r="N5386" s="24">
        <f t="shared" si="420"/>
        <v>203000</v>
      </c>
      <c r="O5386" t="str">
        <f t="shared" si="421"/>
        <v>FACTURA</v>
      </c>
      <c r="P5386" t="str">
        <f t="shared" si="422"/>
        <v>2025</v>
      </c>
      <c r="Q5386" t="str">
        <f t="shared" si="423"/>
        <v>04</v>
      </c>
      <c r="R5386" t="str">
        <f>+IFERROR(VLOOKUP(I5386, Listado!A:B, 2, FALSE()), "COMERCIALIZADORA INTERNACIONAL CARIBBEAN EXOTICS S A")</f>
        <v>LONDOÑO ECHEVERRI ALEJANDRA</v>
      </c>
      <c r="S5386" s="25">
        <f>+VLOOKUP(E5386, TC!A:D, 2, FALSE())</f>
        <v>4306.54</v>
      </c>
      <c r="T5386" t="str">
        <f t="shared" si="424"/>
        <v>COP</v>
      </c>
    </row>
    <row r="5387" spans="1:20" ht="18.75" hidden="1" customHeight="1" x14ac:dyDescent="0.25">
      <c r="A5387" t="s">
        <v>2645</v>
      </c>
      <c r="B5387" t="s">
        <v>5</v>
      </c>
      <c r="C5387" t="s">
        <v>1913</v>
      </c>
      <c r="D5387" s="24">
        <v>11609</v>
      </c>
      <c r="E5387" t="s">
        <v>1702</v>
      </c>
      <c r="F5387" t="s">
        <v>99</v>
      </c>
      <c r="G5387" t="s">
        <v>113</v>
      </c>
      <c r="I5387" t="s">
        <v>1843</v>
      </c>
      <c r="J5387" t="s">
        <v>1915</v>
      </c>
      <c r="K5387" t="s">
        <v>2022</v>
      </c>
      <c r="L5387" s="24">
        <v>67860</v>
      </c>
      <c r="M5387" s="25">
        <f>+VLOOKUP(E5387, TC!A:D, 4, FALSE())</f>
        <v>1.1350499983745652</v>
      </c>
      <c r="N5387" s="24">
        <f t="shared" si="420"/>
        <v>67860</v>
      </c>
      <c r="O5387" t="str">
        <f t="shared" si="421"/>
        <v>FACTURA</v>
      </c>
      <c r="P5387" t="str">
        <f t="shared" si="422"/>
        <v>2025</v>
      </c>
      <c r="Q5387" t="str">
        <f t="shared" si="423"/>
        <v>04</v>
      </c>
      <c r="R5387" t="str">
        <f>+IFERROR(VLOOKUP(I5387, Listado!A:B, 2, FALSE()), "COMERCIALIZADORA INTERNACIONAL CARIBBEAN EXOTICS S A")</f>
        <v>LONDOÑO ECHEVERRI ALEJANDRA</v>
      </c>
      <c r="S5387" s="25">
        <f>+VLOOKUP(E5387, TC!A:D, 2, FALSE())</f>
        <v>4306.54</v>
      </c>
      <c r="T5387" t="str">
        <f t="shared" si="424"/>
        <v>COP</v>
      </c>
    </row>
    <row r="5388" spans="1:20" ht="18.75" hidden="1" customHeight="1" x14ac:dyDescent="0.25">
      <c r="A5388" t="s">
        <v>2645</v>
      </c>
      <c r="B5388" t="s">
        <v>5</v>
      </c>
      <c r="C5388" t="s">
        <v>1913</v>
      </c>
      <c r="D5388" s="24">
        <v>11609</v>
      </c>
      <c r="E5388" t="s">
        <v>1702</v>
      </c>
      <c r="F5388" t="s">
        <v>99</v>
      </c>
      <c r="G5388" t="s">
        <v>113</v>
      </c>
      <c r="I5388" t="s">
        <v>1843</v>
      </c>
      <c r="J5388" t="s">
        <v>1915</v>
      </c>
      <c r="K5388" t="s">
        <v>2022</v>
      </c>
      <c r="L5388" s="24">
        <v>27550</v>
      </c>
      <c r="M5388" s="25">
        <f>+VLOOKUP(E5388, TC!A:D, 4, FALSE())</f>
        <v>1.1350499983745652</v>
      </c>
      <c r="N5388" s="24">
        <f t="shared" si="420"/>
        <v>27550</v>
      </c>
      <c r="O5388" t="str">
        <f t="shared" si="421"/>
        <v>FACTURA</v>
      </c>
      <c r="P5388" t="str">
        <f t="shared" si="422"/>
        <v>2025</v>
      </c>
      <c r="Q5388" t="str">
        <f t="shared" si="423"/>
        <v>04</v>
      </c>
      <c r="R5388" t="str">
        <f>+IFERROR(VLOOKUP(I5388, Listado!A:B, 2, FALSE()), "COMERCIALIZADORA INTERNACIONAL CARIBBEAN EXOTICS S A")</f>
        <v>LONDOÑO ECHEVERRI ALEJANDRA</v>
      </c>
      <c r="S5388" s="25">
        <f>+VLOOKUP(E5388, TC!A:D, 2, FALSE())</f>
        <v>4306.54</v>
      </c>
      <c r="T5388" t="str">
        <f t="shared" si="424"/>
        <v>COP</v>
      </c>
    </row>
    <row r="5389" spans="1:20" ht="18.75" hidden="1" customHeight="1" x14ac:dyDescent="0.25">
      <c r="A5389" t="s">
        <v>2645</v>
      </c>
      <c r="B5389" t="s">
        <v>5</v>
      </c>
      <c r="C5389" t="s">
        <v>1913</v>
      </c>
      <c r="D5389" s="24">
        <v>11609</v>
      </c>
      <c r="E5389" t="s">
        <v>1702</v>
      </c>
      <c r="F5389" t="s">
        <v>99</v>
      </c>
      <c r="G5389" t="s">
        <v>113</v>
      </c>
      <c r="I5389" t="s">
        <v>1843</v>
      </c>
      <c r="J5389" t="s">
        <v>1915</v>
      </c>
      <c r="K5389" t="s">
        <v>2022</v>
      </c>
      <c r="L5389" s="24">
        <v>10730</v>
      </c>
      <c r="M5389" s="25">
        <f>+VLOOKUP(E5389, TC!A:D, 4, FALSE())</f>
        <v>1.1350499983745652</v>
      </c>
      <c r="N5389" s="24">
        <f t="shared" si="420"/>
        <v>10730</v>
      </c>
      <c r="O5389" t="str">
        <f t="shared" si="421"/>
        <v>FACTURA</v>
      </c>
      <c r="P5389" t="str">
        <f t="shared" si="422"/>
        <v>2025</v>
      </c>
      <c r="Q5389" t="str">
        <f t="shared" si="423"/>
        <v>04</v>
      </c>
      <c r="R5389" t="str">
        <f>+IFERROR(VLOOKUP(I5389, Listado!A:B, 2, FALSE()), "COMERCIALIZADORA INTERNACIONAL CARIBBEAN EXOTICS S A")</f>
        <v>LONDOÑO ECHEVERRI ALEJANDRA</v>
      </c>
      <c r="S5389" s="25">
        <f>+VLOOKUP(E5389, TC!A:D, 2, FALSE())</f>
        <v>4306.54</v>
      </c>
      <c r="T5389" t="str">
        <f t="shared" si="424"/>
        <v>COP</v>
      </c>
    </row>
    <row r="5390" spans="1:20" ht="18.75" hidden="1" customHeight="1" x14ac:dyDescent="0.25">
      <c r="A5390" t="s">
        <v>2645</v>
      </c>
      <c r="B5390" t="s">
        <v>5</v>
      </c>
      <c r="C5390" t="s">
        <v>1913</v>
      </c>
      <c r="D5390" s="24">
        <v>11609</v>
      </c>
      <c r="E5390" t="s">
        <v>1702</v>
      </c>
      <c r="F5390" t="s">
        <v>99</v>
      </c>
      <c r="G5390" t="s">
        <v>113</v>
      </c>
      <c r="I5390" t="s">
        <v>1843</v>
      </c>
      <c r="J5390" t="s">
        <v>1915</v>
      </c>
      <c r="K5390" t="s">
        <v>2022</v>
      </c>
      <c r="L5390" s="24">
        <v>3770</v>
      </c>
      <c r="M5390" s="25">
        <f>+VLOOKUP(E5390, TC!A:D, 4, FALSE())</f>
        <v>1.1350499983745652</v>
      </c>
      <c r="N5390" s="24">
        <f t="shared" si="420"/>
        <v>3770</v>
      </c>
      <c r="O5390" t="str">
        <f t="shared" si="421"/>
        <v>FACTURA</v>
      </c>
      <c r="P5390" t="str">
        <f t="shared" si="422"/>
        <v>2025</v>
      </c>
      <c r="Q5390" t="str">
        <f t="shared" si="423"/>
        <v>04</v>
      </c>
      <c r="R5390" t="str">
        <f>+IFERROR(VLOOKUP(I5390, Listado!A:B, 2, FALSE()), "COMERCIALIZADORA INTERNACIONAL CARIBBEAN EXOTICS S A")</f>
        <v>LONDOÑO ECHEVERRI ALEJANDRA</v>
      </c>
      <c r="S5390" s="25">
        <f>+VLOOKUP(E5390, TC!A:D, 2, FALSE())</f>
        <v>4306.54</v>
      </c>
      <c r="T5390" t="str">
        <f t="shared" si="424"/>
        <v>COP</v>
      </c>
    </row>
    <row r="5391" spans="1:20" ht="18.75" hidden="1" customHeight="1" x14ac:dyDescent="0.25">
      <c r="A5391" t="s">
        <v>2645</v>
      </c>
      <c r="B5391" t="s">
        <v>5</v>
      </c>
      <c r="C5391" t="s">
        <v>1913</v>
      </c>
      <c r="D5391" s="24">
        <v>11609</v>
      </c>
      <c r="E5391" t="s">
        <v>1702</v>
      </c>
      <c r="F5391" t="s">
        <v>99</v>
      </c>
      <c r="G5391" t="s">
        <v>113</v>
      </c>
      <c r="I5391" t="s">
        <v>1843</v>
      </c>
      <c r="J5391" t="s">
        <v>1915</v>
      </c>
      <c r="K5391" t="s">
        <v>2022</v>
      </c>
      <c r="L5391" s="24">
        <v>1740</v>
      </c>
      <c r="M5391" s="25">
        <f>+VLOOKUP(E5391, TC!A:D, 4, FALSE())</f>
        <v>1.1350499983745652</v>
      </c>
      <c r="N5391" s="24">
        <f t="shared" si="420"/>
        <v>1740</v>
      </c>
      <c r="O5391" t="str">
        <f t="shared" si="421"/>
        <v>FACTURA</v>
      </c>
      <c r="P5391" t="str">
        <f t="shared" si="422"/>
        <v>2025</v>
      </c>
      <c r="Q5391" t="str">
        <f t="shared" si="423"/>
        <v>04</v>
      </c>
      <c r="R5391" t="str">
        <f>+IFERROR(VLOOKUP(I5391, Listado!A:B, 2, FALSE()), "COMERCIALIZADORA INTERNACIONAL CARIBBEAN EXOTICS S A")</f>
        <v>LONDOÑO ECHEVERRI ALEJANDRA</v>
      </c>
      <c r="S5391" s="25">
        <f>+VLOOKUP(E5391, TC!A:D, 2, FALSE())</f>
        <v>4306.54</v>
      </c>
      <c r="T5391" t="str">
        <f t="shared" si="424"/>
        <v>COP</v>
      </c>
    </row>
    <row r="5392" spans="1:20" ht="18.75" hidden="1" customHeight="1" x14ac:dyDescent="0.25">
      <c r="A5392" t="s">
        <v>2645</v>
      </c>
      <c r="B5392" t="s">
        <v>5</v>
      </c>
      <c r="C5392" t="s">
        <v>1913</v>
      </c>
      <c r="D5392" s="24">
        <v>11609</v>
      </c>
      <c r="E5392" t="s">
        <v>1702</v>
      </c>
      <c r="F5392" t="s">
        <v>99</v>
      </c>
      <c r="G5392" t="s">
        <v>113</v>
      </c>
      <c r="I5392" t="s">
        <v>1843</v>
      </c>
      <c r="J5392" t="s">
        <v>1915</v>
      </c>
      <c r="K5392" t="s">
        <v>2022</v>
      </c>
      <c r="L5392" s="24">
        <v>580</v>
      </c>
      <c r="M5392" s="25">
        <f>+VLOOKUP(E5392, TC!A:D, 4, FALSE())</f>
        <v>1.1350499983745652</v>
      </c>
      <c r="N5392" s="24">
        <f t="shared" si="420"/>
        <v>580</v>
      </c>
      <c r="O5392" t="str">
        <f t="shared" si="421"/>
        <v>FACTURA</v>
      </c>
      <c r="P5392" t="str">
        <f t="shared" si="422"/>
        <v>2025</v>
      </c>
      <c r="Q5392" t="str">
        <f t="shared" si="423"/>
        <v>04</v>
      </c>
      <c r="R5392" t="str">
        <f>+IFERROR(VLOOKUP(I5392, Listado!A:B, 2, FALSE()), "COMERCIALIZADORA INTERNACIONAL CARIBBEAN EXOTICS S A")</f>
        <v>LONDOÑO ECHEVERRI ALEJANDRA</v>
      </c>
      <c r="S5392" s="25">
        <f>+VLOOKUP(E5392, TC!A:D, 2, FALSE())</f>
        <v>4306.54</v>
      </c>
      <c r="T5392" t="str">
        <f t="shared" si="424"/>
        <v>COP</v>
      </c>
    </row>
    <row r="5393" spans="1:20" ht="18.75" hidden="1" customHeight="1" x14ac:dyDescent="0.25">
      <c r="A5393" t="s">
        <v>2645</v>
      </c>
      <c r="B5393" t="s">
        <v>5</v>
      </c>
      <c r="C5393" t="s">
        <v>1913</v>
      </c>
      <c r="D5393" s="24">
        <v>11609</v>
      </c>
      <c r="E5393" t="s">
        <v>1702</v>
      </c>
      <c r="F5393" t="s">
        <v>99</v>
      </c>
      <c r="G5393" t="s">
        <v>113</v>
      </c>
      <c r="I5393" t="s">
        <v>1843</v>
      </c>
      <c r="J5393" t="s">
        <v>1915</v>
      </c>
      <c r="K5393" t="s">
        <v>2022</v>
      </c>
      <c r="L5393" s="24">
        <v>1160</v>
      </c>
      <c r="M5393" s="25">
        <f>+VLOOKUP(E5393, TC!A:D, 4, FALSE())</f>
        <v>1.1350499983745652</v>
      </c>
      <c r="N5393" s="24">
        <f t="shared" si="420"/>
        <v>1160</v>
      </c>
      <c r="O5393" t="str">
        <f t="shared" si="421"/>
        <v>FACTURA</v>
      </c>
      <c r="P5393" t="str">
        <f t="shared" si="422"/>
        <v>2025</v>
      </c>
      <c r="Q5393" t="str">
        <f t="shared" si="423"/>
        <v>04</v>
      </c>
      <c r="R5393" t="str">
        <f>+IFERROR(VLOOKUP(I5393, Listado!A:B, 2, FALSE()), "COMERCIALIZADORA INTERNACIONAL CARIBBEAN EXOTICS S A")</f>
        <v>LONDOÑO ECHEVERRI ALEJANDRA</v>
      </c>
      <c r="S5393" s="25">
        <f>+VLOOKUP(E5393, TC!A:D, 2, FALSE())</f>
        <v>4306.54</v>
      </c>
      <c r="T5393" t="str">
        <f t="shared" si="424"/>
        <v>COP</v>
      </c>
    </row>
    <row r="5394" spans="1:20" ht="18.75" hidden="1" customHeight="1" x14ac:dyDescent="0.25">
      <c r="A5394" t="s">
        <v>2645</v>
      </c>
      <c r="B5394" t="s">
        <v>5</v>
      </c>
      <c r="C5394" t="s">
        <v>1913</v>
      </c>
      <c r="D5394" s="24">
        <v>11609</v>
      </c>
      <c r="E5394" t="s">
        <v>1702</v>
      </c>
      <c r="F5394" t="s">
        <v>99</v>
      </c>
      <c r="G5394" t="s">
        <v>113</v>
      </c>
      <c r="I5394" t="s">
        <v>1843</v>
      </c>
      <c r="J5394" t="s">
        <v>1915</v>
      </c>
      <c r="K5394" t="s">
        <v>2022</v>
      </c>
      <c r="L5394" s="24">
        <v>89610</v>
      </c>
      <c r="M5394" s="25">
        <f>+VLOOKUP(E5394, TC!A:D, 4, FALSE())</f>
        <v>1.1350499983745652</v>
      </c>
      <c r="N5394" s="24">
        <f t="shared" si="420"/>
        <v>89610</v>
      </c>
      <c r="O5394" t="str">
        <f t="shared" si="421"/>
        <v>FACTURA</v>
      </c>
      <c r="P5394" t="str">
        <f t="shared" si="422"/>
        <v>2025</v>
      </c>
      <c r="Q5394" t="str">
        <f t="shared" si="423"/>
        <v>04</v>
      </c>
      <c r="R5394" t="str">
        <f>+IFERROR(VLOOKUP(I5394, Listado!A:B, 2, FALSE()), "COMERCIALIZADORA INTERNACIONAL CARIBBEAN EXOTICS S A")</f>
        <v>LONDOÑO ECHEVERRI ALEJANDRA</v>
      </c>
      <c r="S5394" s="25">
        <f>+VLOOKUP(E5394, TC!A:D, 2, FALSE())</f>
        <v>4306.54</v>
      </c>
      <c r="T5394" t="str">
        <f t="shared" si="424"/>
        <v>COP</v>
      </c>
    </row>
    <row r="5395" spans="1:20" ht="18.75" hidden="1" customHeight="1" x14ac:dyDescent="0.25">
      <c r="A5395" t="s">
        <v>2645</v>
      </c>
      <c r="B5395" t="s">
        <v>5</v>
      </c>
      <c r="C5395" t="s">
        <v>1913</v>
      </c>
      <c r="D5395" s="24">
        <v>11610</v>
      </c>
      <c r="E5395" t="s">
        <v>1702</v>
      </c>
      <c r="F5395" t="s">
        <v>99</v>
      </c>
      <c r="G5395" t="s">
        <v>1914</v>
      </c>
      <c r="I5395" t="s">
        <v>1841</v>
      </c>
      <c r="J5395" t="s">
        <v>1915</v>
      </c>
      <c r="K5395" t="s">
        <v>2022</v>
      </c>
      <c r="L5395" s="24">
        <v>343720</v>
      </c>
      <c r="M5395" s="25">
        <f>+VLOOKUP(E5395, TC!A:D, 4, FALSE())</f>
        <v>1.1350499983745652</v>
      </c>
      <c r="N5395" s="24">
        <f t="shared" si="420"/>
        <v>343720</v>
      </c>
      <c r="O5395" t="str">
        <f t="shared" si="421"/>
        <v>FACTURA</v>
      </c>
      <c r="P5395" t="str">
        <f t="shared" si="422"/>
        <v>2025</v>
      </c>
      <c r="Q5395" t="str">
        <f t="shared" si="423"/>
        <v>04</v>
      </c>
      <c r="R5395" t="str">
        <f>+IFERROR(VLOOKUP(I5395, Listado!A:B, 2, FALSE()), "COMERCIALIZADORA INTERNACIONAL CARIBBEAN EXOTICS S A")</f>
        <v>LONDOÑO ECHEVERRI ALEJANDRA</v>
      </c>
      <c r="S5395" s="25">
        <f>+VLOOKUP(E5395, TC!A:D, 2, FALSE())</f>
        <v>4306.54</v>
      </c>
      <c r="T5395" t="str">
        <f t="shared" si="424"/>
        <v>COP</v>
      </c>
    </row>
    <row r="5396" spans="1:20" ht="18.75" hidden="1" customHeight="1" x14ac:dyDescent="0.25">
      <c r="A5396" t="s">
        <v>2645</v>
      </c>
      <c r="B5396" t="s">
        <v>5</v>
      </c>
      <c r="C5396" t="s">
        <v>1913</v>
      </c>
      <c r="D5396" s="24">
        <v>11611</v>
      </c>
      <c r="E5396" t="s">
        <v>1702</v>
      </c>
      <c r="F5396" t="s">
        <v>99</v>
      </c>
      <c r="G5396" t="s">
        <v>1914</v>
      </c>
      <c r="I5396" t="s">
        <v>1841</v>
      </c>
      <c r="J5396" t="s">
        <v>1915</v>
      </c>
      <c r="K5396" t="s">
        <v>2021</v>
      </c>
      <c r="L5396" s="24">
        <v>577400</v>
      </c>
      <c r="M5396" s="25">
        <f>+VLOOKUP(E5396, TC!A:D, 4, FALSE())</f>
        <v>1.1350499983745652</v>
      </c>
      <c r="N5396" s="24">
        <f t="shared" si="420"/>
        <v>577400</v>
      </c>
      <c r="O5396" t="str">
        <f t="shared" si="421"/>
        <v>FACTURA</v>
      </c>
      <c r="P5396" t="str">
        <f t="shared" si="422"/>
        <v>2025</v>
      </c>
      <c r="Q5396" t="str">
        <f t="shared" si="423"/>
        <v>04</v>
      </c>
      <c r="R5396" t="str">
        <f>+IFERROR(VLOOKUP(I5396, Listado!A:B, 2, FALSE()), "COMERCIALIZADORA INTERNACIONAL CARIBBEAN EXOTICS S A")</f>
        <v>LONDOÑO ECHEVERRI ALEJANDRA</v>
      </c>
      <c r="S5396" s="25">
        <f>+VLOOKUP(E5396, TC!A:D, 2, FALSE())</f>
        <v>4306.54</v>
      </c>
      <c r="T5396" t="str">
        <f t="shared" si="424"/>
        <v>COP</v>
      </c>
    </row>
    <row r="5397" spans="1:20" ht="18.75" hidden="1" customHeight="1" x14ac:dyDescent="0.25">
      <c r="A5397" t="s">
        <v>2645</v>
      </c>
      <c r="B5397" t="s">
        <v>5</v>
      </c>
      <c r="C5397" t="s">
        <v>1913</v>
      </c>
      <c r="D5397" s="24">
        <v>11611</v>
      </c>
      <c r="E5397" t="s">
        <v>1702</v>
      </c>
      <c r="F5397" t="s">
        <v>99</v>
      </c>
      <c r="G5397" t="s">
        <v>1914</v>
      </c>
      <c r="I5397" t="s">
        <v>1841</v>
      </c>
      <c r="J5397" t="s">
        <v>1915</v>
      </c>
      <c r="K5397" t="s">
        <v>2021</v>
      </c>
      <c r="L5397" s="24">
        <v>16800</v>
      </c>
      <c r="M5397" s="25">
        <f>+VLOOKUP(E5397, TC!A:D, 4, FALSE())</f>
        <v>1.1350499983745652</v>
      </c>
      <c r="N5397" s="24">
        <f t="shared" si="420"/>
        <v>16800</v>
      </c>
      <c r="O5397" t="str">
        <f t="shared" si="421"/>
        <v>FACTURA</v>
      </c>
      <c r="P5397" t="str">
        <f t="shared" si="422"/>
        <v>2025</v>
      </c>
      <c r="Q5397" t="str">
        <f t="shared" si="423"/>
        <v>04</v>
      </c>
      <c r="R5397" t="str">
        <f>+IFERROR(VLOOKUP(I5397, Listado!A:B, 2, FALSE()), "COMERCIALIZADORA INTERNACIONAL CARIBBEAN EXOTICS S A")</f>
        <v>LONDOÑO ECHEVERRI ALEJANDRA</v>
      </c>
      <c r="S5397" s="25">
        <f>+VLOOKUP(E5397, TC!A:D, 2, FALSE())</f>
        <v>4306.54</v>
      </c>
      <c r="T5397" t="str">
        <f t="shared" si="424"/>
        <v>COP</v>
      </c>
    </row>
    <row r="5398" spans="1:20" ht="18.75" hidden="1" customHeight="1" x14ac:dyDescent="0.25">
      <c r="A5398" t="s">
        <v>2645</v>
      </c>
      <c r="B5398" t="s">
        <v>5</v>
      </c>
      <c r="C5398" t="s">
        <v>1913</v>
      </c>
      <c r="D5398" s="24">
        <v>11611</v>
      </c>
      <c r="E5398" t="s">
        <v>1702</v>
      </c>
      <c r="F5398" t="s">
        <v>99</v>
      </c>
      <c r="G5398" t="s">
        <v>1914</v>
      </c>
      <c r="I5398" t="s">
        <v>1841</v>
      </c>
      <c r="J5398" t="s">
        <v>1915</v>
      </c>
      <c r="K5398" t="s">
        <v>2021</v>
      </c>
      <c r="L5398" s="24">
        <v>9400</v>
      </c>
      <c r="M5398" s="25">
        <f>+VLOOKUP(E5398, TC!A:D, 4, FALSE())</f>
        <v>1.1350499983745652</v>
      </c>
      <c r="N5398" s="24">
        <f t="shared" si="420"/>
        <v>9400</v>
      </c>
      <c r="O5398" t="str">
        <f t="shared" si="421"/>
        <v>FACTURA</v>
      </c>
      <c r="P5398" t="str">
        <f t="shared" si="422"/>
        <v>2025</v>
      </c>
      <c r="Q5398" t="str">
        <f t="shared" si="423"/>
        <v>04</v>
      </c>
      <c r="R5398" t="str">
        <f>+IFERROR(VLOOKUP(I5398, Listado!A:B, 2, FALSE()), "COMERCIALIZADORA INTERNACIONAL CARIBBEAN EXOTICS S A")</f>
        <v>LONDOÑO ECHEVERRI ALEJANDRA</v>
      </c>
      <c r="S5398" s="25">
        <f>+VLOOKUP(E5398, TC!A:D, 2, FALSE())</f>
        <v>4306.54</v>
      </c>
      <c r="T5398" t="str">
        <f t="shared" si="424"/>
        <v>COP</v>
      </c>
    </row>
    <row r="5399" spans="1:20" ht="18.75" hidden="1" customHeight="1" x14ac:dyDescent="0.25">
      <c r="A5399" t="s">
        <v>2645</v>
      </c>
      <c r="B5399" t="s">
        <v>5</v>
      </c>
      <c r="C5399" t="s">
        <v>1913</v>
      </c>
      <c r="D5399" s="24">
        <v>11611</v>
      </c>
      <c r="E5399" t="s">
        <v>1702</v>
      </c>
      <c r="F5399" t="s">
        <v>99</v>
      </c>
      <c r="G5399" t="s">
        <v>1914</v>
      </c>
      <c r="I5399" t="s">
        <v>1841</v>
      </c>
      <c r="J5399" t="s">
        <v>1915</v>
      </c>
      <c r="K5399" t="s">
        <v>2021</v>
      </c>
      <c r="L5399" s="24">
        <v>19000</v>
      </c>
      <c r="M5399" s="25">
        <f>+VLOOKUP(E5399, TC!A:D, 4, FALSE())</f>
        <v>1.1350499983745652</v>
      </c>
      <c r="N5399" s="24">
        <f t="shared" si="420"/>
        <v>19000</v>
      </c>
      <c r="O5399" t="str">
        <f t="shared" si="421"/>
        <v>FACTURA</v>
      </c>
      <c r="P5399" t="str">
        <f t="shared" si="422"/>
        <v>2025</v>
      </c>
      <c r="Q5399" t="str">
        <f t="shared" si="423"/>
        <v>04</v>
      </c>
      <c r="R5399" t="str">
        <f>+IFERROR(VLOOKUP(I5399, Listado!A:B, 2, FALSE()), "COMERCIALIZADORA INTERNACIONAL CARIBBEAN EXOTICS S A")</f>
        <v>LONDOÑO ECHEVERRI ALEJANDRA</v>
      </c>
      <c r="S5399" s="25">
        <f>+VLOOKUP(E5399, TC!A:D, 2, FALSE())</f>
        <v>4306.54</v>
      </c>
      <c r="T5399" t="str">
        <f t="shared" si="424"/>
        <v>COP</v>
      </c>
    </row>
    <row r="5400" spans="1:20" ht="18.75" hidden="1" customHeight="1" x14ac:dyDescent="0.25">
      <c r="A5400" t="s">
        <v>2645</v>
      </c>
      <c r="B5400" t="s">
        <v>5</v>
      </c>
      <c r="C5400" t="s">
        <v>1913</v>
      </c>
      <c r="D5400" s="24">
        <v>11611</v>
      </c>
      <c r="E5400" t="s">
        <v>1702</v>
      </c>
      <c r="F5400" t="s">
        <v>99</v>
      </c>
      <c r="G5400" t="s">
        <v>1914</v>
      </c>
      <c r="I5400" t="s">
        <v>1841</v>
      </c>
      <c r="J5400" t="s">
        <v>1915</v>
      </c>
      <c r="K5400" t="s">
        <v>2021</v>
      </c>
      <c r="L5400" s="24">
        <v>9400</v>
      </c>
      <c r="M5400" s="25">
        <f>+VLOOKUP(E5400, TC!A:D, 4, FALSE())</f>
        <v>1.1350499983745652</v>
      </c>
      <c r="N5400" s="24">
        <f t="shared" si="420"/>
        <v>9400</v>
      </c>
      <c r="O5400" t="str">
        <f t="shared" si="421"/>
        <v>FACTURA</v>
      </c>
      <c r="P5400" t="str">
        <f t="shared" si="422"/>
        <v>2025</v>
      </c>
      <c r="Q5400" t="str">
        <f t="shared" si="423"/>
        <v>04</v>
      </c>
      <c r="R5400" t="str">
        <f>+IFERROR(VLOOKUP(I5400, Listado!A:B, 2, FALSE()), "COMERCIALIZADORA INTERNACIONAL CARIBBEAN EXOTICS S A")</f>
        <v>LONDOÑO ECHEVERRI ALEJANDRA</v>
      </c>
      <c r="S5400" s="25">
        <f>+VLOOKUP(E5400, TC!A:D, 2, FALSE())</f>
        <v>4306.54</v>
      </c>
      <c r="T5400" t="str">
        <f t="shared" si="424"/>
        <v>COP</v>
      </c>
    </row>
    <row r="5401" spans="1:20" ht="18.75" hidden="1" customHeight="1" x14ac:dyDescent="0.25">
      <c r="A5401" t="s">
        <v>2645</v>
      </c>
      <c r="B5401" t="s">
        <v>5</v>
      </c>
      <c r="C5401" t="s">
        <v>1913</v>
      </c>
      <c r="D5401" s="24">
        <v>11612</v>
      </c>
      <c r="E5401" t="s">
        <v>1702</v>
      </c>
      <c r="F5401" t="s">
        <v>99</v>
      </c>
      <c r="G5401" t="s">
        <v>1914</v>
      </c>
      <c r="I5401" t="s">
        <v>1841</v>
      </c>
      <c r="J5401" t="s">
        <v>1915</v>
      </c>
      <c r="K5401" t="s">
        <v>2021</v>
      </c>
      <c r="L5401" s="24">
        <v>212400</v>
      </c>
      <c r="M5401" s="25">
        <f>+VLOOKUP(E5401, TC!A:D, 4, FALSE())</f>
        <v>1.1350499983745652</v>
      </c>
      <c r="N5401" s="24">
        <f t="shared" si="420"/>
        <v>212400</v>
      </c>
      <c r="O5401" t="str">
        <f t="shared" si="421"/>
        <v>FACTURA</v>
      </c>
      <c r="P5401" t="str">
        <f t="shared" si="422"/>
        <v>2025</v>
      </c>
      <c r="Q5401" t="str">
        <f t="shared" si="423"/>
        <v>04</v>
      </c>
      <c r="R5401" t="str">
        <f>+IFERROR(VLOOKUP(I5401, Listado!A:B, 2, FALSE()), "COMERCIALIZADORA INTERNACIONAL CARIBBEAN EXOTICS S A")</f>
        <v>LONDOÑO ECHEVERRI ALEJANDRA</v>
      </c>
      <c r="S5401" s="25">
        <f>+VLOOKUP(E5401, TC!A:D, 2, FALSE())</f>
        <v>4306.54</v>
      </c>
      <c r="T5401" t="str">
        <f t="shared" si="424"/>
        <v>COP</v>
      </c>
    </row>
    <row r="5402" spans="1:20" ht="18.75" hidden="1" customHeight="1" x14ac:dyDescent="0.25">
      <c r="A5402" t="s">
        <v>2645</v>
      </c>
      <c r="B5402" t="s">
        <v>5</v>
      </c>
      <c r="C5402" t="s">
        <v>1913</v>
      </c>
      <c r="D5402" s="24">
        <v>11612</v>
      </c>
      <c r="E5402" t="s">
        <v>1702</v>
      </c>
      <c r="F5402" t="s">
        <v>99</v>
      </c>
      <c r="G5402" t="s">
        <v>1914</v>
      </c>
      <c r="I5402" t="s">
        <v>1841</v>
      </c>
      <c r="J5402" t="s">
        <v>1915</v>
      </c>
      <c r="K5402" t="s">
        <v>2021</v>
      </c>
      <c r="L5402" s="24">
        <v>354600</v>
      </c>
      <c r="M5402" s="25">
        <f>+VLOOKUP(E5402, TC!A:D, 4, FALSE())</f>
        <v>1.1350499983745652</v>
      </c>
      <c r="N5402" s="24">
        <f t="shared" si="420"/>
        <v>354600</v>
      </c>
      <c r="O5402" t="str">
        <f t="shared" si="421"/>
        <v>FACTURA</v>
      </c>
      <c r="P5402" t="str">
        <f t="shared" si="422"/>
        <v>2025</v>
      </c>
      <c r="Q5402" t="str">
        <f t="shared" si="423"/>
        <v>04</v>
      </c>
      <c r="R5402" t="str">
        <f>+IFERROR(VLOOKUP(I5402, Listado!A:B, 2, FALSE()), "COMERCIALIZADORA INTERNACIONAL CARIBBEAN EXOTICS S A")</f>
        <v>LONDOÑO ECHEVERRI ALEJANDRA</v>
      </c>
      <c r="S5402" s="25">
        <f>+VLOOKUP(E5402, TC!A:D, 2, FALSE())</f>
        <v>4306.54</v>
      </c>
      <c r="T5402" t="str">
        <f t="shared" si="424"/>
        <v>COP</v>
      </c>
    </row>
    <row r="5403" spans="1:20" ht="18.75" hidden="1" customHeight="1" x14ac:dyDescent="0.25">
      <c r="A5403" t="s">
        <v>2645</v>
      </c>
      <c r="B5403" t="s">
        <v>5</v>
      </c>
      <c r="C5403" t="s">
        <v>1913</v>
      </c>
      <c r="D5403" s="24">
        <v>11612</v>
      </c>
      <c r="E5403" t="s">
        <v>1702</v>
      </c>
      <c r="F5403" t="s">
        <v>99</v>
      </c>
      <c r="G5403" t="s">
        <v>1914</v>
      </c>
      <c r="I5403" t="s">
        <v>1841</v>
      </c>
      <c r="J5403" t="s">
        <v>1915</v>
      </c>
      <c r="K5403" t="s">
        <v>2021</v>
      </c>
      <c r="L5403" s="24">
        <v>158760</v>
      </c>
      <c r="M5403" s="25">
        <f>+VLOOKUP(E5403, TC!A:D, 4, FALSE())</f>
        <v>1.1350499983745652</v>
      </c>
      <c r="N5403" s="24">
        <f t="shared" si="420"/>
        <v>158760</v>
      </c>
      <c r="O5403" t="str">
        <f t="shared" si="421"/>
        <v>FACTURA</v>
      </c>
      <c r="P5403" t="str">
        <f t="shared" si="422"/>
        <v>2025</v>
      </c>
      <c r="Q5403" t="str">
        <f t="shared" si="423"/>
        <v>04</v>
      </c>
      <c r="R5403" t="str">
        <f>+IFERROR(VLOOKUP(I5403, Listado!A:B, 2, FALSE()), "COMERCIALIZADORA INTERNACIONAL CARIBBEAN EXOTICS S A")</f>
        <v>LONDOÑO ECHEVERRI ALEJANDRA</v>
      </c>
      <c r="S5403" s="25">
        <f>+VLOOKUP(E5403, TC!A:D, 2, FALSE())</f>
        <v>4306.54</v>
      </c>
      <c r="T5403" t="str">
        <f t="shared" si="424"/>
        <v>COP</v>
      </c>
    </row>
    <row r="5404" spans="1:20" ht="18.75" hidden="1" customHeight="1" x14ac:dyDescent="0.25">
      <c r="A5404" t="s">
        <v>2645</v>
      </c>
      <c r="B5404" t="s">
        <v>5</v>
      </c>
      <c r="C5404" t="s">
        <v>1913</v>
      </c>
      <c r="D5404" s="24">
        <v>11612</v>
      </c>
      <c r="E5404" t="s">
        <v>1702</v>
      </c>
      <c r="F5404" t="s">
        <v>99</v>
      </c>
      <c r="G5404" t="s">
        <v>1914</v>
      </c>
      <c r="I5404" t="s">
        <v>1841</v>
      </c>
      <c r="J5404" t="s">
        <v>1915</v>
      </c>
      <c r="K5404" t="s">
        <v>2021</v>
      </c>
      <c r="L5404" s="24">
        <v>151920</v>
      </c>
      <c r="M5404" s="25">
        <f>+VLOOKUP(E5404, TC!A:D, 4, FALSE())</f>
        <v>1.1350499983745652</v>
      </c>
      <c r="N5404" s="24">
        <f t="shared" si="420"/>
        <v>151920</v>
      </c>
      <c r="O5404" t="str">
        <f t="shared" si="421"/>
        <v>FACTURA</v>
      </c>
      <c r="P5404" t="str">
        <f t="shared" si="422"/>
        <v>2025</v>
      </c>
      <c r="Q5404" t="str">
        <f t="shared" si="423"/>
        <v>04</v>
      </c>
      <c r="R5404" t="str">
        <f>+IFERROR(VLOOKUP(I5404, Listado!A:B, 2, FALSE()), "COMERCIALIZADORA INTERNACIONAL CARIBBEAN EXOTICS S A")</f>
        <v>LONDOÑO ECHEVERRI ALEJANDRA</v>
      </c>
      <c r="S5404" s="25">
        <f>+VLOOKUP(E5404, TC!A:D, 2, FALSE())</f>
        <v>4306.54</v>
      </c>
      <c r="T5404" t="str">
        <f t="shared" si="424"/>
        <v>COP</v>
      </c>
    </row>
    <row r="5405" spans="1:20" ht="18.75" hidden="1" customHeight="1" x14ac:dyDescent="0.25">
      <c r="A5405" t="s">
        <v>2645</v>
      </c>
      <c r="B5405" t="s">
        <v>5</v>
      </c>
      <c r="C5405" t="s">
        <v>1913</v>
      </c>
      <c r="D5405" s="24">
        <v>11612</v>
      </c>
      <c r="E5405" t="s">
        <v>1702</v>
      </c>
      <c r="F5405" t="s">
        <v>99</v>
      </c>
      <c r="G5405" t="s">
        <v>1914</v>
      </c>
      <c r="I5405" t="s">
        <v>1841</v>
      </c>
      <c r="J5405" t="s">
        <v>1915</v>
      </c>
      <c r="K5405" t="s">
        <v>2021</v>
      </c>
      <c r="L5405" s="24">
        <v>43740</v>
      </c>
      <c r="M5405" s="25">
        <f>+VLOOKUP(E5405, TC!A:D, 4, FALSE())</f>
        <v>1.1350499983745652</v>
      </c>
      <c r="N5405" s="24">
        <f t="shared" si="420"/>
        <v>43740</v>
      </c>
      <c r="O5405" t="str">
        <f t="shared" si="421"/>
        <v>FACTURA</v>
      </c>
      <c r="P5405" t="str">
        <f t="shared" si="422"/>
        <v>2025</v>
      </c>
      <c r="Q5405" t="str">
        <f t="shared" si="423"/>
        <v>04</v>
      </c>
      <c r="R5405" t="str">
        <f>+IFERROR(VLOOKUP(I5405, Listado!A:B, 2, FALSE()), "COMERCIALIZADORA INTERNACIONAL CARIBBEAN EXOTICS S A")</f>
        <v>LONDOÑO ECHEVERRI ALEJANDRA</v>
      </c>
      <c r="S5405" s="25">
        <f>+VLOOKUP(E5405, TC!A:D, 2, FALSE())</f>
        <v>4306.54</v>
      </c>
      <c r="T5405" t="str">
        <f t="shared" si="424"/>
        <v>COP</v>
      </c>
    </row>
    <row r="5406" spans="1:20" ht="18.75" hidden="1" customHeight="1" x14ac:dyDescent="0.25">
      <c r="A5406" t="s">
        <v>2645</v>
      </c>
      <c r="B5406" t="s">
        <v>5</v>
      </c>
      <c r="C5406" t="s">
        <v>1913</v>
      </c>
      <c r="D5406" s="24">
        <v>11612</v>
      </c>
      <c r="E5406" t="s">
        <v>1702</v>
      </c>
      <c r="F5406" t="s">
        <v>99</v>
      </c>
      <c r="G5406" t="s">
        <v>1914</v>
      </c>
      <c r="I5406" t="s">
        <v>1841</v>
      </c>
      <c r="J5406" t="s">
        <v>1915</v>
      </c>
      <c r="K5406" t="s">
        <v>2021</v>
      </c>
      <c r="L5406" s="24">
        <v>5940</v>
      </c>
      <c r="M5406" s="25">
        <f>+VLOOKUP(E5406, TC!A:D, 4, FALSE())</f>
        <v>1.1350499983745652</v>
      </c>
      <c r="N5406" s="24">
        <f t="shared" si="420"/>
        <v>5940</v>
      </c>
      <c r="O5406" t="str">
        <f t="shared" si="421"/>
        <v>FACTURA</v>
      </c>
      <c r="P5406" t="str">
        <f t="shared" si="422"/>
        <v>2025</v>
      </c>
      <c r="Q5406" t="str">
        <f t="shared" si="423"/>
        <v>04</v>
      </c>
      <c r="R5406" t="str">
        <f>+IFERROR(VLOOKUP(I5406, Listado!A:B, 2, FALSE()), "COMERCIALIZADORA INTERNACIONAL CARIBBEAN EXOTICS S A")</f>
        <v>LONDOÑO ECHEVERRI ALEJANDRA</v>
      </c>
      <c r="S5406" s="25">
        <f>+VLOOKUP(E5406, TC!A:D, 2, FALSE())</f>
        <v>4306.54</v>
      </c>
      <c r="T5406" t="str">
        <f t="shared" si="424"/>
        <v>COP</v>
      </c>
    </row>
    <row r="5407" spans="1:20" ht="18.75" hidden="1" customHeight="1" x14ac:dyDescent="0.25">
      <c r="A5407" t="s">
        <v>2645</v>
      </c>
      <c r="B5407" t="s">
        <v>5</v>
      </c>
      <c r="C5407" t="s">
        <v>1913</v>
      </c>
      <c r="D5407" s="24">
        <v>11612</v>
      </c>
      <c r="E5407" t="s">
        <v>1702</v>
      </c>
      <c r="F5407" t="s">
        <v>99</v>
      </c>
      <c r="G5407" t="s">
        <v>1914</v>
      </c>
      <c r="I5407" t="s">
        <v>1841</v>
      </c>
      <c r="J5407" t="s">
        <v>1915</v>
      </c>
      <c r="K5407" t="s">
        <v>2021</v>
      </c>
      <c r="L5407" s="24">
        <v>4320</v>
      </c>
      <c r="M5407" s="25">
        <f>+VLOOKUP(E5407, TC!A:D, 4, FALSE())</f>
        <v>1.1350499983745652</v>
      </c>
      <c r="N5407" s="24">
        <f t="shared" si="420"/>
        <v>4320</v>
      </c>
      <c r="O5407" t="str">
        <f t="shared" si="421"/>
        <v>FACTURA</v>
      </c>
      <c r="P5407" t="str">
        <f t="shared" si="422"/>
        <v>2025</v>
      </c>
      <c r="Q5407" t="str">
        <f t="shared" si="423"/>
        <v>04</v>
      </c>
      <c r="R5407" t="str">
        <f>+IFERROR(VLOOKUP(I5407, Listado!A:B, 2, FALSE()), "COMERCIALIZADORA INTERNACIONAL CARIBBEAN EXOTICS S A")</f>
        <v>LONDOÑO ECHEVERRI ALEJANDRA</v>
      </c>
      <c r="S5407" s="25">
        <f>+VLOOKUP(E5407, TC!A:D, 2, FALSE())</f>
        <v>4306.54</v>
      </c>
      <c r="T5407" t="str">
        <f t="shared" si="424"/>
        <v>COP</v>
      </c>
    </row>
    <row r="5408" spans="1:20" ht="18.75" hidden="1" customHeight="1" x14ac:dyDescent="0.25">
      <c r="A5408" t="s">
        <v>2645</v>
      </c>
      <c r="B5408" t="s">
        <v>5</v>
      </c>
      <c r="C5408" t="s">
        <v>1913</v>
      </c>
      <c r="D5408" s="24">
        <v>11612</v>
      </c>
      <c r="E5408" t="s">
        <v>1702</v>
      </c>
      <c r="F5408" t="s">
        <v>99</v>
      </c>
      <c r="G5408" t="s">
        <v>1914</v>
      </c>
      <c r="I5408" t="s">
        <v>1841</v>
      </c>
      <c r="J5408" t="s">
        <v>1915</v>
      </c>
      <c r="K5408" t="s">
        <v>2021</v>
      </c>
      <c r="L5408" s="24">
        <v>1980</v>
      </c>
      <c r="M5408" s="25">
        <f>+VLOOKUP(E5408, TC!A:D, 4, FALSE())</f>
        <v>1.1350499983745652</v>
      </c>
      <c r="N5408" s="24">
        <f t="shared" si="420"/>
        <v>1980</v>
      </c>
      <c r="O5408" t="str">
        <f t="shared" si="421"/>
        <v>FACTURA</v>
      </c>
      <c r="P5408" t="str">
        <f t="shared" si="422"/>
        <v>2025</v>
      </c>
      <c r="Q5408" t="str">
        <f t="shared" si="423"/>
        <v>04</v>
      </c>
      <c r="R5408" t="str">
        <f>+IFERROR(VLOOKUP(I5408, Listado!A:B, 2, FALSE()), "COMERCIALIZADORA INTERNACIONAL CARIBBEAN EXOTICS S A")</f>
        <v>LONDOÑO ECHEVERRI ALEJANDRA</v>
      </c>
      <c r="S5408" s="25">
        <f>+VLOOKUP(E5408, TC!A:D, 2, FALSE())</f>
        <v>4306.54</v>
      </c>
      <c r="T5408" t="str">
        <f t="shared" si="424"/>
        <v>COP</v>
      </c>
    </row>
    <row r="5409" spans="1:20" ht="18.75" hidden="1" customHeight="1" x14ac:dyDescent="0.25">
      <c r="A5409" t="s">
        <v>2645</v>
      </c>
      <c r="B5409" t="s">
        <v>5</v>
      </c>
      <c r="C5409" t="s">
        <v>1913</v>
      </c>
      <c r="D5409" s="24">
        <v>11613</v>
      </c>
      <c r="E5409" t="s">
        <v>1702</v>
      </c>
      <c r="F5409" t="s">
        <v>99</v>
      </c>
      <c r="G5409" t="s">
        <v>1914</v>
      </c>
      <c r="I5409" t="s">
        <v>1841</v>
      </c>
      <c r="J5409" t="s">
        <v>1915</v>
      </c>
      <c r="K5409" t="s">
        <v>2021</v>
      </c>
      <c r="L5409" s="24">
        <v>122000</v>
      </c>
      <c r="M5409" s="25">
        <f>+VLOOKUP(E5409, TC!A:D, 4, FALSE())</f>
        <v>1.1350499983745652</v>
      </c>
      <c r="N5409" s="24">
        <f t="shared" si="420"/>
        <v>122000</v>
      </c>
      <c r="O5409" t="str">
        <f t="shared" si="421"/>
        <v>FACTURA</v>
      </c>
      <c r="P5409" t="str">
        <f t="shared" si="422"/>
        <v>2025</v>
      </c>
      <c r="Q5409" t="str">
        <f t="shared" si="423"/>
        <v>04</v>
      </c>
      <c r="R5409" t="str">
        <f>+IFERROR(VLOOKUP(I5409, Listado!A:B, 2, FALSE()), "COMERCIALIZADORA INTERNACIONAL CARIBBEAN EXOTICS S A")</f>
        <v>LONDOÑO ECHEVERRI ALEJANDRA</v>
      </c>
      <c r="S5409" s="25">
        <f>+VLOOKUP(E5409, TC!A:D, 2, FALSE())</f>
        <v>4306.54</v>
      </c>
      <c r="T5409" t="str">
        <f t="shared" si="424"/>
        <v>COP</v>
      </c>
    </row>
    <row r="5410" spans="1:20" ht="18.75" hidden="1" customHeight="1" x14ac:dyDescent="0.25">
      <c r="A5410" t="s">
        <v>2645</v>
      </c>
      <c r="B5410" t="s">
        <v>5</v>
      </c>
      <c r="C5410" t="s">
        <v>1913</v>
      </c>
      <c r="D5410" s="24">
        <v>11613</v>
      </c>
      <c r="E5410" t="s">
        <v>1702</v>
      </c>
      <c r="F5410" t="s">
        <v>99</v>
      </c>
      <c r="G5410" t="s">
        <v>1914</v>
      </c>
      <c r="I5410" t="s">
        <v>1841</v>
      </c>
      <c r="J5410" t="s">
        <v>1915</v>
      </c>
      <c r="K5410" t="s">
        <v>2021</v>
      </c>
      <c r="L5410" s="24">
        <v>83000</v>
      </c>
      <c r="M5410" s="25">
        <f>+VLOOKUP(E5410, TC!A:D, 4, FALSE())</f>
        <v>1.1350499983745652</v>
      </c>
      <c r="N5410" s="24">
        <f t="shared" si="420"/>
        <v>83000</v>
      </c>
      <c r="O5410" t="str">
        <f t="shared" si="421"/>
        <v>FACTURA</v>
      </c>
      <c r="P5410" t="str">
        <f t="shared" si="422"/>
        <v>2025</v>
      </c>
      <c r="Q5410" t="str">
        <f t="shared" si="423"/>
        <v>04</v>
      </c>
      <c r="R5410" t="str">
        <f>+IFERROR(VLOOKUP(I5410, Listado!A:B, 2, FALSE()), "COMERCIALIZADORA INTERNACIONAL CARIBBEAN EXOTICS S A")</f>
        <v>LONDOÑO ECHEVERRI ALEJANDRA</v>
      </c>
      <c r="S5410" s="25">
        <f>+VLOOKUP(E5410, TC!A:D, 2, FALSE())</f>
        <v>4306.54</v>
      </c>
      <c r="T5410" t="str">
        <f t="shared" si="424"/>
        <v>COP</v>
      </c>
    </row>
    <row r="5411" spans="1:20" ht="18.75" hidden="1" customHeight="1" x14ac:dyDescent="0.25">
      <c r="A5411" t="s">
        <v>2645</v>
      </c>
      <c r="B5411" t="s">
        <v>5</v>
      </c>
      <c r="C5411" t="s">
        <v>1913</v>
      </c>
      <c r="D5411" s="24">
        <v>11613</v>
      </c>
      <c r="E5411" t="s">
        <v>1702</v>
      </c>
      <c r="F5411" t="s">
        <v>99</v>
      </c>
      <c r="G5411" t="s">
        <v>1914</v>
      </c>
      <c r="I5411" t="s">
        <v>1841</v>
      </c>
      <c r="J5411" t="s">
        <v>1915</v>
      </c>
      <c r="K5411" t="s">
        <v>2021</v>
      </c>
      <c r="L5411" s="24">
        <v>88400</v>
      </c>
      <c r="M5411" s="25">
        <f>+VLOOKUP(E5411, TC!A:D, 4, FALSE())</f>
        <v>1.1350499983745652</v>
      </c>
      <c r="N5411" s="24">
        <f t="shared" si="420"/>
        <v>88400</v>
      </c>
      <c r="O5411" t="str">
        <f t="shared" si="421"/>
        <v>FACTURA</v>
      </c>
      <c r="P5411" t="str">
        <f t="shared" si="422"/>
        <v>2025</v>
      </c>
      <c r="Q5411" t="str">
        <f t="shared" si="423"/>
        <v>04</v>
      </c>
      <c r="R5411" t="str">
        <f>+IFERROR(VLOOKUP(I5411, Listado!A:B, 2, FALSE()), "COMERCIALIZADORA INTERNACIONAL CARIBBEAN EXOTICS S A")</f>
        <v>LONDOÑO ECHEVERRI ALEJANDRA</v>
      </c>
      <c r="S5411" s="25">
        <f>+VLOOKUP(E5411, TC!A:D, 2, FALSE())</f>
        <v>4306.54</v>
      </c>
      <c r="T5411" t="str">
        <f t="shared" si="424"/>
        <v>COP</v>
      </c>
    </row>
    <row r="5412" spans="1:20" ht="18.75" hidden="1" customHeight="1" x14ac:dyDescent="0.25">
      <c r="A5412" t="s">
        <v>2645</v>
      </c>
      <c r="B5412" t="s">
        <v>5</v>
      </c>
      <c r="C5412" t="s">
        <v>1913</v>
      </c>
      <c r="D5412" s="24">
        <v>11613</v>
      </c>
      <c r="E5412" t="s">
        <v>1702</v>
      </c>
      <c r="F5412" t="s">
        <v>99</v>
      </c>
      <c r="G5412" t="s">
        <v>1914</v>
      </c>
      <c r="I5412" t="s">
        <v>1841</v>
      </c>
      <c r="J5412" t="s">
        <v>1915</v>
      </c>
      <c r="K5412" t="s">
        <v>2021</v>
      </c>
      <c r="L5412" s="24">
        <v>38800</v>
      </c>
      <c r="M5412" s="25">
        <f>+VLOOKUP(E5412, TC!A:D, 4, FALSE())</f>
        <v>1.1350499983745652</v>
      </c>
      <c r="N5412" s="24">
        <f t="shared" si="420"/>
        <v>38800</v>
      </c>
      <c r="O5412" t="str">
        <f t="shared" si="421"/>
        <v>FACTURA</v>
      </c>
      <c r="P5412" t="str">
        <f t="shared" si="422"/>
        <v>2025</v>
      </c>
      <c r="Q5412" t="str">
        <f t="shared" si="423"/>
        <v>04</v>
      </c>
      <c r="R5412" t="str">
        <f>+IFERROR(VLOOKUP(I5412, Listado!A:B, 2, FALSE()), "COMERCIALIZADORA INTERNACIONAL CARIBBEAN EXOTICS S A")</f>
        <v>LONDOÑO ECHEVERRI ALEJANDRA</v>
      </c>
      <c r="S5412" s="25">
        <f>+VLOOKUP(E5412, TC!A:D, 2, FALSE())</f>
        <v>4306.54</v>
      </c>
      <c r="T5412" t="str">
        <f t="shared" si="424"/>
        <v>COP</v>
      </c>
    </row>
    <row r="5413" spans="1:20" ht="18.75" hidden="1" customHeight="1" x14ac:dyDescent="0.25">
      <c r="A5413" t="s">
        <v>2645</v>
      </c>
      <c r="B5413" t="s">
        <v>5</v>
      </c>
      <c r="C5413" t="s">
        <v>1913</v>
      </c>
      <c r="D5413" s="24">
        <v>11613</v>
      </c>
      <c r="E5413" t="s">
        <v>1702</v>
      </c>
      <c r="F5413" t="s">
        <v>99</v>
      </c>
      <c r="G5413" t="s">
        <v>1914</v>
      </c>
      <c r="I5413" t="s">
        <v>1841</v>
      </c>
      <c r="J5413" t="s">
        <v>1915</v>
      </c>
      <c r="K5413" t="s">
        <v>2021</v>
      </c>
      <c r="L5413" s="24">
        <v>6800</v>
      </c>
      <c r="M5413" s="25">
        <f>+VLOOKUP(E5413, TC!A:D, 4, FALSE())</f>
        <v>1.1350499983745652</v>
      </c>
      <c r="N5413" s="24">
        <f t="shared" si="420"/>
        <v>6800</v>
      </c>
      <c r="O5413" t="str">
        <f t="shared" si="421"/>
        <v>FACTURA</v>
      </c>
      <c r="P5413" t="str">
        <f t="shared" si="422"/>
        <v>2025</v>
      </c>
      <c r="Q5413" t="str">
        <f t="shared" si="423"/>
        <v>04</v>
      </c>
      <c r="R5413" t="str">
        <f>+IFERROR(VLOOKUP(I5413, Listado!A:B, 2, FALSE()), "COMERCIALIZADORA INTERNACIONAL CARIBBEAN EXOTICS S A")</f>
        <v>LONDOÑO ECHEVERRI ALEJANDRA</v>
      </c>
      <c r="S5413" s="25">
        <f>+VLOOKUP(E5413, TC!A:D, 2, FALSE())</f>
        <v>4306.54</v>
      </c>
      <c r="T5413" t="str">
        <f t="shared" si="424"/>
        <v>COP</v>
      </c>
    </row>
    <row r="5414" spans="1:20" ht="18.75" hidden="1" customHeight="1" x14ac:dyDescent="0.25">
      <c r="A5414" t="s">
        <v>2645</v>
      </c>
      <c r="B5414" t="s">
        <v>5</v>
      </c>
      <c r="C5414" t="s">
        <v>1913</v>
      </c>
      <c r="D5414" s="24">
        <v>11614</v>
      </c>
      <c r="E5414" t="s">
        <v>1702</v>
      </c>
      <c r="F5414" t="s">
        <v>99</v>
      </c>
      <c r="G5414" t="s">
        <v>113</v>
      </c>
      <c r="I5414" t="s">
        <v>1843</v>
      </c>
      <c r="J5414" t="s">
        <v>1915</v>
      </c>
      <c r="K5414" t="s">
        <v>2021</v>
      </c>
      <c r="L5414" s="24">
        <v>241920</v>
      </c>
      <c r="M5414" s="25">
        <f>+VLOOKUP(E5414, TC!A:D, 4, FALSE())</f>
        <v>1.1350499983745652</v>
      </c>
      <c r="N5414" s="24">
        <f t="shared" si="420"/>
        <v>241920</v>
      </c>
      <c r="O5414" t="str">
        <f t="shared" si="421"/>
        <v>FACTURA</v>
      </c>
      <c r="P5414" t="str">
        <f t="shared" si="422"/>
        <v>2025</v>
      </c>
      <c r="Q5414" t="str">
        <f t="shared" si="423"/>
        <v>04</v>
      </c>
      <c r="R5414" t="str">
        <f>+IFERROR(VLOOKUP(I5414, Listado!A:B, 2, FALSE()), "COMERCIALIZADORA INTERNACIONAL CARIBBEAN EXOTICS S A")</f>
        <v>LONDOÑO ECHEVERRI ALEJANDRA</v>
      </c>
      <c r="S5414" s="25">
        <f>+VLOOKUP(E5414, TC!A:D, 2, FALSE())</f>
        <v>4306.54</v>
      </c>
      <c r="T5414" t="str">
        <f t="shared" si="424"/>
        <v>COP</v>
      </c>
    </row>
    <row r="5415" spans="1:20" ht="18.75" hidden="1" customHeight="1" x14ac:dyDescent="0.25">
      <c r="A5415" t="s">
        <v>2645</v>
      </c>
      <c r="B5415" t="s">
        <v>5</v>
      </c>
      <c r="C5415" t="s">
        <v>1913</v>
      </c>
      <c r="D5415" s="24">
        <v>11614</v>
      </c>
      <c r="E5415" t="s">
        <v>1702</v>
      </c>
      <c r="F5415" t="s">
        <v>99</v>
      </c>
      <c r="G5415" t="s">
        <v>113</v>
      </c>
      <c r="I5415" t="s">
        <v>1843</v>
      </c>
      <c r="J5415" t="s">
        <v>1915</v>
      </c>
      <c r="K5415" t="s">
        <v>2021</v>
      </c>
      <c r="L5415" s="24">
        <v>111780</v>
      </c>
      <c r="M5415" s="25">
        <f>+VLOOKUP(E5415, TC!A:D, 4, FALSE())</f>
        <v>1.1350499983745652</v>
      </c>
      <c r="N5415" s="24">
        <f t="shared" si="420"/>
        <v>111780</v>
      </c>
      <c r="O5415" t="str">
        <f t="shared" si="421"/>
        <v>FACTURA</v>
      </c>
      <c r="P5415" t="str">
        <f t="shared" si="422"/>
        <v>2025</v>
      </c>
      <c r="Q5415" t="str">
        <f t="shared" si="423"/>
        <v>04</v>
      </c>
      <c r="R5415" t="str">
        <f>+IFERROR(VLOOKUP(I5415, Listado!A:B, 2, FALSE()), "COMERCIALIZADORA INTERNACIONAL CARIBBEAN EXOTICS S A")</f>
        <v>LONDOÑO ECHEVERRI ALEJANDRA</v>
      </c>
      <c r="S5415" s="25">
        <f>+VLOOKUP(E5415, TC!A:D, 2, FALSE())</f>
        <v>4306.54</v>
      </c>
      <c r="T5415" t="str">
        <f t="shared" si="424"/>
        <v>COP</v>
      </c>
    </row>
    <row r="5416" spans="1:20" ht="18.75" hidden="1" customHeight="1" x14ac:dyDescent="0.25">
      <c r="A5416" t="s">
        <v>2645</v>
      </c>
      <c r="B5416" t="s">
        <v>5</v>
      </c>
      <c r="C5416" t="s">
        <v>1913</v>
      </c>
      <c r="D5416" s="24">
        <v>11614</v>
      </c>
      <c r="E5416" t="s">
        <v>1702</v>
      </c>
      <c r="F5416" t="s">
        <v>99</v>
      </c>
      <c r="G5416" t="s">
        <v>113</v>
      </c>
      <c r="I5416" t="s">
        <v>1843</v>
      </c>
      <c r="J5416" t="s">
        <v>1915</v>
      </c>
      <c r="K5416" t="s">
        <v>2021</v>
      </c>
      <c r="L5416" s="24">
        <v>51300</v>
      </c>
      <c r="M5416" s="25">
        <f>+VLOOKUP(E5416, TC!A:D, 4, FALSE())</f>
        <v>1.1350499983745652</v>
      </c>
      <c r="N5416" s="24">
        <f t="shared" si="420"/>
        <v>51300</v>
      </c>
      <c r="O5416" t="str">
        <f t="shared" si="421"/>
        <v>FACTURA</v>
      </c>
      <c r="P5416" t="str">
        <f t="shared" si="422"/>
        <v>2025</v>
      </c>
      <c r="Q5416" t="str">
        <f t="shared" si="423"/>
        <v>04</v>
      </c>
      <c r="R5416" t="str">
        <f>+IFERROR(VLOOKUP(I5416, Listado!A:B, 2, FALSE()), "COMERCIALIZADORA INTERNACIONAL CARIBBEAN EXOTICS S A")</f>
        <v>LONDOÑO ECHEVERRI ALEJANDRA</v>
      </c>
      <c r="S5416" s="25">
        <f>+VLOOKUP(E5416, TC!A:D, 2, FALSE())</f>
        <v>4306.54</v>
      </c>
      <c r="T5416" t="str">
        <f t="shared" si="424"/>
        <v>COP</v>
      </c>
    </row>
    <row r="5417" spans="1:20" ht="18.75" hidden="1" customHeight="1" x14ac:dyDescent="0.25">
      <c r="A5417" t="s">
        <v>2645</v>
      </c>
      <c r="B5417" t="s">
        <v>5</v>
      </c>
      <c r="C5417" t="s">
        <v>1913</v>
      </c>
      <c r="D5417" s="24">
        <v>11615</v>
      </c>
      <c r="E5417" t="s">
        <v>1704</v>
      </c>
      <c r="F5417" t="s">
        <v>99</v>
      </c>
      <c r="G5417" t="s">
        <v>1914</v>
      </c>
      <c r="H5417" t="s">
        <v>2621</v>
      </c>
      <c r="I5417" t="s">
        <v>2761</v>
      </c>
      <c r="J5417" t="s">
        <v>1915</v>
      </c>
      <c r="K5417" t="s">
        <v>107</v>
      </c>
      <c r="L5417" s="24">
        <v>220000</v>
      </c>
      <c r="M5417" s="25">
        <f>+VLOOKUP(E5417, TC!A:D, 4, FALSE())</f>
        <v>1.1498499979101553</v>
      </c>
      <c r="N5417" s="24">
        <f t="shared" si="420"/>
        <v>220000</v>
      </c>
      <c r="O5417" t="str">
        <f t="shared" si="421"/>
        <v>FACTURA</v>
      </c>
      <c r="P5417" t="str">
        <f t="shared" si="422"/>
        <v>2025</v>
      </c>
      <c r="Q5417" t="str">
        <f t="shared" si="423"/>
        <v>04</v>
      </c>
      <c r="R5417" t="str">
        <f>+IFERROR(VLOOKUP(I5417, Listado!A:B, 2, FALSE()), "COMERCIALIZADORA INTERNACIONAL CARIBBEAN EXOTICS S A")</f>
        <v>COMERCIALIZADORA INTERNACIONAL CARIBBEAN EXOTICS S A</v>
      </c>
      <c r="S5417" s="25">
        <f>+VLOOKUP(E5417, TC!A:D, 2, FALSE())</f>
        <v>4306.54</v>
      </c>
      <c r="T5417" t="str">
        <f t="shared" si="424"/>
        <v>COP</v>
      </c>
    </row>
    <row r="5418" spans="1:20" ht="18.75" hidden="1" customHeight="1" x14ac:dyDescent="0.25">
      <c r="A5418" t="s">
        <v>2645</v>
      </c>
      <c r="B5418" t="s">
        <v>5</v>
      </c>
      <c r="C5418" t="s">
        <v>1913</v>
      </c>
      <c r="D5418" s="24">
        <v>11615</v>
      </c>
      <c r="E5418" t="s">
        <v>1704</v>
      </c>
      <c r="F5418" t="s">
        <v>99</v>
      </c>
      <c r="G5418" t="s">
        <v>1914</v>
      </c>
      <c r="H5418" t="s">
        <v>2621</v>
      </c>
      <c r="I5418" t="s">
        <v>2761</v>
      </c>
      <c r="J5418" t="s">
        <v>1915</v>
      </c>
      <c r="K5418" t="s">
        <v>2733</v>
      </c>
      <c r="L5418" s="24">
        <v>320000</v>
      </c>
      <c r="M5418" s="25">
        <f>+VLOOKUP(E5418, TC!A:D, 4, FALSE())</f>
        <v>1.1498499979101553</v>
      </c>
      <c r="N5418" s="24">
        <f t="shared" si="420"/>
        <v>320000</v>
      </c>
      <c r="O5418" t="str">
        <f t="shared" si="421"/>
        <v>FACTURA</v>
      </c>
      <c r="P5418" t="str">
        <f t="shared" si="422"/>
        <v>2025</v>
      </c>
      <c r="Q5418" t="str">
        <f t="shared" si="423"/>
        <v>04</v>
      </c>
      <c r="R5418" t="str">
        <f>+IFERROR(VLOOKUP(I5418, Listado!A:B, 2, FALSE()), "COMERCIALIZADORA INTERNACIONAL CARIBBEAN EXOTICS S A")</f>
        <v>COMERCIALIZADORA INTERNACIONAL CARIBBEAN EXOTICS S A</v>
      </c>
      <c r="S5418" s="25">
        <f>+VLOOKUP(E5418, TC!A:D, 2, FALSE())</f>
        <v>4306.54</v>
      </c>
      <c r="T5418" t="str">
        <f t="shared" si="424"/>
        <v>COP</v>
      </c>
    </row>
    <row r="5419" spans="1:20" ht="18.75" hidden="1" customHeight="1" x14ac:dyDescent="0.25">
      <c r="A5419" t="s">
        <v>2645</v>
      </c>
      <c r="B5419" t="s">
        <v>5</v>
      </c>
      <c r="C5419" t="s">
        <v>1913</v>
      </c>
      <c r="D5419" s="24">
        <v>11616</v>
      </c>
      <c r="E5419" t="s">
        <v>1704</v>
      </c>
      <c r="F5419" t="s">
        <v>99</v>
      </c>
      <c r="G5419" t="s">
        <v>1914</v>
      </c>
      <c r="H5419" t="s">
        <v>2762</v>
      </c>
      <c r="I5419" t="s">
        <v>2763</v>
      </c>
      <c r="J5419" t="s">
        <v>1915</v>
      </c>
      <c r="K5419" t="s">
        <v>107</v>
      </c>
      <c r="L5419" s="24">
        <v>220000</v>
      </c>
      <c r="M5419" s="25">
        <f>+VLOOKUP(E5419, TC!A:D, 4, FALSE())</f>
        <v>1.1498499979101553</v>
      </c>
      <c r="N5419" s="24">
        <f t="shared" si="420"/>
        <v>220000</v>
      </c>
      <c r="O5419" t="str">
        <f t="shared" si="421"/>
        <v>FACTURA</v>
      </c>
      <c r="P5419" t="str">
        <f t="shared" si="422"/>
        <v>2025</v>
      </c>
      <c r="Q5419" t="str">
        <f t="shared" si="423"/>
        <v>04</v>
      </c>
      <c r="R5419" t="str">
        <f>+IFERROR(VLOOKUP(I5419, Listado!A:B, 2, FALSE()), "COMERCIALIZADORA INTERNACIONAL CARIBBEAN EXOTICS S A")</f>
        <v>COMERCIALIZADORA INTERNACIONAL CARIBBEAN EXOTICS S A</v>
      </c>
      <c r="S5419" s="25">
        <f>+VLOOKUP(E5419, TC!A:D, 2, FALSE())</f>
        <v>4306.54</v>
      </c>
      <c r="T5419" t="str">
        <f t="shared" si="424"/>
        <v>COP</v>
      </c>
    </row>
    <row r="5420" spans="1:20" ht="18.75" hidden="1" customHeight="1" x14ac:dyDescent="0.25">
      <c r="A5420" t="s">
        <v>2645</v>
      </c>
      <c r="B5420" t="s">
        <v>5</v>
      </c>
      <c r="C5420" t="s">
        <v>1913</v>
      </c>
      <c r="D5420" s="24">
        <v>11617</v>
      </c>
      <c r="E5420" t="s">
        <v>1704</v>
      </c>
      <c r="F5420" t="s">
        <v>99</v>
      </c>
      <c r="G5420" t="s">
        <v>1914</v>
      </c>
      <c r="H5420" t="s">
        <v>2762</v>
      </c>
      <c r="I5420" t="s">
        <v>2764</v>
      </c>
      <c r="J5420" t="s">
        <v>1915</v>
      </c>
      <c r="K5420" t="s">
        <v>107</v>
      </c>
      <c r="L5420" s="24">
        <v>220000</v>
      </c>
      <c r="M5420" s="25">
        <f>+VLOOKUP(E5420, TC!A:D, 4, FALSE())</f>
        <v>1.1498499979101553</v>
      </c>
      <c r="N5420" s="24">
        <f t="shared" si="420"/>
        <v>220000</v>
      </c>
      <c r="O5420" t="str">
        <f t="shared" si="421"/>
        <v>FACTURA</v>
      </c>
      <c r="P5420" t="str">
        <f t="shared" si="422"/>
        <v>2025</v>
      </c>
      <c r="Q5420" t="str">
        <f t="shared" si="423"/>
        <v>04</v>
      </c>
      <c r="R5420" t="str">
        <f>+IFERROR(VLOOKUP(I5420, Listado!A:B, 2, FALSE()), "COMERCIALIZADORA INTERNACIONAL CARIBBEAN EXOTICS S A")</f>
        <v>COMERCIALIZADORA INTERNACIONAL CARIBBEAN EXOTICS S A</v>
      </c>
      <c r="S5420" s="25">
        <f>+VLOOKUP(E5420, TC!A:D, 2, FALSE())</f>
        <v>4306.54</v>
      </c>
      <c r="T5420" t="str">
        <f t="shared" si="424"/>
        <v>COP</v>
      </c>
    </row>
    <row r="5421" spans="1:20" ht="18.75" hidden="1" customHeight="1" x14ac:dyDescent="0.25">
      <c r="A5421" t="s">
        <v>2645</v>
      </c>
      <c r="B5421" t="s">
        <v>5</v>
      </c>
      <c r="C5421" t="s">
        <v>1913</v>
      </c>
      <c r="D5421" s="24">
        <v>11618</v>
      </c>
      <c r="E5421" t="s">
        <v>1704</v>
      </c>
      <c r="F5421" t="s">
        <v>99</v>
      </c>
      <c r="G5421" t="s">
        <v>1914</v>
      </c>
      <c r="H5421" t="s">
        <v>2762</v>
      </c>
      <c r="I5421" t="s">
        <v>2765</v>
      </c>
      <c r="J5421" t="s">
        <v>1915</v>
      </c>
      <c r="K5421" t="s">
        <v>107</v>
      </c>
      <c r="L5421" s="24">
        <v>220000</v>
      </c>
      <c r="M5421" s="25">
        <f>+VLOOKUP(E5421, TC!A:D, 4, FALSE())</f>
        <v>1.1498499979101553</v>
      </c>
      <c r="N5421" s="24">
        <f t="shared" si="420"/>
        <v>220000</v>
      </c>
      <c r="O5421" t="str">
        <f t="shared" si="421"/>
        <v>FACTURA</v>
      </c>
      <c r="P5421" t="str">
        <f t="shared" si="422"/>
        <v>2025</v>
      </c>
      <c r="Q5421" t="str">
        <f t="shared" si="423"/>
        <v>04</v>
      </c>
      <c r="R5421" t="str">
        <f>+IFERROR(VLOOKUP(I5421, Listado!A:B, 2, FALSE()), "COMERCIALIZADORA INTERNACIONAL CARIBBEAN EXOTICS S A")</f>
        <v>COMERCIALIZADORA INTERNACIONAL CARIBBEAN EXOTICS S A</v>
      </c>
      <c r="S5421" s="25">
        <f>+VLOOKUP(E5421, TC!A:D, 2, FALSE())</f>
        <v>4306.54</v>
      </c>
      <c r="T5421" t="str">
        <f t="shared" si="424"/>
        <v>COP</v>
      </c>
    </row>
    <row r="5422" spans="1:20" ht="18.75" hidden="1" customHeight="1" x14ac:dyDescent="0.25">
      <c r="A5422" t="s">
        <v>2645</v>
      </c>
      <c r="B5422" t="s">
        <v>5</v>
      </c>
      <c r="C5422" t="s">
        <v>1913</v>
      </c>
      <c r="D5422" s="24">
        <v>11619</v>
      </c>
      <c r="E5422" t="s">
        <v>1704</v>
      </c>
      <c r="F5422" t="s">
        <v>99</v>
      </c>
      <c r="G5422" t="s">
        <v>1914</v>
      </c>
      <c r="H5422" t="s">
        <v>2762</v>
      </c>
      <c r="I5422" t="s">
        <v>2766</v>
      </c>
      <c r="J5422" t="s">
        <v>1915</v>
      </c>
      <c r="K5422" t="s">
        <v>107</v>
      </c>
      <c r="L5422" s="24">
        <v>220000</v>
      </c>
      <c r="M5422" s="25">
        <f>+VLOOKUP(E5422, TC!A:D, 4, FALSE())</f>
        <v>1.1498499979101553</v>
      </c>
      <c r="N5422" s="24">
        <f t="shared" si="420"/>
        <v>220000</v>
      </c>
      <c r="O5422" t="str">
        <f t="shared" si="421"/>
        <v>FACTURA</v>
      </c>
      <c r="P5422" t="str">
        <f t="shared" si="422"/>
        <v>2025</v>
      </c>
      <c r="Q5422" t="str">
        <f t="shared" si="423"/>
        <v>04</v>
      </c>
      <c r="R5422" t="str">
        <f>+IFERROR(VLOOKUP(I5422, Listado!A:B, 2, FALSE()), "COMERCIALIZADORA INTERNACIONAL CARIBBEAN EXOTICS S A")</f>
        <v>COMERCIALIZADORA INTERNACIONAL CARIBBEAN EXOTICS S A</v>
      </c>
      <c r="S5422" s="25">
        <f>+VLOOKUP(E5422, TC!A:D, 2, FALSE())</f>
        <v>4306.54</v>
      </c>
      <c r="T5422" t="str">
        <f t="shared" si="424"/>
        <v>COP</v>
      </c>
    </row>
    <row r="5423" spans="1:20" ht="18.75" hidden="1" customHeight="1" x14ac:dyDescent="0.25">
      <c r="A5423" t="s">
        <v>2645</v>
      </c>
      <c r="B5423" t="s">
        <v>5</v>
      </c>
      <c r="C5423" t="s">
        <v>1913</v>
      </c>
      <c r="D5423" s="24">
        <v>11620</v>
      </c>
      <c r="E5423" t="s">
        <v>1704</v>
      </c>
      <c r="F5423" t="s">
        <v>99</v>
      </c>
      <c r="G5423" t="s">
        <v>1914</v>
      </c>
      <c r="H5423" t="s">
        <v>2762</v>
      </c>
      <c r="I5423" t="s">
        <v>2767</v>
      </c>
      <c r="J5423" t="s">
        <v>1915</v>
      </c>
      <c r="K5423" t="s">
        <v>107</v>
      </c>
      <c r="L5423" s="24">
        <v>220000</v>
      </c>
      <c r="M5423" s="25">
        <f>+VLOOKUP(E5423, TC!A:D, 4, FALSE())</f>
        <v>1.1498499979101553</v>
      </c>
      <c r="N5423" s="24">
        <f t="shared" si="420"/>
        <v>220000</v>
      </c>
      <c r="O5423" t="str">
        <f t="shared" si="421"/>
        <v>FACTURA</v>
      </c>
      <c r="P5423" t="str">
        <f t="shared" si="422"/>
        <v>2025</v>
      </c>
      <c r="Q5423" t="str">
        <f t="shared" si="423"/>
        <v>04</v>
      </c>
      <c r="R5423" t="str">
        <f>+IFERROR(VLOOKUP(I5423, Listado!A:B, 2, FALSE()), "COMERCIALIZADORA INTERNACIONAL CARIBBEAN EXOTICS S A")</f>
        <v>COMERCIALIZADORA INTERNACIONAL CARIBBEAN EXOTICS S A</v>
      </c>
      <c r="S5423" s="25">
        <f>+VLOOKUP(E5423, TC!A:D, 2, FALSE())</f>
        <v>4306.54</v>
      </c>
      <c r="T5423" t="str">
        <f t="shared" si="424"/>
        <v>COP</v>
      </c>
    </row>
    <row r="5424" spans="1:20" ht="18.75" hidden="1" customHeight="1" x14ac:dyDescent="0.25">
      <c r="A5424" t="s">
        <v>2645</v>
      </c>
      <c r="B5424" t="s">
        <v>5</v>
      </c>
      <c r="C5424" t="s">
        <v>1913</v>
      </c>
      <c r="D5424" s="24">
        <v>11621</v>
      </c>
      <c r="E5424" t="s">
        <v>1704</v>
      </c>
      <c r="F5424" t="s">
        <v>99</v>
      </c>
      <c r="G5424" t="s">
        <v>1914</v>
      </c>
      <c r="H5424" t="s">
        <v>2762</v>
      </c>
      <c r="I5424" t="s">
        <v>2768</v>
      </c>
      <c r="J5424" t="s">
        <v>1915</v>
      </c>
      <c r="K5424" t="s">
        <v>2733</v>
      </c>
      <c r="L5424" s="24">
        <v>320000</v>
      </c>
      <c r="M5424" s="25">
        <f>+VLOOKUP(E5424, TC!A:D, 4, FALSE())</f>
        <v>1.1498499979101553</v>
      </c>
      <c r="N5424" s="24">
        <f t="shared" si="420"/>
        <v>320000</v>
      </c>
      <c r="O5424" t="str">
        <f t="shared" si="421"/>
        <v>FACTURA</v>
      </c>
      <c r="P5424" t="str">
        <f t="shared" si="422"/>
        <v>2025</v>
      </c>
      <c r="Q5424" t="str">
        <f t="shared" si="423"/>
        <v>04</v>
      </c>
      <c r="R5424" t="str">
        <f>+IFERROR(VLOOKUP(I5424, Listado!A:B, 2, FALSE()), "COMERCIALIZADORA INTERNACIONAL CARIBBEAN EXOTICS S A")</f>
        <v>COMERCIALIZADORA INTERNACIONAL CARIBBEAN EXOTICS S A</v>
      </c>
      <c r="S5424" s="25">
        <f>+VLOOKUP(E5424, TC!A:D, 2, FALSE())</f>
        <v>4306.54</v>
      </c>
      <c r="T5424" t="str">
        <f t="shared" si="424"/>
        <v>COP</v>
      </c>
    </row>
    <row r="5425" spans="1:20" ht="18.75" hidden="1" customHeight="1" x14ac:dyDescent="0.25">
      <c r="A5425" t="s">
        <v>2645</v>
      </c>
      <c r="B5425" t="s">
        <v>5</v>
      </c>
      <c r="C5425" t="s">
        <v>1913</v>
      </c>
      <c r="D5425" s="24">
        <v>11622</v>
      </c>
      <c r="E5425" t="s">
        <v>1704</v>
      </c>
      <c r="F5425" t="s">
        <v>99</v>
      </c>
      <c r="G5425" t="s">
        <v>1914</v>
      </c>
      <c r="H5425" t="s">
        <v>2762</v>
      </c>
      <c r="I5425" t="s">
        <v>2769</v>
      </c>
      <c r="J5425" t="s">
        <v>1915</v>
      </c>
      <c r="K5425" t="s">
        <v>107</v>
      </c>
      <c r="L5425" s="24">
        <v>220000</v>
      </c>
      <c r="M5425" s="25">
        <f>+VLOOKUP(E5425, TC!A:D, 4, FALSE())</f>
        <v>1.1498499979101553</v>
      </c>
      <c r="N5425" s="24">
        <f t="shared" si="420"/>
        <v>220000</v>
      </c>
      <c r="O5425" t="str">
        <f t="shared" si="421"/>
        <v>FACTURA</v>
      </c>
      <c r="P5425" t="str">
        <f t="shared" si="422"/>
        <v>2025</v>
      </c>
      <c r="Q5425" t="str">
        <f t="shared" si="423"/>
        <v>04</v>
      </c>
      <c r="R5425" t="str">
        <f>+IFERROR(VLOOKUP(I5425, Listado!A:B, 2, FALSE()), "COMERCIALIZADORA INTERNACIONAL CARIBBEAN EXOTICS S A")</f>
        <v>COMERCIALIZADORA INTERNACIONAL CARIBBEAN EXOTICS S A</v>
      </c>
      <c r="S5425" s="25">
        <f>+VLOOKUP(E5425, TC!A:D, 2, FALSE())</f>
        <v>4306.54</v>
      </c>
      <c r="T5425" t="str">
        <f t="shared" si="424"/>
        <v>COP</v>
      </c>
    </row>
    <row r="5426" spans="1:20" ht="18.75" hidden="1" customHeight="1" x14ac:dyDescent="0.25">
      <c r="A5426" t="s">
        <v>2645</v>
      </c>
      <c r="B5426" t="s">
        <v>5</v>
      </c>
      <c r="C5426" t="s">
        <v>1913</v>
      </c>
      <c r="D5426" s="24">
        <v>11622</v>
      </c>
      <c r="E5426" t="s">
        <v>1704</v>
      </c>
      <c r="F5426" t="s">
        <v>99</v>
      </c>
      <c r="G5426" t="s">
        <v>1914</v>
      </c>
      <c r="H5426" t="s">
        <v>2762</v>
      </c>
      <c r="I5426" t="s">
        <v>2769</v>
      </c>
      <c r="J5426" t="s">
        <v>1915</v>
      </c>
      <c r="K5426" t="s">
        <v>2728</v>
      </c>
      <c r="L5426" s="24">
        <v>320000</v>
      </c>
      <c r="M5426" s="25">
        <f>+VLOOKUP(E5426, TC!A:D, 4, FALSE())</f>
        <v>1.1498499979101553</v>
      </c>
      <c r="N5426" s="24">
        <f t="shared" si="420"/>
        <v>320000</v>
      </c>
      <c r="O5426" t="str">
        <f t="shared" si="421"/>
        <v>FACTURA</v>
      </c>
      <c r="P5426" t="str">
        <f t="shared" si="422"/>
        <v>2025</v>
      </c>
      <c r="Q5426" t="str">
        <f t="shared" si="423"/>
        <v>04</v>
      </c>
      <c r="R5426" t="str">
        <f>+IFERROR(VLOOKUP(I5426, Listado!A:B, 2, FALSE()), "COMERCIALIZADORA INTERNACIONAL CARIBBEAN EXOTICS S A")</f>
        <v>COMERCIALIZADORA INTERNACIONAL CARIBBEAN EXOTICS S A</v>
      </c>
      <c r="S5426" s="25">
        <f>+VLOOKUP(E5426, TC!A:D, 2, FALSE())</f>
        <v>4306.54</v>
      </c>
      <c r="T5426" t="str">
        <f t="shared" si="424"/>
        <v>COP</v>
      </c>
    </row>
    <row r="5427" spans="1:20" ht="18.75" hidden="1" customHeight="1" x14ac:dyDescent="0.25">
      <c r="A5427" t="s">
        <v>2645</v>
      </c>
      <c r="B5427" t="s">
        <v>5</v>
      </c>
      <c r="C5427" t="s">
        <v>1913</v>
      </c>
      <c r="D5427" s="24">
        <v>11623</v>
      </c>
      <c r="E5427" t="s">
        <v>1704</v>
      </c>
      <c r="F5427" t="s">
        <v>99</v>
      </c>
      <c r="G5427" t="s">
        <v>1914</v>
      </c>
      <c r="H5427" t="s">
        <v>2762</v>
      </c>
      <c r="I5427" t="s">
        <v>2770</v>
      </c>
      <c r="J5427" t="s">
        <v>1915</v>
      </c>
      <c r="K5427" t="s">
        <v>2733</v>
      </c>
      <c r="L5427" s="24">
        <v>320000</v>
      </c>
      <c r="M5427" s="25">
        <f>+VLOOKUP(E5427, TC!A:D, 4, FALSE())</f>
        <v>1.1498499979101553</v>
      </c>
      <c r="N5427" s="24">
        <f t="shared" si="420"/>
        <v>320000</v>
      </c>
      <c r="O5427" t="str">
        <f t="shared" si="421"/>
        <v>FACTURA</v>
      </c>
      <c r="P5427" t="str">
        <f t="shared" si="422"/>
        <v>2025</v>
      </c>
      <c r="Q5427" t="str">
        <f t="shared" si="423"/>
        <v>04</v>
      </c>
      <c r="R5427" t="str">
        <f>+IFERROR(VLOOKUP(I5427, Listado!A:B, 2, FALSE()), "COMERCIALIZADORA INTERNACIONAL CARIBBEAN EXOTICS S A")</f>
        <v>COMERCIALIZADORA INTERNACIONAL CARIBBEAN EXOTICS S A</v>
      </c>
      <c r="S5427" s="25">
        <f>+VLOOKUP(E5427, TC!A:D, 2, FALSE())</f>
        <v>4306.54</v>
      </c>
      <c r="T5427" t="str">
        <f t="shared" si="424"/>
        <v>COP</v>
      </c>
    </row>
    <row r="5428" spans="1:20" ht="18.75" hidden="1" customHeight="1" x14ac:dyDescent="0.25">
      <c r="A5428" t="s">
        <v>2645</v>
      </c>
      <c r="B5428" t="s">
        <v>5</v>
      </c>
      <c r="C5428" t="s">
        <v>1913</v>
      </c>
      <c r="D5428" s="24">
        <v>11624</v>
      </c>
      <c r="E5428" t="s">
        <v>1704</v>
      </c>
      <c r="F5428" t="s">
        <v>99</v>
      </c>
      <c r="G5428" t="s">
        <v>1914</v>
      </c>
      <c r="H5428" t="s">
        <v>2762</v>
      </c>
      <c r="I5428" t="s">
        <v>2632</v>
      </c>
      <c r="J5428" t="s">
        <v>1915</v>
      </c>
      <c r="K5428" t="s">
        <v>2728</v>
      </c>
      <c r="L5428" s="24">
        <v>320000</v>
      </c>
      <c r="M5428" s="25">
        <f>+VLOOKUP(E5428, TC!A:D, 4, FALSE())</f>
        <v>1.1498499979101553</v>
      </c>
      <c r="N5428" s="24">
        <f t="shared" si="420"/>
        <v>320000</v>
      </c>
      <c r="O5428" t="str">
        <f t="shared" si="421"/>
        <v>FACTURA</v>
      </c>
      <c r="P5428" t="str">
        <f t="shared" si="422"/>
        <v>2025</v>
      </c>
      <c r="Q5428" t="str">
        <f t="shared" si="423"/>
        <v>04</v>
      </c>
      <c r="R5428" t="str">
        <f>+IFERROR(VLOOKUP(I5428, Listado!A:B, 2, FALSE()), "COMERCIALIZADORA INTERNACIONAL CARIBBEAN EXOTICS S A")</f>
        <v>COMERCIALIZADORA INTERNACIONAL CARIBBEAN EXOTICS S A</v>
      </c>
      <c r="S5428" s="25">
        <f>+VLOOKUP(E5428, TC!A:D, 2, FALSE())</f>
        <v>4306.54</v>
      </c>
      <c r="T5428" t="str">
        <f t="shared" si="424"/>
        <v>COP</v>
      </c>
    </row>
    <row r="5429" spans="1:20" ht="18.75" hidden="1" customHeight="1" x14ac:dyDescent="0.25">
      <c r="A5429" t="s">
        <v>2645</v>
      </c>
      <c r="B5429" t="s">
        <v>5</v>
      </c>
      <c r="C5429" t="s">
        <v>1913</v>
      </c>
      <c r="D5429" s="24">
        <v>11625</v>
      </c>
      <c r="E5429" t="s">
        <v>1704</v>
      </c>
      <c r="F5429" t="s">
        <v>99</v>
      </c>
      <c r="G5429" t="s">
        <v>1914</v>
      </c>
      <c r="H5429" t="s">
        <v>2762</v>
      </c>
      <c r="I5429" t="s">
        <v>2771</v>
      </c>
      <c r="J5429" t="s">
        <v>1915</v>
      </c>
      <c r="K5429" t="s">
        <v>107</v>
      </c>
      <c r="L5429" s="24">
        <v>220000</v>
      </c>
      <c r="M5429" s="25">
        <f>+VLOOKUP(E5429, TC!A:D, 4, FALSE())</f>
        <v>1.1498499979101553</v>
      </c>
      <c r="N5429" s="24">
        <f t="shared" si="420"/>
        <v>220000</v>
      </c>
      <c r="O5429" t="str">
        <f t="shared" si="421"/>
        <v>FACTURA</v>
      </c>
      <c r="P5429" t="str">
        <f t="shared" si="422"/>
        <v>2025</v>
      </c>
      <c r="Q5429" t="str">
        <f t="shared" si="423"/>
        <v>04</v>
      </c>
      <c r="R5429" t="str">
        <f>+IFERROR(VLOOKUP(I5429, Listado!A:B, 2, FALSE()), "COMERCIALIZADORA INTERNACIONAL CARIBBEAN EXOTICS S A")</f>
        <v>COMERCIALIZADORA INTERNACIONAL CARIBBEAN EXOTICS S A</v>
      </c>
      <c r="S5429" s="25">
        <f>+VLOOKUP(E5429, TC!A:D, 2, FALSE())</f>
        <v>4306.54</v>
      </c>
      <c r="T5429" t="str">
        <f t="shared" si="424"/>
        <v>COP</v>
      </c>
    </row>
    <row r="5430" spans="1:20" ht="18.75" hidden="1" customHeight="1" x14ac:dyDescent="0.25">
      <c r="A5430" t="s">
        <v>2645</v>
      </c>
      <c r="B5430" t="s">
        <v>5</v>
      </c>
      <c r="C5430" t="s">
        <v>1913</v>
      </c>
      <c r="D5430" s="24">
        <v>11625</v>
      </c>
      <c r="E5430" t="s">
        <v>1704</v>
      </c>
      <c r="F5430" t="s">
        <v>99</v>
      </c>
      <c r="G5430" t="s">
        <v>1914</v>
      </c>
      <c r="H5430" t="s">
        <v>2762</v>
      </c>
      <c r="I5430" t="s">
        <v>2771</v>
      </c>
      <c r="J5430" t="s">
        <v>1915</v>
      </c>
      <c r="K5430" t="s">
        <v>2733</v>
      </c>
      <c r="L5430" s="24">
        <v>320000</v>
      </c>
      <c r="M5430" s="25">
        <f>+VLOOKUP(E5430, TC!A:D, 4, FALSE())</f>
        <v>1.1498499979101553</v>
      </c>
      <c r="N5430" s="24">
        <f t="shared" si="420"/>
        <v>320000</v>
      </c>
      <c r="O5430" t="str">
        <f t="shared" si="421"/>
        <v>FACTURA</v>
      </c>
      <c r="P5430" t="str">
        <f t="shared" si="422"/>
        <v>2025</v>
      </c>
      <c r="Q5430" t="str">
        <f t="shared" si="423"/>
        <v>04</v>
      </c>
      <c r="R5430" t="str">
        <f>+IFERROR(VLOOKUP(I5430, Listado!A:B, 2, FALSE()), "COMERCIALIZADORA INTERNACIONAL CARIBBEAN EXOTICS S A")</f>
        <v>COMERCIALIZADORA INTERNACIONAL CARIBBEAN EXOTICS S A</v>
      </c>
      <c r="S5430" s="25">
        <f>+VLOOKUP(E5430, TC!A:D, 2, FALSE())</f>
        <v>4306.54</v>
      </c>
      <c r="T5430" t="str">
        <f t="shared" si="424"/>
        <v>COP</v>
      </c>
    </row>
    <row r="5431" spans="1:20" ht="18.75" hidden="1" customHeight="1" x14ac:dyDescent="0.25">
      <c r="A5431" t="s">
        <v>2645</v>
      </c>
      <c r="B5431" t="s">
        <v>5</v>
      </c>
      <c r="C5431" t="s">
        <v>1913</v>
      </c>
      <c r="D5431" s="24">
        <v>11626</v>
      </c>
      <c r="E5431" t="s">
        <v>1704</v>
      </c>
      <c r="F5431" t="s">
        <v>99</v>
      </c>
      <c r="G5431" t="s">
        <v>1914</v>
      </c>
      <c r="H5431" t="s">
        <v>2762</v>
      </c>
      <c r="I5431" t="s">
        <v>2772</v>
      </c>
      <c r="J5431" t="s">
        <v>1915</v>
      </c>
      <c r="K5431" t="s">
        <v>107</v>
      </c>
      <c r="L5431" s="24">
        <v>220000</v>
      </c>
      <c r="M5431" s="25">
        <f>+VLOOKUP(E5431, TC!A:D, 4, FALSE())</f>
        <v>1.1498499979101553</v>
      </c>
      <c r="N5431" s="24">
        <f t="shared" si="420"/>
        <v>220000</v>
      </c>
      <c r="O5431" t="str">
        <f t="shared" si="421"/>
        <v>FACTURA</v>
      </c>
      <c r="P5431" t="str">
        <f t="shared" si="422"/>
        <v>2025</v>
      </c>
      <c r="Q5431" t="str">
        <f t="shared" si="423"/>
        <v>04</v>
      </c>
      <c r="R5431" t="str">
        <f>+IFERROR(VLOOKUP(I5431, Listado!A:B, 2, FALSE()), "COMERCIALIZADORA INTERNACIONAL CARIBBEAN EXOTICS S A")</f>
        <v>COMERCIALIZADORA INTERNACIONAL CARIBBEAN EXOTICS S A</v>
      </c>
      <c r="S5431" s="25">
        <f>+VLOOKUP(E5431, TC!A:D, 2, FALSE())</f>
        <v>4306.54</v>
      </c>
      <c r="T5431" t="str">
        <f t="shared" si="424"/>
        <v>COP</v>
      </c>
    </row>
    <row r="5432" spans="1:20" ht="18.75" hidden="1" customHeight="1" x14ac:dyDescent="0.25">
      <c r="A5432" t="s">
        <v>2645</v>
      </c>
      <c r="B5432" t="s">
        <v>5</v>
      </c>
      <c r="C5432" t="s">
        <v>1913</v>
      </c>
      <c r="D5432" s="24">
        <v>11627</v>
      </c>
      <c r="E5432" t="s">
        <v>1704</v>
      </c>
      <c r="F5432" t="s">
        <v>128</v>
      </c>
      <c r="G5432" t="s">
        <v>110</v>
      </c>
      <c r="H5432" t="s">
        <v>2773</v>
      </c>
      <c r="I5432" t="s">
        <v>1851</v>
      </c>
      <c r="J5432" t="s">
        <v>1940</v>
      </c>
      <c r="K5432" t="s">
        <v>42</v>
      </c>
      <c r="L5432" s="24">
        <v>1918</v>
      </c>
      <c r="M5432" s="25">
        <f>+VLOOKUP(E5432, TC!A:D, 4, FALSE())</f>
        <v>1.1498499979101553</v>
      </c>
      <c r="N5432" s="24">
        <f t="shared" si="420"/>
        <v>1918</v>
      </c>
      <c r="O5432" t="str">
        <f t="shared" si="421"/>
        <v>FACTURA</v>
      </c>
      <c r="P5432" t="str">
        <f t="shared" si="422"/>
        <v>2025</v>
      </c>
      <c r="Q5432" t="str">
        <f t="shared" si="423"/>
        <v>04</v>
      </c>
      <c r="R5432" t="str">
        <f>+IFERROR(VLOOKUP(I5432, Listado!A:B, 2, FALSE()), "COMERCIALIZADORA INTERNACIONAL CARIBBEAN EXOTICS S A")</f>
        <v>PEREZ MEJIA MARIA PAULINA</v>
      </c>
      <c r="S5432" s="25">
        <f>+VLOOKUP(E5432, TC!A:D, 2, FALSE())</f>
        <v>4306.54</v>
      </c>
      <c r="T5432" t="str">
        <f t="shared" si="424"/>
        <v>USD</v>
      </c>
    </row>
    <row r="5433" spans="1:20" ht="18.75" hidden="1" customHeight="1" x14ac:dyDescent="0.25">
      <c r="A5433" t="s">
        <v>2645</v>
      </c>
      <c r="B5433" t="s">
        <v>5</v>
      </c>
      <c r="C5433" t="s">
        <v>1913</v>
      </c>
      <c r="D5433" s="24">
        <v>11628</v>
      </c>
      <c r="E5433" t="s">
        <v>1704</v>
      </c>
      <c r="F5433" t="s">
        <v>128</v>
      </c>
      <c r="G5433" t="s">
        <v>110</v>
      </c>
      <c r="H5433" t="s">
        <v>2774</v>
      </c>
      <c r="I5433" t="s">
        <v>1850</v>
      </c>
      <c r="J5433" t="s">
        <v>1919</v>
      </c>
      <c r="K5433" t="s">
        <v>2040</v>
      </c>
      <c r="L5433" s="24">
        <v>1074</v>
      </c>
      <c r="M5433" s="25">
        <f>+VLOOKUP(E5433, TC!A:D, 4, FALSE())</f>
        <v>1.1498499979101553</v>
      </c>
      <c r="N5433" s="24">
        <f t="shared" si="420"/>
        <v>1074</v>
      </c>
      <c r="O5433" t="str">
        <f t="shared" si="421"/>
        <v>FACTURA</v>
      </c>
      <c r="P5433" t="str">
        <f t="shared" si="422"/>
        <v>2025</v>
      </c>
      <c r="Q5433" t="str">
        <f t="shared" si="423"/>
        <v>04</v>
      </c>
      <c r="R5433" t="str">
        <f>+IFERROR(VLOOKUP(I5433, Listado!A:B, 2, FALSE()), "COMERCIALIZADORA INTERNACIONAL CARIBBEAN EXOTICS S A")</f>
        <v>PEREZ MEJIA MARIA PAULINA</v>
      </c>
      <c r="S5433" s="25">
        <f>+VLOOKUP(E5433, TC!A:D, 2, FALSE())</f>
        <v>4306.54</v>
      </c>
      <c r="T5433" t="str">
        <f t="shared" si="424"/>
        <v>USD</v>
      </c>
    </row>
    <row r="5434" spans="1:20" ht="18.75" hidden="1" customHeight="1" x14ac:dyDescent="0.25">
      <c r="A5434" t="s">
        <v>2645</v>
      </c>
      <c r="B5434" t="s">
        <v>5</v>
      </c>
      <c r="C5434" t="s">
        <v>1913</v>
      </c>
      <c r="D5434" s="24">
        <v>11629</v>
      </c>
      <c r="E5434" t="s">
        <v>1704</v>
      </c>
      <c r="F5434" t="s">
        <v>1924</v>
      </c>
      <c r="G5434" t="s">
        <v>108</v>
      </c>
      <c r="H5434" t="s">
        <v>2775</v>
      </c>
      <c r="I5434" t="s">
        <v>1860</v>
      </c>
      <c r="J5434" t="s">
        <v>1926</v>
      </c>
      <c r="K5434" t="s">
        <v>68</v>
      </c>
      <c r="L5434" s="24">
        <v>2918.4</v>
      </c>
      <c r="M5434" s="25">
        <f>+VLOOKUP(E5434, TC!A:D, 4, FALSE())</f>
        <v>1.1498499979101553</v>
      </c>
      <c r="N5434" s="24">
        <f t="shared" si="420"/>
        <v>3355.7222339009973</v>
      </c>
      <c r="O5434" t="str">
        <f t="shared" si="421"/>
        <v>FACTURA</v>
      </c>
      <c r="P5434" t="str">
        <f t="shared" si="422"/>
        <v>2025</v>
      </c>
      <c r="Q5434" t="str">
        <f t="shared" si="423"/>
        <v>04</v>
      </c>
      <c r="R5434" t="str">
        <f>+IFERROR(VLOOKUP(I5434, Listado!A:B, 2, FALSE()), "COMERCIALIZADORA INTERNACIONAL CARIBBEAN EXOTICS S A")</f>
        <v>PIEDRAHITA PEREZ MARIANA</v>
      </c>
      <c r="S5434" s="25">
        <f>+VLOOKUP(E5434, TC!A:D, 2, FALSE())</f>
        <v>4306.54</v>
      </c>
      <c r="T5434" t="str">
        <f t="shared" si="424"/>
        <v>EUR</v>
      </c>
    </row>
    <row r="5435" spans="1:20" ht="18.75" hidden="1" customHeight="1" x14ac:dyDescent="0.25">
      <c r="A5435" t="s">
        <v>2645</v>
      </c>
      <c r="B5435" t="s">
        <v>5</v>
      </c>
      <c r="C5435" t="s">
        <v>1913</v>
      </c>
      <c r="D5435" s="24">
        <v>11629</v>
      </c>
      <c r="E5435" t="s">
        <v>1704</v>
      </c>
      <c r="F5435" t="s">
        <v>1924</v>
      </c>
      <c r="G5435" t="s">
        <v>108</v>
      </c>
      <c r="H5435" t="s">
        <v>2775</v>
      </c>
      <c r="I5435" t="s">
        <v>1860</v>
      </c>
      <c r="J5435" t="s">
        <v>1926</v>
      </c>
      <c r="K5435" t="s">
        <v>1959</v>
      </c>
      <c r="L5435" s="24">
        <v>275</v>
      </c>
      <c r="M5435" s="25">
        <f>+VLOOKUP(E5435, TC!A:D, 4, FALSE())</f>
        <v>1.1498499979101553</v>
      </c>
      <c r="N5435" s="24">
        <f t="shared" si="420"/>
        <v>316.20874942529269</v>
      </c>
      <c r="O5435" t="str">
        <f t="shared" si="421"/>
        <v>FACTURA</v>
      </c>
      <c r="P5435" t="str">
        <f t="shared" si="422"/>
        <v>2025</v>
      </c>
      <c r="Q5435" t="str">
        <f t="shared" si="423"/>
        <v>04</v>
      </c>
      <c r="R5435" t="str">
        <f>+IFERROR(VLOOKUP(I5435, Listado!A:B, 2, FALSE()), "COMERCIALIZADORA INTERNACIONAL CARIBBEAN EXOTICS S A")</f>
        <v>PIEDRAHITA PEREZ MARIANA</v>
      </c>
      <c r="S5435" s="25">
        <f>+VLOOKUP(E5435, TC!A:D, 2, FALSE())</f>
        <v>4306.54</v>
      </c>
      <c r="T5435" t="str">
        <f t="shared" si="424"/>
        <v>EUR</v>
      </c>
    </row>
    <row r="5436" spans="1:20" ht="18.75" hidden="1" customHeight="1" x14ac:dyDescent="0.25">
      <c r="A5436" t="s">
        <v>2645</v>
      </c>
      <c r="B5436" t="s">
        <v>5</v>
      </c>
      <c r="C5436" t="s">
        <v>1913</v>
      </c>
      <c r="D5436" s="24">
        <v>11629</v>
      </c>
      <c r="E5436" t="s">
        <v>1704</v>
      </c>
      <c r="F5436" t="s">
        <v>1924</v>
      </c>
      <c r="G5436" t="s">
        <v>108</v>
      </c>
      <c r="H5436" t="s">
        <v>2775</v>
      </c>
      <c r="I5436" t="s">
        <v>1860</v>
      </c>
      <c r="J5436" t="s">
        <v>1926</v>
      </c>
      <c r="K5436" t="s">
        <v>1960</v>
      </c>
      <c r="L5436" s="24">
        <v>102.6</v>
      </c>
      <c r="M5436" s="25">
        <f>+VLOOKUP(E5436, TC!A:D, 4, FALSE())</f>
        <v>1.1498499979101553</v>
      </c>
      <c r="N5436" s="24">
        <f t="shared" si="420"/>
        <v>117.97460978558193</v>
      </c>
      <c r="O5436" t="str">
        <f t="shared" si="421"/>
        <v>FACTURA</v>
      </c>
      <c r="P5436" t="str">
        <f t="shared" si="422"/>
        <v>2025</v>
      </c>
      <c r="Q5436" t="str">
        <f t="shared" si="423"/>
        <v>04</v>
      </c>
      <c r="R5436" t="str">
        <f>+IFERROR(VLOOKUP(I5436, Listado!A:B, 2, FALSE()), "COMERCIALIZADORA INTERNACIONAL CARIBBEAN EXOTICS S A")</f>
        <v>PIEDRAHITA PEREZ MARIANA</v>
      </c>
      <c r="S5436" s="25">
        <f>+VLOOKUP(E5436, TC!A:D, 2, FALSE())</f>
        <v>4306.54</v>
      </c>
      <c r="T5436" t="str">
        <f t="shared" si="424"/>
        <v>EUR</v>
      </c>
    </row>
    <row r="5437" spans="1:20" ht="18.75" hidden="1" customHeight="1" x14ac:dyDescent="0.25">
      <c r="A5437" t="s">
        <v>2645</v>
      </c>
      <c r="B5437" t="s">
        <v>5</v>
      </c>
      <c r="C5437" t="s">
        <v>1913</v>
      </c>
      <c r="D5437" s="24">
        <v>11630</v>
      </c>
      <c r="E5437" t="s">
        <v>1704</v>
      </c>
      <c r="F5437" t="s">
        <v>1924</v>
      </c>
      <c r="G5437" t="s">
        <v>108</v>
      </c>
      <c r="H5437" t="s">
        <v>2776</v>
      </c>
      <c r="I5437" t="s">
        <v>1855</v>
      </c>
      <c r="J5437" t="s">
        <v>1987</v>
      </c>
      <c r="K5437" t="s">
        <v>32</v>
      </c>
      <c r="L5437" s="24">
        <v>2058</v>
      </c>
      <c r="M5437" s="25">
        <f>+VLOOKUP(E5437, TC!A:D, 4, FALSE())</f>
        <v>1.1498499979101553</v>
      </c>
      <c r="N5437" s="24">
        <f t="shared" si="420"/>
        <v>2366.3912956990998</v>
      </c>
      <c r="O5437" t="str">
        <f t="shared" si="421"/>
        <v>FACTURA</v>
      </c>
      <c r="P5437" t="str">
        <f t="shared" si="422"/>
        <v>2025</v>
      </c>
      <c r="Q5437" t="str">
        <f t="shared" si="423"/>
        <v>04</v>
      </c>
      <c r="R5437" t="str">
        <f>+IFERROR(VLOOKUP(I5437, Listado!A:B, 2, FALSE()), "COMERCIALIZADORA INTERNACIONAL CARIBBEAN EXOTICS S A")</f>
        <v>PIEDRAHITA PEREZ MARIANA</v>
      </c>
      <c r="S5437" s="25">
        <f>+VLOOKUP(E5437, TC!A:D, 2, FALSE())</f>
        <v>4306.54</v>
      </c>
      <c r="T5437" t="str">
        <f t="shared" si="424"/>
        <v>EUR</v>
      </c>
    </row>
    <row r="5438" spans="1:20" ht="18.75" hidden="1" customHeight="1" x14ac:dyDescent="0.25">
      <c r="A5438" t="s">
        <v>2645</v>
      </c>
      <c r="B5438" t="s">
        <v>5</v>
      </c>
      <c r="C5438" t="s">
        <v>1913</v>
      </c>
      <c r="D5438" s="24">
        <v>11630</v>
      </c>
      <c r="E5438" t="s">
        <v>1704</v>
      </c>
      <c r="F5438" t="s">
        <v>1924</v>
      </c>
      <c r="G5438" t="s">
        <v>108</v>
      </c>
      <c r="H5438" t="s">
        <v>2776</v>
      </c>
      <c r="I5438" t="s">
        <v>1855</v>
      </c>
      <c r="J5438" t="s">
        <v>1987</v>
      </c>
      <c r="K5438" t="s">
        <v>1959</v>
      </c>
      <c r="L5438" s="24">
        <v>275</v>
      </c>
      <c r="M5438" s="25">
        <f>+VLOOKUP(E5438, TC!A:D, 4, FALSE())</f>
        <v>1.1498499979101553</v>
      </c>
      <c r="N5438" s="24">
        <f t="shared" si="420"/>
        <v>316.20874942529269</v>
      </c>
      <c r="O5438" t="str">
        <f t="shared" si="421"/>
        <v>FACTURA</v>
      </c>
      <c r="P5438" t="str">
        <f t="shared" si="422"/>
        <v>2025</v>
      </c>
      <c r="Q5438" t="str">
        <f t="shared" si="423"/>
        <v>04</v>
      </c>
      <c r="R5438" t="str">
        <f>+IFERROR(VLOOKUP(I5438, Listado!A:B, 2, FALSE()), "COMERCIALIZADORA INTERNACIONAL CARIBBEAN EXOTICS S A")</f>
        <v>PIEDRAHITA PEREZ MARIANA</v>
      </c>
      <c r="S5438" s="25">
        <f>+VLOOKUP(E5438, TC!A:D, 2, FALSE())</f>
        <v>4306.54</v>
      </c>
      <c r="T5438" t="str">
        <f t="shared" si="424"/>
        <v>EUR</v>
      </c>
    </row>
    <row r="5439" spans="1:20" ht="18.75" hidden="1" customHeight="1" x14ac:dyDescent="0.25">
      <c r="A5439" t="s">
        <v>2645</v>
      </c>
      <c r="B5439" t="s">
        <v>5</v>
      </c>
      <c r="C5439" t="s">
        <v>1913</v>
      </c>
      <c r="D5439" s="24">
        <v>11630</v>
      </c>
      <c r="E5439" t="s">
        <v>1704</v>
      </c>
      <c r="F5439" t="s">
        <v>1924</v>
      </c>
      <c r="G5439" t="s">
        <v>108</v>
      </c>
      <c r="H5439" t="s">
        <v>2776</v>
      </c>
      <c r="I5439" t="s">
        <v>1855</v>
      </c>
      <c r="J5439" t="s">
        <v>1987</v>
      </c>
      <c r="K5439" t="s">
        <v>1960</v>
      </c>
      <c r="L5439" s="24">
        <v>7.8</v>
      </c>
      <c r="M5439" s="25">
        <f>+VLOOKUP(E5439, TC!A:D, 4, FALSE())</f>
        <v>1.1498499979101553</v>
      </c>
      <c r="N5439" s="24">
        <f t="shared" si="420"/>
        <v>8.9688299836992105</v>
      </c>
      <c r="O5439" t="str">
        <f t="shared" si="421"/>
        <v>FACTURA</v>
      </c>
      <c r="P5439" t="str">
        <f t="shared" si="422"/>
        <v>2025</v>
      </c>
      <c r="Q5439" t="str">
        <f t="shared" si="423"/>
        <v>04</v>
      </c>
      <c r="R5439" t="str">
        <f>+IFERROR(VLOOKUP(I5439, Listado!A:B, 2, FALSE()), "COMERCIALIZADORA INTERNACIONAL CARIBBEAN EXOTICS S A")</f>
        <v>PIEDRAHITA PEREZ MARIANA</v>
      </c>
      <c r="S5439" s="25">
        <f>+VLOOKUP(E5439, TC!A:D, 2, FALSE())</f>
        <v>4306.54</v>
      </c>
      <c r="T5439" t="str">
        <f t="shared" si="424"/>
        <v>EUR</v>
      </c>
    </row>
    <row r="5440" spans="1:20" ht="18.75" hidden="1" customHeight="1" x14ac:dyDescent="0.25">
      <c r="A5440" t="s">
        <v>2645</v>
      </c>
      <c r="B5440" t="s">
        <v>5</v>
      </c>
      <c r="C5440" t="s">
        <v>1913</v>
      </c>
      <c r="D5440" s="24">
        <v>11631</v>
      </c>
      <c r="E5440" t="s">
        <v>1704</v>
      </c>
      <c r="F5440" t="s">
        <v>1924</v>
      </c>
      <c r="G5440" t="s">
        <v>108</v>
      </c>
      <c r="H5440" t="s">
        <v>2777</v>
      </c>
      <c r="I5440" t="s">
        <v>1873</v>
      </c>
      <c r="J5440" t="s">
        <v>1962</v>
      </c>
      <c r="K5440" t="s">
        <v>46</v>
      </c>
      <c r="L5440" s="24">
        <v>4462.8</v>
      </c>
      <c r="M5440" s="25">
        <f>+VLOOKUP(E5440, TC!A:D, 4, FALSE())</f>
        <v>1.1498499979101553</v>
      </c>
      <c r="N5440" s="24">
        <f t="shared" si="420"/>
        <v>5131.5505706734411</v>
      </c>
      <c r="O5440" t="str">
        <f t="shared" si="421"/>
        <v>FACTURA</v>
      </c>
      <c r="P5440" t="str">
        <f t="shared" si="422"/>
        <v>2025</v>
      </c>
      <c r="Q5440" t="str">
        <f t="shared" si="423"/>
        <v>04</v>
      </c>
      <c r="R5440" t="str">
        <f>+IFERROR(VLOOKUP(I5440, Listado!A:B, 2, FALSE()), "COMERCIALIZADORA INTERNACIONAL CARIBBEAN EXOTICS S A")</f>
        <v>PIEDRAHITA PEREZ MARIANA</v>
      </c>
      <c r="S5440" s="25">
        <f>+VLOOKUP(E5440, TC!A:D, 2, FALSE())</f>
        <v>4306.54</v>
      </c>
      <c r="T5440" t="str">
        <f t="shared" si="424"/>
        <v>EUR</v>
      </c>
    </row>
    <row r="5441" spans="1:20" ht="18.75" hidden="1" customHeight="1" x14ac:dyDescent="0.25">
      <c r="A5441" t="s">
        <v>2645</v>
      </c>
      <c r="B5441" t="s">
        <v>5</v>
      </c>
      <c r="C5441" t="s">
        <v>1913</v>
      </c>
      <c r="D5441" s="24">
        <v>11631</v>
      </c>
      <c r="E5441" t="s">
        <v>1704</v>
      </c>
      <c r="F5441" t="s">
        <v>1924</v>
      </c>
      <c r="G5441" t="s">
        <v>108</v>
      </c>
      <c r="H5441" t="s">
        <v>2777</v>
      </c>
      <c r="I5441" t="s">
        <v>1873</v>
      </c>
      <c r="J5441" t="s">
        <v>1962</v>
      </c>
      <c r="K5441" t="s">
        <v>1959</v>
      </c>
      <c r="L5441" s="24">
        <v>550</v>
      </c>
      <c r="M5441" s="25">
        <f>+VLOOKUP(E5441, TC!A:D, 4, FALSE())</f>
        <v>1.1498499979101553</v>
      </c>
      <c r="N5441" s="24">
        <f t="shared" si="420"/>
        <v>632.41749885058539</v>
      </c>
      <c r="O5441" t="str">
        <f t="shared" si="421"/>
        <v>FACTURA</v>
      </c>
      <c r="P5441" t="str">
        <f t="shared" si="422"/>
        <v>2025</v>
      </c>
      <c r="Q5441" t="str">
        <f t="shared" si="423"/>
        <v>04</v>
      </c>
      <c r="R5441" t="str">
        <f>+IFERROR(VLOOKUP(I5441, Listado!A:B, 2, FALSE()), "COMERCIALIZADORA INTERNACIONAL CARIBBEAN EXOTICS S A")</f>
        <v>PIEDRAHITA PEREZ MARIANA</v>
      </c>
      <c r="S5441" s="25">
        <f>+VLOOKUP(E5441, TC!A:D, 2, FALSE())</f>
        <v>4306.54</v>
      </c>
      <c r="T5441" t="str">
        <f t="shared" si="424"/>
        <v>EUR</v>
      </c>
    </row>
    <row r="5442" spans="1:20" ht="18.75" hidden="1" customHeight="1" x14ac:dyDescent="0.25">
      <c r="A5442" t="s">
        <v>2645</v>
      </c>
      <c r="B5442" t="s">
        <v>5</v>
      </c>
      <c r="C5442" t="s">
        <v>1913</v>
      </c>
      <c r="D5442" s="24">
        <v>11631</v>
      </c>
      <c r="E5442" t="s">
        <v>1704</v>
      </c>
      <c r="F5442" t="s">
        <v>1924</v>
      </c>
      <c r="G5442" t="s">
        <v>108</v>
      </c>
      <c r="H5442" t="s">
        <v>2777</v>
      </c>
      <c r="I5442" t="s">
        <v>1873</v>
      </c>
      <c r="J5442" t="s">
        <v>1962</v>
      </c>
      <c r="K5442" t="s">
        <v>1960</v>
      </c>
      <c r="L5442" s="24">
        <v>3.2</v>
      </c>
      <c r="M5442" s="25">
        <f>+VLOOKUP(E5442, TC!A:D, 4, FALSE())</f>
        <v>1.1498499979101553</v>
      </c>
      <c r="N5442" s="24">
        <f t="shared" ref="N5442:N5505" si="425">+IF(F5442="EUR", (M5442*L5442), IF(I5442="JUAN MATAS SAS", (L5442/S5442), L5442))</f>
        <v>3.6795199933124971</v>
      </c>
      <c r="O5442" t="str">
        <f t="shared" ref="O5442:O5505" si="426">+IF(C5442="CFE", "FACTURA", IF(ISERROR(SEARCH("ANULA", H5442))=FALSE(), "ANULACIÓN FE", IF(ISERROR(SEARCH("CANCELLATION", H5442))=FALSE(), "ANULACIÓN FE", "NOTAS")))</f>
        <v>FACTURA</v>
      </c>
      <c r="P5442" t="str">
        <f t="shared" ref="P5442:P5505" si="427">+LEFT(E5442, 4)</f>
        <v>2025</v>
      </c>
      <c r="Q5442" t="str">
        <f t="shared" ref="Q5442:Q5505" si="428">+MID(E5442, 5, 2)</f>
        <v>04</v>
      </c>
      <c r="R5442" t="str">
        <f>+IFERROR(VLOOKUP(I5442, Listado!A:B, 2, FALSE()), "COMERCIALIZADORA INTERNACIONAL CARIBBEAN EXOTICS S A")</f>
        <v>PIEDRAHITA PEREZ MARIANA</v>
      </c>
      <c r="S5442" s="25">
        <f>+VLOOKUP(E5442, TC!A:D, 2, FALSE())</f>
        <v>4306.54</v>
      </c>
      <c r="T5442" t="str">
        <f t="shared" ref="T5442:T5505" si="429">+IF(I5442="JUAN MATAS SAS", "USD", F5442)</f>
        <v>EUR</v>
      </c>
    </row>
    <row r="5443" spans="1:20" ht="18.75" hidden="1" customHeight="1" x14ac:dyDescent="0.25">
      <c r="A5443" t="s">
        <v>2645</v>
      </c>
      <c r="B5443" t="s">
        <v>5</v>
      </c>
      <c r="C5443" t="s">
        <v>1913</v>
      </c>
      <c r="D5443" s="24">
        <v>11632</v>
      </c>
      <c r="E5443" t="s">
        <v>1704</v>
      </c>
      <c r="F5443" t="s">
        <v>1924</v>
      </c>
      <c r="G5443" t="s">
        <v>112</v>
      </c>
      <c r="H5443" t="s">
        <v>2778</v>
      </c>
      <c r="I5443" t="s">
        <v>1863</v>
      </c>
      <c r="J5443" t="s">
        <v>1926</v>
      </c>
      <c r="K5443" t="s">
        <v>36</v>
      </c>
      <c r="L5443" s="24">
        <v>1488</v>
      </c>
      <c r="M5443" s="25">
        <f>+VLOOKUP(E5443, TC!A:D, 4, FALSE())</f>
        <v>1.1498499979101553</v>
      </c>
      <c r="N5443" s="24">
        <f t="shared" si="425"/>
        <v>1710.9767968903111</v>
      </c>
      <c r="O5443" t="str">
        <f t="shared" si="426"/>
        <v>FACTURA</v>
      </c>
      <c r="P5443" t="str">
        <f t="shared" si="427"/>
        <v>2025</v>
      </c>
      <c r="Q5443" t="str">
        <f t="shared" si="428"/>
        <v>04</v>
      </c>
      <c r="R5443" t="str">
        <f>+IFERROR(VLOOKUP(I5443, Listado!A:B, 2, FALSE()), "COMERCIALIZADORA INTERNACIONAL CARIBBEAN EXOTICS S A")</f>
        <v>HINCAPIE CONTRERAS ERIKA STEFANIA</v>
      </c>
      <c r="S5443" s="25">
        <f>+VLOOKUP(E5443, TC!A:D, 2, FALSE())</f>
        <v>4306.54</v>
      </c>
      <c r="T5443" t="str">
        <f t="shared" si="429"/>
        <v>EUR</v>
      </c>
    </row>
    <row r="5444" spans="1:20" ht="18.75" hidden="1" customHeight="1" x14ac:dyDescent="0.25">
      <c r="A5444" t="s">
        <v>2645</v>
      </c>
      <c r="B5444" t="s">
        <v>5</v>
      </c>
      <c r="C5444" t="s">
        <v>1913</v>
      </c>
      <c r="D5444" s="24">
        <v>11632</v>
      </c>
      <c r="E5444" t="s">
        <v>1704</v>
      </c>
      <c r="F5444" t="s">
        <v>1924</v>
      </c>
      <c r="G5444" t="s">
        <v>112</v>
      </c>
      <c r="H5444" t="s">
        <v>2778</v>
      </c>
      <c r="I5444" t="s">
        <v>1863</v>
      </c>
      <c r="J5444" t="s">
        <v>1926</v>
      </c>
      <c r="K5444" t="s">
        <v>1959</v>
      </c>
      <c r="L5444" s="24">
        <v>147</v>
      </c>
      <c r="M5444" s="25">
        <f>+VLOOKUP(E5444, TC!A:D, 4, FALSE())</f>
        <v>1.1498499979101553</v>
      </c>
      <c r="N5444" s="24">
        <f t="shared" si="425"/>
        <v>169.02794969279282</v>
      </c>
      <c r="O5444" t="str">
        <f t="shared" si="426"/>
        <v>FACTURA</v>
      </c>
      <c r="P5444" t="str">
        <f t="shared" si="427"/>
        <v>2025</v>
      </c>
      <c r="Q5444" t="str">
        <f t="shared" si="428"/>
        <v>04</v>
      </c>
      <c r="R5444" t="str">
        <f>+IFERROR(VLOOKUP(I5444, Listado!A:B, 2, FALSE()), "COMERCIALIZADORA INTERNACIONAL CARIBBEAN EXOTICS S A")</f>
        <v>HINCAPIE CONTRERAS ERIKA STEFANIA</v>
      </c>
      <c r="S5444" s="25">
        <f>+VLOOKUP(E5444, TC!A:D, 2, FALSE())</f>
        <v>4306.54</v>
      </c>
      <c r="T5444" t="str">
        <f t="shared" si="429"/>
        <v>EUR</v>
      </c>
    </row>
    <row r="5445" spans="1:20" ht="18.75" hidden="1" customHeight="1" x14ac:dyDescent="0.25">
      <c r="A5445" t="s">
        <v>2645</v>
      </c>
      <c r="B5445" t="s">
        <v>5</v>
      </c>
      <c r="C5445" t="s">
        <v>1913</v>
      </c>
      <c r="D5445" s="24">
        <v>11632</v>
      </c>
      <c r="E5445" t="s">
        <v>1704</v>
      </c>
      <c r="F5445" t="s">
        <v>1924</v>
      </c>
      <c r="G5445" t="s">
        <v>112</v>
      </c>
      <c r="H5445" t="s">
        <v>2778</v>
      </c>
      <c r="I5445" t="s">
        <v>1863</v>
      </c>
      <c r="J5445" t="s">
        <v>1926</v>
      </c>
      <c r="K5445" t="s">
        <v>1960</v>
      </c>
      <c r="L5445" s="24">
        <v>61</v>
      </c>
      <c r="M5445" s="25">
        <f>+VLOOKUP(E5445, TC!A:D, 4, FALSE())</f>
        <v>1.1498499979101553</v>
      </c>
      <c r="N5445" s="24">
        <f t="shared" si="425"/>
        <v>70.140849872519468</v>
      </c>
      <c r="O5445" t="str">
        <f t="shared" si="426"/>
        <v>FACTURA</v>
      </c>
      <c r="P5445" t="str">
        <f t="shared" si="427"/>
        <v>2025</v>
      </c>
      <c r="Q5445" t="str">
        <f t="shared" si="428"/>
        <v>04</v>
      </c>
      <c r="R5445" t="str">
        <f>+IFERROR(VLOOKUP(I5445, Listado!A:B, 2, FALSE()), "COMERCIALIZADORA INTERNACIONAL CARIBBEAN EXOTICS S A")</f>
        <v>HINCAPIE CONTRERAS ERIKA STEFANIA</v>
      </c>
      <c r="S5445" s="25">
        <f>+VLOOKUP(E5445, TC!A:D, 2, FALSE())</f>
        <v>4306.54</v>
      </c>
      <c r="T5445" t="str">
        <f t="shared" si="429"/>
        <v>EUR</v>
      </c>
    </row>
    <row r="5446" spans="1:20" ht="18.75" hidden="1" customHeight="1" x14ac:dyDescent="0.25">
      <c r="A5446" t="s">
        <v>2645</v>
      </c>
      <c r="B5446" t="s">
        <v>5</v>
      </c>
      <c r="C5446" t="s">
        <v>1913</v>
      </c>
      <c r="D5446" s="24">
        <v>11633</v>
      </c>
      <c r="E5446" t="s">
        <v>1704</v>
      </c>
      <c r="F5446" t="s">
        <v>1924</v>
      </c>
      <c r="G5446" t="s">
        <v>112</v>
      </c>
      <c r="H5446" t="s">
        <v>2779</v>
      </c>
      <c r="I5446" t="s">
        <v>1863</v>
      </c>
      <c r="J5446" t="s">
        <v>1926</v>
      </c>
      <c r="K5446" t="s">
        <v>16</v>
      </c>
      <c r="L5446" s="24">
        <v>1444.8</v>
      </c>
      <c r="M5446" s="25">
        <f>+VLOOKUP(E5446, TC!A:D, 4, FALSE())</f>
        <v>1.1498499979101553</v>
      </c>
      <c r="N5446" s="24">
        <f t="shared" si="425"/>
        <v>1661.3032769805923</v>
      </c>
      <c r="O5446" t="str">
        <f t="shared" si="426"/>
        <v>FACTURA</v>
      </c>
      <c r="P5446" t="str">
        <f t="shared" si="427"/>
        <v>2025</v>
      </c>
      <c r="Q5446" t="str">
        <f t="shared" si="428"/>
        <v>04</v>
      </c>
      <c r="R5446" t="str">
        <f>+IFERROR(VLOOKUP(I5446, Listado!A:B, 2, FALSE()), "COMERCIALIZADORA INTERNACIONAL CARIBBEAN EXOTICS S A")</f>
        <v>HINCAPIE CONTRERAS ERIKA STEFANIA</v>
      </c>
      <c r="S5446" s="25">
        <f>+VLOOKUP(E5446, TC!A:D, 2, FALSE())</f>
        <v>4306.54</v>
      </c>
      <c r="T5446" t="str">
        <f t="shared" si="429"/>
        <v>EUR</v>
      </c>
    </row>
    <row r="5447" spans="1:20" ht="18.75" hidden="1" customHeight="1" x14ac:dyDescent="0.25">
      <c r="A5447" t="s">
        <v>2645</v>
      </c>
      <c r="B5447" t="s">
        <v>5</v>
      </c>
      <c r="C5447" t="s">
        <v>1913</v>
      </c>
      <c r="D5447" s="24">
        <v>11633</v>
      </c>
      <c r="E5447" t="s">
        <v>1704</v>
      </c>
      <c r="F5447" t="s">
        <v>1924</v>
      </c>
      <c r="G5447" t="s">
        <v>112</v>
      </c>
      <c r="H5447" t="s">
        <v>2779</v>
      </c>
      <c r="I5447" t="s">
        <v>1863</v>
      </c>
      <c r="J5447" t="s">
        <v>1926</v>
      </c>
      <c r="K5447" t="s">
        <v>1959</v>
      </c>
      <c r="L5447" s="24">
        <v>128</v>
      </c>
      <c r="M5447" s="25">
        <f>+VLOOKUP(E5447, TC!A:D, 4, FALSE())</f>
        <v>1.1498499979101553</v>
      </c>
      <c r="N5447" s="24">
        <f t="shared" si="425"/>
        <v>147.18079973249988</v>
      </c>
      <c r="O5447" t="str">
        <f t="shared" si="426"/>
        <v>FACTURA</v>
      </c>
      <c r="P5447" t="str">
        <f t="shared" si="427"/>
        <v>2025</v>
      </c>
      <c r="Q5447" t="str">
        <f t="shared" si="428"/>
        <v>04</v>
      </c>
      <c r="R5447" t="str">
        <f>+IFERROR(VLOOKUP(I5447, Listado!A:B, 2, FALSE()), "COMERCIALIZADORA INTERNACIONAL CARIBBEAN EXOTICS S A")</f>
        <v>HINCAPIE CONTRERAS ERIKA STEFANIA</v>
      </c>
      <c r="S5447" s="25">
        <f>+VLOOKUP(E5447, TC!A:D, 2, FALSE())</f>
        <v>4306.54</v>
      </c>
      <c r="T5447" t="str">
        <f t="shared" si="429"/>
        <v>EUR</v>
      </c>
    </row>
    <row r="5448" spans="1:20" ht="18.75" hidden="1" customHeight="1" x14ac:dyDescent="0.25">
      <c r="A5448" t="s">
        <v>2645</v>
      </c>
      <c r="B5448" t="s">
        <v>5</v>
      </c>
      <c r="C5448" t="s">
        <v>1913</v>
      </c>
      <c r="D5448" s="24">
        <v>11633</v>
      </c>
      <c r="E5448" t="s">
        <v>1704</v>
      </c>
      <c r="F5448" t="s">
        <v>1924</v>
      </c>
      <c r="G5448" t="s">
        <v>112</v>
      </c>
      <c r="H5448" t="s">
        <v>2779</v>
      </c>
      <c r="I5448" t="s">
        <v>1863</v>
      </c>
      <c r="J5448" t="s">
        <v>1926</v>
      </c>
      <c r="K5448" t="s">
        <v>1960</v>
      </c>
      <c r="L5448" s="24">
        <v>37.200000000000003</v>
      </c>
      <c r="M5448" s="25">
        <f>+VLOOKUP(E5448, TC!A:D, 4, FALSE())</f>
        <v>1.1498499979101553</v>
      </c>
      <c r="N5448" s="24">
        <f t="shared" si="425"/>
        <v>42.774419922257778</v>
      </c>
      <c r="O5448" t="str">
        <f t="shared" si="426"/>
        <v>FACTURA</v>
      </c>
      <c r="P5448" t="str">
        <f t="shared" si="427"/>
        <v>2025</v>
      </c>
      <c r="Q5448" t="str">
        <f t="shared" si="428"/>
        <v>04</v>
      </c>
      <c r="R5448" t="str">
        <f>+IFERROR(VLOOKUP(I5448, Listado!A:B, 2, FALSE()), "COMERCIALIZADORA INTERNACIONAL CARIBBEAN EXOTICS S A")</f>
        <v>HINCAPIE CONTRERAS ERIKA STEFANIA</v>
      </c>
      <c r="S5448" s="25">
        <f>+VLOOKUP(E5448, TC!A:D, 2, FALSE())</f>
        <v>4306.54</v>
      </c>
      <c r="T5448" t="str">
        <f t="shared" si="429"/>
        <v>EUR</v>
      </c>
    </row>
    <row r="5449" spans="1:20" ht="18.75" hidden="1" customHeight="1" x14ac:dyDescent="0.25">
      <c r="A5449" t="s">
        <v>2645</v>
      </c>
      <c r="B5449" t="s">
        <v>5</v>
      </c>
      <c r="C5449" t="s">
        <v>1913</v>
      </c>
      <c r="D5449" s="24">
        <v>11634</v>
      </c>
      <c r="E5449" t="s">
        <v>1704</v>
      </c>
      <c r="F5449" t="s">
        <v>1924</v>
      </c>
      <c r="G5449" t="s">
        <v>108</v>
      </c>
      <c r="H5449" t="s">
        <v>2780</v>
      </c>
      <c r="I5449" t="s">
        <v>1894</v>
      </c>
      <c r="J5449" t="s">
        <v>1919</v>
      </c>
      <c r="K5449" t="s">
        <v>59</v>
      </c>
      <c r="L5449" s="24">
        <v>2293.8000000000002</v>
      </c>
      <c r="M5449" s="25">
        <f>+VLOOKUP(E5449, TC!A:D, 4, FALSE())</f>
        <v>1.1498499979101553</v>
      </c>
      <c r="N5449" s="24">
        <f t="shared" si="425"/>
        <v>2637.5259252063142</v>
      </c>
      <c r="O5449" t="str">
        <f t="shared" si="426"/>
        <v>FACTURA</v>
      </c>
      <c r="P5449" t="str">
        <f t="shared" si="427"/>
        <v>2025</v>
      </c>
      <c r="Q5449" t="str">
        <f t="shared" si="428"/>
        <v>04</v>
      </c>
      <c r="R5449" t="str">
        <f>+IFERROR(VLOOKUP(I5449, Listado!A:B, 2, FALSE()), "COMERCIALIZADORA INTERNACIONAL CARIBBEAN EXOTICS S A")</f>
        <v>PIEDRAHITA PEREZ MARIANA</v>
      </c>
      <c r="S5449" s="25">
        <f>+VLOOKUP(E5449, TC!A:D, 2, FALSE())</f>
        <v>4306.54</v>
      </c>
      <c r="T5449" t="str">
        <f t="shared" si="429"/>
        <v>EUR</v>
      </c>
    </row>
    <row r="5450" spans="1:20" ht="18.75" hidden="1" customHeight="1" x14ac:dyDescent="0.25">
      <c r="A5450" t="s">
        <v>2645</v>
      </c>
      <c r="B5450" t="s">
        <v>5</v>
      </c>
      <c r="C5450" t="s">
        <v>1913</v>
      </c>
      <c r="D5450" s="24">
        <v>11634</v>
      </c>
      <c r="E5450" t="s">
        <v>1704</v>
      </c>
      <c r="F5450" t="s">
        <v>1924</v>
      </c>
      <c r="G5450" t="s">
        <v>108</v>
      </c>
      <c r="H5450" t="s">
        <v>2780</v>
      </c>
      <c r="I5450" t="s">
        <v>1894</v>
      </c>
      <c r="J5450" t="s">
        <v>1919</v>
      </c>
      <c r="K5450" t="s">
        <v>57</v>
      </c>
      <c r="L5450" s="24">
        <v>2630.4</v>
      </c>
      <c r="M5450" s="25">
        <f>+VLOOKUP(E5450, TC!A:D, 4, FALSE())</f>
        <v>1.1498499979101553</v>
      </c>
      <c r="N5450" s="24">
        <f t="shared" si="425"/>
        <v>3024.5654345028724</v>
      </c>
      <c r="O5450" t="str">
        <f t="shared" si="426"/>
        <v>FACTURA</v>
      </c>
      <c r="P5450" t="str">
        <f t="shared" si="427"/>
        <v>2025</v>
      </c>
      <c r="Q5450" t="str">
        <f t="shared" si="428"/>
        <v>04</v>
      </c>
      <c r="R5450" t="str">
        <f>+IFERROR(VLOOKUP(I5450, Listado!A:B, 2, FALSE()), "COMERCIALIZADORA INTERNACIONAL CARIBBEAN EXOTICS S A")</f>
        <v>PIEDRAHITA PEREZ MARIANA</v>
      </c>
      <c r="S5450" s="25">
        <f>+VLOOKUP(E5450, TC!A:D, 2, FALSE())</f>
        <v>4306.54</v>
      </c>
      <c r="T5450" t="str">
        <f t="shared" si="429"/>
        <v>EUR</v>
      </c>
    </row>
    <row r="5451" spans="1:20" ht="18.75" hidden="1" customHeight="1" x14ac:dyDescent="0.25">
      <c r="A5451" t="s">
        <v>2645</v>
      </c>
      <c r="B5451" t="s">
        <v>5</v>
      </c>
      <c r="C5451" t="s">
        <v>1913</v>
      </c>
      <c r="D5451" s="24">
        <v>11634</v>
      </c>
      <c r="E5451" t="s">
        <v>1704</v>
      </c>
      <c r="F5451" t="s">
        <v>1924</v>
      </c>
      <c r="G5451" t="s">
        <v>108</v>
      </c>
      <c r="H5451" t="s">
        <v>2780</v>
      </c>
      <c r="I5451" t="s">
        <v>1894</v>
      </c>
      <c r="J5451" t="s">
        <v>1919</v>
      </c>
      <c r="K5451" t="s">
        <v>1959</v>
      </c>
      <c r="L5451" s="24">
        <v>550</v>
      </c>
      <c r="M5451" s="25">
        <f>+VLOOKUP(E5451, TC!A:D, 4, FALSE())</f>
        <v>1.1498499979101553</v>
      </c>
      <c r="N5451" s="24">
        <f t="shared" si="425"/>
        <v>632.41749885058539</v>
      </c>
      <c r="O5451" t="str">
        <f t="shared" si="426"/>
        <v>FACTURA</v>
      </c>
      <c r="P5451" t="str">
        <f t="shared" si="427"/>
        <v>2025</v>
      </c>
      <c r="Q5451" t="str">
        <f t="shared" si="428"/>
        <v>04</v>
      </c>
      <c r="R5451" t="str">
        <f>+IFERROR(VLOOKUP(I5451, Listado!A:B, 2, FALSE()), "COMERCIALIZADORA INTERNACIONAL CARIBBEAN EXOTICS S A")</f>
        <v>PIEDRAHITA PEREZ MARIANA</v>
      </c>
      <c r="S5451" s="25">
        <f>+VLOOKUP(E5451, TC!A:D, 2, FALSE())</f>
        <v>4306.54</v>
      </c>
      <c r="T5451" t="str">
        <f t="shared" si="429"/>
        <v>EUR</v>
      </c>
    </row>
    <row r="5452" spans="1:20" ht="18.75" hidden="1" customHeight="1" x14ac:dyDescent="0.25">
      <c r="A5452" t="s">
        <v>2645</v>
      </c>
      <c r="B5452" t="s">
        <v>5</v>
      </c>
      <c r="C5452" t="s">
        <v>1913</v>
      </c>
      <c r="D5452" s="24">
        <v>11634</v>
      </c>
      <c r="E5452" t="s">
        <v>1704</v>
      </c>
      <c r="F5452" t="s">
        <v>1924</v>
      </c>
      <c r="G5452" t="s">
        <v>108</v>
      </c>
      <c r="H5452" t="s">
        <v>2780</v>
      </c>
      <c r="I5452" t="s">
        <v>1894</v>
      </c>
      <c r="J5452" t="s">
        <v>1919</v>
      </c>
      <c r="K5452" t="s">
        <v>1960</v>
      </c>
      <c r="L5452" s="24">
        <v>12</v>
      </c>
      <c r="M5452" s="25">
        <f>+VLOOKUP(E5452, TC!A:D, 4, FALSE())</f>
        <v>1.1498499979101553</v>
      </c>
      <c r="N5452" s="24">
        <f t="shared" si="425"/>
        <v>13.798199974921864</v>
      </c>
      <c r="O5452" t="str">
        <f t="shared" si="426"/>
        <v>FACTURA</v>
      </c>
      <c r="P5452" t="str">
        <f t="shared" si="427"/>
        <v>2025</v>
      </c>
      <c r="Q5452" t="str">
        <f t="shared" si="428"/>
        <v>04</v>
      </c>
      <c r="R5452" t="str">
        <f>+IFERROR(VLOOKUP(I5452, Listado!A:B, 2, FALSE()), "COMERCIALIZADORA INTERNACIONAL CARIBBEAN EXOTICS S A")</f>
        <v>PIEDRAHITA PEREZ MARIANA</v>
      </c>
      <c r="S5452" s="25">
        <f>+VLOOKUP(E5452, TC!A:D, 2, FALSE())</f>
        <v>4306.54</v>
      </c>
      <c r="T5452" t="str">
        <f t="shared" si="429"/>
        <v>EUR</v>
      </c>
    </row>
    <row r="5453" spans="1:20" ht="18.75" hidden="1" customHeight="1" x14ac:dyDescent="0.25">
      <c r="A5453" t="s">
        <v>2645</v>
      </c>
      <c r="B5453" t="s">
        <v>5</v>
      </c>
      <c r="C5453" t="s">
        <v>1913</v>
      </c>
      <c r="D5453" s="24">
        <v>11635</v>
      </c>
      <c r="E5453" t="s">
        <v>1704</v>
      </c>
      <c r="F5453" t="s">
        <v>1924</v>
      </c>
      <c r="G5453" t="s">
        <v>110</v>
      </c>
      <c r="H5453" t="s">
        <v>2781</v>
      </c>
      <c r="I5453" t="s">
        <v>1854</v>
      </c>
      <c r="J5453" t="s">
        <v>1984</v>
      </c>
      <c r="K5453" t="s">
        <v>2304</v>
      </c>
      <c r="L5453" s="24">
        <v>1617.6</v>
      </c>
      <c r="M5453" s="25">
        <f>+VLOOKUP(E5453, TC!A:D, 4, FALSE())</f>
        <v>1.1498499979101553</v>
      </c>
      <c r="N5453" s="24">
        <f t="shared" si="425"/>
        <v>1859.9973566194672</v>
      </c>
      <c r="O5453" t="str">
        <f t="shared" si="426"/>
        <v>FACTURA</v>
      </c>
      <c r="P5453" t="str">
        <f t="shared" si="427"/>
        <v>2025</v>
      </c>
      <c r="Q5453" t="str">
        <f t="shared" si="428"/>
        <v>04</v>
      </c>
      <c r="R5453" t="str">
        <f>+IFERROR(VLOOKUP(I5453, Listado!A:B, 2, FALSE()), "COMERCIALIZADORA INTERNACIONAL CARIBBEAN EXOTICS S A")</f>
        <v>PEREZ MEJIA MARIA PAULINA</v>
      </c>
      <c r="S5453" s="25">
        <f>+VLOOKUP(E5453, TC!A:D, 2, FALSE())</f>
        <v>4306.54</v>
      </c>
      <c r="T5453" t="str">
        <f t="shared" si="429"/>
        <v>EUR</v>
      </c>
    </row>
    <row r="5454" spans="1:20" ht="18.75" hidden="1" customHeight="1" x14ac:dyDescent="0.25">
      <c r="A5454" t="s">
        <v>2645</v>
      </c>
      <c r="B5454" t="s">
        <v>5</v>
      </c>
      <c r="C5454" t="s">
        <v>1913</v>
      </c>
      <c r="D5454" s="24">
        <v>11635</v>
      </c>
      <c r="E5454" t="s">
        <v>1704</v>
      </c>
      <c r="F5454" t="s">
        <v>1924</v>
      </c>
      <c r="G5454" t="s">
        <v>110</v>
      </c>
      <c r="H5454" t="s">
        <v>2781</v>
      </c>
      <c r="I5454" t="s">
        <v>1854</v>
      </c>
      <c r="J5454" t="s">
        <v>1984</v>
      </c>
      <c r="K5454" t="s">
        <v>1959</v>
      </c>
      <c r="L5454" s="24">
        <v>275</v>
      </c>
      <c r="M5454" s="25">
        <f>+VLOOKUP(E5454, TC!A:D, 4, FALSE())</f>
        <v>1.1498499979101553</v>
      </c>
      <c r="N5454" s="24">
        <f t="shared" si="425"/>
        <v>316.20874942529269</v>
      </c>
      <c r="O5454" t="str">
        <f t="shared" si="426"/>
        <v>FACTURA</v>
      </c>
      <c r="P5454" t="str">
        <f t="shared" si="427"/>
        <v>2025</v>
      </c>
      <c r="Q5454" t="str">
        <f t="shared" si="428"/>
        <v>04</v>
      </c>
      <c r="R5454" t="str">
        <f>+IFERROR(VLOOKUP(I5454, Listado!A:B, 2, FALSE()), "COMERCIALIZADORA INTERNACIONAL CARIBBEAN EXOTICS S A")</f>
        <v>PEREZ MEJIA MARIA PAULINA</v>
      </c>
      <c r="S5454" s="25">
        <f>+VLOOKUP(E5454, TC!A:D, 2, FALSE())</f>
        <v>4306.54</v>
      </c>
      <c r="T5454" t="str">
        <f t="shared" si="429"/>
        <v>EUR</v>
      </c>
    </row>
    <row r="5455" spans="1:20" ht="18.75" hidden="1" customHeight="1" x14ac:dyDescent="0.25">
      <c r="A5455" t="s">
        <v>2645</v>
      </c>
      <c r="B5455" t="s">
        <v>5</v>
      </c>
      <c r="C5455" t="s">
        <v>1913</v>
      </c>
      <c r="D5455" s="24">
        <v>11635</v>
      </c>
      <c r="E5455" t="s">
        <v>1704</v>
      </c>
      <c r="F5455" t="s">
        <v>1924</v>
      </c>
      <c r="G5455" t="s">
        <v>110</v>
      </c>
      <c r="H5455" t="s">
        <v>2781</v>
      </c>
      <c r="I5455" t="s">
        <v>1854</v>
      </c>
      <c r="J5455" t="s">
        <v>1984</v>
      </c>
      <c r="K5455" t="s">
        <v>1960</v>
      </c>
      <c r="L5455" s="24">
        <v>8.8000000000000007</v>
      </c>
      <c r="M5455" s="25">
        <f>+VLOOKUP(E5455, TC!A:D, 4, FALSE())</f>
        <v>1.1498499979101553</v>
      </c>
      <c r="N5455" s="24">
        <f t="shared" si="425"/>
        <v>10.118679981609368</v>
      </c>
      <c r="O5455" t="str">
        <f t="shared" si="426"/>
        <v>FACTURA</v>
      </c>
      <c r="P5455" t="str">
        <f t="shared" si="427"/>
        <v>2025</v>
      </c>
      <c r="Q5455" t="str">
        <f t="shared" si="428"/>
        <v>04</v>
      </c>
      <c r="R5455" t="str">
        <f>+IFERROR(VLOOKUP(I5455, Listado!A:B, 2, FALSE()), "COMERCIALIZADORA INTERNACIONAL CARIBBEAN EXOTICS S A")</f>
        <v>PEREZ MEJIA MARIA PAULINA</v>
      </c>
      <c r="S5455" s="25">
        <f>+VLOOKUP(E5455, TC!A:D, 2, FALSE())</f>
        <v>4306.54</v>
      </c>
      <c r="T5455" t="str">
        <f t="shared" si="429"/>
        <v>EUR</v>
      </c>
    </row>
    <row r="5456" spans="1:20" ht="18.75" hidden="1" customHeight="1" x14ac:dyDescent="0.25">
      <c r="A5456" t="s">
        <v>2645</v>
      </c>
      <c r="B5456" t="s">
        <v>5</v>
      </c>
      <c r="C5456" t="s">
        <v>1913</v>
      </c>
      <c r="D5456" s="24">
        <v>11635</v>
      </c>
      <c r="E5456" t="s">
        <v>1704</v>
      </c>
      <c r="F5456" t="s">
        <v>1924</v>
      </c>
      <c r="G5456" t="s">
        <v>110</v>
      </c>
      <c r="H5456" t="s">
        <v>2781</v>
      </c>
      <c r="I5456" t="s">
        <v>1854</v>
      </c>
      <c r="J5456" t="s">
        <v>1984</v>
      </c>
      <c r="K5456" t="s">
        <v>2305</v>
      </c>
      <c r="L5456" s="24">
        <v>950.6</v>
      </c>
      <c r="M5456" s="25">
        <f>+VLOOKUP(E5456, TC!A:D, 4, FALSE())</f>
        <v>1.1498499979101553</v>
      </c>
      <c r="N5456" s="24">
        <f t="shared" si="425"/>
        <v>1093.0474080133936</v>
      </c>
      <c r="O5456" t="str">
        <f t="shared" si="426"/>
        <v>FACTURA</v>
      </c>
      <c r="P5456" t="str">
        <f t="shared" si="427"/>
        <v>2025</v>
      </c>
      <c r="Q5456" t="str">
        <f t="shared" si="428"/>
        <v>04</v>
      </c>
      <c r="R5456" t="str">
        <f>+IFERROR(VLOOKUP(I5456, Listado!A:B, 2, FALSE()), "COMERCIALIZADORA INTERNACIONAL CARIBBEAN EXOTICS S A")</f>
        <v>PEREZ MEJIA MARIA PAULINA</v>
      </c>
      <c r="S5456" s="25">
        <f>+VLOOKUP(E5456, TC!A:D, 2, FALSE())</f>
        <v>4306.54</v>
      </c>
      <c r="T5456" t="str">
        <f t="shared" si="429"/>
        <v>EUR</v>
      </c>
    </row>
    <row r="5457" spans="1:20" ht="18.75" hidden="1" customHeight="1" x14ac:dyDescent="0.25">
      <c r="A5457" t="s">
        <v>2645</v>
      </c>
      <c r="B5457" t="s">
        <v>1923</v>
      </c>
      <c r="C5457" t="s">
        <v>1913</v>
      </c>
      <c r="D5457" s="24">
        <v>5923</v>
      </c>
      <c r="E5457" t="s">
        <v>1704</v>
      </c>
      <c r="F5457" t="s">
        <v>128</v>
      </c>
      <c r="G5457" t="s">
        <v>112</v>
      </c>
      <c r="H5457" t="s">
        <v>2782</v>
      </c>
      <c r="I5457" t="s">
        <v>1856</v>
      </c>
      <c r="J5457" t="s">
        <v>1930</v>
      </c>
      <c r="K5457" t="s">
        <v>1928</v>
      </c>
      <c r="L5457" s="24">
        <v>544.5</v>
      </c>
      <c r="M5457" s="25">
        <f>+VLOOKUP(E5457, TC!A:D, 4, FALSE())</f>
        <v>1.1498499979101553</v>
      </c>
      <c r="N5457" s="24">
        <f t="shared" si="425"/>
        <v>544.5</v>
      </c>
      <c r="O5457" t="str">
        <f t="shared" si="426"/>
        <v>FACTURA</v>
      </c>
      <c r="P5457" t="str">
        <f t="shared" si="427"/>
        <v>2025</v>
      </c>
      <c r="Q5457" t="str">
        <f t="shared" si="428"/>
        <v>04</v>
      </c>
      <c r="R5457" t="str">
        <f>+IFERROR(VLOOKUP(I5457, Listado!A:B, 2, FALSE()), "COMERCIALIZADORA INTERNACIONAL CARIBBEAN EXOTICS S A")</f>
        <v>HINCAPIE CONTRERAS ERIKA STEFANIA</v>
      </c>
      <c r="S5457" s="25">
        <f>+VLOOKUP(E5457, TC!A:D, 2, FALSE())</f>
        <v>4306.54</v>
      </c>
      <c r="T5457" t="str">
        <f t="shared" si="429"/>
        <v>USD</v>
      </c>
    </row>
    <row r="5458" spans="1:20" ht="18.75" hidden="1" customHeight="1" x14ac:dyDescent="0.25">
      <c r="A5458" t="s">
        <v>2645</v>
      </c>
      <c r="B5458" t="s">
        <v>1923</v>
      </c>
      <c r="C5458" t="s">
        <v>1913</v>
      </c>
      <c r="D5458" s="24">
        <v>5923</v>
      </c>
      <c r="E5458" t="s">
        <v>1704</v>
      </c>
      <c r="F5458" t="s">
        <v>128</v>
      </c>
      <c r="G5458" t="s">
        <v>112</v>
      </c>
      <c r="H5458" t="s">
        <v>2782</v>
      </c>
      <c r="I5458" t="s">
        <v>1856</v>
      </c>
      <c r="J5458" t="s">
        <v>1930</v>
      </c>
      <c r="K5458" t="s">
        <v>1934</v>
      </c>
      <c r="L5458" s="24">
        <v>1579.3</v>
      </c>
      <c r="M5458" s="25">
        <f>+VLOOKUP(E5458, TC!A:D, 4, FALSE())</f>
        <v>1.1498499979101553</v>
      </c>
      <c r="N5458" s="24">
        <f t="shared" si="425"/>
        <v>1579.3</v>
      </c>
      <c r="O5458" t="str">
        <f t="shared" si="426"/>
        <v>FACTURA</v>
      </c>
      <c r="P5458" t="str">
        <f t="shared" si="427"/>
        <v>2025</v>
      </c>
      <c r="Q5458" t="str">
        <f t="shared" si="428"/>
        <v>04</v>
      </c>
      <c r="R5458" t="str">
        <f>+IFERROR(VLOOKUP(I5458, Listado!A:B, 2, FALSE()), "COMERCIALIZADORA INTERNACIONAL CARIBBEAN EXOTICS S A")</f>
        <v>HINCAPIE CONTRERAS ERIKA STEFANIA</v>
      </c>
      <c r="S5458" s="25">
        <f>+VLOOKUP(E5458, TC!A:D, 2, FALSE())</f>
        <v>4306.54</v>
      </c>
      <c r="T5458" t="str">
        <f t="shared" si="429"/>
        <v>USD</v>
      </c>
    </row>
    <row r="5459" spans="1:20" ht="18.75" hidden="1" customHeight="1" x14ac:dyDescent="0.25">
      <c r="A5459" t="s">
        <v>2645</v>
      </c>
      <c r="B5459" t="s">
        <v>5</v>
      </c>
      <c r="C5459" t="s">
        <v>1913</v>
      </c>
      <c r="D5459" s="24">
        <v>11636</v>
      </c>
      <c r="E5459" t="s">
        <v>1704</v>
      </c>
      <c r="F5459" t="s">
        <v>128</v>
      </c>
      <c r="G5459" t="s">
        <v>110</v>
      </c>
      <c r="H5459" t="s">
        <v>2783</v>
      </c>
      <c r="I5459" t="s">
        <v>1850</v>
      </c>
      <c r="J5459" t="s">
        <v>1919</v>
      </c>
      <c r="K5459" t="s">
        <v>31</v>
      </c>
      <c r="L5459" s="24">
        <v>33516</v>
      </c>
      <c r="M5459" s="25">
        <f>+VLOOKUP(E5459, TC!A:D, 4, FALSE())</f>
        <v>1.1498499979101553</v>
      </c>
      <c r="N5459" s="24">
        <f t="shared" si="425"/>
        <v>33516</v>
      </c>
      <c r="O5459" t="str">
        <f t="shared" si="426"/>
        <v>FACTURA</v>
      </c>
      <c r="P5459" t="str">
        <f t="shared" si="427"/>
        <v>2025</v>
      </c>
      <c r="Q5459" t="str">
        <f t="shared" si="428"/>
        <v>04</v>
      </c>
      <c r="R5459" t="str">
        <f>+IFERROR(VLOOKUP(I5459, Listado!A:B, 2, FALSE()), "COMERCIALIZADORA INTERNACIONAL CARIBBEAN EXOTICS S A")</f>
        <v>PEREZ MEJIA MARIA PAULINA</v>
      </c>
      <c r="S5459" s="25">
        <f>+VLOOKUP(E5459, TC!A:D, 2, FALSE())</f>
        <v>4306.54</v>
      </c>
      <c r="T5459" t="str">
        <f t="shared" si="429"/>
        <v>USD</v>
      </c>
    </row>
    <row r="5460" spans="1:20" ht="18.75" hidden="1" customHeight="1" x14ac:dyDescent="0.25">
      <c r="A5460" t="s">
        <v>2645</v>
      </c>
      <c r="B5460" t="s">
        <v>5</v>
      </c>
      <c r="C5460" t="s">
        <v>1913</v>
      </c>
      <c r="D5460" s="24">
        <v>11637</v>
      </c>
      <c r="E5460" t="s">
        <v>1704</v>
      </c>
      <c r="F5460" t="s">
        <v>1924</v>
      </c>
      <c r="G5460" t="s">
        <v>108</v>
      </c>
      <c r="H5460" t="s">
        <v>2784</v>
      </c>
      <c r="I5460" t="s">
        <v>1853</v>
      </c>
      <c r="J5460" t="s">
        <v>1919</v>
      </c>
      <c r="K5460" t="s">
        <v>1958</v>
      </c>
      <c r="L5460" s="24">
        <v>3828</v>
      </c>
      <c r="M5460" s="25">
        <f>+VLOOKUP(E5460, TC!A:D, 4, FALSE())</f>
        <v>1.1498499979101553</v>
      </c>
      <c r="N5460" s="24">
        <f t="shared" si="425"/>
        <v>4401.6257920000744</v>
      </c>
      <c r="O5460" t="str">
        <f t="shared" si="426"/>
        <v>FACTURA</v>
      </c>
      <c r="P5460" t="str">
        <f t="shared" si="427"/>
        <v>2025</v>
      </c>
      <c r="Q5460" t="str">
        <f t="shared" si="428"/>
        <v>04</v>
      </c>
      <c r="R5460" t="str">
        <f>+IFERROR(VLOOKUP(I5460, Listado!A:B, 2, FALSE()), "COMERCIALIZADORA INTERNACIONAL CARIBBEAN EXOTICS S A")</f>
        <v>PIEDRAHITA PEREZ MARIANA</v>
      </c>
      <c r="S5460" s="25">
        <f>+VLOOKUP(E5460, TC!A:D, 2, FALSE())</f>
        <v>4306.54</v>
      </c>
      <c r="T5460" t="str">
        <f t="shared" si="429"/>
        <v>EUR</v>
      </c>
    </row>
    <row r="5461" spans="1:20" ht="18.75" hidden="1" customHeight="1" x14ac:dyDescent="0.25">
      <c r="A5461" t="s">
        <v>2645</v>
      </c>
      <c r="B5461" t="s">
        <v>5</v>
      </c>
      <c r="C5461" t="s">
        <v>1913</v>
      </c>
      <c r="D5461" s="24">
        <v>11637</v>
      </c>
      <c r="E5461" t="s">
        <v>1704</v>
      </c>
      <c r="F5461" t="s">
        <v>1924</v>
      </c>
      <c r="G5461" t="s">
        <v>108</v>
      </c>
      <c r="H5461" t="s">
        <v>2784</v>
      </c>
      <c r="I5461" t="s">
        <v>1853</v>
      </c>
      <c r="J5461" t="s">
        <v>1919</v>
      </c>
      <c r="K5461" t="s">
        <v>1959</v>
      </c>
      <c r="L5461" s="24">
        <v>600</v>
      </c>
      <c r="M5461" s="25">
        <f>+VLOOKUP(E5461, TC!A:D, 4, FALSE())</f>
        <v>1.1498499979101553</v>
      </c>
      <c r="N5461" s="24">
        <f t="shared" si="425"/>
        <v>689.90999874609315</v>
      </c>
      <c r="O5461" t="str">
        <f t="shared" si="426"/>
        <v>FACTURA</v>
      </c>
      <c r="P5461" t="str">
        <f t="shared" si="427"/>
        <v>2025</v>
      </c>
      <c r="Q5461" t="str">
        <f t="shared" si="428"/>
        <v>04</v>
      </c>
      <c r="R5461" t="str">
        <f>+IFERROR(VLOOKUP(I5461, Listado!A:B, 2, FALSE()), "COMERCIALIZADORA INTERNACIONAL CARIBBEAN EXOTICS S A")</f>
        <v>PIEDRAHITA PEREZ MARIANA</v>
      </c>
      <c r="S5461" s="25">
        <f>+VLOOKUP(E5461, TC!A:D, 2, FALSE())</f>
        <v>4306.54</v>
      </c>
      <c r="T5461" t="str">
        <f t="shared" si="429"/>
        <v>EUR</v>
      </c>
    </row>
    <row r="5462" spans="1:20" ht="18.75" hidden="1" customHeight="1" x14ac:dyDescent="0.25">
      <c r="A5462" t="s">
        <v>2645</v>
      </c>
      <c r="B5462" t="s">
        <v>5</v>
      </c>
      <c r="C5462" t="s">
        <v>1913</v>
      </c>
      <c r="D5462" s="24">
        <v>11637</v>
      </c>
      <c r="E5462" t="s">
        <v>1704</v>
      </c>
      <c r="F5462" t="s">
        <v>1924</v>
      </c>
      <c r="G5462" t="s">
        <v>108</v>
      </c>
      <c r="H5462" t="s">
        <v>2784</v>
      </c>
      <c r="I5462" t="s">
        <v>1853</v>
      </c>
      <c r="J5462" t="s">
        <v>1919</v>
      </c>
      <c r="K5462" t="s">
        <v>1960</v>
      </c>
      <c r="L5462" s="24">
        <v>132</v>
      </c>
      <c r="M5462" s="25">
        <f>+VLOOKUP(E5462, TC!A:D, 4, FALSE())</f>
        <v>1.1498499979101553</v>
      </c>
      <c r="N5462" s="24">
        <f t="shared" si="425"/>
        <v>151.78019972414049</v>
      </c>
      <c r="O5462" t="str">
        <f t="shared" si="426"/>
        <v>FACTURA</v>
      </c>
      <c r="P5462" t="str">
        <f t="shared" si="427"/>
        <v>2025</v>
      </c>
      <c r="Q5462" t="str">
        <f t="shared" si="428"/>
        <v>04</v>
      </c>
      <c r="R5462" t="str">
        <f>+IFERROR(VLOOKUP(I5462, Listado!A:B, 2, FALSE()), "COMERCIALIZADORA INTERNACIONAL CARIBBEAN EXOTICS S A")</f>
        <v>PIEDRAHITA PEREZ MARIANA</v>
      </c>
      <c r="S5462" s="25">
        <f>+VLOOKUP(E5462, TC!A:D, 2, FALSE())</f>
        <v>4306.54</v>
      </c>
      <c r="T5462" t="str">
        <f t="shared" si="429"/>
        <v>EUR</v>
      </c>
    </row>
    <row r="5463" spans="1:20" ht="18.75" hidden="1" customHeight="1" x14ac:dyDescent="0.25">
      <c r="A5463" t="s">
        <v>2645</v>
      </c>
      <c r="B5463" t="s">
        <v>5</v>
      </c>
      <c r="C5463" t="s">
        <v>1913</v>
      </c>
      <c r="D5463" s="24">
        <v>11638</v>
      </c>
      <c r="E5463" t="s">
        <v>1704</v>
      </c>
      <c r="F5463" t="s">
        <v>128</v>
      </c>
      <c r="G5463" t="s">
        <v>110</v>
      </c>
      <c r="H5463" t="s">
        <v>2785</v>
      </c>
      <c r="I5463" t="s">
        <v>1850</v>
      </c>
      <c r="J5463" t="s">
        <v>1919</v>
      </c>
      <c r="K5463" t="s">
        <v>31</v>
      </c>
      <c r="L5463" s="24">
        <v>37240</v>
      </c>
      <c r="M5463" s="25">
        <f>+VLOOKUP(E5463, TC!A:D, 4, FALSE())</f>
        <v>1.1498499979101553</v>
      </c>
      <c r="N5463" s="24">
        <f t="shared" si="425"/>
        <v>37240</v>
      </c>
      <c r="O5463" t="str">
        <f t="shared" si="426"/>
        <v>FACTURA</v>
      </c>
      <c r="P5463" t="str">
        <f t="shared" si="427"/>
        <v>2025</v>
      </c>
      <c r="Q5463" t="str">
        <f t="shared" si="428"/>
        <v>04</v>
      </c>
      <c r="R5463" t="str">
        <f>+IFERROR(VLOOKUP(I5463, Listado!A:B, 2, FALSE()), "COMERCIALIZADORA INTERNACIONAL CARIBBEAN EXOTICS S A")</f>
        <v>PEREZ MEJIA MARIA PAULINA</v>
      </c>
      <c r="S5463" s="25">
        <f>+VLOOKUP(E5463, TC!A:D, 2, FALSE())</f>
        <v>4306.54</v>
      </c>
      <c r="T5463" t="str">
        <f t="shared" si="429"/>
        <v>USD</v>
      </c>
    </row>
    <row r="5464" spans="1:20" ht="18.75" hidden="1" customHeight="1" x14ac:dyDescent="0.25">
      <c r="A5464" t="s">
        <v>2645</v>
      </c>
      <c r="B5464" t="s">
        <v>1923</v>
      </c>
      <c r="C5464" t="s">
        <v>1913</v>
      </c>
      <c r="D5464" s="24">
        <v>5924</v>
      </c>
      <c r="E5464" t="s">
        <v>1704</v>
      </c>
      <c r="F5464" t="s">
        <v>128</v>
      </c>
      <c r="G5464" t="s">
        <v>110</v>
      </c>
      <c r="H5464" t="s">
        <v>2786</v>
      </c>
      <c r="I5464" t="s">
        <v>1883</v>
      </c>
      <c r="J5464" t="s">
        <v>1984</v>
      </c>
      <c r="K5464" t="s">
        <v>2195</v>
      </c>
      <c r="L5464" s="24">
        <v>1384</v>
      </c>
      <c r="M5464" s="25">
        <f>+VLOOKUP(E5464, TC!A:D, 4, FALSE())</f>
        <v>1.1498499979101553</v>
      </c>
      <c r="N5464" s="24">
        <f t="shared" si="425"/>
        <v>1384</v>
      </c>
      <c r="O5464" t="str">
        <f t="shared" si="426"/>
        <v>FACTURA</v>
      </c>
      <c r="P5464" t="str">
        <f t="shared" si="427"/>
        <v>2025</v>
      </c>
      <c r="Q5464" t="str">
        <f t="shared" si="428"/>
        <v>04</v>
      </c>
      <c r="R5464" t="str">
        <f>+IFERROR(VLOOKUP(I5464, Listado!A:B, 2, FALSE()), "COMERCIALIZADORA INTERNACIONAL CARIBBEAN EXOTICS S A")</f>
        <v>PEREZ MEJIA MARIA PAULINA</v>
      </c>
      <c r="S5464" s="25">
        <f>+VLOOKUP(E5464, TC!A:D, 2, FALSE())</f>
        <v>4306.54</v>
      </c>
      <c r="T5464" t="str">
        <f t="shared" si="429"/>
        <v>USD</v>
      </c>
    </row>
    <row r="5465" spans="1:20" ht="18.75" hidden="1" customHeight="1" x14ac:dyDescent="0.25">
      <c r="A5465" t="s">
        <v>2645</v>
      </c>
      <c r="B5465" t="s">
        <v>1923</v>
      </c>
      <c r="C5465" t="s">
        <v>1913</v>
      </c>
      <c r="D5465" s="24">
        <v>5924</v>
      </c>
      <c r="E5465" t="s">
        <v>1704</v>
      </c>
      <c r="F5465" t="s">
        <v>128</v>
      </c>
      <c r="G5465" t="s">
        <v>110</v>
      </c>
      <c r="H5465" t="s">
        <v>2786</v>
      </c>
      <c r="I5465" t="s">
        <v>1883</v>
      </c>
      <c r="J5465" t="s">
        <v>1984</v>
      </c>
      <c r="K5465" t="s">
        <v>1928</v>
      </c>
      <c r="L5465" s="24">
        <v>3182.4</v>
      </c>
      <c r="M5465" s="25">
        <f>+VLOOKUP(E5465, TC!A:D, 4, FALSE())</f>
        <v>1.1498499979101553</v>
      </c>
      <c r="N5465" s="24">
        <f t="shared" si="425"/>
        <v>3182.4</v>
      </c>
      <c r="O5465" t="str">
        <f t="shared" si="426"/>
        <v>FACTURA</v>
      </c>
      <c r="P5465" t="str">
        <f t="shared" si="427"/>
        <v>2025</v>
      </c>
      <c r="Q5465" t="str">
        <f t="shared" si="428"/>
        <v>04</v>
      </c>
      <c r="R5465" t="str">
        <f>+IFERROR(VLOOKUP(I5465, Listado!A:B, 2, FALSE()), "COMERCIALIZADORA INTERNACIONAL CARIBBEAN EXOTICS S A")</f>
        <v>PEREZ MEJIA MARIA PAULINA</v>
      </c>
      <c r="S5465" s="25">
        <f>+VLOOKUP(E5465, TC!A:D, 2, FALSE())</f>
        <v>4306.54</v>
      </c>
      <c r="T5465" t="str">
        <f t="shared" si="429"/>
        <v>USD</v>
      </c>
    </row>
    <row r="5466" spans="1:20" ht="18.75" hidden="1" customHeight="1" x14ac:dyDescent="0.25">
      <c r="A5466" t="s">
        <v>2645</v>
      </c>
      <c r="B5466" t="s">
        <v>1923</v>
      </c>
      <c r="C5466" t="s">
        <v>1913</v>
      </c>
      <c r="D5466" s="24">
        <v>5924</v>
      </c>
      <c r="E5466" t="s">
        <v>1704</v>
      </c>
      <c r="F5466" t="s">
        <v>128</v>
      </c>
      <c r="G5466" t="s">
        <v>110</v>
      </c>
      <c r="H5466" t="s">
        <v>2786</v>
      </c>
      <c r="I5466" t="s">
        <v>1883</v>
      </c>
      <c r="J5466" t="s">
        <v>1984</v>
      </c>
      <c r="K5466" t="s">
        <v>2196</v>
      </c>
      <c r="L5466" s="24">
        <v>1185.5999999999999</v>
      </c>
      <c r="M5466" s="25">
        <f>+VLOOKUP(E5466, TC!A:D, 4, FALSE())</f>
        <v>1.1498499979101553</v>
      </c>
      <c r="N5466" s="24">
        <f t="shared" si="425"/>
        <v>1185.5999999999999</v>
      </c>
      <c r="O5466" t="str">
        <f t="shared" si="426"/>
        <v>FACTURA</v>
      </c>
      <c r="P5466" t="str">
        <f t="shared" si="427"/>
        <v>2025</v>
      </c>
      <c r="Q5466" t="str">
        <f t="shared" si="428"/>
        <v>04</v>
      </c>
      <c r="R5466" t="str">
        <f>+IFERROR(VLOOKUP(I5466, Listado!A:B, 2, FALSE()), "COMERCIALIZADORA INTERNACIONAL CARIBBEAN EXOTICS S A")</f>
        <v>PEREZ MEJIA MARIA PAULINA</v>
      </c>
      <c r="S5466" s="25">
        <f>+VLOOKUP(E5466, TC!A:D, 2, FALSE())</f>
        <v>4306.54</v>
      </c>
      <c r="T5466" t="str">
        <f t="shared" si="429"/>
        <v>USD</v>
      </c>
    </row>
    <row r="5467" spans="1:20" ht="18.75" hidden="1" customHeight="1" x14ac:dyDescent="0.25">
      <c r="A5467" t="s">
        <v>2645</v>
      </c>
      <c r="B5467" t="s">
        <v>1923</v>
      </c>
      <c r="C5467" t="s">
        <v>1913</v>
      </c>
      <c r="D5467" s="24">
        <v>5924</v>
      </c>
      <c r="E5467" t="s">
        <v>1704</v>
      </c>
      <c r="F5467" t="s">
        <v>128</v>
      </c>
      <c r="G5467" t="s">
        <v>110</v>
      </c>
      <c r="H5467" t="s">
        <v>2786</v>
      </c>
      <c r="I5467" t="s">
        <v>1883</v>
      </c>
      <c r="J5467" t="s">
        <v>1984</v>
      </c>
      <c r="K5467" t="s">
        <v>2672</v>
      </c>
      <c r="L5467" s="24">
        <v>3351.24</v>
      </c>
      <c r="M5467" s="25">
        <f>+VLOOKUP(E5467, TC!A:D, 4, FALSE())</f>
        <v>1.1498499979101553</v>
      </c>
      <c r="N5467" s="24">
        <f t="shared" si="425"/>
        <v>3351.24</v>
      </c>
      <c r="O5467" t="str">
        <f t="shared" si="426"/>
        <v>FACTURA</v>
      </c>
      <c r="P5467" t="str">
        <f t="shared" si="427"/>
        <v>2025</v>
      </c>
      <c r="Q5467" t="str">
        <f t="shared" si="428"/>
        <v>04</v>
      </c>
      <c r="R5467" t="str">
        <f>+IFERROR(VLOOKUP(I5467, Listado!A:B, 2, FALSE()), "COMERCIALIZADORA INTERNACIONAL CARIBBEAN EXOTICS S A")</f>
        <v>PEREZ MEJIA MARIA PAULINA</v>
      </c>
      <c r="S5467" s="25">
        <f>+VLOOKUP(E5467, TC!A:D, 2, FALSE())</f>
        <v>4306.54</v>
      </c>
      <c r="T5467" t="str">
        <f t="shared" si="429"/>
        <v>USD</v>
      </c>
    </row>
    <row r="5468" spans="1:20" ht="18.75" hidden="1" customHeight="1" x14ac:dyDescent="0.25">
      <c r="A5468" t="s">
        <v>2645</v>
      </c>
      <c r="B5468" t="s">
        <v>1923</v>
      </c>
      <c r="C5468" t="s">
        <v>1913</v>
      </c>
      <c r="D5468" s="24">
        <v>5924</v>
      </c>
      <c r="E5468" t="s">
        <v>1704</v>
      </c>
      <c r="F5468" t="s">
        <v>128</v>
      </c>
      <c r="G5468" t="s">
        <v>110</v>
      </c>
      <c r="H5468" t="s">
        <v>2786</v>
      </c>
      <c r="I5468" t="s">
        <v>1883</v>
      </c>
      <c r="J5468" t="s">
        <v>1984</v>
      </c>
      <c r="K5468" t="s">
        <v>2198</v>
      </c>
      <c r="L5468" s="24">
        <v>613.25</v>
      </c>
      <c r="M5468" s="25">
        <f>+VLOOKUP(E5468, TC!A:D, 4, FALSE())</f>
        <v>1.1498499979101553</v>
      </c>
      <c r="N5468" s="24">
        <f t="shared" si="425"/>
        <v>613.25</v>
      </c>
      <c r="O5468" t="str">
        <f t="shared" si="426"/>
        <v>FACTURA</v>
      </c>
      <c r="P5468" t="str">
        <f t="shared" si="427"/>
        <v>2025</v>
      </c>
      <c r="Q5468" t="str">
        <f t="shared" si="428"/>
        <v>04</v>
      </c>
      <c r="R5468" t="str">
        <f>+IFERROR(VLOOKUP(I5468, Listado!A:B, 2, FALSE()), "COMERCIALIZADORA INTERNACIONAL CARIBBEAN EXOTICS S A")</f>
        <v>PEREZ MEJIA MARIA PAULINA</v>
      </c>
      <c r="S5468" s="25">
        <f>+VLOOKUP(E5468, TC!A:D, 2, FALSE())</f>
        <v>4306.54</v>
      </c>
      <c r="T5468" t="str">
        <f t="shared" si="429"/>
        <v>USD</v>
      </c>
    </row>
    <row r="5469" spans="1:20" ht="18.75" hidden="1" customHeight="1" x14ac:dyDescent="0.25">
      <c r="A5469" t="s">
        <v>2645</v>
      </c>
      <c r="B5469" t="s">
        <v>1923</v>
      </c>
      <c r="C5469" t="s">
        <v>1913</v>
      </c>
      <c r="D5469" s="24">
        <v>5924</v>
      </c>
      <c r="E5469" t="s">
        <v>1704</v>
      </c>
      <c r="F5469" t="s">
        <v>128</v>
      </c>
      <c r="G5469" t="s">
        <v>110</v>
      </c>
      <c r="H5469" t="s">
        <v>2786</v>
      </c>
      <c r="I5469" t="s">
        <v>1883</v>
      </c>
      <c r="J5469" t="s">
        <v>1984</v>
      </c>
      <c r="K5469" t="s">
        <v>2382</v>
      </c>
      <c r="L5469" s="24">
        <v>871.22</v>
      </c>
      <c r="M5469" s="25">
        <f>+VLOOKUP(E5469, TC!A:D, 4, FALSE())</f>
        <v>1.1498499979101553</v>
      </c>
      <c r="N5469" s="24">
        <f t="shared" si="425"/>
        <v>871.22</v>
      </c>
      <c r="O5469" t="str">
        <f t="shared" si="426"/>
        <v>FACTURA</v>
      </c>
      <c r="P5469" t="str">
        <f t="shared" si="427"/>
        <v>2025</v>
      </c>
      <c r="Q5469" t="str">
        <f t="shared" si="428"/>
        <v>04</v>
      </c>
      <c r="R5469" t="str">
        <f>+IFERROR(VLOOKUP(I5469, Listado!A:B, 2, FALSE()), "COMERCIALIZADORA INTERNACIONAL CARIBBEAN EXOTICS S A")</f>
        <v>PEREZ MEJIA MARIA PAULINA</v>
      </c>
      <c r="S5469" s="25">
        <f>+VLOOKUP(E5469, TC!A:D, 2, FALSE())</f>
        <v>4306.54</v>
      </c>
      <c r="T5469" t="str">
        <f t="shared" si="429"/>
        <v>USD</v>
      </c>
    </row>
    <row r="5470" spans="1:20" ht="18.75" hidden="1" customHeight="1" x14ac:dyDescent="0.25">
      <c r="A5470" t="s">
        <v>2645</v>
      </c>
      <c r="B5470" t="s">
        <v>5</v>
      </c>
      <c r="C5470" t="s">
        <v>1913</v>
      </c>
      <c r="D5470" s="24">
        <v>11639</v>
      </c>
      <c r="E5470" t="s">
        <v>1704</v>
      </c>
      <c r="F5470" t="s">
        <v>128</v>
      </c>
      <c r="G5470" t="s">
        <v>110</v>
      </c>
      <c r="H5470" t="s">
        <v>2787</v>
      </c>
      <c r="I5470" t="s">
        <v>1850</v>
      </c>
      <c r="J5470" t="s">
        <v>1919</v>
      </c>
      <c r="K5470" t="s">
        <v>31</v>
      </c>
      <c r="L5470" s="24">
        <v>414</v>
      </c>
      <c r="M5470" s="25">
        <f>+VLOOKUP(E5470, TC!A:D, 4, FALSE())</f>
        <v>1.1498499979101553</v>
      </c>
      <c r="N5470" s="24">
        <f t="shared" si="425"/>
        <v>414</v>
      </c>
      <c r="O5470" t="str">
        <f t="shared" si="426"/>
        <v>FACTURA</v>
      </c>
      <c r="P5470" t="str">
        <f t="shared" si="427"/>
        <v>2025</v>
      </c>
      <c r="Q5470" t="str">
        <f t="shared" si="428"/>
        <v>04</v>
      </c>
      <c r="R5470" t="str">
        <f>+IFERROR(VLOOKUP(I5470, Listado!A:B, 2, FALSE()), "COMERCIALIZADORA INTERNACIONAL CARIBBEAN EXOTICS S A")</f>
        <v>PEREZ MEJIA MARIA PAULINA</v>
      </c>
      <c r="S5470" s="25">
        <f>+VLOOKUP(E5470, TC!A:D, 2, FALSE())</f>
        <v>4306.54</v>
      </c>
      <c r="T5470" t="str">
        <f t="shared" si="429"/>
        <v>USD</v>
      </c>
    </row>
    <row r="5471" spans="1:20" ht="18.75" hidden="1" customHeight="1" x14ac:dyDescent="0.25">
      <c r="A5471" t="s">
        <v>2645</v>
      </c>
      <c r="B5471" t="s">
        <v>5</v>
      </c>
      <c r="C5471" t="s">
        <v>1913</v>
      </c>
      <c r="D5471" s="24">
        <v>11639</v>
      </c>
      <c r="E5471" t="s">
        <v>1704</v>
      </c>
      <c r="F5471" t="s">
        <v>128</v>
      </c>
      <c r="G5471" t="s">
        <v>110</v>
      </c>
      <c r="H5471" t="s">
        <v>2787</v>
      </c>
      <c r="I5471" t="s">
        <v>1850</v>
      </c>
      <c r="J5471" t="s">
        <v>1919</v>
      </c>
      <c r="K5471" t="s">
        <v>53</v>
      </c>
      <c r="L5471" s="24">
        <v>1805</v>
      </c>
      <c r="M5471" s="25">
        <f>+VLOOKUP(E5471, TC!A:D, 4, FALSE())</f>
        <v>1.1498499979101553</v>
      </c>
      <c r="N5471" s="24">
        <f t="shared" si="425"/>
        <v>1805</v>
      </c>
      <c r="O5471" t="str">
        <f t="shared" si="426"/>
        <v>FACTURA</v>
      </c>
      <c r="P5471" t="str">
        <f t="shared" si="427"/>
        <v>2025</v>
      </c>
      <c r="Q5471" t="str">
        <f t="shared" si="428"/>
        <v>04</v>
      </c>
      <c r="R5471" t="str">
        <f>+IFERROR(VLOOKUP(I5471, Listado!A:B, 2, FALSE()), "COMERCIALIZADORA INTERNACIONAL CARIBBEAN EXOTICS S A")</f>
        <v>PEREZ MEJIA MARIA PAULINA</v>
      </c>
      <c r="S5471" s="25">
        <f>+VLOOKUP(E5471, TC!A:D, 2, FALSE())</f>
        <v>4306.54</v>
      </c>
      <c r="T5471" t="str">
        <f t="shared" si="429"/>
        <v>USD</v>
      </c>
    </row>
    <row r="5472" spans="1:20" ht="18.75" hidden="1" customHeight="1" x14ac:dyDescent="0.25">
      <c r="A5472" t="s">
        <v>2645</v>
      </c>
      <c r="B5472" t="s">
        <v>5</v>
      </c>
      <c r="C5472" t="s">
        <v>1913</v>
      </c>
      <c r="D5472" s="24">
        <v>11640</v>
      </c>
      <c r="E5472" t="s">
        <v>1704</v>
      </c>
      <c r="F5472" t="s">
        <v>1924</v>
      </c>
      <c r="G5472" t="s">
        <v>110</v>
      </c>
      <c r="H5472" t="s">
        <v>2788</v>
      </c>
      <c r="I5472" t="s">
        <v>1848</v>
      </c>
      <c r="J5472" t="s">
        <v>1917</v>
      </c>
      <c r="K5472" t="s">
        <v>40</v>
      </c>
      <c r="L5472" s="24">
        <v>1842.4</v>
      </c>
      <c r="M5472" s="25">
        <f>+VLOOKUP(E5472, TC!A:D, 4, FALSE())</f>
        <v>1.1498499979101553</v>
      </c>
      <c r="N5472" s="24">
        <f t="shared" si="425"/>
        <v>2118.48363614967</v>
      </c>
      <c r="O5472" t="str">
        <f t="shared" si="426"/>
        <v>FACTURA</v>
      </c>
      <c r="P5472" t="str">
        <f t="shared" si="427"/>
        <v>2025</v>
      </c>
      <c r="Q5472" t="str">
        <f t="shared" si="428"/>
        <v>04</v>
      </c>
      <c r="R5472" t="str">
        <f>+IFERROR(VLOOKUP(I5472, Listado!A:B, 2, FALSE()), "COMERCIALIZADORA INTERNACIONAL CARIBBEAN EXOTICS S A")</f>
        <v>PEREZ MEJIA MARIA PAULINA</v>
      </c>
      <c r="S5472" s="25">
        <f>+VLOOKUP(E5472, TC!A:D, 2, FALSE())</f>
        <v>4306.54</v>
      </c>
      <c r="T5472" t="str">
        <f t="shared" si="429"/>
        <v>EUR</v>
      </c>
    </row>
    <row r="5473" spans="1:20" ht="18.75" hidden="1" customHeight="1" x14ac:dyDescent="0.25">
      <c r="A5473" t="s">
        <v>2645</v>
      </c>
      <c r="B5473" t="s">
        <v>5</v>
      </c>
      <c r="C5473" t="s">
        <v>1913</v>
      </c>
      <c r="D5473" s="24">
        <v>11640</v>
      </c>
      <c r="E5473" t="s">
        <v>1704</v>
      </c>
      <c r="F5473" t="s">
        <v>1924</v>
      </c>
      <c r="G5473" t="s">
        <v>110</v>
      </c>
      <c r="H5473" t="s">
        <v>2788</v>
      </c>
      <c r="I5473" t="s">
        <v>1848</v>
      </c>
      <c r="J5473" t="s">
        <v>1917</v>
      </c>
      <c r="K5473" t="s">
        <v>39</v>
      </c>
      <c r="L5473" s="24">
        <v>840</v>
      </c>
      <c r="M5473" s="25">
        <f>+VLOOKUP(E5473, TC!A:D, 4, FALSE())</f>
        <v>1.1498499979101553</v>
      </c>
      <c r="N5473" s="24">
        <f t="shared" si="425"/>
        <v>965.87399824453041</v>
      </c>
      <c r="O5473" t="str">
        <f t="shared" si="426"/>
        <v>FACTURA</v>
      </c>
      <c r="P5473" t="str">
        <f t="shared" si="427"/>
        <v>2025</v>
      </c>
      <c r="Q5473" t="str">
        <f t="shared" si="428"/>
        <v>04</v>
      </c>
      <c r="R5473" t="str">
        <f>+IFERROR(VLOOKUP(I5473, Listado!A:B, 2, FALSE()), "COMERCIALIZADORA INTERNACIONAL CARIBBEAN EXOTICS S A")</f>
        <v>PEREZ MEJIA MARIA PAULINA</v>
      </c>
      <c r="S5473" s="25">
        <f>+VLOOKUP(E5473, TC!A:D, 2, FALSE())</f>
        <v>4306.54</v>
      </c>
      <c r="T5473" t="str">
        <f t="shared" si="429"/>
        <v>EUR</v>
      </c>
    </row>
    <row r="5474" spans="1:20" ht="18.75" hidden="1" customHeight="1" x14ac:dyDescent="0.25">
      <c r="A5474" t="s">
        <v>2645</v>
      </c>
      <c r="B5474" t="s">
        <v>5</v>
      </c>
      <c r="C5474" t="s">
        <v>1913</v>
      </c>
      <c r="D5474" s="24">
        <v>11640</v>
      </c>
      <c r="E5474" t="s">
        <v>1704</v>
      </c>
      <c r="F5474" t="s">
        <v>1924</v>
      </c>
      <c r="G5474" t="s">
        <v>110</v>
      </c>
      <c r="H5474" t="s">
        <v>2788</v>
      </c>
      <c r="I5474" t="s">
        <v>1848</v>
      </c>
      <c r="J5474" t="s">
        <v>1917</v>
      </c>
      <c r="K5474" t="s">
        <v>38</v>
      </c>
      <c r="L5474" s="24">
        <v>5737.2</v>
      </c>
      <c r="M5474" s="25">
        <f>+VLOOKUP(E5474, TC!A:D, 4, FALSE())</f>
        <v>1.1498499979101553</v>
      </c>
      <c r="N5474" s="24">
        <f t="shared" si="425"/>
        <v>6596.9194080101424</v>
      </c>
      <c r="O5474" t="str">
        <f t="shared" si="426"/>
        <v>FACTURA</v>
      </c>
      <c r="P5474" t="str">
        <f t="shared" si="427"/>
        <v>2025</v>
      </c>
      <c r="Q5474" t="str">
        <f t="shared" si="428"/>
        <v>04</v>
      </c>
      <c r="R5474" t="str">
        <f>+IFERROR(VLOOKUP(I5474, Listado!A:B, 2, FALSE()), "COMERCIALIZADORA INTERNACIONAL CARIBBEAN EXOTICS S A")</f>
        <v>PEREZ MEJIA MARIA PAULINA</v>
      </c>
      <c r="S5474" s="25">
        <f>+VLOOKUP(E5474, TC!A:D, 2, FALSE())</f>
        <v>4306.54</v>
      </c>
      <c r="T5474" t="str">
        <f t="shared" si="429"/>
        <v>EUR</v>
      </c>
    </row>
    <row r="5475" spans="1:20" ht="18.75" hidden="1" customHeight="1" x14ac:dyDescent="0.25">
      <c r="A5475" t="s">
        <v>2645</v>
      </c>
      <c r="B5475" t="s">
        <v>5</v>
      </c>
      <c r="C5475" t="s">
        <v>1913</v>
      </c>
      <c r="D5475" s="24">
        <v>11640</v>
      </c>
      <c r="E5475" t="s">
        <v>1704</v>
      </c>
      <c r="F5475" t="s">
        <v>1924</v>
      </c>
      <c r="G5475" t="s">
        <v>110</v>
      </c>
      <c r="H5475" t="s">
        <v>2788</v>
      </c>
      <c r="I5475" t="s">
        <v>1848</v>
      </c>
      <c r="J5475" t="s">
        <v>1917</v>
      </c>
      <c r="K5475" t="s">
        <v>27</v>
      </c>
      <c r="L5475" s="24">
        <v>987</v>
      </c>
      <c r="M5475" s="25">
        <f>+VLOOKUP(E5475, TC!A:D, 4, FALSE())</f>
        <v>1.1498499979101553</v>
      </c>
      <c r="N5475" s="24">
        <f t="shared" si="425"/>
        <v>1134.9019479373233</v>
      </c>
      <c r="O5475" t="str">
        <f t="shared" si="426"/>
        <v>FACTURA</v>
      </c>
      <c r="P5475" t="str">
        <f t="shared" si="427"/>
        <v>2025</v>
      </c>
      <c r="Q5475" t="str">
        <f t="shared" si="428"/>
        <v>04</v>
      </c>
      <c r="R5475" t="str">
        <f>+IFERROR(VLOOKUP(I5475, Listado!A:B, 2, FALSE()), "COMERCIALIZADORA INTERNACIONAL CARIBBEAN EXOTICS S A")</f>
        <v>PEREZ MEJIA MARIA PAULINA</v>
      </c>
      <c r="S5475" s="25">
        <f>+VLOOKUP(E5475, TC!A:D, 2, FALSE())</f>
        <v>4306.54</v>
      </c>
      <c r="T5475" t="str">
        <f t="shared" si="429"/>
        <v>EUR</v>
      </c>
    </row>
    <row r="5476" spans="1:20" ht="18.75" hidden="1" customHeight="1" x14ac:dyDescent="0.25">
      <c r="A5476" t="s">
        <v>2645</v>
      </c>
      <c r="B5476" t="s">
        <v>5</v>
      </c>
      <c r="C5476" t="s">
        <v>1913</v>
      </c>
      <c r="D5476" s="24">
        <v>11641</v>
      </c>
      <c r="E5476" t="s">
        <v>1704</v>
      </c>
      <c r="F5476" t="s">
        <v>99</v>
      </c>
      <c r="G5476" t="s">
        <v>1914</v>
      </c>
      <c r="I5476" t="s">
        <v>1841</v>
      </c>
      <c r="J5476" t="s">
        <v>1915</v>
      </c>
      <c r="K5476" t="s">
        <v>2025</v>
      </c>
      <c r="L5476" s="24">
        <v>272400</v>
      </c>
      <c r="M5476" s="25">
        <f>+VLOOKUP(E5476, TC!A:D, 4, FALSE())</f>
        <v>1.1498499979101553</v>
      </c>
      <c r="N5476" s="24">
        <f t="shared" si="425"/>
        <v>272400</v>
      </c>
      <c r="O5476" t="str">
        <f t="shared" si="426"/>
        <v>FACTURA</v>
      </c>
      <c r="P5476" t="str">
        <f t="shared" si="427"/>
        <v>2025</v>
      </c>
      <c r="Q5476" t="str">
        <f t="shared" si="428"/>
        <v>04</v>
      </c>
      <c r="R5476" t="str">
        <f>+IFERROR(VLOOKUP(I5476, Listado!A:B, 2, FALSE()), "COMERCIALIZADORA INTERNACIONAL CARIBBEAN EXOTICS S A")</f>
        <v>LONDOÑO ECHEVERRI ALEJANDRA</v>
      </c>
      <c r="S5476" s="25">
        <f>+VLOOKUP(E5476, TC!A:D, 2, FALSE())</f>
        <v>4306.54</v>
      </c>
      <c r="T5476" t="str">
        <f t="shared" si="429"/>
        <v>COP</v>
      </c>
    </row>
    <row r="5477" spans="1:20" ht="18.75" hidden="1" customHeight="1" x14ac:dyDescent="0.25">
      <c r="A5477" t="s">
        <v>2645</v>
      </c>
      <c r="B5477" t="s">
        <v>5</v>
      </c>
      <c r="C5477" t="s">
        <v>1913</v>
      </c>
      <c r="D5477" s="24">
        <v>11641</v>
      </c>
      <c r="E5477" t="s">
        <v>1704</v>
      </c>
      <c r="F5477" t="s">
        <v>99</v>
      </c>
      <c r="G5477" t="s">
        <v>1914</v>
      </c>
      <c r="I5477" t="s">
        <v>1841</v>
      </c>
      <c r="J5477" t="s">
        <v>1915</v>
      </c>
      <c r="K5477" t="s">
        <v>2025</v>
      </c>
      <c r="L5477" s="24">
        <v>250800</v>
      </c>
      <c r="M5477" s="25">
        <f>+VLOOKUP(E5477, TC!A:D, 4, FALSE())</f>
        <v>1.1498499979101553</v>
      </c>
      <c r="N5477" s="24">
        <f t="shared" si="425"/>
        <v>250800</v>
      </c>
      <c r="O5477" t="str">
        <f t="shared" si="426"/>
        <v>FACTURA</v>
      </c>
      <c r="P5477" t="str">
        <f t="shared" si="427"/>
        <v>2025</v>
      </c>
      <c r="Q5477" t="str">
        <f t="shared" si="428"/>
        <v>04</v>
      </c>
      <c r="R5477" t="str">
        <f>+IFERROR(VLOOKUP(I5477, Listado!A:B, 2, FALSE()), "COMERCIALIZADORA INTERNACIONAL CARIBBEAN EXOTICS S A")</f>
        <v>LONDOÑO ECHEVERRI ALEJANDRA</v>
      </c>
      <c r="S5477" s="25">
        <f>+VLOOKUP(E5477, TC!A:D, 2, FALSE())</f>
        <v>4306.54</v>
      </c>
      <c r="T5477" t="str">
        <f t="shared" si="429"/>
        <v>COP</v>
      </c>
    </row>
    <row r="5478" spans="1:20" ht="18.75" hidden="1" customHeight="1" x14ac:dyDescent="0.25">
      <c r="A5478" t="s">
        <v>2645</v>
      </c>
      <c r="B5478" t="s">
        <v>5</v>
      </c>
      <c r="C5478" t="s">
        <v>1913</v>
      </c>
      <c r="D5478" s="24">
        <v>11641</v>
      </c>
      <c r="E5478" t="s">
        <v>1704</v>
      </c>
      <c r="F5478" t="s">
        <v>99</v>
      </c>
      <c r="G5478" t="s">
        <v>1914</v>
      </c>
      <c r="I5478" t="s">
        <v>1841</v>
      </c>
      <c r="J5478" t="s">
        <v>1915</v>
      </c>
      <c r="K5478" t="s">
        <v>2025</v>
      </c>
      <c r="L5478" s="24">
        <v>351600</v>
      </c>
      <c r="M5478" s="25">
        <f>+VLOOKUP(E5478, TC!A:D, 4, FALSE())</f>
        <v>1.1498499979101553</v>
      </c>
      <c r="N5478" s="24">
        <f t="shared" si="425"/>
        <v>351600</v>
      </c>
      <c r="O5478" t="str">
        <f t="shared" si="426"/>
        <v>FACTURA</v>
      </c>
      <c r="P5478" t="str">
        <f t="shared" si="427"/>
        <v>2025</v>
      </c>
      <c r="Q5478" t="str">
        <f t="shared" si="428"/>
        <v>04</v>
      </c>
      <c r="R5478" t="str">
        <f>+IFERROR(VLOOKUP(I5478, Listado!A:B, 2, FALSE()), "COMERCIALIZADORA INTERNACIONAL CARIBBEAN EXOTICS S A")</f>
        <v>LONDOÑO ECHEVERRI ALEJANDRA</v>
      </c>
      <c r="S5478" s="25">
        <f>+VLOOKUP(E5478, TC!A:D, 2, FALSE())</f>
        <v>4306.54</v>
      </c>
      <c r="T5478" t="str">
        <f t="shared" si="429"/>
        <v>COP</v>
      </c>
    </row>
    <row r="5479" spans="1:20" ht="18.75" hidden="1" customHeight="1" x14ac:dyDescent="0.25">
      <c r="A5479" t="s">
        <v>2645</v>
      </c>
      <c r="B5479" t="s">
        <v>5</v>
      </c>
      <c r="C5479" t="s">
        <v>1913</v>
      </c>
      <c r="D5479" s="24">
        <v>11642</v>
      </c>
      <c r="E5479" t="s">
        <v>1704</v>
      </c>
      <c r="F5479" t="s">
        <v>128</v>
      </c>
      <c r="G5479" t="s">
        <v>110</v>
      </c>
      <c r="H5479" t="s">
        <v>2789</v>
      </c>
      <c r="I5479" t="s">
        <v>1851</v>
      </c>
      <c r="J5479" t="s">
        <v>1940</v>
      </c>
      <c r="K5479" t="s">
        <v>42</v>
      </c>
      <c r="L5479" s="24">
        <v>1918</v>
      </c>
      <c r="M5479" s="25">
        <f>+VLOOKUP(E5479, TC!A:D, 4, FALSE())</f>
        <v>1.1498499979101553</v>
      </c>
      <c r="N5479" s="24">
        <f t="shared" si="425"/>
        <v>1918</v>
      </c>
      <c r="O5479" t="str">
        <f t="shared" si="426"/>
        <v>FACTURA</v>
      </c>
      <c r="P5479" t="str">
        <f t="shared" si="427"/>
        <v>2025</v>
      </c>
      <c r="Q5479" t="str">
        <f t="shared" si="428"/>
        <v>04</v>
      </c>
      <c r="R5479" t="str">
        <f>+IFERROR(VLOOKUP(I5479, Listado!A:B, 2, FALSE()), "COMERCIALIZADORA INTERNACIONAL CARIBBEAN EXOTICS S A")</f>
        <v>PEREZ MEJIA MARIA PAULINA</v>
      </c>
      <c r="S5479" s="25">
        <f>+VLOOKUP(E5479, TC!A:D, 2, FALSE())</f>
        <v>4306.54</v>
      </c>
      <c r="T5479" t="str">
        <f t="shared" si="429"/>
        <v>USD</v>
      </c>
    </row>
    <row r="5480" spans="1:20" ht="18.75" hidden="1" customHeight="1" x14ac:dyDescent="0.25">
      <c r="A5480" t="s">
        <v>2645</v>
      </c>
      <c r="B5480" t="s">
        <v>5</v>
      </c>
      <c r="C5480" t="s">
        <v>1913</v>
      </c>
      <c r="D5480" s="24">
        <v>11643</v>
      </c>
      <c r="E5480" t="s">
        <v>1704</v>
      </c>
      <c r="F5480" t="s">
        <v>1924</v>
      </c>
      <c r="G5480" t="s">
        <v>108</v>
      </c>
      <c r="H5480" t="s">
        <v>2790</v>
      </c>
      <c r="I5480" t="s">
        <v>1873</v>
      </c>
      <c r="J5480" t="s">
        <v>1962</v>
      </c>
      <c r="K5480" t="s">
        <v>65</v>
      </c>
      <c r="L5480" s="24">
        <v>2</v>
      </c>
      <c r="M5480" s="25">
        <f>+VLOOKUP(E5480, TC!A:D, 4, FALSE())</f>
        <v>1.1498499979101553</v>
      </c>
      <c r="N5480" s="24">
        <f t="shared" si="425"/>
        <v>2.2996999958203106</v>
      </c>
      <c r="O5480" t="str">
        <f t="shared" si="426"/>
        <v>FACTURA</v>
      </c>
      <c r="P5480" t="str">
        <f t="shared" si="427"/>
        <v>2025</v>
      </c>
      <c r="Q5480" t="str">
        <f t="shared" si="428"/>
        <v>04</v>
      </c>
      <c r="R5480" t="str">
        <f>+IFERROR(VLOOKUP(I5480, Listado!A:B, 2, FALSE()), "COMERCIALIZADORA INTERNACIONAL CARIBBEAN EXOTICS S A")</f>
        <v>PIEDRAHITA PEREZ MARIANA</v>
      </c>
      <c r="S5480" s="25">
        <f>+VLOOKUP(E5480, TC!A:D, 2, FALSE())</f>
        <v>4306.54</v>
      </c>
      <c r="T5480" t="str">
        <f t="shared" si="429"/>
        <v>EUR</v>
      </c>
    </row>
    <row r="5481" spans="1:20" ht="18.75" hidden="1" customHeight="1" x14ac:dyDescent="0.25">
      <c r="A5481" t="s">
        <v>2645</v>
      </c>
      <c r="B5481" t="s">
        <v>5</v>
      </c>
      <c r="C5481" t="s">
        <v>1913</v>
      </c>
      <c r="D5481" s="24">
        <v>11643</v>
      </c>
      <c r="E5481" t="s">
        <v>1704</v>
      </c>
      <c r="F5481" t="s">
        <v>1924</v>
      </c>
      <c r="G5481" t="s">
        <v>108</v>
      </c>
      <c r="H5481" t="s">
        <v>2790</v>
      </c>
      <c r="I5481" t="s">
        <v>1873</v>
      </c>
      <c r="J5481" t="s">
        <v>1962</v>
      </c>
      <c r="K5481" t="s">
        <v>46</v>
      </c>
      <c r="L5481" s="24">
        <v>4369.68</v>
      </c>
      <c r="M5481" s="25">
        <f>+VLOOKUP(E5481, TC!A:D, 4, FALSE())</f>
        <v>1.1498499979101553</v>
      </c>
      <c r="N5481" s="24">
        <f t="shared" si="425"/>
        <v>5024.476538868048</v>
      </c>
      <c r="O5481" t="str">
        <f t="shared" si="426"/>
        <v>FACTURA</v>
      </c>
      <c r="P5481" t="str">
        <f t="shared" si="427"/>
        <v>2025</v>
      </c>
      <c r="Q5481" t="str">
        <f t="shared" si="428"/>
        <v>04</v>
      </c>
      <c r="R5481" t="str">
        <f>+IFERROR(VLOOKUP(I5481, Listado!A:B, 2, FALSE()), "COMERCIALIZADORA INTERNACIONAL CARIBBEAN EXOTICS S A")</f>
        <v>PIEDRAHITA PEREZ MARIANA</v>
      </c>
      <c r="S5481" s="25">
        <f>+VLOOKUP(E5481, TC!A:D, 2, FALSE())</f>
        <v>4306.54</v>
      </c>
      <c r="T5481" t="str">
        <f t="shared" si="429"/>
        <v>EUR</v>
      </c>
    </row>
    <row r="5482" spans="1:20" ht="18.75" hidden="1" customHeight="1" x14ac:dyDescent="0.25">
      <c r="A5482" t="s">
        <v>2645</v>
      </c>
      <c r="B5482" t="s">
        <v>5</v>
      </c>
      <c r="C5482" t="s">
        <v>1913</v>
      </c>
      <c r="D5482" s="24">
        <v>11643</v>
      </c>
      <c r="E5482" t="s">
        <v>1704</v>
      </c>
      <c r="F5482" t="s">
        <v>1924</v>
      </c>
      <c r="G5482" t="s">
        <v>108</v>
      </c>
      <c r="H5482" t="s">
        <v>2790</v>
      </c>
      <c r="I5482" t="s">
        <v>1873</v>
      </c>
      <c r="J5482" t="s">
        <v>1962</v>
      </c>
      <c r="K5482" t="s">
        <v>1959</v>
      </c>
      <c r="L5482" s="24">
        <v>600</v>
      </c>
      <c r="M5482" s="25">
        <f>+VLOOKUP(E5482, TC!A:D, 4, FALSE())</f>
        <v>1.1498499979101553</v>
      </c>
      <c r="N5482" s="24">
        <f t="shared" si="425"/>
        <v>689.90999874609315</v>
      </c>
      <c r="O5482" t="str">
        <f t="shared" si="426"/>
        <v>FACTURA</v>
      </c>
      <c r="P5482" t="str">
        <f t="shared" si="427"/>
        <v>2025</v>
      </c>
      <c r="Q5482" t="str">
        <f t="shared" si="428"/>
        <v>04</v>
      </c>
      <c r="R5482" t="str">
        <f>+IFERROR(VLOOKUP(I5482, Listado!A:B, 2, FALSE()), "COMERCIALIZADORA INTERNACIONAL CARIBBEAN EXOTICS S A")</f>
        <v>PIEDRAHITA PEREZ MARIANA</v>
      </c>
      <c r="S5482" s="25">
        <f>+VLOOKUP(E5482, TC!A:D, 2, FALSE())</f>
        <v>4306.54</v>
      </c>
      <c r="T5482" t="str">
        <f t="shared" si="429"/>
        <v>EUR</v>
      </c>
    </row>
    <row r="5483" spans="1:20" ht="18.75" hidden="1" customHeight="1" x14ac:dyDescent="0.25">
      <c r="A5483" t="s">
        <v>2645</v>
      </c>
      <c r="B5483" t="s">
        <v>5</v>
      </c>
      <c r="C5483" t="s">
        <v>1913</v>
      </c>
      <c r="D5483" s="24">
        <v>11643</v>
      </c>
      <c r="E5483" t="s">
        <v>1704</v>
      </c>
      <c r="F5483" t="s">
        <v>1924</v>
      </c>
      <c r="G5483" t="s">
        <v>108</v>
      </c>
      <c r="H5483" t="s">
        <v>2790</v>
      </c>
      <c r="I5483" t="s">
        <v>1873</v>
      </c>
      <c r="J5483" t="s">
        <v>1962</v>
      </c>
      <c r="K5483" t="s">
        <v>1960</v>
      </c>
      <c r="L5483" s="24">
        <v>4.5199999999999996</v>
      </c>
      <c r="M5483" s="25">
        <f>+VLOOKUP(E5483, TC!A:D, 4, FALSE())</f>
        <v>1.1498499979101553</v>
      </c>
      <c r="N5483" s="24">
        <f t="shared" si="425"/>
        <v>5.1973219905539016</v>
      </c>
      <c r="O5483" t="str">
        <f t="shared" si="426"/>
        <v>FACTURA</v>
      </c>
      <c r="P5483" t="str">
        <f t="shared" si="427"/>
        <v>2025</v>
      </c>
      <c r="Q5483" t="str">
        <f t="shared" si="428"/>
        <v>04</v>
      </c>
      <c r="R5483" t="str">
        <f>+IFERROR(VLOOKUP(I5483, Listado!A:B, 2, FALSE()), "COMERCIALIZADORA INTERNACIONAL CARIBBEAN EXOTICS S A")</f>
        <v>PIEDRAHITA PEREZ MARIANA</v>
      </c>
      <c r="S5483" s="25">
        <f>+VLOOKUP(E5483, TC!A:D, 2, FALSE())</f>
        <v>4306.54</v>
      </c>
      <c r="T5483" t="str">
        <f t="shared" si="429"/>
        <v>EUR</v>
      </c>
    </row>
    <row r="5484" spans="1:20" ht="18.75" hidden="1" customHeight="1" x14ac:dyDescent="0.25">
      <c r="A5484" t="s">
        <v>2645</v>
      </c>
      <c r="B5484" t="s">
        <v>5</v>
      </c>
      <c r="C5484" t="s">
        <v>1913</v>
      </c>
      <c r="D5484" s="24">
        <v>11644</v>
      </c>
      <c r="E5484" t="s">
        <v>1704</v>
      </c>
      <c r="F5484" t="s">
        <v>1924</v>
      </c>
      <c r="G5484" t="s">
        <v>112</v>
      </c>
      <c r="H5484" t="s">
        <v>2791</v>
      </c>
      <c r="I5484" t="s">
        <v>1893</v>
      </c>
      <c r="J5484" t="s">
        <v>1919</v>
      </c>
      <c r="K5484" t="s">
        <v>66</v>
      </c>
      <c r="L5484" s="24">
        <v>1778</v>
      </c>
      <c r="M5484" s="25">
        <f>+VLOOKUP(E5484, TC!A:D, 4, FALSE())</f>
        <v>1.1498499979101553</v>
      </c>
      <c r="N5484" s="24">
        <f t="shared" si="425"/>
        <v>2044.4332962842561</v>
      </c>
      <c r="O5484" t="str">
        <f t="shared" si="426"/>
        <v>FACTURA</v>
      </c>
      <c r="P5484" t="str">
        <f t="shared" si="427"/>
        <v>2025</v>
      </c>
      <c r="Q5484" t="str">
        <f t="shared" si="428"/>
        <v>04</v>
      </c>
      <c r="R5484" t="str">
        <f>+IFERROR(VLOOKUP(I5484, Listado!A:B, 2, FALSE()), "COMERCIALIZADORA INTERNACIONAL CARIBBEAN EXOTICS S A")</f>
        <v>HINCAPIE CONTRERAS ERIKA STEFANIA</v>
      </c>
      <c r="S5484" s="25">
        <f>+VLOOKUP(E5484, TC!A:D, 2, FALSE())</f>
        <v>4306.54</v>
      </c>
      <c r="T5484" t="str">
        <f t="shared" si="429"/>
        <v>EUR</v>
      </c>
    </row>
    <row r="5485" spans="1:20" ht="18.75" hidden="1" customHeight="1" x14ac:dyDescent="0.25">
      <c r="A5485" t="s">
        <v>2645</v>
      </c>
      <c r="B5485" t="s">
        <v>5</v>
      </c>
      <c r="C5485" t="s">
        <v>1913</v>
      </c>
      <c r="D5485" s="24">
        <v>11644</v>
      </c>
      <c r="E5485" t="s">
        <v>1704</v>
      </c>
      <c r="F5485" t="s">
        <v>1924</v>
      </c>
      <c r="G5485" t="s">
        <v>112</v>
      </c>
      <c r="H5485" t="s">
        <v>2791</v>
      </c>
      <c r="I5485" t="s">
        <v>1893</v>
      </c>
      <c r="J5485" t="s">
        <v>1919</v>
      </c>
      <c r="K5485" t="s">
        <v>67</v>
      </c>
      <c r="L5485" s="24">
        <v>1708</v>
      </c>
      <c r="M5485" s="25">
        <f>+VLOOKUP(E5485, TC!A:D, 4, FALSE())</f>
        <v>1.1498499979101553</v>
      </c>
      <c r="N5485" s="24">
        <f t="shared" si="425"/>
        <v>1963.9437964305453</v>
      </c>
      <c r="O5485" t="str">
        <f t="shared" si="426"/>
        <v>FACTURA</v>
      </c>
      <c r="P5485" t="str">
        <f t="shared" si="427"/>
        <v>2025</v>
      </c>
      <c r="Q5485" t="str">
        <f t="shared" si="428"/>
        <v>04</v>
      </c>
      <c r="R5485" t="str">
        <f>+IFERROR(VLOOKUP(I5485, Listado!A:B, 2, FALSE()), "COMERCIALIZADORA INTERNACIONAL CARIBBEAN EXOTICS S A")</f>
        <v>HINCAPIE CONTRERAS ERIKA STEFANIA</v>
      </c>
      <c r="S5485" s="25">
        <f>+VLOOKUP(E5485, TC!A:D, 2, FALSE())</f>
        <v>4306.54</v>
      </c>
      <c r="T5485" t="str">
        <f t="shared" si="429"/>
        <v>EUR</v>
      </c>
    </row>
    <row r="5486" spans="1:20" ht="18.75" hidden="1" customHeight="1" x14ac:dyDescent="0.25">
      <c r="A5486" t="s">
        <v>2645</v>
      </c>
      <c r="B5486" t="s">
        <v>5</v>
      </c>
      <c r="C5486" t="s">
        <v>1913</v>
      </c>
      <c r="D5486" s="24">
        <v>11644</v>
      </c>
      <c r="E5486" t="s">
        <v>1704</v>
      </c>
      <c r="F5486" t="s">
        <v>1924</v>
      </c>
      <c r="G5486" t="s">
        <v>112</v>
      </c>
      <c r="H5486" t="s">
        <v>2791</v>
      </c>
      <c r="I5486" t="s">
        <v>1893</v>
      </c>
      <c r="J5486" t="s">
        <v>1919</v>
      </c>
      <c r="K5486" t="s">
        <v>1959</v>
      </c>
      <c r="L5486" s="24">
        <v>600</v>
      </c>
      <c r="M5486" s="25">
        <f>+VLOOKUP(E5486, TC!A:D, 4, FALSE())</f>
        <v>1.1498499979101553</v>
      </c>
      <c r="N5486" s="24">
        <f t="shared" si="425"/>
        <v>689.90999874609315</v>
      </c>
      <c r="O5486" t="str">
        <f t="shared" si="426"/>
        <v>FACTURA</v>
      </c>
      <c r="P5486" t="str">
        <f t="shared" si="427"/>
        <v>2025</v>
      </c>
      <c r="Q5486" t="str">
        <f t="shared" si="428"/>
        <v>04</v>
      </c>
      <c r="R5486" t="str">
        <f>+IFERROR(VLOOKUP(I5486, Listado!A:B, 2, FALSE()), "COMERCIALIZADORA INTERNACIONAL CARIBBEAN EXOTICS S A")</f>
        <v>HINCAPIE CONTRERAS ERIKA STEFANIA</v>
      </c>
      <c r="S5486" s="25">
        <f>+VLOOKUP(E5486, TC!A:D, 2, FALSE())</f>
        <v>4306.54</v>
      </c>
      <c r="T5486" t="str">
        <f t="shared" si="429"/>
        <v>EUR</v>
      </c>
    </row>
    <row r="5487" spans="1:20" ht="18.75" hidden="1" customHeight="1" x14ac:dyDescent="0.25">
      <c r="A5487" t="s">
        <v>2645</v>
      </c>
      <c r="B5487" t="s">
        <v>5</v>
      </c>
      <c r="C5487" t="s">
        <v>1913</v>
      </c>
      <c r="D5487" s="24">
        <v>11644</v>
      </c>
      <c r="E5487" t="s">
        <v>1704</v>
      </c>
      <c r="F5487" t="s">
        <v>1924</v>
      </c>
      <c r="G5487" t="s">
        <v>112</v>
      </c>
      <c r="H5487" t="s">
        <v>2791</v>
      </c>
      <c r="I5487" t="s">
        <v>1893</v>
      </c>
      <c r="J5487" t="s">
        <v>1919</v>
      </c>
      <c r="K5487" t="s">
        <v>1960</v>
      </c>
      <c r="L5487" s="24">
        <v>44</v>
      </c>
      <c r="M5487" s="25">
        <f>+VLOOKUP(E5487, TC!A:D, 4, FALSE())</f>
        <v>1.1498499979101553</v>
      </c>
      <c r="N5487" s="24">
        <f t="shared" si="425"/>
        <v>50.593399908046834</v>
      </c>
      <c r="O5487" t="str">
        <f t="shared" si="426"/>
        <v>FACTURA</v>
      </c>
      <c r="P5487" t="str">
        <f t="shared" si="427"/>
        <v>2025</v>
      </c>
      <c r="Q5487" t="str">
        <f t="shared" si="428"/>
        <v>04</v>
      </c>
      <c r="R5487" t="str">
        <f>+IFERROR(VLOOKUP(I5487, Listado!A:B, 2, FALSE()), "COMERCIALIZADORA INTERNACIONAL CARIBBEAN EXOTICS S A")</f>
        <v>HINCAPIE CONTRERAS ERIKA STEFANIA</v>
      </c>
      <c r="S5487" s="25">
        <f>+VLOOKUP(E5487, TC!A:D, 2, FALSE())</f>
        <v>4306.54</v>
      </c>
      <c r="T5487" t="str">
        <f t="shared" si="429"/>
        <v>EUR</v>
      </c>
    </row>
    <row r="5488" spans="1:20" ht="18.75" hidden="1" customHeight="1" x14ac:dyDescent="0.25">
      <c r="A5488" t="s">
        <v>2645</v>
      </c>
      <c r="B5488" t="s">
        <v>5</v>
      </c>
      <c r="C5488" t="s">
        <v>1913</v>
      </c>
      <c r="D5488" s="24">
        <v>11645</v>
      </c>
      <c r="E5488" t="s">
        <v>1704</v>
      </c>
      <c r="F5488" t="s">
        <v>1924</v>
      </c>
      <c r="G5488" t="s">
        <v>110</v>
      </c>
      <c r="H5488" t="s">
        <v>2792</v>
      </c>
      <c r="I5488" t="s">
        <v>1852</v>
      </c>
      <c r="J5488" t="s">
        <v>1998</v>
      </c>
      <c r="K5488" t="s">
        <v>70</v>
      </c>
      <c r="L5488" s="24">
        <v>11100</v>
      </c>
      <c r="M5488" s="25">
        <f>+VLOOKUP(E5488, TC!A:D, 4, FALSE())</f>
        <v>1.1498499979101553</v>
      </c>
      <c r="N5488" s="24">
        <f t="shared" si="425"/>
        <v>12763.334976802724</v>
      </c>
      <c r="O5488" t="str">
        <f t="shared" si="426"/>
        <v>FACTURA</v>
      </c>
      <c r="P5488" t="str">
        <f t="shared" si="427"/>
        <v>2025</v>
      </c>
      <c r="Q5488" t="str">
        <f t="shared" si="428"/>
        <v>04</v>
      </c>
      <c r="R5488" t="str">
        <f>+IFERROR(VLOOKUP(I5488, Listado!A:B, 2, FALSE()), "COMERCIALIZADORA INTERNACIONAL CARIBBEAN EXOTICS S A")</f>
        <v>PEREZ MEJIA MARIA PAULINA</v>
      </c>
      <c r="S5488" s="25">
        <f>+VLOOKUP(E5488, TC!A:D, 2, FALSE())</f>
        <v>4306.54</v>
      </c>
      <c r="T5488" t="str">
        <f t="shared" si="429"/>
        <v>EUR</v>
      </c>
    </row>
    <row r="5489" spans="1:20" ht="18.75" hidden="1" customHeight="1" x14ac:dyDescent="0.25">
      <c r="A5489" t="s">
        <v>2645</v>
      </c>
      <c r="B5489" t="s">
        <v>5</v>
      </c>
      <c r="C5489" t="s">
        <v>1913</v>
      </c>
      <c r="D5489" s="24">
        <v>11645</v>
      </c>
      <c r="E5489" t="s">
        <v>1704</v>
      </c>
      <c r="F5489" t="s">
        <v>1924</v>
      </c>
      <c r="G5489" t="s">
        <v>110</v>
      </c>
      <c r="H5489" t="s">
        <v>2792</v>
      </c>
      <c r="I5489" t="s">
        <v>1852</v>
      </c>
      <c r="J5489" t="s">
        <v>1998</v>
      </c>
      <c r="K5489" t="s">
        <v>1959</v>
      </c>
      <c r="L5489" s="24">
        <v>1500</v>
      </c>
      <c r="M5489" s="25">
        <f>+VLOOKUP(E5489, TC!A:D, 4, FALSE())</f>
        <v>1.1498499979101553</v>
      </c>
      <c r="N5489" s="24">
        <f t="shared" si="425"/>
        <v>1724.7749968652329</v>
      </c>
      <c r="O5489" t="str">
        <f t="shared" si="426"/>
        <v>FACTURA</v>
      </c>
      <c r="P5489" t="str">
        <f t="shared" si="427"/>
        <v>2025</v>
      </c>
      <c r="Q5489" t="str">
        <f t="shared" si="428"/>
        <v>04</v>
      </c>
      <c r="R5489" t="str">
        <f>+IFERROR(VLOOKUP(I5489, Listado!A:B, 2, FALSE()), "COMERCIALIZADORA INTERNACIONAL CARIBBEAN EXOTICS S A")</f>
        <v>PEREZ MEJIA MARIA PAULINA</v>
      </c>
      <c r="S5489" s="25">
        <f>+VLOOKUP(E5489, TC!A:D, 2, FALSE())</f>
        <v>4306.54</v>
      </c>
      <c r="T5489" t="str">
        <f t="shared" si="429"/>
        <v>EUR</v>
      </c>
    </row>
    <row r="5490" spans="1:20" ht="18.75" hidden="1" customHeight="1" x14ac:dyDescent="0.25">
      <c r="A5490" t="s">
        <v>2645</v>
      </c>
      <c r="B5490" t="s">
        <v>5</v>
      </c>
      <c r="C5490" t="s">
        <v>1913</v>
      </c>
      <c r="D5490" s="24">
        <v>11645</v>
      </c>
      <c r="E5490" t="s">
        <v>1704</v>
      </c>
      <c r="F5490" t="s">
        <v>1924</v>
      </c>
      <c r="G5490" t="s">
        <v>110</v>
      </c>
      <c r="H5490" t="s">
        <v>2792</v>
      </c>
      <c r="I5490" t="s">
        <v>1852</v>
      </c>
      <c r="J5490" t="s">
        <v>1998</v>
      </c>
      <c r="K5490" t="s">
        <v>1960</v>
      </c>
      <c r="L5490" s="24">
        <v>117</v>
      </c>
      <c r="M5490" s="25">
        <f>+VLOOKUP(E5490, TC!A:D, 4, FALSE())</f>
        <v>1.1498499979101553</v>
      </c>
      <c r="N5490" s="24">
        <f t="shared" si="425"/>
        <v>134.53244975548816</v>
      </c>
      <c r="O5490" t="str">
        <f t="shared" si="426"/>
        <v>FACTURA</v>
      </c>
      <c r="P5490" t="str">
        <f t="shared" si="427"/>
        <v>2025</v>
      </c>
      <c r="Q5490" t="str">
        <f t="shared" si="428"/>
        <v>04</v>
      </c>
      <c r="R5490" t="str">
        <f>+IFERROR(VLOOKUP(I5490, Listado!A:B, 2, FALSE()), "COMERCIALIZADORA INTERNACIONAL CARIBBEAN EXOTICS S A")</f>
        <v>PEREZ MEJIA MARIA PAULINA</v>
      </c>
      <c r="S5490" s="25">
        <f>+VLOOKUP(E5490, TC!A:D, 2, FALSE())</f>
        <v>4306.54</v>
      </c>
      <c r="T5490" t="str">
        <f t="shared" si="429"/>
        <v>EUR</v>
      </c>
    </row>
    <row r="5491" spans="1:20" ht="18.75" hidden="1" customHeight="1" x14ac:dyDescent="0.25">
      <c r="A5491" t="s">
        <v>2645</v>
      </c>
      <c r="B5491" t="s">
        <v>5</v>
      </c>
      <c r="C5491" t="s">
        <v>1913</v>
      </c>
      <c r="D5491" s="24">
        <v>11646</v>
      </c>
      <c r="E5491" t="s">
        <v>1704</v>
      </c>
      <c r="F5491" t="s">
        <v>1924</v>
      </c>
      <c r="G5491" t="s">
        <v>108</v>
      </c>
      <c r="H5491" t="s">
        <v>2793</v>
      </c>
      <c r="I5491" t="s">
        <v>1894</v>
      </c>
      <c r="J5491" t="s">
        <v>1919</v>
      </c>
      <c r="K5491" t="s">
        <v>59</v>
      </c>
      <c r="L5491" s="24">
        <v>4527.6000000000004</v>
      </c>
      <c r="M5491" s="25">
        <f>+VLOOKUP(E5491, TC!A:D, 4, FALSE())</f>
        <v>1.1498499979101553</v>
      </c>
      <c r="N5491" s="24">
        <f t="shared" si="425"/>
        <v>5206.0608505380196</v>
      </c>
      <c r="O5491" t="str">
        <f t="shared" si="426"/>
        <v>FACTURA</v>
      </c>
      <c r="P5491" t="str">
        <f t="shared" si="427"/>
        <v>2025</v>
      </c>
      <c r="Q5491" t="str">
        <f t="shared" si="428"/>
        <v>04</v>
      </c>
      <c r="R5491" t="str">
        <f>+IFERROR(VLOOKUP(I5491, Listado!A:B, 2, FALSE()), "COMERCIALIZADORA INTERNACIONAL CARIBBEAN EXOTICS S A")</f>
        <v>PIEDRAHITA PEREZ MARIANA</v>
      </c>
      <c r="S5491" s="25">
        <f>+VLOOKUP(E5491, TC!A:D, 2, FALSE())</f>
        <v>4306.54</v>
      </c>
      <c r="T5491" t="str">
        <f t="shared" si="429"/>
        <v>EUR</v>
      </c>
    </row>
    <row r="5492" spans="1:20" ht="18.75" hidden="1" customHeight="1" x14ac:dyDescent="0.25">
      <c r="A5492" t="s">
        <v>2645</v>
      </c>
      <c r="B5492" t="s">
        <v>5</v>
      </c>
      <c r="C5492" t="s">
        <v>1913</v>
      </c>
      <c r="D5492" s="24">
        <v>11646</v>
      </c>
      <c r="E5492" t="s">
        <v>1704</v>
      </c>
      <c r="F5492" t="s">
        <v>1924</v>
      </c>
      <c r="G5492" t="s">
        <v>108</v>
      </c>
      <c r="H5492" t="s">
        <v>2793</v>
      </c>
      <c r="I5492" t="s">
        <v>1894</v>
      </c>
      <c r="J5492" t="s">
        <v>1919</v>
      </c>
      <c r="K5492" t="s">
        <v>1959</v>
      </c>
      <c r="L5492" s="24">
        <v>600</v>
      </c>
      <c r="M5492" s="25">
        <f>+VLOOKUP(E5492, TC!A:D, 4, FALSE())</f>
        <v>1.1498499979101553</v>
      </c>
      <c r="N5492" s="24">
        <f t="shared" si="425"/>
        <v>689.90999874609315</v>
      </c>
      <c r="O5492" t="str">
        <f t="shared" si="426"/>
        <v>FACTURA</v>
      </c>
      <c r="P5492" t="str">
        <f t="shared" si="427"/>
        <v>2025</v>
      </c>
      <c r="Q5492" t="str">
        <f t="shared" si="428"/>
        <v>04</v>
      </c>
      <c r="R5492" t="str">
        <f>+IFERROR(VLOOKUP(I5492, Listado!A:B, 2, FALSE()), "COMERCIALIZADORA INTERNACIONAL CARIBBEAN EXOTICS S A")</f>
        <v>PIEDRAHITA PEREZ MARIANA</v>
      </c>
      <c r="S5492" s="25">
        <f>+VLOOKUP(E5492, TC!A:D, 2, FALSE())</f>
        <v>4306.54</v>
      </c>
      <c r="T5492" t="str">
        <f t="shared" si="429"/>
        <v>EUR</v>
      </c>
    </row>
    <row r="5493" spans="1:20" ht="18.75" hidden="1" customHeight="1" x14ac:dyDescent="0.25">
      <c r="A5493" t="s">
        <v>2645</v>
      </c>
      <c r="B5493" t="s">
        <v>5</v>
      </c>
      <c r="C5493" t="s">
        <v>1913</v>
      </c>
      <c r="D5493" s="24">
        <v>11646</v>
      </c>
      <c r="E5493" t="s">
        <v>1704</v>
      </c>
      <c r="F5493" t="s">
        <v>1924</v>
      </c>
      <c r="G5493" t="s">
        <v>108</v>
      </c>
      <c r="H5493" t="s">
        <v>2793</v>
      </c>
      <c r="I5493" t="s">
        <v>1894</v>
      </c>
      <c r="J5493" t="s">
        <v>1919</v>
      </c>
      <c r="K5493" t="s">
        <v>1960</v>
      </c>
      <c r="L5493" s="24">
        <v>14.4</v>
      </c>
      <c r="M5493" s="25">
        <f>+VLOOKUP(E5493, TC!A:D, 4, FALSE())</f>
        <v>1.1498499979101553</v>
      </c>
      <c r="N5493" s="24">
        <f t="shared" si="425"/>
        <v>16.557839969906237</v>
      </c>
      <c r="O5493" t="str">
        <f t="shared" si="426"/>
        <v>FACTURA</v>
      </c>
      <c r="P5493" t="str">
        <f t="shared" si="427"/>
        <v>2025</v>
      </c>
      <c r="Q5493" t="str">
        <f t="shared" si="428"/>
        <v>04</v>
      </c>
      <c r="R5493" t="str">
        <f>+IFERROR(VLOOKUP(I5493, Listado!A:B, 2, FALSE()), "COMERCIALIZADORA INTERNACIONAL CARIBBEAN EXOTICS S A")</f>
        <v>PIEDRAHITA PEREZ MARIANA</v>
      </c>
      <c r="S5493" s="25">
        <f>+VLOOKUP(E5493, TC!A:D, 2, FALSE())</f>
        <v>4306.54</v>
      </c>
      <c r="T5493" t="str">
        <f t="shared" si="429"/>
        <v>EUR</v>
      </c>
    </row>
    <row r="5494" spans="1:20" ht="18.75" hidden="1" customHeight="1" x14ac:dyDescent="0.25">
      <c r="A5494" t="s">
        <v>2645</v>
      </c>
      <c r="B5494" t="s">
        <v>5</v>
      </c>
      <c r="C5494" t="s">
        <v>1913</v>
      </c>
      <c r="D5494" s="24">
        <v>11647</v>
      </c>
      <c r="E5494" t="s">
        <v>1704</v>
      </c>
      <c r="F5494" t="s">
        <v>1924</v>
      </c>
      <c r="G5494" t="s">
        <v>112</v>
      </c>
      <c r="I5494" t="s">
        <v>1863</v>
      </c>
      <c r="J5494" t="s">
        <v>1926</v>
      </c>
      <c r="K5494" t="s">
        <v>1918</v>
      </c>
      <c r="L5494" s="24">
        <v>19.2</v>
      </c>
      <c r="M5494" s="25">
        <f>+VLOOKUP(E5494, TC!A:D, 4, FALSE())</f>
        <v>1.1498499979101553</v>
      </c>
      <c r="N5494" s="24">
        <f t="shared" si="425"/>
        <v>22.077119959874981</v>
      </c>
      <c r="O5494" t="str">
        <f t="shared" si="426"/>
        <v>FACTURA</v>
      </c>
      <c r="P5494" t="str">
        <f t="shared" si="427"/>
        <v>2025</v>
      </c>
      <c r="Q5494" t="str">
        <f t="shared" si="428"/>
        <v>04</v>
      </c>
      <c r="R5494" t="str">
        <f>+IFERROR(VLOOKUP(I5494, Listado!A:B, 2, FALSE()), "COMERCIALIZADORA INTERNACIONAL CARIBBEAN EXOTICS S A")</f>
        <v>HINCAPIE CONTRERAS ERIKA STEFANIA</v>
      </c>
      <c r="S5494" s="25">
        <f>+VLOOKUP(E5494, TC!A:D, 2, FALSE())</f>
        <v>4306.54</v>
      </c>
      <c r="T5494" t="str">
        <f t="shared" si="429"/>
        <v>EUR</v>
      </c>
    </row>
    <row r="5495" spans="1:20" ht="18.75" hidden="1" customHeight="1" x14ac:dyDescent="0.25">
      <c r="A5495" t="s">
        <v>2645</v>
      </c>
      <c r="B5495" t="s">
        <v>5</v>
      </c>
      <c r="C5495" t="s">
        <v>1913</v>
      </c>
      <c r="D5495" s="24">
        <v>11648</v>
      </c>
      <c r="E5495" t="s">
        <v>1704</v>
      </c>
      <c r="F5495" t="s">
        <v>128</v>
      </c>
      <c r="G5495" t="s">
        <v>110</v>
      </c>
      <c r="I5495" t="s">
        <v>1850</v>
      </c>
      <c r="J5495" t="s">
        <v>1919</v>
      </c>
      <c r="K5495" t="s">
        <v>1918</v>
      </c>
      <c r="L5495" s="24">
        <v>604.79999999999995</v>
      </c>
      <c r="M5495" s="25">
        <f>+VLOOKUP(E5495, TC!A:D, 4, FALSE())</f>
        <v>1.1498499979101553</v>
      </c>
      <c r="N5495" s="24">
        <f t="shared" si="425"/>
        <v>604.79999999999995</v>
      </c>
      <c r="O5495" t="str">
        <f t="shared" si="426"/>
        <v>FACTURA</v>
      </c>
      <c r="P5495" t="str">
        <f t="shared" si="427"/>
        <v>2025</v>
      </c>
      <c r="Q5495" t="str">
        <f t="shared" si="428"/>
        <v>04</v>
      </c>
      <c r="R5495" t="str">
        <f>+IFERROR(VLOOKUP(I5495, Listado!A:B, 2, FALSE()), "COMERCIALIZADORA INTERNACIONAL CARIBBEAN EXOTICS S A")</f>
        <v>PEREZ MEJIA MARIA PAULINA</v>
      </c>
      <c r="S5495" s="25">
        <f>+VLOOKUP(E5495, TC!A:D, 2, FALSE())</f>
        <v>4306.54</v>
      </c>
      <c r="T5495" t="str">
        <f t="shared" si="429"/>
        <v>USD</v>
      </c>
    </row>
    <row r="5496" spans="1:20" ht="18.75" hidden="1" customHeight="1" x14ac:dyDescent="0.25">
      <c r="A5496" t="s">
        <v>2645</v>
      </c>
      <c r="B5496" t="s">
        <v>5</v>
      </c>
      <c r="C5496" t="s">
        <v>1913</v>
      </c>
      <c r="D5496" s="24">
        <v>11649</v>
      </c>
      <c r="E5496" t="s">
        <v>1704</v>
      </c>
      <c r="F5496" t="s">
        <v>128</v>
      </c>
      <c r="G5496" t="s">
        <v>110</v>
      </c>
      <c r="I5496" t="s">
        <v>1850</v>
      </c>
      <c r="J5496" t="s">
        <v>1919</v>
      </c>
      <c r="K5496" t="s">
        <v>1918</v>
      </c>
      <c r="L5496" s="24">
        <v>672</v>
      </c>
      <c r="M5496" s="25">
        <f>+VLOOKUP(E5496, TC!A:D, 4, FALSE())</f>
        <v>1.1498499979101553</v>
      </c>
      <c r="N5496" s="24">
        <f t="shared" si="425"/>
        <v>672</v>
      </c>
      <c r="O5496" t="str">
        <f t="shared" si="426"/>
        <v>FACTURA</v>
      </c>
      <c r="P5496" t="str">
        <f t="shared" si="427"/>
        <v>2025</v>
      </c>
      <c r="Q5496" t="str">
        <f t="shared" si="428"/>
        <v>04</v>
      </c>
      <c r="R5496" t="str">
        <f>+IFERROR(VLOOKUP(I5496, Listado!A:B, 2, FALSE()), "COMERCIALIZADORA INTERNACIONAL CARIBBEAN EXOTICS S A")</f>
        <v>PEREZ MEJIA MARIA PAULINA</v>
      </c>
      <c r="S5496" s="25">
        <f>+VLOOKUP(E5496, TC!A:D, 2, FALSE())</f>
        <v>4306.54</v>
      </c>
      <c r="T5496" t="str">
        <f t="shared" si="429"/>
        <v>USD</v>
      </c>
    </row>
    <row r="5497" spans="1:20" ht="18.75" hidden="1" customHeight="1" x14ac:dyDescent="0.25">
      <c r="A5497" t="s">
        <v>2645</v>
      </c>
      <c r="B5497" t="s">
        <v>5</v>
      </c>
      <c r="C5497" t="s">
        <v>1913</v>
      </c>
      <c r="D5497" s="24">
        <v>11650</v>
      </c>
      <c r="E5497" t="s">
        <v>1704</v>
      </c>
      <c r="F5497" t="s">
        <v>128</v>
      </c>
      <c r="G5497" t="s">
        <v>110</v>
      </c>
      <c r="I5497" t="s">
        <v>1850</v>
      </c>
      <c r="J5497" t="s">
        <v>1919</v>
      </c>
      <c r="K5497" t="s">
        <v>1918</v>
      </c>
      <c r="L5497" s="24">
        <v>7.2</v>
      </c>
      <c r="M5497" s="25">
        <f>+VLOOKUP(E5497, TC!A:D, 4, FALSE())</f>
        <v>1.1498499979101553</v>
      </c>
      <c r="N5497" s="24">
        <f t="shared" si="425"/>
        <v>7.2</v>
      </c>
      <c r="O5497" t="str">
        <f t="shared" si="426"/>
        <v>FACTURA</v>
      </c>
      <c r="P5497" t="str">
        <f t="shared" si="427"/>
        <v>2025</v>
      </c>
      <c r="Q5497" t="str">
        <f t="shared" si="428"/>
        <v>04</v>
      </c>
      <c r="R5497" t="str">
        <f>+IFERROR(VLOOKUP(I5497, Listado!A:B, 2, FALSE()), "COMERCIALIZADORA INTERNACIONAL CARIBBEAN EXOTICS S A")</f>
        <v>PEREZ MEJIA MARIA PAULINA</v>
      </c>
      <c r="S5497" s="25">
        <f>+VLOOKUP(E5497, TC!A:D, 2, FALSE())</f>
        <v>4306.54</v>
      </c>
      <c r="T5497" t="str">
        <f t="shared" si="429"/>
        <v>USD</v>
      </c>
    </row>
    <row r="5498" spans="1:20" ht="18.75" hidden="1" customHeight="1" x14ac:dyDescent="0.25">
      <c r="A5498" t="s">
        <v>2645</v>
      </c>
      <c r="B5498" t="s">
        <v>5</v>
      </c>
      <c r="C5498" t="s">
        <v>1913</v>
      </c>
      <c r="D5498" s="24">
        <v>11651</v>
      </c>
      <c r="E5498" t="s">
        <v>1704</v>
      </c>
      <c r="F5498" t="s">
        <v>1924</v>
      </c>
      <c r="G5498" t="s">
        <v>110</v>
      </c>
      <c r="I5498" t="s">
        <v>1848</v>
      </c>
      <c r="J5498" t="s">
        <v>1917</v>
      </c>
      <c r="K5498" t="s">
        <v>1918</v>
      </c>
      <c r="L5498" s="24">
        <v>84</v>
      </c>
      <c r="M5498" s="25">
        <f>+VLOOKUP(E5498, TC!A:D, 4, FALSE())</f>
        <v>1.1498499979101553</v>
      </c>
      <c r="N5498" s="24">
        <f t="shared" si="425"/>
        <v>96.587399824453044</v>
      </c>
      <c r="O5498" t="str">
        <f t="shared" si="426"/>
        <v>FACTURA</v>
      </c>
      <c r="P5498" t="str">
        <f t="shared" si="427"/>
        <v>2025</v>
      </c>
      <c r="Q5498" t="str">
        <f t="shared" si="428"/>
        <v>04</v>
      </c>
      <c r="R5498" t="str">
        <f>+IFERROR(VLOOKUP(I5498, Listado!A:B, 2, FALSE()), "COMERCIALIZADORA INTERNACIONAL CARIBBEAN EXOTICS S A")</f>
        <v>PEREZ MEJIA MARIA PAULINA</v>
      </c>
      <c r="S5498" s="25">
        <f>+VLOOKUP(E5498, TC!A:D, 2, FALSE())</f>
        <v>4306.54</v>
      </c>
      <c r="T5498" t="str">
        <f t="shared" si="429"/>
        <v>EUR</v>
      </c>
    </row>
    <row r="5499" spans="1:20" ht="18.75" hidden="1" customHeight="1" x14ac:dyDescent="0.25">
      <c r="A5499" t="s">
        <v>2645</v>
      </c>
      <c r="B5499" t="s">
        <v>5</v>
      </c>
      <c r="C5499" t="s">
        <v>1913</v>
      </c>
      <c r="D5499" s="24">
        <v>11652</v>
      </c>
      <c r="E5499" t="s">
        <v>1704</v>
      </c>
      <c r="F5499" t="s">
        <v>1924</v>
      </c>
      <c r="G5499" t="s">
        <v>112</v>
      </c>
      <c r="I5499" t="s">
        <v>1893</v>
      </c>
      <c r="J5499" t="s">
        <v>1919</v>
      </c>
      <c r="K5499" t="s">
        <v>1918</v>
      </c>
      <c r="L5499" s="24">
        <v>28</v>
      </c>
      <c r="M5499" s="25">
        <f>+VLOOKUP(E5499, TC!A:D, 4, FALSE())</f>
        <v>1.1498499979101553</v>
      </c>
      <c r="N5499" s="24">
        <f t="shared" si="425"/>
        <v>32.195799941484346</v>
      </c>
      <c r="O5499" t="str">
        <f t="shared" si="426"/>
        <v>FACTURA</v>
      </c>
      <c r="P5499" t="str">
        <f t="shared" si="427"/>
        <v>2025</v>
      </c>
      <c r="Q5499" t="str">
        <f t="shared" si="428"/>
        <v>04</v>
      </c>
      <c r="R5499" t="str">
        <f>+IFERROR(VLOOKUP(I5499, Listado!A:B, 2, FALSE()), "COMERCIALIZADORA INTERNACIONAL CARIBBEAN EXOTICS S A")</f>
        <v>HINCAPIE CONTRERAS ERIKA STEFANIA</v>
      </c>
      <c r="S5499" s="25">
        <f>+VLOOKUP(E5499, TC!A:D, 2, FALSE())</f>
        <v>4306.54</v>
      </c>
      <c r="T5499" t="str">
        <f t="shared" si="429"/>
        <v>EUR</v>
      </c>
    </row>
    <row r="5500" spans="1:20" ht="18.75" hidden="1" customHeight="1" x14ac:dyDescent="0.25">
      <c r="A5500" t="s">
        <v>2645</v>
      </c>
      <c r="B5500" t="s">
        <v>5</v>
      </c>
      <c r="C5500" t="s">
        <v>1913</v>
      </c>
      <c r="D5500" s="24">
        <v>11653</v>
      </c>
      <c r="E5500" t="s">
        <v>1704</v>
      </c>
      <c r="F5500" t="s">
        <v>128</v>
      </c>
      <c r="G5500" t="s">
        <v>110</v>
      </c>
      <c r="H5500" t="s">
        <v>2794</v>
      </c>
      <c r="I5500" t="s">
        <v>1850</v>
      </c>
      <c r="J5500" t="s">
        <v>1919</v>
      </c>
      <c r="K5500" t="s">
        <v>1928</v>
      </c>
      <c r="L5500" s="24">
        <v>5487.33</v>
      </c>
      <c r="M5500" s="25">
        <f>+VLOOKUP(E5500, TC!A:D, 4, FALSE())</f>
        <v>1.1498499979101553</v>
      </c>
      <c r="N5500" s="24">
        <f t="shared" si="425"/>
        <v>5487.33</v>
      </c>
      <c r="O5500" t="str">
        <f t="shared" si="426"/>
        <v>FACTURA</v>
      </c>
      <c r="P5500" t="str">
        <f t="shared" si="427"/>
        <v>2025</v>
      </c>
      <c r="Q5500" t="str">
        <f t="shared" si="428"/>
        <v>04</v>
      </c>
      <c r="R5500" t="str">
        <f>+IFERROR(VLOOKUP(I5500, Listado!A:B, 2, FALSE()), "COMERCIALIZADORA INTERNACIONAL CARIBBEAN EXOTICS S A")</f>
        <v>PEREZ MEJIA MARIA PAULINA</v>
      </c>
      <c r="S5500" s="25">
        <f>+VLOOKUP(E5500, TC!A:D, 2, FALSE())</f>
        <v>4306.54</v>
      </c>
      <c r="T5500" t="str">
        <f t="shared" si="429"/>
        <v>USD</v>
      </c>
    </row>
    <row r="5501" spans="1:20" ht="18.75" hidden="1" customHeight="1" x14ac:dyDescent="0.25">
      <c r="A5501" t="s">
        <v>2645</v>
      </c>
      <c r="B5501" t="s">
        <v>5</v>
      </c>
      <c r="C5501" t="s">
        <v>1913</v>
      </c>
      <c r="D5501" s="24">
        <v>11653</v>
      </c>
      <c r="E5501" t="s">
        <v>1704</v>
      </c>
      <c r="F5501" t="s">
        <v>128</v>
      </c>
      <c r="G5501" t="s">
        <v>110</v>
      </c>
      <c r="H5501" t="s">
        <v>2794</v>
      </c>
      <c r="I5501" t="s">
        <v>1850</v>
      </c>
      <c r="J5501" t="s">
        <v>1919</v>
      </c>
      <c r="K5501" t="s">
        <v>45</v>
      </c>
      <c r="L5501" s="24">
        <v>10320</v>
      </c>
      <c r="M5501" s="25">
        <f>+VLOOKUP(E5501, TC!A:D, 4, FALSE())</f>
        <v>1.1498499979101553</v>
      </c>
      <c r="N5501" s="24">
        <f t="shared" si="425"/>
        <v>10320</v>
      </c>
      <c r="O5501" t="str">
        <f t="shared" si="426"/>
        <v>FACTURA</v>
      </c>
      <c r="P5501" t="str">
        <f t="shared" si="427"/>
        <v>2025</v>
      </c>
      <c r="Q5501" t="str">
        <f t="shared" si="428"/>
        <v>04</v>
      </c>
      <c r="R5501" t="str">
        <f>+IFERROR(VLOOKUP(I5501, Listado!A:B, 2, FALSE()), "COMERCIALIZADORA INTERNACIONAL CARIBBEAN EXOTICS S A")</f>
        <v>PEREZ MEJIA MARIA PAULINA</v>
      </c>
      <c r="S5501" s="25">
        <f>+VLOOKUP(E5501, TC!A:D, 2, FALSE())</f>
        <v>4306.54</v>
      </c>
      <c r="T5501" t="str">
        <f t="shared" si="429"/>
        <v>USD</v>
      </c>
    </row>
    <row r="5502" spans="1:20" ht="18.75" hidden="1" customHeight="1" x14ac:dyDescent="0.25">
      <c r="A5502" t="s">
        <v>2645</v>
      </c>
      <c r="B5502" t="s">
        <v>5</v>
      </c>
      <c r="C5502" t="s">
        <v>1913</v>
      </c>
      <c r="D5502" s="24">
        <v>11654</v>
      </c>
      <c r="E5502" t="s">
        <v>1704</v>
      </c>
      <c r="F5502" t="s">
        <v>128</v>
      </c>
      <c r="G5502" t="s">
        <v>110</v>
      </c>
      <c r="H5502" t="s">
        <v>2795</v>
      </c>
      <c r="I5502" t="s">
        <v>1850</v>
      </c>
      <c r="J5502" t="s">
        <v>1919</v>
      </c>
      <c r="K5502" t="s">
        <v>1928</v>
      </c>
      <c r="L5502" s="24">
        <v>2833.17</v>
      </c>
      <c r="M5502" s="25">
        <f>+VLOOKUP(E5502, TC!A:D, 4, FALSE())</f>
        <v>1.1498499979101553</v>
      </c>
      <c r="N5502" s="24">
        <f t="shared" si="425"/>
        <v>2833.17</v>
      </c>
      <c r="O5502" t="str">
        <f t="shared" si="426"/>
        <v>FACTURA</v>
      </c>
      <c r="P5502" t="str">
        <f t="shared" si="427"/>
        <v>2025</v>
      </c>
      <c r="Q5502" t="str">
        <f t="shared" si="428"/>
        <v>04</v>
      </c>
      <c r="R5502" t="str">
        <f>+IFERROR(VLOOKUP(I5502, Listado!A:B, 2, FALSE()), "COMERCIALIZADORA INTERNACIONAL CARIBBEAN EXOTICS S A")</f>
        <v>PEREZ MEJIA MARIA PAULINA</v>
      </c>
      <c r="S5502" s="25">
        <f>+VLOOKUP(E5502, TC!A:D, 2, FALSE())</f>
        <v>4306.54</v>
      </c>
      <c r="T5502" t="str">
        <f t="shared" si="429"/>
        <v>USD</v>
      </c>
    </row>
    <row r="5503" spans="1:20" ht="18.75" hidden="1" customHeight="1" x14ac:dyDescent="0.25">
      <c r="A5503" t="s">
        <v>2645</v>
      </c>
      <c r="B5503" t="s">
        <v>5</v>
      </c>
      <c r="C5503" t="s">
        <v>1913</v>
      </c>
      <c r="D5503" s="24">
        <v>11654</v>
      </c>
      <c r="E5503" t="s">
        <v>1704</v>
      </c>
      <c r="F5503" t="s">
        <v>128</v>
      </c>
      <c r="G5503" t="s">
        <v>110</v>
      </c>
      <c r="H5503" t="s">
        <v>2795</v>
      </c>
      <c r="I5503" t="s">
        <v>1850</v>
      </c>
      <c r="J5503" t="s">
        <v>1919</v>
      </c>
      <c r="K5503" t="s">
        <v>45</v>
      </c>
      <c r="L5503" s="24">
        <v>5070</v>
      </c>
      <c r="M5503" s="25">
        <f>+VLOOKUP(E5503, TC!A:D, 4, FALSE())</f>
        <v>1.1498499979101553</v>
      </c>
      <c r="N5503" s="24">
        <f t="shared" si="425"/>
        <v>5070</v>
      </c>
      <c r="O5503" t="str">
        <f t="shared" si="426"/>
        <v>FACTURA</v>
      </c>
      <c r="P5503" t="str">
        <f t="shared" si="427"/>
        <v>2025</v>
      </c>
      <c r="Q5503" t="str">
        <f t="shared" si="428"/>
        <v>04</v>
      </c>
      <c r="R5503" t="str">
        <f>+IFERROR(VLOOKUP(I5503, Listado!A:B, 2, FALSE()), "COMERCIALIZADORA INTERNACIONAL CARIBBEAN EXOTICS S A")</f>
        <v>PEREZ MEJIA MARIA PAULINA</v>
      </c>
      <c r="S5503" s="25">
        <f>+VLOOKUP(E5503, TC!A:D, 2, FALSE())</f>
        <v>4306.54</v>
      </c>
      <c r="T5503" t="str">
        <f t="shared" si="429"/>
        <v>USD</v>
      </c>
    </row>
    <row r="5504" spans="1:20" ht="18.75" hidden="1" customHeight="1" x14ac:dyDescent="0.25">
      <c r="A5504" t="s">
        <v>2645</v>
      </c>
      <c r="B5504" t="s">
        <v>5</v>
      </c>
      <c r="C5504" t="s">
        <v>1970</v>
      </c>
      <c r="D5504" s="24">
        <v>2295</v>
      </c>
      <c r="E5504" t="s">
        <v>1704</v>
      </c>
      <c r="F5504" t="s">
        <v>128</v>
      </c>
      <c r="G5504" t="s">
        <v>110</v>
      </c>
      <c r="H5504" t="s">
        <v>2796</v>
      </c>
      <c r="I5504" t="s">
        <v>1850</v>
      </c>
      <c r="J5504" t="s">
        <v>1919</v>
      </c>
      <c r="K5504" t="s">
        <v>1928</v>
      </c>
      <c r="L5504" s="24">
        <v>-8147.08</v>
      </c>
      <c r="M5504" s="25">
        <f>+VLOOKUP(E5504, TC!A:D, 4, FALSE())</f>
        <v>1.1498499979101553</v>
      </c>
      <c r="N5504" s="24">
        <f t="shared" si="425"/>
        <v>-8147.08</v>
      </c>
      <c r="O5504" t="str">
        <f t="shared" si="426"/>
        <v>ANULACIÓN FE</v>
      </c>
      <c r="P5504" t="str">
        <f t="shared" si="427"/>
        <v>2025</v>
      </c>
      <c r="Q5504" t="str">
        <f t="shared" si="428"/>
        <v>04</v>
      </c>
      <c r="R5504" t="str">
        <f>+IFERROR(VLOOKUP(I5504, Listado!A:B, 2, FALSE()), "COMERCIALIZADORA INTERNACIONAL CARIBBEAN EXOTICS S A")</f>
        <v>PEREZ MEJIA MARIA PAULINA</v>
      </c>
      <c r="S5504" s="25">
        <f>+VLOOKUP(E5504, TC!A:D, 2, FALSE())</f>
        <v>4306.54</v>
      </c>
      <c r="T5504" t="str">
        <f t="shared" si="429"/>
        <v>USD</v>
      </c>
    </row>
    <row r="5505" spans="1:20" ht="18.75" hidden="1" customHeight="1" x14ac:dyDescent="0.25">
      <c r="A5505" t="s">
        <v>2645</v>
      </c>
      <c r="B5505" t="s">
        <v>5</v>
      </c>
      <c r="C5505" t="s">
        <v>1970</v>
      </c>
      <c r="D5505" s="24">
        <v>2295</v>
      </c>
      <c r="E5505" t="s">
        <v>1704</v>
      </c>
      <c r="F5505" t="s">
        <v>128</v>
      </c>
      <c r="G5505" t="s">
        <v>110</v>
      </c>
      <c r="H5505" t="s">
        <v>2796</v>
      </c>
      <c r="I5505" t="s">
        <v>1850</v>
      </c>
      <c r="J5505" t="s">
        <v>1919</v>
      </c>
      <c r="K5505" t="s">
        <v>45</v>
      </c>
      <c r="L5505" s="24">
        <v>-15540</v>
      </c>
      <c r="M5505" s="25">
        <f>+VLOOKUP(E5505, TC!A:D, 4, FALSE())</f>
        <v>1.1498499979101553</v>
      </c>
      <c r="N5505" s="24">
        <f t="shared" si="425"/>
        <v>-15540</v>
      </c>
      <c r="O5505" t="str">
        <f t="shared" si="426"/>
        <v>ANULACIÓN FE</v>
      </c>
      <c r="P5505" t="str">
        <f t="shared" si="427"/>
        <v>2025</v>
      </c>
      <c r="Q5505" t="str">
        <f t="shared" si="428"/>
        <v>04</v>
      </c>
      <c r="R5505" t="str">
        <f>+IFERROR(VLOOKUP(I5505, Listado!A:B, 2, FALSE()), "COMERCIALIZADORA INTERNACIONAL CARIBBEAN EXOTICS S A")</f>
        <v>PEREZ MEJIA MARIA PAULINA</v>
      </c>
      <c r="S5505" s="25">
        <f>+VLOOKUP(E5505, TC!A:D, 2, FALSE())</f>
        <v>4306.54</v>
      </c>
      <c r="T5505" t="str">
        <f t="shared" si="429"/>
        <v>USD</v>
      </c>
    </row>
    <row r="5506" spans="1:20" ht="18.75" hidden="1" customHeight="1" x14ac:dyDescent="0.25">
      <c r="A5506" t="s">
        <v>2645</v>
      </c>
      <c r="B5506" t="s">
        <v>5</v>
      </c>
      <c r="C5506" t="s">
        <v>1970</v>
      </c>
      <c r="D5506" s="24">
        <v>2296</v>
      </c>
      <c r="E5506" t="s">
        <v>1704</v>
      </c>
      <c r="F5506" t="s">
        <v>1924</v>
      </c>
      <c r="G5506" t="s">
        <v>108</v>
      </c>
      <c r="H5506" t="s">
        <v>2226</v>
      </c>
      <c r="I5506" t="s">
        <v>1871</v>
      </c>
      <c r="J5506" t="s">
        <v>1919</v>
      </c>
      <c r="K5506" t="s">
        <v>1928</v>
      </c>
      <c r="L5506" s="24">
        <v>-838.76</v>
      </c>
      <c r="M5506" s="25">
        <f>+VLOOKUP(E5506, TC!A:D, 4, FALSE())</f>
        <v>1.1498499979101553</v>
      </c>
      <c r="N5506" s="24">
        <f t="shared" ref="N5506:N5569" si="430">+IF(F5506="EUR", (M5506*L5506), IF(I5506="JUAN MATAS SAS", (L5506/S5506), L5506))</f>
        <v>-964.44818424712184</v>
      </c>
      <c r="O5506" t="str">
        <f t="shared" ref="O5506:O5569" si="431">+IF(C5506="CFE", "FACTURA", IF(ISERROR(SEARCH("ANULA", H5506))=FALSE(), "ANULACIÓN FE", IF(ISERROR(SEARCH("CANCELLATION", H5506))=FALSE(), "ANULACIÓN FE", "NOTAS")))</f>
        <v>ANULACIÓN FE</v>
      </c>
      <c r="P5506" t="str">
        <f t="shared" ref="P5506:P5569" si="432">+LEFT(E5506, 4)</f>
        <v>2025</v>
      </c>
      <c r="Q5506" t="str">
        <f t="shared" ref="Q5506:Q5569" si="433">+MID(E5506, 5, 2)</f>
        <v>04</v>
      </c>
      <c r="R5506" t="str">
        <f>+IFERROR(VLOOKUP(I5506, Listado!A:B, 2, FALSE()), "COMERCIALIZADORA INTERNACIONAL CARIBBEAN EXOTICS S A")</f>
        <v>PIEDRAHITA PEREZ MARIANA</v>
      </c>
      <c r="S5506" s="25">
        <f>+VLOOKUP(E5506, TC!A:D, 2, FALSE())</f>
        <v>4306.54</v>
      </c>
      <c r="T5506" t="str">
        <f t="shared" ref="T5506:T5569" si="434">+IF(I5506="JUAN MATAS SAS", "USD", F5506)</f>
        <v>EUR</v>
      </c>
    </row>
    <row r="5507" spans="1:20" ht="18.75" hidden="1" customHeight="1" x14ac:dyDescent="0.25">
      <c r="A5507" t="s">
        <v>2645</v>
      </c>
      <c r="B5507" t="s">
        <v>5</v>
      </c>
      <c r="C5507" t="s">
        <v>1970</v>
      </c>
      <c r="D5507" s="24">
        <v>2296</v>
      </c>
      <c r="E5507" t="s">
        <v>1704</v>
      </c>
      <c r="F5507" t="s">
        <v>1924</v>
      </c>
      <c r="G5507" t="s">
        <v>108</v>
      </c>
      <c r="H5507" t="s">
        <v>2226</v>
      </c>
      <c r="I5507" t="s">
        <v>1871</v>
      </c>
      <c r="J5507" t="s">
        <v>1919</v>
      </c>
      <c r="K5507" t="s">
        <v>2252</v>
      </c>
      <c r="L5507" s="24">
        <v>-884.4</v>
      </c>
      <c r="M5507" s="25">
        <f>+VLOOKUP(E5507, TC!A:D, 4, FALSE())</f>
        <v>1.1498499979101553</v>
      </c>
      <c r="N5507" s="24">
        <f t="shared" si="430"/>
        <v>-1016.9273381517413</v>
      </c>
      <c r="O5507" t="str">
        <f t="shared" si="431"/>
        <v>ANULACIÓN FE</v>
      </c>
      <c r="P5507" t="str">
        <f t="shared" si="432"/>
        <v>2025</v>
      </c>
      <c r="Q5507" t="str">
        <f t="shared" si="433"/>
        <v>04</v>
      </c>
      <c r="R5507" t="str">
        <f>+IFERROR(VLOOKUP(I5507, Listado!A:B, 2, FALSE()), "COMERCIALIZADORA INTERNACIONAL CARIBBEAN EXOTICS S A")</f>
        <v>PIEDRAHITA PEREZ MARIANA</v>
      </c>
      <c r="S5507" s="25">
        <f>+VLOOKUP(E5507, TC!A:D, 2, FALSE())</f>
        <v>4306.54</v>
      </c>
      <c r="T5507" t="str">
        <f t="shared" si="434"/>
        <v>EUR</v>
      </c>
    </row>
    <row r="5508" spans="1:20" ht="18.75" hidden="1" customHeight="1" x14ac:dyDescent="0.25">
      <c r="A5508" t="s">
        <v>2645</v>
      </c>
      <c r="B5508" t="s">
        <v>5</v>
      </c>
      <c r="C5508" t="s">
        <v>1970</v>
      </c>
      <c r="D5508" s="24">
        <v>2296</v>
      </c>
      <c r="E5508" t="s">
        <v>1704</v>
      </c>
      <c r="F5508" t="s">
        <v>1924</v>
      </c>
      <c r="G5508" t="s">
        <v>108</v>
      </c>
      <c r="H5508" t="s">
        <v>2226</v>
      </c>
      <c r="I5508" t="s">
        <v>1871</v>
      </c>
      <c r="J5508" t="s">
        <v>1919</v>
      </c>
      <c r="K5508" t="s">
        <v>2699</v>
      </c>
      <c r="L5508" s="24">
        <v>-2</v>
      </c>
      <c r="M5508" s="25">
        <f>+VLOOKUP(E5508, TC!A:D, 4, FALSE())</f>
        <v>1.1498499979101553</v>
      </c>
      <c r="N5508" s="24">
        <f t="shared" si="430"/>
        <v>-2.2996999958203106</v>
      </c>
      <c r="O5508" t="str">
        <f t="shared" si="431"/>
        <v>ANULACIÓN FE</v>
      </c>
      <c r="P5508" t="str">
        <f t="shared" si="432"/>
        <v>2025</v>
      </c>
      <c r="Q5508" t="str">
        <f t="shared" si="433"/>
        <v>04</v>
      </c>
      <c r="R5508" t="str">
        <f>+IFERROR(VLOOKUP(I5508, Listado!A:B, 2, FALSE()), "COMERCIALIZADORA INTERNACIONAL CARIBBEAN EXOTICS S A")</f>
        <v>PIEDRAHITA PEREZ MARIANA</v>
      </c>
      <c r="S5508" s="25">
        <f>+VLOOKUP(E5508, TC!A:D, 2, FALSE())</f>
        <v>4306.54</v>
      </c>
      <c r="T5508" t="str">
        <f t="shared" si="434"/>
        <v>EUR</v>
      </c>
    </row>
    <row r="5509" spans="1:20" ht="18.75" hidden="1" customHeight="1" x14ac:dyDescent="0.25">
      <c r="A5509" t="s">
        <v>2645</v>
      </c>
      <c r="B5509" t="s">
        <v>5</v>
      </c>
      <c r="C5509" t="s">
        <v>1970</v>
      </c>
      <c r="D5509" s="24">
        <v>2296</v>
      </c>
      <c r="E5509" t="s">
        <v>1704</v>
      </c>
      <c r="F5509" t="s">
        <v>1924</v>
      </c>
      <c r="G5509" t="s">
        <v>108</v>
      </c>
      <c r="H5509" t="s">
        <v>2226</v>
      </c>
      <c r="I5509" t="s">
        <v>1871</v>
      </c>
      <c r="J5509" t="s">
        <v>1919</v>
      </c>
      <c r="K5509" t="s">
        <v>2064</v>
      </c>
      <c r="L5509" s="24">
        <v>-204.8</v>
      </c>
      <c r="M5509" s="25">
        <f>+VLOOKUP(E5509, TC!A:D, 4, FALSE())</f>
        <v>1.1498499979101553</v>
      </c>
      <c r="N5509" s="24">
        <f t="shared" si="430"/>
        <v>-235.48927957199982</v>
      </c>
      <c r="O5509" t="str">
        <f t="shared" si="431"/>
        <v>ANULACIÓN FE</v>
      </c>
      <c r="P5509" t="str">
        <f t="shared" si="432"/>
        <v>2025</v>
      </c>
      <c r="Q5509" t="str">
        <f t="shared" si="433"/>
        <v>04</v>
      </c>
      <c r="R5509" t="str">
        <f>+IFERROR(VLOOKUP(I5509, Listado!A:B, 2, FALSE()), "COMERCIALIZADORA INTERNACIONAL CARIBBEAN EXOTICS S A")</f>
        <v>PIEDRAHITA PEREZ MARIANA</v>
      </c>
      <c r="S5509" s="25">
        <f>+VLOOKUP(E5509, TC!A:D, 2, FALSE())</f>
        <v>4306.54</v>
      </c>
      <c r="T5509" t="str">
        <f t="shared" si="434"/>
        <v>EUR</v>
      </c>
    </row>
    <row r="5510" spans="1:20" ht="18.75" hidden="1" customHeight="1" x14ac:dyDescent="0.25">
      <c r="A5510" t="s">
        <v>2645</v>
      </c>
      <c r="B5510" t="s">
        <v>5</v>
      </c>
      <c r="C5510" t="s">
        <v>1970</v>
      </c>
      <c r="D5510" s="24">
        <v>2296</v>
      </c>
      <c r="E5510" t="s">
        <v>1704</v>
      </c>
      <c r="F5510" t="s">
        <v>1924</v>
      </c>
      <c r="G5510" t="s">
        <v>108</v>
      </c>
      <c r="H5510" t="s">
        <v>2226</v>
      </c>
      <c r="I5510" t="s">
        <v>1871</v>
      </c>
      <c r="J5510" t="s">
        <v>1919</v>
      </c>
      <c r="K5510" t="s">
        <v>8</v>
      </c>
      <c r="L5510" s="24">
        <v>-1000.8</v>
      </c>
      <c r="M5510" s="25">
        <f>+VLOOKUP(E5510, TC!A:D, 4, FALSE())</f>
        <v>1.1498499979101553</v>
      </c>
      <c r="N5510" s="24">
        <f t="shared" si="430"/>
        <v>-1150.7698779084833</v>
      </c>
      <c r="O5510" t="str">
        <f t="shared" si="431"/>
        <v>ANULACIÓN FE</v>
      </c>
      <c r="P5510" t="str">
        <f t="shared" si="432"/>
        <v>2025</v>
      </c>
      <c r="Q5510" t="str">
        <f t="shared" si="433"/>
        <v>04</v>
      </c>
      <c r="R5510" t="str">
        <f>+IFERROR(VLOOKUP(I5510, Listado!A:B, 2, FALSE()), "COMERCIALIZADORA INTERNACIONAL CARIBBEAN EXOTICS S A")</f>
        <v>PIEDRAHITA PEREZ MARIANA</v>
      </c>
      <c r="S5510" s="25">
        <f>+VLOOKUP(E5510, TC!A:D, 2, FALSE())</f>
        <v>4306.54</v>
      </c>
      <c r="T5510" t="str">
        <f t="shared" si="434"/>
        <v>EUR</v>
      </c>
    </row>
    <row r="5511" spans="1:20" ht="18.75" hidden="1" customHeight="1" x14ac:dyDescent="0.25">
      <c r="A5511" t="s">
        <v>2645</v>
      </c>
      <c r="B5511" t="s">
        <v>5</v>
      </c>
      <c r="C5511" t="s">
        <v>1970</v>
      </c>
      <c r="D5511" s="24">
        <v>2297</v>
      </c>
      <c r="E5511" t="s">
        <v>1704</v>
      </c>
      <c r="F5511" t="s">
        <v>128</v>
      </c>
      <c r="G5511" t="s">
        <v>110</v>
      </c>
      <c r="H5511" t="s">
        <v>2226</v>
      </c>
      <c r="I5511" t="s">
        <v>1851</v>
      </c>
      <c r="J5511" t="s">
        <v>1940</v>
      </c>
      <c r="K5511" t="s">
        <v>2070</v>
      </c>
      <c r="L5511" s="24">
        <v>-320.64</v>
      </c>
      <c r="M5511" s="25">
        <f>+VLOOKUP(E5511, TC!A:D, 4, FALSE())</f>
        <v>1.1498499979101553</v>
      </c>
      <c r="N5511" s="24">
        <f t="shared" si="430"/>
        <v>-320.64</v>
      </c>
      <c r="O5511" t="str">
        <f t="shared" si="431"/>
        <v>ANULACIÓN FE</v>
      </c>
      <c r="P5511" t="str">
        <f t="shared" si="432"/>
        <v>2025</v>
      </c>
      <c r="Q5511" t="str">
        <f t="shared" si="433"/>
        <v>04</v>
      </c>
      <c r="R5511" t="str">
        <f>+IFERROR(VLOOKUP(I5511, Listado!A:B, 2, FALSE()), "COMERCIALIZADORA INTERNACIONAL CARIBBEAN EXOTICS S A")</f>
        <v>PEREZ MEJIA MARIA PAULINA</v>
      </c>
      <c r="S5511" s="25">
        <f>+VLOOKUP(E5511, TC!A:D, 2, FALSE())</f>
        <v>4306.54</v>
      </c>
      <c r="T5511" t="str">
        <f t="shared" si="434"/>
        <v>USD</v>
      </c>
    </row>
    <row r="5512" spans="1:20" ht="18.75" hidden="1" customHeight="1" x14ac:dyDescent="0.25">
      <c r="A5512" t="s">
        <v>2645</v>
      </c>
      <c r="B5512" t="s">
        <v>5</v>
      </c>
      <c r="C5512" t="s">
        <v>1970</v>
      </c>
      <c r="D5512" s="24">
        <v>2297</v>
      </c>
      <c r="E5512" t="s">
        <v>1704</v>
      </c>
      <c r="F5512" t="s">
        <v>128</v>
      </c>
      <c r="G5512" t="s">
        <v>110</v>
      </c>
      <c r="H5512" t="s">
        <v>2226</v>
      </c>
      <c r="I5512" t="s">
        <v>1851</v>
      </c>
      <c r="J5512" t="s">
        <v>1940</v>
      </c>
      <c r="K5512" t="s">
        <v>2015</v>
      </c>
      <c r="L5512" s="24">
        <v>-97</v>
      </c>
      <c r="M5512" s="25">
        <f>+VLOOKUP(E5512, TC!A:D, 4, FALSE())</f>
        <v>1.1498499979101553</v>
      </c>
      <c r="N5512" s="24">
        <f t="shared" si="430"/>
        <v>-97</v>
      </c>
      <c r="O5512" t="str">
        <f t="shared" si="431"/>
        <v>ANULACIÓN FE</v>
      </c>
      <c r="P5512" t="str">
        <f t="shared" si="432"/>
        <v>2025</v>
      </c>
      <c r="Q5512" t="str">
        <f t="shared" si="433"/>
        <v>04</v>
      </c>
      <c r="R5512" t="str">
        <f>+IFERROR(VLOOKUP(I5512, Listado!A:B, 2, FALSE()), "COMERCIALIZADORA INTERNACIONAL CARIBBEAN EXOTICS S A")</f>
        <v>PEREZ MEJIA MARIA PAULINA</v>
      </c>
      <c r="S5512" s="25">
        <f>+VLOOKUP(E5512, TC!A:D, 2, FALSE())</f>
        <v>4306.54</v>
      </c>
      <c r="T5512" t="str">
        <f t="shared" si="434"/>
        <v>USD</v>
      </c>
    </row>
    <row r="5513" spans="1:20" ht="18.75" hidden="1" customHeight="1" x14ac:dyDescent="0.25">
      <c r="A5513" t="s">
        <v>2645</v>
      </c>
      <c r="B5513" t="s">
        <v>5</v>
      </c>
      <c r="C5513" t="s">
        <v>1970</v>
      </c>
      <c r="D5513" s="24">
        <v>2297</v>
      </c>
      <c r="E5513" t="s">
        <v>1704</v>
      </c>
      <c r="F5513" t="s">
        <v>128</v>
      </c>
      <c r="G5513" t="s">
        <v>110</v>
      </c>
      <c r="H5513" t="s">
        <v>2226</v>
      </c>
      <c r="I5513" t="s">
        <v>1851</v>
      </c>
      <c r="J5513" t="s">
        <v>1940</v>
      </c>
      <c r="K5513" t="s">
        <v>2148</v>
      </c>
      <c r="L5513" s="24">
        <v>-260.8</v>
      </c>
      <c r="M5513" s="25">
        <f>+VLOOKUP(E5513, TC!A:D, 4, FALSE())</f>
        <v>1.1498499979101553</v>
      </c>
      <c r="N5513" s="24">
        <f t="shared" si="430"/>
        <v>-260.8</v>
      </c>
      <c r="O5513" t="str">
        <f t="shared" si="431"/>
        <v>ANULACIÓN FE</v>
      </c>
      <c r="P5513" t="str">
        <f t="shared" si="432"/>
        <v>2025</v>
      </c>
      <c r="Q5513" t="str">
        <f t="shared" si="433"/>
        <v>04</v>
      </c>
      <c r="R5513" t="str">
        <f>+IFERROR(VLOOKUP(I5513, Listado!A:B, 2, FALSE()), "COMERCIALIZADORA INTERNACIONAL CARIBBEAN EXOTICS S A")</f>
        <v>PEREZ MEJIA MARIA PAULINA</v>
      </c>
      <c r="S5513" s="25">
        <f>+VLOOKUP(E5513, TC!A:D, 2, FALSE())</f>
        <v>4306.54</v>
      </c>
      <c r="T5513" t="str">
        <f t="shared" si="434"/>
        <v>USD</v>
      </c>
    </row>
    <row r="5514" spans="1:20" ht="18.75" hidden="1" customHeight="1" x14ac:dyDescent="0.25">
      <c r="A5514" t="s">
        <v>2645</v>
      </c>
      <c r="B5514" t="s">
        <v>5</v>
      </c>
      <c r="C5514" t="s">
        <v>1913</v>
      </c>
      <c r="D5514" s="24">
        <v>11655</v>
      </c>
      <c r="E5514" t="s">
        <v>1705</v>
      </c>
      <c r="F5514" t="s">
        <v>99</v>
      </c>
      <c r="G5514" t="s">
        <v>1914</v>
      </c>
      <c r="H5514" t="s">
        <v>2762</v>
      </c>
      <c r="I5514" t="s">
        <v>2797</v>
      </c>
      <c r="J5514" t="s">
        <v>1915</v>
      </c>
      <c r="K5514" t="s">
        <v>107</v>
      </c>
      <c r="L5514" s="24">
        <v>220000</v>
      </c>
      <c r="M5514" s="25">
        <f>+VLOOKUP(E5514, TC!A:D, 4, FALSE())</f>
        <v>1.1477999990638523</v>
      </c>
      <c r="N5514" s="24">
        <f t="shared" si="430"/>
        <v>220000</v>
      </c>
      <c r="O5514" t="str">
        <f t="shared" si="431"/>
        <v>FACTURA</v>
      </c>
      <c r="P5514" t="str">
        <f t="shared" si="432"/>
        <v>2025</v>
      </c>
      <c r="Q5514" t="str">
        <f t="shared" si="433"/>
        <v>04</v>
      </c>
      <c r="R5514" t="str">
        <f>+IFERROR(VLOOKUP(I5514, Listado!A:B, 2, FALSE()), "COMERCIALIZADORA INTERNACIONAL CARIBBEAN EXOTICS S A")</f>
        <v>COMERCIALIZADORA INTERNACIONAL CARIBBEAN EXOTICS S A</v>
      </c>
      <c r="S5514" s="25">
        <f>+VLOOKUP(E5514, TC!A:D, 2, FALSE())</f>
        <v>4272.83</v>
      </c>
      <c r="T5514" t="str">
        <f t="shared" si="434"/>
        <v>COP</v>
      </c>
    </row>
    <row r="5515" spans="1:20" ht="18.75" hidden="1" customHeight="1" x14ac:dyDescent="0.25">
      <c r="A5515" t="s">
        <v>2645</v>
      </c>
      <c r="B5515" t="s">
        <v>5</v>
      </c>
      <c r="C5515" t="s">
        <v>1913</v>
      </c>
      <c r="D5515" s="24">
        <v>11656</v>
      </c>
      <c r="E5515" t="s">
        <v>1705</v>
      </c>
      <c r="F5515" t="s">
        <v>99</v>
      </c>
      <c r="G5515" t="s">
        <v>1914</v>
      </c>
      <c r="H5515" t="s">
        <v>2762</v>
      </c>
      <c r="I5515" t="s">
        <v>1845</v>
      </c>
      <c r="J5515" t="s">
        <v>1915</v>
      </c>
      <c r="K5515" t="s">
        <v>107</v>
      </c>
      <c r="L5515" s="24">
        <v>1540000</v>
      </c>
      <c r="M5515" s="25">
        <f>+VLOOKUP(E5515, TC!A:D, 4, FALSE())</f>
        <v>1.1477999990638523</v>
      </c>
      <c r="N5515" s="24">
        <f t="shared" si="430"/>
        <v>1540000</v>
      </c>
      <c r="O5515" t="str">
        <f t="shared" si="431"/>
        <v>FACTURA</v>
      </c>
      <c r="P5515" t="str">
        <f t="shared" si="432"/>
        <v>2025</v>
      </c>
      <c r="Q5515" t="str">
        <f t="shared" si="433"/>
        <v>04</v>
      </c>
      <c r="R5515" t="str">
        <f>+IFERROR(VLOOKUP(I5515, Listado!A:B, 2, FALSE()), "COMERCIALIZADORA INTERNACIONAL CARIBBEAN EXOTICS S A")</f>
        <v>LONDOÑO ECHEVERRI ALEJANDRA</v>
      </c>
      <c r="S5515" s="25">
        <f>+VLOOKUP(E5515, TC!A:D, 2, FALSE())</f>
        <v>4272.83</v>
      </c>
      <c r="T5515" t="str">
        <f t="shared" si="434"/>
        <v>COP</v>
      </c>
    </row>
    <row r="5516" spans="1:20" ht="18.75" hidden="1" customHeight="1" x14ac:dyDescent="0.25">
      <c r="A5516" t="s">
        <v>2645</v>
      </c>
      <c r="B5516" t="s">
        <v>5</v>
      </c>
      <c r="C5516" t="s">
        <v>1913</v>
      </c>
      <c r="D5516" s="24">
        <v>11656</v>
      </c>
      <c r="E5516" t="s">
        <v>1705</v>
      </c>
      <c r="F5516" t="s">
        <v>99</v>
      </c>
      <c r="G5516" t="s">
        <v>1914</v>
      </c>
      <c r="H5516" t="s">
        <v>2762</v>
      </c>
      <c r="I5516" t="s">
        <v>1845</v>
      </c>
      <c r="J5516" t="s">
        <v>1915</v>
      </c>
      <c r="K5516" t="s">
        <v>111</v>
      </c>
      <c r="L5516" s="24">
        <v>2800000</v>
      </c>
      <c r="M5516" s="25">
        <f>+VLOOKUP(E5516, TC!A:D, 4, FALSE())</f>
        <v>1.1477999990638523</v>
      </c>
      <c r="N5516" s="24">
        <f t="shared" si="430"/>
        <v>2800000</v>
      </c>
      <c r="O5516" t="str">
        <f t="shared" si="431"/>
        <v>FACTURA</v>
      </c>
      <c r="P5516" t="str">
        <f t="shared" si="432"/>
        <v>2025</v>
      </c>
      <c r="Q5516" t="str">
        <f t="shared" si="433"/>
        <v>04</v>
      </c>
      <c r="R5516" t="str">
        <f>+IFERROR(VLOOKUP(I5516, Listado!A:B, 2, FALSE()), "COMERCIALIZADORA INTERNACIONAL CARIBBEAN EXOTICS S A")</f>
        <v>LONDOÑO ECHEVERRI ALEJANDRA</v>
      </c>
      <c r="S5516" s="25">
        <f>+VLOOKUP(E5516, TC!A:D, 2, FALSE())</f>
        <v>4272.83</v>
      </c>
      <c r="T5516" t="str">
        <f t="shared" si="434"/>
        <v>COP</v>
      </c>
    </row>
    <row r="5517" spans="1:20" ht="18.75" hidden="1" customHeight="1" x14ac:dyDescent="0.25">
      <c r="A5517" t="s">
        <v>2645</v>
      </c>
      <c r="B5517" t="s">
        <v>5</v>
      </c>
      <c r="C5517" t="s">
        <v>1913</v>
      </c>
      <c r="D5517" s="24">
        <v>11657</v>
      </c>
      <c r="E5517" t="s">
        <v>1705</v>
      </c>
      <c r="F5517" t="s">
        <v>99</v>
      </c>
      <c r="G5517" t="s">
        <v>1914</v>
      </c>
      <c r="H5517" t="s">
        <v>2762</v>
      </c>
      <c r="I5517" t="s">
        <v>2487</v>
      </c>
      <c r="J5517" t="s">
        <v>1915</v>
      </c>
      <c r="K5517" t="s">
        <v>107</v>
      </c>
      <c r="L5517" s="24">
        <v>220000</v>
      </c>
      <c r="M5517" s="25">
        <f>+VLOOKUP(E5517, TC!A:D, 4, FALSE())</f>
        <v>1.1477999990638523</v>
      </c>
      <c r="N5517" s="24">
        <f t="shared" si="430"/>
        <v>220000</v>
      </c>
      <c r="O5517" t="str">
        <f t="shared" si="431"/>
        <v>FACTURA</v>
      </c>
      <c r="P5517" t="str">
        <f t="shared" si="432"/>
        <v>2025</v>
      </c>
      <c r="Q5517" t="str">
        <f t="shared" si="433"/>
        <v>04</v>
      </c>
      <c r="R5517" t="str">
        <f>+IFERROR(VLOOKUP(I5517, Listado!A:B, 2, FALSE()), "COMERCIALIZADORA INTERNACIONAL CARIBBEAN EXOTICS S A")</f>
        <v>COMERCIALIZADORA INTERNACIONAL CARIBBEAN EXOTICS S A</v>
      </c>
      <c r="S5517" s="25">
        <f>+VLOOKUP(E5517, TC!A:D, 2, FALSE())</f>
        <v>4272.83</v>
      </c>
      <c r="T5517" t="str">
        <f t="shared" si="434"/>
        <v>COP</v>
      </c>
    </row>
    <row r="5518" spans="1:20" ht="18.75" hidden="1" customHeight="1" x14ac:dyDescent="0.25">
      <c r="A5518" t="s">
        <v>2645</v>
      </c>
      <c r="B5518" t="s">
        <v>5</v>
      </c>
      <c r="C5518" t="s">
        <v>1913</v>
      </c>
      <c r="D5518" s="24">
        <v>11657</v>
      </c>
      <c r="E5518" t="s">
        <v>1705</v>
      </c>
      <c r="F5518" t="s">
        <v>99</v>
      </c>
      <c r="G5518" t="s">
        <v>1914</v>
      </c>
      <c r="H5518" t="s">
        <v>2762</v>
      </c>
      <c r="I5518" t="s">
        <v>2487</v>
      </c>
      <c r="J5518" t="s">
        <v>1915</v>
      </c>
      <c r="K5518" t="s">
        <v>111</v>
      </c>
      <c r="L5518" s="24">
        <v>1400000</v>
      </c>
      <c r="M5518" s="25">
        <f>+VLOOKUP(E5518, TC!A:D, 4, FALSE())</f>
        <v>1.1477999990638523</v>
      </c>
      <c r="N5518" s="24">
        <f t="shared" si="430"/>
        <v>1400000</v>
      </c>
      <c r="O5518" t="str">
        <f t="shared" si="431"/>
        <v>FACTURA</v>
      </c>
      <c r="P5518" t="str">
        <f t="shared" si="432"/>
        <v>2025</v>
      </c>
      <c r="Q5518" t="str">
        <f t="shared" si="433"/>
        <v>04</v>
      </c>
      <c r="R5518" t="str">
        <f>+IFERROR(VLOOKUP(I5518, Listado!A:B, 2, FALSE()), "COMERCIALIZADORA INTERNACIONAL CARIBBEAN EXOTICS S A")</f>
        <v>COMERCIALIZADORA INTERNACIONAL CARIBBEAN EXOTICS S A</v>
      </c>
      <c r="S5518" s="25">
        <f>+VLOOKUP(E5518, TC!A:D, 2, FALSE())</f>
        <v>4272.83</v>
      </c>
      <c r="T5518" t="str">
        <f t="shared" si="434"/>
        <v>COP</v>
      </c>
    </row>
    <row r="5519" spans="1:20" ht="18.75" hidden="1" customHeight="1" x14ac:dyDescent="0.25">
      <c r="A5519" t="s">
        <v>2645</v>
      </c>
      <c r="B5519" t="s">
        <v>5</v>
      </c>
      <c r="C5519" t="s">
        <v>1913</v>
      </c>
      <c r="D5519" s="24">
        <v>11658</v>
      </c>
      <c r="E5519" t="s">
        <v>1705</v>
      </c>
      <c r="F5519" t="s">
        <v>99</v>
      </c>
      <c r="G5519" t="s">
        <v>1914</v>
      </c>
      <c r="H5519" t="s">
        <v>2762</v>
      </c>
      <c r="I5519" t="s">
        <v>2489</v>
      </c>
      <c r="J5519" t="s">
        <v>1915</v>
      </c>
      <c r="K5519" t="s">
        <v>2733</v>
      </c>
      <c r="L5519" s="24">
        <v>320000</v>
      </c>
      <c r="M5519" s="25">
        <f>+VLOOKUP(E5519, TC!A:D, 4, FALSE())</f>
        <v>1.1477999990638523</v>
      </c>
      <c r="N5519" s="24">
        <f t="shared" si="430"/>
        <v>320000</v>
      </c>
      <c r="O5519" t="str">
        <f t="shared" si="431"/>
        <v>FACTURA</v>
      </c>
      <c r="P5519" t="str">
        <f t="shared" si="432"/>
        <v>2025</v>
      </c>
      <c r="Q5519" t="str">
        <f t="shared" si="433"/>
        <v>04</v>
      </c>
      <c r="R5519" t="str">
        <f>+IFERROR(VLOOKUP(I5519, Listado!A:B, 2, FALSE()), "COMERCIALIZADORA INTERNACIONAL CARIBBEAN EXOTICS S A")</f>
        <v>COMERCIALIZADORA INTERNACIONAL CARIBBEAN EXOTICS S A</v>
      </c>
      <c r="S5519" s="25">
        <f>+VLOOKUP(E5519, TC!A:D, 2, FALSE())</f>
        <v>4272.83</v>
      </c>
      <c r="T5519" t="str">
        <f t="shared" si="434"/>
        <v>COP</v>
      </c>
    </row>
    <row r="5520" spans="1:20" ht="18.75" hidden="1" customHeight="1" x14ac:dyDescent="0.25">
      <c r="A5520" t="s">
        <v>2645</v>
      </c>
      <c r="B5520" t="s">
        <v>5</v>
      </c>
      <c r="C5520" t="s">
        <v>1913</v>
      </c>
      <c r="D5520" s="24">
        <v>11659</v>
      </c>
      <c r="E5520" t="s">
        <v>1705</v>
      </c>
      <c r="F5520" t="s">
        <v>99</v>
      </c>
      <c r="G5520" t="s">
        <v>1914</v>
      </c>
      <c r="H5520" t="s">
        <v>2762</v>
      </c>
      <c r="I5520" t="s">
        <v>2798</v>
      </c>
      <c r="J5520" t="s">
        <v>1915</v>
      </c>
      <c r="K5520" t="s">
        <v>107</v>
      </c>
      <c r="L5520" s="24">
        <v>220000</v>
      </c>
      <c r="M5520" s="25">
        <f>+VLOOKUP(E5520, TC!A:D, 4, FALSE())</f>
        <v>1.1477999990638523</v>
      </c>
      <c r="N5520" s="24">
        <f t="shared" si="430"/>
        <v>220000</v>
      </c>
      <c r="O5520" t="str">
        <f t="shared" si="431"/>
        <v>FACTURA</v>
      </c>
      <c r="P5520" t="str">
        <f t="shared" si="432"/>
        <v>2025</v>
      </c>
      <c r="Q5520" t="str">
        <f t="shared" si="433"/>
        <v>04</v>
      </c>
      <c r="R5520" t="str">
        <f>+IFERROR(VLOOKUP(I5520, Listado!A:B, 2, FALSE()), "COMERCIALIZADORA INTERNACIONAL CARIBBEAN EXOTICS S A")</f>
        <v>COMERCIALIZADORA INTERNACIONAL CARIBBEAN EXOTICS S A</v>
      </c>
      <c r="S5520" s="25">
        <f>+VLOOKUP(E5520, TC!A:D, 2, FALSE())</f>
        <v>4272.83</v>
      </c>
      <c r="T5520" t="str">
        <f t="shared" si="434"/>
        <v>COP</v>
      </c>
    </row>
    <row r="5521" spans="1:20" ht="18.75" hidden="1" customHeight="1" x14ac:dyDescent="0.25">
      <c r="A5521" t="s">
        <v>2645</v>
      </c>
      <c r="B5521" t="s">
        <v>5</v>
      </c>
      <c r="C5521" t="s">
        <v>1913</v>
      </c>
      <c r="D5521" s="24">
        <v>11659</v>
      </c>
      <c r="E5521" t="s">
        <v>1705</v>
      </c>
      <c r="F5521" t="s">
        <v>99</v>
      </c>
      <c r="G5521" t="s">
        <v>1914</v>
      </c>
      <c r="H5521" t="s">
        <v>2762</v>
      </c>
      <c r="I5521" t="s">
        <v>2798</v>
      </c>
      <c r="J5521" t="s">
        <v>1915</v>
      </c>
      <c r="K5521" t="s">
        <v>2733</v>
      </c>
      <c r="L5521" s="24">
        <v>320000</v>
      </c>
      <c r="M5521" s="25">
        <f>+VLOOKUP(E5521, TC!A:D, 4, FALSE())</f>
        <v>1.1477999990638523</v>
      </c>
      <c r="N5521" s="24">
        <f t="shared" si="430"/>
        <v>320000</v>
      </c>
      <c r="O5521" t="str">
        <f t="shared" si="431"/>
        <v>FACTURA</v>
      </c>
      <c r="P5521" t="str">
        <f t="shared" si="432"/>
        <v>2025</v>
      </c>
      <c r="Q5521" t="str">
        <f t="shared" si="433"/>
        <v>04</v>
      </c>
      <c r="R5521" t="str">
        <f>+IFERROR(VLOOKUP(I5521, Listado!A:B, 2, FALSE()), "COMERCIALIZADORA INTERNACIONAL CARIBBEAN EXOTICS S A")</f>
        <v>COMERCIALIZADORA INTERNACIONAL CARIBBEAN EXOTICS S A</v>
      </c>
      <c r="S5521" s="25">
        <f>+VLOOKUP(E5521, TC!A:D, 2, FALSE())</f>
        <v>4272.83</v>
      </c>
      <c r="T5521" t="str">
        <f t="shared" si="434"/>
        <v>COP</v>
      </c>
    </row>
    <row r="5522" spans="1:20" ht="18.75" hidden="1" customHeight="1" x14ac:dyDescent="0.25">
      <c r="A5522" t="s">
        <v>2645</v>
      </c>
      <c r="B5522" t="s">
        <v>5</v>
      </c>
      <c r="C5522" t="s">
        <v>1913</v>
      </c>
      <c r="D5522" s="24">
        <v>11660</v>
      </c>
      <c r="E5522" t="s">
        <v>1705</v>
      </c>
      <c r="F5522" t="s">
        <v>99</v>
      </c>
      <c r="G5522" t="s">
        <v>1914</v>
      </c>
      <c r="H5522" t="s">
        <v>2762</v>
      </c>
      <c r="I5522" t="s">
        <v>2799</v>
      </c>
      <c r="J5522" t="s">
        <v>1915</v>
      </c>
      <c r="K5522" t="s">
        <v>107</v>
      </c>
      <c r="L5522" s="24">
        <v>220000</v>
      </c>
      <c r="M5522" s="25">
        <f>+VLOOKUP(E5522, TC!A:D, 4, FALSE())</f>
        <v>1.1477999990638523</v>
      </c>
      <c r="N5522" s="24">
        <f t="shared" si="430"/>
        <v>220000</v>
      </c>
      <c r="O5522" t="str">
        <f t="shared" si="431"/>
        <v>FACTURA</v>
      </c>
      <c r="P5522" t="str">
        <f t="shared" si="432"/>
        <v>2025</v>
      </c>
      <c r="Q5522" t="str">
        <f t="shared" si="433"/>
        <v>04</v>
      </c>
      <c r="R5522" t="str">
        <f>+IFERROR(VLOOKUP(I5522, Listado!A:B, 2, FALSE()), "COMERCIALIZADORA INTERNACIONAL CARIBBEAN EXOTICS S A")</f>
        <v>COMERCIALIZADORA INTERNACIONAL CARIBBEAN EXOTICS S A</v>
      </c>
      <c r="S5522" s="25">
        <f>+VLOOKUP(E5522, TC!A:D, 2, FALSE())</f>
        <v>4272.83</v>
      </c>
      <c r="T5522" t="str">
        <f t="shared" si="434"/>
        <v>COP</v>
      </c>
    </row>
    <row r="5523" spans="1:20" ht="18.75" hidden="1" customHeight="1" x14ac:dyDescent="0.25">
      <c r="A5523" t="s">
        <v>2645</v>
      </c>
      <c r="B5523" t="s">
        <v>1923</v>
      </c>
      <c r="C5523" t="s">
        <v>1913</v>
      </c>
      <c r="D5523" s="24">
        <v>5925</v>
      </c>
      <c r="E5523" t="s">
        <v>1705</v>
      </c>
      <c r="F5523" t="s">
        <v>99</v>
      </c>
      <c r="G5523" t="s">
        <v>1914</v>
      </c>
      <c r="H5523" t="s">
        <v>2024</v>
      </c>
      <c r="I5523" t="s">
        <v>1838</v>
      </c>
      <c r="J5523" t="s">
        <v>1915</v>
      </c>
      <c r="K5523" t="s">
        <v>2028</v>
      </c>
      <c r="L5523" s="24">
        <v>21000</v>
      </c>
      <c r="M5523" s="25">
        <f>+VLOOKUP(E5523, TC!A:D, 4, FALSE())</f>
        <v>1.1477999990638523</v>
      </c>
      <c r="N5523" s="24">
        <f t="shared" si="430"/>
        <v>21000</v>
      </c>
      <c r="O5523" t="str">
        <f t="shared" si="431"/>
        <v>FACTURA</v>
      </c>
      <c r="P5523" t="str">
        <f t="shared" si="432"/>
        <v>2025</v>
      </c>
      <c r="Q5523" t="str">
        <f t="shared" si="433"/>
        <v>04</v>
      </c>
      <c r="R5523" t="str">
        <f>+IFERROR(VLOOKUP(I5523, Listado!A:B, 2, FALSE()), "COMERCIALIZADORA INTERNACIONAL CARIBBEAN EXOTICS S A")</f>
        <v>LONDOÑO ECHEVERRI ALEJANDRA</v>
      </c>
      <c r="S5523" s="25">
        <f>+VLOOKUP(E5523, TC!A:D, 2, FALSE())</f>
        <v>4272.83</v>
      </c>
      <c r="T5523" t="str">
        <f t="shared" si="434"/>
        <v>COP</v>
      </c>
    </row>
    <row r="5524" spans="1:20" ht="18.75" hidden="1" customHeight="1" x14ac:dyDescent="0.25">
      <c r="A5524" t="s">
        <v>2645</v>
      </c>
      <c r="B5524" t="s">
        <v>1923</v>
      </c>
      <c r="C5524" t="s">
        <v>1913</v>
      </c>
      <c r="D5524" s="24">
        <v>5925</v>
      </c>
      <c r="E5524" t="s">
        <v>1705</v>
      </c>
      <c r="F5524" t="s">
        <v>99</v>
      </c>
      <c r="G5524" t="s">
        <v>1914</v>
      </c>
      <c r="H5524" t="s">
        <v>2024</v>
      </c>
      <c r="I5524" t="s">
        <v>1838</v>
      </c>
      <c r="J5524" t="s">
        <v>1915</v>
      </c>
      <c r="K5524" t="s">
        <v>2028</v>
      </c>
      <c r="L5524" s="24">
        <v>86100</v>
      </c>
      <c r="M5524" s="25">
        <f>+VLOOKUP(E5524, TC!A:D, 4, FALSE())</f>
        <v>1.1477999990638523</v>
      </c>
      <c r="N5524" s="24">
        <f t="shared" si="430"/>
        <v>86100</v>
      </c>
      <c r="O5524" t="str">
        <f t="shared" si="431"/>
        <v>FACTURA</v>
      </c>
      <c r="P5524" t="str">
        <f t="shared" si="432"/>
        <v>2025</v>
      </c>
      <c r="Q5524" t="str">
        <f t="shared" si="433"/>
        <v>04</v>
      </c>
      <c r="R5524" t="str">
        <f>+IFERROR(VLOOKUP(I5524, Listado!A:B, 2, FALSE()), "COMERCIALIZADORA INTERNACIONAL CARIBBEAN EXOTICS S A")</f>
        <v>LONDOÑO ECHEVERRI ALEJANDRA</v>
      </c>
      <c r="S5524" s="25">
        <f>+VLOOKUP(E5524, TC!A:D, 2, FALSE())</f>
        <v>4272.83</v>
      </c>
      <c r="T5524" t="str">
        <f t="shared" si="434"/>
        <v>COP</v>
      </c>
    </row>
    <row r="5525" spans="1:20" ht="18.75" hidden="1" customHeight="1" x14ac:dyDescent="0.25">
      <c r="A5525" t="s">
        <v>2645</v>
      </c>
      <c r="B5525" t="s">
        <v>1923</v>
      </c>
      <c r="C5525" t="s">
        <v>1913</v>
      </c>
      <c r="D5525" s="24">
        <v>5925</v>
      </c>
      <c r="E5525" t="s">
        <v>1705</v>
      </c>
      <c r="F5525" t="s">
        <v>99</v>
      </c>
      <c r="G5525" t="s">
        <v>1914</v>
      </c>
      <c r="H5525" t="s">
        <v>2024</v>
      </c>
      <c r="I5525" t="s">
        <v>1838</v>
      </c>
      <c r="J5525" t="s">
        <v>1915</v>
      </c>
      <c r="K5525" t="s">
        <v>2028</v>
      </c>
      <c r="L5525" s="24">
        <v>39200</v>
      </c>
      <c r="M5525" s="25">
        <f>+VLOOKUP(E5525, TC!A:D, 4, FALSE())</f>
        <v>1.1477999990638523</v>
      </c>
      <c r="N5525" s="24">
        <f t="shared" si="430"/>
        <v>39200</v>
      </c>
      <c r="O5525" t="str">
        <f t="shared" si="431"/>
        <v>FACTURA</v>
      </c>
      <c r="P5525" t="str">
        <f t="shared" si="432"/>
        <v>2025</v>
      </c>
      <c r="Q5525" t="str">
        <f t="shared" si="433"/>
        <v>04</v>
      </c>
      <c r="R5525" t="str">
        <f>+IFERROR(VLOOKUP(I5525, Listado!A:B, 2, FALSE()), "COMERCIALIZADORA INTERNACIONAL CARIBBEAN EXOTICS S A")</f>
        <v>LONDOÑO ECHEVERRI ALEJANDRA</v>
      </c>
      <c r="S5525" s="25">
        <f>+VLOOKUP(E5525, TC!A:D, 2, FALSE())</f>
        <v>4272.83</v>
      </c>
      <c r="T5525" t="str">
        <f t="shared" si="434"/>
        <v>COP</v>
      </c>
    </row>
    <row r="5526" spans="1:20" ht="18.75" hidden="1" customHeight="1" x14ac:dyDescent="0.25">
      <c r="A5526" t="s">
        <v>2645</v>
      </c>
      <c r="B5526" t="s">
        <v>1923</v>
      </c>
      <c r="C5526" t="s">
        <v>1913</v>
      </c>
      <c r="D5526" s="24">
        <v>5925</v>
      </c>
      <c r="E5526" t="s">
        <v>1705</v>
      </c>
      <c r="F5526" t="s">
        <v>99</v>
      </c>
      <c r="G5526" t="s">
        <v>1914</v>
      </c>
      <c r="H5526" t="s">
        <v>2024</v>
      </c>
      <c r="I5526" t="s">
        <v>1838</v>
      </c>
      <c r="J5526" t="s">
        <v>1915</v>
      </c>
      <c r="K5526" t="s">
        <v>2028</v>
      </c>
      <c r="L5526" s="24">
        <v>122500</v>
      </c>
      <c r="M5526" s="25">
        <f>+VLOOKUP(E5526, TC!A:D, 4, FALSE())</f>
        <v>1.1477999990638523</v>
      </c>
      <c r="N5526" s="24">
        <f t="shared" si="430"/>
        <v>122500</v>
      </c>
      <c r="O5526" t="str">
        <f t="shared" si="431"/>
        <v>FACTURA</v>
      </c>
      <c r="P5526" t="str">
        <f t="shared" si="432"/>
        <v>2025</v>
      </c>
      <c r="Q5526" t="str">
        <f t="shared" si="433"/>
        <v>04</v>
      </c>
      <c r="R5526" t="str">
        <f>+IFERROR(VLOOKUP(I5526, Listado!A:B, 2, FALSE()), "COMERCIALIZADORA INTERNACIONAL CARIBBEAN EXOTICS S A")</f>
        <v>LONDOÑO ECHEVERRI ALEJANDRA</v>
      </c>
      <c r="S5526" s="25">
        <f>+VLOOKUP(E5526, TC!A:D, 2, FALSE())</f>
        <v>4272.83</v>
      </c>
      <c r="T5526" t="str">
        <f t="shared" si="434"/>
        <v>COP</v>
      </c>
    </row>
    <row r="5527" spans="1:20" ht="18.75" hidden="1" customHeight="1" x14ac:dyDescent="0.25">
      <c r="A5527" t="s">
        <v>2645</v>
      </c>
      <c r="B5527" t="s">
        <v>1923</v>
      </c>
      <c r="C5527" t="s">
        <v>1913</v>
      </c>
      <c r="D5527" s="24">
        <v>5925</v>
      </c>
      <c r="E5527" t="s">
        <v>1705</v>
      </c>
      <c r="F5527" t="s">
        <v>99</v>
      </c>
      <c r="G5527" t="s">
        <v>1914</v>
      </c>
      <c r="H5527" t="s">
        <v>2024</v>
      </c>
      <c r="I5527" t="s">
        <v>1838</v>
      </c>
      <c r="J5527" t="s">
        <v>1915</v>
      </c>
      <c r="K5527" t="s">
        <v>2028</v>
      </c>
      <c r="L5527" s="24">
        <v>27300</v>
      </c>
      <c r="M5527" s="25">
        <f>+VLOOKUP(E5527, TC!A:D, 4, FALSE())</f>
        <v>1.1477999990638523</v>
      </c>
      <c r="N5527" s="24">
        <f t="shared" si="430"/>
        <v>27300</v>
      </c>
      <c r="O5527" t="str">
        <f t="shared" si="431"/>
        <v>FACTURA</v>
      </c>
      <c r="P5527" t="str">
        <f t="shared" si="432"/>
        <v>2025</v>
      </c>
      <c r="Q5527" t="str">
        <f t="shared" si="433"/>
        <v>04</v>
      </c>
      <c r="R5527" t="str">
        <f>+IFERROR(VLOOKUP(I5527, Listado!A:B, 2, FALSE()), "COMERCIALIZADORA INTERNACIONAL CARIBBEAN EXOTICS S A")</f>
        <v>LONDOÑO ECHEVERRI ALEJANDRA</v>
      </c>
      <c r="S5527" s="25">
        <f>+VLOOKUP(E5527, TC!A:D, 2, FALSE())</f>
        <v>4272.83</v>
      </c>
      <c r="T5527" t="str">
        <f t="shared" si="434"/>
        <v>COP</v>
      </c>
    </row>
    <row r="5528" spans="1:20" ht="18.75" hidden="1" customHeight="1" x14ac:dyDescent="0.25">
      <c r="A5528" t="s">
        <v>2645</v>
      </c>
      <c r="B5528" t="s">
        <v>1923</v>
      </c>
      <c r="C5528" t="s">
        <v>1913</v>
      </c>
      <c r="D5528" s="24">
        <v>5925</v>
      </c>
      <c r="E5528" t="s">
        <v>1705</v>
      </c>
      <c r="F5528" t="s">
        <v>99</v>
      </c>
      <c r="G5528" t="s">
        <v>1914</v>
      </c>
      <c r="H5528" t="s">
        <v>2024</v>
      </c>
      <c r="I5528" t="s">
        <v>1838</v>
      </c>
      <c r="J5528" t="s">
        <v>1915</v>
      </c>
      <c r="K5528" t="s">
        <v>2019</v>
      </c>
      <c r="L5528" s="24">
        <v>107400</v>
      </c>
      <c r="M5528" s="25">
        <f>+VLOOKUP(E5528, TC!A:D, 4, FALSE())</f>
        <v>1.1477999990638523</v>
      </c>
      <c r="N5528" s="24">
        <f t="shared" si="430"/>
        <v>107400</v>
      </c>
      <c r="O5528" t="str">
        <f t="shared" si="431"/>
        <v>FACTURA</v>
      </c>
      <c r="P5528" t="str">
        <f t="shared" si="432"/>
        <v>2025</v>
      </c>
      <c r="Q5528" t="str">
        <f t="shared" si="433"/>
        <v>04</v>
      </c>
      <c r="R5528" t="str">
        <f>+IFERROR(VLOOKUP(I5528, Listado!A:B, 2, FALSE()), "COMERCIALIZADORA INTERNACIONAL CARIBBEAN EXOTICS S A")</f>
        <v>LONDOÑO ECHEVERRI ALEJANDRA</v>
      </c>
      <c r="S5528" s="25">
        <f>+VLOOKUP(E5528, TC!A:D, 2, FALSE())</f>
        <v>4272.83</v>
      </c>
      <c r="T5528" t="str">
        <f t="shared" si="434"/>
        <v>COP</v>
      </c>
    </row>
    <row r="5529" spans="1:20" ht="18.75" hidden="1" customHeight="1" x14ac:dyDescent="0.25">
      <c r="A5529" t="s">
        <v>2645</v>
      </c>
      <c r="B5529" t="s">
        <v>1923</v>
      </c>
      <c r="C5529" t="s">
        <v>1913</v>
      </c>
      <c r="D5529" s="24">
        <v>5925</v>
      </c>
      <c r="E5529" t="s">
        <v>1705</v>
      </c>
      <c r="F5529" t="s">
        <v>99</v>
      </c>
      <c r="G5529" t="s">
        <v>1914</v>
      </c>
      <c r="H5529" t="s">
        <v>2024</v>
      </c>
      <c r="I5529" t="s">
        <v>1838</v>
      </c>
      <c r="J5529" t="s">
        <v>1915</v>
      </c>
      <c r="K5529" t="s">
        <v>2019</v>
      </c>
      <c r="L5529" s="24">
        <v>23400</v>
      </c>
      <c r="M5529" s="25">
        <f>+VLOOKUP(E5529, TC!A:D, 4, FALSE())</f>
        <v>1.1477999990638523</v>
      </c>
      <c r="N5529" s="24">
        <f t="shared" si="430"/>
        <v>23400</v>
      </c>
      <c r="O5529" t="str">
        <f t="shared" si="431"/>
        <v>FACTURA</v>
      </c>
      <c r="P5529" t="str">
        <f t="shared" si="432"/>
        <v>2025</v>
      </c>
      <c r="Q5529" t="str">
        <f t="shared" si="433"/>
        <v>04</v>
      </c>
      <c r="R5529" t="str">
        <f>+IFERROR(VLOOKUP(I5529, Listado!A:B, 2, FALSE()), "COMERCIALIZADORA INTERNACIONAL CARIBBEAN EXOTICS S A")</f>
        <v>LONDOÑO ECHEVERRI ALEJANDRA</v>
      </c>
      <c r="S5529" s="25">
        <f>+VLOOKUP(E5529, TC!A:D, 2, FALSE())</f>
        <v>4272.83</v>
      </c>
      <c r="T5529" t="str">
        <f t="shared" si="434"/>
        <v>COP</v>
      </c>
    </row>
    <row r="5530" spans="1:20" ht="18.75" hidden="1" customHeight="1" x14ac:dyDescent="0.25">
      <c r="A5530" t="s">
        <v>2645</v>
      </c>
      <c r="B5530" t="s">
        <v>1923</v>
      </c>
      <c r="C5530" t="s">
        <v>1913</v>
      </c>
      <c r="D5530" s="24">
        <v>5925</v>
      </c>
      <c r="E5530" t="s">
        <v>1705</v>
      </c>
      <c r="F5530" t="s">
        <v>99</v>
      </c>
      <c r="G5530" t="s">
        <v>1914</v>
      </c>
      <c r="H5530" t="s">
        <v>2024</v>
      </c>
      <c r="I5530" t="s">
        <v>1838</v>
      </c>
      <c r="J5530" t="s">
        <v>1915</v>
      </c>
      <c r="K5530" t="s">
        <v>2019</v>
      </c>
      <c r="L5530" s="24">
        <v>30400</v>
      </c>
      <c r="M5530" s="25">
        <f>+VLOOKUP(E5530, TC!A:D, 4, FALSE())</f>
        <v>1.1477999990638523</v>
      </c>
      <c r="N5530" s="24">
        <f t="shared" si="430"/>
        <v>30400</v>
      </c>
      <c r="O5530" t="str">
        <f t="shared" si="431"/>
        <v>FACTURA</v>
      </c>
      <c r="P5530" t="str">
        <f t="shared" si="432"/>
        <v>2025</v>
      </c>
      <c r="Q5530" t="str">
        <f t="shared" si="433"/>
        <v>04</v>
      </c>
      <c r="R5530" t="str">
        <f>+IFERROR(VLOOKUP(I5530, Listado!A:B, 2, FALSE()), "COMERCIALIZADORA INTERNACIONAL CARIBBEAN EXOTICS S A")</f>
        <v>LONDOÑO ECHEVERRI ALEJANDRA</v>
      </c>
      <c r="S5530" s="25">
        <f>+VLOOKUP(E5530, TC!A:D, 2, FALSE())</f>
        <v>4272.83</v>
      </c>
      <c r="T5530" t="str">
        <f t="shared" si="434"/>
        <v>COP</v>
      </c>
    </row>
    <row r="5531" spans="1:20" ht="18.75" hidden="1" customHeight="1" x14ac:dyDescent="0.25">
      <c r="A5531" t="s">
        <v>2645</v>
      </c>
      <c r="B5531" t="s">
        <v>1923</v>
      </c>
      <c r="C5531" t="s">
        <v>1913</v>
      </c>
      <c r="D5531" s="24">
        <v>5925</v>
      </c>
      <c r="E5531" t="s">
        <v>1705</v>
      </c>
      <c r="F5531" t="s">
        <v>99</v>
      </c>
      <c r="G5531" t="s">
        <v>1914</v>
      </c>
      <c r="H5531" t="s">
        <v>2024</v>
      </c>
      <c r="I5531" t="s">
        <v>1838</v>
      </c>
      <c r="J5531" t="s">
        <v>1915</v>
      </c>
      <c r="K5531" t="s">
        <v>2019</v>
      </c>
      <c r="L5531" s="24">
        <v>37000</v>
      </c>
      <c r="M5531" s="25">
        <f>+VLOOKUP(E5531, TC!A:D, 4, FALSE())</f>
        <v>1.1477999990638523</v>
      </c>
      <c r="N5531" s="24">
        <f t="shared" si="430"/>
        <v>37000</v>
      </c>
      <c r="O5531" t="str">
        <f t="shared" si="431"/>
        <v>FACTURA</v>
      </c>
      <c r="P5531" t="str">
        <f t="shared" si="432"/>
        <v>2025</v>
      </c>
      <c r="Q5531" t="str">
        <f t="shared" si="433"/>
        <v>04</v>
      </c>
      <c r="R5531" t="str">
        <f>+IFERROR(VLOOKUP(I5531, Listado!A:B, 2, FALSE()), "COMERCIALIZADORA INTERNACIONAL CARIBBEAN EXOTICS S A")</f>
        <v>LONDOÑO ECHEVERRI ALEJANDRA</v>
      </c>
      <c r="S5531" s="25">
        <f>+VLOOKUP(E5531, TC!A:D, 2, FALSE())</f>
        <v>4272.83</v>
      </c>
      <c r="T5531" t="str">
        <f t="shared" si="434"/>
        <v>COP</v>
      </c>
    </row>
    <row r="5532" spans="1:20" ht="18.75" hidden="1" customHeight="1" x14ac:dyDescent="0.25">
      <c r="A5532" t="s">
        <v>2645</v>
      </c>
      <c r="B5532" t="s">
        <v>1923</v>
      </c>
      <c r="C5532" t="s">
        <v>1913</v>
      </c>
      <c r="D5532" s="24">
        <v>5925</v>
      </c>
      <c r="E5532" t="s">
        <v>1705</v>
      </c>
      <c r="F5532" t="s">
        <v>99</v>
      </c>
      <c r="G5532" t="s">
        <v>1914</v>
      </c>
      <c r="H5532" t="s">
        <v>2024</v>
      </c>
      <c r="I5532" t="s">
        <v>1838</v>
      </c>
      <c r="J5532" t="s">
        <v>1915</v>
      </c>
      <c r="K5532" t="s">
        <v>2019</v>
      </c>
      <c r="L5532" s="24">
        <v>37800</v>
      </c>
      <c r="M5532" s="25">
        <f>+VLOOKUP(E5532, TC!A:D, 4, FALSE())</f>
        <v>1.1477999990638523</v>
      </c>
      <c r="N5532" s="24">
        <f t="shared" si="430"/>
        <v>37800</v>
      </c>
      <c r="O5532" t="str">
        <f t="shared" si="431"/>
        <v>FACTURA</v>
      </c>
      <c r="P5532" t="str">
        <f t="shared" si="432"/>
        <v>2025</v>
      </c>
      <c r="Q5532" t="str">
        <f t="shared" si="433"/>
        <v>04</v>
      </c>
      <c r="R5532" t="str">
        <f>+IFERROR(VLOOKUP(I5532, Listado!A:B, 2, FALSE()), "COMERCIALIZADORA INTERNACIONAL CARIBBEAN EXOTICS S A")</f>
        <v>LONDOÑO ECHEVERRI ALEJANDRA</v>
      </c>
      <c r="S5532" s="25">
        <f>+VLOOKUP(E5532, TC!A:D, 2, FALSE())</f>
        <v>4272.83</v>
      </c>
      <c r="T5532" t="str">
        <f t="shared" si="434"/>
        <v>COP</v>
      </c>
    </row>
    <row r="5533" spans="1:20" ht="18.75" hidden="1" customHeight="1" x14ac:dyDescent="0.25">
      <c r="A5533" t="s">
        <v>2645</v>
      </c>
      <c r="B5533" t="s">
        <v>1923</v>
      </c>
      <c r="C5533" t="s">
        <v>1913</v>
      </c>
      <c r="D5533" s="24">
        <v>5925</v>
      </c>
      <c r="E5533" t="s">
        <v>1705</v>
      </c>
      <c r="F5533" t="s">
        <v>99</v>
      </c>
      <c r="G5533" t="s">
        <v>1914</v>
      </c>
      <c r="H5533" t="s">
        <v>2024</v>
      </c>
      <c r="I5533" t="s">
        <v>1838</v>
      </c>
      <c r="J5533" t="s">
        <v>1915</v>
      </c>
      <c r="K5533" t="s">
        <v>2019</v>
      </c>
      <c r="L5533" s="24">
        <v>8600</v>
      </c>
      <c r="M5533" s="25">
        <f>+VLOOKUP(E5533, TC!A:D, 4, FALSE())</f>
        <v>1.1477999990638523</v>
      </c>
      <c r="N5533" s="24">
        <f t="shared" si="430"/>
        <v>8600</v>
      </c>
      <c r="O5533" t="str">
        <f t="shared" si="431"/>
        <v>FACTURA</v>
      </c>
      <c r="P5533" t="str">
        <f t="shared" si="432"/>
        <v>2025</v>
      </c>
      <c r="Q5533" t="str">
        <f t="shared" si="433"/>
        <v>04</v>
      </c>
      <c r="R5533" t="str">
        <f>+IFERROR(VLOOKUP(I5533, Listado!A:B, 2, FALSE()), "COMERCIALIZADORA INTERNACIONAL CARIBBEAN EXOTICS S A")</f>
        <v>LONDOÑO ECHEVERRI ALEJANDRA</v>
      </c>
      <c r="S5533" s="25">
        <f>+VLOOKUP(E5533, TC!A:D, 2, FALSE())</f>
        <v>4272.83</v>
      </c>
      <c r="T5533" t="str">
        <f t="shared" si="434"/>
        <v>COP</v>
      </c>
    </row>
    <row r="5534" spans="1:20" ht="18.75" hidden="1" customHeight="1" x14ac:dyDescent="0.25">
      <c r="A5534" t="s">
        <v>2645</v>
      </c>
      <c r="B5534" t="s">
        <v>1923</v>
      </c>
      <c r="C5534" t="s">
        <v>1913</v>
      </c>
      <c r="D5534" s="24">
        <v>5925</v>
      </c>
      <c r="E5534" t="s">
        <v>1705</v>
      </c>
      <c r="F5534" t="s">
        <v>99</v>
      </c>
      <c r="G5534" t="s">
        <v>1914</v>
      </c>
      <c r="H5534" t="s">
        <v>2024</v>
      </c>
      <c r="I5534" t="s">
        <v>1838</v>
      </c>
      <c r="J5534" t="s">
        <v>1915</v>
      </c>
      <c r="K5534" t="s">
        <v>2019</v>
      </c>
      <c r="L5534" s="24">
        <v>17800</v>
      </c>
      <c r="M5534" s="25">
        <f>+VLOOKUP(E5534, TC!A:D, 4, FALSE())</f>
        <v>1.1477999990638523</v>
      </c>
      <c r="N5534" s="24">
        <f t="shared" si="430"/>
        <v>17800</v>
      </c>
      <c r="O5534" t="str">
        <f t="shared" si="431"/>
        <v>FACTURA</v>
      </c>
      <c r="P5534" t="str">
        <f t="shared" si="432"/>
        <v>2025</v>
      </c>
      <c r="Q5534" t="str">
        <f t="shared" si="433"/>
        <v>04</v>
      </c>
      <c r="R5534" t="str">
        <f>+IFERROR(VLOOKUP(I5534, Listado!A:B, 2, FALSE()), "COMERCIALIZADORA INTERNACIONAL CARIBBEAN EXOTICS S A")</f>
        <v>LONDOÑO ECHEVERRI ALEJANDRA</v>
      </c>
      <c r="S5534" s="25">
        <f>+VLOOKUP(E5534, TC!A:D, 2, FALSE())</f>
        <v>4272.83</v>
      </c>
      <c r="T5534" t="str">
        <f t="shared" si="434"/>
        <v>COP</v>
      </c>
    </row>
    <row r="5535" spans="1:20" ht="18.75" hidden="1" customHeight="1" x14ac:dyDescent="0.25">
      <c r="A5535" t="s">
        <v>2645</v>
      </c>
      <c r="B5535" t="s">
        <v>1923</v>
      </c>
      <c r="C5535" t="s">
        <v>1913</v>
      </c>
      <c r="D5535" s="24">
        <v>5925</v>
      </c>
      <c r="E5535" t="s">
        <v>1705</v>
      </c>
      <c r="F5535" t="s">
        <v>99</v>
      </c>
      <c r="G5535" t="s">
        <v>1914</v>
      </c>
      <c r="H5535" t="s">
        <v>2024</v>
      </c>
      <c r="I5535" t="s">
        <v>1838</v>
      </c>
      <c r="J5535" t="s">
        <v>1915</v>
      </c>
      <c r="K5535" t="s">
        <v>2019</v>
      </c>
      <c r="L5535" s="24">
        <v>20000</v>
      </c>
      <c r="M5535" s="25">
        <f>+VLOOKUP(E5535, TC!A:D, 4, FALSE())</f>
        <v>1.1477999990638523</v>
      </c>
      <c r="N5535" s="24">
        <f t="shared" si="430"/>
        <v>20000</v>
      </c>
      <c r="O5535" t="str">
        <f t="shared" si="431"/>
        <v>FACTURA</v>
      </c>
      <c r="P5535" t="str">
        <f t="shared" si="432"/>
        <v>2025</v>
      </c>
      <c r="Q5535" t="str">
        <f t="shared" si="433"/>
        <v>04</v>
      </c>
      <c r="R5535" t="str">
        <f>+IFERROR(VLOOKUP(I5535, Listado!A:B, 2, FALSE()), "COMERCIALIZADORA INTERNACIONAL CARIBBEAN EXOTICS S A")</f>
        <v>LONDOÑO ECHEVERRI ALEJANDRA</v>
      </c>
      <c r="S5535" s="25">
        <f>+VLOOKUP(E5535, TC!A:D, 2, FALSE())</f>
        <v>4272.83</v>
      </c>
      <c r="T5535" t="str">
        <f t="shared" si="434"/>
        <v>COP</v>
      </c>
    </row>
    <row r="5536" spans="1:20" ht="18.75" hidden="1" customHeight="1" x14ac:dyDescent="0.25">
      <c r="A5536" t="s">
        <v>2645</v>
      </c>
      <c r="B5536" t="s">
        <v>1923</v>
      </c>
      <c r="C5536" t="s">
        <v>1913</v>
      </c>
      <c r="D5536" s="24">
        <v>5925</v>
      </c>
      <c r="E5536" t="s">
        <v>1705</v>
      </c>
      <c r="F5536" t="s">
        <v>99</v>
      </c>
      <c r="G5536" t="s">
        <v>1914</v>
      </c>
      <c r="H5536" t="s">
        <v>2024</v>
      </c>
      <c r="I5536" t="s">
        <v>1838</v>
      </c>
      <c r="J5536" t="s">
        <v>1915</v>
      </c>
      <c r="K5536" t="s">
        <v>2020</v>
      </c>
      <c r="L5536" s="24">
        <v>144</v>
      </c>
      <c r="M5536" s="25">
        <f>+VLOOKUP(E5536, TC!A:D, 4, FALSE())</f>
        <v>1.1477999990638523</v>
      </c>
      <c r="N5536" s="24">
        <f t="shared" si="430"/>
        <v>144</v>
      </c>
      <c r="O5536" t="str">
        <f t="shared" si="431"/>
        <v>FACTURA</v>
      </c>
      <c r="P5536" t="str">
        <f t="shared" si="432"/>
        <v>2025</v>
      </c>
      <c r="Q5536" t="str">
        <f t="shared" si="433"/>
        <v>04</v>
      </c>
      <c r="R5536" t="str">
        <f>+IFERROR(VLOOKUP(I5536, Listado!A:B, 2, FALSE()), "COMERCIALIZADORA INTERNACIONAL CARIBBEAN EXOTICS S A")</f>
        <v>LONDOÑO ECHEVERRI ALEJANDRA</v>
      </c>
      <c r="S5536" s="25">
        <f>+VLOOKUP(E5536, TC!A:D, 2, FALSE())</f>
        <v>4272.83</v>
      </c>
      <c r="T5536" t="str">
        <f t="shared" si="434"/>
        <v>COP</v>
      </c>
    </row>
    <row r="5537" spans="1:20" ht="18.75" hidden="1" customHeight="1" x14ac:dyDescent="0.25">
      <c r="A5537" t="s">
        <v>2645</v>
      </c>
      <c r="B5537" t="s">
        <v>1923</v>
      </c>
      <c r="C5537" t="s">
        <v>1913</v>
      </c>
      <c r="D5537" s="24">
        <v>5925</v>
      </c>
      <c r="E5537" t="s">
        <v>1705</v>
      </c>
      <c r="F5537" t="s">
        <v>99</v>
      </c>
      <c r="G5537" t="s">
        <v>1914</v>
      </c>
      <c r="H5537" t="s">
        <v>2024</v>
      </c>
      <c r="I5537" t="s">
        <v>1838</v>
      </c>
      <c r="J5537" t="s">
        <v>1915</v>
      </c>
      <c r="K5537" t="s">
        <v>2020</v>
      </c>
      <c r="L5537" s="24">
        <v>87120</v>
      </c>
      <c r="M5537" s="25">
        <f>+VLOOKUP(E5537, TC!A:D, 4, FALSE())</f>
        <v>1.1477999990638523</v>
      </c>
      <c r="N5537" s="24">
        <f t="shared" si="430"/>
        <v>87120</v>
      </c>
      <c r="O5537" t="str">
        <f t="shared" si="431"/>
        <v>FACTURA</v>
      </c>
      <c r="P5537" t="str">
        <f t="shared" si="432"/>
        <v>2025</v>
      </c>
      <c r="Q5537" t="str">
        <f t="shared" si="433"/>
        <v>04</v>
      </c>
      <c r="R5537" t="str">
        <f>+IFERROR(VLOOKUP(I5537, Listado!A:B, 2, FALSE()), "COMERCIALIZADORA INTERNACIONAL CARIBBEAN EXOTICS S A")</f>
        <v>LONDOÑO ECHEVERRI ALEJANDRA</v>
      </c>
      <c r="S5537" s="25">
        <f>+VLOOKUP(E5537, TC!A:D, 2, FALSE())</f>
        <v>4272.83</v>
      </c>
      <c r="T5537" t="str">
        <f t="shared" si="434"/>
        <v>COP</v>
      </c>
    </row>
    <row r="5538" spans="1:20" ht="18.75" hidden="1" customHeight="1" x14ac:dyDescent="0.25">
      <c r="A5538" t="s">
        <v>2645</v>
      </c>
      <c r="B5538" t="s">
        <v>1923</v>
      </c>
      <c r="C5538" t="s">
        <v>1913</v>
      </c>
      <c r="D5538" s="24">
        <v>5925</v>
      </c>
      <c r="E5538" t="s">
        <v>1705</v>
      </c>
      <c r="F5538" t="s">
        <v>99</v>
      </c>
      <c r="G5538" t="s">
        <v>1914</v>
      </c>
      <c r="H5538" t="s">
        <v>2024</v>
      </c>
      <c r="I5538" t="s">
        <v>1838</v>
      </c>
      <c r="J5538" t="s">
        <v>1915</v>
      </c>
      <c r="K5538" t="s">
        <v>2020</v>
      </c>
      <c r="L5538" s="24">
        <v>82656</v>
      </c>
      <c r="M5538" s="25">
        <f>+VLOOKUP(E5538, TC!A:D, 4, FALSE())</f>
        <v>1.1477999990638523</v>
      </c>
      <c r="N5538" s="24">
        <f t="shared" si="430"/>
        <v>82656</v>
      </c>
      <c r="O5538" t="str">
        <f t="shared" si="431"/>
        <v>FACTURA</v>
      </c>
      <c r="P5538" t="str">
        <f t="shared" si="432"/>
        <v>2025</v>
      </c>
      <c r="Q5538" t="str">
        <f t="shared" si="433"/>
        <v>04</v>
      </c>
      <c r="R5538" t="str">
        <f>+IFERROR(VLOOKUP(I5538, Listado!A:B, 2, FALSE()), "COMERCIALIZADORA INTERNACIONAL CARIBBEAN EXOTICS S A")</f>
        <v>LONDOÑO ECHEVERRI ALEJANDRA</v>
      </c>
      <c r="S5538" s="25">
        <f>+VLOOKUP(E5538, TC!A:D, 2, FALSE())</f>
        <v>4272.83</v>
      </c>
      <c r="T5538" t="str">
        <f t="shared" si="434"/>
        <v>COP</v>
      </c>
    </row>
    <row r="5539" spans="1:20" ht="18.75" hidden="1" customHeight="1" x14ac:dyDescent="0.25">
      <c r="A5539" t="s">
        <v>2645</v>
      </c>
      <c r="B5539" t="s">
        <v>1923</v>
      </c>
      <c r="C5539" t="s">
        <v>1913</v>
      </c>
      <c r="D5539" s="24">
        <v>5925</v>
      </c>
      <c r="E5539" t="s">
        <v>1705</v>
      </c>
      <c r="F5539" t="s">
        <v>99</v>
      </c>
      <c r="G5539" t="s">
        <v>1914</v>
      </c>
      <c r="H5539" t="s">
        <v>2024</v>
      </c>
      <c r="I5539" t="s">
        <v>1838</v>
      </c>
      <c r="J5539" t="s">
        <v>1915</v>
      </c>
      <c r="K5539" t="s">
        <v>2020</v>
      </c>
      <c r="L5539" s="24">
        <v>87120</v>
      </c>
      <c r="M5539" s="25">
        <f>+VLOOKUP(E5539, TC!A:D, 4, FALSE())</f>
        <v>1.1477999990638523</v>
      </c>
      <c r="N5539" s="24">
        <f t="shared" si="430"/>
        <v>87120</v>
      </c>
      <c r="O5539" t="str">
        <f t="shared" si="431"/>
        <v>FACTURA</v>
      </c>
      <c r="P5539" t="str">
        <f t="shared" si="432"/>
        <v>2025</v>
      </c>
      <c r="Q5539" t="str">
        <f t="shared" si="433"/>
        <v>04</v>
      </c>
      <c r="R5539" t="str">
        <f>+IFERROR(VLOOKUP(I5539, Listado!A:B, 2, FALSE()), "COMERCIALIZADORA INTERNACIONAL CARIBBEAN EXOTICS S A")</f>
        <v>LONDOÑO ECHEVERRI ALEJANDRA</v>
      </c>
      <c r="S5539" s="25">
        <f>+VLOOKUP(E5539, TC!A:D, 2, FALSE())</f>
        <v>4272.83</v>
      </c>
      <c r="T5539" t="str">
        <f t="shared" si="434"/>
        <v>COP</v>
      </c>
    </row>
    <row r="5540" spans="1:20" ht="18.75" hidden="1" customHeight="1" x14ac:dyDescent="0.25">
      <c r="A5540" t="s">
        <v>2645</v>
      </c>
      <c r="B5540" t="s">
        <v>1923</v>
      </c>
      <c r="C5540" t="s">
        <v>1913</v>
      </c>
      <c r="D5540" s="24">
        <v>5925</v>
      </c>
      <c r="E5540" t="s">
        <v>1705</v>
      </c>
      <c r="F5540" t="s">
        <v>99</v>
      </c>
      <c r="G5540" t="s">
        <v>1914</v>
      </c>
      <c r="H5540" t="s">
        <v>2024</v>
      </c>
      <c r="I5540" t="s">
        <v>1838</v>
      </c>
      <c r="J5540" t="s">
        <v>1915</v>
      </c>
      <c r="K5540" t="s">
        <v>2021</v>
      </c>
      <c r="L5540" s="24">
        <v>213120</v>
      </c>
      <c r="M5540" s="25">
        <f>+VLOOKUP(E5540, TC!A:D, 4, FALSE())</f>
        <v>1.1477999990638523</v>
      </c>
      <c r="N5540" s="24">
        <f t="shared" si="430"/>
        <v>213120</v>
      </c>
      <c r="O5540" t="str">
        <f t="shared" si="431"/>
        <v>FACTURA</v>
      </c>
      <c r="P5540" t="str">
        <f t="shared" si="432"/>
        <v>2025</v>
      </c>
      <c r="Q5540" t="str">
        <f t="shared" si="433"/>
        <v>04</v>
      </c>
      <c r="R5540" t="str">
        <f>+IFERROR(VLOOKUP(I5540, Listado!A:B, 2, FALSE()), "COMERCIALIZADORA INTERNACIONAL CARIBBEAN EXOTICS S A")</f>
        <v>LONDOÑO ECHEVERRI ALEJANDRA</v>
      </c>
      <c r="S5540" s="25">
        <f>+VLOOKUP(E5540, TC!A:D, 2, FALSE())</f>
        <v>4272.83</v>
      </c>
      <c r="T5540" t="str">
        <f t="shared" si="434"/>
        <v>COP</v>
      </c>
    </row>
    <row r="5541" spans="1:20" ht="18.75" hidden="1" customHeight="1" x14ac:dyDescent="0.25">
      <c r="A5541" t="s">
        <v>2645</v>
      </c>
      <c r="B5541" t="s">
        <v>1923</v>
      </c>
      <c r="C5541" t="s">
        <v>1913</v>
      </c>
      <c r="D5541" s="24">
        <v>5925</v>
      </c>
      <c r="E5541" t="s">
        <v>1705</v>
      </c>
      <c r="F5541" t="s">
        <v>99</v>
      </c>
      <c r="G5541" t="s">
        <v>1914</v>
      </c>
      <c r="H5541" t="s">
        <v>2024</v>
      </c>
      <c r="I5541" t="s">
        <v>1838</v>
      </c>
      <c r="J5541" t="s">
        <v>1915</v>
      </c>
      <c r="K5541" t="s">
        <v>2021</v>
      </c>
      <c r="L5541" s="24">
        <v>7380</v>
      </c>
      <c r="M5541" s="25">
        <f>+VLOOKUP(E5541, TC!A:D, 4, FALSE())</f>
        <v>1.1477999990638523</v>
      </c>
      <c r="N5541" s="24">
        <f t="shared" si="430"/>
        <v>7380</v>
      </c>
      <c r="O5541" t="str">
        <f t="shared" si="431"/>
        <v>FACTURA</v>
      </c>
      <c r="P5541" t="str">
        <f t="shared" si="432"/>
        <v>2025</v>
      </c>
      <c r="Q5541" t="str">
        <f t="shared" si="433"/>
        <v>04</v>
      </c>
      <c r="R5541" t="str">
        <f>+IFERROR(VLOOKUP(I5541, Listado!A:B, 2, FALSE()), "COMERCIALIZADORA INTERNACIONAL CARIBBEAN EXOTICS S A")</f>
        <v>LONDOÑO ECHEVERRI ALEJANDRA</v>
      </c>
      <c r="S5541" s="25">
        <f>+VLOOKUP(E5541, TC!A:D, 2, FALSE())</f>
        <v>4272.83</v>
      </c>
      <c r="T5541" t="str">
        <f t="shared" si="434"/>
        <v>COP</v>
      </c>
    </row>
    <row r="5542" spans="1:20" ht="18.75" hidden="1" customHeight="1" x14ac:dyDescent="0.25">
      <c r="A5542" t="s">
        <v>2645</v>
      </c>
      <c r="B5542" t="s">
        <v>1923</v>
      </c>
      <c r="C5542" t="s">
        <v>1913</v>
      </c>
      <c r="D5542" s="24">
        <v>5925</v>
      </c>
      <c r="E5542" t="s">
        <v>1705</v>
      </c>
      <c r="F5542" t="s">
        <v>99</v>
      </c>
      <c r="G5542" t="s">
        <v>1914</v>
      </c>
      <c r="H5542" t="s">
        <v>2024</v>
      </c>
      <c r="I5542" t="s">
        <v>1838</v>
      </c>
      <c r="J5542" t="s">
        <v>1915</v>
      </c>
      <c r="K5542" t="s">
        <v>2021</v>
      </c>
      <c r="L5542" s="24">
        <v>35460</v>
      </c>
      <c r="M5542" s="25">
        <f>+VLOOKUP(E5542, TC!A:D, 4, FALSE())</f>
        <v>1.1477999990638523</v>
      </c>
      <c r="N5542" s="24">
        <f t="shared" si="430"/>
        <v>35460</v>
      </c>
      <c r="O5542" t="str">
        <f t="shared" si="431"/>
        <v>FACTURA</v>
      </c>
      <c r="P5542" t="str">
        <f t="shared" si="432"/>
        <v>2025</v>
      </c>
      <c r="Q5542" t="str">
        <f t="shared" si="433"/>
        <v>04</v>
      </c>
      <c r="R5542" t="str">
        <f>+IFERROR(VLOOKUP(I5542, Listado!A:B, 2, FALSE()), "COMERCIALIZADORA INTERNACIONAL CARIBBEAN EXOTICS S A")</f>
        <v>LONDOÑO ECHEVERRI ALEJANDRA</v>
      </c>
      <c r="S5542" s="25">
        <f>+VLOOKUP(E5542, TC!A:D, 2, FALSE())</f>
        <v>4272.83</v>
      </c>
      <c r="T5542" t="str">
        <f t="shared" si="434"/>
        <v>COP</v>
      </c>
    </row>
    <row r="5543" spans="1:20" ht="18.75" hidden="1" customHeight="1" x14ac:dyDescent="0.25">
      <c r="A5543" t="s">
        <v>2645</v>
      </c>
      <c r="B5543" t="s">
        <v>1923</v>
      </c>
      <c r="C5543" t="s">
        <v>1913</v>
      </c>
      <c r="D5543" s="24">
        <v>5925</v>
      </c>
      <c r="E5543" t="s">
        <v>1705</v>
      </c>
      <c r="F5543" t="s">
        <v>99</v>
      </c>
      <c r="G5543" t="s">
        <v>1914</v>
      </c>
      <c r="H5543" t="s">
        <v>2024</v>
      </c>
      <c r="I5543" t="s">
        <v>1838</v>
      </c>
      <c r="J5543" t="s">
        <v>1915</v>
      </c>
      <c r="K5543" t="s">
        <v>2021</v>
      </c>
      <c r="L5543" s="24">
        <v>28080</v>
      </c>
      <c r="M5543" s="25">
        <f>+VLOOKUP(E5543, TC!A:D, 4, FALSE())</f>
        <v>1.1477999990638523</v>
      </c>
      <c r="N5543" s="24">
        <f t="shared" si="430"/>
        <v>28080</v>
      </c>
      <c r="O5543" t="str">
        <f t="shared" si="431"/>
        <v>FACTURA</v>
      </c>
      <c r="P5543" t="str">
        <f t="shared" si="432"/>
        <v>2025</v>
      </c>
      <c r="Q5543" t="str">
        <f t="shared" si="433"/>
        <v>04</v>
      </c>
      <c r="R5543" t="str">
        <f>+IFERROR(VLOOKUP(I5543, Listado!A:B, 2, FALSE()), "COMERCIALIZADORA INTERNACIONAL CARIBBEAN EXOTICS S A")</f>
        <v>LONDOÑO ECHEVERRI ALEJANDRA</v>
      </c>
      <c r="S5543" s="25">
        <f>+VLOOKUP(E5543, TC!A:D, 2, FALSE())</f>
        <v>4272.83</v>
      </c>
      <c r="T5543" t="str">
        <f t="shared" si="434"/>
        <v>COP</v>
      </c>
    </row>
    <row r="5544" spans="1:20" ht="18.75" hidden="1" customHeight="1" x14ac:dyDescent="0.25">
      <c r="A5544" t="s">
        <v>2645</v>
      </c>
      <c r="B5544" t="s">
        <v>1923</v>
      </c>
      <c r="C5544" t="s">
        <v>1913</v>
      </c>
      <c r="D5544" s="24">
        <v>5925</v>
      </c>
      <c r="E5544" t="s">
        <v>1705</v>
      </c>
      <c r="F5544" t="s">
        <v>99</v>
      </c>
      <c r="G5544" t="s">
        <v>1914</v>
      </c>
      <c r="H5544" t="s">
        <v>2024</v>
      </c>
      <c r="I5544" t="s">
        <v>1838</v>
      </c>
      <c r="J5544" t="s">
        <v>1915</v>
      </c>
      <c r="K5544" t="s">
        <v>2021</v>
      </c>
      <c r="L5544" s="24">
        <v>12240</v>
      </c>
      <c r="M5544" s="25">
        <f>+VLOOKUP(E5544, TC!A:D, 4, FALSE())</f>
        <v>1.1477999990638523</v>
      </c>
      <c r="N5544" s="24">
        <f t="shared" si="430"/>
        <v>12240</v>
      </c>
      <c r="O5544" t="str">
        <f t="shared" si="431"/>
        <v>FACTURA</v>
      </c>
      <c r="P5544" t="str">
        <f t="shared" si="432"/>
        <v>2025</v>
      </c>
      <c r="Q5544" t="str">
        <f t="shared" si="433"/>
        <v>04</v>
      </c>
      <c r="R5544" t="str">
        <f>+IFERROR(VLOOKUP(I5544, Listado!A:B, 2, FALSE()), "COMERCIALIZADORA INTERNACIONAL CARIBBEAN EXOTICS S A")</f>
        <v>LONDOÑO ECHEVERRI ALEJANDRA</v>
      </c>
      <c r="S5544" s="25">
        <f>+VLOOKUP(E5544, TC!A:D, 2, FALSE())</f>
        <v>4272.83</v>
      </c>
      <c r="T5544" t="str">
        <f t="shared" si="434"/>
        <v>COP</v>
      </c>
    </row>
    <row r="5545" spans="1:20" ht="18.75" hidden="1" customHeight="1" x14ac:dyDescent="0.25">
      <c r="A5545" t="s">
        <v>2645</v>
      </c>
      <c r="B5545" t="s">
        <v>1923</v>
      </c>
      <c r="C5545" t="s">
        <v>1913</v>
      </c>
      <c r="D5545" s="24">
        <v>5925</v>
      </c>
      <c r="E5545" t="s">
        <v>1705</v>
      </c>
      <c r="F5545" t="s">
        <v>99</v>
      </c>
      <c r="G5545" t="s">
        <v>1914</v>
      </c>
      <c r="H5545" t="s">
        <v>2024</v>
      </c>
      <c r="I5545" t="s">
        <v>1838</v>
      </c>
      <c r="J5545" t="s">
        <v>1915</v>
      </c>
      <c r="K5545" t="s">
        <v>2021</v>
      </c>
      <c r="L5545" s="24">
        <v>5580</v>
      </c>
      <c r="M5545" s="25">
        <f>+VLOOKUP(E5545, TC!A:D, 4, FALSE())</f>
        <v>1.1477999990638523</v>
      </c>
      <c r="N5545" s="24">
        <f t="shared" si="430"/>
        <v>5580</v>
      </c>
      <c r="O5545" t="str">
        <f t="shared" si="431"/>
        <v>FACTURA</v>
      </c>
      <c r="P5545" t="str">
        <f t="shared" si="432"/>
        <v>2025</v>
      </c>
      <c r="Q5545" t="str">
        <f t="shared" si="433"/>
        <v>04</v>
      </c>
      <c r="R5545" t="str">
        <f>+IFERROR(VLOOKUP(I5545, Listado!A:B, 2, FALSE()), "COMERCIALIZADORA INTERNACIONAL CARIBBEAN EXOTICS S A")</f>
        <v>LONDOÑO ECHEVERRI ALEJANDRA</v>
      </c>
      <c r="S5545" s="25">
        <f>+VLOOKUP(E5545, TC!A:D, 2, FALSE())</f>
        <v>4272.83</v>
      </c>
      <c r="T5545" t="str">
        <f t="shared" si="434"/>
        <v>COP</v>
      </c>
    </row>
    <row r="5546" spans="1:20" ht="18.75" hidden="1" customHeight="1" x14ac:dyDescent="0.25">
      <c r="A5546" t="s">
        <v>2645</v>
      </c>
      <c r="B5546" t="s">
        <v>1923</v>
      </c>
      <c r="C5546" t="s">
        <v>1913</v>
      </c>
      <c r="D5546" s="24">
        <v>5925</v>
      </c>
      <c r="E5546" t="s">
        <v>1705</v>
      </c>
      <c r="F5546" t="s">
        <v>99</v>
      </c>
      <c r="G5546" t="s">
        <v>1914</v>
      </c>
      <c r="H5546" t="s">
        <v>2024</v>
      </c>
      <c r="I5546" t="s">
        <v>1838</v>
      </c>
      <c r="J5546" t="s">
        <v>1915</v>
      </c>
      <c r="K5546" t="s">
        <v>2021</v>
      </c>
      <c r="L5546" s="24">
        <v>100980</v>
      </c>
      <c r="M5546" s="25">
        <f>+VLOOKUP(E5546, TC!A:D, 4, FALSE())</f>
        <v>1.1477999990638523</v>
      </c>
      <c r="N5546" s="24">
        <f t="shared" si="430"/>
        <v>100980</v>
      </c>
      <c r="O5546" t="str">
        <f t="shared" si="431"/>
        <v>FACTURA</v>
      </c>
      <c r="P5546" t="str">
        <f t="shared" si="432"/>
        <v>2025</v>
      </c>
      <c r="Q5546" t="str">
        <f t="shared" si="433"/>
        <v>04</v>
      </c>
      <c r="R5546" t="str">
        <f>+IFERROR(VLOOKUP(I5546, Listado!A:B, 2, FALSE()), "COMERCIALIZADORA INTERNACIONAL CARIBBEAN EXOTICS S A")</f>
        <v>LONDOÑO ECHEVERRI ALEJANDRA</v>
      </c>
      <c r="S5546" s="25">
        <f>+VLOOKUP(E5546, TC!A:D, 2, FALSE())</f>
        <v>4272.83</v>
      </c>
      <c r="T5546" t="str">
        <f t="shared" si="434"/>
        <v>COP</v>
      </c>
    </row>
    <row r="5547" spans="1:20" ht="18.75" hidden="1" customHeight="1" x14ac:dyDescent="0.25">
      <c r="A5547" t="s">
        <v>2645</v>
      </c>
      <c r="B5547" t="s">
        <v>1923</v>
      </c>
      <c r="C5547" t="s">
        <v>1913</v>
      </c>
      <c r="D5547" s="24">
        <v>5925</v>
      </c>
      <c r="E5547" t="s">
        <v>1705</v>
      </c>
      <c r="F5547" t="s">
        <v>99</v>
      </c>
      <c r="G5547" t="s">
        <v>1914</v>
      </c>
      <c r="H5547" t="s">
        <v>2024</v>
      </c>
      <c r="I5547" t="s">
        <v>1838</v>
      </c>
      <c r="J5547" t="s">
        <v>1915</v>
      </c>
      <c r="K5547" t="s">
        <v>2022</v>
      </c>
      <c r="L5547" s="24">
        <v>94300</v>
      </c>
      <c r="M5547" s="25">
        <f>+VLOOKUP(E5547, TC!A:D, 4, FALSE())</f>
        <v>1.1477999990638523</v>
      </c>
      <c r="N5547" s="24">
        <f t="shared" si="430"/>
        <v>94300</v>
      </c>
      <c r="O5547" t="str">
        <f t="shared" si="431"/>
        <v>FACTURA</v>
      </c>
      <c r="P5547" t="str">
        <f t="shared" si="432"/>
        <v>2025</v>
      </c>
      <c r="Q5547" t="str">
        <f t="shared" si="433"/>
        <v>04</v>
      </c>
      <c r="R5547" t="str">
        <f>+IFERROR(VLOOKUP(I5547, Listado!A:B, 2, FALSE()), "COMERCIALIZADORA INTERNACIONAL CARIBBEAN EXOTICS S A")</f>
        <v>LONDOÑO ECHEVERRI ALEJANDRA</v>
      </c>
      <c r="S5547" s="25">
        <f>+VLOOKUP(E5547, TC!A:D, 2, FALSE())</f>
        <v>4272.83</v>
      </c>
      <c r="T5547" t="str">
        <f t="shared" si="434"/>
        <v>COP</v>
      </c>
    </row>
    <row r="5548" spans="1:20" ht="18.75" hidden="1" customHeight="1" x14ac:dyDescent="0.25">
      <c r="A5548" t="s">
        <v>2645</v>
      </c>
      <c r="B5548" t="s">
        <v>1923</v>
      </c>
      <c r="C5548" t="s">
        <v>1913</v>
      </c>
      <c r="D5548" s="24">
        <v>5925</v>
      </c>
      <c r="E5548" t="s">
        <v>1705</v>
      </c>
      <c r="F5548" t="s">
        <v>99</v>
      </c>
      <c r="G5548" t="s">
        <v>1914</v>
      </c>
      <c r="H5548" t="s">
        <v>2024</v>
      </c>
      <c r="I5548" t="s">
        <v>1838</v>
      </c>
      <c r="J5548" t="s">
        <v>1915</v>
      </c>
      <c r="K5548" t="s">
        <v>2022</v>
      </c>
      <c r="L5548" s="24">
        <v>163300</v>
      </c>
      <c r="M5548" s="25">
        <f>+VLOOKUP(E5548, TC!A:D, 4, FALSE())</f>
        <v>1.1477999990638523</v>
      </c>
      <c r="N5548" s="24">
        <f t="shared" si="430"/>
        <v>163300</v>
      </c>
      <c r="O5548" t="str">
        <f t="shared" si="431"/>
        <v>FACTURA</v>
      </c>
      <c r="P5548" t="str">
        <f t="shared" si="432"/>
        <v>2025</v>
      </c>
      <c r="Q5548" t="str">
        <f t="shared" si="433"/>
        <v>04</v>
      </c>
      <c r="R5548" t="str">
        <f>+IFERROR(VLOOKUP(I5548, Listado!A:B, 2, FALSE()), "COMERCIALIZADORA INTERNACIONAL CARIBBEAN EXOTICS S A")</f>
        <v>LONDOÑO ECHEVERRI ALEJANDRA</v>
      </c>
      <c r="S5548" s="25">
        <f>+VLOOKUP(E5548, TC!A:D, 2, FALSE())</f>
        <v>4272.83</v>
      </c>
      <c r="T5548" t="str">
        <f t="shared" si="434"/>
        <v>COP</v>
      </c>
    </row>
    <row r="5549" spans="1:20" ht="18.75" hidden="1" customHeight="1" x14ac:dyDescent="0.25">
      <c r="A5549" t="s">
        <v>2645</v>
      </c>
      <c r="B5549" t="s">
        <v>1923</v>
      </c>
      <c r="C5549" t="s">
        <v>1913</v>
      </c>
      <c r="D5549" s="24">
        <v>5925</v>
      </c>
      <c r="E5549" t="s">
        <v>1705</v>
      </c>
      <c r="F5549" t="s">
        <v>99</v>
      </c>
      <c r="G5549" t="s">
        <v>1914</v>
      </c>
      <c r="H5549" t="s">
        <v>2024</v>
      </c>
      <c r="I5549" t="s">
        <v>1838</v>
      </c>
      <c r="J5549" t="s">
        <v>1915</v>
      </c>
      <c r="K5549" t="s">
        <v>2022</v>
      </c>
      <c r="L5549" s="24">
        <v>23000</v>
      </c>
      <c r="M5549" s="25">
        <f>+VLOOKUP(E5549, TC!A:D, 4, FALSE())</f>
        <v>1.1477999990638523</v>
      </c>
      <c r="N5549" s="24">
        <f t="shared" si="430"/>
        <v>23000</v>
      </c>
      <c r="O5549" t="str">
        <f t="shared" si="431"/>
        <v>FACTURA</v>
      </c>
      <c r="P5549" t="str">
        <f t="shared" si="432"/>
        <v>2025</v>
      </c>
      <c r="Q5549" t="str">
        <f t="shared" si="433"/>
        <v>04</v>
      </c>
      <c r="R5549" t="str">
        <f>+IFERROR(VLOOKUP(I5549, Listado!A:B, 2, FALSE()), "COMERCIALIZADORA INTERNACIONAL CARIBBEAN EXOTICS S A")</f>
        <v>LONDOÑO ECHEVERRI ALEJANDRA</v>
      </c>
      <c r="S5549" s="25">
        <f>+VLOOKUP(E5549, TC!A:D, 2, FALSE())</f>
        <v>4272.83</v>
      </c>
      <c r="T5549" t="str">
        <f t="shared" si="434"/>
        <v>COP</v>
      </c>
    </row>
    <row r="5550" spans="1:20" ht="18.75" hidden="1" customHeight="1" x14ac:dyDescent="0.25">
      <c r="A5550" t="s">
        <v>2645</v>
      </c>
      <c r="B5550" t="s">
        <v>1923</v>
      </c>
      <c r="C5550" t="s">
        <v>1913</v>
      </c>
      <c r="D5550" s="24">
        <v>5925</v>
      </c>
      <c r="E5550" t="s">
        <v>1705</v>
      </c>
      <c r="F5550" t="s">
        <v>99</v>
      </c>
      <c r="G5550" t="s">
        <v>1914</v>
      </c>
      <c r="H5550" t="s">
        <v>2024</v>
      </c>
      <c r="I5550" t="s">
        <v>1838</v>
      </c>
      <c r="J5550" t="s">
        <v>1915</v>
      </c>
      <c r="K5550" t="s">
        <v>2022</v>
      </c>
      <c r="L5550" s="24">
        <v>164220</v>
      </c>
      <c r="M5550" s="25">
        <f>+VLOOKUP(E5550, TC!A:D, 4, FALSE())</f>
        <v>1.1477999990638523</v>
      </c>
      <c r="N5550" s="24">
        <f t="shared" si="430"/>
        <v>164220</v>
      </c>
      <c r="O5550" t="str">
        <f t="shared" si="431"/>
        <v>FACTURA</v>
      </c>
      <c r="P5550" t="str">
        <f t="shared" si="432"/>
        <v>2025</v>
      </c>
      <c r="Q5550" t="str">
        <f t="shared" si="433"/>
        <v>04</v>
      </c>
      <c r="R5550" t="str">
        <f>+IFERROR(VLOOKUP(I5550, Listado!A:B, 2, FALSE()), "COMERCIALIZADORA INTERNACIONAL CARIBBEAN EXOTICS S A")</f>
        <v>LONDOÑO ECHEVERRI ALEJANDRA</v>
      </c>
      <c r="S5550" s="25">
        <f>+VLOOKUP(E5550, TC!A:D, 2, FALSE())</f>
        <v>4272.83</v>
      </c>
      <c r="T5550" t="str">
        <f t="shared" si="434"/>
        <v>COP</v>
      </c>
    </row>
    <row r="5551" spans="1:20" ht="18.75" hidden="1" customHeight="1" x14ac:dyDescent="0.25">
      <c r="A5551" t="s">
        <v>2645</v>
      </c>
      <c r="B5551" t="s">
        <v>1923</v>
      </c>
      <c r="C5551" t="s">
        <v>1913</v>
      </c>
      <c r="D5551" s="24">
        <v>5925</v>
      </c>
      <c r="E5551" t="s">
        <v>1705</v>
      </c>
      <c r="F5551" t="s">
        <v>99</v>
      </c>
      <c r="G5551" t="s">
        <v>1914</v>
      </c>
      <c r="H5551" t="s">
        <v>2024</v>
      </c>
      <c r="I5551" t="s">
        <v>1838</v>
      </c>
      <c r="J5551" t="s">
        <v>1915</v>
      </c>
      <c r="K5551" t="s">
        <v>2022</v>
      </c>
      <c r="L5551" s="24">
        <v>194580</v>
      </c>
      <c r="M5551" s="25">
        <f>+VLOOKUP(E5551, TC!A:D, 4, FALSE())</f>
        <v>1.1477999990638523</v>
      </c>
      <c r="N5551" s="24">
        <f t="shared" si="430"/>
        <v>194580</v>
      </c>
      <c r="O5551" t="str">
        <f t="shared" si="431"/>
        <v>FACTURA</v>
      </c>
      <c r="P5551" t="str">
        <f t="shared" si="432"/>
        <v>2025</v>
      </c>
      <c r="Q5551" t="str">
        <f t="shared" si="433"/>
        <v>04</v>
      </c>
      <c r="R5551" t="str">
        <f>+IFERROR(VLOOKUP(I5551, Listado!A:B, 2, FALSE()), "COMERCIALIZADORA INTERNACIONAL CARIBBEAN EXOTICS S A")</f>
        <v>LONDOÑO ECHEVERRI ALEJANDRA</v>
      </c>
      <c r="S5551" s="25">
        <f>+VLOOKUP(E5551, TC!A:D, 2, FALSE())</f>
        <v>4272.83</v>
      </c>
      <c r="T5551" t="str">
        <f t="shared" si="434"/>
        <v>COP</v>
      </c>
    </row>
    <row r="5552" spans="1:20" ht="18.75" hidden="1" customHeight="1" x14ac:dyDescent="0.25">
      <c r="A5552" t="s">
        <v>2645</v>
      </c>
      <c r="B5552" t="s">
        <v>1923</v>
      </c>
      <c r="C5552" t="s">
        <v>1913</v>
      </c>
      <c r="D5552" s="24">
        <v>5925</v>
      </c>
      <c r="E5552" t="s">
        <v>1705</v>
      </c>
      <c r="F5552" t="s">
        <v>99</v>
      </c>
      <c r="G5552" t="s">
        <v>1914</v>
      </c>
      <c r="H5552" t="s">
        <v>2024</v>
      </c>
      <c r="I5552" t="s">
        <v>1838</v>
      </c>
      <c r="J5552" t="s">
        <v>1915</v>
      </c>
      <c r="K5552" t="s">
        <v>2022</v>
      </c>
      <c r="L5552" s="24">
        <v>19780</v>
      </c>
      <c r="M5552" s="25">
        <f>+VLOOKUP(E5552, TC!A:D, 4, FALSE())</f>
        <v>1.1477999990638523</v>
      </c>
      <c r="N5552" s="24">
        <f t="shared" si="430"/>
        <v>19780</v>
      </c>
      <c r="O5552" t="str">
        <f t="shared" si="431"/>
        <v>FACTURA</v>
      </c>
      <c r="P5552" t="str">
        <f t="shared" si="432"/>
        <v>2025</v>
      </c>
      <c r="Q5552" t="str">
        <f t="shared" si="433"/>
        <v>04</v>
      </c>
      <c r="R5552" t="str">
        <f>+IFERROR(VLOOKUP(I5552, Listado!A:B, 2, FALSE()), "COMERCIALIZADORA INTERNACIONAL CARIBBEAN EXOTICS S A")</f>
        <v>LONDOÑO ECHEVERRI ALEJANDRA</v>
      </c>
      <c r="S5552" s="25">
        <f>+VLOOKUP(E5552, TC!A:D, 2, FALSE())</f>
        <v>4272.83</v>
      </c>
      <c r="T5552" t="str">
        <f t="shared" si="434"/>
        <v>COP</v>
      </c>
    </row>
    <row r="5553" spans="1:20" ht="18.75" hidden="1" customHeight="1" x14ac:dyDescent="0.25">
      <c r="A5553" t="s">
        <v>2645</v>
      </c>
      <c r="B5553" t="s">
        <v>1923</v>
      </c>
      <c r="C5553" t="s">
        <v>1913</v>
      </c>
      <c r="D5553" s="24">
        <v>5925</v>
      </c>
      <c r="E5553" t="s">
        <v>1705</v>
      </c>
      <c r="F5553" t="s">
        <v>99</v>
      </c>
      <c r="G5553" t="s">
        <v>1914</v>
      </c>
      <c r="H5553" t="s">
        <v>2024</v>
      </c>
      <c r="I5553" t="s">
        <v>1838</v>
      </c>
      <c r="J5553" t="s">
        <v>1915</v>
      </c>
      <c r="K5553" t="s">
        <v>2045</v>
      </c>
      <c r="L5553" s="24">
        <v>18600</v>
      </c>
      <c r="M5553" s="25">
        <f>+VLOOKUP(E5553, TC!A:D, 4, FALSE())</f>
        <v>1.1477999990638523</v>
      </c>
      <c r="N5553" s="24">
        <f t="shared" si="430"/>
        <v>18600</v>
      </c>
      <c r="O5553" t="str">
        <f t="shared" si="431"/>
        <v>FACTURA</v>
      </c>
      <c r="P5553" t="str">
        <f t="shared" si="432"/>
        <v>2025</v>
      </c>
      <c r="Q5553" t="str">
        <f t="shared" si="433"/>
        <v>04</v>
      </c>
      <c r="R5553" t="str">
        <f>+IFERROR(VLOOKUP(I5553, Listado!A:B, 2, FALSE()), "COMERCIALIZADORA INTERNACIONAL CARIBBEAN EXOTICS S A")</f>
        <v>LONDOÑO ECHEVERRI ALEJANDRA</v>
      </c>
      <c r="S5553" s="25">
        <f>+VLOOKUP(E5553, TC!A:D, 2, FALSE())</f>
        <v>4272.83</v>
      </c>
      <c r="T5553" t="str">
        <f t="shared" si="434"/>
        <v>COP</v>
      </c>
    </row>
    <row r="5554" spans="1:20" ht="18.75" hidden="1" customHeight="1" x14ac:dyDescent="0.25">
      <c r="A5554" t="s">
        <v>2645</v>
      </c>
      <c r="B5554" t="s">
        <v>1923</v>
      </c>
      <c r="C5554" t="s">
        <v>1913</v>
      </c>
      <c r="D5554" s="24">
        <v>5925</v>
      </c>
      <c r="E5554" t="s">
        <v>1705</v>
      </c>
      <c r="F5554" t="s">
        <v>99</v>
      </c>
      <c r="G5554" t="s">
        <v>1914</v>
      </c>
      <c r="H5554" t="s">
        <v>2024</v>
      </c>
      <c r="I5554" t="s">
        <v>1838</v>
      </c>
      <c r="J5554" t="s">
        <v>1915</v>
      </c>
      <c r="K5554" t="s">
        <v>2045</v>
      </c>
      <c r="L5554" s="24">
        <v>19000</v>
      </c>
      <c r="M5554" s="25">
        <f>+VLOOKUP(E5554, TC!A:D, 4, FALSE())</f>
        <v>1.1477999990638523</v>
      </c>
      <c r="N5554" s="24">
        <f t="shared" si="430"/>
        <v>19000</v>
      </c>
      <c r="O5554" t="str">
        <f t="shared" si="431"/>
        <v>FACTURA</v>
      </c>
      <c r="P5554" t="str">
        <f t="shared" si="432"/>
        <v>2025</v>
      </c>
      <c r="Q5554" t="str">
        <f t="shared" si="433"/>
        <v>04</v>
      </c>
      <c r="R5554" t="str">
        <f>+IFERROR(VLOOKUP(I5554, Listado!A:B, 2, FALSE()), "COMERCIALIZADORA INTERNACIONAL CARIBBEAN EXOTICS S A")</f>
        <v>LONDOÑO ECHEVERRI ALEJANDRA</v>
      </c>
      <c r="S5554" s="25">
        <f>+VLOOKUP(E5554, TC!A:D, 2, FALSE())</f>
        <v>4272.83</v>
      </c>
      <c r="T5554" t="str">
        <f t="shared" si="434"/>
        <v>COP</v>
      </c>
    </row>
    <row r="5555" spans="1:20" ht="18.75" hidden="1" customHeight="1" x14ac:dyDescent="0.25">
      <c r="A5555" t="s">
        <v>2645</v>
      </c>
      <c r="B5555" t="s">
        <v>1923</v>
      </c>
      <c r="C5555" t="s">
        <v>1913</v>
      </c>
      <c r="D5555" s="24">
        <v>5925</v>
      </c>
      <c r="E5555" t="s">
        <v>1705</v>
      </c>
      <c r="F5555" t="s">
        <v>99</v>
      </c>
      <c r="G5555" t="s">
        <v>1914</v>
      </c>
      <c r="H5555" t="s">
        <v>2024</v>
      </c>
      <c r="I5555" t="s">
        <v>1838</v>
      </c>
      <c r="J5555" t="s">
        <v>1915</v>
      </c>
      <c r="K5555" t="s">
        <v>2045</v>
      </c>
      <c r="L5555" s="24">
        <v>12400</v>
      </c>
      <c r="M5555" s="25">
        <f>+VLOOKUP(E5555, TC!A:D, 4, FALSE())</f>
        <v>1.1477999990638523</v>
      </c>
      <c r="N5555" s="24">
        <f t="shared" si="430"/>
        <v>12400</v>
      </c>
      <c r="O5555" t="str">
        <f t="shared" si="431"/>
        <v>FACTURA</v>
      </c>
      <c r="P5555" t="str">
        <f t="shared" si="432"/>
        <v>2025</v>
      </c>
      <c r="Q5555" t="str">
        <f t="shared" si="433"/>
        <v>04</v>
      </c>
      <c r="R5555" t="str">
        <f>+IFERROR(VLOOKUP(I5555, Listado!A:B, 2, FALSE()), "COMERCIALIZADORA INTERNACIONAL CARIBBEAN EXOTICS S A")</f>
        <v>LONDOÑO ECHEVERRI ALEJANDRA</v>
      </c>
      <c r="S5555" s="25">
        <f>+VLOOKUP(E5555, TC!A:D, 2, FALSE())</f>
        <v>4272.83</v>
      </c>
      <c r="T5555" t="str">
        <f t="shared" si="434"/>
        <v>COP</v>
      </c>
    </row>
    <row r="5556" spans="1:20" ht="18.75" hidden="1" customHeight="1" x14ac:dyDescent="0.25">
      <c r="A5556" t="s">
        <v>2645</v>
      </c>
      <c r="B5556" t="s">
        <v>1923</v>
      </c>
      <c r="C5556" t="s">
        <v>1913</v>
      </c>
      <c r="D5556" s="24">
        <v>5925</v>
      </c>
      <c r="E5556" t="s">
        <v>1705</v>
      </c>
      <c r="F5556" t="s">
        <v>99</v>
      </c>
      <c r="G5556" t="s">
        <v>1914</v>
      </c>
      <c r="H5556" t="s">
        <v>2024</v>
      </c>
      <c r="I5556" t="s">
        <v>1838</v>
      </c>
      <c r="J5556" t="s">
        <v>1915</v>
      </c>
      <c r="K5556" t="s">
        <v>2045</v>
      </c>
      <c r="L5556" s="24">
        <v>40400</v>
      </c>
      <c r="M5556" s="25">
        <f>+VLOOKUP(E5556, TC!A:D, 4, FALSE())</f>
        <v>1.1477999990638523</v>
      </c>
      <c r="N5556" s="24">
        <f t="shared" si="430"/>
        <v>40400</v>
      </c>
      <c r="O5556" t="str">
        <f t="shared" si="431"/>
        <v>FACTURA</v>
      </c>
      <c r="P5556" t="str">
        <f t="shared" si="432"/>
        <v>2025</v>
      </c>
      <c r="Q5556" t="str">
        <f t="shared" si="433"/>
        <v>04</v>
      </c>
      <c r="R5556" t="str">
        <f>+IFERROR(VLOOKUP(I5556, Listado!A:B, 2, FALSE()), "COMERCIALIZADORA INTERNACIONAL CARIBBEAN EXOTICS S A")</f>
        <v>LONDOÑO ECHEVERRI ALEJANDRA</v>
      </c>
      <c r="S5556" s="25">
        <f>+VLOOKUP(E5556, TC!A:D, 2, FALSE())</f>
        <v>4272.83</v>
      </c>
      <c r="T5556" t="str">
        <f t="shared" si="434"/>
        <v>COP</v>
      </c>
    </row>
    <row r="5557" spans="1:20" ht="18.75" hidden="1" customHeight="1" x14ac:dyDescent="0.25">
      <c r="A5557" t="s">
        <v>2645</v>
      </c>
      <c r="B5557" t="s">
        <v>1923</v>
      </c>
      <c r="C5557" t="s">
        <v>1913</v>
      </c>
      <c r="D5557" s="24">
        <v>5925</v>
      </c>
      <c r="E5557" t="s">
        <v>1705</v>
      </c>
      <c r="F5557" t="s">
        <v>99</v>
      </c>
      <c r="G5557" t="s">
        <v>1914</v>
      </c>
      <c r="H5557" t="s">
        <v>2024</v>
      </c>
      <c r="I5557" t="s">
        <v>1838</v>
      </c>
      <c r="J5557" t="s">
        <v>1915</v>
      </c>
      <c r="K5557" t="s">
        <v>2045</v>
      </c>
      <c r="L5557" s="24">
        <v>8160</v>
      </c>
      <c r="M5557" s="25">
        <f>+VLOOKUP(E5557, TC!A:D, 4, FALSE())</f>
        <v>1.1477999990638523</v>
      </c>
      <c r="N5557" s="24">
        <f t="shared" si="430"/>
        <v>8160</v>
      </c>
      <c r="O5557" t="str">
        <f t="shared" si="431"/>
        <v>FACTURA</v>
      </c>
      <c r="P5557" t="str">
        <f t="shared" si="432"/>
        <v>2025</v>
      </c>
      <c r="Q5557" t="str">
        <f t="shared" si="433"/>
        <v>04</v>
      </c>
      <c r="R5557" t="str">
        <f>+IFERROR(VLOOKUP(I5557, Listado!A:B, 2, FALSE()), "COMERCIALIZADORA INTERNACIONAL CARIBBEAN EXOTICS S A")</f>
        <v>LONDOÑO ECHEVERRI ALEJANDRA</v>
      </c>
      <c r="S5557" s="25">
        <f>+VLOOKUP(E5557, TC!A:D, 2, FALSE())</f>
        <v>4272.83</v>
      </c>
      <c r="T5557" t="str">
        <f t="shared" si="434"/>
        <v>COP</v>
      </c>
    </row>
    <row r="5558" spans="1:20" ht="18.75" hidden="1" customHeight="1" x14ac:dyDescent="0.25">
      <c r="A5558" t="s">
        <v>2645</v>
      </c>
      <c r="B5558" t="s">
        <v>1923</v>
      </c>
      <c r="C5558" t="s">
        <v>1913</v>
      </c>
      <c r="D5558" s="24">
        <v>5925</v>
      </c>
      <c r="E5558" t="s">
        <v>1705</v>
      </c>
      <c r="F5558" t="s">
        <v>99</v>
      </c>
      <c r="G5558" t="s">
        <v>1914</v>
      </c>
      <c r="H5558" t="s">
        <v>2024</v>
      </c>
      <c r="I5558" t="s">
        <v>1838</v>
      </c>
      <c r="J5558" t="s">
        <v>1915</v>
      </c>
      <c r="K5558" t="s">
        <v>2045</v>
      </c>
      <c r="L5558" s="24">
        <v>4240</v>
      </c>
      <c r="M5558" s="25">
        <f>+VLOOKUP(E5558, TC!A:D, 4, FALSE())</f>
        <v>1.1477999990638523</v>
      </c>
      <c r="N5558" s="24">
        <f t="shared" si="430"/>
        <v>4240</v>
      </c>
      <c r="O5558" t="str">
        <f t="shared" si="431"/>
        <v>FACTURA</v>
      </c>
      <c r="P5558" t="str">
        <f t="shared" si="432"/>
        <v>2025</v>
      </c>
      <c r="Q5558" t="str">
        <f t="shared" si="433"/>
        <v>04</v>
      </c>
      <c r="R5558" t="str">
        <f>+IFERROR(VLOOKUP(I5558, Listado!A:B, 2, FALSE()), "COMERCIALIZADORA INTERNACIONAL CARIBBEAN EXOTICS S A")</f>
        <v>LONDOÑO ECHEVERRI ALEJANDRA</v>
      </c>
      <c r="S5558" s="25">
        <f>+VLOOKUP(E5558, TC!A:D, 2, FALSE())</f>
        <v>4272.83</v>
      </c>
      <c r="T5558" t="str">
        <f t="shared" si="434"/>
        <v>COP</v>
      </c>
    </row>
    <row r="5559" spans="1:20" ht="18.75" hidden="1" customHeight="1" x14ac:dyDescent="0.25">
      <c r="A5559" t="s">
        <v>2645</v>
      </c>
      <c r="B5559" t="s">
        <v>5</v>
      </c>
      <c r="C5559" t="s">
        <v>1913</v>
      </c>
      <c r="D5559" s="24">
        <v>11661</v>
      </c>
      <c r="E5559" t="s">
        <v>1705</v>
      </c>
      <c r="F5559" t="s">
        <v>99</v>
      </c>
      <c r="G5559" t="s">
        <v>1914</v>
      </c>
      <c r="H5559" t="s">
        <v>2762</v>
      </c>
      <c r="I5559" t="s">
        <v>2800</v>
      </c>
      <c r="J5559" t="s">
        <v>1915</v>
      </c>
      <c r="K5559" t="s">
        <v>107</v>
      </c>
      <c r="L5559" s="24">
        <v>220000</v>
      </c>
      <c r="M5559" s="25">
        <f>+VLOOKUP(E5559, TC!A:D, 4, FALSE())</f>
        <v>1.1477999990638523</v>
      </c>
      <c r="N5559" s="24">
        <f t="shared" si="430"/>
        <v>220000</v>
      </c>
      <c r="O5559" t="str">
        <f t="shared" si="431"/>
        <v>FACTURA</v>
      </c>
      <c r="P5559" t="str">
        <f t="shared" si="432"/>
        <v>2025</v>
      </c>
      <c r="Q5559" t="str">
        <f t="shared" si="433"/>
        <v>04</v>
      </c>
      <c r="R5559" t="str">
        <f>+IFERROR(VLOOKUP(I5559, Listado!A:B, 2, FALSE()), "COMERCIALIZADORA INTERNACIONAL CARIBBEAN EXOTICS S A")</f>
        <v>COMERCIALIZADORA INTERNACIONAL CARIBBEAN EXOTICS S A</v>
      </c>
      <c r="S5559" s="25">
        <f>+VLOOKUP(E5559, TC!A:D, 2, FALSE())</f>
        <v>4272.83</v>
      </c>
      <c r="T5559" t="str">
        <f t="shared" si="434"/>
        <v>COP</v>
      </c>
    </row>
    <row r="5560" spans="1:20" ht="18.75" hidden="1" customHeight="1" x14ac:dyDescent="0.25">
      <c r="A5560" t="s">
        <v>2645</v>
      </c>
      <c r="B5560" t="s">
        <v>1923</v>
      </c>
      <c r="C5560" t="s">
        <v>1913</v>
      </c>
      <c r="D5560" s="24">
        <v>5926</v>
      </c>
      <c r="E5560" t="s">
        <v>1705</v>
      </c>
      <c r="F5560" t="s">
        <v>128</v>
      </c>
      <c r="G5560" t="s">
        <v>108</v>
      </c>
      <c r="H5560" t="s">
        <v>2801</v>
      </c>
      <c r="I5560" t="s">
        <v>1877</v>
      </c>
      <c r="J5560" t="s">
        <v>2049</v>
      </c>
      <c r="K5560" t="s">
        <v>2050</v>
      </c>
      <c r="L5560" s="24">
        <v>3200</v>
      </c>
      <c r="M5560" s="25">
        <f>+VLOOKUP(E5560, TC!A:D, 4, FALSE())</f>
        <v>1.1477999990638523</v>
      </c>
      <c r="N5560" s="24">
        <f t="shared" si="430"/>
        <v>3200</v>
      </c>
      <c r="O5560" t="str">
        <f t="shared" si="431"/>
        <v>FACTURA</v>
      </c>
      <c r="P5560" t="str">
        <f t="shared" si="432"/>
        <v>2025</v>
      </c>
      <c r="Q5560" t="str">
        <f t="shared" si="433"/>
        <v>04</v>
      </c>
      <c r="R5560" t="str">
        <f>+IFERROR(VLOOKUP(I5560, Listado!A:B, 2, FALSE()), "COMERCIALIZADORA INTERNACIONAL CARIBBEAN EXOTICS S A")</f>
        <v>PIEDRAHITA PEREZ MARIANA</v>
      </c>
      <c r="S5560" s="25">
        <f>+VLOOKUP(E5560, TC!A:D, 2, FALSE())</f>
        <v>4272.83</v>
      </c>
      <c r="T5560" t="str">
        <f t="shared" si="434"/>
        <v>USD</v>
      </c>
    </row>
    <row r="5561" spans="1:20" ht="18.75" hidden="1" customHeight="1" x14ac:dyDescent="0.25">
      <c r="A5561" t="s">
        <v>2645</v>
      </c>
      <c r="B5561" t="s">
        <v>1923</v>
      </c>
      <c r="C5561" t="s">
        <v>1913</v>
      </c>
      <c r="D5561" s="24">
        <v>5926</v>
      </c>
      <c r="E5561" t="s">
        <v>1705</v>
      </c>
      <c r="F5561" t="s">
        <v>128</v>
      </c>
      <c r="G5561" t="s">
        <v>108</v>
      </c>
      <c r="H5561" t="s">
        <v>2801</v>
      </c>
      <c r="I5561" t="s">
        <v>1877</v>
      </c>
      <c r="J5561" t="s">
        <v>2049</v>
      </c>
      <c r="K5561" t="s">
        <v>2051</v>
      </c>
      <c r="L5561" s="24">
        <v>375</v>
      </c>
      <c r="M5561" s="25">
        <f>+VLOOKUP(E5561, TC!A:D, 4, FALSE())</f>
        <v>1.1477999990638523</v>
      </c>
      <c r="N5561" s="24">
        <f t="shared" si="430"/>
        <v>375</v>
      </c>
      <c r="O5561" t="str">
        <f t="shared" si="431"/>
        <v>FACTURA</v>
      </c>
      <c r="P5561" t="str">
        <f t="shared" si="432"/>
        <v>2025</v>
      </c>
      <c r="Q5561" t="str">
        <f t="shared" si="433"/>
        <v>04</v>
      </c>
      <c r="R5561" t="str">
        <f>+IFERROR(VLOOKUP(I5561, Listado!A:B, 2, FALSE()), "COMERCIALIZADORA INTERNACIONAL CARIBBEAN EXOTICS S A")</f>
        <v>PIEDRAHITA PEREZ MARIANA</v>
      </c>
      <c r="S5561" s="25">
        <f>+VLOOKUP(E5561, TC!A:D, 2, FALSE())</f>
        <v>4272.83</v>
      </c>
      <c r="T5561" t="str">
        <f t="shared" si="434"/>
        <v>USD</v>
      </c>
    </row>
    <row r="5562" spans="1:20" ht="18.75" hidden="1" customHeight="1" x14ac:dyDescent="0.25">
      <c r="A5562" t="s">
        <v>2645</v>
      </c>
      <c r="B5562" t="s">
        <v>1923</v>
      </c>
      <c r="C5562" t="s">
        <v>1913</v>
      </c>
      <c r="D5562" s="24">
        <v>5926</v>
      </c>
      <c r="E5562" t="s">
        <v>1705</v>
      </c>
      <c r="F5562" t="s">
        <v>128</v>
      </c>
      <c r="G5562" t="s">
        <v>108</v>
      </c>
      <c r="H5562" t="s">
        <v>2801</v>
      </c>
      <c r="I5562" t="s">
        <v>1877</v>
      </c>
      <c r="J5562" t="s">
        <v>2049</v>
      </c>
      <c r="K5562" t="s">
        <v>2200</v>
      </c>
      <c r="L5562" s="24">
        <v>238</v>
      </c>
      <c r="M5562" s="25">
        <f>+VLOOKUP(E5562, TC!A:D, 4, FALSE())</f>
        <v>1.1477999990638523</v>
      </c>
      <c r="N5562" s="24">
        <f t="shared" si="430"/>
        <v>238</v>
      </c>
      <c r="O5562" t="str">
        <f t="shared" si="431"/>
        <v>FACTURA</v>
      </c>
      <c r="P5562" t="str">
        <f t="shared" si="432"/>
        <v>2025</v>
      </c>
      <c r="Q5562" t="str">
        <f t="shared" si="433"/>
        <v>04</v>
      </c>
      <c r="R5562" t="str">
        <f>+IFERROR(VLOOKUP(I5562, Listado!A:B, 2, FALSE()), "COMERCIALIZADORA INTERNACIONAL CARIBBEAN EXOTICS S A")</f>
        <v>PIEDRAHITA PEREZ MARIANA</v>
      </c>
      <c r="S5562" s="25">
        <f>+VLOOKUP(E5562, TC!A:D, 2, FALSE())</f>
        <v>4272.83</v>
      </c>
      <c r="T5562" t="str">
        <f t="shared" si="434"/>
        <v>USD</v>
      </c>
    </row>
    <row r="5563" spans="1:20" ht="18.75" hidden="1" customHeight="1" x14ac:dyDescent="0.25">
      <c r="A5563" t="s">
        <v>2645</v>
      </c>
      <c r="B5563" t="s">
        <v>5</v>
      </c>
      <c r="C5563" t="s">
        <v>1913</v>
      </c>
      <c r="D5563" s="24">
        <v>11662</v>
      </c>
      <c r="E5563" t="s">
        <v>1705</v>
      </c>
      <c r="F5563" t="s">
        <v>128</v>
      </c>
      <c r="G5563" t="s">
        <v>110</v>
      </c>
      <c r="H5563" t="s">
        <v>2802</v>
      </c>
      <c r="I5563" t="s">
        <v>1850</v>
      </c>
      <c r="J5563" t="s">
        <v>1919</v>
      </c>
      <c r="K5563" t="s">
        <v>31</v>
      </c>
      <c r="L5563" s="24">
        <v>21399.599999999999</v>
      </c>
      <c r="M5563" s="25">
        <f>+VLOOKUP(E5563, TC!A:D, 4, FALSE())</f>
        <v>1.1477999990638523</v>
      </c>
      <c r="N5563" s="24">
        <f t="shared" si="430"/>
        <v>21399.599999999999</v>
      </c>
      <c r="O5563" t="str">
        <f t="shared" si="431"/>
        <v>FACTURA</v>
      </c>
      <c r="P5563" t="str">
        <f t="shared" si="432"/>
        <v>2025</v>
      </c>
      <c r="Q5563" t="str">
        <f t="shared" si="433"/>
        <v>04</v>
      </c>
      <c r="R5563" t="str">
        <f>+IFERROR(VLOOKUP(I5563, Listado!A:B, 2, FALSE()), "COMERCIALIZADORA INTERNACIONAL CARIBBEAN EXOTICS S A")</f>
        <v>PEREZ MEJIA MARIA PAULINA</v>
      </c>
      <c r="S5563" s="25">
        <f>+VLOOKUP(E5563, TC!A:D, 2, FALSE())</f>
        <v>4272.83</v>
      </c>
      <c r="T5563" t="str">
        <f t="shared" si="434"/>
        <v>USD</v>
      </c>
    </row>
    <row r="5564" spans="1:20" ht="18.75" hidden="1" customHeight="1" x14ac:dyDescent="0.25">
      <c r="A5564" t="s">
        <v>2645</v>
      </c>
      <c r="B5564" t="s">
        <v>5</v>
      </c>
      <c r="C5564" t="s">
        <v>1913</v>
      </c>
      <c r="D5564" s="24">
        <v>11662</v>
      </c>
      <c r="E5564" t="s">
        <v>1705</v>
      </c>
      <c r="F5564" t="s">
        <v>128</v>
      </c>
      <c r="G5564" t="s">
        <v>110</v>
      </c>
      <c r="H5564" t="s">
        <v>2802</v>
      </c>
      <c r="I5564" t="s">
        <v>1850</v>
      </c>
      <c r="J5564" t="s">
        <v>1919</v>
      </c>
      <c r="K5564" t="s">
        <v>53</v>
      </c>
      <c r="L5564" s="24">
        <v>1738.5</v>
      </c>
      <c r="M5564" s="25">
        <f>+VLOOKUP(E5564, TC!A:D, 4, FALSE())</f>
        <v>1.1477999990638523</v>
      </c>
      <c r="N5564" s="24">
        <f t="shared" si="430"/>
        <v>1738.5</v>
      </c>
      <c r="O5564" t="str">
        <f t="shared" si="431"/>
        <v>FACTURA</v>
      </c>
      <c r="P5564" t="str">
        <f t="shared" si="432"/>
        <v>2025</v>
      </c>
      <c r="Q5564" t="str">
        <f t="shared" si="433"/>
        <v>04</v>
      </c>
      <c r="R5564" t="str">
        <f>+IFERROR(VLOOKUP(I5564, Listado!A:B, 2, FALSE()), "COMERCIALIZADORA INTERNACIONAL CARIBBEAN EXOTICS S A")</f>
        <v>PEREZ MEJIA MARIA PAULINA</v>
      </c>
      <c r="S5564" s="25">
        <f>+VLOOKUP(E5564, TC!A:D, 2, FALSE())</f>
        <v>4272.83</v>
      </c>
      <c r="T5564" t="str">
        <f t="shared" si="434"/>
        <v>USD</v>
      </c>
    </row>
    <row r="5565" spans="1:20" ht="18.75" hidden="1" customHeight="1" x14ac:dyDescent="0.25">
      <c r="A5565" t="s">
        <v>2645</v>
      </c>
      <c r="B5565" t="s">
        <v>5</v>
      </c>
      <c r="C5565" t="s">
        <v>1913</v>
      </c>
      <c r="D5565" s="24">
        <v>11662</v>
      </c>
      <c r="E5565" t="s">
        <v>1705</v>
      </c>
      <c r="F5565" t="s">
        <v>128</v>
      </c>
      <c r="G5565" t="s">
        <v>110</v>
      </c>
      <c r="H5565" t="s">
        <v>2802</v>
      </c>
      <c r="I5565" t="s">
        <v>1850</v>
      </c>
      <c r="J5565" t="s">
        <v>1919</v>
      </c>
      <c r="K5565" t="s">
        <v>34</v>
      </c>
      <c r="L5565" s="24">
        <v>8960</v>
      </c>
      <c r="M5565" s="25">
        <f>+VLOOKUP(E5565, TC!A:D, 4, FALSE())</f>
        <v>1.1477999990638523</v>
      </c>
      <c r="N5565" s="24">
        <f t="shared" si="430"/>
        <v>8960</v>
      </c>
      <c r="O5565" t="str">
        <f t="shared" si="431"/>
        <v>FACTURA</v>
      </c>
      <c r="P5565" t="str">
        <f t="shared" si="432"/>
        <v>2025</v>
      </c>
      <c r="Q5565" t="str">
        <f t="shared" si="433"/>
        <v>04</v>
      </c>
      <c r="R5565" t="str">
        <f>+IFERROR(VLOOKUP(I5565, Listado!A:B, 2, FALSE()), "COMERCIALIZADORA INTERNACIONAL CARIBBEAN EXOTICS S A")</f>
        <v>PEREZ MEJIA MARIA PAULINA</v>
      </c>
      <c r="S5565" s="25">
        <f>+VLOOKUP(E5565, TC!A:D, 2, FALSE())</f>
        <v>4272.83</v>
      </c>
      <c r="T5565" t="str">
        <f t="shared" si="434"/>
        <v>USD</v>
      </c>
    </row>
    <row r="5566" spans="1:20" ht="18.75" hidden="1" customHeight="1" x14ac:dyDescent="0.25">
      <c r="A5566" t="s">
        <v>2645</v>
      </c>
      <c r="B5566" t="s">
        <v>1923</v>
      </c>
      <c r="C5566" t="s">
        <v>1913</v>
      </c>
      <c r="D5566" s="24">
        <v>5927</v>
      </c>
      <c r="E5566" t="s">
        <v>1705</v>
      </c>
      <c r="F5566" t="s">
        <v>99</v>
      </c>
      <c r="G5566" t="s">
        <v>1914</v>
      </c>
      <c r="H5566" t="s">
        <v>2024</v>
      </c>
      <c r="I5566" t="s">
        <v>1838</v>
      </c>
      <c r="J5566" t="s">
        <v>1915</v>
      </c>
      <c r="K5566" t="s">
        <v>2025</v>
      </c>
      <c r="L5566" s="24">
        <v>16100</v>
      </c>
      <c r="M5566" s="25">
        <f>+VLOOKUP(E5566, TC!A:D, 4, FALSE())</f>
        <v>1.1477999990638523</v>
      </c>
      <c r="N5566" s="24">
        <f t="shared" si="430"/>
        <v>16100</v>
      </c>
      <c r="O5566" t="str">
        <f t="shared" si="431"/>
        <v>FACTURA</v>
      </c>
      <c r="P5566" t="str">
        <f t="shared" si="432"/>
        <v>2025</v>
      </c>
      <c r="Q5566" t="str">
        <f t="shared" si="433"/>
        <v>04</v>
      </c>
      <c r="R5566" t="str">
        <f>+IFERROR(VLOOKUP(I5566, Listado!A:B, 2, FALSE()), "COMERCIALIZADORA INTERNACIONAL CARIBBEAN EXOTICS S A")</f>
        <v>LONDOÑO ECHEVERRI ALEJANDRA</v>
      </c>
      <c r="S5566" s="25">
        <f>+VLOOKUP(E5566, TC!A:D, 2, FALSE())</f>
        <v>4272.83</v>
      </c>
      <c r="T5566" t="str">
        <f t="shared" si="434"/>
        <v>COP</v>
      </c>
    </row>
    <row r="5567" spans="1:20" ht="18.75" hidden="1" customHeight="1" x14ac:dyDescent="0.25">
      <c r="A5567" t="s">
        <v>2645</v>
      </c>
      <c r="B5567" t="s">
        <v>1923</v>
      </c>
      <c r="C5567" t="s">
        <v>1913</v>
      </c>
      <c r="D5567" s="24">
        <v>5927</v>
      </c>
      <c r="E5567" t="s">
        <v>1705</v>
      </c>
      <c r="F5567" t="s">
        <v>99</v>
      </c>
      <c r="G5567" t="s">
        <v>1914</v>
      </c>
      <c r="H5567" t="s">
        <v>2024</v>
      </c>
      <c r="I5567" t="s">
        <v>1838</v>
      </c>
      <c r="J5567" t="s">
        <v>1915</v>
      </c>
      <c r="K5567" t="s">
        <v>2025</v>
      </c>
      <c r="L5567" s="24">
        <v>103600</v>
      </c>
      <c r="M5567" s="25">
        <f>+VLOOKUP(E5567, TC!A:D, 4, FALSE())</f>
        <v>1.1477999990638523</v>
      </c>
      <c r="N5567" s="24">
        <f t="shared" si="430"/>
        <v>103600</v>
      </c>
      <c r="O5567" t="str">
        <f t="shared" si="431"/>
        <v>FACTURA</v>
      </c>
      <c r="P5567" t="str">
        <f t="shared" si="432"/>
        <v>2025</v>
      </c>
      <c r="Q5567" t="str">
        <f t="shared" si="433"/>
        <v>04</v>
      </c>
      <c r="R5567" t="str">
        <f>+IFERROR(VLOOKUP(I5567, Listado!A:B, 2, FALSE()), "COMERCIALIZADORA INTERNACIONAL CARIBBEAN EXOTICS S A")</f>
        <v>LONDOÑO ECHEVERRI ALEJANDRA</v>
      </c>
      <c r="S5567" s="25">
        <f>+VLOOKUP(E5567, TC!A:D, 2, FALSE())</f>
        <v>4272.83</v>
      </c>
      <c r="T5567" t="str">
        <f t="shared" si="434"/>
        <v>COP</v>
      </c>
    </row>
    <row r="5568" spans="1:20" ht="18.75" hidden="1" customHeight="1" x14ac:dyDescent="0.25">
      <c r="A5568" t="s">
        <v>2645</v>
      </c>
      <c r="B5568" t="s">
        <v>1923</v>
      </c>
      <c r="C5568" t="s">
        <v>1913</v>
      </c>
      <c r="D5568" s="24">
        <v>5927</v>
      </c>
      <c r="E5568" t="s">
        <v>1705</v>
      </c>
      <c r="F5568" t="s">
        <v>99</v>
      </c>
      <c r="G5568" t="s">
        <v>1914</v>
      </c>
      <c r="H5568" t="s">
        <v>2024</v>
      </c>
      <c r="I5568" t="s">
        <v>1838</v>
      </c>
      <c r="J5568" t="s">
        <v>1915</v>
      </c>
      <c r="K5568" t="s">
        <v>2025</v>
      </c>
      <c r="L5568" s="24">
        <v>1256500</v>
      </c>
      <c r="M5568" s="25">
        <f>+VLOOKUP(E5568, TC!A:D, 4, FALSE())</f>
        <v>1.1477999990638523</v>
      </c>
      <c r="N5568" s="24">
        <f t="shared" si="430"/>
        <v>1256500</v>
      </c>
      <c r="O5568" t="str">
        <f t="shared" si="431"/>
        <v>FACTURA</v>
      </c>
      <c r="P5568" t="str">
        <f t="shared" si="432"/>
        <v>2025</v>
      </c>
      <c r="Q5568" t="str">
        <f t="shared" si="433"/>
        <v>04</v>
      </c>
      <c r="R5568" t="str">
        <f>+IFERROR(VLOOKUP(I5568, Listado!A:B, 2, FALSE()), "COMERCIALIZADORA INTERNACIONAL CARIBBEAN EXOTICS S A")</f>
        <v>LONDOÑO ECHEVERRI ALEJANDRA</v>
      </c>
      <c r="S5568" s="25">
        <f>+VLOOKUP(E5568, TC!A:D, 2, FALSE())</f>
        <v>4272.83</v>
      </c>
      <c r="T5568" t="str">
        <f t="shared" si="434"/>
        <v>COP</v>
      </c>
    </row>
    <row r="5569" spans="1:20" ht="18.75" hidden="1" customHeight="1" x14ac:dyDescent="0.25">
      <c r="A5569" t="s">
        <v>2645</v>
      </c>
      <c r="B5569" t="s">
        <v>1923</v>
      </c>
      <c r="C5569" t="s">
        <v>1913</v>
      </c>
      <c r="D5569" s="24">
        <v>5927</v>
      </c>
      <c r="E5569" t="s">
        <v>1705</v>
      </c>
      <c r="F5569" t="s">
        <v>99</v>
      </c>
      <c r="G5569" t="s">
        <v>1914</v>
      </c>
      <c r="H5569" t="s">
        <v>2024</v>
      </c>
      <c r="I5569" t="s">
        <v>1838</v>
      </c>
      <c r="J5569" t="s">
        <v>1915</v>
      </c>
      <c r="K5569" t="s">
        <v>2018</v>
      </c>
      <c r="L5569" s="24">
        <v>88000</v>
      </c>
      <c r="M5569" s="25">
        <f>+VLOOKUP(E5569, TC!A:D, 4, FALSE())</f>
        <v>1.1477999990638523</v>
      </c>
      <c r="N5569" s="24">
        <f t="shared" si="430"/>
        <v>88000</v>
      </c>
      <c r="O5569" t="str">
        <f t="shared" si="431"/>
        <v>FACTURA</v>
      </c>
      <c r="P5569" t="str">
        <f t="shared" si="432"/>
        <v>2025</v>
      </c>
      <c r="Q5569" t="str">
        <f t="shared" si="433"/>
        <v>04</v>
      </c>
      <c r="R5569" t="str">
        <f>+IFERROR(VLOOKUP(I5569, Listado!A:B, 2, FALSE()), "COMERCIALIZADORA INTERNACIONAL CARIBBEAN EXOTICS S A")</f>
        <v>LONDOÑO ECHEVERRI ALEJANDRA</v>
      </c>
      <c r="S5569" s="25">
        <f>+VLOOKUP(E5569, TC!A:D, 2, FALSE())</f>
        <v>4272.83</v>
      </c>
      <c r="T5569" t="str">
        <f t="shared" si="434"/>
        <v>COP</v>
      </c>
    </row>
    <row r="5570" spans="1:20" ht="18.75" hidden="1" customHeight="1" x14ac:dyDescent="0.25">
      <c r="A5570" t="s">
        <v>2645</v>
      </c>
      <c r="B5570" t="s">
        <v>1923</v>
      </c>
      <c r="C5570" t="s">
        <v>1913</v>
      </c>
      <c r="D5570" s="24">
        <v>5927</v>
      </c>
      <c r="E5570" t="s">
        <v>1705</v>
      </c>
      <c r="F5570" t="s">
        <v>99</v>
      </c>
      <c r="G5570" t="s">
        <v>1914</v>
      </c>
      <c r="H5570" t="s">
        <v>2024</v>
      </c>
      <c r="I5570" t="s">
        <v>1838</v>
      </c>
      <c r="J5570" t="s">
        <v>1915</v>
      </c>
      <c r="K5570" t="s">
        <v>2028</v>
      </c>
      <c r="L5570" s="24">
        <v>33600</v>
      </c>
      <c r="M5570" s="25">
        <f>+VLOOKUP(E5570, TC!A:D, 4, FALSE())</f>
        <v>1.1477999990638523</v>
      </c>
      <c r="N5570" s="24">
        <f t="shared" ref="N5570:N5633" si="435">+IF(F5570="EUR", (M5570*L5570), IF(I5570="JUAN MATAS SAS", (L5570/S5570), L5570))</f>
        <v>33600</v>
      </c>
      <c r="O5570" t="str">
        <f t="shared" ref="O5570:O5633" si="436">+IF(C5570="CFE", "FACTURA", IF(ISERROR(SEARCH("ANULA", H5570))=FALSE(), "ANULACIÓN FE", IF(ISERROR(SEARCH("CANCELLATION", H5570))=FALSE(), "ANULACIÓN FE", "NOTAS")))</f>
        <v>FACTURA</v>
      </c>
      <c r="P5570" t="str">
        <f t="shared" ref="P5570:P5633" si="437">+LEFT(E5570, 4)</f>
        <v>2025</v>
      </c>
      <c r="Q5570" t="str">
        <f t="shared" ref="Q5570:Q5633" si="438">+MID(E5570, 5, 2)</f>
        <v>04</v>
      </c>
      <c r="R5570" t="str">
        <f>+IFERROR(VLOOKUP(I5570, Listado!A:B, 2, FALSE()), "COMERCIALIZADORA INTERNACIONAL CARIBBEAN EXOTICS S A")</f>
        <v>LONDOÑO ECHEVERRI ALEJANDRA</v>
      </c>
      <c r="S5570" s="25">
        <f>+VLOOKUP(E5570, TC!A:D, 2, FALSE())</f>
        <v>4272.83</v>
      </c>
      <c r="T5570" t="str">
        <f t="shared" ref="T5570:T5633" si="439">+IF(I5570="JUAN MATAS SAS", "USD", F5570)</f>
        <v>COP</v>
      </c>
    </row>
    <row r="5571" spans="1:20" ht="18.75" hidden="1" customHeight="1" x14ac:dyDescent="0.25">
      <c r="A5571" t="s">
        <v>2645</v>
      </c>
      <c r="B5571" t="s">
        <v>1923</v>
      </c>
      <c r="C5571" t="s">
        <v>1913</v>
      </c>
      <c r="D5571" s="24">
        <v>5927</v>
      </c>
      <c r="E5571" t="s">
        <v>1705</v>
      </c>
      <c r="F5571" t="s">
        <v>99</v>
      </c>
      <c r="G5571" t="s">
        <v>1914</v>
      </c>
      <c r="H5571" t="s">
        <v>2024</v>
      </c>
      <c r="I5571" t="s">
        <v>1838</v>
      </c>
      <c r="J5571" t="s">
        <v>1915</v>
      </c>
      <c r="K5571" t="s">
        <v>2028</v>
      </c>
      <c r="L5571" s="24">
        <v>122850</v>
      </c>
      <c r="M5571" s="25">
        <f>+VLOOKUP(E5571, TC!A:D, 4, FALSE())</f>
        <v>1.1477999990638523</v>
      </c>
      <c r="N5571" s="24">
        <f t="shared" si="435"/>
        <v>122850</v>
      </c>
      <c r="O5571" t="str">
        <f t="shared" si="436"/>
        <v>FACTURA</v>
      </c>
      <c r="P5571" t="str">
        <f t="shared" si="437"/>
        <v>2025</v>
      </c>
      <c r="Q5571" t="str">
        <f t="shared" si="438"/>
        <v>04</v>
      </c>
      <c r="R5571" t="str">
        <f>+IFERROR(VLOOKUP(I5571, Listado!A:B, 2, FALSE()), "COMERCIALIZADORA INTERNACIONAL CARIBBEAN EXOTICS S A")</f>
        <v>LONDOÑO ECHEVERRI ALEJANDRA</v>
      </c>
      <c r="S5571" s="25">
        <f>+VLOOKUP(E5571, TC!A:D, 2, FALSE())</f>
        <v>4272.83</v>
      </c>
      <c r="T5571" t="str">
        <f t="shared" si="439"/>
        <v>COP</v>
      </c>
    </row>
    <row r="5572" spans="1:20" ht="18.75" hidden="1" customHeight="1" x14ac:dyDescent="0.25">
      <c r="A5572" t="s">
        <v>2645</v>
      </c>
      <c r="B5572" t="s">
        <v>1923</v>
      </c>
      <c r="C5572" t="s">
        <v>1913</v>
      </c>
      <c r="D5572" s="24">
        <v>5927</v>
      </c>
      <c r="E5572" t="s">
        <v>1705</v>
      </c>
      <c r="F5572" t="s">
        <v>99</v>
      </c>
      <c r="G5572" t="s">
        <v>1914</v>
      </c>
      <c r="H5572" t="s">
        <v>2024</v>
      </c>
      <c r="I5572" t="s">
        <v>1838</v>
      </c>
      <c r="J5572" t="s">
        <v>1915</v>
      </c>
      <c r="K5572" t="s">
        <v>2028</v>
      </c>
      <c r="L5572" s="24">
        <v>154000</v>
      </c>
      <c r="M5572" s="25">
        <f>+VLOOKUP(E5572, TC!A:D, 4, FALSE())</f>
        <v>1.1477999990638523</v>
      </c>
      <c r="N5572" s="24">
        <f t="shared" si="435"/>
        <v>154000</v>
      </c>
      <c r="O5572" t="str">
        <f t="shared" si="436"/>
        <v>FACTURA</v>
      </c>
      <c r="P5572" t="str">
        <f t="shared" si="437"/>
        <v>2025</v>
      </c>
      <c r="Q5572" t="str">
        <f t="shared" si="438"/>
        <v>04</v>
      </c>
      <c r="R5572" t="str">
        <f>+IFERROR(VLOOKUP(I5572, Listado!A:B, 2, FALSE()), "COMERCIALIZADORA INTERNACIONAL CARIBBEAN EXOTICS S A")</f>
        <v>LONDOÑO ECHEVERRI ALEJANDRA</v>
      </c>
      <c r="S5572" s="25">
        <f>+VLOOKUP(E5572, TC!A:D, 2, FALSE())</f>
        <v>4272.83</v>
      </c>
      <c r="T5572" t="str">
        <f t="shared" si="439"/>
        <v>COP</v>
      </c>
    </row>
    <row r="5573" spans="1:20" ht="18.75" hidden="1" customHeight="1" x14ac:dyDescent="0.25">
      <c r="A5573" t="s">
        <v>2645</v>
      </c>
      <c r="B5573" t="s">
        <v>1923</v>
      </c>
      <c r="C5573" t="s">
        <v>1913</v>
      </c>
      <c r="D5573" s="24">
        <v>5927</v>
      </c>
      <c r="E5573" t="s">
        <v>1705</v>
      </c>
      <c r="F5573" t="s">
        <v>99</v>
      </c>
      <c r="G5573" t="s">
        <v>1914</v>
      </c>
      <c r="H5573" t="s">
        <v>2024</v>
      </c>
      <c r="I5573" t="s">
        <v>1838</v>
      </c>
      <c r="J5573" t="s">
        <v>1915</v>
      </c>
      <c r="K5573" t="s">
        <v>2028</v>
      </c>
      <c r="L5573" s="24">
        <v>159950</v>
      </c>
      <c r="M5573" s="25">
        <f>+VLOOKUP(E5573, TC!A:D, 4, FALSE())</f>
        <v>1.1477999990638523</v>
      </c>
      <c r="N5573" s="24">
        <f t="shared" si="435"/>
        <v>159950</v>
      </c>
      <c r="O5573" t="str">
        <f t="shared" si="436"/>
        <v>FACTURA</v>
      </c>
      <c r="P5573" t="str">
        <f t="shared" si="437"/>
        <v>2025</v>
      </c>
      <c r="Q5573" t="str">
        <f t="shared" si="438"/>
        <v>04</v>
      </c>
      <c r="R5573" t="str">
        <f>+IFERROR(VLOOKUP(I5573, Listado!A:B, 2, FALSE()), "COMERCIALIZADORA INTERNACIONAL CARIBBEAN EXOTICS S A")</f>
        <v>LONDOÑO ECHEVERRI ALEJANDRA</v>
      </c>
      <c r="S5573" s="25">
        <f>+VLOOKUP(E5573, TC!A:D, 2, FALSE())</f>
        <v>4272.83</v>
      </c>
      <c r="T5573" t="str">
        <f t="shared" si="439"/>
        <v>COP</v>
      </c>
    </row>
    <row r="5574" spans="1:20" ht="18.75" hidden="1" customHeight="1" x14ac:dyDescent="0.25">
      <c r="A5574" t="s">
        <v>2645</v>
      </c>
      <c r="B5574" t="s">
        <v>1923</v>
      </c>
      <c r="C5574" t="s">
        <v>1913</v>
      </c>
      <c r="D5574" s="24">
        <v>5927</v>
      </c>
      <c r="E5574" t="s">
        <v>1705</v>
      </c>
      <c r="F5574" t="s">
        <v>99</v>
      </c>
      <c r="G5574" t="s">
        <v>1914</v>
      </c>
      <c r="H5574" t="s">
        <v>2024</v>
      </c>
      <c r="I5574" t="s">
        <v>1838</v>
      </c>
      <c r="J5574" t="s">
        <v>1915</v>
      </c>
      <c r="K5574" t="s">
        <v>2022</v>
      </c>
      <c r="L5574" s="24">
        <v>79580</v>
      </c>
      <c r="M5574" s="25">
        <f>+VLOOKUP(E5574, TC!A:D, 4, FALSE())</f>
        <v>1.1477999990638523</v>
      </c>
      <c r="N5574" s="24">
        <f t="shared" si="435"/>
        <v>79580</v>
      </c>
      <c r="O5574" t="str">
        <f t="shared" si="436"/>
        <v>FACTURA</v>
      </c>
      <c r="P5574" t="str">
        <f t="shared" si="437"/>
        <v>2025</v>
      </c>
      <c r="Q5574" t="str">
        <f t="shared" si="438"/>
        <v>04</v>
      </c>
      <c r="R5574" t="str">
        <f>+IFERROR(VLOOKUP(I5574, Listado!A:B, 2, FALSE()), "COMERCIALIZADORA INTERNACIONAL CARIBBEAN EXOTICS S A")</f>
        <v>LONDOÑO ECHEVERRI ALEJANDRA</v>
      </c>
      <c r="S5574" s="25">
        <f>+VLOOKUP(E5574, TC!A:D, 2, FALSE())</f>
        <v>4272.83</v>
      </c>
      <c r="T5574" t="str">
        <f t="shared" si="439"/>
        <v>COP</v>
      </c>
    </row>
    <row r="5575" spans="1:20" ht="18.75" hidden="1" customHeight="1" x14ac:dyDescent="0.25">
      <c r="A5575" t="s">
        <v>2645</v>
      </c>
      <c r="B5575" t="s">
        <v>1923</v>
      </c>
      <c r="C5575" t="s">
        <v>1913</v>
      </c>
      <c r="D5575" s="24">
        <v>5927</v>
      </c>
      <c r="E5575" t="s">
        <v>1705</v>
      </c>
      <c r="F5575" t="s">
        <v>99</v>
      </c>
      <c r="G5575" t="s">
        <v>1914</v>
      </c>
      <c r="H5575" t="s">
        <v>2024</v>
      </c>
      <c r="I5575" t="s">
        <v>1838</v>
      </c>
      <c r="J5575" t="s">
        <v>1915</v>
      </c>
      <c r="K5575" t="s">
        <v>2022</v>
      </c>
      <c r="L5575" s="24">
        <v>5520</v>
      </c>
      <c r="M5575" s="25">
        <f>+VLOOKUP(E5575, TC!A:D, 4, FALSE())</f>
        <v>1.1477999990638523</v>
      </c>
      <c r="N5575" s="24">
        <f t="shared" si="435"/>
        <v>5520</v>
      </c>
      <c r="O5575" t="str">
        <f t="shared" si="436"/>
        <v>FACTURA</v>
      </c>
      <c r="P5575" t="str">
        <f t="shared" si="437"/>
        <v>2025</v>
      </c>
      <c r="Q5575" t="str">
        <f t="shared" si="438"/>
        <v>04</v>
      </c>
      <c r="R5575" t="str">
        <f>+IFERROR(VLOOKUP(I5575, Listado!A:B, 2, FALSE()), "COMERCIALIZADORA INTERNACIONAL CARIBBEAN EXOTICS S A")</f>
        <v>LONDOÑO ECHEVERRI ALEJANDRA</v>
      </c>
      <c r="S5575" s="25">
        <f>+VLOOKUP(E5575, TC!A:D, 2, FALSE())</f>
        <v>4272.83</v>
      </c>
      <c r="T5575" t="str">
        <f t="shared" si="439"/>
        <v>COP</v>
      </c>
    </row>
    <row r="5576" spans="1:20" ht="18.75" hidden="1" customHeight="1" x14ac:dyDescent="0.25">
      <c r="A5576" t="s">
        <v>2645</v>
      </c>
      <c r="B5576" t="s">
        <v>1923</v>
      </c>
      <c r="C5576" t="s">
        <v>1913</v>
      </c>
      <c r="D5576" s="24">
        <v>5927</v>
      </c>
      <c r="E5576" t="s">
        <v>1705</v>
      </c>
      <c r="F5576" t="s">
        <v>99</v>
      </c>
      <c r="G5576" t="s">
        <v>1914</v>
      </c>
      <c r="H5576" t="s">
        <v>2024</v>
      </c>
      <c r="I5576" t="s">
        <v>1838</v>
      </c>
      <c r="J5576" t="s">
        <v>1915</v>
      </c>
      <c r="K5576" t="s">
        <v>2022</v>
      </c>
      <c r="L5576" s="24">
        <v>1380</v>
      </c>
      <c r="M5576" s="25">
        <f>+VLOOKUP(E5576, TC!A:D, 4, FALSE())</f>
        <v>1.1477999990638523</v>
      </c>
      <c r="N5576" s="24">
        <f t="shared" si="435"/>
        <v>1380</v>
      </c>
      <c r="O5576" t="str">
        <f t="shared" si="436"/>
        <v>FACTURA</v>
      </c>
      <c r="P5576" t="str">
        <f t="shared" si="437"/>
        <v>2025</v>
      </c>
      <c r="Q5576" t="str">
        <f t="shared" si="438"/>
        <v>04</v>
      </c>
      <c r="R5576" t="str">
        <f>+IFERROR(VLOOKUP(I5576, Listado!A:B, 2, FALSE()), "COMERCIALIZADORA INTERNACIONAL CARIBBEAN EXOTICS S A")</f>
        <v>LONDOÑO ECHEVERRI ALEJANDRA</v>
      </c>
      <c r="S5576" s="25">
        <f>+VLOOKUP(E5576, TC!A:D, 2, FALSE())</f>
        <v>4272.83</v>
      </c>
      <c r="T5576" t="str">
        <f t="shared" si="439"/>
        <v>COP</v>
      </c>
    </row>
    <row r="5577" spans="1:20" ht="18.75" hidden="1" customHeight="1" x14ac:dyDescent="0.25">
      <c r="A5577" t="s">
        <v>2645</v>
      </c>
      <c r="B5577" t="s">
        <v>1923</v>
      </c>
      <c r="C5577" t="s">
        <v>1913</v>
      </c>
      <c r="D5577" s="24">
        <v>5927</v>
      </c>
      <c r="E5577" t="s">
        <v>1705</v>
      </c>
      <c r="F5577" t="s">
        <v>99</v>
      </c>
      <c r="G5577" t="s">
        <v>1914</v>
      </c>
      <c r="H5577" t="s">
        <v>2024</v>
      </c>
      <c r="I5577" t="s">
        <v>1838</v>
      </c>
      <c r="J5577" t="s">
        <v>1915</v>
      </c>
      <c r="K5577" t="s">
        <v>2022</v>
      </c>
      <c r="L5577" s="24">
        <v>186300</v>
      </c>
      <c r="M5577" s="25">
        <f>+VLOOKUP(E5577, TC!A:D, 4, FALSE())</f>
        <v>1.1477999990638523</v>
      </c>
      <c r="N5577" s="24">
        <f t="shared" si="435"/>
        <v>186300</v>
      </c>
      <c r="O5577" t="str">
        <f t="shared" si="436"/>
        <v>FACTURA</v>
      </c>
      <c r="P5577" t="str">
        <f t="shared" si="437"/>
        <v>2025</v>
      </c>
      <c r="Q5577" t="str">
        <f t="shared" si="438"/>
        <v>04</v>
      </c>
      <c r="R5577" t="str">
        <f>+IFERROR(VLOOKUP(I5577, Listado!A:B, 2, FALSE()), "COMERCIALIZADORA INTERNACIONAL CARIBBEAN EXOTICS S A")</f>
        <v>LONDOÑO ECHEVERRI ALEJANDRA</v>
      </c>
      <c r="S5577" s="25">
        <f>+VLOOKUP(E5577, TC!A:D, 2, FALSE())</f>
        <v>4272.83</v>
      </c>
      <c r="T5577" t="str">
        <f t="shared" si="439"/>
        <v>COP</v>
      </c>
    </row>
    <row r="5578" spans="1:20" ht="18.75" hidden="1" customHeight="1" x14ac:dyDescent="0.25">
      <c r="A5578" t="s">
        <v>2645</v>
      </c>
      <c r="B5578" t="s">
        <v>1923</v>
      </c>
      <c r="C5578" t="s">
        <v>1913</v>
      </c>
      <c r="D5578" s="24">
        <v>5927</v>
      </c>
      <c r="E5578" t="s">
        <v>1705</v>
      </c>
      <c r="F5578" t="s">
        <v>99</v>
      </c>
      <c r="G5578" t="s">
        <v>1914</v>
      </c>
      <c r="H5578" t="s">
        <v>2024</v>
      </c>
      <c r="I5578" t="s">
        <v>1838</v>
      </c>
      <c r="J5578" t="s">
        <v>1915</v>
      </c>
      <c r="K5578" t="s">
        <v>2022</v>
      </c>
      <c r="L5578" s="24">
        <v>64170</v>
      </c>
      <c r="M5578" s="25">
        <f>+VLOOKUP(E5578, TC!A:D, 4, FALSE())</f>
        <v>1.1477999990638523</v>
      </c>
      <c r="N5578" s="24">
        <f t="shared" si="435"/>
        <v>64170</v>
      </c>
      <c r="O5578" t="str">
        <f t="shared" si="436"/>
        <v>FACTURA</v>
      </c>
      <c r="P5578" t="str">
        <f t="shared" si="437"/>
        <v>2025</v>
      </c>
      <c r="Q5578" t="str">
        <f t="shared" si="438"/>
        <v>04</v>
      </c>
      <c r="R5578" t="str">
        <f>+IFERROR(VLOOKUP(I5578, Listado!A:B, 2, FALSE()), "COMERCIALIZADORA INTERNACIONAL CARIBBEAN EXOTICS S A")</f>
        <v>LONDOÑO ECHEVERRI ALEJANDRA</v>
      </c>
      <c r="S5578" s="25">
        <f>+VLOOKUP(E5578, TC!A:D, 2, FALSE())</f>
        <v>4272.83</v>
      </c>
      <c r="T5578" t="str">
        <f t="shared" si="439"/>
        <v>COP</v>
      </c>
    </row>
    <row r="5579" spans="1:20" ht="18.75" hidden="1" customHeight="1" x14ac:dyDescent="0.25">
      <c r="A5579" t="s">
        <v>2645</v>
      </c>
      <c r="B5579" t="s">
        <v>1923</v>
      </c>
      <c r="C5579" t="s">
        <v>1913</v>
      </c>
      <c r="D5579" s="24">
        <v>5927</v>
      </c>
      <c r="E5579" t="s">
        <v>1705</v>
      </c>
      <c r="F5579" t="s">
        <v>99</v>
      </c>
      <c r="G5579" t="s">
        <v>1914</v>
      </c>
      <c r="H5579" t="s">
        <v>2024</v>
      </c>
      <c r="I5579" t="s">
        <v>1838</v>
      </c>
      <c r="J5579" t="s">
        <v>1915</v>
      </c>
      <c r="K5579" t="s">
        <v>2022</v>
      </c>
      <c r="L5579" s="24">
        <v>13800</v>
      </c>
      <c r="M5579" s="25">
        <f>+VLOOKUP(E5579, TC!A:D, 4, FALSE())</f>
        <v>1.1477999990638523</v>
      </c>
      <c r="N5579" s="24">
        <f t="shared" si="435"/>
        <v>13800</v>
      </c>
      <c r="O5579" t="str">
        <f t="shared" si="436"/>
        <v>FACTURA</v>
      </c>
      <c r="P5579" t="str">
        <f t="shared" si="437"/>
        <v>2025</v>
      </c>
      <c r="Q5579" t="str">
        <f t="shared" si="438"/>
        <v>04</v>
      </c>
      <c r="R5579" t="str">
        <f>+IFERROR(VLOOKUP(I5579, Listado!A:B, 2, FALSE()), "COMERCIALIZADORA INTERNACIONAL CARIBBEAN EXOTICS S A")</f>
        <v>LONDOÑO ECHEVERRI ALEJANDRA</v>
      </c>
      <c r="S5579" s="25">
        <f>+VLOOKUP(E5579, TC!A:D, 2, FALSE())</f>
        <v>4272.83</v>
      </c>
      <c r="T5579" t="str">
        <f t="shared" si="439"/>
        <v>COP</v>
      </c>
    </row>
    <row r="5580" spans="1:20" ht="18.75" hidden="1" customHeight="1" x14ac:dyDescent="0.25">
      <c r="A5580" t="s">
        <v>2645</v>
      </c>
      <c r="B5580" t="s">
        <v>1923</v>
      </c>
      <c r="C5580" t="s">
        <v>1913</v>
      </c>
      <c r="D5580" s="24">
        <v>5927</v>
      </c>
      <c r="E5580" t="s">
        <v>1705</v>
      </c>
      <c r="F5580" t="s">
        <v>99</v>
      </c>
      <c r="G5580" t="s">
        <v>1914</v>
      </c>
      <c r="H5580" t="s">
        <v>2024</v>
      </c>
      <c r="I5580" t="s">
        <v>1838</v>
      </c>
      <c r="J5580" t="s">
        <v>1915</v>
      </c>
      <c r="K5580" t="s">
        <v>2022</v>
      </c>
      <c r="L5580" s="24">
        <v>3220</v>
      </c>
      <c r="M5580" s="25">
        <f>+VLOOKUP(E5580, TC!A:D, 4, FALSE())</f>
        <v>1.1477999990638523</v>
      </c>
      <c r="N5580" s="24">
        <f t="shared" si="435"/>
        <v>3220</v>
      </c>
      <c r="O5580" t="str">
        <f t="shared" si="436"/>
        <v>FACTURA</v>
      </c>
      <c r="P5580" t="str">
        <f t="shared" si="437"/>
        <v>2025</v>
      </c>
      <c r="Q5580" t="str">
        <f t="shared" si="438"/>
        <v>04</v>
      </c>
      <c r="R5580" t="str">
        <f>+IFERROR(VLOOKUP(I5580, Listado!A:B, 2, FALSE()), "COMERCIALIZADORA INTERNACIONAL CARIBBEAN EXOTICS S A")</f>
        <v>LONDOÑO ECHEVERRI ALEJANDRA</v>
      </c>
      <c r="S5580" s="25">
        <f>+VLOOKUP(E5580, TC!A:D, 2, FALSE())</f>
        <v>4272.83</v>
      </c>
      <c r="T5580" t="str">
        <f t="shared" si="439"/>
        <v>COP</v>
      </c>
    </row>
    <row r="5581" spans="1:20" ht="18.75" hidden="1" customHeight="1" x14ac:dyDescent="0.25">
      <c r="A5581" t="s">
        <v>2645</v>
      </c>
      <c r="B5581" t="s">
        <v>1923</v>
      </c>
      <c r="C5581" t="s">
        <v>1913</v>
      </c>
      <c r="D5581" s="24">
        <v>5927</v>
      </c>
      <c r="E5581" t="s">
        <v>1705</v>
      </c>
      <c r="F5581" t="s">
        <v>99</v>
      </c>
      <c r="G5581" t="s">
        <v>1914</v>
      </c>
      <c r="H5581" t="s">
        <v>2024</v>
      </c>
      <c r="I5581" t="s">
        <v>1838</v>
      </c>
      <c r="J5581" t="s">
        <v>1915</v>
      </c>
      <c r="K5581" t="s">
        <v>2022</v>
      </c>
      <c r="L5581" s="24">
        <v>6670</v>
      </c>
      <c r="M5581" s="25">
        <f>+VLOOKUP(E5581, TC!A:D, 4, FALSE())</f>
        <v>1.1477999990638523</v>
      </c>
      <c r="N5581" s="24">
        <f t="shared" si="435"/>
        <v>6670</v>
      </c>
      <c r="O5581" t="str">
        <f t="shared" si="436"/>
        <v>FACTURA</v>
      </c>
      <c r="P5581" t="str">
        <f t="shared" si="437"/>
        <v>2025</v>
      </c>
      <c r="Q5581" t="str">
        <f t="shared" si="438"/>
        <v>04</v>
      </c>
      <c r="R5581" t="str">
        <f>+IFERROR(VLOOKUP(I5581, Listado!A:B, 2, FALSE()), "COMERCIALIZADORA INTERNACIONAL CARIBBEAN EXOTICS S A")</f>
        <v>LONDOÑO ECHEVERRI ALEJANDRA</v>
      </c>
      <c r="S5581" s="25">
        <f>+VLOOKUP(E5581, TC!A:D, 2, FALSE())</f>
        <v>4272.83</v>
      </c>
      <c r="T5581" t="str">
        <f t="shared" si="439"/>
        <v>COP</v>
      </c>
    </row>
    <row r="5582" spans="1:20" ht="18.75" hidden="1" customHeight="1" x14ac:dyDescent="0.25">
      <c r="A5582" t="s">
        <v>2645</v>
      </c>
      <c r="B5582" t="s">
        <v>1923</v>
      </c>
      <c r="C5582" t="s">
        <v>1913</v>
      </c>
      <c r="D5582" s="24">
        <v>5927</v>
      </c>
      <c r="E5582" t="s">
        <v>1705</v>
      </c>
      <c r="F5582" t="s">
        <v>99</v>
      </c>
      <c r="G5582" t="s">
        <v>1914</v>
      </c>
      <c r="H5582" t="s">
        <v>2024</v>
      </c>
      <c r="I5582" t="s">
        <v>1838</v>
      </c>
      <c r="J5582" t="s">
        <v>1915</v>
      </c>
      <c r="K5582" t="s">
        <v>2022</v>
      </c>
      <c r="L5582" s="24">
        <v>92920</v>
      </c>
      <c r="M5582" s="25">
        <f>+VLOOKUP(E5582, TC!A:D, 4, FALSE())</f>
        <v>1.1477999990638523</v>
      </c>
      <c r="N5582" s="24">
        <f t="shared" si="435"/>
        <v>92920</v>
      </c>
      <c r="O5582" t="str">
        <f t="shared" si="436"/>
        <v>FACTURA</v>
      </c>
      <c r="P5582" t="str">
        <f t="shared" si="437"/>
        <v>2025</v>
      </c>
      <c r="Q5582" t="str">
        <f t="shared" si="438"/>
        <v>04</v>
      </c>
      <c r="R5582" t="str">
        <f>+IFERROR(VLOOKUP(I5582, Listado!A:B, 2, FALSE()), "COMERCIALIZADORA INTERNACIONAL CARIBBEAN EXOTICS S A")</f>
        <v>LONDOÑO ECHEVERRI ALEJANDRA</v>
      </c>
      <c r="S5582" s="25">
        <f>+VLOOKUP(E5582, TC!A:D, 2, FALSE())</f>
        <v>4272.83</v>
      </c>
      <c r="T5582" t="str">
        <f t="shared" si="439"/>
        <v>COP</v>
      </c>
    </row>
    <row r="5583" spans="1:20" ht="18.75" hidden="1" customHeight="1" x14ac:dyDescent="0.25">
      <c r="A5583" t="s">
        <v>2645</v>
      </c>
      <c r="B5583" t="s">
        <v>1923</v>
      </c>
      <c r="C5583" t="s">
        <v>1913</v>
      </c>
      <c r="D5583" s="24">
        <v>5927</v>
      </c>
      <c r="E5583" t="s">
        <v>1705</v>
      </c>
      <c r="F5583" t="s">
        <v>99</v>
      </c>
      <c r="G5583" t="s">
        <v>1914</v>
      </c>
      <c r="H5583" t="s">
        <v>2024</v>
      </c>
      <c r="I5583" t="s">
        <v>1838</v>
      </c>
      <c r="J5583" t="s">
        <v>1915</v>
      </c>
      <c r="K5583" t="s">
        <v>2045</v>
      </c>
      <c r="L5583" s="24">
        <v>36720</v>
      </c>
      <c r="M5583" s="25">
        <f>+VLOOKUP(E5583, TC!A:D, 4, FALSE())</f>
        <v>1.1477999990638523</v>
      </c>
      <c r="N5583" s="24">
        <f t="shared" si="435"/>
        <v>36720</v>
      </c>
      <c r="O5583" t="str">
        <f t="shared" si="436"/>
        <v>FACTURA</v>
      </c>
      <c r="P5583" t="str">
        <f t="shared" si="437"/>
        <v>2025</v>
      </c>
      <c r="Q5583" t="str">
        <f t="shared" si="438"/>
        <v>04</v>
      </c>
      <c r="R5583" t="str">
        <f>+IFERROR(VLOOKUP(I5583, Listado!A:B, 2, FALSE()), "COMERCIALIZADORA INTERNACIONAL CARIBBEAN EXOTICS S A")</f>
        <v>LONDOÑO ECHEVERRI ALEJANDRA</v>
      </c>
      <c r="S5583" s="25">
        <f>+VLOOKUP(E5583, TC!A:D, 2, FALSE())</f>
        <v>4272.83</v>
      </c>
      <c r="T5583" t="str">
        <f t="shared" si="439"/>
        <v>COP</v>
      </c>
    </row>
    <row r="5584" spans="1:20" ht="18.75" hidden="1" customHeight="1" x14ac:dyDescent="0.25">
      <c r="A5584" t="s">
        <v>2645</v>
      </c>
      <c r="B5584" t="s">
        <v>1923</v>
      </c>
      <c r="C5584" t="s">
        <v>1913</v>
      </c>
      <c r="D5584" s="24">
        <v>5927</v>
      </c>
      <c r="E5584" t="s">
        <v>1705</v>
      </c>
      <c r="F5584" t="s">
        <v>99</v>
      </c>
      <c r="G5584" t="s">
        <v>1914</v>
      </c>
      <c r="H5584" t="s">
        <v>2024</v>
      </c>
      <c r="I5584" t="s">
        <v>1838</v>
      </c>
      <c r="J5584" t="s">
        <v>1915</v>
      </c>
      <c r="K5584" t="s">
        <v>2803</v>
      </c>
      <c r="L5584" s="24">
        <v>211640</v>
      </c>
      <c r="M5584" s="25">
        <f>+VLOOKUP(E5584, TC!A:D, 4, FALSE())</f>
        <v>1.1477999990638523</v>
      </c>
      <c r="N5584" s="24">
        <f t="shared" si="435"/>
        <v>211640</v>
      </c>
      <c r="O5584" t="str">
        <f t="shared" si="436"/>
        <v>FACTURA</v>
      </c>
      <c r="P5584" t="str">
        <f t="shared" si="437"/>
        <v>2025</v>
      </c>
      <c r="Q5584" t="str">
        <f t="shared" si="438"/>
        <v>04</v>
      </c>
      <c r="R5584" t="str">
        <f>+IFERROR(VLOOKUP(I5584, Listado!A:B, 2, FALSE()), "COMERCIALIZADORA INTERNACIONAL CARIBBEAN EXOTICS S A")</f>
        <v>LONDOÑO ECHEVERRI ALEJANDRA</v>
      </c>
      <c r="S5584" s="25">
        <f>+VLOOKUP(E5584, TC!A:D, 2, FALSE())</f>
        <v>4272.83</v>
      </c>
      <c r="T5584" t="str">
        <f t="shared" si="439"/>
        <v>COP</v>
      </c>
    </row>
    <row r="5585" spans="1:20" ht="18.75" hidden="1" customHeight="1" x14ac:dyDescent="0.25">
      <c r="A5585" t="s">
        <v>2645</v>
      </c>
      <c r="B5585" t="s">
        <v>1923</v>
      </c>
      <c r="C5585" t="s">
        <v>1913</v>
      </c>
      <c r="D5585" s="24">
        <v>5928</v>
      </c>
      <c r="E5585" t="s">
        <v>1705</v>
      </c>
      <c r="F5585" t="s">
        <v>128</v>
      </c>
      <c r="G5585" t="s">
        <v>108</v>
      </c>
      <c r="H5585" t="s">
        <v>2804</v>
      </c>
      <c r="I5585" t="s">
        <v>1872</v>
      </c>
      <c r="J5585" t="s">
        <v>1944</v>
      </c>
      <c r="K5585" t="s">
        <v>1928</v>
      </c>
      <c r="L5585" s="24">
        <v>1070.44</v>
      </c>
      <c r="M5585" s="25">
        <f>+VLOOKUP(E5585, TC!A:D, 4, FALSE())</f>
        <v>1.1477999990638523</v>
      </c>
      <c r="N5585" s="24">
        <f t="shared" si="435"/>
        <v>1070.44</v>
      </c>
      <c r="O5585" t="str">
        <f t="shared" si="436"/>
        <v>FACTURA</v>
      </c>
      <c r="P5585" t="str">
        <f t="shared" si="437"/>
        <v>2025</v>
      </c>
      <c r="Q5585" t="str">
        <f t="shared" si="438"/>
        <v>04</v>
      </c>
      <c r="R5585" t="str">
        <f>+IFERROR(VLOOKUP(I5585, Listado!A:B, 2, FALSE()), "COMERCIALIZADORA INTERNACIONAL CARIBBEAN EXOTICS S A")</f>
        <v>PIEDRAHITA PEREZ MARIANA</v>
      </c>
      <c r="S5585" s="25">
        <f>+VLOOKUP(E5585, TC!A:D, 2, FALSE())</f>
        <v>4272.83</v>
      </c>
      <c r="T5585" t="str">
        <f t="shared" si="439"/>
        <v>USD</v>
      </c>
    </row>
    <row r="5586" spans="1:20" ht="18.75" hidden="1" customHeight="1" x14ac:dyDescent="0.25">
      <c r="A5586" t="s">
        <v>2645</v>
      </c>
      <c r="B5586" t="s">
        <v>1923</v>
      </c>
      <c r="C5586" t="s">
        <v>1913</v>
      </c>
      <c r="D5586" s="24">
        <v>5928</v>
      </c>
      <c r="E5586" t="s">
        <v>1705</v>
      </c>
      <c r="F5586" t="s">
        <v>128</v>
      </c>
      <c r="G5586" t="s">
        <v>108</v>
      </c>
      <c r="H5586" t="s">
        <v>2804</v>
      </c>
      <c r="I5586" t="s">
        <v>1872</v>
      </c>
      <c r="J5586" t="s">
        <v>1944</v>
      </c>
      <c r="K5586" t="s">
        <v>2055</v>
      </c>
      <c r="L5586" s="24">
        <v>852</v>
      </c>
      <c r="M5586" s="25">
        <f>+VLOOKUP(E5586, TC!A:D, 4, FALSE())</f>
        <v>1.1477999990638523</v>
      </c>
      <c r="N5586" s="24">
        <f t="shared" si="435"/>
        <v>852</v>
      </c>
      <c r="O5586" t="str">
        <f t="shared" si="436"/>
        <v>FACTURA</v>
      </c>
      <c r="P5586" t="str">
        <f t="shared" si="437"/>
        <v>2025</v>
      </c>
      <c r="Q5586" t="str">
        <f t="shared" si="438"/>
        <v>04</v>
      </c>
      <c r="R5586" t="str">
        <f>+IFERROR(VLOOKUP(I5586, Listado!A:B, 2, FALSE()), "COMERCIALIZADORA INTERNACIONAL CARIBBEAN EXOTICS S A")</f>
        <v>PIEDRAHITA PEREZ MARIANA</v>
      </c>
      <c r="S5586" s="25">
        <f>+VLOOKUP(E5586, TC!A:D, 2, FALSE())</f>
        <v>4272.83</v>
      </c>
      <c r="T5586" t="str">
        <f t="shared" si="439"/>
        <v>USD</v>
      </c>
    </row>
    <row r="5587" spans="1:20" ht="18.75" hidden="1" customHeight="1" x14ac:dyDescent="0.25">
      <c r="A5587" t="s">
        <v>2645</v>
      </c>
      <c r="B5587" t="s">
        <v>1923</v>
      </c>
      <c r="C5587" t="s">
        <v>1913</v>
      </c>
      <c r="D5587" s="24">
        <v>5928</v>
      </c>
      <c r="E5587" t="s">
        <v>1705</v>
      </c>
      <c r="F5587" t="s">
        <v>128</v>
      </c>
      <c r="G5587" t="s">
        <v>108</v>
      </c>
      <c r="H5587" t="s">
        <v>2804</v>
      </c>
      <c r="I5587" t="s">
        <v>1872</v>
      </c>
      <c r="J5587" t="s">
        <v>1944</v>
      </c>
      <c r="K5587" t="s">
        <v>2175</v>
      </c>
      <c r="L5587" s="24">
        <v>348</v>
      </c>
      <c r="M5587" s="25">
        <f>+VLOOKUP(E5587, TC!A:D, 4, FALSE())</f>
        <v>1.1477999990638523</v>
      </c>
      <c r="N5587" s="24">
        <f t="shared" si="435"/>
        <v>348</v>
      </c>
      <c r="O5587" t="str">
        <f t="shared" si="436"/>
        <v>FACTURA</v>
      </c>
      <c r="P5587" t="str">
        <f t="shared" si="437"/>
        <v>2025</v>
      </c>
      <c r="Q5587" t="str">
        <f t="shared" si="438"/>
        <v>04</v>
      </c>
      <c r="R5587" t="str">
        <f>+IFERROR(VLOOKUP(I5587, Listado!A:B, 2, FALSE()), "COMERCIALIZADORA INTERNACIONAL CARIBBEAN EXOTICS S A")</f>
        <v>PIEDRAHITA PEREZ MARIANA</v>
      </c>
      <c r="S5587" s="25">
        <f>+VLOOKUP(E5587, TC!A:D, 2, FALSE())</f>
        <v>4272.83</v>
      </c>
      <c r="T5587" t="str">
        <f t="shared" si="439"/>
        <v>USD</v>
      </c>
    </row>
    <row r="5588" spans="1:20" ht="18.75" hidden="1" customHeight="1" x14ac:dyDescent="0.25">
      <c r="A5588" t="s">
        <v>2645</v>
      </c>
      <c r="B5588" t="s">
        <v>1923</v>
      </c>
      <c r="C5588" t="s">
        <v>1913</v>
      </c>
      <c r="D5588" s="24">
        <v>5928</v>
      </c>
      <c r="E5588" t="s">
        <v>1705</v>
      </c>
      <c r="F5588" t="s">
        <v>128</v>
      </c>
      <c r="G5588" t="s">
        <v>108</v>
      </c>
      <c r="H5588" t="s">
        <v>2804</v>
      </c>
      <c r="I5588" t="s">
        <v>1872</v>
      </c>
      <c r="J5588" t="s">
        <v>1944</v>
      </c>
      <c r="K5588" t="s">
        <v>2057</v>
      </c>
      <c r="L5588" s="24">
        <v>702.72</v>
      </c>
      <c r="M5588" s="25">
        <f>+VLOOKUP(E5588, TC!A:D, 4, FALSE())</f>
        <v>1.1477999990638523</v>
      </c>
      <c r="N5588" s="24">
        <f t="shared" si="435"/>
        <v>702.72</v>
      </c>
      <c r="O5588" t="str">
        <f t="shared" si="436"/>
        <v>FACTURA</v>
      </c>
      <c r="P5588" t="str">
        <f t="shared" si="437"/>
        <v>2025</v>
      </c>
      <c r="Q5588" t="str">
        <f t="shared" si="438"/>
        <v>04</v>
      </c>
      <c r="R5588" t="str">
        <f>+IFERROR(VLOOKUP(I5588, Listado!A:B, 2, FALSE()), "COMERCIALIZADORA INTERNACIONAL CARIBBEAN EXOTICS S A")</f>
        <v>PIEDRAHITA PEREZ MARIANA</v>
      </c>
      <c r="S5588" s="25">
        <f>+VLOOKUP(E5588, TC!A:D, 2, FALSE())</f>
        <v>4272.83</v>
      </c>
      <c r="T5588" t="str">
        <f t="shared" si="439"/>
        <v>USD</v>
      </c>
    </row>
    <row r="5589" spans="1:20" ht="18.75" hidden="1" customHeight="1" x14ac:dyDescent="0.25">
      <c r="A5589" t="s">
        <v>2645</v>
      </c>
      <c r="B5589" t="s">
        <v>5</v>
      </c>
      <c r="C5589" t="s">
        <v>1970</v>
      </c>
      <c r="D5589" s="24">
        <v>2298</v>
      </c>
      <c r="E5589" t="s">
        <v>1705</v>
      </c>
      <c r="F5589" t="s">
        <v>128</v>
      </c>
      <c r="G5589" t="s">
        <v>110</v>
      </c>
      <c r="H5589" t="s">
        <v>2012</v>
      </c>
      <c r="I5589" t="s">
        <v>1852</v>
      </c>
      <c r="J5589" t="s">
        <v>1998</v>
      </c>
      <c r="K5589" t="s">
        <v>70</v>
      </c>
      <c r="L5589" s="24">
        <v>-9897.01</v>
      </c>
      <c r="M5589" s="25">
        <f>+VLOOKUP(E5589, TC!A:D, 4, FALSE())</f>
        <v>1.1477999990638523</v>
      </c>
      <c r="N5589" s="24">
        <f t="shared" si="435"/>
        <v>-9897.01</v>
      </c>
      <c r="O5589" t="str">
        <f t="shared" si="436"/>
        <v>NOTAS</v>
      </c>
      <c r="P5589" t="str">
        <f t="shared" si="437"/>
        <v>2025</v>
      </c>
      <c r="Q5589" t="str">
        <f t="shared" si="438"/>
        <v>04</v>
      </c>
      <c r="R5589" t="str">
        <f>+IFERROR(VLOOKUP(I5589, Listado!A:B, 2, FALSE()), "COMERCIALIZADORA INTERNACIONAL CARIBBEAN EXOTICS S A")</f>
        <v>PEREZ MEJIA MARIA PAULINA</v>
      </c>
      <c r="S5589" s="25">
        <f>+VLOOKUP(E5589, TC!A:D, 2, FALSE())</f>
        <v>4272.83</v>
      </c>
      <c r="T5589" t="str">
        <f t="shared" si="439"/>
        <v>USD</v>
      </c>
    </row>
    <row r="5590" spans="1:20" ht="18.75" hidden="1" customHeight="1" x14ac:dyDescent="0.25">
      <c r="A5590" t="s">
        <v>2645</v>
      </c>
      <c r="B5590" t="s">
        <v>5</v>
      </c>
      <c r="C5590" t="s">
        <v>1970</v>
      </c>
      <c r="D5590" s="24">
        <v>2299</v>
      </c>
      <c r="E5590" t="s">
        <v>1705</v>
      </c>
      <c r="F5590" t="s">
        <v>1924</v>
      </c>
      <c r="G5590" t="s">
        <v>108</v>
      </c>
      <c r="H5590" t="s">
        <v>2012</v>
      </c>
      <c r="I5590" t="s">
        <v>1894</v>
      </c>
      <c r="J5590" t="s">
        <v>1919</v>
      </c>
      <c r="K5590" t="s">
        <v>58</v>
      </c>
      <c r="L5590" s="24">
        <v>-1699.8</v>
      </c>
      <c r="M5590" s="25">
        <f>+VLOOKUP(E5590, TC!A:D, 4, FALSE())</f>
        <v>1.1477999990638523</v>
      </c>
      <c r="N5590" s="24">
        <f t="shared" si="435"/>
        <v>-1951.0304384087362</v>
      </c>
      <c r="O5590" t="str">
        <f t="shared" si="436"/>
        <v>NOTAS</v>
      </c>
      <c r="P5590" t="str">
        <f t="shared" si="437"/>
        <v>2025</v>
      </c>
      <c r="Q5590" t="str">
        <f t="shared" si="438"/>
        <v>04</v>
      </c>
      <c r="R5590" t="str">
        <f>+IFERROR(VLOOKUP(I5590, Listado!A:B, 2, FALSE()), "COMERCIALIZADORA INTERNACIONAL CARIBBEAN EXOTICS S A")</f>
        <v>PIEDRAHITA PEREZ MARIANA</v>
      </c>
      <c r="S5590" s="25">
        <f>+VLOOKUP(E5590, TC!A:D, 2, FALSE())</f>
        <v>4272.83</v>
      </c>
      <c r="T5590" t="str">
        <f t="shared" si="439"/>
        <v>EUR</v>
      </c>
    </row>
    <row r="5591" spans="1:20" ht="18.75" hidden="1" customHeight="1" x14ac:dyDescent="0.25">
      <c r="A5591" t="s">
        <v>2645</v>
      </c>
      <c r="B5591" t="s">
        <v>5</v>
      </c>
      <c r="C5591" t="s">
        <v>1970</v>
      </c>
      <c r="D5591" s="24">
        <v>2300</v>
      </c>
      <c r="E5591" t="s">
        <v>1705</v>
      </c>
      <c r="F5591" t="s">
        <v>1924</v>
      </c>
      <c r="G5591" t="s">
        <v>112</v>
      </c>
      <c r="H5591" t="s">
        <v>2012</v>
      </c>
      <c r="I5591" t="s">
        <v>1863</v>
      </c>
      <c r="J5591" t="s">
        <v>1926</v>
      </c>
      <c r="K5591" t="s">
        <v>36</v>
      </c>
      <c r="L5591" s="24">
        <v>-3824</v>
      </c>
      <c r="M5591" s="25">
        <f>+VLOOKUP(E5591, TC!A:D, 4, FALSE())</f>
        <v>1.1477999990638523</v>
      </c>
      <c r="N5591" s="24">
        <f t="shared" si="435"/>
        <v>-4389.1871964201709</v>
      </c>
      <c r="O5591" t="str">
        <f t="shared" si="436"/>
        <v>NOTAS</v>
      </c>
      <c r="P5591" t="str">
        <f t="shared" si="437"/>
        <v>2025</v>
      </c>
      <c r="Q5591" t="str">
        <f t="shared" si="438"/>
        <v>04</v>
      </c>
      <c r="R5591" t="str">
        <f>+IFERROR(VLOOKUP(I5591, Listado!A:B, 2, FALSE()), "COMERCIALIZADORA INTERNACIONAL CARIBBEAN EXOTICS S A")</f>
        <v>HINCAPIE CONTRERAS ERIKA STEFANIA</v>
      </c>
      <c r="S5591" s="25">
        <f>+VLOOKUP(E5591, TC!A:D, 2, FALSE())</f>
        <v>4272.83</v>
      </c>
      <c r="T5591" t="str">
        <f t="shared" si="439"/>
        <v>EUR</v>
      </c>
    </row>
    <row r="5592" spans="1:20" ht="18.75" hidden="1" customHeight="1" x14ac:dyDescent="0.25">
      <c r="A5592" t="s">
        <v>2645</v>
      </c>
      <c r="B5592" t="s">
        <v>5</v>
      </c>
      <c r="C5592" t="s">
        <v>1970</v>
      </c>
      <c r="D5592" s="24">
        <v>2301</v>
      </c>
      <c r="E5592" t="s">
        <v>1705</v>
      </c>
      <c r="F5592" t="s">
        <v>1924</v>
      </c>
      <c r="G5592" t="s">
        <v>112</v>
      </c>
      <c r="H5592" t="s">
        <v>2012</v>
      </c>
      <c r="I5592" t="s">
        <v>1863</v>
      </c>
      <c r="J5592" t="s">
        <v>1926</v>
      </c>
      <c r="K5592" t="s">
        <v>36</v>
      </c>
      <c r="L5592" s="24">
        <v>-1376</v>
      </c>
      <c r="M5592" s="25">
        <f>+VLOOKUP(E5592, TC!A:D, 4, FALSE())</f>
        <v>1.1477999990638523</v>
      </c>
      <c r="N5592" s="24">
        <f t="shared" si="435"/>
        <v>-1579.3727987118607</v>
      </c>
      <c r="O5592" t="str">
        <f t="shared" si="436"/>
        <v>NOTAS</v>
      </c>
      <c r="P5592" t="str">
        <f t="shared" si="437"/>
        <v>2025</v>
      </c>
      <c r="Q5592" t="str">
        <f t="shared" si="438"/>
        <v>04</v>
      </c>
      <c r="R5592" t="str">
        <f>+IFERROR(VLOOKUP(I5592, Listado!A:B, 2, FALSE()), "COMERCIALIZADORA INTERNACIONAL CARIBBEAN EXOTICS S A")</f>
        <v>HINCAPIE CONTRERAS ERIKA STEFANIA</v>
      </c>
      <c r="S5592" s="25">
        <f>+VLOOKUP(E5592, TC!A:D, 2, FALSE())</f>
        <v>4272.83</v>
      </c>
      <c r="T5592" t="str">
        <f t="shared" si="439"/>
        <v>EUR</v>
      </c>
    </row>
    <row r="5593" spans="1:20" ht="18.75" hidden="1" customHeight="1" x14ac:dyDescent="0.25">
      <c r="A5593" t="s">
        <v>2645</v>
      </c>
      <c r="B5593" t="s">
        <v>5</v>
      </c>
      <c r="C5593" t="s">
        <v>1970</v>
      </c>
      <c r="D5593" s="24">
        <v>2302</v>
      </c>
      <c r="E5593" t="s">
        <v>1705</v>
      </c>
      <c r="F5593" t="s">
        <v>1924</v>
      </c>
      <c r="G5593" t="s">
        <v>108</v>
      </c>
      <c r="H5593" t="s">
        <v>2805</v>
      </c>
      <c r="I5593" t="s">
        <v>1884</v>
      </c>
      <c r="J5593" t="s">
        <v>1919</v>
      </c>
      <c r="K5593" t="s">
        <v>58</v>
      </c>
      <c r="L5593" s="24">
        <v>-270.75</v>
      </c>
      <c r="M5593" s="25">
        <f>+VLOOKUP(E5593, TC!A:D, 4, FALSE())</f>
        <v>1.1477999990638523</v>
      </c>
      <c r="N5593" s="24">
        <f t="shared" si="435"/>
        <v>-310.76684974653801</v>
      </c>
      <c r="O5593" t="str">
        <f t="shared" si="436"/>
        <v>ANULACIÓN FE</v>
      </c>
      <c r="P5593" t="str">
        <f t="shared" si="437"/>
        <v>2025</v>
      </c>
      <c r="Q5593" t="str">
        <f t="shared" si="438"/>
        <v>04</v>
      </c>
      <c r="R5593" t="str">
        <f>+IFERROR(VLOOKUP(I5593, Listado!A:B, 2, FALSE()), "COMERCIALIZADORA INTERNACIONAL CARIBBEAN EXOTICS S A")</f>
        <v>PIEDRAHITA PEREZ MARIANA</v>
      </c>
      <c r="S5593" s="25">
        <f>+VLOOKUP(E5593, TC!A:D, 2, FALSE())</f>
        <v>4272.83</v>
      </c>
      <c r="T5593" t="str">
        <f t="shared" si="439"/>
        <v>EUR</v>
      </c>
    </row>
    <row r="5594" spans="1:20" ht="18.75" hidden="1" customHeight="1" x14ac:dyDescent="0.25">
      <c r="A5594" t="s">
        <v>2645</v>
      </c>
      <c r="B5594" t="s">
        <v>5</v>
      </c>
      <c r="C5594" t="s">
        <v>1970</v>
      </c>
      <c r="D5594" s="24">
        <v>2302</v>
      </c>
      <c r="E5594" t="s">
        <v>1705</v>
      </c>
      <c r="F5594" t="s">
        <v>1924</v>
      </c>
      <c r="G5594" t="s">
        <v>108</v>
      </c>
      <c r="H5594" t="s">
        <v>2805</v>
      </c>
      <c r="I5594" t="s">
        <v>1884</v>
      </c>
      <c r="J5594" t="s">
        <v>1919</v>
      </c>
      <c r="K5594" t="s">
        <v>58</v>
      </c>
      <c r="L5594" s="24">
        <v>-513</v>
      </c>
      <c r="M5594" s="25">
        <f>+VLOOKUP(E5594, TC!A:D, 4, FALSE())</f>
        <v>1.1477999990638523</v>
      </c>
      <c r="N5594" s="24">
        <f t="shared" si="435"/>
        <v>-588.82139951975626</v>
      </c>
      <c r="O5594" t="str">
        <f t="shared" si="436"/>
        <v>ANULACIÓN FE</v>
      </c>
      <c r="P5594" t="str">
        <f t="shared" si="437"/>
        <v>2025</v>
      </c>
      <c r="Q5594" t="str">
        <f t="shared" si="438"/>
        <v>04</v>
      </c>
      <c r="R5594" t="str">
        <f>+IFERROR(VLOOKUP(I5594, Listado!A:B, 2, FALSE()), "COMERCIALIZADORA INTERNACIONAL CARIBBEAN EXOTICS S A")</f>
        <v>PIEDRAHITA PEREZ MARIANA</v>
      </c>
      <c r="S5594" s="25">
        <f>+VLOOKUP(E5594, TC!A:D, 2, FALSE())</f>
        <v>4272.83</v>
      </c>
      <c r="T5594" t="str">
        <f t="shared" si="439"/>
        <v>EUR</v>
      </c>
    </row>
    <row r="5595" spans="1:20" ht="18.75" hidden="1" customHeight="1" x14ac:dyDescent="0.25">
      <c r="A5595" t="s">
        <v>2645</v>
      </c>
      <c r="B5595" t="s">
        <v>5</v>
      </c>
      <c r="C5595" t="s">
        <v>1970</v>
      </c>
      <c r="D5595" s="24">
        <v>2302</v>
      </c>
      <c r="E5595" t="s">
        <v>1705</v>
      </c>
      <c r="F5595" t="s">
        <v>1924</v>
      </c>
      <c r="G5595" t="s">
        <v>108</v>
      </c>
      <c r="H5595" t="s">
        <v>2805</v>
      </c>
      <c r="I5595" t="s">
        <v>1884</v>
      </c>
      <c r="J5595" t="s">
        <v>1919</v>
      </c>
      <c r="K5595" t="s">
        <v>58</v>
      </c>
      <c r="L5595" s="24">
        <v>-494</v>
      </c>
      <c r="M5595" s="25">
        <f>+VLOOKUP(E5595, TC!A:D, 4, FALSE())</f>
        <v>1.1477999990638523</v>
      </c>
      <c r="N5595" s="24">
        <f t="shared" si="435"/>
        <v>-567.01319953754307</v>
      </c>
      <c r="O5595" t="str">
        <f t="shared" si="436"/>
        <v>ANULACIÓN FE</v>
      </c>
      <c r="P5595" t="str">
        <f t="shared" si="437"/>
        <v>2025</v>
      </c>
      <c r="Q5595" t="str">
        <f t="shared" si="438"/>
        <v>04</v>
      </c>
      <c r="R5595" t="str">
        <f>+IFERROR(VLOOKUP(I5595, Listado!A:B, 2, FALSE()), "COMERCIALIZADORA INTERNACIONAL CARIBBEAN EXOTICS S A")</f>
        <v>PIEDRAHITA PEREZ MARIANA</v>
      </c>
      <c r="S5595" s="25">
        <f>+VLOOKUP(E5595, TC!A:D, 2, FALSE())</f>
        <v>4272.83</v>
      </c>
      <c r="T5595" t="str">
        <f t="shared" si="439"/>
        <v>EUR</v>
      </c>
    </row>
    <row r="5596" spans="1:20" ht="18.75" hidden="1" customHeight="1" x14ac:dyDescent="0.25">
      <c r="A5596" t="s">
        <v>2645</v>
      </c>
      <c r="B5596" t="s">
        <v>5</v>
      </c>
      <c r="C5596" t="s">
        <v>1970</v>
      </c>
      <c r="D5596" s="24">
        <v>2302</v>
      </c>
      <c r="E5596" t="s">
        <v>1705</v>
      </c>
      <c r="F5596" t="s">
        <v>1924</v>
      </c>
      <c r="G5596" t="s">
        <v>108</v>
      </c>
      <c r="H5596" t="s">
        <v>2805</v>
      </c>
      <c r="I5596" t="s">
        <v>1884</v>
      </c>
      <c r="J5596" t="s">
        <v>1919</v>
      </c>
      <c r="K5596" t="s">
        <v>58</v>
      </c>
      <c r="L5596" s="24">
        <v>-38</v>
      </c>
      <c r="M5596" s="25">
        <f>+VLOOKUP(E5596, TC!A:D, 4, FALSE())</f>
        <v>1.1477999990638523</v>
      </c>
      <c r="N5596" s="24">
        <f t="shared" si="435"/>
        <v>-43.616399964426385</v>
      </c>
      <c r="O5596" t="str">
        <f t="shared" si="436"/>
        <v>ANULACIÓN FE</v>
      </c>
      <c r="P5596" t="str">
        <f t="shared" si="437"/>
        <v>2025</v>
      </c>
      <c r="Q5596" t="str">
        <f t="shared" si="438"/>
        <v>04</v>
      </c>
      <c r="R5596" t="str">
        <f>+IFERROR(VLOOKUP(I5596, Listado!A:B, 2, FALSE()), "COMERCIALIZADORA INTERNACIONAL CARIBBEAN EXOTICS S A")</f>
        <v>PIEDRAHITA PEREZ MARIANA</v>
      </c>
      <c r="S5596" s="25">
        <f>+VLOOKUP(E5596, TC!A:D, 2, FALSE())</f>
        <v>4272.83</v>
      </c>
      <c r="T5596" t="str">
        <f t="shared" si="439"/>
        <v>EUR</v>
      </c>
    </row>
    <row r="5597" spans="1:20" ht="18.75" hidden="1" customHeight="1" x14ac:dyDescent="0.25">
      <c r="A5597" t="s">
        <v>2645</v>
      </c>
      <c r="B5597" t="s">
        <v>5</v>
      </c>
      <c r="C5597" t="s">
        <v>1970</v>
      </c>
      <c r="D5597" s="24">
        <v>2302</v>
      </c>
      <c r="E5597" t="s">
        <v>1705</v>
      </c>
      <c r="F5597" t="s">
        <v>1924</v>
      </c>
      <c r="G5597" t="s">
        <v>108</v>
      </c>
      <c r="H5597" t="s">
        <v>2805</v>
      </c>
      <c r="I5597" t="s">
        <v>1884</v>
      </c>
      <c r="J5597" t="s">
        <v>1919</v>
      </c>
      <c r="K5597" t="s">
        <v>58</v>
      </c>
      <c r="L5597" s="24">
        <v>-660.25</v>
      </c>
      <c r="M5597" s="25">
        <f>+VLOOKUP(E5597, TC!A:D, 4, FALSE())</f>
        <v>1.1477999990638523</v>
      </c>
      <c r="N5597" s="24">
        <f t="shared" si="435"/>
        <v>-757.83494938190847</v>
      </c>
      <c r="O5597" t="str">
        <f t="shared" si="436"/>
        <v>ANULACIÓN FE</v>
      </c>
      <c r="P5597" t="str">
        <f t="shared" si="437"/>
        <v>2025</v>
      </c>
      <c r="Q5597" t="str">
        <f t="shared" si="438"/>
        <v>04</v>
      </c>
      <c r="R5597" t="str">
        <f>+IFERROR(VLOOKUP(I5597, Listado!A:B, 2, FALSE()), "COMERCIALIZADORA INTERNACIONAL CARIBBEAN EXOTICS S A")</f>
        <v>PIEDRAHITA PEREZ MARIANA</v>
      </c>
      <c r="S5597" s="25">
        <f>+VLOOKUP(E5597, TC!A:D, 2, FALSE())</f>
        <v>4272.83</v>
      </c>
      <c r="T5597" t="str">
        <f t="shared" si="439"/>
        <v>EUR</v>
      </c>
    </row>
    <row r="5598" spans="1:20" ht="18.75" hidden="1" customHeight="1" x14ac:dyDescent="0.25">
      <c r="A5598" t="s">
        <v>2645</v>
      </c>
      <c r="B5598" t="s">
        <v>5</v>
      </c>
      <c r="C5598" t="s">
        <v>1970</v>
      </c>
      <c r="D5598" s="24">
        <v>2302</v>
      </c>
      <c r="E5598" t="s">
        <v>1705</v>
      </c>
      <c r="F5598" t="s">
        <v>1924</v>
      </c>
      <c r="G5598" t="s">
        <v>108</v>
      </c>
      <c r="H5598" t="s">
        <v>2805</v>
      </c>
      <c r="I5598" t="s">
        <v>1884</v>
      </c>
      <c r="J5598" t="s">
        <v>1919</v>
      </c>
      <c r="K5598" t="s">
        <v>58</v>
      </c>
      <c r="L5598" s="24">
        <v>-763.2</v>
      </c>
      <c r="M5598" s="25">
        <f>+VLOOKUP(E5598, TC!A:D, 4, FALSE())</f>
        <v>1.1477999990638523</v>
      </c>
      <c r="N5598" s="24">
        <f t="shared" si="435"/>
        <v>-876.00095928553219</v>
      </c>
      <c r="O5598" t="str">
        <f t="shared" si="436"/>
        <v>ANULACIÓN FE</v>
      </c>
      <c r="P5598" t="str">
        <f t="shared" si="437"/>
        <v>2025</v>
      </c>
      <c r="Q5598" t="str">
        <f t="shared" si="438"/>
        <v>04</v>
      </c>
      <c r="R5598" t="str">
        <f>+IFERROR(VLOOKUP(I5598, Listado!A:B, 2, FALSE()), "COMERCIALIZADORA INTERNACIONAL CARIBBEAN EXOTICS S A")</f>
        <v>PIEDRAHITA PEREZ MARIANA</v>
      </c>
      <c r="S5598" s="25">
        <f>+VLOOKUP(E5598, TC!A:D, 2, FALSE())</f>
        <v>4272.83</v>
      </c>
      <c r="T5598" t="str">
        <f t="shared" si="439"/>
        <v>EUR</v>
      </c>
    </row>
    <row r="5599" spans="1:20" ht="18.75" hidden="1" customHeight="1" x14ac:dyDescent="0.25">
      <c r="A5599" t="s">
        <v>2645</v>
      </c>
      <c r="B5599" t="s">
        <v>5</v>
      </c>
      <c r="C5599" t="s">
        <v>1970</v>
      </c>
      <c r="D5599" s="24">
        <v>2302</v>
      </c>
      <c r="E5599" t="s">
        <v>1705</v>
      </c>
      <c r="F5599" t="s">
        <v>1924</v>
      </c>
      <c r="G5599" t="s">
        <v>108</v>
      </c>
      <c r="H5599" t="s">
        <v>2805</v>
      </c>
      <c r="I5599" t="s">
        <v>1884</v>
      </c>
      <c r="J5599" t="s">
        <v>1919</v>
      </c>
      <c r="K5599" t="s">
        <v>1959</v>
      </c>
      <c r="L5599" s="24">
        <v>-600</v>
      </c>
      <c r="M5599" s="25">
        <f>+VLOOKUP(E5599, TC!A:D, 4, FALSE())</f>
        <v>1.1477999990638523</v>
      </c>
      <c r="N5599" s="24">
        <f t="shared" si="435"/>
        <v>-688.67999943831137</v>
      </c>
      <c r="O5599" t="str">
        <f t="shared" si="436"/>
        <v>ANULACIÓN FE</v>
      </c>
      <c r="P5599" t="str">
        <f t="shared" si="437"/>
        <v>2025</v>
      </c>
      <c r="Q5599" t="str">
        <f t="shared" si="438"/>
        <v>04</v>
      </c>
      <c r="R5599" t="str">
        <f>+IFERROR(VLOOKUP(I5599, Listado!A:B, 2, FALSE()), "COMERCIALIZADORA INTERNACIONAL CARIBBEAN EXOTICS S A")</f>
        <v>PIEDRAHITA PEREZ MARIANA</v>
      </c>
      <c r="S5599" s="25">
        <f>+VLOOKUP(E5599, TC!A:D, 2, FALSE())</f>
        <v>4272.83</v>
      </c>
      <c r="T5599" t="str">
        <f t="shared" si="439"/>
        <v>EUR</v>
      </c>
    </row>
    <row r="5600" spans="1:20" ht="18.75" hidden="1" customHeight="1" x14ac:dyDescent="0.25">
      <c r="A5600" t="s">
        <v>2645</v>
      </c>
      <c r="B5600" t="s">
        <v>5</v>
      </c>
      <c r="C5600" t="s">
        <v>1970</v>
      </c>
      <c r="D5600" s="24">
        <v>2302</v>
      </c>
      <c r="E5600" t="s">
        <v>1705</v>
      </c>
      <c r="F5600" t="s">
        <v>1924</v>
      </c>
      <c r="G5600" t="s">
        <v>108</v>
      </c>
      <c r="H5600" t="s">
        <v>2805</v>
      </c>
      <c r="I5600" t="s">
        <v>1884</v>
      </c>
      <c r="J5600" t="s">
        <v>1919</v>
      </c>
      <c r="K5600" t="s">
        <v>1960</v>
      </c>
      <c r="L5600" s="24">
        <v>-27.5</v>
      </c>
      <c r="M5600" s="25">
        <f>+VLOOKUP(E5600, TC!A:D, 4, FALSE())</f>
        <v>1.1477999990638523</v>
      </c>
      <c r="N5600" s="24">
        <f t="shared" si="435"/>
        <v>-31.564499974255938</v>
      </c>
      <c r="O5600" t="str">
        <f t="shared" si="436"/>
        <v>ANULACIÓN FE</v>
      </c>
      <c r="P5600" t="str">
        <f t="shared" si="437"/>
        <v>2025</v>
      </c>
      <c r="Q5600" t="str">
        <f t="shared" si="438"/>
        <v>04</v>
      </c>
      <c r="R5600" t="str">
        <f>+IFERROR(VLOOKUP(I5600, Listado!A:B, 2, FALSE()), "COMERCIALIZADORA INTERNACIONAL CARIBBEAN EXOTICS S A")</f>
        <v>PIEDRAHITA PEREZ MARIANA</v>
      </c>
      <c r="S5600" s="25">
        <f>+VLOOKUP(E5600, TC!A:D, 2, FALSE())</f>
        <v>4272.83</v>
      </c>
      <c r="T5600" t="str">
        <f t="shared" si="439"/>
        <v>EUR</v>
      </c>
    </row>
    <row r="5601" spans="1:20" ht="18.75" hidden="1" customHeight="1" x14ac:dyDescent="0.25">
      <c r="A5601" t="s">
        <v>2645</v>
      </c>
      <c r="B5601" t="s">
        <v>5</v>
      </c>
      <c r="C5601" t="s">
        <v>1970</v>
      </c>
      <c r="D5601" s="24">
        <v>2303</v>
      </c>
      <c r="E5601" t="s">
        <v>1705</v>
      </c>
      <c r="F5601" t="s">
        <v>1924</v>
      </c>
      <c r="G5601" t="s">
        <v>108</v>
      </c>
      <c r="H5601" t="s">
        <v>2806</v>
      </c>
      <c r="I5601" t="s">
        <v>1884</v>
      </c>
      <c r="J5601" t="s">
        <v>1919</v>
      </c>
      <c r="K5601" t="s">
        <v>57</v>
      </c>
      <c r="L5601" s="24">
        <v>-130.76</v>
      </c>
      <c r="M5601" s="25">
        <f>+VLOOKUP(E5601, TC!A:D, 4, FALSE())</f>
        <v>1.1477999990638523</v>
      </c>
      <c r="N5601" s="24">
        <f t="shared" si="435"/>
        <v>-150.08632787758933</v>
      </c>
      <c r="O5601" t="str">
        <f t="shared" si="436"/>
        <v>ANULACIÓN FE</v>
      </c>
      <c r="P5601" t="str">
        <f t="shared" si="437"/>
        <v>2025</v>
      </c>
      <c r="Q5601" t="str">
        <f t="shared" si="438"/>
        <v>04</v>
      </c>
      <c r="R5601" t="str">
        <f>+IFERROR(VLOOKUP(I5601, Listado!A:B, 2, FALSE()), "COMERCIALIZADORA INTERNACIONAL CARIBBEAN EXOTICS S A")</f>
        <v>PIEDRAHITA PEREZ MARIANA</v>
      </c>
      <c r="S5601" s="25">
        <f>+VLOOKUP(E5601, TC!A:D, 2, FALSE())</f>
        <v>4272.83</v>
      </c>
      <c r="T5601" t="str">
        <f t="shared" si="439"/>
        <v>EUR</v>
      </c>
    </row>
    <row r="5602" spans="1:20" ht="18.75" hidden="1" customHeight="1" x14ac:dyDescent="0.25">
      <c r="A5602" t="s">
        <v>2645</v>
      </c>
      <c r="B5602" t="s">
        <v>5</v>
      </c>
      <c r="C5602" t="s">
        <v>1970</v>
      </c>
      <c r="D5602" s="24">
        <v>2303</v>
      </c>
      <c r="E5602" t="s">
        <v>1705</v>
      </c>
      <c r="F5602" t="s">
        <v>1924</v>
      </c>
      <c r="G5602" t="s">
        <v>108</v>
      </c>
      <c r="H5602" t="s">
        <v>2806</v>
      </c>
      <c r="I5602" t="s">
        <v>1884</v>
      </c>
      <c r="J5602" t="s">
        <v>1919</v>
      </c>
      <c r="K5602" t="s">
        <v>57</v>
      </c>
      <c r="L5602" s="24">
        <v>-2858.04</v>
      </c>
      <c r="M5602" s="25">
        <f>+VLOOKUP(E5602, TC!A:D, 4, FALSE())</f>
        <v>1.1477999990638523</v>
      </c>
      <c r="N5602" s="24">
        <f t="shared" si="435"/>
        <v>-3280.4583093244523</v>
      </c>
      <c r="O5602" t="str">
        <f t="shared" si="436"/>
        <v>ANULACIÓN FE</v>
      </c>
      <c r="P5602" t="str">
        <f t="shared" si="437"/>
        <v>2025</v>
      </c>
      <c r="Q5602" t="str">
        <f t="shared" si="438"/>
        <v>04</v>
      </c>
      <c r="R5602" t="str">
        <f>+IFERROR(VLOOKUP(I5602, Listado!A:B, 2, FALSE()), "COMERCIALIZADORA INTERNACIONAL CARIBBEAN EXOTICS S A")</f>
        <v>PIEDRAHITA PEREZ MARIANA</v>
      </c>
      <c r="S5602" s="25">
        <f>+VLOOKUP(E5602, TC!A:D, 2, FALSE())</f>
        <v>4272.83</v>
      </c>
      <c r="T5602" t="str">
        <f t="shared" si="439"/>
        <v>EUR</v>
      </c>
    </row>
    <row r="5603" spans="1:20" ht="18.75" hidden="1" customHeight="1" x14ac:dyDescent="0.25">
      <c r="A5603" t="s">
        <v>2645</v>
      </c>
      <c r="B5603" t="s">
        <v>5</v>
      </c>
      <c r="C5603" t="s">
        <v>1970</v>
      </c>
      <c r="D5603" s="24">
        <v>2303</v>
      </c>
      <c r="E5603" t="s">
        <v>1705</v>
      </c>
      <c r="F5603" t="s">
        <v>1924</v>
      </c>
      <c r="G5603" t="s">
        <v>108</v>
      </c>
      <c r="H5603" t="s">
        <v>2806</v>
      </c>
      <c r="I5603" t="s">
        <v>1884</v>
      </c>
      <c r="J5603" t="s">
        <v>1919</v>
      </c>
      <c r="K5603" t="s">
        <v>1959</v>
      </c>
      <c r="L5603" s="24">
        <v>-300</v>
      </c>
      <c r="M5603" s="25">
        <f>+VLOOKUP(E5603, TC!A:D, 4, FALSE())</f>
        <v>1.1477999990638523</v>
      </c>
      <c r="N5603" s="24">
        <f t="shared" si="435"/>
        <v>-344.33999971915568</v>
      </c>
      <c r="O5603" t="str">
        <f t="shared" si="436"/>
        <v>ANULACIÓN FE</v>
      </c>
      <c r="P5603" t="str">
        <f t="shared" si="437"/>
        <v>2025</v>
      </c>
      <c r="Q5603" t="str">
        <f t="shared" si="438"/>
        <v>04</v>
      </c>
      <c r="R5603" t="str">
        <f>+IFERROR(VLOOKUP(I5603, Listado!A:B, 2, FALSE()), "COMERCIALIZADORA INTERNACIONAL CARIBBEAN EXOTICS S A")</f>
        <v>PIEDRAHITA PEREZ MARIANA</v>
      </c>
      <c r="S5603" s="25">
        <f>+VLOOKUP(E5603, TC!A:D, 2, FALSE())</f>
        <v>4272.83</v>
      </c>
      <c r="T5603" t="str">
        <f t="shared" si="439"/>
        <v>EUR</v>
      </c>
    </row>
    <row r="5604" spans="1:20" ht="18.75" hidden="1" customHeight="1" x14ac:dyDescent="0.25">
      <c r="A5604" t="s">
        <v>2645</v>
      </c>
      <c r="B5604" t="s">
        <v>5</v>
      </c>
      <c r="C5604" t="s">
        <v>1970</v>
      </c>
      <c r="D5604" s="24">
        <v>2303</v>
      </c>
      <c r="E5604" t="s">
        <v>1705</v>
      </c>
      <c r="F5604" t="s">
        <v>1924</v>
      </c>
      <c r="G5604" t="s">
        <v>108</v>
      </c>
      <c r="H5604" t="s">
        <v>2806</v>
      </c>
      <c r="I5604" t="s">
        <v>1884</v>
      </c>
      <c r="J5604" t="s">
        <v>1919</v>
      </c>
      <c r="K5604" t="s">
        <v>1960</v>
      </c>
      <c r="L5604" s="24">
        <v>-71.2</v>
      </c>
      <c r="M5604" s="25">
        <f>+VLOOKUP(E5604, TC!A:D, 4, FALSE())</f>
        <v>1.1477999990638523</v>
      </c>
      <c r="N5604" s="24">
        <f t="shared" si="435"/>
        <v>-81.723359933346288</v>
      </c>
      <c r="O5604" t="str">
        <f t="shared" si="436"/>
        <v>ANULACIÓN FE</v>
      </c>
      <c r="P5604" t="str">
        <f t="shared" si="437"/>
        <v>2025</v>
      </c>
      <c r="Q5604" t="str">
        <f t="shared" si="438"/>
        <v>04</v>
      </c>
      <c r="R5604" t="str">
        <f>+IFERROR(VLOOKUP(I5604, Listado!A:B, 2, FALSE()), "COMERCIALIZADORA INTERNACIONAL CARIBBEAN EXOTICS S A")</f>
        <v>PIEDRAHITA PEREZ MARIANA</v>
      </c>
      <c r="S5604" s="25">
        <f>+VLOOKUP(E5604, TC!A:D, 2, FALSE())</f>
        <v>4272.83</v>
      </c>
      <c r="T5604" t="str">
        <f t="shared" si="439"/>
        <v>EUR</v>
      </c>
    </row>
    <row r="5605" spans="1:20" ht="18.75" hidden="1" customHeight="1" x14ac:dyDescent="0.25">
      <c r="A5605" t="s">
        <v>2645</v>
      </c>
      <c r="B5605" t="s">
        <v>5</v>
      </c>
      <c r="C5605" t="s">
        <v>1970</v>
      </c>
      <c r="D5605" s="24">
        <v>2304</v>
      </c>
      <c r="E5605" t="s">
        <v>1705</v>
      </c>
      <c r="F5605" t="s">
        <v>1924</v>
      </c>
      <c r="G5605" t="s">
        <v>108</v>
      </c>
      <c r="H5605" t="s">
        <v>2805</v>
      </c>
      <c r="I5605" t="s">
        <v>1884</v>
      </c>
      <c r="J5605" t="s">
        <v>1919</v>
      </c>
      <c r="K5605" t="s">
        <v>59</v>
      </c>
      <c r="L5605" s="24">
        <v>-1187.28</v>
      </c>
      <c r="M5605" s="25">
        <f>+VLOOKUP(E5605, TC!A:D, 4, FALSE())</f>
        <v>1.1477999990638523</v>
      </c>
      <c r="N5605" s="24">
        <f t="shared" si="435"/>
        <v>-1362.7599828885307</v>
      </c>
      <c r="O5605" t="str">
        <f t="shared" si="436"/>
        <v>ANULACIÓN FE</v>
      </c>
      <c r="P5605" t="str">
        <f t="shared" si="437"/>
        <v>2025</v>
      </c>
      <c r="Q5605" t="str">
        <f t="shared" si="438"/>
        <v>04</v>
      </c>
      <c r="R5605" t="str">
        <f>+IFERROR(VLOOKUP(I5605, Listado!A:B, 2, FALSE()), "COMERCIALIZADORA INTERNACIONAL CARIBBEAN EXOTICS S A")</f>
        <v>PIEDRAHITA PEREZ MARIANA</v>
      </c>
      <c r="S5605" s="25">
        <f>+VLOOKUP(E5605, TC!A:D, 2, FALSE())</f>
        <v>4272.83</v>
      </c>
      <c r="T5605" t="str">
        <f t="shared" si="439"/>
        <v>EUR</v>
      </c>
    </row>
    <row r="5606" spans="1:20" ht="18.75" hidden="1" customHeight="1" x14ac:dyDescent="0.25">
      <c r="A5606" t="s">
        <v>2645</v>
      </c>
      <c r="B5606" t="s">
        <v>5</v>
      </c>
      <c r="C5606" t="s">
        <v>1970</v>
      </c>
      <c r="D5606" s="24">
        <v>2304</v>
      </c>
      <c r="E5606" t="s">
        <v>1705</v>
      </c>
      <c r="F5606" t="s">
        <v>1924</v>
      </c>
      <c r="G5606" t="s">
        <v>108</v>
      </c>
      <c r="H5606" t="s">
        <v>2805</v>
      </c>
      <c r="I5606" t="s">
        <v>1884</v>
      </c>
      <c r="J5606" t="s">
        <v>1919</v>
      </c>
      <c r="K5606" t="s">
        <v>59</v>
      </c>
      <c r="L5606" s="24">
        <v>-1012.68</v>
      </c>
      <c r="M5606" s="25">
        <f>+VLOOKUP(E5606, TC!A:D, 4, FALSE())</f>
        <v>1.1477999990638523</v>
      </c>
      <c r="N5606" s="24">
        <f t="shared" si="435"/>
        <v>-1162.3541030519818</v>
      </c>
      <c r="O5606" t="str">
        <f t="shared" si="436"/>
        <v>ANULACIÓN FE</v>
      </c>
      <c r="P5606" t="str">
        <f t="shared" si="437"/>
        <v>2025</v>
      </c>
      <c r="Q5606" t="str">
        <f t="shared" si="438"/>
        <v>04</v>
      </c>
      <c r="R5606" t="str">
        <f>+IFERROR(VLOOKUP(I5606, Listado!A:B, 2, FALSE()), "COMERCIALIZADORA INTERNACIONAL CARIBBEAN EXOTICS S A")</f>
        <v>PIEDRAHITA PEREZ MARIANA</v>
      </c>
      <c r="S5606" s="25">
        <f>+VLOOKUP(E5606, TC!A:D, 2, FALSE())</f>
        <v>4272.83</v>
      </c>
      <c r="T5606" t="str">
        <f t="shared" si="439"/>
        <v>EUR</v>
      </c>
    </row>
    <row r="5607" spans="1:20" ht="18.75" hidden="1" customHeight="1" x14ac:dyDescent="0.25">
      <c r="A5607" t="s">
        <v>2645</v>
      </c>
      <c r="B5607" t="s">
        <v>5</v>
      </c>
      <c r="C5607" t="s">
        <v>1970</v>
      </c>
      <c r="D5607" s="24">
        <v>2304</v>
      </c>
      <c r="E5607" t="s">
        <v>1705</v>
      </c>
      <c r="F5607" t="s">
        <v>1924</v>
      </c>
      <c r="G5607" t="s">
        <v>108</v>
      </c>
      <c r="H5607" t="s">
        <v>2805</v>
      </c>
      <c r="I5607" t="s">
        <v>1884</v>
      </c>
      <c r="J5607" t="s">
        <v>1919</v>
      </c>
      <c r="K5607" t="s">
        <v>59</v>
      </c>
      <c r="L5607" s="24">
        <v>-2165.04</v>
      </c>
      <c r="M5607" s="25">
        <f>+VLOOKUP(E5607, TC!A:D, 4, FALSE())</f>
        <v>1.1477999990638523</v>
      </c>
      <c r="N5607" s="24">
        <f t="shared" si="435"/>
        <v>-2485.032909973203</v>
      </c>
      <c r="O5607" t="str">
        <f t="shared" si="436"/>
        <v>ANULACIÓN FE</v>
      </c>
      <c r="P5607" t="str">
        <f t="shared" si="437"/>
        <v>2025</v>
      </c>
      <c r="Q5607" t="str">
        <f t="shared" si="438"/>
        <v>04</v>
      </c>
      <c r="R5607" t="str">
        <f>+IFERROR(VLOOKUP(I5607, Listado!A:B, 2, FALSE()), "COMERCIALIZADORA INTERNACIONAL CARIBBEAN EXOTICS S A")</f>
        <v>PIEDRAHITA PEREZ MARIANA</v>
      </c>
      <c r="S5607" s="25">
        <f>+VLOOKUP(E5607, TC!A:D, 2, FALSE())</f>
        <v>4272.83</v>
      </c>
      <c r="T5607" t="str">
        <f t="shared" si="439"/>
        <v>EUR</v>
      </c>
    </row>
    <row r="5608" spans="1:20" ht="18.75" hidden="1" customHeight="1" x14ac:dyDescent="0.25">
      <c r="A5608" t="s">
        <v>2645</v>
      </c>
      <c r="B5608" t="s">
        <v>5</v>
      </c>
      <c r="C5608" t="s">
        <v>1970</v>
      </c>
      <c r="D5608" s="24">
        <v>2304</v>
      </c>
      <c r="E5608" t="s">
        <v>1705</v>
      </c>
      <c r="F5608" t="s">
        <v>1924</v>
      </c>
      <c r="G5608" t="s">
        <v>108</v>
      </c>
      <c r="H5608" t="s">
        <v>2805</v>
      </c>
      <c r="I5608" t="s">
        <v>1884</v>
      </c>
      <c r="J5608" t="s">
        <v>1919</v>
      </c>
      <c r="K5608" t="s">
        <v>59</v>
      </c>
      <c r="L5608" s="24">
        <v>-593.64</v>
      </c>
      <c r="M5608" s="25">
        <f>+VLOOKUP(E5608, TC!A:D, 4, FALSE())</f>
        <v>1.1477999990638523</v>
      </c>
      <c r="N5608" s="24">
        <f t="shared" si="435"/>
        <v>-681.37999144426533</v>
      </c>
      <c r="O5608" t="str">
        <f t="shared" si="436"/>
        <v>ANULACIÓN FE</v>
      </c>
      <c r="P5608" t="str">
        <f t="shared" si="437"/>
        <v>2025</v>
      </c>
      <c r="Q5608" t="str">
        <f t="shared" si="438"/>
        <v>04</v>
      </c>
      <c r="R5608" t="str">
        <f>+IFERROR(VLOOKUP(I5608, Listado!A:B, 2, FALSE()), "COMERCIALIZADORA INTERNACIONAL CARIBBEAN EXOTICS S A")</f>
        <v>PIEDRAHITA PEREZ MARIANA</v>
      </c>
      <c r="S5608" s="25">
        <f>+VLOOKUP(E5608, TC!A:D, 2, FALSE())</f>
        <v>4272.83</v>
      </c>
      <c r="T5608" t="str">
        <f t="shared" si="439"/>
        <v>EUR</v>
      </c>
    </row>
    <row r="5609" spans="1:20" ht="18.75" hidden="1" customHeight="1" x14ac:dyDescent="0.25">
      <c r="A5609" t="s">
        <v>2645</v>
      </c>
      <c r="B5609" t="s">
        <v>5</v>
      </c>
      <c r="C5609" t="s">
        <v>1970</v>
      </c>
      <c r="D5609" s="24">
        <v>2304</v>
      </c>
      <c r="E5609" t="s">
        <v>1705</v>
      </c>
      <c r="F5609" t="s">
        <v>1924</v>
      </c>
      <c r="G5609" t="s">
        <v>108</v>
      </c>
      <c r="H5609" t="s">
        <v>2805</v>
      </c>
      <c r="I5609" t="s">
        <v>1884</v>
      </c>
      <c r="J5609" t="s">
        <v>1919</v>
      </c>
      <c r="K5609" t="s">
        <v>59</v>
      </c>
      <c r="L5609" s="24">
        <v>-628.55999999999995</v>
      </c>
      <c r="M5609" s="25">
        <f>+VLOOKUP(E5609, TC!A:D, 4, FALSE())</f>
        <v>1.1477999990638523</v>
      </c>
      <c r="N5609" s="24">
        <f t="shared" si="435"/>
        <v>-721.46116741157493</v>
      </c>
      <c r="O5609" t="str">
        <f t="shared" si="436"/>
        <v>ANULACIÓN FE</v>
      </c>
      <c r="P5609" t="str">
        <f t="shared" si="437"/>
        <v>2025</v>
      </c>
      <c r="Q5609" t="str">
        <f t="shared" si="438"/>
        <v>04</v>
      </c>
      <c r="R5609" t="str">
        <f>+IFERROR(VLOOKUP(I5609, Listado!A:B, 2, FALSE()), "COMERCIALIZADORA INTERNACIONAL CARIBBEAN EXOTICS S A")</f>
        <v>PIEDRAHITA PEREZ MARIANA</v>
      </c>
      <c r="S5609" s="25">
        <f>+VLOOKUP(E5609, TC!A:D, 2, FALSE())</f>
        <v>4272.83</v>
      </c>
      <c r="T5609" t="str">
        <f t="shared" si="439"/>
        <v>EUR</v>
      </c>
    </row>
    <row r="5610" spans="1:20" ht="18.75" hidden="1" customHeight="1" x14ac:dyDescent="0.25">
      <c r="A5610" t="s">
        <v>2645</v>
      </c>
      <c r="B5610" t="s">
        <v>5</v>
      </c>
      <c r="C5610" t="s">
        <v>1970</v>
      </c>
      <c r="D5610" s="24">
        <v>2304</v>
      </c>
      <c r="E5610" t="s">
        <v>1705</v>
      </c>
      <c r="F5610" t="s">
        <v>1924</v>
      </c>
      <c r="G5610" t="s">
        <v>108</v>
      </c>
      <c r="H5610" t="s">
        <v>2805</v>
      </c>
      <c r="I5610" t="s">
        <v>1884</v>
      </c>
      <c r="J5610" t="s">
        <v>1919</v>
      </c>
      <c r="K5610" t="s">
        <v>59</v>
      </c>
      <c r="L5610" s="24">
        <v>-384.12</v>
      </c>
      <c r="M5610" s="25">
        <f>+VLOOKUP(E5610, TC!A:D, 4, FALSE())</f>
        <v>1.1477999990638523</v>
      </c>
      <c r="N5610" s="24">
        <f t="shared" si="435"/>
        <v>-440.89293564040696</v>
      </c>
      <c r="O5610" t="str">
        <f t="shared" si="436"/>
        <v>ANULACIÓN FE</v>
      </c>
      <c r="P5610" t="str">
        <f t="shared" si="437"/>
        <v>2025</v>
      </c>
      <c r="Q5610" t="str">
        <f t="shared" si="438"/>
        <v>04</v>
      </c>
      <c r="R5610" t="str">
        <f>+IFERROR(VLOOKUP(I5610, Listado!A:B, 2, FALSE()), "COMERCIALIZADORA INTERNACIONAL CARIBBEAN EXOTICS S A")</f>
        <v>PIEDRAHITA PEREZ MARIANA</v>
      </c>
      <c r="S5610" s="25">
        <f>+VLOOKUP(E5610, TC!A:D, 2, FALSE())</f>
        <v>4272.83</v>
      </c>
      <c r="T5610" t="str">
        <f t="shared" si="439"/>
        <v>EUR</v>
      </c>
    </row>
    <row r="5611" spans="1:20" ht="18.75" hidden="1" customHeight="1" x14ac:dyDescent="0.25">
      <c r="A5611" t="s">
        <v>2645</v>
      </c>
      <c r="B5611" t="s">
        <v>5</v>
      </c>
      <c r="C5611" t="s">
        <v>1970</v>
      </c>
      <c r="D5611" s="24">
        <v>2304</v>
      </c>
      <c r="E5611" t="s">
        <v>1705</v>
      </c>
      <c r="F5611" t="s">
        <v>1924</v>
      </c>
      <c r="G5611" t="s">
        <v>108</v>
      </c>
      <c r="H5611" t="s">
        <v>2805</v>
      </c>
      <c r="I5611" t="s">
        <v>1884</v>
      </c>
      <c r="J5611" t="s">
        <v>1919</v>
      </c>
      <c r="K5611" t="s">
        <v>59</v>
      </c>
      <c r="L5611" s="24">
        <v>-279.36</v>
      </c>
      <c r="M5611" s="25">
        <f>+VLOOKUP(E5611, TC!A:D, 4, FALSE())</f>
        <v>1.1477999990638523</v>
      </c>
      <c r="N5611" s="24">
        <f t="shared" si="435"/>
        <v>-320.64940773847781</v>
      </c>
      <c r="O5611" t="str">
        <f t="shared" si="436"/>
        <v>ANULACIÓN FE</v>
      </c>
      <c r="P5611" t="str">
        <f t="shared" si="437"/>
        <v>2025</v>
      </c>
      <c r="Q5611" t="str">
        <f t="shared" si="438"/>
        <v>04</v>
      </c>
      <c r="R5611" t="str">
        <f>+IFERROR(VLOOKUP(I5611, Listado!A:B, 2, FALSE()), "COMERCIALIZADORA INTERNACIONAL CARIBBEAN EXOTICS S A")</f>
        <v>PIEDRAHITA PEREZ MARIANA</v>
      </c>
      <c r="S5611" s="25">
        <f>+VLOOKUP(E5611, TC!A:D, 2, FALSE())</f>
        <v>4272.83</v>
      </c>
      <c r="T5611" t="str">
        <f t="shared" si="439"/>
        <v>EUR</v>
      </c>
    </row>
    <row r="5612" spans="1:20" ht="18.75" hidden="1" customHeight="1" x14ac:dyDescent="0.25">
      <c r="A5612" t="s">
        <v>2645</v>
      </c>
      <c r="B5612" t="s">
        <v>5</v>
      </c>
      <c r="C5612" t="s">
        <v>1970</v>
      </c>
      <c r="D5612" s="24">
        <v>2304</v>
      </c>
      <c r="E5612" t="s">
        <v>1705</v>
      </c>
      <c r="F5612" t="s">
        <v>1924</v>
      </c>
      <c r="G5612" t="s">
        <v>108</v>
      </c>
      <c r="H5612" t="s">
        <v>2805</v>
      </c>
      <c r="I5612" t="s">
        <v>1884</v>
      </c>
      <c r="J5612" t="s">
        <v>1919</v>
      </c>
      <c r="K5612" t="s">
        <v>59</v>
      </c>
      <c r="L5612" s="24">
        <v>-34.92</v>
      </c>
      <c r="M5612" s="25">
        <f>+VLOOKUP(E5612, TC!A:D, 4, FALSE())</f>
        <v>1.1477999990638523</v>
      </c>
      <c r="N5612" s="24">
        <f t="shared" si="435"/>
        <v>-40.081175967309726</v>
      </c>
      <c r="O5612" t="str">
        <f t="shared" si="436"/>
        <v>ANULACIÓN FE</v>
      </c>
      <c r="P5612" t="str">
        <f t="shared" si="437"/>
        <v>2025</v>
      </c>
      <c r="Q5612" t="str">
        <f t="shared" si="438"/>
        <v>04</v>
      </c>
      <c r="R5612" t="str">
        <f>+IFERROR(VLOOKUP(I5612, Listado!A:B, 2, FALSE()), "COMERCIALIZADORA INTERNACIONAL CARIBBEAN EXOTICS S A")</f>
        <v>PIEDRAHITA PEREZ MARIANA</v>
      </c>
      <c r="S5612" s="25">
        <f>+VLOOKUP(E5612, TC!A:D, 2, FALSE())</f>
        <v>4272.83</v>
      </c>
      <c r="T5612" t="str">
        <f t="shared" si="439"/>
        <v>EUR</v>
      </c>
    </row>
    <row r="5613" spans="1:20" ht="18.75" hidden="1" customHeight="1" x14ac:dyDescent="0.25">
      <c r="A5613" t="s">
        <v>2645</v>
      </c>
      <c r="B5613" t="s">
        <v>5</v>
      </c>
      <c r="C5613" t="s">
        <v>1970</v>
      </c>
      <c r="D5613" s="24">
        <v>2304</v>
      </c>
      <c r="E5613" t="s">
        <v>1705</v>
      </c>
      <c r="F5613" t="s">
        <v>1924</v>
      </c>
      <c r="G5613" t="s">
        <v>108</v>
      </c>
      <c r="H5613" t="s">
        <v>2805</v>
      </c>
      <c r="I5613" t="s">
        <v>1884</v>
      </c>
      <c r="J5613" t="s">
        <v>1919</v>
      </c>
      <c r="K5613" t="s">
        <v>58</v>
      </c>
      <c r="L5613" s="24">
        <v>-634.17999999999995</v>
      </c>
      <c r="M5613" s="25">
        <f>+VLOOKUP(E5613, TC!A:D, 4, FALSE())</f>
        <v>1.1477999990638523</v>
      </c>
      <c r="N5613" s="24">
        <f t="shared" si="435"/>
        <v>-727.91180340631377</v>
      </c>
      <c r="O5613" t="str">
        <f t="shared" si="436"/>
        <v>ANULACIÓN FE</v>
      </c>
      <c r="P5613" t="str">
        <f t="shared" si="437"/>
        <v>2025</v>
      </c>
      <c r="Q5613" t="str">
        <f t="shared" si="438"/>
        <v>04</v>
      </c>
      <c r="R5613" t="str">
        <f>+IFERROR(VLOOKUP(I5613, Listado!A:B, 2, FALSE()), "COMERCIALIZADORA INTERNACIONAL CARIBBEAN EXOTICS S A")</f>
        <v>PIEDRAHITA PEREZ MARIANA</v>
      </c>
      <c r="S5613" s="25">
        <f>+VLOOKUP(E5613, TC!A:D, 2, FALSE())</f>
        <v>4272.83</v>
      </c>
      <c r="T5613" t="str">
        <f t="shared" si="439"/>
        <v>EUR</v>
      </c>
    </row>
    <row r="5614" spans="1:20" ht="18.75" hidden="1" customHeight="1" x14ac:dyDescent="0.25">
      <c r="A5614" t="s">
        <v>2645</v>
      </c>
      <c r="B5614" t="s">
        <v>5</v>
      </c>
      <c r="C5614" t="s">
        <v>1970</v>
      </c>
      <c r="D5614" s="24">
        <v>2304</v>
      </c>
      <c r="E5614" t="s">
        <v>1705</v>
      </c>
      <c r="F5614" t="s">
        <v>1924</v>
      </c>
      <c r="G5614" t="s">
        <v>108</v>
      </c>
      <c r="H5614" t="s">
        <v>2805</v>
      </c>
      <c r="I5614" t="s">
        <v>1884</v>
      </c>
      <c r="J5614" t="s">
        <v>1919</v>
      </c>
      <c r="K5614" t="s">
        <v>58</v>
      </c>
      <c r="L5614" s="24">
        <v>-797.01</v>
      </c>
      <c r="M5614" s="25">
        <f>+VLOOKUP(E5614, TC!A:D, 4, FALSE())</f>
        <v>1.1477999990638523</v>
      </c>
      <c r="N5614" s="24">
        <f t="shared" si="435"/>
        <v>-914.80807725388092</v>
      </c>
      <c r="O5614" t="str">
        <f t="shared" si="436"/>
        <v>ANULACIÓN FE</v>
      </c>
      <c r="P5614" t="str">
        <f t="shared" si="437"/>
        <v>2025</v>
      </c>
      <c r="Q5614" t="str">
        <f t="shared" si="438"/>
        <v>04</v>
      </c>
      <c r="R5614" t="str">
        <f>+IFERROR(VLOOKUP(I5614, Listado!A:B, 2, FALSE()), "COMERCIALIZADORA INTERNACIONAL CARIBBEAN EXOTICS S A")</f>
        <v>PIEDRAHITA PEREZ MARIANA</v>
      </c>
      <c r="S5614" s="25">
        <f>+VLOOKUP(E5614, TC!A:D, 2, FALSE())</f>
        <v>4272.83</v>
      </c>
      <c r="T5614" t="str">
        <f t="shared" si="439"/>
        <v>EUR</v>
      </c>
    </row>
    <row r="5615" spans="1:20" ht="18.75" hidden="1" customHeight="1" x14ac:dyDescent="0.25">
      <c r="A5615" t="s">
        <v>2645</v>
      </c>
      <c r="B5615" t="s">
        <v>5</v>
      </c>
      <c r="C5615" t="s">
        <v>1970</v>
      </c>
      <c r="D5615" s="24">
        <v>2304</v>
      </c>
      <c r="E5615" t="s">
        <v>1705</v>
      </c>
      <c r="F5615" t="s">
        <v>1924</v>
      </c>
      <c r="G5615" t="s">
        <v>108</v>
      </c>
      <c r="H5615" t="s">
        <v>2805</v>
      </c>
      <c r="I5615" t="s">
        <v>1884</v>
      </c>
      <c r="J5615" t="s">
        <v>1919</v>
      </c>
      <c r="K5615" t="s">
        <v>58</v>
      </c>
      <c r="L5615" s="24">
        <v>-51.42</v>
      </c>
      <c r="M5615" s="25">
        <f>+VLOOKUP(E5615, TC!A:D, 4, FALSE())</f>
        <v>1.1477999990638523</v>
      </c>
      <c r="N5615" s="24">
        <f t="shared" si="435"/>
        <v>-59.019875951863291</v>
      </c>
      <c r="O5615" t="str">
        <f t="shared" si="436"/>
        <v>ANULACIÓN FE</v>
      </c>
      <c r="P5615" t="str">
        <f t="shared" si="437"/>
        <v>2025</v>
      </c>
      <c r="Q5615" t="str">
        <f t="shared" si="438"/>
        <v>04</v>
      </c>
      <c r="R5615" t="str">
        <f>+IFERROR(VLOOKUP(I5615, Listado!A:B, 2, FALSE()), "COMERCIALIZADORA INTERNACIONAL CARIBBEAN EXOTICS S A")</f>
        <v>PIEDRAHITA PEREZ MARIANA</v>
      </c>
      <c r="S5615" s="25">
        <f>+VLOOKUP(E5615, TC!A:D, 2, FALSE())</f>
        <v>4272.83</v>
      </c>
      <c r="T5615" t="str">
        <f t="shared" si="439"/>
        <v>EUR</v>
      </c>
    </row>
    <row r="5616" spans="1:20" ht="18.75" hidden="1" customHeight="1" x14ac:dyDescent="0.25">
      <c r="A5616" t="s">
        <v>2645</v>
      </c>
      <c r="B5616" t="s">
        <v>5</v>
      </c>
      <c r="C5616" t="s">
        <v>1970</v>
      </c>
      <c r="D5616" s="24">
        <v>2304</v>
      </c>
      <c r="E5616" t="s">
        <v>1705</v>
      </c>
      <c r="F5616" t="s">
        <v>1924</v>
      </c>
      <c r="G5616" t="s">
        <v>108</v>
      </c>
      <c r="H5616" t="s">
        <v>2805</v>
      </c>
      <c r="I5616" t="s">
        <v>1884</v>
      </c>
      <c r="J5616" t="s">
        <v>1919</v>
      </c>
      <c r="K5616" t="s">
        <v>58</v>
      </c>
      <c r="L5616" s="24">
        <v>-2048.23</v>
      </c>
      <c r="M5616" s="25">
        <f>+VLOOKUP(E5616, TC!A:D, 4, FALSE())</f>
        <v>1.1477999990638523</v>
      </c>
      <c r="N5616" s="24">
        <f t="shared" si="435"/>
        <v>-2350.9583920825544</v>
      </c>
      <c r="O5616" t="str">
        <f t="shared" si="436"/>
        <v>ANULACIÓN FE</v>
      </c>
      <c r="P5616" t="str">
        <f t="shared" si="437"/>
        <v>2025</v>
      </c>
      <c r="Q5616" t="str">
        <f t="shared" si="438"/>
        <v>04</v>
      </c>
      <c r="R5616" t="str">
        <f>+IFERROR(VLOOKUP(I5616, Listado!A:B, 2, FALSE()), "COMERCIALIZADORA INTERNACIONAL CARIBBEAN EXOTICS S A")</f>
        <v>PIEDRAHITA PEREZ MARIANA</v>
      </c>
      <c r="S5616" s="25">
        <f>+VLOOKUP(E5616, TC!A:D, 2, FALSE())</f>
        <v>4272.83</v>
      </c>
      <c r="T5616" t="str">
        <f t="shared" si="439"/>
        <v>EUR</v>
      </c>
    </row>
    <row r="5617" spans="1:20" ht="18.75" hidden="1" customHeight="1" x14ac:dyDescent="0.25">
      <c r="A5617" t="s">
        <v>2645</v>
      </c>
      <c r="B5617" t="s">
        <v>5</v>
      </c>
      <c r="C5617" t="s">
        <v>1970</v>
      </c>
      <c r="D5617" s="24">
        <v>2304</v>
      </c>
      <c r="E5617" t="s">
        <v>1705</v>
      </c>
      <c r="F5617" t="s">
        <v>1924</v>
      </c>
      <c r="G5617" t="s">
        <v>108</v>
      </c>
      <c r="H5617" t="s">
        <v>2805</v>
      </c>
      <c r="I5617" t="s">
        <v>1884</v>
      </c>
      <c r="J5617" t="s">
        <v>1919</v>
      </c>
      <c r="K5617" t="s">
        <v>58</v>
      </c>
      <c r="L5617" s="24">
        <v>-874.14</v>
      </c>
      <c r="M5617" s="25">
        <f>+VLOOKUP(E5617, TC!A:D, 4, FALSE())</f>
        <v>1.1477999990638523</v>
      </c>
      <c r="N5617" s="24">
        <f t="shared" si="435"/>
        <v>-1003.3378911816759</v>
      </c>
      <c r="O5617" t="str">
        <f t="shared" si="436"/>
        <v>ANULACIÓN FE</v>
      </c>
      <c r="P5617" t="str">
        <f t="shared" si="437"/>
        <v>2025</v>
      </c>
      <c r="Q5617" t="str">
        <f t="shared" si="438"/>
        <v>04</v>
      </c>
      <c r="R5617" t="str">
        <f>+IFERROR(VLOOKUP(I5617, Listado!A:B, 2, FALSE()), "COMERCIALIZADORA INTERNACIONAL CARIBBEAN EXOTICS S A")</f>
        <v>PIEDRAHITA PEREZ MARIANA</v>
      </c>
      <c r="S5617" s="25">
        <f>+VLOOKUP(E5617, TC!A:D, 2, FALSE())</f>
        <v>4272.83</v>
      </c>
      <c r="T5617" t="str">
        <f t="shared" si="439"/>
        <v>EUR</v>
      </c>
    </row>
    <row r="5618" spans="1:20" ht="18.75" hidden="1" customHeight="1" x14ac:dyDescent="0.25">
      <c r="A5618" t="s">
        <v>2645</v>
      </c>
      <c r="B5618" t="s">
        <v>5</v>
      </c>
      <c r="C5618" t="s">
        <v>1970</v>
      </c>
      <c r="D5618" s="24">
        <v>2304</v>
      </c>
      <c r="E5618" t="s">
        <v>1705</v>
      </c>
      <c r="F5618" t="s">
        <v>1924</v>
      </c>
      <c r="G5618" t="s">
        <v>108</v>
      </c>
      <c r="H5618" t="s">
        <v>2805</v>
      </c>
      <c r="I5618" t="s">
        <v>1884</v>
      </c>
      <c r="J5618" t="s">
        <v>1919</v>
      </c>
      <c r="K5618" t="s">
        <v>58</v>
      </c>
      <c r="L5618" s="24">
        <v>-531.34</v>
      </c>
      <c r="M5618" s="25">
        <f>+VLOOKUP(E5618, TC!A:D, 4, FALSE())</f>
        <v>1.1477999990638523</v>
      </c>
      <c r="N5618" s="24">
        <f t="shared" si="435"/>
        <v>-609.87205150258728</v>
      </c>
      <c r="O5618" t="str">
        <f t="shared" si="436"/>
        <v>ANULACIÓN FE</v>
      </c>
      <c r="P5618" t="str">
        <f t="shared" si="437"/>
        <v>2025</v>
      </c>
      <c r="Q5618" t="str">
        <f t="shared" si="438"/>
        <v>04</v>
      </c>
      <c r="R5618" t="str">
        <f>+IFERROR(VLOOKUP(I5618, Listado!A:B, 2, FALSE()), "COMERCIALIZADORA INTERNACIONAL CARIBBEAN EXOTICS S A")</f>
        <v>PIEDRAHITA PEREZ MARIANA</v>
      </c>
      <c r="S5618" s="25">
        <f>+VLOOKUP(E5618, TC!A:D, 2, FALSE())</f>
        <v>4272.83</v>
      </c>
      <c r="T5618" t="str">
        <f t="shared" si="439"/>
        <v>EUR</v>
      </c>
    </row>
    <row r="5619" spans="1:20" ht="18.75" hidden="1" customHeight="1" x14ac:dyDescent="0.25">
      <c r="A5619" t="s">
        <v>2645</v>
      </c>
      <c r="B5619" t="s">
        <v>5</v>
      </c>
      <c r="C5619" t="s">
        <v>1970</v>
      </c>
      <c r="D5619" s="24">
        <v>2304</v>
      </c>
      <c r="E5619" t="s">
        <v>1705</v>
      </c>
      <c r="F5619" t="s">
        <v>1924</v>
      </c>
      <c r="G5619" t="s">
        <v>108</v>
      </c>
      <c r="H5619" t="s">
        <v>2805</v>
      </c>
      <c r="I5619" t="s">
        <v>1884</v>
      </c>
      <c r="J5619" t="s">
        <v>1919</v>
      </c>
      <c r="K5619" t="s">
        <v>1959</v>
      </c>
      <c r="L5619" s="24">
        <v>-1500</v>
      </c>
      <c r="M5619" s="25">
        <f>+VLOOKUP(E5619, TC!A:D, 4, FALSE())</f>
        <v>1.1477999990638523</v>
      </c>
      <c r="N5619" s="24">
        <f t="shared" si="435"/>
        <v>-1721.6999985957784</v>
      </c>
      <c r="O5619" t="str">
        <f t="shared" si="436"/>
        <v>ANULACIÓN FE</v>
      </c>
      <c r="P5619" t="str">
        <f t="shared" si="437"/>
        <v>2025</v>
      </c>
      <c r="Q5619" t="str">
        <f t="shared" si="438"/>
        <v>04</v>
      </c>
      <c r="R5619" t="str">
        <f>+IFERROR(VLOOKUP(I5619, Listado!A:B, 2, FALSE()), "COMERCIALIZADORA INTERNACIONAL CARIBBEAN EXOTICS S A")</f>
        <v>PIEDRAHITA PEREZ MARIANA</v>
      </c>
      <c r="S5619" s="25">
        <f>+VLOOKUP(E5619, TC!A:D, 2, FALSE())</f>
        <v>4272.83</v>
      </c>
      <c r="T5619" t="str">
        <f t="shared" si="439"/>
        <v>EUR</v>
      </c>
    </row>
    <row r="5620" spans="1:20" ht="18.75" hidden="1" customHeight="1" x14ac:dyDescent="0.25">
      <c r="A5620" t="s">
        <v>2645</v>
      </c>
      <c r="B5620" t="s">
        <v>5</v>
      </c>
      <c r="C5620" t="s">
        <v>1970</v>
      </c>
      <c r="D5620" s="24">
        <v>2304</v>
      </c>
      <c r="E5620" t="s">
        <v>1705</v>
      </c>
      <c r="F5620" t="s">
        <v>1924</v>
      </c>
      <c r="G5620" t="s">
        <v>108</v>
      </c>
      <c r="H5620" t="s">
        <v>2805</v>
      </c>
      <c r="I5620" t="s">
        <v>1884</v>
      </c>
      <c r="J5620" t="s">
        <v>1919</v>
      </c>
      <c r="K5620" t="s">
        <v>1960</v>
      </c>
      <c r="L5620" s="24">
        <v>-65.28</v>
      </c>
      <c r="M5620" s="25">
        <f>+VLOOKUP(E5620, TC!A:D, 4, FALSE())</f>
        <v>1.1477999990638523</v>
      </c>
      <c r="N5620" s="24">
        <f t="shared" si="435"/>
        <v>-74.928383938888288</v>
      </c>
      <c r="O5620" t="str">
        <f t="shared" si="436"/>
        <v>ANULACIÓN FE</v>
      </c>
      <c r="P5620" t="str">
        <f t="shared" si="437"/>
        <v>2025</v>
      </c>
      <c r="Q5620" t="str">
        <f t="shared" si="438"/>
        <v>04</v>
      </c>
      <c r="R5620" t="str">
        <f>+IFERROR(VLOOKUP(I5620, Listado!A:B, 2, FALSE()), "COMERCIALIZADORA INTERNACIONAL CARIBBEAN EXOTICS S A")</f>
        <v>PIEDRAHITA PEREZ MARIANA</v>
      </c>
      <c r="S5620" s="25">
        <f>+VLOOKUP(E5620, TC!A:D, 2, FALSE())</f>
        <v>4272.83</v>
      </c>
      <c r="T5620" t="str">
        <f t="shared" si="439"/>
        <v>EUR</v>
      </c>
    </row>
    <row r="5621" spans="1:20" ht="18.75" hidden="1" customHeight="1" x14ac:dyDescent="0.25">
      <c r="A5621" t="s">
        <v>2645</v>
      </c>
      <c r="B5621" t="s">
        <v>5</v>
      </c>
      <c r="C5621" t="s">
        <v>1970</v>
      </c>
      <c r="D5621" s="24">
        <v>2305</v>
      </c>
      <c r="E5621" t="s">
        <v>1705</v>
      </c>
      <c r="F5621" t="s">
        <v>1924</v>
      </c>
      <c r="G5621" t="s">
        <v>108</v>
      </c>
      <c r="H5621" t="s">
        <v>2806</v>
      </c>
      <c r="I5621" t="s">
        <v>1884</v>
      </c>
      <c r="J5621" t="s">
        <v>1919</v>
      </c>
      <c r="K5621" t="s">
        <v>57</v>
      </c>
      <c r="L5621" s="24">
        <v>-3040</v>
      </c>
      <c r="M5621" s="25">
        <f>+VLOOKUP(E5621, TC!A:D, 4, FALSE())</f>
        <v>1.1477999990638523</v>
      </c>
      <c r="N5621" s="24">
        <f t="shared" si="435"/>
        <v>-3489.3119971541109</v>
      </c>
      <c r="O5621" t="str">
        <f t="shared" si="436"/>
        <v>ANULACIÓN FE</v>
      </c>
      <c r="P5621" t="str">
        <f t="shared" si="437"/>
        <v>2025</v>
      </c>
      <c r="Q5621" t="str">
        <f t="shared" si="438"/>
        <v>04</v>
      </c>
      <c r="R5621" t="str">
        <f>+IFERROR(VLOOKUP(I5621, Listado!A:B, 2, FALSE()), "COMERCIALIZADORA INTERNACIONAL CARIBBEAN EXOTICS S A")</f>
        <v>PIEDRAHITA PEREZ MARIANA</v>
      </c>
      <c r="S5621" s="25">
        <f>+VLOOKUP(E5621, TC!A:D, 2, FALSE())</f>
        <v>4272.83</v>
      </c>
      <c r="T5621" t="str">
        <f t="shared" si="439"/>
        <v>EUR</v>
      </c>
    </row>
    <row r="5622" spans="1:20" ht="18.75" hidden="1" customHeight="1" x14ac:dyDescent="0.25">
      <c r="A5622" t="s">
        <v>2645</v>
      </c>
      <c r="B5622" t="s">
        <v>5</v>
      </c>
      <c r="C5622" t="s">
        <v>1970</v>
      </c>
      <c r="D5622" s="24">
        <v>2305</v>
      </c>
      <c r="E5622" t="s">
        <v>1705</v>
      </c>
      <c r="F5622" t="s">
        <v>1924</v>
      </c>
      <c r="G5622" t="s">
        <v>108</v>
      </c>
      <c r="H5622" t="s">
        <v>2806</v>
      </c>
      <c r="I5622" t="s">
        <v>1884</v>
      </c>
      <c r="J5622" t="s">
        <v>1919</v>
      </c>
      <c r="K5622" t="s">
        <v>58</v>
      </c>
      <c r="L5622" s="24">
        <v>-2252.4299999999998</v>
      </c>
      <c r="M5622" s="25">
        <f>+VLOOKUP(E5622, TC!A:D, 4, FALSE())</f>
        <v>1.1477999990638523</v>
      </c>
      <c r="N5622" s="24">
        <f t="shared" si="435"/>
        <v>-2585.3391518913927</v>
      </c>
      <c r="O5622" t="str">
        <f t="shared" si="436"/>
        <v>ANULACIÓN FE</v>
      </c>
      <c r="P5622" t="str">
        <f t="shared" si="437"/>
        <v>2025</v>
      </c>
      <c r="Q5622" t="str">
        <f t="shared" si="438"/>
        <v>04</v>
      </c>
      <c r="R5622" t="str">
        <f>+IFERROR(VLOOKUP(I5622, Listado!A:B, 2, FALSE()), "COMERCIALIZADORA INTERNACIONAL CARIBBEAN EXOTICS S A")</f>
        <v>PIEDRAHITA PEREZ MARIANA</v>
      </c>
      <c r="S5622" s="25">
        <f>+VLOOKUP(E5622, TC!A:D, 2, FALSE())</f>
        <v>4272.83</v>
      </c>
      <c r="T5622" t="str">
        <f t="shared" si="439"/>
        <v>EUR</v>
      </c>
    </row>
    <row r="5623" spans="1:20" ht="18.75" hidden="1" customHeight="1" x14ac:dyDescent="0.25">
      <c r="A5623" t="s">
        <v>2645</v>
      </c>
      <c r="B5623" t="s">
        <v>5</v>
      </c>
      <c r="C5623" t="s">
        <v>1970</v>
      </c>
      <c r="D5623" s="24">
        <v>2305</v>
      </c>
      <c r="E5623" t="s">
        <v>1705</v>
      </c>
      <c r="F5623" t="s">
        <v>1924</v>
      </c>
      <c r="G5623" t="s">
        <v>108</v>
      </c>
      <c r="H5623" t="s">
        <v>2806</v>
      </c>
      <c r="I5623" t="s">
        <v>1884</v>
      </c>
      <c r="J5623" t="s">
        <v>1919</v>
      </c>
      <c r="K5623" t="s">
        <v>58</v>
      </c>
      <c r="L5623" s="24">
        <v>-2200.65</v>
      </c>
      <c r="M5623" s="25">
        <f>+VLOOKUP(E5623, TC!A:D, 4, FALSE())</f>
        <v>1.1477999990638523</v>
      </c>
      <c r="N5623" s="24">
        <f t="shared" si="435"/>
        <v>-2525.9060679398667</v>
      </c>
      <c r="O5623" t="str">
        <f t="shared" si="436"/>
        <v>ANULACIÓN FE</v>
      </c>
      <c r="P5623" t="str">
        <f t="shared" si="437"/>
        <v>2025</v>
      </c>
      <c r="Q5623" t="str">
        <f t="shared" si="438"/>
        <v>04</v>
      </c>
      <c r="R5623" t="str">
        <f>+IFERROR(VLOOKUP(I5623, Listado!A:B, 2, FALSE()), "COMERCIALIZADORA INTERNACIONAL CARIBBEAN EXOTICS S A")</f>
        <v>PIEDRAHITA PEREZ MARIANA</v>
      </c>
      <c r="S5623" s="25">
        <f>+VLOOKUP(E5623, TC!A:D, 2, FALSE())</f>
        <v>4272.83</v>
      </c>
      <c r="T5623" t="str">
        <f t="shared" si="439"/>
        <v>EUR</v>
      </c>
    </row>
    <row r="5624" spans="1:20" ht="18.75" hidden="1" customHeight="1" x14ac:dyDescent="0.25">
      <c r="A5624" t="s">
        <v>2645</v>
      </c>
      <c r="B5624" t="s">
        <v>5</v>
      </c>
      <c r="C5624" t="s">
        <v>1970</v>
      </c>
      <c r="D5624" s="24">
        <v>2305</v>
      </c>
      <c r="E5624" t="s">
        <v>1705</v>
      </c>
      <c r="F5624" t="s">
        <v>1924</v>
      </c>
      <c r="G5624" t="s">
        <v>108</v>
      </c>
      <c r="H5624" t="s">
        <v>2806</v>
      </c>
      <c r="I5624" t="s">
        <v>1884</v>
      </c>
      <c r="J5624" t="s">
        <v>1919</v>
      </c>
      <c r="K5624" t="s">
        <v>58</v>
      </c>
      <c r="L5624" s="24">
        <v>-138.08000000000001</v>
      </c>
      <c r="M5624" s="25">
        <f>+VLOOKUP(E5624, TC!A:D, 4, FALSE())</f>
        <v>1.1477999990638523</v>
      </c>
      <c r="N5624" s="24">
        <f t="shared" si="435"/>
        <v>-158.48822387073673</v>
      </c>
      <c r="O5624" t="str">
        <f t="shared" si="436"/>
        <v>ANULACIÓN FE</v>
      </c>
      <c r="P5624" t="str">
        <f t="shared" si="437"/>
        <v>2025</v>
      </c>
      <c r="Q5624" t="str">
        <f t="shared" si="438"/>
        <v>04</v>
      </c>
      <c r="R5624" t="str">
        <f>+IFERROR(VLOOKUP(I5624, Listado!A:B, 2, FALSE()), "COMERCIALIZADORA INTERNACIONAL CARIBBEAN EXOTICS S A")</f>
        <v>PIEDRAHITA PEREZ MARIANA</v>
      </c>
      <c r="S5624" s="25">
        <f>+VLOOKUP(E5624, TC!A:D, 2, FALSE())</f>
        <v>4272.83</v>
      </c>
      <c r="T5624" t="str">
        <f t="shared" si="439"/>
        <v>EUR</v>
      </c>
    </row>
    <row r="5625" spans="1:20" ht="18.75" hidden="1" customHeight="1" x14ac:dyDescent="0.25">
      <c r="A5625" t="s">
        <v>2645</v>
      </c>
      <c r="B5625" t="s">
        <v>5</v>
      </c>
      <c r="C5625" t="s">
        <v>1970</v>
      </c>
      <c r="D5625" s="24">
        <v>2305</v>
      </c>
      <c r="E5625" t="s">
        <v>1705</v>
      </c>
      <c r="F5625" t="s">
        <v>1924</v>
      </c>
      <c r="G5625" t="s">
        <v>108</v>
      </c>
      <c r="H5625" t="s">
        <v>2806</v>
      </c>
      <c r="I5625" t="s">
        <v>1884</v>
      </c>
      <c r="J5625" t="s">
        <v>1919</v>
      </c>
      <c r="K5625" t="s">
        <v>58</v>
      </c>
      <c r="L5625" s="24">
        <v>-379.72</v>
      </c>
      <c r="M5625" s="25">
        <f>+VLOOKUP(E5625, TC!A:D, 4, FALSE())</f>
        <v>1.1477999990638523</v>
      </c>
      <c r="N5625" s="24">
        <f t="shared" si="435"/>
        <v>-435.84261564452606</v>
      </c>
      <c r="O5625" t="str">
        <f t="shared" si="436"/>
        <v>ANULACIÓN FE</v>
      </c>
      <c r="P5625" t="str">
        <f t="shared" si="437"/>
        <v>2025</v>
      </c>
      <c r="Q5625" t="str">
        <f t="shared" si="438"/>
        <v>04</v>
      </c>
      <c r="R5625" t="str">
        <f>+IFERROR(VLOOKUP(I5625, Listado!A:B, 2, FALSE()), "COMERCIALIZADORA INTERNACIONAL CARIBBEAN EXOTICS S A")</f>
        <v>PIEDRAHITA PEREZ MARIANA</v>
      </c>
      <c r="S5625" s="25">
        <f>+VLOOKUP(E5625, TC!A:D, 2, FALSE())</f>
        <v>4272.83</v>
      </c>
      <c r="T5625" t="str">
        <f t="shared" si="439"/>
        <v>EUR</v>
      </c>
    </row>
    <row r="5626" spans="1:20" ht="18.75" hidden="1" customHeight="1" x14ac:dyDescent="0.25">
      <c r="A5626" t="s">
        <v>2645</v>
      </c>
      <c r="B5626" t="s">
        <v>5</v>
      </c>
      <c r="C5626" t="s">
        <v>1970</v>
      </c>
      <c r="D5626" s="24">
        <v>2305</v>
      </c>
      <c r="E5626" t="s">
        <v>1705</v>
      </c>
      <c r="F5626" t="s">
        <v>1924</v>
      </c>
      <c r="G5626" t="s">
        <v>108</v>
      </c>
      <c r="H5626" t="s">
        <v>2806</v>
      </c>
      <c r="I5626" t="s">
        <v>1884</v>
      </c>
      <c r="J5626" t="s">
        <v>1919</v>
      </c>
      <c r="K5626" t="s">
        <v>1959</v>
      </c>
      <c r="L5626" s="24">
        <v>-900</v>
      </c>
      <c r="M5626" s="25">
        <f>+VLOOKUP(E5626, TC!A:D, 4, FALSE())</f>
        <v>1.1477999990638523</v>
      </c>
      <c r="N5626" s="24">
        <f t="shared" si="435"/>
        <v>-1033.0199991574671</v>
      </c>
      <c r="O5626" t="str">
        <f t="shared" si="436"/>
        <v>ANULACIÓN FE</v>
      </c>
      <c r="P5626" t="str">
        <f t="shared" si="437"/>
        <v>2025</v>
      </c>
      <c r="Q5626" t="str">
        <f t="shared" si="438"/>
        <v>04</v>
      </c>
      <c r="R5626" t="str">
        <f>+IFERROR(VLOOKUP(I5626, Listado!A:B, 2, FALSE()), "COMERCIALIZADORA INTERNACIONAL CARIBBEAN EXOTICS S A")</f>
        <v>PIEDRAHITA PEREZ MARIANA</v>
      </c>
      <c r="S5626" s="25">
        <f>+VLOOKUP(E5626, TC!A:D, 2, FALSE())</f>
        <v>4272.83</v>
      </c>
      <c r="T5626" t="str">
        <f t="shared" si="439"/>
        <v>EUR</v>
      </c>
    </row>
    <row r="5627" spans="1:20" ht="18.75" hidden="1" customHeight="1" x14ac:dyDescent="0.25">
      <c r="A5627" t="s">
        <v>2645</v>
      </c>
      <c r="B5627" t="s">
        <v>5</v>
      </c>
      <c r="C5627" t="s">
        <v>1970</v>
      </c>
      <c r="D5627" s="24">
        <v>2305</v>
      </c>
      <c r="E5627" t="s">
        <v>1705</v>
      </c>
      <c r="F5627" t="s">
        <v>1924</v>
      </c>
      <c r="G5627" t="s">
        <v>108</v>
      </c>
      <c r="H5627" t="s">
        <v>2806</v>
      </c>
      <c r="I5627" t="s">
        <v>1884</v>
      </c>
      <c r="J5627" t="s">
        <v>1919</v>
      </c>
      <c r="K5627" t="s">
        <v>1960</v>
      </c>
      <c r="L5627" s="24">
        <v>-36.32</v>
      </c>
      <c r="M5627" s="25">
        <f>+VLOOKUP(E5627, TC!A:D, 4, FALSE())</f>
        <v>1.1477999990638523</v>
      </c>
      <c r="N5627" s="24">
        <f t="shared" si="435"/>
        <v>-41.688095965999118</v>
      </c>
      <c r="O5627" t="str">
        <f t="shared" si="436"/>
        <v>ANULACIÓN FE</v>
      </c>
      <c r="P5627" t="str">
        <f t="shared" si="437"/>
        <v>2025</v>
      </c>
      <c r="Q5627" t="str">
        <f t="shared" si="438"/>
        <v>04</v>
      </c>
      <c r="R5627" t="str">
        <f>+IFERROR(VLOOKUP(I5627, Listado!A:B, 2, FALSE()), "COMERCIALIZADORA INTERNACIONAL CARIBBEAN EXOTICS S A")</f>
        <v>PIEDRAHITA PEREZ MARIANA</v>
      </c>
      <c r="S5627" s="25">
        <f>+VLOOKUP(E5627, TC!A:D, 2, FALSE())</f>
        <v>4272.83</v>
      </c>
      <c r="T5627" t="str">
        <f t="shared" si="439"/>
        <v>EUR</v>
      </c>
    </row>
    <row r="5628" spans="1:20" ht="18.75" hidden="1" customHeight="1" x14ac:dyDescent="0.25">
      <c r="A5628" t="s">
        <v>2645</v>
      </c>
      <c r="B5628" t="s">
        <v>5</v>
      </c>
      <c r="C5628" t="s">
        <v>1970</v>
      </c>
      <c r="D5628" s="24">
        <v>2306</v>
      </c>
      <c r="E5628" t="s">
        <v>1705</v>
      </c>
      <c r="F5628" t="s">
        <v>1924</v>
      </c>
      <c r="G5628" t="s">
        <v>108</v>
      </c>
      <c r="H5628" t="s">
        <v>2806</v>
      </c>
      <c r="I5628" t="s">
        <v>1884</v>
      </c>
      <c r="J5628" t="s">
        <v>1919</v>
      </c>
      <c r="K5628" t="s">
        <v>58</v>
      </c>
      <c r="L5628" s="24">
        <v>-1482.57</v>
      </c>
      <c r="M5628" s="25">
        <f>+VLOOKUP(E5628, TC!A:D, 4, FALSE())</f>
        <v>1.1477999990638523</v>
      </c>
      <c r="N5628" s="24">
        <f t="shared" si="435"/>
        <v>-1701.6938446120955</v>
      </c>
      <c r="O5628" t="str">
        <f t="shared" si="436"/>
        <v>ANULACIÓN FE</v>
      </c>
      <c r="P5628" t="str">
        <f t="shared" si="437"/>
        <v>2025</v>
      </c>
      <c r="Q5628" t="str">
        <f t="shared" si="438"/>
        <v>04</v>
      </c>
      <c r="R5628" t="str">
        <f>+IFERROR(VLOOKUP(I5628, Listado!A:B, 2, FALSE()), "COMERCIALIZADORA INTERNACIONAL CARIBBEAN EXOTICS S A")</f>
        <v>PIEDRAHITA PEREZ MARIANA</v>
      </c>
      <c r="S5628" s="25">
        <f>+VLOOKUP(E5628, TC!A:D, 2, FALSE())</f>
        <v>4272.83</v>
      </c>
      <c r="T5628" t="str">
        <f t="shared" si="439"/>
        <v>EUR</v>
      </c>
    </row>
    <row r="5629" spans="1:20" ht="18.75" hidden="1" customHeight="1" x14ac:dyDescent="0.25">
      <c r="A5629" t="s">
        <v>2645</v>
      </c>
      <c r="B5629" t="s">
        <v>5</v>
      </c>
      <c r="C5629" t="s">
        <v>1970</v>
      </c>
      <c r="D5629" s="24">
        <v>2306</v>
      </c>
      <c r="E5629" t="s">
        <v>1705</v>
      </c>
      <c r="F5629" t="s">
        <v>1924</v>
      </c>
      <c r="G5629" t="s">
        <v>108</v>
      </c>
      <c r="H5629" t="s">
        <v>2806</v>
      </c>
      <c r="I5629" t="s">
        <v>1884</v>
      </c>
      <c r="J5629" t="s">
        <v>1919</v>
      </c>
      <c r="K5629" t="s">
        <v>58</v>
      </c>
      <c r="L5629" s="24">
        <v>-312.12</v>
      </c>
      <c r="M5629" s="25">
        <f>+VLOOKUP(E5629, TC!A:D, 4, FALSE())</f>
        <v>1.1477999990638523</v>
      </c>
      <c r="N5629" s="24">
        <f t="shared" si="435"/>
        <v>-358.25133570780957</v>
      </c>
      <c r="O5629" t="str">
        <f t="shared" si="436"/>
        <v>ANULACIÓN FE</v>
      </c>
      <c r="P5629" t="str">
        <f t="shared" si="437"/>
        <v>2025</v>
      </c>
      <c r="Q5629" t="str">
        <f t="shared" si="438"/>
        <v>04</v>
      </c>
      <c r="R5629" t="str">
        <f>+IFERROR(VLOOKUP(I5629, Listado!A:B, 2, FALSE()), "COMERCIALIZADORA INTERNACIONAL CARIBBEAN EXOTICS S A")</f>
        <v>PIEDRAHITA PEREZ MARIANA</v>
      </c>
      <c r="S5629" s="25">
        <f>+VLOOKUP(E5629, TC!A:D, 2, FALSE())</f>
        <v>4272.83</v>
      </c>
      <c r="T5629" t="str">
        <f t="shared" si="439"/>
        <v>EUR</v>
      </c>
    </row>
    <row r="5630" spans="1:20" ht="18.75" hidden="1" customHeight="1" x14ac:dyDescent="0.25">
      <c r="A5630" t="s">
        <v>2645</v>
      </c>
      <c r="B5630" t="s">
        <v>5</v>
      </c>
      <c r="C5630" t="s">
        <v>1970</v>
      </c>
      <c r="D5630" s="24">
        <v>2306</v>
      </c>
      <c r="E5630" t="s">
        <v>1705</v>
      </c>
      <c r="F5630" t="s">
        <v>1924</v>
      </c>
      <c r="G5630" t="s">
        <v>108</v>
      </c>
      <c r="H5630" t="s">
        <v>2806</v>
      </c>
      <c r="I5630" t="s">
        <v>1884</v>
      </c>
      <c r="J5630" t="s">
        <v>1919</v>
      </c>
      <c r="K5630" t="s">
        <v>58</v>
      </c>
      <c r="L5630" s="24">
        <v>-1231.1400000000001</v>
      </c>
      <c r="M5630" s="25">
        <f>+VLOOKUP(E5630, TC!A:D, 4, FALSE())</f>
        <v>1.1477999990638523</v>
      </c>
      <c r="N5630" s="24">
        <f t="shared" si="435"/>
        <v>-1413.1024908474712</v>
      </c>
      <c r="O5630" t="str">
        <f t="shared" si="436"/>
        <v>ANULACIÓN FE</v>
      </c>
      <c r="P5630" t="str">
        <f t="shared" si="437"/>
        <v>2025</v>
      </c>
      <c r="Q5630" t="str">
        <f t="shared" si="438"/>
        <v>04</v>
      </c>
      <c r="R5630" t="str">
        <f>+IFERROR(VLOOKUP(I5630, Listado!A:B, 2, FALSE()), "COMERCIALIZADORA INTERNACIONAL CARIBBEAN EXOTICS S A")</f>
        <v>PIEDRAHITA PEREZ MARIANA</v>
      </c>
      <c r="S5630" s="25">
        <f>+VLOOKUP(E5630, TC!A:D, 2, FALSE())</f>
        <v>4272.83</v>
      </c>
      <c r="T5630" t="str">
        <f t="shared" si="439"/>
        <v>EUR</v>
      </c>
    </row>
    <row r="5631" spans="1:20" ht="18.75" hidden="1" customHeight="1" x14ac:dyDescent="0.25">
      <c r="A5631" t="s">
        <v>2645</v>
      </c>
      <c r="B5631" t="s">
        <v>5</v>
      </c>
      <c r="C5631" t="s">
        <v>1970</v>
      </c>
      <c r="D5631" s="24">
        <v>2306</v>
      </c>
      <c r="E5631" t="s">
        <v>1705</v>
      </c>
      <c r="F5631" t="s">
        <v>1924</v>
      </c>
      <c r="G5631" t="s">
        <v>108</v>
      </c>
      <c r="H5631" t="s">
        <v>2806</v>
      </c>
      <c r="I5631" t="s">
        <v>1884</v>
      </c>
      <c r="J5631" t="s">
        <v>1919</v>
      </c>
      <c r="K5631" t="s">
        <v>58</v>
      </c>
      <c r="L5631" s="24">
        <v>-242.76</v>
      </c>
      <c r="M5631" s="25">
        <f>+VLOOKUP(E5631, TC!A:D, 4, FALSE())</f>
        <v>1.1477999990638523</v>
      </c>
      <c r="N5631" s="24">
        <f t="shared" si="435"/>
        <v>-278.6399277727408</v>
      </c>
      <c r="O5631" t="str">
        <f t="shared" si="436"/>
        <v>ANULACIÓN FE</v>
      </c>
      <c r="P5631" t="str">
        <f t="shared" si="437"/>
        <v>2025</v>
      </c>
      <c r="Q5631" t="str">
        <f t="shared" si="438"/>
        <v>04</v>
      </c>
      <c r="R5631" t="str">
        <f>+IFERROR(VLOOKUP(I5631, Listado!A:B, 2, FALSE()), "COMERCIALIZADORA INTERNACIONAL CARIBBEAN EXOTICS S A")</f>
        <v>PIEDRAHITA PEREZ MARIANA</v>
      </c>
      <c r="S5631" s="25">
        <f>+VLOOKUP(E5631, TC!A:D, 2, FALSE())</f>
        <v>4272.83</v>
      </c>
      <c r="T5631" t="str">
        <f t="shared" si="439"/>
        <v>EUR</v>
      </c>
    </row>
    <row r="5632" spans="1:20" ht="18.75" hidden="1" customHeight="1" x14ac:dyDescent="0.25">
      <c r="A5632" t="s">
        <v>2645</v>
      </c>
      <c r="B5632" t="s">
        <v>5</v>
      </c>
      <c r="C5632" t="s">
        <v>1970</v>
      </c>
      <c r="D5632" s="24">
        <v>2306</v>
      </c>
      <c r="E5632" t="s">
        <v>1705</v>
      </c>
      <c r="F5632" t="s">
        <v>1924</v>
      </c>
      <c r="G5632" t="s">
        <v>108</v>
      </c>
      <c r="H5632" t="s">
        <v>2806</v>
      </c>
      <c r="I5632" t="s">
        <v>1884</v>
      </c>
      <c r="J5632" t="s">
        <v>1919</v>
      </c>
      <c r="K5632" t="s">
        <v>58</v>
      </c>
      <c r="L5632" s="24">
        <v>-424.83</v>
      </c>
      <c r="M5632" s="25">
        <f>+VLOOKUP(E5632, TC!A:D, 4, FALSE())</f>
        <v>1.1477999990638523</v>
      </c>
      <c r="N5632" s="24">
        <f t="shared" si="435"/>
        <v>-487.61987360229637</v>
      </c>
      <c r="O5632" t="str">
        <f t="shared" si="436"/>
        <v>ANULACIÓN FE</v>
      </c>
      <c r="P5632" t="str">
        <f t="shared" si="437"/>
        <v>2025</v>
      </c>
      <c r="Q5632" t="str">
        <f t="shared" si="438"/>
        <v>04</v>
      </c>
      <c r="R5632" t="str">
        <f>+IFERROR(VLOOKUP(I5632, Listado!A:B, 2, FALSE()), "COMERCIALIZADORA INTERNACIONAL CARIBBEAN EXOTICS S A")</f>
        <v>PIEDRAHITA PEREZ MARIANA</v>
      </c>
      <c r="S5632" s="25">
        <f>+VLOOKUP(E5632, TC!A:D, 2, FALSE())</f>
        <v>4272.83</v>
      </c>
      <c r="T5632" t="str">
        <f t="shared" si="439"/>
        <v>EUR</v>
      </c>
    </row>
    <row r="5633" spans="1:20" ht="18.75" hidden="1" customHeight="1" x14ac:dyDescent="0.25">
      <c r="A5633" t="s">
        <v>2645</v>
      </c>
      <c r="B5633" t="s">
        <v>5</v>
      </c>
      <c r="C5633" t="s">
        <v>1970</v>
      </c>
      <c r="D5633" s="24">
        <v>2306</v>
      </c>
      <c r="E5633" t="s">
        <v>1705</v>
      </c>
      <c r="F5633" t="s">
        <v>1924</v>
      </c>
      <c r="G5633" t="s">
        <v>108</v>
      </c>
      <c r="H5633" t="s">
        <v>2806</v>
      </c>
      <c r="I5633" t="s">
        <v>1884</v>
      </c>
      <c r="J5633" t="s">
        <v>1919</v>
      </c>
      <c r="K5633" t="s">
        <v>58</v>
      </c>
      <c r="L5633" s="24">
        <v>-1352.52</v>
      </c>
      <c r="M5633" s="25">
        <f>+VLOOKUP(E5633, TC!A:D, 4, FALSE())</f>
        <v>1.1477999990638523</v>
      </c>
      <c r="N5633" s="24">
        <f t="shared" si="435"/>
        <v>-1552.4224547338415</v>
      </c>
      <c r="O5633" t="str">
        <f t="shared" si="436"/>
        <v>ANULACIÓN FE</v>
      </c>
      <c r="P5633" t="str">
        <f t="shared" si="437"/>
        <v>2025</v>
      </c>
      <c r="Q5633" t="str">
        <f t="shared" si="438"/>
        <v>04</v>
      </c>
      <c r="R5633" t="str">
        <f>+IFERROR(VLOOKUP(I5633, Listado!A:B, 2, FALSE()), "COMERCIALIZADORA INTERNACIONAL CARIBBEAN EXOTICS S A")</f>
        <v>PIEDRAHITA PEREZ MARIANA</v>
      </c>
      <c r="S5633" s="25">
        <f>+VLOOKUP(E5633, TC!A:D, 2, FALSE())</f>
        <v>4272.83</v>
      </c>
      <c r="T5633" t="str">
        <f t="shared" si="439"/>
        <v>EUR</v>
      </c>
    </row>
    <row r="5634" spans="1:20" ht="18.75" hidden="1" customHeight="1" x14ac:dyDescent="0.25">
      <c r="A5634" t="s">
        <v>2645</v>
      </c>
      <c r="B5634" t="s">
        <v>5</v>
      </c>
      <c r="C5634" t="s">
        <v>1970</v>
      </c>
      <c r="D5634" s="24">
        <v>2306</v>
      </c>
      <c r="E5634" t="s">
        <v>1705</v>
      </c>
      <c r="F5634" t="s">
        <v>1924</v>
      </c>
      <c r="G5634" t="s">
        <v>108</v>
      </c>
      <c r="H5634" t="s">
        <v>2806</v>
      </c>
      <c r="I5634" t="s">
        <v>1884</v>
      </c>
      <c r="J5634" t="s">
        <v>1919</v>
      </c>
      <c r="K5634" t="s">
        <v>58</v>
      </c>
      <c r="L5634" s="24">
        <v>-1265.82</v>
      </c>
      <c r="M5634" s="25">
        <f>+VLOOKUP(E5634, TC!A:D, 4, FALSE())</f>
        <v>1.1477999990638523</v>
      </c>
      <c r="N5634" s="24">
        <f t="shared" ref="N5634:N5697" si="440">+IF(F5634="EUR", (M5634*L5634), IF(I5634="JUAN MATAS SAS", (L5634/S5634), L5634))</f>
        <v>-1452.9081948150056</v>
      </c>
      <c r="O5634" t="str">
        <f t="shared" ref="O5634:O5697" si="441">+IF(C5634="CFE", "FACTURA", IF(ISERROR(SEARCH("ANULA", H5634))=FALSE(), "ANULACIÓN FE", IF(ISERROR(SEARCH("CANCELLATION", H5634))=FALSE(), "ANULACIÓN FE", "NOTAS")))</f>
        <v>ANULACIÓN FE</v>
      </c>
      <c r="P5634" t="str">
        <f t="shared" ref="P5634:P5697" si="442">+LEFT(E5634, 4)</f>
        <v>2025</v>
      </c>
      <c r="Q5634" t="str">
        <f t="shared" ref="Q5634:Q5697" si="443">+MID(E5634, 5, 2)</f>
        <v>04</v>
      </c>
      <c r="R5634" t="str">
        <f>+IFERROR(VLOOKUP(I5634, Listado!A:B, 2, FALSE()), "COMERCIALIZADORA INTERNACIONAL CARIBBEAN EXOTICS S A")</f>
        <v>PIEDRAHITA PEREZ MARIANA</v>
      </c>
      <c r="S5634" s="25">
        <f>+VLOOKUP(E5634, TC!A:D, 2, FALSE())</f>
        <v>4272.83</v>
      </c>
      <c r="T5634" t="str">
        <f t="shared" ref="T5634:T5697" si="444">+IF(I5634="JUAN MATAS SAS", "USD", F5634)</f>
        <v>EUR</v>
      </c>
    </row>
    <row r="5635" spans="1:20" ht="18.75" hidden="1" customHeight="1" x14ac:dyDescent="0.25">
      <c r="A5635" t="s">
        <v>2645</v>
      </c>
      <c r="B5635" t="s">
        <v>5</v>
      </c>
      <c r="C5635" t="s">
        <v>1970</v>
      </c>
      <c r="D5635" s="24">
        <v>2306</v>
      </c>
      <c r="E5635" t="s">
        <v>1705</v>
      </c>
      <c r="F5635" t="s">
        <v>1924</v>
      </c>
      <c r="G5635" t="s">
        <v>108</v>
      </c>
      <c r="H5635" t="s">
        <v>2806</v>
      </c>
      <c r="I5635" t="s">
        <v>1884</v>
      </c>
      <c r="J5635" t="s">
        <v>1919</v>
      </c>
      <c r="K5635" t="s">
        <v>58</v>
      </c>
      <c r="L5635" s="24">
        <v>-554.88</v>
      </c>
      <c r="M5635" s="25">
        <f>+VLOOKUP(E5635, TC!A:D, 4, FALSE())</f>
        <v>1.1477999990638523</v>
      </c>
      <c r="N5635" s="24">
        <f t="shared" si="440"/>
        <v>-636.89126348055038</v>
      </c>
      <c r="O5635" t="str">
        <f t="shared" si="441"/>
        <v>ANULACIÓN FE</v>
      </c>
      <c r="P5635" t="str">
        <f t="shared" si="442"/>
        <v>2025</v>
      </c>
      <c r="Q5635" t="str">
        <f t="shared" si="443"/>
        <v>04</v>
      </c>
      <c r="R5635" t="str">
        <f>+IFERROR(VLOOKUP(I5635, Listado!A:B, 2, FALSE()), "COMERCIALIZADORA INTERNACIONAL CARIBBEAN EXOTICS S A")</f>
        <v>PIEDRAHITA PEREZ MARIANA</v>
      </c>
      <c r="S5635" s="25">
        <f>+VLOOKUP(E5635, TC!A:D, 2, FALSE())</f>
        <v>4272.83</v>
      </c>
      <c r="T5635" t="str">
        <f t="shared" si="444"/>
        <v>EUR</v>
      </c>
    </row>
    <row r="5636" spans="1:20" ht="18.75" hidden="1" customHeight="1" x14ac:dyDescent="0.25">
      <c r="A5636" t="s">
        <v>2645</v>
      </c>
      <c r="B5636" t="s">
        <v>5</v>
      </c>
      <c r="C5636" t="s">
        <v>1970</v>
      </c>
      <c r="D5636" s="24">
        <v>2306</v>
      </c>
      <c r="E5636" t="s">
        <v>1705</v>
      </c>
      <c r="F5636" t="s">
        <v>1924</v>
      </c>
      <c r="G5636" t="s">
        <v>108</v>
      </c>
      <c r="H5636" t="s">
        <v>2806</v>
      </c>
      <c r="I5636" t="s">
        <v>1884</v>
      </c>
      <c r="J5636" t="s">
        <v>1919</v>
      </c>
      <c r="K5636" t="s">
        <v>58</v>
      </c>
      <c r="L5636" s="24">
        <v>-1144.44</v>
      </c>
      <c r="M5636" s="25">
        <f>+VLOOKUP(E5636, TC!A:D, 4, FALSE())</f>
        <v>1.1477999990638523</v>
      </c>
      <c r="N5636" s="24">
        <f t="shared" si="440"/>
        <v>-1313.5882309286353</v>
      </c>
      <c r="O5636" t="str">
        <f t="shared" si="441"/>
        <v>ANULACIÓN FE</v>
      </c>
      <c r="P5636" t="str">
        <f t="shared" si="442"/>
        <v>2025</v>
      </c>
      <c r="Q5636" t="str">
        <f t="shared" si="443"/>
        <v>04</v>
      </c>
      <c r="R5636" t="str">
        <f>+IFERROR(VLOOKUP(I5636, Listado!A:B, 2, FALSE()), "COMERCIALIZADORA INTERNACIONAL CARIBBEAN EXOTICS S A")</f>
        <v>PIEDRAHITA PEREZ MARIANA</v>
      </c>
      <c r="S5636" s="25">
        <f>+VLOOKUP(E5636, TC!A:D, 2, FALSE())</f>
        <v>4272.83</v>
      </c>
      <c r="T5636" t="str">
        <f t="shared" si="444"/>
        <v>EUR</v>
      </c>
    </row>
    <row r="5637" spans="1:20" ht="18.75" hidden="1" customHeight="1" x14ac:dyDescent="0.25">
      <c r="A5637" t="s">
        <v>2645</v>
      </c>
      <c r="B5637" t="s">
        <v>5</v>
      </c>
      <c r="C5637" t="s">
        <v>1970</v>
      </c>
      <c r="D5637" s="24">
        <v>2306</v>
      </c>
      <c r="E5637" t="s">
        <v>1705</v>
      </c>
      <c r="F5637" t="s">
        <v>1924</v>
      </c>
      <c r="G5637" t="s">
        <v>108</v>
      </c>
      <c r="H5637" t="s">
        <v>2806</v>
      </c>
      <c r="I5637" t="s">
        <v>1884</v>
      </c>
      <c r="J5637" t="s">
        <v>1919</v>
      </c>
      <c r="K5637" t="s">
        <v>58</v>
      </c>
      <c r="L5637" s="24">
        <v>-797.64</v>
      </c>
      <c r="M5637" s="25">
        <f>+VLOOKUP(E5637, TC!A:D, 4, FALSE())</f>
        <v>1.1477999990638523</v>
      </c>
      <c r="N5637" s="24">
        <f t="shared" si="440"/>
        <v>-915.53119125329113</v>
      </c>
      <c r="O5637" t="str">
        <f t="shared" si="441"/>
        <v>ANULACIÓN FE</v>
      </c>
      <c r="P5637" t="str">
        <f t="shared" si="442"/>
        <v>2025</v>
      </c>
      <c r="Q5637" t="str">
        <f t="shared" si="443"/>
        <v>04</v>
      </c>
      <c r="R5637" t="str">
        <f>+IFERROR(VLOOKUP(I5637, Listado!A:B, 2, FALSE()), "COMERCIALIZADORA INTERNACIONAL CARIBBEAN EXOTICS S A")</f>
        <v>PIEDRAHITA PEREZ MARIANA</v>
      </c>
      <c r="S5637" s="25">
        <f>+VLOOKUP(E5637, TC!A:D, 2, FALSE())</f>
        <v>4272.83</v>
      </c>
      <c r="T5637" t="str">
        <f t="shared" si="444"/>
        <v>EUR</v>
      </c>
    </row>
    <row r="5638" spans="1:20" ht="18.75" hidden="1" customHeight="1" x14ac:dyDescent="0.25">
      <c r="A5638" t="s">
        <v>2645</v>
      </c>
      <c r="B5638" t="s">
        <v>5</v>
      </c>
      <c r="C5638" t="s">
        <v>1970</v>
      </c>
      <c r="D5638" s="24">
        <v>2306</v>
      </c>
      <c r="E5638" t="s">
        <v>1705</v>
      </c>
      <c r="F5638" t="s">
        <v>1924</v>
      </c>
      <c r="G5638" t="s">
        <v>108</v>
      </c>
      <c r="H5638" t="s">
        <v>2806</v>
      </c>
      <c r="I5638" t="s">
        <v>1884</v>
      </c>
      <c r="J5638" t="s">
        <v>1919</v>
      </c>
      <c r="K5638" t="s">
        <v>58</v>
      </c>
      <c r="L5638" s="24">
        <v>-121.38</v>
      </c>
      <c r="M5638" s="25">
        <f>+VLOOKUP(E5638, TC!A:D, 4, FALSE())</f>
        <v>1.1477999990638523</v>
      </c>
      <c r="N5638" s="24">
        <f t="shared" si="440"/>
        <v>-139.3199638863704</v>
      </c>
      <c r="O5638" t="str">
        <f t="shared" si="441"/>
        <v>ANULACIÓN FE</v>
      </c>
      <c r="P5638" t="str">
        <f t="shared" si="442"/>
        <v>2025</v>
      </c>
      <c r="Q5638" t="str">
        <f t="shared" si="443"/>
        <v>04</v>
      </c>
      <c r="R5638" t="str">
        <f>+IFERROR(VLOOKUP(I5638, Listado!A:B, 2, FALSE()), "COMERCIALIZADORA INTERNACIONAL CARIBBEAN EXOTICS S A")</f>
        <v>PIEDRAHITA PEREZ MARIANA</v>
      </c>
      <c r="S5638" s="25">
        <f>+VLOOKUP(E5638, TC!A:D, 2, FALSE())</f>
        <v>4272.83</v>
      </c>
      <c r="T5638" t="str">
        <f t="shared" si="444"/>
        <v>EUR</v>
      </c>
    </row>
    <row r="5639" spans="1:20" ht="18.75" hidden="1" customHeight="1" x14ac:dyDescent="0.25">
      <c r="A5639" t="s">
        <v>2645</v>
      </c>
      <c r="B5639" t="s">
        <v>5</v>
      </c>
      <c r="C5639" t="s">
        <v>1970</v>
      </c>
      <c r="D5639" s="24">
        <v>2306</v>
      </c>
      <c r="E5639" t="s">
        <v>1705</v>
      </c>
      <c r="F5639" t="s">
        <v>1924</v>
      </c>
      <c r="G5639" t="s">
        <v>108</v>
      </c>
      <c r="H5639" t="s">
        <v>2806</v>
      </c>
      <c r="I5639" t="s">
        <v>1884</v>
      </c>
      <c r="J5639" t="s">
        <v>1919</v>
      </c>
      <c r="K5639" t="s">
        <v>58</v>
      </c>
      <c r="L5639" s="24">
        <v>-927.69</v>
      </c>
      <c r="M5639" s="25">
        <f>+VLOOKUP(E5639, TC!A:D, 4, FALSE())</f>
        <v>1.1477999990638523</v>
      </c>
      <c r="N5639" s="24">
        <f t="shared" si="440"/>
        <v>-1064.8025811315451</v>
      </c>
      <c r="O5639" t="str">
        <f t="shared" si="441"/>
        <v>ANULACIÓN FE</v>
      </c>
      <c r="P5639" t="str">
        <f t="shared" si="442"/>
        <v>2025</v>
      </c>
      <c r="Q5639" t="str">
        <f t="shared" si="443"/>
        <v>04</v>
      </c>
      <c r="R5639" t="str">
        <f>+IFERROR(VLOOKUP(I5639, Listado!A:B, 2, FALSE()), "COMERCIALIZADORA INTERNACIONAL CARIBBEAN EXOTICS S A")</f>
        <v>PIEDRAHITA PEREZ MARIANA</v>
      </c>
      <c r="S5639" s="25">
        <f>+VLOOKUP(E5639, TC!A:D, 2, FALSE())</f>
        <v>4272.83</v>
      </c>
      <c r="T5639" t="str">
        <f t="shared" si="444"/>
        <v>EUR</v>
      </c>
    </row>
    <row r="5640" spans="1:20" ht="18.75" hidden="1" customHeight="1" x14ac:dyDescent="0.25">
      <c r="A5640" t="s">
        <v>2645</v>
      </c>
      <c r="B5640" t="s">
        <v>5</v>
      </c>
      <c r="C5640" t="s">
        <v>1970</v>
      </c>
      <c r="D5640" s="24">
        <v>2306</v>
      </c>
      <c r="E5640" t="s">
        <v>1705</v>
      </c>
      <c r="F5640" t="s">
        <v>1924</v>
      </c>
      <c r="G5640" t="s">
        <v>108</v>
      </c>
      <c r="H5640" t="s">
        <v>2806</v>
      </c>
      <c r="I5640" t="s">
        <v>1884</v>
      </c>
      <c r="J5640" t="s">
        <v>1919</v>
      </c>
      <c r="K5640" t="s">
        <v>58</v>
      </c>
      <c r="L5640" s="24">
        <v>-130.05000000000001</v>
      </c>
      <c r="M5640" s="25">
        <f>+VLOOKUP(E5640, TC!A:D, 4, FALSE())</f>
        <v>1.1477999990638523</v>
      </c>
      <c r="N5640" s="24">
        <f t="shared" si="440"/>
        <v>-149.27138987825401</v>
      </c>
      <c r="O5640" t="str">
        <f t="shared" si="441"/>
        <v>ANULACIÓN FE</v>
      </c>
      <c r="P5640" t="str">
        <f t="shared" si="442"/>
        <v>2025</v>
      </c>
      <c r="Q5640" t="str">
        <f t="shared" si="443"/>
        <v>04</v>
      </c>
      <c r="R5640" t="str">
        <f>+IFERROR(VLOOKUP(I5640, Listado!A:B, 2, FALSE()), "COMERCIALIZADORA INTERNACIONAL CARIBBEAN EXOTICS S A")</f>
        <v>PIEDRAHITA PEREZ MARIANA</v>
      </c>
      <c r="S5640" s="25">
        <f>+VLOOKUP(E5640, TC!A:D, 2, FALSE())</f>
        <v>4272.83</v>
      </c>
      <c r="T5640" t="str">
        <f t="shared" si="444"/>
        <v>EUR</v>
      </c>
    </row>
    <row r="5641" spans="1:20" ht="18.75" hidden="1" customHeight="1" x14ac:dyDescent="0.25">
      <c r="A5641" t="s">
        <v>2645</v>
      </c>
      <c r="B5641" t="s">
        <v>5</v>
      </c>
      <c r="C5641" t="s">
        <v>1970</v>
      </c>
      <c r="D5641" s="24">
        <v>2306</v>
      </c>
      <c r="E5641" t="s">
        <v>1705</v>
      </c>
      <c r="F5641" t="s">
        <v>1924</v>
      </c>
      <c r="G5641" t="s">
        <v>108</v>
      </c>
      <c r="H5641" t="s">
        <v>2806</v>
      </c>
      <c r="I5641" t="s">
        <v>1884</v>
      </c>
      <c r="J5641" t="s">
        <v>1919</v>
      </c>
      <c r="K5641" t="s">
        <v>1959</v>
      </c>
      <c r="L5641" s="24">
        <v>-1340</v>
      </c>
      <c r="M5641" s="25">
        <f>+VLOOKUP(E5641, TC!A:D, 4, FALSE())</f>
        <v>1.1477999990638523</v>
      </c>
      <c r="N5641" s="24">
        <f t="shared" si="440"/>
        <v>-1538.0519987455621</v>
      </c>
      <c r="O5641" t="str">
        <f t="shared" si="441"/>
        <v>ANULACIÓN FE</v>
      </c>
      <c r="P5641" t="str">
        <f t="shared" si="442"/>
        <v>2025</v>
      </c>
      <c r="Q5641" t="str">
        <f t="shared" si="443"/>
        <v>04</v>
      </c>
      <c r="R5641" t="str">
        <f>+IFERROR(VLOOKUP(I5641, Listado!A:B, 2, FALSE()), "COMERCIALIZADORA INTERNACIONAL CARIBBEAN EXOTICS S A")</f>
        <v>PIEDRAHITA PEREZ MARIANA</v>
      </c>
      <c r="S5641" s="25">
        <f>+VLOOKUP(E5641, TC!A:D, 2, FALSE())</f>
        <v>4272.83</v>
      </c>
      <c r="T5641" t="str">
        <f t="shared" si="444"/>
        <v>EUR</v>
      </c>
    </row>
    <row r="5642" spans="1:20" ht="18.75" hidden="1" customHeight="1" x14ac:dyDescent="0.25">
      <c r="A5642" t="s">
        <v>2645</v>
      </c>
      <c r="B5642" t="s">
        <v>5</v>
      </c>
      <c r="C5642" t="s">
        <v>1970</v>
      </c>
      <c r="D5642" s="24">
        <v>2306</v>
      </c>
      <c r="E5642" t="s">
        <v>1705</v>
      </c>
      <c r="F5642" t="s">
        <v>1924</v>
      </c>
      <c r="G5642" t="s">
        <v>108</v>
      </c>
      <c r="H5642" t="s">
        <v>2806</v>
      </c>
      <c r="I5642" t="s">
        <v>1884</v>
      </c>
      <c r="J5642" t="s">
        <v>1919</v>
      </c>
      <c r="K5642" t="s">
        <v>1960</v>
      </c>
      <c r="L5642" s="24">
        <v>-134.56</v>
      </c>
      <c r="M5642" s="25">
        <f>+VLOOKUP(E5642, TC!A:D, 4, FALSE())</f>
        <v>1.1477999990638523</v>
      </c>
      <c r="N5642" s="24">
        <f t="shared" si="440"/>
        <v>-154.44796787403197</v>
      </c>
      <c r="O5642" t="str">
        <f t="shared" si="441"/>
        <v>ANULACIÓN FE</v>
      </c>
      <c r="P5642" t="str">
        <f t="shared" si="442"/>
        <v>2025</v>
      </c>
      <c r="Q5642" t="str">
        <f t="shared" si="443"/>
        <v>04</v>
      </c>
      <c r="R5642" t="str">
        <f>+IFERROR(VLOOKUP(I5642, Listado!A:B, 2, FALSE()), "COMERCIALIZADORA INTERNACIONAL CARIBBEAN EXOTICS S A")</f>
        <v>PIEDRAHITA PEREZ MARIANA</v>
      </c>
      <c r="S5642" s="25">
        <f>+VLOOKUP(E5642, TC!A:D, 2, FALSE())</f>
        <v>4272.83</v>
      </c>
      <c r="T5642" t="str">
        <f t="shared" si="444"/>
        <v>EUR</v>
      </c>
    </row>
    <row r="5643" spans="1:20" ht="18.75" hidden="1" customHeight="1" x14ac:dyDescent="0.25">
      <c r="A5643" t="s">
        <v>2645</v>
      </c>
      <c r="B5643" t="s">
        <v>5</v>
      </c>
      <c r="C5643" t="s">
        <v>1913</v>
      </c>
      <c r="D5643" s="24">
        <v>11663</v>
      </c>
      <c r="E5643" t="s">
        <v>1705</v>
      </c>
      <c r="F5643" t="s">
        <v>1924</v>
      </c>
      <c r="G5643" t="s">
        <v>108</v>
      </c>
      <c r="H5643" t="s">
        <v>2807</v>
      </c>
      <c r="I5643" t="s">
        <v>1894</v>
      </c>
      <c r="J5643" t="s">
        <v>1919</v>
      </c>
      <c r="K5643" t="s">
        <v>57</v>
      </c>
      <c r="L5643" s="24">
        <v>2858.04</v>
      </c>
      <c r="M5643" s="25">
        <f>+VLOOKUP(E5643, TC!A:D, 4, FALSE())</f>
        <v>1.1477999990638523</v>
      </c>
      <c r="N5643" s="24">
        <f t="shared" si="440"/>
        <v>3280.4583093244523</v>
      </c>
      <c r="O5643" t="str">
        <f t="shared" si="441"/>
        <v>FACTURA</v>
      </c>
      <c r="P5643" t="str">
        <f t="shared" si="442"/>
        <v>2025</v>
      </c>
      <c r="Q5643" t="str">
        <f t="shared" si="443"/>
        <v>04</v>
      </c>
      <c r="R5643" t="str">
        <f>+IFERROR(VLOOKUP(I5643, Listado!A:B, 2, FALSE()), "COMERCIALIZADORA INTERNACIONAL CARIBBEAN EXOTICS S A")</f>
        <v>PIEDRAHITA PEREZ MARIANA</v>
      </c>
      <c r="S5643" s="25">
        <f>+VLOOKUP(E5643, TC!A:D, 2, FALSE())</f>
        <v>4272.83</v>
      </c>
      <c r="T5643" t="str">
        <f t="shared" si="444"/>
        <v>EUR</v>
      </c>
    </row>
    <row r="5644" spans="1:20" ht="18.75" hidden="1" customHeight="1" x14ac:dyDescent="0.25">
      <c r="A5644" t="s">
        <v>2645</v>
      </c>
      <c r="B5644" t="s">
        <v>5</v>
      </c>
      <c r="C5644" t="s">
        <v>1913</v>
      </c>
      <c r="D5644" s="24">
        <v>11663</v>
      </c>
      <c r="E5644" t="s">
        <v>1705</v>
      </c>
      <c r="F5644" t="s">
        <v>1924</v>
      </c>
      <c r="G5644" t="s">
        <v>108</v>
      </c>
      <c r="H5644" t="s">
        <v>2807</v>
      </c>
      <c r="I5644" t="s">
        <v>1894</v>
      </c>
      <c r="J5644" t="s">
        <v>1919</v>
      </c>
      <c r="K5644" t="s">
        <v>57</v>
      </c>
      <c r="L5644" s="24">
        <v>130.76</v>
      </c>
      <c r="M5644" s="25">
        <f>+VLOOKUP(E5644, TC!A:D, 4, FALSE())</f>
        <v>1.1477999990638523</v>
      </c>
      <c r="N5644" s="24">
        <f t="shared" si="440"/>
        <v>150.08632787758933</v>
      </c>
      <c r="O5644" t="str">
        <f t="shared" si="441"/>
        <v>FACTURA</v>
      </c>
      <c r="P5644" t="str">
        <f t="shared" si="442"/>
        <v>2025</v>
      </c>
      <c r="Q5644" t="str">
        <f t="shared" si="443"/>
        <v>04</v>
      </c>
      <c r="R5644" t="str">
        <f>+IFERROR(VLOOKUP(I5644, Listado!A:B, 2, FALSE()), "COMERCIALIZADORA INTERNACIONAL CARIBBEAN EXOTICS S A")</f>
        <v>PIEDRAHITA PEREZ MARIANA</v>
      </c>
      <c r="S5644" s="25">
        <f>+VLOOKUP(E5644, TC!A:D, 2, FALSE())</f>
        <v>4272.83</v>
      </c>
      <c r="T5644" t="str">
        <f t="shared" si="444"/>
        <v>EUR</v>
      </c>
    </row>
    <row r="5645" spans="1:20" ht="18.75" hidden="1" customHeight="1" x14ac:dyDescent="0.25">
      <c r="A5645" t="s">
        <v>2645</v>
      </c>
      <c r="B5645" t="s">
        <v>5</v>
      </c>
      <c r="C5645" t="s">
        <v>1913</v>
      </c>
      <c r="D5645" s="24">
        <v>11663</v>
      </c>
      <c r="E5645" t="s">
        <v>1705</v>
      </c>
      <c r="F5645" t="s">
        <v>1924</v>
      </c>
      <c r="G5645" t="s">
        <v>108</v>
      </c>
      <c r="H5645" t="s">
        <v>2807</v>
      </c>
      <c r="I5645" t="s">
        <v>1894</v>
      </c>
      <c r="J5645" t="s">
        <v>1919</v>
      </c>
      <c r="K5645" t="s">
        <v>1959</v>
      </c>
      <c r="L5645" s="24">
        <v>300</v>
      </c>
      <c r="M5645" s="25">
        <f>+VLOOKUP(E5645, TC!A:D, 4, FALSE())</f>
        <v>1.1477999990638523</v>
      </c>
      <c r="N5645" s="24">
        <f t="shared" si="440"/>
        <v>344.33999971915568</v>
      </c>
      <c r="O5645" t="str">
        <f t="shared" si="441"/>
        <v>FACTURA</v>
      </c>
      <c r="P5645" t="str">
        <f t="shared" si="442"/>
        <v>2025</v>
      </c>
      <c r="Q5645" t="str">
        <f t="shared" si="443"/>
        <v>04</v>
      </c>
      <c r="R5645" t="str">
        <f>+IFERROR(VLOOKUP(I5645, Listado!A:B, 2, FALSE()), "COMERCIALIZADORA INTERNACIONAL CARIBBEAN EXOTICS S A")</f>
        <v>PIEDRAHITA PEREZ MARIANA</v>
      </c>
      <c r="S5645" s="25">
        <f>+VLOOKUP(E5645, TC!A:D, 2, FALSE())</f>
        <v>4272.83</v>
      </c>
      <c r="T5645" t="str">
        <f t="shared" si="444"/>
        <v>EUR</v>
      </c>
    </row>
    <row r="5646" spans="1:20" ht="18.75" hidden="1" customHeight="1" x14ac:dyDescent="0.25">
      <c r="A5646" t="s">
        <v>2645</v>
      </c>
      <c r="B5646" t="s">
        <v>5</v>
      </c>
      <c r="C5646" t="s">
        <v>1913</v>
      </c>
      <c r="D5646" s="24">
        <v>11663</v>
      </c>
      <c r="E5646" t="s">
        <v>1705</v>
      </c>
      <c r="F5646" t="s">
        <v>1924</v>
      </c>
      <c r="G5646" t="s">
        <v>108</v>
      </c>
      <c r="H5646" t="s">
        <v>2807</v>
      </c>
      <c r="I5646" t="s">
        <v>1894</v>
      </c>
      <c r="J5646" t="s">
        <v>1919</v>
      </c>
      <c r="K5646" t="s">
        <v>1960</v>
      </c>
      <c r="L5646" s="24">
        <v>71.2</v>
      </c>
      <c r="M5646" s="25">
        <f>+VLOOKUP(E5646, TC!A:D, 4, FALSE())</f>
        <v>1.1477999990638523</v>
      </c>
      <c r="N5646" s="24">
        <f t="shared" si="440"/>
        <v>81.723359933346288</v>
      </c>
      <c r="O5646" t="str">
        <f t="shared" si="441"/>
        <v>FACTURA</v>
      </c>
      <c r="P5646" t="str">
        <f t="shared" si="442"/>
        <v>2025</v>
      </c>
      <c r="Q5646" t="str">
        <f t="shared" si="443"/>
        <v>04</v>
      </c>
      <c r="R5646" t="str">
        <f>+IFERROR(VLOOKUP(I5646, Listado!A:B, 2, FALSE()), "COMERCIALIZADORA INTERNACIONAL CARIBBEAN EXOTICS S A")</f>
        <v>PIEDRAHITA PEREZ MARIANA</v>
      </c>
      <c r="S5646" s="25">
        <f>+VLOOKUP(E5646, TC!A:D, 2, FALSE())</f>
        <v>4272.83</v>
      </c>
      <c r="T5646" t="str">
        <f t="shared" si="444"/>
        <v>EUR</v>
      </c>
    </row>
    <row r="5647" spans="1:20" ht="18.75" hidden="1" customHeight="1" x14ac:dyDescent="0.25">
      <c r="A5647" t="s">
        <v>2645</v>
      </c>
      <c r="B5647" t="s">
        <v>5</v>
      </c>
      <c r="C5647" t="s">
        <v>1913</v>
      </c>
      <c r="D5647" s="24">
        <v>11664</v>
      </c>
      <c r="E5647" t="s">
        <v>1705</v>
      </c>
      <c r="F5647" t="s">
        <v>1924</v>
      </c>
      <c r="G5647" t="s">
        <v>108</v>
      </c>
      <c r="H5647" t="s">
        <v>2808</v>
      </c>
      <c r="I5647" t="s">
        <v>1894</v>
      </c>
      <c r="J5647" t="s">
        <v>1919</v>
      </c>
      <c r="K5647" t="s">
        <v>58</v>
      </c>
      <c r="L5647" s="24">
        <v>38</v>
      </c>
      <c r="M5647" s="25">
        <f>+VLOOKUP(E5647, TC!A:D, 4, FALSE())</f>
        <v>1.1477999990638523</v>
      </c>
      <c r="N5647" s="24">
        <f t="shared" si="440"/>
        <v>43.616399964426385</v>
      </c>
      <c r="O5647" t="str">
        <f t="shared" si="441"/>
        <v>FACTURA</v>
      </c>
      <c r="P5647" t="str">
        <f t="shared" si="442"/>
        <v>2025</v>
      </c>
      <c r="Q5647" t="str">
        <f t="shared" si="443"/>
        <v>04</v>
      </c>
      <c r="R5647" t="str">
        <f>+IFERROR(VLOOKUP(I5647, Listado!A:B, 2, FALSE()), "COMERCIALIZADORA INTERNACIONAL CARIBBEAN EXOTICS S A")</f>
        <v>PIEDRAHITA PEREZ MARIANA</v>
      </c>
      <c r="S5647" s="25">
        <f>+VLOOKUP(E5647, TC!A:D, 2, FALSE())</f>
        <v>4272.83</v>
      </c>
      <c r="T5647" t="str">
        <f t="shared" si="444"/>
        <v>EUR</v>
      </c>
    </row>
    <row r="5648" spans="1:20" ht="18.75" hidden="1" customHeight="1" x14ac:dyDescent="0.25">
      <c r="A5648" t="s">
        <v>2645</v>
      </c>
      <c r="B5648" t="s">
        <v>5</v>
      </c>
      <c r="C5648" t="s">
        <v>1913</v>
      </c>
      <c r="D5648" s="24">
        <v>11664</v>
      </c>
      <c r="E5648" t="s">
        <v>1705</v>
      </c>
      <c r="F5648" t="s">
        <v>1924</v>
      </c>
      <c r="G5648" t="s">
        <v>108</v>
      </c>
      <c r="H5648" t="s">
        <v>2808</v>
      </c>
      <c r="I5648" t="s">
        <v>1894</v>
      </c>
      <c r="J5648" t="s">
        <v>1919</v>
      </c>
      <c r="K5648" t="s">
        <v>58</v>
      </c>
      <c r="L5648" s="24">
        <v>270.75</v>
      </c>
      <c r="M5648" s="25">
        <f>+VLOOKUP(E5648, TC!A:D, 4, FALSE())</f>
        <v>1.1477999990638523</v>
      </c>
      <c r="N5648" s="24">
        <f t="shared" si="440"/>
        <v>310.76684974653801</v>
      </c>
      <c r="O5648" t="str">
        <f t="shared" si="441"/>
        <v>FACTURA</v>
      </c>
      <c r="P5648" t="str">
        <f t="shared" si="442"/>
        <v>2025</v>
      </c>
      <c r="Q5648" t="str">
        <f t="shared" si="443"/>
        <v>04</v>
      </c>
      <c r="R5648" t="str">
        <f>+IFERROR(VLOOKUP(I5648, Listado!A:B, 2, FALSE()), "COMERCIALIZADORA INTERNACIONAL CARIBBEAN EXOTICS S A")</f>
        <v>PIEDRAHITA PEREZ MARIANA</v>
      </c>
      <c r="S5648" s="25">
        <f>+VLOOKUP(E5648, TC!A:D, 2, FALSE())</f>
        <v>4272.83</v>
      </c>
      <c r="T5648" t="str">
        <f t="shared" si="444"/>
        <v>EUR</v>
      </c>
    </row>
    <row r="5649" spans="1:20" ht="18.75" hidden="1" customHeight="1" x14ac:dyDescent="0.25">
      <c r="A5649" t="s">
        <v>2645</v>
      </c>
      <c r="B5649" t="s">
        <v>5</v>
      </c>
      <c r="C5649" t="s">
        <v>1913</v>
      </c>
      <c r="D5649" s="24">
        <v>11664</v>
      </c>
      <c r="E5649" t="s">
        <v>1705</v>
      </c>
      <c r="F5649" t="s">
        <v>1924</v>
      </c>
      <c r="G5649" t="s">
        <v>108</v>
      </c>
      <c r="H5649" t="s">
        <v>2808</v>
      </c>
      <c r="I5649" t="s">
        <v>1894</v>
      </c>
      <c r="J5649" t="s">
        <v>1919</v>
      </c>
      <c r="K5649" t="s">
        <v>58</v>
      </c>
      <c r="L5649" s="24">
        <v>660.25</v>
      </c>
      <c r="M5649" s="25">
        <f>+VLOOKUP(E5649, TC!A:D, 4, FALSE())</f>
        <v>1.1477999990638523</v>
      </c>
      <c r="N5649" s="24">
        <f t="shared" si="440"/>
        <v>757.83494938190847</v>
      </c>
      <c r="O5649" t="str">
        <f t="shared" si="441"/>
        <v>FACTURA</v>
      </c>
      <c r="P5649" t="str">
        <f t="shared" si="442"/>
        <v>2025</v>
      </c>
      <c r="Q5649" t="str">
        <f t="shared" si="443"/>
        <v>04</v>
      </c>
      <c r="R5649" t="str">
        <f>+IFERROR(VLOOKUP(I5649, Listado!A:B, 2, FALSE()), "COMERCIALIZADORA INTERNACIONAL CARIBBEAN EXOTICS S A")</f>
        <v>PIEDRAHITA PEREZ MARIANA</v>
      </c>
      <c r="S5649" s="25">
        <f>+VLOOKUP(E5649, TC!A:D, 2, FALSE())</f>
        <v>4272.83</v>
      </c>
      <c r="T5649" t="str">
        <f t="shared" si="444"/>
        <v>EUR</v>
      </c>
    </row>
    <row r="5650" spans="1:20" ht="18.75" hidden="1" customHeight="1" x14ac:dyDescent="0.25">
      <c r="A5650" t="s">
        <v>2645</v>
      </c>
      <c r="B5650" t="s">
        <v>5</v>
      </c>
      <c r="C5650" t="s">
        <v>1913</v>
      </c>
      <c r="D5650" s="24">
        <v>11664</v>
      </c>
      <c r="E5650" t="s">
        <v>1705</v>
      </c>
      <c r="F5650" t="s">
        <v>1924</v>
      </c>
      <c r="G5650" t="s">
        <v>108</v>
      </c>
      <c r="H5650" t="s">
        <v>2808</v>
      </c>
      <c r="I5650" t="s">
        <v>1894</v>
      </c>
      <c r="J5650" t="s">
        <v>1919</v>
      </c>
      <c r="K5650" t="s">
        <v>58</v>
      </c>
      <c r="L5650" s="24">
        <v>513</v>
      </c>
      <c r="M5650" s="25">
        <f>+VLOOKUP(E5650, TC!A:D, 4, FALSE())</f>
        <v>1.1477999990638523</v>
      </c>
      <c r="N5650" s="24">
        <f t="shared" si="440"/>
        <v>588.82139951975626</v>
      </c>
      <c r="O5650" t="str">
        <f t="shared" si="441"/>
        <v>FACTURA</v>
      </c>
      <c r="P5650" t="str">
        <f t="shared" si="442"/>
        <v>2025</v>
      </c>
      <c r="Q5650" t="str">
        <f t="shared" si="443"/>
        <v>04</v>
      </c>
      <c r="R5650" t="str">
        <f>+IFERROR(VLOOKUP(I5650, Listado!A:B, 2, FALSE()), "COMERCIALIZADORA INTERNACIONAL CARIBBEAN EXOTICS S A")</f>
        <v>PIEDRAHITA PEREZ MARIANA</v>
      </c>
      <c r="S5650" s="25">
        <f>+VLOOKUP(E5650, TC!A:D, 2, FALSE())</f>
        <v>4272.83</v>
      </c>
      <c r="T5650" t="str">
        <f t="shared" si="444"/>
        <v>EUR</v>
      </c>
    </row>
    <row r="5651" spans="1:20" ht="18.75" hidden="1" customHeight="1" x14ac:dyDescent="0.25">
      <c r="A5651" t="s">
        <v>2645</v>
      </c>
      <c r="B5651" t="s">
        <v>5</v>
      </c>
      <c r="C5651" t="s">
        <v>1913</v>
      </c>
      <c r="D5651" s="24">
        <v>11664</v>
      </c>
      <c r="E5651" t="s">
        <v>1705</v>
      </c>
      <c r="F5651" t="s">
        <v>1924</v>
      </c>
      <c r="G5651" t="s">
        <v>108</v>
      </c>
      <c r="H5651" t="s">
        <v>2808</v>
      </c>
      <c r="I5651" t="s">
        <v>1894</v>
      </c>
      <c r="J5651" t="s">
        <v>1919</v>
      </c>
      <c r="K5651" t="s">
        <v>58</v>
      </c>
      <c r="L5651" s="24">
        <v>760</v>
      </c>
      <c r="M5651" s="25">
        <f>+VLOOKUP(E5651, TC!A:D, 4, FALSE())</f>
        <v>1.1477999990638523</v>
      </c>
      <c r="N5651" s="24">
        <f t="shared" si="440"/>
        <v>872.32799928852774</v>
      </c>
      <c r="O5651" t="str">
        <f t="shared" si="441"/>
        <v>FACTURA</v>
      </c>
      <c r="P5651" t="str">
        <f t="shared" si="442"/>
        <v>2025</v>
      </c>
      <c r="Q5651" t="str">
        <f t="shared" si="443"/>
        <v>04</v>
      </c>
      <c r="R5651" t="str">
        <f>+IFERROR(VLOOKUP(I5651, Listado!A:B, 2, FALSE()), "COMERCIALIZADORA INTERNACIONAL CARIBBEAN EXOTICS S A")</f>
        <v>PIEDRAHITA PEREZ MARIANA</v>
      </c>
      <c r="S5651" s="25">
        <f>+VLOOKUP(E5651, TC!A:D, 2, FALSE())</f>
        <v>4272.83</v>
      </c>
      <c r="T5651" t="str">
        <f t="shared" si="444"/>
        <v>EUR</v>
      </c>
    </row>
    <row r="5652" spans="1:20" ht="18.75" hidden="1" customHeight="1" x14ac:dyDescent="0.25">
      <c r="A5652" t="s">
        <v>2645</v>
      </c>
      <c r="B5652" t="s">
        <v>5</v>
      </c>
      <c r="C5652" t="s">
        <v>1913</v>
      </c>
      <c r="D5652" s="24">
        <v>11664</v>
      </c>
      <c r="E5652" t="s">
        <v>1705</v>
      </c>
      <c r="F5652" t="s">
        <v>1924</v>
      </c>
      <c r="G5652" t="s">
        <v>108</v>
      </c>
      <c r="H5652" t="s">
        <v>2808</v>
      </c>
      <c r="I5652" t="s">
        <v>1894</v>
      </c>
      <c r="J5652" t="s">
        <v>1919</v>
      </c>
      <c r="K5652" t="s">
        <v>58</v>
      </c>
      <c r="L5652" s="24">
        <v>494</v>
      </c>
      <c r="M5652" s="25">
        <f>+VLOOKUP(E5652, TC!A:D, 4, FALSE())</f>
        <v>1.1477999990638523</v>
      </c>
      <c r="N5652" s="24">
        <f t="shared" si="440"/>
        <v>567.01319953754307</v>
      </c>
      <c r="O5652" t="str">
        <f t="shared" si="441"/>
        <v>FACTURA</v>
      </c>
      <c r="P5652" t="str">
        <f t="shared" si="442"/>
        <v>2025</v>
      </c>
      <c r="Q5652" t="str">
        <f t="shared" si="443"/>
        <v>04</v>
      </c>
      <c r="R5652" t="str">
        <f>+IFERROR(VLOOKUP(I5652, Listado!A:B, 2, FALSE()), "COMERCIALIZADORA INTERNACIONAL CARIBBEAN EXOTICS S A")</f>
        <v>PIEDRAHITA PEREZ MARIANA</v>
      </c>
      <c r="S5652" s="25">
        <f>+VLOOKUP(E5652, TC!A:D, 2, FALSE())</f>
        <v>4272.83</v>
      </c>
      <c r="T5652" t="str">
        <f t="shared" si="444"/>
        <v>EUR</v>
      </c>
    </row>
    <row r="5653" spans="1:20" ht="18.75" hidden="1" customHeight="1" x14ac:dyDescent="0.25">
      <c r="A5653" t="s">
        <v>2645</v>
      </c>
      <c r="B5653" t="s">
        <v>5</v>
      </c>
      <c r="C5653" t="s">
        <v>1913</v>
      </c>
      <c r="D5653" s="24">
        <v>11664</v>
      </c>
      <c r="E5653" t="s">
        <v>1705</v>
      </c>
      <c r="F5653" t="s">
        <v>1924</v>
      </c>
      <c r="G5653" t="s">
        <v>108</v>
      </c>
      <c r="H5653" t="s">
        <v>2808</v>
      </c>
      <c r="I5653" t="s">
        <v>1894</v>
      </c>
      <c r="J5653" t="s">
        <v>1919</v>
      </c>
      <c r="K5653" t="s">
        <v>1959</v>
      </c>
      <c r="L5653" s="24">
        <v>600</v>
      </c>
      <c r="M5653" s="25">
        <f>+VLOOKUP(E5653, TC!A:D, 4, FALSE())</f>
        <v>1.1477999990638523</v>
      </c>
      <c r="N5653" s="24">
        <f t="shared" si="440"/>
        <v>688.67999943831137</v>
      </c>
      <c r="O5653" t="str">
        <f t="shared" si="441"/>
        <v>FACTURA</v>
      </c>
      <c r="P5653" t="str">
        <f t="shared" si="442"/>
        <v>2025</v>
      </c>
      <c r="Q5653" t="str">
        <f t="shared" si="443"/>
        <v>04</v>
      </c>
      <c r="R5653" t="str">
        <f>+IFERROR(VLOOKUP(I5653, Listado!A:B, 2, FALSE()), "COMERCIALIZADORA INTERNACIONAL CARIBBEAN EXOTICS S A")</f>
        <v>PIEDRAHITA PEREZ MARIANA</v>
      </c>
      <c r="S5653" s="25">
        <f>+VLOOKUP(E5653, TC!A:D, 2, FALSE())</f>
        <v>4272.83</v>
      </c>
      <c r="T5653" t="str">
        <f t="shared" si="444"/>
        <v>EUR</v>
      </c>
    </row>
    <row r="5654" spans="1:20" ht="18.75" hidden="1" customHeight="1" x14ac:dyDescent="0.25">
      <c r="A5654" t="s">
        <v>2645</v>
      </c>
      <c r="B5654" t="s">
        <v>5</v>
      </c>
      <c r="C5654" t="s">
        <v>1913</v>
      </c>
      <c r="D5654" s="24">
        <v>11664</v>
      </c>
      <c r="E5654" t="s">
        <v>1705</v>
      </c>
      <c r="F5654" t="s">
        <v>1924</v>
      </c>
      <c r="G5654" t="s">
        <v>108</v>
      </c>
      <c r="H5654" t="s">
        <v>2808</v>
      </c>
      <c r="I5654" t="s">
        <v>1894</v>
      </c>
      <c r="J5654" t="s">
        <v>1919</v>
      </c>
      <c r="K5654" t="s">
        <v>1960</v>
      </c>
      <c r="L5654" s="24">
        <v>30.7</v>
      </c>
      <c r="M5654" s="25">
        <f>+VLOOKUP(E5654, TC!A:D, 4, FALSE())</f>
        <v>1.1477999990638523</v>
      </c>
      <c r="N5654" s="24">
        <f t="shared" si="440"/>
        <v>35.237459971260265</v>
      </c>
      <c r="O5654" t="str">
        <f t="shared" si="441"/>
        <v>FACTURA</v>
      </c>
      <c r="P5654" t="str">
        <f t="shared" si="442"/>
        <v>2025</v>
      </c>
      <c r="Q5654" t="str">
        <f t="shared" si="443"/>
        <v>04</v>
      </c>
      <c r="R5654" t="str">
        <f>+IFERROR(VLOOKUP(I5654, Listado!A:B, 2, FALSE()), "COMERCIALIZADORA INTERNACIONAL CARIBBEAN EXOTICS S A")</f>
        <v>PIEDRAHITA PEREZ MARIANA</v>
      </c>
      <c r="S5654" s="25">
        <f>+VLOOKUP(E5654, TC!A:D, 2, FALSE())</f>
        <v>4272.83</v>
      </c>
      <c r="T5654" t="str">
        <f t="shared" si="444"/>
        <v>EUR</v>
      </c>
    </row>
    <row r="5655" spans="1:20" ht="18.75" hidden="1" customHeight="1" x14ac:dyDescent="0.25">
      <c r="A5655" t="s">
        <v>2645</v>
      </c>
      <c r="B5655" t="s">
        <v>5</v>
      </c>
      <c r="C5655" t="s">
        <v>1913</v>
      </c>
      <c r="D5655" s="24">
        <v>11665</v>
      </c>
      <c r="E5655" t="s">
        <v>1705</v>
      </c>
      <c r="F5655" t="s">
        <v>1924</v>
      </c>
      <c r="G5655" t="s">
        <v>108</v>
      </c>
      <c r="H5655" t="s">
        <v>2809</v>
      </c>
      <c r="I5655" t="s">
        <v>1894</v>
      </c>
      <c r="J5655" t="s">
        <v>1919</v>
      </c>
      <c r="K5655" t="s">
        <v>59</v>
      </c>
      <c r="L5655" s="24">
        <v>2165.04</v>
      </c>
      <c r="M5655" s="25">
        <f>+VLOOKUP(E5655, TC!A:D, 4, FALSE())</f>
        <v>1.1477999990638523</v>
      </c>
      <c r="N5655" s="24">
        <f t="shared" si="440"/>
        <v>2485.032909973203</v>
      </c>
      <c r="O5655" t="str">
        <f t="shared" si="441"/>
        <v>FACTURA</v>
      </c>
      <c r="P5655" t="str">
        <f t="shared" si="442"/>
        <v>2025</v>
      </c>
      <c r="Q5655" t="str">
        <f t="shared" si="443"/>
        <v>04</v>
      </c>
      <c r="R5655" t="str">
        <f>+IFERROR(VLOOKUP(I5655, Listado!A:B, 2, FALSE()), "COMERCIALIZADORA INTERNACIONAL CARIBBEAN EXOTICS S A")</f>
        <v>PIEDRAHITA PEREZ MARIANA</v>
      </c>
      <c r="S5655" s="25">
        <f>+VLOOKUP(E5655, TC!A:D, 2, FALSE())</f>
        <v>4272.83</v>
      </c>
      <c r="T5655" t="str">
        <f t="shared" si="444"/>
        <v>EUR</v>
      </c>
    </row>
    <row r="5656" spans="1:20" ht="18.75" hidden="1" customHeight="1" x14ac:dyDescent="0.25">
      <c r="A5656" t="s">
        <v>2645</v>
      </c>
      <c r="B5656" t="s">
        <v>5</v>
      </c>
      <c r="C5656" t="s">
        <v>1913</v>
      </c>
      <c r="D5656" s="24">
        <v>11665</v>
      </c>
      <c r="E5656" t="s">
        <v>1705</v>
      </c>
      <c r="F5656" t="s">
        <v>1924</v>
      </c>
      <c r="G5656" t="s">
        <v>108</v>
      </c>
      <c r="H5656" t="s">
        <v>2809</v>
      </c>
      <c r="I5656" t="s">
        <v>1894</v>
      </c>
      <c r="J5656" t="s">
        <v>1919</v>
      </c>
      <c r="K5656" t="s">
        <v>59</v>
      </c>
      <c r="L5656" s="24">
        <v>1187.28</v>
      </c>
      <c r="M5656" s="25">
        <f>+VLOOKUP(E5656, TC!A:D, 4, FALSE())</f>
        <v>1.1477999990638523</v>
      </c>
      <c r="N5656" s="24">
        <f t="shared" si="440"/>
        <v>1362.7599828885307</v>
      </c>
      <c r="O5656" t="str">
        <f t="shared" si="441"/>
        <v>FACTURA</v>
      </c>
      <c r="P5656" t="str">
        <f t="shared" si="442"/>
        <v>2025</v>
      </c>
      <c r="Q5656" t="str">
        <f t="shared" si="443"/>
        <v>04</v>
      </c>
      <c r="R5656" t="str">
        <f>+IFERROR(VLOOKUP(I5656, Listado!A:B, 2, FALSE()), "COMERCIALIZADORA INTERNACIONAL CARIBBEAN EXOTICS S A")</f>
        <v>PIEDRAHITA PEREZ MARIANA</v>
      </c>
      <c r="S5656" s="25">
        <f>+VLOOKUP(E5656, TC!A:D, 2, FALSE())</f>
        <v>4272.83</v>
      </c>
      <c r="T5656" t="str">
        <f t="shared" si="444"/>
        <v>EUR</v>
      </c>
    </row>
    <row r="5657" spans="1:20" ht="18.75" hidden="1" customHeight="1" x14ac:dyDescent="0.25">
      <c r="A5657" t="s">
        <v>2645</v>
      </c>
      <c r="B5657" t="s">
        <v>5</v>
      </c>
      <c r="C5657" t="s">
        <v>1913</v>
      </c>
      <c r="D5657" s="24">
        <v>11665</v>
      </c>
      <c r="E5657" t="s">
        <v>1705</v>
      </c>
      <c r="F5657" t="s">
        <v>1924</v>
      </c>
      <c r="G5657" t="s">
        <v>108</v>
      </c>
      <c r="H5657" t="s">
        <v>2809</v>
      </c>
      <c r="I5657" t="s">
        <v>1894</v>
      </c>
      <c r="J5657" t="s">
        <v>1919</v>
      </c>
      <c r="K5657" t="s">
        <v>59</v>
      </c>
      <c r="L5657" s="24">
        <v>1012.68</v>
      </c>
      <c r="M5657" s="25">
        <f>+VLOOKUP(E5657, TC!A:D, 4, FALSE())</f>
        <v>1.1477999990638523</v>
      </c>
      <c r="N5657" s="24">
        <f t="shared" si="440"/>
        <v>1162.3541030519818</v>
      </c>
      <c r="O5657" t="str">
        <f t="shared" si="441"/>
        <v>FACTURA</v>
      </c>
      <c r="P5657" t="str">
        <f t="shared" si="442"/>
        <v>2025</v>
      </c>
      <c r="Q5657" t="str">
        <f t="shared" si="443"/>
        <v>04</v>
      </c>
      <c r="R5657" t="str">
        <f>+IFERROR(VLOOKUP(I5657, Listado!A:B, 2, FALSE()), "COMERCIALIZADORA INTERNACIONAL CARIBBEAN EXOTICS S A")</f>
        <v>PIEDRAHITA PEREZ MARIANA</v>
      </c>
      <c r="S5657" s="25">
        <f>+VLOOKUP(E5657, TC!A:D, 2, FALSE())</f>
        <v>4272.83</v>
      </c>
      <c r="T5657" t="str">
        <f t="shared" si="444"/>
        <v>EUR</v>
      </c>
    </row>
    <row r="5658" spans="1:20" ht="18.75" hidden="1" customHeight="1" x14ac:dyDescent="0.25">
      <c r="A5658" t="s">
        <v>2645</v>
      </c>
      <c r="B5658" t="s">
        <v>5</v>
      </c>
      <c r="C5658" t="s">
        <v>1913</v>
      </c>
      <c r="D5658" s="24">
        <v>11665</v>
      </c>
      <c r="E5658" t="s">
        <v>1705</v>
      </c>
      <c r="F5658" t="s">
        <v>1924</v>
      </c>
      <c r="G5658" t="s">
        <v>108</v>
      </c>
      <c r="H5658" t="s">
        <v>2809</v>
      </c>
      <c r="I5658" t="s">
        <v>1894</v>
      </c>
      <c r="J5658" t="s">
        <v>1919</v>
      </c>
      <c r="K5658" t="s">
        <v>59</v>
      </c>
      <c r="L5658" s="24">
        <v>279.36</v>
      </c>
      <c r="M5658" s="25">
        <f>+VLOOKUP(E5658, TC!A:D, 4, FALSE())</f>
        <v>1.1477999990638523</v>
      </c>
      <c r="N5658" s="24">
        <f t="shared" si="440"/>
        <v>320.64940773847781</v>
      </c>
      <c r="O5658" t="str">
        <f t="shared" si="441"/>
        <v>FACTURA</v>
      </c>
      <c r="P5658" t="str">
        <f t="shared" si="442"/>
        <v>2025</v>
      </c>
      <c r="Q5658" t="str">
        <f t="shared" si="443"/>
        <v>04</v>
      </c>
      <c r="R5658" t="str">
        <f>+IFERROR(VLOOKUP(I5658, Listado!A:B, 2, FALSE()), "COMERCIALIZADORA INTERNACIONAL CARIBBEAN EXOTICS S A")</f>
        <v>PIEDRAHITA PEREZ MARIANA</v>
      </c>
      <c r="S5658" s="25">
        <f>+VLOOKUP(E5658, TC!A:D, 2, FALSE())</f>
        <v>4272.83</v>
      </c>
      <c r="T5658" t="str">
        <f t="shared" si="444"/>
        <v>EUR</v>
      </c>
    </row>
    <row r="5659" spans="1:20" ht="18.75" hidden="1" customHeight="1" x14ac:dyDescent="0.25">
      <c r="A5659" t="s">
        <v>2645</v>
      </c>
      <c r="B5659" t="s">
        <v>5</v>
      </c>
      <c r="C5659" t="s">
        <v>1913</v>
      </c>
      <c r="D5659" s="24">
        <v>11665</v>
      </c>
      <c r="E5659" t="s">
        <v>1705</v>
      </c>
      <c r="F5659" t="s">
        <v>1924</v>
      </c>
      <c r="G5659" t="s">
        <v>108</v>
      </c>
      <c r="H5659" t="s">
        <v>2809</v>
      </c>
      <c r="I5659" t="s">
        <v>1894</v>
      </c>
      <c r="J5659" t="s">
        <v>1919</v>
      </c>
      <c r="K5659" t="s">
        <v>59</v>
      </c>
      <c r="L5659" s="24">
        <v>593.64</v>
      </c>
      <c r="M5659" s="25">
        <f>+VLOOKUP(E5659, TC!A:D, 4, FALSE())</f>
        <v>1.1477999990638523</v>
      </c>
      <c r="N5659" s="24">
        <f t="shared" si="440"/>
        <v>681.37999144426533</v>
      </c>
      <c r="O5659" t="str">
        <f t="shared" si="441"/>
        <v>FACTURA</v>
      </c>
      <c r="P5659" t="str">
        <f t="shared" si="442"/>
        <v>2025</v>
      </c>
      <c r="Q5659" t="str">
        <f t="shared" si="443"/>
        <v>04</v>
      </c>
      <c r="R5659" t="str">
        <f>+IFERROR(VLOOKUP(I5659, Listado!A:B, 2, FALSE()), "COMERCIALIZADORA INTERNACIONAL CARIBBEAN EXOTICS S A")</f>
        <v>PIEDRAHITA PEREZ MARIANA</v>
      </c>
      <c r="S5659" s="25">
        <f>+VLOOKUP(E5659, TC!A:D, 2, FALSE())</f>
        <v>4272.83</v>
      </c>
      <c r="T5659" t="str">
        <f t="shared" si="444"/>
        <v>EUR</v>
      </c>
    </row>
    <row r="5660" spans="1:20" ht="18.75" hidden="1" customHeight="1" x14ac:dyDescent="0.25">
      <c r="A5660" t="s">
        <v>2645</v>
      </c>
      <c r="B5660" t="s">
        <v>5</v>
      </c>
      <c r="C5660" t="s">
        <v>1913</v>
      </c>
      <c r="D5660" s="24">
        <v>11665</v>
      </c>
      <c r="E5660" t="s">
        <v>1705</v>
      </c>
      <c r="F5660" t="s">
        <v>1924</v>
      </c>
      <c r="G5660" t="s">
        <v>108</v>
      </c>
      <c r="H5660" t="s">
        <v>2809</v>
      </c>
      <c r="I5660" t="s">
        <v>1894</v>
      </c>
      <c r="J5660" t="s">
        <v>1919</v>
      </c>
      <c r="K5660" t="s">
        <v>59</v>
      </c>
      <c r="L5660" s="24">
        <v>384.12</v>
      </c>
      <c r="M5660" s="25">
        <f>+VLOOKUP(E5660, TC!A:D, 4, FALSE())</f>
        <v>1.1477999990638523</v>
      </c>
      <c r="N5660" s="24">
        <f t="shared" si="440"/>
        <v>440.89293564040696</v>
      </c>
      <c r="O5660" t="str">
        <f t="shared" si="441"/>
        <v>FACTURA</v>
      </c>
      <c r="P5660" t="str">
        <f t="shared" si="442"/>
        <v>2025</v>
      </c>
      <c r="Q5660" t="str">
        <f t="shared" si="443"/>
        <v>04</v>
      </c>
      <c r="R5660" t="str">
        <f>+IFERROR(VLOOKUP(I5660, Listado!A:B, 2, FALSE()), "COMERCIALIZADORA INTERNACIONAL CARIBBEAN EXOTICS S A")</f>
        <v>PIEDRAHITA PEREZ MARIANA</v>
      </c>
      <c r="S5660" s="25">
        <f>+VLOOKUP(E5660, TC!A:D, 2, FALSE())</f>
        <v>4272.83</v>
      </c>
      <c r="T5660" t="str">
        <f t="shared" si="444"/>
        <v>EUR</v>
      </c>
    </row>
    <row r="5661" spans="1:20" ht="18.75" hidden="1" customHeight="1" x14ac:dyDescent="0.25">
      <c r="A5661" t="s">
        <v>2645</v>
      </c>
      <c r="B5661" t="s">
        <v>5</v>
      </c>
      <c r="C5661" t="s">
        <v>1913</v>
      </c>
      <c r="D5661" s="24">
        <v>11665</v>
      </c>
      <c r="E5661" t="s">
        <v>1705</v>
      </c>
      <c r="F5661" t="s">
        <v>1924</v>
      </c>
      <c r="G5661" t="s">
        <v>108</v>
      </c>
      <c r="H5661" t="s">
        <v>2809</v>
      </c>
      <c r="I5661" t="s">
        <v>1894</v>
      </c>
      <c r="J5661" t="s">
        <v>1919</v>
      </c>
      <c r="K5661" t="s">
        <v>59</v>
      </c>
      <c r="L5661" s="24">
        <v>34.92</v>
      </c>
      <c r="M5661" s="25">
        <f>+VLOOKUP(E5661, TC!A:D, 4, FALSE())</f>
        <v>1.1477999990638523</v>
      </c>
      <c r="N5661" s="24">
        <f t="shared" si="440"/>
        <v>40.081175967309726</v>
      </c>
      <c r="O5661" t="str">
        <f t="shared" si="441"/>
        <v>FACTURA</v>
      </c>
      <c r="P5661" t="str">
        <f t="shared" si="442"/>
        <v>2025</v>
      </c>
      <c r="Q5661" t="str">
        <f t="shared" si="443"/>
        <v>04</v>
      </c>
      <c r="R5661" t="str">
        <f>+IFERROR(VLOOKUP(I5661, Listado!A:B, 2, FALSE()), "COMERCIALIZADORA INTERNACIONAL CARIBBEAN EXOTICS S A")</f>
        <v>PIEDRAHITA PEREZ MARIANA</v>
      </c>
      <c r="S5661" s="25">
        <f>+VLOOKUP(E5661, TC!A:D, 2, FALSE())</f>
        <v>4272.83</v>
      </c>
      <c r="T5661" t="str">
        <f t="shared" si="444"/>
        <v>EUR</v>
      </c>
    </row>
    <row r="5662" spans="1:20" ht="18.75" hidden="1" customHeight="1" x14ac:dyDescent="0.25">
      <c r="A5662" t="s">
        <v>2645</v>
      </c>
      <c r="B5662" t="s">
        <v>5</v>
      </c>
      <c r="C5662" t="s">
        <v>1913</v>
      </c>
      <c r="D5662" s="24">
        <v>11665</v>
      </c>
      <c r="E5662" t="s">
        <v>1705</v>
      </c>
      <c r="F5662" t="s">
        <v>1924</v>
      </c>
      <c r="G5662" t="s">
        <v>108</v>
      </c>
      <c r="H5662" t="s">
        <v>2809</v>
      </c>
      <c r="I5662" t="s">
        <v>1894</v>
      </c>
      <c r="J5662" t="s">
        <v>1919</v>
      </c>
      <c r="K5662" t="s">
        <v>59</v>
      </c>
      <c r="L5662" s="24">
        <v>628.55999999999995</v>
      </c>
      <c r="M5662" s="25">
        <f>+VLOOKUP(E5662, TC!A:D, 4, FALSE())</f>
        <v>1.1477999990638523</v>
      </c>
      <c r="N5662" s="24">
        <f t="shared" si="440"/>
        <v>721.46116741157493</v>
      </c>
      <c r="O5662" t="str">
        <f t="shared" si="441"/>
        <v>FACTURA</v>
      </c>
      <c r="P5662" t="str">
        <f t="shared" si="442"/>
        <v>2025</v>
      </c>
      <c r="Q5662" t="str">
        <f t="shared" si="443"/>
        <v>04</v>
      </c>
      <c r="R5662" t="str">
        <f>+IFERROR(VLOOKUP(I5662, Listado!A:B, 2, FALSE()), "COMERCIALIZADORA INTERNACIONAL CARIBBEAN EXOTICS S A")</f>
        <v>PIEDRAHITA PEREZ MARIANA</v>
      </c>
      <c r="S5662" s="25">
        <f>+VLOOKUP(E5662, TC!A:D, 2, FALSE())</f>
        <v>4272.83</v>
      </c>
      <c r="T5662" t="str">
        <f t="shared" si="444"/>
        <v>EUR</v>
      </c>
    </row>
    <row r="5663" spans="1:20" ht="18.75" hidden="1" customHeight="1" x14ac:dyDescent="0.25">
      <c r="A5663" t="s">
        <v>2645</v>
      </c>
      <c r="B5663" t="s">
        <v>5</v>
      </c>
      <c r="C5663" t="s">
        <v>1913</v>
      </c>
      <c r="D5663" s="24">
        <v>11665</v>
      </c>
      <c r="E5663" t="s">
        <v>1705</v>
      </c>
      <c r="F5663" t="s">
        <v>1924</v>
      </c>
      <c r="G5663" t="s">
        <v>108</v>
      </c>
      <c r="H5663" t="s">
        <v>2809</v>
      </c>
      <c r="I5663" t="s">
        <v>1894</v>
      </c>
      <c r="J5663" t="s">
        <v>1919</v>
      </c>
      <c r="K5663" t="s">
        <v>58</v>
      </c>
      <c r="L5663" s="24">
        <v>51.42</v>
      </c>
      <c r="M5663" s="25">
        <f>+VLOOKUP(E5663, TC!A:D, 4, FALSE())</f>
        <v>1.1477999990638523</v>
      </c>
      <c r="N5663" s="24">
        <f t="shared" si="440"/>
        <v>59.019875951863291</v>
      </c>
      <c r="O5663" t="str">
        <f t="shared" si="441"/>
        <v>FACTURA</v>
      </c>
      <c r="P5663" t="str">
        <f t="shared" si="442"/>
        <v>2025</v>
      </c>
      <c r="Q5663" t="str">
        <f t="shared" si="443"/>
        <v>04</v>
      </c>
      <c r="R5663" t="str">
        <f>+IFERROR(VLOOKUP(I5663, Listado!A:B, 2, FALSE()), "COMERCIALIZADORA INTERNACIONAL CARIBBEAN EXOTICS S A")</f>
        <v>PIEDRAHITA PEREZ MARIANA</v>
      </c>
      <c r="S5663" s="25">
        <f>+VLOOKUP(E5663, TC!A:D, 2, FALSE())</f>
        <v>4272.83</v>
      </c>
      <c r="T5663" t="str">
        <f t="shared" si="444"/>
        <v>EUR</v>
      </c>
    </row>
    <row r="5664" spans="1:20" ht="18.75" hidden="1" customHeight="1" x14ac:dyDescent="0.25">
      <c r="A5664" t="s">
        <v>2645</v>
      </c>
      <c r="B5664" t="s">
        <v>5</v>
      </c>
      <c r="C5664" t="s">
        <v>1913</v>
      </c>
      <c r="D5664" s="24">
        <v>11665</v>
      </c>
      <c r="E5664" t="s">
        <v>1705</v>
      </c>
      <c r="F5664" t="s">
        <v>1924</v>
      </c>
      <c r="G5664" t="s">
        <v>108</v>
      </c>
      <c r="H5664" t="s">
        <v>2809</v>
      </c>
      <c r="I5664" t="s">
        <v>1894</v>
      </c>
      <c r="J5664" t="s">
        <v>1919</v>
      </c>
      <c r="K5664" t="s">
        <v>58</v>
      </c>
      <c r="L5664" s="24">
        <v>797.01</v>
      </c>
      <c r="M5664" s="25">
        <f>+VLOOKUP(E5664, TC!A:D, 4, FALSE())</f>
        <v>1.1477999990638523</v>
      </c>
      <c r="N5664" s="24">
        <f t="shared" si="440"/>
        <v>914.80807725388092</v>
      </c>
      <c r="O5664" t="str">
        <f t="shared" si="441"/>
        <v>FACTURA</v>
      </c>
      <c r="P5664" t="str">
        <f t="shared" si="442"/>
        <v>2025</v>
      </c>
      <c r="Q5664" t="str">
        <f t="shared" si="443"/>
        <v>04</v>
      </c>
      <c r="R5664" t="str">
        <f>+IFERROR(VLOOKUP(I5664, Listado!A:B, 2, FALSE()), "COMERCIALIZADORA INTERNACIONAL CARIBBEAN EXOTICS S A")</f>
        <v>PIEDRAHITA PEREZ MARIANA</v>
      </c>
      <c r="S5664" s="25">
        <f>+VLOOKUP(E5664, TC!A:D, 2, FALSE())</f>
        <v>4272.83</v>
      </c>
      <c r="T5664" t="str">
        <f t="shared" si="444"/>
        <v>EUR</v>
      </c>
    </row>
    <row r="5665" spans="1:20" ht="18.75" hidden="1" customHeight="1" x14ac:dyDescent="0.25">
      <c r="A5665" t="s">
        <v>2645</v>
      </c>
      <c r="B5665" t="s">
        <v>5</v>
      </c>
      <c r="C5665" t="s">
        <v>1913</v>
      </c>
      <c r="D5665" s="24">
        <v>11665</v>
      </c>
      <c r="E5665" t="s">
        <v>1705</v>
      </c>
      <c r="F5665" t="s">
        <v>1924</v>
      </c>
      <c r="G5665" t="s">
        <v>108</v>
      </c>
      <c r="H5665" t="s">
        <v>2809</v>
      </c>
      <c r="I5665" t="s">
        <v>1894</v>
      </c>
      <c r="J5665" t="s">
        <v>1919</v>
      </c>
      <c r="K5665" t="s">
        <v>58</v>
      </c>
      <c r="L5665" s="24">
        <v>531.34</v>
      </c>
      <c r="M5665" s="25">
        <f>+VLOOKUP(E5665, TC!A:D, 4, FALSE())</f>
        <v>1.1477999990638523</v>
      </c>
      <c r="N5665" s="24">
        <f t="shared" si="440"/>
        <v>609.87205150258728</v>
      </c>
      <c r="O5665" t="str">
        <f t="shared" si="441"/>
        <v>FACTURA</v>
      </c>
      <c r="P5665" t="str">
        <f t="shared" si="442"/>
        <v>2025</v>
      </c>
      <c r="Q5665" t="str">
        <f t="shared" si="443"/>
        <v>04</v>
      </c>
      <c r="R5665" t="str">
        <f>+IFERROR(VLOOKUP(I5665, Listado!A:B, 2, FALSE()), "COMERCIALIZADORA INTERNACIONAL CARIBBEAN EXOTICS S A")</f>
        <v>PIEDRAHITA PEREZ MARIANA</v>
      </c>
      <c r="S5665" s="25">
        <f>+VLOOKUP(E5665, TC!A:D, 2, FALSE())</f>
        <v>4272.83</v>
      </c>
      <c r="T5665" t="str">
        <f t="shared" si="444"/>
        <v>EUR</v>
      </c>
    </row>
    <row r="5666" spans="1:20" ht="18.75" hidden="1" customHeight="1" x14ac:dyDescent="0.25">
      <c r="A5666" t="s">
        <v>2645</v>
      </c>
      <c r="B5666" t="s">
        <v>5</v>
      </c>
      <c r="C5666" t="s">
        <v>1913</v>
      </c>
      <c r="D5666" s="24">
        <v>11665</v>
      </c>
      <c r="E5666" t="s">
        <v>1705</v>
      </c>
      <c r="F5666" t="s">
        <v>1924</v>
      </c>
      <c r="G5666" t="s">
        <v>108</v>
      </c>
      <c r="H5666" t="s">
        <v>2809</v>
      </c>
      <c r="I5666" t="s">
        <v>1894</v>
      </c>
      <c r="J5666" t="s">
        <v>1919</v>
      </c>
      <c r="K5666" t="s">
        <v>58</v>
      </c>
      <c r="L5666" s="24">
        <v>634.17999999999995</v>
      </c>
      <c r="M5666" s="25">
        <f>+VLOOKUP(E5666, TC!A:D, 4, FALSE())</f>
        <v>1.1477999990638523</v>
      </c>
      <c r="N5666" s="24">
        <f t="shared" si="440"/>
        <v>727.91180340631377</v>
      </c>
      <c r="O5666" t="str">
        <f t="shared" si="441"/>
        <v>FACTURA</v>
      </c>
      <c r="P5666" t="str">
        <f t="shared" si="442"/>
        <v>2025</v>
      </c>
      <c r="Q5666" t="str">
        <f t="shared" si="443"/>
        <v>04</v>
      </c>
      <c r="R5666" t="str">
        <f>+IFERROR(VLOOKUP(I5666, Listado!A:B, 2, FALSE()), "COMERCIALIZADORA INTERNACIONAL CARIBBEAN EXOTICS S A")</f>
        <v>PIEDRAHITA PEREZ MARIANA</v>
      </c>
      <c r="S5666" s="25">
        <f>+VLOOKUP(E5666, TC!A:D, 2, FALSE())</f>
        <v>4272.83</v>
      </c>
      <c r="T5666" t="str">
        <f t="shared" si="444"/>
        <v>EUR</v>
      </c>
    </row>
    <row r="5667" spans="1:20" ht="18.75" hidden="1" customHeight="1" x14ac:dyDescent="0.25">
      <c r="A5667" t="s">
        <v>2645</v>
      </c>
      <c r="B5667" t="s">
        <v>5</v>
      </c>
      <c r="C5667" t="s">
        <v>1913</v>
      </c>
      <c r="D5667" s="24">
        <v>11665</v>
      </c>
      <c r="E5667" t="s">
        <v>1705</v>
      </c>
      <c r="F5667" t="s">
        <v>1924</v>
      </c>
      <c r="G5667" t="s">
        <v>108</v>
      </c>
      <c r="H5667" t="s">
        <v>2809</v>
      </c>
      <c r="I5667" t="s">
        <v>1894</v>
      </c>
      <c r="J5667" t="s">
        <v>1919</v>
      </c>
      <c r="K5667" t="s">
        <v>58</v>
      </c>
      <c r="L5667" s="24">
        <v>2048.23</v>
      </c>
      <c r="M5667" s="25">
        <f>+VLOOKUP(E5667, TC!A:D, 4, FALSE())</f>
        <v>1.1477999990638523</v>
      </c>
      <c r="N5667" s="24">
        <f t="shared" si="440"/>
        <v>2350.9583920825544</v>
      </c>
      <c r="O5667" t="str">
        <f t="shared" si="441"/>
        <v>FACTURA</v>
      </c>
      <c r="P5667" t="str">
        <f t="shared" si="442"/>
        <v>2025</v>
      </c>
      <c r="Q5667" t="str">
        <f t="shared" si="443"/>
        <v>04</v>
      </c>
      <c r="R5667" t="str">
        <f>+IFERROR(VLOOKUP(I5667, Listado!A:B, 2, FALSE()), "COMERCIALIZADORA INTERNACIONAL CARIBBEAN EXOTICS S A")</f>
        <v>PIEDRAHITA PEREZ MARIANA</v>
      </c>
      <c r="S5667" s="25">
        <f>+VLOOKUP(E5667, TC!A:D, 2, FALSE())</f>
        <v>4272.83</v>
      </c>
      <c r="T5667" t="str">
        <f t="shared" si="444"/>
        <v>EUR</v>
      </c>
    </row>
    <row r="5668" spans="1:20" ht="18.75" hidden="1" customHeight="1" x14ac:dyDescent="0.25">
      <c r="A5668" t="s">
        <v>2645</v>
      </c>
      <c r="B5668" t="s">
        <v>5</v>
      </c>
      <c r="C5668" t="s">
        <v>1913</v>
      </c>
      <c r="D5668" s="24">
        <v>11665</v>
      </c>
      <c r="E5668" t="s">
        <v>1705</v>
      </c>
      <c r="F5668" t="s">
        <v>1924</v>
      </c>
      <c r="G5668" t="s">
        <v>108</v>
      </c>
      <c r="H5668" t="s">
        <v>2809</v>
      </c>
      <c r="I5668" t="s">
        <v>1894</v>
      </c>
      <c r="J5668" t="s">
        <v>1919</v>
      </c>
      <c r="K5668" t="s">
        <v>58</v>
      </c>
      <c r="L5668" s="24">
        <v>874.14</v>
      </c>
      <c r="M5668" s="25">
        <f>+VLOOKUP(E5668, TC!A:D, 4, FALSE())</f>
        <v>1.1477999990638523</v>
      </c>
      <c r="N5668" s="24">
        <f t="shared" si="440"/>
        <v>1003.3378911816759</v>
      </c>
      <c r="O5668" t="str">
        <f t="shared" si="441"/>
        <v>FACTURA</v>
      </c>
      <c r="P5668" t="str">
        <f t="shared" si="442"/>
        <v>2025</v>
      </c>
      <c r="Q5668" t="str">
        <f t="shared" si="443"/>
        <v>04</v>
      </c>
      <c r="R5668" t="str">
        <f>+IFERROR(VLOOKUP(I5668, Listado!A:B, 2, FALSE()), "COMERCIALIZADORA INTERNACIONAL CARIBBEAN EXOTICS S A")</f>
        <v>PIEDRAHITA PEREZ MARIANA</v>
      </c>
      <c r="S5668" s="25">
        <f>+VLOOKUP(E5668, TC!A:D, 2, FALSE())</f>
        <v>4272.83</v>
      </c>
      <c r="T5668" t="str">
        <f t="shared" si="444"/>
        <v>EUR</v>
      </c>
    </row>
    <row r="5669" spans="1:20" ht="18.75" hidden="1" customHeight="1" x14ac:dyDescent="0.25">
      <c r="A5669" t="s">
        <v>2645</v>
      </c>
      <c r="B5669" t="s">
        <v>5</v>
      </c>
      <c r="C5669" t="s">
        <v>1913</v>
      </c>
      <c r="D5669" s="24">
        <v>11665</v>
      </c>
      <c r="E5669" t="s">
        <v>1705</v>
      </c>
      <c r="F5669" t="s">
        <v>1924</v>
      </c>
      <c r="G5669" t="s">
        <v>108</v>
      </c>
      <c r="H5669" t="s">
        <v>2809</v>
      </c>
      <c r="I5669" t="s">
        <v>1894</v>
      </c>
      <c r="J5669" t="s">
        <v>1919</v>
      </c>
      <c r="K5669" t="s">
        <v>1959</v>
      </c>
      <c r="L5669" s="24">
        <v>1500</v>
      </c>
      <c r="M5669" s="25">
        <f>+VLOOKUP(E5669, TC!A:D, 4, FALSE())</f>
        <v>1.1477999990638523</v>
      </c>
      <c r="N5669" s="24">
        <f t="shared" si="440"/>
        <v>1721.6999985957784</v>
      </c>
      <c r="O5669" t="str">
        <f t="shared" si="441"/>
        <v>FACTURA</v>
      </c>
      <c r="P5669" t="str">
        <f t="shared" si="442"/>
        <v>2025</v>
      </c>
      <c r="Q5669" t="str">
        <f t="shared" si="443"/>
        <v>04</v>
      </c>
      <c r="R5669" t="str">
        <f>+IFERROR(VLOOKUP(I5669, Listado!A:B, 2, FALSE()), "COMERCIALIZADORA INTERNACIONAL CARIBBEAN EXOTICS S A")</f>
        <v>PIEDRAHITA PEREZ MARIANA</v>
      </c>
      <c r="S5669" s="25">
        <f>+VLOOKUP(E5669, TC!A:D, 2, FALSE())</f>
        <v>4272.83</v>
      </c>
      <c r="T5669" t="str">
        <f t="shared" si="444"/>
        <v>EUR</v>
      </c>
    </row>
    <row r="5670" spans="1:20" ht="18.75" hidden="1" customHeight="1" x14ac:dyDescent="0.25">
      <c r="A5670" t="s">
        <v>2645</v>
      </c>
      <c r="B5670" t="s">
        <v>5</v>
      </c>
      <c r="C5670" t="s">
        <v>1913</v>
      </c>
      <c r="D5670" s="24">
        <v>11665</v>
      </c>
      <c r="E5670" t="s">
        <v>1705</v>
      </c>
      <c r="F5670" t="s">
        <v>1924</v>
      </c>
      <c r="G5670" t="s">
        <v>108</v>
      </c>
      <c r="H5670" t="s">
        <v>2809</v>
      </c>
      <c r="I5670" t="s">
        <v>1894</v>
      </c>
      <c r="J5670" t="s">
        <v>1919</v>
      </c>
      <c r="K5670" t="s">
        <v>1960</v>
      </c>
      <c r="L5670" s="24">
        <v>65.28</v>
      </c>
      <c r="M5670" s="25">
        <f>+VLOOKUP(E5670, TC!A:D, 4, FALSE())</f>
        <v>1.1477999990638523</v>
      </c>
      <c r="N5670" s="24">
        <f t="shared" si="440"/>
        <v>74.928383938888288</v>
      </c>
      <c r="O5670" t="str">
        <f t="shared" si="441"/>
        <v>FACTURA</v>
      </c>
      <c r="P5670" t="str">
        <f t="shared" si="442"/>
        <v>2025</v>
      </c>
      <c r="Q5670" t="str">
        <f t="shared" si="443"/>
        <v>04</v>
      </c>
      <c r="R5670" t="str">
        <f>+IFERROR(VLOOKUP(I5670, Listado!A:B, 2, FALSE()), "COMERCIALIZADORA INTERNACIONAL CARIBBEAN EXOTICS S A")</f>
        <v>PIEDRAHITA PEREZ MARIANA</v>
      </c>
      <c r="S5670" s="25">
        <f>+VLOOKUP(E5670, TC!A:D, 2, FALSE())</f>
        <v>4272.83</v>
      </c>
      <c r="T5670" t="str">
        <f t="shared" si="444"/>
        <v>EUR</v>
      </c>
    </row>
    <row r="5671" spans="1:20" ht="18.75" hidden="1" customHeight="1" x14ac:dyDescent="0.25">
      <c r="A5671" t="s">
        <v>2645</v>
      </c>
      <c r="B5671" t="s">
        <v>5</v>
      </c>
      <c r="C5671" t="s">
        <v>1913</v>
      </c>
      <c r="D5671" s="24">
        <v>11666</v>
      </c>
      <c r="E5671" t="s">
        <v>1705</v>
      </c>
      <c r="F5671" t="s">
        <v>1924</v>
      </c>
      <c r="G5671" t="s">
        <v>108</v>
      </c>
      <c r="H5671" t="s">
        <v>2810</v>
      </c>
      <c r="I5671" t="s">
        <v>1894</v>
      </c>
      <c r="J5671" t="s">
        <v>1919</v>
      </c>
      <c r="K5671" t="s">
        <v>57</v>
      </c>
      <c r="L5671" s="24">
        <v>3040</v>
      </c>
      <c r="M5671" s="25">
        <f>+VLOOKUP(E5671, TC!A:D, 4, FALSE())</f>
        <v>1.1477999990638523</v>
      </c>
      <c r="N5671" s="24">
        <f t="shared" si="440"/>
        <v>3489.3119971541109</v>
      </c>
      <c r="O5671" t="str">
        <f t="shared" si="441"/>
        <v>FACTURA</v>
      </c>
      <c r="P5671" t="str">
        <f t="shared" si="442"/>
        <v>2025</v>
      </c>
      <c r="Q5671" t="str">
        <f t="shared" si="443"/>
        <v>04</v>
      </c>
      <c r="R5671" t="str">
        <f>+IFERROR(VLOOKUP(I5671, Listado!A:B, 2, FALSE()), "COMERCIALIZADORA INTERNACIONAL CARIBBEAN EXOTICS S A")</f>
        <v>PIEDRAHITA PEREZ MARIANA</v>
      </c>
      <c r="S5671" s="25">
        <f>+VLOOKUP(E5671, TC!A:D, 2, FALSE())</f>
        <v>4272.83</v>
      </c>
      <c r="T5671" t="str">
        <f t="shared" si="444"/>
        <v>EUR</v>
      </c>
    </row>
    <row r="5672" spans="1:20" ht="18.75" hidden="1" customHeight="1" x14ac:dyDescent="0.25">
      <c r="A5672" t="s">
        <v>2645</v>
      </c>
      <c r="B5672" t="s">
        <v>5</v>
      </c>
      <c r="C5672" t="s">
        <v>1913</v>
      </c>
      <c r="D5672" s="24">
        <v>11666</v>
      </c>
      <c r="E5672" t="s">
        <v>1705</v>
      </c>
      <c r="F5672" t="s">
        <v>1924</v>
      </c>
      <c r="G5672" t="s">
        <v>108</v>
      </c>
      <c r="H5672" t="s">
        <v>2810</v>
      </c>
      <c r="I5672" t="s">
        <v>1894</v>
      </c>
      <c r="J5672" t="s">
        <v>1919</v>
      </c>
      <c r="K5672" t="s">
        <v>58</v>
      </c>
      <c r="L5672" s="24">
        <v>379.72</v>
      </c>
      <c r="M5672" s="25">
        <f>+VLOOKUP(E5672, TC!A:D, 4, FALSE())</f>
        <v>1.1477999990638523</v>
      </c>
      <c r="N5672" s="24">
        <f t="shared" si="440"/>
        <v>435.84261564452606</v>
      </c>
      <c r="O5672" t="str">
        <f t="shared" si="441"/>
        <v>FACTURA</v>
      </c>
      <c r="P5672" t="str">
        <f t="shared" si="442"/>
        <v>2025</v>
      </c>
      <c r="Q5672" t="str">
        <f t="shared" si="443"/>
        <v>04</v>
      </c>
      <c r="R5672" t="str">
        <f>+IFERROR(VLOOKUP(I5672, Listado!A:B, 2, FALSE()), "COMERCIALIZADORA INTERNACIONAL CARIBBEAN EXOTICS S A")</f>
        <v>PIEDRAHITA PEREZ MARIANA</v>
      </c>
      <c r="S5672" s="25">
        <f>+VLOOKUP(E5672, TC!A:D, 2, FALSE())</f>
        <v>4272.83</v>
      </c>
      <c r="T5672" t="str">
        <f t="shared" si="444"/>
        <v>EUR</v>
      </c>
    </row>
    <row r="5673" spans="1:20" ht="18.75" hidden="1" customHeight="1" x14ac:dyDescent="0.25">
      <c r="A5673" t="s">
        <v>2645</v>
      </c>
      <c r="B5673" t="s">
        <v>5</v>
      </c>
      <c r="C5673" t="s">
        <v>1913</v>
      </c>
      <c r="D5673" s="24">
        <v>11666</v>
      </c>
      <c r="E5673" t="s">
        <v>1705</v>
      </c>
      <c r="F5673" t="s">
        <v>1924</v>
      </c>
      <c r="G5673" t="s">
        <v>108</v>
      </c>
      <c r="H5673" t="s">
        <v>2810</v>
      </c>
      <c r="I5673" t="s">
        <v>1894</v>
      </c>
      <c r="J5673" t="s">
        <v>1919</v>
      </c>
      <c r="K5673" t="s">
        <v>58</v>
      </c>
      <c r="L5673" s="24">
        <v>2200.65</v>
      </c>
      <c r="M5673" s="25">
        <f>+VLOOKUP(E5673, TC!A:D, 4, FALSE())</f>
        <v>1.1477999990638523</v>
      </c>
      <c r="N5673" s="24">
        <f t="shared" si="440"/>
        <v>2525.9060679398667</v>
      </c>
      <c r="O5673" t="str">
        <f t="shared" si="441"/>
        <v>FACTURA</v>
      </c>
      <c r="P5673" t="str">
        <f t="shared" si="442"/>
        <v>2025</v>
      </c>
      <c r="Q5673" t="str">
        <f t="shared" si="443"/>
        <v>04</v>
      </c>
      <c r="R5673" t="str">
        <f>+IFERROR(VLOOKUP(I5673, Listado!A:B, 2, FALSE()), "COMERCIALIZADORA INTERNACIONAL CARIBBEAN EXOTICS S A")</f>
        <v>PIEDRAHITA PEREZ MARIANA</v>
      </c>
      <c r="S5673" s="25">
        <f>+VLOOKUP(E5673, TC!A:D, 2, FALSE())</f>
        <v>4272.83</v>
      </c>
      <c r="T5673" t="str">
        <f t="shared" si="444"/>
        <v>EUR</v>
      </c>
    </row>
    <row r="5674" spans="1:20" ht="18.75" hidden="1" customHeight="1" x14ac:dyDescent="0.25">
      <c r="A5674" t="s">
        <v>2645</v>
      </c>
      <c r="B5674" t="s">
        <v>5</v>
      </c>
      <c r="C5674" t="s">
        <v>1913</v>
      </c>
      <c r="D5674" s="24">
        <v>11666</v>
      </c>
      <c r="E5674" t="s">
        <v>1705</v>
      </c>
      <c r="F5674" t="s">
        <v>1924</v>
      </c>
      <c r="G5674" t="s">
        <v>108</v>
      </c>
      <c r="H5674" t="s">
        <v>2810</v>
      </c>
      <c r="I5674" t="s">
        <v>1894</v>
      </c>
      <c r="J5674" t="s">
        <v>1919</v>
      </c>
      <c r="K5674" t="s">
        <v>58</v>
      </c>
      <c r="L5674" s="24">
        <v>2252.4299999999998</v>
      </c>
      <c r="M5674" s="25">
        <f>+VLOOKUP(E5674, TC!A:D, 4, FALSE())</f>
        <v>1.1477999990638523</v>
      </c>
      <c r="N5674" s="24">
        <f t="shared" si="440"/>
        <v>2585.3391518913927</v>
      </c>
      <c r="O5674" t="str">
        <f t="shared" si="441"/>
        <v>FACTURA</v>
      </c>
      <c r="P5674" t="str">
        <f t="shared" si="442"/>
        <v>2025</v>
      </c>
      <c r="Q5674" t="str">
        <f t="shared" si="443"/>
        <v>04</v>
      </c>
      <c r="R5674" t="str">
        <f>+IFERROR(VLOOKUP(I5674, Listado!A:B, 2, FALSE()), "COMERCIALIZADORA INTERNACIONAL CARIBBEAN EXOTICS S A")</f>
        <v>PIEDRAHITA PEREZ MARIANA</v>
      </c>
      <c r="S5674" s="25">
        <f>+VLOOKUP(E5674, TC!A:D, 2, FALSE())</f>
        <v>4272.83</v>
      </c>
      <c r="T5674" t="str">
        <f t="shared" si="444"/>
        <v>EUR</v>
      </c>
    </row>
    <row r="5675" spans="1:20" ht="18.75" hidden="1" customHeight="1" x14ac:dyDescent="0.25">
      <c r="A5675" t="s">
        <v>2645</v>
      </c>
      <c r="B5675" t="s">
        <v>5</v>
      </c>
      <c r="C5675" t="s">
        <v>1913</v>
      </c>
      <c r="D5675" s="24">
        <v>11666</v>
      </c>
      <c r="E5675" t="s">
        <v>1705</v>
      </c>
      <c r="F5675" t="s">
        <v>1924</v>
      </c>
      <c r="G5675" t="s">
        <v>108</v>
      </c>
      <c r="H5675" t="s">
        <v>2810</v>
      </c>
      <c r="I5675" t="s">
        <v>1894</v>
      </c>
      <c r="J5675" t="s">
        <v>1919</v>
      </c>
      <c r="K5675" t="s">
        <v>58</v>
      </c>
      <c r="L5675" s="24">
        <v>138.08000000000001</v>
      </c>
      <c r="M5675" s="25">
        <f>+VLOOKUP(E5675, TC!A:D, 4, FALSE())</f>
        <v>1.1477999990638523</v>
      </c>
      <c r="N5675" s="24">
        <f t="shared" si="440"/>
        <v>158.48822387073673</v>
      </c>
      <c r="O5675" t="str">
        <f t="shared" si="441"/>
        <v>FACTURA</v>
      </c>
      <c r="P5675" t="str">
        <f t="shared" si="442"/>
        <v>2025</v>
      </c>
      <c r="Q5675" t="str">
        <f t="shared" si="443"/>
        <v>04</v>
      </c>
      <c r="R5675" t="str">
        <f>+IFERROR(VLOOKUP(I5675, Listado!A:B, 2, FALSE()), "COMERCIALIZADORA INTERNACIONAL CARIBBEAN EXOTICS S A")</f>
        <v>PIEDRAHITA PEREZ MARIANA</v>
      </c>
      <c r="S5675" s="25">
        <f>+VLOOKUP(E5675, TC!A:D, 2, FALSE())</f>
        <v>4272.83</v>
      </c>
      <c r="T5675" t="str">
        <f t="shared" si="444"/>
        <v>EUR</v>
      </c>
    </row>
    <row r="5676" spans="1:20" ht="18.75" hidden="1" customHeight="1" x14ac:dyDescent="0.25">
      <c r="A5676" t="s">
        <v>2645</v>
      </c>
      <c r="B5676" t="s">
        <v>5</v>
      </c>
      <c r="C5676" t="s">
        <v>1913</v>
      </c>
      <c r="D5676" s="24">
        <v>11666</v>
      </c>
      <c r="E5676" t="s">
        <v>1705</v>
      </c>
      <c r="F5676" t="s">
        <v>1924</v>
      </c>
      <c r="G5676" t="s">
        <v>108</v>
      </c>
      <c r="H5676" t="s">
        <v>2810</v>
      </c>
      <c r="I5676" t="s">
        <v>1894</v>
      </c>
      <c r="J5676" t="s">
        <v>1919</v>
      </c>
      <c r="K5676" t="s">
        <v>1959</v>
      </c>
      <c r="L5676" s="24">
        <v>900</v>
      </c>
      <c r="M5676" s="25">
        <f>+VLOOKUP(E5676, TC!A:D, 4, FALSE())</f>
        <v>1.1477999990638523</v>
      </c>
      <c r="N5676" s="24">
        <f t="shared" si="440"/>
        <v>1033.0199991574671</v>
      </c>
      <c r="O5676" t="str">
        <f t="shared" si="441"/>
        <v>FACTURA</v>
      </c>
      <c r="P5676" t="str">
        <f t="shared" si="442"/>
        <v>2025</v>
      </c>
      <c r="Q5676" t="str">
        <f t="shared" si="443"/>
        <v>04</v>
      </c>
      <c r="R5676" t="str">
        <f>+IFERROR(VLOOKUP(I5676, Listado!A:B, 2, FALSE()), "COMERCIALIZADORA INTERNACIONAL CARIBBEAN EXOTICS S A")</f>
        <v>PIEDRAHITA PEREZ MARIANA</v>
      </c>
      <c r="S5676" s="25">
        <f>+VLOOKUP(E5676, TC!A:D, 2, FALSE())</f>
        <v>4272.83</v>
      </c>
      <c r="T5676" t="str">
        <f t="shared" si="444"/>
        <v>EUR</v>
      </c>
    </row>
    <row r="5677" spans="1:20" ht="18.75" hidden="1" customHeight="1" x14ac:dyDescent="0.25">
      <c r="A5677" t="s">
        <v>2645</v>
      </c>
      <c r="B5677" t="s">
        <v>5</v>
      </c>
      <c r="C5677" t="s">
        <v>1913</v>
      </c>
      <c r="D5677" s="24">
        <v>11666</v>
      </c>
      <c r="E5677" t="s">
        <v>1705</v>
      </c>
      <c r="F5677" t="s">
        <v>1924</v>
      </c>
      <c r="G5677" t="s">
        <v>108</v>
      </c>
      <c r="H5677" t="s">
        <v>2810</v>
      </c>
      <c r="I5677" t="s">
        <v>1894</v>
      </c>
      <c r="J5677" t="s">
        <v>1919</v>
      </c>
      <c r="K5677" t="s">
        <v>1960</v>
      </c>
      <c r="L5677" s="24">
        <v>36.32</v>
      </c>
      <c r="M5677" s="25">
        <f>+VLOOKUP(E5677, TC!A:D, 4, FALSE())</f>
        <v>1.1477999990638523</v>
      </c>
      <c r="N5677" s="24">
        <f t="shared" si="440"/>
        <v>41.688095965999118</v>
      </c>
      <c r="O5677" t="str">
        <f t="shared" si="441"/>
        <v>FACTURA</v>
      </c>
      <c r="P5677" t="str">
        <f t="shared" si="442"/>
        <v>2025</v>
      </c>
      <c r="Q5677" t="str">
        <f t="shared" si="443"/>
        <v>04</v>
      </c>
      <c r="R5677" t="str">
        <f>+IFERROR(VLOOKUP(I5677, Listado!A:B, 2, FALSE()), "COMERCIALIZADORA INTERNACIONAL CARIBBEAN EXOTICS S A")</f>
        <v>PIEDRAHITA PEREZ MARIANA</v>
      </c>
      <c r="S5677" s="25">
        <f>+VLOOKUP(E5677, TC!A:D, 2, FALSE())</f>
        <v>4272.83</v>
      </c>
      <c r="T5677" t="str">
        <f t="shared" si="444"/>
        <v>EUR</v>
      </c>
    </row>
    <row r="5678" spans="1:20" ht="18.75" hidden="1" customHeight="1" x14ac:dyDescent="0.25">
      <c r="A5678" t="s">
        <v>2645</v>
      </c>
      <c r="B5678" t="s">
        <v>5</v>
      </c>
      <c r="C5678" t="s">
        <v>1913</v>
      </c>
      <c r="D5678" s="24">
        <v>11667</v>
      </c>
      <c r="E5678" t="s">
        <v>1705</v>
      </c>
      <c r="F5678" t="s">
        <v>1924</v>
      </c>
      <c r="G5678" t="s">
        <v>108</v>
      </c>
      <c r="H5678" t="s">
        <v>2811</v>
      </c>
      <c r="I5678" t="s">
        <v>1894</v>
      </c>
      <c r="J5678" t="s">
        <v>1919</v>
      </c>
      <c r="K5678" t="s">
        <v>58</v>
      </c>
      <c r="L5678" s="24">
        <v>1482.57</v>
      </c>
      <c r="M5678" s="25">
        <f>+VLOOKUP(E5678, TC!A:D, 4, FALSE())</f>
        <v>1.1477999990638523</v>
      </c>
      <c r="N5678" s="24">
        <f t="shared" si="440"/>
        <v>1701.6938446120955</v>
      </c>
      <c r="O5678" t="str">
        <f t="shared" si="441"/>
        <v>FACTURA</v>
      </c>
      <c r="P5678" t="str">
        <f t="shared" si="442"/>
        <v>2025</v>
      </c>
      <c r="Q5678" t="str">
        <f t="shared" si="443"/>
        <v>04</v>
      </c>
      <c r="R5678" t="str">
        <f>+IFERROR(VLOOKUP(I5678, Listado!A:B, 2, FALSE()), "COMERCIALIZADORA INTERNACIONAL CARIBBEAN EXOTICS S A")</f>
        <v>PIEDRAHITA PEREZ MARIANA</v>
      </c>
      <c r="S5678" s="25">
        <f>+VLOOKUP(E5678, TC!A:D, 2, FALSE())</f>
        <v>4272.83</v>
      </c>
      <c r="T5678" t="str">
        <f t="shared" si="444"/>
        <v>EUR</v>
      </c>
    </row>
    <row r="5679" spans="1:20" ht="18.75" hidden="1" customHeight="1" x14ac:dyDescent="0.25">
      <c r="A5679" t="s">
        <v>2645</v>
      </c>
      <c r="B5679" t="s">
        <v>5</v>
      </c>
      <c r="C5679" t="s">
        <v>1913</v>
      </c>
      <c r="D5679" s="24">
        <v>11667</v>
      </c>
      <c r="E5679" t="s">
        <v>1705</v>
      </c>
      <c r="F5679" t="s">
        <v>1924</v>
      </c>
      <c r="G5679" t="s">
        <v>108</v>
      </c>
      <c r="H5679" t="s">
        <v>2811</v>
      </c>
      <c r="I5679" t="s">
        <v>1894</v>
      </c>
      <c r="J5679" t="s">
        <v>1919</v>
      </c>
      <c r="K5679" t="s">
        <v>58</v>
      </c>
      <c r="L5679" s="24">
        <v>1231.1400000000001</v>
      </c>
      <c r="M5679" s="25">
        <f>+VLOOKUP(E5679, TC!A:D, 4, FALSE())</f>
        <v>1.1477999990638523</v>
      </c>
      <c r="N5679" s="24">
        <f t="shared" si="440"/>
        <v>1413.1024908474712</v>
      </c>
      <c r="O5679" t="str">
        <f t="shared" si="441"/>
        <v>FACTURA</v>
      </c>
      <c r="P5679" t="str">
        <f t="shared" si="442"/>
        <v>2025</v>
      </c>
      <c r="Q5679" t="str">
        <f t="shared" si="443"/>
        <v>04</v>
      </c>
      <c r="R5679" t="str">
        <f>+IFERROR(VLOOKUP(I5679, Listado!A:B, 2, FALSE()), "COMERCIALIZADORA INTERNACIONAL CARIBBEAN EXOTICS S A")</f>
        <v>PIEDRAHITA PEREZ MARIANA</v>
      </c>
      <c r="S5679" s="25">
        <f>+VLOOKUP(E5679, TC!A:D, 2, FALSE())</f>
        <v>4272.83</v>
      </c>
      <c r="T5679" t="str">
        <f t="shared" si="444"/>
        <v>EUR</v>
      </c>
    </row>
    <row r="5680" spans="1:20" ht="18.75" hidden="1" customHeight="1" x14ac:dyDescent="0.25">
      <c r="A5680" t="s">
        <v>2645</v>
      </c>
      <c r="B5680" t="s">
        <v>5</v>
      </c>
      <c r="C5680" t="s">
        <v>1913</v>
      </c>
      <c r="D5680" s="24">
        <v>11667</v>
      </c>
      <c r="E5680" t="s">
        <v>1705</v>
      </c>
      <c r="F5680" t="s">
        <v>1924</v>
      </c>
      <c r="G5680" t="s">
        <v>108</v>
      </c>
      <c r="H5680" t="s">
        <v>2811</v>
      </c>
      <c r="I5680" t="s">
        <v>1894</v>
      </c>
      <c r="J5680" t="s">
        <v>1919</v>
      </c>
      <c r="K5680" t="s">
        <v>58</v>
      </c>
      <c r="L5680" s="24">
        <v>312.12</v>
      </c>
      <c r="M5680" s="25">
        <f>+VLOOKUP(E5680, TC!A:D, 4, FALSE())</f>
        <v>1.1477999990638523</v>
      </c>
      <c r="N5680" s="24">
        <f t="shared" si="440"/>
        <v>358.25133570780957</v>
      </c>
      <c r="O5680" t="str">
        <f t="shared" si="441"/>
        <v>FACTURA</v>
      </c>
      <c r="P5680" t="str">
        <f t="shared" si="442"/>
        <v>2025</v>
      </c>
      <c r="Q5680" t="str">
        <f t="shared" si="443"/>
        <v>04</v>
      </c>
      <c r="R5680" t="str">
        <f>+IFERROR(VLOOKUP(I5680, Listado!A:B, 2, FALSE()), "COMERCIALIZADORA INTERNACIONAL CARIBBEAN EXOTICS S A")</f>
        <v>PIEDRAHITA PEREZ MARIANA</v>
      </c>
      <c r="S5680" s="25">
        <f>+VLOOKUP(E5680, TC!A:D, 2, FALSE())</f>
        <v>4272.83</v>
      </c>
      <c r="T5680" t="str">
        <f t="shared" si="444"/>
        <v>EUR</v>
      </c>
    </row>
    <row r="5681" spans="1:20" ht="18.75" hidden="1" customHeight="1" x14ac:dyDescent="0.25">
      <c r="A5681" t="s">
        <v>2645</v>
      </c>
      <c r="B5681" t="s">
        <v>5</v>
      </c>
      <c r="C5681" t="s">
        <v>1913</v>
      </c>
      <c r="D5681" s="24">
        <v>11667</v>
      </c>
      <c r="E5681" t="s">
        <v>1705</v>
      </c>
      <c r="F5681" t="s">
        <v>1924</v>
      </c>
      <c r="G5681" t="s">
        <v>108</v>
      </c>
      <c r="H5681" t="s">
        <v>2811</v>
      </c>
      <c r="I5681" t="s">
        <v>1894</v>
      </c>
      <c r="J5681" t="s">
        <v>1919</v>
      </c>
      <c r="K5681" t="s">
        <v>58</v>
      </c>
      <c r="L5681" s="24">
        <v>242.76</v>
      </c>
      <c r="M5681" s="25">
        <f>+VLOOKUP(E5681, TC!A:D, 4, FALSE())</f>
        <v>1.1477999990638523</v>
      </c>
      <c r="N5681" s="24">
        <f t="shared" si="440"/>
        <v>278.6399277727408</v>
      </c>
      <c r="O5681" t="str">
        <f t="shared" si="441"/>
        <v>FACTURA</v>
      </c>
      <c r="P5681" t="str">
        <f t="shared" si="442"/>
        <v>2025</v>
      </c>
      <c r="Q5681" t="str">
        <f t="shared" si="443"/>
        <v>04</v>
      </c>
      <c r="R5681" t="str">
        <f>+IFERROR(VLOOKUP(I5681, Listado!A:B, 2, FALSE()), "COMERCIALIZADORA INTERNACIONAL CARIBBEAN EXOTICS S A")</f>
        <v>PIEDRAHITA PEREZ MARIANA</v>
      </c>
      <c r="S5681" s="25">
        <f>+VLOOKUP(E5681, TC!A:D, 2, FALSE())</f>
        <v>4272.83</v>
      </c>
      <c r="T5681" t="str">
        <f t="shared" si="444"/>
        <v>EUR</v>
      </c>
    </row>
    <row r="5682" spans="1:20" ht="18.75" hidden="1" customHeight="1" x14ac:dyDescent="0.25">
      <c r="A5682" t="s">
        <v>2645</v>
      </c>
      <c r="B5682" t="s">
        <v>5</v>
      </c>
      <c r="C5682" t="s">
        <v>1913</v>
      </c>
      <c r="D5682" s="24">
        <v>11667</v>
      </c>
      <c r="E5682" t="s">
        <v>1705</v>
      </c>
      <c r="F5682" t="s">
        <v>1924</v>
      </c>
      <c r="G5682" t="s">
        <v>108</v>
      </c>
      <c r="H5682" t="s">
        <v>2811</v>
      </c>
      <c r="I5682" t="s">
        <v>1894</v>
      </c>
      <c r="J5682" t="s">
        <v>1919</v>
      </c>
      <c r="K5682" t="s">
        <v>58</v>
      </c>
      <c r="L5682" s="24">
        <v>1144.44</v>
      </c>
      <c r="M5682" s="25">
        <f>+VLOOKUP(E5682, TC!A:D, 4, FALSE())</f>
        <v>1.1477999990638523</v>
      </c>
      <c r="N5682" s="24">
        <f t="shared" si="440"/>
        <v>1313.5882309286353</v>
      </c>
      <c r="O5682" t="str">
        <f t="shared" si="441"/>
        <v>FACTURA</v>
      </c>
      <c r="P5682" t="str">
        <f t="shared" si="442"/>
        <v>2025</v>
      </c>
      <c r="Q5682" t="str">
        <f t="shared" si="443"/>
        <v>04</v>
      </c>
      <c r="R5682" t="str">
        <f>+IFERROR(VLOOKUP(I5682, Listado!A:B, 2, FALSE()), "COMERCIALIZADORA INTERNACIONAL CARIBBEAN EXOTICS S A")</f>
        <v>PIEDRAHITA PEREZ MARIANA</v>
      </c>
      <c r="S5682" s="25">
        <f>+VLOOKUP(E5682, TC!A:D, 2, FALSE())</f>
        <v>4272.83</v>
      </c>
      <c r="T5682" t="str">
        <f t="shared" si="444"/>
        <v>EUR</v>
      </c>
    </row>
    <row r="5683" spans="1:20" ht="18.75" hidden="1" customHeight="1" x14ac:dyDescent="0.25">
      <c r="A5683" t="s">
        <v>2645</v>
      </c>
      <c r="B5683" t="s">
        <v>5</v>
      </c>
      <c r="C5683" t="s">
        <v>1913</v>
      </c>
      <c r="D5683" s="24">
        <v>11667</v>
      </c>
      <c r="E5683" t="s">
        <v>1705</v>
      </c>
      <c r="F5683" t="s">
        <v>1924</v>
      </c>
      <c r="G5683" t="s">
        <v>108</v>
      </c>
      <c r="H5683" t="s">
        <v>2811</v>
      </c>
      <c r="I5683" t="s">
        <v>1894</v>
      </c>
      <c r="J5683" t="s">
        <v>1919</v>
      </c>
      <c r="K5683" t="s">
        <v>58</v>
      </c>
      <c r="L5683" s="24">
        <v>1265.82</v>
      </c>
      <c r="M5683" s="25">
        <f>+VLOOKUP(E5683, TC!A:D, 4, FALSE())</f>
        <v>1.1477999990638523</v>
      </c>
      <c r="N5683" s="24">
        <f t="shared" si="440"/>
        <v>1452.9081948150056</v>
      </c>
      <c r="O5683" t="str">
        <f t="shared" si="441"/>
        <v>FACTURA</v>
      </c>
      <c r="P5683" t="str">
        <f t="shared" si="442"/>
        <v>2025</v>
      </c>
      <c r="Q5683" t="str">
        <f t="shared" si="443"/>
        <v>04</v>
      </c>
      <c r="R5683" t="str">
        <f>+IFERROR(VLOOKUP(I5683, Listado!A:B, 2, FALSE()), "COMERCIALIZADORA INTERNACIONAL CARIBBEAN EXOTICS S A")</f>
        <v>PIEDRAHITA PEREZ MARIANA</v>
      </c>
      <c r="S5683" s="25">
        <f>+VLOOKUP(E5683, TC!A:D, 2, FALSE())</f>
        <v>4272.83</v>
      </c>
      <c r="T5683" t="str">
        <f t="shared" si="444"/>
        <v>EUR</v>
      </c>
    </row>
    <row r="5684" spans="1:20" ht="18.75" hidden="1" customHeight="1" x14ac:dyDescent="0.25">
      <c r="A5684" t="s">
        <v>2645</v>
      </c>
      <c r="B5684" t="s">
        <v>5</v>
      </c>
      <c r="C5684" t="s">
        <v>1913</v>
      </c>
      <c r="D5684" s="24">
        <v>11667</v>
      </c>
      <c r="E5684" t="s">
        <v>1705</v>
      </c>
      <c r="F5684" t="s">
        <v>1924</v>
      </c>
      <c r="G5684" t="s">
        <v>108</v>
      </c>
      <c r="H5684" t="s">
        <v>2811</v>
      </c>
      <c r="I5684" t="s">
        <v>1894</v>
      </c>
      <c r="J5684" t="s">
        <v>1919</v>
      </c>
      <c r="K5684" t="s">
        <v>58</v>
      </c>
      <c r="L5684" s="24">
        <v>130.05000000000001</v>
      </c>
      <c r="M5684" s="25">
        <f>+VLOOKUP(E5684, TC!A:D, 4, FALSE())</f>
        <v>1.1477999990638523</v>
      </c>
      <c r="N5684" s="24">
        <f t="shared" si="440"/>
        <v>149.27138987825401</v>
      </c>
      <c r="O5684" t="str">
        <f t="shared" si="441"/>
        <v>FACTURA</v>
      </c>
      <c r="P5684" t="str">
        <f t="shared" si="442"/>
        <v>2025</v>
      </c>
      <c r="Q5684" t="str">
        <f t="shared" si="443"/>
        <v>04</v>
      </c>
      <c r="R5684" t="str">
        <f>+IFERROR(VLOOKUP(I5684, Listado!A:B, 2, FALSE()), "COMERCIALIZADORA INTERNACIONAL CARIBBEAN EXOTICS S A")</f>
        <v>PIEDRAHITA PEREZ MARIANA</v>
      </c>
      <c r="S5684" s="25">
        <f>+VLOOKUP(E5684, TC!A:D, 2, FALSE())</f>
        <v>4272.83</v>
      </c>
      <c r="T5684" t="str">
        <f t="shared" si="444"/>
        <v>EUR</v>
      </c>
    </row>
    <row r="5685" spans="1:20" ht="18.75" hidden="1" customHeight="1" x14ac:dyDescent="0.25">
      <c r="A5685" t="s">
        <v>2645</v>
      </c>
      <c r="B5685" t="s">
        <v>5</v>
      </c>
      <c r="C5685" t="s">
        <v>1913</v>
      </c>
      <c r="D5685" s="24">
        <v>11667</v>
      </c>
      <c r="E5685" t="s">
        <v>1705</v>
      </c>
      <c r="F5685" t="s">
        <v>1924</v>
      </c>
      <c r="G5685" t="s">
        <v>108</v>
      </c>
      <c r="H5685" t="s">
        <v>2811</v>
      </c>
      <c r="I5685" t="s">
        <v>1894</v>
      </c>
      <c r="J5685" t="s">
        <v>1919</v>
      </c>
      <c r="K5685" t="s">
        <v>58</v>
      </c>
      <c r="L5685" s="24">
        <v>424.83</v>
      </c>
      <c r="M5685" s="25">
        <f>+VLOOKUP(E5685, TC!A:D, 4, FALSE())</f>
        <v>1.1477999990638523</v>
      </c>
      <c r="N5685" s="24">
        <f t="shared" si="440"/>
        <v>487.61987360229637</v>
      </c>
      <c r="O5685" t="str">
        <f t="shared" si="441"/>
        <v>FACTURA</v>
      </c>
      <c r="P5685" t="str">
        <f t="shared" si="442"/>
        <v>2025</v>
      </c>
      <c r="Q5685" t="str">
        <f t="shared" si="443"/>
        <v>04</v>
      </c>
      <c r="R5685" t="str">
        <f>+IFERROR(VLOOKUP(I5685, Listado!A:B, 2, FALSE()), "COMERCIALIZADORA INTERNACIONAL CARIBBEAN EXOTICS S A")</f>
        <v>PIEDRAHITA PEREZ MARIANA</v>
      </c>
      <c r="S5685" s="25">
        <f>+VLOOKUP(E5685, TC!A:D, 2, FALSE())</f>
        <v>4272.83</v>
      </c>
      <c r="T5685" t="str">
        <f t="shared" si="444"/>
        <v>EUR</v>
      </c>
    </row>
    <row r="5686" spans="1:20" ht="18.75" hidden="1" customHeight="1" x14ac:dyDescent="0.25">
      <c r="A5686" t="s">
        <v>2645</v>
      </c>
      <c r="B5686" t="s">
        <v>5</v>
      </c>
      <c r="C5686" t="s">
        <v>1913</v>
      </c>
      <c r="D5686" s="24">
        <v>11667</v>
      </c>
      <c r="E5686" t="s">
        <v>1705</v>
      </c>
      <c r="F5686" t="s">
        <v>1924</v>
      </c>
      <c r="G5686" t="s">
        <v>108</v>
      </c>
      <c r="H5686" t="s">
        <v>2811</v>
      </c>
      <c r="I5686" t="s">
        <v>1894</v>
      </c>
      <c r="J5686" t="s">
        <v>1919</v>
      </c>
      <c r="K5686" t="s">
        <v>58</v>
      </c>
      <c r="L5686" s="24">
        <v>554.88</v>
      </c>
      <c r="M5686" s="25">
        <f>+VLOOKUP(E5686, TC!A:D, 4, FALSE())</f>
        <v>1.1477999990638523</v>
      </c>
      <c r="N5686" s="24">
        <f t="shared" si="440"/>
        <v>636.89126348055038</v>
      </c>
      <c r="O5686" t="str">
        <f t="shared" si="441"/>
        <v>FACTURA</v>
      </c>
      <c r="P5686" t="str">
        <f t="shared" si="442"/>
        <v>2025</v>
      </c>
      <c r="Q5686" t="str">
        <f t="shared" si="443"/>
        <v>04</v>
      </c>
      <c r="R5686" t="str">
        <f>+IFERROR(VLOOKUP(I5686, Listado!A:B, 2, FALSE()), "COMERCIALIZADORA INTERNACIONAL CARIBBEAN EXOTICS S A")</f>
        <v>PIEDRAHITA PEREZ MARIANA</v>
      </c>
      <c r="S5686" s="25">
        <f>+VLOOKUP(E5686, TC!A:D, 2, FALSE())</f>
        <v>4272.83</v>
      </c>
      <c r="T5686" t="str">
        <f t="shared" si="444"/>
        <v>EUR</v>
      </c>
    </row>
    <row r="5687" spans="1:20" ht="18.75" hidden="1" customHeight="1" x14ac:dyDescent="0.25">
      <c r="A5687" t="s">
        <v>2645</v>
      </c>
      <c r="B5687" t="s">
        <v>5</v>
      </c>
      <c r="C5687" t="s">
        <v>1913</v>
      </c>
      <c r="D5687" s="24">
        <v>11667</v>
      </c>
      <c r="E5687" t="s">
        <v>1705</v>
      </c>
      <c r="F5687" t="s">
        <v>1924</v>
      </c>
      <c r="G5687" t="s">
        <v>108</v>
      </c>
      <c r="H5687" t="s">
        <v>2811</v>
      </c>
      <c r="I5687" t="s">
        <v>1894</v>
      </c>
      <c r="J5687" t="s">
        <v>1919</v>
      </c>
      <c r="K5687" t="s">
        <v>58</v>
      </c>
      <c r="L5687" s="24">
        <v>927.69</v>
      </c>
      <c r="M5687" s="25">
        <f>+VLOOKUP(E5687, TC!A:D, 4, FALSE())</f>
        <v>1.1477999990638523</v>
      </c>
      <c r="N5687" s="24">
        <f t="shared" si="440"/>
        <v>1064.8025811315451</v>
      </c>
      <c r="O5687" t="str">
        <f t="shared" si="441"/>
        <v>FACTURA</v>
      </c>
      <c r="P5687" t="str">
        <f t="shared" si="442"/>
        <v>2025</v>
      </c>
      <c r="Q5687" t="str">
        <f t="shared" si="443"/>
        <v>04</v>
      </c>
      <c r="R5687" t="str">
        <f>+IFERROR(VLOOKUP(I5687, Listado!A:B, 2, FALSE()), "COMERCIALIZADORA INTERNACIONAL CARIBBEAN EXOTICS S A")</f>
        <v>PIEDRAHITA PEREZ MARIANA</v>
      </c>
      <c r="S5687" s="25">
        <f>+VLOOKUP(E5687, TC!A:D, 2, FALSE())</f>
        <v>4272.83</v>
      </c>
      <c r="T5687" t="str">
        <f t="shared" si="444"/>
        <v>EUR</v>
      </c>
    </row>
    <row r="5688" spans="1:20" ht="18.75" hidden="1" customHeight="1" x14ac:dyDescent="0.25">
      <c r="A5688" t="s">
        <v>2645</v>
      </c>
      <c r="B5688" t="s">
        <v>5</v>
      </c>
      <c r="C5688" t="s">
        <v>1913</v>
      </c>
      <c r="D5688" s="24">
        <v>11667</v>
      </c>
      <c r="E5688" t="s">
        <v>1705</v>
      </c>
      <c r="F5688" t="s">
        <v>1924</v>
      </c>
      <c r="G5688" t="s">
        <v>108</v>
      </c>
      <c r="H5688" t="s">
        <v>2811</v>
      </c>
      <c r="I5688" t="s">
        <v>1894</v>
      </c>
      <c r="J5688" t="s">
        <v>1919</v>
      </c>
      <c r="K5688" t="s">
        <v>58</v>
      </c>
      <c r="L5688" s="24">
        <v>797.64</v>
      </c>
      <c r="M5688" s="25">
        <f>+VLOOKUP(E5688, TC!A:D, 4, FALSE())</f>
        <v>1.1477999990638523</v>
      </c>
      <c r="N5688" s="24">
        <f t="shared" si="440"/>
        <v>915.53119125329113</v>
      </c>
      <c r="O5688" t="str">
        <f t="shared" si="441"/>
        <v>FACTURA</v>
      </c>
      <c r="P5688" t="str">
        <f t="shared" si="442"/>
        <v>2025</v>
      </c>
      <c r="Q5688" t="str">
        <f t="shared" si="443"/>
        <v>04</v>
      </c>
      <c r="R5688" t="str">
        <f>+IFERROR(VLOOKUP(I5688, Listado!A:B, 2, FALSE()), "COMERCIALIZADORA INTERNACIONAL CARIBBEAN EXOTICS S A")</f>
        <v>PIEDRAHITA PEREZ MARIANA</v>
      </c>
      <c r="S5688" s="25">
        <f>+VLOOKUP(E5688, TC!A:D, 2, FALSE())</f>
        <v>4272.83</v>
      </c>
      <c r="T5688" t="str">
        <f t="shared" si="444"/>
        <v>EUR</v>
      </c>
    </row>
    <row r="5689" spans="1:20" ht="18.75" hidden="1" customHeight="1" x14ac:dyDescent="0.25">
      <c r="A5689" t="s">
        <v>2645</v>
      </c>
      <c r="B5689" t="s">
        <v>5</v>
      </c>
      <c r="C5689" t="s">
        <v>1913</v>
      </c>
      <c r="D5689" s="24">
        <v>11667</v>
      </c>
      <c r="E5689" t="s">
        <v>1705</v>
      </c>
      <c r="F5689" t="s">
        <v>1924</v>
      </c>
      <c r="G5689" t="s">
        <v>108</v>
      </c>
      <c r="H5689" t="s">
        <v>2811</v>
      </c>
      <c r="I5689" t="s">
        <v>1894</v>
      </c>
      <c r="J5689" t="s">
        <v>1919</v>
      </c>
      <c r="K5689" t="s">
        <v>58</v>
      </c>
      <c r="L5689" s="24">
        <v>1352.52</v>
      </c>
      <c r="M5689" s="25">
        <f>+VLOOKUP(E5689, TC!A:D, 4, FALSE())</f>
        <v>1.1477999990638523</v>
      </c>
      <c r="N5689" s="24">
        <f t="shared" si="440"/>
        <v>1552.4224547338415</v>
      </c>
      <c r="O5689" t="str">
        <f t="shared" si="441"/>
        <v>FACTURA</v>
      </c>
      <c r="P5689" t="str">
        <f t="shared" si="442"/>
        <v>2025</v>
      </c>
      <c r="Q5689" t="str">
        <f t="shared" si="443"/>
        <v>04</v>
      </c>
      <c r="R5689" t="str">
        <f>+IFERROR(VLOOKUP(I5689, Listado!A:B, 2, FALSE()), "COMERCIALIZADORA INTERNACIONAL CARIBBEAN EXOTICS S A")</f>
        <v>PIEDRAHITA PEREZ MARIANA</v>
      </c>
      <c r="S5689" s="25">
        <f>+VLOOKUP(E5689, TC!A:D, 2, FALSE())</f>
        <v>4272.83</v>
      </c>
      <c r="T5689" t="str">
        <f t="shared" si="444"/>
        <v>EUR</v>
      </c>
    </row>
    <row r="5690" spans="1:20" ht="18.75" hidden="1" customHeight="1" x14ac:dyDescent="0.25">
      <c r="A5690" t="s">
        <v>2645</v>
      </c>
      <c r="B5690" t="s">
        <v>5</v>
      </c>
      <c r="C5690" t="s">
        <v>1913</v>
      </c>
      <c r="D5690" s="24">
        <v>11667</v>
      </c>
      <c r="E5690" t="s">
        <v>1705</v>
      </c>
      <c r="F5690" t="s">
        <v>1924</v>
      </c>
      <c r="G5690" t="s">
        <v>108</v>
      </c>
      <c r="H5690" t="s">
        <v>2811</v>
      </c>
      <c r="I5690" t="s">
        <v>1894</v>
      </c>
      <c r="J5690" t="s">
        <v>1919</v>
      </c>
      <c r="K5690" t="s">
        <v>58</v>
      </c>
      <c r="L5690" s="24">
        <v>121.38</v>
      </c>
      <c r="M5690" s="25">
        <f>+VLOOKUP(E5690, TC!A:D, 4, FALSE())</f>
        <v>1.1477999990638523</v>
      </c>
      <c r="N5690" s="24">
        <f t="shared" si="440"/>
        <v>139.3199638863704</v>
      </c>
      <c r="O5690" t="str">
        <f t="shared" si="441"/>
        <v>FACTURA</v>
      </c>
      <c r="P5690" t="str">
        <f t="shared" si="442"/>
        <v>2025</v>
      </c>
      <c r="Q5690" t="str">
        <f t="shared" si="443"/>
        <v>04</v>
      </c>
      <c r="R5690" t="str">
        <f>+IFERROR(VLOOKUP(I5690, Listado!A:B, 2, FALSE()), "COMERCIALIZADORA INTERNACIONAL CARIBBEAN EXOTICS S A")</f>
        <v>PIEDRAHITA PEREZ MARIANA</v>
      </c>
      <c r="S5690" s="25">
        <f>+VLOOKUP(E5690, TC!A:D, 2, FALSE())</f>
        <v>4272.83</v>
      </c>
      <c r="T5690" t="str">
        <f t="shared" si="444"/>
        <v>EUR</v>
      </c>
    </row>
    <row r="5691" spans="1:20" ht="18.75" hidden="1" customHeight="1" x14ac:dyDescent="0.25">
      <c r="A5691" t="s">
        <v>2645</v>
      </c>
      <c r="B5691" t="s">
        <v>5</v>
      </c>
      <c r="C5691" t="s">
        <v>1913</v>
      </c>
      <c r="D5691" s="24">
        <v>11667</v>
      </c>
      <c r="E5691" t="s">
        <v>1705</v>
      </c>
      <c r="F5691" t="s">
        <v>1924</v>
      </c>
      <c r="G5691" t="s">
        <v>108</v>
      </c>
      <c r="H5691" t="s">
        <v>2811</v>
      </c>
      <c r="I5691" t="s">
        <v>1894</v>
      </c>
      <c r="J5691" t="s">
        <v>1919</v>
      </c>
      <c r="K5691" t="s">
        <v>1959</v>
      </c>
      <c r="L5691" s="24">
        <v>1340</v>
      </c>
      <c r="M5691" s="25">
        <f>+VLOOKUP(E5691, TC!A:D, 4, FALSE())</f>
        <v>1.1477999990638523</v>
      </c>
      <c r="N5691" s="24">
        <f t="shared" si="440"/>
        <v>1538.0519987455621</v>
      </c>
      <c r="O5691" t="str">
        <f t="shared" si="441"/>
        <v>FACTURA</v>
      </c>
      <c r="P5691" t="str">
        <f t="shared" si="442"/>
        <v>2025</v>
      </c>
      <c r="Q5691" t="str">
        <f t="shared" si="443"/>
        <v>04</v>
      </c>
      <c r="R5691" t="str">
        <f>+IFERROR(VLOOKUP(I5691, Listado!A:B, 2, FALSE()), "COMERCIALIZADORA INTERNACIONAL CARIBBEAN EXOTICS S A")</f>
        <v>PIEDRAHITA PEREZ MARIANA</v>
      </c>
      <c r="S5691" s="25">
        <f>+VLOOKUP(E5691, TC!A:D, 2, FALSE())</f>
        <v>4272.83</v>
      </c>
      <c r="T5691" t="str">
        <f t="shared" si="444"/>
        <v>EUR</v>
      </c>
    </row>
    <row r="5692" spans="1:20" ht="18.75" hidden="1" customHeight="1" x14ac:dyDescent="0.25">
      <c r="A5692" t="s">
        <v>2645</v>
      </c>
      <c r="B5692" t="s">
        <v>5</v>
      </c>
      <c r="C5692" t="s">
        <v>1913</v>
      </c>
      <c r="D5692" s="24">
        <v>11667</v>
      </c>
      <c r="E5692" t="s">
        <v>1705</v>
      </c>
      <c r="F5692" t="s">
        <v>1924</v>
      </c>
      <c r="G5692" t="s">
        <v>108</v>
      </c>
      <c r="H5692" t="s">
        <v>2811</v>
      </c>
      <c r="I5692" t="s">
        <v>1894</v>
      </c>
      <c r="J5692" t="s">
        <v>1919</v>
      </c>
      <c r="K5692" t="s">
        <v>1960</v>
      </c>
      <c r="L5692" s="24">
        <v>134.56</v>
      </c>
      <c r="M5692" s="25">
        <f>+VLOOKUP(E5692, TC!A:D, 4, FALSE())</f>
        <v>1.1477999990638523</v>
      </c>
      <c r="N5692" s="24">
        <f t="shared" si="440"/>
        <v>154.44796787403197</v>
      </c>
      <c r="O5692" t="str">
        <f t="shared" si="441"/>
        <v>FACTURA</v>
      </c>
      <c r="P5692" t="str">
        <f t="shared" si="442"/>
        <v>2025</v>
      </c>
      <c r="Q5692" t="str">
        <f t="shared" si="443"/>
        <v>04</v>
      </c>
      <c r="R5692" t="str">
        <f>+IFERROR(VLOOKUP(I5692, Listado!A:B, 2, FALSE()), "COMERCIALIZADORA INTERNACIONAL CARIBBEAN EXOTICS S A")</f>
        <v>PIEDRAHITA PEREZ MARIANA</v>
      </c>
      <c r="S5692" s="25">
        <f>+VLOOKUP(E5692, TC!A:D, 2, FALSE())</f>
        <v>4272.83</v>
      </c>
      <c r="T5692" t="str">
        <f t="shared" si="444"/>
        <v>EUR</v>
      </c>
    </row>
    <row r="5693" spans="1:20" ht="18.75" hidden="1" customHeight="1" x14ac:dyDescent="0.25">
      <c r="A5693" t="s">
        <v>2645</v>
      </c>
      <c r="B5693" t="s">
        <v>5</v>
      </c>
      <c r="C5693" t="s">
        <v>1913</v>
      </c>
      <c r="D5693" s="24">
        <v>11668</v>
      </c>
      <c r="E5693" t="s">
        <v>1705</v>
      </c>
      <c r="F5693" t="s">
        <v>1924</v>
      </c>
      <c r="G5693" t="s">
        <v>108</v>
      </c>
      <c r="H5693" t="s">
        <v>2812</v>
      </c>
      <c r="I5693" t="s">
        <v>1885</v>
      </c>
      <c r="J5693" t="s">
        <v>1919</v>
      </c>
      <c r="K5693" t="s">
        <v>56</v>
      </c>
      <c r="L5693" s="24">
        <v>319.77</v>
      </c>
      <c r="M5693" s="25">
        <f>+VLOOKUP(E5693, TC!A:D, 4, FALSE())</f>
        <v>1.1477999990638523</v>
      </c>
      <c r="N5693" s="24">
        <f t="shared" si="440"/>
        <v>367.03200570064803</v>
      </c>
      <c r="O5693" t="str">
        <f t="shared" si="441"/>
        <v>FACTURA</v>
      </c>
      <c r="P5693" t="str">
        <f t="shared" si="442"/>
        <v>2025</v>
      </c>
      <c r="Q5693" t="str">
        <f t="shared" si="443"/>
        <v>04</v>
      </c>
      <c r="R5693" t="str">
        <f>+IFERROR(VLOOKUP(I5693, Listado!A:B, 2, FALSE()), "COMERCIALIZADORA INTERNACIONAL CARIBBEAN EXOTICS S A")</f>
        <v>PIEDRAHITA PEREZ MARIANA</v>
      </c>
      <c r="S5693" s="25">
        <f>+VLOOKUP(E5693, TC!A:D, 2, FALSE())</f>
        <v>4272.83</v>
      </c>
      <c r="T5693" t="str">
        <f t="shared" si="444"/>
        <v>EUR</v>
      </c>
    </row>
    <row r="5694" spans="1:20" ht="18.75" hidden="1" customHeight="1" x14ac:dyDescent="0.25">
      <c r="A5694" t="s">
        <v>2645</v>
      </c>
      <c r="B5694" t="s">
        <v>5</v>
      </c>
      <c r="C5694" t="s">
        <v>1913</v>
      </c>
      <c r="D5694" s="24">
        <v>11668</v>
      </c>
      <c r="E5694" t="s">
        <v>1705</v>
      </c>
      <c r="F5694" t="s">
        <v>1924</v>
      </c>
      <c r="G5694" t="s">
        <v>108</v>
      </c>
      <c r="H5694" t="s">
        <v>2812</v>
      </c>
      <c r="I5694" t="s">
        <v>1885</v>
      </c>
      <c r="J5694" t="s">
        <v>1919</v>
      </c>
      <c r="K5694" t="s">
        <v>56</v>
      </c>
      <c r="L5694" s="24">
        <v>34.65</v>
      </c>
      <c r="M5694" s="25">
        <f>+VLOOKUP(E5694, TC!A:D, 4, FALSE())</f>
        <v>1.1477999990638523</v>
      </c>
      <c r="N5694" s="24">
        <f t="shared" si="440"/>
        <v>39.771269967562482</v>
      </c>
      <c r="O5694" t="str">
        <f t="shared" si="441"/>
        <v>FACTURA</v>
      </c>
      <c r="P5694" t="str">
        <f t="shared" si="442"/>
        <v>2025</v>
      </c>
      <c r="Q5694" t="str">
        <f t="shared" si="443"/>
        <v>04</v>
      </c>
      <c r="R5694" t="str">
        <f>+IFERROR(VLOOKUP(I5694, Listado!A:B, 2, FALSE()), "COMERCIALIZADORA INTERNACIONAL CARIBBEAN EXOTICS S A")</f>
        <v>PIEDRAHITA PEREZ MARIANA</v>
      </c>
      <c r="S5694" s="25">
        <f>+VLOOKUP(E5694, TC!A:D, 2, FALSE())</f>
        <v>4272.83</v>
      </c>
      <c r="T5694" t="str">
        <f t="shared" si="444"/>
        <v>EUR</v>
      </c>
    </row>
    <row r="5695" spans="1:20" ht="18.75" hidden="1" customHeight="1" x14ac:dyDescent="0.25">
      <c r="A5695" t="s">
        <v>2645</v>
      </c>
      <c r="B5695" t="s">
        <v>5</v>
      </c>
      <c r="C5695" t="s">
        <v>1913</v>
      </c>
      <c r="D5695" s="24">
        <v>11668</v>
      </c>
      <c r="E5695" t="s">
        <v>1705</v>
      </c>
      <c r="F5695" t="s">
        <v>1924</v>
      </c>
      <c r="G5695" t="s">
        <v>108</v>
      </c>
      <c r="H5695" t="s">
        <v>2812</v>
      </c>
      <c r="I5695" t="s">
        <v>1885</v>
      </c>
      <c r="J5695" t="s">
        <v>1919</v>
      </c>
      <c r="K5695" t="s">
        <v>56</v>
      </c>
      <c r="L5695" s="24">
        <v>71.28</v>
      </c>
      <c r="M5695" s="25">
        <f>+VLOOKUP(E5695, TC!A:D, 4, FALSE())</f>
        <v>1.1477999990638523</v>
      </c>
      <c r="N5695" s="24">
        <f t="shared" si="440"/>
        <v>81.815183933271399</v>
      </c>
      <c r="O5695" t="str">
        <f t="shared" si="441"/>
        <v>FACTURA</v>
      </c>
      <c r="P5695" t="str">
        <f t="shared" si="442"/>
        <v>2025</v>
      </c>
      <c r="Q5695" t="str">
        <f t="shared" si="443"/>
        <v>04</v>
      </c>
      <c r="R5695" t="str">
        <f>+IFERROR(VLOOKUP(I5695, Listado!A:B, 2, FALSE()), "COMERCIALIZADORA INTERNACIONAL CARIBBEAN EXOTICS S A")</f>
        <v>PIEDRAHITA PEREZ MARIANA</v>
      </c>
      <c r="S5695" s="25">
        <f>+VLOOKUP(E5695, TC!A:D, 2, FALSE())</f>
        <v>4272.83</v>
      </c>
      <c r="T5695" t="str">
        <f t="shared" si="444"/>
        <v>EUR</v>
      </c>
    </row>
    <row r="5696" spans="1:20" ht="18.75" hidden="1" customHeight="1" x14ac:dyDescent="0.25">
      <c r="A5696" t="s">
        <v>2645</v>
      </c>
      <c r="B5696" t="s">
        <v>5</v>
      </c>
      <c r="C5696" t="s">
        <v>1913</v>
      </c>
      <c r="D5696" s="24">
        <v>11668</v>
      </c>
      <c r="E5696" t="s">
        <v>1705</v>
      </c>
      <c r="F5696" t="s">
        <v>1924</v>
      </c>
      <c r="G5696" t="s">
        <v>108</v>
      </c>
      <c r="H5696" t="s">
        <v>2812</v>
      </c>
      <c r="I5696" t="s">
        <v>1885</v>
      </c>
      <c r="J5696" t="s">
        <v>1919</v>
      </c>
      <c r="K5696" t="s">
        <v>56</v>
      </c>
      <c r="L5696" s="24">
        <v>31.68</v>
      </c>
      <c r="M5696" s="25">
        <f>+VLOOKUP(E5696, TC!A:D, 4, FALSE())</f>
        <v>1.1477999990638523</v>
      </c>
      <c r="N5696" s="24">
        <f t="shared" si="440"/>
        <v>36.362303970342843</v>
      </c>
      <c r="O5696" t="str">
        <f t="shared" si="441"/>
        <v>FACTURA</v>
      </c>
      <c r="P5696" t="str">
        <f t="shared" si="442"/>
        <v>2025</v>
      </c>
      <c r="Q5696" t="str">
        <f t="shared" si="443"/>
        <v>04</v>
      </c>
      <c r="R5696" t="str">
        <f>+IFERROR(VLOOKUP(I5696, Listado!A:B, 2, FALSE()), "COMERCIALIZADORA INTERNACIONAL CARIBBEAN EXOTICS S A")</f>
        <v>PIEDRAHITA PEREZ MARIANA</v>
      </c>
      <c r="S5696" s="25">
        <f>+VLOOKUP(E5696, TC!A:D, 2, FALSE())</f>
        <v>4272.83</v>
      </c>
      <c r="T5696" t="str">
        <f t="shared" si="444"/>
        <v>EUR</v>
      </c>
    </row>
    <row r="5697" spans="1:20" ht="18.75" hidden="1" customHeight="1" x14ac:dyDescent="0.25">
      <c r="A5697" t="s">
        <v>2645</v>
      </c>
      <c r="B5697" t="s">
        <v>5</v>
      </c>
      <c r="C5697" t="s">
        <v>1913</v>
      </c>
      <c r="D5697" s="24">
        <v>11668</v>
      </c>
      <c r="E5697" t="s">
        <v>1705</v>
      </c>
      <c r="F5697" t="s">
        <v>1924</v>
      </c>
      <c r="G5697" t="s">
        <v>108</v>
      </c>
      <c r="H5697" t="s">
        <v>2812</v>
      </c>
      <c r="I5697" t="s">
        <v>1885</v>
      </c>
      <c r="J5697" t="s">
        <v>1919</v>
      </c>
      <c r="K5697" t="s">
        <v>56</v>
      </c>
      <c r="L5697" s="24">
        <v>92.07</v>
      </c>
      <c r="M5697" s="25">
        <f>+VLOOKUP(E5697, TC!A:D, 4, FALSE())</f>
        <v>1.1477999990638523</v>
      </c>
      <c r="N5697" s="24">
        <f t="shared" si="440"/>
        <v>105.67794591380887</v>
      </c>
      <c r="O5697" t="str">
        <f t="shared" si="441"/>
        <v>FACTURA</v>
      </c>
      <c r="P5697" t="str">
        <f t="shared" si="442"/>
        <v>2025</v>
      </c>
      <c r="Q5697" t="str">
        <f t="shared" si="443"/>
        <v>04</v>
      </c>
      <c r="R5697" t="str">
        <f>+IFERROR(VLOOKUP(I5697, Listado!A:B, 2, FALSE()), "COMERCIALIZADORA INTERNACIONAL CARIBBEAN EXOTICS S A")</f>
        <v>PIEDRAHITA PEREZ MARIANA</v>
      </c>
      <c r="S5697" s="25">
        <f>+VLOOKUP(E5697, TC!A:D, 2, FALSE())</f>
        <v>4272.83</v>
      </c>
      <c r="T5697" t="str">
        <f t="shared" si="444"/>
        <v>EUR</v>
      </c>
    </row>
    <row r="5698" spans="1:20" ht="18.75" hidden="1" customHeight="1" x14ac:dyDescent="0.25">
      <c r="A5698" t="s">
        <v>2645</v>
      </c>
      <c r="B5698" t="s">
        <v>5</v>
      </c>
      <c r="C5698" t="s">
        <v>1913</v>
      </c>
      <c r="D5698" s="24">
        <v>11668</v>
      </c>
      <c r="E5698" t="s">
        <v>1705</v>
      </c>
      <c r="F5698" t="s">
        <v>1924</v>
      </c>
      <c r="G5698" t="s">
        <v>108</v>
      </c>
      <c r="H5698" t="s">
        <v>2812</v>
      </c>
      <c r="I5698" t="s">
        <v>1885</v>
      </c>
      <c r="J5698" t="s">
        <v>1919</v>
      </c>
      <c r="K5698" t="s">
        <v>56</v>
      </c>
      <c r="L5698" s="24">
        <v>4.95</v>
      </c>
      <c r="M5698" s="25">
        <f>+VLOOKUP(E5698, TC!A:D, 4, FALSE())</f>
        <v>1.1477999990638523</v>
      </c>
      <c r="N5698" s="24">
        <f t="shared" ref="N5698:N5761" si="445">+IF(F5698="EUR", (M5698*L5698), IF(I5698="JUAN MATAS SAS", (L5698/S5698), L5698))</f>
        <v>5.6816099953660695</v>
      </c>
      <c r="O5698" t="str">
        <f t="shared" ref="O5698:O5761" si="446">+IF(C5698="CFE", "FACTURA", IF(ISERROR(SEARCH("ANULA", H5698))=FALSE(), "ANULACIÓN FE", IF(ISERROR(SEARCH("CANCELLATION", H5698))=FALSE(), "ANULACIÓN FE", "NOTAS")))</f>
        <v>FACTURA</v>
      </c>
      <c r="P5698" t="str">
        <f t="shared" ref="P5698:P5761" si="447">+LEFT(E5698, 4)</f>
        <v>2025</v>
      </c>
      <c r="Q5698" t="str">
        <f t="shared" ref="Q5698:Q5761" si="448">+MID(E5698, 5, 2)</f>
        <v>04</v>
      </c>
      <c r="R5698" t="str">
        <f>+IFERROR(VLOOKUP(I5698, Listado!A:B, 2, FALSE()), "COMERCIALIZADORA INTERNACIONAL CARIBBEAN EXOTICS S A")</f>
        <v>PIEDRAHITA PEREZ MARIANA</v>
      </c>
      <c r="S5698" s="25">
        <f>+VLOOKUP(E5698, TC!A:D, 2, FALSE())</f>
        <v>4272.83</v>
      </c>
      <c r="T5698" t="str">
        <f t="shared" ref="T5698:T5761" si="449">+IF(I5698="JUAN MATAS SAS", "USD", F5698)</f>
        <v>EUR</v>
      </c>
    </row>
    <row r="5699" spans="1:20" ht="18.75" hidden="1" customHeight="1" x14ac:dyDescent="0.25">
      <c r="A5699" t="s">
        <v>2645</v>
      </c>
      <c r="B5699" t="s">
        <v>5</v>
      </c>
      <c r="C5699" t="s">
        <v>1913</v>
      </c>
      <c r="D5699" s="24">
        <v>11668</v>
      </c>
      <c r="E5699" t="s">
        <v>1705</v>
      </c>
      <c r="F5699" t="s">
        <v>1924</v>
      </c>
      <c r="G5699" t="s">
        <v>108</v>
      </c>
      <c r="H5699" t="s">
        <v>2812</v>
      </c>
      <c r="I5699" t="s">
        <v>1885</v>
      </c>
      <c r="J5699" t="s">
        <v>1919</v>
      </c>
      <c r="K5699" t="s">
        <v>1959</v>
      </c>
      <c r="L5699" s="24">
        <v>600</v>
      </c>
      <c r="M5699" s="25">
        <f>+VLOOKUP(E5699, TC!A:D, 4, FALSE())</f>
        <v>1.1477999990638523</v>
      </c>
      <c r="N5699" s="24">
        <f t="shared" si="445"/>
        <v>688.67999943831137</v>
      </c>
      <c r="O5699" t="str">
        <f t="shared" si="446"/>
        <v>FACTURA</v>
      </c>
      <c r="P5699" t="str">
        <f t="shared" si="447"/>
        <v>2025</v>
      </c>
      <c r="Q5699" t="str">
        <f t="shared" si="448"/>
        <v>04</v>
      </c>
      <c r="R5699" t="str">
        <f>+IFERROR(VLOOKUP(I5699, Listado!A:B, 2, FALSE()), "COMERCIALIZADORA INTERNACIONAL CARIBBEAN EXOTICS S A")</f>
        <v>PIEDRAHITA PEREZ MARIANA</v>
      </c>
      <c r="S5699" s="25">
        <f>+VLOOKUP(E5699, TC!A:D, 2, FALSE())</f>
        <v>4272.83</v>
      </c>
      <c r="T5699" t="str">
        <f t="shared" si="449"/>
        <v>EUR</v>
      </c>
    </row>
    <row r="5700" spans="1:20" ht="18.75" hidden="1" customHeight="1" x14ac:dyDescent="0.25">
      <c r="A5700" t="s">
        <v>2645</v>
      </c>
      <c r="B5700" t="s">
        <v>5</v>
      </c>
      <c r="C5700" t="s">
        <v>1913</v>
      </c>
      <c r="D5700" s="24">
        <v>11668</v>
      </c>
      <c r="E5700" t="s">
        <v>1705</v>
      </c>
      <c r="F5700" t="s">
        <v>1924</v>
      </c>
      <c r="G5700" t="s">
        <v>108</v>
      </c>
      <c r="H5700" t="s">
        <v>2812</v>
      </c>
      <c r="I5700" t="s">
        <v>1885</v>
      </c>
      <c r="J5700" t="s">
        <v>1919</v>
      </c>
      <c r="K5700" t="s">
        <v>1960</v>
      </c>
      <c r="L5700" s="24">
        <v>14.2</v>
      </c>
      <c r="M5700" s="25">
        <f>+VLOOKUP(E5700, TC!A:D, 4, FALSE())</f>
        <v>1.1477999990638523</v>
      </c>
      <c r="N5700" s="24">
        <f t="shared" si="445"/>
        <v>16.298759986706703</v>
      </c>
      <c r="O5700" t="str">
        <f t="shared" si="446"/>
        <v>FACTURA</v>
      </c>
      <c r="P5700" t="str">
        <f t="shared" si="447"/>
        <v>2025</v>
      </c>
      <c r="Q5700" t="str">
        <f t="shared" si="448"/>
        <v>04</v>
      </c>
      <c r="R5700" t="str">
        <f>+IFERROR(VLOOKUP(I5700, Listado!A:B, 2, FALSE()), "COMERCIALIZADORA INTERNACIONAL CARIBBEAN EXOTICS S A")</f>
        <v>PIEDRAHITA PEREZ MARIANA</v>
      </c>
      <c r="S5700" s="25">
        <f>+VLOOKUP(E5700, TC!A:D, 2, FALSE())</f>
        <v>4272.83</v>
      </c>
      <c r="T5700" t="str">
        <f t="shared" si="449"/>
        <v>EUR</v>
      </c>
    </row>
    <row r="5701" spans="1:20" ht="18.75" hidden="1" customHeight="1" x14ac:dyDescent="0.25">
      <c r="A5701" t="s">
        <v>2645</v>
      </c>
      <c r="B5701" t="s">
        <v>5</v>
      </c>
      <c r="C5701" t="s">
        <v>1913</v>
      </c>
      <c r="D5701" s="24">
        <v>11669</v>
      </c>
      <c r="E5701" t="s">
        <v>1705</v>
      </c>
      <c r="F5701" t="s">
        <v>1924</v>
      </c>
      <c r="G5701" t="s">
        <v>110</v>
      </c>
      <c r="H5701" t="s">
        <v>2813</v>
      </c>
      <c r="I5701" t="s">
        <v>1900</v>
      </c>
      <c r="J5701" t="s">
        <v>2468</v>
      </c>
      <c r="K5701" t="s">
        <v>62</v>
      </c>
      <c r="L5701" s="24">
        <v>22.3</v>
      </c>
      <c r="M5701" s="25">
        <f>+VLOOKUP(E5701, TC!A:D, 4, FALSE())</f>
        <v>1.1477999990638523</v>
      </c>
      <c r="N5701" s="24">
        <f t="shared" si="445"/>
        <v>25.595939979123909</v>
      </c>
      <c r="O5701" t="str">
        <f t="shared" si="446"/>
        <v>FACTURA</v>
      </c>
      <c r="P5701" t="str">
        <f t="shared" si="447"/>
        <v>2025</v>
      </c>
      <c r="Q5701" t="str">
        <f t="shared" si="448"/>
        <v>04</v>
      </c>
      <c r="R5701" t="str">
        <f>+IFERROR(VLOOKUP(I5701, Listado!A:B, 2, FALSE()), "COMERCIALIZADORA INTERNACIONAL CARIBBEAN EXOTICS S A")</f>
        <v>PEREZ MEJIA MARIA PAULINA</v>
      </c>
      <c r="S5701" s="25">
        <f>+VLOOKUP(E5701, TC!A:D, 2, FALSE())</f>
        <v>4272.83</v>
      </c>
      <c r="T5701" t="str">
        <f t="shared" si="449"/>
        <v>EUR</v>
      </c>
    </row>
    <row r="5702" spans="1:20" ht="18.75" hidden="1" customHeight="1" x14ac:dyDescent="0.25">
      <c r="A5702" t="s">
        <v>2645</v>
      </c>
      <c r="B5702" t="s">
        <v>5</v>
      </c>
      <c r="C5702" t="s">
        <v>1913</v>
      </c>
      <c r="D5702" s="24">
        <v>11669</v>
      </c>
      <c r="E5702" t="s">
        <v>1705</v>
      </c>
      <c r="F5702" t="s">
        <v>1924</v>
      </c>
      <c r="G5702" t="s">
        <v>110</v>
      </c>
      <c r="H5702" t="s">
        <v>2813</v>
      </c>
      <c r="I5702" t="s">
        <v>1900</v>
      </c>
      <c r="J5702" t="s">
        <v>2468</v>
      </c>
      <c r="K5702" t="s">
        <v>62</v>
      </c>
      <c r="L5702" s="24">
        <v>256.45</v>
      </c>
      <c r="M5702" s="25">
        <f>+VLOOKUP(E5702, TC!A:D, 4, FALSE())</f>
        <v>1.1477999990638523</v>
      </c>
      <c r="N5702" s="24">
        <f t="shared" si="445"/>
        <v>294.35330975992491</v>
      </c>
      <c r="O5702" t="str">
        <f t="shared" si="446"/>
        <v>FACTURA</v>
      </c>
      <c r="P5702" t="str">
        <f t="shared" si="447"/>
        <v>2025</v>
      </c>
      <c r="Q5702" t="str">
        <f t="shared" si="448"/>
        <v>04</v>
      </c>
      <c r="R5702" t="str">
        <f>+IFERROR(VLOOKUP(I5702, Listado!A:B, 2, FALSE()), "COMERCIALIZADORA INTERNACIONAL CARIBBEAN EXOTICS S A")</f>
        <v>PEREZ MEJIA MARIA PAULINA</v>
      </c>
      <c r="S5702" s="25">
        <f>+VLOOKUP(E5702, TC!A:D, 2, FALSE())</f>
        <v>4272.83</v>
      </c>
      <c r="T5702" t="str">
        <f t="shared" si="449"/>
        <v>EUR</v>
      </c>
    </row>
    <row r="5703" spans="1:20" ht="18.75" hidden="1" customHeight="1" x14ac:dyDescent="0.25">
      <c r="A5703" t="s">
        <v>2645</v>
      </c>
      <c r="B5703" t="s">
        <v>5</v>
      </c>
      <c r="C5703" t="s">
        <v>1913</v>
      </c>
      <c r="D5703" s="24">
        <v>11669</v>
      </c>
      <c r="E5703" t="s">
        <v>1705</v>
      </c>
      <c r="F5703" t="s">
        <v>1924</v>
      </c>
      <c r="G5703" t="s">
        <v>110</v>
      </c>
      <c r="H5703" t="s">
        <v>2813</v>
      </c>
      <c r="I5703" t="s">
        <v>1900</v>
      </c>
      <c r="J5703" t="s">
        <v>2468</v>
      </c>
      <c r="K5703" t="s">
        <v>62</v>
      </c>
      <c r="L5703" s="24">
        <v>22.3</v>
      </c>
      <c r="M5703" s="25">
        <f>+VLOOKUP(E5703, TC!A:D, 4, FALSE())</f>
        <v>1.1477999990638523</v>
      </c>
      <c r="N5703" s="24">
        <f t="shared" si="445"/>
        <v>25.595939979123909</v>
      </c>
      <c r="O5703" t="str">
        <f t="shared" si="446"/>
        <v>FACTURA</v>
      </c>
      <c r="P5703" t="str">
        <f t="shared" si="447"/>
        <v>2025</v>
      </c>
      <c r="Q5703" t="str">
        <f t="shared" si="448"/>
        <v>04</v>
      </c>
      <c r="R5703" t="str">
        <f>+IFERROR(VLOOKUP(I5703, Listado!A:B, 2, FALSE()), "COMERCIALIZADORA INTERNACIONAL CARIBBEAN EXOTICS S A")</f>
        <v>PEREZ MEJIA MARIA PAULINA</v>
      </c>
      <c r="S5703" s="25">
        <f>+VLOOKUP(E5703, TC!A:D, 2, FALSE())</f>
        <v>4272.83</v>
      </c>
      <c r="T5703" t="str">
        <f t="shared" si="449"/>
        <v>EUR</v>
      </c>
    </row>
    <row r="5704" spans="1:20" ht="18.75" hidden="1" customHeight="1" x14ac:dyDescent="0.25">
      <c r="A5704" t="s">
        <v>2645</v>
      </c>
      <c r="B5704" t="s">
        <v>5</v>
      </c>
      <c r="C5704" t="s">
        <v>1913</v>
      </c>
      <c r="D5704" s="24">
        <v>11669</v>
      </c>
      <c r="E5704" t="s">
        <v>1705</v>
      </c>
      <c r="F5704" t="s">
        <v>1924</v>
      </c>
      <c r="G5704" t="s">
        <v>110</v>
      </c>
      <c r="H5704" t="s">
        <v>2813</v>
      </c>
      <c r="I5704" t="s">
        <v>1900</v>
      </c>
      <c r="J5704" t="s">
        <v>2468</v>
      </c>
      <c r="K5704" t="s">
        <v>62</v>
      </c>
      <c r="L5704" s="24">
        <v>579.79999999999995</v>
      </c>
      <c r="M5704" s="25">
        <f>+VLOOKUP(E5704, TC!A:D, 4, FALSE())</f>
        <v>1.1477999990638523</v>
      </c>
      <c r="N5704" s="24">
        <f t="shared" si="445"/>
        <v>665.49443945722157</v>
      </c>
      <c r="O5704" t="str">
        <f t="shared" si="446"/>
        <v>FACTURA</v>
      </c>
      <c r="P5704" t="str">
        <f t="shared" si="447"/>
        <v>2025</v>
      </c>
      <c r="Q5704" t="str">
        <f t="shared" si="448"/>
        <v>04</v>
      </c>
      <c r="R5704" t="str">
        <f>+IFERROR(VLOOKUP(I5704, Listado!A:B, 2, FALSE()), "COMERCIALIZADORA INTERNACIONAL CARIBBEAN EXOTICS S A")</f>
        <v>PEREZ MEJIA MARIA PAULINA</v>
      </c>
      <c r="S5704" s="25">
        <f>+VLOOKUP(E5704, TC!A:D, 2, FALSE())</f>
        <v>4272.83</v>
      </c>
      <c r="T5704" t="str">
        <f t="shared" si="449"/>
        <v>EUR</v>
      </c>
    </row>
    <row r="5705" spans="1:20" ht="18.75" hidden="1" customHeight="1" x14ac:dyDescent="0.25">
      <c r="A5705" t="s">
        <v>2645</v>
      </c>
      <c r="B5705" t="s">
        <v>5</v>
      </c>
      <c r="C5705" t="s">
        <v>1913</v>
      </c>
      <c r="D5705" s="24">
        <v>11669</v>
      </c>
      <c r="E5705" t="s">
        <v>1705</v>
      </c>
      <c r="F5705" t="s">
        <v>1924</v>
      </c>
      <c r="G5705" t="s">
        <v>110</v>
      </c>
      <c r="H5705" t="s">
        <v>2813</v>
      </c>
      <c r="I5705" t="s">
        <v>1900</v>
      </c>
      <c r="J5705" t="s">
        <v>2468</v>
      </c>
      <c r="K5705" t="s">
        <v>62</v>
      </c>
      <c r="L5705" s="24">
        <v>925.45</v>
      </c>
      <c r="M5705" s="25">
        <f>+VLOOKUP(E5705, TC!A:D, 4, FALSE())</f>
        <v>1.1477999990638523</v>
      </c>
      <c r="N5705" s="24">
        <f t="shared" si="445"/>
        <v>1062.2315091336422</v>
      </c>
      <c r="O5705" t="str">
        <f t="shared" si="446"/>
        <v>FACTURA</v>
      </c>
      <c r="P5705" t="str">
        <f t="shared" si="447"/>
        <v>2025</v>
      </c>
      <c r="Q5705" t="str">
        <f t="shared" si="448"/>
        <v>04</v>
      </c>
      <c r="R5705" t="str">
        <f>+IFERROR(VLOOKUP(I5705, Listado!A:B, 2, FALSE()), "COMERCIALIZADORA INTERNACIONAL CARIBBEAN EXOTICS S A")</f>
        <v>PEREZ MEJIA MARIA PAULINA</v>
      </c>
      <c r="S5705" s="25">
        <f>+VLOOKUP(E5705, TC!A:D, 2, FALSE())</f>
        <v>4272.83</v>
      </c>
      <c r="T5705" t="str">
        <f t="shared" si="449"/>
        <v>EUR</v>
      </c>
    </row>
    <row r="5706" spans="1:20" ht="18.75" hidden="1" customHeight="1" x14ac:dyDescent="0.25">
      <c r="A5706" t="s">
        <v>2645</v>
      </c>
      <c r="B5706" t="s">
        <v>5</v>
      </c>
      <c r="C5706" t="s">
        <v>1913</v>
      </c>
      <c r="D5706" s="24">
        <v>11669</v>
      </c>
      <c r="E5706" t="s">
        <v>1705</v>
      </c>
      <c r="F5706" t="s">
        <v>1924</v>
      </c>
      <c r="G5706" t="s">
        <v>110</v>
      </c>
      <c r="H5706" t="s">
        <v>2813</v>
      </c>
      <c r="I5706" t="s">
        <v>1900</v>
      </c>
      <c r="J5706" t="s">
        <v>2468</v>
      </c>
      <c r="K5706" t="s">
        <v>62</v>
      </c>
      <c r="L5706" s="24">
        <v>245.3</v>
      </c>
      <c r="M5706" s="25">
        <f>+VLOOKUP(E5706, TC!A:D, 4, FALSE())</f>
        <v>1.1477999990638523</v>
      </c>
      <c r="N5706" s="24">
        <f t="shared" si="445"/>
        <v>281.55533977036299</v>
      </c>
      <c r="O5706" t="str">
        <f t="shared" si="446"/>
        <v>FACTURA</v>
      </c>
      <c r="P5706" t="str">
        <f t="shared" si="447"/>
        <v>2025</v>
      </c>
      <c r="Q5706" t="str">
        <f t="shared" si="448"/>
        <v>04</v>
      </c>
      <c r="R5706" t="str">
        <f>+IFERROR(VLOOKUP(I5706, Listado!A:B, 2, FALSE()), "COMERCIALIZADORA INTERNACIONAL CARIBBEAN EXOTICS S A")</f>
        <v>PEREZ MEJIA MARIA PAULINA</v>
      </c>
      <c r="S5706" s="25">
        <f>+VLOOKUP(E5706, TC!A:D, 2, FALSE())</f>
        <v>4272.83</v>
      </c>
      <c r="T5706" t="str">
        <f t="shared" si="449"/>
        <v>EUR</v>
      </c>
    </row>
    <row r="5707" spans="1:20" ht="18.75" hidden="1" customHeight="1" x14ac:dyDescent="0.25">
      <c r="A5707" t="s">
        <v>2645</v>
      </c>
      <c r="B5707" t="s">
        <v>5</v>
      </c>
      <c r="C5707" t="s">
        <v>1913</v>
      </c>
      <c r="D5707" s="24">
        <v>11669</v>
      </c>
      <c r="E5707" t="s">
        <v>1705</v>
      </c>
      <c r="F5707" t="s">
        <v>1924</v>
      </c>
      <c r="G5707" t="s">
        <v>110</v>
      </c>
      <c r="H5707" t="s">
        <v>2813</v>
      </c>
      <c r="I5707" t="s">
        <v>1900</v>
      </c>
      <c r="J5707" t="s">
        <v>2468</v>
      </c>
      <c r="K5707" t="s">
        <v>62</v>
      </c>
      <c r="L5707" s="24">
        <v>1159.5999999999999</v>
      </c>
      <c r="M5707" s="25">
        <f>+VLOOKUP(E5707, TC!A:D, 4, FALSE())</f>
        <v>1.1477999990638523</v>
      </c>
      <c r="N5707" s="24">
        <f t="shared" si="445"/>
        <v>1330.9888789144431</v>
      </c>
      <c r="O5707" t="str">
        <f t="shared" si="446"/>
        <v>FACTURA</v>
      </c>
      <c r="P5707" t="str">
        <f t="shared" si="447"/>
        <v>2025</v>
      </c>
      <c r="Q5707" t="str">
        <f t="shared" si="448"/>
        <v>04</v>
      </c>
      <c r="R5707" t="str">
        <f>+IFERROR(VLOOKUP(I5707, Listado!A:B, 2, FALSE()), "COMERCIALIZADORA INTERNACIONAL CARIBBEAN EXOTICS S A")</f>
        <v>PEREZ MEJIA MARIA PAULINA</v>
      </c>
      <c r="S5707" s="25">
        <f>+VLOOKUP(E5707, TC!A:D, 2, FALSE())</f>
        <v>4272.83</v>
      </c>
      <c r="T5707" t="str">
        <f t="shared" si="449"/>
        <v>EUR</v>
      </c>
    </row>
    <row r="5708" spans="1:20" ht="18.75" hidden="1" customHeight="1" x14ac:dyDescent="0.25">
      <c r="A5708" t="s">
        <v>2645</v>
      </c>
      <c r="B5708" t="s">
        <v>5</v>
      </c>
      <c r="C5708" t="s">
        <v>1913</v>
      </c>
      <c r="D5708" s="24">
        <v>11669</v>
      </c>
      <c r="E5708" t="s">
        <v>1705</v>
      </c>
      <c r="F5708" t="s">
        <v>1924</v>
      </c>
      <c r="G5708" t="s">
        <v>110</v>
      </c>
      <c r="H5708" t="s">
        <v>2813</v>
      </c>
      <c r="I5708" t="s">
        <v>1900</v>
      </c>
      <c r="J5708" t="s">
        <v>2468</v>
      </c>
      <c r="K5708" t="s">
        <v>63</v>
      </c>
      <c r="L5708" s="24">
        <v>50.75</v>
      </c>
      <c r="M5708" s="25">
        <f>+VLOOKUP(E5708, TC!A:D, 4, FALSE())</f>
        <v>1.1477999990638523</v>
      </c>
      <c r="N5708" s="24">
        <f t="shared" si="445"/>
        <v>58.250849952490505</v>
      </c>
      <c r="O5708" t="str">
        <f t="shared" si="446"/>
        <v>FACTURA</v>
      </c>
      <c r="P5708" t="str">
        <f t="shared" si="447"/>
        <v>2025</v>
      </c>
      <c r="Q5708" t="str">
        <f t="shared" si="448"/>
        <v>04</v>
      </c>
      <c r="R5708" t="str">
        <f>+IFERROR(VLOOKUP(I5708, Listado!A:B, 2, FALSE()), "COMERCIALIZADORA INTERNACIONAL CARIBBEAN EXOTICS S A")</f>
        <v>PEREZ MEJIA MARIA PAULINA</v>
      </c>
      <c r="S5708" s="25">
        <f>+VLOOKUP(E5708, TC!A:D, 2, FALSE())</f>
        <v>4272.83</v>
      </c>
      <c r="T5708" t="str">
        <f t="shared" si="449"/>
        <v>EUR</v>
      </c>
    </row>
    <row r="5709" spans="1:20" ht="18.75" hidden="1" customHeight="1" x14ac:dyDescent="0.25">
      <c r="A5709" t="s">
        <v>2645</v>
      </c>
      <c r="B5709" t="s">
        <v>5</v>
      </c>
      <c r="C5709" t="s">
        <v>1913</v>
      </c>
      <c r="D5709" s="24">
        <v>11669</v>
      </c>
      <c r="E5709" t="s">
        <v>1705</v>
      </c>
      <c r="F5709" t="s">
        <v>1924</v>
      </c>
      <c r="G5709" t="s">
        <v>110</v>
      </c>
      <c r="H5709" t="s">
        <v>2813</v>
      </c>
      <c r="I5709" t="s">
        <v>1900</v>
      </c>
      <c r="J5709" t="s">
        <v>2468</v>
      </c>
      <c r="K5709" t="s">
        <v>63</v>
      </c>
      <c r="L5709" s="24">
        <v>159.5</v>
      </c>
      <c r="M5709" s="25">
        <f>+VLOOKUP(E5709, TC!A:D, 4, FALSE())</f>
        <v>1.1477999990638523</v>
      </c>
      <c r="N5709" s="24">
        <f t="shared" si="445"/>
        <v>183.07409985068443</v>
      </c>
      <c r="O5709" t="str">
        <f t="shared" si="446"/>
        <v>FACTURA</v>
      </c>
      <c r="P5709" t="str">
        <f t="shared" si="447"/>
        <v>2025</v>
      </c>
      <c r="Q5709" t="str">
        <f t="shared" si="448"/>
        <v>04</v>
      </c>
      <c r="R5709" t="str">
        <f>+IFERROR(VLOOKUP(I5709, Listado!A:B, 2, FALSE()), "COMERCIALIZADORA INTERNACIONAL CARIBBEAN EXOTICS S A")</f>
        <v>PEREZ MEJIA MARIA PAULINA</v>
      </c>
      <c r="S5709" s="25">
        <f>+VLOOKUP(E5709, TC!A:D, 2, FALSE())</f>
        <v>4272.83</v>
      </c>
      <c r="T5709" t="str">
        <f t="shared" si="449"/>
        <v>EUR</v>
      </c>
    </row>
    <row r="5710" spans="1:20" ht="18.75" hidden="1" customHeight="1" x14ac:dyDescent="0.25">
      <c r="A5710" t="s">
        <v>2645</v>
      </c>
      <c r="B5710" t="s">
        <v>5</v>
      </c>
      <c r="C5710" t="s">
        <v>1913</v>
      </c>
      <c r="D5710" s="24">
        <v>11669</v>
      </c>
      <c r="E5710" t="s">
        <v>1705</v>
      </c>
      <c r="F5710" t="s">
        <v>1924</v>
      </c>
      <c r="G5710" t="s">
        <v>110</v>
      </c>
      <c r="H5710" t="s">
        <v>2813</v>
      </c>
      <c r="I5710" t="s">
        <v>1900</v>
      </c>
      <c r="J5710" t="s">
        <v>2468</v>
      </c>
      <c r="K5710" t="s">
        <v>63</v>
      </c>
      <c r="L5710" s="24">
        <v>79.75</v>
      </c>
      <c r="M5710" s="25">
        <f>+VLOOKUP(E5710, TC!A:D, 4, FALSE())</f>
        <v>1.1477999990638523</v>
      </c>
      <c r="N5710" s="24">
        <f t="shared" si="445"/>
        <v>91.537049925342217</v>
      </c>
      <c r="O5710" t="str">
        <f t="shared" si="446"/>
        <v>FACTURA</v>
      </c>
      <c r="P5710" t="str">
        <f t="shared" si="447"/>
        <v>2025</v>
      </c>
      <c r="Q5710" t="str">
        <f t="shared" si="448"/>
        <v>04</v>
      </c>
      <c r="R5710" t="str">
        <f>+IFERROR(VLOOKUP(I5710, Listado!A:B, 2, FALSE()), "COMERCIALIZADORA INTERNACIONAL CARIBBEAN EXOTICS S A")</f>
        <v>PEREZ MEJIA MARIA PAULINA</v>
      </c>
      <c r="S5710" s="25">
        <f>+VLOOKUP(E5710, TC!A:D, 2, FALSE())</f>
        <v>4272.83</v>
      </c>
      <c r="T5710" t="str">
        <f t="shared" si="449"/>
        <v>EUR</v>
      </c>
    </row>
    <row r="5711" spans="1:20" ht="18.75" hidden="1" customHeight="1" x14ac:dyDescent="0.25">
      <c r="A5711" t="s">
        <v>2645</v>
      </c>
      <c r="B5711" t="s">
        <v>5</v>
      </c>
      <c r="C5711" t="s">
        <v>1913</v>
      </c>
      <c r="D5711" s="24">
        <v>11669</v>
      </c>
      <c r="E5711" t="s">
        <v>1705</v>
      </c>
      <c r="F5711" t="s">
        <v>1924</v>
      </c>
      <c r="G5711" t="s">
        <v>110</v>
      </c>
      <c r="H5711" t="s">
        <v>2813</v>
      </c>
      <c r="I5711" t="s">
        <v>1900</v>
      </c>
      <c r="J5711" t="s">
        <v>2468</v>
      </c>
      <c r="K5711" t="s">
        <v>1959</v>
      </c>
      <c r="L5711" s="24">
        <v>300</v>
      </c>
      <c r="M5711" s="25">
        <f>+VLOOKUP(E5711, TC!A:D, 4, FALSE())</f>
        <v>1.1477999990638523</v>
      </c>
      <c r="N5711" s="24">
        <f t="shared" si="445"/>
        <v>344.33999971915568</v>
      </c>
      <c r="O5711" t="str">
        <f t="shared" si="446"/>
        <v>FACTURA</v>
      </c>
      <c r="P5711" t="str">
        <f t="shared" si="447"/>
        <v>2025</v>
      </c>
      <c r="Q5711" t="str">
        <f t="shared" si="448"/>
        <v>04</v>
      </c>
      <c r="R5711" t="str">
        <f>+IFERROR(VLOOKUP(I5711, Listado!A:B, 2, FALSE()), "COMERCIALIZADORA INTERNACIONAL CARIBBEAN EXOTICS S A")</f>
        <v>PEREZ MEJIA MARIA PAULINA</v>
      </c>
      <c r="S5711" s="25">
        <f>+VLOOKUP(E5711, TC!A:D, 2, FALSE())</f>
        <v>4272.83</v>
      </c>
      <c r="T5711" t="str">
        <f t="shared" si="449"/>
        <v>EUR</v>
      </c>
    </row>
    <row r="5712" spans="1:20" ht="18.75" hidden="1" customHeight="1" x14ac:dyDescent="0.25">
      <c r="A5712" t="s">
        <v>2645</v>
      </c>
      <c r="B5712" t="s">
        <v>5</v>
      </c>
      <c r="C5712" t="s">
        <v>1913</v>
      </c>
      <c r="D5712" s="24">
        <v>11669</v>
      </c>
      <c r="E5712" t="s">
        <v>1705</v>
      </c>
      <c r="F5712" t="s">
        <v>1924</v>
      </c>
      <c r="G5712" t="s">
        <v>110</v>
      </c>
      <c r="H5712" t="s">
        <v>2813</v>
      </c>
      <c r="I5712" t="s">
        <v>1900</v>
      </c>
      <c r="J5712" t="s">
        <v>2468</v>
      </c>
      <c r="K5712" t="s">
        <v>1960</v>
      </c>
      <c r="L5712" s="24">
        <v>60.8</v>
      </c>
      <c r="M5712" s="25">
        <f>+VLOOKUP(E5712, TC!A:D, 4, FALSE())</f>
        <v>1.1477999990638523</v>
      </c>
      <c r="N5712" s="24">
        <f t="shared" si="445"/>
        <v>69.786239943082222</v>
      </c>
      <c r="O5712" t="str">
        <f t="shared" si="446"/>
        <v>FACTURA</v>
      </c>
      <c r="P5712" t="str">
        <f t="shared" si="447"/>
        <v>2025</v>
      </c>
      <c r="Q5712" t="str">
        <f t="shared" si="448"/>
        <v>04</v>
      </c>
      <c r="R5712" t="str">
        <f>+IFERROR(VLOOKUP(I5712, Listado!A:B, 2, FALSE()), "COMERCIALIZADORA INTERNACIONAL CARIBBEAN EXOTICS S A")</f>
        <v>PEREZ MEJIA MARIA PAULINA</v>
      </c>
      <c r="S5712" s="25">
        <f>+VLOOKUP(E5712, TC!A:D, 2, FALSE())</f>
        <v>4272.83</v>
      </c>
      <c r="T5712" t="str">
        <f t="shared" si="449"/>
        <v>EUR</v>
      </c>
    </row>
    <row r="5713" spans="1:20" ht="18.75" hidden="1" customHeight="1" x14ac:dyDescent="0.25">
      <c r="A5713" t="s">
        <v>2645</v>
      </c>
      <c r="B5713" t="s">
        <v>5</v>
      </c>
      <c r="C5713" t="s">
        <v>1913</v>
      </c>
      <c r="D5713" s="24">
        <v>11670</v>
      </c>
      <c r="E5713" t="s">
        <v>1705</v>
      </c>
      <c r="F5713" t="s">
        <v>1924</v>
      </c>
      <c r="G5713" t="s">
        <v>108</v>
      </c>
      <c r="H5713" t="s">
        <v>2814</v>
      </c>
      <c r="I5713" t="s">
        <v>1885</v>
      </c>
      <c r="J5713" t="s">
        <v>1919</v>
      </c>
      <c r="K5713" t="s">
        <v>47</v>
      </c>
      <c r="L5713" s="24">
        <v>79.900000000000006</v>
      </c>
      <c r="M5713" s="25">
        <f>+VLOOKUP(E5713, TC!A:D, 4, FALSE())</f>
        <v>1.1477999990638523</v>
      </c>
      <c r="N5713" s="24">
        <f t="shared" si="445"/>
        <v>91.709219925201808</v>
      </c>
      <c r="O5713" t="str">
        <f t="shared" si="446"/>
        <v>FACTURA</v>
      </c>
      <c r="P5713" t="str">
        <f t="shared" si="447"/>
        <v>2025</v>
      </c>
      <c r="Q5713" t="str">
        <f t="shared" si="448"/>
        <v>04</v>
      </c>
      <c r="R5713" t="str">
        <f>+IFERROR(VLOOKUP(I5713, Listado!A:B, 2, FALSE()), "COMERCIALIZADORA INTERNACIONAL CARIBBEAN EXOTICS S A")</f>
        <v>PIEDRAHITA PEREZ MARIANA</v>
      </c>
      <c r="S5713" s="25">
        <f>+VLOOKUP(E5713, TC!A:D, 2, FALSE())</f>
        <v>4272.83</v>
      </c>
      <c r="T5713" t="str">
        <f t="shared" si="449"/>
        <v>EUR</v>
      </c>
    </row>
    <row r="5714" spans="1:20" ht="18.75" hidden="1" customHeight="1" x14ac:dyDescent="0.25">
      <c r="A5714" t="s">
        <v>2645</v>
      </c>
      <c r="B5714" t="s">
        <v>5</v>
      </c>
      <c r="C5714" t="s">
        <v>1913</v>
      </c>
      <c r="D5714" s="24">
        <v>11670</v>
      </c>
      <c r="E5714" t="s">
        <v>1705</v>
      </c>
      <c r="F5714" t="s">
        <v>1924</v>
      </c>
      <c r="G5714" t="s">
        <v>108</v>
      </c>
      <c r="H5714" t="s">
        <v>2814</v>
      </c>
      <c r="I5714" t="s">
        <v>1885</v>
      </c>
      <c r="J5714" t="s">
        <v>1919</v>
      </c>
      <c r="K5714" t="s">
        <v>47</v>
      </c>
      <c r="L5714" s="24">
        <v>239.7</v>
      </c>
      <c r="M5714" s="25">
        <f>+VLOOKUP(E5714, TC!A:D, 4, FALSE())</f>
        <v>1.1477999990638523</v>
      </c>
      <c r="N5714" s="24">
        <f t="shared" si="445"/>
        <v>275.12765977560537</v>
      </c>
      <c r="O5714" t="str">
        <f t="shared" si="446"/>
        <v>FACTURA</v>
      </c>
      <c r="P5714" t="str">
        <f t="shared" si="447"/>
        <v>2025</v>
      </c>
      <c r="Q5714" t="str">
        <f t="shared" si="448"/>
        <v>04</v>
      </c>
      <c r="R5714" t="str">
        <f>+IFERROR(VLOOKUP(I5714, Listado!A:B, 2, FALSE()), "COMERCIALIZADORA INTERNACIONAL CARIBBEAN EXOTICS S A")</f>
        <v>PIEDRAHITA PEREZ MARIANA</v>
      </c>
      <c r="S5714" s="25">
        <f>+VLOOKUP(E5714, TC!A:D, 2, FALSE())</f>
        <v>4272.83</v>
      </c>
      <c r="T5714" t="str">
        <f t="shared" si="449"/>
        <v>EUR</v>
      </c>
    </row>
    <row r="5715" spans="1:20" ht="18.75" hidden="1" customHeight="1" x14ac:dyDescent="0.25">
      <c r="A5715" t="s">
        <v>2645</v>
      </c>
      <c r="B5715" t="s">
        <v>5</v>
      </c>
      <c r="C5715" t="s">
        <v>1913</v>
      </c>
      <c r="D5715" s="24">
        <v>11670</v>
      </c>
      <c r="E5715" t="s">
        <v>1705</v>
      </c>
      <c r="F5715" t="s">
        <v>1924</v>
      </c>
      <c r="G5715" t="s">
        <v>108</v>
      </c>
      <c r="H5715" t="s">
        <v>2814</v>
      </c>
      <c r="I5715" t="s">
        <v>1885</v>
      </c>
      <c r="J5715" t="s">
        <v>1919</v>
      </c>
      <c r="K5715" t="s">
        <v>47</v>
      </c>
      <c r="L5715" s="24">
        <v>156.4</v>
      </c>
      <c r="M5715" s="25">
        <f>+VLOOKUP(E5715, TC!A:D, 4, FALSE())</f>
        <v>1.1477999990638523</v>
      </c>
      <c r="N5715" s="24">
        <f t="shared" si="445"/>
        <v>179.51591985358652</v>
      </c>
      <c r="O5715" t="str">
        <f t="shared" si="446"/>
        <v>FACTURA</v>
      </c>
      <c r="P5715" t="str">
        <f t="shared" si="447"/>
        <v>2025</v>
      </c>
      <c r="Q5715" t="str">
        <f t="shared" si="448"/>
        <v>04</v>
      </c>
      <c r="R5715" t="str">
        <f>+IFERROR(VLOOKUP(I5715, Listado!A:B, 2, FALSE()), "COMERCIALIZADORA INTERNACIONAL CARIBBEAN EXOTICS S A")</f>
        <v>PIEDRAHITA PEREZ MARIANA</v>
      </c>
      <c r="S5715" s="25">
        <f>+VLOOKUP(E5715, TC!A:D, 2, FALSE())</f>
        <v>4272.83</v>
      </c>
      <c r="T5715" t="str">
        <f t="shared" si="449"/>
        <v>EUR</v>
      </c>
    </row>
    <row r="5716" spans="1:20" ht="18.75" hidden="1" customHeight="1" x14ac:dyDescent="0.25">
      <c r="A5716" t="s">
        <v>2645</v>
      </c>
      <c r="B5716" t="s">
        <v>5</v>
      </c>
      <c r="C5716" t="s">
        <v>1913</v>
      </c>
      <c r="D5716" s="24">
        <v>11670</v>
      </c>
      <c r="E5716" t="s">
        <v>1705</v>
      </c>
      <c r="F5716" t="s">
        <v>1924</v>
      </c>
      <c r="G5716" t="s">
        <v>108</v>
      </c>
      <c r="H5716" t="s">
        <v>2814</v>
      </c>
      <c r="I5716" t="s">
        <v>1885</v>
      </c>
      <c r="J5716" t="s">
        <v>1919</v>
      </c>
      <c r="K5716" t="s">
        <v>1959</v>
      </c>
      <c r="L5716" s="24">
        <v>300</v>
      </c>
      <c r="M5716" s="25">
        <f>+VLOOKUP(E5716, TC!A:D, 4, FALSE())</f>
        <v>1.1477999990638523</v>
      </c>
      <c r="N5716" s="24">
        <f t="shared" si="445"/>
        <v>344.33999971915568</v>
      </c>
      <c r="O5716" t="str">
        <f t="shared" si="446"/>
        <v>FACTURA</v>
      </c>
      <c r="P5716" t="str">
        <f t="shared" si="447"/>
        <v>2025</v>
      </c>
      <c r="Q5716" t="str">
        <f t="shared" si="448"/>
        <v>04</v>
      </c>
      <c r="R5716" t="str">
        <f>+IFERROR(VLOOKUP(I5716, Listado!A:B, 2, FALSE()), "COMERCIALIZADORA INTERNACIONAL CARIBBEAN EXOTICS S A")</f>
        <v>PIEDRAHITA PEREZ MARIANA</v>
      </c>
      <c r="S5716" s="25">
        <f>+VLOOKUP(E5716, TC!A:D, 2, FALSE())</f>
        <v>4272.83</v>
      </c>
      <c r="T5716" t="str">
        <f t="shared" si="449"/>
        <v>EUR</v>
      </c>
    </row>
    <row r="5717" spans="1:20" ht="18.75" hidden="1" customHeight="1" x14ac:dyDescent="0.25">
      <c r="A5717" t="s">
        <v>2645</v>
      </c>
      <c r="B5717" t="s">
        <v>5</v>
      </c>
      <c r="C5717" t="s">
        <v>1913</v>
      </c>
      <c r="D5717" s="24">
        <v>11670</v>
      </c>
      <c r="E5717" t="s">
        <v>1705</v>
      </c>
      <c r="F5717" t="s">
        <v>1924</v>
      </c>
      <c r="G5717" t="s">
        <v>108</v>
      </c>
      <c r="H5717" t="s">
        <v>2814</v>
      </c>
      <c r="I5717" t="s">
        <v>1885</v>
      </c>
      <c r="J5717" t="s">
        <v>1919</v>
      </c>
      <c r="K5717" t="s">
        <v>1960</v>
      </c>
      <c r="L5717" s="24">
        <v>15.76</v>
      </c>
      <c r="M5717" s="25">
        <f>+VLOOKUP(E5717, TC!A:D, 4, FALSE())</f>
        <v>1.1477999990638523</v>
      </c>
      <c r="N5717" s="24">
        <f t="shared" si="445"/>
        <v>18.089327985246314</v>
      </c>
      <c r="O5717" t="str">
        <f t="shared" si="446"/>
        <v>FACTURA</v>
      </c>
      <c r="P5717" t="str">
        <f t="shared" si="447"/>
        <v>2025</v>
      </c>
      <c r="Q5717" t="str">
        <f t="shared" si="448"/>
        <v>04</v>
      </c>
      <c r="R5717" t="str">
        <f>+IFERROR(VLOOKUP(I5717, Listado!A:B, 2, FALSE()), "COMERCIALIZADORA INTERNACIONAL CARIBBEAN EXOTICS S A")</f>
        <v>PIEDRAHITA PEREZ MARIANA</v>
      </c>
      <c r="S5717" s="25">
        <f>+VLOOKUP(E5717, TC!A:D, 2, FALSE())</f>
        <v>4272.83</v>
      </c>
      <c r="T5717" t="str">
        <f t="shared" si="449"/>
        <v>EUR</v>
      </c>
    </row>
    <row r="5718" spans="1:20" ht="18.75" hidden="1" customHeight="1" x14ac:dyDescent="0.25">
      <c r="A5718" t="s">
        <v>2645</v>
      </c>
      <c r="B5718" t="s">
        <v>5</v>
      </c>
      <c r="C5718" t="s">
        <v>1913</v>
      </c>
      <c r="D5718" s="24">
        <v>11671</v>
      </c>
      <c r="E5718" t="s">
        <v>1705</v>
      </c>
      <c r="F5718" t="s">
        <v>1924</v>
      </c>
      <c r="G5718" t="s">
        <v>108</v>
      </c>
      <c r="H5718" t="s">
        <v>2815</v>
      </c>
      <c r="I5718" t="s">
        <v>1885</v>
      </c>
      <c r="J5718" t="s">
        <v>1919</v>
      </c>
      <c r="K5718" t="s">
        <v>56</v>
      </c>
      <c r="L5718" s="24">
        <v>41.04</v>
      </c>
      <c r="M5718" s="25">
        <f>+VLOOKUP(E5718, TC!A:D, 4, FALSE())</f>
        <v>1.1477999990638523</v>
      </c>
      <c r="N5718" s="24">
        <f t="shared" si="445"/>
        <v>47.105711961580496</v>
      </c>
      <c r="O5718" t="str">
        <f t="shared" si="446"/>
        <v>FACTURA</v>
      </c>
      <c r="P5718" t="str">
        <f t="shared" si="447"/>
        <v>2025</v>
      </c>
      <c r="Q5718" t="str">
        <f t="shared" si="448"/>
        <v>04</v>
      </c>
      <c r="R5718" t="str">
        <f>+IFERROR(VLOOKUP(I5718, Listado!A:B, 2, FALSE()), "COMERCIALIZADORA INTERNACIONAL CARIBBEAN EXOTICS S A")</f>
        <v>PIEDRAHITA PEREZ MARIANA</v>
      </c>
      <c r="S5718" s="25">
        <f>+VLOOKUP(E5718, TC!A:D, 2, FALSE())</f>
        <v>4272.83</v>
      </c>
      <c r="T5718" t="str">
        <f t="shared" si="449"/>
        <v>EUR</v>
      </c>
    </row>
    <row r="5719" spans="1:20" ht="18.75" hidden="1" customHeight="1" x14ac:dyDescent="0.25">
      <c r="A5719" t="s">
        <v>2645</v>
      </c>
      <c r="B5719" t="s">
        <v>5</v>
      </c>
      <c r="C5719" t="s">
        <v>1913</v>
      </c>
      <c r="D5719" s="24">
        <v>11671</v>
      </c>
      <c r="E5719" t="s">
        <v>1705</v>
      </c>
      <c r="F5719" t="s">
        <v>1924</v>
      </c>
      <c r="G5719" t="s">
        <v>108</v>
      </c>
      <c r="H5719" t="s">
        <v>2815</v>
      </c>
      <c r="I5719" t="s">
        <v>1885</v>
      </c>
      <c r="J5719" t="s">
        <v>1919</v>
      </c>
      <c r="K5719" t="s">
        <v>56</v>
      </c>
      <c r="L5719" s="24">
        <v>235.98</v>
      </c>
      <c r="M5719" s="25">
        <f>+VLOOKUP(E5719, TC!A:D, 4, FALSE())</f>
        <v>1.1477999990638523</v>
      </c>
      <c r="N5719" s="24">
        <f t="shared" si="445"/>
        <v>270.85784377908789</v>
      </c>
      <c r="O5719" t="str">
        <f t="shared" si="446"/>
        <v>FACTURA</v>
      </c>
      <c r="P5719" t="str">
        <f t="shared" si="447"/>
        <v>2025</v>
      </c>
      <c r="Q5719" t="str">
        <f t="shared" si="448"/>
        <v>04</v>
      </c>
      <c r="R5719" t="str">
        <f>+IFERROR(VLOOKUP(I5719, Listado!A:B, 2, FALSE()), "COMERCIALIZADORA INTERNACIONAL CARIBBEAN EXOTICS S A")</f>
        <v>PIEDRAHITA PEREZ MARIANA</v>
      </c>
      <c r="S5719" s="25">
        <f>+VLOOKUP(E5719, TC!A:D, 2, FALSE())</f>
        <v>4272.83</v>
      </c>
      <c r="T5719" t="str">
        <f t="shared" si="449"/>
        <v>EUR</v>
      </c>
    </row>
    <row r="5720" spans="1:20" ht="18.75" hidden="1" customHeight="1" x14ac:dyDescent="0.25">
      <c r="A5720" t="s">
        <v>2645</v>
      </c>
      <c r="B5720" t="s">
        <v>5</v>
      </c>
      <c r="C5720" t="s">
        <v>1913</v>
      </c>
      <c r="D5720" s="24">
        <v>11671</v>
      </c>
      <c r="E5720" t="s">
        <v>1705</v>
      </c>
      <c r="F5720" t="s">
        <v>1924</v>
      </c>
      <c r="G5720" t="s">
        <v>108</v>
      </c>
      <c r="H5720" t="s">
        <v>2815</v>
      </c>
      <c r="I5720" t="s">
        <v>1885</v>
      </c>
      <c r="J5720" t="s">
        <v>1919</v>
      </c>
      <c r="K5720" t="s">
        <v>56</v>
      </c>
      <c r="L5720" s="24">
        <v>131.66999999999999</v>
      </c>
      <c r="M5720" s="25">
        <f>+VLOOKUP(E5720, TC!A:D, 4, FALSE())</f>
        <v>1.1477999990638523</v>
      </c>
      <c r="N5720" s="24">
        <f t="shared" si="445"/>
        <v>151.13082587673742</v>
      </c>
      <c r="O5720" t="str">
        <f t="shared" si="446"/>
        <v>FACTURA</v>
      </c>
      <c r="P5720" t="str">
        <f t="shared" si="447"/>
        <v>2025</v>
      </c>
      <c r="Q5720" t="str">
        <f t="shared" si="448"/>
        <v>04</v>
      </c>
      <c r="R5720" t="str">
        <f>+IFERROR(VLOOKUP(I5720, Listado!A:B, 2, FALSE()), "COMERCIALIZADORA INTERNACIONAL CARIBBEAN EXOTICS S A")</f>
        <v>PIEDRAHITA PEREZ MARIANA</v>
      </c>
      <c r="S5720" s="25">
        <f>+VLOOKUP(E5720, TC!A:D, 2, FALSE())</f>
        <v>4272.83</v>
      </c>
      <c r="T5720" t="str">
        <f t="shared" si="449"/>
        <v>EUR</v>
      </c>
    </row>
    <row r="5721" spans="1:20" ht="18.75" hidden="1" customHeight="1" x14ac:dyDescent="0.25">
      <c r="A5721" t="s">
        <v>2645</v>
      </c>
      <c r="B5721" t="s">
        <v>5</v>
      </c>
      <c r="C5721" t="s">
        <v>1913</v>
      </c>
      <c r="D5721" s="24">
        <v>11671</v>
      </c>
      <c r="E5721" t="s">
        <v>1705</v>
      </c>
      <c r="F5721" t="s">
        <v>1924</v>
      </c>
      <c r="G5721" t="s">
        <v>108</v>
      </c>
      <c r="H5721" t="s">
        <v>2815</v>
      </c>
      <c r="I5721" t="s">
        <v>1885</v>
      </c>
      <c r="J5721" t="s">
        <v>1919</v>
      </c>
      <c r="K5721" t="s">
        <v>56</v>
      </c>
      <c r="L5721" s="24">
        <v>70.11</v>
      </c>
      <c r="M5721" s="25">
        <f>+VLOOKUP(E5721, TC!A:D, 4, FALSE())</f>
        <v>1.1477999990638523</v>
      </c>
      <c r="N5721" s="24">
        <f t="shared" si="445"/>
        <v>80.472257934366681</v>
      </c>
      <c r="O5721" t="str">
        <f t="shared" si="446"/>
        <v>FACTURA</v>
      </c>
      <c r="P5721" t="str">
        <f t="shared" si="447"/>
        <v>2025</v>
      </c>
      <c r="Q5721" t="str">
        <f t="shared" si="448"/>
        <v>04</v>
      </c>
      <c r="R5721" t="str">
        <f>+IFERROR(VLOOKUP(I5721, Listado!A:B, 2, FALSE()), "COMERCIALIZADORA INTERNACIONAL CARIBBEAN EXOTICS S A")</f>
        <v>PIEDRAHITA PEREZ MARIANA</v>
      </c>
      <c r="S5721" s="25">
        <f>+VLOOKUP(E5721, TC!A:D, 2, FALSE())</f>
        <v>4272.83</v>
      </c>
      <c r="T5721" t="str">
        <f t="shared" si="449"/>
        <v>EUR</v>
      </c>
    </row>
    <row r="5722" spans="1:20" ht="18.75" hidden="1" customHeight="1" x14ac:dyDescent="0.25">
      <c r="A5722" t="s">
        <v>2645</v>
      </c>
      <c r="B5722" t="s">
        <v>5</v>
      </c>
      <c r="C5722" t="s">
        <v>1913</v>
      </c>
      <c r="D5722" s="24">
        <v>11671</v>
      </c>
      <c r="E5722" t="s">
        <v>1705</v>
      </c>
      <c r="F5722" t="s">
        <v>1924</v>
      </c>
      <c r="G5722" t="s">
        <v>108</v>
      </c>
      <c r="H5722" t="s">
        <v>2815</v>
      </c>
      <c r="I5722" t="s">
        <v>1885</v>
      </c>
      <c r="J5722" t="s">
        <v>1919</v>
      </c>
      <c r="K5722" t="s">
        <v>1959</v>
      </c>
      <c r="L5722" s="24">
        <v>300</v>
      </c>
      <c r="M5722" s="25">
        <f>+VLOOKUP(E5722, TC!A:D, 4, FALSE())</f>
        <v>1.1477999990638523</v>
      </c>
      <c r="N5722" s="24">
        <f t="shared" si="445"/>
        <v>344.33999971915568</v>
      </c>
      <c r="O5722" t="str">
        <f t="shared" si="446"/>
        <v>FACTURA</v>
      </c>
      <c r="P5722" t="str">
        <f t="shared" si="447"/>
        <v>2025</v>
      </c>
      <c r="Q5722" t="str">
        <f t="shared" si="448"/>
        <v>04</v>
      </c>
      <c r="R5722" t="str">
        <f>+IFERROR(VLOOKUP(I5722, Listado!A:B, 2, FALSE()), "COMERCIALIZADORA INTERNACIONAL CARIBBEAN EXOTICS S A")</f>
        <v>PIEDRAHITA PEREZ MARIANA</v>
      </c>
      <c r="S5722" s="25">
        <f>+VLOOKUP(E5722, TC!A:D, 2, FALSE())</f>
        <v>4272.83</v>
      </c>
      <c r="T5722" t="str">
        <f t="shared" si="449"/>
        <v>EUR</v>
      </c>
    </row>
    <row r="5723" spans="1:20" ht="18.75" hidden="1" customHeight="1" x14ac:dyDescent="0.25">
      <c r="A5723" t="s">
        <v>2645</v>
      </c>
      <c r="B5723" t="s">
        <v>5</v>
      </c>
      <c r="C5723" t="s">
        <v>1913</v>
      </c>
      <c r="D5723" s="24">
        <v>11671</v>
      </c>
      <c r="E5723" t="s">
        <v>1705</v>
      </c>
      <c r="F5723" t="s">
        <v>1924</v>
      </c>
      <c r="G5723" t="s">
        <v>108</v>
      </c>
      <c r="H5723" t="s">
        <v>2815</v>
      </c>
      <c r="I5723" t="s">
        <v>1885</v>
      </c>
      <c r="J5723" t="s">
        <v>1919</v>
      </c>
      <c r="K5723" t="s">
        <v>1960</v>
      </c>
      <c r="L5723" s="24">
        <v>12.96</v>
      </c>
      <c r="M5723" s="25">
        <f>+VLOOKUP(E5723, TC!A:D, 4, FALSE())</f>
        <v>1.1477999990638523</v>
      </c>
      <c r="N5723" s="24">
        <f t="shared" si="445"/>
        <v>14.875487987867528</v>
      </c>
      <c r="O5723" t="str">
        <f t="shared" si="446"/>
        <v>FACTURA</v>
      </c>
      <c r="P5723" t="str">
        <f t="shared" si="447"/>
        <v>2025</v>
      </c>
      <c r="Q5723" t="str">
        <f t="shared" si="448"/>
        <v>04</v>
      </c>
      <c r="R5723" t="str">
        <f>+IFERROR(VLOOKUP(I5723, Listado!A:B, 2, FALSE()), "COMERCIALIZADORA INTERNACIONAL CARIBBEAN EXOTICS S A")</f>
        <v>PIEDRAHITA PEREZ MARIANA</v>
      </c>
      <c r="S5723" s="25">
        <f>+VLOOKUP(E5723, TC!A:D, 2, FALSE())</f>
        <v>4272.83</v>
      </c>
      <c r="T5723" t="str">
        <f t="shared" si="449"/>
        <v>EUR</v>
      </c>
    </row>
    <row r="5724" spans="1:20" ht="18.75" hidden="1" customHeight="1" x14ac:dyDescent="0.25">
      <c r="A5724" t="s">
        <v>2645</v>
      </c>
      <c r="B5724" t="s">
        <v>5</v>
      </c>
      <c r="C5724" t="s">
        <v>1970</v>
      </c>
      <c r="D5724" s="24">
        <v>2307</v>
      </c>
      <c r="E5724" t="s">
        <v>1706</v>
      </c>
      <c r="F5724" t="s">
        <v>1924</v>
      </c>
      <c r="G5724" t="s">
        <v>108</v>
      </c>
      <c r="H5724" t="s">
        <v>2012</v>
      </c>
      <c r="I5724" t="s">
        <v>1894</v>
      </c>
      <c r="J5724" t="s">
        <v>1919</v>
      </c>
      <c r="K5724" t="s">
        <v>58</v>
      </c>
      <c r="L5724" s="24">
        <v>-2454.1</v>
      </c>
      <c r="M5724" s="25">
        <f>+VLOOKUP(E5724, TC!A:D, 4, FALSE())</f>
        <v>1.135</v>
      </c>
      <c r="N5724" s="24">
        <f t="shared" si="445"/>
        <v>-2785.4034999999999</v>
      </c>
      <c r="O5724" t="str">
        <f t="shared" si="446"/>
        <v>NOTAS</v>
      </c>
      <c r="P5724" t="str">
        <f t="shared" si="447"/>
        <v>2025</v>
      </c>
      <c r="Q5724" t="str">
        <f t="shared" si="448"/>
        <v>04</v>
      </c>
      <c r="R5724" t="str">
        <f>+IFERROR(VLOOKUP(I5724, Listado!A:B, 2, FALSE()), "COMERCIALIZADORA INTERNACIONAL CARIBBEAN EXOTICS S A")</f>
        <v>PIEDRAHITA PEREZ MARIANA</v>
      </c>
      <c r="S5724" s="25">
        <f>+VLOOKUP(E5724, TC!A:D, 2, FALSE())</f>
        <v>4283.22</v>
      </c>
      <c r="T5724" t="str">
        <f t="shared" si="449"/>
        <v>EUR</v>
      </c>
    </row>
    <row r="5725" spans="1:20" ht="18.75" hidden="1" customHeight="1" x14ac:dyDescent="0.25">
      <c r="A5725" t="s">
        <v>2645</v>
      </c>
      <c r="B5725" t="s">
        <v>5</v>
      </c>
      <c r="C5725" t="s">
        <v>1970</v>
      </c>
      <c r="D5725" s="24">
        <v>2308</v>
      </c>
      <c r="E5725" t="s">
        <v>1706</v>
      </c>
      <c r="F5725" t="s">
        <v>1924</v>
      </c>
      <c r="G5725" t="s">
        <v>108</v>
      </c>
      <c r="H5725" t="s">
        <v>2012</v>
      </c>
      <c r="I5725" t="s">
        <v>1894</v>
      </c>
      <c r="J5725" t="s">
        <v>1919</v>
      </c>
      <c r="K5725" t="s">
        <v>58</v>
      </c>
      <c r="L5725" s="24">
        <v>-5977.5</v>
      </c>
      <c r="M5725" s="25">
        <f>+VLOOKUP(E5725, TC!A:D, 4, FALSE())</f>
        <v>1.135</v>
      </c>
      <c r="N5725" s="24">
        <f t="shared" si="445"/>
        <v>-6784.4624999999996</v>
      </c>
      <c r="O5725" t="str">
        <f t="shared" si="446"/>
        <v>NOTAS</v>
      </c>
      <c r="P5725" t="str">
        <f t="shared" si="447"/>
        <v>2025</v>
      </c>
      <c r="Q5725" t="str">
        <f t="shared" si="448"/>
        <v>04</v>
      </c>
      <c r="R5725" t="str">
        <f>+IFERROR(VLOOKUP(I5725, Listado!A:B, 2, FALSE()), "COMERCIALIZADORA INTERNACIONAL CARIBBEAN EXOTICS S A")</f>
        <v>PIEDRAHITA PEREZ MARIANA</v>
      </c>
      <c r="S5725" s="25">
        <f>+VLOOKUP(E5725, TC!A:D, 2, FALSE())</f>
        <v>4283.22</v>
      </c>
      <c r="T5725" t="str">
        <f t="shared" si="449"/>
        <v>EUR</v>
      </c>
    </row>
    <row r="5726" spans="1:20" ht="18.75" hidden="1" customHeight="1" x14ac:dyDescent="0.25">
      <c r="A5726" t="s">
        <v>2645</v>
      </c>
      <c r="B5726" t="s">
        <v>1923</v>
      </c>
      <c r="C5726" t="s">
        <v>1913</v>
      </c>
      <c r="D5726" s="24">
        <v>5929</v>
      </c>
      <c r="E5726" t="s">
        <v>1706</v>
      </c>
      <c r="F5726" t="s">
        <v>128</v>
      </c>
      <c r="G5726" t="s">
        <v>110</v>
      </c>
      <c r="H5726" t="s">
        <v>2816</v>
      </c>
      <c r="I5726" t="s">
        <v>1883</v>
      </c>
      <c r="J5726" t="s">
        <v>1984</v>
      </c>
      <c r="K5726" t="s">
        <v>1928</v>
      </c>
      <c r="L5726" s="24">
        <v>5596.3</v>
      </c>
      <c r="M5726" s="25">
        <f>+VLOOKUP(E5726, TC!A:D, 4, FALSE())</f>
        <v>1.135</v>
      </c>
      <c r="N5726" s="24">
        <f t="shared" si="445"/>
        <v>5596.3</v>
      </c>
      <c r="O5726" t="str">
        <f t="shared" si="446"/>
        <v>FACTURA</v>
      </c>
      <c r="P5726" t="str">
        <f t="shared" si="447"/>
        <v>2025</v>
      </c>
      <c r="Q5726" t="str">
        <f t="shared" si="448"/>
        <v>04</v>
      </c>
      <c r="R5726" t="str">
        <f>+IFERROR(VLOOKUP(I5726, Listado!A:B, 2, FALSE()), "COMERCIALIZADORA INTERNACIONAL CARIBBEAN EXOTICS S A")</f>
        <v>PEREZ MEJIA MARIA PAULINA</v>
      </c>
      <c r="S5726" s="25">
        <f>+VLOOKUP(E5726, TC!A:D, 2, FALSE())</f>
        <v>4283.22</v>
      </c>
      <c r="T5726" t="str">
        <f t="shared" si="449"/>
        <v>USD</v>
      </c>
    </row>
    <row r="5727" spans="1:20" ht="18.75" hidden="1" customHeight="1" x14ac:dyDescent="0.25">
      <c r="A5727" t="s">
        <v>2645</v>
      </c>
      <c r="B5727" t="s">
        <v>1923</v>
      </c>
      <c r="C5727" t="s">
        <v>1913</v>
      </c>
      <c r="D5727" s="24">
        <v>5929</v>
      </c>
      <c r="E5727" t="s">
        <v>1706</v>
      </c>
      <c r="F5727" t="s">
        <v>128</v>
      </c>
      <c r="G5727" t="s">
        <v>110</v>
      </c>
      <c r="H5727" t="s">
        <v>2816</v>
      </c>
      <c r="I5727" t="s">
        <v>1883</v>
      </c>
      <c r="J5727" t="s">
        <v>1984</v>
      </c>
      <c r="K5727" t="s">
        <v>2672</v>
      </c>
      <c r="L5727" s="24">
        <v>12552.8</v>
      </c>
      <c r="M5727" s="25">
        <f>+VLOOKUP(E5727, TC!A:D, 4, FALSE())</f>
        <v>1.135</v>
      </c>
      <c r="N5727" s="24">
        <f t="shared" si="445"/>
        <v>12552.8</v>
      </c>
      <c r="O5727" t="str">
        <f t="shared" si="446"/>
        <v>FACTURA</v>
      </c>
      <c r="P5727" t="str">
        <f t="shared" si="447"/>
        <v>2025</v>
      </c>
      <c r="Q5727" t="str">
        <f t="shared" si="448"/>
        <v>04</v>
      </c>
      <c r="R5727" t="str">
        <f>+IFERROR(VLOOKUP(I5727, Listado!A:B, 2, FALSE()), "COMERCIALIZADORA INTERNACIONAL CARIBBEAN EXOTICS S A")</f>
        <v>PEREZ MEJIA MARIA PAULINA</v>
      </c>
      <c r="S5727" s="25">
        <f>+VLOOKUP(E5727, TC!A:D, 2, FALSE())</f>
        <v>4283.22</v>
      </c>
      <c r="T5727" t="str">
        <f t="shared" si="449"/>
        <v>USD</v>
      </c>
    </row>
    <row r="5728" spans="1:20" ht="18.75" hidden="1" customHeight="1" x14ac:dyDescent="0.25">
      <c r="A5728" t="s">
        <v>2645</v>
      </c>
      <c r="B5728" t="s">
        <v>5</v>
      </c>
      <c r="C5728" t="s">
        <v>1913</v>
      </c>
      <c r="D5728" s="24">
        <v>11672</v>
      </c>
      <c r="E5728" t="s">
        <v>1707</v>
      </c>
      <c r="F5728" t="s">
        <v>99</v>
      </c>
      <c r="G5728" t="s">
        <v>113</v>
      </c>
      <c r="I5728" t="s">
        <v>1859</v>
      </c>
      <c r="J5728" t="s">
        <v>1915</v>
      </c>
      <c r="K5728" t="s">
        <v>1916</v>
      </c>
      <c r="L5728" s="24">
        <v>4384800</v>
      </c>
      <c r="M5728" s="25">
        <f>+VLOOKUP(E5728, TC!A:D, 4, FALSE())</f>
        <v>1.1373499980224784</v>
      </c>
      <c r="N5728" s="24">
        <f t="shared" si="445"/>
        <v>4384800</v>
      </c>
      <c r="O5728" t="str">
        <f t="shared" si="446"/>
        <v>FACTURA</v>
      </c>
      <c r="P5728" t="str">
        <f t="shared" si="447"/>
        <v>2025</v>
      </c>
      <c r="Q5728" t="str">
        <f t="shared" si="448"/>
        <v>04</v>
      </c>
      <c r="R5728" t="str">
        <f>+IFERROR(VLOOKUP(I5728, Listado!A:B, 2, FALSE()), "COMERCIALIZADORA INTERNACIONAL CARIBBEAN EXOTICS S A")</f>
        <v>LONDOÑO ECHEVERRI ALEJANDRA</v>
      </c>
      <c r="S5728" s="25">
        <f>+VLOOKUP(E5728, TC!A:D, 2, FALSE())</f>
        <v>4298.3100000000004</v>
      </c>
      <c r="T5728" t="str">
        <f t="shared" si="449"/>
        <v>COP</v>
      </c>
    </row>
    <row r="5729" spans="1:20" ht="18.75" hidden="1" customHeight="1" x14ac:dyDescent="0.25">
      <c r="A5729" t="s">
        <v>2645</v>
      </c>
      <c r="B5729" t="s">
        <v>5</v>
      </c>
      <c r="C5729" t="s">
        <v>1913</v>
      </c>
      <c r="D5729" s="24">
        <v>11673</v>
      </c>
      <c r="E5729" t="s">
        <v>1707</v>
      </c>
      <c r="F5729" t="s">
        <v>99</v>
      </c>
      <c r="G5729" t="s">
        <v>113</v>
      </c>
      <c r="I5729" t="s">
        <v>1858</v>
      </c>
      <c r="J5729" t="s">
        <v>1915</v>
      </c>
      <c r="K5729" t="s">
        <v>1920</v>
      </c>
      <c r="L5729" s="24">
        <v>672000</v>
      </c>
      <c r="M5729" s="25">
        <f>+VLOOKUP(E5729, TC!A:D, 4, FALSE())</f>
        <v>1.1373499980224784</v>
      </c>
      <c r="N5729" s="24">
        <f t="shared" si="445"/>
        <v>672000</v>
      </c>
      <c r="O5729" t="str">
        <f t="shared" si="446"/>
        <v>FACTURA</v>
      </c>
      <c r="P5729" t="str">
        <f t="shared" si="447"/>
        <v>2025</v>
      </c>
      <c r="Q5729" t="str">
        <f t="shared" si="448"/>
        <v>04</v>
      </c>
      <c r="R5729" t="str">
        <f>+IFERROR(VLOOKUP(I5729, Listado!A:B, 2, FALSE()), "COMERCIALIZADORA INTERNACIONAL CARIBBEAN EXOTICS S A")</f>
        <v>LONDOÑO ECHEVERRI ALEJANDRA</v>
      </c>
      <c r="S5729" s="25">
        <f>+VLOOKUP(E5729, TC!A:D, 2, FALSE())</f>
        <v>4298.3100000000004</v>
      </c>
      <c r="T5729" t="str">
        <f t="shared" si="449"/>
        <v>COP</v>
      </c>
    </row>
    <row r="5730" spans="1:20" ht="18.75" hidden="1" customHeight="1" x14ac:dyDescent="0.25">
      <c r="A5730" t="s">
        <v>2645</v>
      </c>
      <c r="B5730" t="s">
        <v>5</v>
      </c>
      <c r="C5730" t="s">
        <v>1913</v>
      </c>
      <c r="D5730" s="24">
        <v>11674</v>
      </c>
      <c r="E5730" t="s">
        <v>1707</v>
      </c>
      <c r="F5730" t="s">
        <v>99</v>
      </c>
      <c r="G5730" t="s">
        <v>113</v>
      </c>
      <c r="I5730" t="s">
        <v>1858</v>
      </c>
      <c r="J5730" t="s">
        <v>1915</v>
      </c>
      <c r="K5730" t="s">
        <v>1920</v>
      </c>
      <c r="L5730" s="24">
        <v>576000</v>
      </c>
      <c r="M5730" s="25">
        <f>+VLOOKUP(E5730, TC!A:D, 4, FALSE())</f>
        <v>1.1373499980224784</v>
      </c>
      <c r="N5730" s="24">
        <f t="shared" si="445"/>
        <v>576000</v>
      </c>
      <c r="O5730" t="str">
        <f t="shared" si="446"/>
        <v>FACTURA</v>
      </c>
      <c r="P5730" t="str">
        <f t="shared" si="447"/>
        <v>2025</v>
      </c>
      <c r="Q5730" t="str">
        <f t="shared" si="448"/>
        <v>04</v>
      </c>
      <c r="R5730" t="str">
        <f>+IFERROR(VLOOKUP(I5730, Listado!A:B, 2, FALSE()), "COMERCIALIZADORA INTERNACIONAL CARIBBEAN EXOTICS S A")</f>
        <v>LONDOÑO ECHEVERRI ALEJANDRA</v>
      </c>
      <c r="S5730" s="25">
        <f>+VLOOKUP(E5730, TC!A:D, 2, FALSE())</f>
        <v>4298.3100000000004</v>
      </c>
      <c r="T5730" t="str">
        <f t="shared" si="449"/>
        <v>COP</v>
      </c>
    </row>
    <row r="5731" spans="1:20" ht="18.75" hidden="1" customHeight="1" x14ac:dyDescent="0.25">
      <c r="A5731" t="s">
        <v>2645</v>
      </c>
      <c r="B5731" t="s">
        <v>5</v>
      </c>
      <c r="C5731" t="s">
        <v>1913</v>
      </c>
      <c r="D5731" s="24">
        <v>11675</v>
      </c>
      <c r="E5731" t="s">
        <v>1707</v>
      </c>
      <c r="F5731" t="s">
        <v>99</v>
      </c>
      <c r="G5731" t="s">
        <v>113</v>
      </c>
      <c r="I5731" t="s">
        <v>2448</v>
      </c>
      <c r="J5731" t="s">
        <v>1915</v>
      </c>
      <c r="K5731" t="s">
        <v>2449</v>
      </c>
      <c r="L5731" s="24">
        <v>640000</v>
      </c>
      <c r="M5731" s="25">
        <f>+VLOOKUP(E5731, TC!A:D, 4, FALSE())</f>
        <v>1.1373499980224784</v>
      </c>
      <c r="N5731" s="24">
        <f t="shared" si="445"/>
        <v>640000</v>
      </c>
      <c r="O5731" t="str">
        <f t="shared" si="446"/>
        <v>FACTURA</v>
      </c>
      <c r="P5731" t="str">
        <f t="shared" si="447"/>
        <v>2025</v>
      </c>
      <c r="Q5731" t="str">
        <f t="shared" si="448"/>
        <v>04</v>
      </c>
      <c r="R5731" t="str">
        <f>+IFERROR(VLOOKUP(I5731, Listado!A:B, 2, FALSE()), "COMERCIALIZADORA INTERNACIONAL CARIBBEAN EXOTICS S A")</f>
        <v>COMERCIALIZADORA INTERNACIONAL CARIBBEAN EXOTICS S A</v>
      </c>
      <c r="S5731" s="25">
        <f>+VLOOKUP(E5731, TC!A:D, 2, FALSE())</f>
        <v>4298.3100000000004</v>
      </c>
      <c r="T5731" t="str">
        <f t="shared" si="449"/>
        <v>COP</v>
      </c>
    </row>
    <row r="5732" spans="1:20" ht="18.75" hidden="1" customHeight="1" x14ac:dyDescent="0.25">
      <c r="A5732" t="s">
        <v>2645</v>
      </c>
      <c r="B5732" t="s">
        <v>5</v>
      </c>
      <c r="C5732" t="s">
        <v>1913</v>
      </c>
      <c r="D5732" s="24">
        <v>11676</v>
      </c>
      <c r="E5732" t="s">
        <v>1707</v>
      </c>
      <c r="F5732" t="s">
        <v>128</v>
      </c>
      <c r="G5732" t="s">
        <v>108</v>
      </c>
      <c r="H5732" t="s">
        <v>2817</v>
      </c>
      <c r="I5732" t="s">
        <v>1855</v>
      </c>
      <c r="J5732" t="s">
        <v>1987</v>
      </c>
      <c r="K5732" t="s">
        <v>32</v>
      </c>
      <c r="L5732" s="24">
        <v>1940.4</v>
      </c>
      <c r="M5732" s="25">
        <f>+VLOOKUP(E5732, TC!A:D, 4, FALSE())</f>
        <v>1.1373499980224784</v>
      </c>
      <c r="N5732" s="24">
        <f t="shared" si="445"/>
        <v>1940.4</v>
      </c>
      <c r="O5732" t="str">
        <f t="shared" si="446"/>
        <v>FACTURA</v>
      </c>
      <c r="P5732" t="str">
        <f t="shared" si="447"/>
        <v>2025</v>
      </c>
      <c r="Q5732" t="str">
        <f t="shared" si="448"/>
        <v>04</v>
      </c>
      <c r="R5732" t="str">
        <f>+IFERROR(VLOOKUP(I5732, Listado!A:B, 2, FALSE()), "COMERCIALIZADORA INTERNACIONAL CARIBBEAN EXOTICS S A")</f>
        <v>PIEDRAHITA PEREZ MARIANA</v>
      </c>
      <c r="S5732" s="25">
        <f>+VLOOKUP(E5732, TC!A:D, 2, FALSE())</f>
        <v>4298.3100000000004</v>
      </c>
      <c r="T5732" t="str">
        <f t="shared" si="449"/>
        <v>USD</v>
      </c>
    </row>
    <row r="5733" spans="1:20" ht="18.75" hidden="1" customHeight="1" x14ac:dyDescent="0.25">
      <c r="A5733" t="s">
        <v>2645</v>
      </c>
      <c r="B5733" t="s">
        <v>5</v>
      </c>
      <c r="C5733" t="s">
        <v>1913</v>
      </c>
      <c r="D5733" s="24">
        <v>11676</v>
      </c>
      <c r="E5733" t="s">
        <v>1707</v>
      </c>
      <c r="F5733" t="s">
        <v>128</v>
      </c>
      <c r="G5733" t="s">
        <v>108</v>
      </c>
      <c r="H5733" t="s">
        <v>2817</v>
      </c>
      <c r="I5733" t="s">
        <v>1855</v>
      </c>
      <c r="J5733" t="s">
        <v>1987</v>
      </c>
      <c r="K5733" t="s">
        <v>1959</v>
      </c>
      <c r="L5733" s="24">
        <v>335</v>
      </c>
      <c r="M5733" s="25">
        <f>+VLOOKUP(E5733, TC!A:D, 4, FALSE())</f>
        <v>1.1373499980224784</v>
      </c>
      <c r="N5733" s="24">
        <f t="shared" si="445"/>
        <v>335</v>
      </c>
      <c r="O5733" t="str">
        <f t="shared" si="446"/>
        <v>FACTURA</v>
      </c>
      <c r="P5733" t="str">
        <f t="shared" si="447"/>
        <v>2025</v>
      </c>
      <c r="Q5733" t="str">
        <f t="shared" si="448"/>
        <v>04</v>
      </c>
      <c r="R5733" t="str">
        <f>+IFERROR(VLOOKUP(I5733, Listado!A:B, 2, FALSE()), "COMERCIALIZADORA INTERNACIONAL CARIBBEAN EXOTICS S A")</f>
        <v>PIEDRAHITA PEREZ MARIANA</v>
      </c>
      <c r="S5733" s="25">
        <f>+VLOOKUP(E5733, TC!A:D, 2, FALSE())</f>
        <v>4298.3100000000004</v>
      </c>
      <c r="T5733" t="str">
        <f t="shared" si="449"/>
        <v>USD</v>
      </c>
    </row>
    <row r="5734" spans="1:20" ht="18.75" hidden="1" customHeight="1" x14ac:dyDescent="0.25">
      <c r="A5734" t="s">
        <v>2645</v>
      </c>
      <c r="B5734" t="s">
        <v>5</v>
      </c>
      <c r="C5734" t="s">
        <v>1913</v>
      </c>
      <c r="D5734" s="24">
        <v>11676</v>
      </c>
      <c r="E5734" t="s">
        <v>1707</v>
      </c>
      <c r="F5734" t="s">
        <v>128</v>
      </c>
      <c r="G5734" t="s">
        <v>108</v>
      </c>
      <c r="H5734" t="s">
        <v>2817</v>
      </c>
      <c r="I5734" t="s">
        <v>1855</v>
      </c>
      <c r="J5734" t="s">
        <v>1987</v>
      </c>
      <c r="K5734" t="s">
        <v>1960</v>
      </c>
      <c r="L5734" s="24">
        <v>65.400000000000006</v>
      </c>
      <c r="M5734" s="25">
        <f>+VLOOKUP(E5734, TC!A:D, 4, FALSE())</f>
        <v>1.1373499980224784</v>
      </c>
      <c r="N5734" s="24">
        <f t="shared" si="445"/>
        <v>65.400000000000006</v>
      </c>
      <c r="O5734" t="str">
        <f t="shared" si="446"/>
        <v>FACTURA</v>
      </c>
      <c r="P5734" t="str">
        <f t="shared" si="447"/>
        <v>2025</v>
      </c>
      <c r="Q5734" t="str">
        <f t="shared" si="448"/>
        <v>04</v>
      </c>
      <c r="R5734" t="str">
        <f>+IFERROR(VLOOKUP(I5734, Listado!A:B, 2, FALSE()), "COMERCIALIZADORA INTERNACIONAL CARIBBEAN EXOTICS S A")</f>
        <v>PIEDRAHITA PEREZ MARIANA</v>
      </c>
      <c r="S5734" s="25">
        <f>+VLOOKUP(E5734, TC!A:D, 2, FALSE())</f>
        <v>4298.3100000000004</v>
      </c>
      <c r="T5734" t="str">
        <f t="shared" si="449"/>
        <v>USD</v>
      </c>
    </row>
    <row r="5735" spans="1:20" ht="18.75" hidden="1" customHeight="1" x14ac:dyDescent="0.25">
      <c r="A5735" t="s">
        <v>2645</v>
      </c>
      <c r="B5735" t="s">
        <v>5</v>
      </c>
      <c r="C5735" t="s">
        <v>1913</v>
      </c>
      <c r="D5735" s="24">
        <v>11677</v>
      </c>
      <c r="E5735" t="s">
        <v>1707</v>
      </c>
      <c r="F5735" t="s">
        <v>1924</v>
      </c>
      <c r="G5735" t="s">
        <v>108</v>
      </c>
      <c r="H5735" t="s">
        <v>2818</v>
      </c>
      <c r="I5735" t="s">
        <v>1875</v>
      </c>
      <c r="J5735" t="s">
        <v>1919</v>
      </c>
      <c r="K5735" t="s">
        <v>33</v>
      </c>
      <c r="L5735" s="24">
        <v>828.52</v>
      </c>
      <c r="M5735" s="25">
        <f>+VLOOKUP(E5735, TC!A:D, 4, FALSE())</f>
        <v>1.1373499980224784</v>
      </c>
      <c r="N5735" s="24">
        <f t="shared" si="445"/>
        <v>942.31722036158374</v>
      </c>
      <c r="O5735" t="str">
        <f t="shared" si="446"/>
        <v>FACTURA</v>
      </c>
      <c r="P5735" t="str">
        <f t="shared" si="447"/>
        <v>2025</v>
      </c>
      <c r="Q5735" t="str">
        <f t="shared" si="448"/>
        <v>04</v>
      </c>
      <c r="R5735" t="str">
        <f>+IFERROR(VLOOKUP(I5735, Listado!A:B, 2, FALSE()), "COMERCIALIZADORA INTERNACIONAL CARIBBEAN EXOTICS S A")</f>
        <v>PIEDRAHITA PEREZ MARIANA</v>
      </c>
      <c r="S5735" s="25">
        <f>+VLOOKUP(E5735, TC!A:D, 2, FALSE())</f>
        <v>4298.3100000000004</v>
      </c>
      <c r="T5735" t="str">
        <f t="shared" si="449"/>
        <v>EUR</v>
      </c>
    </row>
    <row r="5736" spans="1:20" ht="18.75" hidden="1" customHeight="1" x14ac:dyDescent="0.25">
      <c r="A5736" t="s">
        <v>2645</v>
      </c>
      <c r="B5736" t="s">
        <v>5</v>
      </c>
      <c r="C5736" t="s">
        <v>1913</v>
      </c>
      <c r="D5736" s="24">
        <v>11677</v>
      </c>
      <c r="E5736" t="s">
        <v>1707</v>
      </c>
      <c r="F5736" t="s">
        <v>1924</v>
      </c>
      <c r="G5736" t="s">
        <v>108</v>
      </c>
      <c r="H5736" t="s">
        <v>2818</v>
      </c>
      <c r="I5736" t="s">
        <v>1875</v>
      </c>
      <c r="J5736" t="s">
        <v>1919</v>
      </c>
      <c r="K5736" t="s">
        <v>33</v>
      </c>
      <c r="L5736" s="24">
        <v>69.94</v>
      </c>
      <c r="M5736" s="25">
        <f>+VLOOKUP(E5736, TC!A:D, 4, FALSE())</f>
        <v>1.1373499980224784</v>
      </c>
      <c r="N5736" s="24">
        <f t="shared" si="445"/>
        <v>79.546258861692138</v>
      </c>
      <c r="O5736" t="str">
        <f t="shared" si="446"/>
        <v>FACTURA</v>
      </c>
      <c r="P5736" t="str">
        <f t="shared" si="447"/>
        <v>2025</v>
      </c>
      <c r="Q5736" t="str">
        <f t="shared" si="448"/>
        <v>04</v>
      </c>
      <c r="R5736" t="str">
        <f>+IFERROR(VLOOKUP(I5736, Listado!A:B, 2, FALSE()), "COMERCIALIZADORA INTERNACIONAL CARIBBEAN EXOTICS S A")</f>
        <v>PIEDRAHITA PEREZ MARIANA</v>
      </c>
      <c r="S5736" s="25">
        <f>+VLOOKUP(E5736, TC!A:D, 2, FALSE())</f>
        <v>4298.3100000000004</v>
      </c>
      <c r="T5736" t="str">
        <f t="shared" si="449"/>
        <v>EUR</v>
      </c>
    </row>
    <row r="5737" spans="1:20" ht="18.75" hidden="1" customHeight="1" x14ac:dyDescent="0.25">
      <c r="A5737" t="s">
        <v>2645</v>
      </c>
      <c r="B5737" t="s">
        <v>5</v>
      </c>
      <c r="C5737" t="s">
        <v>1913</v>
      </c>
      <c r="D5737" s="24">
        <v>11677</v>
      </c>
      <c r="E5737" t="s">
        <v>1707</v>
      </c>
      <c r="F5737" t="s">
        <v>1924</v>
      </c>
      <c r="G5737" t="s">
        <v>108</v>
      </c>
      <c r="H5737" t="s">
        <v>2818</v>
      </c>
      <c r="I5737" t="s">
        <v>1875</v>
      </c>
      <c r="J5737" t="s">
        <v>1919</v>
      </c>
      <c r="K5737" t="s">
        <v>33</v>
      </c>
      <c r="L5737" s="24">
        <v>298.58999999999997</v>
      </c>
      <c r="M5737" s="25">
        <f>+VLOOKUP(E5737, TC!A:D, 4, FALSE())</f>
        <v>1.1373499980224784</v>
      </c>
      <c r="N5737" s="24">
        <f t="shared" si="445"/>
        <v>339.60133590953177</v>
      </c>
      <c r="O5737" t="str">
        <f t="shared" si="446"/>
        <v>FACTURA</v>
      </c>
      <c r="P5737" t="str">
        <f t="shared" si="447"/>
        <v>2025</v>
      </c>
      <c r="Q5737" t="str">
        <f t="shared" si="448"/>
        <v>04</v>
      </c>
      <c r="R5737" t="str">
        <f>+IFERROR(VLOOKUP(I5737, Listado!A:B, 2, FALSE()), "COMERCIALIZADORA INTERNACIONAL CARIBBEAN EXOTICS S A")</f>
        <v>PIEDRAHITA PEREZ MARIANA</v>
      </c>
      <c r="S5737" s="25">
        <f>+VLOOKUP(E5737, TC!A:D, 2, FALSE())</f>
        <v>4298.3100000000004</v>
      </c>
      <c r="T5737" t="str">
        <f t="shared" si="449"/>
        <v>EUR</v>
      </c>
    </row>
    <row r="5738" spans="1:20" ht="18.75" hidden="1" customHeight="1" x14ac:dyDescent="0.25">
      <c r="A5738" t="s">
        <v>2645</v>
      </c>
      <c r="B5738" t="s">
        <v>5</v>
      </c>
      <c r="C5738" t="s">
        <v>1913</v>
      </c>
      <c r="D5738" s="24">
        <v>11677</v>
      </c>
      <c r="E5738" t="s">
        <v>1707</v>
      </c>
      <c r="F5738" t="s">
        <v>1924</v>
      </c>
      <c r="G5738" t="s">
        <v>108</v>
      </c>
      <c r="H5738" t="s">
        <v>2818</v>
      </c>
      <c r="I5738" t="s">
        <v>1875</v>
      </c>
      <c r="J5738" t="s">
        <v>1919</v>
      </c>
      <c r="K5738" t="s">
        <v>33</v>
      </c>
      <c r="L5738" s="24">
        <v>45.73</v>
      </c>
      <c r="M5738" s="25">
        <f>+VLOOKUP(E5738, TC!A:D, 4, FALSE())</f>
        <v>1.1373499980224784</v>
      </c>
      <c r="N5738" s="24">
        <f t="shared" si="445"/>
        <v>52.011015409567932</v>
      </c>
      <c r="O5738" t="str">
        <f t="shared" si="446"/>
        <v>FACTURA</v>
      </c>
      <c r="P5738" t="str">
        <f t="shared" si="447"/>
        <v>2025</v>
      </c>
      <c r="Q5738" t="str">
        <f t="shared" si="448"/>
        <v>04</v>
      </c>
      <c r="R5738" t="str">
        <f>+IFERROR(VLOOKUP(I5738, Listado!A:B, 2, FALSE()), "COMERCIALIZADORA INTERNACIONAL CARIBBEAN EXOTICS S A")</f>
        <v>PIEDRAHITA PEREZ MARIANA</v>
      </c>
      <c r="S5738" s="25">
        <f>+VLOOKUP(E5738, TC!A:D, 2, FALSE())</f>
        <v>4298.3100000000004</v>
      </c>
      <c r="T5738" t="str">
        <f t="shared" si="449"/>
        <v>EUR</v>
      </c>
    </row>
    <row r="5739" spans="1:20" ht="18.75" hidden="1" customHeight="1" x14ac:dyDescent="0.25">
      <c r="A5739" t="s">
        <v>2645</v>
      </c>
      <c r="B5739" t="s">
        <v>5</v>
      </c>
      <c r="C5739" t="s">
        <v>1913</v>
      </c>
      <c r="D5739" s="24">
        <v>11677</v>
      </c>
      <c r="E5739" t="s">
        <v>1707</v>
      </c>
      <c r="F5739" t="s">
        <v>1924</v>
      </c>
      <c r="G5739" t="s">
        <v>108</v>
      </c>
      <c r="H5739" t="s">
        <v>2818</v>
      </c>
      <c r="I5739" t="s">
        <v>1875</v>
      </c>
      <c r="J5739" t="s">
        <v>1919</v>
      </c>
      <c r="K5739" t="s">
        <v>33</v>
      </c>
      <c r="L5739" s="24">
        <v>8.07</v>
      </c>
      <c r="M5739" s="25">
        <f>+VLOOKUP(E5739, TC!A:D, 4, FALSE())</f>
        <v>1.1373499980224784</v>
      </c>
      <c r="N5739" s="24">
        <f t="shared" si="445"/>
        <v>9.1784144840414008</v>
      </c>
      <c r="O5739" t="str">
        <f t="shared" si="446"/>
        <v>FACTURA</v>
      </c>
      <c r="P5739" t="str">
        <f t="shared" si="447"/>
        <v>2025</v>
      </c>
      <c r="Q5739" t="str">
        <f t="shared" si="448"/>
        <v>04</v>
      </c>
      <c r="R5739" t="str">
        <f>+IFERROR(VLOOKUP(I5739, Listado!A:B, 2, FALSE()), "COMERCIALIZADORA INTERNACIONAL CARIBBEAN EXOTICS S A")</f>
        <v>PIEDRAHITA PEREZ MARIANA</v>
      </c>
      <c r="S5739" s="25">
        <f>+VLOOKUP(E5739, TC!A:D, 2, FALSE())</f>
        <v>4298.3100000000004</v>
      </c>
      <c r="T5739" t="str">
        <f t="shared" si="449"/>
        <v>EUR</v>
      </c>
    </row>
    <row r="5740" spans="1:20" ht="18.75" hidden="1" customHeight="1" x14ac:dyDescent="0.25">
      <c r="A5740" t="s">
        <v>2645</v>
      </c>
      <c r="B5740" t="s">
        <v>5</v>
      </c>
      <c r="C5740" t="s">
        <v>1913</v>
      </c>
      <c r="D5740" s="24">
        <v>11677</v>
      </c>
      <c r="E5740" t="s">
        <v>1707</v>
      </c>
      <c r="F5740" t="s">
        <v>1924</v>
      </c>
      <c r="G5740" t="s">
        <v>108</v>
      </c>
      <c r="H5740" t="s">
        <v>2818</v>
      </c>
      <c r="I5740" t="s">
        <v>1875</v>
      </c>
      <c r="J5740" t="s">
        <v>1919</v>
      </c>
      <c r="K5740" t="s">
        <v>33</v>
      </c>
      <c r="L5740" s="24">
        <v>88.77</v>
      </c>
      <c r="M5740" s="25">
        <f>+VLOOKUP(E5740, TC!A:D, 4, FALSE())</f>
        <v>1.1373499980224784</v>
      </c>
      <c r="N5740" s="24">
        <f t="shared" si="445"/>
        <v>100.9625593244554</v>
      </c>
      <c r="O5740" t="str">
        <f t="shared" si="446"/>
        <v>FACTURA</v>
      </c>
      <c r="P5740" t="str">
        <f t="shared" si="447"/>
        <v>2025</v>
      </c>
      <c r="Q5740" t="str">
        <f t="shared" si="448"/>
        <v>04</v>
      </c>
      <c r="R5740" t="str">
        <f>+IFERROR(VLOOKUP(I5740, Listado!A:B, 2, FALSE()), "COMERCIALIZADORA INTERNACIONAL CARIBBEAN EXOTICS S A")</f>
        <v>PIEDRAHITA PEREZ MARIANA</v>
      </c>
      <c r="S5740" s="25">
        <f>+VLOOKUP(E5740, TC!A:D, 2, FALSE())</f>
        <v>4298.3100000000004</v>
      </c>
      <c r="T5740" t="str">
        <f t="shared" si="449"/>
        <v>EUR</v>
      </c>
    </row>
    <row r="5741" spans="1:20" ht="18.75" hidden="1" customHeight="1" x14ac:dyDescent="0.25">
      <c r="A5741" t="s">
        <v>2645</v>
      </c>
      <c r="B5741" t="s">
        <v>5</v>
      </c>
      <c r="C5741" t="s">
        <v>1913</v>
      </c>
      <c r="D5741" s="24">
        <v>11677</v>
      </c>
      <c r="E5741" t="s">
        <v>1707</v>
      </c>
      <c r="F5741" t="s">
        <v>1924</v>
      </c>
      <c r="G5741" t="s">
        <v>108</v>
      </c>
      <c r="H5741" t="s">
        <v>2818</v>
      </c>
      <c r="I5741" t="s">
        <v>1875</v>
      </c>
      <c r="J5741" t="s">
        <v>1919</v>
      </c>
      <c r="K5741" t="s">
        <v>33</v>
      </c>
      <c r="L5741" s="24">
        <v>166.78</v>
      </c>
      <c r="M5741" s="25">
        <f>+VLOOKUP(E5741, TC!A:D, 4, FALSE())</f>
        <v>1.1373499980224784</v>
      </c>
      <c r="N5741" s="24">
        <f t="shared" si="445"/>
        <v>189.68723267018893</v>
      </c>
      <c r="O5741" t="str">
        <f t="shared" si="446"/>
        <v>FACTURA</v>
      </c>
      <c r="P5741" t="str">
        <f t="shared" si="447"/>
        <v>2025</v>
      </c>
      <c r="Q5741" t="str">
        <f t="shared" si="448"/>
        <v>04</v>
      </c>
      <c r="R5741" t="str">
        <f>+IFERROR(VLOOKUP(I5741, Listado!A:B, 2, FALSE()), "COMERCIALIZADORA INTERNACIONAL CARIBBEAN EXOTICS S A")</f>
        <v>PIEDRAHITA PEREZ MARIANA</v>
      </c>
      <c r="S5741" s="25">
        <f>+VLOOKUP(E5741, TC!A:D, 2, FALSE())</f>
        <v>4298.3100000000004</v>
      </c>
      <c r="T5741" t="str">
        <f t="shared" si="449"/>
        <v>EUR</v>
      </c>
    </row>
    <row r="5742" spans="1:20" ht="18.75" hidden="1" customHeight="1" x14ac:dyDescent="0.25">
      <c r="A5742" t="s">
        <v>2645</v>
      </c>
      <c r="B5742" t="s">
        <v>5</v>
      </c>
      <c r="C5742" t="s">
        <v>1913</v>
      </c>
      <c r="D5742" s="24">
        <v>11677</v>
      </c>
      <c r="E5742" t="s">
        <v>1707</v>
      </c>
      <c r="F5742" t="s">
        <v>1924</v>
      </c>
      <c r="G5742" t="s">
        <v>108</v>
      </c>
      <c r="H5742" t="s">
        <v>2818</v>
      </c>
      <c r="I5742" t="s">
        <v>1875</v>
      </c>
      <c r="J5742" t="s">
        <v>1919</v>
      </c>
      <c r="K5742" t="s">
        <v>1959</v>
      </c>
      <c r="L5742" s="24">
        <v>600</v>
      </c>
      <c r="M5742" s="25">
        <f>+VLOOKUP(E5742, TC!A:D, 4, FALSE())</f>
        <v>1.1373499980224784</v>
      </c>
      <c r="N5742" s="24">
        <f t="shared" si="445"/>
        <v>682.40999881348705</v>
      </c>
      <c r="O5742" t="str">
        <f t="shared" si="446"/>
        <v>FACTURA</v>
      </c>
      <c r="P5742" t="str">
        <f t="shared" si="447"/>
        <v>2025</v>
      </c>
      <c r="Q5742" t="str">
        <f t="shared" si="448"/>
        <v>04</v>
      </c>
      <c r="R5742" t="str">
        <f>+IFERROR(VLOOKUP(I5742, Listado!A:B, 2, FALSE()), "COMERCIALIZADORA INTERNACIONAL CARIBBEAN EXOTICS S A")</f>
        <v>PIEDRAHITA PEREZ MARIANA</v>
      </c>
      <c r="S5742" s="25">
        <f>+VLOOKUP(E5742, TC!A:D, 2, FALSE())</f>
        <v>4298.3100000000004</v>
      </c>
      <c r="T5742" t="str">
        <f t="shared" si="449"/>
        <v>EUR</v>
      </c>
    </row>
    <row r="5743" spans="1:20" ht="18.75" hidden="1" customHeight="1" x14ac:dyDescent="0.25">
      <c r="A5743" t="s">
        <v>2645</v>
      </c>
      <c r="B5743" t="s">
        <v>5</v>
      </c>
      <c r="C5743" t="s">
        <v>1913</v>
      </c>
      <c r="D5743" s="24">
        <v>11677</v>
      </c>
      <c r="E5743" t="s">
        <v>1707</v>
      </c>
      <c r="F5743" t="s">
        <v>1924</v>
      </c>
      <c r="G5743" t="s">
        <v>108</v>
      </c>
      <c r="H5743" t="s">
        <v>2818</v>
      </c>
      <c r="I5743" t="s">
        <v>1875</v>
      </c>
      <c r="J5743" t="s">
        <v>1919</v>
      </c>
      <c r="K5743" t="s">
        <v>1960</v>
      </c>
      <c r="L5743" s="24">
        <v>16.29</v>
      </c>
      <c r="M5743" s="25">
        <f>+VLOOKUP(E5743, TC!A:D, 4, FALSE())</f>
        <v>1.1373499980224784</v>
      </c>
      <c r="N5743" s="24">
        <f t="shared" si="445"/>
        <v>18.527431467786172</v>
      </c>
      <c r="O5743" t="str">
        <f t="shared" si="446"/>
        <v>FACTURA</v>
      </c>
      <c r="P5743" t="str">
        <f t="shared" si="447"/>
        <v>2025</v>
      </c>
      <c r="Q5743" t="str">
        <f t="shared" si="448"/>
        <v>04</v>
      </c>
      <c r="R5743" t="str">
        <f>+IFERROR(VLOOKUP(I5743, Listado!A:B, 2, FALSE()), "COMERCIALIZADORA INTERNACIONAL CARIBBEAN EXOTICS S A")</f>
        <v>PIEDRAHITA PEREZ MARIANA</v>
      </c>
      <c r="S5743" s="25">
        <f>+VLOOKUP(E5743, TC!A:D, 2, FALSE())</f>
        <v>4298.3100000000004</v>
      </c>
      <c r="T5743" t="str">
        <f t="shared" si="449"/>
        <v>EUR</v>
      </c>
    </row>
    <row r="5744" spans="1:20" ht="18.75" hidden="1" customHeight="1" x14ac:dyDescent="0.25">
      <c r="A5744" t="s">
        <v>2645</v>
      </c>
      <c r="B5744" t="s">
        <v>5</v>
      </c>
      <c r="C5744" t="s">
        <v>1913</v>
      </c>
      <c r="D5744" s="24">
        <v>11678</v>
      </c>
      <c r="E5744" t="s">
        <v>1707</v>
      </c>
      <c r="F5744" t="s">
        <v>1924</v>
      </c>
      <c r="G5744" t="s">
        <v>108</v>
      </c>
      <c r="H5744" t="s">
        <v>2819</v>
      </c>
      <c r="I5744" t="s">
        <v>1860</v>
      </c>
      <c r="J5744" t="s">
        <v>1926</v>
      </c>
      <c r="K5744" t="s">
        <v>47</v>
      </c>
      <c r="L5744" s="24">
        <v>19.559999999999999</v>
      </c>
      <c r="M5744" s="25">
        <f>+VLOOKUP(E5744, TC!A:D, 4, FALSE())</f>
        <v>1.1373499980224784</v>
      </c>
      <c r="N5744" s="24">
        <f t="shared" si="445"/>
        <v>22.246565961319675</v>
      </c>
      <c r="O5744" t="str">
        <f t="shared" si="446"/>
        <v>FACTURA</v>
      </c>
      <c r="P5744" t="str">
        <f t="shared" si="447"/>
        <v>2025</v>
      </c>
      <c r="Q5744" t="str">
        <f t="shared" si="448"/>
        <v>04</v>
      </c>
      <c r="R5744" t="str">
        <f>+IFERROR(VLOOKUP(I5744, Listado!A:B, 2, FALSE()), "COMERCIALIZADORA INTERNACIONAL CARIBBEAN EXOTICS S A")</f>
        <v>PIEDRAHITA PEREZ MARIANA</v>
      </c>
      <c r="S5744" s="25">
        <f>+VLOOKUP(E5744, TC!A:D, 2, FALSE())</f>
        <v>4298.3100000000004</v>
      </c>
      <c r="T5744" t="str">
        <f t="shared" si="449"/>
        <v>EUR</v>
      </c>
    </row>
    <row r="5745" spans="1:20" ht="18.75" hidden="1" customHeight="1" x14ac:dyDescent="0.25">
      <c r="A5745" t="s">
        <v>2645</v>
      </c>
      <c r="B5745" t="s">
        <v>5</v>
      </c>
      <c r="C5745" t="s">
        <v>1913</v>
      </c>
      <c r="D5745" s="24">
        <v>11678</v>
      </c>
      <c r="E5745" t="s">
        <v>1707</v>
      </c>
      <c r="F5745" t="s">
        <v>1924</v>
      </c>
      <c r="G5745" t="s">
        <v>108</v>
      </c>
      <c r="H5745" t="s">
        <v>2819</v>
      </c>
      <c r="I5745" t="s">
        <v>1860</v>
      </c>
      <c r="J5745" t="s">
        <v>1926</v>
      </c>
      <c r="K5745" t="s">
        <v>47</v>
      </c>
      <c r="L5745" s="24">
        <v>151.59</v>
      </c>
      <c r="M5745" s="25">
        <f>+VLOOKUP(E5745, TC!A:D, 4, FALSE())</f>
        <v>1.1373499980224784</v>
      </c>
      <c r="N5745" s="24">
        <f t="shared" si="445"/>
        <v>172.41088620022751</v>
      </c>
      <c r="O5745" t="str">
        <f t="shared" si="446"/>
        <v>FACTURA</v>
      </c>
      <c r="P5745" t="str">
        <f t="shared" si="447"/>
        <v>2025</v>
      </c>
      <c r="Q5745" t="str">
        <f t="shared" si="448"/>
        <v>04</v>
      </c>
      <c r="R5745" t="str">
        <f>+IFERROR(VLOOKUP(I5745, Listado!A:B, 2, FALSE()), "COMERCIALIZADORA INTERNACIONAL CARIBBEAN EXOTICS S A")</f>
        <v>PIEDRAHITA PEREZ MARIANA</v>
      </c>
      <c r="S5745" s="25">
        <f>+VLOOKUP(E5745, TC!A:D, 2, FALSE())</f>
        <v>4298.3100000000004</v>
      </c>
      <c r="T5745" t="str">
        <f t="shared" si="449"/>
        <v>EUR</v>
      </c>
    </row>
    <row r="5746" spans="1:20" ht="18.75" hidden="1" customHeight="1" x14ac:dyDescent="0.25">
      <c r="A5746" t="s">
        <v>2645</v>
      </c>
      <c r="B5746" t="s">
        <v>5</v>
      </c>
      <c r="C5746" t="s">
        <v>1913</v>
      </c>
      <c r="D5746" s="24">
        <v>11678</v>
      </c>
      <c r="E5746" t="s">
        <v>1707</v>
      </c>
      <c r="F5746" t="s">
        <v>1924</v>
      </c>
      <c r="G5746" t="s">
        <v>108</v>
      </c>
      <c r="H5746" t="s">
        <v>2819</v>
      </c>
      <c r="I5746" t="s">
        <v>1860</v>
      </c>
      <c r="J5746" t="s">
        <v>1926</v>
      </c>
      <c r="K5746" t="s">
        <v>47</v>
      </c>
      <c r="L5746" s="24">
        <v>39.119999999999997</v>
      </c>
      <c r="M5746" s="25">
        <f>+VLOOKUP(E5746, TC!A:D, 4, FALSE())</f>
        <v>1.1373499980224784</v>
      </c>
      <c r="N5746" s="24">
        <f t="shared" si="445"/>
        <v>44.49313192263935</v>
      </c>
      <c r="O5746" t="str">
        <f t="shared" si="446"/>
        <v>FACTURA</v>
      </c>
      <c r="P5746" t="str">
        <f t="shared" si="447"/>
        <v>2025</v>
      </c>
      <c r="Q5746" t="str">
        <f t="shared" si="448"/>
        <v>04</v>
      </c>
      <c r="R5746" t="str">
        <f>+IFERROR(VLOOKUP(I5746, Listado!A:B, 2, FALSE()), "COMERCIALIZADORA INTERNACIONAL CARIBBEAN EXOTICS S A")</f>
        <v>PIEDRAHITA PEREZ MARIANA</v>
      </c>
      <c r="S5746" s="25">
        <f>+VLOOKUP(E5746, TC!A:D, 2, FALSE())</f>
        <v>4298.3100000000004</v>
      </c>
      <c r="T5746" t="str">
        <f t="shared" si="449"/>
        <v>EUR</v>
      </c>
    </row>
    <row r="5747" spans="1:20" ht="18.75" hidden="1" customHeight="1" x14ac:dyDescent="0.25">
      <c r="A5747" t="s">
        <v>2645</v>
      </c>
      <c r="B5747" t="s">
        <v>5</v>
      </c>
      <c r="C5747" t="s">
        <v>1913</v>
      </c>
      <c r="D5747" s="24">
        <v>11678</v>
      </c>
      <c r="E5747" t="s">
        <v>1707</v>
      </c>
      <c r="F5747" t="s">
        <v>1924</v>
      </c>
      <c r="G5747" t="s">
        <v>108</v>
      </c>
      <c r="H5747" t="s">
        <v>2819</v>
      </c>
      <c r="I5747" t="s">
        <v>1860</v>
      </c>
      <c r="J5747" t="s">
        <v>1926</v>
      </c>
      <c r="K5747" t="s">
        <v>47</v>
      </c>
      <c r="L5747" s="24">
        <v>97.8</v>
      </c>
      <c r="M5747" s="25">
        <f>+VLOOKUP(E5747, TC!A:D, 4, FALSE())</f>
        <v>1.1373499980224784</v>
      </c>
      <c r="N5747" s="24">
        <f t="shared" si="445"/>
        <v>111.23282980659839</v>
      </c>
      <c r="O5747" t="str">
        <f t="shared" si="446"/>
        <v>FACTURA</v>
      </c>
      <c r="P5747" t="str">
        <f t="shared" si="447"/>
        <v>2025</v>
      </c>
      <c r="Q5747" t="str">
        <f t="shared" si="448"/>
        <v>04</v>
      </c>
      <c r="R5747" t="str">
        <f>+IFERROR(VLOOKUP(I5747, Listado!A:B, 2, FALSE()), "COMERCIALIZADORA INTERNACIONAL CARIBBEAN EXOTICS S A")</f>
        <v>PIEDRAHITA PEREZ MARIANA</v>
      </c>
      <c r="S5747" s="25">
        <f>+VLOOKUP(E5747, TC!A:D, 2, FALSE())</f>
        <v>4298.3100000000004</v>
      </c>
      <c r="T5747" t="str">
        <f t="shared" si="449"/>
        <v>EUR</v>
      </c>
    </row>
    <row r="5748" spans="1:20" ht="18.75" hidden="1" customHeight="1" x14ac:dyDescent="0.25">
      <c r="A5748" t="s">
        <v>2645</v>
      </c>
      <c r="B5748" t="s">
        <v>5</v>
      </c>
      <c r="C5748" t="s">
        <v>1913</v>
      </c>
      <c r="D5748" s="24">
        <v>11678</v>
      </c>
      <c r="E5748" t="s">
        <v>1707</v>
      </c>
      <c r="F5748" t="s">
        <v>1924</v>
      </c>
      <c r="G5748" t="s">
        <v>108</v>
      </c>
      <c r="H5748" t="s">
        <v>2819</v>
      </c>
      <c r="I5748" t="s">
        <v>1860</v>
      </c>
      <c r="J5748" t="s">
        <v>1926</v>
      </c>
      <c r="K5748" t="s">
        <v>47</v>
      </c>
      <c r="L5748" s="24">
        <v>371.64</v>
      </c>
      <c r="M5748" s="25">
        <f>+VLOOKUP(E5748, TC!A:D, 4, FALSE())</f>
        <v>1.1373499980224784</v>
      </c>
      <c r="N5748" s="24">
        <f t="shared" si="445"/>
        <v>422.68475326507382</v>
      </c>
      <c r="O5748" t="str">
        <f t="shared" si="446"/>
        <v>FACTURA</v>
      </c>
      <c r="P5748" t="str">
        <f t="shared" si="447"/>
        <v>2025</v>
      </c>
      <c r="Q5748" t="str">
        <f t="shared" si="448"/>
        <v>04</v>
      </c>
      <c r="R5748" t="str">
        <f>+IFERROR(VLOOKUP(I5748, Listado!A:B, 2, FALSE()), "COMERCIALIZADORA INTERNACIONAL CARIBBEAN EXOTICS S A")</f>
        <v>PIEDRAHITA PEREZ MARIANA</v>
      </c>
      <c r="S5748" s="25">
        <f>+VLOOKUP(E5748, TC!A:D, 2, FALSE())</f>
        <v>4298.3100000000004</v>
      </c>
      <c r="T5748" t="str">
        <f t="shared" si="449"/>
        <v>EUR</v>
      </c>
    </row>
    <row r="5749" spans="1:20" ht="18.75" hidden="1" customHeight="1" x14ac:dyDescent="0.25">
      <c r="A5749" t="s">
        <v>2645</v>
      </c>
      <c r="B5749" t="s">
        <v>5</v>
      </c>
      <c r="C5749" t="s">
        <v>1913</v>
      </c>
      <c r="D5749" s="24">
        <v>11678</v>
      </c>
      <c r="E5749" t="s">
        <v>1707</v>
      </c>
      <c r="F5749" t="s">
        <v>1924</v>
      </c>
      <c r="G5749" t="s">
        <v>108</v>
      </c>
      <c r="H5749" t="s">
        <v>2819</v>
      </c>
      <c r="I5749" t="s">
        <v>1860</v>
      </c>
      <c r="J5749" t="s">
        <v>1926</v>
      </c>
      <c r="K5749" t="s">
        <v>47</v>
      </c>
      <c r="L5749" s="24">
        <v>689.49</v>
      </c>
      <c r="M5749" s="25">
        <f>+VLOOKUP(E5749, TC!A:D, 4, FALSE())</f>
        <v>1.1373499980224784</v>
      </c>
      <c r="N5749" s="24">
        <f t="shared" si="445"/>
        <v>784.1914501365186</v>
      </c>
      <c r="O5749" t="str">
        <f t="shared" si="446"/>
        <v>FACTURA</v>
      </c>
      <c r="P5749" t="str">
        <f t="shared" si="447"/>
        <v>2025</v>
      </c>
      <c r="Q5749" t="str">
        <f t="shared" si="448"/>
        <v>04</v>
      </c>
      <c r="R5749" t="str">
        <f>+IFERROR(VLOOKUP(I5749, Listado!A:B, 2, FALSE()), "COMERCIALIZADORA INTERNACIONAL CARIBBEAN EXOTICS S A")</f>
        <v>PIEDRAHITA PEREZ MARIANA</v>
      </c>
      <c r="S5749" s="25">
        <f>+VLOOKUP(E5749, TC!A:D, 2, FALSE())</f>
        <v>4298.3100000000004</v>
      </c>
      <c r="T5749" t="str">
        <f t="shared" si="449"/>
        <v>EUR</v>
      </c>
    </row>
    <row r="5750" spans="1:20" ht="18.75" hidden="1" customHeight="1" x14ac:dyDescent="0.25">
      <c r="A5750" t="s">
        <v>2645</v>
      </c>
      <c r="B5750" t="s">
        <v>5</v>
      </c>
      <c r="C5750" t="s">
        <v>1913</v>
      </c>
      <c r="D5750" s="24">
        <v>11678</v>
      </c>
      <c r="E5750" t="s">
        <v>1707</v>
      </c>
      <c r="F5750" t="s">
        <v>1924</v>
      </c>
      <c r="G5750" t="s">
        <v>108</v>
      </c>
      <c r="H5750" t="s">
        <v>2819</v>
      </c>
      <c r="I5750" t="s">
        <v>1860</v>
      </c>
      <c r="J5750" t="s">
        <v>1926</v>
      </c>
      <c r="K5750" t="s">
        <v>1959</v>
      </c>
      <c r="L5750" s="24">
        <v>300</v>
      </c>
      <c r="M5750" s="25">
        <f>+VLOOKUP(E5750, TC!A:D, 4, FALSE())</f>
        <v>1.1373499980224784</v>
      </c>
      <c r="N5750" s="24">
        <f t="shared" si="445"/>
        <v>341.20499940674353</v>
      </c>
      <c r="O5750" t="str">
        <f t="shared" si="446"/>
        <v>FACTURA</v>
      </c>
      <c r="P5750" t="str">
        <f t="shared" si="447"/>
        <v>2025</v>
      </c>
      <c r="Q5750" t="str">
        <f t="shared" si="448"/>
        <v>04</v>
      </c>
      <c r="R5750" t="str">
        <f>+IFERROR(VLOOKUP(I5750, Listado!A:B, 2, FALSE()), "COMERCIALIZADORA INTERNACIONAL CARIBBEAN EXOTICS S A")</f>
        <v>PIEDRAHITA PEREZ MARIANA</v>
      </c>
      <c r="S5750" s="25">
        <f>+VLOOKUP(E5750, TC!A:D, 2, FALSE())</f>
        <v>4298.3100000000004</v>
      </c>
      <c r="T5750" t="str">
        <f t="shared" si="449"/>
        <v>EUR</v>
      </c>
    </row>
    <row r="5751" spans="1:20" ht="18.75" hidden="1" customHeight="1" x14ac:dyDescent="0.25">
      <c r="A5751" t="s">
        <v>2645</v>
      </c>
      <c r="B5751" t="s">
        <v>5</v>
      </c>
      <c r="C5751" t="s">
        <v>1913</v>
      </c>
      <c r="D5751" s="24">
        <v>11678</v>
      </c>
      <c r="E5751" t="s">
        <v>1707</v>
      </c>
      <c r="F5751" t="s">
        <v>1924</v>
      </c>
      <c r="G5751" t="s">
        <v>108</v>
      </c>
      <c r="H5751" t="s">
        <v>2819</v>
      </c>
      <c r="I5751" t="s">
        <v>1860</v>
      </c>
      <c r="J5751" t="s">
        <v>1926</v>
      </c>
      <c r="K5751" t="s">
        <v>1960</v>
      </c>
      <c r="L5751" s="24">
        <v>10.8</v>
      </c>
      <c r="M5751" s="25">
        <f>+VLOOKUP(E5751, TC!A:D, 4, FALSE())</f>
        <v>1.1373499980224784</v>
      </c>
      <c r="N5751" s="24">
        <f t="shared" si="445"/>
        <v>12.283379978642767</v>
      </c>
      <c r="O5751" t="str">
        <f t="shared" si="446"/>
        <v>FACTURA</v>
      </c>
      <c r="P5751" t="str">
        <f t="shared" si="447"/>
        <v>2025</v>
      </c>
      <c r="Q5751" t="str">
        <f t="shared" si="448"/>
        <v>04</v>
      </c>
      <c r="R5751" t="str">
        <f>+IFERROR(VLOOKUP(I5751, Listado!A:B, 2, FALSE()), "COMERCIALIZADORA INTERNACIONAL CARIBBEAN EXOTICS S A")</f>
        <v>PIEDRAHITA PEREZ MARIANA</v>
      </c>
      <c r="S5751" s="25">
        <f>+VLOOKUP(E5751, TC!A:D, 2, FALSE())</f>
        <v>4298.3100000000004</v>
      </c>
      <c r="T5751" t="str">
        <f t="shared" si="449"/>
        <v>EUR</v>
      </c>
    </row>
    <row r="5752" spans="1:20" ht="18.75" hidden="1" customHeight="1" x14ac:dyDescent="0.25">
      <c r="A5752" t="s">
        <v>2645</v>
      </c>
      <c r="B5752" t="s">
        <v>5</v>
      </c>
      <c r="C5752" t="s">
        <v>1913</v>
      </c>
      <c r="D5752" s="24">
        <v>11679</v>
      </c>
      <c r="E5752" t="s">
        <v>1707</v>
      </c>
      <c r="F5752" t="s">
        <v>1924</v>
      </c>
      <c r="G5752" t="s">
        <v>108</v>
      </c>
      <c r="H5752" t="s">
        <v>2820</v>
      </c>
      <c r="I5752" t="s">
        <v>1885</v>
      </c>
      <c r="J5752" t="s">
        <v>1919</v>
      </c>
      <c r="K5752" t="s">
        <v>56</v>
      </c>
      <c r="L5752" s="24">
        <v>1.74</v>
      </c>
      <c r="M5752" s="25">
        <f>+VLOOKUP(E5752, TC!A:D, 4, FALSE())</f>
        <v>1.1373499980224784</v>
      </c>
      <c r="N5752" s="24">
        <f t="shared" si="445"/>
        <v>1.9789889965591123</v>
      </c>
      <c r="O5752" t="str">
        <f t="shared" si="446"/>
        <v>FACTURA</v>
      </c>
      <c r="P5752" t="str">
        <f t="shared" si="447"/>
        <v>2025</v>
      </c>
      <c r="Q5752" t="str">
        <f t="shared" si="448"/>
        <v>04</v>
      </c>
      <c r="R5752" t="str">
        <f>+IFERROR(VLOOKUP(I5752, Listado!A:B, 2, FALSE()), "COMERCIALIZADORA INTERNACIONAL CARIBBEAN EXOTICS S A")</f>
        <v>PIEDRAHITA PEREZ MARIANA</v>
      </c>
      <c r="S5752" s="25">
        <f>+VLOOKUP(E5752, TC!A:D, 2, FALSE())</f>
        <v>4298.3100000000004</v>
      </c>
      <c r="T5752" t="str">
        <f t="shared" si="449"/>
        <v>EUR</v>
      </c>
    </row>
    <row r="5753" spans="1:20" ht="18.75" hidden="1" customHeight="1" x14ac:dyDescent="0.25">
      <c r="A5753" t="s">
        <v>2645</v>
      </c>
      <c r="B5753" t="s">
        <v>5</v>
      </c>
      <c r="C5753" t="s">
        <v>1913</v>
      </c>
      <c r="D5753" s="24">
        <v>11679</v>
      </c>
      <c r="E5753" t="s">
        <v>1707</v>
      </c>
      <c r="F5753" t="s">
        <v>1924</v>
      </c>
      <c r="G5753" t="s">
        <v>108</v>
      </c>
      <c r="H5753" t="s">
        <v>2820</v>
      </c>
      <c r="I5753" t="s">
        <v>1885</v>
      </c>
      <c r="J5753" t="s">
        <v>1919</v>
      </c>
      <c r="K5753" t="s">
        <v>56</v>
      </c>
      <c r="L5753" s="24">
        <v>47.85</v>
      </c>
      <c r="M5753" s="25">
        <f>+VLOOKUP(E5753, TC!A:D, 4, FALSE())</f>
        <v>1.1373499980224784</v>
      </c>
      <c r="N5753" s="24">
        <f t="shared" si="445"/>
        <v>54.422197405375591</v>
      </c>
      <c r="O5753" t="str">
        <f t="shared" si="446"/>
        <v>FACTURA</v>
      </c>
      <c r="P5753" t="str">
        <f t="shared" si="447"/>
        <v>2025</v>
      </c>
      <c r="Q5753" t="str">
        <f t="shared" si="448"/>
        <v>04</v>
      </c>
      <c r="R5753" t="str">
        <f>+IFERROR(VLOOKUP(I5753, Listado!A:B, 2, FALSE()), "COMERCIALIZADORA INTERNACIONAL CARIBBEAN EXOTICS S A")</f>
        <v>PIEDRAHITA PEREZ MARIANA</v>
      </c>
      <c r="S5753" s="25">
        <f>+VLOOKUP(E5753, TC!A:D, 2, FALSE())</f>
        <v>4298.3100000000004</v>
      </c>
      <c r="T5753" t="str">
        <f t="shared" si="449"/>
        <v>EUR</v>
      </c>
    </row>
    <row r="5754" spans="1:20" ht="18.75" hidden="1" customHeight="1" x14ac:dyDescent="0.25">
      <c r="A5754" t="s">
        <v>2645</v>
      </c>
      <c r="B5754" t="s">
        <v>5</v>
      </c>
      <c r="C5754" t="s">
        <v>1913</v>
      </c>
      <c r="D5754" s="24">
        <v>11679</v>
      </c>
      <c r="E5754" t="s">
        <v>1707</v>
      </c>
      <c r="F5754" t="s">
        <v>1924</v>
      </c>
      <c r="G5754" t="s">
        <v>108</v>
      </c>
      <c r="H5754" t="s">
        <v>2820</v>
      </c>
      <c r="I5754" t="s">
        <v>1885</v>
      </c>
      <c r="J5754" t="s">
        <v>1919</v>
      </c>
      <c r="K5754" t="s">
        <v>56</v>
      </c>
      <c r="L5754" s="24">
        <v>78.3</v>
      </c>
      <c r="M5754" s="25">
        <f>+VLOOKUP(E5754, TC!A:D, 4, FALSE())</f>
        <v>1.1373499980224784</v>
      </c>
      <c r="N5754" s="24">
        <f t="shared" si="445"/>
        <v>89.054504845160054</v>
      </c>
      <c r="O5754" t="str">
        <f t="shared" si="446"/>
        <v>FACTURA</v>
      </c>
      <c r="P5754" t="str">
        <f t="shared" si="447"/>
        <v>2025</v>
      </c>
      <c r="Q5754" t="str">
        <f t="shared" si="448"/>
        <v>04</v>
      </c>
      <c r="R5754" t="str">
        <f>+IFERROR(VLOOKUP(I5754, Listado!A:B, 2, FALSE()), "COMERCIALIZADORA INTERNACIONAL CARIBBEAN EXOTICS S A")</f>
        <v>PIEDRAHITA PEREZ MARIANA</v>
      </c>
      <c r="S5754" s="25">
        <f>+VLOOKUP(E5754, TC!A:D, 2, FALSE())</f>
        <v>4298.3100000000004</v>
      </c>
      <c r="T5754" t="str">
        <f t="shared" si="449"/>
        <v>EUR</v>
      </c>
    </row>
    <row r="5755" spans="1:20" ht="18.75" hidden="1" customHeight="1" x14ac:dyDescent="0.25">
      <c r="A5755" t="s">
        <v>2645</v>
      </c>
      <c r="B5755" t="s">
        <v>5</v>
      </c>
      <c r="C5755" t="s">
        <v>1913</v>
      </c>
      <c r="D5755" s="24">
        <v>11679</v>
      </c>
      <c r="E5755" t="s">
        <v>1707</v>
      </c>
      <c r="F5755" t="s">
        <v>1924</v>
      </c>
      <c r="G5755" t="s">
        <v>108</v>
      </c>
      <c r="H5755" t="s">
        <v>2820</v>
      </c>
      <c r="I5755" t="s">
        <v>1885</v>
      </c>
      <c r="J5755" t="s">
        <v>1919</v>
      </c>
      <c r="K5755" t="s">
        <v>56</v>
      </c>
      <c r="L5755" s="24">
        <v>3.48</v>
      </c>
      <c r="M5755" s="25">
        <f>+VLOOKUP(E5755, TC!A:D, 4, FALSE())</f>
        <v>1.1373499980224784</v>
      </c>
      <c r="N5755" s="24">
        <f t="shared" si="445"/>
        <v>3.9579779931182246</v>
      </c>
      <c r="O5755" t="str">
        <f t="shared" si="446"/>
        <v>FACTURA</v>
      </c>
      <c r="P5755" t="str">
        <f t="shared" si="447"/>
        <v>2025</v>
      </c>
      <c r="Q5755" t="str">
        <f t="shared" si="448"/>
        <v>04</v>
      </c>
      <c r="R5755" t="str">
        <f>+IFERROR(VLOOKUP(I5755, Listado!A:B, 2, FALSE()), "COMERCIALIZADORA INTERNACIONAL CARIBBEAN EXOTICS S A")</f>
        <v>PIEDRAHITA PEREZ MARIANA</v>
      </c>
      <c r="S5755" s="25">
        <f>+VLOOKUP(E5755, TC!A:D, 2, FALSE())</f>
        <v>4298.3100000000004</v>
      </c>
      <c r="T5755" t="str">
        <f t="shared" si="449"/>
        <v>EUR</v>
      </c>
    </row>
    <row r="5756" spans="1:20" ht="18.75" hidden="1" customHeight="1" x14ac:dyDescent="0.25">
      <c r="A5756" t="s">
        <v>2645</v>
      </c>
      <c r="B5756" t="s">
        <v>5</v>
      </c>
      <c r="C5756" t="s">
        <v>1913</v>
      </c>
      <c r="D5756" s="24">
        <v>11679</v>
      </c>
      <c r="E5756" t="s">
        <v>1707</v>
      </c>
      <c r="F5756" t="s">
        <v>1924</v>
      </c>
      <c r="G5756" t="s">
        <v>108</v>
      </c>
      <c r="H5756" t="s">
        <v>2820</v>
      </c>
      <c r="I5756" t="s">
        <v>1885</v>
      </c>
      <c r="J5756" t="s">
        <v>1919</v>
      </c>
      <c r="K5756" t="s">
        <v>56</v>
      </c>
      <c r="L5756" s="24">
        <v>22.62</v>
      </c>
      <c r="M5756" s="25">
        <f>+VLOOKUP(E5756, TC!A:D, 4, FALSE())</f>
        <v>1.1373499980224784</v>
      </c>
      <c r="N5756" s="24">
        <f t="shared" si="445"/>
        <v>25.726856955268463</v>
      </c>
      <c r="O5756" t="str">
        <f t="shared" si="446"/>
        <v>FACTURA</v>
      </c>
      <c r="P5756" t="str">
        <f t="shared" si="447"/>
        <v>2025</v>
      </c>
      <c r="Q5756" t="str">
        <f t="shared" si="448"/>
        <v>04</v>
      </c>
      <c r="R5756" t="str">
        <f>+IFERROR(VLOOKUP(I5756, Listado!A:B, 2, FALSE()), "COMERCIALIZADORA INTERNACIONAL CARIBBEAN EXOTICS S A")</f>
        <v>PIEDRAHITA PEREZ MARIANA</v>
      </c>
      <c r="S5756" s="25">
        <f>+VLOOKUP(E5756, TC!A:D, 2, FALSE())</f>
        <v>4298.3100000000004</v>
      </c>
      <c r="T5756" t="str">
        <f t="shared" si="449"/>
        <v>EUR</v>
      </c>
    </row>
    <row r="5757" spans="1:20" ht="18.75" hidden="1" customHeight="1" x14ac:dyDescent="0.25">
      <c r="A5757" t="s">
        <v>2645</v>
      </c>
      <c r="B5757" t="s">
        <v>5</v>
      </c>
      <c r="C5757" t="s">
        <v>1913</v>
      </c>
      <c r="D5757" s="24">
        <v>11679</v>
      </c>
      <c r="E5757" t="s">
        <v>1707</v>
      </c>
      <c r="F5757" t="s">
        <v>1924</v>
      </c>
      <c r="G5757" t="s">
        <v>108</v>
      </c>
      <c r="H5757" t="s">
        <v>2820</v>
      </c>
      <c r="I5757" t="s">
        <v>1885</v>
      </c>
      <c r="J5757" t="s">
        <v>1919</v>
      </c>
      <c r="K5757" t="s">
        <v>56</v>
      </c>
      <c r="L5757" s="24">
        <v>228.81</v>
      </c>
      <c r="M5757" s="25">
        <f>+VLOOKUP(E5757, TC!A:D, 4, FALSE())</f>
        <v>1.1373499980224784</v>
      </c>
      <c r="N5757" s="24">
        <f t="shared" si="445"/>
        <v>260.23705304752326</v>
      </c>
      <c r="O5757" t="str">
        <f t="shared" si="446"/>
        <v>FACTURA</v>
      </c>
      <c r="P5757" t="str">
        <f t="shared" si="447"/>
        <v>2025</v>
      </c>
      <c r="Q5757" t="str">
        <f t="shared" si="448"/>
        <v>04</v>
      </c>
      <c r="R5757" t="str">
        <f>+IFERROR(VLOOKUP(I5757, Listado!A:B, 2, FALSE()), "COMERCIALIZADORA INTERNACIONAL CARIBBEAN EXOTICS S A")</f>
        <v>PIEDRAHITA PEREZ MARIANA</v>
      </c>
      <c r="S5757" s="25">
        <f>+VLOOKUP(E5757, TC!A:D, 2, FALSE())</f>
        <v>4298.3100000000004</v>
      </c>
      <c r="T5757" t="str">
        <f t="shared" si="449"/>
        <v>EUR</v>
      </c>
    </row>
    <row r="5758" spans="1:20" ht="18.75" hidden="1" customHeight="1" x14ac:dyDescent="0.25">
      <c r="A5758" t="s">
        <v>2645</v>
      </c>
      <c r="B5758" t="s">
        <v>5</v>
      </c>
      <c r="C5758" t="s">
        <v>1913</v>
      </c>
      <c r="D5758" s="24">
        <v>11679</v>
      </c>
      <c r="E5758" t="s">
        <v>1707</v>
      </c>
      <c r="F5758" t="s">
        <v>1924</v>
      </c>
      <c r="G5758" t="s">
        <v>108</v>
      </c>
      <c r="H5758" t="s">
        <v>2820</v>
      </c>
      <c r="I5758" t="s">
        <v>1885</v>
      </c>
      <c r="J5758" t="s">
        <v>1919</v>
      </c>
      <c r="K5758" t="s">
        <v>56</v>
      </c>
      <c r="L5758" s="24">
        <v>43.5</v>
      </c>
      <c r="M5758" s="25">
        <f>+VLOOKUP(E5758, TC!A:D, 4, FALSE())</f>
        <v>1.1373499980224784</v>
      </c>
      <c r="N5758" s="24">
        <f t="shared" si="445"/>
        <v>49.474724913977809</v>
      </c>
      <c r="O5758" t="str">
        <f t="shared" si="446"/>
        <v>FACTURA</v>
      </c>
      <c r="P5758" t="str">
        <f t="shared" si="447"/>
        <v>2025</v>
      </c>
      <c r="Q5758" t="str">
        <f t="shared" si="448"/>
        <v>04</v>
      </c>
      <c r="R5758" t="str">
        <f>+IFERROR(VLOOKUP(I5758, Listado!A:B, 2, FALSE()), "COMERCIALIZADORA INTERNACIONAL CARIBBEAN EXOTICS S A")</f>
        <v>PIEDRAHITA PEREZ MARIANA</v>
      </c>
      <c r="S5758" s="25">
        <f>+VLOOKUP(E5758, TC!A:D, 2, FALSE())</f>
        <v>4298.3100000000004</v>
      </c>
      <c r="T5758" t="str">
        <f t="shared" si="449"/>
        <v>EUR</v>
      </c>
    </row>
    <row r="5759" spans="1:20" ht="18.75" hidden="1" customHeight="1" x14ac:dyDescent="0.25">
      <c r="A5759" t="s">
        <v>2645</v>
      </c>
      <c r="B5759" t="s">
        <v>5</v>
      </c>
      <c r="C5759" t="s">
        <v>1913</v>
      </c>
      <c r="D5759" s="24">
        <v>11679</v>
      </c>
      <c r="E5759" t="s">
        <v>1707</v>
      </c>
      <c r="F5759" t="s">
        <v>1924</v>
      </c>
      <c r="G5759" t="s">
        <v>108</v>
      </c>
      <c r="H5759" t="s">
        <v>2820</v>
      </c>
      <c r="I5759" t="s">
        <v>1885</v>
      </c>
      <c r="J5759" t="s">
        <v>1919</v>
      </c>
      <c r="K5759" t="s">
        <v>56</v>
      </c>
      <c r="L5759" s="24">
        <v>30.45</v>
      </c>
      <c r="M5759" s="25">
        <f>+VLOOKUP(E5759, TC!A:D, 4, FALSE())</f>
        <v>1.1373499980224784</v>
      </c>
      <c r="N5759" s="24">
        <f t="shared" si="445"/>
        <v>34.632307439784469</v>
      </c>
      <c r="O5759" t="str">
        <f t="shared" si="446"/>
        <v>FACTURA</v>
      </c>
      <c r="P5759" t="str">
        <f t="shared" si="447"/>
        <v>2025</v>
      </c>
      <c r="Q5759" t="str">
        <f t="shared" si="448"/>
        <v>04</v>
      </c>
      <c r="R5759" t="str">
        <f>+IFERROR(VLOOKUP(I5759, Listado!A:B, 2, FALSE()), "COMERCIALIZADORA INTERNACIONAL CARIBBEAN EXOTICS S A")</f>
        <v>PIEDRAHITA PEREZ MARIANA</v>
      </c>
      <c r="S5759" s="25">
        <f>+VLOOKUP(E5759, TC!A:D, 2, FALSE())</f>
        <v>4298.3100000000004</v>
      </c>
      <c r="T5759" t="str">
        <f t="shared" si="449"/>
        <v>EUR</v>
      </c>
    </row>
    <row r="5760" spans="1:20" ht="18.75" hidden="1" customHeight="1" x14ac:dyDescent="0.25">
      <c r="A5760" t="s">
        <v>2645</v>
      </c>
      <c r="B5760" t="s">
        <v>5</v>
      </c>
      <c r="C5760" t="s">
        <v>1913</v>
      </c>
      <c r="D5760" s="24">
        <v>11679</v>
      </c>
      <c r="E5760" t="s">
        <v>1707</v>
      </c>
      <c r="F5760" t="s">
        <v>1924</v>
      </c>
      <c r="G5760" t="s">
        <v>108</v>
      </c>
      <c r="H5760" t="s">
        <v>2820</v>
      </c>
      <c r="I5760" t="s">
        <v>1885</v>
      </c>
      <c r="J5760" t="s">
        <v>1919</v>
      </c>
      <c r="K5760" t="s">
        <v>56</v>
      </c>
      <c r="L5760" s="24">
        <v>30.45</v>
      </c>
      <c r="M5760" s="25">
        <f>+VLOOKUP(E5760, TC!A:D, 4, FALSE())</f>
        <v>1.1373499980224784</v>
      </c>
      <c r="N5760" s="24">
        <f t="shared" si="445"/>
        <v>34.632307439784469</v>
      </c>
      <c r="O5760" t="str">
        <f t="shared" si="446"/>
        <v>FACTURA</v>
      </c>
      <c r="P5760" t="str">
        <f t="shared" si="447"/>
        <v>2025</v>
      </c>
      <c r="Q5760" t="str">
        <f t="shared" si="448"/>
        <v>04</v>
      </c>
      <c r="R5760" t="str">
        <f>+IFERROR(VLOOKUP(I5760, Listado!A:B, 2, FALSE()), "COMERCIALIZADORA INTERNACIONAL CARIBBEAN EXOTICS S A")</f>
        <v>PIEDRAHITA PEREZ MARIANA</v>
      </c>
      <c r="S5760" s="25">
        <f>+VLOOKUP(E5760, TC!A:D, 2, FALSE())</f>
        <v>4298.3100000000004</v>
      </c>
      <c r="T5760" t="str">
        <f t="shared" si="449"/>
        <v>EUR</v>
      </c>
    </row>
    <row r="5761" spans="1:20" ht="18.75" hidden="1" customHeight="1" x14ac:dyDescent="0.25">
      <c r="A5761" t="s">
        <v>2645</v>
      </c>
      <c r="B5761" t="s">
        <v>5</v>
      </c>
      <c r="C5761" t="s">
        <v>1913</v>
      </c>
      <c r="D5761" s="24">
        <v>11679</v>
      </c>
      <c r="E5761" t="s">
        <v>1707</v>
      </c>
      <c r="F5761" t="s">
        <v>1924</v>
      </c>
      <c r="G5761" t="s">
        <v>108</v>
      </c>
      <c r="H5761" t="s">
        <v>2820</v>
      </c>
      <c r="I5761" t="s">
        <v>1885</v>
      </c>
      <c r="J5761" t="s">
        <v>1919</v>
      </c>
      <c r="K5761" t="s">
        <v>1959</v>
      </c>
      <c r="L5761" s="24">
        <v>600</v>
      </c>
      <c r="M5761" s="25">
        <f>+VLOOKUP(E5761, TC!A:D, 4, FALSE())</f>
        <v>1.1373499980224784</v>
      </c>
      <c r="N5761" s="24">
        <f t="shared" si="445"/>
        <v>682.40999881348705</v>
      </c>
      <c r="O5761" t="str">
        <f t="shared" si="446"/>
        <v>FACTURA</v>
      </c>
      <c r="P5761" t="str">
        <f t="shared" si="447"/>
        <v>2025</v>
      </c>
      <c r="Q5761" t="str">
        <f t="shared" si="448"/>
        <v>04</v>
      </c>
      <c r="R5761" t="str">
        <f>+IFERROR(VLOOKUP(I5761, Listado!A:B, 2, FALSE()), "COMERCIALIZADORA INTERNACIONAL CARIBBEAN EXOTICS S A")</f>
        <v>PIEDRAHITA PEREZ MARIANA</v>
      </c>
      <c r="S5761" s="25">
        <f>+VLOOKUP(E5761, TC!A:D, 2, FALSE())</f>
        <v>4298.3100000000004</v>
      </c>
      <c r="T5761" t="str">
        <f t="shared" si="449"/>
        <v>EUR</v>
      </c>
    </row>
    <row r="5762" spans="1:20" ht="18.75" hidden="1" customHeight="1" x14ac:dyDescent="0.25">
      <c r="A5762" t="s">
        <v>2645</v>
      </c>
      <c r="B5762" t="s">
        <v>5</v>
      </c>
      <c r="C5762" t="s">
        <v>1913</v>
      </c>
      <c r="D5762" s="24">
        <v>11679</v>
      </c>
      <c r="E5762" t="s">
        <v>1707</v>
      </c>
      <c r="F5762" t="s">
        <v>1924</v>
      </c>
      <c r="G5762" t="s">
        <v>108</v>
      </c>
      <c r="H5762" t="s">
        <v>2820</v>
      </c>
      <c r="I5762" t="s">
        <v>1885</v>
      </c>
      <c r="J5762" t="s">
        <v>1919</v>
      </c>
      <c r="K5762" t="s">
        <v>1960</v>
      </c>
      <c r="L5762" s="24">
        <v>23.84</v>
      </c>
      <c r="M5762" s="25">
        <f>+VLOOKUP(E5762, TC!A:D, 4, FALSE())</f>
        <v>1.1373499980224784</v>
      </c>
      <c r="N5762" s="24">
        <f t="shared" ref="N5762:N5825" si="450">+IF(F5762="EUR", (M5762*L5762), IF(I5762="JUAN MATAS SAS", (L5762/S5762), L5762))</f>
        <v>27.114423952855883</v>
      </c>
      <c r="O5762" t="str">
        <f t="shared" ref="O5762:O5825" si="451">+IF(C5762="CFE", "FACTURA", IF(ISERROR(SEARCH("ANULA", H5762))=FALSE(), "ANULACIÓN FE", IF(ISERROR(SEARCH("CANCELLATION", H5762))=FALSE(), "ANULACIÓN FE", "NOTAS")))</f>
        <v>FACTURA</v>
      </c>
      <c r="P5762" t="str">
        <f t="shared" ref="P5762:P5825" si="452">+LEFT(E5762, 4)</f>
        <v>2025</v>
      </c>
      <c r="Q5762" t="str">
        <f t="shared" ref="Q5762:Q5825" si="453">+MID(E5762, 5, 2)</f>
        <v>04</v>
      </c>
      <c r="R5762" t="str">
        <f>+IFERROR(VLOOKUP(I5762, Listado!A:B, 2, FALSE()), "COMERCIALIZADORA INTERNACIONAL CARIBBEAN EXOTICS S A")</f>
        <v>PIEDRAHITA PEREZ MARIANA</v>
      </c>
      <c r="S5762" s="25">
        <f>+VLOOKUP(E5762, TC!A:D, 2, FALSE())</f>
        <v>4298.3100000000004</v>
      </c>
      <c r="T5762" t="str">
        <f t="shared" ref="T5762:T5825" si="454">+IF(I5762="JUAN MATAS SAS", "USD", F5762)</f>
        <v>EUR</v>
      </c>
    </row>
    <row r="5763" spans="1:20" ht="18.75" hidden="1" customHeight="1" x14ac:dyDescent="0.25">
      <c r="A5763" t="s">
        <v>2645</v>
      </c>
      <c r="B5763" t="s">
        <v>5</v>
      </c>
      <c r="C5763" t="s">
        <v>1913</v>
      </c>
      <c r="D5763" s="24">
        <v>11680</v>
      </c>
      <c r="E5763" t="s">
        <v>1707</v>
      </c>
      <c r="F5763" t="s">
        <v>99</v>
      </c>
      <c r="G5763" t="s">
        <v>1914</v>
      </c>
      <c r="H5763" t="s">
        <v>2821</v>
      </c>
      <c r="I5763" t="s">
        <v>1921</v>
      </c>
      <c r="J5763" t="s">
        <v>1915</v>
      </c>
      <c r="K5763" t="s">
        <v>1922</v>
      </c>
      <c r="L5763" s="24">
        <v>127600</v>
      </c>
      <c r="M5763" s="25">
        <f>+VLOOKUP(E5763, TC!A:D, 4, FALSE())</f>
        <v>1.1373499980224784</v>
      </c>
      <c r="N5763" s="24">
        <f t="shared" si="450"/>
        <v>127600</v>
      </c>
      <c r="O5763" t="str">
        <f t="shared" si="451"/>
        <v>FACTURA</v>
      </c>
      <c r="P5763" t="str">
        <f t="shared" si="452"/>
        <v>2025</v>
      </c>
      <c r="Q5763" t="str">
        <f t="shared" si="453"/>
        <v>04</v>
      </c>
      <c r="R5763" t="str">
        <f>+IFERROR(VLOOKUP(I5763, Listado!A:B, 2, FALSE()), "COMERCIALIZADORA INTERNACIONAL CARIBBEAN EXOTICS S A")</f>
        <v>COMERCIALIZADORA INTERNACIONAL CARIBBEAN EXOTICS S A</v>
      </c>
      <c r="S5763" s="25">
        <f>+VLOOKUP(E5763, TC!A:D, 2, FALSE())</f>
        <v>4298.3100000000004</v>
      </c>
      <c r="T5763" t="str">
        <f t="shared" si="454"/>
        <v>COP</v>
      </c>
    </row>
    <row r="5764" spans="1:20" ht="18.75" hidden="1" customHeight="1" x14ac:dyDescent="0.25">
      <c r="A5764" t="s">
        <v>2645</v>
      </c>
      <c r="B5764" t="s">
        <v>5</v>
      </c>
      <c r="C5764" t="s">
        <v>1913</v>
      </c>
      <c r="D5764" s="24">
        <v>11681</v>
      </c>
      <c r="E5764" t="s">
        <v>1707</v>
      </c>
      <c r="F5764" t="s">
        <v>128</v>
      </c>
      <c r="G5764" t="s">
        <v>110</v>
      </c>
      <c r="H5764" t="s">
        <v>2822</v>
      </c>
      <c r="I5764" t="s">
        <v>1852</v>
      </c>
      <c r="J5764" t="s">
        <v>1998</v>
      </c>
      <c r="K5764" t="s">
        <v>70</v>
      </c>
      <c r="L5764" s="24">
        <v>20984.400000000001</v>
      </c>
      <c r="M5764" s="25">
        <f>+VLOOKUP(E5764, TC!A:D, 4, FALSE())</f>
        <v>1.1373499980224784</v>
      </c>
      <c r="N5764" s="24">
        <f t="shared" si="450"/>
        <v>20984.400000000001</v>
      </c>
      <c r="O5764" t="str">
        <f t="shared" si="451"/>
        <v>FACTURA</v>
      </c>
      <c r="P5764" t="str">
        <f t="shared" si="452"/>
        <v>2025</v>
      </c>
      <c r="Q5764" t="str">
        <f t="shared" si="453"/>
        <v>04</v>
      </c>
      <c r="R5764" t="str">
        <f>+IFERROR(VLOOKUP(I5764, Listado!A:B, 2, FALSE()), "COMERCIALIZADORA INTERNACIONAL CARIBBEAN EXOTICS S A")</f>
        <v>PEREZ MEJIA MARIA PAULINA</v>
      </c>
      <c r="S5764" s="25">
        <f>+VLOOKUP(E5764, TC!A:D, 2, FALSE())</f>
        <v>4298.3100000000004</v>
      </c>
      <c r="T5764" t="str">
        <f t="shared" si="454"/>
        <v>USD</v>
      </c>
    </row>
    <row r="5765" spans="1:20" ht="18.75" hidden="1" customHeight="1" x14ac:dyDescent="0.25">
      <c r="A5765" t="s">
        <v>2645</v>
      </c>
      <c r="B5765" t="s">
        <v>5</v>
      </c>
      <c r="C5765" t="s">
        <v>1913</v>
      </c>
      <c r="D5765" s="24">
        <v>11681</v>
      </c>
      <c r="E5765" t="s">
        <v>1707</v>
      </c>
      <c r="F5765" t="s">
        <v>128</v>
      </c>
      <c r="G5765" t="s">
        <v>110</v>
      </c>
      <c r="H5765" t="s">
        <v>2822</v>
      </c>
      <c r="I5765" t="s">
        <v>1852</v>
      </c>
      <c r="J5765" t="s">
        <v>1998</v>
      </c>
      <c r="K5765" t="s">
        <v>51</v>
      </c>
      <c r="L5765" s="24">
        <v>14896</v>
      </c>
      <c r="M5765" s="25">
        <f>+VLOOKUP(E5765, TC!A:D, 4, FALSE())</f>
        <v>1.1373499980224784</v>
      </c>
      <c r="N5765" s="24">
        <f t="shared" si="450"/>
        <v>14896</v>
      </c>
      <c r="O5765" t="str">
        <f t="shared" si="451"/>
        <v>FACTURA</v>
      </c>
      <c r="P5765" t="str">
        <f t="shared" si="452"/>
        <v>2025</v>
      </c>
      <c r="Q5765" t="str">
        <f t="shared" si="453"/>
        <v>04</v>
      </c>
      <c r="R5765" t="str">
        <f>+IFERROR(VLOOKUP(I5765, Listado!A:B, 2, FALSE()), "COMERCIALIZADORA INTERNACIONAL CARIBBEAN EXOTICS S A")</f>
        <v>PEREZ MEJIA MARIA PAULINA</v>
      </c>
      <c r="S5765" s="25">
        <f>+VLOOKUP(E5765, TC!A:D, 2, FALSE())</f>
        <v>4298.3100000000004</v>
      </c>
      <c r="T5765" t="str">
        <f t="shared" si="454"/>
        <v>USD</v>
      </c>
    </row>
    <row r="5766" spans="1:20" ht="18.75" hidden="1" customHeight="1" x14ac:dyDescent="0.25">
      <c r="A5766" t="s">
        <v>2645</v>
      </c>
      <c r="B5766" t="s">
        <v>5</v>
      </c>
      <c r="C5766" t="s">
        <v>1913</v>
      </c>
      <c r="D5766" s="24">
        <v>11681</v>
      </c>
      <c r="E5766" t="s">
        <v>1707</v>
      </c>
      <c r="F5766" t="s">
        <v>128</v>
      </c>
      <c r="G5766" t="s">
        <v>110</v>
      </c>
      <c r="H5766" t="s">
        <v>2822</v>
      </c>
      <c r="I5766" t="s">
        <v>1852</v>
      </c>
      <c r="J5766" t="s">
        <v>1998</v>
      </c>
      <c r="K5766" t="s">
        <v>1959</v>
      </c>
      <c r="L5766" s="24">
        <v>2639.6</v>
      </c>
      <c r="M5766" s="25">
        <f>+VLOOKUP(E5766, TC!A:D, 4, FALSE())</f>
        <v>1.1373499980224784</v>
      </c>
      <c r="N5766" s="24">
        <f t="shared" si="450"/>
        <v>2639.6</v>
      </c>
      <c r="O5766" t="str">
        <f t="shared" si="451"/>
        <v>FACTURA</v>
      </c>
      <c r="P5766" t="str">
        <f t="shared" si="452"/>
        <v>2025</v>
      </c>
      <c r="Q5766" t="str">
        <f t="shared" si="453"/>
        <v>04</v>
      </c>
      <c r="R5766" t="str">
        <f>+IFERROR(VLOOKUP(I5766, Listado!A:B, 2, FALSE()), "COMERCIALIZADORA INTERNACIONAL CARIBBEAN EXOTICS S A")</f>
        <v>PEREZ MEJIA MARIA PAULINA</v>
      </c>
      <c r="S5766" s="25">
        <f>+VLOOKUP(E5766, TC!A:D, 2, FALSE())</f>
        <v>4298.3100000000004</v>
      </c>
      <c r="T5766" t="str">
        <f t="shared" si="454"/>
        <v>USD</v>
      </c>
    </row>
    <row r="5767" spans="1:20" ht="18.75" hidden="1" customHeight="1" x14ac:dyDescent="0.25">
      <c r="A5767" t="s">
        <v>2645</v>
      </c>
      <c r="B5767" t="s">
        <v>5</v>
      </c>
      <c r="C5767" t="s">
        <v>1913</v>
      </c>
      <c r="D5767" s="24">
        <v>11682</v>
      </c>
      <c r="E5767" t="s">
        <v>1707</v>
      </c>
      <c r="F5767" t="s">
        <v>128</v>
      </c>
      <c r="G5767" t="s">
        <v>110</v>
      </c>
      <c r="H5767" t="s">
        <v>2823</v>
      </c>
      <c r="I5767" t="s">
        <v>1866</v>
      </c>
      <c r="J5767" t="s">
        <v>1998</v>
      </c>
      <c r="K5767" t="s">
        <v>37</v>
      </c>
      <c r="L5767" s="24">
        <v>2192.4</v>
      </c>
      <c r="M5767" s="25">
        <f>+VLOOKUP(E5767, TC!A:D, 4, FALSE())</f>
        <v>1.1373499980224784</v>
      </c>
      <c r="N5767" s="24">
        <f t="shared" si="450"/>
        <v>2192.4</v>
      </c>
      <c r="O5767" t="str">
        <f t="shared" si="451"/>
        <v>FACTURA</v>
      </c>
      <c r="P5767" t="str">
        <f t="shared" si="452"/>
        <v>2025</v>
      </c>
      <c r="Q5767" t="str">
        <f t="shared" si="453"/>
        <v>04</v>
      </c>
      <c r="R5767" t="str">
        <f>+IFERROR(VLOOKUP(I5767, Listado!A:B, 2, FALSE()), "COMERCIALIZADORA INTERNACIONAL CARIBBEAN EXOTICS S A")</f>
        <v>PEREZ MEJIA MARIA PAULINA</v>
      </c>
      <c r="S5767" s="25">
        <f>+VLOOKUP(E5767, TC!A:D, 2, FALSE())</f>
        <v>4298.3100000000004</v>
      </c>
      <c r="T5767" t="str">
        <f t="shared" si="454"/>
        <v>USD</v>
      </c>
    </row>
    <row r="5768" spans="1:20" ht="18.75" hidden="1" customHeight="1" x14ac:dyDescent="0.25">
      <c r="A5768" t="s">
        <v>2645</v>
      </c>
      <c r="B5768" t="s">
        <v>5</v>
      </c>
      <c r="C5768" t="s">
        <v>1913</v>
      </c>
      <c r="D5768" s="24">
        <v>11682</v>
      </c>
      <c r="E5768" t="s">
        <v>1707</v>
      </c>
      <c r="F5768" t="s">
        <v>128</v>
      </c>
      <c r="G5768" t="s">
        <v>110</v>
      </c>
      <c r="H5768" t="s">
        <v>2823</v>
      </c>
      <c r="I5768" t="s">
        <v>1866</v>
      </c>
      <c r="J5768" t="s">
        <v>1998</v>
      </c>
      <c r="K5768" t="s">
        <v>17</v>
      </c>
      <c r="L5768" s="24">
        <v>4445.3999999999996</v>
      </c>
      <c r="M5768" s="25">
        <f>+VLOOKUP(E5768, TC!A:D, 4, FALSE())</f>
        <v>1.1373499980224784</v>
      </c>
      <c r="N5768" s="24">
        <f t="shared" si="450"/>
        <v>4445.3999999999996</v>
      </c>
      <c r="O5768" t="str">
        <f t="shared" si="451"/>
        <v>FACTURA</v>
      </c>
      <c r="P5768" t="str">
        <f t="shared" si="452"/>
        <v>2025</v>
      </c>
      <c r="Q5768" t="str">
        <f t="shared" si="453"/>
        <v>04</v>
      </c>
      <c r="R5768" t="str">
        <f>+IFERROR(VLOOKUP(I5768, Listado!A:B, 2, FALSE()), "COMERCIALIZADORA INTERNACIONAL CARIBBEAN EXOTICS S A")</f>
        <v>PEREZ MEJIA MARIA PAULINA</v>
      </c>
      <c r="S5768" s="25">
        <f>+VLOOKUP(E5768, TC!A:D, 2, FALSE())</f>
        <v>4298.3100000000004</v>
      </c>
      <c r="T5768" t="str">
        <f t="shared" si="454"/>
        <v>USD</v>
      </c>
    </row>
    <row r="5769" spans="1:20" ht="18.75" hidden="1" customHeight="1" x14ac:dyDescent="0.25">
      <c r="A5769" t="s">
        <v>2645</v>
      </c>
      <c r="B5769" t="s">
        <v>5</v>
      </c>
      <c r="C5769" t="s">
        <v>1913</v>
      </c>
      <c r="D5769" s="24">
        <v>11682</v>
      </c>
      <c r="E5769" t="s">
        <v>1707</v>
      </c>
      <c r="F5769" t="s">
        <v>128</v>
      </c>
      <c r="G5769" t="s">
        <v>110</v>
      </c>
      <c r="H5769" t="s">
        <v>2823</v>
      </c>
      <c r="I5769" t="s">
        <v>1866</v>
      </c>
      <c r="J5769" t="s">
        <v>1998</v>
      </c>
      <c r="K5769" t="s">
        <v>22</v>
      </c>
      <c r="L5769" s="24">
        <v>9177.6</v>
      </c>
      <c r="M5769" s="25">
        <f>+VLOOKUP(E5769, TC!A:D, 4, FALSE())</f>
        <v>1.1373499980224784</v>
      </c>
      <c r="N5769" s="24">
        <f t="shared" si="450"/>
        <v>9177.6</v>
      </c>
      <c r="O5769" t="str">
        <f t="shared" si="451"/>
        <v>FACTURA</v>
      </c>
      <c r="P5769" t="str">
        <f t="shared" si="452"/>
        <v>2025</v>
      </c>
      <c r="Q5769" t="str">
        <f t="shared" si="453"/>
        <v>04</v>
      </c>
      <c r="R5769" t="str">
        <f>+IFERROR(VLOOKUP(I5769, Listado!A:B, 2, FALSE()), "COMERCIALIZADORA INTERNACIONAL CARIBBEAN EXOTICS S A")</f>
        <v>PEREZ MEJIA MARIA PAULINA</v>
      </c>
      <c r="S5769" s="25">
        <f>+VLOOKUP(E5769, TC!A:D, 2, FALSE())</f>
        <v>4298.3100000000004</v>
      </c>
      <c r="T5769" t="str">
        <f t="shared" si="454"/>
        <v>USD</v>
      </c>
    </row>
    <row r="5770" spans="1:20" ht="18.75" hidden="1" customHeight="1" x14ac:dyDescent="0.25">
      <c r="A5770" t="s">
        <v>2645</v>
      </c>
      <c r="B5770" t="s">
        <v>5</v>
      </c>
      <c r="C5770" t="s">
        <v>1913</v>
      </c>
      <c r="D5770" s="24">
        <v>11682</v>
      </c>
      <c r="E5770" t="s">
        <v>1707</v>
      </c>
      <c r="F5770" t="s">
        <v>128</v>
      </c>
      <c r="G5770" t="s">
        <v>110</v>
      </c>
      <c r="H5770" t="s">
        <v>2823</v>
      </c>
      <c r="I5770" t="s">
        <v>1866</v>
      </c>
      <c r="J5770" t="s">
        <v>1998</v>
      </c>
      <c r="K5770" t="s">
        <v>18</v>
      </c>
      <c r="L5770" s="24">
        <v>1120</v>
      </c>
      <c r="M5770" s="25">
        <f>+VLOOKUP(E5770, TC!A:D, 4, FALSE())</f>
        <v>1.1373499980224784</v>
      </c>
      <c r="N5770" s="24">
        <f t="shared" si="450"/>
        <v>1120</v>
      </c>
      <c r="O5770" t="str">
        <f t="shared" si="451"/>
        <v>FACTURA</v>
      </c>
      <c r="P5770" t="str">
        <f t="shared" si="452"/>
        <v>2025</v>
      </c>
      <c r="Q5770" t="str">
        <f t="shared" si="453"/>
        <v>04</v>
      </c>
      <c r="R5770" t="str">
        <f>+IFERROR(VLOOKUP(I5770, Listado!A:B, 2, FALSE()), "COMERCIALIZADORA INTERNACIONAL CARIBBEAN EXOTICS S A")</f>
        <v>PEREZ MEJIA MARIA PAULINA</v>
      </c>
      <c r="S5770" s="25">
        <f>+VLOOKUP(E5770, TC!A:D, 2, FALSE())</f>
        <v>4298.3100000000004</v>
      </c>
      <c r="T5770" t="str">
        <f t="shared" si="454"/>
        <v>USD</v>
      </c>
    </row>
    <row r="5771" spans="1:20" ht="18.75" hidden="1" customHeight="1" x14ac:dyDescent="0.25">
      <c r="A5771" t="s">
        <v>2645</v>
      </c>
      <c r="B5771" t="s">
        <v>5</v>
      </c>
      <c r="C5771" t="s">
        <v>1913</v>
      </c>
      <c r="D5771" s="24">
        <v>11682</v>
      </c>
      <c r="E5771" t="s">
        <v>1707</v>
      </c>
      <c r="F5771" t="s">
        <v>128</v>
      </c>
      <c r="G5771" t="s">
        <v>110</v>
      </c>
      <c r="H5771" t="s">
        <v>2823</v>
      </c>
      <c r="I5771" t="s">
        <v>1866</v>
      </c>
      <c r="J5771" t="s">
        <v>1998</v>
      </c>
      <c r="K5771" t="s">
        <v>1959</v>
      </c>
      <c r="L5771" s="24">
        <v>1130.5999999999999</v>
      </c>
      <c r="M5771" s="25">
        <f>+VLOOKUP(E5771, TC!A:D, 4, FALSE())</f>
        <v>1.1373499980224784</v>
      </c>
      <c r="N5771" s="24">
        <f t="shared" si="450"/>
        <v>1130.5999999999999</v>
      </c>
      <c r="O5771" t="str">
        <f t="shared" si="451"/>
        <v>FACTURA</v>
      </c>
      <c r="P5771" t="str">
        <f t="shared" si="452"/>
        <v>2025</v>
      </c>
      <c r="Q5771" t="str">
        <f t="shared" si="453"/>
        <v>04</v>
      </c>
      <c r="R5771" t="str">
        <f>+IFERROR(VLOOKUP(I5771, Listado!A:B, 2, FALSE()), "COMERCIALIZADORA INTERNACIONAL CARIBBEAN EXOTICS S A")</f>
        <v>PEREZ MEJIA MARIA PAULINA</v>
      </c>
      <c r="S5771" s="25">
        <f>+VLOOKUP(E5771, TC!A:D, 2, FALSE())</f>
        <v>4298.3100000000004</v>
      </c>
      <c r="T5771" t="str">
        <f t="shared" si="454"/>
        <v>USD</v>
      </c>
    </row>
    <row r="5772" spans="1:20" ht="18.75" hidden="1" customHeight="1" x14ac:dyDescent="0.25">
      <c r="A5772" t="s">
        <v>2645</v>
      </c>
      <c r="B5772" t="s">
        <v>5</v>
      </c>
      <c r="C5772" t="s">
        <v>1913</v>
      </c>
      <c r="D5772" s="24">
        <v>11683</v>
      </c>
      <c r="E5772" t="s">
        <v>1707</v>
      </c>
      <c r="F5772" t="s">
        <v>99</v>
      </c>
      <c r="G5772" t="s">
        <v>113</v>
      </c>
      <c r="I5772" t="s">
        <v>1843</v>
      </c>
      <c r="J5772" t="s">
        <v>1915</v>
      </c>
      <c r="K5772" t="s">
        <v>2022</v>
      </c>
      <c r="L5772" s="24">
        <v>100500</v>
      </c>
      <c r="M5772" s="25">
        <f>+VLOOKUP(E5772, TC!A:D, 4, FALSE())</f>
        <v>1.1373499980224784</v>
      </c>
      <c r="N5772" s="24">
        <f t="shared" si="450"/>
        <v>100500</v>
      </c>
      <c r="O5772" t="str">
        <f t="shared" si="451"/>
        <v>FACTURA</v>
      </c>
      <c r="P5772" t="str">
        <f t="shared" si="452"/>
        <v>2025</v>
      </c>
      <c r="Q5772" t="str">
        <f t="shared" si="453"/>
        <v>04</v>
      </c>
      <c r="R5772" t="str">
        <f>+IFERROR(VLOOKUP(I5772, Listado!A:B, 2, FALSE()), "COMERCIALIZADORA INTERNACIONAL CARIBBEAN EXOTICS S A")</f>
        <v>LONDOÑO ECHEVERRI ALEJANDRA</v>
      </c>
      <c r="S5772" s="25">
        <f>+VLOOKUP(E5772, TC!A:D, 2, FALSE())</f>
        <v>4298.3100000000004</v>
      </c>
      <c r="T5772" t="str">
        <f t="shared" si="454"/>
        <v>COP</v>
      </c>
    </row>
    <row r="5773" spans="1:20" ht="18.75" hidden="1" customHeight="1" x14ac:dyDescent="0.25">
      <c r="A5773" t="s">
        <v>2645</v>
      </c>
      <c r="B5773" t="s">
        <v>5</v>
      </c>
      <c r="C5773" t="s">
        <v>1913</v>
      </c>
      <c r="D5773" s="24">
        <v>11683</v>
      </c>
      <c r="E5773" t="s">
        <v>1707</v>
      </c>
      <c r="F5773" t="s">
        <v>99</v>
      </c>
      <c r="G5773" t="s">
        <v>113</v>
      </c>
      <c r="I5773" t="s">
        <v>1843</v>
      </c>
      <c r="J5773" t="s">
        <v>1915</v>
      </c>
      <c r="K5773" t="s">
        <v>2022</v>
      </c>
      <c r="L5773" s="24">
        <v>126300</v>
      </c>
      <c r="M5773" s="25">
        <f>+VLOOKUP(E5773, TC!A:D, 4, FALSE())</f>
        <v>1.1373499980224784</v>
      </c>
      <c r="N5773" s="24">
        <f t="shared" si="450"/>
        <v>126300</v>
      </c>
      <c r="O5773" t="str">
        <f t="shared" si="451"/>
        <v>FACTURA</v>
      </c>
      <c r="P5773" t="str">
        <f t="shared" si="452"/>
        <v>2025</v>
      </c>
      <c r="Q5773" t="str">
        <f t="shared" si="453"/>
        <v>04</v>
      </c>
      <c r="R5773" t="str">
        <f>+IFERROR(VLOOKUP(I5773, Listado!A:B, 2, FALSE()), "COMERCIALIZADORA INTERNACIONAL CARIBBEAN EXOTICS S A")</f>
        <v>LONDOÑO ECHEVERRI ALEJANDRA</v>
      </c>
      <c r="S5773" s="25">
        <f>+VLOOKUP(E5773, TC!A:D, 2, FALSE())</f>
        <v>4298.3100000000004</v>
      </c>
      <c r="T5773" t="str">
        <f t="shared" si="454"/>
        <v>COP</v>
      </c>
    </row>
    <row r="5774" spans="1:20" ht="18.75" hidden="1" customHeight="1" x14ac:dyDescent="0.25">
      <c r="A5774" t="s">
        <v>2645</v>
      </c>
      <c r="B5774" t="s">
        <v>5</v>
      </c>
      <c r="C5774" t="s">
        <v>1913</v>
      </c>
      <c r="D5774" s="24">
        <v>11683</v>
      </c>
      <c r="E5774" t="s">
        <v>1707</v>
      </c>
      <c r="F5774" t="s">
        <v>99</v>
      </c>
      <c r="G5774" t="s">
        <v>113</v>
      </c>
      <c r="I5774" t="s">
        <v>1843</v>
      </c>
      <c r="J5774" t="s">
        <v>1915</v>
      </c>
      <c r="K5774" t="s">
        <v>2022</v>
      </c>
      <c r="L5774" s="24">
        <v>50400</v>
      </c>
      <c r="M5774" s="25">
        <f>+VLOOKUP(E5774, TC!A:D, 4, FALSE())</f>
        <v>1.1373499980224784</v>
      </c>
      <c r="N5774" s="24">
        <f t="shared" si="450"/>
        <v>50400</v>
      </c>
      <c r="O5774" t="str">
        <f t="shared" si="451"/>
        <v>FACTURA</v>
      </c>
      <c r="P5774" t="str">
        <f t="shared" si="452"/>
        <v>2025</v>
      </c>
      <c r="Q5774" t="str">
        <f t="shared" si="453"/>
        <v>04</v>
      </c>
      <c r="R5774" t="str">
        <f>+IFERROR(VLOOKUP(I5774, Listado!A:B, 2, FALSE()), "COMERCIALIZADORA INTERNACIONAL CARIBBEAN EXOTICS S A")</f>
        <v>LONDOÑO ECHEVERRI ALEJANDRA</v>
      </c>
      <c r="S5774" s="25">
        <f>+VLOOKUP(E5774, TC!A:D, 2, FALSE())</f>
        <v>4298.3100000000004</v>
      </c>
      <c r="T5774" t="str">
        <f t="shared" si="454"/>
        <v>COP</v>
      </c>
    </row>
    <row r="5775" spans="1:20" ht="18.75" hidden="1" customHeight="1" x14ac:dyDescent="0.25">
      <c r="A5775" t="s">
        <v>2645</v>
      </c>
      <c r="B5775" t="s">
        <v>5</v>
      </c>
      <c r="C5775" t="s">
        <v>1913</v>
      </c>
      <c r="D5775" s="24">
        <v>11683</v>
      </c>
      <c r="E5775" t="s">
        <v>1707</v>
      </c>
      <c r="F5775" t="s">
        <v>99</v>
      </c>
      <c r="G5775" t="s">
        <v>113</v>
      </c>
      <c r="I5775" t="s">
        <v>1843</v>
      </c>
      <c r="J5775" t="s">
        <v>1915</v>
      </c>
      <c r="K5775" t="s">
        <v>2022</v>
      </c>
      <c r="L5775" s="24">
        <v>11100</v>
      </c>
      <c r="M5775" s="25">
        <f>+VLOOKUP(E5775, TC!A:D, 4, FALSE())</f>
        <v>1.1373499980224784</v>
      </c>
      <c r="N5775" s="24">
        <f t="shared" si="450"/>
        <v>11100</v>
      </c>
      <c r="O5775" t="str">
        <f t="shared" si="451"/>
        <v>FACTURA</v>
      </c>
      <c r="P5775" t="str">
        <f t="shared" si="452"/>
        <v>2025</v>
      </c>
      <c r="Q5775" t="str">
        <f t="shared" si="453"/>
        <v>04</v>
      </c>
      <c r="R5775" t="str">
        <f>+IFERROR(VLOOKUP(I5775, Listado!A:B, 2, FALSE()), "COMERCIALIZADORA INTERNACIONAL CARIBBEAN EXOTICS S A")</f>
        <v>LONDOÑO ECHEVERRI ALEJANDRA</v>
      </c>
      <c r="S5775" s="25">
        <f>+VLOOKUP(E5775, TC!A:D, 2, FALSE())</f>
        <v>4298.3100000000004</v>
      </c>
      <c r="T5775" t="str">
        <f t="shared" si="454"/>
        <v>COP</v>
      </c>
    </row>
    <row r="5776" spans="1:20" ht="18.75" hidden="1" customHeight="1" x14ac:dyDescent="0.25">
      <c r="A5776" t="s">
        <v>2645</v>
      </c>
      <c r="B5776" t="s">
        <v>5</v>
      </c>
      <c r="C5776" t="s">
        <v>1913</v>
      </c>
      <c r="D5776" s="24">
        <v>11683</v>
      </c>
      <c r="E5776" t="s">
        <v>1707</v>
      </c>
      <c r="F5776" t="s">
        <v>99</v>
      </c>
      <c r="G5776" t="s">
        <v>113</v>
      </c>
      <c r="I5776" t="s">
        <v>1843</v>
      </c>
      <c r="J5776" t="s">
        <v>1915</v>
      </c>
      <c r="K5776" t="s">
        <v>2022</v>
      </c>
      <c r="L5776" s="24">
        <v>11700</v>
      </c>
      <c r="M5776" s="25">
        <f>+VLOOKUP(E5776, TC!A:D, 4, FALSE())</f>
        <v>1.1373499980224784</v>
      </c>
      <c r="N5776" s="24">
        <f t="shared" si="450"/>
        <v>11700</v>
      </c>
      <c r="O5776" t="str">
        <f t="shared" si="451"/>
        <v>FACTURA</v>
      </c>
      <c r="P5776" t="str">
        <f t="shared" si="452"/>
        <v>2025</v>
      </c>
      <c r="Q5776" t="str">
        <f t="shared" si="453"/>
        <v>04</v>
      </c>
      <c r="R5776" t="str">
        <f>+IFERROR(VLOOKUP(I5776, Listado!A:B, 2, FALSE()), "COMERCIALIZADORA INTERNACIONAL CARIBBEAN EXOTICS S A")</f>
        <v>LONDOÑO ECHEVERRI ALEJANDRA</v>
      </c>
      <c r="S5776" s="25">
        <f>+VLOOKUP(E5776, TC!A:D, 2, FALSE())</f>
        <v>4298.3100000000004</v>
      </c>
      <c r="T5776" t="str">
        <f t="shared" si="454"/>
        <v>COP</v>
      </c>
    </row>
    <row r="5777" spans="1:20" ht="18.75" hidden="1" customHeight="1" x14ac:dyDescent="0.25">
      <c r="A5777" t="s">
        <v>2645</v>
      </c>
      <c r="B5777" t="s">
        <v>5</v>
      </c>
      <c r="C5777" t="s">
        <v>1913</v>
      </c>
      <c r="D5777" s="24">
        <v>11684</v>
      </c>
      <c r="E5777" t="s">
        <v>1707</v>
      </c>
      <c r="F5777" t="s">
        <v>99</v>
      </c>
      <c r="G5777" t="s">
        <v>113</v>
      </c>
      <c r="I5777" t="s">
        <v>1846</v>
      </c>
      <c r="J5777" t="s">
        <v>1915</v>
      </c>
      <c r="K5777" t="s">
        <v>2022</v>
      </c>
      <c r="L5777" s="24">
        <v>7800</v>
      </c>
      <c r="M5777" s="25">
        <f>+VLOOKUP(E5777, TC!A:D, 4, FALSE())</f>
        <v>1.1373499980224784</v>
      </c>
      <c r="N5777" s="24">
        <f t="shared" si="450"/>
        <v>7800</v>
      </c>
      <c r="O5777" t="str">
        <f t="shared" si="451"/>
        <v>FACTURA</v>
      </c>
      <c r="P5777" t="str">
        <f t="shared" si="452"/>
        <v>2025</v>
      </c>
      <c r="Q5777" t="str">
        <f t="shared" si="453"/>
        <v>04</v>
      </c>
      <c r="R5777" t="str">
        <f>+IFERROR(VLOOKUP(I5777, Listado!A:B, 2, FALSE()), "COMERCIALIZADORA INTERNACIONAL CARIBBEAN EXOTICS S A")</f>
        <v>LONDOÑO ECHEVERRI ALEJANDRA</v>
      </c>
      <c r="S5777" s="25">
        <f>+VLOOKUP(E5777, TC!A:D, 2, FALSE())</f>
        <v>4298.3100000000004</v>
      </c>
      <c r="T5777" t="str">
        <f t="shared" si="454"/>
        <v>COP</v>
      </c>
    </row>
    <row r="5778" spans="1:20" ht="18.75" hidden="1" customHeight="1" x14ac:dyDescent="0.25">
      <c r="A5778" t="s">
        <v>2645</v>
      </c>
      <c r="B5778" t="s">
        <v>5</v>
      </c>
      <c r="C5778" t="s">
        <v>1913</v>
      </c>
      <c r="D5778" s="24">
        <v>11684</v>
      </c>
      <c r="E5778" t="s">
        <v>1707</v>
      </c>
      <c r="F5778" t="s">
        <v>99</v>
      </c>
      <c r="G5778" t="s">
        <v>113</v>
      </c>
      <c r="I5778" t="s">
        <v>1846</v>
      </c>
      <c r="J5778" t="s">
        <v>1915</v>
      </c>
      <c r="K5778" t="s">
        <v>2022</v>
      </c>
      <c r="L5778" s="24">
        <v>13200</v>
      </c>
      <c r="M5778" s="25">
        <f>+VLOOKUP(E5778, TC!A:D, 4, FALSE())</f>
        <v>1.1373499980224784</v>
      </c>
      <c r="N5778" s="24">
        <f t="shared" si="450"/>
        <v>13200</v>
      </c>
      <c r="O5778" t="str">
        <f t="shared" si="451"/>
        <v>FACTURA</v>
      </c>
      <c r="P5778" t="str">
        <f t="shared" si="452"/>
        <v>2025</v>
      </c>
      <c r="Q5778" t="str">
        <f t="shared" si="453"/>
        <v>04</v>
      </c>
      <c r="R5778" t="str">
        <f>+IFERROR(VLOOKUP(I5778, Listado!A:B, 2, FALSE()), "COMERCIALIZADORA INTERNACIONAL CARIBBEAN EXOTICS S A")</f>
        <v>LONDOÑO ECHEVERRI ALEJANDRA</v>
      </c>
      <c r="S5778" s="25">
        <f>+VLOOKUP(E5778, TC!A:D, 2, FALSE())</f>
        <v>4298.3100000000004</v>
      </c>
      <c r="T5778" t="str">
        <f t="shared" si="454"/>
        <v>COP</v>
      </c>
    </row>
    <row r="5779" spans="1:20" ht="18.75" hidden="1" customHeight="1" x14ac:dyDescent="0.25">
      <c r="A5779" t="s">
        <v>2645</v>
      </c>
      <c r="B5779" t="s">
        <v>5</v>
      </c>
      <c r="C5779" t="s">
        <v>1913</v>
      </c>
      <c r="D5779" s="24">
        <v>11684</v>
      </c>
      <c r="E5779" t="s">
        <v>1707</v>
      </c>
      <c r="F5779" t="s">
        <v>99</v>
      </c>
      <c r="G5779" t="s">
        <v>113</v>
      </c>
      <c r="I5779" t="s">
        <v>1846</v>
      </c>
      <c r="J5779" t="s">
        <v>1915</v>
      </c>
      <c r="K5779" t="s">
        <v>2022</v>
      </c>
      <c r="L5779" s="24">
        <v>211200</v>
      </c>
      <c r="M5779" s="25">
        <f>+VLOOKUP(E5779, TC!A:D, 4, FALSE())</f>
        <v>1.1373499980224784</v>
      </c>
      <c r="N5779" s="24">
        <f t="shared" si="450"/>
        <v>211200</v>
      </c>
      <c r="O5779" t="str">
        <f t="shared" si="451"/>
        <v>FACTURA</v>
      </c>
      <c r="P5779" t="str">
        <f t="shared" si="452"/>
        <v>2025</v>
      </c>
      <c r="Q5779" t="str">
        <f t="shared" si="453"/>
        <v>04</v>
      </c>
      <c r="R5779" t="str">
        <f>+IFERROR(VLOOKUP(I5779, Listado!A:B, 2, FALSE()), "COMERCIALIZADORA INTERNACIONAL CARIBBEAN EXOTICS S A")</f>
        <v>LONDOÑO ECHEVERRI ALEJANDRA</v>
      </c>
      <c r="S5779" s="25">
        <f>+VLOOKUP(E5779, TC!A:D, 2, FALSE())</f>
        <v>4298.3100000000004</v>
      </c>
      <c r="T5779" t="str">
        <f t="shared" si="454"/>
        <v>COP</v>
      </c>
    </row>
    <row r="5780" spans="1:20" ht="18.75" hidden="1" customHeight="1" x14ac:dyDescent="0.25">
      <c r="A5780" t="s">
        <v>2645</v>
      </c>
      <c r="B5780" t="s">
        <v>5</v>
      </c>
      <c r="C5780" t="s">
        <v>1913</v>
      </c>
      <c r="D5780" s="24">
        <v>11684</v>
      </c>
      <c r="E5780" t="s">
        <v>1707</v>
      </c>
      <c r="F5780" t="s">
        <v>99</v>
      </c>
      <c r="G5780" t="s">
        <v>113</v>
      </c>
      <c r="I5780" t="s">
        <v>1846</v>
      </c>
      <c r="J5780" t="s">
        <v>1915</v>
      </c>
      <c r="K5780" t="s">
        <v>2022</v>
      </c>
      <c r="L5780" s="24">
        <v>96000</v>
      </c>
      <c r="M5780" s="25">
        <f>+VLOOKUP(E5780, TC!A:D, 4, FALSE())</f>
        <v>1.1373499980224784</v>
      </c>
      <c r="N5780" s="24">
        <f t="shared" si="450"/>
        <v>96000</v>
      </c>
      <c r="O5780" t="str">
        <f t="shared" si="451"/>
        <v>FACTURA</v>
      </c>
      <c r="P5780" t="str">
        <f t="shared" si="452"/>
        <v>2025</v>
      </c>
      <c r="Q5780" t="str">
        <f t="shared" si="453"/>
        <v>04</v>
      </c>
      <c r="R5780" t="str">
        <f>+IFERROR(VLOOKUP(I5780, Listado!A:B, 2, FALSE()), "COMERCIALIZADORA INTERNACIONAL CARIBBEAN EXOTICS S A")</f>
        <v>LONDOÑO ECHEVERRI ALEJANDRA</v>
      </c>
      <c r="S5780" s="25">
        <f>+VLOOKUP(E5780, TC!A:D, 2, FALSE())</f>
        <v>4298.3100000000004</v>
      </c>
      <c r="T5780" t="str">
        <f t="shared" si="454"/>
        <v>COP</v>
      </c>
    </row>
    <row r="5781" spans="1:20" ht="18.75" hidden="1" customHeight="1" x14ac:dyDescent="0.25">
      <c r="A5781" t="s">
        <v>2645</v>
      </c>
      <c r="B5781" t="s">
        <v>5</v>
      </c>
      <c r="C5781" t="s">
        <v>1913</v>
      </c>
      <c r="D5781" s="24">
        <v>11684</v>
      </c>
      <c r="E5781" t="s">
        <v>1707</v>
      </c>
      <c r="F5781" t="s">
        <v>99</v>
      </c>
      <c r="G5781" t="s">
        <v>113</v>
      </c>
      <c r="I5781" t="s">
        <v>1846</v>
      </c>
      <c r="J5781" t="s">
        <v>1915</v>
      </c>
      <c r="K5781" t="s">
        <v>2022</v>
      </c>
      <c r="L5781" s="24">
        <v>6600</v>
      </c>
      <c r="M5781" s="25">
        <f>+VLOOKUP(E5781, TC!A:D, 4, FALSE())</f>
        <v>1.1373499980224784</v>
      </c>
      <c r="N5781" s="24">
        <f t="shared" si="450"/>
        <v>6600</v>
      </c>
      <c r="O5781" t="str">
        <f t="shared" si="451"/>
        <v>FACTURA</v>
      </c>
      <c r="P5781" t="str">
        <f t="shared" si="452"/>
        <v>2025</v>
      </c>
      <c r="Q5781" t="str">
        <f t="shared" si="453"/>
        <v>04</v>
      </c>
      <c r="R5781" t="str">
        <f>+IFERROR(VLOOKUP(I5781, Listado!A:B, 2, FALSE()), "COMERCIALIZADORA INTERNACIONAL CARIBBEAN EXOTICS S A")</f>
        <v>LONDOÑO ECHEVERRI ALEJANDRA</v>
      </c>
      <c r="S5781" s="25">
        <f>+VLOOKUP(E5781, TC!A:D, 2, FALSE())</f>
        <v>4298.3100000000004</v>
      </c>
      <c r="T5781" t="str">
        <f t="shared" si="454"/>
        <v>COP</v>
      </c>
    </row>
    <row r="5782" spans="1:20" ht="18.75" hidden="1" customHeight="1" x14ac:dyDescent="0.25">
      <c r="A5782" t="s">
        <v>2645</v>
      </c>
      <c r="B5782" t="s">
        <v>5</v>
      </c>
      <c r="C5782" t="s">
        <v>1913</v>
      </c>
      <c r="D5782" s="24">
        <v>11684</v>
      </c>
      <c r="E5782" t="s">
        <v>1707</v>
      </c>
      <c r="F5782" t="s">
        <v>99</v>
      </c>
      <c r="G5782" t="s">
        <v>113</v>
      </c>
      <c r="I5782" t="s">
        <v>1846</v>
      </c>
      <c r="J5782" t="s">
        <v>1915</v>
      </c>
      <c r="K5782" t="s">
        <v>2022</v>
      </c>
      <c r="L5782" s="24">
        <v>3600</v>
      </c>
      <c r="M5782" s="25">
        <f>+VLOOKUP(E5782, TC!A:D, 4, FALSE())</f>
        <v>1.1373499980224784</v>
      </c>
      <c r="N5782" s="24">
        <f t="shared" si="450"/>
        <v>3600</v>
      </c>
      <c r="O5782" t="str">
        <f t="shared" si="451"/>
        <v>FACTURA</v>
      </c>
      <c r="P5782" t="str">
        <f t="shared" si="452"/>
        <v>2025</v>
      </c>
      <c r="Q5782" t="str">
        <f t="shared" si="453"/>
        <v>04</v>
      </c>
      <c r="R5782" t="str">
        <f>+IFERROR(VLOOKUP(I5782, Listado!A:B, 2, FALSE()), "COMERCIALIZADORA INTERNACIONAL CARIBBEAN EXOTICS S A")</f>
        <v>LONDOÑO ECHEVERRI ALEJANDRA</v>
      </c>
      <c r="S5782" s="25">
        <f>+VLOOKUP(E5782, TC!A:D, 2, FALSE())</f>
        <v>4298.3100000000004</v>
      </c>
      <c r="T5782" t="str">
        <f t="shared" si="454"/>
        <v>COP</v>
      </c>
    </row>
    <row r="5783" spans="1:20" ht="18.75" hidden="1" customHeight="1" x14ac:dyDescent="0.25">
      <c r="A5783" t="s">
        <v>2645</v>
      </c>
      <c r="B5783" t="s">
        <v>5</v>
      </c>
      <c r="C5783" t="s">
        <v>1913</v>
      </c>
      <c r="D5783" s="24">
        <v>11685</v>
      </c>
      <c r="E5783" t="s">
        <v>1707</v>
      </c>
      <c r="F5783" t="s">
        <v>99</v>
      </c>
      <c r="G5783" t="s">
        <v>113</v>
      </c>
      <c r="I5783" t="s">
        <v>2377</v>
      </c>
      <c r="J5783" t="s">
        <v>1915</v>
      </c>
      <c r="K5783" t="s">
        <v>2022</v>
      </c>
      <c r="L5783" s="24">
        <v>302100</v>
      </c>
      <c r="M5783" s="25">
        <f>+VLOOKUP(E5783, TC!A:D, 4, FALSE())</f>
        <v>1.1373499980224784</v>
      </c>
      <c r="N5783" s="24">
        <f t="shared" si="450"/>
        <v>302100</v>
      </c>
      <c r="O5783" t="str">
        <f t="shared" si="451"/>
        <v>FACTURA</v>
      </c>
      <c r="P5783" t="str">
        <f t="shared" si="452"/>
        <v>2025</v>
      </c>
      <c r="Q5783" t="str">
        <f t="shared" si="453"/>
        <v>04</v>
      </c>
      <c r="R5783" t="str">
        <f>+IFERROR(VLOOKUP(I5783, Listado!A:B, 2, FALSE()), "COMERCIALIZADORA INTERNACIONAL CARIBBEAN EXOTICS S A")</f>
        <v>COMERCIALIZADORA INTERNACIONAL CARIBBEAN EXOTICS S A</v>
      </c>
      <c r="S5783" s="25">
        <f>+VLOOKUP(E5783, TC!A:D, 2, FALSE())</f>
        <v>4298.3100000000004</v>
      </c>
      <c r="T5783" t="str">
        <f t="shared" si="454"/>
        <v>COP</v>
      </c>
    </row>
    <row r="5784" spans="1:20" ht="18.75" hidden="1" customHeight="1" x14ac:dyDescent="0.25">
      <c r="A5784" t="s">
        <v>2645</v>
      </c>
      <c r="B5784" t="s">
        <v>5</v>
      </c>
      <c r="C5784" t="s">
        <v>1913</v>
      </c>
      <c r="D5784" s="24">
        <v>11686</v>
      </c>
      <c r="E5784" t="s">
        <v>1707</v>
      </c>
      <c r="F5784" t="s">
        <v>99</v>
      </c>
      <c r="G5784" t="s">
        <v>1914</v>
      </c>
      <c r="I5784" t="s">
        <v>1841</v>
      </c>
      <c r="J5784" t="s">
        <v>1915</v>
      </c>
      <c r="K5784" t="s">
        <v>2022</v>
      </c>
      <c r="L5784" s="24">
        <v>54720</v>
      </c>
      <c r="M5784" s="25">
        <f>+VLOOKUP(E5784, TC!A:D, 4, FALSE())</f>
        <v>1.1373499980224784</v>
      </c>
      <c r="N5784" s="24">
        <f t="shared" si="450"/>
        <v>54720</v>
      </c>
      <c r="O5784" t="str">
        <f t="shared" si="451"/>
        <v>FACTURA</v>
      </c>
      <c r="P5784" t="str">
        <f t="shared" si="452"/>
        <v>2025</v>
      </c>
      <c r="Q5784" t="str">
        <f t="shared" si="453"/>
        <v>04</v>
      </c>
      <c r="R5784" t="str">
        <f>+IFERROR(VLOOKUP(I5784, Listado!A:B, 2, FALSE()), "COMERCIALIZADORA INTERNACIONAL CARIBBEAN EXOTICS S A")</f>
        <v>LONDOÑO ECHEVERRI ALEJANDRA</v>
      </c>
      <c r="S5784" s="25">
        <f>+VLOOKUP(E5784, TC!A:D, 2, FALSE())</f>
        <v>4298.3100000000004</v>
      </c>
      <c r="T5784" t="str">
        <f t="shared" si="454"/>
        <v>COP</v>
      </c>
    </row>
    <row r="5785" spans="1:20" ht="18.75" hidden="1" customHeight="1" x14ac:dyDescent="0.25">
      <c r="A5785" t="s">
        <v>2645</v>
      </c>
      <c r="B5785" t="s">
        <v>5</v>
      </c>
      <c r="C5785" t="s">
        <v>1913</v>
      </c>
      <c r="D5785" s="24">
        <v>11686</v>
      </c>
      <c r="E5785" t="s">
        <v>1707</v>
      </c>
      <c r="F5785" t="s">
        <v>99</v>
      </c>
      <c r="G5785" t="s">
        <v>1914</v>
      </c>
      <c r="I5785" t="s">
        <v>1841</v>
      </c>
      <c r="J5785" t="s">
        <v>1915</v>
      </c>
      <c r="K5785" t="s">
        <v>2022</v>
      </c>
      <c r="L5785" s="24">
        <v>5280</v>
      </c>
      <c r="M5785" s="25">
        <f>+VLOOKUP(E5785, TC!A:D, 4, FALSE())</f>
        <v>1.1373499980224784</v>
      </c>
      <c r="N5785" s="24">
        <f t="shared" si="450"/>
        <v>5280</v>
      </c>
      <c r="O5785" t="str">
        <f t="shared" si="451"/>
        <v>FACTURA</v>
      </c>
      <c r="P5785" t="str">
        <f t="shared" si="452"/>
        <v>2025</v>
      </c>
      <c r="Q5785" t="str">
        <f t="shared" si="453"/>
        <v>04</v>
      </c>
      <c r="R5785" t="str">
        <f>+IFERROR(VLOOKUP(I5785, Listado!A:B, 2, FALSE()), "COMERCIALIZADORA INTERNACIONAL CARIBBEAN EXOTICS S A")</f>
        <v>LONDOÑO ECHEVERRI ALEJANDRA</v>
      </c>
      <c r="S5785" s="25">
        <f>+VLOOKUP(E5785, TC!A:D, 2, FALSE())</f>
        <v>4298.3100000000004</v>
      </c>
      <c r="T5785" t="str">
        <f t="shared" si="454"/>
        <v>COP</v>
      </c>
    </row>
    <row r="5786" spans="1:20" ht="18.75" hidden="1" customHeight="1" x14ac:dyDescent="0.25">
      <c r="A5786" t="s">
        <v>2645</v>
      </c>
      <c r="B5786" t="s">
        <v>5</v>
      </c>
      <c r="C5786" t="s">
        <v>1913</v>
      </c>
      <c r="D5786" s="24">
        <v>11686</v>
      </c>
      <c r="E5786" t="s">
        <v>1707</v>
      </c>
      <c r="F5786" t="s">
        <v>99</v>
      </c>
      <c r="G5786" t="s">
        <v>1914</v>
      </c>
      <c r="I5786" t="s">
        <v>1841</v>
      </c>
      <c r="J5786" t="s">
        <v>1915</v>
      </c>
      <c r="K5786" t="s">
        <v>2022</v>
      </c>
      <c r="L5786" s="24">
        <v>44880</v>
      </c>
      <c r="M5786" s="25">
        <f>+VLOOKUP(E5786, TC!A:D, 4, FALSE())</f>
        <v>1.1373499980224784</v>
      </c>
      <c r="N5786" s="24">
        <f t="shared" si="450"/>
        <v>44880</v>
      </c>
      <c r="O5786" t="str">
        <f t="shared" si="451"/>
        <v>FACTURA</v>
      </c>
      <c r="P5786" t="str">
        <f t="shared" si="452"/>
        <v>2025</v>
      </c>
      <c r="Q5786" t="str">
        <f t="shared" si="453"/>
        <v>04</v>
      </c>
      <c r="R5786" t="str">
        <f>+IFERROR(VLOOKUP(I5786, Listado!A:B, 2, FALSE()), "COMERCIALIZADORA INTERNACIONAL CARIBBEAN EXOTICS S A")</f>
        <v>LONDOÑO ECHEVERRI ALEJANDRA</v>
      </c>
      <c r="S5786" s="25">
        <f>+VLOOKUP(E5786, TC!A:D, 2, FALSE())</f>
        <v>4298.3100000000004</v>
      </c>
      <c r="T5786" t="str">
        <f t="shared" si="454"/>
        <v>COP</v>
      </c>
    </row>
    <row r="5787" spans="1:20" ht="18.75" hidden="1" customHeight="1" x14ac:dyDescent="0.25">
      <c r="A5787" t="s">
        <v>2645</v>
      </c>
      <c r="B5787" t="s">
        <v>5</v>
      </c>
      <c r="C5787" t="s">
        <v>1913</v>
      </c>
      <c r="D5787" s="24">
        <v>11687</v>
      </c>
      <c r="E5787" t="s">
        <v>1707</v>
      </c>
      <c r="F5787" t="s">
        <v>99</v>
      </c>
      <c r="G5787" t="s">
        <v>1914</v>
      </c>
      <c r="I5787" t="s">
        <v>1845</v>
      </c>
      <c r="J5787" t="s">
        <v>1915</v>
      </c>
      <c r="K5787" t="s">
        <v>2450</v>
      </c>
      <c r="L5787" s="24">
        <v>59400</v>
      </c>
      <c r="M5787" s="25">
        <f>+VLOOKUP(E5787, TC!A:D, 4, FALSE())</f>
        <v>1.1373499980224784</v>
      </c>
      <c r="N5787" s="24">
        <f t="shared" si="450"/>
        <v>59400</v>
      </c>
      <c r="O5787" t="str">
        <f t="shared" si="451"/>
        <v>FACTURA</v>
      </c>
      <c r="P5787" t="str">
        <f t="shared" si="452"/>
        <v>2025</v>
      </c>
      <c r="Q5787" t="str">
        <f t="shared" si="453"/>
        <v>04</v>
      </c>
      <c r="R5787" t="str">
        <f>+IFERROR(VLOOKUP(I5787, Listado!A:B, 2, FALSE()), "COMERCIALIZADORA INTERNACIONAL CARIBBEAN EXOTICS S A")</f>
        <v>LONDOÑO ECHEVERRI ALEJANDRA</v>
      </c>
      <c r="S5787" s="25">
        <f>+VLOOKUP(E5787, TC!A:D, 2, FALSE())</f>
        <v>4298.3100000000004</v>
      </c>
      <c r="T5787" t="str">
        <f t="shared" si="454"/>
        <v>COP</v>
      </c>
    </row>
    <row r="5788" spans="1:20" ht="18.75" hidden="1" customHeight="1" x14ac:dyDescent="0.25">
      <c r="A5788" t="s">
        <v>2645</v>
      </c>
      <c r="B5788" t="s">
        <v>5</v>
      </c>
      <c r="C5788" t="s">
        <v>1913</v>
      </c>
      <c r="D5788" s="24">
        <v>11687</v>
      </c>
      <c r="E5788" t="s">
        <v>1707</v>
      </c>
      <c r="F5788" t="s">
        <v>99</v>
      </c>
      <c r="G5788" t="s">
        <v>1914</v>
      </c>
      <c r="I5788" t="s">
        <v>1845</v>
      </c>
      <c r="J5788" t="s">
        <v>1915</v>
      </c>
      <c r="K5788" t="s">
        <v>2450</v>
      </c>
      <c r="L5788" s="24">
        <v>76550</v>
      </c>
      <c r="M5788" s="25">
        <f>+VLOOKUP(E5788, TC!A:D, 4, FALSE())</f>
        <v>1.1373499980224784</v>
      </c>
      <c r="N5788" s="24">
        <f t="shared" si="450"/>
        <v>76550</v>
      </c>
      <c r="O5788" t="str">
        <f t="shared" si="451"/>
        <v>FACTURA</v>
      </c>
      <c r="P5788" t="str">
        <f t="shared" si="452"/>
        <v>2025</v>
      </c>
      <c r="Q5788" t="str">
        <f t="shared" si="453"/>
        <v>04</v>
      </c>
      <c r="R5788" t="str">
        <f>+IFERROR(VLOOKUP(I5788, Listado!A:B, 2, FALSE()), "COMERCIALIZADORA INTERNACIONAL CARIBBEAN EXOTICS S A")</f>
        <v>LONDOÑO ECHEVERRI ALEJANDRA</v>
      </c>
      <c r="S5788" s="25">
        <f>+VLOOKUP(E5788, TC!A:D, 2, FALSE())</f>
        <v>4298.3100000000004</v>
      </c>
      <c r="T5788" t="str">
        <f t="shared" si="454"/>
        <v>COP</v>
      </c>
    </row>
    <row r="5789" spans="1:20" ht="18.75" hidden="1" customHeight="1" x14ac:dyDescent="0.25">
      <c r="A5789" t="s">
        <v>2645</v>
      </c>
      <c r="B5789" t="s">
        <v>5</v>
      </c>
      <c r="C5789" t="s">
        <v>1913</v>
      </c>
      <c r="D5789" s="24">
        <v>11688</v>
      </c>
      <c r="E5789" t="s">
        <v>1707</v>
      </c>
      <c r="F5789" t="s">
        <v>99</v>
      </c>
      <c r="G5789" t="s">
        <v>1914</v>
      </c>
      <c r="I5789" t="s">
        <v>1841</v>
      </c>
      <c r="J5789" t="s">
        <v>1915</v>
      </c>
      <c r="K5789" t="s">
        <v>2022</v>
      </c>
      <c r="L5789" s="24">
        <v>248000</v>
      </c>
      <c r="M5789" s="25">
        <f>+VLOOKUP(E5789, TC!A:D, 4, FALSE())</f>
        <v>1.1373499980224784</v>
      </c>
      <c r="N5789" s="24">
        <f t="shared" si="450"/>
        <v>248000</v>
      </c>
      <c r="O5789" t="str">
        <f t="shared" si="451"/>
        <v>FACTURA</v>
      </c>
      <c r="P5789" t="str">
        <f t="shared" si="452"/>
        <v>2025</v>
      </c>
      <c r="Q5789" t="str">
        <f t="shared" si="453"/>
        <v>04</v>
      </c>
      <c r="R5789" t="str">
        <f>+IFERROR(VLOOKUP(I5789, Listado!A:B, 2, FALSE()), "COMERCIALIZADORA INTERNACIONAL CARIBBEAN EXOTICS S A")</f>
        <v>LONDOÑO ECHEVERRI ALEJANDRA</v>
      </c>
      <c r="S5789" s="25">
        <f>+VLOOKUP(E5789, TC!A:D, 2, FALSE())</f>
        <v>4298.3100000000004</v>
      </c>
      <c r="T5789" t="str">
        <f t="shared" si="454"/>
        <v>COP</v>
      </c>
    </row>
    <row r="5790" spans="1:20" ht="18.75" hidden="1" customHeight="1" x14ac:dyDescent="0.25">
      <c r="A5790" t="s">
        <v>2645</v>
      </c>
      <c r="B5790" t="s">
        <v>5</v>
      </c>
      <c r="C5790" t="s">
        <v>1913</v>
      </c>
      <c r="D5790" s="24">
        <v>11689</v>
      </c>
      <c r="E5790" t="s">
        <v>1707</v>
      </c>
      <c r="F5790" t="s">
        <v>99</v>
      </c>
      <c r="G5790" t="s">
        <v>113</v>
      </c>
      <c r="I5790" t="s">
        <v>2824</v>
      </c>
      <c r="J5790" t="s">
        <v>1915</v>
      </c>
      <c r="K5790" t="s">
        <v>2025</v>
      </c>
      <c r="L5790" s="24">
        <v>422400</v>
      </c>
      <c r="M5790" s="25">
        <f>+VLOOKUP(E5790, TC!A:D, 4, FALSE())</f>
        <v>1.1373499980224784</v>
      </c>
      <c r="N5790" s="24">
        <f t="shared" si="450"/>
        <v>422400</v>
      </c>
      <c r="O5790" t="str">
        <f t="shared" si="451"/>
        <v>FACTURA</v>
      </c>
      <c r="P5790" t="str">
        <f t="shared" si="452"/>
        <v>2025</v>
      </c>
      <c r="Q5790" t="str">
        <f t="shared" si="453"/>
        <v>04</v>
      </c>
      <c r="R5790" t="str">
        <f>+IFERROR(VLOOKUP(I5790, Listado!A:B, 2, FALSE()), "COMERCIALIZADORA INTERNACIONAL CARIBBEAN EXOTICS S A")</f>
        <v>COMERCIALIZADORA INTERNACIONAL CARIBBEAN EXOTICS S A</v>
      </c>
      <c r="S5790" s="25">
        <f>+VLOOKUP(E5790, TC!A:D, 2, FALSE())</f>
        <v>4298.3100000000004</v>
      </c>
      <c r="T5790" t="str">
        <f t="shared" si="454"/>
        <v>COP</v>
      </c>
    </row>
    <row r="5791" spans="1:20" ht="18.75" hidden="1" customHeight="1" x14ac:dyDescent="0.25">
      <c r="A5791" t="s">
        <v>2645</v>
      </c>
      <c r="B5791" t="s">
        <v>5</v>
      </c>
      <c r="C5791" t="s">
        <v>1913</v>
      </c>
      <c r="D5791" s="24">
        <v>11690</v>
      </c>
      <c r="E5791" t="s">
        <v>1707</v>
      </c>
      <c r="F5791" t="s">
        <v>99</v>
      </c>
      <c r="G5791" t="s">
        <v>113</v>
      </c>
      <c r="I5791" t="s">
        <v>2824</v>
      </c>
      <c r="J5791" t="s">
        <v>1915</v>
      </c>
      <c r="K5791" t="s">
        <v>2025</v>
      </c>
      <c r="L5791" s="24">
        <v>39600</v>
      </c>
      <c r="M5791" s="25">
        <f>+VLOOKUP(E5791, TC!A:D, 4, FALSE())</f>
        <v>1.1373499980224784</v>
      </c>
      <c r="N5791" s="24">
        <f t="shared" si="450"/>
        <v>39600</v>
      </c>
      <c r="O5791" t="str">
        <f t="shared" si="451"/>
        <v>FACTURA</v>
      </c>
      <c r="P5791" t="str">
        <f t="shared" si="452"/>
        <v>2025</v>
      </c>
      <c r="Q5791" t="str">
        <f t="shared" si="453"/>
        <v>04</v>
      </c>
      <c r="R5791" t="str">
        <f>+IFERROR(VLOOKUP(I5791, Listado!A:B, 2, FALSE()), "COMERCIALIZADORA INTERNACIONAL CARIBBEAN EXOTICS S A")</f>
        <v>COMERCIALIZADORA INTERNACIONAL CARIBBEAN EXOTICS S A</v>
      </c>
      <c r="S5791" s="25">
        <f>+VLOOKUP(E5791, TC!A:D, 2, FALSE())</f>
        <v>4298.3100000000004</v>
      </c>
      <c r="T5791" t="str">
        <f t="shared" si="454"/>
        <v>COP</v>
      </c>
    </row>
    <row r="5792" spans="1:20" ht="18.75" hidden="1" customHeight="1" x14ac:dyDescent="0.25">
      <c r="A5792" t="s">
        <v>2645</v>
      </c>
      <c r="B5792" t="s">
        <v>5</v>
      </c>
      <c r="C5792" t="s">
        <v>1970</v>
      </c>
      <c r="D5792" s="24">
        <v>2309</v>
      </c>
      <c r="E5792" t="s">
        <v>1707</v>
      </c>
      <c r="F5792" t="s">
        <v>1924</v>
      </c>
      <c r="G5792" t="s">
        <v>108</v>
      </c>
      <c r="H5792" t="s">
        <v>2144</v>
      </c>
      <c r="I5792" t="s">
        <v>1871</v>
      </c>
      <c r="J5792" t="s">
        <v>1919</v>
      </c>
      <c r="K5792" t="s">
        <v>1959</v>
      </c>
      <c r="L5792" s="24">
        <v>-300</v>
      </c>
      <c r="M5792" s="25">
        <f>+VLOOKUP(E5792, TC!A:D, 4, FALSE())</f>
        <v>1.1373499980224784</v>
      </c>
      <c r="N5792" s="24">
        <f t="shared" si="450"/>
        <v>-341.20499940674353</v>
      </c>
      <c r="O5792" t="str">
        <f t="shared" si="451"/>
        <v>NOTAS</v>
      </c>
      <c r="P5792" t="str">
        <f t="shared" si="452"/>
        <v>2025</v>
      </c>
      <c r="Q5792" t="str">
        <f t="shared" si="453"/>
        <v>04</v>
      </c>
      <c r="R5792" t="str">
        <f>+IFERROR(VLOOKUP(I5792, Listado!A:B, 2, FALSE()), "COMERCIALIZADORA INTERNACIONAL CARIBBEAN EXOTICS S A")</f>
        <v>PIEDRAHITA PEREZ MARIANA</v>
      </c>
      <c r="S5792" s="25">
        <f>+VLOOKUP(E5792, TC!A:D, 2, FALSE())</f>
        <v>4298.3100000000004</v>
      </c>
      <c r="T5792" t="str">
        <f t="shared" si="454"/>
        <v>EUR</v>
      </c>
    </row>
    <row r="5793" spans="1:20" ht="18.75" hidden="1" customHeight="1" x14ac:dyDescent="0.25">
      <c r="A5793" t="s">
        <v>2645</v>
      </c>
      <c r="B5793" t="s">
        <v>5</v>
      </c>
      <c r="C5793" t="s">
        <v>1970</v>
      </c>
      <c r="D5793" s="24">
        <v>2309</v>
      </c>
      <c r="E5793" t="s">
        <v>1707</v>
      </c>
      <c r="F5793" t="s">
        <v>1924</v>
      </c>
      <c r="G5793" t="s">
        <v>108</v>
      </c>
      <c r="H5793" t="s">
        <v>2144</v>
      </c>
      <c r="I5793" t="s">
        <v>1871</v>
      </c>
      <c r="J5793" t="s">
        <v>1919</v>
      </c>
      <c r="K5793" t="s">
        <v>1960</v>
      </c>
      <c r="L5793" s="24">
        <v>-2.4</v>
      </c>
      <c r="M5793" s="25">
        <f>+VLOOKUP(E5793, TC!A:D, 4, FALSE())</f>
        <v>1.1373499980224784</v>
      </c>
      <c r="N5793" s="24">
        <f t="shared" si="450"/>
        <v>-2.7296399952539478</v>
      </c>
      <c r="O5793" t="str">
        <f t="shared" si="451"/>
        <v>NOTAS</v>
      </c>
      <c r="P5793" t="str">
        <f t="shared" si="452"/>
        <v>2025</v>
      </c>
      <c r="Q5793" t="str">
        <f t="shared" si="453"/>
        <v>04</v>
      </c>
      <c r="R5793" t="str">
        <f>+IFERROR(VLOOKUP(I5793, Listado!A:B, 2, FALSE()), "COMERCIALIZADORA INTERNACIONAL CARIBBEAN EXOTICS S A")</f>
        <v>PIEDRAHITA PEREZ MARIANA</v>
      </c>
      <c r="S5793" s="25">
        <f>+VLOOKUP(E5793, TC!A:D, 2, FALSE())</f>
        <v>4298.3100000000004</v>
      </c>
      <c r="T5793" t="str">
        <f t="shared" si="454"/>
        <v>EUR</v>
      </c>
    </row>
    <row r="5794" spans="1:20" ht="18.75" hidden="1" customHeight="1" x14ac:dyDescent="0.25">
      <c r="A5794" t="s">
        <v>2645</v>
      </c>
      <c r="B5794" t="s">
        <v>5</v>
      </c>
      <c r="C5794" t="s">
        <v>1970</v>
      </c>
      <c r="D5794" s="24">
        <v>2309</v>
      </c>
      <c r="E5794" t="s">
        <v>1707</v>
      </c>
      <c r="F5794" t="s">
        <v>1924</v>
      </c>
      <c r="G5794" t="s">
        <v>108</v>
      </c>
      <c r="H5794" t="s">
        <v>2144</v>
      </c>
      <c r="I5794" t="s">
        <v>1871</v>
      </c>
      <c r="J5794" t="s">
        <v>1919</v>
      </c>
      <c r="K5794" t="s">
        <v>1964</v>
      </c>
      <c r="L5794" s="24">
        <v>-230.72</v>
      </c>
      <c r="M5794" s="25">
        <f>+VLOOKUP(E5794, TC!A:D, 4, FALSE())</f>
        <v>1.1373499980224784</v>
      </c>
      <c r="N5794" s="24">
        <f t="shared" si="450"/>
        <v>-262.40939154374621</v>
      </c>
      <c r="O5794" t="str">
        <f t="shared" si="451"/>
        <v>NOTAS</v>
      </c>
      <c r="P5794" t="str">
        <f t="shared" si="452"/>
        <v>2025</v>
      </c>
      <c r="Q5794" t="str">
        <f t="shared" si="453"/>
        <v>04</v>
      </c>
      <c r="R5794" t="str">
        <f>+IFERROR(VLOOKUP(I5794, Listado!A:B, 2, FALSE()), "COMERCIALIZADORA INTERNACIONAL CARIBBEAN EXOTICS S A")</f>
        <v>PIEDRAHITA PEREZ MARIANA</v>
      </c>
      <c r="S5794" s="25">
        <f>+VLOOKUP(E5794, TC!A:D, 2, FALSE())</f>
        <v>4298.3100000000004</v>
      </c>
      <c r="T5794" t="str">
        <f t="shared" si="454"/>
        <v>EUR</v>
      </c>
    </row>
    <row r="5795" spans="1:20" ht="18.75" hidden="1" customHeight="1" x14ac:dyDescent="0.25">
      <c r="A5795" t="s">
        <v>2645</v>
      </c>
      <c r="B5795" t="s">
        <v>5</v>
      </c>
      <c r="C5795" t="s">
        <v>1970</v>
      </c>
      <c r="D5795" s="24">
        <v>2309</v>
      </c>
      <c r="E5795" t="s">
        <v>1707</v>
      </c>
      <c r="F5795" t="s">
        <v>1924</v>
      </c>
      <c r="G5795" t="s">
        <v>108</v>
      </c>
      <c r="H5795" t="s">
        <v>2144</v>
      </c>
      <c r="I5795" t="s">
        <v>1871</v>
      </c>
      <c r="J5795" t="s">
        <v>1919</v>
      </c>
      <c r="K5795" t="s">
        <v>1964</v>
      </c>
      <c r="L5795" s="24">
        <v>-65.92</v>
      </c>
      <c r="M5795" s="25">
        <f>+VLOOKUP(E5795, TC!A:D, 4, FALSE())</f>
        <v>1.1373499980224784</v>
      </c>
      <c r="N5795" s="24">
        <f t="shared" si="450"/>
        <v>-74.974111869641774</v>
      </c>
      <c r="O5795" t="str">
        <f t="shared" si="451"/>
        <v>NOTAS</v>
      </c>
      <c r="P5795" t="str">
        <f t="shared" si="452"/>
        <v>2025</v>
      </c>
      <c r="Q5795" t="str">
        <f t="shared" si="453"/>
        <v>04</v>
      </c>
      <c r="R5795" t="str">
        <f>+IFERROR(VLOOKUP(I5795, Listado!A:B, 2, FALSE()), "COMERCIALIZADORA INTERNACIONAL CARIBBEAN EXOTICS S A")</f>
        <v>PIEDRAHITA PEREZ MARIANA</v>
      </c>
      <c r="S5795" s="25">
        <f>+VLOOKUP(E5795, TC!A:D, 2, FALSE())</f>
        <v>4298.3100000000004</v>
      </c>
      <c r="T5795" t="str">
        <f t="shared" si="454"/>
        <v>EUR</v>
      </c>
    </row>
    <row r="5796" spans="1:20" ht="18.75" hidden="1" customHeight="1" x14ac:dyDescent="0.25">
      <c r="A5796" t="s">
        <v>2645</v>
      </c>
      <c r="B5796" t="s">
        <v>5</v>
      </c>
      <c r="C5796" t="s">
        <v>1970</v>
      </c>
      <c r="D5796" s="24">
        <v>2309</v>
      </c>
      <c r="E5796" t="s">
        <v>1707</v>
      </c>
      <c r="F5796" t="s">
        <v>1924</v>
      </c>
      <c r="G5796" t="s">
        <v>108</v>
      </c>
      <c r="H5796" t="s">
        <v>2144</v>
      </c>
      <c r="I5796" t="s">
        <v>1871</v>
      </c>
      <c r="J5796" t="s">
        <v>1919</v>
      </c>
      <c r="K5796" t="s">
        <v>1964</v>
      </c>
      <c r="L5796" s="24">
        <v>-65.92</v>
      </c>
      <c r="M5796" s="25">
        <f>+VLOOKUP(E5796, TC!A:D, 4, FALSE())</f>
        <v>1.1373499980224784</v>
      </c>
      <c r="N5796" s="24">
        <f t="shared" si="450"/>
        <v>-74.974111869641774</v>
      </c>
      <c r="O5796" t="str">
        <f t="shared" si="451"/>
        <v>NOTAS</v>
      </c>
      <c r="P5796" t="str">
        <f t="shared" si="452"/>
        <v>2025</v>
      </c>
      <c r="Q5796" t="str">
        <f t="shared" si="453"/>
        <v>04</v>
      </c>
      <c r="R5796" t="str">
        <f>+IFERROR(VLOOKUP(I5796, Listado!A:B, 2, FALSE()), "COMERCIALIZADORA INTERNACIONAL CARIBBEAN EXOTICS S A")</f>
        <v>PIEDRAHITA PEREZ MARIANA</v>
      </c>
      <c r="S5796" s="25">
        <f>+VLOOKUP(E5796, TC!A:D, 2, FALSE())</f>
        <v>4298.3100000000004</v>
      </c>
      <c r="T5796" t="str">
        <f t="shared" si="454"/>
        <v>EUR</v>
      </c>
    </row>
    <row r="5797" spans="1:20" ht="18.75" hidden="1" customHeight="1" x14ac:dyDescent="0.25">
      <c r="A5797" t="s">
        <v>2645</v>
      </c>
      <c r="B5797" t="s">
        <v>5</v>
      </c>
      <c r="C5797" t="s">
        <v>1970</v>
      </c>
      <c r="D5797" s="24">
        <v>2309</v>
      </c>
      <c r="E5797" t="s">
        <v>1707</v>
      </c>
      <c r="F5797" t="s">
        <v>1924</v>
      </c>
      <c r="G5797" t="s">
        <v>108</v>
      </c>
      <c r="H5797" t="s">
        <v>2144</v>
      </c>
      <c r="I5797" t="s">
        <v>1871</v>
      </c>
      <c r="J5797" t="s">
        <v>1919</v>
      </c>
      <c r="K5797" t="s">
        <v>1964</v>
      </c>
      <c r="L5797" s="24">
        <v>-32.96</v>
      </c>
      <c r="M5797" s="25">
        <f>+VLOOKUP(E5797, TC!A:D, 4, FALSE())</f>
        <v>1.1373499980224784</v>
      </c>
      <c r="N5797" s="24">
        <f t="shared" si="450"/>
        <v>-37.487055934820887</v>
      </c>
      <c r="O5797" t="str">
        <f t="shared" si="451"/>
        <v>NOTAS</v>
      </c>
      <c r="P5797" t="str">
        <f t="shared" si="452"/>
        <v>2025</v>
      </c>
      <c r="Q5797" t="str">
        <f t="shared" si="453"/>
        <v>04</v>
      </c>
      <c r="R5797" t="str">
        <f>+IFERROR(VLOOKUP(I5797, Listado!A:B, 2, FALSE()), "COMERCIALIZADORA INTERNACIONAL CARIBBEAN EXOTICS S A")</f>
        <v>PIEDRAHITA PEREZ MARIANA</v>
      </c>
      <c r="S5797" s="25">
        <f>+VLOOKUP(E5797, TC!A:D, 2, FALSE())</f>
        <v>4298.3100000000004</v>
      </c>
      <c r="T5797" t="str">
        <f t="shared" si="454"/>
        <v>EUR</v>
      </c>
    </row>
    <row r="5798" spans="1:20" ht="18.75" hidden="1" customHeight="1" x14ac:dyDescent="0.25">
      <c r="A5798" t="s">
        <v>2645</v>
      </c>
      <c r="B5798" t="s">
        <v>5</v>
      </c>
      <c r="C5798" t="s">
        <v>1970</v>
      </c>
      <c r="D5798" s="24">
        <v>2309</v>
      </c>
      <c r="E5798" t="s">
        <v>1707</v>
      </c>
      <c r="F5798" t="s">
        <v>1924</v>
      </c>
      <c r="G5798" t="s">
        <v>108</v>
      </c>
      <c r="H5798" t="s">
        <v>2144</v>
      </c>
      <c r="I5798" t="s">
        <v>1871</v>
      </c>
      <c r="J5798" t="s">
        <v>1919</v>
      </c>
      <c r="K5798" t="s">
        <v>1964</v>
      </c>
      <c r="L5798" s="24">
        <v>-296.64</v>
      </c>
      <c r="M5798" s="25">
        <f>+VLOOKUP(E5798, TC!A:D, 4, FALSE())</f>
        <v>1.1373499980224784</v>
      </c>
      <c r="N5798" s="24">
        <f t="shared" si="450"/>
        <v>-337.38350341338798</v>
      </c>
      <c r="O5798" t="str">
        <f t="shared" si="451"/>
        <v>NOTAS</v>
      </c>
      <c r="P5798" t="str">
        <f t="shared" si="452"/>
        <v>2025</v>
      </c>
      <c r="Q5798" t="str">
        <f t="shared" si="453"/>
        <v>04</v>
      </c>
      <c r="R5798" t="str">
        <f>+IFERROR(VLOOKUP(I5798, Listado!A:B, 2, FALSE()), "COMERCIALIZADORA INTERNACIONAL CARIBBEAN EXOTICS S A")</f>
        <v>PIEDRAHITA PEREZ MARIANA</v>
      </c>
      <c r="S5798" s="25">
        <f>+VLOOKUP(E5798, TC!A:D, 2, FALSE())</f>
        <v>4298.3100000000004</v>
      </c>
      <c r="T5798" t="str">
        <f t="shared" si="454"/>
        <v>EUR</v>
      </c>
    </row>
    <row r="5799" spans="1:20" ht="18.75" hidden="1" customHeight="1" x14ac:dyDescent="0.25">
      <c r="A5799" t="s">
        <v>2645</v>
      </c>
      <c r="B5799" t="s">
        <v>5</v>
      </c>
      <c r="C5799" t="s">
        <v>1970</v>
      </c>
      <c r="D5799" s="24">
        <v>2309</v>
      </c>
      <c r="E5799" t="s">
        <v>1707</v>
      </c>
      <c r="F5799" t="s">
        <v>1924</v>
      </c>
      <c r="G5799" t="s">
        <v>108</v>
      </c>
      <c r="H5799" t="s">
        <v>2144</v>
      </c>
      <c r="I5799" t="s">
        <v>1871</v>
      </c>
      <c r="J5799" t="s">
        <v>1919</v>
      </c>
      <c r="K5799" t="s">
        <v>1964</v>
      </c>
      <c r="L5799" s="24">
        <v>-362.56</v>
      </c>
      <c r="M5799" s="25">
        <f>+VLOOKUP(E5799, TC!A:D, 4, FALSE())</f>
        <v>1.1373499980224784</v>
      </c>
      <c r="N5799" s="24">
        <f t="shared" si="450"/>
        <v>-412.35761528302976</v>
      </c>
      <c r="O5799" t="str">
        <f t="shared" si="451"/>
        <v>NOTAS</v>
      </c>
      <c r="P5799" t="str">
        <f t="shared" si="452"/>
        <v>2025</v>
      </c>
      <c r="Q5799" t="str">
        <f t="shared" si="453"/>
        <v>04</v>
      </c>
      <c r="R5799" t="str">
        <f>+IFERROR(VLOOKUP(I5799, Listado!A:B, 2, FALSE()), "COMERCIALIZADORA INTERNACIONAL CARIBBEAN EXOTICS S A")</f>
        <v>PIEDRAHITA PEREZ MARIANA</v>
      </c>
      <c r="S5799" s="25">
        <f>+VLOOKUP(E5799, TC!A:D, 2, FALSE())</f>
        <v>4298.3100000000004</v>
      </c>
      <c r="T5799" t="str">
        <f t="shared" si="454"/>
        <v>EUR</v>
      </c>
    </row>
    <row r="5800" spans="1:20" ht="18.75" hidden="1" customHeight="1" x14ac:dyDescent="0.25">
      <c r="A5800" t="s">
        <v>2645</v>
      </c>
      <c r="B5800" t="s">
        <v>5</v>
      </c>
      <c r="C5800" t="s">
        <v>1970</v>
      </c>
      <c r="D5800" s="24">
        <v>2309</v>
      </c>
      <c r="E5800" t="s">
        <v>1707</v>
      </c>
      <c r="F5800" t="s">
        <v>1924</v>
      </c>
      <c r="G5800" t="s">
        <v>108</v>
      </c>
      <c r="H5800" t="s">
        <v>2144</v>
      </c>
      <c r="I5800" t="s">
        <v>1871</v>
      </c>
      <c r="J5800" t="s">
        <v>1919</v>
      </c>
      <c r="K5800" t="s">
        <v>1964</v>
      </c>
      <c r="L5800" s="24">
        <v>-197.76</v>
      </c>
      <c r="M5800" s="25">
        <f>+VLOOKUP(E5800, TC!A:D, 4, FALSE())</f>
        <v>1.1373499980224784</v>
      </c>
      <c r="N5800" s="24">
        <f t="shared" si="450"/>
        <v>-224.92233560892532</v>
      </c>
      <c r="O5800" t="str">
        <f t="shared" si="451"/>
        <v>NOTAS</v>
      </c>
      <c r="P5800" t="str">
        <f t="shared" si="452"/>
        <v>2025</v>
      </c>
      <c r="Q5800" t="str">
        <f t="shared" si="453"/>
        <v>04</v>
      </c>
      <c r="R5800" t="str">
        <f>+IFERROR(VLOOKUP(I5800, Listado!A:B, 2, FALSE()), "COMERCIALIZADORA INTERNACIONAL CARIBBEAN EXOTICS S A")</f>
        <v>PIEDRAHITA PEREZ MARIANA</v>
      </c>
      <c r="S5800" s="25">
        <f>+VLOOKUP(E5800, TC!A:D, 2, FALSE())</f>
        <v>4298.3100000000004</v>
      </c>
      <c r="T5800" t="str">
        <f t="shared" si="454"/>
        <v>EUR</v>
      </c>
    </row>
    <row r="5801" spans="1:20" ht="18.75" hidden="1" customHeight="1" x14ac:dyDescent="0.25">
      <c r="A5801" t="s">
        <v>2645</v>
      </c>
      <c r="B5801" t="s">
        <v>5</v>
      </c>
      <c r="C5801" t="s">
        <v>1970</v>
      </c>
      <c r="D5801" s="24">
        <v>2309</v>
      </c>
      <c r="E5801" t="s">
        <v>1707</v>
      </c>
      <c r="F5801" t="s">
        <v>1924</v>
      </c>
      <c r="G5801" t="s">
        <v>108</v>
      </c>
      <c r="H5801" t="s">
        <v>2144</v>
      </c>
      <c r="I5801" t="s">
        <v>1871</v>
      </c>
      <c r="J5801" t="s">
        <v>1919</v>
      </c>
      <c r="K5801" t="s">
        <v>1964</v>
      </c>
      <c r="L5801" s="24">
        <v>-32.96</v>
      </c>
      <c r="M5801" s="25">
        <f>+VLOOKUP(E5801, TC!A:D, 4, FALSE())</f>
        <v>1.1373499980224784</v>
      </c>
      <c r="N5801" s="24">
        <f t="shared" si="450"/>
        <v>-37.487055934820887</v>
      </c>
      <c r="O5801" t="str">
        <f t="shared" si="451"/>
        <v>NOTAS</v>
      </c>
      <c r="P5801" t="str">
        <f t="shared" si="452"/>
        <v>2025</v>
      </c>
      <c r="Q5801" t="str">
        <f t="shared" si="453"/>
        <v>04</v>
      </c>
      <c r="R5801" t="str">
        <f>+IFERROR(VLOOKUP(I5801, Listado!A:B, 2, FALSE()), "COMERCIALIZADORA INTERNACIONAL CARIBBEAN EXOTICS S A")</f>
        <v>PIEDRAHITA PEREZ MARIANA</v>
      </c>
      <c r="S5801" s="25">
        <f>+VLOOKUP(E5801, TC!A:D, 2, FALSE())</f>
        <v>4298.3100000000004</v>
      </c>
      <c r="T5801" t="str">
        <f t="shared" si="454"/>
        <v>EUR</v>
      </c>
    </row>
    <row r="5802" spans="1:20" ht="18.75" hidden="1" customHeight="1" x14ac:dyDescent="0.25">
      <c r="A5802" t="s">
        <v>2645</v>
      </c>
      <c r="B5802" t="s">
        <v>5</v>
      </c>
      <c r="C5802" t="s">
        <v>1970</v>
      </c>
      <c r="D5802" s="24">
        <v>2309</v>
      </c>
      <c r="E5802" t="s">
        <v>1707</v>
      </c>
      <c r="F5802" t="s">
        <v>1924</v>
      </c>
      <c r="G5802" t="s">
        <v>108</v>
      </c>
      <c r="H5802" t="s">
        <v>2144</v>
      </c>
      <c r="I5802" t="s">
        <v>1871</v>
      </c>
      <c r="J5802" t="s">
        <v>1919</v>
      </c>
      <c r="K5802" t="s">
        <v>1964</v>
      </c>
      <c r="L5802" s="24">
        <v>-461.44</v>
      </c>
      <c r="M5802" s="25">
        <f>+VLOOKUP(E5802, TC!A:D, 4, FALSE())</f>
        <v>1.1373499980224784</v>
      </c>
      <c r="N5802" s="24">
        <f t="shared" si="450"/>
        <v>-524.81878308749242</v>
      </c>
      <c r="O5802" t="str">
        <f t="shared" si="451"/>
        <v>NOTAS</v>
      </c>
      <c r="P5802" t="str">
        <f t="shared" si="452"/>
        <v>2025</v>
      </c>
      <c r="Q5802" t="str">
        <f t="shared" si="453"/>
        <v>04</v>
      </c>
      <c r="R5802" t="str">
        <f>+IFERROR(VLOOKUP(I5802, Listado!A:B, 2, FALSE()), "COMERCIALIZADORA INTERNACIONAL CARIBBEAN EXOTICS S A")</f>
        <v>PIEDRAHITA PEREZ MARIANA</v>
      </c>
      <c r="S5802" s="25">
        <f>+VLOOKUP(E5802, TC!A:D, 2, FALSE())</f>
        <v>4298.3100000000004</v>
      </c>
      <c r="T5802" t="str">
        <f t="shared" si="454"/>
        <v>EUR</v>
      </c>
    </row>
    <row r="5803" spans="1:20" ht="18.75" hidden="1" customHeight="1" x14ac:dyDescent="0.25">
      <c r="A5803" t="s">
        <v>2645</v>
      </c>
      <c r="B5803" t="s">
        <v>5</v>
      </c>
      <c r="C5803" t="s">
        <v>1970</v>
      </c>
      <c r="D5803" s="24">
        <v>2309</v>
      </c>
      <c r="E5803" t="s">
        <v>1707</v>
      </c>
      <c r="F5803" t="s">
        <v>1924</v>
      </c>
      <c r="G5803" t="s">
        <v>108</v>
      </c>
      <c r="H5803" t="s">
        <v>2144</v>
      </c>
      <c r="I5803" t="s">
        <v>1871</v>
      </c>
      <c r="J5803" t="s">
        <v>1919</v>
      </c>
      <c r="K5803" t="s">
        <v>1964</v>
      </c>
      <c r="L5803" s="24">
        <v>-230.72</v>
      </c>
      <c r="M5803" s="25">
        <f>+VLOOKUP(E5803, TC!A:D, 4, FALSE())</f>
        <v>1.1373499980224784</v>
      </c>
      <c r="N5803" s="24">
        <f t="shared" si="450"/>
        <v>-262.40939154374621</v>
      </c>
      <c r="O5803" t="str">
        <f t="shared" si="451"/>
        <v>NOTAS</v>
      </c>
      <c r="P5803" t="str">
        <f t="shared" si="452"/>
        <v>2025</v>
      </c>
      <c r="Q5803" t="str">
        <f t="shared" si="453"/>
        <v>04</v>
      </c>
      <c r="R5803" t="str">
        <f>+IFERROR(VLOOKUP(I5803, Listado!A:B, 2, FALSE()), "COMERCIALIZADORA INTERNACIONAL CARIBBEAN EXOTICS S A")</f>
        <v>PIEDRAHITA PEREZ MARIANA</v>
      </c>
      <c r="S5803" s="25">
        <f>+VLOOKUP(E5803, TC!A:D, 2, FALSE())</f>
        <v>4298.3100000000004</v>
      </c>
      <c r="T5803" t="str">
        <f t="shared" si="454"/>
        <v>EUR</v>
      </c>
    </row>
    <row r="5804" spans="1:20" ht="18.75" hidden="1" customHeight="1" x14ac:dyDescent="0.25">
      <c r="A5804" t="s">
        <v>2645</v>
      </c>
      <c r="B5804" t="s">
        <v>5</v>
      </c>
      <c r="C5804" t="s">
        <v>1913</v>
      </c>
      <c r="D5804" s="24">
        <v>11691</v>
      </c>
      <c r="E5804" t="s">
        <v>1707</v>
      </c>
      <c r="F5804" t="s">
        <v>99</v>
      </c>
      <c r="G5804" t="s">
        <v>113</v>
      </c>
      <c r="I5804" t="s">
        <v>2824</v>
      </c>
      <c r="J5804" t="s">
        <v>1915</v>
      </c>
      <c r="K5804" t="s">
        <v>2020</v>
      </c>
      <c r="L5804" s="24">
        <v>270000</v>
      </c>
      <c r="M5804" s="25">
        <f>+VLOOKUP(E5804, TC!A:D, 4, FALSE())</f>
        <v>1.1373499980224784</v>
      </c>
      <c r="N5804" s="24">
        <f t="shared" si="450"/>
        <v>270000</v>
      </c>
      <c r="O5804" t="str">
        <f t="shared" si="451"/>
        <v>FACTURA</v>
      </c>
      <c r="P5804" t="str">
        <f t="shared" si="452"/>
        <v>2025</v>
      </c>
      <c r="Q5804" t="str">
        <f t="shared" si="453"/>
        <v>04</v>
      </c>
      <c r="R5804" t="str">
        <f>+IFERROR(VLOOKUP(I5804, Listado!A:B, 2, FALSE()), "COMERCIALIZADORA INTERNACIONAL CARIBBEAN EXOTICS S A")</f>
        <v>COMERCIALIZADORA INTERNACIONAL CARIBBEAN EXOTICS S A</v>
      </c>
      <c r="S5804" s="25">
        <f>+VLOOKUP(E5804, TC!A:D, 2, FALSE())</f>
        <v>4298.3100000000004</v>
      </c>
      <c r="T5804" t="str">
        <f t="shared" si="454"/>
        <v>COP</v>
      </c>
    </row>
    <row r="5805" spans="1:20" ht="18.75" hidden="1" customHeight="1" x14ac:dyDescent="0.25">
      <c r="A5805" t="s">
        <v>2645</v>
      </c>
      <c r="B5805" t="s">
        <v>5</v>
      </c>
      <c r="C5805" t="s">
        <v>1913</v>
      </c>
      <c r="D5805" s="24">
        <v>11692</v>
      </c>
      <c r="E5805" t="s">
        <v>1707</v>
      </c>
      <c r="F5805" t="s">
        <v>99</v>
      </c>
      <c r="G5805" t="s">
        <v>1914</v>
      </c>
      <c r="I5805" t="s">
        <v>1841</v>
      </c>
      <c r="J5805" t="s">
        <v>1915</v>
      </c>
      <c r="K5805" t="s">
        <v>2020</v>
      </c>
      <c r="L5805" s="24">
        <v>345400</v>
      </c>
      <c r="M5805" s="25">
        <f>+VLOOKUP(E5805, TC!A:D, 4, FALSE())</f>
        <v>1.1373499980224784</v>
      </c>
      <c r="N5805" s="24">
        <f t="shared" si="450"/>
        <v>345400</v>
      </c>
      <c r="O5805" t="str">
        <f t="shared" si="451"/>
        <v>FACTURA</v>
      </c>
      <c r="P5805" t="str">
        <f t="shared" si="452"/>
        <v>2025</v>
      </c>
      <c r="Q5805" t="str">
        <f t="shared" si="453"/>
        <v>04</v>
      </c>
      <c r="R5805" t="str">
        <f>+IFERROR(VLOOKUP(I5805, Listado!A:B, 2, FALSE()), "COMERCIALIZADORA INTERNACIONAL CARIBBEAN EXOTICS S A")</f>
        <v>LONDOÑO ECHEVERRI ALEJANDRA</v>
      </c>
      <c r="S5805" s="25">
        <f>+VLOOKUP(E5805, TC!A:D, 2, FALSE())</f>
        <v>4298.3100000000004</v>
      </c>
      <c r="T5805" t="str">
        <f t="shared" si="454"/>
        <v>COP</v>
      </c>
    </row>
    <row r="5806" spans="1:20" ht="18.75" hidden="1" customHeight="1" x14ac:dyDescent="0.25">
      <c r="A5806" t="s">
        <v>2645</v>
      </c>
      <c r="B5806" t="s">
        <v>1923</v>
      </c>
      <c r="C5806" t="s">
        <v>1913</v>
      </c>
      <c r="D5806" s="24">
        <v>5930</v>
      </c>
      <c r="E5806" t="s">
        <v>1707</v>
      </c>
      <c r="F5806" t="s">
        <v>128</v>
      </c>
      <c r="G5806" t="s">
        <v>112</v>
      </c>
      <c r="H5806" t="s">
        <v>2702</v>
      </c>
      <c r="I5806" t="s">
        <v>1856</v>
      </c>
      <c r="J5806" t="s">
        <v>1930</v>
      </c>
      <c r="K5806" t="s">
        <v>1928</v>
      </c>
      <c r="L5806" s="24">
        <v>1149.58</v>
      </c>
      <c r="M5806" s="25">
        <f>+VLOOKUP(E5806, TC!A:D, 4, FALSE())</f>
        <v>1.1373499980224784</v>
      </c>
      <c r="N5806" s="24">
        <f t="shared" si="450"/>
        <v>1149.58</v>
      </c>
      <c r="O5806" t="str">
        <f t="shared" si="451"/>
        <v>FACTURA</v>
      </c>
      <c r="P5806" t="str">
        <f t="shared" si="452"/>
        <v>2025</v>
      </c>
      <c r="Q5806" t="str">
        <f t="shared" si="453"/>
        <v>04</v>
      </c>
      <c r="R5806" t="str">
        <f>+IFERROR(VLOOKUP(I5806, Listado!A:B, 2, FALSE()), "COMERCIALIZADORA INTERNACIONAL CARIBBEAN EXOTICS S A")</f>
        <v>HINCAPIE CONTRERAS ERIKA STEFANIA</v>
      </c>
      <c r="S5806" s="25">
        <f>+VLOOKUP(E5806, TC!A:D, 2, FALSE())</f>
        <v>4298.3100000000004</v>
      </c>
      <c r="T5806" t="str">
        <f t="shared" si="454"/>
        <v>USD</v>
      </c>
    </row>
    <row r="5807" spans="1:20" ht="18.75" hidden="1" customHeight="1" x14ac:dyDescent="0.25">
      <c r="A5807" t="s">
        <v>2645</v>
      </c>
      <c r="B5807" t="s">
        <v>1923</v>
      </c>
      <c r="C5807" t="s">
        <v>1913</v>
      </c>
      <c r="D5807" s="24">
        <v>5930</v>
      </c>
      <c r="E5807" t="s">
        <v>1707</v>
      </c>
      <c r="F5807" t="s">
        <v>128</v>
      </c>
      <c r="G5807" t="s">
        <v>112</v>
      </c>
      <c r="H5807" t="s">
        <v>2702</v>
      </c>
      <c r="I5807" t="s">
        <v>1856</v>
      </c>
      <c r="J5807" t="s">
        <v>1930</v>
      </c>
      <c r="K5807" t="s">
        <v>1935</v>
      </c>
      <c r="L5807" s="24">
        <v>4708.2</v>
      </c>
      <c r="M5807" s="25">
        <f>+VLOOKUP(E5807, TC!A:D, 4, FALSE())</f>
        <v>1.1373499980224784</v>
      </c>
      <c r="N5807" s="24">
        <f t="shared" si="450"/>
        <v>4708.2</v>
      </c>
      <c r="O5807" t="str">
        <f t="shared" si="451"/>
        <v>FACTURA</v>
      </c>
      <c r="P5807" t="str">
        <f t="shared" si="452"/>
        <v>2025</v>
      </c>
      <c r="Q5807" t="str">
        <f t="shared" si="453"/>
        <v>04</v>
      </c>
      <c r="R5807" t="str">
        <f>+IFERROR(VLOOKUP(I5807, Listado!A:B, 2, FALSE()), "COMERCIALIZADORA INTERNACIONAL CARIBBEAN EXOTICS S A")</f>
        <v>HINCAPIE CONTRERAS ERIKA STEFANIA</v>
      </c>
      <c r="S5807" s="25">
        <f>+VLOOKUP(E5807, TC!A:D, 2, FALSE())</f>
        <v>4298.3100000000004</v>
      </c>
      <c r="T5807" t="str">
        <f t="shared" si="454"/>
        <v>USD</v>
      </c>
    </row>
    <row r="5808" spans="1:20" ht="18.75" hidden="1" customHeight="1" x14ac:dyDescent="0.25">
      <c r="A5808" t="s">
        <v>2645</v>
      </c>
      <c r="B5808" t="s">
        <v>1923</v>
      </c>
      <c r="C5808" t="s">
        <v>1913</v>
      </c>
      <c r="D5808" s="24">
        <v>5931</v>
      </c>
      <c r="E5808" t="s">
        <v>1707</v>
      </c>
      <c r="F5808" t="s">
        <v>128</v>
      </c>
      <c r="G5808" t="s">
        <v>110</v>
      </c>
      <c r="H5808" t="s">
        <v>2825</v>
      </c>
      <c r="I5808" t="s">
        <v>1883</v>
      </c>
      <c r="J5808" t="s">
        <v>1984</v>
      </c>
      <c r="K5808" t="s">
        <v>2195</v>
      </c>
      <c r="L5808" s="24">
        <v>1374.4</v>
      </c>
      <c r="M5808" s="25">
        <f>+VLOOKUP(E5808, TC!A:D, 4, FALSE())</f>
        <v>1.1373499980224784</v>
      </c>
      <c r="N5808" s="24">
        <f t="shared" si="450"/>
        <v>1374.4</v>
      </c>
      <c r="O5808" t="str">
        <f t="shared" si="451"/>
        <v>FACTURA</v>
      </c>
      <c r="P5808" t="str">
        <f t="shared" si="452"/>
        <v>2025</v>
      </c>
      <c r="Q5808" t="str">
        <f t="shared" si="453"/>
        <v>04</v>
      </c>
      <c r="R5808" t="str">
        <f>+IFERROR(VLOOKUP(I5808, Listado!A:B, 2, FALSE()), "COMERCIALIZADORA INTERNACIONAL CARIBBEAN EXOTICS S A")</f>
        <v>PEREZ MEJIA MARIA PAULINA</v>
      </c>
      <c r="S5808" s="25">
        <f>+VLOOKUP(E5808, TC!A:D, 2, FALSE())</f>
        <v>4298.3100000000004</v>
      </c>
      <c r="T5808" t="str">
        <f t="shared" si="454"/>
        <v>USD</v>
      </c>
    </row>
    <row r="5809" spans="1:20" ht="18.75" hidden="1" customHeight="1" x14ac:dyDescent="0.25">
      <c r="A5809" t="s">
        <v>2645</v>
      </c>
      <c r="B5809" t="s">
        <v>1923</v>
      </c>
      <c r="C5809" t="s">
        <v>1913</v>
      </c>
      <c r="D5809" s="24">
        <v>5931</v>
      </c>
      <c r="E5809" t="s">
        <v>1707</v>
      </c>
      <c r="F5809" t="s">
        <v>128</v>
      </c>
      <c r="G5809" t="s">
        <v>110</v>
      </c>
      <c r="H5809" t="s">
        <v>2825</v>
      </c>
      <c r="I5809" t="s">
        <v>1883</v>
      </c>
      <c r="J5809" t="s">
        <v>1984</v>
      </c>
      <c r="K5809" t="s">
        <v>1928</v>
      </c>
      <c r="L5809" s="24">
        <v>1851.6</v>
      </c>
      <c r="M5809" s="25">
        <f>+VLOOKUP(E5809, TC!A:D, 4, FALSE())</f>
        <v>1.1373499980224784</v>
      </c>
      <c r="N5809" s="24">
        <f t="shared" si="450"/>
        <v>1851.6</v>
      </c>
      <c r="O5809" t="str">
        <f t="shared" si="451"/>
        <v>FACTURA</v>
      </c>
      <c r="P5809" t="str">
        <f t="shared" si="452"/>
        <v>2025</v>
      </c>
      <c r="Q5809" t="str">
        <f t="shared" si="453"/>
        <v>04</v>
      </c>
      <c r="R5809" t="str">
        <f>+IFERROR(VLOOKUP(I5809, Listado!A:B, 2, FALSE()), "COMERCIALIZADORA INTERNACIONAL CARIBBEAN EXOTICS S A")</f>
        <v>PEREZ MEJIA MARIA PAULINA</v>
      </c>
      <c r="S5809" s="25">
        <f>+VLOOKUP(E5809, TC!A:D, 2, FALSE())</f>
        <v>4298.3100000000004</v>
      </c>
      <c r="T5809" t="str">
        <f t="shared" si="454"/>
        <v>USD</v>
      </c>
    </row>
    <row r="5810" spans="1:20" ht="18.75" hidden="1" customHeight="1" x14ac:dyDescent="0.25">
      <c r="A5810" t="s">
        <v>2645</v>
      </c>
      <c r="B5810" t="s">
        <v>1923</v>
      </c>
      <c r="C5810" t="s">
        <v>1913</v>
      </c>
      <c r="D5810" s="24">
        <v>5931</v>
      </c>
      <c r="E5810" t="s">
        <v>1707</v>
      </c>
      <c r="F5810" t="s">
        <v>128</v>
      </c>
      <c r="G5810" t="s">
        <v>110</v>
      </c>
      <c r="H5810" t="s">
        <v>2825</v>
      </c>
      <c r="I5810" t="s">
        <v>1883</v>
      </c>
      <c r="J5810" t="s">
        <v>1984</v>
      </c>
      <c r="K5810" t="s">
        <v>2196</v>
      </c>
      <c r="L5810" s="24">
        <v>1176</v>
      </c>
      <c r="M5810" s="25">
        <f>+VLOOKUP(E5810, TC!A:D, 4, FALSE())</f>
        <v>1.1373499980224784</v>
      </c>
      <c r="N5810" s="24">
        <f t="shared" si="450"/>
        <v>1176</v>
      </c>
      <c r="O5810" t="str">
        <f t="shared" si="451"/>
        <v>FACTURA</v>
      </c>
      <c r="P5810" t="str">
        <f t="shared" si="452"/>
        <v>2025</v>
      </c>
      <c r="Q5810" t="str">
        <f t="shared" si="453"/>
        <v>04</v>
      </c>
      <c r="R5810" t="str">
        <f>+IFERROR(VLOOKUP(I5810, Listado!A:B, 2, FALSE()), "COMERCIALIZADORA INTERNACIONAL CARIBBEAN EXOTICS S A")</f>
        <v>PEREZ MEJIA MARIA PAULINA</v>
      </c>
      <c r="S5810" s="25">
        <f>+VLOOKUP(E5810, TC!A:D, 2, FALSE())</f>
        <v>4298.3100000000004</v>
      </c>
      <c r="T5810" t="str">
        <f t="shared" si="454"/>
        <v>USD</v>
      </c>
    </row>
    <row r="5811" spans="1:20" ht="18.75" hidden="1" customHeight="1" x14ac:dyDescent="0.25">
      <c r="A5811" t="s">
        <v>2645</v>
      </c>
      <c r="B5811" t="s">
        <v>1923</v>
      </c>
      <c r="C5811" t="s">
        <v>1913</v>
      </c>
      <c r="D5811" s="24">
        <v>5931</v>
      </c>
      <c r="E5811" t="s">
        <v>1707</v>
      </c>
      <c r="F5811" t="s">
        <v>128</v>
      </c>
      <c r="G5811" t="s">
        <v>110</v>
      </c>
      <c r="H5811" t="s">
        <v>2825</v>
      </c>
      <c r="I5811" t="s">
        <v>1883</v>
      </c>
      <c r="J5811" t="s">
        <v>1984</v>
      </c>
      <c r="K5811" t="s">
        <v>2198</v>
      </c>
      <c r="L5811" s="24">
        <v>1257.42</v>
      </c>
      <c r="M5811" s="25">
        <f>+VLOOKUP(E5811, TC!A:D, 4, FALSE())</f>
        <v>1.1373499980224784</v>
      </c>
      <c r="N5811" s="24">
        <f t="shared" si="450"/>
        <v>1257.42</v>
      </c>
      <c r="O5811" t="str">
        <f t="shared" si="451"/>
        <v>FACTURA</v>
      </c>
      <c r="P5811" t="str">
        <f t="shared" si="452"/>
        <v>2025</v>
      </c>
      <c r="Q5811" t="str">
        <f t="shared" si="453"/>
        <v>04</v>
      </c>
      <c r="R5811" t="str">
        <f>+IFERROR(VLOOKUP(I5811, Listado!A:B, 2, FALSE()), "COMERCIALIZADORA INTERNACIONAL CARIBBEAN EXOTICS S A")</f>
        <v>PEREZ MEJIA MARIA PAULINA</v>
      </c>
      <c r="S5811" s="25">
        <f>+VLOOKUP(E5811, TC!A:D, 2, FALSE())</f>
        <v>4298.3100000000004</v>
      </c>
      <c r="T5811" t="str">
        <f t="shared" si="454"/>
        <v>USD</v>
      </c>
    </row>
    <row r="5812" spans="1:20" ht="18.75" hidden="1" customHeight="1" x14ac:dyDescent="0.25">
      <c r="A5812" t="s">
        <v>2645</v>
      </c>
      <c r="B5812" t="s">
        <v>5</v>
      </c>
      <c r="C5812" t="s">
        <v>1913</v>
      </c>
      <c r="D5812" s="24">
        <v>11693</v>
      </c>
      <c r="E5812" t="s">
        <v>1707</v>
      </c>
      <c r="F5812" t="s">
        <v>99</v>
      </c>
      <c r="G5812" t="s">
        <v>1914</v>
      </c>
      <c r="I5812" t="s">
        <v>1841</v>
      </c>
      <c r="J5812" t="s">
        <v>1915</v>
      </c>
      <c r="K5812" t="s">
        <v>2022</v>
      </c>
      <c r="L5812" s="24">
        <v>54740</v>
      </c>
      <c r="M5812" s="25">
        <f>+VLOOKUP(E5812, TC!A:D, 4, FALSE())</f>
        <v>1.1373499980224784</v>
      </c>
      <c r="N5812" s="24">
        <f t="shared" si="450"/>
        <v>54740</v>
      </c>
      <c r="O5812" t="str">
        <f t="shared" si="451"/>
        <v>FACTURA</v>
      </c>
      <c r="P5812" t="str">
        <f t="shared" si="452"/>
        <v>2025</v>
      </c>
      <c r="Q5812" t="str">
        <f t="shared" si="453"/>
        <v>04</v>
      </c>
      <c r="R5812" t="str">
        <f>+IFERROR(VLOOKUP(I5812, Listado!A:B, 2, FALSE()), "COMERCIALIZADORA INTERNACIONAL CARIBBEAN EXOTICS S A")</f>
        <v>LONDOÑO ECHEVERRI ALEJANDRA</v>
      </c>
      <c r="S5812" s="25">
        <f>+VLOOKUP(E5812, TC!A:D, 2, FALSE())</f>
        <v>4298.3100000000004</v>
      </c>
      <c r="T5812" t="str">
        <f t="shared" si="454"/>
        <v>COP</v>
      </c>
    </row>
    <row r="5813" spans="1:20" ht="18.75" hidden="1" customHeight="1" x14ac:dyDescent="0.25">
      <c r="A5813" t="s">
        <v>2645</v>
      </c>
      <c r="B5813" t="s">
        <v>5</v>
      </c>
      <c r="C5813" t="s">
        <v>1913</v>
      </c>
      <c r="D5813" s="24">
        <v>11693</v>
      </c>
      <c r="E5813" t="s">
        <v>1707</v>
      </c>
      <c r="F5813" t="s">
        <v>99</v>
      </c>
      <c r="G5813" t="s">
        <v>1914</v>
      </c>
      <c r="I5813" t="s">
        <v>1841</v>
      </c>
      <c r="J5813" t="s">
        <v>1915</v>
      </c>
      <c r="K5813" t="s">
        <v>2022</v>
      </c>
      <c r="L5813" s="24">
        <v>323380</v>
      </c>
      <c r="M5813" s="25">
        <f>+VLOOKUP(E5813, TC!A:D, 4, FALSE())</f>
        <v>1.1373499980224784</v>
      </c>
      <c r="N5813" s="24">
        <f t="shared" si="450"/>
        <v>323380</v>
      </c>
      <c r="O5813" t="str">
        <f t="shared" si="451"/>
        <v>FACTURA</v>
      </c>
      <c r="P5813" t="str">
        <f t="shared" si="452"/>
        <v>2025</v>
      </c>
      <c r="Q5813" t="str">
        <f t="shared" si="453"/>
        <v>04</v>
      </c>
      <c r="R5813" t="str">
        <f>+IFERROR(VLOOKUP(I5813, Listado!A:B, 2, FALSE()), "COMERCIALIZADORA INTERNACIONAL CARIBBEAN EXOTICS S A")</f>
        <v>LONDOÑO ECHEVERRI ALEJANDRA</v>
      </c>
      <c r="S5813" s="25">
        <f>+VLOOKUP(E5813, TC!A:D, 2, FALSE())</f>
        <v>4298.3100000000004</v>
      </c>
      <c r="T5813" t="str">
        <f t="shared" si="454"/>
        <v>COP</v>
      </c>
    </row>
    <row r="5814" spans="1:20" ht="18.75" hidden="1" customHeight="1" x14ac:dyDescent="0.25">
      <c r="A5814" t="s">
        <v>2645</v>
      </c>
      <c r="B5814" t="s">
        <v>5</v>
      </c>
      <c r="C5814" t="s">
        <v>1913</v>
      </c>
      <c r="D5814" s="24">
        <v>11693</v>
      </c>
      <c r="E5814" t="s">
        <v>1707</v>
      </c>
      <c r="F5814" t="s">
        <v>99</v>
      </c>
      <c r="G5814" t="s">
        <v>1914</v>
      </c>
      <c r="I5814" t="s">
        <v>1841</v>
      </c>
      <c r="J5814" t="s">
        <v>1915</v>
      </c>
      <c r="K5814" t="s">
        <v>2022</v>
      </c>
      <c r="L5814" s="24">
        <v>251620</v>
      </c>
      <c r="M5814" s="25">
        <f>+VLOOKUP(E5814, TC!A:D, 4, FALSE())</f>
        <v>1.1373499980224784</v>
      </c>
      <c r="N5814" s="24">
        <f t="shared" si="450"/>
        <v>251620</v>
      </c>
      <c r="O5814" t="str">
        <f t="shared" si="451"/>
        <v>FACTURA</v>
      </c>
      <c r="P5814" t="str">
        <f t="shared" si="452"/>
        <v>2025</v>
      </c>
      <c r="Q5814" t="str">
        <f t="shared" si="453"/>
        <v>04</v>
      </c>
      <c r="R5814" t="str">
        <f>+IFERROR(VLOOKUP(I5814, Listado!A:B, 2, FALSE()), "COMERCIALIZADORA INTERNACIONAL CARIBBEAN EXOTICS S A")</f>
        <v>LONDOÑO ECHEVERRI ALEJANDRA</v>
      </c>
      <c r="S5814" s="25">
        <f>+VLOOKUP(E5814, TC!A:D, 2, FALSE())</f>
        <v>4298.3100000000004</v>
      </c>
      <c r="T5814" t="str">
        <f t="shared" si="454"/>
        <v>COP</v>
      </c>
    </row>
    <row r="5815" spans="1:20" ht="18.75" hidden="1" customHeight="1" x14ac:dyDescent="0.25">
      <c r="A5815" t="s">
        <v>2645</v>
      </c>
      <c r="B5815" t="s">
        <v>5</v>
      </c>
      <c r="C5815" t="s">
        <v>1913</v>
      </c>
      <c r="D5815" s="24">
        <v>11693</v>
      </c>
      <c r="E5815" t="s">
        <v>1707</v>
      </c>
      <c r="F5815" t="s">
        <v>99</v>
      </c>
      <c r="G5815" t="s">
        <v>1914</v>
      </c>
      <c r="I5815" t="s">
        <v>1841</v>
      </c>
      <c r="J5815" t="s">
        <v>1915</v>
      </c>
      <c r="K5815" t="s">
        <v>2022</v>
      </c>
      <c r="L5815" s="24">
        <v>315790</v>
      </c>
      <c r="M5815" s="25">
        <f>+VLOOKUP(E5815, TC!A:D, 4, FALSE())</f>
        <v>1.1373499980224784</v>
      </c>
      <c r="N5815" s="24">
        <f t="shared" si="450"/>
        <v>315790</v>
      </c>
      <c r="O5815" t="str">
        <f t="shared" si="451"/>
        <v>FACTURA</v>
      </c>
      <c r="P5815" t="str">
        <f t="shared" si="452"/>
        <v>2025</v>
      </c>
      <c r="Q5815" t="str">
        <f t="shared" si="453"/>
        <v>04</v>
      </c>
      <c r="R5815" t="str">
        <f>+IFERROR(VLOOKUP(I5815, Listado!A:B, 2, FALSE()), "COMERCIALIZADORA INTERNACIONAL CARIBBEAN EXOTICS S A")</f>
        <v>LONDOÑO ECHEVERRI ALEJANDRA</v>
      </c>
      <c r="S5815" s="25">
        <f>+VLOOKUP(E5815, TC!A:D, 2, FALSE())</f>
        <v>4298.3100000000004</v>
      </c>
      <c r="T5815" t="str">
        <f t="shared" si="454"/>
        <v>COP</v>
      </c>
    </row>
    <row r="5816" spans="1:20" ht="18.75" hidden="1" customHeight="1" x14ac:dyDescent="0.25">
      <c r="A5816" t="s">
        <v>2645</v>
      </c>
      <c r="B5816" t="s">
        <v>5</v>
      </c>
      <c r="C5816" t="s">
        <v>1913</v>
      </c>
      <c r="D5816" s="24">
        <v>11693</v>
      </c>
      <c r="E5816" t="s">
        <v>1707</v>
      </c>
      <c r="F5816" t="s">
        <v>99</v>
      </c>
      <c r="G5816" t="s">
        <v>1914</v>
      </c>
      <c r="I5816" t="s">
        <v>1841</v>
      </c>
      <c r="J5816" t="s">
        <v>1915</v>
      </c>
      <c r="K5816" t="s">
        <v>2022</v>
      </c>
      <c r="L5816" s="24">
        <v>16330</v>
      </c>
      <c r="M5816" s="25">
        <f>+VLOOKUP(E5816, TC!A:D, 4, FALSE())</f>
        <v>1.1373499980224784</v>
      </c>
      <c r="N5816" s="24">
        <f t="shared" si="450"/>
        <v>16330</v>
      </c>
      <c r="O5816" t="str">
        <f t="shared" si="451"/>
        <v>FACTURA</v>
      </c>
      <c r="P5816" t="str">
        <f t="shared" si="452"/>
        <v>2025</v>
      </c>
      <c r="Q5816" t="str">
        <f t="shared" si="453"/>
        <v>04</v>
      </c>
      <c r="R5816" t="str">
        <f>+IFERROR(VLOOKUP(I5816, Listado!A:B, 2, FALSE()), "COMERCIALIZADORA INTERNACIONAL CARIBBEAN EXOTICS S A")</f>
        <v>LONDOÑO ECHEVERRI ALEJANDRA</v>
      </c>
      <c r="S5816" s="25">
        <f>+VLOOKUP(E5816, TC!A:D, 2, FALSE())</f>
        <v>4298.3100000000004</v>
      </c>
      <c r="T5816" t="str">
        <f t="shared" si="454"/>
        <v>COP</v>
      </c>
    </row>
    <row r="5817" spans="1:20" ht="18.75" hidden="1" customHeight="1" x14ac:dyDescent="0.25">
      <c r="A5817" t="s">
        <v>2645</v>
      </c>
      <c r="B5817" t="s">
        <v>1923</v>
      </c>
      <c r="C5817" t="s">
        <v>1913</v>
      </c>
      <c r="D5817" s="24">
        <v>5932</v>
      </c>
      <c r="E5817" t="s">
        <v>1707</v>
      </c>
      <c r="F5817" t="s">
        <v>128</v>
      </c>
      <c r="G5817" t="s">
        <v>112</v>
      </c>
      <c r="H5817" t="s">
        <v>2826</v>
      </c>
      <c r="I5817" t="s">
        <v>1870</v>
      </c>
      <c r="J5817" t="s">
        <v>1930</v>
      </c>
      <c r="K5817" t="s">
        <v>1928</v>
      </c>
      <c r="L5817" s="24">
        <v>1336.6</v>
      </c>
      <c r="M5817" s="25">
        <f>+VLOOKUP(E5817, TC!A:D, 4, FALSE())</f>
        <v>1.1373499980224784</v>
      </c>
      <c r="N5817" s="24">
        <f t="shared" si="450"/>
        <v>1336.6</v>
      </c>
      <c r="O5817" t="str">
        <f t="shared" si="451"/>
        <v>FACTURA</v>
      </c>
      <c r="P5817" t="str">
        <f t="shared" si="452"/>
        <v>2025</v>
      </c>
      <c r="Q5817" t="str">
        <f t="shared" si="453"/>
        <v>04</v>
      </c>
      <c r="R5817" t="str">
        <f>+IFERROR(VLOOKUP(I5817, Listado!A:B, 2, FALSE()), "COMERCIALIZADORA INTERNACIONAL CARIBBEAN EXOTICS S A")</f>
        <v>HINCAPIE CONTRERAS ERIKA STEFANIA</v>
      </c>
      <c r="S5817" s="25">
        <f>+VLOOKUP(E5817, TC!A:D, 2, FALSE())</f>
        <v>4298.3100000000004</v>
      </c>
      <c r="T5817" t="str">
        <f t="shared" si="454"/>
        <v>USD</v>
      </c>
    </row>
    <row r="5818" spans="1:20" ht="18.75" hidden="1" customHeight="1" x14ac:dyDescent="0.25">
      <c r="A5818" t="s">
        <v>2645</v>
      </c>
      <c r="B5818" t="s">
        <v>1923</v>
      </c>
      <c r="C5818" t="s">
        <v>1913</v>
      </c>
      <c r="D5818" s="24">
        <v>5932</v>
      </c>
      <c r="E5818" t="s">
        <v>1707</v>
      </c>
      <c r="F5818" t="s">
        <v>128</v>
      </c>
      <c r="G5818" t="s">
        <v>112</v>
      </c>
      <c r="H5818" t="s">
        <v>2826</v>
      </c>
      <c r="I5818" t="s">
        <v>1870</v>
      </c>
      <c r="J5818" t="s">
        <v>1930</v>
      </c>
      <c r="K5818" t="s">
        <v>1937</v>
      </c>
      <c r="L5818" s="24">
        <v>1955</v>
      </c>
      <c r="M5818" s="25">
        <f>+VLOOKUP(E5818, TC!A:D, 4, FALSE())</f>
        <v>1.1373499980224784</v>
      </c>
      <c r="N5818" s="24">
        <f t="shared" si="450"/>
        <v>1955</v>
      </c>
      <c r="O5818" t="str">
        <f t="shared" si="451"/>
        <v>FACTURA</v>
      </c>
      <c r="P5818" t="str">
        <f t="shared" si="452"/>
        <v>2025</v>
      </c>
      <c r="Q5818" t="str">
        <f t="shared" si="453"/>
        <v>04</v>
      </c>
      <c r="R5818" t="str">
        <f>+IFERROR(VLOOKUP(I5818, Listado!A:B, 2, FALSE()), "COMERCIALIZADORA INTERNACIONAL CARIBBEAN EXOTICS S A")</f>
        <v>HINCAPIE CONTRERAS ERIKA STEFANIA</v>
      </c>
      <c r="S5818" s="25">
        <f>+VLOOKUP(E5818, TC!A:D, 2, FALSE())</f>
        <v>4298.3100000000004</v>
      </c>
      <c r="T5818" t="str">
        <f t="shared" si="454"/>
        <v>USD</v>
      </c>
    </row>
    <row r="5819" spans="1:20" ht="18.75" hidden="1" customHeight="1" x14ac:dyDescent="0.25">
      <c r="A5819" t="s">
        <v>2645</v>
      </c>
      <c r="B5819" t="s">
        <v>1923</v>
      </c>
      <c r="C5819" t="s">
        <v>1913</v>
      </c>
      <c r="D5819" s="24">
        <v>5932</v>
      </c>
      <c r="E5819" t="s">
        <v>1707</v>
      </c>
      <c r="F5819" t="s">
        <v>128</v>
      </c>
      <c r="G5819" t="s">
        <v>112</v>
      </c>
      <c r="H5819" t="s">
        <v>2826</v>
      </c>
      <c r="I5819" t="s">
        <v>1870</v>
      </c>
      <c r="J5819" t="s">
        <v>1930</v>
      </c>
      <c r="K5819" t="s">
        <v>1938</v>
      </c>
      <c r="L5819" s="24">
        <v>3186</v>
      </c>
      <c r="M5819" s="25">
        <f>+VLOOKUP(E5819, TC!A:D, 4, FALSE())</f>
        <v>1.1373499980224784</v>
      </c>
      <c r="N5819" s="24">
        <f t="shared" si="450"/>
        <v>3186</v>
      </c>
      <c r="O5819" t="str">
        <f t="shared" si="451"/>
        <v>FACTURA</v>
      </c>
      <c r="P5819" t="str">
        <f t="shared" si="452"/>
        <v>2025</v>
      </c>
      <c r="Q5819" t="str">
        <f t="shared" si="453"/>
        <v>04</v>
      </c>
      <c r="R5819" t="str">
        <f>+IFERROR(VLOOKUP(I5819, Listado!A:B, 2, FALSE()), "COMERCIALIZADORA INTERNACIONAL CARIBBEAN EXOTICS S A")</f>
        <v>HINCAPIE CONTRERAS ERIKA STEFANIA</v>
      </c>
      <c r="S5819" s="25">
        <f>+VLOOKUP(E5819, TC!A:D, 2, FALSE())</f>
        <v>4298.3100000000004</v>
      </c>
      <c r="T5819" t="str">
        <f t="shared" si="454"/>
        <v>USD</v>
      </c>
    </row>
    <row r="5820" spans="1:20" ht="18.75" hidden="1" customHeight="1" x14ac:dyDescent="0.25">
      <c r="A5820" t="s">
        <v>2645</v>
      </c>
      <c r="B5820" t="s">
        <v>1923</v>
      </c>
      <c r="C5820" t="s">
        <v>1913</v>
      </c>
      <c r="D5820" s="24">
        <v>5933</v>
      </c>
      <c r="E5820" t="s">
        <v>1708</v>
      </c>
      <c r="F5820" t="s">
        <v>99</v>
      </c>
      <c r="G5820" t="s">
        <v>1914</v>
      </c>
      <c r="H5820" t="s">
        <v>2024</v>
      </c>
      <c r="I5820" t="s">
        <v>1838</v>
      </c>
      <c r="J5820" t="s">
        <v>1915</v>
      </c>
      <c r="K5820" t="s">
        <v>2026</v>
      </c>
      <c r="L5820" s="24">
        <v>109000</v>
      </c>
      <c r="M5820" s="25">
        <f>+VLOOKUP(E5820, TC!A:D, 4, FALSE())</f>
        <v>1.1368499989472627</v>
      </c>
      <c r="N5820" s="24">
        <f t="shared" si="450"/>
        <v>109000</v>
      </c>
      <c r="O5820" t="str">
        <f t="shared" si="451"/>
        <v>FACTURA</v>
      </c>
      <c r="P5820" t="str">
        <f t="shared" si="452"/>
        <v>2025</v>
      </c>
      <c r="Q5820" t="str">
        <f t="shared" si="453"/>
        <v>04</v>
      </c>
      <c r="R5820" t="str">
        <f>+IFERROR(VLOOKUP(I5820, Listado!A:B, 2, FALSE()), "COMERCIALIZADORA INTERNACIONAL CARIBBEAN EXOTICS S A")</f>
        <v>LONDOÑO ECHEVERRI ALEJANDRA</v>
      </c>
      <c r="S5820" s="25">
        <f>+VLOOKUP(E5820, TC!A:D, 2, FALSE())</f>
        <v>4274.57</v>
      </c>
      <c r="T5820" t="str">
        <f t="shared" si="454"/>
        <v>COP</v>
      </c>
    </row>
    <row r="5821" spans="1:20" ht="18.75" hidden="1" customHeight="1" x14ac:dyDescent="0.25">
      <c r="A5821" t="s">
        <v>2645</v>
      </c>
      <c r="B5821" t="s">
        <v>1923</v>
      </c>
      <c r="C5821" t="s">
        <v>1913</v>
      </c>
      <c r="D5821" s="24">
        <v>5933</v>
      </c>
      <c r="E5821" t="s">
        <v>1708</v>
      </c>
      <c r="F5821" t="s">
        <v>99</v>
      </c>
      <c r="G5821" t="s">
        <v>1914</v>
      </c>
      <c r="H5821" t="s">
        <v>2024</v>
      </c>
      <c r="I5821" t="s">
        <v>1838</v>
      </c>
      <c r="J5821" t="s">
        <v>1915</v>
      </c>
      <c r="K5821" t="s">
        <v>2028</v>
      </c>
      <c r="L5821" s="24">
        <v>35350</v>
      </c>
      <c r="M5821" s="25">
        <f>+VLOOKUP(E5821, TC!A:D, 4, FALSE())</f>
        <v>1.1368499989472627</v>
      </c>
      <c r="N5821" s="24">
        <f t="shared" si="450"/>
        <v>35350</v>
      </c>
      <c r="O5821" t="str">
        <f t="shared" si="451"/>
        <v>FACTURA</v>
      </c>
      <c r="P5821" t="str">
        <f t="shared" si="452"/>
        <v>2025</v>
      </c>
      <c r="Q5821" t="str">
        <f t="shared" si="453"/>
        <v>04</v>
      </c>
      <c r="R5821" t="str">
        <f>+IFERROR(VLOOKUP(I5821, Listado!A:B, 2, FALSE()), "COMERCIALIZADORA INTERNACIONAL CARIBBEAN EXOTICS S A")</f>
        <v>LONDOÑO ECHEVERRI ALEJANDRA</v>
      </c>
      <c r="S5821" s="25">
        <f>+VLOOKUP(E5821, TC!A:D, 2, FALSE())</f>
        <v>4274.57</v>
      </c>
      <c r="T5821" t="str">
        <f t="shared" si="454"/>
        <v>COP</v>
      </c>
    </row>
    <row r="5822" spans="1:20" ht="18.75" hidden="1" customHeight="1" x14ac:dyDescent="0.25">
      <c r="A5822" t="s">
        <v>2645</v>
      </c>
      <c r="B5822" t="s">
        <v>1923</v>
      </c>
      <c r="C5822" t="s">
        <v>1913</v>
      </c>
      <c r="D5822" s="24">
        <v>5933</v>
      </c>
      <c r="E5822" t="s">
        <v>1708</v>
      </c>
      <c r="F5822" t="s">
        <v>99</v>
      </c>
      <c r="G5822" t="s">
        <v>1914</v>
      </c>
      <c r="H5822" t="s">
        <v>2024</v>
      </c>
      <c r="I5822" t="s">
        <v>1838</v>
      </c>
      <c r="J5822" t="s">
        <v>1915</v>
      </c>
      <c r="K5822" t="s">
        <v>2028</v>
      </c>
      <c r="L5822" s="24">
        <v>122150</v>
      </c>
      <c r="M5822" s="25">
        <f>+VLOOKUP(E5822, TC!A:D, 4, FALSE())</f>
        <v>1.1368499989472627</v>
      </c>
      <c r="N5822" s="24">
        <f t="shared" si="450"/>
        <v>122150</v>
      </c>
      <c r="O5822" t="str">
        <f t="shared" si="451"/>
        <v>FACTURA</v>
      </c>
      <c r="P5822" t="str">
        <f t="shared" si="452"/>
        <v>2025</v>
      </c>
      <c r="Q5822" t="str">
        <f t="shared" si="453"/>
        <v>04</v>
      </c>
      <c r="R5822" t="str">
        <f>+IFERROR(VLOOKUP(I5822, Listado!A:B, 2, FALSE()), "COMERCIALIZADORA INTERNACIONAL CARIBBEAN EXOTICS S A")</f>
        <v>LONDOÑO ECHEVERRI ALEJANDRA</v>
      </c>
      <c r="S5822" s="25">
        <f>+VLOOKUP(E5822, TC!A:D, 2, FALSE())</f>
        <v>4274.57</v>
      </c>
      <c r="T5822" t="str">
        <f t="shared" si="454"/>
        <v>COP</v>
      </c>
    </row>
    <row r="5823" spans="1:20" ht="18.75" hidden="1" customHeight="1" x14ac:dyDescent="0.25">
      <c r="A5823" t="s">
        <v>2645</v>
      </c>
      <c r="B5823" t="s">
        <v>1923</v>
      </c>
      <c r="C5823" t="s">
        <v>1913</v>
      </c>
      <c r="D5823" s="24">
        <v>5933</v>
      </c>
      <c r="E5823" t="s">
        <v>1708</v>
      </c>
      <c r="F5823" t="s">
        <v>99</v>
      </c>
      <c r="G5823" t="s">
        <v>1914</v>
      </c>
      <c r="H5823" t="s">
        <v>2024</v>
      </c>
      <c r="I5823" t="s">
        <v>1838</v>
      </c>
      <c r="J5823" t="s">
        <v>1915</v>
      </c>
      <c r="K5823" t="s">
        <v>2020</v>
      </c>
      <c r="L5823" s="24">
        <v>115524</v>
      </c>
      <c r="M5823" s="25">
        <f>+VLOOKUP(E5823, TC!A:D, 4, FALSE())</f>
        <v>1.1368499989472627</v>
      </c>
      <c r="N5823" s="24">
        <f t="shared" si="450"/>
        <v>115524</v>
      </c>
      <c r="O5823" t="str">
        <f t="shared" si="451"/>
        <v>FACTURA</v>
      </c>
      <c r="P5823" t="str">
        <f t="shared" si="452"/>
        <v>2025</v>
      </c>
      <c r="Q5823" t="str">
        <f t="shared" si="453"/>
        <v>04</v>
      </c>
      <c r="R5823" t="str">
        <f>+IFERROR(VLOOKUP(I5823, Listado!A:B, 2, FALSE()), "COMERCIALIZADORA INTERNACIONAL CARIBBEAN EXOTICS S A")</f>
        <v>LONDOÑO ECHEVERRI ALEJANDRA</v>
      </c>
      <c r="S5823" s="25">
        <f>+VLOOKUP(E5823, TC!A:D, 2, FALSE())</f>
        <v>4274.57</v>
      </c>
      <c r="T5823" t="str">
        <f t="shared" si="454"/>
        <v>COP</v>
      </c>
    </row>
    <row r="5824" spans="1:20" ht="18.75" hidden="1" customHeight="1" x14ac:dyDescent="0.25">
      <c r="A5824" t="s">
        <v>2645</v>
      </c>
      <c r="B5824" t="s">
        <v>1923</v>
      </c>
      <c r="C5824" t="s">
        <v>1913</v>
      </c>
      <c r="D5824" s="24">
        <v>5933</v>
      </c>
      <c r="E5824" t="s">
        <v>1708</v>
      </c>
      <c r="F5824" t="s">
        <v>99</v>
      </c>
      <c r="G5824" t="s">
        <v>1914</v>
      </c>
      <c r="H5824" t="s">
        <v>2024</v>
      </c>
      <c r="I5824" t="s">
        <v>1838</v>
      </c>
      <c r="J5824" t="s">
        <v>1915</v>
      </c>
      <c r="K5824" t="s">
        <v>2020</v>
      </c>
      <c r="L5824" s="24">
        <v>5760</v>
      </c>
      <c r="M5824" s="25">
        <f>+VLOOKUP(E5824, TC!A:D, 4, FALSE())</f>
        <v>1.1368499989472627</v>
      </c>
      <c r="N5824" s="24">
        <f t="shared" si="450"/>
        <v>5760</v>
      </c>
      <c r="O5824" t="str">
        <f t="shared" si="451"/>
        <v>FACTURA</v>
      </c>
      <c r="P5824" t="str">
        <f t="shared" si="452"/>
        <v>2025</v>
      </c>
      <c r="Q5824" t="str">
        <f t="shared" si="453"/>
        <v>04</v>
      </c>
      <c r="R5824" t="str">
        <f>+IFERROR(VLOOKUP(I5824, Listado!A:B, 2, FALSE()), "COMERCIALIZADORA INTERNACIONAL CARIBBEAN EXOTICS S A")</f>
        <v>LONDOÑO ECHEVERRI ALEJANDRA</v>
      </c>
      <c r="S5824" s="25">
        <f>+VLOOKUP(E5824, TC!A:D, 2, FALSE())</f>
        <v>4274.57</v>
      </c>
      <c r="T5824" t="str">
        <f t="shared" si="454"/>
        <v>COP</v>
      </c>
    </row>
    <row r="5825" spans="1:20" ht="18.75" hidden="1" customHeight="1" x14ac:dyDescent="0.25">
      <c r="A5825" t="s">
        <v>2645</v>
      </c>
      <c r="B5825" t="s">
        <v>1923</v>
      </c>
      <c r="C5825" t="s">
        <v>1913</v>
      </c>
      <c r="D5825" s="24">
        <v>5933</v>
      </c>
      <c r="E5825" t="s">
        <v>1708</v>
      </c>
      <c r="F5825" t="s">
        <v>99</v>
      </c>
      <c r="G5825" t="s">
        <v>1914</v>
      </c>
      <c r="H5825" t="s">
        <v>2024</v>
      </c>
      <c r="I5825" t="s">
        <v>1838</v>
      </c>
      <c r="J5825" t="s">
        <v>1915</v>
      </c>
      <c r="K5825" t="s">
        <v>2020</v>
      </c>
      <c r="L5825" s="24">
        <v>73980</v>
      </c>
      <c r="M5825" s="25">
        <f>+VLOOKUP(E5825, TC!A:D, 4, FALSE())</f>
        <v>1.1368499989472627</v>
      </c>
      <c r="N5825" s="24">
        <f t="shared" si="450"/>
        <v>73980</v>
      </c>
      <c r="O5825" t="str">
        <f t="shared" si="451"/>
        <v>FACTURA</v>
      </c>
      <c r="P5825" t="str">
        <f t="shared" si="452"/>
        <v>2025</v>
      </c>
      <c r="Q5825" t="str">
        <f t="shared" si="453"/>
        <v>04</v>
      </c>
      <c r="R5825" t="str">
        <f>+IFERROR(VLOOKUP(I5825, Listado!A:B, 2, FALSE()), "COMERCIALIZADORA INTERNACIONAL CARIBBEAN EXOTICS S A")</f>
        <v>LONDOÑO ECHEVERRI ALEJANDRA</v>
      </c>
      <c r="S5825" s="25">
        <f>+VLOOKUP(E5825, TC!A:D, 2, FALSE())</f>
        <v>4274.57</v>
      </c>
      <c r="T5825" t="str">
        <f t="shared" si="454"/>
        <v>COP</v>
      </c>
    </row>
    <row r="5826" spans="1:20" ht="18.75" hidden="1" customHeight="1" x14ac:dyDescent="0.25">
      <c r="A5826" t="s">
        <v>2645</v>
      </c>
      <c r="B5826" t="s">
        <v>1923</v>
      </c>
      <c r="C5826" t="s">
        <v>1913</v>
      </c>
      <c r="D5826" s="24">
        <v>5933</v>
      </c>
      <c r="E5826" t="s">
        <v>1708</v>
      </c>
      <c r="F5826" t="s">
        <v>99</v>
      </c>
      <c r="G5826" t="s">
        <v>1914</v>
      </c>
      <c r="H5826" t="s">
        <v>2024</v>
      </c>
      <c r="I5826" t="s">
        <v>1838</v>
      </c>
      <c r="J5826" t="s">
        <v>1915</v>
      </c>
      <c r="K5826" t="s">
        <v>2020</v>
      </c>
      <c r="L5826" s="24">
        <v>40176</v>
      </c>
      <c r="M5826" s="25">
        <f>+VLOOKUP(E5826, TC!A:D, 4, FALSE())</f>
        <v>1.1368499989472627</v>
      </c>
      <c r="N5826" s="24">
        <f t="shared" ref="N5826:N5889" si="455">+IF(F5826="EUR", (M5826*L5826), IF(I5826="JUAN MATAS SAS", (L5826/S5826), L5826))</f>
        <v>40176</v>
      </c>
      <c r="O5826" t="str">
        <f t="shared" ref="O5826:O5889" si="456">+IF(C5826="CFE", "FACTURA", IF(ISERROR(SEARCH("ANULA", H5826))=FALSE(), "ANULACIÓN FE", IF(ISERROR(SEARCH("CANCELLATION", H5826))=FALSE(), "ANULACIÓN FE", "NOTAS")))</f>
        <v>FACTURA</v>
      </c>
      <c r="P5826" t="str">
        <f t="shared" ref="P5826:P5889" si="457">+LEFT(E5826, 4)</f>
        <v>2025</v>
      </c>
      <c r="Q5826" t="str">
        <f t="shared" ref="Q5826:Q5889" si="458">+MID(E5826, 5, 2)</f>
        <v>04</v>
      </c>
      <c r="R5826" t="str">
        <f>+IFERROR(VLOOKUP(I5826, Listado!A:B, 2, FALSE()), "COMERCIALIZADORA INTERNACIONAL CARIBBEAN EXOTICS S A")</f>
        <v>LONDOÑO ECHEVERRI ALEJANDRA</v>
      </c>
      <c r="S5826" s="25">
        <f>+VLOOKUP(E5826, TC!A:D, 2, FALSE())</f>
        <v>4274.57</v>
      </c>
      <c r="T5826" t="str">
        <f t="shared" ref="T5826:T5889" si="459">+IF(I5826="JUAN MATAS SAS", "USD", F5826)</f>
        <v>COP</v>
      </c>
    </row>
    <row r="5827" spans="1:20" ht="18.75" hidden="1" customHeight="1" x14ac:dyDescent="0.25">
      <c r="A5827" t="s">
        <v>2645</v>
      </c>
      <c r="B5827" t="s">
        <v>1923</v>
      </c>
      <c r="C5827" t="s">
        <v>1913</v>
      </c>
      <c r="D5827" s="24">
        <v>5933</v>
      </c>
      <c r="E5827" t="s">
        <v>1708</v>
      </c>
      <c r="F5827" t="s">
        <v>99</v>
      </c>
      <c r="G5827" t="s">
        <v>1914</v>
      </c>
      <c r="H5827" t="s">
        <v>2024</v>
      </c>
      <c r="I5827" t="s">
        <v>1838</v>
      </c>
      <c r="J5827" t="s">
        <v>1915</v>
      </c>
      <c r="K5827" t="s">
        <v>2021</v>
      </c>
      <c r="L5827" s="24">
        <v>13140</v>
      </c>
      <c r="M5827" s="25">
        <f>+VLOOKUP(E5827, TC!A:D, 4, FALSE())</f>
        <v>1.1368499989472627</v>
      </c>
      <c r="N5827" s="24">
        <f t="shared" si="455"/>
        <v>13140</v>
      </c>
      <c r="O5827" t="str">
        <f t="shared" si="456"/>
        <v>FACTURA</v>
      </c>
      <c r="P5827" t="str">
        <f t="shared" si="457"/>
        <v>2025</v>
      </c>
      <c r="Q5827" t="str">
        <f t="shared" si="458"/>
        <v>04</v>
      </c>
      <c r="R5827" t="str">
        <f>+IFERROR(VLOOKUP(I5827, Listado!A:B, 2, FALSE()), "COMERCIALIZADORA INTERNACIONAL CARIBBEAN EXOTICS S A")</f>
        <v>LONDOÑO ECHEVERRI ALEJANDRA</v>
      </c>
      <c r="S5827" s="25">
        <f>+VLOOKUP(E5827, TC!A:D, 2, FALSE())</f>
        <v>4274.57</v>
      </c>
      <c r="T5827" t="str">
        <f t="shared" si="459"/>
        <v>COP</v>
      </c>
    </row>
    <row r="5828" spans="1:20" ht="18.75" hidden="1" customHeight="1" x14ac:dyDescent="0.25">
      <c r="A5828" t="s">
        <v>2645</v>
      </c>
      <c r="B5828" t="s">
        <v>1923</v>
      </c>
      <c r="C5828" t="s">
        <v>1913</v>
      </c>
      <c r="D5828" s="24">
        <v>5933</v>
      </c>
      <c r="E5828" t="s">
        <v>1708</v>
      </c>
      <c r="F5828" t="s">
        <v>99</v>
      </c>
      <c r="G5828" t="s">
        <v>1914</v>
      </c>
      <c r="H5828" t="s">
        <v>2024</v>
      </c>
      <c r="I5828" t="s">
        <v>1838</v>
      </c>
      <c r="J5828" t="s">
        <v>1915</v>
      </c>
      <c r="K5828" t="s">
        <v>2021</v>
      </c>
      <c r="L5828" s="24">
        <v>46800</v>
      </c>
      <c r="M5828" s="25">
        <f>+VLOOKUP(E5828, TC!A:D, 4, FALSE())</f>
        <v>1.1368499989472627</v>
      </c>
      <c r="N5828" s="24">
        <f t="shared" si="455"/>
        <v>46800</v>
      </c>
      <c r="O5828" t="str">
        <f t="shared" si="456"/>
        <v>FACTURA</v>
      </c>
      <c r="P5828" t="str">
        <f t="shared" si="457"/>
        <v>2025</v>
      </c>
      <c r="Q5828" t="str">
        <f t="shared" si="458"/>
        <v>04</v>
      </c>
      <c r="R5828" t="str">
        <f>+IFERROR(VLOOKUP(I5828, Listado!A:B, 2, FALSE()), "COMERCIALIZADORA INTERNACIONAL CARIBBEAN EXOTICS S A")</f>
        <v>LONDOÑO ECHEVERRI ALEJANDRA</v>
      </c>
      <c r="S5828" s="25">
        <f>+VLOOKUP(E5828, TC!A:D, 2, FALSE())</f>
        <v>4274.57</v>
      </c>
      <c r="T5828" t="str">
        <f t="shared" si="459"/>
        <v>COP</v>
      </c>
    </row>
    <row r="5829" spans="1:20" ht="18.75" hidden="1" customHeight="1" x14ac:dyDescent="0.25">
      <c r="A5829" t="s">
        <v>2645</v>
      </c>
      <c r="B5829" t="s">
        <v>1923</v>
      </c>
      <c r="C5829" t="s">
        <v>1913</v>
      </c>
      <c r="D5829" s="24">
        <v>5933</v>
      </c>
      <c r="E5829" t="s">
        <v>1708</v>
      </c>
      <c r="F5829" t="s">
        <v>99</v>
      </c>
      <c r="G5829" t="s">
        <v>1914</v>
      </c>
      <c r="H5829" t="s">
        <v>2024</v>
      </c>
      <c r="I5829" t="s">
        <v>1838</v>
      </c>
      <c r="J5829" t="s">
        <v>1915</v>
      </c>
      <c r="K5829" t="s">
        <v>2022</v>
      </c>
      <c r="L5829" s="24">
        <v>71760</v>
      </c>
      <c r="M5829" s="25">
        <f>+VLOOKUP(E5829, TC!A:D, 4, FALSE())</f>
        <v>1.1368499989472627</v>
      </c>
      <c r="N5829" s="24">
        <f t="shared" si="455"/>
        <v>71760</v>
      </c>
      <c r="O5829" t="str">
        <f t="shared" si="456"/>
        <v>FACTURA</v>
      </c>
      <c r="P5829" t="str">
        <f t="shared" si="457"/>
        <v>2025</v>
      </c>
      <c r="Q5829" t="str">
        <f t="shared" si="458"/>
        <v>04</v>
      </c>
      <c r="R5829" t="str">
        <f>+IFERROR(VLOOKUP(I5829, Listado!A:B, 2, FALSE()), "COMERCIALIZADORA INTERNACIONAL CARIBBEAN EXOTICS S A")</f>
        <v>LONDOÑO ECHEVERRI ALEJANDRA</v>
      </c>
      <c r="S5829" s="25">
        <f>+VLOOKUP(E5829, TC!A:D, 2, FALSE())</f>
        <v>4274.57</v>
      </c>
      <c r="T5829" t="str">
        <f t="shared" si="459"/>
        <v>COP</v>
      </c>
    </row>
    <row r="5830" spans="1:20" ht="18.75" hidden="1" customHeight="1" x14ac:dyDescent="0.25">
      <c r="A5830" t="s">
        <v>2645</v>
      </c>
      <c r="B5830" t="s">
        <v>1923</v>
      </c>
      <c r="C5830" t="s">
        <v>1913</v>
      </c>
      <c r="D5830" s="24">
        <v>5933</v>
      </c>
      <c r="E5830" t="s">
        <v>1708</v>
      </c>
      <c r="F5830" t="s">
        <v>99</v>
      </c>
      <c r="G5830" t="s">
        <v>1914</v>
      </c>
      <c r="H5830" t="s">
        <v>2024</v>
      </c>
      <c r="I5830" t="s">
        <v>1838</v>
      </c>
      <c r="J5830" t="s">
        <v>1915</v>
      </c>
      <c r="K5830" t="s">
        <v>2022</v>
      </c>
      <c r="L5830" s="24">
        <v>124660</v>
      </c>
      <c r="M5830" s="25">
        <f>+VLOOKUP(E5830, TC!A:D, 4, FALSE())</f>
        <v>1.1368499989472627</v>
      </c>
      <c r="N5830" s="24">
        <f t="shared" si="455"/>
        <v>124660</v>
      </c>
      <c r="O5830" t="str">
        <f t="shared" si="456"/>
        <v>FACTURA</v>
      </c>
      <c r="P5830" t="str">
        <f t="shared" si="457"/>
        <v>2025</v>
      </c>
      <c r="Q5830" t="str">
        <f t="shared" si="458"/>
        <v>04</v>
      </c>
      <c r="R5830" t="str">
        <f>+IFERROR(VLOOKUP(I5830, Listado!A:B, 2, FALSE()), "COMERCIALIZADORA INTERNACIONAL CARIBBEAN EXOTICS S A")</f>
        <v>LONDOÑO ECHEVERRI ALEJANDRA</v>
      </c>
      <c r="S5830" s="25">
        <f>+VLOOKUP(E5830, TC!A:D, 2, FALSE())</f>
        <v>4274.57</v>
      </c>
      <c r="T5830" t="str">
        <f t="shared" si="459"/>
        <v>COP</v>
      </c>
    </row>
    <row r="5831" spans="1:20" ht="18.75" hidden="1" customHeight="1" x14ac:dyDescent="0.25">
      <c r="A5831" t="s">
        <v>2645</v>
      </c>
      <c r="B5831" t="s">
        <v>1923</v>
      </c>
      <c r="C5831" t="s">
        <v>1913</v>
      </c>
      <c r="D5831" s="24">
        <v>5933</v>
      </c>
      <c r="E5831" t="s">
        <v>1708</v>
      </c>
      <c r="F5831" t="s">
        <v>99</v>
      </c>
      <c r="G5831" t="s">
        <v>1914</v>
      </c>
      <c r="H5831" t="s">
        <v>2024</v>
      </c>
      <c r="I5831" t="s">
        <v>1838</v>
      </c>
      <c r="J5831" t="s">
        <v>1915</v>
      </c>
      <c r="K5831" t="s">
        <v>2022</v>
      </c>
      <c r="L5831" s="24">
        <v>99820</v>
      </c>
      <c r="M5831" s="25">
        <f>+VLOOKUP(E5831, TC!A:D, 4, FALSE())</f>
        <v>1.1368499989472627</v>
      </c>
      <c r="N5831" s="24">
        <f t="shared" si="455"/>
        <v>99820</v>
      </c>
      <c r="O5831" t="str">
        <f t="shared" si="456"/>
        <v>FACTURA</v>
      </c>
      <c r="P5831" t="str">
        <f t="shared" si="457"/>
        <v>2025</v>
      </c>
      <c r="Q5831" t="str">
        <f t="shared" si="458"/>
        <v>04</v>
      </c>
      <c r="R5831" t="str">
        <f>+IFERROR(VLOOKUP(I5831, Listado!A:B, 2, FALSE()), "COMERCIALIZADORA INTERNACIONAL CARIBBEAN EXOTICS S A")</f>
        <v>LONDOÑO ECHEVERRI ALEJANDRA</v>
      </c>
      <c r="S5831" s="25">
        <f>+VLOOKUP(E5831, TC!A:D, 2, FALSE())</f>
        <v>4274.57</v>
      </c>
      <c r="T5831" t="str">
        <f t="shared" si="459"/>
        <v>COP</v>
      </c>
    </row>
    <row r="5832" spans="1:20" ht="18.75" hidden="1" customHeight="1" x14ac:dyDescent="0.25">
      <c r="A5832" t="s">
        <v>2645</v>
      </c>
      <c r="B5832" t="s">
        <v>1923</v>
      </c>
      <c r="C5832" t="s">
        <v>1913</v>
      </c>
      <c r="D5832" s="24">
        <v>5933</v>
      </c>
      <c r="E5832" t="s">
        <v>1708</v>
      </c>
      <c r="F5832" t="s">
        <v>99</v>
      </c>
      <c r="G5832" t="s">
        <v>1914</v>
      </c>
      <c r="H5832" t="s">
        <v>2024</v>
      </c>
      <c r="I5832" t="s">
        <v>1838</v>
      </c>
      <c r="J5832" t="s">
        <v>1915</v>
      </c>
      <c r="K5832" t="s">
        <v>2022</v>
      </c>
      <c r="L5832" s="24">
        <v>77740</v>
      </c>
      <c r="M5832" s="25">
        <f>+VLOOKUP(E5832, TC!A:D, 4, FALSE())</f>
        <v>1.1368499989472627</v>
      </c>
      <c r="N5832" s="24">
        <f t="shared" si="455"/>
        <v>77740</v>
      </c>
      <c r="O5832" t="str">
        <f t="shared" si="456"/>
        <v>FACTURA</v>
      </c>
      <c r="P5832" t="str">
        <f t="shared" si="457"/>
        <v>2025</v>
      </c>
      <c r="Q5832" t="str">
        <f t="shared" si="458"/>
        <v>04</v>
      </c>
      <c r="R5832" t="str">
        <f>+IFERROR(VLOOKUP(I5832, Listado!A:B, 2, FALSE()), "COMERCIALIZADORA INTERNACIONAL CARIBBEAN EXOTICS S A")</f>
        <v>LONDOÑO ECHEVERRI ALEJANDRA</v>
      </c>
      <c r="S5832" s="25">
        <f>+VLOOKUP(E5832, TC!A:D, 2, FALSE())</f>
        <v>4274.57</v>
      </c>
      <c r="T5832" t="str">
        <f t="shared" si="459"/>
        <v>COP</v>
      </c>
    </row>
    <row r="5833" spans="1:20" ht="18.75" hidden="1" customHeight="1" x14ac:dyDescent="0.25">
      <c r="A5833" t="s">
        <v>2645</v>
      </c>
      <c r="B5833" t="s">
        <v>1923</v>
      </c>
      <c r="C5833" t="s">
        <v>1913</v>
      </c>
      <c r="D5833" s="24">
        <v>5933</v>
      </c>
      <c r="E5833" t="s">
        <v>1708</v>
      </c>
      <c r="F5833" t="s">
        <v>99</v>
      </c>
      <c r="G5833" t="s">
        <v>1914</v>
      </c>
      <c r="H5833" t="s">
        <v>2024</v>
      </c>
      <c r="I5833" t="s">
        <v>1838</v>
      </c>
      <c r="J5833" t="s">
        <v>1915</v>
      </c>
      <c r="K5833" t="s">
        <v>2022</v>
      </c>
      <c r="L5833" s="24">
        <v>151340</v>
      </c>
      <c r="M5833" s="25">
        <f>+VLOOKUP(E5833, TC!A:D, 4, FALSE())</f>
        <v>1.1368499989472627</v>
      </c>
      <c r="N5833" s="24">
        <f t="shared" si="455"/>
        <v>151340</v>
      </c>
      <c r="O5833" t="str">
        <f t="shared" si="456"/>
        <v>FACTURA</v>
      </c>
      <c r="P5833" t="str">
        <f t="shared" si="457"/>
        <v>2025</v>
      </c>
      <c r="Q5833" t="str">
        <f t="shared" si="458"/>
        <v>04</v>
      </c>
      <c r="R5833" t="str">
        <f>+IFERROR(VLOOKUP(I5833, Listado!A:B, 2, FALSE()), "COMERCIALIZADORA INTERNACIONAL CARIBBEAN EXOTICS S A")</f>
        <v>LONDOÑO ECHEVERRI ALEJANDRA</v>
      </c>
      <c r="S5833" s="25">
        <f>+VLOOKUP(E5833, TC!A:D, 2, FALSE())</f>
        <v>4274.57</v>
      </c>
      <c r="T5833" t="str">
        <f t="shared" si="459"/>
        <v>COP</v>
      </c>
    </row>
    <row r="5834" spans="1:20" ht="18.75" hidden="1" customHeight="1" x14ac:dyDescent="0.25">
      <c r="A5834" t="s">
        <v>2645</v>
      </c>
      <c r="B5834" t="s">
        <v>1923</v>
      </c>
      <c r="C5834" t="s">
        <v>1913</v>
      </c>
      <c r="D5834" s="24">
        <v>5933</v>
      </c>
      <c r="E5834" t="s">
        <v>1708</v>
      </c>
      <c r="F5834" t="s">
        <v>99</v>
      </c>
      <c r="G5834" t="s">
        <v>1914</v>
      </c>
      <c r="H5834" t="s">
        <v>2024</v>
      </c>
      <c r="I5834" t="s">
        <v>1838</v>
      </c>
      <c r="J5834" t="s">
        <v>1915</v>
      </c>
      <c r="K5834" t="s">
        <v>2022</v>
      </c>
      <c r="L5834" s="24">
        <v>93380</v>
      </c>
      <c r="M5834" s="25">
        <f>+VLOOKUP(E5834, TC!A:D, 4, FALSE())</f>
        <v>1.1368499989472627</v>
      </c>
      <c r="N5834" s="24">
        <f t="shared" si="455"/>
        <v>93380</v>
      </c>
      <c r="O5834" t="str">
        <f t="shared" si="456"/>
        <v>FACTURA</v>
      </c>
      <c r="P5834" t="str">
        <f t="shared" si="457"/>
        <v>2025</v>
      </c>
      <c r="Q5834" t="str">
        <f t="shared" si="458"/>
        <v>04</v>
      </c>
      <c r="R5834" t="str">
        <f>+IFERROR(VLOOKUP(I5834, Listado!A:B, 2, FALSE()), "COMERCIALIZADORA INTERNACIONAL CARIBBEAN EXOTICS S A")</f>
        <v>LONDOÑO ECHEVERRI ALEJANDRA</v>
      </c>
      <c r="S5834" s="25">
        <f>+VLOOKUP(E5834, TC!A:D, 2, FALSE())</f>
        <v>4274.57</v>
      </c>
      <c r="T5834" t="str">
        <f t="shared" si="459"/>
        <v>COP</v>
      </c>
    </row>
    <row r="5835" spans="1:20" ht="18.75" hidden="1" customHeight="1" x14ac:dyDescent="0.25">
      <c r="A5835" t="s">
        <v>2645</v>
      </c>
      <c r="B5835" t="s">
        <v>1923</v>
      </c>
      <c r="C5835" t="s">
        <v>1913</v>
      </c>
      <c r="D5835" s="24">
        <v>5933</v>
      </c>
      <c r="E5835" t="s">
        <v>1708</v>
      </c>
      <c r="F5835" t="s">
        <v>99</v>
      </c>
      <c r="G5835" t="s">
        <v>1914</v>
      </c>
      <c r="H5835" t="s">
        <v>2024</v>
      </c>
      <c r="I5835" t="s">
        <v>1838</v>
      </c>
      <c r="J5835" t="s">
        <v>1915</v>
      </c>
      <c r="K5835" t="s">
        <v>2022</v>
      </c>
      <c r="L5835" s="24">
        <v>2300</v>
      </c>
      <c r="M5835" s="25">
        <f>+VLOOKUP(E5835, TC!A:D, 4, FALSE())</f>
        <v>1.1368499989472627</v>
      </c>
      <c r="N5835" s="24">
        <f t="shared" si="455"/>
        <v>2300</v>
      </c>
      <c r="O5835" t="str">
        <f t="shared" si="456"/>
        <v>FACTURA</v>
      </c>
      <c r="P5835" t="str">
        <f t="shared" si="457"/>
        <v>2025</v>
      </c>
      <c r="Q5835" t="str">
        <f t="shared" si="458"/>
        <v>04</v>
      </c>
      <c r="R5835" t="str">
        <f>+IFERROR(VLOOKUP(I5835, Listado!A:B, 2, FALSE()), "COMERCIALIZADORA INTERNACIONAL CARIBBEAN EXOTICS S A")</f>
        <v>LONDOÑO ECHEVERRI ALEJANDRA</v>
      </c>
      <c r="S5835" s="25">
        <f>+VLOOKUP(E5835, TC!A:D, 2, FALSE())</f>
        <v>4274.57</v>
      </c>
      <c r="T5835" t="str">
        <f t="shared" si="459"/>
        <v>COP</v>
      </c>
    </row>
    <row r="5836" spans="1:20" ht="18.75" hidden="1" customHeight="1" x14ac:dyDescent="0.25">
      <c r="A5836" t="s">
        <v>2645</v>
      </c>
      <c r="B5836" t="s">
        <v>1923</v>
      </c>
      <c r="C5836" t="s">
        <v>1913</v>
      </c>
      <c r="D5836" s="24">
        <v>5933</v>
      </c>
      <c r="E5836" t="s">
        <v>1708</v>
      </c>
      <c r="F5836" t="s">
        <v>99</v>
      </c>
      <c r="G5836" t="s">
        <v>1914</v>
      </c>
      <c r="H5836" t="s">
        <v>2024</v>
      </c>
      <c r="I5836" t="s">
        <v>1838</v>
      </c>
      <c r="J5836" t="s">
        <v>1915</v>
      </c>
      <c r="K5836" t="s">
        <v>2022</v>
      </c>
      <c r="L5836" s="24">
        <v>30360</v>
      </c>
      <c r="M5836" s="25">
        <f>+VLOOKUP(E5836, TC!A:D, 4, FALSE())</f>
        <v>1.1368499989472627</v>
      </c>
      <c r="N5836" s="24">
        <f t="shared" si="455"/>
        <v>30360</v>
      </c>
      <c r="O5836" t="str">
        <f t="shared" si="456"/>
        <v>FACTURA</v>
      </c>
      <c r="P5836" t="str">
        <f t="shared" si="457"/>
        <v>2025</v>
      </c>
      <c r="Q5836" t="str">
        <f t="shared" si="458"/>
        <v>04</v>
      </c>
      <c r="R5836" t="str">
        <f>+IFERROR(VLOOKUP(I5836, Listado!A:B, 2, FALSE()), "COMERCIALIZADORA INTERNACIONAL CARIBBEAN EXOTICS S A")</f>
        <v>LONDOÑO ECHEVERRI ALEJANDRA</v>
      </c>
      <c r="S5836" s="25">
        <f>+VLOOKUP(E5836, TC!A:D, 2, FALSE())</f>
        <v>4274.57</v>
      </c>
      <c r="T5836" t="str">
        <f t="shared" si="459"/>
        <v>COP</v>
      </c>
    </row>
    <row r="5837" spans="1:20" ht="18.75" hidden="1" customHeight="1" x14ac:dyDescent="0.25">
      <c r="A5837" t="s">
        <v>2645</v>
      </c>
      <c r="B5837" t="s">
        <v>1923</v>
      </c>
      <c r="C5837" t="s">
        <v>1913</v>
      </c>
      <c r="D5837" s="24">
        <v>5934</v>
      </c>
      <c r="E5837" t="s">
        <v>1708</v>
      </c>
      <c r="F5837" t="s">
        <v>99</v>
      </c>
      <c r="G5837" t="s">
        <v>1914</v>
      </c>
      <c r="H5837" t="s">
        <v>2024</v>
      </c>
      <c r="I5837" t="s">
        <v>1838</v>
      </c>
      <c r="J5837" t="s">
        <v>1915</v>
      </c>
      <c r="K5837" t="s">
        <v>2025</v>
      </c>
      <c r="L5837" s="24">
        <v>200100</v>
      </c>
      <c r="M5837" s="25">
        <f>+VLOOKUP(E5837, TC!A:D, 4, FALSE())</f>
        <v>1.1368499989472627</v>
      </c>
      <c r="N5837" s="24">
        <f t="shared" si="455"/>
        <v>200100</v>
      </c>
      <c r="O5837" t="str">
        <f t="shared" si="456"/>
        <v>FACTURA</v>
      </c>
      <c r="P5837" t="str">
        <f t="shared" si="457"/>
        <v>2025</v>
      </c>
      <c r="Q5837" t="str">
        <f t="shared" si="458"/>
        <v>04</v>
      </c>
      <c r="R5837" t="str">
        <f>+IFERROR(VLOOKUP(I5837, Listado!A:B, 2, FALSE()), "COMERCIALIZADORA INTERNACIONAL CARIBBEAN EXOTICS S A")</f>
        <v>LONDOÑO ECHEVERRI ALEJANDRA</v>
      </c>
      <c r="S5837" s="25">
        <f>+VLOOKUP(E5837, TC!A:D, 2, FALSE())</f>
        <v>4274.57</v>
      </c>
      <c r="T5837" t="str">
        <f t="shared" si="459"/>
        <v>COP</v>
      </c>
    </row>
    <row r="5838" spans="1:20" ht="18.75" hidden="1" customHeight="1" x14ac:dyDescent="0.25">
      <c r="A5838" t="s">
        <v>2645</v>
      </c>
      <c r="B5838" t="s">
        <v>1923</v>
      </c>
      <c r="C5838" t="s">
        <v>1913</v>
      </c>
      <c r="D5838" s="24">
        <v>5934</v>
      </c>
      <c r="E5838" t="s">
        <v>1708</v>
      </c>
      <c r="F5838" t="s">
        <v>99</v>
      </c>
      <c r="G5838" t="s">
        <v>1914</v>
      </c>
      <c r="H5838" t="s">
        <v>2024</v>
      </c>
      <c r="I5838" t="s">
        <v>1838</v>
      </c>
      <c r="J5838" t="s">
        <v>1915</v>
      </c>
      <c r="K5838" t="s">
        <v>2025</v>
      </c>
      <c r="L5838" s="24">
        <v>105600</v>
      </c>
      <c r="M5838" s="25">
        <f>+VLOOKUP(E5838, TC!A:D, 4, FALSE())</f>
        <v>1.1368499989472627</v>
      </c>
      <c r="N5838" s="24">
        <f t="shared" si="455"/>
        <v>105600</v>
      </c>
      <c r="O5838" t="str">
        <f t="shared" si="456"/>
        <v>FACTURA</v>
      </c>
      <c r="P5838" t="str">
        <f t="shared" si="457"/>
        <v>2025</v>
      </c>
      <c r="Q5838" t="str">
        <f t="shared" si="458"/>
        <v>04</v>
      </c>
      <c r="R5838" t="str">
        <f>+IFERROR(VLOOKUP(I5838, Listado!A:B, 2, FALSE()), "COMERCIALIZADORA INTERNACIONAL CARIBBEAN EXOTICS S A")</f>
        <v>LONDOÑO ECHEVERRI ALEJANDRA</v>
      </c>
      <c r="S5838" s="25">
        <f>+VLOOKUP(E5838, TC!A:D, 2, FALSE())</f>
        <v>4274.57</v>
      </c>
      <c r="T5838" t="str">
        <f t="shared" si="459"/>
        <v>COP</v>
      </c>
    </row>
    <row r="5839" spans="1:20" ht="18.75" hidden="1" customHeight="1" x14ac:dyDescent="0.25">
      <c r="A5839" t="s">
        <v>2645</v>
      </c>
      <c r="B5839" t="s">
        <v>1923</v>
      </c>
      <c r="C5839" t="s">
        <v>1913</v>
      </c>
      <c r="D5839" s="24">
        <v>5934</v>
      </c>
      <c r="E5839" t="s">
        <v>1708</v>
      </c>
      <c r="F5839" t="s">
        <v>99</v>
      </c>
      <c r="G5839" t="s">
        <v>1914</v>
      </c>
      <c r="H5839" t="s">
        <v>2024</v>
      </c>
      <c r="I5839" t="s">
        <v>1838</v>
      </c>
      <c r="J5839" t="s">
        <v>1915</v>
      </c>
      <c r="K5839" t="s">
        <v>2025</v>
      </c>
      <c r="L5839" s="24">
        <v>27000</v>
      </c>
      <c r="M5839" s="25">
        <f>+VLOOKUP(E5839, TC!A:D, 4, FALSE())</f>
        <v>1.1368499989472627</v>
      </c>
      <c r="N5839" s="24">
        <f t="shared" si="455"/>
        <v>27000</v>
      </c>
      <c r="O5839" t="str">
        <f t="shared" si="456"/>
        <v>FACTURA</v>
      </c>
      <c r="P5839" t="str">
        <f t="shared" si="457"/>
        <v>2025</v>
      </c>
      <c r="Q5839" t="str">
        <f t="shared" si="458"/>
        <v>04</v>
      </c>
      <c r="R5839" t="str">
        <f>+IFERROR(VLOOKUP(I5839, Listado!A:B, 2, FALSE()), "COMERCIALIZADORA INTERNACIONAL CARIBBEAN EXOTICS S A")</f>
        <v>LONDOÑO ECHEVERRI ALEJANDRA</v>
      </c>
      <c r="S5839" s="25">
        <f>+VLOOKUP(E5839, TC!A:D, 2, FALSE())</f>
        <v>4274.57</v>
      </c>
      <c r="T5839" t="str">
        <f t="shared" si="459"/>
        <v>COP</v>
      </c>
    </row>
    <row r="5840" spans="1:20" ht="18.75" hidden="1" customHeight="1" x14ac:dyDescent="0.25">
      <c r="A5840" t="s">
        <v>2645</v>
      </c>
      <c r="B5840" t="s">
        <v>1923</v>
      </c>
      <c r="C5840" t="s">
        <v>1913</v>
      </c>
      <c r="D5840" s="24">
        <v>5934</v>
      </c>
      <c r="E5840" t="s">
        <v>1708</v>
      </c>
      <c r="F5840" t="s">
        <v>99</v>
      </c>
      <c r="G5840" t="s">
        <v>1914</v>
      </c>
      <c r="H5840" t="s">
        <v>2024</v>
      </c>
      <c r="I5840" t="s">
        <v>1838</v>
      </c>
      <c r="J5840" t="s">
        <v>1915</v>
      </c>
      <c r="K5840" t="s">
        <v>2025</v>
      </c>
      <c r="L5840" s="24">
        <v>249000</v>
      </c>
      <c r="M5840" s="25">
        <f>+VLOOKUP(E5840, TC!A:D, 4, FALSE())</f>
        <v>1.1368499989472627</v>
      </c>
      <c r="N5840" s="24">
        <f t="shared" si="455"/>
        <v>249000</v>
      </c>
      <c r="O5840" t="str">
        <f t="shared" si="456"/>
        <v>FACTURA</v>
      </c>
      <c r="P5840" t="str">
        <f t="shared" si="457"/>
        <v>2025</v>
      </c>
      <c r="Q5840" t="str">
        <f t="shared" si="458"/>
        <v>04</v>
      </c>
      <c r="R5840" t="str">
        <f>+IFERROR(VLOOKUP(I5840, Listado!A:B, 2, FALSE()), "COMERCIALIZADORA INTERNACIONAL CARIBBEAN EXOTICS S A")</f>
        <v>LONDOÑO ECHEVERRI ALEJANDRA</v>
      </c>
      <c r="S5840" s="25">
        <f>+VLOOKUP(E5840, TC!A:D, 2, FALSE())</f>
        <v>4274.57</v>
      </c>
      <c r="T5840" t="str">
        <f t="shared" si="459"/>
        <v>COP</v>
      </c>
    </row>
    <row r="5841" spans="1:20" ht="18.75" hidden="1" customHeight="1" x14ac:dyDescent="0.25">
      <c r="A5841" t="s">
        <v>2645</v>
      </c>
      <c r="B5841" t="s">
        <v>1923</v>
      </c>
      <c r="C5841" t="s">
        <v>1913</v>
      </c>
      <c r="D5841" s="24">
        <v>5934</v>
      </c>
      <c r="E5841" t="s">
        <v>1708</v>
      </c>
      <c r="F5841" t="s">
        <v>99</v>
      </c>
      <c r="G5841" t="s">
        <v>1914</v>
      </c>
      <c r="H5841" t="s">
        <v>2024</v>
      </c>
      <c r="I5841" t="s">
        <v>1838</v>
      </c>
      <c r="J5841" t="s">
        <v>1915</v>
      </c>
      <c r="K5841" t="s">
        <v>2025</v>
      </c>
      <c r="L5841" s="24">
        <v>401400</v>
      </c>
      <c r="M5841" s="25">
        <f>+VLOOKUP(E5841, TC!A:D, 4, FALSE())</f>
        <v>1.1368499989472627</v>
      </c>
      <c r="N5841" s="24">
        <f t="shared" si="455"/>
        <v>401400</v>
      </c>
      <c r="O5841" t="str">
        <f t="shared" si="456"/>
        <v>FACTURA</v>
      </c>
      <c r="P5841" t="str">
        <f t="shared" si="457"/>
        <v>2025</v>
      </c>
      <c r="Q5841" t="str">
        <f t="shared" si="458"/>
        <v>04</v>
      </c>
      <c r="R5841" t="str">
        <f>+IFERROR(VLOOKUP(I5841, Listado!A:B, 2, FALSE()), "COMERCIALIZADORA INTERNACIONAL CARIBBEAN EXOTICS S A")</f>
        <v>LONDOÑO ECHEVERRI ALEJANDRA</v>
      </c>
      <c r="S5841" s="25">
        <f>+VLOOKUP(E5841, TC!A:D, 2, FALSE())</f>
        <v>4274.57</v>
      </c>
      <c r="T5841" t="str">
        <f t="shared" si="459"/>
        <v>COP</v>
      </c>
    </row>
    <row r="5842" spans="1:20" ht="18.75" hidden="1" customHeight="1" x14ac:dyDescent="0.25">
      <c r="A5842" t="s">
        <v>2645</v>
      </c>
      <c r="B5842" t="s">
        <v>1923</v>
      </c>
      <c r="C5842" t="s">
        <v>1913</v>
      </c>
      <c r="D5842" s="24">
        <v>5934</v>
      </c>
      <c r="E5842" t="s">
        <v>1708</v>
      </c>
      <c r="F5842" t="s">
        <v>99</v>
      </c>
      <c r="G5842" t="s">
        <v>1914</v>
      </c>
      <c r="H5842" t="s">
        <v>2024</v>
      </c>
      <c r="I5842" t="s">
        <v>1838</v>
      </c>
      <c r="J5842" t="s">
        <v>1915</v>
      </c>
      <c r="K5842" t="s">
        <v>2025</v>
      </c>
      <c r="L5842" s="24">
        <v>106500</v>
      </c>
      <c r="M5842" s="25">
        <f>+VLOOKUP(E5842, TC!A:D, 4, FALSE())</f>
        <v>1.1368499989472627</v>
      </c>
      <c r="N5842" s="24">
        <f t="shared" si="455"/>
        <v>106500</v>
      </c>
      <c r="O5842" t="str">
        <f t="shared" si="456"/>
        <v>FACTURA</v>
      </c>
      <c r="P5842" t="str">
        <f t="shared" si="457"/>
        <v>2025</v>
      </c>
      <c r="Q5842" t="str">
        <f t="shared" si="458"/>
        <v>04</v>
      </c>
      <c r="R5842" t="str">
        <f>+IFERROR(VLOOKUP(I5842, Listado!A:B, 2, FALSE()), "COMERCIALIZADORA INTERNACIONAL CARIBBEAN EXOTICS S A")</f>
        <v>LONDOÑO ECHEVERRI ALEJANDRA</v>
      </c>
      <c r="S5842" s="25">
        <f>+VLOOKUP(E5842, TC!A:D, 2, FALSE())</f>
        <v>4274.57</v>
      </c>
      <c r="T5842" t="str">
        <f t="shared" si="459"/>
        <v>COP</v>
      </c>
    </row>
    <row r="5843" spans="1:20" ht="18.75" hidden="1" customHeight="1" x14ac:dyDescent="0.25">
      <c r="A5843" t="s">
        <v>2645</v>
      </c>
      <c r="B5843" t="s">
        <v>1923</v>
      </c>
      <c r="C5843" t="s">
        <v>1913</v>
      </c>
      <c r="D5843" s="24">
        <v>5934</v>
      </c>
      <c r="E5843" t="s">
        <v>1708</v>
      </c>
      <c r="F5843" t="s">
        <v>99</v>
      </c>
      <c r="G5843" t="s">
        <v>1914</v>
      </c>
      <c r="H5843" t="s">
        <v>2024</v>
      </c>
      <c r="I5843" t="s">
        <v>1838</v>
      </c>
      <c r="J5843" t="s">
        <v>1915</v>
      </c>
      <c r="K5843" t="s">
        <v>2025</v>
      </c>
      <c r="L5843" s="24">
        <v>549000</v>
      </c>
      <c r="M5843" s="25">
        <f>+VLOOKUP(E5843, TC!A:D, 4, FALSE())</f>
        <v>1.1368499989472627</v>
      </c>
      <c r="N5843" s="24">
        <f t="shared" si="455"/>
        <v>549000</v>
      </c>
      <c r="O5843" t="str">
        <f t="shared" si="456"/>
        <v>FACTURA</v>
      </c>
      <c r="P5843" t="str">
        <f t="shared" si="457"/>
        <v>2025</v>
      </c>
      <c r="Q5843" t="str">
        <f t="shared" si="458"/>
        <v>04</v>
      </c>
      <c r="R5843" t="str">
        <f>+IFERROR(VLOOKUP(I5843, Listado!A:B, 2, FALSE()), "COMERCIALIZADORA INTERNACIONAL CARIBBEAN EXOTICS S A")</f>
        <v>LONDOÑO ECHEVERRI ALEJANDRA</v>
      </c>
      <c r="S5843" s="25">
        <f>+VLOOKUP(E5843, TC!A:D, 2, FALSE())</f>
        <v>4274.57</v>
      </c>
      <c r="T5843" t="str">
        <f t="shared" si="459"/>
        <v>COP</v>
      </c>
    </row>
    <row r="5844" spans="1:20" ht="18.75" hidden="1" customHeight="1" x14ac:dyDescent="0.25">
      <c r="A5844" t="s">
        <v>2645</v>
      </c>
      <c r="B5844" t="s">
        <v>1923</v>
      </c>
      <c r="C5844" t="s">
        <v>1913</v>
      </c>
      <c r="D5844" s="24">
        <v>5934</v>
      </c>
      <c r="E5844" t="s">
        <v>1708</v>
      </c>
      <c r="F5844" t="s">
        <v>99</v>
      </c>
      <c r="G5844" t="s">
        <v>1914</v>
      </c>
      <c r="H5844" t="s">
        <v>2024</v>
      </c>
      <c r="I5844" t="s">
        <v>1838</v>
      </c>
      <c r="J5844" t="s">
        <v>1915</v>
      </c>
      <c r="K5844" t="s">
        <v>2025</v>
      </c>
      <c r="L5844" s="24">
        <v>401400</v>
      </c>
      <c r="M5844" s="25">
        <f>+VLOOKUP(E5844, TC!A:D, 4, FALSE())</f>
        <v>1.1368499989472627</v>
      </c>
      <c r="N5844" s="24">
        <f t="shared" si="455"/>
        <v>401400</v>
      </c>
      <c r="O5844" t="str">
        <f t="shared" si="456"/>
        <v>FACTURA</v>
      </c>
      <c r="P5844" t="str">
        <f t="shared" si="457"/>
        <v>2025</v>
      </c>
      <c r="Q5844" t="str">
        <f t="shared" si="458"/>
        <v>04</v>
      </c>
      <c r="R5844" t="str">
        <f>+IFERROR(VLOOKUP(I5844, Listado!A:B, 2, FALSE()), "COMERCIALIZADORA INTERNACIONAL CARIBBEAN EXOTICS S A")</f>
        <v>LONDOÑO ECHEVERRI ALEJANDRA</v>
      </c>
      <c r="S5844" s="25">
        <f>+VLOOKUP(E5844, TC!A:D, 2, FALSE())</f>
        <v>4274.57</v>
      </c>
      <c r="T5844" t="str">
        <f t="shared" si="459"/>
        <v>COP</v>
      </c>
    </row>
    <row r="5845" spans="1:20" ht="18.75" hidden="1" customHeight="1" x14ac:dyDescent="0.25">
      <c r="A5845" t="s">
        <v>2645</v>
      </c>
      <c r="B5845" t="s">
        <v>1923</v>
      </c>
      <c r="C5845" t="s">
        <v>1913</v>
      </c>
      <c r="D5845" s="24">
        <v>5934</v>
      </c>
      <c r="E5845" t="s">
        <v>1708</v>
      </c>
      <c r="F5845" t="s">
        <v>99</v>
      </c>
      <c r="G5845" t="s">
        <v>1914</v>
      </c>
      <c r="H5845" t="s">
        <v>2024</v>
      </c>
      <c r="I5845" t="s">
        <v>1838</v>
      </c>
      <c r="J5845" t="s">
        <v>1915</v>
      </c>
      <c r="K5845" t="s">
        <v>2026</v>
      </c>
      <c r="L5845" s="24">
        <v>82000</v>
      </c>
      <c r="M5845" s="25">
        <f>+VLOOKUP(E5845, TC!A:D, 4, FALSE())</f>
        <v>1.1368499989472627</v>
      </c>
      <c r="N5845" s="24">
        <f t="shared" si="455"/>
        <v>82000</v>
      </c>
      <c r="O5845" t="str">
        <f t="shared" si="456"/>
        <v>FACTURA</v>
      </c>
      <c r="P5845" t="str">
        <f t="shared" si="457"/>
        <v>2025</v>
      </c>
      <c r="Q5845" t="str">
        <f t="shared" si="458"/>
        <v>04</v>
      </c>
      <c r="R5845" t="str">
        <f>+IFERROR(VLOOKUP(I5845, Listado!A:B, 2, FALSE()), "COMERCIALIZADORA INTERNACIONAL CARIBBEAN EXOTICS S A")</f>
        <v>LONDOÑO ECHEVERRI ALEJANDRA</v>
      </c>
      <c r="S5845" s="25">
        <f>+VLOOKUP(E5845, TC!A:D, 2, FALSE())</f>
        <v>4274.57</v>
      </c>
      <c r="T5845" t="str">
        <f t="shared" si="459"/>
        <v>COP</v>
      </c>
    </row>
    <row r="5846" spans="1:20" ht="18.75" hidden="1" customHeight="1" x14ac:dyDescent="0.25">
      <c r="A5846" t="s">
        <v>2645</v>
      </c>
      <c r="B5846" t="s">
        <v>1923</v>
      </c>
      <c r="C5846" t="s">
        <v>1913</v>
      </c>
      <c r="D5846" s="24">
        <v>5934</v>
      </c>
      <c r="E5846" t="s">
        <v>1708</v>
      </c>
      <c r="F5846" t="s">
        <v>99</v>
      </c>
      <c r="G5846" t="s">
        <v>1914</v>
      </c>
      <c r="H5846" t="s">
        <v>2024</v>
      </c>
      <c r="I5846" t="s">
        <v>1838</v>
      </c>
      <c r="J5846" t="s">
        <v>1915</v>
      </c>
      <c r="K5846" t="s">
        <v>2028</v>
      </c>
      <c r="L5846" s="24">
        <v>25550</v>
      </c>
      <c r="M5846" s="25">
        <f>+VLOOKUP(E5846, TC!A:D, 4, FALSE())</f>
        <v>1.1368499989472627</v>
      </c>
      <c r="N5846" s="24">
        <f t="shared" si="455"/>
        <v>25550</v>
      </c>
      <c r="O5846" t="str">
        <f t="shared" si="456"/>
        <v>FACTURA</v>
      </c>
      <c r="P5846" t="str">
        <f t="shared" si="457"/>
        <v>2025</v>
      </c>
      <c r="Q5846" t="str">
        <f t="shared" si="458"/>
        <v>04</v>
      </c>
      <c r="R5846" t="str">
        <f>+IFERROR(VLOOKUP(I5846, Listado!A:B, 2, FALSE()), "COMERCIALIZADORA INTERNACIONAL CARIBBEAN EXOTICS S A")</f>
        <v>LONDOÑO ECHEVERRI ALEJANDRA</v>
      </c>
      <c r="S5846" s="25">
        <f>+VLOOKUP(E5846, TC!A:D, 2, FALSE())</f>
        <v>4274.57</v>
      </c>
      <c r="T5846" t="str">
        <f t="shared" si="459"/>
        <v>COP</v>
      </c>
    </row>
    <row r="5847" spans="1:20" ht="18.75" hidden="1" customHeight="1" x14ac:dyDescent="0.25">
      <c r="A5847" t="s">
        <v>2645</v>
      </c>
      <c r="B5847" t="s">
        <v>1923</v>
      </c>
      <c r="C5847" t="s">
        <v>1913</v>
      </c>
      <c r="D5847" s="24">
        <v>5934</v>
      </c>
      <c r="E5847" t="s">
        <v>1708</v>
      </c>
      <c r="F5847" t="s">
        <v>99</v>
      </c>
      <c r="G5847" t="s">
        <v>1914</v>
      </c>
      <c r="H5847" t="s">
        <v>2024</v>
      </c>
      <c r="I5847" t="s">
        <v>1838</v>
      </c>
      <c r="J5847" t="s">
        <v>1915</v>
      </c>
      <c r="K5847" t="s">
        <v>2028</v>
      </c>
      <c r="L5847" s="24">
        <v>51100</v>
      </c>
      <c r="M5847" s="25">
        <f>+VLOOKUP(E5847, TC!A:D, 4, FALSE())</f>
        <v>1.1368499989472627</v>
      </c>
      <c r="N5847" s="24">
        <f t="shared" si="455"/>
        <v>51100</v>
      </c>
      <c r="O5847" t="str">
        <f t="shared" si="456"/>
        <v>FACTURA</v>
      </c>
      <c r="P5847" t="str">
        <f t="shared" si="457"/>
        <v>2025</v>
      </c>
      <c r="Q5847" t="str">
        <f t="shared" si="458"/>
        <v>04</v>
      </c>
      <c r="R5847" t="str">
        <f>+IFERROR(VLOOKUP(I5847, Listado!A:B, 2, FALSE()), "COMERCIALIZADORA INTERNACIONAL CARIBBEAN EXOTICS S A")</f>
        <v>LONDOÑO ECHEVERRI ALEJANDRA</v>
      </c>
      <c r="S5847" s="25">
        <f>+VLOOKUP(E5847, TC!A:D, 2, FALSE())</f>
        <v>4274.57</v>
      </c>
      <c r="T5847" t="str">
        <f t="shared" si="459"/>
        <v>COP</v>
      </c>
    </row>
    <row r="5848" spans="1:20" ht="18.75" hidden="1" customHeight="1" x14ac:dyDescent="0.25">
      <c r="A5848" t="s">
        <v>2645</v>
      </c>
      <c r="B5848" t="s">
        <v>1923</v>
      </c>
      <c r="C5848" t="s">
        <v>1913</v>
      </c>
      <c r="D5848" s="24">
        <v>5934</v>
      </c>
      <c r="E5848" t="s">
        <v>1708</v>
      </c>
      <c r="F5848" t="s">
        <v>99</v>
      </c>
      <c r="G5848" t="s">
        <v>1914</v>
      </c>
      <c r="H5848" t="s">
        <v>2024</v>
      </c>
      <c r="I5848" t="s">
        <v>1838</v>
      </c>
      <c r="J5848" t="s">
        <v>1915</v>
      </c>
      <c r="K5848" t="s">
        <v>2028</v>
      </c>
      <c r="L5848" s="24">
        <v>84700</v>
      </c>
      <c r="M5848" s="25">
        <f>+VLOOKUP(E5848, TC!A:D, 4, FALSE())</f>
        <v>1.1368499989472627</v>
      </c>
      <c r="N5848" s="24">
        <f t="shared" si="455"/>
        <v>84700</v>
      </c>
      <c r="O5848" t="str">
        <f t="shared" si="456"/>
        <v>FACTURA</v>
      </c>
      <c r="P5848" t="str">
        <f t="shared" si="457"/>
        <v>2025</v>
      </c>
      <c r="Q5848" t="str">
        <f t="shared" si="458"/>
        <v>04</v>
      </c>
      <c r="R5848" t="str">
        <f>+IFERROR(VLOOKUP(I5848, Listado!A:B, 2, FALSE()), "COMERCIALIZADORA INTERNACIONAL CARIBBEAN EXOTICS S A")</f>
        <v>LONDOÑO ECHEVERRI ALEJANDRA</v>
      </c>
      <c r="S5848" s="25">
        <f>+VLOOKUP(E5848, TC!A:D, 2, FALSE())</f>
        <v>4274.57</v>
      </c>
      <c r="T5848" t="str">
        <f t="shared" si="459"/>
        <v>COP</v>
      </c>
    </row>
    <row r="5849" spans="1:20" ht="18.75" hidden="1" customHeight="1" x14ac:dyDescent="0.25">
      <c r="A5849" t="s">
        <v>2645</v>
      </c>
      <c r="B5849" t="s">
        <v>1923</v>
      </c>
      <c r="C5849" t="s">
        <v>1913</v>
      </c>
      <c r="D5849" s="24">
        <v>5934</v>
      </c>
      <c r="E5849" t="s">
        <v>1708</v>
      </c>
      <c r="F5849" t="s">
        <v>99</v>
      </c>
      <c r="G5849" t="s">
        <v>1914</v>
      </c>
      <c r="H5849" t="s">
        <v>2024</v>
      </c>
      <c r="I5849" t="s">
        <v>1838</v>
      </c>
      <c r="J5849" t="s">
        <v>1915</v>
      </c>
      <c r="K5849" t="s">
        <v>2028</v>
      </c>
      <c r="L5849" s="24">
        <v>19250</v>
      </c>
      <c r="M5849" s="25">
        <f>+VLOOKUP(E5849, TC!A:D, 4, FALSE())</f>
        <v>1.1368499989472627</v>
      </c>
      <c r="N5849" s="24">
        <f t="shared" si="455"/>
        <v>19250</v>
      </c>
      <c r="O5849" t="str">
        <f t="shared" si="456"/>
        <v>FACTURA</v>
      </c>
      <c r="P5849" t="str">
        <f t="shared" si="457"/>
        <v>2025</v>
      </c>
      <c r="Q5849" t="str">
        <f t="shared" si="458"/>
        <v>04</v>
      </c>
      <c r="R5849" t="str">
        <f>+IFERROR(VLOOKUP(I5849, Listado!A:B, 2, FALSE()), "COMERCIALIZADORA INTERNACIONAL CARIBBEAN EXOTICS S A")</f>
        <v>LONDOÑO ECHEVERRI ALEJANDRA</v>
      </c>
      <c r="S5849" s="25">
        <f>+VLOOKUP(E5849, TC!A:D, 2, FALSE())</f>
        <v>4274.57</v>
      </c>
      <c r="T5849" t="str">
        <f t="shared" si="459"/>
        <v>COP</v>
      </c>
    </row>
    <row r="5850" spans="1:20" ht="18.75" hidden="1" customHeight="1" x14ac:dyDescent="0.25">
      <c r="A5850" t="s">
        <v>2645</v>
      </c>
      <c r="B5850" t="s">
        <v>1923</v>
      </c>
      <c r="C5850" t="s">
        <v>1913</v>
      </c>
      <c r="D5850" s="24">
        <v>5934</v>
      </c>
      <c r="E5850" t="s">
        <v>1708</v>
      </c>
      <c r="F5850" t="s">
        <v>99</v>
      </c>
      <c r="G5850" t="s">
        <v>1914</v>
      </c>
      <c r="H5850" t="s">
        <v>2024</v>
      </c>
      <c r="I5850" t="s">
        <v>1838</v>
      </c>
      <c r="J5850" t="s">
        <v>1915</v>
      </c>
      <c r="K5850" t="s">
        <v>2020</v>
      </c>
      <c r="L5850" s="24">
        <v>100000</v>
      </c>
      <c r="M5850" s="25">
        <f>+VLOOKUP(E5850, TC!A:D, 4, FALSE())</f>
        <v>1.1368499989472627</v>
      </c>
      <c r="N5850" s="24">
        <f t="shared" si="455"/>
        <v>100000</v>
      </c>
      <c r="O5850" t="str">
        <f t="shared" si="456"/>
        <v>FACTURA</v>
      </c>
      <c r="P5850" t="str">
        <f t="shared" si="457"/>
        <v>2025</v>
      </c>
      <c r="Q5850" t="str">
        <f t="shared" si="458"/>
        <v>04</v>
      </c>
      <c r="R5850" t="str">
        <f>+IFERROR(VLOOKUP(I5850, Listado!A:B, 2, FALSE()), "COMERCIALIZADORA INTERNACIONAL CARIBBEAN EXOTICS S A")</f>
        <v>LONDOÑO ECHEVERRI ALEJANDRA</v>
      </c>
      <c r="S5850" s="25">
        <f>+VLOOKUP(E5850, TC!A:D, 2, FALSE())</f>
        <v>4274.57</v>
      </c>
      <c r="T5850" t="str">
        <f t="shared" si="459"/>
        <v>COP</v>
      </c>
    </row>
    <row r="5851" spans="1:20" ht="18.75" hidden="1" customHeight="1" x14ac:dyDescent="0.25">
      <c r="A5851" t="s">
        <v>2645</v>
      </c>
      <c r="B5851" t="s">
        <v>1923</v>
      </c>
      <c r="C5851" t="s">
        <v>1913</v>
      </c>
      <c r="D5851" s="24">
        <v>5934</v>
      </c>
      <c r="E5851" t="s">
        <v>1708</v>
      </c>
      <c r="F5851" t="s">
        <v>99</v>
      </c>
      <c r="G5851" t="s">
        <v>1914</v>
      </c>
      <c r="H5851" t="s">
        <v>2024</v>
      </c>
      <c r="I5851" t="s">
        <v>1838</v>
      </c>
      <c r="J5851" t="s">
        <v>1915</v>
      </c>
      <c r="K5851" t="s">
        <v>2022</v>
      </c>
      <c r="L5851" s="24">
        <v>180320</v>
      </c>
      <c r="M5851" s="25">
        <f>+VLOOKUP(E5851, TC!A:D, 4, FALSE())</f>
        <v>1.1368499989472627</v>
      </c>
      <c r="N5851" s="24">
        <f t="shared" si="455"/>
        <v>180320</v>
      </c>
      <c r="O5851" t="str">
        <f t="shared" si="456"/>
        <v>FACTURA</v>
      </c>
      <c r="P5851" t="str">
        <f t="shared" si="457"/>
        <v>2025</v>
      </c>
      <c r="Q5851" t="str">
        <f t="shared" si="458"/>
        <v>04</v>
      </c>
      <c r="R5851" t="str">
        <f>+IFERROR(VLOOKUP(I5851, Listado!A:B, 2, FALSE()), "COMERCIALIZADORA INTERNACIONAL CARIBBEAN EXOTICS S A")</f>
        <v>LONDOÑO ECHEVERRI ALEJANDRA</v>
      </c>
      <c r="S5851" s="25">
        <f>+VLOOKUP(E5851, TC!A:D, 2, FALSE())</f>
        <v>4274.57</v>
      </c>
      <c r="T5851" t="str">
        <f t="shared" si="459"/>
        <v>COP</v>
      </c>
    </row>
    <row r="5852" spans="1:20" ht="18.75" hidden="1" customHeight="1" x14ac:dyDescent="0.25">
      <c r="A5852" t="s">
        <v>2645</v>
      </c>
      <c r="B5852" t="s">
        <v>1923</v>
      </c>
      <c r="C5852" t="s">
        <v>1913</v>
      </c>
      <c r="D5852" s="24">
        <v>5934</v>
      </c>
      <c r="E5852" t="s">
        <v>1708</v>
      </c>
      <c r="F5852" t="s">
        <v>99</v>
      </c>
      <c r="G5852" t="s">
        <v>1914</v>
      </c>
      <c r="H5852" t="s">
        <v>2024</v>
      </c>
      <c r="I5852" t="s">
        <v>1838</v>
      </c>
      <c r="J5852" t="s">
        <v>1915</v>
      </c>
      <c r="K5852" t="s">
        <v>2022</v>
      </c>
      <c r="L5852" s="24">
        <v>73600</v>
      </c>
      <c r="M5852" s="25">
        <f>+VLOOKUP(E5852, TC!A:D, 4, FALSE())</f>
        <v>1.1368499989472627</v>
      </c>
      <c r="N5852" s="24">
        <f t="shared" si="455"/>
        <v>73600</v>
      </c>
      <c r="O5852" t="str">
        <f t="shared" si="456"/>
        <v>FACTURA</v>
      </c>
      <c r="P5852" t="str">
        <f t="shared" si="457"/>
        <v>2025</v>
      </c>
      <c r="Q5852" t="str">
        <f t="shared" si="458"/>
        <v>04</v>
      </c>
      <c r="R5852" t="str">
        <f>+IFERROR(VLOOKUP(I5852, Listado!A:B, 2, FALSE()), "COMERCIALIZADORA INTERNACIONAL CARIBBEAN EXOTICS S A")</f>
        <v>LONDOÑO ECHEVERRI ALEJANDRA</v>
      </c>
      <c r="S5852" s="25">
        <f>+VLOOKUP(E5852, TC!A:D, 2, FALSE())</f>
        <v>4274.57</v>
      </c>
      <c r="T5852" t="str">
        <f t="shared" si="459"/>
        <v>COP</v>
      </c>
    </row>
    <row r="5853" spans="1:20" ht="18.75" hidden="1" customHeight="1" x14ac:dyDescent="0.25">
      <c r="A5853" t="s">
        <v>2645</v>
      </c>
      <c r="B5853" t="s">
        <v>1923</v>
      </c>
      <c r="C5853" t="s">
        <v>1913</v>
      </c>
      <c r="D5853" s="24">
        <v>5934</v>
      </c>
      <c r="E5853" t="s">
        <v>1708</v>
      </c>
      <c r="F5853" t="s">
        <v>99</v>
      </c>
      <c r="G5853" t="s">
        <v>1914</v>
      </c>
      <c r="H5853" t="s">
        <v>2024</v>
      </c>
      <c r="I5853" t="s">
        <v>1838</v>
      </c>
      <c r="J5853" t="s">
        <v>1915</v>
      </c>
      <c r="K5853" t="s">
        <v>2022</v>
      </c>
      <c r="L5853" s="24">
        <v>111780</v>
      </c>
      <c r="M5853" s="25">
        <f>+VLOOKUP(E5853, TC!A:D, 4, FALSE())</f>
        <v>1.1368499989472627</v>
      </c>
      <c r="N5853" s="24">
        <f t="shared" si="455"/>
        <v>111780</v>
      </c>
      <c r="O5853" t="str">
        <f t="shared" si="456"/>
        <v>FACTURA</v>
      </c>
      <c r="P5853" t="str">
        <f t="shared" si="457"/>
        <v>2025</v>
      </c>
      <c r="Q5853" t="str">
        <f t="shared" si="458"/>
        <v>04</v>
      </c>
      <c r="R5853" t="str">
        <f>+IFERROR(VLOOKUP(I5853, Listado!A:B, 2, FALSE()), "COMERCIALIZADORA INTERNACIONAL CARIBBEAN EXOTICS S A")</f>
        <v>LONDOÑO ECHEVERRI ALEJANDRA</v>
      </c>
      <c r="S5853" s="25">
        <f>+VLOOKUP(E5853, TC!A:D, 2, FALSE())</f>
        <v>4274.57</v>
      </c>
      <c r="T5853" t="str">
        <f t="shared" si="459"/>
        <v>COP</v>
      </c>
    </row>
    <row r="5854" spans="1:20" ht="18.75" hidden="1" customHeight="1" x14ac:dyDescent="0.25">
      <c r="A5854" t="s">
        <v>2645</v>
      </c>
      <c r="B5854" t="s">
        <v>1923</v>
      </c>
      <c r="C5854" t="s">
        <v>1913</v>
      </c>
      <c r="D5854" s="24">
        <v>5934</v>
      </c>
      <c r="E5854" t="s">
        <v>1708</v>
      </c>
      <c r="F5854" t="s">
        <v>99</v>
      </c>
      <c r="G5854" t="s">
        <v>1914</v>
      </c>
      <c r="H5854" t="s">
        <v>2024</v>
      </c>
      <c r="I5854" t="s">
        <v>1838</v>
      </c>
      <c r="J5854" t="s">
        <v>1915</v>
      </c>
      <c r="K5854" t="s">
        <v>2022</v>
      </c>
      <c r="L5854" s="24">
        <v>14490</v>
      </c>
      <c r="M5854" s="25">
        <f>+VLOOKUP(E5854, TC!A:D, 4, FALSE())</f>
        <v>1.1368499989472627</v>
      </c>
      <c r="N5854" s="24">
        <f t="shared" si="455"/>
        <v>14490</v>
      </c>
      <c r="O5854" t="str">
        <f t="shared" si="456"/>
        <v>FACTURA</v>
      </c>
      <c r="P5854" t="str">
        <f t="shared" si="457"/>
        <v>2025</v>
      </c>
      <c r="Q5854" t="str">
        <f t="shared" si="458"/>
        <v>04</v>
      </c>
      <c r="R5854" t="str">
        <f>+IFERROR(VLOOKUP(I5854, Listado!A:B, 2, FALSE()), "COMERCIALIZADORA INTERNACIONAL CARIBBEAN EXOTICS S A")</f>
        <v>LONDOÑO ECHEVERRI ALEJANDRA</v>
      </c>
      <c r="S5854" s="25">
        <f>+VLOOKUP(E5854, TC!A:D, 2, FALSE())</f>
        <v>4274.57</v>
      </c>
      <c r="T5854" t="str">
        <f t="shared" si="459"/>
        <v>COP</v>
      </c>
    </row>
    <row r="5855" spans="1:20" ht="18.75" hidden="1" customHeight="1" x14ac:dyDescent="0.25">
      <c r="A5855" t="s">
        <v>2645</v>
      </c>
      <c r="B5855" t="s">
        <v>1923</v>
      </c>
      <c r="C5855" t="s">
        <v>1913</v>
      </c>
      <c r="D5855" s="24">
        <v>5934</v>
      </c>
      <c r="E5855" t="s">
        <v>1708</v>
      </c>
      <c r="F5855" t="s">
        <v>99</v>
      </c>
      <c r="G5855" t="s">
        <v>1914</v>
      </c>
      <c r="H5855" t="s">
        <v>2024</v>
      </c>
      <c r="I5855" t="s">
        <v>1838</v>
      </c>
      <c r="J5855" t="s">
        <v>1915</v>
      </c>
      <c r="K5855" t="s">
        <v>2022</v>
      </c>
      <c r="L5855" s="24">
        <v>96600</v>
      </c>
      <c r="M5855" s="25">
        <f>+VLOOKUP(E5855, TC!A:D, 4, FALSE())</f>
        <v>1.1368499989472627</v>
      </c>
      <c r="N5855" s="24">
        <f t="shared" si="455"/>
        <v>96600</v>
      </c>
      <c r="O5855" t="str">
        <f t="shared" si="456"/>
        <v>FACTURA</v>
      </c>
      <c r="P5855" t="str">
        <f t="shared" si="457"/>
        <v>2025</v>
      </c>
      <c r="Q5855" t="str">
        <f t="shared" si="458"/>
        <v>04</v>
      </c>
      <c r="R5855" t="str">
        <f>+IFERROR(VLOOKUP(I5855, Listado!A:B, 2, FALSE()), "COMERCIALIZADORA INTERNACIONAL CARIBBEAN EXOTICS S A")</f>
        <v>LONDOÑO ECHEVERRI ALEJANDRA</v>
      </c>
      <c r="S5855" s="25">
        <f>+VLOOKUP(E5855, TC!A:D, 2, FALSE())</f>
        <v>4274.57</v>
      </c>
      <c r="T5855" t="str">
        <f t="shared" si="459"/>
        <v>COP</v>
      </c>
    </row>
    <row r="5856" spans="1:20" ht="18.75" hidden="1" customHeight="1" x14ac:dyDescent="0.25">
      <c r="A5856" t="s">
        <v>2645</v>
      </c>
      <c r="B5856" t="s">
        <v>1923</v>
      </c>
      <c r="C5856" t="s">
        <v>1913</v>
      </c>
      <c r="D5856" s="24">
        <v>5934</v>
      </c>
      <c r="E5856" t="s">
        <v>1708</v>
      </c>
      <c r="F5856" t="s">
        <v>99</v>
      </c>
      <c r="G5856" t="s">
        <v>1914</v>
      </c>
      <c r="H5856" t="s">
        <v>2024</v>
      </c>
      <c r="I5856" t="s">
        <v>1838</v>
      </c>
      <c r="J5856" t="s">
        <v>1915</v>
      </c>
      <c r="K5856" t="s">
        <v>2022</v>
      </c>
      <c r="L5856" s="24">
        <v>9200</v>
      </c>
      <c r="M5856" s="25">
        <f>+VLOOKUP(E5856, TC!A:D, 4, FALSE())</f>
        <v>1.1368499989472627</v>
      </c>
      <c r="N5856" s="24">
        <f t="shared" si="455"/>
        <v>9200</v>
      </c>
      <c r="O5856" t="str">
        <f t="shared" si="456"/>
        <v>FACTURA</v>
      </c>
      <c r="P5856" t="str">
        <f t="shared" si="457"/>
        <v>2025</v>
      </c>
      <c r="Q5856" t="str">
        <f t="shared" si="458"/>
        <v>04</v>
      </c>
      <c r="R5856" t="str">
        <f>+IFERROR(VLOOKUP(I5856, Listado!A:B, 2, FALSE()), "COMERCIALIZADORA INTERNACIONAL CARIBBEAN EXOTICS S A")</f>
        <v>LONDOÑO ECHEVERRI ALEJANDRA</v>
      </c>
      <c r="S5856" s="25">
        <f>+VLOOKUP(E5856, TC!A:D, 2, FALSE())</f>
        <v>4274.57</v>
      </c>
      <c r="T5856" t="str">
        <f t="shared" si="459"/>
        <v>COP</v>
      </c>
    </row>
    <row r="5857" spans="1:20" ht="18.75" hidden="1" customHeight="1" x14ac:dyDescent="0.25">
      <c r="A5857" t="s">
        <v>2645</v>
      </c>
      <c r="B5857" t="s">
        <v>1923</v>
      </c>
      <c r="C5857" t="s">
        <v>1913</v>
      </c>
      <c r="D5857" s="24">
        <v>5934</v>
      </c>
      <c r="E5857" t="s">
        <v>1708</v>
      </c>
      <c r="F5857" t="s">
        <v>99</v>
      </c>
      <c r="G5857" t="s">
        <v>1914</v>
      </c>
      <c r="H5857" t="s">
        <v>2024</v>
      </c>
      <c r="I5857" t="s">
        <v>1838</v>
      </c>
      <c r="J5857" t="s">
        <v>1915</v>
      </c>
      <c r="K5857" t="s">
        <v>2022</v>
      </c>
      <c r="L5857" s="24">
        <v>5290</v>
      </c>
      <c r="M5857" s="25">
        <f>+VLOOKUP(E5857, TC!A:D, 4, FALSE())</f>
        <v>1.1368499989472627</v>
      </c>
      <c r="N5857" s="24">
        <f t="shared" si="455"/>
        <v>5290</v>
      </c>
      <c r="O5857" t="str">
        <f t="shared" si="456"/>
        <v>FACTURA</v>
      </c>
      <c r="P5857" t="str">
        <f t="shared" si="457"/>
        <v>2025</v>
      </c>
      <c r="Q5857" t="str">
        <f t="shared" si="458"/>
        <v>04</v>
      </c>
      <c r="R5857" t="str">
        <f>+IFERROR(VLOOKUP(I5857, Listado!A:B, 2, FALSE()), "COMERCIALIZADORA INTERNACIONAL CARIBBEAN EXOTICS S A")</f>
        <v>LONDOÑO ECHEVERRI ALEJANDRA</v>
      </c>
      <c r="S5857" s="25">
        <f>+VLOOKUP(E5857, TC!A:D, 2, FALSE())</f>
        <v>4274.57</v>
      </c>
      <c r="T5857" t="str">
        <f t="shared" si="459"/>
        <v>COP</v>
      </c>
    </row>
    <row r="5858" spans="1:20" ht="18.75" hidden="1" customHeight="1" x14ac:dyDescent="0.25">
      <c r="A5858" t="s">
        <v>2645</v>
      </c>
      <c r="B5858" t="s">
        <v>1923</v>
      </c>
      <c r="C5858" t="s">
        <v>1913</v>
      </c>
      <c r="D5858" s="24">
        <v>5934</v>
      </c>
      <c r="E5858" t="s">
        <v>1708</v>
      </c>
      <c r="F5858" t="s">
        <v>99</v>
      </c>
      <c r="G5858" t="s">
        <v>1914</v>
      </c>
      <c r="H5858" t="s">
        <v>2024</v>
      </c>
      <c r="I5858" t="s">
        <v>1838</v>
      </c>
      <c r="J5858" t="s">
        <v>1915</v>
      </c>
      <c r="K5858" t="s">
        <v>2045</v>
      </c>
      <c r="L5858" s="24">
        <v>31586</v>
      </c>
      <c r="M5858" s="25">
        <f>+VLOOKUP(E5858, TC!A:D, 4, FALSE())</f>
        <v>1.1368499989472627</v>
      </c>
      <c r="N5858" s="24">
        <f t="shared" si="455"/>
        <v>31586</v>
      </c>
      <c r="O5858" t="str">
        <f t="shared" si="456"/>
        <v>FACTURA</v>
      </c>
      <c r="P5858" t="str">
        <f t="shared" si="457"/>
        <v>2025</v>
      </c>
      <c r="Q5858" t="str">
        <f t="shared" si="458"/>
        <v>04</v>
      </c>
      <c r="R5858" t="str">
        <f>+IFERROR(VLOOKUP(I5858, Listado!A:B, 2, FALSE()), "COMERCIALIZADORA INTERNACIONAL CARIBBEAN EXOTICS S A")</f>
        <v>LONDOÑO ECHEVERRI ALEJANDRA</v>
      </c>
      <c r="S5858" s="25">
        <f>+VLOOKUP(E5858, TC!A:D, 2, FALSE())</f>
        <v>4274.57</v>
      </c>
      <c r="T5858" t="str">
        <f t="shared" si="459"/>
        <v>COP</v>
      </c>
    </row>
    <row r="5859" spans="1:20" ht="18.75" hidden="1" customHeight="1" x14ac:dyDescent="0.25">
      <c r="A5859" t="s">
        <v>2645</v>
      </c>
      <c r="B5859" t="s">
        <v>1923</v>
      </c>
      <c r="C5859" t="s">
        <v>1913</v>
      </c>
      <c r="D5859" s="24">
        <v>5934</v>
      </c>
      <c r="E5859" t="s">
        <v>1708</v>
      </c>
      <c r="F5859" t="s">
        <v>99</v>
      </c>
      <c r="G5859" t="s">
        <v>1914</v>
      </c>
      <c r="H5859" t="s">
        <v>2024</v>
      </c>
      <c r="I5859" t="s">
        <v>1838</v>
      </c>
      <c r="J5859" t="s">
        <v>1915</v>
      </c>
      <c r="K5859" t="s">
        <v>2045</v>
      </c>
      <c r="L5859" s="24">
        <v>125834</v>
      </c>
      <c r="M5859" s="25">
        <f>+VLOOKUP(E5859, TC!A:D, 4, FALSE())</f>
        <v>1.1368499989472627</v>
      </c>
      <c r="N5859" s="24">
        <f t="shared" si="455"/>
        <v>125834</v>
      </c>
      <c r="O5859" t="str">
        <f t="shared" si="456"/>
        <v>FACTURA</v>
      </c>
      <c r="P5859" t="str">
        <f t="shared" si="457"/>
        <v>2025</v>
      </c>
      <c r="Q5859" t="str">
        <f t="shared" si="458"/>
        <v>04</v>
      </c>
      <c r="R5859" t="str">
        <f>+IFERROR(VLOOKUP(I5859, Listado!A:B, 2, FALSE()), "COMERCIALIZADORA INTERNACIONAL CARIBBEAN EXOTICS S A")</f>
        <v>LONDOÑO ECHEVERRI ALEJANDRA</v>
      </c>
      <c r="S5859" s="25">
        <f>+VLOOKUP(E5859, TC!A:D, 2, FALSE())</f>
        <v>4274.57</v>
      </c>
      <c r="T5859" t="str">
        <f t="shared" si="459"/>
        <v>COP</v>
      </c>
    </row>
    <row r="5860" spans="1:20" ht="18.75" hidden="1" customHeight="1" x14ac:dyDescent="0.25">
      <c r="A5860" t="s">
        <v>2645</v>
      </c>
      <c r="B5860" t="s">
        <v>1923</v>
      </c>
      <c r="C5860" t="s">
        <v>1913</v>
      </c>
      <c r="D5860" s="24">
        <v>5934</v>
      </c>
      <c r="E5860" t="s">
        <v>1708</v>
      </c>
      <c r="F5860" t="s">
        <v>99</v>
      </c>
      <c r="G5860" t="s">
        <v>1914</v>
      </c>
      <c r="H5860" t="s">
        <v>2024</v>
      </c>
      <c r="I5860" t="s">
        <v>1838</v>
      </c>
      <c r="J5860" t="s">
        <v>1915</v>
      </c>
      <c r="K5860" t="s">
        <v>2045</v>
      </c>
      <c r="L5860" s="24">
        <v>43736</v>
      </c>
      <c r="M5860" s="25">
        <f>+VLOOKUP(E5860, TC!A:D, 4, FALSE())</f>
        <v>1.1368499989472627</v>
      </c>
      <c r="N5860" s="24">
        <f t="shared" si="455"/>
        <v>43736</v>
      </c>
      <c r="O5860" t="str">
        <f t="shared" si="456"/>
        <v>FACTURA</v>
      </c>
      <c r="P5860" t="str">
        <f t="shared" si="457"/>
        <v>2025</v>
      </c>
      <c r="Q5860" t="str">
        <f t="shared" si="458"/>
        <v>04</v>
      </c>
      <c r="R5860" t="str">
        <f>+IFERROR(VLOOKUP(I5860, Listado!A:B, 2, FALSE()), "COMERCIALIZADORA INTERNACIONAL CARIBBEAN EXOTICS S A")</f>
        <v>LONDOÑO ECHEVERRI ALEJANDRA</v>
      </c>
      <c r="S5860" s="25">
        <f>+VLOOKUP(E5860, TC!A:D, 2, FALSE())</f>
        <v>4274.57</v>
      </c>
      <c r="T5860" t="str">
        <f t="shared" si="459"/>
        <v>COP</v>
      </c>
    </row>
    <row r="5861" spans="1:20" ht="18.75" hidden="1" customHeight="1" x14ac:dyDescent="0.25">
      <c r="A5861" t="s">
        <v>2645</v>
      </c>
      <c r="B5861" t="s">
        <v>1923</v>
      </c>
      <c r="C5861" t="s">
        <v>1913</v>
      </c>
      <c r="D5861" s="24">
        <v>5934</v>
      </c>
      <c r="E5861" t="s">
        <v>1708</v>
      </c>
      <c r="F5861" t="s">
        <v>99</v>
      </c>
      <c r="G5861" t="s">
        <v>1914</v>
      </c>
      <c r="H5861" t="s">
        <v>2024</v>
      </c>
      <c r="I5861" t="s">
        <v>1838</v>
      </c>
      <c r="J5861" t="s">
        <v>1915</v>
      </c>
      <c r="K5861" t="s">
        <v>2803</v>
      </c>
      <c r="L5861" s="24">
        <v>172920</v>
      </c>
      <c r="M5861" s="25">
        <f>+VLOOKUP(E5861, TC!A:D, 4, FALSE())</f>
        <v>1.1368499989472627</v>
      </c>
      <c r="N5861" s="24">
        <f t="shared" si="455"/>
        <v>172920</v>
      </c>
      <c r="O5861" t="str">
        <f t="shared" si="456"/>
        <v>FACTURA</v>
      </c>
      <c r="P5861" t="str">
        <f t="shared" si="457"/>
        <v>2025</v>
      </c>
      <c r="Q5861" t="str">
        <f t="shared" si="458"/>
        <v>04</v>
      </c>
      <c r="R5861" t="str">
        <f>+IFERROR(VLOOKUP(I5861, Listado!A:B, 2, FALSE()), "COMERCIALIZADORA INTERNACIONAL CARIBBEAN EXOTICS S A")</f>
        <v>LONDOÑO ECHEVERRI ALEJANDRA</v>
      </c>
      <c r="S5861" s="25">
        <f>+VLOOKUP(E5861, TC!A:D, 2, FALSE())</f>
        <v>4274.57</v>
      </c>
      <c r="T5861" t="str">
        <f t="shared" si="459"/>
        <v>COP</v>
      </c>
    </row>
    <row r="5862" spans="1:20" ht="18.75" hidden="1" customHeight="1" x14ac:dyDescent="0.25">
      <c r="A5862" t="s">
        <v>2645</v>
      </c>
      <c r="B5862" t="s">
        <v>1923</v>
      </c>
      <c r="C5862" t="s">
        <v>1913</v>
      </c>
      <c r="D5862" s="24">
        <v>5934</v>
      </c>
      <c r="E5862" t="s">
        <v>1708</v>
      </c>
      <c r="F5862" t="s">
        <v>99</v>
      </c>
      <c r="G5862" t="s">
        <v>1914</v>
      </c>
      <c r="H5862" t="s">
        <v>2024</v>
      </c>
      <c r="I5862" t="s">
        <v>1838</v>
      </c>
      <c r="J5862" t="s">
        <v>1915</v>
      </c>
      <c r="K5862" t="s">
        <v>2803</v>
      </c>
      <c r="L5862" s="24">
        <v>147840</v>
      </c>
      <c r="M5862" s="25">
        <f>+VLOOKUP(E5862, TC!A:D, 4, FALSE())</f>
        <v>1.1368499989472627</v>
      </c>
      <c r="N5862" s="24">
        <f t="shared" si="455"/>
        <v>147840</v>
      </c>
      <c r="O5862" t="str">
        <f t="shared" si="456"/>
        <v>FACTURA</v>
      </c>
      <c r="P5862" t="str">
        <f t="shared" si="457"/>
        <v>2025</v>
      </c>
      <c r="Q5862" t="str">
        <f t="shared" si="458"/>
        <v>04</v>
      </c>
      <c r="R5862" t="str">
        <f>+IFERROR(VLOOKUP(I5862, Listado!A:B, 2, FALSE()), "COMERCIALIZADORA INTERNACIONAL CARIBBEAN EXOTICS S A")</f>
        <v>LONDOÑO ECHEVERRI ALEJANDRA</v>
      </c>
      <c r="S5862" s="25">
        <f>+VLOOKUP(E5862, TC!A:D, 2, FALSE())</f>
        <v>4274.57</v>
      </c>
      <c r="T5862" t="str">
        <f t="shared" si="459"/>
        <v>COP</v>
      </c>
    </row>
    <row r="5863" spans="1:20" ht="18.75" hidden="1" customHeight="1" x14ac:dyDescent="0.25">
      <c r="A5863" t="s">
        <v>2645</v>
      </c>
      <c r="B5863" t="s">
        <v>1923</v>
      </c>
      <c r="C5863" t="s">
        <v>1913</v>
      </c>
      <c r="D5863" s="24">
        <v>5934</v>
      </c>
      <c r="E5863" t="s">
        <v>1708</v>
      </c>
      <c r="F5863" t="s">
        <v>99</v>
      </c>
      <c r="G5863" t="s">
        <v>1914</v>
      </c>
      <c r="H5863" t="s">
        <v>2024</v>
      </c>
      <c r="I5863" t="s">
        <v>1838</v>
      </c>
      <c r="J5863" t="s">
        <v>1915</v>
      </c>
      <c r="K5863" t="s">
        <v>2803</v>
      </c>
      <c r="L5863" s="24">
        <v>104940</v>
      </c>
      <c r="M5863" s="25">
        <f>+VLOOKUP(E5863, TC!A:D, 4, FALSE())</f>
        <v>1.1368499989472627</v>
      </c>
      <c r="N5863" s="24">
        <f t="shared" si="455"/>
        <v>104940</v>
      </c>
      <c r="O5863" t="str">
        <f t="shared" si="456"/>
        <v>FACTURA</v>
      </c>
      <c r="P5863" t="str">
        <f t="shared" si="457"/>
        <v>2025</v>
      </c>
      <c r="Q5863" t="str">
        <f t="shared" si="458"/>
        <v>04</v>
      </c>
      <c r="R5863" t="str">
        <f>+IFERROR(VLOOKUP(I5863, Listado!A:B, 2, FALSE()), "COMERCIALIZADORA INTERNACIONAL CARIBBEAN EXOTICS S A")</f>
        <v>LONDOÑO ECHEVERRI ALEJANDRA</v>
      </c>
      <c r="S5863" s="25">
        <f>+VLOOKUP(E5863, TC!A:D, 2, FALSE())</f>
        <v>4274.57</v>
      </c>
      <c r="T5863" t="str">
        <f t="shared" si="459"/>
        <v>COP</v>
      </c>
    </row>
    <row r="5864" spans="1:20" ht="18.75" hidden="1" customHeight="1" x14ac:dyDescent="0.25">
      <c r="A5864" t="s">
        <v>2645</v>
      </c>
      <c r="B5864" t="s">
        <v>1923</v>
      </c>
      <c r="C5864" t="s">
        <v>1913</v>
      </c>
      <c r="D5864" s="24">
        <v>5934</v>
      </c>
      <c r="E5864" t="s">
        <v>1708</v>
      </c>
      <c r="F5864" t="s">
        <v>99</v>
      </c>
      <c r="G5864" t="s">
        <v>1914</v>
      </c>
      <c r="H5864" t="s">
        <v>2024</v>
      </c>
      <c r="I5864" t="s">
        <v>1838</v>
      </c>
      <c r="J5864" t="s">
        <v>1915</v>
      </c>
      <c r="K5864" t="s">
        <v>2803</v>
      </c>
      <c r="L5864" s="24">
        <v>142120</v>
      </c>
      <c r="M5864" s="25">
        <f>+VLOOKUP(E5864, TC!A:D, 4, FALSE())</f>
        <v>1.1368499989472627</v>
      </c>
      <c r="N5864" s="24">
        <f t="shared" si="455"/>
        <v>142120</v>
      </c>
      <c r="O5864" t="str">
        <f t="shared" si="456"/>
        <v>FACTURA</v>
      </c>
      <c r="P5864" t="str">
        <f t="shared" si="457"/>
        <v>2025</v>
      </c>
      <c r="Q5864" t="str">
        <f t="shared" si="458"/>
        <v>04</v>
      </c>
      <c r="R5864" t="str">
        <f>+IFERROR(VLOOKUP(I5864, Listado!A:B, 2, FALSE()), "COMERCIALIZADORA INTERNACIONAL CARIBBEAN EXOTICS S A")</f>
        <v>LONDOÑO ECHEVERRI ALEJANDRA</v>
      </c>
      <c r="S5864" s="25">
        <f>+VLOOKUP(E5864, TC!A:D, 2, FALSE())</f>
        <v>4274.57</v>
      </c>
      <c r="T5864" t="str">
        <f t="shared" si="459"/>
        <v>COP</v>
      </c>
    </row>
    <row r="5865" spans="1:20" ht="18.75" hidden="1" customHeight="1" x14ac:dyDescent="0.25">
      <c r="A5865" t="s">
        <v>2645</v>
      </c>
      <c r="B5865" t="s">
        <v>1923</v>
      </c>
      <c r="C5865" t="s">
        <v>1913</v>
      </c>
      <c r="D5865" s="24">
        <v>5934</v>
      </c>
      <c r="E5865" t="s">
        <v>1708</v>
      </c>
      <c r="F5865" t="s">
        <v>99</v>
      </c>
      <c r="G5865" t="s">
        <v>1914</v>
      </c>
      <c r="H5865" t="s">
        <v>2024</v>
      </c>
      <c r="I5865" t="s">
        <v>1838</v>
      </c>
      <c r="J5865" t="s">
        <v>1915</v>
      </c>
      <c r="K5865" t="s">
        <v>2803</v>
      </c>
      <c r="L5865" s="24">
        <v>14080</v>
      </c>
      <c r="M5865" s="25">
        <f>+VLOOKUP(E5865, TC!A:D, 4, FALSE())</f>
        <v>1.1368499989472627</v>
      </c>
      <c r="N5865" s="24">
        <f t="shared" si="455"/>
        <v>14080</v>
      </c>
      <c r="O5865" t="str">
        <f t="shared" si="456"/>
        <v>FACTURA</v>
      </c>
      <c r="P5865" t="str">
        <f t="shared" si="457"/>
        <v>2025</v>
      </c>
      <c r="Q5865" t="str">
        <f t="shared" si="458"/>
        <v>04</v>
      </c>
      <c r="R5865" t="str">
        <f>+IFERROR(VLOOKUP(I5865, Listado!A:B, 2, FALSE()), "COMERCIALIZADORA INTERNACIONAL CARIBBEAN EXOTICS S A")</f>
        <v>LONDOÑO ECHEVERRI ALEJANDRA</v>
      </c>
      <c r="S5865" s="25">
        <f>+VLOOKUP(E5865, TC!A:D, 2, FALSE())</f>
        <v>4274.57</v>
      </c>
      <c r="T5865" t="str">
        <f t="shared" si="459"/>
        <v>COP</v>
      </c>
    </row>
    <row r="5866" spans="1:20" ht="18.75" hidden="1" customHeight="1" x14ac:dyDescent="0.25">
      <c r="A5866" t="s">
        <v>2645</v>
      </c>
      <c r="B5866" t="s">
        <v>1923</v>
      </c>
      <c r="C5866" t="s">
        <v>1913</v>
      </c>
      <c r="D5866" s="24">
        <v>5934</v>
      </c>
      <c r="E5866" t="s">
        <v>1708</v>
      </c>
      <c r="F5866" t="s">
        <v>99</v>
      </c>
      <c r="G5866" t="s">
        <v>1914</v>
      </c>
      <c r="H5866" t="s">
        <v>2024</v>
      </c>
      <c r="I5866" t="s">
        <v>1838</v>
      </c>
      <c r="J5866" t="s">
        <v>1915</v>
      </c>
      <c r="K5866" t="s">
        <v>2803</v>
      </c>
      <c r="L5866" s="24">
        <v>158444</v>
      </c>
      <c r="M5866" s="25">
        <f>+VLOOKUP(E5866, TC!A:D, 4, FALSE())</f>
        <v>1.1368499989472627</v>
      </c>
      <c r="N5866" s="24">
        <f t="shared" si="455"/>
        <v>158444</v>
      </c>
      <c r="O5866" t="str">
        <f t="shared" si="456"/>
        <v>FACTURA</v>
      </c>
      <c r="P5866" t="str">
        <f t="shared" si="457"/>
        <v>2025</v>
      </c>
      <c r="Q5866" t="str">
        <f t="shared" si="458"/>
        <v>04</v>
      </c>
      <c r="R5866" t="str">
        <f>+IFERROR(VLOOKUP(I5866, Listado!A:B, 2, FALSE()), "COMERCIALIZADORA INTERNACIONAL CARIBBEAN EXOTICS S A")</f>
        <v>LONDOÑO ECHEVERRI ALEJANDRA</v>
      </c>
      <c r="S5866" s="25">
        <f>+VLOOKUP(E5866, TC!A:D, 2, FALSE())</f>
        <v>4274.57</v>
      </c>
      <c r="T5866" t="str">
        <f t="shared" si="459"/>
        <v>COP</v>
      </c>
    </row>
    <row r="5867" spans="1:20" ht="18.75" hidden="1" customHeight="1" x14ac:dyDescent="0.25">
      <c r="A5867" t="s">
        <v>2645</v>
      </c>
      <c r="B5867" t="s">
        <v>5</v>
      </c>
      <c r="C5867" t="s">
        <v>1913</v>
      </c>
      <c r="D5867" s="24">
        <v>11694</v>
      </c>
      <c r="E5867" t="s">
        <v>1708</v>
      </c>
      <c r="F5867" t="s">
        <v>128</v>
      </c>
      <c r="G5867" t="s">
        <v>110</v>
      </c>
      <c r="H5867" t="s">
        <v>2827</v>
      </c>
      <c r="I5867" t="s">
        <v>1851</v>
      </c>
      <c r="J5867" t="s">
        <v>1940</v>
      </c>
      <c r="K5867" t="s">
        <v>42</v>
      </c>
      <c r="L5867" s="24">
        <v>1918</v>
      </c>
      <c r="M5867" s="25">
        <f>+VLOOKUP(E5867, TC!A:D, 4, FALSE())</f>
        <v>1.1368499989472627</v>
      </c>
      <c r="N5867" s="24">
        <f t="shared" si="455"/>
        <v>1918</v>
      </c>
      <c r="O5867" t="str">
        <f t="shared" si="456"/>
        <v>FACTURA</v>
      </c>
      <c r="P5867" t="str">
        <f t="shared" si="457"/>
        <v>2025</v>
      </c>
      <c r="Q5867" t="str">
        <f t="shared" si="458"/>
        <v>04</v>
      </c>
      <c r="R5867" t="str">
        <f>+IFERROR(VLOOKUP(I5867, Listado!A:B, 2, FALSE()), "COMERCIALIZADORA INTERNACIONAL CARIBBEAN EXOTICS S A")</f>
        <v>PEREZ MEJIA MARIA PAULINA</v>
      </c>
      <c r="S5867" s="25">
        <f>+VLOOKUP(E5867, TC!A:D, 2, FALSE())</f>
        <v>4274.57</v>
      </c>
      <c r="T5867" t="str">
        <f t="shared" si="459"/>
        <v>USD</v>
      </c>
    </row>
    <row r="5868" spans="1:20" ht="18.75" hidden="1" customHeight="1" x14ac:dyDescent="0.25">
      <c r="A5868" t="s">
        <v>2645</v>
      </c>
      <c r="B5868" t="s">
        <v>5</v>
      </c>
      <c r="C5868" t="s">
        <v>1913</v>
      </c>
      <c r="D5868" s="24">
        <v>11695</v>
      </c>
      <c r="E5868" t="s">
        <v>1708</v>
      </c>
      <c r="F5868" t="s">
        <v>1924</v>
      </c>
      <c r="G5868" t="s">
        <v>110</v>
      </c>
      <c r="H5868" t="s">
        <v>2828</v>
      </c>
      <c r="I5868" t="s">
        <v>1848</v>
      </c>
      <c r="J5868" t="s">
        <v>1917</v>
      </c>
      <c r="K5868" t="s">
        <v>40</v>
      </c>
      <c r="L5868" s="24">
        <v>1842.4</v>
      </c>
      <c r="M5868" s="25">
        <f>+VLOOKUP(E5868, TC!A:D, 4, FALSE())</f>
        <v>1.1368499989472627</v>
      </c>
      <c r="N5868" s="24">
        <f t="shared" si="455"/>
        <v>2094.532438060437</v>
      </c>
      <c r="O5868" t="str">
        <f t="shared" si="456"/>
        <v>FACTURA</v>
      </c>
      <c r="P5868" t="str">
        <f t="shared" si="457"/>
        <v>2025</v>
      </c>
      <c r="Q5868" t="str">
        <f t="shared" si="458"/>
        <v>04</v>
      </c>
      <c r="R5868" t="str">
        <f>+IFERROR(VLOOKUP(I5868, Listado!A:B, 2, FALSE()), "COMERCIALIZADORA INTERNACIONAL CARIBBEAN EXOTICS S A")</f>
        <v>PEREZ MEJIA MARIA PAULINA</v>
      </c>
      <c r="S5868" s="25">
        <f>+VLOOKUP(E5868, TC!A:D, 2, FALSE())</f>
        <v>4274.57</v>
      </c>
      <c r="T5868" t="str">
        <f t="shared" si="459"/>
        <v>EUR</v>
      </c>
    </row>
    <row r="5869" spans="1:20" ht="18.75" hidden="1" customHeight="1" x14ac:dyDescent="0.25">
      <c r="A5869" t="s">
        <v>2645</v>
      </c>
      <c r="B5869" t="s">
        <v>5</v>
      </c>
      <c r="C5869" t="s">
        <v>1913</v>
      </c>
      <c r="D5869" s="24">
        <v>11695</v>
      </c>
      <c r="E5869" t="s">
        <v>1708</v>
      </c>
      <c r="F5869" t="s">
        <v>1924</v>
      </c>
      <c r="G5869" t="s">
        <v>110</v>
      </c>
      <c r="H5869" t="s">
        <v>2828</v>
      </c>
      <c r="I5869" t="s">
        <v>1848</v>
      </c>
      <c r="J5869" t="s">
        <v>1917</v>
      </c>
      <c r="K5869" t="s">
        <v>39</v>
      </c>
      <c r="L5869" s="24">
        <v>1680</v>
      </c>
      <c r="M5869" s="25">
        <f>+VLOOKUP(E5869, TC!A:D, 4, FALSE())</f>
        <v>1.1368499989472627</v>
      </c>
      <c r="N5869" s="24">
        <f t="shared" si="455"/>
        <v>1909.9079982314013</v>
      </c>
      <c r="O5869" t="str">
        <f t="shared" si="456"/>
        <v>FACTURA</v>
      </c>
      <c r="P5869" t="str">
        <f t="shared" si="457"/>
        <v>2025</v>
      </c>
      <c r="Q5869" t="str">
        <f t="shared" si="458"/>
        <v>04</v>
      </c>
      <c r="R5869" t="str">
        <f>+IFERROR(VLOOKUP(I5869, Listado!A:B, 2, FALSE()), "COMERCIALIZADORA INTERNACIONAL CARIBBEAN EXOTICS S A")</f>
        <v>PEREZ MEJIA MARIA PAULINA</v>
      </c>
      <c r="S5869" s="25">
        <f>+VLOOKUP(E5869, TC!A:D, 2, FALSE())</f>
        <v>4274.57</v>
      </c>
      <c r="T5869" t="str">
        <f t="shared" si="459"/>
        <v>EUR</v>
      </c>
    </row>
    <row r="5870" spans="1:20" ht="18.75" hidden="1" customHeight="1" x14ac:dyDescent="0.25">
      <c r="A5870" t="s">
        <v>2645</v>
      </c>
      <c r="B5870" t="s">
        <v>1923</v>
      </c>
      <c r="C5870" t="s">
        <v>1913</v>
      </c>
      <c r="D5870" s="24">
        <v>5935</v>
      </c>
      <c r="E5870" t="s">
        <v>1708</v>
      </c>
      <c r="F5870" t="s">
        <v>128</v>
      </c>
      <c r="G5870" t="s">
        <v>110</v>
      </c>
      <c r="H5870" t="s">
        <v>2829</v>
      </c>
      <c r="I5870" t="s">
        <v>1851</v>
      </c>
      <c r="J5870" t="s">
        <v>1940</v>
      </c>
      <c r="K5870" t="s">
        <v>2069</v>
      </c>
      <c r="L5870" s="24">
        <v>84.12</v>
      </c>
      <c r="M5870" s="25">
        <f>+VLOOKUP(E5870, TC!A:D, 4, FALSE())</f>
        <v>1.1368499989472627</v>
      </c>
      <c r="N5870" s="24">
        <f t="shared" si="455"/>
        <v>84.12</v>
      </c>
      <c r="O5870" t="str">
        <f t="shared" si="456"/>
        <v>FACTURA</v>
      </c>
      <c r="P5870" t="str">
        <f t="shared" si="457"/>
        <v>2025</v>
      </c>
      <c r="Q5870" t="str">
        <f t="shared" si="458"/>
        <v>04</v>
      </c>
      <c r="R5870" t="str">
        <f>+IFERROR(VLOOKUP(I5870, Listado!A:B, 2, FALSE()), "COMERCIALIZADORA INTERNACIONAL CARIBBEAN EXOTICS S A")</f>
        <v>PEREZ MEJIA MARIA PAULINA</v>
      </c>
      <c r="S5870" s="25">
        <f>+VLOOKUP(E5870, TC!A:D, 2, FALSE())</f>
        <v>4274.57</v>
      </c>
      <c r="T5870" t="str">
        <f t="shared" si="459"/>
        <v>USD</v>
      </c>
    </row>
    <row r="5871" spans="1:20" ht="18.75" hidden="1" customHeight="1" x14ac:dyDescent="0.25">
      <c r="A5871" t="s">
        <v>2645</v>
      </c>
      <c r="B5871" t="s">
        <v>1923</v>
      </c>
      <c r="C5871" t="s">
        <v>1913</v>
      </c>
      <c r="D5871" s="24">
        <v>5935</v>
      </c>
      <c r="E5871" t="s">
        <v>1708</v>
      </c>
      <c r="F5871" t="s">
        <v>128</v>
      </c>
      <c r="G5871" t="s">
        <v>110</v>
      </c>
      <c r="H5871" t="s">
        <v>2829</v>
      </c>
      <c r="I5871" t="s">
        <v>1851</v>
      </c>
      <c r="J5871" t="s">
        <v>1940</v>
      </c>
      <c r="K5871" t="s">
        <v>2070</v>
      </c>
      <c r="L5871" s="24">
        <v>801.6</v>
      </c>
      <c r="M5871" s="25">
        <f>+VLOOKUP(E5871, TC!A:D, 4, FALSE())</f>
        <v>1.1368499989472627</v>
      </c>
      <c r="N5871" s="24">
        <f t="shared" si="455"/>
        <v>801.6</v>
      </c>
      <c r="O5871" t="str">
        <f t="shared" si="456"/>
        <v>FACTURA</v>
      </c>
      <c r="P5871" t="str">
        <f t="shared" si="457"/>
        <v>2025</v>
      </c>
      <c r="Q5871" t="str">
        <f t="shared" si="458"/>
        <v>04</v>
      </c>
      <c r="R5871" t="str">
        <f>+IFERROR(VLOOKUP(I5871, Listado!A:B, 2, FALSE()), "COMERCIALIZADORA INTERNACIONAL CARIBBEAN EXOTICS S A")</f>
        <v>PEREZ MEJIA MARIA PAULINA</v>
      </c>
      <c r="S5871" s="25">
        <f>+VLOOKUP(E5871, TC!A:D, 2, FALSE())</f>
        <v>4274.57</v>
      </c>
      <c r="T5871" t="str">
        <f t="shared" si="459"/>
        <v>USD</v>
      </c>
    </row>
    <row r="5872" spans="1:20" ht="18.75" hidden="1" customHeight="1" x14ac:dyDescent="0.25">
      <c r="A5872" t="s">
        <v>2645</v>
      </c>
      <c r="B5872" t="s">
        <v>1923</v>
      </c>
      <c r="C5872" t="s">
        <v>1913</v>
      </c>
      <c r="D5872" s="24">
        <v>5935</v>
      </c>
      <c r="E5872" t="s">
        <v>1708</v>
      </c>
      <c r="F5872" t="s">
        <v>128</v>
      </c>
      <c r="G5872" t="s">
        <v>110</v>
      </c>
      <c r="H5872" t="s">
        <v>2829</v>
      </c>
      <c r="I5872" t="s">
        <v>1851</v>
      </c>
      <c r="J5872" t="s">
        <v>1940</v>
      </c>
      <c r="K5872" t="s">
        <v>2015</v>
      </c>
      <c r="L5872" s="24">
        <v>97</v>
      </c>
      <c r="M5872" s="25">
        <f>+VLOOKUP(E5872, TC!A:D, 4, FALSE())</f>
        <v>1.1368499989472627</v>
      </c>
      <c r="N5872" s="24">
        <f t="shared" si="455"/>
        <v>97</v>
      </c>
      <c r="O5872" t="str">
        <f t="shared" si="456"/>
        <v>FACTURA</v>
      </c>
      <c r="P5872" t="str">
        <f t="shared" si="457"/>
        <v>2025</v>
      </c>
      <c r="Q5872" t="str">
        <f t="shared" si="458"/>
        <v>04</v>
      </c>
      <c r="R5872" t="str">
        <f>+IFERROR(VLOOKUP(I5872, Listado!A:B, 2, FALSE()), "COMERCIALIZADORA INTERNACIONAL CARIBBEAN EXOTICS S A")</f>
        <v>PEREZ MEJIA MARIA PAULINA</v>
      </c>
      <c r="S5872" s="25">
        <f>+VLOOKUP(E5872, TC!A:D, 2, FALSE())</f>
        <v>4274.57</v>
      </c>
      <c r="T5872" t="str">
        <f t="shared" si="459"/>
        <v>USD</v>
      </c>
    </row>
    <row r="5873" spans="1:20" ht="18.75" hidden="1" customHeight="1" x14ac:dyDescent="0.25">
      <c r="A5873" t="s">
        <v>2645</v>
      </c>
      <c r="B5873" t="s">
        <v>1923</v>
      </c>
      <c r="C5873" t="s">
        <v>1913</v>
      </c>
      <c r="D5873" s="24">
        <v>5935</v>
      </c>
      <c r="E5873" t="s">
        <v>1708</v>
      </c>
      <c r="F5873" t="s">
        <v>128</v>
      </c>
      <c r="G5873" t="s">
        <v>110</v>
      </c>
      <c r="H5873" t="s">
        <v>2829</v>
      </c>
      <c r="I5873" t="s">
        <v>1851</v>
      </c>
      <c r="J5873" t="s">
        <v>1940</v>
      </c>
      <c r="K5873" t="s">
        <v>2148</v>
      </c>
      <c r="L5873" s="24">
        <v>260.8</v>
      </c>
      <c r="M5873" s="25">
        <f>+VLOOKUP(E5873, TC!A:D, 4, FALSE())</f>
        <v>1.1368499989472627</v>
      </c>
      <c r="N5873" s="24">
        <f t="shared" si="455"/>
        <v>260.8</v>
      </c>
      <c r="O5873" t="str">
        <f t="shared" si="456"/>
        <v>FACTURA</v>
      </c>
      <c r="P5873" t="str">
        <f t="shared" si="457"/>
        <v>2025</v>
      </c>
      <c r="Q5873" t="str">
        <f t="shared" si="458"/>
        <v>04</v>
      </c>
      <c r="R5873" t="str">
        <f>+IFERROR(VLOOKUP(I5873, Listado!A:B, 2, FALSE()), "COMERCIALIZADORA INTERNACIONAL CARIBBEAN EXOTICS S A")</f>
        <v>PEREZ MEJIA MARIA PAULINA</v>
      </c>
      <c r="S5873" s="25">
        <f>+VLOOKUP(E5873, TC!A:D, 2, FALSE())</f>
        <v>4274.57</v>
      </c>
      <c r="T5873" t="str">
        <f t="shared" si="459"/>
        <v>USD</v>
      </c>
    </row>
    <row r="5874" spans="1:20" ht="18.75" hidden="1" customHeight="1" x14ac:dyDescent="0.25">
      <c r="A5874" t="s">
        <v>2645</v>
      </c>
      <c r="B5874" t="s">
        <v>1923</v>
      </c>
      <c r="C5874" t="s">
        <v>1913</v>
      </c>
      <c r="D5874" s="24">
        <v>5936</v>
      </c>
      <c r="E5874" t="s">
        <v>1708</v>
      </c>
      <c r="F5874" t="s">
        <v>128</v>
      </c>
      <c r="G5874" t="s">
        <v>110</v>
      </c>
      <c r="I5874" t="s">
        <v>1851</v>
      </c>
      <c r="J5874" t="s">
        <v>1940</v>
      </c>
      <c r="K5874" t="s">
        <v>1918</v>
      </c>
      <c r="L5874" s="24">
        <v>7.2</v>
      </c>
      <c r="M5874" s="25">
        <f>+VLOOKUP(E5874, TC!A:D, 4, FALSE())</f>
        <v>1.1368499989472627</v>
      </c>
      <c r="N5874" s="24">
        <f t="shared" si="455"/>
        <v>7.2</v>
      </c>
      <c r="O5874" t="str">
        <f t="shared" si="456"/>
        <v>FACTURA</v>
      </c>
      <c r="P5874" t="str">
        <f t="shared" si="457"/>
        <v>2025</v>
      </c>
      <c r="Q5874" t="str">
        <f t="shared" si="458"/>
        <v>04</v>
      </c>
      <c r="R5874" t="str">
        <f>+IFERROR(VLOOKUP(I5874, Listado!A:B, 2, FALSE()), "COMERCIALIZADORA INTERNACIONAL CARIBBEAN EXOTICS S A")</f>
        <v>PEREZ MEJIA MARIA PAULINA</v>
      </c>
      <c r="S5874" s="25">
        <f>+VLOOKUP(E5874, TC!A:D, 2, FALSE())</f>
        <v>4274.57</v>
      </c>
      <c r="T5874" t="str">
        <f t="shared" si="459"/>
        <v>USD</v>
      </c>
    </row>
    <row r="5875" spans="1:20" ht="18.75" hidden="1" customHeight="1" x14ac:dyDescent="0.25">
      <c r="A5875" t="s">
        <v>2645</v>
      </c>
      <c r="B5875" t="s">
        <v>1923</v>
      </c>
      <c r="C5875" t="s">
        <v>1913</v>
      </c>
      <c r="D5875" s="24">
        <v>5937</v>
      </c>
      <c r="E5875" t="s">
        <v>1708</v>
      </c>
      <c r="F5875" t="s">
        <v>99</v>
      </c>
      <c r="G5875" t="s">
        <v>1914</v>
      </c>
      <c r="H5875" t="s">
        <v>2830</v>
      </c>
      <c r="I5875" t="s">
        <v>2617</v>
      </c>
      <c r="J5875" t="s">
        <v>1915</v>
      </c>
      <c r="K5875" t="s">
        <v>1922</v>
      </c>
      <c r="L5875" s="24">
        <v>39300</v>
      </c>
      <c r="M5875" s="25">
        <f>+VLOOKUP(E5875, TC!A:D, 4, FALSE())</f>
        <v>1.1368499989472627</v>
      </c>
      <c r="N5875" s="24">
        <f t="shared" si="455"/>
        <v>39300</v>
      </c>
      <c r="O5875" t="str">
        <f t="shared" si="456"/>
        <v>FACTURA</v>
      </c>
      <c r="P5875" t="str">
        <f t="shared" si="457"/>
        <v>2025</v>
      </c>
      <c r="Q5875" t="str">
        <f t="shared" si="458"/>
        <v>04</v>
      </c>
      <c r="R5875" t="str">
        <f>+IFERROR(VLOOKUP(I5875, Listado!A:B, 2, FALSE()), "COMERCIALIZADORA INTERNACIONAL CARIBBEAN EXOTICS S A")</f>
        <v>COMERCIALIZADORA INTERNACIONAL CARIBBEAN EXOTICS S A</v>
      </c>
      <c r="S5875" s="25">
        <f>+VLOOKUP(E5875, TC!A:D, 2, FALSE())</f>
        <v>4274.57</v>
      </c>
      <c r="T5875" t="str">
        <f t="shared" si="459"/>
        <v>COP</v>
      </c>
    </row>
    <row r="5876" spans="1:20" ht="18.75" hidden="1" customHeight="1" x14ac:dyDescent="0.25">
      <c r="A5876" t="s">
        <v>2645</v>
      </c>
      <c r="B5876" t="s">
        <v>1923</v>
      </c>
      <c r="C5876" t="s">
        <v>1913</v>
      </c>
      <c r="D5876" s="24">
        <v>5937</v>
      </c>
      <c r="E5876" t="s">
        <v>1708</v>
      </c>
      <c r="F5876" t="s">
        <v>99</v>
      </c>
      <c r="G5876" t="s">
        <v>1914</v>
      </c>
      <c r="H5876" t="s">
        <v>2830</v>
      </c>
      <c r="I5876" t="s">
        <v>2617</v>
      </c>
      <c r="J5876" t="s">
        <v>1915</v>
      </c>
      <c r="K5876" t="s">
        <v>1922</v>
      </c>
      <c r="L5876" s="24">
        <v>28350</v>
      </c>
      <c r="M5876" s="25">
        <f>+VLOOKUP(E5876, TC!A:D, 4, FALSE())</f>
        <v>1.1368499989472627</v>
      </c>
      <c r="N5876" s="24">
        <f t="shared" si="455"/>
        <v>28350</v>
      </c>
      <c r="O5876" t="str">
        <f t="shared" si="456"/>
        <v>FACTURA</v>
      </c>
      <c r="P5876" t="str">
        <f t="shared" si="457"/>
        <v>2025</v>
      </c>
      <c r="Q5876" t="str">
        <f t="shared" si="458"/>
        <v>04</v>
      </c>
      <c r="R5876" t="str">
        <f>+IFERROR(VLOOKUP(I5876, Listado!A:B, 2, FALSE()), "COMERCIALIZADORA INTERNACIONAL CARIBBEAN EXOTICS S A")</f>
        <v>COMERCIALIZADORA INTERNACIONAL CARIBBEAN EXOTICS S A</v>
      </c>
      <c r="S5876" s="25">
        <f>+VLOOKUP(E5876, TC!A:D, 2, FALSE())</f>
        <v>4274.57</v>
      </c>
      <c r="T5876" t="str">
        <f t="shared" si="459"/>
        <v>COP</v>
      </c>
    </row>
    <row r="5877" spans="1:20" ht="18.75" hidden="1" customHeight="1" x14ac:dyDescent="0.25">
      <c r="A5877" t="s">
        <v>2645</v>
      </c>
      <c r="B5877" t="s">
        <v>1923</v>
      </c>
      <c r="C5877" t="s">
        <v>1913</v>
      </c>
      <c r="D5877" s="24">
        <v>5937</v>
      </c>
      <c r="E5877" t="s">
        <v>1708</v>
      </c>
      <c r="F5877" t="s">
        <v>99</v>
      </c>
      <c r="G5877" t="s">
        <v>1914</v>
      </c>
      <c r="H5877" t="s">
        <v>2830</v>
      </c>
      <c r="I5877" t="s">
        <v>2617</v>
      </c>
      <c r="J5877" t="s">
        <v>1915</v>
      </c>
      <c r="K5877" t="s">
        <v>1922</v>
      </c>
      <c r="L5877" s="24">
        <v>11440</v>
      </c>
      <c r="M5877" s="25">
        <f>+VLOOKUP(E5877, TC!A:D, 4, FALSE())</f>
        <v>1.1368499989472627</v>
      </c>
      <c r="N5877" s="24">
        <f t="shared" si="455"/>
        <v>11440</v>
      </c>
      <c r="O5877" t="str">
        <f t="shared" si="456"/>
        <v>FACTURA</v>
      </c>
      <c r="P5877" t="str">
        <f t="shared" si="457"/>
        <v>2025</v>
      </c>
      <c r="Q5877" t="str">
        <f t="shared" si="458"/>
        <v>04</v>
      </c>
      <c r="R5877" t="str">
        <f>+IFERROR(VLOOKUP(I5877, Listado!A:B, 2, FALSE()), "COMERCIALIZADORA INTERNACIONAL CARIBBEAN EXOTICS S A")</f>
        <v>COMERCIALIZADORA INTERNACIONAL CARIBBEAN EXOTICS S A</v>
      </c>
      <c r="S5877" s="25">
        <f>+VLOOKUP(E5877, TC!A:D, 2, FALSE())</f>
        <v>4274.57</v>
      </c>
      <c r="T5877" t="str">
        <f t="shared" si="459"/>
        <v>COP</v>
      </c>
    </row>
    <row r="5878" spans="1:20" ht="18.75" hidden="1" customHeight="1" x14ac:dyDescent="0.25">
      <c r="A5878" t="s">
        <v>2645</v>
      </c>
      <c r="B5878" t="s">
        <v>5</v>
      </c>
      <c r="C5878" t="s">
        <v>1913</v>
      </c>
      <c r="D5878" s="24">
        <v>11696</v>
      </c>
      <c r="E5878" t="s">
        <v>1708</v>
      </c>
      <c r="F5878" t="s">
        <v>128</v>
      </c>
      <c r="G5878" t="s">
        <v>110</v>
      </c>
      <c r="H5878" t="s">
        <v>2831</v>
      </c>
      <c r="I5878" t="s">
        <v>1850</v>
      </c>
      <c r="J5878" t="s">
        <v>1919</v>
      </c>
      <c r="K5878" t="s">
        <v>1928</v>
      </c>
      <c r="L5878" s="24">
        <v>8301.2000000000007</v>
      </c>
      <c r="M5878" s="25">
        <f>+VLOOKUP(E5878, TC!A:D, 4, FALSE())</f>
        <v>1.1368499989472627</v>
      </c>
      <c r="N5878" s="24">
        <f t="shared" si="455"/>
        <v>8301.2000000000007</v>
      </c>
      <c r="O5878" t="str">
        <f t="shared" si="456"/>
        <v>FACTURA</v>
      </c>
      <c r="P5878" t="str">
        <f t="shared" si="457"/>
        <v>2025</v>
      </c>
      <c r="Q5878" t="str">
        <f t="shared" si="458"/>
        <v>04</v>
      </c>
      <c r="R5878" t="str">
        <f>+IFERROR(VLOOKUP(I5878, Listado!A:B, 2, FALSE()), "COMERCIALIZADORA INTERNACIONAL CARIBBEAN EXOTICS S A")</f>
        <v>PEREZ MEJIA MARIA PAULINA</v>
      </c>
      <c r="S5878" s="25">
        <f>+VLOOKUP(E5878, TC!A:D, 2, FALSE())</f>
        <v>4274.57</v>
      </c>
      <c r="T5878" t="str">
        <f t="shared" si="459"/>
        <v>USD</v>
      </c>
    </row>
    <row r="5879" spans="1:20" ht="18.75" hidden="1" customHeight="1" x14ac:dyDescent="0.25">
      <c r="A5879" t="s">
        <v>2645</v>
      </c>
      <c r="B5879" t="s">
        <v>5</v>
      </c>
      <c r="C5879" t="s">
        <v>1913</v>
      </c>
      <c r="D5879" s="24">
        <v>11696</v>
      </c>
      <c r="E5879" t="s">
        <v>1708</v>
      </c>
      <c r="F5879" t="s">
        <v>128</v>
      </c>
      <c r="G5879" t="s">
        <v>110</v>
      </c>
      <c r="H5879" t="s">
        <v>2831</v>
      </c>
      <c r="I5879" t="s">
        <v>1850</v>
      </c>
      <c r="J5879" t="s">
        <v>1919</v>
      </c>
      <c r="K5879" t="s">
        <v>45</v>
      </c>
      <c r="L5879" s="24">
        <v>17344.7</v>
      </c>
      <c r="M5879" s="25">
        <f>+VLOOKUP(E5879, TC!A:D, 4, FALSE())</f>
        <v>1.1368499989472627</v>
      </c>
      <c r="N5879" s="24">
        <f t="shared" si="455"/>
        <v>17344.7</v>
      </c>
      <c r="O5879" t="str">
        <f t="shared" si="456"/>
        <v>FACTURA</v>
      </c>
      <c r="P5879" t="str">
        <f t="shared" si="457"/>
        <v>2025</v>
      </c>
      <c r="Q5879" t="str">
        <f t="shared" si="458"/>
        <v>04</v>
      </c>
      <c r="R5879" t="str">
        <f>+IFERROR(VLOOKUP(I5879, Listado!A:B, 2, FALSE()), "COMERCIALIZADORA INTERNACIONAL CARIBBEAN EXOTICS S A")</f>
        <v>PEREZ MEJIA MARIA PAULINA</v>
      </c>
      <c r="S5879" s="25">
        <f>+VLOOKUP(E5879, TC!A:D, 2, FALSE())</f>
        <v>4274.57</v>
      </c>
      <c r="T5879" t="str">
        <f t="shared" si="459"/>
        <v>USD</v>
      </c>
    </row>
    <row r="5880" spans="1:20" ht="18.75" hidden="1" customHeight="1" x14ac:dyDescent="0.25">
      <c r="A5880" t="s">
        <v>2645</v>
      </c>
      <c r="B5880" t="s">
        <v>5</v>
      </c>
      <c r="C5880" t="s">
        <v>1913</v>
      </c>
      <c r="D5880" s="24">
        <v>11696</v>
      </c>
      <c r="E5880" t="s">
        <v>1708</v>
      </c>
      <c r="F5880" t="s">
        <v>128</v>
      </c>
      <c r="G5880" t="s">
        <v>110</v>
      </c>
      <c r="H5880" t="s">
        <v>2831</v>
      </c>
      <c r="I5880" t="s">
        <v>1850</v>
      </c>
      <c r="J5880" t="s">
        <v>1919</v>
      </c>
      <c r="K5880" t="s">
        <v>2832</v>
      </c>
      <c r="L5880" s="24">
        <v>8</v>
      </c>
      <c r="M5880" s="25">
        <f>+VLOOKUP(E5880, TC!A:D, 4, FALSE())</f>
        <v>1.1368499989472627</v>
      </c>
      <c r="N5880" s="24">
        <f t="shared" si="455"/>
        <v>8</v>
      </c>
      <c r="O5880" t="str">
        <f t="shared" si="456"/>
        <v>FACTURA</v>
      </c>
      <c r="P5880" t="str">
        <f t="shared" si="457"/>
        <v>2025</v>
      </c>
      <c r="Q5880" t="str">
        <f t="shared" si="458"/>
        <v>04</v>
      </c>
      <c r="R5880" t="str">
        <f>+IFERROR(VLOOKUP(I5880, Listado!A:B, 2, FALSE()), "COMERCIALIZADORA INTERNACIONAL CARIBBEAN EXOTICS S A")</f>
        <v>PEREZ MEJIA MARIA PAULINA</v>
      </c>
      <c r="S5880" s="25">
        <f>+VLOOKUP(E5880, TC!A:D, 2, FALSE())</f>
        <v>4274.57</v>
      </c>
      <c r="T5880" t="str">
        <f t="shared" si="459"/>
        <v>USD</v>
      </c>
    </row>
    <row r="5881" spans="1:20" ht="18.75" hidden="1" customHeight="1" x14ac:dyDescent="0.25">
      <c r="A5881" t="s">
        <v>2645</v>
      </c>
      <c r="B5881" t="s">
        <v>5</v>
      </c>
      <c r="C5881" t="s">
        <v>1913</v>
      </c>
      <c r="D5881" s="24">
        <v>11697</v>
      </c>
      <c r="E5881" t="s">
        <v>1708</v>
      </c>
      <c r="F5881" t="s">
        <v>128</v>
      </c>
      <c r="G5881" t="s">
        <v>108</v>
      </c>
      <c r="H5881" t="s">
        <v>2833</v>
      </c>
      <c r="I5881" t="s">
        <v>1861</v>
      </c>
      <c r="J5881" t="s">
        <v>1944</v>
      </c>
      <c r="K5881" t="s">
        <v>29</v>
      </c>
      <c r="L5881" s="24">
        <v>1331.2</v>
      </c>
      <c r="M5881" s="25">
        <f>+VLOOKUP(E5881, TC!A:D, 4, FALSE())</f>
        <v>1.1368499989472627</v>
      </c>
      <c r="N5881" s="24">
        <f t="shared" si="455"/>
        <v>1331.2</v>
      </c>
      <c r="O5881" t="str">
        <f t="shared" si="456"/>
        <v>FACTURA</v>
      </c>
      <c r="P5881" t="str">
        <f t="shared" si="457"/>
        <v>2025</v>
      </c>
      <c r="Q5881" t="str">
        <f t="shared" si="458"/>
        <v>04</v>
      </c>
      <c r="R5881" t="str">
        <f>+IFERROR(VLOOKUP(I5881, Listado!A:B, 2, FALSE()), "COMERCIALIZADORA INTERNACIONAL CARIBBEAN EXOTICS S A")</f>
        <v>PIEDRAHITA PEREZ MARIANA</v>
      </c>
      <c r="S5881" s="25">
        <f>+VLOOKUP(E5881, TC!A:D, 2, FALSE())</f>
        <v>4274.57</v>
      </c>
      <c r="T5881" t="str">
        <f t="shared" si="459"/>
        <v>USD</v>
      </c>
    </row>
    <row r="5882" spans="1:20" ht="18.75" hidden="1" customHeight="1" x14ac:dyDescent="0.25">
      <c r="A5882" t="s">
        <v>2645</v>
      </c>
      <c r="B5882" t="s">
        <v>5</v>
      </c>
      <c r="C5882" t="s">
        <v>1913</v>
      </c>
      <c r="D5882" s="24">
        <v>11697</v>
      </c>
      <c r="E5882" t="s">
        <v>1708</v>
      </c>
      <c r="F5882" t="s">
        <v>128</v>
      </c>
      <c r="G5882" t="s">
        <v>108</v>
      </c>
      <c r="H5882" t="s">
        <v>2833</v>
      </c>
      <c r="I5882" t="s">
        <v>1861</v>
      </c>
      <c r="J5882" t="s">
        <v>1944</v>
      </c>
      <c r="K5882" t="s">
        <v>1928</v>
      </c>
      <c r="L5882" s="24">
        <v>2808.39</v>
      </c>
      <c r="M5882" s="25">
        <f>+VLOOKUP(E5882, TC!A:D, 4, FALSE())</f>
        <v>1.1368499989472627</v>
      </c>
      <c r="N5882" s="24">
        <f t="shared" si="455"/>
        <v>2808.39</v>
      </c>
      <c r="O5882" t="str">
        <f t="shared" si="456"/>
        <v>FACTURA</v>
      </c>
      <c r="P5882" t="str">
        <f t="shared" si="457"/>
        <v>2025</v>
      </c>
      <c r="Q5882" t="str">
        <f t="shared" si="458"/>
        <v>04</v>
      </c>
      <c r="R5882" t="str">
        <f>+IFERROR(VLOOKUP(I5882, Listado!A:B, 2, FALSE()), "COMERCIALIZADORA INTERNACIONAL CARIBBEAN EXOTICS S A")</f>
        <v>PIEDRAHITA PEREZ MARIANA</v>
      </c>
      <c r="S5882" s="25">
        <f>+VLOOKUP(E5882, TC!A:D, 2, FALSE())</f>
        <v>4274.57</v>
      </c>
      <c r="T5882" t="str">
        <f t="shared" si="459"/>
        <v>USD</v>
      </c>
    </row>
    <row r="5883" spans="1:20" ht="18.75" hidden="1" customHeight="1" x14ac:dyDescent="0.25">
      <c r="A5883" t="s">
        <v>2645</v>
      </c>
      <c r="B5883" t="s">
        <v>5</v>
      </c>
      <c r="C5883" t="s">
        <v>1913</v>
      </c>
      <c r="D5883" s="24">
        <v>11697</v>
      </c>
      <c r="E5883" t="s">
        <v>1708</v>
      </c>
      <c r="F5883" t="s">
        <v>128</v>
      </c>
      <c r="G5883" t="s">
        <v>108</v>
      </c>
      <c r="H5883" t="s">
        <v>2833</v>
      </c>
      <c r="I5883" t="s">
        <v>1861</v>
      </c>
      <c r="J5883" t="s">
        <v>1944</v>
      </c>
      <c r="K5883" t="s">
        <v>28</v>
      </c>
      <c r="L5883" s="24">
        <v>2998.4</v>
      </c>
      <c r="M5883" s="25">
        <f>+VLOOKUP(E5883, TC!A:D, 4, FALSE())</f>
        <v>1.1368499989472627</v>
      </c>
      <c r="N5883" s="24">
        <f t="shared" si="455"/>
        <v>2998.4</v>
      </c>
      <c r="O5883" t="str">
        <f t="shared" si="456"/>
        <v>FACTURA</v>
      </c>
      <c r="P5883" t="str">
        <f t="shared" si="457"/>
        <v>2025</v>
      </c>
      <c r="Q5883" t="str">
        <f t="shared" si="458"/>
        <v>04</v>
      </c>
      <c r="R5883" t="str">
        <f>+IFERROR(VLOOKUP(I5883, Listado!A:B, 2, FALSE()), "COMERCIALIZADORA INTERNACIONAL CARIBBEAN EXOTICS S A")</f>
        <v>PIEDRAHITA PEREZ MARIANA</v>
      </c>
      <c r="S5883" s="25">
        <f>+VLOOKUP(E5883, TC!A:D, 2, FALSE())</f>
        <v>4274.57</v>
      </c>
      <c r="T5883" t="str">
        <f t="shared" si="459"/>
        <v>USD</v>
      </c>
    </row>
    <row r="5884" spans="1:20" ht="18.75" hidden="1" customHeight="1" x14ac:dyDescent="0.25">
      <c r="A5884" t="s">
        <v>2645</v>
      </c>
      <c r="B5884" t="s">
        <v>5</v>
      </c>
      <c r="C5884" t="s">
        <v>1970</v>
      </c>
      <c r="D5884" s="24">
        <v>2310</v>
      </c>
      <c r="E5884" t="s">
        <v>1708</v>
      </c>
      <c r="F5884" t="s">
        <v>128</v>
      </c>
      <c r="G5884" t="s">
        <v>110</v>
      </c>
      <c r="H5884" t="s">
        <v>2012</v>
      </c>
      <c r="I5884" t="s">
        <v>1851</v>
      </c>
      <c r="J5884" t="s">
        <v>1940</v>
      </c>
      <c r="K5884" t="s">
        <v>2070</v>
      </c>
      <c r="L5884" s="24">
        <v>-80.16</v>
      </c>
      <c r="M5884" s="25">
        <f>+VLOOKUP(E5884, TC!A:D, 4, FALSE())</f>
        <v>1.1368499989472627</v>
      </c>
      <c r="N5884" s="24">
        <f t="shared" si="455"/>
        <v>-80.16</v>
      </c>
      <c r="O5884" t="str">
        <f t="shared" si="456"/>
        <v>NOTAS</v>
      </c>
      <c r="P5884" t="str">
        <f t="shared" si="457"/>
        <v>2025</v>
      </c>
      <c r="Q5884" t="str">
        <f t="shared" si="458"/>
        <v>04</v>
      </c>
      <c r="R5884" t="str">
        <f>+IFERROR(VLOOKUP(I5884, Listado!A:B, 2, FALSE()), "COMERCIALIZADORA INTERNACIONAL CARIBBEAN EXOTICS S A")</f>
        <v>PEREZ MEJIA MARIA PAULINA</v>
      </c>
      <c r="S5884" s="25">
        <f>+VLOOKUP(E5884, TC!A:D, 2, FALSE())</f>
        <v>4274.57</v>
      </c>
      <c r="T5884" t="str">
        <f t="shared" si="459"/>
        <v>USD</v>
      </c>
    </row>
    <row r="5885" spans="1:20" ht="18.75" hidden="1" customHeight="1" x14ac:dyDescent="0.25">
      <c r="A5885" t="s">
        <v>2645</v>
      </c>
      <c r="B5885" t="s">
        <v>5</v>
      </c>
      <c r="C5885" t="s">
        <v>1913</v>
      </c>
      <c r="D5885" s="24">
        <v>11698</v>
      </c>
      <c r="E5885" t="s">
        <v>1708</v>
      </c>
      <c r="F5885" t="s">
        <v>99</v>
      </c>
      <c r="G5885" t="s">
        <v>113</v>
      </c>
      <c r="I5885" t="s">
        <v>2592</v>
      </c>
      <c r="J5885" t="s">
        <v>1915</v>
      </c>
      <c r="K5885" t="s">
        <v>2593</v>
      </c>
      <c r="L5885" s="24">
        <v>2214000</v>
      </c>
      <c r="M5885" s="25">
        <f>+VLOOKUP(E5885, TC!A:D, 4, FALSE())</f>
        <v>1.1368499989472627</v>
      </c>
      <c r="N5885" s="24">
        <f t="shared" si="455"/>
        <v>2214000</v>
      </c>
      <c r="O5885" t="str">
        <f t="shared" si="456"/>
        <v>FACTURA</v>
      </c>
      <c r="P5885" t="str">
        <f t="shared" si="457"/>
        <v>2025</v>
      </c>
      <c r="Q5885" t="str">
        <f t="shared" si="458"/>
        <v>04</v>
      </c>
      <c r="R5885" t="str">
        <f>+IFERROR(VLOOKUP(I5885, Listado!A:B, 2, FALSE()), "COMERCIALIZADORA INTERNACIONAL CARIBBEAN EXOTICS S A")</f>
        <v>COMERCIALIZADORA INTERNACIONAL CARIBBEAN EXOTICS S A</v>
      </c>
      <c r="S5885" s="25">
        <f>+VLOOKUP(E5885, TC!A:D, 2, FALSE())</f>
        <v>4274.57</v>
      </c>
      <c r="T5885" t="str">
        <f t="shared" si="459"/>
        <v>COP</v>
      </c>
    </row>
    <row r="5886" spans="1:20" ht="18.75" hidden="1" customHeight="1" x14ac:dyDescent="0.25">
      <c r="A5886" t="s">
        <v>2645</v>
      </c>
      <c r="B5886" t="s">
        <v>5</v>
      </c>
      <c r="C5886" t="s">
        <v>1970</v>
      </c>
      <c r="D5886" s="24">
        <v>2311</v>
      </c>
      <c r="E5886" t="s">
        <v>1708</v>
      </c>
      <c r="F5886" t="s">
        <v>1924</v>
      </c>
      <c r="G5886" t="s">
        <v>108</v>
      </c>
      <c r="H5886" t="s">
        <v>2226</v>
      </c>
      <c r="I5886" t="s">
        <v>1860</v>
      </c>
      <c r="J5886" t="s">
        <v>1926</v>
      </c>
      <c r="K5886" t="s">
        <v>1928</v>
      </c>
      <c r="L5886" s="24">
        <v>-1432.36</v>
      </c>
      <c r="M5886" s="25">
        <f>+VLOOKUP(E5886, TC!A:D, 4, FALSE())</f>
        <v>1.1368499989472627</v>
      </c>
      <c r="N5886" s="24">
        <f t="shared" si="455"/>
        <v>-1628.3784644921011</v>
      </c>
      <c r="O5886" t="str">
        <f t="shared" si="456"/>
        <v>ANULACIÓN FE</v>
      </c>
      <c r="P5886" t="str">
        <f t="shared" si="457"/>
        <v>2025</v>
      </c>
      <c r="Q5886" t="str">
        <f t="shared" si="458"/>
        <v>04</v>
      </c>
      <c r="R5886" t="str">
        <f>+IFERROR(VLOOKUP(I5886, Listado!A:B, 2, FALSE()), "COMERCIALIZADORA INTERNACIONAL CARIBBEAN EXOTICS S A")</f>
        <v>PIEDRAHITA PEREZ MARIANA</v>
      </c>
      <c r="S5886" s="25">
        <f>+VLOOKUP(E5886, TC!A:D, 2, FALSE())</f>
        <v>4274.57</v>
      </c>
      <c r="T5886" t="str">
        <f t="shared" si="459"/>
        <v>EUR</v>
      </c>
    </row>
    <row r="5887" spans="1:20" ht="18.75" hidden="1" customHeight="1" x14ac:dyDescent="0.25">
      <c r="A5887" t="s">
        <v>2645</v>
      </c>
      <c r="B5887" t="s">
        <v>5</v>
      </c>
      <c r="C5887" t="s">
        <v>1970</v>
      </c>
      <c r="D5887" s="24">
        <v>2311</v>
      </c>
      <c r="E5887" t="s">
        <v>1708</v>
      </c>
      <c r="F5887" t="s">
        <v>1924</v>
      </c>
      <c r="G5887" t="s">
        <v>108</v>
      </c>
      <c r="H5887" t="s">
        <v>2226</v>
      </c>
      <c r="I5887" t="s">
        <v>1860</v>
      </c>
      <c r="J5887" t="s">
        <v>1926</v>
      </c>
      <c r="K5887" t="s">
        <v>68</v>
      </c>
      <c r="L5887" s="24">
        <v>-1609.6</v>
      </c>
      <c r="M5887" s="25">
        <f>+VLOOKUP(E5887, TC!A:D, 4, FALSE())</f>
        <v>1.1368499989472627</v>
      </c>
      <c r="N5887" s="24">
        <f t="shared" si="455"/>
        <v>-1829.873758305514</v>
      </c>
      <c r="O5887" t="str">
        <f t="shared" si="456"/>
        <v>ANULACIÓN FE</v>
      </c>
      <c r="P5887" t="str">
        <f t="shared" si="457"/>
        <v>2025</v>
      </c>
      <c r="Q5887" t="str">
        <f t="shared" si="458"/>
        <v>04</v>
      </c>
      <c r="R5887" t="str">
        <f>+IFERROR(VLOOKUP(I5887, Listado!A:B, 2, FALSE()), "COMERCIALIZADORA INTERNACIONAL CARIBBEAN EXOTICS S A")</f>
        <v>PIEDRAHITA PEREZ MARIANA</v>
      </c>
      <c r="S5887" s="25">
        <f>+VLOOKUP(E5887, TC!A:D, 2, FALSE())</f>
        <v>4274.57</v>
      </c>
      <c r="T5887" t="str">
        <f t="shared" si="459"/>
        <v>EUR</v>
      </c>
    </row>
    <row r="5888" spans="1:20" ht="18.75" hidden="1" customHeight="1" x14ac:dyDescent="0.25">
      <c r="A5888" t="s">
        <v>2645</v>
      </c>
      <c r="B5888" t="s">
        <v>5</v>
      </c>
      <c r="C5888" t="s">
        <v>1970</v>
      </c>
      <c r="D5888" s="24">
        <v>2311</v>
      </c>
      <c r="E5888" t="s">
        <v>1708</v>
      </c>
      <c r="F5888" t="s">
        <v>1924</v>
      </c>
      <c r="G5888" t="s">
        <v>108</v>
      </c>
      <c r="H5888" t="s">
        <v>2226</v>
      </c>
      <c r="I5888" t="s">
        <v>1860</v>
      </c>
      <c r="J5888" t="s">
        <v>1926</v>
      </c>
      <c r="K5888" t="s">
        <v>2565</v>
      </c>
      <c r="L5888" s="24">
        <v>-2529.6</v>
      </c>
      <c r="M5888" s="25">
        <f>+VLOOKUP(E5888, TC!A:D, 4, FALSE())</f>
        <v>1.1368499989472627</v>
      </c>
      <c r="N5888" s="24">
        <f t="shared" si="455"/>
        <v>-2875.7757573369954</v>
      </c>
      <c r="O5888" t="str">
        <f t="shared" si="456"/>
        <v>ANULACIÓN FE</v>
      </c>
      <c r="P5888" t="str">
        <f t="shared" si="457"/>
        <v>2025</v>
      </c>
      <c r="Q5888" t="str">
        <f t="shared" si="458"/>
        <v>04</v>
      </c>
      <c r="R5888" t="str">
        <f>+IFERROR(VLOOKUP(I5888, Listado!A:B, 2, FALSE()), "COMERCIALIZADORA INTERNACIONAL CARIBBEAN EXOTICS S A")</f>
        <v>PIEDRAHITA PEREZ MARIANA</v>
      </c>
      <c r="S5888" s="25">
        <f>+VLOOKUP(E5888, TC!A:D, 2, FALSE())</f>
        <v>4274.57</v>
      </c>
      <c r="T5888" t="str">
        <f t="shared" si="459"/>
        <v>EUR</v>
      </c>
    </row>
    <row r="5889" spans="1:20" ht="18.75" hidden="1" customHeight="1" x14ac:dyDescent="0.25">
      <c r="A5889" t="s">
        <v>2645</v>
      </c>
      <c r="B5889" t="s">
        <v>5</v>
      </c>
      <c r="C5889" t="s">
        <v>1970</v>
      </c>
      <c r="D5889" s="24">
        <v>2312</v>
      </c>
      <c r="E5889" t="s">
        <v>1708</v>
      </c>
      <c r="F5889" t="s">
        <v>128</v>
      </c>
      <c r="G5889" t="s">
        <v>110</v>
      </c>
      <c r="H5889" t="s">
        <v>2834</v>
      </c>
      <c r="I5889" t="s">
        <v>1851</v>
      </c>
      <c r="J5889" t="s">
        <v>1940</v>
      </c>
      <c r="K5889" t="s">
        <v>1918</v>
      </c>
      <c r="L5889" s="24">
        <v>-2.88</v>
      </c>
      <c r="M5889" s="25">
        <f>+VLOOKUP(E5889, TC!A:D, 4, FALSE())</f>
        <v>1.1368499989472627</v>
      </c>
      <c r="N5889" s="24">
        <f t="shared" si="455"/>
        <v>-2.88</v>
      </c>
      <c r="O5889" t="str">
        <f t="shared" si="456"/>
        <v>ANULACIÓN FE</v>
      </c>
      <c r="P5889" t="str">
        <f t="shared" si="457"/>
        <v>2025</v>
      </c>
      <c r="Q5889" t="str">
        <f t="shared" si="458"/>
        <v>04</v>
      </c>
      <c r="R5889" t="str">
        <f>+IFERROR(VLOOKUP(I5889, Listado!A:B, 2, FALSE()), "COMERCIALIZADORA INTERNACIONAL CARIBBEAN EXOTICS S A")</f>
        <v>PEREZ MEJIA MARIA PAULINA</v>
      </c>
      <c r="S5889" s="25">
        <f>+VLOOKUP(E5889, TC!A:D, 2, FALSE())</f>
        <v>4274.57</v>
      </c>
      <c r="T5889" t="str">
        <f t="shared" si="459"/>
        <v>USD</v>
      </c>
    </row>
    <row r="5890" spans="1:20" ht="18.75" hidden="1" customHeight="1" x14ac:dyDescent="0.25">
      <c r="A5890" t="s">
        <v>2645</v>
      </c>
      <c r="B5890" t="s">
        <v>5</v>
      </c>
      <c r="C5890" t="s">
        <v>1913</v>
      </c>
      <c r="D5890" s="24">
        <v>11699</v>
      </c>
      <c r="E5890" t="s">
        <v>1708</v>
      </c>
      <c r="F5890" t="s">
        <v>99</v>
      </c>
      <c r="G5890" t="s">
        <v>1914</v>
      </c>
      <c r="I5890" t="s">
        <v>1841</v>
      </c>
      <c r="J5890" t="s">
        <v>1915</v>
      </c>
      <c r="K5890" t="s">
        <v>2020</v>
      </c>
      <c r="L5890" s="24">
        <v>572200</v>
      </c>
      <c r="M5890" s="25">
        <f>+VLOOKUP(E5890, TC!A:D, 4, FALSE())</f>
        <v>1.1368499989472627</v>
      </c>
      <c r="N5890" s="24">
        <f t="shared" ref="N5890:N5953" si="460">+IF(F5890="EUR", (M5890*L5890), IF(I5890="JUAN MATAS SAS", (L5890/S5890), L5890))</f>
        <v>572200</v>
      </c>
      <c r="O5890" t="str">
        <f t="shared" ref="O5890:O5953" si="461">+IF(C5890="CFE", "FACTURA", IF(ISERROR(SEARCH("ANULA", H5890))=FALSE(), "ANULACIÓN FE", IF(ISERROR(SEARCH("CANCELLATION", H5890))=FALSE(), "ANULACIÓN FE", "NOTAS")))</f>
        <v>FACTURA</v>
      </c>
      <c r="P5890" t="str">
        <f t="shared" ref="P5890:P5953" si="462">+LEFT(E5890, 4)</f>
        <v>2025</v>
      </c>
      <c r="Q5890" t="str">
        <f t="shared" ref="Q5890:Q5953" si="463">+MID(E5890, 5, 2)</f>
        <v>04</v>
      </c>
      <c r="R5890" t="str">
        <f>+IFERROR(VLOOKUP(I5890, Listado!A:B, 2, FALSE()), "COMERCIALIZADORA INTERNACIONAL CARIBBEAN EXOTICS S A")</f>
        <v>LONDOÑO ECHEVERRI ALEJANDRA</v>
      </c>
      <c r="S5890" s="25">
        <f>+VLOOKUP(E5890, TC!A:D, 2, FALSE())</f>
        <v>4274.57</v>
      </c>
      <c r="T5890" t="str">
        <f t="shared" ref="T5890:T5953" si="464">+IF(I5890="JUAN MATAS SAS", "USD", F5890)</f>
        <v>COP</v>
      </c>
    </row>
    <row r="5891" spans="1:20" ht="18.75" hidden="1" customHeight="1" x14ac:dyDescent="0.25">
      <c r="A5891" t="s">
        <v>2645</v>
      </c>
      <c r="B5891" t="s">
        <v>5</v>
      </c>
      <c r="C5891" t="s">
        <v>1913</v>
      </c>
      <c r="D5891" s="24">
        <v>11699</v>
      </c>
      <c r="E5891" t="s">
        <v>1708</v>
      </c>
      <c r="F5891" t="s">
        <v>99</v>
      </c>
      <c r="G5891" t="s">
        <v>1914</v>
      </c>
      <c r="I5891" t="s">
        <v>1841</v>
      </c>
      <c r="J5891" t="s">
        <v>1915</v>
      </c>
      <c r="K5891" t="s">
        <v>2020</v>
      </c>
      <c r="L5891" s="24">
        <v>396600</v>
      </c>
      <c r="M5891" s="25">
        <f>+VLOOKUP(E5891, TC!A:D, 4, FALSE())</f>
        <v>1.1368499989472627</v>
      </c>
      <c r="N5891" s="24">
        <f t="shared" si="460"/>
        <v>396600</v>
      </c>
      <c r="O5891" t="str">
        <f t="shared" si="461"/>
        <v>FACTURA</v>
      </c>
      <c r="P5891" t="str">
        <f t="shared" si="462"/>
        <v>2025</v>
      </c>
      <c r="Q5891" t="str">
        <f t="shared" si="463"/>
        <v>04</v>
      </c>
      <c r="R5891" t="str">
        <f>+IFERROR(VLOOKUP(I5891, Listado!A:B, 2, FALSE()), "COMERCIALIZADORA INTERNACIONAL CARIBBEAN EXOTICS S A")</f>
        <v>LONDOÑO ECHEVERRI ALEJANDRA</v>
      </c>
      <c r="S5891" s="25">
        <f>+VLOOKUP(E5891, TC!A:D, 2, FALSE())</f>
        <v>4274.57</v>
      </c>
      <c r="T5891" t="str">
        <f t="shared" si="464"/>
        <v>COP</v>
      </c>
    </row>
    <row r="5892" spans="1:20" ht="18.75" hidden="1" customHeight="1" x14ac:dyDescent="0.25">
      <c r="A5892" t="s">
        <v>2645</v>
      </c>
      <c r="B5892" t="s">
        <v>5</v>
      </c>
      <c r="C5892" t="s">
        <v>1913</v>
      </c>
      <c r="D5892" s="24">
        <v>11699</v>
      </c>
      <c r="E5892" t="s">
        <v>1708</v>
      </c>
      <c r="F5892" t="s">
        <v>99</v>
      </c>
      <c r="G5892" t="s">
        <v>1914</v>
      </c>
      <c r="I5892" t="s">
        <v>1841</v>
      </c>
      <c r="J5892" t="s">
        <v>1915</v>
      </c>
      <c r="K5892" t="s">
        <v>2020</v>
      </c>
      <c r="L5892" s="24">
        <v>259000</v>
      </c>
      <c r="M5892" s="25">
        <f>+VLOOKUP(E5892, TC!A:D, 4, FALSE())</f>
        <v>1.1368499989472627</v>
      </c>
      <c r="N5892" s="24">
        <f t="shared" si="460"/>
        <v>259000</v>
      </c>
      <c r="O5892" t="str">
        <f t="shared" si="461"/>
        <v>FACTURA</v>
      </c>
      <c r="P5892" t="str">
        <f t="shared" si="462"/>
        <v>2025</v>
      </c>
      <c r="Q5892" t="str">
        <f t="shared" si="463"/>
        <v>04</v>
      </c>
      <c r="R5892" t="str">
        <f>+IFERROR(VLOOKUP(I5892, Listado!A:B, 2, FALSE()), "COMERCIALIZADORA INTERNACIONAL CARIBBEAN EXOTICS S A")</f>
        <v>LONDOÑO ECHEVERRI ALEJANDRA</v>
      </c>
      <c r="S5892" s="25">
        <f>+VLOOKUP(E5892, TC!A:D, 2, FALSE())</f>
        <v>4274.57</v>
      </c>
      <c r="T5892" t="str">
        <f t="shared" si="464"/>
        <v>COP</v>
      </c>
    </row>
    <row r="5893" spans="1:20" ht="18.75" hidden="1" customHeight="1" x14ac:dyDescent="0.25">
      <c r="A5893" t="s">
        <v>2645</v>
      </c>
      <c r="B5893" t="s">
        <v>1923</v>
      </c>
      <c r="C5893" t="s">
        <v>1913</v>
      </c>
      <c r="D5893" s="24">
        <v>5938</v>
      </c>
      <c r="E5893" t="s">
        <v>1708</v>
      </c>
      <c r="F5893" t="s">
        <v>128</v>
      </c>
      <c r="G5893" t="s">
        <v>108</v>
      </c>
      <c r="H5893" t="s">
        <v>2006</v>
      </c>
      <c r="I5893" t="s">
        <v>1878</v>
      </c>
      <c r="J5893" t="s">
        <v>2007</v>
      </c>
      <c r="K5893" t="s">
        <v>2008</v>
      </c>
      <c r="L5893" s="24">
        <v>1330</v>
      </c>
      <c r="M5893" s="25">
        <f>+VLOOKUP(E5893, TC!A:D, 4, FALSE())</f>
        <v>1.1368499989472627</v>
      </c>
      <c r="N5893" s="24">
        <f t="shared" si="460"/>
        <v>1330</v>
      </c>
      <c r="O5893" t="str">
        <f t="shared" si="461"/>
        <v>FACTURA</v>
      </c>
      <c r="P5893" t="str">
        <f t="shared" si="462"/>
        <v>2025</v>
      </c>
      <c r="Q5893" t="str">
        <f t="shared" si="463"/>
        <v>04</v>
      </c>
      <c r="R5893" t="str">
        <f>+IFERROR(VLOOKUP(I5893, Listado!A:B, 2, FALSE()), "COMERCIALIZADORA INTERNACIONAL CARIBBEAN EXOTICS S A")</f>
        <v>PIEDRAHITA PEREZ MARIANA</v>
      </c>
      <c r="S5893" s="25">
        <f>+VLOOKUP(E5893, TC!A:D, 2, FALSE())</f>
        <v>4274.57</v>
      </c>
      <c r="T5893" t="str">
        <f t="shared" si="464"/>
        <v>USD</v>
      </c>
    </row>
    <row r="5894" spans="1:20" ht="18.75" hidden="1" customHeight="1" x14ac:dyDescent="0.25">
      <c r="A5894" t="s">
        <v>2645</v>
      </c>
      <c r="B5894" t="s">
        <v>1923</v>
      </c>
      <c r="C5894" t="s">
        <v>1913</v>
      </c>
      <c r="D5894" s="24">
        <v>5938</v>
      </c>
      <c r="E5894" t="s">
        <v>1708</v>
      </c>
      <c r="F5894" t="s">
        <v>128</v>
      </c>
      <c r="G5894" t="s">
        <v>108</v>
      </c>
      <c r="H5894" t="s">
        <v>2006</v>
      </c>
      <c r="I5894" t="s">
        <v>1878</v>
      </c>
      <c r="J5894" t="s">
        <v>2007</v>
      </c>
      <c r="K5894" t="s">
        <v>2009</v>
      </c>
      <c r="L5894" s="24">
        <v>440</v>
      </c>
      <c r="M5894" s="25">
        <f>+VLOOKUP(E5894, TC!A:D, 4, FALSE())</f>
        <v>1.1368499989472627</v>
      </c>
      <c r="N5894" s="24">
        <f t="shared" si="460"/>
        <v>440</v>
      </c>
      <c r="O5894" t="str">
        <f t="shared" si="461"/>
        <v>FACTURA</v>
      </c>
      <c r="P5894" t="str">
        <f t="shared" si="462"/>
        <v>2025</v>
      </c>
      <c r="Q5894" t="str">
        <f t="shared" si="463"/>
        <v>04</v>
      </c>
      <c r="R5894" t="str">
        <f>+IFERROR(VLOOKUP(I5894, Listado!A:B, 2, FALSE()), "COMERCIALIZADORA INTERNACIONAL CARIBBEAN EXOTICS S A")</f>
        <v>PIEDRAHITA PEREZ MARIANA</v>
      </c>
      <c r="S5894" s="25">
        <f>+VLOOKUP(E5894, TC!A:D, 2, FALSE())</f>
        <v>4274.57</v>
      </c>
      <c r="T5894" t="str">
        <f t="shared" si="464"/>
        <v>USD</v>
      </c>
    </row>
    <row r="5895" spans="1:20" ht="18.75" hidden="1" customHeight="1" x14ac:dyDescent="0.25">
      <c r="A5895" t="s">
        <v>2645</v>
      </c>
      <c r="B5895" t="s">
        <v>1923</v>
      </c>
      <c r="C5895" t="s">
        <v>1913</v>
      </c>
      <c r="D5895" s="24">
        <v>5938</v>
      </c>
      <c r="E5895" t="s">
        <v>1708</v>
      </c>
      <c r="F5895" t="s">
        <v>128</v>
      </c>
      <c r="G5895" t="s">
        <v>108</v>
      </c>
      <c r="H5895" t="s">
        <v>2006</v>
      </c>
      <c r="I5895" t="s">
        <v>1878</v>
      </c>
      <c r="J5895" t="s">
        <v>2007</v>
      </c>
      <c r="K5895" t="s">
        <v>2010</v>
      </c>
      <c r="L5895" s="24">
        <v>244</v>
      </c>
      <c r="M5895" s="25">
        <f>+VLOOKUP(E5895, TC!A:D, 4, FALSE())</f>
        <v>1.1368499989472627</v>
      </c>
      <c r="N5895" s="24">
        <f t="shared" si="460"/>
        <v>244</v>
      </c>
      <c r="O5895" t="str">
        <f t="shared" si="461"/>
        <v>FACTURA</v>
      </c>
      <c r="P5895" t="str">
        <f t="shared" si="462"/>
        <v>2025</v>
      </c>
      <c r="Q5895" t="str">
        <f t="shared" si="463"/>
        <v>04</v>
      </c>
      <c r="R5895" t="str">
        <f>+IFERROR(VLOOKUP(I5895, Listado!A:B, 2, FALSE()), "COMERCIALIZADORA INTERNACIONAL CARIBBEAN EXOTICS S A")</f>
        <v>PIEDRAHITA PEREZ MARIANA</v>
      </c>
      <c r="S5895" s="25">
        <f>+VLOOKUP(E5895, TC!A:D, 2, FALSE())</f>
        <v>4274.57</v>
      </c>
      <c r="T5895" t="str">
        <f t="shared" si="464"/>
        <v>USD</v>
      </c>
    </row>
    <row r="5896" spans="1:20" ht="18.75" hidden="1" customHeight="1" x14ac:dyDescent="0.25">
      <c r="A5896" t="s">
        <v>2645</v>
      </c>
      <c r="B5896" t="s">
        <v>1923</v>
      </c>
      <c r="C5896" t="s">
        <v>1913</v>
      </c>
      <c r="D5896" s="24">
        <v>5938</v>
      </c>
      <c r="E5896" t="s">
        <v>1708</v>
      </c>
      <c r="F5896" t="s">
        <v>128</v>
      </c>
      <c r="G5896" t="s">
        <v>108</v>
      </c>
      <c r="H5896" t="s">
        <v>2006</v>
      </c>
      <c r="I5896" t="s">
        <v>1878</v>
      </c>
      <c r="J5896" t="s">
        <v>2007</v>
      </c>
      <c r="K5896" t="s">
        <v>2011</v>
      </c>
      <c r="L5896" s="24">
        <v>218</v>
      </c>
      <c r="M5896" s="25">
        <f>+VLOOKUP(E5896, TC!A:D, 4, FALSE())</f>
        <v>1.1368499989472627</v>
      </c>
      <c r="N5896" s="24">
        <f t="shared" si="460"/>
        <v>218</v>
      </c>
      <c r="O5896" t="str">
        <f t="shared" si="461"/>
        <v>FACTURA</v>
      </c>
      <c r="P5896" t="str">
        <f t="shared" si="462"/>
        <v>2025</v>
      </c>
      <c r="Q5896" t="str">
        <f t="shared" si="463"/>
        <v>04</v>
      </c>
      <c r="R5896" t="str">
        <f>+IFERROR(VLOOKUP(I5896, Listado!A:B, 2, FALSE()), "COMERCIALIZADORA INTERNACIONAL CARIBBEAN EXOTICS S A")</f>
        <v>PIEDRAHITA PEREZ MARIANA</v>
      </c>
      <c r="S5896" s="25">
        <f>+VLOOKUP(E5896, TC!A:D, 2, FALSE())</f>
        <v>4274.57</v>
      </c>
      <c r="T5896" t="str">
        <f t="shared" si="464"/>
        <v>USD</v>
      </c>
    </row>
    <row r="5897" spans="1:20" ht="18.75" hidden="1" customHeight="1" x14ac:dyDescent="0.25">
      <c r="A5897" t="s">
        <v>2645</v>
      </c>
      <c r="B5897" t="s">
        <v>5</v>
      </c>
      <c r="C5897" t="s">
        <v>1913</v>
      </c>
      <c r="D5897" s="24">
        <v>11700</v>
      </c>
      <c r="E5897" t="s">
        <v>1708</v>
      </c>
      <c r="F5897" t="s">
        <v>99</v>
      </c>
      <c r="G5897" t="s">
        <v>1914</v>
      </c>
      <c r="I5897" t="s">
        <v>1845</v>
      </c>
      <c r="J5897" t="s">
        <v>1915</v>
      </c>
      <c r="K5897" t="s">
        <v>2020</v>
      </c>
      <c r="L5897" s="24">
        <v>79940</v>
      </c>
      <c r="M5897" s="25">
        <f>+VLOOKUP(E5897, TC!A:D, 4, FALSE())</f>
        <v>1.1368499989472627</v>
      </c>
      <c r="N5897" s="24">
        <f t="shared" si="460"/>
        <v>79940</v>
      </c>
      <c r="O5897" t="str">
        <f t="shared" si="461"/>
        <v>FACTURA</v>
      </c>
      <c r="P5897" t="str">
        <f t="shared" si="462"/>
        <v>2025</v>
      </c>
      <c r="Q5897" t="str">
        <f t="shared" si="463"/>
        <v>04</v>
      </c>
      <c r="R5897" t="str">
        <f>+IFERROR(VLOOKUP(I5897, Listado!A:B, 2, FALSE()), "COMERCIALIZADORA INTERNACIONAL CARIBBEAN EXOTICS S A")</f>
        <v>LONDOÑO ECHEVERRI ALEJANDRA</v>
      </c>
      <c r="S5897" s="25">
        <f>+VLOOKUP(E5897, TC!A:D, 2, FALSE())</f>
        <v>4274.57</v>
      </c>
      <c r="T5897" t="str">
        <f t="shared" si="464"/>
        <v>COP</v>
      </c>
    </row>
    <row r="5898" spans="1:20" ht="18.75" hidden="1" customHeight="1" x14ac:dyDescent="0.25">
      <c r="A5898" t="s">
        <v>2645</v>
      </c>
      <c r="B5898" t="s">
        <v>5</v>
      </c>
      <c r="C5898" t="s">
        <v>1913</v>
      </c>
      <c r="D5898" s="24">
        <v>11700</v>
      </c>
      <c r="E5898" t="s">
        <v>1708</v>
      </c>
      <c r="F5898" t="s">
        <v>99</v>
      </c>
      <c r="G5898" t="s">
        <v>1914</v>
      </c>
      <c r="I5898" t="s">
        <v>1845</v>
      </c>
      <c r="J5898" t="s">
        <v>1915</v>
      </c>
      <c r="K5898" t="s">
        <v>2020</v>
      </c>
      <c r="L5898" s="24">
        <v>76860</v>
      </c>
      <c r="M5898" s="25">
        <f>+VLOOKUP(E5898, TC!A:D, 4, FALSE())</f>
        <v>1.1368499989472627</v>
      </c>
      <c r="N5898" s="24">
        <f t="shared" si="460"/>
        <v>76860</v>
      </c>
      <c r="O5898" t="str">
        <f t="shared" si="461"/>
        <v>FACTURA</v>
      </c>
      <c r="P5898" t="str">
        <f t="shared" si="462"/>
        <v>2025</v>
      </c>
      <c r="Q5898" t="str">
        <f t="shared" si="463"/>
        <v>04</v>
      </c>
      <c r="R5898" t="str">
        <f>+IFERROR(VLOOKUP(I5898, Listado!A:B, 2, FALSE()), "COMERCIALIZADORA INTERNACIONAL CARIBBEAN EXOTICS S A")</f>
        <v>LONDOÑO ECHEVERRI ALEJANDRA</v>
      </c>
      <c r="S5898" s="25">
        <f>+VLOOKUP(E5898, TC!A:D, 2, FALSE())</f>
        <v>4274.57</v>
      </c>
      <c r="T5898" t="str">
        <f t="shared" si="464"/>
        <v>COP</v>
      </c>
    </row>
    <row r="5899" spans="1:20" ht="18.75" hidden="1" customHeight="1" x14ac:dyDescent="0.25">
      <c r="A5899" t="s">
        <v>2645</v>
      </c>
      <c r="B5899" t="s">
        <v>5</v>
      </c>
      <c r="C5899" t="s">
        <v>1913</v>
      </c>
      <c r="D5899" s="24">
        <v>11700</v>
      </c>
      <c r="E5899" t="s">
        <v>1708</v>
      </c>
      <c r="F5899" t="s">
        <v>99</v>
      </c>
      <c r="G5899" t="s">
        <v>1914</v>
      </c>
      <c r="I5899" t="s">
        <v>1845</v>
      </c>
      <c r="J5899" t="s">
        <v>1915</v>
      </c>
      <c r="K5899" t="s">
        <v>2021</v>
      </c>
      <c r="L5899" s="24">
        <v>205100</v>
      </c>
      <c r="M5899" s="25">
        <f>+VLOOKUP(E5899, TC!A:D, 4, FALSE())</f>
        <v>1.1368499989472627</v>
      </c>
      <c r="N5899" s="24">
        <f t="shared" si="460"/>
        <v>205100</v>
      </c>
      <c r="O5899" t="str">
        <f t="shared" si="461"/>
        <v>FACTURA</v>
      </c>
      <c r="P5899" t="str">
        <f t="shared" si="462"/>
        <v>2025</v>
      </c>
      <c r="Q5899" t="str">
        <f t="shared" si="463"/>
        <v>04</v>
      </c>
      <c r="R5899" t="str">
        <f>+IFERROR(VLOOKUP(I5899, Listado!A:B, 2, FALSE()), "COMERCIALIZADORA INTERNACIONAL CARIBBEAN EXOTICS S A")</f>
        <v>LONDOÑO ECHEVERRI ALEJANDRA</v>
      </c>
      <c r="S5899" s="25">
        <f>+VLOOKUP(E5899, TC!A:D, 2, FALSE())</f>
        <v>4274.57</v>
      </c>
      <c r="T5899" t="str">
        <f t="shared" si="464"/>
        <v>COP</v>
      </c>
    </row>
    <row r="5900" spans="1:20" ht="18.75" hidden="1" customHeight="1" x14ac:dyDescent="0.25">
      <c r="A5900" t="s">
        <v>2645</v>
      </c>
      <c r="B5900" t="s">
        <v>5</v>
      </c>
      <c r="C5900" t="s">
        <v>1913</v>
      </c>
      <c r="D5900" s="24">
        <v>11700</v>
      </c>
      <c r="E5900" t="s">
        <v>1708</v>
      </c>
      <c r="F5900" t="s">
        <v>99</v>
      </c>
      <c r="G5900" t="s">
        <v>1914</v>
      </c>
      <c r="I5900" t="s">
        <v>1845</v>
      </c>
      <c r="J5900" t="s">
        <v>1915</v>
      </c>
      <c r="K5900" t="s">
        <v>2021</v>
      </c>
      <c r="L5900" s="24">
        <v>137340</v>
      </c>
      <c r="M5900" s="25">
        <f>+VLOOKUP(E5900, TC!A:D, 4, FALSE())</f>
        <v>1.1368499989472627</v>
      </c>
      <c r="N5900" s="24">
        <f t="shared" si="460"/>
        <v>137340</v>
      </c>
      <c r="O5900" t="str">
        <f t="shared" si="461"/>
        <v>FACTURA</v>
      </c>
      <c r="P5900" t="str">
        <f t="shared" si="462"/>
        <v>2025</v>
      </c>
      <c r="Q5900" t="str">
        <f t="shared" si="463"/>
        <v>04</v>
      </c>
      <c r="R5900" t="str">
        <f>+IFERROR(VLOOKUP(I5900, Listado!A:B, 2, FALSE()), "COMERCIALIZADORA INTERNACIONAL CARIBBEAN EXOTICS S A")</f>
        <v>LONDOÑO ECHEVERRI ALEJANDRA</v>
      </c>
      <c r="S5900" s="25">
        <f>+VLOOKUP(E5900, TC!A:D, 2, FALSE())</f>
        <v>4274.57</v>
      </c>
      <c r="T5900" t="str">
        <f t="shared" si="464"/>
        <v>COP</v>
      </c>
    </row>
    <row r="5901" spans="1:20" ht="18.75" hidden="1" customHeight="1" x14ac:dyDescent="0.25">
      <c r="A5901" t="s">
        <v>2645</v>
      </c>
      <c r="B5901" t="s">
        <v>5</v>
      </c>
      <c r="C5901" t="s">
        <v>1913</v>
      </c>
      <c r="D5901" s="24">
        <v>11700</v>
      </c>
      <c r="E5901" t="s">
        <v>1708</v>
      </c>
      <c r="F5901" t="s">
        <v>99</v>
      </c>
      <c r="G5901" t="s">
        <v>1914</v>
      </c>
      <c r="I5901" t="s">
        <v>1845</v>
      </c>
      <c r="J5901" t="s">
        <v>1915</v>
      </c>
      <c r="K5901" t="s">
        <v>2021</v>
      </c>
      <c r="L5901" s="24">
        <v>186760</v>
      </c>
      <c r="M5901" s="25">
        <f>+VLOOKUP(E5901, TC!A:D, 4, FALSE())</f>
        <v>1.1368499989472627</v>
      </c>
      <c r="N5901" s="24">
        <f t="shared" si="460"/>
        <v>186760</v>
      </c>
      <c r="O5901" t="str">
        <f t="shared" si="461"/>
        <v>FACTURA</v>
      </c>
      <c r="P5901" t="str">
        <f t="shared" si="462"/>
        <v>2025</v>
      </c>
      <c r="Q5901" t="str">
        <f t="shared" si="463"/>
        <v>04</v>
      </c>
      <c r="R5901" t="str">
        <f>+IFERROR(VLOOKUP(I5901, Listado!A:B, 2, FALSE()), "COMERCIALIZADORA INTERNACIONAL CARIBBEAN EXOTICS S A")</f>
        <v>LONDOÑO ECHEVERRI ALEJANDRA</v>
      </c>
      <c r="S5901" s="25">
        <f>+VLOOKUP(E5901, TC!A:D, 2, FALSE())</f>
        <v>4274.57</v>
      </c>
      <c r="T5901" t="str">
        <f t="shared" si="464"/>
        <v>COP</v>
      </c>
    </row>
    <row r="5902" spans="1:20" ht="18.75" hidden="1" customHeight="1" x14ac:dyDescent="0.25">
      <c r="A5902" t="s">
        <v>2645</v>
      </c>
      <c r="B5902" t="s">
        <v>5</v>
      </c>
      <c r="C5902" t="s">
        <v>1913</v>
      </c>
      <c r="D5902" s="24">
        <v>11701</v>
      </c>
      <c r="E5902" t="s">
        <v>1708</v>
      </c>
      <c r="F5902" t="s">
        <v>128</v>
      </c>
      <c r="G5902" t="s">
        <v>110</v>
      </c>
      <c r="I5902" t="s">
        <v>1850</v>
      </c>
      <c r="J5902" t="s">
        <v>1919</v>
      </c>
      <c r="K5902" t="s">
        <v>1918</v>
      </c>
      <c r="L5902" s="24">
        <v>377.64</v>
      </c>
      <c r="M5902" s="25">
        <f>+VLOOKUP(E5902, TC!A:D, 4, FALSE())</f>
        <v>1.1368499989472627</v>
      </c>
      <c r="N5902" s="24">
        <f t="shared" si="460"/>
        <v>377.64</v>
      </c>
      <c r="O5902" t="str">
        <f t="shared" si="461"/>
        <v>FACTURA</v>
      </c>
      <c r="P5902" t="str">
        <f t="shared" si="462"/>
        <v>2025</v>
      </c>
      <c r="Q5902" t="str">
        <f t="shared" si="463"/>
        <v>04</v>
      </c>
      <c r="R5902" t="str">
        <f>+IFERROR(VLOOKUP(I5902, Listado!A:B, 2, FALSE()), "COMERCIALIZADORA INTERNACIONAL CARIBBEAN EXOTICS S A")</f>
        <v>PEREZ MEJIA MARIA PAULINA</v>
      </c>
      <c r="S5902" s="25">
        <f>+VLOOKUP(E5902, TC!A:D, 2, FALSE())</f>
        <v>4274.57</v>
      </c>
      <c r="T5902" t="str">
        <f t="shared" si="464"/>
        <v>USD</v>
      </c>
    </row>
    <row r="5903" spans="1:20" ht="18.75" hidden="1" customHeight="1" x14ac:dyDescent="0.25">
      <c r="A5903" t="s">
        <v>2645</v>
      </c>
      <c r="B5903" t="s">
        <v>5</v>
      </c>
      <c r="C5903" t="s">
        <v>1913</v>
      </c>
      <c r="D5903" s="24">
        <v>11702</v>
      </c>
      <c r="E5903" t="s">
        <v>1708</v>
      </c>
      <c r="F5903" t="s">
        <v>99</v>
      </c>
      <c r="G5903" t="s">
        <v>113</v>
      </c>
      <c r="I5903" t="s">
        <v>1846</v>
      </c>
      <c r="J5903" t="s">
        <v>1915</v>
      </c>
      <c r="K5903" t="s">
        <v>2022</v>
      </c>
      <c r="L5903" s="24">
        <v>440000</v>
      </c>
      <c r="M5903" s="25">
        <f>+VLOOKUP(E5903, TC!A:D, 4, FALSE())</f>
        <v>1.1368499989472627</v>
      </c>
      <c r="N5903" s="24">
        <f t="shared" si="460"/>
        <v>440000</v>
      </c>
      <c r="O5903" t="str">
        <f t="shared" si="461"/>
        <v>FACTURA</v>
      </c>
      <c r="P5903" t="str">
        <f t="shared" si="462"/>
        <v>2025</v>
      </c>
      <c r="Q5903" t="str">
        <f t="shared" si="463"/>
        <v>04</v>
      </c>
      <c r="R5903" t="str">
        <f>+IFERROR(VLOOKUP(I5903, Listado!A:B, 2, FALSE()), "COMERCIALIZADORA INTERNACIONAL CARIBBEAN EXOTICS S A")</f>
        <v>LONDOÑO ECHEVERRI ALEJANDRA</v>
      </c>
      <c r="S5903" s="25">
        <f>+VLOOKUP(E5903, TC!A:D, 2, FALSE())</f>
        <v>4274.57</v>
      </c>
      <c r="T5903" t="str">
        <f t="shared" si="464"/>
        <v>COP</v>
      </c>
    </row>
    <row r="5904" spans="1:20" ht="18.75" hidden="1" customHeight="1" x14ac:dyDescent="0.25">
      <c r="A5904" t="s">
        <v>2645</v>
      </c>
      <c r="B5904" t="s">
        <v>5</v>
      </c>
      <c r="C5904" t="s">
        <v>1913</v>
      </c>
      <c r="D5904" s="24">
        <v>11703</v>
      </c>
      <c r="E5904" t="s">
        <v>1708</v>
      </c>
      <c r="F5904" t="s">
        <v>99</v>
      </c>
      <c r="G5904" t="s">
        <v>113</v>
      </c>
      <c r="I5904" t="s">
        <v>1843</v>
      </c>
      <c r="J5904" t="s">
        <v>1915</v>
      </c>
      <c r="K5904" t="s">
        <v>2021</v>
      </c>
      <c r="L5904" s="24">
        <v>149350</v>
      </c>
      <c r="M5904" s="25">
        <f>+VLOOKUP(E5904, TC!A:D, 4, FALSE())</f>
        <v>1.1368499989472627</v>
      </c>
      <c r="N5904" s="24">
        <f t="shared" si="460"/>
        <v>149350</v>
      </c>
      <c r="O5904" t="str">
        <f t="shared" si="461"/>
        <v>FACTURA</v>
      </c>
      <c r="P5904" t="str">
        <f t="shared" si="462"/>
        <v>2025</v>
      </c>
      <c r="Q5904" t="str">
        <f t="shared" si="463"/>
        <v>04</v>
      </c>
      <c r="R5904" t="str">
        <f>+IFERROR(VLOOKUP(I5904, Listado!A:B, 2, FALSE()), "COMERCIALIZADORA INTERNACIONAL CARIBBEAN EXOTICS S A")</f>
        <v>LONDOÑO ECHEVERRI ALEJANDRA</v>
      </c>
      <c r="S5904" s="25">
        <f>+VLOOKUP(E5904, TC!A:D, 2, FALSE())</f>
        <v>4274.57</v>
      </c>
      <c r="T5904" t="str">
        <f t="shared" si="464"/>
        <v>COP</v>
      </c>
    </row>
    <row r="5905" spans="1:20" ht="18.75" hidden="1" customHeight="1" x14ac:dyDescent="0.25">
      <c r="A5905" t="s">
        <v>2645</v>
      </c>
      <c r="B5905" t="s">
        <v>5</v>
      </c>
      <c r="C5905" t="s">
        <v>1913</v>
      </c>
      <c r="D5905" s="24">
        <v>11703</v>
      </c>
      <c r="E5905" t="s">
        <v>1708</v>
      </c>
      <c r="F5905" t="s">
        <v>99</v>
      </c>
      <c r="G5905" t="s">
        <v>113</v>
      </c>
      <c r="I5905" t="s">
        <v>1843</v>
      </c>
      <c r="J5905" t="s">
        <v>1915</v>
      </c>
      <c r="K5905" t="s">
        <v>2021</v>
      </c>
      <c r="L5905" s="24">
        <v>64090</v>
      </c>
      <c r="M5905" s="25">
        <f>+VLOOKUP(E5905, TC!A:D, 4, FALSE())</f>
        <v>1.1368499989472627</v>
      </c>
      <c r="N5905" s="24">
        <f t="shared" si="460"/>
        <v>64090</v>
      </c>
      <c r="O5905" t="str">
        <f t="shared" si="461"/>
        <v>FACTURA</v>
      </c>
      <c r="P5905" t="str">
        <f t="shared" si="462"/>
        <v>2025</v>
      </c>
      <c r="Q5905" t="str">
        <f t="shared" si="463"/>
        <v>04</v>
      </c>
      <c r="R5905" t="str">
        <f>+IFERROR(VLOOKUP(I5905, Listado!A:B, 2, FALSE()), "COMERCIALIZADORA INTERNACIONAL CARIBBEAN EXOTICS S A")</f>
        <v>LONDOÑO ECHEVERRI ALEJANDRA</v>
      </c>
      <c r="S5905" s="25">
        <f>+VLOOKUP(E5905, TC!A:D, 2, FALSE())</f>
        <v>4274.57</v>
      </c>
      <c r="T5905" t="str">
        <f t="shared" si="464"/>
        <v>COP</v>
      </c>
    </row>
    <row r="5906" spans="1:20" ht="18.75" hidden="1" customHeight="1" x14ac:dyDescent="0.25">
      <c r="A5906" t="s">
        <v>2645</v>
      </c>
      <c r="B5906" t="s">
        <v>5</v>
      </c>
      <c r="C5906" t="s">
        <v>1913</v>
      </c>
      <c r="D5906" s="24">
        <v>11703</v>
      </c>
      <c r="E5906" t="s">
        <v>1708</v>
      </c>
      <c r="F5906" t="s">
        <v>99</v>
      </c>
      <c r="G5906" t="s">
        <v>113</v>
      </c>
      <c r="I5906" t="s">
        <v>1843</v>
      </c>
      <c r="J5906" t="s">
        <v>1915</v>
      </c>
      <c r="K5906" t="s">
        <v>2021</v>
      </c>
      <c r="L5906" s="24">
        <v>66120</v>
      </c>
      <c r="M5906" s="25">
        <f>+VLOOKUP(E5906, TC!A:D, 4, FALSE())</f>
        <v>1.1368499989472627</v>
      </c>
      <c r="N5906" s="24">
        <f t="shared" si="460"/>
        <v>66120</v>
      </c>
      <c r="O5906" t="str">
        <f t="shared" si="461"/>
        <v>FACTURA</v>
      </c>
      <c r="P5906" t="str">
        <f t="shared" si="462"/>
        <v>2025</v>
      </c>
      <c r="Q5906" t="str">
        <f t="shared" si="463"/>
        <v>04</v>
      </c>
      <c r="R5906" t="str">
        <f>+IFERROR(VLOOKUP(I5906, Listado!A:B, 2, FALSE()), "COMERCIALIZADORA INTERNACIONAL CARIBBEAN EXOTICS S A")</f>
        <v>LONDOÑO ECHEVERRI ALEJANDRA</v>
      </c>
      <c r="S5906" s="25">
        <f>+VLOOKUP(E5906, TC!A:D, 2, FALSE())</f>
        <v>4274.57</v>
      </c>
      <c r="T5906" t="str">
        <f t="shared" si="464"/>
        <v>COP</v>
      </c>
    </row>
    <row r="5907" spans="1:20" ht="18.75" hidden="1" customHeight="1" x14ac:dyDescent="0.25">
      <c r="A5907" t="s">
        <v>2645</v>
      </c>
      <c r="B5907" t="s">
        <v>5</v>
      </c>
      <c r="C5907" t="s">
        <v>1913</v>
      </c>
      <c r="D5907" s="24">
        <v>11703</v>
      </c>
      <c r="E5907" t="s">
        <v>1708</v>
      </c>
      <c r="F5907" t="s">
        <v>99</v>
      </c>
      <c r="G5907" t="s">
        <v>113</v>
      </c>
      <c r="I5907" t="s">
        <v>1843</v>
      </c>
      <c r="J5907" t="s">
        <v>1915</v>
      </c>
      <c r="K5907" t="s">
        <v>2021</v>
      </c>
      <c r="L5907" s="24">
        <v>8410</v>
      </c>
      <c r="M5907" s="25">
        <f>+VLOOKUP(E5907, TC!A:D, 4, FALSE())</f>
        <v>1.1368499989472627</v>
      </c>
      <c r="N5907" s="24">
        <f t="shared" si="460"/>
        <v>8410</v>
      </c>
      <c r="O5907" t="str">
        <f t="shared" si="461"/>
        <v>FACTURA</v>
      </c>
      <c r="P5907" t="str">
        <f t="shared" si="462"/>
        <v>2025</v>
      </c>
      <c r="Q5907" t="str">
        <f t="shared" si="463"/>
        <v>04</v>
      </c>
      <c r="R5907" t="str">
        <f>+IFERROR(VLOOKUP(I5907, Listado!A:B, 2, FALSE()), "COMERCIALIZADORA INTERNACIONAL CARIBBEAN EXOTICS S A")</f>
        <v>LONDOÑO ECHEVERRI ALEJANDRA</v>
      </c>
      <c r="S5907" s="25">
        <f>+VLOOKUP(E5907, TC!A:D, 2, FALSE())</f>
        <v>4274.57</v>
      </c>
      <c r="T5907" t="str">
        <f t="shared" si="464"/>
        <v>COP</v>
      </c>
    </row>
    <row r="5908" spans="1:20" ht="18.75" hidden="1" customHeight="1" x14ac:dyDescent="0.25">
      <c r="A5908" t="s">
        <v>2645</v>
      </c>
      <c r="B5908" t="s">
        <v>5</v>
      </c>
      <c r="C5908" t="s">
        <v>1913</v>
      </c>
      <c r="D5908" s="24">
        <v>11703</v>
      </c>
      <c r="E5908" t="s">
        <v>1708</v>
      </c>
      <c r="F5908" t="s">
        <v>99</v>
      </c>
      <c r="G5908" t="s">
        <v>113</v>
      </c>
      <c r="I5908" t="s">
        <v>1843</v>
      </c>
      <c r="J5908" t="s">
        <v>1915</v>
      </c>
      <c r="K5908" t="s">
        <v>2021</v>
      </c>
      <c r="L5908" s="24">
        <v>2030</v>
      </c>
      <c r="M5908" s="25">
        <f>+VLOOKUP(E5908, TC!A:D, 4, FALSE())</f>
        <v>1.1368499989472627</v>
      </c>
      <c r="N5908" s="24">
        <f t="shared" si="460"/>
        <v>2030</v>
      </c>
      <c r="O5908" t="str">
        <f t="shared" si="461"/>
        <v>FACTURA</v>
      </c>
      <c r="P5908" t="str">
        <f t="shared" si="462"/>
        <v>2025</v>
      </c>
      <c r="Q5908" t="str">
        <f t="shared" si="463"/>
        <v>04</v>
      </c>
      <c r="R5908" t="str">
        <f>+IFERROR(VLOOKUP(I5908, Listado!A:B, 2, FALSE()), "COMERCIALIZADORA INTERNACIONAL CARIBBEAN EXOTICS S A")</f>
        <v>LONDOÑO ECHEVERRI ALEJANDRA</v>
      </c>
      <c r="S5908" s="25">
        <f>+VLOOKUP(E5908, TC!A:D, 2, FALSE())</f>
        <v>4274.57</v>
      </c>
      <c r="T5908" t="str">
        <f t="shared" si="464"/>
        <v>COP</v>
      </c>
    </row>
    <row r="5909" spans="1:20" ht="18.75" hidden="1" customHeight="1" x14ac:dyDescent="0.25">
      <c r="A5909" t="s">
        <v>2645</v>
      </c>
      <c r="B5909" t="s">
        <v>1923</v>
      </c>
      <c r="C5909" t="s">
        <v>1913</v>
      </c>
      <c r="D5909" s="24">
        <v>5939</v>
      </c>
      <c r="E5909" t="s">
        <v>1708</v>
      </c>
      <c r="F5909" t="s">
        <v>128</v>
      </c>
      <c r="G5909" t="s">
        <v>110</v>
      </c>
      <c r="H5909" t="s">
        <v>2835</v>
      </c>
      <c r="I5909" t="s">
        <v>1850</v>
      </c>
      <c r="J5909" t="s">
        <v>1919</v>
      </c>
      <c r="K5909" t="s">
        <v>2658</v>
      </c>
      <c r="L5909" s="24">
        <v>1100.04</v>
      </c>
      <c r="M5909" s="25">
        <f>+VLOOKUP(E5909, TC!A:D, 4, FALSE())</f>
        <v>1.1368499989472627</v>
      </c>
      <c r="N5909" s="24">
        <f t="shared" si="460"/>
        <v>1100.04</v>
      </c>
      <c r="O5909" t="str">
        <f t="shared" si="461"/>
        <v>FACTURA</v>
      </c>
      <c r="P5909" t="str">
        <f t="shared" si="462"/>
        <v>2025</v>
      </c>
      <c r="Q5909" t="str">
        <f t="shared" si="463"/>
        <v>04</v>
      </c>
      <c r="R5909" t="str">
        <f>+IFERROR(VLOOKUP(I5909, Listado!A:B, 2, FALSE()), "COMERCIALIZADORA INTERNACIONAL CARIBBEAN EXOTICS S A")</f>
        <v>PEREZ MEJIA MARIA PAULINA</v>
      </c>
      <c r="S5909" s="25">
        <f>+VLOOKUP(E5909, TC!A:D, 2, FALSE())</f>
        <v>4274.57</v>
      </c>
      <c r="T5909" t="str">
        <f t="shared" si="464"/>
        <v>USD</v>
      </c>
    </row>
    <row r="5910" spans="1:20" ht="18.75" hidden="1" customHeight="1" x14ac:dyDescent="0.25">
      <c r="A5910" t="s">
        <v>2645</v>
      </c>
      <c r="B5910" t="s">
        <v>1923</v>
      </c>
      <c r="C5910" t="s">
        <v>1913</v>
      </c>
      <c r="D5910" s="24">
        <v>5939</v>
      </c>
      <c r="E5910" t="s">
        <v>1708</v>
      </c>
      <c r="F5910" t="s">
        <v>128</v>
      </c>
      <c r="G5910" t="s">
        <v>110</v>
      </c>
      <c r="H5910" t="s">
        <v>2835</v>
      </c>
      <c r="I5910" t="s">
        <v>1850</v>
      </c>
      <c r="J5910" t="s">
        <v>1919</v>
      </c>
      <c r="K5910" t="s">
        <v>1928</v>
      </c>
      <c r="L5910" s="24">
        <v>1305.18</v>
      </c>
      <c r="M5910" s="25">
        <f>+VLOOKUP(E5910, TC!A:D, 4, FALSE())</f>
        <v>1.1368499989472627</v>
      </c>
      <c r="N5910" s="24">
        <f t="shared" si="460"/>
        <v>1305.18</v>
      </c>
      <c r="O5910" t="str">
        <f t="shared" si="461"/>
        <v>FACTURA</v>
      </c>
      <c r="P5910" t="str">
        <f t="shared" si="462"/>
        <v>2025</v>
      </c>
      <c r="Q5910" t="str">
        <f t="shared" si="463"/>
        <v>04</v>
      </c>
      <c r="R5910" t="str">
        <f>+IFERROR(VLOOKUP(I5910, Listado!A:B, 2, FALSE()), "COMERCIALIZADORA INTERNACIONAL CARIBBEAN EXOTICS S A")</f>
        <v>PEREZ MEJIA MARIA PAULINA</v>
      </c>
      <c r="S5910" s="25">
        <f>+VLOOKUP(E5910, TC!A:D, 2, FALSE())</f>
        <v>4274.57</v>
      </c>
      <c r="T5910" t="str">
        <f t="shared" si="464"/>
        <v>USD</v>
      </c>
    </row>
    <row r="5911" spans="1:20" ht="18.75" hidden="1" customHeight="1" x14ac:dyDescent="0.25">
      <c r="A5911" t="s">
        <v>2645</v>
      </c>
      <c r="B5911" t="s">
        <v>1923</v>
      </c>
      <c r="C5911" t="s">
        <v>1913</v>
      </c>
      <c r="D5911" s="24">
        <v>5939</v>
      </c>
      <c r="E5911" t="s">
        <v>1708</v>
      </c>
      <c r="F5911" t="s">
        <v>128</v>
      </c>
      <c r="G5911" t="s">
        <v>110</v>
      </c>
      <c r="H5911" t="s">
        <v>2835</v>
      </c>
      <c r="I5911" t="s">
        <v>1850</v>
      </c>
      <c r="J5911" t="s">
        <v>1919</v>
      </c>
      <c r="K5911" t="s">
        <v>45</v>
      </c>
      <c r="L5911" s="24">
        <v>1277.5</v>
      </c>
      <c r="M5911" s="25">
        <f>+VLOOKUP(E5911, TC!A:D, 4, FALSE())</f>
        <v>1.1368499989472627</v>
      </c>
      <c r="N5911" s="24">
        <f t="shared" si="460"/>
        <v>1277.5</v>
      </c>
      <c r="O5911" t="str">
        <f t="shared" si="461"/>
        <v>FACTURA</v>
      </c>
      <c r="P5911" t="str">
        <f t="shared" si="462"/>
        <v>2025</v>
      </c>
      <c r="Q5911" t="str">
        <f t="shared" si="463"/>
        <v>04</v>
      </c>
      <c r="R5911" t="str">
        <f>+IFERROR(VLOOKUP(I5911, Listado!A:B, 2, FALSE()), "COMERCIALIZADORA INTERNACIONAL CARIBBEAN EXOTICS S A")</f>
        <v>PEREZ MEJIA MARIA PAULINA</v>
      </c>
      <c r="S5911" s="25">
        <f>+VLOOKUP(E5911, TC!A:D, 2, FALSE())</f>
        <v>4274.57</v>
      </c>
      <c r="T5911" t="str">
        <f t="shared" si="464"/>
        <v>USD</v>
      </c>
    </row>
    <row r="5912" spans="1:20" ht="18.75" hidden="1" customHeight="1" x14ac:dyDescent="0.25">
      <c r="A5912" t="s">
        <v>2645</v>
      </c>
      <c r="B5912" t="s">
        <v>5</v>
      </c>
      <c r="C5912" t="s">
        <v>1913</v>
      </c>
      <c r="D5912" s="24">
        <v>11704</v>
      </c>
      <c r="E5912" t="s">
        <v>1708</v>
      </c>
      <c r="F5912" t="s">
        <v>99</v>
      </c>
      <c r="G5912" t="s">
        <v>113</v>
      </c>
      <c r="I5912" t="s">
        <v>2824</v>
      </c>
      <c r="J5912" t="s">
        <v>1915</v>
      </c>
      <c r="K5912" t="s">
        <v>2021</v>
      </c>
      <c r="L5912" s="24">
        <v>167910</v>
      </c>
      <c r="M5912" s="25">
        <f>+VLOOKUP(E5912, TC!A:D, 4, FALSE())</f>
        <v>1.1368499989472627</v>
      </c>
      <c r="N5912" s="24">
        <f t="shared" si="460"/>
        <v>167910</v>
      </c>
      <c r="O5912" t="str">
        <f t="shared" si="461"/>
        <v>FACTURA</v>
      </c>
      <c r="P5912" t="str">
        <f t="shared" si="462"/>
        <v>2025</v>
      </c>
      <c r="Q5912" t="str">
        <f t="shared" si="463"/>
        <v>04</v>
      </c>
      <c r="R5912" t="str">
        <f>+IFERROR(VLOOKUP(I5912, Listado!A:B, 2, FALSE()), "COMERCIALIZADORA INTERNACIONAL CARIBBEAN EXOTICS S A")</f>
        <v>COMERCIALIZADORA INTERNACIONAL CARIBBEAN EXOTICS S A</v>
      </c>
      <c r="S5912" s="25">
        <f>+VLOOKUP(E5912, TC!A:D, 2, FALSE())</f>
        <v>4274.57</v>
      </c>
      <c r="T5912" t="str">
        <f t="shared" si="464"/>
        <v>COP</v>
      </c>
    </row>
    <row r="5913" spans="1:20" ht="18.75" hidden="1" customHeight="1" x14ac:dyDescent="0.25">
      <c r="A5913" t="s">
        <v>2645</v>
      </c>
      <c r="B5913" t="s">
        <v>5</v>
      </c>
      <c r="C5913" t="s">
        <v>1913</v>
      </c>
      <c r="D5913" s="24">
        <v>11704</v>
      </c>
      <c r="E5913" t="s">
        <v>1708</v>
      </c>
      <c r="F5913" t="s">
        <v>99</v>
      </c>
      <c r="G5913" t="s">
        <v>113</v>
      </c>
      <c r="I5913" t="s">
        <v>2824</v>
      </c>
      <c r="J5913" t="s">
        <v>1915</v>
      </c>
      <c r="K5913" t="s">
        <v>2021</v>
      </c>
      <c r="L5913" s="24">
        <v>51910</v>
      </c>
      <c r="M5913" s="25">
        <f>+VLOOKUP(E5913, TC!A:D, 4, FALSE())</f>
        <v>1.1368499989472627</v>
      </c>
      <c r="N5913" s="24">
        <f t="shared" si="460"/>
        <v>51910</v>
      </c>
      <c r="O5913" t="str">
        <f t="shared" si="461"/>
        <v>FACTURA</v>
      </c>
      <c r="P5913" t="str">
        <f t="shared" si="462"/>
        <v>2025</v>
      </c>
      <c r="Q5913" t="str">
        <f t="shared" si="463"/>
        <v>04</v>
      </c>
      <c r="R5913" t="str">
        <f>+IFERROR(VLOOKUP(I5913, Listado!A:B, 2, FALSE()), "COMERCIALIZADORA INTERNACIONAL CARIBBEAN EXOTICS S A")</f>
        <v>COMERCIALIZADORA INTERNACIONAL CARIBBEAN EXOTICS S A</v>
      </c>
      <c r="S5913" s="25">
        <f>+VLOOKUP(E5913, TC!A:D, 2, FALSE())</f>
        <v>4274.57</v>
      </c>
      <c r="T5913" t="str">
        <f t="shared" si="464"/>
        <v>COP</v>
      </c>
    </row>
    <row r="5914" spans="1:20" ht="18.75" hidden="1" customHeight="1" x14ac:dyDescent="0.25">
      <c r="A5914" t="s">
        <v>2645</v>
      </c>
      <c r="B5914" t="s">
        <v>5</v>
      </c>
      <c r="C5914" t="s">
        <v>1913</v>
      </c>
      <c r="D5914" s="24">
        <v>11704</v>
      </c>
      <c r="E5914" t="s">
        <v>1708</v>
      </c>
      <c r="F5914" t="s">
        <v>99</v>
      </c>
      <c r="G5914" t="s">
        <v>113</v>
      </c>
      <c r="I5914" t="s">
        <v>2824</v>
      </c>
      <c r="J5914" t="s">
        <v>1915</v>
      </c>
      <c r="K5914" t="s">
        <v>2021</v>
      </c>
      <c r="L5914" s="24">
        <v>41180</v>
      </c>
      <c r="M5914" s="25">
        <f>+VLOOKUP(E5914, TC!A:D, 4, FALSE())</f>
        <v>1.1368499989472627</v>
      </c>
      <c r="N5914" s="24">
        <f t="shared" si="460"/>
        <v>41180</v>
      </c>
      <c r="O5914" t="str">
        <f t="shared" si="461"/>
        <v>FACTURA</v>
      </c>
      <c r="P5914" t="str">
        <f t="shared" si="462"/>
        <v>2025</v>
      </c>
      <c r="Q5914" t="str">
        <f t="shared" si="463"/>
        <v>04</v>
      </c>
      <c r="R5914" t="str">
        <f>+IFERROR(VLOOKUP(I5914, Listado!A:B, 2, FALSE()), "COMERCIALIZADORA INTERNACIONAL CARIBBEAN EXOTICS S A")</f>
        <v>COMERCIALIZADORA INTERNACIONAL CARIBBEAN EXOTICS S A</v>
      </c>
      <c r="S5914" s="25">
        <f>+VLOOKUP(E5914, TC!A:D, 2, FALSE())</f>
        <v>4274.57</v>
      </c>
      <c r="T5914" t="str">
        <f t="shared" si="464"/>
        <v>COP</v>
      </c>
    </row>
    <row r="5915" spans="1:20" ht="18.75" hidden="1" customHeight="1" x14ac:dyDescent="0.25">
      <c r="A5915" t="s">
        <v>2645</v>
      </c>
      <c r="B5915" t="s">
        <v>5</v>
      </c>
      <c r="C5915" t="s">
        <v>1913</v>
      </c>
      <c r="D5915" s="24">
        <v>11704</v>
      </c>
      <c r="E5915" t="s">
        <v>1708</v>
      </c>
      <c r="F5915" t="s">
        <v>99</v>
      </c>
      <c r="G5915" t="s">
        <v>113</v>
      </c>
      <c r="I5915" t="s">
        <v>2824</v>
      </c>
      <c r="J5915" t="s">
        <v>1915</v>
      </c>
      <c r="K5915" t="s">
        <v>2021</v>
      </c>
      <c r="L5915" s="24">
        <v>29000</v>
      </c>
      <c r="M5915" s="25">
        <f>+VLOOKUP(E5915, TC!A:D, 4, FALSE())</f>
        <v>1.1368499989472627</v>
      </c>
      <c r="N5915" s="24">
        <f t="shared" si="460"/>
        <v>29000</v>
      </c>
      <c r="O5915" t="str">
        <f t="shared" si="461"/>
        <v>FACTURA</v>
      </c>
      <c r="P5915" t="str">
        <f t="shared" si="462"/>
        <v>2025</v>
      </c>
      <c r="Q5915" t="str">
        <f t="shared" si="463"/>
        <v>04</v>
      </c>
      <c r="R5915" t="str">
        <f>+IFERROR(VLOOKUP(I5915, Listado!A:B, 2, FALSE()), "COMERCIALIZADORA INTERNACIONAL CARIBBEAN EXOTICS S A")</f>
        <v>COMERCIALIZADORA INTERNACIONAL CARIBBEAN EXOTICS S A</v>
      </c>
      <c r="S5915" s="25">
        <f>+VLOOKUP(E5915, TC!A:D, 2, FALSE())</f>
        <v>4274.57</v>
      </c>
      <c r="T5915" t="str">
        <f t="shared" si="464"/>
        <v>COP</v>
      </c>
    </row>
    <row r="5916" spans="1:20" ht="18.75" hidden="1" customHeight="1" x14ac:dyDescent="0.25">
      <c r="A5916" t="s">
        <v>2645</v>
      </c>
      <c r="B5916" t="s">
        <v>5</v>
      </c>
      <c r="C5916" t="s">
        <v>1913</v>
      </c>
      <c r="D5916" s="24">
        <v>11705</v>
      </c>
      <c r="E5916" t="s">
        <v>1708</v>
      </c>
      <c r="F5916" t="s">
        <v>99</v>
      </c>
      <c r="G5916" t="s">
        <v>113</v>
      </c>
      <c r="I5916" t="s">
        <v>2824</v>
      </c>
      <c r="J5916" t="s">
        <v>1915</v>
      </c>
      <c r="K5916" t="s">
        <v>2022</v>
      </c>
      <c r="L5916" s="24">
        <v>320000</v>
      </c>
      <c r="M5916" s="25">
        <f>+VLOOKUP(E5916, TC!A:D, 4, FALSE())</f>
        <v>1.1368499989472627</v>
      </c>
      <c r="N5916" s="24">
        <f t="shared" si="460"/>
        <v>320000</v>
      </c>
      <c r="O5916" t="str">
        <f t="shared" si="461"/>
        <v>FACTURA</v>
      </c>
      <c r="P5916" t="str">
        <f t="shared" si="462"/>
        <v>2025</v>
      </c>
      <c r="Q5916" t="str">
        <f t="shared" si="463"/>
        <v>04</v>
      </c>
      <c r="R5916" t="str">
        <f>+IFERROR(VLOOKUP(I5916, Listado!A:B, 2, FALSE()), "COMERCIALIZADORA INTERNACIONAL CARIBBEAN EXOTICS S A")</f>
        <v>COMERCIALIZADORA INTERNACIONAL CARIBBEAN EXOTICS S A</v>
      </c>
      <c r="S5916" s="25">
        <f>+VLOOKUP(E5916, TC!A:D, 2, FALSE())</f>
        <v>4274.57</v>
      </c>
      <c r="T5916" t="str">
        <f t="shared" si="464"/>
        <v>COP</v>
      </c>
    </row>
    <row r="5917" spans="1:20" ht="18.75" hidden="1" customHeight="1" x14ac:dyDescent="0.25">
      <c r="A5917" t="s">
        <v>2645</v>
      </c>
      <c r="B5917" t="s">
        <v>1923</v>
      </c>
      <c r="C5917" t="s">
        <v>1913</v>
      </c>
      <c r="D5917" s="24">
        <v>5940</v>
      </c>
      <c r="E5917" t="s">
        <v>1708</v>
      </c>
      <c r="F5917" t="s">
        <v>128</v>
      </c>
      <c r="G5917" t="s">
        <v>110</v>
      </c>
      <c r="H5917" t="s">
        <v>2836</v>
      </c>
      <c r="I5917" t="s">
        <v>1883</v>
      </c>
      <c r="J5917" t="s">
        <v>1984</v>
      </c>
      <c r="K5917" t="s">
        <v>1928</v>
      </c>
      <c r="L5917" s="24">
        <v>2737.2</v>
      </c>
      <c r="M5917" s="25">
        <f>+VLOOKUP(E5917, TC!A:D, 4, FALSE())</f>
        <v>1.1368499989472627</v>
      </c>
      <c r="N5917" s="24">
        <f t="shared" si="460"/>
        <v>2737.2</v>
      </c>
      <c r="O5917" t="str">
        <f t="shared" si="461"/>
        <v>FACTURA</v>
      </c>
      <c r="P5917" t="str">
        <f t="shared" si="462"/>
        <v>2025</v>
      </c>
      <c r="Q5917" t="str">
        <f t="shared" si="463"/>
        <v>04</v>
      </c>
      <c r="R5917" t="str">
        <f>+IFERROR(VLOOKUP(I5917, Listado!A:B, 2, FALSE()), "COMERCIALIZADORA INTERNACIONAL CARIBBEAN EXOTICS S A")</f>
        <v>PEREZ MEJIA MARIA PAULINA</v>
      </c>
      <c r="S5917" s="25">
        <f>+VLOOKUP(E5917, TC!A:D, 2, FALSE())</f>
        <v>4274.57</v>
      </c>
      <c r="T5917" t="str">
        <f t="shared" si="464"/>
        <v>USD</v>
      </c>
    </row>
    <row r="5918" spans="1:20" ht="18.75" hidden="1" customHeight="1" x14ac:dyDescent="0.25">
      <c r="A5918" t="s">
        <v>2645</v>
      </c>
      <c r="B5918" t="s">
        <v>1923</v>
      </c>
      <c r="C5918" t="s">
        <v>1913</v>
      </c>
      <c r="D5918" s="24">
        <v>5940</v>
      </c>
      <c r="E5918" t="s">
        <v>1708</v>
      </c>
      <c r="F5918" t="s">
        <v>128</v>
      </c>
      <c r="G5918" t="s">
        <v>110</v>
      </c>
      <c r="H5918" t="s">
        <v>2836</v>
      </c>
      <c r="I5918" t="s">
        <v>1883</v>
      </c>
      <c r="J5918" t="s">
        <v>1984</v>
      </c>
      <c r="K5918" t="s">
        <v>2672</v>
      </c>
      <c r="L5918" s="24">
        <v>2199.06</v>
      </c>
      <c r="M5918" s="25">
        <f>+VLOOKUP(E5918, TC!A:D, 4, FALSE())</f>
        <v>1.1368499989472627</v>
      </c>
      <c r="N5918" s="24">
        <f t="shared" si="460"/>
        <v>2199.06</v>
      </c>
      <c r="O5918" t="str">
        <f t="shared" si="461"/>
        <v>FACTURA</v>
      </c>
      <c r="P5918" t="str">
        <f t="shared" si="462"/>
        <v>2025</v>
      </c>
      <c r="Q5918" t="str">
        <f t="shared" si="463"/>
        <v>04</v>
      </c>
      <c r="R5918" t="str">
        <f>+IFERROR(VLOOKUP(I5918, Listado!A:B, 2, FALSE()), "COMERCIALIZADORA INTERNACIONAL CARIBBEAN EXOTICS S A")</f>
        <v>PEREZ MEJIA MARIA PAULINA</v>
      </c>
      <c r="S5918" s="25">
        <f>+VLOOKUP(E5918, TC!A:D, 2, FALSE())</f>
        <v>4274.57</v>
      </c>
      <c r="T5918" t="str">
        <f t="shared" si="464"/>
        <v>USD</v>
      </c>
    </row>
    <row r="5919" spans="1:20" ht="18.75" hidden="1" customHeight="1" x14ac:dyDescent="0.25">
      <c r="A5919" t="s">
        <v>2645</v>
      </c>
      <c r="B5919" t="s">
        <v>1923</v>
      </c>
      <c r="C5919" t="s">
        <v>1913</v>
      </c>
      <c r="D5919" s="24">
        <v>5940</v>
      </c>
      <c r="E5919" t="s">
        <v>1708</v>
      </c>
      <c r="F5919" t="s">
        <v>128</v>
      </c>
      <c r="G5919" t="s">
        <v>110</v>
      </c>
      <c r="H5919" t="s">
        <v>2836</v>
      </c>
      <c r="I5919" t="s">
        <v>1883</v>
      </c>
      <c r="J5919" t="s">
        <v>1984</v>
      </c>
      <c r="K5919" t="s">
        <v>2198</v>
      </c>
      <c r="L5919" s="24">
        <v>413.29</v>
      </c>
      <c r="M5919" s="25">
        <f>+VLOOKUP(E5919, TC!A:D, 4, FALSE())</f>
        <v>1.1368499989472627</v>
      </c>
      <c r="N5919" s="24">
        <f t="shared" si="460"/>
        <v>413.29</v>
      </c>
      <c r="O5919" t="str">
        <f t="shared" si="461"/>
        <v>FACTURA</v>
      </c>
      <c r="P5919" t="str">
        <f t="shared" si="462"/>
        <v>2025</v>
      </c>
      <c r="Q5919" t="str">
        <f t="shared" si="463"/>
        <v>04</v>
      </c>
      <c r="R5919" t="str">
        <f>+IFERROR(VLOOKUP(I5919, Listado!A:B, 2, FALSE()), "COMERCIALIZADORA INTERNACIONAL CARIBBEAN EXOTICS S A")</f>
        <v>PEREZ MEJIA MARIA PAULINA</v>
      </c>
      <c r="S5919" s="25">
        <f>+VLOOKUP(E5919, TC!A:D, 2, FALSE())</f>
        <v>4274.57</v>
      </c>
      <c r="T5919" t="str">
        <f t="shared" si="464"/>
        <v>USD</v>
      </c>
    </row>
    <row r="5920" spans="1:20" ht="18.75" hidden="1" customHeight="1" x14ac:dyDescent="0.25">
      <c r="A5920" t="s">
        <v>2645</v>
      </c>
      <c r="B5920" t="s">
        <v>1923</v>
      </c>
      <c r="C5920" t="s">
        <v>1913</v>
      </c>
      <c r="D5920" s="24">
        <v>5940</v>
      </c>
      <c r="E5920" t="s">
        <v>1708</v>
      </c>
      <c r="F5920" t="s">
        <v>128</v>
      </c>
      <c r="G5920" t="s">
        <v>110</v>
      </c>
      <c r="H5920" t="s">
        <v>2836</v>
      </c>
      <c r="I5920" t="s">
        <v>1883</v>
      </c>
      <c r="J5920" t="s">
        <v>1984</v>
      </c>
      <c r="K5920" t="s">
        <v>2382</v>
      </c>
      <c r="L5920" s="24">
        <v>2681.05</v>
      </c>
      <c r="M5920" s="25">
        <f>+VLOOKUP(E5920, TC!A:D, 4, FALSE())</f>
        <v>1.1368499989472627</v>
      </c>
      <c r="N5920" s="24">
        <f t="shared" si="460"/>
        <v>2681.05</v>
      </c>
      <c r="O5920" t="str">
        <f t="shared" si="461"/>
        <v>FACTURA</v>
      </c>
      <c r="P5920" t="str">
        <f t="shared" si="462"/>
        <v>2025</v>
      </c>
      <c r="Q5920" t="str">
        <f t="shared" si="463"/>
        <v>04</v>
      </c>
      <c r="R5920" t="str">
        <f>+IFERROR(VLOOKUP(I5920, Listado!A:B, 2, FALSE()), "COMERCIALIZADORA INTERNACIONAL CARIBBEAN EXOTICS S A")</f>
        <v>PEREZ MEJIA MARIA PAULINA</v>
      </c>
      <c r="S5920" s="25">
        <f>+VLOOKUP(E5920, TC!A:D, 2, FALSE())</f>
        <v>4274.57</v>
      </c>
      <c r="T5920" t="str">
        <f t="shared" si="464"/>
        <v>USD</v>
      </c>
    </row>
    <row r="5921" spans="1:20" ht="18.75" hidden="1" customHeight="1" x14ac:dyDescent="0.25">
      <c r="A5921" t="s">
        <v>2645</v>
      </c>
      <c r="B5921" t="s">
        <v>5</v>
      </c>
      <c r="C5921" t="s">
        <v>1913</v>
      </c>
      <c r="D5921" s="24">
        <v>11706</v>
      </c>
      <c r="E5921" t="s">
        <v>1708</v>
      </c>
      <c r="F5921" t="s">
        <v>1924</v>
      </c>
      <c r="G5921" t="s">
        <v>108</v>
      </c>
      <c r="H5921" t="s">
        <v>2837</v>
      </c>
      <c r="I5921" t="s">
        <v>1860</v>
      </c>
      <c r="J5921" t="s">
        <v>1926</v>
      </c>
      <c r="K5921" t="s">
        <v>1928</v>
      </c>
      <c r="L5921" s="24">
        <v>5612.49</v>
      </c>
      <c r="M5921" s="25">
        <f>+VLOOKUP(E5921, TC!A:D, 4, FALSE())</f>
        <v>1.1368499989472627</v>
      </c>
      <c r="N5921" s="24">
        <f t="shared" si="460"/>
        <v>6380.559250591522</v>
      </c>
      <c r="O5921" t="str">
        <f t="shared" si="461"/>
        <v>FACTURA</v>
      </c>
      <c r="P5921" t="str">
        <f t="shared" si="462"/>
        <v>2025</v>
      </c>
      <c r="Q5921" t="str">
        <f t="shared" si="463"/>
        <v>04</v>
      </c>
      <c r="R5921" t="str">
        <f>+IFERROR(VLOOKUP(I5921, Listado!A:B, 2, FALSE()), "COMERCIALIZADORA INTERNACIONAL CARIBBEAN EXOTICS S A")</f>
        <v>PIEDRAHITA PEREZ MARIANA</v>
      </c>
      <c r="S5921" s="25">
        <f>+VLOOKUP(E5921, TC!A:D, 2, FALSE())</f>
        <v>4274.57</v>
      </c>
      <c r="T5921" t="str">
        <f t="shared" si="464"/>
        <v>EUR</v>
      </c>
    </row>
    <row r="5922" spans="1:20" ht="18.75" hidden="1" customHeight="1" x14ac:dyDescent="0.25">
      <c r="A5922" t="s">
        <v>2645</v>
      </c>
      <c r="B5922" t="s">
        <v>5</v>
      </c>
      <c r="C5922" t="s">
        <v>1913</v>
      </c>
      <c r="D5922" s="24">
        <v>11706</v>
      </c>
      <c r="E5922" t="s">
        <v>1708</v>
      </c>
      <c r="F5922" t="s">
        <v>1924</v>
      </c>
      <c r="G5922" t="s">
        <v>108</v>
      </c>
      <c r="H5922" t="s">
        <v>2837</v>
      </c>
      <c r="I5922" t="s">
        <v>1860</v>
      </c>
      <c r="J5922" t="s">
        <v>1926</v>
      </c>
      <c r="K5922" t="s">
        <v>2838</v>
      </c>
      <c r="L5922" s="24">
        <v>1361.92</v>
      </c>
      <c r="M5922" s="25">
        <f>+VLOOKUP(E5922, TC!A:D, 4, FALSE())</f>
        <v>1.1368499989472627</v>
      </c>
      <c r="N5922" s="24">
        <f t="shared" si="460"/>
        <v>1548.2987505662561</v>
      </c>
      <c r="O5922" t="str">
        <f t="shared" si="461"/>
        <v>FACTURA</v>
      </c>
      <c r="P5922" t="str">
        <f t="shared" si="462"/>
        <v>2025</v>
      </c>
      <c r="Q5922" t="str">
        <f t="shared" si="463"/>
        <v>04</v>
      </c>
      <c r="R5922" t="str">
        <f>+IFERROR(VLOOKUP(I5922, Listado!A:B, 2, FALSE()), "COMERCIALIZADORA INTERNACIONAL CARIBBEAN EXOTICS S A")</f>
        <v>PIEDRAHITA PEREZ MARIANA</v>
      </c>
      <c r="S5922" s="25">
        <f>+VLOOKUP(E5922, TC!A:D, 2, FALSE())</f>
        <v>4274.57</v>
      </c>
      <c r="T5922" t="str">
        <f t="shared" si="464"/>
        <v>EUR</v>
      </c>
    </row>
    <row r="5923" spans="1:20" ht="18.75" hidden="1" customHeight="1" x14ac:dyDescent="0.25">
      <c r="A5923" t="s">
        <v>2645</v>
      </c>
      <c r="B5923" t="s">
        <v>5</v>
      </c>
      <c r="C5923" t="s">
        <v>1913</v>
      </c>
      <c r="D5923" s="24">
        <v>11706</v>
      </c>
      <c r="E5923" t="s">
        <v>1708</v>
      </c>
      <c r="F5923" t="s">
        <v>1924</v>
      </c>
      <c r="G5923" t="s">
        <v>108</v>
      </c>
      <c r="H5923" t="s">
        <v>2837</v>
      </c>
      <c r="I5923" t="s">
        <v>1860</v>
      </c>
      <c r="J5923" t="s">
        <v>1926</v>
      </c>
      <c r="K5923" t="s">
        <v>68</v>
      </c>
      <c r="L5923" s="24">
        <v>1622.4</v>
      </c>
      <c r="M5923" s="25">
        <f>+VLOOKUP(E5923, TC!A:D, 4, FALSE())</f>
        <v>1.1368499989472627</v>
      </c>
      <c r="N5923" s="24">
        <f t="shared" si="460"/>
        <v>1844.4254382920392</v>
      </c>
      <c r="O5923" t="str">
        <f t="shared" si="461"/>
        <v>FACTURA</v>
      </c>
      <c r="P5923" t="str">
        <f t="shared" si="462"/>
        <v>2025</v>
      </c>
      <c r="Q5923" t="str">
        <f t="shared" si="463"/>
        <v>04</v>
      </c>
      <c r="R5923" t="str">
        <f>+IFERROR(VLOOKUP(I5923, Listado!A:B, 2, FALSE()), "COMERCIALIZADORA INTERNACIONAL CARIBBEAN EXOTICS S A")</f>
        <v>PIEDRAHITA PEREZ MARIANA</v>
      </c>
      <c r="S5923" s="25">
        <f>+VLOOKUP(E5923, TC!A:D, 2, FALSE())</f>
        <v>4274.57</v>
      </c>
      <c r="T5923" t="str">
        <f t="shared" si="464"/>
        <v>EUR</v>
      </c>
    </row>
    <row r="5924" spans="1:20" ht="18.75" hidden="1" customHeight="1" x14ac:dyDescent="0.25">
      <c r="A5924" t="s">
        <v>2645</v>
      </c>
      <c r="B5924" t="s">
        <v>5</v>
      </c>
      <c r="C5924" t="s">
        <v>1913</v>
      </c>
      <c r="D5924" s="24">
        <v>11706</v>
      </c>
      <c r="E5924" t="s">
        <v>1708</v>
      </c>
      <c r="F5924" t="s">
        <v>1924</v>
      </c>
      <c r="G5924" t="s">
        <v>108</v>
      </c>
      <c r="H5924" t="s">
        <v>2837</v>
      </c>
      <c r="I5924" t="s">
        <v>1860</v>
      </c>
      <c r="J5924" t="s">
        <v>1926</v>
      </c>
      <c r="K5924" t="s">
        <v>2565</v>
      </c>
      <c r="L5924" s="24">
        <v>11220</v>
      </c>
      <c r="M5924" s="25">
        <f>+VLOOKUP(E5924, TC!A:D, 4, FALSE())</f>
        <v>1.1368499989472627</v>
      </c>
      <c r="N5924" s="24">
        <f t="shared" si="460"/>
        <v>12755.456988188287</v>
      </c>
      <c r="O5924" t="str">
        <f t="shared" si="461"/>
        <v>FACTURA</v>
      </c>
      <c r="P5924" t="str">
        <f t="shared" si="462"/>
        <v>2025</v>
      </c>
      <c r="Q5924" t="str">
        <f t="shared" si="463"/>
        <v>04</v>
      </c>
      <c r="R5924" t="str">
        <f>+IFERROR(VLOOKUP(I5924, Listado!A:B, 2, FALSE()), "COMERCIALIZADORA INTERNACIONAL CARIBBEAN EXOTICS S A")</f>
        <v>PIEDRAHITA PEREZ MARIANA</v>
      </c>
      <c r="S5924" s="25">
        <f>+VLOOKUP(E5924, TC!A:D, 2, FALSE())</f>
        <v>4274.57</v>
      </c>
      <c r="T5924" t="str">
        <f t="shared" si="464"/>
        <v>EUR</v>
      </c>
    </row>
    <row r="5925" spans="1:20" ht="18.75" hidden="1" customHeight="1" x14ac:dyDescent="0.25">
      <c r="A5925" t="s">
        <v>2645</v>
      </c>
      <c r="B5925" t="s">
        <v>1923</v>
      </c>
      <c r="C5925" t="s">
        <v>1913</v>
      </c>
      <c r="D5925" s="24">
        <v>5941</v>
      </c>
      <c r="E5925" t="s">
        <v>1708</v>
      </c>
      <c r="F5925" t="s">
        <v>128</v>
      </c>
      <c r="G5925" t="s">
        <v>108</v>
      </c>
      <c r="H5925" t="s">
        <v>2839</v>
      </c>
      <c r="I5925" t="s">
        <v>1879</v>
      </c>
      <c r="J5925" t="s">
        <v>1944</v>
      </c>
      <c r="K5925" t="s">
        <v>2743</v>
      </c>
      <c r="L5925" s="24">
        <v>3944</v>
      </c>
      <c r="M5925" s="25">
        <f>+VLOOKUP(E5925, TC!A:D, 4, FALSE())</f>
        <v>1.1368499989472627</v>
      </c>
      <c r="N5925" s="24">
        <f t="shared" si="460"/>
        <v>3944</v>
      </c>
      <c r="O5925" t="str">
        <f t="shared" si="461"/>
        <v>FACTURA</v>
      </c>
      <c r="P5925" t="str">
        <f t="shared" si="462"/>
        <v>2025</v>
      </c>
      <c r="Q5925" t="str">
        <f t="shared" si="463"/>
        <v>04</v>
      </c>
      <c r="R5925" t="str">
        <f>+IFERROR(VLOOKUP(I5925, Listado!A:B, 2, FALSE()), "COMERCIALIZADORA INTERNACIONAL CARIBBEAN EXOTICS S A")</f>
        <v>PIEDRAHITA PEREZ MARIANA</v>
      </c>
      <c r="S5925" s="25">
        <f>+VLOOKUP(E5925, TC!A:D, 2, FALSE())</f>
        <v>4274.57</v>
      </c>
      <c r="T5925" t="str">
        <f t="shared" si="464"/>
        <v>USD</v>
      </c>
    </row>
    <row r="5926" spans="1:20" ht="18.75" hidden="1" customHeight="1" x14ac:dyDescent="0.25">
      <c r="A5926" t="s">
        <v>2645</v>
      </c>
      <c r="B5926" t="s">
        <v>1923</v>
      </c>
      <c r="C5926" t="s">
        <v>1913</v>
      </c>
      <c r="D5926" s="24">
        <v>5941</v>
      </c>
      <c r="E5926" t="s">
        <v>1708</v>
      </c>
      <c r="F5926" t="s">
        <v>128</v>
      </c>
      <c r="G5926" t="s">
        <v>108</v>
      </c>
      <c r="H5926" t="s">
        <v>2839</v>
      </c>
      <c r="I5926" t="s">
        <v>1879</v>
      </c>
      <c r="J5926" t="s">
        <v>1944</v>
      </c>
      <c r="K5926" t="s">
        <v>2840</v>
      </c>
      <c r="L5926" s="24">
        <v>130</v>
      </c>
      <c r="M5926" s="25">
        <f>+VLOOKUP(E5926, TC!A:D, 4, FALSE())</f>
        <v>1.1368499989472627</v>
      </c>
      <c r="N5926" s="24">
        <f t="shared" si="460"/>
        <v>130</v>
      </c>
      <c r="O5926" t="str">
        <f t="shared" si="461"/>
        <v>FACTURA</v>
      </c>
      <c r="P5926" t="str">
        <f t="shared" si="462"/>
        <v>2025</v>
      </c>
      <c r="Q5926" t="str">
        <f t="shared" si="463"/>
        <v>04</v>
      </c>
      <c r="R5926" t="str">
        <f>+IFERROR(VLOOKUP(I5926, Listado!A:B, 2, FALSE()), "COMERCIALIZADORA INTERNACIONAL CARIBBEAN EXOTICS S A")</f>
        <v>PIEDRAHITA PEREZ MARIANA</v>
      </c>
      <c r="S5926" s="25">
        <f>+VLOOKUP(E5926, TC!A:D, 2, FALSE())</f>
        <v>4274.57</v>
      </c>
      <c r="T5926" t="str">
        <f t="shared" si="464"/>
        <v>USD</v>
      </c>
    </row>
    <row r="5927" spans="1:20" ht="18.75" hidden="1" customHeight="1" x14ac:dyDescent="0.25">
      <c r="A5927" t="s">
        <v>2645</v>
      </c>
      <c r="B5927" t="s">
        <v>1923</v>
      </c>
      <c r="C5927" t="s">
        <v>1913</v>
      </c>
      <c r="D5927" s="24">
        <v>5942</v>
      </c>
      <c r="E5927" t="s">
        <v>1708</v>
      </c>
      <c r="F5927" t="s">
        <v>99</v>
      </c>
      <c r="G5927" t="s">
        <v>1914</v>
      </c>
      <c r="H5927" t="s">
        <v>2024</v>
      </c>
      <c r="I5927" t="s">
        <v>1839</v>
      </c>
      <c r="J5927" t="s">
        <v>1915</v>
      </c>
      <c r="K5927" t="s">
        <v>2026</v>
      </c>
      <c r="L5927" s="24">
        <v>12250</v>
      </c>
      <c r="M5927" s="25">
        <f>+VLOOKUP(E5927, TC!A:D, 4, FALSE())</f>
        <v>1.1368499989472627</v>
      </c>
      <c r="N5927" s="24">
        <f t="shared" si="460"/>
        <v>12250</v>
      </c>
      <c r="O5927" t="str">
        <f t="shared" si="461"/>
        <v>FACTURA</v>
      </c>
      <c r="P5927" t="str">
        <f t="shared" si="462"/>
        <v>2025</v>
      </c>
      <c r="Q5927" t="str">
        <f t="shared" si="463"/>
        <v>04</v>
      </c>
      <c r="R5927" t="str">
        <f>+IFERROR(VLOOKUP(I5927, Listado!A:B, 2, FALSE()), "COMERCIALIZADORA INTERNACIONAL CARIBBEAN EXOTICS S A")</f>
        <v>LONDOÑO ECHEVERRI ALEJANDRA</v>
      </c>
      <c r="S5927" s="25">
        <f>+VLOOKUP(E5927, TC!A:D, 2, FALSE())</f>
        <v>4274.57</v>
      </c>
      <c r="T5927" t="str">
        <f t="shared" si="464"/>
        <v>COP</v>
      </c>
    </row>
    <row r="5928" spans="1:20" ht="18.75" hidden="1" customHeight="1" x14ac:dyDescent="0.25">
      <c r="A5928" t="s">
        <v>2645</v>
      </c>
      <c r="B5928" t="s">
        <v>1923</v>
      </c>
      <c r="C5928" t="s">
        <v>1913</v>
      </c>
      <c r="D5928" s="24">
        <v>5942</v>
      </c>
      <c r="E5928" t="s">
        <v>1708</v>
      </c>
      <c r="F5928" t="s">
        <v>99</v>
      </c>
      <c r="G5928" t="s">
        <v>1914</v>
      </c>
      <c r="H5928" t="s">
        <v>2024</v>
      </c>
      <c r="I5928" t="s">
        <v>1839</v>
      </c>
      <c r="J5928" t="s">
        <v>1915</v>
      </c>
      <c r="K5928" t="s">
        <v>2026</v>
      </c>
      <c r="L5928" s="24">
        <v>145250</v>
      </c>
      <c r="M5928" s="25">
        <f>+VLOOKUP(E5928, TC!A:D, 4, FALSE())</f>
        <v>1.1368499989472627</v>
      </c>
      <c r="N5928" s="24">
        <f t="shared" si="460"/>
        <v>145250</v>
      </c>
      <c r="O5928" t="str">
        <f t="shared" si="461"/>
        <v>FACTURA</v>
      </c>
      <c r="P5928" t="str">
        <f t="shared" si="462"/>
        <v>2025</v>
      </c>
      <c r="Q5928" t="str">
        <f t="shared" si="463"/>
        <v>04</v>
      </c>
      <c r="R5928" t="str">
        <f>+IFERROR(VLOOKUP(I5928, Listado!A:B, 2, FALSE()), "COMERCIALIZADORA INTERNACIONAL CARIBBEAN EXOTICS S A")</f>
        <v>LONDOÑO ECHEVERRI ALEJANDRA</v>
      </c>
      <c r="S5928" s="25">
        <f>+VLOOKUP(E5928, TC!A:D, 2, FALSE())</f>
        <v>4274.57</v>
      </c>
      <c r="T5928" t="str">
        <f t="shared" si="464"/>
        <v>COP</v>
      </c>
    </row>
    <row r="5929" spans="1:20" ht="18.75" hidden="1" customHeight="1" x14ac:dyDescent="0.25">
      <c r="A5929" t="s">
        <v>2645</v>
      </c>
      <c r="B5929" t="s">
        <v>1923</v>
      </c>
      <c r="C5929" t="s">
        <v>1913</v>
      </c>
      <c r="D5929" s="24">
        <v>5942</v>
      </c>
      <c r="E5929" t="s">
        <v>1708</v>
      </c>
      <c r="F5929" t="s">
        <v>99</v>
      </c>
      <c r="G5929" t="s">
        <v>1914</v>
      </c>
      <c r="H5929" t="s">
        <v>2024</v>
      </c>
      <c r="I5929" t="s">
        <v>1839</v>
      </c>
      <c r="J5929" t="s">
        <v>1915</v>
      </c>
      <c r="K5929" t="s">
        <v>2028</v>
      </c>
      <c r="L5929" s="24">
        <v>36900</v>
      </c>
      <c r="M5929" s="25">
        <f>+VLOOKUP(E5929, TC!A:D, 4, FALSE())</f>
        <v>1.1368499989472627</v>
      </c>
      <c r="N5929" s="24">
        <f t="shared" si="460"/>
        <v>36900</v>
      </c>
      <c r="O5929" t="str">
        <f t="shared" si="461"/>
        <v>FACTURA</v>
      </c>
      <c r="P5929" t="str">
        <f t="shared" si="462"/>
        <v>2025</v>
      </c>
      <c r="Q5929" t="str">
        <f t="shared" si="463"/>
        <v>04</v>
      </c>
      <c r="R5929" t="str">
        <f>+IFERROR(VLOOKUP(I5929, Listado!A:B, 2, FALSE()), "COMERCIALIZADORA INTERNACIONAL CARIBBEAN EXOTICS S A")</f>
        <v>LONDOÑO ECHEVERRI ALEJANDRA</v>
      </c>
      <c r="S5929" s="25">
        <f>+VLOOKUP(E5929, TC!A:D, 2, FALSE())</f>
        <v>4274.57</v>
      </c>
      <c r="T5929" t="str">
        <f t="shared" si="464"/>
        <v>COP</v>
      </c>
    </row>
    <row r="5930" spans="1:20" ht="18.75" hidden="1" customHeight="1" x14ac:dyDescent="0.25">
      <c r="A5930" t="s">
        <v>2645</v>
      </c>
      <c r="B5930" t="s">
        <v>1923</v>
      </c>
      <c r="C5930" t="s">
        <v>1913</v>
      </c>
      <c r="D5930" s="24">
        <v>5942</v>
      </c>
      <c r="E5930" t="s">
        <v>1708</v>
      </c>
      <c r="F5930" t="s">
        <v>99</v>
      </c>
      <c r="G5930" t="s">
        <v>1914</v>
      </c>
      <c r="H5930" t="s">
        <v>2024</v>
      </c>
      <c r="I5930" t="s">
        <v>1839</v>
      </c>
      <c r="J5930" t="s">
        <v>1915</v>
      </c>
      <c r="K5930" t="s">
        <v>2028</v>
      </c>
      <c r="L5930" s="24">
        <v>65100</v>
      </c>
      <c r="M5930" s="25">
        <f>+VLOOKUP(E5930, TC!A:D, 4, FALSE())</f>
        <v>1.1368499989472627</v>
      </c>
      <c r="N5930" s="24">
        <f t="shared" si="460"/>
        <v>65100</v>
      </c>
      <c r="O5930" t="str">
        <f t="shared" si="461"/>
        <v>FACTURA</v>
      </c>
      <c r="P5930" t="str">
        <f t="shared" si="462"/>
        <v>2025</v>
      </c>
      <c r="Q5930" t="str">
        <f t="shared" si="463"/>
        <v>04</v>
      </c>
      <c r="R5930" t="str">
        <f>+IFERROR(VLOOKUP(I5930, Listado!A:B, 2, FALSE()), "COMERCIALIZADORA INTERNACIONAL CARIBBEAN EXOTICS S A")</f>
        <v>LONDOÑO ECHEVERRI ALEJANDRA</v>
      </c>
      <c r="S5930" s="25">
        <f>+VLOOKUP(E5930, TC!A:D, 2, FALSE())</f>
        <v>4274.57</v>
      </c>
      <c r="T5930" t="str">
        <f t="shared" si="464"/>
        <v>COP</v>
      </c>
    </row>
    <row r="5931" spans="1:20" ht="18.75" hidden="1" customHeight="1" x14ac:dyDescent="0.25">
      <c r="A5931" t="s">
        <v>2645</v>
      </c>
      <c r="B5931" t="s">
        <v>1923</v>
      </c>
      <c r="C5931" t="s">
        <v>1913</v>
      </c>
      <c r="D5931" s="24">
        <v>5942</v>
      </c>
      <c r="E5931" t="s">
        <v>1708</v>
      </c>
      <c r="F5931" t="s">
        <v>99</v>
      </c>
      <c r="G5931" t="s">
        <v>1914</v>
      </c>
      <c r="H5931" t="s">
        <v>2024</v>
      </c>
      <c r="I5931" t="s">
        <v>1839</v>
      </c>
      <c r="J5931" t="s">
        <v>1915</v>
      </c>
      <c r="K5931" t="s">
        <v>2022</v>
      </c>
      <c r="L5931" s="24">
        <v>16020</v>
      </c>
      <c r="M5931" s="25">
        <f>+VLOOKUP(E5931, TC!A:D, 4, FALSE())</f>
        <v>1.1368499989472627</v>
      </c>
      <c r="N5931" s="24">
        <f t="shared" si="460"/>
        <v>16020</v>
      </c>
      <c r="O5931" t="str">
        <f t="shared" si="461"/>
        <v>FACTURA</v>
      </c>
      <c r="P5931" t="str">
        <f t="shared" si="462"/>
        <v>2025</v>
      </c>
      <c r="Q5931" t="str">
        <f t="shared" si="463"/>
        <v>04</v>
      </c>
      <c r="R5931" t="str">
        <f>+IFERROR(VLOOKUP(I5931, Listado!A:B, 2, FALSE()), "COMERCIALIZADORA INTERNACIONAL CARIBBEAN EXOTICS S A")</f>
        <v>LONDOÑO ECHEVERRI ALEJANDRA</v>
      </c>
      <c r="S5931" s="25">
        <f>+VLOOKUP(E5931, TC!A:D, 2, FALSE())</f>
        <v>4274.57</v>
      </c>
      <c r="T5931" t="str">
        <f t="shared" si="464"/>
        <v>COP</v>
      </c>
    </row>
    <row r="5932" spans="1:20" ht="18.75" hidden="1" customHeight="1" x14ac:dyDescent="0.25">
      <c r="A5932" t="s">
        <v>2645</v>
      </c>
      <c r="B5932" t="s">
        <v>1923</v>
      </c>
      <c r="C5932" t="s">
        <v>1913</v>
      </c>
      <c r="D5932" s="24">
        <v>5942</v>
      </c>
      <c r="E5932" t="s">
        <v>1708</v>
      </c>
      <c r="F5932" t="s">
        <v>99</v>
      </c>
      <c r="G5932" t="s">
        <v>1914</v>
      </c>
      <c r="H5932" t="s">
        <v>2024</v>
      </c>
      <c r="I5932" t="s">
        <v>1839</v>
      </c>
      <c r="J5932" t="s">
        <v>1915</v>
      </c>
      <c r="K5932" t="s">
        <v>2022</v>
      </c>
      <c r="L5932" s="24">
        <v>900</v>
      </c>
      <c r="M5932" s="25">
        <f>+VLOOKUP(E5932, TC!A:D, 4, FALSE())</f>
        <v>1.1368499989472627</v>
      </c>
      <c r="N5932" s="24">
        <f t="shared" si="460"/>
        <v>900</v>
      </c>
      <c r="O5932" t="str">
        <f t="shared" si="461"/>
        <v>FACTURA</v>
      </c>
      <c r="P5932" t="str">
        <f t="shared" si="462"/>
        <v>2025</v>
      </c>
      <c r="Q5932" t="str">
        <f t="shared" si="463"/>
        <v>04</v>
      </c>
      <c r="R5932" t="str">
        <f>+IFERROR(VLOOKUP(I5932, Listado!A:B, 2, FALSE()), "COMERCIALIZADORA INTERNACIONAL CARIBBEAN EXOTICS S A")</f>
        <v>LONDOÑO ECHEVERRI ALEJANDRA</v>
      </c>
      <c r="S5932" s="25">
        <f>+VLOOKUP(E5932, TC!A:D, 2, FALSE())</f>
        <v>4274.57</v>
      </c>
      <c r="T5932" t="str">
        <f t="shared" si="464"/>
        <v>COP</v>
      </c>
    </row>
    <row r="5933" spans="1:20" ht="18.75" hidden="1" customHeight="1" x14ac:dyDescent="0.25">
      <c r="A5933" t="s">
        <v>2645</v>
      </c>
      <c r="B5933" t="s">
        <v>1923</v>
      </c>
      <c r="C5933" t="s">
        <v>1913</v>
      </c>
      <c r="D5933" s="24">
        <v>5942</v>
      </c>
      <c r="E5933" t="s">
        <v>1708</v>
      </c>
      <c r="F5933" t="s">
        <v>99</v>
      </c>
      <c r="G5933" t="s">
        <v>1914</v>
      </c>
      <c r="H5933" t="s">
        <v>2024</v>
      </c>
      <c r="I5933" t="s">
        <v>1839</v>
      </c>
      <c r="J5933" t="s">
        <v>1915</v>
      </c>
      <c r="K5933" t="s">
        <v>2022</v>
      </c>
      <c r="L5933" s="24">
        <v>5760</v>
      </c>
      <c r="M5933" s="25">
        <f>+VLOOKUP(E5933, TC!A:D, 4, FALSE())</f>
        <v>1.1368499989472627</v>
      </c>
      <c r="N5933" s="24">
        <f t="shared" si="460"/>
        <v>5760</v>
      </c>
      <c r="O5933" t="str">
        <f t="shared" si="461"/>
        <v>FACTURA</v>
      </c>
      <c r="P5933" t="str">
        <f t="shared" si="462"/>
        <v>2025</v>
      </c>
      <c r="Q5933" t="str">
        <f t="shared" si="463"/>
        <v>04</v>
      </c>
      <c r="R5933" t="str">
        <f>+IFERROR(VLOOKUP(I5933, Listado!A:B, 2, FALSE()), "COMERCIALIZADORA INTERNACIONAL CARIBBEAN EXOTICS S A")</f>
        <v>LONDOÑO ECHEVERRI ALEJANDRA</v>
      </c>
      <c r="S5933" s="25">
        <f>+VLOOKUP(E5933, TC!A:D, 2, FALSE())</f>
        <v>4274.57</v>
      </c>
      <c r="T5933" t="str">
        <f t="shared" si="464"/>
        <v>COP</v>
      </c>
    </row>
    <row r="5934" spans="1:20" ht="18.75" hidden="1" customHeight="1" x14ac:dyDescent="0.25">
      <c r="A5934" t="s">
        <v>2645</v>
      </c>
      <c r="B5934" t="s">
        <v>1923</v>
      </c>
      <c r="C5934" t="s">
        <v>1913</v>
      </c>
      <c r="D5934" s="24">
        <v>5942</v>
      </c>
      <c r="E5934" t="s">
        <v>1708</v>
      </c>
      <c r="F5934" t="s">
        <v>99</v>
      </c>
      <c r="G5934" t="s">
        <v>1914</v>
      </c>
      <c r="H5934" t="s">
        <v>2024</v>
      </c>
      <c r="I5934" t="s">
        <v>1839</v>
      </c>
      <c r="J5934" t="s">
        <v>1915</v>
      </c>
      <c r="K5934" t="s">
        <v>2022</v>
      </c>
      <c r="L5934" s="24">
        <v>49320</v>
      </c>
      <c r="M5934" s="25">
        <f>+VLOOKUP(E5934, TC!A:D, 4, FALSE())</f>
        <v>1.1368499989472627</v>
      </c>
      <c r="N5934" s="24">
        <f t="shared" si="460"/>
        <v>49320</v>
      </c>
      <c r="O5934" t="str">
        <f t="shared" si="461"/>
        <v>FACTURA</v>
      </c>
      <c r="P5934" t="str">
        <f t="shared" si="462"/>
        <v>2025</v>
      </c>
      <c r="Q5934" t="str">
        <f t="shared" si="463"/>
        <v>04</v>
      </c>
      <c r="R5934" t="str">
        <f>+IFERROR(VLOOKUP(I5934, Listado!A:B, 2, FALSE()), "COMERCIALIZADORA INTERNACIONAL CARIBBEAN EXOTICS S A")</f>
        <v>LONDOÑO ECHEVERRI ALEJANDRA</v>
      </c>
      <c r="S5934" s="25">
        <f>+VLOOKUP(E5934, TC!A:D, 2, FALSE())</f>
        <v>4274.57</v>
      </c>
      <c r="T5934" t="str">
        <f t="shared" si="464"/>
        <v>COP</v>
      </c>
    </row>
    <row r="5935" spans="1:20" ht="18.75" hidden="1" customHeight="1" x14ac:dyDescent="0.25">
      <c r="A5935" t="s">
        <v>2645</v>
      </c>
      <c r="B5935" t="s">
        <v>1923</v>
      </c>
      <c r="C5935" t="s">
        <v>1913</v>
      </c>
      <c r="D5935" s="24">
        <v>5942</v>
      </c>
      <c r="E5935" t="s">
        <v>1708</v>
      </c>
      <c r="F5935" t="s">
        <v>99</v>
      </c>
      <c r="G5935" t="s">
        <v>1914</v>
      </c>
      <c r="H5935" t="s">
        <v>2024</v>
      </c>
      <c r="I5935" t="s">
        <v>1839</v>
      </c>
      <c r="J5935" t="s">
        <v>1915</v>
      </c>
      <c r="K5935" t="s">
        <v>2803</v>
      </c>
      <c r="L5935" s="24">
        <v>183450</v>
      </c>
      <c r="M5935" s="25">
        <f>+VLOOKUP(E5935, TC!A:D, 4, FALSE())</f>
        <v>1.1368499989472627</v>
      </c>
      <c r="N5935" s="24">
        <f t="shared" si="460"/>
        <v>183450</v>
      </c>
      <c r="O5935" t="str">
        <f t="shared" si="461"/>
        <v>FACTURA</v>
      </c>
      <c r="P5935" t="str">
        <f t="shared" si="462"/>
        <v>2025</v>
      </c>
      <c r="Q5935" t="str">
        <f t="shared" si="463"/>
        <v>04</v>
      </c>
      <c r="R5935" t="str">
        <f>+IFERROR(VLOOKUP(I5935, Listado!A:B, 2, FALSE()), "COMERCIALIZADORA INTERNACIONAL CARIBBEAN EXOTICS S A")</f>
        <v>LONDOÑO ECHEVERRI ALEJANDRA</v>
      </c>
      <c r="S5935" s="25">
        <f>+VLOOKUP(E5935, TC!A:D, 2, FALSE())</f>
        <v>4274.57</v>
      </c>
      <c r="T5935" t="str">
        <f t="shared" si="464"/>
        <v>COP</v>
      </c>
    </row>
    <row r="5936" spans="1:20" ht="18.75" hidden="1" customHeight="1" x14ac:dyDescent="0.25">
      <c r="A5936" t="s">
        <v>2645</v>
      </c>
      <c r="B5936" t="s">
        <v>1923</v>
      </c>
      <c r="C5936" t="s">
        <v>1913</v>
      </c>
      <c r="D5936" s="24">
        <v>5942</v>
      </c>
      <c r="E5936" t="s">
        <v>1708</v>
      </c>
      <c r="F5936" t="s">
        <v>99</v>
      </c>
      <c r="G5936" t="s">
        <v>1914</v>
      </c>
      <c r="H5936" t="s">
        <v>2024</v>
      </c>
      <c r="I5936" t="s">
        <v>1839</v>
      </c>
      <c r="J5936" t="s">
        <v>1915</v>
      </c>
      <c r="K5936" t="s">
        <v>2803</v>
      </c>
      <c r="L5936" s="24">
        <v>203500</v>
      </c>
      <c r="M5936" s="25">
        <f>+VLOOKUP(E5936, TC!A:D, 4, FALSE())</f>
        <v>1.1368499989472627</v>
      </c>
      <c r="N5936" s="24">
        <f t="shared" si="460"/>
        <v>203500</v>
      </c>
      <c r="O5936" t="str">
        <f t="shared" si="461"/>
        <v>FACTURA</v>
      </c>
      <c r="P5936" t="str">
        <f t="shared" si="462"/>
        <v>2025</v>
      </c>
      <c r="Q5936" t="str">
        <f t="shared" si="463"/>
        <v>04</v>
      </c>
      <c r="R5936" t="str">
        <f>+IFERROR(VLOOKUP(I5936, Listado!A:B, 2, FALSE()), "COMERCIALIZADORA INTERNACIONAL CARIBBEAN EXOTICS S A")</f>
        <v>LONDOÑO ECHEVERRI ALEJANDRA</v>
      </c>
      <c r="S5936" s="25">
        <f>+VLOOKUP(E5936, TC!A:D, 2, FALSE())</f>
        <v>4274.57</v>
      </c>
      <c r="T5936" t="str">
        <f t="shared" si="464"/>
        <v>COP</v>
      </c>
    </row>
    <row r="5937" spans="1:20" ht="18.75" hidden="1" customHeight="1" x14ac:dyDescent="0.25">
      <c r="A5937" t="s">
        <v>2645</v>
      </c>
      <c r="B5937" t="s">
        <v>1923</v>
      </c>
      <c r="C5937" t="s">
        <v>1913</v>
      </c>
      <c r="D5937" s="24">
        <v>5942</v>
      </c>
      <c r="E5937" t="s">
        <v>1708</v>
      </c>
      <c r="F5937" t="s">
        <v>99</v>
      </c>
      <c r="G5937" t="s">
        <v>1914</v>
      </c>
      <c r="H5937" t="s">
        <v>2024</v>
      </c>
      <c r="I5937" t="s">
        <v>1839</v>
      </c>
      <c r="J5937" t="s">
        <v>1915</v>
      </c>
      <c r="K5937" t="s">
        <v>2803</v>
      </c>
      <c r="L5937" s="24">
        <v>22000</v>
      </c>
      <c r="M5937" s="25">
        <f>+VLOOKUP(E5937, TC!A:D, 4, FALSE())</f>
        <v>1.1368499989472627</v>
      </c>
      <c r="N5937" s="24">
        <f t="shared" si="460"/>
        <v>22000</v>
      </c>
      <c r="O5937" t="str">
        <f t="shared" si="461"/>
        <v>FACTURA</v>
      </c>
      <c r="P5937" t="str">
        <f t="shared" si="462"/>
        <v>2025</v>
      </c>
      <c r="Q5937" t="str">
        <f t="shared" si="463"/>
        <v>04</v>
      </c>
      <c r="R5937" t="str">
        <f>+IFERROR(VLOOKUP(I5937, Listado!A:B, 2, FALSE()), "COMERCIALIZADORA INTERNACIONAL CARIBBEAN EXOTICS S A")</f>
        <v>LONDOÑO ECHEVERRI ALEJANDRA</v>
      </c>
      <c r="S5937" s="25">
        <f>+VLOOKUP(E5937, TC!A:D, 2, FALSE())</f>
        <v>4274.57</v>
      </c>
      <c r="T5937" t="str">
        <f t="shared" si="464"/>
        <v>COP</v>
      </c>
    </row>
    <row r="5938" spans="1:20" ht="18.75" hidden="1" customHeight="1" x14ac:dyDescent="0.25">
      <c r="A5938" t="s">
        <v>2645</v>
      </c>
      <c r="B5938" t="s">
        <v>1923</v>
      </c>
      <c r="C5938" t="s">
        <v>1913</v>
      </c>
      <c r="D5938" s="24">
        <v>5942</v>
      </c>
      <c r="E5938" t="s">
        <v>1708</v>
      </c>
      <c r="F5938" t="s">
        <v>99</v>
      </c>
      <c r="G5938" t="s">
        <v>1914</v>
      </c>
      <c r="H5938" t="s">
        <v>2024</v>
      </c>
      <c r="I5938" t="s">
        <v>1839</v>
      </c>
      <c r="J5938" t="s">
        <v>1915</v>
      </c>
      <c r="K5938" t="s">
        <v>2803</v>
      </c>
      <c r="L5938" s="24">
        <v>30000</v>
      </c>
      <c r="M5938" s="25">
        <f>+VLOOKUP(E5938, TC!A:D, 4, FALSE())</f>
        <v>1.1368499989472627</v>
      </c>
      <c r="N5938" s="24">
        <f t="shared" si="460"/>
        <v>30000</v>
      </c>
      <c r="O5938" t="str">
        <f t="shared" si="461"/>
        <v>FACTURA</v>
      </c>
      <c r="P5938" t="str">
        <f t="shared" si="462"/>
        <v>2025</v>
      </c>
      <c r="Q5938" t="str">
        <f t="shared" si="463"/>
        <v>04</v>
      </c>
      <c r="R5938" t="str">
        <f>+IFERROR(VLOOKUP(I5938, Listado!A:B, 2, FALSE()), "COMERCIALIZADORA INTERNACIONAL CARIBBEAN EXOTICS S A")</f>
        <v>LONDOÑO ECHEVERRI ALEJANDRA</v>
      </c>
      <c r="S5938" s="25">
        <f>+VLOOKUP(E5938, TC!A:D, 2, FALSE())</f>
        <v>4274.57</v>
      </c>
      <c r="T5938" t="str">
        <f t="shared" si="464"/>
        <v>COP</v>
      </c>
    </row>
    <row r="5939" spans="1:20" ht="18.75" hidden="1" customHeight="1" x14ac:dyDescent="0.25">
      <c r="A5939" t="s">
        <v>2645</v>
      </c>
      <c r="B5939" t="s">
        <v>1923</v>
      </c>
      <c r="C5939" t="s">
        <v>1913</v>
      </c>
      <c r="D5939" s="24">
        <v>5942</v>
      </c>
      <c r="E5939" t="s">
        <v>1708</v>
      </c>
      <c r="F5939" t="s">
        <v>99</v>
      </c>
      <c r="G5939" t="s">
        <v>1914</v>
      </c>
      <c r="H5939" t="s">
        <v>2024</v>
      </c>
      <c r="I5939" t="s">
        <v>1839</v>
      </c>
      <c r="J5939" t="s">
        <v>1915</v>
      </c>
      <c r="K5939" t="s">
        <v>2803</v>
      </c>
      <c r="L5939" s="24">
        <v>8750</v>
      </c>
      <c r="M5939" s="25">
        <f>+VLOOKUP(E5939, TC!A:D, 4, FALSE())</f>
        <v>1.1368499989472627</v>
      </c>
      <c r="N5939" s="24">
        <f t="shared" si="460"/>
        <v>8750</v>
      </c>
      <c r="O5939" t="str">
        <f t="shared" si="461"/>
        <v>FACTURA</v>
      </c>
      <c r="P5939" t="str">
        <f t="shared" si="462"/>
        <v>2025</v>
      </c>
      <c r="Q5939" t="str">
        <f t="shared" si="463"/>
        <v>04</v>
      </c>
      <c r="R5939" t="str">
        <f>+IFERROR(VLOOKUP(I5939, Listado!A:B, 2, FALSE()), "COMERCIALIZADORA INTERNACIONAL CARIBBEAN EXOTICS S A")</f>
        <v>LONDOÑO ECHEVERRI ALEJANDRA</v>
      </c>
      <c r="S5939" s="25">
        <f>+VLOOKUP(E5939, TC!A:D, 2, FALSE())</f>
        <v>4274.57</v>
      </c>
      <c r="T5939" t="str">
        <f t="shared" si="464"/>
        <v>COP</v>
      </c>
    </row>
    <row r="5940" spans="1:20" ht="18.75" hidden="1" customHeight="1" x14ac:dyDescent="0.25">
      <c r="A5940" t="s">
        <v>2645</v>
      </c>
      <c r="B5940" t="s">
        <v>1923</v>
      </c>
      <c r="C5940" t="s">
        <v>1913</v>
      </c>
      <c r="D5940" s="24">
        <v>5942</v>
      </c>
      <c r="E5940" t="s">
        <v>1708</v>
      </c>
      <c r="F5940" t="s">
        <v>99</v>
      </c>
      <c r="G5940" t="s">
        <v>1914</v>
      </c>
      <c r="H5940" t="s">
        <v>2024</v>
      </c>
      <c r="I5940" t="s">
        <v>1839</v>
      </c>
      <c r="J5940" t="s">
        <v>1915</v>
      </c>
      <c r="K5940" t="s">
        <v>2803</v>
      </c>
      <c r="L5940" s="24">
        <v>37000</v>
      </c>
      <c r="M5940" s="25">
        <f>+VLOOKUP(E5940, TC!A:D, 4, FALSE())</f>
        <v>1.1368499989472627</v>
      </c>
      <c r="N5940" s="24">
        <f t="shared" si="460"/>
        <v>37000</v>
      </c>
      <c r="O5940" t="str">
        <f t="shared" si="461"/>
        <v>FACTURA</v>
      </c>
      <c r="P5940" t="str">
        <f t="shared" si="462"/>
        <v>2025</v>
      </c>
      <c r="Q5940" t="str">
        <f t="shared" si="463"/>
        <v>04</v>
      </c>
      <c r="R5940" t="str">
        <f>+IFERROR(VLOOKUP(I5940, Listado!A:B, 2, FALSE()), "COMERCIALIZADORA INTERNACIONAL CARIBBEAN EXOTICS S A")</f>
        <v>LONDOÑO ECHEVERRI ALEJANDRA</v>
      </c>
      <c r="S5940" s="25">
        <f>+VLOOKUP(E5940, TC!A:D, 2, FALSE())</f>
        <v>4274.57</v>
      </c>
      <c r="T5940" t="str">
        <f t="shared" si="464"/>
        <v>COP</v>
      </c>
    </row>
    <row r="5941" spans="1:20" ht="18.75" hidden="1" customHeight="1" x14ac:dyDescent="0.25">
      <c r="A5941" t="s">
        <v>2645</v>
      </c>
      <c r="B5941" t="s">
        <v>5</v>
      </c>
      <c r="C5941" t="s">
        <v>1913</v>
      </c>
      <c r="D5941" s="24">
        <v>11707</v>
      </c>
      <c r="E5941" t="s">
        <v>1709</v>
      </c>
      <c r="F5941" t="s">
        <v>99</v>
      </c>
      <c r="G5941" t="s">
        <v>113</v>
      </c>
      <c r="I5941" t="s">
        <v>1858</v>
      </c>
      <c r="J5941" t="s">
        <v>1915</v>
      </c>
      <c r="K5941" t="s">
        <v>1920</v>
      </c>
      <c r="L5941" s="24">
        <v>576000</v>
      </c>
      <c r="M5941" s="25">
        <f>+VLOOKUP(E5941, TC!A:D, 4, FALSE())</f>
        <v>1.1368499983489087</v>
      </c>
      <c r="N5941" s="24">
        <f t="shared" si="460"/>
        <v>576000</v>
      </c>
      <c r="O5941" t="str">
        <f t="shared" si="461"/>
        <v>FACTURA</v>
      </c>
      <c r="P5941" t="str">
        <f t="shared" si="462"/>
        <v>2025</v>
      </c>
      <c r="Q5941" t="str">
        <f t="shared" si="463"/>
        <v>04</v>
      </c>
      <c r="R5941" t="str">
        <f>+IFERROR(VLOOKUP(I5941, Listado!A:B, 2, FALSE()), "COMERCIALIZADORA INTERNACIONAL CARIBBEAN EXOTICS S A")</f>
        <v>LONDOÑO ECHEVERRI ALEJANDRA</v>
      </c>
      <c r="S5941" s="25">
        <f>+VLOOKUP(E5941, TC!A:D, 2, FALSE())</f>
        <v>4239.62</v>
      </c>
      <c r="T5941" t="str">
        <f t="shared" si="464"/>
        <v>COP</v>
      </c>
    </row>
    <row r="5942" spans="1:20" ht="18.75" hidden="1" customHeight="1" x14ac:dyDescent="0.25">
      <c r="A5942" t="s">
        <v>2645</v>
      </c>
      <c r="B5942" t="s">
        <v>5</v>
      </c>
      <c r="C5942" t="s">
        <v>1913</v>
      </c>
      <c r="D5942" s="24">
        <v>11708</v>
      </c>
      <c r="E5942" t="s">
        <v>1709</v>
      </c>
      <c r="F5942" t="s">
        <v>99</v>
      </c>
      <c r="G5942" t="s">
        <v>113</v>
      </c>
      <c r="I5942" t="s">
        <v>1858</v>
      </c>
      <c r="J5942" t="s">
        <v>1915</v>
      </c>
      <c r="K5942" t="s">
        <v>1920</v>
      </c>
      <c r="L5942" s="24">
        <v>960000</v>
      </c>
      <c r="M5942" s="25">
        <f>+VLOOKUP(E5942, TC!A:D, 4, FALSE())</f>
        <v>1.1368499983489087</v>
      </c>
      <c r="N5942" s="24">
        <f t="shared" si="460"/>
        <v>960000</v>
      </c>
      <c r="O5942" t="str">
        <f t="shared" si="461"/>
        <v>FACTURA</v>
      </c>
      <c r="P5942" t="str">
        <f t="shared" si="462"/>
        <v>2025</v>
      </c>
      <c r="Q5942" t="str">
        <f t="shared" si="463"/>
        <v>04</v>
      </c>
      <c r="R5942" t="str">
        <f>+IFERROR(VLOOKUP(I5942, Listado!A:B, 2, FALSE()), "COMERCIALIZADORA INTERNACIONAL CARIBBEAN EXOTICS S A")</f>
        <v>LONDOÑO ECHEVERRI ALEJANDRA</v>
      </c>
      <c r="S5942" s="25">
        <f>+VLOOKUP(E5942, TC!A:D, 2, FALSE())</f>
        <v>4239.62</v>
      </c>
      <c r="T5942" t="str">
        <f t="shared" si="464"/>
        <v>COP</v>
      </c>
    </row>
    <row r="5943" spans="1:20" ht="18.75" hidden="1" customHeight="1" x14ac:dyDescent="0.25">
      <c r="A5943" t="s">
        <v>2645</v>
      </c>
      <c r="B5943" t="s">
        <v>5</v>
      </c>
      <c r="C5943" t="s">
        <v>1913</v>
      </c>
      <c r="D5943" s="24">
        <v>11709</v>
      </c>
      <c r="E5943" t="s">
        <v>1709</v>
      </c>
      <c r="F5943" t="s">
        <v>99</v>
      </c>
      <c r="G5943" t="s">
        <v>113</v>
      </c>
      <c r="I5943" t="s">
        <v>1859</v>
      </c>
      <c r="J5943" t="s">
        <v>1915</v>
      </c>
      <c r="K5943" t="s">
        <v>1916</v>
      </c>
      <c r="L5943" s="24">
        <v>5220000</v>
      </c>
      <c r="M5943" s="25">
        <f>+VLOOKUP(E5943, TC!A:D, 4, FALSE())</f>
        <v>1.1368499983489087</v>
      </c>
      <c r="N5943" s="24">
        <f t="shared" si="460"/>
        <v>5220000</v>
      </c>
      <c r="O5943" t="str">
        <f t="shared" si="461"/>
        <v>FACTURA</v>
      </c>
      <c r="P5943" t="str">
        <f t="shared" si="462"/>
        <v>2025</v>
      </c>
      <c r="Q5943" t="str">
        <f t="shared" si="463"/>
        <v>04</v>
      </c>
      <c r="R5943" t="str">
        <f>+IFERROR(VLOOKUP(I5943, Listado!A:B, 2, FALSE()), "COMERCIALIZADORA INTERNACIONAL CARIBBEAN EXOTICS S A")</f>
        <v>LONDOÑO ECHEVERRI ALEJANDRA</v>
      </c>
      <c r="S5943" s="25">
        <f>+VLOOKUP(E5943, TC!A:D, 2, FALSE())</f>
        <v>4239.62</v>
      </c>
      <c r="T5943" t="str">
        <f t="shared" si="464"/>
        <v>COP</v>
      </c>
    </row>
    <row r="5944" spans="1:20" ht="18.75" hidden="1" customHeight="1" x14ac:dyDescent="0.25">
      <c r="A5944" t="s">
        <v>2645</v>
      </c>
      <c r="B5944" t="s">
        <v>5</v>
      </c>
      <c r="C5944" t="s">
        <v>1913</v>
      </c>
      <c r="D5944" s="24">
        <v>11710</v>
      </c>
      <c r="E5944" t="s">
        <v>1709</v>
      </c>
      <c r="F5944" t="s">
        <v>99</v>
      </c>
      <c r="G5944" t="s">
        <v>1914</v>
      </c>
      <c r="I5944" t="s">
        <v>1841</v>
      </c>
      <c r="J5944" t="s">
        <v>1915</v>
      </c>
      <c r="K5944" t="s">
        <v>2021</v>
      </c>
      <c r="L5944" s="24">
        <v>404000</v>
      </c>
      <c r="M5944" s="25">
        <f>+VLOOKUP(E5944, TC!A:D, 4, FALSE())</f>
        <v>1.1368499983489087</v>
      </c>
      <c r="N5944" s="24">
        <f t="shared" si="460"/>
        <v>404000</v>
      </c>
      <c r="O5944" t="str">
        <f t="shared" si="461"/>
        <v>FACTURA</v>
      </c>
      <c r="P5944" t="str">
        <f t="shared" si="462"/>
        <v>2025</v>
      </c>
      <c r="Q5944" t="str">
        <f t="shared" si="463"/>
        <v>04</v>
      </c>
      <c r="R5944" t="str">
        <f>+IFERROR(VLOOKUP(I5944, Listado!A:B, 2, FALSE()), "COMERCIALIZADORA INTERNACIONAL CARIBBEAN EXOTICS S A")</f>
        <v>LONDOÑO ECHEVERRI ALEJANDRA</v>
      </c>
      <c r="S5944" s="25">
        <f>+VLOOKUP(E5944, TC!A:D, 2, FALSE())</f>
        <v>4239.62</v>
      </c>
      <c r="T5944" t="str">
        <f t="shared" si="464"/>
        <v>COP</v>
      </c>
    </row>
    <row r="5945" spans="1:20" ht="18.75" hidden="1" customHeight="1" x14ac:dyDescent="0.25">
      <c r="A5945" t="s">
        <v>2645</v>
      </c>
      <c r="B5945" t="s">
        <v>5</v>
      </c>
      <c r="C5945" t="s">
        <v>1913</v>
      </c>
      <c r="D5945" s="24">
        <v>11710</v>
      </c>
      <c r="E5945" t="s">
        <v>1709</v>
      </c>
      <c r="F5945" t="s">
        <v>99</v>
      </c>
      <c r="G5945" t="s">
        <v>1914</v>
      </c>
      <c r="I5945" t="s">
        <v>1841</v>
      </c>
      <c r="J5945" t="s">
        <v>1915</v>
      </c>
      <c r="K5945" t="s">
        <v>2021</v>
      </c>
      <c r="L5945" s="24">
        <v>729800</v>
      </c>
      <c r="M5945" s="25">
        <f>+VLOOKUP(E5945, TC!A:D, 4, FALSE())</f>
        <v>1.1368499983489087</v>
      </c>
      <c r="N5945" s="24">
        <f t="shared" si="460"/>
        <v>729800</v>
      </c>
      <c r="O5945" t="str">
        <f t="shared" si="461"/>
        <v>FACTURA</v>
      </c>
      <c r="P5945" t="str">
        <f t="shared" si="462"/>
        <v>2025</v>
      </c>
      <c r="Q5945" t="str">
        <f t="shared" si="463"/>
        <v>04</v>
      </c>
      <c r="R5945" t="str">
        <f>+IFERROR(VLOOKUP(I5945, Listado!A:B, 2, FALSE()), "COMERCIALIZADORA INTERNACIONAL CARIBBEAN EXOTICS S A")</f>
        <v>LONDOÑO ECHEVERRI ALEJANDRA</v>
      </c>
      <c r="S5945" s="25">
        <f>+VLOOKUP(E5945, TC!A:D, 2, FALSE())</f>
        <v>4239.62</v>
      </c>
      <c r="T5945" t="str">
        <f t="shared" si="464"/>
        <v>COP</v>
      </c>
    </row>
    <row r="5946" spans="1:20" ht="18.75" hidden="1" customHeight="1" x14ac:dyDescent="0.25">
      <c r="A5946" t="s">
        <v>2645</v>
      </c>
      <c r="B5946" t="s">
        <v>5</v>
      </c>
      <c r="C5946" t="s">
        <v>1913</v>
      </c>
      <c r="D5946" s="24">
        <v>11710</v>
      </c>
      <c r="E5946" t="s">
        <v>1709</v>
      </c>
      <c r="F5946" t="s">
        <v>99</v>
      </c>
      <c r="G5946" t="s">
        <v>1914</v>
      </c>
      <c r="I5946" t="s">
        <v>1841</v>
      </c>
      <c r="J5946" t="s">
        <v>1915</v>
      </c>
      <c r="K5946" t="s">
        <v>2021</v>
      </c>
      <c r="L5946" s="24">
        <v>454800</v>
      </c>
      <c r="M5946" s="25">
        <f>+VLOOKUP(E5946, TC!A:D, 4, FALSE())</f>
        <v>1.1368499983489087</v>
      </c>
      <c r="N5946" s="24">
        <f t="shared" si="460"/>
        <v>454800</v>
      </c>
      <c r="O5946" t="str">
        <f t="shared" si="461"/>
        <v>FACTURA</v>
      </c>
      <c r="P5946" t="str">
        <f t="shared" si="462"/>
        <v>2025</v>
      </c>
      <c r="Q5946" t="str">
        <f t="shared" si="463"/>
        <v>04</v>
      </c>
      <c r="R5946" t="str">
        <f>+IFERROR(VLOOKUP(I5946, Listado!A:B, 2, FALSE()), "COMERCIALIZADORA INTERNACIONAL CARIBBEAN EXOTICS S A")</f>
        <v>LONDOÑO ECHEVERRI ALEJANDRA</v>
      </c>
      <c r="S5946" s="25">
        <f>+VLOOKUP(E5946, TC!A:D, 2, FALSE())</f>
        <v>4239.62</v>
      </c>
      <c r="T5946" t="str">
        <f t="shared" si="464"/>
        <v>COP</v>
      </c>
    </row>
    <row r="5947" spans="1:20" ht="18.75" hidden="1" customHeight="1" x14ac:dyDescent="0.25">
      <c r="A5947" t="s">
        <v>2645</v>
      </c>
      <c r="B5947" t="s">
        <v>5</v>
      </c>
      <c r="C5947" t="s">
        <v>1913</v>
      </c>
      <c r="D5947" s="24">
        <v>11710</v>
      </c>
      <c r="E5947" t="s">
        <v>1709</v>
      </c>
      <c r="F5947" t="s">
        <v>99</v>
      </c>
      <c r="G5947" t="s">
        <v>1914</v>
      </c>
      <c r="I5947" t="s">
        <v>1841</v>
      </c>
      <c r="J5947" t="s">
        <v>1915</v>
      </c>
      <c r="K5947" t="s">
        <v>2021</v>
      </c>
      <c r="L5947" s="24">
        <v>171800</v>
      </c>
      <c r="M5947" s="25">
        <f>+VLOOKUP(E5947, TC!A:D, 4, FALSE())</f>
        <v>1.1368499983489087</v>
      </c>
      <c r="N5947" s="24">
        <f t="shared" si="460"/>
        <v>171800</v>
      </c>
      <c r="O5947" t="str">
        <f t="shared" si="461"/>
        <v>FACTURA</v>
      </c>
      <c r="P5947" t="str">
        <f t="shared" si="462"/>
        <v>2025</v>
      </c>
      <c r="Q5947" t="str">
        <f t="shared" si="463"/>
        <v>04</v>
      </c>
      <c r="R5947" t="str">
        <f>+IFERROR(VLOOKUP(I5947, Listado!A:B, 2, FALSE()), "COMERCIALIZADORA INTERNACIONAL CARIBBEAN EXOTICS S A")</f>
        <v>LONDOÑO ECHEVERRI ALEJANDRA</v>
      </c>
      <c r="S5947" s="25">
        <f>+VLOOKUP(E5947, TC!A:D, 2, FALSE())</f>
        <v>4239.62</v>
      </c>
      <c r="T5947" t="str">
        <f t="shared" si="464"/>
        <v>COP</v>
      </c>
    </row>
    <row r="5948" spans="1:20" ht="18.75" hidden="1" customHeight="1" x14ac:dyDescent="0.25">
      <c r="A5948" t="s">
        <v>2645</v>
      </c>
      <c r="B5948" t="s">
        <v>5</v>
      </c>
      <c r="C5948" t="s">
        <v>1913</v>
      </c>
      <c r="D5948" s="24">
        <v>11710</v>
      </c>
      <c r="E5948" t="s">
        <v>1709</v>
      </c>
      <c r="F5948" t="s">
        <v>99</v>
      </c>
      <c r="G5948" t="s">
        <v>1914</v>
      </c>
      <c r="I5948" t="s">
        <v>1841</v>
      </c>
      <c r="J5948" t="s">
        <v>1915</v>
      </c>
      <c r="K5948" t="s">
        <v>2021</v>
      </c>
      <c r="L5948" s="24">
        <v>62400</v>
      </c>
      <c r="M5948" s="25">
        <f>+VLOOKUP(E5948, TC!A:D, 4, FALSE())</f>
        <v>1.1368499983489087</v>
      </c>
      <c r="N5948" s="24">
        <f t="shared" si="460"/>
        <v>62400</v>
      </c>
      <c r="O5948" t="str">
        <f t="shared" si="461"/>
        <v>FACTURA</v>
      </c>
      <c r="P5948" t="str">
        <f t="shared" si="462"/>
        <v>2025</v>
      </c>
      <c r="Q5948" t="str">
        <f t="shared" si="463"/>
        <v>04</v>
      </c>
      <c r="R5948" t="str">
        <f>+IFERROR(VLOOKUP(I5948, Listado!A:B, 2, FALSE()), "COMERCIALIZADORA INTERNACIONAL CARIBBEAN EXOTICS S A")</f>
        <v>LONDOÑO ECHEVERRI ALEJANDRA</v>
      </c>
      <c r="S5948" s="25">
        <f>+VLOOKUP(E5948, TC!A:D, 2, FALSE())</f>
        <v>4239.62</v>
      </c>
      <c r="T5948" t="str">
        <f t="shared" si="464"/>
        <v>COP</v>
      </c>
    </row>
    <row r="5949" spans="1:20" ht="18.75" hidden="1" customHeight="1" x14ac:dyDescent="0.25">
      <c r="A5949" t="s">
        <v>2645</v>
      </c>
      <c r="B5949" t="s">
        <v>5</v>
      </c>
      <c r="C5949" t="s">
        <v>1913</v>
      </c>
      <c r="D5949" s="24">
        <v>11710</v>
      </c>
      <c r="E5949" t="s">
        <v>1709</v>
      </c>
      <c r="F5949" t="s">
        <v>99</v>
      </c>
      <c r="G5949" t="s">
        <v>1914</v>
      </c>
      <c r="I5949" t="s">
        <v>1841</v>
      </c>
      <c r="J5949" t="s">
        <v>1915</v>
      </c>
      <c r="K5949" t="s">
        <v>2021</v>
      </c>
      <c r="L5949" s="24">
        <v>36000</v>
      </c>
      <c r="M5949" s="25">
        <f>+VLOOKUP(E5949, TC!A:D, 4, FALSE())</f>
        <v>1.1368499983489087</v>
      </c>
      <c r="N5949" s="24">
        <f t="shared" si="460"/>
        <v>36000</v>
      </c>
      <c r="O5949" t="str">
        <f t="shared" si="461"/>
        <v>FACTURA</v>
      </c>
      <c r="P5949" t="str">
        <f t="shared" si="462"/>
        <v>2025</v>
      </c>
      <c r="Q5949" t="str">
        <f t="shared" si="463"/>
        <v>04</v>
      </c>
      <c r="R5949" t="str">
        <f>+IFERROR(VLOOKUP(I5949, Listado!A:B, 2, FALSE()), "COMERCIALIZADORA INTERNACIONAL CARIBBEAN EXOTICS S A")</f>
        <v>LONDOÑO ECHEVERRI ALEJANDRA</v>
      </c>
      <c r="S5949" s="25">
        <f>+VLOOKUP(E5949, TC!A:D, 2, FALSE())</f>
        <v>4239.62</v>
      </c>
      <c r="T5949" t="str">
        <f t="shared" si="464"/>
        <v>COP</v>
      </c>
    </row>
    <row r="5950" spans="1:20" ht="18.75" hidden="1" customHeight="1" x14ac:dyDescent="0.25">
      <c r="A5950" t="s">
        <v>2645</v>
      </c>
      <c r="B5950" t="s">
        <v>5</v>
      </c>
      <c r="C5950" t="s">
        <v>1913</v>
      </c>
      <c r="D5950" s="24">
        <v>11710</v>
      </c>
      <c r="E5950" t="s">
        <v>1709</v>
      </c>
      <c r="F5950" t="s">
        <v>99</v>
      </c>
      <c r="G5950" t="s">
        <v>1914</v>
      </c>
      <c r="I5950" t="s">
        <v>1841</v>
      </c>
      <c r="J5950" t="s">
        <v>1915</v>
      </c>
      <c r="K5950" t="s">
        <v>2021</v>
      </c>
      <c r="L5950" s="24">
        <v>24200</v>
      </c>
      <c r="M5950" s="25">
        <f>+VLOOKUP(E5950, TC!A:D, 4, FALSE())</f>
        <v>1.1368499983489087</v>
      </c>
      <c r="N5950" s="24">
        <f t="shared" si="460"/>
        <v>24200</v>
      </c>
      <c r="O5950" t="str">
        <f t="shared" si="461"/>
        <v>FACTURA</v>
      </c>
      <c r="P5950" t="str">
        <f t="shared" si="462"/>
        <v>2025</v>
      </c>
      <c r="Q5950" t="str">
        <f t="shared" si="463"/>
        <v>04</v>
      </c>
      <c r="R5950" t="str">
        <f>+IFERROR(VLOOKUP(I5950, Listado!A:B, 2, FALSE()), "COMERCIALIZADORA INTERNACIONAL CARIBBEAN EXOTICS S A")</f>
        <v>LONDOÑO ECHEVERRI ALEJANDRA</v>
      </c>
      <c r="S5950" s="25">
        <f>+VLOOKUP(E5950, TC!A:D, 2, FALSE())</f>
        <v>4239.62</v>
      </c>
      <c r="T5950" t="str">
        <f t="shared" si="464"/>
        <v>COP</v>
      </c>
    </row>
    <row r="5951" spans="1:20" ht="18.75" hidden="1" customHeight="1" x14ac:dyDescent="0.25">
      <c r="A5951" t="s">
        <v>2645</v>
      </c>
      <c r="B5951" t="s">
        <v>5</v>
      </c>
      <c r="C5951" t="s">
        <v>1913</v>
      </c>
      <c r="D5951" s="24">
        <v>11710</v>
      </c>
      <c r="E5951" t="s">
        <v>1709</v>
      </c>
      <c r="F5951" t="s">
        <v>99</v>
      </c>
      <c r="G5951" t="s">
        <v>1914</v>
      </c>
      <c r="I5951" t="s">
        <v>1841</v>
      </c>
      <c r="J5951" t="s">
        <v>1915</v>
      </c>
      <c r="K5951" t="s">
        <v>2021</v>
      </c>
      <c r="L5951" s="24">
        <v>16800</v>
      </c>
      <c r="M5951" s="25">
        <f>+VLOOKUP(E5951, TC!A:D, 4, FALSE())</f>
        <v>1.1368499983489087</v>
      </c>
      <c r="N5951" s="24">
        <f t="shared" si="460"/>
        <v>16800</v>
      </c>
      <c r="O5951" t="str">
        <f t="shared" si="461"/>
        <v>FACTURA</v>
      </c>
      <c r="P5951" t="str">
        <f t="shared" si="462"/>
        <v>2025</v>
      </c>
      <c r="Q5951" t="str">
        <f t="shared" si="463"/>
        <v>04</v>
      </c>
      <c r="R5951" t="str">
        <f>+IFERROR(VLOOKUP(I5951, Listado!A:B, 2, FALSE()), "COMERCIALIZADORA INTERNACIONAL CARIBBEAN EXOTICS S A")</f>
        <v>LONDOÑO ECHEVERRI ALEJANDRA</v>
      </c>
      <c r="S5951" s="25">
        <f>+VLOOKUP(E5951, TC!A:D, 2, FALSE())</f>
        <v>4239.62</v>
      </c>
      <c r="T5951" t="str">
        <f t="shared" si="464"/>
        <v>COP</v>
      </c>
    </row>
    <row r="5952" spans="1:20" ht="18.75" hidden="1" customHeight="1" x14ac:dyDescent="0.25">
      <c r="A5952" t="s">
        <v>2645</v>
      </c>
      <c r="B5952" t="s">
        <v>5</v>
      </c>
      <c r="C5952" t="s">
        <v>1913</v>
      </c>
      <c r="D5952" s="24">
        <v>11710</v>
      </c>
      <c r="E5952" t="s">
        <v>1709</v>
      </c>
      <c r="F5952" t="s">
        <v>99</v>
      </c>
      <c r="G5952" t="s">
        <v>1914</v>
      </c>
      <c r="I5952" t="s">
        <v>1841</v>
      </c>
      <c r="J5952" t="s">
        <v>1915</v>
      </c>
      <c r="K5952" t="s">
        <v>2021</v>
      </c>
      <c r="L5952" s="24">
        <v>9000</v>
      </c>
      <c r="M5952" s="25">
        <f>+VLOOKUP(E5952, TC!A:D, 4, FALSE())</f>
        <v>1.1368499983489087</v>
      </c>
      <c r="N5952" s="24">
        <f t="shared" si="460"/>
        <v>9000</v>
      </c>
      <c r="O5952" t="str">
        <f t="shared" si="461"/>
        <v>FACTURA</v>
      </c>
      <c r="P5952" t="str">
        <f t="shared" si="462"/>
        <v>2025</v>
      </c>
      <c r="Q5952" t="str">
        <f t="shared" si="463"/>
        <v>04</v>
      </c>
      <c r="R5952" t="str">
        <f>+IFERROR(VLOOKUP(I5952, Listado!A:B, 2, FALSE()), "COMERCIALIZADORA INTERNACIONAL CARIBBEAN EXOTICS S A")</f>
        <v>LONDOÑO ECHEVERRI ALEJANDRA</v>
      </c>
      <c r="S5952" s="25">
        <f>+VLOOKUP(E5952, TC!A:D, 2, FALSE())</f>
        <v>4239.62</v>
      </c>
      <c r="T5952" t="str">
        <f t="shared" si="464"/>
        <v>COP</v>
      </c>
    </row>
    <row r="5953" spans="1:20" ht="18.75" hidden="1" customHeight="1" x14ac:dyDescent="0.25">
      <c r="A5953" t="s">
        <v>2645</v>
      </c>
      <c r="B5953" t="s">
        <v>5</v>
      </c>
      <c r="C5953" t="s">
        <v>1913</v>
      </c>
      <c r="D5953" s="24">
        <v>11711</v>
      </c>
      <c r="E5953" t="s">
        <v>1709</v>
      </c>
      <c r="F5953" t="s">
        <v>99</v>
      </c>
      <c r="G5953" t="s">
        <v>1914</v>
      </c>
      <c r="I5953" t="s">
        <v>1841</v>
      </c>
      <c r="J5953" t="s">
        <v>1915</v>
      </c>
      <c r="K5953" t="s">
        <v>2021</v>
      </c>
      <c r="L5953" s="24">
        <v>46920</v>
      </c>
      <c r="M5953" s="25">
        <f>+VLOOKUP(E5953, TC!A:D, 4, FALSE())</f>
        <v>1.1368499983489087</v>
      </c>
      <c r="N5953" s="24">
        <f t="shared" si="460"/>
        <v>46920</v>
      </c>
      <c r="O5953" t="str">
        <f t="shared" si="461"/>
        <v>FACTURA</v>
      </c>
      <c r="P5953" t="str">
        <f t="shared" si="462"/>
        <v>2025</v>
      </c>
      <c r="Q5953" t="str">
        <f t="shared" si="463"/>
        <v>04</v>
      </c>
      <c r="R5953" t="str">
        <f>+IFERROR(VLOOKUP(I5953, Listado!A:B, 2, FALSE()), "COMERCIALIZADORA INTERNACIONAL CARIBBEAN EXOTICS S A")</f>
        <v>LONDOÑO ECHEVERRI ALEJANDRA</v>
      </c>
      <c r="S5953" s="25">
        <f>+VLOOKUP(E5953, TC!A:D, 2, FALSE())</f>
        <v>4239.62</v>
      </c>
      <c r="T5953" t="str">
        <f t="shared" si="464"/>
        <v>COP</v>
      </c>
    </row>
    <row r="5954" spans="1:20" ht="18.75" hidden="1" customHeight="1" x14ac:dyDescent="0.25">
      <c r="A5954" t="s">
        <v>2645</v>
      </c>
      <c r="B5954" t="s">
        <v>5</v>
      </c>
      <c r="C5954" t="s">
        <v>1913</v>
      </c>
      <c r="D5954" s="24">
        <v>11711</v>
      </c>
      <c r="E5954" t="s">
        <v>1709</v>
      </c>
      <c r="F5954" t="s">
        <v>99</v>
      </c>
      <c r="G5954" t="s">
        <v>1914</v>
      </c>
      <c r="I5954" t="s">
        <v>1841</v>
      </c>
      <c r="J5954" t="s">
        <v>1915</v>
      </c>
      <c r="K5954" t="s">
        <v>2021</v>
      </c>
      <c r="L5954" s="24">
        <v>224230</v>
      </c>
      <c r="M5954" s="25">
        <f>+VLOOKUP(E5954, TC!A:D, 4, FALSE())</f>
        <v>1.1368499983489087</v>
      </c>
      <c r="N5954" s="24">
        <f t="shared" ref="N5954:N6017" si="465">+IF(F5954="EUR", (M5954*L5954), IF(I5954="JUAN MATAS SAS", (L5954/S5954), L5954))</f>
        <v>224230</v>
      </c>
      <c r="O5954" t="str">
        <f t="shared" ref="O5954:O6017" si="466">+IF(C5954="CFE", "FACTURA", IF(ISERROR(SEARCH("ANULA", H5954))=FALSE(), "ANULACIÓN FE", IF(ISERROR(SEARCH("CANCELLATION", H5954))=FALSE(), "ANULACIÓN FE", "NOTAS")))</f>
        <v>FACTURA</v>
      </c>
      <c r="P5954" t="str">
        <f t="shared" ref="P5954:P6017" si="467">+LEFT(E5954, 4)</f>
        <v>2025</v>
      </c>
      <c r="Q5954" t="str">
        <f t="shared" ref="Q5954:Q6017" si="468">+MID(E5954, 5, 2)</f>
        <v>04</v>
      </c>
      <c r="R5954" t="str">
        <f>+IFERROR(VLOOKUP(I5954, Listado!A:B, 2, FALSE()), "COMERCIALIZADORA INTERNACIONAL CARIBBEAN EXOTICS S A")</f>
        <v>LONDOÑO ECHEVERRI ALEJANDRA</v>
      </c>
      <c r="S5954" s="25">
        <f>+VLOOKUP(E5954, TC!A:D, 2, FALSE())</f>
        <v>4239.62</v>
      </c>
      <c r="T5954" t="str">
        <f t="shared" ref="T5954:T6017" si="469">+IF(I5954="JUAN MATAS SAS", "USD", F5954)</f>
        <v>COP</v>
      </c>
    </row>
    <row r="5955" spans="1:20" ht="18.75" hidden="1" customHeight="1" x14ac:dyDescent="0.25">
      <c r="A5955" t="s">
        <v>2645</v>
      </c>
      <c r="B5955" t="s">
        <v>5</v>
      </c>
      <c r="C5955" t="s">
        <v>1913</v>
      </c>
      <c r="D5955" s="24">
        <v>11711</v>
      </c>
      <c r="E5955" t="s">
        <v>1709</v>
      </c>
      <c r="F5955" t="s">
        <v>99</v>
      </c>
      <c r="G5955" t="s">
        <v>1914</v>
      </c>
      <c r="I5955" t="s">
        <v>1841</v>
      </c>
      <c r="J5955" t="s">
        <v>1915</v>
      </c>
      <c r="K5955" t="s">
        <v>2021</v>
      </c>
      <c r="L5955" s="24">
        <v>124440</v>
      </c>
      <c r="M5955" s="25">
        <f>+VLOOKUP(E5955, TC!A:D, 4, FALSE())</f>
        <v>1.1368499983489087</v>
      </c>
      <c r="N5955" s="24">
        <f t="shared" si="465"/>
        <v>124440</v>
      </c>
      <c r="O5955" t="str">
        <f t="shared" si="466"/>
        <v>FACTURA</v>
      </c>
      <c r="P5955" t="str">
        <f t="shared" si="467"/>
        <v>2025</v>
      </c>
      <c r="Q5955" t="str">
        <f t="shared" si="468"/>
        <v>04</v>
      </c>
      <c r="R5955" t="str">
        <f>+IFERROR(VLOOKUP(I5955, Listado!A:B, 2, FALSE()), "COMERCIALIZADORA INTERNACIONAL CARIBBEAN EXOTICS S A")</f>
        <v>LONDOÑO ECHEVERRI ALEJANDRA</v>
      </c>
      <c r="S5955" s="25">
        <f>+VLOOKUP(E5955, TC!A:D, 2, FALSE())</f>
        <v>4239.62</v>
      </c>
      <c r="T5955" t="str">
        <f t="shared" si="469"/>
        <v>COP</v>
      </c>
    </row>
    <row r="5956" spans="1:20" ht="18.75" hidden="1" customHeight="1" x14ac:dyDescent="0.25">
      <c r="A5956" t="s">
        <v>2645</v>
      </c>
      <c r="B5956" t="s">
        <v>5</v>
      </c>
      <c r="C5956" t="s">
        <v>1913</v>
      </c>
      <c r="D5956" s="24">
        <v>11711</v>
      </c>
      <c r="E5956" t="s">
        <v>1709</v>
      </c>
      <c r="F5956" t="s">
        <v>99</v>
      </c>
      <c r="G5956" t="s">
        <v>1914</v>
      </c>
      <c r="I5956" t="s">
        <v>1841</v>
      </c>
      <c r="J5956" t="s">
        <v>1915</v>
      </c>
      <c r="K5956" t="s">
        <v>2021</v>
      </c>
      <c r="L5956" s="24">
        <v>21420</v>
      </c>
      <c r="M5956" s="25">
        <f>+VLOOKUP(E5956, TC!A:D, 4, FALSE())</f>
        <v>1.1368499983489087</v>
      </c>
      <c r="N5956" s="24">
        <f t="shared" si="465"/>
        <v>21420</v>
      </c>
      <c r="O5956" t="str">
        <f t="shared" si="466"/>
        <v>FACTURA</v>
      </c>
      <c r="P5956" t="str">
        <f t="shared" si="467"/>
        <v>2025</v>
      </c>
      <c r="Q5956" t="str">
        <f t="shared" si="468"/>
        <v>04</v>
      </c>
      <c r="R5956" t="str">
        <f>+IFERROR(VLOOKUP(I5956, Listado!A:B, 2, FALSE()), "COMERCIALIZADORA INTERNACIONAL CARIBBEAN EXOTICS S A")</f>
        <v>LONDOÑO ECHEVERRI ALEJANDRA</v>
      </c>
      <c r="S5956" s="25">
        <f>+VLOOKUP(E5956, TC!A:D, 2, FALSE())</f>
        <v>4239.62</v>
      </c>
      <c r="T5956" t="str">
        <f t="shared" si="469"/>
        <v>COP</v>
      </c>
    </row>
    <row r="5957" spans="1:20" ht="18.75" hidden="1" customHeight="1" x14ac:dyDescent="0.25">
      <c r="A5957" t="s">
        <v>2645</v>
      </c>
      <c r="B5957" t="s">
        <v>5</v>
      </c>
      <c r="C5957" t="s">
        <v>1913</v>
      </c>
      <c r="D5957" s="24">
        <v>11711</v>
      </c>
      <c r="E5957" t="s">
        <v>1709</v>
      </c>
      <c r="F5957" t="s">
        <v>99</v>
      </c>
      <c r="G5957" t="s">
        <v>1914</v>
      </c>
      <c r="I5957" t="s">
        <v>1841</v>
      </c>
      <c r="J5957" t="s">
        <v>1915</v>
      </c>
      <c r="K5957" t="s">
        <v>2021</v>
      </c>
      <c r="L5957" s="24">
        <v>195500</v>
      </c>
      <c r="M5957" s="25">
        <f>+VLOOKUP(E5957, TC!A:D, 4, FALSE())</f>
        <v>1.1368499983489087</v>
      </c>
      <c r="N5957" s="24">
        <f t="shared" si="465"/>
        <v>195500</v>
      </c>
      <c r="O5957" t="str">
        <f t="shared" si="466"/>
        <v>FACTURA</v>
      </c>
      <c r="P5957" t="str">
        <f t="shared" si="467"/>
        <v>2025</v>
      </c>
      <c r="Q5957" t="str">
        <f t="shared" si="468"/>
        <v>04</v>
      </c>
      <c r="R5957" t="str">
        <f>+IFERROR(VLOOKUP(I5957, Listado!A:B, 2, FALSE()), "COMERCIALIZADORA INTERNACIONAL CARIBBEAN EXOTICS S A")</f>
        <v>LONDOÑO ECHEVERRI ALEJANDRA</v>
      </c>
      <c r="S5957" s="25">
        <f>+VLOOKUP(E5957, TC!A:D, 2, FALSE())</f>
        <v>4239.62</v>
      </c>
      <c r="T5957" t="str">
        <f t="shared" si="469"/>
        <v>COP</v>
      </c>
    </row>
    <row r="5958" spans="1:20" ht="18.75" hidden="1" customHeight="1" x14ac:dyDescent="0.25">
      <c r="A5958" t="s">
        <v>2645</v>
      </c>
      <c r="B5958" t="s">
        <v>5</v>
      </c>
      <c r="C5958" t="s">
        <v>1913</v>
      </c>
      <c r="D5958" s="24">
        <v>11711</v>
      </c>
      <c r="E5958" t="s">
        <v>1709</v>
      </c>
      <c r="F5958" t="s">
        <v>99</v>
      </c>
      <c r="G5958" t="s">
        <v>1914</v>
      </c>
      <c r="I5958" t="s">
        <v>1841</v>
      </c>
      <c r="J5958" t="s">
        <v>1915</v>
      </c>
      <c r="K5958" t="s">
        <v>2021</v>
      </c>
      <c r="L5958" s="24">
        <v>457130</v>
      </c>
      <c r="M5958" s="25">
        <f>+VLOOKUP(E5958, TC!A:D, 4, FALSE())</f>
        <v>1.1368499983489087</v>
      </c>
      <c r="N5958" s="24">
        <f t="shared" si="465"/>
        <v>457130</v>
      </c>
      <c r="O5958" t="str">
        <f t="shared" si="466"/>
        <v>FACTURA</v>
      </c>
      <c r="P5958" t="str">
        <f t="shared" si="467"/>
        <v>2025</v>
      </c>
      <c r="Q5958" t="str">
        <f t="shared" si="468"/>
        <v>04</v>
      </c>
      <c r="R5958" t="str">
        <f>+IFERROR(VLOOKUP(I5958, Listado!A:B, 2, FALSE()), "COMERCIALIZADORA INTERNACIONAL CARIBBEAN EXOTICS S A")</f>
        <v>LONDOÑO ECHEVERRI ALEJANDRA</v>
      </c>
      <c r="S5958" s="25">
        <f>+VLOOKUP(E5958, TC!A:D, 2, FALSE())</f>
        <v>4239.62</v>
      </c>
      <c r="T5958" t="str">
        <f t="shared" si="469"/>
        <v>COP</v>
      </c>
    </row>
    <row r="5959" spans="1:20" ht="18.75" hidden="1" customHeight="1" x14ac:dyDescent="0.25">
      <c r="A5959" t="s">
        <v>2645</v>
      </c>
      <c r="B5959" t="s">
        <v>5</v>
      </c>
      <c r="C5959" t="s">
        <v>1913</v>
      </c>
      <c r="D5959" s="24">
        <v>11711</v>
      </c>
      <c r="E5959" t="s">
        <v>1709</v>
      </c>
      <c r="F5959" t="s">
        <v>99</v>
      </c>
      <c r="G5959" t="s">
        <v>1914</v>
      </c>
      <c r="I5959" t="s">
        <v>1841</v>
      </c>
      <c r="J5959" t="s">
        <v>1915</v>
      </c>
      <c r="K5959" t="s">
        <v>2021</v>
      </c>
      <c r="L5959" s="24">
        <v>281690</v>
      </c>
      <c r="M5959" s="25">
        <f>+VLOOKUP(E5959, TC!A:D, 4, FALSE())</f>
        <v>1.1368499983489087</v>
      </c>
      <c r="N5959" s="24">
        <f t="shared" si="465"/>
        <v>281690</v>
      </c>
      <c r="O5959" t="str">
        <f t="shared" si="466"/>
        <v>FACTURA</v>
      </c>
      <c r="P5959" t="str">
        <f t="shared" si="467"/>
        <v>2025</v>
      </c>
      <c r="Q5959" t="str">
        <f t="shared" si="468"/>
        <v>04</v>
      </c>
      <c r="R5959" t="str">
        <f>+IFERROR(VLOOKUP(I5959, Listado!A:B, 2, FALSE()), "COMERCIALIZADORA INTERNACIONAL CARIBBEAN EXOTICS S A")</f>
        <v>LONDOÑO ECHEVERRI ALEJANDRA</v>
      </c>
      <c r="S5959" s="25">
        <f>+VLOOKUP(E5959, TC!A:D, 2, FALSE())</f>
        <v>4239.62</v>
      </c>
      <c r="T5959" t="str">
        <f t="shared" si="469"/>
        <v>COP</v>
      </c>
    </row>
    <row r="5960" spans="1:20" ht="18.75" hidden="1" customHeight="1" x14ac:dyDescent="0.25">
      <c r="A5960" t="s">
        <v>2645</v>
      </c>
      <c r="B5960" t="s">
        <v>5</v>
      </c>
      <c r="C5960" t="s">
        <v>1913</v>
      </c>
      <c r="D5960" s="24">
        <v>11711</v>
      </c>
      <c r="E5960" t="s">
        <v>1709</v>
      </c>
      <c r="F5960" t="s">
        <v>99</v>
      </c>
      <c r="G5960" t="s">
        <v>1914</v>
      </c>
      <c r="I5960" t="s">
        <v>1841</v>
      </c>
      <c r="J5960" t="s">
        <v>1915</v>
      </c>
      <c r="K5960" t="s">
        <v>2021</v>
      </c>
      <c r="L5960" s="24">
        <v>184960</v>
      </c>
      <c r="M5960" s="25">
        <f>+VLOOKUP(E5960, TC!A:D, 4, FALSE())</f>
        <v>1.1368499983489087</v>
      </c>
      <c r="N5960" s="24">
        <f t="shared" si="465"/>
        <v>184960</v>
      </c>
      <c r="O5960" t="str">
        <f t="shared" si="466"/>
        <v>FACTURA</v>
      </c>
      <c r="P5960" t="str">
        <f t="shared" si="467"/>
        <v>2025</v>
      </c>
      <c r="Q5960" t="str">
        <f t="shared" si="468"/>
        <v>04</v>
      </c>
      <c r="R5960" t="str">
        <f>+IFERROR(VLOOKUP(I5960, Listado!A:B, 2, FALSE()), "COMERCIALIZADORA INTERNACIONAL CARIBBEAN EXOTICS S A")</f>
        <v>LONDOÑO ECHEVERRI ALEJANDRA</v>
      </c>
      <c r="S5960" s="25">
        <f>+VLOOKUP(E5960, TC!A:D, 2, FALSE())</f>
        <v>4239.62</v>
      </c>
      <c r="T5960" t="str">
        <f t="shared" si="469"/>
        <v>COP</v>
      </c>
    </row>
    <row r="5961" spans="1:20" ht="18.75" hidden="1" customHeight="1" x14ac:dyDescent="0.25">
      <c r="A5961" t="s">
        <v>2645</v>
      </c>
      <c r="B5961" t="s">
        <v>5</v>
      </c>
      <c r="C5961" t="s">
        <v>1913</v>
      </c>
      <c r="D5961" s="24">
        <v>11711</v>
      </c>
      <c r="E5961" t="s">
        <v>1709</v>
      </c>
      <c r="F5961" t="s">
        <v>99</v>
      </c>
      <c r="G5961" t="s">
        <v>1914</v>
      </c>
      <c r="I5961" t="s">
        <v>1841</v>
      </c>
      <c r="J5961" t="s">
        <v>1915</v>
      </c>
      <c r="K5961" t="s">
        <v>2021</v>
      </c>
      <c r="L5961" s="24">
        <v>190400</v>
      </c>
      <c r="M5961" s="25">
        <f>+VLOOKUP(E5961, TC!A:D, 4, FALSE())</f>
        <v>1.1368499983489087</v>
      </c>
      <c r="N5961" s="24">
        <f t="shared" si="465"/>
        <v>190400</v>
      </c>
      <c r="O5961" t="str">
        <f t="shared" si="466"/>
        <v>FACTURA</v>
      </c>
      <c r="P5961" t="str">
        <f t="shared" si="467"/>
        <v>2025</v>
      </c>
      <c r="Q5961" t="str">
        <f t="shared" si="468"/>
        <v>04</v>
      </c>
      <c r="R5961" t="str">
        <f>+IFERROR(VLOOKUP(I5961, Listado!A:B, 2, FALSE()), "COMERCIALIZADORA INTERNACIONAL CARIBBEAN EXOTICS S A")</f>
        <v>LONDOÑO ECHEVERRI ALEJANDRA</v>
      </c>
      <c r="S5961" s="25">
        <f>+VLOOKUP(E5961, TC!A:D, 2, FALSE())</f>
        <v>4239.62</v>
      </c>
      <c r="T5961" t="str">
        <f t="shared" si="469"/>
        <v>COP</v>
      </c>
    </row>
    <row r="5962" spans="1:20" ht="18.75" hidden="1" customHeight="1" x14ac:dyDescent="0.25">
      <c r="A5962" t="s">
        <v>2645</v>
      </c>
      <c r="B5962" t="s">
        <v>5</v>
      </c>
      <c r="C5962" t="s">
        <v>1913</v>
      </c>
      <c r="D5962" s="24">
        <v>11711</v>
      </c>
      <c r="E5962" t="s">
        <v>1709</v>
      </c>
      <c r="F5962" t="s">
        <v>99</v>
      </c>
      <c r="G5962" t="s">
        <v>1914</v>
      </c>
      <c r="I5962" t="s">
        <v>1841</v>
      </c>
      <c r="J5962" t="s">
        <v>1915</v>
      </c>
      <c r="K5962" t="s">
        <v>2021</v>
      </c>
      <c r="L5962" s="24">
        <v>27200</v>
      </c>
      <c r="M5962" s="25">
        <f>+VLOOKUP(E5962, TC!A:D, 4, FALSE())</f>
        <v>1.1368499983489087</v>
      </c>
      <c r="N5962" s="24">
        <f t="shared" si="465"/>
        <v>27200</v>
      </c>
      <c r="O5962" t="str">
        <f t="shared" si="466"/>
        <v>FACTURA</v>
      </c>
      <c r="P5962" t="str">
        <f t="shared" si="467"/>
        <v>2025</v>
      </c>
      <c r="Q5962" t="str">
        <f t="shared" si="468"/>
        <v>04</v>
      </c>
      <c r="R5962" t="str">
        <f>+IFERROR(VLOOKUP(I5962, Listado!A:B, 2, FALSE()), "COMERCIALIZADORA INTERNACIONAL CARIBBEAN EXOTICS S A")</f>
        <v>LONDOÑO ECHEVERRI ALEJANDRA</v>
      </c>
      <c r="S5962" s="25">
        <f>+VLOOKUP(E5962, TC!A:D, 2, FALSE())</f>
        <v>4239.62</v>
      </c>
      <c r="T5962" t="str">
        <f t="shared" si="469"/>
        <v>COP</v>
      </c>
    </row>
    <row r="5963" spans="1:20" ht="18.75" hidden="1" customHeight="1" x14ac:dyDescent="0.25">
      <c r="A5963" t="s">
        <v>2645</v>
      </c>
      <c r="B5963" t="s">
        <v>5</v>
      </c>
      <c r="C5963" t="s">
        <v>1913</v>
      </c>
      <c r="D5963" s="24">
        <v>11711</v>
      </c>
      <c r="E5963" t="s">
        <v>1709</v>
      </c>
      <c r="F5963" t="s">
        <v>99</v>
      </c>
      <c r="G5963" t="s">
        <v>1914</v>
      </c>
      <c r="I5963" t="s">
        <v>1841</v>
      </c>
      <c r="J5963" t="s">
        <v>1915</v>
      </c>
      <c r="K5963" t="s">
        <v>2021</v>
      </c>
      <c r="L5963" s="24">
        <v>850</v>
      </c>
      <c r="M5963" s="25">
        <f>+VLOOKUP(E5963, TC!A:D, 4, FALSE())</f>
        <v>1.1368499983489087</v>
      </c>
      <c r="N5963" s="24">
        <f t="shared" si="465"/>
        <v>850</v>
      </c>
      <c r="O5963" t="str">
        <f t="shared" si="466"/>
        <v>FACTURA</v>
      </c>
      <c r="P5963" t="str">
        <f t="shared" si="467"/>
        <v>2025</v>
      </c>
      <c r="Q5963" t="str">
        <f t="shared" si="468"/>
        <v>04</v>
      </c>
      <c r="R5963" t="str">
        <f>+IFERROR(VLOOKUP(I5963, Listado!A:B, 2, FALSE()), "COMERCIALIZADORA INTERNACIONAL CARIBBEAN EXOTICS S A")</f>
        <v>LONDOÑO ECHEVERRI ALEJANDRA</v>
      </c>
      <c r="S5963" s="25">
        <f>+VLOOKUP(E5963, TC!A:D, 2, FALSE())</f>
        <v>4239.62</v>
      </c>
      <c r="T5963" t="str">
        <f t="shared" si="469"/>
        <v>COP</v>
      </c>
    </row>
    <row r="5964" spans="1:20" ht="18.75" hidden="1" customHeight="1" x14ac:dyDescent="0.25">
      <c r="A5964" t="s">
        <v>2645</v>
      </c>
      <c r="B5964" t="s">
        <v>5</v>
      </c>
      <c r="C5964" t="s">
        <v>1913</v>
      </c>
      <c r="D5964" s="24">
        <v>11711</v>
      </c>
      <c r="E5964" t="s">
        <v>1709</v>
      </c>
      <c r="F5964" t="s">
        <v>99</v>
      </c>
      <c r="G5964" t="s">
        <v>1914</v>
      </c>
      <c r="I5964" t="s">
        <v>1841</v>
      </c>
      <c r="J5964" t="s">
        <v>1915</v>
      </c>
      <c r="K5964" t="s">
        <v>2021</v>
      </c>
      <c r="L5964" s="24">
        <v>23120</v>
      </c>
      <c r="M5964" s="25">
        <f>+VLOOKUP(E5964, TC!A:D, 4, FALSE())</f>
        <v>1.1368499983489087</v>
      </c>
      <c r="N5964" s="24">
        <f t="shared" si="465"/>
        <v>23120</v>
      </c>
      <c r="O5964" t="str">
        <f t="shared" si="466"/>
        <v>FACTURA</v>
      </c>
      <c r="P5964" t="str">
        <f t="shared" si="467"/>
        <v>2025</v>
      </c>
      <c r="Q5964" t="str">
        <f t="shared" si="468"/>
        <v>04</v>
      </c>
      <c r="R5964" t="str">
        <f>+IFERROR(VLOOKUP(I5964, Listado!A:B, 2, FALSE()), "COMERCIALIZADORA INTERNACIONAL CARIBBEAN EXOTICS S A")</f>
        <v>LONDOÑO ECHEVERRI ALEJANDRA</v>
      </c>
      <c r="S5964" s="25">
        <f>+VLOOKUP(E5964, TC!A:D, 2, FALSE())</f>
        <v>4239.62</v>
      </c>
      <c r="T5964" t="str">
        <f t="shared" si="469"/>
        <v>COP</v>
      </c>
    </row>
    <row r="5965" spans="1:20" ht="18.75" hidden="1" customHeight="1" x14ac:dyDescent="0.25">
      <c r="A5965" t="s">
        <v>2645</v>
      </c>
      <c r="B5965" t="s">
        <v>5</v>
      </c>
      <c r="C5965" t="s">
        <v>1913</v>
      </c>
      <c r="D5965" s="24">
        <v>11711</v>
      </c>
      <c r="E5965" t="s">
        <v>1709</v>
      </c>
      <c r="F5965" t="s">
        <v>99</v>
      </c>
      <c r="G5965" t="s">
        <v>1914</v>
      </c>
      <c r="I5965" t="s">
        <v>1841</v>
      </c>
      <c r="J5965" t="s">
        <v>1915</v>
      </c>
      <c r="K5965" t="s">
        <v>2021</v>
      </c>
      <c r="L5965" s="24">
        <v>19380</v>
      </c>
      <c r="M5965" s="25">
        <f>+VLOOKUP(E5965, TC!A:D, 4, FALSE())</f>
        <v>1.1368499983489087</v>
      </c>
      <c r="N5965" s="24">
        <f t="shared" si="465"/>
        <v>19380</v>
      </c>
      <c r="O5965" t="str">
        <f t="shared" si="466"/>
        <v>FACTURA</v>
      </c>
      <c r="P5965" t="str">
        <f t="shared" si="467"/>
        <v>2025</v>
      </c>
      <c r="Q5965" t="str">
        <f t="shared" si="468"/>
        <v>04</v>
      </c>
      <c r="R5965" t="str">
        <f>+IFERROR(VLOOKUP(I5965, Listado!A:B, 2, FALSE()), "COMERCIALIZADORA INTERNACIONAL CARIBBEAN EXOTICS S A")</f>
        <v>LONDOÑO ECHEVERRI ALEJANDRA</v>
      </c>
      <c r="S5965" s="25">
        <f>+VLOOKUP(E5965, TC!A:D, 2, FALSE())</f>
        <v>4239.62</v>
      </c>
      <c r="T5965" t="str">
        <f t="shared" si="469"/>
        <v>COP</v>
      </c>
    </row>
    <row r="5966" spans="1:20" ht="18.75" hidden="1" customHeight="1" x14ac:dyDescent="0.25">
      <c r="A5966" t="s">
        <v>2645</v>
      </c>
      <c r="B5966" t="s">
        <v>5</v>
      </c>
      <c r="C5966" t="s">
        <v>1913</v>
      </c>
      <c r="D5966" s="24">
        <v>11711</v>
      </c>
      <c r="E5966" t="s">
        <v>1709</v>
      </c>
      <c r="F5966" t="s">
        <v>99</v>
      </c>
      <c r="G5966" t="s">
        <v>1914</v>
      </c>
      <c r="I5966" t="s">
        <v>1841</v>
      </c>
      <c r="J5966" t="s">
        <v>1915</v>
      </c>
      <c r="K5966" t="s">
        <v>2021</v>
      </c>
      <c r="L5966" s="24">
        <v>2890</v>
      </c>
      <c r="M5966" s="25">
        <f>+VLOOKUP(E5966, TC!A:D, 4, FALSE())</f>
        <v>1.1368499983489087</v>
      </c>
      <c r="N5966" s="24">
        <f t="shared" si="465"/>
        <v>2890</v>
      </c>
      <c r="O5966" t="str">
        <f t="shared" si="466"/>
        <v>FACTURA</v>
      </c>
      <c r="P5966" t="str">
        <f t="shared" si="467"/>
        <v>2025</v>
      </c>
      <c r="Q5966" t="str">
        <f t="shared" si="468"/>
        <v>04</v>
      </c>
      <c r="R5966" t="str">
        <f>+IFERROR(VLOOKUP(I5966, Listado!A:B, 2, FALSE()), "COMERCIALIZADORA INTERNACIONAL CARIBBEAN EXOTICS S A")</f>
        <v>LONDOÑO ECHEVERRI ALEJANDRA</v>
      </c>
      <c r="S5966" s="25">
        <f>+VLOOKUP(E5966, TC!A:D, 2, FALSE())</f>
        <v>4239.62</v>
      </c>
      <c r="T5966" t="str">
        <f t="shared" si="469"/>
        <v>COP</v>
      </c>
    </row>
    <row r="5967" spans="1:20" ht="18.75" hidden="1" customHeight="1" x14ac:dyDescent="0.25">
      <c r="A5967" t="s">
        <v>2645</v>
      </c>
      <c r="B5967" t="s">
        <v>1923</v>
      </c>
      <c r="C5967" t="s">
        <v>1913</v>
      </c>
      <c r="D5967" s="24">
        <v>5943</v>
      </c>
      <c r="E5967" t="s">
        <v>1711</v>
      </c>
      <c r="F5967" t="s">
        <v>128</v>
      </c>
      <c r="G5967" t="s">
        <v>110</v>
      </c>
      <c r="I5967" t="s">
        <v>1850</v>
      </c>
      <c r="J5967" t="s">
        <v>1919</v>
      </c>
      <c r="K5967" t="s">
        <v>1918</v>
      </c>
      <c r="L5967" s="24">
        <v>22.5</v>
      </c>
      <c r="M5967" s="25">
        <f>+VLOOKUP(E5967, TC!A:D, 4, FALSE())</f>
        <v>1.1378999981130384</v>
      </c>
      <c r="N5967" s="24">
        <f t="shared" si="465"/>
        <v>22.5</v>
      </c>
      <c r="O5967" t="str">
        <f t="shared" si="466"/>
        <v>FACTURA</v>
      </c>
      <c r="P5967" t="str">
        <f t="shared" si="467"/>
        <v>2025</v>
      </c>
      <c r="Q5967" t="str">
        <f t="shared" si="468"/>
        <v>04</v>
      </c>
      <c r="R5967" t="str">
        <f>+IFERROR(VLOOKUP(I5967, Listado!A:B, 2, FALSE()), "COMERCIALIZADORA INTERNACIONAL CARIBBEAN EXOTICS S A")</f>
        <v>PEREZ MEJIA MARIA PAULINA</v>
      </c>
      <c r="S5967" s="25">
        <f>+VLOOKUP(E5967, TC!A:D, 2, FALSE())</f>
        <v>4239.62</v>
      </c>
      <c r="T5967" t="str">
        <f t="shared" si="469"/>
        <v>USD</v>
      </c>
    </row>
    <row r="5968" spans="1:20" ht="18.75" hidden="1" customHeight="1" x14ac:dyDescent="0.25">
      <c r="A5968" t="s">
        <v>2645</v>
      </c>
      <c r="B5968" t="s">
        <v>5</v>
      </c>
      <c r="C5968" t="s">
        <v>1913</v>
      </c>
      <c r="D5968" s="24">
        <v>11712</v>
      </c>
      <c r="E5968" t="s">
        <v>1711</v>
      </c>
      <c r="F5968" t="s">
        <v>128</v>
      </c>
      <c r="G5968" t="s">
        <v>110</v>
      </c>
      <c r="I5968" t="s">
        <v>1850</v>
      </c>
      <c r="J5968" t="s">
        <v>1919</v>
      </c>
      <c r="K5968" t="s">
        <v>1918</v>
      </c>
      <c r="L5968" s="24">
        <v>291.77999999999997</v>
      </c>
      <c r="M5968" s="25">
        <f>+VLOOKUP(E5968, TC!A:D, 4, FALSE())</f>
        <v>1.1378999981130384</v>
      </c>
      <c r="N5968" s="24">
        <f t="shared" si="465"/>
        <v>291.77999999999997</v>
      </c>
      <c r="O5968" t="str">
        <f t="shared" si="466"/>
        <v>FACTURA</v>
      </c>
      <c r="P5968" t="str">
        <f t="shared" si="467"/>
        <v>2025</v>
      </c>
      <c r="Q5968" t="str">
        <f t="shared" si="468"/>
        <v>04</v>
      </c>
      <c r="R5968" t="str">
        <f>+IFERROR(VLOOKUP(I5968, Listado!A:B, 2, FALSE()), "COMERCIALIZADORA INTERNACIONAL CARIBBEAN EXOTICS S A")</f>
        <v>PEREZ MEJIA MARIA PAULINA</v>
      </c>
      <c r="S5968" s="25">
        <f>+VLOOKUP(E5968, TC!A:D, 2, FALSE())</f>
        <v>4239.62</v>
      </c>
      <c r="T5968" t="str">
        <f t="shared" si="469"/>
        <v>USD</v>
      </c>
    </row>
    <row r="5969" spans="1:20" ht="18.75" hidden="1" customHeight="1" x14ac:dyDescent="0.25">
      <c r="A5969" t="s">
        <v>2645</v>
      </c>
      <c r="B5969" t="s">
        <v>5</v>
      </c>
      <c r="C5969" t="s">
        <v>1913</v>
      </c>
      <c r="D5969" s="24">
        <v>11713</v>
      </c>
      <c r="E5969" t="s">
        <v>1711</v>
      </c>
      <c r="F5969" t="s">
        <v>1924</v>
      </c>
      <c r="G5969" t="s">
        <v>112</v>
      </c>
      <c r="H5969" t="s">
        <v>2841</v>
      </c>
      <c r="I5969" t="s">
        <v>1893</v>
      </c>
      <c r="J5969" t="s">
        <v>1919</v>
      </c>
      <c r="K5969" t="s">
        <v>66</v>
      </c>
      <c r="L5969" s="24">
        <v>1789.2</v>
      </c>
      <c r="M5969" s="25">
        <f>+VLOOKUP(E5969, TC!A:D, 4, FALSE())</f>
        <v>1.1378999981130384</v>
      </c>
      <c r="N5969" s="24">
        <f t="shared" si="465"/>
        <v>2035.9306766238485</v>
      </c>
      <c r="O5969" t="str">
        <f t="shared" si="466"/>
        <v>FACTURA</v>
      </c>
      <c r="P5969" t="str">
        <f t="shared" si="467"/>
        <v>2025</v>
      </c>
      <c r="Q5969" t="str">
        <f t="shared" si="468"/>
        <v>04</v>
      </c>
      <c r="R5969" t="str">
        <f>+IFERROR(VLOOKUP(I5969, Listado!A:B, 2, FALSE()), "COMERCIALIZADORA INTERNACIONAL CARIBBEAN EXOTICS S A")</f>
        <v>HINCAPIE CONTRERAS ERIKA STEFANIA</v>
      </c>
      <c r="S5969" s="25">
        <f>+VLOOKUP(E5969, TC!A:D, 2, FALSE())</f>
        <v>4239.62</v>
      </c>
      <c r="T5969" t="str">
        <f t="shared" si="469"/>
        <v>EUR</v>
      </c>
    </row>
    <row r="5970" spans="1:20" ht="18.75" hidden="1" customHeight="1" x14ac:dyDescent="0.25">
      <c r="A5970" t="s">
        <v>2645</v>
      </c>
      <c r="B5970" t="s">
        <v>5</v>
      </c>
      <c r="C5970" t="s">
        <v>1913</v>
      </c>
      <c r="D5970" s="24">
        <v>11713</v>
      </c>
      <c r="E5970" t="s">
        <v>1711</v>
      </c>
      <c r="F5970" t="s">
        <v>1924</v>
      </c>
      <c r="G5970" t="s">
        <v>112</v>
      </c>
      <c r="H5970" t="s">
        <v>2841</v>
      </c>
      <c r="I5970" t="s">
        <v>1893</v>
      </c>
      <c r="J5970" t="s">
        <v>1919</v>
      </c>
      <c r="K5970" t="s">
        <v>67</v>
      </c>
      <c r="L5970" s="24">
        <v>1719.2</v>
      </c>
      <c r="M5970" s="25">
        <f>+VLOOKUP(E5970, TC!A:D, 4, FALSE())</f>
        <v>1.1378999981130384</v>
      </c>
      <c r="N5970" s="24">
        <f t="shared" si="465"/>
        <v>1956.2776767559358</v>
      </c>
      <c r="O5970" t="str">
        <f t="shared" si="466"/>
        <v>FACTURA</v>
      </c>
      <c r="P5970" t="str">
        <f t="shared" si="467"/>
        <v>2025</v>
      </c>
      <c r="Q5970" t="str">
        <f t="shared" si="468"/>
        <v>04</v>
      </c>
      <c r="R5970" t="str">
        <f>+IFERROR(VLOOKUP(I5970, Listado!A:B, 2, FALSE()), "COMERCIALIZADORA INTERNACIONAL CARIBBEAN EXOTICS S A")</f>
        <v>HINCAPIE CONTRERAS ERIKA STEFANIA</v>
      </c>
      <c r="S5970" s="25">
        <f>+VLOOKUP(E5970, TC!A:D, 2, FALSE())</f>
        <v>4239.62</v>
      </c>
      <c r="T5970" t="str">
        <f t="shared" si="469"/>
        <v>EUR</v>
      </c>
    </row>
    <row r="5971" spans="1:20" ht="18.75" hidden="1" customHeight="1" x14ac:dyDescent="0.25">
      <c r="A5971" t="s">
        <v>2645</v>
      </c>
      <c r="B5971" t="s">
        <v>5</v>
      </c>
      <c r="C5971" t="s">
        <v>1913</v>
      </c>
      <c r="D5971" s="24">
        <v>11713</v>
      </c>
      <c r="E5971" t="s">
        <v>1711</v>
      </c>
      <c r="F5971" t="s">
        <v>1924</v>
      </c>
      <c r="G5971" t="s">
        <v>112</v>
      </c>
      <c r="H5971" t="s">
        <v>2841</v>
      </c>
      <c r="I5971" t="s">
        <v>1893</v>
      </c>
      <c r="J5971" t="s">
        <v>1919</v>
      </c>
      <c r="K5971" t="s">
        <v>1959</v>
      </c>
      <c r="L5971" s="24">
        <v>600</v>
      </c>
      <c r="M5971" s="25">
        <f>+VLOOKUP(E5971, TC!A:D, 4, FALSE())</f>
        <v>1.1378999981130384</v>
      </c>
      <c r="N5971" s="24">
        <f t="shared" si="465"/>
        <v>682.73999886782303</v>
      </c>
      <c r="O5971" t="str">
        <f t="shared" si="466"/>
        <v>FACTURA</v>
      </c>
      <c r="P5971" t="str">
        <f t="shared" si="467"/>
        <v>2025</v>
      </c>
      <c r="Q5971" t="str">
        <f t="shared" si="468"/>
        <v>04</v>
      </c>
      <c r="R5971" t="str">
        <f>+IFERROR(VLOOKUP(I5971, Listado!A:B, 2, FALSE()), "COMERCIALIZADORA INTERNACIONAL CARIBBEAN EXOTICS S A")</f>
        <v>HINCAPIE CONTRERAS ERIKA STEFANIA</v>
      </c>
      <c r="S5971" s="25">
        <f>+VLOOKUP(E5971, TC!A:D, 2, FALSE())</f>
        <v>4239.62</v>
      </c>
      <c r="T5971" t="str">
        <f t="shared" si="469"/>
        <v>EUR</v>
      </c>
    </row>
    <row r="5972" spans="1:20" ht="18.75" hidden="1" customHeight="1" x14ac:dyDescent="0.25">
      <c r="A5972" t="s">
        <v>2645</v>
      </c>
      <c r="B5972" t="s">
        <v>5</v>
      </c>
      <c r="C5972" t="s">
        <v>1913</v>
      </c>
      <c r="D5972" s="24">
        <v>11713</v>
      </c>
      <c r="E5972" t="s">
        <v>1711</v>
      </c>
      <c r="F5972" t="s">
        <v>1924</v>
      </c>
      <c r="G5972" t="s">
        <v>112</v>
      </c>
      <c r="H5972" t="s">
        <v>2841</v>
      </c>
      <c r="I5972" t="s">
        <v>1893</v>
      </c>
      <c r="J5972" t="s">
        <v>1919</v>
      </c>
      <c r="K5972" t="s">
        <v>1960</v>
      </c>
      <c r="L5972" s="24">
        <v>21.6</v>
      </c>
      <c r="M5972" s="25">
        <f>+VLOOKUP(E5972, TC!A:D, 4, FALSE())</f>
        <v>1.1378999981130384</v>
      </c>
      <c r="N5972" s="24">
        <f t="shared" si="465"/>
        <v>24.578639959241631</v>
      </c>
      <c r="O5972" t="str">
        <f t="shared" si="466"/>
        <v>FACTURA</v>
      </c>
      <c r="P5972" t="str">
        <f t="shared" si="467"/>
        <v>2025</v>
      </c>
      <c r="Q5972" t="str">
        <f t="shared" si="468"/>
        <v>04</v>
      </c>
      <c r="R5972" t="str">
        <f>+IFERROR(VLOOKUP(I5972, Listado!A:B, 2, FALSE()), "COMERCIALIZADORA INTERNACIONAL CARIBBEAN EXOTICS S A")</f>
        <v>HINCAPIE CONTRERAS ERIKA STEFANIA</v>
      </c>
      <c r="S5972" s="25">
        <f>+VLOOKUP(E5972, TC!A:D, 2, FALSE())</f>
        <v>4239.62</v>
      </c>
      <c r="T5972" t="str">
        <f t="shared" si="469"/>
        <v>EUR</v>
      </c>
    </row>
    <row r="5973" spans="1:20" ht="18.75" hidden="1" customHeight="1" x14ac:dyDescent="0.25">
      <c r="A5973" t="s">
        <v>2645</v>
      </c>
      <c r="B5973" t="s">
        <v>5</v>
      </c>
      <c r="C5973" t="s">
        <v>1913</v>
      </c>
      <c r="D5973" s="24">
        <v>11714</v>
      </c>
      <c r="E5973" t="s">
        <v>1711</v>
      </c>
      <c r="F5973" t="s">
        <v>1924</v>
      </c>
      <c r="G5973" t="s">
        <v>108</v>
      </c>
      <c r="H5973" t="s">
        <v>2842</v>
      </c>
      <c r="I5973" t="s">
        <v>1896</v>
      </c>
      <c r="J5973" t="s">
        <v>1962</v>
      </c>
      <c r="K5973" t="s">
        <v>60</v>
      </c>
      <c r="L5973" s="24">
        <v>4195.2</v>
      </c>
      <c r="M5973" s="25">
        <f>+VLOOKUP(E5973, TC!A:D, 4, FALSE())</f>
        <v>1.1378999981130384</v>
      </c>
      <c r="N5973" s="24">
        <f t="shared" si="465"/>
        <v>4773.7180720838187</v>
      </c>
      <c r="O5973" t="str">
        <f t="shared" si="466"/>
        <v>FACTURA</v>
      </c>
      <c r="P5973" t="str">
        <f t="shared" si="467"/>
        <v>2025</v>
      </c>
      <c r="Q5973" t="str">
        <f t="shared" si="468"/>
        <v>04</v>
      </c>
      <c r="R5973" t="str">
        <f>+IFERROR(VLOOKUP(I5973, Listado!A:B, 2, FALSE()), "COMERCIALIZADORA INTERNACIONAL CARIBBEAN EXOTICS S A")</f>
        <v>PIEDRAHITA PEREZ MARIANA</v>
      </c>
      <c r="S5973" s="25">
        <f>+VLOOKUP(E5973, TC!A:D, 2, FALSE())</f>
        <v>4239.62</v>
      </c>
      <c r="T5973" t="str">
        <f t="shared" si="469"/>
        <v>EUR</v>
      </c>
    </row>
    <row r="5974" spans="1:20" ht="18.75" hidden="1" customHeight="1" x14ac:dyDescent="0.25">
      <c r="A5974" t="s">
        <v>2645</v>
      </c>
      <c r="B5974" t="s">
        <v>5</v>
      </c>
      <c r="C5974" t="s">
        <v>1913</v>
      </c>
      <c r="D5974" s="24">
        <v>11714</v>
      </c>
      <c r="E5974" t="s">
        <v>1711</v>
      </c>
      <c r="F5974" t="s">
        <v>1924</v>
      </c>
      <c r="G5974" t="s">
        <v>108</v>
      </c>
      <c r="H5974" t="s">
        <v>2842</v>
      </c>
      <c r="I5974" t="s">
        <v>1896</v>
      </c>
      <c r="J5974" t="s">
        <v>1962</v>
      </c>
      <c r="K5974" t="s">
        <v>1959</v>
      </c>
      <c r="L5974" s="24">
        <v>600</v>
      </c>
      <c r="M5974" s="25">
        <f>+VLOOKUP(E5974, TC!A:D, 4, FALSE())</f>
        <v>1.1378999981130384</v>
      </c>
      <c r="N5974" s="24">
        <f t="shared" si="465"/>
        <v>682.73999886782303</v>
      </c>
      <c r="O5974" t="str">
        <f t="shared" si="466"/>
        <v>FACTURA</v>
      </c>
      <c r="P5974" t="str">
        <f t="shared" si="467"/>
        <v>2025</v>
      </c>
      <c r="Q5974" t="str">
        <f t="shared" si="468"/>
        <v>04</v>
      </c>
      <c r="R5974" t="str">
        <f>+IFERROR(VLOOKUP(I5974, Listado!A:B, 2, FALSE()), "COMERCIALIZADORA INTERNACIONAL CARIBBEAN EXOTICS S A")</f>
        <v>PIEDRAHITA PEREZ MARIANA</v>
      </c>
      <c r="S5974" s="25">
        <f>+VLOOKUP(E5974, TC!A:D, 2, FALSE())</f>
        <v>4239.62</v>
      </c>
      <c r="T5974" t="str">
        <f t="shared" si="469"/>
        <v>EUR</v>
      </c>
    </row>
    <row r="5975" spans="1:20" ht="18.75" hidden="1" customHeight="1" x14ac:dyDescent="0.25">
      <c r="A5975" t="s">
        <v>2645</v>
      </c>
      <c r="B5975" t="s">
        <v>5</v>
      </c>
      <c r="C5975" t="s">
        <v>1913</v>
      </c>
      <c r="D5975" s="24">
        <v>11714</v>
      </c>
      <c r="E5975" t="s">
        <v>1711</v>
      </c>
      <c r="F5975" t="s">
        <v>1924</v>
      </c>
      <c r="G5975" t="s">
        <v>108</v>
      </c>
      <c r="H5975" t="s">
        <v>2842</v>
      </c>
      <c r="I5975" t="s">
        <v>1896</v>
      </c>
      <c r="J5975" t="s">
        <v>1962</v>
      </c>
      <c r="K5975" t="s">
        <v>1960</v>
      </c>
      <c r="L5975" s="24">
        <v>4.8</v>
      </c>
      <c r="M5975" s="25">
        <f>+VLOOKUP(E5975, TC!A:D, 4, FALSE())</f>
        <v>1.1378999981130384</v>
      </c>
      <c r="N5975" s="24">
        <f t="shared" si="465"/>
        <v>5.461919990942584</v>
      </c>
      <c r="O5975" t="str">
        <f t="shared" si="466"/>
        <v>FACTURA</v>
      </c>
      <c r="P5975" t="str">
        <f t="shared" si="467"/>
        <v>2025</v>
      </c>
      <c r="Q5975" t="str">
        <f t="shared" si="468"/>
        <v>04</v>
      </c>
      <c r="R5975" t="str">
        <f>+IFERROR(VLOOKUP(I5975, Listado!A:B, 2, FALSE()), "COMERCIALIZADORA INTERNACIONAL CARIBBEAN EXOTICS S A")</f>
        <v>PIEDRAHITA PEREZ MARIANA</v>
      </c>
      <c r="S5975" s="25">
        <f>+VLOOKUP(E5975, TC!A:D, 2, FALSE())</f>
        <v>4239.62</v>
      </c>
      <c r="T5975" t="str">
        <f t="shared" si="469"/>
        <v>EUR</v>
      </c>
    </row>
    <row r="5976" spans="1:20" ht="18.75" hidden="1" customHeight="1" x14ac:dyDescent="0.25">
      <c r="A5976" t="s">
        <v>2645</v>
      </c>
      <c r="B5976" t="s">
        <v>5</v>
      </c>
      <c r="C5976" t="s">
        <v>1913</v>
      </c>
      <c r="D5976" s="24">
        <v>11715</v>
      </c>
      <c r="E5976" t="s">
        <v>1711</v>
      </c>
      <c r="F5976" t="s">
        <v>1924</v>
      </c>
      <c r="G5976" t="s">
        <v>108</v>
      </c>
      <c r="H5976" t="s">
        <v>2843</v>
      </c>
      <c r="I5976" t="s">
        <v>1873</v>
      </c>
      <c r="J5976" t="s">
        <v>1962</v>
      </c>
      <c r="K5976" t="s">
        <v>46</v>
      </c>
      <c r="L5976" s="24">
        <v>4411.2</v>
      </c>
      <c r="M5976" s="25">
        <f>+VLOOKUP(E5976, TC!A:D, 4, FALSE())</f>
        <v>1.1378999981130384</v>
      </c>
      <c r="N5976" s="24">
        <f t="shared" si="465"/>
        <v>5019.504471676235</v>
      </c>
      <c r="O5976" t="str">
        <f t="shared" si="466"/>
        <v>FACTURA</v>
      </c>
      <c r="P5976" t="str">
        <f t="shared" si="467"/>
        <v>2025</v>
      </c>
      <c r="Q5976" t="str">
        <f t="shared" si="468"/>
        <v>04</v>
      </c>
      <c r="R5976" t="str">
        <f>+IFERROR(VLOOKUP(I5976, Listado!A:B, 2, FALSE()), "COMERCIALIZADORA INTERNACIONAL CARIBBEAN EXOTICS S A")</f>
        <v>PIEDRAHITA PEREZ MARIANA</v>
      </c>
      <c r="S5976" s="25">
        <f>+VLOOKUP(E5976, TC!A:D, 2, FALSE())</f>
        <v>4239.62</v>
      </c>
      <c r="T5976" t="str">
        <f t="shared" si="469"/>
        <v>EUR</v>
      </c>
    </row>
    <row r="5977" spans="1:20" ht="18.75" hidden="1" customHeight="1" x14ac:dyDescent="0.25">
      <c r="A5977" t="s">
        <v>2645</v>
      </c>
      <c r="B5977" t="s">
        <v>5</v>
      </c>
      <c r="C5977" t="s">
        <v>1913</v>
      </c>
      <c r="D5977" s="24">
        <v>11715</v>
      </c>
      <c r="E5977" t="s">
        <v>1711</v>
      </c>
      <c r="F5977" t="s">
        <v>1924</v>
      </c>
      <c r="G5977" t="s">
        <v>108</v>
      </c>
      <c r="H5977" t="s">
        <v>2843</v>
      </c>
      <c r="I5977" t="s">
        <v>1873</v>
      </c>
      <c r="J5977" t="s">
        <v>1962</v>
      </c>
      <c r="K5977" t="s">
        <v>1959</v>
      </c>
      <c r="L5977" s="24">
        <v>600</v>
      </c>
      <c r="M5977" s="25">
        <f>+VLOOKUP(E5977, TC!A:D, 4, FALSE())</f>
        <v>1.1378999981130384</v>
      </c>
      <c r="N5977" s="24">
        <f t="shared" si="465"/>
        <v>682.73999886782303</v>
      </c>
      <c r="O5977" t="str">
        <f t="shared" si="466"/>
        <v>FACTURA</v>
      </c>
      <c r="P5977" t="str">
        <f t="shared" si="467"/>
        <v>2025</v>
      </c>
      <c r="Q5977" t="str">
        <f t="shared" si="468"/>
        <v>04</v>
      </c>
      <c r="R5977" t="str">
        <f>+IFERROR(VLOOKUP(I5977, Listado!A:B, 2, FALSE()), "COMERCIALIZADORA INTERNACIONAL CARIBBEAN EXOTICS S A")</f>
        <v>PIEDRAHITA PEREZ MARIANA</v>
      </c>
      <c r="S5977" s="25">
        <f>+VLOOKUP(E5977, TC!A:D, 2, FALSE())</f>
        <v>4239.62</v>
      </c>
      <c r="T5977" t="str">
        <f t="shared" si="469"/>
        <v>EUR</v>
      </c>
    </row>
    <row r="5978" spans="1:20" ht="18.75" hidden="1" customHeight="1" x14ac:dyDescent="0.25">
      <c r="A5978" t="s">
        <v>2645</v>
      </c>
      <c r="B5978" t="s">
        <v>5</v>
      </c>
      <c r="C5978" t="s">
        <v>1913</v>
      </c>
      <c r="D5978" s="24">
        <v>11715</v>
      </c>
      <c r="E5978" t="s">
        <v>1711</v>
      </c>
      <c r="F5978" t="s">
        <v>1924</v>
      </c>
      <c r="G5978" t="s">
        <v>108</v>
      </c>
      <c r="H5978" t="s">
        <v>2843</v>
      </c>
      <c r="I5978" t="s">
        <v>1873</v>
      </c>
      <c r="J5978" t="s">
        <v>1962</v>
      </c>
      <c r="K5978" t="s">
        <v>1960</v>
      </c>
      <c r="L5978" s="24">
        <v>4.8</v>
      </c>
      <c r="M5978" s="25">
        <f>+VLOOKUP(E5978, TC!A:D, 4, FALSE())</f>
        <v>1.1378999981130384</v>
      </c>
      <c r="N5978" s="24">
        <f t="shared" si="465"/>
        <v>5.461919990942584</v>
      </c>
      <c r="O5978" t="str">
        <f t="shared" si="466"/>
        <v>FACTURA</v>
      </c>
      <c r="P5978" t="str">
        <f t="shared" si="467"/>
        <v>2025</v>
      </c>
      <c r="Q5978" t="str">
        <f t="shared" si="468"/>
        <v>04</v>
      </c>
      <c r="R5978" t="str">
        <f>+IFERROR(VLOOKUP(I5978, Listado!A:B, 2, FALSE()), "COMERCIALIZADORA INTERNACIONAL CARIBBEAN EXOTICS S A")</f>
        <v>PIEDRAHITA PEREZ MARIANA</v>
      </c>
      <c r="S5978" s="25">
        <f>+VLOOKUP(E5978, TC!A:D, 2, FALSE())</f>
        <v>4239.62</v>
      </c>
      <c r="T5978" t="str">
        <f t="shared" si="469"/>
        <v>EUR</v>
      </c>
    </row>
    <row r="5979" spans="1:20" ht="18.75" hidden="1" customHeight="1" x14ac:dyDescent="0.25">
      <c r="A5979" t="s">
        <v>2645</v>
      </c>
      <c r="B5979" t="s">
        <v>5</v>
      </c>
      <c r="C5979" t="s">
        <v>1913</v>
      </c>
      <c r="D5979" s="24">
        <v>11716</v>
      </c>
      <c r="E5979" t="s">
        <v>1711</v>
      </c>
      <c r="F5979" t="s">
        <v>1924</v>
      </c>
      <c r="G5979" t="s">
        <v>108</v>
      </c>
      <c r="H5979" t="s">
        <v>2843</v>
      </c>
      <c r="I5979" t="s">
        <v>1894</v>
      </c>
      <c r="J5979" t="s">
        <v>1919</v>
      </c>
      <c r="K5979" t="s">
        <v>59</v>
      </c>
      <c r="L5979" s="24">
        <v>4538.3999999999996</v>
      </c>
      <c r="M5979" s="25">
        <f>+VLOOKUP(E5979, TC!A:D, 4, FALSE())</f>
        <v>1.1378999981130384</v>
      </c>
      <c r="N5979" s="24">
        <f t="shared" si="465"/>
        <v>5164.2453514362132</v>
      </c>
      <c r="O5979" t="str">
        <f t="shared" si="466"/>
        <v>FACTURA</v>
      </c>
      <c r="P5979" t="str">
        <f t="shared" si="467"/>
        <v>2025</v>
      </c>
      <c r="Q5979" t="str">
        <f t="shared" si="468"/>
        <v>04</v>
      </c>
      <c r="R5979" t="str">
        <f>+IFERROR(VLOOKUP(I5979, Listado!A:B, 2, FALSE()), "COMERCIALIZADORA INTERNACIONAL CARIBBEAN EXOTICS S A")</f>
        <v>PIEDRAHITA PEREZ MARIANA</v>
      </c>
      <c r="S5979" s="25">
        <f>+VLOOKUP(E5979, TC!A:D, 2, FALSE())</f>
        <v>4239.62</v>
      </c>
      <c r="T5979" t="str">
        <f t="shared" si="469"/>
        <v>EUR</v>
      </c>
    </row>
    <row r="5980" spans="1:20" ht="18.75" hidden="1" customHeight="1" x14ac:dyDescent="0.25">
      <c r="A5980" t="s">
        <v>2645</v>
      </c>
      <c r="B5980" t="s">
        <v>5</v>
      </c>
      <c r="C5980" t="s">
        <v>1913</v>
      </c>
      <c r="D5980" s="24">
        <v>11716</v>
      </c>
      <c r="E5980" t="s">
        <v>1711</v>
      </c>
      <c r="F5980" t="s">
        <v>1924</v>
      </c>
      <c r="G5980" t="s">
        <v>108</v>
      </c>
      <c r="H5980" t="s">
        <v>2843</v>
      </c>
      <c r="I5980" t="s">
        <v>1894</v>
      </c>
      <c r="J5980" t="s">
        <v>1919</v>
      </c>
      <c r="K5980" t="s">
        <v>1959</v>
      </c>
      <c r="L5980" s="24">
        <v>600</v>
      </c>
      <c r="M5980" s="25">
        <f>+VLOOKUP(E5980, TC!A:D, 4, FALSE())</f>
        <v>1.1378999981130384</v>
      </c>
      <c r="N5980" s="24">
        <f t="shared" si="465"/>
        <v>682.73999886782303</v>
      </c>
      <c r="O5980" t="str">
        <f t="shared" si="466"/>
        <v>FACTURA</v>
      </c>
      <c r="P5980" t="str">
        <f t="shared" si="467"/>
        <v>2025</v>
      </c>
      <c r="Q5980" t="str">
        <f t="shared" si="468"/>
        <v>04</v>
      </c>
      <c r="R5980" t="str">
        <f>+IFERROR(VLOOKUP(I5980, Listado!A:B, 2, FALSE()), "COMERCIALIZADORA INTERNACIONAL CARIBBEAN EXOTICS S A")</f>
        <v>PIEDRAHITA PEREZ MARIANA</v>
      </c>
      <c r="S5980" s="25">
        <f>+VLOOKUP(E5980, TC!A:D, 2, FALSE())</f>
        <v>4239.62</v>
      </c>
      <c r="T5980" t="str">
        <f t="shared" si="469"/>
        <v>EUR</v>
      </c>
    </row>
    <row r="5981" spans="1:20" ht="18.75" hidden="1" customHeight="1" x14ac:dyDescent="0.25">
      <c r="A5981" t="s">
        <v>2645</v>
      </c>
      <c r="B5981" t="s">
        <v>5</v>
      </c>
      <c r="C5981" t="s">
        <v>1913</v>
      </c>
      <c r="D5981" s="24">
        <v>11716</v>
      </c>
      <c r="E5981" t="s">
        <v>1711</v>
      </c>
      <c r="F5981" t="s">
        <v>1924</v>
      </c>
      <c r="G5981" t="s">
        <v>108</v>
      </c>
      <c r="H5981" t="s">
        <v>2843</v>
      </c>
      <c r="I5981" t="s">
        <v>1894</v>
      </c>
      <c r="J5981" t="s">
        <v>1919</v>
      </c>
      <c r="K5981" t="s">
        <v>1960</v>
      </c>
      <c r="L5981" s="24">
        <v>3.6</v>
      </c>
      <c r="M5981" s="25">
        <f>+VLOOKUP(E5981, TC!A:D, 4, FALSE())</f>
        <v>1.1378999981130384</v>
      </c>
      <c r="N5981" s="24">
        <f t="shared" si="465"/>
        <v>4.0964399932069382</v>
      </c>
      <c r="O5981" t="str">
        <f t="shared" si="466"/>
        <v>FACTURA</v>
      </c>
      <c r="P5981" t="str">
        <f t="shared" si="467"/>
        <v>2025</v>
      </c>
      <c r="Q5981" t="str">
        <f t="shared" si="468"/>
        <v>04</v>
      </c>
      <c r="R5981" t="str">
        <f>+IFERROR(VLOOKUP(I5981, Listado!A:B, 2, FALSE()), "COMERCIALIZADORA INTERNACIONAL CARIBBEAN EXOTICS S A")</f>
        <v>PIEDRAHITA PEREZ MARIANA</v>
      </c>
      <c r="S5981" s="25">
        <f>+VLOOKUP(E5981, TC!A:D, 2, FALSE())</f>
        <v>4239.62</v>
      </c>
      <c r="T5981" t="str">
        <f t="shared" si="469"/>
        <v>EUR</v>
      </c>
    </row>
    <row r="5982" spans="1:20" ht="18.75" hidden="1" customHeight="1" x14ac:dyDescent="0.25">
      <c r="A5982" t="s">
        <v>2645</v>
      </c>
      <c r="B5982" t="s">
        <v>5</v>
      </c>
      <c r="C5982" t="s">
        <v>1913</v>
      </c>
      <c r="D5982" s="24">
        <v>11717</v>
      </c>
      <c r="E5982" t="s">
        <v>1711</v>
      </c>
      <c r="F5982" t="s">
        <v>1924</v>
      </c>
      <c r="G5982" t="s">
        <v>112</v>
      </c>
      <c r="I5982" t="s">
        <v>1893</v>
      </c>
      <c r="J5982" t="s">
        <v>1919</v>
      </c>
      <c r="K5982" t="s">
        <v>1918</v>
      </c>
      <c r="L5982" s="24">
        <v>30.8</v>
      </c>
      <c r="M5982" s="25">
        <f>+VLOOKUP(E5982, TC!A:D, 4, FALSE())</f>
        <v>1.1378999981130384</v>
      </c>
      <c r="N5982" s="24">
        <f t="shared" si="465"/>
        <v>35.047319941881582</v>
      </c>
      <c r="O5982" t="str">
        <f t="shared" si="466"/>
        <v>FACTURA</v>
      </c>
      <c r="P5982" t="str">
        <f t="shared" si="467"/>
        <v>2025</v>
      </c>
      <c r="Q5982" t="str">
        <f t="shared" si="468"/>
        <v>04</v>
      </c>
      <c r="R5982" t="str">
        <f>+IFERROR(VLOOKUP(I5982, Listado!A:B, 2, FALSE()), "COMERCIALIZADORA INTERNACIONAL CARIBBEAN EXOTICS S A")</f>
        <v>HINCAPIE CONTRERAS ERIKA STEFANIA</v>
      </c>
      <c r="S5982" s="25">
        <f>+VLOOKUP(E5982, TC!A:D, 2, FALSE())</f>
        <v>4239.62</v>
      </c>
      <c r="T5982" t="str">
        <f t="shared" si="469"/>
        <v>EUR</v>
      </c>
    </row>
    <row r="5983" spans="1:20" ht="18.75" hidden="1" customHeight="1" x14ac:dyDescent="0.25">
      <c r="A5983" t="s">
        <v>2645</v>
      </c>
      <c r="B5983" t="s">
        <v>5</v>
      </c>
      <c r="C5983" t="s">
        <v>1913</v>
      </c>
      <c r="D5983" s="24">
        <v>11718</v>
      </c>
      <c r="E5983" t="s">
        <v>1711</v>
      </c>
      <c r="F5983" t="s">
        <v>128</v>
      </c>
      <c r="G5983" t="s">
        <v>110</v>
      </c>
      <c r="H5983" t="s">
        <v>2844</v>
      </c>
      <c r="I5983" t="s">
        <v>1850</v>
      </c>
      <c r="J5983" t="s">
        <v>1919</v>
      </c>
      <c r="K5983" t="s">
        <v>31</v>
      </c>
      <c r="L5983" s="24">
        <v>16008</v>
      </c>
      <c r="M5983" s="25">
        <f>+VLOOKUP(E5983, TC!A:D, 4, FALSE())</f>
        <v>1.1378999981130384</v>
      </c>
      <c r="N5983" s="24">
        <f t="shared" si="465"/>
        <v>16008</v>
      </c>
      <c r="O5983" t="str">
        <f t="shared" si="466"/>
        <v>FACTURA</v>
      </c>
      <c r="P5983" t="str">
        <f t="shared" si="467"/>
        <v>2025</v>
      </c>
      <c r="Q5983" t="str">
        <f t="shared" si="468"/>
        <v>04</v>
      </c>
      <c r="R5983" t="str">
        <f>+IFERROR(VLOOKUP(I5983, Listado!A:B, 2, FALSE()), "COMERCIALIZADORA INTERNACIONAL CARIBBEAN EXOTICS S A")</f>
        <v>PEREZ MEJIA MARIA PAULINA</v>
      </c>
      <c r="S5983" s="25">
        <f>+VLOOKUP(E5983, TC!A:D, 2, FALSE())</f>
        <v>4239.62</v>
      </c>
      <c r="T5983" t="str">
        <f t="shared" si="469"/>
        <v>USD</v>
      </c>
    </row>
    <row r="5984" spans="1:20" ht="18.75" hidden="1" customHeight="1" x14ac:dyDescent="0.25">
      <c r="A5984" t="s">
        <v>2645</v>
      </c>
      <c r="B5984" t="s">
        <v>5</v>
      </c>
      <c r="C5984" t="s">
        <v>1913</v>
      </c>
      <c r="D5984" s="24">
        <v>11718</v>
      </c>
      <c r="E5984" t="s">
        <v>1711</v>
      </c>
      <c r="F5984" t="s">
        <v>128</v>
      </c>
      <c r="G5984" t="s">
        <v>110</v>
      </c>
      <c r="H5984" t="s">
        <v>2844</v>
      </c>
      <c r="I5984" t="s">
        <v>1850</v>
      </c>
      <c r="J5984" t="s">
        <v>1919</v>
      </c>
      <c r="K5984" t="s">
        <v>53</v>
      </c>
      <c r="L5984" s="24">
        <v>950</v>
      </c>
      <c r="M5984" s="25">
        <f>+VLOOKUP(E5984, TC!A:D, 4, FALSE())</f>
        <v>1.1378999981130384</v>
      </c>
      <c r="N5984" s="24">
        <f t="shared" si="465"/>
        <v>950</v>
      </c>
      <c r="O5984" t="str">
        <f t="shared" si="466"/>
        <v>FACTURA</v>
      </c>
      <c r="P5984" t="str">
        <f t="shared" si="467"/>
        <v>2025</v>
      </c>
      <c r="Q5984" t="str">
        <f t="shared" si="468"/>
        <v>04</v>
      </c>
      <c r="R5984" t="str">
        <f>+IFERROR(VLOOKUP(I5984, Listado!A:B, 2, FALSE()), "COMERCIALIZADORA INTERNACIONAL CARIBBEAN EXOTICS S A")</f>
        <v>PEREZ MEJIA MARIA PAULINA</v>
      </c>
      <c r="S5984" s="25">
        <f>+VLOOKUP(E5984, TC!A:D, 2, FALSE())</f>
        <v>4239.62</v>
      </c>
      <c r="T5984" t="str">
        <f t="shared" si="469"/>
        <v>USD</v>
      </c>
    </row>
    <row r="5985" spans="1:20" ht="18.75" hidden="1" customHeight="1" x14ac:dyDescent="0.25">
      <c r="A5985" t="s">
        <v>2645</v>
      </c>
      <c r="B5985" t="s">
        <v>5</v>
      </c>
      <c r="C5985" t="s">
        <v>1913</v>
      </c>
      <c r="D5985" s="24">
        <v>11718</v>
      </c>
      <c r="E5985" t="s">
        <v>1711</v>
      </c>
      <c r="F5985" t="s">
        <v>128</v>
      </c>
      <c r="G5985" t="s">
        <v>110</v>
      </c>
      <c r="H5985" t="s">
        <v>2844</v>
      </c>
      <c r="I5985" t="s">
        <v>1850</v>
      </c>
      <c r="J5985" t="s">
        <v>1919</v>
      </c>
      <c r="K5985" t="s">
        <v>34</v>
      </c>
      <c r="L5985" s="24">
        <v>8960</v>
      </c>
      <c r="M5985" s="25">
        <f>+VLOOKUP(E5985, TC!A:D, 4, FALSE())</f>
        <v>1.1378999981130384</v>
      </c>
      <c r="N5985" s="24">
        <f t="shared" si="465"/>
        <v>8960</v>
      </c>
      <c r="O5985" t="str">
        <f t="shared" si="466"/>
        <v>FACTURA</v>
      </c>
      <c r="P5985" t="str">
        <f t="shared" si="467"/>
        <v>2025</v>
      </c>
      <c r="Q5985" t="str">
        <f t="shared" si="468"/>
        <v>04</v>
      </c>
      <c r="R5985" t="str">
        <f>+IFERROR(VLOOKUP(I5985, Listado!A:B, 2, FALSE()), "COMERCIALIZADORA INTERNACIONAL CARIBBEAN EXOTICS S A")</f>
        <v>PEREZ MEJIA MARIA PAULINA</v>
      </c>
      <c r="S5985" s="25">
        <f>+VLOOKUP(E5985, TC!A:D, 2, FALSE())</f>
        <v>4239.62</v>
      </c>
      <c r="T5985" t="str">
        <f t="shared" si="469"/>
        <v>USD</v>
      </c>
    </row>
    <row r="5986" spans="1:20" ht="18.75" hidden="1" customHeight="1" x14ac:dyDescent="0.25">
      <c r="A5986" t="s">
        <v>2645</v>
      </c>
      <c r="B5986" t="s">
        <v>5</v>
      </c>
      <c r="C5986" t="s">
        <v>1913</v>
      </c>
      <c r="D5986" s="24">
        <v>11719</v>
      </c>
      <c r="E5986" t="s">
        <v>1711</v>
      </c>
      <c r="F5986" t="s">
        <v>99</v>
      </c>
      <c r="G5986" t="s">
        <v>1914</v>
      </c>
      <c r="I5986" t="s">
        <v>1845</v>
      </c>
      <c r="J5986" t="s">
        <v>1915</v>
      </c>
      <c r="K5986" t="s">
        <v>2450</v>
      </c>
      <c r="L5986" s="24">
        <v>133500</v>
      </c>
      <c r="M5986" s="25">
        <f>+VLOOKUP(E5986, TC!A:D, 4, FALSE())</f>
        <v>1.1378999981130384</v>
      </c>
      <c r="N5986" s="24">
        <f t="shared" si="465"/>
        <v>133500</v>
      </c>
      <c r="O5986" t="str">
        <f t="shared" si="466"/>
        <v>FACTURA</v>
      </c>
      <c r="P5986" t="str">
        <f t="shared" si="467"/>
        <v>2025</v>
      </c>
      <c r="Q5986" t="str">
        <f t="shared" si="468"/>
        <v>04</v>
      </c>
      <c r="R5986" t="str">
        <f>+IFERROR(VLOOKUP(I5986, Listado!A:B, 2, FALSE()), "COMERCIALIZADORA INTERNACIONAL CARIBBEAN EXOTICS S A")</f>
        <v>LONDOÑO ECHEVERRI ALEJANDRA</v>
      </c>
      <c r="S5986" s="25">
        <f>+VLOOKUP(E5986, TC!A:D, 2, FALSE())</f>
        <v>4239.62</v>
      </c>
      <c r="T5986" t="str">
        <f t="shared" si="469"/>
        <v>COP</v>
      </c>
    </row>
    <row r="5987" spans="1:20" ht="18.75" hidden="1" customHeight="1" x14ac:dyDescent="0.25">
      <c r="A5987" t="s">
        <v>2645</v>
      </c>
      <c r="B5987" t="s">
        <v>5</v>
      </c>
      <c r="C5987" t="s">
        <v>1913</v>
      </c>
      <c r="D5987" s="24">
        <v>11720</v>
      </c>
      <c r="E5987" t="s">
        <v>1711</v>
      </c>
      <c r="F5987" t="s">
        <v>99</v>
      </c>
      <c r="G5987" t="s">
        <v>1914</v>
      </c>
      <c r="I5987" t="s">
        <v>1845</v>
      </c>
      <c r="J5987" t="s">
        <v>1915</v>
      </c>
      <c r="K5987" t="s">
        <v>2450</v>
      </c>
      <c r="L5987" s="24">
        <v>63700</v>
      </c>
      <c r="M5987" s="25">
        <f>+VLOOKUP(E5987, TC!A:D, 4, FALSE())</f>
        <v>1.1378999981130384</v>
      </c>
      <c r="N5987" s="24">
        <f t="shared" si="465"/>
        <v>63700</v>
      </c>
      <c r="O5987" t="str">
        <f t="shared" si="466"/>
        <v>FACTURA</v>
      </c>
      <c r="P5987" t="str">
        <f t="shared" si="467"/>
        <v>2025</v>
      </c>
      <c r="Q5987" t="str">
        <f t="shared" si="468"/>
        <v>04</v>
      </c>
      <c r="R5987" t="str">
        <f>+IFERROR(VLOOKUP(I5987, Listado!A:B, 2, FALSE()), "COMERCIALIZADORA INTERNACIONAL CARIBBEAN EXOTICS S A")</f>
        <v>LONDOÑO ECHEVERRI ALEJANDRA</v>
      </c>
      <c r="S5987" s="25">
        <f>+VLOOKUP(E5987, TC!A:D, 2, FALSE())</f>
        <v>4239.62</v>
      </c>
      <c r="T5987" t="str">
        <f t="shared" si="469"/>
        <v>COP</v>
      </c>
    </row>
    <row r="5988" spans="1:20" ht="18.75" hidden="1" customHeight="1" x14ac:dyDescent="0.25">
      <c r="A5988" t="s">
        <v>2645</v>
      </c>
      <c r="B5988" t="s">
        <v>5</v>
      </c>
      <c r="C5988" t="s">
        <v>1913</v>
      </c>
      <c r="D5988" s="24">
        <v>11720</v>
      </c>
      <c r="E5988" t="s">
        <v>1711</v>
      </c>
      <c r="F5988" t="s">
        <v>99</v>
      </c>
      <c r="G5988" t="s">
        <v>1914</v>
      </c>
      <c r="I5988" t="s">
        <v>1845</v>
      </c>
      <c r="J5988" t="s">
        <v>1915</v>
      </c>
      <c r="K5988" t="s">
        <v>2450</v>
      </c>
      <c r="L5988" s="24">
        <v>66100</v>
      </c>
      <c r="M5988" s="25">
        <f>+VLOOKUP(E5988, TC!A:D, 4, FALSE())</f>
        <v>1.1378999981130384</v>
      </c>
      <c r="N5988" s="24">
        <f t="shared" si="465"/>
        <v>66100</v>
      </c>
      <c r="O5988" t="str">
        <f t="shared" si="466"/>
        <v>FACTURA</v>
      </c>
      <c r="P5988" t="str">
        <f t="shared" si="467"/>
        <v>2025</v>
      </c>
      <c r="Q5988" t="str">
        <f t="shared" si="468"/>
        <v>04</v>
      </c>
      <c r="R5988" t="str">
        <f>+IFERROR(VLOOKUP(I5988, Listado!A:B, 2, FALSE()), "COMERCIALIZADORA INTERNACIONAL CARIBBEAN EXOTICS S A")</f>
        <v>LONDOÑO ECHEVERRI ALEJANDRA</v>
      </c>
      <c r="S5988" s="25">
        <f>+VLOOKUP(E5988, TC!A:D, 2, FALSE())</f>
        <v>4239.62</v>
      </c>
      <c r="T5988" t="str">
        <f t="shared" si="469"/>
        <v>COP</v>
      </c>
    </row>
    <row r="5989" spans="1:20" ht="18.75" hidden="1" customHeight="1" x14ac:dyDescent="0.25">
      <c r="A5989" t="s">
        <v>2645</v>
      </c>
      <c r="B5989" t="s">
        <v>5</v>
      </c>
      <c r="C5989" t="s">
        <v>1913</v>
      </c>
      <c r="D5989" s="24">
        <v>11721</v>
      </c>
      <c r="E5989" t="s">
        <v>1711</v>
      </c>
      <c r="F5989" t="s">
        <v>99</v>
      </c>
      <c r="G5989" t="s">
        <v>1914</v>
      </c>
      <c r="I5989" t="s">
        <v>1841</v>
      </c>
      <c r="J5989" t="s">
        <v>1915</v>
      </c>
      <c r="K5989" t="s">
        <v>2025</v>
      </c>
      <c r="L5989" s="24">
        <v>158760</v>
      </c>
      <c r="M5989" s="25">
        <f>+VLOOKUP(E5989, TC!A:D, 4, FALSE())</f>
        <v>1.1378999981130384</v>
      </c>
      <c r="N5989" s="24">
        <f t="shared" si="465"/>
        <v>158760</v>
      </c>
      <c r="O5989" t="str">
        <f t="shared" si="466"/>
        <v>FACTURA</v>
      </c>
      <c r="P5989" t="str">
        <f t="shared" si="467"/>
        <v>2025</v>
      </c>
      <c r="Q5989" t="str">
        <f t="shared" si="468"/>
        <v>04</v>
      </c>
      <c r="R5989" t="str">
        <f>+IFERROR(VLOOKUP(I5989, Listado!A:B, 2, FALSE()), "COMERCIALIZADORA INTERNACIONAL CARIBBEAN EXOTICS S A")</f>
        <v>LONDOÑO ECHEVERRI ALEJANDRA</v>
      </c>
      <c r="S5989" s="25">
        <f>+VLOOKUP(E5989, TC!A:D, 2, FALSE())</f>
        <v>4239.62</v>
      </c>
      <c r="T5989" t="str">
        <f t="shared" si="469"/>
        <v>COP</v>
      </c>
    </row>
    <row r="5990" spans="1:20" ht="18.75" hidden="1" customHeight="1" x14ac:dyDescent="0.25">
      <c r="A5990" t="s">
        <v>2645</v>
      </c>
      <c r="B5990" t="s">
        <v>5</v>
      </c>
      <c r="C5990" t="s">
        <v>1913</v>
      </c>
      <c r="D5990" s="24">
        <v>11722</v>
      </c>
      <c r="E5990" t="s">
        <v>1711</v>
      </c>
      <c r="F5990" t="s">
        <v>99</v>
      </c>
      <c r="G5990" t="s">
        <v>1914</v>
      </c>
      <c r="I5990" t="s">
        <v>1841</v>
      </c>
      <c r="J5990" t="s">
        <v>1915</v>
      </c>
      <c r="K5990" t="s">
        <v>2020</v>
      </c>
      <c r="L5990" s="24">
        <v>135600</v>
      </c>
      <c r="M5990" s="25">
        <f>+VLOOKUP(E5990, TC!A:D, 4, FALSE())</f>
        <v>1.1378999981130384</v>
      </c>
      <c r="N5990" s="24">
        <f t="shared" si="465"/>
        <v>135600</v>
      </c>
      <c r="O5990" t="str">
        <f t="shared" si="466"/>
        <v>FACTURA</v>
      </c>
      <c r="P5990" t="str">
        <f t="shared" si="467"/>
        <v>2025</v>
      </c>
      <c r="Q5990" t="str">
        <f t="shared" si="468"/>
        <v>04</v>
      </c>
      <c r="R5990" t="str">
        <f>+IFERROR(VLOOKUP(I5990, Listado!A:B, 2, FALSE()), "COMERCIALIZADORA INTERNACIONAL CARIBBEAN EXOTICS S A")</f>
        <v>LONDOÑO ECHEVERRI ALEJANDRA</v>
      </c>
      <c r="S5990" s="25">
        <f>+VLOOKUP(E5990, TC!A:D, 2, FALSE())</f>
        <v>4239.62</v>
      </c>
      <c r="T5990" t="str">
        <f t="shared" si="469"/>
        <v>COP</v>
      </c>
    </row>
    <row r="5991" spans="1:20" ht="18.75" hidden="1" customHeight="1" x14ac:dyDescent="0.25">
      <c r="A5991" t="s">
        <v>2645</v>
      </c>
      <c r="B5991" t="s">
        <v>5</v>
      </c>
      <c r="C5991" t="s">
        <v>1913</v>
      </c>
      <c r="D5991" s="24">
        <v>11722</v>
      </c>
      <c r="E5991" t="s">
        <v>1711</v>
      </c>
      <c r="F5991" t="s">
        <v>99</v>
      </c>
      <c r="G5991" t="s">
        <v>1914</v>
      </c>
      <c r="I5991" t="s">
        <v>1841</v>
      </c>
      <c r="J5991" t="s">
        <v>1915</v>
      </c>
      <c r="K5991" t="s">
        <v>2021</v>
      </c>
      <c r="L5991" s="24">
        <v>189800</v>
      </c>
      <c r="M5991" s="25">
        <f>+VLOOKUP(E5991, TC!A:D, 4, FALSE())</f>
        <v>1.1378999981130384</v>
      </c>
      <c r="N5991" s="24">
        <f t="shared" si="465"/>
        <v>189800</v>
      </c>
      <c r="O5991" t="str">
        <f t="shared" si="466"/>
        <v>FACTURA</v>
      </c>
      <c r="P5991" t="str">
        <f t="shared" si="467"/>
        <v>2025</v>
      </c>
      <c r="Q5991" t="str">
        <f t="shared" si="468"/>
        <v>04</v>
      </c>
      <c r="R5991" t="str">
        <f>+IFERROR(VLOOKUP(I5991, Listado!A:B, 2, FALSE()), "COMERCIALIZADORA INTERNACIONAL CARIBBEAN EXOTICS S A")</f>
        <v>LONDOÑO ECHEVERRI ALEJANDRA</v>
      </c>
      <c r="S5991" s="25">
        <f>+VLOOKUP(E5991, TC!A:D, 2, FALSE())</f>
        <v>4239.62</v>
      </c>
      <c r="T5991" t="str">
        <f t="shared" si="469"/>
        <v>COP</v>
      </c>
    </row>
    <row r="5992" spans="1:20" ht="18.75" hidden="1" customHeight="1" x14ac:dyDescent="0.25">
      <c r="A5992" t="s">
        <v>2645</v>
      </c>
      <c r="B5992" t="s">
        <v>5</v>
      </c>
      <c r="C5992" t="s">
        <v>1913</v>
      </c>
      <c r="D5992" s="24">
        <v>11722</v>
      </c>
      <c r="E5992" t="s">
        <v>1711</v>
      </c>
      <c r="F5992" t="s">
        <v>99</v>
      </c>
      <c r="G5992" t="s">
        <v>1914</v>
      </c>
      <c r="I5992" t="s">
        <v>1841</v>
      </c>
      <c r="J5992" t="s">
        <v>1915</v>
      </c>
      <c r="K5992" t="s">
        <v>2021</v>
      </c>
      <c r="L5992" s="24">
        <v>157200</v>
      </c>
      <c r="M5992" s="25">
        <f>+VLOOKUP(E5992, TC!A:D, 4, FALSE())</f>
        <v>1.1378999981130384</v>
      </c>
      <c r="N5992" s="24">
        <f t="shared" si="465"/>
        <v>157200</v>
      </c>
      <c r="O5992" t="str">
        <f t="shared" si="466"/>
        <v>FACTURA</v>
      </c>
      <c r="P5992" t="str">
        <f t="shared" si="467"/>
        <v>2025</v>
      </c>
      <c r="Q5992" t="str">
        <f t="shared" si="468"/>
        <v>04</v>
      </c>
      <c r="R5992" t="str">
        <f>+IFERROR(VLOOKUP(I5992, Listado!A:B, 2, FALSE()), "COMERCIALIZADORA INTERNACIONAL CARIBBEAN EXOTICS S A")</f>
        <v>LONDOÑO ECHEVERRI ALEJANDRA</v>
      </c>
      <c r="S5992" s="25">
        <f>+VLOOKUP(E5992, TC!A:D, 2, FALSE())</f>
        <v>4239.62</v>
      </c>
      <c r="T5992" t="str">
        <f t="shared" si="469"/>
        <v>COP</v>
      </c>
    </row>
    <row r="5993" spans="1:20" ht="18.75" hidden="1" customHeight="1" x14ac:dyDescent="0.25">
      <c r="A5993" t="s">
        <v>2645</v>
      </c>
      <c r="B5993" t="s">
        <v>5</v>
      </c>
      <c r="C5993" t="s">
        <v>1913</v>
      </c>
      <c r="D5993" s="24">
        <v>11722</v>
      </c>
      <c r="E5993" t="s">
        <v>1711</v>
      </c>
      <c r="F5993" t="s">
        <v>99</v>
      </c>
      <c r="G5993" t="s">
        <v>1914</v>
      </c>
      <c r="I5993" t="s">
        <v>1841</v>
      </c>
      <c r="J5993" t="s">
        <v>1915</v>
      </c>
      <c r="K5993" t="s">
        <v>2021</v>
      </c>
      <c r="L5993" s="24">
        <v>91400</v>
      </c>
      <c r="M5993" s="25">
        <f>+VLOOKUP(E5993, TC!A:D, 4, FALSE())</f>
        <v>1.1378999981130384</v>
      </c>
      <c r="N5993" s="24">
        <f t="shared" si="465"/>
        <v>91400</v>
      </c>
      <c r="O5993" t="str">
        <f t="shared" si="466"/>
        <v>FACTURA</v>
      </c>
      <c r="P5993" t="str">
        <f t="shared" si="467"/>
        <v>2025</v>
      </c>
      <c r="Q5993" t="str">
        <f t="shared" si="468"/>
        <v>04</v>
      </c>
      <c r="R5993" t="str">
        <f>+IFERROR(VLOOKUP(I5993, Listado!A:B, 2, FALSE()), "COMERCIALIZADORA INTERNACIONAL CARIBBEAN EXOTICS S A")</f>
        <v>LONDOÑO ECHEVERRI ALEJANDRA</v>
      </c>
      <c r="S5993" s="25">
        <f>+VLOOKUP(E5993, TC!A:D, 2, FALSE())</f>
        <v>4239.62</v>
      </c>
      <c r="T5993" t="str">
        <f t="shared" si="469"/>
        <v>COP</v>
      </c>
    </row>
    <row r="5994" spans="1:20" ht="18.75" hidden="1" customHeight="1" x14ac:dyDescent="0.25">
      <c r="A5994" t="s">
        <v>2645</v>
      </c>
      <c r="B5994" t="s">
        <v>5</v>
      </c>
      <c r="C5994" t="s">
        <v>1913</v>
      </c>
      <c r="D5994" s="24">
        <v>11722</v>
      </c>
      <c r="E5994" t="s">
        <v>1711</v>
      </c>
      <c r="F5994" t="s">
        <v>99</v>
      </c>
      <c r="G5994" t="s">
        <v>1914</v>
      </c>
      <c r="I5994" t="s">
        <v>1841</v>
      </c>
      <c r="J5994" t="s">
        <v>1915</v>
      </c>
      <c r="K5994" t="s">
        <v>2021</v>
      </c>
      <c r="L5994" s="24">
        <v>25800</v>
      </c>
      <c r="M5994" s="25">
        <f>+VLOOKUP(E5994, TC!A:D, 4, FALSE())</f>
        <v>1.1378999981130384</v>
      </c>
      <c r="N5994" s="24">
        <f t="shared" si="465"/>
        <v>25800</v>
      </c>
      <c r="O5994" t="str">
        <f t="shared" si="466"/>
        <v>FACTURA</v>
      </c>
      <c r="P5994" t="str">
        <f t="shared" si="467"/>
        <v>2025</v>
      </c>
      <c r="Q5994" t="str">
        <f t="shared" si="468"/>
        <v>04</v>
      </c>
      <c r="R5994" t="str">
        <f>+IFERROR(VLOOKUP(I5994, Listado!A:B, 2, FALSE()), "COMERCIALIZADORA INTERNACIONAL CARIBBEAN EXOTICS S A")</f>
        <v>LONDOÑO ECHEVERRI ALEJANDRA</v>
      </c>
      <c r="S5994" s="25">
        <f>+VLOOKUP(E5994, TC!A:D, 2, FALSE())</f>
        <v>4239.62</v>
      </c>
      <c r="T5994" t="str">
        <f t="shared" si="469"/>
        <v>COP</v>
      </c>
    </row>
    <row r="5995" spans="1:20" ht="18.75" hidden="1" customHeight="1" x14ac:dyDescent="0.25">
      <c r="A5995" t="s">
        <v>2645</v>
      </c>
      <c r="B5995" t="s">
        <v>5</v>
      </c>
      <c r="C5995" t="s">
        <v>1913</v>
      </c>
      <c r="D5995" s="24">
        <v>11722</v>
      </c>
      <c r="E5995" t="s">
        <v>1711</v>
      </c>
      <c r="F5995" t="s">
        <v>99</v>
      </c>
      <c r="G5995" t="s">
        <v>1914</v>
      </c>
      <c r="I5995" t="s">
        <v>1841</v>
      </c>
      <c r="J5995" t="s">
        <v>1915</v>
      </c>
      <c r="K5995" t="s">
        <v>2021</v>
      </c>
      <c r="L5995" s="24">
        <v>16600</v>
      </c>
      <c r="M5995" s="25">
        <f>+VLOOKUP(E5995, TC!A:D, 4, FALSE())</f>
        <v>1.1378999981130384</v>
      </c>
      <c r="N5995" s="24">
        <f t="shared" si="465"/>
        <v>16600</v>
      </c>
      <c r="O5995" t="str">
        <f t="shared" si="466"/>
        <v>FACTURA</v>
      </c>
      <c r="P5995" t="str">
        <f t="shared" si="467"/>
        <v>2025</v>
      </c>
      <c r="Q5995" t="str">
        <f t="shared" si="468"/>
        <v>04</v>
      </c>
      <c r="R5995" t="str">
        <f>+IFERROR(VLOOKUP(I5995, Listado!A:B, 2, FALSE()), "COMERCIALIZADORA INTERNACIONAL CARIBBEAN EXOTICS S A")</f>
        <v>LONDOÑO ECHEVERRI ALEJANDRA</v>
      </c>
      <c r="S5995" s="25">
        <f>+VLOOKUP(E5995, TC!A:D, 2, FALSE())</f>
        <v>4239.62</v>
      </c>
      <c r="T5995" t="str">
        <f t="shared" si="469"/>
        <v>COP</v>
      </c>
    </row>
    <row r="5996" spans="1:20" ht="18.75" hidden="1" customHeight="1" x14ac:dyDescent="0.25">
      <c r="A5996" t="s">
        <v>2645</v>
      </c>
      <c r="B5996" t="s">
        <v>5</v>
      </c>
      <c r="C5996" t="s">
        <v>1913</v>
      </c>
      <c r="D5996" s="24">
        <v>11722</v>
      </c>
      <c r="E5996" t="s">
        <v>1711</v>
      </c>
      <c r="F5996" t="s">
        <v>99</v>
      </c>
      <c r="G5996" t="s">
        <v>1914</v>
      </c>
      <c r="I5996" t="s">
        <v>1841</v>
      </c>
      <c r="J5996" t="s">
        <v>1915</v>
      </c>
      <c r="K5996" t="s">
        <v>2021</v>
      </c>
      <c r="L5996" s="24">
        <v>400</v>
      </c>
      <c r="M5996" s="25">
        <f>+VLOOKUP(E5996, TC!A:D, 4, FALSE())</f>
        <v>1.1378999981130384</v>
      </c>
      <c r="N5996" s="24">
        <f t="shared" si="465"/>
        <v>400</v>
      </c>
      <c r="O5996" t="str">
        <f t="shared" si="466"/>
        <v>FACTURA</v>
      </c>
      <c r="P5996" t="str">
        <f t="shared" si="467"/>
        <v>2025</v>
      </c>
      <c r="Q5996" t="str">
        <f t="shared" si="468"/>
        <v>04</v>
      </c>
      <c r="R5996" t="str">
        <f>+IFERROR(VLOOKUP(I5996, Listado!A:B, 2, FALSE()), "COMERCIALIZADORA INTERNACIONAL CARIBBEAN EXOTICS S A")</f>
        <v>LONDOÑO ECHEVERRI ALEJANDRA</v>
      </c>
      <c r="S5996" s="25">
        <f>+VLOOKUP(E5996, TC!A:D, 2, FALSE())</f>
        <v>4239.62</v>
      </c>
      <c r="T5996" t="str">
        <f t="shared" si="469"/>
        <v>COP</v>
      </c>
    </row>
    <row r="5997" spans="1:20" ht="18.75" hidden="1" customHeight="1" x14ac:dyDescent="0.25">
      <c r="A5997" t="s">
        <v>2645</v>
      </c>
      <c r="B5997" t="s">
        <v>5</v>
      </c>
      <c r="C5997" t="s">
        <v>1913</v>
      </c>
      <c r="D5997" s="24">
        <v>11723</v>
      </c>
      <c r="E5997" t="s">
        <v>1711</v>
      </c>
      <c r="F5997" t="s">
        <v>128</v>
      </c>
      <c r="G5997" t="s">
        <v>110</v>
      </c>
      <c r="I5997" t="s">
        <v>1850</v>
      </c>
      <c r="J5997" t="s">
        <v>1919</v>
      </c>
      <c r="K5997" t="s">
        <v>1918</v>
      </c>
      <c r="L5997" s="24">
        <v>278.39999999999998</v>
      </c>
      <c r="M5997" s="25">
        <f>+VLOOKUP(E5997, TC!A:D, 4, FALSE())</f>
        <v>1.1378999981130384</v>
      </c>
      <c r="N5997" s="24">
        <f t="shared" si="465"/>
        <v>278.39999999999998</v>
      </c>
      <c r="O5997" t="str">
        <f t="shared" si="466"/>
        <v>FACTURA</v>
      </c>
      <c r="P5997" t="str">
        <f t="shared" si="467"/>
        <v>2025</v>
      </c>
      <c r="Q5997" t="str">
        <f t="shared" si="468"/>
        <v>04</v>
      </c>
      <c r="R5997" t="str">
        <f>+IFERROR(VLOOKUP(I5997, Listado!A:B, 2, FALSE()), "COMERCIALIZADORA INTERNACIONAL CARIBBEAN EXOTICS S A")</f>
        <v>PEREZ MEJIA MARIA PAULINA</v>
      </c>
      <c r="S5997" s="25">
        <f>+VLOOKUP(E5997, TC!A:D, 2, FALSE())</f>
        <v>4239.62</v>
      </c>
      <c r="T5997" t="str">
        <f t="shared" si="469"/>
        <v>USD</v>
      </c>
    </row>
    <row r="5998" spans="1:20" ht="18.75" hidden="1" customHeight="1" x14ac:dyDescent="0.25">
      <c r="A5998" t="s">
        <v>2645</v>
      </c>
      <c r="B5998" t="s">
        <v>1923</v>
      </c>
      <c r="C5998" t="s">
        <v>1913</v>
      </c>
      <c r="D5998" s="24">
        <v>5944</v>
      </c>
      <c r="E5998" t="s">
        <v>1711</v>
      </c>
      <c r="F5998" t="s">
        <v>128</v>
      </c>
      <c r="G5998" t="s">
        <v>112</v>
      </c>
      <c r="H5998" t="s">
        <v>2782</v>
      </c>
      <c r="I5998" t="s">
        <v>1856</v>
      </c>
      <c r="J5998" t="s">
        <v>1930</v>
      </c>
      <c r="K5998" t="s">
        <v>1928</v>
      </c>
      <c r="L5998" s="24">
        <v>544.5</v>
      </c>
      <c r="M5998" s="25">
        <f>+VLOOKUP(E5998, TC!A:D, 4, FALSE())</f>
        <v>1.1378999981130384</v>
      </c>
      <c r="N5998" s="24">
        <f t="shared" si="465"/>
        <v>544.5</v>
      </c>
      <c r="O5998" t="str">
        <f t="shared" si="466"/>
        <v>FACTURA</v>
      </c>
      <c r="P5998" t="str">
        <f t="shared" si="467"/>
        <v>2025</v>
      </c>
      <c r="Q5998" t="str">
        <f t="shared" si="468"/>
        <v>04</v>
      </c>
      <c r="R5998" t="str">
        <f>+IFERROR(VLOOKUP(I5998, Listado!A:B, 2, FALSE()), "COMERCIALIZADORA INTERNACIONAL CARIBBEAN EXOTICS S A")</f>
        <v>HINCAPIE CONTRERAS ERIKA STEFANIA</v>
      </c>
      <c r="S5998" s="25">
        <f>+VLOOKUP(E5998, TC!A:D, 2, FALSE())</f>
        <v>4239.62</v>
      </c>
      <c r="T5998" t="str">
        <f t="shared" si="469"/>
        <v>USD</v>
      </c>
    </row>
    <row r="5999" spans="1:20" ht="18.75" hidden="1" customHeight="1" x14ac:dyDescent="0.25">
      <c r="A5999" t="s">
        <v>2645</v>
      </c>
      <c r="B5999" t="s">
        <v>1923</v>
      </c>
      <c r="C5999" t="s">
        <v>1913</v>
      </c>
      <c r="D5999" s="24">
        <v>5944</v>
      </c>
      <c r="E5999" t="s">
        <v>1711</v>
      </c>
      <c r="F5999" t="s">
        <v>128</v>
      </c>
      <c r="G5999" t="s">
        <v>112</v>
      </c>
      <c r="H5999" t="s">
        <v>2782</v>
      </c>
      <c r="I5999" t="s">
        <v>1856</v>
      </c>
      <c r="J5999" t="s">
        <v>1930</v>
      </c>
      <c r="K5999" t="s">
        <v>1934</v>
      </c>
      <c r="L5999" s="24">
        <v>1579.3</v>
      </c>
      <c r="M5999" s="25">
        <f>+VLOOKUP(E5999, TC!A:D, 4, FALSE())</f>
        <v>1.1378999981130384</v>
      </c>
      <c r="N5999" s="24">
        <f t="shared" si="465"/>
        <v>1579.3</v>
      </c>
      <c r="O5999" t="str">
        <f t="shared" si="466"/>
        <v>FACTURA</v>
      </c>
      <c r="P5999" t="str">
        <f t="shared" si="467"/>
        <v>2025</v>
      </c>
      <c r="Q5999" t="str">
        <f t="shared" si="468"/>
        <v>04</v>
      </c>
      <c r="R5999" t="str">
        <f>+IFERROR(VLOOKUP(I5999, Listado!A:B, 2, FALSE()), "COMERCIALIZADORA INTERNACIONAL CARIBBEAN EXOTICS S A")</f>
        <v>HINCAPIE CONTRERAS ERIKA STEFANIA</v>
      </c>
      <c r="S5999" s="25">
        <f>+VLOOKUP(E5999, TC!A:D, 2, FALSE())</f>
        <v>4239.62</v>
      </c>
      <c r="T5999" t="str">
        <f t="shared" si="469"/>
        <v>USD</v>
      </c>
    </row>
    <row r="6000" spans="1:20" ht="18.75" hidden="1" customHeight="1" x14ac:dyDescent="0.25">
      <c r="A6000" t="s">
        <v>2645</v>
      </c>
      <c r="B6000" t="s">
        <v>5</v>
      </c>
      <c r="C6000" t="s">
        <v>1913</v>
      </c>
      <c r="D6000" s="24">
        <v>11724</v>
      </c>
      <c r="E6000" t="s">
        <v>1711</v>
      </c>
      <c r="F6000" t="s">
        <v>99</v>
      </c>
      <c r="G6000" t="s">
        <v>1914</v>
      </c>
      <c r="I6000" t="s">
        <v>1841</v>
      </c>
      <c r="J6000" t="s">
        <v>1915</v>
      </c>
      <c r="K6000" t="s">
        <v>2022</v>
      </c>
      <c r="L6000" s="24">
        <v>231360</v>
      </c>
      <c r="M6000" s="25">
        <f>+VLOOKUP(E6000, TC!A:D, 4, FALSE())</f>
        <v>1.1378999981130384</v>
      </c>
      <c r="N6000" s="24">
        <f t="shared" si="465"/>
        <v>231360</v>
      </c>
      <c r="O6000" t="str">
        <f t="shared" si="466"/>
        <v>FACTURA</v>
      </c>
      <c r="P6000" t="str">
        <f t="shared" si="467"/>
        <v>2025</v>
      </c>
      <c r="Q6000" t="str">
        <f t="shared" si="468"/>
        <v>04</v>
      </c>
      <c r="R6000" t="str">
        <f>+IFERROR(VLOOKUP(I6000, Listado!A:B, 2, FALSE()), "COMERCIALIZADORA INTERNACIONAL CARIBBEAN EXOTICS S A")</f>
        <v>LONDOÑO ECHEVERRI ALEJANDRA</v>
      </c>
      <c r="S6000" s="25">
        <f>+VLOOKUP(E6000, TC!A:D, 2, FALSE())</f>
        <v>4239.62</v>
      </c>
      <c r="T6000" t="str">
        <f t="shared" si="469"/>
        <v>COP</v>
      </c>
    </row>
    <row r="6001" spans="1:20" ht="18.75" hidden="1" customHeight="1" x14ac:dyDescent="0.25">
      <c r="A6001" t="s">
        <v>2645</v>
      </c>
      <c r="B6001" t="s">
        <v>1923</v>
      </c>
      <c r="C6001" t="s">
        <v>1913</v>
      </c>
      <c r="D6001" s="24">
        <v>5945</v>
      </c>
      <c r="E6001" t="s">
        <v>1711</v>
      </c>
      <c r="F6001" t="s">
        <v>128</v>
      </c>
      <c r="G6001" t="s">
        <v>108</v>
      </c>
      <c r="H6001" t="s">
        <v>2845</v>
      </c>
      <c r="I6001" t="s">
        <v>1895</v>
      </c>
      <c r="J6001" t="s">
        <v>1998</v>
      </c>
      <c r="K6001" t="s">
        <v>2846</v>
      </c>
      <c r="L6001" s="24">
        <v>1540.12</v>
      </c>
      <c r="M6001" s="25">
        <f>+VLOOKUP(E6001, TC!A:D, 4, FALSE())</f>
        <v>1.1378999981130384</v>
      </c>
      <c r="N6001" s="24">
        <f t="shared" si="465"/>
        <v>1540.12</v>
      </c>
      <c r="O6001" t="str">
        <f t="shared" si="466"/>
        <v>FACTURA</v>
      </c>
      <c r="P6001" t="str">
        <f t="shared" si="467"/>
        <v>2025</v>
      </c>
      <c r="Q6001" t="str">
        <f t="shared" si="468"/>
        <v>04</v>
      </c>
      <c r="R6001" t="str">
        <f>+IFERROR(VLOOKUP(I6001, Listado!A:B, 2, FALSE()), "COMERCIALIZADORA INTERNACIONAL CARIBBEAN EXOTICS S A")</f>
        <v>PIEDRAHITA PEREZ MARIANA</v>
      </c>
      <c r="S6001" s="25">
        <f>+VLOOKUP(E6001, TC!A:D, 2, FALSE())</f>
        <v>4239.62</v>
      </c>
      <c r="T6001" t="str">
        <f t="shared" si="469"/>
        <v>USD</v>
      </c>
    </row>
    <row r="6002" spans="1:20" ht="18.75" hidden="1" customHeight="1" x14ac:dyDescent="0.25">
      <c r="A6002" t="s">
        <v>2645</v>
      </c>
      <c r="B6002" t="s">
        <v>1923</v>
      </c>
      <c r="C6002" t="s">
        <v>1913</v>
      </c>
      <c r="D6002" s="24">
        <v>5945</v>
      </c>
      <c r="E6002" t="s">
        <v>1711</v>
      </c>
      <c r="F6002" t="s">
        <v>128</v>
      </c>
      <c r="G6002" t="s">
        <v>108</v>
      </c>
      <c r="H6002" t="s">
        <v>2845</v>
      </c>
      <c r="I6002" t="s">
        <v>1895</v>
      </c>
      <c r="J6002" t="s">
        <v>1998</v>
      </c>
      <c r="K6002" t="s">
        <v>1928</v>
      </c>
      <c r="L6002" s="24">
        <v>1539.92</v>
      </c>
      <c r="M6002" s="25">
        <f>+VLOOKUP(E6002, TC!A:D, 4, FALSE())</f>
        <v>1.1378999981130384</v>
      </c>
      <c r="N6002" s="24">
        <f t="shared" si="465"/>
        <v>1539.92</v>
      </c>
      <c r="O6002" t="str">
        <f t="shared" si="466"/>
        <v>FACTURA</v>
      </c>
      <c r="P6002" t="str">
        <f t="shared" si="467"/>
        <v>2025</v>
      </c>
      <c r="Q6002" t="str">
        <f t="shared" si="468"/>
        <v>04</v>
      </c>
      <c r="R6002" t="str">
        <f>+IFERROR(VLOOKUP(I6002, Listado!A:B, 2, FALSE()), "COMERCIALIZADORA INTERNACIONAL CARIBBEAN EXOTICS S A")</f>
        <v>PIEDRAHITA PEREZ MARIANA</v>
      </c>
      <c r="S6002" s="25">
        <f>+VLOOKUP(E6002, TC!A:D, 2, FALSE())</f>
        <v>4239.62</v>
      </c>
      <c r="T6002" t="str">
        <f t="shared" si="469"/>
        <v>USD</v>
      </c>
    </row>
    <row r="6003" spans="1:20" ht="18.75" hidden="1" customHeight="1" x14ac:dyDescent="0.25">
      <c r="A6003" t="s">
        <v>2645</v>
      </c>
      <c r="B6003" t="s">
        <v>1923</v>
      </c>
      <c r="C6003" t="s">
        <v>1913</v>
      </c>
      <c r="D6003" s="24">
        <v>5945</v>
      </c>
      <c r="E6003" t="s">
        <v>1711</v>
      </c>
      <c r="F6003" t="s">
        <v>128</v>
      </c>
      <c r="G6003" t="s">
        <v>108</v>
      </c>
      <c r="H6003" t="s">
        <v>2845</v>
      </c>
      <c r="I6003" t="s">
        <v>1895</v>
      </c>
      <c r="J6003" t="s">
        <v>1998</v>
      </c>
      <c r="K6003" t="s">
        <v>2411</v>
      </c>
      <c r="L6003" s="24">
        <v>1273.5999999999999</v>
      </c>
      <c r="M6003" s="25">
        <f>+VLOOKUP(E6003, TC!A:D, 4, FALSE())</f>
        <v>1.1378999981130384</v>
      </c>
      <c r="N6003" s="24">
        <f t="shared" si="465"/>
        <v>1273.5999999999999</v>
      </c>
      <c r="O6003" t="str">
        <f t="shared" si="466"/>
        <v>FACTURA</v>
      </c>
      <c r="P6003" t="str">
        <f t="shared" si="467"/>
        <v>2025</v>
      </c>
      <c r="Q6003" t="str">
        <f t="shared" si="468"/>
        <v>04</v>
      </c>
      <c r="R6003" t="str">
        <f>+IFERROR(VLOOKUP(I6003, Listado!A:B, 2, FALSE()), "COMERCIALIZADORA INTERNACIONAL CARIBBEAN EXOTICS S A")</f>
        <v>PIEDRAHITA PEREZ MARIANA</v>
      </c>
      <c r="S6003" s="25">
        <f>+VLOOKUP(E6003, TC!A:D, 2, FALSE())</f>
        <v>4239.62</v>
      </c>
      <c r="T6003" t="str">
        <f t="shared" si="469"/>
        <v>USD</v>
      </c>
    </row>
    <row r="6004" spans="1:20" ht="18.75" hidden="1" customHeight="1" x14ac:dyDescent="0.25">
      <c r="A6004" t="s">
        <v>2645</v>
      </c>
      <c r="B6004" t="s">
        <v>5</v>
      </c>
      <c r="C6004" t="s">
        <v>1913</v>
      </c>
      <c r="D6004" s="24">
        <v>11725</v>
      </c>
      <c r="E6004" t="s">
        <v>1711</v>
      </c>
      <c r="F6004" t="s">
        <v>99</v>
      </c>
      <c r="G6004" t="s">
        <v>113</v>
      </c>
      <c r="I6004" t="s">
        <v>1843</v>
      </c>
      <c r="J6004" t="s">
        <v>1915</v>
      </c>
      <c r="K6004" t="s">
        <v>2021</v>
      </c>
      <c r="L6004" s="24">
        <v>252280</v>
      </c>
      <c r="M6004" s="25">
        <f>+VLOOKUP(E6004, TC!A:D, 4, FALSE())</f>
        <v>1.1378999981130384</v>
      </c>
      <c r="N6004" s="24">
        <f t="shared" si="465"/>
        <v>252280</v>
      </c>
      <c r="O6004" t="str">
        <f t="shared" si="466"/>
        <v>FACTURA</v>
      </c>
      <c r="P6004" t="str">
        <f t="shared" si="467"/>
        <v>2025</v>
      </c>
      <c r="Q6004" t="str">
        <f t="shared" si="468"/>
        <v>04</v>
      </c>
      <c r="R6004" t="str">
        <f>+IFERROR(VLOOKUP(I6004, Listado!A:B, 2, FALSE()), "COMERCIALIZADORA INTERNACIONAL CARIBBEAN EXOTICS S A")</f>
        <v>LONDOÑO ECHEVERRI ALEJANDRA</v>
      </c>
      <c r="S6004" s="25">
        <f>+VLOOKUP(E6004, TC!A:D, 2, FALSE())</f>
        <v>4239.62</v>
      </c>
      <c r="T6004" t="str">
        <f t="shared" si="469"/>
        <v>COP</v>
      </c>
    </row>
    <row r="6005" spans="1:20" ht="18.75" hidden="1" customHeight="1" x14ac:dyDescent="0.25">
      <c r="A6005" t="s">
        <v>2645</v>
      </c>
      <c r="B6005" t="s">
        <v>5</v>
      </c>
      <c r="C6005" t="s">
        <v>1913</v>
      </c>
      <c r="D6005" s="24">
        <v>11725</v>
      </c>
      <c r="E6005" t="s">
        <v>1711</v>
      </c>
      <c r="F6005" t="s">
        <v>99</v>
      </c>
      <c r="G6005" t="s">
        <v>113</v>
      </c>
      <c r="I6005" t="s">
        <v>1843</v>
      </c>
      <c r="J6005" t="s">
        <v>1915</v>
      </c>
      <c r="K6005" t="s">
        <v>2021</v>
      </c>
      <c r="L6005" s="24">
        <v>49000</v>
      </c>
      <c r="M6005" s="25">
        <f>+VLOOKUP(E6005, TC!A:D, 4, FALSE())</f>
        <v>1.1378999981130384</v>
      </c>
      <c r="N6005" s="24">
        <f t="shared" si="465"/>
        <v>49000</v>
      </c>
      <c r="O6005" t="str">
        <f t="shared" si="466"/>
        <v>FACTURA</v>
      </c>
      <c r="P6005" t="str">
        <f t="shared" si="467"/>
        <v>2025</v>
      </c>
      <c r="Q6005" t="str">
        <f t="shared" si="468"/>
        <v>04</v>
      </c>
      <c r="R6005" t="str">
        <f>+IFERROR(VLOOKUP(I6005, Listado!A:B, 2, FALSE()), "COMERCIALIZADORA INTERNACIONAL CARIBBEAN EXOTICS S A")</f>
        <v>LONDOÑO ECHEVERRI ALEJANDRA</v>
      </c>
      <c r="S6005" s="25">
        <f>+VLOOKUP(E6005, TC!A:D, 2, FALSE())</f>
        <v>4239.62</v>
      </c>
      <c r="T6005" t="str">
        <f t="shared" si="469"/>
        <v>COP</v>
      </c>
    </row>
    <row r="6006" spans="1:20" ht="18.75" hidden="1" customHeight="1" x14ac:dyDescent="0.25">
      <c r="A6006" t="s">
        <v>2645</v>
      </c>
      <c r="B6006" t="s">
        <v>5</v>
      </c>
      <c r="C6006" t="s">
        <v>1913</v>
      </c>
      <c r="D6006" s="24">
        <v>11725</v>
      </c>
      <c r="E6006" t="s">
        <v>1711</v>
      </c>
      <c r="F6006" t="s">
        <v>99</v>
      </c>
      <c r="G6006" t="s">
        <v>113</v>
      </c>
      <c r="I6006" t="s">
        <v>1843</v>
      </c>
      <c r="J6006" t="s">
        <v>1915</v>
      </c>
      <c r="K6006" t="s">
        <v>2021</v>
      </c>
      <c r="L6006" s="24">
        <v>48720</v>
      </c>
      <c r="M6006" s="25">
        <f>+VLOOKUP(E6006, TC!A:D, 4, FALSE())</f>
        <v>1.1378999981130384</v>
      </c>
      <c r="N6006" s="24">
        <f t="shared" si="465"/>
        <v>48720</v>
      </c>
      <c r="O6006" t="str">
        <f t="shared" si="466"/>
        <v>FACTURA</v>
      </c>
      <c r="P6006" t="str">
        <f t="shared" si="467"/>
        <v>2025</v>
      </c>
      <c r="Q6006" t="str">
        <f t="shared" si="468"/>
        <v>04</v>
      </c>
      <c r="R6006" t="str">
        <f>+IFERROR(VLOOKUP(I6006, Listado!A:B, 2, FALSE()), "COMERCIALIZADORA INTERNACIONAL CARIBBEAN EXOTICS S A")</f>
        <v>LONDOÑO ECHEVERRI ALEJANDRA</v>
      </c>
      <c r="S6006" s="25">
        <f>+VLOOKUP(E6006, TC!A:D, 2, FALSE())</f>
        <v>4239.62</v>
      </c>
      <c r="T6006" t="str">
        <f t="shared" si="469"/>
        <v>COP</v>
      </c>
    </row>
    <row r="6007" spans="1:20" ht="18.75" hidden="1" customHeight="1" x14ac:dyDescent="0.25">
      <c r="A6007" t="s">
        <v>2645</v>
      </c>
      <c r="B6007" t="s">
        <v>5</v>
      </c>
      <c r="C6007" t="s">
        <v>1913</v>
      </c>
      <c r="D6007" s="24">
        <v>11725</v>
      </c>
      <c r="E6007" t="s">
        <v>1711</v>
      </c>
      <c r="F6007" t="s">
        <v>99</v>
      </c>
      <c r="G6007" t="s">
        <v>113</v>
      </c>
      <c r="I6007" t="s">
        <v>1843</v>
      </c>
      <c r="J6007" t="s">
        <v>1915</v>
      </c>
      <c r="K6007" t="s">
        <v>2021</v>
      </c>
      <c r="L6007" s="24">
        <v>37800</v>
      </c>
      <c r="M6007" s="25">
        <f>+VLOOKUP(E6007, TC!A:D, 4, FALSE())</f>
        <v>1.1378999981130384</v>
      </c>
      <c r="N6007" s="24">
        <f t="shared" si="465"/>
        <v>37800</v>
      </c>
      <c r="O6007" t="str">
        <f t="shared" si="466"/>
        <v>FACTURA</v>
      </c>
      <c r="P6007" t="str">
        <f t="shared" si="467"/>
        <v>2025</v>
      </c>
      <c r="Q6007" t="str">
        <f t="shared" si="468"/>
        <v>04</v>
      </c>
      <c r="R6007" t="str">
        <f>+IFERROR(VLOOKUP(I6007, Listado!A:B, 2, FALSE()), "COMERCIALIZADORA INTERNACIONAL CARIBBEAN EXOTICS S A")</f>
        <v>LONDOÑO ECHEVERRI ALEJANDRA</v>
      </c>
      <c r="S6007" s="25">
        <f>+VLOOKUP(E6007, TC!A:D, 2, FALSE())</f>
        <v>4239.62</v>
      </c>
      <c r="T6007" t="str">
        <f t="shared" si="469"/>
        <v>COP</v>
      </c>
    </row>
    <row r="6008" spans="1:20" ht="18.75" hidden="1" customHeight="1" x14ac:dyDescent="0.25">
      <c r="A6008" t="s">
        <v>2645</v>
      </c>
      <c r="B6008" t="s">
        <v>5</v>
      </c>
      <c r="C6008" t="s">
        <v>1913</v>
      </c>
      <c r="D6008" s="24">
        <v>11725</v>
      </c>
      <c r="E6008" t="s">
        <v>1711</v>
      </c>
      <c r="F6008" t="s">
        <v>99</v>
      </c>
      <c r="G6008" t="s">
        <v>113</v>
      </c>
      <c r="I6008" t="s">
        <v>1843</v>
      </c>
      <c r="J6008" t="s">
        <v>1915</v>
      </c>
      <c r="K6008" t="s">
        <v>2021</v>
      </c>
      <c r="L6008" s="24">
        <v>27720</v>
      </c>
      <c r="M6008" s="25">
        <f>+VLOOKUP(E6008, TC!A:D, 4, FALSE())</f>
        <v>1.1378999981130384</v>
      </c>
      <c r="N6008" s="24">
        <f t="shared" si="465"/>
        <v>27720</v>
      </c>
      <c r="O6008" t="str">
        <f t="shared" si="466"/>
        <v>FACTURA</v>
      </c>
      <c r="P6008" t="str">
        <f t="shared" si="467"/>
        <v>2025</v>
      </c>
      <c r="Q6008" t="str">
        <f t="shared" si="468"/>
        <v>04</v>
      </c>
      <c r="R6008" t="str">
        <f>+IFERROR(VLOOKUP(I6008, Listado!A:B, 2, FALSE()), "COMERCIALIZADORA INTERNACIONAL CARIBBEAN EXOTICS S A")</f>
        <v>LONDOÑO ECHEVERRI ALEJANDRA</v>
      </c>
      <c r="S6008" s="25">
        <f>+VLOOKUP(E6008, TC!A:D, 2, FALSE())</f>
        <v>4239.62</v>
      </c>
      <c r="T6008" t="str">
        <f t="shared" si="469"/>
        <v>COP</v>
      </c>
    </row>
    <row r="6009" spans="1:20" ht="18.75" hidden="1" customHeight="1" x14ac:dyDescent="0.25">
      <c r="A6009" t="s">
        <v>2645</v>
      </c>
      <c r="B6009" t="s">
        <v>5</v>
      </c>
      <c r="C6009" t="s">
        <v>1913</v>
      </c>
      <c r="D6009" s="24">
        <v>11725</v>
      </c>
      <c r="E6009" t="s">
        <v>1711</v>
      </c>
      <c r="F6009" t="s">
        <v>99</v>
      </c>
      <c r="G6009" t="s">
        <v>113</v>
      </c>
      <c r="I6009" t="s">
        <v>1843</v>
      </c>
      <c r="J6009" t="s">
        <v>1915</v>
      </c>
      <c r="K6009" t="s">
        <v>2021</v>
      </c>
      <c r="L6009" s="24">
        <v>4480</v>
      </c>
      <c r="M6009" s="25">
        <f>+VLOOKUP(E6009, TC!A:D, 4, FALSE())</f>
        <v>1.1378999981130384</v>
      </c>
      <c r="N6009" s="24">
        <f t="shared" si="465"/>
        <v>4480</v>
      </c>
      <c r="O6009" t="str">
        <f t="shared" si="466"/>
        <v>FACTURA</v>
      </c>
      <c r="P6009" t="str">
        <f t="shared" si="467"/>
        <v>2025</v>
      </c>
      <c r="Q6009" t="str">
        <f t="shared" si="468"/>
        <v>04</v>
      </c>
      <c r="R6009" t="str">
        <f>+IFERROR(VLOOKUP(I6009, Listado!A:B, 2, FALSE()), "COMERCIALIZADORA INTERNACIONAL CARIBBEAN EXOTICS S A")</f>
        <v>LONDOÑO ECHEVERRI ALEJANDRA</v>
      </c>
      <c r="S6009" s="25">
        <f>+VLOOKUP(E6009, TC!A:D, 2, FALSE())</f>
        <v>4239.62</v>
      </c>
      <c r="T6009" t="str">
        <f t="shared" si="469"/>
        <v>COP</v>
      </c>
    </row>
    <row r="6010" spans="1:20" ht="18.75" hidden="1" customHeight="1" x14ac:dyDescent="0.25">
      <c r="A6010" t="s">
        <v>2645</v>
      </c>
      <c r="B6010" t="s">
        <v>5</v>
      </c>
      <c r="C6010" t="s">
        <v>1913</v>
      </c>
      <c r="D6010" s="24">
        <v>11726</v>
      </c>
      <c r="E6010" t="s">
        <v>1711</v>
      </c>
      <c r="F6010" t="s">
        <v>99</v>
      </c>
      <c r="G6010" t="s">
        <v>113</v>
      </c>
      <c r="I6010" t="s">
        <v>2162</v>
      </c>
      <c r="J6010" t="s">
        <v>1915</v>
      </c>
      <c r="K6010" t="s">
        <v>2021</v>
      </c>
      <c r="L6010" s="24">
        <v>66360</v>
      </c>
      <c r="M6010" s="25">
        <f>+VLOOKUP(E6010, TC!A:D, 4, FALSE())</f>
        <v>1.1378999981130384</v>
      </c>
      <c r="N6010" s="24">
        <f t="shared" si="465"/>
        <v>66360</v>
      </c>
      <c r="O6010" t="str">
        <f t="shared" si="466"/>
        <v>FACTURA</v>
      </c>
      <c r="P6010" t="str">
        <f t="shared" si="467"/>
        <v>2025</v>
      </c>
      <c r="Q6010" t="str">
        <f t="shared" si="468"/>
        <v>04</v>
      </c>
      <c r="R6010" t="str">
        <f>+IFERROR(VLOOKUP(I6010, Listado!A:B, 2, FALSE()), "COMERCIALIZADORA INTERNACIONAL CARIBBEAN EXOTICS S A")</f>
        <v>COMERCIALIZADORA INTERNACIONAL CARIBBEAN EXOTICS S A</v>
      </c>
      <c r="S6010" s="25">
        <f>+VLOOKUP(E6010, TC!A:D, 2, FALSE())</f>
        <v>4239.62</v>
      </c>
      <c r="T6010" t="str">
        <f t="shared" si="469"/>
        <v>COP</v>
      </c>
    </row>
    <row r="6011" spans="1:20" ht="18.75" hidden="1" customHeight="1" x14ac:dyDescent="0.25">
      <c r="A6011" t="s">
        <v>2645</v>
      </c>
      <c r="B6011" t="s">
        <v>5</v>
      </c>
      <c r="C6011" t="s">
        <v>1913</v>
      </c>
      <c r="D6011" s="24">
        <v>11726</v>
      </c>
      <c r="E6011" t="s">
        <v>1711</v>
      </c>
      <c r="F6011" t="s">
        <v>99</v>
      </c>
      <c r="G6011" t="s">
        <v>113</v>
      </c>
      <c r="I6011" t="s">
        <v>2162</v>
      </c>
      <c r="J6011" t="s">
        <v>1915</v>
      </c>
      <c r="K6011" t="s">
        <v>2021</v>
      </c>
      <c r="L6011" s="24">
        <v>107240</v>
      </c>
      <c r="M6011" s="25">
        <f>+VLOOKUP(E6011, TC!A:D, 4, FALSE())</f>
        <v>1.1378999981130384</v>
      </c>
      <c r="N6011" s="24">
        <f t="shared" si="465"/>
        <v>107240</v>
      </c>
      <c r="O6011" t="str">
        <f t="shared" si="466"/>
        <v>FACTURA</v>
      </c>
      <c r="P6011" t="str">
        <f t="shared" si="467"/>
        <v>2025</v>
      </c>
      <c r="Q6011" t="str">
        <f t="shared" si="468"/>
        <v>04</v>
      </c>
      <c r="R6011" t="str">
        <f>+IFERROR(VLOOKUP(I6011, Listado!A:B, 2, FALSE()), "COMERCIALIZADORA INTERNACIONAL CARIBBEAN EXOTICS S A")</f>
        <v>COMERCIALIZADORA INTERNACIONAL CARIBBEAN EXOTICS S A</v>
      </c>
      <c r="S6011" s="25">
        <f>+VLOOKUP(E6011, TC!A:D, 2, FALSE())</f>
        <v>4239.62</v>
      </c>
      <c r="T6011" t="str">
        <f t="shared" si="469"/>
        <v>COP</v>
      </c>
    </row>
    <row r="6012" spans="1:20" ht="18.75" hidden="1" customHeight="1" x14ac:dyDescent="0.25">
      <c r="A6012" t="s">
        <v>2645</v>
      </c>
      <c r="B6012" t="s">
        <v>5</v>
      </c>
      <c r="C6012" t="s">
        <v>1913</v>
      </c>
      <c r="D6012" s="24">
        <v>11726</v>
      </c>
      <c r="E6012" t="s">
        <v>1711</v>
      </c>
      <c r="F6012" t="s">
        <v>99</v>
      </c>
      <c r="G6012" t="s">
        <v>113</v>
      </c>
      <c r="I6012" t="s">
        <v>2162</v>
      </c>
      <c r="J6012" t="s">
        <v>1915</v>
      </c>
      <c r="K6012" t="s">
        <v>2021</v>
      </c>
      <c r="L6012" s="24">
        <v>37800</v>
      </c>
      <c r="M6012" s="25">
        <f>+VLOOKUP(E6012, TC!A:D, 4, FALSE())</f>
        <v>1.1378999981130384</v>
      </c>
      <c r="N6012" s="24">
        <f t="shared" si="465"/>
        <v>37800</v>
      </c>
      <c r="O6012" t="str">
        <f t="shared" si="466"/>
        <v>FACTURA</v>
      </c>
      <c r="P6012" t="str">
        <f t="shared" si="467"/>
        <v>2025</v>
      </c>
      <c r="Q6012" t="str">
        <f t="shared" si="468"/>
        <v>04</v>
      </c>
      <c r="R6012" t="str">
        <f>+IFERROR(VLOOKUP(I6012, Listado!A:B, 2, FALSE()), "COMERCIALIZADORA INTERNACIONAL CARIBBEAN EXOTICS S A")</f>
        <v>COMERCIALIZADORA INTERNACIONAL CARIBBEAN EXOTICS S A</v>
      </c>
      <c r="S6012" s="25">
        <f>+VLOOKUP(E6012, TC!A:D, 2, FALSE())</f>
        <v>4239.62</v>
      </c>
      <c r="T6012" t="str">
        <f t="shared" si="469"/>
        <v>COP</v>
      </c>
    </row>
    <row r="6013" spans="1:20" ht="18.75" hidden="1" customHeight="1" x14ac:dyDescent="0.25">
      <c r="A6013" t="s">
        <v>2645</v>
      </c>
      <c r="B6013" t="s">
        <v>5</v>
      </c>
      <c r="C6013" t="s">
        <v>1913</v>
      </c>
      <c r="D6013" s="24">
        <v>11726</v>
      </c>
      <c r="E6013" t="s">
        <v>1711</v>
      </c>
      <c r="F6013" t="s">
        <v>99</v>
      </c>
      <c r="G6013" t="s">
        <v>113</v>
      </c>
      <c r="I6013" t="s">
        <v>2162</v>
      </c>
      <c r="J6013" t="s">
        <v>1915</v>
      </c>
      <c r="K6013" t="s">
        <v>2021</v>
      </c>
      <c r="L6013" s="24">
        <v>4760</v>
      </c>
      <c r="M6013" s="25">
        <f>+VLOOKUP(E6013, TC!A:D, 4, FALSE())</f>
        <v>1.1378999981130384</v>
      </c>
      <c r="N6013" s="24">
        <f t="shared" si="465"/>
        <v>4760</v>
      </c>
      <c r="O6013" t="str">
        <f t="shared" si="466"/>
        <v>FACTURA</v>
      </c>
      <c r="P6013" t="str">
        <f t="shared" si="467"/>
        <v>2025</v>
      </c>
      <c r="Q6013" t="str">
        <f t="shared" si="468"/>
        <v>04</v>
      </c>
      <c r="R6013" t="str">
        <f>+IFERROR(VLOOKUP(I6013, Listado!A:B, 2, FALSE()), "COMERCIALIZADORA INTERNACIONAL CARIBBEAN EXOTICS S A")</f>
        <v>COMERCIALIZADORA INTERNACIONAL CARIBBEAN EXOTICS S A</v>
      </c>
      <c r="S6013" s="25">
        <f>+VLOOKUP(E6013, TC!A:D, 2, FALSE())</f>
        <v>4239.62</v>
      </c>
      <c r="T6013" t="str">
        <f t="shared" si="469"/>
        <v>COP</v>
      </c>
    </row>
    <row r="6014" spans="1:20" ht="18.75" hidden="1" customHeight="1" x14ac:dyDescent="0.25">
      <c r="A6014" t="s">
        <v>2645</v>
      </c>
      <c r="B6014" t="s">
        <v>5</v>
      </c>
      <c r="C6014" t="s">
        <v>1913</v>
      </c>
      <c r="D6014" s="24">
        <v>11726</v>
      </c>
      <c r="E6014" t="s">
        <v>1711</v>
      </c>
      <c r="F6014" t="s">
        <v>99</v>
      </c>
      <c r="G6014" t="s">
        <v>113</v>
      </c>
      <c r="I6014" t="s">
        <v>2162</v>
      </c>
      <c r="J6014" t="s">
        <v>1915</v>
      </c>
      <c r="K6014" t="s">
        <v>2021</v>
      </c>
      <c r="L6014" s="24">
        <v>7000</v>
      </c>
      <c r="M6014" s="25">
        <f>+VLOOKUP(E6014, TC!A:D, 4, FALSE())</f>
        <v>1.1378999981130384</v>
      </c>
      <c r="N6014" s="24">
        <f t="shared" si="465"/>
        <v>7000</v>
      </c>
      <c r="O6014" t="str">
        <f t="shared" si="466"/>
        <v>FACTURA</v>
      </c>
      <c r="P6014" t="str">
        <f t="shared" si="467"/>
        <v>2025</v>
      </c>
      <c r="Q6014" t="str">
        <f t="shared" si="468"/>
        <v>04</v>
      </c>
      <c r="R6014" t="str">
        <f>+IFERROR(VLOOKUP(I6014, Listado!A:B, 2, FALSE()), "COMERCIALIZADORA INTERNACIONAL CARIBBEAN EXOTICS S A")</f>
        <v>COMERCIALIZADORA INTERNACIONAL CARIBBEAN EXOTICS S A</v>
      </c>
      <c r="S6014" s="25">
        <f>+VLOOKUP(E6014, TC!A:D, 2, FALSE())</f>
        <v>4239.62</v>
      </c>
      <c r="T6014" t="str">
        <f t="shared" si="469"/>
        <v>COP</v>
      </c>
    </row>
    <row r="6015" spans="1:20" ht="18.75" hidden="1" customHeight="1" x14ac:dyDescent="0.25">
      <c r="A6015" t="s">
        <v>2645</v>
      </c>
      <c r="B6015" t="s">
        <v>5</v>
      </c>
      <c r="C6015" t="s">
        <v>1913</v>
      </c>
      <c r="D6015" s="24">
        <v>11726</v>
      </c>
      <c r="E6015" t="s">
        <v>1711</v>
      </c>
      <c r="F6015" t="s">
        <v>99</v>
      </c>
      <c r="G6015" t="s">
        <v>113</v>
      </c>
      <c r="I6015" t="s">
        <v>2162</v>
      </c>
      <c r="J6015" t="s">
        <v>1915</v>
      </c>
      <c r="K6015" t="s">
        <v>2021</v>
      </c>
      <c r="L6015" s="24">
        <v>840</v>
      </c>
      <c r="M6015" s="25">
        <f>+VLOOKUP(E6015, TC!A:D, 4, FALSE())</f>
        <v>1.1378999981130384</v>
      </c>
      <c r="N6015" s="24">
        <f t="shared" si="465"/>
        <v>840</v>
      </c>
      <c r="O6015" t="str">
        <f t="shared" si="466"/>
        <v>FACTURA</v>
      </c>
      <c r="P6015" t="str">
        <f t="shared" si="467"/>
        <v>2025</v>
      </c>
      <c r="Q6015" t="str">
        <f t="shared" si="468"/>
        <v>04</v>
      </c>
      <c r="R6015" t="str">
        <f>+IFERROR(VLOOKUP(I6015, Listado!A:B, 2, FALSE()), "COMERCIALIZADORA INTERNACIONAL CARIBBEAN EXOTICS S A")</f>
        <v>COMERCIALIZADORA INTERNACIONAL CARIBBEAN EXOTICS S A</v>
      </c>
      <c r="S6015" s="25">
        <f>+VLOOKUP(E6015, TC!A:D, 2, FALSE())</f>
        <v>4239.62</v>
      </c>
      <c r="T6015" t="str">
        <f t="shared" si="469"/>
        <v>COP</v>
      </c>
    </row>
    <row r="6016" spans="1:20" ht="18.75" hidden="1" customHeight="1" x14ac:dyDescent="0.25">
      <c r="A6016" t="s">
        <v>2645</v>
      </c>
      <c r="B6016" t="s">
        <v>5</v>
      </c>
      <c r="C6016" t="s">
        <v>1913</v>
      </c>
      <c r="D6016" s="24">
        <v>11727</v>
      </c>
      <c r="E6016" t="s">
        <v>1711</v>
      </c>
      <c r="F6016" t="s">
        <v>99</v>
      </c>
      <c r="G6016" t="s">
        <v>113</v>
      </c>
      <c r="I6016" t="s">
        <v>1846</v>
      </c>
      <c r="J6016" t="s">
        <v>1915</v>
      </c>
      <c r="K6016" t="s">
        <v>2021</v>
      </c>
      <c r="L6016" s="24">
        <v>240840</v>
      </c>
      <c r="M6016" s="25">
        <f>+VLOOKUP(E6016, TC!A:D, 4, FALSE())</f>
        <v>1.1378999981130384</v>
      </c>
      <c r="N6016" s="24">
        <f t="shared" si="465"/>
        <v>240840</v>
      </c>
      <c r="O6016" t="str">
        <f t="shared" si="466"/>
        <v>FACTURA</v>
      </c>
      <c r="P6016" t="str">
        <f t="shared" si="467"/>
        <v>2025</v>
      </c>
      <c r="Q6016" t="str">
        <f t="shared" si="468"/>
        <v>04</v>
      </c>
      <c r="R6016" t="str">
        <f>+IFERROR(VLOOKUP(I6016, Listado!A:B, 2, FALSE()), "COMERCIALIZADORA INTERNACIONAL CARIBBEAN EXOTICS S A")</f>
        <v>LONDOÑO ECHEVERRI ALEJANDRA</v>
      </c>
      <c r="S6016" s="25">
        <f>+VLOOKUP(E6016, TC!A:D, 2, FALSE())</f>
        <v>4239.62</v>
      </c>
      <c r="T6016" t="str">
        <f t="shared" si="469"/>
        <v>COP</v>
      </c>
    </row>
    <row r="6017" spans="1:20" ht="18.75" hidden="1" customHeight="1" x14ac:dyDescent="0.25">
      <c r="A6017" t="s">
        <v>2645</v>
      </c>
      <c r="B6017" t="s">
        <v>5</v>
      </c>
      <c r="C6017" t="s">
        <v>1913</v>
      </c>
      <c r="D6017" s="24">
        <v>11727</v>
      </c>
      <c r="E6017" t="s">
        <v>1711</v>
      </c>
      <c r="F6017" t="s">
        <v>99</v>
      </c>
      <c r="G6017" t="s">
        <v>113</v>
      </c>
      <c r="I6017" t="s">
        <v>1846</v>
      </c>
      <c r="J6017" t="s">
        <v>1915</v>
      </c>
      <c r="K6017" t="s">
        <v>2021</v>
      </c>
      <c r="L6017" s="24">
        <v>48330</v>
      </c>
      <c r="M6017" s="25">
        <f>+VLOOKUP(E6017, TC!A:D, 4, FALSE())</f>
        <v>1.1378999981130384</v>
      </c>
      <c r="N6017" s="24">
        <f t="shared" si="465"/>
        <v>48330</v>
      </c>
      <c r="O6017" t="str">
        <f t="shared" si="466"/>
        <v>FACTURA</v>
      </c>
      <c r="P6017" t="str">
        <f t="shared" si="467"/>
        <v>2025</v>
      </c>
      <c r="Q6017" t="str">
        <f t="shared" si="468"/>
        <v>04</v>
      </c>
      <c r="R6017" t="str">
        <f>+IFERROR(VLOOKUP(I6017, Listado!A:B, 2, FALSE()), "COMERCIALIZADORA INTERNACIONAL CARIBBEAN EXOTICS S A")</f>
        <v>LONDOÑO ECHEVERRI ALEJANDRA</v>
      </c>
      <c r="S6017" s="25">
        <f>+VLOOKUP(E6017, TC!A:D, 2, FALSE())</f>
        <v>4239.62</v>
      </c>
      <c r="T6017" t="str">
        <f t="shared" si="469"/>
        <v>COP</v>
      </c>
    </row>
    <row r="6018" spans="1:20" ht="18.75" hidden="1" customHeight="1" x14ac:dyDescent="0.25">
      <c r="A6018" t="s">
        <v>2645</v>
      </c>
      <c r="B6018" t="s">
        <v>5</v>
      </c>
      <c r="C6018" t="s">
        <v>1913</v>
      </c>
      <c r="D6018" s="24">
        <v>11727</v>
      </c>
      <c r="E6018" t="s">
        <v>1711</v>
      </c>
      <c r="F6018" t="s">
        <v>99</v>
      </c>
      <c r="G6018" t="s">
        <v>113</v>
      </c>
      <c r="I6018" t="s">
        <v>1846</v>
      </c>
      <c r="J6018" t="s">
        <v>1915</v>
      </c>
      <c r="K6018" t="s">
        <v>2021</v>
      </c>
      <c r="L6018" s="24">
        <v>139320</v>
      </c>
      <c r="M6018" s="25">
        <f>+VLOOKUP(E6018, TC!A:D, 4, FALSE())</f>
        <v>1.1378999981130384</v>
      </c>
      <c r="N6018" s="24">
        <f t="shared" ref="N6018:N6081" si="470">+IF(F6018="EUR", (M6018*L6018), IF(I6018="JUAN MATAS SAS", (L6018/S6018), L6018))</f>
        <v>139320</v>
      </c>
      <c r="O6018" t="str">
        <f t="shared" ref="O6018:O6081" si="471">+IF(C6018="CFE", "FACTURA", IF(ISERROR(SEARCH("ANULA", H6018))=FALSE(), "ANULACIÓN FE", IF(ISERROR(SEARCH("CANCELLATION", H6018))=FALSE(), "ANULACIÓN FE", "NOTAS")))</f>
        <v>FACTURA</v>
      </c>
      <c r="P6018" t="str">
        <f t="shared" ref="P6018:P6081" si="472">+LEFT(E6018, 4)</f>
        <v>2025</v>
      </c>
      <c r="Q6018" t="str">
        <f t="shared" ref="Q6018:Q6081" si="473">+MID(E6018, 5, 2)</f>
        <v>04</v>
      </c>
      <c r="R6018" t="str">
        <f>+IFERROR(VLOOKUP(I6018, Listado!A:B, 2, FALSE()), "COMERCIALIZADORA INTERNACIONAL CARIBBEAN EXOTICS S A")</f>
        <v>LONDOÑO ECHEVERRI ALEJANDRA</v>
      </c>
      <c r="S6018" s="25">
        <f>+VLOOKUP(E6018, TC!A:D, 2, FALSE())</f>
        <v>4239.62</v>
      </c>
      <c r="T6018" t="str">
        <f t="shared" ref="T6018:T6081" si="474">+IF(I6018="JUAN MATAS SAS", "USD", F6018)</f>
        <v>COP</v>
      </c>
    </row>
    <row r="6019" spans="1:20" ht="18.75" hidden="1" customHeight="1" x14ac:dyDescent="0.25">
      <c r="A6019" t="s">
        <v>2645</v>
      </c>
      <c r="B6019" t="s">
        <v>5</v>
      </c>
      <c r="C6019" t="s">
        <v>1913</v>
      </c>
      <c r="D6019" s="24">
        <v>11727</v>
      </c>
      <c r="E6019" t="s">
        <v>1711</v>
      </c>
      <c r="F6019" t="s">
        <v>99</v>
      </c>
      <c r="G6019" t="s">
        <v>113</v>
      </c>
      <c r="I6019" t="s">
        <v>1846</v>
      </c>
      <c r="J6019" t="s">
        <v>1915</v>
      </c>
      <c r="K6019" t="s">
        <v>2021</v>
      </c>
      <c r="L6019" s="24">
        <v>27540</v>
      </c>
      <c r="M6019" s="25">
        <f>+VLOOKUP(E6019, TC!A:D, 4, FALSE())</f>
        <v>1.1378999981130384</v>
      </c>
      <c r="N6019" s="24">
        <f t="shared" si="470"/>
        <v>27540</v>
      </c>
      <c r="O6019" t="str">
        <f t="shared" si="471"/>
        <v>FACTURA</v>
      </c>
      <c r="P6019" t="str">
        <f t="shared" si="472"/>
        <v>2025</v>
      </c>
      <c r="Q6019" t="str">
        <f t="shared" si="473"/>
        <v>04</v>
      </c>
      <c r="R6019" t="str">
        <f>+IFERROR(VLOOKUP(I6019, Listado!A:B, 2, FALSE()), "COMERCIALIZADORA INTERNACIONAL CARIBBEAN EXOTICS S A")</f>
        <v>LONDOÑO ECHEVERRI ALEJANDRA</v>
      </c>
      <c r="S6019" s="25">
        <f>+VLOOKUP(E6019, TC!A:D, 2, FALSE())</f>
        <v>4239.62</v>
      </c>
      <c r="T6019" t="str">
        <f t="shared" si="474"/>
        <v>COP</v>
      </c>
    </row>
    <row r="6020" spans="1:20" ht="18.75" hidden="1" customHeight="1" x14ac:dyDescent="0.25">
      <c r="A6020" t="s">
        <v>2645</v>
      </c>
      <c r="B6020" t="s">
        <v>5</v>
      </c>
      <c r="C6020" t="s">
        <v>1913</v>
      </c>
      <c r="D6020" s="24">
        <v>11727</v>
      </c>
      <c r="E6020" t="s">
        <v>1711</v>
      </c>
      <c r="F6020" t="s">
        <v>99</v>
      </c>
      <c r="G6020" t="s">
        <v>113</v>
      </c>
      <c r="I6020" t="s">
        <v>1846</v>
      </c>
      <c r="J6020" t="s">
        <v>1915</v>
      </c>
      <c r="K6020" t="s">
        <v>2021</v>
      </c>
      <c r="L6020" s="24">
        <v>35640</v>
      </c>
      <c r="M6020" s="25">
        <f>+VLOOKUP(E6020, TC!A:D, 4, FALSE())</f>
        <v>1.1378999981130384</v>
      </c>
      <c r="N6020" s="24">
        <f t="shared" si="470"/>
        <v>35640</v>
      </c>
      <c r="O6020" t="str">
        <f t="shared" si="471"/>
        <v>FACTURA</v>
      </c>
      <c r="P6020" t="str">
        <f t="shared" si="472"/>
        <v>2025</v>
      </c>
      <c r="Q6020" t="str">
        <f t="shared" si="473"/>
        <v>04</v>
      </c>
      <c r="R6020" t="str">
        <f>+IFERROR(VLOOKUP(I6020, Listado!A:B, 2, FALSE()), "COMERCIALIZADORA INTERNACIONAL CARIBBEAN EXOTICS S A")</f>
        <v>LONDOÑO ECHEVERRI ALEJANDRA</v>
      </c>
      <c r="S6020" s="25">
        <f>+VLOOKUP(E6020, TC!A:D, 2, FALSE())</f>
        <v>4239.62</v>
      </c>
      <c r="T6020" t="str">
        <f t="shared" si="474"/>
        <v>COP</v>
      </c>
    </row>
    <row r="6021" spans="1:20" ht="18.75" hidden="1" customHeight="1" x14ac:dyDescent="0.25">
      <c r="A6021" t="s">
        <v>2645</v>
      </c>
      <c r="B6021" t="s">
        <v>5</v>
      </c>
      <c r="C6021" t="s">
        <v>1913</v>
      </c>
      <c r="D6021" s="24">
        <v>11727</v>
      </c>
      <c r="E6021" t="s">
        <v>1711</v>
      </c>
      <c r="F6021" t="s">
        <v>99</v>
      </c>
      <c r="G6021" t="s">
        <v>113</v>
      </c>
      <c r="I6021" t="s">
        <v>1846</v>
      </c>
      <c r="J6021" t="s">
        <v>1915</v>
      </c>
      <c r="K6021" t="s">
        <v>2021</v>
      </c>
      <c r="L6021" s="24">
        <v>17550</v>
      </c>
      <c r="M6021" s="25">
        <f>+VLOOKUP(E6021, TC!A:D, 4, FALSE())</f>
        <v>1.1378999981130384</v>
      </c>
      <c r="N6021" s="24">
        <f t="shared" si="470"/>
        <v>17550</v>
      </c>
      <c r="O6021" t="str">
        <f t="shared" si="471"/>
        <v>FACTURA</v>
      </c>
      <c r="P6021" t="str">
        <f t="shared" si="472"/>
        <v>2025</v>
      </c>
      <c r="Q6021" t="str">
        <f t="shared" si="473"/>
        <v>04</v>
      </c>
      <c r="R6021" t="str">
        <f>+IFERROR(VLOOKUP(I6021, Listado!A:B, 2, FALSE()), "COMERCIALIZADORA INTERNACIONAL CARIBBEAN EXOTICS S A")</f>
        <v>LONDOÑO ECHEVERRI ALEJANDRA</v>
      </c>
      <c r="S6021" s="25">
        <f>+VLOOKUP(E6021, TC!A:D, 2, FALSE())</f>
        <v>4239.62</v>
      </c>
      <c r="T6021" t="str">
        <f t="shared" si="474"/>
        <v>COP</v>
      </c>
    </row>
    <row r="6022" spans="1:20" ht="18.75" hidden="1" customHeight="1" x14ac:dyDescent="0.25">
      <c r="A6022" t="s">
        <v>2645</v>
      </c>
      <c r="B6022" t="s">
        <v>5</v>
      </c>
      <c r="C6022" t="s">
        <v>1913</v>
      </c>
      <c r="D6022" s="24">
        <v>11727</v>
      </c>
      <c r="E6022" t="s">
        <v>1711</v>
      </c>
      <c r="F6022" t="s">
        <v>99</v>
      </c>
      <c r="G6022" t="s">
        <v>113</v>
      </c>
      <c r="I6022" t="s">
        <v>1846</v>
      </c>
      <c r="J6022" t="s">
        <v>1915</v>
      </c>
      <c r="K6022" t="s">
        <v>2021</v>
      </c>
      <c r="L6022" s="24">
        <v>24300</v>
      </c>
      <c r="M6022" s="25">
        <f>+VLOOKUP(E6022, TC!A:D, 4, FALSE())</f>
        <v>1.1378999981130384</v>
      </c>
      <c r="N6022" s="24">
        <f t="shared" si="470"/>
        <v>24300</v>
      </c>
      <c r="O6022" t="str">
        <f t="shared" si="471"/>
        <v>FACTURA</v>
      </c>
      <c r="P6022" t="str">
        <f t="shared" si="472"/>
        <v>2025</v>
      </c>
      <c r="Q6022" t="str">
        <f t="shared" si="473"/>
        <v>04</v>
      </c>
      <c r="R6022" t="str">
        <f>+IFERROR(VLOOKUP(I6022, Listado!A:B, 2, FALSE()), "COMERCIALIZADORA INTERNACIONAL CARIBBEAN EXOTICS S A")</f>
        <v>LONDOÑO ECHEVERRI ALEJANDRA</v>
      </c>
      <c r="S6022" s="25">
        <f>+VLOOKUP(E6022, TC!A:D, 2, FALSE())</f>
        <v>4239.62</v>
      </c>
      <c r="T6022" t="str">
        <f t="shared" si="474"/>
        <v>COP</v>
      </c>
    </row>
    <row r="6023" spans="1:20" ht="18.75" hidden="1" customHeight="1" x14ac:dyDescent="0.25">
      <c r="A6023" t="s">
        <v>2645</v>
      </c>
      <c r="B6023" t="s">
        <v>5</v>
      </c>
      <c r="C6023" t="s">
        <v>1913</v>
      </c>
      <c r="D6023" s="24">
        <v>11727</v>
      </c>
      <c r="E6023" t="s">
        <v>1711</v>
      </c>
      <c r="F6023" t="s">
        <v>99</v>
      </c>
      <c r="G6023" t="s">
        <v>113</v>
      </c>
      <c r="I6023" t="s">
        <v>1846</v>
      </c>
      <c r="J6023" t="s">
        <v>1915</v>
      </c>
      <c r="K6023" t="s">
        <v>2021</v>
      </c>
      <c r="L6023" s="24">
        <v>4860</v>
      </c>
      <c r="M6023" s="25">
        <f>+VLOOKUP(E6023, TC!A:D, 4, FALSE())</f>
        <v>1.1378999981130384</v>
      </c>
      <c r="N6023" s="24">
        <f t="shared" si="470"/>
        <v>4860</v>
      </c>
      <c r="O6023" t="str">
        <f t="shared" si="471"/>
        <v>FACTURA</v>
      </c>
      <c r="P6023" t="str">
        <f t="shared" si="472"/>
        <v>2025</v>
      </c>
      <c r="Q6023" t="str">
        <f t="shared" si="473"/>
        <v>04</v>
      </c>
      <c r="R6023" t="str">
        <f>+IFERROR(VLOOKUP(I6023, Listado!A:B, 2, FALSE()), "COMERCIALIZADORA INTERNACIONAL CARIBBEAN EXOTICS S A")</f>
        <v>LONDOÑO ECHEVERRI ALEJANDRA</v>
      </c>
      <c r="S6023" s="25">
        <f>+VLOOKUP(E6023, TC!A:D, 2, FALSE())</f>
        <v>4239.62</v>
      </c>
      <c r="T6023" t="str">
        <f t="shared" si="474"/>
        <v>COP</v>
      </c>
    </row>
    <row r="6024" spans="1:20" ht="18.75" hidden="1" customHeight="1" x14ac:dyDescent="0.25">
      <c r="A6024" t="s">
        <v>2645</v>
      </c>
      <c r="B6024" t="s">
        <v>5</v>
      </c>
      <c r="C6024" t="s">
        <v>1913</v>
      </c>
      <c r="D6024" s="24">
        <v>11727</v>
      </c>
      <c r="E6024" t="s">
        <v>1711</v>
      </c>
      <c r="F6024" t="s">
        <v>99</v>
      </c>
      <c r="G6024" t="s">
        <v>113</v>
      </c>
      <c r="I6024" t="s">
        <v>1846</v>
      </c>
      <c r="J6024" t="s">
        <v>1915</v>
      </c>
      <c r="K6024" t="s">
        <v>2021</v>
      </c>
      <c r="L6024" s="24">
        <v>1080</v>
      </c>
      <c r="M6024" s="25">
        <f>+VLOOKUP(E6024, TC!A:D, 4, FALSE())</f>
        <v>1.1378999981130384</v>
      </c>
      <c r="N6024" s="24">
        <f t="shared" si="470"/>
        <v>1080</v>
      </c>
      <c r="O6024" t="str">
        <f t="shared" si="471"/>
        <v>FACTURA</v>
      </c>
      <c r="P6024" t="str">
        <f t="shared" si="472"/>
        <v>2025</v>
      </c>
      <c r="Q6024" t="str">
        <f t="shared" si="473"/>
        <v>04</v>
      </c>
      <c r="R6024" t="str">
        <f>+IFERROR(VLOOKUP(I6024, Listado!A:B, 2, FALSE()), "COMERCIALIZADORA INTERNACIONAL CARIBBEAN EXOTICS S A")</f>
        <v>LONDOÑO ECHEVERRI ALEJANDRA</v>
      </c>
      <c r="S6024" s="25">
        <f>+VLOOKUP(E6024, TC!A:D, 2, FALSE())</f>
        <v>4239.62</v>
      </c>
      <c r="T6024" t="str">
        <f t="shared" si="474"/>
        <v>COP</v>
      </c>
    </row>
    <row r="6025" spans="1:20" ht="18.75" hidden="1" customHeight="1" x14ac:dyDescent="0.25">
      <c r="A6025" t="s">
        <v>2645</v>
      </c>
      <c r="B6025" t="s">
        <v>5</v>
      </c>
      <c r="C6025" t="s">
        <v>1913</v>
      </c>
      <c r="D6025" s="24">
        <v>11727</v>
      </c>
      <c r="E6025" t="s">
        <v>1711</v>
      </c>
      <c r="F6025" t="s">
        <v>99</v>
      </c>
      <c r="G6025" t="s">
        <v>113</v>
      </c>
      <c r="I6025" t="s">
        <v>1846</v>
      </c>
      <c r="J6025" t="s">
        <v>1915</v>
      </c>
      <c r="K6025" t="s">
        <v>2021</v>
      </c>
      <c r="L6025" s="24">
        <v>540</v>
      </c>
      <c r="M6025" s="25">
        <f>+VLOOKUP(E6025, TC!A:D, 4, FALSE())</f>
        <v>1.1378999981130384</v>
      </c>
      <c r="N6025" s="24">
        <f t="shared" si="470"/>
        <v>540</v>
      </c>
      <c r="O6025" t="str">
        <f t="shared" si="471"/>
        <v>FACTURA</v>
      </c>
      <c r="P6025" t="str">
        <f t="shared" si="472"/>
        <v>2025</v>
      </c>
      <c r="Q6025" t="str">
        <f t="shared" si="473"/>
        <v>04</v>
      </c>
      <c r="R6025" t="str">
        <f>+IFERROR(VLOOKUP(I6025, Listado!A:B, 2, FALSE()), "COMERCIALIZADORA INTERNACIONAL CARIBBEAN EXOTICS S A")</f>
        <v>LONDOÑO ECHEVERRI ALEJANDRA</v>
      </c>
      <c r="S6025" s="25">
        <f>+VLOOKUP(E6025, TC!A:D, 2, FALSE())</f>
        <v>4239.62</v>
      </c>
      <c r="T6025" t="str">
        <f t="shared" si="474"/>
        <v>COP</v>
      </c>
    </row>
    <row r="6026" spans="1:20" ht="18.75" hidden="1" customHeight="1" x14ac:dyDescent="0.25">
      <c r="A6026" t="s">
        <v>2645</v>
      </c>
      <c r="B6026" t="s">
        <v>5</v>
      </c>
      <c r="C6026" t="s">
        <v>1913</v>
      </c>
      <c r="D6026" s="24">
        <v>11728</v>
      </c>
      <c r="E6026" t="s">
        <v>1711</v>
      </c>
      <c r="F6026" t="s">
        <v>99</v>
      </c>
      <c r="G6026" t="s">
        <v>113</v>
      </c>
      <c r="I6026" t="s">
        <v>1842</v>
      </c>
      <c r="J6026" t="s">
        <v>1915</v>
      </c>
      <c r="K6026" t="s">
        <v>2021</v>
      </c>
      <c r="L6026" s="24">
        <v>36960</v>
      </c>
      <c r="M6026" s="25">
        <f>+VLOOKUP(E6026, TC!A:D, 4, FALSE())</f>
        <v>1.1378999981130384</v>
      </c>
      <c r="N6026" s="24">
        <f t="shared" si="470"/>
        <v>36960</v>
      </c>
      <c r="O6026" t="str">
        <f t="shared" si="471"/>
        <v>FACTURA</v>
      </c>
      <c r="P6026" t="str">
        <f t="shared" si="472"/>
        <v>2025</v>
      </c>
      <c r="Q6026" t="str">
        <f t="shared" si="473"/>
        <v>04</v>
      </c>
      <c r="R6026" t="str">
        <f>+IFERROR(VLOOKUP(I6026, Listado!A:B, 2, FALSE()), "COMERCIALIZADORA INTERNACIONAL CARIBBEAN EXOTICS S A")</f>
        <v>LONDOÑO ECHEVERRI ALEJANDRA</v>
      </c>
      <c r="S6026" s="25">
        <f>+VLOOKUP(E6026, TC!A:D, 2, FALSE())</f>
        <v>4239.62</v>
      </c>
      <c r="T6026" t="str">
        <f t="shared" si="474"/>
        <v>COP</v>
      </c>
    </row>
    <row r="6027" spans="1:20" ht="18.75" hidden="1" customHeight="1" x14ac:dyDescent="0.25">
      <c r="A6027" t="s">
        <v>2645</v>
      </c>
      <c r="B6027" t="s">
        <v>5</v>
      </c>
      <c r="C6027" t="s">
        <v>1913</v>
      </c>
      <c r="D6027" s="24">
        <v>11728</v>
      </c>
      <c r="E6027" t="s">
        <v>1711</v>
      </c>
      <c r="F6027" t="s">
        <v>99</v>
      </c>
      <c r="G6027" t="s">
        <v>113</v>
      </c>
      <c r="I6027" t="s">
        <v>1842</v>
      </c>
      <c r="J6027" t="s">
        <v>1915</v>
      </c>
      <c r="K6027" t="s">
        <v>2021</v>
      </c>
      <c r="L6027" s="24">
        <v>29680</v>
      </c>
      <c r="M6027" s="25">
        <f>+VLOOKUP(E6027, TC!A:D, 4, FALSE())</f>
        <v>1.1378999981130384</v>
      </c>
      <c r="N6027" s="24">
        <f t="shared" si="470"/>
        <v>29680</v>
      </c>
      <c r="O6027" t="str">
        <f t="shared" si="471"/>
        <v>FACTURA</v>
      </c>
      <c r="P6027" t="str">
        <f t="shared" si="472"/>
        <v>2025</v>
      </c>
      <c r="Q6027" t="str">
        <f t="shared" si="473"/>
        <v>04</v>
      </c>
      <c r="R6027" t="str">
        <f>+IFERROR(VLOOKUP(I6027, Listado!A:B, 2, FALSE()), "COMERCIALIZADORA INTERNACIONAL CARIBBEAN EXOTICS S A")</f>
        <v>LONDOÑO ECHEVERRI ALEJANDRA</v>
      </c>
      <c r="S6027" s="25">
        <f>+VLOOKUP(E6027, TC!A:D, 2, FALSE())</f>
        <v>4239.62</v>
      </c>
      <c r="T6027" t="str">
        <f t="shared" si="474"/>
        <v>COP</v>
      </c>
    </row>
    <row r="6028" spans="1:20" ht="18.75" hidden="1" customHeight="1" x14ac:dyDescent="0.25">
      <c r="A6028" t="s">
        <v>2645</v>
      </c>
      <c r="B6028" t="s">
        <v>5</v>
      </c>
      <c r="C6028" t="s">
        <v>1913</v>
      </c>
      <c r="D6028" s="24">
        <v>11728</v>
      </c>
      <c r="E6028" t="s">
        <v>1711</v>
      </c>
      <c r="F6028" t="s">
        <v>99</v>
      </c>
      <c r="G6028" t="s">
        <v>113</v>
      </c>
      <c r="I6028" t="s">
        <v>1842</v>
      </c>
      <c r="J6028" t="s">
        <v>1915</v>
      </c>
      <c r="K6028" t="s">
        <v>2021</v>
      </c>
      <c r="L6028" s="24">
        <v>40040</v>
      </c>
      <c r="M6028" s="25">
        <f>+VLOOKUP(E6028, TC!A:D, 4, FALSE())</f>
        <v>1.1378999981130384</v>
      </c>
      <c r="N6028" s="24">
        <f t="shared" si="470"/>
        <v>40040</v>
      </c>
      <c r="O6028" t="str">
        <f t="shared" si="471"/>
        <v>FACTURA</v>
      </c>
      <c r="P6028" t="str">
        <f t="shared" si="472"/>
        <v>2025</v>
      </c>
      <c r="Q6028" t="str">
        <f t="shared" si="473"/>
        <v>04</v>
      </c>
      <c r="R6028" t="str">
        <f>+IFERROR(VLOOKUP(I6028, Listado!A:B, 2, FALSE()), "COMERCIALIZADORA INTERNACIONAL CARIBBEAN EXOTICS S A")</f>
        <v>LONDOÑO ECHEVERRI ALEJANDRA</v>
      </c>
      <c r="S6028" s="25">
        <f>+VLOOKUP(E6028, TC!A:D, 2, FALSE())</f>
        <v>4239.62</v>
      </c>
      <c r="T6028" t="str">
        <f t="shared" si="474"/>
        <v>COP</v>
      </c>
    </row>
    <row r="6029" spans="1:20" ht="18.75" hidden="1" customHeight="1" x14ac:dyDescent="0.25">
      <c r="A6029" t="s">
        <v>2645</v>
      </c>
      <c r="B6029" t="s">
        <v>5</v>
      </c>
      <c r="C6029" t="s">
        <v>1913</v>
      </c>
      <c r="D6029" s="24">
        <v>11728</v>
      </c>
      <c r="E6029" t="s">
        <v>1711</v>
      </c>
      <c r="F6029" t="s">
        <v>99</v>
      </c>
      <c r="G6029" t="s">
        <v>113</v>
      </c>
      <c r="I6029" t="s">
        <v>1842</v>
      </c>
      <c r="J6029" t="s">
        <v>1915</v>
      </c>
      <c r="K6029" t="s">
        <v>2021</v>
      </c>
      <c r="L6029" s="24">
        <v>27720</v>
      </c>
      <c r="M6029" s="25">
        <f>+VLOOKUP(E6029, TC!A:D, 4, FALSE())</f>
        <v>1.1378999981130384</v>
      </c>
      <c r="N6029" s="24">
        <f t="shared" si="470"/>
        <v>27720</v>
      </c>
      <c r="O6029" t="str">
        <f t="shared" si="471"/>
        <v>FACTURA</v>
      </c>
      <c r="P6029" t="str">
        <f t="shared" si="472"/>
        <v>2025</v>
      </c>
      <c r="Q6029" t="str">
        <f t="shared" si="473"/>
        <v>04</v>
      </c>
      <c r="R6029" t="str">
        <f>+IFERROR(VLOOKUP(I6029, Listado!A:B, 2, FALSE()), "COMERCIALIZADORA INTERNACIONAL CARIBBEAN EXOTICS S A")</f>
        <v>LONDOÑO ECHEVERRI ALEJANDRA</v>
      </c>
      <c r="S6029" s="25">
        <f>+VLOOKUP(E6029, TC!A:D, 2, FALSE())</f>
        <v>4239.62</v>
      </c>
      <c r="T6029" t="str">
        <f t="shared" si="474"/>
        <v>COP</v>
      </c>
    </row>
    <row r="6030" spans="1:20" ht="18.75" hidden="1" customHeight="1" x14ac:dyDescent="0.25">
      <c r="A6030" t="s">
        <v>2645</v>
      </c>
      <c r="B6030" t="s">
        <v>5</v>
      </c>
      <c r="C6030" t="s">
        <v>1913</v>
      </c>
      <c r="D6030" s="24">
        <v>11728</v>
      </c>
      <c r="E6030" t="s">
        <v>1711</v>
      </c>
      <c r="F6030" t="s">
        <v>99</v>
      </c>
      <c r="G6030" t="s">
        <v>113</v>
      </c>
      <c r="I6030" t="s">
        <v>1842</v>
      </c>
      <c r="J6030" t="s">
        <v>1915</v>
      </c>
      <c r="K6030" t="s">
        <v>2021</v>
      </c>
      <c r="L6030" s="24">
        <v>2800</v>
      </c>
      <c r="M6030" s="25">
        <f>+VLOOKUP(E6030, TC!A:D, 4, FALSE())</f>
        <v>1.1378999981130384</v>
      </c>
      <c r="N6030" s="24">
        <f t="shared" si="470"/>
        <v>2800</v>
      </c>
      <c r="O6030" t="str">
        <f t="shared" si="471"/>
        <v>FACTURA</v>
      </c>
      <c r="P6030" t="str">
        <f t="shared" si="472"/>
        <v>2025</v>
      </c>
      <c r="Q6030" t="str">
        <f t="shared" si="473"/>
        <v>04</v>
      </c>
      <c r="R6030" t="str">
        <f>+IFERROR(VLOOKUP(I6030, Listado!A:B, 2, FALSE()), "COMERCIALIZADORA INTERNACIONAL CARIBBEAN EXOTICS S A")</f>
        <v>LONDOÑO ECHEVERRI ALEJANDRA</v>
      </c>
      <c r="S6030" s="25">
        <f>+VLOOKUP(E6030, TC!A:D, 2, FALSE())</f>
        <v>4239.62</v>
      </c>
      <c r="T6030" t="str">
        <f t="shared" si="474"/>
        <v>COP</v>
      </c>
    </row>
    <row r="6031" spans="1:20" ht="18.75" hidden="1" customHeight="1" x14ac:dyDescent="0.25">
      <c r="A6031" t="s">
        <v>2645</v>
      </c>
      <c r="B6031" t="s">
        <v>5</v>
      </c>
      <c r="C6031" t="s">
        <v>1913</v>
      </c>
      <c r="D6031" s="24">
        <v>11728</v>
      </c>
      <c r="E6031" t="s">
        <v>1711</v>
      </c>
      <c r="F6031" t="s">
        <v>99</v>
      </c>
      <c r="G6031" t="s">
        <v>113</v>
      </c>
      <c r="I6031" t="s">
        <v>1842</v>
      </c>
      <c r="J6031" t="s">
        <v>1915</v>
      </c>
      <c r="K6031" t="s">
        <v>2021</v>
      </c>
      <c r="L6031" s="24">
        <v>2800</v>
      </c>
      <c r="M6031" s="25">
        <f>+VLOOKUP(E6031, TC!A:D, 4, FALSE())</f>
        <v>1.1378999981130384</v>
      </c>
      <c r="N6031" s="24">
        <f t="shared" si="470"/>
        <v>2800</v>
      </c>
      <c r="O6031" t="str">
        <f t="shared" si="471"/>
        <v>FACTURA</v>
      </c>
      <c r="P6031" t="str">
        <f t="shared" si="472"/>
        <v>2025</v>
      </c>
      <c r="Q6031" t="str">
        <f t="shared" si="473"/>
        <v>04</v>
      </c>
      <c r="R6031" t="str">
        <f>+IFERROR(VLOOKUP(I6031, Listado!A:B, 2, FALSE()), "COMERCIALIZADORA INTERNACIONAL CARIBBEAN EXOTICS S A")</f>
        <v>LONDOÑO ECHEVERRI ALEJANDRA</v>
      </c>
      <c r="S6031" s="25">
        <f>+VLOOKUP(E6031, TC!A:D, 2, FALSE())</f>
        <v>4239.62</v>
      </c>
      <c r="T6031" t="str">
        <f t="shared" si="474"/>
        <v>COP</v>
      </c>
    </row>
    <row r="6032" spans="1:20" ht="18.75" hidden="1" customHeight="1" x14ac:dyDescent="0.25">
      <c r="A6032" t="s">
        <v>2645</v>
      </c>
      <c r="B6032" t="s">
        <v>5</v>
      </c>
      <c r="C6032" t="s">
        <v>1913</v>
      </c>
      <c r="D6032" s="24">
        <v>11729</v>
      </c>
      <c r="E6032" t="s">
        <v>1711</v>
      </c>
      <c r="F6032" t="s">
        <v>99</v>
      </c>
      <c r="G6032" t="s">
        <v>113</v>
      </c>
      <c r="I6032" t="s">
        <v>1844</v>
      </c>
      <c r="J6032" t="s">
        <v>1915</v>
      </c>
      <c r="K6032" t="s">
        <v>2021</v>
      </c>
      <c r="L6032" s="24">
        <v>58890</v>
      </c>
      <c r="M6032" s="25">
        <f>+VLOOKUP(E6032, TC!A:D, 4, FALSE())</f>
        <v>1.1378999981130384</v>
      </c>
      <c r="N6032" s="24">
        <f t="shared" si="470"/>
        <v>58890</v>
      </c>
      <c r="O6032" t="str">
        <f t="shared" si="471"/>
        <v>FACTURA</v>
      </c>
      <c r="P6032" t="str">
        <f t="shared" si="472"/>
        <v>2025</v>
      </c>
      <c r="Q6032" t="str">
        <f t="shared" si="473"/>
        <v>04</v>
      </c>
      <c r="R6032" t="str">
        <f>+IFERROR(VLOOKUP(I6032, Listado!A:B, 2, FALSE()), "COMERCIALIZADORA INTERNACIONAL CARIBBEAN EXOTICS S A")</f>
        <v>LONDOÑO ECHEVERRI ALEJANDRA</v>
      </c>
      <c r="S6032" s="25">
        <f>+VLOOKUP(E6032, TC!A:D, 2, FALSE())</f>
        <v>4239.62</v>
      </c>
      <c r="T6032" t="str">
        <f t="shared" si="474"/>
        <v>COP</v>
      </c>
    </row>
    <row r="6033" spans="1:20" ht="18.75" hidden="1" customHeight="1" x14ac:dyDescent="0.25">
      <c r="A6033" t="s">
        <v>2645</v>
      </c>
      <c r="B6033" t="s">
        <v>5</v>
      </c>
      <c r="C6033" t="s">
        <v>1913</v>
      </c>
      <c r="D6033" s="24">
        <v>11729</v>
      </c>
      <c r="E6033" t="s">
        <v>1711</v>
      </c>
      <c r="F6033" t="s">
        <v>99</v>
      </c>
      <c r="G6033" t="s">
        <v>113</v>
      </c>
      <c r="I6033" t="s">
        <v>1844</v>
      </c>
      <c r="J6033" t="s">
        <v>1915</v>
      </c>
      <c r="K6033" t="s">
        <v>2021</v>
      </c>
      <c r="L6033" s="24">
        <v>63570</v>
      </c>
      <c r="M6033" s="25">
        <f>+VLOOKUP(E6033, TC!A:D, 4, FALSE())</f>
        <v>1.1378999981130384</v>
      </c>
      <c r="N6033" s="24">
        <f t="shared" si="470"/>
        <v>63570</v>
      </c>
      <c r="O6033" t="str">
        <f t="shared" si="471"/>
        <v>FACTURA</v>
      </c>
      <c r="P6033" t="str">
        <f t="shared" si="472"/>
        <v>2025</v>
      </c>
      <c r="Q6033" t="str">
        <f t="shared" si="473"/>
        <v>04</v>
      </c>
      <c r="R6033" t="str">
        <f>+IFERROR(VLOOKUP(I6033, Listado!A:B, 2, FALSE()), "COMERCIALIZADORA INTERNACIONAL CARIBBEAN EXOTICS S A")</f>
        <v>LONDOÑO ECHEVERRI ALEJANDRA</v>
      </c>
      <c r="S6033" s="25">
        <f>+VLOOKUP(E6033, TC!A:D, 2, FALSE())</f>
        <v>4239.62</v>
      </c>
      <c r="T6033" t="str">
        <f t="shared" si="474"/>
        <v>COP</v>
      </c>
    </row>
    <row r="6034" spans="1:20" ht="18.75" hidden="1" customHeight="1" x14ac:dyDescent="0.25">
      <c r="A6034" t="s">
        <v>2645</v>
      </c>
      <c r="B6034" t="s">
        <v>5</v>
      </c>
      <c r="C6034" t="s">
        <v>1913</v>
      </c>
      <c r="D6034" s="24">
        <v>11729</v>
      </c>
      <c r="E6034" t="s">
        <v>1711</v>
      </c>
      <c r="F6034" t="s">
        <v>99</v>
      </c>
      <c r="G6034" t="s">
        <v>113</v>
      </c>
      <c r="I6034" t="s">
        <v>1844</v>
      </c>
      <c r="J6034" t="s">
        <v>1915</v>
      </c>
      <c r="K6034" t="s">
        <v>2021</v>
      </c>
      <c r="L6034" s="24">
        <v>58110</v>
      </c>
      <c r="M6034" s="25">
        <f>+VLOOKUP(E6034, TC!A:D, 4, FALSE())</f>
        <v>1.1378999981130384</v>
      </c>
      <c r="N6034" s="24">
        <f t="shared" si="470"/>
        <v>58110</v>
      </c>
      <c r="O6034" t="str">
        <f t="shared" si="471"/>
        <v>FACTURA</v>
      </c>
      <c r="P6034" t="str">
        <f t="shared" si="472"/>
        <v>2025</v>
      </c>
      <c r="Q6034" t="str">
        <f t="shared" si="473"/>
        <v>04</v>
      </c>
      <c r="R6034" t="str">
        <f>+IFERROR(VLOOKUP(I6034, Listado!A:B, 2, FALSE()), "COMERCIALIZADORA INTERNACIONAL CARIBBEAN EXOTICS S A")</f>
        <v>LONDOÑO ECHEVERRI ALEJANDRA</v>
      </c>
      <c r="S6034" s="25">
        <f>+VLOOKUP(E6034, TC!A:D, 2, FALSE())</f>
        <v>4239.62</v>
      </c>
      <c r="T6034" t="str">
        <f t="shared" si="474"/>
        <v>COP</v>
      </c>
    </row>
    <row r="6035" spans="1:20" ht="18.75" hidden="1" customHeight="1" x14ac:dyDescent="0.25">
      <c r="A6035" t="s">
        <v>2645</v>
      </c>
      <c r="B6035" t="s">
        <v>5</v>
      </c>
      <c r="C6035" t="s">
        <v>1913</v>
      </c>
      <c r="D6035" s="24">
        <v>11729</v>
      </c>
      <c r="E6035" t="s">
        <v>1711</v>
      </c>
      <c r="F6035" t="s">
        <v>99</v>
      </c>
      <c r="G6035" t="s">
        <v>113</v>
      </c>
      <c r="I6035" t="s">
        <v>1844</v>
      </c>
      <c r="J6035" t="s">
        <v>1915</v>
      </c>
      <c r="K6035" t="s">
        <v>2021</v>
      </c>
      <c r="L6035" s="24">
        <v>8580</v>
      </c>
      <c r="M6035" s="25">
        <f>+VLOOKUP(E6035, TC!A:D, 4, FALSE())</f>
        <v>1.1378999981130384</v>
      </c>
      <c r="N6035" s="24">
        <f t="shared" si="470"/>
        <v>8580</v>
      </c>
      <c r="O6035" t="str">
        <f t="shared" si="471"/>
        <v>FACTURA</v>
      </c>
      <c r="P6035" t="str">
        <f t="shared" si="472"/>
        <v>2025</v>
      </c>
      <c r="Q6035" t="str">
        <f t="shared" si="473"/>
        <v>04</v>
      </c>
      <c r="R6035" t="str">
        <f>+IFERROR(VLOOKUP(I6035, Listado!A:B, 2, FALSE()), "COMERCIALIZADORA INTERNACIONAL CARIBBEAN EXOTICS S A")</f>
        <v>LONDOÑO ECHEVERRI ALEJANDRA</v>
      </c>
      <c r="S6035" s="25">
        <f>+VLOOKUP(E6035, TC!A:D, 2, FALSE())</f>
        <v>4239.62</v>
      </c>
      <c r="T6035" t="str">
        <f t="shared" si="474"/>
        <v>COP</v>
      </c>
    </row>
    <row r="6036" spans="1:20" ht="18.75" hidden="1" customHeight="1" x14ac:dyDescent="0.25">
      <c r="A6036" t="s">
        <v>2645</v>
      </c>
      <c r="B6036" t="s">
        <v>5</v>
      </c>
      <c r="C6036" t="s">
        <v>1913</v>
      </c>
      <c r="D6036" s="24">
        <v>11729</v>
      </c>
      <c r="E6036" t="s">
        <v>1711</v>
      </c>
      <c r="F6036" t="s">
        <v>99</v>
      </c>
      <c r="G6036" t="s">
        <v>113</v>
      </c>
      <c r="I6036" t="s">
        <v>1844</v>
      </c>
      <c r="J6036" t="s">
        <v>1915</v>
      </c>
      <c r="K6036" t="s">
        <v>2021</v>
      </c>
      <c r="L6036" s="24">
        <v>5850</v>
      </c>
      <c r="M6036" s="25">
        <f>+VLOOKUP(E6036, TC!A:D, 4, FALSE())</f>
        <v>1.1378999981130384</v>
      </c>
      <c r="N6036" s="24">
        <f t="shared" si="470"/>
        <v>5850</v>
      </c>
      <c r="O6036" t="str">
        <f t="shared" si="471"/>
        <v>FACTURA</v>
      </c>
      <c r="P6036" t="str">
        <f t="shared" si="472"/>
        <v>2025</v>
      </c>
      <c r="Q6036" t="str">
        <f t="shared" si="473"/>
        <v>04</v>
      </c>
      <c r="R6036" t="str">
        <f>+IFERROR(VLOOKUP(I6036, Listado!A:B, 2, FALSE()), "COMERCIALIZADORA INTERNACIONAL CARIBBEAN EXOTICS S A")</f>
        <v>LONDOÑO ECHEVERRI ALEJANDRA</v>
      </c>
      <c r="S6036" s="25">
        <f>+VLOOKUP(E6036, TC!A:D, 2, FALSE())</f>
        <v>4239.62</v>
      </c>
      <c r="T6036" t="str">
        <f t="shared" si="474"/>
        <v>COP</v>
      </c>
    </row>
    <row r="6037" spans="1:20" ht="18.75" hidden="1" customHeight="1" x14ac:dyDescent="0.25">
      <c r="A6037" t="s">
        <v>2645</v>
      </c>
      <c r="B6037" t="s">
        <v>5</v>
      </c>
      <c r="C6037" t="s">
        <v>1913</v>
      </c>
      <c r="D6037" s="24">
        <v>11730</v>
      </c>
      <c r="E6037" t="s">
        <v>1711</v>
      </c>
      <c r="F6037" t="s">
        <v>99</v>
      </c>
      <c r="G6037" t="s">
        <v>113</v>
      </c>
      <c r="I6037" t="s">
        <v>2824</v>
      </c>
      <c r="J6037" t="s">
        <v>1915</v>
      </c>
      <c r="K6037" t="s">
        <v>2021</v>
      </c>
      <c r="L6037" s="24">
        <v>149350</v>
      </c>
      <c r="M6037" s="25">
        <f>+VLOOKUP(E6037, TC!A:D, 4, FALSE())</f>
        <v>1.1378999981130384</v>
      </c>
      <c r="N6037" s="24">
        <f t="shared" si="470"/>
        <v>149350</v>
      </c>
      <c r="O6037" t="str">
        <f t="shared" si="471"/>
        <v>FACTURA</v>
      </c>
      <c r="P6037" t="str">
        <f t="shared" si="472"/>
        <v>2025</v>
      </c>
      <c r="Q6037" t="str">
        <f t="shared" si="473"/>
        <v>04</v>
      </c>
      <c r="R6037" t="str">
        <f>+IFERROR(VLOOKUP(I6037, Listado!A:B, 2, FALSE()), "COMERCIALIZADORA INTERNACIONAL CARIBBEAN EXOTICS S A")</f>
        <v>COMERCIALIZADORA INTERNACIONAL CARIBBEAN EXOTICS S A</v>
      </c>
      <c r="S6037" s="25">
        <f>+VLOOKUP(E6037, TC!A:D, 2, FALSE())</f>
        <v>4239.62</v>
      </c>
      <c r="T6037" t="str">
        <f t="shared" si="474"/>
        <v>COP</v>
      </c>
    </row>
    <row r="6038" spans="1:20" ht="18.75" hidden="1" customHeight="1" x14ac:dyDescent="0.25">
      <c r="A6038" t="s">
        <v>2645</v>
      </c>
      <c r="B6038" t="s">
        <v>5</v>
      </c>
      <c r="C6038" t="s">
        <v>1913</v>
      </c>
      <c r="D6038" s="24">
        <v>11730</v>
      </c>
      <c r="E6038" t="s">
        <v>1711</v>
      </c>
      <c r="F6038" t="s">
        <v>99</v>
      </c>
      <c r="G6038" t="s">
        <v>113</v>
      </c>
      <c r="I6038" t="s">
        <v>2824</v>
      </c>
      <c r="J6038" t="s">
        <v>1915</v>
      </c>
      <c r="K6038" t="s">
        <v>2021</v>
      </c>
      <c r="L6038" s="24">
        <v>49300</v>
      </c>
      <c r="M6038" s="25">
        <f>+VLOOKUP(E6038, TC!A:D, 4, FALSE())</f>
        <v>1.1378999981130384</v>
      </c>
      <c r="N6038" s="24">
        <f t="shared" si="470"/>
        <v>49300</v>
      </c>
      <c r="O6038" t="str">
        <f t="shared" si="471"/>
        <v>FACTURA</v>
      </c>
      <c r="P6038" t="str">
        <f t="shared" si="472"/>
        <v>2025</v>
      </c>
      <c r="Q6038" t="str">
        <f t="shared" si="473"/>
        <v>04</v>
      </c>
      <c r="R6038" t="str">
        <f>+IFERROR(VLOOKUP(I6038, Listado!A:B, 2, FALSE()), "COMERCIALIZADORA INTERNACIONAL CARIBBEAN EXOTICS S A")</f>
        <v>COMERCIALIZADORA INTERNACIONAL CARIBBEAN EXOTICS S A</v>
      </c>
      <c r="S6038" s="25">
        <f>+VLOOKUP(E6038, TC!A:D, 2, FALSE())</f>
        <v>4239.62</v>
      </c>
      <c r="T6038" t="str">
        <f t="shared" si="474"/>
        <v>COP</v>
      </c>
    </row>
    <row r="6039" spans="1:20" ht="18.75" hidden="1" customHeight="1" x14ac:dyDescent="0.25">
      <c r="A6039" t="s">
        <v>2645</v>
      </c>
      <c r="B6039" t="s">
        <v>5</v>
      </c>
      <c r="C6039" t="s">
        <v>1913</v>
      </c>
      <c r="D6039" s="24">
        <v>11730</v>
      </c>
      <c r="E6039" t="s">
        <v>1711</v>
      </c>
      <c r="F6039" t="s">
        <v>99</v>
      </c>
      <c r="G6039" t="s">
        <v>113</v>
      </c>
      <c r="I6039" t="s">
        <v>2824</v>
      </c>
      <c r="J6039" t="s">
        <v>1915</v>
      </c>
      <c r="K6039" t="s">
        <v>2021</v>
      </c>
      <c r="L6039" s="24">
        <v>21460</v>
      </c>
      <c r="M6039" s="25">
        <f>+VLOOKUP(E6039, TC!A:D, 4, FALSE())</f>
        <v>1.1378999981130384</v>
      </c>
      <c r="N6039" s="24">
        <f t="shared" si="470"/>
        <v>21460</v>
      </c>
      <c r="O6039" t="str">
        <f t="shared" si="471"/>
        <v>FACTURA</v>
      </c>
      <c r="P6039" t="str">
        <f t="shared" si="472"/>
        <v>2025</v>
      </c>
      <c r="Q6039" t="str">
        <f t="shared" si="473"/>
        <v>04</v>
      </c>
      <c r="R6039" t="str">
        <f>+IFERROR(VLOOKUP(I6039, Listado!A:B, 2, FALSE()), "COMERCIALIZADORA INTERNACIONAL CARIBBEAN EXOTICS S A")</f>
        <v>COMERCIALIZADORA INTERNACIONAL CARIBBEAN EXOTICS S A</v>
      </c>
      <c r="S6039" s="25">
        <f>+VLOOKUP(E6039, TC!A:D, 2, FALSE())</f>
        <v>4239.62</v>
      </c>
      <c r="T6039" t="str">
        <f t="shared" si="474"/>
        <v>COP</v>
      </c>
    </row>
    <row r="6040" spans="1:20" ht="18.75" hidden="1" customHeight="1" x14ac:dyDescent="0.25">
      <c r="A6040" t="s">
        <v>2645</v>
      </c>
      <c r="B6040" t="s">
        <v>5</v>
      </c>
      <c r="C6040" t="s">
        <v>1913</v>
      </c>
      <c r="D6040" s="24">
        <v>11730</v>
      </c>
      <c r="E6040" t="s">
        <v>1711</v>
      </c>
      <c r="F6040" t="s">
        <v>99</v>
      </c>
      <c r="G6040" t="s">
        <v>113</v>
      </c>
      <c r="I6040" t="s">
        <v>2824</v>
      </c>
      <c r="J6040" t="s">
        <v>1915</v>
      </c>
      <c r="K6040" t="s">
        <v>2021</v>
      </c>
      <c r="L6040" s="24">
        <v>24360</v>
      </c>
      <c r="M6040" s="25">
        <f>+VLOOKUP(E6040, TC!A:D, 4, FALSE())</f>
        <v>1.1378999981130384</v>
      </c>
      <c r="N6040" s="24">
        <f t="shared" si="470"/>
        <v>24360</v>
      </c>
      <c r="O6040" t="str">
        <f t="shared" si="471"/>
        <v>FACTURA</v>
      </c>
      <c r="P6040" t="str">
        <f t="shared" si="472"/>
        <v>2025</v>
      </c>
      <c r="Q6040" t="str">
        <f t="shared" si="473"/>
        <v>04</v>
      </c>
      <c r="R6040" t="str">
        <f>+IFERROR(VLOOKUP(I6040, Listado!A:B, 2, FALSE()), "COMERCIALIZADORA INTERNACIONAL CARIBBEAN EXOTICS S A")</f>
        <v>COMERCIALIZADORA INTERNACIONAL CARIBBEAN EXOTICS S A</v>
      </c>
      <c r="S6040" s="25">
        <f>+VLOOKUP(E6040, TC!A:D, 2, FALSE())</f>
        <v>4239.62</v>
      </c>
      <c r="T6040" t="str">
        <f t="shared" si="474"/>
        <v>COP</v>
      </c>
    </row>
    <row r="6041" spans="1:20" ht="18.75" hidden="1" customHeight="1" x14ac:dyDescent="0.25">
      <c r="A6041" t="s">
        <v>2645</v>
      </c>
      <c r="B6041" t="s">
        <v>5</v>
      </c>
      <c r="C6041" t="s">
        <v>1913</v>
      </c>
      <c r="D6041" s="24">
        <v>11730</v>
      </c>
      <c r="E6041" t="s">
        <v>1711</v>
      </c>
      <c r="F6041" t="s">
        <v>99</v>
      </c>
      <c r="G6041" t="s">
        <v>113</v>
      </c>
      <c r="I6041" t="s">
        <v>2824</v>
      </c>
      <c r="J6041" t="s">
        <v>1915</v>
      </c>
      <c r="K6041" t="s">
        <v>2021</v>
      </c>
      <c r="L6041" s="24">
        <v>28710</v>
      </c>
      <c r="M6041" s="25">
        <f>+VLOOKUP(E6041, TC!A:D, 4, FALSE())</f>
        <v>1.1378999981130384</v>
      </c>
      <c r="N6041" s="24">
        <f t="shared" si="470"/>
        <v>28710</v>
      </c>
      <c r="O6041" t="str">
        <f t="shared" si="471"/>
        <v>FACTURA</v>
      </c>
      <c r="P6041" t="str">
        <f t="shared" si="472"/>
        <v>2025</v>
      </c>
      <c r="Q6041" t="str">
        <f t="shared" si="473"/>
        <v>04</v>
      </c>
      <c r="R6041" t="str">
        <f>+IFERROR(VLOOKUP(I6041, Listado!A:B, 2, FALSE()), "COMERCIALIZADORA INTERNACIONAL CARIBBEAN EXOTICS S A")</f>
        <v>COMERCIALIZADORA INTERNACIONAL CARIBBEAN EXOTICS S A</v>
      </c>
      <c r="S6041" s="25">
        <f>+VLOOKUP(E6041, TC!A:D, 2, FALSE())</f>
        <v>4239.62</v>
      </c>
      <c r="T6041" t="str">
        <f t="shared" si="474"/>
        <v>COP</v>
      </c>
    </row>
    <row r="6042" spans="1:20" ht="18.75" hidden="1" customHeight="1" x14ac:dyDescent="0.25">
      <c r="A6042" t="s">
        <v>2645</v>
      </c>
      <c r="B6042" t="s">
        <v>5</v>
      </c>
      <c r="C6042" t="s">
        <v>1913</v>
      </c>
      <c r="D6042" s="24">
        <v>11730</v>
      </c>
      <c r="E6042" t="s">
        <v>1711</v>
      </c>
      <c r="F6042" t="s">
        <v>99</v>
      </c>
      <c r="G6042" t="s">
        <v>113</v>
      </c>
      <c r="I6042" t="s">
        <v>2824</v>
      </c>
      <c r="J6042" t="s">
        <v>1915</v>
      </c>
      <c r="K6042" t="s">
        <v>2021</v>
      </c>
      <c r="L6042" s="24">
        <v>9570</v>
      </c>
      <c r="M6042" s="25">
        <f>+VLOOKUP(E6042, TC!A:D, 4, FALSE())</f>
        <v>1.1378999981130384</v>
      </c>
      <c r="N6042" s="24">
        <f t="shared" si="470"/>
        <v>9570</v>
      </c>
      <c r="O6042" t="str">
        <f t="shared" si="471"/>
        <v>FACTURA</v>
      </c>
      <c r="P6042" t="str">
        <f t="shared" si="472"/>
        <v>2025</v>
      </c>
      <c r="Q6042" t="str">
        <f t="shared" si="473"/>
        <v>04</v>
      </c>
      <c r="R6042" t="str">
        <f>+IFERROR(VLOOKUP(I6042, Listado!A:B, 2, FALSE()), "COMERCIALIZADORA INTERNACIONAL CARIBBEAN EXOTICS S A")</f>
        <v>COMERCIALIZADORA INTERNACIONAL CARIBBEAN EXOTICS S A</v>
      </c>
      <c r="S6042" s="25">
        <f>+VLOOKUP(E6042, TC!A:D, 2, FALSE())</f>
        <v>4239.62</v>
      </c>
      <c r="T6042" t="str">
        <f t="shared" si="474"/>
        <v>COP</v>
      </c>
    </row>
    <row r="6043" spans="1:20" ht="18.75" hidden="1" customHeight="1" x14ac:dyDescent="0.25">
      <c r="A6043" t="s">
        <v>2645</v>
      </c>
      <c r="B6043" t="s">
        <v>5</v>
      </c>
      <c r="C6043" t="s">
        <v>1913</v>
      </c>
      <c r="D6043" s="24">
        <v>11730</v>
      </c>
      <c r="E6043" t="s">
        <v>1711</v>
      </c>
      <c r="F6043" t="s">
        <v>99</v>
      </c>
      <c r="G6043" t="s">
        <v>113</v>
      </c>
      <c r="I6043" t="s">
        <v>2824</v>
      </c>
      <c r="J6043" t="s">
        <v>1915</v>
      </c>
      <c r="K6043" t="s">
        <v>2021</v>
      </c>
      <c r="L6043" s="24">
        <v>870</v>
      </c>
      <c r="M6043" s="25">
        <f>+VLOOKUP(E6043, TC!A:D, 4, FALSE())</f>
        <v>1.1378999981130384</v>
      </c>
      <c r="N6043" s="24">
        <f t="shared" si="470"/>
        <v>870</v>
      </c>
      <c r="O6043" t="str">
        <f t="shared" si="471"/>
        <v>FACTURA</v>
      </c>
      <c r="P6043" t="str">
        <f t="shared" si="472"/>
        <v>2025</v>
      </c>
      <c r="Q6043" t="str">
        <f t="shared" si="473"/>
        <v>04</v>
      </c>
      <c r="R6043" t="str">
        <f>+IFERROR(VLOOKUP(I6043, Listado!A:B, 2, FALSE()), "COMERCIALIZADORA INTERNACIONAL CARIBBEAN EXOTICS S A")</f>
        <v>COMERCIALIZADORA INTERNACIONAL CARIBBEAN EXOTICS S A</v>
      </c>
      <c r="S6043" s="25">
        <f>+VLOOKUP(E6043, TC!A:D, 2, FALSE())</f>
        <v>4239.62</v>
      </c>
      <c r="T6043" t="str">
        <f t="shared" si="474"/>
        <v>COP</v>
      </c>
    </row>
    <row r="6044" spans="1:20" ht="18.75" hidden="1" customHeight="1" x14ac:dyDescent="0.25">
      <c r="A6044" t="s">
        <v>2645</v>
      </c>
      <c r="B6044" t="s">
        <v>5</v>
      </c>
      <c r="C6044" t="s">
        <v>1913</v>
      </c>
      <c r="D6044" s="24">
        <v>11730</v>
      </c>
      <c r="E6044" t="s">
        <v>1711</v>
      </c>
      <c r="F6044" t="s">
        <v>99</v>
      </c>
      <c r="G6044" t="s">
        <v>113</v>
      </c>
      <c r="I6044" t="s">
        <v>2824</v>
      </c>
      <c r="J6044" t="s">
        <v>1915</v>
      </c>
      <c r="K6044" t="s">
        <v>2021</v>
      </c>
      <c r="L6044" s="24">
        <v>6380</v>
      </c>
      <c r="M6044" s="25">
        <f>+VLOOKUP(E6044, TC!A:D, 4, FALSE())</f>
        <v>1.1378999981130384</v>
      </c>
      <c r="N6044" s="24">
        <f t="shared" si="470"/>
        <v>6380</v>
      </c>
      <c r="O6044" t="str">
        <f t="shared" si="471"/>
        <v>FACTURA</v>
      </c>
      <c r="P6044" t="str">
        <f t="shared" si="472"/>
        <v>2025</v>
      </c>
      <c r="Q6044" t="str">
        <f t="shared" si="473"/>
        <v>04</v>
      </c>
      <c r="R6044" t="str">
        <f>+IFERROR(VLOOKUP(I6044, Listado!A:B, 2, FALSE()), "COMERCIALIZADORA INTERNACIONAL CARIBBEAN EXOTICS S A")</f>
        <v>COMERCIALIZADORA INTERNACIONAL CARIBBEAN EXOTICS S A</v>
      </c>
      <c r="S6044" s="25">
        <f>+VLOOKUP(E6044, TC!A:D, 2, FALSE())</f>
        <v>4239.62</v>
      </c>
      <c r="T6044" t="str">
        <f t="shared" si="474"/>
        <v>COP</v>
      </c>
    </row>
    <row r="6045" spans="1:20" ht="18.75" hidden="1" customHeight="1" x14ac:dyDescent="0.25">
      <c r="A6045" t="s">
        <v>2645</v>
      </c>
      <c r="B6045" t="s">
        <v>5</v>
      </c>
      <c r="C6045" t="s">
        <v>1913</v>
      </c>
      <c r="D6045" s="24">
        <v>11731</v>
      </c>
      <c r="E6045" t="s">
        <v>1711</v>
      </c>
      <c r="F6045" t="s">
        <v>99</v>
      </c>
      <c r="G6045" t="s">
        <v>1914</v>
      </c>
      <c r="I6045" t="s">
        <v>1841</v>
      </c>
      <c r="J6045" t="s">
        <v>1915</v>
      </c>
      <c r="K6045" t="s">
        <v>2021</v>
      </c>
      <c r="L6045" s="24">
        <v>290200</v>
      </c>
      <c r="M6045" s="25">
        <f>+VLOOKUP(E6045, TC!A:D, 4, FALSE())</f>
        <v>1.1378999981130384</v>
      </c>
      <c r="N6045" s="24">
        <f t="shared" si="470"/>
        <v>290200</v>
      </c>
      <c r="O6045" t="str">
        <f t="shared" si="471"/>
        <v>FACTURA</v>
      </c>
      <c r="P6045" t="str">
        <f t="shared" si="472"/>
        <v>2025</v>
      </c>
      <c r="Q6045" t="str">
        <f t="shared" si="473"/>
        <v>04</v>
      </c>
      <c r="R6045" t="str">
        <f>+IFERROR(VLOOKUP(I6045, Listado!A:B, 2, FALSE()), "COMERCIALIZADORA INTERNACIONAL CARIBBEAN EXOTICS S A")</f>
        <v>LONDOÑO ECHEVERRI ALEJANDRA</v>
      </c>
      <c r="S6045" s="25">
        <f>+VLOOKUP(E6045, TC!A:D, 2, FALSE())</f>
        <v>4239.62</v>
      </c>
      <c r="T6045" t="str">
        <f t="shared" si="474"/>
        <v>COP</v>
      </c>
    </row>
    <row r="6046" spans="1:20" ht="18.75" hidden="1" customHeight="1" x14ac:dyDescent="0.25">
      <c r="A6046" t="s">
        <v>2645</v>
      </c>
      <c r="B6046" t="s">
        <v>5</v>
      </c>
      <c r="C6046" t="s">
        <v>1913</v>
      </c>
      <c r="D6046" s="24">
        <v>11731</v>
      </c>
      <c r="E6046" t="s">
        <v>1711</v>
      </c>
      <c r="F6046" t="s">
        <v>99</v>
      </c>
      <c r="G6046" t="s">
        <v>1914</v>
      </c>
      <c r="I6046" t="s">
        <v>1841</v>
      </c>
      <c r="J6046" t="s">
        <v>1915</v>
      </c>
      <c r="K6046" t="s">
        <v>2021</v>
      </c>
      <c r="L6046" s="24">
        <v>78200</v>
      </c>
      <c r="M6046" s="25">
        <f>+VLOOKUP(E6046, TC!A:D, 4, FALSE())</f>
        <v>1.1378999981130384</v>
      </c>
      <c r="N6046" s="24">
        <f t="shared" si="470"/>
        <v>78200</v>
      </c>
      <c r="O6046" t="str">
        <f t="shared" si="471"/>
        <v>FACTURA</v>
      </c>
      <c r="P6046" t="str">
        <f t="shared" si="472"/>
        <v>2025</v>
      </c>
      <c r="Q6046" t="str">
        <f t="shared" si="473"/>
        <v>04</v>
      </c>
      <c r="R6046" t="str">
        <f>+IFERROR(VLOOKUP(I6046, Listado!A:B, 2, FALSE()), "COMERCIALIZADORA INTERNACIONAL CARIBBEAN EXOTICS S A")</f>
        <v>LONDOÑO ECHEVERRI ALEJANDRA</v>
      </c>
      <c r="S6046" s="25">
        <f>+VLOOKUP(E6046, TC!A:D, 2, FALSE())</f>
        <v>4239.62</v>
      </c>
      <c r="T6046" t="str">
        <f t="shared" si="474"/>
        <v>COP</v>
      </c>
    </row>
    <row r="6047" spans="1:20" ht="18.75" hidden="1" customHeight="1" x14ac:dyDescent="0.25">
      <c r="A6047" t="s">
        <v>2645</v>
      </c>
      <c r="B6047" t="s">
        <v>5</v>
      </c>
      <c r="C6047" t="s">
        <v>1913</v>
      </c>
      <c r="D6047" s="24">
        <v>11731</v>
      </c>
      <c r="E6047" t="s">
        <v>1711</v>
      </c>
      <c r="F6047" t="s">
        <v>99</v>
      </c>
      <c r="G6047" t="s">
        <v>1914</v>
      </c>
      <c r="I6047" t="s">
        <v>1841</v>
      </c>
      <c r="J6047" t="s">
        <v>1915</v>
      </c>
      <c r="K6047" t="s">
        <v>2021</v>
      </c>
      <c r="L6047" s="24">
        <v>56800</v>
      </c>
      <c r="M6047" s="25">
        <f>+VLOOKUP(E6047, TC!A:D, 4, FALSE())</f>
        <v>1.1378999981130384</v>
      </c>
      <c r="N6047" s="24">
        <f t="shared" si="470"/>
        <v>56800</v>
      </c>
      <c r="O6047" t="str">
        <f t="shared" si="471"/>
        <v>FACTURA</v>
      </c>
      <c r="P6047" t="str">
        <f t="shared" si="472"/>
        <v>2025</v>
      </c>
      <c r="Q6047" t="str">
        <f t="shared" si="473"/>
        <v>04</v>
      </c>
      <c r="R6047" t="str">
        <f>+IFERROR(VLOOKUP(I6047, Listado!A:B, 2, FALSE()), "COMERCIALIZADORA INTERNACIONAL CARIBBEAN EXOTICS S A")</f>
        <v>LONDOÑO ECHEVERRI ALEJANDRA</v>
      </c>
      <c r="S6047" s="25">
        <f>+VLOOKUP(E6047, TC!A:D, 2, FALSE())</f>
        <v>4239.62</v>
      </c>
      <c r="T6047" t="str">
        <f t="shared" si="474"/>
        <v>COP</v>
      </c>
    </row>
    <row r="6048" spans="1:20" ht="18.75" hidden="1" customHeight="1" x14ac:dyDescent="0.25">
      <c r="A6048" t="s">
        <v>2645</v>
      </c>
      <c r="B6048" t="s">
        <v>5</v>
      </c>
      <c r="C6048" t="s">
        <v>1913</v>
      </c>
      <c r="D6048" s="24">
        <v>11731</v>
      </c>
      <c r="E6048" t="s">
        <v>1711</v>
      </c>
      <c r="F6048" t="s">
        <v>99</v>
      </c>
      <c r="G6048" t="s">
        <v>1914</v>
      </c>
      <c r="I6048" t="s">
        <v>1841</v>
      </c>
      <c r="J6048" t="s">
        <v>1915</v>
      </c>
      <c r="K6048" t="s">
        <v>2021</v>
      </c>
      <c r="L6048" s="24">
        <v>53200</v>
      </c>
      <c r="M6048" s="25">
        <f>+VLOOKUP(E6048, TC!A:D, 4, FALSE())</f>
        <v>1.1378999981130384</v>
      </c>
      <c r="N6048" s="24">
        <f t="shared" si="470"/>
        <v>53200</v>
      </c>
      <c r="O6048" t="str">
        <f t="shared" si="471"/>
        <v>FACTURA</v>
      </c>
      <c r="P6048" t="str">
        <f t="shared" si="472"/>
        <v>2025</v>
      </c>
      <c r="Q6048" t="str">
        <f t="shared" si="473"/>
        <v>04</v>
      </c>
      <c r="R6048" t="str">
        <f>+IFERROR(VLOOKUP(I6048, Listado!A:B, 2, FALSE()), "COMERCIALIZADORA INTERNACIONAL CARIBBEAN EXOTICS S A")</f>
        <v>LONDOÑO ECHEVERRI ALEJANDRA</v>
      </c>
      <c r="S6048" s="25">
        <f>+VLOOKUP(E6048, TC!A:D, 2, FALSE())</f>
        <v>4239.62</v>
      </c>
      <c r="T6048" t="str">
        <f t="shared" si="474"/>
        <v>COP</v>
      </c>
    </row>
    <row r="6049" spans="1:20" ht="18.75" hidden="1" customHeight="1" x14ac:dyDescent="0.25">
      <c r="A6049" t="s">
        <v>2645</v>
      </c>
      <c r="B6049" t="s">
        <v>5</v>
      </c>
      <c r="C6049" t="s">
        <v>1913</v>
      </c>
      <c r="D6049" s="24">
        <v>11731</v>
      </c>
      <c r="E6049" t="s">
        <v>1711</v>
      </c>
      <c r="F6049" t="s">
        <v>99</v>
      </c>
      <c r="G6049" t="s">
        <v>1914</v>
      </c>
      <c r="I6049" t="s">
        <v>1841</v>
      </c>
      <c r="J6049" t="s">
        <v>1915</v>
      </c>
      <c r="K6049" t="s">
        <v>2021</v>
      </c>
      <c r="L6049" s="24">
        <v>5400</v>
      </c>
      <c r="M6049" s="25">
        <f>+VLOOKUP(E6049, TC!A:D, 4, FALSE())</f>
        <v>1.1378999981130384</v>
      </c>
      <c r="N6049" s="24">
        <f t="shared" si="470"/>
        <v>5400</v>
      </c>
      <c r="O6049" t="str">
        <f t="shared" si="471"/>
        <v>FACTURA</v>
      </c>
      <c r="P6049" t="str">
        <f t="shared" si="472"/>
        <v>2025</v>
      </c>
      <c r="Q6049" t="str">
        <f t="shared" si="473"/>
        <v>04</v>
      </c>
      <c r="R6049" t="str">
        <f>+IFERROR(VLOOKUP(I6049, Listado!A:B, 2, FALSE()), "COMERCIALIZADORA INTERNACIONAL CARIBBEAN EXOTICS S A")</f>
        <v>LONDOÑO ECHEVERRI ALEJANDRA</v>
      </c>
      <c r="S6049" s="25">
        <f>+VLOOKUP(E6049, TC!A:D, 2, FALSE())</f>
        <v>4239.62</v>
      </c>
      <c r="T6049" t="str">
        <f t="shared" si="474"/>
        <v>COP</v>
      </c>
    </row>
    <row r="6050" spans="1:20" ht="18.75" hidden="1" customHeight="1" x14ac:dyDescent="0.25">
      <c r="A6050" t="s">
        <v>2645</v>
      </c>
      <c r="B6050" t="s">
        <v>5</v>
      </c>
      <c r="C6050" t="s">
        <v>1913</v>
      </c>
      <c r="D6050" s="24">
        <v>11732</v>
      </c>
      <c r="E6050" t="s">
        <v>1711</v>
      </c>
      <c r="F6050" t="s">
        <v>99</v>
      </c>
      <c r="G6050" t="s">
        <v>113</v>
      </c>
      <c r="I6050" t="s">
        <v>2168</v>
      </c>
      <c r="J6050" t="s">
        <v>1915</v>
      </c>
      <c r="K6050" t="s">
        <v>2021</v>
      </c>
      <c r="L6050" s="24">
        <v>490800</v>
      </c>
      <c r="M6050" s="25">
        <f>+VLOOKUP(E6050, TC!A:D, 4, FALSE())</f>
        <v>1.1378999981130384</v>
      </c>
      <c r="N6050" s="24">
        <f t="shared" si="470"/>
        <v>490800</v>
      </c>
      <c r="O6050" t="str">
        <f t="shared" si="471"/>
        <v>FACTURA</v>
      </c>
      <c r="P6050" t="str">
        <f t="shared" si="472"/>
        <v>2025</v>
      </c>
      <c r="Q6050" t="str">
        <f t="shared" si="473"/>
        <v>04</v>
      </c>
      <c r="R6050" t="str">
        <f>+IFERROR(VLOOKUP(I6050, Listado!A:B, 2, FALSE()), "COMERCIALIZADORA INTERNACIONAL CARIBBEAN EXOTICS S A")</f>
        <v>COMERCIALIZADORA INTERNACIONAL CARIBBEAN EXOTICS S A</v>
      </c>
      <c r="S6050" s="25">
        <f>+VLOOKUP(E6050, TC!A:D, 2, FALSE())</f>
        <v>4239.62</v>
      </c>
      <c r="T6050" t="str">
        <f t="shared" si="474"/>
        <v>COP</v>
      </c>
    </row>
    <row r="6051" spans="1:20" ht="18.75" hidden="1" customHeight="1" x14ac:dyDescent="0.25">
      <c r="A6051" t="s">
        <v>2645</v>
      </c>
      <c r="B6051" t="s">
        <v>5</v>
      </c>
      <c r="C6051" t="s">
        <v>1913</v>
      </c>
      <c r="D6051" s="24">
        <v>11732</v>
      </c>
      <c r="E6051" t="s">
        <v>1711</v>
      </c>
      <c r="F6051" t="s">
        <v>99</v>
      </c>
      <c r="G6051" t="s">
        <v>113</v>
      </c>
      <c r="I6051" t="s">
        <v>2168</v>
      </c>
      <c r="J6051" t="s">
        <v>1915</v>
      </c>
      <c r="K6051" t="s">
        <v>2021</v>
      </c>
      <c r="L6051" s="24">
        <v>464000</v>
      </c>
      <c r="M6051" s="25">
        <f>+VLOOKUP(E6051, TC!A:D, 4, FALSE())</f>
        <v>1.1378999981130384</v>
      </c>
      <c r="N6051" s="24">
        <f t="shared" si="470"/>
        <v>464000</v>
      </c>
      <c r="O6051" t="str">
        <f t="shared" si="471"/>
        <v>FACTURA</v>
      </c>
      <c r="P6051" t="str">
        <f t="shared" si="472"/>
        <v>2025</v>
      </c>
      <c r="Q6051" t="str">
        <f t="shared" si="473"/>
        <v>04</v>
      </c>
      <c r="R6051" t="str">
        <f>+IFERROR(VLOOKUP(I6051, Listado!A:B, 2, FALSE()), "COMERCIALIZADORA INTERNACIONAL CARIBBEAN EXOTICS S A")</f>
        <v>COMERCIALIZADORA INTERNACIONAL CARIBBEAN EXOTICS S A</v>
      </c>
      <c r="S6051" s="25">
        <f>+VLOOKUP(E6051, TC!A:D, 2, FALSE())</f>
        <v>4239.62</v>
      </c>
      <c r="T6051" t="str">
        <f t="shared" si="474"/>
        <v>COP</v>
      </c>
    </row>
    <row r="6052" spans="1:20" ht="18.75" hidden="1" customHeight="1" x14ac:dyDescent="0.25">
      <c r="A6052" t="s">
        <v>2645</v>
      </c>
      <c r="B6052" t="s">
        <v>5</v>
      </c>
      <c r="C6052" t="s">
        <v>1913</v>
      </c>
      <c r="D6052" s="24">
        <v>11732</v>
      </c>
      <c r="E6052" t="s">
        <v>1711</v>
      </c>
      <c r="F6052" t="s">
        <v>99</v>
      </c>
      <c r="G6052" t="s">
        <v>113</v>
      </c>
      <c r="I6052" t="s">
        <v>2168</v>
      </c>
      <c r="J6052" t="s">
        <v>1915</v>
      </c>
      <c r="K6052" t="s">
        <v>2021</v>
      </c>
      <c r="L6052" s="24">
        <v>67600</v>
      </c>
      <c r="M6052" s="25">
        <f>+VLOOKUP(E6052, TC!A:D, 4, FALSE())</f>
        <v>1.1378999981130384</v>
      </c>
      <c r="N6052" s="24">
        <f t="shared" si="470"/>
        <v>67600</v>
      </c>
      <c r="O6052" t="str">
        <f t="shared" si="471"/>
        <v>FACTURA</v>
      </c>
      <c r="P6052" t="str">
        <f t="shared" si="472"/>
        <v>2025</v>
      </c>
      <c r="Q6052" t="str">
        <f t="shared" si="473"/>
        <v>04</v>
      </c>
      <c r="R6052" t="str">
        <f>+IFERROR(VLOOKUP(I6052, Listado!A:B, 2, FALSE()), "COMERCIALIZADORA INTERNACIONAL CARIBBEAN EXOTICS S A")</f>
        <v>COMERCIALIZADORA INTERNACIONAL CARIBBEAN EXOTICS S A</v>
      </c>
      <c r="S6052" s="25">
        <f>+VLOOKUP(E6052, TC!A:D, 2, FALSE())</f>
        <v>4239.62</v>
      </c>
      <c r="T6052" t="str">
        <f t="shared" si="474"/>
        <v>COP</v>
      </c>
    </row>
    <row r="6053" spans="1:20" ht="18.75" hidden="1" customHeight="1" x14ac:dyDescent="0.25">
      <c r="A6053" t="s">
        <v>2645</v>
      </c>
      <c r="B6053" t="s">
        <v>5</v>
      </c>
      <c r="C6053" t="s">
        <v>1913</v>
      </c>
      <c r="D6053" s="24">
        <v>11732</v>
      </c>
      <c r="E6053" t="s">
        <v>1711</v>
      </c>
      <c r="F6053" t="s">
        <v>99</v>
      </c>
      <c r="G6053" t="s">
        <v>113</v>
      </c>
      <c r="I6053" t="s">
        <v>2168</v>
      </c>
      <c r="J6053" t="s">
        <v>1915</v>
      </c>
      <c r="K6053" t="s">
        <v>2021</v>
      </c>
      <c r="L6053" s="24">
        <v>89200</v>
      </c>
      <c r="M6053" s="25">
        <f>+VLOOKUP(E6053, TC!A:D, 4, FALSE())</f>
        <v>1.1378999981130384</v>
      </c>
      <c r="N6053" s="24">
        <f t="shared" si="470"/>
        <v>89200</v>
      </c>
      <c r="O6053" t="str">
        <f t="shared" si="471"/>
        <v>FACTURA</v>
      </c>
      <c r="P6053" t="str">
        <f t="shared" si="472"/>
        <v>2025</v>
      </c>
      <c r="Q6053" t="str">
        <f t="shared" si="473"/>
        <v>04</v>
      </c>
      <c r="R6053" t="str">
        <f>+IFERROR(VLOOKUP(I6053, Listado!A:B, 2, FALSE()), "COMERCIALIZADORA INTERNACIONAL CARIBBEAN EXOTICS S A")</f>
        <v>COMERCIALIZADORA INTERNACIONAL CARIBBEAN EXOTICS S A</v>
      </c>
      <c r="S6053" s="25">
        <f>+VLOOKUP(E6053, TC!A:D, 2, FALSE())</f>
        <v>4239.62</v>
      </c>
      <c r="T6053" t="str">
        <f t="shared" si="474"/>
        <v>COP</v>
      </c>
    </row>
    <row r="6054" spans="1:20" ht="18.75" hidden="1" customHeight="1" x14ac:dyDescent="0.25">
      <c r="A6054" t="s">
        <v>2645</v>
      </c>
      <c r="B6054" t="s">
        <v>5</v>
      </c>
      <c r="C6054" t="s">
        <v>1913</v>
      </c>
      <c r="D6054" s="24">
        <v>11732</v>
      </c>
      <c r="E6054" t="s">
        <v>1711</v>
      </c>
      <c r="F6054" t="s">
        <v>99</v>
      </c>
      <c r="G6054" t="s">
        <v>113</v>
      </c>
      <c r="I6054" t="s">
        <v>2168</v>
      </c>
      <c r="J6054" t="s">
        <v>1915</v>
      </c>
      <c r="K6054" t="s">
        <v>2021</v>
      </c>
      <c r="L6054" s="24">
        <v>30800</v>
      </c>
      <c r="M6054" s="25">
        <f>+VLOOKUP(E6054, TC!A:D, 4, FALSE())</f>
        <v>1.1378999981130384</v>
      </c>
      <c r="N6054" s="24">
        <f t="shared" si="470"/>
        <v>30800</v>
      </c>
      <c r="O6054" t="str">
        <f t="shared" si="471"/>
        <v>FACTURA</v>
      </c>
      <c r="P6054" t="str">
        <f t="shared" si="472"/>
        <v>2025</v>
      </c>
      <c r="Q6054" t="str">
        <f t="shared" si="473"/>
        <v>04</v>
      </c>
      <c r="R6054" t="str">
        <f>+IFERROR(VLOOKUP(I6054, Listado!A:B, 2, FALSE()), "COMERCIALIZADORA INTERNACIONAL CARIBBEAN EXOTICS S A")</f>
        <v>COMERCIALIZADORA INTERNACIONAL CARIBBEAN EXOTICS S A</v>
      </c>
      <c r="S6054" s="25">
        <f>+VLOOKUP(E6054, TC!A:D, 2, FALSE())</f>
        <v>4239.62</v>
      </c>
      <c r="T6054" t="str">
        <f t="shared" si="474"/>
        <v>COP</v>
      </c>
    </row>
    <row r="6055" spans="1:20" ht="18.75" hidden="1" customHeight="1" x14ac:dyDescent="0.25">
      <c r="A6055" t="s">
        <v>2645</v>
      </c>
      <c r="B6055" t="s">
        <v>5</v>
      </c>
      <c r="C6055" t="s">
        <v>1913</v>
      </c>
      <c r="D6055" s="24">
        <v>11732</v>
      </c>
      <c r="E6055" t="s">
        <v>1711</v>
      </c>
      <c r="F6055" t="s">
        <v>99</v>
      </c>
      <c r="G6055" t="s">
        <v>113</v>
      </c>
      <c r="I6055" t="s">
        <v>2168</v>
      </c>
      <c r="J6055" t="s">
        <v>1915</v>
      </c>
      <c r="K6055" t="s">
        <v>2021</v>
      </c>
      <c r="L6055" s="24">
        <v>2800</v>
      </c>
      <c r="M6055" s="25">
        <f>+VLOOKUP(E6055, TC!A:D, 4, FALSE())</f>
        <v>1.1378999981130384</v>
      </c>
      <c r="N6055" s="24">
        <f t="shared" si="470"/>
        <v>2800</v>
      </c>
      <c r="O6055" t="str">
        <f t="shared" si="471"/>
        <v>FACTURA</v>
      </c>
      <c r="P6055" t="str">
        <f t="shared" si="472"/>
        <v>2025</v>
      </c>
      <c r="Q6055" t="str">
        <f t="shared" si="473"/>
        <v>04</v>
      </c>
      <c r="R6055" t="str">
        <f>+IFERROR(VLOOKUP(I6055, Listado!A:B, 2, FALSE()), "COMERCIALIZADORA INTERNACIONAL CARIBBEAN EXOTICS S A")</f>
        <v>COMERCIALIZADORA INTERNACIONAL CARIBBEAN EXOTICS S A</v>
      </c>
      <c r="S6055" s="25">
        <f>+VLOOKUP(E6055, TC!A:D, 2, FALSE())</f>
        <v>4239.62</v>
      </c>
      <c r="T6055" t="str">
        <f t="shared" si="474"/>
        <v>COP</v>
      </c>
    </row>
    <row r="6056" spans="1:20" ht="18.75" hidden="1" customHeight="1" x14ac:dyDescent="0.25">
      <c r="A6056" t="s">
        <v>2645</v>
      </c>
      <c r="B6056" t="s">
        <v>5</v>
      </c>
      <c r="C6056" t="s">
        <v>1913</v>
      </c>
      <c r="D6056" s="24">
        <v>11732</v>
      </c>
      <c r="E6056" t="s">
        <v>1711</v>
      </c>
      <c r="F6056" t="s">
        <v>99</v>
      </c>
      <c r="G6056" t="s">
        <v>113</v>
      </c>
      <c r="I6056" t="s">
        <v>2168</v>
      </c>
      <c r="J6056" t="s">
        <v>1915</v>
      </c>
      <c r="K6056" t="s">
        <v>2021</v>
      </c>
      <c r="L6056" s="24">
        <v>23200</v>
      </c>
      <c r="M6056" s="25">
        <f>+VLOOKUP(E6056, TC!A:D, 4, FALSE())</f>
        <v>1.1378999981130384</v>
      </c>
      <c r="N6056" s="24">
        <f t="shared" si="470"/>
        <v>23200</v>
      </c>
      <c r="O6056" t="str">
        <f t="shared" si="471"/>
        <v>FACTURA</v>
      </c>
      <c r="P6056" t="str">
        <f t="shared" si="472"/>
        <v>2025</v>
      </c>
      <c r="Q6056" t="str">
        <f t="shared" si="473"/>
        <v>04</v>
      </c>
      <c r="R6056" t="str">
        <f>+IFERROR(VLOOKUP(I6056, Listado!A:B, 2, FALSE()), "COMERCIALIZADORA INTERNACIONAL CARIBBEAN EXOTICS S A")</f>
        <v>COMERCIALIZADORA INTERNACIONAL CARIBBEAN EXOTICS S A</v>
      </c>
      <c r="S6056" s="25">
        <f>+VLOOKUP(E6056, TC!A:D, 2, FALSE())</f>
        <v>4239.62</v>
      </c>
      <c r="T6056" t="str">
        <f t="shared" si="474"/>
        <v>COP</v>
      </c>
    </row>
    <row r="6057" spans="1:20" ht="18.75" hidden="1" customHeight="1" x14ac:dyDescent="0.25">
      <c r="A6057" t="s">
        <v>2645</v>
      </c>
      <c r="B6057" t="s">
        <v>5</v>
      </c>
      <c r="C6057" t="s">
        <v>1913</v>
      </c>
      <c r="D6057" s="24">
        <v>11732</v>
      </c>
      <c r="E6057" t="s">
        <v>1711</v>
      </c>
      <c r="F6057" t="s">
        <v>99</v>
      </c>
      <c r="G6057" t="s">
        <v>113</v>
      </c>
      <c r="I6057" t="s">
        <v>2168</v>
      </c>
      <c r="J6057" t="s">
        <v>1915</v>
      </c>
      <c r="K6057" t="s">
        <v>2021</v>
      </c>
      <c r="L6057" s="24">
        <v>21200</v>
      </c>
      <c r="M6057" s="25">
        <f>+VLOOKUP(E6057, TC!A:D, 4, FALSE())</f>
        <v>1.1378999981130384</v>
      </c>
      <c r="N6057" s="24">
        <f t="shared" si="470"/>
        <v>21200</v>
      </c>
      <c r="O6057" t="str">
        <f t="shared" si="471"/>
        <v>FACTURA</v>
      </c>
      <c r="P6057" t="str">
        <f t="shared" si="472"/>
        <v>2025</v>
      </c>
      <c r="Q6057" t="str">
        <f t="shared" si="473"/>
        <v>04</v>
      </c>
      <c r="R6057" t="str">
        <f>+IFERROR(VLOOKUP(I6057, Listado!A:B, 2, FALSE()), "COMERCIALIZADORA INTERNACIONAL CARIBBEAN EXOTICS S A")</f>
        <v>COMERCIALIZADORA INTERNACIONAL CARIBBEAN EXOTICS S A</v>
      </c>
      <c r="S6057" s="25">
        <f>+VLOOKUP(E6057, TC!A:D, 2, FALSE())</f>
        <v>4239.62</v>
      </c>
      <c r="T6057" t="str">
        <f t="shared" si="474"/>
        <v>COP</v>
      </c>
    </row>
    <row r="6058" spans="1:20" ht="18.75" hidden="1" customHeight="1" x14ac:dyDescent="0.25">
      <c r="A6058" t="s">
        <v>2645</v>
      </c>
      <c r="B6058" t="s">
        <v>5</v>
      </c>
      <c r="C6058" t="s">
        <v>1913</v>
      </c>
      <c r="D6058" s="24">
        <v>11732</v>
      </c>
      <c r="E6058" t="s">
        <v>1711</v>
      </c>
      <c r="F6058" t="s">
        <v>99</v>
      </c>
      <c r="G6058" t="s">
        <v>113</v>
      </c>
      <c r="I6058" t="s">
        <v>2168</v>
      </c>
      <c r="J6058" t="s">
        <v>1915</v>
      </c>
      <c r="K6058" t="s">
        <v>2021</v>
      </c>
      <c r="L6058" s="24">
        <v>9200</v>
      </c>
      <c r="M6058" s="25">
        <f>+VLOOKUP(E6058, TC!A:D, 4, FALSE())</f>
        <v>1.1378999981130384</v>
      </c>
      <c r="N6058" s="24">
        <f t="shared" si="470"/>
        <v>9200</v>
      </c>
      <c r="O6058" t="str">
        <f t="shared" si="471"/>
        <v>FACTURA</v>
      </c>
      <c r="P6058" t="str">
        <f t="shared" si="472"/>
        <v>2025</v>
      </c>
      <c r="Q6058" t="str">
        <f t="shared" si="473"/>
        <v>04</v>
      </c>
      <c r="R6058" t="str">
        <f>+IFERROR(VLOOKUP(I6058, Listado!A:B, 2, FALSE()), "COMERCIALIZADORA INTERNACIONAL CARIBBEAN EXOTICS S A")</f>
        <v>COMERCIALIZADORA INTERNACIONAL CARIBBEAN EXOTICS S A</v>
      </c>
      <c r="S6058" s="25">
        <f>+VLOOKUP(E6058, TC!A:D, 2, FALSE())</f>
        <v>4239.62</v>
      </c>
      <c r="T6058" t="str">
        <f t="shared" si="474"/>
        <v>COP</v>
      </c>
    </row>
    <row r="6059" spans="1:20" ht="18.75" hidden="1" customHeight="1" x14ac:dyDescent="0.25">
      <c r="A6059" t="s">
        <v>2645</v>
      </c>
      <c r="B6059" t="s">
        <v>5</v>
      </c>
      <c r="C6059" t="s">
        <v>1913</v>
      </c>
      <c r="D6059" s="24">
        <v>11732</v>
      </c>
      <c r="E6059" t="s">
        <v>1711</v>
      </c>
      <c r="F6059" t="s">
        <v>99</v>
      </c>
      <c r="G6059" t="s">
        <v>113</v>
      </c>
      <c r="I6059" t="s">
        <v>2168</v>
      </c>
      <c r="J6059" t="s">
        <v>1915</v>
      </c>
      <c r="K6059" t="s">
        <v>2021</v>
      </c>
      <c r="L6059" s="24">
        <v>1200</v>
      </c>
      <c r="M6059" s="25">
        <f>+VLOOKUP(E6059, TC!A:D, 4, FALSE())</f>
        <v>1.1378999981130384</v>
      </c>
      <c r="N6059" s="24">
        <f t="shared" si="470"/>
        <v>1200</v>
      </c>
      <c r="O6059" t="str">
        <f t="shared" si="471"/>
        <v>FACTURA</v>
      </c>
      <c r="P6059" t="str">
        <f t="shared" si="472"/>
        <v>2025</v>
      </c>
      <c r="Q6059" t="str">
        <f t="shared" si="473"/>
        <v>04</v>
      </c>
      <c r="R6059" t="str">
        <f>+IFERROR(VLOOKUP(I6059, Listado!A:B, 2, FALSE()), "COMERCIALIZADORA INTERNACIONAL CARIBBEAN EXOTICS S A")</f>
        <v>COMERCIALIZADORA INTERNACIONAL CARIBBEAN EXOTICS S A</v>
      </c>
      <c r="S6059" s="25">
        <f>+VLOOKUP(E6059, TC!A:D, 2, FALSE())</f>
        <v>4239.62</v>
      </c>
      <c r="T6059" t="str">
        <f t="shared" si="474"/>
        <v>COP</v>
      </c>
    </row>
    <row r="6060" spans="1:20" ht="18.75" hidden="1" customHeight="1" x14ac:dyDescent="0.25">
      <c r="A6060" t="s">
        <v>2645</v>
      </c>
      <c r="B6060" t="s">
        <v>5</v>
      </c>
      <c r="C6060" t="s">
        <v>1913</v>
      </c>
      <c r="D6060" s="24">
        <v>11733</v>
      </c>
      <c r="E6060" t="s">
        <v>1711</v>
      </c>
      <c r="F6060" t="s">
        <v>99</v>
      </c>
      <c r="G6060" t="s">
        <v>1914</v>
      </c>
      <c r="I6060" t="s">
        <v>1841</v>
      </c>
      <c r="J6060" t="s">
        <v>1915</v>
      </c>
      <c r="K6060" t="s">
        <v>2021</v>
      </c>
      <c r="L6060" s="24">
        <v>482160</v>
      </c>
      <c r="M6060" s="25">
        <f>+VLOOKUP(E6060, TC!A:D, 4, FALSE())</f>
        <v>1.1378999981130384</v>
      </c>
      <c r="N6060" s="24">
        <f t="shared" si="470"/>
        <v>482160</v>
      </c>
      <c r="O6060" t="str">
        <f t="shared" si="471"/>
        <v>FACTURA</v>
      </c>
      <c r="P6060" t="str">
        <f t="shared" si="472"/>
        <v>2025</v>
      </c>
      <c r="Q6060" t="str">
        <f t="shared" si="473"/>
        <v>04</v>
      </c>
      <c r="R6060" t="str">
        <f>+IFERROR(VLOOKUP(I6060, Listado!A:B, 2, FALSE()), "COMERCIALIZADORA INTERNACIONAL CARIBBEAN EXOTICS S A")</f>
        <v>LONDOÑO ECHEVERRI ALEJANDRA</v>
      </c>
      <c r="S6060" s="25">
        <f>+VLOOKUP(E6060, TC!A:D, 2, FALSE())</f>
        <v>4239.62</v>
      </c>
      <c r="T6060" t="str">
        <f t="shared" si="474"/>
        <v>COP</v>
      </c>
    </row>
    <row r="6061" spans="1:20" ht="18.75" hidden="1" customHeight="1" x14ac:dyDescent="0.25">
      <c r="A6061" t="s">
        <v>2645</v>
      </c>
      <c r="B6061" t="s">
        <v>5</v>
      </c>
      <c r="C6061" t="s">
        <v>1913</v>
      </c>
      <c r="D6061" s="24">
        <v>11733</v>
      </c>
      <c r="E6061" t="s">
        <v>1711</v>
      </c>
      <c r="F6061" t="s">
        <v>99</v>
      </c>
      <c r="G6061" t="s">
        <v>1914</v>
      </c>
      <c r="I6061" t="s">
        <v>1841</v>
      </c>
      <c r="J6061" t="s">
        <v>1915</v>
      </c>
      <c r="K6061" t="s">
        <v>2021</v>
      </c>
      <c r="L6061" s="24">
        <v>294000</v>
      </c>
      <c r="M6061" s="25">
        <f>+VLOOKUP(E6061, TC!A:D, 4, FALSE())</f>
        <v>1.1378999981130384</v>
      </c>
      <c r="N6061" s="24">
        <f t="shared" si="470"/>
        <v>294000</v>
      </c>
      <c r="O6061" t="str">
        <f t="shared" si="471"/>
        <v>FACTURA</v>
      </c>
      <c r="P6061" t="str">
        <f t="shared" si="472"/>
        <v>2025</v>
      </c>
      <c r="Q6061" t="str">
        <f t="shared" si="473"/>
        <v>04</v>
      </c>
      <c r="R6061" t="str">
        <f>+IFERROR(VLOOKUP(I6061, Listado!A:B, 2, FALSE()), "COMERCIALIZADORA INTERNACIONAL CARIBBEAN EXOTICS S A")</f>
        <v>LONDOÑO ECHEVERRI ALEJANDRA</v>
      </c>
      <c r="S6061" s="25">
        <f>+VLOOKUP(E6061, TC!A:D, 2, FALSE())</f>
        <v>4239.62</v>
      </c>
      <c r="T6061" t="str">
        <f t="shared" si="474"/>
        <v>COP</v>
      </c>
    </row>
    <row r="6062" spans="1:20" ht="18.75" hidden="1" customHeight="1" x14ac:dyDescent="0.25">
      <c r="A6062" t="s">
        <v>2645</v>
      </c>
      <c r="B6062" t="s">
        <v>5</v>
      </c>
      <c r="C6062" t="s">
        <v>1913</v>
      </c>
      <c r="D6062" s="24">
        <v>11733</v>
      </c>
      <c r="E6062" t="s">
        <v>1711</v>
      </c>
      <c r="F6062" t="s">
        <v>99</v>
      </c>
      <c r="G6062" t="s">
        <v>1914</v>
      </c>
      <c r="I6062" t="s">
        <v>1841</v>
      </c>
      <c r="J6062" t="s">
        <v>1915</v>
      </c>
      <c r="K6062" t="s">
        <v>2021</v>
      </c>
      <c r="L6062" s="24">
        <v>221340</v>
      </c>
      <c r="M6062" s="25">
        <f>+VLOOKUP(E6062, TC!A:D, 4, FALSE())</f>
        <v>1.1378999981130384</v>
      </c>
      <c r="N6062" s="24">
        <f t="shared" si="470"/>
        <v>221340</v>
      </c>
      <c r="O6062" t="str">
        <f t="shared" si="471"/>
        <v>FACTURA</v>
      </c>
      <c r="P6062" t="str">
        <f t="shared" si="472"/>
        <v>2025</v>
      </c>
      <c r="Q6062" t="str">
        <f t="shared" si="473"/>
        <v>04</v>
      </c>
      <c r="R6062" t="str">
        <f>+IFERROR(VLOOKUP(I6062, Listado!A:B, 2, FALSE()), "COMERCIALIZADORA INTERNACIONAL CARIBBEAN EXOTICS S A")</f>
        <v>LONDOÑO ECHEVERRI ALEJANDRA</v>
      </c>
      <c r="S6062" s="25">
        <f>+VLOOKUP(E6062, TC!A:D, 2, FALSE())</f>
        <v>4239.62</v>
      </c>
      <c r="T6062" t="str">
        <f t="shared" si="474"/>
        <v>COP</v>
      </c>
    </row>
    <row r="6063" spans="1:20" ht="18.75" hidden="1" customHeight="1" x14ac:dyDescent="0.25">
      <c r="A6063" t="s">
        <v>2645</v>
      </c>
      <c r="B6063" t="s">
        <v>5</v>
      </c>
      <c r="C6063" t="s">
        <v>1913</v>
      </c>
      <c r="D6063" s="24">
        <v>11733</v>
      </c>
      <c r="E6063" t="s">
        <v>1711</v>
      </c>
      <c r="F6063" t="s">
        <v>99</v>
      </c>
      <c r="G6063" t="s">
        <v>1914</v>
      </c>
      <c r="I6063" t="s">
        <v>1841</v>
      </c>
      <c r="J6063" t="s">
        <v>1915</v>
      </c>
      <c r="K6063" t="s">
        <v>2021</v>
      </c>
      <c r="L6063" s="24">
        <v>190680</v>
      </c>
      <c r="M6063" s="25">
        <f>+VLOOKUP(E6063, TC!A:D, 4, FALSE())</f>
        <v>1.1378999981130384</v>
      </c>
      <c r="N6063" s="24">
        <f t="shared" si="470"/>
        <v>190680</v>
      </c>
      <c r="O6063" t="str">
        <f t="shared" si="471"/>
        <v>FACTURA</v>
      </c>
      <c r="P6063" t="str">
        <f t="shared" si="472"/>
        <v>2025</v>
      </c>
      <c r="Q6063" t="str">
        <f t="shared" si="473"/>
        <v>04</v>
      </c>
      <c r="R6063" t="str">
        <f>+IFERROR(VLOOKUP(I6063, Listado!A:B, 2, FALSE()), "COMERCIALIZADORA INTERNACIONAL CARIBBEAN EXOTICS S A")</f>
        <v>LONDOÑO ECHEVERRI ALEJANDRA</v>
      </c>
      <c r="S6063" s="25">
        <f>+VLOOKUP(E6063, TC!A:D, 2, FALSE())</f>
        <v>4239.62</v>
      </c>
      <c r="T6063" t="str">
        <f t="shared" si="474"/>
        <v>COP</v>
      </c>
    </row>
    <row r="6064" spans="1:20" ht="18.75" hidden="1" customHeight="1" x14ac:dyDescent="0.25">
      <c r="A6064" t="s">
        <v>2645</v>
      </c>
      <c r="B6064" t="s">
        <v>5</v>
      </c>
      <c r="C6064" t="s">
        <v>1913</v>
      </c>
      <c r="D6064" s="24">
        <v>11733</v>
      </c>
      <c r="E6064" t="s">
        <v>1711</v>
      </c>
      <c r="F6064" t="s">
        <v>99</v>
      </c>
      <c r="G6064" t="s">
        <v>1914</v>
      </c>
      <c r="I6064" t="s">
        <v>1841</v>
      </c>
      <c r="J6064" t="s">
        <v>1915</v>
      </c>
      <c r="K6064" t="s">
        <v>2021</v>
      </c>
      <c r="L6064" s="24">
        <v>195720</v>
      </c>
      <c r="M6064" s="25">
        <f>+VLOOKUP(E6064, TC!A:D, 4, FALSE())</f>
        <v>1.1378999981130384</v>
      </c>
      <c r="N6064" s="24">
        <f t="shared" si="470"/>
        <v>195720</v>
      </c>
      <c r="O6064" t="str">
        <f t="shared" si="471"/>
        <v>FACTURA</v>
      </c>
      <c r="P6064" t="str">
        <f t="shared" si="472"/>
        <v>2025</v>
      </c>
      <c r="Q6064" t="str">
        <f t="shared" si="473"/>
        <v>04</v>
      </c>
      <c r="R6064" t="str">
        <f>+IFERROR(VLOOKUP(I6064, Listado!A:B, 2, FALSE()), "COMERCIALIZADORA INTERNACIONAL CARIBBEAN EXOTICS S A")</f>
        <v>LONDOÑO ECHEVERRI ALEJANDRA</v>
      </c>
      <c r="S6064" s="25">
        <f>+VLOOKUP(E6064, TC!A:D, 2, FALSE())</f>
        <v>4239.62</v>
      </c>
      <c r="T6064" t="str">
        <f t="shared" si="474"/>
        <v>COP</v>
      </c>
    </row>
    <row r="6065" spans="1:20" ht="18.75" hidden="1" customHeight="1" x14ac:dyDescent="0.25">
      <c r="A6065" t="s">
        <v>2645</v>
      </c>
      <c r="B6065" t="s">
        <v>5</v>
      </c>
      <c r="C6065" t="s">
        <v>1913</v>
      </c>
      <c r="D6065" s="24">
        <v>11733</v>
      </c>
      <c r="E6065" t="s">
        <v>1711</v>
      </c>
      <c r="F6065" t="s">
        <v>99</v>
      </c>
      <c r="G6065" t="s">
        <v>1914</v>
      </c>
      <c r="I6065" t="s">
        <v>1841</v>
      </c>
      <c r="J6065" t="s">
        <v>1915</v>
      </c>
      <c r="K6065" t="s">
        <v>2021</v>
      </c>
      <c r="L6065" s="24">
        <v>53130</v>
      </c>
      <c r="M6065" s="25">
        <f>+VLOOKUP(E6065, TC!A:D, 4, FALSE())</f>
        <v>1.1378999981130384</v>
      </c>
      <c r="N6065" s="24">
        <f t="shared" si="470"/>
        <v>53130</v>
      </c>
      <c r="O6065" t="str">
        <f t="shared" si="471"/>
        <v>FACTURA</v>
      </c>
      <c r="P6065" t="str">
        <f t="shared" si="472"/>
        <v>2025</v>
      </c>
      <c r="Q6065" t="str">
        <f t="shared" si="473"/>
        <v>04</v>
      </c>
      <c r="R6065" t="str">
        <f>+IFERROR(VLOOKUP(I6065, Listado!A:B, 2, FALSE()), "COMERCIALIZADORA INTERNACIONAL CARIBBEAN EXOTICS S A")</f>
        <v>LONDOÑO ECHEVERRI ALEJANDRA</v>
      </c>
      <c r="S6065" s="25">
        <f>+VLOOKUP(E6065, TC!A:D, 2, FALSE())</f>
        <v>4239.62</v>
      </c>
      <c r="T6065" t="str">
        <f t="shared" si="474"/>
        <v>COP</v>
      </c>
    </row>
    <row r="6066" spans="1:20" ht="18.75" hidden="1" customHeight="1" x14ac:dyDescent="0.25">
      <c r="A6066" t="s">
        <v>2645</v>
      </c>
      <c r="B6066" t="s">
        <v>5</v>
      </c>
      <c r="C6066" t="s">
        <v>1913</v>
      </c>
      <c r="D6066" s="24">
        <v>11733</v>
      </c>
      <c r="E6066" t="s">
        <v>1711</v>
      </c>
      <c r="F6066" t="s">
        <v>99</v>
      </c>
      <c r="G6066" t="s">
        <v>1914</v>
      </c>
      <c r="I6066" t="s">
        <v>1841</v>
      </c>
      <c r="J6066" t="s">
        <v>1915</v>
      </c>
      <c r="K6066" t="s">
        <v>2021</v>
      </c>
      <c r="L6066" s="24">
        <v>57750</v>
      </c>
      <c r="M6066" s="25">
        <f>+VLOOKUP(E6066, TC!A:D, 4, FALSE())</f>
        <v>1.1378999981130384</v>
      </c>
      <c r="N6066" s="24">
        <f t="shared" si="470"/>
        <v>57750</v>
      </c>
      <c r="O6066" t="str">
        <f t="shared" si="471"/>
        <v>FACTURA</v>
      </c>
      <c r="P6066" t="str">
        <f t="shared" si="472"/>
        <v>2025</v>
      </c>
      <c r="Q6066" t="str">
        <f t="shared" si="473"/>
        <v>04</v>
      </c>
      <c r="R6066" t="str">
        <f>+IFERROR(VLOOKUP(I6066, Listado!A:B, 2, FALSE()), "COMERCIALIZADORA INTERNACIONAL CARIBBEAN EXOTICS S A")</f>
        <v>LONDOÑO ECHEVERRI ALEJANDRA</v>
      </c>
      <c r="S6066" s="25">
        <f>+VLOOKUP(E6066, TC!A:D, 2, FALSE())</f>
        <v>4239.62</v>
      </c>
      <c r="T6066" t="str">
        <f t="shared" si="474"/>
        <v>COP</v>
      </c>
    </row>
    <row r="6067" spans="1:20" ht="18.75" hidden="1" customHeight="1" x14ac:dyDescent="0.25">
      <c r="A6067" t="s">
        <v>2645</v>
      </c>
      <c r="B6067" t="s">
        <v>5</v>
      </c>
      <c r="C6067" t="s">
        <v>1913</v>
      </c>
      <c r="D6067" s="24">
        <v>11733</v>
      </c>
      <c r="E6067" t="s">
        <v>1711</v>
      </c>
      <c r="F6067" t="s">
        <v>99</v>
      </c>
      <c r="G6067" t="s">
        <v>1914</v>
      </c>
      <c r="I6067" t="s">
        <v>1841</v>
      </c>
      <c r="J6067" t="s">
        <v>1915</v>
      </c>
      <c r="K6067" t="s">
        <v>2021</v>
      </c>
      <c r="L6067" s="24">
        <v>2940</v>
      </c>
      <c r="M6067" s="25">
        <f>+VLOOKUP(E6067, TC!A:D, 4, FALSE())</f>
        <v>1.1378999981130384</v>
      </c>
      <c r="N6067" s="24">
        <f t="shared" si="470"/>
        <v>2940</v>
      </c>
      <c r="O6067" t="str">
        <f t="shared" si="471"/>
        <v>FACTURA</v>
      </c>
      <c r="P6067" t="str">
        <f t="shared" si="472"/>
        <v>2025</v>
      </c>
      <c r="Q6067" t="str">
        <f t="shared" si="473"/>
        <v>04</v>
      </c>
      <c r="R6067" t="str">
        <f>+IFERROR(VLOOKUP(I6067, Listado!A:B, 2, FALSE()), "COMERCIALIZADORA INTERNACIONAL CARIBBEAN EXOTICS S A")</f>
        <v>LONDOÑO ECHEVERRI ALEJANDRA</v>
      </c>
      <c r="S6067" s="25">
        <f>+VLOOKUP(E6067, TC!A:D, 2, FALSE())</f>
        <v>4239.62</v>
      </c>
      <c r="T6067" t="str">
        <f t="shared" si="474"/>
        <v>COP</v>
      </c>
    </row>
    <row r="6068" spans="1:20" ht="18.75" hidden="1" customHeight="1" x14ac:dyDescent="0.25">
      <c r="A6068" t="s">
        <v>2645</v>
      </c>
      <c r="B6068" t="s">
        <v>5</v>
      </c>
      <c r="C6068" t="s">
        <v>1913</v>
      </c>
      <c r="D6068" s="24">
        <v>11734</v>
      </c>
      <c r="E6068" t="s">
        <v>1712</v>
      </c>
      <c r="F6068" t="s">
        <v>1924</v>
      </c>
      <c r="G6068" t="s">
        <v>108</v>
      </c>
      <c r="H6068" t="s">
        <v>2847</v>
      </c>
      <c r="I6068" t="s">
        <v>1885</v>
      </c>
      <c r="J6068" t="s">
        <v>1919</v>
      </c>
      <c r="K6068" t="s">
        <v>56</v>
      </c>
      <c r="L6068" s="24">
        <v>37.04</v>
      </c>
      <c r="M6068" s="25">
        <f>+VLOOKUP(E6068, TC!A:D, 4, FALSE())</f>
        <v>1.1383499995268871</v>
      </c>
      <c r="N6068" s="24">
        <f t="shared" si="470"/>
        <v>42.1644839824759</v>
      </c>
      <c r="O6068" t="str">
        <f t="shared" si="471"/>
        <v>FACTURA</v>
      </c>
      <c r="P6068" t="str">
        <f t="shared" si="472"/>
        <v>2025</v>
      </c>
      <c r="Q6068" t="str">
        <f t="shared" si="473"/>
        <v>04</v>
      </c>
      <c r="R6068" t="str">
        <f>+IFERROR(VLOOKUP(I6068, Listado!A:B, 2, FALSE()), "COMERCIALIZADORA INTERNACIONAL CARIBBEAN EXOTICS S A")</f>
        <v>PIEDRAHITA PEREZ MARIANA</v>
      </c>
      <c r="S6068" s="25">
        <f>+VLOOKUP(E6068, TC!A:D, 2, FALSE())</f>
        <v>4227.32</v>
      </c>
      <c r="T6068" t="str">
        <f t="shared" si="474"/>
        <v>EUR</v>
      </c>
    </row>
    <row r="6069" spans="1:20" ht="18.75" hidden="1" customHeight="1" x14ac:dyDescent="0.25">
      <c r="A6069" t="s">
        <v>2645</v>
      </c>
      <c r="B6069" t="s">
        <v>5</v>
      </c>
      <c r="C6069" t="s">
        <v>1913</v>
      </c>
      <c r="D6069" s="24">
        <v>11734</v>
      </c>
      <c r="E6069" t="s">
        <v>1712</v>
      </c>
      <c r="F6069" t="s">
        <v>1924</v>
      </c>
      <c r="G6069" t="s">
        <v>108</v>
      </c>
      <c r="H6069" t="s">
        <v>2847</v>
      </c>
      <c r="I6069" t="s">
        <v>1885</v>
      </c>
      <c r="J6069" t="s">
        <v>1919</v>
      </c>
      <c r="K6069" t="s">
        <v>56</v>
      </c>
      <c r="L6069" s="24">
        <v>467.63</v>
      </c>
      <c r="M6069" s="25">
        <f>+VLOOKUP(E6069, TC!A:D, 4, FALSE())</f>
        <v>1.1383499995268871</v>
      </c>
      <c r="N6069" s="24">
        <f t="shared" si="470"/>
        <v>532.32661027875815</v>
      </c>
      <c r="O6069" t="str">
        <f t="shared" si="471"/>
        <v>FACTURA</v>
      </c>
      <c r="P6069" t="str">
        <f t="shared" si="472"/>
        <v>2025</v>
      </c>
      <c r="Q6069" t="str">
        <f t="shared" si="473"/>
        <v>04</v>
      </c>
      <c r="R6069" t="str">
        <f>+IFERROR(VLOOKUP(I6069, Listado!A:B, 2, FALSE()), "COMERCIALIZADORA INTERNACIONAL CARIBBEAN EXOTICS S A")</f>
        <v>PIEDRAHITA PEREZ MARIANA</v>
      </c>
      <c r="S6069" s="25">
        <f>+VLOOKUP(E6069, TC!A:D, 2, FALSE())</f>
        <v>4227.32</v>
      </c>
      <c r="T6069" t="str">
        <f t="shared" si="474"/>
        <v>EUR</v>
      </c>
    </row>
    <row r="6070" spans="1:20" ht="18.75" hidden="1" customHeight="1" x14ac:dyDescent="0.25">
      <c r="A6070" t="s">
        <v>2645</v>
      </c>
      <c r="B6070" t="s">
        <v>5</v>
      </c>
      <c r="C6070" t="s">
        <v>1913</v>
      </c>
      <c r="D6070" s="24">
        <v>11734</v>
      </c>
      <c r="E6070" t="s">
        <v>1712</v>
      </c>
      <c r="F6070" t="s">
        <v>1924</v>
      </c>
      <c r="G6070" t="s">
        <v>108</v>
      </c>
      <c r="H6070" t="s">
        <v>2847</v>
      </c>
      <c r="I6070" t="s">
        <v>1885</v>
      </c>
      <c r="J6070" t="s">
        <v>1919</v>
      </c>
      <c r="K6070" t="s">
        <v>56</v>
      </c>
      <c r="L6070" s="24">
        <v>1463.08</v>
      </c>
      <c r="M6070" s="25">
        <f>+VLOOKUP(E6070, TC!A:D, 4, FALSE())</f>
        <v>1.1383499995268871</v>
      </c>
      <c r="N6070" s="24">
        <f t="shared" si="470"/>
        <v>1665.4971173077979</v>
      </c>
      <c r="O6070" t="str">
        <f t="shared" si="471"/>
        <v>FACTURA</v>
      </c>
      <c r="P6070" t="str">
        <f t="shared" si="472"/>
        <v>2025</v>
      </c>
      <c r="Q6070" t="str">
        <f t="shared" si="473"/>
        <v>04</v>
      </c>
      <c r="R6070" t="str">
        <f>+IFERROR(VLOOKUP(I6070, Listado!A:B, 2, FALSE()), "COMERCIALIZADORA INTERNACIONAL CARIBBEAN EXOTICS S A")</f>
        <v>PIEDRAHITA PEREZ MARIANA</v>
      </c>
      <c r="S6070" s="25">
        <f>+VLOOKUP(E6070, TC!A:D, 2, FALSE())</f>
        <v>4227.32</v>
      </c>
      <c r="T6070" t="str">
        <f t="shared" si="474"/>
        <v>EUR</v>
      </c>
    </row>
    <row r="6071" spans="1:20" ht="18.75" hidden="1" customHeight="1" x14ac:dyDescent="0.25">
      <c r="A6071" t="s">
        <v>2645</v>
      </c>
      <c r="B6071" t="s">
        <v>5</v>
      </c>
      <c r="C6071" t="s">
        <v>1913</v>
      </c>
      <c r="D6071" s="24">
        <v>11734</v>
      </c>
      <c r="E6071" t="s">
        <v>1712</v>
      </c>
      <c r="F6071" t="s">
        <v>1924</v>
      </c>
      <c r="G6071" t="s">
        <v>108</v>
      </c>
      <c r="H6071" t="s">
        <v>2847</v>
      </c>
      <c r="I6071" t="s">
        <v>1885</v>
      </c>
      <c r="J6071" t="s">
        <v>1919</v>
      </c>
      <c r="K6071" t="s">
        <v>56</v>
      </c>
      <c r="L6071" s="24">
        <v>625.04999999999995</v>
      </c>
      <c r="M6071" s="25">
        <f>+VLOOKUP(E6071, TC!A:D, 4, FALSE())</f>
        <v>1.1383499995268871</v>
      </c>
      <c r="N6071" s="24">
        <f t="shared" si="470"/>
        <v>711.52566720428069</v>
      </c>
      <c r="O6071" t="str">
        <f t="shared" si="471"/>
        <v>FACTURA</v>
      </c>
      <c r="P6071" t="str">
        <f t="shared" si="472"/>
        <v>2025</v>
      </c>
      <c r="Q6071" t="str">
        <f t="shared" si="473"/>
        <v>04</v>
      </c>
      <c r="R6071" t="str">
        <f>+IFERROR(VLOOKUP(I6071, Listado!A:B, 2, FALSE()), "COMERCIALIZADORA INTERNACIONAL CARIBBEAN EXOTICS S A")</f>
        <v>PIEDRAHITA PEREZ MARIANA</v>
      </c>
      <c r="S6071" s="25">
        <f>+VLOOKUP(E6071, TC!A:D, 2, FALSE())</f>
        <v>4227.32</v>
      </c>
      <c r="T6071" t="str">
        <f t="shared" si="474"/>
        <v>EUR</v>
      </c>
    </row>
    <row r="6072" spans="1:20" ht="18.75" hidden="1" customHeight="1" x14ac:dyDescent="0.25">
      <c r="A6072" t="s">
        <v>2645</v>
      </c>
      <c r="B6072" t="s">
        <v>5</v>
      </c>
      <c r="C6072" t="s">
        <v>1913</v>
      </c>
      <c r="D6072" s="24">
        <v>11734</v>
      </c>
      <c r="E6072" t="s">
        <v>1712</v>
      </c>
      <c r="F6072" t="s">
        <v>1924</v>
      </c>
      <c r="G6072" t="s">
        <v>108</v>
      </c>
      <c r="H6072" t="s">
        <v>2847</v>
      </c>
      <c r="I6072" t="s">
        <v>1885</v>
      </c>
      <c r="J6072" t="s">
        <v>1919</v>
      </c>
      <c r="K6072" t="s">
        <v>1959</v>
      </c>
      <c r="L6072" s="24">
        <v>600</v>
      </c>
      <c r="M6072" s="25">
        <f>+VLOOKUP(E6072, TC!A:D, 4, FALSE())</f>
        <v>1.1383499995268871</v>
      </c>
      <c r="N6072" s="24">
        <f t="shared" si="470"/>
        <v>683.00999971613226</v>
      </c>
      <c r="O6072" t="str">
        <f t="shared" si="471"/>
        <v>FACTURA</v>
      </c>
      <c r="P6072" t="str">
        <f t="shared" si="472"/>
        <v>2025</v>
      </c>
      <c r="Q6072" t="str">
        <f t="shared" si="473"/>
        <v>04</v>
      </c>
      <c r="R6072" t="str">
        <f>+IFERROR(VLOOKUP(I6072, Listado!A:B, 2, FALSE()), "COMERCIALIZADORA INTERNACIONAL CARIBBEAN EXOTICS S A")</f>
        <v>PIEDRAHITA PEREZ MARIANA</v>
      </c>
      <c r="S6072" s="25">
        <f>+VLOOKUP(E6072, TC!A:D, 2, FALSE())</f>
        <v>4227.32</v>
      </c>
      <c r="T6072" t="str">
        <f t="shared" si="474"/>
        <v>EUR</v>
      </c>
    </row>
    <row r="6073" spans="1:20" ht="18.75" hidden="1" customHeight="1" x14ac:dyDescent="0.25">
      <c r="A6073" t="s">
        <v>2645</v>
      </c>
      <c r="B6073" t="s">
        <v>5</v>
      </c>
      <c r="C6073" t="s">
        <v>1913</v>
      </c>
      <c r="D6073" s="24">
        <v>11734</v>
      </c>
      <c r="E6073" t="s">
        <v>1712</v>
      </c>
      <c r="F6073" t="s">
        <v>1924</v>
      </c>
      <c r="G6073" t="s">
        <v>108</v>
      </c>
      <c r="H6073" t="s">
        <v>2847</v>
      </c>
      <c r="I6073" t="s">
        <v>1885</v>
      </c>
      <c r="J6073" t="s">
        <v>1919</v>
      </c>
      <c r="K6073" t="s">
        <v>1960</v>
      </c>
      <c r="L6073" s="24">
        <v>34.020000000000003</v>
      </c>
      <c r="M6073" s="25">
        <f>+VLOOKUP(E6073, TC!A:D, 4, FALSE())</f>
        <v>1.1383499995268871</v>
      </c>
      <c r="N6073" s="24">
        <f t="shared" si="470"/>
        <v>38.7266669839047</v>
      </c>
      <c r="O6073" t="str">
        <f t="shared" si="471"/>
        <v>FACTURA</v>
      </c>
      <c r="P6073" t="str">
        <f t="shared" si="472"/>
        <v>2025</v>
      </c>
      <c r="Q6073" t="str">
        <f t="shared" si="473"/>
        <v>04</v>
      </c>
      <c r="R6073" t="str">
        <f>+IFERROR(VLOOKUP(I6073, Listado!A:B, 2, FALSE()), "COMERCIALIZADORA INTERNACIONAL CARIBBEAN EXOTICS S A")</f>
        <v>PIEDRAHITA PEREZ MARIANA</v>
      </c>
      <c r="S6073" s="25">
        <f>+VLOOKUP(E6073, TC!A:D, 2, FALSE())</f>
        <v>4227.32</v>
      </c>
      <c r="T6073" t="str">
        <f t="shared" si="474"/>
        <v>EUR</v>
      </c>
    </row>
    <row r="6074" spans="1:20" ht="18.75" hidden="1" customHeight="1" x14ac:dyDescent="0.25">
      <c r="A6074" t="s">
        <v>2645</v>
      </c>
      <c r="B6074" t="s">
        <v>5</v>
      </c>
      <c r="C6074" t="s">
        <v>1913</v>
      </c>
      <c r="D6074" s="24">
        <v>11735</v>
      </c>
      <c r="E6074" t="s">
        <v>1712</v>
      </c>
      <c r="F6074" t="s">
        <v>99</v>
      </c>
      <c r="G6074" t="s">
        <v>113</v>
      </c>
      <c r="I6074" t="s">
        <v>1859</v>
      </c>
      <c r="J6074" t="s">
        <v>1915</v>
      </c>
      <c r="K6074" t="s">
        <v>1916</v>
      </c>
      <c r="L6074" s="24">
        <v>4732800</v>
      </c>
      <c r="M6074" s="25">
        <f>+VLOOKUP(E6074, TC!A:D, 4, FALSE())</f>
        <v>1.1383499995268871</v>
      </c>
      <c r="N6074" s="24">
        <f t="shared" si="470"/>
        <v>4732800</v>
      </c>
      <c r="O6074" t="str">
        <f t="shared" si="471"/>
        <v>FACTURA</v>
      </c>
      <c r="P6074" t="str">
        <f t="shared" si="472"/>
        <v>2025</v>
      </c>
      <c r="Q6074" t="str">
        <f t="shared" si="473"/>
        <v>04</v>
      </c>
      <c r="R6074" t="str">
        <f>+IFERROR(VLOOKUP(I6074, Listado!A:B, 2, FALSE()), "COMERCIALIZADORA INTERNACIONAL CARIBBEAN EXOTICS S A")</f>
        <v>LONDOÑO ECHEVERRI ALEJANDRA</v>
      </c>
      <c r="S6074" s="25">
        <f>+VLOOKUP(E6074, TC!A:D, 2, FALSE())</f>
        <v>4227.32</v>
      </c>
      <c r="T6074" t="str">
        <f t="shared" si="474"/>
        <v>COP</v>
      </c>
    </row>
    <row r="6075" spans="1:20" ht="18.75" hidden="1" customHeight="1" x14ac:dyDescent="0.25">
      <c r="A6075" t="s">
        <v>2645</v>
      </c>
      <c r="B6075" t="s">
        <v>5</v>
      </c>
      <c r="C6075" t="s">
        <v>1913</v>
      </c>
      <c r="D6075" s="24">
        <v>11736</v>
      </c>
      <c r="E6075" t="s">
        <v>1712</v>
      </c>
      <c r="F6075" t="s">
        <v>99</v>
      </c>
      <c r="G6075" t="s">
        <v>113</v>
      </c>
      <c r="I6075" t="s">
        <v>2448</v>
      </c>
      <c r="J6075" t="s">
        <v>1915</v>
      </c>
      <c r="K6075" t="s">
        <v>2449</v>
      </c>
      <c r="L6075" s="24">
        <v>409600</v>
      </c>
      <c r="M6075" s="25">
        <f>+VLOOKUP(E6075, TC!A:D, 4, FALSE())</f>
        <v>1.1383499995268871</v>
      </c>
      <c r="N6075" s="24">
        <f t="shared" si="470"/>
        <v>409600</v>
      </c>
      <c r="O6075" t="str">
        <f t="shared" si="471"/>
        <v>FACTURA</v>
      </c>
      <c r="P6075" t="str">
        <f t="shared" si="472"/>
        <v>2025</v>
      </c>
      <c r="Q6075" t="str">
        <f t="shared" si="473"/>
        <v>04</v>
      </c>
      <c r="R6075" t="str">
        <f>+IFERROR(VLOOKUP(I6075, Listado!A:B, 2, FALSE()), "COMERCIALIZADORA INTERNACIONAL CARIBBEAN EXOTICS S A")</f>
        <v>COMERCIALIZADORA INTERNACIONAL CARIBBEAN EXOTICS S A</v>
      </c>
      <c r="S6075" s="25">
        <f>+VLOOKUP(E6075, TC!A:D, 2, FALSE())</f>
        <v>4227.32</v>
      </c>
      <c r="T6075" t="str">
        <f t="shared" si="474"/>
        <v>COP</v>
      </c>
    </row>
    <row r="6076" spans="1:20" ht="18.75" hidden="1" customHeight="1" x14ac:dyDescent="0.25">
      <c r="A6076" t="s">
        <v>2645</v>
      </c>
      <c r="B6076" t="s">
        <v>5</v>
      </c>
      <c r="C6076" t="s">
        <v>1913</v>
      </c>
      <c r="D6076" s="24">
        <v>11737</v>
      </c>
      <c r="E6076" t="s">
        <v>1712</v>
      </c>
      <c r="F6076" t="s">
        <v>1924</v>
      </c>
      <c r="G6076" t="s">
        <v>110</v>
      </c>
      <c r="H6076" t="s">
        <v>2848</v>
      </c>
      <c r="I6076" t="s">
        <v>1900</v>
      </c>
      <c r="J6076" t="s">
        <v>2468</v>
      </c>
      <c r="K6076" t="s">
        <v>62</v>
      </c>
      <c r="L6076" s="24">
        <v>765</v>
      </c>
      <c r="M6076" s="25">
        <f>+VLOOKUP(E6076, TC!A:D, 4, FALSE())</f>
        <v>1.1383499995268871</v>
      </c>
      <c r="N6076" s="24">
        <f t="shared" si="470"/>
        <v>870.83774963806866</v>
      </c>
      <c r="O6076" t="str">
        <f t="shared" si="471"/>
        <v>FACTURA</v>
      </c>
      <c r="P6076" t="str">
        <f t="shared" si="472"/>
        <v>2025</v>
      </c>
      <c r="Q6076" t="str">
        <f t="shared" si="473"/>
        <v>04</v>
      </c>
      <c r="R6076" t="str">
        <f>+IFERROR(VLOOKUP(I6076, Listado!A:B, 2, FALSE()), "COMERCIALIZADORA INTERNACIONAL CARIBBEAN EXOTICS S A")</f>
        <v>PEREZ MEJIA MARIA PAULINA</v>
      </c>
      <c r="S6076" s="25">
        <f>+VLOOKUP(E6076, TC!A:D, 2, FALSE())</f>
        <v>4227.32</v>
      </c>
      <c r="T6076" t="str">
        <f t="shared" si="474"/>
        <v>EUR</v>
      </c>
    </row>
    <row r="6077" spans="1:20" ht="18.75" hidden="1" customHeight="1" x14ac:dyDescent="0.25">
      <c r="A6077" t="s">
        <v>2645</v>
      </c>
      <c r="B6077" t="s">
        <v>5</v>
      </c>
      <c r="C6077" t="s">
        <v>1913</v>
      </c>
      <c r="D6077" s="24">
        <v>11737</v>
      </c>
      <c r="E6077" t="s">
        <v>1712</v>
      </c>
      <c r="F6077" t="s">
        <v>1924</v>
      </c>
      <c r="G6077" t="s">
        <v>110</v>
      </c>
      <c r="H6077" t="s">
        <v>2848</v>
      </c>
      <c r="I6077" t="s">
        <v>1900</v>
      </c>
      <c r="J6077" t="s">
        <v>2468</v>
      </c>
      <c r="K6077" t="s">
        <v>62</v>
      </c>
      <c r="L6077" s="24">
        <v>112.5</v>
      </c>
      <c r="M6077" s="25">
        <f>+VLOOKUP(E6077, TC!A:D, 4, FALSE())</f>
        <v>1.1383499995268871</v>
      </c>
      <c r="N6077" s="24">
        <f t="shared" si="470"/>
        <v>128.06437494677479</v>
      </c>
      <c r="O6077" t="str">
        <f t="shared" si="471"/>
        <v>FACTURA</v>
      </c>
      <c r="P6077" t="str">
        <f t="shared" si="472"/>
        <v>2025</v>
      </c>
      <c r="Q6077" t="str">
        <f t="shared" si="473"/>
        <v>04</v>
      </c>
      <c r="R6077" t="str">
        <f>+IFERROR(VLOOKUP(I6077, Listado!A:B, 2, FALSE()), "COMERCIALIZADORA INTERNACIONAL CARIBBEAN EXOTICS S A")</f>
        <v>PEREZ MEJIA MARIA PAULINA</v>
      </c>
      <c r="S6077" s="25">
        <f>+VLOOKUP(E6077, TC!A:D, 2, FALSE())</f>
        <v>4227.32</v>
      </c>
      <c r="T6077" t="str">
        <f t="shared" si="474"/>
        <v>EUR</v>
      </c>
    </row>
    <row r="6078" spans="1:20" ht="18.75" hidden="1" customHeight="1" x14ac:dyDescent="0.25">
      <c r="A6078" t="s">
        <v>2645</v>
      </c>
      <c r="B6078" t="s">
        <v>5</v>
      </c>
      <c r="C6078" t="s">
        <v>1913</v>
      </c>
      <c r="D6078" s="24">
        <v>11737</v>
      </c>
      <c r="E6078" t="s">
        <v>1712</v>
      </c>
      <c r="F6078" t="s">
        <v>1924</v>
      </c>
      <c r="G6078" t="s">
        <v>110</v>
      </c>
      <c r="H6078" t="s">
        <v>2848</v>
      </c>
      <c r="I6078" t="s">
        <v>1900</v>
      </c>
      <c r="J6078" t="s">
        <v>2468</v>
      </c>
      <c r="K6078" t="s">
        <v>62</v>
      </c>
      <c r="L6078" s="24">
        <v>348.75</v>
      </c>
      <c r="M6078" s="25">
        <f>+VLOOKUP(E6078, TC!A:D, 4, FALSE())</f>
        <v>1.1383499995268871</v>
      </c>
      <c r="N6078" s="24">
        <f t="shared" si="470"/>
        <v>396.99956233500188</v>
      </c>
      <c r="O6078" t="str">
        <f t="shared" si="471"/>
        <v>FACTURA</v>
      </c>
      <c r="P6078" t="str">
        <f t="shared" si="472"/>
        <v>2025</v>
      </c>
      <c r="Q6078" t="str">
        <f t="shared" si="473"/>
        <v>04</v>
      </c>
      <c r="R6078" t="str">
        <f>+IFERROR(VLOOKUP(I6078, Listado!A:B, 2, FALSE()), "COMERCIALIZADORA INTERNACIONAL CARIBBEAN EXOTICS S A")</f>
        <v>PEREZ MEJIA MARIA PAULINA</v>
      </c>
      <c r="S6078" s="25">
        <f>+VLOOKUP(E6078, TC!A:D, 2, FALSE())</f>
        <v>4227.32</v>
      </c>
      <c r="T6078" t="str">
        <f t="shared" si="474"/>
        <v>EUR</v>
      </c>
    </row>
    <row r="6079" spans="1:20" ht="18.75" hidden="1" customHeight="1" x14ac:dyDescent="0.25">
      <c r="A6079" t="s">
        <v>2645</v>
      </c>
      <c r="B6079" t="s">
        <v>5</v>
      </c>
      <c r="C6079" t="s">
        <v>1913</v>
      </c>
      <c r="D6079" s="24">
        <v>11737</v>
      </c>
      <c r="E6079" t="s">
        <v>1712</v>
      </c>
      <c r="F6079" t="s">
        <v>1924</v>
      </c>
      <c r="G6079" t="s">
        <v>110</v>
      </c>
      <c r="H6079" t="s">
        <v>2848</v>
      </c>
      <c r="I6079" t="s">
        <v>1900</v>
      </c>
      <c r="J6079" t="s">
        <v>2468</v>
      </c>
      <c r="K6079" t="s">
        <v>62</v>
      </c>
      <c r="L6079" s="24">
        <v>22.5</v>
      </c>
      <c r="M6079" s="25">
        <f>+VLOOKUP(E6079, TC!A:D, 4, FALSE())</f>
        <v>1.1383499995268871</v>
      </c>
      <c r="N6079" s="24">
        <f t="shared" si="470"/>
        <v>25.61287498935496</v>
      </c>
      <c r="O6079" t="str">
        <f t="shared" si="471"/>
        <v>FACTURA</v>
      </c>
      <c r="P6079" t="str">
        <f t="shared" si="472"/>
        <v>2025</v>
      </c>
      <c r="Q6079" t="str">
        <f t="shared" si="473"/>
        <v>04</v>
      </c>
      <c r="R6079" t="str">
        <f>+IFERROR(VLOOKUP(I6079, Listado!A:B, 2, FALSE()), "COMERCIALIZADORA INTERNACIONAL CARIBBEAN EXOTICS S A")</f>
        <v>PEREZ MEJIA MARIA PAULINA</v>
      </c>
      <c r="S6079" s="25">
        <f>+VLOOKUP(E6079, TC!A:D, 2, FALSE())</f>
        <v>4227.32</v>
      </c>
      <c r="T6079" t="str">
        <f t="shared" si="474"/>
        <v>EUR</v>
      </c>
    </row>
    <row r="6080" spans="1:20" ht="18.75" hidden="1" customHeight="1" x14ac:dyDescent="0.25">
      <c r="A6080" t="s">
        <v>2645</v>
      </c>
      <c r="B6080" t="s">
        <v>5</v>
      </c>
      <c r="C6080" t="s">
        <v>1913</v>
      </c>
      <c r="D6080" s="24">
        <v>11737</v>
      </c>
      <c r="E6080" t="s">
        <v>1712</v>
      </c>
      <c r="F6080" t="s">
        <v>1924</v>
      </c>
      <c r="G6080" t="s">
        <v>110</v>
      </c>
      <c r="H6080" t="s">
        <v>2848</v>
      </c>
      <c r="I6080" t="s">
        <v>1900</v>
      </c>
      <c r="J6080" t="s">
        <v>2468</v>
      </c>
      <c r="K6080" t="s">
        <v>62</v>
      </c>
      <c r="L6080" s="24">
        <v>101.25</v>
      </c>
      <c r="M6080" s="25">
        <f>+VLOOKUP(E6080, TC!A:D, 4, FALSE())</f>
        <v>1.1383499995268871</v>
      </c>
      <c r="N6080" s="24">
        <f t="shared" si="470"/>
        <v>115.25793745209732</v>
      </c>
      <c r="O6080" t="str">
        <f t="shared" si="471"/>
        <v>FACTURA</v>
      </c>
      <c r="P6080" t="str">
        <f t="shared" si="472"/>
        <v>2025</v>
      </c>
      <c r="Q6080" t="str">
        <f t="shared" si="473"/>
        <v>04</v>
      </c>
      <c r="R6080" t="str">
        <f>+IFERROR(VLOOKUP(I6080, Listado!A:B, 2, FALSE()), "COMERCIALIZADORA INTERNACIONAL CARIBBEAN EXOTICS S A")</f>
        <v>PEREZ MEJIA MARIA PAULINA</v>
      </c>
      <c r="S6080" s="25">
        <f>+VLOOKUP(E6080, TC!A:D, 2, FALSE())</f>
        <v>4227.32</v>
      </c>
      <c r="T6080" t="str">
        <f t="shared" si="474"/>
        <v>EUR</v>
      </c>
    </row>
    <row r="6081" spans="1:20" ht="18.75" hidden="1" customHeight="1" x14ac:dyDescent="0.25">
      <c r="A6081" t="s">
        <v>2645</v>
      </c>
      <c r="B6081" t="s">
        <v>5</v>
      </c>
      <c r="C6081" t="s">
        <v>1913</v>
      </c>
      <c r="D6081" s="24">
        <v>11737</v>
      </c>
      <c r="E6081" t="s">
        <v>1712</v>
      </c>
      <c r="F6081" t="s">
        <v>1924</v>
      </c>
      <c r="G6081" t="s">
        <v>110</v>
      </c>
      <c r="H6081" t="s">
        <v>2848</v>
      </c>
      <c r="I6081" t="s">
        <v>1900</v>
      </c>
      <c r="J6081" t="s">
        <v>2468</v>
      </c>
      <c r="K6081" t="s">
        <v>62</v>
      </c>
      <c r="L6081" s="24">
        <v>22.5</v>
      </c>
      <c r="M6081" s="25">
        <f>+VLOOKUP(E6081, TC!A:D, 4, FALSE())</f>
        <v>1.1383499995268871</v>
      </c>
      <c r="N6081" s="24">
        <f t="shared" si="470"/>
        <v>25.61287498935496</v>
      </c>
      <c r="O6081" t="str">
        <f t="shared" si="471"/>
        <v>FACTURA</v>
      </c>
      <c r="P6081" t="str">
        <f t="shared" si="472"/>
        <v>2025</v>
      </c>
      <c r="Q6081" t="str">
        <f t="shared" si="473"/>
        <v>04</v>
      </c>
      <c r="R6081" t="str">
        <f>+IFERROR(VLOOKUP(I6081, Listado!A:B, 2, FALSE()), "COMERCIALIZADORA INTERNACIONAL CARIBBEAN EXOTICS S A")</f>
        <v>PEREZ MEJIA MARIA PAULINA</v>
      </c>
      <c r="S6081" s="25">
        <f>+VLOOKUP(E6081, TC!A:D, 2, FALSE())</f>
        <v>4227.32</v>
      </c>
      <c r="T6081" t="str">
        <f t="shared" si="474"/>
        <v>EUR</v>
      </c>
    </row>
    <row r="6082" spans="1:20" ht="18.75" hidden="1" customHeight="1" x14ac:dyDescent="0.25">
      <c r="A6082" t="s">
        <v>2645</v>
      </c>
      <c r="B6082" t="s">
        <v>5</v>
      </c>
      <c r="C6082" t="s">
        <v>1913</v>
      </c>
      <c r="D6082" s="24">
        <v>11737</v>
      </c>
      <c r="E6082" t="s">
        <v>1712</v>
      </c>
      <c r="F6082" t="s">
        <v>1924</v>
      </c>
      <c r="G6082" t="s">
        <v>110</v>
      </c>
      <c r="H6082" t="s">
        <v>2848</v>
      </c>
      <c r="I6082" t="s">
        <v>1900</v>
      </c>
      <c r="J6082" t="s">
        <v>2468</v>
      </c>
      <c r="K6082" t="s">
        <v>62</v>
      </c>
      <c r="L6082" s="24">
        <v>180</v>
      </c>
      <c r="M6082" s="25">
        <f>+VLOOKUP(E6082, TC!A:D, 4, FALSE())</f>
        <v>1.1383499995268871</v>
      </c>
      <c r="N6082" s="24">
        <f t="shared" ref="N6082:N6145" si="475">+IF(F6082="EUR", (M6082*L6082), IF(I6082="JUAN MATAS SAS", (L6082/S6082), L6082))</f>
        <v>204.90299991483968</v>
      </c>
      <c r="O6082" t="str">
        <f t="shared" ref="O6082:O6145" si="476">+IF(C6082="CFE", "FACTURA", IF(ISERROR(SEARCH("ANULA", H6082))=FALSE(), "ANULACIÓN FE", IF(ISERROR(SEARCH("CANCELLATION", H6082))=FALSE(), "ANULACIÓN FE", "NOTAS")))</f>
        <v>FACTURA</v>
      </c>
      <c r="P6082" t="str">
        <f t="shared" ref="P6082:P6145" si="477">+LEFT(E6082, 4)</f>
        <v>2025</v>
      </c>
      <c r="Q6082" t="str">
        <f t="shared" ref="Q6082:Q6145" si="478">+MID(E6082, 5, 2)</f>
        <v>04</v>
      </c>
      <c r="R6082" t="str">
        <f>+IFERROR(VLOOKUP(I6082, Listado!A:B, 2, FALSE()), "COMERCIALIZADORA INTERNACIONAL CARIBBEAN EXOTICS S A")</f>
        <v>PEREZ MEJIA MARIA PAULINA</v>
      </c>
      <c r="S6082" s="25">
        <f>+VLOOKUP(E6082, TC!A:D, 2, FALSE())</f>
        <v>4227.32</v>
      </c>
      <c r="T6082" t="str">
        <f t="shared" ref="T6082:T6145" si="479">+IF(I6082="JUAN MATAS SAS", "USD", F6082)</f>
        <v>EUR</v>
      </c>
    </row>
    <row r="6083" spans="1:20" ht="18.75" hidden="1" customHeight="1" x14ac:dyDescent="0.25">
      <c r="A6083" t="s">
        <v>2645</v>
      </c>
      <c r="B6083" t="s">
        <v>5</v>
      </c>
      <c r="C6083" t="s">
        <v>1913</v>
      </c>
      <c r="D6083" s="24">
        <v>11737</v>
      </c>
      <c r="E6083" t="s">
        <v>1712</v>
      </c>
      <c r="F6083" t="s">
        <v>1924</v>
      </c>
      <c r="G6083" t="s">
        <v>110</v>
      </c>
      <c r="H6083" t="s">
        <v>2848</v>
      </c>
      <c r="I6083" t="s">
        <v>1900</v>
      </c>
      <c r="J6083" t="s">
        <v>2468</v>
      </c>
      <c r="K6083" t="s">
        <v>62</v>
      </c>
      <c r="L6083" s="24">
        <v>697.5</v>
      </c>
      <c r="M6083" s="25">
        <f>+VLOOKUP(E6083, TC!A:D, 4, FALSE())</f>
        <v>1.1383499995268871</v>
      </c>
      <c r="N6083" s="24">
        <f t="shared" si="475"/>
        <v>793.99912467000377</v>
      </c>
      <c r="O6083" t="str">
        <f t="shared" si="476"/>
        <v>FACTURA</v>
      </c>
      <c r="P6083" t="str">
        <f t="shared" si="477"/>
        <v>2025</v>
      </c>
      <c r="Q6083" t="str">
        <f t="shared" si="478"/>
        <v>04</v>
      </c>
      <c r="R6083" t="str">
        <f>+IFERROR(VLOOKUP(I6083, Listado!A:B, 2, FALSE()), "COMERCIALIZADORA INTERNACIONAL CARIBBEAN EXOTICS S A")</f>
        <v>PEREZ MEJIA MARIA PAULINA</v>
      </c>
      <c r="S6083" s="25">
        <f>+VLOOKUP(E6083, TC!A:D, 2, FALSE())</f>
        <v>4227.32</v>
      </c>
      <c r="T6083" t="str">
        <f t="shared" si="479"/>
        <v>EUR</v>
      </c>
    </row>
    <row r="6084" spans="1:20" ht="18.75" hidden="1" customHeight="1" x14ac:dyDescent="0.25">
      <c r="A6084" t="s">
        <v>2645</v>
      </c>
      <c r="B6084" t="s">
        <v>5</v>
      </c>
      <c r="C6084" t="s">
        <v>1913</v>
      </c>
      <c r="D6084" s="24">
        <v>11737</v>
      </c>
      <c r="E6084" t="s">
        <v>1712</v>
      </c>
      <c r="F6084" t="s">
        <v>1924</v>
      </c>
      <c r="G6084" t="s">
        <v>110</v>
      </c>
      <c r="H6084" t="s">
        <v>2848</v>
      </c>
      <c r="I6084" t="s">
        <v>1900</v>
      </c>
      <c r="J6084" t="s">
        <v>2468</v>
      </c>
      <c r="K6084" t="s">
        <v>62</v>
      </c>
      <c r="L6084" s="24">
        <v>168.75</v>
      </c>
      <c r="M6084" s="25">
        <f>+VLOOKUP(E6084, TC!A:D, 4, FALSE())</f>
        <v>1.1383499995268871</v>
      </c>
      <c r="N6084" s="24">
        <f t="shared" si="475"/>
        <v>192.0965624201622</v>
      </c>
      <c r="O6084" t="str">
        <f t="shared" si="476"/>
        <v>FACTURA</v>
      </c>
      <c r="P6084" t="str">
        <f t="shared" si="477"/>
        <v>2025</v>
      </c>
      <c r="Q6084" t="str">
        <f t="shared" si="478"/>
        <v>04</v>
      </c>
      <c r="R6084" t="str">
        <f>+IFERROR(VLOOKUP(I6084, Listado!A:B, 2, FALSE()), "COMERCIALIZADORA INTERNACIONAL CARIBBEAN EXOTICS S A")</f>
        <v>PEREZ MEJIA MARIA PAULINA</v>
      </c>
      <c r="S6084" s="25">
        <f>+VLOOKUP(E6084, TC!A:D, 2, FALSE())</f>
        <v>4227.32</v>
      </c>
      <c r="T6084" t="str">
        <f t="shared" si="479"/>
        <v>EUR</v>
      </c>
    </row>
    <row r="6085" spans="1:20" ht="18.75" hidden="1" customHeight="1" x14ac:dyDescent="0.25">
      <c r="A6085" t="s">
        <v>2645</v>
      </c>
      <c r="B6085" t="s">
        <v>5</v>
      </c>
      <c r="C6085" t="s">
        <v>1913</v>
      </c>
      <c r="D6085" s="24">
        <v>11737</v>
      </c>
      <c r="E6085" t="s">
        <v>1712</v>
      </c>
      <c r="F6085" t="s">
        <v>1924</v>
      </c>
      <c r="G6085" t="s">
        <v>110</v>
      </c>
      <c r="H6085" t="s">
        <v>2848</v>
      </c>
      <c r="I6085" t="s">
        <v>1900</v>
      </c>
      <c r="J6085" t="s">
        <v>2468</v>
      </c>
      <c r="K6085" t="s">
        <v>62</v>
      </c>
      <c r="L6085" s="24">
        <v>821.25</v>
      </c>
      <c r="M6085" s="25">
        <f>+VLOOKUP(E6085, TC!A:D, 4, FALSE())</f>
        <v>1.1383499995268871</v>
      </c>
      <c r="N6085" s="24">
        <f t="shared" si="475"/>
        <v>934.86993711145601</v>
      </c>
      <c r="O6085" t="str">
        <f t="shared" si="476"/>
        <v>FACTURA</v>
      </c>
      <c r="P6085" t="str">
        <f t="shared" si="477"/>
        <v>2025</v>
      </c>
      <c r="Q6085" t="str">
        <f t="shared" si="478"/>
        <v>04</v>
      </c>
      <c r="R6085" t="str">
        <f>+IFERROR(VLOOKUP(I6085, Listado!A:B, 2, FALSE()), "COMERCIALIZADORA INTERNACIONAL CARIBBEAN EXOTICS S A")</f>
        <v>PEREZ MEJIA MARIA PAULINA</v>
      </c>
      <c r="S6085" s="25">
        <f>+VLOOKUP(E6085, TC!A:D, 2, FALSE())</f>
        <v>4227.32</v>
      </c>
      <c r="T6085" t="str">
        <f t="shared" si="479"/>
        <v>EUR</v>
      </c>
    </row>
    <row r="6086" spans="1:20" ht="18.75" hidden="1" customHeight="1" x14ac:dyDescent="0.25">
      <c r="A6086" t="s">
        <v>2645</v>
      </c>
      <c r="B6086" t="s">
        <v>5</v>
      </c>
      <c r="C6086" t="s">
        <v>1913</v>
      </c>
      <c r="D6086" s="24">
        <v>11737</v>
      </c>
      <c r="E6086" t="s">
        <v>1712</v>
      </c>
      <c r="F6086" t="s">
        <v>1924</v>
      </c>
      <c r="G6086" t="s">
        <v>110</v>
      </c>
      <c r="H6086" t="s">
        <v>2848</v>
      </c>
      <c r="I6086" t="s">
        <v>1900</v>
      </c>
      <c r="J6086" t="s">
        <v>2468</v>
      </c>
      <c r="K6086" t="s">
        <v>63</v>
      </c>
      <c r="L6086" s="24">
        <v>246.62</v>
      </c>
      <c r="M6086" s="25">
        <f>+VLOOKUP(E6086, TC!A:D, 4, FALSE())</f>
        <v>1.1383499995268871</v>
      </c>
      <c r="N6086" s="24">
        <f t="shared" si="475"/>
        <v>280.7398768833209</v>
      </c>
      <c r="O6086" t="str">
        <f t="shared" si="476"/>
        <v>FACTURA</v>
      </c>
      <c r="P6086" t="str">
        <f t="shared" si="477"/>
        <v>2025</v>
      </c>
      <c r="Q6086" t="str">
        <f t="shared" si="478"/>
        <v>04</v>
      </c>
      <c r="R6086" t="str">
        <f>+IFERROR(VLOOKUP(I6086, Listado!A:B, 2, FALSE()), "COMERCIALIZADORA INTERNACIONAL CARIBBEAN EXOTICS S A")</f>
        <v>PEREZ MEJIA MARIA PAULINA</v>
      </c>
      <c r="S6086" s="25">
        <f>+VLOOKUP(E6086, TC!A:D, 2, FALSE())</f>
        <v>4227.32</v>
      </c>
      <c r="T6086" t="str">
        <f t="shared" si="479"/>
        <v>EUR</v>
      </c>
    </row>
    <row r="6087" spans="1:20" ht="18.75" hidden="1" customHeight="1" x14ac:dyDescent="0.25">
      <c r="A6087" t="s">
        <v>2645</v>
      </c>
      <c r="B6087" t="s">
        <v>5</v>
      </c>
      <c r="C6087" t="s">
        <v>1913</v>
      </c>
      <c r="D6087" s="24">
        <v>11737</v>
      </c>
      <c r="E6087" t="s">
        <v>1712</v>
      </c>
      <c r="F6087" t="s">
        <v>1924</v>
      </c>
      <c r="G6087" t="s">
        <v>110</v>
      </c>
      <c r="H6087" t="s">
        <v>2848</v>
      </c>
      <c r="I6087" t="s">
        <v>1900</v>
      </c>
      <c r="J6087" t="s">
        <v>2468</v>
      </c>
      <c r="K6087" t="s">
        <v>63</v>
      </c>
      <c r="L6087" s="24">
        <v>12.98</v>
      </c>
      <c r="M6087" s="25">
        <f>+VLOOKUP(E6087, TC!A:D, 4, FALSE())</f>
        <v>1.1383499995268871</v>
      </c>
      <c r="N6087" s="24">
        <f t="shared" si="475"/>
        <v>14.775782993858995</v>
      </c>
      <c r="O6087" t="str">
        <f t="shared" si="476"/>
        <v>FACTURA</v>
      </c>
      <c r="P6087" t="str">
        <f t="shared" si="477"/>
        <v>2025</v>
      </c>
      <c r="Q6087" t="str">
        <f t="shared" si="478"/>
        <v>04</v>
      </c>
      <c r="R6087" t="str">
        <f>+IFERROR(VLOOKUP(I6087, Listado!A:B, 2, FALSE()), "COMERCIALIZADORA INTERNACIONAL CARIBBEAN EXOTICS S A")</f>
        <v>PEREZ MEJIA MARIA PAULINA</v>
      </c>
      <c r="S6087" s="25">
        <f>+VLOOKUP(E6087, TC!A:D, 2, FALSE())</f>
        <v>4227.32</v>
      </c>
      <c r="T6087" t="str">
        <f t="shared" si="479"/>
        <v>EUR</v>
      </c>
    </row>
    <row r="6088" spans="1:20" ht="18.75" hidden="1" customHeight="1" x14ac:dyDescent="0.25">
      <c r="A6088" t="s">
        <v>2645</v>
      </c>
      <c r="B6088" t="s">
        <v>5</v>
      </c>
      <c r="C6088" t="s">
        <v>1913</v>
      </c>
      <c r="D6088" s="24">
        <v>11737</v>
      </c>
      <c r="E6088" t="s">
        <v>1712</v>
      </c>
      <c r="F6088" t="s">
        <v>1924</v>
      </c>
      <c r="G6088" t="s">
        <v>110</v>
      </c>
      <c r="H6088" t="s">
        <v>2848</v>
      </c>
      <c r="I6088" t="s">
        <v>1900</v>
      </c>
      <c r="J6088" t="s">
        <v>2468</v>
      </c>
      <c r="K6088" t="s">
        <v>1959</v>
      </c>
      <c r="L6088" s="24">
        <v>300</v>
      </c>
      <c r="M6088" s="25">
        <f>+VLOOKUP(E6088, TC!A:D, 4, FALSE())</f>
        <v>1.1383499995268871</v>
      </c>
      <c r="N6088" s="24">
        <f t="shared" si="475"/>
        <v>341.50499985806613</v>
      </c>
      <c r="O6088" t="str">
        <f t="shared" si="476"/>
        <v>FACTURA</v>
      </c>
      <c r="P6088" t="str">
        <f t="shared" si="477"/>
        <v>2025</v>
      </c>
      <c r="Q6088" t="str">
        <f t="shared" si="478"/>
        <v>04</v>
      </c>
      <c r="R6088" t="str">
        <f>+IFERROR(VLOOKUP(I6088, Listado!A:B, 2, FALSE()), "COMERCIALIZADORA INTERNACIONAL CARIBBEAN EXOTICS S A")</f>
        <v>PEREZ MEJIA MARIA PAULINA</v>
      </c>
      <c r="S6088" s="25">
        <f>+VLOOKUP(E6088, TC!A:D, 2, FALSE())</f>
        <v>4227.32</v>
      </c>
      <c r="T6088" t="str">
        <f t="shared" si="479"/>
        <v>EUR</v>
      </c>
    </row>
    <row r="6089" spans="1:20" ht="18.75" hidden="1" customHeight="1" x14ac:dyDescent="0.25">
      <c r="A6089" t="s">
        <v>2645</v>
      </c>
      <c r="B6089" t="s">
        <v>5</v>
      </c>
      <c r="C6089" t="s">
        <v>1913</v>
      </c>
      <c r="D6089" s="24">
        <v>11737</v>
      </c>
      <c r="E6089" t="s">
        <v>1712</v>
      </c>
      <c r="F6089" t="s">
        <v>1924</v>
      </c>
      <c r="G6089" t="s">
        <v>110</v>
      </c>
      <c r="H6089" t="s">
        <v>2848</v>
      </c>
      <c r="I6089" t="s">
        <v>1900</v>
      </c>
      <c r="J6089" t="s">
        <v>2468</v>
      </c>
      <c r="K6089" t="s">
        <v>1960</v>
      </c>
      <c r="L6089" s="24">
        <v>65.2</v>
      </c>
      <c r="M6089" s="25">
        <f>+VLOOKUP(E6089, TC!A:D, 4, FALSE())</f>
        <v>1.1383499995268871</v>
      </c>
      <c r="N6089" s="24">
        <f t="shared" si="475"/>
        <v>74.220419969153042</v>
      </c>
      <c r="O6089" t="str">
        <f t="shared" si="476"/>
        <v>FACTURA</v>
      </c>
      <c r="P6089" t="str">
        <f t="shared" si="477"/>
        <v>2025</v>
      </c>
      <c r="Q6089" t="str">
        <f t="shared" si="478"/>
        <v>04</v>
      </c>
      <c r="R6089" t="str">
        <f>+IFERROR(VLOOKUP(I6089, Listado!A:B, 2, FALSE()), "COMERCIALIZADORA INTERNACIONAL CARIBBEAN EXOTICS S A")</f>
        <v>PEREZ MEJIA MARIA PAULINA</v>
      </c>
      <c r="S6089" s="25">
        <f>+VLOOKUP(E6089, TC!A:D, 2, FALSE())</f>
        <v>4227.32</v>
      </c>
      <c r="T6089" t="str">
        <f t="shared" si="479"/>
        <v>EUR</v>
      </c>
    </row>
    <row r="6090" spans="1:20" ht="18.75" hidden="1" customHeight="1" x14ac:dyDescent="0.25">
      <c r="A6090" t="s">
        <v>2645</v>
      </c>
      <c r="B6090" t="s">
        <v>5</v>
      </c>
      <c r="C6090" t="s">
        <v>1913</v>
      </c>
      <c r="D6090" s="24">
        <v>11738</v>
      </c>
      <c r="E6090" t="s">
        <v>1712</v>
      </c>
      <c r="F6090" t="s">
        <v>99</v>
      </c>
      <c r="G6090" t="s">
        <v>1914</v>
      </c>
      <c r="I6090" t="s">
        <v>1841</v>
      </c>
      <c r="J6090" t="s">
        <v>1915</v>
      </c>
      <c r="K6090" t="s">
        <v>2022</v>
      </c>
      <c r="L6090" s="24">
        <v>206310</v>
      </c>
      <c r="M6090" s="25">
        <f>+VLOOKUP(E6090, TC!A:D, 4, FALSE())</f>
        <v>1.1383499995268871</v>
      </c>
      <c r="N6090" s="24">
        <f t="shared" si="475"/>
        <v>206310</v>
      </c>
      <c r="O6090" t="str">
        <f t="shared" si="476"/>
        <v>FACTURA</v>
      </c>
      <c r="P6090" t="str">
        <f t="shared" si="477"/>
        <v>2025</v>
      </c>
      <c r="Q6090" t="str">
        <f t="shared" si="478"/>
        <v>04</v>
      </c>
      <c r="R6090" t="str">
        <f>+IFERROR(VLOOKUP(I6090, Listado!A:B, 2, FALSE()), "COMERCIALIZADORA INTERNACIONAL CARIBBEAN EXOTICS S A")</f>
        <v>LONDOÑO ECHEVERRI ALEJANDRA</v>
      </c>
      <c r="S6090" s="25">
        <f>+VLOOKUP(E6090, TC!A:D, 2, FALSE())</f>
        <v>4227.32</v>
      </c>
      <c r="T6090" t="str">
        <f t="shared" si="479"/>
        <v>COP</v>
      </c>
    </row>
    <row r="6091" spans="1:20" ht="18.75" hidden="1" customHeight="1" x14ac:dyDescent="0.25">
      <c r="A6091" t="s">
        <v>2645</v>
      </c>
      <c r="B6091" t="s">
        <v>5</v>
      </c>
      <c r="C6091" t="s">
        <v>1913</v>
      </c>
      <c r="D6091" s="24">
        <v>11738</v>
      </c>
      <c r="E6091" t="s">
        <v>1712</v>
      </c>
      <c r="F6091" t="s">
        <v>99</v>
      </c>
      <c r="G6091" t="s">
        <v>1914</v>
      </c>
      <c r="I6091" t="s">
        <v>1841</v>
      </c>
      <c r="J6091" t="s">
        <v>1915</v>
      </c>
      <c r="K6091" t="s">
        <v>2022</v>
      </c>
      <c r="L6091" s="24">
        <v>27600</v>
      </c>
      <c r="M6091" s="25">
        <f>+VLOOKUP(E6091, TC!A:D, 4, FALSE())</f>
        <v>1.1383499995268871</v>
      </c>
      <c r="N6091" s="24">
        <f t="shared" si="475"/>
        <v>27600</v>
      </c>
      <c r="O6091" t="str">
        <f t="shared" si="476"/>
        <v>FACTURA</v>
      </c>
      <c r="P6091" t="str">
        <f t="shared" si="477"/>
        <v>2025</v>
      </c>
      <c r="Q6091" t="str">
        <f t="shared" si="478"/>
        <v>04</v>
      </c>
      <c r="R6091" t="str">
        <f>+IFERROR(VLOOKUP(I6091, Listado!A:B, 2, FALSE()), "COMERCIALIZADORA INTERNACIONAL CARIBBEAN EXOTICS S A")</f>
        <v>LONDOÑO ECHEVERRI ALEJANDRA</v>
      </c>
      <c r="S6091" s="25">
        <f>+VLOOKUP(E6091, TC!A:D, 2, FALSE())</f>
        <v>4227.32</v>
      </c>
      <c r="T6091" t="str">
        <f t="shared" si="479"/>
        <v>COP</v>
      </c>
    </row>
    <row r="6092" spans="1:20" ht="18.75" hidden="1" customHeight="1" x14ac:dyDescent="0.25">
      <c r="A6092" t="s">
        <v>2645</v>
      </c>
      <c r="B6092" t="s">
        <v>5</v>
      </c>
      <c r="C6092" t="s">
        <v>1913</v>
      </c>
      <c r="D6092" s="24">
        <v>11738</v>
      </c>
      <c r="E6092" t="s">
        <v>1712</v>
      </c>
      <c r="F6092" t="s">
        <v>99</v>
      </c>
      <c r="G6092" t="s">
        <v>1914</v>
      </c>
      <c r="I6092" t="s">
        <v>1841</v>
      </c>
      <c r="J6092" t="s">
        <v>1915</v>
      </c>
      <c r="K6092" t="s">
        <v>2022</v>
      </c>
      <c r="L6092" s="24">
        <v>29900</v>
      </c>
      <c r="M6092" s="25">
        <f>+VLOOKUP(E6092, TC!A:D, 4, FALSE())</f>
        <v>1.1383499995268871</v>
      </c>
      <c r="N6092" s="24">
        <f t="shared" si="475"/>
        <v>29900</v>
      </c>
      <c r="O6092" t="str">
        <f t="shared" si="476"/>
        <v>FACTURA</v>
      </c>
      <c r="P6092" t="str">
        <f t="shared" si="477"/>
        <v>2025</v>
      </c>
      <c r="Q6092" t="str">
        <f t="shared" si="478"/>
        <v>04</v>
      </c>
      <c r="R6092" t="str">
        <f>+IFERROR(VLOOKUP(I6092, Listado!A:B, 2, FALSE()), "COMERCIALIZADORA INTERNACIONAL CARIBBEAN EXOTICS S A")</f>
        <v>LONDOÑO ECHEVERRI ALEJANDRA</v>
      </c>
      <c r="S6092" s="25">
        <f>+VLOOKUP(E6092, TC!A:D, 2, FALSE())</f>
        <v>4227.32</v>
      </c>
      <c r="T6092" t="str">
        <f t="shared" si="479"/>
        <v>COP</v>
      </c>
    </row>
    <row r="6093" spans="1:20" ht="18.75" hidden="1" customHeight="1" x14ac:dyDescent="0.25">
      <c r="A6093" t="s">
        <v>2645</v>
      </c>
      <c r="B6093" t="s">
        <v>5</v>
      </c>
      <c r="C6093" t="s">
        <v>1913</v>
      </c>
      <c r="D6093" s="24">
        <v>11738</v>
      </c>
      <c r="E6093" t="s">
        <v>1712</v>
      </c>
      <c r="F6093" t="s">
        <v>99</v>
      </c>
      <c r="G6093" t="s">
        <v>1914</v>
      </c>
      <c r="I6093" t="s">
        <v>1841</v>
      </c>
      <c r="J6093" t="s">
        <v>1915</v>
      </c>
      <c r="K6093" t="s">
        <v>2022</v>
      </c>
      <c r="L6093" s="24">
        <v>74290</v>
      </c>
      <c r="M6093" s="25">
        <f>+VLOOKUP(E6093, TC!A:D, 4, FALSE())</f>
        <v>1.1383499995268871</v>
      </c>
      <c r="N6093" s="24">
        <f t="shared" si="475"/>
        <v>74290</v>
      </c>
      <c r="O6093" t="str">
        <f t="shared" si="476"/>
        <v>FACTURA</v>
      </c>
      <c r="P6093" t="str">
        <f t="shared" si="477"/>
        <v>2025</v>
      </c>
      <c r="Q6093" t="str">
        <f t="shared" si="478"/>
        <v>04</v>
      </c>
      <c r="R6093" t="str">
        <f>+IFERROR(VLOOKUP(I6093, Listado!A:B, 2, FALSE()), "COMERCIALIZADORA INTERNACIONAL CARIBBEAN EXOTICS S A")</f>
        <v>LONDOÑO ECHEVERRI ALEJANDRA</v>
      </c>
      <c r="S6093" s="25">
        <f>+VLOOKUP(E6093, TC!A:D, 2, FALSE())</f>
        <v>4227.32</v>
      </c>
      <c r="T6093" t="str">
        <f t="shared" si="479"/>
        <v>COP</v>
      </c>
    </row>
    <row r="6094" spans="1:20" ht="18.75" hidden="1" customHeight="1" x14ac:dyDescent="0.25">
      <c r="A6094" t="s">
        <v>2645</v>
      </c>
      <c r="B6094" t="s">
        <v>5</v>
      </c>
      <c r="C6094" t="s">
        <v>1913</v>
      </c>
      <c r="D6094" s="24">
        <v>11739</v>
      </c>
      <c r="E6094" t="s">
        <v>1712</v>
      </c>
      <c r="F6094" t="s">
        <v>99</v>
      </c>
      <c r="G6094" t="s">
        <v>1914</v>
      </c>
      <c r="I6094" t="s">
        <v>1841</v>
      </c>
      <c r="J6094" t="s">
        <v>1915</v>
      </c>
      <c r="K6094" t="s">
        <v>2022</v>
      </c>
      <c r="L6094" s="24">
        <v>231360</v>
      </c>
      <c r="M6094" s="25">
        <f>+VLOOKUP(E6094, TC!A:D, 4, FALSE())</f>
        <v>1.1383499995268871</v>
      </c>
      <c r="N6094" s="24">
        <f t="shared" si="475"/>
        <v>231360</v>
      </c>
      <c r="O6094" t="str">
        <f t="shared" si="476"/>
        <v>FACTURA</v>
      </c>
      <c r="P6094" t="str">
        <f t="shared" si="477"/>
        <v>2025</v>
      </c>
      <c r="Q6094" t="str">
        <f t="shared" si="478"/>
        <v>04</v>
      </c>
      <c r="R6094" t="str">
        <f>+IFERROR(VLOOKUP(I6094, Listado!A:B, 2, FALSE()), "COMERCIALIZADORA INTERNACIONAL CARIBBEAN EXOTICS S A")</f>
        <v>LONDOÑO ECHEVERRI ALEJANDRA</v>
      </c>
      <c r="S6094" s="25">
        <f>+VLOOKUP(E6094, TC!A:D, 2, FALSE())</f>
        <v>4227.32</v>
      </c>
      <c r="T6094" t="str">
        <f t="shared" si="479"/>
        <v>COP</v>
      </c>
    </row>
    <row r="6095" spans="1:20" ht="18.75" hidden="1" customHeight="1" x14ac:dyDescent="0.25">
      <c r="A6095" t="s">
        <v>2645</v>
      </c>
      <c r="B6095" t="s">
        <v>5</v>
      </c>
      <c r="C6095" t="s">
        <v>1913</v>
      </c>
      <c r="D6095" s="24">
        <v>11739</v>
      </c>
      <c r="E6095" t="s">
        <v>1712</v>
      </c>
      <c r="F6095" t="s">
        <v>99</v>
      </c>
      <c r="G6095" t="s">
        <v>1914</v>
      </c>
      <c r="I6095" t="s">
        <v>1841</v>
      </c>
      <c r="J6095" t="s">
        <v>1915</v>
      </c>
      <c r="K6095" t="s">
        <v>2022</v>
      </c>
      <c r="L6095" s="24">
        <v>29520</v>
      </c>
      <c r="M6095" s="25">
        <f>+VLOOKUP(E6095, TC!A:D, 4, FALSE())</f>
        <v>1.1383499995268871</v>
      </c>
      <c r="N6095" s="24">
        <f t="shared" si="475"/>
        <v>29520</v>
      </c>
      <c r="O6095" t="str">
        <f t="shared" si="476"/>
        <v>FACTURA</v>
      </c>
      <c r="P6095" t="str">
        <f t="shared" si="477"/>
        <v>2025</v>
      </c>
      <c r="Q6095" t="str">
        <f t="shared" si="478"/>
        <v>04</v>
      </c>
      <c r="R6095" t="str">
        <f>+IFERROR(VLOOKUP(I6095, Listado!A:B, 2, FALSE()), "COMERCIALIZADORA INTERNACIONAL CARIBBEAN EXOTICS S A")</f>
        <v>LONDOÑO ECHEVERRI ALEJANDRA</v>
      </c>
      <c r="S6095" s="25">
        <f>+VLOOKUP(E6095, TC!A:D, 2, FALSE())</f>
        <v>4227.32</v>
      </c>
      <c r="T6095" t="str">
        <f t="shared" si="479"/>
        <v>COP</v>
      </c>
    </row>
    <row r="6096" spans="1:20" ht="18.75" hidden="1" customHeight="1" x14ac:dyDescent="0.25">
      <c r="A6096" t="s">
        <v>2645</v>
      </c>
      <c r="B6096" t="s">
        <v>5</v>
      </c>
      <c r="C6096" t="s">
        <v>1913</v>
      </c>
      <c r="D6096" s="24">
        <v>11739</v>
      </c>
      <c r="E6096" t="s">
        <v>1712</v>
      </c>
      <c r="F6096" t="s">
        <v>99</v>
      </c>
      <c r="G6096" t="s">
        <v>1914</v>
      </c>
      <c r="I6096" t="s">
        <v>1841</v>
      </c>
      <c r="J6096" t="s">
        <v>1915</v>
      </c>
      <c r="K6096" t="s">
        <v>2022</v>
      </c>
      <c r="L6096" s="24">
        <v>239280</v>
      </c>
      <c r="M6096" s="25">
        <f>+VLOOKUP(E6096, TC!A:D, 4, FALSE())</f>
        <v>1.1383499995268871</v>
      </c>
      <c r="N6096" s="24">
        <f t="shared" si="475"/>
        <v>239280</v>
      </c>
      <c r="O6096" t="str">
        <f t="shared" si="476"/>
        <v>FACTURA</v>
      </c>
      <c r="P6096" t="str">
        <f t="shared" si="477"/>
        <v>2025</v>
      </c>
      <c r="Q6096" t="str">
        <f t="shared" si="478"/>
        <v>04</v>
      </c>
      <c r="R6096" t="str">
        <f>+IFERROR(VLOOKUP(I6096, Listado!A:B, 2, FALSE()), "COMERCIALIZADORA INTERNACIONAL CARIBBEAN EXOTICS S A")</f>
        <v>LONDOÑO ECHEVERRI ALEJANDRA</v>
      </c>
      <c r="S6096" s="25">
        <f>+VLOOKUP(E6096, TC!A:D, 2, FALSE())</f>
        <v>4227.32</v>
      </c>
      <c r="T6096" t="str">
        <f t="shared" si="479"/>
        <v>COP</v>
      </c>
    </row>
    <row r="6097" spans="1:20" ht="18.75" hidden="1" customHeight="1" x14ac:dyDescent="0.25">
      <c r="A6097" t="s">
        <v>2645</v>
      </c>
      <c r="B6097" t="s">
        <v>5</v>
      </c>
      <c r="C6097" t="s">
        <v>1913</v>
      </c>
      <c r="D6097" s="24">
        <v>11739</v>
      </c>
      <c r="E6097" t="s">
        <v>1712</v>
      </c>
      <c r="F6097" t="s">
        <v>99</v>
      </c>
      <c r="G6097" t="s">
        <v>1914</v>
      </c>
      <c r="I6097" t="s">
        <v>1841</v>
      </c>
      <c r="J6097" t="s">
        <v>1915</v>
      </c>
      <c r="K6097" t="s">
        <v>2022</v>
      </c>
      <c r="L6097" s="24">
        <v>156480</v>
      </c>
      <c r="M6097" s="25">
        <f>+VLOOKUP(E6097, TC!A:D, 4, FALSE())</f>
        <v>1.1383499995268871</v>
      </c>
      <c r="N6097" s="24">
        <f t="shared" si="475"/>
        <v>156480</v>
      </c>
      <c r="O6097" t="str">
        <f t="shared" si="476"/>
        <v>FACTURA</v>
      </c>
      <c r="P6097" t="str">
        <f t="shared" si="477"/>
        <v>2025</v>
      </c>
      <c r="Q6097" t="str">
        <f t="shared" si="478"/>
        <v>04</v>
      </c>
      <c r="R6097" t="str">
        <f>+IFERROR(VLOOKUP(I6097, Listado!A:B, 2, FALSE()), "COMERCIALIZADORA INTERNACIONAL CARIBBEAN EXOTICS S A")</f>
        <v>LONDOÑO ECHEVERRI ALEJANDRA</v>
      </c>
      <c r="S6097" s="25">
        <f>+VLOOKUP(E6097, TC!A:D, 2, FALSE())</f>
        <v>4227.32</v>
      </c>
      <c r="T6097" t="str">
        <f t="shared" si="479"/>
        <v>COP</v>
      </c>
    </row>
    <row r="6098" spans="1:20" ht="18.75" hidden="1" customHeight="1" x14ac:dyDescent="0.25">
      <c r="A6098" t="s">
        <v>2645</v>
      </c>
      <c r="B6098" t="s">
        <v>5</v>
      </c>
      <c r="C6098" t="s">
        <v>1913</v>
      </c>
      <c r="D6098" s="24">
        <v>11739</v>
      </c>
      <c r="E6098" t="s">
        <v>1712</v>
      </c>
      <c r="F6098" t="s">
        <v>99</v>
      </c>
      <c r="G6098" t="s">
        <v>1914</v>
      </c>
      <c r="I6098" t="s">
        <v>1841</v>
      </c>
      <c r="J6098" t="s">
        <v>1915</v>
      </c>
      <c r="K6098" t="s">
        <v>2022</v>
      </c>
      <c r="L6098" s="24">
        <v>9840</v>
      </c>
      <c r="M6098" s="25">
        <f>+VLOOKUP(E6098, TC!A:D, 4, FALSE())</f>
        <v>1.1383499995268871</v>
      </c>
      <c r="N6098" s="24">
        <f t="shared" si="475"/>
        <v>9840</v>
      </c>
      <c r="O6098" t="str">
        <f t="shared" si="476"/>
        <v>FACTURA</v>
      </c>
      <c r="P6098" t="str">
        <f t="shared" si="477"/>
        <v>2025</v>
      </c>
      <c r="Q6098" t="str">
        <f t="shared" si="478"/>
        <v>04</v>
      </c>
      <c r="R6098" t="str">
        <f>+IFERROR(VLOOKUP(I6098, Listado!A:B, 2, FALSE()), "COMERCIALIZADORA INTERNACIONAL CARIBBEAN EXOTICS S A")</f>
        <v>LONDOÑO ECHEVERRI ALEJANDRA</v>
      </c>
      <c r="S6098" s="25">
        <f>+VLOOKUP(E6098, TC!A:D, 2, FALSE())</f>
        <v>4227.32</v>
      </c>
      <c r="T6098" t="str">
        <f t="shared" si="479"/>
        <v>COP</v>
      </c>
    </row>
    <row r="6099" spans="1:20" ht="18.75" hidden="1" customHeight="1" x14ac:dyDescent="0.25">
      <c r="A6099" t="s">
        <v>2645</v>
      </c>
      <c r="B6099" t="s">
        <v>5</v>
      </c>
      <c r="C6099" t="s">
        <v>1913</v>
      </c>
      <c r="D6099" s="24">
        <v>11739</v>
      </c>
      <c r="E6099" t="s">
        <v>1712</v>
      </c>
      <c r="F6099" t="s">
        <v>99</v>
      </c>
      <c r="G6099" t="s">
        <v>1914</v>
      </c>
      <c r="I6099" t="s">
        <v>1841</v>
      </c>
      <c r="J6099" t="s">
        <v>1915</v>
      </c>
      <c r="K6099" t="s">
        <v>2022</v>
      </c>
      <c r="L6099" s="24">
        <v>19680</v>
      </c>
      <c r="M6099" s="25">
        <f>+VLOOKUP(E6099, TC!A:D, 4, FALSE())</f>
        <v>1.1383499995268871</v>
      </c>
      <c r="N6099" s="24">
        <f t="shared" si="475"/>
        <v>19680</v>
      </c>
      <c r="O6099" t="str">
        <f t="shared" si="476"/>
        <v>FACTURA</v>
      </c>
      <c r="P6099" t="str">
        <f t="shared" si="477"/>
        <v>2025</v>
      </c>
      <c r="Q6099" t="str">
        <f t="shared" si="478"/>
        <v>04</v>
      </c>
      <c r="R6099" t="str">
        <f>+IFERROR(VLOOKUP(I6099, Listado!A:B, 2, FALSE()), "COMERCIALIZADORA INTERNACIONAL CARIBBEAN EXOTICS S A")</f>
        <v>LONDOÑO ECHEVERRI ALEJANDRA</v>
      </c>
      <c r="S6099" s="25">
        <f>+VLOOKUP(E6099, TC!A:D, 2, FALSE())</f>
        <v>4227.32</v>
      </c>
      <c r="T6099" t="str">
        <f t="shared" si="479"/>
        <v>COP</v>
      </c>
    </row>
    <row r="6100" spans="1:20" ht="18.75" hidden="1" customHeight="1" x14ac:dyDescent="0.25">
      <c r="A6100" t="s">
        <v>2645</v>
      </c>
      <c r="B6100" t="s">
        <v>5</v>
      </c>
      <c r="C6100" t="s">
        <v>1913</v>
      </c>
      <c r="D6100" s="24">
        <v>11739</v>
      </c>
      <c r="E6100" t="s">
        <v>1712</v>
      </c>
      <c r="F6100" t="s">
        <v>99</v>
      </c>
      <c r="G6100" t="s">
        <v>1914</v>
      </c>
      <c r="I6100" t="s">
        <v>1841</v>
      </c>
      <c r="J6100" t="s">
        <v>1915</v>
      </c>
      <c r="K6100" t="s">
        <v>2022</v>
      </c>
      <c r="L6100" s="24">
        <v>13680</v>
      </c>
      <c r="M6100" s="25">
        <f>+VLOOKUP(E6100, TC!A:D, 4, FALSE())</f>
        <v>1.1383499995268871</v>
      </c>
      <c r="N6100" s="24">
        <f t="shared" si="475"/>
        <v>13680</v>
      </c>
      <c r="O6100" t="str">
        <f t="shared" si="476"/>
        <v>FACTURA</v>
      </c>
      <c r="P6100" t="str">
        <f t="shared" si="477"/>
        <v>2025</v>
      </c>
      <c r="Q6100" t="str">
        <f t="shared" si="478"/>
        <v>04</v>
      </c>
      <c r="R6100" t="str">
        <f>+IFERROR(VLOOKUP(I6100, Listado!A:B, 2, FALSE()), "COMERCIALIZADORA INTERNACIONAL CARIBBEAN EXOTICS S A")</f>
        <v>LONDOÑO ECHEVERRI ALEJANDRA</v>
      </c>
      <c r="S6100" s="25">
        <f>+VLOOKUP(E6100, TC!A:D, 2, FALSE())</f>
        <v>4227.32</v>
      </c>
      <c r="T6100" t="str">
        <f t="shared" si="479"/>
        <v>COP</v>
      </c>
    </row>
    <row r="6101" spans="1:20" ht="18.75" hidden="1" customHeight="1" x14ac:dyDescent="0.25">
      <c r="A6101" t="s">
        <v>2645</v>
      </c>
      <c r="B6101" t="s">
        <v>5</v>
      </c>
      <c r="C6101" t="s">
        <v>1913</v>
      </c>
      <c r="D6101" s="24">
        <v>11739</v>
      </c>
      <c r="E6101" t="s">
        <v>1712</v>
      </c>
      <c r="F6101" t="s">
        <v>99</v>
      </c>
      <c r="G6101" t="s">
        <v>1914</v>
      </c>
      <c r="I6101" t="s">
        <v>1841</v>
      </c>
      <c r="J6101" t="s">
        <v>1915</v>
      </c>
      <c r="K6101" t="s">
        <v>2022</v>
      </c>
      <c r="L6101" s="24">
        <v>21600</v>
      </c>
      <c r="M6101" s="25">
        <f>+VLOOKUP(E6101, TC!A:D, 4, FALSE())</f>
        <v>1.1383499995268871</v>
      </c>
      <c r="N6101" s="24">
        <f t="shared" si="475"/>
        <v>21600</v>
      </c>
      <c r="O6101" t="str">
        <f t="shared" si="476"/>
        <v>FACTURA</v>
      </c>
      <c r="P6101" t="str">
        <f t="shared" si="477"/>
        <v>2025</v>
      </c>
      <c r="Q6101" t="str">
        <f t="shared" si="478"/>
        <v>04</v>
      </c>
      <c r="R6101" t="str">
        <f>+IFERROR(VLOOKUP(I6101, Listado!A:B, 2, FALSE()), "COMERCIALIZADORA INTERNACIONAL CARIBBEAN EXOTICS S A")</f>
        <v>LONDOÑO ECHEVERRI ALEJANDRA</v>
      </c>
      <c r="S6101" s="25">
        <f>+VLOOKUP(E6101, TC!A:D, 2, FALSE())</f>
        <v>4227.32</v>
      </c>
      <c r="T6101" t="str">
        <f t="shared" si="479"/>
        <v>COP</v>
      </c>
    </row>
    <row r="6102" spans="1:20" ht="18.75" hidden="1" customHeight="1" x14ac:dyDescent="0.25">
      <c r="A6102" t="s">
        <v>2645</v>
      </c>
      <c r="B6102" t="s">
        <v>5</v>
      </c>
      <c r="C6102" t="s">
        <v>1913</v>
      </c>
      <c r="D6102" s="24">
        <v>11739</v>
      </c>
      <c r="E6102" t="s">
        <v>1712</v>
      </c>
      <c r="F6102" t="s">
        <v>99</v>
      </c>
      <c r="G6102" t="s">
        <v>1914</v>
      </c>
      <c r="I6102" t="s">
        <v>1841</v>
      </c>
      <c r="J6102" t="s">
        <v>1915</v>
      </c>
      <c r="K6102" t="s">
        <v>2022</v>
      </c>
      <c r="L6102" s="24">
        <v>12720</v>
      </c>
      <c r="M6102" s="25">
        <f>+VLOOKUP(E6102, TC!A:D, 4, FALSE())</f>
        <v>1.1383499995268871</v>
      </c>
      <c r="N6102" s="24">
        <f t="shared" si="475"/>
        <v>12720</v>
      </c>
      <c r="O6102" t="str">
        <f t="shared" si="476"/>
        <v>FACTURA</v>
      </c>
      <c r="P6102" t="str">
        <f t="shared" si="477"/>
        <v>2025</v>
      </c>
      <c r="Q6102" t="str">
        <f t="shared" si="478"/>
        <v>04</v>
      </c>
      <c r="R6102" t="str">
        <f>+IFERROR(VLOOKUP(I6102, Listado!A:B, 2, FALSE()), "COMERCIALIZADORA INTERNACIONAL CARIBBEAN EXOTICS S A")</f>
        <v>LONDOÑO ECHEVERRI ALEJANDRA</v>
      </c>
      <c r="S6102" s="25">
        <f>+VLOOKUP(E6102, TC!A:D, 2, FALSE())</f>
        <v>4227.32</v>
      </c>
      <c r="T6102" t="str">
        <f t="shared" si="479"/>
        <v>COP</v>
      </c>
    </row>
    <row r="6103" spans="1:20" ht="18.75" hidden="1" customHeight="1" x14ac:dyDescent="0.25">
      <c r="A6103" t="s">
        <v>2645</v>
      </c>
      <c r="B6103" t="s">
        <v>5</v>
      </c>
      <c r="C6103" t="s">
        <v>1913</v>
      </c>
      <c r="D6103" s="24">
        <v>11739</v>
      </c>
      <c r="E6103" t="s">
        <v>1712</v>
      </c>
      <c r="F6103" t="s">
        <v>99</v>
      </c>
      <c r="G6103" t="s">
        <v>1914</v>
      </c>
      <c r="I6103" t="s">
        <v>1841</v>
      </c>
      <c r="J6103" t="s">
        <v>1915</v>
      </c>
      <c r="K6103" t="s">
        <v>2022</v>
      </c>
      <c r="L6103" s="24">
        <v>53040</v>
      </c>
      <c r="M6103" s="25">
        <f>+VLOOKUP(E6103, TC!A:D, 4, FALSE())</f>
        <v>1.1383499995268871</v>
      </c>
      <c r="N6103" s="24">
        <f t="shared" si="475"/>
        <v>53040</v>
      </c>
      <c r="O6103" t="str">
        <f t="shared" si="476"/>
        <v>FACTURA</v>
      </c>
      <c r="P6103" t="str">
        <f t="shared" si="477"/>
        <v>2025</v>
      </c>
      <c r="Q6103" t="str">
        <f t="shared" si="478"/>
        <v>04</v>
      </c>
      <c r="R6103" t="str">
        <f>+IFERROR(VLOOKUP(I6103, Listado!A:B, 2, FALSE()), "COMERCIALIZADORA INTERNACIONAL CARIBBEAN EXOTICS S A")</f>
        <v>LONDOÑO ECHEVERRI ALEJANDRA</v>
      </c>
      <c r="S6103" s="25">
        <f>+VLOOKUP(E6103, TC!A:D, 2, FALSE())</f>
        <v>4227.32</v>
      </c>
      <c r="T6103" t="str">
        <f t="shared" si="479"/>
        <v>COP</v>
      </c>
    </row>
    <row r="6104" spans="1:20" ht="18.75" hidden="1" customHeight="1" x14ac:dyDescent="0.25">
      <c r="A6104" t="s">
        <v>2645</v>
      </c>
      <c r="B6104" t="s">
        <v>5</v>
      </c>
      <c r="C6104" t="s">
        <v>1913</v>
      </c>
      <c r="D6104" s="24">
        <v>11740</v>
      </c>
      <c r="E6104" t="s">
        <v>1712</v>
      </c>
      <c r="F6104" t="s">
        <v>99</v>
      </c>
      <c r="G6104" t="s">
        <v>1914</v>
      </c>
      <c r="I6104" t="s">
        <v>1841</v>
      </c>
      <c r="J6104" t="s">
        <v>1915</v>
      </c>
      <c r="K6104" t="s">
        <v>2022</v>
      </c>
      <c r="L6104" s="24">
        <v>351500</v>
      </c>
      <c r="M6104" s="25">
        <f>+VLOOKUP(E6104, TC!A:D, 4, FALSE())</f>
        <v>1.1383499995268871</v>
      </c>
      <c r="N6104" s="24">
        <f t="shared" si="475"/>
        <v>351500</v>
      </c>
      <c r="O6104" t="str">
        <f t="shared" si="476"/>
        <v>FACTURA</v>
      </c>
      <c r="P6104" t="str">
        <f t="shared" si="477"/>
        <v>2025</v>
      </c>
      <c r="Q6104" t="str">
        <f t="shared" si="478"/>
        <v>04</v>
      </c>
      <c r="R6104" t="str">
        <f>+IFERROR(VLOOKUP(I6104, Listado!A:B, 2, FALSE()), "COMERCIALIZADORA INTERNACIONAL CARIBBEAN EXOTICS S A")</f>
        <v>LONDOÑO ECHEVERRI ALEJANDRA</v>
      </c>
      <c r="S6104" s="25">
        <f>+VLOOKUP(E6104, TC!A:D, 2, FALSE())</f>
        <v>4227.32</v>
      </c>
      <c r="T6104" t="str">
        <f t="shared" si="479"/>
        <v>COP</v>
      </c>
    </row>
    <row r="6105" spans="1:20" ht="18.75" hidden="1" customHeight="1" x14ac:dyDescent="0.25">
      <c r="A6105" t="s">
        <v>2645</v>
      </c>
      <c r="B6105" t="s">
        <v>5</v>
      </c>
      <c r="C6105" t="s">
        <v>1913</v>
      </c>
      <c r="D6105" s="24">
        <v>11741</v>
      </c>
      <c r="E6105" t="s">
        <v>1712</v>
      </c>
      <c r="F6105" t="s">
        <v>99</v>
      </c>
      <c r="G6105" t="s">
        <v>113</v>
      </c>
      <c r="I6105" t="s">
        <v>2377</v>
      </c>
      <c r="J6105" t="s">
        <v>1915</v>
      </c>
      <c r="K6105" t="s">
        <v>2021</v>
      </c>
      <c r="L6105" s="24">
        <v>244160</v>
      </c>
      <c r="M6105" s="25">
        <f>+VLOOKUP(E6105, TC!A:D, 4, FALSE())</f>
        <v>1.1383499995268871</v>
      </c>
      <c r="N6105" s="24">
        <f t="shared" si="475"/>
        <v>244160</v>
      </c>
      <c r="O6105" t="str">
        <f t="shared" si="476"/>
        <v>FACTURA</v>
      </c>
      <c r="P6105" t="str">
        <f t="shared" si="477"/>
        <v>2025</v>
      </c>
      <c r="Q6105" t="str">
        <f t="shared" si="478"/>
        <v>04</v>
      </c>
      <c r="R6105" t="str">
        <f>+IFERROR(VLOOKUP(I6105, Listado!A:B, 2, FALSE()), "COMERCIALIZADORA INTERNACIONAL CARIBBEAN EXOTICS S A")</f>
        <v>COMERCIALIZADORA INTERNACIONAL CARIBBEAN EXOTICS S A</v>
      </c>
      <c r="S6105" s="25">
        <f>+VLOOKUP(E6105, TC!A:D, 2, FALSE())</f>
        <v>4227.32</v>
      </c>
      <c r="T6105" t="str">
        <f t="shared" si="479"/>
        <v>COP</v>
      </c>
    </row>
    <row r="6106" spans="1:20" ht="18.75" hidden="1" customHeight="1" x14ac:dyDescent="0.25">
      <c r="A6106" t="s">
        <v>2645</v>
      </c>
      <c r="B6106" t="s">
        <v>5</v>
      </c>
      <c r="C6106" t="s">
        <v>1913</v>
      </c>
      <c r="D6106" s="24">
        <v>11741</v>
      </c>
      <c r="E6106" t="s">
        <v>1712</v>
      </c>
      <c r="F6106" t="s">
        <v>99</v>
      </c>
      <c r="G6106" t="s">
        <v>113</v>
      </c>
      <c r="I6106" t="s">
        <v>2377</v>
      </c>
      <c r="J6106" t="s">
        <v>1915</v>
      </c>
      <c r="K6106" t="s">
        <v>2021</v>
      </c>
      <c r="L6106" s="24">
        <v>75320</v>
      </c>
      <c r="M6106" s="25">
        <f>+VLOOKUP(E6106, TC!A:D, 4, FALSE())</f>
        <v>1.1383499995268871</v>
      </c>
      <c r="N6106" s="24">
        <f t="shared" si="475"/>
        <v>75320</v>
      </c>
      <c r="O6106" t="str">
        <f t="shared" si="476"/>
        <v>FACTURA</v>
      </c>
      <c r="P6106" t="str">
        <f t="shared" si="477"/>
        <v>2025</v>
      </c>
      <c r="Q6106" t="str">
        <f t="shared" si="478"/>
        <v>04</v>
      </c>
      <c r="R6106" t="str">
        <f>+IFERROR(VLOOKUP(I6106, Listado!A:B, 2, FALSE()), "COMERCIALIZADORA INTERNACIONAL CARIBBEAN EXOTICS S A")</f>
        <v>COMERCIALIZADORA INTERNACIONAL CARIBBEAN EXOTICS S A</v>
      </c>
      <c r="S6106" s="25">
        <f>+VLOOKUP(E6106, TC!A:D, 2, FALSE())</f>
        <v>4227.32</v>
      </c>
      <c r="T6106" t="str">
        <f t="shared" si="479"/>
        <v>COP</v>
      </c>
    </row>
    <row r="6107" spans="1:20" ht="18.75" hidden="1" customHeight="1" x14ac:dyDescent="0.25">
      <c r="A6107" t="s">
        <v>2645</v>
      </c>
      <c r="B6107" t="s">
        <v>5</v>
      </c>
      <c r="C6107" t="s">
        <v>1913</v>
      </c>
      <c r="D6107" s="24">
        <v>11741</v>
      </c>
      <c r="E6107" t="s">
        <v>1712</v>
      </c>
      <c r="F6107" t="s">
        <v>99</v>
      </c>
      <c r="G6107" t="s">
        <v>113</v>
      </c>
      <c r="I6107" t="s">
        <v>2377</v>
      </c>
      <c r="J6107" t="s">
        <v>1915</v>
      </c>
      <c r="K6107" t="s">
        <v>2021</v>
      </c>
      <c r="L6107" s="24">
        <v>41440</v>
      </c>
      <c r="M6107" s="25">
        <f>+VLOOKUP(E6107, TC!A:D, 4, FALSE())</f>
        <v>1.1383499995268871</v>
      </c>
      <c r="N6107" s="24">
        <f t="shared" si="475"/>
        <v>41440</v>
      </c>
      <c r="O6107" t="str">
        <f t="shared" si="476"/>
        <v>FACTURA</v>
      </c>
      <c r="P6107" t="str">
        <f t="shared" si="477"/>
        <v>2025</v>
      </c>
      <c r="Q6107" t="str">
        <f t="shared" si="478"/>
        <v>04</v>
      </c>
      <c r="R6107" t="str">
        <f>+IFERROR(VLOOKUP(I6107, Listado!A:B, 2, FALSE()), "COMERCIALIZADORA INTERNACIONAL CARIBBEAN EXOTICS S A")</f>
        <v>COMERCIALIZADORA INTERNACIONAL CARIBBEAN EXOTICS S A</v>
      </c>
      <c r="S6107" s="25">
        <f>+VLOOKUP(E6107, TC!A:D, 2, FALSE())</f>
        <v>4227.32</v>
      </c>
      <c r="T6107" t="str">
        <f t="shared" si="479"/>
        <v>COP</v>
      </c>
    </row>
    <row r="6108" spans="1:20" ht="18.75" hidden="1" customHeight="1" x14ac:dyDescent="0.25">
      <c r="A6108" t="s">
        <v>2645</v>
      </c>
      <c r="B6108" t="s">
        <v>5</v>
      </c>
      <c r="C6108" t="s">
        <v>1913</v>
      </c>
      <c r="D6108" s="24">
        <v>11741</v>
      </c>
      <c r="E6108" t="s">
        <v>1712</v>
      </c>
      <c r="F6108" t="s">
        <v>99</v>
      </c>
      <c r="G6108" t="s">
        <v>113</v>
      </c>
      <c r="I6108" t="s">
        <v>2377</v>
      </c>
      <c r="J6108" t="s">
        <v>1915</v>
      </c>
      <c r="K6108" t="s">
        <v>2021</v>
      </c>
      <c r="L6108" s="24">
        <v>21280</v>
      </c>
      <c r="M6108" s="25">
        <f>+VLOOKUP(E6108, TC!A:D, 4, FALSE())</f>
        <v>1.1383499995268871</v>
      </c>
      <c r="N6108" s="24">
        <f t="shared" si="475"/>
        <v>21280</v>
      </c>
      <c r="O6108" t="str">
        <f t="shared" si="476"/>
        <v>FACTURA</v>
      </c>
      <c r="P6108" t="str">
        <f t="shared" si="477"/>
        <v>2025</v>
      </c>
      <c r="Q6108" t="str">
        <f t="shared" si="478"/>
        <v>04</v>
      </c>
      <c r="R6108" t="str">
        <f>+IFERROR(VLOOKUP(I6108, Listado!A:B, 2, FALSE()), "COMERCIALIZADORA INTERNACIONAL CARIBBEAN EXOTICS S A")</f>
        <v>COMERCIALIZADORA INTERNACIONAL CARIBBEAN EXOTICS S A</v>
      </c>
      <c r="S6108" s="25">
        <f>+VLOOKUP(E6108, TC!A:D, 2, FALSE())</f>
        <v>4227.32</v>
      </c>
      <c r="T6108" t="str">
        <f t="shared" si="479"/>
        <v>COP</v>
      </c>
    </row>
    <row r="6109" spans="1:20" ht="18.75" hidden="1" customHeight="1" x14ac:dyDescent="0.25">
      <c r="A6109" t="s">
        <v>2645</v>
      </c>
      <c r="B6109" t="s">
        <v>5</v>
      </c>
      <c r="C6109" t="s">
        <v>1913</v>
      </c>
      <c r="D6109" s="24">
        <v>11741</v>
      </c>
      <c r="E6109" t="s">
        <v>1712</v>
      </c>
      <c r="F6109" t="s">
        <v>99</v>
      </c>
      <c r="G6109" t="s">
        <v>113</v>
      </c>
      <c r="I6109" t="s">
        <v>2377</v>
      </c>
      <c r="J6109" t="s">
        <v>1915</v>
      </c>
      <c r="K6109" t="s">
        <v>2021</v>
      </c>
      <c r="L6109" s="24">
        <v>23520</v>
      </c>
      <c r="M6109" s="25">
        <f>+VLOOKUP(E6109, TC!A:D, 4, FALSE())</f>
        <v>1.1383499995268871</v>
      </c>
      <c r="N6109" s="24">
        <f t="shared" si="475"/>
        <v>23520</v>
      </c>
      <c r="O6109" t="str">
        <f t="shared" si="476"/>
        <v>FACTURA</v>
      </c>
      <c r="P6109" t="str">
        <f t="shared" si="477"/>
        <v>2025</v>
      </c>
      <c r="Q6109" t="str">
        <f t="shared" si="478"/>
        <v>04</v>
      </c>
      <c r="R6109" t="str">
        <f>+IFERROR(VLOOKUP(I6109, Listado!A:B, 2, FALSE()), "COMERCIALIZADORA INTERNACIONAL CARIBBEAN EXOTICS S A")</f>
        <v>COMERCIALIZADORA INTERNACIONAL CARIBBEAN EXOTICS S A</v>
      </c>
      <c r="S6109" s="25">
        <f>+VLOOKUP(E6109, TC!A:D, 2, FALSE())</f>
        <v>4227.32</v>
      </c>
      <c r="T6109" t="str">
        <f t="shared" si="479"/>
        <v>COP</v>
      </c>
    </row>
    <row r="6110" spans="1:20" ht="18.75" hidden="1" customHeight="1" x14ac:dyDescent="0.25">
      <c r="A6110" t="s">
        <v>2645</v>
      </c>
      <c r="B6110" t="s">
        <v>5</v>
      </c>
      <c r="C6110" t="s">
        <v>1913</v>
      </c>
      <c r="D6110" s="24">
        <v>11741</v>
      </c>
      <c r="E6110" t="s">
        <v>1712</v>
      </c>
      <c r="F6110" t="s">
        <v>99</v>
      </c>
      <c r="G6110" t="s">
        <v>113</v>
      </c>
      <c r="I6110" t="s">
        <v>2377</v>
      </c>
      <c r="J6110" t="s">
        <v>1915</v>
      </c>
      <c r="K6110" t="s">
        <v>2021</v>
      </c>
      <c r="L6110" s="24">
        <v>10360</v>
      </c>
      <c r="M6110" s="25">
        <f>+VLOOKUP(E6110, TC!A:D, 4, FALSE())</f>
        <v>1.1383499995268871</v>
      </c>
      <c r="N6110" s="24">
        <f t="shared" si="475"/>
        <v>10360</v>
      </c>
      <c r="O6110" t="str">
        <f t="shared" si="476"/>
        <v>FACTURA</v>
      </c>
      <c r="P6110" t="str">
        <f t="shared" si="477"/>
        <v>2025</v>
      </c>
      <c r="Q6110" t="str">
        <f t="shared" si="478"/>
        <v>04</v>
      </c>
      <c r="R6110" t="str">
        <f>+IFERROR(VLOOKUP(I6110, Listado!A:B, 2, FALSE()), "COMERCIALIZADORA INTERNACIONAL CARIBBEAN EXOTICS S A")</f>
        <v>COMERCIALIZADORA INTERNACIONAL CARIBBEAN EXOTICS S A</v>
      </c>
      <c r="S6110" s="25">
        <f>+VLOOKUP(E6110, TC!A:D, 2, FALSE())</f>
        <v>4227.32</v>
      </c>
      <c r="T6110" t="str">
        <f t="shared" si="479"/>
        <v>COP</v>
      </c>
    </row>
    <row r="6111" spans="1:20" ht="18.75" hidden="1" customHeight="1" x14ac:dyDescent="0.25">
      <c r="A6111" t="s">
        <v>2645</v>
      </c>
      <c r="B6111" t="s">
        <v>5</v>
      </c>
      <c r="C6111" t="s">
        <v>1913</v>
      </c>
      <c r="D6111" s="24">
        <v>11741</v>
      </c>
      <c r="E6111" t="s">
        <v>1712</v>
      </c>
      <c r="F6111" t="s">
        <v>99</v>
      </c>
      <c r="G6111" t="s">
        <v>113</v>
      </c>
      <c r="I6111" t="s">
        <v>2377</v>
      </c>
      <c r="J6111" t="s">
        <v>1915</v>
      </c>
      <c r="K6111" t="s">
        <v>2021</v>
      </c>
      <c r="L6111" s="24">
        <v>3920</v>
      </c>
      <c r="M6111" s="25">
        <f>+VLOOKUP(E6111, TC!A:D, 4, FALSE())</f>
        <v>1.1383499995268871</v>
      </c>
      <c r="N6111" s="24">
        <f t="shared" si="475"/>
        <v>3920</v>
      </c>
      <c r="O6111" t="str">
        <f t="shared" si="476"/>
        <v>FACTURA</v>
      </c>
      <c r="P6111" t="str">
        <f t="shared" si="477"/>
        <v>2025</v>
      </c>
      <c r="Q6111" t="str">
        <f t="shared" si="478"/>
        <v>04</v>
      </c>
      <c r="R6111" t="str">
        <f>+IFERROR(VLOOKUP(I6111, Listado!A:B, 2, FALSE()), "COMERCIALIZADORA INTERNACIONAL CARIBBEAN EXOTICS S A")</f>
        <v>COMERCIALIZADORA INTERNACIONAL CARIBBEAN EXOTICS S A</v>
      </c>
      <c r="S6111" s="25">
        <f>+VLOOKUP(E6111, TC!A:D, 2, FALSE())</f>
        <v>4227.32</v>
      </c>
      <c r="T6111" t="str">
        <f t="shared" si="479"/>
        <v>COP</v>
      </c>
    </row>
    <row r="6112" spans="1:20" ht="18.75" hidden="1" customHeight="1" x14ac:dyDescent="0.25">
      <c r="A6112" t="s">
        <v>2645</v>
      </c>
      <c r="B6112" t="s">
        <v>5</v>
      </c>
      <c r="C6112" t="s">
        <v>1970</v>
      </c>
      <c r="D6112" s="24">
        <v>2313</v>
      </c>
      <c r="E6112" t="s">
        <v>1712</v>
      </c>
      <c r="F6112" t="s">
        <v>128</v>
      </c>
      <c r="G6112" t="s">
        <v>108</v>
      </c>
      <c r="H6112" t="s">
        <v>2849</v>
      </c>
      <c r="I6112" t="s">
        <v>1855</v>
      </c>
      <c r="J6112" t="s">
        <v>1987</v>
      </c>
      <c r="K6112" t="s">
        <v>32</v>
      </c>
      <c r="L6112" s="24">
        <v>-1940.4</v>
      </c>
      <c r="M6112" s="25">
        <f>+VLOOKUP(E6112, TC!A:D, 4, FALSE())</f>
        <v>1.1383499995268871</v>
      </c>
      <c r="N6112" s="24">
        <f t="shared" si="475"/>
        <v>-1940.4</v>
      </c>
      <c r="O6112" t="str">
        <f t="shared" si="476"/>
        <v>ANULACIÓN FE</v>
      </c>
      <c r="P6112" t="str">
        <f t="shared" si="477"/>
        <v>2025</v>
      </c>
      <c r="Q6112" t="str">
        <f t="shared" si="478"/>
        <v>04</v>
      </c>
      <c r="R6112" t="str">
        <f>+IFERROR(VLOOKUP(I6112, Listado!A:B, 2, FALSE()), "COMERCIALIZADORA INTERNACIONAL CARIBBEAN EXOTICS S A")</f>
        <v>PIEDRAHITA PEREZ MARIANA</v>
      </c>
      <c r="S6112" s="25">
        <f>+VLOOKUP(E6112, TC!A:D, 2, FALSE())</f>
        <v>4227.32</v>
      </c>
      <c r="T6112" t="str">
        <f t="shared" si="479"/>
        <v>USD</v>
      </c>
    </row>
    <row r="6113" spans="1:20" ht="18.75" hidden="1" customHeight="1" x14ac:dyDescent="0.25">
      <c r="A6113" t="s">
        <v>2645</v>
      </c>
      <c r="B6113" t="s">
        <v>5</v>
      </c>
      <c r="C6113" t="s">
        <v>1970</v>
      </c>
      <c r="D6113" s="24">
        <v>2313</v>
      </c>
      <c r="E6113" t="s">
        <v>1712</v>
      </c>
      <c r="F6113" t="s">
        <v>128</v>
      </c>
      <c r="G6113" t="s">
        <v>108</v>
      </c>
      <c r="H6113" t="s">
        <v>2849</v>
      </c>
      <c r="I6113" t="s">
        <v>1855</v>
      </c>
      <c r="J6113" t="s">
        <v>1987</v>
      </c>
      <c r="K6113" t="s">
        <v>1959</v>
      </c>
      <c r="L6113" s="24">
        <v>-335</v>
      </c>
      <c r="M6113" s="25">
        <f>+VLOOKUP(E6113, TC!A:D, 4, FALSE())</f>
        <v>1.1383499995268871</v>
      </c>
      <c r="N6113" s="24">
        <f t="shared" si="475"/>
        <v>-335</v>
      </c>
      <c r="O6113" t="str">
        <f t="shared" si="476"/>
        <v>ANULACIÓN FE</v>
      </c>
      <c r="P6113" t="str">
        <f t="shared" si="477"/>
        <v>2025</v>
      </c>
      <c r="Q6113" t="str">
        <f t="shared" si="478"/>
        <v>04</v>
      </c>
      <c r="R6113" t="str">
        <f>+IFERROR(VLOOKUP(I6113, Listado!A:B, 2, FALSE()), "COMERCIALIZADORA INTERNACIONAL CARIBBEAN EXOTICS S A")</f>
        <v>PIEDRAHITA PEREZ MARIANA</v>
      </c>
      <c r="S6113" s="25">
        <f>+VLOOKUP(E6113, TC!A:D, 2, FALSE())</f>
        <v>4227.32</v>
      </c>
      <c r="T6113" t="str">
        <f t="shared" si="479"/>
        <v>USD</v>
      </c>
    </row>
    <row r="6114" spans="1:20" ht="18.75" hidden="1" customHeight="1" x14ac:dyDescent="0.25">
      <c r="A6114" t="s">
        <v>2645</v>
      </c>
      <c r="B6114" t="s">
        <v>5</v>
      </c>
      <c r="C6114" t="s">
        <v>1970</v>
      </c>
      <c r="D6114" s="24">
        <v>2313</v>
      </c>
      <c r="E6114" t="s">
        <v>1712</v>
      </c>
      <c r="F6114" t="s">
        <v>128</v>
      </c>
      <c r="G6114" t="s">
        <v>108</v>
      </c>
      <c r="H6114" t="s">
        <v>2849</v>
      </c>
      <c r="I6114" t="s">
        <v>1855</v>
      </c>
      <c r="J6114" t="s">
        <v>1987</v>
      </c>
      <c r="K6114" t="s">
        <v>1960</v>
      </c>
      <c r="L6114" s="24">
        <v>-65.400000000000006</v>
      </c>
      <c r="M6114" s="25">
        <f>+VLOOKUP(E6114, TC!A:D, 4, FALSE())</f>
        <v>1.1383499995268871</v>
      </c>
      <c r="N6114" s="24">
        <f t="shared" si="475"/>
        <v>-65.400000000000006</v>
      </c>
      <c r="O6114" t="str">
        <f t="shared" si="476"/>
        <v>ANULACIÓN FE</v>
      </c>
      <c r="P6114" t="str">
        <f t="shared" si="477"/>
        <v>2025</v>
      </c>
      <c r="Q6114" t="str">
        <f t="shared" si="478"/>
        <v>04</v>
      </c>
      <c r="R6114" t="str">
        <f>+IFERROR(VLOOKUP(I6114, Listado!A:B, 2, FALSE()), "COMERCIALIZADORA INTERNACIONAL CARIBBEAN EXOTICS S A")</f>
        <v>PIEDRAHITA PEREZ MARIANA</v>
      </c>
      <c r="S6114" s="25">
        <f>+VLOOKUP(E6114, TC!A:D, 2, FALSE())</f>
        <v>4227.32</v>
      </c>
      <c r="T6114" t="str">
        <f t="shared" si="479"/>
        <v>USD</v>
      </c>
    </row>
    <row r="6115" spans="1:20" ht="18.75" hidden="1" customHeight="1" x14ac:dyDescent="0.25">
      <c r="A6115" t="s">
        <v>2645</v>
      </c>
      <c r="B6115" t="s">
        <v>5</v>
      </c>
      <c r="C6115" t="s">
        <v>1913</v>
      </c>
      <c r="D6115" s="24">
        <v>11742</v>
      </c>
      <c r="E6115" t="s">
        <v>1712</v>
      </c>
      <c r="F6115" t="s">
        <v>99</v>
      </c>
      <c r="G6115" t="s">
        <v>113</v>
      </c>
      <c r="I6115" t="s">
        <v>2824</v>
      </c>
      <c r="J6115" t="s">
        <v>1915</v>
      </c>
      <c r="K6115" t="s">
        <v>2021</v>
      </c>
      <c r="L6115" s="24">
        <v>103240</v>
      </c>
      <c r="M6115" s="25">
        <f>+VLOOKUP(E6115, TC!A:D, 4, FALSE())</f>
        <v>1.1383499995268871</v>
      </c>
      <c r="N6115" s="24">
        <f t="shared" si="475"/>
        <v>103240</v>
      </c>
      <c r="O6115" t="str">
        <f t="shared" si="476"/>
        <v>FACTURA</v>
      </c>
      <c r="P6115" t="str">
        <f t="shared" si="477"/>
        <v>2025</v>
      </c>
      <c r="Q6115" t="str">
        <f t="shared" si="478"/>
        <v>04</v>
      </c>
      <c r="R6115" t="str">
        <f>+IFERROR(VLOOKUP(I6115, Listado!A:B, 2, FALSE()), "COMERCIALIZADORA INTERNACIONAL CARIBBEAN EXOTICS S A")</f>
        <v>COMERCIALIZADORA INTERNACIONAL CARIBBEAN EXOTICS S A</v>
      </c>
      <c r="S6115" s="25">
        <f>+VLOOKUP(E6115, TC!A:D, 2, FALSE())</f>
        <v>4227.32</v>
      </c>
      <c r="T6115" t="str">
        <f t="shared" si="479"/>
        <v>COP</v>
      </c>
    </row>
    <row r="6116" spans="1:20" ht="18.75" hidden="1" customHeight="1" x14ac:dyDescent="0.25">
      <c r="A6116" t="s">
        <v>2645</v>
      </c>
      <c r="B6116" t="s">
        <v>5</v>
      </c>
      <c r="C6116" t="s">
        <v>1913</v>
      </c>
      <c r="D6116" s="24">
        <v>11742</v>
      </c>
      <c r="E6116" t="s">
        <v>1712</v>
      </c>
      <c r="F6116" t="s">
        <v>99</v>
      </c>
      <c r="G6116" t="s">
        <v>113</v>
      </c>
      <c r="I6116" t="s">
        <v>2824</v>
      </c>
      <c r="J6116" t="s">
        <v>1915</v>
      </c>
      <c r="K6116" t="s">
        <v>2021</v>
      </c>
      <c r="L6116" s="24">
        <v>114260</v>
      </c>
      <c r="M6116" s="25">
        <f>+VLOOKUP(E6116, TC!A:D, 4, FALSE())</f>
        <v>1.1383499995268871</v>
      </c>
      <c r="N6116" s="24">
        <f t="shared" si="475"/>
        <v>114260</v>
      </c>
      <c r="O6116" t="str">
        <f t="shared" si="476"/>
        <v>FACTURA</v>
      </c>
      <c r="P6116" t="str">
        <f t="shared" si="477"/>
        <v>2025</v>
      </c>
      <c r="Q6116" t="str">
        <f t="shared" si="478"/>
        <v>04</v>
      </c>
      <c r="R6116" t="str">
        <f>+IFERROR(VLOOKUP(I6116, Listado!A:B, 2, FALSE()), "COMERCIALIZADORA INTERNACIONAL CARIBBEAN EXOTICS S A")</f>
        <v>COMERCIALIZADORA INTERNACIONAL CARIBBEAN EXOTICS S A</v>
      </c>
      <c r="S6116" s="25">
        <f>+VLOOKUP(E6116, TC!A:D, 2, FALSE())</f>
        <v>4227.32</v>
      </c>
      <c r="T6116" t="str">
        <f t="shared" si="479"/>
        <v>COP</v>
      </c>
    </row>
    <row r="6117" spans="1:20" ht="18.75" hidden="1" customHeight="1" x14ac:dyDescent="0.25">
      <c r="A6117" t="s">
        <v>2645</v>
      </c>
      <c r="B6117" t="s">
        <v>5</v>
      </c>
      <c r="C6117" t="s">
        <v>1913</v>
      </c>
      <c r="D6117" s="24">
        <v>11742</v>
      </c>
      <c r="E6117" t="s">
        <v>1712</v>
      </c>
      <c r="F6117" t="s">
        <v>99</v>
      </c>
      <c r="G6117" t="s">
        <v>113</v>
      </c>
      <c r="I6117" t="s">
        <v>2824</v>
      </c>
      <c r="J6117" t="s">
        <v>1915</v>
      </c>
      <c r="K6117" t="s">
        <v>2021</v>
      </c>
      <c r="L6117" s="24">
        <v>26680</v>
      </c>
      <c r="M6117" s="25">
        <f>+VLOOKUP(E6117, TC!A:D, 4, FALSE())</f>
        <v>1.1383499995268871</v>
      </c>
      <c r="N6117" s="24">
        <f t="shared" si="475"/>
        <v>26680</v>
      </c>
      <c r="O6117" t="str">
        <f t="shared" si="476"/>
        <v>FACTURA</v>
      </c>
      <c r="P6117" t="str">
        <f t="shared" si="477"/>
        <v>2025</v>
      </c>
      <c r="Q6117" t="str">
        <f t="shared" si="478"/>
        <v>04</v>
      </c>
      <c r="R6117" t="str">
        <f>+IFERROR(VLOOKUP(I6117, Listado!A:B, 2, FALSE()), "COMERCIALIZADORA INTERNACIONAL CARIBBEAN EXOTICS S A")</f>
        <v>COMERCIALIZADORA INTERNACIONAL CARIBBEAN EXOTICS S A</v>
      </c>
      <c r="S6117" s="25">
        <f>+VLOOKUP(E6117, TC!A:D, 2, FALSE())</f>
        <v>4227.32</v>
      </c>
      <c r="T6117" t="str">
        <f t="shared" si="479"/>
        <v>COP</v>
      </c>
    </row>
    <row r="6118" spans="1:20" ht="18.75" hidden="1" customHeight="1" x14ac:dyDescent="0.25">
      <c r="A6118" t="s">
        <v>2645</v>
      </c>
      <c r="B6118" t="s">
        <v>5</v>
      </c>
      <c r="C6118" t="s">
        <v>1913</v>
      </c>
      <c r="D6118" s="24">
        <v>11742</v>
      </c>
      <c r="E6118" t="s">
        <v>1712</v>
      </c>
      <c r="F6118" t="s">
        <v>99</v>
      </c>
      <c r="G6118" t="s">
        <v>113</v>
      </c>
      <c r="I6118" t="s">
        <v>2824</v>
      </c>
      <c r="J6118" t="s">
        <v>1915</v>
      </c>
      <c r="K6118" t="s">
        <v>2021</v>
      </c>
      <c r="L6118" s="24">
        <v>23200</v>
      </c>
      <c r="M6118" s="25">
        <f>+VLOOKUP(E6118, TC!A:D, 4, FALSE())</f>
        <v>1.1383499995268871</v>
      </c>
      <c r="N6118" s="24">
        <f t="shared" si="475"/>
        <v>23200</v>
      </c>
      <c r="O6118" t="str">
        <f t="shared" si="476"/>
        <v>FACTURA</v>
      </c>
      <c r="P6118" t="str">
        <f t="shared" si="477"/>
        <v>2025</v>
      </c>
      <c r="Q6118" t="str">
        <f t="shared" si="478"/>
        <v>04</v>
      </c>
      <c r="R6118" t="str">
        <f>+IFERROR(VLOOKUP(I6118, Listado!A:B, 2, FALSE()), "COMERCIALIZADORA INTERNACIONAL CARIBBEAN EXOTICS S A")</f>
        <v>COMERCIALIZADORA INTERNACIONAL CARIBBEAN EXOTICS S A</v>
      </c>
      <c r="S6118" s="25">
        <f>+VLOOKUP(E6118, TC!A:D, 2, FALSE())</f>
        <v>4227.32</v>
      </c>
      <c r="T6118" t="str">
        <f t="shared" si="479"/>
        <v>COP</v>
      </c>
    </row>
    <row r="6119" spans="1:20" ht="18.75" hidden="1" customHeight="1" x14ac:dyDescent="0.25">
      <c r="A6119" t="s">
        <v>2645</v>
      </c>
      <c r="B6119" t="s">
        <v>5</v>
      </c>
      <c r="C6119" t="s">
        <v>1913</v>
      </c>
      <c r="D6119" s="24">
        <v>11742</v>
      </c>
      <c r="E6119" t="s">
        <v>1712</v>
      </c>
      <c r="F6119" t="s">
        <v>99</v>
      </c>
      <c r="G6119" t="s">
        <v>113</v>
      </c>
      <c r="I6119" t="s">
        <v>2824</v>
      </c>
      <c r="J6119" t="s">
        <v>1915</v>
      </c>
      <c r="K6119" t="s">
        <v>2021</v>
      </c>
      <c r="L6119" s="24">
        <v>16530</v>
      </c>
      <c r="M6119" s="25">
        <f>+VLOOKUP(E6119, TC!A:D, 4, FALSE())</f>
        <v>1.1383499995268871</v>
      </c>
      <c r="N6119" s="24">
        <f t="shared" si="475"/>
        <v>16530</v>
      </c>
      <c r="O6119" t="str">
        <f t="shared" si="476"/>
        <v>FACTURA</v>
      </c>
      <c r="P6119" t="str">
        <f t="shared" si="477"/>
        <v>2025</v>
      </c>
      <c r="Q6119" t="str">
        <f t="shared" si="478"/>
        <v>04</v>
      </c>
      <c r="R6119" t="str">
        <f>+IFERROR(VLOOKUP(I6119, Listado!A:B, 2, FALSE()), "COMERCIALIZADORA INTERNACIONAL CARIBBEAN EXOTICS S A")</f>
        <v>COMERCIALIZADORA INTERNACIONAL CARIBBEAN EXOTICS S A</v>
      </c>
      <c r="S6119" s="25">
        <f>+VLOOKUP(E6119, TC!A:D, 2, FALSE())</f>
        <v>4227.32</v>
      </c>
      <c r="T6119" t="str">
        <f t="shared" si="479"/>
        <v>COP</v>
      </c>
    </row>
    <row r="6120" spans="1:20" ht="18.75" hidden="1" customHeight="1" x14ac:dyDescent="0.25">
      <c r="A6120" t="s">
        <v>2645</v>
      </c>
      <c r="B6120" t="s">
        <v>5</v>
      </c>
      <c r="C6120" t="s">
        <v>1913</v>
      </c>
      <c r="D6120" s="24">
        <v>11742</v>
      </c>
      <c r="E6120" t="s">
        <v>1712</v>
      </c>
      <c r="F6120" t="s">
        <v>99</v>
      </c>
      <c r="G6120" t="s">
        <v>113</v>
      </c>
      <c r="I6120" t="s">
        <v>2824</v>
      </c>
      <c r="J6120" t="s">
        <v>1915</v>
      </c>
      <c r="K6120" t="s">
        <v>2021</v>
      </c>
      <c r="L6120" s="24">
        <v>6090</v>
      </c>
      <c r="M6120" s="25">
        <f>+VLOOKUP(E6120, TC!A:D, 4, FALSE())</f>
        <v>1.1383499995268871</v>
      </c>
      <c r="N6120" s="24">
        <f t="shared" si="475"/>
        <v>6090</v>
      </c>
      <c r="O6120" t="str">
        <f t="shared" si="476"/>
        <v>FACTURA</v>
      </c>
      <c r="P6120" t="str">
        <f t="shared" si="477"/>
        <v>2025</v>
      </c>
      <c r="Q6120" t="str">
        <f t="shared" si="478"/>
        <v>04</v>
      </c>
      <c r="R6120" t="str">
        <f>+IFERROR(VLOOKUP(I6120, Listado!A:B, 2, FALSE()), "COMERCIALIZADORA INTERNACIONAL CARIBBEAN EXOTICS S A")</f>
        <v>COMERCIALIZADORA INTERNACIONAL CARIBBEAN EXOTICS S A</v>
      </c>
      <c r="S6120" s="25">
        <f>+VLOOKUP(E6120, TC!A:D, 2, FALSE())</f>
        <v>4227.32</v>
      </c>
      <c r="T6120" t="str">
        <f t="shared" si="479"/>
        <v>COP</v>
      </c>
    </row>
    <row r="6121" spans="1:20" ht="18.75" hidden="1" customHeight="1" x14ac:dyDescent="0.25">
      <c r="A6121" t="s">
        <v>2645</v>
      </c>
      <c r="B6121" t="s">
        <v>5</v>
      </c>
      <c r="C6121" t="s">
        <v>1913</v>
      </c>
      <c r="D6121" s="24">
        <v>11743</v>
      </c>
      <c r="E6121" t="s">
        <v>1712</v>
      </c>
      <c r="F6121" t="s">
        <v>99</v>
      </c>
      <c r="G6121" t="s">
        <v>113</v>
      </c>
      <c r="I6121" t="s">
        <v>1844</v>
      </c>
      <c r="J6121" t="s">
        <v>1915</v>
      </c>
      <c r="K6121" t="s">
        <v>2021</v>
      </c>
      <c r="L6121" s="24">
        <v>65830</v>
      </c>
      <c r="M6121" s="25">
        <f>+VLOOKUP(E6121, TC!A:D, 4, FALSE())</f>
        <v>1.1383499995268871</v>
      </c>
      <c r="N6121" s="24">
        <f t="shared" si="475"/>
        <v>65830</v>
      </c>
      <c r="O6121" t="str">
        <f t="shared" si="476"/>
        <v>FACTURA</v>
      </c>
      <c r="P6121" t="str">
        <f t="shared" si="477"/>
        <v>2025</v>
      </c>
      <c r="Q6121" t="str">
        <f t="shared" si="478"/>
        <v>04</v>
      </c>
      <c r="R6121" t="str">
        <f>+IFERROR(VLOOKUP(I6121, Listado!A:B, 2, FALSE()), "COMERCIALIZADORA INTERNACIONAL CARIBBEAN EXOTICS S A")</f>
        <v>LONDOÑO ECHEVERRI ALEJANDRA</v>
      </c>
      <c r="S6121" s="25">
        <f>+VLOOKUP(E6121, TC!A:D, 2, FALSE())</f>
        <v>4227.32</v>
      </c>
      <c r="T6121" t="str">
        <f t="shared" si="479"/>
        <v>COP</v>
      </c>
    </row>
    <row r="6122" spans="1:20" ht="18.75" hidden="1" customHeight="1" x14ac:dyDescent="0.25">
      <c r="A6122" t="s">
        <v>2645</v>
      </c>
      <c r="B6122" t="s">
        <v>5</v>
      </c>
      <c r="C6122" t="s">
        <v>1913</v>
      </c>
      <c r="D6122" s="24">
        <v>11743</v>
      </c>
      <c r="E6122" t="s">
        <v>1712</v>
      </c>
      <c r="F6122" t="s">
        <v>99</v>
      </c>
      <c r="G6122" t="s">
        <v>113</v>
      </c>
      <c r="I6122" t="s">
        <v>1844</v>
      </c>
      <c r="J6122" t="s">
        <v>1915</v>
      </c>
      <c r="K6122" t="s">
        <v>2021</v>
      </c>
      <c r="L6122" s="24">
        <v>54520</v>
      </c>
      <c r="M6122" s="25">
        <f>+VLOOKUP(E6122, TC!A:D, 4, FALSE())</f>
        <v>1.1383499995268871</v>
      </c>
      <c r="N6122" s="24">
        <f t="shared" si="475"/>
        <v>54520</v>
      </c>
      <c r="O6122" t="str">
        <f t="shared" si="476"/>
        <v>FACTURA</v>
      </c>
      <c r="P6122" t="str">
        <f t="shared" si="477"/>
        <v>2025</v>
      </c>
      <c r="Q6122" t="str">
        <f t="shared" si="478"/>
        <v>04</v>
      </c>
      <c r="R6122" t="str">
        <f>+IFERROR(VLOOKUP(I6122, Listado!A:B, 2, FALSE()), "COMERCIALIZADORA INTERNACIONAL CARIBBEAN EXOTICS S A")</f>
        <v>LONDOÑO ECHEVERRI ALEJANDRA</v>
      </c>
      <c r="S6122" s="25">
        <f>+VLOOKUP(E6122, TC!A:D, 2, FALSE())</f>
        <v>4227.32</v>
      </c>
      <c r="T6122" t="str">
        <f t="shared" si="479"/>
        <v>COP</v>
      </c>
    </row>
    <row r="6123" spans="1:20" ht="18.75" hidden="1" customHeight="1" x14ac:dyDescent="0.25">
      <c r="A6123" t="s">
        <v>2645</v>
      </c>
      <c r="B6123" t="s">
        <v>5</v>
      </c>
      <c r="C6123" t="s">
        <v>1913</v>
      </c>
      <c r="D6123" s="24">
        <v>11743</v>
      </c>
      <c r="E6123" t="s">
        <v>1712</v>
      </c>
      <c r="F6123" t="s">
        <v>99</v>
      </c>
      <c r="G6123" t="s">
        <v>113</v>
      </c>
      <c r="I6123" t="s">
        <v>1844</v>
      </c>
      <c r="J6123" t="s">
        <v>1915</v>
      </c>
      <c r="K6123" t="s">
        <v>2021</v>
      </c>
      <c r="L6123" s="24">
        <v>17110</v>
      </c>
      <c r="M6123" s="25">
        <f>+VLOOKUP(E6123, TC!A:D, 4, FALSE())</f>
        <v>1.1383499995268871</v>
      </c>
      <c r="N6123" s="24">
        <f t="shared" si="475"/>
        <v>17110</v>
      </c>
      <c r="O6123" t="str">
        <f t="shared" si="476"/>
        <v>FACTURA</v>
      </c>
      <c r="P6123" t="str">
        <f t="shared" si="477"/>
        <v>2025</v>
      </c>
      <c r="Q6123" t="str">
        <f t="shared" si="478"/>
        <v>04</v>
      </c>
      <c r="R6123" t="str">
        <f>+IFERROR(VLOOKUP(I6123, Listado!A:B, 2, FALSE()), "COMERCIALIZADORA INTERNACIONAL CARIBBEAN EXOTICS S A")</f>
        <v>LONDOÑO ECHEVERRI ALEJANDRA</v>
      </c>
      <c r="S6123" s="25">
        <f>+VLOOKUP(E6123, TC!A:D, 2, FALSE())</f>
        <v>4227.32</v>
      </c>
      <c r="T6123" t="str">
        <f t="shared" si="479"/>
        <v>COP</v>
      </c>
    </row>
    <row r="6124" spans="1:20" ht="18.75" hidden="1" customHeight="1" x14ac:dyDescent="0.25">
      <c r="A6124" t="s">
        <v>2645</v>
      </c>
      <c r="B6124" t="s">
        <v>5</v>
      </c>
      <c r="C6124" t="s">
        <v>1913</v>
      </c>
      <c r="D6124" s="24">
        <v>11743</v>
      </c>
      <c r="E6124" t="s">
        <v>1712</v>
      </c>
      <c r="F6124" t="s">
        <v>99</v>
      </c>
      <c r="G6124" t="s">
        <v>113</v>
      </c>
      <c r="I6124" t="s">
        <v>1844</v>
      </c>
      <c r="J6124" t="s">
        <v>1915</v>
      </c>
      <c r="K6124" t="s">
        <v>2021</v>
      </c>
      <c r="L6124" s="24">
        <v>580</v>
      </c>
      <c r="M6124" s="25">
        <f>+VLOOKUP(E6124, TC!A:D, 4, FALSE())</f>
        <v>1.1383499995268871</v>
      </c>
      <c r="N6124" s="24">
        <f t="shared" si="475"/>
        <v>580</v>
      </c>
      <c r="O6124" t="str">
        <f t="shared" si="476"/>
        <v>FACTURA</v>
      </c>
      <c r="P6124" t="str">
        <f t="shared" si="477"/>
        <v>2025</v>
      </c>
      <c r="Q6124" t="str">
        <f t="shared" si="478"/>
        <v>04</v>
      </c>
      <c r="R6124" t="str">
        <f>+IFERROR(VLOOKUP(I6124, Listado!A:B, 2, FALSE()), "COMERCIALIZADORA INTERNACIONAL CARIBBEAN EXOTICS S A")</f>
        <v>LONDOÑO ECHEVERRI ALEJANDRA</v>
      </c>
      <c r="S6124" s="25">
        <f>+VLOOKUP(E6124, TC!A:D, 2, FALSE())</f>
        <v>4227.32</v>
      </c>
      <c r="T6124" t="str">
        <f t="shared" si="479"/>
        <v>COP</v>
      </c>
    </row>
    <row r="6125" spans="1:20" ht="18.75" hidden="1" customHeight="1" x14ac:dyDescent="0.25">
      <c r="A6125" t="s">
        <v>2645</v>
      </c>
      <c r="B6125" t="s">
        <v>5</v>
      </c>
      <c r="C6125" t="s">
        <v>1913</v>
      </c>
      <c r="D6125" s="24">
        <v>11743</v>
      </c>
      <c r="E6125" t="s">
        <v>1712</v>
      </c>
      <c r="F6125" t="s">
        <v>99</v>
      </c>
      <c r="G6125" t="s">
        <v>113</v>
      </c>
      <c r="I6125" t="s">
        <v>1844</v>
      </c>
      <c r="J6125" t="s">
        <v>1915</v>
      </c>
      <c r="K6125" t="s">
        <v>2021</v>
      </c>
      <c r="L6125" s="24">
        <v>6960</v>
      </c>
      <c r="M6125" s="25">
        <f>+VLOOKUP(E6125, TC!A:D, 4, FALSE())</f>
        <v>1.1383499995268871</v>
      </c>
      <c r="N6125" s="24">
        <f t="shared" si="475"/>
        <v>6960</v>
      </c>
      <c r="O6125" t="str">
        <f t="shared" si="476"/>
        <v>FACTURA</v>
      </c>
      <c r="P6125" t="str">
        <f t="shared" si="477"/>
        <v>2025</v>
      </c>
      <c r="Q6125" t="str">
        <f t="shared" si="478"/>
        <v>04</v>
      </c>
      <c r="R6125" t="str">
        <f>+IFERROR(VLOOKUP(I6125, Listado!A:B, 2, FALSE()), "COMERCIALIZADORA INTERNACIONAL CARIBBEAN EXOTICS S A")</f>
        <v>LONDOÑO ECHEVERRI ALEJANDRA</v>
      </c>
      <c r="S6125" s="25">
        <f>+VLOOKUP(E6125, TC!A:D, 2, FALSE())</f>
        <v>4227.32</v>
      </c>
      <c r="T6125" t="str">
        <f t="shared" si="479"/>
        <v>COP</v>
      </c>
    </row>
    <row r="6126" spans="1:20" ht="18.75" hidden="1" customHeight="1" x14ac:dyDescent="0.25">
      <c r="A6126" t="s">
        <v>2645</v>
      </c>
      <c r="B6126" t="s">
        <v>5</v>
      </c>
      <c r="C6126" t="s">
        <v>1913</v>
      </c>
      <c r="D6126" s="24">
        <v>11744</v>
      </c>
      <c r="E6126" t="s">
        <v>1712</v>
      </c>
      <c r="F6126" t="s">
        <v>99</v>
      </c>
      <c r="G6126" t="s">
        <v>1914</v>
      </c>
      <c r="I6126" t="s">
        <v>1841</v>
      </c>
      <c r="J6126" t="s">
        <v>1915</v>
      </c>
      <c r="K6126" t="s">
        <v>2021</v>
      </c>
      <c r="L6126" s="24">
        <v>104400</v>
      </c>
      <c r="M6126" s="25">
        <f>+VLOOKUP(E6126, TC!A:D, 4, FALSE())</f>
        <v>1.1383499995268871</v>
      </c>
      <c r="N6126" s="24">
        <f t="shared" si="475"/>
        <v>104400</v>
      </c>
      <c r="O6126" t="str">
        <f t="shared" si="476"/>
        <v>FACTURA</v>
      </c>
      <c r="P6126" t="str">
        <f t="shared" si="477"/>
        <v>2025</v>
      </c>
      <c r="Q6126" t="str">
        <f t="shared" si="478"/>
        <v>04</v>
      </c>
      <c r="R6126" t="str">
        <f>+IFERROR(VLOOKUP(I6126, Listado!A:B, 2, FALSE()), "COMERCIALIZADORA INTERNACIONAL CARIBBEAN EXOTICS S A")</f>
        <v>LONDOÑO ECHEVERRI ALEJANDRA</v>
      </c>
      <c r="S6126" s="25">
        <f>+VLOOKUP(E6126, TC!A:D, 2, FALSE())</f>
        <v>4227.32</v>
      </c>
      <c r="T6126" t="str">
        <f t="shared" si="479"/>
        <v>COP</v>
      </c>
    </row>
    <row r="6127" spans="1:20" ht="18.75" hidden="1" customHeight="1" x14ac:dyDescent="0.25">
      <c r="A6127" t="s">
        <v>2645</v>
      </c>
      <c r="B6127" t="s">
        <v>5</v>
      </c>
      <c r="C6127" t="s">
        <v>1913</v>
      </c>
      <c r="D6127" s="24">
        <v>11744</v>
      </c>
      <c r="E6127" t="s">
        <v>1712</v>
      </c>
      <c r="F6127" t="s">
        <v>99</v>
      </c>
      <c r="G6127" t="s">
        <v>1914</v>
      </c>
      <c r="I6127" t="s">
        <v>1841</v>
      </c>
      <c r="J6127" t="s">
        <v>1915</v>
      </c>
      <c r="K6127" t="s">
        <v>2021</v>
      </c>
      <c r="L6127" s="24">
        <v>135900</v>
      </c>
      <c r="M6127" s="25">
        <f>+VLOOKUP(E6127, TC!A:D, 4, FALSE())</f>
        <v>1.1383499995268871</v>
      </c>
      <c r="N6127" s="24">
        <f t="shared" si="475"/>
        <v>135900</v>
      </c>
      <c r="O6127" t="str">
        <f t="shared" si="476"/>
        <v>FACTURA</v>
      </c>
      <c r="P6127" t="str">
        <f t="shared" si="477"/>
        <v>2025</v>
      </c>
      <c r="Q6127" t="str">
        <f t="shared" si="478"/>
        <v>04</v>
      </c>
      <c r="R6127" t="str">
        <f>+IFERROR(VLOOKUP(I6127, Listado!A:B, 2, FALSE()), "COMERCIALIZADORA INTERNACIONAL CARIBBEAN EXOTICS S A")</f>
        <v>LONDOÑO ECHEVERRI ALEJANDRA</v>
      </c>
      <c r="S6127" s="25">
        <f>+VLOOKUP(E6127, TC!A:D, 2, FALSE())</f>
        <v>4227.32</v>
      </c>
      <c r="T6127" t="str">
        <f t="shared" si="479"/>
        <v>COP</v>
      </c>
    </row>
    <row r="6128" spans="1:20" ht="18.75" hidden="1" customHeight="1" x14ac:dyDescent="0.25">
      <c r="A6128" t="s">
        <v>2645</v>
      </c>
      <c r="B6128" t="s">
        <v>5</v>
      </c>
      <c r="C6128" t="s">
        <v>1913</v>
      </c>
      <c r="D6128" s="24">
        <v>11744</v>
      </c>
      <c r="E6128" t="s">
        <v>1712</v>
      </c>
      <c r="F6128" t="s">
        <v>99</v>
      </c>
      <c r="G6128" t="s">
        <v>1914</v>
      </c>
      <c r="I6128" t="s">
        <v>1841</v>
      </c>
      <c r="J6128" t="s">
        <v>1915</v>
      </c>
      <c r="K6128" t="s">
        <v>2021</v>
      </c>
      <c r="L6128" s="24">
        <v>96660</v>
      </c>
      <c r="M6128" s="25">
        <f>+VLOOKUP(E6128, TC!A:D, 4, FALSE())</f>
        <v>1.1383499995268871</v>
      </c>
      <c r="N6128" s="24">
        <f t="shared" si="475"/>
        <v>96660</v>
      </c>
      <c r="O6128" t="str">
        <f t="shared" si="476"/>
        <v>FACTURA</v>
      </c>
      <c r="P6128" t="str">
        <f t="shared" si="477"/>
        <v>2025</v>
      </c>
      <c r="Q6128" t="str">
        <f t="shared" si="478"/>
        <v>04</v>
      </c>
      <c r="R6128" t="str">
        <f>+IFERROR(VLOOKUP(I6128, Listado!A:B, 2, FALSE()), "COMERCIALIZADORA INTERNACIONAL CARIBBEAN EXOTICS S A")</f>
        <v>LONDOÑO ECHEVERRI ALEJANDRA</v>
      </c>
      <c r="S6128" s="25">
        <f>+VLOOKUP(E6128, TC!A:D, 2, FALSE())</f>
        <v>4227.32</v>
      </c>
      <c r="T6128" t="str">
        <f t="shared" si="479"/>
        <v>COP</v>
      </c>
    </row>
    <row r="6129" spans="1:20" ht="18.75" hidden="1" customHeight="1" x14ac:dyDescent="0.25">
      <c r="A6129" t="s">
        <v>2645</v>
      </c>
      <c r="B6129" t="s">
        <v>5</v>
      </c>
      <c r="C6129" t="s">
        <v>1913</v>
      </c>
      <c r="D6129" s="24">
        <v>11744</v>
      </c>
      <c r="E6129" t="s">
        <v>1712</v>
      </c>
      <c r="F6129" t="s">
        <v>99</v>
      </c>
      <c r="G6129" t="s">
        <v>1914</v>
      </c>
      <c r="I6129" t="s">
        <v>1841</v>
      </c>
      <c r="J6129" t="s">
        <v>1915</v>
      </c>
      <c r="K6129" t="s">
        <v>2021</v>
      </c>
      <c r="L6129" s="24">
        <v>136800</v>
      </c>
      <c r="M6129" s="25">
        <f>+VLOOKUP(E6129, TC!A:D, 4, FALSE())</f>
        <v>1.1383499995268871</v>
      </c>
      <c r="N6129" s="24">
        <f t="shared" si="475"/>
        <v>136800</v>
      </c>
      <c r="O6129" t="str">
        <f t="shared" si="476"/>
        <v>FACTURA</v>
      </c>
      <c r="P6129" t="str">
        <f t="shared" si="477"/>
        <v>2025</v>
      </c>
      <c r="Q6129" t="str">
        <f t="shared" si="478"/>
        <v>04</v>
      </c>
      <c r="R6129" t="str">
        <f>+IFERROR(VLOOKUP(I6129, Listado!A:B, 2, FALSE()), "COMERCIALIZADORA INTERNACIONAL CARIBBEAN EXOTICS S A")</f>
        <v>LONDOÑO ECHEVERRI ALEJANDRA</v>
      </c>
      <c r="S6129" s="25">
        <f>+VLOOKUP(E6129, TC!A:D, 2, FALSE())</f>
        <v>4227.32</v>
      </c>
      <c r="T6129" t="str">
        <f t="shared" si="479"/>
        <v>COP</v>
      </c>
    </row>
    <row r="6130" spans="1:20" ht="18.75" hidden="1" customHeight="1" x14ac:dyDescent="0.25">
      <c r="A6130" t="s">
        <v>2645</v>
      </c>
      <c r="B6130" t="s">
        <v>5</v>
      </c>
      <c r="C6130" t="s">
        <v>1913</v>
      </c>
      <c r="D6130" s="24">
        <v>11744</v>
      </c>
      <c r="E6130" t="s">
        <v>1712</v>
      </c>
      <c r="F6130" t="s">
        <v>99</v>
      </c>
      <c r="G6130" t="s">
        <v>1914</v>
      </c>
      <c r="I6130" t="s">
        <v>1841</v>
      </c>
      <c r="J6130" t="s">
        <v>1915</v>
      </c>
      <c r="K6130" t="s">
        <v>2021</v>
      </c>
      <c r="L6130" s="24">
        <v>10800</v>
      </c>
      <c r="M6130" s="25">
        <f>+VLOOKUP(E6130, TC!A:D, 4, FALSE())</f>
        <v>1.1383499995268871</v>
      </c>
      <c r="N6130" s="24">
        <f t="shared" si="475"/>
        <v>10800</v>
      </c>
      <c r="O6130" t="str">
        <f t="shared" si="476"/>
        <v>FACTURA</v>
      </c>
      <c r="P6130" t="str">
        <f t="shared" si="477"/>
        <v>2025</v>
      </c>
      <c r="Q6130" t="str">
        <f t="shared" si="478"/>
        <v>04</v>
      </c>
      <c r="R6130" t="str">
        <f>+IFERROR(VLOOKUP(I6130, Listado!A:B, 2, FALSE()), "COMERCIALIZADORA INTERNACIONAL CARIBBEAN EXOTICS S A")</f>
        <v>LONDOÑO ECHEVERRI ALEJANDRA</v>
      </c>
      <c r="S6130" s="25">
        <f>+VLOOKUP(E6130, TC!A:D, 2, FALSE())</f>
        <v>4227.32</v>
      </c>
      <c r="T6130" t="str">
        <f t="shared" si="479"/>
        <v>COP</v>
      </c>
    </row>
    <row r="6131" spans="1:20" ht="18.75" hidden="1" customHeight="1" x14ac:dyDescent="0.25">
      <c r="A6131" t="s">
        <v>2645</v>
      </c>
      <c r="B6131" t="s">
        <v>5</v>
      </c>
      <c r="C6131" t="s">
        <v>1913</v>
      </c>
      <c r="D6131" s="24">
        <v>11744</v>
      </c>
      <c r="E6131" t="s">
        <v>1712</v>
      </c>
      <c r="F6131" t="s">
        <v>99</v>
      </c>
      <c r="G6131" t="s">
        <v>1914</v>
      </c>
      <c r="I6131" t="s">
        <v>1841</v>
      </c>
      <c r="J6131" t="s">
        <v>1915</v>
      </c>
      <c r="K6131" t="s">
        <v>2021</v>
      </c>
      <c r="L6131" s="24">
        <v>10800</v>
      </c>
      <c r="M6131" s="25">
        <f>+VLOOKUP(E6131, TC!A:D, 4, FALSE())</f>
        <v>1.1383499995268871</v>
      </c>
      <c r="N6131" s="24">
        <f t="shared" si="475"/>
        <v>10800</v>
      </c>
      <c r="O6131" t="str">
        <f t="shared" si="476"/>
        <v>FACTURA</v>
      </c>
      <c r="P6131" t="str">
        <f t="shared" si="477"/>
        <v>2025</v>
      </c>
      <c r="Q6131" t="str">
        <f t="shared" si="478"/>
        <v>04</v>
      </c>
      <c r="R6131" t="str">
        <f>+IFERROR(VLOOKUP(I6131, Listado!A:B, 2, FALSE()), "COMERCIALIZADORA INTERNACIONAL CARIBBEAN EXOTICS S A")</f>
        <v>LONDOÑO ECHEVERRI ALEJANDRA</v>
      </c>
      <c r="S6131" s="25">
        <f>+VLOOKUP(E6131, TC!A:D, 2, FALSE())</f>
        <v>4227.32</v>
      </c>
      <c r="T6131" t="str">
        <f t="shared" si="479"/>
        <v>COP</v>
      </c>
    </row>
    <row r="6132" spans="1:20" ht="18.75" hidden="1" customHeight="1" x14ac:dyDescent="0.25">
      <c r="A6132" t="s">
        <v>2645</v>
      </c>
      <c r="B6132" t="s">
        <v>5</v>
      </c>
      <c r="C6132" t="s">
        <v>1913</v>
      </c>
      <c r="D6132" s="24">
        <v>11744</v>
      </c>
      <c r="E6132" t="s">
        <v>1712</v>
      </c>
      <c r="F6132" t="s">
        <v>99</v>
      </c>
      <c r="G6132" t="s">
        <v>1914</v>
      </c>
      <c r="I6132" t="s">
        <v>1841</v>
      </c>
      <c r="J6132" t="s">
        <v>1915</v>
      </c>
      <c r="K6132" t="s">
        <v>2021</v>
      </c>
      <c r="L6132" s="24">
        <v>6480</v>
      </c>
      <c r="M6132" s="25">
        <f>+VLOOKUP(E6132, TC!A:D, 4, FALSE())</f>
        <v>1.1383499995268871</v>
      </c>
      <c r="N6132" s="24">
        <f t="shared" si="475"/>
        <v>6480</v>
      </c>
      <c r="O6132" t="str">
        <f t="shared" si="476"/>
        <v>FACTURA</v>
      </c>
      <c r="P6132" t="str">
        <f t="shared" si="477"/>
        <v>2025</v>
      </c>
      <c r="Q6132" t="str">
        <f t="shared" si="478"/>
        <v>04</v>
      </c>
      <c r="R6132" t="str">
        <f>+IFERROR(VLOOKUP(I6132, Listado!A:B, 2, FALSE()), "COMERCIALIZADORA INTERNACIONAL CARIBBEAN EXOTICS S A")</f>
        <v>LONDOÑO ECHEVERRI ALEJANDRA</v>
      </c>
      <c r="S6132" s="25">
        <f>+VLOOKUP(E6132, TC!A:D, 2, FALSE())</f>
        <v>4227.32</v>
      </c>
      <c r="T6132" t="str">
        <f t="shared" si="479"/>
        <v>COP</v>
      </c>
    </row>
    <row r="6133" spans="1:20" ht="18.75" hidden="1" customHeight="1" x14ac:dyDescent="0.25">
      <c r="A6133" t="s">
        <v>2645</v>
      </c>
      <c r="B6133" t="s">
        <v>5</v>
      </c>
      <c r="C6133" t="s">
        <v>1913</v>
      </c>
      <c r="D6133" s="24">
        <v>11745</v>
      </c>
      <c r="E6133" t="s">
        <v>1712</v>
      </c>
      <c r="F6133" t="s">
        <v>99</v>
      </c>
      <c r="G6133" t="s">
        <v>1914</v>
      </c>
      <c r="I6133" t="s">
        <v>1845</v>
      </c>
      <c r="J6133" t="s">
        <v>1915</v>
      </c>
      <c r="K6133" t="s">
        <v>2025</v>
      </c>
      <c r="L6133" s="24">
        <v>34000</v>
      </c>
      <c r="M6133" s="25">
        <f>+VLOOKUP(E6133, TC!A:D, 4, FALSE())</f>
        <v>1.1383499995268871</v>
      </c>
      <c r="N6133" s="24">
        <f t="shared" si="475"/>
        <v>34000</v>
      </c>
      <c r="O6133" t="str">
        <f t="shared" si="476"/>
        <v>FACTURA</v>
      </c>
      <c r="P6133" t="str">
        <f t="shared" si="477"/>
        <v>2025</v>
      </c>
      <c r="Q6133" t="str">
        <f t="shared" si="478"/>
        <v>04</v>
      </c>
      <c r="R6133" t="str">
        <f>+IFERROR(VLOOKUP(I6133, Listado!A:B, 2, FALSE()), "COMERCIALIZADORA INTERNACIONAL CARIBBEAN EXOTICS S A")</f>
        <v>LONDOÑO ECHEVERRI ALEJANDRA</v>
      </c>
      <c r="S6133" s="25">
        <f>+VLOOKUP(E6133, TC!A:D, 2, FALSE())</f>
        <v>4227.32</v>
      </c>
      <c r="T6133" t="str">
        <f t="shared" si="479"/>
        <v>COP</v>
      </c>
    </row>
    <row r="6134" spans="1:20" ht="18.75" hidden="1" customHeight="1" x14ac:dyDescent="0.25">
      <c r="A6134" t="s">
        <v>2645</v>
      </c>
      <c r="B6134" t="s">
        <v>5</v>
      </c>
      <c r="C6134" t="s">
        <v>1913</v>
      </c>
      <c r="D6134" s="24">
        <v>11746</v>
      </c>
      <c r="E6134" t="s">
        <v>1712</v>
      </c>
      <c r="F6134" t="s">
        <v>99</v>
      </c>
      <c r="G6134" t="s">
        <v>113</v>
      </c>
      <c r="I6134" t="s">
        <v>2162</v>
      </c>
      <c r="J6134" t="s">
        <v>1915</v>
      </c>
      <c r="K6134" t="s">
        <v>2021</v>
      </c>
      <c r="L6134" s="24">
        <v>125280</v>
      </c>
      <c r="M6134" s="25">
        <f>+VLOOKUP(E6134, TC!A:D, 4, FALSE())</f>
        <v>1.1383499995268871</v>
      </c>
      <c r="N6134" s="24">
        <f t="shared" si="475"/>
        <v>125280</v>
      </c>
      <c r="O6134" t="str">
        <f t="shared" si="476"/>
        <v>FACTURA</v>
      </c>
      <c r="P6134" t="str">
        <f t="shared" si="477"/>
        <v>2025</v>
      </c>
      <c r="Q6134" t="str">
        <f t="shared" si="478"/>
        <v>04</v>
      </c>
      <c r="R6134" t="str">
        <f>+IFERROR(VLOOKUP(I6134, Listado!A:B, 2, FALSE()), "COMERCIALIZADORA INTERNACIONAL CARIBBEAN EXOTICS S A")</f>
        <v>COMERCIALIZADORA INTERNACIONAL CARIBBEAN EXOTICS S A</v>
      </c>
      <c r="S6134" s="25">
        <f>+VLOOKUP(E6134, TC!A:D, 2, FALSE())</f>
        <v>4227.32</v>
      </c>
      <c r="T6134" t="str">
        <f t="shared" si="479"/>
        <v>COP</v>
      </c>
    </row>
    <row r="6135" spans="1:20" ht="18.75" hidden="1" customHeight="1" x14ac:dyDescent="0.25">
      <c r="A6135" t="s">
        <v>2645</v>
      </c>
      <c r="B6135" t="s">
        <v>5</v>
      </c>
      <c r="C6135" t="s">
        <v>1913</v>
      </c>
      <c r="D6135" s="24">
        <v>11746</v>
      </c>
      <c r="E6135" t="s">
        <v>1712</v>
      </c>
      <c r="F6135" t="s">
        <v>99</v>
      </c>
      <c r="G6135" t="s">
        <v>113</v>
      </c>
      <c r="I6135" t="s">
        <v>2162</v>
      </c>
      <c r="J6135" t="s">
        <v>1915</v>
      </c>
      <c r="K6135" t="s">
        <v>2021</v>
      </c>
      <c r="L6135" s="24">
        <v>68440</v>
      </c>
      <c r="M6135" s="25">
        <f>+VLOOKUP(E6135, TC!A:D, 4, FALSE())</f>
        <v>1.1383499995268871</v>
      </c>
      <c r="N6135" s="24">
        <f t="shared" si="475"/>
        <v>68440</v>
      </c>
      <c r="O6135" t="str">
        <f t="shared" si="476"/>
        <v>FACTURA</v>
      </c>
      <c r="P6135" t="str">
        <f t="shared" si="477"/>
        <v>2025</v>
      </c>
      <c r="Q6135" t="str">
        <f t="shared" si="478"/>
        <v>04</v>
      </c>
      <c r="R6135" t="str">
        <f>+IFERROR(VLOOKUP(I6135, Listado!A:B, 2, FALSE()), "COMERCIALIZADORA INTERNACIONAL CARIBBEAN EXOTICS S A")</f>
        <v>COMERCIALIZADORA INTERNACIONAL CARIBBEAN EXOTICS S A</v>
      </c>
      <c r="S6135" s="25">
        <f>+VLOOKUP(E6135, TC!A:D, 2, FALSE())</f>
        <v>4227.32</v>
      </c>
      <c r="T6135" t="str">
        <f t="shared" si="479"/>
        <v>COP</v>
      </c>
    </row>
    <row r="6136" spans="1:20" ht="18.75" hidden="1" customHeight="1" x14ac:dyDescent="0.25">
      <c r="A6136" t="s">
        <v>2645</v>
      </c>
      <c r="B6136" t="s">
        <v>5</v>
      </c>
      <c r="C6136" t="s">
        <v>1913</v>
      </c>
      <c r="D6136" s="24">
        <v>11746</v>
      </c>
      <c r="E6136" t="s">
        <v>1712</v>
      </c>
      <c r="F6136" t="s">
        <v>99</v>
      </c>
      <c r="G6136" t="s">
        <v>113</v>
      </c>
      <c r="I6136" t="s">
        <v>2162</v>
      </c>
      <c r="J6136" t="s">
        <v>1915</v>
      </c>
      <c r="K6136" t="s">
        <v>2021</v>
      </c>
      <c r="L6136" s="24">
        <v>39440</v>
      </c>
      <c r="M6136" s="25">
        <f>+VLOOKUP(E6136, TC!A:D, 4, FALSE())</f>
        <v>1.1383499995268871</v>
      </c>
      <c r="N6136" s="24">
        <f t="shared" si="475"/>
        <v>39440</v>
      </c>
      <c r="O6136" t="str">
        <f t="shared" si="476"/>
        <v>FACTURA</v>
      </c>
      <c r="P6136" t="str">
        <f t="shared" si="477"/>
        <v>2025</v>
      </c>
      <c r="Q6136" t="str">
        <f t="shared" si="478"/>
        <v>04</v>
      </c>
      <c r="R6136" t="str">
        <f>+IFERROR(VLOOKUP(I6136, Listado!A:B, 2, FALSE()), "COMERCIALIZADORA INTERNACIONAL CARIBBEAN EXOTICS S A")</f>
        <v>COMERCIALIZADORA INTERNACIONAL CARIBBEAN EXOTICS S A</v>
      </c>
      <c r="S6136" s="25">
        <f>+VLOOKUP(E6136, TC!A:D, 2, FALSE())</f>
        <v>4227.32</v>
      </c>
      <c r="T6136" t="str">
        <f t="shared" si="479"/>
        <v>COP</v>
      </c>
    </row>
    <row r="6137" spans="1:20" ht="18.75" hidden="1" customHeight="1" x14ac:dyDescent="0.25">
      <c r="A6137" t="s">
        <v>2645</v>
      </c>
      <c r="B6137" t="s">
        <v>5</v>
      </c>
      <c r="C6137" t="s">
        <v>1913</v>
      </c>
      <c r="D6137" s="24">
        <v>11746</v>
      </c>
      <c r="E6137" t="s">
        <v>1712</v>
      </c>
      <c r="F6137" t="s">
        <v>99</v>
      </c>
      <c r="G6137" t="s">
        <v>113</v>
      </c>
      <c r="I6137" t="s">
        <v>2162</v>
      </c>
      <c r="J6137" t="s">
        <v>1915</v>
      </c>
      <c r="K6137" t="s">
        <v>2021</v>
      </c>
      <c r="L6137" s="24">
        <v>3480</v>
      </c>
      <c r="M6137" s="25">
        <f>+VLOOKUP(E6137, TC!A:D, 4, FALSE())</f>
        <v>1.1383499995268871</v>
      </c>
      <c r="N6137" s="24">
        <f t="shared" si="475"/>
        <v>3480</v>
      </c>
      <c r="O6137" t="str">
        <f t="shared" si="476"/>
        <v>FACTURA</v>
      </c>
      <c r="P6137" t="str">
        <f t="shared" si="477"/>
        <v>2025</v>
      </c>
      <c r="Q6137" t="str">
        <f t="shared" si="478"/>
        <v>04</v>
      </c>
      <c r="R6137" t="str">
        <f>+IFERROR(VLOOKUP(I6137, Listado!A:B, 2, FALSE()), "COMERCIALIZADORA INTERNACIONAL CARIBBEAN EXOTICS S A")</f>
        <v>COMERCIALIZADORA INTERNACIONAL CARIBBEAN EXOTICS S A</v>
      </c>
      <c r="S6137" s="25">
        <f>+VLOOKUP(E6137, TC!A:D, 2, FALSE())</f>
        <v>4227.32</v>
      </c>
      <c r="T6137" t="str">
        <f t="shared" si="479"/>
        <v>COP</v>
      </c>
    </row>
    <row r="6138" spans="1:20" ht="18.75" hidden="1" customHeight="1" x14ac:dyDescent="0.25">
      <c r="A6138" t="s">
        <v>2645</v>
      </c>
      <c r="B6138" t="s">
        <v>5</v>
      </c>
      <c r="C6138" t="s">
        <v>1913</v>
      </c>
      <c r="D6138" s="24">
        <v>11746</v>
      </c>
      <c r="E6138" t="s">
        <v>1712</v>
      </c>
      <c r="F6138" t="s">
        <v>99</v>
      </c>
      <c r="G6138" t="s">
        <v>113</v>
      </c>
      <c r="I6138" t="s">
        <v>2162</v>
      </c>
      <c r="J6138" t="s">
        <v>1915</v>
      </c>
      <c r="K6138" t="s">
        <v>2021</v>
      </c>
      <c r="L6138" s="24">
        <v>5510</v>
      </c>
      <c r="M6138" s="25">
        <f>+VLOOKUP(E6138, TC!A:D, 4, FALSE())</f>
        <v>1.1383499995268871</v>
      </c>
      <c r="N6138" s="24">
        <f t="shared" si="475"/>
        <v>5510</v>
      </c>
      <c r="O6138" t="str">
        <f t="shared" si="476"/>
        <v>FACTURA</v>
      </c>
      <c r="P6138" t="str">
        <f t="shared" si="477"/>
        <v>2025</v>
      </c>
      <c r="Q6138" t="str">
        <f t="shared" si="478"/>
        <v>04</v>
      </c>
      <c r="R6138" t="str">
        <f>+IFERROR(VLOOKUP(I6138, Listado!A:B, 2, FALSE()), "COMERCIALIZADORA INTERNACIONAL CARIBBEAN EXOTICS S A")</f>
        <v>COMERCIALIZADORA INTERNACIONAL CARIBBEAN EXOTICS S A</v>
      </c>
      <c r="S6138" s="25">
        <f>+VLOOKUP(E6138, TC!A:D, 2, FALSE())</f>
        <v>4227.32</v>
      </c>
      <c r="T6138" t="str">
        <f t="shared" si="479"/>
        <v>COP</v>
      </c>
    </row>
    <row r="6139" spans="1:20" ht="18.75" hidden="1" customHeight="1" x14ac:dyDescent="0.25">
      <c r="A6139" t="s">
        <v>2645</v>
      </c>
      <c r="B6139" t="s">
        <v>5</v>
      </c>
      <c r="C6139" t="s">
        <v>1913</v>
      </c>
      <c r="D6139" s="24">
        <v>11746</v>
      </c>
      <c r="E6139" t="s">
        <v>1712</v>
      </c>
      <c r="F6139" t="s">
        <v>99</v>
      </c>
      <c r="G6139" t="s">
        <v>113</v>
      </c>
      <c r="I6139" t="s">
        <v>2162</v>
      </c>
      <c r="J6139" t="s">
        <v>1915</v>
      </c>
      <c r="K6139" t="s">
        <v>2021</v>
      </c>
      <c r="L6139" s="24">
        <v>6670</v>
      </c>
      <c r="M6139" s="25">
        <f>+VLOOKUP(E6139, TC!A:D, 4, FALSE())</f>
        <v>1.1383499995268871</v>
      </c>
      <c r="N6139" s="24">
        <f t="shared" si="475"/>
        <v>6670</v>
      </c>
      <c r="O6139" t="str">
        <f t="shared" si="476"/>
        <v>FACTURA</v>
      </c>
      <c r="P6139" t="str">
        <f t="shared" si="477"/>
        <v>2025</v>
      </c>
      <c r="Q6139" t="str">
        <f t="shared" si="478"/>
        <v>04</v>
      </c>
      <c r="R6139" t="str">
        <f>+IFERROR(VLOOKUP(I6139, Listado!A:B, 2, FALSE()), "COMERCIALIZADORA INTERNACIONAL CARIBBEAN EXOTICS S A")</f>
        <v>COMERCIALIZADORA INTERNACIONAL CARIBBEAN EXOTICS S A</v>
      </c>
      <c r="S6139" s="25">
        <f>+VLOOKUP(E6139, TC!A:D, 2, FALSE())</f>
        <v>4227.32</v>
      </c>
      <c r="T6139" t="str">
        <f t="shared" si="479"/>
        <v>COP</v>
      </c>
    </row>
    <row r="6140" spans="1:20" ht="18.75" hidden="1" customHeight="1" x14ac:dyDescent="0.25">
      <c r="A6140" t="s">
        <v>2645</v>
      </c>
      <c r="B6140" t="s">
        <v>5</v>
      </c>
      <c r="C6140" t="s">
        <v>1913</v>
      </c>
      <c r="D6140" s="24">
        <v>11746</v>
      </c>
      <c r="E6140" t="s">
        <v>1712</v>
      </c>
      <c r="F6140" t="s">
        <v>99</v>
      </c>
      <c r="G6140" t="s">
        <v>113</v>
      </c>
      <c r="I6140" t="s">
        <v>2162</v>
      </c>
      <c r="J6140" t="s">
        <v>1915</v>
      </c>
      <c r="K6140" t="s">
        <v>2021</v>
      </c>
      <c r="L6140" s="24">
        <v>8990</v>
      </c>
      <c r="M6140" s="25">
        <f>+VLOOKUP(E6140, TC!A:D, 4, FALSE())</f>
        <v>1.1383499995268871</v>
      </c>
      <c r="N6140" s="24">
        <f t="shared" si="475"/>
        <v>8990</v>
      </c>
      <c r="O6140" t="str">
        <f t="shared" si="476"/>
        <v>FACTURA</v>
      </c>
      <c r="P6140" t="str">
        <f t="shared" si="477"/>
        <v>2025</v>
      </c>
      <c r="Q6140" t="str">
        <f t="shared" si="478"/>
        <v>04</v>
      </c>
      <c r="R6140" t="str">
        <f>+IFERROR(VLOOKUP(I6140, Listado!A:B, 2, FALSE()), "COMERCIALIZADORA INTERNACIONAL CARIBBEAN EXOTICS S A")</f>
        <v>COMERCIALIZADORA INTERNACIONAL CARIBBEAN EXOTICS S A</v>
      </c>
      <c r="S6140" s="25">
        <f>+VLOOKUP(E6140, TC!A:D, 2, FALSE())</f>
        <v>4227.32</v>
      </c>
      <c r="T6140" t="str">
        <f t="shared" si="479"/>
        <v>COP</v>
      </c>
    </row>
    <row r="6141" spans="1:20" ht="18.75" hidden="1" customHeight="1" x14ac:dyDescent="0.25">
      <c r="A6141" t="s">
        <v>2645</v>
      </c>
      <c r="B6141" t="s">
        <v>5</v>
      </c>
      <c r="C6141" t="s">
        <v>1913</v>
      </c>
      <c r="D6141" s="24">
        <v>11746</v>
      </c>
      <c r="E6141" t="s">
        <v>1712</v>
      </c>
      <c r="F6141" t="s">
        <v>99</v>
      </c>
      <c r="G6141" t="s">
        <v>113</v>
      </c>
      <c r="I6141" t="s">
        <v>2162</v>
      </c>
      <c r="J6141" t="s">
        <v>1915</v>
      </c>
      <c r="K6141" t="s">
        <v>2021</v>
      </c>
      <c r="L6141" s="24">
        <v>4350</v>
      </c>
      <c r="M6141" s="25">
        <f>+VLOOKUP(E6141, TC!A:D, 4, FALSE())</f>
        <v>1.1383499995268871</v>
      </c>
      <c r="N6141" s="24">
        <f t="shared" si="475"/>
        <v>4350</v>
      </c>
      <c r="O6141" t="str">
        <f t="shared" si="476"/>
        <v>FACTURA</v>
      </c>
      <c r="P6141" t="str">
        <f t="shared" si="477"/>
        <v>2025</v>
      </c>
      <c r="Q6141" t="str">
        <f t="shared" si="478"/>
        <v>04</v>
      </c>
      <c r="R6141" t="str">
        <f>+IFERROR(VLOOKUP(I6141, Listado!A:B, 2, FALSE()), "COMERCIALIZADORA INTERNACIONAL CARIBBEAN EXOTICS S A")</f>
        <v>COMERCIALIZADORA INTERNACIONAL CARIBBEAN EXOTICS S A</v>
      </c>
      <c r="S6141" s="25">
        <f>+VLOOKUP(E6141, TC!A:D, 2, FALSE())</f>
        <v>4227.32</v>
      </c>
      <c r="T6141" t="str">
        <f t="shared" si="479"/>
        <v>COP</v>
      </c>
    </row>
    <row r="6142" spans="1:20" ht="18.75" hidden="1" customHeight="1" x14ac:dyDescent="0.25">
      <c r="A6142" t="s">
        <v>2645</v>
      </c>
      <c r="B6142" t="s">
        <v>5</v>
      </c>
      <c r="C6142" t="s">
        <v>1913</v>
      </c>
      <c r="D6142" s="24">
        <v>11746</v>
      </c>
      <c r="E6142" t="s">
        <v>1712</v>
      </c>
      <c r="F6142" t="s">
        <v>99</v>
      </c>
      <c r="G6142" t="s">
        <v>113</v>
      </c>
      <c r="I6142" t="s">
        <v>2162</v>
      </c>
      <c r="J6142" t="s">
        <v>1915</v>
      </c>
      <c r="K6142" t="s">
        <v>2021</v>
      </c>
      <c r="L6142" s="24">
        <v>12180</v>
      </c>
      <c r="M6142" s="25">
        <f>+VLOOKUP(E6142, TC!A:D, 4, FALSE())</f>
        <v>1.1383499995268871</v>
      </c>
      <c r="N6142" s="24">
        <f t="shared" si="475"/>
        <v>12180</v>
      </c>
      <c r="O6142" t="str">
        <f t="shared" si="476"/>
        <v>FACTURA</v>
      </c>
      <c r="P6142" t="str">
        <f t="shared" si="477"/>
        <v>2025</v>
      </c>
      <c r="Q6142" t="str">
        <f t="shared" si="478"/>
        <v>04</v>
      </c>
      <c r="R6142" t="str">
        <f>+IFERROR(VLOOKUP(I6142, Listado!A:B, 2, FALSE()), "COMERCIALIZADORA INTERNACIONAL CARIBBEAN EXOTICS S A")</f>
        <v>COMERCIALIZADORA INTERNACIONAL CARIBBEAN EXOTICS S A</v>
      </c>
      <c r="S6142" s="25">
        <f>+VLOOKUP(E6142, TC!A:D, 2, FALSE())</f>
        <v>4227.32</v>
      </c>
      <c r="T6142" t="str">
        <f t="shared" si="479"/>
        <v>COP</v>
      </c>
    </row>
    <row r="6143" spans="1:20" ht="18.75" hidden="1" customHeight="1" x14ac:dyDescent="0.25">
      <c r="A6143" t="s">
        <v>2645</v>
      </c>
      <c r="B6143" t="s">
        <v>5</v>
      </c>
      <c r="C6143" t="s">
        <v>1913</v>
      </c>
      <c r="D6143" s="24">
        <v>11746</v>
      </c>
      <c r="E6143" t="s">
        <v>1712</v>
      </c>
      <c r="F6143" t="s">
        <v>99</v>
      </c>
      <c r="G6143" t="s">
        <v>113</v>
      </c>
      <c r="I6143" t="s">
        <v>2162</v>
      </c>
      <c r="J6143" t="s">
        <v>1915</v>
      </c>
      <c r="K6143" t="s">
        <v>2021</v>
      </c>
      <c r="L6143" s="24">
        <v>2610</v>
      </c>
      <c r="M6143" s="25">
        <f>+VLOOKUP(E6143, TC!A:D, 4, FALSE())</f>
        <v>1.1383499995268871</v>
      </c>
      <c r="N6143" s="24">
        <f t="shared" si="475"/>
        <v>2610</v>
      </c>
      <c r="O6143" t="str">
        <f t="shared" si="476"/>
        <v>FACTURA</v>
      </c>
      <c r="P6143" t="str">
        <f t="shared" si="477"/>
        <v>2025</v>
      </c>
      <c r="Q6143" t="str">
        <f t="shared" si="478"/>
        <v>04</v>
      </c>
      <c r="R6143" t="str">
        <f>+IFERROR(VLOOKUP(I6143, Listado!A:B, 2, FALSE()), "COMERCIALIZADORA INTERNACIONAL CARIBBEAN EXOTICS S A")</f>
        <v>COMERCIALIZADORA INTERNACIONAL CARIBBEAN EXOTICS S A</v>
      </c>
      <c r="S6143" s="25">
        <f>+VLOOKUP(E6143, TC!A:D, 2, FALSE())</f>
        <v>4227.32</v>
      </c>
      <c r="T6143" t="str">
        <f t="shared" si="479"/>
        <v>COP</v>
      </c>
    </row>
    <row r="6144" spans="1:20" ht="18.75" hidden="1" customHeight="1" x14ac:dyDescent="0.25">
      <c r="A6144" t="s">
        <v>2645</v>
      </c>
      <c r="B6144" t="s">
        <v>5</v>
      </c>
      <c r="C6144" t="s">
        <v>1913</v>
      </c>
      <c r="D6144" s="24">
        <v>11746</v>
      </c>
      <c r="E6144" t="s">
        <v>1712</v>
      </c>
      <c r="F6144" t="s">
        <v>99</v>
      </c>
      <c r="G6144" t="s">
        <v>113</v>
      </c>
      <c r="I6144" t="s">
        <v>2162</v>
      </c>
      <c r="J6144" t="s">
        <v>1915</v>
      </c>
      <c r="K6144" t="s">
        <v>2021</v>
      </c>
      <c r="L6144" s="24">
        <v>6090</v>
      </c>
      <c r="M6144" s="25">
        <f>+VLOOKUP(E6144, TC!A:D, 4, FALSE())</f>
        <v>1.1383499995268871</v>
      </c>
      <c r="N6144" s="24">
        <f t="shared" si="475"/>
        <v>6090</v>
      </c>
      <c r="O6144" t="str">
        <f t="shared" si="476"/>
        <v>FACTURA</v>
      </c>
      <c r="P6144" t="str">
        <f t="shared" si="477"/>
        <v>2025</v>
      </c>
      <c r="Q6144" t="str">
        <f t="shared" si="478"/>
        <v>04</v>
      </c>
      <c r="R6144" t="str">
        <f>+IFERROR(VLOOKUP(I6144, Listado!A:B, 2, FALSE()), "COMERCIALIZADORA INTERNACIONAL CARIBBEAN EXOTICS S A")</f>
        <v>COMERCIALIZADORA INTERNACIONAL CARIBBEAN EXOTICS S A</v>
      </c>
      <c r="S6144" s="25">
        <f>+VLOOKUP(E6144, TC!A:D, 2, FALSE())</f>
        <v>4227.32</v>
      </c>
      <c r="T6144" t="str">
        <f t="shared" si="479"/>
        <v>COP</v>
      </c>
    </row>
    <row r="6145" spans="1:20" ht="18.75" hidden="1" customHeight="1" x14ac:dyDescent="0.25">
      <c r="A6145" t="s">
        <v>2645</v>
      </c>
      <c r="B6145" t="s">
        <v>5</v>
      </c>
      <c r="C6145" t="s">
        <v>1913</v>
      </c>
      <c r="D6145" s="24">
        <v>11746</v>
      </c>
      <c r="E6145" t="s">
        <v>1712</v>
      </c>
      <c r="F6145" t="s">
        <v>99</v>
      </c>
      <c r="G6145" t="s">
        <v>113</v>
      </c>
      <c r="I6145" t="s">
        <v>2162</v>
      </c>
      <c r="J6145" t="s">
        <v>1915</v>
      </c>
      <c r="K6145" t="s">
        <v>2021</v>
      </c>
      <c r="L6145" s="24">
        <v>6960</v>
      </c>
      <c r="M6145" s="25">
        <f>+VLOOKUP(E6145, TC!A:D, 4, FALSE())</f>
        <v>1.1383499995268871</v>
      </c>
      <c r="N6145" s="24">
        <f t="shared" si="475"/>
        <v>6960</v>
      </c>
      <c r="O6145" t="str">
        <f t="shared" si="476"/>
        <v>FACTURA</v>
      </c>
      <c r="P6145" t="str">
        <f t="shared" si="477"/>
        <v>2025</v>
      </c>
      <c r="Q6145" t="str">
        <f t="shared" si="478"/>
        <v>04</v>
      </c>
      <c r="R6145" t="str">
        <f>+IFERROR(VLOOKUP(I6145, Listado!A:B, 2, FALSE()), "COMERCIALIZADORA INTERNACIONAL CARIBBEAN EXOTICS S A")</f>
        <v>COMERCIALIZADORA INTERNACIONAL CARIBBEAN EXOTICS S A</v>
      </c>
      <c r="S6145" s="25">
        <f>+VLOOKUP(E6145, TC!A:D, 2, FALSE())</f>
        <v>4227.32</v>
      </c>
      <c r="T6145" t="str">
        <f t="shared" si="479"/>
        <v>COP</v>
      </c>
    </row>
    <row r="6146" spans="1:20" ht="18.75" hidden="1" customHeight="1" x14ac:dyDescent="0.25">
      <c r="A6146" t="s">
        <v>2645</v>
      </c>
      <c r="B6146" t="s">
        <v>5</v>
      </c>
      <c r="C6146" t="s">
        <v>1913</v>
      </c>
      <c r="D6146" s="24">
        <v>11747</v>
      </c>
      <c r="E6146" t="s">
        <v>1712</v>
      </c>
      <c r="F6146" t="s">
        <v>99</v>
      </c>
      <c r="G6146" t="s">
        <v>113</v>
      </c>
      <c r="I6146" t="s">
        <v>1843</v>
      </c>
      <c r="J6146" t="s">
        <v>1915</v>
      </c>
      <c r="K6146" t="s">
        <v>2021</v>
      </c>
      <c r="L6146" s="24">
        <v>242150</v>
      </c>
      <c r="M6146" s="25">
        <f>+VLOOKUP(E6146, TC!A:D, 4, FALSE())</f>
        <v>1.1383499995268871</v>
      </c>
      <c r="N6146" s="24">
        <f t="shared" ref="N6146:N6209" si="480">+IF(F6146="EUR", (M6146*L6146), IF(I6146="JUAN MATAS SAS", (L6146/S6146), L6146))</f>
        <v>242150</v>
      </c>
      <c r="O6146" t="str">
        <f t="shared" ref="O6146:O6209" si="481">+IF(C6146="CFE", "FACTURA", IF(ISERROR(SEARCH("ANULA", H6146))=FALSE(), "ANULACIÓN FE", IF(ISERROR(SEARCH("CANCELLATION", H6146))=FALSE(), "ANULACIÓN FE", "NOTAS")))</f>
        <v>FACTURA</v>
      </c>
      <c r="P6146" t="str">
        <f t="shared" ref="P6146:P6209" si="482">+LEFT(E6146, 4)</f>
        <v>2025</v>
      </c>
      <c r="Q6146" t="str">
        <f t="shared" ref="Q6146:Q6209" si="483">+MID(E6146, 5, 2)</f>
        <v>04</v>
      </c>
      <c r="R6146" t="str">
        <f>+IFERROR(VLOOKUP(I6146, Listado!A:B, 2, FALSE()), "COMERCIALIZADORA INTERNACIONAL CARIBBEAN EXOTICS S A")</f>
        <v>LONDOÑO ECHEVERRI ALEJANDRA</v>
      </c>
      <c r="S6146" s="25">
        <f>+VLOOKUP(E6146, TC!A:D, 2, FALSE())</f>
        <v>4227.32</v>
      </c>
      <c r="T6146" t="str">
        <f t="shared" ref="T6146:T6209" si="484">+IF(I6146="JUAN MATAS SAS", "USD", F6146)</f>
        <v>COP</v>
      </c>
    </row>
    <row r="6147" spans="1:20" ht="18.75" hidden="1" customHeight="1" x14ac:dyDescent="0.25">
      <c r="A6147" t="s">
        <v>2645</v>
      </c>
      <c r="B6147" t="s">
        <v>5</v>
      </c>
      <c r="C6147" t="s">
        <v>1913</v>
      </c>
      <c r="D6147" s="24">
        <v>11747</v>
      </c>
      <c r="E6147" t="s">
        <v>1712</v>
      </c>
      <c r="F6147" t="s">
        <v>99</v>
      </c>
      <c r="G6147" t="s">
        <v>113</v>
      </c>
      <c r="I6147" t="s">
        <v>1843</v>
      </c>
      <c r="J6147" t="s">
        <v>1915</v>
      </c>
      <c r="K6147" t="s">
        <v>2021</v>
      </c>
      <c r="L6147" s="24">
        <v>82070</v>
      </c>
      <c r="M6147" s="25">
        <f>+VLOOKUP(E6147, TC!A:D, 4, FALSE())</f>
        <v>1.1383499995268871</v>
      </c>
      <c r="N6147" s="24">
        <f t="shared" si="480"/>
        <v>82070</v>
      </c>
      <c r="O6147" t="str">
        <f t="shared" si="481"/>
        <v>FACTURA</v>
      </c>
      <c r="P6147" t="str">
        <f t="shared" si="482"/>
        <v>2025</v>
      </c>
      <c r="Q6147" t="str">
        <f t="shared" si="483"/>
        <v>04</v>
      </c>
      <c r="R6147" t="str">
        <f>+IFERROR(VLOOKUP(I6147, Listado!A:B, 2, FALSE()), "COMERCIALIZADORA INTERNACIONAL CARIBBEAN EXOTICS S A")</f>
        <v>LONDOÑO ECHEVERRI ALEJANDRA</v>
      </c>
      <c r="S6147" s="25">
        <f>+VLOOKUP(E6147, TC!A:D, 2, FALSE())</f>
        <v>4227.32</v>
      </c>
      <c r="T6147" t="str">
        <f t="shared" si="484"/>
        <v>COP</v>
      </c>
    </row>
    <row r="6148" spans="1:20" ht="18.75" hidden="1" customHeight="1" x14ac:dyDescent="0.25">
      <c r="A6148" t="s">
        <v>2645</v>
      </c>
      <c r="B6148" t="s">
        <v>5</v>
      </c>
      <c r="C6148" t="s">
        <v>1913</v>
      </c>
      <c r="D6148" s="24">
        <v>11747</v>
      </c>
      <c r="E6148" t="s">
        <v>1712</v>
      </c>
      <c r="F6148" t="s">
        <v>99</v>
      </c>
      <c r="G6148" t="s">
        <v>113</v>
      </c>
      <c r="I6148" t="s">
        <v>1843</v>
      </c>
      <c r="J6148" t="s">
        <v>1915</v>
      </c>
      <c r="K6148" t="s">
        <v>2021</v>
      </c>
      <c r="L6148" s="24">
        <v>37700</v>
      </c>
      <c r="M6148" s="25">
        <f>+VLOOKUP(E6148, TC!A:D, 4, FALSE())</f>
        <v>1.1383499995268871</v>
      </c>
      <c r="N6148" s="24">
        <f t="shared" si="480"/>
        <v>37700</v>
      </c>
      <c r="O6148" t="str">
        <f t="shared" si="481"/>
        <v>FACTURA</v>
      </c>
      <c r="P6148" t="str">
        <f t="shared" si="482"/>
        <v>2025</v>
      </c>
      <c r="Q6148" t="str">
        <f t="shared" si="483"/>
        <v>04</v>
      </c>
      <c r="R6148" t="str">
        <f>+IFERROR(VLOOKUP(I6148, Listado!A:B, 2, FALSE()), "COMERCIALIZADORA INTERNACIONAL CARIBBEAN EXOTICS S A")</f>
        <v>LONDOÑO ECHEVERRI ALEJANDRA</v>
      </c>
      <c r="S6148" s="25">
        <f>+VLOOKUP(E6148, TC!A:D, 2, FALSE())</f>
        <v>4227.32</v>
      </c>
      <c r="T6148" t="str">
        <f t="shared" si="484"/>
        <v>COP</v>
      </c>
    </row>
    <row r="6149" spans="1:20" ht="18.75" hidden="1" customHeight="1" x14ac:dyDescent="0.25">
      <c r="A6149" t="s">
        <v>2645</v>
      </c>
      <c r="B6149" t="s">
        <v>5</v>
      </c>
      <c r="C6149" t="s">
        <v>1913</v>
      </c>
      <c r="D6149" s="24">
        <v>11747</v>
      </c>
      <c r="E6149" t="s">
        <v>1712</v>
      </c>
      <c r="F6149" t="s">
        <v>99</v>
      </c>
      <c r="G6149" t="s">
        <v>113</v>
      </c>
      <c r="I6149" t="s">
        <v>1843</v>
      </c>
      <c r="J6149" t="s">
        <v>1915</v>
      </c>
      <c r="K6149" t="s">
        <v>2021</v>
      </c>
      <c r="L6149" s="24">
        <v>10150</v>
      </c>
      <c r="M6149" s="25">
        <f>+VLOOKUP(E6149, TC!A:D, 4, FALSE())</f>
        <v>1.1383499995268871</v>
      </c>
      <c r="N6149" s="24">
        <f t="shared" si="480"/>
        <v>10150</v>
      </c>
      <c r="O6149" t="str">
        <f t="shared" si="481"/>
        <v>FACTURA</v>
      </c>
      <c r="P6149" t="str">
        <f t="shared" si="482"/>
        <v>2025</v>
      </c>
      <c r="Q6149" t="str">
        <f t="shared" si="483"/>
        <v>04</v>
      </c>
      <c r="R6149" t="str">
        <f>+IFERROR(VLOOKUP(I6149, Listado!A:B, 2, FALSE()), "COMERCIALIZADORA INTERNACIONAL CARIBBEAN EXOTICS S A")</f>
        <v>LONDOÑO ECHEVERRI ALEJANDRA</v>
      </c>
      <c r="S6149" s="25">
        <f>+VLOOKUP(E6149, TC!A:D, 2, FALSE())</f>
        <v>4227.32</v>
      </c>
      <c r="T6149" t="str">
        <f t="shared" si="484"/>
        <v>COP</v>
      </c>
    </row>
    <row r="6150" spans="1:20" ht="18.75" hidden="1" customHeight="1" x14ac:dyDescent="0.25">
      <c r="A6150" t="s">
        <v>2645</v>
      </c>
      <c r="B6150" t="s">
        <v>5</v>
      </c>
      <c r="C6150" t="s">
        <v>1913</v>
      </c>
      <c r="D6150" s="24">
        <v>11747</v>
      </c>
      <c r="E6150" t="s">
        <v>1712</v>
      </c>
      <c r="F6150" t="s">
        <v>99</v>
      </c>
      <c r="G6150" t="s">
        <v>113</v>
      </c>
      <c r="I6150" t="s">
        <v>1843</v>
      </c>
      <c r="J6150" t="s">
        <v>1915</v>
      </c>
      <c r="K6150" t="s">
        <v>2021</v>
      </c>
      <c r="L6150" s="24">
        <v>15950</v>
      </c>
      <c r="M6150" s="25">
        <f>+VLOOKUP(E6150, TC!A:D, 4, FALSE())</f>
        <v>1.1383499995268871</v>
      </c>
      <c r="N6150" s="24">
        <f t="shared" si="480"/>
        <v>15950</v>
      </c>
      <c r="O6150" t="str">
        <f t="shared" si="481"/>
        <v>FACTURA</v>
      </c>
      <c r="P6150" t="str">
        <f t="shared" si="482"/>
        <v>2025</v>
      </c>
      <c r="Q6150" t="str">
        <f t="shared" si="483"/>
        <v>04</v>
      </c>
      <c r="R6150" t="str">
        <f>+IFERROR(VLOOKUP(I6150, Listado!A:B, 2, FALSE()), "COMERCIALIZADORA INTERNACIONAL CARIBBEAN EXOTICS S A")</f>
        <v>LONDOÑO ECHEVERRI ALEJANDRA</v>
      </c>
      <c r="S6150" s="25">
        <f>+VLOOKUP(E6150, TC!A:D, 2, FALSE())</f>
        <v>4227.32</v>
      </c>
      <c r="T6150" t="str">
        <f t="shared" si="484"/>
        <v>COP</v>
      </c>
    </row>
    <row r="6151" spans="1:20" ht="18.75" hidden="1" customHeight="1" x14ac:dyDescent="0.25">
      <c r="A6151" t="s">
        <v>2645</v>
      </c>
      <c r="B6151" t="s">
        <v>5</v>
      </c>
      <c r="C6151" t="s">
        <v>1913</v>
      </c>
      <c r="D6151" s="24">
        <v>11747</v>
      </c>
      <c r="E6151" t="s">
        <v>1712</v>
      </c>
      <c r="F6151" t="s">
        <v>99</v>
      </c>
      <c r="G6151" t="s">
        <v>113</v>
      </c>
      <c r="I6151" t="s">
        <v>1843</v>
      </c>
      <c r="J6151" t="s">
        <v>1915</v>
      </c>
      <c r="K6151" t="s">
        <v>2021</v>
      </c>
      <c r="L6151" s="24">
        <v>11890</v>
      </c>
      <c r="M6151" s="25">
        <f>+VLOOKUP(E6151, TC!A:D, 4, FALSE())</f>
        <v>1.1383499995268871</v>
      </c>
      <c r="N6151" s="24">
        <f t="shared" si="480"/>
        <v>11890</v>
      </c>
      <c r="O6151" t="str">
        <f t="shared" si="481"/>
        <v>FACTURA</v>
      </c>
      <c r="P6151" t="str">
        <f t="shared" si="482"/>
        <v>2025</v>
      </c>
      <c r="Q6151" t="str">
        <f t="shared" si="483"/>
        <v>04</v>
      </c>
      <c r="R6151" t="str">
        <f>+IFERROR(VLOOKUP(I6151, Listado!A:B, 2, FALSE()), "COMERCIALIZADORA INTERNACIONAL CARIBBEAN EXOTICS S A")</f>
        <v>LONDOÑO ECHEVERRI ALEJANDRA</v>
      </c>
      <c r="S6151" s="25">
        <f>+VLOOKUP(E6151, TC!A:D, 2, FALSE())</f>
        <v>4227.32</v>
      </c>
      <c r="T6151" t="str">
        <f t="shared" si="484"/>
        <v>COP</v>
      </c>
    </row>
    <row r="6152" spans="1:20" ht="18.75" hidden="1" customHeight="1" x14ac:dyDescent="0.25">
      <c r="A6152" t="s">
        <v>2645</v>
      </c>
      <c r="B6152" t="s">
        <v>5</v>
      </c>
      <c r="C6152" t="s">
        <v>1913</v>
      </c>
      <c r="D6152" s="24">
        <v>11747</v>
      </c>
      <c r="E6152" t="s">
        <v>1712</v>
      </c>
      <c r="F6152" t="s">
        <v>99</v>
      </c>
      <c r="G6152" t="s">
        <v>113</v>
      </c>
      <c r="I6152" t="s">
        <v>1843</v>
      </c>
      <c r="J6152" t="s">
        <v>1915</v>
      </c>
      <c r="K6152" t="s">
        <v>2021</v>
      </c>
      <c r="L6152" s="24">
        <v>16820</v>
      </c>
      <c r="M6152" s="25">
        <f>+VLOOKUP(E6152, TC!A:D, 4, FALSE())</f>
        <v>1.1383499995268871</v>
      </c>
      <c r="N6152" s="24">
        <f t="shared" si="480"/>
        <v>16820</v>
      </c>
      <c r="O6152" t="str">
        <f t="shared" si="481"/>
        <v>FACTURA</v>
      </c>
      <c r="P6152" t="str">
        <f t="shared" si="482"/>
        <v>2025</v>
      </c>
      <c r="Q6152" t="str">
        <f t="shared" si="483"/>
        <v>04</v>
      </c>
      <c r="R6152" t="str">
        <f>+IFERROR(VLOOKUP(I6152, Listado!A:B, 2, FALSE()), "COMERCIALIZADORA INTERNACIONAL CARIBBEAN EXOTICS S A")</f>
        <v>LONDOÑO ECHEVERRI ALEJANDRA</v>
      </c>
      <c r="S6152" s="25">
        <f>+VLOOKUP(E6152, TC!A:D, 2, FALSE())</f>
        <v>4227.32</v>
      </c>
      <c r="T6152" t="str">
        <f t="shared" si="484"/>
        <v>COP</v>
      </c>
    </row>
    <row r="6153" spans="1:20" ht="18.75" hidden="1" customHeight="1" x14ac:dyDescent="0.25">
      <c r="A6153" t="s">
        <v>2645</v>
      </c>
      <c r="B6153" t="s">
        <v>5</v>
      </c>
      <c r="C6153" t="s">
        <v>1913</v>
      </c>
      <c r="D6153" s="24">
        <v>11747</v>
      </c>
      <c r="E6153" t="s">
        <v>1712</v>
      </c>
      <c r="F6153" t="s">
        <v>99</v>
      </c>
      <c r="G6153" t="s">
        <v>113</v>
      </c>
      <c r="I6153" t="s">
        <v>1843</v>
      </c>
      <c r="J6153" t="s">
        <v>1915</v>
      </c>
      <c r="K6153" t="s">
        <v>2021</v>
      </c>
      <c r="L6153" s="24">
        <v>9570</v>
      </c>
      <c r="M6153" s="25">
        <f>+VLOOKUP(E6153, TC!A:D, 4, FALSE())</f>
        <v>1.1383499995268871</v>
      </c>
      <c r="N6153" s="24">
        <f t="shared" si="480"/>
        <v>9570</v>
      </c>
      <c r="O6153" t="str">
        <f t="shared" si="481"/>
        <v>FACTURA</v>
      </c>
      <c r="P6153" t="str">
        <f t="shared" si="482"/>
        <v>2025</v>
      </c>
      <c r="Q6153" t="str">
        <f t="shared" si="483"/>
        <v>04</v>
      </c>
      <c r="R6153" t="str">
        <f>+IFERROR(VLOOKUP(I6153, Listado!A:B, 2, FALSE()), "COMERCIALIZADORA INTERNACIONAL CARIBBEAN EXOTICS S A")</f>
        <v>LONDOÑO ECHEVERRI ALEJANDRA</v>
      </c>
      <c r="S6153" s="25">
        <f>+VLOOKUP(E6153, TC!A:D, 2, FALSE())</f>
        <v>4227.32</v>
      </c>
      <c r="T6153" t="str">
        <f t="shared" si="484"/>
        <v>COP</v>
      </c>
    </row>
    <row r="6154" spans="1:20" ht="18.75" hidden="1" customHeight="1" x14ac:dyDescent="0.25">
      <c r="A6154" t="s">
        <v>2645</v>
      </c>
      <c r="B6154" t="s">
        <v>5</v>
      </c>
      <c r="C6154" t="s">
        <v>1913</v>
      </c>
      <c r="D6154" s="24">
        <v>11747</v>
      </c>
      <c r="E6154" t="s">
        <v>1712</v>
      </c>
      <c r="F6154" t="s">
        <v>99</v>
      </c>
      <c r="G6154" t="s">
        <v>113</v>
      </c>
      <c r="I6154" t="s">
        <v>1843</v>
      </c>
      <c r="J6154" t="s">
        <v>1915</v>
      </c>
      <c r="K6154" t="s">
        <v>2021</v>
      </c>
      <c r="L6154" s="24">
        <v>5510</v>
      </c>
      <c r="M6154" s="25">
        <f>+VLOOKUP(E6154, TC!A:D, 4, FALSE())</f>
        <v>1.1383499995268871</v>
      </c>
      <c r="N6154" s="24">
        <f t="shared" si="480"/>
        <v>5510</v>
      </c>
      <c r="O6154" t="str">
        <f t="shared" si="481"/>
        <v>FACTURA</v>
      </c>
      <c r="P6154" t="str">
        <f t="shared" si="482"/>
        <v>2025</v>
      </c>
      <c r="Q6154" t="str">
        <f t="shared" si="483"/>
        <v>04</v>
      </c>
      <c r="R6154" t="str">
        <f>+IFERROR(VLOOKUP(I6154, Listado!A:B, 2, FALSE()), "COMERCIALIZADORA INTERNACIONAL CARIBBEAN EXOTICS S A")</f>
        <v>LONDOÑO ECHEVERRI ALEJANDRA</v>
      </c>
      <c r="S6154" s="25">
        <f>+VLOOKUP(E6154, TC!A:D, 2, FALSE())</f>
        <v>4227.32</v>
      </c>
      <c r="T6154" t="str">
        <f t="shared" si="484"/>
        <v>COP</v>
      </c>
    </row>
    <row r="6155" spans="1:20" ht="18.75" hidden="1" customHeight="1" x14ac:dyDescent="0.25">
      <c r="A6155" t="s">
        <v>2645</v>
      </c>
      <c r="B6155" t="s">
        <v>5</v>
      </c>
      <c r="C6155" t="s">
        <v>1913</v>
      </c>
      <c r="D6155" s="24">
        <v>11747</v>
      </c>
      <c r="E6155" t="s">
        <v>1712</v>
      </c>
      <c r="F6155" t="s">
        <v>99</v>
      </c>
      <c r="G6155" t="s">
        <v>113</v>
      </c>
      <c r="I6155" t="s">
        <v>1843</v>
      </c>
      <c r="J6155" t="s">
        <v>1915</v>
      </c>
      <c r="K6155" t="s">
        <v>2021</v>
      </c>
      <c r="L6155" s="24">
        <v>3190</v>
      </c>
      <c r="M6155" s="25">
        <f>+VLOOKUP(E6155, TC!A:D, 4, FALSE())</f>
        <v>1.1383499995268871</v>
      </c>
      <c r="N6155" s="24">
        <f t="shared" si="480"/>
        <v>3190</v>
      </c>
      <c r="O6155" t="str">
        <f t="shared" si="481"/>
        <v>FACTURA</v>
      </c>
      <c r="P6155" t="str">
        <f t="shared" si="482"/>
        <v>2025</v>
      </c>
      <c r="Q6155" t="str">
        <f t="shared" si="483"/>
        <v>04</v>
      </c>
      <c r="R6155" t="str">
        <f>+IFERROR(VLOOKUP(I6155, Listado!A:B, 2, FALSE()), "COMERCIALIZADORA INTERNACIONAL CARIBBEAN EXOTICS S A")</f>
        <v>LONDOÑO ECHEVERRI ALEJANDRA</v>
      </c>
      <c r="S6155" s="25">
        <f>+VLOOKUP(E6155, TC!A:D, 2, FALSE())</f>
        <v>4227.32</v>
      </c>
      <c r="T6155" t="str">
        <f t="shared" si="484"/>
        <v>COP</v>
      </c>
    </row>
    <row r="6156" spans="1:20" ht="18.75" hidden="1" customHeight="1" x14ac:dyDescent="0.25">
      <c r="A6156" t="s">
        <v>2645</v>
      </c>
      <c r="B6156" t="s">
        <v>5</v>
      </c>
      <c r="C6156" t="s">
        <v>1913</v>
      </c>
      <c r="D6156" s="24">
        <v>11748</v>
      </c>
      <c r="E6156" t="s">
        <v>1712</v>
      </c>
      <c r="F6156" t="s">
        <v>99</v>
      </c>
      <c r="G6156" t="s">
        <v>113</v>
      </c>
      <c r="I6156" t="s">
        <v>1843</v>
      </c>
      <c r="J6156" t="s">
        <v>1915</v>
      </c>
      <c r="K6156" t="s">
        <v>2025</v>
      </c>
      <c r="L6156" s="24">
        <v>180000</v>
      </c>
      <c r="M6156" s="25">
        <f>+VLOOKUP(E6156, TC!A:D, 4, FALSE())</f>
        <v>1.1383499995268871</v>
      </c>
      <c r="N6156" s="24">
        <f t="shared" si="480"/>
        <v>180000</v>
      </c>
      <c r="O6156" t="str">
        <f t="shared" si="481"/>
        <v>FACTURA</v>
      </c>
      <c r="P6156" t="str">
        <f t="shared" si="482"/>
        <v>2025</v>
      </c>
      <c r="Q6156" t="str">
        <f t="shared" si="483"/>
        <v>04</v>
      </c>
      <c r="R6156" t="str">
        <f>+IFERROR(VLOOKUP(I6156, Listado!A:B, 2, FALSE()), "COMERCIALIZADORA INTERNACIONAL CARIBBEAN EXOTICS S A")</f>
        <v>LONDOÑO ECHEVERRI ALEJANDRA</v>
      </c>
      <c r="S6156" s="25">
        <f>+VLOOKUP(E6156, TC!A:D, 2, FALSE())</f>
        <v>4227.32</v>
      </c>
      <c r="T6156" t="str">
        <f t="shared" si="484"/>
        <v>COP</v>
      </c>
    </row>
    <row r="6157" spans="1:20" ht="18.75" hidden="1" customHeight="1" x14ac:dyDescent="0.25">
      <c r="A6157" t="s">
        <v>2645</v>
      </c>
      <c r="B6157" t="s">
        <v>5</v>
      </c>
      <c r="C6157" t="s">
        <v>1913</v>
      </c>
      <c r="D6157" s="24">
        <v>11749</v>
      </c>
      <c r="E6157" t="s">
        <v>1712</v>
      </c>
      <c r="F6157" t="s">
        <v>99</v>
      </c>
      <c r="G6157" t="s">
        <v>113</v>
      </c>
      <c r="I6157" t="s">
        <v>1842</v>
      </c>
      <c r="J6157" t="s">
        <v>1915</v>
      </c>
      <c r="K6157" t="s">
        <v>2021</v>
      </c>
      <c r="L6157" s="24">
        <v>55100</v>
      </c>
      <c r="M6157" s="25">
        <f>+VLOOKUP(E6157, TC!A:D, 4, FALSE())</f>
        <v>1.1383499995268871</v>
      </c>
      <c r="N6157" s="24">
        <f t="shared" si="480"/>
        <v>55100</v>
      </c>
      <c r="O6157" t="str">
        <f t="shared" si="481"/>
        <v>FACTURA</v>
      </c>
      <c r="P6157" t="str">
        <f t="shared" si="482"/>
        <v>2025</v>
      </c>
      <c r="Q6157" t="str">
        <f t="shared" si="483"/>
        <v>04</v>
      </c>
      <c r="R6157" t="str">
        <f>+IFERROR(VLOOKUP(I6157, Listado!A:B, 2, FALSE()), "COMERCIALIZADORA INTERNACIONAL CARIBBEAN EXOTICS S A")</f>
        <v>LONDOÑO ECHEVERRI ALEJANDRA</v>
      </c>
      <c r="S6157" s="25">
        <f>+VLOOKUP(E6157, TC!A:D, 2, FALSE())</f>
        <v>4227.32</v>
      </c>
      <c r="T6157" t="str">
        <f t="shared" si="484"/>
        <v>COP</v>
      </c>
    </row>
    <row r="6158" spans="1:20" ht="18.75" hidden="1" customHeight="1" x14ac:dyDescent="0.25">
      <c r="A6158" t="s">
        <v>2645</v>
      </c>
      <c r="B6158" t="s">
        <v>5</v>
      </c>
      <c r="C6158" t="s">
        <v>1913</v>
      </c>
      <c r="D6158" s="24">
        <v>11749</v>
      </c>
      <c r="E6158" t="s">
        <v>1712</v>
      </c>
      <c r="F6158" t="s">
        <v>99</v>
      </c>
      <c r="G6158" t="s">
        <v>113</v>
      </c>
      <c r="I6158" t="s">
        <v>1842</v>
      </c>
      <c r="J6158" t="s">
        <v>1915</v>
      </c>
      <c r="K6158" t="s">
        <v>2021</v>
      </c>
      <c r="L6158" s="24">
        <v>15660</v>
      </c>
      <c r="M6158" s="25">
        <f>+VLOOKUP(E6158, TC!A:D, 4, FALSE())</f>
        <v>1.1383499995268871</v>
      </c>
      <c r="N6158" s="24">
        <f t="shared" si="480"/>
        <v>15660</v>
      </c>
      <c r="O6158" t="str">
        <f t="shared" si="481"/>
        <v>FACTURA</v>
      </c>
      <c r="P6158" t="str">
        <f t="shared" si="482"/>
        <v>2025</v>
      </c>
      <c r="Q6158" t="str">
        <f t="shared" si="483"/>
        <v>04</v>
      </c>
      <c r="R6158" t="str">
        <f>+IFERROR(VLOOKUP(I6158, Listado!A:B, 2, FALSE()), "COMERCIALIZADORA INTERNACIONAL CARIBBEAN EXOTICS S A")</f>
        <v>LONDOÑO ECHEVERRI ALEJANDRA</v>
      </c>
      <c r="S6158" s="25">
        <f>+VLOOKUP(E6158, TC!A:D, 2, FALSE())</f>
        <v>4227.32</v>
      </c>
      <c r="T6158" t="str">
        <f t="shared" si="484"/>
        <v>COP</v>
      </c>
    </row>
    <row r="6159" spans="1:20" ht="18.75" hidden="1" customHeight="1" x14ac:dyDescent="0.25">
      <c r="A6159" t="s">
        <v>2645</v>
      </c>
      <c r="B6159" t="s">
        <v>5</v>
      </c>
      <c r="C6159" t="s">
        <v>1913</v>
      </c>
      <c r="D6159" s="24">
        <v>11749</v>
      </c>
      <c r="E6159" t="s">
        <v>1712</v>
      </c>
      <c r="F6159" t="s">
        <v>99</v>
      </c>
      <c r="G6159" t="s">
        <v>113</v>
      </c>
      <c r="I6159" t="s">
        <v>1842</v>
      </c>
      <c r="J6159" t="s">
        <v>1915</v>
      </c>
      <c r="K6159" t="s">
        <v>2021</v>
      </c>
      <c r="L6159" s="24">
        <v>4930</v>
      </c>
      <c r="M6159" s="25">
        <f>+VLOOKUP(E6159, TC!A:D, 4, FALSE())</f>
        <v>1.1383499995268871</v>
      </c>
      <c r="N6159" s="24">
        <f t="shared" si="480"/>
        <v>4930</v>
      </c>
      <c r="O6159" t="str">
        <f t="shared" si="481"/>
        <v>FACTURA</v>
      </c>
      <c r="P6159" t="str">
        <f t="shared" si="482"/>
        <v>2025</v>
      </c>
      <c r="Q6159" t="str">
        <f t="shared" si="483"/>
        <v>04</v>
      </c>
      <c r="R6159" t="str">
        <f>+IFERROR(VLOOKUP(I6159, Listado!A:B, 2, FALSE()), "COMERCIALIZADORA INTERNACIONAL CARIBBEAN EXOTICS S A")</f>
        <v>LONDOÑO ECHEVERRI ALEJANDRA</v>
      </c>
      <c r="S6159" s="25">
        <f>+VLOOKUP(E6159, TC!A:D, 2, FALSE())</f>
        <v>4227.32</v>
      </c>
      <c r="T6159" t="str">
        <f t="shared" si="484"/>
        <v>COP</v>
      </c>
    </row>
    <row r="6160" spans="1:20" ht="18.75" hidden="1" customHeight="1" x14ac:dyDescent="0.25">
      <c r="A6160" t="s">
        <v>2645</v>
      </c>
      <c r="B6160" t="s">
        <v>5</v>
      </c>
      <c r="C6160" t="s">
        <v>1913</v>
      </c>
      <c r="D6160" s="24">
        <v>11749</v>
      </c>
      <c r="E6160" t="s">
        <v>1712</v>
      </c>
      <c r="F6160" t="s">
        <v>99</v>
      </c>
      <c r="G6160" t="s">
        <v>113</v>
      </c>
      <c r="I6160" t="s">
        <v>1842</v>
      </c>
      <c r="J6160" t="s">
        <v>1915</v>
      </c>
      <c r="K6160" t="s">
        <v>2021</v>
      </c>
      <c r="L6160" s="24">
        <v>3770</v>
      </c>
      <c r="M6160" s="25">
        <f>+VLOOKUP(E6160, TC!A:D, 4, FALSE())</f>
        <v>1.1383499995268871</v>
      </c>
      <c r="N6160" s="24">
        <f t="shared" si="480"/>
        <v>3770</v>
      </c>
      <c r="O6160" t="str">
        <f t="shared" si="481"/>
        <v>FACTURA</v>
      </c>
      <c r="P6160" t="str">
        <f t="shared" si="482"/>
        <v>2025</v>
      </c>
      <c r="Q6160" t="str">
        <f t="shared" si="483"/>
        <v>04</v>
      </c>
      <c r="R6160" t="str">
        <f>+IFERROR(VLOOKUP(I6160, Listado!A:B, 2, FALSE()), "COMERCIALIZADORA INTERNACIONAL CARIBBEAN EXOTICS S A")</f>
        <v>LONDOÑO ECHEVERRI ALEJANDRA</v>
      </c>
      <c r="S6160" s="25">
        <f>+VLOOKUP(E6160, TC!A:D, 2, FALSE())</f>
        <v>4227.32</v>
      </c>
      <c r="T6160" t="str">
        <f t="shared" si="484"/>
        <v>COP</v>
      </c>
    </row>
    <row r="6161" spans="1:20" ht="18.75" hidden="1" customHeight="1" x14ac:dyDescent="0.25">
      <c r="A6161" t="s">
        <v>2645</v>
      </c>
      <c r="B6161" t="s">
        <v>5</v>
      </c>
      <c r="C6161" t="s">
        <v>1913</v>
      </c>
      <c r="D6161" s="24">
        <v>11749</v>
      </c>
      <c r="E6161" t="s">
        <v>1712</v>
      </c>
      <c r="F6161" t="s">
        <v>99</v>
      </c>
      <c r="G6161" t="s">
        <v>113</v>
      </c>
      <c r="I6161" t="s">
        <v>1842</v>
      </c>
      <c r="J6161" t="s">
        <v>1915</v>
      </c>
      <c r="K6161" t="s">
        <v>2021</v>
      </c>
      <c r="L6161" s="24">
        <v>2320</v>
      </c>
      <c r="M6161" s="25">
        <f>+VLOOKUP(E6161, TC!A:D, 4, FALSE())</f>
        <v>1.1383499995268871</v>
      </c>
      <c r="N6161" s="24">
        <f t="shared" si="480"/>
        <v>2320</v>
      </c>
      <c r="O6161" t="str">
        <f t="shared" si="481"/>
        <v>FACTURA</v>
      </c>
      <c r="P6161" t="str">
        <f t="shared" si="482"/>
        <v>2025</v>
      </c>
      <c r="Q6161" t="str">
        <f t="shared" si="483"/>
        <v>04</v>
      </c>
      <c r="R6161" t="str">
        <f>+IFERROR(VLOOKUP(I6161, Listado!A:B, 2, FALSE()), "COMERCIALIZADORA INTERNACIONAL CARIBBEAN EXOTICS S A")</f>
        <v>LONDOÑO ECHEVERRI ALEJANDRA</v>
      </c>
      <c r="S6161" s="25">
        <f>+VLOOKUP(E6161, TC!A:D, 2, FALSE())</f>
        <v>4227.32</v>
      </c>
      <c r="T6161" t="str">
        <f t="shared" si="484"/>
        <v>COP</v>
      </c>
    </row>
    <row r="6162" spans="1:20" ht="18.75" hidden="1" customHeight="1" x14ac:dyDescent="0.25">
      <c r="A6162" t="s">
        <v>2645</v>
      </c>
      <c r="B6162" t="s">
        <v>5</v>
      </c>
      <c r="C6162" t="s">
        <v>1913</v>
      </c>
      <c r="D6162" s="24">
        <v>11749</v>
      </c>
      <c r="E6162" t="s">
        <v>1712</v>
      </c>
      <c r="F6162" t="s">
        <v>99</v>
      </c>
      <c r="G6162" t="s">
        <v>113</v>
      </c>
      <c r="I6162" t="s">
        <v>1842</v>
      </c>
      <c r="J6162" t="s">
        <v>1915</v>
      </c>
      <c r="K6162" t="s">
        <v>2021</v>
      </c>
      <c r="L6162" s="24">
        <v>5220</v>
      </c>
      <c r="M6162" s="25">
        <f>+VLOOKUP(E6162, TC!A:D, 4, FALSE())</f>
        <v>1.1383499995268871</v>
      </c>
      <c r="N6162" s="24">
        <f t="shared" si="480"/>
        <v>5220</v>
      </c>
      <c r="O6162" t="str">
        <f t="shared" si="481"/>
        <v>FACTURA</v>
      </c>
      <c r="P6162" t="str">
        <f t="shared" si="482"/>
        <v>2025</v>
      </c>
      <c r="Q6162" t="str">
        <f t="shared" si="483"/>
        <v>04</v>
      </c>
      <c r="R6162" t="str">
        <f>+IFERROR(VLOOKUP(I6162, Listado!A:B, 2, FALSE()), "COMERCIALIZADORA INTERNACIONAL CARIBBEAN EXOTICS S A")</f>
        <v>LONDOÑO ECHEVERRI ALEJANDRA</v>
      </c>
      <c r="S6162" s="25">
        <f>+VLOOKUP(E6162, TC!A:D, 2, FALSE())</f>
        <v>4227.32</v>
      </c>
      <c r="T6162" t="str">
        <f t="shared" si="484"/>
        <v>COP</v>
      </c>
    </row>
    <row r="6163" spans="1:20" ht="18.75" hidden="1" customHeight="1" x14ac:dyDescent="0.25">
      <c r="A6163" t="s">
        <v>2645</v>
      </c>
      <c r="B6163" t="s">
        <v>5</v>
      </c>
      <c r="C6163" t="s">
        <v>1913</v>
      </c>
      <c r="D6163" s="24">
        <v>11750</v>
      </c>
      <c r="E6163" t="s">
        <v>1712</v>
      </c>
      <c r="F6163" t="s">
        <v>1924</v>
      </c>
      <c r="G6163" t="s">
        <v>108</v>
      </c>
      <c r="H6163" t="s">
        <v>2850</v>
      </c>
      <c r="I6163" t="s">
        <v>1855</v>
      </c>
      <c r="J6163" t="s">
        <v>1987</v>
      </c>
      <c r="K6163" t="s">
        <v>32</v>
      </c>
      <c r="L6163" s="24">
        <v>1940.4</v>
      </c>
      <c r="M6163" s="25">
        <f>+VLOOKUP(E6163, TC!A:D, 4, FALSE())</f>
        <v>1.1383499995268871</v>
      </c>
      <c r="N6163" s="24">
        <f t="shared" si="480"/>
        <v>2208.8543390819718</v>
      </c>
      <c r="O6163" t="str">
        <f t="shared" si="481"/>
        <v>FACTURA</v>
      </c>
      <c r="P6163" t="str">
        <f t="shared" si="482"/>
        <v>2025</v>
      </c>
      <c r="Q6163" t="str">
        <f t="shared" si="483"/>
        <v>04</v>
      </c>
      <c r="R6163" t="str">
        <f>+IFERROR(VLOOKUP(I6163, Listado!A:B, 2, FALSE()), "COMERCIALIZADORA INTERNACIONAL CARIBBEAN EXOTICS S A")</f>
        <v>PIEDRAHITA PEREZ MARIANA</v>
      </c>
      <c r="S6163" s="25">
        <f>+VLOOKUP(E6163, TC!A:D, 2, FALSE())</f>
        <v>4227.32</v>
      </c>
      <c r="T6163" t="str">
        <f t="shared" si="484"/>
        <v>EUR</v>
      </c>
    </row>
    <row r="6164" spans="1:20" ht="18.75" hidden="1" customHeight="1" x14ac:dyDescent="0.25">
      <c r="A6164" t="s">
        <v>2645</v>
      </c>
      <c r="B6164" t="s">
        <v>5</v>
      </c>
      <c r="C6164" t="s">
        <v>1913</v>
      </c>
      <c r="D6164" s="24">
        <v>11750</v>
      </c>
      <c r="E6164" t="s">
        <v>1712</v>
      </c>
      <c r="F6164" t="s">
        <v>1924</v>
      </c>
      <c r="G6164" t="s">
        <v>108</v>
      </c>
      <c r="H6164" t="s">
        <v>2850</v>
      </c>
      <c r="I6164" t="s">
        <v>1855</v>
      </c>
      <c r="J6164" t="s">
        <v>1987</v>
      </c>
      <c r="K6164" t="s">
        <v>1959</v>
      </c>
      <c r="L6164" s="24">
        <v>335</v>
      </c>
      <c r="M6164" s="25">
        <f>+VLOOKUP(E6164, TC!A:D, 4, FALSE())</f>
        <v>1.1383499995268871</v>
      </c>
      <c r="N6164" s="24">
        <f t="shared" si="480"/>
        <v>381.34724984150716</v>
      </c>
      <c r="O6164" t="str">
        <f t="shared" si="481"/>
        <v>FACTURA</v>
      </c>
      <c r="P6164" t="str">
        <f t="shared" si="482"/>
        <v>2025</v>
      </c>
      <c r="Q6164" t="str">
        <f t="shared" si="483"/>
        <v>04</v>
      </c>
      <c r="R6164" t="str">
        <f>+IFERROR(VLOOKUP(I6164, Listado!A:B, 2, FALSE()), "COMERCIALIZADORA INTERNACIONAL CARIBBEAN EXOTICS S A")</f>
        <v>PIEDRAHITA PEREZ MARIANA</v>
      </c>
      <c r="S6164" s="25">
        <f>+VLOOKUP(E6164, TC!A:D, 2, FALSE())</f>
        <v>4227.32</v>
      </c>
      <c r="T6164" t="str">
        <f t="shared" si="484"/>
        <v>EUR</v>
      </c>
    </row>
    <row r="6165" spans="1:20" ht="18.75" hidden="1" customHeight="1" x14ac:dyDescent="0.25">
      <c r="A6165" t="s">
        <v>2645</v>
      </c>
      <c r="B6165" t="s">
        <v>5</v>
      </c>
      <c r="C6165" t="s">
        <v>1913</v>
      </c>
      <c r="D6165" s="24">
        <v>11750</v>
      </c>
      <c r="E6165" t="s">
        <v>1712</v>
      </c>
      <c r="F6165" t="s">
        <v>1924</v>
      </c>
      <c r="G6165" t="s">
        <v>108</v>
      </c>
      <c r="H6165" t="s">
        <v>2850</v>
      </c>
      <c r="I6165" t="s">
        <v>1855</v>
      </c>
      <c r="J6165" t="s">
        <v>1987</v>
      </c>
      <c r="K6165" t="s">
        <v>1960</v>
      </c>
      <c r="L6165" s="24">
        <v>65.400000000000006</v>
      </c>
      <c r="M6165" s="25">
        <f>+VLOOKUP(E6165, TC!A:D, 4, FALSE())</f>
        <v>1.1383499995268871</v>
      </c>
      <c r="N6165" s="24">
        <f t="shared" si="480"/>
        <v>74.448089969058415</v>
      </c>
      <c r="O6165" t="str">
        <f t="shared" si="481"/>
        <v>FACTURA</v>
      </c>
      <c r="P6165" t="str">
        <f t="shared" si="482"/>
        <v>2025</v>
      </c>
      <c r="Q6165" t="str">
        <f t="shared" si="483"/>
        <v>04</v>
      </c>
      <c r="R6165" t="str">
        <f>+IFERROR(VLOOKUP(I6165, Listado!A:B, 2, FALSE()), "COMERCIALIZADORA INTERNACIONAL CARIBBEAN EXOTICS S A")</f>
        <v>PIEDRAHITA PEREZ MARIANA</v>
      </c>
      <c r="S6165" s="25">
        <f>+VLOOKUP(E6165, TC!A:D, 2, FALSE())</f>
        <v>4227.32</v>
      </c>
      <c r="T6165" t="str">
        <f t="shared" si="484"/>
        <v>EUR</v>
      </c>
    </row>
    <row r="6166" spans="1:20" ht="18.75" hidden="1" customHeight="1" x14ac:dyDescent="0.25">
      <c r="A6166" t="s">
        <v>2645</v>
      </c>
      <c r="B6166" t="s">
        <v>5</v>
      </c>
      <c r="C6166" t="s">
        <v>1913</v>
      </c>
      <c r="D6166" s="24">
        <v>11751</v>
      </c>
      <c r="E6166" t="s">
        <v>1712</v>
      </c>
      <c r="F6166" t="s">
        <v>99</v>
      </c>
      <c r="G6166" t="s">
        <v>113</v>
      </c>
      <c r="I6166" t="s">
        <v>2824</v>
      </c>
      <c r="J6166" t="s">
        <v>1915</v>
      </c>
      <c r="K6166" t="s">
        <v>2021</v>
      </c>
      <c r="L6166" s="24">
        <v>117450</v>
      </c>
      <c r="M6166" s="25">
        <f>+VLOOKUP(E6166, TC!A:D, 4, FALSE())</f>
        <v>1.1383499995268871</v>
      </c>
      <c r="N6166" s="24">
        <f t="shared" si="480"/>
        <v>117450</v>
      </c>
      <c r="O6166" t="str">
        <f t="shared" si="481"/>
        <v>FACTURA</v>
      </c>
      <c r="P6166" t="str">
        <f t="shared" si="482"/>
        <v>2025</v>
      </c>
      <c r="Q6166" t="str">
        <f t="shared" si="483"/>
        <v>04</v>
      </c>
      <c r="R6166" t="str">
        <f>+IFERROR(VLOOKUP(I6166, Listado!A:B, 2, FALSE()), "COMERCIALIZADORA INTERNACIONAL CARIBBEAN EXOTICS S A")</f>
        <v>COMERCIALIZADORA INTERNACIONAL CARIBBEAN EXOTICS S A</v>
      </c>
      <c r="S6166" s="25">
        <f>+VLOOKUP(E6166, TC!A:D, 2, FALSE())</f>
        <v>4227.32</v>
      </c>
      <c r="T6166" t="str">
        <f t="shared" si="484"/>
        <v>COP</v>
      </c>
    </row>
    <row r="6167" spans="1:20" ht="18.75" hidden="1" customHeight="1" x14ac:dyDescent="0.25">
      <c r="A6167" t="s">
        <v>2645</v>
      </c>
      <c r="B6167" t="s">
        <v>5</v>
      </c>
      <c r="C6167" t="s">
        <v>1913</v>
      </c>
      <c r="D6167" s="24">
        <v>11751</v>
      </c>
      <c r="E6167" t="s">
        <v>1712</v>
      </c>
      <c r="F6167" t="s">
        <v>99</v>
      </c>
      <c r="G6167" t="s">
        <v>113</v>
      </c>
      <c r="I6167" t="s">
        <v>2824</v>
      </c>
      <c r="J6167" t="s">
        <v>1915</v>
      </c>
      <c r="K6167" t="s">
        <v>2021</v>
      </c>
      <c r="L6167" s="24">
        <v>70180</v>
      </c>
      <c r="M6167" s="25">
        <f>+VLOOKUP(E6167, TC!A:D, 4, FALSE())</f>
        <v>1.1383499995268871</v>
      </c>
      <c r="N6167" s="24">
        <f t="shared" si="480"/>
        <v>70180</v>
      </c>
      <c r="O6167" t="str">
        <f t="shared" si="481"/>
        <v>FACTURA</v>
      </c>
      <c r="P6167" t="str">
        <f t="shared" si="482"/>
        <v>2025</v>
      </c>
      <c r="Q6167" t="str">
        <f t="shared" si="483"/>
        <v>04</v>
      </c>
      <c r="R6167" t="str">
        <f>+IFERROR(VLOOKUP(I6167, Listado!A:B, 2, FALSE()), "COMERCIALIZADORA INTERNACIONAL CARIBBEAN EXOTICS S A")</f>
        <v>COMERCIALIZADORA INTERNACIONAL CARIBBEAN EXOTICS S A</v>
      </c>
      <c r="S6167" s="25">
        <f>+VLOOKUP(E6167, TC!A:D, 2, FALSE())</f>
        <v>4227.32</v>
      </c>
      <c r="T6167" t="str">
        <f t="shared" si="484"/>
        <v>COP</v>
      </c>
    </row>
    <row r="6168" spans="1:20" ht="18.75" hidden="1" customHeight="1" x14ac:dyDescent="0.25">
      <c r="A6168" t="s">
        <v>2645</v>
      </c>
      <c r="B6168" t="s">
        <v>5</v>
      </c>
      <c r="C6168" t="s">
        <v>1913</v>
      </c>
      <c r="D6168" s="24">
        <v>11751</v>
      </c>
      <c r="E6168" t="s">
        <v>1712</v>
      </c>
      <c r="F6168" t="s">
        <v>99</v>
      </c>
      <c r="G6168" t="s">
        <v>113</v>
      </c>
      <c r="I6168" t="s">
        <v>2824</v>
      </c>
      <c r="J6168" t="s">
        <v>1915</v>
      </c>
      <c r="K6168" t="s">
        <v>2021</v>
      </c>
      <c r="L6168" s="24">
        <v>64380</v>
      </c>
      <c r="M6168" s="25">
        <f>+VLOOKUP(E6168, TC!A:D, 4, FALSE())</f>
        <v>1.1383499995268871</v>
      </c>
      <c r="N6168" s="24">
        <f t="shared" si="480"/>
        <v>64380</v>
      </c>
      <c r="O6168" t="str">
        <f t="shared" si="481"/>
        <v>FACTURA</v>
      </c>
      <c r="P6168" t="str">
        <f t="shared" si="482"/>
        <v>2025</v>
      </c>
      <c r="Q6168" t="str">
        <f t="shared" si="483"/>
        <v>04</v>
      </c>
      <c r="R6168" t="str">
        <f>+IFERROR(VLOOKUP(I6168, Listado!A:B, 2, FALSE()), "COMERCIALIZADORA INTERNACIONAL CARIBBEAN EXOTICS S A")</f>
        <v>COMERCIALIZADORA INTERNACIONAL CARIBBEAN EXOTICS S A</v>
      </c>
      <c r="S6168" s="25">
        <f>+VLOOKUP(E6168, TC!A:D, 2, FALSE())</f>
        <v>4227.32</v>
      </c>
      <c r="T6168" t="str">
        <f t="shared" si="484"/>
        <v>COP</v>
      </c>
    </row>
    <row r="6169" spans="1:20" ht="18.75" hidden="1" customHeight="1" x14ac:dyDescent="0.25">
      <c r="A6169" t="s">
        <v>2645</v>
      </c>
      <c r="B6169" t="s">
        <v>5</v>
      </c>
      <c r="C6169" t="s">
        <v>1913</v>
      </c>
      <c r="D6169" s="24">
        <v>11751</v>
      </c>
      <c r="E6169" t="s">
        <v>1712</v>
      </c>
      <c r="F6169" t="s">
        <v>99</v>
      </c>
      <c r="G6169" t="s">
        <v>113</v>
      </c>
      <c r="I6169" t="s">
        <v>2824</v>
      </c>
      <c r="J6169" t="s">
        <v>1915</v>
      </c>
      <c r="K6169" t="s">
        <v>2021</v>
      </c>
      <c r="L6169" s="24">
        <v>15370</v>
      </c>
      <c r="M6169" s="25">
        <f>+VLOOKUP(E6169, TC!A:D, 4, FALSE())</f>
        <v>1.1383499995268871</v>
      </c>
      <c r="N6169" s="24">
        <f t="shared" si="480"/>
        <v>15370</v>
      </c>
      <c r="O6169" t="str">
        <f t="shared" si="481"/>
        <v>FACTURA</v>
      </c>
      <c r="P6169" t="str">
        <f t="shared" si="482"/>
        <v>2025</v>
      </c>
      <c r="Q6169" t="str">
        <f t="shared" si="483"/>
        <v>04</v>
      </c>
      <c r="R6169" t="str">
        <f>+IFERROR(VLOOKUP(I6169, Listado!A:B, 2, FALSE()), "COMERCIALIZADORA INTERNACIONAL CARIBBEAN EXOTICS S A")</f>
        <v>COMERCIALIZADORA INTERNACIONAL CARIBBEAN EXOTICS S A</v>
      </c>
      <c r="S6169" s="25">
        <f>+VLOOKUP(E6169, TC!A:D, 2, FALSE())</f>
        <v>4227.32</v>
      </c>
      <c r="T6169" t="str">
        <f t="shared" si="484"/>
        <v>COP</v>
      </c>
    </row>
    <row r="6170" spans="1:20" ht="18.75" hidden="1" customHeight="1" x14ac:dyDescent="0.25">
      <c r="A6170" t="s">
        <v>2645</v>
      </c>
      <c r="B6170" t="s">
        <v>5</v>
      </c>
      <c r="C6170" t="s">
        <v>1913</v>
      </c>
      <c r="D6170" s="24">
        <v>11751</v>
      </c>
      <c r="E6170" t="s">
        <v>1712</v>
      </c>
      <c r="F6170" t="s">
        <v>99</v>
      </c>
      <c r="G6170" t="s">
        <v>113</v>
      </c>
      <c r="I6170" t="s">
        <v>2824</v>
      </c>
      <c r="J6170" t="s">
        <v>1915</v>
      </c>
      <c r="K6170" t="s">
        <v>2021</v>
      </c>
      <c r="L6170" s="24">
        <v>4930</v>
      </c>
      <c r="M6170" s="25">
        <f>+VLOOKUP(E6170, TC!A:D, 4, FALSE())</f>
        <v>1.1383499995268871</v>
      </c>
      <c r="N6170" s="24">
        <f t="shared" si="480"/>
        <v>4930</v>
      </c>
      <c r="O6170" t="str">
        <f t="shared" si="481"/>
        <v>FACTURA</v>
      </c>
      <c r="P6170" t="str">
        <f t="shared" si="482"/>
        <v>2025</v>
      </c>
      <c r="Q6170" t="str">
        <f t="shared" si="483"/>
        <v>04</v>
      </c>
      <c r="R6170" t="str">
        <f>+IFERROR(VLOOKUP(I6170, Listado!A:B, 2, FALSE()), "COMERCIALIZADORA INTERNACIONAL CARIBBEAN EXOTICS S A")</f>
        <v>COMERCIALIZADORA INTERNACIONAL CARIBBEAN EXOTICS S A</v>
      </c>
      <c r="S6170" s="25">
        <f>+VLOOKUP(E6170, TC!A:D, 2, FALSE())</f>
        <v>4227.32</v>
      </c>
      <c r="T6170" t="str">
        <f t="shared" si="484"/>
        <v>COP</v>
      </c>
    </row>
    <row r="6171" spans="1:20" ht="18.75" hidden="1" customHeight="1" x14ac:dyDescent="0.25">
      <c r="A6171" t="s">
        <v>2645</v>
      </c>
      <c r="B6171" t="s">
        <v>5</v>
      </c>
      <c r="C6171" t="s">
        <v>1913</v>
      </c>
      <c r="D6171" s="24">
        <v>11751</v>
      </c>
      <c r="E6171" t="s">
        <v>1712</v>
      </c>
      <c r="F6171" t="s">
        <v>99</v>
      </c>
      <c r="G6171" t="s">
        <v>113</v>
      </c>
      <c r="I6171" t="s">
        <v>2824</v>
      </c>
      <c r="J6171" t="s">
        <v>1915</v>
      </c>
      <c r="K6171" t="s">
        <v>2021</v>
      </c>
      <c r="L6171" s="24">
        <v>6670</v>
      </c>
      <c r="M6171" s="25">
        <f>+VLOOKUP(E6171, TC!A:D, 4, FALSE())</f>
        <v>1.1383499995268871</v>
      </c>
      <c r="N6171" s="24">
        <f t="shared" si="480"/>
        <v>6670</v>
      </c>
      <c r="O6171" t="str">
        <f t="shared" si="481"/>
        <v>FACTURA</v>
      </c>
      <c r="P6171" t="str">
        <f t="shared" si="482"/>
        <v>2025</v>
      </c>
      <c r="Q6171" t="str">
        <f t="shared" si="483"/>
        <v>04</v>
      </c>
      <c r="R6171" t="str">
        <f>+IFERROR(VLOOKUP(I6171, Listado!A:B, 2, FALSE()), "COMERCIALIZADORA INTERNACIONAL CARIBBEAN EXOTICS S A")</f>
        <v>COMERCIALIZADORA INTERNACIONAL CARIBBEAN EXOTICS S A</v>
      </c>
      <c r="S6171" s="25">
        <f>+VLOOKUP(E6171, TC!A:D, 2, FALSE())</f>
        <v>4227.32</v>
      </c>
      <c r="T6171" t="str">
        <f t="shared" si="484"/>
        <v>COP</v>
      </c>
    </row>
    <row r="6172" spans="1:20" ht="18.75" hidden="1" customHeight="1" x14ac:dyDescent="0.25">
      <c r="A6172" t="s">
        <v>2645</v>
      </c>
      <c r="B6172" t="s">
        <v>5</v>
      </c>
      <c r="C6172" t="s">
        <v>1913</v>
      </c>
      <c r="D6172" s="24">
        <v>11751</v>
      </c>
      <c r="E6172" t="s">
        <v>1712</v>
      </c>
      <c r="F6172" t="s">
        <v>99</v>
      </c>
      <c r="G6172" t="s">
        <v>113</v>
      </c>
      <c r="I6172" t="s">
        <v>2824</v>
      </c>
      <c r="J6172" t="s">
        <v>1915</v>
      </c>
      <c r="K6172" t="s">
        <v>2021</v>
      </c>
      <c r="L6172" s="24">
        <v>9570</v>
      </c>
      <c r="M6172" s="25">
        <f>+VLOOKUP(E6172, TC!A:D, 4, FALSE())</f>
        <v>1.1383499995268871</v>
      </c>
      <c r="N6172" s="24">
        <f t="shared" si="480"/>
        <v>9570</v>
      </c>
      <c r="O6172" t="str">
        <f t="shared" si="481"/>
        <v>FACTURA</v>
      </c>
      <c r="P6172" t="str">
        <f t="shared" si="482"/>
        <v>2025</v>
      </c>
      <c r="Q6172" t="str">
        <f t="shared" si="483"/>
        <v>04</v>
      </c>
      <c r="R6172" t="str">
        <f>+IFERROR(VLOOKUP(I6172, Listado!A:B, 2, FALSE()), "COMERCIALIZADORA INTERNACIONAL CARIBBEAN EXOTICS S A")</f>
        <v>COMERCIALIZADORA INTERNACIONAL CARIBBEAN EXOTICS S A</v>
      </c>
      <c r="S6172" s="25">
        <f>+VLOOKUP(E6172, TC!A:D, 2, FALSE())</f>
        <v>4227.32</v>
      </c>
      <c r="T6172" t="str">
        <f t="shared" si="484"/>
        <v>COP</v>
      </c>
    </row>
    <row r="6173" spans="1:20" ht="18.75" hidden="1" customHeight="1" x14ac:dyDescent="0.25">
      <c r="A6173" t="s">
        <v>2645</v>
      </c>
      <c r="B6173" t="s">
        <v>5</v>
      </c>
      <c r="C6173" t="s">
        <v>1913</v>
      </c>
      <c r="D6173" s="24">
        <v>11751</v>
      </c>
      <c r="E6173" t="s">
        <v>1712</v>
      </c>
      <c r="F6173" t="s">
        <v>99</v>
      </c>
      <c r="G6173" t="s">
        <v>113</v>
      </c>
      <c r="I6173" t="s">
        <v>2824</v>
      </c>
      <c r="J6173" t="s">
        <v>1915</v>
      </c>
      <c r="K6173" t="s">
        <v>2021</v>
      </c>
      <c r="L6173" s="24">
        <v>1450</v>
      </c>
      <c r="M6173" s="25">
        <f>+VLOOKUP(E6173, TC!A:D, 4, FALSE())</f>
        <v>1.1383499995268871</v>
      </c>
      <c r="N6173" s="24">
        <f t="shared" si="480"/>
        <v>1450</v>
      </c>
      <c r="O6173" t="str">
        <f t="shared" si="481"/>
        <v>FACTURA</v>
      </c>
      <c r="P6173" t="str">
        <f t="shared" si="482"/>
        <v>2025</v>
      </c>
      <c r="Q6173" t="str">
        <f t="shared" si="483"/>
        <v>04</v>
      </c>
      <c r="R6173" t="str">
        <f>+IFERROR(VLOOKUP(I6173, Listado!A:B, 2, FALSE()), "COMERCIALIZADORA INTERNACIONAL CARIBBEAN EXOTICS S A")</f>
        <v>COMERCIALIZADORA INTERNACIONAL CARIBBEAN EXOTICS S A</v>
      </c>
      <c r="S6173" s="25">
        <f>+VLOOKUP(E6173, TC!A:D, 2, FALSE())</f>
        <v>4227.32</v>
      </c>
      <c r="T6173" t="str">
        <f t="shared" si="484"/>
        <v>COP</v>
      </c>
    </row>
    <row r="6174" spans="1:20" ht="18.75" hidden="1" customHeight="1" x14ac:dyDescent="0.25">
      <c r="A6174" t="s">
        <v>2645</v>
      </c>
      <c r="B6174" t="s">
        <v>5</v>
      </c>
      <c r="C6174" t="s">
        <v>1913</v>
      </c>
      <c r="D6174" s="24">
        <v>11752</v>
      </c>
      <c r="E6174" t="s">
        <v>1712</v>
      </c>
      <c r="F6174" t="s">
        <v>99</v>
      </c>
      <c r="G6174" t="s">
        <v>1914</v>
      </c>
      <c r="I6174" t="s">
        <v>1841</v>
      </c>
      <c r="J6174" t="s">
        <v>1915</v>
      </c>
      <c r="K6174" t="s">
        <v>2021</v>
      </c>
      <c r="L6174" s="24">
        <v>106020</v>
      </c>
      <c r="M6174" s="25">
        <f>+VLOOKUP(E6174, TC!A:D, 4, FALSE())</f>
        <v>1.1383499995268871</v>
      </c>
      <c r="N6174" s="24">
        <f t="shared" si="480"/>
        <v>106020</v>
      </c>
      <c r="O6174" t="str">
        <f t="shared" si="481"/>
        <v>FACTURA</v>
      </c>
      <c r="P6174" t="str">
        <f t="shared" si="482"/>
        <v>2025</v>
      </c>
      <c r="Q6174" t="str">
        <f t="shared" si="483"/>
        <v>04</v>
      </c>
      <c r="R6174" t="str">
        <f>+IFERROR(VLOOKUP(I6174, Listado!A:B, 2, FALSE()), "COMERCIALIZADORA INTERNACIONAL CARIBBEAN EXOTICS S A")</f>
        <v>LONDOÑO ECHEVERRI ALEJANDRA</v>
      </c>
      <c r="S6174" s="25">
        <f>+VLOOKUP(E6174, TC!A:D, 2, FALSE())</f>
        <v>4227.32</v>
      </c>
      <c r="T6174" t="str">
        <f t="shared" si="484"/>
        <v>COP</v>
      </c>
    </row>
    <row r="6175" spans="1:20" ht="18.75" hidden="1" customHeight="1" x14ac:dyDescent="0.25">
      <c r="A6175" t="s">
        <v>2645</v>
      </c>
      <c r="B6175" t="s">
        <v>5</v>
      </c>
      <c r="C6175" t="s">
        <v>1913</v>
      </c>
      <c r="D6175" s="24">
        <v>11752</v>
      </c>
      <c r="E6175" t="s">
        <v>1712</v>
      </c>
      <c r="F6175" t="s">
        <v>99</v>
      </c>
      <c r="G6175" t="s">
        <v>1914</v>
      </c>
      <c r="I6175" t="s">
        <v>1841</v>
      </c>
      <c r="J6175" t="s">
        <v>1915</v>
      </c>
      <c r="K6175" t="s">
        <v>2021</v>
      </c>
      <c r="L6175" s="24">
        <v>152820</v>
      </c>
      <c r="M6175" s="25">
        <f>+VLOOKUP(E6175, TC!A:D, 4, FALSE())</f>
        <v>1.1383499995268871</v>
      </c>
      <c r="N6175" s="24">
        <f t="shared" si="480"/>
        <v>152820</v>
      </c>
      <c r="O6175" t="str">
        <f t="shared" si="481"/>
        <v>FACTURA</v>
      </c>
      <c r="P6175" t="str">
        <f t="shared" si="482"/>
        <v>2025</v>
      </c>
      <c r="Q6175" t="str">
        <f t="shared" si="483"/>
        <v>04</v>
      </c>
      <c r="R6175" t="str">
        <f>+IFERROR(VLOOKUP(I6175, Listado!A:B, 2, FALSE()), "COMERCIALIZADORA INTERNACIONAL CARIBBEAN EXOTICS S A")</f>
        <v>LONDOÑO ECHEVERRI ALEJANDRA</v>
      </c>
      <c r="S6175" s="25">
        <f>+VLOOKUP(E6175, TC!A:D, 2, FALSE())</f>
        <v>4227.32</v>
      </c>
      <c r="T6175" t="str">
        <f t="shared" si="484"/>
        <v>COP</v>
      </c>
    </row>
    <row r="6176" spans="1:20" ht="18.75" hidden="1" customHeight="1" x14ac:dyDescent="0.25">
      <c r="A6176" t="s">
        <v>2645</v>
      </c>
      <c r="B6176" t="s">
        <v>5</v>
      </c>
      <c r="C6176" t="s">
        <v>1913</v>
      </c>
      <c r="D6176" s="24">
        <v>11752</v>
      </c>
      <c r="E6176" t="s">
        <v>1712</v>
      </c>
      <c r="F6176" t="s">
        <v>99</v>
      </c>
      <c r="G6176" t="s">
        <v>1914</v>
      </c>
      <c r="I6176" t="s">
        <v>1841</v>
      </c>
      <c r="J6176" t="s">
        <v>1915</v>
      </c>
      <c r="K6176" t="s">
        <v>2021</v>
      </c>
      <c r="L6176" s="24">
        <v>37260</v>
      </c>
      <c r="M6176" s="25">
        <f>+VLOOKUP(E6176, TC!A:D, 4, FALSE())</f>
        <v>1.1383499995268871</v>
      </c>
      <c r="N6176" s="24">
        <f t="shared" si="480"/>
        <v>37260</v>
      </c>
      <c r="O6176" t="str">
        <f t="shared" si="481"/>
        <v>FACTURA</v>
      </c>
      <c r="P6176" t="str">
        <f t="shared" si="482"/>
        <v>2025</v>
      </c>
      <c r="Q6176" t="str">
        <f t="shared" si="483"/>
        <v>04</v>
      </c>
      <c r="R6176" t="str">
        <f>+IFERROR(VLOOKUP(I6176, Listado!A:B, 2, FALSE()), "COMERCIALIZADORA INTERNACIONAL CARIBBEAN EXOTICS S A")</f>
        <v>LONDOÑO ECHEVERRI ALEJANDRA</v>
      </c>
      <c r="S6176" s="25">
        <f>+VLOOKUP(E6176, TC!A:D, 2, FALSE())</f>
        <v>4227.32</v>
      </c>
      <c r="T6176" t="str">
        <f t="shared" si="484"/>
        <v>COP</v>
      </c>
    </row>
    <row r="6177" spans="1:20" ht="18.75" hidden="1" customHeight="1" x14ac:dyDescent="0.25">
      <c r="A6177" t="s">
        <v>2645</v>
      </c>
      <c r="B6177" t="s">
        <v>5</v>
      </c>
      <c r="C6177" t="s">
        <v>1913</v>
      </c>
      <c r="D6177" s="24">
        <v>11752</v>
      </c>
      <c r="E6177" t="s">
        <v>1712</v>
      </c>
      <c r="F6177" t="s">
        <v>99</v>
      </c>
      <c r="G6177" t="s">
        <v>1914</v>
      </c>
      <c r="I6177" t="s">
        <v>1841</v>
      </c>
      <c r="J6177" t="s">
        <v>1915</v>
      </c>
      <c r="K6177" t="s">
        <v>2021</v>
      </c>
      <c r="L6177" s="24">
        <v>540</v>
      </c>
      <c r="M6177" s="25">
        <f>+VLOOKUP(E6177, TC!A:D, 4, FALSE())</f>
        <v>1.1383499995268871</v>
      </c>
      <c r="N6177" s="24">
        <f t="shared" si="480"/>
        <v>540</v>
      </c>
      <c r="O6177" t="str">
        <f t="shared" si="481"/>
        <v>FACTURA</v>
      </c>
      <c r="P6177" t="str">
        <f t="shared" si="482"/>
        <v>2025</v>
      </c>
      <c r="Q6177" t="str">
        <f t="shared" si="483"/>
        <v>04</v>
      </c>
      <c r="R6177" t="str">
        <f>+IFERROR(VLOOKUP(I6177, Listado!A:B, 2, FALSE()), "COMERCIALIZADORA INTERNACIONAL CARIBBEAN EXOTICS S A")</f>
        <v>LONDOÑO ECHEVERRI ALEJANDRA</v>
      </c>
      <c r="S6177" s="25">
        <f>+VLOOKUP(E6177, TC!A:D, 2, FALSE())</f>
        <v>4227.32</v>
      </c>
      <c r="T6177" t="str">
        <f t="shared" si="484"/>
        <v>COP</v>
      </c>
    </row>
    <row r="6178" spans="1:20" ht="18.75" hidden="1" customHeight="1" x14ac:dyDescent="0.25">
      <c r="A6178" t="s">
        <v>2645</v>
      </c>
      <c r="B6178" t="s">
        <v>5</v>
      </c>
      <c r="C6178" t="s">
        <v>1913</v>
      </c>
      <c r="D6178" s="24">
        <v>11752</v>
      </c>
      <c r="E6178" t="s">
        <v>1712</v>
      </c>
      <c r="F6178" t="s">
        <v>99</v>
      </c>
      <c r="G6178" t="s">
        <v>1914</v>
      </c>
      <c r="I6178" t="s">
        <v>1841</v>
      </c>
      <c r="J6178" t="s">
        <v>1915</v>
      </c>
      <c r="K6178" t="s">
        <v>2021</v>
      </c>
      <c r="L6178" s="24">
        <v>540</v>
      </c>
      <c r="M6178" s="25">
        <f>+VLOOKUP(E6178, TC!A:D, 4, FALSE())</f>
        <v>1.1383499995268871</v>
      </c>
      <c r="N6178" s="24">
        <f t="shared" si="480"/>
        <v>540</v>
      </c>
      <c r="O6178" t="str">
        <f t="shared" si="481"/>
        <v>FACTURA</v>
      </c>
      <c r="P6178" t="str">
        <f t="shared" si="482"/>
        <v>2025</v>
      </c>
      <c r="Q6178" t="str">
        <f t="shared" si="483"/>
        <v>04</v>
      </c>
      <c r="R6178" t="str">
        <f>+IFERROR(VLOOKUP(I6178, Listado!A:B, 2, FALSE()), "COMERCIALIZADORA INTERNACIONAL CARIBBEAN EXOTICS S A")</f>
        <v>LONDOÑO ECHEVERRI ALEJANDRA</v>
      </c>
      <c r="S6178" s="25">
        <f>+VLOOKUP(E6178, TC!A:D, 2, FALSE())</f>
        <v>4227.32</v>
      </c>
      <c r="T6178" t="str">
        <f t="shared" si="484"/>
        <v>COP</v>
      </c>
    </row>
    <row r="6179" spans="1:20" ht="18.75" hidden="1" customHeight="1" x14ac:dyDescent="0.25">
      <c r="A6179" t="s">
        <v>2645</v>
      </c>
      <c r="B6179" t="s">
        <v>5</v>
      </c>
      <c r="C6179" t="s">
        <v>1913</v>
      </c>
      <c r="D6179" s="24">
        <v>11752</v>
      </c>
      <c r="E6179" t="s">
        <v>1712</v>
      </c>
      <c r="F6179" t="s">
        <v>99</v>
      </c>
      <c r="G6179" t="s">
        <v>1914</v>
      </c>
      <c r="I6179" t="s">
        <v>1841</v>
      </c>
      <c r="J6179" t="s">
        <v>1915</v>
      </c>
      <c r="K6179" t="s">
        <v>2021</v>
      </c>
      <c r="L6179" s="24">
        <v>720</v>
      </c>
      <c r="M6179" s="25">
        <f>+VLOOKUP(E6179, TC!A:D, 4, FALSE())</f>
        <v>1.1383499995268871</v>
      </c>
      <c r="N6179" s="24">
        <f t="shared" si="480"/>
        <v>720</v>
      </c>
      <c r="O6179" t="str">
        <f t="shared" si="481"/>
        <v>FACTURA</v>
      </c>
      <c r="P6179" t="str">
        <f t="shared" si="482"/>
        <v>2025</v>
      </c>
      <c r="Q6179" t="str">
        <f t="shared" si="483"/>
        <v>04</v>
      </c>
      <c r="R6179" t="str">
        <f>+IFERROR(VLOOKUP(I6179, Listado!A:B, 2, FALSE()), "COMERCIALIZADORA INTERNACIONAL CARIBBEAN EXOTICS S A")</f>
        <v>LONDOÑO ECHEVERRI ALEJANDRA</v>
      </c>
      <c r="S6179" s="25">
        <f>+VLOOKUP(E6179, TC!A:D, 2, FALSE())</f>
        <v>4227.32</v>
      </c>
      <c r="T6179" t="str">
        <f t="shared" si="484"/>
        <v>COP</v>
      </c>
    </row>
    <row r="6180" spans="1:20" ht="18.75" hidden="1" customHeight="1" x14ac:dyDescent="0.25">
      <c r="A6180" t="s">
        <v>2645</v>
      </c>
      <c r="B6180" t="s">
        <v>5</v>
      </c>
      <c r="C6180" t="s">
        <v>1913</v>
      </c>
      <c r="D6180" s="24">
        <v>11752</v>
      </c>
      <c r="E6180" t="s">
        <v>1712</v>
      </c>
      <c r="F6180" t="s">
        <v>99</v>
      </c>
      <c r="G6180" t="s">
        <v>1914</v>
      </c>
      <c r="I6180" t="s">
        <v>1841</v>
      </c>
      <c r="J6180" t="s">
        <v>1915</v>
      </c>
      <c r="K6180" t="s">
        <v>2021</v>
      </c>
      <c r="L6180" s="24">
        <v>10620</v>
      </c>
      <c r="M6180" s="25">
        <f>+VLOOKUP(E6180, TC!A:D, 4, FALSE())</f>
        <v>1.1383499995268871</v>
      </c>
      <c r="N6180" s="24">
        <f t="shared" si="480"/>
        <v>10620</v>
      </c>
      <c r="O6180" t="str">
        <f t="shared" si="481"/>
        <v>FACTURA</v>
      </c>
      <c r="P6180" t="str">
        <f t="shared" si="482"/>
        <v>2025</v>
      </c>
      <c r="Q6180" t="str">
        <f t="shared" si="483"/>
        <v>04</v>
      </c>
      <c r="R6180" t="str">
        <f>+IFERROR(VLOOKUP(I6180, Listado!A:B, 2, FALSE()), "COMERCIALIZADORA INTERNACIONAL CARIBBEAN EXOTICS S A")</f>
        <v>LONDOÑO ECHEVERRI ALEJANDRA</v>
      </c>
      <c r="S6180" s="25">
        <f>+VLOOKUP(E6180, TC!A:D, 2, FALSE())</f>
        <v>4227.32</v>
      </c>
      <c r="T6180" t="str">
        <f t="shared" si="484"/>
        <v>COP</v>
      </c>
    </row>
    <row r="6181" spans="1:20" ht="18.75" hidden="1" customHeight="1" x14ac:dyDescent="0.25">
      <c r="A6181" t="s">
        <v>2645</v>
      </c>
      <c r="B6181" t="s">
        <v>5</v>
      </c>
      <c r="C6181" t="s">
        <v>1913</v>
      </c>
      <c r="D6181" s="24">
        <v>11752</v>
      </c>
      <c r="E6181" t="s">
        <v>1712</v>
      </c>
      <c r="F6181" t="s">
        <v>99</v>
      </c>
      <c r="G6181" t="s">
        <v>1914</v>
      </c>
      <c r="I6181" t="s">
        <v>1841</v>
      </c>
      <c r="J6181" t="s">
        <v>1915</v>
      </c>
      <c r="K6181" t="s">
        <v>2021</v>
      </c>
      <c r="L6181" s="24">
        <v>38520</v>
      </c>
      <c r="M6181" s="25">
        <f>+VLOOKUP(E6181, TC!A:D, 4, FALSE())</f>
        <v>1.1383499995268871</v>
      </c>
      <c r="N6181" s="24">
        <f t="shared" si="480"/>
        <v>38520</v>
      </c>
      <c r="O6181" t="str">
        <f t="shared" si="481"/>
        <v>FACTURA</v>
      </c>
      <c r="P6181" t="str">
        <f t="shared" si="482"/>
        <v>2025</v>
      </c>
      <c r="Q6181" t="str">
        <f t="shared" si="483"/>
        <v>04</v>
      </c>
      <c r="R6181" t="str">
        <f>+IFERROR(VLOOKUP(I6181, Listado!A:B, 2, FALSE()), "COMERCIALIZADORA INTERNACIONAL CARIBBEAN EXOTICS S A")</f>
        <v>LONDOÑO ECHEVERRI ALEJANDRA</v>
      </c>
      <c r="S6181" s="25">
        <f>+VLOOKUP(E6181, TC!A:D, 2, FALSE())</f>
        <v>4227.32</v>
      </c>
      <c r="T6181" t="str">
        <f t="shared" si="484"/>
        <v>COP</v>
      </c>
    </row>
    <row r="6182" spans="1:20" ht="18.75" hidden="1" customHeight="1" x14ac:dyDescent="0.25">
      <c r="A6182" t="s">
        <v>2645</v>
      </c>
      <c r="B6182" t="s">
        <v>5</v>
      </c>
      <c r="C6182" t="s">
        <v>1913</v>
      </c>
      <c r="D6182" s="24">
        <v>11752</v>
      </c>
      <c r="E6182" t="s">
        <v>1712</v>
      </c>
      <c r="F6182" t="s">
        <v>99</v>
      </c>
      <c r="G6182" t="s">
        <v>1914</v>
      </c>
      <c r="I6182" t="s">
        <v>1841</v>
      </c>
      <c r="J6182" t="s">
        <v>1915</v>
      </c>
      <c r="K6182" t="s">
        <v>2021</v>
      </c>
      <c r="L6182" s="24">
        <v>1080</v>
      </c>
      <c r="M6182" s="25">
        <f>+VLOOKUP(E6182, TC!A:D, 4, FALSE())</f>
        <v>1.1383499995268871</v>
      </c>
      <c r="N6182" s="24">
        <f t="shared" si="480"/>
        <v>1080</v>
      </c>
      <c r="O6182" t="str">
        <f t="shared" si="481"/>
        <v>FACTURA</v>
      </c>
      <c r="P6182" t="str">
        <f t="shared" si="482"/>
        <v>2025</v>
      </c>
      <c r="Q6182" t="str">
        <f t="shared" si="483"/>
        <v>04</v>
      </c>
      <c r="R6182" t="str">
        <f>+IFERROR(VLOOKUP(I6182, Listado!A:B, 2, FALSE()), "COMERCIALIZADORA INTERNACIONAL CARIBBEAN EXOTICS S A")</f>
        <v>LONDOÑO ECHEVERRI ALEJANDRA</v>
      </c>
      <c r="S6182" s="25">
        <f>+VLOOKUP(E6182, TC!A:D, 2, FALSE())</f>
        <v>4227.32</v>
      </c>
      <c r="T6182" t="str">
        <f t="shared" si="484"/>
        <v>COP</v>
      </c>
    </row>
    <row r="6183" spans="1:20" ht="18.75" hidden="1" customHeight="1" x14ac:dyDescent="0.25">
      <c r="A6183" t="s">
        <v>2645</v>
      </c>
      <c r="B6183" t="s">
        <v>5</v>
      </c>
      <c r="C6183" t="s">
        <v>1913</v>
      </c>
      <c r="D6183" s="24">
        <v>11752</v>
      </c>
      <c r="E6183" t="s">
        <v>1712</v>
      </c>
      <c r="F6183" t="s">
        <v>99</v>
      </c>
      <c r="G6183" t="s">
        <v>1914</v>
      </c>
      <c r="I6183" t="s">
        <v>1841</v>
      </c>
      <c r="J6183" t="s">
        <v>1915</v>
      </c>
      <c r="K6183" t="s">
        <v>2021</v>
      </c>
      <c r="L6183" s="24">
        <v>540</v>
      </c>
      <c r="M6183" s="25">
        <f>+VLOOKUP(E6183, TC!A:D, 4, FALSE())</f>
        <v>1.1383499995268871</v>
      </c>
      <c r="N6183" s="24">
        <f t="shared" si="480"/>
        <v>540</v>
      </c>
      <c r="O6183" t="str">
        <f t="shared" si="481"/>
        <v>FACTURA</v>
      </c>
      <c r="P6183" t="str">
        <f t="shared" si="482"/>
        <v>2025</v>
      </c>
      <c r="Q6183" t="str">
        <f t="shared" si="483"/>
        <v>04</v>
      </c>
      <c r="R6183" t="str">
        <f>+IFERROR(VLOOKUP(I6183, Listado!A:B, 2, FALSE()), "COMERCIALIZADORA INTERNACIONAL CARIBBEAN EXOTICS S A")</f>
        <v>LONDOÑO ECHEVERRI ALEJANDRA</v>
      </c>
      <c r="S6183" s="25">
        <f>+VLOOKUP(E6183, TC!A:D, 2, FALSE())</f>
        <v>4227.32</v>
      </c>
      <c r="T6183" t="str">
        <f t="shared" si="484"/>
        <v>COP</v>
      </c>
    </row>
    <row r="6184" spans="1:20" ht="18.75" hidden="1" customHeight="1" x14ac:dyDescent="0.25">
      <c r="A6184" t="s">
        <v>2645</v>
      </c>
      <c r="B6184" t="s">
        <v>5</v>
      </c>
      <c r="C6184" t="s">
        <v>1913</v>
      </c>
      <c r="D6184" s="24">
        <v>11752</v>
      </c>
      <c r="E6184" t="s">
        <v>1712</v>
      </c>
      <c r="F6184" t="s">
        <v>99</v>
      </c>
      <c r="G6184" t="s">
        <v>1914</v>
      </c>
      <c r="I6184" t="s">
        <v>1841</v>
      </c>
      <c r="J6184" t="s">
        <v>1915</v>
      </c>
      <c r="K6184" t="s">
        <v>2021</v>
      </c>
      <c r="L6184" s="24">
        <v>3420</v>
      </c>
      <c r="M6184" s="25">
        <f>+VLOOKUP(E6184, TC!A:D, 4, FALSE())</f>
        <v>1.1383499995268871</v>
      </c>
      <c r="N6184" s="24">
        <f t="shared" si="480"/>
        <v>3420</v>
      </c>
      <c r="O6184" t="str">
        <f t="shared" si="481"/>
        <v>FACTURA</v>
      </c>
      <c r="P6184" t="str">
        <f t="shared" si="482"/>
        <v>2025</v>
      </c>
      <c r="Q6184" t="str">
        <f t="shared" si="483"/>
        <v>04</v>
      </c>
      <c r="R6184" t="str">
        <f>+IFERROR(VLOOKUP(I6184, Listado!A:B, 2, FALSE()), "COMERCIALIZADORA INTERNACIONAL CARIBBEAN EXOTICS S A")</f>
        <v>LONDOÑO ECHEVERRI ALEJANDRA</v>
      </c>
      <c r="S6184" s="25">
        <f>+VLOOKUP(E6184, TC!A:D, 2, FALSE())</f>
        <v>4227.32</v>
      </c>
      <c r="T6184" t="str">
        <f t="shared" si="484"/>
        <v>COP</v>
      </c>
    </row>
    <row r="6185" spans="1:20" ht="18.75" hidden="1" customHeight="1" x14ac:dyDescent="0.25">
      <c r="A6185" t="s">
        <v>2645</v>
      </c>
      <c r="B6185" t="s">
        <v>5</v>
      </c>
      <c r="C6185" t="s">
        <v>1913</v>
      </c>
      <c r="D6185" s="24">
        <v>11752</v>
      </c>
      <c r="E6185" t="s">
        <v>1712</v>
      </c>
      <c r="F6185" t="s">
        <v>99</v>
      </c>
      <c r="G6185" t="s">
        <v>1914</v>
      </c>
      <c r="I6185" t="s">
        <v>1841</v>
      </c>
      <c r="J6185" t="s">
        <v>1915</v>
      </c>
      <c r="K6185" t="s">
        <v>2021</v>
      </c>
      <c r="L6185" s="24">
        <v>3060</v>
      </c>
      <c r="M6185" s="25">
        <f>+VLOOKUP(E6185, TC!A:D, 4, FALSE())</f>
        <v>1.1383499995268871</v>
      </c>
      <c r="N6185" s="24">
        <f t="shared" si="480"/>
        <v>3060</v>
      </c>
      <c r="O6185" t="str">
        <f t="shared" si="481"/>
        <v>FACTURA</v>
      </c>
      <c r="P6185" t="str">
        <f t="shared" si="482"/>
        <v>2025</v>
      </c>
      <c r="Q6185" t="str">
        <f t="shared" si="483"/>
        <v>04</v>
      </c>
      <c r="R6185" t="str">
        <f>+IFERROR(VLOOKUP(I6185, Listado!A:B, 2, FALSE()), "COMERCIALIZADORA INTERNACIONAL CARIBBEAN EXOTICS S A")</f>
        <v>LONDOÑO ECHEVERRI ALEJANDRA</v>
      </c>
      <c r="S6185" s="25">
        <f>+VLOOKUP(E6185, TC!A:D, 2, FALSE())</f>
        <v>4227.32</v>
      </c>
      <c r="T6185" t="str">
        <f t="shared" si="484"/>
        <v>COP</v>
      </c>
    </row>
    <row r="6186" spans="1:20" ht="18.75" hidden="1" customHeight="1" x14ac:dyDescent="0.25">
      <c r="A6186" t="s">
        <v>2645</v>
      </c>
      <c r="B6186" t="s">
        <v>5</v>
      </c>
      <c r="C6186" t="s">
        <v>1913</v>
      </c>
      <c r="D6186" s="24">
        <v>11752</v>
      </c>
      <c r="E6186" t="s">
        <v>1712</v>
      </c>
      <c r="F6186" t="s">
        <v>99</v>
      </c>
      <c r="G6186" t="s">
        <v>1914</v>
      </c>
      <c r="I6186" t="s">
        <v>1841</v>
      </c>
      <c r="J6186" t="s">
        <v>1915</v>
      </c>
      <c r="K6186" t="s">
        <v>2021</v>
      </c>
      <c r="L6186" s="24">
        <v>10620</v>
      </c>
      <c r="M6186" s="25">
        <f>+VLOOKUP(E6186, TC!A:D, 4, FALSE())</f>
        <v>1.1383499995268871</v>
      </c>
      <c r="N6186" s="24">
        <f t="shared" si="480"/>
        <v>10620</v>
      </c>
      <c r="O6186" t="str">
        <f t="shared" si="481"/>
        <v>FACTURA</v>
      </c>
      <c r="P6186" t="str">
        <f t="shared" si="482"/>
        <v>2025</v>
      </c>
      <c r="Q6186" t="str">
        <f t="shared" si="483"/>
        <v>04</v>
      </c>
      <c r="R6186" t="str">
        <f>+IFERROR(VLOOKUP(I6186, Listado!A:B, 2, FALSE()), "COMERCIALIZADORA INTERNACIONAL CARIBBEAN EXOTICS S A")</f>
        <v>LONDOÑO ECHEVERRI ALEJANDRA</v>
      </c>
      <c r="S6186" s="25">
        <f>+VLOOKUP(E6186, TC!A:D, 2, FALSE())</f>
        <v>4227.32</v>
      </c>
      <c r="T6186" t="str">
        <f t="shared" si="484"/>
        <v>COP</v>
      </c>
    </row>
    <row r="6187" spans="1:20" ht="18.75" hidden="1" customHeight="1" x14ac:dyDescent="0.25">
      <c r="A6187" t="s">
        <v>2645</v>
      </c>
      <c r="B6187" t="s">
        <v>5</v>
      </c>
      <c r="C6187" t="s">
        <v>1913</v>
      </c>
      <c r="D6187" s="24">
        <v>11752</v>
      </c>
      <c r="E6187" t="s">
        <v>1712</v>
      </c>
      <c r="F6187" t="s">
        <v>99</v>
      </c>
      <c r="G6187" t="s">
        <v>1914</v>
      </c>
      <c r="I6187" t="s">
        <v>1841</v>
      </c>
      <c r="J6187" t="s">
        <v>1915</v>
      </c>
      <c r="K6187" t="s">
        <v>2021</v>
      </c>
      <c r="L6187" s="24">
        <v>10980</v>
      </c>
      <c r="M6187" s="25">
        <f>+VLOOKUP(E6187, TC!A:D, 4, FALSE())</f>
        <v>1.1383499995268871</v>
      </c>
      <c r="N6187" s="24">
        <f t="shared" si="480"/>
        <v>10980</v>
      </c>
      <c r="O6187" t="str">
        <f t="shared" si="481"/>
        <v>FACTURA</v>
      </c>
      <c r="P6187" t="str">
        <f t="shared" si="482"/>
        <v>2025</v>
      </c>
      <c r="Q6187" t="str">
        <f t="shared" si="483"/>
        <v>04</v>
      </c>
      <c r="R6187" t="str">
        <f>+IFERROR(VLOOKUP(I6187, Listado!A:B, 2, FALSE()), "COMERCIALIZADORA INTERNACIONAL CARIBBEAN EXOTICS S A")</f>
        <v>LONDOÑO ECHEVERRI ALEJANDRA</v>
      </c>
      <c r="S6187" s="25">
        <f>+VLOOKUP(E6187, TC!A:D, 2, FALSE())</f>
        <v>4227.32</v>
      </c>
      <c r="T6187" t="str">
        <f t="shared" si="484"/>
        <v>COP</v>
      </c>
    </row>
    <row r="6188" spans="1:20" ht="18.75" hidden="1" customHeight="1" x14ac:dyDescent="0.25">
      <c r="A6188" t="s">
        <v>2645</v>
      </c>
      <c r="B6188" t="s">
        <v>5</v>
      </c>
      <c r="C6188" t="s">
        <v>1913</v>
      </c>
      <c r="D6188" s="24">
        <v>11752</v>
      </c>
      <c r="E6188" t="s">
        <v>1712</v>
      </c>
      <c r="F6188" t="s">
        <v>99</v>
      </c>
      <c r="G6188" t="s">
        <v>1914</v>
      </c>
      <c r="I6188" t="s">
        <v>1841</v>
      </c>
      <c r="J6188" t="s">
        <v>1915</v>
      </c>
      <c r="K6188" t="s">
        <v>2021</v>
      </c>
      <c r="L6188" s="24">
        <v>8100</v>
      </c>
      <c r="M6188" s="25">
        <f>+VLOOKUP(E6188, TC!A:D, 4, FALSE())</f>
        <v>1.1383499995268871</v>
      </c>
      <c r="N6188" s="24">
        <f t="shared" si="480"/>
        <v>8100</v>
      </c>
      <c r="O6188" t="str">
        <f t="shared" si="481"/>
        <v>FACTURA</v>
      </c>
      <c r="P6188" t="str">
        <f t="shared" si="482"/>
        <v>2025</v>
      </c>
      <c r="Q6188" t="str">
        <f t="shared" si="483"/>
        <v>04</v>
      </c>
      <c r="R6188" t="str">
        <f>+IFERROR(VLOOKUP(I6188, Listado!A:B, 2, FALSE()), "COMERCIALIZADORA INTERNACIONAL CARIBBEAN EXOTICS S A")</f>
        <v>LONDOÑO ECHEVERRI ALEJANDRA</v>
      </c>
      <c r="S6188" s="25">
        <f>+VLOOKUP(E6188, TC!A:D, 2, FALSE())</f>
        <v>4227.32</v>
      </c>
      <c r="T6188" t="str">
        <f t="shared" si="484"/>
        <v>COP</v>
      </c>
    </row>
    <row r="6189" spans="1:20" ht="18.75" hidden="1" customHeight="1" x14ac:dyDescent="0.25">
      <c r="A6189" t="s">
        <v>2645</v>
      </c>
      <c r="B6189" t="s">
        <v>5</v>
      </c>
      <c r="C6189" t="s">
        <v>1913</v>
      </c>
      <c r="D6189" s="24">
        <v>11752</v>
      </c>
      <c r="E6189" t="s">
        <v>1712</v>
      </c>
      <c r="F6189" t="s">
        <v>99</v>
      </c>
      <c r="G6189" t="s">
        <v>1914</v>
      </c>
      <c r="I6189" t="s">
        <v>1841</v>
      </c>
      <c r="J6189" t="s">
        <v>1915</v>
      </c>
      <c r="K6189" t="s">
        <v>2021</v>
      </c>
      <c r="L6189" s="24">
        <v>7740</v>
      </c>
      <c r="M6189" s="25">
        <f>+VLOOKUP(E6189, TC!A:D, 4, FALSE())</f>
        <v>1.1383499995268871</v>
      </c>
      <c r="N6189" s="24">
        <f t="shared" si="480"/>
        <v>7740</v>
      </c>
      <c r="O6189" t="str">
        <f t="shared" si="481"/>
        <v>FACTURA</v>
      </c>
      <c r="P6189" t="str">
        <f t="shared" si="482"/>
        <v>2025</v>
      </c>
      <c r="Q6189" t="str">
        <f t="shared" si="483"/>
        <v>04</v>
      </c>
      <c r="R6189" t="str">
        <f>+IFERROR(VLOOKUP(I6189, Listado!A:B, 2, FALSE()), "COMERCIALIZADORA INTERNACIONAL CARIBBEAN EXOTICS S A")</f>
        <v>LONDOÑO ECHEVERRI ALEJANDRA</v>
      </c>
      <c r="S6189" s="25">
        <f>+VLOOKUP(E6189, TC!A:D, 2, FALSE())</f>
        <v>4227.32</v>
      </c>
      <c r="T6189" t="str">
        <f t="shared" si="484"/>
        <v>COP</v>
      </c>
    </row>
    <row r="6190" spans="1:20" ht="18.75" hidden="1" customHeight="1" x14ac:dyDescent="0.25">
      <c r="A6190" t="s">
        <v>2645</v>
      </c>
      <c r="B6190" t="s">
        <v>5</v>
      </c>
      <c r="C6190" t="s">
        <v>1913</v>
      </c>
      <c r="D6190" s="24">
        <v>11752</v>
      </c>
      <c r="E6190" t="s">
        <v>1712</v>
      </c>
      <c r="F6190" t="s">
        <v>99</v>
      </c>
      <c r="G6190" t="s">
        <v>1914</v>
      </c>
      <c r="I6190" t="s">
        <v>1841</v>
      </c>
      <c r="J6190" t="s">
        <v>1915</v>
      </c>
      <c r="K6190" t="s">
        <v>2021</v>
      </c>
      <c r="L6190" s="24">
        <v>3420</v>
      </c>
      <c r="M6190" s="25">
        <f>+VLOOKUP(E6190, TC!A:D, 4, FALSE())</f>
        <v>1.1383499995268871</v>
      </c>
      <c r="N6190" s="24">
        <f t="shared" si="480"/>
        <v>3420</v>
      </c>
      <c r="O6190" t="str">
        <f t="shared" si="481"/>
        <v>FACTURA</v>
      </c>
      <c r="P6190" t="str">
        <f t="shared" si="482"/>
        <v>2025</v>
      </c>
      <c r="Q6190" t="str">
        <f t="shared" si="483"/>
        <v>04</v>
      </c>
      <c r="R6190" t="str">
        <f>+IFERROR(VLOOKUP(I6190, Listado!A:B, 2, FALSE()), "COMERCIALIZADORA INTERNACIONAL CARIBBEAN EXOTICS S A")</f>
        <v>LONDOÑO ECHEVERRI ALEJANDRA</v>
      </c>
      <c r="S6190" s="25">
        <f>+VLOOKUP(E6190, TC!A:D, 2, FALSE())</f>
        <v>4227.32</v>
      </c>
      <c r="T6190" t="str">
        <f t="shared" si="484"/>
        <v>COP</v>
      </c>
    </row>
    <row r="6191" spans="1:20" ht="18.75" hidden="1" customHeight="1" x14ac:dyDescent="0.25">
      <c r="A6191" t="s">
        <v>2645</v>
      </c>
      <c r="B6191" t="s">
        <v>5</v>
      </c>
      <c r="C6191" t="s">
        <v>1913</v>
      </c>
      <c r="D6191" s="24">
        <v>11752</v>
      </c>
      <c r="E6191" t="s">
        <v>1712</v>
      </c>
      <c r="F6191" t="s">
        <v>99</v>
      </c>
      <c r="G6191" t="s">
        <v>1914</v>
      </c>
      <c r="I6191" t="s">
        <v>1841</v>
      </c>
      <c r="J6191" t="s">
        <v>1915</v>
      </c>
      <c r="K6191" t="s">
        <v>2021</v>
      </c>
      <c r="L6191" s="24">
        <v>1440</v>
      </c>
      <c r="M6191" s="25">
        <f>+VLOOKUP(E6191, TC!A:D, 4, FALSE())</f>
        <v>1.1383499995268871</v>
      </c>
      <c r="N6191" s="24">
        <f t="shared" si="480"/>
        <v>1440</v>
      </c>
      <c r="O6191" t="str">
        <f t="shared" si="481"/>
        <v>FACTURA</v>
      </c>
      <c r="P6191" t="str">
        <f t="shared" si="482"/>
        <v>2025</v>
      </c>
      <c r="Q6191" t="str">
        <f t="shared" si="483"/>
        <v>04</v>
      </c>
      <c r="R6191" t="str">
        <f>+IFERROR(VLOOKUP(I6191, Listado!A:B, 2, FALSE()), "COMERCIALIZADORA INTERNACIONAL CARIBBEAN EXOTICS S A")</f>
        <v>LONDOÑO ECHEVERRI ALEJANDRA</v>
      </c>
      <c r="S6191" s="25">
        <f>+VLOOKUP(E6191, TC!A:D, 2, FALSE())</f>
        <v>4227.32</v>
      </c>
      <c r="T6191" t="str">
        <f t="shared" si="484"/>
        <v>COP</v>
      </c>
    </row>
    <row r="6192" spans="1:20" ht="18.75" hidden="1" customHeight="1" x14ac:dyDescent="0.25">
      <c r="A6192" t="s">
        <v>2645</v>
      </c>
      <c r="B6192" t="s">
        <v>5</v>
      </c>
      <c r="C6192" t="s">
        <v>1970</v>
      </c>
      <c r="D6192" s="24">
        <v>2314</v>
      </c>
      <c r="E6192" t="s">
        <v>1712</v>
      </c>
      <c r="F6192" t="s">
        <v>128</v>
      </c>
      <c r="G6192" t="s">
        <v>110</v>
      </c>
      <c r="H6192" t="s">
        <v>2412</v>
      </c>
      <c r="I6192" t="s">
        <v>1883</v>
      </c>
      <c r="J6192" t="s">
        <v>1984</v>
      </c>
      <c r="K6192" t="s">
        <v>2382</v>
      </c>
      <c r="L6192" s="24">
        <v>-280.64</v>
      </c>
      <c r="M6192" s="25">
        <f>+VLOOKUP(E6192, TC!A:D, 4, FALSE())</f>
        <v>1.1383499995268871</v>
      </c>
      <c r="N6192" s="24">
        <f t="shared" si="480"/>
        <v>-280.64</v>
      </c>
      <c r="O6192" t="str">
        <f t="shared" si="481"/>
        <v>NOTAS</v>
      </c>
      <c r="P6192" t="str">
        <f t="shared" si="482"/>
        <v>2025</v>
      </c>
      <c r="Q6192" t="str">
        <f t="shared" si="483"/>
        <v>04</v>
      </c>
      <c r="R6192" t="str">
        <f>+IFERROR(VLOOKUP(I6192, Listado!A:B, 2, FALSE()), "COMERCIALIZADORA INTERNACIONAL CARIBBEAN EXOTICS S A")</f>
        <v>PEREZ MEJIA MARIA PAULINA</v>
      </c>
      <c r="S6192" s="25">
        <f>+VLOOKUP(E6192, TC!A:D, 2, FALSE())</f>
        <v>4227.32</v>
      </c>
      <c r="T6192" t="str">
        <f t="shared" si="484"/>
        <v>USD</v>
      </c>
    </row>
    <row r="6193" spans="1:20" ht="18.75" hidden="1" customHeight="1" x14ac:dyDescent="0.25">
      <c r="A6193" t="s">
        <v>2645</v>
      </c>
      <c r="B6193" t="s">
        <v>5</v>
      </c>
      <c r="C6193" t="s">
        <v>1913</v>
      </c>
      <c r="D6193" s="24">
        <v>11753</v>
      </c>
      <c r="E6193" t="s">
        <v>1712</v>
      </c>
      <c r="F6193" t="s">
        <v>99</v>
      </c>
      <c r="G6193" t="s">
        <v>1914</v>
      </c>
      <c r="I6193" t="s">
        <v>1841</v>
      </c>
      <c r="J6193" t="s">
        <v>1915</v>
      </c>
      <c r="K6193" t="s">
        <v>2021</v>
      </c>
      <c r="L6193" s="24">
        <v>15300</v>
      </c>
      <c r="M6193" s="25">
        <f>+VLOOKUP(E6193, TC!A:D, 4, FALSE())</f>
        <v>1.1383499995268871</v>
      </c>
      <c r="N6193" s="24">
        <f t="shared" si="480"/>
        <v>15300</v>
      </c>
      <c r="O6193" t="str">
        <f t="shared" si="481"/>
        <v>FACTURA</v>
      </c>
      <c r="P6193" t="str">
        <f t="shared" si="482"/>
        <v>2025</v>
      </c>
      <c r="Q6193" t="str">
        <f t="shared" si="483"/>
        <v>04</v>
      </c>
      <c r="R6193" t="str">
        <f>+IFERROR(VLOOKUP(I6193, Listado!A:B, 2, FALSE()), "COMERCIALIZADORA INTERNACIONAL CARIBBEAN EXOTICS S A")</f>
        <v>LONDOÑO ECHEVERRI ALEJANDRA</v>
      </c>
      <c r="S6193" s="25">
        <f>+VLOOKUP(E6193, TC!A:D, 2, FALSE())</f>
        <v>4227.32</v>
      </c>
      <c r="T6193" t="str">
        <f t="shared" si="484"/>
        <v>COP</v>
      </c>
    </row>
    <row r="6194" spans="1:20" ht="18.75" hidden="1" customHeight="1" x14ac:dyDescent="0.25">
      <c r="A6194" t="s">
        <v>2645</v>
      </c>
      <c r="B6194" t="s">
        <v>5</v>
      </c>
      <c r="C6194" t="s">
        <v>1913</v>
      </c>
      <c r="D6194" s="24">
        <v>11753</v>
      </c>
      <c r="E6194" t="s">
        <v>1712</v>
      </c>
      <c r="F6194" t="s">
        <v>99</v>
      </c>
      <c r="G6194" t="s">
        <v>1914</v>
      </c>
      <c r="I6194" t="s">
        <v>1841</v>
      </c>
      <c r="J6194" t="s">
        <v>1915</v>
      </c>
      <c r="K6194" t="s">
        <v>2021</v>
      </c>
      <c r="L6194" s="24">
        <v>101550</v>
      </c>
      <c r="M6194" s="25">
        <f>+VLOOKUP(E6194, TC!A:D, 4, FALSE())</f>
        <v>1.1383499995268871</v>
      </c>
      <c r="N6194" s="24">
        <f t="shared" si="480"/>
        <v>101550</v>
      </c>
      <c r="O6194" t="str">
        <f t="shared" si="481"/>
        <v>FACTURA</v>
      </c>
      <c r="P6194" t="str">
        <f t="shared" si="482"/>
        <v>2025</v>
      </c>
      <c r="Q6194" t="str">
        <f t="shared" si="483"/>
        <v>04</v>
      </c>
      <c r="R6194" t="str">
        <f>+IFERROR(VLOOKUP(I6194, Listado!A:B, 2, FALSE()), "COMERCIALIZADORA INTERNACIONAL CARIBBEAN EXOTICS S A")</f>
        <v>LONDOÑO ECHEVERRI ALEJANDRA</v>
      </c>
      <c r="S6194" s="25">
        <f>+VLOOKUP(E6194, TC!A:D, 2, FALSE())</f>
        <v>4227.32</v>
      </c>
      <c r="T6194" t="str">
        <f t="shared" si="484"/>
        <v>COP</v>
      </c>
    </row>
    <row r="6195" spans="1:20" ht="18.75" hidden="1" customHeight="1" x14ac:dyDescent="0.25">
      <c r="A6195" t="s">
        <v>2645</v>
      </c>
      <c r="B6195" t="s">
        <v>5</v>
      </c>
      <c r="C6195" t="s">
        <v>1913</v>
      </c>
      <c r="D6195" s="24">
        <v>11753</v>
      </c>
      <c r="E6195" t="s">
        <v>1712</v>
      </c>
      <c r="F6195" t="s">
        <v>99</v>
      </c>
      <c r="G6195" t="s">
        <v>1914</v>
      </c>
      <c r="I6195" t="s">
        <v>1841</v>
      </c>
      <c r="J6195" t="s">
        <v>1915</v>
      </c>
      <c r="K6195" t="s">
        <v>2021</v>
      </c>
      <c r="L6195" s="24">
        <v>59100</v>
      </c>
      <c r="M6195" s="25">
        <f>+VLOOKUP(E6195, TC!A:D, 4, FALSE())</f>
        <v>1.1383499995268871</v>
      </c>
      <c r="N6195" s="24">
        <f t="shared" si="480"/>
        <v>59100</v>
      </c>
      <c r="O6195" t="str">
        <f t="shared" si="481"/>
        <v>FACTURA</v>
      </c>
      <c r="P6195" t="str">
        <f t="shared" si="482"/>
        <v>2025</v>
      </c>
      <c r="Q6195" t="str">
        <f t="shared" si="483"/>
        <v>04</v>
      </c>
      <c r="R6195" t="str">
        <f>+IFERROR(VLOOKUP(I6195, Listado!A:B, 2, FALSE()), "COMERCIALIZADORA INTERNACIONAL CARIBBEAN EXOTICS S A")</f>
        <v>LONDOÑO ECHEVERRI ALEJANDRA</v>
      </c>
      <c r="S6195" s="25">
        <f>+VLOOKUP(E6195, TC!A:D, 2, FALSE())</f>
        <v>4227.32</v>
      </c>
      <c r="T6195" t="str">
        <f t="shared" si="484"/>
        <v>COP</v>
      </c>
    </row>
    <row r="6196" spans="1:20" ht="18.75" hidden="1" customHeight="1" x14ac:dyDescent="0.25">
      <c r="A6196" t="s">
        <v>2645</v>
      </c>
      <c r="B6196" t="s">
        <v>5</v>
      </c>
      <c r="C6196" t="s">
        <v>1913</v>
      </c>
      <c r="D6196" s="24">
        <v>11753</v>
      </c>
      <c r="E6196" t="s">
        <v>1712</v>
      </c>
      <c r="F6196" t="s">
        <v>99</v>
      </c>
      <c r="G6196" t="s">
        <v>1914</v>
      </c>
      <c r="I6196" t="s">
        <v>1841</v>
      </c>
      <c r="J6196" t="s">
        <v>1915</v>
      </c>
      <c r="K6196" t="s">
        <v>2021</v>
      </c>
      <c r="L6196" s="24">
        <v>48900</v>
      </c>
      <c r="M6196" s="25">
        <f>+VLOOKUP(E6196, TC!A:D, 4, FALSE())</f>
        <v>1.1383499995268871</v>
      </c>
      <c r="N6196" s="24">
        <f t="shared" si="480"/>
        <v>48900</v>
      </c>
      <c r="O6196" t="str">
        <f t="shared" si="481"/>
        <v>FACTURA</v>
      </c>
      <c r="P6196" t="str">
        <f t="shared" si="482"/>
        <v>2025</v>
      </c>
      <c r="Q6196" t="str">
        <f t="shared" si="483"/>
        <v>04</v>
      </c>
      <c r="R6196" t="str">
        <f>+IFERROR(VLOOKUP(I6196, Listado!A:B, 2, FALSE()), "COMERCIALIZADORA INTERNACIONAL CARIBBEAN EXOTICS S A")</f>
        <v>LONDOÑO ECHEVERRI ALEJANDRA</v>
      </c>
      <c r="S6196" s="25">
        <f>+VLOOKUP(E6196, TC!A:D, 2, FALSE())</f>
        <v>4227.32</v>
      </c>
      <c r="T6196" t="str">
        <f t="shared" si="484"/>
        <v>COP</v>
      </c>
    </row>
    <row r="6197" spans="1:20" ht="18.75" hidden="1" customHeight="1" x14ac:dyDescent="0.25">
      <c r="A6197" t="s">
        <v>2645</v>
      </c>
      <c r="B6197" t="s">
        <v>5</v>
      </c>
      <c r="C6197" t="s">
        <v>1913</v>
      </c>
      <c r="D6197" s="24">
        <v>11753</v>
      </c>
      <c r="E6197" t="s">
        <v>1712</v>
      </c>
      <c r="F6197" t="s">
        <v>99</v>
      </c>
      <c r="G6197" t="s">
        <v>1914</v>
      </c>
      <c r="I6197" t="s">
        <v>1841</v>
      </c>
      <c r="J6197" t="s">
        <v>1915</v>
      </c>
      <c r="K6197" t="s">
        <v>2021</v>
      </c>
      <c r="L6197" s="24">
        <v>49200</v>
      </c>
      <c r="M6197" s="25">
        <f>+VLOOKUP(E6197, TC!A:D, 4, FALSE())</f>
        <v>1.1383499995268871</v>
      </c>
      <c r="N6197" s="24">
        <f t="shared" si="480"/>
        <v>49200</v>
      </c>
      <c r="O6197" t="str">
        <f t="shared" si="481"/>
        <v>FACTURA</v>
      </c>
      <c r="P6197" t="str">
        <f t="shared" si="482"/>
        <v>2025</v>
      </c>
      <c r="Q6197" t="str">
        <f t="shared" si="483"/>
        <v>04</v>
      </c>
      <c r="R6197" t="str">
        <f>+IFERROR(VLOOKUP(I6197, Listado!A:B, 2, FALSE()), "COMERCIALIZADORA INTERNACIONAL CARIBBEAN EXOTICS S A")</f>
        <v>LONDOÑO ECHEVERRI ALEJANDRA</v>
      </c>
      <c r="S6197" s="25">
        <f>+VLOOKUP(E6197, TC!A:D, 2, FALSE())</f>
        <v>4227.32</v>
      </c>
      <c r="T6197" t="str">
        <f t="shared" si="484"/>
        <v>COP</v>
      </c>
    </row>
    <row r="6198" spans="1:20" ht="18.75" hidden="1" customHeight="1" x14ac:dyDescent="0.25">
      <c r="A6198" t="s">
        <v>2645</v>
      </c>
      <c r="B6198" t="s">
        <v>5</v>
      </c>
      <c r="C6198" t="s">
        <v>1913</v>
      </c>
      <c r="D6198" s="24">
        <v>11753</v>
      </c>
      <c r="E6198" t="s">
        <v>1712</v>
      </c>
      <c r="F6198" t="s">
        <v>99</v>
      </c>
      <c r="G6198" t="s">
        <v>1914</v>
      </c>
      <c r="I6198" t="s">
        <v>1841</v>
      </c>
      <c r="J6198" t="s">
        <v>1915</v>
      </c>
      <c r="K6198" t="s">
        <v>2021</v>
      </c>
      <c r="L6198" s="24">
        <v>32550</v>
      </c>
      <c r="M6198" s="25">
        <f>+VLOOKUP(E6198, TC!A:D, 4, FALSE())</f>
        <v>1.1383499995268871</v>
      </c>
      <c r="N6198" s="24">
        <f t="shared" si="480"/>
        <v>32550</v>
      </c>
      <c r="O6198" t="str">
        <f t="shared" si="481"/>
        <v>FACTURA</v>
      </c>
      <c r="P6198" t="str">
        <f t="shared" si="482"/>
        <v>2025</v>
      </c>
      <c r="Q6198" t="str">
        <f t="shared" si="483"/>
        <v>04</v>
      </c>
      <c r="R6198" t="str">
        <f>+IFERROR(VLOOKUP(I6198, Listado!A:B, 2, FALSE()), "COMERCIALIZADORA INTERNACIONAL CARIBBEAN EXOTICS S A")</f>
        <v>LONDOÑO ECHEVERRI ALEJANDRA</v>
      </c>
      <c r="S6198" s="25">
        <f>+VLOOKUP(E6198, TC!A:D, 2, FALSE())</f>
        <v>4227.32</v>
      </c>
      <c r="T6198" t="str">
        <f t="shared" si="484"/>
        <v>COP</v>
      </c>
    </row>
    <row r="6199" spans="1:20" ht="18.75" hidden="1" customHeight="1" x14ac:dyDescent="0.25">
      <c r="A6199" t="s">
        <v>2645</v>
      </c>
      <c r="B6199" t="s">
        <v>5</v>
      </c>
      <c r="C6199" t="s">
        <v>1913</v>
      </c>
      <c r="D6199" s="24">
        <v>11753</v>
      </c>
      <c r="E6199" t="s">
        <v>1712</v>
      </c>
      <c r="F6199" t="s">
        <v>99</v>
      </c>
      <c r="G6199" t="s">
        <v>1914</v>
      </c>
      <c r="I6199" t="s">
        <v>1841</v>
      </c>
      <c r="J6199" t="s">
        <v>1915</v>
      </c>
      <c r="K6199" t="s">
        <v>2021</v>
      </c>
      <c r="L6199" s="24">
        <v>20400</v>
      </c>
      <c r="M6199" s="25">
        <f>+VLOOKUP(E6199, TC!A:D, 4, FALSE())</f>
        <v>1.1383499995268871</v>
      </c>
      <c r="N6199" s="24">
        <f t="shared" si="480"/>
        <v>20400</v>
      </c>
      <c r="O6199" t="str">
        <f t="shared" si="481"/>
        <v>FACTURA</v>
      </c>
      <c r="P6199" t="str">
        <f t="shared" si="482"/>
        <v>2025</v>
      </c>
      <c r="Q6199" t="str">
        <f t="shared" si="483"/>
        <v>04</v>
      </c>
      <c r="R6199" t="str">
        <f>+IFERROR(VLOOKUP(I6199, Listado!A:B, 2, FALSE()), "COMERCIALIZADORA INTERNACIONAL CARIBBEAN EXOTICS S A")</f>
        <v>LONDOÑO ECHEVERRI ALEJANDRA</v>
      </c>
      <c r="S6199" s="25">
        <f>+VLOOKUP(E6199, TC!A:D, 2, FALSE())</f>
        <v>4227.32</v>
      </c>
      <c r="T6199" t="str">
        <f t="shared" si="484"/>
        <v>COP</v>
      </c>
    </row>
    <row r="6200" spans="1:20" ht="18.75" hidden="1" customHeight="1" x14ac:dyDescent="0.25">
      <c r="A6200" t="s">
        <v>2645</v>
      </c>
      <c r="B6200" t="s">
        <v>5</v>
      </c>
      <c r="C6200" t="s">
        <v>1913</v>
      </c>
      <c r="D6200" s="24">
        <v>11753</v>
      </c>
      <c r="E6200" t="s">
        <v>1712</v>
      </c>
      <c r="F6200" t="s">
        <v>99</v>
      </c>
      <c r="G6200" t="s">
        <v>1914</v>
      </c>
      <c r="I6200" t="s">
        <v>1841</v>
      </c>
      <c r="J6200" t="s">
        <v>1915</v>
      </c>
      <c r="K6200" t="s">
        <v>2021</v>
      </c>
      <c r="L6200" s="24">
        <v>3150</v>
      </c>
      <c r="M6200" s="25">
        <f>+VLOOKUP(E6200, TC!A:D, 4, FALSE())</f>
        <v>1.1383499995268871</v>
      </c>
      <c r="N6200" s="24">
        <f t="shared" si="480"/>
        <v>3150</v>
      </c>
      <c r="O6200" t="str">
        <f t="shared" si="481"/>
        <v>FACTURA</v>
      </c>
      <c r="P6200" t="str">
        <f t="shared" si="482"/>
        <v>2025</v>
      </c>
      <c r="Q6200" t="str">
        <f t="shared" si="483"/>
        <v>04</v>
      </c>
      <c r="R6200" t="str">
        <f>+IFERROR(VLOOKUP(I6200, Listado!A:B, 2, FALSE()), "COMERCIALIZADORA INTERNACIONAL CARIBBEAN EXOTICS S A")</f>
        <v>LONDOÑO ECHEVERRI ALEJANDRA</v>
      </c>
      <c r="S6200" s="25">
        <f>+VLOOKUP(E6200, TC!A:D, 2, FALSE())</f>
        <v>4227.32</v>
      </c>
      <c r="T6200" t="str">
        <f t="shared" si="484"/>
        <v>COP</v>
      </c>
    </row>
    <row r="6201" spans="1:20" ht="18.75" hidden="1" customHeight="1" x14ac:dyDescent="0.25">
      <c r="A6201" t="s">
        <v>2645</v>
      </c>
      <c r="B6201" t="s">
        <v>5</v>
      </c>
      <c r="C6201" t="s">
        <v>1913</v>
      </c>
      <c r="D6201" s="24">
        <v>11753</v>
      </c>
      <c r="E6201" t="s">
        <v>1712</v>
      </c>
      <c r="F6201" t="s">
        <v>99</v>
      </c>
      <c r="G6201" t="s">
        <v>1914</v>
      </c>
      <c r="I6201" t="s">
        <v>1841</v>
      </c>
      <c r="J6201" t="s">
        <v>1915</v>
      </c>
      <c r="K6201" t="s">
        <v>2021</v>
      </c>
      <c r="L6201" s="24">
        <v>12450</v>
      </c>
      <c r="M6201" s="25">
        <f>+VLOOKUP(E6201, TC!A:D, 4, FALSE())</f>
        <v>1.1383499995268871</v>
      </c>
      <c r="N6201" s="24">
        <f t="shared" si="480"/>
        <v>12450</v>
      </c>
      <c r="O6201" t="str">
        <f t="shared" si="481"/>
        <v>FACTURA</v>
      </c>
      <c r="P6201" t="str">
        <f t="shared" si="482"/>
        <v>2025</v>
      </c>
      <c r="Q6201" t="str">
        <f t="shared" si="483"/>
        <v>04</v>
      </c>
      <c r="R6201" t="str">
        <f>+IFERROR(VLOOKUP(I6201, Listado!A:B, 2, FALSE()), "COMERCIALIZADORA INTERNACIONAL CARIBBEAN EXOTICS S A")</f>
        <v>LONDOÑO ECHEVERRI ALEJANDRA</v>
      </c>
      <c r="S6201" s="25">
        <f>+VLOOKUP(E6201, TC!A:D, 2, FALSE())</f>
        <v>4227.32</v>
      </c>
      <c r="T6201" t="str">
        <f t="shared" si="484"/>
        <v>COP</v>
      </c>
    </row>
    <row r="6202" spans="1:20" ht="18.75" hidden="1" customHeight="1" x14ac:dyDescent="0.25">
      <c r="A6202" t="s">
        <v>2645</v>
      </c>
      <c r="B6202" t="s">
        <v>5</v>
      </c>
      <c r="C6202" t="s">
        <v>1913</v>
      </c>
      <c r="D6202" s="24">
        <v>11753</v>
      </c>
      <c r="E6202" t="s">
        <v>1712</v>
      </c>
      <c r="F6202" t="s">
        <v>99</v>
      </c>
      <c r="G6202" t="s">
        <v>1914</v>
      </c>
      <c r="I6202" t="s">
        <v>1841</v>
      </c>
      <c r="J6202" t="s">
        <v>1915</v>
      </c>
      <c r="K6202" t="s">
        <v>2021</v>
      </c>
      <c r="L6202" s="24">
        <v>3900</v>
      </c>
      <c r="M6202" s="25">
        <f>+VLOOKUP(E6202, TC!A:D, 4, FALSE())</f>
        <v>1.1383499995268871</v>
      </c>
      <c r="N6202" s="24">
        <f t="shared" si="480"/>
        <v>3900</v>
      </c>
      <c r="O6202" t="str">
        <f t="shared" si="481"/>
        <v>FACTURA</v>
      </c>
      <c r="P6202" t="str">
        <f t="shared" si="482"/>
        <v>2025</v>
      </c>
      <c r="Q6202" t="str">
        <f t="shared" si="483"/>
        <v>04</v>
      </c>
      <c r="R6202" t="str">
        <f>+IFERROR(VLOOKUP(I6202, Listado!A:B, 2, FALSE()), "COMERCIALIZADORA INTERNACIONAL CARIBBEAN EXOTICS S A")</f>
        <v>LONDOÑO ECHEVERRI ALEJANDRA</v>
      </c>
      <c r="S6202" s="25">
        <f>+VLOOKUP(E6202, TC!A:D, 2, FALSE())</f>
        <v>4227.32</v>
      </c>
      <c r="T6202" t="str">
        <f t="shared" si="484"/>
        <v>COP</v>
      </c>
    </row>
    <row r="6203" spans="1:20" ht="18.75" hidden="1" customHeight="1" x14ac:dyDescent="0.25">
      <c r="A6203" t="s">
        <v>2645</v>
      </c>
      <c r="B6203" t="s">
        <v>5</v>
      </c>
      <c r="C6203" t="s">
        <v>1913</v>
      </c>
      <c r="D6203" s="24">
        <v>11754</v>
      </c>
      <c r="E6203" t="s">
        <v>1712</v>
      </c>
      <c r="F6203" t="s">
        <v>99</v>
      </c>
      <c r="G6203" t="s">
        <v>1914</v>
      </c>
      <c r="I6203" t="s">
        <v>1841</v>
      </c>
      <c r="J6203" t="s">
        <v>1915</v>
      </c>
      <c r="K6203" t="s">
        <v>2021</v>
      </c>
      <c r="L6203" s="24">
        <v>161500</v>
      </c>
      <c r="M6203" s="25">
        <f>+VLOOKUP(E6203, TC!A:D, 4, FALSE())</f>
        <v>1.1383499995268871</v>
      </c>
      <c r="N6203" s="24">
        <f t="shared" si="480"/>
        <v>161500</v>
      </c>
      <c r="O6203" t="str">
        <f t="shared" si="481"/>
        <v>FACTURA</v>
      </c>
      <c r="P6203" t="str">
        <f t="shared" si="482"/>
        <v>2025</v>
      </c>
      <c r="Q6203" t="str">
        <f t="shared" si="483"/>
        <v>04</v>
      </c>
      <c r="R6203" t="str">
        <f>+IFERROR(VLOOKUP(I6203, Listado!A:B, 2, FALSE()), "COMERCIALIZADORA INTERNACIONAL CARIBBEAN EXOTICS S A")</f>
        <v>LONDOÑO ECHEVERRI ALEJANDRA</v>
      </c>
      <c r="S6203" s="25">
        <f>+VLOOKUP(E6203, TC!A:D, 2, FALSE())</f>
        <v>4227.32</v>
      </c>
      <c r="T6203" t="str">
        <f t="shared" si="484"/>
        <v>COP</v>
      </c>
    </row>
    <row r="6204" spans="1:20" ht="18.75" hidden="1" customHeight="1" x14ac:dyDescent="0.25">
      <c r="A6204" t="s">
        <v>2645</v>
      </c>
      <c r="B6204" t="s">
        <v>5</v>
      </c>
      <c r="C6204" t="s">
        <v>1913</v>
      </c>
      <c r="D6204" s="24">
        <v>11754</v>
      </c>
      <c r="E6204" t="s">
        <v>1712</v>
      </c>
      <c r="F6204" t="s">
        <v>99</v>
      </c>
      <c r="G6204" t="s">
        <v>1914</v>
      </c>
      <c r="I6204" t="s">
        <v>1841</v>
      </c>
      <c r="J6204" t="s">
        <v>1915</v>
      </c>
      <c r="K6204" t="s">
        <v>2021</v>
      </c>
      <c r="L6204" s="24">
        <v>56270</v>
      </c>
      <c r="M6204" s="25">
        <f>+VLOOKUP(E6204, TC!A:D, 4, FALSE())</f>
        <v>1.1383499995268871</v>
      </c>
      <c r="N6204" s="24">
        <f t="shared" si="480"/>
        <v>56270</v>
      </c>
      <c r="O6204" t="str">
        <f t="shared" si="481"/>
        <v>FACTURA</v>
      </c>
      <c r="P6204" t="str">
        <f t="shared" si="482"/>
        <v>2025</v>
      </c>
      <c r="Q6204" t="str">
        <f t="shared" si="483"/>
        <v>04</v>
      </c>
      <c r="R6204" t="str">
        <f>+IFERROR(VLOOKUP(I6204, Listado!A:B, 2, FALSE()), "COMERCIALIZADORA INTERNACIONAL CARIBBEAN EXOTICS S A")</f>
        <v>LONDOÑO ECHEVERRI ALEJANDRA</v>
      </c>
      <c r="S6204" s="25">
        <f>+VLOOKUP(E6204, TC!A:D, 2, FALSE())</f>
        <v>4227.32</v>
      </c>
      <c r="T6204" t="str">
        <f t="shared" si="484"/>
        <v>COP</v>
      </c>
    </row>
    <row r="6205" spans="1:20" ht="18.75" hidden="1" customHeight="1" x14ac:dyDescent="0.25">
      <c r="A6205" t="s">
        <v>2645</v>
      </c>
      <c r="B6205" t="s">
        <v>5</v>
      </c>
      <c r="C6205" t="s">
        <v>1913</v>
      </c>
      <c r="D6205" s="24">
        <v>11754</v>
      </c>
      <c r="E6205" t="s">
        <v>1712</v>
      </c>
      <c r="F6205" t="s">
        <v>99</v>
      </c>
      <c r="G6205" t="s">
        <v>1914</v>
      </c>
      <c r="I6205" t="s">
        <v>1841</v>
      </c>
      <c r="J6205" t="s">
        <v>1915</v>
      </c>
      <c r="K6205" t="s">
        <v>2021</v>
      </c>
      <c r="L6205" s="24">
        <v>53550</v>
      </c>
      <c r="M6205" s="25">
        <f>+VLOOKUP(E6205, TC!A:D, 4, FALSE())</f>
        <v>1.1383499995268871</v>
      </c>
      <c r="N6205" s="24">
        <f t="shared" si="480"/>
        <v>53550</v>
      </c>
      <c r="O6205" t="str">
        <f t="shared" si="481"/>
        <v>FACTURA</v>
      </c>
      <c r="P6205" t="str">
        <f t="shared" si="482"/>
        <v>2025</v>
      </c>
      <c r="Q6205" t="str">
        <f t="shared" si="483"/>
        <v>04</v>
      </c>
      <c r="R6205" t="str">
        <f>+IFERROR(VLOOKUP(I6205, Listado!A:B, 2, FALSE()), "COMERCIALIZADORA INTERNACIONAL CARIBBEAN EXOTICS S A")</f>
        <v>LONDOÑO ECHEVERRI ALEJANDRA</v>
      </c>
      <c r="S6205" s="25">
        <f>+VLOOKUP(E6205, TC!A:D, 2, FALSE())</f>
        <v>4227.32</v>
      </c>
      <c r="T6205" t="str">
        <f t="shared" si="484"/>
        <v>COP</v>
      </c>
    </row>
    <row r="6206" spans="1:20" ht="18.75" hidden="1" customHeight="1" x14ac:dyDescent="0.25">
      <c r="A6206" t="s">
        <v>2645</v>
      </c>
      <c r="B6206" t="s">
        <v>5</v>
      </c>
      <c r="C6206" t="s">
        <v>1913</v>
      </c>
      <c r="D6206" s="24">
        <v>11754</v>
      </c>
      <c r="E6206" t="s">
        <v>1712</v>
      </c>
      <c r="F6206" t="s">
        <v>99</v>
      </c>
      <c r="G6206" t="s">
        <v>1914</v>
      </c>
      <c r="I6206" t="s">
        <v>1841</v>
      </c>
      <c r="J6206" t="s">
        <v>1915</v>
      </c>
      <c r="K6206" t="s">
        <v>2021</v>
      </c>
      <c r="L6206" s="24">
        <v>63240</v>
      </c>
      <c r="M6206" s="25">
        <f>+VLOOKUP(E6206, TC!A:D, 4, FALSE())</f>
        <v>1.1383499995268871</v>
      </c>
      <c r="N6206" s="24">
        <f t="shared" si="480"/>
        <v>63240</v>
      </c>
      <c r="O6206" t="str">
        <f t="shared" si="481"/>
        <v>FACTURA</v>
      </c>
      <c r="P6206" t="str">
        <f t="shared" si="482"/>
        <v>2025</v>
      </c>
      <c r="Q6206" t="str">
        <f t="shared" si="483"/>
        <v>04</v>
      </c>
      <c r="R6206" t="str">
        <f>+IFERROR(VLOOKUP(I6206, Listado!A:B, 2, FALSE()), "COMERCIALIZADORA INTERNACIONAL CARIBBEAN EXOTICS S A")</f>
        <v>LONDOÑO ECHEVERRI ALEJANDRA</v>
      </c>
      <c r="S6206" s="25">
        <f>+VLOOKUP(E6206, TC!A:D, 2, FALSE())</f>
        <v>4227.32</v>
      </c>
      <c r="T6206" t="str">
        <f t="shared" si="484"/>
        <v>COP</v>
      </c>
    </row>
    <row r="6207" spans="1:20" ht="18.75" hidden="1" customHeight="1" x14ac:dyDescent="0.25">
      <c r="A6207" t="s">
        <v>2645</v>
      </c>
      <c r="B6207" t="s">
        <v>5</v>
      </c>
      <c r="C6207" t="s">
        <v>1913</v>
      </c>
      <c r="D6207" s="24">
        <v>11754</v>
      </c>
      <c r="E6207" t="s">
        <v>1712</v>
      </c>
      <c r="F6207" t="s">
        <v>99</v>
      </c>
      <c r="G6207" t="s">
        <v>1914</v>
      </c>
      <c r="I6207" t="s">
        <v>1841</v>
      </c>
      <c r="J6207" t="s">
        <v>1915</v>
      </c>
      <c r="K6207" t="s">
        <v>2021</v>
      </c>
      <c r="L6207" s="24">
        <v>31960</v>
      </c>
      <c r="M6207" s="25">
        <f>+VLOOKUP(E6207, TC!A:D, 4, FALSE())</f>
        <v>1.1383499995268871</v>
      </c>
      <c r="N6207" s="24">
        <f t="shared" si="480"/>
        <v>31960</v>
      </c>
      <c r="O6207" t="str">
        <f t="shared" si="481"/>
        <v>FACTURA</v>
      </c>
      <c r="P6207" t="str">
        <f t="shared" si="482"/>
        <v>2025</v>
      </c>
      <c r="Q6207" t="str">
        <f t="shared" si="483"/>
        <v>04</v>
      </c>
      <c r="R6207" t="str">
        <f>+IFERROR(VLOOKUP(I6207, Listado!A:B, 2, FALSE()), "COMERCIALIZADORA INTERNACIONAL CARIBBEAN EXOTICS S A")</f>
        <v>LONDOÑO ECHEVERRI ALEJANDRA</v>
      </c>
      <c r="S6207" s="25">
        <f>+VLOOKUP(E6207, TC!A:D, 2, FALSE())</f>
        <v>4227.32</v>
      </c>
      <c r="T6207" t="str">
        <f t="shared" si="484"/>
        <v>COP</v>
      </c>
    </row>
    <row r="6208" spans="1:20" ht="18.75" hidden="1" customHeight="1" x14ac:dyDescent="0.25">
      <c r="A6208" t="s">
        <v>2645</v>
      </c>
      <c r="B6208" t="s">
        <v>5</v>
      </c>
      <c r="C6208" t="s">
        <v>1913</v>
      </c>
      <c r="D6208" s="24">
        <v>11754</v>
      </c>
      <c r="E6208" t="s">
        <v>1712</v>
      </c>
      <c r="F6208" t="s">
        <v>99</v>
      </c>
      <c r="G6208" t="s">
        <v>1914</v>
      </c>
      <c r="I6208" t="s">
        <v>1841</v>
      </c>
      <c r="J6208" t="s">
        <v>1915</v>
      </c>
      <c r="K6208" t="s">
        <v>2021</v>
      </c>
      <c r="L6208" s="24">
        <v>75140</v>
      </c>
      <c r="M6208" s="25">
        <f>+VLOOKUP(E6208, TC!A:D, 4, FALSE())</f>
        <v>1.1383499995268871</v>
      </c>
      <c r="N6208" s="24">
        <f t="shared" si="480"/>
        <v>75140</v>
      </c>
      <c r="O6208" t="str">
        <f t="shared" si="481"/>
        <v>FACTURA</v>
      </c>
      <c r="P6208" t="str">
        <f t="shared" si="482"/>
        <v>2025</v>
      </c>
      <c r="Q6208" t="str">
        <f t="shared" si="483"/>
        <v>04</v>
      </c>
      <c r="R6208" t="str">
        <f>+IFERROR(VLOOKUP(I6208, Listado!A:B, 2, FALSE()), "COMERCIALIZADORA INTERNACIONAL CARIBBEAN EXOTICS S A")</f>
        <v>LONDOÑO ECHEVERRI ALEJANDRA</v>
      </c>
      <c r="S6208" s="25">
        <f>+VLOOKUP(E6208, TC!A:D, 2, FALSE())</f>
        <v>4227.32</v>
      </c>
      <c r="T6208" t="str">
        <f t="shared" si="484"/>
        <v>COP</v>
      </c>
    </row>
    <row r="6209" spans="1:20" ht="18.75" hidden="1" customHeight="1" x14ac:dyDescent="0.25">
      <c r="A6209" t="s">
        <v>2645</v>
      </c>
      <c r="B6209" t="s">
        <v>5</v>
      </c>
      <c r="C6209" t="s">
        <v>1913</v>
      </c>
      <c r="D6209" s="24">
        <v>11754</v>
      </c>
      <c r="E6209" t="s">
        <v>1712</v>
      </c>
      <c r="F6209" t="s">
        <v>99</v>
      </c>
      <c r="G6209" t="s">
        <v>1914</v>
      </c>
      <c r="I6209" t="s">
        <v>1841</v>
      </c>
      <c r="J6209" t="s">
        <v>1915</v>
      </c>
      <c r="K6209" t="s">
        <v>2021</v>
      </c>
      <c r="L6209" s="24">
        <v>89250</v>
      </c>
      <c r="M6209" s="25">
        <f>+VLOOKUP(E6209, TC!A:D, 4, FALSE())</f>
        <v>1.1383499995268871</v>
      </c>
      <c r="N6209" s="24">
        <f t="shared" si="480"/>
        <v>89250</v>
      </c>
      <c r="O6209" t="str">
        <f t="shared" si="481"/>
        <v>FACTURA</v>
      </c>
      <c r="P6209" t="str">
        <f t="shared" si="482"/>
        <v>2025</v>
      </c>
      <c r="Q6209" t="str">
        <f t="shared" si="483"/>
        <v>04</v>
      </c>
      <c r="R6209" t="str">
        <f>+IFERROR(VLOOKUP(I6209, Listado!A:B, 2, FALSE()), "COMERCIALIZADORA INTERNACIONAL CARIBBEAN EXOTICS S A")</f>
        <v>LONDOÑO ECHEVERRI ALEJANDRA</v>
      </c>
      <c r="S6209" s="25">
        <f>+VLOOKUP(E6209, TC!A:D, 2, FALSE())</f>
        <v>4227.32</v>
      </c>
      <c r="T6209" t="str">
        <f t="shared" si="484"/>
        <v>COP</v>
      </c>
    </row>
    <row r="6210" spans="1:20" ht="18.75" hidden="1" customHeight="1" x14ac:dyDescent="0.25">
      <c r="A6210" t="s">
        <v>2645</v>
      </c>
      <c r="B6210" t="s">
        <v>5</v>
      </c>
      <c r="C6210" t="s">
        <v>1913</v>
      </c>
      <c r="D6210" s="24">
        <v>11754</v>
      </c>
      <c r="E6210" t="s">
        <v>1712</v>
      </c>
      <c r="F6210" t="s">
        <v>99</v>
      </c>
      <c r="G6210" t="s">
        <v>1914</v>
      </c>
      <c r="I6210" t="s">
        <v>1841</v>
      </c>
      <c r="J6210" t="s">
        <v>1915</v>
      </c>
      <c r="K6210" t="s">
        <v>2021</v>
      </c>
      <c r="L6210" s="24">
        <v>22270</v>
      </c>
      <c r="M6210" s="25">
        <f>+VLOOKUP(E6210, TC!A:D, 4, FALSE())</f>
        <v>1.1383499995268871</v>
      </c>
      <c r="N6210" s="24">
        <f t="shared" ref="N6210:N6273" si="485">+IF(F6210="EUR", (M6210*L6210), IF(I6210="JUAN MATAS SAS", (L6210/S6210), L6210))</f>
        <v>22270</v>
      </c>
      <c r="O6210" t="str">
        <f t="shared" ref="O6210:O6273" si="486">+IF(C6210="CFE", "FACTURA", IF(ISERROR(SEARCH("ANULA", H6210))=FALSE(), "ANULACIÓN FE", IF(ISERROR(SEARCH("CANCELLATION", H6210))=FALSE(), "ANULACIÓN FE", "NOTAS")))</f>
        <v>FACTURA</v>
      </c>
      <c r="P6210" t="str">
        <f t="shared" ref="P6210:P6273" si="487">+LEFT(E6210, 4)</f>
        <v>2025</v>
      </c>
      <c r="Q6210" t="str">
        <f t="shared" ref="Q6210:Q6273" si="488">+MID(E6210, 5, 2)</f>
        <v>04</v>
      </c>
      <c r="R6210" t="str">
        <f>+IFERROR(VLOOKUP(I6210, Listado!A:B, 2, FALSE()), "COMERCIALIZADORA INTERNACIONAL CARIBBEAN EXOTICS S A")</f>
        <v>LONDOÑO ECHEVERRI ALEJANDRA</v>
      </c>
      <c r="S6210" s="25">
        <f>+VLOOKUP(E6210, TC!A:D, 2, FALSE())</f>
        <v>4227.32</v>
      </c>
      <c r="T6210" t="str">
        <f t="shared" ref="T6210:T6273" si="489">+IF(I6210="JUAN MATAS SAS", "USD", F6210)</f>
        <v>COP</v>
      </c>
    </row>
    <row r="6211" spans="1:20" ht="18.75" hidden="1" customHeight="1" x14ac:dyDescent="0.25">
      <c r="A6211" t="s">
        <v>2645</v>
      </c>
      <c r="B6211" t="s">
        <v>5</v>
      </c>
      <c r="C6211" t="s">
        <v>1913</v>
      </c>
      <c r="D6211" s="24">
        <v>11754</v>
      </c>
      <c r="E6211" t="s">
        <v>1712</v>
      </c>
      <c r="F6211" t="s">
        <v>99</v>
      </c>
      <c r="G6211" t="s">
        <v>1914</v>
      </c>
      <c r="I6211" t="s">
        <v>1841</v>
      </c>
      <c r="J6211" t="s">
        <v>1915</v>
      </c>
      <c r="K6211" t="s">
        <v>2021</v>
      </c>
      <c r="L6211" s="24">
        <v>51000</v>
      </c>
      <c r="M6211" s="25">
        <f>+VLOOKUP(E6211, TC!A:D, 4, FALSE())</f>
        <v>1.1383499995268871</v>
      </c>
      <c r="N6211" s="24">
        <f t="shared" si="485"/>
        <v>51000</v>
      </c>
      <c r="O6211" t="str">
        <f t="shared" si="486"/>
        <v>FACTURA</v>
      </c>
      <c r="P6211" t="str">
        <f t="shared" si="487"/>
        <v>2025</v>
      </c>
      <c r="Q6211" t="str">
        <f t="shared" si="488"/>
        <v>04</v>
      </c>
      <c r="R6211" t="str">
        <f>+IFERROR(VLOOKUP(I6211, Listado!A:B, 2, FALSE()), "COMERCIALIZADORA INTERNACIONAL CARIBBEAN EXOTICS S A")</f>
        <v>LONDOÑO ECHEVERRI ALEJANDRA</v>
      </c>
      <c r="S6211" s="25">
        <f>+VLOOKUP(E6211, TC!A:D, 2, FALSE())</f>
        <v>4227.32</v>
      </c>
      <c r="T6211" t="str">
        <f t="shared" si="489"/>
        <v>COP</v>
      </c>
    </row>
    <row r="6212" spans="1:20" ht="18.75" hidden="1" customHeight="1" x14ac:dyDescent="0.25">
      <c r="A6212" t="s">
        <v>2645</v>
      </c>
      <c r="B6212" t="s">
        <v>5</v>
      </c>
      <c r="C6212" t="s">
        <v>1913</v>
      </c>
      <c r="D6212" s="24">
        <v>11754</v>
      </c>
      <c r="E6212" t="s">
        <v>1712</v>
      </c>
      <c r="F6212" t="s">
        <v>99</v>
      </c>
      <c r="G6212" t="s">
        <v>1914</v>
      </c>
      <c r="I6212" t="s">
        <v>1841</v>
      </c>
      <c r="J6212" t="s">
        <v>1915</v>
      </c>
      <c r="K6212" t="s">
        <v>2021</v>
      </c>
      <c r="L6212" s="24">
        <v>17680</v>
      </c>
      <c r="M6212" s="25">
        <f>+VLOOKUP(E6212, TC!A:D, 4, FALSE())</f>
        <v>1.1383499995268871</v>
      </c>
      <c r="N6212" s="24">
        <f t="shared" si="485"/>
        <v>17680</v>
      </c>
      <c r="O6212" t="str">
        <f t="shared" si="486"/>
        <v>FACTURA</v>
      </c>
      <c r="P6212" t="str">
        <f t="shared" si="487"/>
        <v>2025</v>
      </c>
      <c r="Q6212" t="str">
        <f t="shared" si="488"/>
        <v>04</v>
      </c>
      <c r="R6212" t="str">
        <f>+IFERROR(VLOOKUP(I6212, Listado!A:B, 2, FALSE()), "COMERCIALIZADORA INTERNACIONAL CARIBBEAN EXOTICS S A")</f>
        <v>LONDOÑO ECHEVERRI ALEJANDRA</v>
      </c>
      <c r="S6212" s="25">
        <f>+VLOOKUP(E6212, TC!A:D, 2, FALSE())</f>
        <v>4227.32</v>
      </c>
      <c r="T6212" t="str">
        <f t="shared" si="489"/>
        <v>COP</v>
      </c>
    </row>
    <row r="6213" spans="1:20" ht="18.75" hidden="1" customHeight="1" x14ac:dyDescent="0.25">
      <c r="A6213" t="s">
        <v>2645</v>
      </c>
      <c r="B6213" t="s">
        <v>5</v>
      </c>
      <c r="C6213" t="s">
        <v>1913</v>
      </c>
      <c r="D6213" s="24">
        <v>11754</v>
      </c>
      <c r="E6213" t="s">
        <v>1712</v>
      </c>
      <c r="F6213" t="s">
        <v>99</v>
      </c>
      <c r="G6213" t="s">
        <v>1914</v>
      </c>
      <c r="I6213" t="s">
        <v>1841</v>
      </c>
      <c r="J6213" t="s">
        <v>1915</v>
      </c>
      <c r="K6213" t="s">
        <v>2021</v>
      </c>
      <c r="L6213" s="24">
        <v>23120</v>
      </c>
      <c r="M6213" s="25">
        <f>+VLOOKUP(E6213, TC!A:D, 4, FALSE())</f>
        <v>1.1383499995268871</v>
      </c>
      <c r="N6213" s="24">
        <f t="shared" si="485"/>
        <v>23120</v>
      </c>
      <c r="O6213" t="str">
        <f t="shared" si="486"/>
        <v>FACTURA</v>
      </c>
      <c r="P6213" t="str">
        <f t="shared" si="487"/>
        <v>2025</v>
      </c>
      <c r="Q6213" t="str">
        <f t="shared" si="488"/>
        <v>04</v>
      </c>
      <c r="R6213" t="str">
        <f>+IFERROR(VLOOKUP(I6213, Listado!A:B, 2, FALSE()), "COMERCIALIZADORA INTERNACIONAL CARIBBEAN EXOTICS S A")</f>
        <v>LONDOÑO ECHEVERRI ALEJANDRA</v>
      </c>
      <c r="S6213" s="25">
        <f>+VLOOKUP(E6213, TC!A:D, 2, FALSE())</f>
        <v>4227.32</v>
      </c>
      <c r="T6213" t="str">
        <f t="shared" si="489"/>
        <v>COP</v>
      </c>
    </row>
    <row r="6214" spans="1:20" ht="18.75" hidden="1" customHeight="1" x14ac:dyDescent="0.25">
      <c r="A6214" t="s">
        <v>2645</v>
      </c>
      <c r="B6214" t="s">
        <v>5</v>
      </c>
      <c r="C6214" t="s">
        <v>1913</v>
      </c>
      <c r="D6214" s="24">
        <v>11754</v>
      </c>
      <c r="E6214" t="s">
        <v>1712</v>
      </c>
      <c r="F6214" t="s">
        <v>99</v>
      </c>
      <c r="G6214" t="s">
        <v>1914</v>
      </c>
      <c r="I6214" t="s">
        <v>1841</v>
      </c>
      <c r="J6214" t="s">
        <v>1915</v>
      </c>
      <c r="K6214" t="s">
        <v>2021</v>
      </c>
      <c r="L6214" s="24">
        <v>34340</v>
      </c>
      <c r="M6214" s="25">
        <f>+VLOOKUP(E6214, TC!A:D, 4, FALSE())</f>
        <v>1.1383499995268871</v>
      </c>
      <c r="N6214" s="24">
        <f t="shared" si="485"/>
        <v>34340</v>
      </c>
      <c r="O6214" t="str">
        <f t="shared" si="486"/>
        <v>FACTURA</v>
      </c>
      <c r="P6214" t="str">
        <f t="shared" si="487"/>
        <v>2025</v>
      </c>
      <c r="Q6214" t="str">
        <f t="shared" si="488"/>
        <v>04</v>
      </c>
      <c r="R6214" t="str">
        <f>+IFERROR(VLOOKUP(I6214, Listado!A:B, 2, FALSE()), "COMERCIALIZADORA INTERNACIONAL CARIBBEAN EXOTICS S A")</f>
        <v>LONDOÑO ECHEVERRI ALEJANDRA</v>
      </c>
      <c r="S6214" s="25">
        <f>+VLOOKUP(E6214, TC!A:D, 2, FALSE())</f>
        <v>4227.32</v>
      </c>
      <c r="T6214" t="str">
        <f t="shared" si="489"/>
        <v>COP</v>
      </c>
    </row>
    <row r="6215" spans="1:20" ht="18.75" hidden="1" customHeight="1" x14ac:dyDescent="0.25">
      <c r="A6215" t="s">
        <v>2645</v>
      </c>
      <c r="B6215" t="s">
        <v>5</v>
      </c>
      <c r="C6215" t="s">
        <v>1913</v>
      </c>
      <c r="D6215" s="24">
        <v>11755</v>
      </c>
      <c r="E6215" t="s">
        <v>1712</v>
      </c>
      <c r="F6215" t="s">
        <v>99</v>
      </c>
      <c r="G6215" t="s">
        <v>1914</v>
      </c>
      <c r="I6215" t="s">
        <v>1840</v>
      </c>
      <c r="J6215" t="s">
        <v>1915</v>
      </c>
      <c r="K6215" t="s">
        <v>2021</v>
      </c>
      <c r="L6215" s="24">
        <v>46500</v>
      </c>
      <c r="M6215" s="25">
        <f>+VLOOKUP(E6215, TC!A:D, 4, FALSE())</f>
        <v>1.1383499995268871</v>
      </c>
      <c r="N6215" s="24">
        <f t="shared" si="485"/>
        <v>46500</v>
      </c>
      <c r="O6215" t="str">
        <f t="shared" si="486"/>
        <v>FACTURA</v>
      </c>
      <c r="P6215" t="str">
        <f t="shared" si="487"/>
        <v>2025</v>
      </c>
      <c r="Q6215" t="str">
        <f t="shared" si="488"/>
        <v>04</v>
      </c>
      <c r="R6215" t="str">
        <f>+IFERROR(VLOOKUP(I6215, Listado!A:B, 2, FALSE()), "COMERCIALIZADORA INTERNACIONAL CARIBBEAN EXOTICS S A")</f>
        <v>LONDOÑO ECHEVERRI ALEJANDRA</v>
      </c>
      <c r="S6215" s="25">
        <f>+VLOOKUP(E6215, TC!A:D, 2, FALSE())</f>
        <v>4227.32</v>
      </c>
      <c r="T6215" t="str">
        <f t="shared" si="489"/>
        <v>COP</v>
      </c>
    </row>
    <row r="6216" spans="1:20" ht="18.75" hidden="1" customHeight="1" x14ac:dyDescent="0.25">
      <c r="A6216" t="s">
        <v>2645</v>
      </c>
      <c r="B6216" t="s">
        <v>5</v>
      </c>
      <c r="C6216" t="s">
        <v>1913</v>
      </c>
      <c r="D6216" s="24">
        <v>11755</v>
      </c>
      <c r="E6216" t="s">
        <v>1712</v>
      </c>
      <c r="F6216" t="s">
        <v>99</v>
      </c>
      <c r="G6216" t="s">
        <v>1914</v>
      </c>
      <c r="I6216" t="s">
        <v>1840</v>
      </c>
      <c r="J6216" t="s">
        <v>1915</v>
      </c>
      <c r="K6216" t="s">
        <v>2021</v>
      </c>
      <c r="L6216" s="24">
        <v>48000</v>
      </c>
      <c r="M6216" s="25">
        <f>+VLOOKUP(E6216, TC!A:D, 4, FALSE())</f>
        <v>1.1383499995268871</v>
      </c>
      <c r="N6216" s="24">
        <f t="shared" si="485"/>
        <v>48000</v>
      </c>
      <c r="O6216" t="str">
        <f t="shared" si="486"/>
        <v>FACTURA</v>
      </c>
      <c r="P6216" t="str">
        <f t="shared" si="487"/>
        <v>2025</v>
      </c>
      <c r="Q6216" t="str">
        <f t="shared" si="488"/>
        <v>04</v>
      </c>
      <c r="R6216" t="str">
        <f>+IFERROR(VLOOKUP(I6216, Listado!A:B, 2, FALSE()), "COMERCIALIZADORA INTERNACIONAL CARIBBEAN EXOTICS S A")</f>
        <v>LONDOÑO ECHEVERRI ALEJANDRA</v>
      </c>
      <c r="S6216" s="25">
        <f>+VLOOKUP(E6216, TC!A:D, 2, FALSE())</f>
        <v>4227.32</v>
      </c>
      <c r="T6216" t="str">
        <f t="shared" si="489"/>
        <v>COP</v>
      </c>
    </row>
    <row r="6217" spans="1:20" ht="18.75" hidden="1" customHeight="1" x14ac:dyDescent="0.25">
      <c r="A6217" t="s">
        <v>2645</v>
      </c>
      <c r="B6217" t="s">
        <v>5</v>
      </c>
      <c r="C6217" t="s">
        <v>1913</v>
      </c>
      <c r="D6217" s="24">
        <v>11755</v>
      </c>
      <c r="E6217" t="s">
        <v>1712</v>
      </c>
      <c r="F6217" t="s">
        <v>99</v>
      </c>
      <c r="G6217" t="s">
        <v>1914</v>
      </c>
      <c r="I6217" t="s">
        <v>1840</v>
      </c>
      <c r="J6217" t="s">
        <v>1915</v>
      </c>
      <c r="K6217" t="s">
        <v>2021</v>
      </c>
      <c r="L6217" s="24">
        <v>26500</v>
      </c>
      <c r="M6217" s="25">
        <f>+VLOOKUP(E6217, TC!A:D, 4, FALSE())</f>
        <v>1.1383499995268871</v>
      </c>
      <c r="N6217" s="24">
        <f t="shared" si="485"/>
        <v>26500</v>
      </c>
      <c r="O6217" t="str">
        <f t="shared" si="486"/>
        <v>FACTURA</v>
      </c>
      <c r="P6217" t="str">
        <f t="shared" si="487"/>
        <v>2025</v>
      </c>
      <c r="Q6217" t="str">
        <f t="shared" si="488"/>
        <v>04</v>
      </c>
      <c r="R6217" t="str">
        <f>+IFERROR(VLOOKUP(I6217, Listado!A:B, 2, FALSE()), "COMERCIALIZADORA INTERNACIONAL CARIBBEAN EXOTICS S A")</f>
        <v>LONDOÑO ECHEVERRI ALEJANDRA</v>
      </c>
      <c r="S6217" s="25">
        <f>+VLOOKUP(E6217, TC!A:D, 2, FALSE())</f>
        <v>4227.32</v>
      </c>
      <c r="T6217" t="str">
        <f t="shared" si="489"/>
        <v>COP</v>
      </c>
    </row>
    <row r="6218" spans="1:20" ht="18.75" hidden="1" customHeight="1" x14ac:dyDescent="0.25">
      <c r="A6218" t="s">
        <v>2645</v>
      </c>
      <c r="B6218" t="s">
        <v>5</v>
      </c>
      <c r="C6218" t="s">
        <v>1913</v>
      </c>
      <c r="D6218" s="24">
        <v>11755</v>
      </c>
      <c r="E6218" t="s">
        <v>1712</v>
      </c>
      <c r="F6218" t="s">
        <v>99</v>
      </c>
      <c r="G6218" t="s">
        <v>1914</v>
      </c>
      <c r="I6218" t="s">
        <v>1840</v>
      </c>
      <c r="J6218" t="s">
        <v>1915</v>
      </c>
      <c r="K6218" t="s">
        <v>2021</v>
      </c>
      <c r="L6218" s="24">
        <v>6500</v>
      </c>
      <c r="M6218" s="25">
        <f>+VLOOKUP(E6218, TC!A:D, 4, FALSE())</f>
        <v>1.1383499995268871</v>
      </c>
      <c r="N6218" s="24">
        <f t="shared" si="485"/>
        <v>6500</v>
      </c>
      <c r="O6218" t="str">
        <f t="shared" si="486"/>
        <v>FACTURA</v>
      </c>
      <c r="P6218" t="str">
        <f t="shared" si="487"/>
        <v>2025</v>
      </c>
      <c r="Q6218" t="str">
        <f t="shared" si="488"/>
        <v>04</v>
      </c>
      <c r="R6218" t="str">
        <f>+IFERROR(VLOOKUP(I6218, Listado!A:B, 2, FALSE()), "COMERCIALIZADORA INTERNACIONAL CARIBBEAN EXOTICS S A")</f>
        <v>LONDOÑO ECHEVERRI ALEJANDRA</v>
      </c>
      <c r="S6218" s="25">
        <f>+VLOOKUP(E6218, TC!A:D, 2, FALSE())</f>
        <v>4227.32</v>
      </c>
      <c r="T6218" t="str">
        <f t="shared" si="489"/>
        <v>COP</v>
      </c>
    </row>
    <row r="6219" spans="1:20" ht="18.75" hidden="1" customHeight="1" x14ac:dyDescent="0.25">
      <c r="A6219" t="s">
        <v>2645</v>
      </c>
      <c r="B6219" t="s">
        <v>5</v>
      </c>
      <c r="C6219" t="s">
        <v>1913</v>
      </c>
      <c r="D6219" s="24">
        <v>11756</v>
      </c>
      <c r="E6219" t="s">
        <v>1712</v>
      </c>
      <c r="F6219" t="s">
        <v>99</v>
      </c>
      <c r="G6219" t="s">
        <v>1914</v>
      </c>
      <c r="I6219" t="s">
        <v>1840</v>
      </c>
      <c r="J6219" t="s">
        <v>1915</v>
      </c>
      <c r="K6219" t="s">
        <v>2018</v>
      </c>
      <c r="L6219" s="24">
        <v>36000</v>
      </c>
      <c r="M6219" s="25">
        <f>+VLOOKUP(E6219, TC!A:D, 4, FALSE())</f>
        <v>1.1383499995268871</v>
      </c>
      <c r="N6219" s="24">
        <f t="shared" si="485"/>
        <v>36000</v>
      </c>
      <c r="O6219" t="str">
        <f t="shared" si="486"/>
        <v>FACTURA</v>
      </c>
      <c r="P6219" t="str">
        <f t="shared" si="487"/>
        <v>2025</v>
      </c>
      <c r="Q6219" t="str">
        <f t="shared" si="488"/>
        <v>04</v>
      </c>
      <c r="R6219" t="str">
        <f>+IFERROR(VLOOKUP(I6219, Listado!A:B, 2, FALSE()), "COMERCIALIZADORA INTERNACIONAL CARIBBEAN EXOTICS S A")</f>
        <v>LONDOÑO ECHEVERRI ALEJANDRA</v>
      </c>
      <c r="S6219" s="25">
        <f>+VLOOKUP(E6219, TC!A:D, 2, FALSE())</f>
        <v>4227.32</v>
      </c>
      <c r="T6219" t="str">
        <f t="shared" si="489"/>
        <v>COP</v>
      </c>
    </row>
    <row r="6220" spans="1:20" ht="18.75" hidden="1" customHeight="1" x14ac:dyDescent="0.25">
      <c r="A6220" t="s">
        <v>2645</v>
      </c>
      <c r="B6220" t="s">
        <v>5</v>
      </c>
      <c r="C6220" t="s">
        <v>1913</v>
      </c>
      <c r="D6220" s="24">
        <v>11757</v>
      </c>
      <c r="E6220" t="s">
        <v>1712</v>
      </c>
      <c r="F6220" t="s">
        <v>99</v>
      </c>
      <c r="G6220" t="s">
        <v>1914</v>
      </c>
      <c r="I6220" t="s">
        <v>108</v>
      </c>
      <c r="J6220" t="s">
        <v>1915</v>
      </c>
      <c r="K6220" t="s">
        <v>2021</v>
      </c>
      <c r="L6220" s="24">
        <v>38000</v>
      </c>
      <c r="M6220" s="25">
        <f>+VLOOKUP(E6220, TC!A:D, 4, FALSE())</f>
        <v>1.1383499995268871</v>
      </c>
      <c r="N6220" s="24">
        <f t="shared" si="485"/>
        <v>38000</v>
      </c>
      <c r="O6220" t="str">
        <f t="shared" si="486"/>
        <v>FACTURA</v>
      </c>
      <c r="P6220" t="str">
        <f t="shared" si="487"/>
        <v>2025</v>
      </c>
      <c r="Q6220" t="str">
        <f t="shared" si="488"/>
        <v>04</v>
      </c>
      <c r="R6220" t="str">
        <f>+IFERROR(VLOOKUP(I6220, Listado!A:B, 2, FALSE()), "COMERCIALIZADORA INTERNACIONAL CARIBBEAN EXOTICS S A")</f>
        <v>LONDOÑO ECHEVERRI ALEJANDRA</v>
      </c>
      <c r="S6220" s="25">
        <f>+VLOOKUP(E6220, TC!A:D, 2, FALSE())</f>
        <v>4227.32</v>
      </c>
      <c r="T6220" t="str">
        <f t="shared" si="489"/>
        <v>COP</v>
      </c>
    </row>
    <row r="6221" spans="1:20" ht="18.75" hidden="1" customHeight="1" x14ac:dyDescent="0.25">
      <c r="A6221" t="s">
        <v>2645</v>
      </c>
      <c r="B6221" t="s">
        <v>5</v>
      </c>
      <c r="C6221" t="s">
        <v>1913</v>
      </c>
      <c r="D6221" s="24">
        <v>11758</v>
      </c>
      <c r="E6221" t="s">
        <v>1712</v>
      </c>
      <c r="F6221" t="s">
        <v>99</v>
      </c>
      <c r="G6221" t="s">
        <v>1914</v>
      </c>
      <c r="I6221" t="s">
        <v>108</v>
      </c>
      <c r="J6221" t="s">
        <v>1915</v>
      </c>
      <c r="K6221" t="s">
        <v>2022</v>
      </c>
      <c r="L6221" s="24">
        <v>16000</v>
      </c>
      <c r="M6221" s="25">
        <f>+VLOOKUP(E6221, TC!A:D, 4, FALSE())</f>
        <v>1.1383499995268871</v>
      </c>
      <c r="N6221" s="24">
        <f t="shared" si="485"/>
        <v>16000</v>
      </c>
      <c r="O6221" t="str">
        <f t="shared" si="486"/>
        <v>FACTURA</v>
      </c>
      <c r="P6221" t="str">
        <f t="shared" si="487"/>
        <v>2025</v>
      </c>
      <c r="Q6221" t="str">
        <f t="shared" si="488"/>
        <v>04</v>
      </c>
      <c r="R6221" t="str">
        <f>+IFERROR(VLOOKUP(I6221, Listado!A:B, 2, FALSE()), "COMERCIALIZADORA INTERNACIONAL CARIBBEAN EXOTICS S A")</f>
        <v>LONDOÑO ECHEVERRI ALEJANDRA</v>
      </c>
      <c r="S6221" s="25">
        <f>+VLOOKUP(E6221, TC!A:D, 2, FALSE())</f>
        <v>4227.32</v>
      </c>
      <c r="T6221" t="str">
        <f t="shared" si="489"/>
        <v>COP</v>
      </c>
    </row>
    <row r="6222" spans="1:20" ht="18.75" hidden="1" customHeight="1" x14ac:dyDescent="0.25">
      <c r="A6222" t="s">
        <v>2645</v>
      </c>
      <c r="B6222" t="s">
        <v>5</v>
      </c>
      <c r="C6222" t="s">
        <v>1913</v>
      </c>
      <c r="D6222" s="24">
        <v>11759</v>
      </c>
      <c r="E6222" t="s">
        <v>1712</v>
      </c>
      <c r="F6222" t="s">
        <v>99</v>
      </c>
      <c r="G6222" t="s">
        <v>1914</v>
      </c>
      <c r="I6222" t="s">
        <v>108</v>
      </c>
      <c r="J6222" t="s">
        <v>1915</v>
      </c>
      <c r="K6222" t="s">
        <v>2025</v>
      </c>
      <c r="L6222" s="24">
        <v>59500</v>
      </c>
      <c r="M6222" s="25">
        <f>+VLOOKUP(E6222, TC!A:D, 4, FALSE())</f>
        <v>1.1383499995268871</v>
      </c>
      <c r="N6222" s="24">
        <f t="shared" si="485"/>
        <v>59500</v>
      </c>
      <c r="O6222" t="str">
        <f t="shared" si="486"/>
        <v>FACTURA</v>
      </c>
      <c r="P6222" t="str">
        <f t="shared" si="487"/>
        <v>2025</v>
      </c>
      <c r="Q6222" t="str">
        <f t="shared" si="488"/>
        <v>04</v>
      </c>
      <c r="R6222" t="str">
        <f>+IFERROR(VLOOKUP(I6222, Listado!A:B, 2, FALSE()), "COMERCIALIZADORA INTERNACIONAL CARIBBEAN EXOTICS S A")</f>
        <v>LONDOÑO ECHEVERRI ALEJANDRA</v>
      </c>
      <c r="S6222" s="25">
        <f>+VLOOKUP(E6222, TC!A:D, 2, FALSE())</f>
        <v>4227.32</v>
      </c>
      <c r="T6222" t="str">
        <f t="shared" si="489"/>
        <v>COP</v>
      </c>
    </row>
    <row r="6223" spans="1:20" ht="18.75" hidden="1" customHeight="1" x14ac:dyDescent="0.25">
      <c r="A6223" t="s">
        <v>2645</v>
      </c>
      <c r="B6223" t="s">
        <v>5</v>
      </c>
      <c r="C6223" t="s">
        <v>1913</v>
      </c>
      <c r="D6223" s="24">
        <v>11760</v>
      </c>
      <c r="E6223" t="s">
        <v>1712</v>
      </c>
      <c r="F6223" t="s">
        <v>1924</v>
      </c>
      <c r="G6223" t="s">
        <v>108</v>
      </c>
      <c r="H6223" t="s">
        <v>2851</v>
      </c>
      <c r="I6223" t="s">
        <v>1897</v>
      </c>
      <c r="J6223" t="s">
        <v>2468</v>
      </c>
      <c r="K6223" t="s">
        <v>2469</v>
      </c>
      <c r="L6223" s="24">
        <v>183.75</v>
      </c>
      <c r="M6223" s="25">
        <f>+VLOOKUP(E6223, TC!A:D, 4, FALSE())</f>
        <v>1.1383499995268871</v>
      </c>
      <c r="N6223" s="24">
        <f t="shared" si="485"/>
        <v>209.17181241306551</v>
      </c>
      <c r="O6223" t="str">
        <f t="shared" si="486"/>
        <v>FACTURA</v>
      </c>
      <c r="P6223" t="str">
        <f t="shared" si="487"/>
        <v>2025</v>
      </c>
      <c r="Q6223" t="str">
        <f t="shared" si="488"/>
        <v>04</v>
      </c>
      <c r="R6223" t="str">
        <f>+IFERROR(VLOOKUP(I6223, Listado!A:B, 2, FALSE()), "COMERCIALIZADORA INTERNACIONAL CARIBBEAN EXOTICS S A")</f>
        <v>PIEDRAHITA PEREZ MARIANA</v>
      </c>
      <c r="S6223" s="25">
        <f>+VLOOKUP(E6223, TC!A:D, 2, FALSE())</f>
        <v>4227.32</v>
      </c>
      <c r="T6223" t="str">
        <f t="shared" si="489"/>
        <v>EUR</v>
      </c>
    </row>
    <row r="6224" spans="1:20" ht="18.75" hidden="1" customHeight="1" x14ac:dyDescent="0.25">
      <c r="A6224" t="s">
        <v>2645</v>
      </c>
      <c r="B6224" t="s">
        <v>5</v>
      </c>
      <c r="C6224" t="s">
        <v>1913</v>
      </c>
      <c r="D6224" s="24">
        <v>11760</v>
      </c>
      <c r="E6224" t="s">
        <v>1712</v>
      </c>
      <c r="F6224" t="s">
        <v>1924</v>
      </c>
      <c r="G6224" t="s">
        <v>108</v>
      </c>
      <c r="H6224" t="s">
        <v>2851</v>
      </c>
      <c r="I6224" t="s">
        <v>1897</v>
      </c>
      <c r="J6224" t="s">
        <v>2468</v>
      </c>
      <c r="K6224" t="s">
        <v>2469</v>
      </c>
      <c r="L6224" s="24">
        <v>1496.25</v>
      </c>
      <c r="M6224" s="25">
        <f>+VLOOKUP(E6224, TC!A:D, 4, FALSE())</f>
        <v>1.1383499995268871</v>
      </c>
      <c r="N6224" s="24">
        <f t="shared" si="485"/>
        <v>1703.2561867921047</v>
      </c>
      <c r="O6224" t="str">
        <f t="shared" si="486"/>
        <v>FACTURA</v>
      </c>
      <c r="P6224" t="str">
        <f t="shared" si="487"/>
        <v>2025</v>
      </c>
      <c r="Q6224" t="str">
        <f t="shared" si="488"/>
        <v>04</v>
      </c>
      <c r="R6224" t="str">
        <f>+IFERROR(VLOOKUP(I6224, Listado!A:B, 2, FALSE()), "COMERCIALIZADORA INTERNACIONAL CARIBBEAN EXOTICS S A")</f>
        <v>PIEDRAHITA PEREZ MARIANA</v>
      </c>
      <c r="S6224" s="25">
        <f>+VLOOKUP(E6224, TC!A:D, 2, FALSE())</f>
        <v>4227.32</v>
      </c>
      <c r="T6224" t="str">
        <f t="shared" si="489"/>
        <v>EUR</v>
      </c>
    </row>
    <row r="6225" spans="1:20" ht="18.75" hidden="1" customHeight="1" x14ac:dyDescent="0.25">
      <c r="A6225" t="s">
        <v>2645</v>
      </c>
      <c r="B6225" t="s">
        <v>5</v>
      </c>
      <c r="C6225" t="s">
        <v>1913</v>
      </c>
      <c r="D6225" s="24">
        <v>11760</v>
      </c>
      <c r="E6225" t="s">
        <v>1712</v>
      </c>
      <c r="F6225" t="s">
        <v>1924</v>
      </c>
      <c r="G6225" t="s">
        <v>108</v>
      </c>
      <c r="H6225" t="s">
        <v>2851</v>
      </c>
      <c r="I6225" t="s">
        <v>1897</v>
      </c>
      <c r="J6225" t="s">
        <v>2468</v>
      </c>
      <c r="K6225" t="s">
        <v>2469</v>
      </c>
      <c r="L6225" s="24">
        <v>743.75</v>
      </c>
      <c r="M6225" s="25">
        <f>+VLOOKUP(E6225, TC!A:D, 4, FALSE())</f>
        <v>1.1383499995268871</v>
      </c>
      <c r="N6225" s="24">
        <f t="shared" si="485"/>
        <v>846.64781214812228</v>
      </c>
      <c r="O6225" t="str">
        <f t="shared" si="486"/>
        <v>FACTURA</v>
      </c>
      <c r="P6225" t="str">
        <f t="shared" si="487"/>
        <v>2025</v>
      </c>
      <c r="Q6225" t="str">
        <f t="shared" si="488"/>
        <v>04</v>
      </c>
      <c r="R6225" t="str">
        <f>+IFERROR(VLOOKUP(I6225, Listado!A:B, 2, FALSE()), "COMERCIALIZADORA INTERNACIONAL CARIBBEAN EXOTICS S A")</f>
        <v>PIEDRAHITA PEREZ MARIANA</v>
      </c>
      <c r="S6225" s="25">
        <f>+VLOOKUP(E6225, TC!A:D, 2, FALSE())</f>
        <v>4227.32</v>
      </c>
      <c r="T6225" t="str">
        <f t="shared" si="489"/>
        <v>EUR</v>
      </c>
    </row>
    <row r="6226" spans="1:20" ht="18.75" hidden="1" customHeight="1" x14ac:dyDescent="0.25">
      <c r="A6226" t="s">
        <v>2645</v>
      </c>
      <c r="B6226" t="s">
        <v>5</v>
      </c>
      <c r="C6226" t="s">
        <v>1913</v>
      </c>
      <c r="D6226" s="24">
        <v>11760</v>
      </c>
      <c r="E6226" t="s">
        <v>1712</v>
      </c>
      <c r="F6226" t="s">
        <v>1924</v>
      </c>
      <c r="G6226" t="s">
        <v>108</v>
      </c>
      <c r="H6226" t="s">
        <v>2851</v>
      </c>
      <c r="I6226" t="s">
        <v>1897</v>
      </c>
      <c r="J6226" t="s">
        <v>2468</v>
      </c>
      <c r="K6226" t="s">
        <v>2469</v>
      </c>
      <c r="L6226" s="24">
        <v>376.25</v>
      </c>
      <c r="M6226" s="25">
        <f>+VLOOKUP(E6226, TC!A:D, 4, FALSE())</f>
        <v>1.1383499995268871</v>
      </c>
      <c r="N6226" s="24">
        <f t="shared" si="485"/>
        <v>428.30418732199126</v>
      </c>
      <c r="O6226" t="str">
        <f t="shared" si="486"/>
        <v>FACTURA</v>
      </c>
      <c r="P6226" t="str">
        <f t="shared" si="487"/>
        <v>2025</v>
      </c>
      <c r="Q6226" t="str">
        <f t="shared" si="488"/>
        <v>04</v>
      </c>
      <c r="R6226" t="str">
        <f>+IFERROR(VLOOKUP(I6226, Listado!A:B, 2, FALSE()), "COMERCIALIZADORA INTERNACIONAL CARIBBEAN EXOTICS S A")</f>
        <v>PIEDRAHITA PEREZ MARIANA</v>
      </c>
      <c r="S6226" s="25">
        <f>+VLOOKUP(E6226, TC!A:D, 2, FALSE())</f>
        <v>4227.32</v>
      </c>
      <c r="T6226" t="str">
        <f t="shared" si="489"/>
        <v>EUR</v>
      </c>
    </row>
    <row r="6227" spans="1:20" ht="18.75" hidden="1" customHeight="1" x14ac:dyDescent="0.25">
      <c r="A6227" t="s">
        <v>2645</v>
      </c>
      <c r="B6227" t="s">
        <v>5</v>
      </c>
      <c r="C6227" t="s">
        <v>1913</v>
      </c>
      <c r="D6227" s="24">
        <v>11760</v>
      </c>
      <c r="E6227" t="s">
        <v>1712</v>
      </c>
      <c r="F6227" t="s">
        <v>1924</v>
      </c>
      <c r="G6227" t="s">
        <v>108</v>
      </c>
      <c r="H6227" t="s">
        <v>2851</v>
      </c>
      <c r="I6227" t="s">
        <v>1897</v>
      </c>
      <c r="J6227" t="s">
        <v>2468</v>
      </c>
      <c r="K6227" t="s">
        <v>2523</v>
      </c>
      <c r="L6227" s="24">
        <v>70.84</v>
      </c>
      <c r="M6227" s="25">
        <f>+VLOOKUP(E6227, TC!A:D, 4, FALSE())</f>
        <v>1.1383499995268871</v>
      </c>
      <c r="N6227" s="24">
        <f t="shared" si="485"/>
        <v>80.640713966484682</v>
      </c>
      <c r="O6227" t="str">
        <f t="shared" si="486"/>
        <v>FACTURA</v>
      </c>
      <c r="P6227" t="str">
        <f t="shared" si="487"/>
        <v>2025</v>
      </c>
      <c r="Q6227" t="str">
        <f t="shared" si="488"/>
        <v>04</v>
      </c>
      <c r="R6227" t="str">
        <f>+IFERROR(VLOOKUP(I6227, Listado!A:B, 2, FALSE()), "COMERCIALIZADORA INTERNACIONAL CARIBBEAN EXOTICS S A")</f>
        <v>PIEDRAHITA PEREZ MARIANA</v>
      </c>
      <c r="S6227" s="25">
        <f>+VLOOKUP(E6227, TC!A:D, 2, FALSE())</f>
        <v>4227.32</v>
      </c>
      <c r="T6227" t="str">
        <f t="shared" si="489"/>
        <v>EUR</v>
      </c>
    </row>
    <row r="6228" spans="1:20" ht="18.75" hidden="1" customHeight="1" x14ac:dyDescent="0.25">
      <c r="A6228" t="s">
        <v>2645</v>
      </c>
      <c r="B6228" t="s">
        <v>5</v>
      </c>
      <c r="C6228" t="s">
        <v>1913</v>
      </c>
      <c r="D6228" s="24">
        <v>11760</v>
      </c>
      <c r="E6228" t="s">
        <v>1712</v>
      </c>
      <c r="F6228" t="s">
        <v>1924</v>
      </c>
      <c r="G6228" t="s">
        <v>108</v>
      </c>
      <c r="H6228" t="s">
        <v>2851</v>
      </c>
      <c r="I6228" t="s">
        <v>1897</v>
      </c>
      <c r="J6228" t="s">
        <v>2468</v>
      </c>
      <c r="K6228" t="s">
        <v>2523</v>
      </c>
      <c r="L6228" s="24">
        <v>60.72</v>
      </c>
      <c r="M6228" s="25">
        <f>+VLOOKUP(E6228, TC!A:D, 4, FALSE())</f>
        <v>1.1383499995268871</v>
      </c>
      <c r="N6228" s="24">
        <f t="shared" si="485"/>
        <v>69.120611971272581</v>
      </c>
      <c r="O6228" t="str">
        <f t="shared" si="486"/>
        <v>FACTURA</v>
      </c>
      <c r="P6228" t="str">
        <f t="shared" si="487"/>
        <v>2025</v>
      </c>
      <c r="Q6228" t="str">
        <f t="shared" si="488"/>
        <v>04</v>
      </c>
      <c r="R6228" t="str">
        <f>+IFERROR(VLOOKUP(I6228, Listado!A:B, 2, FALSE()), "COMERCIALIZADORA INTERNACIONAL CARIBBEAN EXOTICS S A")</f>
        <v>PIEDRAHITA PEREZ MARIANA</v>
      </c>
      <c r="S6228" s="25">
        <f>+VLOOKUP(E6228, TC!A:D, 2, FALSE())</f>
        <v>4227.32</v>
      </c>
      <c r="T6228" t="str">
        <f t="shared" si="489"/>
        <v>EUR</v>
      </c>
    </row>
    <row r="6229" spans="1:20" ht="18.75" hidden="1" customHeight="1" x14ac:dyDescent="0.25">
      <c r="A6229" t="s">
        <v>2645</v>
      </c>
      <c r="B6229" t="s">
        <v>5</v>
      </c>
      <c r="C6229" t="s">
        <v>1913</v>
      </c>
      <c r="D6229" s="24">
        <v>11760</v>
      </c>
      <c r="E6229" t="s">
        <v>1712</v>
      </c>
      <c r="F6229" t="s">
        <v>1924</v>
      </c>
      <c r="G6229" t="s">
        <v>108</v>
      </c>
      <c r="H6229" t="s">
        <v>2851</v>
      </c>
      <c r="I6229" t="s">
        <v>1897</v>
      </c>
      <c r="J6229" t="s">
        <v>2468</v>
      </c>
      <c r="K6229" t="s">
        <v>2523</v>
      </c>
      <c r="L6229" s="24">
        <v>43.01</v>
      </c>
      <c r="M6229" s="25">
        <f>+VLOOKUP(E6229, TC!A:D, 4, FALSE())</f>
        <v>1.1383499995268871</v>
      </c>
      <c r="N6229" s="24">
        <f t="shared" si="485"/>
        <v>48.960433479651414</v>
      </c>
      <c r="O6229" t="str">
        <f t="shared" si="486"/>
        <v>FACTURA</v>
      </c>
      <c r="P6229" t="str">
        <f t="shared" si="487"/>
        <v>2025</v>
      </c>
      <c r="Q6229" t="str">
        <f t="shared" si="488"/>
        <v>04</v>
      </c>
      <c r="R6229" t="str">
        <f>+IFERROR(VLOOKUP(I6229, Listado!A:B, 2, FALSE()), "COMERCIALIZADORA INTERNACIONAL CARIBBEAN EXOTICS S A")</f>
        <v>PIEDRAHITA PEREZ MARIANA</v>
      </c>
      <c r="S6229" s="25">
        <f>+VLOOKUP(E6229, TC!A:D, 2, FALSE())</f>
        <v>4227.32</v>
      </c>
      <c r="T6229" t="str">
        <f t="shared" si="489"/>
        <v>EUR</v>
      </c>
    </row>
    <row r="6230" spans="1:20" ht="18.75" hidden="1" customHeight="1" x14ac:dyDescent="0.25">
      <c r="A6230" t="s">
        <v>2645</v>
      </c>
      <c r="B6230" t="s">
        <v>5</v>
      </c>
      <c r="C6230" t="s">
        <v>1913</v>
      </c>
      <c r="D6230" s="24">
        <v>11760</v>
      </c>
      <c r="E6230" t="s">
        <v>1712</v>
      </c>
      <c r="F6230" t="s">
        <v>1924</v>
      </c>
      <c r="G6230" t="s">
        <v>108</v>
      </c>
      <c r="H6230" t="s">
        <v>2851</v>
      </c>
      <c r="I6230" t="s">
        <v>1897</v>
      </c>
      <c r="J6230" t="s">
        <v>2468</v>
      </c>
      <c r="K6230" t="s">
        <v>2523</v>
      </c>
      <c r="L6230" s="24">
        <v>35.42</v>
      </c>
      <c r="M6230" s="25">
        <f>+VLOOKUP(E6230, TC!A:D, 4, FALSE())</f>
        <v>1.1383499995268871</v>
      </c>
      <c r="N6230" s="24">
        <f t="shared" si="485"/>
        <v>40.320356983242341</v>
      </c>
      <c r="O6230" t="str">
        <f t="shared" si="486"/>
        <v>FACTURA</v>
      </c>
      <c r="P6230" t="str">
        <f t="shared" si="487"/>
        <v>2025</v>
      </c>
      <c r="Q6230" t="str">
        <f t="shared" si="488"/>
        <v>04</v>
      </c>
      <c r="R6230" t="str">
        <f>+IFERROR(VLOOKUP(I6230, Listado!A:B, 2, FALSE()), "COMERCIALIZADORA INTERNACIONAL CARIBBEAN EXOTICS S A")</f>
        <v>PIEDRAHITA PEREZ MARIANA</v>
      </c>
      <c r="S6230" s="25">
        <f>+VLOOKUP(E6230, TC!A:D, 2, FALSE())</f>
        <v>4227.32</v>
      </c>
      <c r="T6230" t="str">
        <f t="shared" si="489"/>
        <v>EUR</v>
      </c>
    </row>
    <row r="6231" spans="1:20" ht="18.75" hidden="1" customHeight="1" x14ac:dyDescent="0.25">
      <c r="A6231" t="s">
        <v>2645</v>
      </c>
      <c r="B6231" t="s">
        <v>5</v>
      </c>
      <c r="C6231" t="s">
        <v>1913</v>
      </c>
      <c r="D6231" s="24">
        <v>11760</v>
      </c>
      <c r="E6231" t="s">
        <v>1712</v>
      </c>
      <c r="F6231" t="s">
        <v>1924</v>
      </c>
      <c r="G6231" t="s">
        <v>108</v>
      </c>
      <c r="H6231" t="s">
        <v>2851</v>
      </c>
      <c r="I6231" t="s">
        <v>1897</v>
      </c>
      <c r="J6231" t="s">
        <v>2468</v>
      </c>
      <c r="K6231" t="s">
        <v>2523</v>
      </c>
      <c r="L6231" s="24">
        <v>70.84</v>
      </c>
      <c r="M6231" s="25">
        <f>+VLOOKUP(E6231, TC!A:D, 4, FALSE())</f>
        <v>1.1383499995268871</v>
      </c>
      <c r="N6231" s="24">
        <f t="shared" si="485"/>
        <v>80.640713966484682</v>
      </c>
      <c r="O6231" t="str">
        <f t="shared" si="486"/>
        <v>FACTURA</v>
      </c>
      <c r="P6231" t="str">
        <f t="shared" si="487"/>
        <v>2025</v>
      </c>
      <c r="Q6231" t="str">
        <f t="shared" si="488"/>
        <v>04</v>
      </c>
      <c r="R6231" t="str">
        <f>+IFERROR(VLOOKUP(I6231, Listado!A:B, 2, FALSE()), "COMERCIALIZADORA INTERNACIONAL CARIBBEAN EXOTICS S A")</f>
        <v>PIEDRAHITA PEREZ MARIANA</v>
      </c>
      <c r="S6231" s="25">
        <f>+VLOOKUP(E6231, TC!A:D, 2, FALSE())</f>
        <v>4227.32</v>
      </c>
      <c r="T6231" t="str">
        <f t="shared" si="489"/>
        <v>EUR</v>
      </c>
    </row>
    <row r="6232" spans="1:20" ht="18.75" hidden="1" customHeight="1" x14ac:dyDescent="0.25">
      <c r="A6232" t="s">
        <v>2645</v>
      </c>
      <c r="B6232" t="s">
        <v>5</v>
      </c>
      <c r="C6232" t="s">
        <v>1913</v>
      </c>
      <c r="D6232" s="24">
        <v>11760</v>
      </c>
      <c r="E6232" t="s">
        <v>1712</v>
      </c>
      <c r="F6232" t="s">
        <v>1924</v>
      </c>
      <c r="G6232" t="s">
        <v>108</v>
      </c>
      <c r="H6232" t="s">
        <v>2851</v>
      </c>
      <c r="I6232" t="s">
        <v>1897</v>
      </c>
      <c r="J6232" t="s">
        <v>2468</v>
      </c>
      <c r="K6232" t="s">
        <v>2523</v>
      </c>
      <c r="L6232" s="24">
        <v>70.84</v>
      </c>
      <c r="M6232" s="25">
        <f>+VLOOKUP(E6232, TC!A:D, 4, FALSE())</f>
        <v>1.1383499995268871</v>
      </c>
      <c r="N6232" s="24">
        <f t="shared" si="485"/>
        <v>80.640713966484682</v>
      </c>
      <c r="O6232" t="str">
        <f t="shared" si="486"/>
        <v>FACTURA</v>
      </c>
      <c r="P6232" t="str">
        <f t="shared" si="487"/>
        <v>2025</v>
      </c>
      <c r="Q6232" t="str">
        <f t="shared" si="488"/>
        <v>04</v>
      </c>
      <c r="R6232" t="str">
        <f>+IFERROR(VLOOKUP(I6232, Listado!A:B, 2, FALSE()), "COMERCIALIZADORA INTERNACIONAL CARIBBEAN EXOTICS S A")</f>
        <v>PIEDRAHITA PEREZ MARIANA</v>
      </c>
      <c r="S6232" s="25">
        <f>+VLOOKUP(E6232, TC!A:D, 2, FALSE())</f>
        <v>4227.32</v>
      </c>
      <c r="T6232" t="str">
        <f t="shared" si="489"/>
        <v>EUR</v>
      </c>
    </row>
    <row r="6233" spans="1:20" ht="18.75" hidden="1" customHeight="1" x14ac:dyDescent="0.25">
      <c r="A6233" t="s">
        <v>2645</v>
      </c>
      <c r="B6233" t="s">
        <v>5</v>
      </c>
      <c r="C6233" t="s">
        <v>1913</v>
      </c>
      <c r="D6233" s="24">
        <v>11760</v>
      </c>
      <c r="E6233" t="s">
        <v>1712</v>
      </c>
      <c r="F6233" t="s">
        <v>1924</v>
      </c>
      <c r="G6233" t="s">
        <v>108</v>
      </c>
      <c r="H6233" t="s">
        <v>2851</v>
      </c>
      <c r="I6233" t="s">
        <v>1897</v>
      </c>
      <c r="J6233" t="s">
        <v>2468</v>
      </c>
      <c r="K6233" t="s">
        <v>2523</v>
      </c>
      <c r="L6233" s="24">
        <v>70.84</v>
      </c>
      <c r="M6233" s="25">
        <f>+VLOOKUP(E6233, TC!A:D, 4, FALSE())</f>
        <v>1.1383499995268871</v>
      </c>
      <c r="N6233" s="24">
        <f t="shared" si="485"/>
        <v>80.640713966484682</v>
      </c>
      <c r="O6233" t="str">
        <f t="shared" si="486"/>
        <v>FACTURA</v>
      </c>
      <c r="P6233" t="str">
        <f t="shared" si="487"/>
        <v>2025</v>
      </c>
      <c r="Q6233" t="str">
        <f t="shared" si="488"/>
        <v>04</v>
      </c>
      <c r="R6233" t="str">
        <f>+IFERROR(VLOOKUP(I6233, Listado!A:B, 2, FALSE()), "COMERCIALIZADORA INTERNACIONAL CARIBBEAN EXOTICS S A")</f>
        <v>PIEDRAHITA PEREZ MARIANA</v>
      </c>
      <c r="S6233" s="25">
        <f>+VLOOKUP(E6233, TC!A:D, 2, FALSE())</f>
        <v>4227.32</v>
      </c>
      <c r="T6233" t="str">
        <f t="shared" si="489"/>
        <v>EUR</v>
      </c>
    </row>
    <row r="6234" spans="1:20" ht="18.75" hidden="1" customHeight="1" x14ac:dyDescent="0.25">
      <c r="A6234" t="s">
        <v>2645</v>
      </c>
      <c r="B6234" t="s">
        <v>5</v>
      </c>
      <c r="C6234" t="s">
        <v>1913</v>
      </c>
      <c r="D6234" s="24">
        <v>11760</v>
      </c>
      <c r="E6234" t="s">
        <v>1712</v>
      </c>
      <c r="F6234" t="s">
        <v>1924</v>
      </c>
      <c r="G6234" t="s">
        <v>108</v>
      </c>
      <c r="H6234" t="s">
        <v>2851</v>
      </c>
      <c r="I6234" t="s">
        <v>1897</v>
      </c>
      <c r="J6234" t="s">
        <v>2468</v>
      </c>
      <c r="K6234" t="s">
        <v>2523</v>
      </c>
      <c r="L6234" s="24">
        <v>35.42</v>
      </c>
      <c r="M6234" s="25">
        <f>+VLOOKUP(E6234, TC!A:D, 4, FALSE())</f>
        <v>1.1383499995268871</v>
      </c>
      <c r="N6234" s="24">
        <f t="shared" si="485"/>
        <v>40.320356983242341</v>
      </c>
      <c r="O6234" t="str">
        <f t="shared" si="486"/>
        <v>FACTURA</v>
      </c>
      <c r="P6234" t="str">
        <f t="shared" si="487"/>
        <v>2025</v>
      </c>
      <c r="Q6234" t="str">
        <f t="shared" si="488"/>
        <v>04</v>
      </c>
      <c r="R6234" t="str">
        <f>+IFERROR(VLOOKUP(I6234, Listado!A:B, 2, FALSE()), "COMERCIALIZADORA INTERNACIONAL CARIBBEAN EXOTICS S A")</f>
        <v>PIEDRAHITA PEREZ MARIANA</v>
      </c>
      <c r="S6234" s="25">
        <f>+VLOOKUP(E6234, TC!A:D, 2, FALSE())</f>
        <v>4227.32</v>
      </c>
      <c r="T6234" t="str">
        <f t="shared" si="489"/>
        <v>EUR</v>
      </c>
    </row>
    <row r="6235" spans="1:20" ht="18.75" hidden="1" customHeight="1" x14ac:dyDescent="0.25">
      <c r="A6235" t="s">
        <v>2645</v>
      </c>
      <c r="B6235" t="s">
        <v>5</v>
      </c>
      <c r="C6235" t="s">
        <v>1913</v>
      </c>
      <c r="D6235" s="24">
        <v>11760</v>
      </c>
      <c r="E6235" t="s">
        <v>1712</v>
      </c>
      <c r="F6235" t="s">
        <v>1924</v>
      </c>
      <c r="G6235" t="s">
        <v>108</v>
      </c>
      <c r="H6235" t="s">
        <v>2851</v>
      </c>
      <c r="I6235" t="s">
        <v>1897</v>
      </c>
      <c r="J6235" t="s">
        <v>2468</v>
      </c>
      <c r="K6235" t="s">
        <v>2523</v>
      </c>
      <c r="L6235" s="24">
        <v>37.950000000000003</v>
      </c>
      <c r="M6235" s="25">
        <f>+VLOOKUP(E6235, TC!A:D, 4, FALSE())</f>
        <v>1.1383499995268871</v>
      </c>
      <c r="N6235" s="24">
        <f t="shared" si="485"/>
        <v>43.20038248204537</v>
      </c>
      <c r="O6235" t="str">
        <f t="shared" si="486"/>
        <v>FACTURA</v>
      </c>
      <c r="P6235" t="str">
        <f t="shared" si="487"/>
        <v>2025</v>
      </c>
      <c r="Q6235" t="str">
        <f t="shared" si="488"/>
        <v>04</v>
      </c>
      <c r="R6235" t="str">
        <f>+IFERROR(VLOOKUP(I6235, Listado!A:B, 2, FALSE()), "COMERCIALIZADORA INTERNACIONAL CARIBBEAN EXOTICS S A")</f>
        <v>PIEDRAHITA PEREZ MARIANA</v>
      </c>
      <c r="S6235" s="25">
        <f>+VLOOKUP(E6235, TC!A:D, 2, FALSE())</f>
        <v>4227.32</v>
      </c>
      <c r="T6235" t="str">
        <f t="shared" si="489"/>
        <v>EUR</v>
      </c>
    </row>
    <row r="6236" spans="1:20" ht="18.75" hidden="1" customHeight="1" x14ac:dyDescent="0.25">
      <c r="A6236" t="s">
        <v>2645</v>
      </c>
      <c r="B6236" t="s">
        <v>5</v>
      </c>
      <c r="C6236" t="s">
        <v>1913</v>
      </c>
      <c r="D6236" s="24">
        <v>11760</v>
      </c>
      <c r="E6236" t="s">
        <v>1712</v>
      </c>
      <c r="F6236" t="s">
        <v>1924</v>
      </c>
      <c r="G6236" t="s">
        <v>108</v>
      </c>
      <c r="H6236" t="s">
        <v>2851</v>
      </c>
      <c r="I6236" t="s">
        <v>1897</v>
      </c>
      <c r="J6236" t="s">
        <v>2468</v>
      </c>
      <c r="K6236" t="s">
        <v>2523</v>
      </c>
      <c r="L6236" s="24">
        <v>70.84</v>
      </c>
      <c r="M6236" s="25">
        <f>+VLOOKUP(E6236, TC!A:D, 4, FALSE())</f>
        <v>1.1383499995268871</v>
      </c>
      <c r="N6236" s="24">
        <f t="shared" si="485"/>
        <v>80.640713966484682</v>
      </c>
      <c r="O6236" t="str">
        <f t="shared" si="486"/>
        <v>FACTURA</v>
      </c>
      <c r="P6236" t="str">
        <f t="shared" si="487"/>
        <v>2025</v>
      </c>
      <c r="Q6236" t="str">
        <f t="shared" si="488"/>
        <v>04</v>
      </c>
      <c r="R6236" t="str">
        <f>+IFERROR(VLOOKUP(I6236, Listado!A:B, 2, FALSE()), "COMERCIALIZADORA INTERNACIONAL CARIBBEAN EXOTICS S A")</f>
        <v>PIEDRAHITA PEREZ MARIANA</v>
      </c>
      <c r="S6236" s="25">
        <f>+VLOOKUP(E6236, TC!A:D, 2, FALSE())</f>
        <v>4227.32</v>
      </c>
      <c r="T6236" t="str">
        <f t="shared" si="489"/>
        <v>EUR</v>
      </c>
    </row>
    <row r="6237" spans="1:20" ht="18.75" hidden="1" customHeight="1" x14ac:dyDescent="0.25">
      <c r="A6237" t="s">
        <v>2645</v>
      </c>
      <c r="B6237" t="s">
        <v>5</v>
      </c>
      <c r="C6237" t="s">
        <v>1913</v>
      </c>
      <c r="D6237" s="24">
        <v>11760</v>
      </c>
      <c r="E6237" t="s">
        <v>1712</v>
      </c>
      <c r="F6237" t="s">
        <v>1924</v>
      </c>
      <c r="G6237" t="s">
        <v>108</v>
      </c>
      <c r="H6237" t="s">
        <v>2851</v>
      </c>
      <c r="I6237" t="s">
        <v>1897</v>
      </c>
      <c r="J6237" t="s">
        <v>2468</v>
      </c>
      <c r="K6237" t="s">
        <v>2523</v>
      </c>
      <c r="L6237" s="24">
        <v>70.84</v>
      </c>
      <c r="M6237" s="25">
        <f>+VLOOKUP(E6237, TC!A:D, 4, FALSE())</f>
        <v>1.1383499995268871</v>
      </c>
      <c r="N6237" s="24">
        <f t="shared" si="485"/>
        <v>80.640713966484682</v>
      </c>
      <c r="O6237" t="str">
        <f t="shared" si="486"/>
        <v>FACTURA</v>
      </c>
      <c r="P6237" t="str">
        <f t="shared" si="487"/>
        <v>2025</v>
      </c>
      <c r="Q6237" t="str">
        <f t="shared" si="488"/>
        <v>04</v>
      </c>
      <c r="R6237" t="str">
        <f>+IFERROR(VLOOKUP(I6237, Listado!A:B, 2, FALSE()), "COMERCIALIZADORA INTERNACIONAL CARIBBEAN EXOTICS S A")</f>
        <v>PIEDRAHITA PEREZ MARIANA</v>
      </c>
      <c r="S6237" s="25">
        <f>+VLOOKUP(E6237, TC!A:D, 2, FALSE())</f>
        <v>4227.32</v>
      </c>
      <c r="T6237" t="str">
        <f t="shared" si="489"/>
        <v>EUR</v>
      </c>
    </row>
    <row r="6238" spans="1:20" ht="18.75" hidden="1" customHeight="1" x14ac:dyDescent="0.25">
      <c r="A6238" t="s">
        <v>2645</v>
      </c>
      <c r="B6238" t="s">
        <v>5</v>
      </c>
      <c r="C6238" t="s">
        <v>1913</v>
      </c>
      <c r="D6238" s="24">
        <v>11760</v>
      </c>
      <c r="E6238" t="s">
        <v>1712</v>
      </c>
      <c r="F6238" t="s">
        <v>1924</v>
      </c>
      <c r="G6238" t="s">
        <v>108</v>
      </c>
      <c r="H6238" t="s">
        <v>2851</v>
      </c>
      <c r="I6238" t="s">
        <v>1897</v>
      </c>
      <c r="J6238" t="s">
        <v>2468</v>
      </c>
      <c r="K6238" t="s">
        <v>2523</v>
      </c>
      <c r="L6238" s="24">
        <v>70.84</v>
      </c>
      <c r="M6238" s="25">
        <f>+VLOOKUP(E6238, TC!A:D, 4, FALSE())</f>
        <v>1.1383499995268871</v>
      </c>
      <c r="N6238" s="24">
        <f t="shared" si="485"/>
        <v>80.640713966484682</v>
      </c>
      <c r="O6238" t="str">
        <f t="shared" si="486"/>
        <v>FACTURA</v>
      </c>
      <c r="P6238" t="str">
        <f t="shared" si="487"/>
        <v>2025</v>
      </c>
      <c r="Q6238" t="str">
        <f t="shared" si="488"/>
        <v>04</v>
      </c>
      <c r="R6238" t="str">
        <f>+IFERROR(VLOOKUP(I6238, Listado!A:B, 2, FALSE()), "COMERCIALIZADORA INTERNACIONAL CARIBBEAN EXOTICS S A")</f>
        <v>PIEDRAHITA PEREZ MARIANA</v>
      </c>
      <c r="S6238" s="25">
        <f>+VLOOKUP(E6238, TC!A:D, 2, FALSE())</f>
        <v>4227.32</v>
      </c>
      <c r="T6238" t="str">
        <f t="shared" si="489"/>
        <v>EUR</v>
      </c>
    </row>
    <row r="6239" spans="1:20" ht="18.75" hidden="1" customHeight="1" x14ac:dyDescent="0.25">
      <c r="A6239" t="s">
        <v>2645</v>
      </c>
      <c r="B6239" t="s">
        <v>5</v>
      </c>
      <c r="C6239" t="s">
        <v>1913</v>
      </c>
      <c r="D6239" s="24">
        <v>11760</v>
      </c>
      <c r="E6239" t="s">
        <v>1712</v>
      </c>
      <c r="F6239" t="s">
        <v>1924</v>
      </c>
      <c r="G6239" t="s">
        <v>108</v>
      </c>
      <c r="H6239" t="s">
        <v>2851</v>
      </c>
      <c r="I6239" t="s">
        <v>1897</v>
      </c>
      <c r="J6239" t="s">
        <v>2468</v>
      </c>
      <c r="K6239" t="s">
        <v>1959</v>
      </c>
      <c r="L6239" s="24">
        <v>600</v>
      </c>
      <c r="M6239" s="25">
        <f>+VLOOKUP(E6239, TC!A:D, 4, FALSE())</f>
        <v>1.1383499995268871</v>
      </c>
      <c r="N6239" s="24">
        <f t="shared" si="485"/>
        <v>683.00999971613226</v>
      </c>
      <c r="O6239" t="str">
        <f t="shared" si="486"/>
        <v>FACTURA</v>
      </c>
      <c r="P6239" t="str">
        <f t="shared" si="487"/>
        <v>2025</v>
      </c>
      <c r="Q6239" t="str">
        <f t="shared" si="488"/>
        <v>04</v>
      </c>
      <c r="R6239" t="str">
        <f>+IFERROR(VLOOKUP(I6239, Listado!A:B, 2, FALSE()), "COMERCIALIZADORA INTERNACIONAL CARIBBEAN EXOTICS S A")</f>
        <v>PIEDRAHITA PEREZ MARIANA</v>
      </c>
      <c r="S6239" s="25">
        <f>+VLOOKUP(E6239, TC!A:D, 2, FALSE())</f>
        <v>4227.32</v>
      </c>
      <c r="T6239" t="str">
        <f t="shared" si="489"/>
        <v>EUR</v>
      </c>
    </row>
    <row r="6240" spans="1:20" ht="18.75" hidden="1" customHeight="1" x14ac:dyDescent="0.25">
      <c r="A6240" t="s">
        <v>2645</v>
      </c>
      <c r="B6240" t="s">
        <v>5</v>
      </c>
      <c r="C6240" t="s">
        <v>1913</v>
      </c>
      <c r="D6240" s="24">
        <v>11760</v>
      </c>
      <c r="E6240" t="s">
        <v>1712</v>
      </c>
      <c r="F6240" t="s">
        <v>1924</v>
      </c>
      <c r="G6240" t="s">
        <v>108</v>
      </c>
      <c r="H6240" t="s">
        <v>2851</v>
      </c>
      <c r="I6240" t="s">
        <v>1897</v>
      </c>
      <c r="J6240" t="s">
        <v>2468</v>
      </c>
      <c r="K6240" t="s">
        <v>1960</v>
      </c>
      <c r="L6240" s="24">
        <v>15.1</v>
      </c>
      <c r="M6240" s="25">
        <f>+VLOOKUP(E6240, TC!A:D, 4, FALSE())</f>
        <v>1.1383499995268871</v>
      </c>
      <c r="N6240" s="24">
        <f t="shared" si="485"/>
        <v>17.189084992855996</v>
      </c>
      <c r="O6240" t="str">
        <f t="shared" si="486"/>
        <v>FACTURA</v>
      </c>
      <c r="P6240" t="str">
        <f t="shared" si="487"/>
        <v>2025</v>
      </c>
      <c r="Q6240" t="str">
        <f t="shared" si="488"/>
        <v>04</v>
      </c>
      <c r="R6240" t="str">
        <f>+IFERROR(VLOOKUP(I6240, Listado!A:B, 2, FALSE()), "COMERCIALIZADORA INTERNACIONAL CARIBBEAN EXOTICS S A")</f>
        <v>PIEDRAHITA PEREZ MARIANA</v>
      </c>
      <c r="S6240" s="25">
        <f>+VLOOKUP(E6240, TC!A:D, 2, FALSE())</f>
        <v>4227.32</v>
      </c>
      <c r="T6240" t="str">
        <f t="shared" si="489"/>
        <v>EUR</v>
      </c>
    </row>
    <row r="6241" spans="1:20" ht="18.75" hidden="1" customHeight="1" x14ac:dyDescent="0.25">
      <c r="A6241" t="s">
        <v>2645</v>
      </c>
      <c r="B6241" t="s">
        <v>5</v>
      </c>
      <c r="C6241" t="s">
        <v>1913</v>
      </c>
      <c r="D6241" s="24">
        <v>11761</v>
      </c>
      <c r="E6241" t="s">
        <v>1712</v>
      </c>
      <c r="F6241" t="s">
        <v>1924</v>
      </c>
      <c r="G6241" t="s">
        <v>108</v>
      </c>
      <c r="H6241" t="s">
        <v>2852</v>
      </c>
      <c r="I6241" t="s">
        <v>1897</v>
      </c>
      <c r="J6241" t="s">
        <v>2468</v>
      </c>
      <c r="K6241" t="s">
        <v>2523</v>
      </c>
      <c r="L6241" s="24">
        <v>322.39999999999998</v>
      </c>
      <c r="M6241" s="25">
        <f>+VLOOKUP(E6241, TC!A:D, 4, FALSE())</f>
        <v>1.1383499995268871</v>
      </c>
      <c r="N6241" s="24">
        <f t="shared" si="485"/>
        <v>367.00403984746839</v>
      </c>
      <c r="O6241" t="str">
        <f t="shared" si="486"/>
        <v>FACTURA</v>
      </c>
      <c r="P6241" t="str">
        <f t="shared" si="487"/>
        <v>2025</v>
      </c>
      <c r="Q6241" t="str">
        <f t="shared" si="488"/>
        <v>04</v>
      </c>
      <c r="R6241" t="str">
        <f>+IFERROR(VLOOKUP(I6241, Listado!A:B, 2, FALSE()), "COMERCIALIZADORA INTERNACIONAL CARIBBEAN EXOTICS S A")</f>
        <v>PIEDRAHITA PEREZ MARIANA</v>
      </c>
      <c r="S6241" s="25">
        <f>+VLOOKUP(E6241, TC!A:D, 2, FALSE())</f>
        <v>4227.32</v>
      </c>
      <c r="T6241" t="str">
        <f t="shared" si="489"/>
        <v>EUR</v>
      </c>
    </row>
    <row r="6242" spans="1:20" ht="18.75" hidden="1" customHeight="1" x14ac:dyDescent="0.25">
      <c r="A6242" t="s">
        <v>2645</v>
      </c>
      <c r="B6242" t="s">
        <v>5</v>
      </c>
      <c r="C6242" t="s">
        <v>1913</v>
      </c>
      <c r="D6242" s="24">
        <v>11761</v>
      </c>
      <c r="E6242" t="s">
        <v>1712</v>
      </c>
      <c r="F6242" t="s">
        <v>1924</v>
      </c>
      <c r="G6242" t="s">
        <v>108</v>
      </c>
      <c r="H6242" t="s">
        <v>2852</v>
      </c>
      <c r="I6242" t="s">
        <v>1897</v>
      </c>
      <c r="J6242" t="s">
        <v>2468</v>
      </c>
      <c r="K6242" t="s">
        <v>2523</v>
      </c>
      <c r="L6242" s="24">
        <v>96.72</v>
      </c>
      <c r="M6242" s="25">
        <f>+VLOOKUP(E6242, TC!A:D, 4, FALSE())</f>
        <v>1.1383499995268871</v>
      </c>
      <c r="N6242" s="24">
        <f t="shared" si="485"/>
        <v>110.10121195424051</v>
      </c>
      <c r="O6242" t="str">
        <f t="shared" si="486"/>
        <v>FACTURA</v>
      </c>
      <c r="P6242" t="str">
        <f t="shared" si="487"/>
        <v>2025</v>
      </c>
      <c r="Q6242" t="str">
        <f t="shared" si="488"/>
        <v>04</v>
      </c>
      <c r="R6242" t="str">
        <f>+IFERROR(VLOOKUP(I6242, Listado!A:B, 2, FALSE()), "COMERCIALIZADORA INTERNACIONAL CARIBBEAN EXOTICS S A")</f>
        <v>PIEDRAHITA PEREZ MARIANA</v>
      </c>
      <c r="S6242" s="25">
        <f>+VLOOKUP(E6242, TC!A:D, 2, FALSE())</f>
        <v>4227.32</v>
      </c>
      <c r="T6242" t="str">
        <f t="shared" si="489"/>
        <v>EUR</v>
      </c>
    </row>
    <row r="6243" spans="1:20" ht="18.75" hidden="1" customHeight="1" x14ac:dyDescent="0.25">
      <c r="A6243" t="s">
        <v>2645</v>
      </c>
      <c r="B6243" t="s">
        <v>5</v>
      </c>
      <c r="C6243" t="s">
        <v>1913</v>
      </c>
      <c r="D6243" s="24">
        <v>11761</v>
      </c>
      <c r="E6243" t="s">
        <v>1712</v>
      </c>
      <c r="F6243" t="s">
        <v>1924</v>
      </c>
      <c r="G6243" t="s">
        <v>108</v>
      </c>
      <c r="H6243" t="s">
        <v>2852</v>
      </c>
      <c r="I6243" t="s">
        <v>1897</v>
      </c>
      <c r="J6243" t="s">
        <v>2468</v>
      </c>
      <c r="K6243" t="s">
        <v>2523</v>
      </c>
      <c r="L6243" s="24">
        <v>29.76</v>
      </c>
      <c r="M6243" s="25">
        <f>+VLOOKUP(E6243, TC!A:D, 4, FALSE())</f>
        <v>1.1383499995268871</v>
      </c>
      <c r="N6243" s="24">
        <f t="shared" si="485"/>
        <v>33.877295985920163</v>
      </c>
      <c r="O6243" t="str">
        <f t="shared" si="486"/>
        <v>FACTURA</v>
      </c>
      <c r="P6243" t="str">
        <f t="shared" si="487"/>
        <v>2025</v>
      </c>
      <c r="Q6243" t="str">
        <f t="shared" si="488"/>
        <v>04</v>
      </c>
      <c r="R6243" t="str">
        <f>+IFERROR(VLOOKUP(I6243, Listado!A:B, 2, FALSE()), "COMERCIALIZADORA INTERNACIONAL CARIBBEAN EXOTICS S A")</f>
        <v>PIEDRAHITA PEREZ MARIANA</v>
      </c>
      <c r="S6243" s="25">
        <f>+VLOOKUP(E6243, TC!A:D, 2, FALSE())</f>
        <v>4227.32</v>
      </c>
      <c r="T6243" t="str">
        <f t="shared" si="489"/>
        <v>EUR</v>
      </c>
    </row>
    <row r="6244" spans="1:20" ht="18.75" hidden="1" customHeight="1" x14ac:dyDescent="0.25">
      <c r="A6244" t="s">
        <v>2645</v>
      </c>
      <c r="B6244" t="s">
        <v>5</v>
      </c>
      <c r="C6244" t="s">
        <v>1913</v>
      </c>
      <c r="D6244" s="24">
        <v>11761</v>
      </c>
      <c r="E6244" t="s">
        <v>1712</v>
      </c>
      <c r="F6244" t="s">
        <v>1924</v>
      </c>
      <c r="G6244" t="s">
        <v>108</v>
      </c>
      <c r="H6244" t="s">
        <v>2852</v>
      </c>
      <c r="I6244" t="s">
        <v>1897</v>
      </c>
      <c r="J6244" t="s">
        <v>2468</v>
      </c>
      <c r="K6244" t="s">
        <v>2523</v>
      </c>
      <c r="L6244" s="24">
        <v>84.32</v>
      </c>
      <c r="M6244" s="25">
        <f>+VLOOKUP(E6244, TC!A:D, 4, FALSE())</f>
        <v>1.1383499995268871</v>
      </c>
      <c r="N6244" s="24">
        <f t="shared" si="485"/>
        <v>95.985671960107112</v>
      </c>
      <c r="O6244" t="str">
        <f t="shared" si="486"/>
        <v>FACTURA</v>
      </c>
      <c r="P6244" t="str">
        <f t="shared" si="487"/>
        <v>2025</v>
      </c>
      <c r="Q6244" t="str">
        <f t="shared" si="488"/>
        <v>04</v>
      </c>
      <c r="R6244" t="str">
        <f>+IFERROR(VLOOKUP(I6244, Listado!A:B, 2, FALSE()), "COMERCIALIZADORA INTERNACIONAL CARIBBEAN EXOTICS S A")</f>
        <v>PIEDRAHITA PEREZ MARIANA</v>
      </c>
      <c r="S6244" s="25">
        <f>+VLOOKUP(E6244, TC!A:D, 2, FALSE())</f>
        <v>4227.32</v>
      </c>
      <c r="T6244" t="str">
        <f t="shared" si="489"/>
        <v>EUR</v>
      </c>
    </row>
    <row r="6245" spans="1:20" ht="18.75" hidden="1" customHeight="1" x14ac:dyDescent="0.25">
      <c r="A6245" t="s">
        <v>2645</v>
      </c>
      <c r="B6245" t="s">
        <v>5</v>
      </c>
      <c r="C6245" t="s">
        <v>1913</v>
      </c>
      <c r="D6245" s="24">
        <v>11761</v>
      </c>
      <c r="E6245" t="s">
        <v>1712</v>
      </c>
      <c r="F6245" t="s">
        <v>1924</v>
      </c>
      <c r="G6245" t="s">
        <v>108</v>
      </c>
      <c r="H6245" t="s">
        <v>2852</v>
      </c>
      <c r="I6245" t="s">
        <v>1897</v>
      </c>
      <c r="J6245" t="s">
        <v>2468</v>
      </c>
      <c r="K6245" t="s">
        <v>2523</v>
      </c>
      <c r="L6245" s="24">
        <v>161.19999999999999</v>
      </c>
      <c r="M6245" s="25">
        <f>+VLOOKUP(E6245, TC!A:D, 4, FALSE())</f>
        <v>1.1383499995268871</v>
      </c>
      <c r="N6245" s="24">
        <f t="shared" si="485"/>
        <v>183.5020199237342</v>
      </c>
      <c r="O6245" t="str">
        <f t="shared" si="486"/>
        <v>FACTURA</v>
      </c>
      <c r="P6245" t="str">
        <f t="shared" si="487"/>
        <v>2025</v>
      </c>
      <c r="Q6245" t="str">
        <f t="shared" si="488"/>
        <v>04</v>
      </c>
      <c r="R6245" t="str">
        <f>+IFERROR(VLOOKUP(I6245, Listado!A:B, 2, FALSE()), "COMERCIALIZADORA INTERNACIONAL CARIBBEAN EXOTICS S A")</f>
        <v>PIEDRAHITA PEREZ MARIANA</v>
      </c>
      <c r="S6245" s="25">
        <f>+VLOOKUP(E6245, TC!A:D, 2, FALSE())</f>
        <v>4227.32</v>
      </c>
      <c r="T6245" t="str">
        <f t="shared" si="489"/>
        <v>EUR</v>
      </c>
    </row>
    <row r="6246" spans="1:20" ht="18.75" hidden="1" customHeight="1" x14ac:dyDescent="0.25">
      <c r="A6246" t="s">
        <v>2645</v>
      </c>
      <c r="B6246" t="s">
        <v>5</v>
      </c>
      <c r="C6246" t="s">
        <v>1913</v>
      </c>
      <c r="D6246" s="24">
        <v>11761</v>
      </c>
      <c r="E6246" t="s">
        <v>1712</v>
      </c>
      <c r="F6246" t="s">
        <v>1924</v>
      </c>
      <c r="G6246" t="s">
        <v>108</v>
      </c>
      <c r="H6246" t="s">
        <v>2852</v>
      </c>
      <c r="I6246" t="s">
        <v>1897</v>
      </c>
      <c r="J6246" t="s">
        <v>2468</v>
      </c>
      <c r="K6246" t="s">
        <v>1959</v>
      </c>
      <c r="L6246" s="24">
        <v>300</v>
      </c>
      <c r="M6246" s="25">
        <f>+VLOOKUP(E6246, TC!A:D, 4, FALSE())</f>
        <v>1.1383499995268871</v>
      </c>
      <c r="N6246" s="24">
        <f t="shared" si="485"/>
        <v>341.50499985806613</v>
      </c>
      <c r="O6246" t="str">
        <f t="shared" si="486"/>
        <v>FACTURA</v>
      </c>
      <c r="P6246" t="str">
        <f t="shared" si="487"/>
        <v>2025</v>
      </c>
      <c r="Q6246" t="str">
        <f t="shared" si="488"/>
        <v>04</v>
      </c>
      <c r="R6246" t="str">
        <f>+IFERROR(VLOOKUP(I6246, Listado!A:B, 2, FALSE()), "COMERCIALIZADORA INTERNACIONAL CARIBBEAN EXOTICS S A")</f>
        <v>PIEDRAHITA PEREZ MARIANA</v>
      </c>
      <c r="S6246" s="25">
        <f>+VLOOKUP(E6246, TC!A:D, 2, FALSE())</f>
        <v>4227.32</v>
      </c>
      <c r="T6246" t="str">
        <f t="shared" si="489"/>
        <v>EUR</v>
      </c>
    </row>
    <row r="6247" spans="1:20" ht="18.75" hidden="1" customHeight="1" x14ac:dyDescent="0.25">
      <c r="A6247" t="s">
        <v>2645</v>
      </c>
      <c r="B6247" t="s">
        <v>5</v>
      </c>
      <c r="C6247" t="s">
        <v>1913</v>
      </c>
      <c r="D6247" s="24">
        <v>11761</v>
      </c>
      <c r="E6247" t="s">
        <v>1712</v>
      </c>
      <c r="F6247" t="s">
        <v>1924</v>
      </c>
      <c r="G6247" t="s">
        <v>108</v>
      </c>
      <c r="H6247" t="s">
        <v>2852</v>
      </c>
      <c r="I6247" t="s">
        <v>1897</v>
      </c>
      <c r="J6247" t="s">
        <v>2468</v>
      </c>
      <c r="K6247" t="s">
        <v>1960</v>
      </c>
      <c r="L6247" s="24">
        <v>7.91</v>
      </c>
      <c r="M6247" s="25">
        <f>+VLOOKUP(E6247, TC!A:D, 4, FALSE())</f>
        <v>1.1383499995268871</v>
      </c>
      <c r="N6247" s="24">
        <f t="shared" si="485"/>
        <v>9.004348496257677</v>
      </c>
      <c r="O6247" t="str">
        <f t="shared" si="486"/>
        <v>FACTURA</v>
      </c>
      <c r="P6247" t="str">
        <f t="shared" si="487"/>
        <v>2025</v>
      </c>
      <c r="Q6247" t="str">
        <f t="shared" si="488"/>
        <v>04</v>
      </c>
      <c r="R6247" t="str">
        <f>+IFERROR(VLOOKUP(I6247, Listado!A:B, 2, FALSE()), "COMERCIALIZADORA INTERNACIONAL CARIBBEAN EXOTICS S A")</f>
        <v>PIEDRAHITA PEREZ MARIANA</v>
      </c>
      <c r="S6247" s="25">
        <f>+VLOOKUP(E6247, TC!A:D, 2, FALSE())</f>
        <v>4227.32</v>
      </c>
      <c r="T6247" t="str">
        <f t="shared" si="489"/>
        <v>EUR</v>
      </c>
    </row>
    <row r="6248" spans="1:20" ht="18.75" hidden="1" customHeight="1" x14ac:dyDescent="0.25">
      <c r="A6248" t="s">
        <v>2645</v>
      </c>
      <c r="B6248" t="s">
        <v>5</v>
      </c>
      <c r="C6248" t="s">
        <v>1913</v>
      </c>
      <c r="D6248" s="24">
        <v>11762</v>
      </c>
      <c r="E6248" t="s">
        <v>1712</v>
      </c>
      <c r="F6248" t="s">
        <v>1924</v>
      </c>
      <c r="G6248" t="s">
        <v>108</v>
      </c>
      <c r="H6248" t="s">
        <v>2853</v>
      </c>
      <c r="I6248" t="s">
        <v>1897</v>
      </c>
      <c r="J6248" t="s">
        <v>2468</v>
      </c>
      <c r="K6248" t="s">
        <v>2523</v>
      </c>
      <c r="L6248" s="24">
        <v>20.47</v>
      </c>
      <c r="M6248" s="25">
        <f>+VLOOKUP(E6248, TC!A:D, 4, FALSE())</f>
        <v>1.1383499995268871</v>
      </c>
      <c r="N6248" s="24">
        <f t="shared" si="485"/>
        <v>23.302024490315379</v>
      </c>
      <c r="O6248" t="str">
        <f t="shared" si="486"/>
        <v>FACTURA</v>
      </c>
      <c r="P6248" t="str">
        <f t="shared" si="487"/>
        <v>2025</v>
      </c>
      <c r="Q6248" t="str">
        <f t="shared" si="488"/>
        <v>04</v>
      </c>
      <c r="R6248" t="str">
        <f>+IFERROR(VLOOKUP(I6248, Listado!A:B, 2, FALSE()), "COMERCIALIZADORA INTERNACIONAL CARIBBEAN EXOTICS S A")</f>
        <v>PIEDRAHITA PEREZ MARIANA</v>
      </c>
      <c r="S6248" s="25">
        <f>+VLOOKUP(E6248, TC!A:D, 2, FALSE())</f>
        <v>4227.32</v>
      </c>
      <c r="T6248" t="str">
        <f t="shared" si="489"/>
        <v>EUR</v>
      </c>
    </row>
    <row r="6249" spans="1:20" ht="18.75" hidden="1" customHeight="1" x14ac:dyDescent="0.25">
      <c r="A6249" t="s">
        <v>2645</v>
      </c>
      <c r="B6249" t="s">
        <v>5</v>
      </c>
      <c r="C6249" t="s">
        <v>1913</v>
      </c>
      <c r="D6249" s="24">
        <v>11762</v>
      </c>
      <c r="E6249" t="s">
        <v>1712</v>
      </c>
      <c r="F6249" t="s">
        <v>1924</v>
      </c>
      <c r="G6249" t="s">
        <v>108</v>
      </c>
      <c r="H6249" t="s">
        <v>2853</v>
      </c>
      <c r="I6249" t="s">
        <v>1897</v>
      </c>
      <c r="J6249" t="s">
        <v>2468</v>
      </c>
      <c r="K6249" t="s">
        <v>2523</v>
      </c>
      <c r="L6249" s="24">
        <v>2.67</v>
      </c>
      <c r="M6249" s="25">
        <f>+VLOOKUP(E6249, TC!A:D, 4, FALSE())</f>
        <v>1.1383499995268871</v>
      </c>
      <c r="N6249" s="24">
        <f t="shared" si="485"/>
        <v>3.0393944987367885</v>
      </c>
      <c r="O6249" t="str">
        <f t="shared" si="486"/>
        <v>FACTURA</v>
      </c>
      <c r="P6249" t="str">
        <f t="shared" si="487"/>
        <v>2025</v>
      </c>
      <c r="Q6249" t="str">
        <f t="shared" si="488"/>
        <v>04</v>
      </c>
      <c r="R6249" t="str">
        <f>+IFERROR(VLOOKUP(I6249, Listado!A:B, 2, FALSE()), "COMERCIALIZADORA INTERNACIONAL CARIBBEAN EXOTICS S A")</f>
        <v>PIEDRAHITA PEREZ MARIANA</v>
      </c>
      <c r="S6249" s="25">
        <f>+VLOOKUP(E6249, TC!A:D, 2, FALSE())</f>
        <v>4227.32</v>
      </c>
      <c r="T6249" t="str">
        <f t="shared" si="489"/>
        <v>EUR</v>
      </c>
    </row>
    <row r="6250" spans="1:20" ht="18.75" hidden="1" customHeight="1" x14ac:dyDescent="0.25">
      <c r="A6250" t="s">
        <v>2645</v>
      </c>
      <c r="B6250" t="s">
        <v>5</v>
      </c>
      <c r="C6250" t="s">
        <v>1913</v>
      </c>
      <c r="D6250" s="24">
        <v>11762</v>
      </c>
      <c r="E6250" t="s">
        <v>1712</v>
      </c>
      <c r="F6250" t="s">
        <v>1924</v>
      </c>
      <c r="G6250" t="s">
        <v>108</v>
      </c>
      <c r="H6250" t="s">
        <v>2853</v>
      </c>
      <c r="I6250" t="s">
        <v>1897</v>
      </c>
      <c r="J6250" t="s">
        <v>2468</v>
      </c>
      <c r="K6250" t="s">
        <v>2523</v>
      </c>
      <c r="L6250" s="24">
        <v>2.67</v>
      </c>
      <c r="M6250" s="25">
        <f>+VLOOKUP(E6250, TC!A:D, 4, FALSE())</f>
        <v>1.1383499995268871</v>
      </c>
      <c r="N6250" s="24">
        <f t="shared" si="485"/>
        <v>3.0393944987367885</v>
      </c>
      <c r="O6250" t="str">
        <f t="shared" si="486"/>
        <v>FACTURA</v>
      </c>
      <c r="P6250" t="str">
        <f t="shared" si="487"/>
        <v>2025</v>
      </c>
      <c r="Q6250" t="str">
        <f t="shared" si="488"/>
        <v>04</v>
      </c>
      <c r="R6250" t="str">
        <f>+IFERROR(VLOOKUP(I6250, Listado!A:B, 2, FALSE()), "COMERCIALIZADORA INTERNACIONAL CARIBBEAN EXOTICS S A")</f>
        <v>PIEDRAHITA PEREZ MARIANA</v>
      </c>
      <c r="S6250" s="25">
        <f>+VLOOKUP(E6250, TC!A:D, 2, FALSE())</f>
        <v>4227.32</v>
      </c>
      <c r="T6250" t="str">
        <f t="shared" si="489"/>
        <v>EUR</v>
      </c>
    </row>
    <row r="6251" spans="1:20" ht="18.75" hidden="1" customHeight="1" x14ac:dyDescent="0.25">
      <c r="A6251" t="s">
        <v>2645</v>
      </c>
      <c r="B6251" t="s">
        <v>5</v>
      </c>
      <c r="C6251" t="s">
        <v>1913</v>
      </c>
      <c r="D6251" s="24">
        <v>11762</v>
      </c>
      <c r="E6251" t="s">
        <v>1712</v>
      </c>
      <c r="F6251" t="s">
        <v>1924</v>
      </c>
      <c r="G6251" t="s">
        <v>108</v>
      </c>
      <c r="H6251" t="s">
        <v>2853</v>
      </c>
      <c r="I6251" t="s">
        <v>1897</v>
      </c>
      <c r="J6251" t="s">
        <v>2468</v>
      </c>
      <c r="K6251" t="s">
        <v>2523</v>
      </c>
      <c r="L6251" s="24">
        <v>21.36</v>
      </c>
      <c r="M6251" s="25">
        <f>+VLOOKUP(E6251, TC!A:D, 4, FALSE())</f>
        <v>1.1383499995268871</v>
      </c>
      <c r="N6251" s="24">
        <f t="shared" si="485"/>
        <v>24.315155989894308</v>
      </c>
      <c r="O6251" t="str">
        <f t="shared" si="486"/>
        <v>FACTURA</v>
      </c>
      <c r="P6251" t="str">
        <f t="shared" si="487"/>
        <v>2025</v>
      </c>
      <c r="Q6251" t="str">
        <f t="shared" si="488"/>
        <v>04</v>
      </c>
      <c r="R6251" t="str">
        <f>+IFERROR(VLOOKUP(I6251, Listado!A:B, 2, FALSE()), "COMERCIALIZADORA INTERNACIONAL CARIBBEAN EXOTICS S A")</f>
        <v>PIEDRAHITA PEREZ MARIANA</v>
      </c>
      <c r="S6251" s="25">
        <f>+VLOOKUP(E6251, TC!A:D, 2, FALSE())</f>
        <v>4227.32</v>
      </c>
      <c r="T6251" t="str">
        <f t="shared" si="489"/>
        <v>EUR</v>
      </c>
    </row>
    <row r="6252" spans="1:20" ht="18.75" hidden="1" customHeight="1" x14ac:dyDescent="0.25">
      <c r="A6252" t="s">
        <v>2645</v>
      </c>
      <c r="B6252" t="s">
        <v>5</v>
      </c>
      <c r="C6252" t="s">
        <v>1913</v>
      </c>
      <c r="D6252" s="24">
        <v>11762</v>
      </c>
      <c r="E6252" t="s">
        <v>1712</v>
      </c>
      <c r="F6252" t="s">
        <v>1924</v>
      </c>
      <c r="G6252" t="s">
        <v>108</v>
      </c>
      <c r="H6252" t="s">
        <v>2853</v>
      </c>
      <c r="I6252" t="s">
        <v>1897</v>
      </c>
      <c r="J6252" t="s">
        <v>2468</v>
      </c>
      <c r="K6252" t="s">
        <v>2523</v>
      </c>
      <c r="L6252" s="24">
        <v>2.67</v>
      </c>
      <c r="M6252" s="25">
        <f>+VLOOKUP(E6252, TC!A:D, 4, FALSE())</f>
        <v>1.1383499995268871</v>
      </c>
      <c r="N6252" s="24">
        <f t="shared" si="485"/>
        <v>3.0393944987367885</v>
      </c>
      <c r="O6252" t="str">
        <f t="shared" si="486"/>
        <v>FACTURA</v>
      </c>
      <c r="P6252" t="str">
        <f t="shared" si="487"/>
        <v>2025</v>
      </c>
      <c r="Q6252" t="str">
        <f t="shared" si="488"/>
        <v>04</v>
      </c>
      <c r="R6252" t="str">
        <f>+IFERROR(VLOOKUP(I6252, Listado!A:B, 2, FALSE()), "COMERCIALIZADORA INTERNACIONAL CARIBBEAN EXOTICS S A")</f>
        <v>PIEDRAHITA PEREZ MARIANA</v>
      </c>
      <c r="S6252" s="25">
        <f>+VLOOKUP(E6252, TC!A:D, 2, FALSE())</f>
        <v>4227.32</v>
      </c>
      <c r="T6252" t="str">
        <f t="shared" si="489"/>
        <v>EUR</v>
      </c>
    </row>
    <row r="6253" spans="1:20" ht="18.75" hidden="1" customHeight="1" x14ac:dyDescent="0.25">
      <c r="A6253" t="s">
        <v>2645</v>
      </c>
      <c r="B6253" t="s">
        <v>5</v>
      </c>
      <c r="C6253" t="s">
        <v>1913</v>
      </c>
      <c r="D6253" s="24">
        <v>11762</v>
      </c>
      <c r="E6253" t="s">
        <v>1712</v>
      </c>
      <c r="F6253" t="s">
        <v>1924</v>
      </c>
      <c r="G6253" t="s">
        <v>108</v>
      </c>
      <c r="H6253" t="s">
        <v>2853</v>
      </c>
      <c r="I6253" t="s">
        <v>1897</v>
      </c>
      <c r="J6253" t="s">
        <v>2468</v>
      </c>
      <c r="K6253" t="s">
        <v>2523</v>
      </c>
      <c r="L6253" s="24">
        <v>60.52</v>
      </c>
      <c r="M6253" s="25">
        <f>+VLOOKUP(E6253, TC!A:D, 4, FALSE())</f>
        <v>1.1383499995268871</v>
      </c>
      <c r="N6253" s="24">
        <f t="shared" si="485"/>
        <v>68.892941971367208</v>
      </c>
      <c r="O6253" t="str">
        <f t="shared" si="486"/>
        <v>FACTURA</v>
      </c>
      <c r="P6253" t="str">
        <f t="shared" si="487"/>
        <v>2025</v>
      </c>
      <c r="Q6253" t="str">
        <f t="shared" si="488"/>
        <v>04</v>
      </c>
      <c r="R6253" t="str">
        <f>+IFERROR(VLOOKUP(I6253, Listado!A:B, 2, FALSE()), "COMERCIALIZADORA INTERNACIONAL CARIBBEAN EXOTICS S A")</f>
        <v>PIEDRAHITA PEREZ MARIANA</v>
      </c>
      <c r="S6253" s="25">
        <f>+VLOOKUP(E6253, TC!A:D, 2, FALSE())</f>
        <v>4227.32</v>
      </c>
      <c r="T6253" t="str">
        <f t="shared" si="489"/>
        <v>EUR</v>
      </c>
    </row>
    <row r="6254" spans="1:20" ht="18.75" hidden="1" customHeight="1" x14ac:dyDescent="0.25">
      <c r="A6254" t="s">
        <v>2645</v>
      </c>
      <c r="B6254" t="s">
        <v>5</v>
      </c>
      <c r="C6254" t="s">
        <v>1913</v>
      </c>
      <c r="D6254" s="24">
        <v>11762</v>
      </c>
      <c r="E6254" t="s">
        <v>1712</v>
      </c>
      <c r="F6254" t="s">
        <v>1924</v>
      </c>
      <c r="G6254" t="s">
        <v>108</v>
      </c>
      <c r="H6254" t="s">
        <v>2853</v>
      </c>
      <c r="I6254" t="s">
        <v>1897</v>
      </c>
      <c r="J6254" t="s">
        <v>2468</v>
      </c>
      <c r="K6254" t="s">
        <v>2523</v>
      </c>
      <c r="L6254" s="24">
        <v>15.13</v>
      </c>
      <c r="M6254" s="25">
        <f>+VLOOKUP(E6254, TC!A:D, 4, FALSE())</f>
        <v>1.1383499995268871</v>
      </c>
      <c r="N6254" s="24">
        <f t="shared" si="485"/>
        <v>17.223235492841802</v>
      </c>
      <c r="O6254" t="str">
        <f t="shared" si="486"/>
        <v>FACTURA</v>
      </c>
      <c r="P6254" t="str">
        <f t="shared" si="487"/>
        <v>2025</v>
      </c>
      <c r="Q6254" t="str">
        <f t="shared" si="488"/>
        <v>04</v>
      </c>
      <c r="R6254" t="str">
        <f>+IFERROR(VLOOKUP(I6254, Listado!A:B, 2, FALSE()), "COMERCIALIZADORA INTERNACIONAL CARIBBEAN EXOTICS S A")</f>
        <v>PIEDRAHITA PEREZ MARIANA</v>
      </c>
      <c r="S6254" s="25">
        <f>+VLOOKUP(E6254, TC!A:D, 2, FALSE())</f>
        <v>4227.32</v>
      </c>
      <c r="T6254" t="str">
        <f t="shared" si="489"/>
        <v>EUR</v>
      </c>
    </row>
    <row r="6255" spans="1:20" ht="18.75" hidden="1" customHeight="1" x14ac:dyDescent="0.25">
      <c r="A6255" t="s">
        <v>2645</v>
      </c>
      <c r="B6255" t="s">
        <v>5</v>
      </c>
      <c r="C6255" t="s">
        <v>1913</v>
      </c>
      <c r="D6255" s="24">
        <v>11762</v>
      </c>
      <c r="E6255" t="s">
        <v>1712</v>
      </c>
      <c r="F6255" t="s">
        <v>1924</v>
      </c>
      <c r="G6255" t="s">
        <v>108</v>
      </c>
      <c r="H6255" t="s">
        <v>2853</v>
      </c>
      <c r="I6255" t="s">
        <v>1897</v>
      </c>
      <c r="J6255" t="s">
        <v>2468</v>
      </c>
      <c r="K6255" t="s">
        <v>2523</v>
      </c>
      <c r="L6255" s="24">
        <v>16.02</v>
      </c>
      <c r="M6255" s="25">
        <f>+VLOOKUP(E6255, TC!A:D, 4, FALSE())</f>
        <v>1.1383499995268871</v>
      </c>
      <c r="N6255" s="24">
        <f t="shared" si="485"/>
        <v>18.236366992420731</v>
      </c>
      <c r="O6255" t="str">
        <f t="shared" si="486"/>
        <v>FACTURA</v>
      </c>
      <c r="P6255" t="str">
        <f t="shared" si="487"/>
        <v>2025</v>
      </c>
      <c r="Q6255" t="str">
        <f t="shared" si="488"/>
        <v>04</v>
      </c>
      <c r="R6255" t="str">
        <f>+IFERROR(VLOOKUP(I6255, Listado!A:B, 2, FALSE()), "COMERCIALIZADORA INTERNACIONAL CARIBBEAN EXOTICS S A")</f>
        <v>PIEDRAHITA PEREZ MARIANA</v>
      </c>
      <c r="S6255" s="25">
        <f>+VLOOKUP(E6255, TC!A:D, 2, FALSE())</f>
        <v>4227.32</v>
      </c>
      <c r="T6255" t="str">
        <f t="shared" si="489"/>
        <v>EUR</v>
      </c>
    </row>
    <row r="6256" spans="1:20" ht="18.75" hidden="1" customHeight="1" x14ac:dyDescent="0.25">
      <c r="A6256" t="s">
        <v>2645</v>
      </c>
      <c r="B6256" t="s">
        <v>5</v>
      </c>
      <c r="C6256" t="s">
        <v>1913</v>
      </c>
      <c r="D6256" s="24">
        <v>11762</v>
      </c>
      <c r="E6256" t="s">
        <v>1712</v>
      </c>
      <c r="F6256" t="s">
        <v>1924</v>
      </c>
      <c r="G6256" t="s">
        <v>108</v>
      </c>
      <c r="H6256" t="s">
        <v>2853</v>
      </c>
      <c r="I6256" t="s">
        <v>1897</v>
      </c>
      <c r="J6256" t="s">
        <v>2468</v>
      </c>
      <c r="K6256" t="s">
        <v>2523</v>
      </c>
      <c r="L6256" s="24">
        <v>0.89</v>
      </c>
      <c r="M6256" s="25">
        <f>+VLOOKUP(E6256, TC!A:D, 4, FALSE())</f>
        <v>1.1383499995268871</v>
      </c>
      <c r="N6256" s="24">
        <f t="shared" si="485"/>
        <v>1.0131314995789296</v>
      </c>
      <c r="O6256" t="str">
        <f t="shared" si="486"/>
        <v>FACTURA</v>
      </c>
      <c r="P6256" t="str">
        <f t="shared" si="487"/>
        <v>2025</v>
      </c>
      <c r="Q6256" t="str">
        <f t="shared" si="488"/>
        <v>04</v>
      </c>
      <c r="R6256" t="str">
        <f>+IFERROR(VLOOKUP(I6256, Listado!A:B, 2, FALSE()), "COMERCIALIZADORA INTERNACIONAL CARIBBEAN EXOTICS S A")</f>
        <v>PIEDRAHITA PEREZ MARIANA</v>
      </c>
      <c r="S6256" s="25">
        <f>+VLOOKUP(E6256, TC!A:D, 2, FALSE())</f>
        <v>4227.32</v>
      </c>
      <c r="T6256" t="str">
        <f t="shared" si="489"/>
        <v>EUR</v>
      </c>
    </row>
    <row r="6257" spans="1:20" ht="18.75" hidden="1" customHeight="1" x14ac:dyDescent="0.25">
      <c r="A6257" t="s">
        <v>2645</v>
      </c>
      <c r="B6257" t="s">
        <v>5</v>
      </c>
      <c r="C6257" t="s">
        <v>1913</v>
      </c>
      <c r="D6257" s="24">
        <v>11762</v>
      </c>
      <c r="E6257" t="s">
        <v>1712</v>
      </c>
      <c r="F6257" t="s">
        <v>1924</v>
      </c>
      <c r="G6257" t="s">
        <v>108</v>
      </c>
      <c r="H6257" t="s">
        <v>2853</v>
      </c>
      <c r="I6257" t="s">
        <v>1897</v>
      </c>
      <c r="J6257" t="s">
        <v>2468</v>
      </c>
      <c r="K6257" t="s">
        <v>2523</v>
      </c>
      <c r="L6257" s="24">
        <v>44.5</v>
      </c>
      <c r="M6257" s="25">
        <f>+VLOOKUP(E6257, TC!A:D, 4, FALSE())</f>
        <v>1.1383499995268871</v>
      </c>
      <c r="N6257" s="24">
        <f t="shared" si="485"/>
        <v>50.656574978946473</v>
      </c>
      <c r="O6257" t="str">
        <f t="shared" si="486"/>
        <v>FACTURA</v>
      </c>
      <c r="P6257" t="str">
        <f t="shared" si="487"/>
        <v>2025</v>
      </c>
      <c r="Q6257" t="str">
        <f t="shared" si="488"/>
        <v>04</v>
      </c>
      <c r="R6257" t="str">
        <f>+IFERROR(VLOOKUP(I6257, Listado!A:B, 2, FALSE()), "COMERCIALIZADORA INTERNACIONAL CARIBBEAN EXOTICS S A")</f>
        <v>PIEDRAHITA PEREZ MARIANA</v>
      </c>
      <c r="S6257" s="25">
        <f>+VLOOKUP(E6257, TC!A:D, 2, FALSE())</f>
        <v>4227.32</v>
      </c>
      <c r="T6257" t="str">
        <f t="shared" si="489"/>
        <v>EUR</v>
      </c>
    </row>
    <row r="6258" spans="1:20" ht="18.75" hidden="1" customHeight="1" x14ac:dyDescent="0.25">
      <c r="A6258" t="s">
        <v>2645</v>
      </c>
      <c r="B6258" t="s">
        <v>5</v>
      </c>
      <c r="C6258" t="s">
        <v>1913</v>
      </c>
      <c r="D6258" s="24">
        <v>11762</v>
      </c>
      <c r="E6258" t="s">
        <v>1712</v>
      </c>
      <c r="F6258" t="s">
        <v>1924</v>
      </c>
      <c r="G6258" t="s">
        <v>108</v>
      </c>
      <c r="H6258" t="s">
        <v>2853</v>
      </c>
      <c r="I6258" t="s">
        <v>1897</v>
      </c>
      <c r="J6258" t="s">
        <v>2468</v>
      </c>
      <c r="K6258" t="s">
        <v>2523</v>
      </c>
      <c r="L6258" s="24">
        <v>19.579999999999998</v>
      </c>
      <c r="M6258" s="25">
        <f>+VLOOKUP(E6258, TC!A:D, 4, FALSE())</f>
        <v>1.1383499995268871</v>
      </c>
      <c r="N6258" s="24">
        <f t="shared" si="485"/>
        <v>22.288892990736446</v>
      </c>
      <c r="O6258" t="str">
        <f t="shared" si="486"/>
        <v>FACTURA</v>
      </c>
      <c r="P6258" t="str">
        <f t="shared" si="487"/>
        <v>2025</v>
      </c>
      <c r="Q6258" t="str">
        <f t="shared" si="488"/>
        <v>04</v>
      </c>
      <c r="R6258" t="str">
        <f>+IFERROR(VLOOKUP(I6258, Listado!A:B, 2, FALSE()), "COMERCIALIZADORA INTERNACIONAL CARIBBEAN EXOTICS S A")</f>
        <v>PIEDRAHITA PEREZ MARIANA</v>
      </c>
      <c r="S6258" s="25">
        <f>+VLOOKUP(E6258, TC!A:D, 2, FALSE())</f>
        <v>4227.32</v>
      </c>
      <c r="T6258" t="str">
        <f t="shared" si="489"/>
        <v>EUR</v>
      </c>
    </row>
    <row r="6259" spans="1:20" ht="18.75" hidden="1" customHeight="1" x14ac:dyDescent="0.25">
      <c r="A6259" t="s">
        <v>2645</v>
      </c>
      <c r="B6259" t="s">
        <v>5</v>
      </c>
      <c r="C6259" t="s">
        <v>1913</v>
      </c>
      <c r="D6259" s="24">
        <v>11762</v>
      </c>
      <c r="E6259" t="s">
        <v>1712</v>
      </c>
      <c r="F6259" t="s">
        <v>1924</v>
      </c>
      <c r="G6259" t="s">
        <v>108</v>
      </c>
      <c r="H6259" t="s">
        <v>2853</v>
      </c>
      <c r="I6259" t="s">
        <v>1897</v>
      </c>
      <c r="J6259" t="s">
        <v>2468</v>
      </c>
      <c r="K6259" t="s">
        <v>2523</v>
      </c>
      <c r="L6259" s="24">
        <v>40.94</v>
      </c>
      <c r="M6259" s="25">
        <f>+VLOOKUP(E6259, TC!A:D, 4, FALSE())</f>
        <v>1.1383499995268871</v>
      </c>
      <c r="N6259" s="24">
        <f t="shared" si="485"/>
        <v>46.604048980630758</v>
      </c>
      <c r="O6259" t="str">
        <f t="shared" si="486"/>
        <v>FACTURA</v>
      </c>
      <c r="P6259" t="str">
        <f t="shared" si="487"/>
        <v>2025</v>
      </c>
      <c r="Q6259" t="str">
        <f t="shared" si="488"/>
        <v>04</v>
      </c>
      <c r="R6259" t="str">
        <f>+IFERROR(VLOOKUP(I6259, Listado!A:B, 2, FALSE()), "COMERCIALIZADORA INTERNACIONAL CARIBBEAN EXOTICS S A")</f>
        <v>PIEDRAHITA PEREZ MARIANA</v>
      </c>
      <c r="S6259" s="25">
        <f>+VLOOKUP(E6259, TC!A:D, 2, FALSE())</f>
        <v>4227.32</v>
      </c>
      <c r="T6259" t="str">
        <f t="shared" si="489"/>
        <v>EUR</v>
      </c>
    </row>
    <row r="6260" spans="1:20" ht="18.75" hidden="1" customHeight="1" x14ac:dyDescent="0.25">
      <c r="A6260" t="s">
        <v>2645</v>
      </c>
      <c r="B6260" t="s">
        <v>5</v>
      </c>
      <c r="C6260" t="s">
        <v>1913</v>
      </c>
      <c r="D6260" s="24">
        <v>11762</v>
      </c>
      <c r="E6260" t="s">
        <v>1712</v>
      </c>
      <c r="F6260" t="s">
        <v>1924</v>
      </c>
      <c r="G6260" t="s">
        <v>108</v>
      </c>
      <c r="H6260" t="s">
        <v>2853</v>
      </c>
      <c r="I6260" t="s">
        <v>1897</v>
      </c>
      <c r="J6260" t="s">
        <v>2468</v>
      </c>
      <c r="K6260" t="s">
        <v>2523</v>
      </c>
      <c r="L6260" s="24">
        <v>1.78</v>
      </c>
      <c r="M6260" s="25">
        <f>+VLOOKUP(E6260, TC!A:D, 4, FALSE())</f>
        <v>1.1383499995268871</v>
      </c>
      <c r="N6260" s="24">
        <f t="shared" si="485"/>
        <v>2.0262629991578591</v>
      </c>
      <c r="O6260" t="str">
        <f t="shared" si="486"/>
        <v>FACTURA</v>
      </c>
      <c r="P6260" t="str">
        <f t="shared" si="487"/>
        <v>2025</v>
      </c>
      <c r="Q6260" t="str">
        <f t="shared" si="488"/>
        <v>04</v>
      </c>
      <c r="R6260" t="str">
        <f>+IFERROR(VLOOKUP(I6260, Listado!A:B, 2, FALSE()), "COMERCIALIZADORA INTERNACIONAL CARIBBEAN EXOTICS S A")</f>
        <v>PIEDRAHITA PEREZ MARIANA</v>
      </c>
      <c r="S6260" s="25">
        <f>+VLOOKUP(E6260, TC!A:D, 2, FALSE())</f>
        <v>4227.32</v>
      </c>
      <c r="T6260" t="str">
        <f t="shared" si="489"/>
        <v>EUR</v>
      </c>
    </row>
    <row r="6261" spans="1:20" ht="18.75" hidden="1" customHeight="1" x14ac:dyDescent="0.25">
      <c r="A6261" t="s">
        <v>2645</v>
      </c>
      <c r="B6261" t="s">
        <v>5</v>
      </c>
      <c r="C6261" t="s">
        <v>1913</v>
      </c>
      <c r="D6261" s="24">
        <v>11762</v>
      </c>
      <c r="E6261" t="s">
        <v>1712</v>
      </c>
      <c r="F6261" t="s">
        <v>1924</v>
      </c>
      <c r="G6261" t="s">
        <v>108</v>
      </c>
      <c r="H6261" t="s">
        <v>2853</v>
      </c>
      <c r="I6261" t="s">
        <v>1897</v>
      </c>
      <c r="J6261" t="s">
        <v>2468</v>
      </c>
      <c r="K6261" t="s">
        <v>1959</v>
      </c>
      <c r="L6261" s="24">
        <v>300</v>
      </c>
      <c r="M6261" s="25">
        <f>+VLOOKUP(E6261, TC!A:D, 4, FALSE())</f>
        <v>1.1383499995268871</v>
      </c>
      <c r="N6261" s="24">
        <f t="shared" si="485"/>
        <v>341.50499985806613</v>
      </c>
      <c r="O6261" t="str">
        <f t="shared" si="486"/>
        <v>FACTURA</v>
      </c>
      <c r="P6261" t="str">
        <f t="shared" si="487"/>
        <v>2025</v>
      </c>
      <c r="Q6261" t="str">
        <f t="shared" si="488"/>
        <v>04</v>
      </c>
      <c r="R6261" t="str">
        <f>+IFERROR(VLOOKUP(I6261, Listado!A:B, 2, FALSE()), "COMERCIALIZADORA INTERNACIONAL CARIBBEAN EXOTICS S A")</f>
        <v>PIEDRAHITA PEREZ MARIANA</v>
      </c>
      <c r="S6261" s="25">
        <f>+VLOOKUP(E6261, TC!A:D, 2, FALSE())</f>
        <v>4227.32</v>
      </c>
      <c r="T6261" t="str">
        <f t="shared" si="489"/>
        <v>EUR</v>
      </c>
    </row>
    <row r="6262" spans="1:20" ht="18.75" hidden="1" customHeight="1" x14ac:dyDescent="0.25">
      <c r="A6262" t="s">
        <v>2645</v>
      </c>
      <c r="B6262" t="s">
        <v>5</v>
      </c>
      <c r="C6262" t="s">
        <v>1913</v>
      </c>
      <c r="D6262" s="24">
        <v>11762</v>
      </c>
      <c r="E6262" t="s">
        <v>1712</v>
      </c>
      <c r="F6262" t="s">
        <v>1924</v>
      </c>
      <c r="G6262" t="s">
        <v>108</v>
      </c>
      <c r="H6262" t="s">
        <v>2853</v>
      </c>
      <c r="I6262" t="s">
        <v>1897</v>
      </c>
      <c r="J6262" t="s">
        <v>2468</v>
      </c>
      <c r="K6262" t="s">
        <v>1960</v>
      </c>
      <c r="L6262" s="24">
        <v>7.13</v>
      </c>
      <c r="M6262" s="25">
        <f>+VLOOKUP(E6262, TC!A:D, 4, FALSE())</f>
        <v>1.1383499995268871</v>
      </c>
      <c r="N6262" s="24">
        <f t="shared" si="485"/>
        <v>8.1164354966267052</v>
      </c>
      <c r="O6262" t="str">
        <f t="shared" si="486"/>
        <v>FACTURA</v>
      </c>
      <c r="P6262" t="str">
        <f t="shared" si="487"/>
        <v>2025</v>
      </c>
      <c r="Q6262" t="str">
        <f t="shared" si="488"/>
        <v>04</v>
      </c>
      <c r="R6262" t="str">
        <f>+IFERROR(VLOOKUP(I6262, Listado!A:B, 2, FALSE()), "COMERCIALIZADORA INTERNACIONAL CARIBBEAN EXOTICS S A")</f>
        <v>PIEDRAHITA PEREZ MARIANA</v>
      </c>
      <c r="S6262" s="25">
        <f>+VLOOKUP(E6262, TC!A:D, 2, FALSE())</f>
        <v>4227.32</v>
      </c>
      <c r="T6262" t="str">
        <f t="shared" si="489"/>
        <v>EUR</v>
      </c>
    </row>
    <row r="6263" spans="1:20" ht="18.75" hidden="1" customHeight="1" x14ac:dyDescent="0.25">
      <c r="A6263" t="s">
        <v>2645</v>
      </c>
      <c r="B6263" t="s">
        <v>5</v>
      </c>
      <c r="C6263" t="s">
        <v>1913</v>
      </c>
      <c r="D6263" s="24">
        <v>11763</v>
      </c>
      <c r="E6263" t="s">
        <v>1712</v>
      </c>
      <c r="F6263" t="s">
        <v>1924</v>
      </c>
      <c r="G6263" t="s">
        <v>108</v>
      </c>
      <c r="H6263" t="s">
        <v>2854</v>
      </c>
      <c r="I6263" t="s">
        <v>1874</v>
      </c>
      <c r="J6263" t="s">
        <v>1917</v>
      </c>
      <c r="K6263" t="s">
        <v>30</v>
      </c>
      <c r="L6263" s="24">
        <v>326.76</v>
      </c>
      <c r="M6263" s="25">
        <f>+VLOOKUP(E6263, TC!A:D, 4, FALSE())</f>
        <v>1.1383499995268871</v>
      </c>
      <c r="N6263" s="24">
        <f t="shared" si="485"/>
        <v>371.96724584540561</v>
      </c>
      <c r="O6263" t="str">
        <f t="shared" si="486"/>
        <v>FACTURA</v>
      </c>
      <c r="P6263" t="str">
        <f t="shared" si="487"/>
        <v>2025</v>
      </c>
      <c r="Q6263" t="str">
        <f t="shared" si="488"/>
        <v>04</v>
      </c>
      <c r="R6263" t="str">
        <f>+IFERROR(VLOOKUP(I6263, Listado!A:B, 2, FALSE()), "COMERCIALIZADORA INTERNACIONAL CARIBBEAN EXOTICS S A")</f>
        <v>PIEDRAHITA PEREZ MARIANA</v>
      </c>
      <c r="S6263" s="25">
        <f>+VLOOKUP(E6263, TC!A:D, 2, FALSE())</f>
        <v>4227.32</v>
      </c>
      <c r="T6263" t="str">
        <f t="shared" si="489"/>
        <v>EUR</v>
      </c>
    </row>
    <row r="6264" spans="1:20" ht="18.75" hidden="1" customHeight="1" x14ac:dyDescent="0.25">
      <c r="A6264" t="s">
        <v>2645</v>
      </c>
      <c r="B6264" t="s">
        <v>5</v>
      </c>
      <c r="C6264" t="s">
        <v>1913</v>
      </c>
      <c r="D6264" s="24">
        <v>11763</v>
      </c>
      <c r="E6264" t="s">
        <v>1712</v>
      </c>
      <c r="F6264" t="s">
        <v>1924</v>
      </c>
      <c r="G6264" t="s">
        <v>108</v>
      </c>
      <c r="H6264" t="s">
        <v>2854</v>
      </c>
      <c r="I6264" t="s">
        <v>1874</v>
      </c>
      <c r="J6264" t="s">
        <v>1917</v>
      </c>
      <c r="K6264" t="s">
        <v>30</v>
      </c>
      <c r="L6264" s="24">
        <v>1073.6400000000001</v>
      </c>
      <c r="M6264" s="25">
        <f>+VLOOKUP(E6264, TC!A:D, 4, FALSE())</f>
        <v>1.1383499995268871</v>
      </c>
      <c r="N6264" s="24">
        <f t="shared" si="485"/>
        <v>1222.1780934920471</v>
      </c>
      <c r="O6264" t="str">
        <f t="shared" si="486"/>
        <v>FACTURA</v>
      </c>
      <c r="P6264" t="str">
        <f t="shared" si="487"/>
        <v>2025</v>
      </c>
      <c r="Q6264" t="str">
        <f t="shared" si="488"/>
        <v>04</v>
      </c>
      <c r="R6264" t="str">
        <f>+IFERROR(VLOOKUP(I6264, Listado!A:B, 2, FALSE()), "COMERCIALIZADORA INTERNACIONAL CARIBBEAN EXOTICS S A")</f>
        <v>PIEDRAHITA PEREZ MARIANA</v>
      </c>
      <c r="S6264" s="25">
        <f>+VLOOKUP(E6264, TC!A:D, 2, FALSE())</f>
        <v>4227.32</v>
      </c>
      <c r="T6264" t="str">
        <f t="shared" si="489"/>
        <v>EUR</v>
      </c>
    </row>
    <row r="6265" spans="1:20" ht="18.75" hidden="1" customHeight="1" x14ac:dyDescent="0.25">
      <c r="A6265" t="s">
        <v>2645</v>
      </c>
      <c r="B6265" t="s">
        <v>5</v>
      </c>
      <c r="C6265" t="s">
        <v>1913</v>
      </c>
      <c r="D6265" s="24">
        <v>11763</v>
      </c>
      <c r="E6265" t="s">
        <v>1712</v>
      </c>
      <c r="F6265" t="s">
        <v>1924</v>
      </c>
      <c r="G6265" t="s">
        <v>108</v>
      </c>
      <c r="H6265" t="s">
        <v>2854</v>
      </c>
      <c r="I6265" t="s">
        <v>1874</v>
      </c>
      <c r="J6265" t="s">
        <v>1917</v>
      </c>
      <c r="K6265" t="s">
        <v>30</v>
      </c>
      <c r="L6265" s="24">
        <v>225.62</v>
      </c>
      <c r="M6265" s="25">
        <f>+VLOOKUP(E6265, TC!A:D, 4, FALSE())</f>
        <v>1.1383499995268871</v>
      </c>
      <c r="N6265" s="24">
        <f t="shared" si="485"/>
        <v>256.83452689325628</v>
      </c>
      <c r="O6265" t="str">
        <f t="shared" si="486"/>
        <v>FACTURA</v>
      </c>
      <c r="P6265" t="str">
        <f t="shared" si="487"/>
        <v>2025</v>
      </c>
      <c r="Q6265" t="str">
        <f t="shared" si="488"/>
        <v>04</v>
      </c>
      <c r="R6265" t="str">
        <f>+IFERROR(VLOOKUP(I6265, Listado!A:B, 2, FALSE()), "COMERCIALIZADORA INTERNACIONAL CARIBBEAN EXOTICS S A")</f>
        <v>PIEDRAHITA PEREZ MARIANA</v>
      </c>
      <c r="S6265" s="25">
        <f>+VLOOKUP(E6265, TC!A:D, 2, FALSE())</f>
        <v>4227.32</v>
      </c>
      <c r="T6265" t="str">
        <f t="shared" si="489"/>
        <v>EUR</v>
      </c>
    </row>
    <row r="6266" spans="1:20" ht="18.75" hidden="1" customHeight="1" x14ac:dyDescent="0.25">
      <c r="A6266" t="s">
        <v>2645</v>
      </c>
      <c r="B6266" t="s">
        <v>5</v>
      </c>
      <c r="C6266" t="s">
        <v>1913</v>
      </c>
      <c r="D6266" s="24">
        <v>11763</v>
      </c>
      <c r="E6266" t="s">
        <v>1712</v>
      </c>
      <c r="F6266" t="s">
        <v>1924</v>
      </c>
      <c r="G6266" t="s">
        <v>108</v>
      </c>
      <c r="H6266" t="s">
        <v>2854</v>
      </c>
      <c r="I6266" t="s">
        <v>1874</v>
      </c>
      <c r="J6266" t="s">
        <v>1917</v>
      </c>
      <c r="K6266" t="s">
        <v>30</v>
      </c>
      <c r="L6266" s="24">
        <v>81.69</v>
      </c>
      <c r="M6266" s="25">
        <f>+VLOOKUP(E6266, TC!A:D, 4, FALSE())</f>
        <v>1.1383499995268871</v>
      </c>
      <c r="N6266" s="24">
        <f t="shared" si="485"/>
        <v>92.991811461351404</v>
      </c>
      <c r="O6266" t="str">
        <f t="shared" si="486"/>
        <v>FACTURA</v>
      </c>
      <c r="P6266" t="str">
        <f t="shared" si="487"/>
        <v>2025</v>
      </c>
      <c r="Q6266" t="str">
        <f t="shared" si="488"/>
        <v>04</v>
      </c>
      <c r="R6266" t="str">
        <f>+IFERROR(VLOOKUP(I6266, Listado!A:B, 2, FALSE()), "COMERCIALIZADORA INTERNACIONAL CARIBBEAN EXOTICS S A")</f>
        <v>PIEDRAHITA PEREZ MARIANA</v>
      </c>
      <c r="S6266" s="25">
        <f>+VLOOKUP(E6266, TC!A:D, 2, FALSE())</f>
        <v>4227.32</v>
      </c>
      <c r="T6266" t="str">
        <f t="shared" si="489"/>
        <v>EUR</v>
      </c>
    </row>
    <row r="6267" spans="1:20" ht="18.75" hidden="1" customHeight="1" x14ac:dyDescent="0.25">
      <c r="A6267" t="s">
        <v>2645</v>
      </c>
      <c r="B6267" t="s">
        <v>5</v>
      </c>
      <c r="C6267" t="s">
        <v>1913</v>
      </c>
      <c r="D6267" s="24">
        <v>11763</v>
      </c>
      <c r="E6267" t="s">
        <v>1712</v>
      </c>
      <c r="F6267" t="s">
        <v>1924</v>
      </c>
      <c r="G6267" t="s">
        <v>108</v>
      </c>
      <c r="H6267" t="s">
        <v>2854</v>
      </c>
      <c r="I6267" t="s">
        <v>1874</v>
      </c>
      <c r="J6267" t="s">
        <v>1917</v>
      </c>
      <c r="K6267" t="s">
        <v>30</v>
      </c>
      <c r="L6267" s="24">
        <v>350.1</v>
      </c>
      <c r="M6267" s="25">
        <f>+VLOOKUP(E6267, TC!A:D, 4, FALSE())</f>
        <v>1.1383499995268871</v>
      </c>
      <c r="N6267" s="24">
        <f t="shared" si="485"/>
        <v>398.53633483436317</v>
      </c>
      <c r="O6267" t="str">
        <f t="shared" si="486"/>
        <v>FACTURA</v>
      </c>
      <c r="P6267" t="str">
        <f t="shared" si="487"/>
        <v>2025</v>
      </c>
      <c r="Q6267" t="str">
        <f t="shared" si="488"/>
        <v>04</v>
      </c>
      <c r="R6267" t="str">
        <f>+IFERROR(VLOOKUP(I6267, Listado!A:B, 2, FALSE()), "COMERCIALIZADORA INTERNACIONAL CARIBBEAN EXOTICS S A")</f>
        <v>PIEDRAHITA PEREZ MARIANA</v>
      </c>
      <c r="S6267" s="25">
        <f>+VLOOKUP(E6267, TC!A:D, 2, FALSE())</f>
        <v>4227.32</v>
      </c>
      <c r="T6267" t="str">
        <f t="shared" si="489"/>
        <v>EUR</v>
      </c>
    </row>
    <row r="6268" spans="1:20" ht="18.75" hidden="1" customHeight="1" x14ac:dyDescent="0.25">
      <c r="A6268" t="s">
        <v>2645</v>
      </c>
      <c r="B6268" t="s">
        <v>5</v>
      </c>
      <c r="C6268" t="s">
        <v>1913</v>
      </c>
      <c r="D6268" s="24">
        <v>11763</v>
      </c>
      <c r="E6268" t="s">
        <v>1712</v>
      </c>
      <c r="F6268" t="s">
        <v>1924</v>
      </c>
      <c r="G6268" t="s">
        <v>108</v>
      </c>
      <c r="H6268" t="s">
        <v>2854</v>
      </c>
      <c r="I6268" t="s">
        <v>1874</v>
      </c>
      <c r="J6268" t="s">
        <v>1917</v>
      </c>
      <c r="K6268" t="s">
        <v>30</v>
      </c>
      <c r="L6268" s="24">
        <v>1209.79</v>
      </c>
      <c r="M6268" s="25">
        <f>+VLOOKUP(E6268, TC!A:D, 4, FALSE())</f>
        <v>1.1383499995268871</v>
      </c>
      <c r="N6268" s="24">
        <f t="shared" si="485"/>
        <v>1377.1644459276326</v>
      </c>
      <c r="O6268" t="str">
        <f t="shared" si="486"/>
        <v>FACTURA</v>
      </c>
      <c r="P6268" t="str">
        <f t="shared" si="487"/>
        <v>2025</v>
      </c>
      <c r="Q6268" t="str">
        <f t="shared" si="488"/>
        <v>04</v>
      </c>
      <c r="R6268" t="str">
        <f>+IFERROR(VLOOKUP(I6268, Listado!A:B, 2, FALSE()), "COMERCIALIZADORA INTERNACIONAL CARIBBEAN EXOTICS S A")</f>
        <v>PIEDRAHITA PEREZ MARIANA</v>
      </c>
      <c r="S6268" s="25">
        <f>+VLOOKUP(E6268, TC!A:D, 2, FALSE())</f>
        <v>4227.32</v>
      </c>
      <c r="T6268" t="str">
        <f t="shared" si="489"/>
        <v>EUR</v>
      </c>
    </row>
    <row r="6269" spans="1:20" ht="18.75" hidden="1" customHeight="1" x14ac:dyDescent="0.25">
      <c r="A6269" t="s">
        <v>2645</v>
      </c>
      <c r="B6269" t="s">
        <v>5</v>
      </c>
      <c r="C6269" t="s">
        <v>1913</v>
      </c>
      <c r="D6269" s="24">
        <v>11763</v>
      </c>
      <c r="E6269" t="s">
        <v>1712</v>
      </c>
      <c r="F6269" t="s">
        <v>1924</v>
      </c>
      <c r="G6269" t="s">
        <v>108</v>
      </c>
      <c r="H6269" t="s">
        <v>2854</v>
      </c>
      <c r="I6269" t="s">
        <v>1874</v>
      </c>
      <c r="J6269" t="s">
        <v>1917</v>
      </c>
      <c r="K6269" t="s">
        <v>1959</v>
      </c>
      <c r="L6269" s="24">
        <v>900</v>
      </c>
      <c r="M6269" s="25">
        <f>+VLOOKUP(E6269, TC!A:D, 4, FALSE())</f>
        <v>1.1383499995268871</v>
      </c>
      <c r="N6269" s="24">
        <f t="shared" si="485"/>
        <v>1024.5149995741983</v>
      </c>
      <c r="O6269" t="str">
        <f t="shared" si="486"/>
        <v>FACTURA</v>
      </c>
      <c r="P6269" t="str">
        <f t="shared" si="487"/>
        <v>2025</v>
      </c>
      <c r="Q6269" t="str">
        <f t="shared" si="488"/>
        <v>04</v>
      </c>
      <c r="R6269" t="str">
        <f>+IFERROR(VLOOKUP(I6269, Listado!A:B, 2, FALSE()), "COMERCIALIZADORA INTERNACIONAL CARIBBEAN EXOTICS S A")</f>
        <v>PIEDRAHITA PEREZ MARIANA</v>
      </c>
      <c r="S6269" s="25">
        <f>+VLOOKUP(E6269, TC!A:D, 2, FALSE())</f>
        <v>4227.32</v>
      </c>
      <c r="T6269" t="str">
        <f t="shared" si="489"/>
        <v>EUR</v>
      </c>
    </row>
    <row r="6270" spans="1:20" ht="18.75" hidden="1" customHeight="1" x14ac:dyDescent="0.25">
      <c r="A6270" t="s">
        <v>2645</v>
      </c>
      <c r="B6270" t="s">
        <v>5</v>
      </c>
      <c r="C6270" t="s">
        <v>1913</v>
      </c>
      <c r="D6270" s="24">
        <v>11763</v>
      </c>
      <c r="E6270" t="s">
        <v>1712</v>
      </c>
      <c r="F6270" t="s">
        <v>1924</v>
      </c>
      <c r="G6270" t="s">
        <v>108</v>
      </c>
      <c r="H6270" t="s">
        <v>2854</v>
      </c>
      <c r="I6270" t="s">
        <v>1874</v>
      </c>
      <c r="J6270" t="s">
        <v>1917</v>
      </c>
      <c r="K6270" t="s">
        <v>1960</v>
      </c>
      <c r="L6270" s="24">
        <v>32.4</v>
      </c>
      <c r="M6270" s="25">
        <f>+VLOOKUP(E6270, TC!A:D, 4, FALSE())</f>
        <v>1.1383499995268871</v>
      </c>
      <c r="N6270" s="24">
        <f t="shared" si="485"/>
        <v>36.882539984671141</v>
      </c>
      <c r="O6270" t="str">
        <f t="shared" si="486"/>
        <v>FACTURA</v>
      </c>
      <c r="P6270" t="str">
        <f t="shared" si="487"/>
        <v>2025</v>
      </c>
      <c r="Q6270" t="str">
        <f t="shared" si="488"/>
        <v>04</v>
      </c>
      <c r="R6270" t="str">
        <f>+IFERROR(VLOOKUP(I6270, Listado!A:B, 2, FALSE()), "COMERCIALIZADORA INTERNACIONAL CARIBBEAN EXOTICS S A")</f>
        <v>PIEDRAHITA PEREZ MARIANA</v>
      </c>
      <c r="S6270" s="25">
        <f>+VLOOKUP(E6270, TC!A:D, 2, FALSE())</f>
        <v>4227.32</v>
      </c>
      <c r="T6270" t="str">
        <f t="shared" si="489"/>
        <v>EUR</v>
      </c>
    </row>
    <row r="6271" spans="1:20" ht="18.75" hidden="1" customHeight="1" x14ac:dyDescent="0.25">
      <c r="A6271" t="s">
        <v>2645</v>
      </c>
      <c r="B6271" t="s">
        <v>5</v>
      </c>
      <c r="C6271" t="s">
        <v>1913</v>
      </c>
      <c r="D6271" s="24">
        <v>11764</v>
      </c>
      <c r="E6271" t="s">
        <v>1712</v>
      </c>
      <c r="F6271" t="s">
        <v>1924</v>
      </c>
      <c r="G6271" t="s">
        <v>108</v>
      </c>
      <c r="H6271" t="s">
        <v>2855</v>
      </c>
      <c r="I6271" t="s">
        <v>1874</v>
      </c>
      <c r="J6271" t="s">
        <v>1917</v>
      </c>
      <c r="K6271" t="s">
        <v>30</v>
      </c>
      <c r="L6271" s="24">
        <v>101.25</v>
      </c>
      <c r="M6271" s="25">
        <f>+VLOOKUP(E6271, TC!A:D, 4, FALSE())</f>
        <v>1.1383499995268871</v>
      </c>
      <c r="N6271" s="24">
        <f t="shared" si="485"/>
        <v>115.25793745209732</v>
      </c>
      <c r="O6271" t="str">
        <f t="shared" si="486"/>
        <v>FACTURA</v>
      </c>
      <c r="P6271" t="str">
        <f t="shared" si="487"/>
        <v>2025</v>
      </c>
      <c r="Q6271" t="str">
        <f t="shared" si="488"/>
        <v>04</v>
      </c>
      <c r="R6271" t="str">
        <f>+IFERROR(VLOOKUP(I6271, Listado!A:B, 2, FALSE()), "COMERCIALIZADORA INTERNACIONAL CARIBBEAN EXOTICS S A")</f>
        <v>PIEDRAHITA PEREZ MARIANA</v>
      </c>
      <c r="S6271" s="25">
        <f>+VLOOKUP(E6271, TC!A:D, 2, FALSE())</f>
        <v>4227.32</v>
      </c>
      <c r="T6271" t="str">
        <f t="shared" si="489"/>
        <v>EUR</v>
      </c>
    </row>
    <row r="6272" spans="1:20" ht="18.75" hidden="1" customHeight="1" x14ac:dyDescent="0.25">
      <c r="A6272" t="s">
        <v>2645</v>
      </c>
      <c r="B6272" t="s">
        <v>5</v>
      </c>
      <c r="C6272" t="s">
        <v>1913</v>
      </c>
      <c r="D6272" s="24">
        <v>11764</v>
      </c>
      <c r="E6272" t="s">
        <v>1712</v>
      </c>
      <c r="F6272" t="s">
        <v>1924</v>
      </c>
      <c r="G6272" t="s">
        <v>108</v>
      </c>
      <c r="H6272" t="s">
        <v>2855</v>
      </c>
      <c r="I6272" t="s">
        <v>1874</v>
      </c>
      <c r="J6272" t="s">
        <v>1917</v>
      </c>
      <c r="K6272" t="s">
        <v>30</v>
      </c>
      <c r="L6272" s="24">
        <v>1611.9</v>
      </c>
      <c r="M6272" s="25">
        <f>+VLOOKUP(E6272, TC!A:D, 4, FALSE())</f>
        <v>1.1383499995268871</v>
      </c>
      <c r="N6272" s="24">
        <f t="shared" si="485"/>
        <v>1834.9063642373894</v>
      </c>
      <c r="O6272" t="str">
        <f t="shared" si="486"/>
        <v>FACTURA</v>
      </c>
      <c r="P6272" t="str">
        <f t="shared" si="487"/>
        <v>2025</v>
      </c>
      <c r="Q6272" t="str">
        <f t="shared" si="488"/>
        <v>04</v>
      </c>
      <c r="R6272" t="str">
        <f>+IFERROR(VLOOKUP(I6272, Listado!A:B, 2, FALSE()), "COMERCIALIZADORA INTERNACIONAL CARIBBEAN EXOTICS S A")</f>
        <v>PIEDRAHITA PEREZ MARIANA</v>
      </c>
      <c r="S6272" s="25">
        <f>+VLOOKUP(E6272, TC!A:D, 2, FALSE())</f>
        <v>4227.32</v>
      </c>
      <c r="T6272" t="str">
        <f t="shared" si="489"/>
        <v>EUR</v>
      </c>
    </row>
    <row r="6273" spans="1:20" ht="18.75" hidden="1" customHeight="1" x14ac:dyDescent="0.25">
      <c r="A6273" t="s">
        <v>2645</v>
      </c>
      <c r="B6273" t="s">
        <v>5</v>
      </c>
      <c r="C6273" t="s">
        <v>1913</v>
      </c>
      <c r="D6273" s="24">
        <v>11764</v>
      </c>
      <c r="E6273" t="s">
        <v>1712</v>
      </c>
      <c r="F6273" t="s">
        <v>1924</v>
      </c>
      <c r="G6273" t="s">
        <v>108</v>
      </c>
      <c r="H6273" t="s">
        <v>2855</v>
      </c>
      <c r="I6273" t="s">
        <v>1874</v>
      </c>
      <c r="J6273" t="s">
        <v>1917</v>
      </c>
      <c r="K6273" t="s">
        <v>30</v>
      </c>
      <c r="L6273" s="24">
        <v>328.05</v>
      </c>
      <c r="M6273" s="25">
        <f>+VLOOKUP(E6273, TC!A:D, 4, FALSE())</f>
        <v>1.1383499995268871</v>
      </c>
      <c r="N6273" s="24">
        <f t="shared" si="485"/>
        <v>373.43571734479531</v>
      </c>
      <c r="O6273" t="str">
        <f t="shared" si="486"/>
        <v>FACTURA</v>
      </c>
      <c r="P6273" t="str">
        <f t="shared" si="487"/>
        <v>2025</v>
      </c>
      <c r="Q6273" t="str">
        <f t="shared" si="488"/>
        <v>04</v>
      </c>
      <c r="R6273" t="str">
        <f>+IFERROR(VLOOKUP(I6273, Listado!A:B, 2, FALSE()), "COMERCIALIZADORA INTERNACIONAL CARIBBEAN EXOTICS S A")</f>
        <v>PIEDRAHITA PEREZ MARIANA</v>
      </c>
      <c r="S6273" s="25">
        <f>+VLOOKUP(E6273, TC!A:D, 2, FALSE())</f>
        <v>4227.32</v>
      </c>
      <c r="T6273" t="str">
        <f t="shared" si="489"/>
        <v>EUR</v>
      </c>
    </row>
    <row r="6274" spans="1:20" ht="18.75" hidden="1" customHeight="1" x14ac:dyDescent="0.25">
      <c r="A6274" t="s">
        <v>2645</v>
      </c>
      <c r="B6274" t="s">
        <v>5</v>
      </c>
      <c r="C6274" t="s">
        <v>1913</v>
      </c>
      <c r="D6274" s="24">
        <v>11764</v>
      </c>
      <c r="E6274" t="s">
        <v>1712</v>
      </c>
      <c r="F6274" t="s">
        <v>1924</v>
      </c>
      <c r="G6274" t="s">
        <v>108</v>
      </c>
      <c r="H6274" t="s">
        <v>2855</v>
      </c>
      <c r="I6274" t="s">
        <v>1874</v>
      </c>
      <c r="J6274" t="s">
        <v>1917</v>
      </c>
      <c r="K6274" t="s">
        <v>30</v>
      </c>
      <c r="L6274" s="24">
        <v>56.7</v>
      </c>
      <c r="M6274" s="25">
        <f>+VLOOKUP(E6274, TC!A:D, 4, FALSE())</f>
        <v>1.1383499995268871</v>
      </c>
      <c r="N6274" s="24">
        <f t="shared" ref="N6274:N6337" si="490">+IF(F6274="EUR", (M6274*L6274), IF(I6274="JUAN MATAS SAS", (L6274/S6274), L6274))</f>
        <v>64.544444973174507</v>
      </c>
      <c r="O6274" t="str">
        <f t="shared" ref="O6274:O6337" si="491">+IF(C6274="CFE", "FACTURA", IF(ISERROR(SEARCH("ANULA", H6274))=FALSE(), "ANULACIÓN FE", IF(ISERROR(SEARCH("CANCELLATION", H6274))=FALSE(), "ANULACIÓN FE", "NOTAS")))</f>
        <v>FACTURA</v>
      </c>
      <c r="P6274" t="str">
        <f t="shared" ref="P6274:P6337" si="492">+LEFT(E6274, 4)</f>
        <v>2025</v>
      </c>
      <c r="Q6274" t="str">
        <f t="shared" ref="Q6274:Q6337" si="493">+MID(E6274, 5, 2)</f>
        <v>04</v>
      </c>
      <c r="R6274" t="str">
        <f>+IFERROR(VLOOKUP(I6274, Listado!A:B, 2, FALSE()), "COMERCIALIZADORA INTERNACIONAL CARIBBEAN EXOTICS S A")</f>
        <v>PIEDRAHITA PEREZ MARIANA</v>
      </c>
      <c r="S6274" s="25">
        <f>+VLOOKUP(E6274, TC!A:D, 2, FALSE())</f>
        <v>4227.32</v>
      </c>
      <c r="T6274" t="str">
        <f t="shared" ref="T6274:T6337" si="494">+IF(I6274="JUAN MATAS SAS", "USD", F6274)</f>
        <v>EUR</v>
      </c>
    </row>
    <row r="6275" spans="1:20" ht="18.75" hidden="1" customHeight="1" x14ac:dyDescent="0.25">
      <c r="A6275" t="s">
        <v>2645</v>
      </c>
      <c r="B6275" t="s">
        <v>5</v>
      </c>
      <c r="C6275" t="s">
        <v>1913</v>
      </c>
      <c r="D6275" s="24">
        <v>11764</v>
      </c>
      <c r="E6275" t="s">
        <v>1712</v>
      </c>
      <c r="F6275" t="s">
        <v>1924</v>
      </c>
      <c r="G6275" t="s">
        <v>108</v>
      </c>
      <c r="H6275" t="s">
        <v>2855</v>
      </c>
      <c r="I6275" t="s">
        <v>1874</v>
      </c>
      <c r="J6275" t="s">
        <v>1917</v>
      </c>
      <c r="K6275" t="s">
        <v>30</v>
      </c>
      <c r="L6275" s="24">
        <v>170.1</v>
      </c>
      <c r="M6275" s="25">
        <f>+VLOOKUP(E6275, TC!A:D, 4, FALSE())</f>
        <v>1.1383499995268871</v>
      </c>
      <c r="N6275" s="24">
        <f t="shared" si="490"/>
        <v>193.63333491952349</v>
      </c>
      <c r="O6275" t="str">
        <f t="shared" si="491"/>
        <v>FACTURA</v>
      </c>
      <c r="P6275" t="str">
        <f t="shared" si="492"/>
        <v>2025</v>
      </c>
      <c r="Q6275" t="str">
        <f t="shared" si="493"/>
        <v>04</v>
      </c>
      <c r="R6275" t="str">
        <f>+IFERROR(VLOOKUP(I6275, Listado!A:B, 2, FALSE()), "COMERCIALIZADORA INTERNACIONAL CARIBBEAN EXOTICS S A")</f>
        <v>PIEDRAHITA PEREZ MARIANA</v>
      </c>
      <c r="S6275" s="25">
        <f>+VLOOKUP(E6275, TC!A:D, 2, FALSE())</f>
        <v>4227.32</v>
      </c>
      <c r="T6275" t="str">
        <f t="shared" si="494"/>
        <v>EUR</v>
      </c>
    </row>
    <row r="6276" spans="1:20" ht="18.75" hidden="1" customHeight="1" x14ac:dyDescent="0.25">
      <c r="A6276" t="s">
        <v>2645</v>
      </c>
      <c r="B6276" t="s">
        <v>5</v>
      </c>
      <c r="C6276" t="s">
        <v>1913</v>
      </c>
      <c r="D6276" s="24">
        <v>11764</v>
      </c>
      <c r="E6276" t="s">
        <v>1712</v>
      </c>
      <c r="F6276" t="s">
        <v>1924</v>
      </c>
      <c r="G6276" t="s">
        <v>108</v>
      </c>
      <c r="H6276" t="s">
        <v>2855</v>
      </c>
      <c r="I6276" t="s">
        <v>1874</v>
      </c>
      <c r="J6276" t="s">
        <v>1917</v>
      </c>
      <c r="K6276" t="s">
        <v>30</v>
      </c>
      <c r="L6276" s="24">
        <v>149.85</v>
      </c>
      <c r="M6276" s="25">
        <f>+VLOOKUP(E6276, TC!A:D, 4, FALSE())</f>
        <v>1.1383499995268871</v>
      </c>
      <c r="N6276" s="24">
        <f t="shared" si="490"/>
        <v>170.58174742910401</v>
      </c>
      <c r="O6276" t="str">
        <f t="shared" si="491"/>
        <v>FACTURA</v>
      </c>
      <c r="P6276" t="str">
        <f t="shared" si="492"/>
        <v>2025</v>
      </c>
      <c r="Q6276" t="str">
        <f t="shared" si="493"/>
        <v>04</v>
      </c>
      <c r="R6276" t="str">
        <f>+IFERROR(VLOOKUP(I6276, Listado!A:B, 2, FALSE()), "COMERCIALIZADORA INTERNACIONAL CARIBBEAN EXOTICS S A")</f>
        <v>PIEDRAHITA PEREZ MARIANA</v>
      </c>
      <c r="S6276" s="25">
        <f>+VLOOKUP(E6276, TC!A:D, 2, FALSE())</f>
        <v>4227.32</v>
      </c>
      <c r="T6276" t="str">
        <f t="shared" si="494"/>
        <v>EUR</v>
      </c>
    </row>
    <row r="6277" spans="1:20" ht="18.75" hidden="1" customHeight="1" x14ac:dyDescent="0.25">
      <c r="A6277" t="s">
        <v>2645</v>
      </c>
      <c r="B6277" t="s">
        <v>5</v>
      </c>
      <c r="C6277" t="s">
        <v>1913</v>
      </c>
      <c r="D6277" s="24">
        <v>11764</v>
      </c>
      <c r="E6277" t="s">
        <v>1712</v>
      </c>
      <c r="F6277" t="s">
        <v>1924</v>
      </c>
      <c r="G6277" t="s">
        <v>108</v>
      </c>
      <c r="H6277" t="s">
        <v>2855</v>
      </c>
      <c r="I6277" t="s">
        <v>1874</v>
      </c>
      <c r="J6277" t="s">
        <v>1917</v>
      </c>
      <c r="K6277" t="s">
        <v>30</v>
      </c>
      <c r="L6277" s="24">
        <v>984.15</v>
      </c>
      <c r="M6277" s="25">
        <f>+VLOOKUP(E6277, TC!A:D, 4, FALSE())</f>
        <v>1.1383499995268871</v>
      </c>
      <c r="N6277" s="24">
        <f t="shared" si="490"/>
        <v>1120.3071520343858</v>
      </c>
      <c r="O6277" t="str">
        <f t="shared" si="491"/>
        <v>FACTURA</v>
      </c>
      <c r="P6277" t="str">
        <f t="shared" si="492"/>
        <v>2025</v>
      </c>
      <c r="Q6277" t="str">
        <f t="shared" si="493"/>
        <v>04</v>
      </c>
      <c r="R6277" t="str">
        <f>+IFERROR(VLOOKUP(I6277, Listado!A:B, 2, FALSE()), "COMERCIALIZADORA INTERNACIONAL CARIBBEAN EXOTICS S A")</f>
        <v>PIEDRAHITA PEREZ MARIANA</v>
      </c>
      <c r="S6277" s="25">
        <f>+VLOOKUP(E6277, TC!A:D, 2, FALSE())</f>
        <v>4227.32</v>
      </c>
      <c r="T6277" t="str">
        <f t="shared" si="494"/>
        <v>EUR</v>
      </c>
    </row>
    <row r="6278" spans="1:20" ht="18.75" hidden="1" customHeight="1" x14ac:dyDescent="0.25">
      <c r="A6278" t="s">
        <v>2645</v>
      </c>
      <c r="B6278" t="s">
        <v>5</v>
      </c>
      <c r="C6278" t="s">
        <v>1913</v>
      </c>
      <c r="D6278" s="24">
        <v>11764</v>
      </c>
      <c r="E6278" t="s">
        <v>1712</v>
      </c>
      <c r="F6278" t="s">
        <v>1924</v>
      </c>
      <c r="G6278" t="s">
        <v>108</v>
      </c>
      <c r="H6278" t="s">
        <v>2855</v>
      </c>
      <c r="I6278" t="s">
        <v>1874</v>
      </c>
      <c r="J6278" t="s">
        <v>1917</v>
      </c>
      <c r="K6278" t="s">
        <v>26</v>
      </c>
      <c r="L6278" s="24">
        <v>2654.3</v>
      </c>
      <c r="M6278" s="25">
        <f>+VLOOKUP(E6278, TC!A:D, 4, FALSE())</f>
        <v>1.1383499995268871</v>
      </c>
      <c r="N6278" s="24">
        <f t="shared" si="490"/>
        <v>3021.5224037442167</v>
      </c>
      <c r="O6278" t="str">
        <f t="shared" si="491"/>
        <v>FACTURA</v>
      </c>
      <c r="P6278" t="str">
        <f t="shared" si="492"/>
        <v>2025</v>
      </c>
      <c r="Q6278" t="str">
        <f t="shared" si="493"/>
        <v>04</v>
      </c>
      <c r="R6278" t="str">
        <f>+IFERROR(VLOOKUP(I6278, Listado!A:B, 2, FALSE()), "COMERCIALIZADORA INTERNACIONAL CARIBBEAN EXOTICS S A")</f>
        <v>PIEDRAHITA PEREZ MARIANA</v>
      </c>
      <c r="S6278" s="25">
        <f>+VLOOKUP(E6278, TC!A:D, 2, FALSE())</f>
        <v>4227.32</v>
      </c>
      <c r="T6278" t="str">
        <f t="shared" si="494"/>
        <v>EUR</v>
      </c>
    </row>
    <row r="6279" spans="1:20" ht="18.75" hidden="1" customHeight="1" x14ac:dyDescent="0.25">
      <c r="A6279" t="s">
        <v>2645</v>
      </c>
      <c r="B6279" t="s">
        <v>5</v>
      </c>
      <c r="C6279" t="s">
        <v>1913</v>
      </c>
      <c r="D6279" s="24">
        <v>11764</v>
      </c>
      <c r="E6279" t="s">
        <v>1712</v>
      </c>
      <c r="F6279" t="s">
        <v>1924</v>
      </c>
      <c r="G6279" t="s">
        <v>108</v>
      </c>
      <c r="H6279" t="s">
        <v>2855</v>
      </c>
      <c r="I6279" t="s">
        <v>1874</v>
      </c>
      <c r="J6279" t="s">
        <v>1917</v>
      </c>
      <c r="K6279" t="s">
        <v>26</v>
      </c>
      <c r="L6279" s="24">
        <v>1816.1</v>
      </c>
      <c r="M6279" s="25">
        <f>+VLOOKUP(E6279, TC!A:D, 4, FALSE())</f>
        <v>1.1383499995268871</v>
      </c>
      <c r="N6279" s="24">
        <f t="shared" si="490"/>
        <v>2067.3574341407793</v>
      </c>
      <c r="O6279" t="str">
        <f t="shared" si="491"/>
        <v>FACTURA</v>
      </c>
      <c r="P6279" t="str">
        <f t="shared" si="492"/>
        <v>2025</v>
      </c>
      <c r="Q6279" t="str">
        <f t="shared" si="493"/>
        <v>04</v>
      </c>
      <c r="R6279" t="str">
        <f>+IFERROR(VLOOKUP(I6279, Listado!A:B, 2, FALSE()), "COMERCIALIZADORA INTERNACIONAL CARIBBEAN EXOTICS S A")</f>
        <v>PIEDRAHITA PEREZ MARIANA</v>
      </c>
      <c r="S6279" s="25">
        <f>+VLOOKUP(E6279, TC!A:D, 2, FALSE())</f>
        <v>4227.32</v>
      </c>
      <c r="T6279" t="str">
        <f t="shared" si="494"/>
        <v>EUR</v>
      </c>
    </row>
    <row r="6280" spans="1:20" ht="18.75" hidden="1" customHeight="1" x14ac:dyDescent="0.25">
      <c r="A6280" t="s">
        <v>2645</v>
      </c>
      <c r="B6280" t="s">
        <v>5</v>
      </c>
      <c r="C6280" t="s">
        <v>1913</v>
      </c>
      <c r="D6280" s="24">
        <v>11764</v>
      </c>
      <c r="E6280" t="s">
        <v>1712</v>
      </c>
      <c r="F6280" t="s">
        <v>1924</v>
      </c>
      <c r="G6280" t="s">
        <v>108</v>
      </c>
      <c r="H6280" t="s">
        <v>2855</v>
      </c>
      <c r="I6280" t="s">
        <v>1874</v>
      </c>
      <c r="J6280" t="s">
        <v>1917</v>
      </c>
      <c r="K6280" t="s">
        <v>1959</v>
      </c>
      <c r="L6280" s="24">
        <v>1200</v>
      </c>
      <c r="M6280" s="25">
        <f>+VLOOKUP(E6280, TC!A:D, 4, FALSE())</f>
        <v>1.1383499995268871</v>
      </c>
      <c r="N6280" s="24">
        <f t="shared" si="490"/>
        <v>1366.0199994322645</v>
      </c>
      <c r="O6280" t="str">
        <f t="shared" si="491"/>
        <v>FACTURA</v>
      </c>
      <c r="P6280" t="str">
        <f t="shared" si="492"/>
        <v>2025</v>
      </c>
      <c r="Q6280" t="str">
        <f t="shared" si="493"/>
        <v>04</v>
      </c>
      <c r="R6280" t="str">
        <f>+IFERROR(VLOOKUP(I6280, Listado!A:B, 2, FALSE()), "COMERCIALIZADORA INTERNACIONAL CARIBBEAN EXOTICS S A")</f>
        <v>PIEDRAHITA PEREZ MARIANA</v>
      </c>
      <c r="S6280" s="25">
        <f>+VLOOKUP(E6280, TC!A:D, 2, FALSE())</f>
        <v>4227.32</v>
      </c>
      <c r="T6280" t="str">
        <f t="shared" si="494"/>
        <v>EUR</v>
      </c>
    </row>
    <row r="6281" spans="1:20" ht="18.75" hidden="1" customHeight="1" x14ac:dyDescent="0.25">
      <c r="A6281" t="s">
        <v>2645</v>
      </c>
      <c r="B6281" t="s">
        <v>5</v>
      </c>
      <c r="C6281" t="s">
        <v>1913</v>
      </c>
      <c r="D6281" s="24">
        <v>11764</v>
      </c>
      <c r="E6281" t="s">
        <v>1712</v>
      </c>
      <c r="F6281" t="s">
        <v>1924</v>
      </c>
      <c r="G6281" t="s">
        <v>108</v>
      </c>
      <c r="H6281" t="s">
        <v>2855</v>
      </c>
      <c r="I6281" t="s">
        <v>1874</v>
      </c>
      <c r="J6281" t="s">
        <v>1917</v>
      </c>
      <c r="K6281" t="s">
        <v>1960</v>
      </c>
      <c r="L6281" s="24">
        <v>53.6</v>
      </c>
      <c r="M6281" s="25">
        <f>+VLOOKUP(E6281, TC!A:D, 4, FALSE())</f>
        <v>1.1383499995268871</v>
      </c>
      <c r="N6281" s="24">
        <f t="shared" si="490"/>
        <v>61.01555997464115</v>
      </c>
      <c r="O6281" t="str">
        <f t="shared" si="491"/>
        <v>FACTURA</v>
      </c>
      <c r="P6281" t="str">
        <f t="shared" si="492"/>
        <v>2025</v>
      </c>
      <c r="Q6281" t="str">
        <f t="shared" si="493"/>
        <v>04</v>
      </c>
      <c r="R6281" t="str">
        <f>+IFERROR(VLOOKUP(I6281, Listado!A:B, 2, FALSE()), "COMERCIALIZADORA INTERNACIONAL CARIBBEAN EXOTICS S A")</f>
        <v>PIEDRAHITA PEREZ MARIANA</v>
      </c>
      <c r="S6281" s="25">
        <f>+VLOOKUP(E6281, TC!A:D, 2, FALSE())</f>
        <v>4227.32</v>
      </c>
      <c r="T6281" t="str">
        <f t="shared" si="494"/>
        <v>EUR</v>
      </c>
    </row>
    <row r="6282" spans="1:20" ht="18.75" hidden="1" customHeight="1" x14ac:dyDescent="0.25">
      <c r="A6282" t="s">
        <v>2645</v>
      </c>
      <c r="B6282" t="s">
        <v>5</v>
      </c>
      <c r="C6282" t="s">
        <v>1913</v>
      </c>
      <c r="D6282" s="24">
        <v>11765</v>
      </c>
      <c r="E6282" t="s">
        <v>1712</v>
      </c>
      <c r="F6282" t="s">
        <v>1924</v>
      </c>
      <c r="G6282" t="s">
        <v>108</v>
      </c>
      <c r="H6282" t="s">
        <v>2856</v>
      </c>
      <c r="I6282" t="s">
        <v>1874</v>
      </c>
      <c r="J6282" t="s">
        <v>1917</v>
      </c>
      <c r="K6282" t="s">
        <v>30</v>
      </c>
      <c r="L6282" s="24">
        <v>243.18</v>
      </c>
      <c r="M6282" s="25">
        <f>+VLOOKUP(E6282, TC!A:D, 4, FALSE())</f>
        <v>1.1383499995268871</v>
      </c>
      <c r="N6282" s="24">
        <f t="shared" si="490"/>
        <v>276.82395288494843</v>
      </c>
      <c r="O6282" t="str">
        <f t="shared" si="491"/>
        <v>FACTURA</v>
      </c>
      <c r="P6282" t="str">
        <f t="shared" si="492"/>
        <v>2025</v>
      </c>
      <c r="Q6282" t="str">
        <f t="shared" si="493"/>
        <v>04</v>
      </c>
      <c r="R6282" t="str">
        <f>+IFERROR(VLOOKUP(I6282, Listado!A:B, 2, FALSE()), "COMERCIALIZADORA INTERNACIONAL CARIBBEAN EXOTICS S A")</f>
        <v>PIEDRAHITA PEREZ MARIANA</v>
      </c>
      <c r="S6282" s="25">
        <f>+VLOOKUP(E6282, TC!A:D, 2, FALSE())</f>
        <v>4227.32</v>
      </c>
      <c r="T6282" t="str">
        <f t="shared" si="494"/>
        <v>EUR</v>
      </c>
    </row>
    <row r="6283" spans="1:20" ht="18.75" hidden="1" customHeight="1" x14ac:dyDescent="0.25">
      <c r="A6283" t="s">
        <v>2645</v>
      </c>
      <c r="B6283" t="s">
        <v>5</v>
      </c>
      <c r="C6283" t="s">
        <v>1913</v>
      </c>
      <c r="D6283" s="24">
        <v>11765</v>
      </c>
      <c r="E6283" t="s">
        <v>1712</v>
      </c>
      <c r="F6283" t="s">
        <v>1924</v>
      </c>
      <c r="G6283" t="s">
        <v>108</v>
      </c>
      <c r="H6283" t="s">
        <v>2856</v>
      </c>
      <c r="I6283" t="s">
        <v>1874</v>
      </c>
      <c r="J6283" t="s">
        <v>1917</v>
      </c>
      <c r="K6283" t="s">
        <v>30</v>
      </c>
      <c r="L6283" s="24">
        <v>115.8</v>
      </c>
      <c r="M6283" s="25">
        <f>+VLOOKUP(E6283, TC!A:D, 4, FALSE())</f>
        <v>1.1383499995268871</v>
      </c>
      <c r="N6283" s="24">
        <f t="shared" si="490"/>
        <v>131.82092994521352</v>
      </c>
      <c r="O6283" t="str">
        <f t="shared" si="491"/>
        <v>FACTURA</v>
      </c>
      <c r="P6283" t="str">
        <f t="shared" si="492"/>
        <v>2025</v>
      </c>
      <c r="Q6283" t="str">
        <f t="shared" si="493"/>
        <v>04</v>
      </c>
      <c r="R6283" t="str">
        <f>+IFERROR(VLOOKUP(I6283, Listado!A:B, 2, FALSE()), "COMERCIALIZADORA INTERNACIONAL CARIBBEAN EXOTICS S A")</f>
        <v>PIEDRAHITA PEREZ MARIANA</v>
      </c>
      <c r="S6283" s="25">
        <f>+VLOOKUP(E6283, TC!A:D, 2, FALSE())</f>
        <v>4227.32</v>
      </c>
      <c r="T6283" t="str">
        <f t="shared" si="494"/>
        <v>EUR</v>
      </c>
    </row>
    <row r="6284" spans="1:20" ht="18.75" hidden="1" customHeight="1" x14ac:dyDescent="0.25">
      <c r="A6284" t="s">
        <v>2645</v>
      </c>
      <c r="B6284" t="s">
        <v>5</v>
      </c>
      <c r="C6284" t="s">
        <v>1913</v>
      </c>
      <c r="D6284" s="24">
        <v>11765</v>
      </c>
      <c r="E6284" t="s">
        <v>1712</v>
      </c>
      <c r="F6284" t="s">
        <v>1924</v>
      </c>
      <c r="G6284" t="s">
        <v>108</v>
      </c>
      <c r="H6284" t="s">
        <v>2856</v>
      </c>
      <c r="I6284" t="s">
        <v>1874</v>
      </c>
      <c r="J6284" t="s">
        <v>1917</v>
      </c>
      <c r="K6284" t="s">
        <v>30</v>
      </c>
      <c r="L6284" s="24">
        <v>528.82000000000005</v>
      </c>
      <c r="M6284" s="25">
        <f>+VLOOKUP(E6284, TC!A:D, 4, FALSE())</f>
        <v>1.1383499995268871</v>
      </c>
      <c r="N6284" s="24">
        <f t="shared" si="490"/>
        <v>601.9822467498085</v>
      </c>
      <c r="O6284" t="str">
        <f t="shared" si="491"/>
        <v>FACTURA</v>
      </c>
      <c r="P6284" t="str">
        <f t="shared" si="492"/>
        <v>2025</v>
      </c>
      <c r="Q6284" t="str">
        <f t="shared" si="493"/>
        <v>04</v>
      </c>
      <c r="R6284" t="str">
        <f>+IFERROR(VLOOKUP(I6284, Listado!A:B, 2, FALSE()), "COMERCIALIZADORA INTERNACIONAL CARIBBEAN EXOTICS S A")</f>
        <v>PIEDRAHITA PEREZ MARIANA</v>
      </c>
      <c r="S6284" s="25">
        <f>+VLOOKUP(E6284, TC!A:D, 2, FALSE())</f>
        <v>4227.32</v>
      </c>
      <c r="T6284" t="str">
        <f t="shared" si="494"/>
        <v>EUR</v>
      </c>
    </row>
    <row r="6285" spans="1:20" ht="18.75" hidden="1" customHeight="1" x14ac:dyDescent="0.25">
      <c r="A6285" t="s">
        <v>2645</v>
      </c>
      <c r="B6285" t="s">
        <v>5</v>
      </c>
      <c r="C6285" t="s">
        <v>1913</v>
      </c>
      <c r="D6285" s="24">
        <v>11765</v>
      </c>
      <c r="E6285" t="s">
        <v>1712</v>
      </c>
      <c r="F6285" t="s">
        <v>1924</v>
      </c>
      <c r="G6285" t="s">
        <v>108</v>
      </c>
      <c r="H6285" t="s">
        <v>2856</v>
      </c>
      <c r="I6285" t="s">
        <v>1874</v>
      </c>
      <c r="J6285" t="s">
        <v>1917</v>
      </c>
      <c r="K6285" t="s">
        <v>30</v>
      </c>
      <c r="L6285" s="24">
        <v>358.98</v>
      </c>
      <c r="M6285" s="25">
        <f>+VLOOKUP(E6285, TC!A:D, 4, FALSE())</f>
        <v>1.1383499995268871</v>
      </c>
      <c r="N6285" s="24">
        <f t="shared" si="490"/>
        <v>408.64488283016198</v>
      </c>
      <c r="O6285" t="str">
        <f t="shared" si="491"/>
        <v>FACTURA</v>
      </c>
      <c r="P6285" t="str">
        <f t="shared" si="492"/>
        <v>2025</v>
      </c>
      <c r="Q6285" t="str">
        <f t="shared" si="493"/>
        <v>04</v>
      </c>
      <c r="R6285" t="str">
        <f>+IFERROR(VLOOKUP(I6285, Listado!A:B, 2, FALSE()), "COMERCIALIZADORA INTERNACIONAL CARIBBEAN EXOTICS S A")</f>
        <v>PIEDRAHITA PEREZ MARIANA</v>
      </c>
      <c r="S6285" s="25">
        <f>+VLOOKUP(E6285, TC!A:D, 2, FALSE())</f>
        <v>4227.32</v>
      </c>
      <c r="T6285" t="str">
        <f t="shared" si="494"/>
        <v>EUR</v>
      </c>
    </row>
    <row r="6286" spans="1:20" ht="18.75" hidden="1" customHeight="1" x14ac:dyDescent="0.25">
      <c r="A6286" t="s">
        <v>2645</v>
      </c>
      <c r="B6286" t="s">
        <v>5</v>
      </c>
      <c r="C6286" t="s">
        <v>1913</v>
      </c>
      <c r="D6286" s="24">
        <v>11765</v>
      </c>
      <c r="E6286" t="s">
        <v>1712</v>
      </c>
      <c r="F6286" t="s">
        <v>1924</v>
      </c>
      <c r="G6286" t="s">
        <v>108</v>
      </c>
      <c r="H6286" t="s">
        <v>2856</v>
      </c>
      <c r="I6286" t="s">
        <v>1874</v>
      </c>
      <c r="J6286" t="s">
        <v>1917</v>
      </c>
      <c r="K6286" t="s">
        <v>30</v>
      </c>
      <c r="L6286" s="24">
        <v>200.72</v>
      </c>
      <c r="M6286" s="25">
        <f>+VLOOKUP(E6286, TC!A:D, 4, FALSE())</f>
        <v>1.1383499995268871</v>
      </c>
      <c r="N6286" s="24">
        <f t="shared" si="490"/>
        <v>228.48961190503678</v>
      </c>
      <c r="O6286" t="str">
        <f t="shared" si="491"/>
        <v>FACTURA</v>
      </c>
      <c r="P6286" t="str">
        <f t="shared" si="492"/>
        <v>2025</v>
      </c>
      <c r="Q6286" t="str">
        <f t="shared" si="493"/>
        <v>04</v>
      </c>
      <c r="R6286" t="str">
        <f>+IFERROR(VLOOKUP(I6286, Listado!A:B, 2, FALSE()), "COMERCIALIZADORA INTERNACIONAL CARIBBEAN EXOTICS S A")</f>
        <v>PIEDRAHITA PEREZ MARIANA</v>
      </c>
      <c r="S6286" s="25">
        <f>+VLOOKUP(E6286, TC!A:D, 2, FALSE())</f>
        <v>4227.32</v>
      </c>
      <c r="T6286" t="str">
        <f t="shared" si="494"/>
        <v>EUR</v>
      </c>
    </row>
    <row r="6287" spans="1:20" ht="18.75" hidden="1" customHeight="1" x14ac:dyDescent="0.25">
      <c r="A6287" t="s">
        <v>2645</v>
      </c>
      <c r="B6287" t="s">
        <v>5</v>
      </c>
      <c r="C6287" t="s">
        <v>1913</v>
      </c>
      <c r="D6287" s="24">
        <v>11765</v>
      </c>
      <c r="E6287" t="s">
        <v>1712</v>
      </c>
      <c r="F6287" t="s">
        <v>1924</v>
      </c>
      <c r="G6287" t="s">
        <v>108</v>
      </c>
      <c r="H6287" t="s">
        <v>2856</v>
      </c>
      <c r="I6287" t="s">
        <v>1874</v>
      </c>
      <c r="J6287" t="s">
        <v>1917</v>
      </c>
      <c r="K6287" t="s">
        <v>30</v>
      </c>
      <c r="L6287" s="24">
        <v>714.1</v>
      </c>
      <c r="M6287" s="25">
        <f>+VLOOKUP(E6287, TC!A:D, 4, FALSE())</f>
        <v>1.1383499995268871</v>
      </c>
      <c r="N6287" s="24">
        <f t="shared" si="490"/>
        <v>812.89573466215006</v>
      </c>
      <c r="O6287" t="str">
        <f t="shared" si="491"/>
        <v>FACTURA</v>
      </c>
      <c r="P6287" t="str">
        <f t="shared" si="492"/>
        <v>2025</v>
      </c>
      <c r="Q6287" t="str">
        <f t="shared" si="493"/>
        <v>04</v>
      </c>
      <c r="R6287" t="str">
        <f>+IFERROR(VLOOKUP(I6287, Listado!A:B, 2, FALSE()), "COMERCIALIZADORA INTERNACIONAL CARIBBEAN EXOTICS S A")</f>
        <v>PIEDRAHITA PEREZ MARIANA</v>
      </c>
      <c r="S6287" s="25">
        <f>+VLOOKUP(E6287, TC!A:D, 2, FALSE())</f>
        <v>4227.32</v>
      </c>
      <c r="T6287" t="str">
        <f t="shared" si="494"/>
        <v>EUR</v>
      </c>
    </row>
    <row r="6288" spans="1:20" ht="18.75" hidden="1" customHeight="1" x14ac:dyDescent="0.25">
      <c r="A6288" t="s">
        <v>2645</v>
      </c>
      <c r="B6288" t="s">
        <v>5</v>
      </c>
      <c r="C6288" t="s">
        <v>1913</v>
      </c>
      <c r="D6288" s="24">
        <v>11765</v>
      </c>
      <c r="E6288" t="s">
        <v>1712</v>
      </c>
      <c r="F6288" t="s">
        <v>1924</v>
      </c>
      <c r="G6288" t="s">
        <v>108</v>
      </c>
      <c r="H6288" t="s">
        <v>2856</v>
      </c>
      <c r="I6288" t="s">
        <v>1874</v>
      </c>
      <c r="J6288" t="s">
        <v>1917</v>
      </c>
      <c r="K6288" t="s">
        <v>1959</v>
      </c>
      <c r="L6288" s="24">
        <v>600</v>
      </c>
      <c r="M6288" s="25">
        <f>+VLOOKUP(E6288, TC!A:D, 4, FALSE())</f>
        <v>1.1383499995268871</v>
      </c>
      <c r="N6288" s="24">
        <f t="shared" si="490"/>
        <v>683.00999971613226</v>
      </c>
      <c r="O6288" t="str">
        <f t="shared" si="491"/>
        <v>FACTURA</v>
      </c>
      <c r="P6288" t="str">
        <f t="shared" si="492"/>
        <v>2025</v>
      </c>
      <c r="Q6288" t="str">
        <f t="shared" si="493"/>
        <v>04</v>
      </c>
      <c r="R6288" t="str">
        <f>+IFERROR(VLOOKUP(I6288, Listado!A:B, 2, FALSE()), "COMERCIALIZADORA INTERNACIONAL CARIBBEAN EXOTICS S A")</f>
        <v>PIEDRAHITA PEREZ MARIANA</v>
      </c>
      <c r="S6288" s="25">
        <f>+VLOOKUP(E6288, TC!A:D, 2, FALSE())</f>
        <v>4227.32</v>
      </c>
      <c r="T6288" t="str">
        <f t="shared" si="494"/>
        <v>EUR</v>
      </c>
    </row>
    <row r="6289" spans="1:20" ht="18.75" hidden="1" customHeight="1" x14ac:dyDescent="0.25">
      <c r="A6289" t="s">
        <v>2645</v>
      </c>
      <c r="B6289" t="s">
        <v>5</v>
      </c>
      <c r="C6289" t="s">
        <v>1913</v>
      </c>
      <c r="D6289" s="24">
        <v>11765</v>
      </c>
      <c r="E6289" t="s">
        <v>1712</v>
      </c>
      <c r="F6289" t="s">
        <v>1924</v>
      </c>
      <c r="G6289" t="s">
        <v>108</v>
      </c>
      <c r="H6289" t="s">
        <v>2856</v>
      </c>
      <c r="I6289" t="s">
        <v>1874</v>
      </c>
      <c r="J6289" t="s">
        <v>1917</v>
      </c>
      <c r="K6289" t="s">
        <v>1960</v>
      </c>
      <c r="L6289" s="24">
        <v>38.4</v>
      </c>
      <c r="M6289" s="25">
        <f>+VLOOKUP(E6289, TC!A:D, 4, FALSE())</f>
        <v>1.1383499995268871</v>
      </c>
      <c r="N6289" s="24">
        <f t="shared" si="490"/>
        <v>43.71263998183246</v>
      </c>
      <c r="O6289" t="str">
        <f t="shared" si="491"/>
        <v>FACTURA</v>
      </c>
      <c r="P6289" t="str">
        <f t="shared" si="492"/>
        <v>2025</v>
      </c>
      <c r="Q6289" t="str">
        <f t="shared" si="493"/>
        <v>04</v>
      </c>
      <c r="R6289" t="str">
        <f>+IFERROR(VLOOKUP(I6289, Listado!A:B, 2, FALSE()), "COMERCIALIZADORA INTERNACIONAL CARIBBEAN EXOTICS S A")</f>
        <v>PIEDRAHITA PEREZ MARIANA</v>
      </c>
      <c r="S6289" s="25">
        <f>+VLOOKUP(E6289, TC!A:D, 2, FALSE())</f>
        <v>4227.32</v>
      </c>
      <c r="T6289" t="str">
        <f t="shared" si="494"/>
        <v>EUR</v>
      </c>
    </row>
    <row r="6290" spans="1:20" ht="18.75" hidden="1" customHeight="1" x14ac:dyDescent="0.25">
      <c r="A6290" t="s">
        <v>2645</v>
      </c>
      <c r="B6290" t="s">
        <v>5</v>
      </c>
      <c r="C6290" t="s">
        <v>1913</v>
      </c>
      <c r="D6290" s="24">
        <v>11766</v>
      </c>
      <c r="E6290" t="s">
        <v>1713</v>
      </c>
      <c r="F6290" t="s">
        <v>99</v>
      </c>
      <c r="G6290" t="s">
        <v>1914</v>
      </c>
      <c r="I6290" t="s">
        <v>1840</v>
      </c>
      <c r="J6290" t="s">
        <v>1915</v>
      </c>
      <c r="K6290" t="s">
        <v>2025</v>
      </c>
      <c r="L6290" s="24">
        <v>333900</v>
      </c>
      <c r="M6290" s="25">
        <f>+VLOOKUP(E6290, TC!A:D, 4, FALSE())</f>
        <v>1.1367499994045962</v>
      </c>
      <c r="N6290" s="24">
        <f t="shared" si="490"/>
        <v>333900</v>
      </c>
      <c r="O6290" t="str">
        <f t="shared" si="491"/>
        <v>FACTURA</v>
      </c>
      <c r="P6290" t="str">
        <f t="shared" si="492"/>
        <v>2025</v>
      </c>
      <c r="Q6290" t="str">
        <f t="shared" si="493"/>
        <v>04</v>
      </c>
      <c r="R6290" t="str">
        <f>+IFERROR(VLOOKUP(I6290, Listado!A:B, 2, FALSE()), "COMERCIALIZADORA INTERNACIONAL CARIBBEAN EXOTICS S A")</f>
        <v>LONDOÑO ECHEVERRI ALEJANDRA</v>
      </c>
      <c r="S6290" s="25">
        <f>+VLOOKUP(E6290, TC!A:D, 2, FALSE())</f>
        <v>4198.83</v>
      </c>
      <c r="T6290" t="str">
        <f t="shared" si="494"/>
        <v>COP</v>
      </c>
    </row>
    <row r="6291" spans="1:20" ht="18.75" hidden="1" customHeight="1" x14ac:dyDescent="0.25">
      <c r="A6291" t="s">
        <v>2645</v>
      </c>
      <c r="B6291" t="s">
        <v>5</v>
      </c>
      <c r="C6291" t="s">
        <v>1913</v>
      </c>
      <c r="D6291" s="24">
        <v>11766</v>
      </c>
      <c r="E6291" t="s">
        <v>1713</v>
      </c>
      <c r="F6291" t="s">
        <v>99</v>
      </c>
      <c r="G6291" t="s">
        <v>1914</v>
      </c>
      <c r="I6291" t="s">
        <v>1840</v>
      </c>
      <c r="J6291" t="s">
        <v>1915</v>
      </c>
      <c r="K6291" t="s">
        <v>2025</v>
      </c>
      <c r="L6291" s="24">
        <v>82600</v>
      </c>
      <c r="M6291" s="25">
        <f>+VLOOKUP(E6291, TC!A:D, 4, FALSE())</f>
        <v>1.1367499994045962</v>
      </c>
      <c r="N6291" s="24">
        <f t="shared" si="490"/>
        <v>82600</v>
      </c>
      <c r="O6291" t="str">
        <f t="shared" si="491"/>
        <v>FACTURA</v>
      </c>
      <c r="P6291" t="str">
        <f t="shared" si="492"/>
        <v>2025</v>
      </c>
      <c r="Q6291" t="str">
        <f t="shared" si="493"/>
        <v>04</v>
      </c>
      <c r="R6291" t="str">
        <f>+IFERROR(VLOOKUP(I6291, Listado!A:B, 2, FALSE()), "COMERCIALIZADORA INTERNACIONAL CARIBBEAN EXOTICS S A")</f>
        <v>LONDOÑO ECHEVERRI ALEJANDRA</v>
      </c>
      <c r="S6291" s="25">
        <f>+VLOOKUP(E6291, TC!A:D, 2, FALSE())</f>
        <v>4198.83</v>
      </c>
      <c r="T6291" t="str">
        <f t="shared" si="494"/>
        <v>COP</v>
      </c>
    </row>
    <row r="6292" spans="1:20" ht="18.75" hidden="1" customHeight="1" x14ac:dyDescent="0.25">
      <c r="A6292" t="s">
        <v>2645</v>
      </c>
      <c r="B6292" t="s">
        <v>5</v>
      </c>
      <c r="C6292" t="s">
        <v>1913</v>
      </c>
      <c r="D6292" s="24">
        <v>11767</v>
      </c>
      <c r="E6292" t="s">
        <v>1713</v>
      </c>
      <c r="F6292" t="s">
        <v>99</v>
      </c>
      <c r="G6292" t="s">
        <v>1914</v>
      </c>
      <c r="I6292" t="s">
        <v>108</v>
      </c>
      <c r="J6292" t="s">
        <v>1915</v>
      </c>
      <c r="K6292" t="s">
        <v>2025</v>
      </c>
      <c r="L6292" s="24">
        <v>19200</v>
      </c>
      <c r="M6292" s="25">
        <f>+VLOOKUP(E6292, TC!A:D, 4, FALSE())</f>
        <v>1.1367499994045962</v>
      </c>
      <c r="N6292" s="24">
        <f t="shared" si="490"/>
        <v>19200</v>
      </c>
      <c r="O6292" t="str">
        <f t="shared" si="491"/>
        <v>FACTURA</v>
      </c>
      <c r="P6292" t="str">
        <f t="shared" si="492"/>
        <v>2025</v>
      </c>
      <c r="Q6292" t="str">
        <f t="shared" si="493"/>
        <v>04</v>
      </c>
      <c r="R6292" t="str">
        <f>+IFERROR(VLOOKUP(I6292, Listado!A:B, 2, FALSE()), "COMERCIALIZADORA INTERNACIONAL CARIBBEAN EXOTICS S A")</f>
        <v>LONDOÑO ECHEVERRI ALEJANDRA</v>
      </c>
      <c r="S6292" s="25">
        <f>+VLOOKUP(E6292, TC!A:D, 2, FALSE())</f>
        <v>4198.83</v>
      </c>
      <c r="T6292" t="str">
        <f t="shared" si="494"/>
        <v>COP</v>
      </c>
    </row>
    <row r="6293" spans="1:20" ht="18.75" hidden="1" customHeight="1" x14ac:dyDescent="0.25">
      <c r="A6293" t="s">
        <v>2645</v>
      </c>
      <c r="B6293" t="s">
        <v>5</v>
      </c>
      <c r="C6293" t="s">
        <v>1913</v>
      </c>
      <c r="D6293" s="24">
        <v>11768</v>
      </c>
      <c r="E6293" t="s">
        <v>1713</v>
      </c>
      <c r="F6293" t="s">
        <v>99</v>
      </c>
      <c r="G6293" t="s">
        <v>1914</v>
      </c>
      <c r="I6293" t="s">
        <v>108</v>
      </c>
      <c r="J6293" t="s">
        <v>1915</v>
      </c>
      <c r="K6293" t="s">
        <v>2021</v>
      </c>
      <c r="L6293" s="24">
        <v>4400</v>
      </c>
      <c r="M6293" s="25">
        <f>+VLOOKUP(E6293, TC!A:D, 4, FALSE())</f>
        <v>1.1367499994045962</v>
      </c>
      <c r="N6293" s="24">
        <f t="shared" si="490"/>
        <v>4400</v>
      </c>
      <c r="O6293" t="str">
        <f t="shared" si="491"/>
        <v>FACTURA</v>
      </c>
      <c r="P6293" t="str">
        <f t="shared" si="492"/>
        <v>2025</v>
      </c>
      <c r="Q6293" t="str">
        <f t="shared" si="493"/>
        <v>04</v>
      </c>
      <c r="R6293" t="str">
        <f>+IFERROR(VLOOKUP(I6293, Listado!A:B, 2, FALSE()), "COMERCIALIZADORA INTERNACIONAL CARIBBEAN EXOTICS S A")</f>
        <v>LONDOÑO ECHEVERRI ALEJANDRA</v>
      </c>
      <c r="S6293" s="25">
        <f>+VLOOKUP(E6293, TC!A:D, 2, FALSE())</f>
        <v>4198.83</v>
      </c>
      <c r="T6293" t="str">
        <f t="shared" si="494"/>
        <v>COP</v>
      </c>
    </row>
    <row r="6294" spans="1:20" ht="18.75" hidden="1" customHeight="1" x14ac:dyDescent="0.25">
      <c r="A6294" t="s">
        <v>2645</v>
      </c>
      <c r="B6294" t="s">
        <v>1923</v>
      </c>
      <c r="C6294" t="s">
        <v>1913</v>
      </c>
      <c r="D6294" s="24">
        <v>5946</v>
      </c>
      <c r="E6294" t="s">
        <v>1713</v>
      </c>
      <c r="F6294" t="s">
        <v>128</v>
      </c>
      <c r="G6294" t="s">
        <v>108</v>
      </c>
      <c r="H6294" t="s">
        <v>2857</v>
      </c>
      <c r="I6294" t="s">
        <v>1898</v>
      </c>
      <c r="J6294" t="s">
        <v>1944</v>
      </c>
      <c r="K6294" t="s">
        <v>1928</v>
      </c>
      <c r="L6294" s="24">
        <v>1774.47</v>
      </c>
      <c r="M6294" s="25">
        <f>+VLOOKUP(E6294, TC!A:D, 4, FALSE())</f>
        <v>1.1367499994045962</v>
      </c>
      <c r="N6294" s="24">
        <f t="shared" si="490"/>
        <v>1774.47</v>
      </c>
      <c r="O6294" t="str">
        <f t="shared" si="491"/>
        <v>FACTURA</v>
      </c>
      <c r="P6294" t="str">
        <f t="shared" si="492"/>
        <v>2025</v>
      </c>
      <c r="Q6294" t="str">
        <f t="shared" si="493"/>
        <v>04</v>
      </c>
      <c r="R6294" t="str">
        <f>+IFERROR(VLOOKUP(I6294, Listado!A:B, 2, FALSE()), "COMERCIALIZADORA INTERNACIONAL CARIBBEAN EXOTICS S A")</f>
        <v>PIEDRAHITA PEREZ MARIANA</v>
      </c>
      <c r="S6294" s="25">
        <f>+VLOOKUP(E6294, TC!A:D, 2, FALSE())</f>
        <v>4198.83</v>
      </c>
      <c r="T6294" t="str">
        <f t="shared" si="494"/>
        <v>USD</v>
      </c>
    </row>
    <row r="6295" spans="1:20" ht="18.75" hidden="1" customHeight="1" x14ac:dyDescent="0.25">
      <c r="A6295" t="s">
        <v>2645</v>
      </c>
      <c r="B6295" t="s">
        <v>1923</v>
      </c>
      <c r="C6295" t="s">
        <v>1913</v>
      </c>
      <c r="D6295" s="24">
        <v>5946</v>
      </c>
      <c r="E6295" t="s">
        <v>1713</v>
      </c>
      <c r="F6295" t="s">
        <v>128</v>
      </c>
      <c r="G6295" t="s">
        <v>108</v>
      </c>
      <c r="H6295" t="s">
        <v>2857</v>
      </c>
      <c r="I6295" t="s">
        <v>1898</v>
      </c>
      <c r="J6295" t="s">
        <v>1944</v>
      </c>
      <c r="K6295" t="s">
        <v>2858</v>
      </c>
      <c r="L6295" s="24">
        <v>3936</v>
      </c>
      <c r="M6295" s="25">
        <f>+VLOOKUP(E6295, TC!A:D, 4, FALSE())</f>
        <v>1.1367499994045962</v>
      </c>
      <c r="N6295" s="24">
        <f t="shared" si="490"/>
        <v>3936</v>
      </c>
      <c r="O6295" t="str">
        <f t="shared" si="491"/>
        <v>FACTURA</v>
      </c>
      <c r="P6295" t="str">
        <f t="shared" si="492"/>
        <v>2025</v>
      </c>
      <c r="Q6295" t="str">
        <f t="shared" si="493"/>
        <v>04</v>
      </c>
      <c r="R6295" t="str">
        <f>+IFERROR(VLOOKUP(I6295, Listado!A:B, 2, FALSE()), "COMERCIALIZADORA INTERNACIONAL CARIBBEAN EXOTICS S A")</f>
        <v>PIEDRAHITA PEREZ MARIANA</v>
      </c>
      <c r="S6295" s="25">
        <f>+VLOOKUP(E6295, TC!A:D, 2, FALSE())</f>
        <v>4198.83</v>
      </c>
      <c r="T6295" t="str">
        <f t="shared" si="494"/>
        <v>USD</v>
      </c>
    </row>
    <row r="6296" spans="1:20" ht="18.75" hidden="1" customHeight="1" x14ac:dyDescent="0.25">
      <c r="A6296" t="s">
        <v>2645</v>
      </c>
      <c r="B6296" t="s">
        <v>1923</v>
      </c>
      <c r="C6296" t="s">
        <v>1913</v>
      </c>
      <c r="D6296" s="24">
        <v>5947</v>
      </c>
      <c r="E6296" t="s">
        <v>1713</v>
      </c>
      <c r="F6296" t="s">
        <v>128</v>
      </c>
      <c r="G6296" t="s">
        <v>108</v>
      </c>
      <c r="H6296" t="s">
        <v>2859</v>
      </c>
      <c r="I6296" t="s">
        <v>1898</v>
      </c>
      <c r="J6296" t="s">
        <v>1944</v>
      </c>
      <c r="K6296" t="s">
        <v>1928</v>
      </c>
      <c r="L6296" s="24">
        <v>1683.09</v>
      </c>
      <c r="M6296" s="25">
        <f>+VLOOKUP(E6296, TC!A:D, 4, FALSE())</f>
        <v>1.1367499994045962</v>
      </c>
      <c r="N6296" s="24">
        <f t="shared" si="490"/>
        <v>1683.09</v>
      </c>
      <c r="O6296" t="str">
        <f t="shared" si="491"/>
        <v>FACTURA</v>
      </c>
      <c r="P6296" t="str">
        <f t="shared" si="492"/>
        <v>2025</v>
      </c>
      <c r="Q6296" t="str">
        <f t="shared" si="493"/>
        <v>04</v>
      </c>
      <c r="R6296" t="str">
        <f>+IFERROR(VLOOKUP(I6296, Listado!A:B, 2, FALSE()), "COMERCIALIZADORA INTERNACIONAL CARIBBEAN EXOTICS S A")</f>
        <v>PIEDRAHITA PEREZ MARIANA</v>
      </c>
      <c r="S6296" s="25">
        <f>+VLOOKUP(E6296, TC!A:D, 2, FALSE())</f>
        <v>4198.83</v>
      </c>
      <c r="T6296" t="str">
        <f t="shared" si="494"/>
        <v>USD</v>
      </c>
    </row>
    <row r="6297" spans="1:20" ht="18.75" hidden="1" customHeight="1" x14ac:dyDescent="0.25">
      <c r="A6297" t="s">
        <v>2645</v>
      </c>
      <c r="B6297" t="s">
        <v>1923</v>
      </c>
      <c r="C6297" t="s">
        <v>1913</v>
      </c>
      <c r="D6297" s="24">
        <v>5947</v>
      </c>
      <c r="E6297" t="s">
        <v>1713</v>
      </c>
      <c r="F6297" t="s">
        <v>128</v>
      </c>
      <c r="G6297" t="s">
        <v>108</v>
      </c>
      <c r="H6297" t="s">
        <v>2859</v>
      </c>
      <c r="I6297" t="s">
        <v>1898</v>
      </c>
      <c r="J6297" t="s">
        <v>1944</v>
      </c>
      <c r="K6297" t="s">
        <v>61</v>
      </c>
      <c r="L6297" s="24">
        <v>2976</v>
      </c>
      <c r="M6297" s="25">
        <f>+VLOOKUP(E6297, TC!A:D, 4, FALSE())</f>
        <v>1.1367499994045962</v>
      </c>
      <c r="N6297" s="24">
        <f t="shared" si="490"/>
        <v>2976</v>
      </c>
      <c r="O6297" t="str">
        <f t="shared" si="491"/>
        <v>FACTURA</v>
      </c>
      <c r="P6297" t="str">
        <f t="shared" si="492"/>
        <v>2025</v>
      </c>
      <c r="Q6297" t="str">
        <f t="shared" si="493"/>
        <v>04</v>
      </c>
      <c r="R6297" t="str">
        <f>+IFERROR(VLOOKUP(I6297, Listado!A:B, 2, FALSE()), "COMERCIALIZADORA INTERNACIONAL CARIBBEAN EXOTICS S A")</f>
        <v>PIEDRAHITA PEREZ MARIANA</v>
      </c>
      <c r="S6297" s="25">
        <f>+VLOOKUP(E6297, TC!A:D, 2, FALSE())</f>
        <v>4198.83</v>
      </c>
      <c r="T6297" t="str">
        <f t="shared" si="494"/>
        <v>USD</v>
      </c>
    </row>
    <row r="6298" spans="1:20" ht="18.75" hidden="1" customHeight="1" x14ac:dyDescent="0.25">
      <c r="A6298" t="s">
        <v>2645</v>
      </c>
      <c r="B6298" t="s">
        <v>5</v>
      </c>
      <c r="C6298" t="s">
        <v>1913</v>
      </c>
      <c r="D6298" s="24">
        <v>11769</v>
      </c>
      <c r="E6298" t="s">
        <v>1713</v>
      </c>
      <c r="F6298" t="s">
        <v>99</v>
      </c>
      <c r="G6298" t="s">
        <v>1914</v>
      </c>
      <c r="H6298" t="s">
        <v>2621</v>
      </c>
      <c r="I6298" t="s">
        <v>2860</v>
      </c>
      <c r="J6298" t="s">
        <v>1915</v>
      </c>
      <c r="K6298" t="s">
        <v>107</v>
      </c>
      <c r="L6298" s="24">
        <v>220000</v>
      </c>
      <c r="M6298" s="25">
        <f>+VLOOKUP(E6298, TC!A:D, 4, FALSE())</f>
        <v>1.1367499994045962</v>
      </c>
      <c r="N6298" s="24">
        <f t="shared" si="490"/>
        <v>220000</v>
      </c>
      <c r="O6298" t="str">
        <f t="shared" si="491"/>
        <v>FACTURA</v>
      </c>
      <c r="P6298" t="str">
        <f t="shared" si="492"/>
        <v>2025</v>
      </c>
      <c r="Q6298" t="str">
        <f t="shared" si="493"/>
        <v>04</v>
      </c>
      <c r="R6298" t="str">
        <f>+IFERROR(VLOOKUP(I6298, Listado!A:B, 2, FALSE()), "COMERCIALIZADORA INTERNACIONAL CARIBBEAN EXOTICS S A")</f>
        <v>COMERCIALIZADORA INTERNACIONAL CARIBBEAN EXOTICS S A</v>
      </c>
      <c r="S6298" s="25">
        <f>+VLOOKUP(E6298, TC!A:D, 2, FALSE())</f>
        <v>4198.83</v>
      </c>
      <c r="T6298" t="str">
        <f t="shared" si="494"/>
        <v>COP</v>
      </c>
    </row>
    <row r="6299" spans="1:20" ht="18.75" hidden="1" customHeight="1" x14ac:dyDescent="0.25">
      <c r="A6299" t="s">
        <v>2645</v>
      </c>
      <c r="B6299" t="s">
        <v>5</v>
      </c>
      <c r="C6299" t="s">
        <v>1913</v>
      </c>
      <c r="D6299" s="24">
        <v>11769</v>
      </c>
      <c r="E6299" t="s">
        <v>1713</v>
      </c>
      <c r="F6299" t="s">
        <v>99</v>
      </c>
      <c r="G6299" t="s">
        <v>1914</v>
      </c>
      <c r="H6299" t="s">
        <v>2621</v>
      </c>
      <c r="I6299" t="s">
        <v>2860</v>
      </c>
      <c r="J6299" t="s">
        <v>1915</v>
      </c>
      <c r="K6299" t="s">
        <v>2728</v>
      </c>
      <c r="L6299" s="24">
        <v>320000</v>
      </c>
      <c r="M6299" s="25">
        <f>+VLOOKUP(E6299, TC!A:D, 4, FALSE())</f>
        <v>1.1367499994045962</v>
      </c>
      <c r="N6299" s="24">
        <f t="shared" si="490"/>
        <v>320000</v>
      </c>
      <c r="O6299" t="str">
        <f t="shared" si="491"/>
        <v>FACTURA</v>
      </c>
      <c r="P6299" t="str">
        <f t="shared" si="492"/>
        <v>2025</v>
      </c>
      <c r="Q6299" t="str">
        <f t="shared" si="493"/>
        <v>04</v>
      </c>
      <c r="R6299" t="str">
        <f>+IFERROR(VLOOKUP(I6299, Listado!A:B, 2, FALSE()), "COMERCIALIZADORA INTERNACIONAL CARIBBEAN EXOTICS S A")</f>
        <v>COMERCIALIZADORA INTERNACIONAL CARIBBEAN EXOTICS S A</v>
      </c>
      <c r="S6299" s="25">
        <f>+VLOOKUP(E6299, TC!A:D, 2, FALSE())</f>
        <v>4198.83</v>
      </c>
      <c r="T6299" t="str">
        <f t="shared" si="494"/>
        <v>COP</v>
      </c>
    </row>
    <row r="6300" spans="1:20" ht="18.75" hidden="1" customHeight="1" x14ac:dyDescent="0.25">
      <c r="A6300" t="s">
        <v>2645</v>
      </c>
      <c r="B6300" t="s">
        <v>5</v>
      </c>
      <c r="C6300" t="s">
        <v>1913</v>
      </c>
      <c r="D6300" s="24">
        <v>11770</v>
      </c>
      <c r="E6300" t="s">
        <v>1713</v>
      </c>
      <c r="F6300" t="s">
        <v>99</v>
      </c>
      <c r="G6300" t="s">
        <v>1914</v>
      </c>
      <c r="H6300" t="s">
        <v>2621</v>
      </c>
      <c r="I6300" t="s">
        <v>2861</v>
      </c>
      <c r="J6300" t="s">
        <v>1915</v>
      </c>
      <c r="K6300" t="s">
        <v>107</v>
      </c>
      <c r="L6300" s="24">
        <v>220000</v>
      </c>
      <c r="M6300" s="25">
        <f>+VLOOKUP(E6300, TC!A:D, 4, FALSE())</f>
        <v>1.1367499994045962</v>
      </c>
      <c r="N6300" s="24">
        <f t="shared" si="490"/>
        <v>220000</v>
      </c>
      <c r="O6300" t="str">
        <f t="shared" si="491"/>
        <v>FACTURA</v>
      </c>
      <c r="P6300" t="str">
        <f t="shared" si="492"/>
        <v>2025</v>
      </c>
      <c r="Q6300" t="str">
        <f t="shared" si="493"/>
        <v>04</v>
      </c>
      <c r="R6300" t="str">
        <f>+IFERROR(VLOOKUP(I6300, Listado!A:B, 2, FALSE()), "COMERCIALIZADORA INTERNACIONAL CARIBBEAN EXOTICS S A")</f>
        <v>COMERCIALIZADORA INTERNACIONAL CARIBBEAN EXOTICS S A</v>
      </c>
      <c r="S6300" s="25">
        <f>+VLOOKUP(E6300, TC!A:D, 2, FALSE())</f>
        <v>4198.83</v>
      </c>
      <c r="T6300" t="str">
        <f t="shared" si="494"/>
        <v>COP</v>
      </c>
    </row>
    <row r="6301" spans="1:20" ht="18.75" hidden="1" customHeight="1" x14ac:dyDescent="0.25">
      <c r="A6301" t="s">
        <v>2645</v>
      </c>
      <c r="B6301" t="s">
        <v>5</v>
      </c>
      <c r="C6301" t="s">
        <v>1913</v>
      </c>
      <c r="D6301" s="24">
        <v>11770</v>
      </c>
      <c r="E6301" t="s">
        <v>1713</v>
      </c>
      <c r="F6301" t="s">
        <v>99</v>
      </c>
      <c r="G6301" t="s">
        <v>1914</v>
      </c>
      <c r="H6301" t="s">
        <v>2621</v>
      </c>
      <c r="I6301" t="s">
        <v>2861</v>
      </c>
      <c r="J6301" t="s">
        <v>1915</v>
      </c>
      <c r="K6301" t="s">
        <v>2733</v>
      </c>
      <c r="L6301" s="24">
        <v>320000</v>
      </c>
      <c r="M6301" s="25">
        <f>+VLOOKUP(E6301, TC!A:D, 4, FALSE())</f>
        <v>1.1367499994045962</v>
      </c>
      <c r="N6301" s="24">
        <f t="shared" si="490"/>
        <v>320000</v>
      </c>
      <c r="O6301" t="str">
        <f t="shared" si="491"/>
        <v>FACTURA</v>
      </c>
      <c r="P6301" t="str">
        <f t="shared" si="492"/>
        <v>2025</v>
      </c>
      <c r="Q6301" t="str">
        <f t="shared" si="493"/>
        <v>04</v>
      </c>
      <c r="R6301" t="str">
        <f>+IFERROR(VLOOKUP(I6301, Listado!A:B, 2, FALSE()), "COMERCIALIZADORA INTERNACIONAL CARIBBEAN EXOTICS S A")</f>
        <v>COMERCIALIZADORA INTERNACIONAL CARIBBEAN EXOTICS S A</v>
      </c>
      <c r="S6301" s="25">
        <f>+VLOOKUP(E6301, TC!A:D, 2, FALSE())</f>
        <v>4198.83</v>
      </c>
      <c r="T6301" t="str">
        <f t="shared" si="494"/>
        <v>COP</v>
      </c>
    </row>
    <row r="6302" spans="1:20" ht="18.75" hidden="1" customHeight="1" x14ac:dyDescent="0.25">
      <c r="A6302" t="s">
        <v>2645</v>
      </c>
      <c r="B6302" t="s">
        <v>5</v>
      </c>
      <c r="C6302" t="s">
        <v>1913</v>
      </c>
      <c r="D6302" s="24">
        <v>11771</v>
      </c>
      <c r="E6302" t="s">
        <v>1713</v>
      </c>
      <c r="F6302" t="s">
        <v>99</v>
      </c>
      <c r="G6302" t="s">
        <v>1914</v>
      </c>
      <c r="H6302" t="s">
        <v>2621</v>
      </c>
      <c r="I6302" t="s">
        <v>2512</v>
      </c>
      <c r="J6302" t="s">
        <v>1915</v>
      </c>
      <c r="K6302" t="s">
        <v>107</v>
      </c>
      <c r="L6302" s="24">
        <v>660000</v>
      </c>
      <c r="M6302" s="25">
        <f>+VLOOKUP(E6302, TC!A:D, 4, FALSE())</f>
        <v>1.1367499994045962</v>
      </c>
      <c r="N6302" s="24">
        <f t="shared" si="490"/>
        <v>660000</v>
      </c>
      <c r="O6302" t="str">
        <f t="shared" si="491"/>
        <v>FACTURA</v>
      </c>
      <c r="P6302" t="str">
        <f t="shared" si="492"/>
        <v>2025</v>
      </c>
      <c r="Q6302" t="str">
        <f t="shared" si="493"/>
        <v>04</v>
      </c>
      <c r="R6302" t="str">
        <f>+IFERROR(VLOOKUP(I6302, Listado!A:B, 2, FALSE()), "COMERCIALIZADORA INTERNACIONAL CARIBBEAN EXOTICS S A")</f>
        <v>COMERCIALIZADORA INTERNACIONAL CARIBBEAN EXOTICS S A</v>
      </c>
      <c r="S6302" s="25">
        <f>+VLOOKUP(E6302, TC!A:D, 2, FALSE())</f>
        <v>4198.83</v>
      </c>
      <c r="T6302" t="str">
        <f t="shared" si="494"/>
        <v>COP</v>
      </c>
    </row>
    <row r="6303" spans="1:20" ht="18.75" hidden="1" customHeight="1" x14ac:dyDescent="0.25">
      <c r="A6303" t="s">
        <v>2645</v>
      </c>
      <c r="B6303" t="s">
        <v>5</v>
      </c>
      <c r="C6303" t="s">
        <v>1913</v>
      </c>
      <c r="D6303" s="24">
        <v>11771</v>
      </c>
      <c r="E6303" t="s">
        <v>1713</v>
      </c>
      <c r="F6303" t="s">
        <v>99</v>
      </c>
      <c r="G6303" t="s">
        <v>1914</v>
      </c>
      <c r="H6303" t="s">
        <v>2621</v>
      </c>
      <c r="I6303" t="s">
        <v>2512</v>
      </c>
      <c r="J6303" t="s">
        <v>1915</v>
      </c>
      <c r="K6303" t="s">
        <v>2862</v>
      </c>
      <c r="L6303" s="24">
        <v>2400000</v>
      </c>
      <c r="M6303" s="25">
        <f>+VLOOKUP(E6303, TC!A:D, 4, FALSE())</f>
        <v>1.1367499994045962</v>
      </c>
      <c r="N6303" s="24">
        <f t="shared" si="490"/>
        <v>2400000</v>
      </c>
      <c r="O6303" t="str">
        <f t="shared" si="491"/>
        <v>FACTURA</v>
      </c>
      <c r="P6303" t="str">
        <f t="shared" si="492"/>
        <v>2025</v>
      </c>
      <c r="Q6303" t="str">
        <f t="shared" si="493"/>
        <v>04</v>
      </c>
      <c r="R6303" t="str">
        <f>+IFERROR(VLOOKUP(I6303, Listado!A:B, 2, FALSE()), "COMERCIALIZADORA INTERNACIONAL CARIBBEAN EXOTICS S A")</f>
        <v>COMERCIALIZADORA INTERNACIONAL CARIBBEAN EXOTICS S A</v>
      </c>
      <c r="S6303" s="25">
        <f>+VLOOKUP(E6303, TC!A:D, 2, FALSE())</f>
        <v>4198.83</v>
      </c>
      <c r="T6303" t="str">
        <f t="shared" si="494"/>
        <v>COP</v>
      </c>
    </row>
    <row r="6304" spans="1:20" ht="18.75" hidden="1" customHeight="1" x14ac:dyDescent="0.25">
      <c r="A6304" t="s">
        <v>2645</v>
      </c>
      <c r="B6304" t="s">
        <v>5</v>
      </c>
      <c r="C6304" t="s">
        <v>1913</v>
      </c>
      <c r="D6304" s="24">
        <v>11772</v>
      </c>
      <c r="E6304" t="s">
        <v>1713</v>
      </c>
      <c r="F6304" t="s">
        <v>1924</v>
      </c>
      <c r="G6304" t="s">
        <v>108</v>
      </c>
      <c r="H6304" t="s">
        <v>2863</v>
      </c>
      <c r="I6304" t="s">
        <v>1853</v>
      </c>
      <c r="J6304" t="s">
        <v>1919</v>
      </c>
      <c r="K6304" t="s">
        <v>1958</v>
      </c>
      <c r="L6304" s="24">
        <v>5799.6</v>
      </c>
      <c r="M6304" s="25">
        <f>+VLOOKUP(E6304, TC!A:D, 4, FALSE())</f>
        <v>1.1367499994045962</v>
      </c>
      <c r="N6304" s="24">
        <f t="shared" si="490"/>
        <v>6592.6952965468963</v>
      </c>
      <c r="O6304" t="str">
        <f t="shared" si="491"/>
        <v>FACTURA</v>
      </c>
      <c r="P6304" t="str">
        <f t="shared" si="492"/>
        <v>2025</v>
      </c>
      <c r="Q6304" t="str">
        <f t="shared" si="493"/>
        <v>04</v>
      </c>
      <c r="R6304" t="str">
        <f>+IFERROR(VLOOKUP(I6304, Listado!A:B, 2, FALSE()), "COMERCIALIZADORA INTERNACIONAL CARIBBEAN EXOTICS S A")</f>
        <v>PIEDRAHITA PEREZ MARIANA</v>
      </c>
      <c r="S6304" s="25">
        <f>+VLOOKUP(E6304, TC!A:D, 2, FALSE())</f>
        <v>4198.83</v>
      </c>
      <c r="T6304" t="str">
        <f t="shared" si="494"/>
        <v>EUR</v>
      </c>
    </row>
    <row r="6305" spans="1:20" ht="18.75" hidden="1" customHeight="1" x14ac:dyDescent="0.25">
      <c r="A6305" t="s">
        <v>2645</v>
      </c>
      <c r="B6305" t="s">
        <v>5</v>
      </c>
      <c r="C6305" t="s">
        <v>1913</v>
      </c>
      <c r="D6305" s="24">
        <v>11772</v>
      </c>
      <c r="E6305" t="s">
        <v>1713</v>
      </c>
      <c r="F6305" t="s">
        <v>1924</v>
      </c>
      <c r="G6305" t="s">
        <v>108</v>
      </c>
      <c r="H6305" t="s">
        <v>2863</v>
      </c>
      <c r="I6305" t="s">
        <v>1853</v>
      </c>
      <c r="J6305" t="s">
        <v>1919</v>
      </c>
      <c r="K6305" t="s">
        <v>1959</v>
      </c>
      <c r="L6305" s="24">
        <v>1005</v>
      </c>
      <c r="M6305" s="25">
        <f>+VLOOKUP(E6305, TC!A:D, 4, FALSE())</f>
        <v>1.1367499994045962</v>
      </c>
      <c r="N6305" s="24">
        <f t="shared" si="490"/>
        <v>1142.4337494016193</v>
      </c>
      <c r="O6305" t="str">
        <f t="shared" si="491"/>
        <v>FACTURA</v>
      </c>
      <c r="P6305" t="str">
        <f t="shared" si="492"/>
        <v>2025</v>
      </c>
      <c r="Q6305" t="str">
        <f t="shared" si="493"/>
        <v>04</v>
      </c>
      <c r="R6305" t="str">
        <f>+IFERROR(VLOOKUP(I6305, Listado!A:B, 2, FALSE()), "COMERCIALIZADORA INTERNACIONAL CARIBBEAN EXOTICS S A")</f>
        <v>PIEDRAHITA PEREZ MARIANA</v>
      </c>
      <c r="S6305" s="25">
        <f>+VLOOKUP(E6305, TC!A:D, 2, FALSE())</f>
        <v>4198.83</v>
      </c>
      <c r="T6305" t="str">
        <f t="shared" si="494"/>
        <v>EUR</v>
      </c>
    </row>
    <row r="6306" spans="1:20" ht="18.75" hidden="1" customHeight="1" x14ac:dyDescent="0.25">
      <c r="A6306" t="s">
        <v>2645</v>
      </c>
      <c r="B6306" t="s">
        <v>5</v>
      </c>
      <c r="C6306" t="s">
        <v>1913</v>
      </c>
      <c r="D6306" s="24">
        <v>11772</v>
      </c>
      <c r="E6306" t="s">
        <v>1713</v>
      </c>
      <c r="F6306" t="s">
        <v>1924</v>
      </c>
      <c r="G6306" t="s">
        <v>108</v>
      </c>
      <c r="H6306" t="s">
        <v>2863</v>
      </c>
      <c r="I6306" t="s">
        <v>1853</v>
      </c>
      <c r="J6306" t="s">
        <v>1919</v>
      </c>
      <c r="K6306" t="s">
        <v>1960</v>
      </c>
      <c r="L6306" s="24">
        <v>35.4</v>
      </c>
      <c r="M6306" s="25">
        <f>+VLOOKUP(E6306, TC!A:D, 4, FALSE())</f>
        <v>1.1367499994045962</v>
      </c>
      <c r="N6306" s="24">
        <f t="shared" si="490"/>
        <v>40.240949978922707</v>
      </c>
      <c r="O6306" t="str">
        <f t="shared" si="491"/>
        <v>FACTURA</v>
      </c>
      <c r="P6306" t="str">
        <f t="shared" si="492"/>
        <v>2025</v>
      </c>
      <c r="Q6306" t="str">
        <f t="shared" si="493"/>
        <v>04</v>
      </c>
      <c r="R6306" t="str">
        <f>+IFERROR(VLOOKUP(I6306, Listado!A:B, 2, FALSE()), "COMERCIALIZADORA INTERNACIONAL CARIBBEAN EXOTICS S A")</f>
        <v>PIEDRAHITA PEREZ MARIANA</v>
      </c>
      <c r="S6306" s="25">
        <f>+VLOOKUP(E6306, TC!A:D, 2, FALSE())</f>
        <v>4198.83</v>
      </c>
      <c r="T6306" t="str">
        <f t="shared" si="494"/>
        <v>EUR</v>
      </c>
    </row>
    <row r="6307" spans="1:20" ht="18.75" hidden="1" customHeight="1" x14ac:dyDescent="0.25">
      <c r="A6307" t="s">
        <v>2645</v>
      </c>
      <c r="B6307" t="s">
        <v>5</v>
      </c>
      <c r="C6307" t="s">
        <v>1913</v>
      </c>
      <c r="D6307" s="24">
        <v>11773</v>
      </c>
      <c r="E6307" t="s">
        <v>1713</v>
      </c>
      <c r="F6307" t="s">
        <v>99</v>
      </c>
      <c r="G6307" t="s">
        <v>1914</v>
      </c>
      <c r="H6307" t="s">
        <v>2621</v>
      </c>
      <c r="I6307" t="s">
        <v>2864</v>
      </c>
      <c r="J6307" t="s">
        <v>1915</v>
      </c>
      <c r="K6307" t="s">
        <v>107</v>
      </c>
      <c r="L6307" s="24">
        <v>220000</v>
      </c>
      <c r="M6307" s="25">
        <f>+VLOOKUP(E6307, TC!A:D, 4, FALSE())</f>
        <v>1.1367499994045962</v>
      </c>
      <c r="N6307" s="24">
        <f t="shared" si="490"/>
        <v>220000</v>
      </c>
      <c r="O6307" t="str">
        <f t="shared" si="491"/>
        <v>FACTURA</v>
      </c>
      <c r="P6307" t="str">
        <f t="shared" si="492"/>
        <v>2025</v>
      </c>
      <c r="Q6307" t="str">
        <f t="shared" si="493"/>
        <v>04</v>
      </c>
      <c r="R6307" t="str">
        <f>+IFERROR(VLOOKUP(I6307, Listado!A:B, 2, FALSE()), "COMERCIALIZADORA INTERNACIONAL CARIBBEAN EXOTICS S A")</f>
        <v>COMERCIALIZADORA INTERNACIONAL CARIBBEAN EXOTICS S A</v>
      </c>
      <c r="S6307" s="25">
        <f>+VLOOKUP(E6307, TC!A:D, 2, FALSE())</f>
        <v>4198.83</v>
      </c>
      <c r="T6307" t="str">
        <f t="shared" si="494"/>
        <v>COP</v>
      </c>
    </row>
    <row r="6308" spans="1:20" ht="18.75" hidden="1" customHeight="1" x14ac:dyDescent="0.25">
      <c r="A6308" t="s">
        <v>2645</v>
      </c>
      <c r="B6308" t="s">
        <v>5</v>
      </c>
      <c r="C6308" t="s">
        <v>1913</v>
      </c>
      <c r="D6308" s="24">
        <v>11774</v>
      </c>
      <c r="E6308" t="s">
        <v>1713</v>
      </c>
      <c r="F6308" t="s">
        <v>128</v>
      </c>
      <c r="G6308" t="s">
        <v>110</v>
      </c>
      <c r="H6308" t="s">
        <v>2865</v>
      </c>
      <c r="I6308" t="s">
        <v>1852</v>
      </c>
      <c r="J6308" t="s">
        <v>1998</v>
      </c>
      <c r="K6308" t="s">
        <v>70</v>
      </c>
      <c r="L6308" s="24">
        <v>18652.8</v>
      </c>
      <c r="M6308" s="25">
        <f>+VLOOKUP(E6308, TC!A:D, 4, FALSE())</f>
        <v>1.1367499994045962</v>
      </c>
      <c r="N6308" s="24">
        <f t="shared" si="490"/>
        <v>18652.8</v>
      </c>
      <c r="O6308" t="str">
        <f t="shared" si="491"/>
        <v>FACTURA</v>
      </c>
      <c r="P6308" t="str">
        <f t="shared" si="492"/>
        <v>2025</v>
      </c>
      <c r="Q6308" t="str">
        <f t="shared" si="493"/>
        <v>04</v>
      </c>
      <c r="R6308" t="str">
        <f>+IFERROR(VLOOKUP(I6308, Listado!A:B, 2, FALSE()), "COMERCIALIZADORA INTERNACIONAL CARIBBEAN EXOTICS S A")</f>
        <v>PEREZ MEJIA MARIA PAULINA</v>
      </c>
      <c r="S6308" s="25">
        <f>+VLOOKUP(E6308, TC!A:D, 2, FALSE())</f>
        <v>4198.83</v>
      </c>
      <c r="T6308" t="str">
        <f t="shared" si="494"/>
        <v>USD</v>
      </c>
    </row>
    <row r="6309" spans="1:20" ht="18.75" hidden="1" customHeight="1" x14ac:dyDescent="0.25">
      <c r="A6309" t="s">
        <v>2645</v>
      </c>
      <c r="B6309" t="s">
        <v>5</v>
      </c>
      <c r="C6309" t="s">
        <v>1913</v>
      </c>
      <c r="D6309" s="24">
        <v>11774</v>
      </c>
      <c r="E6309" t="s">
        <v>1713</v>
      </c>
      <c r="F6309" t="s">
        <v>128</v>
      </c>
      <c r="G6309" t="s">
        <v>110</v>
      </c>
      <c r="H6309" t="s">
        <v>2865</v>
      </c>
      <c r="I6309" t="s">
        <v>1852</v>
      </c>
      <c r="J6309" t="s">
        <v>1998</v>
      </c>
      <c r="K6309" t="s">
        <v>51</v>
      </c>
      <c r="L6309" s="24">
        <v>8937.6</v>
      </c>
      <c r="M6309" s="25">
        <f>+VLOOKUP(E6309, TC!A:D, 4, FALSE())</f>
        <v>1.1367499994045962</v>
      </c>
      <c r="N6309" s="24">
        <f t="shared" si="490"/>
        <v>8937.6</v>
      </c>
      <c r="O6309" t="str">
        <f t="shared" si="491"/>
        <v>FACTURA</v>
      </c>
      <c r="P6309" t="str">
        <f t="shared" si="492"/>
        <v>2025</v>
      </c>
      <c r="Q6309" t="str">
        <f t="shared" si="493"/>
        <v>04</v>
      </c>
      <c r="R6309" t="str">
        <f>+IFERROR(VLOOKUP(I6309, Listado!A:B, 2, FALSE()), "COMERCIALIZADORA INTERNACIONAL CARIBBEAN EXOTICS S A")</f>
        <v>PEREZ MEJIA MARIA PAULINA</v>
      </c>
      <c r="S6309" s="25">
        <f>+VLOOKUP(E6309, TC!A:D, 2, FALSE())</f>
        <v>4198.83</v>
      </c>
      <c r="T6309" t="str">
        <f t="shared" si="494"/>
        <v>USD</v>
      </c>
    </row>
    <row r="6310" spans="1:20" ht="18.75" hidden="1" customHeight="1" x14ac:dyDescent="0.25">
      <c r="A6310" t="s">
        <v>2645</v>
      </c>
      <c r="B6310" t="s">
        <v>5</v>
      </c>
      <c r="C6310" t="s">
        <v>1913</v>
      </c>
      <c r="D6310" s="24">
        <v>11774</v>
      </c>
      <c r="E6310" t="s">
        <v>1713</v>
      </c>
      <c r="F6310" t="s">
        <v>128</v>
      </c>
      <c r="G6310" t="s">
        <v>110</v>
      </c>
      <c r="H6310" t="s">
        <v>2865</v>
      </c>
      <c r="I6310" t="s">
        <v>1852</v>
      </c>
      <c r="J6310" t="s">
        <v>1998</v>
      </c>
      <c r="K6310" t="s">
        <v>44</v>
      </c>
      <c r="L6310" s="24">
        <v>2331.6</v>
      </c>
      <c r="M6310" s="25">
        <f>+VLOOKUP(E6310, TC!A:D, 4, FALSE())</f>
        <v>1.1367499994045962</v>
      </c>
      <c r="N6310" s="24">
        <f t="shared" si="490"/>
        <v>2331.6</v>
      </c>
      <c r="O6310" t="str">
        <f t="shared" si="491"/>
        <v>FACTURA</v>
      </c>
      <c r="P6310" t="str">
        <f t="shared" si="492"/>
        <v>2025</v>
      </c>
      <c r="Q6310" t="str">
        <f t="shared" si="493"/>
        <v>04</v>
      </c>
      <c r="R6310" t="str">
        <f>+IFERROR(VLOOKUP(I6310, Listado!A:B, 2, FALSE()), "COMERCIALIZADORA INTERNACIONAL CARIBBEAN EXOTICS S A")</f>
        <v>PEREZ MEJIA MARIA PAULINA</v>
      </c>
      <c r="S6310" s="25">
        <f>+VLOOKUP(E6310, TC!A:D, 2, FALSE())</f>
        <v>4198.83</v>
      </c>
      <c r="T6310" t="str">
        <f t="shared" si="494"/>
        <v>USD</v>
      </c>
    </row>
    <row r="6311" spans="1:20" ht="18.75" hidden="1" customHeight="1" x14ac:dyDescent="0.25">
      <c r="A6311" t="s">
        <v>2645</v>
      </c>
      <c r="B6311" t="s">
        <v>5</v>
      </c>
      <c r="C6311" t="s">
        <v>1913</v>
      </c>
      <c r="D6311" s="24">
        <v>11774</v>
      </c>
      <c r="E6311" t="s">
        <v>1713</v>
      </c>
      <c r="F6311" t="s">
        <v>128</v>
      </c>
      <c r="G6311" t="s">
        <v>110</v>
      </c>
      <c r="H6311" t="s">
        <v>2865</v>
      </c>
      <c r="I6311" t="s">
        <v>1852</v>
      </c>
      <c r="J6311" t="s">
        <v>1998</v>
      </c>
      <c r="K6311" t="s">
        <v>1959</v>
      </c>
      <c r="L6311" s="24">
        <v>2262</v>
      </c>
      <c r="M6311" s="25">
        <f>+VLOOKUP(E6311, TC!A:D, 4, FALSE())</f>
        <v>1.1367499994045962</v>
      </c>
      <c r="N6311" s="24">
        <f t="shared" si="490"/>
        <v>2262</v>
      </c>
      <c r="O6311" t="str">
        <f t="shared" si="491"/>
        <v>FACTURA</v>
      </c>
      <c r="P6311" t="str">
        <f t="shared" si="492"/>
        <v>2025</v>
      </c>
      <c r="Q6311" t="str">
        <f t="shared" si="493"/>
        <v>04</v>
      </c>
      <c r="R6311" t="str">
        <f>+IFERROR(VLOOKUP(I6311, Listado!A:B, 2, FALSE()), "COMERCIALIZADORA INTERNACIONAL CARIBBEAN EXOTICS S A")</f>
        <v>PEREZ MEJIA MARIA PAULINA</v>
      </c>
      <c r="S6311" s="25">
        <f>+VLOOKUP(E6311, TC!A:D, 2, FALSE())</f>
        <v>4198.83</v>
      </c>
      <c r="T6311" t="str">
        <f t="shared" si="494"/>
        <v>USD</v>
      </c>
    </row>
    <row r="6312" spans="1:20" ht="18.75" hidden="1" customHeight="1" x14ac:dyDescent="0.25">
      <c r="A6312" t="s">
        <v>2645</v>
      </c>
      <c r="B6312" t="s">
        <v>1923</v>
      </c>
      <c r="C6312" t="s">
        <v>1913</v>
      </c>
      <c r="D6312" s="24">
        <v>5948</v>
      </c>
      <c r="E6312" t="s">
        <v>1713</v>
      </c>
      <c r="F6312" t="s">
        <v>128</v>
      </c>
      <c r="G6312" t="s">
        <v>112</v>
      </c>
      <c r="H6312" t="s">
        <v>2866</v>
      </c>
      <c r="I6312" t="s">
        <v>1870</v>
      </c>
      <c r="J6312" t="s">
        <v>1930</v>
      </c>
      <c r="K6312" t="s">
        <v>1928</v>
      </c>
      <c r="L6312" s="24">
        <v>1360.4</v>
      </c>
      <c r="M6312" s="25">
        <f>+VLOOKUP(E6312, TC!A:D, 4, FALSE())</f>
        <v>1.1367499994045962</v>
      </c>
      <c r="N6312" s="24">
        <f t="shared" si="490"/>
        <v>1360.4</v>
      </c>
      <c r="O6312" t="str">
        <f t="shared" si="491"/>
        <v>FACTURA</v>
      </c>
      <c r="P6312" t="str">
        <f t="shared" si="492"/>
        <v>2025</v>
      </c>
      <c r="Q6312" t="str">
        <f t="shared" si="493"/>
        <v>04</v>
      </c>
      <c r="R6312" t="str">
        <f>+IFERROR(VLOOKUP(I6312, Listado!A:B, 2, FALSE()), "COMERCIALIZADORA INTERNACIONAL CARIBBEAN EXOTICS S A")</f>
        <v>HINCAPIE CONTRERAS ERIKA STEFANIA</v>
      </c>
      <c r="S6312" s="25">
        <f>+VLOOKUP(E6312, TC!A:D, 2, FALSE())</f>
        <v>4198.83</v>
      </c>
      <c r="T6312" t="str">
        <f t="shared" si="494"/>
        <v>USD</v>
      </c>
    </row>
    <row r="6313" spans="1:20" ht="18.75" hidden="1" customHeight="1" x14ac:dyDescent="0.25">
      <c r="A6313" t="s">
        <v>2645</v>
      </c>
      <c r="B6313" t="s">
        <v>1923</v>
      </c>
      <c r="C6313" t="s">
        <v>1913</v>
      </c>
      <c r="D6313" s="24">
        <v>5948</v>
      </c>
      <c r="E6313" t="s">
        <v>1713</v>
      </c>
      <c r="F6313" t="s">
        <v>128</v>
      </c>
      <c r="G6313" t="s">
        <v>112</v>
      </c>
      <c r="H6313" t="s">
        <v>2866</v>
      </c>
      <c r="I6313" t="s">
        <v>1870</v>
      </c>
      <c r="J6313" t="s">
        <v>1930</v>
      </c>
      <c r="K6313" t="s">
        <v>1937</v>
      </c>
      <c r="L6313" s="24">
        <v>2040</v>
      </c>
      <c r="M6313" s="25">
        <f>+VLOOKUP(E6313, TC!A:D, 4, FALSE())</f>
        <v>1.1367499994045962</v>
      </c>
      <c r="N6313" s="24">
        <f t="shared" si="490"/>
        <v>2040</v>
      </c>
      <c r="O6313" t="str">
        <f t="shared" si="491"/>
        <v>FACTURA</v>
      </c>
      <c r="P6313" t="str">
        <f t="shared" si="492"/>
        <v>2025</v>
      </c>
      <c r="Q6313" t="str">
        <f t="shared" si="493"/>
        <v>04</v>
      </c>
      <c r="R6313" t="str">
        <f>+IFERROR(VLOOKUP(I6313, Listado!A:B, 2, FALSE()), "COMERCIALIZADORA INTERNACIONAL CARIBBEAN EXOTICS S A")</f>
        <v>HINCAPIE CONTRERAS ERIKA STEFANIA</v>
      </c>
      <c r="S6313" s="25">
        <f>+VLOOKUP(E6313, TC!A:D, 2, FALSE())</f>
        <v>4198.83</v>
      </c>
      <c r="T6313" t="str">
        <f t="shared" si="494"/>
        <v>USD</v>
      </c>
    </row>
    <row r="6314" spans="1:20" ht="18.75" hidden="1" customHeight="1" x14ac:dyDescent="0.25">
      <c r="A6314" t="s">
        <v>2645</v>
      </c>
      <c r="B6314" t="s">
        <v>1923</v>
      </c>
      <c r="C6314" t="s">
        <v>1913</v>
      </c>
      <c r="D6314" s="24">
        <v>5948</v>
      </c>
      <c r="E6314" t="s">
        <v>1713</v>
      </c>
      <c r="F6314" t="s">
        <v>128</v>
      </c>
      <c r="G6314" t="s">
        <v>112</v>
      </c>
      <c r="H6314" t="s">
        <v>2866</v>
      </c>
      <c r="I6314" t="s">
        <v>1870</v>
      </c>
      <c r="J6314" t="s">
        <v>1930</v>
      </c>
      <c r="K6314" t="s">
        <v>1938</v>
      </c>
      <c r="L6314" s="24">
        <v>3186</v>
      </c>
      <c r="M6314" s="25">
        <f>+VLOOKUP(E6314, TC!A:D, 4, FALSE())</f>
        <v>1.1367499994045962</v>
      </c>
      <c r="N6314" s="24">
        <f t="shared" si="490"/>
        <v>3186</v>
      </c>
      <c r="O6314" t="str">
        <f t="shared" si="491"/>
        <v>FACTURA</v>
      </c>
      <c r="P6314" t="str">
        <f t="shared" si="492"/>
        <v>2025</v>
      </c>
      <c r="Q6314" t="str">
        <f t="shared" si="493"/>
        <v>04</v>
      </c>
      <c r="R6314" t="str">
        <f>+IFERROR(VLOOKUP(I6314, Listado!A:B, 2, FALSE()), "COMERCIALIZADORA INTERNACIONAL CARIBBEAN EXOTICS S A")</f>
        <v>HINCAPIE CONTRERAS ERIKA STEFANIA</v>
      </c>
      <c r="S6314" s="25">
        <f>+VLOOKUP(E6314, TC!A:D, 2, FALSE())</f>
        <v>4198.83</v>
      </c>
      <c r="T6314" t="str">
        <f t="shared" si="494"/>
        <v>USD</v>
      </c>
    </row>
    <row r="6315" spans="1:20" ht="18.75" hidden="1" customHeight="1" x14ac:dyDescent="0.25">
      <c r="A6315" t="s">
        <v>2645</v>
      </c>
      <c r="B6315" t="s">
        <v>5</v>
      </c>
      <c r="C6315" t="s">
        <v>1913</v>
      </c>
      <c r="D6315" s="24">
        <v>11775</v>
      </c>
      <c r="E6315" t="s">
        <v>1713</v>
      </c>
      <c r="F6315" t="s">
        <v>99</v>
      </c>
      <c r="G6315" t="s">
        <v>1914</v>
      </c>
      <c r="H6315" t="s">
        <v>2621</v>
      </c>
      <c r="I6315" t="s">
        <v>2867</v>
      </c>
      <c r="J6315" t="s">
        <v>1915</v>
      </c>
      <c r="K6315" t="s">
        <v>2733</v>
      </c>
      <c r="L6315" s="24">
        <v>320000</v>
      </c>
      <c r="M6315" s="25">
        <f>+VLOOKUP(E6315, TC!A:D, 4, FALSE())</f>
        <v>1.1367499994045962</v>
      </c>
      <c r="N6315" s="24">
        <f t="shared" si="490"/>
        <v>320000</v>
      </c>
      <c r="O6315" t="str">
        <f t="shared" si="491"/>
        <v>FACTURA</v>
      </c>
      <c r="P6315" t="str">
        <f t="shared" si="492"/>
        <v>2025</v>
      </c>
      <c r="Q6315" t="str">
        <f t="shared" si="493"/>
        <v>04</v>
      </c>
      <c r="R6315" t="str">
        <f>+IFERROR(VLOOKUP(I6315, Listado!A:B, 2, FALSE()), "COMERCIALIZADORA INTERNACIONAL CARIBBEAN EXOTICS S A")</f>
        <v>COMERCIALIZADORA INTERNACIONAL CARIBBEAN EXOTICS S A</v>
      </c>
      <c r="S6315" s="25">
        <f>+VLOOKUP(E6315, TC!A:D, 2, FALSE())</f>
        <v>4198.83</v>
      </c>
      <c r="T6315" t="str">
        <f t="shared" si="494"/>
        <v>COP</v>
      </c>
    </row>
    <row r="6316" spans="1:20" ht="18.75" hidden="1" customHeight="1" x14ac:dyDescent="0.25">
      <c r="A6316" t="s">
        <v>2645</v>
      </c>
      <c r="B6316" t="s">
        <v>5</v>
      </c>
      <c r="C6316" t="s">
        <v>1913</v>
      </c>
      <c r="D6316" s="24">
        <v>11776</v>
      </c>
      <c r="E6316" t="s">
        <v>1713</v>
      </c>
      <c r="F6316" t="s">
        <v>99</v>
      </c>
      <c r="G6316" t="s">
        <v>1914</v>
      </c>
      <c r="H6316" t="s">
        <v>2621</v>
      </c>
      <c r="I6316" t="s">
        <v>2868</v>
      </c>
      <c r="J6316" t="s">
        <v>1915</v>
      </c>
      <c r="K6316" t="s">
        <v>2733</v>
      </c>
      <c r="L6316" s="24">
        <v>320000</v>
      </c>
      <c r="M6316" s="25">
        <f>+VLOOKUP(E6316, TC!A:D, 4, FALSE())</f>
        <v>1.1367499994045962</v>
      </c>
      <c r="N6316" s="24">
        <f t="shared" si="490"/>
        <v>320000</v>
      </c>
      <c r="O6316" t="str">
        <f t="shared" si="491"/>
        <v>FACTURA</v>
      </c>
      <c r="P6316" t="str">
        <f t="shared" si="492"/>
        <v>2025</v>
      </c>
      <c r="Q6316" t="str">
        <f t="shared" si="493"/>
        <v>04</v>
      </c>
      <c r="R6316" t="str">
        <f>+IFERROR(VLOOKUP(I6316, Listado!A:B, 2, FALSE()), "COMERCIALIZADORA INTERNACIONAL CARIBBEAN EXOTICS S A")</f>
        <v>COMERCIALIZADORA INTERNACIONAL CARIBBEAN EXOTICS S A</v>
      </c>
      <c r="S6316" s="25">
        <f>+VLOOKUP(E6316, TC!A:D, 2, FALSE())</f>
        <v>4198.83</v>
      </c>
      <c r="T6316" t="str">
        <f t="shared" si="494"/>
        <v>COP</v>
      </c>
    </row>
    <row r="6317" spans="1:20" ht="18.75" hidden="1" customHeight="1" x14ac:dyDescent="0.25">
      <c r="A6317" t="s">
        <v>2645</v>
      </c>
      <c r="B6317" t="s">
        <v>5</v>
      </c>
      <c r="C6317" t="s">
        <v>1913</v>
      </c>
      <c r="D6317" s="24">
        <v>11777</v>
      </c>
      <c r="E6317" t="s">
        <v>1713</v>
      </c>
      <c r="F6317" t="s">
        <v>99</v>
      </c>
      <c r="G6317" t="s">
        <v>1914</v>
      </c>
      <c r="H6317" t="s">
        <v>2621</v>
      </c>
      <c r="I6317" t="s">
        <v>2869</v>
      </c>
      <c r="J6317" t="s">
        <v>1915</v>
      </c>
      <c r="K6317" t="s">
        <v>2728</v>
      </c>
      <c r="L6317" s="24">
        <v>320000</v>
      </c>
      <c r="M6317" s="25">
        <f>+VLOOKUP(E6317, TC!A:D, 4, FALSE())</f>
        <v>1.1367499994045962</v>
      </c>
      <c r="N6317" s="24">
        <f t="shared" si="490"/>
        <v>320000</v>
      </c>
      <c r="O6317" t="str">
        <f t="shared" si="491"/>
        <v>FACTURA</v>
      </c>
      <c r="P6317" t="str">
        <f t="shared" si="492"/>
        <v>2025</v>
      </c>
      <c r="Q6317" t="str">
        <f t="shared" si="493"/>
        <v>04</v>
      </c>
      <c r="R6317" t="str">
        <f>+IFERROR(VLOOKUP(I6317, Listado!A:B, 2, FALSE()), "COMERCIALIZADORA INTERNACIONAL CARIBBEAN EXOTICS S A")</f>
        <v>COMERCIALIZADORA INTERNACIONAL CARIBBEAN EXOTICS S A</v>
      </c>
      <c r="S6317" s="25">
        <f>+VLOOKUP(E6317, TC!A:D, 2, FALSE())</f>
        <v>4198.83</v>
      </c>
      <c r="T6317" t="str">
        <f t="shared" si="494"/>
        <v>COP</v>
      </c>
    </row>
    <row r="6318" spans="1:20" ht="18.75" hidden="1" customHeight="1" x14ac:dyDescent="0.25">
      <c r="A6318" t="s">
        <v>2645</v>
      </c>
      <c r="B6318" t="s">
        <v>5</v>
      </c>
      <c r="C6318" t="s">
        <v>1913</v>
      </c>
      <c r="D6318" s="24">
        <v>11778</v>
      </c>
      <c r="E6318" t="s">
        <v>1713</v>
      </c>
      <c r="F6318" t="s">
        <v>99</v>
      </c>
      <c r="G6318" t="s">
        <v>1914</v>
      </c>
      <c r="H6318" t="s">
        <v>2621</v>
      </c>
      <c r="I6318" t="s">
        <v>2870</v>
      </c>
      <c r="J6318" t="s">
        <v>1915</v>
      </c>
      <c r="K6318" t="s">
        <v>107</v>
      </c>
      <c r="L6318" s="24">
        <v>220000</v>
      </c>
      <c r="M6318" s="25">
        <f>+VLOOKUP(E6318, TC!A:D, 4, FALSE())</f>
        <v>1.1367499994045962</v>
      </c>
      <c r="N6318" s="24">
        <f t="shared" si="490"/>
        <v>220000</v>
      </c>
      <c r="O6318" t="str">
        <f t="shared" si="491"/>
        <v>FACTURA</v>
      </c>
      <c r="P6318" t="str">
        <f t="shared" si="492"/>
        <v>2025</v>
      </c>
      <c r="Q6318" t="str">
        <f t="shared" si="493"/>
        <v>04</v>
      </c>
      <c r="R6318" t="str">
        <f>+IFERROR(VLOOKUP(I6318, Listado!A:B, 2, FALSE()), "COMERCIALIZADORA INTERNACIONAL CARIBBEAN EXOTICS S A")</f>
        <v>COMERCIALIZADORA INTERNACIONAL CARIBBEAN EXOTICS S A</v>
      </c>
      <c r="S6318" s="25">
        <f>+VLOOKUP(E6318, TC!A:D, 2, FALSE())</f>
        <v>4198.83</v>
      </c>
      <c r="T6318" t="str">
        <f t="shared" si="494"/>
        <v>COP</v>
      </c>
    </row>
    <row r="6319" spans="1:20" ht="18.75" hidden="1" customHeight="1" x14ac:dyDescent="0.25">
      <c r="A6319" t="s">
        <v>2645</v>
      </c>
      <c r="B6319" t="s">
        <v>5</v>
      </c>
      <c r="C6319" t="s">
        <v>1913</v>
      </c>
      <c r="D6319" s="24">
        <v>11778</v>
      </c>
      <c r="E6319" t="s">
        <v>1713</v>
      </c>
      <c r="F6319" t="s">
        <v>99</v>
      </c>
      <c r="G6319" t="s">
        <v>1914</v>
      </c>
      <c r="H6319" t="s">
        <v>2621</v>
      </c>
      <c r="I6319" t="s">
        <v>2870</v>
      </c>
      <c r="J6319" t="s">
        <v>1915</v>
      </c>
      <c r="K6319" t="s">
        <v>2733</v>
      </c>
      <c r="L6319" s="24">
        <v>320000</v>
      </c>
      <c r="M6319" s="25">
        <f>+VLOOKUP(E6319, TC!A:D, 4, FALSE())</f>
        <v>1.1367499994045962</v>
      </c>
      <c r="N6319" s="24">
        <f t="shared" si="490"/>
        <v>320000</v>
      </c>
      <c r="O6319" t="str">
        <f t="shared" si="491"/>
        <v>FACTURA</v>
      </c>
      <c r="P6319" t="str">
        <f t="shared" si="492"/>
        <v>2025</v>
      </c>
      <c r="Q6319" t="str">
        <f t="shared" si="493"/>
        <v>04</v>
      </c>
      <c r="R6319" t="str">
        <f>+IFERROR(VLOOKUP(I6319, Listado!A:B, 2, FALSE()), "COMERCIALIZADORA INTERNACIONAL CARIBBEAN EXOTICS S A")</f>
        <v>COMERCIALIZADORA INTERNACIONAL CARIBBEAN EXOTICS S A</v>
      </c>
      <c r="S6319" s="25">
        <f>+VLOOKUP(E6319, TC!A:D, 2, FALSE())</f>
        <v>4198.83</v>
      </c>
      <c r="T6319" t="str">
        <f t="shared" si="494"/>
        <v>COP</v>
      </c>
    </row>
    <row r="6320" spans="1:20" ht="18.75" hidden="1" customHeight="1" x14ac:dyDescent="0.25">
      <c r="A6320" t="s">
        <v>2645</v>
      </c>
      <c r="B6320" t="s">
        <v>5</v>
      </c>
      <c r="C6320" t="s">
        <v>1913</v>
      </c>
      <c r="D6320" s="24">
        <v>11779</v>
      </c>
      <c r="E6320" t="s">
        <v>1713</v>
      </c>
      <c r="F6320" t="s">
        <v>99</v>
      </c>
      <c r="G6320" t="s">
        <v>1914</v>
      </c>
      <c r="H6320" t="s">
        <v>2621</v>
      </c>
      <c r="I6320" t="s">
        <v>2871</v>
      </c>
      <c r="J6320" t="s">
        <v>1915</v>
      </c>
      <c r="K6320" t="s">
        <v>107</v>
      </c>
      <c r="L6320" s="24">
        <v>220000</v>
      </c>
      <c r="M6320" s="25">
        <f>+VLOOKUP(E6320, TC!A:D, 4, FALSE())</f>
        <v>1.1367499994045962</v>
      </c>
      <c r="N6320" s="24">
        <f t="shared" si="490"/>
        <v>220000</v>
      </c>
      <c r="O6320" t="str">
        <f t="shared" si="491"/>
        <v>FACTURA</v>
      </c>
      <c r="P6320" t="str">
        <f t="shared" si="492"/>
        <v>2025</v>
      </c>
      <c r="Q6320" t="str">
        <f t="shared" si="493"/>
        <v>04</v>
      </c>
      <c r="R6320" t="str">
        <f>+IFERROR(VLOOKUP(I6320, Listado!A:B, 2, FALSE()), "COMERCIALIZADORA INTERNACIONAL CARIBBEAN EXOTICS S A")</f>
        <v>COMERCIALIZADORA INTERNACIONAL CARIBBEAN EXOTICS S A</v>
      </c>
      <c r="S6320" s="25">
        <f>+VLOOKUP(E6320, TC!A:D, 2, FALSE())</f>
        <v>4198.83</v>
      </c>
      <c r="T6320" t="str">
        <f t="shared" si="494"/>
        <v>COP</v>
      </c>
    </row>
    <row r="6321" spans="1:20" ht="18.75" hidden="1" customHeight="1" x14ac:dyDescent="0.25">
      <c r="A6321" t="s">
        <v>2645</v>
      </c>
      <c r="B6321" t="s">
        <v>5</v>
      </c>
      <c r="C6321" t="s">
        <v>1913</v>
      </c>
      <c r="D6321" s="24">
        <v>11780</v>
      </c>
      <c r="E6321" t="s">
        <v>1713</v>
      </c>
      <c r="F6321" t="s">
        <v>99</v>
      </c>
      <c r="G6321" t="s">
        <v>1914</v>
      </c>
      <c r="H6321" t="s">
        <v>2621</v>
      </c>
      <c r="I6321" t="s">
        <v>2872</v>
      </c>
      <c r="J6321" t="s">
        <v>1915</v>
      </c>
      <c r="K6321" t="s">
        <v>107</v>
      </c>
      <c r="L6321" s="24">
        <v>220000</v>
      </c>
      <c r="M6321" s="25">
        <f>+VLOOKUP(E6321, TC!A:D, 4, FALSE())</f>
        <v>1.1367499994045962</v>
      </c>
      <c r="N6321" s="24">
        <f t="shared" si="490"/>
        <v>220000</v>
      </c>
      <c r="O6321" t="str">
        <f t="shared" si="491"/>
        <v>FACTURA</v>
      </c>
      <c r="P6321" t="str">
        <f t="shared" si="492"/>
        <v>2025</v>
      </c>
      <c r="Q6321" t="str">
        <f t="shared" si="493"/>
        <v>04</v>
      </c>
      <c r="R6321" t="str">
        <f>+IFERROR(VLOOKUP(I6321, Listado!A:B, 2, FALSE()), "COMERCIALIZADORA INTERNACIONAL CARIBBEAN EXOTICS S A")</f>
        <v>COMERCIALIZADORA INTERNACIONAL CARIBBEAN EXOTICS S A</v>
      </c>
      <c r="S6321" s="25">
        <f>+VLOOKUP(E6321, TC!A:D, 2, FALSE())</f>
        <v>4198.83</v>
      </c>
      <c r="T6321" t="str">
        <f t="shared" si="494"/>
        <v>COP</v>
      </c>
    </row>
    <row r="6322" spans="1:20" ht="18.75" hidden="1" customHeight="1" x14ac:dyDescent="0.25">
      <c r="A6322" t="s">
        <v>2645</v>
      </c>
      <c r="B6322" t="s">
        <v>5</v>
      </c>
      <c r="C6322" t="s">
        <v>1913</v>
      </c>
      <c r="D6322" s="24">
        <v>11781</v>
      </c>
      <c r="E6322" t="s">
        <v>1713</v>
      </c>
      <c r="F6322" t="s">
        <v>99</v>
      </c>
      <c r="G6322" t="s">
        <v>1914</v>
      </c>
      <c r="H6322" t="s">
        <v>2621</v>
      </c>
      <c r="I6322" t="s">
        <v>2873</v>
      </c>
      <c r="J6322" t="s">
        <v>1915</v>
      </c>
      <c r="K6322" t="s">
        <v>107</v>
      </c>
      <c r="L6322" s="24">
        <v>220000</v>
      </c>
      <c r="M6322" s="25">
        <f>+VLOOKUP(E6322, TC!A:D, 4, FALSE())</f>
        <v>1.1367499994045962</v>
      </c>
      <c r="N6322" s="24">
        <f t="shared" si="490"/>
        <v>220000</v>
      </c>
      <c r="O6322" t="str">
        <f t="shared" si="491"/>
        <v>FACTURA</v>
      </c>
      <c r="P6322" t="str">
        <f t="shared" si="492"/>
        <v>2025</v>
      </c>
      <c r="Q6322" t="str">
        <f t="shared" si="493"/>
        <v>04</v>
      </c>
      <c r="R6322" t="str">
        <f>+IFERROR(VLOOKUP(I6322, Listado!A:B, 2, FALSE()), "COMERCIALIZADORA INTERNACIONAL CARIBBEAN EXOTICS S A")</f>
        <v>COMERCIALIZADORA INTERNACIONAL CARIBBEAN EXOTICS S A</v>
      </c>
      <c r="S6322" s="25">
        <f>+VLOOKUP(E6322, TC!A:D, 2, FALSE())</f>
        <v>4198.83</v>
      </c>
      <c r="T6322" t="str">
        <f t="shared" si="494"/>
        <v>COP</v>
      </c>
    </row>
    <row r="6323" spans="1:20" ht="18.75" hidden="1" customHeight="1" x14ac:dyDescent="0.25">
      <c r="A6323" t="s">
        <v>2645</v>
      </c>
      <c r="B6323" t="s">
        <v>5</v>
      </c>
      <c r="C6323" t="s">
        <v>1913</v>
      </c>
      <c r="D6323" s="24">
        <v>11781</v>
      </c>
      <c r="E6323" t="s">
        <v>1713</v>
      </c>
      <c r="F6323" t="s">
        <v>99</v>
      </c>
      <c r="G6323" t="s">
        <v>1914</v>
      </c>
      <c r="H6323" t="s">
        <v>2621</v>
      </c>
      <c r="I6323" t="s">
        <v>2873</v>
      </c>
      <c r="J6323" t="s">
        <v>1915</v>
      </c>
      <c r="K6323" t="s">
        <v>2733</v>
      </c>
      <c r="L6323" s="24">
        <v>320000</v>
      </c>
      <c r="M6323" s="25">
        <f>+VLOOKUP(E6323, TC!A:D, 4, FALSE())</f>
        <v>1.1367499994045962</v>
      </c>
      <c r="N6323" s="24">
        <f t="shared" si="490"/>
        <v>320000</v>
      </c>
      <c r="O6323" t="str">
        <f t="shared" si="491"/>
        <v>FACTURA</v>
      </c>
      <c r="P6323" t="str">
        <f t="shared" si="492"/>
        <v>2025</v>
      </c>
      <c r="Q6323" t="str">
        <f t="shared" si="493"/>
        <v>04</v>
      </c>
      <c r="R6323" t="str">
        <f>+IFERROR(VLOOKUP(I6323, Listado!A:B, 2, FALSE()), "COMERCIALIZADORA INTERNACIONAL CARIBBEAN EXOTICS S A")</f>
        <v>COMERCIALIZADORA INTERNACIONAL CARIBBEAN EXOTICS S A</v>
      </c>
      <c r="S6323" s="25">
        <f>+VLOOKUP(E6323, TC!A:D, 2, FALSE())</f>
        <v>4198.83</v>
      </c>
      <c r="T6323" t="str">
        <f t="shared" si="494"/>
        <v>COP</v>
      </c>
    </row>
    <row r="6324" spans="1:20" ht="18.75" hidden="1" customHeight="1" x14ac:dyDescent="0.25">
      <c r="A6324" t="s">
        <v>2645</v>
      </c>
      <c r="B6324" t="s">
        <v>5</v>
      </c>
      <c r="C6324" t="s">
        <v>1913</v>
      </c>
      <c r="D6324" s="24">
        <v>11782</v>
      </c>
      <c r="E6324" t="s">
        <v>1713</v>
      </c>
      <c r="F6324" t="s">
        <v>99</v>
      </c>
      <c r="G6324" t="s">
        <v>1914</v>
      </c>
      <c r="H6324" t="s">
        <v>2621</v>
      </c>
      <c r="I6324" t="s">
        <v>2506</v>
      </c>
      <c r="J6324" t="s">
        <v>1915</v>
      </c>
      <c r="K6324" t="s">
        <v>2728</v>
      </c>
      <c r="L6324" s="24">
        <v>320000</v>
      </c>
      <c r="M6324" s="25">
        <f>+VLOOKUP(E6324, TC!A:D, 4, FALSE())</f>
        <v>1.1367499994045962</v>
      </c>
      <c r="N6324" s="24">
        <f t="shared" si="490"/>
        <v>320000</v>
      </c>
      <c r="O6324" t="str">
        <f t="shared" si="491"/>
        <v>FACTURA</v>
      </c>
      <c r="P6324" t="str">
        <f t="shared" si="492"/>
        <v>2025</v>
      </c>
      <c r="Q6324" t="str">
        <f t="shared" si="493"/>
        <v>04</v>
      </c>
      <c r="R6324" t="str">
        <f>+IFERROR(VLOOKUP(I6324, Listado!A:B, 2, FALSE()), "COMERCIALIZADORA INTERNACIONAL CARIBBEAN EXOTICS S A")</f>
        <v>COMERCIALIZADORA INTERNACIONAL CARIBBEAN EXOTICS S A</v>
      </c>
      <c r="S6324" s="25">
        <f>+VLOOKUP(E6324, TC!A:D, 2, FALSE())</f>
        <v>4198.83</v>
      </c>
      <c r="T6324" t="str">
        <f t="shared" si="494"/>
        <v>COP</v>
      </c>
    </row>
    <row r="6325" spans="1:20" ht="18.75" hidden="1" customHeight="1" x14ac:dyDescent="0.25">
      <c r="A6325" t="s">
        <v>2645</v>
      </c>
      <c r="B6325" t="s">
        <v>5</v>
      </c>
      <c r="C6325" t="s">
        <v>1913</v>
      </c>
      <c r="D6325" s="24">
        <v>11783</v>
      </c>
      <c r="E6325" t="s">
        <v>1713</v>
      </c>
      <c r="F6325" t="s">
        <v>99</v>
      </c>
      <c r="G6325" t="s">
        <v>1914</v>
      </c>
      <c r="H6325" t="s">
        <v>2621</v>
      </c>
      <c r="I6325" t="s">
        <v>2874</v>
      </c>
      <c r="J6325" t="s">
        <v>1915</v>
      </c>
      <c r="K6325" t="s">
        <v>107</v>
      </c>
      <c r="L6325" s="24">
        <v>220000</v>
      </c>
      <c r="M6325" s="25">
        <f>+VLOOKUP(E6325, TC!A:D, 4, FALSE())</f>
        <v>1.1367499994045962</v>
      </c>
      <c r="N6325" s="24">
        <f t="shared" si="490"/>
        <v>220000</v>
      </c>
      <c r="O6325" t="str">
        <f t="shared" si="491"/>
        <v>FACTURA</v>
      </c>
      <c r="P6325" t="str">
        <f t="shared" si="492"/>
        <v>2025</v>
      </c>
      <c r="Q6325" t="str">
        <f t="shared" si="493"/>
        <v>04</v>
      </c>
      <c r="R6325" t="str">
        <f>+IFERROR(VLOOKUP(I6325, Listado!A:B, 2, FALSE()), "COMERCIALIZADORA INTERNACIONAL CARIBBEAN EXOTICS S A")</f>
        <v>COMERCIALIZADORA INTERNACIONAL CARIBBEAN EXOTICS S A</v>
      </c>
      <c r="S6325" s="25">
        <f>+VLOOKUP(E6325, TC!A:D, 2, FALSE())</f>
        <v>4198.83</v>
      </c>
      <c r="T6325" t="str">
        <f t="shared" si="494"/>
        <v>COP</v>
      </c>
    </row>
    <row r="6326" spans="1:20" ht="18.75" hidden="1" customHeight="1" x14ac:dyDescent="0.25">
      <c r="A6326" t="s">
        <v>2645</v>
      </c>
      <c r="B6326" t="s">
        <v>5</v>
      </c>
      <c r="C6326" t="s">
        <v>1913</v>
      </c>
      <c r="D6326" s="24">
        <v>11783</v>
      </c>
      <c r="E6326" t="s">
        <v>1713</v>
      </c>
      <c r="F6326" t="s">
        <v>99</v>
      </c>
      <c r="G6326" t="s">
        <v>1914</v>
      </c>
      <c r="H6326" t="s">
        <v>2621</v>
      </c>
      <c r="I6326" t="s">
        <v>2874</v>
      </c>
      <c r="J6326" t="s">
        <v>1915</v>
      </c>
      <c r="K6326" t="s">
        <v>2728</v>
      </c>
      <c r="L6326" s="24">
        <v>320000</v>
      </c>
      <c r="M6326" s="25">
        <f>+VLOOKUP(E6326, TC!A:D, 4, FALSE())</f>
        <v>1.1367499994045962</v>
      </c>
      <c r="N6326" s="24">
        <f t="shared" si="490"/>
        <v>320000</v>
      </c>
      <c r="O6326" t="str">
        <f t="shared" si="491"/>
        <v>FACTURA</v>
      </c>
      <c r="P6326" t="str">
        <f t="shared" si="492"/>
        <v>2025</v>
      </c>
      <c r="Q6326" t="str">
        <f t="shared" si="493"/>
        <v>04</v>
      </c>
      <c r="R6326" t="str">
        <f>+IFERROR(VLOOKUP(I6326, Listado!A:B, 2, FALSE()), "COMERCIALIZADORA INTERNACIONAL CARIBBEAN EXOTICS S A")</f>
        <v>COMERCIALIZADORA INTERNACIONAL CARIBBEAN EXOTICS S A</v>
      </c>
      <c r="S6326" s="25">
        <f>+VLOOKUP(E6326, TC!A:D, 2, FALSE())</f>
        <v>4198.83</v>
      </c>
      <c r="T6326" t="str">
        <f t="shared" si="494"/>
        <v>COP</v>
      </c>
    </row>
    <row r="6327" spans="1:20" ht="18.75" hidden="1" customHeight="1" x14ac:dyDescent="0.25">
      <c r="A6327" t="s">
        <v>2645</v>
      </c>
      <c r="B6327" t="s">
        <v>5</v>
      </c>
      <c r="C6327" t="s">
        <v>1913</v>
      </c>
      <c r="D6327" s="24">
        <v>11784</v>
      </c>
      <c r="E6327" t="s">
        <v>1713</v>
      </c>
      <c r="F6327" t="s">
        <v>99</v>
      </c>
      <c r="G6327" t="s">
        <v>1914</v>
      </c>
      <c r="H6327" t="s">
        <v>2621</v>
      </c>
      <c r="I6327" t="s">
        <v>2875</v>
      </c>
      <c r="J6327" t="s">
        <v>1915</v>
      </c>
      <c r="K6327" t="s">
        <v>2733</v>
      </c>
      <c r="L6327" s="24">
        <v>320000</v>
      </c>
      <c r="M6327" s="25">
        <f>+VLOOKUP(E6327, TC!A:D, 4, FALSE())</f>
        <v>1.1367499994045962</v>
      </c>
      <c r="N6327" s="24">
        <f t="shared" si="490"/>
        <v>320000</v>
      </c>
      <c r="O6327" t="str">
        <f t="shared" si="491"/>
        <v>FACTURA</v>
      </c>
      <c r="P6327" t="str">
        <f t="shared" si="492"/>
        <v>2025</v>
      </c>
      <c r="Q6327" t="str">
        <f t="shared" si="493"/>
        <v>04</v>
      </c>
      <c r="R6327" t="str">
        <f>+IFERROR(VLOOKUP(I6327, Listado!A:B, 2, FALSE()), "COMERCIALIZADORA INTERNACIONAL CARIBBEAN EXOTICS S A")</f>
        <v>COMERCIALIZADORA INTERNACIONAL CARIBBEAN EXOTICS S A</v>
      </c>
      <c r="S6327" s="25">
        <f>+VLOOKUP(E6327, TC!A:D, 2, FALSE())</f>
        <v>4198.83</v>
      </c>
      <c r="T6327" t="str">
        <f t="shared" si="494"/>
        <v>COP</v>
      </c>
    </row>
    <row r="6328" spans="1:20" ht="18.75" hidden="1" customHeight="1" x14ac:dyDescent="0.25">
      <c r="A6328" t="s">
        <v>2645</v>
      </c>
      <c r="B6328" t="s">
        <v>5</v>
      </c>
      <c r="C6328" t="s">
        <v>1913</v>
      </c>
      <c r="D6328" s="24">
        <v>11785</v>
      </c>
      <c r="E6328" t="s">
        <v>1713</v>
      </c>
      <c r="F6328" t="s">
        <v>99</v>
      </c>
      <c r="G6328" t="s">
        <v>1914</v>
      </c>
      <c r="H6328" t="s">
        <v>2621</v>
      </c>
      <c r="I6328" t="s">
        <v>2875</v>
      </c>
      <c r="J6328" t="s">
        <v>1915</v>
      </c>
      <c r="K6328" t="s">
        <v>107</v>
      </c>
      <c r="L6328" s="24">
        <v>220000</v>
      </c>
      <c r="M6328" s="25">
        <f>+VLOOKUP(E6328, TC!A:D, 4, FALSE())</f>
        <v>1.1367499994045962</v>
      </c>
      <c r="N6328" s="24">
        <f t="shared" si="490"/>
        <v>220000</v>
      </c>
      <c r="O6328" t="str">
        <f t="shared" si="491"/>
        <v>FACTURA</v>
      </c>
      <c r="P6328" t="str">
        <f t="shared" si="492"/>
        <v>2025</v>
      </c>
      <c r="Q6328" t="str">
        <f t="shared" si="493"/>
        <v>04</v>
      </c>
      <c r="R6328" t="str">
        <f>+IFERROR(VLOOKUP(I6328, Listado!A:B, 2, FALSE()), "COMERCIALIZADORA INTERNACIONAL CARIBBEAN EXOTICS S A")</f>
        <v>COMERCIALIZADORA INTERNACIONAL CARIBBEAN EXOTICS S A</v>
      </c>
      <c r="S6328" s="25">
        <f>+VLOOKUP(E6328, TC!A:D, 2, FALSE())</f>
        <v>4198.83</v>
      </c>
      <c r="T6328" t="str">
        <f t="shared" si="494"/>
        <v>COP</v>
      </c>
    </row>
    <row r="6329" spans="1:20" ht="18.75" hidden="1" customHeight="1" x14ac:dyDescent="0.25">
      <c r="A6329" t="s">
        <v>2645</v>
      </c>
      <c r="B6329" t="s">
        <v>5</v>
      </c>
      <c r="C6329" t="s">
        <v>1913</v>
      </c>
      <c r="D6329" s="24">
        <v>11785</v>
      </c>
      <c r="E6329" t="s">
        <v>1713</v>
      </c>
      <c r="F6329" t="s">
        <v>99</v>
      </c>
      <c r="G6329" t="s">
        <v>1914</v>
      </c>
      <c r="H6329" t="s">
        <v>2621</v>
      </c>
      <c r="I6329" t="s">
        <v>2875</v>
      </c>
      <c r="J6329" t="s">
        <v>1915</v>
      </c>
      <c r="K6329" t="s">
        <v>111</v>
      </c>
      <c r="L6329" s="24">
        <v>1400000</v>
      </c>
      <c r="M6329" s="25">
        <f>+VLOOKUP(E6329, TC!A:D, 4, FALSE())</f>
        <v>1.1367499994045962</v>
      </c>
      <c r="N6329" s="24">
        <f t="shared" si="490"/>
        <v>1400000</v>
      </c>
      <c r="O6329" t="str">
        <f t="shared" si="491"/>
        <v>FACTURA</v>
      </c>
      <c r="P6329" t="str">
        <f t="shared" si="492"/>
        <v>2025</v>
      </c>
      <c r="Q6329" t="str">
        <f t="shared" si="493"/>
        <v>04</v>
      </c>
      <c r="R6329" t="str">
        <f>+IFERROR(VLOOKUP(I6329, Listado!A:B, 2, FALSE()), "COMERCIALIZADORA INTERNACIONAL CARIBBEAN EXOTICS S A")</f>
        <v>COMERCIALIZADORA INTERNACIONAL CARIBBEAN EXOTICS S A</v>
      </c>
      <c r="S6329" s="25">
        <f>+VLOOKUP(E6329, TC!A:D, 2, FALSE())</f>
        <v>4198.83</v>
      </c>
      <c r="T6329" t="str">
        <f t="shared" si="494"/>
        <v>COP</v>
      </c>
    </row>
    <row r="6330" spans="1:20" ht="18.75" hidden="1" customHeight="1" x14ac:dyDescent="0.25">
      <c r="A6330" t="s">
        <v>2645</v>
      </c>
      <c r="B6330" t="s">
        <v>5</v>
      </c>
      <c r="C6330" t="s">
        <v>1913</v>
      </c>
      <c r="D6330" s="24">
        <v>11786</v>
      </c>
      <c r="E6330" t="s">
        <v>1713</v>
      </c>
      <c r="F6330" t="s">
        <v>99</v>
      </c>
      <c r="G6330" t="s">
        <v>1914</v>
      </c>
      <c r="H6330" t="s">
        <v>2621</v>
      </c>
      <c r="I6330" t="s">
        <v>2876</v>
      </c>
      <c r="J6330" t="s">
        <v>1915</v>
      </c>
      <c r="K6330" t="s">
        <v>107</v>
      </c>
      <c r="L6330" s="24">
        <v>220000</v>
      </c>
      <c r="M6330" s="25">
        <f>+VLOOKUP(E6330, TC!A:D, 4, FALSE())</f>
        <v>1.1367499994045962</v>
      </c>
      <c r="N6330" s="24">
        <f t="shared" si="490"/>
        <v>220000</v>
      </c>
      <c r="O6330" t="str">
        <f t="shared" si="491"/>
        <v>FACTURA</v>
      </c>
      <c r="P6330" t="str">
        <f t="shared" si="492"/>
        <v>2025</v>
      </c>
      <c r="Q6330" t="str">
        <f t="shared" si="493"/>
        <v>04</v>
      </c>
      <c r="R6330" t="str">
        <f>+IFERROR(VLOOKUP(I6330, Listado!A:B, 2, FALSE()), "COMERCIALIZADORA INTERNACIONAL CARIBBEAN EXOTICS S A")</f>
        <v>COMERCIALIZADORA INTERNACIONAL CARIBBEAN EXOTICS S A</v>
      </c>
      <c r="S6330" s="25">
        <f>+VLOOKUP(E6330, TC!A:D, 2, FALSE())</f>
        <v>4198.83</v>
      </c>
      <c r="T6330" t="str">
        <f t="shared" si="494"/>
        <v>COP</v>
      </c>
    </row>
    <row r="6331" spans="1:20" ht="18.75" hidden="1" customHeight="1" x14ac:dyDescent="0.25">
      <c r="A6331" t="s">
        <v>2645</v>
      </c>
      <c r="B6331" t="s">
        <v>5</v>
      </c>
      <c r="C6331" t="s">
        <v>1913</v>
      </c>
      <c r="D6331" s="24">
        <v>11786</v>
      </c>
      <c r="E6331" t="s">
        <v>1713</v>
      </c>
      <c r="F6331" t="s">
        <v>99</v>
      </c>
      <c r="G6331" t="s">
        <v>1914</v>
      </c>
      <c r="H6331" t="s">
        <v>2621</v>
      </c>
      <c r="I6331" t="s">
        <v>2876</v>
      </c>
      <c r="J6331" t="s">
        <v>1915</v>
      </c>
      <c r="K6331" t="s">
        <v>2728</v>
      </c>
      <c r="L6331" s="24">
        <v>320000</v>
      </c>
      <c r="M6331" s="25">
        <f>+VLOOKUP(E6331, TC!A:D, 4, FALSE())</f>
        <v>1.1367499994045962</v>
      </c>
      <c r="N6331" s="24">
        <f t="shared" si="490"/>
        <v>320000</v>
      </c>
      <c r="O6331" t="str">
        <f t="shared" si="491"/>
        <v>FACTURA</v>
      </c>
      <c r="P6331" t="str">
        <f t="shared" si="492"/>
        <v>2025</v>
      </c>
      <c r="Q6331" t="str">
        <f t="shared" si="493"/>
        <v>04</v>
      </c>
      <c r="R6331" t="str">
        <f>+IFERROR(VLOOKUP(I6331, Listado!A:B, 2, FALSE()), "COMERCIALIZADORA INTERNACIONAL CARIBBEAN EXOTICS S A")</f>
        <v>COMERCIALIZADORA INTERNACIONAL CARIBBEAN EXOTICS S A</v>
      </c>
      <c r="S6331" s="25">
        <f>+VLOOKUP(E6331, TC!A:D, 2, FALSE())</f>
        <v>4198.83</v>
      </c>
      <c r="T6331" t="str">
        <f t="shared" si="494"/>
        <v>COP</v>
      </c>
    </row>
    <row r="6332" spans="1:20" ht="18.75" hidden="1" customHeight="1" x14ac:dyDescent="0.25">
      <c r="A6332" t="s">
        <v>2645</v>
      </c>
      <c r="B6332" t="s">
        <v>5</v>
      </c>
      <c r="C6332" t="s">
        <v>1913</v>
      </c>
      <c r="D6332" s="24">
        <v>11787</v>
      </c>
      <c r="E6332" t="s">
        <v>1713</v>
      </c>
      <c r="F6332" t="s">
        <v>1924</v>
      </c>
      <c r="G6332" t="s">
        <v>110</v>
      </c>
      <c r="H6332" t="s">
        <v>2877</v>
      </c>
      <c r="I6332" t="s">
        <v>1864</v>
      </c>
      <c r="J6332" t="s">
        <v>1919</v>
      </c>
      <c r="K6332" t="s">
        <v>1959</v>
      </c>
      <c r="L6332" s="24">
        <v>300</v>
      </c>
      <c r="M6332" s="25">
        <f>+VLOOKUP(E6332, TC!A:D, 4, FALSE())</f>
        <v>1.1367499994045962</v>
      </c>
      <c r="N6332" s="24">
        <f t="shared" si="490"/>
        <v>341.02499982137886</v>
      </c>
      <c r="O6332" t="str">
        <f t="shared" si="491"/>
        <v>FACTURA</v>
      </c>
      <c r="P6332" t="str">
        <f t="shared" si="492"/>
        <v>2025</v>
      </c>
      <c r="Q6332" t="str">
        <f t="shared" si="493"/>
        <v>04</v>
      </c>
      <c r="R6332" t="str">
        <f>+IFERROR(VLOOKUP(I6332, Listado!A:B, 2, FALSE()), "COMERCIALIZADORA INTERNACIONAL CARIBBEAN EXOTICS S A")</f>
        <v>PEREZ MEJIA MARIA PAULINA</v>
      </c>
      <c r="S6332" s="25">
        <f>+VLOOKUP(E6332, TC!A:D, 2, FALSE())</f>
        <v>4198.83</v>
      </c>
      <c r="T6332" t="str">
        <f t="shared" si="494"/>
        <v>EUR</v>
      </c>
    </row>
    <row r="6333" spans="1:20" ht="18.75" hidden="1" customHeight="1" x14ac:dyDescent="0.25">
      <c r="A6333" t="s">
        <v>2645</v>
      </c>
      <c r="B6333" t="s">
        <v>5</v>
      </c>
      <c r="C6333" t="s">
        <v>1913</v>
      </c>
      <c r="D6333" s="24">
        <v>11787</v>
      </c>
      <c r="E6333" t="s">
        <v>1713</v>
      </c>
      <c r="F6333" t="s">
        <v>1924</v>
      </c>
      <c r="G6333" t="s">
        <v>110</v>
      </c>
      <c r="H6333" t="s">
        <v>2877</v>
      </c>
      <c r="I6333" t="s">
        <v>1864</v>
      </c>
      <c r="J6333" t="s">
        <v>1919</v>
      </c>
      <c r="K6333" t="s">
        <v>1960</v>
      </c>
      <c r="L6333" s="24">
        <v>2.4</v>
      </c>
      <c r="M6333" s="25">
        <f>+VLOOKUP(E6333, TC!A:D, 4, FALSE())</f>
        <v>1.1367499994045962</v>
      </c>
      <c r="N6333" s="24">
        <f t="shared" si="490"/>
        <v>2.7281999985710308</v>
      </c>
      <c r="O6333" t="str">
        <f t="shared" si="491"/>
        <v>FACTURA</v>
      </c>
      <c r="P6333" t="str">
        <f t="shared" si="492"/>
        <v>2025</v>
      </c>
      <c r="Q6333" t="str">
        <f t="shared" si="493"/>
        <v>04</v>
      </c>
      <c r="R6333" t="str">
        <f>+IFERROR(VLOOKUP(I6333, Listado!A:B, 2, FALSE()), "COMERCIALIZADORA INTERNACIONAL CARIBBEAN EXOTICS S A")</f>
        <v>PEREZ MEJIA MARIA PAULINA</v>
      </c>
      <c r="S6333" s="25">
        <f>+VLOOKUP(E6333, TC!A:D, 2, FALSE())</f>
        <v>4198.83</v>
      </c>
      <c r="T6333" t="str">
        <f t="shared" si="494"/>
        <v>EUR</v>
      </c>
    </row>
    <row r="6334" spans="1:20" ht="18.75" hidden="1" customHeight="1" x14ac:dyDescent="0.25">
      <c r="A6334" t="s">
        <v>2645</v>
      </c>
      <c r="B6334" t="s">
        <v>5</v>
      </c>
      <c r="C6334" t="s">
        <v>1913</v>
      </c>
      <c r="D6334" s="24">
        <v>11787</v>
      </c>
      <c r="E6334" t="s">
        <v>1713</v>
      </c>
      <c r="F6334" t="s">
        <v>1924</v>
      </c>
      <c r="G6334" t="s">
        <v>110</v>
      </c>
      <c r="H6334" t="s">
        <v>2877</v>
      </c>
      <c r="I6334" t="s">
        <v>1864</v>
      </c>
      <c r="J6334" t="s">
        <v>1919</v>
      </c>
      <c r="K6334" t="s">
        <v>1964</v>
      </c>
      <c r="L6334" s="24">
        <v>26.96</v>
      </c>
      <c r="M6334" s="25">
        <f>+VLOOKUP(E6334, TC!A:D, 4, FALSE())</f>
        <v>1.1367499994045962</v>
      </c>
      <c r="N6334" s="24">
        <f t="shared" si="490"/>
        <v>30.646779983947916</v>
      </c>
      <c r="O6334" t="str">
        <f t="shared" si="491"/>
        <v>FACTURA</v>
      </c>
      <c r="P6334" t="str">
        <f t="shared" si="492"/>
        <v>2025</v>
      </c>
      <c r="Q6334" t="str">
        <f t="shared" si="493"/>
        <v>04</v>
      </c>
      <c r="R6334" t="str">
        <f>+IFERROR(VLOOKUP(I6334, Listado!A:B, 2, FALSE()), "COMERCIALIZADORA INTERNACIONAL CARIBBEAN EXOTICS S A")</f>
        <v>PEREZ MEJIA MARIA PAULINA</v>
      </c>
      <c r="S6334" s="25">
        <f>+VLOOKUP(E6334, TC!A:D, 2, FALSE())</f>
        <v>4198.83</v>
      </c>
      <c r="T6334" t="str">
        <f t="shared" si="494"/>
        <v>EUR</v>
      </c>
    </row>
    <row r="6335" spans="1:20" ht="18.75" hidden="1" customHeight="1" x14ac:dyDescent="0.25">
      <c r="A6335" t="s">
        <v>2645</v>
      </c>
      <c r="B6335" t="s">
        <v>5</v>
      </c>
      <c r="C6335" t="s">
        <v>1913</v>
      </c>
      <c r="D6335" s="24">
        <v>11787</v>
      </c>
      <c r="E6335" t="s">
        <v>1713</v>
      </c>
      <c r="F6335" t="s">
        <v>1924</v>
      </c>
      <c r="G6335" t="s">
        <v>110</v>
      </c>
      <c r="H6335" t="s">
        <v>2877</v>
      </c>
      <c r="I6335" t="s">
        <v>1864</v>
      </c>
      <c r="J6335" t="s">
        <v>1919</v>
      </c>
      <c r="K6335" t="s">
        <v>1964</v>
      </c>
      <c r="L6335" s="24">
        <v>188.72</v>
      </c>
      <c r="M6335" s="25">
        <f>+VLOOKUP(E6335, TC!A:D, 4, FALSE())</f>
        <v>1.1367499994045962</v>
      </c>
      <c r="N6335" s="24">
        <f t="shared" si="490"/>
        <v>214.52745988763539</v>
      </c>
      <c r="O6335" t="str">
        <f t="shared" si="491"/>
        <v>FACTURA</v>
      </c>
      <c r="P6335" t="str">
        <f t="shared" si="492"/>
        <v>2025</v>
      </c>
      <c r="Q6335" t="str">
        <f t="shared" si="493"/>
        <v>04</v>
      </c>
      <c r="R6335" t="str">
        <f>+IFERROR(VLOOKUP(I6335, Listado!A:B, 2, FALSE()), "COMERCIALIZADORA INTERNACIONAL CARIBBEAN EXOTICS S A")</f>
        <v>PEREZ MEJIA MARIA PAULINA</v>
      </c>
      <c r="S6335" s="25">
        <f>+VLOOKUP(E6335, TC!A:D, 2, FALSE())</f>
        <v>4198.83</v>
      </c>
      <c r="T6335" t="str">
        <f t="shared" si="494"/>
        <v>EUR</v>
      </c>
    </row>
    <row r="6336" spans="1:20" ht="18.75" hidden="1" customHeight="1" x14ac:dyDescent="0.25">
      <c r="A6336" t="s">
        <v>2645</v>
      </c>
      <c r="B6336" t="s">
        <v>5</v>
      </c>
      <c r="C6336" t="s">
        <v>1913</v>
      </c>
      <c r="D6336" s="24">
        <v>11787</v>
      </c>
      <c r="E6336" t="s">
        <v>1713</v>
      </c>
      <c r="F6336" t="s">
        <v>1924</v>
      </c>
      <c r="G6336" t="s">
        <v>110</v>
      </c>
      <c r="H6336" t="s">
        <v>2877</v>
      </c>
      <c r="I6336" t="s">
        <v>1864</v>
      </c>
      <c r="J6336" t="s">
        <v>1919</v>
      </c>
      <c r="K6336" t="s">
        <v>1964</v>
      </c>
      <c r="L6336" s="24">
        <v>53.92</v>
      </c>
      <c r="M6336" s="25">
        <f>+VLOOKUP(E6336, TC!A:D, 4, FALSE())</f>
        <v>1.1367499994045962</v>
      </c>
      <c r="N6336" s="24">
        <f t="shared" si="490"/>
        <v>61.293559967895831</v>
      </c>
      <c r="O6336" t="str">
        <f t="shared" si="491"/>
        <v>FACTURA</v>
      </c>
      <c r="P6336" t="str">
        <f t="shared" si="492"/>
        <v>2025</v>
      </c>
      <c r="Q6336" t="str">
        <f t="shared" si="493"/>
        <v>04</v>
      </c>
      <c r="R6336" t="str">
        <f>+IFERROR(VLOOKUP(I6336, Listado!A:B, 2, FALSE()), "COMERCIALIZADORA INTERNACIONAL CARIBBEAN EXOTICS S A")</f>
        <v>PEREZ MEJIA MARIA PAULINA</v>
      </c>
      <c r="S6336" s="25">
        <f>+VLOOKUP(E6336, TC!A:D, 2, FALSE())</f>
        <v>4198.83</v>
      </c>
      <c r="T6336" t="str">
        <f t="shared" si="494"/>
        <v>EUR</v>
      </c>
    </row>
    <row r="6337" spans="1:20" ht="18.75" hidden="1" customHeight="1" x14ac:dyDescent="0.25">
      <c r="A6337" t="s">
        <v>2645</v>
      </c>
      <c r="B6337" t="s">
        <v>5</v>
      </c>
      <c r="C6337" t="s">
        <v>1913</v>
      </c>
      <c r="D6337" s="24">
        <v>11787</v>
      </c>
      <c r="E6337" t="s">
        <v>1713</v>
      </c>
      <c r="F6337" t="s">
        <v>1924</v>
      </c>
      <c r="G6337" t="s">
        <v>110</v>
      </c>
      <c r="H6337" t="s">
        <v>2877</v>
      </c>
      <c r="I6337" t="s">
        <v>1864</v>
      </c>
      <c r="J6337" t="s">
        <v>1919</v>
      </c>
      <c r="K6337" t="s">
        <v>1964</v>
      </c>
      <c r="L6337" s="24">
        <v>161.76</v>
      </c>
      <c r="M6337" s="25">
        <f>+VLOOKUP(E6337, TC!A:D, 4, FALSE())</f>
        <v>1.1367499994045962</v>
      </c>
      <c r="N6337" s="24">
        <f t="shared" si="490"/>
        <v>183.88067990368748</v>
      </c>
      <c r="O6337" t="str">
        <f t="shared" si="491"/>
        <v>FACTURA</v>
      </c>
      <c r="P6337" t="str">
        <f t="shared" si="492"/>
        <v>2025</v>
      </c>
      <c r="Q6337" t="str">
        <f t="shared" si="493"/>
        <v>04</v>
      </c>
      <c r="R6337" t="str">
        <f>+IFERROR(VLOOKUP(I6337, Listado!A:B, 2, FALSE()), "COMERCIALIZADORA INTERNACIONAL CARIBBEAN EXOTICS S A")</f>
        <v>PEREZ MEJIA MARIA PAULINA</v>
      </c>
      <c r="S6337" s="25">
        <f>+VLOOKUP(E6337, TC!A:D, 2, FALSE())</f>
        <v>4198.83</v>
      </c>
      <c r="T6337" t="str">
        <f t="shared" si="494"/>
        <v>EUR</v>
      </c>
    </row>
    <row r="6338" spans="1:20" ht="18.75" hidden="1" customHeight="1" x14ac:dyDescent="0.25">
      <c r="A6338" t="s">
        <v>2645</v>
      </c>
      <c r="B6338" t="s">
        <v>5</v>
      </c>
      <c r="C6338" t="s">
        <v>1913</v>
      </c>
      <c r="D6338" s="24">
        <v>11787</v>
      </c>
      <c r="E6338" t="s">
        <v>1713</v>
      </c>
      <c r="F6338" t="s">
        <v>1924</v>
      </c>
      <c r="G6338" t="s">
        <v>110</v>
      </c>
      <c r="H6338" t="s">
        <v>2877</v>
      </c>
      <c r="I6338" t="s">
        <v>1864</v>
      </c>
      <c r="J6338" t="s">
        <v>1919</v>
      </c>
      <c r="K6338" t="s">
        <v>1964</v>
      </c>
      <c r="L6338" s="24">
        <v>242.64</v>
      </c>
      <c r="M6338" s="25">
        <f>+VLOOKUP(E6338, TC!A:D, 4, FALSE())</f>
        <v>1.1367499994045962</v>
      </c>
      <c r="N6338" s="24">
        <f t="shared" ref="N6338:N6401" si="495">+IF(F6338="EUR", (M6338*L6338), IF(I6338="JUAN MATAS SAS", (L6338/S6338), L6338))</f>
        <v>275.82101985553123</v>
      </c>
      <c r="O6338" t="str">
        <f t="shared" ref="O6338:O6401" si="496">+IF(C6338="CFE", "FACTURA", IF(ISERROR(SEARCH("ANULA", H6338))=FALSE(), "ANULACIÓN FE", IF(ISERROR(SEARCH("CANCELLATION", H6338))=FALSE(), "ANULACIÓN FE", "NOTAS")))</f>
        <v>FACTURA</v>
      </c>
      <c r="P6338" t="str">
        <f t="shared" ref="P6338:P6401" si="497">+LEFT(E6338, 4)</f>
        <v>2025</v>
      </c>
      <c r="Q6338" t="str">
        <f t="shared" ref="Q6338:Q6401" si="498">+MID(E6338, 5, 2)</f>
        <v>04</v>
      </c>
      <c r="R6338" t="str">
        <f>+IFERROR(VLOOKUP(I6338, Listado!A:B, 2, FALSE()), "COMERCIALIZADORA INTERNACIONAL CARIBBEAN EXOTICS S A")</f>
        <v>PEREZ MEJIA MARIA PAULINA</v>
      </c>
      <c r="S6338" s="25">
        <f>+VLOOKUP(E6338, TC!A:D, 2, FALSE())</f>
        <v>4198.83</v>
      </c>
      <c r="T6338" t="str">
        <f t="shared" ref="T6338:T6401" si="499">+IF(I6338="JUAN MATAS SAS", "USD", F6338)</f>
        <v>EUR</v>
      </c>
    </row>
    <row r="6339" spans="1:20" ht="18.75" hidden="1" customHeight="1" x14ac:dyDescent="0.25">
      <c r="A6339" t="s">
        <v>2645</v>
      </c>
      <c r="B6339" t="s">
        <v>5</v>
      </c>
      <c r="C6339" t="s">
        <v>1913</v>
      </c>
      <c r="D6339" s="24">
        <v>11787</v>
      </c>
      <c r="E6339" t="s">
        <v>1713</v>
      </c>
      <c r="F6339" t="s">
        <v>1924</v>
      </c>
      <c r="G6339" t="s">
        <v>110</v>
      </c>
      <c r="H6339" t="s">
        <v>2877</v>
      </c>
      <c r="I6339" t="s">
        <v>1864</v>
      </c>
      <c r="J6339" t="s">
        <v>1919</v>
      </c>
      <c r="K6339" t="s">
        <v>1964</v>
      </c>
      <c r="L6339" s="24">
        <v>296.56</v>
      </c>
      <c r="M6339" s="25">
        <f>+VLOOKUP(E6339, TC!A:D, 4, FALSE())</f>
        <v>1.1367499994045962</v>
      </c>
      <c r="N6339" s="24">
        <f t="shared" si="495"/>
        <v>337.11457982342705</v>
      </c>
      <c r="O6339" t="str">
        <f t="shared" si="496"/>
        <v>FACTURA</v>
      </c>
      <c r="P6339" t="str">
        <f t="shared" si="497"/>
        <v>2025</v>
      </c>
      <c r="Q6339" t="str">
        <f t="shared" si="498"/>
        <v>04</v>
      </c>
      <c r="R6339" t="str">
        <f>+IFERROR(VLOOKUP(I6339, Listado!A:B, 2, FALSE()), "COMERCIALIZADORA INTERNACIONAL CARIBBEAN EXOTICS S A")</f>
        <v>PEREZ MEJIA MARIA PAULINA</v>
      </c>
      <c r="S6339" s="25">
        <f>+VLOOKUP(E6339, TC!A:D, 2, FALSE())</f>
        <v>4198.83</v>
      </c>
      <c r="T6339" t="str">
        <f t="shared" si="499"/>
        <v>EUR</v>
      </c>
    </row>
    <row r="6340" spans="1:20" ht="18.75" hidden="1" customHeight="1" x14ac:dyDescent="0.25">
      <c r="A6340" t="s">
        <v>2645</v>
      </c>
      <c r="B6340" t="s">
        <v>5</v>
      </c>
      <c r="C6340" t="s">
        <v>1913</v>
      </c>
      <c r="D6340" s="24">
        <v>11787</v>
      </c>
      <c r="E6340" t="s">
        <v>1713</v>
      </c>
      <c r="F6340" t="s">
        <v>1924</v>
      </c>
      <c r="G6340" t="s">
        <v>110</v>
      </c>
      <c r="H6340" t="s">
        <v>2877</v>
      </c>
      <c r="I6340" t="s">
        <v>1864</v>
      </c>
      <c r="J6340" t="s">
        <v>1919</v>
      </c>
      <c r="K6340" t="s">
        <v>1964</v>
      </c>
      <c r="L6340" s="24">
        <v>188.72</v>
      </c>
      <c r="M6340" s="25">
        <f>+VLOOKUP(E6340, TC!A:D, 4, FALSE())</f>
        <v>1.1367499994045962</v>
      </c>
      <c r="N6340" s="24">
        <f t="shared" si="495"/>
        <v>214.52745988763539</v>
      </c>
      <c r="O6340" t="str">
        <f t="shared" si="496"/>
        <v>FACTURA</v>
      </c>
      <c r="P6340" t="str">
        <f t="shared" si="497"/>
        <v>2025</v>
      </c>
      <c r="Q6340" t="str">
        <f t="shared" si="498"/>
        <v>04</v>
      </c>
      <c r="R6340" t="str">
        <f>+IFERROR(VLOOKUP(I6340, Listado!A:B, 2, FALSE()), "COMERCIALIZADORA INTERNACIONAL CARIBBEAN EXOTICS S A")</f>
        <v>PEREZ MEJIA MARIA PAULINA</v>
      </c>
      <c r="S6340" s="25">
        <f>+VLOOKUP(E6340, TC!A:D, 2, FALSE())</f>
        <v>4198.83</v>
      </c>
      <c r="T6340" t="str">
        <f t="shared" si="499"/>
        <v>EUR</v>
      </c>
    </row>
    <row r="6341" spans="1:20" ht="18.75" hidden="1" customHeight="1" x14ac:dyDescent="0.25">
      <c r="A6341" t="s">
        <v>2645</v>
      </c>
      <c r="B6341" t="s">
        <v>5</v>
      </c>
      <c r="C6341" t="s">
        <v>1913</v>
      </c>
      <c r="D6341" s="24">
        <v>11787</v>
      </c>
      <c r="E6341" t="s">
        <v>1713</v>
      </c>
      <c r="F6341" t="s">
        <v>1924</v>
      </c>
      <c r="G6341" t="s">
        <v>110</v>
      </c>
      <c r="H6341" t="s">
        <v>2877</v>
      </c>
      <c r="I6341" t="s">
        <v>1864</v>
      </c>
      <c r="J6341" t="s">
        <v>1919</v>
      </c>
      <c r="K6341" t="s">
        <v>1964</v>
      </c>
      <c r="L6341" s="24">
        <v>377.44</v>
      </c>
      <c r="M6341" s="25">
        <f>+VLOOKUP(E6341, TC!A:D, 4, FALSE())</f>
        <v>1.1367499994045962</v>
      </c>
      <c r="N6341" s="24">
        <f t="shared" si="495"/>
        <v>429.05491977527078</v>
      </c>
      <c r="O6341" t="str">
        <f t="shared" si="496"/>
        <v>FACTURA</v>
      </c>
      <c r="P6341" t="str">
        <f t="shared" si="497"/>
        <v>2025</v>
      </c>
      <c r="Q6341" t="str">
        <f t="shared" si="498"/>
        <v>04</v>
      </c>
      <c r="R6341" t="str">
        <f>+IFERROR(VLOOKUP(I6341, Listado!A:B, 2, FALSE()), "COMERCIALIZADORA INTERNACIONAL CARIBBEAN EXOTICS S A")</f>
        <v>PEREZ MEJIA MARIA PAULINA</v>
      </c>
      <c r="S6341" s="25">
        <f>+VLOOKUP(E6341, TC!A:D, 2, FALSE())</f>
        <v>4198.83</v>
      </c>
      <c r="T6341" t="str">
        <f t="shared" si="499"/>
        <v>EUR</v>
      </c>
    </row>
    <row r="6342" spans="1:20" ht="18.75" hidden="1" customHeight="1" x14ac:dyDescent="0.25">
      <c r="A6342" t="s">
        <v>2645</v>
      </c>
      <c r="B6342" t="s">
        <v>5</v>
      </c>
      <c r="C6342" t="s">
        <v>1913</v>
      </c>
      <c r="D6342" s="24">
        <v>11787</v>
      </c>
      <c r="E6342" t="s">
        <v>1713</v>
      </c>
      <c r="F6342" t="s">
        <v>1924</v>
      </c>
      <c r="G6342" t="s">
        <v>110</v>
      </c>
      <c r="H6342" t="s">
        <v>2877</v>
      </c>
      <c r="I6342" t="s">
        <v>1864</v>
      </c>
      <c r="J6342" t="s">
        <v>1919</v>
      </c>
      <c r="K6342" t="s">
        <v>1964</v>
      </c>
      <c r="L6342" s="24">
        <v>53.92</v>
      </c>
      <c r="M6342" s="25">
        <f>+VLOOKUP(E6342, TC!A:D, 4, FALSE())</f>
        <v>1.1367499994045962</v>
      </c>
      <c r="N6342" s="24">
        <f t="shared" si="495"/>
        <v>61.293559967895831</v>
      </c>
      <c r="O6342" t="str">
        <f t="shared" si="496"/>
        <v>FACTURA</v>
      </c>
      <c r="P6342" t="str">
        <f t="shared" si="497"/>
        <v>2025</v>
      </c>
      <c r="Q6342" t="str">
        <f t="shared" si="498"/>
        <v>04</v>
      </c>
      <c r="R6342" t="str">
        <f>+IFERROR(VLOOKUP(I6342, Listado!A:B, 2, FALSE()), "COMERCIALIZADORA INTERNACIONAL CARIBBEAN EXOTICS S A")</f>
        <v>PEREZ MEJIA MARIA PAULINA</v>
      </c>
      <c r="S6342" s="25">
        <f>+VLOOKUP(E6342, TC!A:D, 2, FALSE())</f>
        <v>4198.83</v>
      </c>
      <c r="T6342" t="str">
        <f t="shared" si="499"/>
        <v>EUR</v>
      </c>
    </row>
    <row r="6343" spans="1:20" ht="18.75" hidden="1" customHeight="1" x14ac:dyDescent="0.25">
      <c r="A6343" t="s">
        <v>2645</v>
      </c>
      <c r="B6343" t="s">
        <v>5</v>
      </c>
      <c r="C6343" t="s">
        <v>1913</v>
      </c>
      <c r="D6343" s="24">
        <v>11787</v>
      </c>
      <c r="E6343" t="s">
        <v>1713</v>
      </c>
      <c r="F6343" t="s">
        <v>1924</v>
      </c>
      <c r="G6343" t="s">
        <v>110</v>
      </c>
      <c r="H6343" t="s">
        <v>2877</v>
      </c>
      <c r="I6343" t="s">
        <v>1864</v>
      </c>
      <c r="J6343" t="s">
        <v>1919</v>
      </c>
      <c r="K6343" t="s">
        <v>1964</v>
      </c>
      <c r="L6343" s="24">
        <v>26.96</v>
      </c>
      <c r="M6343" s="25">
        <f>+VLOOKUP(E6343, TC!A:D, 4, FALSE())</f>
        <v>1.1367499994045962</v>
      </c>
      <c r="N6343" s="24">
        <f t="shared" si="495"/>
        <v>30.646779983947916</v>
      </c>
      <c r="O6343" t="str">
        <f t="shared" si="496"/>
        <v>FACTURA</v>
      </c>
      <c r="P6343" t="str">
        <f t="shared" si="497"/>
        <v>2025</v>
      </c>
      <c r="Q6343" t="str">
        <f t="shared" si="498"/>
        <v>04</v>
      </c>
      <c r="R6343" t="str">
        <f>+IFERROR(VLOOKUP(I6343, Listado!A:B, 2, FALSE()), "COMERCIALIZADORA INTERNACIONAL CARIBBEAN EXOTICS S A")</f>
        <v>PEREZ MEJIA MARIA PAULINA</v>
      </c>
      <c r="S6343" s="25">
        <f>+VLOOKUP(E6343, TC!A:D, 2, FALSE())</f>
        <v>4198.83</v>
      </c>
      <c r="T6343" t="str">
        <f t="shared" si="499"/>
        <v>EUR</v>
      </c>
    </row>
    <row r="6344" spans="1:20" ht="18.75" hidden="1" customHeight="1" x14ac:dyDescent="0.25">
      <c r="A6344" t="s">
        <v>2645</v>
      </c>
      <c r="B6344" t="s">
        <v>1923</v>
      </c>
      <c r="C6344" t="s">
        <v>1913</v>
      </c>
      <c r="D6344" s="24">
        <v>5949</v>
      </c>
      <c r="E6344" t="s">
        <v>1713</v>
      </c>
      <c r="F6344" t="s">
        <v>128</v>
      </c>
      <c r="G6344" t="s">
        <v>112</v>
      </c>
      <c r="H6344" t="s">
        <v>2702</v>
      </c>
      <c r="I6344" t="s">
        <v>1856</v>
      </c>
      <c r="J6344" t="s">
        <v>1930</v>
      </c>
      <c r="K6344" t="s">
        <v>1928</v>
      </c>
      <c r="L6344" s="24">
        <v>1129.58</v>
      </c>
      <c r="M6344" s="25">
        <f>+VLOOKUP(E6344, TC!A:D, 4, FALSE())</f>
        <v>1.1367499994045962</v>
      </c>
      <c r="N6344" s="24">
        <f t="shared" si="495"/>
        <v>1129.58</v>
      </c>
      <c r="O6344" t="str">
        <f t="shared" si="496"/>
        <v>FACTURA</v>
      </c>
      <c r="P6344" t="str">
        <f t="shared" si="497"/>
        <v>2025</v>
      </c>
      <c r="Q6344" t="str">
        <f t="shared" si="498"/>
        <v>04</v>
      </c>
      <c r="R6344" t="str">
        <f>+IFERROR(VLOOKUP(I6344, Listado!A:B, 2, FALSE()), "COMERCIALIZADORA INTERNACIONAL CARIBBEAN EXOTICS S A")</f>
        <v>HINCAPIE CONTRERAS ERIKA STEFANIA</v>
      </c>
      <c r="S6344" s="25">
        <f>+VLOOKUP(E6344, TC!A:D, 2, FALSE())</f>
        <v>4198.83</v>
      </c>
      <c r="T6344" t="str">
        <f t="shared" si="499"/>
        <v>USD</v>
      </c>
    </row>
    <row r="6345" spans="1:20" ht="18.75" hidden="1" customHeight="1" x14ac:dyDescent="0.25">
      <c r="A6345" t="s">
        <v>2645</v>
      </c>
      <c r="B6345" t="s">
        <v>1923</v>
      </c>
      <c r="C6345" t="s">
        <v>1913</v>
      </c>
      <c r="D6345" s="24">
        <v>5949</v>
      </c>
      <c r="E6345" t="s">
        <v>1713</v>
      </c>
      <c r="F6345" t="s">
        <v>128</v>
      </c>
      <c r="G6345" t="s">
        <v>112</v>
      </c>
      <c r="H6345" t="s">
        <v>2702</v>
      </c>
      <c r="I6345" t="s">
        <v>1856</v>
      </c>
      <c r="J6345" t="s">
        <v>1930</v>
      </c>
      <c r="K6345" t="s">
        <v>1935</v>
      </c>
      <c r="L6345" s="24">
        <v>4729.2</v>
      </c>
      <c r="M6345" s="25">
        <f>+VLOOKUP(E6345, TC!A:D, 4, FALSE())</f>
        <v>1.1367499994045962</v>
      </c>
      <c r="N6345" s="24">
        <f t="shared" si="495"/>
        <v>4729.2</v>
      </c>
      <c r="O6345" t="str">
        <f t="shared" si="496"/>
        <v>FACTURA</v>
      </c>
      <c r="P6345" t="str">
        <f t="shared" si="497"/>
        <v>2025</v>
      </c>
      <c r="Q6345" t="str">
        <f t="shared" si="498"/>
        <v>04</v>
      </c>
      <c r="R6345" t="str">
        <f>+IFERROR(VLOOKUP(I6345, Listado!A:B, 2, FALSE()), "COMERCIALIZADORA INTERNACIONAL CARIBBEAN EXOTICS S A")</f>
        <v>HINCAPIE CONTRERAS ERIKA STEFANIA</v>
      </c>
      <c r="S6345" s="25">
        <f>+VLOOKUP(E6345, TC!A:D, 2, FALSE())</f>
        <v>4198.83</v>
      </c>
      <c r="T6345" t="str">
        <f t="shared" si="499"/>
        <v>USD</v>
      </c>
    </row>
    <row r="6346" spans="1:20" ht="18.75" hidden="1" customHeight="1" x14ac:dyDescent="0.25">
      <c r="A6346" t="s">
        <v>2645</v>
      </c>
      <c r="B6346" t="s">
        <v>5</v>
      </c>
      <c r="C6346" t="s">
        <v>1970</v>
      </c>
      <c r="D6346" s="24">
        <v>2315</v>
      </c>
      <c r="E6346" t="s">
        <v>1713</v>
      </c>
      <c r="F6346" t="s">
        <v>128</v>
      </c>
      <c r="G6346" t="s">
        <v>110</v>
      </c>
      <c r="H6346" t="s">
        <v>2796</v>
      </c>
      <c r="I6346" t="s">
        <v>1883</v>
      </c>
      <c r="J6346" t="s">
        <v>1984</v>
      </c>
      <c r="K6346" t="s">
        <v>1928</v>
      </c>
      <c r="L6346" s="24">
        <v>-5596.3</v>
      </c>
      <c r="M6346" s="25">
        <f>+VLOOKUP(E6346, TC!A:D, 4, FALSE())</f>
        <v>1.1367499994045962</v>
      </c>
      <c r="N6346" s="24">
        <f t="shared" si="495"/>
        <v>-5596.3</v>
      </c>
      <c r="O6346" t="str">
        <f t="shared" si="496"/>
        <v>ANULACIÓN FE</v>
      </c>
      <c r="P6346" t="str">
        <f t="shared" si="497"/>
        <v>2025</v>
      </c>
      <c r="Q6346" t="str">
        <f t="shared" si="498"/>
        <v>04</v>
      </c>
      <c r="R6346" t="str">
        <f>+IFERROR(VLOOKUP(I6346, Listado!A:B, 2, FALSE()), "COMERCIALIZADORA INTERNACIONAL CARIBBEAN EXOTICS S A")</f>
        <v>PEREZ MEJIA MARIA PAULINA</v>
      </c>
      <c r="S6346" s="25">
        <f>+VLOOKUP(E6346, TC!A:D, 2, FALSE())</f>
        <v>4198.83</v>
      </c>
      <c r="T6346" t="str">
        <f t="shared" si="499"/>
        <v>USD</v>
      </c>
    </row>
    <row r="6347" spans="1:20" ht="18.75" hidden="1" customHeight="1" x14ac:dyDescent="0.25">
      <c r="A6347" t="s">
        <v>2645</v>
      </c>
      <c r="B6347" t="s">
        <v>5</v>
      </c>
      <c r="C6347" t="s">
        <v>1970</v>
      </c>
      <c r="D6347" s="24">
        <v>2315</v>
      </c>
      <c r="E6347" t="s">
        <v>1713</v>
      </c>
      <c r="F6347" t="s">
        <v>128</v>
      </c>
      <c r="G6347" t="s">
        <v>110</v>
      </c>
      <c r="H6347" t="s">
        <v>2796</v>
      </c>
      <c r="I6347" t="s">
        <v>1883</v>
      </c>
      <c r="J6347" t="s">
        <v>1984</v>
      </c>
      <c r="K6347" t="s">
        <v>2672</v>
      </c>
      <c r="L6347" s="24">
        <v>-12552.8</v>
      </c>
      <c r="M6347" s="25">
        <f>+VLOOKUP(E6347, TC!A:D, 4, FALSE())</f>
        <v>1.1367499994045962</v>
      </c>
      <c r="N6347" s="24">
        <f t="shared" si="495"/>
        <v>-12552.8</v>
      </c>
      <c r="O6347" t="str">
        <f t="shared" si="496"/>
        <v>ANULACIÓN FE</v>
      </c>
      <c r="P6347" t="str">
        <f t="shared" si="497"/>
        <v>2025</v>
      </c>
      <c r="Q6347" t="str">
        <f t="shared" si="498"/>
        <v>04</v>
      </c>
      <c r="R6347" t="str">
        <f>+IFERROR(VLOOKUP(I6347, Listado!A:B, 2, FALSE()), "COMERCIALIZADORA INTERNACIONAL CARIBBEAN EXOTICS S A")</f>
        <v>PEREZ MEJIA MARIA PAULINA</v>
      </c>
      <c r="S6347" s="25">
        <f>+VLOOKUP(E6347, TC!A:D, 2, FALSE())</f>
        <v>4198.83</v>
      </c>
      <c r="T6347" t="str">
        <f t="shared" si="499"/>
        <v>USD</v>
      </c>
    </row>
    <row r="6348" spans="1:20" ht="18.75" hidden="1" customHeight="1" x14ac:dyDescent="0.25">
      <c r="A6348" t="s">
        <v>2645</v>
      </c>
      <c r="B6348" t="s">
        <v>5</v>
      </c>
      <c r="C6348" t="s">
        <v>1913</v>
      </c>
      <c r="D6348" s="24">
        <v>11788</v>
      </c>
      <c r="E6348" t="s">
        <v>1713</v>
      </c>
      <c r="F6348" t="s">
        <v>99</v>
      </c>
      <c r="G6348" t="s">
        <v>1914</v>
      </c>
      <c r="I6348" t="s">
        <v>1841</v>
      </c>
      <c r="J6348" t="s">
        <v>1915</v>
      </c>
      <c r="K6348" t="s">
        <v>2025</v>
      </c>
      <c r="L6348" s="24">
        <v>509040</v>
      </c>
      <c r="M6348" s="25">
        <f>+VLOOKUP(E6348, TC!A:D, 4, FALSE())</f>
        <v>1.1367499994045962</v>
      </c>
      <c r="N6348" s="24">
        <f t="shared" si="495"/>
        <v>509040</v>
      </c>
      <c r="O6348" t="str">
        <f t="shared" si="496"/>
        <v>FACTURA</v>
      </c>
      <c r="P6348" t="str">
        <f t="shared" si="497"/>
        <v>2025</v>
      </c>
      <c r="Q6348" t="str">
        <f t="shared" si="498"/>
        <v>04</v>
      </c>
      <c r="R6348" t="str">
        <f>+IFERROR(VLOOKUP(I6348, Listado!A:B, 2, FALSE()), "COMERCIALIZADORA INTERNACIONAL CARIBBEAN EXOTICS S A")</f>
        <v>LONDOÑO ECHEVERRI ALEJANDRA</v>
      </c>
      <c r="S6348" s="25">
        <f>+VLOOKUP(E6348, TC!A:D, 2, FALSE())</f>
        <v>4198.83</v>
      </c>
      <c r="T6348" t="str">
        <f t="shared" si="499"/>
        <v>COP</v>
      </c>
    </row>
    <row r="6349" spans="1:20" ht="18.75" hidden="1" customHeight="1" x14ac:dyDescent="0.25">
      <c r="A6349" t="s">
        <v>2645</v>
      </c>
      <c r="B6349" t="s">
        <v>5</v>
      </c>
      <c r="C6349" t="s">
        <v>1913</v>
      </c>
      <c r="D6349" s="24">
        <v>11789</v>
      </c>
      <c r="E6349" t="s">
        <v>1713</v>
      </c>
      <c r="F6349" t="s">
        <v>99</v>
      </c>
      <c r="G6349" t="s">
        <v>1914</v>
      </c>
      <c r="I6349" t="s">
        <v>1845</v>
      </c>
      <c r="J6349" t="s">
        <v>1915</v>
      </c>
      <c r="K6349" t="s">
        <v>2025</v>
      </c>
      <c r="L6349" s="24">
        <v>1400000</v>
      </c>
      <c r="M6349" s="25">
        <f>+VLOOKUP(E6349, TC!A:D, 4, FALSE())</f>
        <v>1.1367499994045962</v>
      </c>
      <c r="N6349" s="24">
        <f t="shared" si="495"/>
        <v>1400000</v>
      </c>
      <c r="O6349" t="str">
        <f t="shared" si="496"/>
        <v>FACTURA</v>
      </c>
      <c r="P6349" t="str">
        <f t="shared" si="497"/>
        <v>2025</v>
      </c>
      <c r="Q6349" t="str">
        <f t="shared" si="498"/>
        <v>04</v>
      </c>
      <c r="R6349" t="str">
        <f>+IFERROR(VLOOKUP(I6349, Listado!A:B, 2, FALSE()), "COMERCIALIZADORA INTERNACIONAL CARIBBEAN EXOTICS S A")</f>
        <v>LONDOÑO ECHEVERRI ALEJANDRA</v>
      </c>
      <c r="S6349" s="25">
        <f>+VLOOKUP(E6349, TC!A:D, 2, FALSE())</f>
        <v>4198.83</v>
      </c>
      <c r="T6349" t="str">
        <f t="shared" si="499"/>
        <v>COP</v>
      </c>
    </row>
    <row r="6350" spans="1:20" ht="18.75" hidden="1" customHeight="1" x14ac:dyDescent="0.25">
      <c r="A6350" t="s">
        <v>2645</v>
      </c>
      <c r="B6350" t="s">
        <v>5</v>
      </c>
      <c r="C6350" t="s">
        <v>1913</v>
      </c>
      <c r="D6350" s="24">
        <v>11790</v>
      </c>
      <c r="E6350" t="s">
        <v>1713</v>
      </c>
      <c r="F6350" t="s">
        <v>128</v>
      </c>
      <c r="G6350" t="s">
        <v>110</v>
      </c>
      <c r="H6350" t="s">
        <v>2878</v>
      </c>
      <c r="I6350" t="s">
        <v>1866</v>
      </c>
      <c r="J6350" t="s">
        <v>1998</v>
      </c>
      <c r="K6350" t="s">
        <v>37</v>
      </c>
      <c r="L6350" s="24">
        <v>4384.8</v>
      </c>
      <c r="M6350" s="25">
        <f>+VLOOKUP(E6350, TC!A:D, 4, FALSE())</f>
        <v>1.1367499994045962</v>
      </c>
      <c r="N6350" s="24">
        <f t="shared" si="495"/>
        <v>4384.8</v>
      </c>
      <c r="O6350" t="str">
        <f t="shared" si="496"/>
        <v>FACTURA</v>
      </c>
      <c r="P6350" t="str">
        <f t="shared" si="497"/>
        <v>2025</v>
      </c>
      <c r="Q6350" t="str">
        <f t="shared" si="498"/>
        <v>04</v>
      </c>
      <c r="R6350" t="str">
        <f>+IFERROR(VLOOKUP(I6350, Listado!A:B, 2, FALSE()), "COMERCIALIZADORA INTERNACIONAL CARIBBEAN EXOTICS S A")</f>
        <v>PEREZ MEJIA MARIA PAULINA</v>
      </c>
      <c r="S6350" s="25">
        <f>+VLOOKUP(E6350, TC!A:D, 2, FALSE())</f>
        <v>4198.83</v>
      </c>
      <c r="T6350" t="str">
        <f t="shared" si="499"/>
        <v>USD</v>
      </c>
    </row>
    <row r="6351" spans="1:20" ht="18.75" hidden="1" customHeight="1" x14ac:dyDescent="0.25">
      <c r="A6351" t="s">
        <v>2645</v>
      </c>
      <c r="B6351" t="s">
        <v>5</v>
      </c>
      <c r="C6351" t="s">
        <v>1913</v>
      </c>
      <c r="D6351" s="24">
        <v>11790</v>
      </c>
      <c r="E6351" t="s">
        <v>1713</v>
      </c>
      <c r="F6351" t="s">
        <v>128</v>
      </c>
      <c r="G6351" t="s">
        <v>110</v>
      </c>
      <c r="H6351" t="s">
        <v>2878</v>
      </c>
      <c r="I6351" t="s">
        <v>1866</v>
      </c>
      <c r="J6351" t="s">
        <v>1998</v>
      </c>
      <c r="K6351" t="s">
        <v>17</v>
      </c>
      <c r="L6351" s="24">
        <v>4445.3999999999996</v>
      </c>
      <c r="M6351" s="25">
        <f>+VLOOKUP(E6351, TC!A:D, 4, FALSE())</f>
        <v>1.1367499994045962</v>
      </c>
      <c r="N6351" s="24">
        <f t="shared" si="495"/>
        <v>4445.3999999999996</v>
      </c>
      <c r="O6351" t="str">
        <f t="shared" si="496"/>
        <v>FACTURA</v>
      </c>
      <c r="P6351" t="str">
        <f t="shared" si="497"/>
        <v>2025</v>
      </c>
      <c r="Q6351" t="str">
        <f t="shared" si="498"/>
        <v>04</v>
      </c>
      <c r="R6351" t="str">
        <f>+IFERROR(VLOOKUP(I6351, Listado!A:B, 2, FALSE()), "COMERCIALIZADORA INTERNACIONAL CARIBBEAN EXOTICS S A")</f>
        <v>PEREZ MEJIA MARIA PAULINA</v>
      </c>
      <c r="S6351" s="25">
        <f>+VLOOKUP(E6351, TC!A:D, 2, FALSE())</f>
        <v>4198.83</v>
      </c>
      <c r="T6351" t="str">
        <f t="shared" si="499"/>
        <v>USD</v>
      </c>
    </row>
    <row r="6352" spans="1:20" ht="18.75" hidden="1" customHeight="1" x14ac:dyDescent="0.25">
      <c r="A6352" t="s">
        <v>2645</v>
      </c>
      <c r="B6352" t="s">
        <v>5</v>
      </c>
      <c r="C6352" t="s">
        <v>1913</v>
      </c>
      <c r="D6352" s="24">
        <v>11790</v>
      </c>
      <c r="E6352" t="s">
        <v>1713</v>
      </c>
      <c r="F6352" t="s">
        <v>128</v>
      </c>
      <c r="G6352" t="s">
        <v>110</v>
      </c>
      <c r="H6352" t="s">
        <v>2878</v>
      </c>
      <c r="I6352" t="s">
        <v>1866</v>
      </c>
      <c r="J6352" t="s">
        <v>1998</v>
      </c>
      <c r="K6352" t="s">
        <v>22</v>
      </c>
      <c r="L6352" s="24">
        <v>9177.6</v>
      </c>
      <c r="M6352" s="25">
        <f>+VLOOKUP(E6352, TC!A:D, 4, FALSE())</f>
        <v>1.1367499994045962</v>
      </c>
      <c r="N6352" s="24">
        <f t="shared" si="495"/>
        <v>9177.6</v>
      </c>
      <c r="O6352" t="str">
        <f t="shared" si="496"/>
        <v>FACTURA</v>
      </c>
      <c r="P6352" t="str">
        <f t="shared" si="497"/>
        <v>2025</v>
      </c>
      <c r="Q6352" t="str">
        <f t="shared" si="498"/>
        <v>04</v>
      </c>
      <c r="R6352" t="str">
        <f>+IFERROR(VLOOKUP(I6352, Listado!A:B, 2, FALSE()), "COMERCIALIZADORA INTERNACIONAL CARIBBEAN EXOTICS S A")</f>
        <v>PEREZ MEJIA MARIA PAULINA</v>
      </c>
      <c r="S6352" s="25">
        <f>+VLOOKUP(E6352, TC!A:D, 2, FALSE())</f>
        <v>4198.83</v>
      </c>
      <c r="T6352" t="str">
        <f t="shared" si="499"/>
        <v>USD</v>
      </c>
    </row>
    <row r="6353" spans="1:20" ht="18.75" hidden="1" customHeight="1" x14ac:dyDescent="0.25">
      <c r="A6353" t="s">
        <v>2645</v>
      </c>
      <c r="B6353" t="s">
        <v>5</v>
      </c>
      <c r="C6353" t="s">
        <v>1913</v>
      </c>
      <c r="D6353" s="24">
        <v>11790</v>
      </c>
      <c r="E6353" t="s">
        <v>1713</v>
      </c>
      <c r="F6353" t="s">
        <v>128</v>
      </c>
      <c r="G6353" t="s">
        <v>110</v>
      </c>
      <c r="H6353" t="s">
        <v>2878</v>
      </c>
      <c r="I6353" t="s">
        <v>1866</v>
      </c>
      <c r="J6353" t="s">
        <v>1998</v>
      </c>
      <c r="K6353" t="s">
        <v>18</v>
      </c>
      <c r="L6353" s="24">
        <v>1120</v>
      </c>
      <c r="M6353" s="25">
        <f>+VLOOKUP(E6353, TC!A:D, 4, FALSE())</f>
        <v>1.1367499994045962</v>
      </c>
      <c r="N6353" s="24">
        <f t="shared" si="495"/>
        <v>1120</v>
      </c>
      <c r="O6353" t="str">
        <f t="shared" si="496"/>
        <v>FACTURA</v>
      </c>
      <c r="P6353" t="str">
        <f t="shared" si="497"/>
        <v>2025</v>
      </c>
      <c r="Q6353" t="str">
        <f t="shared" si="498"/>
        <v>04</v>
      </c>
      <c r="R6353" t="str">
        <f>+IFERROR(VLOOKUP(I6353, Listado!A:B, 2, FALSE()), "COMERCIALIZADORA INTERNACIONAL CARIBBEAN EXOTICS S A")</f>
        <v>PEREZ MEJIA MARIA PAULINA</v>
      </c>
      <c r="S6353" s="25">
        <f>+VLOOKUP(E6353, TC!A:D, 2, FALSE())</f>
        <v>4198.83</v>
      </c>
      <c r="T6353" t="str">
        <f t="shared" si="499"/>
        <v>USD</v>
      </c>
    </row>
    <row r="6354" spans="1:20" ht="18.75" hidden="1" customHeight="1" x14ac:dyDescent="0.25">
      <c r="A6354" t="s">
        <v>2645</v>
      </c>
      <c r="B6354" t="s">
        <v>5</v>
      </c>
      <c r="C6354" t="s">
        <v>1913</v>
      </c>
      <c r="D6354" s="24">
        <v>11790</v>
      </c>
      <c r="E6354" t="s">
        <v>1713</v>
      </c>
      <c r="F6354" t="s">
        <v>128</v>
      </c>
      <c r="G6354" t="s">
        <v>110</v>
      </c>
      <c r="H6354" t="s">
        <v>2878</v>
      </c>
      <c r="I6354" t="s">
        <v>1866</v>
      </c>
      <c r="J6354" t="s">
        <v>1998</v>
      </c>
      <c r="K6354" t="s">
        <v>1959</v>
      </c>
      <c r="L6354" s="24">
        <v>1318.2</v>
      </c>
      <c r="M6354" s="25">
        <f>+VLOOKUP(E6354, TC!A:D, 4, FALSE())</f>
        <v>1.1367499994045962</v>
      </c>
      <c r="N6354" s="24">
        <f t="shared" si="495"/>
        <v>1318.2</v>
      </c>
      <c r="O6354" t="str">
        <f t="shared" si="496"/>
        <v>FACTURA</v>
      </c>
      <c r="P6354" t="str">
        <f t="shared" si="497"/>
        <v>2025</v>
      </c>
      <c r="Q6354" t="str">
        <f t="shared" si="498"/>
        <v>04</v>
      </c>
      <c r="R6354" t="str">
        <f>+IFERROR(VLOOKUP(I6354, Listado!A:B, 2, FALSE()), "COMERCIALIZADORA INTERNACIONAL CARIBBEAN EXOTICS S A")</f>
        <v>PEREZ MEJIA MARIA PAULINA</v>
      </c>
      <c r="S6354" s="25">
        <f>+VLOOKUP(E6354, TC!A:D, 2, FALSE())</f>
        <v>4198.83</v>
      </c>
      <c r="T6354" t="str">
        <f t="shared" si="499"/>
        <v>USD</v>
      </c>
    </row>
    <row r="6355" spans="1:20" ht="18.75" hidden="1" customHeight="1" x14ac:dyDescent="0.25">
      <c r="A6355" t="s">
        <v>2645</v>
      </c>
      <c r="B6355" t="s">
        <v>1923</v>
      </c>
      <c r="C6355" t="s">
        <v>1913</v>
      </c>
      <c r="D6355" s="24">
        <v>5950</v>
      </c>
      <c r="E6355" t="s">
        <v>1713</v>
      </c>
      <c r="F6355" t="s">
        <v>128</v>
      </c>
      <c r="G6355" t="s">
        <v>108</v>
      </c>
      <c r="H6355" t="s">
        <v>2879</v>
      </c>
      <c r="I6355" t="s">
        <v>1872</v>
      </c>
      <c r="J6355" t="s">
        <v>1944</v>
      </c>
      <c r="K6355" t="s">
        <v>1928</v>
      </c>
      <c r="L6355" s="24">
        <v>1438.9</v>
      </c>
      <c r="M6355" s="25">
        <f>+VLOOKUP(E6355, TC!A:D, 4, FALSE())</f>
        <v>1.1367499994045962</v>
      </c>
      <c r="N6355" s="24">
        <f t="shared" si="495"/>
        <v>1438.9</v>
      </c>
      <c r="O6355" t="str">
        <f t="shared" si="496"/>
        <v>FACTURA</v>
      </c>
      <c r="P6355" t="str">
        <f t="shared" si="497"/>
        <v>2025</v>
      </c>
      <c r="Q6355" t="str">
        <f t="shared" si="498"/>
        <v>04</v>
      </c>
      <c r="R6355" t="str">
        <f>+IFERROR(VLOOKUP(I6355, Listado!A:B, 2, FALSE()), "COMERCIALIZADORA INTERNACIONAL CARIBBEAN EXOTICS S A")</f>
        <v>PIEDRAHITA PEREZ MARIANA</v>
      </c>
      <c r="S6355" s="25">
        <f>+VLOOKUP(E6355, TC!A:D, 2, FALSE())</f>
        <v>4198.83</v>
      </c>
      <c r="T6355" t="str">
        <f t="shared" si="499"/>
        <v>USD</v>
      </c>
    </row>
    <row r="6356" spans="1:20" ht="18.75" hidden="1" customHeight="1" x14ac:dyDescent="0.25">
      <c r="A6356" t="s">
        <v>2645</v>
      </c>
      <c r="B6356" t="s">
        <v>1923</v>
      </c>
      <c r="C6356" t="s">
        <v>1913</v>
      </c>
      <c r="D6356" s="24">
        <v>5950</v>
      </c>
      <c r="E6356" t="s">
        <v>1713</v>
      </c>
      <c r="F6356" t="s">
        <v>128</v>
      </c>
      <c r="G6356" t="s">
        <v>108</v>
      </c>
      <c r="H6356" t="s">
        <v>2879</v>
      </c>
      <c r="I6356" t="s">
        <v>1872</v>
      </c>
      <c r="J6356" t="s">
        <v>1944</v>
      </c>
      <c r="K6356" t="s">
        <v>2880</v>
      </c>
      <c r="L6356" s="24">
        <v>522.4</v>
      </c>
      <c r="M6356" s="25">
        <f>+VLOOKUP(E6356, TC!A:D, 4, FALSE())</f>
        <v>1.1367499994045962</v>
      </c>
      <c r="N6356" s="24">
        <f t="shared" si="495"/>
        <v>522.4</v>
      </c>
      <c r="O6356" t="str">
        <f t="shared" si="496"/>
        <v>FACTURA</v>
      </c>
      <c r="P6356" t="str">
        <f t="shared" si="497"/>
        <v>2025</v>
      </c>
      <c r="Q6356" t="str">
        <f t="shared" si="498"/>
        <v>04</v>
      </c>
      <c r="R6356" t="str">
        <f>+IFERROR(VLOOKUP(I6356, Listado!A:B, 2, FALSE()), "COMERCIALIZADORA INTERNACIONAL CARIBBEAN EXOTICS S A")</f>
        <v>PIEDRAHITA PEREZ MARIANA</v>
      </c>
      <c r="S6356" s="25">
        <f>+VLOOKUP(E6356, TC!A:D, 2, FALSE())</f>
        <v>4198.83</v>
      </c>
      <c r="T6356" t="str">
        <f t="shared" si="499"/>
        <v>USD</v>
      </c>
    </row>
    <row r="6357" spans="1:20" ht="18.75" hidden="1" customHeight="1" x14ac:dyDescent="0.25">
      <c r="A6357" t="s">
        <v>2645</v>
      </c>
      <c r="B6357" t="s">
        <v>1923</v>
      </c>
      <c r="C6357" t="s">
        <v>1913</v>
      </c>
      <c r="D6357" s="24">
        <v>5950</v>
      </c>
      <c r="E6357" t="s">
        <v>1713</v>
      </c>
      <c r="F6357" t="s">
        <v>128</v>
      </c>
      <c r="G6357" t="s">
        <v>108</v>
      </c>
      <c r="H6357" t="s">
        <v>2879</v>
      </c>
      <c r="I6357" t="s">
        <v>1872</v>
      </c>
      <c r="J6357" t="s">
        <v>1944</v>
      </c>
      <c r="K6357" t="s">
        <v>2881</v>
      </c>
      <c r="L6357" s="24">
        <v>851.2</v>
      </c>
      <c r="M6357" s="25">
        <f>+VLOOKUP(E6357, TC!A:D, 4, FALSE())</f>
        <v>1.1367499994045962</v>
      </c>
      <c r="N6357" s="24">
        <f t="shared" si="495"/>
        <v>851.2</v>
      </c>
      <c r="O6357" t="str">
        <f t="shared" si="496"/>
        <v>FACTURA</v>
      </c>
      <c r="P6357" t="str">
        <f t="shared" si="497"/>
        <v>2025</v>
      </c>
      <c r="Q6357" t="str">
        <f t="shared" si="498"/>
        <v>04</v>
      </c>
      <c r="R6357" t="str">
        <f>+IFERROR(VLOOKUP(I6357, Listado!A:B, 2, FALSE()), "COMERCIALIZADORA INTERNACIONAL CARIBBEAN EXOTICS S A")</f>
        <v>PIEDRAHITA PEREZ MARIANA</v>
      </c>
      <c r="S6357" s="25">
        <f>+VLOOKUP(E6357, TC!A:D, 2, FALSE())</f>
        <v>4198.83</v>
      </c>
      <c r="T6357" t="str">
        <f t="shared" si="499"/>
        <v>USD</v>
      </c>
    </row>
    <row r="6358" spans="1:20" ht="18.75" hidden="1" customHeight="1" x14ac:dyDescent="0.25">
      <c r="A6358" t="s">
        <v>2645</v>
      </c>
      <c r="B6358" t="s">
        <v>1923</v>
      </c>
      <c r="C6358" t="s">
        <v>1913</v>
      </c>
      <c r="D6358" s="24">
        <v>5950</v>
      </c>
      <c r="E6358" t="s">
        <v>1713</v>
      </c>
      <c r="F6358" t="s">
        <v>128</v>
      </c>
      <c r="G6358" t="s">
        <v>108</v>
      </c>
      <c r="H6358" t="s">
        <v>2879</v>
      </c>
      <c r="I6358" t="s">
        <v>1872</v>
      </c>
      <c r="J6358" t="s">
        <v>1944</v>
      </c>
      <c r="K6358" t="s">
        <v>2056</v>
      </c>
      <c r="L6358" s="24">
        <v>213.5</v>
      </c>
      <c r="M6358" s="25">
        <f>+VLOOKUP(E6358, TC!A:D, 4, FALSE())</f>
        <v>1.1367499994045962</v>
      </c>
      <c r="N6358" s="24">
        <f t="shared" si="495"/>
        <v>213.5</v>
      </c>
      <c r="O6358" t="str">
        <f t="shared" si="496"/>
        <v>FACTURA</v>
      </c>
      <c r="P6358" t="str">
        <f t="shared" si="497"/>
        <v>2025</v>
      </c>
      <c r="Q6358" t="str">
        <f t="shared" si="498"/>
        <v>04</v>
      </c>
      <c r="R6358" t="str">
        <f>+IFERROR(VLOOKUP(I6358, Listado!A:B, 2, FALSE()), "COMERCIALIZADORA INTERNACIONAL CARIBBEAN EXOTICS S A")</f>
        <v>PIEDRAHITA PEREZ MARIANA</v>
      </c>
      <c r="S6358" s="25">
        <f>+VLOOKUP(E6358, TC!A:D, 2, FALSE())</f>
        <v>4198.83</v>
      </c>
      <c r="T6358" t="str">
        <f t="shared" si="499"/>
        <v>USD</v>
      </c>
    </row>
    <row r="6359" spans="1:20" ht="18.75" hidden="1" customHeight="1" x14ac:dyDescent="0.25">
      <c r="A6359" t="s">
        <v>2645</v>
      </c>
      <c r="B6359" t="s">
        <v>1923</v>
      </c>
      <c r="C6359" t="s">
        <v>1913</v>
      </c>
      <c r="D6359" s="24">
        <v>5950</v>
      </c>
      <c r="E6359" t="s">
        <v>1713</v>
      </c>
      <c r="F6359" t="s">
        <v>128</v>
      </c>
      <c r="G6359" t="s">
        <v>108</v>
      </c>
      <c r="H6359" t="s">
        <v>2879</v>
      </c>
      <c r="I6359" t="s">
        <v>1872</v>
      </c>
      <c r="J6359" t="s">
        <v>1944</v>
      </c>
      <c r="K6359" t="s">
        <v>2175</v>
      </c>
      <c r="L6359" s="24">
        <v>418.8</v>
      </c>
      <c r="M6359" s="25">
        <f>+VLOOKUP(E6359, TC!A:D, 4, FALSE())</f>
        <v>1.1367499994045962</v>
      </c>
      <c r="N6359" s="24">
        <f t="shared" si="495"/>
        <v>418.8</v>
      </c>
      <c r="O6359" t="str">
        <f t="shared" si="496"/>
        <v>FACTURA</v>
      </c>
      <c r="P6359" t="str">
        <f t="shared" si="497"/>
        <v>2025</v>
      </c>
      <c r="Q6359" t="str">
        <f t="shared" si="498"/>
        <v>04</v>
      </c>
      <c r="R6359" t="str">
        <f>+IFERROR(VLOOKUP(I6359, Listado!A:B, 2, FALSE()), "COMERCIALIZADORA INTERNACIONAL CARIBBEAN EXOTICS S A")</f>
        <v>PIEDRAHITA PEREZ MARIANA</v>
      </c>
      <c r="S6359" s="25">
        <f>+VLOOKUP(E6359, TC!A:D, 2, FALSE())</f>
        <v>4198.83</v>
      </c>
      <c r="T6359" t="str">
        <f t="shared" si="499"/>
        <v>USD</v>
      </c>
    </row>
    <row r="6360" spans="1:20" ht="18.75" hidden="1" customHeight="1" x14ac:dyDescent="0.25">
      <c r="A6360" t="s">
        <v>2645</v>
      </c>
      <c r="B6360" t="s">
        <v>1923</v>
      </c>
      <c r="C6360" t="s">
        <v>1913</v>
      </c>
      <c r="D6360" s="24">
        <v>5950</v>
      </c>
      <c r="E6360" t="s">
        <v>1713</v>
      </c>
      <c r="F6360" t="s">
        <v>128</v>
      </c>
      <c r="G6360" t="s">
        <v>108</v>
      </c>
      <c r="H6360" t="s">
        <v>2879</v>
      </c>
      <c r="I6360" t="s">
        <v>1872</v>
      </c>
      <c r="J6360" t="s">
        <v>1944</v>
      </c>
      <c r="K6360" t="s">
        <v>2057</v>
      </c>
      <c r="L6360" s="24">
        <v>623.16</v>
      </c>
      <c r="M6360" s="25">
        <f>+VLOOKUP(E6360, TC!A:D, 4, FALSE())</f>
        <v>1.1367499994045962</v>
      </c>
      <c r="N6360" s="24">
        <f t="shared" si="495"/>
        <v>623.16</v>
      </c>
      <c r="O6360" t="str">
        <f t="shared" si="496"/>
        <v>FACTURA</v>
      </c>
      <c r="P6360" t="str">
        <f t="shared" si="497"/>
        <v>2025</v>
      </c>
      <c r="Q6360" t="str">
        <f t="shared" si="498"/>
        <v>04</v>
      </c>
      <c r="R6360" t="str">
        <f>+IFERROR(VLOOKUP(I6360, Listado!A:B, 2, FALSE()), "COMERCIALIZADORA INTERNACIONAL CARIBBEAN EXOTICS S A")</f>
        <v>PIEDRAHITA PEREZ MARIANA</v>
      </c>
      <c r="S6360" s="25">
        <f>+VLOOKUP(E6360, TC!A:D, 2, FALSE())</f>
        <v>4198.83</v>
      </c>
      <c r="T6360" t="str">
        <f t="shared" si="499"/>
        <v>USD</v>
      </c>
    </row>
    <row r="6361" spans="1:20" ht="18.75" hidden="1" customHeight="1" x14ac:dyDescent="0.25">
      <c r="A6361" t="s">
        <v>2645</v>
      </c>
      <c r="B6361" t="s">
        <v>5</v>
      </c>
      <c r="C6361" t="s">
        <v>1913</v>
      </c>
      <c r="D6361" s="24">
        <v>11791</v>
      </c>
      <c r="E6361" t="s">
        <v>1713</v>
      </c>
      <c r="F6361" t="s">
        <v>99</v>
      </c>
      <c r="G6361" t="s">
        <v>1914</v>
      </c>
      <c r="H6361" t="s">
        <v>2621</v>
      </c>
      <c r="I6361" t="s">
        <v>2882</v>
      </c>
      <c r="J6361" t="s">
        <v>1915</v>
      </c>
      <c r="K6361" t="s">
        <v>107</v>
      </c>
      <c r="L6361" s="24">
        <v>220000</v>
      </c>
      <c r="M6361" s="25">
        <f>+VLOOKUP(E6361, TC!A:D, 4, FALSE())</f>
        <v>1.1367499994045962</v>
      </c>
      <c r="N6361" s="24">
        <f t="shared" si="495"/>
        <v>220000</v>
      </c>
      <c r="O6361" t="str">
        <f t="shared" si="496"/>
        <v>FACTURA</v>
      </c>
      <c r="P6361" t="str">
        <f t="shared" si="497"/>
        <v>2025</v>
      </c>
      <c r="Q6361" t="str">
        <f t="shared" si="498"/>
        <v>04</v>
      </c>
      <c r="R6361" t="str">
        <f>+IFERROR(VLOOKUP(I6361, Listado!A:B, 2, FALSE()), "COMERCIALIZADORA INTERNACIONAL CARIBBEAN EXOTICS S A")</f>
        <v>COMERCIALIZADORA INTERNACIONAL CARIBBEAN EXOTICS S A</v>
      </c>
      <c r="S6361" s="25">
        <f>+VLOOKUP(E6361, TC!A:D, 2, FALSE())</f>
        <v>4198.83</v>
      </c>
      <c r="T6361" t="str">
        <f t="shared" si="499"/>
        <v>COP</v>
      </c>
    </row>
    <row r="6362" spans="1:20" ht="18.75" hidden="1" customHeight="1" x14ac:dyDescent="0.25">
      <c r="A6362" t="s">
        <v>2645</v>
      </c>
      <c r="B6362" t="s">
        <v>5</v>
      </c>
      <c r="C6362" t="s">
        <v>1913</v>
      </c>
      <c r="D6362" s="24">
        <v>11791</v>
      </c>
      <c r="E6362" t="s">
        <v>1713</v>
      </c>
      <c r="F6362" t="s">
        <v>99</v>
      </c>
      <c r="G6362" t="s">
        <v>1914</v>
      </c>
      <c r="H6362" t="s">
        <v>2621</v>
      </c>
      <c r="I6362" t="s">
        <v>2882</v>
      </c>
      <c r="J6362" t="s">
        <v>1915</v>
      </c>
      <c r="K6362" t="s">
        <v>2728</v>
      </c>
      <c r="L6362" s="24">
        <v>320000</v>
      </c>
      <c r="M6362" s="25">
        <f>+VLOOKUP(E6362, TC!A:D, 4, FALSE())</f>
        <v>1.1367499994045962</v>
      </c>
      <c r="N6362" s="24">
        <f t="shared" si="495"/>
        <v>320000</v>
      </c>
      <c r="O6362" t="str">
        <f t="shared" si="496"/>
        <v>FACTURA</v>
      </c>
      <c r="P6362" t="str">
        <f t="shared" si="497"/>
        <v>2025</v>
      </c>
      <c r="Q6362" t="str">
        <f t="shared" si="498"/>
        <v>04</v>
      </c>
      <c r="R6362" t="str">
        <f>+IFERROR(VLOOKUP(I6362, Listado!A:B, 2, FALSE()), "COMERCIALIZADORA INTERNACIONAL CARIBBEAN EXOTICS S A")</f>
        <v>COMERCIALIZADORA INTERNACIONAL CARIBBEAN EXOTICS S A</v>
      </c>
      <c r="S6362" s="25">
        <f>+VLOOKUP(E6362, TC!A:D, 2, FALSE())</f>
        <v>4198.83</v>
      </c>
      <c r="T6362" t="str">
        <f t="shared" si="499"/>
        <v>COP</v>
      </c>
    </row>
    <row r="6363" spans="1:20" ht="18.75" hidden="1" customHeight="1" x14ac:dyDescent="0.25">
      <c r="A6363" t="s">
        <v>2645</v>
      </c>
      <c r="B6363" t="s">
        <v>5</v>
      </c>
      <c r="C6363" t="s">
        <v>1913</v>
      </c>
      <c r="D6363" s="24">
        <v>11792</v>
      </c>
      <c r="E6363" t="s">
        <v>1713</v>
      </c>
      <c r="F6363" t="s">
        <v>99</v>
      </c>
      <c r="G6363" t="s">
        <v>1914</v>
      </c>
      <c r="H6363" t="s">
        <v>2621</v>
      </c>
      <c r="I6363" t="s">
        <v>2741</v>
      </c>
      <c r="J6363" t="s">
        <v>1915</v>
      </c>
      <c r="K6363" t="s">
        <v>107</v>
      </c>
      <c r="L6363" s="24">
        <v>440000</v>
      </c>
      <c r="M6363" s="25">
        <f>+VLOOKUP(E6363, TC!A:D, 4, FALSE())</f>
        <v>1.1367499994045962</v>
      </c>
      <c r="N6363" s="24">
        <f t="shared" si="495"/>
        <v>440000</v>
      </c>
      <c r="O6363" t="str">
        <f t="shared" si="496"/>
        <v>FACTURA</v>
      </c>
      <c r="P6363" t="str">
        <f t="shared" si="497"/>
        <v>2025</v>
      </c>
      <c r="Q6363" t="str">
        <f t="shared" si="498"/>
        <v>04</v>
      </c>
      <c r="R6363" t="str">
        <f>+IFERROR(VLOOKUP(I6363, Listado!A:B, 2, FALSE()), "COMERCIALIZADORA INTERNACIONAL CARIBBEAN EXOTICS S A")</f>
        <v>COMERCIALIZADORA INTERNACIONAL CARIBBEAN EXOTICS S A</v>
      </c>
      <c r="S6363" s="25">
        <f>+VLOOKUP(E6363, TC!A:D, 2, FALSE())</f>
        <v>4198.83</v>
      </c>
      <c r="T6363" t="str">
        <f t="shared" si="499"/>
        <v>COP</v>
      </c>
    </row>
    <row r="6364" spans="1:20" ht="18.75" hidden="1" customHeight="1" x14ac:dyDescent="0.25">
      <c r="A6364" t="s">
        <v>2645</v>
      </c>
      <c r="B6364" t="s">
        <v>5</v>
      </c>
      <c r="C6364" t="s">
        <v>1913</v>
      </c>
      <c r="D6364" s="24">
        <v>11792</v>
      </c>
      <c r="E6364" t="s">
        <v>1713</v>
      </c>
      <c r="F6364" t="s">
        <v>99</v>
      </c>
      <c r="G6364" t="s">
        <v>1914</v>
      </c>
      <c r="H6364" t="s">
        <v>2621</v>
      </c>
      <c r="I6364" t="s">
        <v>2741</v>
      </c>
      <c r="J6364" t="s">
        <v>1915</v>
      </c>
      <c r="K6364" t="s">
        <v>109</v>
      </c>
      <c r="L6364" s="24">
        <v>1400000</v>
      </c>
      <c r="M6364" s="25">
        <f>+VLOOKUP(E6364, TC!A:D, 4, FALSE())</f>
        <v>1.1367499994045962</v>
      </c>
      <c r="N6364" s="24">
        <f t="shared" si="495"/>
        <v>1400000</v>
      </c>
      <c r="O6364" t="str">
        <f t="shared" si="496"/>
        <v>FACTURA</v>
      </c>
      <c r="P6364" t="str">
        <f t="shared" si="497"/>
        <v>2025</v>
      </c>
      <c r="Q6364" t="str">
        <f t="shared" si="498"/>
        <v>04</v>
      </c>
      <c r="R6364" t="str">
        <f>+IFERROR(VLOOKUP(I6364, Listado!A:B, 2, FALSE()), "COMERCIALIZADORA INTERNACIONAL CARIBBEAN EXOTICS S A")</f>
        <v>COMERCIALIZADORA INTERNACIONAL CARIBBEAN EXOTICS S A</v>
      </c>
      <c r="S6364" s="25">
        <f>+VLOOKUP(E6364, TC!A:D, 2, FALSE())</f>
        <v>4198.83</v>
      </c>
      <c r="T6364" t="str">
        <f t="shared" si="499"/>
        <v>COP</v>
      </c>
    </row>
    <row r="6365" spans="1:20" ht="18.75" hidden="1" customHeight="1" x14ac:dyDescent="0.25">
      <c r="A6365" t="s">
        <v>2645</v>
      </c>
      <c r="B6365" t="s">
        <v>5</v>
      </c>
      <c r="C6365" t="s">
        <v>1913</v>
      </c>
      <c r="D6365" s="24">
        <v>11793</v>
      </c>
      <c r="E6365" t="s">
        <v>1713</v>
      </c>
      <c r="F6365" t="s">
        <v>99</v>
      </c>
      <c r="G6365" t="s">
        <v>1914</v>
      </c>
      <c r="H6365" t="s">
        <v>2621</v>
      </c>
      <c r="I6365" t="s">
        <v>2883</v>
      </c>
      <c r="J6365" t="s">
        <v>1915</v>
      </c>
      <c r="K6365" t="s">
        <v>107</v>
      </c>
      <c r="L6365" s="24">
        <v>220000</v>
      </c>
      <c r="M6365" s="25">
        <f>+VLOOKUP(E6365, TC!A:D, 4, FALSE())</f>
        <v>1.1367499994045962</v>
      </c>
      <c r="N6365" s="24">
        <f t="shared" si="495"/>
        <v>220000</v>
      </c>
      <c r="O6365" t="str">
        <f t="shared" si="496"/>
        <v>FACTURA</v>
      </c>
      <c r="P6365" t="str">
        <f t="shared" si="497"/>
        <v>2025</v>
      </c>
      <c r="Q6365" t="str">
        <f t="shared" si="498"/>
        <v>04</v>
      </c>
      <c r="R6365" t="str">
        <f>+IFERROR(VLOOKUP(I6365, Listado!A:B, 2, FALSE()), "COMERCIALIZADORA INTERNACIONAL CARIBBEAN EXOTICS S A")</f>
        <v>COMERCIALIZADORA INTERNACIONAL CARIBBEAN EXOTICS S A</v>
      </c>
      <c r="S6365" s="25">
        <f>+VLOOKUP(E6365, TC!A:D, 2, FALSE())</f>
        <v>4198.83</v>
      </c>
      <c r="T6365" t="str">
        <f t="shared" si="499"/>
        <v>COP</v>
      </c>
    </row>
    <row r="6366" spans="1:20" ht="18.75" hidden="1" customHeight="1" x14ac:dyDescent="0.25">
      <c r="A6366" t="s">
        <v>2645</v>
      </c>
      <c r="B6366" t="s">
        <v>5</v>
      </c>
      <c r="C6366" t="s">
        <v>1913</v>
      </c>
      <c r="D6366" s="24">
        <v>11793</v>
      </c>
      <c r="E6366" t="s">
        <v>1713</v>
      </c>
      <c r="F6366" t="s">
        <v>99</v>
      </c>
      <c r="G6366" t="s">
        <v>1914</v>
      </c>
      <c r="H6366" t="s">
        <v>2621</v>
      </c>
      <c r="I6366" t="s">
        <v>2883</v>
      </c>
      <c r="J6366" t="s">
        <v>1915</v>
      </c>
      <c r="K6366" t="s">
        <v>2728</v>
      </c>
      <c r="L6366" s="24">
        <v>320000</v>
      </c>
      <c r="M6366" s="25">
        <f>+VLOOKUP(E6366, TC!A:D, 4, FALSE())</f>
        <v>1.1367499994045962</v>
      </c>
      <c r="N6366" s="24">
        <f t="shared" si="495"/>
        <v>320000</v>
      </c>
      <c r="O6366" t="str">
        <f t="shared" si="496"/>
        <v>FACTURA</v>
      </c>
      <c r="P6366" t="str">
        <f t="shared" si="497"/>
        <v>2025</v>
      </c>
      <c r="Q6366" t="str">
        <f t="shared" si="498"/>
        <v>04</v>
      </c>
      <c r="R6366" t="str">
        <f>+IFERROR(VLOOKUP(I6366, Listado!A:B, 2, FALSE()), "COMERCIALIZADORA INTERNACIONAL CARIBBEAN EXOTICS S A")</f>
        <v>COMERCIALIZADORA INTERNACIONAL CARIBBEAN EXOTICS S A</v>
      </c>
      <c r="S6366" s="25">
        <f>+VLOOKUP(E6366, TC!A:D, 2, FALSE())</f>
        <v>4198.83</v>
      </c>
      <c r="T6366" t="str">
        <f t="shared" si="499"/>
        <v>COP</v>
      </c>
    </row>
    <row r="6367" spans="1:20" ht="18.75" hidden="1" customHeight="1" x14ac:dyDescent="0.25">
      <c r="A6367" t="s">
        <v>2645</v>
      </c>
      <c r="B6367" t="s">
        <v>5</v>
      </c>
      <c r="C6367" t="s">
        <v>1913</v>
      </c>
      <c r="D6367" s="24">
        <v>11794</v>
      </c>
      <c r="E6367" t="s">
        <v>1713</v>
      </c>
      <c r="F6367" t="s">
        <v>99</v>
      </c>
      <c r="G6367" t="s">
        <v>1914</v>
      </c>
      <c r="H6367" t="s">
        <v>2621</v>
      </c>
      <c r="I6367" t="s">
        <v>2884</v>
      </c>
      <c r="J6367" t="s">
        <v>1915</v>
      </c>
      <c r="K6367" t="s">
        <v>107</v>
      </c>
      <c r="L6367" s="24">
        <v>440000</v>
      </c>
      <c r="M6367" s="25">
        <f>+VLOOKUP(E6367, TC!A:D, 4, FALSE())</f>
        <v>1.1367499994045962</v>
      </c>
      <c r="N6367" s="24">
        <f t="shared" si="495"/>
        <v>440000</v>
      </c>
      <c r="O6367" t="str">
        <f t="shared" si="496"/>
        <v>FACTURA</v>
      </c>
      <c r="P6367" t="str">
        <f t="shared" si="497"/>
        <v>2025</v>
      </c>
      <c r="Q6367" t="str">
        <f t="shared" si="498"/>
        <v>04</v>
      </c>
      <c r="R6367" t="str">
        <f>+IFERROR(VLOOKUP(I6367, Listado!A:B, 2, FALSE()), "COMERCIALIZADORA INTERNACIONAL CARIBBEAN EXOTICS S A")</f>
        <v>COMERCIALIZADORA INTERNACIONAL CARIBBEAN EXOTICS S A</v>
      </c>
      <c r="S6367" s="25">
        <f>+VLOOKUP(E6367, TC!A:D, 2, FALSE())</f>
        <v>4198.83</v>
      </c>
      <c r="T6367" t="str">
        <f t="shared" si="499"/>
        <v>COP</v>
      </c>
    </row>
    <row r="6368" spans="1:20" ht="18.75" hidden="1" customHeight="1" x14ac:dyDescent="0.25">
      <c r="A6368" t="s">
        <v>2645</v>
      </c>
      <c r="B6368" t="s">
        <v>5</v>
      </c>
      <c r="C6368" t="s">
        <v>1913</v>
      </c>
      <c r="D6368" s="24">
        <v>11795</v>
      </c>
      <c r="E6368" t="s">
        <v>1713</v>
      </c>
      <c r="F6368" t="s">
        <v>99</v>
      </c>
      <c r="G6368" t="s">
        <v>1914</v>
      </c>
      <c r="H6368" t="s">
        <v>2621</v>
      </c>
      <c r="I6368" t="s">
        <v>2885</v>
      </c>
      <c r="J6368" t="s">
        <v>1915</v>
      </c>
      <c r="K6368" t="s">
        <v>109</v>
      </c>
      <c r="L6368" s="24">
        <v>1400000</v>
      </c>
      <c r="M6368" s="25">
        <f>+VLOOKUP(E6368, TC!A:D, 4, FALSE())</f>
        <v>1.1367499994045962</v>
      </c>
      <c r="N6368" s="24">
        <f t="shared" si="495"/>
        <v>1400000</v>
      </c>
      <c r="O6368" t="str">
        <f t="shared" si="496"/>
        <v>FACTURA</v>
      </c>
      <c r="P6368" t="str">
        <f t="shared" si="497"/>
        <v>2025</v>
      </c>
      <c r="Q6368" t="str">
        <f t="shared" si="498"/>
        <v>04</v>
      </c>
      <c r="R6368" t="str">
        <f>+IFERROR(VLOOKUP(I6368, Listado!A:B, 2, FALSE()), "COMERCIALIZADORA INTERNACIONAL CARIBBEAN EXOTICS S A")</f>
        <v>COMERCIALIZADORA INTERNACIONAL CARIBBEAN EXOTICS S A</v>
      </c>
      <c r="S6368" s="25">
        <f>+VLOOKUP(E6368, TC!A:D, 2, FALSE())</f>
        <v>4198.83</v>
      </c>
      <c r="T6368" t="str">
        <f t="shared" si="499"/>
        <v>COP</v>
      </c>
    </row>
    <row r="6369" spans="1:20" ht="18.75" hidden="1" customHeight="1" x14ac:dyDescent="0.25">
      <c r="A6369" t="s">
        <v>2645</v>
      </c>
      <c r="B6369" t="s">
        <v>5</v>
      </c>
      <c r="C6369" t="s">
        <v>1913</v>
      </c>
      <c r="D6369" s="24">
        <v>11796</v>
      </c>
      <c r="E6369" t="s">
        <v>1713</v>
      </c>
      <c r="F6369" t="s">
        <v>99</v>
      </c>
      <c r="G6369" t="s">
        <v>1914</v>
      </c>
      <c r="H6369" t="s">
        <v>2621</v>
      </c>
      <c r="I6369" t="s">
        <v>2886</v>
      </c>
      <c r="J6369" t="s">
        <v>1915</v>
      </c>
      <c r="K6369" t="s">
        <v>107</v>
      </c>
      <c r="L6369" s="24">
        <v>660000</v>
      </c>
      <c r="M6369" s="25">
        <f>+VLOOKUP(E6369, TC!A:D, 4, FALSE())</f>
        <v>1.1367499994045962</v>
      </c>
      <c r="N6369" s="24">
        <f t="shared" si="495"/>
        <v>660000</v>
      </c>
      <c r="O6369" t="str">
        <f t="shared" si="496"/>
        <v>FACTURA</v>
      </c>
      <c r="P6369" t="str">
        <f t="shared" si="497"/>
        <v>2025</v>
      </c>
      <c r="Q6369" t="str">
        <f t="shared" si="498"/>
        <v>04</v>
      </c>
      <c r="R6369" t="str">
        <f>+IFERROR(VLOOKUP(I6369, Listado!A:B, 2, FALSE()), "COMERCIALIZADORA INTERNACIONAL CARIBBEAN EXOTICS S A")</f>
        <v>COMERCIALIZADORA INTERNACIONAL CARIBBEAN EXOTICS S A</v>
      </c>
      <c r="S6369" s="25">
        <f>+VLOOKUP(E6369, TC!A:D, 2, FALSE())</f>
        <v>4198.83</v>
      </c>
      <c r="T6369" t="str">
        <f t="shared" si="499"/>
        <v>COP</v>
      </c>
    </row>
    <row r="6370" spans="1:20" ht="18.75" hidden="1" customHeight="1" x14ac:dyDescent="0.25">
      <c r="A6370" t="s">
        <v>2645</v>
      </c>
      <c r="B6370" t="s">
        <v>5</v>
      </c>
      <c r="C6370" t="s">
        <v>1913</v>
      </c>
      <c r="D6370" s="24">
        <v>11796</v>
      </c>
      <c r="E6370" t="s">
        <v>1713</v>
      </c>
      <c r="F6370" t="s">
        <v>99</v>
      </c>
      <c r="G6370" t="s">
        <v>1914</v>
      </c>
      <c r="H6370" t="s">
        <v>2621</v>
      </c>
      <c r="I6370" t="s">
        <v>2886</v>
      </c>
      <c r="J6370" t="s">
        <v>1915</v>
      </c>
      <c r="K6370" t="s">
        <v>2862</v>
      </c>
      <c r="L6370" s="24">
        <v>1200000</v>
      </c>
      <c r="M6370" s="25">
        <f>+VLOOKUP(E6370, TC!A:D, 4, FALSE())</f>
        <v>1.1367499994045962</v>
      </c>
      <c r="N6370" s="24">
        <f t="shared" si="495"/>
        <v>1200000</v>
      </c>
      <c r="O6370" t="str">
        <f t="shared" si="496"/>
        <v>FACTURA</v>
      </c>
      <c r="P6370" t="str">
        <f t="shared" si="497"/>
        <v>2025</v>
      </c>
      <c r="Q6370" t="str">
        <f t="shared" si="498"/>
        <v>04</v>
      </c>
      <c r="R6370" t="str">
        <f>+IFERROR(VLOOKUP(I6370, Listado!A:B, 2, FALSE()), "COMERCIALIZADORA INTERNACIONAL CARIBBEAN EXOTICS S A")</f>
        <v>COMERCIALIZADORA INTERNACIONAL CARIBBEAN EXOTICS S A</v>
      </c>
      <c r="S6370" s="25">
        <f>+VLOOKUP(E6370, TC!A:D, 2, FALSE())</f>
        <v>4198.83</v>
      </c>
      <c r="T6370" t="str">
        <f t="shared" si="499"/>
        <v>COP</v>
      </c>
    </row>
    <row r="6371" spans="1:20" ht="18.75" hidden="1" customHeight="1" x14ac:dyDescent="0.25">
      <c r="A6371" t="s">
        <v>2887</v>
      </c>
      <c r="B6371" t="s">
        <v>5</v>
      </c>
      <c r="C6371" t="s">
        <v>1913</v>
      </c>
      <c r="D6371" s="24">
        <v>11797</v>
      </c>
      <c r="E6371" t="s">
        <v>1714</v>
      </c>
      <c r="F6371" t="s">
        <v>99</v>
      </c>
      <c r="G6371" t="s">
        <v>113</v>
      </c>
      <c r="I6371" t="s">
        <v>1858</v>
      </c>
      <c r="J6371" t="s">
        <v>1915</v>
      </c>
      <c r="K6371" t="s">
        <v>1920</v>
      </c>
      <c r="L6371" s="24">
        <v>864000</v>
      </c>
      <c r="M6371" s="25">
        <f>+VLOOKUP(E6371, TC!A:D, 4, FALSE())</f>
        <v>1.128149998223696</v>
      </c>
      <c r="N6371" s="24">
        <f t="shared" si="495"/>
        <v>864000</v>
      </c>
      <c r="O6371" t="str">
        <f t="shared" si="496"/>
        <v>FACTURA</v>
      </c>
      <c r="P6371" t="str">
        <f t="shared" si="497"/>
        <v>2025</v>
      </c>
      <c r="Q6371" t="str">
        <f t="shared" si="498"/>
        <v>05</v>
      </c>
      <c r="R6371" t="str">
        <f>+IFERROR(VLOOKUP(I6371, Listado!A:B, 2, FALSE()), "COMERCIALIZADORA INTERNACIONAL CARIBBEAN EXOTICS S A")</f>
        <v>LONDOÑO ECHEVERRI ALEJANDRA</v>
      </c>
      <c r="S6371" s="25">
        <f>+VLOOKUP(E6371, TC!A:D, 2, FALSE())</f>
        <v>4222.25</v>
      </c>
      <c r="T6371" t="str">
        <f t="shared" si="499"/>
        <v>COP</v>
      </c>
    </row>
    <row r="6372" spans="1:20" ht="18.75" hidden="1" customHeight="1" x14ac:dyDescent="0.25">
      <c r="A6372" t="s">
        <v>2887</v>
      </c>
      <c r="B6372" t="s">
        <v>5</v>
      </c>
      <c r="C6372" t="s">
        <v>1913</v>
      </c>
      <c r="D6372" s="24">
        <v>11798</v>
      </c>
      <c r="E6372" t="s">
        <v>1714</v>
      </c>
      <c r="F6372" t="s">
        <v>99</v>
      </c>
      <c r="G6372" t="s">
        <v>113</v>
      </c>
      <c r="I6372" t="s">
        <v>1859</v>
      </c>
      <c r="J6372" t="s">
        <v>1915</v>
      </c>
      <c r="K6372" t="s">
        <v>1916</v>
      </c>
      <c r="L6372" s="24">
        <v>4872000</v>
      </c>
      <c r="M6372" s="25">
        <f>+VLOOKUP(E6372, TC!A:D, 4, FALSE())</f>
        <v>1.128149998223696</v>
      </c>
      <c r="N6372" s="24">
        <f t="shared" si="495"/>
        <v>4872000</v>
      </c>
      <c r="O6372" t="str">
        <f t="shared" si="496"/>
        <v>FACTURA</v>
      </c>
      <c r="P6372" t="str">
        <f t="shared" si="497"/>
        <v>2025</v>
      </c>
      <c r="Q6372" t="str">
        <f t="shared" si="498"/>
        <v>05</v>
      </c>
      <c r="R6372" t="str">
        <f>+IFERROR(VLOOKUP(I6372, Listado!A:B, 2, FALSE()), "COMERCIALIZADORA INTERNACIONAL CARIBBEAN EXOTICS S A")</f>
        <v>LONDOÑO ECHEVERRI ALEJANDRA</v>
      </c>
      <c r="S6372" s="25">
        <f>+VLOOKUP(E6372, TC!A:D, 2, FALSE())</f>
        <v>4222.25</v>
      </c>
      <c r="T6372" t="str">
        <f t="shared" si="499"/>
        <v>COP</v>
      </c>
    </row>
    <row r="6373" spans="1:20" ht="18.75" hidden="1" customHeight="1" x14ac:dyDescent="0.25">
      <c r="A6373" t="s">
        <v>2887</v>
      </c>
      <c r="B6373" t="s">
        <v>5</v>
      </c>
      <c r="C6373" t="s">
        <v>1913</v>
      </c>
      <c r="D6373" s="24">
        <v>11799</v>
      </c>
      <c r="E6373" t="s">
        <v>1714</v>
      </c>
      <c r="F6373" t="s">
        <v>99</v>
      </c>
      <c r="G6373" t="s">
        <v>113</v>
      </c>
      <c r="I6373" t="s">
        <v>2448</v>
      </c>
      <c r="J6373" t="s">
        <v>1915</v>
      </c>
      <c r="K6373" t="s">
        <v>2449</v>
      </c>
      <c r="L6373" s="24">
        <v>800000</v>
      </c>
      <c r="M6373" s="25">
        <f>+VLOOKUP(E6373, TC!A:D, 4, FALSE())</f>
        <v>1.128149998223696</v>
      </c>
      <c r="N6373" s="24">
        <f t="shared" si="495"/>
        <v>800000</v>
      </c>
      <c r="O6373" t="str">
        <f t="shared" si="496"/>
        <v>FACTURA</v>
      </c>
      <c r="P6373" t="str">
        <f t="shared" si="497"/>
        <v>2025</v>
      </c>
      <c r="Q6373" t="str">
        <f t="shared" si="498"/>
        <v>05</v>
      </c>
      <c r="R6373" t="str">
        <f>+IFERROR(VLOOKUP(I6373, Listado!A:B, 2, FALSE()), "COMERCIALIZADORA INTERNACIONAL CARIBBEAN EXOTICS S A")</f>
        <v>COMERCIALIZADORA INTERNACIONAL CARIBBEAN EXOTICS S A</v>
      </c>
      <c r="S6373" s="25">
        <f>+VLOOKUP(E6373, TC!A:D, 2, FALSE())</f>
        <v>4222.25</v>
      </c>
      <c r="T6373" t="str">
        <f t="shared" si="499"/>
        <v>COP</v>
      </c>
    </row>
    <row r="6374" spans="1:20" ht="18.75" hidden="1" customHeight="1" x14ac:dyDescent="0.25">
      <c r="A6374" t="s">
        <v>2887</v>
      </c>
      <c r="B6374" t="s">
        <v>5</v>
      </c>
      <c r="C6374" t="s">
        <v>1913</v>
      </c>
      <c r="D6374" s="24">
        <v>11800</v>
      </c>
      <c r="E6374" t="s">
        <v>1714</v>
      </c>
      <c r="F6374" t="s">
        <v>99</v>
      </c>
      <c r="G6374" t="s">
        <v>113</v>
      </c>
      <c r="I6374" t="s">
        <v>2592</v>
      </c>
      <c r="J6374" t="s">
        <v>1915</v>
      </c>
      <c r="K6374" t="s">
        <v>2593</v>
      </c>
      <c r="L6374" s="24">
        <v>4100000</v>
      </c>
      <c r="M6374" s="25">
        <f>+VLOOKUP(E6374, TC!A:D, 4, FALSE())</f>
        <v>1.128149998223696</v>
      </c>
      <c r="N6374" s="24">
        <f t="shared" si="495"/>
        <v>4100000</v>
      </c>
      <c r="O6374" t="str">
        <f t="shared" si="496"/>
        <v>FACTURA</v>
      </c>
      <c r="P6374" t="str">
        <f t="shared" si="497"/>
        <v>2025</v>
      </c>
      <c r="Q6374" t="str">
        <f t="shared" si="498"/>
        <v>05</v>
      </c>
      <c r="R6374" t="str">
        <f>+IFERROR(VLOOKUP(I6374, Listado!A:B, 2, FALSE()), "COMERCIALIZADORA INTERNACIONAL CARIBBEAN EXOTICS S A")</f>
        <v>COMERCIALIZADORA INTERNACIONAL CARIBBEAN EXOTICS S A</v>
      </c>
      <c r="S6374" s="25">
        <f>+VLOOKUP(E6374, TC!A:D, 2, FALSE())</f>
        <v>4222.25</v>
      </c>
      <c r="T6374" t="str">
        <f t="shared" si="499"/>
        <v>COP</v>
      </c>
    </row>
    <row r="6375" spans="1:20" ht="18.75" hidden="1" customHeight="1" x14ac:dyDescent="0.25">
      <c r="A6375" t="s">
        <v>2887</v>
      </c>
      <c r="B6375" t="s">
        <v>1923</v>
      </c>
      <c r="C6375" t="s">
        <v>1913</v>
      </c>
      <c r="D6375" s="24">
        <v>5951</v>
      </c>
      <c r="E6375" t="s">
        <v>1715</v>
      </c>
      <c r="F6375" t="s">
        <v>128</v>
      </c>
      <c r="G6375" t="s">
        <v>110</v>
      </c>
      <c r="H6375" t="s">
        <v>2888</v>
      </c>
      <c r="I6375" t="s">
        <v>1851</v>
      </c>
      <c r="J6375" t="s">
        <v>1940</v>
      </c>
      <c r="K6375" t="s">
        <v>2070</v>
      </c>
      <c r="L6375" s="24">
        <v>668</v>
      </c>
      <c r="M6375" s="25">
        <f>+VLOOKUP(E6375, TC!A:D, 4, FALSE())</f>
        <v>1.1368999988157973</v>
      </c>
      <c r="N6375" s="24">
        <f t="shared" si="495"/>
        <v>668</v>
      </c>
      <c r="O6375" t="str">
        <f t="shared" si="496"/>
        <v>FACTURA</v>
      </c>
      <c r="P6375" t="str">
        <f t="shared" si="497"/>
        <v>2025</v>
      </c>
      <c r="Q6375" t="str">
        <f t="shared" si="498"/>
        <v>05</v>
      </c>
      <c r="R6375" t="str">
        <f>+IFERROR(VLOOKUP(I6375, Listado!A:B, 2, FALSE()), "COMERCIALIZADORA INTERNACIONAL CARIBBEAN EXOTICS S A")</f>
        <v>PEREZ MEJIA MARIA PAULINA</v>
      </c>
      <c r="S6375" s="25">
        <f>+VLOOKUP(E6375, TC!A:D, 2, FALSE())</f>
        <v>4222.25</v>
      </c>
      <c r="T6375" t="str">
        <f t="shared" si="499"/>
        <v>USD</v>
      </c>
    </row>
    <row r="6376" spans="1:20" ht="18.75" hidden="1" customHeight="1" x14ac:dyDescent="0.25">
      <c r="A6376" t="s">
        <v>2887</v>
      </c>
      <c r="B6376" t="s">
        <v>1923</v>
      </c>
      <c r="C6376" t="s">
        <v>1913</v>
      </c>
      <c r="D6376" s="24">
        <v>5951</v>
      </c>
      <c r="E6376" t="s">
        <v>1715</v>
      </c>
      <c r="F6376" t="s">
        <v>128</v>
      </c>
      <c r="G6376" t="s">
        <v>110</v>
      </c>
      <c r="H6376" t="s">
        <v>2888</v>
      </c>
      <c r="I6376" t="s">
        <v>1851</v>
      </c>
      <c r="J6376" t="s">
        <v>1940</v>
      </c>
      <c r="K6376" t="s">
        <v>2015</v>
      </c>
      <c r="L6376" s="24">
        <v>48.5</v>
      </c>
      <c r="M6376" s="25">
        <f>+VLOOKUP(E6376, TC!A:D, 4, FALSE())</f>
        <v>1.1368999988157973</v>
      </c>
      <c r="N6376" s="24">
        <f t="shared" si="495"/>
        <v>48.5</v>
      </c>
      <c r="O6376" t="str">
        <f t="shared" si="496"/>
        <v>FACTURA</v>
      </c>
      <c r="P6376" t="str">
        <f t="shared" si="497"/>
        <v>2025</v>
      </c>
      <c r="Q6376" t="str">
        <f t="shared" si="498"/>
        <v>05</v>
      </c>
      <c r="R6376" t="str">
        <f>+IFERROR(VLOOKUP(I6376, Listado!A:B, 2, FALSE()), "COMERCIALIZADORA INTERNACIONAL CARIBBEAN EXOTICS S A")</f>
        <v>PEREZ MEJIA MARIA PAULINA</v>
      </c>
      <c r="S6376" s="25">
        <f>+VLOOKUP(E6376, TC!A:D, 2, FALSE())</f>
        <v>4222.25</v>
      </c>
      <c r="T6376" t="str">
        <f t="shared" si="499"/>
        <v>USD</v>
      </c>
    </row>
    <row r="6377" spans="1:20" ht="18.75" hidden="1" customHeight="1" x14ac:dyDescent="0.25">
      <c r="A6377" t="s">
        <v>2887</v>
      </c>
      <c r="B6377" t="s">
        <v>1923</v>
      </c>
      <c r="C6377" t="s">
        <v>1913</v>
      </c>
      <c r="D6377" s="24">
        <v>5951</v>
      </c>
      <c r="E6377" t="s">
        <v>1715</v>
      </c>
      <c r="F6377" t="s">
        <v>128</v>
      </c>
      <c r="G6377" t="s">
        <v>110</v>
      </c>
      <c r="H6377" t="s">
        <v>2888</v>
      </c>
      <c r="I6377" t="s">
        <v>1851</v>
      </c>
      <c r="J6377" t="s">
        <v>1940</v>
      </c>
      <c r="K6377" t="s">
        <v>2148</v>
      </c>
      <c r="L6377" s="24">
        <v>391.2</v>
      </c>
      <c r="M6377" s="25">
        <f>+VLOOKUP(E6377, TC!A:D, 4, FALSE())</f>
        <v>1.1368999988157973</v>
      </c>
      <c r="N6377" s="24">
        <f t="shared" si="495"/>
        <v>391.2</v>
      </c>
      <c r="O6377" t="str">
        <f t="shared" si="496"/>
        <v>FACTURA</v>
      </c>
      <c r="P6377" t="str">
        <f t="shared" si="497"/>
        <v>2025</v>
      </c>
      <c r="Q6377" t="str">
        <f t="shared" si="498"/>
        <v>05</v>
      </c>
      <c r="R6377" t="str">
        <f>+IFERROR(VLOOKUP(I6377, Listado!A:B, 2, FALSE()), "COMERCIALIZADORA INTERNACIONAL CARIBBEAN EXOTICS S A")</f>
        <v>PEREZ MEJIA MARIA PAULINA</v>
      </c>
      <c r="S6377" s="25">
        <f>+VLOOKUP(E6377, TC!A:D, 2, FALSE())</f>
        <v>4222.25</v>
      </c>
      <c r="T6377" t="str">
        <f t="shared" si="499"/>
        <v>USD</v>
      </c>
    </row>
    <row r="6378" spans="1:20" ht="18.75" hidden="1" customHeight="1" x14ac:dyDescent="0.25">
      <c r="A6378" t="s">
        <v>2887</v>
      </c>
      <c r="B6378" t="s">
        <v>1923</v>
      </c>
      <c r="C6378" t="s">
        <v>1913</v>
      </c>
      <c r="D6378" s="24">
        <v>5951</v>
      </c>
      <c r="E6378" t="s">
        <v>1715</v>
      </c>
      <c r="F6378" t="s">
        <v>128</v>
      </c>
      <c r="G6378" t="s">
        <v>110</v>
      </c>
      <c r="H6378" t="s">
        <v>2888</v>
      </c>
      <c r="I6378" t="s">
        <v>1851</v>
      </c>
      <c r="J6378" t="s">
        <v>1940</v>
      </c>
      <c r="K6378" t="s">
        <v>2149</v>
      </c>
      <c r="L6378" s="24">
        <v>253.8</v>
      </c>
      <c r="M6378" s="25">
        <f>+VLOOKUP(E6378, TC!A:D, 4, FALSE())</f>
        <v>1.1368999988157973</v>
      </c>
      <c r="N6378" s="24">
        <f t="shared" si="495"/>
        <v>253.8</v>
      </c>
      <c r="O6378" t="str">
        <f t="shared" si="496"/>
        <v>FACTURA</v>
      </c>
      <c r="P6378" t="str">
        <f t="shared" si="497"/>
        <v>2025</v>
      </c>
      <c r="Q6378" t="str">
        <f t="shared" si="498"/>
        <v>05</v>
      </c>
      <c r="R6378" t="str">
        <f>+IFERROR(VLOOKUP(I6378, Listado!A:B, 2, FALSE()), "COMERCIALIZADORA INTERNACIONAL CARIBBEAN EXOTICS S A")</f>
        <v>PEREZ MEJIA MARIA PAULINA</v>
      </c>
      <c r="S6378" s="25">
        <f>+VLOOKUP(E6378, TC!A:D, 2, FALSE())</f>
        <v>4222.25</v>
      </c>
      <c r="T6378" t="str">
        <f t="shared" si="499"/>
        <v>USD</v>
      </c>
    </row>
    <row r="6379" spans="1:20" ht="18.75" hidden="1" customHeight="1" x14ac:dyDescent="0.25">
      <c r="A6379" t="s">
        <v>2887</v>
      </c>
      <c r="B6379" t="s">
        <v>1923</v>
      </c>
      <c r="C6379" t="s">
        <v>1913</v>
      </c>
      <c r="D6379" s="24">
        <v>5952</v>
      </c>
      <c r="E6379" t="s">
        <v>1715</v>
      </c>
      <c r="F6379" t="s">
        <v>128</v>
      </c>
      <c r="G6379" t="s">
        <v>1914</v>
      </c>
      <c r="H6379" t="s">
        <v>2889</v>
      </c>
      <c r="I6379" t="s">
        <v>1889</v>
      </c>
      <c r="J6379" t="s">
        <v>1998</v>
      </c>
      <c r="K6379" t="s">
        <v>2652</v>
      </c>
      <c r="L6379" s="24">
        <v>709.2</v>
      </c>
      <c r="M6379" s="25">
        <f>+VLOOKUP(E6379, TC!A:D, 4, FALSE())</f>
        <v>1.1368999988157973</v>
      </c>
      <c r="N6379" s="24">
        <f t="shared" si="495"/>
        <v>709.2</v>
      </c>
      <c r="O6379" t="str">
        <f t="shared" si="496"/>
        <v>FACTURA</v>
      </c>
      <c r="P6379" t="str">
        <f t="shared" si="497"/>
        <v>2025</v>
      </c>
      <c r="Q6379" t="str">
        <f t="shared" si="498"/>
        <v>05</v>
      </c>
      <c r="R6379" t="str">
        <f>+IFERROR(VLOOKUP(I6379, Listado!A:B, 2, FALSE()), "COMERCIALIZADORA INTERNACIONAL CARIBBEAN EXOTICS S A")</f>
        <v>PIEDRAHITA PEREZ MARIANA</v>
      </c>
      <c r="S6379" s="25">
        <f>+VLOOKUP(E6379, TC!A:D, 2, FALSE())</f>
        <v>4222.25</v>
      </c>
      <c r="T6379" t="str">
        <f t="shared" si="499"/>
        <v>USD</v>
      </c>
    </row>
    <row r="6380" spans="1:20" ht="18.75" hidden="1" customHeight="1" x14ac:dyDescent="0.25">
      <c r="A6380" t="s">
        <v>2887</v>
      </c>
      <c r="B6380" t="s">
        <v>1923</v>
      </c>
      <c r="C6380" t="s">
        <v>1913</v>
      </c>
      <c r="D6380" s="24">
        <v>5952</v>
      </c>
      <c r="E6380" t="s">
        <v>1715</v>
      </c>
      <c r="F6380" t="s">
        <v>128</v>
      </c>
      <c r="G6380" t="s">
        <v>1914</v>
      </c>
      <c r="H6380" t="s">
        <v>2889</v>
      </c>
      <c r="I6380" t="s">
        <v>1889</v>
      </c>
      <c r="J6380" t="s">
        <v>1998</v>
      </c>
      <c r="K6380" t="s">
        <v>1928</v>
      </c>
      <c r="L6380" s="24">
        <v>676.5</v>
      </c>
      <c r="M6380" s="25">
        <f>+VLOOKUP(E6380, TC!A:D, 4, FALSE())</f>
        <v>1.1368999988157973</v>
      </c>
      <c r="N6380" s="24">
        <f t="shared" si="495"/>
        <v>676.5</v>
      </c>
      <c r="O6380" t="str">
        <f t="shared" si="496"/>
        <v>FACTURA</v>
      </c>
      <c r="P6380" t="str">
        <f t="shared" si="497"/>
        <v>2025</v>
      </c>
      <c r="Q6380" t="str">
        <f t="shared" si="498"/>
        <v>05</v>
      </c>
      <c r="R6380" t="str">
        <f>+IFERROR(VLOOKUP(I6380, Listado!A:B, 2, FALSE()), "COMERCIALIZADORA INTERNACIONAL CARIBBEAN EXOTICS S A")</f>
        <v>PIEDRAHITA PEREZ MARIANA</v>
      </c>
      <c r="S6380" s="25">
        <f>+VLOOKUP(E6380, TC!A:D, 2, FALSE())</f>
        <v>4222.25</v>
      </c>
      <c r="T6380" t="str">
        <f t="shared" si="499"/>
        <v>USD</v>
      </c>
    </row>
    <row r="6381" spans="1:20" ht="18.75" hidden="1" customHeight="1" x14ac:dyDescent="0.25">
      <c r="A6381" t="s">
        <v>2887</v>
      </c>
      <c r="B6381" t="s">
        <v>1923</v>
      </c>
      <c r="C6381" t="s">
        <v>1913</v>
      </c>
      <c r="D6381" s="24">
        <v>5952</v>
      </c>
      <c r="E6381" t="s">
        <v>1715</v>
      </c>
      <c r="F6381" t="s">
        <v>128</v>
      </c>
      <c r="G6381" t="s">
        <v>1914</v>
      </c>
      <c r="H6381" t="s">
        <v>2889</v>
      </c>
      <c r="I6381" t="s">
        <v>1889</v>
      </c>
      <c r="J6381" t="s">
        <v>1998</v>
      </c>
      <c r="K6381" t="s">
        <v>2890</v>
      </c>
      <c r="L6381" s="24">
        <v>548.79999999999995</v>
      </c>
      <c r="M6381" s="25">
        <f>+VLOOKUP(E6381, TC!A:D, 4, FALSE())</f>
        <v>1.1368999988157973</v>
      </c>
      <c r="N6381" s="24">
        <f t="shared" si="495"/>
        <v>548.79999999999995</v>
      </c>
      <c r="O6381" t="str">
        <f t="shared" si="496"/>
        <v>FACTURA</v>
      </c>
      <c r="P6381" t="str">
        <f t="shared" si="497"/>
        <v>2025</v>
      </c>
      <c r="Q6381" t="str">
        <f t="shared" si="498"/>
        <v>05</v>
      </c>
      <c r="R6381" t="str">
        <f>+IFERROR(VLOOKUP(I6381, Listado!A:B, 2, FALSE()), "COMERCIALIZADORA INTERNACIONAL CARIBBEAN EXOTICS S A")</f>
        <v>PIEDRAHITA PEREZ MARIANA</v>
      </c>
      <c r="S6381" s="25">
        <f>+VLOOKUP(E6381, TC!A:D, 2, FALSE())</f>
        <v>4222.25</v>
      </c>
      <c r="T6381" t="str">
        <f t="shared" si="499"/>
        <v>USD</v>
      </c>
    </row>
    <row r="6382" spans="1:20" ht="18.75" hidden="1" customHeight="1" x14ac:dyDescent="0.25">
      <c r="A6382" t="s">
        <v>2887</v>
      </c>
      <c r="B6382" t="s">
        <v>5</v>
      </c>
      <c r="C6382" t="s">
        <v>1913</v>
      </c>
      <c r="D6382" s="24">
        <v>11801</v>
      </c>
      <c r="E6382" t="s">
        <v>1715</v>
      </c>
      <c r="F6382" t="s">
        <v>128</v>
      </c>
      <c r="G6382" t="s">
        <v>110</v>
      </c>
      <c r="H6382" t="s">
        <v>2891</v>
      </c>
      <c r="I6382" t="s">
        <v>1851</v>
      </c>
      <c r="J6382" t="s">
        <v>1940</v>
      </c>
      <c r="K6382" t="s">
        <v>42</v>
      </c>
      <c r="L6382" s="24">
        <v>1918</v>
      </c>
      <c r="M6382" s="25">
        <f>+VLOOKUP(E6382, TC!A:D, 4, FALSE())</f>
        <v>1.1368999988157973</v>
      </c>
      <c r="N6382" s="24">
        <f t="shared" si="495"/>
        <v>1918</v>
      </c>
      <c r="O6382" t="str">
        <f t="shared" si="496"/>
        <v>FACTURA</v>
      </c>
      <c r="P6382" t="str">
        <f t="shared" si="497"/>
        <v>2025</v>
      </c>
      <c r="Q6382" t="str">
        <f t="shared" si="498"/>
        <v>05</v>
      </c>
      <c r="R6382" t="str">
        <f>+IFERROR(VLOOKUP(I6382, Listado!A:B, 2, FALSE()), "COMERCIALIZADORA INTERNACIONAL CARIBBEAN EXOTICS S A")</f>
        <v>PEREZ MEJIA MARIA PAULINA</v>
      </c>
      <c r="S6382" s="25">
        <f>+VLOOKUP(E6382, TC!A:D, 2, FALSE())</f>
        <v>4222.25</v>
      </c>
      <c r="T6382" t="str">
        <f t="shared" si="499"/>
        <v>USD</v>
      </c>
    </row>
    <row r="6383" spans="1:20" ht="18.75" hidden="1" customHeight="1" x14ac:dyDescent="0.25">
      <c r="A6383" t="s">
        <v>2887</v>
      </c>
      <c r="B6383" t="s">
        <v>1923</v>
      </c>
      <c r="C6383" t="s">
        <v>1913</v>
      </c>
      <c r="D6383" s="24">
        <v>5953</v>
      </c>
      <c r="E6383" t="s">
        <v>1715</v>
      </c>
      <c r="F6383" t="s">
        <v>128</v>
      </c>
      <c r="G6383" t="s">
        <v>110</v>
      </c>
      <c r="I6383" t="s">
        <v>1851</v>
      </c>
      <c r="J6383" t="s">
        <v>1940</v>
      </c>
      <c r="K6383" t="s">
        <v>1918</v>
      </c>
      <c r="L6383" s="24">
        <v>6</v>
      </c>
      <c r="M6383" s="25">
        <f>+VLOOKUP(E6383, TC!A:D, 4, FALSE())</f>
        <v>1.1368999988157973</v>
      </c>
      <c r="N6383" s="24">
        <f t="shared" si="495"/>
        <v>6</v>
      </c>
      <c r="O6383" t="str">
        <f t="shared" si="496"/>
        <v>FACTURA</v>
      </c>
      <c r="P6383" t="str">
        <f t="shared" si="497"/>
        <v>2025</v>
      </c>
      <c r="Q6383" t="str">
        <f t="shared" si="498"/>
        <v>05</v>
      </c>
      <c r="R6383" t="str">
        <f>+IFERROR(VLOOKUP(I6383, Listado!A:B, 2, FALSE()), "COMERCIALIZADORA INTERNACIONAL CARIBBEAN EXOTICS S A")</f>
        <v>PEREZ MEJIA MARIA PAULINA</v>
      </c>
      <c r="S6383" s="25">
        <f>+VLOOKUP(E6383, TC!A:D, 2, FALSE())</f>
        <v>4222.25</v>
      </c>
      <c r="T6383" t="str">
        <f t="shared" si="499"/>
        <v>USD</v>
      </c>
    </row>
    <row r="6384" spans="1:20" ht="18.75" hidden="1" customHeight="1" x14ac:dyDescent="0.25">
      <c r="A6384" t="s">
        <v>2887</v>
      </c>
      <c r="B6384" t="s">
        <v>5</v>
      </c>
      <c r="C6384" t="s">
        <v>1913</v>
      </c>
      <c r="D6384" s="24">
        <v>11802</v>
      </c>
      <c r="E6384" t="s">
        <v>1715</v>
      </c>
      <c r="F6384" t="s">
        <v>1924</v>
      </c>
      <c r="G6384" t="s">
        <v>110</v>
      </c>
      <c r="H6384" t="s">
        <v>2892</v>
      </c>
      <c r="I6384" t="s">
        <v>1848</v>
      </c>
      <c r="J6384" t="s">
        <v>1917</v>
      </c>
      <c r="K6384" t="s">
        <v>40</v>
      </c>
      <c r="L6384" s="24">
        <v>1842.4</v>
      </c>
      <c r="M6384" s="25">
        <f>+VLOOKUP(E6384, TC!A:D, 4, FALSE())</f>
        <v>1.1368999988157973</v>
      </c>
      <c r="N6384" s="24">
        <f t="shared" si="495"/>
        <v>2094.6245578182252</v>
      </c>
      <c r="O6384" t="str">
        <f t="shared" si="496"/>
        <v>FACTURA</v>
      </c>
      <c r="P6384" t="str">
        <f t="shared" si="497"/>
        <v>2025</v>
      </c>
      <c r="Q6384" t="str">
        <f t="shared" si="498"/>
        <v>05</v>
      </c>
      <c r="R6384" t="str">
        <f>+IFERROR(VLOOKUP(I6384, Listado!A:B, 2, FALSE()), "COMERCIALIZADORA INTERNACIONAL CARIBBEAN EXOTICS S A")</f>
        <v>PEREZ MEJIA MARIA PAULINA</v>
      </c>
      <c r="S6384" s="25">
        <f>+VLOOKUP(E6384, TC!A:D, 2, FALSE())</f>
        <v>4222.25</v>
      </c>
      <c r="T6384" t="str">
        <f t="shared" si="499"/>
        <v>EUR</v>
      </c>
    </row>
    <row r="6385" spans="1:20" ht="18.75" hidden="1" customHeight="1" x14ac:dyDescent="0.25">
      <c r="A6385" t="s">
        <v>2887</v>
      </c>
      <c r="B6385" t="s">
        <v>5</v>
      </c>
      <c r="C6385" t="s">
        <v>1913</v>
      </c>
      <c r="D6385" s="24">
        <v>11802</v>
      </c>
      <c r="E6385" t="s">
        <v>1715</v>
      </c>
      <c r="F6385" t="s">
        <v>1924</v>
      </c>
      <c r="G6385" t="s">
        <v>110</v>
      </c>
      <c r="H6385" t="s">
        <v>2892</v>
      </c>
      <c r="I6385" t="s">
        <v>1848</v>
      </c>
      <c r="J6385" t="s">
        <v>1917</v>
      </c>
      <c r="K6385" t="s">
        <v>38</v>
      </c>
      <c r="L6385" s="24">
        <v>5737.2</v>
      </c>
      <c r="M6385" s="25">
        <f>+VLOOKUP(E6385, TC!A:D, 4, FALSE())</f>
        <v>1.1368999988157973</v>
      </c>
      <c r="N6385" s="24">
        <f t="shared" si="495"/>
        <v>6522.6226732059922</v>
      </c>
      <c r="O6385" t="str">
        <f t="shared" si="496"/>
        <v>FACTURA</v>
      </c>
      <c r="P6385" t="str">
        <f t="shared" si="497"/>
        <v>2025</v>
      </c>
      <c r="Q6385" t="str">
        <f t="shared" si="498"/>
        <v>05</v>
      </c>
      <c r="R6385" t="str">
        <f>+IFERROR(VLOOKUP(I6385, Listado!A:B, 2, FALSE()), "COMERCIALIZADORA INTERNACIONAL CARIBBEAN EXOTICS S A")</f>
        <v>PEREZ MEJIA MARIA PAULINA</v>
      </c>
      <c r="S6385" s="25">
        <f>+VLOOKUP(E6385, TC!A:D, 2, FALSE())</f>
        <v>4222.25</v>
      </c>
      <c r="T6385" t="str">
        <f t="shared" si="499"/>
        <v>EUR</v>
      </c>
    </row>
    <row r="6386" spans="1:20" ht="18.75" hidden="1" customHeight="1" x14ac:dyDescent="0.25">
      <c r="A6386" t="s">
        <v>2887</v>
      </c>
      <c r="B6386" t="s">
        <v>1923</v>
      </c>
      <c r="C6386" t="s">
        <v>1913</v>
      </c>
      <c r="D6386" s="24">
        <v>5954</v>
      </c>
      <c r="E6386" t="s">
        <v>1715</v>
      </c>
      <c r="F6386" t="s">
        <v>128</v>
      </c>
      <c r="G6386" t="s">
        <v>108</v>
      </c>
      <c r="H6386" t="s">
        <v>2893</v>
      </c>
      <c r="I6386" t="s">
        <v>1878</v>
      </c>
      <c r="J6386" t="s">
        <v>2007</v>
      </c>
      <c r="K6386" t="s">
        <v>2008</v>
      </c>
      <c r="L6386" s="24">
        <v>1120</v>
      </c>
      <c r="M6386" s="25">
        <f>+VLOOKUP(E6386, TC!A:D, 4, FALSE())</f>
        <v>1.1368999988157973</v>
      </c>
      <c r="N6386" s="24">
        <f t="shared" si="495"/>
        <v>1120</v>
      </c>
      <c r="O6386" t="str">
        <f t="shared" si="496"/>
        <v>FACTURA</v>
      </c>
      <c r="P6386" t="str">
        <f t="shared" si="497"/>
        <v>2025</v>
      </c>
      <c r="Q6386" t="str">
        <f t="shared" si="498"/>
        <v>05</v>
      </c>
      <c r="R6386" t="str">
        <f>+IFERROR(VLOOKUP(I6386, Listado!A:B, 2, FALSE()), "COMERCIALIZADORA INTERNACIONAL CARIBBEAN EXOTICS S A")</f>
        <v>PIEDRAHITA PEREZ MARIANA</v>
      </c>
      <c r="S6386" s="25">
        <f>+VLOOKUP(E6386, TC!A:D, 2, FALSE())</f>
        <v>4222.25</v>
      </c>
      <c r="T6386" t="str">
        <f t="shared" si="499"/>
        <v>USD</v>
      </c>
    </row>
    <row r="6387" spans="1:20" ht="18.75" hidden="1" customHeight="1" x14ac:dyDescent="0.25">
      <c r="A6387" t="s">
        <v>2887</v>
      </c>
      <c r="B6387" t="s">
        <v>1923</v>
      </c>
      <c r="C6387" t="s">
        <v>1913</v>
      </c>
      <c r="D6387" s="24">
        <v>5954</v>
      </c>
      <c r="E6387" t="s">
        <v>1715</v>
      </c>
      <c r="F6387" t="s">
        <v>128</v>
      </c>
      <c r="G6387" t="s">
        <v>108</v>
      </c>
      <c r="H6387" t="s">
        <v>2893</v>
      </c>
      <c r="I6387" t="s">
        <v>1878</v>
      </c>
      <c r="J6387" t="s">
        <v>2007</v>
      </c>
      <c r="K6387" t="s">
        <v>2009</v>
      </c>
      <c r="L6387" s="24">
        <v>528</v>
      </c>
      <c r="M6387" s="25">
        <f>+VLOOKUP(E6387, TC!A:D, 4, FALSE())</f>
        <v>1.1368999988157973</v>
      </c>
      <c r="N6387" s="24">
        <f t="shared" si="495"/>
        <v>528</v>
      </c>
      <c r="O6387" t="str">
        <f t="shared" si="496"/>
        <v>FACTURA</v>
      </c>
      <c r="P6387" t="str">
        <f t="shared" si="497"/>
        <v>2025</v>
      </c>
      <c r="Q6387" t="str">
        <f t="shared" si="498"/>
        <v>05</v>
      </c>
      <c r="R6387" t="str">
        <f>+IFERROR(VLOOKUP(I6387, Listado!A:B, 2, FALSE()), "COMERCIALIZADORA INTERNACIONAL CARIBBEAN EXOTICS S A")</f>
        <v>PIEDRAHITA PEREZ MARIANA</v>
      </c>
      <c r="S6387" s="25">
        <f>+VLOOKUP(E6387, TC!A:D, 2, FALSE())</f>
        <v>4222.25</v>
      </c>
      <c r="T6387" t="str">
        <f t="shared" si="499"/>
        <v>USD</v>
      </c>
    </row>
    <row r="6388" spans="1:20" ht="18.75" hidden="1" customHeight="1" x14ac:dyDescent="0.25">
      <c r="A6388" t="s">
        <v>2887</v>
      </c>
      <c r="B6388" t="s">
        <v>1923</v>
      </c>
      <c r="C6388" t="s">
        <v>1913</v>
      </c>
      <c r="D6388" s="24">
        <v>5954</v>
      </c>
      <c r="E6388" t="s">
        <v>1715</v>
      </c>
      <c r="F6388" t="s">
        <v>128</v>
      </c>
      <c r="G6388" t="s">
        <v>108</v>
      </c>
      <c r="H6388" t="s">
        <v>2893</v>
      </c>
      <c r="I6388" t="s">
        <v>1878</v>
      </c>
      <c r="J6388" t="s">
        <v>2007</v>
      </c>
      <c r="K6388" t="s">
        <v>2010</v>
      </c>
      <c r="L6388" s="24">
        <v>488</v>
      </c>
      <c r="M6388" s="25">
        <f>+VLOOKUP(E6388, TC!A:D, 4, FALSE())</f>
        <v>1.1368999988157973</v>
      </c>
      <c r="N6388" s="24">
        <f t="shared" si="495"/>
        <v>488</v>
      </c>
      <c r="O6388" t="str">
        <f t="shared" si="496"/>
        <v>FACTURA</v>
      </c>
      <c r="P6388" t="str">
        <f t="shared" si="497"/>
        <v>2025</v>
      </c>
      <c r="Q6388" t="str">
        <f t="shared" si="498"/>
        <v>05</v>
      </c>
      <c r="R6388" t="str">
        <f>+IFERROR(VLOOKUP(I6388, Listado!A:B, 2, FALSE()), "COMERCIALIZADORA INTERNACIONAL CARIBBEAN EXOTICS S A")</f>
        <v>PIEDRAHITA PEREZ MARIANA</v>
      </c>
      <c r="S6388" s="25">
        <f>+VLOOKUP(E6388, TC!A:D, 2, FALSE())</f>
        <v>4222.25</v>
      </c>
      <c r="T6388" t="str">
        <f t="shared" si="499"/>
        <v>USD</v>
      </c>
    </row>
    <row r="6389" spans="1:20" ht="18.75" hidden="1" customHeight="1" x14ac:dyDescent="0.25">
      <c r="A6389" t="s">
        <v>2887</v>
      </c>
      <c r="B6389" t="s">
        <v>1923</v>
      </c>
      <c r="C6389" t="s">
        <v>1913</v>
      </c>
      <c r="D6389" s="24">
        <v>5954</v>
      </c>
      <c r="E6389" t="s">
        <v>1715</v>
      </c>
      <c r="F6389" t="s">
        <v>128</v>
      </c>
      <c r="G6389" t="s">
        <v>108</v>
      </c>
      <c r="H6389" t="s">
        <v>2893</v>
      </c>
      <c r="I6389" t="s">
        <v>1878</v>
      </c>
      <c r="J6389" t="s">
        <v>2007</v>
      </c>
      <c r="K6389" t="s">
        <v>2011</v>
      </c>
      <c r="L6389" s="24">
        <v>218</v>
      </c>
      <c r="M6389" s="25">
        <f>+VLOOKUP(E6389, TC!A:D, 4, FALSE())</f>
        <v>1.1368999988157973</v>
      </c>
      <c r="N6389" s="24">
        <f t="shared" si="495"/>
        <v>218</v>
      </c>
      <c r="O6389" t="str">
        <f t="shared" si="496"/>
        <v>FACTURA</v>
      </c>
      <c r="P6389" t="str">
        <f t="shared" si="497"/>
        <v>2025</v>
      </c>
      <c r="Q6389" t="str">
        <f t="shared" si="498"/>
        <v>05</v>
      </c>
      <c r="R6389" t="str">
        <f>+IFERROR(VLOOKUP(I6389, Listado!A:B, 2, FALSE()), "COMERCIALIZADORA INTERNACIONAL CARIBBEAN EXOTICS S A")</f>
        <v>PIEDRAHITA PEREZ MARIANA</v>
      </c>
      <c r="S6389" s="25">
        <f>+VLOOKUP(E6389, TC!A:D, 2, FALSE())</f>
        <v>4222.25</v>
      </c>
      <c r="T6389" t="str">
        <f t="shared" si="499"/>
        <v>USD</v>
      </c>
    </row>
    <row r="6390" spans="1:20" ht="18.75" hidden="1" customHeight="1" x14ac:dyDescent="0.25">
      <c r="A6390" t="s">
        <v>2887</v>
      </c>
      <c r="B6390" t="s">
        <v>1923</v>
      </c>
      <c r="C6390" t="s">
        <v>1913</v>
      </c>
      <c r="D6390" s="24">
        <v>5955</v>
      </c>
      <c r="E6390" t="s">
        <v>1715</v>
      </c>
      <c r="F6390" t="s">
        <v>128</v>
      </c>
      <c r="G6390" t="s">
        <v>110</v>
      </c>
      <c r="H6390" t="s">
        <v>2894</v>
      </c>
      <c r="I6390" t="s">
        <v>1883</v>
      </c>
      <c r="J6390" t="s">
        <v>1984</v>
      </c>
      <c r="K6390" t="s">
        <v>1928</v>
      </c>
      <c r="L6390" s="24">
        <v>2824</v>
      </c>
      <c r="M6390" s="25">
        <f>+VLOOKUP(E6390, TC!A:D, 4, FALSE())</f>
        <v>1.1368999988157973</v>
      </c>
      <c r="N6390" s="24">
        <f t="shared" si="495"/>
        <v>2824</v>
      </c>
      <c r="O6390" t="str">
        <f t="shared" si="496"/>
        <v>FACTURA</v>
      </c>
      <c r="P6390" t="str">
        <f t="shared" si="497"/>
        <v>2025</v>
      </c>
      <c r="Q6390" t="str">
        <f t="shared" si="498"/>
        <v>05</v>
      </c>
      <c r="R6390" t="str">
        <f>+IFERROR(VLOOKUP(I6390, Listado!A:B, 2, FALSE()), "COMERCIALIZADORA INTERNACIONAL CARIBBEAN EXOTICS S A")</f>
        <v>PEREZ MEJIA MARIA PAULINA</v>
      </c>
      <c r="S6390" s="25">
        <f>+VLOOKUP(E6390, TC!A:D, 2, FALSE())</f>
        <v>4222.25</v>
      </c>
      <c r="T6390" t="str">
        <f t="shared" si="499"/>
        <v>USD</v>
      </c>
    </row>
    <row r="6391" spans="1:20" ht="18.75" hidden="1" customHeight="1" x14ac:dyDescent="0.25">
      <c r="A6391" t="s">
        <v>2887</v>
      </c>
      <c r="B6391" t="s">
        <v>1923</v>
      </c>
      <c r="C6391" t="s">
        <v>1913</v>
      </c>
      <c r="D6391" s="24">
        <v>5955</v>
      </c>
      <c r="E6391" t="s">
        <v>1715</v>
      </c>
      <c r="F6391" t="s">
        <v>128</v>
      </c>
      <c r="G6391" t="s">
        <v>110</v>
      </c>
      <c r="H6391" t="s">
        <v>2894</v>
      </c>
      <c r="I6391" t="s">
        <v>1883</v>
      </c>
      <c r="J6391" t="s">
        <v>1984</v>
      </c>
      <c r="K6391" t="s">
        <v>2672</v>
      </c>
      <c r="L6391" s="24">
        <v>5144</v>
      </c>
      <c r="M6391" s="25">
        <f>+VLOOKUP(E6391, TC!A:D, 4, FALSE())</f>
        <v>1.1368999988157973</v>
      </c>
      <c r="N6391" s="24">
        <f t="shared" si="495"/>
        <v>5144</v>
      </c>
      <c r="O6391" t="str">
        <f t="shared" si="496"/>
        <v>FACTURA</v>
      </c>
      <c r="P6391" t="str">
        <f t="shared" si="497"/>
        <v>2025</v>
      </c>
      <c r="Q6391" t="str">
        <f t="shared" si="498"/>
        <v>05</v>
      </c>
      <c r="R6391" t="str">
        <f>+IFERROR(VLOOKUP(I6391, Listado!A:B, 2, FALSE()), "COMERCIALIZADORA INTERNACIONAL CARIBBEAN EXOTICS S A")</f>
        <v>PEREZ MEJIA MARIA PAULINA</v>
      </c>
      <c r="S6391" s="25">
        <f>+VLOOKUP(E6391, TC!A:D, 2, FALSE())</f>
        <v>4222.25</v>
      </c>
      <c r="T6391" t="str">
        <f t="shared" si="499"/>
        <v>USD</v>
      </c>
    </row>
    <row r="6392" spans="1:20" ht="18.75" hidden="1" customHeight="1" x14ac:dyDescent="0.25">
      <c r="A6392" t="s">
        <v>2887</v>
      </c>
      <c r="B6392" t="s">
        <v>1923</v>
      </c>
      <c r="C6392" t="s">
        <v>1913</v>
      </c>
      <c r="D6392" s="24">
        <v>5955</v>
      </c>
      <c r="E6392" t="s">
        <v>1715</v>
      </c>
      <c r="F6392" t="s">
        <v>128</v>
      </c>
      <c r="G6392" t="s">
        <v>110</v>
      </c>
      <c r="H6392" t="s">
        <v>2894</v>
      </c>
      <c r="I6392" t="s">
        <v>1883</v>
      </c>
      <c r="J6392" t="s">
        <v>1984</v>
      </c>
      <c r="K6392" t="s">
        <v>2382</v>
      </c>
      <c r="L6392" s="24">
        <v>1560</v>
      </c>
      <c r="M6392" s="25">
        <f>+VLOOKUP(E6392, TC!A:D, 4, FALSE())</f>
        <v>1.1368999988157973</v>
      </c>
      <c r="N6392" s="24">
        <f t="shared" si="495"/>
        <v>1560</v>
      </c>
      <c r="O6392" t="str">
        <f t="shared" si="496"/>
        <v>FACTURA</v>
      </c>
      <c r="P6392" t="str">
        <f t="shared" si="497"/>
        <v>2025</v>
      </c>
      <c r="Q6392" t="str">
        <f t="shared" si="498"/>
        <v>05</v>
      </c>
      <c r="R6392" t="str">
        <f>+IFERROR(VLOOKUP(I6392, Listado!A:B, 2, FALSE()), "COMERCIALIZADORA INTERNACIONAL CARIBBEAN EXOTICS S A")</f>
        <v>PEREZ MEJIA MARIA PAULINA</v>
      </c>
      <c r="S6392" s="25">
        <f>+VLOOKUP(E6392, TC!A:D, 2, FALSE())</f>
        <v>4222.25</v>
      </c>
      <c r="T6392" t="str">
        <f t="shared" si="499"/>
        <v>USD</v>
      </c>
    </row>
    <row r="6393" spans="1:20" ht="18.75" hidden="1" customHeight="1" x14ac:dyDescent="0.25">
      <c r="A6393" t="s">
        <v>2887</v>
      </c>
      <c r="B6393" t="s">
        <v>1923</v>
      </c>
      <c r="C6393" t="s">
        <v>1913</v>
      </c>
      <c r="D6393" s="24">
        <v>5956</v>
      </c>
      <c r="E6393" t="s">
        <v>1715</v>
      </c>
      <c r="F6393" t="s">
        <v>128</v>
      </c>
      <c r="G6393" t="s">
        <v>110</v>
      </c>
      <c r="H6393" t="s">
        <v>2895</v>
      </c>
      <c r="I6393" t="s">
        <v>1883</v>
      </c>
      <c r="J6393" t="s">
        <v>1984</v>
      </c>
      <c r="K6393" t="s">
        <v>1928</v>
      </c>
      <c r="L6393" s="24">
        <v>3596.4</v>
      </c>
      <c r="M6393" s="25">
        <f>+VLOOKUP(E6393, TC!A:D, 4, FALSE())</f>
        <v>1.1368999988157973</v>
      </c>
      <c r="N6393" s="24">
        <f t="shared" si="495"/>
        <v>3596.4</v>
      </c>
      <c r="O6393" t="str">
        <f t="shared" si="496"/>
        <v>FACTURA</v>
      </c>
      <c r="P6393" t="str">
        <f t="shared" si="497"/>
        <v>2025</v>
      </c>
      <c r="Q6393" t="str">
        <f t="shared" si="498"/>
        <v>05</v>
      </c>
      <c r="R6393" t="str">
        <f>+IFERROR(VLOOKUP(I6393, Listado!A:B, 2, FALSE()), "COMERCIALIZADORA INTERNACIONAL CARIBBEAN EXOTICS S A")</f>
        <v>PEREZ MEJIA MARIA PAULINA</v>
      </c>
      <c r="S6393" s="25">
        <f>+VLOOKUP(E6393, TC!A:D, 2, FALSE())</f>
        <v>4222.25</v>
      </c>
      <c r="T6393" t="str">
        <f t="shared" si="499"/>
        <v>USD</v>
      </c>
    </row>
    <row r="6394" spans="1:20" ht="18.75" hidden="1" customHeight="1" x14ac:dyDescent="0.25">
      <c r="A6394" t="s">
        <v>2887</v>
      </c>
      <c r="B6394" t="s">
        <v>1923</v>
      </c>
      <c r="C6394" t="s">
        <v>1913</v>
      </c>
      <c r="D6394" s="24">
        <v>5956</v>
      </c>
      <c r="E6394" t="s">
        <v>1715</v>
      </c>
      <c r="F6394" t="s">
        <v>128</v>
      </c>
      <c r="G6394" t="s">
        <v>110</v>
      </c>
      <c r="H6394" t="s">
        <v>2895</v>
      </c>
      <c r="I6394" t="s">
        <v>1883</v>
      </c>
      <c r="J6394" t="s">
        <v>1984</v>
      </c>
      <c r="K6394" t="s">
        <v>2672</v>
      </c>
      <c r="L6394" s="24">
        <v>6512.22</v>
      </c>
      <c r="M6394" s="25">
        <f>+VLOOKUP(E6394, TC!A:D, 4, FALSE())</f>
        <v>1.1368999988157973</v>
      </c>
      <c r="N6394" s="24">
        <f t="shared" si="495"/>
        <v>6512.22</v>
      </c>
      <c r="O6394" t="str">
        <f t="shared" si="496"/>
        <v>FACTURA</v>
      </c>
      <c r="P6394" t="str">
        <f t="shared" si="497"/>
        <v>2025</v>
      </c>
      <c r="Q6394" t="str">
        <f t="shared" si="498"/>
        <v>05</v>
      </c>
      <c r="R6394" t="str">
        <f>+IFERROR(VLOOKUP(I6394, Listado!A:B, 2, FALSE()), "COMERCIALIZADORA INTERNACIONAL CARIBBEAN EXOTICS S A")</f>
        <v>PEREZ MEJIA MARIA PAULINA</v>
      </c>
      <c r="S6394" s="25">
        <f>+VLOOKUP(E6394, TC!A:D, 2, FALSE())</f>
        <v>4222.25</v>
      </c>
      <c r="T6394" t="str">
        <f t="shared" si="499"/>
        <v>USD</v>
      </c>
    </row>
    <row r="6395" spans="1:20" ht="18.75" hidden="1" customHeight="1" x14ac:dyDescent="0.25">
      <c r="A6395" t="s">
        <v>2887</v>
      </c>
      <c r="B6395" t="s">
        <v>1923</v>
      </c>
      <c r="C6395" t="s">
        <v>1913</v>
      </c>
      <c r="D6395" s="24">
        <v>5956</v>
      </c>
      <c r="E6395" t="s">
        <v>1715</v>
      </c>
      <c r="F6395" t="s">
        <v>128</v>
      </c>
      <c r="G6395" t="s">
        <v>110</v>
      </c>
      <c r="H6395" t="s">
        <v>2895</v>
      </c>
      <c r="I6395" t="s">
        <v>1883</v>
      </c>
      <c r="J6395" t="s">
        <v>1984</v>
      </c>
      <c r="K6395" t="s">
        <v>2198</v>
      </c>
      <c r="L6395" s="24">
        <v>951.15</v>
      </c>
      <c r="M6395" s="25">
        <f>+VLOOKUP(E6395, TC!A:D, 4, FALSE())</f>
        <v>1.1368999988157973</v>
      </c>
      <c r="N6395" s="24">
        <f t="shared" si="495"/>
        <v>951.15</v>
      </c>
      <c r="O6395" t="str">
        <f t="shared" si="496"/>
        <v>FACTURA</v>
      </c>
      <c r="P6395" t="str">
        <f t="shared" si="497"/>
        <v>2025</v>
      </c>
      <c r="Q6395" t="str">
        <f t="shared" si="498"/>
        <v>05</v>
      </c>
      <c r="R6395" t="str">
        <f>+IFERROR(VLOOKUP(I6395, Listado!A:B, 2, FALSE()), "COMERCIALIZADORA INTERNACIONAL CARIBBEAN EXOTICS S A")</f>
        <v>PEREZ MEJIA MARIA PAULINA</v>
      </c>
      <c r="S6395" s="25">
        <f>+VLOOKUP(E6395, TC!A:D, 2, FALSE())</f>
        <v>4222.25</v>
      </c>
      <c r="T6395" t="str">
        <f t="shared" si="499"/>
        <v>USD</v>
      </c>
    </row>
    <row r="6396" spans="1:20" ht="18.75" hidden="1" customHeight="1" x14ac:dyDescent="0.25">
      <c r="A6396" t="s">
        <v>2887</v>
      </c>
      <c r="B6396" t="s">
        <v>1923</v>
      </c>
      <c r="C6396" t="s">
        <v>1913</v>
      </c>
      <c r="D6396" s="24">
        <v>5956</v>
      </c>
      <c r="E6396" t="s">
        <v>1715</v>
      </c>
      <c r="F6396" t="s">
        <v>128</v>
      </c>
      <c r="G6396" t="s">
        <v>110</v>
      </c>
      <c r="H6396" t="s">
        <v>2895</v>
      </c>
      <c r="I6396" t="s">
        <v>1883</v>
      </c>
      <c r="J6396" t="s">
        <v>1984</v>
      </c>
      <c r="K6396" t="s">
        <v>2382</v>
      </c>
      <c r="L6396" s="24">
        <v>1123.92</v>
      </c>
      <c r="M6396" s="25">
        <f>+VLOOKUP(E6396, TC!A:D, 4, FALSE())</f>
        <v>1.1368999988157973</v>
      </c>
      <c r="N6396" s="24">
        <f t="shared" si="495"/>
        <v>1123.92</v>
      </c>
      <c r="O6396" t="str">
        <f t="shared" si="496"/>
        <v>FACTURA</v>
      </c>
      <c r="P6396" t="str">
        <f t="shared" si="497"/>
        <v>2025</v>
      </c>
      <c r="Q6396" t="str">
        <f t="shared" si="498"/>
        <v>05</v>
      </c>
      <c r="R6396" t="str">
        <f>+IFERROR(VLOOKUP(I6396, Listado!A:B, 2, FALSE()), "COMERCIALIZADORA INTERNACIONAL CARIBBEAN EXOTICS S A")</f>
        <v>PEREZ MEJIA MARIA PAULINA</v>
      </c>
      <c r="S6396" s="25">
        <f>+VLOOKUP(E6396, TC!A:D, 2, FALSE())</f>
        <v>4222.25</v>
      </c>
      <c r="T6396" t="str">
        <f t="shared" si="499"/>
        <v>USD</v>
      </c>
    </row>
    <row r="6397" spans="1:20" ht="18.75" hidden="1" customHeight="1" x14ac:dyDescent="0.25">
      <c r="A6397" t="s">
        <v>2887</v>
      </c>
      <c r="B6397" t="s">
        <v>5</v>
      </c>
      <c r="C6397" t="s">
        <v>1970</v>
      </c>
      <c r="D6397" s="24">
        <v>2316</v>
      </c>
      <c r="E6397" t="s">
        <v>1715</v>
      </c>
      <c r="F6397" t="s">
        <v>128</v>
      </c>
      <c r="G6397" t="s">
        <v>110</v>
      </c>
      <c r="H6397" t="s">
        <v>2012</v>
      </c>
      <c r="I6397" t="s">
        <v>1848</v>
      </c>
      <c r="J6397" t="s">
        <v>1917</v>
      </c>
      <c r="K6397" t="s">
        <v>38</v>
      </c>
      <c r="L6397" s="24">
        <v>-5572.52</v>
      </c>
      <c r="M6397" s="25">
        <f>+VLOOKUP(E6397, TC!A:D, 4, FALSE())</f>
        <v>1.1368999988157973</v>
      </c>
      <c r="N6397" s="24">
        <f t="shared" si="495"/>
        <v>-5572.52</v>
      </c>
      <c r="O6397" t="str">
        <f t="shared" si="496"/>
        <v>NOTAS</v>
      </c>
      <c r="P6397" t="str">
        <f t="shared" si="497"/>
        <v>2025</v>
      </c>
      <c r="Q6397" t="str">
        <f t="shared" si="498"/>
        <v>05</v>
      </c>
      <c r="R6397" t="str">
        <f>+IFERROR(VLOOKUP(I6397, Listado!A:B, 2, FALSE()), "COMERCIALIZADORA INTERNACIONAL CARIBBEAN EXOTICS S A")</f>
        <v>PEREZ MEJIA MARIA PAULINA</v>
      </c>
      <c r="S6397" s="25">
        <f>+VLOOKUP(E6397, TC!A:D, 2, FALSE())</f>
        <v>4222.25</v>
      </c>
      <c r="T6397" t="str">
        <f t="shared" si="499"/>
        <v>USD</v>
      </c>
    </row>
    <row r="6398" spans="1:20" ht="18.75" hidden="1" customHeight="1" x14ac:dyDescent="0.25">
      <c r="A6398" t="s">
        <v>2887</v>
      </c>
      <c r="B6398" t="s">
        <v>5</v>
      </c>
      <c r="C6398" t="s">
        <v>1970</v>
      </c>
      <c r="D6398" s="24">
        <v>2317</v>
      </c>
      <c r="E6398" t="s">
        <v>1715</v>
      </c>
      <c r="F6398" t="s">
        <v>128</v>
      </c>
      <c r="G6398" t="s">
        <v>110</v>
      </c>
      <c r="H6398" t="s">
        <v>2896</v>
      </c>
      <c r="I6398" t="s">
        <v>1850</v>
      </c>
      <c r="J6398" t="s">
        <v>1919</v>
      </c>
      <c r="K6398" t="s">
        <v>2040</v>
      </c>
      <c r="L6398" s="24">
        <v>-6781</v>
      </c>
      <c r="M6398" s="25">
        <f>+VLOOKUP(E6398, TC!A:D, 4, FALSE())</f>
        <v>1.1368999988157973</v>
      </c>
      <c r="N6398" s="24">
        <f t="shared" si="495"/>
        <v>-6781</v>
      </c>
      <c r="O6398" t="str">
        <f t="shared" si="496"/>
        <v>NOTAS</v>
      </c>
      <c r="P6398" t="str">
        <f t="shared" si="497"/>
        <v>2025</v>
      </c>
      <c r="Q6398" t="str">
        <f t="shared" si="498"/>
        <v>05</v>
      </c>
      <c r="R6398" t="str">
        <f>+IFERROR(VLOOKUP(I6398, Listado!A:B, 2, FALSE()), "COMERCIALIZADORA INTERNACIONAL CARIBBEAN EXOTICS S A")</f>
        <v>PEREZ MEJIA MARIA PAULINA</v>
      </c>
      <c r="S6398" s="25">
        <f>+VLOOKUP(E6398, TC!A:D, 2, FALSE())</f>
        <v>4222.25</v>
      </c>
      <c r="T6398" t="str">
        <f t="shared" si="499"/>
        <v>USD</v>
      </c>
    </row>
    <row r="6399" spans="1:20" ht="18.75" hidden="1" customHeight="1" x14ac:dyDescent="0.25">
      <c r="A6399" t="s">
        <v>2887</v>
      </c>
      <c r="B6399" t="s">
        <v>5</v>
      </c>
      <c r="C6399" t="s">
        <v>1970</v>
      </c>
      <c r="D6399" s="24">
        <v>2318</v>
      </c>
      <c r="E6399" t="s">
        <v>1715</v>
      </c>
      <c r="F6399" t="s">
        <v>128</v>
      </c>
      <c r="G6399" t="s">
        <v>110</v>
      </c>
      <c r="H6399" t="s">
        <v>2897</v>
      </c>
      <c r="I6399" t="s">
        <v>1850</v>
      </c>
      <c r="J6399" t="s">
        <v>1919</v>
      </c>
      <c r="K6399" t="s">
        <v>53</v>
      </c>
      <c r="L6399" s="24">
        <v>-3282.56</v>
      </c>
      <c r="M6399" s="25">
        <f>+VLOOKUP(E6399, TC!A:D, 4, FALSE())</f>
        <v>1.1368999988157973</v>
      </c>
      <c r="N6399" s="24">
        <f t="shared" si="495"/>
        <v>-3282.56</v>
      </c>
      <c r="O6399" t="str">
        <f t="shared" si="496"/>
        <v>NOTAS</v>
      </c>
      <c r="P6399" t="str">
        <f t="shared" si="497"/>
        <v>2025</v>
      </c>
      <c r="Q6399" t="str">
        <f t="shared" si="498"/>
        <v>05</v>
      </c>
      <c r="R6399" t="str">
        <f>+IFERROR(VLOOKUP(I6399, Listado!A:B, 2, FALSE()), "COMERCIALIZADORA INTERNACIONAL CARIBBEAN EXOTICS S A")</f>
        <v>PEREZ MEJIA MARIA PAULINA</v>
      </c>
      <c r="S6399" s="25">
        <f>+VLOOKUP(E6399, TC!A:D, 2, FALSE())</f>
        <v>4222.25</v>
      </c>
      <c r="T6399" t="str">
        <f t="shared" si="499"/>
        <v>USD</v>
      </c>
    </row>
    <row r="6400" spans="1:20" ht="18.75" hidden="1" customHeight="1" x14ac:dyDescent="0.25">
      <c r="A6400" t="s">
        <v>2887</v>
      </c>
      <c r="B6400" t="s">
        <v>5</v>
      </c>
      <c r="C6400" t="s">
        <v>1913</v>
      </c>
      <c r="D6400" s="24">
        <v>11803</v>
      </c>
      <c r="E6400" t="s">
        <v>1715</v>
      </c>
      <c r="F6400" t="s">
        <v>128</v>
      </c>
      <c r="G6400" t="s">
        <v>110</v>
      </c>
      <c r="H6400" t="s">
        <v>2898</v>
      </c>
      <c r="I6400" t="s">
        <v>1850</v>
      </c>
      <c r="J6400" t="s">
        <v>1919</v>
      </c>
      <c r="K6400" t="s">
        <v>1928</v>
      </c>
      <c r="L6400" s="24">
        <v>6709.82</v>
      </c>
      <c r="M6400" s="25">
        <f>+VLOOKUP(E6400, TC!A:D, 4, FALSE())</f>
        <v>1.1368999988157973</v>
      </c>
      <c r="N6400" s="24">
        <f t="shared" si="495"/>
        <v>6709.82</v>
      </c>
      <c r="O6400" t="str">
        <f t="shared" si="496"/>
        <v>FACTURA</v>
      </c>
      <c r="P6400" t="str">
        <f t="shared" si="497"/>
        <v>2025</v>
      </c>
      <c r="Q6400" t="str">
        <f t="shared" si="498"/>
        <v>05</v>
      </c>
      <c r="R6400" t="str">
        <f>+IFERROR(VLOOKUP(I6400, Listado!A:B, 2, FALSE()), "COMERCIALIZADORA INTERNACIONAL CARIBBEAN EXOTICS S A")</f>
        <v>PEREZ MEJIA MARIA PAULINA</v>
      </c>
      <c r="S6400" s="25">
        <f>+VLOOKUP(E6400, TC!A:D, 2, FALSE())</f>
        <v>4222.25</v>
      </c>
      <c r="T6400" t="str">
        <f t="shared" si="499"/>
        <v>USD</v>
      </c>
    </row>
    <row r="6401" spans="1:20" ht="18.75" hidden="1" customHeight="1" x14ac:dyDescent="0.25">
      <c r="A6401" t="s">
        <v>2887</v>
      </c>
      <c r="B6401" t="s">
        <v>5</v>
      </c>
      <c r="C6401" t="s">
        <v>1913</v>
      </c>
      <c r="D6401" s="24">
        <v>11803</v>
      </c>
      <c r="E6401" t="s">
        <v>1715</v>
      </c>
      <c r="F6401" t="s">
        <v>128</v>
      </c>
      <c r="G6401" t="s">
        <v>110</v>
      </c>
      <c r="H6401" t="s">
        <v>2898</v>
      </c>
      <c r="I6401" t="s">
        <v>1850</v>
      </c>
      <c r="J6401" t="s">
        <v>1919</v>
      </c>
      <c r="K6401" t="s">
        <v>45</v>
      </c>
      <c r="L6401" s="24">
        <v>11070</v>
      </c>
      <c r="M6401" s="25">
        <f>+VLOOKUP(E6401, TC!A:D, 4, FALSE())</f>
        <v>1.1368999988157973</v>
      </c>
      <c r="N6401" s="24">
        <f t="shared" si="495"/>
        <v>11070</v>
      </c>
      <c r="O6401" t="str">
        <f t="shared" si="496"/>
        <v>FACTURA</v>
      </c>
      <c r="P6401" t="str">
        <f t="shared" si="497"/>
        <v>2025</v>
      </c>
      <c r="Q6401" t="str">
        <f t="shared" si="498"/>
        <v>05</v>
      </c>
      <c r="R6401" t="str">
        <f>+IFERROR(VLOOKUP(I6401, Listado!A:B, 2, FALSE()), "COMERCIALIZADORA INTERNACIONAL CARIBBEAN EXOTICS S A")</f>
        <v>PEREZ MEJIA MARIA PAULINA</v>
      </c>
      <c r="S6401" s="25">
        <f>+VLOOKUP(E6401, TC!A:D, 2, FALSE())</f>
        <v>4222.25</v>
      </c>
      <c r="T6401" t="str">
        <f t="shared" si="499"/>
        <v>USD</v>
      </c>
    </row>
    <row r="6402" spans="1:20" ht="18.75" hidden="1" customHeight="1" x14ac:dyDescent="0.25">
      <c r="A6402" t="s">
        <v>2887</v>
      </c>
      <c r="B6402" t="s">
        <v>5</v>
      </c>
      <c r="C6402" t="s">
        <v>1970</v>
      </c>
      <c r="D6402" s="24">
        <v>2319</v>
      </c>
      <c r="E6402" t="s">
        <v>1715</v>
      </c>
      <c r="F6402" t="s">
        <v>128</v>
      </c>
      <c r="G6402" t="s">
        <v>112</v>
      </c>
      <c r="H6402" t="s">
        <v>2012</v>
      </c>
      <c r="I6402" t="s">
        <v>1876</v>
      </c>
      <c r="J6402" t="s">
        <v>1948</v>
      </c>
      <c r="K6402" t="s">
        <v>2002</v>
      </c>
      <c r="L6402" s="24">
        <v>-148.4</v>
      </c>
      <c r="M6402" s="25">
        <f>+VLOOKUP(E6402, TC!A:D, 4, FALSE())</f>
        <v>1.1368999988157973</v>
      </c>
      <c r="N6402" s="24">
        <f t="shared" ref="N6402:N6465" si="500">+IF(F6402="EUR", (M6402*L6402), IF(I6402="JUAN MATAS SAS", (L6402/S6402), L6402))</f>
        <v>-148.4</v>
      </c>
      <c r="O6402" t="str">
        <f t="shared" ref="O6402:O6465" si="501">+IF(C6402="CFE", "FACTURA", IF(ISERROR(SEARCH("ANULA", H6402))=FALSE(), "ANULACIÓN FE", IF(ISERROR(SEARCH("CANCELLATION", H6402))=FALSE(), "ANULACIÓN FE", "NOTAS")))</f>
        <v>NOTAS</v>
      </c>
      <c r="P6402" t="str">
        <f t="shared" ref="P6402:P6465" si="502">+LEFT(E6402, 4)</f>
        <v>2025</v>
      </c>
      <c r="Q6402" t="str">
        <f t="shared" ref="Q6402:Q6465" si="503">+MID(E6402, 5, 2)</f>
        <v>05</v>
      </c>
      <c r="R6402" t="str">
        <f>+IFERROR(VLOOKUP(I6402, Listado!A:B, 2, FALSE()), "COMERCIALIZADORA INTERNACIONAL CARIBBEAN EXOTICS S A")</f>
        <v>HINCAPIE CONTRERAS ERIKA STEFANIA</v>
      </c>
      <c r="S6402" s="25">
        <f>+VLOOKUP(E6402, TC!A:D, 2, FALSE())</f>
        <v>4222.25</v>
      </c>
      <c r="T6402" t="str">
        <f t="shared" ref="T6402:T6465" si="504">+IF(I6402="JUAN MATAS SAS", "USD", F6402)</f>
        <v>USD</v>
      </c>
    </row>
    <row r="6403" spans="1:20" ht="18.75" hidden="1" customHeight="1" x14ac:dyDescent="0.25">
      <c r="A6403" t="s">
        <v>2887</v>
      </c>
      <c r="B6403" t="s">
        <v>5</v>
      </c>
      <c r="C6403" t="s">
        <v>1970</v>
      </c>
      <c r="D6403" s="24">
        <v>2320</v>
      </c>
      <c r="E6403" t="s">
        <v>1715</v>
      </c>
      <c r="F6403" t="s">
        <v>128</v>
      </c>
      <c r="G6403" t="s">
        <v>112</v>
      </c>
      <c r="H6403" t="s">
        <v>2899</v>
      </c>
      <c r="I6403" t="s">
        <v>1876</v>
      </c>
      <c r="J6403" t="s">
        <v>1948</v>
      </c>
      <c r="K6403" t="s">
        <v>2002</v>
      </c>
      <c r="L6403" s="24">
        <v>-56</v>
      </c>
      <c r="M6403" s="25">
        <f>+VLOOKUP(E6403, TC!A:D, 4, FALSE())</f>
        <v>1.1368999988157973</v>
      </c>
      <c r="N6403" s="24">
        <f t="shared" si="500"/>
        <v>-56</v>
      </c>
      <c r="O6403" t="str">
        <f t="shared" si="501"/>
        <v>NOTAS</v>
      </c>
      <c r="P6403" t="str">
        <f t="shared" si="502"/>
        <v>2025</v>
      </c>
      <c r="Q6403" t="str">
        <f t="shared" si="503"/>
        <v>05</v>
      </c>
      <c r="R6403" t="str">
        <f>+IFERROR(VLOOKUP(I6403, Listado!A:B, 2, FALSE()), "COMERCIALIZADORA INTERNACIONAL CARIBBEAN EXOTICS S A")</f>
        <v>HINCAPIE CONTRERAS ERIKA STEFANIA</v>
      </c>
      <c r="S6403" s="25">
        <f>+VLOOKUP(E6403, TC!A:D, 2, FALSE())</f>
        <v>4222.25</v>
      </c>
      <c r="T6403" t="str">
        <f t="shared" si="504"/>
        <v>USD</v>
      </c>
    </row>
    <row r="6404" spans="1:20" ht="18.75" hidden="1" customHeight="1" x14ac:dyDescent="0.25">
      <c r="A6404" t="s">
        <v>2887</v>
      </c>
      <c r="B6404" t="s">
        <v>5</v>
      </c>
      <c r="C6404" t="s">
        <v>1970</v>
      </c>
      <c r="D6404" s="24">
        <v>2321</v>
      </c>
      <c r="E6404" t="s">
        <v>1715</v>
      </c>
      <c r="F6404" t="s">
        <v>128</v>
      </c>
      <c r="G6404" t="s">
        <v>112</v>
      </c>
      <c r="H6404" t="s">
        <v>2757</v>
      </c>
      <c r="I6404" t="s">
        <v>1876</v>
      </c>
      <c r="J6404" t="s">
        <v>1948</v>
      </c>
      <c r="K6404" t="s">
        <v>2002</v>
      </c>
      <c r="L6404" s="24">
        <v>-21.2</v>
      </c>
      <c r="M6404" s="25">
        <f>+VLOOKUP(E6404, TC!A:D, 4, FALSE())</f>
        <v>1.1368999988157973</v>
      </c>
      <c r="N6404" s="24">
        <f t="shared" si="500"/>
        <v>-21.2</v>
      </c>
      <c r="O6404" t="str">
        <f t="shared" si="501"/>
        <v>NOTAS</v>
      </c>
      <c r="P6404" t="str">
        <f t="shared" si="502"/>
        <v>2025</v>
      </c>
      <c r="Q6404" t="str">
        <f t="shared" si="503"/>
        <v>05</v>
      </c>
      <c r="R6404" t="str">
        <f>+IFERROR(VLOOKUP(I6404, Listado!A:B, 2, FALSE()), "COMERCIALIZADORA INTERNACIONAL CARIBBEAN EXOTICS S A")</f>
        <v>HINCAPIE CONTRERAS ERIKA STEFANIA</v>
      </c>
      <c r="S6404" s="25">
        <f>+VLOOKUP(E6404, TC!A:D, 2, FALSE())</f>
        <v>4222.25</v>
      </c>
      <c r="T6404" t="str">
        <f t="shared" si="504"/>
        <v>USD</v>
      </c>
    </row>
    <row r="6405" spans="1:20" ht="18.75" hidden="1" customHeight="1" x14ac:dyDescent="0.25">
      <c r="A6405" t="s">
        <v>2887</v>
      </c>
      <c r="B6405" t="s">
        <v>5</v>
      </c>
      <c r="C6405" t="s">
        <v>1913</v>
      </c>
      <c r="D6405" s="24">
        <v>11804</v>
      </c>
      <c r="E6405" t="s">
        <v>1715</v>
      </c>
      <c r="F6405" t="s">
        <v>128</v>
      </c>
      <c r="G6405" t="s">
        <v>110</v>
      </c>
      <c r="I6405" t="s">
        <v>1850</v>
      </c>
      <c r="J6405" t="s">
        <v>1919</v>
      </c>
      <c r="K6405" t="s">
        <v>1918</v>
      </c>
      <c r="L6405" s="24">
        <v>202.5</v>
      </c>
      <c r="M6405" s="25">
        <f>+VLOOKUP(E6405, TC!A:D, 4, FALSE())</f>
        <v>1.1368999988157973</v>
      </c>
      <c r="N6405" s="24">
        <f t="shared" si="500"/>
        <v>202.5</v>
      </c>
      <c r="O6405" t="str">
        <f t="shared" si="501"/>
        <v>FACTURA</v>
      </c>
      <c r="P6405" t="str">
        <f t="shared" si="502"/>
        <v>2025</v>
      </c>
      <c r="Q6405" t="str">
        <f t="shared" si="503"/>
        <v>05</v>
      </c>
      <c r="R6405" t="str">
        <f>+IFERROR(VLOOKUP(I6405, Listado!A:B, 2, FALSE()), "COMERCIALIZADORA INTERNACIONAL CARIBBEAN EXOTICS S A")</f>
        <v>PEREZ MEJIA MARIA PAULINA</v>
      </c>
      <c r="S6405" s="25">
        <f>+VLOOKUP(E6405, TC!A:D, 2, FALSE())</f>
        <v>4222.25</v>
      </c>
      <c r="T6405" t="str">
        <f t="shared" si="504"/>
        <v>USD</v>
      </c>
    </row>
    <row r="6406" spans="1:20" ht="18.75" hidden="1" customHeight="1" x14ac:dyDescent="0.25">
      <c r="A6406" t="s">
        <v>2887</v>
      </c>
      <c r="B6406" t="s">
        <v>5</v>
      </c>
      <c r="C6406" t="s">
        <v>1970</v>
      </c>
      <c r="D6406" s="24">
        <v>2322</v>
      </c>
      <c r="E6406" t="s">
        <v>1715</v>
      </c>
      <c r="F6406" t="s">
        <v>1924</v>
      </c>
      <c r="G6406" t="s">
        <v>108</v>
      </c>
      <c r="H6406" t="s">
        <v>2900</v>
      </c>
      <c r="I6406" t="s">
        <v>1873</v>
      </c>
      <c r="J6406" t="s">
        <v>1962</v>
      </c>
      <c r="K6406" t="s">
        <v>46</v>
      </c>
      <c r="L6406" s="24">
        <v>-3504.38</v>
      </c>
      <c r="M6406" s="25">
        <f>+VLOOKUP(E6406, TC!A:D, 4, FALSE())</f>
        <v>1.1368999988157973</v>
      </c>
      <c r="N6406" s="24">
        <f t="shared" si="500"/>
        <v>-3984.1296178501038</v>
      </c>
      <c r="O6406" t="str">
        <f t="shared" si="501"/>
        <v>NOTAS</v>
      </c>
      <c r="P6406" t="str">
        <f t="shared" si="502"/>
        <v>2025</v>
      </c>
      <c r="Q6406" t="str">
        <f t="shared" si="503"/>
        <v>05</v>
      </c>
      <c r="R6406" t="str">
        <f>+IFERROR(VLOOKUP(I6406, Listado!A:B, 2, FALSE()), "COMERCIALIZADORA INTERNACIONAL CARIBBEAN EXOTICS S A")</f>
        <v>PIEDRAHITA PEREZ MARIANA</v>
      </c>
      <c r="S6406" s="25">
        <f>+VLOOKUP(E6406, TC!A:D, 2, FALSE())</f>
        <v>4222.25</v>
      </c>
      <c r="T6406" t="str">
        <f t="shared" si="504"/>
        <v>EUR</v>
      </c>
    </row>
    <row r="6407" spans="1:20" ht="18.75" hidden="1" customHeight="1" x14ac:dyDescent="0.25">
      <c r="A6407" t="s">
        <v>2887</v>
      </c>
      <c r="B6407" t="s">
        <v>5</v>
      </c>
      <c r="C6407" t="s">
        <v>1970</v>
      </c>
      <c r="D6407" s="24">
        <v>2323</v>
      </c>
      <c r="E6407" t="s">
        <v>1715</v>
      </c>
      <c r="F6407" t="s">
        <v>128</v>
      </c>
      <c r="G6407" t="s">
        <v>110</v>
      </c>
      <c r="H6407" t="s">
        <v>2012</v>
      </c>
      <c r="I6407" t="s">
        <v>1852</v>
      </c>
      <c r="J6407" t="s">
        <v>1998</v>
      </c>
      <c r="K6407" t="s">
        <v>70</v>
      </c>
      <c r="L6407" s="24">
        <v>-9870</v>
      </c>
      <c r="M6407" s="25">
        <f>+VLOOKUP(E6407, TC!A:D, 4, FALSE())</f>
        <v>1.1368999988157973</v>
      </c>
      <c r="N6407" s="24">
        <f t="shared" si="500"/>
        <v>-9870</v>
      </c>
      <c r="O6407" t="str">
        <f t="shared" si="501"/>
        <v>NOTAS</v>
      </c>
      <c r="P6407" t="str">
        <f t="shared" si="502"/>
        <v>2025</v>
      </c>
      <c r="Q6407" t="str">
        <f t="shared" si="503"/>
        <v>05</v>
      </c>
      <c r="R6407" t="str">
        <f>+IFERROR(VLOOKUP(I6407, Listado!A:B, 2, FALSE()), "COMERCIALIZADORA INTERNACIONAL CARIBBEAN EXOTICS S A")</f>
        <v>PEREZ MEJIA MARIA PAULINA</v>
      </c>
      <c r="S6407" s="25">
        <f>+VLOOKUP(E6407, TC!A:D, 2, FALSE())</f>
        <v>4222.25</v>
      </c>
      <c r="T6407" t="str">
        <f t="shared" si="504"/>
        <v>USD</v>
      </c>
    </row>
    <row r="6408" spans="1:20" ht="18.75" hidden="1" customHeight="1" x14ac:dyDescent="0.25">
      <c r="A6408" t="s">
        <v>2887</v>
      </c>
      <c r="B6408" t="s">
        <v>5</v>
      </c>
      <c r="C6408" t="s">
        <v>1913</v>
      </c>
      <c r="D6408" s="24">
        <v>11805</v>
      </c>
      <c r="E6408" t="s">
        <v>1715</v>
      </c>
      <c r="F6408" t="s">
        <v>128</v>
      </c>
      <c r="G6408" t="s">
        <v>110</v>
      </c>
      <c r="H6408" t="s">
        <v>2901</v>
      </c>
      <c r="I6408" t="s">
        <v>1850</v>
      </c>
      <c r="J6408" t="s">
        <v>1919</v>
      </c>
      <c r="K6408" t="s">
        <v>2658</v>
      </c>
      <c r="L6408" s="24">
        <v>1827.36</v>
      </c>
      <c r="M6408" s="25">
        <f>+VLOOKUP(E6408, TC!A:D, 4, FALSE())</f>
        <v>1.1368999988157973</v>
      </c>
      <c r="N6408" s="24">
        <f t="shared" si="500"/>
        <v>1827.36</v>
      </c>
      <c r="O6408" t="str">
        <f t="shared" si="501"/>
        <v>FACTURA</v>
      </c>
      <c r="P6408" t="str">
        <f t="shared" si="502"/>
        <v>2025</v>
      </c>
      <c r="Q6408" t="str">
        <f t="shared" si="503"/>
        <v>05</v>
      </c>
      <c r="R6408" t="str">
        <f>+IFERROR(VLOOKUP(I6408, Listado!A:B, 2, FALSE()), "COMERCIALIZADORA INTERNACIONAL CARIBBEAN EXOTICS S A")</f>
        <v>PEREZ MEJIA MARIA PAULINA</v>
      </c>
      <c r="S6408" s="25">
        <f>+VLOOKUP(E6408, TC!A:D, 2, FALSE())</f>
        <v>4222.25</v>
      </c>
      <c r="T6408" t="str">
        <f t="shared" si="504"/>
        <v>USD</v>
      </c>
    </row>
    <row r="6409" spans="1:20" ht="18.75" hidden="1" customHeight="1" x14ac:dyDescent="0.25">
      <c r="A6409" t="s">
        <v>2887</v>
      </c>
      <c r="B6409" t="s">
        <v>5</v>
      </c>
      <c r="C6409" t="s">
        <v>1913</v>
      </c>
      <c r="D6409" s="24">
        <v>11805</v>
      </c>
      <c r="E6409" t="s">
        <v>1715</v>
      </c>
      <c r="F6409" t="s">
        <v>128</v>
      </c>
      <c r="G6409" t="s">
        <v>110</v>
      </c>
      <c r="H6409" t="s">
        <v>2901</v>
      </c>
      <c r="I6409" t="s">
        <v>1850</v>
      </c>
      <c r="J6409" t="s">
        <v>1919</v>
      </c>
      <c r="K6409" t="s">
        <v>1928</v>
      </c>
      <c r="L6409" s="24">
        <v>4583.63</v>
      </c>
      <c r="M6409" s="25">
        <f>+VLOOKUP(E6409, TC!A:D, 4, FALSE())</f>
        <v>1.1368999988157973</v>
      </c>
      <c r="N6409" s="24">
        <f t="shared" si="500"/>
        <v>4583.63</v>
      </c>
      <c r="O6409" t="str">
        <f t="shared" si="501"/>
        <v>FACTURA</v>
      </c>
      <c r="P6409" t="str">
        <f t="shared" si="502"/>
        <v>2025</v>
      </c>
      <c r="Q6409" t="str">
        <f t="shared" si="503"/>
        <v>05</v>
      </c>
      <c r="R6409" t="str">
        <f>+IFERROR(VLOOKUP(I6409, Listado!A:B, 2, FALSE()), "COMERCIALIZADORA INTERNACIONAL CARIBBEAN EXOTICS S A")</f>
        <v>PEREZ MEJIA MARIA PAULINA</v>
      </c>
      <c r="S6409" s="25">
        <f>+VLOOKUP(E6409, TC!A:D, 2, FALSE())</f>
        <v>4222.25</v>
      </c>
      <c r="T6409" t="str">
        <f t="shared" si="504"/>
        <v>USD</v>
      </c>
    </row>
    <row r="6410" spans="1:20" ht="18.75" hidden="1" customHeight="1" x14ac:dyDescent="0.25">
      <c r="A6410" t="s">
        <v>2887</v>
      </c>
      <c r="B6410" t="s">
        <v>5</v>
      </c>
      <c r="C6410" t="s">
        <v>1913</v>
      </c>
      <c r="D6410" s="24">
        <v>11805</v>
      </c>
      <c r="E6410" t="s">
        <v>1715</v>
      </c>
      <c r="F6410" t="s">
        <v>128</v>
      </c>
      <c r="G6410" t="s">
        <v>110</v>
      </c>
      <c r="H6410" t="s">
        <v>2901</v>
      </c>
      <c r="I6410" t="s">
        <v>1850</v>
      </c>
      <c r="J6410" t="s">
        <v>1919</v>
      </c>
      <c r="K6410" t="s">
        <v>45</v>
      </c>
      <c r="L6410" s="24">
        <v>6225</v>
      </c>
      <c r="M6410" s="25">
        <f>+VLOOKUP(E6410, TC!A:D, 4, FALSE())</f>
        <v>1.1368999988157973</v>
      </c>
      <c r="N6410" s="24">
        <f t="shared" si="500"/>
        <v>6225</v>
      </c>
      <c r="O6410" t="str">
        <f t="shared" si="501"/>
        <v>FACTURA</v>
      </c>
      <c r="P6410" t="str">
        <f t="shared" si="502"/>
        <v>2025</v>
      </c>
      <c r="Q6410" t="str">
        <f t="shared" si="503"/>
        <v>05</v>
      </c>
      <c r="R6410" t="str">
        <f>+IFERROR(VLOOKUP(I6410, Listado!A:B, 2, FALSE()), "COMERCIALIZADORA INTERNACIONAL CARIBBEAN EXOTICS S A")</f>
        <v>PEREZ MEJIA MARIA PAULINA</v>
      </c>
      <c r="S6410" s="25">
        <f>+VLOOKUP(E6410, TC!A:D, 2, FALSE())</f>
        <v>4222.25</v>
      </c>
      <c r="T6410" t="str">
        <f t="shared" si="504"/>
        <v>USD</v>
      </c>
    </row>
    <row r="6411" spans="1:20" ht="18.75" hidden="1" customHeight="1" x14ac:dyDescent="0.25">
      <c r="A6411" t="s">
        <v>2887</v>
      </c>
      <c r="B6411" t="s">
        <v>5</v>
      </c>
      <c r="C6411" t="s">
        <v>1913</v>
      </c>
      <c r="D6411" s="24">
        <v>11806</v>
      </c>
      <c r="E6411" t="s">
        <v>1715</v>
      </c>
      <c r="F6411" t="s">
        <v>99</v>
      </c>
      <c r="G6411" t="s">
        <v>1914</v>
      </c>
      <c r="H6411" t="s">
        <v>2902</v>
      </c>
      <c r="I6411" t="s">
        <v>1921</v>
      </c>
      <c r="J6411" t="s">
        <v>1915</v>
      </c>
      <c r="K6411" t="s">
        <v>1922</v>
      </c>
      <c r="L6411" s="24">
        <v>102200</v>
      </c>
      <c r="M6411" s="25">
        <f>+VLOOKUP(E6411, TC!A:D, 4, FALSE())</f>
        <v>1.1368999988157973</v>
      </c>
      <c r="N6411" s="24">
        <f t="shared" si="500"/>
        <v>102200</v>
      </c>
      <c r="O6411" t="str">
        <f t="shared" si="501"/>
        <v>FACTURA</v>
      </c>
      <c r="P6411" t="str">
        <f t="shared" si="502"/>
        <v>2025</v>
      </c>
      <c r="Q6411" t="str">
        <f t="shared" si="503"/>
        <v>05</v>
      </c>
      <c r="R6411" t="str">
        <f>+IFERROR(VLOOKUP(I6411, Listado!A:B, 2, FALSE()), "COMERCIALIZADORA INTERNACIONAL CARIBBEAN EXOTICS S A")</f>
        <v>COMERCIALIZADORA INTERNACIONAL CARIBBEAN EXOTICS S A</v>
      </c>
      <c r="S6411" s="25">
        <f>+VLOOKUP(E6411, TC!A:D, 2, FALSE())</f>
        <v>4222.25</v>
      </c>
      <c r="T6411" t="str">
        <f t="shared" si="504"/>
        <v>COP</v>
      </c>
    </row>
    <row r="6412" spans="1:20" ht="18.75" hidden="1" customHeight="1" x14ac:dyDescent="0.25">
      <c r="A6412" t="s">
        <v>2887</v>
      </c>
      <c r="B6412" t="s">
        <v>5</v>
      </c>
      <c r="C6412" t="s">
        <v>1913</v>
      </c>
      <c r="D6412" s="24">
        <v>11807</v>
      </c>
      <c r="E6412" t="s">
        <v>1715</v>
      </c>
      <c r="F6412" t="s">
        <v>128</v>
      </c>
      <c r="G6412" t="s">
        <v>108</v>
      </c>
      <c r="H6412" t="s">
        <v>2903</v>
      </c>
      <c r="I6412" t="s">
        <v>1857</v>
      </c>
      <c r="J6412" t="s">
        <v>1948</v>
      </c>
      <c r="K6412" t="s">
        <v>1928</v>
      </c>
      <c r="L6412" s="24">
        <v>2742</v>
      </c>
      <c r="M6412" s="25">
        <f>+VLOOKUP(E6412, TC!A:D, 4, FALSE())</f>
        <v>1.1368999988157973</v>
      </c>
      <c r="N6412" s="24">
        <f t="shared" si="500"/>
        <v>2742</v>
      </c>
      <c r="O6412" t="str">
        <f t="shared" si="501"/>
        <v>FACTURA</v>
      </c>
      <c r="P6412" t="str">
        <f t="shared" si="502"/>
        <v>2025</v>
      </c>
      <c r="Q6412" t="str">
        <f t="shared" si="503"/>
        <v>05</v>
      </c>
      <c r="R6412" t="str">
        <f>+IFERROR(VLOOKUP(I6412, Listado!A:B, 2, FALSE()), "COMERCIALIZADORA INTERNACIONAL CARIBBEAN EXOTICS S A")</f>
        <v>PIEDRAHITA PEREZ MARIANA</v>
      </c>
      <c r="S6412" s="25">
        <f>+VLOOKUP(E6412, TC!A:D, 2, FALSE())</f>
        <v>4222.25</v>
      </c>
      <c r="T6412" t="str">
        <f t="shared" si="504"/>
        <v>USD</v>
      </c>
    </row>
    <row r="6413" spans="1:20" ht="18.75" hidden="1" customHeight="1" x14ac:dyDescent="0.25">
      <c r="A6413" t="s">
        <v>2887</v>
      </c>
      <c r="B6413" t="s">
        <v>5</v>
      </c>
      <c r="C6413" t="s">
        <v>1913</v>
      </c>
      <c r="D6413" s="24">
        <v>11807</v>
      </c>
      <c r="E6413" t="s">
        <v>1715</v>
      </c>
      <c r="F6413" t="s">
        <v>128</v>
      </c>
      <c r="G6413" t="s">
        <v>108</v>
      </c>
      <c r="H6413" t="s">
        <v>2903</v>
      </c>
      <c r="I6413" t="s">
        <v>1857</v>
      </c>
      <c r="J6413" t="s">
        <v>1948</v>
      </c>
      <c r="K6413" t="s">
        <v>1949</v>
      </c>
      <c r="L6413" s="24">
        <v>3260</v>
      </c>
      <c r="M6413" s="25">
        <f>+VLOOKUP(E6413, TC!A:D, 4, FALSE())</f>
        <v>1.1368999988157973</v>
      </c>
      <c r="N6413" s="24">
        <f t="shared" si="500"/>
        <v>3260</v>
      </c>
      <c r="O6413" t="str">
        <f t="shared" si="501"/>
        <v>FACTURA</v>
      </c>
      <c r="P6413" t="str">
        <f t="shared" si="502"/>
        <v>2025</v>
      </c>
      <c r="Q6413" t="str">
        <f t="shared" si="503"/>
        <v>05</v>
      </c>
      <c r="R6413" t="str">
        <f>+IFERROR(VLOOKUP(I6413, Listado!A:B, 2, FALSE()), "COMERCIALIZADORA INTERNACIONAL CARIBBEAN EXOTICS S A")</f>
        <v>PIEDRAHITA PEREZ MARIANA</v>
      </c>
      <c r="S6413" s="25">
        <f>+VLOOKUP(E6413, TC!A:D, 2, FALSE())</f>
        <v>4222.25</v>
      </c>
      <c r="T6413" t="str">
        <f t="shared" si="504"/>
        <v>USD</v>
      </c>
    </row>
    <row r="6414" spans="1:20" ht="18.75" hidden="1" customHeight="1" x14ac:dyDescent="0.25">
      <c r="A6414" t="s">
        <v>2887</v>
      </c>
      <c r="B6414" t="s">
        <v>5</v>
      </c>
      <c r="C6414" t="s">
        <v>1913</v>
      </c>
      <c r="D6414" s="24">
        <v>11808</v>
      </c>
      <c r="E6414" t="s">
        <v>1715</v>
      </c>
      <c r="F6414" t="s">
        <v>128</v>
      </c>
      <c r="G6414" t="s">
        <v>110</v>
      </c>
      <c r="I6414" t="s">
        <v>1850</v>
      </c>
      <c r="J6414" t="s">
        <v>1919</v>
      </c>
      <c r="K6414" t="s">
        <v>1918</v>
      </c>
      <c r="L6414" s="24">
        <v>112.5</v>
      </c>
      <c r="M6414" s="25">
        <f>+VLOOKUP(E6414, TC!A:D, 4, FALSE())</f>
        <v>1.1368999988157973</v>
      </c>
      <c r="N6414" s="24">
        <f t="shared" si="500"/>
        <v>112.5</v>
      </c>
      <c r="O6414" t="str">
        <f t="shared" si="501"/>
        <v>FACTURA</v>
      </c>
      <c r="P6414" t="str">
        <f t="shared" si="502"/>
        <v>2025</v>
      </c>
      <c r="Q6414" t="str">
        <f t="shared" si="503"/>
        <v>05</v>
      </c>
      <c r="R6414" t="str">
        <f>+IFERROR(VLOOKUP(I6414, Listado!A:B, 2, FALSE()), "COMERCIALIZADORA INTERNACIONAL CARIBBEAN EXOTICS S A")</f>
        <v>PEREZ MEJIA MARIA PAULINA</v>
      </c>
      <c r="S6414" s="25">
        <f>+VLOOKUP(E6414, TC!A:D, 2, FALSE())</f>
        <v>4222.25</v>
      </c>
      <c r="T6414" t="str">
        <f t="shared" si="504"/>
        <v>USD</v>
      </c>
    </row>
    <row r="6415" spans="1:20" ht="18.75" hidden="1" customHeight="1" x14ac:dyDescent="0.25">
      <c r="A6415" t="s">
        <v>2887</v>
      </c>
      <c r="B6415" t="s">
        <v>5</v>
      </c>
      <c r="C6415" t="s">
        <v>1970</v>
      </c>
      <c r="D6415" s="24">
        <v>2324</v>
      </c>
      <c r="E6415" t="s">
        <v>1715</v>
      </c>
      <c r="F6415" t="s">
        <v>128</v>
      </c>
      <c r="G6415" t="s">
        <v>110</v>
      </c>
      <c r="H6415" t="s">
        <v>2904</v>
      </c>
      <c r="I6415" t="s">
        <v>1866</v>
      </c>
      <c r="J6415" t="s">
        <v>1998</v>
      </c>
      <c r="K6415" t="s">
        <v>37</v>
      </c>
      <c r="L6415" s="24">
        <v>-280.5</v>
      </c>
      <c r="M6415" s="25">
        <f>+VLOOKUP(E6415, TC!A:D, 4, FALSE())</f>
        <v>1.1368999988157973</v>
      </c>
      <c r="N6415" s="24">
        <f t="shared" si="500"/>
        <v>-280.5</v>
      </c>
      <c r="O6415" t="str">
        <f t="shared" si="501"/>
        <v>NOTAS</v>
      </c>
      <c r="P6415" t="str">
        <f t="shared" si="502"/>
        <v>2025</v>
      </c>
      <c r="Q6415" t="str">
        <f t="shared" si="503"/>
        <v>05</v>
      </c>
      <c r="R6415" t="str">
        <f>+IFERROR(VLOOKUP(I6415, Listado!A:B, 2, FALSE()), "COMERCIALIZADORA INTERNACIONAL CARIBBEAN EXOTICS S A")</f>
        <v>PEREZ MEJIA MARIA PAULINA</v>
      </c>
      <c r="S6415" s="25">
        <f>+VLOOKUP(E6415, TC!A:D, 2, FALSE())</f>
        <v>4222.25</v>
      </c>
      <c r="T6415" t="str">
        <f t="shared" si="504"/>
        <v>USD</v>
      </c>
    </row>
    <row r="6416" spans="1:20" ht="18.75" hidden="1" customHeight="1" x14ac:dyDescent="0.25">
      <c r="A6416" t="s">
        <v>2887</v>
      </c>
      <c r="B6416" t="s">
        <v>5</v>
      </c>
      <c r="C6416" t="s">
        <v>1913</v>
      </c>
      <c r="D6416" s="24">
        <v>11809</v>
      </c>
      <c r="E6416" t="s">
        <v>1715</v>
      </c>
      <c r="F6416" t="s">
        <v>99</v>
      </c>
      <c r="G6416" t="s">
        <v>113</v>
      </c>
      <c r="I6416" t="s">
        <v>2592</v>
      </c>
      <c r="J6416" t="s">
        <v>1915</v>
      </c>
      <c r="K6416" t="s">
        <v>2593</v>
      </c>
      <c r="L6416" s="24">
        <v>3316900</v>
      </c>
      <c r="M6416" s="25">
        <f>+VLOOKUP(E6416, TC!A:D, 4, FALSE())</f>
        <v>1.1368999988157973</v>
      </c>
      <c r="N6416" s="24">
        <f t="shared" si="500"/>
        <v>3316900</v>
      </c>
      <c r="O6416" t="str">
        <f t="shared" si="501"/>
        <v>FACTURA</v>
      </c>
      <c r="P6416" t="str">
        <f t="shared" si="502"/>
        <v>2025</v>
      </c>
      <c r="Q6416" t="str">
        <f t="shared" si="503"/>
        <v>05</v>
      </c>
      <c r="R6416" t="str">
        <f>+IFERROR(VLOOKUP(I6416, Listado!A:B, 2, FALSE()), "COMERCIALIZADORA INTERNACIONAL CARIBBEAN EXOTICS S A")</f>
        <v>COMERCIALIZADORA INTERNACIONAL CARIBBEAN EXOTICS S A</v>
      </c>
      <c r="S6416" s="25">
        <f>+VLOOKUP(E6416, TC!A:D, 2, FALSE())</f>
        <v>4222.25</v>
      </c>
      <c r="T6416" t="str">
        <f t="shared" si="504"/>
        <v>COP</v>
      </c>
    </row>
    <row r="6417" spans="1:20" ht="18.75" hidden="1" customHeight="1" x14ac:dyDescent="0.25">
      <c r="A6417" t="s">
        <v>2887</v>
      </c>
      <c r="B6417" t="s">
        <v>5</v>
      </c>
      <c r="C6417" t="s">
        <v>1970</v>
      </c>
      <c r="D6417" s="24">
        <v>2325</v>
      </c>
      <c r="E6417" t="s">
        <v>1715</v>
      </c>
      <c r="F6417" t="s">
        <v>1924</v>
      </c>
      <c r="G6417" t="s">
        <v>108</v>
      </c>
      <c r="H6417" t="s">
        <v>2412</v>
      </c>
      <c r="I6417" t="s">
        <v>1871</v>
      </c>
      <c r="J6417" t="s">
        <v>1919</v>
      </c>
      <c r="K6417" t="s">
        <v>2483</v>
      </c>
      <c r="L6417" s="24">
        <v>-60.05</v>
      </c>
      <c r="M6417" s="25">
        <f>+VLOOKUP(E6417, TC!A:D, 4, FALSE())</f>
        <v>1.1368999988157973</v>
      </c>
      <c r="N6417" s="24">
        <f t="shared" si="500"/>
        <v>-68.270844928888621</v>
      </c>
      <c r="O6417" t="str">
        <f t="shared" si="501"/>
        <v>NOTAS</v>
      </c>
      <c r="P6417" t="str">
        <f t="shared" si="502"/>
        <v>2025</v>
      </c>
      <c r="Q6417" t="str">
        <f t="shared" si="503"/>
        <v>05</v>
      </c>
      <c r="R6417" t="str">
        <f>+IFERROR(VLOOKUP(I6417, Listado!A:B, 2, FALSE()), "COMERCIALIZADORA INTERNACIONAL CARIBBEAN EXOTICS S A")</f>
        <v>PIEDRAHITA PEREZ MARIANA</v>
      </c>
      <c r="S6417" s="25">
        <f>+VLOOKUP(E6417, TC!A:D, 2, FALSE())</f>
        <v>4222.25</v>
      </c>
      <c r="T6417" t="str">
        <f t="shared" si="504"/>
        <v>EUR</v>
      </c>
    </row>
    <row r="6418" spans="1:20" ht="18.75" hidden="1" customHeight="1" x14ac:dyDescent="0.25">
      <c r="A6418" t="s">
        <v>2887</v>
      </c>
      <c r="B6418" t="s">
        <v>5</v>
      </c>
      <c r="C6418" t="s">
        <v>1970</v>
      </c>
      <c r="D6418" s="24">
        <v>2326</v>
      </c>
      <c r="E6418" t="s">
        <v>1715</v>
      </c>
      <c r="F6418" t="s">
        <v>1924</v>
      </c>
      <c r="G6418" t="s">
        <v>108</v>
      </c>
      <c r="H6418" t="s">
        <v>2012</v>
      </c>
      <c r="I6418" t="s">
        <v>1855</v>
      </c>
      <c r="J6418" t="s">
        <v>1987</v>
      </c>
      <c r="K6418" t="s">
        <v>32</v>
      </c>
      <c r="L6418" s="24">
        <v>-259.63</v>
      </c>
      <c r="M6418" s="25">
        <f>+VLOOKUP(E6418, TC!A:D, 4, FALSE())</f>
        <v>1.1368999988157973</v>
      </c>
      <c r="N6418" s="24">
        <f t="shared" si="500"/>
        <v>-295.17334669254546</v>
      </c>
      <c r="O6418" t="str">
        <f t="shared" si="501"/>
        <v>NOTAS</v>
      </c>
      <c r="P6418" t="str">
        <f t="shared" si="502"/>
        <v>2025</v>
      </c>
      <c r="Q6418" t="str">
        <f t="shared" si="503"/>
        <v>05</v>
      </c>
      <c r="R6418" t="str">
        <f>+IFERROR(VLOOKUP(I6418, Listado!A:B, 2, FALSE()), "COMERCIALIZADORA INTERNACIONAL CARIBBEAN EXOTICS S A")</f>
        <v>PIEDRAHITA PEREZ MARIANA</v>
      </c>
      <c r="S6418" s="25">
        <f>+VLOOKUP(E6418, TC!A:D, 2, FALSE())</f>
        <v>4222.25</v>
      </c>
      <c r="T6418" t="str">
        <f t="shared" si="504"/>
        <v>EUR</v>
      </c>
    </row>
    <row r="6419" spans="1:20" ht="18.75" hidden="1" customHeight="1" x14ac:dyDescent="0.25">
      <c r="A6419" t="s">
        <v>2887</v>
      </c>
      <c r="B6419" t="s">
        <v>5</v>
      </c>
      <c r="C6419" t="s">
        <v>1913</v>
      </c>
      <c r="D6419" s="24">
        <v>11810</v>
      </c>
      <c r="E6419" t="s">
        <v>1716</v>
      </c>
      <c r="F6419" t="s">
        <v>99</v>
      </c>
      <c r="G6419" t="s">
        <v>113</v>
      </c>
      <c r="I6419" t="s">
        <v>1858</v>
      </c>
      <c r="J6419" t="s">
        <v>1915</v>
      </c>
      <c r="K6419" t="s">
        <v>1920</v>
      </c>
      <c r="L6419" s="24">
        <v>384000</v>
      </c>
      <c r="M6419" s="25">
        <f>+VLOOKUP(E6419, TC!A:D, 4, FALSE())</f>
        <v>1.1368999999999998</v>
      </c>
      <c r="N6419" s="24">
        <f t="shared" si="500"/>
        <v>384000</v>
      </c>
      <c r="O6419" t="str">
        <f t="shared" si="501"/>
        <v>FACTURA</v>
      </c>
      <c r="P6419" t="str">
        <f t="shared" si="502"/>
        <v>2025</v>
      </c>
      <c r="Q6419" t="str">
        <f t="shared" si="503"/>
        <v>05</v>
      </c>
      <c r="R6419" t="str">
        <f>+IFERROR(VLOOKUP(I6419, Listado!A:B, 2, FALSE()), "COMERCIALIZADORA INTERNACIONAL CARIBBEAN EXOTICS S A")</f>
        <v>LONDOÑO ECHEVERRI ALEJANDRA</v>
      </c>
      <c r="S6419" s="25">
        <f>+VLOOKUP(E6419, TC!A:D, 2, FALSE())</f>
        <v>4243.8</v>
      </c>
      <c r="T6419" t="str">
        <f t="shared" si="504"/>
        <v>COP</v>
      </c>
    </row>
    <row r="6420" spans="1:20" ht="18.75" hidden="1" customHeight="1" x14ac:dyDescent="0.25">
      <c r="A6420" t="s">
        <v>2887</v>
      </c>
      <c r="B6420" t="s">
        <v>5</v>
      </c>
      <c r="C6420" t="s">
        <v>1913</v>
      </c>
      <c r="D6420" s="24">
        <v>11811</v>
      </c>
      <c r="E6420" t="s">
        <v>1716</v>
      </c>
      <c r="F6420" t="s">
        <v>99</v>
      </c>
      <c r="G6420" t="s">
        <v>113</v>
      </c>
      <c r="I6420" t="s">
        <v>1858</v>
      </c>
      <c r="J6420" t="s">
        <v>1915</v>
      </c>
      <c r="K6420" t="s">
        <v>1920</v>
      </c>
      <c r="L6420" s="24">
        <v>480000</v>
      </c>
      <c r="M6420" s="25">
        <f>+VLOOKUP(E6420, TC!A:D, 4, FALSE())</f>
        <v>1.1368999999999998</v>
      </c>
      <c r="N6420" s="24">
        <f t="shared" si="500"/>
        <v>480000</v>
      </c>
      <c r="O6420" t="str">
        <f t="shared" si="501"/>
        <v>FACTURA</v>
      </c>
      <c r="P6420" t="str">
        <f t="shared" si="502"/>
        <v>2025</v>
      </c>
      <c r="Q6420" t="str">
        <f t="shared" si="503"/>
        <v>05</v>
      </c>
      <c r="R6420" t="str">
        <f>+IFERROR(VLOOKUP(I6420, Listado!A:B, 2, FALSE()), "COMERCIALIZADORA INTERNACIONAL CARIBBEAN EXOTICS S A")</f>
        <v>LONDOÑO ECHEVERRI ALEJANDRA</v>
      </c>
      <c r="S6420" s="25">
        <f>+VLOOKUP(E6420, TC!A:D, 2, FALSE())</f>
        <v>4243.8</v>
      </c>
      <c r="T6420" t="str">
        <f t="shared" si="504"/>
        <v>COP</v>
      </c>
    </row>
    <row r="6421" spans="1:20" ht="18.75" hidden="1" customHeight="1" x14ac:dyDescent="0.25">
      <c r="A6421" t="s">
        <v>2887</v>
      </c>
      <c r="B6421" t="s">
        <v>5</v>
      </c>
      <c r="C6421" t="s">
        <v>1913</v>
      </c>
      <c r="D6421" s="24">
        <v>11812</v>
      </c>
      <c r="E6421" t="s">
        <v>1716</v>
      </c>
      <c r="F6421" t="s">
        <v>99</v>
      </c>
      <c r="G6421" t="s">
        <v>113</v>
      </c>
      <c r="I6421" t="s">
        <v>1859</v>
      </c>
      <c r="J6421" t="s">
        <v>1915</v>
      </c>
      <c r="K6421" t="s">
        <v>1916</v>
      </c>
      <c r="L6421" s="24">
        <v>3549600</v>
      </c>
      <c r="M6421" s="25">
        <f>+VLOOKUP(E6421, TC!A:D, 4, FALSE())</f>
        <v>1.1368999999999998</v>
      </c>
      <c r="N6421" s="24">
        <f t="shared" si="500"/>
        <v>3549600</v>
      </c>
      <c r="O6421" t="str">
        <f t="shared" si="501"/>
        <v>FACTURA</v>
      </c>
      <c r="P6421" t="str">
        <f t="shared" si="502"/>
        <v>2025</v>
      </c>
      <c r="Q6421" t="str">
        <f t="shared" si="503"/>
        <v>05</v>
      </c>
      <c r="R6421" t="str">
        <f>+IFERROR(VLOOKUP(I6421, Listado!A:B, 2, FALSE()), "COMERCIALIZADORA INTERNACIONAL CARIBBEAN EXOTICS S A")</f>
        <v>LONDOÑO ECHEVERRI ALEJANDRA</v>
      </c>
      <c r="S6421" s="25">
        <f>+VLOOKUP(E6421, TC!A:D, 2, FALSE())</f>
        <v>4243.8</v>
      </c>
      <c r="T6421" t="str">
        <f t="shared" si="504"/>
        <v>COP</v>
      </c>
    </row>
    <row r="6422" spans="1:20" ht="18.75" hidden="1" customHeight="1" x14ac:dyDescent="0.25">
      <c r="A6422" t="s">
        <v>2887</v>
      </c>
      <c r="B6422" t="s">
        <v>5</v>
      </c>
      <c r="C6422" t="s">
        <v>1913</v>
      </c>
      <c r="D6422" s="24">
        <v>11813</v>
      </c>
      <c r="E6422" t="s">
        <v>1718</v>
      </c>
      <c r="F6422" t="s">
        <v>1924</v>
      </c>
      <c r="G6422" t="s">
        <v>112</v>
      </c>
      <c r="H6422" t="s">
        <v>2905</v>
      </c>
      <c r="I6422" t="s">
        <v>1893</v>
      </c>
      <c r="J6422" t="s">
        <v>1919</v>
      </c>
      <c r="K6422" t="s">
        <v>66</v>
      </c>
      <c r="L6422" s="24">
        <v>1786.4</v>
      </c>
      <c r="M6422" s="25">
        <f>+VLOOKUP(E6422, TC!A:D, 4, FALSE())</f>
        <v>1.13395</v>
      </c>
      <c r="N6422" s="24">
        <f t="shared" si="500"/>
        <v>2025.6882800000001</v>
      </c>
      <c r="O6422" t="str">
        <f t="shared" si="501"/>
        <v>FACTURA</v>
      </c>
      <c r="P6422" t="str">
        <f t="shared" si="502"/>
        <v>2025</v>
      </c>
      <c r="Q6422" t="str">
        <f t="shared" si="503"/>
        <v>05</v>
      </c>
      <c r="R6422" t="str">
        <f>+IFERROR(VLOOKUP(I6422, Listado!A:B, 2, FALSE()), "COMERCIALIZADORA INTERNACIONAL CARIBBEAN EXOTICS S A")</f>
        <v>HINCAPIE CONTRERAS ERIKA STEFANIA</v>
      </c>
      <c r="S6422" s="25">
        <f>+VLOOKUP(E6422, TC!A:D, 2, FALSE())</f>
        <v>4243.8</v>
      </c>
      <c r="T6422" t="str">
        <f t="shared" si="504"/>
        <v>EUR</v>
      </c>
    </row>
    <row r="6423" spans="1:20" ht="18.75" hidden="1" customHeight="1" x14ac:dyDescent="0.25">
      <c r="A6423" t="s">
        <v>2887</v>
      </c>
      <c r="B6423" t="s">
        <v>5</v>
      </c>
      <c r="C6423" t="s">
        <v>1913</v>
      </c>
      <c r="D6423" s="24">
        <v>11813</v>
      </c>
      <c r="E6423" t="s">
        <v>1718</v>
      </c>
      <c r="F6423" t="s">
        <v>1924</v>
      </c>
      <c r="G6423" t="s">
        <v>112</v>
      </c>
      <c r="H6423" t="s">
        <v>2905</v>
      </c>
      <c r="I6423" t="s">
        <v>1893</v>
      </c>
      <c r="J6423" t="s">
        <v>1919</v>
      </c>
      <c r="K6423" t="s">
        <v>67</v>
      </c>
      <c r="L6423" s="24">
        <v>1716.4</v>
      </c>
      <c r="M6423" s="25">
        <f>+VLOOKUP(E6423, TC!A:D, 4, FALSE())</f>
        <v>1.13395</v>
      </c>
      <c r="N6423" s="24">
        <f t="shared" si="500"/>
        <v>1946.3117800000002</v>
      </c>
      <c r="O6423" t="str">
        <f t="shared" si="501"/>
        <v>FACTURA</v>
      </c>
      <c r="P6423" t="str">
        <f t="shared" si="502"/>
        <v>2025</v>
      </c>
      <c r="Q6423" t="str">
        <f t="shared" si="503"/>
        <v>05</v>
      </c>
      <c r="R6423" t="str">
        <f>+IFERROR(VLOOKUP(I6423, Listado!A:B, 2, FALSE()), "COMERCIALIZADORA INTERNACIONAL CARIBBEAN EXOTICS S A")</f>
        <v>HINCAPIE CONTRERAS ERIKA STEFANIA</v>
      </c>
      <c r="S6423" s="25">
        <f>+VLOOKUP(E6423, TC!A:D, 2, FALSE())</f>
        <v>4243.8</v>
      </c>
      <c r="T6423" t="str">
        <f t="shared" si="504"/>
        <v>EUR</v>
      </c>
    </row>
    <row r="6424" spans="1:20" ht="18.75" hidden="1" customHeight="1" x14ac:dyDescent="0.25">
      <c r="A6424" t="s">
        <v>2887</v>
      </c>
      <c r="B6424" t="s">
        <v>5</v>
      </c>
      <c r="C6424" t="s">
        <v>1913</v>
      </c>
      <c r="D6424" s="24">
        <v>11813</v>
      </c>
      <c r="E6424" t="s">
        <v>1718</v>
      </c>
      <c r="F6424" t="s">
        <v>1924</v>
      </c>
      <c r="G6424" t="s">
        <v>112</v>
      </c>
      <c r="H6424" t="s">
        <v>2905</v>
      </c>
      <c r="I6424" t="s">
        <v>1893</v>
      </c>
      <c r="J6424" t="s">
        <v>1919</v>
      </c>
      <c r="K6424" t="s">
        <v>1959</v>
      </c>
      <c r="L6424" s="24">
        <v>600</v>
      </c>
      <c r="M6424" s="25">
        <f>+VLOOKUP(E6424, TC!A:D, 4, FALSE())</f>
        <v>1.13395</v>
      </c>
      <c r="N6424" s="24">
        <f t="shared" si="500"/>
        <v>680.37</v>
      </c>
      <c r="O6424" t="str">
        <f t="shared" si="501"/>
        <v>FACTURA</v>
      </c>
      <c r="P6424" t="str">
        <f t="shared" si="502"/>
        <v>2025</v>
      </c>
      <c r="Q6424" t="str">
        <f t="shared" si="503"/>
        <v>05</v>
      </c>
      <c r="R6424" t="str">
        <f>+IFERROR(VLOOKUP(I6424, Listado!A:B, 2, FALSE()), "COMERCIALIZADORA INTERNACIONAL CARIBBEAN EXOTICS S A")</f>
        <v>HINCAPIE CONTRERAS ERIKA STEFANIA</v>
      </c>
      <c r="S6424" s="25">
        <f>+VLOOKUP(E6424, TC!A:D, 2, FALSE())</f>
        <v>4243.8</v>
      </c>
      <c r="T6424" t="str">
        <f t="shared" si="504"/>
        <v>EUR</v>
      </c>
    </row>
    <row r="6425" spans="1:20" ht="18.75" hidden="1" customHeight="1" x14ac:dyDescent="0.25">
      <c r="A6425" t="s">
        <v>2887</v>
      </c>
      <c r="B6425" t="s">
        <v>5</v>
      </c>
      <c r="C6425" t="s">
        <v>1913</v>
      </c>
      <c r="D6425" s="24">
        <v>11813</v>
      </c>
      <c r="E6425" t="s">
        <v>1718</v>
      </c>
      <c r="F6425" t="s">
        <v>1924</v>
      </c>
      <c r="G6425" t="s">
        <v>112</v>
      </c>
      <c r="H6425" t="s">
        <v>2905</v>
      </c>
      <c r="I6425" t="s">
        <v>1893</v>
      </c>
      <c r="J6425" t="s">
        <v>1919</v>
      </c>
      <c r="K6425" t="s">
        <v>1960</v>
      </c>
      <c r="L6425" s="24">
        <v>27.2</v>
      </c>
      <c r="M6425" s="25">
        <f>+VLOOKUP(E6425, TC!A:D, 4, FALSE())</f>
        <v>1.13395</v>
      </c>
      <c r="N6425" s="24">
        <f t="shared" si="500"/>
        <v>30.843440000000001</v>
      </c>
      <c r="O6425" t="str">
        <f t="shared" si="501"/>
        <v>FACTURA</v>
      </c>
      <c r="P6425" t="str">
        <f t="shared" si="502"/>
        <v>2025</v>
      </c>
      <c r="Q6425" t="str">
        <f t="shared" si="503"/>
        <v>05</v>
      </c>
      <c r="R6425" t="str">
        <f>+IFERROR(VLOOKUP(I6425, Listado!A:B, 2, FALSE()), "COMERCIALIZADORA INTERNACIONAL CARIBBEAN EXOTICS S A")</f>
        <v>HINCAPIE CONTRERAS ERIKA STEFANIA</v>
      </c>
      <c r="S6425" s="25">
        <f>+VLOOKUP(E6425, TC!A:D, 2, FALSE())</f>
        <v>4243.8</v>
      </c>
      <c r="T6425" t="str">
        <f t="shared" si="504"/>
        <v>EUR</v>
      </c>
    </row>
    <row r="6426" spans="1:20" ht="18.75" hidden="1" customHeight="1" x14ac:dyDescent="0.25">
      <c r="A6426" t="s">
        <v>2887</v>
      </c>
      <c r="B6426" t="s">
        <v>5</v>
      </c>
      <c r="C6426" t="s">
        <v>1913</v>
      </c>
      <c r="D6426" s="24">
        <v>11814</v>
      </c>
      <c r="E6426" t="s">
        <v>1718</v>
      </c>
      <c r="F6426" t="s">
        <v>1924</v>
      </c>
      <c r="G6426" t="s">
        <v>108</v>
      </c>
      <c r="H6426" t="s">
        <v>2906</v>
      </c>
      <c r="I6426" t="s">
        <v>1873</v>
      </c>
      <c r="J6426" t="s">
        <v>1962</v>
      </c>
      <c r="K6426" t="s">
        <v>69</v>
      </c>
      <c r="L6426" s="24">
        <v>4408.8</v>
      </c>
      <c r="M6426" s="25">
        <f>+VLOOKUP(E6426, TC!A:D, 4, FALSE())</f>
        <v>1.13395</v>
      </c>
      <c r="N6426" s="24">
        <f t="shared" si="500"/>
        <v>4999.3587600000001</v>
      </c>
      <c r="O6426" t="str">
        <f t="shared" si="501"/>
        <v>FACTURA</v>
      </c>
      <c r="P6426" t="str">
        <f t="shared" si="502"/>
        <v>2025</v>
      </c>
      <c r="Q6426" t="str">
        <f t="shared" si="503"/>
        <v>05</v>
      </c>
      <c r="R6426" t="str">
        <f>+IFERROR(VLOOKUP(I6426, Listado!A:B, 2, FALSE()), "COMERCIALIZADORA INTERNACIONAL CARIBBEAN EXOTICS S A")</f>
        <v>PIEDRAHITA PEREZ MARIANA</v>
      </c>
      <c r="S6426" s="25">
        <f>+VLOOKUP(E6426, TC!A:D, 2, FALSE())</f>
        <v>4243.8</v>
      </c>
      <c r="T6426" t="str">
        <f t="shared" si="504"/>
        <v>EUR</v>
      </c>
    </row>
    <row r="6427" spans="1:20" ht="18.75" hidden="1" customHeight="1" x14ac:dyDescent="0.25">
      <c r="A6427" t="s">
        <v>2887</v>
      </c>
      <c r="B6427" t="s">
        <v>5</v>
      </c>
      <c r="C6427" t="s">
        <v>1913</v>
      </c>
      <c r="D6427" s="24">
        <v>11814</v>
      </c>
      <c r="E6427" t="s">
        <v>1718</v>
      </c>
      <c r="F6427" t="s">
        <v>1924</v>
      </c>
      <c r="G6427" t="s">
        <v>108</v>
      </c>
      <c r="H6427" t="s">
        <v>2906</v>
      </c>
      <c r="I6427" t="s">
        <v>1873</v>
      </c>
      <c r="J6427" t="s">
        <v>1962</v>
      </c>
      <c r="K6427" t="s">
        <v>1959</v>
      </c>
      <c r="L6427" s="24">
        <v>600</v>
      </c>
      <c r="M6427" s="25">
        <f>+VLOOKUP(E6427, TC!A:D, 4, FALSE())</f>
        <v>1.13395</v>
      </c>
      <c r="N6427" s="24">
        <f t="shared" si="500"/>
        <v>680.37</v>
      </c>
      <c r="O6427" t="str">
        <f t="shared" si="501"/>
        <v>FACTURA</v>
      </c>
      <c r="P6427" t="str">
        <f t="shared" si="502"/>
        <v>2025</v>
      </c>
      <c r="Q6427" t="str">
        <f t="shared" si="503"/>
        <v>05</v>
      </c>
      <c r="R6427" t="str">
        <f>+IFERROR(VLOOKUP(I6427, Listado!A:B, 2, FALSE()), "COMERCIALIZADORA INTERNACIONAL CARIBBEAN EXOTICS S A")</f>
        <v>PIEDRAHITA PEREZ MARIANA</v>
      </c>
      <c r="S6427" s="25">
        <f>+VLOOKUP(E6427, TC!A:D, 2, FALSE())</f>
        <v>4243.8</v>
      </c>
      <c r="T6427" t="str">
        <f t="shared" si="504"/>
        <v>EUR</v>
      </c>
    </row>
    <row r="6428" spans="1:20" ht="18.75" hidden="1" customHeight="1" x14ac:dyDescent="0.25">
      <c r="A6428" t="s">
        <v>2887</v>
      </c>
      <c r="B6428" t="s">
        <v>5</v>
      </c>
      <c r="C6428" t="s">
        <v>1913</v>
      </c>
      <c r="D6428" s="24">
        <v>11814</v>
      </c>
      <c r="E6428" t="s">
        <v>1718</v>
      </c>
      <c r="F6428" t="s">
        <v>1924</v>
      </c>
      <c r="G6428" t="s">
        <v>108</v>
      </c>
      <c r="H6428" t="s">
        <v>2906</v>
      </c>
      <c r="I6428" t="s">
        <v>1873</v>
      </c>
      <c r="J6428" t="s">
        <v>1962</v>
      </c>
      <c r="K6428" t="s">
        <v>1960</v>
      </c>
      <c r="L6428" s="24">
        <v>7.2</v>
      </c>
      <c r="M6428" s="25">
        <f>+VLOOKUP(E6428, TC!A:D, 4, FALSE())</f>
        <v>1.13395</v>
      </c>
      <c r="N6428" s="24">
        <f t="shared" si="500"/>
        <v>8.1644400000000008</v>
      </c>
      <c r="O6428" t="str">
        <f t="shared" si="501"/>
        <v>FACTURA</v>
      </c>
      <c r="P6428" t="str">
        <f t="shared" si="502"/>
        <v>2025</v>
      </c>
      <c r="Q6428" t="str">
        <f t="shared" si="503"/>
        <v>05</v>
      </c>
      <c r="R6428" t="str">
        <f>+IFERROR(VLOOKUP(I6428, Listado!A:B, 2, FALSE()), "COMERCIALIZADORA INTERNACIONAL CARIBBEAN EXOTICS S A")</f>
        <v>PIEDRAHITA PEREZ MARIANA</v>
      </c>
      <c r="S6428" s="25">
        <f>+VLOOKUP(E6428, TC!A:D, 2, FALSE())</f>
        <v>4243.8</v>
      </c>
      <c r="T6428" t="str">
        <f t="shared" si="504"/>
        <v>EUR</v>
      </c>
    </row>
    <row r="6429" spans="1:20" ht="18.75" hidden="1" customHeight="1" x14ac:dyDescent="0.25">
      <c r="A6429" t="s">
        <v>2887</v>
      </c>
      <c r="B6429" t="s">
        <v>5</v>
      </c>
      <c r="C6429" t="s">
        <v>1913</v>
      </c>
      <c r="D6429" s="24">
        <v>11815</v>
      </c>
      <c r="E6429" t="s">
        <v>1718</v>
      </c>
      <c r="F6429" t="s">
        <v>1924</v>
      </c>
      <c r="G6429" t="s">
        <v>108</v>
      </c>
      <c r="H6429" t="s">
        <v>2907</v>
      </c>
      <c r="I6429" t="s">
        <v>1894</v>
      </c>
      <c r="J6429" t="s">
        <v>1919</v>
      </c>
      <c r="K6429" t="s">
        <v>59</v>
      </c>
      <c r="L6429" s="24">
        <v>4540.8</v>
      </c>
      <c r="M6429" s="25">
        <f>+VLOOKUP(E6429, TC!A:D, 4, FALSE())</f>
        <v>1.13395</v>
      </c>
      <c r="N6429" s="24">
        <f t="shared" si="500"/>
        <v>5149.0401600000005</v>
      </c>
      <c r="O6429" t="str">
        <f t="shared" si="501"/>
        <v>FACTURA</v>
      </c>
      <c r="P6429" t="str">
        <f t="shared" si="502"/>
        <v>2025</v>
      </c>
      <c r="Q6429" t="str">
        <f t="shared" si="503"/>
        <v>05</v>
      </c>
      <c r="R6429" t="str">
        <f>+IFERROR(VLOOKUP(I6429, Listado!A:B, 2, FALSE()), "COMERCIALIZADORA INTERNACIONAL CARIBBEAN EXOTICS S A")</f>
        <v>PIEDRAHITA PEREZ MARIANA</v>
      </c>
      <c r="S6429" s="25">
        <f>+VLOOKUP(E6429, TC!A:D, 2, FALSE())</f>
        <v>4243.8</v>
      </c>
      <c r="T6429" t="str">
        <f t="shared" si="504"/>
        <v>EUR</v>
      </c>
    </row>
    <row r="6430" spans="1:20" ht="18.75" hidden="1" customHeight="1" x14ac:dyDescent="0.25">
      <c r="A6430" t="s">
        <v>2887</v>
      </c>
      <c r="B6430" t="s">
        <v>5</v>
      </c>
      <c r="C6430" t="s">
        <v>1913</v>
      </c>
      <c r="D6430" s="24">
        <v>11815</v>
      </c>
      <c r="E6430" t="s">
        <v>1718</v>
      </c>
      <c r="F6430" t="s">
        <v>1924</v>
      </c>
      <c r="G6430" t="s">
        <v>108</v>
      </c>
      <c r="H6430" t="s">
        <v>2907</v>
      </c>
      <c r="I6430" t="s">
        <v>1894</v>
      </c>
      <c r="J6430" t="s">
        <v>1919</v>
      </c>
      <c r="K6430" t="s">
        <v>1959</v>
      </c>
      <c r="L6430" s="24">
        <v>600</v>
      </c>
      <c r="M6430" s="25">
        <f>+VLOOKUP(E6430, TC!A:D, 4, FALSE())</f>
        <v>1.13395</v>
      </c>
      <c r="N6430" s="24">
        <f t="shared" si="500"/>
        <v>680.37</v>
      </c>
      <c r="O6430" t="str">
        <f t="shared" si="501"/>
        <v>FACTURA</v>
      </c>
      <c r="P6430" t="str">
        <f t="shared" si="502"/>
        <v>2025</v>
      </c>
      <c r="Q6430" t="str">
        <f t="shared" si="503"/>
        <v>05</v>
      </c>
      <c r="R6430" t="str">
        <f>+IFERROR(VLOOKUP(I6430, Listado!A:B, 2, FALSE()), "COMERCIALIZADORA INTERNACIONAL CARIBBEAN EXOTICS S A")</f>
        <v>PIEDRAHITA PEREZ MARIANA</v>
      </c>
      <c r="S6430" s="25">
        <f>+VLOOKUP(E6430, TC!A:D, 2, FALSE())</f>
        <v>4243.8</v>
      </c>
      <c r="T6430" t="str">
        <f t="shared" si="504"/>
        <v>EUR</v>
      </c>
    </row>
    <row r="6431" spans="1:20" ht="18.75" hidden="1" customHeight="1" x14ac:dyDescent="0.25">
      <c r="A6431" t="s">
        <v>2887</v>
      </c>
      <c r="B6431" t="s">
        <v>5</v>
      </c>
      <c r="C6431" t="s">
        <v>1913</v>
      </c>
      <c r="D6431" s="24">
        <v>11815</v>
      </c>
      <c r="E6431" t="s">
        <v>1718</v>
      </c>
      <c r="F6431" t="s">
        <v>1924</v>
      </c>
      <c r="G6431" t="s">
        <v>108</v>
      </c>
      <c r="H6431" t="s">
        <v>2907</v>
      </c>
      <c r="I6431" t="s">
        <v>1894</v>
      </c>
      <c r="J6431" t="s">
        <v>1919</v>
      </c>
      <c r="K6431" t="s">
        <v>1960</v>
      </c>
      <c r="L6431" s="24">
        <v>1.2</v>
      </c>
      <c r="M6431" s="25">
        <f>+VLOOKUP(E6431, TC!A:D, 4, FALSE())</f>
        <v>1.13395</v>
      </c>
      <c r="N6431" s="24">
        <f t="shared" si="500"/>
        <v>1.3607400000000001</v>
      </c>
      <c r="O6431" t="str">
        <f t="shared" si="501"/>
        <v>FACTURA</v>
      </c>
      <c r="P6431" t="str">
        <f t="shared" si="502"/>
        <v>2025</v>
      </c>
      <c r="Q6431" t="str">
        <f t="shared" si="503"/>
        <v>05</v>
      </c>
      <c r="R6431" t="str">
        <f>+IFERROR(VLOOKUP(I6431, Listado!A:B, 2, FALSE()), "COMERCIALIZADORA INTERNACIONAL CARIBBEAN EXOTICS S A")</f>
        <v>PIEDRAHITA PEREZ MARIANA</v>
      </c>
      <c r="S6431" s="25">
        <f>+VLOOKUP(E6431, TC!A:D, 2, FALSE())</f>
        <v>4243.8</v>
      </c>
      <c r="T6431" t="str">
        <f t="shared" si="504"/>
        <v>EUR</v>
      </c>
    </row>
    <row r="6432" spans="1:20" ht="18.75" hidden="1" customHeight="1" x14ac:dyDescent="0.25">
      <c r="A6432" t="s">
        <v>2887</v>
      </c>
      <c r="B6432" t="s">
        <v>5</v>
      </c>
      <c r="C6432" t="s">
        <v>1913</v>
      </c>
      <c r="D6432" s="24">
        <v>11816</v>
      </c>
      <c r="E6432" t="s">
        <v>1718</v>
      </c>
      <c r="F6432" t="s">
        <v>1924</v>
      </c>
      <c r="G6432" t="s">
        <v>108</v>
      </c>
      <c r="H6432" t="s">
        <v>2908</v>
      </c>
      <c r="I6432" t="s">
        <v>1896</v>
      </c>
      <c r="J6432" t="s">
        <v>1962</v>
      </c>
      <c r="K6432" t="s">
        <v>60</v>
      </c>
      <c r="L6432" s="24">
        <v>4198.8</v>
      </c>
      <c r="M6432" s="25">
        <f>+VLOOKUP(E6432, TC!A:D, 4, FALSE())</f>
        <v>1.13395</v>
      </c>
      <c r="N6432" s="24">
        <f t="shared" si="500"/>
        <v>4761.2292600000001</v>
      </c>
      <c r="O6432" t="str">
        <f t="shared" si="501"/>
        <v>FACTURA</v>
      </c>
      <c r="P6432" t="str">
        <f t="shared" si="502"/>
        <v>2025</v>
      </c>
      <c r="Q6432" t="str">
        <f t="shared" si="503"/>
        <v>05</v>
      </c>
      <c r="R6432" t="str">
        <f>+IFERROR(VLOOKUP(I6432, Listado!A:B, 2, FALSE()), "COMERCIALIZADORA INTERNACIONAL CARIBBEAN EXOTICS S A")</f>
        <v>PIEDRAHITA PEREZ MARIANA</v>
      </c>
      <c r="S6432" s="25">
        <f>+VLOOKUP(E6432, TC!A:D, 2, FALSE())</f>
        <v>4243.8</v>
      </c>
      <c r="T6432" t="str">
        <f t="shared" si="504"/>
        <v>EUR</v>
      </c>
    </row>
    <row r="6433" spans="1:20" ht="18.75" hidden="1" customHeight="1" x14ac:dyDescent="0.25">
      <c r="A6433" t="s">
        <v>2887</v>
      </c>
      <c r="B6433" t="s">
        <v>5</v>
      </c>
      <c r="C6433" t="s">
        <v>1913</v>
      </c>
      <c r="D6433" s="24">
        <v>11816</v>
      </c>
      <c r="E6433" t="s">
        <v>1718</v>
      </c>
      <c r="F6433" t="s">
        <v>1924</v>
      </c>
      <c r="G6433" t="s">
        <v>108</v>
      </c>
      <c r="H6433" t="s">
        <v>2908</v>
      </c>
      <c r="I6433" t="s">
        <v>1896</v>
      </c>
      <c r="J6433" t="s">
        <v>1962</v>
      </c>
      <c r="K6433" t="s">
        <v>1959</v>
      </c>
      <c r="L6433" s="24">
        <v>600</v>
      </c>
      <c r="M6433" s="25">
        <f>+VLOOKUP(E6433, TC!A:D, 4, FALSE())</f>
        <v>1.13395</v>
      </c>
      <c r="N6433" s="24">
        <f t="shared" si="500"/>
        <v>680.37</v>
      </c>
      <c r="O6433" t="str">
        <f t="shared" si="501"/>
        <v>FACTURA</v>
      </c>
      <c r="P6433" t="str">
        <f t="shared" si="502"/>
        <v>2025</v>
      </c>
      <c r="Q6433" t="str">
        <f t="shared" si="503"/>
        <v>05</v>
      </c>
      <c r="R6433" t="str">
        <f>+IFERROR(VLOOKUP(I6433, Listado!A:B, 2, FALSE()), "COMERCIALIZADORA INTERNACIONAL CARIBBEAN EXOTICS S A")</f>
        <v>PIEDRAHITA PEREZ MARIANA</v>
      </c>
      <c r="S6433" s="25">
        <f>+VLOOKUP(E6433, TC!A:D, 2, FALSE())</f>
        <v>4243.8</v>
      </c>
      <c r="T6433" t="str">
        <f t="shared" si="504"/>
        <v>EUR</v>
      </c>
    </row>
    <row r="6434" spans="1:20" ht="18.75" hidden="1" customHeight="1" x14ac:dyDescent="0.25">
      <c r="A6434" t="s">
        <v>2887</v>
      </c>
      <c r="B6434" t="s">
        <v>5</v>
      </c>
      <c r="C6434" t="s">
        <v>1913</v>
      </c>
      <c r="D6434" s="24">
        <v>11816</v>
      </c>
      <c r="E6434" t="s">
        <v>1718</v>
      </c>
      <c r="F6434" t="s">
        <v>1924</v>
      </c>
      <c r="G6434" t="s">
        <v>108</v>
      </c>
      <c r="H6434" t="s">
        <v>2908</v>
      </c>
      <c r="I6434" t="s">
        <v>1896</v>
      </c>
      <c r="J6434" t="s">
        <v>1962</v>
      </c>
      <c r="K6434" t="s">
        <v>1960</v>
      </c>
      <c r="L6434" s="24">
        <v>1.2</v>
      </c>
      <c r="M6434" s="25">
        <f>+VLOOKUP(E6434, TC!A:D, 4, FALSE())</f>
        <v>1.13395</v>
      </c>
      <c r="N6434" s="24">
        <f t="shared" si="500"/>
        <v>1.3607400000000001</v>
      </c>
      <c r="O6434" t="str">
        <f t="shared" si="501"/>
        <v>FACTURA</v>
      </c>
      <c r="P6434" t="str">
        <f t="shared" si="502"/>
        <v>2025</v>
      </c>
      <c r="Q6434" t="str">
        <f t="shared" si="503"/>
        <v>05</v>
      </c>
      <c r="R6434" t="str">
        <f>+IFERROR(VLOOKUP(I6434, Listado!A:B, 2, FALSE()), "COMERCIALIZADORA INTERNACIONAL CARIBBEAN EXOTICS S A")</f>
        <v>PIEDRAHITA PEREZ MARIANA</v>
      </c>
      <c r="S6434" s="25">
        <f>+VLOOKUP(E6434, TC!A:D, 2, FALSE())</f>
        <v>4243.8</v>
      </c>
      <c r="T6434" t="str">
        <f t="shared" si="504"/>
        <v>EUR</v>
      </c>
    </row>
    <row r="6435" spans="1:20" ht="18.75" hidden="1" customHeight="1" x14ac:dyDescent="0.25">
      <c r="A6435" t="s">
        <v>2887</v>
      </c>
      <c r="B6435" t="s">
        <v>5</v>
      </c>
      <c r="C6435" t="s">
        <v>1913</v>
      </c>
      <c r="D6435" s="24">
        <v>11817</v>
      </c>
      <c r="E6435" t="s">
        <v>1718</v>
      </c>
      <c r="F6435" t="s">
        <v>1924</v>
      </c>
      <c r="G6435" t="s">
        <v>112</v>
      </c>
      <c r="I6435" t="s">
        <v>1893</v>
      </c>
      <c r="J6435" t="s">
        <v>1919</v>
      </c>
      <c r="K6435" t="s">
        <v>1918</v>
      </c>
      <c r="L6435" s="24">
        <v>30.8</v>
      </c>
      <c r="M6435" s="25">
        <f>+VLOOKUP(E6435, TC!A:D, 4, FALSE())</f>
        <v>1.13395</v>
      </c>
      <c r="N6435" s="24">
        <f t="shared" si="500"/>
        <v>34.925660000000001</v>
      </c>
      <c r="O6435" t="str">
        <f t="shared" si="501"/>
        <v>FACTURA</v>
      </c>
      <c r="P6435" t="str">
        <f t="shared" si="502"/>
        <v>2025</v>
      </c>
      <c r="Q6435" t="str">
        <f t="shared" si="503"/>
        <v>05</v>
      </c>
      <c r="R6435" t="str">
        <f>+IFERROR(VLOOKUP(I6435, Listado!A:B, 2, FALSE()), "COMERCIALIZADORA INTERNACIONAL CARIBBEAN EXOTICS S A")</f>
        <v>HINCAPIE CONTRERAS ERIKA STEFANIA</v>
      </c>
      <c r="S6435" s="25">
        <f>+VLOOKUP(E6435, TC!A:D, 2, FALSE())</f>
        <v>4243.8</v>
      </c>
      <c r="T6435" t="str">
        <f t="shared" si="504"/>
        <v>EUR</v>
      </c>
    </row>
    <row r="6436" spans="1:20" ht="18.75" hidden="1" customHeight="1" x14ac:dyDescent="0.25">
      <c r="A6436" t="s">
        <v>2887</v>
      </c>
      <c r="B6436" t="s">
        <v>5</v>
      </c>
      <c r="C6436" t="s">
        <v>1913</v>
      </c>
      <c r="D6436" s="24">
        <v>11818</v>
      </c>
      <c r="E6436" t="s">
        <v>1718</v>
      </c>
      <c r="F6436" t="s">
        <v>1924</v>
      </c>
      <c r="G6436" t="s">
        <v>110</v>
      </c>
      <c r="I6436" t="s">
        <v>1848</v>
      </c>
      <c r="J6436" t="s">
        <v>1917</v>
      </c>
      <c r="K6436" t="s">
        <v>1918</v>
      </c>
      <c r="L6436" s="24">
        <v>92.4</v>
      </c>
      <c r="M6436" s="25">
        <f>+VLOOKUP(E6436, TC!A:D, 4, FALSE())</f>
        <v>1.13395</v>
      </c>
      <c r="N6436" s="24">
        <f t="shared" si="500"/>
        <v>104.77698000000001</v>
      </c>
      <c r="O6436" t="str">
        <f t="shared" si="501"/>
        <v>FACTURA</v>
      </c>
      <c r="P6436" t="str">
        <f t="shared" si="502"/>
        <v>2025</v>
      </c>
      <c r="Q6436" t="str">
        <f t="shared" si="503"/>
        <v>05</v>
      </c>
      <c r="R6436" t="str">
        <f>+IFERROR(VLOOKUP(I6436, Listado!A:B, 2, FALSE()), "COMERCIALIZADORA INTERNACIONAL CARIBBEAN EXOTICS S A")</f>
        <v>PEREZ MEJIA MARIA PAULINA</v>
      </c>
      <c r="S6436" s="25">
        <f>+VLOOKUP(E6436, TC!A:D, 2, FALSE())</f>
        <v>4243.8</v>
      </c>
      <c r="T6436" t="str">
        <f t="shared" si="504"/>
        <v>EUR</v>
      </c>
    </row>
    <row r="6437" spans="1:20" ht="18.75" hidden="1" customHeight="1" x14ac:dyDescent="0.25">
      <c r="A6437" t="s">
        <v>2887</v>
      </c>
      <c r="B6437" t="s">
        <v>1923</v>
      </c>
      <c r="C6437" t="s">
        <v>1913</v>
      </c>
      <c r="D6437" s="24">
        <v>5957</v>
      </c>
      <c r="E6437" t="s">
        <v>1718</v>
      </c>
      <c r="F6437" t="s">
        <v>128</v>
      </c>
      <c r="G6437" t="s">
        <v>112</v>
      </c>
      <c r="H6437" t="s">
        <v>2909</v>
      </c>
      <c r="I6437" t="s">
        <v>1856</v>
      </c>
      <c r="J6437" t="s">
        <v>1930</v>
      </c>
      <c r="K6437" t="s">
        <v>1928</v>
      </c>
      <c r="L6437" s="24">
        <v>655.47</v>
      </c>
      <c r="M6437" s="25">
        <f>+VLOOKUP(E6437, TC!A:D, 4, FALSE())</f>
        <v>1.13395</v>
      </c>
      <c r="N6437" s="24">
        <f t="shared" si="500"/>
        <v>655.47</v>
      </c>
      <c r="O6437" t="str">
        <f t="shared" si="501"/>
        <v>FACTURA</v>
      </c>
      <c r="P6437" t="str">
        <f t="shared" si="502"/>
        <v>2025</v>
      </c>
      <c r="Q6437" t="str">
        <f t="shared" si="503"/>
        <v>05</v>
      </c>
      <c r="R6437" t="str">
        <f>+IFERROR(VLOOKUP(I6437, Listado!A:B, 2, FALSE()), "COMERCIALIZADORA INTERNACIONAL CARIBBEAN EXOTICS S A")</f>
        <v>HINCAPIE CONTRERAS ERIKA STEFANIA</v>
      </c>
      <c r="S6437" s="25">
        <f>+VLOOKUP(E6437, TC!A:D, 2, FALSE())</f>
        <v>4243.8</v>
      </c>
      <c r="T6437" t="str">
        <f t="shared" si="504"/>
        <v>USD</v>
      </c>
    </row>
    <row r="6438" spans="1:20" ht="18.75" hidden="1" customHeight="1" x14ac:dyDescent="0.25">
      <c r="A6438" t="s">
        <v>2887</v>
      </c>
      <c r="B6438" t="s">
        <v>1923</v>
      </c>
      <c r="C6438" t="s">
        <v>1913</v>
      </c>
      <c r="D6438" s="24">
        <v>5957</v>
      </c>
      <c r="E6438" t="s">
        <v>1718</v>
      </c>
      <c r="F6438" t="s">
        <v>128</v>
      </c>
      <c r="G6438" t="s">
        <v>112</v>
      </c>
      <c r="H6438" t="s">
        <v>2909</v>
      </c>
      <c r="I6438" t="s">
        <v>1856</v>
      </c>
      <c r="J6438" t="s">
        <v>1930</v>
      </c>
      <c r="K6438" t="s">
        <v>1935</v>
      </c>
      <c r="L6438" s="24">
        <v>2314.1999999999998</v>
      </c>
      <c r="M6438" s="25">
        <f>+VLOOKUP(E6438, TC!A:D, 4, FALSE())</f>
        <v>1.13395</v>
      </c>
      <c r="N6438" s="24">
        <f t="shared" si="500"/>
        <v>2314.1999999999998</v>
      </c>
      <c r="O6438" t="str">
        <f t="shared" si="501"/>
        <v>FACTURA</v>
      </c>
      <c r="P6438" t="str">
        <f t="shared" si="502"/>
        <v>2025</v>
      </c>
      <c r="Q6438" t="str">
        <f t="shared" si="503"/>
        <v>05</v>
      </c>
      <c r="R6438" t="str">
        <f>+IFERROR(VLOOKUP(I6438, Listado!A:B, 2, FALSE()), "COMERCIALIZADORA INTERNACIONAL CARIBBEAN EXOTICS S A")</f>
        <v>HINCAPIE CONTRERAS ERIKA STEFANIA</v>
      </c>
      <c r="S6438" s="25">
        <f>+VLOOKUP(E6438, TC!A:D, 2, FALSE())</f>
        <v>4243.8</v>
      </c>
      <c r="T6438" t="str">
        <f t="shared" si="504"/>
        <v>USD</v>
      </c>
    </row>
    <row r="6439" spans="1:20" ht="18.75" hidden="1" customHeight="1" x14ac:dyDescent="0.25">
      <c r="A6439" t="s">
        <v>2887</v>
      </c>
      <c r="B6439" t="s">
        <v>5</v>
      </c>
      <c r="C6439" t="s">
        <v>1913</v>
      </c>
      <c r="D6439" s="24">
        <v>11819</v>
      </c>
      <c r="E6439" t="s">
        <v>1718</v>
      </c>
      <c r="F6439" t="s">
        <v>1924</v>
      </c>
      <c r="G6439" t="s">
        <v>108</v>
      </c>
      <c r="H6439" t="s">
        <v>2910</v>
      </c>
      <c r="I6439" t="s">
        <v>1875</v>
      </c>
      <c r="J6439" t="s">
        <v>1919</v>
      </c>
      <c r="K6439" t="s">
        <v>33</v>
      </c>
      <c r="L6439" s="24">
        <v>714.34</v>
      </c>
      <c r="M6439" s="25">
        <f>+VLOOKUP(E6439, TC!A:D, 4, FALSE())</f>
        <v>1.13395</v>
      </c>
      <c r="N6439" s="24">
        <f t="shared" si="500"/>
        <v>810.02584300000001</v>
      </c>
      <c r="O6439" t="str">
        <f t="shared" si="501"/>
        <v>FACTURA</v>
      </c>
      <c r="P6439" t="str">
        <f t="shared" si="502"/>
        <v>2025</v>
      </c>
      <c r="Q6439" t="str">
        <f t="shared" si="503"/>
        <v>05</v>
      </c>
      <c r="R6439" t="str">
        <f>+IFERROR(VLOOKUP(I6439, Listado!A:B, 2, FALSE()), "COMERCIALIZADORA INTERNACIONAL CARIBBEAN EXOTICS S A")</f>
        <v>PIEDRAHITA PEREZ MARIANA</v>
      </c>
      <c r="S6439" s="25">
        <f>+VLOOKUP(E6439, TC!A:D, 2, FALSE())</f>
        <v>4243.8</v>
      </c>
      <c r="T6439" t="str">
        <f t="shared" si="504"/>
        <v>EUR</v>
      </c>
    </row>
    <row r="6440" spans="1:20" ht="18.75" hidden="1" customHeight="1" x14ac:dyDescent="0.25">
      <c r="A6440" t="s">
        <v>2887</v>
      </c>
      <c r="B6440" t="s">
        <v>5</v>
      </c>
      <c r="C6440" t="s">
        <v>1913</v>
      </c>
      <c r="D6440" s="24">
        <v>11819</v>
      </c>
      <c r="E6440" t="s">
        <v>1718</v>
      </c>
      <c r="F6440" t="s">
        <v>1924</v>
      </c>
      <c r="G6440" t="s">
        <v>108</v>
      </c>
      <c r="H6440" t="s">
        <v>2910</v>
      </c>
      <c r="I6440" t="s">
        <v>1875</v>
      </c>
      <c r="J6440" t="s">
        <v>1919</v>
      </c>
      <c r="K6440" t="s">
        <v>33</v>
      </c>
      <c r="L6440" s="24">
        <v>275.04000000000002</v>
      </c>
      <c r="M6440" s="25">
        <f>+VLOOKUP(E6440, TC!A:D, 4, FALSE())</f>
        <v>1.13395</v>
      </c>
      <c r="N6440" s="24">
        <f t="shared" si="500"/>
        <v>311.88160800000003</v>
      </c>
      <c r="O6440" t="str">
        <f t="shared" si="501"/>
        <v>FACTURA</v>
      </c>
      <c r="P6440" t="str">
        <f t="shared" si="502"/>
        <v>2025</v>
      </c>
      <c r="Q6440" t="str">
        <f t="shared" si="503"/>
        <v>05</v>
      </c>
      <c r="R6440" t="str">
        <f>+IFERROR(VLOOKUP(I6440, Listado!A:B, 2, FALSE()), "COMERCIALIZADORA INTERNACIONAL CARIBBEAN EXOTICS S A")</f>
        <v>PIEDRAHITA PEREZ MARIANA</v>
      </c>
      <c r="S6440" s="25">
        <f>+VLOOKUP(E6440, TC!A:D, 2, FALSE())</f>
        <v>4243.8</v>
      </c>
      <c r="T6440" t="str">
        <f t="shared" si="504"/>
        <v>EUR</v>
      </c>
    </row>
    <row r="6441" spans="1:20" ht="18.75" hidden="1" customHeight="1" x14ac:dyDescent="0.25">
      <c r="A6441" t="s">
        <v>2887</v>
      </c>
      <c r="B6441" t="s">
        <v>5</v>
      </c>
      <c r="C6441" t="s">
        <v>1913</v>
      </c>
      <c r="D6441" s="24">
        <v>11819</v>
      </c>
      <c r="E6441" t="s">
        <v>1718</v>
      </c>
      <c r="F6441" t="s">
        <v>1924</v>
      </c>
      <c r="G6441" t="s">
        <v>108</v>
      </c>
      <c r="H6441" t="s">
        <v>2910</v>
      </c>
      <c r="I6441" t="s">
        <v>1875</v>
      </c>
      <c r="J6441" t="s">
        <v>1919</v>
      </c>
      <c r="K6441" t="s">
        <v>33</v>
      </c>
      <c r="L6441" s="24">
        <v>57.3</v>
      </c>
      <c r="M6441" s="25">
        <f>+VLOOKUP(E6441, TC!A:D, 4, FALSE())</f>
        <v>1.13395</v>
      </c>
      <c r="N6441" s="24">
        <f t="shared" si="500"/>
        <v>64.975335000000001</v>
      </c>
      <c r="O6441" t="str">
        <f t="shared" si="501"/>
        <v>FACTURA</v>
      </c>
      <c r="P6441" t="str">
        <f t="shared" si="502"/>
        <v>2025</v>
      </c>
      <c r="Q6441" t="str">
        <f t="shared" si="503"/>
        <v>05</v>
      </c>
      <c r="R6441" t="str">
        <f>+IFERROR(VLOOKUP(I6441, Listado!A:B, 2, FALSE()), "COMERCIALIZADORA INTERNACIONAL CARIBBEAN EXOTICS S A")</f>
        <v>PIEDRAHITA PEREZ MARIANA</v>
      </c>
      <c r="S6441" s="25">
        <f>+VLOOKUP(E6441, TC!A:D, 2, FALSE())</f>
        <v>4243.8</v>
      </c>
      <c r="T6441" t="str">
        <f t="shared" si="504"/>
        <v>EUR</v>
      </c>
    </row>
    <row r="6442" spans="1:20" ht="18.75" hidden="1" customHeight="1" x14ac:dyDescent="0.25">
      <c r="A6442" t="s">
        <v>2887</v>
      </c>
      <c r="B6442" t="s">
        <v>5</v>
      </c>
      <c r="C6442" t="s">
        <v>1913</v>
      </c>
      <c r="D6442" s="24">
        <v>11819</v>
      </c>
      <c r="E6442" t="s">
        <v>1718</v>
      </c>
      <c r="F6442" t="s">
        <v>1924</v>
      </c>
      <c r="G6442" t="s">
        <v>108</v>
      </c>
      <c r="H6442" t="s">
        <v>2910</v>
      </c>
      <c r="I6442" t="s">
        <v>1875</v>
      </c>
      <c r="J6442" t="s">
        <v>1919</v>
      </c>
      <c r="K6442" t="s">
        <v>33</v>
      </c>
      <c r="L6442" s="24">
        <v>110.78</v>
      </c>
      <c r="M6442" s="25">
        <f>+VLOOKUP(E6442, TC!A:D, 4, FALSE())</f>
        <v>1.13395</v>
      </c>
      <c r="N6442" s="24">
        <f t="shared" si="500"/>
        <v>125.61898100000001</v>
      </c>
      <c r="O6442" t="str">
        <f t="shared" si="501"/>
        <v>FACTURA</v>
      </c>
      <c r="P6442" t="str">
        <f t="shared" si="502"/>
        <v>2025</v>
      </c>
      <c r="Q6442" t="str">
        <f t="shared" si="503"/>
        <v>05</v>
      </c>
      <c r="R6442" t="str">
        <f>+IFERROR(VLOOKUP(I6442, Listado!A:B, 2, FALSE()), "COMERCIALIZADORA INTERNACIONAL CARIBBEAN EXOTICS S A")</f>
        <v>PIEDRAHITA PEREZ MARIANA</v>
      </c>
      <c r="S6442" s="25">
        <f>+VLOOKUP(E6442, TC!A:D, 2, FALSE())</f>
        <v>4243.8</v>
      </c>
      <c r="T6442" t="str">
        <f t="shared" si="504"/>
        <v>EUR</v>
      </c>
    </row>
    <row r="6443" spans="1:20" ht="18.75" hidden="1" customHeight="1" x14ac:dyDescent="0.25">
      <c r="A6443" t="s">
        <v>2887</v>
      </c>
      <c r="B6443" t="s">
        <v>5</v>
      </c>
      <c r="C6443" t="s">
        <v>1913</v>
      </c>
      <c r="D6443" s="24">
        <v>11819</v>
      </c>
      <c r="E6443" t="s">
        <v>1718</v>
      </c>
      <c r="F6443" t="s">
        <v>1924</v>
      </c>
      <c r="G6443" t="s">
        <v>108</v>
      </c>
      <c r="H6443" t="s">
        <v>2910</v>
      </c>
      <c r="I6443" t="s">
        <v>1875</v>
      </c>
      <c r="J6443" t="s">
        <v>1919</v>
      </c>
      <c r="K6443" t="s">
        <v>33</v>
      </c>
      <c r="L6443" s="24">
        <v>737.26</v>
      </c>
      <c r="M6443" s="25">
        <f>+VLOOKUP(E6443, TC!A:D, 4, FALSE())</f>
        <v>1.13395</v>
      </c>
      <c r="N6443" s="24">
        <f t="shared" si="500"/>
        <v>836.01597700000002</v>
      </c>
      <c r="O6443" t="str">
        <f t="shared" si="501"/>
        <v>FACTURA</v>
      </c>
      <c r="P6443" t="str">
        <f t="shared" si="502"/>
        <v>2025</v>
      </c>
      <c r="Q6443" t="str">
        <f t="shared" si="503"/>
        <v>05</v>
      </c>
      <c r="R6443" t="str">
        <f>+IFERROR(VLOOKUP(I6443, Listado!A:B, 2, FALSE()), "COMERCIALIZADORA INTERNACIONAL CARIBBEAN EXOTICS S A")</f>
        <v>PIEDRAHITA PEREZ MARIANA</v>
      </c>
      <c r="S6443" s="25">
        <f>+VLOOKUP(E6443, TC!A:D, 2, FALSE())</f>
        <v>4243.8</v>
      </c>
      <c r="T6443" t="str">
        <f t="shared" si="504"/>
        <v>EUR</v>
      </c>
    </row>
    <row r="6444" spans="1:20" ht="18.75" hidden="1" customHeight="1" x14ac:dyDescent="0.25">
      <c r="A6444" t="s">
        <v>2887</v>
      </c>
      <c r="B6444" t="s">
        <v>5</v>
      </c>
      <c r="C6444" t="s">
        <v>1913</v>
      </c>
      <c r="D6444" s="24">
        <v>11819</v>
      </c>
      <c r="E6444" t="s">
        <v>1718</v>
      </c>
      <c r="F6444" t="s">
        <v>1924</v>
      </c>
      <c r="G6444" t="s">
        <v>108</v>
      </c>
      <c r="H6444" t="s">
        <v>2910</v>
      </c>
      <c r="I6444" t="s">
        <v>1875</v>
      </c>
      <c r="J6444" t="s">
        <v>1919</v>
      </c>
      <c r="K6444" t="s">
        <v>33</v>
      </c>
      <c r="L6444" s="24">
        <v>103.14</v>
      </c>
      <c r="M6444" s="25">
        <f>+VLOOKUP(E6444, TC!A:D, 4, FALSE())</f>
        <v>1.13395</v>
      </c>
      <c r="N6444" s="24">
        <f t="shared" si="500"/>
        <v>116.955603</v>
      </c>
      <c r="O6444" t="str">
        <f t="shared" si="501"/>
        <v>FACTURA</v>
      </c>
      <c r="P6444" t="str">
        <f t="shared" si="502"/>
        <v>2025</v>
      </c>
      <c r="Q6444" t="str">
        <f t="shared" si="503"/>
        <v>05</v>
      </c>
      <c r="R6444" t="str">
        <f>+IFERROR(VLOOKUP(I6444, Listado!A:B, 2, FALSE()), "COMERCIALIZADORA INTERNACIONAL CARIBBEAN EXOTICS S A")</f>
        <v>PIEDRAHITA PEREZ MARIANA</v>
      </c>
      <c r="S6444" s="25">
        <f>+VLOOKUP(E6444, TC!A:D, 2, FALSE())</f>
        <v>4243.8</v>
      </c>
      <c r="T6444" t="str">
        <f t="shared" si="504"/>
        <v>EUR</v>
      </c>
    </row>
    <row r="6445" spans="1:20" ht="18.75" hidden="1" customHeight="1" x14ac:dyDescent="0.25">
      <c r="A6445" t="s">
        <v>2887</v>
      </c>
      <c r="B6445" t="s">
        <v>5</v>
      </c>
      <c r="C6445" t="s">
        <v>1913</v>
      </c>
      <c r="D6445" s="24">
        <v>11819</v>
      </c>
      <c r="E6445" t="s">
        <v>1718</v>
      </c>
      <c r="F6445" t="s">
        <v>1924</v>
      </c>
      <c r="G6445" t="s">
        <v>108</v>
      </c>
      <c r="H6445" t="s">
        <v>2910</v>
      </c>
      <c r="I6445" t="s">
        <v>1875</v>
      </c>
      <c r="J6445" t="s">
        <v>1919</v>
      </c>
      <c r="K6445" t="s">
        <v>33</v>
      </c>
      <c r="L6445" s="24">
        <v>141.34</v>
      </c>
      <c r="M6445" s="25">
        <f>+VLOOKUP(E6445, TC!A:D, 4, FALSE())</f>
        <v>1.13395</v>
      </c>
      <c r="N6445" s="24">
        <f t="shared" si="500"/>
        <v>160.272493</v>
      </c>
      <c r="O6445" t="str">
        <f t="shared" si="501"/>
        <v>FACTURA</v>
      </c>
      <c r="P6445" t="str">
        <f t="shared" si="502"/>
        <v>2025</v>
      </c>
      <c r="Q6445" t="str">
        <f t="shared" si="503"/>
        <v>05</v>
      </c>
      <c r="R6445" t="str">
        <f>+IFERROR(VLOOKUP(I6445, Listado!A:B, 2, FALSE()), "COMERCIALIZADORA INTERNACIONAL CARIBBEAN EXOTICS S A")</f>
        <v>PIEDRAHITA PEREZ MARIANA</v>
      </c>
      <c r="S6445" s="25">
        <f>+VLOOKUP(E6445, TC!A:D, 2, FALSE())</f>
        <v>4243.8</v>
      </c>
      <c r="T6445" t="str">
        <f t="shared" si="504"/>
        <v>EUR</v>
      </c>
    </row>
    <row r="6446" spans="1:20" ht="18.75" hidden="1" customHeight="1" x14ac:dyDescent="0.25">
      <c r="A6446" t="s">
        <v>2887</v>
      </c>
      <c r="B6446" t="s">
        <v>5</v>
      </c>
      <c r="C6446" t="s">
        <v>1913</v>
      </c>
      <c r="D6446" s="24">
        <v>11819</v>
      </c>
      <c r="E6446" t="s">
        <v>1718</v>
      </c>
      <c r="F6446" t="s">
        <v>1924</v>
      </c>
      <c r="G6446" t="s">
        <v>108</v>
      </c>
      <c r="H6446" t="s">
        <v>2910</v>
      </c>
      <c r="I6446" t="s">
        <v>1875</v>
      </c>
      <c r="J6446" t="s">
        <v>1919</v>
      </c>
      <c r="K6446" t="s">
        <v>1959</v>
      </c>
      <c r="L6446" s="24">
        <v>600</v>
      </c>
      <c r="M6446" s="25">
        <f>+VLOOKUP(E6446, TC!A:D, 4, FALSE())</f>
        <v>1.13395</v>
      </c>
      <c r="N6446" s="24">
        <f t="shared" si="500"/>
        <v>680.37</v>
      </c>
      <c r="O6446" t="str">
        <f t="shared" si="501"/>
        <v>FACTURA</v>
      </c>
      <c r="P6446" t="str">
        <f t="shared" si="502"/>
        <v>2025</v>
      </c>
      <c r="Q6446" t="str">
        <f t="shared" si="503"/>
        <v>05</v>
      </c>
      <c r="R6446" t="str">
        <f>+IFERROR(VLOOKUP(I6446, Listado!A:B, 2, FALSE()), "COMERCIALIZADORA INTERNACIONAL CARIBBEAN EXOTICS S A")</f>
        <v>PIEDRAHITA PEREZ MARIANA</v>
      </c>
      <c r="S6446" s="25">
        <f>+VLOOKUP(E6446, TC!A:D, 2, FALSE())</f>
        <v>4243.8</v>
      </c>
      <c r="T6446" t="str">
        <f t="shared" si="504"/>
        <v>EUR</v>
      </c>
    </row>
    <row r="6447" spans="1:20" ht="18.75" hidden="1" customHeight="1" x14ac:dyDescent="0.25">
      <c r="A6447" t="s">
        <v>2887</v>
      </c>
      <c r="B6447" t="s">
        <v>5</v>
      </c>
      <c r="C6447" t="s">
        <v>1913</v>
      </c>
      <c r="D6447" s="24">
        <v>11819</v>
      </c>
      <c r="E6447" t="s">
        <v>1718</v>
      </c>
      <c r="F6447" t="s">
        <v>1924</v>
      </c>
      <c r="G6447" t="s">
        <v>108</v>
      </c>
      <c r="H6447" t="s">
        <v>2910</v>
      </c>
      <c r="I6447" t="s">
        <v>1875</v>
      </c>
      <c r="J6447" t="s">
        <v>1919</v>
      </c>
      <c r="K6447" t="s">
        <v>1960</v>
      </c>
      <c r="L6447" s="24">
        <v>25.49</v>
      </c>
      <c r="M6447" s="25">
        <f>+VLOOKUP(E6447, TC!A:D, 4, FALSE())</f>
        <v>1.13395</v>
      </c>
      <c r="N6447" s="24">
        <f t="shared" si="500"/>
        <v>28.9043855</v>
      </c>
      <c r="O6447" t="str">
        <f t="shared" si="501"/>
        <v>FACTURA</v>
      </c>
      <c r="P6447" t="str">
        <f t="shared" si="502"/>
        <v>2025</v>
      </c>
      <c r="Q6447" t="str">
        <f t="shared" si="503"/>
        <v>05</v>
      </c>
      <c r="R6447" t="str">
        <f>+IFERROR(VLOOKUP(I6447, Listado!A:B, 2, FALSE()), "COMERCIALIZADORA INTERNACIONAL CARIBBEAN EXOTICS S A")</f>
        <v>PIEDRAHITA PEREZ MARIANA</v>
      </c>
      <c r="S6447" s="25">
        <f>+VLOOKUP(E6447, TC!A:D, 2, FALSE())</f>
        <v>4243.8</v>
      </c>
      <c r="T6447" t="str">
        <f t="shared" si="504"/>
        <v>EUR</v>
      </c>
    </row>
    <row r="6448" spans="1:20" ht="18.75" hidden="1" customHeight="1" x14ac:dyDescent="0.25">
      <c r="A6448" t="s">
        <v>2887</v>
      </c>
      <c r="B6448" t="s">
        <v>5</v>
      </c>
      <c r="C6448" t="s">
        <v>1913</v>
      </c>
      <c r="D6448" s="24">
        <v>11820</v>
      </c>
      <c r="E6448" t="s">
        <v>1718</v>
      </c>
      <c r="F6448" t="s">
        <v>1924</v>
      </c>
      <c r="G6448" t="s">
        <v>108</v>
      </c>
      <c r="H6448" t="s">
        <v>2911</v>
      </c>
      <c r="I6448" t="s">
        <v>1875</v>
      </c>
      <c r="J6448" t="s">
        <v>1919</v>
      </c>
      <c r="K6448" t="s">
        <v>33</v>
      </c>
      <c r="L6448" s="24">
        <v>1315.8</v>
      </c>
      <c r="M6448" s="25">
        <f>+VLOOKUP(E6448, TC!A:D, 4, FALSE())</f>
        <v>1.13395</v>
      </c>
      <c r="N6448" s="24">
        <f t="shared" si="500"/>
        <v>1492.05141</v>
      </c>
      <c r="O6448" t="str">
        <f t="shared" si="501"/>
        <v>FACTURA</v>
      </c>
      <c r="P6448" t="str">
        <f t="shared" si="502"/>
        <v>2025</v>
      </c>
      <c r="Q6448" t="str">
        <f t="shared" si="503"/>
        <v>05</v>
      </c>
      <c r="R6448" t="str">
        <f>+IFERROR(VLOOKUP(I6448, Listado!A:B, 2, FALSE()), "COMERCIALIZADORA INTERNACIONAL CARIBBEAN EXOTICS S A")</f>
        <v>PIEDRAHITA PEREZ MARIANA</v>
      </c>
      <c r="S6448" s="25">
        <f>+VLOOKUP(E6448, TC!A:D, 2, FALSE())</f>
        <v>4243.8</v>
      </c>
      <c r="T6448" t="str">
        <f t="shared" si="504"/>
        <v>EUR</v>
      </c>
    </row>
    <row r="6449" spans="1:20" ht="18.75" hidden="1" customHeight="1" x14ac:dyDescent="0.25">
      <c r="A6449" t="s">
        <v>2887</v>
      </c>
      <c r="B6449" t="s">
        <v>5</v>
      </c>
      <c r="C6449" t="s">
        <v>1913</v>
      </c>
      <c r="D6449" s="24">
        <v>11820</v>
      </c>
      <c r="E6449" t="s">
        <v>1718</v>
      </c>
      <c r="F6449" t="s">
        <v>1924</v>
      </c>
      <c r="G6449" t="s">
        <v>108</v>
      </c>
      <c r="H6449" t="s">
        <v>2911</v>
      </c>
      <c r="I6449" t="s">
        <v>1875</v>
      </c>
      <c r="J6449" t="s">
        <v>1919</v>
      </c>
      <c r="K6449" t="s">
        <v>33</v>
      </c>
      <c r="L6449" s="24">
        <v>166.6</v>
      </c>
      <c r="M6449" s="25">
        <f>+VLOOKUP(E6449, TC!A:D, 4, FALSE())</f>
        <v>1.13395</v>
      </c>
      <c r="N6449" s="24">
        <f t="shared" si="500"/>
        <v>188.91606999999999</v>
      </c>
      <c r="O6449" t="str">
        <f t="shared" si="501"/>
        <v>FACTURA</v>
      </c>
      <c r="P6449" t="str">
        <f t="shared" si="502"/>
        <v>2025</v>
      </c>
      <c r="Q6449" t="str">
        <f t="shared" si="503"/>
        <v>05</v>
      </c>
      <c r="R6449" t="str">
        <f>+IFERROR(VLOOKUP(I6449, Listado!A:B, 2, FALSE()), "COMERCIALIZADORA INTERNACIONAL CARIBBEAN EXOTICS S A")</f>
        <v>PIEDRAHITA PEREZ MARIANA</v>
      </c>
      <c r="S6449" s="25">
        <f>+VLOOKUP(E6449, TC!A:D, 2, FALSE())</f>
        <v>4243.8</v>
      </c>
      <c r="T6449" t="str">
        <f t="shared" si="504"/>
        <v>EUR</v>
      </c>
    </row>
    <row r="6450" spans="1:20" ht="18.75" hidden="1" customHeight="1" x14ac:dyDescent="0.25">
      <c r="A6450" t="s">
        <v>2887</v>
      </c>
      <c r="B6450" t="s">
        <v>5</v>
      </c>
      <c r="C6450" t="s">
        <v>1913</v>
      </c>
      <c r="D6450" s="24">
        <v>11820</v>
      </c>
      <c r="E6450" t="s">
        <v>1718</v>
      </c>
      <c r="F6450" t="s">
        <v>1924</v>
      </c>
      <c r="G6450" t="s">
        <v>108</v>
      </c>
      <c r="H6450" t="s">
        <v>2911</v>
      </c>
      <c r="I6450" t="s">
        <v>1875</v>
      </c>
      <c r="J6450" t="s">
        <v>1919</v>
      </c>
      <c r="K6450" t="s">
        <v>33</v>
      </c>
      <c r="L6450" s="24">
        <v>421.6</v>
      </c>
      <c r="M6450" s="25">
        <f>+VLOOKUP(E6450, TC!A:D, 4, FALSE())</f>
        <v>1.13395</v>
      </c>
      <c r="N6450" s="24">
        <f t="shared" si="500"/>
        <v>478.07332000000002</v>
      </c>
      <c r="O6450" t="str">
        <f t="shared" si="501"/>
        <v>FACTURA</v>
      </c>
      <c r="P6450" t="str">
        <f t="shared" si="502"/>
        <v>2025</v>
      </c>
      <c r="Q6450" t="str">
        <f t="shared" si="503"/>
        <v>05</v>
      </c>
      <c r="R6450" t="str">
        <f>+IFERROR(VLOOKUP(I6450, Listado!A:B, 2, FALSE()), "COMERCIALIZADORA INTERNACIONAL CARIBBEAN EXOTICS S A")</f>
        <v>PIEDRAHITA PEREZ MARIANA</v>
      </c>
      <c r="S6450" s="25">
        <f>+VLOOKUP(E6450, TC!A:D, 2, FALSE())</f>
        <v>4243.8</v>
      </c>
      <c r="T6450" t="str">
        <f t="shared" si="504"/>
        <v>EUR</v>
      </c>
    </row>
    <row r="6451" spans="1:20" ht="18.75" hidden="1" customHeight="1" x14ac:dyDescent="0.25">
      <c r="A6451" t="s">
        <v>2887</v>
      </c>
      <c r="B6451" t="s">
        <v>5</v>
      </c>
      <c r="C6451" t="s">
        <v>1913</v>
      </c>
      <c r="D6451" s="24">
        <v>11820</v>
      </c>
      <c r="E6451" t="s">
        <v>1718</v>
      </c>
      <c r="F6451" t="s">
        <v>1924</v>
      </c>
      <c r="G6451" t="s">
        <v>108</v>
      </c>
      <c r="H6451" t="s">
        <v>2911</v>
      </c>
      <c r="I6451" t="s">
        <v>1875</v>
      </c>
      <c r="J6451" t="s">
        <v>1919</v>
      </c>
      <c r="K6451" t="s">
        <v>1959</v>
      </c>
      <c r="L6451" s="24">
        <v>600</v>
      </c>
      <c r="M6451" s="25">
        <f>+VLOOKUP(E6451, TC!A:D, 4, FALSE())</f>
        <v>1.13395</v>
      </c>
      <c r="N6451" s="24">
        <f t="shared" si="500"/>
        <v>680.37</v>
      </c>
      <c r="O6451" t="str">
        <f t="shared" si="501"/>
        <v>FACTURA</v>
      </c>
      <c r="P6451" t="str">
        <f t="shared" si="502"/>
        <v>2025</v>
      </c>
      <c r="Q6451" t="str">
        <f t="shared" si="503"/>
        <v>05</v>
      </c>
      <c r="R6451" t="str">
        <f>+IFERROR(VLOOKUP(I6451, Listado!A:B, 2, FALSE()), "COMERCIALIZADORA INTERNACIONAL CARIBBEAN EXOTICS S A")</f>
        <v>PIEDRAHITA PEREZ MARIANA</v>
      </c>
      <c r="S6451" s="25">
        <f>+VLOOKUP(E6451, TC!A:D, 2, FALSE())</f>
        <v>4243.8</v>
      </c>
      <c r="T6451" t="str">
        <f t="shared" si="504"/>
        <v>EUR</v>
      </c>
    </row>
    <row r="6452" spans="1:20" ht="18.75" hidden="1" customHeight="1" x14ac:dyDescent="0.25">
      <c r="A6452" t="s">
        <v>2887</v>
      </c>
      <c r="B6452" t="s">
        <v>5</v>
      </c>
      <c r="C6452" t="s">
        <v>1913</v>
      </c>
      <c r="D6452" s="24">
        <v>11820</v>
      </c>
      <c r="E6452" t="s">
        <v>1718</v>
      </c>
      <c r="F6452" t="s">
        <v>1924</v>
      </c>
      <c r="G6452" t="s">
        <v>108</v>
      </c>
      <c r="H6452" t="s">
        <v>2911</v>
      </c>
      <c r="I6452" t="s">
        <v>1875</v>
      </c>
      <c r="J6452" t="s">
        <v>1919</v>
      </c>
      <c r="K6452" t="s">
        <v>1960</v>
      </c>
      <c r="L6452" s="24">
        <v>16.3</v>
      </c>
      <c r="M6452" s="25">
        <f>+VLOOKUP(E6452, TC!A:D, 4, FALSE())</f>
        <v>1.13395</v>
      </c>
      <c r="N6452" s="24">
        <f t="shared" si="500"/>
        <v>18.483385000000002</v>
      </c>
      <c r="O6452" t="str">
        <f t="shared" si="501"/>
        <v>FACTURA</v>
      </c>
      <c r="P6452" t="str">
        <f t="shared" si="502"/>
        <v>2025</v>
      </c>
      <c r="Q6452" t="str">
        <f t="shared" si="503"/>
        <v>05</v>
      </c>
      <c r="R6452" t="str">
        <f>+IFERROR(VLOOKUP(I6452, Listado!A:B, 2, FALSE()), "COMERCIALIZADORA INTERNACIONAL CARIBBEAN EXOTICS S A")</f>
        <v>PIEDRAHITA PEREZ MARIANA</v>
      </c>
      <c r="S6452" s="25">
        <f>+VLOOKUP(E6452, TC!A:D, 2, FALSE())</f>
        <v>4243.8</v>
      </c>
      <c r="T6452" t="str">
        <f t="shared" si="504"/>
        <v>EUR</v>
      </c>
    </row>
    <row r="6453" spans="1:20" ht="18.75" hidden="1" customHeight="1" x14ac:dyDescent="0.25">
      <c r="A6453" t="s">
        <v>2887</v>
      </c>
      <c r="B6453" t="s">
        <v>5</v>
      </c>
      <c r="C6453" t="s">
        <v>1913</v>
      </c>
      <c r="D6453" s="24">
        <v>11821</v>
      </c>
      <c r="E6453" t="s">
        <v>1718</v>
      </c>
      <c r="F6453" t="s">
        <v>1924</v>
      </c>
      <c r="G6453" t="s">
        <v>108</v>
      </c>
      <c r="H6453" t="s">
        <v>2912</v>
      </c>
      <c r="I6453" t="s">
        <v>1875</v>
      </c>
      <c r="J6453" t="s">
        <v>1919</v>
      </c>
      <c r="K6453" t="s">
        <v>33</v>
      </c>
      <c r="L6453" s="24">
        <v>211.9</v>
      </c>
      <c r="M6453" s="25">
        <f>+VLOOKUP(E6453, TC!A:D, 4, FALSE())</f>
        <v>1.13395</v>
      </c>
      <c r="N6453" s="24">
        <f t="shared" si="500"/>
        <v>240.28400500000001</v>
      </c>
      <c r="O6453" t="str">
        <f t="shared" si="501"/>
        <v>FACTURA</v>
      </c>
      <c r="P6453" t="str">
        <f t="shared" si="502"/>
        <v>2025</v>
      </c>
      <c r="Q6453" t="str">
        <f t="shared" si="503"/>
        <v>05</v>
      </c>
      <c r="R6453" t="str">
        <f>+IFERROR(VLOOKUP(I6453, Listado!A:B, 2, FALSE()), "COMERCIALIZADORA INTERNACIONAL CARIBBEAN EXOTICS S A")</f>
        <v>PIEDRAHITA PEREZ MARIANA</v>
      </c>
      <c r="S6453" s="25">
        <f>+VLOOKUP(E6453, TC!A:D, 2, FALSE())</f>
        <v>4243.8</v>
      </c>
      <c r="T6453" t="str">
        <f t="shared" si="504"/>
        <v>EUR</v>
      </c>
    </row>
    <row r="6454" spans="1:20" ht="18.75" hidden="1" customHeight="1" x14ac:dyDescent="0.25">
      <c r="A6454" t="s">
        <v>2887</v>
      </c>
      <c r="B6454" t="s">
        <v>5</v>
      </c>
      <c r="C6454" t="s">
        <v>1913</v>
      </c>
      <c r="D6454" s="24">
        <v>11821</v>
      </c>
      <c r="E6454" t="s">
        <v>1718</v>
      </c>
      <c r="F6454" t="s">
        <v>1924</v>
      </c>
      <c r="G6454" t="s">
        <v>108</v>
      </c>
      <c r="H6454" t="s">
        <v>2912</v>
      </c>
      <c r="I6454" t="s">
        <v>1875</v>
      </c>
      <c r="J6454" t="s">
        <v>1919</v>
      </c>
      <c r="K6454" t="s">
        <v>33</v>
      </c>
      <c r="L6454" s="24">
        <v>16.3</v>
      </c>
      <c r="M6454" s="25">
        <f>+VLOOKUP(E6454, TC!A:D, 4, FALSE())</f>
        <v>1.13395</v>
      </c>
      <c r="N6454" s="24">
        <f t="shared" si="500"/>
        <v>18.483385000000002</v>
      </c>
      <c r="O6454" t="str">
        <f t="shared" si="501"/>
        <v>FACTURA</v>
      </c>
      <c r="P6454" t="str">
        <f t="shared" si="502"/>
        <v>2025</v>
      </c>
      <c r="Q6454" t="str">
        <f t="shared" si="503"/>
        <v>05</v>
      </c>
      <c r="R6454" t="str">
        <f>+IFERROR(VLOOKUP(I6454, Listado!A:B, 2, FALSE()), "COMERCIALIZADORA INTERNACIONAL CARIBBEAN EXOTICS S A")</f>
        <v>PIEDRAHITA PEREZ MARIANA</v>
      </c>
      <c r="S6454" s="25">
        <f>+VLOOKUP(E6454, TC!A:D, 2, FALSE())</f>
        <v>4243.8</v>
      </c>
      <c r="T6454" t="str">
        <f t="shared" si="504"/>
        <v>EUR</v>
      </c>
    </row>
    <row r="6455" spans="1:20" ht="18.75" hidden="1" customHeight="1" x14ac:dyDescent="0.25">
      <c r="A6455" t="s">
        <v>2887</v>
      </c>
      <c r="B6455" t="s">
        <v>5</v>
      </c>
      <c r="C6455" t="s">
        <v>1913</v>
      </c>
      <c r="D6455" s="24">
        <v>11821</v>
      </c>
      <c r="E6455" t="s">
        <v>1718</v>
      </c>
      <c r="F6455" t="s">
        <v>1924</v>
      </c>
      <c r="G6455" t="s">
        <v>108</v>
      </c>
      <c r="H6455" t="s">
        <v>2912</v>
      </c>
      <c r="I6455" t="s">
        <v>1875</v>
      </c>
      <c r="J6455" t="s">
        <v>1919</v>
      </c>
      <c r="K6455" t="s">
        <v>33</v>
      </c>
      <c r="L6455" s="24">
        <v>446.62</v>
      </c>
      <c r="M6455" s="25">
        <f>+VLOOKUP(E6455, TC!A:D, 4, FALSE())</f>
        <v>1.13395</v>
      </c>
      <c r="N6455" s="24">
        <f t="shared" si="500"/>
        <v>506.444749</v>
      </c>
      <c r="O6455" t="str">
        <f t="shared" si="501"/>
        <v>FACTURA</v>
      </c>
      <c r="P6455" t="str">
        <f t="shared" si="502"/>
        <v>2025</v>
      </c>
      <c r="Q6455" t="str">
        <f t="shared" si="503"/>
        <v>05</v>
      </c>
      <c r="R6455" t="str">
        <f>+IFERROR(VLOOKUP(I6455, Listado!A:B, 2, FALSE()), "COMERCIALIZADORA INTERNACIONAL CARIBBEAN EXOTICS S A")</f>
        <v>PIEDRAHITA PEREZ MARIANA</v>
      </c>
      <c r="S6455" s="25">
        <f>+VLOOKUP(E6455, TC!A:D, 2, FALSE())</f>
        <v>4243.8</v>
      </c>
      <c r="T6455" t="str">
        <f t="shared" si="504"/>
        <v>EUR</v>
      </c>
    </row>
    <row r="6456" spans="1:20" ht="18.75" hidden="1" customHeight="1" x14ac:dyDescent="0.25">
      <c r="A6456" t="s">
        <v>2887</v>
      </c>
      <c r="B6456" t="s">
        <v>5</v>
      </c>
      <c r="C6456" t="s">
        <v>1913</v>
      </c>
      <c r="D6456" s="24">
        <v>11821</v>
      </c>
      <c r="E6456" t="s">
        <v>1718</v>
      </c>
      <c r="F6456" t="s">
        <v>1924</v>
      </c>
      <c r="G6456" t="s">
        <v>108</v>
      </c>
      <c r="H6456" t="s">
        <v>2912</v>
      </c>
      <c r="I6456" t="s">
        <v>1875</v>
      </c>
      <c r="J6456" t="s">
        <v>1919</v>
      </c>
      <c r="K6456" t="s">
        <v>33</v>
      </c>
      <c r="L6456" s="24">
        <v>156.47999999999999</v>
      </c>
      <c r="M6456" s="25">
        <f>+VLOOKUP(E6456, TC!A:D, 4, FALSE())</f>
        <v>1.13395</v>
      </c>
      <c r="N6456" s="24">
        <f t="shared" si="500"/>
        <v>177.440496</v>
      </c>
      <c r="O6456" t="str">
        <f t="shared" si="501"/>
        <v>FACTURA</v>
      </c>
      <c r="P6456" t="str">
        <f t="shared" si="502"/>
        <v>2025</v>
      </c>
      <c r="Q6456" t="str">
        <f t="shared" si="503"/>
        <v>05</v>
      </c>
      <c r="R6456" t="str">
        <f>+IFERROR(VLOOKUP(I6456, Listado!A:B, 2, FALSE()), "COMERCIALIZADORA INTERNACIONAL CARIBBEAN EXOTICS S A")</f>
        <v>PIEDRAHITA PEREZ MARIANA</v>
      </c>
      <c r="S6456" s="25">
        <f>+VLOOKUP(E6456, TC!A:D, 2, FALSE())</f>
        <v>4243.8</v>
      </c>
      <c r="T6456" t="str">
        <f t="shared" si="504"/>
        <v>EUR</v>
      </c>
    </row>
    <row r="6457" spans="1:20" ht="18.75" hidden="1" customHeight="1" x14ac:dyDescent="0.25">
      <c r="A6457" t="s">
        <v>2887</v>
      </c>
      <c r="B6457" t="s">
        <v>5</v>
      </c>
      <c r="C6457" t="s">
        <v>1913</v>
      </c>
      <c r="D6457" s="24">
        <v>11821</v>
      </c>
      <c r="E6457" t="s">
        <v>1718</v>
      </c>
      <c r="F6457" t="s">
        <v>1924</v>
      </c>
      <c r="G6457" t="s">
        <v>108</v>
      </c>
      <c r="H6457" t="s">
        <v>2912</v>
      </c>
      <c r="I6457" t="s">
        <v>1875</v>
      </c>
      <c r="J6457" t="s">
        <v>1919</v>
      </c>
      <c r="K6457" t="s">
        <v>33</v>
      </c>
      <c r="L6457" s="24">
        <v>221.68</v>
      </c>
      <c r="M6457" s="25">
        <f>+VLOOKUP(E6457, TC!A:D, 4, FALSE())</f>
        <v>1.13395</v>
      </c>
      <c r="N6457" s="24">
        <f t="shared" si="500"/>
        <v>251.37403600000002</v>
      </c>
      <c r="O6457" t="str">
        <f t="shared" si="501"/>
        <v>FACTURA</v>
      </c>
      <c r="P6457" t="str">
        <f t="shared" si="502"/>
        <v>2025</v>
      </c>
      <c r="Q6457" t="str">
        <f t="shared" si="503"/>
        <v>05</v>
      </c>
      <c r="R6457" t="str">
        <f>+IFERROR(VLOOKUP(I6457, Listado!A:B, 2, FALSE()), "COMERCIALIZADORA INTERNACIONAL CARIBBEAN EXOTICS S A")</f>
        <v>PIEDRAHITA PEREZ MARIANA</v>
      </c>
      <c r="S6457" s="25">
        <f>+VLOOKUP(E6457, TC!A:D, 2, FALSE())</f>
        <v>4243.8</v>
      </c>
      <c r="T6457" t="str">
        <f t="shared" si="504"/>
        <v>EUR</v>
      </c>
    </row>
    <row r="6458" spans="1:20" ht="18.75" hidden="1" customHeight="1" x14ac:dyDescent="0.25">
      <c r="A6458" t="s">
        <v>2887</v>
      </c>
      <c r="B6458" t="s">
        <v>5</v>
      </c>
      <c r="C6458" t="s">
        <v>1913</v>
      </c>
      <c r="D6458" s="24">
        <v>11821</v>
      </c>
      <c r="E6458" t="s">
        <v>1718</v>
      </c>
      <c r="F6458" t="s">
        <v>1924</v>
      </c>
      <c r="G6458" t="s">
        <v>108</v>
      </c>
      <c r="H6458" t="s">
        <v>2912</v>
      </c>
      <c r="I6458" t="s">
        <v>1875</v>
      </c>
      <c r="J6458" t="s">
        <v>1919</v>
      </c>
      <c r="K6458" t="s">
        <v>33</v>
      </c>
      <c r="L6458" s="24">
        <v>166.26</v>
      </c>
      <c r="M6458" s="25">
        <f>+VLOOKUP(E6458, TC!A:D, 4, FALSE())</f>
        <v>1.13395</v>
      </c>
      <c r="N6458" s="24">
        <f t="shared" si="500"/>
        <v>188.53052699999998</v>
      </c>
      <c r="O6458" t="str">
        <f t="shared" si="501"/>
        <v>FACTURA</v>
      </c>
      <c r="P6458" t="str">
        <f t="shared" si="502"/>
        <v>2025</v>
      </c>
      <c r="Q6458" t="str">
        <f t="shared" si="503"/>
        <v>05</v>
      </c>
      <c r="R6458" t="str">
        <f>+IFERROR(VLOOKUP(I6458, Listado!A:B, 2, FALSE()), "COMERCIALIZADORA INTERNACIONAL CARIBBEAN EXOTICS S A")</f>
        <v>PIEDRAHITA PEREZ MARIANA</v>
      </c>
      <c r="S6458" s="25">
        <f>+VLOOKUP(E6458, TC!A:D, 2, FALSE())</f>
        <v>4243.8</v>
      </c>
      <c r="T6458" t="str">
        <f t="shared" si="504"/>
        <v>EUR</v>
      </c>
    </row>
    <row r="6459" spans="1:20" ht="18.75" hidden="1" customHeight="1" x14ac:dyDescent="0.25">
      <c r="A6459" t="s">
        <v>2887</v>
      </c>
      <c r="B6459" t="s">
        <v>5</v>
      </c>
      <c r="C6459" t="s">
        <v>1913</v>
      </c>
      <c r="D6459" s="24">
        <v>11821</v>
      </c>
      <c r="E6459" t="s">
        <v>1718</v>
      </c>
      <c r="F6459" t="s">
        <v>1924</v>
      </c>
      <c r="G6459" t="s">
        <v>108</v>
      </c>
      <c r="H6459" t="s">
        <v>2912</v>
      </c>
      <c r="I6459" t="s">
        <v>1875</v>
      </c>
      <c r="J6459" t="s">
        <v>1919</v>
      </c>
      <c r="K6459" t="s">
        <v>33</v>
      </c>
      <c r="L6459" s="24">
        <v>146.69999999999999</v>
      </c>
      <c r="M6459" s="25">
        <f>+VLOOKUP(E6459, TC!A:D, 4, FALSE())</f>
        <v>1.13395</v>
      </c>
      <c r="N6459" s="24">
        <f t="shared" si="500"/>
        <v>166.35046499999999</v>
      </c>
      <c r="O6459" t="str">
        <f t="shared" si="501"/>
        <v>FACTURA</v>
      </c>
      <c r="P6459" t="str">
        <f t="shared" si="502"/>
        <v>2025</v>
      </c>
      <c r="Q6459" t="str">
        <f t="shared" si="503"/>
        <v>05</v>
      </c>
      <c r="R6459" t="str">
        <f>+IFERROR(VLOOKUP(I6459, Listado!A:B, 2, FALSE()), "COMERCIALIZADORA INTERNACIONAL CARIBBEAN EXOTICS S A")</f>
        <v>PIEDRAHITA PEREZ MARIANA</v>
      </c>
      <c r="S6459" s="25">
        <f>+VLOOKUP(E6459, TC!A:D, 2, FALSE())</f>
        <v>4243.8</v>
      </c>
      <c r="T6459" t="str">
        <f t="shared" si="504"/>
        <v>EUR</v>
      </c>
    </row>
    <row r="6460" spans="1:20" ht="18.75" hidden="1" customHeight="1" x14ac:dyDescent="0.25">
      <c r="A6460" t="s">
        <v>2887</v>
      </c>
      <c r="B6460" t="s">
        <v>5</v>
      </c>
      <c r="C6460" t="s">
        <v>1913</v>
      </c>
      <c r="D6460" s="24">
        <v>11821</v>
      </c>
      <c r="E6460" t="s">
        <v>1718</v>
      </c>
      <c r="F6460" t="s">
        <v>1924</v>
      </c>
      <c r="G6460" t="s">
        <v>108</v>
      </c>
      <c r="H6460" t="s">
        <v>2912</v>
      </c>
      <c r="I6460" t="s">
        <v>1875</v>
      </c>
      <c r="J6460" t="s">
        <v>1919</v>
      </c>
      <c r="K6460" t="s">
        <v>33</v>
      </c>
      <c r="L6460" s="24">
        <v>205.38</v>
      </c>
      <c r="M6460" s="25">
        <f>+VLOOKUP(E6460, TC!A:D, 4, FALSE())</f>
        <v>1.13395</v>
      </c>
      <c r="N6460" s="24">
        <f t="shared" si="500"/>
        <v>232.89065099999999</v>
      </c>
      <c r="O6460" t="str">
        <f t="shared" si="501"/>
        <v>FACTURA</v>
      </c>
      <c r="P6460" t="str">
        <f t="shared" si="502"/>
        <v>2025</v>
      </c>
      <c r="Q6460" t="str">
        <f t="shared" si="503"/>
        <v>05</v>
      </c>
      <c r="R6460" t="str">
        <f>+IFERROR(VLOOKUP(I6460, Listado!A:B, 2, FALSE()), "COMERCIALIZADORA INTERNACIONAL CARIBBEAN EXOTICS S A")</f>
        <v>PIEDRAHITA PEREZ MARIANA</v>
      </c>
      <c r="S6460" s="25">
        <f>+VLOOKUP(E6460, TC!A:D, 2, FALSE())</f>
        <v>4243.8</v>
      </c>
      <c r="T6460" t="str">
        <f t="shared" si="504"/>
        <v>EUR</v>
      </c>
    </row>
    <row r="6461" spans="1:20" ht="18.75" hidden="1" customHeight="1" x14ac:dyDescent="0.25">
      <c r="A6461" t="s">
        <v>2887</v>
      </c>
      <c r="B6461" t="s">
        <v>5</v>
      </c>
      <c r="C6461" t="s">
        <v>1913</v>
      </c>
      <c r="D6461" s="24">
        <v>11821</v>
      </c>
      <c r="E6461" t="s">
        <v>1718</v>
      </c>
      <c r="F6461" t="s">
        <v>1924</v>
      </c>
      <c r="G6461" t="s">
        <v>108</v>
      </c>
      <c r="H6461" t="s">
        <v>2912</v>
      </c>
      <c r="I6461" t="s">
        <v>1875</v>
      </c>
      <c r="J6461" t="s">
        <v>1919</v>
      </c>
      <c r="K6461" t="s">
        <v>33</v>
      </c>
      <c r="L6461" s="24">
        <v>179.3</v>
      </c>
      <c r="M6461" s="25">
        <f>+VLOOKUP(E6461, TC!A:D, 4, FALSE())</f>
        <v>1.13395</v>
      </c>
      <c r="N6461" s="24">
        <f t="shared" si="500"/>
        <v>203.31723500000001</v>
      </c>
      <c r="O6461" t="str">
        <f t="shared" si="501"/>
        <v>FACTURA</v>
      </c>
      <c r="P6461" t="str">
        <f t="shared" si="502"/>
        <v>2025</v>
      </c>
      <c r="Q6461" t="str">
        <f t="shared" si="503"/>
        <v>05</v>
      </c>
      <c r="R6461" t="str">
        <f>+IFERROR(VLOOKUP(I6461, Listado!A:B, 2, FALSE()), "COMERCIALIZADORA INTERNACIONAL CARIBBEAN EXOTICS S A")</f>
        <v>PIEDRAHITA PEREZ MARIANA</v>
      </c>
      <c r="S6461" s="25">
        <f>+VLOOKUP(E6461, TC!A:D, 2, FALSE())</f>
        <v>4243.8</v>
      </c>
      <c r="T6461" t="str">
        <f t="shared" si="504"/>
        <v>EUR</v>
      </c>
    </row>
    <row r="6462" spans="1:20" ht="18.75" hidden="1" customHeight="1" x14ac:dyDescent="0.25">
      <c r="A6462" t="s">
        <v>2887</v>
      </c>
      <c r="B6462" t="s">
        <v>5</v>
      </c>
      <c r="C6462" t="s">
        <v>1913</v>
      </c>
      <c r="D6462" s="24">
        <v>11821</v>
      </c>
      <c r="E6462" t="s">
        <v>1718</v>
      </c>
      <c r="F6462" t="s">
        <v>1924</v>
      </c>
      <c r="G6462" t="s">
        <v>108</v>
      </c>
      <c r="H6462" t="s">
        <v>2912</v>
      </c>
      <c r="I6462" t="s">
        <v>1875</v>
      </c>
      <c r="J6462" t="s">
        <v>1919</v>
      </c>
      <c r="K6462" t="s">
        <v>33</v>
      </c>
      <c r="L6462" s="24">
        <v>52.16</v>
      </c>
      <c r="M6462" s="25">
        <f>+VLOOKUP(E6462, TC!A:D, 4, FALSE())</f>
        <v>1.13395</v>
      </c>
      <c r="N6462" s="24">
        <f t="shared" si="500"/>
        <v>59.146831999999996</v>
      </c>
      <c r="O6462" t="str">
        <f t="shared" si="501"/>
        <v>FACTURA</v>
      </c>
      <c r="P6462" t="str">
        <f t="shared" si="502"/>
        <v>2025</v>
      </c>
      <c r="Q6462" t="str">
        <f t="shared" si="503"/>
        <v>05</v>
      </c>
      <c r="R6462" t="str">
        <f>+IFERROR(VLOOKUP(I6462, Listado!A:B, 2, FALSE()), "COMERCIALIZADORA INTERNACIONAL CARIBBEAN EXOTICS S A")</f>
        <v>PIEDRAHITA PEREZ MARIANA</v>
      </c>
      <c r="S6462" s="25">
        <f>+VLOOKUP(E6462, TC!A:D, 2, FALSE())</f>
        <v>4243.8</v>
      </c>
      <c r="T6462" t="str">
        <f t="shared" si="504"/>
        <v>EUR</v>
      </c>
    </row>
    <row r="6463" spans="1:20" ht="18.75" hidden="1" customHeight="1" x14ac:dyDescent="0.25">
      <c r="A6463" t="s">
        <v>2887</v>
      </c>
      <c r="B6463" t="s">
        <v>5</v>
      </c>
      <c r="C6463" t="s">
        <v>1913</v>
      </c>
      <c r="D6463" s="24">
        <v>11821</v>
      </c>
      <c r="E6463" t="s">
        <v>1718</v>
      </c>
      <c r="F6463" t="s">
        <v>1924</v>
      </c>
      <c r="G6463" t="s">
        <v>108</v>
      </c>
      <c r="H6463" t="s">
        <v>2912</v>
      </c>
      <c r="I6463" t="s">
        <v>1875</v>
      </c>
      <c r="J6463" t="s">
        <v>1919</v>
      </c>
      <c r="K6463" t="s">
        <v>33</v>
      </c>
      <c r="L6463" s="24">
        <v>22.82</v>
      </c>
      <c r="M6463" s="25">
        <f>+VLOOKUP(E6463, TC!A:D, 4, FALSE())</f>
        <v>1.13395</v>
      </c>
      <c r="N6463" s="24">
        <f t="shared" si="500"/>
        <v>25.876739000000001</v>
      </c>
      <c r="O6463" t="str">
        <f t="shared" si="501"/>
        <v>FACTURA</v>
      </c>
      <c r="P6463" t="str">
        <f t="shared" si="502"/>
        <v>2025</v>
      </c>
      <c r="Q6463" t="str">
        <f t="shared" si="503"/>
        <v>05</v>
      </c>
      <c r="R6463" t="str">
        <f>+IFERROR(VLOOKUP(I6463, Listado!A:B, 2, FALSE()), "COMERCIALIZADORA INTERNACIONAL CARIBBEAN EXOTICS S A")</f>
        <v>PIEDRAHITA PEREZ MARIANA</v>
      </c>
      <c r="S6463" s="25">
        <f>+VLOOKUP(E6463, TC!A:D, 2, FALSE())</f>
        <v>4243.8</v>
      </c>
      <c r="T6463" t="str">
        <f t="shared" si="504"/>
        <v>EUR</v>
      </c>
    </row>
    <row r="6464" spans="1:20" ht="18.75" hidden="1" customHeight="1" x14ac:dyDescent="0.25">
      <c r="A6464" t="s">
        <v>2887</v>
      </c>
      <c r="B6464" t="s">
        <v>5</v>
      </c>
      <c r="C6464" t="s">
        <v>1913</v>
      </c>
      <c r="D6464" s="24">
        <v>11821</v>
      </c>
      <c r="E6464" t="s">
        <v>1718</v>
      </c>
      <c r="F6464" t="s">
        <v>1924</v>
      </c>
      <c r="G6464" t="s">
        <v>108</v>
      </c>
      <c r="H6464" t="s">
        <v>2912</v>
      </c>
      <c r="I6464" t="s">
        <v>1875</v>
      </c>
      <c r="J6464" t="s">
        <v>1919</v>
      </c>
      <c r="K6464" t="s">
        <v>1959</v>
      </c>
      <c r="L6464" s="24">
        <v>600</v>
      </c>
      <c r="M6464" s="25">
        <f>+VLOOKUP(E6464, TC!A:D, 4, FALSE())</f>
        <v>1.13395</v>
      </c>
      <c r="N6464" s="24">
        <f t="shared" si="500"/>
        <v>680.37</v>
      </c>
      <c r="O6464" t="str">
        <f t="shared" si="501"/>
        <v>FACTURA</v>
      </c>
      <c r="P6464" t="str">
        <f t="shared" si="502"/>
        <v>2025</v>
      </c>
      <c r="Q6464" t="str">
        <f t="shared" si="503"/>
        <v>05</v>
      </c>
      <c r="R6464" t="str">
        <f>+IFERROR(VLOOKUP(I6464, Listado!A:B, 2, FALSE()), "COMERCIALIZADORA INTERNACIONAL CARIBBEAN EXOTICS S A")</f>
        <v>PIEDRAHITA PEREZ MARIANA</v>
      </c>
      <c r="S6464" s="25">
        <f>+VLOOKUP(E6464, TC!A:D, 2, FALSE())</f>
        <v>4243.8</v>
      </c>
      <c r="T6464" t="str">
        <f t="shared" si="504"/>
        <v>EUR</v>
      </c>
    </row>
    <row r="6465" spans="1:20" ht="18.75" hidden="1" customHeight="1" x14ac:dyDescent="0.25">
      <c r="A6465" t="s">
        <v>2887</v>
      </c>
      <c r="B6465" t="s">
        <v>5</v>
      </c>
      <c r="C6465" t="s">
        <v>1913</v>
      </c>
      <c r="D6465" s="24">
        <v>11821</v>
      </c>
      <c r="E6465" t="s">
        <v>1718</v>
      </c>
      <c r="F6465" t="s">
        <v>1924</v>
      </c>
      <c r="G6465" t="s">
        <v>108</v>
      </c>
      <c r="H6465" t="s">
        <v>2912</v>
      </c>
      <c r="I6465" t="s">
        <v>1875</v>
      </c>
      <c r="J6465" t="s">
        <v>1919</v>
      </c>
      <c r="K6465" t="s">
        <v>1960</v>
      </c>
      <c r="L6465" s="24">
        <v>22.61</v>
      </c>
      <c r="M6465" s="25">
        <f>+VLOOKUP(E6465, TC!A:D, 4, FALSE())</f>
        <v>1.13395</v>
      </c>
      <c r="N6465" s="24">
        <f t="shared" si="500"/>
        <v>25.638609500000001</v>
      </c>
      <c r="O6465" t="str">
        <f t="shared" si="501"/>
        <v>FACTURA</v>
      </c>
      <c r="P6465" t="str">
        <f t="shared" si="502"/>
        <v>2025</v>
      </c>
      <c r="Q6465" t="str">
        <f t="shared" si="503"/>
        <v>05</v>
      </c>
      <c r="R6465" t="str">
        <f>+IFERROR(VLOOKUP(I6465, Listado!A:B, 2, FALSE()), "COMERCIALIZADORA INTERNACIONAL CARIBBEAN EXOTICS S A")</f>
        <v>PIEDRAHITA PEREZ MARIANA</v>
      </c>
      <c r="S6465" s="25">
        <f>+VLOOKUP(E6465, TC!A:D, 2, FALSE())</f>
        <v>4243.8</v>
      </c>
      <c r="T6465" t="str">
        <f t="shared" si="504"/>
        <v>EUR</v>
      </c>
    </row>
    <row r="6466" spans="1:20" ht="18.75" hidden="1" customHeight="1" x14ac:dyDescent="0.25">
      <c r="A6466" t="s">
        <v>2887</v>
      </c>
      <c r="B6466" t="s">
        <v>5</v>
      </c>
      <c r="C6466" t="s">
        <v>1913</v>
      </c>
      <c r="D6466" s="24">
        <v>11822</v>
      </c>
      <c r="E6466" t="s">
        <v>1718</v>
      </c>
      <c r="F6466" t="s">
        <v>1924</v>
      </c>
      <c r="G6466" t="s">
        <v>108</v>
      </c>
      <c r="H6466" t="s">
        <v>2913</v>
      </c>
      <c r="I6466" t="s">
        <v>1875</v>
      </c>
      <c r="J6466" t="s">
        <v>1919</v>
      </c>
      <c r="K6466" t="s">
        <v>33</v>
      </c>
      <c r="L6466" s="24">
        <v>192.36</v>
      </c>
      <c r="M6466" s="25">
        <f>+VLOOKUP(E6466, TC!A:D, 4, FALSE())</f>
        <v>1.13395</v>
      </c>
      <c r="N6466" s="24">
        <f t="shared" ref="N6466:N6529" si="505">+IF(F6466="EUR", (M6466*L6466), IF(I6466="JUAN MATAS SAS", (L6466/S6466), L6466))</f>
        <v>218.12662200000003</v>
      </c>
      <c r="O6466" t="str">
        <f t="shared" ref="O6466:O6529" si="506">+IF(C6466="CFE", "FACTURA", IF(ISERROR(SEARCH("ANULA", H6466))=FALSE(), "ANULACIÓN FE", IF(ISERROR(SEARCH("CANCELLATION", H6466))=FALSE(), "ANULACIÓN FE", "NOTAS")))</f>
        <v>FACTURA</v>
      </c>
      <c r="P6466" t="str">
        <f t="shared" ref="P6466:P6529" si="507">+LEFT(E6466, 4)</f>
        <v>2025</v>
      </c>
      <c r="Q6466" t="str">
        <f t="shared" ref="Q6466:Q6529" si="508">+MID(E6466, 5, 2)</f>
        <v>05</v>
      </c>
      <c r="R6466" t="str">
        <f>+IFERROR(VLOOKUP(I6466, Listado!A:B, 2, FALSE()), "COMERCIALIZADORA INTERNACIONAL CARIBBEAN EXOTICS S A")</f>
        <v>PIEDRAHITA PEREZ MARIANA</v>
      </c>
      <c r="S6466" s="25">
        <f>+VLOOKUP(E6466, TC!A:D, 2, FALSE())</f>
        <v>4243.8</v>
      </c>
      <c r="T6466" t="str">
        <f t="shared" ref="T6466:T6529" si="509">+IF(I6466="JUAN MATAS SAS", "USD", F6466)</f>
        <v>EUR</v>
      </c>
    </row>
    <row r="6467" spans="1:20" ht="18.75" hidden="1" customHeight="1" x14ac:dyDescent="0.25">
      <c r="A6467" t="s">
        <v>2887</v>
      </c>
      <c r="B6467" t="s">
        <v>5</v>
      </c>
      <c r="C6467" t="s">
        <v>1913</v>
      </c>
      <c r="D6467" s="24">
        <v>11822</v>
      </c>
      <c r="E6467" t="s">
        <v>1718</v>
      </c>
      <c r="F6467" t="s">
        <v>1924</v>
      </c>
      <c r="G6467" t="s">
        <v>108</v>
      </c>
      <c r="H6467" t="s">
        <v>2913</v>
      </c>
      <c r="I6467" t="s">
        <v>1875</v>
      </c>
      <c r="J6467" t="s">
        <v>1919</v>
      </c>
      <c r="K6467" t="s">
        <v>33</v>
      </c>
      <c r="L6467" s="24">
        <v>1465.6</v>
      </c>
      <c r="M6467" s="25">
        <f>+VLOOKUP(E6467, TC!A:D, 4, FALSE())</f>
        <v>1.13395</v>
      </c>
      <c r="N6467" s="24">
        <f t="shared" si="505"/>
        <v>1661.9171199999998</v>
      </c>
      <c r="O6467" t="str">
        <f t="shared" si="506"/>
        <v>FACTURA</v>
      </c>
      <c r="P6467" t="str">
        <f t="shared" si="507"/>
        <v>2025</v>
      </c>
      <c r="Q6467" t="str">
        <f t="shared" si="508"/>
        <v>05</v>
      </c>
      <c r="R6467" t="str">
        <f>+IFERROR(VLOOKUP(I6467, Listado!A:B, 2, FALSE()), "COMERCIALIZADORA INTERNACIONAL CARIBBEAN EXOTICS S A")</f>
        <v>PIEDRAHITA PEREZ MARIANA</v>
      </c>
      <c r="S6467" s="25">
        <f>+VLOOKUP(E6467, TC!A:D, 2, FALSE())</f>
        <v>4243.8</v>
      </c>
      <c r="T6467" t="str">
        <f t="shared" si="509"/>
        <v>EUR</v>
      </c>
    </row>
    <row r="6468" spans="1:20" ht="18.75" hidden="1" customHeight="1" x14ac:dyDescent="0.25">
      <c r="A6468" t="s">
        <v>2887</v>
      </c>
      <c r="B6468" t="s">
        <v>5</v>
      </c>
      <c r="C6468" t="s">
        <v>1913</v>
      </c>
      <c r="D6468" s="24">
        <v>11822</v>
      </c>
      <c r="E6468" t="s">
        <v>1718</v>
      </c>
      <c r="F6468" t="s">
        <v>1924</v>
      </c>
      <c r="G6468" t="s">
        <v>108</v>
      </c>
      <c r="H6468" t="s">
        <v>2913</v>
      </c>
      <c r="I6468" t="s">
        <v>1875</v>
      </c>
      <c r="J6468" t="s">
        <v>1919</v>
      </c>
      <c r="K6468" t="s">
        <v>33</v>
      </c>
      <c r="L6468" s="24">
        <v>274.8</v>
      </c>
      <c r="M6468" s="25">
        <f>+VLOOKUP(E6468, TC!A:D, 4, FALSE())</f>
        <v>1.13395</v>
      </c>
      <c r="N6468" s="24">
        <f t="shared" si="505"/>
        <v>311.60946000000001</v>
      </c>
      <c r="O6468" t="str">
        <f t="shared" si="506"/>
        <v>FACTURA</v>
      </c>
      <c r="P6468" t="str">
        <f t="shared" si="507"/>
        <v>2025</v>
      </c>
      <c r="Q6468" t="str">
        <f t="shared" si="508"/>
        <v>05</v>
      </c>
      <c r="R6468" t="str">
        <f>+IFERROR(VLOOKUP(I6468, Listado!A:B, 2, FALSE()), "COMERCIALIZADORA INTERNACIONAL CARIBBEAN EXOTICS S A")</f>
        <v>PIEDRAHITA PEREZ MARIANA</v>
      </c>
      <c r="S6468" s="25">
        <f>+VLOOKUP(E6468, TC!A:D, 2, FALSE())</f>
        <v>4243.8</v>
      </c>
      <c r="T6468" t="str">
        <f t="shared" si="509"/>
        <v>EUR</v>
      </c>
    </row>
    <row r="6469" spans="1:20" ht="18.75" hidden="1" customHeight="1" x14ac:dyDescent="0.25">
      <c r="A6469" t="s">
        <v>2887</v>
      </c>
      <c r="B6469" t="s">
        <v>5</v>
      </c>
      <c r="C6469" t="s">
        <v>1913</v>
      </c>
      <c r="D6469" s="24">
        <v>11822</v>
      </c>
      <c r="E6469" t="s">
        <v>1718</v>
      </c>
      <c r="F6469" t="s">
        <v>1924</v>
      </c>
      <c r="G6469" t="s">
        <v>108</v>
      </c>
      <c r="H6469" t="s">
        <v>2913</v>
      </c>
      <c r="I6469" t="s">
        <v>1875</v>
      </c>
      <c r="J6469" t="s">
        <v>1919</v>
      </c>
      <c r="K6469" t="s">
        <v>33</v>
      </c>
      <c r="L6469" s="24">
        <v>164.88</v>
      </c>
      <c r="M6469" s="25">
        <f>+VLOOKUP(E6469, TC!A:D, 4, FALSE())</f>
        <v>1.13395</v>
      </c>
      <c r="N6469" s="24">
        <f t="shared" si="505"/>
        <v>186.965676</v>
      </c>
      <c r="O6469" t="str">
        <f t="shared" si="506"/>
        <v>FACTURA</v>
      </c>
      <c r="P6469" t="str">
        <f t="shared" si="507"/>
        <v>2025</v>
      </c>
      <c r="Q6469" t="str">
        <f t="shared" si="508"/>
        <v>05</v>
      </c>
      <c r="R6469" t="str">
        <f>+IFERROR(VLOOKUP(I6469, Listado!A:B, 2, FALSE()), "COMERCIALIZADORA INTERNACIONAL CARIBBEAN EXOTICS S A")</f>
        <v>PIEDRAHITA PEREZ MARIANA</v>
      </c>
      <c r="S6469" s="25">
        <f>+VLOOKUP(E6469, TC!A:D, 2, FALSE())</f>
        <v>4243.8</v>
      </c>
      <c r="T6469" t="str">
        <f t="shared" si="509"/>
        <v>EUR</v>
      </c>
    </row>
    <row r="6470" spans="1:20" ht="18.75" hidden="1" customHeight="1" x14ac:dyDescent="0.25">
      <c r="A6470" t="s">
        <v>2887</v>
      </c>
      <c r="B6470" t="s">
        <v>5</v>
      </c>
      <c r="C6470" t="s">
        <v>1913</v>
      </c>
      <c r="D6470" s="24">
        <v>11822</v>
      </c>
      <c r="E6470" t="s">
        <v>1718</v>
      </c>
      <c r="F6470" t="s">
        <v>1924</v>
      </c>
      <c r="G6470" t="s">
        <v>108</v>
      </c>
      <c r="H6470" t="s">
        <v>2913</v>
      </c>
      <c r="I6470" t="s">
        <v>1875</v>
      </c>
      <c r="J6470" t="s">
        <v>1919</v>
      </c>
      <c r="K6470" t="s">
        <v>33</v>
      </c>
      <c r="L6470" s="24">
        <v>361.82</v>
      </c>
      <c r="M6470" s="25">
        <f>+VLOOKUP(E6470, TC!A:D, 4, FALSE())</f>
        <v>1.13395</v>
      </c>
      <c r="N6470" s="24">
        <f t="shared" si="505"/>
        <v>410.28578900000002</v>
      </c>
      <c r="O6470" t="str">
        <f t="shared" si="506"/>
        <v>FACTURA</v>
      </c>
      <c r="P6470" t="str">
        <f t="shared" si="507"/>
        <v>2025</v>
      </c>
      <c r="Q6470" t="str">
        <f t="shared" si="508"/>
        <v>05</v>
      </c>
      <c r="R6470" t="str">
        <f>+IFERROR(VLOOKUP(I6470, Listado!A:B, 2, FALSE()), "COMERCIALIZADORA INTERNACIONAL CARIBBEAN EXOTICS S A")</f>
        <v>PIEDRAHITA PEREZ MARIANA</v>
      </c>
      <c r="S6470" s="25">
        <f>+VLOOKUP(E6470, TC!A:D, 2, FALSE())</f>
        <v>4243.8</v>
      </c>
      <c r="T6470" t="str">
        <f t="shared" si="509"/>
        <v>EUR</v>
      </c>
    </row>
    <row r="6471" spans="1:20" ht="18.75" hidden="1" customHeight="1" x14ac:dyDescent="0.25">
      <c r="A6471" t="s">
        <v>2887</v>
      </c>
      <c r="B6471" t="s">
        <v>5</v>
      </c>
      <c r="C6471" t="s">
        <v>1913</v>
      </c>
      <c r="D6471" s="24">
        <v>11822</v>
      </c>
      <c r="E6471" t="s">
        <v>1718</v>
      </c>
      <c r="F6471" t="s">
        <v>1924</v>
      </c>
      <c r="G6471" t="s">
        <v>108</v>
      </c>
      <c r="H6471" t="s">
        <v>2913</v>
      </c>
      <c r="I6471" t="s">
        <v>1875</v>
      </c>
      <c r="J6471" t="s">
        <v>1919</v>
      </c>
      <c r="K6471" t="s">
        <v>33</v>
      </c>
      <c r="L6471" s="24">
        <v>105.34</v>
      </c>
      <c r="M6471" s="25">
        <f>+VLOOKUP(E6471, TC!A:D, 4, FALSE())</f>
        <v>1.13395</v>
      </c>
      <c r="N6471" s="24">
        <f t="shared" si="505"/>
        <v>119.450293</v>
      </c>
      <c r="O6471" t="str">
        <f t="shared" si="506"/>
        <v>FACTURA</v>
      </c>
      <c r="P6471" t="str">
        <f t="shared" si="507"/>
        <v>2025</v>
      </c>
      <c r="Q6471" t="str">
        <f t="shared" si="508"/>
        <v>05</v>
      </c>
      <c r="R6471" t="str">
        <f>+IFERROR(VLOOKUP(I6471, Listado!A:B, 2, FALSE()), "COMERCIALIZADORA INTERNACIONAL CARIBBEAN EXOTICS S A")</f>
        <v>PIEDRAHITA PEREZ MARIANA</v>
      </c>
      <c r="S6471" s="25">
        <f>+VLOOKUP(E6471, TC!A:D, 2, FALSE())</f>
        <v>4243.8</v>
      </c>
      <c r="T6471" t="str">
        <f t="shared" si="509"/>
        <v>EUR</v>
      </c>
    </row>
    <row r="6472" spans="1:20" ht="18.75" hidden="1" customHeight="1" x14ac:dyDescent="0.25">
      <c r="A6472" t="s">
        <v>2887</v>
      </c>
      <c r="B6472" t="s">
        <v>5</v>
      </c>
      <c r="C6472" t="s">
        <v>1913</v>
      </c>
      <c r="D6472" s="24">
        <v>11822</v>
      </c>
      <c r="E6472" t="s">
        <v>1718</v>
      </c>
      <c r="F6472" t="s">
        <v>1924</v>
      </c>
      <c r="G6472" t="s">
        <v>108</v>
      </c>
      <c r="H6472" t="s">
        <v>2913</v>
      </c>
      <c r="I6472" t="s">
        <v>1875</v>
      </c>
      <c r="J6472" t="s">
        <v>1919</v>
      </c>
      <c r="K6472" t="s">
        <v>1959</v>
      </c>
      <c r="L6472" s="24">
        <v>600</v>
      </c>
      <c r="M6472" s="25">
        <f>+VLOOKUP(E6472, TC!A:D, 4, FALSE())</f>
        <v>1.13395</v>
      </c>
      <c r="N6472" s="24">
        <f t="shared" si="505"/>
        <v>680.37</v>
      </c>
      <c r="O6472" t="str">
        <f t="shared" si="506"/>
        <v>FACTURA</v>
      </c>
      <c r="P6472" t="str">
        <f t="shared" si="507"/>
        <v>2025</v>
      </c>
      <c r="Q6472" t="str">
        <f t="shared" si="508"/>
        <v>05</v>
      </c>
      <c r="R6472" t="str">
        <f>+IFERROR(VLOOKUP(I6472, Listado!A:B, 2, FALSE()), "COMERCIALIZADORA INTERNACIONAL CARIBBEAN EXOTICS S A")</f>
        <v>PIEDRAHITA PEREZ MARIANA</v>
      </c>
      <c r="S6472" s="25">
        <f>+VLOOKUP(E6472, TC!A:D, 2, FALSE())</f>
        <v>4243.8</v>
      </c>
      <c r="T6472" t="str">
        <f t="shared" si="509"/>
        <v>EUR</v>
      </c>
    </row>
    <row r="6473" spans="1:20" ht="18.75" hidden="1" customHeight="1" x14ac:dyDescent="0.25">
      <c r="A6473" t="s">
        <v>2887</v>
      </c>
      <c r="B6473" t="s">
        <v>5</v>
      </c>
      <c r="C6473" t="s">
        <v>1913</v>
      </c>
      <c r="D6473" s="24">
        <v>11822</v>
      </c>
      <c r="E6473" t="s">
        <v>1718</v>
      </c>
      <c r="F6473" t="s">
        <v>1924</v>
      </c>
      <c r="G6473" t="s">
        <v>108</v>
      </c>
      <c r="H6473" t="s">
        <v>2913</v>
      </c>
      <c r="I6473" t="s">
        <v>1875</v>
      </c>
      <c r="J6473" t="s">
        <v>1919</v>
      </c>
      <c r="K6473" t="s">
        <v>1960</v>
      </c>
      <c r="L6473" s="24">
        <v>14.98</v>
      </c>
      <c r="M6473" s="25">
        <f>+VLOOKUP(E6473, TC!A:D, 4, FALSE())</f>
        <v>1.13395</v>
      </c>
      <c r="N6473" s="24">
        <f t="shared" si="505"/>
        <v>16.986571000000001</v>
      </c>
      <c r="O6473" t="str">
        <f t="shared" si="506"/>
        <v>FACTURA</v>
      </c>
      <c r="P6473" t="str">
        <f t="shared" si="507"/>
        <v>2025</v>
      </c>
      <c r="Q6473" t="str">
        <f t="shared" si="508"/>
        <v>05</v>
      </c>
      <c r="R6473" t="str">
        <f>+IFERROR(VLOOKUP(I6473, Listado!A:B, 2, FALSE()), "COMERCIALIZADORA INTERNACIONAL CARIBBEAN EXOTICS S A")</f>
        <v>PIEDRAHITA PEREZ MARIANA</v>
      </c>
      <c r="S6473" s="25">
        <f>+VLOOKUP(E6473, TC!A:D, 2, FALSE())</f>
        <v>4243.8</v>
      </c>
      <c r="T6473" t="str">
        <f t="shared" si="509"/>
        <v>EUR</v>
      </c>
    </row>
    <row r="6474" spans="1:20" ht="18.75" hidden="1" customHeight="1" x14ac:dyDescent="0.25">
      <c r="A6474" t="s">
        <v>2887</v>
      </c>
      <c r="B6474" t="s">
        <v>5</v>
      </c>
      <c r="C6474" t="s">
        <v>1913</v>
      </c>
      <c r="D6474" s="24">
        <v>11823</v>
      </c>
      <c r="E6474" t="s">
        <v>1718</v>
      </c>
      <c r="F6474" t="s">
        <v>1924</v>
      </c>
      <c r="G6474" t="s">
        <v>108</v>
      </c>
      <c r="H6474" t="s">
        <v>2914</v>
      </c>
      <c r="I6474" t="s">
        <v>1875</v>
      </c>
      <c r="J6474" t="s">
        <v>1919</v>
      </c>
      <c r="K6474" t="s">
        <v>33</v>
      </c>
      <c r="L6474" s="24">
        <v>404.95</v>
      </c>
      <c r="M6474" s="25">
        <f>+VLOOKUP(E6474, TC!A:D, 4, FALSE())</f>
        <v>1.13395</v>
      </c>
      <c r="N6474" s="24">
        <f t="shared" si="505"/>
        <v>459.19305249999996</v>
      </c>
      <c r="O6474" t="str">
        <f t="shared" si="506"/>
        <v>FACTURA</v>
      </c>
      <c r="P6474" t="str">
        <f t="shared" si="507"/>
        <v>2025</v>
      </c>
      <c r="Q6474" t="str">
        <f t="shared" si="508"/>
        <v>05</v>
      </c>
      <c r="R6474" t="str">
        <f>+IFERROR(VLOOKUP(I6474, Listado!A:B, 2, FALSE()), "COMERCIALIZADORA INTERNACIONAL CARIBBEAN EXOTICS S A")</f>
        <v>PIEDRAHITA PEREZ MARIANA</v>
      </c>
      <c r="S6474" s="25">
        <f>+VLOOKUP(E6474, TC!A:D, 2, FALSE())</f>
        <v>4243.8</v>
      </c>
      <c r="T6474" t="str">
        <f t="shared" si="509"/>
        <v>EUR</v>
      </c>
    </row>
    <row r="6475" spans="1:20" ht="18.75" hidden="1" customHeight="1" x14ac:dyDescent="0.25">
      <c r="A6475" t="s">
        <v>2887</v>
      </c>
      <c r="B6475" t="s">
        <v>5</v>
      </c>
      <c r="C6475" t="s">
        <v>1913</v>
      </c>
      <c r="D6475" s="24">
        <v>11823</v>
      </c>
      <c r="E6475" t="s">
        <v>1718</v>
      </c>
      <c r="F6475" t="s">
        <v>1924</v>
      </c>
      <c r="G6475" t="s">
        <v>108</v>
      </c>
      <c r="H6475" t="s">
        <v>2914</v>
      </c>
      <c r="I6475" t="s">
        <v>1875</v>
      </c>
      <c r="J6475" t="s">
        <v>1919</v>
      </c>
      <c r="K6475" t="s">
        <v>33</v>
      </c>
      <c r="L6475" s="24">
        <v>1883.7</v>
      </c>
      <c r="M6475" s="25">
        <f>+VLOOKUP(E6475, TC!A:D, 4, FALSE())</f>
        <v>1.13395</v>
      </c>
      <c r="N6475" s="24">
        <f t="shared" si="505"/>
        <v>2136.0216150000001</v>
      </c>
      <c r="O6475" t="str">
        <f t="shared" si="506"/>
        <v>FACTURA</v>
      </c>
      <c r="P6475" t="str">
        <f t="shared" si="507"/>
        <v>2025</v>
      </c>
      <c r="Q6475" t="str">
        <f t="shared" si="508"/>
        <v>05</v>
      </c>
      <c r="R6475" t="str">
        <f>+IFERROR(VLOOKUP(I6475, Listado!A:B, 2, FALSE()), "COMERCIALIZADORA INTERNACIONAL CARIBBEAN EXOTICS S A")</f>
        <v>PIEDRAHITA PEREZ MARIANA</v>
      </c>
      <c r="S6475" s="25">
        <f>+VLOOKUP(E6475, TC!A:D, 2, FALSE())</f>
        <v>4243.8</v>
      </c>
      <c r="T6475" t="str">
        <f t="shared" si="509"/>
        <v>EUR</v>
      </c>
    </row>
    <row r="6476" spans="1:20" ht="18.75" hidden="1" customHeight="1" x14ac:dyDescent="0.25">
      <c r="A6476" t="s">
        <v>2887</v>
      </c>
      <c r="B6476" t="s">
        <v>5</v>
      </c>
      <c r="C6476" t="s">
        <v>1913</v>
      </c>
      <c r="D6476" s="24">
        <v>11823</v>
      </c>
      <c r="E6476" t="s">
        <v>1718</v>
      </c>
      <c r="F6476" t="s">
        <v>1924</v>
      </c>
      <c r="G6476" t="s">
        <v>108</v>
      </c>
      <c r="H6476" t="s">
        <v>2914</v>
      </c>
      <c r="I6476" t="s">
        <v>1875</v>
      </c>
      <c r="J6476" t="s">
        <v>1919</v>
      </c>
      <c r="K6476" t="s">
        <v>33</v>
      </c>
      <c r="L6476" s="24">
        <v>259.35000000000002</v>
      </c>
      <c r="M6476" s="25">
        <f>+VLOOKUP(E6476, TC!A:D, 4, FALSE())</f>
        <v>1.13395</v>
      </c>
      <c r="N6476" s="24">
        <f t="shared" si="505"/>
        <v>294.08993250000003</v>
      </c>
      <c r="O6476" t="str">
        <f t="shared" si="506"/>
        <v>FACTURA</v>
      </c>
      <c r="P6476" t="str">
        <f t="shared" si="507"/>
        <v>2025</v>
      </c>
      <c r="Q6476" t="str">
        <f t="shared" si="508"/>
        <v>05</v>
      </c>
      <c r="R6476" t="str">
        <f>+IFERROR(VLOOKUP(I6476, Listado!A:B, 2, FALSE()), "COMERCIALIZADORA INTERNACIONAL CARIBBEAN EXOTICS S A")</f>
        <v>PIEDRAHITA PEREZ MARIANA</v>
      </c>
      <c r="S6476" s="25">
        <f>+VLOOKUP(E6476, TC!A:D, 2, FALSE())</f>
        <v>4243.8</v>
      </c>
      <c r="T6476" t="str">
        <f t="shared" si="509"/>
        <v>EUR</v>
      </c>
    </row>
    <row r="6477" spans="1:20" ht="18.75" hidden="1" customHeight="1" x14ac:dyDescent="0.25">
      <c r="A6477" t="s">
        <v>2887</v>
      </c>
      <c r="B6477" t="s">
        <v>5</v>
      </c>
      <c r="C6477" t="s">
        <v>1913</v>
      </c>
      <c r="D6477" s="24">
        <v>11823</v>
      </c>
      <c r="E6477" t="s">
        <v>1718</v>
      </c>
      <c r="F6477" t="s">
        <v>1924</v>
      </c>
      <c r="G6477" t="s">
        <v>108</v>
      </c>
      <c r="H6477" t="s">
        <v>2914</v>
      </c>
      <c r="I6477" t="s">
        <v>1875</v>
      </c>
      <c r="J6477" t="s">
        <v>1919</v>
      </c>
      <c r="K6477" t="s">
        <v>1959</v>
      </c>
      <c r="L6477" s="24">
        <v>600</v>
      </c>
      <c r="M6477" s="25">
        <f>+VLOOKUP(E6477, TC!A:D, 4, FALSE())</f>
        <v>1.13395</v>
      </c>
      <c r="N6477" s="24">
        <f t="shared" si="505"/>
        <v>680.37</v>
      </c>
      <c r="O6477" t="str">
        <f t="shared" si="506"/>
        <v>FACTURA</v>
      </c>
      <c r="P6477" t="str">
        <f t="shared" si="507"/>
        <v>2025</v>
      </c>
      <c r="Q6477" t="str">
        <f t="shared" si="508"/>
        <v>05</v>
      </c>
      <c r="R6477" t="str">
        <f>+IFERROR(VLOOKUP(I6477, Listado!A:B, 2, FALSE()), "COMERCIALIZADORA INTERNACIONAL CARIBBEAN EXOTICS S A")</f>
        <v>PIEDRAHITA PEREZ MARIANA</v>
      </c>
      <c r="S6477" s="25">
        <f>+VLOOKUP(E6477, TC!A:D, 2, FALSE())</f>
        <v>4243.8</v>
      </c>
      <c r="T6477" t="str">
        <f t="shared" si="509"/>
        <v>EUR</v>
      </c>
    </row>
    <row r="6478" spans="1:20" ht="18.75" hidden="1" customHeight="1" x14ac:dyDescent="0.25">
      <c r="A6478" t="s">
        <v>2887</v>
      </c>
      <c r="B6478" t="s">
        <v>5</v>
      </c>
      <c r="C6478" t="s">
        <v>1913</v>
      </c>
      <c r="D6478" s="24">
        <v>11823</v>
      </c>
      <c r="E6478" t="s">
        <v>1718</v>
      </c>
      <c r="F6478" t="s">
        <v>1924</v>
      </c>
      <c r="G6478" t="s">
        <v>108</v>
      </c>
      <c r="H6478" t="s">
        <v>2914</v>
      </c>
      <c r="I6478" t="s">
        <v>1875</v>
      </c>
      <c r="J6478" t="s">
        <v>1919</v>
      </c>
      <c r="K6478" t="s">
        <v>1960</v>
      </c>
      <c r="L6478" s="24">
        <v>31.78</v>
      </c>
      <c r="M6478" s="25">
        <f>+VLOOKUP(E6478, TC!A:D, 4, FALSE())</f>
        <v>1.13395</v>
      </c>
      <c r="N6478" s="24">
        <f t="shared" si="505"/>
        <v>36.036931000000003</v>
      </c>
      <c r="O6478" t="str">
        <f t="shared" si="506"/>
        <v>FACTURA</v>
      </c>
      <c r="P6478" t="str">
        <f t="shared" si="507"/>
        <v>2025</v>
      </c>
      <c r="Q6478" t="str">
        <f t="shared" si="508"/>
        <v>05</v>
      </c>
      <c r="R6478" t="str">
        <f>+IFERROR(VLOOKUP(I6478, Listado!A:B, 2, FALSE()), "COMERCIALIZADORA INTERNACIONAL CARIBBEAN EXOTICS S A")</f>
        <v>PIEDRAHITA PEREZ MARIANA</v>
      </c>
      <c r="S6478" s="25">
        <f>+VLOOKUP(E6478, TC!A:D, 2, FALSE())</f>
        <v>4243.8</v>
      </c>
      <c r="T6478" t="str">
        <f t="shared" si="509"/>
        <v>EUR</v>
      </c>
    </row>
    <row r="6479" spans="1:20" ht="18.75" hidden="1" customHeight="1" x14ac:dyDescent="0.25">
      <c r="A6479" t="s">
        <v>2887</v>
      </c>
      <c r="B6479" t="s">
        <v>5</v>
      </c>
      <c r="C6479" t="s">
        <v>1913</v>
      </c>
      <c r="D6479" s="24">
        <v>11824</v>
      </c>
      <c r="E6479" t="s">
        <v>1718</v>
      </c>
      <c r="F6479" t="s">
        <v>1924</v>
      </c>
      <c r="G6479" t="s">
        <v>108</v>
      </c>
      <c r="H6479" t="s">
        <v>2915</v>
      </c>
      <c r="I6479" t="s">
        <v>1875</v>
      </c>
      <c r="J6479" t="s">
        <v>1919</v>
      </c>
      <c r="K6479" t="s">
        <v>33</v>
      </c>
      <c r="L6479" s="24">
        <v>1214.01</v>
      </c>
      <c r="M6479" s="25">
        <f>+VLOOKUP(E6479, TC!A:D, 4, FALSE())</f>
        <v>1.13395</v>
      </c>
      <c r="N6479" s="24">
        <f t="shared" si="505"/>
        <v>1376.6266395</v>
      </c>
      <c r="O6479" t="str">
        <f t="shared" si="506"/>
        <v>FACTURA</v>
      </c>
      <c r="P6479" t="str">
        <f t="shared" si="507"/>
        <v>2025</v>
      </c>
      <c r="Q6479" t="str">
        <f t="shared" si="508"/>
        <v>05</v>
      </c>
      <c r="R6479" t="str">
        <f>+IFERROR(VLOOKUP(I6479, Listado!A:B, 2, FALSE()), "COMERCIALIZADORA INTERNACIONAL CARIBBEAN EXOTICS S A")</f>
        <v>PIEDRAHITA PEREZ MARIANA</v>
      </c>
      <c r="S6479" s="25">
        <f>+VLOOKUP(E6479, TC!A:D, 2, FALSE())</f>
        <v>4243.8</v>
      </c>
      <c r="T6479" t="str">
        <f t="shared" si="509"/>
        <v>EUR</v>
      </c>
    </row>
    <row r="6480" spans="1:20" ht="18.75" hidden="1" customHeight="1" x14ac:dyDescent="0.25">
      <c r="A6480" t="s">
        <v>2887</v>
      </c>
      <c r="B6480" t="s">
        <v>5</v>
      </c>
      <c r="C6480" t="s">
        <v>1913</v>
      </c>
      <c r="D6480" s="24">
        <v>11824</v>
      </c>
      <c r="E6480" t="s">
        <v>1718</v>
      </c>
      <c r="F6480" t="s">
        <v>1924</v>
      </c>
      <c r="G6480" t="s">
        <v>108</v>
      </c>
      <c r="H6480" t="s">
        <v>2915</v>
      </c>
      <c r="I6480" t="s">
        <v>1875</v>
      </c>
      <c r="J6480" t="s">
        <v>1919</v>
      </c>
      <c r="K6480" t="s">
        <v>33</v>
      </c>
      <c r="L6480" s="24">
        <v>146.37</v>
      </c>
      <c r="M6480" s="25">
        <f>+VLOOKUP(E6480, TC!A:D, 4, FALSE())</f>
        <v>1.13395</v>
      </c>
      <c r="N6480" s="24">
        <f t="shared" si="505"/>
        <v>165.97626150000002</v>
      </c>
      <c r="O6480" t="str">
        <f t="shared" si="506"/>
        <v>FACTURA</v>
      </c>
      <c r="P6480" t="str">
        <f t="shared" si="507"/>
        <v>2025</v>
      </c>
      <c r="Q6480" t="str">
        <f t="shared" si="508"/>
        <v>05</v>
      </c>
      <c r="R6480" t="str">
        <f>+IFERROR(VLOOKUP(I6480, Listado!A:B, 2, FALSE()), "COMERCIALIZADORA INTERNACIONAL CARIBBEAN EXOTICS S A")</f>
        <v>PIEDRAHITA PEREZ MARIANA</v>
      </c>
      <c r="S6480" s="25">
        <f>+VLOOKUP(E6480, TC!A:D, 2, FALSE())</f>
        <v>4243.8</v>
      </c>
      <c r="T6480" t="str">
        <f t="shared" si="509"/>
        <v>EUR</v>
      </c>
    </row>
    <row r="6481" spans="1:20" ht="18.75" hidden="1" customHeight="1" x14ac:dyDescent="0.25">
      <c r="A6481" t="s">
        <v>2887</v>
      </c>
      <c r="B6481" t="s">
        <v>5</v>
      </c>
      <c r="C6481" t="s">
        <v>1913</v>
      </c>
      <c r="D6481" s="24">
        <v>11824</v>
      </c>
      <c r="E6481" t="s">
        <v>1718</v>
      </c>
      <c r="F6481" t="s">
        <v>1924</v>
      </c>
      <c r="G6481" t="s">
        <v>108</v>
      </c>
      <c r="H6481" t="s">
        <v>2915</v>
      </c>
      <c r="I6481" t="s">
        <v>1875</v>
      </c>
      <c r="J6481" t="s">
        <v>1919</v>
      </c>
      <c r="K6481" t="s">
        <v>33</v>
      </c>
      <c r="L6481" s="24">
        <v>77.489999999999995</v>
      </c>
      <c r="M6481" s="25">
        <f>+VLOOKUP(E6481, TC!A:D, 4, FALSE())</f>
        <v>1.13395</v>
      </c>
      <c r="N6481" s="24">
        <f t="shared" si="505"/>
        <v>87.869785499999992</v>
      </c>
      <c r="O6481" t="str">
        <f t="shared" si="506"/>
        <v>FACTURA</v>
      </c>
      <c r="P6481" t="str">
        <f t="shared" si="507"/>
        <v>2025</v>
      </c>
      <c r="Q6481" t="str">
        <f t="shared" si="508"/>
        <v>05</v>
      </c>
      <c r="R6481" t="str">
        <f>+IFERROR(VLOOKUP(I6481, Listado!A:B, 2, FALSE()), "COMERCIALIZADORA INTERNACIONAL CARIBBEAN EXOTICS S A")</f>
        <v>PIEDRAHITA PEREZ MARIANA</v>
      </c>
      <c r="S6481" s="25">
        <f>+VLOOKUP(E6481, TC!A:D, 2, FALSE())</f>
        <v>4243.8</v>
      </c>
      <c r="T6481" t="str">
        <f t="shared" si="509"/>
        <v>EUR</v>
      </c>
    </row>
    <row r="6482" spans="1:20" ht="18.75" hidden="1" customHeight="1" x14ac:dyDescent="0.25">
      <c r="A6482" t="s">
        <v>2887</v>
      </c>
      <c r="B6482" t="s">
        <v>5</v>
      </c>
      <c r="C6482" t="s">
        <v>1913</v>
      </c>
      <c r="D6482" s="24">
        <v>11824</v>
      </c>
      <c r="E6482" t="s">
        <v>1718</v>
      </c>
      <c r="F6482" t="s">
        <v>1924</v>
      </c>
      <c r="G6482" t="s">
        <v>108</v>
      </c>
      <c r="H6482" t="s">
        <v>2915</v>
      </c>
      <c r="I6482" t="s">
        <v>1875</v>
      </c>
      <c r="J6482" t="s">
        <v>1919</v>
      </c>
      <c r="K6482" t="s">
        <v>33</v>
      </c>
      <c r="L6482" s="24">
        <v>25.83</v>
      </c>
      <c r="M6482" s="25">
        <f>+VLOOKUP(E6482, TC!A:D, 4, FALSE())</f>
        <v>1.13395</v>
      </c>
      <c r="N6482" s="24">
        <f t="shared" si="505"/>
        <v>29.289928499999998</v>
      </c>
      <c r="O6482" t="str">
        <f t="shared" si="506"/>
        <v>FACTURA</v>
      </c>
      <c r="P6482" t="str">
        <f t="shared" si="507"/>
        <v>2025</v>
      </c>
      <c r="Q6482" t="str">
        <f t="shared" si="508"/>
        <v>05</v>
      </c>
      <c r="R6482" t="str">
        <f>+IFERROR(VLOOKUP(I6482, Listado!A:B, 2, FALSE()), "COMERCIALIZADORA INTERNACIONAL CARIBBEAN EXOTICS S A")</f>
        <v>PIEDRAHITA PEREZ MARIANA</v>
      </c>
      <c r="S6482" s="25">
        <f>+VLOOKUP(E6482, TC!A:D, 2, FALSE())</f>
        <v>4243.8</v>
      </c>
      <c r="T6482" t="str">
        <f t="shared" si="509"/>
        <v>EUR</v>
      </c>
    </row>
    <row r="6483" spans="1:20" ht="18.75" hidden="1" customHeight="1" x14ac:dyDescent="0.25">
      <c r="A6483" t="s">
        <v>2887</v>
      </c>
      <c r="B6483" t="s">
        <v>5</v>
      </c>
      <c r="C6483" t="s">
        <v>1913</v>
      </c>
      <c r="D6483" s="24">
        <v>11824</v>
      </c>
      <c r="E6483" t="s">
        <v>1718</v>
      </c>
      <c r="F6483" t="s">
        <v>1924</v>
      </c>
      <c r="G6483" t="s">
        <v>108</v>
      </c>
      <c r="H6483" t="s">
        <v>2915</v>
      </c>
      <c r="I6483" t="s">
        <v>1875</v>
      </c>
      <c r="J6483" t="s">
        <v>1919</v>
      </c>
      <c r="K6483" t="s">
        <v>33</v>
      </c>
      <c r="L6483" s="24">
        <v>413.28</v>
      </c>
      <c r="M6483" s="25">
        <f>+VLOOKUP(E6483, TC!A:D, 4, FALSE())</f>
        <v>1.13395</v>
      </c>
      <c r="N6483" s="24">
        <f t="shared" si="505"/>
        <v>468.63885599999998</v>
      </c>
      <c r="O6483" t="str">
        <f t="shared" si="506"/>
        <v>FACTURA</v>
      </c>
      <c r="P6483" t="str">
        <f t="shared" si="507"/>
        <v>2025</v>
      </c>
      <c r="Q6483" t="str">
        <f t="shared" si="508"/>
        <v>05</v>
      </c>
      <c r="R6483" t="str">
        <f>+IFERROR(VLOOKUP(I6483, Listado!A:B, 2, FALSE()), "COMERCIALIZADORA INTERNACIONAL CARIBBEAN EXOTICS S A")</f>
        <v>PIEDRAHITA PEREZ MARIANA</v>
      </c>
      <c r="S6483" s="25">
        <f>+VLOOKUP(E6483, TC!A:D, 2, FALSE())</f>
        <v>4243.8</v>
      </c>
      <c r="T6483" t="str">
        <f t="shared" si="509"/>
        <v>EUR</v>
      </c>
    </row>
    <row r="6484" spans="1:20" ht="18.75" hidden="1" customHeight="1" x14ac:dyDescent="0.25">
      <c r="A6484" t="s">
        <v>2887</v>
      </c>
      <c r="B6484" t="s">
        <v>5</v>
      </c>
      <c r="C6484" t="s">
        <v>1913</v>
      </c>
      <c r="D6484" s="24">
        <v>11824</v>
      </c>
      <c r="E6484" t="s">
        <v>1718</v>
      </c>
      <c r="F6484" t="s">
        <v>1924</v>
      </c>
      <c r="G6484" t="s">
        <v>108</v>
      </c>
      <c r="H6484" t="s">
        <v>2915</v>
      </c>
      <c r="I6484" t="s">
        <v>1875</v>
      </c>
      <c r="J6484" t="s">
        <v>1919</v>
      </c>
      <c r="K6484" t="s">
        <v>33</v>
      </c>
      <c r="L6484" s="24">
        <v>602.70000000000005</v>
      </c>
      <c r="M6484" s="25">
        <f>+VLOOKUP(E6484, TC!A:D, 4, FALSE())</f>
        <v>1.13395</v>
      </c>
      <c r="N6484" s="24">
        <f t="shared" si="505"/>
        <v>683.43166500000007</v>
      </c>
      <c r="O6484" t="str">
        <f t="shared" si="506"/>
        <v>FACTURA</v>
      </c>
      <c r="P6484" t="str">
        <f t="shared" si="507"/>
        <v>2025</v>
      </c>
      <c r="Q6484" t="str">
        <f t="shared" si="508"/>
        <v>05</v>
      </c>
      <c r="R6484" t="str">
        <f>+IFERROR(VLOOKUP(I6484, Listado!A:B, 2, FALSE()), "COMERCIALIZADORA INTERNACIONAL CARIBBEAN EXOTICS S A")</f>
        <v>PIEDRAHITA PEREZ MARIANA</v>
      </c>
      <c r="S6484" s="25">
        <f>+VLOOKUP(E6484, TC!A:D, 2, FALSE())</f>
        <v>4243.8</v>
      </c>
      <c r="T6484" t="str">
        <f t="shared" si="509"/>
        <v>EUR</v>
      </c>
    </row>
    <row r="6485" spans="1:20" ht="18.75" hidden="1" customHeight="1" x14ac:dyDescent="0.25">
      <c r="A6485" t="s">
        <v>2887</v>
      </c>
      <c r="B6485" t="s">
        <v>5</v>
      </c>
      <c r="C6485" t="s">
        <v>1913</v>
      </c>
      <c r="D6485" s="24">
        <v>11824</v>
      </c>
      <c r="E6485" t="s">
        <v>1718</v>
      </c>
      <c r="F6485" t="s">
        <v>1924</v>
      </c>
      <c r="G6485" t="s">
        <v>108</v>
      </c>
      <c r="H6485" t="s">
        <v>2915</v>
      </c>
      <c r="I6485" t="s">
        <v>1875</v>
      </c>
      <c r="J6485" t="s">
        <v>1919</v>
      </c>
      <c r="K6485" t="s">
        <v>33</v>
      </c>
      <c r="L6485" s="24">
        <v>77.489999999999995</v>
      </c>
      <c r="M6485" s="25">
        <f>+VLOOKUP(E6485, TC!A:D, 4, FALSE())</f>
        <v>1.13395</v>
      </c>
      <c r="N6485" s="24">
        <f t="shared" si="505"/>
        <v>87.869785499999992</v>
      </c>
      <c r="O6485" t="str">
        <f t="shared" si="506"/>
        <v>FACTURA</v>
      </c>
      <c r="P6485" t="str">
        <f t="shared" si="507"/>
        <v>2025</v>
      </c>
      <c r="Q6485" t="str">
        <f t="shared" si="508"/>
        <v>05</v>
      </c>
      <c r="R6485" t="str">
        <f>+IFERROR(VLOOKUP(I6485, Listado!A:B, 2, FALSE()), "COMERCIALIZADORA INTERNACIONAL CARIBBEAN EXOTICS S A")</f>
        <v>PIEDRAHITA PEREZ MARIANA</v>
      </c>
      <c r="S6485" s="25">
        <f>+VLOOKUP(E6485, TC!A:D, 2, FALSE())</f>
        <v>4243.8</v>
      </c>
      <c r="T6485" t="str">
        <f t="shared" si="509"/>
        <v>EUR</v>
      </c>
    </row>
    <row r="6486" spans="1:20" ht="18.75" hidden="1" customHeight="1" x14ac:dyDescent="0.25">
      <c r="A6486" t="s">
        <v>2887</v>
      </c>
      <c r="B6486" t="s">
        <v>5</v>
      </c>
      <c r="C6486" t="s">
        <v>1913</v>
      </c>
      <c r="D6486" s="24">
        <v>11824</v>
      </c>
      <c r="E6486" t="s">
        <v>1718</v>
      </c>
      <c r="F6486" t="s">
        <v>1924</v>
      </c>
      <c r="G6486" t="s">
        <v>108</v>
      </c>
      <c r="H6486" t="s">
        <v>2915</v>
      </c>
      <c r="I6486" t="s">
        <v>1875</v>
      </c>
      <c r="J6486" t="s">
        <v>1919</v>
      </c>
      <c r="K6486" t="s">
        <v>33</v>
      </c>
      <c r="L6486" s="24">
        <v>1627.29</v>
      </c>
      <c r="M6486" s="25">
        <f>+VLOOKUP(E6486, TC!A:D, 4, FALSE())</f>
        <v>1.13395</v>
      </c>
      <c r="N6486" s="24">
        <f t="shared" si="505"/>
        <v>1845.2654955</v>
      </c>
      <c r="O6486" t="str">
        <f t="shared" si="506"/>
        <v>FACTURA</v>
      </c>
      <c r="P6486" t="str">
        <f t="shared" si="507"/>
        <v>2025</v>
      </c>
      <c r="Q6486" t="str">
        <f t="shared" si="508"/>
        <v>05</v>
      </c>
      <c r="R6486" t="str">
        <f>+IFERROR(VLOOKUP(I6486, Listado!A:B, 2, FALSE()), "COMERCIALIZADORA INTERNACIONAL CARIBBEAN EXOTICS S A")</f>
        <v>PIEDRAHITA PEREZ MARIANA</v>
      </c>
      <c r="S6486" s="25">
        <f>+VLOOKUP(E6486, TC!A:D, 2, FALSE())</f>
        <v>4243.8</v>
      </c>
      <c r="T6486" t="str">
        <f t="shared" si="509"/>
        <v>EUR</v>
      </c>
    </row>
    <row r="6487" spans="1:20" ht="18.75" hidden="1" customHeight="1" x14ac:dyDescent="0.25">
      <c r="A6487" t="s">
        <v>2887</v>
      </c>
      <c r="B6487" t="s">
        <v>5</v>
      </c>
      <c r="C6487" t="s">
        <v>1913</v>
      </c>
      <c r="D6487" s="24">
        <v>11824</v>
      </c>
      <c r="E6487" t="s">
        <v>1718</v>
      </c>
      <c r="F6487" t="s">
        <v>1924</v>
      </c>
      <c r="G6487" t="s">
        <v>108</v>
      </c>
      <c r="H6487" t="s">
        <v>2915</v>
      </c>
      <c r="I6487" t="s">
        <v>1875</v>
      </c>
      <c r="J6487" t="s">
        <v>1919</v>
      </c>
      <c r="K6487" t="s">
        <v>33</v>
      </c>
      <c r="L6487" s="24">
        <v>137.76</v>
      </c>
      <c r="M6487" s="25">
        <f>+VLOOKUP(E6487, TC!A:D, 4, FALSE())</f>
        <v>1.13395</v>
      </c>
      <c r="N6487" s="24">
        <f t="shared" si="505"/>
        <v>156.212952</v>
      </c>
      <c r="O6487" t="str">
        <f t="shared" si="506"/>
        <v>FACTURA</v>
      </c>
      <c r="P6487" t="str">
        <f t="shared" si="507"/>
        <v>2025</v>
      </c>
      <c r="Q6487" t="str">
        <f t="shared" si="508"/>
        <v>05</v>
      </c>
      <c r="R6487" t="str">
        <f>+IFERROR(VLOOKUP(I6487, Listado!A:B, 2, FALSE()), "COMERCIALIZADORA INTERNACIONAL CARIBBEAN EXOTICS S A")</f>
        <v>PIEDRAHITA PEREZ MARIANA</v>
      </c>
      <c r="S6487" s="25">
        <f>+VLOOKUP(E6487, TC!A:D, 2, FALSE())</f>
        <v>4243.8</v>
      </c>
      <c r="T6487" t="str">
        <f t="shared" si="509"/>
        <v>EUR</v>
      </c>
    </row>
    <row r="6488" spans="1:20" ht="18.75" hidden="1" customHeight="1" x14ac:dyDescent="0.25">
      <c r="A6488" t="s">
        <v>2887</v>
      </c>
      <c r="B6488" t="s">
        <v>5</v>
      </c>
      <c r="C6488" t="s">
        <v>1913</v>
      </c>
      <c r="D6488" s="24">
        <v>11824</v>
      </c>
      <c r="E6488" t="s">
        <v>1718</v>
      </c>
      <c r="F6488" t="s">
        <v>1924</v>
      </c>
      <c r="G6488" t="s">
        <v>108</v>
      </c>
      <c r="H6488" t="s">
        <v>2915</v>
      </c>
      <c r="I6488" t="s">
        <v>1875</v>
      </c>
      <c r="J6488" t="s">
        <v>1919</v>
      </c>
      <c r="K6488" t="s">
        <v>33</v>
      </c>
      <c r="L6488" s="24">
        <v>206.64</v>
      </c>
      <c r="M6488" s="25">
        <f>+VLOOKUP(E6488, TC!A:D, 4, FALSE())</f>
        <v>1.13395</v>
      </c>
      <c r="N6488" s="24">
        <f t="shared" si="505"/>
        <v>234.31942799999999</v>
      </c>
      <c r="O6488" t="str">
        <f t="shared" si="506"/>
        <v>FACTURA</v>
      </c>
      <c r="P6488" t="str">
        <f t="shared" si="507"/>
        <v>2025</v>
      </c>
      <c r="Q6488" t="str">
        <f t="shared" si="508"/>
        <v>05</v>
      </c>
      <c r="R6488" t="str">
        <f>+IFERROR(VLOOKUP(I6488, Listado!A:B, 2, FALSE()), "COMERCIALIZADORA INTERNACIONAL CARIBBEAN EXOTICS S A")</f>
        <v>PIEDRAHITA PEREZ MARIANA</v>
      </c>
      <c r="S6488" s="25">
        <f>+VLOOKUP(E6488, TC!A:D, 2, FALSE())</f>
        <v>4243.8</v>
      </c>
      <c r="T6488" t="str">
        <f t="shared" si="509"/>
        <v>EUR</v>
      </c>
    </row>
    <row r="6489" spans="1:20" ht="18.75" hidden="1" customHeight="1" x14ac:dyDescent="0.25">
      <c r="A6489" t="s">
        <v>2887</v>
      </c>
      <c r="B6489" t="s">
        <v>5</v>
      </c>
      <c r="C6489" t="s">
        <v>1913</v>
      </c>
      <c r="D6489" s="24">
        <v>11824</v>
      </c>
      <c r="E6489" t="s">
        <v>1718</v>
      </c>
      <c r="F6489" t="s">
        <v>1924</v>
      </c>
      <c r="G6489" t="s">
        <v>108</v>
      </c>
      <c r="H6489" t="s">
        <v>2915</v>
      </c>
      <c r="I6489" t="s">
        <v>1875</v>
      </c>
      <c r="J6489" t="s">
        <v>1919</v>
      </c>
      <c r="K6489" t="s">
        <v>33</v>
      </c>
      <c r="L6489" s="24">
        <v>292.74</v>
      </c>
      <c r="M6489" s="25">
        <f>+VLOOKUP(E6489, TC!A:D, 4, FALSE())</f>
        <v>1.13395</v>
      </c>
      <c r="N6489" s="24">
        <f t="shared" si="505"/>
        <v>331.95252300000004</v>
      </c>
      <c r="O6489" t="str">
        <f t="shared" si="506"/>
        <v>FACTURA</v>
      </c>
      <c r="P6489" t="str">
        <f t="shared" si="507"/>
        <v>2025</v>
      </c>
      <c r="Q6489" t="str">
        <f t="shared" si="508"/>
        <v>05</v>
      </c>
      <c r="R6489" t="str">
        <f>+IFERROR(VLOOKUP(I6489, Listado!A:B, 2, FALSE()), "COMERCIALIZADORA INTERNACIONAL CARIBBEAN EXOTICS S A")</f>
        <v>PIEDRAHITA PEREZ MARIANA</v>
      </c>
      <c r="S6489" s="25">
        <f>+VLOOKUP(E6489, TC!A:D, 2, FALSE())</f>
        <v>4243.8</v>
      </c>
      <c r="T6489" t="str">
        <f t="shared" si="509"/>
        <v>EUR</v>
      </c>
    </row>
    <row r="6490" spans="1:20" ht="18.75" hidden="1" customHeight="1" x14ac:dyDescent="0.25">
      <c r="A6490" t="s">
        <v>2887</v>
      </c>
      <c r="B6490" t="s">
        <v>5</v>
      </c>
      <c r="C6490" t="s">
        <v>1913</v>
      </c>
      <c r="D6490" s="24">
        <v>11824</v>
      </c>
      <c r="E6490" t="s">
        <v>1718</v>
      </c>
      <c r="F6490" t="s">
        <v>1924</v>
      </c>
      <c r="G6490" t="s">
        <v>108</v>
      </c>
      <c r="H6490" t="s">
        <v>2915</v>
      </c>
      <c r="I6490" t="s">
        <v>1875</v>
      </c>
      <c r="J6490" t="s">
        <v>1919</v>
      </c>
      <c r="K6490" t="s">
        <v>11</v>
      </c>
      <c r="L6490" s="24">
        <v>2761.6</v>
      </c>
      <c r="M6490" s="25">
        <f>+VLOOKUP(E6490, TC!A:D, 4, FALSE())</f>
        <v>1.13395</v>
      </c>
      <c r="N6490" s="24">
        <f t="shared" si="505"/>
        <v>3131.5163199999997</v>
      </c>
      <c r="O6490" t="str">
        <f t="shared" si="506"/>
        <v>FACTURA</v>
      </c>
      <c r="P6490" t="str">
        <f t="shared" si="507"/>
        <v>2025</v>
      </c>
      <c r="Q6490" t="str">
        <f t="shared" si="508"/>
        <v>05</v>
      </c>
      <c r="R6490" t="str">
        <f>+IFERROR(VLOOKUP(I6490, Listado!A:B, 2, FALSE()), "COMERCIALIZADORA INTERNACIONAL CARIBBEAN EXOTICS S A")</f>
        <v>PIEDRAHITA PEREZ MARIANA</v>
      </c>
      <c r="S6490" s="25">
        <f>+VLOOKUP(E6490, TC!A:D, 2, FALSE())</f>
        <v>4243.8</v>
      </c>
      <c r="T6490" t="str">
        <f t="shared" si="509"/>
        <v>EUR</v>
      </c>
    </row>
    <row r="6491" spans="1:20" ht="18.75" hidden="1" customHeight="1" x14ac:dyDescent="0.25">
      <c r="A6491" t="s">
        <v>2887</v>
      </c>
      <c r="B6491" t="s">
        <v>5</v>
      </c>
      <c r="C6491" t="s">
        <v>1913</v>
      </c>
      <c r="D6491" s="24">
        <v>11824</v>
      </c>
      <c r="E6491" t="s">
        <v>1718</v>
      </c>
      <c r="F6491" t="s">
        <v>1924</v>
      </c>
      <c r="G6491" t="s">
        <v>108</v>
      </c>
      <c r="H6491" t="s">
        <v>2915</v>
      </c>
      <c r="I6491" t="s">
        <v>1875</v>
      </c>
      <c r="J6491" t="s">
        <v>1919</v>
      </c>
      <c r="K6491" t="s">
        <v>1959</v>
      </c>
      <c r="L6491" s="24">
        <v>900</v>
      </c>
      <c r="M6491" s="25">
        <f>+VLOOKUP(E6491, TC!A:D, 4, FALSE())</f>
        <v>1.13395</v>
      </c>
      <c r="N6491" s="24">
        <f t="shared" si="505"/>
        <v>1020.5550000000001</v>
      </c>
      <c r="O6491" t="str">
        <f t="shared" si="506"/>
        <v>FACTURA</v>
      </c>
      <c r="P6491" t="str">
        <f t="shared" si="507"/>
        <v>2025</v>
      </c>
      <c r="Q6491" t="str">
        <f t="shared" si="508"/>
        <v>05</v>
      </c>
      <c r="R6491" t="str">
        <f>+IFERROR(VLOOKUP(I6491, Listado!A:B, 2, FALSE()), "COMERCIALIZADORA INTERNACIONAL CARIBBEAN EXOTICS S A")</f>
        <v>PIEDRAHITA PEREZ MARIANA</v>
      </c>
      <c r="S6491" s="25">
        <f>+VLOOKUP(E6491, TC!A:D, 2, FALSE())</f>
        <v>4243.8</v>
      </c>
      <c r="T6491" t="str">
        <f t="shared" si="509"/>
        <v>EUR</v>
      </c>
    </row>
    <row r="6492" spans="1:20" ht="18.75" hidden="1" customHeight="1" x14ac:dyDescent="0.25">
      <c r="A6492" t="s">
        <v>2887</v>
      </c>
      <c r="B6492" t="s">
        <v>5</v>
      </c>
      <c r="C6492" t="s">
        <v>1913</v>
      </c>
      <c r="D6492" s="24">
        <v>11824</v>
      </c>
      <c r="E6492" t="s">
        <v>1718</v>
      </c>
      <c r="F6492" t="s">
        <v>1924</v>
      </c>
      <c r="G6492" t="s">
        <v>108</v>
      </c>
      <c r="H6492" t="s">
        <v>2915</v>
      </c>
      <c r="I6492" t="s">
        <v>1875</v>
      </c>
      <c r="J6492" t="s">
        <v>1919</v>
      </c>
      <c r="K6492" t="s">
        <v>1960</v>
      </c>
      <c r="L6492" s="24">
        <v>92.84</v>
      </c>
      <c r="M6492" s="25">
        <f>+VLOOKUP(E6492, TC!A:D, 4, FALSE())</f>
        <v>1.13395</v>
      </c>
      <c r="N6492" s="24">
        <f t="shared" si="505"/>
        <v>105.275918</v>
      </c>
      <c r="O6492" t="str">
        <f t="shared" si="506"/>
        <v>FACTURA</v>
      </c>
      <c r="P6492" t="str">
        <f t="shared" si="507"/>
        <v>2025</v>
      </c>
      <c r="Q6492" t="str">
        <f t="shared" si="508"/>
        <v>05</v>
      </c>
      <c r="R6492" t="str">
        <f>+IFERROR(VLOOKUP(I6492, Listado!A:B, 2, FALSE()), "COMERCIALIZADORA INTERNACIONAL CARIBBEAN EXOTICS S A")</f>
        <v>PIEDRAHITA PEREZ MARIANA</v>
      </c>
      <c r="S6492" s="25">
        <f>+VLOOKUP(E6492, TC!A:D, 2, FALSE())</f>
        <v>4243.8</v>
      </c>
      <c r="T6492" t="str">
        <f t="shared" si="509"/>
        <v>EUR</v>
      </c>
    </row>
    <row r="6493" spans="1:20" ht="18.75" hidden="1" customHeight="1" x14ac:dyDescent="0.25">
      <c r="A6493" t="s">
        <v>2887</v>
      </c>
      <c r="B6493" t="s">
        <v>5</v>
      </c>
      <c r="C6493" t="s">
        <v>1913</v>
      </c>
      <c r="D6493" s="24">
        <v>11825</v>
      </c>
      <c r="E6493" t="s">
        <v>1718</v>
      </c>
      <c r="F6493" t="s">
        <v>1924</v>
      </c>
      <c r="G6493" t="s">
        <v>108</v>
      </c>
      <c r="H6493" t="s">
        <v>2916</v>
      </c>
      <c r="I6493" t="s">
        <v>1869</v>
      </c>
      <c r="J6493" t="s">
        <v>1919</v>
      </c>
      <c r="K6493" t="s">
        <v>20</v>
      </c>
      <c r="L6493" s="24">
        <v>5075.2</v>
      </c>
      <c r="M6493" s="25">
        <f>+VLOOKUP(E6493, TC!A:D, 4, FALSE())</f>
        <v>1.13395</v>
      </c>
      <c r="N6493" s="24">
        <f t="shared" si="505"/>
        <v>5755.02304</v>
      </c>
      <c r="O6493" t="str">
        <f t="shared" si="506"/>
        <v>FACTURA</v>
      </c>
      <c r="P6493" t="str">
        <f t="shared" si="507"/>
        <v>2025</v>
      </c>
      <c r="Q6493" t="str">
        <f t="shared" si="508"/>
        <v>05</v>
      </c>
      <c r="R6493" t="str">
        <f>+IFERROR(VLOOKUP(I6493, Listado!A:B, 2, FALSE()), "COMERCIALIZADORA INTERNACIONAL CARIBBEAN EXOTICS S A")</f>
        <v>PIEDRAHITA PEREZ MARIANA</v>
      </c>
      <c r="S6493" s="25">
        <f>+VLOOKUP(E6493, TC!A:D, 2, FALSE())</f>
        <v>4243.8</v>
      </c>
      <c r="T6493" t="str">
        <f t="shared" si="509"/>
        <v>EUR</v>
      </c>
    </row>
    <row r="6494" spans="1:20" ht="18.75" hidden="1" customHeight="1" x14ac:dyDescent="0.25">
      <c r="A6494" t="s">
        <v>2887</v>
      </c>
      <c r="B6494" t="s">
        <v>5</v>
      </c>
      <c r="C6494" t="s">
        <v>1913</v>
      </c>
      <c r="D6494" s="24">
        <v>11825</v>
      </c>
      <c r="E6494" t="s">
        <v>1718</v>
      </c>
      <c r="F6494" t="s">
        <v>1924</v>
      </c>
      <c r="G6494" t="s">
        <v>108</v>
      </c>
      <c r="H6494" t="s">
        <v>2916</v>
      </c>
      <c r="I6494" t="s">
        <v>1869</v>
      </c>
      <c r="J6494" t="s">
        <v>1919</v>
      </c>
      <c r="K6494" t="s">
        <v>1959</v>
      </c>
      <c r="L6494" s="24">
        <v>335</v>
      </c>
      <c r="M6494" s="25">
        <f>+VLOOKUP(E6494, TC!A:D, 4, FALSE())</f>
        <v>1.13395</v>
      </c>
      <c r="N6494" s="24">
        <f t="shared" si="505"/>
        <v>379.87324999999998</v>
      </c>
      <c r="O6494" t="str">
        <f t="shared" si="506"/>
        <v>FACTURA</v>
      </c>
      <c r="P6494" t="str">
        <f t="shared" si="507"/>
        <v>2025</v>
      </c>
      <c r="Q6494" t="str">
        <f t="shared" si="508"/>
        <v>05</v>
      </c>
      <c r="R6494" t="str">
        <f>+IFERROR(VLOOKUP(I6494, Listado!A:B, 2, FALSE()), "COMERCIALIZADORA INTERNACIONAL CARIBBEAN EXOTICS S A")</f>
        <v>PIEDRAHITA PEREZ MARIANA</v>
      </c>
      <c r="S6494" s="25">
        <f>+VLOOKUP(E6494, TC!A:D, 2, FALSE())</f>
        <v>4243.8</v>
      </c>
      <c r="T6494" t="str">
        <f t="shared" si="509"/>
        <v>EUR</v>
      </c>
    </row>
    <row r="6495" spans="1:20" ht="18.75" hidden="1" customHeight="1" x14ac:dyDescent="0.25">
      <c r="A6495" t="s">
        <v>2887</v>
      </c>
      <c r="B6495" t="s">
        <v>5</v>
      </c>
      <c r="C6495" t="s">
        <v>1913</v>
      </c>
      <c r="D6495" s="24">
        <v>11825</v>
      </c>
      <c r="E6495" t="s">
        <v>1718</v>
      </c>
      <c r="F6495" t="s">
        <v>1924</v>
      </c>
      <c r="G6495" t="s">
        <v>108</v>
      </c>
      <c r="H6495" t="s">
        <v>2916</v>
      </c>
      <c r="I6495" t="s">
        <v>1869</v>
      </c>
      <c r="J6495" t="s">
        <v>1919</v>
      </c>
      <c r="K6495" t="s">
        <v>1960</v>
      </c>
      <c r="L6495" s="24">
        <v>29.8</v>
      </c>
      <c r="M6495" s="25">
        <f>+VLOOKUP(E6495, TC!A:D, 4, FALSE())</f>
        <v>1.13395</v>
      </c>
      <c r="N6495" s="24">
        <f t="shared" si="505"/>
        <v>33.791710000000002</v>
      </c>
      <c r="O6495" t="str">
        <f t="shared" si="506"/>
        <v>FACTURA</v>
      </c>
      <c r="P6495" t="str">
        <f t="shared" si="507"/>
        <v>2025</v>
      </c>
      <c r="Q6495" t="str">
        <f t="shared" si="508"/>
        <v>05</v>
      </c>
      <c r="R6495" t="str">
        <f>+IFERROR(VLOOKUP(I6495, Listado!A:B, 2, FALSE()), "COMERCIALIZADORA INTERNACIONAL CARIBBEAN EXOTICS S A")</f>
        <v>PIEDRAHITA PEREZ MARIANA</v>
      </c>
      <c r="S6495" s="25">
        <f>+VLOOKUP(E6495, TC!A:D, 2, FALSE())</f>
        <v>4243.8</v>
      </c>
      <c r="T6495" t="str">
        <f t="shared" si="509"/>
        <v>EUR</v>
      </c>
    </row>
    <row r="6496" spans="1:20" ht="18.75" hidden="1" customHeight="1" x14ac:dyDescent="0.25">
      <c r="A6496" t="s">
        <v>2887</v>
      </c>
      <c r="B6496" t="s">
        <v>5</v>
      </c>
      <c r="C6496" t="s">
        <v>1913</v>
      </c>
      <c r="D6496" s="24">
        <v>11826</v>
      </c>
      <c r="E6496" t="s">
        <v>1718</v>
      </c>
      <c r="F6496" t="s">
        <v>1924</v>
      </c>
      <c r="G6496" t="s">
        <v>108</v>
      </c>
      <c r="H6496" t="s">
        <v>2917</v>
      </c>
      <c r="I6496" t="s">
        <v>1869</v>
      </c>
      <c r="J6496" t="s">
        <v>1919</v>
      </c>
      <c r="K6496" t="s">
        <v>47</v>
      </c>
      <c r="L6496" s="24">
        <v>89.59</v>
      </c>
      <c r="M6496" s="25">
        <f>+VLOOKUP(E6496, TC!A:D, 4, FALSE())</f>
        <v>1.13395</v>
      </c>
      <c r="N6496" s="24">
        <f t="shared" si="505"/>
        <v>101.5905805</v>
      </c>
      <c r="O6496" t="str">
        <f t="shared" si="506"/>
        <v>FACTURA</v>
      </c>
      <c r="P6496" t="str">
        <f t="shared" si="507"/>
        <v>2025</v>
      </c>
      <c r="Q6496" t="str">
        <f t="shared" si="508"/>
        <v>05</v>
      </c>
      <c r="R6496" t="str">
        <f>+IFERROR(VLOOKUP(I6496, Listado!A:B, 2, FALSE()), "COMERCIALIZADORA INTERNACIONAL CARIBBEAN EXOTICS S A")</f>
        <v>PIEDRAHITA PEREZ MARIANA</v>
      </c>
      <c r="S6496" s="25">
        <f>+VLOOKUP(E6496, TC!A:D, 2, FALSE())</f>
        <v>4243.8</v>
      </c>
      <c r="T6496" t="str">
        <f t="shared" si="509"/>
        <v>EUR</v>
      </c>
    </row>
    <row r="6497" spans="1:20" ht="18.75" hidden="1" customHeight="1" x14ac:dyDescent="0.25">
      <c r="A6497" t="s">
        <v>2887</v>
      </c>
      <c r="B6497" t="s">
        <v>5</v>
      </c>
      <c r="C6497" t="s">
        <v>1913</v>
      </c>
      <c r="D6497" s="24">
        <v>11826</v>
      </c>
      <c r="E6497" t="s">
        <v>1718</v>
      </c>
      <c r="F6497" t="s">
        <v>1924</v>
      </c>
      <c r="G6497" t="s">
        <v>108</v>
      </c>
      <c r="H6497" t="s">
        <v>2917</v>
      </c>
      <c r="I6497" t="s">
        <v>1869</v>
      </c>
      <c r="J6497" t="s">
        <v>1919</v>
      </c>
      <c r="K6497" t="s">
        <v>47</v>
      </c>
      <c r="L6497" s="24">
        <v>43.35</v>
      </c>
      <c r="M6497" s="25">
        <f>+VLOOKUP(E6497, TC!A:D, 4, FALSE())</f>
        <v>1.13395</v>
      </c>
      <c r="N6497" s="24">
        <f t="shared" si="505"/>
        <v>49.156732500000004</v>
      </c>
      <c r="O6497" t="str">
        <f t="shared" si="506"/>
        <v>FACTURA</v>
      </c>
      <c r="P6497" t="str">
        <f t="shared" si="507"/>
        <v>2025</v>
      </c>
      <c r="Q6497" t="str">
        <f t="shared" si="508"/>
        <v>05</v>
      </c>
      <c r="R6497" t="str">
        <f>+IFERROR(VLOOKUP(I6497, Listado!A:B, 2, FALSE()), "COMERCIALIZADORA INTERNACIONAL CARIBBEAN EXOTICS S A")</f>
        <v>PIEDRAHITA PEREZ MARIANA</v>
      </c>
      <c r="S6497" s="25">
        <f>+VLOOKUP(E6497, TC!A:D, 2, FALSE())</f>
        <v>4243.8</v>
      </c>
      <c r="T6497" t="str">
        <f t="shared" si="509"/>
        <v>EUR</v>
      </c>
    </row>
    <row r="6498" spans="1:20" ht="18.75" hidden="1" customHeight="1" x14ac:dyDescent="0.25">
      <c r="A6498" t="s">
        <v>2887</v>
      </c>
      <c r="B6498" t="s">
        <v>5</v>
      </c>
      <c r="C6498" t="s">
        <v>1913</v>
      </c>
      <c r="D6498" s="24">
        <v>11826</v>
      </c>
      <c r="E6498" t="s">
        <v>1718</v>
      </c>
      <c r="F6498" t="s">
        <v>1924</v>
      </c>
      <c r="G6498" t="s">
        <v>108</v>
      </c>
      <c r="H6498" t="s">
        <v>2917</v>
      </c>
      <c r="I6498" t="s">
        <v>1869</v>
      </c>
      <c r="J6498" t="s">
        <v>1919</v>
      </c>
      <c r="K6498" t="s">
        <v>47</v>
      </c>
      <c r="L6498" s="24">
        <v>115.6</v>
      </c>
      <c r="M6498" s="25">
        <f>+VLOOKUP(E6498, TC!A:D, 4, FALSE())</f>
        <v>1.13395</v>
      </c>
      <c r="N6498" s="24">
        <f t="shared" si="505"/>
        <v>131.08462</v>
      </c>
      <c r="O6498" t="str">
        <f t="shared" si="506"/>
        <v>FACTURA</v>
      </c>
      <c r="P6498" t="str">
        <f t="shared" si="507"/>
        <v>2025</v>
      </c>
      <c r="Q6498" t="str">
        <f t="shared" si="508"/>
        <v>05</v>
      </c>
      <c r="R6498" t="str">
        <f>+IFERROR(VLOOKUP(I6498, Listado!A:B, 2, FALSE()), "COMERCIALIZADORA INTERNACIONAL CARIBBEAN EXOTICS S A")</f>
        <v>PIEDRAHITA PEREZ MARIANA</v>
      </c>
      <c r="S6498" s="25">
        <f>+VLOOKUP(E6498, TC!A:D, 2, FALSE())</f>
        <v>4243.8</v>
      </c>
      <c r="T6498" t="str">
        <f t="shared" si="509"/>
        <v>EUR</v>
      </c>
    </row>
    <row r="6499" spans="1:20" ht="18.75" hidden="1" customHeight="1" x14ac:dyDescent="0.25">
      <c r="A6499" t="s">
        <v>2887</v>
      </c>
      <c r="B6499" t="s">
        <v>5</v>
      </c>
      <c r="C6499" t="s">
        <v>1913</v>
      </c>
      <c r="D6499" s="24">
        <v>11826</v>
      </c>
      <c r="E6499" t="s">
        <v>1718</v>
      </c>
      <c r="F6499" t="s">
        <v>1924</v>
      </c>
      <c r="G6499" t="s">
        <v>108</v>
      </c>
      <c r="H6499" t="s">
        <v>2917</v>
      </c>
      <c r="I6499" t="s">
        <v>1869</v>
      </c>
      <c r="J6499" t="s">
        <v>1919</v>
      </c>
      <c r="K6499" t="s">
        <v>47</v>
      </c>
      <c r="L6499" s="24">
        <v>303.45</v>
      </c>
      <c r="M6499" s="25">
        <f>+VLOOKUP(E6499, TC!A:D, 4, FALSE())</f>
        <v>1.13395</v>
      </c>
      <c r="N6499" s="24">
        <f t="shared" si="505"/>
        <v>344.0971275</v>
      </c>
      <c r="O6499" t="str">
        <f t="shared" si="506"/>
        <v>FACTURA</v>
      </c>
      <c r="P6499" t="str">
        <f t="shared" si="507"/>
        <v>2025</v>
      </c>
      <c r="Q6499" t="str">
        <f t="shared" si="508"/>
        <v>05</v>
      </c>
      <c r="R6499" t="str">
        <f>+IFERROR(VLOOKUP(I6499, Listado!A:B, 2, FALSE()), "COMERCIALIZADORA INTERNACIONAL CARIBBEAN EXOTICS S A")</f>
        <v>PIEDRAHITA PEREZ MARIANA</v>
      </c>
      <c r="S6499" s="25">
        <f>+VLOOKUP(E6499, TC!A:D, 2, FALSE())</f>
        <v>4243.8</v>
      </c>
      <c r="T6499" t="str">
        <f t="shared" si="509"/>
        <v>EUR</v>
      </c>
    </row>
    <row r="6500" spans="1:20" ht="18.75" hidden="1" customHeight="1" x14ac:dyDescent="0.25">
      <c r="A6500" t="s">
        <v>2887</v>
      </c>
      <c r="B6500" t="s">
        <v>5</v>
      </c>
      <c r="C6500" t="s">
        <v>1913</v>
      </c>
      <c r="D6500" s="24">
        <v>11826</v>
      </c>
      <c r="E6500" t="s">
        <v>1718</v>
      </c>
      <c r="F6500" t="s">
        <v>1924</v>
      </c>
      <c r="G6500" t="s">
        <v>108</v>
      </c>
      <c r="H6500" t="s">
        <v>2917</v>
      </c>
      <c r="I6500" t="s">
        <v>1869</v>
      </c>
      <c r="J6500" t="s">
        <v>1919</v>
      </c>
      <c r="K6500" t="s">
        <v>47</v>
      </c>
      <c r="L6500" s="24">
        <v>205.19</v>
      </c>
      <c r="M6500" s="25">
        <f>+VLOOKUP(E6500, TC!A:D, 4, FALSE())</f>
        <v>1.13395</v>
      </c>
      <c r="N6500" s="24">
        <f t="shared" si="505"/>
        <v>232.67520049999999</v>
      </c>
      <c r="O6500" t="str">
        <f t="shared" si="506"/>
        <v>FACTURA</v>
      </c>
      <c r="P6500" t="str">
        <f t="shared" si="507"/>
        <v>2025</v>
      </c>
      <c r="Q6500" t="str">
        <f t="shared" si="508"/>
        <v>05</v>
      </c>
      <c r="R6500" t="str">
        <f>+IFERROR(VLOOKUP(I6500, Listado!A:B, 2, FALSE()), "COMERCIALIZADORA INTERNACIONAL CARIBBEAN EXOTICS S A")</f>
        <v>PIEDRAHITA PEREZ MARIANA</v>
      </c>
      <c r="S6500" s="25">
        <f>+VLOOKUP(E6500, TC!A:D, 2, FALSE())</f>
        <v>4243.8</v>
      </c>
      <c r="T6500" t="str">
        <f t="shared" si="509"/>
        <v>EUR</v>
      </c>
    </row>
    <row r="6501" spans="1:20" ht="18.75" hidden="1" customHeight="1" x14ac:dyDescent="0.25">
      <c r="A6501" t="s">
        <v>2887</v>
      </c>
      <c r="B6501" t="s">
        <v>5</v>
      </c>
      <c r="C6501" t="s">
        <v>1913</v>
      </c>
      <c r="D6501" s="24">
        <v>11826</v>
      </c>
      <c r="E6501" t="s">
        <v>1718</v>
      </c>
      <c r="F6501" t="s">
        <v>1924</v>
      </c>
      <c r="G6501" t="s">
        <v>108</v>
      </c>
      <c r="H6501" t="s">
        <v>2917</v>
      </c>
      <c r="I6501" t="s">
        <v>1869</v>
      </c>
      <c r="J6501" t="s">
        <v>1919</v>
      </c>
      <c r="K6501" t="s">
        <v>47</v>
      </c>
      <c r="L6501" s="24">
        <v>8.67</v>
      </c>
      <c r="M6501" s="25">
        <f>+VLOOKUP(E6501, TC!A:D, 4, FALSE())</f>
        <v>1.13395</v>
      </c>
      <c r="N6501" s="24">
        <f t="shared" si="505"/>
        <v>9.8313465000000004</v>
      </c>
      <c r="O6501" t="str">
        <f t="shared" si="506"/>
        <v>FACTURA</v>
      </c>
      <c r="P6501" t="str">
        <f t="shared" si="507"/>
        <v>2025</v>
      </c>
      <c r="Q6501" t="str">
        <f t="shared" si="508"/>
        <v>05</v>
      </c>
      <c r="R6501" t="str">
        <f>+IFERROR(VLOOKUP(I6501, Listado!A:B, 2, FALSE()), "COMERCIALIZADORA INTERNACIONAL CARIBBEAN EXOTICS S A")</f>
        <v>PIEDRAHITA PEREZ MARIANA</v>
      </c>
      <c r="S6501" s="25">
        <f>+VLOOKUP(E6501, TC!A:D, 2, FALSE())</f>
        <v>4243.8</v>
      </c>
      <c r="T6501" t="str">
        <f t="shared" si="509"/>
        <v>EUR</v>
      </c>
    </row>
    <row r="6502" spans="1:20" ht="18.75" hidden="1" customHeight="1" x14ac:dyDescent="0.25">
      <c r="A6502" t="s">
        <v>2887</v>
      </c>
      <c r="B6502" t="s">
        <v>5</v>
      </c>
      <c r="C6502" t="s">
        <v>1913</v>
      </c>
      <c r="D6502" s="24">
        <v>11826</v>
      </c>
      <c r="E6502" t="s">
        <v>1718</v>
      </c>
      <c r="F6502" t="s">
        <v>1924</v>
      </c>
      <c r="G6502" t="s">
        <v>108</v>
      </c>
      <c r="H6502" t="s">
        <v>2917</v>
      </c>
      <c r="I6502" t="s">
        <v>1869</v>
      </c>
      <c r="J6502" t="s">
        <v>1919</v>
      </c>
      <c r="K6502" t="s">
        <v>47</v>
      </c>
      <c r="L6502" s="24">
        <v>43.35</v>
      </c>
      <c r="M6502" s="25">
        <f>+VLOOKUP(E6502, TC!A:D, 4, FALSE())</f>
        <v>1.13395</v>
      </c>
      <c r="N6502" s="24">
        <f t="shared" si="505"/>
        <v>49.156732500000004</v>
      </c>
      <c r="O6502" t="str">
        <f t="shared" si="506"/>
        <v>FACTURA</v>
      </c>
      <c r="P6502" t="str">
        <f t="shared" si="507"/>
        <v>2025</v>
      </c>
      <c r="Q6502" t="str">
        <f t="shared" si="508"/>
        <v>05</v>
      </c>
      <c r="R6502" t="str">
        <f>+IFERROR(VLOOKUP(I6502, Listado!A:B, 2, FALSE()), "COMERCIALIZADORA INTERNACIONAL CARIBBEAN EXOTICS S A")</f>
        <v>PIEDRAHITA PEREZ MARIANA</v>
      </c>
      <c r="S6502" s="25">
        <f>+VLOOKUP(E6502, TC!A:D, 2, FALSE())</f>
        <v>4243.8</v>
      </c>
      <c r="T6502" t="str">
        <f t="shared" si="509"/>
        <v>EUR</v>
      </c>
    </row>
    <row r="6503" spans="1:20" ht="18.75" hidden="1" customHeight="1" x14ac:dyDescent="0.25">
      <c r="A6503" t="s">
        <v>2887</v>
      </c>
      <c r="B6503" t="s">
        <v>5</v>
      </c>
      <c r="C6503" t="s">
        <v>1913</v>
      </c>
      <c r="D6503" s="24">
        <v>11826</v>
      </c>
      <c r="E6503" t="s">
        <v>1718</v>
      </c>
      <c r="F6503" t="s">
        <v>1924</v>
      </c>
      <c r="G6503" t="s">
        <v>108</v>
      </c>
      <c r="H6503" t="s">
        <v>2917</v>
      </c>
      <c r="I6503" t="s">
        <v>1869</v>
      </c>
      <c r="J6503" t="s">
        <v>1919</v>
      </c>
      <c r="K6503" t="s">
        <v>1959</v>
      </c>
      <c r="L6503" s="24">
        <v>300</v>
      </c>
      <c r="M6503" s="25">
        <f>+VLOOKUP(E6503, TC!A:D, 4, FALSE())</f>
        <v>1.13395</v>
      </c>
      <c r="N6503" s="24">
        <f t="shared" si="505"/>
        <v>340.185</v>
      </c>
      <c r="O6503" t="str">
        <f t="shared" si="506"/>
        <v>FACTURA</v>
      </c>
      <c r="P6503" t="str">
        <f t="shared" si="507"/>
        <v>2025</v>
      </c>
      <c r="Q6503" t="str">
        <f t="shared" si="508"/>
        <v>05</v>
      </c>
      <c r="R6503" t="str">
        <f>+IFERROR(VLOOKUP(I6503, Listado!A:B, 2, FALSE()), "COMERCIALIZADORA INTERNACIONAL CARIBBEAN EXOTICS S A")</f>
        <v>PIEDRAHITA PEREZ MARIANA</v>
      </c>
      <c r="S6503" s="25">
        <f>+VLOOKUP(E6503, TC!A:D, 2, FALSE())</f>
        <v>4243.8</v>
      </c>
      <c r="T6503" t="str">
        <f t="shared" si="509"/>
        <v>EUR</v>
      </c>
    </row>
    <row r="6504" spans="1:20" ht="18.75" hidden="1" customHeight="1" x14ac:dyDescent="0.25">
      <c r="A6504" t="s">
        <v>2887</v>
      </c>
      <c r="B6504" t="s">
        <v>5</v>
      </c>
      <c r="C6504" t="s">
        <v>1913</v>
      </c>
      <c r="D6504" s="24">
        <v>11826</v>
      </c>
      <c r="E6504" t="s">
        <v>1718</v>
      </c>
      <c r="F6504" t="s">
        <v>1924</v>
      </c>
      <c r="G6504" t="s">
        <v>108</v>
      </c>
      <c r="H6504" t="s">
        <v>2917</v>
      </c>
      <c r="I6504" t="s">
        <v>1869</v>
      </c>
      <c r="J6504" t="s">
        <v>1919</v>
      </c>
      <c r="K6504" t="s">
        <v>1960</v>
      </c>
      <c r="L6504" s="24">
        <v>10.8</v>
      </c>
      <c r="M6504" s="25">
        <f>+VLOOKUP(E6504, TC!A:D, 4, FALSE())</f>
        <v>1.13395</v>
      </c>
      <c r="N6504" s="24">
        <f t="shared" si="505"/>
        <v>12.24666</v>
      </c>
      <c r="O6504" t="str">
        <f t="shared" si="506"/>
        <v>FACTURA</v>
      </c>
      <c r="P6504" t="str">
        <f t="shared" si="507"/>
        <v>2025</v>
      </c>
      <c r="Q6504" t="str">
        <f t="shared" si="508"/>
        <v>05</v>
      </c>
      <c r="R6504" t="str">
        <f>+IFERROR(VLOOKUP(I6504, Listado!A:B, 2, FALSE()), "COMERCIALIZADORA INTERNACIONAL CARIBBEAN EXOTICS S A")</f>
        <v>PIEDRAHITA PEREZ MARIANA</v>
      </c>
      <c r="S6504" s="25">
        <f>+VLOOKUP(E6504, TC!A:D, 2, FALSE())</f>
        <v>4243.8</v>
      </c>
      <c r="T6504" t="str">
        <f t="shared" si="509"/>
        <v>EUR</v>
      </c>
    </row>
    <row r="6505" spans="1:20" ht="18.75" hidden="1" customHeight="1" x14ac:dyDescent="0.25">
      <c r="A6505" t="s">
        <v>2887</v>
      </c>
      <c r="B6505" t="s">
        <v>5</v>
      </c>
      <c r="C6505" t="s">
        <v>1913</v>
      </c>
      <c r="D6505" s="24">
        <v>11827</v>
      </c>
      <c r="E6505" t="s">
        <v>1718</v>
      </c>
      <c r="F6505" t="s">
        <v>128</v>
      </c>
      <c r="G6505" t="s">
        <v>110</v>
      </c>
      <c r="H6505" t="s">
        <v>2918</v>
      </c>
      <c r="I6505" t="s">
        <v>1850</v>
      </c>
      <c r="J6505" t="s">
        <v>1919</v>
      </c>
      <c r="K6505" t="s">
        <v>35</v>
      </c>
      <c r="L6505" s="24">
        <v>90.25</v>
      </c>
      <c r="M6505" s="25">
        <f>+VLOOKUP(E6505, TC!A:D, 4, FALSE())</f>
        <v>1.13395</v>
      </c>
      <c r="N6505" s="24">
        <f t="shared" si="505"/>
        <v>90.25</v>
      </c>
      <c r="O6505" t="str">
        <f t="shared" si="506"/>
        <v>FACTURA</v>
      </c>
      <c r="P6505" t="str">
        <f t="shared" si="507"/>
        <v>2025</v>
      </c>
      <c r="Q6505" t="str">
        <f t="shared" si="508"/>
        <v>05</v>
      </c>
      <c r="R6505" t="str">
        <f>+IFERROR(VLOOKUP(I6505, Listado!A:B, 2, FALSE()), "COMERCIALIZADORA INTERNACIONAL CARIBBEAN EXOTICS S A")</f>
        <v>PEREZ MEJIA MARIA PAULINA</v>
      </c>
      <c r="S6505" s="25">
        <f>+VLOOKUP(E6505, TC!A:D, 2, FALSE())</f>
        <v>4243.8</v>
      </c>
      <c r="T6505" t="str">
        <f t="shared" si="509"/>
        <v>USD</v>
      </c>
    </row>
    <row r="6506" spans="1:20" ht="18.75" hidden="1" customHeight="1" x14ac:dyDescent="0.25">
      <c r="A6506" t="s">
        <v>2887</v>
      </c>
      <c r="B6506" t="s">
        <v>5</v>
      </c>
      <c r="C6506" t="s">
        <v>1913</v>
      </c>
      <c r="D6506" s="24">
        <v>11827</v>
      </c>
      <c r="E6506" t="s">
        <v>1718</v>
      </c>
      <c r="F6506" t="s">
        <v>128</v>
      </c>
      <c r="G6506" t="s">
        <v>110</v>
      </c>
      <c r="H6506" t="s">
        <v>2918</v>
      </c>
      <c r="I6506" t="s">
        <v>1850</v>
      </c>
      <c r="J6506" t="s">
        <v>1919</v>
      </c>
      <c r="K6506" t="s">
        <v>35</v>
      </c>
      <c r="L6506" s="24">
        <v>57</v>
      </c>
      <c r="M6506" s="25">
        <f>+VLOOKUP(E6506, TC!A:D, 4, FALSE())</f>
        <v>1.13395</v>
      </c>
      <c r="N6506" s="24">
        <f t="shared" si="505"/>
        <v>57</v>
      </c>
      <c r="O6506" t="str">
        <f t="shared" si="506"/>
        <v>FACTURA</v>
      </c>
      <c r="P6506" t="str">
        <f t="shared" si="507"/>
        <v>2025</v>
      </c>
      <c r="Q6506" t="str">
        <f t="shared" si="508"/>
        <v>05</v>
      </c>
      <c r="R6506" t="str">
        <f>+IFERROR(VLOOKUP(I6506, Listado!A:B, 2, FALSE()), "COMERCIALIZADORA INTERNACIONAL CARIBBEAN EXOTICS S A")</f>
        <v>PEREZ MEJIA MARIA PAULINA</v>
      </c>
      <c r="S6506" s="25">
        <f>+VLOOKUP(E6506, TC!A:D, 2, FALSE())</f>
        <v>4243.8</v>
      </c>
      <c r="T6506" t="str">
        <f t="shared" si="509"/>
        <v>USD</v>
      </c>
    </row>
    <row r="6507" spans="1:20" ht="18.75" hidden="1" customHeight="1" x14ac:dyDescent="0.25">
      <c r="A6507" t="s">
        <v>2887</v>
      </c>
      <c r="B6507" t="s">
        <v>5</v>
      </c>
      <c r="C6507" t="s">
        <v>1913</v>
      </c>
      <c r="D6507" s="24">
        <v>11827</v>
      </c>
      <c r="E6507" t="s">
        <v>1718</v>
      </c>
      <c r="F6507" t="s">
        <v>128</v>
      </c>
      <c r="G6507" t="s">
        <v>110</v>
      </c>
      <c r="H6507" t="s">
        <v>2918</v>
      </c>
      <c r="I6507" t="s">
        <v>1850</v>
      </c>
      <c r="J6507" t="s">
        <v>1919</v>
      </c>
      <c r="K6507" t="s">
        <v>35</v>
      </c>
      <c r="L6507" s="24">
        <v>332.5</v>
      </c>
      <c r="M6507" s="25">
        <f>+VLOOKUP(E6507, TC!A:D, 4, FALSE())</f>
        <v>1.13395</v>
      </c>
      <c r="N6507" s="24">
        <f t="shared" si="505"/>
        <v>332.5</v>
      </c>
      <c r="O6507" t="str">
        <f t="shared" si="506"/>
        <v>FACTURA</v>
      </c>
      <c r="P6507" t="str">
        <f t="shared" si="507"/>
        <v>2025</v>
      </c>
      <c r="Q6507" t="str">
        <f t="shared" si="508"/>
        <v>05</v>
      </c>
      <c r="R6507" t="str">
        <f>+IFERROR(VLOOKUP(I6507, Listado!A:B, 2, FALSE()), "COMERCIALIZADORA INTERNACIONAL CARIBBEAN EXOTICS S A")</f>
        <v>PEREZ MEJIA MARIA PAULINA</v>
      </c>
      <c r="S6507" s="25">
        <f>+VLOOKUP(E6507, TC!A:D, 2, FALSE())</f>
        <v>4243.8</v>
      </c>
      <c r="T6507" t="str">
        <f t="shared" si="509"/>
        <v>USD</v>
      </c>
    </row>
    <row r="6508" spans="1:20" ht="18.75" hidden="1" customHeight="1" x14ac:dyDescent="0.25">
      <c r="A6508" t="s">
        <v>2887</v>
      </c>
      <c r="B6508" t="s">
        <v>5</v>
      </c>
      <c r="C6508" t="s">
        <v>1913</v>
      </c>
      <c r="D6508" s="24">
        <v>11827</v>
      </c>
      <c r="E6508" t="s">
        <v>1718</v>
      </c>
      <c r="F6508" t="s">
        <v>128</v>
      </c>
      <c r="G6508" t="s">
        <v>110</v>
      </c>
      <c r="H6508" t="s">
        <v>2918</v>
      </c>
      <c r="I6508" t="s">
        <v>1850</v>
      </c>
      <c r="J6508" t="s">
        <v>1919</v>
      </c>
      <c r="K6508" t="s">
        <v>35</v>
      </c>
      <c r="L6508" s="24">
        <v>232.75</v>
      </c>
      <c r="M6508" s="25">
        <f>+VLOOKUP(E6508, TC!A:D, 4, FALSE())</f>
        <v>1.13395</v>
      </c>
      <c r="N6508" s="24">
        <f t="shared" si="505"/>
        <v>232.75</v>
      </c>
      <c r="O6508" t="str">
        <f t="shared" si="506"/>
        <v>FACTURA</v>
      </c>
      <c r="P6508" t="str">
        <f t="shared" si="507"/>
        <v>2025</v>
      </c>
      <c r="Q6508" t="str">
        <f t="shared" si="508"/>
        <v>05</v>
      </c>
      <c r="R6508" t="str">
        <f>+IFERROR(VLOOKUP(I6508, Listado!A:B, 2, FALSE()), "COMERCIALIZADORA INTERNACIONAL CARIBBEAN EXOTICS S A")</f>
        <v>PEREZ MEJIA MARIA PAULINA</v>
      </c>
      <c r="S6508" s="25">
        <f>+VLOOKUP(E6508, TC!A:D, 2, FALSE())</f>
        <v>4243.8</v>
      </c>
      <c r="T6508" t="str">
        <f t="shared" si="509"/>
        <v>USD</v>
      </c>
    </row>
    <row r="6509" spans="1:20" ht="18.75" hidden="1" customHeight="1" x14ac:dyDescent="0.25">
      <c r="A6509" t="s">
        <v>2887</v>
      </c>
      <c r="B6509" t="s">
        <v>5</v>
      </c>
      <c r="C6509" t="s">
        <v>1913</v>
      </c>
      <c r="D6509" s="24">
        <v>11827</v>
      </c>
      <c r="E6509" t="s">
        <v>1718</v>
      </c>
      <c r="F6509" t="s">
        <v>128</v>
      </c>
      <c r="G6509" t="s">
        <v>110</v>
      </c>
      <c r="H6509" t="s">
        <v>2918</v>
      </c>
      <c r="I6509" t="s">
        <v>1850</v>
      </c>
      <c r="J6509" t="s">
        <v>1919</v>
      </c>
      <c r="K6509" t="s">
        <v>35</v>
      </c>
      <c r="L6509" s="24">
        <v>218.5</v>
      </c>
      <c r="M6509" s="25">
        <f>+VLOOKUP(E6509, TC!A:D, 4, FALSE())</f>
        <v>1.13395</v>
      </c>
      <c r="N6509" s="24">
        <f t="shared" si="505"/>
        <v>218.5</v>
      </c>
      <c r="O6509" t="str">
        <f t="shared" si="506"/>
        <v>FACTURA</v>
      </c>
      <c r="P6509" t="str">
        <f t="shared" si="507"/>
        <v>2025</v>
      </c>
      <c r="Q6509" t="str">
        <f t="shared" si="508"/>
        <v>05</v>
      </c>
      <c r="R6509" t="str">
        <f>+IFERROR(VLOOKUP(I6509, Listado!A:B, 2, FALSE()), "COMERCIALIZADORA INTERNACIONAL CARIBBEAN EXOTICS S A")</f>
        <v>PEREZ MEJIA MARIA PAULINA</v>
      </c>
      <c r="S6509" s="25">
        <f>+VLOOKUP(E6509, TC!A:D, 2, FALSE())</f>
        <v>4243.8</v>
      </c>
      <c r="T6509" t="str">
        <f t="shared" si="509"/>
        <v>USD</v>
      </c>
    </row>
    <row r="6510" spans="1:20" ht="18.75" hidden="1" customHeight="1" x14ac:dyDescent="0.25">
      <c r="A6510" t="s">
        <v>2887</v>
      </c>
      <c r="B6510" t="s">
        <v>5</v>
      </c>
      <c r="C6510" t="s">
        <v>1913</v>
      </c>
      <c r="D6510" s="24">
        <v>11827</v>
      </c>
      <c r="E6510" t="s">
        <v>1718</v>
      </c>
      <c r="F6510" t="s">
        <v>128</v>
      </c>
      <c r="G6510" t="s">
        <v>110</v>
      </c>
      <c r="H6510" t="s">
        <v>2918</v>
      </c>
      <c r="I6510" t="s">
        <v>1850</v>
      </c>
      <c r="J6510" t="s">
        <v>1919</v>
      </c>
      <c r="K6510" t="s">
        <v>35</v>
      </c>
      <c r="L6510" s="24">
        <v>47.5</v>
      </c>
      <c r="M6510" s="25">
        <f>+VLOOKUP(E6510, TC!A:D, 4, FALSE())</f>
        <v>1.13395</v>
      </c>
      <c r="N6510" s="24">
        <f t="shared" si="505"/>
        <v>47.5</v>
      </c>
      <c r="O6510" t="str">
        <f t="shared" si="506"/>
        <v>FACTURA</v>
      </c>
      <c r="P6510" t="str">
        <f t="shared" si="507"/>
        <v>2025</v>
      </c>
      <c r="Q6510" t="str">
        <f t="shared" si="508"/>
        <v>05</v>
      </c>
      <c r="R6510" t="str">
        <f>+IFERROR(VLOOKUP(I6510, Listado!A:B, 2, FALSE()), "COMERCIALIZADORA INTERNACIONAL CARIBBEAN EXOTICS S A")</f>
        <v>PEREZ MEJIA MARIA PAULINA</v>
      </c>
      <c r="S6510" s="25">
        <f>+VLOOKUP(E6510, TC!A:D, 2, FALSE())</f>
        <v>4243.8</v>
      </c>
      <c r="T6510" t="str">
        <f t="shared" si="509"/>
        <v>USD</v>
      </c>
    </row>
    <row r="6511" spans="1:20" ht="18.75" hidden="1" customHeight="1" x14ac:dyDescent="0.25">
      <c r="A6511" t="s">
        <v>2887</v>
      </c>
      <c r="B6511" t="s">
        <v>5</v>
      </c>
      <c r="C6511" t="s">
        <v>1913</v>
      </c>
      <c r="D6511" s="24">
        <v>11827</v>
      </c>
      <c r="E6511" t="s">
        <v>1718</v>
      </c>
      <c r="F6511" t="s">
        <v>128</v>
      </c>
      <c r="G6511" t="s">
        <v>110</v>
      </c>
      <c r="H6511" t="s">
        <v>2918</v>
      </c>
      <c r="I6511" t="s">
        <v>1850</v>
      </c>
      <c r="J6511" t="s">
        <v>1919</v>
      </c>
      <c r="K6511" t="s">
        <v>35</v>
      </c>
      <c r="L6511" s="24">
        <v>308.75</v>
      </c>
      <c r="M6511" s="25">
        <f>+VLOOKUP(E6511, TC!A:D, 4, FALSE())</f>
        <v>1.13395</v>
      </c>
      <c r="N6511" s="24">
        <f t="shared" si="505"/>
        <v>308.75</v>
      </c>
      <c r="O6511" t="str">
        <f t="shared" si="506"/>
        <v>FACTURA</v>
      </c>
      <c r="P6511" t="str">
        <f t="shared" si="507"/>
        <v>2025</v>
      </c>
      <c r="Q6511" t="str">
        <f t="shared" si="508"/>
        <v>05</v>
      </c>
      <c r="R6511" t="str">
        <f>+IFERROR(VLOOKUP(I6511, Listado!A:B, 2, FALSE()), "COMERCIALIZADORA INTERNACIONAL CARIBBEAN EXOTICS S A")</f>
        <v>PEREZ MEJIA MARIA PAULINA</v>
      </c>
      <c r="S6511" s="25">
        <f>+VLOOKUP(E6511, TC!A:D, 2, FALSE())</f>
        <v>4243.8</v>
      </c>
      <c r="T6511" t="str">
        <f t="shared" si="509"/>
        <v>USD</v>
      </c>
    </row>
    <row r="6512" spans="1:20" ht="18.75" hidden="1" customHeight="1" x14ac:dyDescent="0.25">
      <c r="A6512" t="s">
        <v>2887</v>
      </c>
      <c r="B6512" t="s">
        <v>5</v>
      </c>
      <c r="C6512" t="s">
        <v>1913</v>
      </c>
      <c r="D6512" s="24">
        <v>11827</v>
      </c>
      <c r="E6512" t="s">
        <v>1718</v>
      </c>
      <c r="F6512" t="s">
        <v>128</v>
      </c>
      <c r="G6512" t="s">
        <v>110</v>
      </c>
      <c r="H6512" t="s">
        <v>2918</v>
      </c>
      <c r="I6512" t="s">
        <v>1850</v>
      </c>
      <c r="J6512" t="s">
        <v>1919</v>
      </c>
      <c r="K6512" t="s">
        <v>35</v>
      </c>
      <c r="L6512" s="24">
        <v>42.75</v>
      </c>
      <c r="M6512" s="25">
        <f>+VLOOKUP(E6512, TC!A:D, 4, FALSE())</f>
        <v>1.13395</v>
      </c>
      <c r="N6512" s="24">
        <f t="shared" si="505"/>
        <v>42.75</v>
      </c>
      <c r="O6512" t="str">
        <f t="shared" si="506"/>
        <v>FACTURA</v>
      </c>
      <c r="P6512" t="str">
        <f t="shared" si="507"/>
        <v>2025</v>
      </c>
      <c r="Q6512" t="str">
        <f t="shared" si="508"/>
        <v>05</v>
      </c>
      <c r="R6512" t="str">
        <f>+IFERROR(VLOOKUP(I6512, Listado!A:B, 2, FALSE()), "COMERCIALIZADORA INTERNACIONAL CARIBBEAN EXOTICS S A")</f>
        <v>PEREZ MEJIA MARIA PAULINA</v>
      </c>
      <c r="S6512" s="25">
        <f>+VLOOKUP(E6512, TC!A:D, 2, FALSE())</f>
        <v>4243.8</v>
      </c>
      <c r="T6512" t="str">
        <f t="shared" si="509"/>
        <v>USD</v>
      </c>
    </row>
    <row r="6513" spans="1:20" ht="18.75" hidden="1" customHeight="1" x14ac:dyDescent="0.25">
      <c r="A6513" t="s">
        <v>2887</v>
      </c>
      <c r="B6513" t="s">
        <v>5</v>
      </c>
      <c r="C6513" t="s">
        <v>1913</v>
      </c>
      <c r="D6513" s="24">
        <v>11828</v>
      </c>
      <c r="E6513" t="s">
        <v>1718</v>
      </c>
      <c r="F6513" t="s">
        <v>128</v>
      </c>
      <c r="G6513" t="s">
        <v>110</v>
      </c>
      <c r="H6513" t="s">
        <v>2919</v>
      </c>
      <c r="I6513" t="s">
        <v>1850</v>
      </c>
      <c r="J6513" t="s">
        <v>1919</v>
      </c>
      <c r="K6513" t="s">
        <v>35</v>
      </c>
      <c r="L6513" s="24">
        <v>60</v>
      </c>
      <c r="M6513" s="25">
        <f>+VLOOKUP(E6513, TC!A:D, 4, FALSE())</f>
        <v>1.13395</v>
      </c>
      <c r="N6513" s="24">
        <f t="shared" si="505"/>
        <v>60</v>
      </c>
      <c r="O6513" t="str">
        <f t="shared" si="506"/>
        <v>FACTURA</v>
      </c>
      <c r="P6513" t="str">
        <f t="shared" si="507"/>
        <v>2025</v>
      </c>
      <c r="Q6513" t="str">
        <f t="shared" si="508"/>
        <v>05</v>
      </c>
      <c r="R6513" t="str">
        <f>+IFERROR(VLOOKUP(I6513, Listado!A:B, 2, FALSE()), "COMERCIALIZADORA INTERNACIONAL CARIBBEAN EXOTICS S A")</f>
        <v>PEREZ MEJIA MARIA PAULINA</v>
      </c>
      <c r="S6513" s="25">
        <f>+VLOOKUP(E6513, TC!A:D, 2, FALSE())</f>
        <v>4243.8</v>
      </c>
      <c r="T6513" t="str">
        <f t="shared" si="509"/>
        <v>USD</v>
      </c>
    </row>
    <row r="6514" spans="1:20" ht="18.75" hidden="1" customHeight="1" x14ac:dyDescent="0.25">
      <c r="A6514" t="s">
        <v>2887</v>
      </c>
      <c r="B6514" t="s">
        <v>5</v>
      </c>
      <c r="C6514" t="s">
        <v>1913</v>
      </c>
      <c r="D6514" s="24">
        <v>11828</v>
      </c>
      <c r="E6514" t="s">
        <v>1718</v>
      </c>
      <c r="F6514" t="s">
        <v>128</v>
      </c>
      <c r="G6514" t="s">
        <v>110</v>
      </c>
      <c r="H6514" t="s">
        <v>2919</v>
      </c>
      <c r="I6514" t="s">
        <v>1850</v>
      </c>
      <c r="J6514" t="s">
        <v>1919</v>
      </c>
      <c r="K6514" t="s">
        <v>35</v>
      </c>
      <c r="L6514" s="24">
        <v>50</v>
      </c>
      <c r="M6514" s="25">
        <f>+VLOOKUP(E6514, TC!A:D, 4, FALSE())</f>
        <v>1.13395</v>
      </c>
      <c r="N6514" s="24">
        <f t="shared" si="505"/>
        <v>50</v>
      </c>
      <c r="O6514" t="str">
        <f t="shared" si="506"/>
        <v>FACTURA</v>
      </c>
      <c r="P6514" t="str">
        <f t="shared" si="507"/>
        <v>2025</v>
      </c>
      <c r="Q6514" t="str">
        <f t="shared" si="508"/>
        <v>05</v>
      </c>
      <c r="R6514" t="str">
        <f>+IFERROR(VLOOKUP(I6514, Listado!A:B, 2, FALSE()), "COMERCIALIZADORA INTERNACIONAL CARIBBEAN EXOTICS S A")</f>
        <v>PEREZ MEJIA MARIA PAULINA</v>
      </c>
      <c r="S6514" s="25">
        <f>+VLOOKUP(E6514, TC!A:D, 2, FALSE())</f>
        <v>4243.8</v>
      </c>
      <c r="T6514" t="str">
        <f t="shared" si="509"/>
        <v>USD</v>
      </c>
    </row>
    <row r="6515" spans="1:20" ht="18.75" hidden="1" customHeight="1" x14ac:dyDescent="0.25">
      <c r="A6515" t="s">
        <v>2887</v>
      </c>
      <c r="B6515" t="s">
        <v>5</v>
      </c>
      <c r="C6515" t="s">
        <v>1913</v>
      </c>
      <c r="D6515" s="24">
        <v>11828</v>
      </c>
      <c r="E6515" t="s">
        <v>1718</v>
      </c>
      <c r="F6515" t="s">
        <v>128</v>
      </c>
      <c r="G6515" t="s">
        <v>110</v>
      </c>
      <c r="H6515" t="s">
        <v>2919</v>
      </c>
      <c r="I6515" t="s">
        <v>1850</v>
      </c>
      <c r="J6515" t="s">
        <v>1919</v>
      </c>
      <c r="K6515" t="s">
        <v>35</v>
      </c>
      <c r="L6515" s="24">
        <v>80</v>
      </c>
      <c r="M6515" s="25">
        <f>+VLOOKUP(E6515, TC!A:D, 4, FALSE())</f>
        <v>1.13395</v>
      </c>
      <c r="N6515" s="24">
        <f t="shared" si="505"/>
        <v>80</v>
      </c>
      <c r="O6515" t="str">
        <f t="shared" si="506"/>
        <v>FACTURA</v>
      </c>
      <c r="P6515" t="str">
        <f t="shared" si="507"/>
        <v>2025</v>
      </c>
      <c r="Q6515" t="str">
        <f t="shared" si="508"/>
        <v>05</v>
      </c>
      <c r="R6515" t="str">
        <f>+IFERROR(VLOOKUP(I6515, Listado!A:B, 2, FALSE()), "COMERCIALIZADORA INTERNACIONAL CARIBBEAN EXOTICS S A")</f>
        <v>PEREZ MEJIA MARIA PAULINA</v>
      </c>
      <c r="S6515" s="25">
        <f>+VLOOKUP(E6515, TC!A:D, 2, FALSE())</f>
        <v>4243.8</v>
      </c>
      <c r="T6515" t="str">
        <f t="shared" si="509"/>
        <v>USD</v>
      </c>
    </row>
    <row r="6516" spans="1:20" ht="18.75" hidden="1" customHeight="1" x14ac:dyDescent="0.25">
      <c r="A6516" t="s">
        <v>2887</v>
      </c>
      <c r="B6516" t="s">
        <v>5</v>
      </c>
      <c r="C6516" t="s">
        <v>1913</v>
      </c>
      <c r="D6516" s="24">
        <v>11828</v>
      </c>
      <c r="E6516" t="s">
        <v>1718</v>
      </c>
      <c r="F6516" t="s">
        <v>128</v>
      </c>
      <c r="G6516" t="s">
        <v>110</v>
      </c>
      <c r="H6516" t="s">
        <v>2919</v>
      </c>
      <c r="I6516" t="s">
        <v>1850</v>
      </c>
      <c r="J6516" t="s">
        <v>1919</v>
      </c>
      <c r="K6516" t="s">
        <v>35</v>
      </c>
      <c r="L6516" s="24">
        <v>110</v>
      </c>
      <c r="M6516" s="25">
        <f>+VLOOKUP(E6516, TC!A:D, 4, FALSE())</f>
        <v>1.13395</v>
      </c>
      <c r="N6516" s="24">
        <f t="shared" si="505"/>
        <v>110</v>
      </c>
      <c r="O6516" t="str">
        <f t="shared" si="506"/>
        <v>FACTURA</v>
      </c>
      <c r="P6516" t="str">
        <f t="shared" si="507"/>
        <v>2025</v>
      </c>
      <c r="Q6516" t="str">
        <f t="shared" si="508"/>
        <v>05</v>
      </c>
      <c r="R6516" t="str">
        <f>+IFERROR(VLOOKUP(I6516, Listado!A:B, 2, FALSE()), "COMERCIALIZADORA INTERNACIONAL CARIBBEAN EXOTICS S A")</f>
        <v>PEREZ MEJIA MARIA PAULINA</v>
      </c>
      <c r="S6516" s="25">
        <f>+VLOOKUP(E6516, TC!A:D, 2, FALSE())</f>
        <v>4243.8</v>
      </c>
      <c r="T6516" t="str">
        <f t="shared" si="509"/>
        <v>USD</v>
      </c>
    </row>
    <row r="6517" spans="1:20" ht="18.75" hidden="1" customHeight="1" x14ac:dyDescent="0.25">
      <c r="A6517" t="s">
        <v>2887</v>
      </c>
      <c r="B6517" t="s">
        <v>5</v>
      </c>
      <c r="C6517" t="s">
        <v>1913</v>
      </c>
      <c r="D6517" s="24">
        <v>11828</v>
      </c>
      <c r="E6517" t="s">
        <v>1718</v>
      </c>
      <c r="F6517" t="s">
        <v>128</v>
      </c>
      <c r="G6517" t="s">
        <v>110</v>
      </c>
      <c r="H6517" t="s">
        <v>2919</v>
      </c>
      <c r="I6517" t="s">
        <v>1850</v>
      </c>
      <c r="J6517" t="s">
        <v>1919</v>
      </c>
      <c r="K6517" t="s">
        <v>35</v>
      </c>
      <c r="L6517" s="24">
        <v>50</v>
      </c>
      <c r="M6517" s="25">
        <f>+VLOOKUP(E6517, TC!A:D, 4, FALSE())</f>
        <v>1.13395</v>
      </c>
      <c r="N6517" s="24">
        <f t="shared" si="505"/>
        <v>50</v>
      </c>
      <c r="O6517" t="str">
        <f t="shared" si="506"/>
        <v>FACTURA</v>
      </c>
      <c r="P6517" t="str">
        <f t="shared" si="507"/>
        <v>2025</v>
      </c>
      <c r="Q6517" t="str">
        <f t="shared" si="508"/>
        <v>05</v>
      </c>
      <c r="R6517" t="str">
        <f>+IFERROR(VLOOKUP(I6517, Listado!A:B, 2, FALSE()), "COMERCIALIZADORA INTERNACIONAL CARIBBEAN EXOTICS S A")</f>
        <v>PEREZ MEJIA MARIA PAULINA</v>
      </c>
      <c r="S6517" s="25">
        <f>+VLOOKUP(E6517, TC!A:D, 2, FALSE())</f>
        <v>4243.8</v>
      </c>
      <c r="T6517" t="str">
        <f t="shared" si="509"/>
        <v>USD</v>
      </c>
    </row>
    <row r="6518" spans="1:20" ht="18.75" hidden="1" customHeight="1" x14ac:dyDescent="0.25">
      <c r="A6518" t="s">
        <v>2887</v>
      </c>
      <c r="B6518" t="s">
        <v>5</v>
      </c>
      <c r="C6518" t="s">
        <v>1913</v>
      </c>
      <c r="D6518" s="24">
        <v>11828</v>
      </c>
      <c r="E6518" t="s">
        <v>1718</v>
      </c>
      <c r="F6518" t="s">
        <v>128</v>
      </c>
      <c r="G6518" t="s">
        <v>110</v>
      </c>
      <c r="H6518" t="s">
        <v>2919</v>
      </c>
      <c r="I6518" t="s">
        <v>1850</v>
      </c>
      <c r="J6518" t="s">
        <v>1919</v>
      </c>
      <c r="K6518" t="s">
        <v>35</v>
      </c>
      <c r="L6518" s="24">
        <v>570</v>
      </c>
      <c r="M6518" s="25">
        <f>+VLOOKUP(E6518, TC!A:D, 4, FALSE())</f>
        <v>1.13395</v>
      </c>
      <c r="N6518" s="24">
        <f t="shared" si="505"/>
        <v>570</v>
      </c>
      <c r="O6518" t="str">
        <f t="shared" si="506"/>
        <v>FACTURA</v>
      </c>
      <c r="P6518" t="str">
        <f t="shared" si="507"/>
        <v>2025</v>
      </c>
      <c r="Q6518" t="str">
        <f t="shared" si="508"/>
        <v>05</v>
      </c>
      <c r="R6518" t="str">
        <f>+IFERROR(VLOOKUP(I6518, Listado!A:B, 2, FALSE()), "COMERCIALIZADORA INTERNACIONAL CARIBBEAN EXOTICS S A")</f>
        <v>PEREZ MEJIA MARIA PAULINA</v>
      </c>
      <c r="S6518" s="25">
        <f>+VLOOKUP(E6518, TC!A:D, 2, FALSE())</f>
        <v>4243.8</v>
      </c>
      <c r="T6518" t="str">
        <f t="shared" si="509"/>
        <v>USD</v>
      </c>
    </row>
    <row r="6519" spans="1:20" ht="18.75" hidden="1" customHeight="1" x14ac:dyDescent="0.25">
      <c r="A6519" t="s">
        <v>2887</v>
      </c>
      <c r="B6519" t="s">
        <v>5</v>
      </c>
      <c r="C6519" t="s">
        <v>1913</v>
      </c>
      <c r="D6519" s="24">
        <v>11828</v>
      </c>
      <c r="E6519" t="s">
        <v>1718</v>
      </c>
      <c r="F6519" t="s">
        <v>128</v>
      </c>
      <c r="G6519" t="s">
        <v>110</v>
      </c>
      <c r="H6519" t="s">
        <v>2919</v>
      </c>
      <c r="I6519" t="s">
        <v>1850</v>
      </c>
      <c r="J6519" t="s">
        <v>1919</v>
      </c>
      <c r="K6519" t="s">
        <v>35</v>
      </c>
      <c r="L6519" s="24">
        <v>50</v>
      </c>
      <c r="M6519" s="25">
        <f>+VLOOKUP(E6519, TC!A:D, 4, FALSE())</f>
        <v>1.13395</v>
      </c>
      <c r="N6519" s="24">
        <f t="shared" si="505"/>
        <v>50</v>
      </c>
      <c r="O6519" t="str">
        <f t="shared" si="506"/>
        <v>FACTURA</v>
      </c>
      <c r="P6519" t="str">
        <f t="shared" si="507"/>
        <v>2025</v>
      </c>
      <c r="Q6519" t="str">
        <f t="shared" si="508"/>
        <v>05</v>
      </c>
      <c r="R6519" t="str">
        <f>+IFERROR(VLOOKUP(I6519, Listado!A:B, 2, FALSE()), "COMERCIALIZADORA INTERNACIONAL CARIBBEAN EXOTICS S A")</f>
        <v>PEREZ MEJIA MARIA PAULINA</v>
      </c>
      <c r="S6519" s="25">
        <f>+VLOOKUP(E6519, TC!A:D, 2, FALSE())</f>
        <v>4243.8</v>
      </c>
      <c r="T6519" t="str">
        <f t="shared" si="509"/>
        <v>USD</v>
      </c>
    </row>
    <row r="6520" spans="1:20" ht="18.75" hidden="1" customHeight="1" x14ac:dyDescent="0.25">
      <c r="A6520" t="s">
        <v>2887</v>
      </c>
      <c r="B6520" t="s">
        <v>5</v>
      </c>
      <c r="C6520" t="s">
        <v>1913</v>
      </c>
      <c r="D6520" s="24">
        <v>11828</v>
      </c>
      <c r="E6520" t="s">
        <v>1718</v>
      </c>
      <c r="F6520" t="s">
        <v>128</v>
      </c>
      <c r="G6520" t="s">
        <v>110</v>
      </c>
      <c r="H6520" t="s">
        <v>2919</v>
      </c>
      <c r="I6520" t="s">
        <v>1850</v>
      </c>
      <c r="J6520" t="s">
        <v>1919</v>
      </c>
      <c r="K6520" t="s">
        <v>35</v>
      </c>
      <c r="L6520" s="24">
        <v>35</v>
      </c>
      <c r="M6520" s="25">
        <f>+VLOOKUP(E6520, TC!A:D, 4, FALSE())</f>
        <v>1.13395</v>
      </c>
      <c r="N6520" s="24">
        <f t="shared" si="505"/>
        <v>35</v>
      </c>
      <c r="O6520" t="str">
        <f t="shared" si="506"/>
        <v>FACTURA</v>
      </c>
      <c r="P6520" t="str">
        <f t="shared" si="507"/>
        <v>2025</v>
      </c>
      <c r="Q6520" t="str">
        <f t="shared" si="508"/>
        <v>05</v>
      </c>
      <c r="R6520" t="str">
        <f>+IFERROR(VLOOKUP(I6520, Listado!A:B, 2, FALSE()), "COMERCIALIZADORA INTERNACIONAL CARIBBEAN EXOTICS S A")</f>
        <v>PEREZ MEJIA MARIA PAULINA</v>
      </c>
      <c r="S6520" s="25">
        <f>+VLOOKUP(E6520, TC!A:D, 2, FALSE())</f>
        <v>4243.8</v>
      </c>
      <c r="T6520" t="str">
        <f t="shared" si="509"/>
        <v>USD</v>
      </c>
    </row>
    <row r="6521" spans="1:20" ht="18.75" hidden="1" customHeight="1" x14ac:dyDescent="0.25">
      <c r="A6521" t="s">
        <v>2887</v>
      </c>
      <c r="B6521" t="s">
        <v>5</v>
      </c>
      <c r="C6521" t="s">
        <v>1913</v>
      </c>
      <c r="D6521" s="24">
        <v>11828</v>
      </c>
      <c r="E6521" t="s">
        <v>1718</v>
      </c>
      <c r="F6521" t="s">
        <v>128</v>
      </c>
      <c r="G6521" t="s">
        <v>110</v>
      </c>
      <c r="H6521" t="s">
        <v>2919</v>
      </c>
      <c r="I6521" t="s">
        <v>1850</v>
      </c>
      <c r="J6521" t="s">
        <v>1919</v>
      </c>
      <c r="K6521" t="s">
        <v>35</v>
      </c>
      <c r="L6521" s="24">
        <v>125</v>
      </c>
      <c r="M6521" s="25">
        <f>+VLOOKUP(E6521, TC!A:D, 4, FALSE())</f>
        <v>1.13395</v>
      </c>
      <c r="N6521" s="24">
        <f t="shared" si="505"/>
        <v>125</v>
      </c>
      <c r="O6521" t="str">
        <f t="shared" si="506"/>
        <v>FACTURA</v>
      </c>
      <c r="P6521" t="str">
        <f t="shared" si="507"/>
        <v>2025</v>
      </c>
      <c r="Q6521" t="str">
        <f t="shared" si="508"/>
        <v>05</v>
      </c>
      <c r="R6521" t="str">
        <f>+IFERROR(VLOOKUP(I6521, Listado!A:B, 2, FALSE()), "COMERCIALIZADORA INTERNACIONAL CARIBBEAN EXOTICS S A")</f>
        <v>PEREZ MEJIA MARIA PAULINA</v>
      </c>
      <c r="S6521" s="25">
        <f>+VLOOKUP(E6521, TC!A:D, 2, FALSE())</f>
        <v>4243.8</v>
      </c>
      <c r="T6521" t="str">
        <f t="shared" si="509"/>
        <v>USD</v>
      </c>
    </row>
    <row r="6522" spans="1:20" ht="18.75" hidden="1" customHeight="1" x14ac:dyDescent="0.25">
      <c r="A6522" t="s">
        <v>2887</v>
      </c>
      <c r="B6522" t="s">
        <v>5</v>
      </c>
      <c r="C6522" t="s">
        <v>1913</v>
      </c>
      <c r="D6522" s="24">
        <v>11828</v>
      </c>
      <c r="E6522" t="s">
        <v>1718</v>
      </c>
      <c r="F6522" t="s">
        <v>128</v>
      </c>
      <c r="G6522" t="s">
        <v>110</v>
      </c>
      <c r="H6522" t="s">
        <v>2919</v>
      </c>
      <c r="I6522" t="s">
        <v>1850</v>
      </c>
      <c r="J6522" t="s">
        <v>1919</v>
      </c>
      <c r="K6522" t="s">
        <v>35</v>
      </c>
      <c r="L6522" s="24">
        <v>65</v>
      </c>
      <c r="M6522" s="25">
        <f>+VLOOKUP(E6522, TC!A:D, 4, FALSE())</f>
        <v>1.13395</v>
      </c>
      <c r="N6522" s="24">
        <f t="shared" si="505"/>
        <v>65</v>
      </c>
      <c r="O6522" t="str">
        <f t="shared" si="506"/>
        <v>FACTURA</v>
      </c>
      <c r="P6522" t="str">
        <f t="shared" si="507"/>
        <v>2025</v>
      </c>
      <c r="Q6522" t="str">
        <f t="shared" si="508"/>
        <v>05</v>
      </c>
      <c r="R6522" t="str">
        <f>+IFERROR(VLOOKUP(I6522, Listado!A:B, 2, FALSE()), "COMERCIALIZADORA INTERNACIONAL CARIBBEAN EXOTICS S A")</f>
        <v>PEREZ MEJIA MARIA PAULINA</v>
      </c>
      <c r="S6522" s="25">
        <f>+VLOOKUP(E6522, TC!A:D, 2, FALSE())</f>
        <v>4243.8</v>
      </c>
      <c r="T6522" t="str">
        <f t="shared" si="509"/>
        <v>USD</v>
      </c>
    </row>
    <row r="6523" spans="1:20" ht="18.75" hidden="1" customHeight="1" x14ac:dyDescent="0.25">
      <c r="A6523" t="s">
        <v>2887</v>
      </c>
      <c r="B6523" t="s">
        <v>5</v>
      </c>
      <c r="C6523" t="s">
        <v>1913</v>
      </c>
      <c r="D6523" s="24">
        <v>11828</v>
      </c>
      <c r="E6523" t="s">
        <v>1718</v>
      </c>
      <c r="F6523" t="s">
        <v>128</v>
      </c>
      <c r="G6523" t="s">
        <v>110</v>
      </c>
      <c r="H6523" t="s">
        <v>2919</v>
      </c>
      <c r="I6523" t="s">
        <v>1850</v>
      </c>
      <c r="J6523" t="s">
        <v>1919</v>
      </c>
      <c r="K6523" t="s">
        <v>35</v>
      </c>
      <c r="L6523" s="24">
        <v>140</v>
      </c>
      <c r="M6523" s="25">
        <f>+VLOOKUP(E6523, TC!A:D, 4, FALSE())</f>
        <v>1.13395</v>
      </c>
      <c r="N6523" s="24">
        <f t="shared" si="505"/>
        <v>140</v>
      </c>
      <c r="O6523" t="str">
        <f t="shared" si="506"/>
        <v>FACTURA</v>
      </c>
      <c r="P6523" t="str">
        <f t="shared" si="507"/>
        <v>2025</v>
      </c>
      <c r="Q6523" t="str">
        <f t="shared" si="508"/>
        <v>05</v>
      </c>
      <c r="R6523" t="str">
        <f>+IFERROR(VLOOKUP(I6523, Listado!A:B, 2, FALSE()), "COMERCIALIZADORA INTERNACIONAL CARIBBEAN EXOTICS S A")</f>
        <v>PEREZ MEJIA MARIA PAULINA</v>
      </c>
      <c r="S6523" s="25">
        <f>+VLOOKUP(E6523, TC!A:D, 2, FALSE())</f>
        <v>4243.8</v>
      </c>
      <c r="T6523" t="str">
        <f t="shared" si="509"/>
        <v>USD</v>
      </c>
    </row>
    <row r="6524" spans="1:20" ht="18.75" hidden="1" customHeight="1" x14ac:dyDescent="0.25">
      <c r="A6524" t="s">
        <v>2887</v>
      </c>
      <c r="B6524" t="s">
        <v>5</v>
      </c>
      <c r="C6524" t="s">
        <v>1913</v>
      </c>
      <c r="D6524" s="24">
        <v>11828</v>
      </c>
      <c r="E6524" t="s">
        <v>1718</v>
      </c>
      <c r="F6524" t="s">
        <v>128</v>
      </c>
      <c r="G6524" t="s">
        <v>110</v>
      </c>
      <c r="H6524" t="s">
        <v>2919</v>
      </c>
      <c r="I6524" t="s">
        <v>1850</v>
      </c>
      <c r="J6524" t="s">
        <v>1919</v>
      </c>
      <c r="K6524" t="s">
        <v>35</v>
      </c>
      <c r="L6524" s="24">
        <v>65</v>
      </c>
      <c r="M6524" s="25">
        <f>+VLOOKUP(E6524, TC!A:D, 4, FALSE())</f>
        <v>1.13395</v>
      </c>
      <c r="N6524" s="24">
        <f t="shared" si="505"/>
        <v>65</v>
      </c>
      <c r="O6524" t="str">
        <f t="shared" si="506"/>
        <v>FACTURA</v>
      </c>
      <c r="P6524" t="str">
        <f t="shared" si="507"/>
        <v>2025</v>
      </c>
      <c r="Q6524" t="str">
        <f t="shared" si="508"/>
        <v>05</v>
      </c>
      <c r="R6524" t="str">
        <f>+IFERROR(VLOOKUP(I6524, Listado!A:B, 2, FALSE()), "COMERCIALIZADORA INTERNACIONAL CARIBBEAN EXOTICS S A")</f>
        <v>PEREZ MEJIA MARIA PAULINA</v>
      </c>
      <c r="S6524" s="25">
        <f>+VLOOKUP(E6524, TC!A:D, 2, FALSE())</f>
        <v>4243.8</v>
      </c>
      <c r="T6524" t="str">
        <f t="shared" si="509"/>
        <v>USD</v>
      </c>
    </row>
    <row r="6525" spans="1:20" ht="18.75" hidden="1" customHeight="1" x14ac:dyDescent="0.25">
      <c r="A6525" t="s">
        <v>2887</v>
      </c>
      <c r="B6525" t="s">
        <v>5</v>
      </c>
      <c r="C6525" t="s">
        <v>1913</v>
      </c>
      <c r="D6525" s="24">
        <v>11829</v>
      </c>
      <c r="E6525" t="s">
        <v>1718</v>
      </c>
      <c r="F6525" t="s">
        <v>128</v>
      </c>
      <c r="G6525" t="s">
        <v>110</v>
      </c>
      <c r="H6525" t="s">
        <v>2920</v>
      </c>
      <c r="I6525" t="s">
        <v>1850</v>
      </c>
      <c r="J6525" t="s">
        <v>1919</v>
      </c>
      <c r="K6525" t="s">
        <v>35</v>
      </c>
      <c r="L6525" s="24">
        <v>25</v>
      </c>
      <c r="M6525" s="25">
        <f>+VLOOKUP(E6525, TC!A:D, 4, FALSE())</f>
        <v>1.13395</v>
      </c>
      <c r="N6525" s="24">
        <f t="shared" si="505"/>
        <v>25</v>
      </c>
      <c r="O6525" t="str">
        <f t="shared" si="506"/>
        <v>FACTURA</v>
      </c>
      <c r="P6525" t="str">
        <f t="shared" si="507"/>
        <v>2025</v>
      </c>
      <c r="Q6525" t="str">
        <f t="shared" si="508"/>
        <v>05</v>
      </c>
      <c r="R6525" t="str">
        <f>+IFERROR(VLOOKUP(I6525, Listado!A:B, 2, FALSE()), "COMERCIALIZADORA INTERNACIONAL CARIBBEAN EXOTICS S A")</f>
        <v>PEREZ MEJIA MARIA PAULINA</v>
      </c>
      <c r="S6525" s="25">
        <f>+VLOOKUP(E6525, TC!A:D, 2, FALSE())</f>
        <v>4243.8</v>
      </c>
      <c r="T6525" t="str">
        <f t="shared" si="509"/>
        <v>USD</v>
      </c>
    </row>
    <row r="6526" spans="1:20" ht="18.75" hidden="1" customHeight="1" x14ac:dyDescent="0.25">
      <c r="A6526" t="s">
        <v>2887</v>
      </c>
      <c r="B6526" t="s">
        <v>5</v>
      </c>
      <c r="C6526" t="s">
        <v>1913</v>
      </c>
      <c r="D6526" s="24">
        <v>11829</v>
      </c>
      <c r="E6526" t="s">
        <v>1718</v>
      </c>
      <c r="F6526" t="s">
        <v>128</v>
      </c>
      <c r="G6526" t="s">
        <v>110</v>
      </c>
      <c r="H6526" t="s">
        <v>2920</v>
      </c>
      <c r="I6526" t="s">
        <v>1850</v>
      </c>
      <c r="J6526" t="s">
        <v>1919</v>
      </c>
      <c r="K6526" t="s">
        <v>35</v>
      </c>
      <c r="L6526" s="24">
        <v>130</v>
      </c>
      <c r="M6526" s="25">
        <f>+VLOOKUP(E6526, TC!A:D, 4, FALSE())</f>
        <v>1.13395</v>
      </c>
      <c r="N6526" s="24">
        <f t="shared" si="505"/>
        <v>130</v>
      </c>
      <c r="O6526" t="str">
        <f t="shared" si="506"/>
        <v>FACTURA</v>
      </c>
      <c r="P6526" t="str">
        <f t="shared" si="507"/>
        <v>2025</v>
      </c>
      <c r="Q6526" t="str">
        <f t="shared" si="508"/>
        <v>05</v>
      </c>
      <c r="R6526" t="str">
        <f>+IFERROR(VLOOKUP(I6526, Listado!A:B, 2, FALSE()), "COMERCIALIZADORA INTERNACIONAL CARIBBEAN EXOTICS S A")</f>
        <v>PEREZ MEJIA MARIA PAULINA</v>
      </c>
      <c r="S6526" s="25">
        <f>+VLOOKUP(E6526, TC!A:D, 2, FALSE())</f>
        <v>4243.8</v>
      </c>
      <c r="T6526" t="str">
        <f t="shared" si="509"/>
        <v>USD</v>
      </c>
    </row>
    <row r="6527" spans="1:20" ht="18.75" hidden="1" customHeight="1" x14ac:dyDescent="0.25">
      <c r="A6527" t="s">
        <v>2887</v>
      </c>
      <c r="B6527" t="s">
        <v>5</v>
      </c>
      <c r="C6527" t="s">
        <v>1913</v>
      </c>
      <c r="D6527" s="24">
        <v>11829</v>
      </c>
      <c r="E6527" t="s">
        <v>1718</v>
      </c>
      <c r="F6527" t="s">
        <v>128</v>
      </c>
      <c r="G6527" t="s">
        <v>110</v>
      </c>
      <c r="H6527" t="s">
        <v>2920</v>
      </c>
      <c r="I6527" t="s">
        <v>1850</v>
      </c>
      <c r="J6527" t="s">
        <v>1919</v>
      </c>
      <c r="K6527" t="s">
        <v>35</v>
      </c>
      <c r="L6527" s="24">
        <v>20</v>
      </c>
      <c r="M6527" s="25">
        <f>+VLOOKUP(E6527, TC!A:D, 4, FALSE())</f>
        <v>1.13395</v>
      </c>
      <c r="N6527" s="24">
        <f t="shared" si="505"/>
        <v>20</v>
      </c>
      <c r="O6527" t="str">
        <f t="shared" si="506"/>
        <v>FACTURA</v>
      </c>
      <c r="P6527" t="str">
        <f t="shared" si="507"/>
        <v>2025</v>
      </c>
      <c r="Q6527" t="str">
        <f t="shared" si="508"/>
        <v>05</v>
      </c>
      <c r="R6527" t="str">
        <f>+IFERROR(VLOOKUP(I6527, Listado!A:B, 2, FALSE()), "COMERCIALIZADORA INTERNACIONAL CARIBBEAN EXOTICS S A")</f>
        <v>PEREZ MEJIA MARIA PAULINA</v>
      </c>
      <c r="S6527" s="25">
        <f>+VLOOKUP(E6527, TC!A:D, 2, FALSE())</f>
        <v>4243.8</v>
      </c>
      <c r="T6527" t="str">
        <f t="shared" si="509"/>
        <v>USD</v>
      </c>
    </row>
    <row r="6528" spans="1:20" ht="18.75" hidden="1" customHeight="1" x14ac:dyDescent="0.25">
      <c r="A6528" t="s">
        <v>2887</v>
      </c>
      <c r="B6528" t="s">
        <v>5</v>
      </c>
      <c r="C6528" t="s">
        <v>1913</v>
      </c>
      <c r="D6528" s="24">
        <v>11829</v>
      </c>
      <c r="E6528" t="s">
        <v>1718</v>
      </c>
      <c r="F6528" t="s">
        <v>128</v>
      </c>
      <c r="G6528" t="s">
        <v>110</v>
      </c>
      <c r="H6528" t="s">
        <v>2920</v>
      </c>
      <c r="I6528" t="s">
        <v>1850</v>
      </c>
      <c r="J6528" t="s">
        <v>1919</v>
      </c>
      <c r="K6528" t="s">
        <v>35</v>
      </c>
      <c r="L6528" s="24">
        <v>20</v>
      </c>
      <c r="M6528" s="25">
        <f>+VLOOKUP(E6528, TC!A:D, 4, FALSE())</f>
        <v>1.13395</v>
      </c>
      <c r="N6528" s="24">
        <f t="shared" si="505"/>
        <v>20</v>
      </c>
      <c r="O6528" t="str">
        <f t="shared" si="506"/>
        <v>FACTURA</v>
      </c>
      <c r="P6528" t="str">
        <f t="shared" si="507"/>
        <v>2025</v>
      </c>
      <c r="Q6528" t="str">
        <f t="shared" si="508"/>
        <v>05</v>
      </c>
      <c r="R6528" t="str">
        <f>+IFERROR(VLOOKUP(I6528, Listado!A:B, 2, FALSE()), "COMERCIALIZADORA INTERNACIONAL CARIBBEAN EXOTICS S A")</f>
        <v>PEREZ MEJIA MARIA PAULINA</v>
      </c>
      <c r="S6528" s="25">
        <f>+VLOOKUP(E6528, TC!A:D, 2, FALSE())</f>
        <v>4243.8</v>
      </c>
      <c r="T6528" t="str">
        <f t="shared" si="509"/>
        <v>USD</v>
      </c>
    </row>
    <row r="6529" spans="1:20" ht="18.75" hidden="1" customHeight="1" x14ac:dyDescent="0.25">
      <c r="A6529" t="s">
        <v>2887</v>
      </c>
      <c r="B6529" t="s">
        <v>5</v>
      </c>
      <c r="C6529" t="s">
        <v>1913</v>
      </c>
      <c r="D6529" s="24">
        <v>11829</v>
      </c>
      <c r="E6529" t="s">
        <v>1718</v>
      </c>
      <c r="F6529" t="s">
        <v>128</v>
      </c>
      <c r="G6529" t="s">
        <v>110</v>
      </c>
      <c r="H6529" t="s">
        <v>2920</v>
      </c>
      <c r="I6529" t="s">
        <v>1850</v>
      </c>
      <c r="J6529" t="s">
        <v>1919</v>
      </c>
      <c r="K6529" t="s">
        <v>35</v>
      </c>
      <c r="L6529" s="24">
        <v>5</v>
      </c>
      <c r="M6529" s="25">
        <f>+VLOOKUP(E6529, TC!A:D, 4, FALSE())</f>
        <v>1.13395</v>
      </c>
      <c r="N6529" s="24">
        <f t="shared" si="505"/>
        <v>5</v>
      </c>
      <c r="O6529" t="str">
        <f t="shared" si="506"/>
        <v>FACTURA</v>
      </c>
      <c r="P6529" t="str">
        <f t="shared" si="507"/>
        <v>2025</v>
      </c>
      <c r="Q6529" t="str">
        <f t="shared" si="508"/>
        <v>05</v>
      </c>
      <c r="R6529" t="str">
        <f>+IFERROR(VLOOKUP(I6529, Listado!A:B, 2, FALSE()), "COMERCIALIZADORA INTERNACIONAL CARIBBEAN EXOTICS S A")</f>
        <v>PEREZ MEJIA MARIA PAULINA</v>
      </c>
      <c r="S6529" s="25">
        <f>+VLOOKUP(E6529, TC!A:D, 2, FALSE())</f>
        <v>4243.8</v>
      </c>
      <c r="T6529" t="str">
        <f t="shared" si="509"/>
        <v>USD</v>
      </c>
    </row>
    <row r="6530" spans="1:20" ht="18.75" hidden="1" customHeight="1" x14ac:dyDescent="0.25">
      <c r="A6530" t="s">
        <v>2887</v>
      </c>
      <c r="B6530" t="s">
        <v>5</v>
      </c>
      <c r="C6530" t="s">
        <v>1913</v>
      </c>
      <c r="D6530" s="24">
        <v>11829</v>
      </c>
      <c r="E6530" t="s">
        <v>1718</v>
      </c>
      <c r="F6530" t="s">
        <v>128</v>
      </c>
      <c r="G6530" t="s">
        <v>110</v>
      </c>
      <c r="H6530" t="s">
        <v>2920</v>
      </c>
      <c r="I6530" t="s">
        <v>1850</v>
      </c>
      <c r="J6530" t="s">
        <v>1919</v>
      </c>
      <c r="K6530" t="s">
        <v>35</v>
      </c>
      <c r="L6530" s="24">
        <v>15</v>
      </c>
      <c r="M6530" s="25">
        <f>+VLOOKUP(E6530, TC!A:D, 4, FALSE())</f>
        <v>1.13395</v>
      </c>
      <c r="N6530" s="24">
        <f t="shared" ref="N6530:N6593" si="510">+IF(F6530="EUR", (M6530*L6530), IF(I6530="JUAN MATAS SAS", (L6530/S6530), L6530))</f>
        <v>15</v>
      </c>
      <c r="O6530" t="str">
        <f t="shared" ref="O6530:O6593" si="511">+IF(C6530="CFE", "FACTURA", IF(ISERROR(SEARCH("ANULA", H6530))=FALSE(), "ANULACIÓN FE", IF(ISERROR(SEARCH("CANCELLATION", H6530))=FALSE(), "ANULACIÓN FE", "NOTAS")))</f>
        <v>FACTURA</v>
      </c>
      <c r="P6530" t="str">
        <f t="shared" ref="P6530:P6593" si="512">+LEFT(E6530, 4)</f>
        <v>2025</v>
      </c>
      <c r="Q6530" t="str">
        <f t="shared" ref="Q6530:Q6593" si="513">+MID(E6530, 5, 2)</f>
        <v>05</v>
      </c>
      <c r="R6530" t="str">
        <f>+IFERROR(VLOOKUP(I6530, Listado!A:B, 2, FALSE()), "COMERCIALIZADORA INTERNACIONAL CARIBBEAN EXOTICS S A")</f>
        <v>PEREZ MEJIA MARIA PAULINA</v>
      </c>
      <c r="S6530" s="25">
        <f>+VLOOKUP(E6530, TC!A:D, 2, FALSE())</f>
        <v>4243.8</v>
      </c>
      <c r="T6530" t="str">
        <f t="shared" ref="T6530:T6593" si="514">+IF(I6530="JUAN MATAS SAS", "USD", F6530)</f>
        <v>USD</v>
      </c>
    </row>
    <row r="6531" spans="1:20" ht="18.75" hidden="1" customHeight="1" x14ac:dyDescent="0.25">
      <c r="A6531" t="s">
        <v>2887</v>
      </c>
      <c r="B6531" t="s">
        <v>5</v>
      </c>
      <c r="C6531" t="s">
        <v>1913</v>
      </c>
      <c r="D6531" s="24">
        <v>11829</v>
      </c>
      <c r="E6531" t="s">
        <v>1718</v>
      </c>
      <c r="F6531" t="s">
        <v>128</v>
      </c>
      <c r="G6531" t="s">
        <v>110</v>
      </c>
      <c r="H6531" t="s">
        <v>2920</v>
      </c>
      <c r="I6531" t="s">
        <v>1850</v>
      </c>
      <c r="J6531" t="s">
        <v>1919</v>
      </c>
      <c r="K6531" t="s">
        <v>35</v>
      </c>
      <c r="L6531" s="24">
        <v>55</v>
      </c>
      <c r="M6531" s="25">
        <f>+VLOOKUP(E6531, TC!A:D, 4, FALSE())</f>
        <v>1.13395</v>
      </c>
      <c r="N6531" s="24">
        <f t="shared" si="510"/>
        <v>55</v>
      </c>
      <c r="O6531" t="str">
        <f t="shared" si="511"/>
        <v>FACTURA</v>
      </c>
      <c r="P6531" t="str">
        <f t="shared" si="512"/>
        <v>2025</v>
      </c>
      <c r="Q6531" t="str">
        <f t="shared" si="513"/>
        <v>05</v>
      </c>
      <c r="R6531" t="str">
        <f>+IFERROR(VLOOKUP(I6531, Listado!A:B, 2, FALSE()), "COMERCIALIZADORA INTERNACIONAL CARIBBEAN EXOTICS S A")</f>
        <v>PEREZ MEJIA MARIA PAULINA</v>
      </c>
      <c r="S6531" s="25">
        <f>+VLOOKUP(E6531, TC!A:D, 2, FALSE())</f>
        <v>4243.8</v>
      </c>
      <c r="T6531" t="str">
        <f t="shared" si="514"/>
        <v>USD</v>
      </c>
    </row>
    <row r="6532" spans="1:20" ht="18.75" hidden="1" customHeight="1" x14ac:dyDescent="0.25">
      <c r="A6532" t="s">
        <v>2887</v>
      </c>
      <c r="B6532" t="s">
        <v>5</v>
      </c>
      <c r="C6532" t="s">
        <v>1913</v>
      </c>
      <c r="D6532" s="24">
        <v>11829</v>
      </c>
      <c r="E6532" t="s">
        <v>1718</v>
      </c>
      <c r="F6532" t="s">
        <v>128</v>
      </c>
      <c r="G6532" t="s">
        <v>110</v>
      </c>
      <c r="H6532" t="s">
        <v>2920</v>
      </c>
      <c r="I6532" t="s">
        <v>1850</v>
      </c>
      <c r="J6532" t="s">
        <v>1919</v>
      </c>
      <c r="K6532" t="s">
        <v>35</v>
      </c>
      <c r="L6532" s="24">
        <v>105</v>
      </c>
      <c r="M6532" s="25">
        <f>+VLOOKUP(E6532, TC!A:D, 4, FALSE())</f>
        <v>1.13395</v>
      </c>
      <c r="N6532" s="24">
        <f t="shared" si="510"/>
        <v>105</v>
      </c>
      <c r="O6532" t="str">
        <f t="shared" si="511"/>
        <v>FACTURA</v>
      </c>
      <c r="P6532" t="str">
        <f t="shared" si="512"/>
        <v>2025</v>
      </c>
      <c r="Q6532" t="str">
        <f t="shared" si="513"/>
        <v>05</v>
      </c>
      <c r="R6532" t="str">
        <f>+IFERROR(VLOOKUP(I6532, Listado!A:B, 2, FALSE()), "COMERCIALIZADORA INTERNACIONAL CARIBBEAN EXOTICS S A")</f>
        <v>PEREZ MEJIA MARIA PAULINA</v>
      </c>
      <c r="S6532" s="25">
        <f>+VLOOKUP(E6532, TC!A:D, 2, FALSE())</f>
        <v>4243.8</v>
      </c>
      <c r="T6532" t="str">
        <f t="shared" si="514"/>
        <v>USD</v>
      </c>
    </row>
    <row r="6533" spans="1:20" ht="18.75" hidden="1" customHeight="1" x14ac:dyDescent="0.25">
      <c r="A6533" t="s">
        <v>2887</v>
      </c>
      <c r="B6533" t="s">
        <v>5</v>
      </c>
      <c r="C6533" t="s">
        <v>1913</v>
      </c>
      <c r="D6533" s="24">
        <v>11829</v>
      </c>
      <c r="E6533" t="s">
        <v>1718</v>
      </c>
      <c r="F6533" t="s">
        <v>128</v>
      </c>
      <c r="G6533" t="s">
        <v>110</v>
      </c>
      <c r="H6533" t="s">
        <v>2920</v>
      </c>
      <c r="I6533" t="s">
        <v>1850</v>
      </c>
      <c r="J6533" t="s">
        <v>1919</v>
      </c>
      <c r="K6533" t="s">
        <v>35</v>
      </c>
      <c r="L6533" s="24">
        <v>55</v>
      </c>
      <c r="M6533" s="25">
        <f>+VLOOKUP(E6533, TC!A:D, 4, FALSE())</f>
        <v>1.13395</v>
      </c>
      <c r="N6533" s="24">
        <f t="shared" si="510"/>
        <v>55</v>
      </c>
      <c r="O6533" t="str">
        <f t="shared" si="511"/>
        <v>FACTURA</v>
      </c>
      <c r="P6533" t="str">
        <f t="shared" si="512"/>
        <v>2025</v>
      </c>
      <c r="Q6533" t="str">
        <f t="shared" si="513"/>
        <v>05</v>
      </c>
      <c r="R6533" t="str">
        <f>+IFERROR(VLOOKUP(I6533, Listado!A:B, 2, FALSE()), "COMERCIALIZADORA INTERNACIONAL CARIBBEAN EXOTICS S A")</f>
        <v>PEREZ MEJIA MARIA PAULINA</v>
      </c>
      <c r="S6533" s="25">
        <f>+VLOOKUP(E6533, TC!A:D, 2, FALSE())</f>
        <v>4243.8</v>
      </c>
      <c r="T6533" t="str">
        <f t="shared" si="514"/>
        <v>USD</v>
      </c>
    </row>
    <row r="6534" spans="1:20" ht="18.75" hidden="1" customHeight="1" x14ac:dyDescent="0.25">
      <c r="A6534" t="s">
        <v>2887</v>
      </c>
      <c r="B6534" t="s">
        <v>5</v>
      </c>
      <c r="C6534" t="s">
        <v>1913</v>
      </c>
      <c r="D6534" s="24">
        <v>11829</v>
      </c>
      <c r="E6534" t="s">
        <v>1718</v>
      </c>
      <c r="F6534" t="s">
        <v>128</v>
      </c>
      <c r="G6534" t="s">
        <v>110</v>
      </c>
      <c r="H6534" t="s">
        <v>2920</v>
      </c>
      <c r="I6534" t="s">
        <v>1850</v>
      </c>
      <c r="J6534" t="s">
        <v>1919</v>
      </c>
      <c r="K6534" t="s">
        <v>35</v>
      </c>
      <c r="L6534" s="24">
        <v>25</v>
      </c>
      <c r="M6534" s="25">
        <f>+VLOOKUP(E6534, TC!A:D, 4, FALSE())</f>
        <v>1.13395</v>
      </c>
      <c r="N6534" s="24">
        <f t="shared" si="510"/>
        <v>25</v>
      </c>
      <c r="O6534" t="str">
        <f t="shared" si="511"/>
        <v>FACTURA</v>
      </c>
      <c r="P6534" t="str">
        <f t="shared" si="512"/>
        <v>2025</v>
      </c>
      <c r="Q6534" t="str">
        <f t="shared" si="513"/>
        <v>05</v>
      </c>
      <c r="R6534" t="str">
        <f>+IFERROR(VLOOKUP(I6534, Listado!A:B, 2, FALSE()), "COMERCIALIZADORA INTERNACIONAL CARIBBEAN EXOTICS S A")</f>
        <v>PEREZ MEJIA MARIA PAULINA</v>
      </c>
      <c r="S6534" s="25">
        <f>+VLOOKUP(E6534, TC!A:D, 2, FALSE())</f>
        <v>4243.8</v>
      </c>
      <c r="T6534" t="str">
        <f t="shared" si="514"/>
        <v>USD</v>
      </c>
    </row>
    <row r="6535" spans="1:20" ht="18.75" hidden="1" customHeight="1" x14ac:dyDescent="0.25">
      <c r="A6535" t="s">
        <v>2887</v>
      </c>
      <c r="B6535" t="s">
        <v>5</v>
      </c>
      <c r="C6535" t="s">
        <v>1913</v>
      </c>
      <c r="D6535" s="24">
        <v>11829</v>
      </c>
      <c r="E6535" t="s">
        <v>1718</v>
      </c>
      <c r="F6535" t="s">
        <v>128</v>
      </c>
      <c r="G6535" t="s">
        <v>110</v>
      </c>
      <c r="H6535" t="s">
        <v>2920</v>
      </c>
      <c r="I6535" t="s">
        <v>1850</v>
      </c>
      <c r="J6535" t="s">
        <v>1919</v>
      </c>
      <c r="K6535" t="s">
        <v>35</v>
      </c>
      <c r="L6535" s="24">
        <v>355</v>
      </c>
      <c r="M6535" s="25">
        <f>+VLOOKUP(E6535, TC!A:D, 4, FALSE())</f>
        <v>1.13395</v>
      </c>
      <c r="N6535" s="24">
        <f t="shared" si="510"/>
        <v>355</v>
      </c>
      <c r="O6535" t="str">
        <f t="shared" si="511"/>
        <v>FACTURA</v>
      </c>
      <c r="P6535" t="str">
        <f t="shared" si="512"/>
        <v>2025</v>
      </c>
      <c r="Q6535" t="str">
        <f t="shared" si="513"/>
        <v>05</v>
      </c>
      <c r="R6535" t="str">
        <f>+IFERROR(VLOOKUP(I6535, Listado!A:B, 2, FALSE()), "COMERCIALIZADORA INTERNACIONAL CARIBBEAN EXOTICS S A")</f>
        <v>PEREZ MEJIA MARIA PAULINA</v>
      </c>
      <c r="S6535" s="25">
        <f>+VLOOKUP(E6535, TC!A:D, 2, FALSE())</f>
        <v>4243.8</v>
      </c>
      <c r="T6535" t="str">
        <f t="shared" si="514"/>
        <v>USD</v>
      </c>
    </row>
    <row r="6536" spans="1:20" ht="18.75" hidden="1" customHeight="1" x14ac:dyDescent="0.25">
      <c r="A6536" t="s">
        <v>2887</v>
      </c>
      <c r="B6536" t="s">
        <v>5</v>
      </c>
      <c r="C6536" t="s">
        <v>1913</v>
      </c>
      <c r="D6536" s="24">
        <v>11829</v>
      </c>
      <c r="E6536" t="s">
        <v>1718</v>
      </c>
      <c r="F6536" t="s">
        <v>128</v>
      </c>
      <c r="G6536" t="s">
        <v>110</v>
      </c>
      <c r="H6536" t="s">
        <v>2920</v>
      </c>
      <c r="I6536" t="s">
        <v>1850</v>
      </c>
      <c r="J6536" t="s">
        <v>1919</v>
      </c>
      <c r="K6536" t="s">
        <v>35</v>
      </c>
      <c r="L6536" s="24">
        <v>220</v>
      </c>
      <c r="M6536" s="25">
        <f>+VLOOKUP(E6536, TC!A:D, 4, FALSE())</f>
        <v>1.13395</v>
      </c>
      <c r="N6536" s="24">
        <f t="shared" si="510"/>
        <v>220</v>
      </c>
      <c r="O6536" t="str">
        <f t="shared" si="511"/>
        <v>FACTURA</v>
      </c>
      <c r="P6536" t="str">
        <f t="shared" si="512"/>
        <v>2025</v>
      </c>
      <c r="Q6536" t="str">
        <f t="shared" si="513"/>
        <v>05</v>
      </c>
      <c r="R6536" t="str">
        <f>+IFERROR(VLOOKUP(I6536, Listado!A:B, 2, FALSE()), "COMERCIALIZADORA INTERNACIONAL CARIBBEAN EXOTICS S A")</f>
        <v>PEREZ MEJIA MARIA PAULINA</v>
      </c>
      <c r="S6536" s="25">
        <f>+VLOOKUP(E6536, TC!A:D, 2, FALSE())</f>
        <v>4243.8</v>
      </c>
      <c r="T6536" t="str">
        <f t="shared" si="514"/>
        <v>USD</v>
      </c>
    </row>
    <row r="6537" spans="1:20" ht="18.75" hidden="1" customHeight="1" x14ac:dyDescent="0.25">
      <c r="A6537" t="s">
        <v>2887</v>
      </c>
      <c r="B6537" t="s">
        <v>5</v>
      </c>
      <c r="C6537" t="s">
        <v>1913</v>
      </c>
      <c r="D6537" s="24">
        <v>11829</v>
      </c>
      <c r="E6537" t="s">
        <v>1718</v>
      </c>
      <c r="F6537" t="s">
        <v>128</v>
      </c>
      <c r="G6537" t="s">
        <v>110</v>
      </c>
      <c r="H6537" t="s">
        <v>2920</v>
      </c>
      <c r="I6537" t="s">
        <v>1850</v>
      </c>
      <c r="J6537" t="s">
        <v>1919</v>
      </c>
      <c r="K6537" t="s">
        <v>35</v>
      </c>
      <c r="L6537" s="24">
        <v>45</v>
      </c>
      <c r="M6537" s="25">
        <f>+VLOOKUP(E6537, TC!A:D, 4, FALSE())</f>
        <v>1.13395</v>
      </c>
      <c r="N6537" s="24">
        <f t="shared" si="510"/>
        <v>45</v>
      </c>
      <c r="O6537" t="str">
        <f t="shared" si="511"/>
        <v>FACTURA</v>
      </c>
      <c r="P6537" t="str">
        <f t="shared" si="512"/>
        <v>2025</v>
      </c>
      <c r="Q6537" t="str">
        <f t="shared" si="513"/>
        <v>05</v>
      </c>
      <c r="R6537" t="str">
        <f>+IFERROR(VLOOKUP(I6537, Listado!A:B, 2, FALSE()), "COMERCIALIZADORA INTERNACIONAL CARIBBEAN EXOTICS S A")</f>
        <v>PEREZ MEJIA MARIA PAULINA</v>
      </c>
      <c r="S6537" s="25">
        <f>+VLOOKUP(E6537, TC!A:D, 2, FALSE())</f>
        <v>4243.8</v>
      </c>
      <c r="T6537" t="str">
        <f t="shared" si="514"/>
        <v>USD</v>
      </c>
    </row>
    <row r="6538" spans="1:20" ht="18.75" hidden="1" customHeight="1" x14ac:dyDescent="0.25">
      <c r="A6538" t="s">
        <v>2887</v>
      </c>
      <c r="B6538" t="s">
        <v>5</v>
      </c>
      <c r="C6538" t="s">
        <v>1913</v>
      </c>
      <c r="D6538" s="24">
        <v>11829</v>
      </c>
      <c r="E6538" t="s">
        <v>1718</v>
      </c>
      <c r="F6538" t="s">
        <v>128</v>
      </c>
      <c r="G6538" t="s">
        <v>110</v>
      </c>
      <c r="H6538" t="s">
        <v>2920</v>
      </c>
      <c r="I6538" t="s">
        <v>1850</v>
      </c>
      <c r="J6538" t="s">
        <v>1919</v>
      </c>
      <c r="K6538" t="s">
        <v>35</v>
      </c>
      <c r="L6538" s="24">
        <v>15</v>
      </c>
      <c r="M6538" s="25">
        <f>+VLOOKUP(E6538, TC!A:D, 4, FALSE())</f>
        <v>1.13395</v>
      </c>
      <c r="N6538" s="24">
        <f t="shared" si="510"/>
        <v>15</v>
      </c>
      <c r="O6538" t="str">
        <f t="shared" si="511"/>
        <v>FACTURA</v>
      </c>
      <c r="P6538" t="str">
        <f t="shared" si="512"/>
        <v>2025</v>
      </c>
      <c r="Q6538" t="str">
        <f t="shared" si="513"/>
        <v>05</v>
      </c>
      <c r="R6538" t="str">
        <f>+IFERROR(VLOOKUP(I6538, Listado!A:B, 2, FALSE()), "COMERCIALIZADORA INTERNACIONAL CARIBBEAN EXOTICS S A")</f>
        <v>PEREZ MEJIA MARIA PAULINA</v>
      </c>
      <c r="S6538" s="25">
        <f>+VLOOKUP(E6538, TC!A:D, 2, FALSE())</f>
        <v>4243.8</v>
      </c>
      <c r="T6538" t="str">
        <f t="shared" si="514"/>
        <v>USD</v>
      </c>
    </row>
    <row r="6539" spans="1:20" ht="18.75" hidden="1" customHeight="1" x14ac:dyDescent="0.25">
      <c r="A6539" t="s">
        <v>2887</v>
      </c>
      <c r="B6539" t="s">
        <v>5</v>
      </c>
      <c r="C6539" t="s">
        <v>1913</v>
      </c>
      <c r="D6539" s="24">
        <v>11829</v>
      </c>
      <c r="E6539" t="s">
        <v>1718</v>
      </c>
      <c r="F6539" t="s">
        <v>128</v>
      </c>
      <c r="G6539" t="s">
        <v>110</v>
      </c>
      <c r="H6539" t="s">
        <v>2920</v>
      </c>
      <c r="I6539" t="s">
        <v>1850</v>
      </c>
      <c r="J6539" t="s">
        <v>1919</v>
      </c>
      <c r="K6539" t="s">
        <v>35</v>
      </c>
      <c r="L6539" s="24">
        <v>15</v>
      </c>
      <c r="M6539" s="25">
        <f>+VLOOKUP(E6539, TC!A:D, 4, FALSE())</f>
        <v>1.13395</v>
      </c>
      <c r="N6539" s="24">
        <f t="shared" si="510"/>
        <v>15</v>
      </c>
      <c r="O6539" t="str">
        <f t="shared" si="511"/>
        <v>FACTURA</v>
      </c>
      <c r="P6539" t="str">
        <f t="shared" si="512"/>
        <v>2025</v>
      </c>
      <c r="Q6539" t="str">
        <f t="shared" si="513"/>
        <v>05</v>
      </c>
      <c r="R6539" t="str">
        <f>+IFERROR(VLOOKUP(I6539, Listado!A:B, 2, FALSE()), "COMERCIALIZADORA INTERNACIONAL CARIBBEAN EXOTICS S A")</f>
        <v>PEREZ MEJIA MARIA PAULINA</v>
      </c>
      <c r="S6539" s="25">
        <f>+VLOOKUP(E6539, TC!A:D, 2, FALSE())</f>
        <v>4243.8</v>
      </c>
      <c r="T6539" t="str">
        <f t="shared" si="514"/>
        <v>USD</v>
      </c>
    </row>
    <row r="6540" spans="1:20" ht="18.75" hidden="1" customHeight="1" x14ac:dyDescent="0.25">
      <c r="A6540" t="s">
        <v>2887</v>
      </c>
      <c r="B6540" t="s">
        <v>5</v>
      </c>
      <c r="C6540" t="s">
        <v>1913</v>
      </c>
      <c r="D6540" s="24">
        <v>11829</v>
      </c>
      <c r="E6540" t="s">
        <v>1718</v>
      </c>
      <c r="F6540" t="s">
        <v>128</v>
      </c>
      <c r="G6540" t="s">
        <v>110</v>
      </c>
      <c r="H6540" t="s">
        <v>2920</v>
      </c>
      <c r="I6540" t="s">
        <v>1850</v>
      </c>
      <c r="J6540" t="s">
        <v>1919</v>
      </c>
      <c r="K6540" t="s">
        <v>35</v>
      </c>
      <c r="L6540" s="24">
        <v>135</v>
      </c>
      <c r="M6540" s="25">
        <f>+VLOOKUP(E6540, TC!A:D, 4, FALSE())</f>
        <v>1.13395</v>
      </c>
      <c r="N6540" s="24">
        <f t="shared" si="510"/>
        <v>135</v>
      </c>
      <c r="O6540" t="str">
        <f t="shared" si="511"/>
        <v>FACTURA</v>
      </c>
      <c r="P6540" t="str">
        <f t="shared" si="512"/>
        <v>2025</v>
      </c>
      <c r="Q6540" t="str">
        <f t="shared" si="513"/>
        <v>05</v>
      </c>
      <c r="R6540" t="str">
        <f>+IFERROR(VLOOKUP(I6540, Listado!A:B, 2, FALSE()), "COMERCIALIZADORA INTERNACIONAL CARIBBEAN EXOTICS S A")</f>
        <v>PEREZ MEJIA MARIA PAULINA</v>
      </c>
      <c r="S6540" s="25">
        <f>+VLOOKUP(E6540, TC!A:D, 2, FALSE())</f>
        <v>4243.8</v>
      </c>
      <c r="T6540" t="str">
        <f t="shared" si="514"/>
        <v>USD</v>
      </c>
    </row>
    <row r="6541" spans="1:20" ht="18.75" hidden="1" customHeight="1" x14ac:dyDescent="0.25">
      <c r="A6541" t="s">
        <v>2887</v>
      </c>
      <c r="B6541" t="s">
        <v>5</v>
      </c>
      <c r="C6541" t="s">
        <v>1913</v>
      </c>
      <c r="D6541" s="24">
        <v>11829</v>
      </c>
      <c r="E6541" t="s">
        <v>1718</v>
      </c>
      <c r="F6541" t="s">
        <v>128</v>
      </c>
      <c r="G6541" t="s">
        <v>110</v>
      </c>
      <c r="H6541" t="s">
        <v>2920</v>
      </c>
      <c r="I6541" t="s">
        <v>1850</v>
      </c>
      <c r="J6541" t="s">
        <v>1919</v>
      </c>
      <c r="K6541" t="s">
        <v>35</v>
      </c>
      <c r="L6541" s="24">
        <v>160</v>
      </c>
      <c r="M6541" s="25">
        <f>+VLOOKUP(E6541, TC!A:D, 4, FALSE())</f>
        <v>1.13395</v>
      </c>
      <c r="N6541" s="24">
        <f t="shared" si="510"/>
        <v>160</v>
      </c>
      <c r="O6541" t="str">
        <f t="shared" si="511"/>
        <v>FACTURA</v>
      </c>
      <c r="P6541" t="str">
        <f t="shared" si="512"/>
        <v>2025</v>
      </c>
      <c r="Q6541" t="str">
        <f t="shared" si="513"/>
        <v>05</v>
      </c>
      <c r="R6541" t="str">
        <f>+IFERROR(VLOOKUP(I6541, Listado!A:B, 2, FALSE()), "COMERCIALIZADORA INTERNACIONAL CARIBBEAN EXOTICS S A")</f>
        <v>PEREZ MEJIA MARIA PAULINA</v>
      </c>
      <c r="S6541" s="25">
        <f>+VLOOKUP(E6541, TC!A:D, 2, FALSE())</f>
        <v>4243.8</v>
      </c>
      <c r="T6541" t="str">
        <f t="shared" si="514"/>
        <v>USD</v>
      </c>
    </row>
    <row r="6542" spans="1:20" ht="18.75" hidden="1" customHeight="1" x14ac:dyDescent="0.25">
      <c r="A6542" t="s">
        <v>2887</v>
      </c>
      <c r="B6542" t="s">
        <v>5</v>
      </c>
      <c r="C6542" t="s">
        <v>1913</v>
      </c>
      <c r="D6542" s="24">
        <v>11830</v>
      </c>
      <c r="E6542" t="s">
        <v>1719</v>
      </c>
      <c r="F6542" t="s">
        <v>99</v>
      </c>
      <c r="G6542" t="s">
        <v>113</v>
      </c>
      <c r="I6542" t="s">
        <v>2448</v>
      </c>
      <c r="J6542" t="s">
        <v>1915</v>
      </c>
      <c r="K6542" t="s">
        <v>2449</v>
      </c>
      <c r="L6542" s="24">
        <v>960000</v>
      </c>
      <c r="M6542" s="25">
        <f>+VLOOKUP(E6542, TC!A:D, 4, FALSE())</f>
        <v>1.134249998832763</v>
      </c>
      <c r="N6542" s="24">
        <f t="shared" si="510"/>
        <v>960000</v>
      </c>
      <c r="O6542" t="str">
        <f t="shared" si="511"/>
        <v>FACTURA</v>
      </c>
      <c r="P6542" t="str">
        <f t="shared" si="512"/>
        <v>2025</v>
      </c>
      <c r="Q6542" t="str">
        <f t="shared" si="513"/>
        <v>05</v>
      </c>
      <c r="R6542" t="str">
        <f>+IFERROR(VLOOKUP(I6542, Listado!A:B, 2, FALSE()), "COMERCIALIZADORA INTERNACIONAL CARIBBEAN EXOTICS S A")</f>
        <v>COMERCIALIZADORA INTERNACIONAL CARIBBEAN EXOTICS S A</v>
      </c>
      <c r="S6542" s="25">
        <f>+VLOOKUP(E6542, TC!A:D, 2, FALSE())</f>
        <v>4283.62</v>
      </c>
      <c r="T6542" t="str">
        <f t="shared" si="514"/>
        <v>COP</v>
      </c>
    </row>
    <row r="6543" spans="1:20" ht="18.75" hidden="1" customHeight="1" x14ac:dyDescent="0.25">
      <c r="A6543" t="s">
        <v>2887</v>
      </c>
      <c r="B6543" t="s">
        <v>5</v>
      </c>
      <c r="C6543" t="s">
        <v>1913</v>
      </c>
      <c r="D6543" s="24">
        <v>11831</v>
      </c>
      <c r="E6543" t="s">
        <v>1719</v>
      </c>
      <c r="F6543" t="s">
        <v>99</v>
      </c>
      <c r="G6543" t="s">
        <v>113</v>
      </c>
      <c r="I6543" t="s">
        <v>1859</v>
      </c>
      <c r="J6543" t="s">
        <v>1915</v>
      </c>
      <c r="K6543" t="s">
        <v>1916</v>
      </c>
      <c r="L6543" s="24">
        <v>5428800</v>
      </c>
      <c r="M6543" s="25">
        <f>+VLOOKUP(E6543, TC!A:D, 4, FALSE())</f>
        <v>1.134249998832763</v>
      </c>
      <c r="N6543" s="24">
        <f t="shared" si="510"/>
        <v>5428800</v>
      </c>
      <c r="O6543" t="str">
        <f t="shared" si="511"/>
        <v>FACTURA</v>
      </c>
      <c r="P6543" t="str">
        <f t="shared" si="512"/>
        <v>2025</v>
      </c>
      <c r="Q6543" t="str">
        <f t="shared" si="513"/>
        <v>05</v>
      </c>
      <c r="R6543" t="str">
        <f>+IFERROR(VLOOKUP(I6543, Listado!A:B, 2, FALSE()), "COMERCIALIZADORA INTERNACIONAL CARIBBEAN EXOTICS S A")</f>
        <v>LONDOÑO ECHEVERRI ALEJANDRA</v>
      </c>
      <c r="S6543" s="25">
        <f>+VLOOKUP(E6543, TC!A:D, 2, FALSE())</f>
        <v>4283.62</v>
      </c>
      <c r="T6543" t="str">
        <f t="shared" si="514"/>
        <v>COP</v>
      </c>
    </row>
    <row r="6544" spans="1:20" ht="18.75" hidden="1" customHeight="1" x14ac:dyDescent="0.25">
      <c r="A6544" t="s">
        <v>2887</v>
      </c>
      <c r="B6544" t="s">
        <v>1923</v>
      </c>
      <c r="C6544" t="s">
        <v>1913</v>
      </c>
      <c r="D6544" s="24">
        <v>5958</v>
      </c>
      <c r="E6544" t="s">
        <v>1719</v>
      </c>
      <c r="F6544" t="s">
        <v>128</v>
      </c>
      <c r="G6544" t="s">
        <v>108</v>
      </c>
      <c r="H6544" t="s">
        <v>2921</v>
      </c>
      <c r="I6544" t="s">
        <v>1879</v>
      </c>
      <c r="J6544" t="s">
        <v>1944</v>
      </c>
      <c r="K6544" t="s">
        <v>2743</v>
      </c>
      <c r="L6544" s="24">
        <v>3689</v>
      </c>
      <c r="M6544" s="25">
        <f>+VLOOKUP(E6544, TC!A:D, 4, FALSE())</f>
        <v>1.134249998832763</v>
      </c>
      <c r="N6544" s="24">
        <f t="shared" si="510"/>
        <v>3689</v>
      </c>
      <c r="O6544" t="str">
        <f t="shared" si="511"/>
        <v>FACTURA</v>
      </c>
      <c r="P6544" t="str">
        <f t="shared" si="512"/>
        <v>2025</v>
      </c>
      <c r="Q6544" t="str">
        <f t="shared" si="513"/>
        <v>05</v>
      </c>
      <c r="R6544" t="str">
        <f>+IFERROR(VLOOKUP(I6544, Listado!A:B, 2, FALSE()), "COMERCIALIZADORA INTERNACIONAL CARIBBEAN EXOTICS S A")</f>
        <v>PIEDRAHITA PEREZ MARIANA</v>
      </c>
      <c r="S6544" s="25">
        <f>+VLOOKUP(E6544, TC!A:D, 2, FALSE())</f>
        <v>4283.62</v>
      </c>
      <c r="T6544" t="str">
        <f t="shared" si="514"/>
        <v>USD</v>
      </c>
    </row>
    <row r="6545" spans="1:20" ht="18.75" hidden="1" customHeight="1" x14ac:dyDescent="0.25">
      <c r="A6545" t="s">
        <v>2887</v>
      </c>
      <c r="B6545" t="s">
        <v>5</v>
      </c>
      <c r="C6545" t="s">
        <v>1913</v>
      </c>
      <c r="D6545" s="24">
        <v>11832</v>
      </c>
      <c r="E6545" t="s">
        <v>1719</v>
      </c>
      <c r="F6545" t="s">
        <v>128</v>
      </c>
      <c r="G6545" t="s">
        <v>110</v>
      </c>
      <c r="H6545" t="s">
        <v>2922</v>
      </c>
      <c r="I6545" t="s">
        <v>1850</v>
      </c>
      <c r="J6545" t="s">
        <v>1919</v>
      </c>
      <c r="K6545" t="s">
        <v>31</v>
      </c>
      <c r="L6545" s="24">
        <v>15456</v>
      </c>
      <c r="M6545" s="25">
        <f>+VLOOKUP(E6545, TC!A:D, 4, FALSE())</f>
        <v>1.134249998832763</v>
      </c>
      <c r="N6545" s="24">
        <f t="shared" si="510"/>
        <v>15456</v>
      </c>
      <c r="O6545" t="str">
        <f t="shared" si="511"/>
        <v>FACTURA</v>
      </c>
      <c r="P6545" t="str">
        <f t="shared" si="512"/>
        <v>2025</v>
      </c>
      <c r="Q6545" t="str">
        <f t="shared" si="513"/>
        <v>05</v>
      </c>
      <c r="R6545" t="str">
        <f>+IFERROR(VLOOKUP(I6545, Listado!A:B, 2, FALSE()), "COMERCIALIZADORA INTERNACIONAL CARIBBEAN EXOTICS S A")</f>
        <v>PEREZ MEJIA MARIA PAULINA</v>
      </c>
      <c r="S6545" s="25">
        <f>+VLOOKUP(E6545, TC!A:D, 2, FALSE())</f>
        <v>4283.62</v>
      </c>
      <c r="T6545" t="str">
        <f t="shared" si="514"/>
        <v>USD</v>
      </c>
    </row>
    <row r="6546" spans="1:20" ht="18.75" hidden="1" customHeight="1" x14ac:dyDescent="0.25">
      <c r="A6546" t="s">
        <v>2887</v>
      </c>
      <c r="B6546" t="s">
        <v>5</v>
      </c>
      <c r="C6546" t="s">
        <v>1913</v>
      </c>
      <c r="D6546" s="24">
        <v>11832</v>
      </c>
      <c r="E6546" t="s">
        <v>1719</v>
      </c>
      <c r="F6546" t="s">
        <v>128</v>
      </c>
      <c r="G6546" t="s">
        <v>110</v>
      </c>
      <c r="H6546" t="s">
        <v>2922</v>
      </c>
      <c r="I6546" t="s">
        <v>1850</v>
      </c>
      <c r="J6546" t="s">
        <v>1919</v>
      </c>
      <c r="K6546" t="s">
        <v>53</v>
      </c>
      <c r="L6546" s="24">
        <v>1900</v>
      </c>
      <c r="M6546" s="25">
        <f>+VLOOKUP(E6546, TC!A:D, 4, FALSE())</f>
        <v>1.134249998832763</v>
      </c>
      <c r="N6546" s="24">
        <f t="shared" si="510"/>
        <v>1900</v>
      </c>
      <c r="O6546" t="str">
        <f t="shared" si="511"/>
        <v>FACTURA</v>
      </c>
      <c r="P6546" t="str">
        <f t="shared" si="512"/>
        <v>2025</v>
      </c>
      <c r="Q6546" t="str">
        <f t="shared" si="513"/>
        <v>05</v>
      </c>
      <c r="R6546" t="str">
        <f>+IFERROR(VLOOKUP(I6546, Listado!A:B, 2, FALSE()), "COMERCIALIZADORA INTERNACIONAL CARIBBEAN EXOTICS S A")</f>
        <v>PEREZ MEJIA MARIA PAULINA</v>
      </c>
      <c r="S6546" s="25">
        <f>+VLOOKUP(E6546, TC!A:D, 2, FALSE())</f>
        <v>4283.62</v>
      </c>
      <c r="T6546" t="str">
        <f t="shared" si="514"/>
        <v>USD</v>
      </c>
    </row>
    <row r="6547" spans="1:20" ht="18.75" hidden="1" customHeight="1" x14ac:dyDescent="0.25">
      <c r="A6547" t="s">
        <v>2887</v>
      </c>
      <c r="B6547" t="s">
        <v>5</v>
      </c>
      <c r="C6547" t="s">
        <v>1913</v>
      </c>
      <c r="D6547" s="24">
        <v>11832</v>
      </c>
      <c r="E6547" t="s">
        <v>1719</v>
      </c>
      <c r="F6547" t="s">
        <v>128</v>
      </c>
      <c r="G6547" t="s">
        <v>110</v>
      </c>
      <c r="H6547" t="s">
        <v>2922</v>
      </c>
      <c r="I6547" t="s">
        <v>1850</v>
      </c>
      <c r="J6547" t="s">
        <v>1919</v>
      </c>
      <c r="K6547" t="s">
        <v>34</v>
      </c>
      <c r="L6547" s="24">
        <v>8960</v>
      </c>
      <c r="M6547" s="25">
        <f>+VLOOKUP(E6547, TC!A:D, 4, FALSE())</f>
        <v>1.134249998832763</v>
      </c>
      <c r="N6547" s="24">
        <f t="shared" si="510"/>
        <v>8960</v>
      </c>
      <c r="O6547" t="str">
        <f t="shared" si="511"/>
        <v>FACTURA</v>
      </c>
      <c r="P6547" t="str">
        <f t="shared" si="512"/>
        <v>2025</v>
      </c>
      <c r="Q6547" t="str">
        <f t="shared" si="513"/>
        <v>05</v>
      </c>
      <c r="R6547" t="str">
        <f>+IFERROR(VLOOKUP(I6547, Listado!A:B, 2, FALSE()), "COMERCIALIZADORA INTERNACIONAL CARIBBEAN EXOTICS S A")</f>
        <v>PEREZ MEJIA MARIA PAULINA</v>
      </c>
      <c r="S6547" s="25">
        <f>+VLOOKUP(E6547, TC!A:D, 2, FALSE())</f>
        <v>4283.62</v>
      </c>
      <c r="T6547" t="str">
        <f t="shared" si="514"/>
        <v>USD</v>
      </c>
    </row>
    <row r="6548" spans="1:20" ht="18.75" hidden="1" customHeight="1" x14ac:dyDescent="0.25">
      <c r="A6548" t="s">
        <v>2887</v>
      </c>
      <c r="B6548" t="s">
        <v>1923</v>
      </c>
      <c r="C6548" t="s">
        <v>1913</v>
      </c>
      <c r="D6548" s="24">
        <v>5959</v>
      </c>
      <c r="E6548" t="s">
        <v>1719</v>
      </c>
      <c r="F6548" t="s">
        <v>128</v>
      </c>
      <c r="G6548" t="s">
        <v>108</v>
      </c>
      <c r="H6548" t="s">
        <v>2923</v>
      </c>
      <c r="I6548" t="s">
        <v>1861</v>
      </c>
      <c r="J6548" t="s">
        <v>1944</v>
      </c>
      <c r="K6548" t="s">
        <v>1928</v>
      </c>
      <c r="L6548" s="24">
        <v>1491.19</v>
      </c>
      <c r="M6548" s="25">
        <f>+VLOOKUP(E6548, TC!A:D, 4, FALSE())</f>
        <v>1.134249998832763</v>
      </c>
      <c r="N6548" s="24">
        <f t="shared" si="510"/>
        <v>1491.19</v>
      </c>
      <c r="O6548" t="str">
        <f t="shared" si="511"/>
        <v>FACTURA</v>
      </c>
      <c r="P6548" t="str">
        <f t="shared" si="512"/>
        <v>2025</v>
      </c>
      <c r="Q6548" t="str">
        <f t="shared" si="513"/>
        <v>05</v>
      </c>
      <c r="R6548" t="str">
        <f>+IFERROR(VLOOKUP(I6548, Listado!A:B, 2, FALSE()), "COMERCIALIZADORA INTERNACIONAL CARIBBEAN EXOTICS S A")</f>
        <v>PIEDRAHITA PEREZ MARIANA</v>
      </c>
      <c r="S6548" s="25">
        <f>+VLOOKUP(E6548, TC!A:D, 2, FALSE())</f>
        <v>4283.62</v>
      </c>
      <c r="T6548" t="str">
        <f t="shared" si="514"/>
        <v>USD</v>
      </c>
    </row>
    <row r="6549" spans="1:20" ht="18.75" hidden="1" customHeight="1" x14ac:dyDescent="0.25">
      <c r="A6549" t="s">
        <v>2887</v>
      </c>
      <c r="B6549" t="s">
        <v>1923</v>
      </c>
      <c r="C6549" t="s">
        <v>1913</v>
      </c>
      <c r="D6549" s="24">
        <v>5959</v>
      </c>
      <c r="E6549" t="s">
        <v>1719</v>
      </c>
      <c r="F6549" t="s">
        <v>128</v>
      </c>
      <c r="G6549" t="s">
        <v>108</v>
      </c>
      <c r="H6549" t="s">
        <v>2923</v>
      </c>
      <c r="I6549" t="s">
        <v>1861</v>
      </c>
      <c r="J6549" t="s">
        <v>1944</v>
      </c>
      <c r="K6549" t="s">
        <v>28</v>
      </c>
      <c r="L6549" s="24">
        <v>1465.6</v>
      </c>
      <c r="M6549" s="25">
        <f>+VLOOKUP(E6549, TC!A:D, 4, FALSE())</f>
        <v>1.134249998832763</v>
      </c>
      <c r="N6549" s="24">
        <f t="shared" si="510"/>
        <v>1465.6</v>
      </c>
      <c r="O6549" t="str">
        <f t="shared" si="511"/>
        <v>FACTURA</v>
      </c>
      <c r="P6549" t="str">
        <f t="shared" si="512"/>
        <v>2025</v>
      </c>
      <c r="Q6549" t="str">
        <f t="shared" si="513"/>
        <v>05</v>
      </c>
      <c r="R6549" t="str">
        <f>+IFERROR(VLOOKUP(I6549, Listado!A:B, 2, FALSE()), "COMERCIALIZADORA INTERNACIONAL CARIBBEAN EXOTICS S A")</f>
        <v>PIEDRAHITA PEREZ MARIANA</v>
      </c>
      <c r="S6549" s="25">
        <f>+VLOOKUP(E6549, TC!A:D, 2, FALSE())</f>
        <v>4283.62</v>
      </c>
      <c r="T6549" t="str">
        <f t="shared" si="514"/>
        <v>USD</v>
      </c>
    </row>
    <row r="6550" spans="1:20" ht="18.75" hidden="1" customHeight="1" x14ac:dyDescent="0.25">
      <c r="A6550" t="s">
        <v>2887</v>
      </c>
      <c r="B6550" t="s">
        <v>1923</v>
      </c>
      <c r="C6550" t="s">
        <v>1913</v>
      </c>
      <c r="D6550" s="24">
        <v>5959</v>
      </c>
      <c r="E6550" t="s">
        <v>1719</v>
      </c>
      <c r="F6550" t="s">
        <v>128</v>
      </c>
      <c r="G6550" t="s">
        <v>108</v>
      </c>
      <c r="H6550" t="s">
        <v>2923</v>
      </c>
      <c r="I6550" t="s">
        <v>1861</v>
      </c>
      <c r="J6550" t="s">
        <v>1944</v>
      </c>
      <c r="K6550" t="s">
        <v>1996</v>
      </c>
      <c r="L6550" s="24">
        <v>217.81</v>
      </c>
      <c r="M6550" s="25">
        <f>+VLOOKUP(E6550, TC!A:D, 4, FALSE())</f>
        <v>1.134249998832763</v>
      </c>
      <c r="N6550" s="24">
        <f t="shared" si="510"/>
        <v>217.81</v>
      </c>
      <c r="O6550" t="str">
        <f t="shared" si="511"/>
        <v>FACTURA</v>
      </c>
      <c r="P6550" t="str">
        <f t="shared" si="512"/>
        <v>2025</v>
      </c>
      <c r="Q6550" t="str">
        <f t="shared" si="513"/>
        <v>05</v>
      </c>
      <c r="R6550" t="str">
        <f>+IFERROR(VLOOKUP(I6550, Listado!A:B, 2, FALSE()), "COMERCIALIZADORA INTERNACIONAL CARIBBEAN EXOTICS S A")</f>
        <v>PIEDRAHITA PEREZ MARIANA</v>
      </c>
      <c r="S6550" s="25">
        <f>+VLOOKUP(E6550, TC!A:D, 2, FALSE())</f>
        <v>4283.62</v>
      </c>
      <c r="T6550" t="str">
        <f t="shared" si="514"/>
        <v>USD</v>
      </c>
    </row>
    <row r="6551" spans="1:20" ht="18.75" hidden="1" customHeight="1" x14ac:dyDescent="0.25">
      <c r="A6551" t="s">
        <v>2887</v>
      </c>
      <c r="B6551" t="s">
        <v>1923</v>
      </c>
      <c r="C6551" t="s">
        <v>1913</v>
      </c>
      <c r="D6551" s="24">
        <v>5959</v>
      </c>
      <c r="E6551" t="s">
        <v>1719</v>
      </c>
      <c r="F6551" t="s">
        <v>128</v>
      </c>
      <c r="G6551" t="s">
        <v>108</v>
      </c>
      <c r="H6551" t="s">
        <v>2923</v>
      </c>
      <c r="I6551" t="s">
        <v>1861</v>
      </c>
      <c r="J6551" t="s">
        <v>1944</v>
      </c>
      <c r="K6551" t="s">
        <v>54</v>
      </c>
      <c r="L6551" s="24">
        <v>374.4</v>
      </c>
      <c r="M6551" s="25">
        <f>+VLOOKUP(E6551, TC!A:D, 4, FALSE())</f>
        <v>1.134249998832763</v>
      </c>
      <c r="N6551" s="24">
        <f t="shared" si="510"/>
        <v>374.4</v>
      </c>
      <c r="O6551" t="str">
        <f t="shared" si="511"/>
        <v>FACTURA</v>
      </c>
      <c r="P6551" t="str">
        <f t="shared" si="512"/>
        <v>2025</v>
      </c>
      <c r="Q6551" t="str">
        <f t="shared" si="513"/>
        <v>05</v>
      </c>
      <c r="R6551" t="str">
        <f>+IFERROR(VLOOKUP(I6551, Listado!A:B, 2, FALSE()), "COMERCIALIZADORA INTERNACIONAL CARIBBEAN EXOTICS S A")</f>
        <v>PIEDRAHITA PEREZ MARIANA</v>
      </c>
      <c r="S6551" s="25">
        <f>+VLOOKUP(E6551, TC!A:D, 2, FALSE())</f>
        <v>4283.62</v>
      </c>
      <c r="T6551" t="str">
        <f t="shared" si="514"/>
        <v>USD</v>
      </c>
    </row>
    <row r="6552" spans="1:20" ht="18.75" hidden="1" customHeight="1" x14ac:dyDescent="0.25">
      <c r="A6552" t="s">
        <v>2887</v>
      </c>
      <c r="B6552" t="s">
        <v>1923</v>
      </c>
      <c r="C6552" t="s">
        <v>1913</v>
      </c>
      <c r="D6552" s="24">
        <v>5959</v>
      </c>
      <c r="E6552" t="s">
        <v>1719</v>
      </c>
      <c r="F6552" t="s">
        <v>128</v>
      </c>
      <c r="G6552" t="s">
        <v>108</v>
      </c>
      <c r="H6552" t="s">
        <v>2923</v>
      </c>
      <c r="I6552" t="s">
        <v>1861</v>
      </c>
      <c r="J6552" t="s">
        <v>1944</v>
      </c>
      <c r="K6552" t="s">
        <v>52</v>
      </c>
      <c r="L6552" s="24">
        <v>144.6</v>
      </c>
      <c r="M6552" s="25">
        <f>+VLOOKUP(E6552, TC!A:D, 4, FALSE())</f>
        <v>1.134249998832763</v>
      </c>
      <c r="N6552" s="24">
        <f t="shared" si="510"/>
        <v>144.6</v>
      </c>
      <c r="O6552" t="str">
        <f t="shared" si="511"/>
        <v>FACTURA</v>
      </c>
      <c r="P6552" t="str">
        <f t="shared" si="512"/>
        <v>2025</v>
      </c>
      <c r="Q6552" t="str">
        <f t="shared" si="513"/>
        <v>05</v>
      </c>
      <c r="R6552" t="str">
        <f>+IFERROR(VLOOKUP(I6552, Listado!A:B, 2, FALSE()), "COMERCIALIZADORA INTERNACIONAL CARIBBEAN EXOTICS S A")</f>
        <v>PIEDRAHITA PEREZ MARIANA</v>
      </c>
      <c r="S6552" s="25">
        <f>+VLOOKUP(E6552, TC!A:D, 2, FALSE())</f>
        <v>4283.62</v>
      </c>
      <c r="T6552" t="str">
        <f t="shared" si="514"/>
        <v>USD</v>
      </c>
    </row>
    <row r="6553" spans="1:20" ht="18.75" hidden="1" customHeight="1" x14ac:dyDescent="0.25">
      <c r="A6553" t="s">
        <v>2887</v>
      </c>
      <c r="B6553" t="s">
        <v>5</v>
      </c>
      <c r="C6553" t="s">
        <v>1913</v>
      </c>
      <c r="D6553" s="24">
        <v>11833</v>
      </c>
      <c r="E6553" t="s">
        <v>1719</v>
      </c>
      <c r="F6553" t="s">
        <v>128</v>
      </c>
      <c r="G6553" t="s">
        <v>110</v>
      </c>
      <c r="I6553" t="s">
        <v>1850</v>
      </c>
      <c r="J6553" t="s">
        <v>1919</v>
      </c>
      <c r="K6553" t="s">
        <v>1918</v>
      </c>
      <c r="L6553" s="24">
        <v>268.8</v>
      </c>
      <c r="M6553" s="25">
        <f>+VLOOKUP(E6553, TC!A:D, 4, FALSE())</f>
        <v>1.134249998832763</v>
      </c>
      <c r="N6553" s="24">
        <f t="shared" si="510"/>
        <v>268.8</v>
      </c>
      <c r="O6553" t="str">
        <f t="shared" si="511"/>
        <v>FACTURA</v>
      </c>
      <c r="P6553" t="str">
        <f t="shared" si="512"/>
        <v>2025</v>
      </c>
      <c r="Q6553" t="str">
        <f t="shared" si="513"/>
        <v>05</v>
      </c>
      <c r="R6553" t="str">
        <f>+IFERROR(VLOOKUP(I6553, Listado!A:B, 2, FALSE()), "COMERCIALIZADORA INTERNACIONAL CARIBBEAN EXOTICS S A")</f>
        <v>PEREZ MEJIA MARIA PAULINA</v>
      </c>
      <c r="S6553" s="25">
        <f>+VLOOKUP(E6553, TC!A:D, 2, FALSE())</f>
        <v>4283.62</v>
      </c>
      <c r="T6553" t="str">
        <f t="shared" si="514"/>
        <v>USD</v>
      </c>
    </row>
    <row r="6554" spans="1:20" ht="18.75" hidden="1" customHeight="1" x14ac:dyDescent="0.25">
      <c r="A6554" t="s">
        <v>2887</v>
      </c>
      <c r="B6554" t="s">
        <v>1923</v>
      </c>
      <c r="C6554" t="s">
        <v>1913</v>
      </c>
      <c r="D6554" s="24">
        <v>5960</v>
      </c>
      <c r="E6554" t="s">
        <v>1719</v>
      </c>
      <c r="F6554" t="s">
        <v>128</v>
      </c>
      <c r="G6554" t="s">
        <v>108</v>
      </c>
      <c r="H6554" t="s">
        <v>2924</v>
      </c>
      <c r="I6554" t="s">
        <v>1872</v>
      </c>
      <c r="J6554" t="s">
        <v>1944</v>
      </c>
      <c r="K6554" t="s">
        <v>1928</v>
      </c>
      <c r="L6554" s="24">
        <v>1794.8</v>
      </c>
      <c r="M6554" s="25">
        <f>+VLOOKUP(E6554, TC!A:D, 4, FALSE())</f>
        <v>1.134249998832763</v>
      </c>
      <c r="N6554" s="24">
        <f t="shared" si="510"/>
        <v>1794.8</v>
      </c>
      <c r="O6554" t="str">
        <f t="shared" si="511"/>
        <v>FACTURA</v>
      </c>
      <c r="P6554" t="str">
        <f t="shared" si="512"/>
        <v>2025</v>
      </c>
      <c r="Q6554" t="str">
        <f t="shared" si="513"/>
        <v>05</v>
      </c>
      <c r="R6554" t="str">
        <f>+IFERROR(VLOOKUP(I6554, Listado!A:B, 2, FALSE()), "COMERCIALIZADORA INTERNACIONAL CARIBBEAN EXOTICS S A")</f>
        <v>PIEDRAHITA PEREZ MARIANA</v>
      </c>
      <c r="S6554" s="25">
        <f>+VLOOKUP(E6554, TC!A:D, 2, FALSE())</f>
        <v>4283.62</v>
      </c>
      <c r="T6554" t="str">
        <f t="shared" si="514"/>
        <v>USD</v>
      </c>
    </row>
    <row r="6555" spans="1:20" ht="18.75" hidden="1" customHeight="1" x14ac:dyDescent="0.25">
      <c r="A6555" t="s">
        <v>2887</v>
      </c>
      <c r="B6555" t="s">
        <v>1923</v>
      </c>
      <c r="C6555" t="s">
        <v>1913</v>
      </c>
      <c r="D6555" s="24">
        <v>5960</v>
      </c>
      <c r="E6555" t="s">
        <v>1719</v>
      </c>
      <c r="F6555" t="s">
        <v>128</v>
      </c>
      <c r="G6555" t="s">
        <v>108</v>
      </c>
      <c r="H6555" t="s">
        <v>2924</v>
      </c>
      <c r="I6555" t="s">
        <v>1872</v>
      </c>
      <c r="J6555" t="s">
        <v>1944</v>
      </c>
      <c r="K6555" t="s">
        <v>2055</v>
      </c>
      <c r="L6555" s="24">
        <v>864.8</v>
      </c>
      <c r="M6555" s="25">
        <f>+VLOOKUP(E6555, TC!A:D, 4, FALSE())</f>
        <v>1.134249998832763</v>
      </c>
      <c r="N6555" s="24">
        <f t="shared" si="510"/>
        <v>864.8</v>
      </c>
      <c r="O6555" t="str">
        <f t="shared" si="511"/>
        <v>FACTURA</v>
      </c>
      <c r="P6555" t="str">
        <f t="shared" si="512"/>
        <v>2025</v>
      </c>
      <c r="Q6555" t="str">
        <f t="shared" si="513"/>
        <v>05</v>
      </c>
      <c r="R6555" t="str">
        <f>+IFERROR(VLOOKUP(I6555, Listado!A:B, 2, FALSE()), "COMERCIALIZADORA INTERNACIONAL CARIBBEAN EXOTICS S A")</f>
        <v>PIEDRAHITA PEREZ MARIANA</v>
      </c>
      <c r="S6555" s="25">
        <f>+VLOOKUP(E6555, TC!A:D, 2, FALSE())</f>
        <v>4283.62</v>
      </c>
      <c r="T6555" t="str">
        <f t="shared" si="514"/>
        <v>USD</v>
      </c>
    </row>
    <row r="6556" spans="1:20" ht="18.75" hidden="1" customHeight="1" x14ac:dyDescent="0.25">
      <c r="A6556" t="s">
        <v>2887</v>
      </c>
      <c r="B6556" t="s">
        <v>1923</v>
      </c>
      <c r="C6556" t="s">
        <v>1913</v>
      </c>
      <c r="D6556" s="24">
        <v>5960</v>
      </c>
      <c r="E6556" t="s">
        <v>1719</v>
      </c>
      <c r="F6556" t="s">
        <v>128</v>
      </c>
      <c r="G6556" t="s">
        <v>108</v>
      </c>
      <c r="H6556" t="s">
        <v>2924</v>
      </c>
      <c r="I6556" t="s">
        <v>1872</v>
      </c>
      <c r="J6556" t="s">
        <v>1944</v>
      </c>
      <c r="K6556" t="s">
        <v>2881</v>
      </c>
      <c r="L6556" s="24">
        <v>1827.5</v>
      </c>
      <c r="M6556" s="25">
        <f>+VLOOKUP(E6556, TC!A:D, 4, FALSE())</f>
        <v>1.134249998832763</v>
      </c>
      <c r="N6556" s="24">
        <f t="shared" si="510"/>
        <v>1827.5</v>
      </c>
      <c r="O6556" t="str">
        <f t="shared" si="511"/>
        <v>FACTURA</v>
      </c>
      <c r="P6556" t="str">
        <f t="shared" si="512"/>
        <v>2025</v>
      </c>
      <c r="Q6556" t="str">
        <f t="shared" si="513"/>
        <v>05</v>
      </c>
      <c r="R6556" t="str">
        <f>+IFERROR(VLOOKUP(I6556, Listado!A:B, 2, FALSE()), "COMERCIALIZADORA INTERNACIONAL CARIBBEAN EXOTICS S A")</f>
        <v>PIEDRAHITA PEREZ MARIANA</v>
      </c>
      <c r="S6556" s="25">
        <f>+VLOOKUP(E6556, TC!A:D, 2, FALSE())</f>
        <v>4283.62</v>
      </c>
      <c r="T6556" t="str">
        <f t="shared" si="514"/>
        <v>USD</v>
      </c>
    </row>
    <row r="6557" spans="1:20" ht="18.75" hidden="1" customHeight="1" x14ac:dyDescent="0.25">
      <c r="A6557" t="s">
        <v>2887</v>
      </c>
      <c r="B6557" t="s">
        <v>1923</v>
      </c>
      <c r="C6557" t="s">
        <v>1913</v>
      </c>
      <c r="D6557" s="24">
        <v>5960</v>
      </c>
      <c r="E6557" t="s">
        <v>1719</v>
      </c>
      <c r="F6557" t="s">
        <v>128</v>
      </c>
      <c r="G6557" t="s">
        <v>108</v>
      </c>
      <c r="H6557" t="s">
        <v>2924</v>
      </c>
      <c r="I6557" t="s">
        <v>1872</v>
      </c>
      <c r="J6557" t="s">
        <v>1944</v>
      </c>
      <c r="K6557" t="s">
        <v>2057</v>
      </c>
      <c r="L6557" s="24">
        <v>815.5</v>
      </c>
      <c r="M6557" s="25">
        <f>+VLOOKUP(E6557, TC!A:D, 4, FALSE())</f>
        <v>1.134249998832763</v>
      </c>
      <c r="N6557" s="24">
        <f t="shared" si="510"/>
        <v>815.5</v>
      </c>
      <c r="O6557" t="str">
        <f t="shared" si="511"/>
        <v>FACTURA</v>
      </c>
      <c r="P6557" t="str">
        <f t="shared" si="512"/>
        <v>2025</v>
      </c>
      <c r="Q6557" t="str">
        <f t="shared" si="513"/>
        <v>05</v>
      </c>
      <c r="R6557" t="str">
        <f>+IFERROR(VLOOKUP(I6557, Listado!A:B, 2, FALSE()), "COMERCIALIZADORA INTERNACIONAL CARIBBEAN EXOTICS S A")</f>
        <v>PIEDRAHITA PEREZ MARIANA</v>
      </c>
      <c r="S6557" s="25">
        <f>+VLOOKUP(E6557, TC!A:D, 2, FALSE())</f>
        <v>4283.62</v>
      </c>
      <c r="T6557" t="str">
        <f t="shared" si="514"/>
        <v>USD</v>
      </c>
    </row>
    <row r="6558" spans="1:20" ht="18.75" hidden="1" customHeight="1" x14ac:dyDescent="0.25">
      <c r="A6558" t="s">
        <v>2887</v>
      </c>
      <c r="B6558" t="s">
        <v>5</v>
      </c>
      <c r="C6558" t="s">
        <v>1913</v>
      </c>
      <c r="D6558" s="24">
        <v>11834</v>
      </c>
      <c r="E6558" t="s">
        <v>1719</v>
      </c>
      <c r="F6558" t="s">
        <v>1924</v>
      </c>
      <c r="G6558" t="s">
        <v>110</v>
      </c>
      <c r="H6558" t="s">
        <v>2925</v>
      </c>
      <c r="I6558" t="s">
        <v>1900</v>
      </c>
      <c r="J6558" t="s">
        <v>2468</v>
      </c>
      <c r="K6558" t="s">
        <v>62</v>
      </c>
      <c r="L6558" s="24">
        <v>11.99</v>
      </c>
      <c r="M6558" s="25">
        <f>+VLOOKUP(E6558, TC!A:D, 4, FALSE())</f>
        <v>1.134249998832763</v>
      </c>
      <c r="N6558" s="24">
        <f t="shared" si="510"/>
        <v>13.599657486004828</v>
      </c>
      <c r="O6558" t="str">
        <f t="shared" si="511"/>
        <v>FACTURA</v>
      </c>
      <c r="P6558" t="str">
        <f t="shared" si="512"/>
        <v>2025</v>
      </c>
      <c r="Q6558" t="str">
        <f t="shared" si="513"/>
        <v>05</v>
      </c>
      <c r="R6558" t="str">
        <f>+IFERROR(VLOOKUP(I6558, Listado!A:B, 2, FALSE()), "COMERCIALIZADORA INTERNACIONAL CARIBBEAN EXOTICS S A")</f>
        <v>PEREZ MEJIA MARIA PAULINA</v>
      </c>
      <c r="S6558" s="25">
        <f>+VLOOKUP(E6558, TC!A:D, 2, FALSE())</f>
        <v>4283.62</v>
      </c>
      <c r="T6558" t="str">
        <f t="shared" si="514"/>
        <v>EUR</v>
      </c>
    </row>
    <row r="6559" spans="1:20" ht="18.75" hidden="1" customHeight="1" x14ac:dyDescent="0.25">
      <c r="A6559" t="s">
        <v>2887</v>
      </c>
      <c r="B6559" t="s">
        <v>5</v>
      </c>
      <c r="C6559" t="s">
        <v>1913</v>
      </c>
      <c r="D6559" s="24">
        <v>11834</v>
      </c>
      <c r="E6559" t="s">
        <v>1719</v>
      </c>
      <c r="F6559" t="s">
        <v>1924</v>
      </c>
      <c r="G6559" t="s">
        <v>110</v>
      </c>
      <c r="H6559" t="s">
        <v>2925</v>
      </c>
      <c r="I6559" t="s">
        <v>1900</v>
      </c>
      <c r="J6559" t="s">
        <v>2468</v>
      </c>
      <c r="K6559" t="s">
        <v>62</v>
      </c>
      <c r="L6559" s="24">
        <v>59.95</v>
      </c>
      <c r="M6559" s="25">
        <f>+VLOOKUP(E6559, TC!A:D, 4, FALSE())</f>
        <v>1.134249998832763</v>
      </c>
      <c r="N6559" s="24">
        <f t="shared" si="510"/>
        <v>67.998287430024149</v>
      </c>
      <c r="O6559" t="str">
        <f t="shared" si="511"/>
        <v>FACTURA</v>
      </c>
      <c r="P6559" t="str">
        <f t="shared" si="512"/>
        <v>2025</v>
      </c>
      <c r="Q6559" t="str">
        <f t="shared" si="513"/>
        <v>05</v>
      </c>
      <c r="R6559" t="str">
        <f>+IFERROR(VLOOKUP(I6559, Listado!A:B, 2, FALSE()), "COMERCIALIZADORA INTERNACIONAL CARIBBEAN EXOTICS S A")</f>
        <v>PEREZ MEJIA MARIA PAULINA</v>
      </c>
      <c r="S6559" s="25">
        <f>+VLOOKUP(E6559, TC!A:D, 2, FALSE())</f>
        <v>4283.62</v>
      </c>
      <c r="T6559" t="str">
        <f t="shared" si="514"/>
        <v>EUR</v>
      </c>
    </row>
    <row r="6560" spans="1:20" ht="18.75" hidden="1" customHeight="1" x14ac:dyDescent="0.25">
      <c r="A6560" t="s">
        <v>2887</v>
      </c>
      <c r="B6560" t="s">
        <v>5</v>
      </c>
      <c r="C6560" t="s">
        <v>1913</v>
      </c>
      <c r="D6560" s="24">
        <v>11834</v>
      </c>
      <c r="E6560" t="s">
        <v>1719</v>
      </c>
      <c r="F6560" t="s">
        <v>1924</v>
      </c>
      <c r="G6560" t="s">
        <v>110</v>
      </c>
      <c r="H6560" t="s">
        <v>2925</v>
      </c>
      <c r="I6560" t="s">
        <v>1900</v>
      </c>
      <c r="J6560" t="s">
        <v>2468</v>
      </c>
      <c r="K6560" t="s">
        <v>62</v>
      </c>
      <c r="L6560" s="24">
        <v>11.99</v>
      </c>
      <c r="M6560" s="25">
        <f>+VLOOKUP(E6560, TC!A:D, 4, FALSE())</f>
        <v>1.134249998832763</v>
      </c>
      <c r="N6560" s="24">
        <f t="shared" si="510"/>
        <v>13.599657486004828</v>
      </c>
      <c r="O6560" t="str">
        <f t="shared" si="511"/>
        <v>FACTURA</v>
      </c>
      <c r="P6560" t="str">
        <f t="shared" si="512"/>
        <v>2025</v>
      </c>
      <c r="Q6560" t="str">
        <f t="shared" si="513"/>
        <v>05</v>
      </c>
      <c r="R6560" t="str">
        <f>+IFERROR(VLOOKUP(I6560, Listado!A:B, 2, FALSE()), "COMERCIALIZADORA INTERNACIONAL CARIBBEAN EXOTICS S A")</f>
        <v>PEREZ MEJIA MARIA PAULINA</v>
      </c>
      <c r="S6560" s="25">
        <f>+VLOOKUP(E6560, TC!A:D, 2, FALSE())</f>
        <v>4283.62</v>
      </c>
      <c r="T6560" t="str">
        <f t="shared" si="514"/>
        <v>EUR</v>
      </c>
    </row>
    <row r="6561" spans="1:20" ht="18.75" hidden="1" customHeight="1" x14ac:dyDescent="0.25">
      <c r="A6561" t="s">
        <v>2887</v>
      </c>
      <c r="B6561" t="s">
        <v>5</v>
      </c>
      <c r="C6561" t="s">
        <v>1913</v>
      </c>
      <c r="D6561" s="24">
        <v>11834</v>
      </c>
      <c r="E6561" t="s">
        <v>1719</v>
      </c>
      <c r="F6561" t="s">
        <v>1924</v>
      </c>
      <c r="G6561" t="s">
        <v>110</v>
      </c>
      <c r="H6561" t="s">
        <v>2925</v>
      </c>
      <c r="I6561" t="s">
        <v>1900</v>
      </c>
      <c r="J6561" t="s">
        <v>2468</v>
      </c>
      <c r="K6561" t="s">
        <v>62</v>
      </c>
      <c r="L6561" s="24">
        <v>71.94</v>
      </c>
      <c r="M6561" s="25">
        <f>+VLOOKUP(E6561, TC!A:D, 4, FALSE())</f>
        <v>1.134249998832763</v>
      </c>
      <c r="N6561" s="24">
        <f t="shared" si="510"/>
        <v>81.597944916028965</v>
      </c>
      <c r="O6561" t="str">
        <f t="shared" si="511"/>
        <v>FACTURA</v>
      </c>
      <c r="P6561" t="str">
        <f t="shared" si="512"/>
        <v>2025</v>
      </c>
      <c r="Q6561" t="str">
        <f t="shared" si="513"/>
        <v>05</v>
      </c>
      <c r="R6561" t="str">
        <f>+IFERROR(VLOOKUP(I6561, Listado!A:B, 2, FALSE()), "COMERCIALIZADORA INTERNACIONAL CARIBBEAN EXOTICS S A")</f>
        <v>PEREZ MEJIA MARIA PAULINA</v>
      </c>
      <c r="S6561" s="25">
        <f>+VLOOKUP(E6561, TC!A:D, 2, FALSE())</f>
        <v>4283.62</v>
      </c>
      <c r="T6561" t="str">
        <f t="shared" si="514"/>
        <v>EUR</v>
      </c>
    </row>
    <row r="6562" spans="1:20" ht="18.75" hidden="1" customHeight="1" x14ac:dyDescent="0.25">
      <c r="A6562" t="s">
        <v>2887</v>
      </c>
      <c r="B6562" t="s">
        <v>5</v>
      </c>
      <c r="C6562" t="s">
        <v>1913</v>
      </c>
      <c r="D6562" s="24">
        <v>11834</v>
      </c>
      <c r="E6562" t="s">
        <v>1719</v>
      </c>
      <c r="F6562" t="s">
        <v>1924</v>
      </c>
      <c r="G6562" t="s">
        <v>110</v>
      </c>
      <c r="H6562" t="s">
        <v>2925</v>
      </c>
      <c r="I6562" t="s">
        <v>1900</v>
      </c>
      <c r="J6562" t="s">
        <v>2468</v>
      </c>
      <c r="K6562" t="s">
        <v>62</v>
      </c>
      <c r="L6562" s="24">
        <v>779.35</v>
      </c>
      <c r="M6562" s="25">
        <f>+VLOOKUP(E6562, TC!A:D, 4, FALSE())</f>
        <v>1.134249998832763</v>
      </c>
      <c r="N6562" s="24">
        <f t="shared" si="510"/>
        <v>883.97773659031384</v>
      </c>
      <c r="O6562" t="str">
        <f t="shared" si="511"/>
        <v>FACTURA</v>
      </c>
      <c r="P6562" t="str">
        <f t="shared" si="512"/>
        <v>2025</v>
      </c>
      <c r="Q6562" t="str">
        <f t="shared" si="513"/>
        <v>05</v>
      </c>
      <c r="R6562" t="str">
        <f>+IFERROR(VLOOKUP(I6562, Listado!A:B, 2, FALSE()), "COMERCIALIZADORA INTERNACIONAL CARIBBEAN EXOTICS S A")</f>
        <v>PEREZ MEJIA MARIA PAULINA</v>
      </c>
      <c r="S6562" s="25">
        <f>+VLOOKUP(E6562, TC!A:D, 2, FALSE())</f>
        <v>4283.62</v>
      </c>
      <c r="T6562" t="str">
        <f t="shared" si="514"/>
        <v>EUR</v>
      </c>
    </row>
    <row r="6563" spans="1:20" ht="18.75" hidden="1" customHeight="1" x14ac:dyDescent="0.25">
      <c r="A6563" t="s">
        <v>2887</v>
      </c>
      <c r="B6563" t="s">
        <v>5</v>
      </c>
      <c r="C6563" t="s">
        <v>1913</v>
      </c>
      <c r="D6563" s="24">
        <v>11834</v>
      </c>
      <c r="E6563" t="s">
        <v>1719</v>
      </c>
      <c r="F6563" t="s">
        <v>1924</v>
      </c>
      <c r="G6563" t="s">
        <v>110</v>
      </c>
      <c r="H6563" t="s">
        <v>2925</v>
      </c>
      <c r="I6563" t="s">
        <v>1900</v>
      </c>
      <c r="J6563" t="s">
        <v>2468</v>
      </c>
      <c r="K6563" t="s">
        <v>62</v>
      </c>
      <c r="L6563" s="24">
        <v>23.98</v>
      </c>
      <c r="M6563" s="25">
        <f>+VLOOKUP(E6563, TC!A:D, 4, FALSE())</f>
        <v>1.134249998832763</v>
      </c>
      <c r="N6563" s="24">
        <f t="shared" si="510"/>
        <v>27.199314972009656</v>
      </c>
      <c r="O6563" t="str">
        <f t="shared" si="511"/>
        <v>FACTURA</v>
      </c>
      <c r="P6563" t="str">
        <f t="shared" si="512"/>
        <v>2025</v>
      </c>
      <c r="Q6563" t="str">
        <f t="shared" si="513"/>
        <v>05</v>
      </c>
      <c r="R6563" t="str">
        <f>+IFERROR(VLOOKUP(I6563, Listado!A:B, 2, FALSE()), "COMERCIALIZADORA INTERNACIONAL CARIBBEAN EXOTICS S A")</f>
        <v>PEREZ MEJIA MARIA PAULINA</v>
      </c>
      <c r="S6563" s="25">
        <f>+VLOOKUP(E6563, TC!A:D, 2, FALSE())</f>
        <v>4283.62</v>
      </c>
      <c r="T6563" t="str">
        <f t="shared" si="514"/>
        <v>EUR</v>
      </c>
    </row>
    <row r="6564" spans="1:20" ht="18.75" hidden="1" customHeight="1" x14ac:dyDescent="0.25">
      <c r="A6564" t="s">
        <v>2887</v>
      </c>
      <c r="B6564" t="s">
        <v>5</v>
      </c>
      <c r="C6564" t="s">
        <v>1913</v>
      </c>
      <c r="D6564" s="24">
        <v>11834</v>
      </c>
      <c r="E6564" t="s">
        <v>1719</v>
      </c>
      <c r="F6564" t="s">
        <v>1924</v>
      </c>
      <c r="G6564" t="s">
        <v>110</v>
      </c>
      <c r="H6564" t="s">
        <v>2925</v>
      </c>
      <c r="I6564" t="s">
        <v>1900</v>
      </c>
      <c r="J6564" t="s">
        <v>2468</v>
      </c>
      <c r="K6564" t="s">
        <v>62</v>
      </c>
      <c r="L6564" s="24">
        <v>407.66</v>
      </c>
      <c r="M6564" s="25">
        <f>+VLOOKUP(E6564, TC!A:D, 4, FALSE())</f>
        <v>1.134249998832763</v>
      </c>
      <c r="N6564" s="24">
        <f t="shared" si="510"/>
        <v>462.38835452416419</v>
      </c>
      <c r="O6564" t="str">
        <f t="shared" si="511"/>
        <v>FACTURA</v>
      </c>
      <c r="P6564" t="str">
        <f t="shared" si="512"/>
        <v>2025</v>
      </c>
      <c r="Q6564" t="str">
        <f t="shared" si="513"/>
        <v>05</v>
      </c>
      <c r="R6564" t="str">
        <f>+IFERROR(VLOOKUP(I6564, Listado!A:B, 2, FALSE()), "COMERCIALIZADORA INTERNACIONAL CARIBBEAN EXOTICS S A")</f>
        <v>PEREZ MEJIA MARIA PAULINA</v>
      </c>
      <c r="S6564" s="25">
        <f>+VLOOKUP(E6564, TC!A:D, 2, FALSE())</f>
        <v>4283.62</v>
      </c>
      <c r="T6564" t="str">
        <f t="shared" si="514"/>
        <v>EUR</v>
      </c>
    </row>
    <row r="6565" spans="1:20" ht="18.75" hidden="1" customHeight="1" x14ac:dyDescent="0.25">
      <c r="A6565" t="s">
        <v>2887</v>
      </c>
      <c r="B6565" t="s">
        <v>5</v>
      </c>
      <c r="C6565" t="s">
        <v>1913</v>
      </c>
      <c r="D6565" s="24">
        <v>11834</v>
      </c>
      <c r="E6565" t="s">
        <v>1719</v>
      </c>
      <c r="F6565" t="s">
        <v>1924</v>
      </c>
      <c r="G6565" t="s">
        <v>110</v>
      </c>
      <c r="H6565" t="s">
        <v>2925</v>
      </c>
      <c r="I6565" t="s">
        <v>1900</v>
      </c>
      <c r="J6565" t="s">
        <v>2468</v>
      </c>
      <c r="K6565" t="s">
        <v>62</v>
      </c>
      <c r="L6565" s="24">
        <v>71.94</v>
      </c>
      <c r="M6565" s="25">
        <f>+VLOOKUP(E6565, TC!A:D, 4, FALSE())</f>
        <v>1.134249998832763</v>
      </c>
      <c r="N6565" s="24">
        <f t="shared" si="510"/>
        <v>81.597944916028965</v>
      </c>
      <c r="O6565" t="str">
        <f t="shared" si="511"/>
        <v>FACTURA</v>
      </c>
      <c r="P6565" t="str">
        <f t="shared" si="512"/>
        <v>2025</v>
      </c>
      <c r="Q6565" t="str">
        <f t="shared" si="513"/>
        <v>05</v>
      </c>
      <c r="R6565" t="str">
        <f>+IFERROR(VLOOKUP(I6565, Listado!A:B, 2, FALSE()), "COMERCIALIZADORA INTERNACIONAL CARIBBEAN EXOTICS S A")</f>
        <v>PEREZ MEJIA MARIA PAULINA</v>
      </c>
      <c r="S6565" s="25">
        <f>+VLOOKUP(E6565, TC!A:D, 2, FALSE())</f>
        <v>4283.62</v>
      </c>
      <c r="T6565" t="str">
        <f t="shared" si="514"/>
        <v>EUR</v>
      </c>
    </row>
    <row r="6566" spans="1:20" ht="18.75" hidden="1" customHeight="1" x14ac:dyDescent="0.25">
      <c r="A6566" t="s">
        <v>2887</v>
      </c>
      <c r="B6566" t="s">
        <v>5</v>
      </c>
      <c r="C6566" t="s">
        <v>1913</v>
      </c>
      <c r="D6566" s="24">
        <v>11834</v>
      </c>
      <c r="E6566" t="s">
        <v>1719</v>
      </c>
      <c r="F6566" t="s">
        <v>1924</v>
      </c>
      <c r="G6566" t="s">
        <v>110</v>
      </c>
      <c r="H6566" t="s">
        <v>2925</v>
      </c>
      <c r="I6566" t="s">
        <v>1900</v>
      </c>
      <c r="J6566" t="s">
        <v>2468</v>
      </c>
      <c r="K6566" t="s">
        <v>62</v>
      </c>
      <c r="L6566" s="24">
        <v>587.51</v>
      </c>
      <c r="M6566" s="25">
        <f>+VLOOKUP(E6566, TC!A:D, 4, FALSE())</f>
        <v>1.134249998832763</v>
      </c>
      <c r="N6566" s="24">
        <f t="shared" si="510"/>
        <v>666.38321681423656</v>
      </c>
      <c r="O6566" t="str">
        <f t="shared" si="511"/>
        <v>FACTURA</v>
      </c>
      <c r="P6566" t="str">
        <f t="shared" si="512"/>
        <v>2025</v>
      </c>
      <c r="Q6566" t="str">
        <f t="shared" si="513"/>
        <v>05</v>
      </c>
      <c r="R6566" t="str">
        <f>+IFERROR(VLOOKUP(I6566, Listado!A:B, 2, FALSE()), "COMERCIALIZADORA INTERNACIONAL CARIBBEAN EXOTICS S A")</f>
        <v>PEREZ MEJIA MARIA PAULINA</v>
      </c>
      <c r="S6566" s="25">
        <f>+VLOOKUP(E6566, TC!A:D, 2, FALSE())</f>
        <v>4283.62</v>
      </c>
      <c r="T6566" t="str">
        <f t="shared" si="514"/>
        <v>EUR</v>
      </c>
    </row>
    <row r="6567" spans="1:20" ht="18.75" hidden="1" customHeight="1" x14ac:dyDescent="0.25">
      <c r="A6567" t="s">
        <v>2887</v>
      </c>
      <c r="B6567" t="s">
        <v>5</v>
      </c>
      <c r="C6567" t="s">
        <v>1913</v>
      </c>
      <c r="D6567" s="24">
        <v>11834</v>
      </c>
      <c r="E6567" t="s">
        <v>1719</v>
      </c>
      <c r="F6567" t="s">
        <v>1924</v>
      </c>
      <c r="G6567" t="s">
        <v>110</v>
      </c>
      <c r="H6567" t="s">
        <v>2925</v>
      </c>
      <c r="I6567" t="s">
        <v>1900</v>
      </c>
      <c r="J6567" t="s">
        <v>2468</v>
      </c>
      <c r="K6567" t="s">
        <v>62</v>
      </c>
      <c r="L6567" s="24">
        <v>83.93</v>
      </c>
      <c r="M6567" s="25">
        <f>+VLOOKUP(E6567, TC!A:D, 4, FALSE())</f>
        <v>1.134249998832763</v>
      </c>
      <c r="N6567" s="24">
        <f t="shared" si="510"/>
        <v>95.197602402033809</v>
      </c>
      <c r="O6567" t="str">
        <f t="shared" si="511"/>
        <v>FACTURA</v>
      </c>
      <c r="P6567" t="str">
        <f t="shared" si="512"/>
        <v>2025</v>
      </c>
      <c r="Q6567" t="str">
        <f t="shared" si="513"/>
        <v>05</v>
      </c>
      <c r="R6567" t="str">
        <f>+IFERROR(VLOOKUP(I6567, Listado!A:B, 2, FALSE()), "COMERCIALIZADORA INTERNACIONAL CARIBBEAN EXOTICS S A")</f>
        <v>PEREZ MEJIA MARIA PAULINA</v>
      </c>
      <c r="S6567" s="25">
        <f>+VLOOKUP(E6567, TC!A:D, 2, FALSE())</f>
        <v>4283.62</v>
      </c>
      <c r="T6567" t="str">
        <f t="shared" si="514"/>
        <v>EUR</v>
      </c>
    </row>
    <row r="6568" spans="1:20" ht="18.75" hidden="1" customHeight="1" x14ac:dyDescent="0.25">
      <c r="A6568" t="s">
        <v>2887</v>
      </c>
      <c r="B6568" t="s">
        <v>5</v>
      </c>
      <c r="C6568" t="s">
        <v>1913</v>
      </c>
      <c r="D6568" s="24">
        <v>11834</v>
      </c>
      <c r="E6568" t="s">
        <v>1719</v>
      </c>
      <c r="F6568" t="s">
        <v>1924</v>
      </c>
      <c r="G6568" t="s">
        <v>110</v>
      </c>
      <c r="H6568" t="s">
        <v>2925</v>
      </c>
      <c r="I6568" t="s">
        <v>1900</v>
      </c>
      <c r="J6568" t="s">
        <v>2468</v>
      </c>
      <c r="K6568" t="s">
        <v>62</v>
      </c>
      <c r="L6568" s="24">
        <v>1342.88</v>
      </c>
      <c r="M6568" s="25">
        <f>+VLOOKUP(E6568, TC!A:D, 4, FALSE())</f>
        <v>1.134249998832763</v>
      </c>
      <c r="N6568" s="24">
        <f t="shared" si="510"/>
        <v>1523.1616384325409</v>
      </c>
      <c r="O6568" t="str">
        <f t="shared" si="511"/>
        <v>FACTURA</v>
      </c>
      <c r="P6568" t="str">
        <f t="shared" si="512"/>
        <v>2025</v>
      </c>
      <c r="Q6568" t="str">
        <f t="shared" si="513"/>
        <v>05</v>
      </c>
      <c r="R6568" t="str">
        <f>+IFERROR(VLOOKUP(I6568, Listado!A:B, 2, FALSE()), "COMERCIALIZADORA INTERNACIONAL CARIBBEAN EXOTICS S A")</f>
        <v>PEREZ MEJIA MARIA PAULINA</v>
      </c>
      <c r="S6568" s="25">
        <f>+VLOOKUP(E6568, TC!A:D, 2, FALSE())</f>
        <v>4283.62</v>
      </c>
      <c r="T6568" t="str">
        <f t="shared" si="514"/>
        <v>EUR</v>
      </c>
    </row>
    <row r="6569" spans="1:20" ht="18.75" hidden="1" customHeight="1" x14ac:dyDescent="0.25">
      <c r="A6569" t="s">
        <v>2887</v>
      </c>
      <c r="B6569" t="s">
        <v>5</v>
      </c>
      <c r="C6569" t="s">
        <v>1913</v>
      </c>
      <c r="D6569" s="24">
        <v>11834</v>
      </c>
      <c r="E6569" t="s">
        <v>1719</v>
      </c>
      <c r="F6569" t="s">
        <v>1924</v>
      </c>
      <c r="G6569" t="s">
        <v>110</v>
      </c>
      <c r="H6569" t="s">
        <v>2925</v>
      </c>
      <c r="I6569" t="s">
        <v>1900</v>
      </c>
      <c r="J6569" t="s">
        <v>2468</v>
      </c>
      <c r="K6569" t="s">
        <v>63</v>
      </c>
      <c r="L6569" s="24">
        <v>180.32</v>
      </c>
      <c r="M6569" s="25">
        <f>+VLOOKUP(E6569, TC!A:D, 4, FALSE())</f>
        <v>1.134249998832763</v>
      </c>
      <c r="N6569" s="24">
        <f t="shared" si="510"/>
        <v>204.52795978952381</v>
      </c>
      <c r="O6569" t="str">
        <f t="shared" si="511"/>
        <v>FACTURA</v>
      </c>
      <c r="P6569" t="str">
        <f t="shared" si="512"/>
        <v>2025</v>
      </c>
      <c r="Q6569" t="str">
        <f t="shared" si="513"/>
        <v>05</v>
      </c>
      <c r="R6569" t="str">
        <f>+IFERROR(VLOOKUP(I6569, Listado!A:B, 2, FALSE()), "COMERCIALIZADORA INTERNACIONAL CARIBBEAN EXOTICS S A")</f>
        <v>PEREZ MEJIA MARIA PAULINA</v>
      </c>
      <c r="S6569" s="25">
        <f>+VLOOKUP(E6569, TC!A:D, 2, FALSE())</f>
        <v>4283.62</v>
      </c>
      <c r="T6569" t="str">
        <f t="shared" si="514"/>
        <v>EUR</v>
      </c>
    </row>
    <row r="6570" spans="1:20" ht="18.75" hidden="1" customHeight="1" x14ac:dyDescent="0.25">
      <c r="A6570" t="s">
        <v>2887</v>
      </c>
      <c r="B6570" t="s">
        <v>5</v>
      </c>
      <c r="C6570" t="s">
        <v>1913</v>
      </c>
      <c r="D6570" s="24">
        <v>11834</v>
      </c>
      <c r="E6570" t="s">
        <v>1719</v>
      </c>
      <c r="F6570" t="s">
        <v>1924</v>
      </c>
      <c r="G6570" t="s">
        <v>110</v>
      </c>
      <c r="H6570" t="s">
        <v>2925</v>
      </c>
      <c r="I6570" t="s">
        <v>1900</v>
      </c>
      <c r="J6570" t="s">
        <v>2468</v>
      </c>
      <c r="K6570" t="s">
        <v>63</v>
      </c>
      <c r="L6570" s="24">
        <v>77.28</v>
      </c>
      <c r="M6570" s="25">
        <f>+VLOOKUP(E6570, TC!A:D, 4, FALSE())</f>
        <v>1.134249998832763</v>
      </c>
      <c r="N6570" s="24">
        <f t="shared" si="510"/>
        <v>87.654839909795925</v>
      </c>
      <c r="O6570" t="str">
        <f t="shared" si="511"/>
        <v>FACTURA</v>
      </c>
      <c r="P6570" t="str">
        <f t="shared" si="512"/>
        <v>2025</v>
      </c>
      <c r="Q6570" t="str">
        <f t="shared" si="513"/>
        <v>05</v>
      </c>
      <c r="R6570" t="str">
        <f>+IFERROR(VLOOKUP(I6570, Listado!A:B, 2, FALSE()), "COMERCIALIZADORA INTERNACIONAL CARIBBEAN EXOTICS S A")</f>
        <v>PEREZ MEJIA MARIA PAULINA</v>
      </c>
      <c r="S6570" s="25">
        <f>+VLOOKUP(E6570, TC!A:D, 2, FALSE())</f>
        <v>4283.62</v>
      </c>
      <c r="T6570" t="str">
        <f t="shared" si="514"/>
        <v>EUR</v>
      </c>
    </row>
    <row r="6571" spans="1:20" ht="18.75" hidden="1" customHeight="1" x14ac:dyDescent="0.25">
      <c r="A6571" t="s">
        <v>2887</v>
      </c>
      <c r="B6571" t="s">
        <v>5</v>
      </c>
      <c r="C6571" t="s">
        <v>1913</v>
      </c>
      <c r="D6571" s="24">
        <v>11834</v>
      </c>
      <c r="E6571" t="s">
        <v>1719</v>
      </c>
      <c r="F6571" t="s">
        <v>1924</v>
      </c>
      <c r="G6571" t="s">
        <v>110</v>
      </c>
      <c r="H6571" t="s">
        <v>2925</v>
      </c>
      <c r="I6571" t="s">
        <v>1900</v>
      </c>
      <c r="J6571" t="s">
        <v>2468</v>
      </c>
      <c r="K6571" t="s">
        <v>1959</v>
      </c>
      <c r="L6571" s="24">
        <v>335</v>
      </c>
      <c r="M6571" s="25">
        <f>+VLOOKUP(E6571, TC!A:D, 4, FALSE())</f>
        <v>1.134249998832763</v>
      </c>
      <c r="N6571" s="24">
        <f t="shared" si="510"/>
        <v>379.9737496089756</v>
      </c>
      <c r="O6571" t="str">
        <f t="shared" si="511"/>
        <v>FACTURA</v>
      </c>
      <c r="P6571" t="str">
        <f t="shared" si="512"/>
        <v>2025</v>
      </c>
      <c r="Q6571" t="str">
        <f t="shared" si="513"/>
        <v>05</v>
      </c>
      <c r="R6571" t="str">
        <f>+IFERROR(VLOOKUP(I6571, Listado!A:B, 2, FALSE()), "COMERCIALIZADORA INTERNACIONAL CARIBBEAN EXOTICS S A")</f>
        <v>PEREZ MEJIA MARIA PAULINA</v>
      </c>
      <c r="S6571" s="25">
        <f>+VLOOKUP(E6571, TC!A:D, 2, FALSE())</f>
        <v>4283.62</v>
      </c>
      <c r="T6571" t="str">
        <f t="shared" si="514"/>
        <v>EUR</v>
      </c>
    </row>
    <row r="6572" spans="1:20" ht="18.75" hidden="1" customHeight="1" x14ac:dyDescent="0.25">
      <c r="A6572" t="s">
        <v>2887</v>
      </c>
      <c r="B6572" t="s">
        <v>5</v>
      </c>
      <c r="C6572" t="s">
        <v>1913</v>
      </c>
      <c r="D6572" s="24">
        <v>11834</v>
      </c>
      <c r="E6572" t="s">
        <v>1719</v>
      </c>
      <c r="F6572" t="s">
        <v>1924</v>
      </c>
      <c r="G6572" t="s">
        <v>110</v>
      </c>
      <c r="H6572" t="s">
        <v>2925</v>
      </c>
      <c r="I6572" t="s">
        <v>1900</v>
      </c>
      <c r="J6572" t="s">
        <v>2468</v>
      </c>
      <c r="K6572" t="s">
        <v>1960</v>
      </c>
      <c r="L6572" s="24">
        <v>29.08</v>
      </c>
      <c r="M6572" s="25">
        <f>+VLOOKUP(E6572, TC!A:D, 4, FALSE())</f>
        <v>1.134249998832763</v>
      </c>
      <c r="N6572" s="24">
        <f t="shared" si="510"/>
        <v>32.983989966056747</v>
      </c>
      <c r="O6572" t="str">
        <f t="shared" si="511"/>
        <v>FACTURA</v>
      </c>
      <c r="P6572" t="str">
        <f t="shared" si="512"/>
        <v>2025</v>
      </c>
      <c r="Q6572" t="str">
        <f t="shared" si="513"/>
        <v>05</v>
      </c>
      <c r="R6572" t="str">
        <f>+IFERROR(VLOOKUP(I6572, Listado!A:B, 2, FALSE()), "COMERCIALIZADORA INTERNACIONAL CARIBBEAN EXOTICS S A")</f>
        <v>PEREZ MEJIA MARIA PAULINA</v>
      </c>
      <c r="S6572" s="25">
        <f>+VLOOKUP(E6572, TC!A:D, 2, FALSE())</f>
        <v>4283.62</v>
      </c>
      <c r="T6572" t="str">
        <f t="shared" si="514"/>
        <v>EUR</v>
      </c>
    </row>
    <row r="6573" spans="1:20" ht="18.75" hidden="1" customHeight="1" x14ac:dyDescent="0.25">
      <c r="A6573" t="s">
        <v>2887</v>
      </c>
      <c r="B6573" t="s">
        <v>5</v>
      </c>
      <c r="C6573" t="s">
        <v>1970</v>
      </c>
      <c r="D6573" s="24">
        <v>2327</v>
      </c>
      <c r="E6573" t="s">
        <v>1719</v>
      </c>
      <c r="F6573" t="s">
        <v>1924</v>
      </c>
      <c r="G6573" t="s">
        <v>108</v>
      </c>
      <c r="H6573" t="s">
        <v>2042</v>
      </c>
      <c r="I6573" t="s">
        <v>1860</v>
      </c>
      <c r="J6573" t="s">
        <v>1926</v>
      </c>
      <c r="K6573" t="s">
        <v>2565</v>
      </c>
      <c r="L6573" s="24">
        <v>-3518.7</v>
      </c>
      <c r="M6573" s="25">
        <f>+VLOOKUP(E6573, TC!A:D, 4, FALSE())</f>
        <v>1.134249998832763</v>
      </c>
      <c r="N6573" s="24">
        <f t="shared" si="510"/>
        <v>-3991.0854708928432</v>
      </c>
      <c r="O6573" t="str">
        <f t="shared" si="511"/>
        <v>NOTAS</v>
      </c>
      <c r="P6573" t="str">
        <f t="shared" si="512"/>
        <v>2025</v>
      </c>
      <c r="Q6573" t="str">
        <f t="shared" si="513"/>
        <v>05</v>
      </c>
      <c r="R6573" t="str">
        <f>+IFERROR(VLOOKUP(I6573, Listado!A:B, 2, FALSE()), "COMERCIALIZADORA INTERNACIONAL CARIBBEAN EXOTICS S A")</f>
        <v>PIEDRAHITA PEREZ MARIANA</v>
      </c>
      <c r="S6573" s="25">
        <f>+VLOOKUP(E6573, TC!A:D, 2, FALSE())</f>
        <v>4283.62</v>
      </c>
      <c r="T6573" t="str">
        <f t="shared" si="514"/>
        <v>EUR</v>
      </c>
    </row>
    <row r="6574" spans="1:20" ht="18.75" hidden="1" customHeight="1" x14ac:dyDescent="0.25">
      <c r="A6574" t="s">
        <v>2887</v>
      </c>
      <c r="B6574" t="s">
        <v>1923</v>
      </c>
      <c r="C6574" t="s">
        <v>1913</v>
      </c>
      <c r="D6574" s="24">
        <v>5961</v>
      </c>
      <c r="E6574" t="s">
        <v>1720</v>
      </c>
      <c r="F6574" t="s">
        <v>1924</v>
      </c>
      <c r="G6574" t="s">
        <v>108</v>
      </c>
      <c r="H6574" t="s">
        <v>2926</v>
      </c>
      <c r="I6574" t="s">
        <v>1860</v>
      </c>
      <c r="J6574" t="s">
        <v>1926</v>
      </c>
      <c r="K6574" t="s">
        <v>1928</v>
      </c>
      <c r="L6574" s="24">
        <v>2272.98</v>
      </c>
      <c r="M6574" s="25">
        <f>+VLOOKUP(E6574, TC!A:D, 4, FALSE())</f>
        <v>1.1367499988385652</v>
      </c>
      <c r="N6574" s="24">
        <f t="shared" si="510"/>
        <v>2583.8100123600821</v>
      </c>
      <c r="O6574" t="str">
        <f t="shared" si="511"/>
        <v>FACTURA</v>
      </c>
      <c r="P6574" t="str">
        <f t="shared" si="512"/>
        <v>2025</v>
      </c>
      <c r="Q6574" t="str">
        <f t="shared" si="513"/>
        <v>05</v>
      </c>
      <c r="R6574" t="str">
        <f>+IFERROR(VLOOKUP(I6574, Listado!A:B, 2, FALSE()), "COMERCIALIZADORA INTERNACIONAL CARIBBEAN EXOTICS S A")</f>
        <v>PIEDRAHITA PEREZ MARIANA</v>
      </c>
      <c r="S6574" s="25">
        <f>+VLOOKUP(E6574, TC!A:D, 2, FALSE())</f>
        <v>4305.0200000000004</v>
      </c>
      <c r="T6574" t="str">
        <f t="shared" si="514"/>
        <v>EUR</v>
      </c>
    </row>
    <row r="6575" spans="1:20" ht="18.75" hidden="1" customHeight="1" x14ac:dyDescent="0.25">
      <c r="A6575" t="s">
        <v>2887</v>
      </c>
      <c r="B6575" t="s">
        <v>1923</v>
      </c>
      <c r="C6575" t="s">
        <v>1913</v>
      </c>
      <c r="D6575" s="24">
        <v>5961</v>
      </c>
      <c r="E6575" t="s">
        <v>1720</v>
      </c>
      <c r="F6575" t="s">
        <v>1924</v>
      </c>
      <c r="G6575" t="s">
        <v>108</v>
      </c>
      <c r="H6575" t="s">
        <v>2926</v>
      </c>
      <c r="I6575" t="s">
        <v>1860</v>
      </c>
      <c r="J6575" t="s">
        <v>1926</v>
      </c>
      <c r="K6575" t="s">
        <v>2927</v>
      </c>
      <c r="L6575" s="24">
        <v>471.1</v>
      </c>
      <c r="M6575" s="25">
        <f>+VLOOKUP(E6575, TC!A:D, 4, FALSE())</f>
        <v>1.1367499988385652</v>
      </c>
      <c r="N6575" s="24">
        <f t="shared" si="510"/>
        <v>535.52292445284809</v>
      </c>
      <c r="O6575" t="str">
        <f t="shared" si="511"/>
        <v>FACTURA</v>
      </c>
      <c r="P6575" t="str">
        <f t="shared" si="512"/>
        <v>2025</v>
      </c>
      <c r="Q6575" t="str">
        <f t="shared" si="513"/>
        <v>05</v>
      </c>
      <c r="R6575" t="str">
        <f>+IFERROR(VLOOKUP(I6575, Listado!A:B, 2, FALSE()), "COMERCIALIZADORA INTERNACIONAL CARIBBEAN EXOTICS S A")</f>
        <v>PIEDRAHITA PEREZ MARIANA</v>
      </c>
      <c r="S6575" s="25">
        <f>+VLOOKUP(E6575, TC!A:D, 2, FALSE())</f>
        <v>4305.0200000000004</v>
      </c>
      <c r="T6575" t="str">
        <f t="shared" si="514"/>
        <v>EUR</v>
      </c>
    </row>
    <row r="6576" spans="1:20" ht="18.75" hidden="1" customHeight="1" x14ac:dyDescent="0.25">
      <c r="A6576" t="s">
        <v>2887</v>
      </c>
      <c r="B6576" t="s">
        <v>1923</v>
      </c>
      <c r="C6576" t="s">
        <v>1913</v>
      </c>
      <c r="D6576" s="24">
        <v>5961</v>
      </c>
      <c r="E6576" t="s">
        <v>1720</v>
      </c>
      <c r="F6576" t="s">
        <v>1924</v>
      </c>
      <c r="G6576" t="s">
        <v>108</v>
      </c>
      <c r="H6576" t="s">
        <v>2926</v>
      </c>
      <c r="I6576" t="s">
        <v>1860</v>
      </c>
      <c r="J6576" t="s">
        <v>1926</v>
      </c>
      <c r="K6576" t="s">
        <v>2928</v>
      </c>
      <c r="L6576" s="24">
        <v>329.7</v>
      </c>
      <c r="M6576" s="25">
        <f>+VLOOKUP(E6576, TC!A:D, 4, FALSE())</f>
        <v>1.1367499988385652</v>
      </c>
      <c r="N6576" s="24">
        <f t="shared" si="510"/>
        <v>374.78647461707493</v>
      </c>
      <c r="O6576" t="str">
        <f t="shared" si="511"/>
        <v>FACTURA</v>
      </c>
      <c r="P6576" t="str">
        <f t="shared" si="512"/>
        <v>2025</v>
      </c>
      <c r="Q6576" t="str">
        <f t="shared" si="513"/>
        <v>05</v>
      </c>
      <c r="R6576" t="str">
        <f>+IFERROR(VLOOKUP(I6576, Listado!A:B, 2, FALSE()), "COMERCIALIZADORA INTERNACIONAL CARIBBEAN EXOTICS S A")</f>
        <v>PIEDRAHITA PEREZ MARIANA</v>
      </c>
      <c r="S6576" s="25">
        <f>+VLOOKUP(E6576, TC!A:D, 2, FALSE())</f>
        <v>4305.0200000000004</v>
      </c>
      <c r="T6576" t="str">
        <f t="shared" si="514"/>
        <v>EUR</v>
      </c>
    </row>
    <row r="6577" spans="1:20" ht="18.75" hidden="1" customHeight="1" x14ac:dyDescent="0.25">
      <c r="A6577" t="s">
        <v>2887</v>
      </c>
      <c r="B6577" t="s">
        <v>1923</v>
      </c>
      <c r="C6577" t="s">
        <v>1913</v>
      </c>
      <c r="D6577" s="24">
        <v>5961</v>
      </c>
      <c r="E6577" t="s">
        <v>1720</v>
      </c>
      <c r="F6577" t="s">
        <v>1924</v>
      </c>
      <c r="G6577" t="s">
        <v>108</v>
      </c>
      <c r="H6577" t="s">
        <v>2926</v>
      </c>
      <c r="I6577" t="s">
        <v>1860</v>
      </c>
      <c r="J6577" t="s">
        <v>1926</v>
      </c>
      <c r="K6577" t="s">
        <v>2838</v>
      </c>
      <c r="L6577" s="24">
        <v>537.08000000000004</v>
      </c>
      <c r="M6577" s="25">
        <f>+VLOOKUP(E6577, TC!A:D, 4, FALSE())</f>
        <v>1.1367499988385652</v>
      </c>
      <c r="N6577" s="24">
        <f t="shared" si="510"/>
        <v>610.52568937621663</v>
      </c>
      <c r="O6577" t="str">
        <f t="shared" si="511"/>
        <v>FACTURA</v>
      </c>
      <c r="P6577" t="str">
        <f t="shared" si="512"/>
        <v>2025</v>
      </c>
      <c r="Q6577" t="str">
        <f t="shared" si="513"/>
        <v>05</v>
      </c>
      <c r="R6577" t="str">
        <f>+IFERROR(VLOOKUP(I6577, Listado!A:B, 2, FALSE()), "COMERCIALIZADORA INTERNACIONAL CARIBBEAN EXOTICS S A")</f>
        <v>PIEDRAHITA PEREZ MARIANA</v>
      </c>
      <c r="S6577" s="25">
        <f>+VLOOKUP(E6577, TC!A:D, 2, FALSE())</f>
        <v>4305.0200000000004</v>
      </c>
      <c r="T6577" t="str">
        <f t="shared" si="514"/>
        <v>EUR</v>
      </c>
    </row>
    <row r="6578" spans="1:20" ht="18.75" hidden="1" customHeight="1" x14ac:dyDescent="0.25">
      <c r="A6578" t="s">
        <v>2887</v>
      </c>
      <c r="B6578" t="s">
        <v>1923</v>
      </c>
      <c r="C6578" t="s">
        <v>1913</v>
      </c>
      <c r="D6578" s="24">
        <v>5961</v>
      </c>
      <c r="E6578" t="s">
        <v>1720</v>
      </c>
      <c r="F6578" t="s">
        <v>1924</v>
      </c>
      <c r="G6578" t="s">
        <v>108</v>
      </c>
      <c r="H6578" t="s">
        <v>2926</v>
      </c>
      <c r="I6578" t="s">
        <v>1860</v>
      </c>
      <c r="J6578" t="s">
        <v>1926</v>
      </c>
      <c r="K6578" t="s">
        <v>2565</v>
      </c>
      <c r="L6578" s="24">
        <v>3751.6</v>
      </c>
      <c r="M6578" s="25">
        <f>+VLOOKUP(E6578, TC!A:D, 4, FALSE())</f>
        <v>1.1367499988385652</v>
      </c>
      <c r="N6578" s="24">
        <f t="shared" si="510"/>
        <v>4264.631295642761</v>
      </c>
      <c r="O6578" t="str">
        <f t="shared" si="511"/>
        <v>FACTURA</v>
      </c>
      <c r="P6578" t="str">
        <f t="shared" si="512"/>
        <v>2025</v>
      </c>
      <c r="Q6578" t="str">
        <f t="shared" si="513"/>
        <v>05</v>
      </c>
      <c r="R6578" t="str">
        <f>+IFERROR(VLOOKUP(I6578, Listado!A:B, 2, FALSE()), "COMERCIALIZADORA INTERNACIONAL CARIBBEAN EXOTICS S A")</f>
        <v>PIEDRAHITA PEREZ MARIANA</v>
      </c>
      <c r="S6578" s="25">
        <f>+VLOOKUP(E6578, TC!A:D, 2, FALSE())</f>
        <v>4305.0200000000004</v>
      </c>
      <c r="T6578" t="str">
        <f t="shared" si="514"/>
        <v>EUR</v>
      </c>
    </row>
    <row r="6579" spans="1:20" ht="18.75" hidden="1" customHeight="1" x14ac:dyDescent="0.25">
      <c r="A6579" t="s">
        <v>2887</v>
      </c>
      <c r="B6579" t="s">
        <v>5</v>
      </c>
      <c r="C6579" t="s">
        <v>1970</v>
      </c>
      <c r="D6579" s="24">
        <v>2328</v>
      </c>
      <c r="E6579" t="s">
        <v>1720</v>
      </c>
      <c r="F6579" t="s">
        <v>1924</v>
      </c>
      <c r="G6579" t="s">
        <v>108</v>
      </c>
      <c r="I6579" t="s">
        <v>1873</v>
      </c>
      <c r="J6579" t="s">
        <v>1962</v>
      </c>
      <c r="K6579" t="s">
        <v>46</v>
      </c>
      <c r="L6579" s="24">
        <v>-119.47</v>
      </c>
      <c r="M6579" s="25">
        <f>+VLOOKUP(E6579, TC!A:D, 4, FALSE())</f>
        <v>1.1367499988385652</v>
      </c>
      <c r="N6579" s="24">
        <f t="shared" si="510"/>
        <v>-135.80752236124337</v>
      </c>
      <c r="O6579" t="str">
        <f t="shared" si="511"/>
        <v>NOTAS</v>
      </c>
      <c r="P6579" t="str">
        <f t="shared" si="512"/>
        <v>2025</v>
      </c>
      <c r="Q6579" t="str">
        <f t="shared" si="513"/>
        <v>05</v>
      </c>
      <c r="R6579" t="str">
        <f>+IFERROR(VLOOKUP(I6579, Listado!A:B, 2, FALSE()), "COMERCIALIZADORA INTERNACIONAL CARIBBEAN EXOTICS S A")</f>
        <v>PIEDRAHITA PEREZ MARIANA</v>
      </c>
      <c r="S6579" s="25">
        <f>+VLOOKUP(E6579, TC!A:D, 2, FALSE())</f>
        <v>4305.0200000000004</v>
      </c>
      <c r="T6579" t="str">
        <f t="shared" si="514"/>
        <v>EUR</v>
      </c>
    </row>
    <row r="6580" spans="1:20" ht="18.75" hidden="1" customHeight="1" x14ac:dyDescent="0.25">
      <c r="A6580" t="s">
        <v>2887</v>
      </c>
      <c r="B6580" t="s">
        <v>5</v>
      </c>
      <c r="C6580" t="s">
        <v>1913</v>
      </c>
      <c r="D6580" s="24">
        <v>11835</v>
      </c>
      <c r="E6580" t="s">
        <v>1721</v>
      </c>
      <c r="F6580" t="s">
        <v>99</v>
      </c>
      <c r="G6580" t="s">
        <v>113</v>
      </c>
      <c r="I6580" t="s">
        <v>2448</v>
      </c>
      <c r="J6580" t="s">
        <v>1915</v>
      </c>
      <c r="K6580" t="s">
        <v>2449</v>
      </c>
      <c r="L6580" s="24">
        <v>960000</v>
      </c>
      <c r="M6580" s="25">
        <f>+VLOOKUP(E6580, TC!A:D, 4, FALSE())</f>
        <v>1.1277499994195213</v>
      </c>
      <c r="N6580" s="24">
        <f t="shared" si="510"/>
        <v>960000</v>
      </c>
      <c r="O6580" t="str">
        <f t="shared" si="511"/>
        <v>FACTURA</v>
      </c>
      <c r="P6580" t="str">
        <f t="shared" si="512"/>
        <v>2025</v>
      </c>
      <c r="Q6580" t="str">
        <f t="shared" si="513"/>
        <v>05</v>
      </c>
      <c r="R6580" t="str">
        <f>+IFERROR(VLOOKUP(I6580, Listado!A:B, 2, FALSE()), "COMERCIALIZADORA INTERNACIONAL CARIBBEAN EXOTICS S A")</f>
        <v>COMERCIALIZADORA INTERNACIONAL CARIBBEAN EXOTICS S A</v>
      </c>
      <c r="S6580" s="25">
        <f>+VLOOKUP(E6580, TC!A:D, 2, FALSE())</f>
        <v>4306.79</v>
      </c>
      <c r="T6580" t="str">
        <f t="shared" si="514"/>
        <v>COP</v>
      </c>
    </row>
    <row r="6581" spans="1:20" ht="18.75" hidden="1" customHeight="1" x14ac:dyDescent="0.25">
      <c r="A6581" t="s">
        <v>2887</v>
      </c>
      <c r="B6581" t="s">
        <v>5</v>
      </c>
      <c r="C6581" t="s">
        <v>1913</v>
      </c>
      <c r="D6581" s="24">
        <v>11836</v>
      </c>
      <c r="E6581" t="s">
        <v>1721</v>
      </c>
      <c r="F6581" t="s">
        <v>99</v>
      </c>
      <c r="G6581" t="s">
        <v>113</v>
      </c>
      <c r="I6581" t="s">
        <v>1858</v>
      </c>
      <c r="J6581" t="s">
        <v>1915</v>
      </c>
      <c r="K6581" t="s">
        <v>1920</v>
      </c>
      <c r="L6581" s="24">
        <v>960000</v>
      </c>
      <c r="M6581" s="25">
        <f>+VLOOKUP(E6581, TC!A:D, 4, FALSE())</f>
        <v>1.1277499994195213</v>
      </c>
      <c r="N6581" s="24">
        <f t="shared" si="510"/>
        <v>960000</v>
      </c>
      <c r="O6581" t="str">
        <f t="shared" si="511"/>
        <v>FACTURA</v>
      </c>
      <c r="P6581" t="str">
        <f t="shared" si="512"/>
        <v>2025</v>
      </c>
      <c r="Q6581" t="str">
        <f t="shared" si="513"/>
        <v>05</v>
      </c>
      <c r="R6581" t="str">
        <f>+IFERROR(VLOOKUP(I6581, Listado!A:B, 2, FALSE()), "COMERCIALIZADORA INTERNACIONAL CARIBBEAN EXOTICS S A")</f>
        <v>LONDOÑO ECHEVERRI ALEJANDRA</v>
      </c>
      <c r="S6581" s="25">
        <f>+VLOOKUP(E6581, TC!A:D, 2, FALSE())</f>
        <v>4306.79</v>
      </c>
      <c r="T6581" t="str">
        <f t="shared" si="514"/>
        <v>COP</v>
      </c>
    </row>
    <row r="6582" spans="1:20" ht="18.75" hidden="1" customHeight="1" x14ac:dyDescent="0.25">
      <c r="A6582" t="s">
        <v>2887</v>
      </c>
      <c r="B6582" t="s">
        <v>5</v>
      </c>
      <c r="C6582" t="s">
        <v>1913</v>
      </c>
      <c r="D6582" s="24">
        <v>11837</v>
      </c>
      <c r="E6582" t="s">
        <v>1721</v>
      </c>
      <c r="F6582" t="s">
        <v>99</v>
      </c>
      <c r="G6582" t="s">
        <v>113</v>
      </c>
      <c r="I6582" t="s">
        <v>1858</v>
      </c>
      <c r="J6582" t="s">
        <v>1915</v>
      </c>
      <c r="K6582" t="s">
        <v>1920</v>
      </c>
      <c r="L6582" s="24">
        <v>1440000</v>
      </c>
      <c r="M6582" s="25">
        <f>+VLOOKUP(E6582, TC!A:D, 4, FALSE())</f>
        <v>1.1277499994195213</v>
      </c>
      <c r="N6582" s="24">
        <f t="shared" si="510"/>
        <v>1440000</v>
      </c>
      <c r="O6582" t="str">
        <f t="shared" si="511"/>
        <v>FACTURA</v>
      </c>
      <c r="P6582" t="str">
        <f t="shared" si="512"/>
        <v>2025</v>
      </c>
      <c r="Q6582" t="str">
        <f t="shared" si="513"/>
        <v>05</v>
      </c>
      <c r="R6582" t="str">
        <f>+IFERROR(VLOOKUP(I6582, Listado!A:B, 2, FALSE()), "COMERCIALIZADORA INTERNACIONAL CARIBBEAN EXOTICS S A")</f>
        <v>LONDOÑO ECHEVERRI ALEJANDRA</v>
      </c>
      <c r="S6582" s="25">
        <f>+VLOOKUP(E6582, TC!A:D, 2, FALSE())</f>
        <v>4306.79</v>
      </c>
      <c r="T6582" t="str">
        <f t="shared" si="514"/>
        <v>COP</v>
      </c>
    </row>
    <row r="6583" spans="1:20" ht="18.75" hidden="1" customHeight="1" x14ac:dyDescent="0.25">
      <c r="A6583" t="s">
        <v>2887</v>
      </c>
      <c r="B6583" t="s">
        <v>5</v>
      </c>
      <c r="C6583" t="s">
        <v>1913</v>
      </c>
      <c r="D6583" s="24">
        <v>11838</v>
      </c>
      <c r="E6583" t="s">
        <v>1721</v>
      </c>
      <c r="F6583" t="s">
        <v>99</v>
      </c>
      <c r="G6583" t="s">
        <v>113</v>
      </c>
      <c r="I6583" t="s">
        <v>1859</v>
      </c>
      <c r="J6583" t="s">
        <v>1915</v>
      </c>
      <c r="K6583" t="s">
        <v>1916</v>
      </c>
      <c r="L6583" s="24">
        <v>6542400</v>
      </c>
      <c r="M6583" s="25">
        <f>+VLOOKUP(E6583, TC!A:D, 4, FALSE())</f>
        <v>1.1277499994195213</v>
      </c>
      <c r="N6583" s="24">
        <f t="shared" si="510"/>
        <v>6542400</v>
      </c>
      <c r="O6583" t="str">
        <f t="shared" si="511"/>
        <v>FACTURA</v>
      </c>
      <c r="P6583" t="str">
        <f t="shared" si="512"/>
        <v>2025</v>
      </c>
      <c r="Q6583" t="str">
        <f t="shared" si="513"/>
        <v>05</v>
      </c>
      <c r="R6583" t="str">
        <f>+IFERROR(VLOOKUP(I6583, Listado!A:B, 2, FALSE()), "COMERCIALIZADORA INTERNACIONAL CARIBBEAN EXOTICS S A")</f>
        <v>LONDOÑO ECHEVERRI ALEJANDRA</v>
      </c>
      <c r="S6583" s="25">
        <f>+VLOOKUP(E6583, TC!A:D, 2, FALSE())</f>
        <v>4306.79</v>
      </c>
      <c r="T6583" t="str">
        <f t="shared" si="514"/>
        <v>COP</v>
      </c>
    </row>
    <row r="6584" spans="1:20" ht="18.75" hidden="1" customHeight="1" x14ac:dyDescent="0.25">
      <c r="A6584" t="s">
        <v>2887</v>
      </c>
      <c r="B6584" t="s">
        <v>5</v>
      </c>
      <c r="C6584" t="s">
        <v>1913</v>
      </c>
      <c r="D6584" s="24">
        <v>11839</v>
      </c>
      <c r="E6584" t="s">
        <v>1721</v>
      </c>
      <c r="F6584" t="s">
        <v>99</v>
      </c>
      <c r="G6584" t="s">
        <v>1914</v>
      </c>
      <c r="H6584" t="s">
        <v>2929</v>
      </c>
      <c r="I6584" t="s">
        <v>1921</v>
      </c>
      <c r="J6584" t="s">
        <v>1915</v>
      </c>
      <c r="K6584" t="s">
        <v>1922</v>
      </c>
      <c r="L6584" s="24">
        <v>154600</v>
      </c>
      <c r="M6584" s="25">
        <f>+VLOOKUP(E6584, TC!A:D, 4, FALSE())</f>
        <v>1.1277499994195213</v>
      </c>
      <c r="N6584" s="24">
        <f t="shared" si="510"/>
        <v>154600</v>
      </c>
      <c r="O6584" t="str">
        <f t="shared" si="511"/>
        <v>FACTURA</v>
      </c>
      <c r="P6584" t="str">
        <f t="shared" si="512"/>
        <v>2025</v>
      </c>
      <c r="Q6584" t="str">
        <f t="shared" si="513"/>
        <v>05</v>
      </c>
      <c r="R6584" t="str">
        <f>+IFERROR(VLOOKUP(I6584, Listado!A:B, 2, FALSE()), "COMERCIALIZADORA INTERNACIONAL CARIBBEAN EXOTICS S A")</f>
        <v>COMERCIALIZADORA INTERNACIONAL CARIBBEAN EXOTICS S A</v>
      </c>
      <c r="S6584" s="25">
        <f>+VLOOKUP(E6584, TC!A:D, 2, FALSE())</f>
        <v>4306.79</v>
      </c>
      <c r="T6584" t="str">
        <f t="shared" si="514"/>
        <v>COP</v>
      </c>
    </row>
    <row r="6585" spans="1:20" ht="18.75" hidden="1" customHeight="1" x14ac:dyDescent="0.25">
      <c r="A6585" t="s">
        <v>2887</v>
      </c>
      <c r="B6585" t="s">
        <v>1923</v>
      </c>
      <c r="C6585" t="s">
        <v>1913</v>
      </c>
      <c r="D6585" s="24">
        <v>5962</v>
      </c>
      <c r="E6585" t="s">
        <v>1721</v>
      </c>
      <c r="F6585" t="s">
        <v>128</v>
      </c>
      <c r="G6585" t="s">
        <v>112</v>
      </c>
      <c r="H6585" t="s">
        <v>2930</v>
      </c>
      <c r="I6585" t="s">
        <v>1856</v>
      </c>
      <c r="J6585" t="s">
        <v>1930</v>
      </c>
      <c r="K6585" t="s">
        <v>1928</v>
      </c>
      <c r="L6585" s="24">
        <v>1149.58</v>
      </c>
      <c r="M6585" s="25">
        <f>+VLOOKUP(E6585, TC!A:D, 4, FALSE())</f>
        <v>1.1277499994195213</v>
      </c>
      <c r="N6585" s="24">
        <f t="shared" si="510"/>
        <v>1149.58</v>
      </c>
      <c r="O6585" t="str">
        <f t="shared" si="511"/>
        <v>FACTURA</v>
      </c>
      <c r="P6585" t="str">
        <f t="shared" si="512"/>
        <v>2025</v>
      </c>
      <c r="Q6585" t="str">
        <f t="shared" si="513"/>
        <v>05</v>
      </c>
      <c r="R6585" t="str">
        <f>+IFERROR(VLOOKUP(I6585, Listado!A:B, 2, FALSE()), "COMERCIALIZADORA INTERNACIONAL CARIBBEAN EXOTICS S A")</f>
        <v>HINCAPIE CONTRERAS ERIKA STEFANIA</v>
      </c>
      <c r="S6585" s="25">
        <f>+VLOOKUP(E6585, TC!A:D, 2, FALSE())</f>
        <v>4306.79</v>
      </c>
      <c r="T6585" t="str">
        <f t="shared" si="514"/>
        <v>USD</v>
      </c>
    </row>
    <row r="6586" spans="1:20" ht="18.75" hidden="1" customHeight="1" x14ac:dyDescent="0.25">
      <c r="A6586" t="s">
        <v>2887</v>
      </c>
      <c r="B6586" t="s">
        <v>1923</v>
      </c>
      <c r="C6586" t="s">
        <v>1913</v>
      </c>
      <c r="D6586" s="24">
        <v>5962</v>
      </c>
      <c r="E6586" t="s">
        <v>1721</v>
      </c>
      <c r="F6586" t="s">
        <v>128</v>
      </c>
      <c r="G6586" t="s">
        <v>112</v>
      </c>
      <c r="H6586" t="s">
        <v>2930</v>
      </c>
      <c r="I6586" t="s">
        <v>1856</v>
      </c>
      <c r="J6586" t="s">
        <v>1930</v>
      </c>
      <c r="K6586" t="s">
        <v>1935</v>
      </c>
      <c r="L6586" s="24">
        <v>4708.2</v>
      </c>
      <c r="M6586" s="25">
        <f>+VLOOKUP(E6586, TC!A:D, 4, FALSE())</f>
        <v>1.1277499994195213</v>
      </c>
      <c r="N6586" s="24">
        <f t="shared" si="510"/>
        <v>4708.2</v>
      </c>
      <c r="O6586" t="str">
        <f t="shared" si="511"/>
        <v>FACTURA</v>
      </c>
      <c r="P6586" t="str">
        <f t="shared" si="512"/>
        <v>2025</v>
      </c>
      <c r="Q6586" t="str">
        <f t="shared" si="513"/>
        <v>05</v>
      </c>
      <c r="R6586" t="str">
        <f>+IFERROR(VLOOKUP(I6586, Listado!A:B, 2, FALSE()), "COMERCIALIZADORA INTERNACIONAL CARIBBEAN EXOTICS S A")</f>
        <v>HINCAPIE CONTRERAS ERIKA STEFANIA</v>
      </c>
      <c r="S6586" s="25">
        <f>+VLOOKUP(E6586, TC!A:D, 2, FALSE())</f>
        <v>4306.79</v>
      </c>
      <c r="T6586" t="str">
        <f t="shared" si="514"/>
        <v>USD</v>
      </c>
    </row>
    <row r="6587" spans="1:20" ht="18.75" hidden="1" customHeight="1" x14ac:dyDescent="0.25">
      <c r="A6587" t="s">
        <v>2887</v>
      </c>
      <c r="B6587" t="s">
        <v>5</v>
      </c>
      <c r="C6587" t="s">
        <v>1970</v>
      </c>
      <c r="D6587" s="24">
        <v>2329</v>
      </c>
      <c r="E6587" t="s">
        <v>1721</v>
      </c>
      <c r="F6587" t="s">
        <v>128</v>
      </c>
      <c r="G6587" t="s">
        <v>108</v>
      </c>
      <c r="H6587" t="s">
        <v>2012</v>
      </c>
      <c r="I6587" t="s">
        <v>1877</v>
      </c>
      <c r="J6587" t="s">
        <v>2049</v>
      </c>
      <c r="K6587" t="s">
        <v>2050</v>
      </c>
      <c r="L6587" s="24">
        <v>-256</v>
      </c>
      <c r="M6587" s="25">
        <f>+VLOOKUP(E6587, TC!A:D, 4, FALSE())</f>
        <v>1.1277499994195213</v>
      </c>
      <c r="N6587" s="24">
        <f t="shared" si="510"/>
        <v>-256</v>
      </c>
      <c r="O6587" t="str">
        <f t="shared" si="511"/>
        <v>NOTAS</v>
      </c>
      <c r="P6587" t="str">
        <f t="shared" si="512"/>
        <v>2025</v>
      </c>
      <c r="Q6587" t="str">
        <f t="shared" si="513"/>
        <v>05</v>
      </c>
      <c r="R6587" t="str">
        <f>+IFERROR(VLOOKUP(I6587, Listado!A:B, 2, FALSE()), "COMERCIALIZADORA INTERNACIONAL CARIBBEAN EXOTICS S A")</f>
        <v>PIEDRAHITA PEREZ MARIANA</v>
      </c>
      <c r="S6587" s="25">
        <f>+VLOOKUP(E6587, TC!A:D, 2, FALSE())</f>
        <v>4306.79</v>
      </c>
      <c r="T6587" t="str">
        <f t="shared" si="514"/>
        <v>USD</v>
      </c>
    </row>
    <row r="6588" spans="1:20" ht="18.75" hidden="1" customHeight="1" x14ac:dyDescent="0.25">
      <c r="A6588" t="s">
        <v>2887</v>
      </c>
      <c r="B6588" t="s">
        <v>5</v>
      </c>
      <c r="C6588" t="s">
        <v>1970</v>
      </c>
      <c r="D6588" s="24">
        <v>2330</v>
      </c>
      <c r="E6588" t="s">
        <v>1721</v>
      </c>
      <c r="F6588" t="s">
        <v>128</v>
      </c>
      <c r="G6588" t="s">
        <v>110</v>
      </c>
      <c r="H6588" t="s">
        <v>2012</v>
      </c>
      <c r="I6588" t="s">
        <v>1850</v>
      </c>
      <c r="J6588" t="s">
        <v>1919</v>
      </c>
      <c r="K6588" t="s">
        <v>34</v>
      </c>
      <c r="L6588" s="24">
        <v>-3558</v>
      </c>
      <c r="M6588" s="25">
        <f>+VLOOKUP(E6588, TC!A:D, 4, FALSE())</f>
        <v>1.1277499994195213</v>
      </c>
      <c r="N6588" s="24">
        <f t="shared" si="510"/>
        <v>-3558</v>
      </c>
      <c r="O6588" t="str">
        <f t="shared" si="511"/>
        <v>NOTAS</v>
      </c>
      <c r="P6588" t="str">
        <f t="shared" si="512"/>
        <v>2025</v>
      </c>
      <c r="Q6588" t="str">
        <f t="shared" si="513"/>
        <v>05</v>
      </c>
      <c r="R6588" t="str">
        <f>+IFERROR(VLOOKUP(I6588, Listado!A:B, 2, FALSE()), "COMERCIALIZADORA INTERNACIONAL CARIBBEAN EXOTICS S A")</f>
        <v>PEREZ MEJIA MARIA PAULINA</v>
      </c>
      <c r="S6588" s="25">
        <f>+VLOOKUP(E6588, TC!A:D, 2, FALSE())</f>
        <v>4306.79</v>
      </c>
      <c r="T6588" t="str">
        <f t="shared" si="514"/>
        <v>USD</v>
      </c>
    </row>
    <row r="6589" spans="1:20" ht="18.75" hidden="1" customHeight="1" x14ac:dyDescent="0.25">
      <c r="A6589" t="s">
        <v>2887</v>
      </c>
      <c r="B6589" t="s">
        <v>5</v>
      </c>
      <c r="C6589" t="s">
        <v>1970</v>
      </c>
      <c r="D6589" s="24">
        <v>2331</v>
      </c>
      <c r="E6589" t="s">
        <v>1721</v>
      </c>
      <c r="F6589" t="s">
        <v>128</v>
      </c>
      <c r="G6589" t="s">
        <v>110</v>
      </c>
      <c r="H6589" t="s">
        <v>2012</v>
      </c>
      <c r="I6589" t="s">
        <v>1848</v>
      </c>
      <c r="J6589" t="s">
        <v>1917</v>
      </c>
      <c r="K6589" t="s">
        <v>38</v>
      </c>
      <c r="L6589" s="24">
        <v>-5167.79</v>
      </c>
      <c r="M6589" s="25">
        <f>+VLOOKUP(E6589, TC!A:D, 4, FALSE())</f>
        <v>1.1277499994195213</v>
      </c>
      <c r="N6589" s="24">
        <f t="shared" si="510"/>
        <v>-5167.79</v>
      </c>
      <c r="O6589" t="str">
        <f t="shared" si="511"/>
        <v>NOTAS</v>
      </c>
      <c r="P6589" t="str">
        <f t="shared" si="512"/>
        <v>2025</v>
      </c>
      <c r="Q6589" t="str">
        <f t="shared" si="513"/>
        <v>05</v>
      </c>
      <c r="R6589" t="str">
        <f>+IFERROR(VLOOKUP(I6589, Listado!A:B, 2, FALSE()), "COMERCIALIZADORA INTERNACIONAL CARIBBEAN EXOTICS S A")</f>
        <v>PEREZ MEJIA MARIA PAULINA</v>
      </c>
      <c r="S6589" s="25">
        <f>+VLOOKUP(E6589, TC!A:D, 2, FALSE())</f>
        <v>4306.79</v>
      </c>
      <c r="T6589" t="str">
        <f t="shared" si="514"/>
        <v>USD</v>
      </c>
    </row>
    <row r="6590" spans="1:20" ht="18.75" hidden="1" customHeight="1" x14ac:dyDescent="0.25">
      <c r="A6590" t="s">
        <v>2887</v>
      </c>
      <c r="B6590" t="s">
        <v>5</v>
      </c>
      <c r="C6590" t="s">
        <v>1970</v>
      </c>
      <c r="D6590" s="24">
        <v>2332</v>
      </c>
      <c r="E6590" t="s">
        <v>1721</v>
      </c>
      <c r="F6590" t="s">
        <v>1924</v>
      </c>
      <c r="G6590" t="s">
        <v>108</v>
      </c>
      <c r="H6590" t="s">
        <v>2931</v>
      </c>
      <c r="I6590" t="s">
        <v>1871</v>
      </c>
      <c r="J6590" t="s">
        <v>1919</v>
      </c>
      <c r="K6590" t="s">
        <v>1959</v>
      </c>
      <c r="L6590" s="24">
        <v>-300</v>
      </c>
      <c r="M6590" s="25">
        <f>+VLOOKUP(E6590, TC!A:D, 4, FALSE())</f>
        <v>1.1277499994195213</v>
      </c>
      <c r="N6590" s="24">
        <f t="shared" si="510"/>
        <v>-338.32499982585637</v>
      </c>
      <c r="O6590" t="str">
        <f t="shared" si="511"/>
        <v>NOTAS</v>
      </c>
      <c r="P6590" t="str">
        <f t="shared" si="512"/>
        <v>2025</v>
      </c>
      <c r="Q6590" t="str">
        <f t="shared" si="513"/>
        <v>05</v>
      </c>
      <c r="R6590" t="str">
        <f>+IFERROR(VLOOKUP(I6590, Listado!A:B, 2, FALSE()), "COMERCIALIZADORA INTERNACIONAL CARIBBEAN EXOTICS S A")</f>
        <v>PIEDRAHITA PEREZ MARIANA</v>
      </c>
      <c r="S6590" s="25">
        <f>+VLOOKUP(E6590, TC!A:D, 2, FALSE())</f>
        <v>4306.79</v>
      </c>
      <c r="T6590" t="str">
        <f t="shared" si="514"/>
        <v>EUR</v>
      </c>
    </row>
    <row r="6591" spans="1:20" ht="18.75" hidden="1" customHeight="1" x14ac:dyDescent="0.25">
      <c r="A6591" t="s">
        <v>2887</v>
      </c>
      <c r="B6591" t="s">
        <v>5</v>
      </c>
      <c r="C6591" t="s">
        <v>1970</v>
      </c>
      <c r="D6591" s="24">
        <v>2332</v>
      </c>
      <c r="E6591" t="s">
        <v>1721</v>
      </c>
      <c r="F6591" t="s">
        <v>1924</v>
      </c>
      <c r="G6591" t="s">
        <v>108</v>
      </c>
      <c r="H6591" t="s">
        <v>2931</v>
      </c>
      <c r="I6591" t="s">
        <v>1871</v>
      </c>
      <c r="J6591" t="s">
        <v>1919</v>
      </c>
      <c r="K6591" t="s">
        <v>1960</v>
      </c>
      <c r="L6591" s="24">
        <v>-6</v>
      </c>
      <c r="M6591" s="25">
        <f>+VLOOKUP(E6591, TC!A:D, 4, FALSE())</f>
        <v>1.1277499994195213</v>
      </c>
      <c r="N6591" s="24">
        <f t="shared" si="510"/>
        <v>-6.766499996517128</v>
      </c>
      <c r="O6591" t="str">
        <f t="shared" si="511"/>
        <v>NOTAS</v>
      </c>
      <c r="P6591" t="str">
        <f t="shared" si="512"/>
        <v>2025</v>
      </c>
      <c r="Q6591" t="str">
        <f t="shared" si="513"/>
        <v>05</v>
      </c>
      <c r="R6591" t="str">
        <f>+IFERROR(VLOOKUP(I6591, Listado!A:B, 2, FALSE()), "COMERCIALIZADORA INTERNACIONAL CARIBBEAN EXOTICS S A")</f>
        <v>PIEDRAHITA PEREZ MARIANA</v>
      </c>
      <c r="S6591" s="25">
        <f>+VLOOKUP(E6591, TC!A:D, 2, FALSE())</f>
        <v>4306.79</v>
      </c>
      <c r="T6591" t="str">
        <f t="shared" si="514"/>
        <v>EUR</v>
      </c>
    </row>
    <row r="6592" spans="1:20" ht="18.75" hidden="1" customHeight="1" x14ac:dyDescent="0.25">
      <c r="A6592" t="s">
        <v>2887</v>
      </c>
      <c r="B6592" t="s">
        <v>5</v>
      </c>
      <c r="C6592" t="s">
        <v>1970</v>
      </c>
      <c r="D6592" s="24">
        <v>2332</v>
      </c>
      <c r="E6592" t="s">
        <v>1721</v>
      </c>
      <c r="F6592" t="s">
        <v>1924</v>
      </c>
      <c r="G6592" t="s">
        <v>108</v>
      </c>
      <c r="H6592" t="s">
        <v>2931</v>
      </c>
      <c r="I6592" t="s">
        <v>1871</v>
      </c>
      <c r="J6592" t="s">
        <v>1919</v>
      </c>
      <c r="K6592" t="s">
        <v>1964</v>
      </c>
      <c r="L6592" s="24">
        <v>-1974</v>
      </c>
      <c r="M6592" s="25">
        <f>+VLOOKUP(E6592, TC!A:D, 4, FALSE())</f>
        <v>1.1277499994195213</v>
      </c>
      <c r="N6592" s="24">
        <f t="shared" si="510"/>
        <v>-2226.1784988541349</v>
      </c>
      <c r="O6592" t="str">
        <f t="shared" si="511"/>
        <v>NOTAS</v>
      </c>
      <c r="P6592" t="str">
        <f t="shared" si="512"/>
        <v>2025</v>
      </c>
      <c r="Q6592" t="str">
        <f t="shared" si="513"/>
        <v>05</v>
      </c>
      <c r="R6592" t="str">
        <f>+IFERROR(VLOOKUP(I6592, Listado!A:B, 2, FALSE()), "COMERCIALIZADORA INTERNACIONAL CARIBBEAN EXOTICS S A")</f>
        <v>PIEDRAHITA PEREZ MARIANA</v>
      </c>
      <c r="S6592" s="25">
        <f>+VLOOKUP(E6592, TC!A:D, 2, FALSE())</f>
        <v>4306.79</v>
      </c>
      <c r="T6592" t="str">
        <f t="shared" si="514"/>
        <v>EUR</v>
      </c>
    </row>
    <row r="6593" spans="1:20" ht="18.75" hidden="1" customHeight="1" x14ac:dyDescent="0.25">
      <c r="A6593" t="s">
        <v>2887</v>
      </c>
      <c r="B6593" t="s">
        <v>5</v>
      </c>
      <c r="C6593" t="s">
        <v>1970</v>
      </c>
      <c r="D6593" s="24">
        <v>2333</v>
      </c>
      <c r="E6593" t="s">
        <v>1721</v>
      </c>
      <c r="F6593" t="s">
        <v>1924</v>
      </c>
      <c r="G6593" t="s">
        <v>108</v>
      </c>
      <c r="H6593" t="s">
        <v>2012</v>
      </c>
      <c r="I6593" t="s">
        <v>1894</v>
      </c>
      <c r="J6593" t="s">
        <v>1919</v>
      </c>
      <c r="K6593" t="s">
        <v>58</v>
      </c>
      <c r="L6593" s="24">
        <v>-1679.9</v>
      </c>
      <c r="M6593" s="25">
        <f>+VLOOKUP(E6593, TC!A:D, 4, FALSE())</f>
        <v>1.1277499994195213</v>
      </c>
      <c r="N6593" s="24">
        <f t="shared" si="510"/>
        <v>-1894.5072240248539</v>
      </c>
      <c r="O6593" t="str">
        <f t="shared" si="511"/>
        <v>NOTAS</v>
      </c>
      <c r="P6593" t="str">
        <f t="shared" si="512"/>
        <v>2025</v>
      </c>
      <c r="Q6593" t="str">
        <f t="shared" si="513"/>
        <v>05</v>
      </c>
      <c r="R6593" t="str">
        <f>+IFERROR(VLOOKUP(I6593, Listado!A:B, 2, FALSE()), "COMERCIALIZADORA INTERNACIONAL CARIBBEAN EXOTICS S A")</f>
        <v>PIEDRAHITA PEREZ MARIANA</v>
      </c>
      <c r="S6593" s="25">
        <f>+VLOOKUP(E6593, TC!A:D, 2, FALSE())</f>
        <v>4306.79</v>
      </c>
      <c r="T6593" t="str">
        <f t="shared" si="514"/>
        <v>EUR</v>
      </c>
    </row>
    <row r="6594" spans="1:20" ht="18.75" hidden="1" customHeight="1" x14ac:dyDescent="0.25">
      <c r="A6594" t="s">
        <v>2887</v>
      </c>
      <c r="B6594" t="s">
        <v>5</v>
      </c>
      <c r="C6594" t="s">
        <v>1970</v>
      </c>
      <c r="D6594" s="24">
        <v>2334</v>
      </c>
      <c r="E6594" t="s">
        <v>1721</v>
      </c>
      <c r="F6594" t="s">
        <v>128</v>
      </c>
      <c r="G6594" t="s">
        <v>108</v>
      </c>
      <c r="H6594" t="s">
        <v>2012</v>
      </c>
      <c r="I6594" t="s">
        <v>1895</v>
      </c>
      <c r="J6594" t="s">
        <v>1998</v>
      </c>
      <c r="K6594" t="s">
        <v>2410</v>
      </c>
      <c r="L6594" s="24">
        <v>-459</v>
      </c>
      <c r="M6594" s="25">
        <f>+VLOOKUP(E6594, TC!A:D, 4, FALSE())</f>
        <v>1.1277499994195213</v>
      </c>
      <c r="N6594" s="24">
        <f t="shared" ref="N6594:N6657" si="515">+IF(F6594="EUR", (M6594*L6594), IF(I6594="JUAN MATAS SAS", (L6594/S6594), L6594))</f>
        <v>-459</v>
      </c>
      <c r="O6594" t="str">
        <f t="shared" ref="O6594:O6657" si="516">+IF(C6594="CFE", "FACTURA", IF(ISERROR(SEARCH("ANULA", H6594))=FALSE(), "ANULACIÓN FE", IF(ISERROR(SEARCH("CANCELLATION", H6594))=FALSE(), "ANULACIÓN FE", "NOTAS")))</f>
        <v>NOTAS</v>
      </c>
      <c r="P6594" t="str">
        <f t="shared" ref="P6594:P6657" si="517">+LEFT(E6594, 4)</f>
        <v>2025</v>
      </c>
      <c r="Q6594" t="str">
        <f t="shared" ref="Q6594:Q6657" si="518">+MID(E6594, 5, 2)</f>
        <v>05</v>
      </c>
      <c r="R6594" t="str">
        <f>+IFERROR(VLOOKUP(I6594, Listado!A:B, 2, FALSE()), "COMERCIALIZADORA INTERNACIONAL CARIBBEAN EXOTICS S A")</f>
        <v>PIEDRAHITA PEREZ MARIANA</v>
      </c>
      <c r="S6594" s="25">
        <f>+VLOOKUP(E6594, TC!A:D, 2, FALSE())</f>
        <v>4306.79</v>
      </c>
      <c r="T6594" t="str">
        <f t="shared" ref="T6594:T6657" si="519">+IF(I6594="JUAN MATAS SAS", "USD", F6594)</f>
        <v>USD</v>
      </c>
    </row>
    <row r="6595" spans="1:20" ht="18.75" hidden="1" customHeight="1" x14ac:dyDescent="0.25">
      <c r="A6595" t="s">
        <v>2887</v>
      </c>
      <c r="B6595" t="s">
        <v>5</v>
      </c>
      <c r="C6595" t="s">
        <v>1970</v>
      </c>
      <c r="D6595" s="24">
        <v>2335</v>
      </c>
      <c r="E6595" t="s">
        <v>1721</v>
      </c>
      <c r="F6595" t="s">
        <v>128</v>
      </c>
      <c r="G6595" t="s">
        <v>110</v>
      </c>
      <c r="H6595" t="s">
        <v>2012</v>
      </c>
      <c r="I6595" t="s">
        <v>1851</v>
      </c>
      <c r="J6595" t="s">
        <v>1940</v>
      </c>
      <c r="K6595" t="s">
        <v>42</v>
      </c>
      <c r="L6595" s="24">
        <v>-1637.15</v>
      </c>
      <c r="M6595" s="25">
        <f>+VLOOKUP(E6595, TC!A:D, 4, FALSE())</f>
        <v>1.1277499994195213</v>
      </c>
      <c r="N6595" s="24">
        <f t="shared" si="515"/>
        <v>-1637.15</v>
      </c>
      <c r="O6595" t="str">
        <f t="shared" si="516"/>
        <v>NOTAS</v>
      </c>
      <c r="P6595" t="str">
        <f t="shared" si="517"/>
        <v>2025</v>
      </c>
      <c r="Q6595" t="str">
        <f t="shared" si="518"/>
        <v>05</v>
      </c>
      <c r="R6595" t="str">
        <f>+IFERROR(VLOOKUP(I6595, Listado!A:B, 2, FALSE()), "COMERCIALIZADORA INTERNACIONAL CARIBBEAN EXOTICS S A")</f>
        <v>PEREZ MEJIA MARIA PAULINA</v>
      </c>
      <c r="S6595" s="25">
        <f>+VLOOKUP(E6595, TC!A:D, 2, FALSE())</f>
        <v>4306.79</v>
      </c>
      <c r="T6595" t="str">
        <f t="shared" si="519"/>
        <v>USD</v>
      </c>
    </row>
    <row r="6596" spans="1:20" ht="18.75" hidden="1" customHeight="1" x14ac:dyDescent="0.25">
      <c r="A6596" t="s">
        <v>2887</v>
      </c>
      <c r="B6596" t="s">
        <v>5</v>
      </c>
      <c r="C6596" t="s">
        <v>1970</v>
      </c>
      <c r="D6596" s="24">
        <v>2336</v>
      </c>
      <c r="E6596" t="s">
        <v>1721</v>
      </c>
      <c r="F6596" t="s">
        <v>128</v>
      </c>
      <c r="G6596" t="s">
        <v>108</v>
      </c>
      <c r="H6596" t="s">
        <v>2932</v>
      </c>
      <c r="I6596" t="s">
        <v>1849</v>
      </c>
      <c r="J6596" t="s">
        <v>1944</v>
      </c>
      <c r="K6596" t="s">
        <v>1945</v>
      </c>
      <c r="L6596" s="24">
        <v>-385.88</v>
      </c>
      <c r="M6596" s="25">
        <f>+VLOOKUP(E6596, TC!A:D, 4, FALSE())</f>
        <v>1.1277499994195213</v>
      </c>
      <c r="N6596" s="24">
        <f t="shared" si="515"/>
        <v>-385.88</v>
      </c>
      <c r="O6596" t="str">
        <f t="shared" si="516"/>
        <v>NOTAS</v>
      </c>
      <c r="P6596" t="str">
        <f t="shared" si="517"/>
        <v>2025</v>
      </c>
      <c r="Q6596" t="str">
        <f t="shared" si="518"/>
        <v>05</v>
      </c>
      <c r="R6596" t="str">
        <f>+IFERROR(VLOOKUP(I6596, Listado!A:B, 2, FALSE()), "COMERCIALIZADORA INTERNACIONAL CARIBBEAN EXOTICS S A")</f>
        <v>PIEDRAHITA PEREZ MARIANA</v>
      </c>
      <c r="S6596" s="25">
        <f>+VLOOKUP(E6596, TC!A:D, 2, FALSE())</f>
        <v>4306.79</v>
      </c>
      <c r="T6596" t="str">
        <f t="shared" si="519"/>
        <v>USD</v>
      </c>
    </row>
    <row r="6597" spans="1:20" ht="18.75" hidden="1" customHeight="1" x14ac:dyDescent="0.25">
      <c r="A6597" t="s">
        <v>2887</v>
      </c>
      <c r="B6597" t="s">
        <v>1923</v>
      </c>
      <c r="C6597" t="s">
        <v>1913</v>
      </c>
      <c r="D6597" s="24">
        <v>5963</v>
      </c>
      <c r="E6597" t="s">
        <v>1721</v>
      </c>
      <c r="F6597" t="s">
        <v>128</v>
      </c>
      <c r="G6597" t="s">
        <v>112</v>
      </c>
      <c r="H6597" t="s">
        <v>2933</v>
      </c>
      <c r="I6597" t="s">
        <v>1870</v>
      </c>
      <c r="J6597" t="s">
        <v>1930</v>
      </c>
      <c r="K6597" t="s">
        <v>1928</v>
      </c>
      <c r="L6597" s="24">
        <v>1360.4</v>
      </c>
      <c r="M6597" s="25">
        <f>+VLOOKUP(E6597, TC!A:D, 4, FALSE())</f>
        <v>1.1277499994195213</v>
      </c>
      <c r="N6597" s="24">
        <f t="shared" si="515"/>
        <v>1360.4</v>
      </c>
      <c r="O6597" t="str">
        <f t="shared" si="516"/>
        <v>FACTURA</v>
      </c>
      <c r="P6597" t="str">
        <f t="shared" si="517"/>
        <v>2025</v>
      </c>
      <c r="Q6597" t="str">
        <f t="shared" si="518"/>
        <v>05</v>
      </c>
      <c r="R6597" t="str">
        <f>+IFERROR(VLOOKUP(I6597, Listado!A:B, 2, FALSE()), "COMERCIALIZADORA INTERNACIONAL CARIBBEAN EXOTICS S A")</f>
        <v>HINCAPIE CONTRERAS ERIKA STEFANIA</v>
      </c>
      <c r="S6597" s="25">
        <f>+VLOOKUP(E6597, TC!A:D, 2, FALSE())</f>
        <v>4306.79</v>
      </c>
      <c r="T6597" t="str">
        <f t="shared" si="519"/>
        <v>USD</v>
      </c>
    </row>
    <row r="6598" spans="1:20" ht="18.75" hidden="1" customHeight="1" x14ac:dyDescent="0.25">
      <c r="A6598" t="s">
        <v>2887</v>
      </c>
      <c r="B6598" t="s">
        <v>1923</v>
      </c>
      <c r="C6598" t="s">
        <v>1913</v>
      </c>
      <c r="D6598" s="24">
        <v>5963</v>
      </c>
      <c r="E6598" t="s">
        <v>1721</v>
      </c>
      <c r="F6598" t="s">
        <v>128</v>
      </c>
      <c r="G6598" t="s">
        <v>112</v>
      </c>
      <c r="H6598" t="s">
        <v>2933</v>
      </c>
      <c r="I6598" t="s">
        <v>1870</v>
      </c>
      <c r="J6598" t="s">
        <v>1930</v>
      </c>
      <c r="K6598" t="s">
        <v>1937</v>
      </c>
      <c r="L6598" s="24">
        <v>2040</v>
      </c>
      <c r="M6598" s="25">
        <f>+VLOOKUP(E6598, TC!A:D, 4, FALSE())</f>
        <v>1.1277499994195213</v>
      </c>
      <c r="N6598" s="24">
        <f t="shared" si="515"/>
        <v>2040</v>
      </c>
      <c r="O6598" t="str">
        <f t="shared" si="516"/>
        <v>FACTURA</v>
      </c>
      <c r="P6598" t="str">
        <f t="shared" si="517"/>
        <v>2025</v>
      </c>
      <c r="Q6598" t="str">
        <f t="shared" si="518"/>
        <v>05</v>
      </c>
      <c r="R6598" t="str">
        <f>+IFERROR(VLOOKUP(I6598, Listado!A:B, 2, FALSE()), "COMERCIALIZADORA INTERNACIONAL CARIBBEAN EXOTICS S A")</f>
        <v>HINCAPIE CONTRERAS ERIKA STEFANIA</v>
      </c>
      <c r="S6598" s="25">
        <f>+VLOOKUP(E6598, TC!A:D, 2, FALSE())</f>
        <v>4306.79</v>
      </c>
      <c r="T6598" t="str">
        <f t="shared" si="519"/>
        <v>USD</v>
      </c>
    </row>
    <row r="6599" spans="1:20" ht="18.75" hidden="1" customHeight="1" x14ac:dyDescent="0.25">
      <c r="A6599" t="s">
        <v>2887</v>
      </c>
      <c r="B6599" t="s">
        <v>1923</v>
      </c>
      <c r="C6599" t="s">
        <v>1913</v>
      </c>
      <c r="D6599" s="24">
        <v>5963</v>
      </c>
      <c r="E6599" t="s">
        <v>1721</v>
      </c>
      <c r="F6599" t="s">
        <v>128</v>
      </c>
      <c r="G6599" t="s">
        <v>112</v>
      </c>
      <c r="H6599" t="s">
        <v>2933</v>
      </c>
      <c r="I6599" t="s">
        <v>1870</v>
      </c>
      <c r="J6599" t="s">
        <v>1930</v>
      </c>
      <c r="K6599" t="s">
        <v>1938</v>
      </c>
      <c r="L6599" s="24">
        <v>3186</v>
      </c>
      <c r="M6599" s="25">
        <f>+VLOOKUP(E6599, TC!A:D, 4, FALSE())</f>
        <v>1.1277499994195213</v>
      </c>
      <c r="N6599" s="24">
        <f t="shared" si="515"/>
        <v>3186</v>
      </c>
      <c r="O6599" t="str">
        <f t="shared" si="516"/>
        <v>FACTURA</v>
      </c>
      <c r="P6599" t="str">
        <f t="shared" si="517"/>
        <v>2025</v>
      </c>
      <c r="Q6599" t="str">
        <f t="shared" si="518"/>
        <v>05</v>
      </c>
      <c r="R6599" t="str">
        <f>+IFERROR(VLOOKUP(I6599, Listado!A:B, 2, FALSE()), "COMERCIALIZADORA INTERNACIONAL CARIBBEAN EXOTICS S A")</f>
        <v>HINCAPIE CONTRERAS ERIKA STEFANIA</v>
      </c>
      <c r="S6599" s="25">
        <f>+VLOOKUP(E6599, TC!A:D, 2, FALSE())</f>
        <v>4306.79</v>
      </c>
      <c r="T6599" t="str">
        <f t="shared" si="519"/>
        <v>USD</v>
      </c>
    </row>
    <row r="6600" spans="1:20" ht="18.75" hidden="1" customHeight="1" x14ac:dyDescent="0.25">
      <c r="A6600" t="s">
        <v>2887</v>
      </c>
      <c r="B6600" t="s">
        <v>5</v>
      </c>
      <c r="C6600" t="s">
        <v>1970</v>
      </c>
      <c r="D6600" s="24">
        <v>2337</v>
      </c>
      <c r="E6600" t="s">
        <v>1721</v>
      </c>
      <c r="F6600" t="s">
        <v>128</v>
      </c>
      <c r="G6600" t="s">
        <v>108</v>
      </c>
      <c r="H6600" t="s">
        <v>2757</v>
      </c>
      <c r="I6600" t="s">
        <v>1849</v>
      </c>
      <c r="J6600" t="s">
        <v>1944</v>
      </c>
      <c r="K6600" t="s">
        <v>1946</v>
      </c>
      <c r="L6600" s="24">
        <v>-244.42</v>
      </c>
      <c r="M6600" s="25">
        <f>+VLOOKUP(E6600, TC!A:D, 4, FALSE())</f>
        <v>1.1277499994195213</v>
      </c>
      <c r="N6600" s="24">
        <f t="shared" si="515"/>
        <v>-244.42</v>
      </c>
      <c r="O6600" t="str">
        <f t="shared" si="516"/>
        <v>NOTAS</v>
      </c>
      <c r="P6600" t="str">
        <f t="shared" si="517"/>
        <v>2025</v>
      </c>
      <c r="Q6600" t="str">
        <f t="shared" si="518"/>
        <v>05</v>
      </c>
      <c r="R6600" t="str">
        <f>+IFERROR(VLOOKUP(I6600, Listado!A:B, 2, FALSE()), "COMERCIALIZADORA INTERNACIONAL CARIBBEAN EXOTICS S A")</f>
        <v>PIEDRAHITA PEREZ MARIANA</v>
      </c>
      <c r="S6600" s="25">
        <f>+VLOOKUP(E6600, TC!A:D, 2, FALSE())</f>
        <v>4306.79</v>
      </c>
      <c r="T6600" t="str">
        <f t="shared" si="519"/>
        <v>USD</v>
      </c>
    </row>
    <row r="6601" spans="1:20" ht="18.75" hidden="1" customHeight="1" x14ac:dyDescent="0.25">
      <c r="A6601" t="s">
        <v>2887</v>
      </c>
      <c r="B6601" t="s">
        <v>1923</v>
      </c>
      <c r="C6601" t="s">
        <v>1913</v>
      </c>
      <c r="D6601" s="24">
        <v>5964</v>
      </c>
      <c r="E6601" t="s">
        <v>1721</v>
      </c>
      <c r="F6601" t="s">
        <v>128</v>
      </c>
      <c r="G6601" t="s">
        <v>110</v>
      </c>
      <c r="H6601" t="s">
        <v>2934</v>
      </c>
      <c r="I6601" t="s">
        <v>1883</v>
      </c>
      <c r="J6601" t="s">
        <v>1984</v>
      </c>
      <c r="K6601" t="s">
        <v>1928</v>
      </c>
      <c r="L6601" s="24">
        <v>2886</v>
      </c>
      <c r="M6601" s="25">
        <f>+VLOOKUP(E6601, TC!A:D, 4, FALSE())</f>
        <v>1.1277499994195213</v>
      </c>
      <c r="N6601" s="24">
        <f t="shared" si="515"/>
        <v>2886</v>
      </c>
      <c r="O6601" t="str">
        <f t="shared" si="516"/>
        <v>FACTURA</v>
      </c>
      <c r="P6601" t="str">
        <f t="shared" si="517"/>
        <v>2025</v>
      </c>
      <c r="Q6601" t="str">
        <f t="shared" si="518"/>
        <v>05</v>
      </c>
      <c r="R6601" t="str">
        <f>+IFERROR(VLOOKUP(I6601, Listado!A:B, 2, FALSE()), "COMERCIALIZADORA INTERNACIONAL CARIBBEAN EXOTICS S A")</f>
        <v>PEREZ MEJIA MARIA PAULINA</v>
      </c>
      <c r="S6601" s="25">
        <f>+VLOOKUP(E6601, TC!A:D, 2, FALSE())</f>
        <v>4306.79</v>
      </c>
      <c r="T6601" t="str">
        <f t="shared" si="519"/>
        <v>USD</v>
      </c>
    </row>
    <row r="6602" spans="1:20" ht="18.75" hidden="1" customHeight="1" x14ac:dyDescent="0.25">
      <c r="A6602" t="s">
        <v>2887</v>
      </c>
      <c r="B6602" t="s">
        <v>1923</v>
      </c>
      <c r="C6602" t="s">
        <v>1913</v>
      </c>
      <c r="D6602" s="24">
        <v>5964</v>
      </c>
      <c r="E6602" t="s">
        <v>1721</v>
      </c>
      <c r="F6602" t="s">
        <v>128</v>
      </c>
      <c r="G6602" t="s">
        <v>110</v>
      </c>
      <c r="H6602" t="s">
        <v>2934</v>
      </c>
      <c r="I6602" t="s">
        <v>1883</v>
      </c>
      <c r="J6602" t="s">
        <v>1984</v>
      </c>
      <c r="K6602" t="s">
        <v>2672</v>
      </c>
      <c r="L6602" s="24">
        <v>8108.1</v>
      </c>
      <c r="M6602" s="25">
        <f>+VLOOKUP(E6602, TC!A:D, 4, FALSE())</f>
        <v>1.1277499994195213</v>
      </c>
      <c r="N6602" s="24">
        <f t="shared" si="515"/>
        <v>8108.1</v>
      </c>
      <c r="O6602" t="str">
        <f t="shared" si="516"/>
        <v>FACTURA</v>
      </c>
      <c r="P6602" t="str">
        <f t="shared" si="517"/>
        <v>2025</v>
      </c>
      <c r="Q6602" t="str">
        <f t="shared" si="518"/>
        <v>05</v>
      </c>
      <c r="R6602" t="str">
        <f>+IFERROR(VLOOKUP(I6602, Listado!A:B, 2, FALSE()), "COMERCIALIZADORA INTERNACIONAL CARIBBEAN EXOTICS S A")</f>
        <v>PEREZ MEJIA MARIA PAULINA</v>
      </c>
      <c r="S6602" s="25">
        <f>+VLOOKUP(E6602, TC!A:D, 2, FALSE())</f>
        <v>4306.79</v>
      </c>
      <c r="T6602" t="str">
        <f t="shared" si="519"/>
        <v>USD</v>
      </c>
    </row>
    <row r="6603" spans="1:20" ht="18.75" hidden="1" customHeight="1" x14ac:dyDescent="0.25">
      <c r="A6603" t="s">
        <v>2887</v>
      </c>
      <c r="B6603" t="s">
        <v>5</v>
      </c>
      <c r="C6603" t="s">
        <v>1970</v>
      </c>
      <c r="D6603" s="24">
        <v>2338</v>
      </c>
      <c r="E6603" t="s">
        <v>1721</v>
      </c>
      <c r="F6603" t="s">
        <v>128</v>
      </c>
      <c r="G6603" t="s">
        <v>108</v>
      </c>
      <c r="H6603" t="s">
        <v>2757</v>
      </c>
      <c r="I6603" t="s">
        <v>1849</v>
      </c>
      <c r="J6603" t="s">
        <v>1944</v>
      </c>
      <c r="K6603" t="s">
        <v>2935</v>
      </c>
      <c r="L6603" s="24">
        <v>-457.24</v>
      </c>
      <c r="M6603" s="25">
        <f>+VLOOKUP(E6603, TC!A:D, 4, FALSE())</f>
        <v>1.1277499994195213</v>
      </c>
      <c r="N6603" s="24">
        <f t="shared" si="515"/>
        <v>-457.24</v>
      </c>
      <c r="O6603" t="str">
        <f t="shared" si="516"/>
        <v>NOTAS</v>
      </c>
      <c r="P6603" t="str">
        <f t="shared" si="517"/>
        <v>2025</v>
      </c>
      <c r="Q6603" t="str">
        <f t="shared" si="518"/>
        <v>05</v>
      </c>
      <c r="R6603" t="str">
        <f>+IFERROR(VLOOKUP(I6603, Listado!A:B, 2, FALSE()), "COMERCIALIZADORA INTERNACIONAL CARIBBEAN EXOTICS S A")</f>
        <v>PIEDRAHITA PEREZ MARIANA</v>
      </c>
      <c r="S6603" s="25">
        <f>+VLOOKUP(E6603, TC!A:D, 2, FALSE())</f>
        <v>4306.79</v>
      </c>
      <c r="T6603" t="str">
        <f t="shared" si="519"/>
        <v>USD</v>
      </c>
    </row>
    <row r="6604" spans="1:20" ht="18.75" hidden="1" customHeight="1" x14ac:dyDescent="0.25">
      <c r="A6604" t="s">
        <v>2887</v>
      </c>
      <c r="B6604" t="s">
        <v>5</v>
      </c>
      <c r="C6604" t="s">
        <v>1970</v>
      </c>
      <c r="D6604" s="24">
        <v>2339</v>
      </c>
      <c r="E6604" t="s">
        <v>1721</v>
      </c>
      <c r="F6604" t="s">
        <v>128</v>
      </c>
      <c r="G6604" t="s">
        <v>108</v>
      </c>
      <c r="H6604" t="s">
        <v>2757</v>
      </c>
      <c r="I6604" t="s">
        <v>1849</v>
      </c>
      <c r="J6604" t="s">
        <v>1944</v>
      </c>
      <c r="K6604" t="s">
        <v>1945</v>
      </c>
      <c r="L6604" s="24">
        <v>-457.24</v>
      </c>
      <c r="M6604" s="25">
        <f>+VLOOKUP(E6604, TC!A:D, 4, FALSE())</f>
        <v>1.1277499994195213</v>
      </c>
      <c r="N6604" s="24">
        <f t="shared" si="515"/>
        <v>-457.24</v>
      </c>
      <c r="O6604" t="str">
        <f t="shared" si="516"/>
        <v>NOTAS</v>
      </c>
      <c r="P6604" t="str">
        <f t="shared" si="517"/>
        <v>2025</v>
      </c>
      <c r="Q6604" t="str">
        <f t="shared" si="518"/>
        <v>05</v>
      </c>
      <c r="R6604" t="str">
        <f>+IFERROR(VLOOKUP(I6604, Listado!A:B, 2, FALSE()), "COMERCIALIZADORA INTERNACIONAL CARIBBEAN EXOTICS S A")</f>
        <v>PIEDRAHITA PEREZ MARIANA</v>
      </c>
      <c r="S6604" s="25">
        <f>+VLOOKUP(E6604, TC!A:D, 2, FALSE())</f>
        <v>4306.79</v>
      </c>
      <c r="T6604" t="str">
        <f t="shared" si="519"/>
        <v>USD</v>
      </c>
    </row>
    <row r="6605" spans="1:20" ht="18.75" hidden="1" customHeight="1" x14ac:dyDescent="0.25">
      <c r="A6605" t="s">
        <v>2887</v>
      </c>
      <c r="B6605" t="s">
        <v>1923</v>
      </c>
      <c r="C6605" t="s">
        <v>1913</v>
      </c>
      <c r="D6605" s="24">
        <v>5965</v>
      </c>
      <c r="E6605" t="s">
        <v>1721</v>
      </c>
      <c r="F6605" t="s">
        <v>99</v>
      </c>
      <c r="G6605" t="s">
        <v>113</v>
      </c>
      <c r="H6605" t="s">
        <v>2024</v>
      </c>
      <c r="I6605" t="s">
        <v>2472</v>
      </c>
      <c r="J6605" t="s">
        <v>1915</v>
      </c>
      <c r="K6605" t="s">
        <v>2022</v>
      </c>
      <c r="L6605" s="24">
        <v>349200</v>
      </c>
      <c r="M6605" s="25">
        <f>+VLOOKUP(E6605, TC!A:D, 4, FALSE())</f>
        <v>1.1277499994195213</v>
      </c>
      <c r="N6605" s="24">
        <f t="shared" si="515"/>
        <v>349200</v>
      </c>
      <c r="O6605" t="str">
        <f t="shared" si="516"/>
        <v>FACTURA</v>
      </c>
      <c r="P6605" t="str">
        <f t="shared" si="517"/>
        <v>2025</v>
      </c>
      <c r="Q6605" t="str">
        <f t="shared" si="518"/>
        <v>05</v>
      </c>
      <c r="R6605" t="str">
        <f>+IFERROR(VLOOKUP(I6605, Listado!A:B, 2, FALSE()), "COMERCIALIZADORA INTERNACIONAL CARIBBEAN EXOTICS S A")</f>
        <v>COMERCIALIZADORA INTERNACIONAL CARIBBEAN EXOTICS S A</v>
      </c>
      <c r="S6605" s="25">
        <f>+VLOOKUP(E6605, TC!A:D, 2, FALSE())</f>
        <v>4306.79</v>
      </c>
      <c r="T6605" t="str">
        <f t="shared" si="519"/>
        <v>COP</v>
      </c>
    </row>
    <row r="6606" spans="1:20" ht="18.75" hidden="1" customHeight="1" x14ac:dyDescent="0.25">
      <c r="A6606" t="s">
        <v>2887</v>
      </c>
      <c r="B6606" t="s">
        <v>1923</v>
      </c>
      <c r="C6606" t="s">
        <v>1913</v>
      </c>
      <c r="D6606" s="24">
        <v>5965</v>
      </c>
      <c r="E6606" t="s">
        <v>1721</v>
      </c>
      <c r="F6606" t="s">
        <v>99</v>
      </c>
      <c r="G6606" t="s">
        <v>113</v>
      </c>
      <c r="H6606" t="s">
        <v>2024</v>
      </c>
      <c r="I6606" t="s">
        <v>2472</v>
      </c>
      <c r="J6606" t="s">
        <v>1915</v>
      </c>
      <c r="K6606" t="s">
        <v>2022</v>
      </c>
      <c r="L6606" s="24">
        <v>848700</v>
      </c>
      <c r="M6606" s="25">
        <f>+VLOOKUP(E6606, TC!A:D, 4, FALSE())</f>
        <v>1.1277499994195213</v>
      </c>
      <c r="N6606" s="24">
        <f t="shared" si="515"/>
        <v>848700</v>
      </c>
      <c r="O6606" t="str">
        <f t="shared" si="516"/>
        <v>FACTURA</v>
      </c>
      <c r="P6606" t="str">
        <f t="shared" si="517"/>
        <v>2025</v>
      </c>
      <c r="Q6606" t="str">
        <f t="shared" si="518"/>
        <v>05</v>
      </c>
      <c r="R6606" t="str">
        <f>+IFERROR(VLOOKUP(I6606, Listado!A:B, 2, FALSE()), "COMERCIALIZADORA INTERNACIONAL CARIBBEAN EXOTICS S A")</f>
        <v>COMERCIALIZADORA INTERNACIONAL CARIBBEAN EXOTICS S A</v>
      </c>
      <c r="S6606" s="25">
        <f>+VLOOKUP(E6606, TC!A:D, 2, FALSE())</f>
        <v>4306.79</v>
      </c>
      <c r="T6606" t="str">
        <f t="shared" si="519"/>
        <v>COP</v>
      </c>
    </row>
    <row r="6607" spans="1:20" ht="18.75" hidden="1" customHeight="1" x14ac:dyDescent="0.25">
      <c r="A6607" t="s">
        <v>2887</v>
      </c>
      <c r="B6607" t="s">
        <v>1923</v>
      </c>
      <c r="C6607" t="s">
        <v>1913</v>
      </c>
      <c r="D6607" s="24">
        <v>5965</v>
      </c>
      <c r="E6607" t="s">
        <v>1721</v>
      </c>
      <c r="F6607" t="s">
        <v>99</v>
      </c>
      <c r="G6607" t="s">
        <v>113</v>
      </c>
      <c r="H6607" t="s">
        <v>2024</v>
      </c>
      <c r="I6607" t="s">
        <v>2472</v>
      </c>
      <c r="J6607" t="s">
        <v>1915</v>
      </c>
      <c r="K6607" t="s">
        <v>2022</v>
      </c>
      <c r="L6607" s="24">
        <v>128700</v>
      </c>
      <c r="M6607" s="25">
        <f>+VLOOKUP(E6607, TC!A:D, 4, FALSE())</f>
        <v>1.1277499994195213</v>
      </c>
      <c r="N6607" s="24">
        <f t="shared" si="515"/>
        <v>128700</v>
      </c>
      <c r="O6607" t="str">
        <f t="shared" si="516"/>
        <v>FACTURA</v>
      </c>
      <c r="P6607" t="str">
        <f t="shared" si="517"/>
        <v>2025</v>
      </c>
      <c r="Q6607" t="str">
        <f t="shared" si="518"/>
        <v>05</v>
      </c>
      <c r="R6607" t="str">
        <f>+IFERROR(VLOOKUP(I6607, Listado!A:B, 2, FALSE()), "COMERCIALIZADORA INTERNACIONAL CARIBBEAN EXOTICS S A")</f>
        <v>COMERCIALIZADORA INTERNACIONAL CARIBBEAN EXOTICS S A</v>
      </c>
      <c r="S6607" s="25">
        <f>+VLOOKUP(E6607, TC!A:D, 2, FALSE())</f>
        <v>4306.79</v>
      </c>
      <c r="T6607" t="str">
        <f t="shared" si="519"/>
        <v>COP</v>
      </c>
    </row>
    <row r="6608" spans="1:20" ht="18.75" hidden="1" customHeight="1" x14ac:dyDescent="0.25">
      <c r="A6608" t="s">
        <v>2887</v>
      </c>
      <c r="B6608" t="s">
        <v>1923</v>
      </c>
      <c r="C6608" t="s">
        <v>1913</v>
      </c>
      <c r="D6608" s="24">
        <v>5965</v>
      </c>
      <c r="E6608" t="s">
        <v>1721</v>
      </c>
      <c r="F6608" t="s">
        <v>99</v>
      </c>
      <c r="G6608" t="s">
        <v>113</v>
      </c>
      <c r="H6608" t="s">
        <v>2024</v>
      </c>
      <c r="I6608" t="s">
        <v>2472</v>
      </c>
      <c r="J6608" t="s">
        <v>1915</v>
      </c>
      <c r="K6608" t="s">
        <v>2022</v>
      </c>
      <c r="L6608" s="24">
        <v>80600</v>
      </c>
      <c r="M6608" s="25">
        <f>+VLOOKUP(E6608, TC!A:D, 4, FALSE())</f>
        <v>1.1277499994195213</v>
      </c>
      <c r="N6608" s="24">
        <f t="shared" si="515"/>
        <v>80600</v>
      </c>
      <c r="O6608" t="str">
        <f t="shared" si="516"/>
        <v>FACTURA</v>
      </c>
      <c r="P6608" t="str">
        <f t="shared" si="517"/>
        <v>2025</v>
      </c>
      <c r="Q6608" t="str">
        <f t="shared" si="518"/>
        <v>05</v>
      </c>
      <c r="R6608" t="str">
        <f>+IFERROR(VLOOKUP(I6608, Listado!A:B, 2, FALSE()), "COMERCIALIZADORA INTERNACIONAL CARIBBEAN EXOTICS S A")</f>
        <v>COMERCIALIZADORA INTERNACIONAL CARIBBEAN EXOTICS S A</v>
      </c>
      <c r="S6608" s="25">
        <f>+VLOOKUP(E6608, TC!A:D, 2, FALSE())</f>
        <v>4306.79</v>
      </c>
      <c r="T6608" t="str">
        <f t="shared" si="519"/>
        <v>COP</v>
      </c>
    </row>
    <row r="6609" spans="1:20" ht="18.75" hidden="1" customHeight="1" x14ac:dyDescent="0.25">
      <c r="A6609" t="s">
        <v>2887</v>
      </c>
      <c r="B6609" t="s">
        <v>1923</v>
      </c>
      <c r="C6609" t="s">
        <v>1913</v>
      </c>
      <c r="D6609" s="24">
        <v>5965</v>
      </c>
      <c r="E6609" t="s">
        <v>1721</v>
      </c>
      <c r="F6609" t="s">
        <v>99</v>
      </c>
      <c r="G6609" t="s">
        <v>113</v>
      </c>
      <c r="H6609" t="s">
        <v>2024</v>
      </c>
      <c r="I6609" t="s">
        <v>2472</v>
      </c>
      <c r="J6609" t="s">
        <v>1915</v>
      </c>
      <c r="K6609" t="s">
        <v>2022</v>
      </c>
      <c r="L6609" s="24">
        <v>263900</v>
      </c>
      <c r="M6609" s="25">
        <f>+VLOOKUP(E6609, TC!A:D, 4, FALSE())</f>
        <v>1.1277499994195213</v>
      </c>
      <c r="N6609" s="24">
        <f t="shared" si="515"/>
        <v>263900</v>
      </c>
      <c r="O6609" t="str">
        <f t="shared" si="516"/>
        <v>FACTURA</v>
      </c>
      <c r="P6609" t="str">
        <f t="shared" si="517"/>
        <v>2025</v>
      </c>
      <c r="Q6609" t="str">
        <f t="shared" si="518"/>
        <v>05</v>
      </c>
      <c r="R6609" t="str">
        <f>+IFERROR(VLOOKUP(I6609, Listado!A:B, 2, FALSE()), "COMERCIALIZADORA INTERNACIONAL CARIBBEAN EXOTICS S A")</f>
        <v>COMERCIALIZADORA INTERNACIONAL CARIBBEAN EXOTICS S A</v>
      </c>
      <c r="S6609" s="25">
        <f>+VLOOKUP(E6609, TC!A:D, 2, FALSE())</f>
        <v>4306.79</v>
      </c>
      <c r="T6609" t="str">
        <f t="shared" si="519"/>
        <v>COP</v>
      </c>
    </row>
    <row r="6610" spans="1:20" ht="18.75" hidden="1" customHeight="1" x14ac:dyDescent="0.25">
      <c r="A6610" t="s">
        <v>2887</v>
      </c>
      <c r="B6610" t="s">
        <v>1923</v>
      </c>
      <c r="C6610" t="s">
        <v>1913</v>
      </c>
      <c r="D6610" s="24">
        <v>5965</v>
      </c>
      <c r="E6610" t="s">
        <v>1721</v>
      </c>
      <c r="F6610" t="s">
        <v>99</v>
      </c>
      <c r="G6610" t="s">
        <v>113</v>
      </c>
      <c r="H6610" t="s">
        <v>2024</v>
      </c>
      <c r="I6610" t="s">
        <v>2472</v>
      </c>
      <c r="J6610" t="s">
        <v>1915</v>
      </c>
      <c r="K6610" t="s">
        <v>2022</v>
      </c>
      <c r="L6610" s="24">
        <v>8000</v>
      </c>
      <c r="M6610" s="25">
        <f>+VLOOKUP(E6610, TC!A:D, 4, FALSE())</f>
        <v>1.1277499994195213</v>
      </c>
      <c r="N6610" s="24">
        <f t="shared" si="515"/>
        <v>8000</v>
      </c>
      <c r="O6610" t="str">
        <f t="shared" si="516"/>
        <v>FACTURA</v>
      </c>
      <c r="P6610" t="str">
        <f t="shared" si="517"/>
        <v>2025</v>
      </c>
      <c r="Q6610" t="str">
        <f t="shared" si="518"/>
        <v>05</v>
      </c>
      <c r="R6610" t="str">
        <f>+IFERROR(VLOOKUP(I6610, Listado!A:B, 2, FALSE()), "COMERCIALIZADORA INTERNACIONAL CARIBBEAN EXOTICS S A")</f>
        <v>COMERCIALIZADORA INTERNACIONAL CARIBBEAN EXOTICS S A</v>
      </c>
      <c r="S6610" s="25">
        <f>+VLOOKUP(E6610, TC!A:D, 2, FALSE())</f>
        <v>4306.79</v>
      </c>
      <c r="T6610" t="str">
        <f t="shared" si="519"/>
        <v>COP</v>
      </c>
    </row>
    <row r="6611" spans="1:20" ht="18.75" hidden="1" customHeight="1" x14ac:dyDescent="0.25">
      <c r="A6611" t="s">
        <v>2887</v>
      </c>
      <c r="B6611" t="s">
        <v>1923</v>
      </c>
      <c r="C6611" t="s">
        <v>1913</v>
      </c>
      <c r="D6611" s="24">
        <v>5965</v>
      </c>
      <c r="E6611" t="s">
        <v>1721</v>
      </c>
      <c r="F6611" t="s">
        <v>99</v>
      </c>
      <c r="G6611" t="s">
        <v>113</v>
      </c>
      <c r="H6611" t="s">
        <v>2024</v>
      </c>
      <c r="I6611" t="s">
        <v>2472</v>
      </c>
      <c r="J6611" t="s">
        <v>1915</v>
      </c>
      <c r="K6611" t="s">
        <v>2022</v>
      </c>
      <c r="L6611" s="24">
        <v>3000</v>
      </c>
      <c r="M6611" s="25">
        <f>+VLOOKUP(E6611, TC!A:D, 4, FALSE())</f>
        <v>1.1277499994195213</v>
      </c>
      <c r="N6611" s="24">
        <f t="shared" si="515"/>
        <v>3000</v>
      </c>
      <c r="O6611" t="str">
        <f t="shared" si="516"/>
        <v>FACTURA</v>
      </c>
      <c r="P6611" t="str">
        <f t="shared" si="517"/>
        <v>2025</v>
      </c>
      <c r="Q6611" t="str">
        <f t="shared" si="518"/>
        <v>05</v>
      </c>
      <c r="R6611" t="str">
        <f>+IFERROR(VLOOKUP(I6611, Listado!A:B, 2, FALSE()), "COMERCIALIZADORA INTERNACIONAL CARIBBEAN EXOTICS S A")</f>
        <v>COMERCIALIZADORA INTERNACIONAL CARIBBEAN EXOTICS S A</v>
      </c>
      <c r="S6611" s="25">
        <f>+VLOOKUP(E6611, TC!A:D, 2, FALSE())</f>
        <v>4306.79</v>
      </c>
      <c r="T6611" t="str">
        <f t="shared" si="519"/>
        <v>COP</v>
      </c>
    </row>
    <row r="6612" spans="1:20" ht="18.75" hidden="1" customHeight="1" x14ac:dyDescent="0.25">
      <c r="A6612" t="s">
        <v>2887</v>
      </c>
      <c r="B6612" t="s">
        <v>1923</v>
      </c>
      <c r="C6612" t="s">
        <v>1913</v>
      </c>
      <c r="D6612" s="24">
        <v>5965</v>
      </c>
      <c r="E6612" t="s">
        <v>1721</v>
      </c>
      <c r="F6612" t="s">
        <v>99</v>
      </c>
      <c r="G6612" t="s">
        <v>113</v>
      </c>
      <c r="H6612" t="s">
        <v>2024</v>
      </c>
      <c r="I6612" t="s">
        <v>2472</v>
      </c>
      <c r="J6612" t="s">
        <v>1915</v>
      </c>
      <c r="K6612" t="s">
        <v>2022</v>
      </c>
      <c r="L6612" s="24">
        <v>96500</v>
      </c>
      <c r="M6612" s="25">
        <f>+VLOOKUP(E6612, TC!A:D, 4, FALSE())</f>
        <v>1.1277499994195213</v>
      </c>
      <c r="N6612" s="24">
        <f t="shared" si="515"/>
        <v>96500</v>
      </c>
      <c r="O6612" t="str">
        <f t="shared" si="516"/>
        <v>FACTURA</v>
      </c>
      <c r="P6612" t="str">
        <f t="shared" si="517"/>
        <v>2025</v>
      </c>
      <c r="Q6612" t="str">
        <f t="shared" si="518"/>
        <v>05</v>
      </c>
      <c r="R6612" t="str">
        <f>+IFERROR(VLOOKUP(I6612, Listado!A:B, 2, FALSE()), "COMERCIALIZADORA INTERNACIONAL CARIBBEAN EXOTICS S A")</f>
        <v>COMERCIALIZADORA INTERNACIONAL CARIBBEAN EXOTICS S A</v>
      </c>
      <c r="S6612" s="25">
        <f>+VLOOKUP(E6612, TC!A:D, 2, FALSE())</f>
        <v>4306.79</v>
      </c>
      <c r="T6612" t="str">
        <f t="shared" si="519"/>
        <v>COP</v>
      </c>
    </row>
    <row r="6613" spans="1:20" ht="18.75" hidden="1" customHeight="1" x14ac:dyDescent="0.25">
      <c r="A6613" t="s">
        <v>2887</v>
      </c>
      <c r="B6613" t="s">
        <v>5</v>
      </c>
      <c r="C6613" t="s">
        <v>1913</v>
      </c>
      <c r="D6613" s="24">
        <v>11840</v>
      </c>
      <c r="E6613" t="s">
        <v>1721</v>
      </c>
      <c r="F6613" t="s">
        <v>99</v>
      </c>
      <c r="G6613" t="s">
        <v>113</v>
      </c>
      <c r="I6613" t="s">
        <v>2592</v>
      </c>
      <c r="J6613" t="s">
        <v>1915</v>
      </c>
      <c r="K6613" t="s">
        <v>2593</v>
      </c>
      <c r="L6613" s="24">
        <v>2435400</v>
      </c>
      <c r="M6613" s="25">
        <f>+VLOOKUP(E6613, TC!A:D, 4, FALSE())</f>
        <v>1.1277499994195213</v>
      </c>
      <c r="N6613" s="24">
        <f t="shared" si="515"/>
        <v>2435400</v>
      </c>
      <c r="O6613" t="str">
        <f t="shared" si="516"/>
        <v>FACTURA</v>
      </c>
      <c r="P6613" t="str">
        <f t="shared" si="517"/>
        <v>2025</v>
      </c>
      <c r="Q6613" t="str">
        <f t="shared" si="518"/>
        <v>05</v>
      </c>
      <c r="R6613" t="str">
        <f>+IFERROR(VLOOKUP(I6613, Listado!A:B, 2, FALSE()), "COMERCIALIZADORA INTERNACIONAL CARIBBEAN EXOTICS S A")</f>
        <v>COMERCIALIZADORA INTERNACIONAL CARIBBEAN EXOTICS S A</v>
      </c>
      <c r="S6613" s="25">
        <f>+VLOOKUP(E6613, TC!A:D, 2, FALSE())</f>
        <v>4306.79</v>
      </c>
      <c r="T6613" t="str">
        <f t="shared" si="519"/>
        <v>COP</v>
      </c>
    </row>
    <row r="6614" spans="1:20" ht="18.75" hidden="1" customHeight="1" x14ac:dyDescent="0.25">
      <c r="A6614" t="s">
        <v>2887</v>
      </c>
      <c r="B6614" t="s">
        <v>5</v>
      </c>
      <c r="C6614" t="s">
        <v>1913</v>
      </c>
      <c r="D6614" s="24">
        <v>11841</v>
      </c>
      <c r="E6614" t="s">
        <v>1721</v>
      </c>
      <c r="F6614" t="s">
        <v>1924</v>
      </c>
      <c r="G6614" t="s">
        <v>110</v>
      </c>
      <c r="H6614" t="s">
        <v>2936</v>
      </c>
      <c r="I6614" t="s">
        <v>1864</v>
      </c>
      <c r="J6614" t="s">
        <v>1919</v>
      </c>
      <c r="K6614" t="s">
        <v>48</v>
      </c>
      <c r="L6614" s="24">
        <v>1.8</v>
      </c>
      <c r="M6614" s="25">
        <f>+VLOOKUP(E6614, TC!A:D, 4, FALSE())</f>
        <v>1.1277499994195213</v>
      </c>
      <c r="N6614" s="24">
        <f t="shared" si="515"/>
        <v>2.0299499989551384</v>
      </c>
      <c r="O6614" t="str">
        <f t="shared" si="516"/>
        <v>FACTURA</v>
      </c>
      <c r="P6614" t="str">
        <f t="shared" si="517"/>
        <v>2025</v>
      </c>
      <c r="Q6614" t="str">
        <f t="shared" si="518"/>
        <v>05</v>
      </c>
      <c r="R6614" t="str">
        <f>+IFERROR(VLOOKUP(I6614, Listado!A:B, 2, FALSE()), "COMERCIALIZADORA INTERNACIONAL CARIBBEAN EXOTICS S A")</f>
        <v>PEREZ MEJIA MARIA PAULINA</v>
      </c>
      <c r="S6614" s="25">
        <f>+VLOOKUP(E6614, TC!A:D, 2, FALSE())</f>
        <v>4306.79</v>
      </c>
      <c r="T6614" t="str">
        <f t="shared" si="519"/>
        <v>EUR</v>
      </c>
    </row>
    <row r="6615" spans="1:20" ht="18.75" hidden="1" customHeight="1" x14ac:dyDescent="0.25">
      <c r="A6615" t="s">
        <v>2887</v>
      </c>
      <c r="B6615" t="s">
        <v>5</v>
      </c>
      <c r="C6615" t="s">
        <v>1913</v>
      </c>
      <c r="D6615" s="24">
        <v>11841</v>
      </c>
      <c r="E6615" t="s">
        <v>1721</v>
      </c>
      <c r="F6615" t="s">
        <v>1924</v>
      </c>
      <c r="G6615" t="s">
        <v>110</v>
      </c>
      <c r="H6615" t="s">
        <v>2936</v>
      </c>
      <c r="I6615" t="s">
        <v>1864</v>
      </c>
      <c r="J6615" t="s">
        <v>1919</v>
      </c>
      <c r="K6615" t="s">
        <v>48</v>
      </c>
      <c r="L6615" s="24">
        <v>2.8</v>
      </c>
      <c r="M6615" s="25">
        <f>+VLOOKUP(E6615, TC!A:D, 4, FALSE())</f>
        <v>1.1277499994195213</v>
      </c>
      <c r="N6615" s="24">
        <f t="shared" si="515"/>
        <v>3.1576999983746594</v>
      </c>
      <c r="O6615" t="str">
        <f t="shared" si="516"/>
        <v>FACTURA</v>
      </c>
      <c r="P6615" t="str">
        <f t="shared" si="517"/>
        <v>2025</v>
      </c>
      <c r="Q6615" t="str">
        <f t="shared" si="518"/>
        <v>05</v>
      </c>
      <c r="R6615" t="str">
        <f>+IFERROR(VLOOKUP(I6615, Listado!A:B, 2, FALSE()), "COMERCIALIZADORA INTERNACIONAL CARIBBEAN EXOTICS S A")</f>
        <v>PEREZ MEJIA MARIA PAULINA</v>
      </c>
      <c r="S6615" s="25">
        <f>+VLOOKUP(E6615, TC!A:D, 2, FALSE())</f>
        <v>4306.79</v>
      </c>
      <c r="T6615" t="str">
        <f t="shared" si="519"/>
        <v>EUR</v>
      </c>
    </row>
    <row r="6616" spans="1:20" ht="18.75" hidden="1" customHeight="1" x14ac:dyDescent="0.25">
      <c r="A6616" t="s">
        <v>2887</v>
      </c>
      <c r="B6616" t="s">
        <v>5</v>
      </c>
      <c r="C6616" t="s">
        <v>1913</v>
      </c>
      <c r="D6616" s="24">
        <v>11841</v>
      </c>
      <c r="E6616" t="s">
        <v>1721</v>
      </c>
      <c r="F6616" t="s">
        <v>1924</v>
      </c>
      <c r="G6616" t="s">
        <v>110</v>
      </c>
      <c r="H6616" t="s">
        <v>2936</v>
      </c>
      <c r="I6616" t="s">
        <v>1864</v>
      </c>
      <c r="J6616" t="s">
        <v>1919</v>
      </c>
      <c r="K6616" t="s">
        <v>48</v>
      </c>
      <c r="L6616" s="24">
        <v>2</v>
      </c>
      <c r="M6616" s="25">
        <f>+VLOOKUP(E6616, TC!A:D, 4, FALSE())</f>
        <v>1.1277499994195213</v>
      </c>
      <c r="N6616" s="24">
        <f t="shared" si="515"/>
        <v>2.2554999988390425</v>
      </c>
      <c r="O6616" t="str">
        <f t="shared" si="516"/>
        <v>FACTURA</v>
      </c>
      <c r="P6616" t="str">
        <f t="shared" si="517"/>
        <v>2025</v>
      </c>
      <c r="Q6616" t="str">
        <f t="shared" si="518"/>
        <v>05</v>
      </c>
      <c r="R6616" t="str">
        <f>+IFERROR(VLOOKUP(I6616, Listado!A:B, 2, FALSE()), "COMERCIALIZADORA INTERNACIONAL CARIBBEAN EXOTICS S A")</f>
        <v>PEREZ MEJIA MARIA PAULINA</v>
      </c>
      <c r="S6616" s="25">
        <f>+VLOOKUP(E6616, TC!A:D, 2, FALSE())</f>
        <v>4306.79</v>
      </c>
      <c r="T6616" t="str">
        <f t="shared" si="519"/>
        <v>EUR</v>
      </c>
    </row>
    <row r="6617" spans="1:20" ht="18.75" hidden="1" customHeight="1" x14ac:dyDescent="0.25">
      <c r="A6617" t="s">
        <v>2887</v>
      </c>
      <c r="B6617" t="s">
        <v>5</v>
      </c>
      <c r="C6617" t="s">
        <v>1913</v>
      </c>
      <c r="D6617" s="24">
        <v>11841</v>
      </c>
      <c r="E6617" t="s">
        <v>1721</v>
      </c>
      <c r="F6617" t="s">
        <v>1924</v>
      </c>
      <c r="G6617" t="s">
        <v>110</v>
      </c>
      <c r="H6617" t="s">
        <v>2936</v>
      </c>
      <c r="I6617" t="s">
        <v>1864</v>
      </c>
      <c r="J6617" t="s">
        <v>1919</v>
      </c>
      <c r="K6617" t="s">
        <v>48</v>
      </c>
      <c r="L6617" s="24">
        <v>1.9</v>
      </c>
      <c r="M6617" s="25">
        <f>+VLOOKUP(E6617, TC!A:D, 4, FALSE())</f>
        <v>1.1277499994195213</v>
      </c>
      <c r="N6617" s="24">
        <f t="shared" si="515"/>
        <v>2.1427249988970902</v>
      </c>
      <c r="O6617" t="str">
        <f t="shared" si="516"/>
        <v>FACTURA</v>
      </c>
      <c r="P6617" t="str">
        <f t="shared" si="517"/>
        <v>2025</v>
      </c>
      <c r="Q6617" t="str">
        <f t="shared" si="518"/>
        <v>05</v>
      </c>
      <c r="R6617" t="str">
        <f>+IFERROR(VLOOKUP(I6617, Listado!A:B, 2, FALSE()), "COMERCIALIZADORA INTERNACIONAL CARIBBEAN EXOTICS S A")</f>
        <v>PEREZ MEJIA MARIA PAULINA</v>
      </c>
      <c r="S6617" s="25">
        <f>+VLOOKUP(E6617, TC!A:D, 2, FALSE())</f>
        <v>4306.79</v>
      </c>
      <c r="T6617" t="str">
        <f t="shared" si="519"/>
        <v>EUR</v>
      </c>
    </row>
    <row r="6618" spans="1:20" ht="18.75" hidden="1" customHeight="1" x14ac:dyDescent="0.25">
      <c r="A6618" t="s">
        <v>2887</v>
      </c>
      <c r="B6618" t="s">
        <v>5</v>
      </c>
      <c r="C6618" t="s">
        <v>1913</v>
      </c>
      <c r="D6618" s="24">
        <v>11841</v>
      </c>
      <c r="E6618" t="s">
        <v>1721</v>
      </c>
      <c r="F6618" t="s">
        <v>1924</v>
      </c>
      <c r="G6618" t="s">
        <v>110</v>
      </c>
      <c r="H6618" t="s">
        <v>2936</v>
      </c>
      <c r="I6618" t="s">
        <v>1864</v>
      </c>
      <c r="J6618" t="s">
        <v>1919</v>
      </c>
      <c r="K6618" t="s">
        <v>48</v>
      </c>
      <c r="L6618" s="24">
        <v>2.8</v>
      </c>
      <c r="M6618" s="25">
        <f>+VLOOKUP(E6618, TC!A:D, 4, FALSE())</f>
        <v>1.1277499994195213</v>
      </c>
      <c r="N6618" s="24">
        <f t="shared" si="515"/>
        <v>3.1576999983746594</v>
      </c>
      <c r="O6618" t="str">
        <f t="shared" si="516"/>
        <v>FACTURA</v>
      </c>
      <c r="P6618" t="str">
        <f t="shared" si="517"/>
        <v>2025</v>
      </c>
      <c r="Q6618" t="str">
        <f t="shared" si="518"/>
        <v>05</v>
      </c>
      <c r="R6618" t="str">
        <f>+IFERROR(VLOOKUP(I6618, Listado!A:B, 2, FALSE()), "COMERCIALIZADORA INTERNACIONAL CARIBBEAN EXOTICS S A")</f>
        <v>PEREZ MEJIA MARIA PAULINA</v>
      </c>
      <c r="S6618" s="25">
        <f>+VLOOKUP(E6618, TC!A:D, 2, FALSE())</f>
        <v>4306.79</v>
      </c>
      <c r="T6618" t="str">
        <f t="shared" si="519"/>
        <v>EUR</v>
      </c>
    </row>
    <row r="6619" spans="1:20" ht="18.75" hidden="1" customHeight="1" x14ac:dyDescent="0.25">
      <c r="A6619" t="s">
        <v>2887</v>
      </c>
      <c r="B6619" t="s">
        <v>5</v>
      </c>
      <c r="C6619" t="s">
        <v>1913</v>
      </c>
      <c r="D6619" s="24">
        <v>11841</v>
      </c>
      <c r="E6619" t="s">
        <v>1721</v>
      </c>
      <c r="F6619" t="s">
        <v>1924</v>
      </c>
      <c r="G6619" t="s">
        <v>110</v>
      </c>
      <c r="H6619" t="s">
        <v>2936</v>
      </c>
      <c r="I6619" t="s">
        <v>1864</v>
      </c>
      <c r="J6619" t="s">
        <v>1919</v>
      </c>
      <c r="K6619" t="s">
        <v>48</v>
      </c>
      <c r="L6619" s="24">
        <v>4.0999999999999996</v>
      </c>
      <c r="M6619" s="25">
        <f>+VLOOKUP(E6619, TC!A:D, 4, FALSE())</f>
        <v>1.1277499994195213</v>
      </c>
      <c r="N6619" s="24">
        <f t="shared" si="515"/>
        <v>4.6237749976200364</v>
      </c>
      <c r="O6619" t="str">
        <f t="shared" si="516"/>
        <v>FACTURA</v>
      </c>
      <c r="P6619" t="str">
        <f t="shared" si="517"/>
        <v>2025</v>
      </c>
      <c r="Q6619" t="str">
        <f t="shared" si="518"/>
        <v>05</v>
      </c>
      <c r="R6619" t="str">
        <f>+IFERROR(VLOOKUP(I6619, Listado!A:B, 2, FALSE()), "COMERCIALIZADORA INTERNACIONAL CARIBBEAN EXOTICS S A")</f>
        <v>PEREZ MEJIA MARIA PAULINA</v>
      </c>
      <c r="S6619" s="25">
        <f>+VLOOKUP(E6619, TC!A:D, 2, FALSE())</f>
        <v>4306.79</v>
      </c>
      <c r="T6619" t="str">
        <f t="shared" si="519"/>
        <v>EUR</v>
      </c>
    </row>
    <row r="6620" spans="1:20" ht="18.75" hidden="1" customHeight="1" x14ac:dyDescent="0.25">
      <c r="A6620" t="s">
        <v>2887</v>
      </c>
      <c r="B6620" t="s">
        <v>5</v>
      </c>
      <c r="C6620" t="s">
        <v>1913</v>
      </c>
      <c r="D6620" s="24">
        <v>11841</v>
      </c>
      <c r="E6620" t="s">
        <v>1721</v>
      </c>
      <c r="F6620" t="s">
        <v>1924</v>
      </c>
      <c r="G6620" t="s">
        <v>110</v>
      </c>
      <c r="H6620" t="s">
        <v>2936</v>
      </c>
      <c r="I6620" t="s">
        <v>1864</v>
      </c>
      <c r="J6620" t="s">
        <v>1919</v>
      </c>
      <c r="K6620" t="s">
        <v>48</v>
      </c>
      <c r="L6620" s="24">
        <v>7.9</v>
      </c>
      <c r="M6620" s="25">
        <f>+VLOOKUP(E6620, TC!A:D, 4, FALSE())</f>
        <v>1.1277499994195213</v>
      </c>
      <c r="N6620" s="24">
        <f t="shared" si="515"/>
        <v>8.9092249954142186</v>
      </c>
      <c r="O6620" t="str">
        <f t="shared" si="516"/>
        <v>FACTURA</v>
      </c>
      <c r="P6620" t="str">
        <f t="shared" si="517"/>
        <v>2025</v>
      </c>
      <c r="Q6620" t="str">
        <f t="shared" si="518"/>
        <v>05</v>
      </c>
      <c r="R6620" t="str">
        <f>+IFERROR(VLOOKUP(I6620, Listado!A:B, 2, FALSE()), "COMERCIALIZADORA INTERNACIONAL CARIBBEAN EXOTICS S A")</f>
        <v>PEREZ MEJIA MARIA PAULINA</v>
      </c>
      <c r="S6620" s="25">
        <f>+VLOOKUP(E6620, TC!A:D, 2, FALSE())</f>
        <v>4306.79</v>
      </c>
      <c r="T6620" t="str">
        <f t="shared" si="519"/>
        <v>EUR</v>
      </c>
    </row>
    <row r="6621" spans="1:20" ht="18.75" hidden="1" customHeight="1" x14ac:dyDescent="0.25">
      <c r="A6621" t="s">
        <v>2887</v>
      </c>
      <c r="B6621" t="s">
        <v>5</v>
      </c>
      <c r="C6621" t="s">
        <v>1913</v>
      </c>
      <c r="D6621" s="24">
        <v>11841</v>
      </c>
      <c r="E6621" t="s">
        <v>1721</v>
      </c>
      <c r="F6621" t="s">
        <v>1924</v>
      </c>
      <c r="G6621" t="s">
        <v>110</v>
      </c>
      <c r="H6621" t="s">
        <v>2936</v>
      </c>
      <c r="I6621" t="s">
        <v>1864</v>
      </c>
      <c r="J6621" t="s">
        <v>1919</v>
      </c>
      <c r="K6621" t="s">
        <v>48</v>
      </c>
      <c r="L6621" s="24">
        <v>4.7</v>
      </c>
      <c r="M6621" s="25">
        <f>+VLOOKUP(E6621, TC!A:D, 4, FALSE())</f>
        <v>1.1277499994195213</v>
      </c>
      <c r="N6621" s="24">
        <f t="shared" si="515"/>
        <v>5.3004249972717501</v>
      </c>
      <c r="O6621" t="str">
        <f t="shared" si="516"/>
        <v>FACTURA</v>
      </c>
      <c r="P6621" t="str">
        <f t="shared" si="517"/>
        <v>2025</v>
      </c>
      <c r="Q6621" t="str">
        <f t="shared" si="518"/>
        <v>05</v>
      </c>
      <c r="R6621" t="str">
        <f>+IFERROR(VLOOKUP(I6621, Listado!A:B, 2, FALSE()), "COMERCIALIZADORA INTERNACIONAL CARIBBEAN EXOTICS S A")</f>
        <v>PEREZ MEJIA MARIA PAULINA</v>
      </c>
      <c r="S6621" s="25">
        <f>+VLOOKUP(E6621, TC!A:D, 2, FALSE())</f>
        <v>4306.79</v>
      </c>
      <c r="T6621" t="str">
        <f t="shared" si="519"/>
        <v>EUR</v>
      </c>
    </row>
    <row r="6622" spans="1:20" ht="18.75" hidden="1" customHeight="1" x14ac:dyDescent="0.25">
      <c r="A6622" t="s">
        <v>2887</v>
      </c>
      <c r="B6622" t="s">
        <v>5</v>
      </c>
      <c r="C6622" t="s">
        <v>1913</v>
      </c>
      <c r="D6622" s="24">
        <v>11841</v>
      </c>
      <c r="E6622" t="s">
        <v>1721</v>
      </c>
      <c r="F6622" t="s">
        <v>1924</v>
      </c>
      <c r="G6622" t="s">
        <v>110</v>
      </c>
      <c r="H6622" t="s">
        <v>2936</v>
      </c>
      <c r="I6622" t="s">
        <v>1864</v>
      </c>
      <c r="J6622" t="s">
        <v>1919</v>
      </c>
      <c r="K6622" t="s">
        <v>1959</v>
      </c>
      <c r="L6622" s="24">
        <v>260</v>
      </c>
      <c r="M6622" s="25">
        <f>+VLOOKUP(E6622, TC!A:D, 4, FALSE())</f>
        <v>1.1277499994195213</v>
      </c>
      <c r="N6622" s="24">
        <f t="shared" si="515"/>
        <v>293.21499984907553</v>
      </c>
      <c r="O6622" t="str">
        <f t="shared" si="516"/>
        <v>FACTURA</v>
      </c>
      <c r="P6622" t="str">
        <f t="shared" si="517"/>
        <v>2025</v>
      </c>
      <c r="Q6622" t="str">
        <f t="shared" si="518"/>
        <v>05</v>
      </c>
      <c r="R6622" t="str">
        <f>+IFERROR(VLOOKUP(I6622, Listado!A:B, 2, FALSE()), "COMERCIALIZADORA INTERNACIONAL CARIBBEAN EXOTICS S A")</f>
        <v>PEREZ MEJIA MARIA PAULINA</v>
      </c>
      <c r="S6622" s="25">
        <f>+VLOOKUP(E6622, TC!A:D, 2, FALSE())</f>
        <v>4306.79</v>
      </c>
      <c r="T6622" t="str">
        <f t="shared" si="519"/>
        <v>EUR</v>
      </c>
    </row>
    <row r="6623" spans="1:20" ht="18.75" hidden="1" customHeight="1" x14ac:dyDescent="0.25">
      <c r="A6623" t="s">
        <v>2887</v>
      </c>
      <c r="B6623" t="s">
        <v>5</v>
      </c>
      <c r="C6623" t="s">
        <v>1913</v>
      </c>
      <c r="D6623" s="24">
        <v>11841</v>
      </c>
      <c r="E6623" t="s">
        <v>1721</v>
      </c>
      <c r="F6623" t="s">
        <v>1924</v>
      </c>
      <c r="G6623" t="s">
        <v>110</v>
      </c>
      <c r="H6623" t="s">
        <v>2936</v>
      </c>
      <c r="I6623" t="s">
        <v>1864</v>
      </c>
      <c r="J6623" t="s">
        <v>1919</v>
      </c>
      <c r="K6623" t="s">
        <v>1960</v>
      </c>
      <c r="L6623" s="24">
        <v>3.2</v>
      </c>
      <c r="M6623" s="25">
        <f>+VLOOKUP(E6623, TC!A:D, 4, FALSE())</f>
        <v>1.1277499994195213</v>
      </c>
      <c r="N6623" s="24">
        <f t="shared" si="515"/>
        <v>3.6087999981424681</v>
      </c>
      <c r="O6623" t="str">
        <f t="shared" si="516"/>
        <v>FACTURA</v>
      </c>
      <c r="P6623" t="str">
        <f t="shared" si="517"/>
        <v>2025</v>
      </c>
      <c r="Q6623" t="str">
        <f t="shared" si="518"/>
        <v>05</v>
      </c>
      <c r="R6623" t="str">
        <f>+IFERROR(VLOOKUP(I6623, Listado!A:B, 2, FALSE()), "COMERCIALIZADORA INTERNACIONAL CARIBBEAN EXOTICS S A")</f>
        <v>PEREZ MEJIA MARIA PAULINA</v>
      </c>
      <c r="S6623" s="25">
        <f>+VLOOKUP(E6623, TC!A:D, 2, FALSE())</f>
        <v>4306.79</v>
      </c>
      <c r="T6623" t="str">
        <f t="shared" si="519"/>
        <v>EUR</v>
      </c>
    </row>
    <row r="6624" spans="1:20" ht="18.75" hidden="1" customHeight="1" x14ac:dyDescent="0.25">
      <c r="A6624" t="s">
        <v>2887</v>
      </c>
      <c r="B6624" t="s">
        <v>5</v>
      </c>
      <c r="C6624" t="s">
        <v>1913</v>
      </c>
      <c r="D6624" s="24">
        <v>11842</v>
      </c>
      <c r="E6624" t="s">
        <v>1721</v>
      </c>
      <c r="F6624" t="s">
        <v>1924</v>
      </c>
      <c r="G6624" t="s">
        <v>108</v>
      </c>
      <c r="H6624" t="s">
        <v>2937</v>
      </c>
      <c r="I6624" t="s">
        <v>1874</v>
      </c>
      <c r="J6624" t="s">
        <v>1917</v>
      </c>
      <c r="K6624" t="s">
        <v>30</v>
      </c>
      <c r="L6624" s="24">
        <v>3.92</v>
      </c>
      <c r="M6624" s="25">
        <f>+VLOOKUP(E6624, TC!A:D, 4, FALSE())</f>
        <v>1.1277499994195213</v>
      </c>
      <c r="N6624" s="24">
        <f t="shared" si="515"/>
        <v>4.420779997724523</v>
      </c>
      <c r="O6624" t="str">
        <f t="shared" si="516"/>
        <v>FACTURA</v>
      </c>
      <c r="P6624" t="str">
        <f t="shared" si="517"/>
        <v>2025</v>
      </c>
      <c r="Q6624" t="str">
        <f t="shared" si="518"/>
        <v>05</v>
      </c>
      <c r="R6624" t="str">
        <f>+IFERROR(VLOOKUP(I6624, Listado!A:B, 2, FALSE()), "COMERCIALIZADORA INTERNACIONAL CARIBBEAN EXOTICS S A")</f>
        <v>PIEDRAHITA PEREZ MARIANA</v>
      </c>
      <c r="S6624" s="25">
        <f>+VLOOKUP(E6624, TC!A:D, 2, FALSE())</f>
        <v>4306.79</v>
      </c>
      <c r="T6624" t="str">
        <f t="shared" si="519"/>
        <v>EUR</v>
      </c>
    </row>
    <row r="6625" spans="1:20" ht="18.75" hidden="1" customHeight="1" x14ac:dyDescent="0.25">
      <c r="A6625" t="s">
        <v>2887</v>
      </c>
      <c r="B6625" t="s">
        <v>5</v>
      </c>
      <c r="C6625" t="s">
        <v>1913</v>
      </c>
      <c r="D6625" s="24">
        <v>11842</v>
      </c>
      <c r="E6625" t="s">
        <v>1721</v>
      </c>
      <c r="F6625" t="s">
        <v>1924</v>
      </c>
      <c r="G6625" t="s">
        <v>108</v>
      </c>
      <c r="H6625" t="s">
        <v>2937</v>
      </c>
      <c r="I6625" t="s">
        <v>1874</v>
      </c>
      <c r="J6625" t="s">
        <v>1917</v>
      </c>
      <c r="K6625" t="s">
        <v>30</v>
      </c>
      <c r="L6625" s="24">
        <v>40.18</v>
      </c>
      <c r="M6625" s="25">
        <f>+VLOOKUP(E6625, TC!A:D, 4, FALSE())</f>
        <v>1.1277499994195213</v>
      </c>
      <c r="N6625" s="24">
        <f t="shared" si="515"/>
        <v>45.312994976676364</v>
      </c>
      <c r="O6625" t="str">
        <f t="shared" si="516"/>
        <v>FACTURA</v>
      </c>
      <c r="P6625" t="str">
        <f t="shared" si="517"/>
        <v>2025</v>
      </c>
      <c r="Q6625" t="str">
        <f t="shared" si="518"/>
        <v>05</v>
      </c>
      <c r="R6625" t="str">
        <f>+IFERROR(VLOOKUP(I6625, Listado!A:B, 2, FALSE()), "COMERCIALIZADORA INTERNACIONAL CARIBBEAN EXOTICS S A")</f>
        <v>PIEDRAHITA PEREZ MARIANA</v>
      </c>
      <c r="S6625" s="25">
        <f>+VLOOKUP(E6625, TC!A:D, 2, FALSE())</f>
        <v>4306.79</v>
      </c>
      <c r="T6625" t="str">
        <f t="shared" si="519"/>
        <v>EUR</v>
      </c>
    </row>
    <row r="6626" spans="1:20" ht="18.75" hidden="1" customHeight="1" x14ac:dyDescent="0.25">
      <c r="A6626" t="s">
        <v>2887</v>
      </c>
      <c r="B6626" t="s">
        <v>5</v>
      </c>
      <c r="C6626" t="s">
        <v>1913</v>
      </c>
      <c r="D6626" s="24">
        <v>11842</v>
      </c>
      <c r="E6626" t="s">
        <v>1721</v>
      </c>
      <c r="F6626" t="s">
        <v>1924</v>
      </c>
      <c r="G6626" t="s">
        <v>108</v>
      </c>
      <c r="H6626" t="s">
        <v>2937</v>
      </c>
      <c r="I6626" t="s">
        <v>1874</v>
      </c>
      <c r="J6626" t="s">
        <v>1917</v>
      </c>
      <c r="K6626" t="s">
        <v>30</v>
      </c>
      <c r="L6626" s="24">
        <v>52.92</v>
      </c>
      <c r="M6626" s="25">
        <f>+VLOOKUP(E6626, TC!A:D, 4, FALSE())</f>
        <v>1.1277499994195213</v>
      </c>
      <c r="N6626" s="24">
        <f t="shared" si="515"/>
        <v>59.680529969281068</v>
      </c>
      <c r="O6626" t="str">
        <f t="shared" si="516"/>
        <v>FACTURA</v>
      </c>
      <c r="P6626" t="str">
        <f t="shared" si="517"/>
        <v>2025</v>
      </c>
      <c r="Q6626" t="str">
        <f t="shared" si="518"/>
        <v>05</v>
      </c>
      <c r="R6626" t="str">
        <f>+IFERROR(VLOOKUP(I6626, Listado!A:B, 2, FALSE()), "COMERCIALIZADORA INTERNACIONAL CARIBBEAN EXOTICS S A")</f>
        <v>PIEDRAHITA PEREZ MARIANA</v>
      </c>
      <c r="S6626" s="25">
        <f>+VLOOKUP(E6626, TC!A:D, 2, FALSE())</f>
        <v>4306.79</v>
      </c>
      <c r="T6626" t="str">
        <f t="shared" si="519"/>
        <v>EUR</v>
      </c>
    </row>
    <row r="6627" spans="1:20" ht="18.75" hidden="1" customHeight="1" x14ac:dyDescent="0.25">
      <c r="A6627" t="s">
        <v>2887</v>
      </c>
      <c r="B6627" t="s">
        <v>5</v>
      </c>
      <c r="C6627" t="s">
        <v>1913</v>
      </c>
      <c r="D6627" s="24">
        <v>11842</v>
      </c>
      <c r="E6627" t="s">
        <v>1721</v>
      </c>
      <c r="F6627" t="s">
        <v>1924</v>
      </c>
      <c r="G6627" t="s">
        <v>108</v>
      </c>
      <c r="H6627" t="s">
        <v>2937</v>
      </c>
      <c r="I6627" t="s">
        <v>1874</v>
      </c>
      <c r="J6627" t="s">
        <v>1917</v>
      </c>
      <c r="K6627" t="s">
        <v>30</v>
      </c>
      <c r="L6627" s="24">
        <v>36.26</v>
      </c>
      <c r="M6627" s="25">
        <f>+VLOOKUP(E6627, TC!A:D, 4, FALSE())</f>
        <v>1.1277499994195213</v>
      </c>
      <c r="N6627" s="24">
        <f t="shared" si="515"/>
        <v>40.892214978951841</v>
      </c>
      <c r="O6627" t="str">
        <f t="shared" si="516"/>
        <v>FACTURA</v>
      </c>
      <c r="P6627" t="str">
        <f t="shared" si="517"/>
        <v>2025</v>
      </c>
      <c r="Q6627" t="str">
        <f t="shared" si="518"/>
        <v>05</v>
      </c>
      <c r="R6627" t="str">
        <f>+IFERROR(VLOOKUP(I6627, Listado!A:B, 2, FALSE()), "COMERCIALIZADORA INTERNACIONAL CARIBBEAN EXOTICS S A")</f>
        <v>PIEDRAHITA PEREZ MARIANA</v>
      </c>
      <c r="S6627" s="25">
        <f>+VLOOKUP(E6627, TC!A:D, 2, FALSE())</f>
        <v>4306.79</v>
      </c>
      <c r="T6627" t="str">
        <f t="shared" si="519"/>
        <v>EUR</v>
      </c>
    </row>
    <row r="6628" spans="1:20" ht="18.75" hidden="1" customHeight="1" x14ac:dyDescent="0.25">
      <c r="A6628" t="s">
        <v>2887</v>
      </c>
      <c r="B6628" t="s">
        <v>5</v>
      </c>
      <c r="C6628" t="s">
        <v>1913</v>
      </c>
      <c r="D6628" s="24">
        <v>11842</v>
      </c>
      <c r="E6628" t="s">
        <v>1721</v>
      </c>
      <c r="F6628" t="s">
        <v>1924</v>
      </c>
      <c r="G6628" t="s">
        <v>108</v>
      </c>
      <c r="H6628" t="s">
        <v>2937</v>
      </c>
      <c r="I6628" t="s">
        <v>1874</v>
      </c>
      <c r="J6628" t="s">
        <v>1917</v>
      </c>
      <c r="K6628" t="s">
        <v>30</v>
      </c>
      <c r="L6628" s="24">
        <v>141.12</v>
      </c>
      <c r="M6628" s="25">
        <f>+VLOOKUP(E6628, TC!A:D, 4, FALSE())</f>
        <v>1.1277499994195213</v>
      </c>
      <c r="N6628" s="24">
        <f t="shared" si="515"/>
        <v>159.14807991808286</v>
      </c>
      <c r="O6628" t="str">
        <f t="shared" si="516"/>
        <v>FACTURA</v>
      </c>
      <c r="P6628" t="str">
        <f t="shared" si="517"/>
        <v>2025</v>
      </c>
      <c r="Q6628" t="str">
        <f t="shared" si="518"/>
        <v>05</v>
      </c>
      <c r="R6628" t="str">
        <f>+IFERROR(VLOOKUP(I6628, Listado!A:B, 2, FALSE()), "COMERCIALIZADORA INTERNACIONAL CARIBBEAN EXOTICS S A")</f>
        <v>PIEDRAHITA PEREZ MARIANA</v>
      </c>
      <c r="S6628" s="25">
        <f>+VLOOKUP(E6628, TC!A:D, 2, FALSE())</f>
        <v>4306.79</v>
      </c>
      <c r="T6628" t="str">
        <f t="shared" si="519"/>
        <v>EUR</v>
      </c>
    </row>
    <row r="6629" spans="1:20" ht="18.75" hidden="1" customHeight="1" x14ac:dyDescent="0.25">
      <c r="A6629" t="s">
        <v>2887</v>
      </c>
      <c r="B6629" t="s">
        <v>5</v>
      </c>
      <c r="C6629" t="s">
        <v>1913</v>
      </c>
      <c r="D6629" s="24">
        <v>11842</v>
      </c>
      <c r="E6629" t="s">
        <v>1721</v>
      </c>
      <c r="F6629" t="s">
        <v>1924</v>
      </c>
      <c r="G6629" t="s">
        <v>108</v>
      </c>
      <c r="H6629" t="s">
        <v>2937</v>
      </c>
      <c r="I6629" t="s">
        <v>1874</v>
      </c>
      <c r="J6629" t="s">
        <v>1917</v>
      </c>
      <c r="K6629" t="s">
        <v>30</v>
      </c>
      <c r="L6629" s="24">
        <v>37.24</v>
      </c>
      <c r="M6629" s="25">
        <f>+VLOOKUP(E6629, TC!A:D, 4, FALSE())</f>
        <v>1.1277499994195213</v>
      </c>
      <c r="N6629" s="24">
        <f t="shared" si="515"/>
        <v>41.997409978382976</v>
      </c>
      <c r="O6629" t="str">
        <f t="shared" si="516"/>
        <v>FACTURA</v>
      </c>
      <c r="P6629" t="str">
        <f t="shared" si="517"/>
        <v>2025</v>
      </c>
      <c r="Q6629" t="str">
        <f t="shared" si="518"/>
        <v>05</v>
      </c>
      <c r="R6629" t="str">
        <f>+IFERROR(VLOOKUP(I6629, Listado!A:B, 2, FALSE()), "COMERCIALIZADORA INTERNACIONAL CARIBBEAN EXOTICS S A")</f>
        <v>PIEDRAHITA PEREZ MARIANA</v>
      </c>
      <c r="S6629" s="25">
        <f>+VLOOKUP(E6629, TC!A:D, 2, FALSE())</f>
        <v>4306.79</v>
      </c>
      <c r="T6629" t="str">
        <f t="shared" si="519"/>
        <v>EUR</v>
      </c>
    </row>
    <row r="6630" spans="1:20" ht="18.75" hidden="1" customHeight="1" x14ac:dyDescent="0.25">
      <c r="A6630" t="s">
        <v>2887</v>
      </c>
      <c r="B6630" t="s">
        <v>5</v>
      </c>
      <c r="C6630" t="s">
        <v>1913</v>
      </c>
      <c r="D6630" s="24">
        <v>11842</v>
      </c>
      <c r="E6630" t="s">
        <v>1721</v>
      </c>
      <c r="F6630" t="s">
        <v>1924</v>
      </c>
      <c r="G6630" t="s">
        <v>108</v>
      </c>
      <c r="H6630" t="s">
        <v>2937</v>
      </c>
      <c r="I6630" t="s">
        <v>1874</v>
      </c>
      <c r="J6630" t="s">
        <v>1917</v>
      </c>
      <c r="K6630" t="s">
        <v>30</v>
      </c>
      <c r="L6630" s="24">
        <v>41.16</v>
      </c>
      <c r="M6630" s="25">
        <f>+VLOOKUP(E6630, TC!A:D, 4, FALSE())</f>
        <v>1.1277499994195213</v>
      </c>
      <c r="N6630" s="24">
        <f t="shared" si="515"/>
        <v>46.418189976107492</v>
      </c>
      <c r="O6630" t="str">
        <f t="shared" si="516"/>
        <v>FACTURA</v>
      </c>
      <c r="P6630" t="str">
        <f t="shared" si="517"/>
        <v>2025</v>
      </c>
      <c r="Q6630" t="str">
        <f t="shared" si="518"/>
        <v>05</v>
      </c>
      <c r="R6630" t="str">
        <f>+IFERROR(VLOOKUP(I6630, Listado!A:B, 2, FALSE()), "COMERCIALIZADORA INTERNACIONAL CARIBBEAN EXOTICS S A")</f>
        <v>PIEDRAHITA PEREZ MARIANA</v>
      </c>
      <c r="S6630" s="25">
        <f>+VLOOKUP(E6630, TC!A:D, 2, FALSE())</f>
        <v>4306.79</v>
      </c>
      <c r="T6630" t="str">
        <f t="shared" si="519"/>
        <v>EUR</v>
      </c>
    </row>
    <row r="6631" spans="1:20" ht="18.75" hidden="1" customHeight="1" x14ac:dyDescent="0.25">
      <c r="A6631" t="s">
        <v>2887</v>
      </c>
      <c r="B6631" t="s">
        <v>5</v>
      </c>
      <c r="C6631" t="s">
        <v>1913</v>
      </c>
      <c r="D6631" s="24">
        <v>11842</v>
      </c>
      <c r="E6631" t="s">
        <v>1721</v>
      </c>
      <c r="F6631" t="s">
        <v>1924</v>
      </c>
      <c r="G6631" t="s">
        <v>108</v>
      </c>
      <c r="H6631" t="s">
        <v>2937</v>
      </c>
      <c r="I6631" t="s">
        <v>1874</v>
      </c>
      <c r="J6631" t="s">
        <v>1917</v>
      </c>
      <c r="K6631" t="s">
        <v>30</v>
      </c>
      <c r="L6631" s="24">
        <v>152.88</v>
      </c>
      <c r="M6631" s="25">
        <f>+VLOOKUP(E6631, TC!A:D, 4, FALSE())</f>
        <v>1.1277499994195213</v>
      </c>
      <c r="N6631" s="24">
        <f t="shared" si="515"/>
        <v>172.41041991125641</v>
      </c>
      <c r="O6631" t="str">
        <f t="shared" si="516"/>
        <v>FACTURA</v>
      </c>
      <c r="P6631" t="str">
        <f t="shared" si="517"/>
        <v>2025</v>
      </c>
      <c r="Q6631" t="str">
        <f t="shared" si="518"/>
        <v>05</v>
      </c>
      <c r="R6631" t="str">
        <f>+IFERROR(VLOOKUP(I6631, Listado!A:B, 2, FALSE()), "COMERCIALIZADORA INTERNACIONAL CARIBBEAN EXOTICS S A")</f>
        <v>PIEDRAHITA PEREZ MARIANA</v>
      </c>
      <c r="S6631" s="25">
        <f>+VLOOKUP(E6631, TC!A:D, 2, FALSE())</f>
        <v>4306.79</v>
      </c>
      <c r="T6631" t="str">
        <f t="shared" si="519"/>
        <v>EUR</v>
      </c>
    </row>
    <row r="6632" spans="1:20" ht="18.75" hidden="1" customHeight="1" x14ac:dyDescent="0.25">
      <c r="A6632" t="s">
        <v>2887</v>
      </c>
      <c r="B6632" t="s">
        <v>5</v>
      </c>
      <c r="C6632" t="s">
        <v>1913</v>
      </c>
      <c r="D6632" s="24">
        <v>11842</v>
      </c>
      <c r="E6632" t="s">
        <v>1721</v>
      </c>
      <c r="F6632" t="s">
        <v>1924</v>
      </c>
      <c r="G6632" t="s">
        <v>108</v>
      </c>
      <c r="H6632" t="s">
        <v>2937</v>
      </c>
      <c r="I6632" t="s">
        <v>1874</v>
      </c>
      <c r="J6632" t="s">
        <v>1917</v>
      </c>
      <c r="K6632" t="s">
        <v>30</v>
      </c>
      <c r="L6632" s="24">
        <v>43.12</v>
      </c>
      <c r="M6632" s="25">
        <f>+VLOOKUP(E6632, TC!A:D, 4, FALSE())</f>
        <v>1.1277499994195213</v>
      </c>
      <c r="N6632" s="24">
        <f t="shared" si="515"/>
        <v>48.628579974969753</v>
      </c>
      <c r="O6632" t="str">
        <f t="shared" si="516"/>
        <v>FACTURA</v>
      </c>
      <c r="P6632" t="str">
        <f t="shared" si="517"/>
        <v>2025</v>
      </c>
      <c r="Q6632" t="str">
        <f t="shared" si="518"/>
        <v>05</v>
      </c>
      <c r="R6632" t="str">
        <f>+IFERROR(VLOOKUP(I6632, Listado!A:B, 2, FALSE()), "COMERCIALIZADORA INTERNACIONAL CARIBBEAN EXOTICS S A")</f>
        <v>PIEDRAHITA PEREZ MARIANA</v>
      </c>
      <c r="S6632" s="25">
        <f>+VLOOKUP(E6632, TC!A:D, 2, FALSE())</f>
        <v>4306.79</v>
      </c>
      <c r="T6632" t="str">
        <f t="shared" si="519"/>
        <v>EUR</v>
      </c>
    </row>
    <row r="6633" spans="1:20" ht="18.75" hidden="1" customHeight="1" x14ac:dyDescent="0.25">
      <c r="A6633" t="s">
        <v>2887</v>
      </c>
      <c r="B6633" t="s">
        <v>5</v>
      </c>
      <c r="C6633" t="s">
        <v>1913</v>
      </c>
      <c r="D6633" s="24">
        <v>11842</v>
      </c>
      <c r="E6633" t="s">
        <v>1721</v>
      </c>
      <c r="F6633" t="s">
        <v>1924</v>
      </c>
      <c r="G6633" t="s">
        <v>108</v>
      </c>
      <c r="H6633" t="s">
        <v>2937</v>
      </c>
      <c r="I6633" t="s">
        <v>1874</v>
      </c>
      <c r="J6633" t="s">
        <v>1917</v>
      </c>
      <c r="K6633" t="s">
        <v>30</v>
      </c>
      <c r="L6633" s="24">
        <v>116.62</v>
      </c>
      <c r="M6633" s="25">
        <f>+VLOOKUP(E6633, TC!A:D, 4, FALSE())</f>
        <v>1.1277499994195213</v>
      </c>
      <c r="N6633" s="24">
        <f t="shared" si="515"/>
        <v>131.51820493230457</v>
      </c>
      <c r="O6633" t="str">
        <f t="shared" si="516"/>
        <v>FACTURA</v>
      </c>
      <c r="P6633" t="str">
        <f t="shared" si="517"/>
        <v>2025</v>
      </c>
      <c r="Q6633" t="str">
        <f t="shared" si="518"/>
        <v>05</v>
      </c>
      <c r="R6633" t="str">
        <f>+IFERROR(VLOOKUP(I6633, Listado!A:B, 2, FALSE()), "COMERCIALIZADORA INTERNACIONAL CARIBBEAN EXOTICS S A")</f>
        <v>PIEDRAHITA PEREZ MARIANA</v>
      </c>
      <c r="S6633" s="25">
        <f>+VLOOKUP(E6633, TC!A:D, 2, FALSE())</f>
        <v>4306.79</v>
      </c>
      <c r="T6633" t="str">
        <f t="shared" si="519"/>
        <v>EUR</v>
      </c>
    </row>
    <row r="6634" spans="1:20" ht="18.75" hidden="1" customHeight="1" x14ac:dyDescent="0.25">
      <c r="A6634" t="s">
        <v>2887</v>
      </c>
      <c r="B6634" t="s">
        <v>5</v>
      </c>
      <c r="C6634" t="s">
        <v>1913</v>
      </c>
      <c r="D6634" s="24">
        <v>11842</v>
      </c>
      <c r="E6634" t="s">
        <v>1721</v>
      </c>
      <c r="F6634" t="s">
        <v>1924</v>
      </c>
      <c r="G6634" t="s">
        <v>108</v>
      </c>
      <c r="H6634" t="s">
        <v>2937</v>
      </c>
      <c r="I6634" t="s">
        <v>1874</v>
      </c>
      <c r="J6634" t="s">
        <v>1917</v>
      </c>
      <c r="K6634" t="s">
        <v>30</v>
      </c>
      <c r="L6634" s="24">
        <v>0.98</v>
      </c>
      <c r="M6634" s="25">
        <f>+VLOOKUP(E6634, TC!A:D, 4, FALSE())</f>
        <v>1.1277499994195213</v>
      </c>
      <c r="N6634" s="24">
        <f t="shared" si="515"/>
        <v>1.1051949994311308</v>
      </c>
      <c r="O6634" t="str">
        <f t="shared" si="516"/>
        <v>FACTURA</v>
      </c>
      <c r="P6634" t="str">
        <f t="shared" si="517"/>
        <v>2025</v>
      </c>
      <c r="Q6634" t="str">
        <f t="shared" si="518"/>
        <v>05</v>
      </c>
      <c r="R6634" t="str">
        <f>+IFERROR(VLOOKUP(I6634, Listado!A:B, 2, FALSE()), "COMERCIALIZADORA INTERNACIONAL CARIBBEAN EXOTICS S A")</f>
        <v>PIEDRAHITA PEREZ MARIANA</v>
      </c>
      <c r="S6634" s="25">
        <f>+VLOOKUP(E6634, TC!A:D, 2, FALSE())</f>
        <v>4306.79</v>
      </c>
      <c r="T6634" t="str">
        <f t="shared" si="519"/>
        <v>EUR</v>
      </c>
    </row>
    <row r="6635" spans="1:20" ht="18.75" hidden="1" customHeight="1" x14ac:dyDescent="0.25">
      <c r="A6635" t="s">
        <v>2887</v>
      </c>
      <c r="B6635" t="s">
        <v>5</v>
      </c>
      <c r="C6635" t="s">
        <v>1913</v>
      </c>
      <c r="D6635" s="24">
        <v>11842</v>
      </c>
      <c r="E6635" t="s">
        <v>1721</v>
      </c>
      <c r="F6635" t="s">
        <v>1924</v>
      </c>
      <c r="G6635" t="s">
        <v>108</v>
      </c>
      <c r="H6635" t="s">
        <v>2937</v>
      </c>
      <c r="I6635" t="s">
        <v>1874</v>
      </c>
      <c r="J6635" t="s">
        <v>1917</v>
      </c>
      <c r="K6635" t="s">
        <v>30</v>
      </c>
      <c r="L6635" s="24">
        <v>15.68</v>
      </c>
      <c r="M6635" s="25">
        <f>+VLOOKUP(E6635, TC!A:D, 4, FALSE())</f>
        <v>1.1277499994195213</v>
      </c>
      <c r="N6635" s="24">
        <f t="shared" si="515"/>
        <v>17.683119990898092</v>
      </c>
      <c r="O6635" t="str">
        <f t="shared" si="516"/>
        <v>FACTURA</v>
      </c>
      <c r="P6635" t="str">
        <f t="shared" si="517"/>
        <v>2025</v>
      </c>
      <c r="Q6635" t="str">
        <f t="shared" si="518"/>
        <v>05</v>
      </c>
      <c r="R6635" t="str">
        <f>+IFERROR(VLOOKUP(I6635, Listado!A:B, 2, FALSE()), "COMERCIALIZADORA INTERNACIONAL CARIBBEAN EXOTICS S A")</f>
        <v>PIEDRAHITA PEREZ MARIANA</v>
      </c>
      <c r="S6635" s="25">
        <f>+VLOOKUP(E6635, TC!A:D, 2, FALSE())</f>
        <v>4306.79</v>
      </c>
      <c r="T6635" t="str">
        <f t="shared" si="519"/>
        <v>EUR</v>
      </c>
    </row>
    <row r="6636" spans="1:20" ht="18.75" hidden="1" customHeight="1" x14ac:dyDescent="0.25">
      <c r="A6636" t="s">
        <v>2887</v>
      </c>
      <c r="B6636" t="s">
        <v>5</v>
      </c>
      <c r="C6636" t="s">
        <v>1913</v>
      </c>
      <c r="D6636" s="24">
        <v>11842</v>
      </c>
      <c r="E6636" t="s">
        <v>1721</v>
      </c>
      <c r="F6636" t="s">
        <v>1924</v>
      </c>
      <c r="G6636" t="s">
        <v>108</v>
      </c>
      <c r="H6636" t="s">
        <v>2937</v>
      </c>
      <c r="I6636" t="s">
        <v>1874</v>
      </c>
      <c r="J6636" t="s">
        <v>1917</v>
      </c>
      <c r="K6636" t="s">
        <v>30</v>
      </c>
      <c r="L6636" s="24">
        <v>12.74</v>
      </c>
      <c r="M6636" s="25">
        <f>+VLOOKUP(E6636, TC!A:D, 4, FALSE())</f>
        <v>1.1277499994195213</v>
      </c>
      <c r="N6636" s="24">
        <f t="shared" si="515"/>
        <v>14.367534992604702</v>
      </c>
      <c r="O6636" t="str">
        <f t="shared" si="516"/>
        <v>FACTURA</v>
      </c>
      <c r="P6636" t="str">
        <f t="shared" si="517"/>
        <v>2025</v>
      </c>
      <c r="Q6636" t="str">
        <f t="shared" si="518"/>
        <v>05</v>
      </c>
      <c r="R6636" t="str">
        <f>+IFERROR(VLOOKUP(I6636, Listado!A:B, 2, FALSE()), "COMERCIALIZADORA INTERNACIONAL CARIBBEAN EXOTICS S A")</f>
        <v>PIEDRAHITA PEREZ MARIANA</v>
      </c>
      <c r="S6636" s="25">
        <f>+VLOOKUP(E6636, TC!A:D, 2, FALSE())</f>
        <v>4306.79</v>
      </c>
      <c r="T6636" t="str">
        <f t="shared" si="519"/>
        <v>EUR</v>
      </c>
    </row>
    <row r="6637" spans="1:20" ht="18.75" hidden="1" customHeight="1" x14ac:dyDescent="0.25">
      <c r="A6637" t="s">
        <v>2887</v>
      </c>
      <c r="B6637" t="s">
        <v>5</v>
      </c>
      <c r="C6637" t="s">
        <v>1913</v>
      </c>
      <c r="D6637" s="24">
        <v>11842</v>
      </c>
      <c r="E6637" t="s">
        <v>1721</v>
      </c>
      <c r="F6637" t="s">
        <v>1924</v>
      </c>
      <c r="G6637" t="s">
        <v>108</v>
      </c>
      <c r="H6637" t="s">
        <v>2937</v>
      </c>
      <c r="I6637" t="s">
        <v>1874</v>
      </c>
      <c r="J6637" t="s">
        <v>1917</v>
      </c>
      <c r="K6637" t="s">
        <v>30</v>
      </c>
      <c r="L6637" s="24">
        <v>43.12</v>
      </c>
      <c r="M6637" s="25">
        <f>+VLOOKUP(E6637, TC!A:D, 4, FALSE())</f>
        <v>1.1277499994195213</v>
      </c>
      <c r="N6637" s="24">
        <f t="shared" si="515"/>
        <v>48.628579974969753</v>
      </c>
      <c r="O6637" t="str">
        <f t="shared" si="516"/>
        <v>FACTURA</v>
      </c>
      <c r="P6637" t="str">
        <f t="shared" si="517"/>
        <v>2025</v>
      </c>
      <c r="Q6637" t="str">
        <f t="shared" si="518"/>
        <v>05</v>
      </c>
      <c r="R6637" t="str">
        <f>+IFERROR(VLOOKUP(I6637, Listado!A:B, 2, FALSE()), "COMERCIALIZADORA INTERNACIONAL CARIBBEAN EXOTICS S A")</f>
        <v>PIEDRAHITA PEREZ MARIANA</v>
      </c>
      <c r="S6637" s="25">
        <f>+VLOOKUP(E6637, TC!A:D, 2, FALSE())</f>
        <v>4306.79</v>
      </c>
      <c r="T6637" t="str">
        <f t="shared" si="519"/>
        <v>EUR</v>
      </c>
    </row>
    <row r="6638" spans="1:20" ht="18.75" hidden="1" customHeight="1" x14ac:dyDescent="0.25">
      <c r="A6638" t="s">
        <v>2887</v>
      </c>
      <c r="B6638" t="s">
        <v>5</v>
      </c>
      <c r="C6638" t="s">
        <v>1913</v>
      </c>
      <c r="D6638" s="24">
        <v>11842</v>
      </c>
      <c r="E6638" t="s">
        <v>1721</v>
      </c>
      <c r="F6638" t="s">
        <v>1924</v>
      </c>
      <c r="G6638" t="s">
        <v>108</v>
      </c>
      <c r="H6638" t="s">
        <v>2937</v>
      </c>
      <c r="I6638" t="s">
        <v>1874</v>
      </c>
      <c r="J6638" t="s">
        <v>1917</v>
      </c>
      <c r="K6638" t="s">
        <v>30</v>
      </c>
      <c r="L6638" s="24">
        <v>21.56</v>
      </c>
      <c r="M6638" s="25">
        <f>+VLOOKUP(E6638, TC!A:D, 4, FALSE())</f>
        <v>1.1277499994195213</v>
      </c>
      <c r="N6638" s="24">
        <f t="shared" si="515"/>
        <v>24.314289987484877</v>
      </c>
      <c r="O6638" t="str">
        <f t="shared" si="516"/>
        <v>FACTURA</v>
      </c>
      <c r="P6638" t="str">
        <f t="shared" si="517"/>
        <v>2025</v>
      </c>
      <c r="Q6638" t="str">
        <f t="shared" si="518"/>
        <v>05</v>
      </c>
      <c r="R6638" t="str">
        <f>+IFERROR(VLOOKUP(I6638, Listado!A:B, 2, FALSE()), "COMERCIALIZADORA INTERNACIONAL CARIBBEAN EXOTICS S A")</f>
        <v>PIEDRAHITA PEREZ MARIANA</v>
      </c>
      <c r="S6638" s="25">
        <f>+VLOOKUP(E6638, TC!A:D, 2, FALSE())</f>
        <v>4306.79</v>
      </c>
      <c r="T6638" t="str">
        <f t="shared" si="519"/>
        <v>EUR</v>
      </c>
    </row>
    <row r="6639" spans="1:20" ht="18.75" hidden="1" customHeight="1" x14ac:dyDescent="0.25">
      <c r="A6639" t="s">
        <v>2887</v>
      </c>
      <c r="B6639" t="s">
        <v>5</v>
      </c>
      <c r="C6639" t="s">
        <v>1913</v>
      </c>
      <c r="D6639" s="24">
        <v>11842</v>
      </c>
      <c r="E6639" t="s">
        <v>1721</v>
      </c>
      <c r="F6639" t="s">
        <v>1924</v>
      </c>
      <c r="G6639" t="s">
        <v>108</v>
      </c>
      <c r="H6639" t="s">
        <v>2937</v>
      </c>
      <c r="I6639" t="s">
        <v>1874</v>
      </c>
      <c r="J6639" t="s">
        <v>1917</v>
      </c>
      <c r="K6639" t="s">
        <v>30</v>
      </c>
      <c r="L6639" s="24">
        <v>63.7</v>
      </c>
      <c r="M6639" s="25">
        <f>+VLOOKUP(E6639, TC!A:D, 4, FALSE())</f>
        <v>1.1277499994195213</v>
      </c>
      <c r="N6639" s="24">
        <f t="shared" si="515"/>
        <v>71.837674963023503</v>
      </c>
      <c r="O6639" t="str">
        <f t="shared" si="516"/>
        <v>FACTURA</v>
      </c>
      <c r="P6639" t="str">
        <f t="shared" si="517"/>
        <v>2025</v>
      </c>
      <c r="Q6639" t="str">
        <f t="shared" si="518"/>
        <v>05</v>
      </c>
      <c r="R6639" t="str">
        <f>+IFERROR(VLOOKUP(I6639, Listado!A:B, 2, FALSE()), "COMERCIALIZADORA INTERNACIONAL CARIBBEAN EXOTICS S A")</f>
        <v>PIEDRAHITA PEREZ MARIANA</v>
      </c>
      <c r="S6639" s="25">
        <f>+VLOOKUP(E6639, TC!A:D, 2, FALSE())</f>
        <v>4306.79</v>
      </c>
      <c r="T6639" t="str">
        <f t="shared" si="519"/>
        <v>EUR</v>
      </c>
    </row>
    <row r="6640" spans="1:20" ht="18.75" hidden="1" customHeight="1" x14ac:dyDescent="0.25">
      <c r="A6640" t="s">
        <v>2887</v>
      </c>
      <c r="B6640" t="s">
        <v>5</v>
      </c>
      <c r="C6640" t="s">
        <v>1913</v>
      </c>
      <c r="D6640" s="24">
        <v>11842</v>
      </c>
      <c r="E6640" t="s">
        <v>1721</v>
      </c>
      <c r="F6640" t="s">
        <v>1924</v>
      </c>
      <c r="G6640" t="s">
        <v>108</v>
      </c>
      <c r="H6640" t="s">
        <v>2937</v>
      </c>
      <c r="I6640" t="s">
        <v>1874</v>
      </c>
      <c r="J6640" t="s">
        <v>1917</v>
      </c>
      <c r="K6640" t="s">
        <v>1959</v>
      </c>
      <c r="L6640" s="24">
        <v>900</v>
      </c>
      <c r="M6640" s="25">
        <f>+VLOOKUP(E6640, TC!A:D, 4, FALSE())</f>
        <v>1.1277499994195213</v>
      </c>
      <c r="N6640" s="24">
        <f t="shared" si="515"/>
        <v>1014.9749994775691</v>
      </c>
      <c r="O6640" t="str">
        <f t="shared" si="516"/>
        <v>FACTURA</v>
      </c>
      <c r="P6640" t="str">
        <f t="shared" si="517"/>
        <v>2025</v>
      </c>
      <c r="Q6640" t="str">
        <f t="shared" si="518"/>
        <v>05</v>
      </c>
      <c r="R6640" t="str">
        <f>+IFERROR(VLOOKUP(I6640, Listado!A:B, 2, FALSE()), "COMERCIALIZADORA INTERNACIONAL CARIBBEAN EXOTICS S A")</f>
        <v>PIEDRAHITA PEREZ MARIANA</v>
      </c>
      <c r="S6640" s="25">
        <f>+VLOOKUP(E6640, TC!A:D, 2, FALSE())</f>
        <v>4306.79</v>
      </c>
      <c r="T6640" t="str">
        <f t="shared" si="519"/>
        <v>EUR</v>
      </c>
    </row>
    <row r="6641" spans="1:20" ht="18.75" hidden="1" customHeight="1" x14ac:dyDescent="0.25">
      <c r="A6641" t="s">
        <v>2887</v>
      </c>
      <c r="B6641" t="s">
        <v>5</v>
      </c>
      <c r="C6641" t="s">
        <v>1913</v>
      </c>
      <c r="D6641" s="24">
        <v>11842</v>
      </c>
      <c r="E6641" t="s">
        <v>1721</v>
      </c>
      <c r="F6641" t="s">
        <v>1924</v>
      </c>
      <c r="G6641" t="s">
        <v>108</v>
      </c>
      <c r="H6641" t="s">
        <v>2937</v>
      </c>
      <c r="I6641" t="s">
        <v>1874</v>
      </c>
      <c r="J6641" t="s">
        <v>1917</v>
      </c>
      <c r="K6641" t="s">
        <v>1960</v>
      </c>
      <c r="L6641" s="24">
        <v>24</v>
      </c>
      <c r="M6641" s="25">
        <f>+VLOOKUP(E6641, TC!A:D, 4, FALSE())</f>
        <v>1.1277499994195213</v>
      </c>
      <c r="N6641" s="24">
        <f t="shared" si="515"/>
        <v>27.065999986068512</v>
      </c>
      <c r="O6641" t="str">
        <f t="shared" si="516"/>
        <v>FACTURA</v>
      </c>
      <c r="P6641" t="str">
        <f t="shared" si="517"/>
        <v>2025</v>
      </c>
      <c r="Q6641" t="str">
        <f t="shared" si="518"/>
        <v>05</v>
      </c>
      <c r="R6641" t="str">
        <f>+IFERROR(VLOOKUP(I6641, Listado!A:B, 2, FALSE()), "COMERCIALIZADORA INTERNACIONAL CARIBBEAN EXOTICS S A")</f>
        <v>PIEDRAHITA PEREZ MARIANA</v>
      </c>
      <c r="S6641" s="25">
        <f>+VLOOKUP(E6641, TC!A:D, 2, FALSE())</f>
        <v>4306.79</v>
      </c>
      <c r="T6641" t="str">
        <f t="shared" si="519"/>
        <v>EUR</v>
      </c>
    </row>
    <row r="6642" spans="1:20" ht="18.75" hidden="1" customHeight="1" x14ac:dyDescent="0.25">
      <c r="A6642" t="s">
        <v>2887</v>
      </c>
      <c r="B6642" t="s">
        <v>1923</v>
      </c>
      <c r="C6642" t="s">
        <v>1913</v>
      </c>
      <c r="D6642" s="24">
        <v>5966</v>
      </c>
      <c r="E6642" t="s">
        <v>1721</v>
      </c>
      <c r="F6642" t="s">
        <v>99</v>
      </c>
      <c r="G6642" t="s">
        <v>1914</v>
      </c>
      <c r="H6642" t="s">
        <v>2938</v>
      </c>
      <c r="I6642" t="s">
        <v>2939</v>
      </c>
      <c r="J6642" t="s">
        <v>1915</v>
      </c>
      <c r="K6642" t="s">
        <v>2028</v>
      </c>
      <c r="L6642" s="24">
        <v>21000</v>
      </c>
      <c r="M6642" s="25">
        <f>+VLOOKUP(E6642, TC!A:D, 4, FALSE())</f>
        <v>1.1277499994195213</v>
      </c>
      <c r="N6642" s="24">
        <f t="shared" si="515"/>
        <v>21000</v>
      </c>
      <c r="O6642" t="str">
        <f t="shared" si="516"/>
        <v>FACTURA</v>
      </c>
      <c r="P6642" t="str">
        <f t="shared" si="517"/>
        <v>2025</v>
      </c>
      <c r="Q6642" t="str">
        <f t="shared" si="518"/>
        <v>05</v>
      </c>
      <c r="R6642" t="str">
        <f>+IFERROR(VLOOKUP(I6642, Listado!A:B, 2, FALSE()), "COMERCIALIZADORA INTERNACIONAL CARIBBEAN EXOTICS S A")</f>
        <v>COMERCIALIZADORA INTERNACIONAL CARIBBEAN EXOTICS S A</v>
      </c>
      <c r="S6642" s="25">
        <f>+VLOOKUP(E6642, TC!A:D, 2, FALSE())</f>
        <v>4306.79</v>
      </c>
      <c r="T6642" t="str">
        <f t="shared" si="519"/>
        <v>COP</v>
      </c>
    </row>
    <row r="6643" spans="1:20" ht="18.75" hidden="1" customHeight="1" x14ac:dyDescent="0.25">
      <c r="A6643" t="s">
        <v>2887</v>
      </c>
      <c r="B6643" t="s">
        <v>1923</v>
      </c>
      <c r="C6643" t="s">
        <v>1913</v>
      </c>
      <c r="D6643" s="24">
        <v>5966</v>
      </c>
      <c r="E6643" t="s">
        <v>1721</v>
      </c>
      <c r="F6643" t="s">
        <v>99</v>
      </c>
      <c r="G6643" t="s">
        <v>1914</v>
      </c>
      <c r="H6643" t="s">
        <v>2938</v>
      </c>
      <c r="I6643" t="s">
        <v>2939</v>
      </c>
      <c r="J6643" t="s">
        <v>1915</v>
      </c>
      <c r="K6643" t="s">
        <v>2803</v>
      </c>
      <c r="L6643" s="24">
        <v>21000</v>
      </c>
      <c r="M6643" s="25">
        <f>+VLOOKUP(E6643, TC!A:D, 4, FALSE())</f>
        <v>1.1277499994195213</v>
      </c>
      <c r="N6643" s="24">
        <f t="shared" si="515"/>
        <v>21000</v>
      </c>
      <c r="O6643" t="str">
        <f t="shared" si="516"/>
        <v>FACTURA</v>
      </c>
      <c r="P6643" t="str">
        <f t="shared" si="517"/>
        <v>2025</v>
      </c>
      <c r="Q6643" t="str">
        <f t="shared" si="518"/>
        <v>05</v>
      </c>
      <c r="R6643" t="str">
        <f>+IFERROR(VLOOKUP(I6643, Listado!A:B, 2, FALSE()), "COMERCIALIZADORA INTERNACIONAL CARIBBEAN EXOTICS S A")</f>
        <v>COMERCIALIZADORA INTERNACIONAL CARIBBEAN EXOTICS S A</v>
      </c>
      <c r="S6643" s="25">
        <f>+VLOOKUP(E6643, TC!A:D, 2, FALSE())</f>
        <v>4306.79</v>
      </c>
      <c r="T6643" t="str">
        <f t="shared" si="519"/>
        <v>COP</v>
      </c>
    </row>
    <row r="6644" spans="1:20" ht="18.75" hidden="1" customHeight="1" x14ac:dyDescent="0.25">
      <c r="A6644" t="s">
        <v>2887</v>
      </c>
      <c r="B6644" t="s">
        <v>1923</v>
      </c>
      <c r="C6644" t="s">
        <v>1913</v>
      </c>
      <c r="D6644" s="24">
        <v>5967</v>
      </c>
      <c r="E6644" t="s">
        <v>1721</v>
      </c>
      <c r="F6644" t="s">
        <v>99</v>
      </c>
      <c r="G6644" t="s">
        <v>1914</v>
      </c>
      <c r="H6644" t="s">
        <v>2024</v>
      </c>
      <c r="I6644" t="s">
        <v>1838</v>
      </c>
      <c r="J6644" t="s">
        <v>1915</v>
      </c>
      <c r="K6644" t="s">
        <v>2025</v>
      </c>
      <c r="L6644" s="24">
        <v>119700</v>
      </c>
      <c r="M6644" s="25">
        <f>+VLOOKUP(E6644, TC!A:D, 4, FALSE())</f>
        <v>1.1277499994195213</v>
      </c>
      <c r="N6644" s="24">
        <f t="shared" si="515"/>
        <v>119700</v>
      </c>
      <c r="O6644" t="str">
        <f t="shared" si="516"/>
        <v>FACTURA</v>
      </c>
      <c r="P6644" t="str">
        <f t="shared" si="517"/>
        <v>2025</v>
      </c>
      <c r="Q6644" t="str">
        <f t="shared" si="518"/>
        <v>05</v>
      </c>
      <c r="R6644" t="str">
        <f>+IFERROR(VLOOKUP(I6644, Listado!A:B, 2, FALSE()), "COMERCIALIZADORA INTERNACIONAL CARIBBEAN EXOTICS S A")</f>
        <v>LONDOÑO ECHEVERRI ALEJANDRA</v>
      </c>
      <c r="S6644" s="25">
        <f>+VLOOKUP(E6644, TC!A:D, 2, FALSE())</f>
        <v>4306.79</v>
      </c>
      <c r="T6644" t="str">
        <f t="shared" si="519"/>
        <v>COP</v>
      </c>
    </row>
    <row r="6645" spans="1:20" ht="18.75" hidden="1" customHeight="1" x14ac:dyDescent="0.25">
      <c r="A6645" t="s">
        <v>2887</v>
      </c>
      <c r="B6645" t="s">
        <v>1923</v>
      </c>
      <c r="C6645" t="s">
        <v>1913</v>
      </c>
      <c r="D6645" s="24">
        <v>5967</v>
      </c>
      <c r="E6645" t="s">
        <v>1721</v>
      </c>
      <c r="F6645" t="s">
        <v>99</v>
      </c>
      <c r="G6645" t="s">
        <v>1914</v>
      </c>
      <c r="H6645" t="s">
        <v>2024</v>
      </c>
      <c r="I6645" t="s">
        <v>1838</v>
      </c>
      <c r="J6645" t="s">
        <v>1915</v>
      </c>
      <c r="K6645" t="s">
        <v>2019</v>
      </c>
      <c r="L6645" s="24">
        <v>26500</v>
      </c>
      <c r="M6645" s="25">
        <f>+VLOOKUP(E6645, TC!A:D, 4, FALSE())</f>
        <v>1.1277499994195213</v>
      </c>
      <c r="N6645" s="24">
        <f t="shared" si="515"/>
        <v>26500</v>
      </c>
      <c r="O6645" t="str">
        <f t="shared" si="516"/>
        <v>FACTURA</v>
      </c>
      <c r="P6645" t="str">
        <f t="shared" si="517"/>
        <v>2025</v>
      </c>
      <c r="Q6645" t="str">
        <f t="shared" si="518"/>
        <v>05</v>
      </c>
      <c r="R6645" t="str">
        <f>+IFERROR(VLOOKUP(I6645, Listado!A:B, 2, FALSE()), "COMERCIALIZADORA INTERNACIONAL CARIBBEAN EXOTICS S A")</f>
        <v>LONDOÑO ECHEVERRI ALEJANDRA</v>
      </c>
      <c r="S6645" s="25">
        <f>+VLOOKUP(E6645, TC!A:D, 2, FALSE())</f>
        <v>4306.79</v>
      </c>
      <c r="T6645" t="str">
        <f t="shared" si="519"/>
        <v>COP</v>
      </c>
    </row>
    <row r="6646" spans="1:20" ht="18.75" hidden="1" customHeight="1" x14ac:dyDescent="0.25">
      <c r="A6646" t="s">
        <v>2887</v>
      </c>
      <c r="B6646" t="s">
        <v>1923</v>
      </c>
      <c r="C6646" t="s">
        <v>1913</v>
      </c>
      <c r="D6646" s="24">
        <v>5967</v>
      </c>
      <c r="E6646" t="s">
        <v>1721</v>
      </c>
      <c r="F6646" t="s">
        <v>99</v>
      </c>
      <c r="G6646" t="s">
        <v>1914</v>
      </c>
      <c r="H6646" t="s">
        <v>2024</v>
      </c>
      <c r="I6646" t="s">
        <v>1838</v>
      </c>
      <c r="J6646" t="s">
        <v>1915</v>
      </c>
      <c r="K6646" t="s">
        <v>2019</v>
      </c>
      <c r="L6646" s="24">
        <v>34500</v>
      </c>
      <c r="M6646" s="25">
        <f>+VLOOKUP(E6646, TC!A:D, 4, FALSE())</f>
        <v>1.1277499994195213</v>
      </c>
      <c r="N6646" s="24">
        <f t="shared" si="515"/>
        <v>34500</v>
      </c>
      <c r="O6646" t="str">
        <f t="shared" si="516"/>
        <v>FACTURA</v>
      </c>
      <c r="P6646" t="str">
        <f t="shared" si="517"/>
        <v>2025</v>
      </c>
      <c r="Q6646" t="str">
        <f t="shared" si="518"/>
        <v>05</v>
      </c>
      <c r="R6646" t="str">
        <f>+IFERROR(VLOOKUP(I6646, Listado!A:B, 2, FALSE()), "COMERCIALIZADORA INTERNACIONAL CARIBBEAN EXOTICS S A")</f>
        <v>LONDOÑO ECHEVERRI ALEJANDRA</v>
      </c>
      <c r="S6646" s="25">
        <f>+VLOOKUP(E6646, TC!A:D, 2, FALSE())</f>
        <v>4306.79</v>
      </c>
      <c r="T6646" t="str">
        <f t="shared" si="519"/>
        <v>COP</v>
      </c>
    </row>
    <row r="6647" spans="1:20" ht="18.75" hidden="1" customHeight="1" x14ac:dyDescent="0.25">
      <c r="A6647" t="s">
        <v>2887</v>
      </c>
      <c r="B6647" t="s">
        <v>1923</v>
      </c>
      <c r="C6647" t="s">
        <v>1913</v>
      </c>
      <c r="D6647" s="24">
        <v>5967</v>
      </c>
      <c r="E6647" t="s">
        <v>1721</v>
      </c>
      <c r="F6647" t="s">
        <v>99</v>
      </c>
      <c r="G6647" t="s">
        <v>1914</v>
      </c>
      <c r="H6647" t="s">
        <v>2024</v>
      </c>
      <c r="I6647" t="s">
        <v>1838</v>
      </c>
      <c r="J6647" t="s">
        <v>1915</v>
      </c>
      <c r="K6647" t="s">
        <v>2019</v>
      </c>
      <c r="L6647" s="24">
        <v>77500</v>
      </c>
      <c r="M6647" s="25">
        <f>+VLOOKUP(E6647, TC!A:D, 4, FALSE())</f>
        <v>1.1277499994195213</v>
      </c>
      <c r="N6647" s="24">
        <f t="shared" si="515"/>
        <v>77500</v>
      </c>
      <c r="O6647" t="str">
        <f t="shared" si="516"/>
        <v>FACTURA</v>
      </c>
      <c r="P6647" t="str">
        <f t="shared" si="517"/>
        <v>2025</v>
      </c>
      <c r="Q6647" t="str">
        <f t="shared" si="518"/>
        <v>05</v>
      </c>
      <c r="R6647" t="str">
        <f>+IFERROR(VLOOKUP(I6647, Listado!A:B, 2, FALSE()), "COMERCIALIZADORA INTERNACIONAL CARIBBEAN EXOTICS S A")</f>
        <v>LONDOÑO ECHEVERRI ALEJANDRA</v>
      </c>
      <c r="S6647" s="25">
        <f>+VLOOKUP(E6647, TC!A:D, 2, FALSE())</f>
        <v>4306.79</v>
      </c>
      <c r="T6647" t="str">
        <f t="shared" si="519"/>
        <v>COP</v>
      </c>
    </row>
    <row r="6648" spans="1:20" ht="18.75" hidden="1" customHeight="1" x14ac:dyDescent="0.25">
      <c r="A6648" t="s">
        <v>2887</v>
      </c>
      <c r="B6648" t="s">
        <v>1923</v>
      </c>
      <c r="C6648" t="s">
        <v>1913</v>
      </c>
      <c r="D6648" s="24">
        <v>5967</v>
      </c>
      <c r="E6648" t="s">
        <v>1721</v>
      </c>
      <c r="F6648" t="s">
        <v>99</v>
      </c>
      <c r="G6648" t="s">
        <v>1914</v>
      </c>
      <c r="H6648" t="s">
        <v>2024</v>
      </c>
      <c r="I6648" t="s">
        <v>1838</v>
      </c>
      <c r="J6648" t="s">
        <v>1915</v>
      </c>
      <c r="K6648" t="s">
        <v>2019</v>
      </c>
      <c r="L6648" s="24">
        <v>80000</v>
      </c>
      <c r="M6648" s="25">
        <f>+VLOOKUP(E6648, TC!A:D, 4, FALSE())</f>
        <v>1.1277499994195213</v>
      </c>
      <c r="N6648" s="24">
        <f t="shared" si="515"/>
        <v>80000</v>
      </c>
      <c r="O6648" t="str">
        <f t="shared" si="516"/>
        <v>FACTURA</v>
      </c>
      <c r="P6648" t="str">
        <f t="shared" si="517"/>
        <v>2025</v>
      </c>
      <c r="Q6648" t="str">
        <f t="shared" si="518"/>
        <v>05</v>
      </c>
      <c r="R6648" t="str">
        <f>+IFERROR(VLOOKUP(I6648, Listado!A:B, 2, FALSE()), "COMERCIALIZADORA INTERNACIONAL CARIBBEAN EXOTICS S A")</f>
        <v>LONDOÑO ECHEVERRI ALEJANDRA</v>
      </c>
      <c r="S6648" s="25">
        <f>+VLOOKUP(E6648, TC!A:D, 2, FALSE())</f>
        <v>4306.79</v>
      </c>
      <c r="T6648" t="str">
        <f t="shared" si="519"/>
        <v>COP</v>
      </c>
    </row>
    <row r="6649" spans="1:20" ht="18.75" hidden="1" customHeight="1" x14ac:dyDescent="0.25">
      <c r="A6649" t="s">
        <v>2887</v>
      </c>
      <c r="B6649" t="s">
        <v>1923</v>
      </c>
      <c r="C6649" t="s">
        <v>1913</v>
      </c>
      <c r="D6649" s="24">
        <v>5967</v>
      </c>
      <c r="E6649" t="s">
        <v>1721</v>
      </c>
      <c r="F6649" t="s">
        <v>99</v>
      </c>
      <c r="G6649" t="s">
        <v>1914</v>
      </c>
      <c r="H6649" t="s">
        <v>2024</v>
      </c>
      <c r="I6649" t="s">
        <v>1838</v>
      </c>
      <c r="J6649" t="s">
        <v>1915</v>
      </c>
      <c r="K6649" t="s">
        <v>2019</v>
      </c>
      <c r="L6649" s="24">
        <v>48500</v>
      </c>
      <c r="M6649" s="25">
        <f>+VLOOKUP(E6649, TC!A:D, 4, FALSE())</f>
        <v>1.1277499994195213</v>
      </c>
      <c r="N6649" s="24">
        <f t="shared" si="515"/>
        <v>48500</v>
      </c>
      <c r="O6649" t="str">
        <f t="shared" si="516"/>
        <v>FACTURA</v>
      </c>
      <c r="P6649" t="str">
        <f t="shared" si="517"/>
        <v>2025</v>
      </c>
      <c r="Q6649" t="str">
        <f t="shared" si="518"/>
        <v>05</v>
      </c>
      <c r="R6649" t="str">
        <f>+IFERROR(VLOOKUP(I6649, Listado!A:B, 2, FALSE()), "COMERCIALIZADORA INTERNACIONAL CARIBBEAN EXOTICS S A")</f>
        <v>LONDOÑO ECHEVERRI ALEJANDRA</v>
      </c>
      <c r="S6649" s="25">
        <f>+VLOOKUP(E6649, TC!A:D, 2, FALSE())</f>
        <v>4306.79</v>
      </c>
      <c r="T6649" t="str">
        <f t="shared" si="519"/>
        <v>COP</v>
      </c>
    </row>
    <row r="6650" spans="1:20" ht="18.75" hidden="1" customHeight="1" x14ac:dyDescent="0.25">
      <c r="A6650" t="s">
        <v>2887</v>
      </c>
      <c r="B6650" t="s">
        <v>1923</v>
      </c>
      <c r="C6650" t="s">
        <v>1913</v>
      </c>
      <c r="D6650" s="24">
        <v>5967</v>
      </c>
      <c r="E6650" t="s">
        <v>1721</v>
      </c>
      <c r="F6650" t="s">
        <v>99</v>
      </c>
      <c r="G6650" t="s">
        <v>1914</v>
      </c>
      <c r="H6650" t="s">
        <v>2024</v>
      </c>
      <c r="I6650" t="s">
        <v>1838</v>
      </c>
      <c r="J6650" t="s">
        <v>1915</v>
      </c>
      <c r="K6650" t="s">
        <v>2019</v>
      </c>
      <c r="L6650" s="24">
        <v>150000</v>
      </c>
      <c r="M6650" s="25">
        <f>+VLOOKUP(E6650, TC!A:D, 4, FALSE())</f>
        <v>1.1277499994195213</v>
      </c>
      <c r="N6650" s="24">
        <f t="shared" si="515"/>
        <v>150000</v>
      </c>
      <c r="O6650" t="str">
        <f t="shared" si="516"/>
        <v>FACTURA</v>
      </c>
      <c r="P6650" t="str">
        <f t="shared" si="517"/>
        <v>2025</v>
      </c>
      <c r="Q6650" t="str">
        <f t="shared" si="518"/>
        <v>05</v>
      </c>
      <c r="R6650" t="str">
        <f>+IFERROR(VLOOKUP(I6650, Listado!A:B, 2, FALSE()), "COMERCIALIZADORA INTERNACIONAL CARIBBEAN EXOTICS S A")</f>
        <v>LONDOÑO ECHEVERRI ALEJANDRA</v>
      </c>
      <c r="S6650" s="25">
        <f>+VLOOKUP(E6650, TC!A:D, 2, FALSE())</f>
        <v>4306.79</v>
      </c>
      <c r="T6650" t="str">
        <f t="shared" si="519"/>
        <v>COP</v>
      </c>
    </row>
    <row r="6651" spans="1:20" ht="18.75" hidden="1" customHeight="1" x14ac:dyDescent="0.25">
      <c r="A6651" t="s">
        <v>2887</v>
      </c>
      <c r="B6651" t="s">
        <v>1923</v>
      </c>
      <c r="C6651" t="s">
        <v>1913</v>
      </c>
      <c r="D6651" s="24">
        <v>5967</v>
      </c>
      <c r="E6651" t="s">
        <v>1721</v>
      </c>
      <c r="F6651" t="s">
        <v>99</v>
      </c>
      <c r="G6651" t="s">
        <v>1914</v>
      </c>
      <c r="H6651" t="s">
        <v>2024</v>
      </c>
      <c r="I6651" t="s">
        <v>1838</v>
      </c>
      <c r="J6651" t="s">
        <v>1915</v>
      </c>
      <c r="K6651" t="s">
        <v>2021</v>
      </c>
      <c r="L6651" s="24">
        <v>473400</v>
      </c>
      <c r="M6651" s="25">
        <f>+VLOOKUP(E6651, TC!A:D, 4, FALSE())</f>
        <v>1.1277499994195213</v>
      </c>
      <c r="N6651" s="24">
        <f t="shared" si="515"/>
        <v>473400</v>
      </c>
      <c r="O6651" t="str">
        <f t="shared" si="516"/>
        <v>FACTURA</v>
      </c>
      <c r="P6651" t="str">
        <f t="shared" si="517"/>
        <v>2025</v>
      </c>
      <c r="Q6651" t="str">
        <f t="shared" si="518"/>
        <v>05</v>
      </c>
      <c r="R6651" t="str">
        <f>+IFERROR(VLOOKUP(I6651, Listado!A:B, 2, FALSE()), "COMERCIALIZADORA INTERNACIONAL CARIBBEAN EXOTICS S A")</f>
        <v>LONDOÑO ECHEVERRI ALEJANDRA</v>
      </c>
      <c r="S6651" s="25">
        <f>+VLOOKUP(E6651, TC!A:D, 2, FALSE())</f>
        <v>4306.79</v>
      </c>
      <c r="T6651" t="str">
        <f t="shared" si="519"/>
        <v>COP</v>
      </c>
    </row>
    <row r="6652" spans="1:20" ht="18.75" hidden="1" customHeight="1" x14ac:dyDescent="0.25">
      <c r="A6652" t="s">
        <v>2887</v>
      </c>
      <c r="B6652" t="s">
        <v>1923</v>
      </c>
      <c r="C6652" t="s">
        <v>1913</v>
      </c>
      <c r="D6652" s="24">
        <v>5967</v>
      </c>
      <c r="E6652" t="s">
        <v>1721</v>
      </c>
      <c r="F6652" t="s">
        <v>99</v>
      </c>
      <c r="G6652" t="s">
        <v>1914</v>
      </c>
      <c r="H6652" t="s">
        <v>2024</v>
      </c>
      <c r="I6652" t="s">
        <v>1838</v>
      </c>
      <c r="J6652" t="s">
        <v>1915</v>
      </c>
      <c r="K6652" t="s">
        <v>2022</v>
      </c>
      <c r="L6652" s="24">
        <v>34500</v>
      </c>
      <c r="M6652" s="25">
        <f>+VLOOKUP(E6652, TC!A:D, 4, FALSE())</f>
        <v>1.1277499994195213</v>
      </c>
      <c r="N6652" s="24">
        <f t="shared" si="515"/>
        <v>34500</v>
      </c>
      <c r="O6652" t="str">
        <f t="shared" si="516"/>
        <v>FACTURA</v>
      </c>
      <c r="P6652" t="str">
        <f t="shared" si="517"/>
        <v>2025</v>
      </c>
      <c r="Q6652" t="str">
        <f t="shared" si="518"/>
        <v>05</v>
      </c>
      <c r="R6652" t="str">
        <f>+IFERROR(VLOOKUP(I6652, Listado!A:B, 2, FALSE()), "COMERCIALIZADORA INTERNACIONAL CARIBBEAN EXOTICS S A")</f>
        <v>LONDOÑO ECHEVERRI ALEJANDRA</v>
      </c>
      <c r="S6652" s="25">
        <f>+VLOOKUP(E6652, TC!A:D, 2, FALSE())</f>
        <v>4306.79</v>
      </c>
      <c r="T6652" t="str">
        <f t="shared" si="519"/>
        <v>COP</v>
      </c>
    </row>
    <row r="6653" spans="1:20" ht="18.75" hidden="1" customHeight="1" x14ac:dyDescent="0.25">
      <c r="A6653" t="s">
        <v>2887</v>
      </c>
      <c r="B6653" t="s">
        <v>1923</v>
      </c>
      <c r="C6653" t="s">
        <v>1913</v>
      </c>
      <c r="D6653" s="24">
        <v>5967</v>
      </c>
      <c r="E6653" t="s">
        <v>1721</v>
      </c>
      <c r="F6653" t="s">
        <v>99</v>
      </c>
      <c r="G6653" t="s">
        <v>1914</v>
      </c>
      <c r="H6653" t="s">
        <v>2024</v>
      </c>
      <c r="I6653" t="s">
        <v>1838</v>
      </c>
      <c r="J6653" t="s">
        <v>1915</v>
      </c>
      <c r="K6653" t="s">
        <v>2022</v>
      </c>
      <c r="L6653" s="24">
        <v>28980</v>
      </c>
      <c r="M6653" s="25">
        <f>+VLOOKUP(E6653, TC!A:D, 4, FALSE())</f>
        <v>1.1277499994195213</v>
      </c>
      <c r="N6653" s="24">
        <f t="shared" si="515"/>
        <v>28980</v>
      </c>
      <c r="O6653" t="str">
        <f t="shared" si="516"/>
        <v>FACTURA</v>
      </c>
      <c r="P6653" t="str">
        <f t="shared" si="517"/>
        <v>2025</v>
      </c>
      <c r="Q6653" t="str">
        <f t="shared" si="518"/>
        <v>05</v>
      </c>
      <c r="R6653" t="str">
        <f>+IFERROR(VLOOKUP(I6653, Listado!A:B, 2, FALSE()), "COMERCIALIZADORA INTERNACIONAL CARIBBEAN EXOTICS S A")</f>
        <v>LONDOÑO ECHEVERRI ALEJANDRA</v>
      </c>
      <c r="S6653" s="25">
        <f>+VLOOKUP(E6653, TC!A:D, 2, FALSE())</f>
        <v>4306.79</v>
      </c>
      <c r="T6653" t="str">
        <f t="shared" si="519"/>
        <v>COP</v>
      </c>
    </row>
    <row r="6654" spans="1:20" ht="18.75" hidden="1" customHeight="1" x14ac:dyDescent="0.25">
      <c r="A6654" t="s">
        <v>2887</v>
      </c>
      <c r="B6654" t="s">
        <v>1923</v>
      </c>
      <c r="C6654" t="s">
        <v>1913</v>
      </c>
      <c r="D6654" s="24">
        <v>5967</v>
      </c>
      <c r="E6654" t="s">
        <v>1721</v>
      </c>
      <c r="F6654" t="s">
        <v>99</v>
      </c>
      <c r="G6654" t="s">
        <v>1914</v>
      </c>
      <c r="H6654" t="s">
        <v>2024</v>
      </c>
      <c r="I6654" t="s">
        <v>1838</v>
      </c>
      <c r="J6654" t="s">
        <v>1915</v>
      </c>
      <c r="K6654" t="s">
        <v>2022</v>
      </c>
      <c r="L6654" s="24">
        <v>3220</v>
      </c>
      <c r="M6654" s="25">
        <f>+VLOOKUP(E6654, TC!A:D, 4, FALSE())</f>
        <v>1.1277499994195213</v>
      </c>
      <c r="N6654" s="24">
        <f t="shared" si="515"/>
        <v>3220</v>
      </c>
      <c r="O6654" t="str">
        <f t="shared" si="516"/>
        <v>FACTURA</v>
      </c>
      <c r="P6654" t="str">
        <f t="shared" si="517"/>
        <v>2025</v>
      </c>
      <c r="Q6654" t="str">
        <f t="shared" si="518"/>
        <v>05</v>
      </c>
      <c r="R6654" t="str">
        <f>+IFERROR(VLOOKUP(I6654, Listado!A:B, 2, FALSE()), "COMERCIALIZADORA INTERNACIONAL CARIBBEAN EXOTICS S A")</f>
        <v>LONDOÑO ECHEVERRI ALEJANDRA</v>
      </c>
      <c r="S6654" s="25">
        <f>+VLOOKUP(E6654, TC!A:D, 2, FALSE())</f>
        <v>4306.79</v>
      </c>
      <c r="T6654" t="str">
        <f t="shared" si="519"/>
        <v>COP</v>
      </c>
    </row>
    <row r="6655" spans="1:20" ht="18.75" hidden="1" customHeight="1" x14ac:dyDescent="0.25">
      <c r="A6655" t="s">
        <v>2887</v>
      </c>
      <c r="B6655" t="s">
        <v>1923</v>
      </c>
      <c r="C6655" t="s">
        <v>1913</v>
      </c>
      <c r="D6655" s="24">
        <v>5967</v>
      </c>
      <c r="E6655" t="s">
        <v>1721</v>
      </c>
      <c r="F6655" t="s">
        <v>99</v>
      </c>
      <c r="G6655" t="s">
        <v>1914</v>
      </c>
      <c r="H6655" t="s">
        <v>2024</v>
      </c>
      <c r="I6655" t="s">
        <v>1838</v>
      </c>
      <c r="J6655" t="s">
        <v>1915</v>
      </c>
      <c r="K6655" t="s">
        <v>2022</v>
      </c>
      <c r="L6655" s="24">
        <v>9890</v>
      </c>
      <c r="M6655" s="25">
        <f>+VLOOKUP(E6655, TC!A:D, 4, FALSE())</f>
        <v>1.1277499994195213</v>
      </c>
      <c r="N6655" s="24">
        <f t="shared" si="515"/>
        <v>9890</v>
      </c>
      <c r="O6655" t="str">
        <f t="shared" si="516"/>
        <v>FACTURA</v>
      </c>
      <c r="P6655" t="str">
        <f t="shared" si="517"/>
        <v>2025</v>
      </c>
      <c r="Q6655" t="str">
        <f t="shared" si="518"/>
        <v>05</v>
      </c>
      <c r="R6655" t="str">
        <f>+IFERROR(VLOOKUP(I6655, Listado!A:B, 2, FALSE()), "COMERCIALIZADORA INTERNACIONAL CARIBBEAN EXOTICS S A")</f>
        <v>LONDOÑO ECHEVERRI ALEJANDRA</v>
      </c>
      <c r="S6655" s="25">
        <f>+VLOOKUP(E6655, TC!A:D, 2, FALSE())</f>
        <v>4306.79</v>
      </c>
      <c r="T6655" t="str">
        <f t="shared" si="519"/>
        <v>COP</v>
      </c>
    </row>
    <row r="6656" spans="1:20" ht="18.75" hidden="1" customHeight="1" x14ac:dyDescent="0.25">
      <c r="A6656" t="s">
        <v>2887</v>
      </c>
      <c r="B6656" t="s">
        <v>1923</v>
      </c>
      <c r="C6656" t="s">
        <v>1913</v>
      </c>
      <c r="D6656" s="24">
        <v>5967</v>
      </c>
      <c r="E6656" t="s">
        <v>1721</v>
      </c>
      <c r="F6656" t="s">
        <v>99</v>
      </c>
      <c r="G6656" t="s">
        <v>1914</v>
      </c>
      <c r="H6656" t="s">
        <v>2024</v>
      </c>
      <c r="I6656" t="s">
        <v>1838</v>
      </c>
      <c r="J6656" t="s">
        <v>1915</v>
      </c>
      <c r="K6656" t="s">
        <v>2022</v>
      </c>
      <c r="L6656" s="24">
        <v>9890</v>
      </c>
      <c r="M6656" s="25">
        <f>+VLOOKUP(E6656, TC!A:D, 4, FALSE())</f>
        <v>1.1277499994195213</v>
      </c>
      <c r="N6656" s="24">
        <f t="shared" si="515"/>
        <v>9890</v>
      </c>
      <c r="O6656" t="str">
        <f t="shared" si="516"/>
        <v>FACTURA</v>
      </c>
      <c r="P6656" t="str">
        <f t="shared" si="517"/>
        <v>2025</v>
      </c>
      <c r="Q6656" t="str">
        <f t="shared" si="518"/>
        <v>05</v>
      </c>
      <c r="R6656" t="str">
        <f>+IFERROR(VLOOKUP(I6656, Listado!A:B, 2, FALSE()), "COMERCIALIZADORA INTERNACIONAL CARIBBEAN EXOTICS S A")</f>
        <v>LONDOÑO ECHEVERRI ALEJANDRA</v>
      </c>
      <c r="S6656" s="25">
        <f>+VLOOKUP(E6656, TC!A:D, 2, FALSE())</f>
        <v>4306.79</v>
      </c>
      <c r="T6656" t="str">
        <f t="shared" si="519"/>
        <v>COP</v>
      </c>
    </row>
    <row r="6657" spans="1:20" ht="18.75" hidden="1" customHeight="1" x14ac:dyDescent="0.25">
      <c r="A6657" t="s">
        <v>2887</v>
      </c>
      <c r="B6657" t="s">
        <v>1923</v>
      </c>
      <c r="C6657" t="s">
        <v>1913</v>
      </c>
      <c r="D6657" s="24">
        <v>5967</v>
      </c>
      <c r="E6657" t="s">
        <v>1721</v>
      </c>
      <c r="F6657" t="s">
        <v>99</v>
      </c>
      <c r="G6657" t="s">
        <v>1914</v>
      </c>
      <c r="H6657" t="s">
        <v>2024</v>
      </c>
      <c r="I6657" t="s">
        <v>1838</v>
      </c>
      <c r="J6657" t="s">
        <v>1915</v>
      </c>
      <c r="K6657" t="s">
        <v>2022</v>
      </c>
      <c r="L6657" s="24">
        <v>195730</v>
      </c>
      <c r="M6657" s="25">
        <f>+VLOOKUP(E6657, TC!A:D, 4, FALSE())</f>
        <v>1.1277499994195213</v>
      </c>
      <c r="N6657" s="24">
        <f t="shared" si="515"/>
        <v>195730</v>
      </c>
      <c r="O6657" t="str">
        <f t="shared" si="516"/>
        <v>FACTURA</v>
      </c>
      <c r="P6657" t="str">
        <f t="shared" si="517"/>
        <v>2025</v>
      </c>
      <c r="Q6657" t="str">
        <f t="shared" si="518"/>
        <v>05</v>
      </c>
      <c r="R6657" t="str">
        <f>+IFERROR(VLOOKUP(I6657, Listado!A:B, 2, FALSE()), "COMERCIALIZADORA INTERNACIONAL CARIBBEAN EXOTICS S A")</f>
        <v>LONDOÑO ECHEVERRI ALEJANDRA</v>
      </c>
      <c r="S6657" s="25">
        <f>+VLOOKUP(E6657, TC!A:D, 2, FALSE())</f>
        <v>4306.79</v>
      </c>
      <c r="T6657" t="str">
        <f t="shared" si="519"/>
        <v>COP</v>
      </c>
    </row>
    <row r="6658" spans="1:20" ht="18.75" hidden="1" customHeight="1" x14ac:dyDescent="0.25">
      <c r="A6658" t="s">
        <v>2887</v>
      </c>
      <c r="B6658" t="s">
        <v>1923</v>
      </c>
      <c r="C6658" t="s">
        <v>1913</v>
      </c>
      <c r="D6658" s="24">
        <v>5967</v>
      </c>
      <c r="E6658" t="s">
        <v>1721</v>
      </c>
      <c r="F6658" t="s">
        <v>99</v>
      </c>
      <c r="G6658" t="s">
        <v>1914</v>
      </c>
      <c r="H6658" t="s">
        <v>2024</v>
      </c>
      <c r="I6658" t="s">
        <v>1838</v>
      </c>
      <c r="J6658" t="s">
        <v>1915</v>
      </c>
      <c r="K6658" t="s">
        <v>2022</v>
      </c>
      <c r="L6658" s="24">
        <v>166980</v>
      </c>
      <c r="M6658" s="25">
        <f>+VLOOKUP(E6658, TC!A:D, 4, FALSE())</f>
        <v>1.1277499994195213</v>
      </c>
      <c r="N6658" s="24">
        <f t="shared" ref="N6658:N6721" si="520">+IF(F6658="EUR", (M6658*L6658), IF(I6658="JUAN MATAS SAS", (L6658/S6658), L6658))</f>
        <v>166980</v>
      </c>
      <c r="O6658" t="str">
        <f t="shared" ref="O6658:O6721" si="521">+IF(C6658="CFE", "FACTURA", IF(ISERROR(SEARCH("ANULA", H6658))=FALSE(), "ANULACIÓN FE", IF(ISERROR(SEARCH("CANCELLATION", H6658))=FALSE(), "ANULACIÓN FE", "NOTAS")))</f>
        <v>FACTURA</v>
      </c>
      <c r="P6658" t="str">
        <f t="shared" ref="P6658:P6721" si="522">+LEFT(E6658, 4)</f>
        <v>2025</v>
      </c>
      <c r="Q6658" t="str">
        <f t="shared" ref="Q6658:Q6721" si="523">+MID(E6658, 5, 2)</f>
        <v>05</v>
      </c>
      <c r="R6658" t="str">
        <f>+IFERROR(VLOOKUP(I6658, Listado!A:B, 2, FALSE()), "COMERCIALIZADORA INTERNACIONAL CARIBBEAN EXOTICS S A")</f>
        <v>LONDOÑO ECHEVERRI ALEJANDRA</v>
      </c>
      <c r="S6658" s="25">
        <f>+VLOOKUP(E6658, TC!A:D, 2, FALSE())</f>
        <v>4306.79</v>
      </c>
      <c r="T6658" t="str">
        <f t="shared" ref="T6658:T6721" si="524">+IF(I6658="JUAN MATAS SAS", "USD", F6658)</f>
        <v>COP</v>
      </c>
    </row>
    <row r="6659" spans="1:20" ht="18.75" hidden="1" customHeight="1" x14ac:dyDescent="0.25">
      <c r="A6659" t="s">
        <v>2887</v>
      </c>
      <c r="B6659" t="s">
        <v>1923</v>
      </c>
      <c r="C6659" t="s">
        <v>1913</v>
      </c>
      <c r="D6659" s="24">
        <v>5967</v>
      </c>
      <c r="E6659" t="s">
        <v>1721</v>
      </c>
      <c r="F6659" t="s">
        <v>99</v>
      </c>
      <c r="G6659" t="s">
        <v>1914</v>
      </c>
      <c r="H6659" t="s">
        <v>2024</v>
      </c>
      <c r="I6659" t="s">
        <v>1838</v>
      </c>
      <c r="J6659" t="s">
        <v>1915</v>
      </c>
      <c r="K6659" t="s">
        <v>2022</v>
      </c>
      <c r="L6659" s="24">
        <v>1150</v>
      </c>
      <c r="M6659" s="25">
        <f>+VLOOKUP(E6659, TC!A:D, 4, FALSE())</f>
        <v>1.1277499994195213</v>
      </c>
      <c r="N6659" s="24">
        <f t="shared" si="520"/>
        <v>1150</v>
      </c>
      <c r="O6659" t="str">
        <f t="shared" si="521"/>
        <v>FACTURA</v>
      </c>
      <c r="P6659" t="str">
        <f t="shared" si="522"/>
        <v>2025</v>
      </c>
      <c r="Q6659" t="str">
        <f t="shared" si="523"/>
        <v>05</v>
      </c>
      <c r="R6659" t="str">
        <f>+IFERROR(VLOOKUP(I6659, Listado!A:B, 2, FALSE()), "COMERCIALIZADORA INTERNACIONAL CARIBBEAN EXOTICS S A")</f>
        <v>LONDOÑO ECHEVERRI ALEJANDRA</v>
      </c>
      <c r="S6659" s="25">
        <f>+VLOOKUP(E6659, TC!A:D, 2, FALSE())</f>
        <v>4306.79</v>
      </c>
      <c r="T6659" t="str">
        <f t="shared" si="524"/>
        <v>COP</v>
      </c>
    </row>
    <row r="6660" spans="1:20" ht="18.75" hidden="1" customHeight="1" x14ac:dyDescent="0.25">
      <c r="A6660" t="s">
        <v>2887</v>
      </c>
      <c r="B6660" t="s">
        <v>1923</v>
      </c>
      <c r="C6660" t="s">
        <v>1913</v>
      </c>
      <c r="D6660" s="24">
        <v>5968</v>
      </c>
      <c r="E6660" t="s">
        <v>1721</v>
      </c>
      <c r="F6660" t="s">
        <v>99</v>
      </c>
      <c r="G6660" t="s">
        <v>1914</v>
      </c>
      <c r="H6660" t="s">
        <v>2024</v>
      </c>
      <c r="I6660" t="s">
        <v>1838</v>
      </c>
      <c r="J6660" t="s">
        <v>1915</v>
      </c>
      <c r="K6660" t="s">
        <v>2025</v>
      </c>
      <c r="L6660" s="24">
        <v>177480</v>
      </c>
      <c r="M6660" s="25">
        <f>+VLOOKUP(E6660, TC!A:D, 4, FALSE())</f>
        <v>1.1277499994195213</v>
      </c>
      <c r="N6660" s="24">
        <f t="shared" si="520"/>
        <v>177480</v>
      </c>
      <c r="O6660" t="str">
        <f t="shared" si="521"/>
        <v>FACTURA</v>
      </c>
      <c r="P6660" t="str">
        <f t="shared" si="522"/>
        <v>2025</v>
      </c>
      <c r="Q6660" t="str">
        <f t="shared" si="523"/>
        <v>05</v>
      </c>
      <c r="R6660" t="str">
        <f>+IFERROR(VLOOKUP(I6660, Listado!A:B, 2, FALSE()), "COMERCIALIZADORA INTERNACIONAL CARIBBEAN EXOTICS S A")</f>
        <v>LONDOÑO ECHEVERRI ALEJANDRA</v>
      </c>
      <c r="S6660" s="25">
        <f>+VLOOKUP(E6660, TC!A:D, 2, FALSE())</f>
        <v>4306.79</v>
      </c>
      <c r="T6660" t="str">
        <f t="shared" si="524"/>
        <v>COP</v>
      </c>
    </row>
    <row r="6661" spans="1:20" ht="18.75" hidden="1" customHeight="1" x14ac:dyDescent="0.25">
      <c r="A6661" t="s">
        <v>2887</v>
      </c>
      <c r="B6661" t="s">
        <v>1923</v>
      </c>
      <c r="C6661" t="s">
        <v>1913</v>
      </c>
      <c r="D6661" s="24">
        <v>5968</v>
      </c>
      <c r="E6661" t="s">
        <v>1721</v>
      </c>
      <c r="F6661" t="s">
        <v>99</v>
      </c>
      <c r="G6661" t="s">
        <v>1914</v>
      </c>
      <c r="H6661" t="s">
        <v>2024</v>
      </c>
      <c r="I6661" t="s">
        <v>1838</v>
      </c>
      <c r="J6661" t="s">
        <v>1915</v>
      </c>
      <c r="K6661" t="s">
        <v>2028</v>
      </c>
      <c r="L6661" s="24">
        <v>219900</v>
      </c>
      <c r="M6661" s="25">
        <f>+VLOOKUP(E6661, TC!A:D, 4, FALSE())</f>
        <v>1.1277499994195213</v>
      </c>
      <c r="N6661" s="24">
        <f t="shared" si="520"/>
        <v>219900</v>
      </c>
      <c r="O6661" t="str">
        <f t="shared" si="521"/>
        <v>FACTURA</v>
      </c>
      <c r="P6661" t="str">
        <f t="shared" si="522"/>
        <v>2025</v>
      </c>
      <c r="Q6661" t="str">
        <f t="shared" si="523"/>
        <v>05</v>
      </c>
      <c r="R6661" t="str">
        <f>+IFERROR(VLOOKUP(I6661, Listado!A:B, 2, FALSE()), "COMERCIALIZADORA INTERNACIONAL CARIBBEAN EXOTICS S A")</f>
        <v>LONDOÑO ECHEVERRI ALEJANDRA</v>
      </c>
      <c r="S6661" s="25">
        <f>+VLOOKUP(E6661, TC!A:D, 2, FALSE())</f>
        <v>4306.79</v>
      </c>
      <c r="T6661" t="str">
        <f t="shared" si="524"/>
        <v>COP</v>
      </c>
    </row>
    <row r="6662" spans="1:20" ht="18.75" hidden="1" customHeight="1" x14ac:dyDescent="0.25">
      <c r="A6662" t="s">
        <v>2887</v>
      </c>
      <c r="B6662" t="s">
        <v>1923</v>
      </c>
      <c r="C6662" t="s">
        <v>1913</v>
      </c>
      <c r="D6662" s="24">
        <v>5968</v>
      </c>
      <c r="E6662" t="s">
        <v>1721</v>
      </c>
      <c r="F6662" t="s">
        <v>99</v>
      </c>
      <c r="G6662" t="s">
        <v>1914</v>
      </c>
      <c r="H6662" t="s">
        <v>2024</v>
      </c>
      <c r="I6662" t="s">
        <v>1838</v>
      </c>
      <c r="J6662" t="s">
        <v>1915</v>
      </c>
      <c r="K6662" t="s">
        <v>2028</v>
      </c>
      <c r="L6662" s="24">
        <v>119400</v>
      </c>
      <c r="M6662" s="25">
        <f>+VLOOKUP(E6662, TC!A:D, 4, FALSE())</f>
        <v>1.1277499994195213</v>
      </c>
      <c r="N6662" s="24">
        <f t="shared" si="520"/>
        <v>119400</v>
      </c>
      <c r="O6662" t="str">
        <f t="shared" si="521"/>
        <v>FACTURA</v>
      </c>
      <c r="P6662" t="str">
        <f t="shared" si="522"/>
        <v>2025</v>
      </c>
      <c r="Q6662" t="str">
        <f t="shared" si="523"/>
        <v>05</v>
      </c>
      <c r="R6662" t="str">
        <f>+IFERROR(VLOOKUP(I6662, Listado!A:B, 2, FALSE()), "COMERCIALIZADORA INTERNACIONAL CARIBBEAN EXOTICS S A")</f>
        <v>LONDOÑO ECHEVERRI ALEJANDRA</v>
      </c>
      <c r="S6662" s="25">
        <f>+VLOOKUP(E6662, TC!A:D, 2, FALSE())</f>
        <v>4306.79</v>
      </c>
      <c r="T6662" t="str">
        <f t="shared" si="524"/>
        <v>COP</v>
      </c>
    </row>
    <row r="6663" spans="1:20" ht="18.75" hidden="1" customHeight="1" x14ac:dyDescent="0.25">
      <c r="A6663" t="s">
        <v>2887</v>
      </c>
      <c r="B6663" t="s">
        <v>1923</v>
      </c>
      <c r="C6663" t="s">
        <v>1913</v>
      </c>
      <c r="D6663" s="24">
        <v>5968</v>
      </c>
      <c r="E6663" t="s">
        <v>1721</v>
      </c>
      <c r="F6663" t="s">
        <v>99</v>
      </c>
      <c r="G6663" t="s">
        <v>1914</v>
      </c>
      <c r="H6663" t="s">
        <v>2024</v>
      </c>
      <c r="I6663" t="s">
        <v>1838</v>
      </c>
      <c r="J6663" t="s">
        <v>1915</v>
      </c>
      <c r="K6663" t="s">
        <v>2028</v>
      </c>
      <c r="L6663" s="24">
        <v>60900</v>
      </c>
      <c r="M6663" s="25">
        <f>+VLOOKUP(E6663, TC!A:D, 4, FALSE())</f>
        <v>1.1277499994195213</v>
      </c>
      <c r="N6663" s="24">
        <f t="shared" si="520"/>
        <v>60900</v>
      </c>
      <c r="O6663" t="str">
        <f t="shared" si="521"/>
        <v>FACTURA</v>
      </c>
      <c r="P6663" t="str">
        <f t="shared" si="522"/>
        <v>2025</v>
      </c>
      <c r="Q6663" t="str">
        <f t="shared" si="523"/>
        <v>05</v>
      </c>
      <c r="R6663" t="str">
        <f>+IFERROR(VLOOKUP(I6663, Listado!A:B, 2, FALSE()), "COMERCIALIZADORA INTERNACIONAL CARIBBEAN EXOTICS S A")</f>
        <v>LONDOÑO ECHEVERRI ALEJANDRA</v>
      </c>
      <c r="S6663" s="25">
        <f>+VLOOKUP(E6663, TC!A:D, 2, FALSE())</f>
        <v>4306.79</v>
      </c>
      <c r="T6663" t="str">
        <f t="shared" si="524"/>
        <v>COP</v>
      </c>
    </row>
    <row r="6664" spans="1:20" ht="18.75" hidden="1" customHeight="1" x14ac:dyDescent="0.25">
      <c r="A6664" t="s">
        <v>2887</v>
      </c>
      <c r="B6664" t="s">
        <v>1923</v>
      </c>
      <c r="C6664" t="s">
        <v>1913</v>
      </c>
      <c r="D6664" s="24">
        <v>5968</v>
      </c>
      <c r="E6664" t="s">
        <v>1721</v>
      </c>
      <c r="F6664" t="s">
        <v>99</v>
      </c>
      <c r="G6664" t="s">
        <v>1914</v>
      </c>
      <c r="H6664" t="s">
        <v>2024</v>
      </c>
      <c r="I6664" t="s">
        <v>1838</v>
      </c>
      <c r="J6664" t="s">
        <v>1915</v>
      </c>
      <c r="K6664" t="s">
        <v>2021</v>
      </c>
      <c r="L6664" s="24">
        <v>216200</v>
      </c>
      <c r="M6664" s="25">
        <f>+VLOOKUP(E6664, TC!A:D, 4, FALSE())</f>
        <v>1.1277499994195213</v>
      </c>
      <c r="N6664" s="24">
        <f t="shared" si="520"/>
        <v>216200</v>
      </c>
      <c r="O6664" t="str">
        <f t="shared" si="521"/>
        <v>FACTURA</v>
      </c>
      <c r="P6664" t="str">
        <f t="shared" si="522"/>
        <v>2025</v>
      </c>
      <c r="Q6664" t="str">
        <f t="shared" si="523"/>
        <v>05</v>
      </c>
      <c r="R6664" t="str">
        <f>+IFERROR(VLOOKUP(I6664, Listado!A:B, 2, FALSE()), "COMERCIALIZADORA INTERNACIONAL CARIBBEAN EXOTICS S A")</f>
        <v>LONDOÑO ECHEVERRI ALEJANDRA</v>
      </c>
      <c r="S6664" s="25">
        <f>+VLOOKUP(E6664, TC!A:D, 2, FALSE())</f>
        <v>4306.79</v>
      </c>
      <c r="T6664" t="str">
        <f t="shared" si="524"/>
        <v>COP</v>
      </c>
    </row>
    <row r="6665" spans="1:20" ht="18.75" hidden="1" customHeight="1" x14ac:dyDescent="0.25">
      <c r="A6665" t="s">
        <v>2887</v>
      </c>
      <c r="B6665" t="s">
        <v>1923</v>
      </c>
      <c r="C6665" t="s">
        <v>1913</v>
      </c>
      <c r="D6665" s="24">
        <v>5968</v>
      </c>
      <c r="E6665" t="s">
        <v>1721</v>
      </c>
      <c r="F6665" t="s">
        <v>99</v>
      </c>
      <c r="G6665" t="s">
        <v>1914</v>
      </c>
      <c r="H6665" t="s">
        <v>2024</v>
      </c>
      <c r="I6665" t="s">
        <v>1838</v>
      </c>
      <c r="J6665" t="s">
        <v>1915</v>
      </c>
      <c r="K6665" t="s">
        <v>2021</v>
      </c>
      <c r="L6665" s="24">
        <v>77600</v>
      </c>
      <c r="M6665" s="25">
        <f>+VLOOKUP(E6665, TC!A:D, 4, FALSE())</f>
        <v>1.1277499994195213</v>
      </c>
      <c r="N6665" s="24">
        <f t="shared" si="520"/>
        <v>77600</v>
      </c>
      <c r="O6665" t="str">
        <f t="shared" si="521"/>
        <v>FACTURA</v>
      </c>
      <c r="P6665" t="str">
        <f t="shared" si="522"/>
        <v>2025</v>
      </c>
      <c r="Q6665" t="str">
        <f t="shared" si="523"/>
        <v>05</v>
      </c>
      <c r="R6665" t="str">
        <f>+IFERROR(VLOOKUP(I6665, Listado!A:B, 2, FALSE()), "COMERCIALIZADORA INTERNACIONAL CARIBBEAN EXOTICS S A")</f>
        <v>LONDOÑO ECHEVERRI ALEJANDRA</v>
      </c>
      <c r="S6665" s="25">
        <f>+VLOOKUP(E6665, TC!A:D, 2, FALSE())</f>
        <v>4306.79</v>
      </c>
      <c r="T6665" t="str">
        <f t="shared" si="524"/>
        <v>COP</v>
      </c>
    </row>
    <row r="6666" spans="1:20" ht="18.75" hidden="1" customHeight="1" x14ac:dyDescent="0.25">
      <c r="A6666" t="s">
        <v>2887</v>
      </c>
      <c r="B6666" t="s">
        <v>1923</v>
      </c>
      <c r="C6666" t="s">
        <v>1913</v>
      </c>
      <c r="D6666" s="24">
        <v>5968</v>
      </c>
      <c r="E6666" t="s">
        <v>1721</v>
      </c>
      <c r="F6666" t="s">
        <v>99</v>
      </c>
      <c r="G6666" t="s">
        <v>1914</v>
      </c>
      <c r="H6666" t="s">
        <v>2024</v>
      </c>
      <c r="I6666" t="s">
        <v>1838</v>
      </c>
      <c r="J6666" t="s">
        <v>1915</v>
      </c>
      <c r="K6666" t="s">
        <v>2021</v>
      </c>
      <c r="L6666" s="24">
        <v>48800</v>
      </c>
      <c r="M6666" s="25">
        <f>+VLOOKUP(E6666, TC!A:D, 4, FALSE())</f>
        <v>1.1277499994195213</v>
      </c>
      <c r="N6666" s="24">
        <f t="shared" si="520"/>
        <v>48800</v>
      </c>
      <c r="O6666" t="str">
        <f t="shared" si="521"/>
        <v>FACTURA</v>
      </c>
      <c r="P6666" t="str">
        <f t="shared" si="522"/>
        <v>2025</v>
      </c>
      <c r="Q6666" t="str">
        <f t="shared" si="523"/>
        <v>05</v>
      </c>
      <c r="R6666" t="str">
        <f>+IFERROR(VLOOKUP(I6666, Listado!A:B, 2, FALSE()), "COMERCIALIZADORA INTERNACIONAL CARIBBEAN EXOTICS S A")</f>
        <v>LONDOÑO ECHEVERRI ALEJANDRA</v>
      </c>
      <c r="S6666" s="25">
        <f>+VLOOKUP(E6666, TC!A:D, 2, FALSE())</f>
        <v>4306.79</v>
      </c>
      <c r="T6666" t="str">
        <f t="shared" si="524"/>
        <v>COP</v>
      </c>
    </row>
    <row r="6667" spans="1:20" ht="18.75" hidden="1" customHeight="1" x14ac:dyDescent="0.25">
      <c r="A6667" t="s">
        <v>2887</v>
      </c>
      <c r="B6667" t="s">
        <v>1923</v>
      </c>
      <c r="C6667" t="s">
        <v>1913</v>
      </c>
      <c r="D6667" s="24">
        <v>5968</v>
      </c>
      <c r="E6667" t="s">
        <v>1721</v>
      </c>
      <c r="F6667" t="s">
        <v>99</v>
      </c>
      <c r="G6667" t="s">
        <v>1914</v>
      </c>
      <c r="H6667" t="s">
        <v>2024</v>
      </c>
      <c r="I6667" t="s">
        <v>1838</v>
      </c>
      <c r="J6667" t="s">
        <v>1915</v>
      </c>
      <c r="K6667" t="s">
        <v>2021</v>
      </c>
      <c r="L6667" s="24">
        <v>94400</v>
      </c>
      <c r="M6667" s="25">
        <f>+VLOOKUP(E6667, TC!A:D, 4, FALSE())</f>
        <v>1.1277499994195213</v>
      </c>
      <c r="N6667" s="24">
        <f t="shared" si="520"/>
        <v>94400</v>
      </c>
      <c r="O6667" t="str">
        <f t="shared" si="521"/>
        <v>FACTURA</v>
      </c>
      <c r="P6667" t="str">
        <f t="shared" si="522"/>
        <v>2025</v>
      </c>
      <c r="Q6667" t="str">
        <f t="shared" si="523"/>
        <v>05</v>
      </c>
      <c r="R6667" t="str">
        <f>+IFERROR(VLOOKUP(I6667, Listado!A:B, 2, FALSE()), "COMERCIALIZADORA INTERNACIONAL CARIBBEAN EXOTICS S A")</f>
        <v>LONDOÑO ECHEVERRI ALEJANDRA</v>
      </c>
      <c r="S6667" s="25">
        <f>+VLOOKUP(E6667, TC!A:D, 2, FALSE())</f>
        <v>4306.79</v>
      </c>
      <c r="T6667" t="str">
        <f t="shared" si="524"/>
        <v>COP</v>
      </c>
    </row>
    <row r="6668" spans="1:20" ht="18.75" hidden="1" customHeight="1" x14ac:dyDescent="0.25">
      <c r="A6668" t="s">
        <v>2887</v>
      </c>
      <c r="B6668" t="s">
        <v>1923</v>
      </c>
      <c r="C6668" t="s">
        <v>1913</v>
      </c>
      <c r="D6668" s="24">
        <v>5968</v>
      </c>
      <c r="E6668" t="s">
        <v>1721</v>
      </c>
      <c r="F6668" t="s">
        <v>99</v>
      </c>
      <c r="G6668" t="s">
        <v>1914</v>
      </c>
      <c r="H6668" t="s">
        <v>2024</v>
      </c>
      <c r="I6668" t="s">
        <v>1838</v>
      </c>
      <c r="J6668" t="s">
        <v>1915</v>
      </c>
      <c r="K6668" t="s">
        <v>2021</v>
      </c>
      <c r="L6668" s="24">
        <v>37200</v>
      </c>
      <c r="M6668" s="25">
        <f>+VLOOKUP(E6668, TC!A:D, 4, FALSE())</f>
        <v>1.1277499994195213</v>
      </c>
      <c r="N6668" s="24">
        <f t="shared" si="520"/>
        <v>37200</v>
      </c>
      <c r="O6668" t="str">
        <f t="shared" si="521"/>
        <v>FACTURA</v>
      </c>
      <c r="P6668" t="str">
        <f t="shared" si="522"/>
        <v>2025</v>
      </c>
      <c r="Q6668" t="str">
        <f t="shared" si="523"/>
        <v>05</v>
      </c>
      <c r="R6668" t="str">
        <f>+IFERROR(VLOOKUP(I6668, Listado!A:B, 2, FALSE()), "COMERCIALIZADORA INTERNACIONAL CARIBBEAN EXOTICS S A")</f>
        <v>LONDOÑO ECHEVERRI ALEJANDRA</v>
      </c>
      <c r="S6668" s="25">
        <f>+VLOOKUP(E6668, TC!A:D, 2, FALSE())</f>
        <v>4306.79</v>
      </c>
      <c r="T6668" t="str">
        <f t="shared" si="524"/>
        <v>COP</v>
      </c>
    </row>
    <row r="6669" spans="1:20" ht="18.75" hidden="1" customHeight="1" x14ac:dyDescent="0.25">
      <c r="A6669" t="s">
        <v>2887</v>
      </c>
      <c r="B6669" t="s">
        <v>1923</v>
      </c>
      <c r="C6669" t="s">
        <v>1913</v>
      </c>
      <c r="D6669" s="24">
        <v>5968</v>
      </c>
      <c r="E6669" t="s">
        <v>1721</v>
      </c>
      <c r="F6669" t="s">
        <v>99</v>
      </c>
      <c r="G6669" t="s">
        <v>1914</v>
      </c>
      <c r="H6669" t="s">
        <v>2024</v>
      </c>
      <c r="I6669" t="s">
        <v>1838</v>
      </c>
      <c r="J6669" t="s">
        <v>1915</v>
      </c>
      <c r="K6669" t="s">
        <v>2021</v>
      </c>
      <c r="L6669" s="24">
        <v>125800</v>
      </c>
      <c r="M6669" s="25">
        <f>+VLOOKUP(E6669, TC!A:D, 4, FALSE())</f>
        <v>1.1277499994195213</v>
      </c>
      <c r="N6669" s="24">
        <f t="shared" si="520"/>
        <v>125800</v>
      </c>
      <c r="O6669" t="str">
        <f t="shared" si="521"/>
        <v>FACTURA</v>
      </c>
      <c r="P6669" t="str">
        <f t="shared" si="522"/>
        <v>2025</v>
      </c>
      <c r="Q6669" t="str">
        <f t="shared" si="523"/>
        <v>05</v>
      </c>
      <c r="R6669" t="str">
        <f>+IFERROR(VLOOKUP(I6669, Listado!A:B, 2, FALSE()), "COMERCIALIZADORA INTERNACIONAL CARIBBEAN EXOTICS S A")</f>
        <v>LONDOÑO ECHEVERRI ALEJANDRA</v>
      </c>
      <c r="S6669" s="25">
        <f>+VLOOKUP(E6669, TC!A:D, 2, FALSE())</f>
        <v>4306.79</v>
      </c>
      <c r="T6669" t="str">
        <f t="shared" si="524"/>
        <v>COP</v>
      </c>
    </row>
    <row r="6670" spans="1:20" ht="18.75" hidden="1" customHeight="1" x14ac:dyDescent="0.25">
      <c r="A6670" t="s">
        <v>2887</v>
      </c>
      <c r="B6670" t="s">
        <v>1923</v>
      </c>
      <c r="C6670" t="s">
        <v>1913</v>
      </c>
      <c r="D6670" s="24">
        <v>5968</v>
      </c>
      <c r="E6670" t="s">
        <v>1721</v>
      </c>
      <c r="F6670" t="s">
        <v>99</v>
      </c>
      <c r="G6670" t="s">
        <v>1914</v>
      </c>
      <c r="H6670" t="s">
        <v>2024</v>
      </c>
      <c r="I6670" t="s">
        <v>1838</v>
      </c>
      <c r="J6670" t="s">
        <v>1915</v>
      </c>
      <c r="K6670" t="s">
        <v>2021</v>
      </c>
      <c r="L6670" s="24">
        <v>12400</v>
      </c>
      <c r="M6670" s="25">
        <f>+VLOOKUP(E6670, TC!A:D, 4, FALSE())</f>
        <v>1.1277499994195213</v>
      </c>
      <c r="N6670" s="24">
        <f t="shared" si="520"/>
        <v>12400</v>
      </c>
      <c r="O6670" t="str">
        <f t="shared" si="521"/>
        <v>FACTURA</v>
      </c>
      <c r="P6670" t="str">
        <f t="shared" si="522"/>
        <v>2025</v>
      </c>
      <c r="Q6670" t="str">
        <f t="shared" si="523"/>
        <v>05</v>
      </c>
      <c r="R6670" t="str">
        <f>+IFERROR(VLOOKUP(I6670, Listado!A:B, 2, FALSE()), "COMERCIALIZADORA INTERNACIONAL CARIBBEAN EXOTICS S A")</f>
        <v>LONDOÑO ECHEVERRI ALEJANDRA</v>
      </c>
      <c r="S6670" s="25">
        <f>+VLOOKUP(E6670, TC!A:D, 2, FALSE())</f>
        <v>4306.79</v>
      </c>
      <c r="T6670" t="str">
        <f t="shared" si="524"/>
        <v>COP</v>
      </c>
    </row>
    <row r="6671" spans="1:20" ht="18.75" hidden="1" customHeight="1" x14ac:dyDescent="0.25">
      <c r="A6671" t="s">
        <v>2887</v>
      </c>
      <c r="B6671" t="s">
        <v>1923</v>
      </c>
      <c r="C6671" t="s">
        <v>1913</v>
      </c>
      <c r="D6671" s="24">
        <v>5968</v>
      </c>
      <c r="E6671" t="s">
        <v>1721</v>
      </c>
      <c r="F6671" t="s">
        <v>99</v>
      </c>
      <c r="G6671" t="s">
        <v>1914</v>
      </c>
      <c r="H6671" t="s">
        <v>2024</v>
      </c>
      <c r="I6671" t="s">
        <v>1838</v>
      </c>
      <c r="J6671" t="s">
        <v>1915</v>
      </c>
      <c r="K6671" t="s">
        <v>2022</v>
      </c>
      <c r="L6671" s="24">
        <v>40710</v>
      </c>
      <c r="M6671" s="25">
        <f>+VLOOKUP(E6671, TC!A:D, 4, FALSE())</f>
        <v>1.1277499994195213</v>
      </c>
      <c r="N6671" s="24">
        <f t="shared" si="520"/>
        <v>40710</v>
      </c>
      <c r="O6671" t="str">
        <f t="shared" si="521"/>
        <v>FACTURA</v>
      </c>
      <c r="P6671" t="str">
        <f t="shared" si="522"/>
        <v>2025</v>
      </c>
      <c r="Q6671" t="str">
        <f t="shared" si="523"/>
        <v>05</v>
      </c>
      <c r="R6671" t="str">
        <f>+IFERROR(VLOOKUP(I6671, Listado!A:B, 2, FALSE()), "COMERCIALIZADORA INTERNACIONAL CARIBBEAN EXOTICS S A")</f>
        <v>LONDOÑO ECHEVERRI ALEJANDRA</v>
      </c>
      <c r="S6671" s="25">
        <f>+VLOOKUP(E6671, TC!A:D, 2, FALSE())</f>
        <v>4306.79</v>
      </c>
      <c r="T6671" t="str">
        <f t="shared" si="524"/>
        <v>COP</v>
      </c>
    </row>
    <row r="6672" spans="1:20" ht="18.75" hidden="1" customHeight="1" x14ac:dyDescent="0.25">
      <c r="A6672" t="s">
        <v>2887</v>
      </c>
      <c r="B6672" t="s">
        <v>1923</v>
      </c>
      <c r="C6672" t="s">
        <v>1913</v>
      </c>
      <c r="D6672" s="24">
        <v>5968</v>
      </c>
      <c r="E6672" t="s">
        <v>1721</v>
      </c>
      <c r="F6672" t="s">
        <v>99</v>
      </c>
      <c r="G6672" t="s">
        <v>1914</v>
      </c>
      <c r="H6672" t="s">
        <v>2024</v>
      </c>
      <c r="I6672" t="s">
        <v>1838</v>
      </c>
      <c r="J6672" t="s">
        <v>1915</v>
      </c>
      <c r="K6672" t="s">
        <v>2022</v>
      </c>
      <c r="L6672" s="24">
        <v>92460</v>
      </c>
      <c r="M6672" s="25">
        <f>+VLOOKUP(E6672, TC!A:D, 4, FALSE())</f>
        <v>1.1277499994195213</v>
      </c>
      <c r="N6672" s="24">
        <f t="shared" si="520"/>
        <v>92460</v>
      </c>
      <c r="O6672" t="str">
        <f t="shared" si="521"/>
        <v>FACTURA</v>
      </c>
      <c r="P6672" t="str">
        <f t="shared" si="522"/>
        <v>2025</v>
      </c>
      <c r="Q6672" t="str">
        <f t="shared" si="523"/>
        <v>05</v>
      </c>
      <c r="R6672" t="str">
        <f>+IFERROR(VLOOKUP(I6672, Listado!A:B, 2, FALSE()), "COMERCIALIZADORA INTERNACIONAL CARIBBEAN EXOTICS S A")</f>
        <v>LONDOÑO ECHEVERRI ALEJANDRA</v>
      </c>
      <c r="S6672" s="25">
        <f>+VLOOKUP(E6672, TC!A:D, 2, FALSE())</f>
        <v>4306.79</v>
      </c>
      <c r="T6672" t="str">
        <f t="shared" si="524"/>
        <v>COP</v>
      </c>
    </row>
    <row r="6673" spans="1:20" ht="18.75" hidden="1" customHeight="1" x14ac:dyDescent="0.25">
      <c r="A6673" t="s">
        <v>2887</v>
      </c>
      <c r="B6673" t="s">
        <v>1923</v>
      </c>
      <c r="C6673" t="s">
        <v>1913</v>
      </c>
      <c r="D6673" s="24">
        <v>5968</v>
      </c>
      <c r="E6673" t="s">
        <v>1721</v>
      </c>
      <c r="F6673" t="s">
        <v>99</v>
      </c>
      <c r="G6673" t="s">
        <v>1914</v>
      </c>
      <c r="H6673" t="s">
        <v>2024</v>
      </c>
      <c r="I6673" t="s">
        <v>1838</v>
      </c>
      <c r="J6673" t="s">
        <v>1915</v>
      </c>
      <c r="K6673" t="s">
        <v>2022</v>
      </c>
      <c r="L6673" s="24">
        <v>87170</v>
      </c>
      <c r="M6673" s="25">
        <f>+VLOOKUP(E6673, TC!A:D, 4, FALSE())</f>
        <v>1.1277499994195213</v>
      </c>
      <c r="N6673" s="24">
        <f t="shared" si="520"/>
        <v>87170</v>
      </c>
      <c r="O6673" t="str">
        <f t="shared" si="521"/>
        <v>FACTURA</v>
      </c>
      <c r="P6673" t="str">
        <f t="shared" si="522"/>
        <v>2025</v>
      </c>
      <c r="Q6673" t="str">
        <f t="shared" si="523"/>
        <v>05</v>
      </c>
      <c r="R6673" t="str">
        <f>+IFERROR(VLOOKUP(I6673, Listado!A:B, 2, FALSE()), "COMERCIALIZADORA INTERNACIONAL CARIBBEAN EXOTICS S A")</f>
        <v>LONDOÑO ECHEVERRI ALEJANDRA</v>
      </c>
      <c r="S6673" s="25">
        <f>+VLOOKUP(E6673, TC!A:D, 2, FALSE())</f>
        <v>4306.79</v>
      </c>
      <c r="T6673" t="str">
        <f t="shared" si="524"/>
        <v>COP</v>
      </c>
    </row>
    <row r="6674" spans="1:20" ht="18.75" hidden="1" customHeight="1" x14ac:dyDescent="0.25">
      <c r="A6674" t="s">
        <v>2887</v>
      </c>
      <c r="B6674" t="s">
        <v>1923</v>
      </c>
      <c r="C6674" t="s">
        <v>1913</v>
      </c>
      <c r="D6674" s="24">
        <v>5968</v>
      </c>
      <c r="E6674" t="s">
        <v>1721</v>
      </c>
      <c r="F6674" t="s">
        <v>99</v>
      </c>
      <c r="G6674" t="s">
        <v>1914</v>
      </c>
      <c r="H6674" t="s">
        <v>2024</v>
      </c>
      <c r="I6674" t="s">
        <v>1838</v>
      </c>
      <c r="J6674" t="s">
        <v>1915</v>
      </c>
      <c r="K6674" t="s">
        <v>2022</v>
      </c>
      <c r="L6674" s="24">
        <v>93380</v>
      </c>
      <c r="M6674" s="25">
        <f>+VLOOKUP(E6674, TC!A:D, 4, FALSE())</f>
        <v>1.1277499994195213</v>
      </c>
      <c r="N6674" s="24">
        <f t="shared" si="520"/>
        <v>93380</v>
      </c>
      <c r="O6674" t="str">
        <f t="shared" si="521"/>
        <v>FACTURA</v>
      </c>
      <c r="P6674" t="str">
        <f t="shared" si="522"/>
        <v>2025</v>
      </c>
      <c r="Q6674" t="str">
        <f t="shared" si="523"/>
        <v>05</v>
      </c>
      <c r="R6674" t="str">
        <f>+IFERROR(VLOOKUP(I6674, Listado!A:B, 2, FALSE()), "COMERCIALIZADORA INTERNACIONAL CARIBBEAN EXOTICS S A")</f>
        <v>LONDOÑO ECHEVERRI ALEJANDRA</v>
      </c>
      <c r="S6674" s="25">
        <f>+VLOOKUP(E6674, TC!A:D, 2, FALSE())</f>
        <v>4306.79</v>
      </c>
      <c r="T6674" t="str">
        <f t="shared" si="524"/>
        <v>COP</v>
      </c>
    </row>
    <row r="6675" spans="1:20" ht="18.75" hidden="1" customHeight="1" x14ac:dyDescent="0.25">
      <c r="A6675" t="s">
        <v>2887</v>
      </c>
      <c r="B6675" t="s">
        <v>1923</v>
      </c>
      <c r="C6675" t="s">
        <v>1913</v>
      </c>
      <c r="D6675" s="24">
        <v>5968</v>
      </c>
      <c r="E6675" t="s">
        <v>1721</v>
      </c>
      <c r="F6675" t="s">
        <v>99</v>
      </c>
      <c r="G6675" t="s">
        <v>1914</v>
      </c>
      <c r="H6675" t="s">
        <v>2024</v>
      </c>
      <c r="I6675" t="s">
        <v>1838</v>
      </c>
      <c r="J6675" t="s">
        <v>1915</v>
      </c>
      <c r="K6675" t="s">
        <v>2022</v>
      </c>
      <c r="L6675" s="24">
        <v>33580</v>
      </c>
      <c r="M6675" s="25">
        <f>+VLOOKUP(E6675, TC!A:D, 4, FALSE())</f>
        <v>1.1277499994195213</v>
      </c>
      <c r="N6675" s="24">
        <f t="shared" si="520"/>
        <v>33580</v>
      </c>
      <c r="O6675" t="str">
        <f t="shared" si="521"/>
        <v>FACTURA</v>
      </c>
      <c r="P6675" t="str">
        <f t="shared" si="522"/>
        <v>2025</v>
      </c>
      <c r="Q6675" t="str">
        <f t="shared" si="523"/>
        <v>05</v>
      </c>
      <c r="R6675" t="str">
        <f>+IFERROR(VLOOKUP(I6675, Listado!A:B, 2, FALSE()), "COMERCIALIZADORA INTERNACIONAL CARIBBEAN EXOTICS S A")</f>
        <v>LONDOÑO ECHEVERRI ALEJANDRA</v>
      </c>
      <c r="S6675" s="25">
        <f>+VLOOKUP(E6675, TC!A:D, 2, FALSE())</f>
        <v>4306.79</v>
      </c>
      <c r="T6675" t="str">
        <f t="shared" si="524"/>
        <v>COP</v>
      </c>
    </row>
    <row r="6676" spans="1:20" ht="18.75" hidden="1" customHeight="1" x14ac:dyDescent="0.25">
      <c r="A6676" t="s">
        <v>2887</v>
      </c>
      <c r="B6676" t="s">
        <v>1923</v>
      </c>
      <c r="C6676" t="s">
        <v>1913</v>
      </c>
      <c r="D6676" s="24">
        <v>5968</v>
      </c>
      <c r="E6676" t="s">
        <v>1721</v>
      </c>
      <c r="F6676" t="s">
        <v>99</v>
      </c>
      <c r="G6676" t="s">
        <v>1914</v>
      </c>
      <c r="H6676" t="s">
        <v>2024</v>
      </c>
      <c r="I6676" t="s">
        <v>1838</v>
      </c>
      <c r="J6676" t="s">
        <v>1915</v>
      </c>
      <c r="K6676" t="s">
        <v>2803</v>
      </c>
      <c r="L6676" s="24">
        <v>59000</v>
      </c>
      <c r="M6676" s="25">
        <f>+VLOOKUP(E6676, TC!A:D, 4, FALSE())</f>
        <v>1.1277499994195213</v>
      </c>
      <c r="N6676" s="24">
        <f t="shared" si="520"/>
        <v>59000</v>
      </c>
      <c r="O6676" t="str">
        <f t="shared" si="521"/>
        <v>FACTURA</v>
      </c>
      <c r="P6676" t="str">
        <f t="shared" si="522"/>
        <v>2025</v>
      </c>
      <c r="Q6676" t="str">
        <f t="shared" si="523"/>
        <v>05</v>
      </c>
      <c r="R6676" t="str">
        <f>+IFERROR(VLOOKUP(I6676, Listado!A:B, 2, FALSE()), "COMERCIALIZADORA INTERNACIONAL CARIBBEAN EXOTICS S A")</f>
        <v>LONDOÑO ECHEVERRI ALEJANDRA</v>
      </c>
      <c r="S6676" s="25">
        <f>+VLOOKUP(E6676, TC!A:D, 2, FALSE())</f>
        <v>4306.79</v>
      </c>
      <c r="T6676" t="str">
        <f t="shared" si="524"/>
        <v>COP</v>
      </c>
    </row>
    <row r="6677" spans="1:20" ht="18.75" hidden="1" customHeight="1" x14ac:dyDescent="0.25">
      <c r="A6677" t="s">
        <v>2887</v>
      </c>
      <c r="B6677" t="s">
        <v>1923</v>
      </c>
      <c r="C6677" t="s">
        <v>1913</v>
      </c>
      <c r="D6677" s="24">
        <v>5968</v>
      </c>
      <c r="E6677" t="s">
        <v>1721</v>
      </c>
      <c r="F6677" t="s">
        <v>99</v>
      </c>
      <c r="G6677" t="s">
        <v>1914</v>
      </c>
      <c r="H6677" t="s">
        <v>2024</v>
      </c>
      <c r="I6677" t="s">
        <v>1838</v>
      </c>
      <c r="J6677" t="s">
        <v>1915</v>
      </c>
      <c r="K6677" t="s">
        <v>2803</v>
      </c>
      <c r="L6677" s="24">
        <v>78000</v>
      </c>
      <c r="M6677" s="25">
        <f>+VLOOKUP(E6677, TC!A:D, 4, FALSE())</f>
        <v>1.1277499994195213</v>
      </c>
      <c r="N6677" s="24">
        <f t="shared" si="520"/>
        <v>78000</v>
      </c>
      <c r="O6677" t="str">
        <f t="shared" si="521"/>
        <v>FACTURA</v>
      </c>
      <c r="P6677" t="str">
        <f t="shared" si="522"/>
        <v>2025</v>
      </c>
      <c r="Q6677" t="str">
        <f t="shared" si="523"/>
        <v>05</v>
      </c>
      <c r="R6677" t="str">
        <f>+IFERROR(VLOOKUP(I6677, Listado!A:B, 2, FALSE()), "COMERCIALIZADORA INTERNACIONAL CARIBBEAN EXOTICS S A")</f>
        <v>LONDOÑO ECHEVERRI ALEJANDRA</v>
      </c>
      <c r="S6677" s="25">
        <f>+VLOOKUP(E6677, TC!A:D, 2, FALSE())</f>
        <v>4306.79</v>
      </c>
      <c r="T6677" t="str">
        <f t="shared" si="524"/>
        <v>COP</v>
      </c>
    </row>
    <row r="6678" spans="1:20" ht="18.75" hidden="1" customHeight="1" x14ac:dyDescent="0.25">
      <c r="A6678" t="s">
        <v>2887</v>
      </c>
      <c r="B6678" t="s">
        <v>1923</v>
      </c>
      <c r="C6678" t="s">
        <v>1913</v>
      </c>
      <c r="D6678" s="24">
        <v>5968</v>
      </c>
      <c r="E6678" t="s">
        <v>1721</v>
      </c>
      <c r="F6678" t="s">
        <v>99</v>
      </c>
      <c r="G6678" t="s">
        <v>1914</v>
      </c>
      <c r="H6678" t="s">
        <v>2024</v>
      </c>
      <c r="I6678" t="s">
        <v>1838</v>
      </c>
      <c r="J6678" t="s">
        <v>1915</v>
      </c>
      <c r="K6678" t="s">
        <v>2803</v>
      </c>
      <c r="L6678" s="24">
        <v>38500</v>
      </c>
      <c r="M6678" s="25">
        <f>+VLOOKUP(E6678, TC!A:D, 4, FALSE())</f>
        <v>1.1277499994195213</v>
      </c>
      <c r="N6678" s="24">
        <f t="shared" si="520"/>
        <v>38500</v>
      </c>
      <c r="O6678" t="str">
        <f t="shared" si="521"/>
        <v>FACTURA</v>
      </c>
      <c r="P6678" t="str">
        <f t="shared" si="522"/>
        <v>2025</v>
      </c>
      <c r="Q6678" t="str">
        <f t="shared" si="523"/>
        <v>05</v>
      </c>
      <c r="R6678" t="str">
        <f>+IFERROR(VLOOKUP(I6678, Listado!A:B, 2, FALSE()), "COMERCIALIZADORA INTERNACIONAL CARIBBEAN EXOTICS S A")</f>
        <v>LONDOÑO ECHEVERRI ALEJANDRA</v>
      </c>
      <c r="S6678" s="25">
        <f>+VLOOKUP(E6678, TC!A:D, 2, FALSE())</f>
        <v>4306.79</v>
      </c>
      <c r="T6678" t="str">
        <f t="shared" si="524"/>
        <v>COP</v>
      </c>
    </row>
    <row r="6679" spans="1:20" ht="18.75" hidden="1" customHeight="1" x14ac:dyDescent="0.25">
      <c r="A6679" t="s">
        <v>2887</v>
      </c>
      <c r="B6679" t="s">
        <v>1923</v>
      </c>
      <c r="C6679" t="s">
        <v>1913</v>
      </c>
      <c r="D6679" s="24">
        <v>5968</v>
      </c>
      <c r="E6679" t="s">
        <v>1721</v>
      </c>
      <c r="F6679" t="s">
        <v>99</v>
      </c>
      <c r="G6679" t="s">
        <v>1914</v>
      </c>
      <c r="H6679" t="s">
        <v>2024</v>
      </c>
      <c r="I6679" t="s">
        <v>1838</v>
      </c>
      <c r="J6679" t="s">
        <v>1915</v>
      </c>
      <c r="K6679" t="s">
        <v>2803</v>
      </c>
      <c r="L6679" s="24">
        <v>73500</v>
      </c>
      <c r="M6679" s="25">
        <f>+VLOOKUP(E6679, TC!A:D, 4, FALSE())</f>
        <v>1.1277499994195213</v>
      </c>
      <c r="N6679" s="24">
        <f t="shared" si="520"/>
        <v>73500</v>
      </c>
      <c r="O6679" t="str">
        <f t="shared" si="521"/>
        <v>FACTURA</v>
      </c>
      <c r="P6679" t="str">
        <f t="shared" si="522"/>
        <v>2025</v>
      </c>
      <c r="Q6679" t="str">
        <f t="shared" si="523"/>
        <v>05</v>
      </c>
      <c r="R6679" t="str">
        <f>+IFERROR(VLOOKUP(I6679, Listado!A:B, 2, FALSE()), "COMERCIALIZADORA INTERNACIONAL CARIBBEAN EXOTICS S A")</f>
        <v>LONDOÑO ECHEVERRI ALEJANDRA</v>
      </c>
      <c r="S6679" s="25">
        <f>+VLOOKUP(E6679, TC!A:D, 2, FALSE())</f>
        <v>4306.79</v>
      </c>
      <c r="T6679" t="str">
        <f t="shared" si="524"/>
        <v>COP</v>
      </c>
    </row>
    <row r="6680" spans="1:20" ht="18.75" hidden="1" customHeight="1" x14ac:dyDescent="0.25">
      <c r="A6680" t="s">
        <v>2887</v>
      </c>
      <c r="B6680" t="s">
        <v>1923</v>
      </c>
      <c r="C6680" t="s">
        <v>1913</v>
      </c>
      <c r="D6680" s="24">
        <v>5968</v>
      </c>
      <c r="E6680" t="s">
        <v>1721</v>
      </c>
      <c r="F6680" t="s">
        <v>99</v>
      </c>
      <c r="G6680" t="s">
        <v>1914</v>
      </c>
      <c r="H6680" t="s">
        <v>2024</v>
      </c>
      <c r="I6680" t="s">
        <v>1838</v>
      </c>
      <c r="J6680" t="s">
        <v>1915</v>
      </c>
      <c r="K6680" t="s">
        <v>2803</v>
      </c>
      <c r="L6680" s="24">
        <v>113500</v>
      </c>
      <c r="M6680" s="25">
        <f>+VLOOKUP(E6680, TC!A:D, 4, FALSE())</f>
        <v>1.1277499994195213</v>
      </c>
      <c r="N6680" s="24">
        <f t="shared" si="520"/>
        <v>113500</v>
      </c>
      <c r="O6680" t="str">
        <f t="shared" si="521"/>
        <v>FACTURA</v>
      </c>
      <c r="P6680" t="str">
        <f t="shared" si="522"/>
        <v>2025</v>
      </c>
      <c r="Q6680" t="str">
        <f t="shared" si="523"/>
        <v>05</v>
      </c>
      <c r="R6680" t="str">
        <f>+IFERROR(VLOOKUP(I6680, Listado!A:B, 2, FALSE()), "COMERCIALIZADORA INTERNACIONAL CARIBBEAN EXOTICS S A")</f>
        <v>LONDOÑO ECHEVERRI ALEJANDRA</v>
      </c>
      <c r="S6680" s="25">
        <f>+VLOOKUP(E6680, TC!A:D, 2, FALSE())</f>
        <v>4306.79</v>
      </c>
      <c r="T6680" t="str">
        <f t="shared" si="524"/>
        <v>COP</v>
      </c>
    </row>
    <row r="6681" spans="1:20" ht="18.75" hidden="1" customHeight="1" x14ac:dyDescent="0.25">
      <c r="A6681" t="s">
        <v>2887</v>
      </c>
      <c r="B6681" t="s">
        <v>1923</v>
      </c>
      <c r="C6681" t="s">
        <v>1913</v>
      </c>
      <c r="D6681" s="24">
        <v>5968</v>
      </c>
      <c r="E6681" t="s">
        <v>1721</v>
      </c>
      <c r="F6681" t="s">
        <v>99</v>
      </c>
      <c r="G6681" t="s">
        <v>1914</v>
      </c>
      <c r="H6681" t="s">
        <v>2024</v>
      </c>
      <c r="I6681" t="s">
        <v>1838</v>
      </c>
      <c r="J6681" t="s">
        <v>1915</v>
      </c>
      <c r="K6681" t="s">
        <v>2803</v>
      </c>
      <c r="L6681" s="24">
        <v>111500</v>
      </c>
      <c r="M6681" s="25">
        <f>+VLOOKUP(E6681, TC!A:D, 4, FALSE())</f>
        <v>1.1277499994195213</v>
      </c>
      <c r="N6681" s="24">
        <f t="shared" si="520"/>
        <v>111500</v>
      </c>
      <c r="O6681" t="str">
        <f t="shared" si="521"/>
        <v>FACTURA</v>
      </c>
      <c r="P6681" t="str">
        <f t="shared" si="522"/>
        <v>2025</v>
      </c>
      <c r="Q6681" t="str">
        <f t="shared" si="523"/>
        <v>05</v>
      </c>
      <c r="R6681" t="str">
        <f>+IFERROR(VLOOKUP(I6681, Listado!A:B, 2, FALSE()), "COMERCIALIZADORA INTERNACIONAL CARIBBEAN EXOTICS S A")</f>
        <v>LONDOÑO ECHEVERRI ALEJANDRA</v>
      </c>
      <c r="S6681" s="25">
        <f>+VLOOKUP(E6681, TC!A:D, 2, FALSE())</f>
        <v>4306.79</v>
      </c>
      <c r="T6681" t="str">
        <f t="shared" si="524"/>
        <v>COP</v>
      </c>
    </row>
    <row r="6682" spans="1:20" ht="18.75" hidden="1" customHeight="1" x14ac:dyDescent="0.25">
      <c r="A6682" t="s">
        <v>2887</v>
      </c>
      <c r="B6682" t="s">
        <v>5</v>
      </c>
      <c r="C6682" t="s">
        <v>1913</v>
      </c>
      <c r="D6682" s="24">
        <v>11843</v>
      </c>
      <c r="E6682" t="s">
        <v>1722</v>
      </c>
      <c r="F6682" t="s">
        <v>1924</v>
      </c>
      <c r="G6682" t="s">
        <v>108</v>
      </c>
      <c r="H6682" t="s">
        <v>2940</v>
      </c>
      <c r="I6682" t="s">
        <v>1855</v>
      </c>
      <c r="J6682" t="s">
        <v>1987</v>
      </c>
      <c r="K6682" t="s">
        <v>32</v>
      </c>
      <c r="L6682" s="24">
        <v>1962.8</v>
      </c>
      <c r="M6682" s="25">
        <f>+VLOOKUP(E6682, TC!A:D, 4, FALSE())</f>
        <v>1.1268499983568923</v>
      </c>
      <c r="N6682" s="24">
        <f t="shared" si="520"/>
        <v>2211.7811767749081</v>
      </c>
      <c r="O6682" t="str">
        <f t="shared" si="521"/>
        <v>FACTURA</v>
      </c>
      <c r="P6682" t="str">
        <f t="shared" si="522"/>
        <v>2025</v>
      </c>
      <c r="Q6682" t="str">
        <f t="shared" si="523"/>
        <v>05</v>
      </c>
      <c r="R6682" t="str">
        <f>+IFERROR(VLOOKUP(I6682, Listado!A:B, 2, FALSE()), "COMERCIALIZADORA INTERNACIONAL CARIBBEAN EXOTICS S A")</f>
        <v>PIEDRAHITA PEREZ MARIANA</v>
      </c>
      <c r="S6682" s="25">
        <f>+VLOOKUP(E6682, TC!A:D, 2, FALSE())</f>
        <v>4260.22</v>
      </c>
      <c r="T6682" t="str">
        <f t="shared" si="524"/>
        <v>EUR</v>
      </c>
    </row>
    <row r="6683" spans="1:20" ht="18.75" hidden="1" customHeight="1" x14ac:dyDescent="0.25">
      <c r="A6683" t="s">
        <v>2887</v>
      </c>
      <c r="B6683" t="s">
        <v>5</v>
      </c>
      <c r="C6683" t="s">
        <v>1913</v>
      </c>
      <c r="D6683" s="24">
        <v>11843</v>
      </c>
      <c r="E6683" t="s">
        <v>1722</v>
      </c>
      <c r="F6683" t="s">
        <v>1924</v>
      </c>
      <c r="G6683" t="s">
        <v>108</v>
      </c>
      <c r="H6683" t="s">
        <v>2940</v>
      </c>
      <c r="I6683" t="s">
        <v>1855</v>
      </c>
      <c r="J6683" t="s">
        <v>1987</v>
      </c>
      <c r="K6683" t="s">
        <v>1959</v>
      </c>
      <c r="L6683" s="24">
        <v>335</v>
      </c>
      <c r="M6683" s="25">
        <f>+VLOOKUP(E6683, TC!A:D, 4, FALSE())</f>
        <v>1.1268499983568923</v>
      </c>
      <c r="N6683" s="24">
        <f t="shared" si="520"/>
        <v>377.49474944955892</v>
      </c>
      <c r="O6683" t="str">
        <f t="shared" si="521"/>
        <v>FACTURA</v>
      </c>
      <c r="P6683" t="str">
        <f t="shared" si="522"/>
        <v>2025</v>
      </c>
      <c r="Q6683" t="str">
        <f t="shared" si="523"/>
        <v>05</v>
      </c>
      <c r="R6683" t="str">
        <f>+IFERROR(VLOOKUP(I6683, Listado!A:B, 2, FALSE()), "COMERCIALIZADORA INTERNACIONAL CARIBBEAN EXOTICS S A")</f>
        <v>PIEDRAHITA PEREZ MARIANA</v>
      </c>
      <c r="S6683" s="25">
        <f>+VLOOKUP(E6683, TC!A:D, 2, FALSE())</f>
        <v>4260.22</v>
      </c>
      <c r="T6683" t="str">
        <f t="shared" si="524"/>
        <v>EUR</v>
      </c>
    </row>
    <row r="6684" spans="1:20" ht="18.75" hidden="1" customHeight="1" x14ac:dyDescent="0.25">
      <c r="A6684" t="s">
        <v>2887</v>
      </c>
      <c r="B6684" t="s">
        <v>5</v>
      </c>
      <c r="C6684" t="s">
        <v>1913</v>
      </c>
      <c r="D6684" s="24">
        <v>11843</v>
      </c>
      <c r="E6684" t="s">
        <v>1722</v>
      </c>
      <c r="F6684" t="s">
        <v>1924</v>
      </c>
      <c r="G6684" t="s">
        <v>108</v>
      </c>
      <c r="H6684" t="s">
        <v>2940</v>
      </c>
      <c r="I6684" t="s">
        <v>1855</v>
      </c>
      <c r="J6684" t="s">
        <v>1987</v>
      </c>
      <c r="K6684" t="s">
        <v>1960</v>
      </c>
      <c r="L6684" s="24">
        <v>43</v>
      </c>
      <c r="M6684" s="25">
        <f>+VLOOKUP(E6684, TC!A:D, 4, FALSE())</f>
        <v>1.1268499983568923</v>
      </c>
      <c r="N6684" s="24">
        <f t="shared" si="520"/>
        <v>48.454549929346371</v>
      </c>
      <c r="O6684" t="str">
        <f t="shared" si="521"/>
        <v>FACTURA</v>
      </c>
      <c r="P6684" t="str">
        <f t="shared" si="522"/>
        <v>2025</v>
      </c>
      <c r="Q6684" t="str">
        <f t="shared" si="523"/>
        <v>05</v>
      </c>
      <c r="R6684" t="str">
        <f>+IFERROR(VLOOKUP(I6684, Listado!A:B, 2, FALSE()), "COMERCIALIZADORA INTERNACIONAL CARIBBEAN EXOTICS S A")</f>
        <v>PIEDRAHITA PEREZ MARIANA</v>
      </c>
      <c r="S6684" s="25">
        <f>+VLOOKUP(E6684, TC!A:D, 2, FALSE())</f>
        <v>4260.22</v>
      </c>
      <c r="T6684" t="str">
        <f t="shared" si="524"/>
        <v>EUR</v>
      </c>
    </row>
    <row r="6685" spans="1:20" ht="18.75" hidden="1" customHeight="1" x14ac:dyDescent="0.25">
      <c r="A6685" t="s">
        <v>2887</v>
      </c>
      <c r="B6685" t="s">
        <v>5</v>
      </c>
      <c r="C6685" t="s">
        <v>1913</v>
      </c>
      <c r="D6685" s="24">
        <v>11844</v>
      </c>
      <c r="E6685" t="s">
        <v>1722</v>
      </c>
      <c r="F6685" t="s">
        <v>1924</v>
      </c>
      <c r="G6685" t="s">
        <v>108</v>
      </c>
      <c r="H6685" t="s">
        <v>2941</v>
      </c>
      <c r="I6685" t="s">
        <v>1853</v>
      </c>
      <c r="J6685" t="s">
        <v>1919</v>
      </c>
      <c r="K6685" t="s">
        <v>1958</v>
      </c>
      <c r="L6685" s="24">
        <v>1936.2</v>
      </c>
      <c r="M6685" s="25">
        <f>+VLOOKUP(E6685, TC!A:D, 4, FALSE())</f>
        <v>1.1268499983568923</v>
      </c>
      <c r="N6685" s="24">
        <f t="shared" si="520"/>
        <v>2181.8069668186149</v>
      </c>
      <c r="O6685" t="str">
        <f t="shared" si="521"/>
        <v>FACTURA</v>
      </c>
      <c r="P6685" t="str">
        <f t="shared" si="522"/>
        <v>2025</v>
      </c>
      <c r="Q6685" t="str">
        <f t="shared" si="523"/>
        <v>05</v>
      </c>
      <c r="R6685" t="str">
        <f>+IFERROR(VLOOKUP(I6685, Listado!A:B, 2, FALSE()), "COMERCIALIZADORA INTERNACIONAL CARIBBEAN EXOTICS S A")</f>
        <v>PIEDRAHITA PEREZ MARIANA</v>
      </c>
      <c r="S6685" s="25">
        <f>+VLOOKUP(E6685, TC!A:D, 2, FALSE())</f>
        <v>4260.22</v>
      </c>
      <c r="T6685" t="str">
        <f t="shared" si="524"/>
        <v>EUR</v>
      </c>
    </row>
    <row r="6686" spans="1:20" ht="18.75" hidden="1" customHeight="1" x14ac:dyDescent="0.25">
      <c r="A6686" t="s">
        <v>2887</v>
      </c>
      <c r="B6686" t="s">
        <v>5</v>
      </c>
      <c r="C6686" t="s">
        <v>1913</v>
      </c>
      <c r="D6686" s="24">
        <v>11844</v>
      </c>
      <c r="E6686" t="s">
        <v>1722</v>
      </c>
      <c r="F6686" t="s">
        <v>1924</v>
      </c>
      <c r="G6686" t="s">
        <v>108</v>
      </c>
      <c r="H6686" t="s">
        <v>2941</v>
      </c>
      <c r="I6686" t="s">
        <v>1853</v>
      </c>
      <c r="J6686" t="s">
        <v>1919</v>
      </c>
      <c r="K6686" t="s">
        <v>1959</v>
      </c>
      <c r="L6686" s="24">
        <v>335</v>
      </c>
      <c r="M6686" s="25">
        <f>+VLOOKUP(E6686, TC!A:D, 4, FALSE())</f>
        <v>1.1268499983568923</v>
      </c>
      <c r="N6686" s="24">
        <f t="shared" si="520"/>
        <v>377.49474944955892</v>
      </c>
      <c r="O6686" t="str">
        <f t="shared" si="521"/>
        <v>FACTURA</v>
      </c>
      <c r="P6686" t="str">
        <f t="shared" si="522"/>
        <v>2025</v>
      </c>
      <c r="Q6686" t="str">
        <f t="shared" si="523"/>
        <v>05</v>
      </c>
      <c r="R6686" t="str">
        <f>+IFERROR(VLOOKUP(I6686, Listado!A:B, 2, FALSE()), "COMERCIALIZADORA INTERNACIONAL CARIBBEAN EXOTICS S A")</f>
        <v>PIEDRAHITA PEREZ MARIANA</v>
      </c>
      <c r="S6686" s="25">
        <f>+VLOOKUP(E6686, TC!A:D, 2, FALSE())</f>
        <v>4260.22</v>
      </c>
      <c r="T6686" t="str">
        <f t="shared" si="524"/>
        <v>EUR</v>
      </c>
    </row>
    <row r="6687" spans="1:20" ht="18.75" hidden="1" customHeight="1" x14ac:dyDescent="0.25">
      <c r="A6687" t="s">
        <v>2887</v>
      </c>
      <c r="B6687" t="s">
        <v>5</v>
      </c>
      <c r="C6687" t="s">
        <v>1913</v>
      </c>
      <c r="D6687" s="24">
        <v>11844</v>
      </c>
      <c r="E6687" t="s">
        <v>1722</v>
      </c>
      <c r="F6687" t="s">
        <v>1924</v>
      </c>
      <c r="G6687" t="s">
        <v>108</v>
      </c>
      <c r="H6687" t="s">
        <v>2941</v>
      </c>
      <c r="I6687" t="s">
        <v>1853</v>
      </c>
      <c r="J6687" t="s">
        <v>1919</v>
      </c>
      <c r="K6687" t="s">
        <v>1960</v>
      </c>
      <c r="L6687" s="24">
        <v>8.8000000000000007</v>
      </c>
      <c r="M6687" s="25">
        <f>+VLOOKUP(E6687, TC!A:D, 4, FALSE())</f>
        <v>1.1268499983568923</v>
      </c>
      <c r="N6687" s="24">
        <f t="shared" si="520"/>
        <v>9.9162799855406529</v>
      </c>
      <c r="O6687" t="str">
        <f t="shared" si="521"/>
        <v>FACTURA</v>
      </c>
      <c r="P6687" t="str">
        <f t="shared" si="522"/>
        <v>2025</v>
      </c>
      <c r="Q6687" t="str">
        <f t="shared" si="523"/>
        <v>05</v>
      </c>
      <c r="R6687" t="str">
        <f>+IFERROR(VLOOKUP(I6687, Listado!A:B, 2, FALSE()), "COMERCIALIZADORA INTERNACIONAL CARIBBEAN EXOTICS S A")</f>
        <v>PIEDRAHITA PEREZ MARIANA</v>
      </c>
      <c r="S6687" s="25">
        <f>+VLOOKUP(E6687, TC!A:D, 2, FALSE())</f>
        <v>4260.22</v>
      </c>
      <c r="T6687" t="str">
        <f t="shared" si="524"/>
        <v>EUR</v>
      </c>
    </row>
    <row r="6688" spans="1:20" ht="18.75" hidden="1" customHeight="1" x14ac:dyDescent="0.25">
      <c r="A6688" t="s">
        <v>2887</v>
      </c>
      <c r="B6688" t="s">
        <v>5</v>
      </c>
      <c r="C6688" t="s">
        <v>1913</v>
      </c>
      <c r="D6688" s="24">
        <v>11845</v>
      </c>
      <c r="E6688" t="s">
        <v>1722</v>
      </c>
      <c r="F6688" t="s">
        <v>1924</v>
      </c>
      <c r="G6688" t="s">
        <v>108</v>
      </c>
      <c r="H6688" t="s">
        <v>2942</v>
      </c>
      <c r="I6688" t="s">
        <v>1894</v>
      </c>
      <c r="J6688" t="s">
        <v>1919</v>
      </c>
      <c r="K6688" t="s">
        <v>2943</v>
      </c>
      <c r="L6688" s="24">
        <v>4432.8</v>
      </c>
      <c r="M6688" s="25">
        <f>+VLOOKUP(E6688, TC!A:D, 4, FALSE())</f>
        <v>1.1268499983568923</v>
      </c>
      <c r="N6688" s="24">
        <f t="shared" si="520"/>
        <v>4995.1006727164322</v>
      </c>
      <c r="O6688" t="str">
        <f t="shared" si="521"/>
        <v>FACTURA</v>
      </c>
      <c r="P6688" t="str">
        <f t="shared" si="522"/>
        <v>2025</v>
      </c>
      <c r="Q6688" t="str">
        <f t="shared" si="523"/>
        <v>05</v>
      </c>
      <c r="R6688" t="str">
        <f>+IFERROR(VLOOKUP(I6688, Listado!A:B, 2, FALSE()), "COMERCIALIZADORA INTERNACIONAL CARIBBEAN EXOTICS S A")</f>
        <v>PIEDRAHITA PEREZ MARIANA</v>
      </c>
      <c r="S6688" s="25">
        <f>+VLOOKUP(E6688, TC!A:D, 2, FALSE())</f>
        <v>4260.22</v>
      </c>
      <c r="T6688" t="str">
        <f t="shared" si="524"/>
        <v>EUR</v>
      </c>
    </row>
    <row r="6689" spans="1:20" ht="18.75" hidden="1" customHeight="1" x14ac:dyDescent="0.25">
      <c r="A6689" t="s">
        <v>2887</v>
      </c>
      <c r="B6689" t="s">
        <v>5</v>
      </c>
      <c r="C6689" t="s">
        <v>1913</v>
      </c>
      <c r="D6689" s="24">
        <v>11845</v>
      </c>
      <c r="E6689" t="s">
        <v>1722</v>
      </c>
      <c r="F6689" t="s">
        <v>1924</v>
      </c>
      <c r="G6689" t="s">
        <v>108</v>
      </c>
      <c r="H6689" t="s">
        <v>2942</v>
      </c>
      <c r="I6689" t="s">
        <v>1894</v>
      </c>
      <c r="J6689" t="s">
        <v>1919</v>
      </c>
      <c r="K6689" t="s">
        <v>1959</v>
      </c>
      <c r="L6689" s="24">
        <v>670</v>
      </c>
      <c r="M6689" s="25">
        <f>+VLOOKUP(E6689, TC!A:D, 4, FALSE())</f>
        <v>1.1268499983568923</v>
      </c>
      <c r="N6689" s="24">
        <f t="shared" si="520"/>
        <v>754.98949889911785</v>
      </c>
      <c r="O6689" t="str">
        <f t="shared" si="521"/>
        <v>FACTURA</v>
      </c>
      <c r="P6689" t="str">
        <f t="shared" si="522"/>
        <v>2025</v>
      </c>
      <c r="Q6689" t="str">
        <f t="shared" si="523"/>
        <v>05</v>
      </c>
      <c r="R6689" t="str">
        <f>+IFERROR(VLOOKUP(I6689, Listado!A:B, 2, FALSE()), "COMERCIALIZADORA INTERNACIONAL CARIBBEAN EXOTICS S A")</f>
        <v>PIEDRAHITA PEREZ MARIANA</v>
      </c>
      <c r="S6689" s="25">
        <f>+VLOOKUP(E6689, TC!A:D, 2, FALSE())</f>
        <v>4260.22</v>
      </c>
      <c r="T6689" t="str">
        <f t="shared" si="524"/>
        <v>EUR</v>
      </c>
    </row>
    <row r="6690" spans="1:20" ht="18.75" hidden="1" customHeight="1" x14ac:dyDescent="0.25">
      <c r="A6690" t="s">
        <v>2887</v>
      </c>
      <c r="B6690" t="s">
        <v>5</v>
      </c>
      <c r="C6690" t="s">
        <v>1913</v>
      </c>
      <c r="D6690" s="24">
        <v>11845</v>
      </c>
      <c r="E6690" t="s">
        <v>1722</v>
      </c>
      <c r="F6690" t="s">
        <v>1924</v>
      </c>
      <c r="G6690" t="s">
        <v>108</v>
      </c>
      <c r="H6690" t="s">
        <v>2942</v>
      </c>
      <c r="I6690" t="s">
        <v>1894</v>
      </c>
      <c r="J6690" t="s">
        <v>1919</v>
      </c>
      <c r="K6690" t="s">
        <v>1960</v>
      </c>
      <c r="L6690" s="24">
        <v>38</v>
      </c>
      <c r="M6690" s="25">
        <f>+VLOOKUP(E6690, TC!A:D, 4, FALSE())</f>
        <v>1.1268499983568923</v>
      </c>
      <c r="N6690" s="24">
        <f t="shared" si="520"/>
        <v>42.820299937561906</v>
      </c>
      <c r="O6690" t="str">
        <f t="shared" si="521"/>
        <v>FACTURA</v>
      </c>
      <c r="P6690" t="str">
        <f t="shared" si="522"/>
        <v>2025</v>
      </c>
      <c r="Q6690" t="str">
        <f t="shared" si="523"/>
        <v>05</v>
      </c>
      <c r="R6690" t="str">
        <f>+IFERROR(VLOOKUP(I6690, Listado!A:B, 2, FALSE()), "COMERCIALIZADORA INTERNACIONAL CARIBBEAN EXOTICS S A")</f>
        <v>PIEDRAHITA PEREZ MARIANA</v>
      </c>
      <c r="S6690" s="25">
        <f>+VLOOKUP(E6690, TC!A:D, 2, FALSE())</f>
        <v>4260.22</v>
      </c>
      <c r="T6690" t="str">
        <f t="shared" si="524"/>
        <v>EUR</v>
      </c>
    </row>
    <row r="6691" spans="1:20" ht="18.75" hidden="1" customHeight="1" x14ac:dyDescent="0.25">
      <c r="A6691" t="s">
        <v>2887</v>
      </c>
      <c r="B6691" t="s">
        <v>5</v>
      </c>
      <c r="C6691" t="s">
        <v>1913</v>
      </c>
      <c r="D6691" s="24">
        <v>11846</v>
      </c>
      <c r="E6691" t="s">
        <v>1722</v>
      </c>
      <c r="F6691" t="s">
        <v>1924</v>
      </c>
      <c r="G6691" t="s">
        <v>108</v>
      </c>
      <c r="H6691" t="s">
        <v>2944</v>
      </c>
      <c r="I6691" t="s">
        <v>1860</v>
      </c>
      <c r="J6691" t="s">
        <v>1926</v>
      </c>
      <c r="K6691" t="s">
        <v>1928</v>
      </c>
      <c r="L6691" s="24">
        <v>2727.93</v>
      </c>
      <c r="M6691" s="25">
        <f>+VLOOKUP(E6691, TC!A:D, 4, FALSE())</f>
        <v>1.1268499983568923</v>
      </c>
      <c r="N6691" s="24">
        <f t="shared" si="520"/>
        <v>3073.967916017717</v>
      </c>
      <c r="O6691" t="str">
        <f t="shared" si="521"/>
        <v>FACTURA</v>
      </c>
      <c r="P6691" t="str">
        <f t="shared" si="522"/>
        <v>2025</v>
      </c>
      <c r="Q6691" t="str">
        <f t="shared" si="523"/>
        <v>05</v>
      </c>
      <c r="R6691" t="str">
        <f>+IFERROR(VLOOKUP(I6691, Listado!A:B, 2, FALSE()), "COMERCIALIZADORA INTERNACIONAL CARIBBEAN EXOTICS S A")</f>
        <v>PIEDRAHITA PEREZ MARIANA</v>
      </c>
      <c r="S6691" s="25">
        <f>+VLOOKUP(E6691, TC!A:D, 2, FALSE())</f>
        <v>4260.22</v>
      </c>
      <c r="T6691" t="str">
        <f t="shared" si="524"/>
        <v>EUR</v>
      </c>
    </row>
    <row r="6692" spans="1:20" ht="18.75" hidden="1" customHeight="1" x14ac:dyDescent="0.25">
      <c r="A6692" t="s">
        <v>2887</v>
      </c>
      <c r="B6692" t="s">
        <v>5</v>
      </c>
      <c r="C6692" t="s">
        <v>1913</v>
      </c>
      <c r="D6692" s="24">
        <v>11846</v>
      </c>
      <c r="E6692" t="s">
        <v>1722</v>
      </c>
      <c r="F6692" t="s">
        <v>1924</v>
      </c>
      <c r="G6692" t="s">
        <v>108</v>
      </c>
      <c r="H6692" t="s">
        <v>2944</v>
      </c>
      <c r="I6692" t="s">
        <v>1860</v>
      </c>
      <c r="J6692" t="s">
        <v>1926</v>
      </c>
      <c r="K6692" t="s">
        <v>2927</v>
      </c>
      <c r="L6692" s="24">
        <v>448</v>
      </c>
      <c r="M6692" s="25">
        <f>+VLOOKUP(E6692, TC!A:D, 4, FALSE())</f>
        <v>1.1268499983568923</v>
      </c>
      <c r="N6692" s="24">
        <f t="shared" si="520"/>
        <v>504.82879926388773</v>
      </c>
      <c r="O6692" t="str">
        <f t="shared" si="521"/>
        <v>FACTURA</v>
      </c>
      <c r="P6692" t="str">
        <f t="shared" si="522"/>
        <v>2025</v>
      </c>
      <c r="Q6692" t="str">
        <f t="shared" si="523"/>
        <v>05</v>
      </c>
      <c r="R6692" t="str">
        <f>+IFERROR(VLOOKUP(I6692, Listado!A:B, 2, FALSE()), "COMERCIALIZADORA INTERNACIONAL CARIBBEAN EXOTICS S A")</f>
        <v>PIEDRAHITA PEREZ MARIANA</v>
      </c>
      <c r="S6692" s="25">
        <f>+VLOOKUP(E6692, TC!A:D, 2, FALSE())</f>
        <v>4260.22</v>
      </c>
      <c r="T6692" t="str">
        <f t="shared" si="524"/>
        <v>EUR</v>
      </c>
    </row>
    <row r="6693" spans="1:20" ht="18.75" hidden="1" customHeight="1" x14ac:dyDescent="0.25">
      <c r="A6693" t="s">
        <v>2887</v>
      </c>
      <c r="B6693" t="s">
        <v>5</v>
      </c>
      <c r="C6693" t="s">
        <v>1913</v>
      </c>
      <c r="D6693" s="24">
        <v>11846</v>
      </c>
      <c r="E6693" t="s">
        <v>1722</v>
      </c>
      <c r="F6693" t="s">
        <v>1924</v>
      </c>
      <c r="G6693" t="s">
        <v>108</v>
      </c>
      <c r="H6693" t="s">
        <v>2944</v>
      </c>
      <c r="I6693" t="s">
        <v>1860</v>
      </c>
      <c r="J6693" t="s">
        <v>1926</v>
      </c>
      <c r="K6693" t="s">
        <v>2928</v>
      </c>
      <c r="L6693" s="24">
        <v>309.60000000000002</v>
      </c>
      <c r="M6693" s="25">
        <f>+VLOOKUP(E6693, TC!A:D, 4, FALSE())</f>
        <v>1.1268499983568923</v>
      </c>
      <c r="N6693" s="24">
        <f t="shared" si="520"/>
        <v>348.87275949129389</v>
      </c>
      <c r="O6693" t="str">
        <f t="shared" si="521"/>
        <v>FACTURA</v>
      </c>
      <c r="P6693" t="str">
        <f t="shared" si="522"/>
        <v>2025</v>
      </c>
      <c r="Q6693" t="str">
        <f t="shared" si="523"/>
        <v>05</v>
      </c>
      <c r="R6693" t="str">
        <f>+IFERROR(VLOOKUP(I6693, Listado!A:B, 2, FALSE()), "COMERCIALIZADORA INTERNACIONAL CARIBBEAN EXOTICS S A")</f>
        <v>PIEDRAHITA PEREZ MARIANA</v>
      </c>
      <c r="S6693" s="25">
        <f>+VLOOKUP(E6693, TC!A:D, 2, FALSE())</f>
        <v>4260.22</v>
      </c>
      <c r="T6693" t="str">
        <f t="shared" si="524"/>
        <v>EUR</v>
      </c>
    </row>
    <row r="6694" spans="1:20" ht="18.75" hidden="1" customHeight="1" x14ac:dyDescent="0.25">
      <c r="A6694" t="s">
        <v>2887</v>
      </c>
      <c r="B6694" t="s">
        <v>5</v>
      </c>
      <c r="C6694" t="s">
        <v>1913</v>
      </c>
      <c r="D6694" s="24">
        <v>11846</v>
      </c>
      <c r="E6694" t="s">
        <v>1722</v>
      </c>
      <c r="F6694" t="s">
        <v>1924</v>
      </c>
      <c r="G6694" t="s">
        <v>108</v>
      </c>
      <c r="H6694" t="s">
        <v>2944</v>
      </c>
      <c r="I6694" t="s">
        <v>1860</v>
      </c>
      <c r="J6694" t="s">
        <v>1926</v>
      </c>
      <c r="K6694" t="s">
        <v>2838</v>
      </c>
      <c r="L6694" s="24">
        <v>757.77</v>
      </c>
      <c r="M6694" s="25">
        <f>+VLOOKUP(E6694, TC!A:D, 4, FALSE())</f>
        <v>1.1268499983568923</v>
      </c>
      <c r="N6694" s="24">
        <f t="shared" si="520"/>
        <v>853.89312325490221</v>
      </c>
      <c r="O6694" t="str">
        <f t="shared" si="521"/>
        <v>FACTURA</v>
      </c>
      <c r="P6694" t="str">
        <f t="shared" si="522"/>
        <v>2025</v>
      </c>
      <c r="Q6694" t="str">
        <f t="shared" si="523"/>
        <v>05</v>
      </c>
      <c r="R6694" t="str">
        <f>+IFERROR(VLOOKUP(I6694, Listado!A:B, 2, FALSE()), "COMERCIALIZADORA INTERNACIONAL CARIBBEAN EXOTICS S A")</f>
        <v>PIEDRAHITA PEREZ MARIANA</v>
      </c>
      <c r="S6694" s="25">
        <f>+VLOOKUP(E6694, TC!A:D, 2, FALSE())</f>
        <v>4260.22</v>
      </c>
      <c r="T6694" t="str">
        <f t="shared" si="524"/>
        <v>EUR</v>
      </c>
    </row>
    <row r="6695" spans="1:20" ht="18.75" hidden="1" customHeight="1" x14ac:dyDescent="0.25">
      <c r="A6695" t="s">
        <v>2887</v>
      </c>
      <c r="B6695" t="s">
        <v>5</v>
      </c>
      <c r="C6695" t="s">
        <v>1913</v>
      </c>
      <c r="D6695" s="24">
        <v>11846</v>
      </c>
      <c r="E6695" t="s">
        <v>1722</v>
      </c>
      <c r="F6695" t="s">
        <v>1924</v>
      </c>
      <c r="G6695" t="s">
        <v>108</v>
      </c>
      <c r="H6695" t="s">
        <v>2944</v>
      </c>
      <c r="I6695" t="s">
        <v>1860</v>
      </c>
      <c r="J6695" t="s">
        <v>1926</v>
      </c>
      <c r="K6695" t="s">
        <v>2565</v>
      </c>
      <c r="L6695" s="24">
        <v>3572.32</v>
      </c>
      <c r="M6695" s="25">
        <f>+VLOOKUP(E6695, TC!A:D, 4, FALSE())</f>
        <v>1.1268499983568923</v>
      </c>
      <c r="N6695" s="24">
        <f t="shared" si="520"/>
        <v>4025.4687861302937</v>
      </c>
      <c r="O6695" t="str">
        <f t="shared" si="521"/>
        <v>FACTURA</v>
      </c>
      <c r="P6695" t="str">
        <f t="shared" si="522"/>
        <v>2025</v>
      </c>
      <c r="Q6695" t="str">
        <f t="shared" si="523"/>
        <v>05</v>
      </c>
      <c r="R6695" t="str">
        <f>+IFERROR(VLOOKUP(I6695, Listado!A:B, 2, FALSE()), "COMERCIALIZADORA INTERNACIONAL CARIBBEAN EXOTICS S A")</f>
        <v>PIEDRAHITA PEREZ MARIANA</v>
      </c>
      <c r="S6695" s="25">
        <f>+VLOOKUP(E6695, TC!A:D, 2, FALSE())</f>
        <v>4260.22</v>
      </c>
      <c r="T6695" t="str">
        <f t="shared" si="524"/>
        <v>EUR</v>
      </c>
    </row>
    <row r="6696" spans="1:20" ht="18.75" hidden="1" customHeight="1" x14ac:dyDescent="0.25">
      <c r="A6696" t="s">
        <v>2887</v>
      </c>
      <c r="B6696" t="s">
        <v>5</v>
      </c>
      <c r="C6696" t="s">
        <v>1913</v>
      </c>
      <c r="D6696" s="24">
        <v>11847</v>
      </c>
      <c r="E6696" t="s">
        <v>1722</v>
      </c>
      <c r="F6696" t="s">
        <v>128</v>
      </c>
      <c r="G6696" t="s">
        <v>110</v>
      </c>
      <c r="H6696" t="s">
        <v>2945</v>
      </c>
      <c r="I6696" t="s">
        <v>1850</v>
      </c>
      <c r="J6696" t="s">
        <v>1919</v>
      </c>
      <c r="K6696" t="s">
        <v>1928</v>
      </c>
      <c r="L6696" s="24">
        <v>4802.34</v>
      </c>
      <c r="M6696" s="25">
        <f>+VLOOKUP(E6696, TC!A:D, 4, FALSE())</f>
        <v>1.1268499983568923</v>
      </c>
      <c r="N6696" s="24">
        <f t="shared" si="520"/>
        <v>4802.34</v>
      </c>
      <c r="O6696" t="str">
        <f t="shared" si="521"/>
        <v>FACTURA</v>
      </c>
      <c r="P6696" t="str">
        <f t="shared" si="522"/>
        <v>2025</v>
      </c>
      <c r="Q6696" t="str">
        <f t="shared" si="523"/>
        <v>05</v>
      </c>
      <c r="R6696" t="str">
        <f>+IFERROR(VLOOKUP(I6696, Listado!A:B, 2, FALSE()), "COMERCIALIZADORA INTERNACIONAL CARIBBEAN EXOTICS S A")</f>
        <v>PEREZ MEJIA MARIA PAULINA</v>
      </c>
      <c r="S6696" s="25">
        <f>+VLOOKUP(E6696, TC!A:D, 2, FALSE())</f>
        <v>4260.22</v>
      </c>
      <c r="T6696" t="str">
        <f t="shared" si="524"/>
        <v>USD</v>
      </c>
    </row>
    <row r="6697" spans="1:20" ht="18.75" hidden="1" customHeight="1" x14ac:dyDescent="0.25">
      <c r="A6697" t="s">
        <v>2887</v>
      </c>
      <c r="B6697" t="s">
        <v>5</v>
      </c>
      <c r="C6697" t="s">
        <v>1913</v>
      </c>
      <c r="D6697" s="24">
        <v>11847</v>
      </c>
      <c r="E6697" t="s">
        <v>1722</v>
      </c>
      <c r="F6697" t="s">
        <v>128</v>
      </c>
      <c r="G6697" t="s">
        <v>110</v>
      </c>
      <c r="H6697" t="s">
        <v>2945</v>
      </c>
      <c r="I6697" t="s">
        <v>1850</v>
      </c>
      <c r="J6697" t="s">
        <v>1919</v>
      </c>
      <c r="K6697" t="s">
        <v>45</v>
      </c>
      <c r="L6697" s="24">
        <v>7050</v>
      </c>
      <c r="M6697" s="25">
        <f>+VLOOKUP(E6697, TC!A:D, 4, FALSE())</f>
        <v>1.1268499983568923</v>
      </c>
      <c r="N6697" s="24">
        <f t="shared" si="520"/>
        <v>7050</v>
      </c>
      <c r="O6697" t="str">
        <f t="shared" si="521"/>
        <v>FACTURA</v>
      </c>
      <c r="P6697" t="str">
        <f t="shared" si="522"/>
        <v>2025</v>
      </c>
      <c r="Q6697" t="str">
        <f t="shared" si="523"/>
        <v>05</v>
      </c>
      <c r="R6697" t="str">
        <f>+IFERROR(VLOOKUP(I6697, Listado!A:B, 2, FALSE()), "COMERCIALIZADORA INTERNACIONAL CARIBBEAN EXOTICS S A")</f>
        <v>PEREZ MEJIA MARIA PAULINA</v>
      </c>
      <c r="S6697" s="25">
        <f>+VLOOKUP(E6697, TC!A:D, 2, FALSE())</f>
        <v>4260.22</v>
      </c>
      <c r="T6697" t="str">
        <f t="shared" si="524"/>
        <v>USD</v>
      </c>
    </row>
    <row r="6698" spans="1:20" ht="18.75" hidden="1" customHeight="1" x14ac:dyDescent="0.25">
      <c r="A6698" t="s">
        <v>2887</v>
      </c>
      <c r="B6698" t="s">
        <v>5</v>
      </c>
      <c r="C6698" t="s">
        <v>1913</v>
      </c>
      <c r="D6698" s="24">
        <v>11848</v>
      </c>
      <c r="E6698" t="s">
        <v>1722</v>
      </c>
      <c r="F6698" t="s">
        <v>128</v>
      </c>
      <c r="G6698" t="s">
        <v>110</v>
      </c>
      <c r="H6698" t="s">
        <v>2946</v>
      </c>
      <c r="I6698" t="s">
        <v>1851</v>
      </c>
      <c r="J6698" t="s">
        <v>1940</v>
      </c>
      <c r="K6698" t="s">
        <v>42</v>
      </c>
      <c r="L6698" s="24">
        <v>1918</v>
      </c>
      <c r="M6698" s="25">
        <f>+VLOOKUP(E6698, TC!A:D, 4, FALSE())</f>
        <v>1.1268499983568923</v>
      </c>
      <c r="N6698" s="24">
        <f t="shared" si="520"/>
        <v>1918</v>
      </c>
      <c r="O6698" t="str">
        <f t="shared" si="521"/>
        <v>FACTURA</v>
      </c>
      <c r="P6698" t="str">
        <f t="shared" si="522"/>
        <v>2025</v>
      </c>
      <c r="Q6698" t="str">
        <f t="shared" si="523"/>
        <v>05</v>
      </c>
      <c r="R6698" t="str">
        <f>+IFERROR(VLOOKUP(I6698, Listado!A:B, 2, FALSE()), "COMERCIALIZADORA INTERNACIONAL CARIBBEAN EXOTICS S A")</f>
        <v>PEREZ MEJIA MARIA PAULINA</v>
      </c>
      <c r="S6698" s="25">
        <f>+VLOOKUP(E6698, TC!A:D, 2, FALSE())</f>
        <v>4260.22</v>
      </c>
      <c r="T6698" t="str">
        <f t="shared" si="524"/>
        <v>USD</v>
      </c>
    </row>
    <row r="6699" spans="1:20" ht="18.75" hidden="1" customHeight="1" x14ac:dyDescent="0.25">
      <c r="A6699" t="s">
        <v>2887</v>
      </c>
      <c r="B6699" t="s">
        <v>5</v>
      </c>
      <c r="C6699" t="s">
        <v>1913</v>
      </c>
      <c r="D6699" s="24">
        <v>11849</v>
      </c>
      <c r="E6699" t="s">
        <v>1722</v>
      </c>
      <c r="F6699" t="s">
        <v>1924</v>
      </c>
      <c r="G6699" t="s">
        <v>110</v>
      </c>
      <c r="H6699" t="s">
        <v>2947</v>
      </c>
      <c r="I6699" t="s">
        <v>1848</v>
      </c>
      <c r="J6699" t="s">
        <v>1917</v>
      </c>
      <c r="K6699" t="s">
        <v>40</v>
      </c>
      <c r="L6699" s="24">
        <v>1842.4</v>
      </c>
      <c r="M6699" s="25">
        <f>+VLOOKUP(E6699, TC!A:D, 4, FALSE())</f>
        <v>1.1268499983568923</v>
      </c>
      <c r="N6699" s="24">
        <f t="shared" si="520"/>
        <v>2076.1084369727382</v>
      </c>
      <c r="O6699" t="str">
        <f t="shared" si="521"/>
        <v>FACTURA</v>
      </c>
      <c r="P6699" t="str">
        <f t="shared" si="522"/>
        <v>2025</v>
      </c>
      <c r="Q6699" t="str">
        <f t="shared" si="523"/>
        <v>05</v>
      </c>
      <c r="R6699" t="str">
        <f>+IFERROR(VLOOKUP(I6699, Listado!A:B, 2, FALSE()), "COMERCIALIZADORA INTERNACIONAL CARIBBEAN EXOTICS S A")</f>
        <v>PEREZ MEJIA MARIA PAULINA</v>
      </c>
      <c r="S6699" s="25">
        <f>+VLOOKUP(E6699, TC!A:D, 2, FALSE())</f>
        <v>4260.22</v>
      </c>
      <c r="T6699" t="str">
        <f t="shared" si="524"/>
        <v>EUR</v>
      </c>
    </row>
    <row r="6700" spans="1:20" ht="18.75" hidden="1" customHeight="1" x14ac:dyDescent="0.25">
      <c r="A6700" t="s">
        <v>2887</v>
      </c>
      <c r="B6700" t="s">
        <v>5</v>
      </c>
      <c r="C6700" t="s">
        <v>1913</v>
      </c>
      <c r="D6700" s="24">
        <v>11849</v>
      </c>
      <c r="E6700" t="s">
        <v>1722</v>
      </c>
      <c r="F6700" t="s">
        <v>1924</v>
      </c>
      <c r="G6700" t="s">
        <v>110</v>
      </c>
      <c r="H6700" t="s">
        <v>2947</v>
      </c>
      <c r="I6700" t="s">
        <v>1848</v>
      </c>
      <c r="J6700" t="s">
        <v>1917</v>
      </c>
      <c r="K6700" t="s">
        <v>38</v>
      </c>
      <c r="L6700" s="24">
        <v>5737.2</v>
      </c>
      <c r="M6700" s="25">
        <f>+VLOOKUP(E6700, TC!A:D, 4, FALSE())</f>
        <v>1.1268499983568923</v>
      </c>
      <c r="N6700" s="24">
        <f t="shared" si="520"/>
        <v>6464.9638105731619</v>
      </c>
      <c r="O6700" t="str">
        <f t="shared" si="521"/>
        <v>FACTURA</v>
      </c>
      <c r="P6700" t="str">
        <f t="shared" si="522"/>
        <v>2025</v>
      </c>
      <c r="Q6700" t="str">
        <f t="shared" si="523"/>
        <v>05</v>
      </c>
      <c r="R6700" t="str">
        <f>+IFERROR(VLOOKUP(I6700, Listado!A:B, 2, FALSE()), "COMERCIALIZADORA INTERNACIONAL CARIBBEAN EXOTICS S A")</f>
        <v>PEREZ MEJIA MARIA PAULINA</v>
      </c>
      <c r="S6700" s="25">
        <f>+VLOOKUP(E6700, TC!A:D, 2, FALSE())</f>
        <v>4260.22</v>
      </c>
      <c r="T6700" t="str">
        <f t="shared" si="524"/>
        <v>EUR</v>
      </c>
    </row>
    <row r="6701" spans="1:20" ht="18.75" hidden="1" customHeight="1" x14ac:dyDescent="0.25">
      <c r="A6701" t="s">
        <v>2887</v>
      </c>
      <c r="B6701" t="s">
        <v>5</v>
      </c>
      <c r="C6701" t="s">
        <v>1913</v>
      </c>
      <c r="D6701" s="24">
        <v>11850</v>
      </c>
      <c r="E6701" t="s">
        <v>1722</v>
      </c>
      <c r="F6701" t="s">
        <v>1924</v>
      </c>
      <c r="G6701" t="s">
        <v>112</v>
      </c>
      <c r="H6701" t="s">
        <v>2948</v>
      </c>
      <c r="I6701" t="s">
        <v>1863</v>
      </c>
      <c r="J6701" t="s">
        <v>1926</v>
      </c>
      <c r="K6701" t="s">
        <v>1928</v>
      </c>
      <c r="L6701" s="24">
        <v>1836.91</v>
      </c>
      <c r="M6701" s="25">
        <f>+VLOOKUP(E6701, TC!A:D, 4, FALSE())</f>
        <v>1.1268499983568923</v>
      </c>
      <c r="N6701" s="24">
        <f t="shared" si="520"/>
        <v>2069.9220304817591</v>
      </c>
      <c r="O6701" t="str">
        <f t="shared" si="521"/>
        <v>FACTURA</v>
      </c>
      <c r="P6701" t="str">
        <f t="shared" si="522"/>
        <v>2025</v>
      </c>
      <c r="Q6701" t="str">
        <f t="shared" si="523"/>
        <v>05</v>
      </c>
      <c r="R6701" t="str">
        <f>+IFERROR(VLOOKUP(I6701, Listado!A:B, 2, FALSE()), "COMERCIALIZADORA INTERNACIONAL CARIBBEAN EXOTICS S A")</f>
        <v>HINCAPIE CONTRERAS ERIKA STEFANIA</v>
      </c>
      <c r="S6701" s="25">
        <f>+VLOOKUP(E6701, TC!A:D, 2, FALSE())</f>
        <v>4260.22</v>
      </c>
      <c r="T6701" t="str">
        <f t="shared" si="524"/>
        <v>EUR</v>
      </c>
    </row>
    <row r="6702" spans="1:20" ht="18.75" hidden="1" customHeight="1" x14ac:dyDescent="0.25">
      <c r="A6702" t="s">
        <v>2887</v>
      </c>
      <c r="B6702" t="s">
        <v>5</v>
      </c>
      <c r="C6702" t="s">
        <v>1913</v>
      </c>
      <c r="D6702" s="24">
        <v>11850</v>
      </c>
      <c r="E6702" t="s">
        <v>1722</v>
      </c>
      <c r="F6702" t="s">
        <v>1924</v>
      </c>
      <c r="G6702" t="s">
        <v>112</v>
      </c>
      <c r="H6702" t="s">
        <v>2948</v>
      </c>
      <c r="I6702" t="s">
        <v>1863</v>
      </c>
      <c r="J6702" t="s">
        <v>1926</v>
      </c>
      <c r="K6702" t="s">
        <v>36</v>
      </c>
      <c r="L6702" s="24">
        <v>680</v>
      </c>
      <c r="M6702" s="25">
        <f>+VLOOKUP(E6702, TC!A:D, 4, FALSE())</f>
        <v>1.1268499983568923</v>
      </c>
      <c r="N6702" s="24">
        <f t="shared" si="520"/>
        <v>766.25799888268671</v>
      </c>
      <c r="O6702" t="str">
        <f t="shared" si="521"/>
        <v>FACTURA</v>
      </c>
      <c r="P6702" t="str">
        <f t="shared" si="522"/>
        <v>2025</v>
      </c>
      <c r="Q6702" t="str">
        <f t="shared" si="523"/>
        <v>05</v>
      </c>
      <c r="R6702" t="str">
        <f>+IFERROR(VLOOKUP(I6702, Listado!A:B, 2, FALSE()), "COMERCIALIZADORA INTERNACIONAL CARIBBEAN EXOTICS S A")</f>
        <v>HINCAPIE CONTRERAS ERIKA STEFANIA</v>
      </c>
      <c r="S6702" s="25">
        <f>+VLOOKUP(E6702, TC!A:D, 2, FALSE())</f>
        <v>4260.22</v>
      </c>
      <c r="T6702" t="str">
        <f t="shared" si="524"/>
        <v>EUR</v>
      </c>
    </row>
    <row r="6703" spans="1:20" ht="18.75" hidden="1" customHeight="1" x14ac:dyDescent="0.25">
      <c r="A6703" t="s">
        <v>2887</v>
      </c>
      <c r="B6703" t="s">
        <v>5</v>
      </c>
      <c r="C6703" t="s">
        <v>1913</v>
      </c>
      <c r="D6703" s="24">
        <v>11850</v>
      </c>
      <c r="E6703" t="s">
        <v>1722</v>
      </c>
      <c r="F6703" t="s">
        <v>1924</v>
      </c>
      <c r="G6703" t="s">
        <v>112</v>
      </c>
      <c r="H6703" t="s">
        <v>2948</v>
      </c>
      <c r="I6703" t="s">
        <v>1863</v>
      </c>
      <c r="J6703" t="s">
        <v>1926</v>
      </c>
      <c r="K6703" t="s">
        <v>2949</v>
      </c>
      <c r="L6703" s="24">
        <v>2441.7800000000002</v>
      </c>
      <c r="M6703" s="25">
        <f>+VLOOKUP(E6703, TC!A:D, 4, FALSE())</f>
        <v>1.1268499983568923</v>
      </c>
      <c r="N6703" s="24">
        <f t="shared" si="520"/>
        <v>2751.5197889878928</v>
      </c>
      <c r="O6703" t="str">
        <f t="shared" si="521"/>
        <v>FACTURA</v>
      </c>
      <c r="P6703" t="str">
        <f t="shared" si="522"/>
        <v>2025</v>
      </c>
      <c r="Q6703" t="str">
        <f t="shared" si="523"/>
        <v>05</v>
      </c>
      <c r="R6703" t="str">
        <f>+IFERROR(VLOOKUP(I6703, Listado!A:B, 2, FALSE()), "COMERCIALIZADORA INTERNACIONAL CARIBBEAN EXOTICS S A")</f>
        <v>HINCAPIE CONTRERAS ERIKA STEFANIA</v>
      </c>
      <c r="S6703" s="25">
        <f>+VLOOKUP(E6703, TC!A:D, 2, FALSE())</f>
        <v>4260.22</v>
      </c>
      <c r="T6703" t="str">
        <f t="shared" si="524"/>
        <v>EUR</v>
      </c>
    </row>
    <row r="6704" spans="1:20" ht="18.75" hidden="1" customHeight="1" x14ac:dyDescent="0.25">
      <c r="A6704" t="s">
        <v>2887</v>
      </c>
      <c r="B6704" t="s">
        <v>5</v>
      </c>
      <c r="C6704" t="s">
        <v>1913</v>
      </c>
      <c r="D6704" s="24">
        <v>11851</v>
      </c>
      <c r="E6704" t="s">
        <v>1722</v>
      </c>
      <c r="F6704" t="s">
        <v>128</v>
      </c>
      <c r="G6704" t="s">
        <v>110</v>
      </c>
      <c r="I6704" t="s">
        <v>1850</v>
      </c>
      <c r="J6704" t="s">
        <v>1919</v>
      </c>
      <c r="K6704" t="s">
        <v>1918</v>
      </c>
      <c r="L6704" s="24">
        <v>135</v>
      </c>
      <c r="M6704" s="25">
        <f>+VLOOKUP(E6704, TC!A:D, 4, FALSE())</f>
        <v>1.1268499983568923</v>
      </c>
      <c r="N6704" s="24">
        <f t="shared" si="520"/>
        <v>135</v>
      </c>
      <c r="O6704" t="str">
        <f t="shared" si="521"/>
        <v>FACTURA</v>
      </c>
      <c r="P6704" t="str">
        <f t="shared" si="522"/>
        <v>2025</v>
      </c>
      <c r="Q6704" t="str">
        <f t="shared" si="523"/>
        <v>05</v>
      </c>
      <c r="R6704" t="str">
        <f>+IFERROR(VLOOKUP(I6704, Listado!A:B, 2, FALSE()), "COMERCIALIZADORA INTERNACIONAL CARIBBEAN EXOTICS S A")</f>
        <v>PEREZ MEJIA MARIA PAULINA</v>
      </c>
      <c r="S6704" s="25">
        <f>+VLOOKUP(E6704, TC!A:D, 2, FALSE())</f>
        <v>4260.22</v>
      </c>
      <c r="T6704" t="str">
        <f t="shared" si="524"/>
        <v>USD</v>
      </c>
    </row>
    <row r="6705" spans="1:20" ht="18.75" hidden="1" customHeight="1" x14ac:dyDescent="0.25">
      <c r="A6705" t="s">
        <v>2887</v>
      </c>
      <c r="B6705" t="s">
        <v>5</v>
      </c>
      <c r="C6705" t="s">
        <v>1913</v>
      </c>
      <c r="D6705" s="24">
        <v>11852</v>
      </c>
      <c r="E6705" t="s">
        <v>1722</v>
      </c>
      <c r="F6705" t="s">
        <v>1924</v>
      </c>
      <c r="G6705" t="s">
        <v>112</v>
      </c>
      <c r="I6705" t="s">
        <v>1863</v>
      </c>
      <c r="J6705" t="s">
        <v>1926</v>
      </c>
      <c r="K6705" t="s">
        <v>1918</v>
      </c>
      <c r="L6705" s="24">
        <v>12</v>
      </c>
      <c r="M6705" s="25">
        <f>+VLOOKUP(E6705, TC!A:D, 4, FALSE())</f>
        <v>1.1268499983568923</v>
      </c>
      <c r="N6705" s="24">
        <f t="shared" si="520"/>
        <v>13.522199980282707</v>
      </c>
      <c r="O6705" t="str">
        <f t="shared" si="521"/>
        <v>FACTURA</v>
      </c>
      <c r="P6705" t="str">
        <f t="shared" si="522"/>
        <v>2025</v>
      </c>
      <c r="Q6705" t="str">
        <f t="shared" si="523"/>
        <v>05</v>
      </c>
      <c r="R6705" t="str">
        <f>+IFERROR(VLOOKUP(I6705, Listado!A:B, 2, FALSE()), "COMERCIALIZADORA INTERNACIONAL CARIBBEAN EXOTICS S A")</f>
        <v>HINCAPIE CONTRERAS ERIKA STEFANIA</v>
      </c>
      <c r="S6705" s="25">
        <f>+VLOOKUP(E6705, TC!A:D, 2, FALSE())</f>
        <v>4260.22</v>
      </c>
      <c r="T6705" t="str">
        <f t="shared" si="524"/>
        <v>EUR</v>
      </c>
    </row>
    <row r="6706" spans="1:20" ht="18.75" hidden="1" customHeight="1" x14ac:dyDescent="0.25">
      <c r="A6706" t="s">
        <v>2887</v>
      </c>
      <c r="B6706" t="s">
        <v>1923</v>
      </c>
      <c r="C6706" t="s">
        <v>1913</v>
      </c>
      <c r="D6706" s="24">
        <v>5969</v>
      </c>
      <c r="E6706" t="s">
        <v>1722</v>
      </c>
      <c r="F6706" t="s">
        <v>1924</v>
      </c>
      <c r="G6706" t="s">
        <v>113</v>
      </c>
      <c r="H6706" t="s">
        <v>2950</v>
      </c>
      <c r="I6706" t="s">
        <v>1901</v>
      </c>
      <c r="J6706" t="s">
        <v>1926</v>
      </c>
      <c r="K6706" t="s">
        <v>1928</v>
      </c>
      <c r="L6706" s="24">
        <v>1111.68</v>
      </c>
      <c r="M6706" s="25">
        <f>+VLOOKUP(E6706, TC!A:D, 4, FALSE())</f>
        <v>1.1268499983568923</v>
      </c>
      <c r="N6706" s="24">
        <f t="shared" si="520"/>
        <v>1252.6966061733901</v>
      </c>
      <c r="O6706" t="str">
        <f t="shared" si="521"/>
        <v>FACTURA</v>
      </c>
      <c r="P6706" t="str">
        <f t="shared" si="522"/>
        <v>2025</v>
      </c>
      <c r="Q6706" t="str">
        <f t="shared" si="523"/>
        <v>05</v>
      </c>
      <c r="R6706" t="str">
        <f>+IFERROR(VLOOKUP(I6706, Listado!A:B, 2, FALSE()), "COMERCIALIZADORA INTERNACIONAL CARIBBEAN EXOTICS S A")</f>
        <v>LONDOÑO ECHEVERRI ALEJANDRA</v>
      </c>
      <c r="S6706" s="25">
        <f>+VLOOKUP(E6706, TC!A:D, 2, FALSE())</f>
        <v>4260.22</v>
      </c>
      <c r="T6706" t="str">
        <f t="shared" si="524"/>
        <v>EUR</v>
      </c>
    </row>
    <row r="6707" spans="1:20" ht="18.75" hidden="1" customHeight="1" x14ac:dyDescent="0.25">
      <c r="A6707" t="s">
        <v>2887</v>
      </c>
      <c r="B6707" t="s">
        <v>1923</v>
      </c>
      <c r="C6707" t="s">
        <v>1913</v>
      </c>
      <c r="D6707" s="24">
        <v>5969</v>
      </c>
      <c r="E6707" t="s">
        <v>1722</v>
      </c>
      <c r="F6707" t="s">
        <v>1924</v>
      </c>
      <c r="G6707" t="s">
        <v>113</v>
      </c>
      <c r="H6707" t="s">
        <v>2950</v>
      </c>
      <c r="I6707" t="s">
        <v>1901</v>
      </c>
      <c r="J6707" t="s">
        <v>1926</v>
      </c>
      <c r="K6707" t="s">
        <v>2951</v>
      </c>
      <c r="L6707" s="24">
        <v>106.2</v>
      </c>
      <c r="M6707" s="25">
        <f>+VLOOKUP(E6707, TC!A:D, 4, FALSE())</f>
        <v>1.1268499983568923</v>
      </c>
      <c r="N6707" s="24">
        <f t="shared" si="520"/>
        <v>119.67146982550196</v>
      </c>
      <c r="O6707" t="str">
        <f t="shared" si="521"/>
        <v>FACTURA</v>
      </c>
      <c r="P6707" t="str">
        <f t="shared" si="522"/>
        <v>2025</v>
      </c>
      <c r="Q6707" t="str">
        <f t="shared" si="523"/>
        <v>05</v>
      </c>
      <c r="R6707" t="str">
        <f>+IFERROR(VLOOKUP(I6707, Listado!A:B, 2, FALSE()), "COMERCIALIZADORA INTERNACIONAL CARIBBEAN EXOTICS S A")</f>
        <v>LONDOÑO ECHEVERRI ALEJANDRA</v>
      </c>
      <c r="S6707" s="25">
        <f>+VLOOKUP(E6707, TC!A:D, 2, FALSE())</f>
        <v>4260.22</v>
      </c>
      <c r="T6707" t="str">
        <f t="shared" si="524"/>
        <v>EUR</v>
      </c>
    </row>
    <row r="6708" spans="1:20" ht="18.75" hidden="1" customHeight="1" x14ac:dyDescent="0.25">
      <c r="A6708" t="s">
        <v>2887</v>
      </c>
      <c r="B6708" t="s">
        <v>1923</v>
      </c>
      <c r="C6708" t="s">
        <v>1913</v>
      </c>
      <c r="D6708" s="24">
        <v>5969</v>
      </c>
      <c r="E6708" t="s">
        <v>1722</v>
      </c>
      <c r="F6708" t="s">
        <v>1924</v>
      </c>
      <c r="G6708" t="s">
        <v>113</v>
      </c>
      <c r="H6708" t="s">
        <v>2950</v>
      </c>
      <c r="I6708" t="s">
        <v>1901</v>
      </c>
      <c r="J6708" t="s">
        <v>1926</v>
      </c>
      <c r="K6708" t="s">
        <v>2952</v>
      </c>
      <c r="L6708" s="24">
        <v>162</v>
      </c>
      <c r="M6708" s="25">
        <f>+VLOOKUP(E6708, TC!A:D, 4, FALSE())</f>
        <v>1.1268499983568923</v>
      </c>
      <c r="N6708" s="24">
        <f t="shared" si="520"/>
        <v>182.54969973381654</v>
      </c>
      <c r="O6708" t="str">
        <f t="shared" si="521"/>
        <v>FACTURA</v>
      </c>
      <c r="P6708" t="str">
        <f t="shared" si="522"/>
        <v>2025</v>
      </c>
      <c r="Q6708" t="str">
        <f t="shared" si="523"/>
        <v>05</v>
      </c>
      <c r="R6708" t="str">
        <f>+IFERROR(VLOOKUP(I6708, Listado!A:B, 2, FALSE()), "COMERCIALIZADORA INTERNACIONAL CARIBBEAN EXOTICS S A")</f>
        <v>LONDOÑO ECHEVERRI ALEJANDRA</v>
      </c>
      <c r="S6708" s="25">
        <f>+VLOOKUP(E6708, TC!A:D, 2, FALSE())</f>
        <v>4260.22</v>
      </c>
      <c r="T6708" t="str">
        <f t="shared" si="524"/>
        <v>EUR</v>
      </c>
    </row>
    <row r="6709" spans="1:20" ht="18.75" hidden="1" customHeight="1" x14ac:dyDescent="0.25">
      <c r="A6709" t="s">
        <v>2887</v>
      </c>
      <c r="B6709" t="s">
        <v>1923</v>
      </c>
      <c r="C6709" t="s">
        <v>1913</v>
      </c>
      <c r="D6709" s="24">
        <v>5969</v>
      </c>
      <c r="E6709" t="s">
        <v>1722</v>
      </c>
      <c r="F6709" t="s">
        <v>1924</v>
      </c>
      <c r="G6709" t="s">
        <v>113</v>
      </c>
      <c r="H6709" t="s">
        <v>2950</v>
      </c>
      <c r="I6709" t="s">
        <v>1901</v>
      </c>
      <c r="J6709" t="s">
        <v>1926</v>
      </c>
      <c r="K6709" t="s">
        <v>2953</v>
      </c>
      <c r="L6709" s="24">
        <v>607.5</v>
      </c>
      <c r="M6709" s="25">
        <f>+VLOOKUP(E6709, TC!A:D, 4, FALSE())</f>
        <v>1.1268499983568923</v>
      </c>
      <c r="N6709" s="24">
        <f t="shared" si="520"/>
        <v>684.56137400181206</v>
      </c>
      <c r="O6709" t="str">
        <f t="shared" si="521"/>
        <v>FACTURA</v>
      </c>
      <c r="P6709" t="str">
        <f t="shared" si="522"/>
        <v>2025</v>
      </c>
      <c r="Q6709" t="str">
        <f t="shared" si="523"/>
        <v>05</v>
      </c>
      <c r="R6709" t="str">
        <f>+IFERROR(VLOOKUP(I6709, Listado!A:B, 2, FALSE()), "COMERCIALIZADORA INTERNACIONAL CARIBBEAN EXOTICS S A")</f>
        <v>LONDOÑO ECHEVERRI ALEJANDRA</v>
      </c>
      <c r="S6709" s="25">
        <f>+VLOOKUP(E6709, TC!A:D, 2, FALSE())</f>
        <v>4260.22</v>
      </c>
      <c r="T6709" t="str">
        <f t="shared" si="524"/>
        <v>EUR</v>
      </c>
    </row>
    <row r="6710" spans="1:20" ht="18.75" hidden="1" customHeight="1" x14ac:dyDescent="0.25">
      <c r="A6710" t="s">
        <v>2887</v>
      </c>
      <c r="B6710" t="s">
        <v>1923</v>
      </c>
      <c r="C6710" t="s">
        <v>1913</v>
      </c>
      <c r="D6710" s="24">
        <v>5969</v>
      </c>
      <c r="E6710" t="s">
        <v>1722</v>
      </c>
      <c r="F6710" t="s">
        <v>1924</v>
      </c>
      <c r="G6710" t="s">
        <v>113</v>
      </c>
      <c r="H6710" t="s">
        <v>2950</v>
      </c>
      <c r="I6710" t="s">
        <v>1901</v>
      </c>
      <c r="J6710" t="s">
        <v>1926</v>
      </c>
      <c r="K6710" t="s">
        <v>2954</v>
      </c>
      <c r="L6710" s="24">
        <v>273.39999999999998</v>
      </c>
      <c r="M6710" s="25">
        <f>+VLOOKUP(E6710, TC!A:D, 4, FALSE())</f>
        <v>1.1268499983568923</v>
      </c>
      <c r="N6710" s="24">
        <f t="shared" si="520"/>
        <v>308.08078955077434</v>
      </c>
      <c r="O6710" t="str">
        <f t="shared" si="521"/>
        <v>FACTURA</v>
      </c>
      <c r="P6710" t="str">
        <f t="shared" si="522"/>
        <v>2025</v>
      </c>
      <c r="Q6710" t="str">
        <f t="shared" si="523"/>
        <v>05</v>
      </c>
      <c r="R6710" t="str">
        <f>+IFERROR(VLOOKUP(I6710, Listado!A:B, 2, FALSE()), "COMERCIALIZADORA INTERNACIONAL CARIBBEAN EXOTICS S A")</f>
        <v>LONDOÑO ECHEVERRI ALEJANDRA</v>
      </c>
      <c r="S6710" s="25">
        <f>+VLOOKUP(E6710, TC!A:D, 2, FALSE())</f>
        <v>4260.22</v>
      </c>
      <c r="T6710" t="str">
        <f t="shared" si="524"/>
        <v>EUR</v>
      </c>
    </row>
    <row r="6711" spans="1:20" ht="18.75" hidden="1" customHeight="1" x14ac:dyDescent="0.25">
      <c r="A6711" t="s">
        <v>2887</v>
      </c>
      <c r="B6711" t="s">
        <v>1923</v>
      </c>
      <c r="C6711" t="s">
        <v>1913</v>
      </c>
      <c r="D6711" s="24">
        <v>5969</v>
      </c>
      <c r="E6711" t="s">
        <v>1722</v>
      </c>
      <c r="F6711" t="s">
        <v>1924</v>
      </c>
      <c r="G6711" t="s">
        <v>113</v>
      </c>
      <c r="H6711" t="s">
        <v>2950</v>
      </c>
      <c r="I6711" t="s">
        <v>1901</v>
      </c>
      <c r="J6711" t="s">
        <v>1926</v>
      </c>
      <c r="K6711" t="s">
        <v>2955</v>
      </c>
      <c r="L6711" s="24">
        <v>780</v>
      </c>
      <c r="M6711" s="25">
        <f>+VLOOKUP(E6711, TC!A:D, 4, FALSE())</f>
        <v>1.1268499983568923</v>
      </c>
      <c r="N6711" s="24">
        <f t="shared" si="520"/>
        <v>878.94299871837597</v>
      </c>
      <c r="O6711" t="str">
        <f t="shared" si="521"/>
        <v>FACTURA</v>
      </c>
      <c r="P6711" t="str">
        <f t="shared" si="522"/>
        <v>2025</v>
      </c>
      <c r="Q6711" t="str">
        <f t="shared" si="523"/>
        <v>05</v>
      </c>
      <c r="R6711" t="str">
        <f>+IFERROR(VLOOKUP(I6711, Listado!A:B, 2, FALSE()), "COMERCIALIZADORA INTERNACIONAL CARIBBEAN EXOTICS S A")</f>
        <v>LONDOÑO ECHEVERRI ALEJANDRA</v>
      </c>
      <c r="S6711" s="25">
        <f>+VLOOKUP(E6711, TC!A:D, 2, FALSE())</f>
        <v>4260.22</v>
      </c>
      <c r="T6711" t="str">
        <f t="shared" si="524"/>
        <v>EUR</v>
      </c>
    </row>
    <row r="6712" spans="1:20" ht="18.75" hidden="1" customHeight="1" x14ac:dyDescent="0.25">
      <c r="A6712" t="s">
        <v>2887</v>
      </c>
      <c r="B6712" t="s">
        <v>1923</v>
      </c>
      <c r="C6712" t="s">
        <v>1913</v>
      </c>
      <c r="D6712" s="24">
        <v>5970</v>
      </c>
      <c r="E6712" t="s">
        <v>1722</v>
      </c>
      <c r="F6712" t="s">
        <v>128</v>
      </c>
      <c r="G6712" t="s">
        <v>108</v>
      </c>
      <c r="H6712" t="s">
        <v>2956</v>
      </c>
      <c r="I6712" t="s">
        <v>1882</v>
      </c>
      <c r="J6712" t="s">
        <v>2049</v>
      </c>
      <c r="K6712" t="s">
        <v>2152</v>
      </c>
      <c r="L6712" s="24">
        <v>306</v>
      </c>
      <c r="M6712" s="25">
        <f>+VLOOKUP(E6712, TC!A:D, 4, FALSE())</f>
        <v>1.1268499983568923</v>
      </c>
      <c r="N6712" s="24">
        <f t="shared" si="520"/>
        <v>306</v>
      </c>
      <c r="O6712" t="str">
        <f t="shared" si="521"/>
        <v>FACTURA</v>
      </c>
      <c r="P6712" t="str">
        <f t="shared" si="522"/>
        <v>2025</v>
      </c>
      <c r="Q6712" t="str">
        <f t="shared" si="523"/>
        <v>05</v>
      </c>
      <c r="R6712" t="str">
        <f>+IFERROR(VLOOKUP(I6712, Listado!A:B, 2, FALSE()), "COMERCIALIZADORA INTERNACIONAL CARIBBEAN EXOTICS S A")</f>
        <v>PIEDRAHITA PEREZ MARIANA</v>
      </c>
      <c r="S6712" s="25">
        <f>+VLOOKUP(E6712, TC!A:D, 2, FALSE())</f>
        <v>4260.22</v>
      </c>
      <c r="T6712" t="str">
        <f t="shared" si="524"/>
        <v>USD</v>
      </c>
    </row>
    <row r="6713" spans="1:20" ht="18.75" hidden="1" customHeight="1" x14ac:dyDescent="0.25">
      <c r="A6713" t="s">
        <v>2887</v>
      </c>
      <c r="B6713" t="s">
        <v>1923</v>
      </c>
      <c r="C6713" t="s">
        <v>1913</v>
      </c>
      <c r="D6713" s="24">
        <v>5970</v>
      </c>
      <c r="E6713" t="s">
        <v>1722</v>
      </c>
      <c r="F6713" t="s">
        <v>128</v>
      </c>
      <c r="G6713" t="s">
        <v>108</v>
      </c>
      <c r="H6713" t="s">
        <v>2956</v>
      </c>
      <c r="I6713" t="s">
        <v>1882</v>
      </c>
      <c r="J6713" t="s">
        <v>2049</v>
      </c>
      <c r="K6713" t="s">
        <v>2153</v>
      </c>
      <c r="L6713" s="24">
        <v>1088</v>
      </c>
      <c r="M6713" s="25">
        <f>+VLOOKUP(E6713, TC!A:D, 4, FALSE())</f>
        <v>1.1268499983568923</v>
      </c>
      <c r="N6713" s="24">
        <f t="shared" si="520"/>
        <v>1088</v>
      </c>
      <c r="O6713" t="str">
        <f t="shared" si="521"/>
        <v>FACTURA</v>
      </c>
      <c r="P6713" t="str">
        <f t="shared" si="522"/>
        <v>2025</v>
      </c>
      <c r="Q6713" t="str">
        <f t="shared" si="523"/>
        <v>05</v>
      </c>
      <c r="R6713" t="str">
        <f>+IFERROR(VLOOKUP(I6713, Listado!A:B, 2, FALSE()), "COMERCIALIZADORA INTERNACIONAL CARIBBEAN EXOTICS S A")</f>
        <v>PIEDRAHITA PEREZ MARIANA</v>
      </c>
      <c r="S6713" s="25">
        <f>+VLOOKUP(E6713, TC!A:D, 2, FALSE())</f>
        <v>4260.22</v>
      </c>
      <c r="T6713" t="str">
        <f t="shared" si="524"/>
        <v>USD</v>
      </c>
    </row>
    <row r="6714" spans="1:20" ht="18.75" hidden="1" customHeight="1" x14ac:dyDescent="0.25">
      <c r="A6714" t="s">
        <v>2887</v>
      </c>
      <c r="B6714" t="s">
        <v>1923</v>
      </c>
      <c r="C6714" t="s">
        <v>1913</v>
      </c>
      <c r="D6714" s="24">
        <v>5970</v>
      </c>
      <c r="E6714" t="s">
        <v>1722</v>
      </c>
      <c r="F6714" t="s">
        <v>128</v>
      </c>
      <c r="G6714" t="s">
        <v>108</v>
      </c>
      <c r="H6714" t="s">
        <v>2956</v>
      </c>
      <c r="I6714" t="s">
        <v>1882</v>
      </c>
      <c r="J6714" t="s">
        <v>2049</v>
      </c>
      <c r="K6714" t="s">
        <v>2155</v>
      </c>
      <c r="L6714" s="24">
        <v>400</v>
      </c>
      <c r="M6714" s="25">
        <f>+VLOOKUP(E6714, TC!A:D, 4, FALSE())</f>
        <v>1.1268499983568923</v>
      </c>
      <c r="N6714" s="24">
        <f t="shared" si="520"/>
        <v>400</v>
      </c>
      <c r="O6714" t="str">
        <f t="shared" si="521"/>
        <v>FACTURA</v>
      </c>
      <c r="P6714" t="str">
        <f t="shared" si="522"/>
        <v>2025</v>
      </c>
      <c r="Q6714" t="str">
        <f t="shared" si="523"/>
        <v>05</v>
      </c>
      <c r="R6714" t="str">
        <f>+IFERROR(VLOOKUP(I6714, Listado!A:B, 2, FALSE()), "COMERCIALIZADORA INTERNACIONAL CARIBBEAN EXOTICS S A")</f>
        <v>PIEDRAHITA PEREZ MARIANA</v>
      </c>
      <c r="S6714" s="25">
        <f>+VLOOKUP(E6714, TC!A:D, 2, FALSE())</f>
        <v>4260.22</v>
      </c>
      <c r="T6714" t="str">
        <f t="shared" si="524"/>
        <v>USD</v>
      </c>
    </row>
    <row r="6715" spans="1:20" ht="18.75" hidden="1" customHeight="1" x14ac:dyDescent="0.25">
      <c r="A6715" t="s">
        <v>2887</v>
      </c>
      <c r="B6715" t="s">
        <v>1923</v>
      </c>
      <c r="C6715" t="s">
        <v>1913</v>
      </c>
      <c r="D6715" s="24">
        <v>5970</v>
      </c>
      <c r="E6715" t="s">
        <v>1722</v>
      </c>
      <c r="F6715" t="s">
        <v>128</v>
      </c>
      <c r="G6715" t="s">
        <v>108</v>
      </c>
      <c r="H6715" t="s">
        <v>2956</v>
      </c>
      <c r="I6715" t="s">
        <v>1882</v>
      </c>
      <c r="J6715" t="s">
        <v>2049</v>
      </c>
      <c r="K6715" t="s">
        <v>2156</v>
      </c>
      <c r="L6715" s="24">
        <v>680</v>
      </c>
      <c r="M6715" s="25">
        <f>+VLOOKUP(E6715, TC!A:D, 4, FALSE())</f>
        <v>1.1268499983568923</v>
      </c>
      <c r="N6715" s="24">
        <f t="shared" si="520"/>
        <v>680</v>
      </c>
      <c r="O6715" t="str">
        <f t="shared" si="521"/>
        <v>FACTURA</v>
      </c>
      <c r="P6715" t="str">
        <f t="shared" si="522"/>
        <v>2025</v>
      </c>
      <c r="Q6715" t="str">
        <f t="shared" si="523"/>
        <v>05</v>
      </c>
      <c r="R6715" t="str">
        <f>+IFERROR(VLOOKUP(I6715, Listado!A:B, 2, FALSE()), "COMERCIALIZADORA INTERNACIONAL CARIBBEAN EXOTICS S A")</f>
        <v>PIEDRAHITA PEREZ MARIANA</v>
      </c>
      <c r="S6715" s="25">
        <f>+VLOOKUP(E6715, TC!A:D, 2, FALSE())</f>
        <v>4260.22</v>
      </c>
      <c r="T6715" t="str">
        <f t="shared" si="524"/>
        <v>USD</v>
      </c>
    </row>
    <row r="6716" spans="1:20" ht="18.75" hidden="1" customHeight="1" x14ac:dyDescent="0.25">
      <c r="A6716" t="s">
        <v>2887</v>
      </c>
      <c r="B6716" t="s">
        <v>5</v>
      </c>
      <c r="C6716" t="s">
        <v>1913</v>
      </c>
      <c r="D6716" s="24">
        <v>11853</v>
      </c>
      <c r="E6716" t="s">
        <v>1722</v>
      </c>
      <c r="F6716" t="s">
        <v>128</v>
      </c>
      <c r="G6716" t="s">
        <v>110</v>
      </c>
      <c r="H6716" t="s">
        <v>2957</v>
      </c>
      <c r="I6716" t="s">
        <v>1850</v>
      </c>
      <c r="J6716" t="s">
        <v>1919</v>
      </c>
      <c r="K6716" t="s">
        <v>1928</v>
      </c>
      <c r="L6716" s="24">
        <v>4218.68</v>
      </c>
      <c r="M6716" s="25">
        <f>+VLOOKUP(E6716, TC!A:D, 4, FALSE())</f>
        <v>1.1268499983568923</v>
      </c>
      <c r="N6716" s="24">
        <f t="shared" si="520"/>
        <v>4218.68</v>
      </c>
      <c r="O6716" t="str">
        <f t="shared" si="521"/>
        <v>FACTURA</v>
      </c>
      <c r="P6716" t="str">
        <f t="shared" si="522"/>
        <v>2025</v>
      </c>
      <c r="Q6716" t="str">
        <f t="shared" si="523"/>
        <v>05</v>
      </c>
      <c r="R6716" t="str">
        <f>+IFERROR(VLOOKUP(I6716, Listado!A:B, 2, FALSE()), "COMERCIALIZADORA INTERNACIONAL CARIBBEAN EXOTICS S A")</f>
        <v>PEREZ MEJIA MARIA PAULINA</v>
      </c>
      <c r="S6716" s="25">
        <f>+VLOOKUP(E6716, TC!A:D, 2, FALSE())</f>
        <v>4260.22</v>
      </c>
      <c r="T6716" t="str">
        <f t="shared" si="524"/>
        <v>USD</v>
      </c>
    </row>
    <row r="6717" spans="1:20" ht="18.75" hidden="1" customHeight="1" x14ac:dyDescent="0.25">
      <c r="A6717" t="s">
        <v>2887</v>
      </c>
      <c r="B6717" t="s">
        <v>5</v>
      </c>
      <c r="C6717" t="s">
        <v>1913</v>
      </c>
      <c r="D6717" s="24">
        <v>11853</v>
      </c>
      <c r="E6717" t="s">
        <v>1722</v>
      </c>
      <c r="F6717" t="s">
        <v>128</v>
      </c>
      <c r="G6717" t="s">
        <v>110</v>
      </c>
      <c r="H6717" t="s">
        <v>2957</v>
      </c>
      <c r="I6717" t="s">
        <v>1850</v>
      </c>
      <c r="J6717" t="s">
        <v>1919</v>
      </c>
      <c r="K6717" t="s">
        <v>45</v>
      </c>
      <c r="L6717" s="24">
        <v>7635</v>
      </c>
      <c r="M6717" s="25">
        <f>+VLOOKUP(E6717, TC!A:D, 4, FALSE())</f>
        <v>1.1268499983568923</v>
      </c>
      <c r="N6717" s="24">
        <f t="shared" si="520"/>
        <v>7635</v>
      </c>
      <c r="O6717" t="str">
        <f t="shared" si="521"/>
        <v>FACTURA</v>
      </c>
      <c r="P6717" t="str">
        <f t="shared" si="522"/>
        <v>2025</v>
      </c>
      <c r="Q6717" t="str">
        <f t="shared" si="523"/>
        <v>05</v>
      </c>
      <c r="R6717" t="str">
        <f>+IFERROR(VLOOKUP(I6717, Listado!A:B, 2, FALSE()), "COMERCIALIZADORA INTERNACIONAL CARIBBEAN EXOTICS S A")</f>
        <v>PEREZ MEJIA MARIA PAULINA</v>
      </c>
      <c r="S6717" s="25">
        <f>+VLOOKUP(E6717, TC!A:D, 2, FALSE())</f>
        <v>4260.22</v>
      </c>
      <c r="T6717" t="str">
        <f t="shared" si="524"/>
        <v>USD</v>
      </c>
    </row>
    <row r="6718" spans="1:20" ht="18.75" hidden="1" customHeight="1" x14ac:dyDescent="0.25">
      <c r="A6718" t="s">
        <v>2887</v>
      </c>
      <c r="B6718" t="s">
        <v>5</v>
      </c>
      <c r="C6718" t="s">
        <v>1913</v>
      </c>
      <c r="D6718" s="24">
        <v>11854</v>
      </c>
      <c r="E6718" t="s">
        <v>1722</v>
      </c>
      <c r="F6718" t="s">
        <v>128</v>
      </c>
      <c r="G6718" t="s">
        <v>110</v>
      </c>
      <c r="I6718" t="s">
        <v>1850</v>
      </c>
      <c r="J6718" t="s">
        <v>1919</v>
      </c>
      <c r="K6718" t="s">
        <v>1918</v>
      </c>
      <c r="L6718" s="24">
        <v>135</v>
      </c>
      <c r="M6718" s="25">
        <f>+VLOOKUP(E6718, TC!A:D, 4, FALSE())</f>
        <v>1.1268499983568923</v>
      </c>
      <c r="N6718" s="24">
        <f t="shared" si="520"/>
        <v>135</v>
      </c>
      <c r="O6718" t="str">
        <f t="shared" si="521"/>
        <v>FACTURA</v>
      </c>
      <c r="P6718" t="str">
        <f t="shared" si="522"/>
        <v>2025</v>
      </c>
      <c r="Q6718" t="str">
        <f t="shared" si="523"/>
        <v>05</v>
      </c>
      <c r="R6718" t="str">
        <f>+IFERROR(VLOOKUP(I6718, Listado!A:B, 2, FALSE()), "COMERCIALIZADORA INTERNACIONAL CARIBBEAN EXOTICS S A")</f>
        <v>PEREZ MEJIA MARIA PAULINA</v>
      </c>
      <c r="S6718" s="25">
        <f>+VLOOKUP(E6718, TC!A:D, 2, FALSE())</f>
        <v>4260.22</v>
      </c>
      <c r="T6718" t="str">
        <f t="shared" si="524"/>
        <v>USD</v>
      </c>
    </row>
    <row r="6719" spans="1:20" ht="18.75" hidden="1" customHeight="1" x14ac:dyDescent="0.25">
      <c r="A6719" t="s">
        <v>2887</v>
      </c>
      <c r="B6719" t="s">
        <v>1923</v>
      </c>
      <c r="C6719" t="s">
        <v>1913</v>
      </c>
      <c r="D6719" s="24">
        <v>5971</v>
      </c>
      <c r="E6719" t="s">
        <v>1722</v>
      </c>
      <c r="F6719" t="s">
        <v>128</v>
      </c>
      <c r="G6719" t="s">
        <v>108</v>
      </c>
      <c r="H6719" t="s">
        <v>2893</v>
      </c>
      <c r="I6719" t="s">
        <v>1878</v>
      </c>
      <c r="J6719" t="s">
        <v>2007</v>
      </c>
      <c r="K6719" t="s">
        <v>2008</v>
      </c>
      <c r="L6719" s="24">
        <v>1120</v>
      </c>
      <c r="M6719" s="25">
        <f>+VLOOKUP(E6719, TC!A:D, 4, FALSE())</f>
        <v>1.1268499983568923</v>
      </c>
      <c r="N6719" s="24">
        <f t="shared" si="520"/>
        <v>1120</v>
      </c>
      <c r="O6719" t="str">
        <f t="shared" si="521"/>
        <v>FACTURA</v>
      </c>
      <c r="P6719" t="str">
        <f t="shared" si="522"/>
        <v>2025</v>
      </c>
      <c r="Q6719" t="str">
        <f t="shared" si="523"/>
        <v>05</v>
      </c>
      <c r="R6719" t="str">
        <f>+IFERROR(VLOOKUP(I6719, Listado!A:B, 2, FALSE()), "COMERCIALIZADORA INTERNACIONAL CARIBBEAN EXOTICS S A")</f>
        <v>PIEDRAHITA PEREZ MARIANA</v>
      </c>
      <c r="S6719" s="25">
        <f>+VLOOKUP(E6719, TC!A:D, 2, FALSE())</f>
        <v>4260.22</v>
      </c>
      <c r="T6719" t="str">
        <f t="shared" si="524"/>
        <v>USD</v>
      </c>
    </row>
    <row r="6720" spans="1:20" ht="18.75" hidden="1" customHeight="1" x14ac:dyDescent="0.25">
      <c r="A6720" t="s">
        <v>2887</v>
      </c>
      <c r="B6720" t="s">
        <v>1923</v>
      </c>
      <c r="C6720" t="s">
        <v>1913</v>
      </c>
      <c r="D6720" s="24">
        <v>5971</v>
      </c>
      <c r="E6720" t="s">
        <v>1722</v>
      </c>
      <c r="F6720" t="s">
        <v>128</v>
      </c>
      <c r="G6720" t="s">
        <v>108</v>
      </c>
      <c r="H6720" t="s">
        <v>2893</v>
      </c>
      <c r="I6720" t="s">
        <v>1878</v>
      </c>
      <c r="J6720" t="s">
        <v>2007</v>
      </c>
      <c r="K6720" t="s">
        <v>2009</v>
      </c>
      <c r="L6720" s="24">
        <v>616</v>
      </c>
      <c r="M6720" s="25">
        <f>+VLOOKUP(E6720, TC!A:D, 4, FALSE())</f>
        <v>1.1268499983568923</v>
      </c>
      <c r="N6720" s="24">
        <f t="shared" si="520"/>
        <v>616</v>
      </c>
      <c r="O6720" t="str">
        <f t="shared" si="521"/>
        <v>FACTURA</v>
      </c>
      <c r="P6720" t="str">
        <f t="shared" si="522"/>
        <v>2025</v>
      </c>
      <c r="Q6720" t="str">
        <f t="shared" si="523"/>
        <v>05</v>
      </c>
      <c r="R6720" t="str">
        <f>+IFERROR(VLOOKUP(I6720, Listado!A:B, 2, FALSE()), "COMERCIALIZADORA INTERNACIONAL CARIBBEAN EXOTICS S A")</f>
        <v>PIEDRAHITA PEREZ MARIANA</v>
      </c>
      <c r="S6720" s="25">
        <f>+VLOOKUP(E6720, TC!A:D, 2, FALSE())</f>
        <v>4260.22</v>
      </c>
      <c r="T6720" t="str">
        <f t="shared" si="524"/>
        <v>USD</v>
      </c>
    </row>
    <row r="6721" spans="1:20" ht="18.75" hidden="1" customHeight="1" x14ac:dyDescent="0.25">
      <c r="A6721" t="s">
        <v>2887</v>
      </c>
      <c r="B6721" t="s">
        <v>1923</v>
      </c>
      <c r="C6721" t="s">
        <v>1913</v>
      </c>
      <c r="D6721" s="24">
        <v>5971</v>
      </c>
      <c r="E6721" t="s">
        <v>1722</v>
      </c>
      <c r="F6721" t="s">
        <v>128</v>
      </c>
      <c r="G6721" t="s">
        <v>108</v>
      </c>
      <c r="H6721" t="s">
        <v>2893</v>
      </c>
      <c r="I6721" t="s">
        <v>1878</v>
      </c>
      <c r="J6721" t="s">
        <v>2007</v>
      </c>
      <c r="K6721" t="s">
        <v>2010</v>
      </c>
      <c r="L6721" s="24">
        <v>305</v>
      </c>
      <c r="M6721" s="25">
        <f>+VLOOKUP(E6721, TC!A:D, 4, FALSE())</f>
        <v>1.1268499983568923</v>
      </c>
      <c r="N6721" s="24">
        <f t="shared" si="520"/>
        <v>305</v>
      </c>
      <c r="O6721" t="str">
        <f t="shared" si="521"/>
        <v>FACTURA</v>
      </c>
      <c r="P6721" t="str">
        <f t="shared" si="522"/>
        <v>2025</v>
      </c>
      <c r="Q6721" t="str">
        <f t="shared" si="523"/>
        <v>05</v>
      </c>
      <c r="R6721" t="str">
        <f>+IFERROR(VLOOKUP(I6721, Listado!A:B, 2, FALSE()), "COMERCIALIZADORA INTERNACIONAL CARIBBEAN EXOTICS S A")</f>
        <v>PIEDRAHITA PEREZ MARIANA</v>
      </c>
      <c r="S6721" s="25">
        <f>+VLOOKUP(E6721, TC!A:D, 2, FALSE())</f>
        <v>4260.22</v>
      </c>
      <c r="T6721" t="str">
        <f t="shared" si="524"/>
        <v>USD</v>
      </c>
    </row>
    <row r="6722" spans="1:20" ht="18.75" hidden="1" customHeight="1" x14ac:dyDescent="0.25">
      <c r="A6722" t="s">
        <v>2887</v>
      </c>
      <c r="B6722" t="s">
        <v>1923</v>
      </c>
      <c r="C6722" t="s">
        <v>1913</v>
      </c>
      <c r="D6722" s="24">
        <v>5971</v>
      </c>
      <c r="E6722" t="s">
        <v>1722</v>
      </c>
      <c r="F6722" t="s">
        <v>128</v>
      </c>
      <c r="G6722" t="s">
        <v>108</v>
      </c>
      <c r="H6722" t="s">
        <v>2893</v>
      </c>
      <c r="I6722" t="s">
        <v>1878</v>
      </c>
      <c r="J6722" t="s">
        <v>2007</v>
      </c>
      <c r="K6722" t="s">
        <v>2011</v>
      </c>
      <c r="L6722" s="24">
        <v>436</v>
      </c>
      <c r="M6722" s="25">
        <f>+VLOOKUP(E6722, TC!A:D, 4, FALSE())</f>
        <v>1.1268499983568923</v>
      </c>
      <c r="N6722" s="24">
        <f t="shared" ref="N6722:N6785" si="525">+IF(F6722="EUR", (M6722*L6722), IF(I6722="JUAN MATAS SAS", (L6722/S6722), L6722))</f>
        <v>436</v>
      </c>
      <c r="O6722" t="str">
        <f t="shared" ref="O6722:O6785" si="526">+IF(C6722="CFE", "FACTURA", IF(ISERROR(SEARCH("ANULA", H6722))=FALSE(), "ANULACIÓN FE", IF(ISERROR(SEARCH("CANCELLATION", H6722))=FALSE(), "ANULACIÓN FE", "NOTAS")))</f>
        <v>FACTURA</v>
      </c>
      <c r="P6722" t="str">
        <f t="shared" ref="P6722:P6785" si="527">+LEFT(E6722, 4)</f>
        <v>2025</v>
      </c>
      <c r="Q6722" t="str">
        <f t="shared" ref="Q6722:Q6785" si="528">+MID(E6722, 5, 2)</f>
        <v>05</v>
      </c>
      <c r="R6722" t="str">
        <f>+IFERROR(VLOOKUP(I6722, Listado!A:B, 2, FALSE()), "COMERCIALIZADORA INTERNACIONAL CARIBBEAN EXOTICS S A")</f>
        <v>PIEDRAHITA PEREZ MARIANA</v>
      </c>
      <c r="S6722" s="25">
        <f>+VLOOKUP(E6722, TC!A:D, 2, FALSE())</f>
        <v>4260.22</v>
      </c>
      <c r="T6722" t="str">
        <f t="shared" ref="T6722:T6785" si="529">+IF(I6722="JUAN MATAS SAS", "USD", F6722)</f>
        <v>USD</v>
      </c>
    </row>
    <row r="6723" spans="1:20" ht="18.75" hidden="1" customHeight="1" x14ac:dyDescent="0.25">
      <c r="A6723" t="s">
        <v>2887</v>
      </c>
      <c r="B6723" t="s">
        <v>1923</v>
      </c>
      <c r="C6723" t="s">
        <v>1913</v>
      </c>
      <c r="D6723" s="24">
        <v>5972</v>
      </c>
      <c r="E6723" t="s">
        <v>1722</v>
      </c>
      <c r="F6723" t="s">
        <v>1924</v>
      </c>
      <c r="G6723" t="s">
        <v>108</v>
      </c>
      <c r="H6723" t="s">
        <v>2958</v>
      </c>
      <c r="I6723" t="s">
        <v>1885</v>
      </c>
      <c r="J6723" t="s">
        <v>1919</v>
      </c>
      <c r="K6723" t="s">
        <v>1928</v>
      </c>
      <c r="L6723" s="24">
        <v>2948.09</v>
      </c>
      <c r="M6723" s="25">
        <f>+VLOOKUP(E6723, TC!A:D, 4, FALSE())</f>
        <v>1.1268499983568923</v>
      </c>
      <c r="N6723" s="24">
        <f t="shared" si="525"/>
        <v>3322.0552116559707</v>
      </c>
      <c r="O6723" t="str">
        <f t="shared" si="526"/>
        <v>FACTURA</v>
      </c>
      <c r="P6723" t="str">
        <f t="shared" si="527"/>
        <v>2025</v>
      </c>
      <c r="Q6723" t="str">
        <f t="shared" si="528"/>
        <v>05</v>
      </c>
      <c r="R6723" t="str">
        <f>+IFERROR(VLOOKUP(I6723, Listado!A:B, 2, FALSE()), "COMERCIALIZADORA INTERNACIONAL CARIBBEAN EXOTICS S A")</f>
        <v>PIEDRAHITA PEREZ MARIANA</v>
      </c>
      <c r="S6723" s="25">
        <f>+VLOOKUP(E6723, TC!A:D, 2, FALSE())</f>
        <v>4260.22</v>
      </c>
      <c r="T6723" t="str">
        <f t="shared" si="529"/>
        <v>EUR</v>
      </c>
    </row>
    <row r="6724" spans="1:20" ht="18.75" hidden="1" customHeight="1" x14ac:dyDescent="0.25">
      <c r="A6724" t="s">
        <v>2887</v>
      </c>
      <c r="B6724" t="s">
        <v>1923</v>
      </c>
      <c r="C6724" t="s">
        <v>1913</v>
      </c>
      <c r="D6724" s="24">
        <v>5972</v>
      </c>
      <c r="E6724" t="s">
        <v>1722</v>
      </c>
      <c r="F6724" t="s">
        <v>1924</v>
      </c>
      <c r="G6724" t="s">
        <v>108</v>
      </c>
      <c r="H6724" t="s">
        <v>2958</v>
      </c>
      <c r="I6724" t="s">
        <v>1885</v>
      </c>
      <c r="J6724" t="s">
        <v>1919</v>
      </c>
      <c r="K6724" t="s">
        <v>2959</v>
      </c>
      <c r="L6724" s="24">
        <v>405.6</v>
      </c>
      <c r="M6724" s="25">
        <f>+VLOOKUP(E6724, TC!A:D, 4, FALSE())</f>
        <v>1.1268499983568923</v>
      </c>
      <c r="N6724" s="24">
        <f t="shared" si="525"/>
        <v>457.05035933355555</v>
      </c>
      <c r="O6724" t="str">
        <f t="shared" si="526"/>
        <v>FACTURA</v>
      </c>
      <c r="P6724" t="str">
        <f t="shared" si="527"/>
        <v>2025</v>
      </c>
      <c r="Q6724" t="str">
        <f t="shared" si="528"/>
        <v>05</v>
      </c>
      <c r="R6724" t="str">
        <f>+IFERROR(VLOOKUP(I6724, Listado!A:B, 2, FALSE()), "COMERCIALIZADORA INTERNACIONAL CARIBBEAN EXOTICS S A")</f>
        <v>PIEDRAHITA PEREZ MARIANA</v>
      </c>
      <c r="S6724" s="25">
        <f>+VLOOKUP(E6724, TC!A:D, 2, FALSE())</f>
        <v>4260.22</v>
      </c>
      <c r="T6724" t="str">
        <f t="shared" si="529"/>
        <v>EUR</v>
      </c>
    </row>
    <row r="6725" spans="1:20" ht="18.75" hidden="1" customHeight="1" x14ac:dyDescent="0.25">
      <c r="A6725" t="s">
        <v>2887</v>
      </c>
      <c r="B6725" t="s">
        <v>1923</v>
      </c>
      <c r="C6725" t="s">
        <v>1913</v>
      </c>
      <c r="D6725" s="24">
        <v>5972</v>
      </c>
      <c r="E6725" t="s">
        <v>1722</v>
      </c>
      <c r="F6725" t="s">
        <v>1924</v>
      </c>
      <c r="G6725" t="s">
        <v>108</v>
      </c>
      <c r="H6725" t="s">
        <v>2958</v>
      </c>
      <c r="I6725" t="s">
        <v>1885</v>
      </c>
      <c r="J6725" t="s">
        <v>1919</v>
      </c>
      <c r="K6725" t="s">
        <v>2620</v>
      </c>
      <c r="L6725" s="24">
        <v>5442.8</v>
      </c>
      <c r="M6725" s="25">
        <f>+VLOOKUP(E6725, TC!A:D, 4, FALSE())</f>
        <v>1.1268499983568923</v>
      </c>
      <c r="N6725" s="24">
        <f t="shared" si="525"/>
        <v>6133.2191710568932</v>
      </c>
      <c r="O6725" t="str">
        <f t="shared" si="526"/>
        <v>FACTURA</v>
      </c>
      <c r="P6725" t="str">
        <f t="shared" si="527"/>
        <v>2025</v>
      </c>
      <c r="Q6725" t="str">
        <f t="shared" si="528"/>
        <v>05</v>
      </c>
      <c r="R6725" t="str">
        <f>+IFERROR(VLOOKUP(I6725, Listado!A:B, 2, FALSE()), "COMERCIALIZADORA INTERNACIONAL CARIBBEAN EXOTICS S A")</f>
        <v>PIEDRAHITA PEREZ MARIANA</v>
      </c>
      <c r="S6725" s="25">
        <f>+VLOOKUP(E6725, TC!A:D, 2, FALSE())</f>
        <v>4260.22</v>
      </c>
      <c r="T6725" t="str">
        <f t="shared" si="529"/>
        <v>EUR</v>
      </c>
    </row>
    <row r="6726" spans="1:20" ht="18.75" hidden="1" customHeight="1" x14ac:dyDescent="0.25">
      <c r="A6726" t="s">
        <v>2887</v>
      </c>
      <c r="B6726" t="s">
        <v>1923</v>
      </c>
      <c r="C6726" t="s">
        <v>1913</v>
      </c>
      <c r="D6726" s="24">
        <v>5973</v>
      </c>
      <c r="E6726" t="s">
        <v>1722</v>
      </c>
      <c r="F6726" t="s">
        <v>99</v>
      </c>
      <c r="G6726" t="s">
        <v>1914</v>
      </c>
      <c r="H6726" t="s">
        <v>2024</v>
      </c>
      <c r="I6726" t="s">
        <v>1838</v>
      </c>
      <c r="J6726" t="s">
        <v>1915</v>
      </c>
      <c r="K6726" t="s">
        <v>2025</v>
      </c>
      <c r="L6726" s="24">
        <v>492600</v>
      </c>
      <c r="M6726" s="25">
        <f>+VLOOKUP(E6726, TC!A:D, 4, FALSE())</f>
        <v>1.1268499983568923</v>
      </c>
      <c r="N6726" s="24">
        <f t="shared" si="525"/>
        <v>492600</v>
      </c>
      <c r="O6726" t="str">
        <f t="shared" si="526"/>
        <v>FACTURA</v>
      </c>
      <c r="P6726" t="str">
        <f t="shared" si="527"/>
        <v>2025</v>
      </c>
      <c r="Q6726" t="str">
        <f t="shared" si="528"/>
        <v>05</v>
      </c>
      <c r="R6726" t="str">
        <f>+IFERROR(VLOOKUP(I6726, Listado!A:B, 2, FALSE()), "COMERCIALIZADORA INTERNACIONAL CARIBBEAN EXOTICS S A")</f>
        <v>LONDOÑO ECHEVERRI ALEJANDRA</v>
      </c>
      <c r="S6726" s="25">
        <f>+VLOOKUP(E6726, TC!A:D, 2, FALSE())</f>
        <v>4260.22</v>
      </c>
      <c r="T6726" t="str">
        <f t="shared" si="529"/>
        <v>COP</v>
      </c>
    </row>
    <row r="6727" spans="1:20" ht="18.75" hidden="1" customHeight="1" x14ac:dyDescent="0.25">
      <c r="A6727" t="s">
        <v>2887</v>
      </c>
      <c r="B6727" t="s">
        <v>1923</v>
      </c>
      <c r="C6727" t="s">
        <v>1913</v>
      </c>
      <c r="D6727" s="24">
        <v>5973</v>
      </c>
      <c r="E6727" t="s">
        <v>1722</v>
      </c>
      <c r="F6727" t="s">
        <v>99</v>
      </c>
      <c r="G6727" t="s">
        <v>1914</v>
      </c>
      <c r="H6727" t="s">
        <v>2024</v>
      </c>
      <c r="I6727" t="s">
        <v>1838</v>
      </c>
      <c r="J6727" t="s">
        <v>1915</v>
      </c>
      <c r="K6727" t="s">
        <v>2018</v>
      </c>
      <c r="L6727" s="24">
        <v>35400</v>
      </c>
      <c r="M6727" s="25">
        <f>+VLOOKUP(E6727, TC!A:D, 4, FALSE())</f>
        <v>1.1268499983568923</v>
      </c>
      <c r="N6727" s="24">
        <f t="shared" si="525"/>
        <v>35400</v>
      </c>
      <c r="O6727" t="str">
        <f t="shared" si="526"/>
        <v>FACTURA</v>
      </c>
      <c r="P6727" t="str">
        <f t="shared" si="527"/>
        <v>2025</v>
      </c>
      <c r="Q6727" t="str">
        <f t="shared" si="528"/>
        <v>05</v>
      </c>
      <c r="R6727" t="str">
        <f>+IFERROR(VLOOKUP(I6727, Listado!A:B, 2, FALSE()), "COMERCIALIZADORA INTERNACIONAL CARIBBEAN EXOTICS S A")</f>
        <v>LONDOÑO ECHEVERRI ALEJANDRA</v>
      </c>
      <c r="S6727" s="25">
        <f>+VLOOKUP(E6727, TC!A:D, 2, FALSE())</f>
        <v>4260.22</v>
      </c>
      <c r="T6727" t="str">
        <f t="shared" si="529"/>
        <v>COP</v>
      </c>
    </row>
    <row r="6728" spans="1:20" ht="18.75" hidden="1" customHeight="1" x14ac:dyDescent="0.25">
      <c r="A6728" t="s">
        <v>2887</v>
      </c>
      <c r="B6728" t="s">
        <v>1923</v>
      </c>
      <c r="C6728" t="s">
        <v>1913</v>
      </c>
      <c r="D6728" s="24">
        <v>5973</v>
      </c>
      <c r="E6728" t="s">
        <v>1722</v>
      </c>
      <c r="F6728" t="s">
        <v>99</v>
      </c>
      <c r="G6728" t="s">
        <v>1914</v>
      </c>
      <c r="H6728" t="s">
        <v>2024</v>
      </c>
      <c r="I6728" t="s">
        <v>1838</v>
      </c>
      <c r="J6728" t="s">
        <v>1915</v>
      </c>
      <c r="K6728" t="s">
        <v>2018</v>
      </c>
      <c r="L6728" s="24">
        <v>44800</v>
      </c>
      <c r="M6728" s="25">
        <f>+VLOOKUP(E6728, TC!A:D, 4, FALSE())</f>
        <v>1.1268499983568923</v>
      </c>
      <c r="N6728" s="24">
        <f t="shared" si="525"/>
        <v>44800</v>
      </c>
      <c r="O6728" t="str">
        <f t="shared" si="526"/>
        <v>FACTURA</v>
      </c>
      <c r="P6728" t="str">
        <f t="shared" si="527"/>
        <v>2025</v>
      </c>
      <c r="Q6728" t="str">
        <f t="shared" si="528"/>
        <v>05</v>
      </c>
      <c r="R6728" t="str">
        <f>+IFERROR(VLOOKUP(I6728, Listado!A:B, 2, FALSE()), "COMERCIALIZADORA INTERNACIONAL CARIBBEAN EXOTICS S A")</f>
        <v>LONDOÑO ECHEVERRI ALEJANDRA</v>
      </c>
      <c r="S6728" s="25">
        <f>+VLOOKUP(E6728, TC!A:D, 2, FALSE())</f>
        <v>4260.22</v>
      </c>
      <c r="T6728" t="str">
        <f t="shared" si="529"/>
        <v>COP</v>
      </c>
    </row>
    <row r="6729" spans="1:20" ht="18.75" hidden="1" customHeight="1" x14ac:dyDescent="0.25">
      <c r="A6729" t="s">
        <v>2887</v>
      </c>
      <c r="B6729" t="s">
        <v>1923</v>
      </c>
      <c r="C6729" t="s">
        <v>1913</v>
      </c>
      <c r="D6729" s="24">
        <v>5973</v>
      </c>
      <c r="E6729" t="s">
        <v>1722</v>
      </c>
      <c r="F6729" t="s">
        <v>99</v>
      </c>
      <c r="G6729" t="s">
        <v>1914</v>
      </c>
      <c r="H6729" t="s">
        <v>2024</v>
      </c>
      <c r="I6729" t="s">
        <v>1838</v>
      </c>
      <c r="J6729" t="s">
        <v>1915</v>
      </c>
      <c r="K6729" t="s">
        <v>2018</v>
      </c>
      <c r="L6729" s="24">
        <v>37400</v>
      </c>
      <c r="M6729" s="25">
        <f>+VLOOKUP(E6729, TC!A:D, 4, FALSE())</f>
        <v>1.1268499983568923</v>
      </c>
      <c r="N6729" s="24">
        <f t="shared" si="525"/>
        <v>37400</v>
      </c>
      <c r="O6729" t="str">
        <f t="shared" si="526"/>
        <v>FACTURA</v>
      </c>
      <c r="P6729" t="str">
        <f t="shared" si="527"/>
        <v>2025</v>
      </c>
      <c r="Q6729" t="str">
        <f t="shared" si="528"/>
        <v>05</v>
      </c>
      <c r="R6729" t="str">
        <f>+IFERROR(VLOOKUP(I6729, Listado!A:B, 2, FALSE()), "COMERCIALIZADORA INTERNACIONAL CARIBBEAN EXOTICS S A")</f>
        <v>LONDOÑO ECHEVERRI ALEJANDRA</v>
      </c>
      <c r="S6729" s="25">
        <f>+VLOOKUP(E6729, TC!A:D, 2, FALSE())</f>
        <v>4260.22</v>
      </c>
      <c r="T6729" t="str">
        <f t="shared" si="529"/>
        <v>COP</v>
      </c>
    </row>
    <row r="6730" spans="1:20" ht="18.75" hidden="1" customHeight="1" x14ac:dyDescent="0.25">
      <c r="A6730" t="s">
        <v>2887</v>
      </c>
      <c r="B6730" t="s">
        <v>1923</v>
      </c>
      <c r="C6730" t="s">
        <v>1913</v>
      </c>
      <c r="D6730" s="24">
        <v>5973</v>
      </c>
      <c r="E6730" t="s">
        <v>1722</v>
      </c>
      <c r="F6730" t="s">
        <v>99</v>
      </c>
      <c r="G6730" t="s">
        <v>1914</v>
      </c>
      <c r="H6730" t="s">
        <v>2024</v>
      </c>
      <c r="I6730" t="s">
        <v>1838</v>
      </c>
      <c r="J6730" t="s">
        <v>1915</v>
      </c>
      <c r="K6730" t="s">
        <v>2028</v>
      </c>
      <c r="L6730" s="24">
        <v>152500</v>
      </c>
      <c r="M6730" s="25">
        <f>+VLOOKUP(E6730, TC!A:D, 4, FALSE())</f>
        <v>1.1268499983568923</v>
      </c>
      <c r="N6730" s="24">
        <f t="shared" si="525"/>
        <v>152500</v>
      </c>
      <c r="O6730" t="str">
        <f t="shared" si="526"/>
        <v>FACTURA</v>
      </c>
      <c r="P6730" t="str">
        <f t="shared" si="527"/>
        <v>2025</v>
      </c>
      <c r="Q6730" t="str">
        <f t="shared" si="528"/>
        <v>05</v>
      </c>
      <c r="R6730" t="str">
        <f>+IFERROR(VLOOKUP(I6730, Listado!A:B, 2, FALSE()), "COMERCIALIZADORA INTERNACIONAL CARIBBEAN EXOTICS S A")</f>
        <v>LONDOÑO ECHEVERRI ALEJANDRA</v>
      </c>
      <c r="S6730" s="25">
        <f>+VLOOKUP(E6730, TC!A:D, 2, FALSE())</f>
        <v>4260.22</v>
      </c>
      <c r="T6730" t="str">
        <f t="shared" si="529"/>
        <v>COP</v>
      </c>
    </row>
    <row r="6731" spans="1:20" ht="18.75" hidden="1" customHeight="1" x14ac:dyDescent="0.25">
      <c r="A6731" t="s">
        <v>2887</v>
      </c>
      <c r="B6731" t="s">
        <v>1923</v>
      </c>
      <c r="C6731" t="s">
        <v>1913</v>
      </c>
      <c r="D6731" s="24">
        <v>5973</v>
      </c>
      <c r="E6731" t="s">
        <v>1722</v>
      </c>
      <c r="F6731" t="s">
        <v>99</v>
      </c>
      <c r="G6731" t="s">
        <v>1914</v>
      </c>
      <c r="H6731" t="s">
        <v>2024</v>
      </c>
      <c r="I6731" t="s">
        <v>1838</v>
      </c>
      <c r="J6731" t="s">
        <v>1915</v>
      </c>
      <c r="K6731" t="s">
        <v>2028</v>
      </c>
      <c r="L6731" s="24">
        <v>41500</v>
      </c>
      <c r="M6731" s="25">
        <f>+VLOOKUP(E6731, TC!A:D, 4, FALSE())</f>
        <v>1.1268499983568923</v>
      </c>
      <c r="N6731" s="24">
        <f t="shared" si="525"/>
        <v>41500</v>
      </c>
      <c r="O6731" t="str">
        <f t="shared" si="526"/>
        <v>FACTURA</v>
      </c>
      <c r="P6731" t="str">
        <f t="shared" si="527"/>
        <v>2025</v>
      </c>
      <c r="Q6731" t="str">
        <f t="shared" si="528"/>
        <v>05</v>
      </c>
      <c r="R6731" t="str">
        <f>+IFERROR(VLOOKUP(I6731, Listado!A:B, 2, FALSE()), "COMERCIALIZADORA INTERNACIONAL CARIBBEAN EXOTICS S A")</f>
        <v>LONDOÑO ECHEVERRI ALEJANDRA</v>
      </c>
      <c r="S6731" s="25">
        <f>+VLOOKUP(E6731, TC!A:D, 2, FALSE())</f>
        <v>4260.22</v>
      </c>
      <c r="T6731" t="str">
        <f t="shared" si="529"/>
        <v>COP</v>
      </c>
    </row>
    <row r="6732" spans="1:20" ht="18.75" hidden="1" customHeight="1" x14ac:dyDescent="0.25">
      <c r="A6732" t="s">
        <v>2887</v>
      </c>
      <c r="B6732" t="s">
        <v>1923</v>
      </c>
      <c r="C6732" t="s">
        <v>1913</v>
      </c>
      <c r="D6732" s="24">
        <v>5973</v>
      </c>
      <c r="E6732" t="s">
        <v>1722</v>
      </c>
      <c r="F6732" t="s">
        <v>99</v>
      </c>
      <c r="G6732" t="s">
        <v>1914</v>
      </c>
      <c r="H6732" t="s">
        <v>2024</v>
      </c>
      <c r="I6732" t="s">
        <v>1838</v>
      </c>
      <c r="J6732" t="s">
        <v>1915</v>
      </c>
      <c r="K6732" t="s">
        <v>2028</v>
      </c>
      <c r="L6732" s="24">
        <v>117500</v>
      </c>
      <c r="M6732" s="25">
        <f>+VLOOKUP(E6732, TC!A:D, 4, FALSE())</f>
        <v>1.1268499983568923</v>
      </c>
      <c r="N6732" s="24">
        <f t="shared" si="525"/>
        <v>117500</v>
      </c>
      <c r="O6732" t="str">
        <f t="shared" si="526"/>
        <v>FACTURA</v>
      </c>
      <c r="P6732" t="str">
        <f t="shared" si="527"/>
        <v>2025</v>
      </c>
      <c r="Q6732" t="str">
        <f t="shared" si="528"/>
        <v>05</v>
      </c>
      <c r="R6732" t="str">
        <f>+IFERROR(VLOOKUP(I6732, Listado!A:B, 2, FALSE()), "COMERCIALIZADORA INTERNACIONAL CARIBBEAN EXOTICS S A")</f>
        <v>LONDOÑO ECHEVERRI ALEJANDRA</v>
      </c>
      <c r="S6732" s="25">
        <f>+VLOOKUP(E6732, TC!A:D, 2, FALSE())</f>
        <v>4260.22</v>
      </c>
      <c r="T6732" t="str">
        <f t="shared" si="529"/>
        <v>COP</v>
      </c>
    </row>
    <row r="6733" spans="1:20" ht="18.75" hidden="1" customHeight="1" x14ac:dyDescent="0.25">
      <c r="A6733" t="s">
        <v>2887</v>
      </c>
      <c r="B6733" t="s">
        <v>1923</v>
      </c>
      <c r="C6733" t="s">
        <v>1913</v>
      </c>
      <c r="D6733" s="24">
        <v>5973</v>
      </c>
      <c r="E6733" t="s">
        <v>1722</v>
      </c>
      <c r="F6733" t="s">
        <v>99</v>
      </c>
      <c r="G6733" t="s">
        <v>1914</v>
      </c>
      <c r="H6733" t="s">
        <v>2024</v>
      </c>
      <c r="I6733" t="s">
        <v>1838</v>
      </c>
      <c r="J6733" t="s">
        <v>1915</v>
      </c>
      <c r="K6733" t="s">
        <v>2019</v>
      </c>
      <c r="L6733" s="24">
        <v>900</v>
      </c>
      <c r="M6733" s="25">
        <f>+VLOOKUP(E6733, TC!A:D, 4, FALSE())</f>
        <v>1.1268499983568923</v>
      </c>
      <c r="N6733" s="24">
        <f t="shared" si="525"/>
        <v>900</v>
      </c>
      <c r="O6733" t="str">
        <f t="shared" si="526"/>
        <v>FACTURA</v>
      </c>
      <c r="P6733" t="str">
        <f t="shared" si="527"/>
        <v>2025</v>
      </c>
      <c r="Q6733" t="str">
        <f t="shared" si="528"/>
        <v>05</v>
      </c>
      <c r="R6733" t="str">
        <f>+IFERROR(VLOOKUP(I6733, Listado!A:B, 2, FALSE()), "COMERCIALIZADORA INTERNACIONAL CARIBBEAN EXOTICS S A")</f>
        <v>LONDOÑO ECHEVERRI ALEJANDRA</v>
      </c>
      <c r="S6733" s="25">
        <f>+VLOOKUP(E6733, TC!A:D, 2, FALSE())</f>
        <v>4260.22</v>
      </c>
      <c r="T6733" t="str">
        <f t="shared" si="529"/>
        <v>COP</v>
      </c>
    </row>
    <row r="6734" spans="1:20" ht="18.75" hidden="1" customHeight="1" x14ac:dyDescent="0.25">
      <c r="A6734" t="s">
        <v>2887</v>
      </c>
      <c r="B6734" t="s">
        <v>1923</v>
      </c>
      <c r="C6734" t="s">
        <v>1913</v>
      </c>
      <c r="D6734" s="24">
        <v>5973</v>
      </c>
      <c r="E6734" t="s">
        <v>1722</v>
      </c>
      <c r="F6734" t="s">
        <v>99</v>
      </c>
      <c r="G6734" t="s">
        <v>1914</v>
      </c>
      <c r="H6734" t="s">
        <v>2024</v>
      </c>
      <c r="I6734" t="s">
        <v>1838</v>
      </c>
      <c r="J6734" t="s">
        <v>1915</v>
      </c>
      <c r="K6734" t="s">
        <v>2019</v>
      </c>
      <c r="L6734" s="24">
        <v>9600</v>
      </c>
      <c r="M6734" s="25">
        <f>+VLOOKUP(E6734, TC!A:D, 4, FALSE())</f>
        <v>1.1268499983568923</v>
      </c>
      <c r="N6734" s="24">
        <f t="shared" si="525"/>
        <v>9600</v>
      </c>
      <c r="O6734" t="str">
        <f t="shared" si="526"/>
        <v>FACTURA</v>
      </c>
      <c r="P6734" t="str">
        <f t="shared" si="527"/>
        <v>2025</v>
      </c>
      <c r="Q6734" t="str">
        <f t="shared" si="528"/>
        <v>05</v>
      </c>
      <c r="R6734" t="str">
        <f>+IFERROR(VLOOKUP(I6734, Listado!A:B, 2, FALSE()), "COMERCIALIZADORA INTERNACIONAL CARIBBEAN EXOTICS S A")</f>
        <v>LONDOÑO ECHEVERRI ALEJANDRA</v>
      </c>
      <c r="S6734" s="25">
        <f>+VLOOKUP(E6734, TC!A:D, 2, FALSE())</f>
        <v>4260.22</v>
      </c>
      <c r="T6734" t="str">
        <f t="shared" si="529"/>
        <v>COP</v>
      </c>
    </row>
    <row r="6735" spans="1:20" ht="18.75" hidden="1" customHeight="1" x14ac:dyDescent="0.25">
      <c r="A6735" t="s">
        <v>2887</v>
      </c>
      <c r="B6735" t="s">
        <v>1923</v>
      </c>
      <c r="C6735" t="s">
        <v>1913</v>
      </c>
      <c r="D6735" s="24">
        <v>5973</v>
      </c>
      <c r="E6735" t="s">
        <v>1722</v>
      </c>
      <c r="F6735" t="s">
        <v>99</v>
      </c>
      <c r="G6735" t="s">
        <v>1914</v>
      </c>
      <c r="H6735" t="s">
        <v>2024</v>
      </c>
      <c r="I6735" t="s">
        <v>1838</v>
      </c>
      <c r="J6735" t="s">
        <v>1915</v>
      </c>
      <c r="K6735" t="s">
        <v>2019</v>
      </c>
      <c r="L6735" s="24">
        <v>44100</v>
      </c>
      <c r="M6735" s="25">
        <f>+VLOOKUP(E6735, TC!A:D, 4, FALSE())</f>
        <v>1.1268499983568923</v>
      </c>
      <c r="N6735" s="24">
        <f t="shared" si="525"/>
        <v>44100</v>
      </c>
      <c r="O6735" t="str">
        <f t="shared" si="526"/>
        <v>FACTURA</v>
      </c>
      <c r="P6735" t="str">
        <f t="shared" si="527"/>
        <v>2025</v>
      </c>
      <c r="Q6735" t="str">
        <f t="shared" si="528"/>
        <v>05</v>
      </c>
      <c r="R6735" t="str">
        <f>+IFERROR(VLOOKUP(I6735, Listado!A:B, 2, FALSE()), "COMERCIALIZADORA INTERNACIONAL CARIBBEAN EXOTICS S A")</f>
        <v>LONDOÑO ECHEVERRI ALEJANDRA</v>
      </c>
      <c r="S6735" s="25">
        <f>+VLOOKUP(E6735, TC!A:D, 2, FALSE())</f>
        <v>4260.22</v>
      </c>
      <c r="T6735" t="str">
        <f t="shared" si="529"/>
        <v>COP</v>
      </c>
    </row>
    <row r="6736" spans="1:20" ht="18.75" hidden="1" customHeight="1" x14ac:dyDescent="0.25">
      <c r="A6736" t="s">
        <v>2887</v>
      </c>
      <c r="B6736" t="s">
        <v>1923</v>
      </c>
      <c r="C6736" t="s">
        <v>1913</v>
      </c>
      <c r="D6736" s="24">
        <v>5973</v>
      </c>
      <c r="E6736" t="s">
        <v>1722</v>
      </c>
      <c r="F6736" t="s">
        <v>99</v>
      </c>
      <c r="G6736" t="s">
        <v>1914</v>
      </c>
      <c r="H6736" t="s">
        <v>2024</v>
      </c>
      <c r="I6736" t="s">
        <v>1838</v>
      </c>
      <c r="J6736" t="s">
        <v>1915</v>
      </c>
      <c r="K6736" t="s">
        <v>2019</v>
      </c>
      <c r="L6736" s="24">
        <v>21300</v>
      </c>
      <c r="M6736" s="25">
        <f>+VLOOKUP(E6736, TC!A:D, 4, FALSE())</f>
        <v>1.1268499983568923</v>
      </c>
      <c r="N6736" s="24">
        <f t="shared" si="525"/>
        <v>21300</v>
      </c>
      <c r="O6736" t="str">
        <f t="shared" si="526"/>
        <v>FACTURA</v>
      </c>
      <c r="P6736" t="str">
        <f t="shared" si="527"/>
        <v>2025</v>
      </c>
      <c r="Q6736" t="str">
        <f t="shared" si="528"/>
        <v>05</v>
      </c>
      <c r="R6736" t="str">
        <f>+IFERROR(VLOOKUP(I6736, Listado!A:B, 2, FALSE()), "COMERCIALIZADORA INTERNACIONAL CARIBBEAN EXOTICS S A")</f>
        <v>LONDOÑO ECHEVERRI ALEJANDRA</v>
      </c>
      <c r="S6736" s="25">
        <f>+VLOOKUP(E6736, TC!A:D, 2, FALSE())</f>
        <v>4260.22</v>
      </c>
      <c r="T6736" t="str">
        <f t="shared" si="529"/>
        <v>COP</v>
      </c>
    </row>
    <row r="6737" spans="1:20" ht="18.75" hidden="1" customHeight="1" x14ac:dyDescent="0.25">
      <c r="A6737" t="s">
        <v>2887</v>
      </c>
      <c r="B6737" t="s">
        <v>1923</v>
      </c>
      <c r="C6737" t="s">
        <v>1913</v>
      </c>
      <c r="D6737" s="24">
        <v>5973</v>
      </c>
      <c r="E6737" t="s">
        <v>1722</v>
      </c>
      <c r="F6737" t="s">
        <v>99</v>
      </c>
      <c r="G6737" t="s">
        <v>1914</v>
      </c>
      <c r="H6737" t="s">
        <v>2024</v>
      </c>
      <c r="I6737" t="s">
        <v>1838</v>
      </c>
      <c r="J6737" t="s">
        <v>1915</v>
      </c>
      <c r="K6737" t="s">
        <v>2019</v>
      </c>
      <c r="L6737" s="24">
        <v>45300</v>
      </c>
      <c r="M6737" s="25">
        <f>+VLOOKUP(E6737, TC!A:D, 4, FALSE())</f>
        <v>1.1268499983568923</v>
      </c>
      <c r="N6737" s="24">
        <f t="shared" si="525"/>
        <v>45300</v>
      </c>
      <c r="O6737" t="str">
        <f t="shared" si="526"/>
        <v>FACTURA</v>
      </c>
      <c r="P6737" t="str">
        <f t="shared" si="527"/>
        <v>2025</v>
      </c>
      <c r="Q6737" t="str">
        <f t="shared" si="528"/>
        <v>05</v>
      </c>
      <c r="R6737" t="str">
        <f>+IFERROR(VLOOKUP(I6737, Listado!A:B, 2, FALSE()), "COMERCIALIZADORA INTERNACIONAL CARIBBEAN EXOTICS S A")</f>
        <v>LONDOÑO ECHEVERRI ALEJANDRA</v>
      </c>
      <c r="S6737" s="25">
        <f>+VLOOKUP(E6737, TC!A:D, 2, FALSE())</f>
        <v>4260.22</v>
      </c>
      <c r="T6737" t="str">
        <f t="shared" si="529"/>
        <v>COP</v>
      </c>
    </row>
    <row r="6738" spans="1:20" ht="18.75" hidden="1" customHeight="1" x14ac:dyDescent="0.25">
      <c r="A6738" t="s">
        <v>2887</v>
      </c>
      <c r="B6738" t="s">
        <v>1923</v>
      </c>
      <c r="C6738" t="s">
        <v>1913</v>
      </c>
      <c r="D6738" s="24">
        <v>5973</v>
      </c>
      <c r="E6738" t="s">
        <v>1722</v>
      </c>
      <c r="F6738" t="s">
        <v>99</v>
      </c>
      <c r="G6738" t="s">
        <v>1914</v>
      </c>
      <c r="H6738" t="s">
        <v>2024</v>
      </c>
      <c r="I6738" t="s">
        <v>1838</v>
      </c>
      <c r="J6738" t="s">
        <v>1915</v>
      </c>
      <c r="K6738" t="s">
        <v>2019</v>
      </c>
      <c r="L6738" s="24">
        <v>61200</v>
      </c>
      <c r="M6738" s="25">
        <f>+VLOOKUP(E6738, TC!A:D, 4, FALSE())</f>
        <v>1.1268499983568923</v>
      </c>
      <c r="N6738" s="24">
        <f t="shared" si="525"/>
        <v>61200</v>
      </c>
      <c r="O6738" t="str">
        <f t="shared" si="526"/>
        <v>FACTURA</v>
      </c>
      <c r="P6738" t="str">
        <f t="shared" si="527"/>
        <v>2025</v>
      </c>
      <c r="Q6738" t="str">
        <f t="shared" si="528"/>
        <v>05</v>
      </c>
      <c r="R6738" t="str">
        <f>+IFERROR(VLOOKUP(I6738, Listado!A:B, 2, FALSE()), "COMERCIALIZADORA INTERNACIONAL CARIBBEAN EXOTICS S A")</f>
        <v>LONDOÑO ECHEVERRI ALEJANDRA</v>
      </c>
      <c r="S6738" s="25">
        <f>+VLOOKUP(E6738, TC!A:D, 2, FALSE())</f>
        <v>4260.22</v>
      </c>
      <c r="T6738" t="str">
        <f t="shared" si="529"/>
        <v>COP</v>
      </c>
    </row>
    <row r="6739" spans="1:20" ht="18.75" hidden="1" customHeight="1" x14ac:dyDescent="0.25">
      <c r="A6739" t="s">
        <v>2887</v>
      </c>
      <c r="B6739" t="s">
        <v>1923</v>
      </c>
      <c r="C6739" t="s">
        <v>1913</v>
      </c>
      <c r="D6739" s="24">
        <v>5973</v>
      </c>
      <c r="E6739" t="s">
        <v>1722</v>
      </c>
      <c r="F6739" t="s">
        <v>99</v>
      </c>
      <c r="G6739" t="s">
        <v>1914</v>
      </c>
      <c r="H6739" t="s">
        <v>2024</v>
      </c>
      <c r="I6739" t="s">
        <v>1838</v>
      </c>
      <c r="J6739" t="s">
        <v>1915</v>
      </c>
      <c r="K6739" t="s">
        <v>2019</v>
      </c>
      <c r="L6739" s="24">
        <v>53400</v>
      </c>
      <c r="M6739" s="25">
        <f>+VLOOKUP(E6739, TC!A:D, 4, FALSE())</f>
        <v>1.1268499983568923</v>
      </c>
      <c r="N6739" s="24">
        <f t="shared" si="525"/>
        <v>53400</v>
      </c>
      <c r="O6739" t="str">
        <f t="shared" si="526"/>
        <v>FACTURA</v>
      </c>
      <c r="P6739" t="str">
        <f t="shared" si="527"/>
        <v>2025</v>
      </c>
      <c r="Q6739" t="str">
        <f t="shared" si="528"/>
        <v>05</v>
      </c>
      <c r="R6739" t="str">
        <f>+IFERROR(VLOOKUP(I6739, Listado!A:B, 2, FALSE()), "COMERCIALIZADORA INTERNACIONAL CARIBBEAN EXOTICS S A")</f>
        <v>LONDOÑO ECHEVERRI ALEJANDRA</v>
      </c>
      <c r="S6739" s="25">
        <f>+VLOOKUP(E6739, TC!A:D, 2, FALSE())</f>
        <v>4260.22</v>
      </c>
      <c r="T6739" t="str">
        <f t="shared" si="529"/>
        <v>COP</v>
      </c>
    </row>
    <row r="6740" spans="1:20" ht="18.75" hidden="1" customHeight="1" x14ac:dyDescent="0.25">
      <c r="A6740" t="s">
        <v>2887</v>
      </c>
      <c r="B6740" t="s">
        <v>1923</v>
      </c>
      <c r="C6740" t="s">
        <v>1913</v>
      </c>
      <c r="D6740" s="24">
        <v>5973</v>
      </c>
      <c r="E6740" t="s">
        <v>1722</v>
      </c>
      <c r="F6740" t="s">
        <v>99</v>
      </c>
      <c r="G6740" t="s">
        <v>1914</v>
      </c>
      <c r="H6740" t="s">
        <v>2024</v>
      </c>
      <c r="I6740" t="s">
        <v>1838</v>
      </c>
      <c r="J6740" t="s">
        <v>1915</v>
      </c>
      <c r="K6740" t="s">
        <v>2020</v>
      </c>
      <c r="L6740" s="24">
        <v>36800</v>
      </c>
      <c r="M6740" s="25">
        <f>+VLOOKUP(E6740, TC!A:D, 4, FALSE())</f>
        <v>1.1268499983568923</v>
      </c>
      <c r="N6740" s="24">
        <f t="shared" si="525"/>
        <v>36800</v>
      </c>
      <c r="O6740" t="str">
        <f t="shared" si="526"/>
        <v>FACTURA</v>
      </c>
      <c r="P6740" t="str">
        <f t="shared" si="527"/>
        <v>2025</v>
      </c>
      <c r="Q6740" t="str">
        <f t="shared" si="528"/>
        <v>05</v>
      </c>
      <c r="R6740" t="str">
        <f>+IFERROR(VLOOKUP(I6740, Listado!A:B, 2, FALSE()), "COMERCIALIZADORA INTERNACIONAL CARIBBEAN EXOTICS S A")</f>
        <v>LONDOÑO ECHEVERRI ALEJANDRA</v>
      </c>
      <c r="S6740" s="25">
        <f>+VLOOKUP(E6740, TC!A:D, 2, FALSE())</f>
        <v>4260.22</v>
      </c>
      <c r="T6740" t="str">
        <f t="shared" si="529"/>
        <v>COP</v>
      </c>
    </row>
    <row r="6741" spans="1:20" ht="18.75" hidden="1" customHeight="1" x14ac:dyDescent="0.25">
      <c r="A6741" t="s">
        <v>2887</v>
      </c>
      <c r="B6741" t="s">
        <v>1923</v>
      </c>
      <c r="C6741" t="s">
        <v>1913</v>
      </c>
      <c r="D6741" s="24">
        <v>5973</v>
      </c>
      <c r="E6741" t="s">
        <v>1722</v>
      </c>
      <c r="F6741" t="s">
        <v>99</v>
      </c>
      <c r="G6741" t="s">
        <v>1914</v>
      </c>
      <c r="H6741" t="s">
        <v>2024</v>
      </c>
      <c r="I6741" t="s">
        <v>1838</v>
      </c>
      <c r="J6741" t="s">
        <v>1915</v>
      </c>
      <c r="K6741" t="s">
        <v>2020</v>
      </c>
      <c r="L6741" s="24">
        <v>28600</v>
      </c>
      <c r="M6741" s="25">
        <f>+VLOOKUP(E6741, TC!A:D, 4, FALSE())</f>
        <v>1.1268499983568923</v>
      </c>
      <c r="N6741" s="24">
        <f t="shared" si="525"/>
        <v>28600</v>
      </c>
      <c r="O6741" t="str">
        <f t="shared" si="526"/>
        <v>FACTURA</v>
      </c>
      <c r="P6741" t="str">
        <f t="shared" si="527"/>
        <v>2025</v>
      </c>
      <c r="Q6741" t="str">
        <f t="shared" si="528"/>
        <v>05</v>
      </c>
      <c r="R6741" t="str">
        <f>+IFERROR(VLOOKUP(I6741, Listado!A:B, 2, FALSE()), "COMERCIALIZADORA INTERNACIONAL CARIBBEAN EXOTICS S A")</f>
        <v>LONDOÑO ECHEVERRI ALEJANDRA</v>
      </c>
      <c r="S6741" s="25">
        <f>+VLOOKUP(E6741, TC!A:D, 2, FALSE())</f>
        <v>4260.22</v>
      </c>
      <c r="T6741" t="str">
        <f t="shared" si="529"/>
        <v>COP</v>
      </c>
    </row>
    <row r="6742" spans="1:20" ht="18.75" hidden="1" customHeight="1" x14ac:dyDescent="0.25">
      <c r="A6742" t="s">
        <v>2887</v>
      </c>
      <c r="B6742" t="s">
        <v>1923</v>
      </c>
      <c r="C6742" t="s">
        <v>1913</v>
      </c>
      <c r="D6742" s="24">
        <v>5973</v>
      </c>
      <c r="E6742" t="s">
        <v>1722</v>
      </c>
      <c r="F6742" t="s">
        <v>99</v>
      </c>
      <c r="G6742" t="s">
        <v>1914</v>
      </c>
      <c r="H6742" t="s">
        <v>2024</v>
      </c>
      <c r="I6742" t="s">
        <v>1838</v>
      </c>
      <c r="J6742" t="s">
        <v>1915</v>
      </c>
      <c r="K6742" t="s">
        <v>2021</v>
      </c>
      <c r="L6742" s="24">
        <v>333800</v>
      </c>
      <c r="M6742" s="25">
        <f>+VLOOKUP(E6742, TC!A:D, 4, FALSE())</f>
        <v>1.1268499983568923</v>
      </c>
      <c r="N6742" s="24">
        <f t="shared" si="525"/>
        <v>333800</v>
      </c>
      <c r="O6742" t="str">
        <f t="shared" si="526"/>
        <v>FACTURA</v>
      </c>
      <c r="P6742" t="str">
        <f t="shared" si="527"/>
        <v>2025</v>
      </c>
      <c r="Q6742" t="str">
        <f t="shared" si="528"/>
        <v>05</v>
      </c>
      <c r="R6742" t="str">
        <f>+IFERROR(VLOOKUP(I6742, Listado!A:B, 2, FALSE()), "COMERCIALIZADORA INTERNACIONAL CARIBBEAN EXOTICS S A")</f>
        <v>LONDOÑO ECHEVERRI ALEJANDRA</v>
      </c>
      <c r="S6742" s="25">
        <f>+VLOOKUP(E6742, TC!A:D, 2, FALSE())</f>
        <v>4260.22</v>
      </c>
      <c r="T6742" t="str">
        <f t="shared" si="529"/>
        <v>COP</v>
      </c>
    </row>
    <row r="6743" spans="1:20" ht="18.75" hidden="1" customHeight="1" x14ac:dyDescent="0.25">
      <c r="A6743" t="s">
        <v>2887</v>
      </c>
      <c r="B6743" t="s">
        <v>1923</v>
      </c>
      <c r="C6743" t="s">
        <v>1913</v>
      </c>
      <c r="D6743" s="24">
        <v>5973</v>
      </c>
      <c r="E6743" t="s">
        <v>1722</v>
      </c>
      <c r="F6743" t="s">
        <v>99</v>
      </c>
      <c r="G6743" t="s">
        <v>1914</v>
      </c>
      <c r="H6743" t="s">
        <v>2024</v>
      </c>
      <c r="I6743" t="s">
        <v>1838</v>
      </c>
      <c r="J6743" t="s">
        <v>1915</v>
      </c>
      <c r="K6743" t="s">
        <v>2021</v>
      </c>
      <c r="L6743" s="24">
        <v>18000</v>
      </c>
      <c r="M6743" s="25">
        <f>+VLOOKUP(E6743, TC!A:D, 4, FALSE())</f>
        <v>1.1268499983568923</v>
      </c>
      <c r="N6743" s="24">
        <f t="shared" si="525"/>
        <v>18000</v>
      </c>
      <c r="O6743" t="str">
        <f t="shared" si="526"/>
        <v>FACTURA</v>
      </c>
      <c r="P6743" t="str">
        <f t="shared" si="527"/>
        <v>2025</v>
      </c>
      <c r="Q6743" t="str">
        <f t="shared" si="528"/>
        <v>05</v>
      </c>
      <c r="R6743" t="str">
        <f>+IFERROR(VLOOKUP(I6743, Listado!A:B, 2, FALSE()), "COMERCIALIZADORA INTERNACIONAL CARIBBEAN EXOTICS S A")</f>
        <v>LONDOÑO ECHEVERRI ALEJANDRA</v>
      </c>
      <c r="S6743" s="25">
        <f>+VLOOKUP(E6743, TC!A:D, 2, FALSE())</f>
        <v>4260.22</v>
      </c>
      <c r="T6743" t="str">
        <f t="shared" si="529"/>
        <v>COP</v>
      </c>
    </row>
    <row r="6744" spans="1:20" ht="18.75" hidden="1" customHeight="1" x14ac:dyDescent="0.25">
      <c r="A6744" t="s">
        <v>2887</v>
      </c>
      <c r="B6744" t="s">
        <v>1923</v>
      </c>
      <c r="C6744" t="s">
        <v>1913</v>
      </c>
      <c r="D6744" s="24">
        <v>5973</v>
      </c>
      <c r="E6744" t="s">
        <v>1722</v>
      </c>
      <c r="F6744" t="s">
        <v>99</v>
      </c>
      <c r="G6744" t="s">
        <v>1914</v>
      </c>
      <c r="H6744" t="s">
        <v>2024</v>
      </c>
      <c r="I6744" t="s">
        <v>1838</v>
      </c>
      <c r="J6744" t="s">
        <v>1915</v>
      </c>
      <c r="K6744" t="s">
        <v>2021</v>
      </c>
      <c r="L6744" s="24">
        <v>51200</v>
      </c>
      <c r="M6744" s="25">
        <f>+VLOOKUP(E6744, TC!A:D, 4, FALSE())</f>
        <v>1.1268499983568923</v>
      </c>
      <c r="N6744" s="24">
        <f t="shared" si="525"/>
        <v>51200</v>
      </c>
      <c r="O6744" t="str">
        <f t="shared" si="526"/>
        <v>FACTURA</v>
      </c>
      <c r="P6744" t="str">
        <f t="shared" si="527"/>
        <v>2025</v>
      </c>
      <c r="Q6744" t="str">
        <f t="shared" si="528"/>
        <v>05</v>
      </c>
      <c r="R6744" t="str">
        <f>+IFERROR(VLOOKUP(I6744, Listado!A:B, 2, FALSE()), "COMERCIALIZADORA INTERNACIONAL CARIBBEAN EXOTICS S A")</f>
        <v>LONDOÑO ECHEVERRI ALEJANDRA</v>
      </c>
      <c r="S6744" s="25">
        <f>+VLOOKUP(E6744, TC!A:D, 2, FALSE())</f>
        <v>4260.22</v>
      </c>
      <c r="T6744" t="str">
        <f t="shared" si="529"/>
        <v>COP</v>
      </c>
    </row>
    <row r="6745" spans="1:20" ht="18.75" hidden="1" customHeight="1" x14ac:dyDescent="0.25">
      <c r="A6745" t="s">
        <v>2887</v>
      </c>
      <c r="B6745" t="s">
        <v>1923</v>
      </c>
      <c r="C6745" t="s">
        <v>1913</v>
      </c>
      <c r="D6745" s="24">
        <v>5973</v>
      </c>
      <c r="E6745" t="s">
        <v>1722</v>
      </c>
      <c r="F6745" t="s">
        <v>99</v>
      </c>
      <c r="G6745" t="s">
        <v>1914</v>
      </c>
      <c r="H6745" t="s">
        <v>2024</v>
      </c>
      <c r="I6745" t="s">
        <v>1838</v>
      </c>
      <c r="J6745" t="s">
        <v>1915</v>
      </c>
      <c r="K6745" t="s">
        <v>2022</v>
      </c>
      <c r="L6745" s="24">
        <v>40020</v>
      </c>
      <c r="M6745" s="25">
        <f>+VLOOKUP(E6745, TC!A:D, 4, FALSE())</f>
        <v>1.1268499983568923</v>
      </c>
      <c r="N6745" s="24">
        <f t="shared" si="525"/>
        <v>40020</v>
      </c>
      <c r="O6745" t="str">
        <f t="shared" si="526"/>
        <v>FACTURA</v>
      </c>
      <c r="P6745" t="str">
        <f t="shared" si="527"/>
        <v>2025</v>
      </c>
      <c r="Q6745" t="str">
        <f t="shared" si="528"/>
        <v>05</v>
      </c>
      <c r="R6745" t="str">
        <f>+IFERROR(VLOOKUP(I6745, Listado!A:B, 2, FALSE()), "COMERCIALIZADORA INTERNACIONAL CARIBBEAN EXOTICS S A")</f>
        <v>LONDOÑO ECHEVERRI ALEJANDRA</v>
      </c>
      <c r="S6745" s="25">
        <f>+VLOOKUP(E6745, TC!A:D, 2, FALSE())</f>
        <v>4260.22</v>
      </c>
      <c r="T6745" t="str">
        <f t="shared" si="529"/>
        <v>COP</v>
      </c>
    </row>
    <row r="6746" spans="1:20" ht="18.75" hidden="1" customHeight="1" x14ac:dyDescent="0.25">
      <c r="A6746" t="s">
        <v>2887</v>
      </c>
      <c r="B6746" t="s">
        <v>1923</v>
      </c>
      <c r="C6746" t="s">
        <v>1913</v>
      </c>
      <c r="D6746" s="24">
        <v>5973</v>
      </c>
      <c r="E6746" t="s">
        <v>1722</v>
      </c>
      <c r="F6746" t="s">
        <v>99</v>
      </c>
      <c r="G6746" t="s">
        <v>1914</v>
      </c>
      <c r="H6746" t="s">
        <v>2024</v>
      </c>
      <c r="I6746" t="s">
        <v>1838</v>
      </c>
      <c r="J6746" t="s">
        <v>1915</v>
      </c>
      <c r="K6746" t="s">
        <v>2022</v>
      </c>
      <c r="L6746" s="24">
        <v>132940</v>
      </c>
      <c r="M6746" s="25">
        <f>+VLOOKUP(E6746, TC!A:D, 4, FALSE())</f>
        <v>1.1268499983568923</v>
      </c>
      <c r="N6746" s="24">
        <f t="shared" si="525"/>
        <v>132940</v>
      </c>
      <c r="O6746" t="str">
        <f t="shared" si="526"/>
        <v>FACTURA</v>
      </c>
      <c r="P6746" t="str">
        <f t="shared" si="527"/>
        <v>2025</v>
      </c>
      <c r="Q6746" t="str">
        <f t="shared" si="528"/>
        <v>05</v>
      </c>
      <c r="R6746" t="str">
        <f>+IFERROR(VLOOKUP(I6746, Listado!A:B, 2, FALSE()), "COMERCIALIZADORA INTERNACIONAL CARIBBEAN EXOTICS S A")</f>
        <v>LONDOÑO ECHEVERRI ALEJANDRA</v>
      </c>
      <c r="S6746" s="25">
        <f>+VLOOKUP(E6746, TC!A:D, 2, FALSE())</f>
        <v>4260.22</v>
      </c>
      <c r="T6746" t="str">
        <f t="shared" si="529"/>
        <v>COP</v>
      </c>
    </row>
    <row r="6747" spans="1:20" ht="18.75" hidden="1" customHeight="1" x14ac:dyDescent="0.25">
      <c r="A6747" t="s">
        <v>2887</v>
      </c>
      <c r="B6747" t="s">
        <v>1923</v>
      </c>
      <c r="C6747" t="s">
        <v>1913</v>
      </c>
      <c r="D6747" s="24">
        <v>5973</v>
      </c>
      <c r="E6747" t="s">
        <v>1722</v>
      </c>
      <c r="F6747" t="s">
        <v>99</v>
      </c>
      <c r="G6747" t="s">
        <v>1914</v>
      </c>
      <c r="H6747" t="s">
        <v>2024</v>
      </c>
      <c r="I6747" t="s">
        <v>1838</v>
      </c>
      <c r="J6747" t="s">
        <v>1915</v>
      </c>
      <c r="K6747" t="s">
        <v>2022</v>
      </c>
      <c r="L6747" s="24">
        <v>439990</v>
      </c>
      <c r="M6747" s="25">
        <f>+VLOOKUP(E6747, TC!A:D, 4, FALSE())</f>
        <v>1.1268499983568923</v>
      </c>
      <c r="N6747" s="24">
        <f t="shared" si="525"/>
        <v>439990</v>
      </c>
      <c r="O6747" t="str">
        <f t="shared" si="526"/>
        <v>FACTURA</v>
      </c>
      <c r="P6747" t="str">
        <f t="shared" si="527"/>
        <v>2025</v>
      </c>
      <c r="Q6747" t="str">
        <f t="shared" si="528"/>
        <v>05</v>
      </c>
      <c r="R6747" t="str">
        <f>+IFERROR(VLOOKUP(I6747, Listado!A:B, 2, FALSE()), "COMERCIALIZADORA INTERNACIONAL CARIBBEAN EXOTICS S A")</f>
        <v>LONDOÑO ECHEVERRI ALEJANDRA</v>
      </c>
      <c r="S6747" s="25">
        <f>+VLOOKUP(E6747, TC!A:D, 2, FALSE())</f>
        <v>4260.22</v>
      </c>
      <c r="T6747" t="str">
        <f t="shared" si="529"/>
        <v>COP</v>
      </c>
    </row>
    <row r="6748" spans="1:20" ht="18.75" hidden="1" customHeight="1" x14ac:dyDescent="0.25">
      <c r="A6748" t="s">
        <v>2887</v>
      </c>
      <c r="B6748" t="s">
        <v>1923</v>
      </c>
      <c r="C6748" t="s">
        <v>1913</v>
      </c>
      <c r="D6748" s="24">
        <v>5973</v>
      </c>
      <c r="E6748" t="s">
        <v>1722</v>
      </c>
      <c r="F6748" t="s">
        <v>99</v>
      </c>
      <c r="G6748" t="s">
        <v>1914</v>
      </c>
      <c r="H6748" t="s">
        <v>2024</v>
      </c>
      <c r="I6748" t="s">
        <v>1838</v>
      </c>
      <c r="J6748" t="s">
        <v>1915</v>
      </c>
      <c r="K6748" t="s">
        <v>2022</v>
      </c>
      <c r="L6748" s="24">
        <v>95220</v>
      </c>
      <c r="M6748" s="25">
        <f>+VLOOKUP(E6748, TC!A:D, 4, FALSE())</f>
        <v>1.1268499983568923</v>
      </c>
      <c r="N6748" s="24">
        <f t="shared" si="525"/>
        <v>95220</v>
      </c>
      <c r="O6748" t="str">
        <f t="shared" si="526"/>
        <v>FACTURA</v>
      </c>
      <c r="P6748" t="str">
        <f t="shared" si="527"/>
        <v>2025</v>
      </c>
      <c r="Q6748" t="str">
        <f t="shared" si="528"/>
        <v>05</v>
      </c>
      <c r="R6748" t="str">
        <f>+IFERROR(VLOOKUP(I6748, Listado!A:B, 2, FALSE()), "COMERCIALIZADORA INTERNACIONAL CARIBBEAN EXOTICS S A")</f>
        <v>LONDOÑO ECHEVERRI ALEJANDRA</v>
      </c>
      <c r="S6748" s="25">
        <f>+VLOOKUP(E6748, TC!A:D, 2, FALSE())</f>
        <v>4260.22</v>
      </c>
      <c r="T6748" t="str">
        <f t="shared" si="529"/>
        <v>COP</v>
      </c>
    </row>
    <row r="6749" spans="1:20" ht="18.75" hidden="1" customHeight="1" x14ac:dyDescent="0.25">
      <c r="A6749" t="s">
        <v>2887</v>
      </c>
      <c r="B6749" t="s">
        <v>1923</v>
      </c>
      <c r="C6749" t="s">
        <v>1913</v>
      </c>
      <c r="D6749" s="24">
        <v>5973</v>
      </c>
      <c r="E6749" t="s">
        <v>1722</v>
      </c>
      <c r="F6749" t="s">
        <v>99</v>
      </c>
      <c r="G6749" t="s">
        <v>1914</v>
      </c>
      <c r="H6749" t="s">
        <v>2024</v>
      </c>
      <c r="I6749" t="s">
        <v>1838</v>
      </c>
      <c r="J6749" t="s">
        <v>1915</v>
      </c>
      <c r="K6749" t="s">
        <v>2022</v>
      </c>
      <c r="L6749" s="24">
        <v>158240</v>
      </c>
      <c r="M6749" s="25">
        <f>+VLOOKUP(E6749, TC!A:D, 4, FALSE())</f>
        <v>1.1268499983568923</v>
      </c>
      <c r="N6749" s="24">
        <f t="shared" si="525"/>
        <v>158240</v>
      </c>
      <c r="O6749" t="str">
        <f t="shared" si="526"/>
        <v>FACTURA</v>
      </c>
      <c r="P6749" t="str">
        <f t="shared" si="527"/>
        <v>2025</v>
      </c>
      <c r="Q6749" t="str">
        <f t="shared" si="528"/>
        <v>05</v>
      </c>
      <c r="R6749" t="str">
        <f>+IFERROR(VLOOKUP(I6749, Listado!A:B, 2, FALSE()), "COMERCIALIZADORA INTERNACIONAL CARIBBEAN EXOTICS S A")</f>
        <v>LONDOÑO ECHEVERRI ALEJANDRA</v>
      </c>
      <c r="S6749" s="25">
        <f>+VLOOKUP(E6749, TC!A:D, 2, FALSE())</f>
        <v>4260.22</v>
      </c>
      <c r="T6749" t="str">
        <f t="shared" si="529"/>
        <v>COP</v>
      </c>
    </row>
    <row r="6750" spans="1:20" ht="18.75" hidden="1" customHeight="1" x14ac:dyDescent="0.25">
      <c r="A6750" t="s">
        <v>2887</v>
      </c>
      <c r="B6750" t="s">
        <v>1923</v>
      </c>
      <c r="C6750" t="s">
        <v>1913</v>
      </c>
      <c r="D6750" s="24">
        <v>5973</v>
      </c>
      <c r="E6750" t="s">
        <v>1722</v>
      </c>
      <c r="F6750" t="s">
        <v>99</v>
      </c>
      <c r="G6750" t="s">
        <v>1914</v>
      </c>
      <c r="H6750" t="s">
        <v>2024</v>
      </c>
      <c r="I6750" t="s">
        <v>1838</v>
      </c>
      <c r="J6750" t="s">
        <v>1915</v>
      </c>
      <c r="K6750" t="s">
        <v>2022</v>
      </c>
      <c r="L6750" s="24">
        <v>27140</v>
      </c>
      <c r="M6750" s="25">
        <f>+VLOOKUP(E6750, TC!A:D, 4, FALSE())</f>
        <v>1.1268499983568923</v>
      </c>
      <c r="N6750" s="24">
        <f t="shared" si="525"/>
        <v>27140</v>
      </c>
      <c r="O6750" t="str">
        <f t="shared" si="526"/>
        <v>FACTURA</v>
      </c>
      <c r="P6750" t="str">
        <f t="shared" si="527"/>
        <v>2025</v>
      </c>
      <c r="Q6750" t="str">
        <f t="shared" si="528"/>
        <v>05</v>
      </c>
      <c r="R6750" t="str">
        <f>+IFERROR(VLOOKUP(I6750, Listado!A:B, 2, FALSE()), "COMERCIALIZADORA INTERNACIONAL CARIBBEAN EXOTICS S A")</f>
        <v>LONDOÑO ECHEVERRI ALEJANDRA</v>
      </c>
      <c r="S6750" s="25">
        <f>+VLOOKUP(E6750, TC!A:D, 2, FALSE())</f>
        <v>4260.22</v>
      </c>
      <c r="T6750" t="str">
        <f t="shared" si="529"/>
        <v>COP</v>
      </c>
    </row>
    <row r="6751" spans="1:20" ht="18.75" hidden="1" customHeight="1" x14ac:dyDescent="0.25">
      <c r="A6751" t="s">
        <v>2887</v>
      </c>
      <c r="B6751" t="s">
        <v>1923</v>
      </c>
      <c r="C6751" t="s">
        <v>1913</v>
      </c>
      <c r="D6751" s="24">
        <v>5973</v>
      </c>
      <c r="E6751" t="s">
        <v>1722</v>
      </c>
      <c r="F6751" t="s">
        <v>99</v>
      </c>
      <c r="G6751" t="s">
        <v>1914</v>
      </c>
      <c r="H6751" t="s">
        <v>2024</v>
      </c>
      <c r="I6751" t="s">
        <v>1838</v>
      </c>
      <c r="J6751" t="s">
        <v>1915</v>
      </c>
      <c r="K6751" t="s">
        <v>2022</v>
      </c>
      <c r="L6751" s="24">
        <v>135930</v>
      </c>
      <c r="M6751" s="25">
        <f>+VLOOKUP(E6751, TC!A:D, 4, FALSE())</f>
        <v>1.1268499983568923</v>
      </c>
      <c r="N6751" s="24">
        <f t="shared" si="525"/>
        <v>135930</v>
      </c>
      <c r="O6751" t="str">
        <f t="shared" si="526"/>
        <v>FACTURA</v>
      </c>
      <c r="P6751" t="str">
        <f t="shared" si="527"/>
        <v>2025</v>
      </c>
      <c r="Q6751" t="str">
        <f t="shared" si="528"/>
        <v>05</v>
      </c>
      <c r="R6751" t="str">
        <f>+IFERROR(VLOOKUP(I6751, Listado!A:B, 2, FALSE()), "COMERCIALIZADORA INTERNACIONAL CARIBBEAN EXOTICS S A")</f>
        <v>LONDOÑO ECHEVERRI ALEJANDRA</v>
      </c>
      <c r="S6751" s="25">
        <f>+VLOOKUP(E6751, TC!A:D, 2, FALSE())</f>
        <v>4260.22</v>
      </c>
      <c r="T6751" t="str">
        <f t="shared" si="529"/>
        <v>COP</v>
      </c>
    </row>
    <row r="6752" spans="1:20" ht="18.75" hidden="1" customHeight="1" x14ac:dyDescent="0.25">
      <c r="A6752" t="s">
        <v>2887</v>
      </c>
      <c r="B6752" t="s">
        <v>1923</v>
      </c>
      <c r="C6752" t="s">
        <v>1913</v>
      </c>
      <c r="D6752" s="24">
        <v>5973</v>
      </c>
      <c r="E6752" t="s">
        <v>1722</v>
      </c>
      <c r="F6752" t="s">
        <v>99</v>
      </c>
      <c r="G6752" t="s">
        <v>1914</v>
      </c>
      <c r="H6752" t="s">
        <v>2024</v>
      </c>
      <c r="I6752" t="s">
        <v>1838</v>
      </c>
      <c r="J6752" t="s">
        <v>1915</v>
      </c>
      <c r="K6752" t="s">
        <v>2045</v>
      </c>
      <c r="L6752" s="24">
        <v>137560</v>
      </c>
      <c r="M6752" s="25">
        <f>+VLOOKUP(E6752, TC!A:D, 4, FALSE())</f>
        <v>1.1268499983568923</v>
      </c>
      <c r="N6752" s="24">
        <f t="shared" si="525"/>
        <v>137560</v>
      </c>
      <c r="O6752" t="str">
        <f t="shared" si="526"/>
        <v>FACTURA</v>
      </c>
      <c r="P6752" t="str">
        <f t="shared" si="527"/>
        <v>2025</v>
      </c>
      <c r="Q6752" t="str">
        <f t="shared" si="528"/>
        <v>05</v>
      </c>
      <c r="R6752" t="str">
        <f>+IFERROR(VLOOKUP(I6752, Listado!A:B, 2, FALSE()), "COMERCIALIZADORA INTERNACIONAL CARIBBEAN EXOTICS S A")</f>
        <v>LONDOÑO ECHEVERRI ALEJANDRA</v>
      </c>
      <c r="S6752" s="25">
        <f>+VLOOKUP(E6752, TC!A:D, 2, FALSE())</f>
        <v>4260.22</v>
      </c>
      <c r="T6752" t="str">
        <f t="shared" si="529"/>
        <v>COP</v>
      </c>
    </row>
    <row r="6753" spans="1:20" ht="18.75" hidden="1" customHeight="1" x14ac:dyDescent="0.25">
      <c r="A6753" t="s">
        <v>2887</v>
      </c>
      <c r="B6753" t="s">
        <v>1923</v>
      </c>
      <c r="C6753" t="s">
        <v>1913</v>
      </c>
      <c r="D6753" s="24">
        <v>5973</v>
      </c>
      <c r="E6753" t="s">
        <v>1722</v>
      </c>
      <c r="F6753" t="s">
        <v>99</v>
      </c>
      <c r="G6753" t="s">
        <v>1914</v>
      </c>
      <c r="H6753" t="s">
        <v>2024</v>
      </c>
      <c r="I6753" t="s">
        <v>1838</v>
      </c>
      <c r="J6753" t="s">
        <v>1915</v>
      </c>
      <c r="K6753" t="s">
        <v>2045</v>
      </c>
      <c r="L6753" s="24">
        <v>99370</v>
      </c>
      <c r="M6753" s="25">
        <f>+VLOOKUP(E6753, TC!A:D, 4, FALSE())</f>
        <v>1.1268499983568923</v>
      </c>
      <c r="N6753" s="24">
        <f t="shared" si="525"/>
        <v>99370</v>
      </c>
      <c r="O6753" t="str">
        <f t="shared" si="526"/>
        <v>FACTURA</v>
      </c>
      <c r="P6753" t="str">
        <f t="shared" si="527"/>
        <v>2025</v>
      </c>
      <c r="Q6753" t="str">
        <f t="shared" si="528"/>
        <v>05</v>
      </c>
      <c r="R6753" t="str">
        <f>+IFERROR(VLOOKUP(I6753, Listado!A:B, 2, FALSE()), "COMERCIALIZADORA INTERNACIONAL CARIBBEAN EXOTICS S A")</f>
        <v>LONDOÑO ECHEVERRI ALEJANDRA</v>
      </c>
      <c r="S6753" s="25">
        <f>+VLOOKUP(E6753, TC!A:D, 2, FALSE())</f>
        <v>4260.22</v>
      </c>
      <c r="T6753" t="str">
        <f t="shared" si="529"/>
        <v>COP</v>
      </c>
    </row>
    <row r="6754" spans="1:20" ht="18.75" hidden="1" customHeight="1" x14ac:dyDescent="0.25">
      <c r="A6754" t="s">
        <v>2887</v>
      </c>
      <c r="B6754" t="s">
        <v>1923</v>
      </c>
      <c r="C6754" t="s">
        <v>1913</v>
      </c>
      <c r="D6754" s="24">
        <v>5973</v>
      </c>
      <c r="E6754" t="s">
        <v>1722</v>
      </c>
      <c r="F6754" t="s">
        <v>99</v>
      </c>
      <c r="G6754" t="s">
        <v>1914</v>
      </c>
      <c r="H6754" t="s">
        <v>2024</v>
      </c>
      <c r="I6754" t="s">
        <v>1838</v>
      </c>
      <c r="J6754" t="s">
        <v>1915</v>
      </c>
      <c r="K6754" t="s">
        <v>2045</v>
      </c>
      <c r="L6754" s="24">
        <v>286520</v>
      </c>
      <c r="M6754" s="25">
        <f>+VLOOKUP(E6754, TC!A:D, 4, FALSE())</f>
        <v>1.1268499983568923</v>
      </c>
      <c r="N6754" s="24">
        <f t="shared" si="525"/>
        <v>286520</v>
      </c>
      <c r="O6754" t="str">
        <f t="shared" si="526"/>
        <v>FACTURA</v>
      </c>
      <c r="P6754" t="str">
        <f t="shared" si="527"/>
        <v>2025</v>
      </c>
      <c r="Q6754" t="str">
        <f t="shared" si="528"/>
        <v>05</v>
      </c>
      <c r="R6754" t="str">
        <f>+IFERROR(VLOOKUP(I6754, Listado!A:B, 2, FALSE()), "COMERCIALIZADORA INTERNACIONAL CARIBBEAN EXOTICS S A")</f>
        <v>LONDOÑO ECHEVERRI ALEJANDRA</v>
      </c>
      <c r="S6754" s="25">
        <f>+VLOOKUP(E6754, TC!A:D, 2, FALSE())</f>
        <v>4260.22</v>
      </c>
      <c r="T6754" t="str">
        <f t="shared" si="529"/>
        <v>COP</v>
      </c>
    </row>
    <row r="6755" spans="1:20" ht="18.75" hidden="1" customHeight="1" x14ac:dyDescent="0.25">
      <c r="A6755" t="s">
        <v>2887</v>
      </c>
      <c r="B6755" t="s">
        <v>1923</v>
      </c>
      <c r="C6755" t="s">
        <v>1913</v>
      </c>
      <c r="D6755" s="24">
        <v>5973</v>
      </c>
      <c r="E6755" t="s">
        <v>1722</v>
      </c>
      <c r="F6755" t="s">
        <v>99</v>
      </c>
      <c r="G6755" t="s">
        <v>1914</v>
      </c>
      <c r="H6755" t="s">
        <v>2024</v>
      </c>
      <c r="I6755" t="s">
        <v>1838</v>
      </c>
      <c r="J6755" t="s">
        <v>1915</v>
      </c>
      <c r="K6755" t="s">
        <v>2045</v>
      </c>
      <c r="L6755" s="24">
        <v>711170</v>
      </c>
      <c r="M6755" s="25">
        <f>+VLOOKUP(E6755, TC!A:D, 4, FALSE())</f>
        <v>1.1268499983568923</v>
      </c>
      <c r="N6755" s="24">
        <f t="shared" si="525"/>
        <v>711170</v>
      </c>
      <c r="O6755" t="str">
        <f t="shared" si="526"/>
        <v>FACTURA</v>
      </c>
      <c r="P6755" t="str">
        <f t="shared" si="527"/>
        <v>2025</v>
      </c>
      <c r="Q6755" t="str">
        <f t="shared" si="528"/>
        <v>05</v>
      </c>
      <c r="R6755" t="str">
        <f>+IFERROR(VLOOKUP(I6755, Listado!A:B, 2, FALSE()), "COMERCIALIZADORA INTERNACIONAL CARIBBEAN EXOTICS S A")</f>
        <v>LONDOÑO ECHEVERRI ALEJANDRA</v>
      </c>
      <c r="S6755" s="25">
        <f>+VLOOKUP(E6755, TC!A:D, 2, FALSE())</f>
        <v>4260.22</v>
      </c>
      <c r="T6755" t="str">
        <f t="shared" si="529"/>
        <v>COP</v>
      </c>
    </row>
    <row r="6756" spans="1:20" ht="18.75" hidden="1" customHeight="1" x14ac:dyDescent="0.25">
      <c r="A6756" t="s">
        <v>2887</v>
      </c>
      <c r="B6756" t="s">
        <v>1923</v>
      </c>
      <c r="C6756" t="s">
        <v>1913</v>
      </c>
      <c r="D6756" s="24">
        <v>5973</v>
      </c>
      <c r="E6756" t="s">
        <v>1722</v>
      </c>
      <c r="F6756" t="s">
        <v>99</v>
      </c>
      <c r="G6756" t="s">
        <v>1914</v>
      </c>
      <c r="H6756" t="s">
        <v>2024</v>
      </c>
      <c r="I6756" t="s">
        <v>1838</v>
      </c>
      <c r="J6756" t="s">
        <v>1915</v>
      </c>
      <c r="K6756" t="s">
        <v>2803</v>
      </c>
      <c r="L6756" s="24">
        <v>103400</v>
      </c>
      <c r="M6756" s="25">
        <f>+VLOOKUP(E6756, TC!A:D, 4, FALSE())</f>
        <v>1.1268499983568923</v>
      </c>
      <c r="N6756" s="24">
        <f t="shared" si="525"/>
        <v>103400</v>
      </c>
      <c r="O6756" t="str">
        <f t="shared" si="526"/>
        <v>FACTURA</v>
      </c>
      <c r="P6756" t="str">
        <f t="shared" si="527"/>
        <v>2025</v>
      </c>
      <c r="Q6756" t="str">
        <f t="shared" si="528"/>
        <v>05</v>
      </c>
      <c r="R6756" t="str">
        <f>+IFERROR(VLOOKUP(I6756, Listado!A:B, 2, FALSE()), "COMERCIALIZADORA INTERNACIONAL CARIBBEAN EXOTICS S A")</f>
        <v>LONDOÑO ECHEVERRI ALEJANDRA</v>
      </c>
      <c r="S6756" s="25">
        <f>+VLOOKUP(E6756, TC!A:D, 2, FALSE())</f>
        <v>4260.22</v>
      </c>
      <c r="T6756" t="str">
        <f t="shared" si="529"/>
        <v>COP</v>
      </c>
    </row>
    <row r="6757" spans="1:20" ht="18.75" hidden="1" customHeight="1" x14ac:dyDescent="0.25">
      <c r="A6757" t="s">
        <v>2887</v>
      </c>
      <c r="B6757" t="s">
        <v>1923</v>
      </c>
      <c r="C6757" t="s">
        <v>1913</v>
      </c>
      <c r="D6757" s="24">
        <v>5973</v>
      </c>
      <c r="E6757" t="s">
        <v>1722</v>
      </c>
      <c r="F6757" t="s">
        <v>99</v>
      </c>
      <c r="G6757" t="s">
        <v>1914</v>
      </c>
      <c r="H6757" t="s">
        <v>2024</v>
      </c>
      <c r="I6757" t="s">
        <v>1838</v>
      </c>
      <c r="J6757" t="s">
        <v>1915</v>
      </c>
      <c r="K6757" t="s">
        <v>2803</v>
      </c>
      <c r="L6757" s="24">
        <v>321640</v>
      </c>
      <c r="M6757" s="25">
        <f>+VLOOKUP(E6757, TC!A:D, 4, FALSE())</f>
        <v>1.1268499983568923</v>
      </c>
      <c r="N6757" s="24">
        <f t="shared" si="525"/>
        <v>321640</v>
      </c>
      <c r="O6757" t="str">
        <f t="shared" si="526"/>
        <v>FACTURA</v>
      </c>
      <c r="P6757" t="str">
        <f t="shared" si="527"/>
        <v>2025</v>
      </c>
      <c r="Q6757" t="str">
        <f t="shared" si="528"/>
        <v>05</v>
      </c>
      <c r="R6757" t="str">
        <f>+IFERROR(VLOOKUP(I6757, Listado!A:B, 2, FALSE()), "COMERCIALIZADORA INTERNACIONAL CARIBBEAN EXOTICS S A")</f>
        <v>LONDOÑO ECHEVERRI ALEJANDRA</v>
      </c>
      <c r="S6757" s="25">
        <f>+VLOOKUP(E6757, TC!A:D, 2, FALSE())</f>
        <v>4260.22</v>
      </c>
      <c r="T6757" t="str">
        <f t="shared" si="529"/>
        <v>COP</v>
      </c>
    </row>
    <row r="6758" spans="1:20" ht="18.75" hidden="1" customHeight="1" x14ac:dyDescent="0.25">
      <c r="A6758" t="s">
        <v>2887</v>
      </c>
      <c r="B6758" t="s">
        <v>1923</v>
      </c>
      <c r="C6758" t="s">
        <v>1913</v>
      </c>
      <c r="D6758" s="24">
        <v>5973</v>
      </c>
      <c r="E6758" t="s">
        <v>1722</v>
      </c>
      <c r="F6758" t="s">
        <v>99</v>
      </c>
      <c r="G6758" t="s">
        <v>1914</v>
      </c>
      <c r="H6758" t="s">
        <v>2024</v>
      </c>
      <c r="I6758" t="s">
        <v>1838</v>
      </c>
      <c r="J6758" t="s">
        <v>1915</v>
      </c>
      <c r="K6758" t="s">
        <v>2803</v>
      </c>
      <c r="L6758" s="24">
        <v>1019920</v>
      </c>
      <c r="M6758" s="25">
        <f>+VLOOKUP(E6758, TC!A:D, 4, FALSE())</f>
        <v>1.1268499983568923</v>
      </c>
      <c r="N6758" s="24">
        <f t="shared" si="525"/>
        <v>1019920</v>
      </c>
      <c r="O6758" t="str">
        <f t="shared" si="526"/>
        <v>FACTURA</v>
      </c>
      <c r="P6758" t="str">
        <f t="shared" si="527"/>
        <v>2025</v>
      </c>
      <c r="Q6758" t="str">
        <f t="shared" si="528"/>
        <v>05</v>
      </c>
      <c r="R6758" t="str">
        <f>+IFERROR(VLOOKUP(I6758, Listado!A:B, 2, FALSE()), "COMERCIALIZADORA INTERNACIONAL CARIBBEAN EXOTICS S A")</f>
        <v>LONDOÑO ECHEVERRI ALEJANDRA</v>
      </c>
      <c r="S6758" s="25">
        <f>+VLOOKUP(E6758, TC!A:D, 2, FALSE())</f>
        <v>4260.22</v>
      </c>
      <c r="T6758" t="str">
        <f t="shared" si="529"/>
        <v>COP</v>
      </c>
    </row>
    <row r="6759" spans="1:20" ht="18.75" hidden="1" customHeight="1" x14ac:dyDescent="0.25">
      <c r="A6759" t="s">
        <v>2887</v>
      </c>
      <c r="B6759" t="s">
        <v>1923</v>
      </c>
      <c r="C6759" t="s">
        <v>1913</v>
      </c>
      <c r="D6759" s="24">
        <v>5974</v>
      </c>
      <c r="E6759" t="s">
        <v>1722</v>
      </c>
      <c r="F6759" t="s">
        <v>128</v>
      </c>
      <c r="G6759" t="s">
        <v>110</v>
      </c>
      <c r="H6759" t="s">
        <v>2960</v>
      </c>
      <c r="I6759" t="s">
        <v>1851</v>
      </c>
      <c r="J6759" t="s">
        <v>1940</v>
      </c>
      <c r="K6759" t="s">
        <v>1941</v>
      </c>
      <c r="L6759" s="24">
        <v>440</v>
      </c>
      <c r="M6759" s="25">
        <f>+VLOOKUP(E6759, TC!A:D, 4, FALSE())</f>
        <v>1.1268499983568923</v>
      </c>
      <c r="N6759" s="24">
        <f t="shared" si="525"/>
        <v>440</v>
      </c>
      <c r="O6759" t="str">
        <f t="shared" si="526"/>
        <v>FACTURA</v>
      </c>
      <c r="P6759" t="str">
        <f t="shared" si="527"/>
        <v>2025</v>
      </c>
      <c r="Q6759" t="str">
        <f t="shared" si="528"/>
        <v>05</v>
      </c>
      <c r="R6759" t="str">
        <f>+IFERROR(VLOOKUP(I6759, Listado!A:B, 2, FALSE()), "COMERCIALIZADORA INTERNACIONAL CARIBBEAN EXOTICS S A")</f>
        <v>PEREZ MEJIA MARIA PAULINA</v>
      </c>
      <c r="S6759" s="25">
        <f>+VLOOKUP(E6759, TC!A:D, 2, FALSE())</f>
        <v>4260.22</v>
      </c>
      <c r="T6759" t="str">
        <f t="shared" si="529"/>
        <v>USD</v>
      </c>
    </row>
    <row r="6760" spans="1:20" ht="18.75" hidden="1" customHeight="1" x14ac:dyDescent="0.25">
      <c r="A6760" t="s">
        <v>2887</v>
      </c>
      <c r="B6760" t="s">
        <v>1923</v>
      </c>
      <c r="C6760" t="s">
        <v>1913</v>
      </c>
      <c r="D6760" s="24">
        <v>5974</v>
      </c>
      <c r="E6760" t="s">
        <v>1722</v>
      </c>
      <c r="F6760" t="s">
        <v>128</v>
      </c>
      <c r="G6760" t="s">
        <v>110</v>
      </c>
      <c r="H6760" t="s">
        <v>2960</v>
      </c>
      <c r="I6760" t="s">
        <v>1851</v>
      </c>
      <c r="J6760" t="s">
        <v>1940</v>
      </c>
      <c r="K6760" t="s">
        <v>2961</v>
      </c>
      <c r="L6760" s="24">
        <v>1520</v>
      </c>
      <c r="M6760" s="25">
        <f>+VLOOKUP(E6760, TC!A:D, 4, FALSE())</f>
        <v>1.1268499983568923</v>
      </c>
      <c r="N6760" s="24">
        <f t="shared" si="525"/>
        <v>1520</v>
      </c>
      <c r="O6760" t="str">
        <f t="shared" si="526"/>
        <v>FACTURA</v>
      </c>
      <c r="P6760" t="str">
        <f t="shared" si="527"/>
        <v>2025</v>
      </c>
      <c r="Q6760" t="str">
        <f t="shared" si="528"/>
        <v>05</v>
      </c>
      <c r="R6760" t="str">
        <f>+IFERROR(VLOOKUP(I6760, Listado!A:B, 2, FALSE()), "COMERCIALIZADORA INTERNACIONAL CARIBBEAN EXOTICS S A")</f>
        <v>PEREZ MEJIA MARIA PAULINA</v>
      </c>
      <c r="S6760" s="25">
        <f>+VLOOKUP(E6760, TC!A:D, 2, FALSE())</f>
        <v>4260.22</v>
      </c>
      <c r="T6760" t="str">
        <f t="shared" si="529"/>
        <v>USD</v>
      </c>
    </row>
    <row r="6761" spans="1:20" ht="18.75" hidden="1" customHeight="1" x14ac:dyDescent="0.25">
      <c r="A6761" t="s">
        <v>2887</v>
      </c>
      <c r="B6761" t="s">
        <v>1923</v>
      </c>
      <c r="C6761" t="s">
        <v>1913</v>
      </c>
      <c r="D6761" s="24">
        <v>5974</v>
      </c>
      <c r="E6761" t="s">
        <v>1722</v>
      </c>
      <c r="F6761" t="s">
        <v>128</v>
      </c>
      <c r="G6761" t="s">
        <v>110</v>
      </c>
      <c r="H6761" t="s">
        <v>2960</v>
      </c>
      <c r="I6761" t="s">
        <v>1851</v>
      </c>
      <c r="J6761" t="s">
        <v>1940</v>
      </c>
      <c r="K6761" t="s">
        <v>2070</v>
      </c>
      <c r="L6761" s="24">
        <v>320.64</v>
      </c>
      <c r="M6761" s="25">
        <f>+VLOOKUP(E6761, TC!A:D, 4, FALSE())</f>
        <v>1.1268499983568923</v>
      </c>
      <c r="N6761" s="24">
        <f t="shared" si="525"/>
        <v>320.64</v>
      </c>
      <c r="O6761" t="str">
        <f t="shared" si="526"/>
        <v>FACTURA</v>
      </c>
      <c r="P6761" t="str">
        <f t="shared" si="527"/>
        <v>2025</v>
      </c>
      <c r="Q6761" t="str">
        <f t="shared" si="528"/>
        <v>05</v>
      </c>
      <c r="R6761" t="str">
        <f>+IFERROR(VLOOKUP(I6761, Listado!A:B, 2, FALSE()), "COMERCIALIZADORA INTERNACIONAL CARIBBEAN EXOTICS S A")</f>
        <v>PEREZ MEJIA MARIA PAULINA</v>
      </c>
      <c r="S6761" s="25">
        <f>+VLOOKUP(E6761, TC!A:D, 2, FALSE())</f>
        <v>4260.22</v>
      </c>
      <c r="T6761" t="str">
        <f t="shared" si="529"/>
        <v>USD</v>
      </c>
    </row>
    <row r="6762" spans="1:20" ht="18.75" hidden="1" customHeight="1" x14ac:dyDescent="0.25">
      <c r="A6762" t="s">
        <v>2887</v>
      </c>
      <c r="B6762" t="s">
        <v>1923</v>
      </c>
      <c r="C6762" t="s">
        <v>1913</v>
      </c>
      <c r="D6762" s="24">
        <v>5974</v>
      </c>
      <c r="E6762" t="s">
        <v>1722</v>
      </c>
      <c r="F6762" t="s">
        <v>128</v>
      </c>
      <c r="G6762" t="s">
        <v>110</v>
      </c>
      <c r="H6762" t="s">
        <v>2960</v>
      </c>
      <c r="I6762" t="s">
        <v>1851</v>
      </c>
      <c r="J6762" t="s">
        <v>1940</v>
      </c>
      <c r="K6762" t="s">
        <v>2015</v>
      </c>
      <c r="L6762" s="24">
        <v>48.5</v>
      </c>
      <c r="M6762" s="25">
        <f>+VLOOKUP(E6762, TC!A:D, 4, FALSE())</f>
        <v>1.1268499983568923</v>
      </c>
      <c r="N6762" s="24">
        <f t="shared" si="525"/>
        <v>48.5</v>
      </c>
      <c r="O6762" t="str">
        <f t="shared" si="526"/>
        <v>FACTURA</v>
      </c>
      <c r="P6762" t="str">
        <f t="shared" si="527"/>
        <v>2025</v>
      </c>
      <c r="Q6762" t="str">
        <f t="shared" si="528"/>
        <v>05</v>
      </c>
      <c r="R6762" t="str">
        <f>+IFERROR(VLOOKUP(I6762, Listado!A:B, 2, FALSE()), "COMERCIALIZADORA INTERNACIONAL CARIBBEAN EXOTICS S A")</f>
        <v>PEREZ MEJIA MARIA PAULINA</v>
      </c>
      <c r="S6762" s="25">
        <f>+VLOOKUP(E6762, TC!A:D, 2, FALSE())</f>
        <v>4260.22</v>
      </c>
      <c r="T6762" t="str">
        <f t="shared" si="529"/>
        <v>USD</v>
      </c>
    </row>
    <row r="6763" spans="1:20" ht="18.75" hidden="1" customHeight="1" x14ac:dyDescent="0.25">
      <c r="A6763" t="s">
        <v>2887</v>
      </c>
      <c r="B6763" t="s">
        <v>1923</v>
      </c>
      <c r="C6763" t="s">
        <v>1913</v>
      </c>
      <c r="D6763" s="24">
        <v>5974</v>
      </c>
      <c r="E6763" t="s">
        <v>1722</v>
      </c>
      <c r="F6763" t="s">
        <v>128</v>
      </c>
      <c r="G6763" t="s">
        <v>110</v>
      </c>
      <c r="H6763" t="s">
        <v>2960</v>
      </c>
      <c r="I6763" t="s">
        <v>1851</v>
      </c>
      <c r="J6763" t="s">
        <v>1940</v>
      </c>
      <c r="K6763" t="s">
        <v>2334</v>
      </c>
      <c r="L6763" s="24">
        <v>188</v>
      </c>
      <c r="M6763" s="25">
        <f>+VLOOKUP(E6763, TC!A:D, 4, FALSE())</f>
        <v>1.1268499983568923</v>
      </c>
      <c r="N6763" s="24">
        <f t="shared" si="525"/>
        <v>188</v>
      </c>
      <c r="O6763" t="str">
        <f t="shared" si="526"/>
        <v>FACTURA</v>
      </c>
      <c r="P6763" t="str">
        <f t="shared" si="527"/>
        <v>2025</v>
      </c>
      <c r="Q6763" t="str">
        <f t="shared" si="528"/>
        <v>05</v>
      </c>
      <c r="R6763" t="str">
        <f>+IFERROR(VLOOKUP(I6763, Listado!A:B, 2, FALSE()), "COMERCIALIZADORA INTERNACIONAL CARIBBEAN EXOTICS S A")</f>
        <v>PEREZ MEJIA MARIA PAULINA</v>
      </c>
      <c r="S6763" s="25">
        <f>+VLOOKUP(E6763, TC!A:D, 2, FALSE())</f>
        <v>4260.22</v>
      </c>
      <c r="T6763" t="str">
        <f t="shared" si="529"/>
        <v>USD</v>
      </c>
    </row>
    <row r="6764" spans="1:20" ht="18.75" hidden="1" customHeight="1" x14ac:dyDescent="0.25">
      <c r="A6764" t="s">
        <v>2887</v>
      </c>
      <c r="B6764" t="s">
        <v>1923</v>
      </c>
      <c r="C6764" t="s">
        <v>1913</v>
      </c>
      <c r="D6764" s="24">
        <v>5974</v>
      </c>
      <c r="E6764" t="s">
        <v>1722</v>
      </c>
      <c r="F6764" t="s">
        <v>128</v>
      </c>
      <c r="G6764" t="s">
        <v>110</v>
      </c>
      <c r="H6764" t="s">
        <v>2960</v>
      </c>
      <c r="I6764" t="s">
        <v>1851</v>
      </c>
      <c r="J6764" t="s">
        <v>1940</v>
      </c>
      <c r="K6764" t="s">
        <v>2148</v>
      </c>
      <c r="L6764" s="24">
        <v>260.8</v>
      </c>
      <c r="M6764" s="25">
        <f>+VLOOKUP(E6764, TC!A:D, 4, FALSE())</f>
        <v>1.1268499983568923</v>
      </c>
      <c r="N6764" s="24">
        <f t="shared" si="525"/>
        <v>260.8</v>
      </c>
      <c r="O6764" t="str">
        <f t="shared" si="526"/>
        <v>FACTURA</v>
      </c>
      <c r="P6764" t="str">
        <f t="shared" si="527"/>
        <v>2025</v>
      </c>
      <c r="Q6764" t="str">
        <f t="shared" si="528"/>
        <v>05</v>
      </c>
      <c r="R6764" t="str">
        <f>+IFERROR(VLOOKUP(I6764, Listado!A:B, 2, FALSE()), "COMERCIALIZADORA INTERNACIONAL CARIBBEAN EXOTICS S A")</f>
        <v>PEREZ MEJIA MARIA PAULINA</v>
      </c>
      <c r="S6764" s="25">
        <f>+VLOOKUP(E6764, TC!A:D, 2, FALSE())</f>
        <v>4260.22</v>
      </c>
      <c r="T6764" t="str">
        <f t="shared" si="529"/>
        <v>USD</v>
      </c>
    </row>
    <row r="6765" spans="1:20" ht="18.75" hidden="1" customHeight="1" x14ac:dyDescent="0.25">
      <c r="A6765" t="s">
        <v>2887</v>
      </c>
      <c r="B6765" t="s">
        <v>1923</v>
      </c>
      <c r="C6765" t="s">
        <v>1913</v>
      </c>
      <c r="D6765" s="24">
        <v>5974</v>
      </c>
      <c r="E6765" t="s">
        <v>1722</v>
      </c>
      <c r="F6765" t="s">
        <v>128</v>
      </c>
      <c r="G6765" t="s">
        <v>110</v>
      </c>
      <c r="H6765" t="s">
        <v>2960</v>
      </c>
      <c r="I6765" t="s">
        <v>1851</v>
      </c>
      <c r="J6765" t="s">
        <v>1940</v>
      </c>
      <c r="K6765" t="s">
        <v>2149</v>
      </c>
      <c r="L6765" s="24">
        <v>169.2</v>
      </c>
      <c r="M6765" s="25">
        <f>+VLOOKUP(E6765, TC!A:D, 4, FALSE())</f>
        <v>1.1268499983568923</v>
      </c>
      <c r="N6765" s="24">
        <f t="shared" si="525"/>
        <v>169.2</v>
      </c>
      <c r="O6765" t="str">
        <f t="shared" si="526"/>
        <v>FACTURA</v>
      </c>
      <c r="P6765" t="str">
        <f t="shared" si="527"/>
        <v>2025</v>
      </c>
      <c r="Q6765" t="str">
        <f t="shared" si="528"/>
        <v>05</v>
      </c>
      <c r="R6765" t="str">
        <f>+IFERROR(VLOOKUP(I6765, Listado!A:B, 2, FALSE()), "COMERCIALIZADORA INTERNACIONAL CARIBBEAN EXOTICS S A")</f>
        <v>PEREZ MEJIA MARIA PAULINA</v>
      </c>
      <c r="S6765" s="25">
        <f>+VLOOKUP(E6765, TC!A:D, 2, FALSE())</f>
        <v>4260.22</v>
      </c>
      <c r="T6765" t="str">
        <f t="shared" si="529"/>
        <v>USD</v>
      </c>
    </row>
    <row r="6766" spans="1:20" ht="18.75" hidden="1" customHeight="1" x14ac:dyDescent="0.25">
      <c r="A6766" t="s">
        <v>2887</v>
      </c>
      <c r="B6766" t="s">
        <v>1923</v>
      </c>
      <c r="C6766" t="s">
        <v>1913</v>
      </c>
      <c r="D6766" s="24">
        <v>5975</v>
      </c>
      <c r="E6766" t="s">
        <v>1722</v>
      </c>
      <c r="F6766" t="s">
        <v>128</v>
      </c>
      <c r="G6766" t="s">
        <v>110</v>
      </c>
      <c r="I6766" t="s">
        <v>1851</v>
      </c>
      <c r="J6766" t="s">
        <v>1940</v>
      </c>
      <c r="K6766" t="s">
        <v>1918</v>
      </c>
      <c r="L6766" s="24">
        <v>2.88</v>
      </c>
      <c r="M6766" s="25">
        <f>+VLOOKUP(E6766, TC!A:D, 4, FALSE())</f>
        <v>1.1268499983568923</v>
      </c>
      <c r="N6766" s="24">
        <f t="shared" si="525"/>
        <v>2.88</v>
      </c>
      <c r="O6766" t="str">
        <f t="shared" si="526"/>
        <v>FACTURA</v>
      </c>
      <c r="P6766" t="str">
        <f t="shared" si="527"/>
        <v>2025</v>
      </c>
      <c r="Q6766" t="str">
        <f t="shared" si="528"/>
        <v>05</v>
      </c>
      <c r="R6766" t="str">
        <f>+IFERROR(VLOOKUP(I6766, Listado!A:B, 2, FALSE()), "COMERCIALIZADORA INTERNACIONAL CARIBBEAN EXOTICS S A")</f>
        <v>PEREZ MEJIA MARIA PAULINA</v>
      </c>
      <c r="S6766" s="25">
        <f>+VLOOKUP(E6766, TC!A:D, 2, FALSE())</f>
        <v>4260.22</v>
      </c>
      <c r="T6766" t="str">
        <f t="shared" si="529"/>
        <v>USD</v>
      </c>
    </row>
    <row r="6767" spans="1:20" ht="18.75" hidden="1" customHeight="1" x14ac:dyDescent="0.25">
      <c r="A6767" t="s">
        <v>2887</v>
      </c>
      <c r="B6767" t="s">
        <v>5</v>
      </c>
      <c r="C6767" t="s">
        <v>1913</v>
      </c>
      <c r="D6767" s="24">
        <v>11855</v>
      </c>
      <c r="E6767" t="s">
        <v>1722</v>
      </c>
      <c r="F6767" t="s">
        <v>128</v>
      </c>
      <c r="G6767" t="s">
        <v>108</v>
      </c>
      <c r="H6767" t="s">
        <v>2962</v>
      </c>
      <c r="I6767" t="s">
        <v>1879</v>
      </c>
      <c r="J6767" t="s">
        <v>1944</v>
      </c>
      <c r="K6767" t="s">
        <v>2963</v>
      </c>
      <c r="L6767" s="24">
        <v>3068</v>
      </c>
      <c r="M6767" s="25">
        <f>+VLOOKUP(E6767, TC!A:D, 4, FALSE())</f>
        <v>1.1268499983568923</v>
      </c>
      <c r="N6767" s="24">
        <f t="shared" si="525"/>
        <v>3068</v>
      </c>
      <c r="O6767" t="str">
        <f t="shared" si="526"/>
        <v>FACTURA</v>
      </c>
      <c r="P6767" t="str">
        <f t="shared" si="527"/>
        <v>2025</v>
      </c>
      <c r="Q6767" t="str">
        <f t="shared" si="528"/>
        <v>05</v>
      </c>
      <c r="R6767" t="str">
        <f>+IFERROR(VLOOKUP(I6767, Listado!A:B, 2, FALSE()), "COMERCIALIZADORA INTERNACIONAL CARIBBEAN EXOTICS S A")</f>
        <v>PIEDRAHITA PEREZ MARIANA</v>
      </c>
      <c r="S6767" s="25">
        <f>+VLOOKUP(E6767, TC!A:D, 2, FALSE())</f>
        <v>4260.22</v>
      </c>
      <c r="T6767" t="str">
        <f t="shared" si="529"/>
        <v>USD</v>
      </c>
    </row>
    <row r="6768" spans="1:20" ht="18.75" hidden="1" customHeight="1" x14ac:dyDescent="0.25">
      <c r="A6768" t="s">
        <v>2887</v>
      </c>
      <c r="B6768" t="s">
        <v>5</v>
      </c>
      <c r="C6768" t="s">
        <v>1913</v>
      </c>
      <c r="D6768" s="24">
        <v>11856</v>
      </c>
      <c r="E6768" t="s">
        <v>1723</v>
      </c>
      <c r="F6768" t="s">
        <v>99</v>
      </c>
      <c r="G6768" t="s">
        <v>113</v>
      </c>
      <c r="I6768" t="s">
        <v>2448</v>
      </c>
      <c r="J6768" t="s">
        <v>1915</v>
      </c>
      <c r="K6768" t="s">
        <v>2449</v>
      </c>
      <c r="L6768" s="24">
        <v>640000</v>
      </c>
      <c r="M6768" s="25">
        <f>+VLOOKUP(E6768, TC!A:D, 4, FALSE())</f>
        <v>1.1268499987025946</v>
      </c>
      <c r="N6768" s="24">
        <f t="shared" si="525"/>
        <v>640000</v>
      </c>
      <c r="O6768" t="str">
        <f t="shared" si="526"/>
        <v>FACTURA</v>
      </c>
      <c r="P6768" t="str">
        <f t="shared" si="527"/>
        <v>2025</v>
      </c>
      <c r="Q6768" t="str">
        <f t="shared" si="528"/>
        <v>05</v>
      </c>
      <c r="R6768" t="str">
        <f>+IFERROR(VLOOKUP(I6768, Listado!A:B, 2, FALSE()), "COMERCIALIZADORA INTERNACIONAL CARIBBEAN EXOTICS S A")</f>
        <v>COMERCIALIZADORA INTERNACIONAL CARIBBEAN EXOTICS S A</v>
      </c>
      <c r="S6768" s="25">
        <f>+VLOOKUP(E6768, TC!A:D, 2, FALSE())</f>
        <v>4239.2299999999996</v>
      </c>
      <c r="T6768" t="str">
        <f t="shared" si="529"/>
        <v>COP</v>
      </c>
    </row>
    <row r="6769" spans="1:20" ht="18.75" hidden="1" customHeight="1" x14ac:dyDescent="0.25">
      <c r="A6769" t="s">
        <v>2887</v>
      </c>
      <c r="B6769" t="s">
        <v>1923</v>
      </c>
      <c r="C6769" t="s">
        <v>1913</v>
      </c>
      <c r="D6769" s="24">
        <v>5976</v>
      </c>
      <c r="E6769" t="s">
        <v>1723</v>
      </c>
      <c r="F6769" t="s">
        <v>99</v>
      </c>
      <c r="G6769" t="s">
        <v>1914</v>
      </c>
      <c r="H6769" t="s">
        <v>2017</v>
      </c>
      <c r="I6769" t="s">
        <v>1838</v>
      </c>
      <c r="J6769" t="s">
        <v>1915</v>
      </c>
      <c r="K6769" t="s">
        <v>2025</v>
      </c>
      <c r="L6769" s="24">
        <v>291000</v>
      </c>
      <c r="M6769" s="25">
        <f>+VLOOKUP(E6769, TC!A:D, 4, FALSE())</f>
        <v>1.1268499987025946</v>
      </c>
      <c r="N6769" s="24">
        <f t="shared" si="525"/>
        <v>291000</v>
      </c>
      <c r="O6769" t="str">
        <f t="shared" si="526"/>
        <v>FACTURA</v>
      </c>
      <c r="P6769" t="str">
        <f t="shared" si="527"/>
        <v>2025</v>
      </c>
      <c r="Q6769" t="str">
        <f t="shared" si="528"/>
        <v>05</v>
      </c>
      <c r="R6769" t="str">
        <f>+IFERROR(VLOOKUP(I6769, Listado!A:B, 2, FALSE()), "COMERCIALIZADORA INTERNACIONAL CARIBBEAN EXOTICS S A")</f>
        <v>LONDOÑO ECHEVERRI ALEJANDRA</v>
      </c>
      <c r="S6769" s="25">
        <f>+VLOOKUP(E6769, TC!A:D, 2, FALSE())</f>
        <v>4239.2299999999996</v>
      </c>
      <c r="T6769" t="str">
        <f t="shared" si="529"/>
        <v>COP</v>
      </c>
    </row>
    <row r="6770" spans="1:20" ht="18.75" hidden="1" customHeight="1" x14ac:dyDescent="0.25">
      <c r="A6770" t="s">
        <v>2887</v>
      </c>
      <c r="B6770" t="s">
        <v>1923</v>
      </c>
      <c r="C6770" t="s">
        <v>1913</v>
      </c>
      <c r="D6770" s="24">
        <v>5976</v>
      </c>
      <c r="E6770" t="s">
        <v>1723</v>
      </c>
      <c r="F6770" t="s">
        <v>99</v>
      </c>
      <c r="G6770" t="s">
        <v>1914</v>
      </c>
      <c r="H6770" t="s">
        <v>2017</v>
      </c>
      <c r="I6770" t="s">
        <v>1838</v>
      </c>
      <c r="J6770" t="s">
        <v>1915</v>
      </c>
      <c r="K6770" t="s">
        <v>2025</v>
      </c>
      <c r="L6770" s="24">
        <v>3000</v>
      </c>
      <c r="M6770" s="25">
        <f>+VLOOKUP(E6770, TC!A:D, 4, FALSE())</f>
        <v>1.1268499987025946</v>
      </c>
      <c r="N6770" s="24">
        <f t="shared" si="525"/>
        <v>3000</v>
      </c>
      <c r="O6770" t="str">
        <f t="shared" si="526"/>
        <v>FACTURA</v>
      </c>
      <c r="P6770" t="str">
        <f t="shared" si="527"/>
        <v>2025</v>
      </c>
      <c r="Q6770" t="str">
        <f t="shared" si="528"/>
        <v>05</v>
      </c>
      <c r="R6770" t="str">
        <f>+IFERROR(VLOOKUP(I6770, Listado!A:B, 2, FALSE()), "COMERCIALIZADORA INTERNACIONAL CARIBBEAN EXOTICS S A")</f>
        <v>LONDOÑO ECHEVERRI ALEJANDRA</v>
      </c>
      <c r="S6770" s="25">
        <f>+VLOOKUP(E6770, TC!A:D, 2, FALSE())</f>
        <v>4239.2299999999996</v>
      </c>
      <c r="T6770" t="str">
        <f t="shared" si="529"/>
        <v>COP</v>
      </c>
    </row>
    <row r="6771" spans="1:20" ht="18.75" hidden="1" customHeight="1" x14ac:dyDescent="0.25">
      <c r="A6771" t="s">
        <v>2887</v>
      </c>
      <c r="B6771" t="s">
        <v>1923</v>
      </c>
      <c r="C6771" t="s">
        <v>1913</v>
      </c>
      <c r="D6771" s="24">
        <v>5976</v>
      </c>
      <c r="E6771" t="s">
        <v>1723</v>
      </c>
      <c r="F6771" t="s">
        <v>99</v>
      </c>
      <c r="G6771" t="s">
        <v>1914</v>
      </c>
      <c r="H6771" t="s">
        <v>2017</v>
      </c>
      <c r="I6771" t="s">
        <v>1838</v>
      </c>
      <c r="J6771" t="s">
        <v>1915</v>
      </c>
      <c r="K6771" t="s">
        <v>2026</v>
      </c>
      <c r="L6771" s="24">
        <v>32750</v>
      </c>
      <c r="M6771" s="25">
        <f>+VLOOKUP(E6771, TC!A:D, 4, FALSE())</f>
        <v>1.1268499987025946</v>
      </c>
      <c r="N6771" s="24">
        <f t="shared" si="525"/>
        <v>32750</v>
      </c>
      <c r="O6771" t="str">
        <f t="shared" si="526"/>
        <v>FACTURA</v>
      </c>
      <c r="P6771" t="str">
        <f t="shared" si="527"/>
        <v>2025</v>
      </c>
      <c r="Q6771" t="str">
        <f t="shared" si="528"/>
        <v>05</v>
      </c>
      <c r="R6771" t="str">
        <f>+IFERROR(VLOOKUP(I6771, Listado!A:B, 2, FALSE()), "COMERCIALIZADORA INTERNACIONAL CARIBBEAN EXOTICS S A")</f>
        <v>LONDOÑO ECHEVERRI ALEJANDRA</v>
      </c>
      <c r="S6771" s="25">
        <f>+VLOOKUP(E6771, TC!A:D, 2, FALSE())</f>
        <v>4239.2299999999996</v>
      </c>
      <c r="T6771" t="str">
        <f t="shared" si="529"/>
        <v>COP</v>
      </c>
    </row>
    <row r="6772" spans="1:20" ht="18.75" hidden="1" customHeight="1" x14ac:dyDescent="0.25">
      <c r="A6772" t="s">
        <v>2887</v>
      </c>
      <c r="B6772" t="s">
        <v>1923</v>
      </c>
      <c r="C6772" t="s">
        <v>1913</v>
      </c>
      <c r="D6772" s="24">
        <v>5976</v>
      </c>
      <c r="E6772" t="s">
        <v>1723</v>
      </c>
      <c r="F6772" t="s">
        <v>99</v>
      </c>
      <c r="G6772" t="s">
        <v>1914</v>
      </c>
      <c r="H6772" t="s">
        <v>2017</v>
      </c>
      <c r="I6772" t="s">
        <v>1838</v>
      </c>
      <c r="J6772" t="s">
        <v>1915</v>
      </c>
      <c r="K6772" t="s">
        <v>2026</v>
      </c>
      <c r="L6772" s="24">
        <v>4250</v>
      </c>
      <c r="M6772" s="25">
        <f>+VLOOKUP(E6772, TC!A:D, 4, FALSE())</f>
        <v>1.1268499987025946</v>
      </c>
      <c r="N6772" s="24">
        <f t="shared" si="525"/>
        <v>4250</v>
      </c>
      <c r="O6772" t="str">
        <f t="shared" si="526"/>
        <v>FACTURA</v>
      </c>
      <c r="P6772" t="str">
        <f t="shared" si="527"/>
        <v>2025</v>
      </c>
      <c r="Q6772" t="str">
        <f t="shared" si="528"/>
        <v>05</v>
      </c>
      <c r="R6772" t="str">
        <f>+IFERROR(VLOOKUP(I6772, Listado!A:B, 2, FALSE()), "COMERCIALIZADORA INTERNACIONAL CARIBBEAN EXOTICS S A")</f>
        <v>LONDOÑO ECHEVERRI ALEJANDRA</v>
      </c>
      <c r="S6772" s="25">
        <f>+VLOOKUP(E6772, TC!A:D, 2, FALSE())</f>
        <v>4239.2299999999996</v>
      </c>
      <c r="T6772" t="str">
        <f t="shared" si="529"/>
        <v>COP</v>
      </c>
    </row>
    <row r="6773" spans="1:20" ht="18.75" hidden="1" customHeight="1" x14ac:dyDescent="0.25">
      <c r="A6773" t="s">
        <v>2887</v>
      </c>
      <c r="B6773" t="s">
        <v>1923</v>
      </c>
      <c r="C6773" t="s">
        <v>1913</v>
      </c>
      <c r="D6773" s="24">
        <v>5976</v>
      </c>
      <c r="E6773" t="s">
        <v>1723</v>
      </c>
      <c r="F6773" t="s">
        <v>99</v>
      </c>
      <c r="G6773" t="s">
        <v>1914</v>
      </c>
      <c r="H6773" t="s">
        <v>2017</v>
      </c>
      <c r="I6773" t="s">
        <v>1838</v>
      </c>
      <c r="J6773" t="s">
        <v>1915</v>
      </c>
      <c r="K6773" t="s">
        <v>2022</v>
      </c>
      <c r="L6773" s="24">
        <v>227240</v>
      </c>
      <c r="M6773" s="25">
        <f>+VLOOKUP(E6773, TC!A:D, 4, FALSE())</f>
        <v>1.1268499987025946</v>
      </c>
      <c r="N6773" s="24">
        <f t="shared" si="525"/>
        <v>227240</v>
      </c>
      <c r="O6773" t="str">
        <f t="shared" si="526"/>
        <v>FACTURA</v>
      </c>
      <c r="P6773" t="str">
        <f t="shared" si="527"/>
        <v>2025</v>
      </c>
      <c r="Q6773" t="str">
        <f t="shared" si="528"/>
        <v>05</v>
      </c>
      <c r="R6773" t="str">
        <f>+IFERROR(VLOOKUP(I6773, Listado!A:B, 2, FALSE()), "COMERCIALIZADORA INTERNACIONAL CARIBBEAN EXOTICS S A")</f>
        <v>LONDOÑO ECHEVERRI ALEJANDRA</v>
      </c>
      <c r="S6773" s="25">
        <f>+VLOOKUP(E6773, TC!A:D, 2, FALSE())</f>
        <v>4239.2299999999996</v>
      </c>
      <c r="T6773" t="str">
        <f t="shared" si="529"/>
        <v>COP</v>
      </c>
    </row>
    <row r="6774" spans="1:20" ht="18.75" hidden="1" customHeight="1" x14ac:dyDescent="0.25">
      <c r="A6774" t="s">
        <v>2887</v>
      </c>
      <c r="B6774" t="s">
        <v>1923</v>
      </c>
      <c r="C6774" t="s">
        <v>1913</v>
      </c>
      <c r="D6774" s="24">
        <v>5976</v>
      </c>
      <c r="E6774" t="s">
        <v>1723</v>
      </c>
      <c r="F6774" t="s">
        <v>99</v>
      </c>
      <c r="G6774" t="s">
        <v>1914</v>
      </c>
      <c r="H6774" t="s">
        <v>2017</v>
      </c>
      <c r="I6774" t="s">
        <v>1838</v>
      </c>
      <c r="J6774" t="s">
        <v>1915</v>
      </c>
      <c r="K6774" t="s">
        <v>2022</v>
      </c>
      <c r="L6774" s="24">
        <v>76360</v>
      </c>
      <c r="M6774" s="25">
        <f>+VLOOKUP(E6774, TC!A:D, 4, FALSE())</f>
        <v>1.1268499987025946</v>
      </c>
      <c r="N6774" s="24">
        <f t="shared" si="525"/>
        <v>76360</v>
      </c>
      <c r="O6774" t="str">
        <f t="shared" si="526"/>
        <v>FACTURA</v>
      </c>
      <c r="P6774" t="str">
        <f t="shared" si="527"/>
        <v>2025</v>
      </c>
      <c r="Q6774" t="str">
        <f t="shared" si="528"/>
        <v>05</v>
      </c>
      <c r="R6774" t="str">
        <f>+IFERROR(VLOOKUP(I6774, Listado!A:B, 2, FALSE()), "COMERCIALIZADORA INTERNACIONAL CARIBBEAN EXOTICS S A")</f>
        <v>LONDOÑO ECHEVERRI ALEJANDRA</v>
      </c>
      <c r="S6774" s="25">
        <f>+VLOOKUP(E6774, TC!A:D, 2, FALSE())</f>
        <v>4239.2299999999996</v>
      </c>
      <c r="T6774" t="str">
        <f t="shared" si="529"/>
        <v>COP</v>
      </c>
    </row>
    <row r="6775" spans="1:20" ht="18.75" hidden="1" customHeight="1" x14ac:dyDescent="0.25">
      <c r="A6775" t="s">
        <v>2887</v>
      </c>
      <c r="B6775" t="s">
        <v>1923</v>
      </c>
      <c r="C6775" t="s">
        <v>1913</v>
      </c>
      <c r="D6775" s="24">
        <v>5976</v>
      </c>
      <c r="E6775" t="s">
        <v>1723</v>
      </c>
      <c r="F6775" t="s">
        <v>99</v>
      </c>
      <c r="G6775" t="s">
        <v>1914</v>
      </c>
      <c r="H6775" t="s">
        <v>2017</v>
      </c>
      <c r="I6775" t="s">
        <v>1838</v>
      </c>
      <c r="J6775" t="s">
        <v>1915</v>
      </c>
      <c r="K6775" t="s">
        <v>2022</v>
      </c>
      <c r="L6775" s="24">
        <v>390080</v>
      </c>
      <c r="M6775" s="25">
        <f>+VLOOKUP(E6775, TC!A:D, 4, FALSE())</f>
        <v>1.1268499987025946</v>
      </c>
      <c r="N6775" s="24">
        <f t="shared" si="525"/>
        <v>390080</v>
      </c>
      <c r="O6775" t="str">
        <f t="shared" si="526"/>
        <v>FACTURA</v>
      </c>
      <c r="P6775" t="str">
        <f t="shared" si="527"/>
        <v>2025</v>
      </c>
      <c r="Q6775" t="str">
        <f t="shared" si="528"/>
        <v>05</v>
      </c>
      <c r="R6775" t="str">
        <f>+IFERROR(VLOOKUP(I6775, Listado!A:B, 2, FALSE()), "COMERCIALIZADORA INTERNACIONAL CARIBBEAN EXOTICS S A")</f>
        <v>LONDOÑO ECHEVERRI ALEJANDRA</v>
      </c>
      <c r="S6775" s="25">
        <f>+VLOOKUP(E6775, TC!A:D, 2, FALSE())</f>
        <v>4239.2299999999996</v>
      </c>
      <c r="T6775" t="str">
        <f t="shared" si="529"/>
        <v>COP</v>
      </c>
    </row>
    <row r="6776" spans="1:20" ht="18.75" hidden="1" customHeight="1" x14ac:dyDescent="0.25">
      <c r="A6776" t="s">
        <v>2887</v>
      </c>
      <c r="B6776" t="s">
        <v>1923</v>
      </c>
      <c r="C6776" t="s">
        <v>1913</v>
      </c>
      <c r="D6776" s="24">
        <v>5976</v>
      </c>
      <c r="E6776" t="s">
        <v>1723</v>
      </c>
      <c r="F6776" t="s">
        <v>99</v>
      </c>
      <c r="G6776" t="s">
        <v>1914</v>
      </c>
      <c r="H6776" t="s">
        <v>2017</v>
      </c>
      <c r="I6776" t="s">
        <v>1838</v>
      </c>
      <c r="J6776" t="s">
        <v>1915</v>
      </c>
      <c r="K6776" t="s">
        <v>2022</v>
      </c>
      <c r="L6776" s="24">
        <v>258980</v>
      </c>
      <c r="M6776" s="25">
        <f>+VLOOKUP(E6776, TC!A:D, 4, FALSE())</f>
        <v>1.1268499987025946</v>
      </c>
      <c r="N6776" s="24">
        <f t="shared" si="525"/>
        <v>258980</v>
      </c>
      <c r="O6776" t="str">
        <f t="shared" si="526"/>
        <v>FACTURA</v>
      </c>
      <c r="P6776" t="str">
        <f t="shared" si="527"/>
        <v>2025</v>
      </c>
      <c r="Q6776" t="str">
        <f t="shared" si="528"/>
        <v>05</v>
      </c>
      <c r="R6776" t="str">
        <f>+IFERROR(VLOOKUP(I6776, Listado!A:B, 2, FALSE()), "COMERCIALIZADORA INTERNACIONAL CARIBBEAN EXOTICS S A")</f>
        <v>LONDOÑO ECHEVERRI ALEJANDRA</v>
      </c>
      <c r="S6776" s="25">
        <f>+VLOOKUP(E6776, TC!A:D, 2, FALSE())</f>
        <v>4239.2299999999996</v>
      </c>
      <c r="T6776" t="str">
        <f t="shared" si="529"/>
        <v>COP</v>
      </c>
    </row>
    <row r="6777" spans="1:20" ht="18.75" hidden="1" customHeight="1" x14ac:dyDescent="0.25">
      <c r="A6777" t="s">
        <v>2887</v>
      </c>
      <c r="B6777" t="s">
        <v>1923</v>
      </c>
      <c r="C6777" t="s">
        <v>1913</v>
      </c>
      <c r="D6777" s="24">
        <v>5976</v>
      </c>
      <c r="E6777" t="s">
        <v>1723</v>
      </c>
      <c r="F6777" t="s">
        <v>99</v>
      </c>
      <c r="G6777" t="s">
        <v>1914</v>
      </c>
      <c r="H6777" t="s">
        <v>2017</v>
      </c>
      <c r="I6777" t="s">
        <v>1838</v>
      </c>
      <c r="J6777" t="s">
        <v>1915</v>
      </c>
      <c r="K6777" t="s">
        <v>2023</v>
      </c>
      <c r="L6777" s="24">
        <v>160300</v>
      </c>
      <c r="M6777" s="25">
        <f>+VLOOKUP(E6777, TC!A:D, 4, FALSE())</f>
        <v>1.1268499987025946</v>
      </c>
      <c r="N6777" s="24">
        <f t="shared" si="525"/>
        <v>160300</v>
      </c>
      <c r="O6777" t="str">
        <f t="shared" si="526"/>
        <v>FACTURA</v>
      </c>
      <c r="P6777" t="str">
        <f t="shared" si="527"/>
        <v>2025</v>
      </c>
      <c r="Q6777" t="str">
        <f t="shared" si="528"/>
        <v>05</v>
      </c>
      <c r="R6777" t="str">
        <f>+IFERROR(VLOOKUP(I6777, Listado!A:B, 2, FALSE()), "COMERCIALIZADORA INTERNACIONAL CARIBBEAN EXOTICS S A")</f>
        <v>LONDOÑO ECHEVERRI ALEJANDRA</v>
      </c>
      <c r="S6777" s="25">
        <f>+VLOOKUP(E6777, TC!A:D, 2, FALSE())</f>
        <v>4239.2299999999996</v>
      </c>
      <c r="T6777" t="str">
        <f t="shared" si="529"/>
        <v>COP</v>
      </c>
    </row>
    <row r="6778" spans="1:20" ht="18.75" hidden="1" customHeight="1" x14ac:dyDescent="0.25">
      <c r="A6778" t="s">
        <v>2887</v>
      </c>
      <c r="B6778" t="s">
        <v>1923</v>
      </c>
      <c r="C6778" t="s">
        <v>1913</v>
      </c>
      <c r="D6778" s="24">
        <v>5976</v>
      </c>
      <c r="E6778" t="s">
        <v>1723</v>
      </c>
      <c r="F6778" t="s">
        <v>99</v>
      </c>
      <c r="G6778" t="s">
        <v>1914</v>
      </c>
      <c r="H6778" t="s">
        <v>2017</v>
      </c>
      <c r="I6778" t="s">
        <v>1838</v>
      </c>
      <c r="J6778" t="s">
        <v>1915</v>
      </c>
      <c r="K6778" t="s">
        <v>2803</v>
      </c>
      <c r="L6778" s="24">
        <v>575690</v>
      </c>
      <c r="M6778" s="25">
        <f>+VLOOKUP(E6778, TC!A:D, 4, FALSE())</f>
        <v>1.1268499987025946</v>
      </c>
      <c r="N6778" s="24">
        <f t="shared" si="525"/>
        <v>575690</v>
      </c>
      <c r="O6778" t="str">
        <f t="shared" si="526"/>
        <v>FACTURA</v>
      </c>
      <c r="P6778" t="str">
        <f t="shared" si="527"/>
        <v>2025</v>
      </c>
      <c r="Q6778" t="str">
        <f t="shared" si="528"/>
        <v>05</v>
      </c>
      <c r="R6778" t="str">
        <f>+IFERROR(VLOOKUP(I6778, Listado!A:B, 2, FALSE()), "COMERCIALIZADORA INTERNACIONAL CARIBBEAN EXOTICS S A")</f>
        <v>LONDOÑO ECHEVERRI ALEJANDRA</v>
      </c>
      <c r="S6778" s="25">
        <f>+VLOOKUP(E6778, TC!A:D, 2, FALSE())</f>
        <v>4239.2299999999996</v>
      </c>
      <c r="T6778" t="str">
        <f t="shared" si="529"/>
        <v>COP</v>
      </c>
    </row>
    <row r="6779" spans="1:20" ht="18.75" hidden="1" customHeight="1" x14ac:dyDescent="0.25">
      <c r="A6779" t="s">
        <v>2887</v>
      </c>
      <c r="B6779" t="s">
        <v>5</v>
      </c>
      <c r="C6779" t="s">
        <v>1913</v>
      </c>
      <c r="D6779" s="24">
        <v>11857</v>
      </c>
      <c r="E6779" t="s">
        <v>1723</v>
      </c>
      <c r="F6779" t="s">
        <v>99</v>
      </c>
      <c r="G6779" t="s">
        <v>113</v>
      </c>
      <c r="I6779" t="s">
        <v>1858</v>
      </c>
      <c r="J6779" t="s">
        <v>1915</v>
      </c>
      <c r="K6779" t="s">
        <v>1920</v>
      </c>
      <c r="L6779" s="24">
        <v>720000</v>
      </c>
      <c r="M6779" s="25">
        <f>+VLOOKUP(E6779, TC!A:D, 4, FALSE())</f>
        <v>1.1268499987025946</v>
      </c>
      <c r="N6779" s="24">
        <f t="shared" si="525"/>
        <v>720000</v>
      </c>
      <c r="O6779" t="str">
        <f t="shared" si="526"/>
        <v>FACTURA</v>
      </c>
      <c r="P6779" t="str">
        <f t="shared" si="527"/>
        <v>2025</v>
      </c>
      <c r="Q6779" t="str">
        <f t="shared" si="528"/>
        <v>05</v>
      </c>
      <c r="R6779" t="str">
        <f>+IFERROR(VLOOKUP(I6779, Listado!A:B, 2, FALSE()), "COMERCIALIZADORA INTERNACIONAL CARIBBEAN EXOTICS S A")</f>
        <v>LONDOÑO ECHEVERRI ALEJANDRA</v>
      </c>
      <c r="S6779" s="25">
        <f>+VLOOKUP(E6779, TC!A:D, 2, FALSE())</f>
        <v>4239.2299999999996</v>
      </c>
      <c r="T6779" t="str">
        <f t="shared" si="529"/>
        <v>COP</v>
      </c>
    </row>
    <row r="6780" spans="1:20" ht="18.75" hidden="1" customHeight="1" x14ac:dyDescent="0.25">
      <c r="A6780" t="s">
        <v>2887</v>
      </c>
      <c r="B6780" t="s">
        <v>5</v>
      </c>
      <c r="C6780" t="s">
        <v>1913</v>
      </c>
      <c r="D6780" s="24">
        <v>11858</v>
      </c>
      <c r="E6780" t="s">
        <v>1723</v>
      </c>
      <c r="F6780" t="s">
        <v>99</v>
      </c>
      <c r="G6780" t="s">
        <v>113</v>
      </c>
      <c r="I6780" t="s">
        <v>1858</v>
      </c>
      <c r="J6780" t="s">
        <v>1915</v>
      </c>
      <c r="K6780" t="s">
        <v>1920</v>
      </c>
      <c r="L6780" s="24">
        <v>720000</v>
      </c>
      <c r="M6780" s="25">
        <f>+VLOOKUP(E6780, TC!A:D, 4, FALSE())</f>
        <v>1.1268499987025946</v>
      </c>
      <c r="N6780" s="24">
        <f t="shared" si="525"/>
        <v>720000</v>
      </c>
      <c r="O6780" t="str">
        <f t="shared" si="526"/>
        <v>FACTURA</v>
      </c>
      <c r="P6780" t="str">
        <f t="shared" si="527"/>
        <v>2025</v>
      </c>
      <c r="Q6780" t="str">
        <f t="shared" si="528"/>
        <v>05</v>
      </c>
      <c r="R6780" t="str">
        <f>+IFERROR(VLOOKUP(I6780, Listado!A:B, 2, FALSE()), "COMERCIALIZADORA INTERNACIONAL CARIBBEAN EXOTICS S A")</f>
        <v>LONDOÑO ECHEVERRI ALEJANDRA</v>
      </c>
      <c r="S6780" s="25">
        <f>+VLOOKUP(E6780, TC!A:D, 2, FALSE())</f>
        <v>4239.2299999999996</v>
      </c>
      <c r="T6780" t="str">
        <f t="shared" si="529"/>
        <v>COP</v>
      </c>
    </row>
    <row r="6781" spans="1:20" ht="18.75" hidden="1" customHeight="1" x14ac:dyDescent="0.25">
      <c r="A6781" t="s">
        <v>2887</v>
      </c>
      <c r="B6781" t="s">
        <v>5</v>
      </c>
      <c r="C6781" t="s">
        <v>1913</v>
      </c>
      <c r="D6781" s="24">
        <v>11859</v>
      </c>
      <c r="E6781" t="s">
        <v>1723</v>
      </c>
      <c r="F6781" t="s">
        <v>99</v>
      </c>
      <c r="G6781" t="s">
        <v>113</v>
      </c>
      <c r="I6781" t="s">
        <v>1859</v>
      </c>
      <c r="J6781" t="s">
        <v>1915</v>
      </c>
      <c r="K6781" t="s">
        <v>1916</v>
      </c>
      <c r="L6781" s="24">
        <v>3688800</v>
      </c>
      <c r="M6781" s="25">
        <f>+VLOOKUP(E6781, TC!A:D, 4, FALSE())</f>
        <v>1.1268499987025946</v>
      </c>
      <c r="N6781" s="24">
        <f t="shared" si="525"/>
        <v>3688800</v>
      </c>
      <c r="O6781" t="str">
        <f t="shared" si="526"/>
        <v>FACTURA</v>
      </c>
      <c r="P6781" t="str">
        <f t="shared" si="527"/>
        <v>2025</v>
      </c>
      <c r="Q6781" t="str">
        <f t="shared" si="528"/>
        <v>05</v>
      </c>
      <c r="R6781" t="str">
        <f>+IFERROR(VLOOKUP(I6781, Listado!A:B, 2, FALSE()), "COMERCIALIZADORA INTERNACIONAL CARIBBEAN EXOTICS S A")</f>
        <v>LONDOÑO ECHEVERRI ALEJANDRA</v>
      </c>
      <c r="S6781" s="25">
        <f>+VLOOKUP(E6781, TC!A:D, 2, FALSE())</f>
        <v>4239.2299999999996</v>
      </c>
      <c r="T6781" t="str">
        <f t="shared" si="529"/>
        <v>COP</v>
      </c>
    </row>
    <row r="6782" spans="1:20" ht="18.75" hidden="1" customHeight="1" x14ac:dyDescent="0.25">
      <c r="A6782" t="s">
        <v>2887</v>
      </c>
      <c r="B6782" t="s">
        <v>1923</v>
      </c>
      <c r="C6782" t="s">
        <v>1913</v>
      </c>
      <c r="D6782" s="24">
        <v>5977</v>
      </c>
      <c r="E6782" t="s">
        <v>1723</v>
      </c>
      <c r="F6782" t="s">
        <v>99</v>
      </c>
      <c r="G6782" t="s">
        <v>1914</v>
      </c>
      <c r="H6782" t="s">
        <v>2024</v>
      </c>
      <c r="I6782" t="s">
        <v>2964</v>
      </c>
      <c r="J6782" t="s">
        <v>1915</v>
      </c>
      <c r="K6782" t="s">
        <v>2023</v>
      </c>
      <c r="L6782" s="24">
        <v>484380</v>
      </c>
      <c r="M6782" s="25">
        <f>+VLOOKUP(E6782, TC!A:D, 4, FALSE())</f>
        <v>1.1268499987025946</v>
      </c>
      <c r="N6782" s="24">
        <f t="shared" si="525"/>
        <v>484380</v>
      </c>
      <c r="O6782" t="str">
        <f t="shared" si="526"/>
        <v>FACTURA</v>
      </c>
      <c r="P6782" t="str">
        <f t="shared" si="527"/>
        <v>2025</v>
      </c>
      <c r="Q6782" t="str">
        <f t="shared" si="528"/>
        <v>05</v>
      </c>
      <c r="R6782" t="str">
        <f>+IFERROR(VLOOKUP(I6782, Listado!A:B, 2, FALSE()), "COMERCIALIZADORA INTERNACIONAL CARIBBEAN EXOTICS S A")</f>
        <v>COMERCIALIZADORA INTERNACIONAL CARIBBEAN EXOTICS S A</v>
      </c>
      <c r="S6782" s="25">
        <f>+VLOOKUP(E6782, TC!A:D, 2, FALSE())</f>
        <v>4239.2299999999996</v>
      </c>
      <c r="T6782" t="str">
        <f t="shared" si="529"/>
        <v>COP</v>
      </c>
    </row>
    <row r="6783" spans="1:20" ht="18.75" hidden="1" customHeight="1" x14ac:dyDescent="0.25">
      <c r="A6783" t="s">
        <v>2887</v>
      </c>
      <c r="B6783" t="s">
        <v>1923</v>
      </c>
      <c r="C6783" t="s">
        <v>1913</v>
      </c>
      <c r="D6783" s="24">
        <v>5977</v>
      </c>
      <c r="E6783" t="s">
        <v>1723</v>
      </c>
      <c r="F6783" t="s">
        <v>99</v>
      </c>
      <c r="G6783" t="s">
        <v>1914</v>
      </c>
      <c r="H6783" t="s">
        <v>2024</v>
      </c>
      <c r="I6783" t="s">
        <v>2964</v>
      </c>
      <c r="J6783" t="s">
        <v>1915</v>
      </c>
      <c r="K6783" t="s">
        <v>2023</v>
      </c>
      <c r="L6783" s="24">
        <v>763230</v>
      </c>
      <c r="M6783" s="25">
        <f>+VLOOKUP(E6783, TC!A:D, 4, FALSE())</f>
        <v>1.1268499987025946</v>
      </c>
      <c r="N6783" s="24">
        <f t="shared" si="525"/>
        <v>763230</v>
      </c>
      <c r="O6783" t="str">
        <f t="shared" si="526"/>
        <v>FACTURA</v>
      </c>
      <c r="P6783" t="str">
        <f t="shared" si="527"/>
        <v>2025</v>
      </c>
      <c r="Q6783" t="str">
        <f t="shared" si="528"/>
        <v>05</v>
      </c>
      <c r="R6783" t="str">
        <f>+IFERROR(VLOOKUP(I6783, Listado!A:B, 2, FALSE()), "COMERCIALIZADORA INTERNACIONAL CARIBBEAN EXOTICS S A")</f>
        <v>COMERCIALIZADORA INTERNACIONAL CARIBBEAN EXOTICS S A</v>
      </c>
      <c r="S6783" s="25">
        <f>+VLOOKUP(E6783, TC!A:D, 2, FALSE())</f>
        <v>4239.2299999999996</v>
      </c>
      <c r="T6783" t="str">
        <f t="shared" si="529"/>
        <v>COP</v>
      </c>
    </row>
    <row r="6784" spans="1:20" ht="18.75" hidden="1" customHeight="1" x14ac:dyDescent="0.25">
      <c r="A6784" t="s">
        <v>2887</v>
      </c>
      <c r="B6784" t="s">
        <v>1923</v>
      </c>
      <c r="C6784" t="s">
        <v>1913</v>
      </c>
      <c r="D6784" s="24">
        <v>5977</v>
      </c>
      <c r="E6784" t="s">
        <v>1723</v>
      </c>
      <c r="F6784" t="s">
        <v>99</v>
      </c>
      <c r="G6784" t="s">
        <v>1914</v>
      </c>
      <c r="H6784" t="s">
        <v>2024</v>
      </c>
      <c r="I6784" t="s">
        <v>2964</v>
      </c>
      <c r="J6784" t="s">
        <v>1915</v>
      </c>
      <c r="K6784" t="s">
        <v>2023</v>
      </c>
      <c r="L6784" s="24">
        <v>322530</v>
      </c>
      <c r="M6784" s="25">
        <f>+VLOOKUP(E6784, TC!A:D, 4, FALSE())</f>
        <v>1.1268499987025946</v>
      </c>
      <c r="N6784" s="24">
        <f t="shared" si="525"/>
        <v>322530</v>
      </c>
      <c r="O6784" t="str">
        <f t="shared" si="526"/>
        <v>FACTURA</v>
      </c>
      <c r="P6784" t="str">
        <f t="shared" si="527"/>
        <v>2025</v>
      </c>
      <c r="Q6784" t="str">
        <f t="shared" si="528"/>
        <v>05</v>
      </c>
      <c r="R6784" t="str">
        <f>+IFERROR(VLOOKUP(I6784, Listado!A:B, 2, FALSE()), "COMERCIALIZADORA INTERNACIONAL CARIBBEAN EXOTICS S A")</f>
        <v>COMERCIALIZADORA INTERNACIONAL CARIBBEAN EXOTICS S A</v>
      </c>
      <c r="S6784" s="25">
        <f>+VLOOKUP(E6784, TC!A:D, 2, FALSE())</f>
        <v>4239.2299999999996</v>
      </c>
      <c r="T6784" t="str">
        <f t="shared" si="529"/>
        <v>COP</v>
      </c>
    </row>
    <row r="6785" spans="1:20" ht="18.75" hidden="1" customHeight="1" x14ac:dyDescent="0.25">
      <c r="A6785" t="s">
        <v>2887</v>
      </c>
      <c r="B6785" t="s">
        <v>1923</v>
      </c>
      <c r="C6785" t="s">
        <v>1913</v>
      </c>
      <c r="D6785" s="24">
        <v>5977</v>
      </c>
      <c r="E6785" t="s">
        <v>1723</v>
      </c>
      <c r="F6785" t="s">
        <v>99</v>
      </c>
      <c r="G6785" t="s">
        <v>1914</v>
      </c>
      <c r="H6785" t="s">
        <v>2024</v>
      </c>
      <c r="I6785" t="s">
        <v>2964</v>
      </c>
      <c r="J6785" t="s">
        <v>1915</v>
      </c>
      <c r="K6785" t="s">
        <v>2023</v>
      </c>
      <c r="L6785" s="24">
        <v>220200</v>
      </c>
      <c r="M6785" s="25">
        <f>+VLOOKUP(E6785, TC!A:D, 4, FALSE())</f>
        <v>1.1268499987025946</v>
      </c>
      <c r="N6785" s="24">
        <f t="shared" si="525"/>
        <v>220200</v>
      </c>
      <c r="O6785" t="str">
        <f t="shared" si="526"/>
        <v>FACTURA</v>
      </c>
      <c r="P6785" t="str">
        <f t="shared" si="527"/>
        <v>2025</v>
      </c>
      <c r="Q6785" t="str">
        <f t="shared" si="528"/>
        <v>05</v>
      </c>
      <c r="R6785" t="str">
        <f>+IFERROR(VLOOKUP(I6785, Listado!A:B, 2, FALSE()), "COMERCIALIZADORA INTERNACIONAL CARIBBEAN EXOTICS S A")</f>
        <v>COMERCIALIZADORA INTERNACIONAL CARIBBEAN EXOTICS S A</v>
      </c>
      <c r="S6785" s="25">
        <f>+VLOOKUP(E6785, TC!A:D, 2, FALSE())</f>
        <v>4239.2299999999996</v>
      </c>
      <c r="T6785" t="str">
        <f t="shared" si="529"/>
        <v>COP</v>
      </c>
    </row>
    <row r="6786" spans="1:20" ht="18.75" hidden="1" customHeight="1" x14ac:dyDescent="0.25">
      <c r="A6786" t="s">
        <v>2887</v>
      </c>
      <c r="B6786" t="s">
        <v>1923</v>
      </c>
      <c r="C6786" t="s">
        <v>1913</v>
      </c>
      <c r="D6786" s="24">
        <v>5977</v>
      </c>
      <c r="E6786" t="s">
        <v>1723</v>
      </c>
      <c r="F6786" t="s">
        <v>99</v>
      </c>
      <c r="G6786" t="s">
        <v>1914</v>
      </c>
      <c r="H6786" t="s">
        <v>2024</v>
      </c>
      <c r="I6786" t="s">
        <v>2964</v>
      </c>
      <c r="J6786" t="s">
        <v>1915</v>
      </c>
      <c r="K6786" t="s">
        <v>2023</v>
      </c>
      <c r="L6786" s="24">
        <v>76000</v>
      </c>
      <c r="M6786" s="25">
        <f>+VLOOKUP(E6786, TC!A:D, 4, FALSE())</f>
        <v>1.1268499987025946</v>
      </c>
      <c r="N6786" s="24">
        <f t="shared" ref="N6786:N6849" si="530">+IF(F6786="EUR", (M6786*L6786), IF(I6786="JUAN MATAS SAS", (L6786/S6786), L6786))</f>
        <v>76000</v>
      </c>
      <c r="O6786" t="str">
        <f t="shared" ref="O6786:O6849" si="531">+IF(C6786="CFE", "FACTURA", IF(ISERROR(SEARCH("ANULA", H6786))=FALSE(), "ANULACIÓN FE", IF(ISERROR(SEARCH("CANCELLATION", H6786))=FALSE(), "ANULACIÓN FE", "NOTAS")))</f>
        <v>FACTURA</v>
      </c>
      <c r="P6786" t="str">
        <f t="shared" ref="P6786:P6849" si="532">+LEFT(E6786, 4)</f>
        <v>2025</v>
      </c>
      <c r="Q6786" t="str">
        <f t="shared" ref="Q6786:Q6849" si="533">+MID(E6786, 5, 2)</f>
        <v>05</v>
      </c>
      <c r="R6786" t="str">
        <f>+IFERROR(VLOOKUP(I6786, Listado!A:B, 2, FALSE()), "COMERCIALIZADORA INTERNACIONAL CARIBBEAN EXOTICS S A")</f>
        <v>COMERCIALIZADORA INTERNACIONAL CARIBBEAN EXOTICS S A</v>
      </c>
      <c r="S6786" s="25">
        <f>+VLOOKUP(E6786, TC!A:D, 2, FALSE())</f>
        <v>4239.2299999999996</v>
      </c>
      <c r="T6786" t="str">
        <f t="shared" ref="T6786:T6849" si="534">+IF(I6786="JUAN MATAS SAS", "USD", F6786)</f>
        <v>COP</v>
      </c>
    </row>
    <row r="6787" spans="1:20" ht="18.75" hidden="1" customHeight="1" x14ac:dyDescent="0.25">
      <c r="A6787" t="s">
        <v>2887</v>
      </c>
      <c r="B6787" t="s">
        <v>1923</v>
      </c>
      <c r="C6787" t="s">
        <v>1913</v>
      </c>
      <c r="D6787" s="24">
        <v>5977</v>
      </c>
      <c r="E6787" t="s">
        <v>1723</v>
      </c>
      <c r="F6787" t="s">
        <v>99</v>
      </c>
      <c r="G6787" t="s">
        <v>1914</v>
      </c>
      <c r="H6787" t="s">
        <v>2024</v>
      </c>
      <c r="I6787" t="s">
        <v>2964</v>
      </c>
      <c r="J6787" t="s">
        <v>1915</v>
      </c>
      <c r="K6787" t="s">
        <v>2023</v>
      </c>
      <c r="L6787" s="24">
        <v>63817</v>
      </c>
      <c r="M6787" s="25">
        <f>+VLOOKUP(E6787, TC!A:D, 4, FALSE())</f>
        <v>1.1268499987025946</v>
      </c>
      <c r="N6787" s="24">
        <f t="shared" si="530"/>
        <v>63817</v>
      </c>
      <c r="O6787" t="str">
        <f t="shared" si="531"/>
        <v>FACTURA</v>
      </c>
      <c r="P6787" t="str">
        <f t="shared" si="532"/>
        <v>2025</v>
      </c>
      <c r="Q6787" t="str">
        <f t="shared" si="533"/>
        <v>05</v>
      </c>
      <c r="R6787" t="str">
        <f>+IFERROR(VLOOKUP(I6787, Listado!A:B, 2, FALSE()), "COMERCIALIZADORA INTERNACIONAL CARIBBEAN EXOTICS S A")</f>
        <v>COMERCIALIZADORA INTERNACIONAL CARIBBEAN EXOTICS S A</v>
      </c>
      <c r="S6787" s="25">
        <f>+VLOOKUP(E6787, TC!A:D, 2, FALSE())</f>
        <v>4239.2299999999996</v>
      </c>
      <c r="T6787" t="str">
        <f t="shared" si="534"/>
        <v>COP</v>
      </c>
    </row>
    <row r="6788" spans="1:20" ht="18.75" hidden="1" customHeight="1" x14ac:dyDescent="0.25">
      <c r="A6788" t="s">
        <v>2887</v>
      </c>
      <c r="B6788" t="s">
        <v>1923</v>
      </c>
      <c r="C6788" t="s">
        <v>1913</v>
      </c>
      <c r="D6788" s="24">
        <v>5978</v>
      </c>
      <c r="E6788" t="s">
        <v>1725</v>
      </c>
      <c r="F6788" t="s">
        <v>99</v>
      </c>
      <c r="G6788" t="s">
        <v>1914</v>
      </c>
      <c r="H6788" t="s">
        <v>2024</v>
      </c>
      <c r="I6788" t="s">
        <v>1838</v>
      </c>
      <c r="J6788" t="s">
        <v>1915</v>
      </c>
      <c r="K6788" t="s">
        <v>2025</v>
      </c>
      <c r="L6788" s="24">
        <v>120600</v>
      </c>
      <c r="M6788" s="25">
        <f>+VLOOKUP(E6788, TC!A:D, 4, FALSE())</f>
        <v>1.1111999985846488</v>
      </c>
      <c r="N6788" s="24">
        <f t="shared" si="530"/>
        <v>120600</v>
      </c>
      <c r="O6788" t="str">
        <f t="shared" si="531"/>
        <v>FACTURA</v>
      </c>
      <c r="P6788" t="str">
        <f t="shared" si="532"/>
        <v>2025</v>
      </c>
      <c r="Q6788" t="str">
        <f t="shared" si="533"/>
        <v>05</v>
      </c>
      <c r="R6788" t="str">
        <f>+IFERROR(VLOOKUP(I6788, Listado!A:B, 2, FALSE()), "COMERCIALIZADORA INTERNACIONAL CARIBBEAN EXOTICS S A")</f>
        <v>LONDOÑO ECHEVERRI ALEJANDRA</v>
      </c>
      <c r="S6788" s="25">
        <f>+VLOOKUP(E6788, TC!A:D, 2, FALSE())</f>
        <v>4239.2299999999996</v>
      </c>
      <c r="T6788" t="str">
        <f t="shared" si="534"/>
        <v>COP</v>
      </c>
    </row>
    <row r="6789" spans="1:20" ht="18.75" hidden="1" customHeight="1" x14ac:dyDescent="0.25">
      <c r="A6789" t="s">
        <v>2887</v>
      </c>
      <c r="B6789" t="s">
        <v>1923</v>
      </c>
      <c r="C6789" t="s">
        <v>1913</v>
      </c>
      <c r="D6789" s="24">
        <v>5978</v>
      </c>
      <c r="E6789" t="s">
        <v>1725</v>
      </c>
      <c r="F6789" t="s">
        <v>99</v>
      </c>
      <c r="G6789" t="s">
        <v>1914</v>
      </c>
      <c r="H6789" t="s">
        <v>2024</v>
      </c>
      <c r="I6789" t="s">
        <v>1838</v>
      </c>
      <c r="J6789" t="s">
        <v>1915</v>
      </c>
      <c r="K6789" t="s">
        <v>2028</v>
      </c>
      <c r="L6789" s="24">
        <v>346800</v>
      </c>
      <c r="M6789" s="25">
        <f>+VLOOKUP(E6789, TC!A:D, 4, FALSE())</f>
        <v>1.1111999985846488</v>
      </c>
      <c r="N6789" s="24">
        <f t="shared" si="530"/>
        <v>346800</v>
      </c>
      <c r="O6789" t="str">
        <f t="shared" si="531"/>
        <v>FACTURA</v>
      </c>
      <c r="P6789" t="str">
        <f t="shared" si="532"/>
        <v>2025</v>
      </c>
      <c r="Q6789" t="str">
        <f t="shared" si="533"/>
        <v>05</v>
      </c>
      <c r="R6789" t="str">
        <f>+IFERROR(VLOOKUP(I6789, Listado!A:B, 2, FALSE()), "COMERCIALIZADORA INTERNACIONAL CARIBBEAN EXOTICS S A")</f>
        <v>LONDOÑO ECHEVERRI ALEJANDRA</v>
      </c>
      <c r="S6789" s="25">
        <f>+VLOOKUP(E6789, TC!A:D, 2, FALSE())</f>
        <v>4239.2299999999996</v>
      </c>
      <c r="T6789" t="str">
        <f t="shared" si="534"/>
        <v>COP</v>
      </c>
    </row>
    <row r="6790" spans="1:20" ht="18.75" hidden="1" customHeight="1" x14ac:dyDescent="0.25">
      <c r="A6790" t="s">
        <v>2887</v>
      </c>
      <c r="B6790" t="s">
        <v>1923</v>
      </c>
      <c r="C6790" t="s">
        <v>1913</v>
      </c>
      <c r="D6790" s="24">
        <v>5978</v>
      </c>
      <c r="E6790" t="s">
        <v>1725</v>
      </c>
      <c r="F6790" t="s">
        <v>99</v>
      </c>
      <c r="G6790" t="s">
        <v>1914</v>
      </c>
      <c r="H6790" t="s">
        <v>2024</v>
      </c>
      <c r="I6790" t="s">
        <v>1838</v>
      </c>
      <c r="J6790" t="s">
        <v>1915</v>
      </c>
      <c r="K6790" t="s">
        <v>2022</v>
      </c>
      <c r="L6790" s="24">
        <v>43470</v>
      </c>
      <c r="M6790" s="25">
        <f>+VLOOKUP(E6790, TC!A:D, 4, FALSE())</f>
        <v>1.1111999985846488</v>
      </c>
      <c r="N6790" s="24">
        <f t="shared" si="530"/>
        <v>43470</v>
      </c>
      <c r="O6790" t="str">
        <f t="shared" si="531"/>
        <v>FACTURA</v>
      </c>
      <c r="P6790" t="str">
        <f t="shared" si="532"/>
        <v>2025</v>
      </c>
      <c r="Q6790" t="str">
        <f t="shared" si="533"/>
        <v>05</v>
      </c>
      <c r="R6790" t="str">
        <f>+IFERROR(VLOOKUP(I6790, Listado!A:B, 2, FALSE()), "COMERCIALIZADORA INTERNACIONAL CARIBBEAN EXOTICS S A")</f>
        <v>LONDOÑO ECHEVERRI ALEJANDRA</v>
      </c>
      <c r="S6790" s="25">
        <f>+VLOOKUP(E6790, TC!A:D, 2, FALSE())</f>
        <v>4239.2299999999996</v>
      </c>
      <c r="T6790" t="str">
        <f t="shared" si="534"/>
        <v>COP</v>
      </c>
    </row>
    <row r="6791" spans="1:20" ht="18.75" hidden="1" customHeight="1" x14ac:dyDescent="0.25">
      <c r="A6791" t="s">
        <v>2887</v>
      </c>
      <c r="B6791" t="s">
        <v>1923</v>
      </c>
      <c r="C6791" t="s">
        <v>1913</v>
      </c>
      <c r="D6791" s="24">
        <v>5978</v>
      </c>
      <c r="E6791" t="s">
        <v>1725</v>
      </c>
      <c r="F6791" t="s">
        <v>99</v>
      </c>
      <c r="G6791" t="s">
        <v>1914</v>
      </c>
      <c r="H6791" t="s">
        <v>2024</v>
      </c>
      <c r="I6791" t="s">
        <v>1838</v>
      </c>
      <c r="J6791" t="s">
        <v>1915</v>
      </c>
      <c r="K6791" t="s">
        <v>2022</v>
      </c>
      <c r="L6791" s="24">
        <v>422970</v>
      </c>
      <c r="M6791" s="25">
        <f>+VLOOKUP(E6791, TC!A:D, 4, FALSE())</f>
        <v>1.1111999985846488</v>
      </c>
      <c r="N6791" s="24">
        <f t="shared" si="530"/>
        <v>422970</v>
      </c>
      <c r="O6791" t="str">
        <f t="shared" si="531"/>
        <v>FACTURA</v>
      </c>
      <c r="P6791" t="str">
        <f t="shared" si="532"/>
        <v>2025</v>
      </c>
      <c r="Q6791" t="str">
        <f t="shared" si="533"/>
        <v>05</v>
      </c>
      <c r="R6791" t="str">
        <f>+IFERROR(VLOOKUP(I6791, Listado!A:B, 2, FALSE()), "COMERCIALIZADORA INTERNACIONAL CARIBBEAN EXOTICS S A")</f>
        <v>LONDOÑO ECHEVERRI ALEJANDRA</v>
      </c>
      <c r="S6791" s="25">
        <f>+VLOOKUP(E6791, TC!A:D, 2, FALSE())</f>
        <v>4239.2299999999996</v>
      </c>
      <c r="T6791" t="str">
        <f t="shared" si="534"/>
        <v>COP</v>
      </c>
    </row>
    <row r="6792" spans="1:20" ht="18.75" hidden="1" customHeight="1" x14ac:dyDescent="0.25">
      <c r="A6792" t="s">
        <v>2887</v>
      </c>
      <c r="B6792" t="s">
        <v>1923</v>
      </c>
      <c r="C6792" t="s">
        <v>1913</v>
      </c>
      <c r="D6792" s="24">
        <v>5978</v>
      </c>
      <c r="E6792" t="s">
        <v>1725</v>
      </c>
      <c r="F6792" t="s">
        <v>99</v>
      </c>
      <c r="G6792" t="s">
        <v>1914</v>
      </c>
      <c r="H6792" t="s">
        <v>2024</v>
      </c>
      <c r="I6792" t="s">
        <v>1838</v>
      </c>
      <c r="J6792" t="s">
        <v>1915</v>
      </c>
      <c r="K6792" t="s">
        <v>2022</v>
      </c>
      <c r="L6792" s="24">
        <v>8510</v>
      </c>
      <c r="M6792" s="25">
        <f>+VLOOKUP(E6792, TC!A:D, 4, FALSE())</f>
        <v>1.1111999985846488</v>
      </c>
      <c r="N6792" s="24">
        <f t="shared" si="530"/>
        <v>8510</v>
      </c>
      <c r="O6792" t="str">
        <f t="shared" si="531"/>
        <v>FACTURA</v>
      </c>
      <c r="P6792" t="str">
        <f t="shared" si="532"/>
        <v>2025</v>
      </c>
      <c r="Q6792" t="str">
        <f t="shared" si="533"/>
        <v>05</v>
      </c>
      <c r="R6792" t="str">
        <f>+IFERROR(VLOOKUP(I6792, Listado!A:B, 2, FALSE()), "COMERCIALIZADORA INTERNACIONAL CARIBBEAN EXOTICS S A")</f>
        <v>LONDOÑO ECHEVERRI ALEJANDRA</v>
      </c>
      <c r="S6792" s="25">
        <f>+VLOOKUP(E6792, TC!A:D, 2, FALSE())</f>
        <v>4239.2299999999996</v>
      </c>
      <c r="T6792" t="str">
        <f t="shared" si="534"/>
        <v>COP</v>
      </c>
    </row>
    <row r="6793" spans="1:20" ht="18.75" hidden="1" customHeight="1" x14ac:dyDescent="0.25">
      <c r="A6793" t="s">
        <v>2887</v>
      </c>
      <c r="B6793" t="s">
        <v>1923</v>
      </c>
      <c r="C6793" t="s">
        <v>1913</v>
      </c>
      <c r="D6793" s="24">
        <v>5978</v>
      </c>
      <c r="E6793" t="s">
        <v>1725</v>
      </c>
      <c r="F6793" t="s">
        <v>99</v>
      </c>
      <c r="G6793" t="s">
        <v>1914</v>
      </c>
      <c r="H6793" t="s">
        <v>2024</v>
      </c>
      <c r="I6793" t="s">
        <v>1838</v>
      </c>
      <c r="J6793" t="s">
        <v>1915</v>
      </c>
      <c r="K6793" t="s">
        <v>2022</v>
      </c>
      <c r="L6793" s="24">
        <v>33350</v>
      </c>
      <c r="M6793" s="25">
        <f>+VLOOKUP(E6793, TC!A:D, 4, FALSE())</f>
        <v>1.1111999985846488</v>
      </c>
      <c r="N6793" s="24">
        <f t="shared" si="530"/>
        <v>33350</v>
      </c>
      <c r="O6793" t="str">
        <f t="shared" si="531"/>
        <v>FACTURA</v>
      </c>
      <c r="P6793" t="str">
        <f t="shared" si="532"/>
        <v>2025</v>
      </c>
      <c r="Q6793" t="str">
        <f t="shared" si="533"/>
        <v>05</v>
      </c>
      <c r="R6793" t="str">
        <f>+IFERROR(VLOOKUP(I6793, Listado!A:B, 2, FALSE()), "COMERCIALIZADORA INTERNACIONAL CARIBBEAN EXOTICS S A")</f>
        <v>LONDOÑO ECHEVERRI ALEJANDRA</v>
      </c>
      <c r="S6793" s="25">
        <f>+VLOOKUP(E6793, TC!A:D, 2, FALSE())</f>
        <v>4239.2299999999996</v>
      </c>
      <c r="T6793" t="str">
        <f t="shared" si="534"/>
        <v>COP</v>
      </c>
    </row>
    <row r="6794" spans="1:20" ht="18.75" hidden="1" customHeight="1" x14ac:dyDescent="0.25">
      <c r="A6794" t="s">
        <v>2887</v>
      </c>
      <c r="B6794" t="s">
        <v>1923</v>
      </c>
      <c r="C6794" t="s">
        <v>1913</v>
      </c>
      <c r="D6794" s="24">
        <v>5978</v>
      </c>
      <c r="E6794" t="s">
        <v>1725</v>
      </c>
      <c r="F6794" t="s">
        <v>99</v>
      </c>
      <c r="G6794" t="s">
        <v>1914</v>
      </c>
      <c r="H6794" t="s">
        <v>2024</v>
      </c>
      <c r="I6794" t="s">
        <v>1838</v>
      </c>
      <c r="J6794" t="s">
        <v>1915</v>
      </c>
      <c r="K6794" t="s">
        <v>2045</v>
      </c>
      <c r="L6794" s="24">
        <v>209000</v>
      </c>
      <c r="M6794" s="25">
        <f>+VLOOKUP(E6794, TC!A:D, 4, FALSE())</f>
        <v>1.1111999985846488</v>
      </c>
      <c r="N6794" s="24">
        <f t="shared" si="530"/>
        <v>209000</v>
      </c>
      <c r="O6794" t="str">
        <f t="shared" si="531"/>
        <v>FACTURA</v>
      </c>
      <c r="P6794" t="str">
        <f t="shared" si="532"/>
        <v>2025</v>
      </c>
      <c r="Q6794" t="str">
        <f t="shared" si="533"/>
        <v>05</v>
      </c>
      <c r="R6794" t="str">
        <f>+IFERROR(VLOOKUP(I6794, Listado!A:B, 2, FALSE()), "COMERCIALIZADORA INTERNACIONAL CARIBBEAN EXOTICS S A")</f>
        <v>LONDOÑO ECHEVERRI ALEJANDRA</v>
      </c>
      <c r="S6794" s="25">
        <f>+VLOOKUP(E6794, TC!A:D, 2, FALSE())</f>
        <v>4239.2299999999996</v>
      </c>
      <c r="T6794" t="str">
        <f t="shared" si="534"/>
        <v>COP</v>
      </c>
    </row>
    <row r="6795" spans="1:20" ht="18.75" hidden="1" customHeight="1" x14ac:dyDescent="0.25">
      <c r="A6795" t="s">
        <v>2887</v>
      </c>
      <c r="B6795" t="s">
        <v>1923</v>
      </c>
      <c r="C6795" t="s">
        <v>1913</v>
      </c>
      <c r="D6795" s="24">
        <v>5978</v>
      </c>
      <c r="E6795" t="s">
        <v>1725</v>
      </c>
      <c r="F6795" t="s">
        <v>99</v>
      </c>
      <c r="G6795" t="s">
        <v>1914</v>
      </c>
      <c r="H6795" t="s">
        <v>2024</v>
      </c>
      <c r="I6795" t="s">
        <v>1838</v>
      </c>
      <c r="J6795" t="s">
        <v>1915</v>
      </c>
      <c r="K6795" t="s">
        <v>2803</v>
      </c>
      <c r="L6795" s="24">
        <v>31900</v>
      </c>
      <c r="M6795" s="25">
        <f>+VLOOKUP(E6795, TC!A:D, 4, FALSE())</f>
        <v>1.1111999985846488</v>
      </c>
      <c r="N6795" s="24">
        <f t="shared" si="530"/>
        <v>31900</v>
      </c>
      <c r="O6795" t="str">
        <f t="shared" si="531"/>
        <v>FACTURA</v>
      </c>
      <c r="P6795" t="str">
        <f t="shared" si="532"/>
        <v>2025</v>
      </c>
      <c r="Q6795" t="str">
        <f t="shared" si="533"/>
        <v>05</v>
      </c>
      <c r="R6795" t="str">
        <f>+IFERROR(VLOOKUP(I6795, Listado!A:B, 2, FALSE()), "COMERCIALIZADORA INTERNACIONAL CARIBBEAN EXOTICS S A")</f>
        <v>LONDOÑO ECHEVERRI ALEJANDRA</v>
      </c>
      <c r="S6795" s="25">
        <f>+VLOOKUP(E6795, TC!A:D, 2, FALSE())</f>
        <v>4239.2299999999996</v>
      </c>
      <c r="T6795" t="str">
        <f t="shared" si="534"/>
        <v>COP</v>
      </c>
    </row>
    <row r="6796" spans="1:20" ht="18.75" hidden="1" customHeight="1" x14ac:dyDescent="0.25">
      <c r="A6796" t="s">
        <v>2887</v>
      </c>
      <c r="B6796" t="s">
        <v>1923</v>
      </c>
      <c r="C6796" t="s">
        <v>1913</v>
      </c>
      <c r="D6796" s="24">
        <v>5978</v>
      </c>
      <c r="E6796" t="s">
        <v>1725</v>
      </c>
      <c r="F6796" t="s">
        <v>99</v>
      </c>
      <c r="G6796" t="s">
        <v>1914</v>
      </c>
      <c r="H6796" t="s">
        <v>2024</v>
      </c>
      <c r="I6796" t="s">
        <v>1838</v>
      </c>
      <c r="J6796" t="s">
        <v>1915</v>
      </c>
      <c r="K6796" t="s">
        <v>2803</v>
      </c>
      <c r="L6796" s="24">
        <v>208120</v>
      </c>
      <c r="M6796" s="25">
        <f>+VLOOKUP(E6796, TC!A:D, 4, FALSE())</f>
        <v>1.1111999985846488</v>
      </c>
      <c r="N6796" s="24">
        <f t="shared" si="530"/>
        <v>208120</v>
      </c>
      <c r="O6796" t="str">
        <f t="shared" si="531"/>
        <v>FACTURA</v>
      </c>
      <c r="P6796" t="str">
        <f t="shared" si="532"/>
        <v>2025</v>
      </c>
      <c r="Q6796" t="str">
        <f t="shared" si="533"/>
        <v>05</v>
      </c>
      <c r="R6796" t="str">
        <f>+IFERROR(VLOOKUP(I6796, Listado!A:B, 2, FALSE()), "COMERCIALIZADORA INTERNACIONAL CARIBBEAN EXOTICS S A")</f>
        <v>LONDOÑO ECHEVERRI ALEJANDRA</v>
      </c>
      <c r="S6796" s="25">
        <f>+VLOOKUP(E6796, TC!A:D, 2, FALSE())</f>
        <v>4239.2299999999996</v>
      </c>
      <c r="T6796" t="str">
        <f t="shared" si="534"/>
        <v>COP</v>
      </c>
    </row>
    <row r="6797" spans="1:20" ht="18.75" hidden="1" customHeight="1" x14ac:dyDescent="0.25">
      <c r="A6797" t="s">
        <v>2887</v>
      </c>
      <c r="B6797" t="s">
        <v>1923</v>
      </c>
      <c r="C6797" t="s">
        <v>1913</v>
      </c>
      <c r="D6797" s="24">
        <v>5978</v>
      </c>
      <c r="E6797" t="s">
        <v>1725</v>
      </c>
      <c r="F6797" t="s">
        <v>99</v>
      </c>
      <c r="G6797" t="s">
        <v>1914</v>
      </c>
      <c r="H6797" t="s">
        <v>2024</v>
      </c>
      <c r="I6797" t="s">
        <v>1838</v>
      </c>
      <c r="J6797" t="s">
        <v>1915</v>
      </c>
      <c r="K6797" t="s">
        <v>2803</v>
      </c>
      <c r="L6797" s="24">
        <v>28820</v>
      </c>
      <c r="M6797" s="25">
        <f>+VLOOKUP(E6797, TC!A:D, 4, FALSE())</f>
        <v>1.1111999985846488</v>
      </c>
      <c r="N6797" s="24">
        <f t="shared" si="530"/>
        <v>28820</v>
      </c>
      <c r="O6797" t="str">
        <f t="shared" si="531"/>
        <v>FACTURA</v>
      </c>
      <c r="P6797" t="str">
        <f t="shared" si="532"/>
        <v>2025</v>
      </c>
      <c r="Q6797" t="str">
        <f t="shared" si="533"/>
        <v>05</v>
      </c>
      <c r="R6797" t="str">
        <f>+IFERROR(VLOOKUP(I6797, Listado!A:B, 2, FALSE()), "COMERCIALIZADORA INTERNACIONAL CARIBBEAN EXOTICS S A")</f>
        <v>LONDOÑO ECHEVERRI ALEJANDRA</v>
      </c>
      <c r="S6797" s="25">
        <f>+VLOOKUP(E6797, TC!A:D, 2, FALSE())</f>
        <v>4239.2299999999996</v>
      </c>
      <c r="T6797" t="str">
        <f t="shared" si="534"/>
        <v>COP</v>
      </c>
    </row>
    <row r="6798" spans="1:20" ht="18.75" hidden="1" customHeight="1" x14ac:dyDescent="0.25">
      <c r="A6798" t="s">
        <v>2887</v>
      </c>
      <c r="B6798" t="s">
        <v>1923</v>
      </c>
      <c r="C6798" t="s">
        <v>1913</v>
      </c>
      <c r="D6798" s="24">
        <v>5978</v>
      </c>
      <c r="E6798" t="s">
        <v>1725</v>
      </c>
      <c r="F6798" t="s">
        <v>99</v>
      </c>
      <c r="G6798" t="s">
        <v>1914</v>
      </c>
      <c r="H6798" t="s">
        <v>2024</v>
      </c>
      <c r="I6798" t="s">
        <v>1838</v>
      </c>
      <c r="J6798" t="s">
        <v>1915</v>
      </c>
      <c r="K6798" t="s">
        <v>2803</v>
      </c>
      <c r="L6798" s="24">
        <v>138160</v>
      </c>
      <c r="M6798" s="25">
        <f>+VLOOKUP(E6798, TC!A:D, 4, FALSE())</f>
        <v>1.1111999985846488</v>
      </c>
      <c r="N6798" s="24">
        <f t="shared" si="530"/>
        <v>138160</v>
      </c>
      <c r="O6798" t="str">
        <f t="shared" si="531"/>
        <v>FACTURA</v>
      </c>
      <c r="P6798" t="str">
        <f t="shared" si="532"/>
        <v>2025</v>
      </c>
      <c r="Q6798" t="str">
        <f t="shared" si="533"/>
        <v>05</v>
      </c>
      <c r="R6798" t="str">
        <f>+IFERROR(VLOOKUP(I6798, Listado!A:B, 2, FALSE()), "COMERCIALIZADORA INTERNACIONAL CARIBBEAN EXOTICS S A")</f>
        <v>LONDOÑO ECHEVERRI ALEJANDRA</v>
      </c>
      <c r="S6798" s="25">
        <f>+VLOOKUP(E6798, TC!A:D, 2, FALSE())</f>
        <v>4239.2299999999996</v>
      </c>
      <c r="T6798" t="str">
        <f t="shared" si="534"/>
        <v>COP</v>
      </c>
    </row>
    <row r="6799" spans="1:20" ht="18.75" hidden="1" customHeight="1" x14ac:dyDescent="0.25">
      <c r="A6799" t="s">
        <v>2887</v>
      </c>
      <c r="B6799" t="s">
        <v>1923</v>
      </c>
      <c r="C6799" t="s">
        <v>1913</v>
      </c>
      <c r="D6799" s="24">
        <v>5978</v>
      </c>
      <c r="E6799" t="s">
        <v>1725</v>
      </c>
      <c r="F6799" t="s">
        <v>99</v>
      </c>
      <c r="G6799" t="s">
        <v>1914</v>
      </c>
      <c r="H6799" t="s">
        <v>2024</v>
      </c>
      <c r="I6799" t="s">
        <v>1838</v>
      </c>
      <c r="J6799" t="s">
        <v>1915</v>
      </c>
      <c r="K6799" t="s">
        <v>2803</v>
      </c>
      <c r="L6799" s="24">
        <v>109120</v>
      </c>
      <c r="M6799" s="25">
        <f>+VLOOKUP(E6799, TC!A:D, 4, FALSE())</f>
        <v>1.1111999985846488</v>
      </c>
      <c r="N6799" s="24">
        <f t="shared" si="530"/>
        <v>109120</v>
      </c>
      <c r="O6799" t="str">
        <f t="shared" si="531"/>
        <v>FACTURA</v>
      </c>
      <c r="P6799" t="str">
        <f t="shared" si="532"/>
        <v>2025</v>
      </c>
      <c r="Q6799" t="str">
        <f t="shared" si="533"/>
        <v>05</v>
      </c>
      <c r="R6799" t="str">
        <f>+IFERROR(VLOOKUP(I6799, Listado!A:B, 2, FALSE()), "COMERCIALIZADORA INTERNACIONAL CARIBBEAN EXOTICS S A")</f>
        <v>LONDOÑO ECHEVERRI ALEJANDRA</v>
      </c>
      <c r="S6799" s="25">
        <f>+VLOOKUP(E6799, TC!A:D, 2, FALSE())</f>
        <v>4239.2299999999996</v>
      </c>
      <c r="T6799" t="str">
        <f t="shared" si="534"/>
        <v>COP</v>
      </c>
    </row>
    <row r="6800" spans="1:20" ht="18.75" hidden="1" customHeight="1" x14ac:dyDescent="0.25">
      <c r="A6800" t="s">
        <v>2887</v>
      </c>
      <c r="B6800" t="s">
        <v>1923</v>
      </c>
      <c r="C6800" t="s">
        <v>1913</v>
      </c>
      <c r="D6800" s="24">
        <v>5978</v>
      </c>
      <c r="E6800" t="s">
        <v>1725</v>
      </c>
      <c r="F6800" t="s">
        <v>99</v>
      </c>
      <c r="G6800" t="s">
        <v>1914</v>
      </c>
      <c r="H6800" t="s">
        <v>2024</v>
      </c>
      <c r="I6800" t="s">
        <v>1838</v>
      </c>
      <c r="J6800" t="s">
        <v>1915</v>
      </c>
      <c r="K6800" t="s">
        <v>2803</v>
      </c>
      <c r="L6800" s="24">
        <v>143000</v>
      </c>
      <c r="M6800" s="25">
        <f>+VLOOKUP(E6800, TC!A:D, 4, FALSE())</f>
        <v>1.1111999985846488</v>
      </c>
      <c r="N6800" s="24">
        <f t="shared" si="530"/>
        <v>143000</v>
      </c>
      <c r="O6800" t="str">
        <f t="shared" si="531"/>
        <v>FACTURA</v>
      </c>
      <c r="P6800" t="str">
        <f t="shared" si="532"/>
        <v>2025</v>
      </c>
      <c r="Q6800" t="str">
        <f t="shared" si="533"/>
        <v>05</v>
      </c>
      <c r="R6800" t="str">
        <f>+IFERROR(VLOOKUP(I6800, Listado!A:B, 2, FALSE()), "COMERCIALIZADORA INTERNACIONAL CARIBBEAN EXOTICS S A")</f>
        <v>LONDOÑO ECHEVERRI ALEJANDRA</v>
      </c>
      <c r="S6800" s="25">
        <f>+VLOOKUP(E6800, TC!A:D, 2, FALSE())</f>
        <v>4239.2299999999996</v>
      </c>
      <c r="T6800" t="str">
        <f t="shared" si="534"/>
        <v>COP</v>
      </c>
    </row>
    <row r="6801" spans="1:20" ht="18.75" hidden="1" customHeight="1" x14ac:dyDescent="0.25">
      <c r="A6801" t="s">
        <v>2887</v>
      </c>
      <c r="B6801" t="s">
        <v>1923</v>
      </c>
      <c r="C6801" t="s">
        <v>1913</v>
      </c>
      <c r="D6801" s="24">
        <v>5978</v>
      </c>
      <c r="E6801" t="s">
        <v>1725</v>
      </c>
      <c r="F6801" t="s">
        <v>99</v>
      </c>
      <c r="G6801" t="s">
        <v>1914</v>
      </c>
      <c r="H6801" t="s">
        <v>2024</v>
      </c>
      <c r="I6801" t="s">
        <v>1838</v>
      </c>
      <c r="J6801" t="s">
        <v>1915</v>
      </c>
      <c r="K6801" t="s">
        <v>2803</v>
      </c>
      <c r="L6801" s="24">
        <v>58080</v>
      </c>
      <c r="M6801" s="25">
        <f>+VLOOKUP(E6801, TC!A:D, 4, FALSE())</f>
        <v>1.1111999985846488</v>
      </c>
      <c r="N6801" s="24">
        <f t="shared" si="530"/>
        <v>58080</v>
      </c>
      <c r="O6801" t="str">
        <f t="shared" si="531"/>
        <v>FACTURA</v>
      </c>
      <c r="P6801" t="str">
        <f t="shared" si="532"/>
        <v>2025</v>
      </c>
      <c r="Q6801" t="str">
        <f t="shared" si="533"/>
        <v>05</v>
      </c>
      <c r="R6801" t="str">
        <f>+IFERROR(VLOOKUP(I6801, Listado!A:B, 2, FALSE()), "COMERCIALIZADORA INTERNACIONAL CARIBBEAN EXOTICS S A")</f>
        <v>LONDOÑO ECHEVERRI ALEJANDRA</v>
      </c>
      <c r="S6801" s="25">
        <f>+VLOOKUP(E6801, TC!A:D, 2, FALSE())</f>
        <v>4239.2299999999996</v>
      </c>
      <c r="T6801" t="str">
        <f t="shared" si="534"/>
        <v>COP</v>
      </c>
    </row>
    <row r="6802" spans="1:20" ht="18.75" hidden="1" customHeight="1" x14ac:dyDescent="0.25">
      <c r="A6802" t="s">
        <v>2887</v>
      </c>
      <c r="B6802" t="s">
        <v>1923</v>
      </c>
      <c r="C6802" t="s">
        <v>1913</v>
      </c>
      <c r="D6802" s="24">
        <v>5979</v>
      </c>
      <c r="E6802" t="s">
        <v>1725</v>
      </c>
      <c r="F6802" t="s">
        <v>99</v>
      </c>
      <c r="G6802" t="s">
        <v>1914</v>
      </c>
      <c r="H6802" t="s">
        <v>2024</v>
      </c>
      <c r="I6802" t="s">
        <v>1838</v>
      </c>
      <c r="J6802" t="s">
        <v>1915</v>
      </c>
      <c r="K6802" t="s">
        <v>2025</v>
      </c>
      <c r="L6802" s="24">
        <v>36300</v>
      </c>
      <c r="M6802" s="25">
        <f>+VLOOKUP(E6802, TC!A:D, 4, FALSE())</f>
        <v>1.1111999985846488</v>
      </c>
      <c r="N6802" s="24">
        <f t="shared" si="530"/>
        <v>36300</v>
      </c>
      <c r="O6802" t="str">
        <f t="shared" si="531"/>
        <v>FACTURA</v>
      </c>
      <c r="P6802" t="str">
        <f t="shared" si="532"/>
        <v>2025</v>
      </c>
      <c r="Q6802" t="str">
        <f t="shared" si="533"/>
        <v>05</v>
      </c>
      <c r="R6802" t="str">
        <f>+IFERROR(VLOOKUP(I6802, Listado!A:B, 2, FALSE()), "COMERCIALIZADORA INTERNACIONAL CARIBBEAN EXOTICS S A")</f>
        <v>LONDOÑO ECHEVERRI ALEJANDRA</v>
      </c>
      <c r="S6802" s="25">
        <f>+VLOOKUP(E6802, TC!A:D, 2, FALSE())</f>
        <v>4239.2299999999996</v>
      </c>
      <c r="T6802" t="str">
        <f t="shared" si="534"/>
        <v>COP</v>
      </c>
    </row>
    <row r="6803" spans="1:20" ht="18.75" hidden="1" customHeight="1" x14ac:dyDescent="0.25">
      <c r="A6803" t="s">
        <v>2887</v>
      </c>
      <c r="B6803" t="s">
        <v>1923</v>
      </c>
      <c r="C6803" t="s">
        <v>1913</v>
      </c>
      <c r="D6803" s="24">
        <v>5979</v>
      </c>
      <c r="E6803" t="s">
        <v>1725</v>
      </c>
      <c r="F6803" t="s">
        <v>99</v>
      </c>
      <c r="G6803" t="s">
        <v>1914</v>
      </c>
      <c r="H6803" t="s">
        <v>2024</v>
      </c>
      <c r="I6803" t="s">
        <v>1838</v>
      </c>
      <c r="J6803" t="s">
        <v>1915</v>
      </c>
      <c r="K6803" t="s">
        <v>2025</v>
      </c>
      <c r="L6803" s="24">
        <v>158400</v>
      </c>
      <c r="M6803" s="25">
        <f>+VLOOKUP(E6803, TC!A:D, 4, FALSE())</f>
        <v>1.1111999985846488</v>
      </c>
      <c r="N6803" s="24">
        <f t="shared" si="530"/>
        <v>158400</v>
      </c>
      <c r="O6803" t="str">
        <f t="shared" si="531"/>
        <v>FACTURA</v>
      </c>
      <c r="P6803" t="str">
        <f t="shared" si="532"/>
        <v>2025</v>
      </c>
      <c r="Q6803" t="str">
        <f t="shared" si="533"/>
        <v>05</v>
      </c>
      <c r="R6803" t="str">
        <f>+IFERROR(VLOOKUP(I6803, Listado!A:B, 2, FALSE()), "COMERCIALIZADORA INTERNACIONAL CARIBBEAN EXOTICS S A")</f>
        <v>LONDOÑO ECHEVERRI ALEJANDRA</v>
      </c>
      <c r="S6803" s="25">
        <f>+VLOOKUP(E6803, TC!A:D, 2, FALSE())</f>
        <v>4239.2299999999996</v>
      </c>
      <c r="T6803" t="str">
        <f t="shared" si="534"/>
        <v>COP</v>
      </c>
    </row>
    <row r="6804" spans="1:20" ht="18.75" hidden="1" customHeight="1" x14ac:dyDescent="0.25">
      <c r="A6804" t="s">
        <v>2887</v>
      </c>
      <c r="B6804" t="s">
        <v>1923</v>
      </c>
      <c r="C6804" t="s">
        <v>1913</v>
      </c>
      <c r="D6804" s="24">
        <v>5979</v>
      </c>
      <c r="E6804" t="s">
        <v>1725</v>
      </c>
      <c r="F6804" t="s">
        <v>99</v>
      </c>
      <c r="G6804" t="s">
        <v>1914</v>
      </c>
      <c r="H6804" t="s">
        <v>2024</v>
      </c>
      <c r="I6804" t="s">
        <v>1838</v>
      </c>
      <c r="J6804" t="s">
        <v>1915</v>
      </c>
      <c r="K6804" t="s">
        <v>2025</v>
      </c>
      <c r="L6804" s="24">
        <v>19500</v>
      </c>
      <c r="M6804" s="25">
        <f>+VLOOKUP(E6804, TC!A:D, 4, FALSE())</f>
        <v>1.1111999985846488</v>
      </c>
      <c r="N6804" s="24">
        <f t="shared" si="530"/>
        <v>19500</v>
      </c>
      <c r="O6804" t="str">
        <f t="shared" si="531"/>
        <v>FACTURA</v>
      </c>
      <c r="P6804" t="str">
        <f t="shared" si="532"/>
        <v>2025</v>
      </c>
      <c r="Q6804" t="str">
        <f t="shared" si="533"/>
        <v>05</v>
      </c>
      <c r="R6804" t="str">
        <f>+IFERROR(VLOOKUP(I6804, Listado!A:B, 2, FALSE()), "COMERCIALIZADORA INTERNACIONAL CARIBBEAN EXOTICS S A")</f>
        <v>LONDOÑO ECHEVERRI ALEJANDRA</v>
      </c>
      <c r="S6804" s="25">
        <f>+VLOOKUP(E6804, TC!A:D, 2, FALSE())</f>
        <v>4239.2299999999996</v>
      </c>
      <c r="T6804" t="str">
        <f t="shared" si="534"/>
        <v>COP</v>
      </c>
    </row>
    <row r="6805" spans="1:20" ht="18.75" hidden="1" customHeight="1" x14ac:dyDescent="0.25">
      <c r="A6805" t="s">
        <v>2887</v>
      </c>
      <c r="B6805" t="s">
        <v>1923</v>
      </c>
      <c r="C6805" t="s">
        <v>1913</v>
      </c>
      <c r="D6805" s="24">
        <v>5979</v>
      </c>
      <c r="E6805" t="s">
        <v>1725</v>
      </c>
      <c r="F6805" t="s">
        <v>99</v>
      </c>
      <c r="G6805" t="s">
        <v>1914</v>
      </c>
      <c r="H6805" t="s">
        <v>2024</v>
      </c>
      <c r="I6805" t="s">
        <v>1838</v>
      </c>
      <c r="J6805" t="s">
        <v>1915</v>
      </c>
      <c r="K6805" t="s">
        <v>2025</v>
      </c>
      <c r="L6805" s="24">
        <v>91200</v>
      </c>
      <c r="M6805" s="25">
        <f>+VLOOKUP(E6805, TC!A:D, 4, FALSE())</f>
        <v>1.1111999985846488</v>
      </c>
      <c r="N6805" s="24">
        <f t="shared" si="530"/>
        <v>91200</v>
      </c>
      <c r="O6805" t="str">
        <f t="shared" si="531"/>
        <v>FACTURA</v>
      </c>
      <c r="P6805" t="str">
        <f t="shared" si="532"/>
        <v>2025</v>
      </c>
      <c r="Q6805" t="str">
        <f t="shared" si="533"/>
        <v>05</v>
      </c>
      <c r="R6805" t="str">
        <f>+IFERROR(VLOOKUP(I6805, Listado!A:B, 2, FALSE()), "COMERCIALIZADORA INTERNACIONAL CARIBBEAN EXOTICS S A")</f>
        <v>LONDOÑO ECHEVERRI ALEJANDRA</v>
      </c>
      <c r="S6805" s="25">
        <f>+VLOOKUP(E6805, TC!A:D, 2, FALSE())</f>
        <v>4239.2299999999996</v>
      </c>
      <c r="T6805" t="str">
        <f t="shared" si="534"/>
        <v>COP</v>
      </c>
    </row>
    <row r="6806" spans="1:20" ht="18.75" hidden="1" customHeight="1" x14ac:dyDescent="0.25">
      <c r="A6806" t="s">
        <v>2887</v>
      </c>
      <c r="B6806" t="s">
        <v>1923</v>
      </c>
      <c r="C6806" t="s">
        <v>1913</v>
      </c>
      <c r="D6806" s="24">
        <v>5979</v>
      </c>
      <c r="E6806" t="s">
        <v>1725</v>
      </c>
      <c r="F6806" t="s">
        <v>99</v>
      </c>
      <c r="G6806" t="s">
        <v>1914</v>
      </c>
      <c r="H6806" t="s">
        <v>2024</v>
      </c>
      <c r="I6806" t="s">
        <v>1838</v>
      </c>
      <c r="J6806" t="s">
        <v>1915</v>
      </c>
      <c r="K6806" t="s">
        <v>2020</v>
      </c>
      <c r="L6806" s="24">
        <v>62400</v>
      </c>
      <c r="M6806" s="25">
        <f>+VLOOKUP(E6806, TC!A:D, 4, FALSE())</f>
        <v>1.1111999985846488</v>
      </c>
      <c r="N6806" s="24">
        <f t="shared" si="530"/>
        <v>62400</v>
      </c>
      <c r="O6806" t="str">
        <f t="shared" si="531"/>
        <v>FACTURA</v>
      </c>
      <c r="P6806" t="str">
        <f t="shared" si="532"/>
        <v>2025</v>
      </c>
      <c r="Q6806" t="str">
        <f t="shared" si="533"/>
        <v>05</v>
      </c>
      <c r="R6806" t="str">
        <f>+IFERROR(VLOOKUP(I6806, Listado!A:B, 2, FALSE()), "COMERCIALIZADORA INTERNACIONAL CARIBBEAN EXOTICS S A")</f>
        <v>LONDOÑO ECHEVERRI ALEJANDRA</v>
      </c>
      <c r="S6806" s="25">
        <f>+VLOOKUP(E6806, TC!A:D, 2, FALSE())</f>
        <v>4239.2299999999996</v>
      </c>
      <c r="T6806" t="str">
        <f t="shared" si="534"/>
        <v>COP</v>
      </c>
    </row>
    <row r="6807" spans="1:20" ht="18.75" hidden="1" customHeight="1" x14ac:dyDescent="0.25">
      <c r="A6807" t="s">
        <v>2887</v>
      </c>
      <c r="B6807" t="s">
        <v>1923</v>
      </c>
      <c r="C6807" t="s">
        <v>1913</v>
      </c>
      <c r="D6807" s="24">
        <v>5979</v>
      </c>
      <c r="E6807" t="s">
        <v>1725</v>
      </c>
      <c r="F6807" t="s">
        <v>99</v>
      </c>
      <c r="G6807" t="s">
        <v>1914</v>
      </c>
      <c r="H6807" t="s">
        <v>2024</v>
      </c>
      <c r="I6807" t="s">
        <v>1838</v>
      </c>
      <c r="J6807" t="s">
        <v>1915</v>
      </c>
      <c r="K6807" t="s">
        <v>2020</v>
      </c>
      <c r="L6807" s="24">
        <v>6200</v>
      </c>
      <c r="M6807" s="25">
        <f>+VLOOKUP(E6807, TC!A:D, 4, FALSE())</f>
        <v>1.1111999985846488</v>
      </c>
      <c r="N6807" s="24">
        <f t="shared" si="530"/>
        <v>6200</v>
      </c>
      <c r="O6807" t="str">
        <f t="shared" si="531"/>
        <v>FACTURA</v>
      </c>
      <c r="P6807" t="str">
        <f t="shared" si="532"/>
        <v>2025</v>
      </c>
      <c r="Q6807" t="str">
        <f t="shared" si="533"/>
        <v>05</v>
      </c>
      <c r="R6807" t="str">
        <f>+IFERROR(VLOOKUP(I6807, Listado!A:B, 2, FALSE()), "COMERCIALIZADORA INTERNACIONAL CARIBBEAN EXOTICS S A")</f>
        <v>LONDOÑO ECHEVERRI ALEJANDRA</v>
      </c>
      <c r="S6807" s="25">
        <f>+VLOOKUP(E6807, TC!A:D, 2, FALSE())</f>
        <v>4239.2299999999996</v>
      </c>
      <c r="T6807" t="str">
        <f t="shared" si="534"/>
        <v>COP</v>
      </c>
    </row>
    <row r="6808" spans="1:20" ht="18.75" hidden="1" customHeight="1" x14ac:dyDescent="0.25">
      <c r="A6808" t="s">
        <v>2887</v>
      </c>
      <c r="B6808" t="s">
        <v>1923</v>
      </c>
      <c r="C6808" t="s">
        <v>1913</v>
      </c>
      <c r="D6808" s="24">
        <v>5979</v>
      </c>
      <c r="E6808" t="s">
        <v>1725</v>
      </c>
      <c r="F6808" t="s">
        <v>99</v>
      </c>
      <c r="G6808" t="s">
        <v>1914</v>
      </c>
      <c r="H6808" t="s">
        <v>2024</v>
      </c>
      <c r="I6808" t="s">
        <v>1838</v>
      </c>
      <c r="J6808" t="s">
        <v>1915</v>
      </c>
      <c r="K6808" t="s">
        <v>2020</v>
      </c>
      <c r="L6808" s="24">
        <v>135200</v>
      </c>
      <c r="M6808" s="25">
        <f>+VLOOKUP(E6808, TC!A:D, 4, FALSE())</f>
        <v>1.1111999985846488</v>
      </c>
      <c r="N6808" s="24">
        <f t="shared" si="530"/>
        <v>135200</v>
      </c>
      <c r="O6808" t="str">
        <f t="shared" si="531"/>
        <v>FACTURA</v>
      </c>
      <c r="P6808" t="str">
        <f t="shared" si="532"/>
        <v>2025</v>
      </c>
      <c r="Q6808" t="str">
        <f t="shared" si="533"/>
        <v>05</v>
      </c>
      <c r="R6808" t="str">
        <f>+IFERROR(VLOOKUP(I6808, Listado!A:B, 2, FALSE()), "COMERCIALIZADORA INTERNACIONAL CARIBBEAN EXOTICS S A")</f>
        <v>LONDOÑO ECHEVERRI ALEJANDRA</v>
      </c>
      <c r="S6808" s="25">
        <f>+VLOOKUP(E6808, TC!A:D, 2, FALSE())</f>
        <v>4239.2299999999996</v>
      </c>
      <c r="T6808" t="str">
        <f t="shared" si="534"/>
        <v>COP</v>
      </c>
    </row>
    <row r="6809" spans="1:20" ht="18.75" hidden="1" customHeight="1" x14ac:dyDescent="0.25">
      <c r="A6809" t="s">
        <v>2887</v>
      </c>
      <c r="B6809" t="s">
        <v>1923</v>
      </c>
      <c r="C6809" t="s">
        <v>1913</v>
      </c>
      <c r="D6809" s="24">
        <v>5979</v>
      </c>
      <c r="E6809" t="s">
        <v>1725</v>
      </c>
      <c r="F6809" t="s">
        <v>99</v>
      </c>
      <c r="G6809" t="s">
        <v>1914</v>
      </c>
      <c r="H6809" t="s">
        <v>2024</v>
      </c>
      <c r="I6809" t="s">
        <v>1838</v>
      </c>
      <c r="J6809" t="s">
        <v>1915</v>
      </c>
      <c r="K6809" t="s">
        <v>2020</v>
      </c>
      <c r="L6809" s="24">
        <v>31400</v>
      </c>
      <c r="M6809" s="25">
        <f>+VLOOKUP(E6809, TC!A:D, 4, FALSE())</f>
        <v>1.1111999985846488</v>
      </c>
      <c r="N6809" s="24">
        <f t="shared" si="530"/>
        <v>31400</v>
      </c>
      <c r="O6809" t="str">
        <f t="shared" si="531"/>
        <v>FACTURA</v>
      </c>
      <c r="P6809" t="str">
        <f t="shared" si="532"/>
        <v>2025</v>
      </c>
      <c r="Q6809" t="str">
        <f t="shared" si="533"/>
        <v>05</v>
      </c>
      <c r="R6809" t="str">
        <f>+IFERROR(VLOOKUP(I6809, Listado!A:B, 2, FALSE()), "COMERCIALIZADORA INTERNACIONAL CARIBBEAN EXOTICS S A")</f>
        <v>LONDOÑO ECHEVERRI ALEJANDRA</v>
      </c>
      <c r="S6809" s="25">
        <f>+VLOOKUP(E6809, TC!A:D, 2, FALSE())</f>
        <v>4239.2299999999996</v>
      </c>
      <c r="T6809" t="str">
        <f t="shared" si="534"/>
        <v>COP</v>
      </c>
    </row>
    <row r="6810" spans="1:20" ht="18.75" hidden="1" customHeight="1" x14ac:dyDescent="0.25">
      <c r="A6810" t="s">
        <v>2887</v>
      </c>
      <c r="B6810" t="s">
        <v>1923</v>
      </c>
      <c r="C6810" t="s">
        <v>1913</v>
      </c>
      <c r="D6810" s="24">
        <v>5979</v>
      </c>
      <c r="E6810" t="s">
        <v>1725</v>
      </c>
      <c r="F6810" t="s">
        <v>99</v>
      </c>
      <c r="G6810" t="s">
        <v>1914</v>
      </c>
      <c r="H6810" t="s">
        <v>2024</v>
      </c>
      <c r="I6810" t="s">
        <v>1838</v>
      </c>
      <c r="J6810" t="s">
        <v>1915</v>
      </c>
      <c r="K6810" t="s">
        <v>2022</v>
      </c>
      <c r="L6810" s="24">
        <v>594090</v>
      </c>
      <c r="M6810" s="25">
        <f>+VLOOKUP(E6810, TC!A:D, 4, FALSE())</f>
        <v>1.1111999985846488</v>
      </c>
      <c r="N6810" s="24">
        <f t="shared" si="530"/>
        <v>594090</v>
      </c>
      <c r="O6810" t="str">
        <f t="shared" si="531"/>
        <v>FACTURA</v>
      </c>
      <c r="P6810" t="str">
        <f t="shared" si="532"/>
        <v>2025</v>
      </c>
      <c r="Q6810" t="str">
        <f t="shared" si="533"/>
        <v>05</v>
      </c>
      <c r="R6810" t="str">
        <f>+IFERROR(VLOOKUP(I6810, Listado!A:B, 2, FALSE()), "COMERCIALIZADORA INTERNACIONAL CARIBBEAN EXOTICS S A")</f>
        <v>LONDOÑO ECHEVERRI ALEJANDRA</v>
      </c>
      <c r="S6810" s="25">
        <f>+VLOOKUP(E6810, TC!A:D, 2, FALSE())</f>
        <v>4239.2299999999996</v>
      </c>
      <c r="T6810" t="str">
        <f t="shared" si="534"/>
        <v>COP</v>
      </c>
    </row>
    <row r="6811" spans="1:20" ht="18.75" hidden="1" customHeight="1" x14ac:dyDescent="0.25">
      <c r="A6811" t="s">
        <v>2887</v>
      </c>
      <c r="B6811" t="s">
        <v>1923</v>
      </c>
      <c r="C6811" t="s">
        <v>1913</v>
      </c>
      <c r="D6811" s="24">
        <v>5979</v>
      </c>
      <c r="E6811" t="s">
        <v>1725</v>
      </c>
      <c r="F6811" t="s">
        <v>99</v>
      </c>
      <c r="G6811" t="s">
        <v>1914</v>
      </c>
      <c r="H6811" t="s">
        <v>2024</v>
      </c>
      <c r="I6811" t="s">
        <v>1838</v>
      </c>
      <c r="J6811" t="s">
        <v>1915</v>
      </c>
      <c r="K6811" t="s">
        <v>2022</v>
      </c>
      <c r="L6811" s="24">
        <v>163990</v>
      </c>
      <c r="M6811" s="25">
        <f>+VLOOKUP(E6811, TC!A:D, 4, FALSE())</f>
        <v>1.1111999985846488</v>
      </c>
      <c r="N6811" s="24">
        <f t="shared" si="530"/>
        <v>163990</v>
      </c>
      <c r="O6811" t="str">
        <f t="shared" si="531"/>
        <v>FACTURA</v>
      </c>
      <c r="P6811" t="str">
        <f t="shared" si="532"/>
        <v>2025</v>
      </c>
      <c r="Q6811" t="str">
        <f t="shared" si="533"/>
        <v>05</v>
      </c>
      <c r="R6811" t="str">
        <f>+IFERROR(VLOOKUP(I6811, Listado!A:B, 2, FALSE()), "COMERCIALIZADORA INTERNACIONAL CARIBBEAN EXOTICS S A")</f>
        <v>LONDOÑO ECHEVERRI ALEJANDRA</v>
      </c>
      <c r="S6811" s="25">
        <f>+VLOOKUP(E6811, TC!A:D, 2, FALSE())</f>
        <v>4239.2299999999996</v>
      </c>
      <c r="T6811" t="str">
        <f t="shared" si="534"/>
        <v>COP</v>
      </c>
    </row>
    <row r="6812" spans="1:20" ht="18.75" hidden="1" customHeight="1" x14ac:dyDescent="0.25">
      <c r="A6812" t="s">
        <v>2887</v>
      </c>
      <c r="B6812" t="s">
        <v>1923</v>
      </c>
      <c r="C6812" t="s">
        <v>1913</v>
      </c>
      <c r="D6812" s="24">
        <v>5979</v>
      </c>
      <c r="E6812" t="s">
        <v>1725</v>
      </c>
      <c r="F6812" t="s">
        <v>99</v>
      </c>
      <c r="G6812" t="s">
        <v>1914</v>
      </c>
      <c r="H6812" t="s">
        <v>2024</v>
      </c>
      <c r="I6812" t="s">
        <v>1838</v>
      </c>
      <c r="J6812" t="s">
        <v>1915</v>
      </c>
      <c r="K6812" t="s">
        <v>2022</v>
      </c>
      <c r="L6812" s="24">
        <v>278760</v>
      </c>
      <c r="M6812" s="25">
        <f>+VLOOKUP(E6812, TC!A:D, 4, FALSE())</f>
        <v>1.1111999985846488</v>
      </c>
      <c r="N6812" s="24">
        <f t="shared" si="530"/>
        <v>278760</v>
      </c>
      <c r="O6812" t="str">
        <f t="shared" si="531"/>
        <v>FACTURA</v>
      </c>
      <c r="P6812" t="str">
        <f t="shared" si="532"/>
        <v>2025</v>
      </c>
      <c r="Q6812" t="str">
        <f t="shared" si="533"/>
        <v>05</v>
      </c>
      <c r="R6812" t="str">
        <f>+IFERROR(VLOOKUP(I6812, Listado!A:B, 2, FALSE()), "COMERCIALIZADORA INTERNACIONAL CARIBBEAN EXOTICS S A")</f>
        <v>LONDOÑO ECHEVERRI ALEJANDRA</v>
      </c>
      <c r="S6812" s="25">
        <f>+VLOOKUP(E6812, TC!A:D, 2, FALSE())</f>
        <v>4239.2299999999996</v>
      </c>
      <c r="T6812" t="str">
        <f t="shared" si="534"/>
        <v>COP</v>
      </c>
    </row>
    <row r="6813" spans="1:20" ht="18.75" hidden="1" customHeight="1" x14ac:dyDescent="0.25">
      <c r="A6813" t="s">
        <v>2887</v>
      </c>
      <c r="B6813" t="s">
        <v>1923</v>
      </c>
      <c r="C6813" t="s">
        <v>1913</v>
      </c>
      <c r="D6813" s="24">
        <v>5979</v>
      </c>
      <c r="E6813" t="s">
        <v>1725</v>
      </c>
      <c r="F6813" t="s">
        <v>99</v>
      </c>
      <c r="G6813" t="s">
        <v>1914</v>
      </c>
      <c r="H6813" t="s">
        <v>2024</v>
      </c>
      <c r="I6813" t="s">
        <v>1838</v>
      </c>
      <c r="J6813" t="s">
        <v>1915</v>
      </c>
      <c r="K6813" t="s">
        <v>2022</v>
      </c>
      <c r="L6813" s="24">
        <v>42320</v>
      </c>
      <c r="M6813" s="25">
        <f>+VLOOKUP(E6813, TC!A:D, 4, FALSE())</f>
        <v>1.1111999985846488</v>
      </c>
      <c r="N6813" s="24">
        <f t="shared" si="530"/>
        <v>42320</v>
      </c>
      <c r="O6813" t="str">
        <f t="shared" si="531"/>
        <v>FACTURA</v>
      </c>
      <c r="P6813" t="str">
        <f t="shared" si="532"/>
        <v>2025</v>
      </c>
      <c r="Q6813" t="str">
        <f t="shared" si="533"/>
        <v>05</v>
      </c>
      <c r="R6813" t="str">
        <f>+IFERROR(VLOOKUP(I6813, Listado!A:B, 2, FALSE()), "COMERCIALIZADORA INTERNACIONAL CARIBBEAN EXOTICS S A")</f>
        <v>LONDOÑO ECHEVERRI ALEJANDRA</v>
      </c>
      <c r="S6813" s="25">
        <f>+VLOOKUP(E6813, TC!A:D, 2, FALSE())</f>
        <v>4239.2299999999996</v>
      </c>
      <c r="T6813" t="str">
        <f t="shared" si="534"/>
        <v>COP</v>
      </c>
    </row>
    <row r="6814" spans="1:20" ht="18.75" hidden="1" customHeight="1" x14ac:dyDescent="0.25">
      <c r="A6814" t="s">
        <v>2887</v>
      </c>
      <c r="B6814" t="s">
        <v>1923</v>
      </c>
      <c r="C6814" t="s">
        <v>1913</v>
      </c>
      <c r="D6814" s="24">
        <v>5979</v>
      </c>
      <c r="E6814" t="s">
        <v>1725</v>
      </c>
      <c r="F6814" t="s">
        <v>99</v>
      </c>
      <c r="G6814" t="s">
        <v>1914</v>
      </c>
      <c r="H6814" t="s">
        <v>2024</v>
      </c>
      <c r="I6814" t="s">
        <v>1838</v>
      </c>
      <c r="J6814" t="s">
        <v>1915</v>
      </c>
      <c r="K6814" t="s">
        <v>2022</v>
      </c>
      <c r="L6814" s="24">
        <v>117300</v>
      </c>
      <c r="M6814" s="25">
        <f>+VLOOKUP(E6814, TC!A:D, 4, FALSE())</f>
        <v>1.1111999985846488</v>
      </c>
      <c r="N6814" s="24">
        <f t="shared" si="530"/>
        <v>117300</v>
      </c>
      <c r="O6814" t="str">
        <f t="shared" si="531"/>
        <v>FACTURA</v>
      </c>
      <c r="P6814" t="str">
        <f t="shared" si="532"/>
        <v>2025</v>
      </c>
      <c r="Q6814" t="str">
        <f t="shared" si="533"/>
        <v>05</v>
      </c>
      <c r="R6814" t="str">
        <f>+IFERROR(VLOOKUP(I6814, Listado!A:B, 2, FALSE()), "COMERCIALIZADORA INTERNACIONAL CARIBBEAN EXOTICS S A")</f>
        <v>LONDOÑO ECHEVERRI ALEJANDRA</v>
      </c>
      <c r="S6814" s="25">
        <f>+VLOOKUP(E6814, TC!A:D, 2, FALSE())</f>
        <v>4239.2299999999996</v>
      </c>
      <c r="T6814" t="str">
        <f t="shared" si="534"/>
        <v>COP</v>
      </c>
    </row>
    <row r="6815" spans="1:20" ht="18.75" hidden="1" customHeight="1" x14ac:dyDescent="0.25">
      <c r="A6815" t="s">
        <v>2887</v>
      </c>
      <c r="B6815" t="s">
        <v>1923</v>
      </c>
      <c r="C6815" t="s">
        <v>1913</v>
      </c>
      <c r="D6815" s="24">
        <v>5979</v>
      </c>
      <c r="E6815" t="s">
        <v>1725</v>
      </c>
      <c r="F6815" t="s">
        <v>99</v>
      </c>
      <c r="G6815" t="s">
        <v>1914</v>
      </c>
      <c r="H6815" t="s">
        <v>2024</v>
      </c>
      <c r="I6815" t="s">
        <v>1838</v>
      </c>
      <c r="J6815" t="s">
        <v>1915</v>
      </c>
      <c r="K6815" t="s">
        <v>2022</v>
      </c>
      <c r="L6815" s="24">
        <v>533140</v>
      </c>
      <c r="M6815" s="25">
        <f>+VLOOKUP(E6815, TC!A:D, 4, FALSE())</f>
        <v>1.1111999985846488</v>
      </c>
      <c r="N6815" s="24">
        <f t="shared" si="530"/>
        <v>533140</v>
      </c>
      <c r="O6815" t="str">
        <f t="shared" si="531"/>
        <v>FACTURA</v>
      </c>
      <c r="P6815" t="str">
        <f t="shared" si="532"/>
        <v>2025</v>
      </c>
      <c r="Q6815" t="str">
        <f t="shared" si="533"/>
        <v>05</v>
      </c>
      <c r="R6815" t="str">
        <f>+IFERROR(VLOOKUP(I6815, Listado!A:B, 2, FALSE()), "COMERCIALIZADORA INTERNACIONAL CARIBBEAN EXOTICS S A")</f>
        <v>LONDOÑO ECHEVERRI ALEJANDRA</v>
      </c>
      <c r="S6815" s="25">
        <f>+VLOOKUP(E6815, TC!A:D, 2, FALSE())</f>
        <v>4239.2299999999996</v>
      </c>
      <c r="T6815" t="str">
        <f t="shared" si="534"/>
        <v>COP</v>
      </c>
    </row>
    <row r="6816" spans="1:20" ht="18.75" hidden="1" customHeight="1" x14ac:dyDescent="0.25">
      <c r="A6816" t="s">
        <v>2887</v>
      </c>
      <c r="B6816" t="s">
        <v>1923</v>
      </c>
      <c r="C6816" t="s">
        <v>1913</v>
      </c>
      <c r="D6816" s="24">
        <v>5979</v>
      </c>
      <c r="E6816" t="s">
        <v>1725</v>
      </c>
      <c r="F6816" t="s">
        <v>99</v>
      </c>
      <c r="G6816" t="s">
        <v>1914</v>
      </c>
      <c r="H6816" t="s">
        <v>2024</v>
      </c>
      <c r="I6816" t="s">
        <v>1838</v>
      </c>
      <c r="J6816" t="s">
        <v>1915</v>
      </c>
      <c r="K6816" t="s">
        <v>2803</v>
      </c>
      <c r="L6816" s="24">
        <v>43000</v>
      </c>
      <c r="M6816" s="25">
        <f>+VLOOKUP(E6816, TC!A:D, 4, FALSE())</f>
        <v>1.1111999985846488</v>
      </c>
      <c r="N6816" s="24">
        <f t="shared" si="530"/>
        <v>43000</v>
      </c>
      <c r="O6816" t="str">
        <f t="shared" si="531"/>
        <v>FACTURA</v>
      </c>
      <c r="P6816" t="str">
        <f t="shared" si="532"/>
        <v>2025</v>
      </c>
      <c r="Q6816" t="str">
        <f t="shared" si="533"/>
        <v>05</v>
      </c>
      <c r="R6816" t="str">
        <f>+IFERROR(VLOOKUP(I6816, Listado!A:B, 2, FALSE()), "COMERCIALIZADORA INTERNACIONAL CARIBBEAN EXOTICS S A")</f>
        <v>LONDOÑO ECHEVERRI ALEJANDRA</v>
      </c>
      <c r="S6816" s="25">
        <f>+VLOOKUP(E6816, TC!A:D, 2, FALSE())</f>
        <v>4239.2299999999996</v>
      </c>
      <c r="T6816" t="str">
        <f t="shared" si="534"/>
        <v>COP</v>
      </c>
    </row>
    <row r="6817" spans="1:20" ht="18.75" hidden="1" customHeight="1" x14ac:dyDescent="0.25">
      <c r="A6817" t="s">
        <v>2887</v>
      </c>
      <c r="B6817" t="s">
        <v>1923</v>
      </c>
      <c r="C6817" t="s">
        <v>1913</v>
      </c>
      <c r="D6817" s="24">
        <v>5979</v>
      </c>
      <c r="E6817" t="s">
        <v>1725</v>
      </c>
      <c r="F6817" t="s">
        <v>99</v>
      </c>
      <c r="G6817" t="s">
        <v>1914</v>
      </c>
      <c r="H6817" t="s">
        <v>2024</v>
      </c>
      <c r="I6817" t="s">
        <v>1838</v>
      </c>
      <c r="J6817" t="s">
        <v>1915</v>
      </c>
      <c r="K6817" t="s">
        <v>2803</v>
      </c>
      <c r="L6817" s="24">
        <v>167000</v>
      </c>
      <c r="M6817" s="25">
        <f>+VLOOKUP(E6817, TC!A:D, 4, FALSE())</f>
        <v>1.1111999985846488</v>
      </c>
      <c r="N6817" s="24">
        <f t="shared" si="530"/>
        <v>167000</v>
      </c>
      <c r="O6817" t="str">
        <f t="shared" si="531"/>
        <v>FACTURA</v>
      </c>
      <c r="P6817" t="str">
        <f t="shared" si="532"/>
        <v>2025</v>
      </c>
      <c r="Q6817" t="str">
        <f t="shared" si="533"/>
        <v>05</v>
      </c>
      <c r="R6817" t="str">
        <f>+IFERROR(VLOOKUP(I6817, Listado!A:B, 2, FALSE()), "COMERCIALIZADORA INTERNACIONAL CARIBBEAN EXOTICS S A")</f>
        <v>LONDOÑO ECHEVERRI ALEJANDRA</v>
      </c>
      <c r="S6817" s="25">
        <f>+VLOOKUP(E6817, TC!A:D, 2, FALSE())</f>
        <v>4239.2299999999996</v>
      </c>
      <c r="T6817" t="str">
        <f t="shared" si="534"/>
        <v>COP</v>
      </c>
    </row>
    <row r="6818" spans="1:20" ht="18.75" hidden="1" customHeight="1" x14ac:dyDescent="0.25">
      <c r="A6818" t="s">
        <v>2887</v>
      </c>
      <c r="B6818" t="s">
        <v>1923</v>
      </c>
      <c r="C6818" t="s">
        <v>1913</v>
      </c>
      <c r="D6818" s="24">
        <v>5979</v>
      </c>
      <c r="E6818" t="s">
        <v>1725</v>
      </c>
      <c r="F6818" t="s">
        <v>99</v>
      </c>
      <c r="G6818" t="s">
        <v>1914</v>
      </c>
      <c r="H6818" t="s">
        <v>2024</v>
      </c>
      <c r="I6818" t="s">
        <v>1838</v>
      </c>
      <c r="J6818" t="s">
        <v>1915</v>
      </c>
      <c r="K6818" t="s">
        <v>2803</v>
      </c>
      <c r="L6818" s="24">
        <v>33600</v>
      </c>
      <c r="M6818" s="25">
        <f>+VLOOKUP(E6818, TC!A:D, 4, FALSE())</f>
        <v>1.1111999985846488</v>
      </c>
      <c r="N6818" s="24">
        <f t="shared" si="530"/>
        <v>33600</v>
      </c>
      <c r="O6818" t="str">
        <f t="shared" si="531"/>
        <v>FACTURA</v>
      </c>
      <c r="P6818" t="str">
        <f t="shared" si="532"/>
        <v>2025</v>
      </c>
      <c r="Q6818" t="str">
        <f t="shared" si="533"/>
        <v>05</v>
      </c>
      <c r="R6818" t="str">
        <f>+IFERROR(VLOOKUP(I6818, Listado!A:B, 2, FALSE()), "COMERCIALIZADORA INTERNACIONAL CARIBBEAN EXOTICS S A")</f>
        <v>LONDOÑO ECHEVERRI ALEJANDRA</v>
      </c>
      <c r="S6818" s="25">
        <f>+VLOOKUP(E6818, TC!A:D, 2, FALSE())</f>
        <v>4239.2299999999996</v>
      </c>
      <c r="T6818" t="str">
        <f t="shared" si="534"/>
        <v>COP</v>
      </c>
    </row>
    <row r="6819" spans="1:20" ht="18.75" hidden="1" customHeight="1" x14ac:dyDescent="0.25">
      <c r="A6819" t="s">
        <v>2887</v>
      </c>
      <c r="B6819" t="s">
        <v>1923</v>
      </c>
      <c r="C6819" t="s">
        <v>1913</v>
      </c>
      <c r="D6819" s="24">
        <v>5979</v>
      </c>
      <c r="E6819" t="s">
        <v>1725</v>
      </c>
      <c r="F6819" t="s">
        <v>99</v>
      </c>
      <c r="G6819" t="s">
        <v>1914</v>
      </c>
      <c r="H6819" t="s">
        <v>2024</v>
      </c>
      <c r="I6819" t="s">
        <v>1838</v>
      </c>
      <c r="J6819" t="s">
        <v>1915</v>
      </c>
      <c r="K6819" t="s">
        <v>2803</v>
      </c>
      <c r="L6819" s="24">
        <v>252800</v>
      </c>
      <c r="M6819" s="25">
        <f>+VLOOKUP(E6819, TC!A:D, 4, FALSE())</f>
        <v>1.1111999985846488</v>
      </c>
      <c r="N6819" s="24">
        <f t="shared" si="530"/>
        <v>252800</v>
      </c>
      <c r="O6819" t="str">
        <f t="shared" si="531"/>
        <v>FACTURA</v>
      </c>
      <c r="P6819" t="str">
        <f t="shared" si="532"/>
        <v>2025</v>
      </c>
      <c r="Q6819" t="str">
        <f t="shared" si="533"/>
        <v>05</v>
      </c>
      <c r="R6819" t="str">
        <f>+IFERROR(VLOOKUP(I6819, Listado!A:B, 2, FALSE()), "COMERCIALIZADORA INTERNACIONAL CARIBBEAN EXOTICS S A")</f>
        <v>LONDOÑO ECHEVERRI ALEJANDRA</v>
      </c>
      <c r="S6819" s="25">
        <f>+VLOOKUP(E6819, TC!A:D, 2, FALSE())</f>
        <v>4239.2299999999996</v>
      </c>
      <c r="T6819" t="str">
        <f t="shared" si="534"/>
        <v>COP</v>
      </c>
    </row>
    <row r="6820" spans="1:20" ht="18.75" hidden="1" customHeight="1" x14ac:dyDescent="0.25">
      <c r="A6820" t="s">
        <v>2887</v>
      </c>
      <c r="B6820" t="s">
        <v>1923</v>
      </c>
      <c r="C6820" t="s">
        <v>1913</v>
      </c>
      <c r="D6820" s="24">
        <v>5979</v>
      </c>
      <c r="E6820" t="s">
        <v>1725</v>
      </c>
      <c r="F6820" t="s">
        <v>99</v>
      </c>
      <c r="G6820" t="s">
        <v>1914</v>
      </c>
      <c r="H6820" t="s">
        <v>2024</v>
      </c>
      <c r="I6820" t="s">
        <v>1838</v>
      </c>
      <c r="J6820" t="s">
        <v>1915</v>
      </c>
      <c r="K6820" t="s">
        <v>2803</v>
      </c>
      <c r="L6820" s="24">
        <v>1458400</v>
      </c>
      <c r="M6820" s="25">
        <f>+VLOOKUP(E6820, TC!A:D, 4, FALSE())</f>
        <v>1.1111999985846488</v>
      </c>
      <c r="N6820" s="24">
        <f t="shared" si="530"/>
        <v>1458400</v>
      </c>
      <c r="O6820" t="str">
        <f t="shared" si="531"/>
        <v>FACTURA</v>
      </c>
      <c r="P6820" t="str">
        <f t="shared" si="532"/>
        <v>2025</v>
      </c>
      <c r="Q6820" t="str">
        <f t="shared" si="533"/>
        <v>05</v>
      </c>
      <c r="R6820" t="str">
        <f>+IFERROR(VLOOKUP(I6820, Listado!A:B, 2, FALSE()), "COMERCIALIZADORA INTERNACIONAL CARIBBEAN EXOTICS S A")</f>
        <v>LONDOÑO ECHEVERRI ALEJANDRA</v>
      </c>
      <c r="S6820" s="25">
        <f>+VLOOKUP(E6820, TC!A:D, 2, FALSE())</f>
        <v>4239.2299999999996</v>
      </c>
      <c r="T6820" t="str">
        <f t="shared" si="534"/>
        <v>COP</v>
      </c>
    </row>
    <row r="6821" spans="1:20" ht="18.75" hidden="1" customHeight="1" x14ac:dyDescent="0.25">
      <c r="A6821" t="s">
        <v>2887</v>
      </c>
      <c r="B6821" t="s">
        <v>1923</v>
      </c>
      <c r="C6821" t="s">
        <v>1913</v>
      </c>
      <c r="D6821" s="24">
        <v>5979</v>
      </c>
      <c r="E6821" t="s">
        <v>1725</v>
      </c>
      <c r="F6821" t="s">
        <v>99</v>
      </c>
      <c r="G6821" t="s">
        <v>1914</v>
      </c>
      <c r="H6821" t="s">
        <v>2024</v>
      </c>
      <c r="I6821" t="s">
        <v>1838</v>
      </c>
      <c r="J6821" t="s">
        <v>1915</v>
      </c>
      <c r="K6821" t="s">
        <v>2803</v>
      </c>
      <c r="L6821" s="24">
        <v>64000</v>
      </c>
      <c r="M6821" s="25">
        <f>+VLOOKUP(E6821, TC!A:D, 4, FALSE())</f>
        <v>1.1111999985846488</v>
      </c>
      <c r="N6821" s="24">
        <f t="shared" si="530"/>
        <v>64000</v>
      </c>
      <c r="O6821" t="str">
        <f t="shared" si="531"/>
        <v>FACTURA</v>
      </c>
      <c r="P6821" t="str">
        <f t="shared" si="532"/>
        <v>2025</v>
      </c>
      <c r="Q6821" t="str">
        <f t="shared" si="533"/>
        <v>05</v>
      </c>
      <c r="R6821" t="str">
        <f>+IFERROR(VLOOKUP(I6821, Listado!A:B, 2, FALSE()), "COMERCIALIZADORA INTERNACIONAL CARIBBEAN EXOTICS S A")</f>
        <v>LONDOÑO ECHEVERRI ALEJANDRA</v>
      </c>
      <c r="S6821" s="25">
        <f>+VLOOKUP(E6821, TC!A:D, 2, FALSE())</f>
        <v>4239.2299999999996</v>
      </c>
      <c r="T6821" t="str">
        <f t="shared" si="534"/>
        <v>COP</v>
      </c>
    </row>
    <row r="6822" spans="1:20" ht="18.75" hidden="1" customHeight="1" x14ac:dyDescent="0.25">
      <c r="A6822" t="s">
        <v>2887</v>
      </c>
      <c r="B6822" t="s">
        <v>1923</v>
      </c>
      <c r="C6822" t="s">
        <v>1913</v>
      </c>
      <c r="D6822" s="24">
        <v>5979</v>
      </c>
      <c r="E6822" t="s">
        <v>1725</v>
      </c>
      <c r="F6822" t="s">
        <v>99</v>
      </c>
      <c r="G6822" t="s">
        <v>1914</v>
      </c>
      <c r="H6822" t="s">
        <v>2024</v>
      </c>
      <c r="I6822" t="s">
        <v>1838</v>
      </c>
      <c r="J6822" t="s">
        <v>1915</v>
      </c>
      <c r="K6822" t="s">
        <v>2803</v>
      </c>
      <c r="L6822" s="24">
        <v>122800</v>
      </c>
      <c r="M6822" s="25">
        <f>+VLOOKUP(E6822, TC!A:D, 4, FALSE())</f>
        <v>1.1111999985846488</v>
      </c>
      <c r="N6822" s="24">
        <f t="shared" si="530"/>
        <v>122800</v>
      </c>
      <c r="O6822" t="str">
        <f t="shared" si="531"/>
        <v>FACTURA</v>
      </c>
      <c r="P6822" t="str">
        <f t="shared" si="532"/>
        <v>2025</v>
      </c>
      <c r="Q6822" t="str">
        <f t="shared" si="533"/>
        <v>05</v>
      </c>
      <c r="R6822" t="str">
        <f>+IFERROR(VLOOKUP(I6822, Listado!A:B, 2, FALSE()), "COMERCIALIZADORA INTERNACIONAL CARIBBEAN EXOTICS S A")</f>
        <v>LONDOÑO ECHEVERRI ALEJANDRA</v>
      </c>
      <c r="S6822" s="25">
        <f>+VLOOKUP(E6822, TC!A:D, 2, FALSE())</f>
        <v>4239.2299999999996</v>
      </c>
      <c r="T6822" t="str">
        <f t="shared" si="534"/>
        <v>COP</v>
      </c>
    </row>
    <row r="6823" spans="1:20" ht="18.75" hidden="1" customHeight="1" x14ac:dyDescent="0.25">
      <c r="A6823" t="s">
        <v>2887</v>
      </c>
      <c r="B6823" t="s">
        <v>1923</v>
      </c>
      <c r="C6823" t="s">
        <v>1913</v>
      </c>
      <c r="D6823" s="24">
        <v>5979</v>
      </c>
      <c r="E6823" t="s">
        <v>1725</v>
      </c>
      <c r="F6823" t="s">
        <v>99</v>
      </c>
      <c r="G6823" t="s">
        <v>1914</v>
      </c>
      <c r="H6823" t="s">
        <v>2024</v>
      </c>
      <c r="I6823" t="s">
        <v>1838</v>
      </c>
      <c r="J6823" t="s">
        <v>1915</v>
      </c>
      <c r="K6823" t="s">
        <v>2803</v>
      </c>
      <c r="L6823" s="24">
        <v>81400</v>
      </c>
      <c r="M6823" s="25">
        <f>+VLOOKUP(E6823, TC!A:D, 4, FALSE())</f>
        <v>1.1111999985846488</v>
      </c>
      <c r="N6823" s="24">
        <f t="shared" si="530"/>
        <v>81400</v>
      </c>
      <c r="O6823" t="str">
        <f t="shared" si="531"/>
        <v>FACTURA</v>
      </c>
      <c r="P6823" t="str">
        <f t="shared" si="532"/>
        <v>2025</v>
      </c>
      <c r="Q6823" t="str">
        <f t="shared" si="533"/>
        <v>05</v>
      </c>
      <c r="R6823" t="str">
        <f>+IFERROR(VLOOKUP(I6823, Listado!A:B, 2, FALSE()), "COMERCIALIZADORA INTERNACIONAL CARIBBEAN EXOTICS S A")</f>
        <v>LONDOÑO ECHEVERRI ALEJANDRA</v>
      </c>
      <c r="S6823" s="25">
        <f>+VLOOKUP(E6823, TC!A:D, 2, FALSE())</f>
        <v>4239.2299999999996</v>
      </c>
      <c r="T6823" t="str">
        <f t="shared" si="534"/>
        <v>COP</v>
      </c>
    </row>
    <row r="6824" spans="1:20" ht="18.75" hidden="1" customHeight="1" x14ac:dyDescent="0.25">
      <c r="A6824" t="s">
        <v>2887</v>
      </c>
      <c r="B6824" t="s">
        <v>1923</v>
      </c>
      <c r="C6824" t="s">
        <v>1913</v>
      </c>
      <c r="D6824" s="24">
        <v>5979</v>
      </c>
      <c r="E6824" t="s">
        <v>1725</v>
      </c>
      <c r="F6824" t="s">
        <v>99</v>
      </c>
      <c r="G6824" t="s">
        <v>1914</v>
      </c>
      <c r="H6824" t="s">
        <v>2024</v>
      </c>
      <c r="I6824" t="s">
        <v>1838</v>
      </c>
      <c r="J6824" t="s">
        <v>1915</v>
      </c>
      <c r="K6824" t="s">
        <v>2803</v>
      </c>
      <c r="L6824" s="24">
        <v>64000</v>
      </c>
      <c r="M6824" s="25">
        <f>+VLOOKUP(E6824, TC!A:D, 4, FALSE())</f>
        <v>1.1111999985846488</v>
      </c>
      <c r="N6824" s="24">
        <f t="shared" si="530"/>
        <v>64000</v>
      </c>
      <c r="O6824" t="str">
        <f t="shared" si="531"/>
        <v>FACTURA</v>
      </c>
      <c r="P6824" t="str">
        <f t="shared" si="532"/>
        <v>2025</v>
      </c>
      <c r="Q6824" t="str">
        <f t="shared" si="533"/>
        <v>05</v>
      </c>
      <c r="R6824" t="str">
        <f>+IFERROR(VLOOKUP(I6824, Listado!A:B, 2, FALSE()), "COMERCIALIZADORA INTERNACIONAL CARIBBEAN EXOTICS S A")</f>
        <v>LONDOÑO ECHEVERRI ALEJANDRA</v>
      </c>
      <c r="S6824" s="25">
        <f>+VLOOKUP(E6824, TC!A:D, 2, FALSE())</f>
        <v>4239.2299999999996</v>
      </c>
      <c r="T6824" t="str">
        <f t="shared" si="534"/>
        <v>COP</v>
      </c>
    </row>
    <row r="6825" spans="1:20" ht="18.75" hidden="1" customHeight="1" x14ac:dyDescent="0.25">
      <c r="A6825" t="s">
        <v>2887</v>
      </c>
      <c r="B6825" t="s">
        <v>1923</v>
      </c>
      <c r="C6825" t="s">
        <v>1913</v>
      </c>
      <c r="D6825" s="24">
        <v>5979</v>
      </c>
      <c r="E6825" t="s">
        <v>1725</v>
      </c>
      <c r="F6825" t="s">
        <v>99</v>
      </c>
      <c r="G6825" t="s">
        <v>1914</v>
      </c>
      <c r="H6825" t="s">
        <v>2024</v>
      </c>
      <c r="I6825" t="s">
        <v>1838</v>
      </c>
      <c r="J6825" t="s">
        <v>1915</v>
      </c>
      <c r="K6825" t="s">
        <v>2803</v>
      </c>
      <c r="L6825" s="24">
        <v>17600</v>
      </c>
      <c r="M6825" s="25">
        <f>+VLOOKUP(E6825, TC!A:D, 4, FALSE())</f>
        <v>1.1111999985846488</v>
      </c>
      <c r="N6825" s="24">
        <f t="shared" si="530"/>
        <v>17600</v>
      </c>
      <c r="O6825" t="str">
        <f t="shared" si="531"/>
        <v>FACTURA</v>
      </c>
      <c r="P6825" t="str">
        <f t="shared" si="532"/>
        <v>2025</v>
      </c>
      <c r="Q6825" t="str">
        <f t="shared" si="533"/>
        <v>05</v>
      </c>
      <c r="R6825" t="str">
        <f>+IFERROR(VLOOKUP(I6825, Listado!A:B, 2, FALSE()), "COMERCIALIZADORA INTERNACIONAL CARIBBEAN EXOTICS S A")</f>
        <v>LONDOÑO ECHEVERRI ALEJANDRA</v>
      </c>
      <c r="S6825" s="25">
        <f>+VLOOKUP(E6825, TC!A:D, 2, FALSE())</f>
        <v>4239.2299999999996</v>
      </c>
      <c r="T6825" t="str">
        <f t="shared" si="534"/>
        <v>COP</v>
      </c>
    </row>
    <row r="6826" spans="1:20" ht="18.75" hidden="1" customHeight="1" x14ac:dyDescent="0.25">
      <c r="A6826" t="s">
        <v>2887</v>
      </c>
      <c r="B6826" t="s">
        <v>1923</v>
      </c>
      <c r="C6826" t="s">
        <v>1913</v>
      </c>
      <c r="D6826" s="24">
        <v>5979</v>
      </c>
      <c r="E6826" t="s">
        <v>1725</v>
      </c>
      <c r="F6826" t="s">
        <v>99</v>
      </c>
      <c r="G6826" t="s">
        <v>1914</v>
      </c>
      <c r="H6826" t="s">
        <v>2024</v>
      </c>
      <c r="I6826" t="s">
        <v>1838</v>
      </c>
      <c r="J6826" t="s">
        <v>1915</v>
      </c>
      <c r="K6826" t="s">
        <v>2803</v>
      </c>
      <c r="L6826" s="24">
        <v>103600</v>
      </c>
      <c r="M6826" s="25">
        <f>+VLOOKUP(E6826, TC!A:D, 4, FALSE())</f>
        <v>1.1111999985846488</v>
      </c>
      <c r="N6826" s="24">
        <f t="shared" si="530"/>
        <v>103600</v>
      </c>
      <c r="O6826" t="str">
        <f t="shared" si="531"/>
        <v>FACTURA</v>
      </c>
      <c r="P6826" t="str">
        <f t="shared" si="532"/>
        <v>2025</v>
      </c>
      <c r="Q6826" t="str">
        <f t="shared" si="533"/>
        <v>05</v>
      </c>
      <c r="R6826" t="str">
        <f>+IFERROR(VLOOKUP(I6826, Listado!A:B, 2, FALSE()), "COMERCIALIZADORA INTERNACIONAL CARIBBEAN EXOTICS S A")</f>
        <v>LONDOÑO ECHEVERRI ALEJANDRA</v>
      </c>
      <c r="S6826" s="25">
        <f>+VLOOKUP(E6826, TC!A:D, 2, FALSE())</f>
        <v>4239.2299999999996</v>
      </c>
      <c r="T6826" t="str">
        <f t="shared" si="534"/>
        <v>COP</v>
      </c>
    </row>
    <row r="6827" spans="1:20" ht="18.75" hidden="1" customHeight="1" x14ac:dyDescent="0.25">
      <c r="A6827" t="s">
        <v>2887</v>
      </c>
      <c r="B6827" t="s">
        <v>1923</v>
      </c>
      <c r="C6827" t="s">
        <v>1913</v>
      </c>
      <c r="D6827" s="24">
        <v>5979</v>
      </c>
      <c r="E6827" t="s">
        <v>1725</v>
      </c>
      <c r="F6827" t="s">
        <v>99</v>
      </c>
      <c r="G6827" t="s">
        <v>1914</v>
      </c>
      <c r="H6827" t="s">
        <v>2024</v>
      </c>
      <c r="I6827" t="s">
        <v>1838</v>
      </c>
      <c r="J6827" t="s">
        <v>1915</v>
      </c>
      <c r="K6827" t="s">
        <v>2803</v>
      </c>
      <c r="L6827" s="24">
        <v>115200</v>
      </c>
      <c r="M6827" s="25">
        <f>+VLOOKUP(E6827, TC!A:D, 4, FALSE())</f>
        <v>1.1111999985846488</v>
      </c>
      <c r="N6827" s="24">
        <f t="shared" si="530"/>
        <v>115200</v>
      </c>
      <c r="O6827" t="str">
        <f t="shared" si="531"/>
        <v>FACTURA</v>
      </c>
      <c r="P6827" t="str">
        <f t="shared" si="532"/>
        <v>2025</v>
      </c>
      <c r="Q6827" t="str">
        <f t="shared" si="533"/>
        <v>05</v>
      </c>
      <c r="R6827" t="str">
        <f>+IFERROR(VLOOKUP(I6827, Listado!A:B, 2, FALSE()), "COMERCIALIZADORA INTERNACIONAL CARIBBEAN EXOTICS S A")</f>
        <v>LONDOÑO ECHEVERRI ALEJANDRA</v>
      </c>
      <c r="S6827" s="25">
        <f>+VLOOKUP(E6827, TC!A:D, 2, FALSE())</f>
        <v>4239.2299999999996</v>
      </c>
      <c r="T6827" t="str">
        <f t="shared" si="534"/>
        <v>COP</v>
      </c>
    </row>
    <row r="6828" spans="1:20" ht="18.75" hidden="1" customHeight="1" x14ac:dyDescent="0.25">
      <c r="A6828" t="s">
        <v>2887</v>
      </c>
      <c r="B6828" t="s">
        <v>1923</v>
      </c>
      <c r="C6828" t="s">
        <v>1913</v>
      </c>
      <c r="D6828" s="24">
        <v>5979</v>
      </c>
      <c r="E6828" t="s">
        <v>1725</v>
      </c>
      <c r="F6828" t="s">
        <v>99</v>
      </c>
      <c r="G6828" t="s">
        <v>1914</v>
      </c>
      <c r="H6828" t="s">
        <v>2024</v>
      </c>
      <c r="I6828" t="s">
        <v>1838</v>
      </c>
      <c r="J6828" t="s">
        <v>1915</v>
      </c>
      <c r="K6828" t="s">
        <v>2803</v>
      </c>
      <c r="L6828" s="24">
        <v>20800</v>
      </c>
      <c r="M6828" s="25">
        <f>+VLOOKUP(E6828, TC!A:D, 4, FALSE())</f>
        <v>1.1111999985846488</v>
      </c>
      <c r="N6828" s="24">
        <f t="shared" si="530"/>
        <v>20800</v>
      </c>
      <c r="O6828" t="str">
        <f t="shared" si="531"/>
        <v>FACTURA</v>
      </c>
      <c r="P6828" t="str">
        <f t="shared" si="532"/>
        <v>2025</v>
      </c>
      <c r="Q6828" t="str">
        <f t="shared" si="533"/>
        <v>05</v>
      </c>
      <c r="R6828" t="str">
        <f>+IFERROR(VLOOKUP(I6828, Listado!A:B, 2, FALSE()), "COMERCIALIZADORA INTERNACIONAL CARIBBEAN EXOTICS S A")</f>
        <v>LONDOÑO ECHEVERRI ALEJANDRA</v>
      </c>
      <c r="S6828" s="25">
        <f>+VLOOKUP(E6828, TC!A:D, 2, FALSE())</f>
        <v>4239.2299999999996</v>
      </c>
      <c r="T6828" t="str">
        <f t="shared" si="534"/>
        <v>COP</v>
      </c>
    </row>
    <row r="6829" spans="1:20" ht="18.75" hidden="1" customHeight="1" x14ac:dyDescent="0.25">
      <c r="A6829" t="s">
        <v>2887</v>
      </c>
      <c r="B6829" t="s">
        <v>1923</v>
      </c>
      <c r="C6829" t="s">
        <v>1913</v>
      </c>
      <c r="D6829" s="24">
        <v>5979</v>
      </c>
      <c r="E6829" t="s">
        <v>1725</v>
      </c>
      <c r="F6829" t="s">
        <v>99</v>
      </c>
      <c r="G6829" t="s">
        <v>1914</v>
      </c>
      <c r="H6829" t="s">
        <v>2024</v>
      </c>
      <c r="I6829" t="s">
        <v>1838</v>
      </c>
      <c r="J6829" t="s">
        <v>1915</v>
      </c>
      <c r="K6829" t="s">
        <v>2803</v>
      </c>
      <c r="L6829" s="24">
        <v>7600</v>
      </c>
      <c r="M6829" s="25">
        <f>+VLOOKUP(E6829, TC!A:D, 4, FALSE())</f>
        <v>1.1111999985846488</v>
      </c>
      <c r="N6829" s="24">
        <f t="shared" si="530"/>
        <v>7600</v>
      </c>
      <c r="O6829" t="str">
        <f t="shared" si="531"/>
        <v>FACTURA</v>
      </c>
      <c r="P6829" t="str">
        <f t="shared" si="532"/>
        <v>2025</v>
      </c>
      <c r="Q6829" t="str">
        <f t="shared" si="533"/>
        <v>05</v>
      </c>
      <c r="R6829" t="str">
        <f>+IFERROR(VLOOKUP(I6829, Listado!A:B, 2, FALSE()), "COMERCIALIZADORA INTERNACIONAL CARIBBEAN EXOTICS S A")</f>
        <v>LONDOÑO ECHEVERRI ALEJANDRA</v>
      </c>
      <c r="S6829" s="25">
        <f>+VLOOKUP(E6829, TC!A:D, 2, FALSE())</f>
        <v>4239.2299999999996</v>
      </c>
      <c r="T6829" t="str">
        <f t="shared" si="534"/>
        <v>COP</v>
      </c>
    </row>
    <row r="6830" spans="1:20" ht="18.75" hidden="1" customHeight="1" x14ac:dyDescent="0.25">
      <c r="A6830" t="s">
        <v>2887</v>
      </c>
      <c r="B6830" t="s">
        <v>1923</v>
      </c>
      <c r="C6830" t="s">
        <v>1913</v>
      </c>
      <c r="D6830" s="24">
        <v>5979</v>
      </c>
      <c r="E6830" t="s">
        <v>1725</v>
      </c>
      <c r="F6830" t="s">
        <v>99</v>
      </c>
      <c r="G6830" t="s">
        <v>1914</v>
      </c>
      <c r="H6830" t="s">
        <v>2024</v>
      </c>
      <c r="I6830" t="s">
        <v>1838</v>
      </c>
      <c r="J6830" t="s">
        <v>1915</v>
      </c>
      <c r="K6830" t="s">
        <v>2803</v>
      </c>
      <c r="L6830" s="24">
        <v>50000</v>
      </c>
      <c r="M6830" s="25">
        <f>+VLOOKUP(E6830, TC!A:D, 4, FALSE())</f>
        <v>1.1111999985846488</v>
      </c>
      <c r="N6830" s="24">
        <f t="shared" si="530"/>
        <v>50000</v>
      </c>
      <c r="O6830" t="str">
        <f t="shared" si="531"/>
        <v>FACTURA</v>
      </c>
      <c r="P6830" t="str">
        <f t="shared" si="532"/>
        <v>2025</v>
      </c>
      <c r="Q6830" t="str">
        <f t="shared" si="533"/>
        <v>05</v>
      </c>
      <c r="R6830" t="str">
        <f>+IFERROR(VLOOKUP(I6830, Listado!A:B, 2, FALSE()), "COMERCIALIZADORA INTERNACIONAL CARIBBEAN EXOTICS S A")</f>
        <v>LONDOÑO ECHEVERRI ALEJANDRA</v>
      </c>
      <c r="S6830" s="25">
        <f>+VLOOKUP(E6830, TC!A:D, 2, FALSE())</f>
        <v>4239.2299999999996</v>
      </c>
      <c r="T6830" t="str">
        <f t="shared" si="534"/>
        <v>COP</v>
      </c>
    </row>
    <row r="6831" spans="1:20" ht="18.75" hidden="1" customHeight="1" x14ac:dyDescent="0.25">
      <c r="A6831" t="s">
        <v>2887</v>
      </c>
      <c r="B6831" t="s">
        <v>1923</v>
      </c>
      <c r="C6831" t="s">
        <v>1913</v>
      </c>
      <c r="D6831" s="24">
        <v>5979</v>
      </c>
      <c r="E6831" t="s">
        <v>1725</v>
      </c>
      <c r="F6831" t="s">
        <v>99</v>
      </c>
      <c r="G6831" t="s">
        <v>1914</v>
      </c>
      <c r="H6831" t="s">
        <v>2024</v>
      </c>
      <c r="I6831" t="s">
        <v>1838</v>
      </c>
      <c r="J6831" t="s">
        <v>1915</v>
      </c>
      <c r="K6831" t="s">
        <v>2803</v>
      </c>
      <c r="L6831" s="24">
        <v>73600</v>
      </c>
      <c r="M6831" s="25">
        <f>+VLOOKUP(E6831, TC!A:D, 4, FALSE())</f>
        <v>1.1111999985846488</v>
      </c>
      <c r="N6831" s="24">
        <f t="shared" si="530"/>
        <v>73600</v>
      </c>
      <c r="O6831" t="str">
        <f t="shared" si="531"/>
        <v>FACTURA</v>
      </c>
      <c r="P6831" t="str">
        <f t="shared" si="532"/>
        <v>2025</v>
      </c>
      <c r="Q6831" t="str">
        <f t="shared" si="533"/>
        <v>05</v>
      </c>
      <c r="R6831" t="str">
        <f>+IFERROR(VLOOKUP(I6831, Listado!A:B, 2, FALSE()), "COMERCIALIZADORA INTERNACIONAL CARIBBEAN EXOTICS S A")</f>
        <v>LONDOÑO ECHEVERRI ALEJANDRA</v>
      </c>
      <c r="S6831" s="25">
        <f>+VLOOKUP(E6831, TC!A:D, 2, FALSE())</f>
        <v>4239.2299999999996</v>
      </c>
      <c r="T6831" t="str">
        <f t="shared" si="534"/>
        <v>COP</v>
      </c>
    </row>
    <row r="6832" spans="1:20" ht="18.75" hidden="1" customHeight="1" x14ac:dyDescent="0.25">
      <c r="A6832" t="s">
        <v>2887</v>
      </c>
      <c r="B6832" t="s">
        <v>1923</v>
      </c>
      <c r="C6832" t="s">
        <v>1913</v>
      </c>
      <c r="D6832" s="24">
        <v>5979</v>
      </c>
      <c r="E6832" t="s">
        <v>1725</v>
      </c>
      <c r="F6832" t="s">
        <v>99</v>
      </c>
      <c r="G6832" t="s">
        <v>1914</v>
      </c>
      <c r="H6832" t="s">
        <v>2024</v>
      </c>
      <c r="I6832" t="s">
        <v>1838</v>
      </c>
      <c r="J6832" t="s">
        <v>1915</v>
      </c>
      <c r="K6832" t="s">
        <v>2803</v>
      </c>
      <c r="L6832" s="24">
        <v>53600</v>
      </c>
      <c r="M6832" s="25">
        <f>+VLOOKUP(E6832, TC!A:D, 4, FALSE())</f>
        <v>1.1111999985846488</v>
      </c>
      <c r="N6832" s="24">
        <f t="shared" si="530"/>
        <v>53600</v>
      </c>
      <c r="O6832" t="str">
        <f t="shared" si="531"/>
        <v>FACTURA</v>
      </c>
      <c r="P6832" t="str">
        <f t="shared" si="532"/>
        <v>2025</v>
      </c>
      <c r="Q6832" t="str">
        <f t="shared" si="533"/>
        <v>05</v>
      </c>
      <c r="R6832" t="str">
        <f>+IFERROR(VLOOKUP(I6832, Listado!A:B, 2, FALSE()), "COMERCIALIZADORA INTERNACIONAL CARIBBEAN EXOTICS S A")</f>
        <v>LONDOÑO ECHEVERRI ALEJANDRA</v>
      </c>
      <c r="S6832" s="25">
        <f>+VLOOKUP(E6832, TC!A:D, 2, FALSE())</f>
        <v>4239.2299999999996</v>
      </c>
      <c r="T6832" t="str">
        <f t="shared" si="534"/>
        <v>COP</v>
      </c>
    </row>
    <row r="6833" spans="1:20" ht="18.75" hidden="1" customHeight="1" x14ac:dyDescent="0.25">
      <c r="A6833" t="s">
        <v>2887</v>
      </c>
      <c r="B6833" t="s">
        <v>1923</v>
      </c>
      <c r="C6833" t="s">
        <v>1913</v>
      </c>
      <c r="D6833" s="24">
        <v>5979</v>
      </c>
      <c r="E6833" t="s">
        <v>1725</v>
      </c>
      <c r="F6833" t="s">
        <v>99</v>
      </c>
      <c r="G6833" t="s">
        <v>1914</v>
      </c>
      <c r="H6833" t="s">
        <v>2024</v>
      </c>
      <c r="I6833" t="s">
        <v>1838</v>
      </c>
      <c r="J6833" t="s">
        <v>1915</v>
      </c>
      <c r="K6833" t="s">
        <v>2803</v>
      </c>
      <c r="L6833" s="24">
        <v>101400</v>
      </c>
      <c r="M6833" s="25">
        <f>+VLOOKUP(E6833, TC!A:D, 4, FALSE())</f>
        <v>1.1111999985846488</v>
      </c>
      <c r="N6833" s="24">
        <f t="shared" si="530"/>
        <v>101400</v>
      </c>
      <c r="O6833" t="str">
        <f t="shared" si="531"/>
        <v>FACTURA</v>
      </c>
      <c r="P6833" t="str">
        <f t="shared" si="532"/>
        <v>2025</v>
      </c>
      <c r="Q6833" t="str">
        <f t="shared" si="533"/>
        <v>05</v>
      </c>
      <c r="R6833" t="str">
        <f>+IFERROR(VLOOKUP(I6833, Listado!A:B, 2, FALSE()), "COMERCIALIZADORA INTERNACIONAL CARIBBEAN EXOTICS S A")</f>
        <v>LONDOÑO ECHEVERRI ALEJANDRA</v>
      </c>
      <c r="S6833" s="25">
        <f>+VLOOKUP(E6833, TC!A:D, 2, FALSE())</f>
        <v>4239.2299999999996</v>
      </c>
      <c r="T6833" t="str">
        <f t="shared" si="534"/>
        <v>COP</v>
      </c>
    </row>
    <row r="6834" spans="1:20" ht="18.75" hidden="1" customHeight="1" x14ac:dyDescent="0.25">
      <c r="A6834" t="s">
        <v>2887</v>
      </c>
      <c r="B6834" t="s">
        <v>1923</v>
      </c>
      <c r="C6834" t="s">
        <v>1913</v>
      </c>
      <c r="D6834" s="24">
        <v>5979</v>
      </c>
      <c r="E6834" t="s">
        <v>1725</v>
      </c>
      <c r="F6834" t="s">
        <v>99</v>
      </c>
      <c r="G6834" t="s">
        <v>1914</v>
      </c>
      <c r="H6834" t="s">
        <v>2024</v>
      </c>
      <c r="I6834" t="s">
        <v>1838</v>
      </c>
      <c r="J6834" t="s">
        <v>1915</v>
      </c>
      <c r="K6834" t="s">
        <v>2803</v>
      </c>
      <c r="L6834" s="24">
        <v>19200</v>
      </c>
      <c r="M6834" s="25">
        <f>+VLOOKUP(E6834, TC!A:D, 4, FALSE())</f>
        <v>1.1111999985846488</v>
      </c>
      <c r="N6834" s="24">
        <f t="shared" si="530"/>
        <v>19200</v>
      </c>
      <c r="O6834" t="str">
        <f t="shared" si="531"/>
        <v>FACTURA</v>
      </c>
      <c r="P6834" t="str">
        <f t="shared" si="532"/>
        <v>2025</v>
      </c>
      <c r="Q6834" t="str">
        <f t="shared" si="533"/>
        <v>05</v>
      </c>
      <c r="R6834" t="str">
        <f>+IFERROR(VLOOKUP(I6834, Listado!A:B, 2, FALSE()), "COMERCIALIZADORA INTERNACIONAL CARIBBEAN EXOTICS S A")</f>
        <v>LONDOÑO ECHEVERRI ALEJANDRA</v>
      </c>
      <c r="S6834" s="25">
        <f>+VLOOKUP(E6834, TC!A:D, 2, FALSE())</f>
        <v>4239.2299999999996</v>
      </c>
      <c r="T6834" t="str">
        <f t="shared" si="534"/>
        <v>COP</v>
      </c>
    </row>
    <row r="6835" spans="1:20" ht="18.75" hidden="1" customHeight="1" x14ac:dyDescent="0.25">
      <c r="A6835" t="s">
        <v>2887</v>
      </c>
      <c r="B6835" t="s">
        <v>1923</v>
      </c>
      <c r="C6835" t="s">
        <v>1913</v>
      </c>
      <c r="D6835" s="24">
        <v>5979</v>
      </c>
      <c r="E6835" t="s">
        <v>1725</v>
      </c>
      <c r="F6835" t="s">
        <v>99</v>
      </c>
      <c r="G6835" t="s">
        <v>1914</v>
      </c>
      <c r="H6835" t="s">
        <v>2024</v>
      </c>
      <c r="I6835" t="s">
        <v>1838</v>
      </c>
      <c r="J6835" t="s">
        <v>1915</v>
      </c>
      <c r="K6835" t="s">
        <v>2803</v>
      </c>
      <c r="L6835" s="24">
        <v>32800</v>
      </c>
      <c r="M6835" s="25">
        <f>+VLOOKUP(E6835, TC!A:D, 4, FALSE())</f>
        <v>1.1111999985846488</v>
      </c>
      <c r="N6835" s="24">
        <f t="shared" si="530"/>
        <v>32800</v>
      </c>
      <c r="O6835" t="str">
        <f t="shared" si="531"/>
        <v>FACTURA</v>
      </c>
      <c r="P6835" t="str">
        <f t="shared" si="532"/>
        <v>2025</v>
      </c>
      <c r="Q6835" t="str">
        <f t="shared" si="533"/>
        <v>05</v>
      </c>
      <c r="R6835" t="str">
        <f>+IFERROR(VLOOKUP(I6835, Listado!A:B, 2, FALSE()), "COMERCIALIZADORA INTERNACIONAL CARIBBEAN EXOTICS S A")</f>
        <v>LONDOÑO ECHEVERRI ALEJANDRA</v>
      </c>
      <c r="S6835" s="25">
        <f>+VLOOKUP(E6835, TC!A:D, 2, FALSE())</f>
        <v>4239.2299999999996</v>
      </c>
      <c r="T6835" t="str">
        <f t="shared" si="534"/>
        <v>COP</v>
      </c>
    </row>
    <row r="6836" spans="1:20" ht="18.75" hidden="1" customHeight="1" x14ac:dyDescent="0.25">
      <c r="A6836" t="s">
        <v>2887</v>
      </c>
      <c r="B6836" t="s">
        <v>1923</v>
      </c>
      <c r="C6836" t="s">
        <v>1913</v>
      </c>
      <c r="D6836" s="24">
        <v>5979</v>
      </c>
      <c r="E6836" t="s">
        <v>1725</v>
      </c>
      <c r="F6836" t="s">
        <v>99</v>
      </c>
      <c r="G6836" t="s">
        <v>1914</v>
      </c>
      <c r="H6836" t="s">
        <v>2024</v>
      </c>
      <c r="I6836" t="s">
        <v>1838</v>
      </c>
      <c r="J6836" t="s">
        <v>1915</v>
      </c>
      <c r="K6836" t="s">
        <v>2803</v>
      </c>
      <c r="L6836" s="24">
        <v>50000</v>
      </c>
      <c r="M6836" s="25">
        <f>+VLOOKUP(E6836, TC!A:D, 4, FALSE())</f>
        <v>1.1111999985846488</v>
      </c>
      <c r="N6836" s="24">
        <f t="shared" si="530"/>
        <v>50000</v>
      </c>
      <c r="O6836" t="str">
        <f t="shared" si="531"/>
        <v>FACTURA</v>
      </c>
      <c r="P6836" t="str">
        <f t="shared" si="532"/>
        <v>2025</v>
      </c>
      <c r="Q6836" t="str">
        <f t="shared" si="533"/>
        <v>05</v>
      </c>
      <c r="R6836" t="str">
        <f>+IFERROR(VLOOKUP(I6836, Listado!A:B, 2, FALSE()), "COMERCIALIZADORA INTERNACIONAL CARIBBEAN EXOTICS S A")</f>
        <v>LONDOÑO ECHEVERRI ALEJANDRA</v>
      </c>
      <c r="S6836" s="25">
        <f>+VLOOKUP(E6836, TC!A:D, 2, FALSE())</f>
        <v>4239.2299999999996</v>
      </c>
      <c r="T6836" t="str">
        <f t="shared" si="534"/>
        <v>COP</v>
      </c>
    </row>
    <row r="6837" spans="1:20" ht="18.75" hidden="1" customHeight="1" x14ac:dyDescent="0.25">
      <c r="A6837" t="s">
        <v>2887</v>
      </c>
      <c r="B6837" t="s">
        <v>1923</v>
      </c>
      <c r="C6837" t="s">
        <v>1913</v>
      </c>
      <c r="D6837" s="24">
        <v>5980</v>
      </c>
      <c r="E6837" t="s">
        <v>1725</v>
      </c>
      <c r="F6837" t="s">
        <v>128</v>
      </c>
      <c r="G6837" t="s">
        <v>112</v>
      </c>
      <c r="H6837" t="s">
        <v>2782</v>
      </c>
      <c r="I6837" t="s">
        <v>1856</v>
      </c>
      <c r="J6837" t="s">
        <v>1930</v>
      </c>
      <c r="K6837" t="s">
        <v>1928</v>
      </c>
      <c r="L6837" s="24">
        <v>544.5</v>
      </c>
      <c r="M6837" s="25">
        <f>+VLOOKUP(E6837, TC!A:D, 4, FALSE())</f>
        <v>1.1111999985846488</v>
      </c>
      <c r="N6837" s="24">
        <f t="shared" si="530"/>
        <v>544.5</v>
      </c>
      <c r="O6837" t="str">
        <f t="shared" si="531"/>
        <v>FACTURA</v>
      </c>
      <c r="P6837" t="str">
        <f t="shared" si="532"/>
        <v>2025</v>
      </c>
      <c r="Q6837" t="str">
        <f t="shared" si="533"/>
        <v>05</v>
      </c>
      <c r="R6837" t="str">
        <f>+IFERROR(VLOOKUP(I6837, Listado!A:B, 2, FALSE()), "COMERCIALIZADORA INTERNACIONAL CARIBBEAN EXOTICS S A")</f>
        <v>HINCAPIE CONTRERAS ERIKA STEFANIA</v>
      </c>
      <c r="S6837" s="25">
        <f>+VLOOKUP(E6837, TC!A:D, 2, FALSE())</f>
        <v>4239.2299999999996</v>
      </c>
      <c r="T6837" t="str">
        <f t="shared" si="534"/>
        <v>USD</v>
      </c>
    </row>
    <row r="6838" spans="1:20" ht="18.75" hidden="1" customHeight="1" x14ac:dyDescent="0.25">
      <c r="A6838" t="s">
        <v>2887</v>
      </c>
      <c r="B6838" t="s">
        <v>1923</v>
      </c>
      <c r="C6838" t="s">
        <v>1913</v>
      </c>
      <c r="D6838" s="24">
        <v>5980</v>
      </c>
      <c r="E6838" t="s">
        <v>1725</v>
      </c>
      <c r="F6838" t="s">
        <v>128</v>
      </c>
      <c r="G6838" t="s">
        <v>112</v>
      </c>
      <c r="H6838" t="s">
        <v>2782</v>
      </c>
      <c r="I6838" t="s">
        <v>1856</v>
      </c>
      <c r="J6838" t="s">
        <v>1930</v>
      </c>
      <c r="K6838" t="s">
        <v>1934</v>
      </c>
      <c r="L6838" s="24">
        <v>1579.3</v>
      </c>
      <c r="M6838" s="25">
        <f>+VLOOKUP(E6838, TC!A:D, 4, FALSE())</f>
        <v>1.1111999985846488</v>
      </c>
      <c r="N6838" s="24">
        <f t="shared" si="530"/>
        <v>1579.3</v>
      </c>
      <c r="O6838" t="str">
        <f t="shared" si="531"/>
        <v>FACTURA</v>
      </c>
      <c r="P6838" t="str">
        <f t="shared" si="532"/>
        <v>2025</v>
      </c>
      <c r="Q6838" t="str">
        <f t="shared" si="533"/>
        <v>05</v>
      </c>
      <c r="R6838" t="str">
        <f>+IFERROR(VLOOKUP(I6838, Listado!A:B, 2, FALSE()), "COMERCIALIZADORA INTERNACIONAL CARIBBEAN EXOTICS S A")</f>
        <v>HINCAPIE CONTRERAS ERIKA STEFANIA</v>
      </c>
      <c r="S6838" s="25">
        <f>+VLOOKUP(E6838, TC!A:D, 2, FALSE())</f>
        <v>4239.2299999999996</v>
      </c>
      <c r="T6838" t="str">
        <f t="shared" si="534"/>
        <v>USD</v>
      </c>
    </row>
    <row r="6839" spans="1:20" ht="18.75" hidden="1" customHeight="1" x14ac:dyDescent="0.25">
      <c r="A6839" t="s">
        <v>2887</v>
      </c>
      <c r="B6839" t="s">
        <v>5</v>
      </c>
      <c r="C6839" t="s">
        <v>1913</v>
      </c>
      <c r="D6839" s="24">
        <v>11860</v>
      </c>
      <c r="E6839" t="s">
        <v>1725</v>
      </c>
      <c r="F6839" t="s">
        <v>99</v>
      </c>
      <c r="G6839" t="s">
        <v>1914</v>
      </c>
      <c r="I6839" t="s">
        <v>1841</v>
      </c>
      <c r="J6839" t="s">
        <v>1915</v>
      </c>
      <c r="K6839" t="s">
        <v>2022</v>
      </c>
      <c r="L6839" s="24">
        <v>177120</v>
      </c>
      <c r="M6839" s="25">
        <f>+VLOOKUP(E6839, TC!A:D, 4, FALSE())</f>
        <v>1.1111999985846488</v>
      </c>
      <c r="N6839" s="24">
        <f t="shared" si="530"/>
        <v>177120</v>
      </c>
      <c r="O6839" t="str">
        <f t="shared" si="531"/>
        <v>FACTURA</v>
      </c>
      <c r="P6839" t="str">
        <f t="shared" si="532"/>
        <v>2025</v>
      </c>
      <c r="Q6839" t="str">
        <f t="shared" si="533"/>
        <v>05</v>
      </c>
      <c r="R6839" t="str">
        <f>+IFERROR(VLOOKUP(I6839, Listado!A:B, 2, FALSE()), "COMERCIALIZADORA INTERNACIONAL CARIBBEAN EXOTICS S A")</f>
        <v>LONDOÑO ECHEVERRI ALEJANDRA</v>
      </c>
      <c r="S6839" s="25">
        <f>+VLOOKUP(E6839, TC!A:D, 2, FALSE())</f>
        <v>4239.2299999999996</v>
      </c>
      <c r="T6839" t="str">
        <f t="shared" si="534"/>
        <v>COP</v>
      </c>
    </row>
    <row r="6840" spans="1:20" ht="18.75" hidden="1" customHeight="1" x14ac:dyDescent="0.25">
      <c r="A6840" t="s">
        <v>2887</v>
      </c>
      <c r="B6840" t="s">
        <v>5</v>
      </c>
      <c r="C6840" t="s">
        <v>1913</v>
      </c>
      <c r="D6840" s="24">
        <v>11860</v>
      </c>
      <c r="E6840" t="s">
        <v>1725</v>
      </c>
      <c r="F6840" t="s">
        <v>99</v>
      </c>
      <c r="G6840" t="s">
        <v>1914</v>
      </c>
      <c r="I6840" t="s">
        <v>1841</v>
      </c>
      <c r="J6840" t="s">
        <v>1915</v>
      </c>
      <c r="K6840" t="s">
        <v>2022</v>
      </c>
      <c r="L6840" s="24">
        <v>114720</v>
      </c>
      <c r="M6840" s="25">
        <f>+VLOOKUP(E6840, TC!A:D, 4, FALSE())</f>
        <v>1.1111999985846488</v>
      </c>
      <c r="N6840" s="24">
        <f t="shared" si="530"/>
        <v>114720</v>
      </c>
      <c r="O6840" t="str">
        <f t="shared" si="531"/>
        <v>FACTURA</v>
      </c>
      <c r="P6840" t="str">
        <f t="shared" si="532"/>
        <v>2025</v>
      </c>
      <c r="Q6840" t="str">
        <f t="shared" si="533"/>
        <v>05</v>
      </c>
      <c r="R6840" t="str">
        <f>+IFERROR(VLOOKUP(I6840, Listado!A:B, 2, FALSE()), "COMERCIALIZADORA INTERNACIONAL CARIBBEAN EXOTICS S A")</f>
        <v>LONDOÑO ECHEVERRI ALEJANDRA</v>
      </c>
      <c r="S6840" s="25">
        <f>+VLOOKUP(E6840, TC!A:D, 2, FALSE())</f>
        <v>4239.2299999999996</v>
      </c>
      <c r="T6840" t="str">
        <f t="shared" si="534"/>
        <v>COP</v>
      </c>
    </row>
    <row r="6841" spans="1:20" ht="18.75" hidden="1" customHeight="1" x14ac:dyDescent="0.25">
      <c r="A6841" t="s">
        <v>2887</v>
      </c>
      <c r="B6841" t="s">
        <v>5</v>
      </c>
      <c r="C6841" t="s">
        <v>1913</v>
      </c>
      <c r="D6841" s="24">
        <v>11860</v>
      </c>
      <c r="E6841" t="s">
        <v>1725</v>
      </c>
      <c r="F6841" t="s">
        <v>99</v>
      </c>
      <c r="G6841" t="s">
        <v>1914</v>
      </c>
      <c r="I6841" t="s">
        <v>1841</v>
      </c>
      <c r="J6841" t="s">
        <v>1915</v>
      </c>
      <c r="K6841" t="s">
        <v>2022</v>
      </c>
      <c r="L6841" s="24">
        <v>79680</v>
      </c>
      <c r="M6841" s="25">
        <f>+VLOOKUP(E6841, TC!A:D, 4, FALSE())</f>
        <v>1.1111999985846488</v>
      </c>
      <c r="N6841" s="24">
        <f t="shared" si="530"/>
        <v>79680</v>
      </c>
      <c r="O6841" t="str">
        <f t="shared" si="531"/>
        <v>FACTURA</v>
      </c>
      <c r="P6841" t="str">
        <f t="shared" si="532"/>
        <v>2025</v>
      </c>
      <c r="Q6841" t="str">
        <f t="shared" si="533"/>
        <v>05</v>
      </c>
      <c r="R6841" t="str">
        <f>+IFERROR(VLOOKUP(I6841, Listado!A:B, 2, FALSE()), "COMERCIALIZADORA INTERNACIONAL CARIBBEAN EXOTICS S A")</f>
        <v>LONDOÑO ECHEVERRI ALEJANDRA</v>
      </c>
      <c r="S6841" s="25">
        <f>+VLOOKUP(E6841, TC!A:D, 2, FALSE())</f>
        <v>4239.2299999999996</v>
      </c>
      <c r="T6841" t="str">
        <f t="shared" si="534"/>
        <v>COP</v>
      </c>
    </row>
    <row r="6842" spans="1:20" ht="18.75" hidden="1" customHeight="1" x14ac:dyDescent="0.25">
      <c r="A6842" t="s">
        <v>2887</v>
      </c>
      <c r="B6842" t="s">
        <v>5</v>
      </c>
      <c r="C6842" t="s">
        <v>1913</v>
      </c>
      <c r="D6842" s="24">
        <v>11860</v>
      </c>
      <c r="E6842" t="s">
        <v>1725</v>
      </c>
      <c r="F6842" t="s">
        <v>99</v>
      </c>
      <c r="G6842" t="s">
        <v>1914</v>
      </c>
      <c r="I6842" t="s">
        <v>1841</v>
      </c>
      <c r="J6842" t="s">
        <v>1915</v>
      </c>
      <c r="K6842" t="s">
        <v>2022</v>
      </c>
      <c r="L6842" s="24">
        <v>22560</v>
      </c>
      <c r="M6842" s="25">
        <f>+VLOOKUP(E6842, TC!A:D, 4, FALSE())</f>
        <v>1.1111999985846488</v>
      </c>
      <c r="N6842" s="24">
        <f t="shared" si="530"/>
        <v>22560</v>
      </c>
      <c r="O6842" t="str">
        <f t="shared" si="531"/>
        <v>FACTURA</v>
      </c>
      <c r="P6842" t="str">
        <f t="shared" si="532"/>
        <v>2025</v>
      </c>
      <c r="Q6842" t="str">
        <f t="shared" si="533"/>
        <v>05</v>
      </c>
      <c r="R6842" t="str">
        <f>+IFERROR(VLOOKUP(I6842, Listado!A:B, 2, FALSE()), "COMERCIALIZADORA INTERNACIONAL CARIBBEAN EXOTICS S A")</f>
        <v>LONDOÑO ECHEVERRI ALEJANDRA</v>
      </c>
      <c r="S6842" s="25">
        <f>+VLOOKUP(E6842, TC!A:D, 2, FALSE())</f>
        <v>4239.2299999999996</v>
      </c>
      <c r="T6842" t="str">
        <f t="shared" si="534"/>
        <v>COP</v>
      </c>
    </row>
    <row r="6843" spans="1:20" ht="18.75" hidden="1" customHeight="1" x14ac:dyDescent="0.25">
      <c r="A6843" t="s">
        <v>2887</v>
      </c>
      <c r="B6843" t="s">
        <v>5</v>
      </c>
      <c r="C6843" t="s">
        <v>1913</v>
      </c>
      <c r="D6843" s="24">
        <v>11860</v>
      </c>
      <c r="E6843" t="s">
        <v>1725</v>
      </c>
      <c r="F6843" t="s">
        <v>99</v>
      </c>
      <c r="G6843" t="s">
        <v>1914</v>
      </c>
      <c r="I6843" t="s">
        <v>1841</v>
      </c>
      <c r="J6843" t="s">
        <v>1915</v>
      </c>
      <c r="K6843" t="s">
        <v>2022</v>
      </c>
      <c r="L6843" s="24">
        <v>4800</v>
      </c>
      <c r="M6843" s="25">
        <f>+VLOOKUP(E6843, TC!A:D, 4, FALSE())</f>
        <v>1.1111999985846488</v>
      </c>
      <c r="N6843" s="24">
        <f t="shared" si="530"/>
        <v>4800</v>
      </c>
      <c r="O6843" t="str">
        <f t="shared" si="531"/>
        <v>FACTURA</v>
      </c>
      <c r="P6843" t="str">
        <f t="shared" si="532"/>
        <v>2025</v>
      </c>
      <c r="Q6843" t="str">
        <f t="shared" si="533"/>
        <v>05</v>
      </c>
      <c r="R6843" t="str">
        <f>+IFERROR(VLOOKUP(I6843, Listado!A:B, 2, FALSE()), "COMERCIALIZADORA INTERNACIONAL CARIBBEAN EXOTICS S A")</f>
        <v>LONDOÑO ECHEVERRI ALEJANDRA</v>
      </c>
      <c r="S6843" s="25">
        <f>+VLOOKUP(E6843, TC!A:D, 2, FALSE())</f>
        <v>4239.2299999999996</v>
      </c>
      <c r="T6843" t="str">
        <f t="shared" si="534"/>
        <v>COP</v>
      </c>
    </row>
    <row r="6844" spans="1:20" ht="18.75" hidden="1" customHeight="1" x14ac:dyDescent="0.25">
      <c r="A6844" t="s">
        <v>2887</v>
      </c>
      <c r="B6844" t="s">
        <v>5</v>
      </c>
      <c r="C6844" t="s">
        <v>1913</v>
      </c>
      <c r="D6844" s="24">
        <v>11861</v>
      </c>
      <c r="E6844" t="s">
        <v>1725</v>
      </c>
      <c r="F6844" t="s">
        <v>99</v>
      </c>
      <c r="G6844" t="s">
        <v>1914</v>
      </c>
      <c r="I6844" t="s">
        <v>1841</v>
      </c>
      <c r="J6844" t="s">
        <v>1915</v>
      </c>
      <c r="K6844" t="s">
        <v>2022</v>
      </c>
      <c r="L6844" s="24">
        <v>468750</v>
      </c>
      <c r="M6844" s="25">
        <f>+VLOOKUP(E6844, TC!A:D, 4, FALSE())</f>
        <v>1.1111999985846488</v>
      </c>
      <c r="N6844" s="24">
        <f t="shared" si="530"/>
        <v>468750</v>
      </c>
      <c r="O6844" t="str">
        <f t="shared" si="531"/>
        <v>FACTURA</v>
      </c>
      <c r="P6844" t="str">
        <f t="shared" si="532"/>
        <v>2025</v>
      </c>
      <c r="Q6844" t="str">
        <f t="shared" si="533"/>
        <v>05</v>
      </c>
      <c r="R6844" t="str">
        <f>+IFERROR(VLOOKUP(I6844, Listado!A:B, 2, FALSE()), "COMERCIALIZADORA INTERNACIONAL CARIBBEAN EXOTICS S A")</f>
        <v>LONDOÑO ECHEVERRI ALEJANDRA</v>
      </c>
      <c r="S6844" s="25">
        <f>+VLOOKUP(E6844, TC!A:D, 2, FALSE())</f>
        <v>4239.2299999999996</v>
      </c>
      <c r="T6844" t="str">
        <f t="shared" si="534"/>
        <v>COP</v>
      </c>
    </row>
    <row r="6845" spans="1:20" ht="18.75" hidden="1" customHeight="1" x14ac:dyDescent="0.25">
      <c r="A6845" t="s">
        <v>2887</v>
      </c>
      <c r="B6845" t="s">
        <v>5</v>
      </c>
      <c r="C6845" t="s">
        <v>1913</v>
      </c>
      <c r="D6845" s="24">
        <v>11861</v>
      </c>
      <c r="E6845" t="s">
        <v>1725</v>
      </c>
      <c r="F6845" t="s">
        <v>99</v>
      </c>
      <c r="G6845" t="s">
        <v>1914</v>
      </c>
      <c r="I6845" t="s">
        <v>1841</v>
      </c>
      <c r="J6845" t="s">
        <v>1915</v>
      </c>
      <c r="K6845" t="s">
        <v>2022</v>
      </c>
      <c r="L6845" s="24">
        <v>3500</v>
      </c>
      <c r="M6845" s="25">
        <f>+VLOOKUP(E6845, TC!A:D, 4, FALSE())</f>
        <v>1.1111999985846488</v>
      </c>
      <c r="N6845" s="24">
        <f t="shared" si="530"/>
        <v>3500</v>
      </c>
      <c r="O6845" t="str">
        <f t="shared" si="531"/>
        <v>FACTURA</v>
      </c>
      <c r="P6845" t="str">
        <f t="shared" si="532"/>
        <v>2025</v>
      </c>
      <c r="Q6845" t="str">
        <f t="shared" si="533"/>
        <v>05</v>
      </c>
      <c r="R6845" t="str">
        <f>+IFERROR(VLOOKUP(I6845, Listado!A:B, 2, FALSE()), "COMERCIALIZADORA INTERNACIONAL CARIBBEAN EXOTICS S A")</f>
        <v>LONDOÑO ECHEVERRI ALEJANDRA</v>
      </c>
      <c r="S6845" s="25">
        <f>+VLOOKUP(E6845, TC!A:D, 2, FALSE())</f>
        <v>4239.2299999999996</v>
      </c>
      <c r="T6845" t="str">
        <f t="shared" si="534"/>
        <v>COP</v>
      </c>
    </row>
    <row r="6846" spans="1:20" ht="18.75" hidden="1" customHeight="1" x14ac:dyDescent="0.25">
      <c r="A6846" t="s">
        <v>2887</v>
      </c>
      <c r="B6846" t="s">
        <v>5</v>
      </c>
      <c r="C6846" t="s">
        <v>1913</v>
      </c>
      <c r="D6846" s="24">
        <v>11861</v>
      </c>
      <c r="E6846" t="s">
        <v>1725</v>
      </c>
      <c r="F6846" t="s">
        <v>99</v>
      </c>
      <c r="G6846" t="s">
        <v>1914</v>
      </c>
      <c r="I6846" t="s">
        <v>1841</v>
      </c>
      <c r="J6846" t="s">
        <v>1915</v>
      </c>
      <c r="K6846" t="s">
        <v>2022</v>
      </c>
      <c r="L6846" s="24">
        <v>8250</v>
      </c>
      <c r="M6846" s="25">
        <f>+VLOOKUP(E6846, TC!A:D, 4, FALSE())</f>
        <v>1.1111999985846488</v>
      </c>
      <c r="N6846" s="24">
        <f t="shared" si="530"/>
        <v>8250</v>
      </c>
      <c r="O6846" t="str">
        <f t="shared" si="531"/>
        <v>FACTURA</v>
      </c>
      <c r="P6846" t="str">
        <f t="shared" si="532"/>
        <v>2025</v>
      </c>
      <c r="Q6846" t="str">
        <f t="shared" si="533"/>
        <v>05</v>
      </c>
      <c r="R6846" t="str">
        <f>+IFERROR(VLOOKUP(I6846, Listado!A:B, 2, FALSE()), "COMERCIALIZADORA INTERNACIONAL CARIBBEAN EXOTICS S A")</f>
        <v>LONDOÑO ECHEVERRI ALEJANDRA</v>
      </c>
      <c r="S6846" s="25">
        <f>+VLOOKUP(E6846, TC!A:D, 2, FALSE())</f>
        <v>4239.2299999999996</v>
      </c>
      <c r="T6846" t="str">
        <f t="shared" si="534"/>
        <v>COP</v>
      </c>
    </row>
    <row r="6847" spans="1:20" ht="18.75" hidden="1" customHeight="1" x14ac:dyDescent="0.25">
      <c r="A6847" t="s">
        <v>2887</v>
      </c>
      <c r="B6847" t="s">
        <v>5</v>
      </c>
      <c r="C6847" t="s">
        <v>1913</v>
      </c>
      <c r="D6847" s="24">
        <v>11861</v>
      </c>
      <c r="E6847" t="s">
        <v>1725</v>
      </c>
      <c r="F6847" t="s">
        <v>99</v>
      </c>
      <c r="G6847" t="s">
        <v>1914</v>
      </c>
      <c r="I6847" t="s">
        <v>1841</v>
      </c>
      <c r="J6847" t="s">
        <v>1915</v>
      </c>
      <c r="K6847" t="s">
        <v>2022</v>
      </c>
      <c r="L6847" s="24">
        <v>330000</v>
      </c>
      <c r="M6847" s="25">
        <f>+VLOOKUP(E6847, TC!A:D, 4, FALSE())</f>
        <v>1.1111999985846488</v>
      </c>
      <c r="N6847" s="24">
        <f t="shared" si="530"/>
        <v>330000</v>
      </c>
      <c r="O6847" t="str">
        <f t="shared" si="531"/>
        <v>FACTURA</v>
      </c>
      <c r="P6847" t="str">
        <f t="shared" si="532"/>
        <v>2025</v>
      </c>
      <c r="Q6847" t="str">
        <f t="shared" si="533"/>
        <v>05</v>
      </c>
      <c r="R6847" t="str">
        <f>+IFERROR(VLOOKUP(I6847, Listado!A:B, 2, FALSE()), "COMERCIALIZADORA INTERNACIONAL CARIBBEAN EXOTICS S A")</f>
        <v>LONDOÑO ECHEVERRI ALEJANDRA</v>
      </c>
      <c r="S6847" s="25">
        <f>+VLOOKUP(E6847, TC!A:D, 2, FALSE())</f>
        <v>4239.2299999999996</v>
      </c>
      <c r="T6847" t="str">
        <f t="shared" si="534"/>
        <v>COP</v>
      </c>
    </row>
    <row r="6848" spans="1:20" ht="18.75" hidden="1" customHeight="1" x14ac:dyDescent="0.25">
      <c r="A6848" t="s">
        <v>2887</v>
      </c>
      <c r="B6848" t="s">
        <v>5</v>
      </c>
      <c r="C6848" t="s">
        <v>1913</v>
      </c>
      <c r="D6848" s="24">
        <v>11861</v>
      </c>
      <c r="E6848" t="s">
        <v>1725</v>
      </c>
      <c r="F6848" t="s">
        <v>99</v>
      </c>
      <c r="G6848" t="s">
        <v>1914</v>
      </c>
      <c r="I6848" t="s">
        <v>1841</v>
      </c>
      <c r="J6848" t="s">
        <v>1915</v>
      </c>
      <c r="K6848" t="s">
        <v>2022</v>
      </c>
      <c r="L6848" s="24">
        <v>48000</v>
      </c>
      <c r="M6848" s="25">
        <f>+VLOOKUP(E6848, TC!A:D, 4, FALSE())</f>
        <v>1.1111999985846488</v>
      </c>
      <c r="N6848" s="24">
        <f t="shared" si="530"/>
        <v>48000</v>
      </c>
      <c r="O6848" t="str">
        <f t="shared" si="531"/>
        <v>FACTURA</v>
      </c>
      <c r="P6848" t="str">
        <f t="shared" si="532"/>
        <v>2025</v>
      </c>
      <c r="Q6848" t="str">
        <f t="shared" si="533"/>
        <v>05</v>
      </c>
      <c r="R6848" t="str">
        <f>+IFERROR(VLOOKUP(I6848, Listado!A:B, 2, FALSE()), "COMERCIALIZADORA INTERNACIONAL CARIBBEAN EXOTICS S A")</f>
        <v>LONDOÑO ECHEVERRI ALEJANDRA</v>
      </c>
      <c r="S6848" s="25">
        <f>+VLOOKUP(E6848, TC!A:D, 2, FALSE())</f>
        <v>4239.2299999999996</v>
      </c>
      <c r="T6848" t="str">
        <f t="shared" si="534"/>
        <v>COP</v>
      </c>
    </row>
    <row r="6849" spans="1:20" ht="18.75" hidden="1" customHeight="1" x14ac:dyDescent="0.25">
      <c r="A6849" t="s">
        <v>2887</v>
      </c>
      <c r="B6849" t="s">
        <v>5</v>
      </c>
      <c r="C6849" t="s">
        <v>1913</v>
      </c>
      <c r="D6849" s="24">
        <v>11862</v>
      </c>
      <c r="E6849" t="s">
        <v>1725</v>
      </c>
      <c r="F6849" t="s">
        <v>99</v>
      </c>
      <c r="G6849" t="s">
        <v>1914</v>
      </c>
      <c r="I6849" t="s">
        <v>1841</v>
      </c>
      <c r="J6849" t="s">
        <v>1915</v>
      </c>
      <c r="K6849" t="s">
        <v>2022</v>
      </c>
      <c r="L6849" s="24">
        <v>529680</v>
      </c>
      <c r="M6849" s="25">
        <f>+VLOOKUP(E6849, TC!A:D, 4, FALSE())</f>
        <v>1.1111999985846488</v>
      </c>
      <c r="N6849" s="24">
        <f t="shared" si="530"/>
        <v>529680</v>
      </c>
      <c r="O6849" t="str">
        <f t="shared" si="531"/>
        <v>FACTURA</v>
      </c>
      <c r="P6849" t="str">
        <f t="shared" si="532"/>
        <v>2025</v>
      </c>
      <c r="Q6849" t="str">
        <f t="shared" si="533"/>
        <v>05</v>
      </c>
      <c r="R6849" t="str">
        <f>+IFERROR(VLOOKUP(I6849, Listado!A:B, 2, FALSE()), "COMERCIALIZADORA INTERNACIONAL CARIBBEAN EXOTICS S A")</f>
        <v>LONDOÑO ECHEVERRI ALEJANDRA</v>
      </c>
      <c r="S6849" s="25">
        <f>+VLOOKUP(E6849, TC!A:D, 2, FALSE())</f>
        <v>4239.2299999999996</v>
      </c>
      <c r="T6849" t="str">
        <f t="shared" si="534"/>
        <v>COP</v>
      </c>
    </row>
    <row r="6850" spans="1:20" ht="18.75" hidden="1" customHeight="1" x14ac:dyDescent="0.25">
      <c r="A6850" t="s">
        <v>2887</v>
      </c>
      <c r="B6850" t="s">
        <v>5</v>
      </c>
      <c r="C6850" t="s">
        <v>1913</v>
      </c>
      <c r="D6850" s="24">
        <v>11863</v>
      </c>
      <c r="E6850" t="s">
        <v>1725</v>
      </c>
      <c r="F6850" t="s">
        <v>99</v>
      </c>
      <c r="G6850" t="s">
        <v>1914</v>
      </c>
      <c r="I6850" t="s">
        <v>1841</v>
      </c>
      <c r="J6850" t="s">
        <v>1915</v>
      </c>
      <c r="K6850" t="s">
        <v>2022</v>
      </c>
      <c r="L6850" s="24">
        <v>138750</v>
      </c>
      <c r="M6850" s="25">
        <f>+VLOOKUP(E6850, TC!A:D, 4, FALSE())</f>
        <v>1.1111999985846488</v>
      </c>
      <c r="N6850" s="24">
        <f t="shared" ref="N6850:N6913" si="535">+IF(F6850="EUR", (M6850*L6850), IF(I6850="JUAN MATAS SAS", (L6850/S6850), L6850))</f>
        <v>138750</v>
      </c>
      <c r="O6850" t="str">
        <f t="shared" ref="O6850:O6913" si="536">+IF(C6850="CFE", "FACTURA", IF(ISERROR(SEARCH("ANULA", H6850))=FALSE(), "ANULACIÓN FE", IF(ISERROR(SEARCH("CANCELLATION", H6850))=FALSE(), "ANULACIÓN FE", "NOTAS")))</f>
        <v>FACTURA</v>
      </c>
      <c r="P6850" t="str">
        <f t="shared" ref="P6850:P6913" si="537">+LEFT(E6850, 4)</f>
        <v>2025</v>
      </c>
      <c r="Q6850" t="str">
        <f t="shared" ref="Q6850:Q6913" si="538">+MID(E6850, 5, 2)</f>
        <v>05</v>
      </c>
      <c r="R6850" t="str">
        <f>+IFERROR(VLOOKUP(I6850, Listado!A:B, 2, FALSE()), "COMERCIALIZADORA INTERNACIONAL CARIBBEAN EXOTICS S A")</f>
        <v>LONDOÑO ECHEVERRI ALEJANDRA</v>
      </c>
      <c r="S6850" s="25">
        <f>+VLOOKUP(E6850, TC!A:D, 2, FALSE())</f>
        <v>4239.2299999999996</v>
      </c>
      <c r="T6850" t="str">
        <f t="shared" ref="T6850:T6913" si="539">+IF(I6850="JUAN MATAS SAS", "USD", F6850)</f>
        <v>COP</v>
      </c>
    </row>
    <row r="6851" spans="1:20" ht="18.75" hidden="1" customHeight="1" x14ac:dyDescent="0.25">
      <c r="A6851" t="s">
        <v>2887</v>
      </c>
      <c r="B6851" t="s">
        <v>5</v>
      </c>
      <c r="C6851" t="s">
        <v>1913</v>
      </c>
      <c r="D6851" s="24">
        <v>11863</v>
      </c>
      <c r="E6851" t="s">
        <v>1725</v>
      </c>
      <c r="F6851" t="s">
        <v>99</v>
      </c>
      <c r="G6851" t="s">
        <v>1914</v>
      </c>
      <c r="I6851" t="s">
        <v>1841</v>
      </c>
      <c r="J6851" t="s">
        <v>1915</v>
      </c>
      <c r="K6851" t="s">
        <v>2022</v>
      </c>
      <c r="L6851" s="24">
        <v>29250</v>
      </c>
      <c r="M6851" s="25">
        <f>+VLOOKUP(E6851, TC!A:D, 4, FALSE())</f>
        <v>1.1111999985846488</v>
      </c>
      <c r="N6851" s="24">
        <f t="shared" si="535"/>
        <v>29250</v>
      </c>
      <c r="O6851" t="str">
        <f t="shared" si="536"/>
        <v>FACTURA</v>
      </c>
      <c r="P6851" t="str">
        <f t="shared" si="537"/>
        <v>2025</v>
      </c>
      <c r="Q6851" t="str">
        <f t="shared" si="538"/>
        <v>05</v>
      </c>
      <c r="R6851" t="str">
        <f>+IFERROR(VLOOKUP(I6851, Listado!A:B, 2, FALSE()), "COMERCIALIZADORA INTERNACIONAL CARIBBEAN EXOTICS S A")</f>
        <v>LONDOÑO ECHEVERRI ALEJANDRA</v>
      </c>
      <c r="S6851" s="25">
        <f>+VLOOKUP(E6851, TC!A:D, 2, FALSE())</f>
        <v>4239.2299999999996</v>
      </c>
      <c r="T6851" t="str">
        <f t="shared" si="539"/>
        <v>COP</v>
      </c>
    </row>
    <row r="6852" spans="1:20" ht="18.75" hidden="1" customHeight="1" x14ac:dyDescent="0.25">
      <c r="A6852" t="s">
        <v>2887</v>
      </c>
      <c r="B6852" t="s">
        <v>1923</v>
      </c>
      <c r="C6852" t="s">
        <v>1913</v>
      </c>
      <c r="D6852" s="24">
        <v>5981</v>
      </c>
      <c r="E6852" t="s">
        <v>1725</v>
      </c>
      <c r="F6852" t="s">
        <v>99</v>
      </c>
      <c r="G6852" t="s">
        <v>1914</v>
      </c>
      <c r="H6852" t="s">
        <v>2024</v>
      </c>
      <c r="I6852" t="s">
        <v>1838</v>
      </c>
      <c r="J6852" t="s">
        <v>1915</v>
      </c>
      <c r="K6852" t="s">
        <v>2022</v>
      </c>
      <c r="L6852" s="24">
        <v>224020</v>
      </c>
      <c r="M6852" s="25">
        <f>+VLOOKUP(E6852, TC!A:D, 4, FALSE())</f>
        <v>1.1111999985846488</v>
      </c>
      <c r="N6852" s="24">
        <f t="shared" si="535"/>
        <v>224020</v>
      </c>
      <c r="O6852" t="str">
        <f t="shared" si="536"/>
        <v>FACTURA</v>
      </c>
      <c r="P6852" t="str">
        <f t="shared" si="537"/>
        <v>2025</v>
      </c>
      <c r="Q6852" t="str">
        <f t="shared" si="538"/>
        <v>05</v>
      </c>
      <c r="R6852" t="str">
        <f>+IFERROR(VLOOKUP(I6852, Listado!A:B, 2, FALSE()), "COMERCIALIZADORA INTERNACIONAL CARIBBEAN EXOTICS S A")</f>
        <v>LONDOÑO ECHEVERRI ALEJANDRA</v>
      </c>
      <c r="S6852" s="25">
        <f>+VLOOKUP(E6852, TC!A:D, 2, FALSE())</f>
        <v>4239.2299999999996</v>
      </c>
      <c r="T6852" t="str">
        <f t="shared" si="539"/>
        <v>COP</v>
      </c>
    </row>
    <row r="6853" spans="1:20" ht="18.75" hidden="1" customHeight="1" x14ac:dyDescent="0.25">
      <c r="A6853" t="s">
        <v>2887</v>
      </c>
      <c r="B6853" t="s">
        <v>1923</v>
      </c>
      <c r="C6853" t="s">
        <v>1913</v>
      </c>
      <c r="D6853" s="24">
        <v>5981</v>
      </c>
      <c r="E6853" t="s">
        <v>1725</v>
      </c>
      <c r="F6853" t="s">
        <v>99</v>
      </c>
      <c r="G6853" t="s">
        <v>1914</v>
      </c>
      <c r="H6853" t="s">
        <v>2024</v>
      </c>
      <c r="I6853" t="s">
        <v>1838</v>
      </c>
      <c r="J6853" t="s">
        <v>1915</v>
      </c>
      <c r="K6853" t="s">
        <v>2022</v>
      </c>
      <c r="L6853" s="24">
        <v>51980</v>
      </c>
      <c r="M6853" s="25">
        <f>+VLOOKUP(E6853, TC!A:D, 4, FALSE())</f>
        <v>1.1111999985846488</v>
      </c>
      <c r="N6853" s="24">
        <f t="shared" si="535"/>
        <v>51980</v>
      </c>
      <c r="O6853" t="str">
        <f t="shared" si="536"/>
        <v>FACTURA</v>
      </c>
      <c r="P6853" t="str">
        <f t="shared" si="537"/>
        <v>2025</v>
      </c>
      <c r="Q6853" t="str">
        <f t="shared" si="538"/>
        <v>05</v>
      </c>
      <c r="R6853" t="str">
        <f>+IFERROR(VLOOKUP(I6853, Listado!A:B, 2, FALSE()), "COMERCIALIZADORA INTERNACIONAL CARIBBEAN EXOTICS S A")</f>
        <v>LONDOÑO ECHEVERRI ALEJANDRA</v>
      </c>
      <c r="S6853" s="25">
        <f>+VLOOKUP(E6853, TC!A:D, 2, FALSE())</f>
        <v>4239.2299999999996</v>
      </c>
      <c r="T6853" t="str">
        <f t="shared" si="539"/>
        <v>COP</v>
      </c>
    </row>
    <row r="6854" spans="1:20" ht="18.75" hidden="1" customHeight="1" x14ac:dyDescent="0.25">
      <c r="A6854" t="s">
        <v>2887</v>
      </c>
      <c r="B6854" t="s">
        <v>1923</v>
      </c>
      <c r="C6854" t="s">
        <v>1913</v>
      </c>
      <c r="D6854" s="24">
        <v>5981</v>
      </c>
      <c r="E6854" t="s">
        <v>1725</v>
      </c>
      <c r="F6854" t="s">
        <v>99</v>
      </c>
      <c r="G6854" t="s">
        <v>1914</v>
      </c>
      <c r="H6854" t="s">
        <v>2024</v>
      </c>
      <c r="I6854" t="s">
        <v>1838</v>
      </c>
      <c r="J6854" t="s">
        <v>1915</v>
      </c>
      <c r="K6854" t="s">
        <v>2022</v>
      </c>
      <c r="L6854" s="24">
        <v>23000</v>
      </c>
      <c r="M6854" s="25">
        <f>+VLOOKUP(E6854, TC!A:D, 4, FALSE())</f>
        <v>1.1111999985846488</v>
      </c>
      <c r="N6854" s="24">
        <f t="shared" si="535"/>
        <v>23000</v>
      </c>
      <c r="O6854" t="str">
        <f t="shared" si="536"/>
        <v>FACTURA</v>
      </c>
      <c r="P6854" t="str">
        <f t="shared" si="537"/>
        <v>2025</v>
      </c>
      <c r="Q6854" t="str">
        <f t="shared" si="538"/>
        <v>05</v>
      </c>
      <c r="R6854" t="str">
        <f>+IFERROR(VLOOKUP(I6854, Listado!A:B, 2, FALSE()), "COMERCIALIZADORA INTERNACIONAL CARIBBEAN EXOTICS S A")</f>
        <v>LONDOÑO ECHEVERRI ALEJANDRA</v>
      </c>
      <c r="S6854" s="25">
        <f>+VLOOKUP(E6854, TC!A:D, 2, FALSE())</f>
        <v>4239.2299999999996</v>
      </c>
      <c r="T6854" t="str">
        <f t="shared" si="539"/>
        <v>COP</v>
      </c>
    </row>
    <row r="6855" spans="1:20" ht="18.75" hidden="1" customHeight="1" x14ac:dyDescent="0.25">
      <c r="A6855" t="s">
        <v>2887</v>
      </c>
      <c r="B6855" t="s">
        <v>1923</v>
      </c>
      <c r="C6855" t="s">
        <v>1913</v>
      </c>
      <c r="D6855" s="24">
        <v>5981</v>
      </c>
      <c r="E6855" t="s">
        <v>1725</v>
      </c>
      <c r="F6855" t="s">
        <v>99</v>
      </c>
      <c r="G6855" t="s">
        <v>1914</v>
      </c>
      <c r="H6855" t="s">
        <v>2024</v>
      </c>
      <c r="I6855" t="s">
        <v>1838</v>
      </c>
      <c r="J6855" t="s">
        <v>1915</v>
      </c>
      <c r="K6855" t="s">
        <v>2045</v>
      </c>
      <c r="L6855" s="24">
        <v>1620</v>
      </c>
      <c r="M6855" s="25">
        <f>+VLOOKUP(E6855, TC!A:D, 4, FALSE())</f>
        <v>1.1111999985846488</v>
      </c>
      <c r="N6855" s="24">
        <f t="shared" si="535"/>
        <v>1620</v>
      </c>
      <c r="O6855" t="str">
        <f t="shared" si="536"/>
        <v>FACTURA</v>
      </c>
      <c r="P6855" t="str">
        <f t="shared" si="537"/>
        <v>2025</v>
      </c>
      <c r="Q6855" t="str">
        <f t="shared" si="538"/>
        <v>05</v>
      </c>
      <c r="R6855" t="str">
        <f>+IFERROR(VLOOKUP(I6855, Listado!A:B, 2, FALSE()), "COMERCIALIZADORA INTERNACIONAL CARIBBEAN EXOTICS S A")</f>
        <v>LONDOÑO ECHEVERRI ALEJANDRA</v>
      </c>
      <c r="S6855" s="25">
        <f>+VLOOKUP(E6855, TC!A:D, 2, FALSE())</f>
        <v>4239.2299999999996</v>
      </c>
      <c r="T6855" t="str">
        <f t="shared" si="539"/>
        <v>COP</v>
      </c>
    </row>
    <row r="6856" spans="1:20" ht="18.75" hidden="1" customHeight="1" x14ac:dyDescent="0.25">
      <c r="A6856" t="s">
        <v>2887</v>
      </c>
      <c r="B6856" t="s">
        <v>1923</v>
      </c>
      <c r="C6856" t="s">
        <v>1913</v>
      </c>
      <c r="D6856" s="24">
        <v>5981</v>
      </c>
      <c r="E6856" t="s">
        <v>1725</v>
      </c>
      <c r="F6856" t="s">
        <v>99</v>
      </c>
      <c r="G6856" t="s">
        <v>1914</v>
      </c>
      <c r="H6856" t="s">
        <v>2024</v>
      </c>
      <c r="I6856" t="s">
        <v>1838</v>
      </c>
      <c r="J6856" t="s">
        <v>1915</v>
      </c>
      <c r="K6856" t="s">
        <v>2045</v>
      </c>
      <c r="L6856" s="24">
        <v>161820</v>
      </c>
      <c r="M6856" s="25">
        <f>+VLOOKUP(E6856, TC!A:D, 4, FALSE())</f>
        <v>1.1111999985846488</v>
      </c>
      <c r="N6856" s="24">
        <f t="shared" si="535"/>
        <v>161820</v>
      </c>
      <c r="O6856" t="str">
        <f t="shared" si="536"/>
        <v>FACTURA</v>
      </c>
      <c r="P6856" t="str">
        <f t="shared" si="537"/>
        <v>2025</v>
      </c>
      <c r="Q6856" t="str">
        <f t="shared" si="538"/>
        <v>05</v>
      </c>
      <c r="R6856" t="str">
        <f>+IFERROR(VLOOKUP(I6856, Listado!A:B, 2, FALSE()), "COMERCIALIZADORA INTERNACIONAL CARIBBEAN EXOTICS S A")</f>
        <v>LONDOÑO ECHEVERRI ALEJANDRA</v>
      </c>
      <c r="S6856" s="25">
        <f>+VLOOKUP(E6856, TC!A:D, 2, FALSE())</f>
        <v>4239.2299999999996</v>
      </c>
      <c r="T6856" t="str">
        <f t="shared" si="539"/>
        <v>COP</v>
      </c>
    </row>
    <row r="6857" spans="1:20" ht="18.75" hidden="1" customHeight="1" x14ac:dyDescent="0.25">
      <c r="A6857" t="s">
        <v>2887</v>
      </c>
      <c r="B6857" t="s">
        <v>1923</v>
      </c>
      <c r="C6857" t="s">
        <v>1913</v>
      </c>
      <c r="D6857" s="24">
        <v>5981</v>
      </c>
      <c r="E6857" t="s">
        <v>1725</v>
      </c>
      <c r="F6857" t="s">
        <v>99</v>
      </c>
      <c r="G6857" t="s">
        <v>1914</v>
      </c>
      <c r="H6857" t="s">
        <v>2024</v>
      </c>
      <c r="I6857" t="s">
        <v>1838</v>
      </c>
      <c r="J6857" t="s">
        <v>1915</v>
      </c>
      <c r="K6857" t="s">
        <v>2045</v>
      </c>
      <c r="L6857" s="24">
        <v>230760</v>
      </c>
      <c r="M6857" s="25">
        <f>+VLOOKUP(E6857, TC!A:D, 4, FALSE())</f>
        <v>1.1111999985846488</v>
      </c>
      <c r="N6857" s="24">
        <f t="shared" si="535"/>
        <v>230760</v>
      </c>
      <c r="O6857" t="str">
        <f t="shared" si="536"/>
        <v>FACTURA</v>
      </c>
      <c r="P6857" t="str">
        <f t="shared" si="537"/>
        <v>2025</v>
      </c>
      <c r="Q6857" t="str">
        <f t="shared" si="538"/>
        <v>05</v>
      </c>
      <c r="R6857" t="str">
        <f>+IFERROR(VLOOKUP(I6857, Listado!A:B, 2, FALSE()), "COMERCIALIZADORA INTERNACIONAL CARIBBEAN EXOTICS S A")</f>
        <v>LONDOÑO ECHEVERRI ALEJANDRA</v>
      </c>
      <c r="S6857" s="25">
        <f>+VLOOKUP(E6857, TC!A:D, 2, FALSE())</f>
        <v>4239.2299999999996</v>
      </c>
      <c r="T6857" t="str">
        <f t="shared" si="539"/>
        <v>COP</v>
      </c>
    </row>
    <row r="6858" spans="1:20" ht="18.75" hidden="1" customHeight="1" x14ac:dyDescent="0.25">
      <c r="A6858" t="s">
        <v>2887</v>
      </c>
      <c r="B6858" t="s">
        <v>1923</v>
      </c>
      <c r="C6858" t="s">
        <v>1913</v>
      </c>
      <c r="D6858" s="24">
        <v>5981</v>
      </c>
      <c r="E6858" t="s">
        <v>1725</v>
      </c>
      <c r="F6858" t="s">
        <v>99</v>
      </c>
      <c r="G6858" t="s">
        <v>1914</v>
      </c>
      <c r="H6858" t="s">
        <v>2024</v>
      </c>
      <c r="I6858" t="s">
        <v>1838</v>
      </c>
      <c r="J6858" t="s">
        <v>1915</v>
      </c>
      <c r="K6858" t="s">
        <v>2803</v>
      </c>
      <c r="L6858" s="24">
        <v>49200</v>
      </c>
      <c r="M6858" s="25">
        <f>+VLOOKUP(E6858, TC!A:D, 4, FALSE())</f>
        <v>1.1111999985846488</v>
      </c>
      <c r="N6858" s="24">
        <f t="shared" si="535"/>
        <v>49200</v>
      </c>
      <c r="O6858" t="str">
        <f t="shared" si="536"/>
        <v>FACTURA</v>
      </c>
      <c r="P6858" t="str">
        <f t="shared" si="537"/>
        <v>2025</v>
      </c>
      <c r="Q6858" t="str">
        <f t="shared" si="538"/>
        <v>05</v>
      </c>
      <c r="R6858" t="str">
        <f>+IFERROR(VLOOKUP(I6858, Listado!A:B, 2, FALSE()), "COMERCIALIZADORA INTERNACIONAL CARIBBEAN EXOTICS S A")</f>
        <v>LONDOÑO ECHEVERRI ALEJANDRA</v>
      </c>
      <c r="S6858" s="25">
        <f>+VLOOKUP(E6858, TC!A:D, 2, FALSE())</f>
        <v>4239.2299999999996</v>
      </c>
      <c r="T6858" t="str">
        <f t="shared" si="539"/>
        <v>COP</v>
      </c>
    </row>
    <row r="6859" spans="1:20" ht="18.75" hidden="1" customHeight="1" x14ac:dyDescent="0.25">
      <c r="A6859" t="s">
        <v>2887</v>
      </c>
      <c r="B6859" t="s">
        <v>1923</v>
      </c>
      <c r="C6859" t="s">
        <v>1913</v>
      </c>
      <c r="D6859" s="24">
        <v>5981</v>
      </c>
      <c r="E6859" t="s">
        <v>1725</v>
      </c>
      <c r="F6859" t="s">
        <v>99</v>
      </c>
      <c r="G6859" t="s">
        <v>1914</v>
      </c>
      <c r="H6859" t="s">
        <v>2024</v>
      </c>
      <c r="I6859" t="s">
        <v>1838</v>
      </c>
      <c r="J6859" t="s">
        <v>1915</v>
      </c>
      <c r="K6859" t="s">
        <v>2803</v>
      </c>
      <c r="L6859" s="24">
        <v>6200</v>
      </c>
      <c r="M6859" s="25">
        <f>+VLOOKUP(E6859, TC!A:D, 4, FALSE())</f>
        <v>1.1111999985846488</v>
      </c>
      <c r="N6859" s="24">
        <f t="shared" si="535"/>
        <v>6200</v>
      </c>
      <c r="O6859" t="str">
        <f t="shared" si="536"/>
        <v>FACTURA</v>
      </c>
      <c r="P6859" t="str">
        <f t="shared" si="537"/>
        <v>2025</v>
      </c>
      <c r="Q6859" t="str">
        <f t="shared" si="538"/>
        <v>05</v>
      </c>
      <c r="R6859" t="str">
        <f>+IFERROR(VLOOKUP(I6859, Listado!A:B, 2, FALSE()), "COMERCIALIZADORA INTERNACIONAL CARIBBEAN EXOTICS S A")</f>
        <v>LONDOÑO ECHEVERRI ALEJANDRA</v>
      </c>
      <c r="S6859" s="25">
        <f>+VLOOKUP(E6859, TC!A:D, 2, FALSE())</f>
        <v>4239.2299999999996</v>
      </c>
      <c r="T6859" t="str">
        <f t="shared" si="539"/>
        <v>COP</v>
      </c>
    </row>
    <row r="6860" spans="1:20" ht="18.75" hidden="1" customHeight="1" x14ac:dyDescent="0.25">
      <c r="A6860" t="s">
        <v>2887</v>
      </c>
      <c r="B6860" t="s">
        <v>1923</v>
      </c>
      <c r="C6860" t="s">
        <v>1913</v>
      </c>
      <c r="D6860" s="24">
        <v>5981</v>
      </c>
      <c r="E6860" t="s">
        <v>1725</v>
      </c>
      <c r="F6860" t="s">
        <v>99</v>
      </c>
      <c r="G6860" t="s">
        <v>1914</v>
      </c>
      <c r="H6860" t="s">
        <v>2024</v>
      </c>
      <c r="I6860" t="s">
        <v>1838</v>
      </c>
      <c r="J6860" t="s">
        <v>1915</v>
      </c>
      <c r="K6860" t="s">
        <v>2803</v>
      </c>
      <c r="L6860" s="24">
        <v>45600</v>
      </c>
      <c r="M6860" s="25">
        <f>+VLOOKUP(E6860, TC!A:D, 4, FALSE())</f>
        <v>1.1111999985846488</v>
      </c>
      <c r="N6860" s="24">
        <f t="shared" si="535"/>
        <v>45600</v>
      </c>
      <c r="O6860" t="str">
        <f t="shared" si="536"/>
        <v>FACTURA</v>
      </c>
      <c r="P6860" t="str">
        <f t="shared" si="537"/>
        <v>2025</v>
      </c>
      <c r="Q6860" t="str">
        <f t="shared" si="538"/>
        <v>05</v>
      </c>
      <c r="R6860" t="str">
        <f>+IFERROR(VLOOKUP(I6860, Listado!A:B, 2, FALSE()), "COMERCIALIZADORA INTERNACIONAL CARIBBEAN EXOTICS S A")</f>
        <v>LONDOÑO ECHEVERRI ALEJANDRA</v>
      </c>
      <c r="S6860" s="25">
        <f>+VLOOKUP(E6860, TC!A:D, 2, FALSE())</f>
        <v>4239.2299999999996</v>
      </c>
      <c r="T6860" t="str">
        <f t="shared" si="539"/>
        <v>COP</v>
      </c>
    </row>
    <row r="6861" spans="1:20" ht="18.75" hidden="1" customHeight="1" x14ac:dyDescent="0.25">
      <c r="A6861" t="s">
        <v>2887</v>
      </c>
      <c r="B6861" t="s">
        <v>1923</v>
      </c>
      <c r="C6861" t="s">
        <v>1913</v>
      </c>
      <c r="D6861" s="24">
        <v>5981</v>
      </c>
      <c r="E6861" t="s">
        <v>1725</v>
      </c>
      <c r="F6861" t="s">
        <v>99</v>
      </c>
      <c r="G6861" t="s">
        <v>1914</v>
      </c>
      <c r="H6861" t="s">
        <v>2024</v>
      </c>
      <c r="I6861" t="s">
        <v>1838</v>
      </c>
      <c r="J6861" t="s">
        <v>1915</v>
      </c>
      <c r="K6861" t="s">
        <v>2803</v>
      </c>
      <c r="L6861" s="24">
        <v>36400</v>
      </c>
      <c r="M6861" s="25">
        <f>+VLOOKUP(E6861, TC!A:D, 4, FALSE())</f>
        <v>1.1111999985846488</v>
      </c>
      <c r="N6861" s="24">
        <f t="shared" si="535"/>
        <v>36400</v>
      </c>
      <c r="O6861" t="str">
        <f t="shared" si="536"/>
        <v>FACTURA</v>
      </c>
      <c r="P6861" t="str">
        <f t="shared" si="537"/>
        <v>2025</v>
      </c>
      <c r="Q6861" t="str">
        <f t="shared" si="538"/>
        <v>05</v>
      </c>
      <c r="R6861" t="str">
        <f>+IFERROR(VLOOKUP(I6861, Listado!A:B, 2, FALSE()), "COMERCIALIZADORA INTERNACIONAL CARIBBEAN EXOTICS S A")</f>
        <v>LONDOÑO ECHEVERRI ALEJANDRA</v>
      </c>
      <c r="S6861" s="25">
        <f>+VLOOKUP(E6861, TC!A:D, 2, FALSE())</f>
        <v>4239.2299999999996</v>
      </c>
      <c r="T6861" t="str">
        <f t="shared" si="539"/>
        <v>COP</v>
      </c>
    </row>
    <row r="6862" spans="1:20" ht="18.75" hidden="1" customHeight="1" x14ac:dyDescent="0.25">
      <c r="A6862" t="s">
        <v>2887</v>
      </c>
      <c r="B6862" t="s">
        <v>1923</v>
      </c>
      <c r="C6862" t="s">
        <v>1913</v>
      </c>
      <c r="D6862" s="24">
        <v>5981</v>
      </c>
      <c r="E6862" t="s">
        <v>1725</v>
      </c>
      <c r="F6862" t="s">
        <v>99</v>
      </c>
      <c r="G6862" t="s">
        <v>1914</v>
      </c>
      <c r="H6862" t="s">
        <v>2024</v>
      </c>
      <c r="I6862" t="s">
        <v>1838</v>
      </c>
      <c r="J6862" t="s">
        <v>1915</v>
      </c>
      <c r="K6862" t="s">
        <v>2803</v>
      </c>
      <c r="L6862" s="24">
        <v>81600</v>
      </c>
      <c r="M6862" s="25">
        <f>+VLOOKUP(E6862, TC!A:D, 4, FALSE())</f>
        <v>1.1111999985846488</v>
      </c>
      <c r="N6862" s="24">
        <f t="shared" si="535"/>
        <v>81600</v>
      </c>
      <c r="O6862" t="str">
        <f t="shared" si="536"/>
        <v>FACTURA</v>
      </c>
      <c r="P6862" t="str">
        <f t="shared" si="537"/>
        <v>2025</v>
      </c>
      <c r="Q6862" t="str">
        <f t="shared" si="538"/>
        <v>05</v>
      </c>
      <c r="R6862" t="str">
        <f>+IFERROR(VLOOKUP(I6862, Listado!A:B, 2, FALSE()), "COMERCIALIZADORA INTERNACIONAL CARIBBEAN EXOTICS S A")</f>
        <v>LONDOÑO ECHEVERRI ALEJANDRA</v>
      </c>
      <c r="S6862" s="25">
        <f>+VLOOKUP(E6862, TC!A:D, 2, FALSE())</f>
        <v>4239.2299999999996</v>
      </c>
      <c r="T6862" t="str">
        <f t="shared" si="539"/>
        <v>COP</v>
      </c>
    </row>
    <row r="6863" spans="1:20" ht="18.75" hidden="1" customHeight="1" x14ac:dyDescent="0.25">
      <c r="A6863" t="s">
        <v>2887</v>
      </c>
      <c r="B6863" t="s">
        <v>1923</v>
      </c>
      <c r="C6863" t="s">
        <v>1913</v>
      </c>
      <c r="D6863" s="24">
        <v>5981</v>
      </c>
      <c r="E6863" t="s">
        <v>1725</v>
      </c>
      <c r="F6863" t="s">
        <v>99</v>
      </c>
      <c r="G6863" t="s">
        <v>1914</v>
      </c>
      <c r="H6863" t="s">
        <v>2024</v>
      </c>
      <c r="I6863" t="s">
        <v>1838</v>
      </c>
      <c r="J6863" t="s">
        <v>1915</v>
      </c>
      <c r="K6863" t="s">
        <v>2803</v>
      </c>
      <c r="L6863" s="24">
        <v>299800</v>
      </c>
      <c r="M6863" s="25">
        <f>+VLOOKUP(E6863, TC!A:D, 4, FALSE())</f>
        <v>1.1111999985846488</v>
      </c>
      <c r="N6863" s="24">
        <f t="shared" si="535"/>
        <v>299800</v>
      </c>
      <c r="O6863" t="str">
        <f t="shared" si="536"/>
        <v>FACTURA</v>
      </c>
      <c r="P6863" t="str">
        <f t="shared" si="537"/>
        <v>2025</v>
      </c>
      <c r="Q6863" t="str">
        <f t="shared" si="538"/>
        <v>05</v>
      </c>
      <c r="R6863" t="str">
        <f>+IFERROR(VLOOKUP(I6863, Listado!A:B, 2, FALSE()), "COMERCIALIZADORA INTERNACIONAL CARIBBEAN EXOTICS S A")</f>
        <v>LONDOÑO ECHEVERRI ALEJANDRA</v>
      </c>
      <c r="S6863" s="25">
        <f>+VLOOKUP(E6863, TC!A:D, 2, FALSE())</f>
        <v>4239.2299999999996</v>
      </c>
      <c r="T6863" t="str">
        <f t="shared" si="539"/>
        <v>COP</v>
      </c>
    </row>
    <row r="6864" spans="1:20" ht="18.75" hidden="1" customHeight="1" x14ac:dyDescent="0.25">
      <c r="A6864" t="s">
        <v>2887</v>
      </c>
      <c r="B6864" t="s">
        <v>1923</v>
      </c>
      <c r="C6864" t="s">
        <v>1913</v>
      </c>
      <c r="D6864" s="24">
        <v>5981</v>
      </c>
      <c r="E6864" t="s">
        <v>1725</v>
      </c>
      <c r="F6864" t="s">
        <v>99</v>
      </c>
      <c r="G6864" t="s">
        <v>1914</v>
      </c>
      <c r="H6864" t="s">
        <v>2024</v>
      </c>
      <c r="I6864" t="s">
        <v>1838</v>
      </c>
      <c r="J6864" t="s">
        <v>1915</v>
      </c>
      <c r="K6864" t="s">
        <v>2803</v>
      </c>
      <c r="L6864" s="24">
        <v>23800</v>
      </c>
      <c r="M6864" s="25">
        <f>+VLOOKUP(E6864, TC!A:D, 4, FALSE())</f>
        <v>1.1111999985846488</v>
      </c>
      <c r="N6864" s="24">
        <f t="shared" si="535"/>
        <v>23800</v>
      </c>
      <c r="O6864" t="str">
        <f t="shared" si="536"/>
        <v>FACTURA</v>
      </c>
      <c r="P6864" t="str">
        <f t="shared" si="537"/>
        <v>2025</v>
      </c>
      <c r="Q6864" t="str">
        <f t="shared" si="538"/>
        <v>05</v>
      </c>
      <c r="R6864" t="str">
        <f>+IFERROR(VLOOKUP(I6864, Listado!A:B, 2, FALSE()), "COMERCIALIZADORA INTERNACIONAL CARIBBEAN EXOTICS S A")</f>
        <v>LONDOÑO ECHEVERRI ALEJANDRA</v>
      </c>
      <c r="S6864" s="25">
        <f>+VLOOKUP(E6864, TC!A:D, 2, FALSE())</f>
        <v>4239.2299999999996</v>
      </c>
      <c r="T6864" t="str">
        <f t="shared" si="539"/>
        <v>COP</v>
      </c>
    </row>
    <row r="6865" spans="1:20" ht="18.75" hidden="1" customHeight="1" x14ac:dyDescent="0.25">
      <c r="A6865" t="s">
        <v>2887</v>
      </c>
      <c r="B6865" t="s">
        <v>1923</v>
      </c>
      <c r="C6865" t="s">
        <v>1913</v>
      </c>
      <c r="D6865" s="24">
        <v>5981</v>
      </c>
      <c r="E6865" t="s">
        <v>1725</v>
      </c>
      <c r="F6865" t="s">
        <v>99</v>
      </c>
      <c r="G6865" t="s">
        <v>1914</v>
      </c>
      <c r="H6865" t="s">
        <v>2024</v>
      </c>
      <c r="I6865" t="s">
        <v>1838</v>
      </c>
      <c r="J6865" t="s">
        <v>1915</v>
      </c>
      <c r="K6865" t="s">
        <v>2803</v>
      </c>
      <c r="L6865" s="24">
        <v>22600</v>
      </c>
      <c r="M6865" s="25">
        <f>+VLOOKUP(E6865, TC!A:D, 4, FALSE())</f>
        <v>1.1111999985846488</v>
      </c>
      <c r="N6865" s="24">
        <f t="shared" si="535"/>
        <v>22600</v>
      </c>
      <c r="O6865" t="str">
        <f t="shared" si="536"/>
        <v>FACTURA</v>
      </c>
      <c r="P6865" t="str">
        <f t="shared" si="537"/>
        <v>2025</v>
      </c>
      <c r="Q6865" t="str">
        <f t="shared" si="538"/>
        <v>05</v>
      </c>
      <c r="R6865" t="str">
        <f>+IFERROR(VLOOKUP(I6865, Listado!A:B, 2, FALSE()), "COMERCIALIZADORA INTERNACIONAL CARIBBEAN EXOTICS S A")</f>
        <v>LONDOÑO ECHEVERRI ALEJANDRA</v>
      </c>
      <c r="S6865" s="25">
        <f>+VLOOKUP(E6865, TC!A:D, 2, FALSE())</f>
        <v>4239.2299999999996</v>
      </c>
      <c r="T6865" t="str">
        <f t="shared" si="539"/>
        <v>COP</v>
      </c>
    </row>
    <row r="6866" spans="1:20" ht="18.75" hidden="1" customHeight="1" x14ac:dyDescent="0.25">
      <c r="A6866" t="s">
        <v>2887</v>
      </c>
      <c r="B6866" t="s">
        <v>1923</v>
      </c>
      <c r="C6866" t="s">
        <v>1913</v>
      </c>
      <c r="D6866" s="24">
        <v>5981</v>
      </c>
      <c r="E6866" t="s">
        <v>1725</v>
      </c>
      <c r="F6866" t="s">
        <v>99</v>
      </c>
      <c r="G6866" t="s">
        <v>1914</v>
      </c>
      <c r="H6866" t="s">
        <v>2024</v>
      </c>
      <c r="I6866" t="s">
        <v>1838</v>
      </c>
      <c r="J6866" t="s">
        <v>1915</v>
      </c>
      <c r="K6866" t="s">
        <v>2803</v>
      </c>
      <c r="L6866" s="24">
        <v>84400</v>
      </c>
      <c r="M6866" s="25">
        <f>+VLOOKUP(E6866, TC!A:D, 4, FALSE())</f>
        <v>1.1111999985846488</v>
      </c>
      <c r="N6866" s="24">
        <f t="shared" si="535"/>
        <v>84400</v>
      </c>
      <c r="O6866" t="str">
        <f t="shared" si="536"/>
        <v>FACTURA</v>
      </c>
      <c r="P6866" t="str">
        <f t="shared" si="537"/>
        <v>2025</v>
      </c>
      <c r="Q6866" t="str">
        <f t="shared" si="538"/>
        <v>05</v>
      </c>
      <c r="R6866" t="str">
        <f>+IFERROR(VLOOKUP(I6866, Listado!A:B, 2, FALSE()), "COMERCIALIZADORA INTERNACIONAL CARIBBEAN EXOTICS S A")</f>
        <v>LONDOÑO ECHEVERRI ALEJANDRA</v>
      </c>
      <c r="S6866" s="25">
        <f>+VLOOKUP(E6866, TC!A:D, 2, FALSE())</f>
        <v>4239.2299999999996</v>
      </c>
      <c r="T6866" t="str">
        <f t="shared" si="539"/>
        <v>COP</v>
      </c>
    </row>
    <row r="6867" spans="1:20" ht="18.75" hidden="1" customHeight="1" x14ac:dyDescent="0.25">
      <c r="A6867" t="s">
        <v>2887</v>
      </c>
      <c r="B6867" t="s">
        <v>1923</v>
      </c>
      <c r="C6867" t="s">
        <v>1913</v>
      </c>
      <c r="D6867" s="24">
        <v>5981</v>
      </c>
      <c r="E6867" t="s">
        <v>1725</v>
      </c>
      <c r="F6867" t="s">
        <v>99</v>
      </c>
      <c r="G6867" t="s">
        <v>1914</v>
      </c>
      <c r="H6867" t="s">
        <v>2024</v>
      </c>
      <c r="I6867" t="s">
        <v>1838</v>
      </c>
      <c r="J6867" t="s">
        <v>1915</v>
      </c>
      <c r="K6867" t="s">
        <v>2803</v>
      </c>
      <c r="L6867" s="24">
        <v>15200</v>
      </c>
      <c r="M6867" s="25">
        <f>+VLOOKUP(E6867, TC!A:D, 4, FALSE())</f>
        <v>1.1111999985846488</v>
      </c>
      <c r="N6867" s="24">
        <f t="shared" si="535"/>
        <v>15200</v>
      </c>
      <c r="O6867" t="str">
        <f t="shared" si="536"/>
        <v>FACTURA</v>
      </c>
      <c r="P6867" t="str">
        <f t="shared" si="537"/>
        <v>2025</v>
      </c>
      <c r="Q6867" t="str">
        <f t="shared" si="538"/>
        <v>05</v>
      </c>
      <c r="R6867" t="str">
        <f>+IFERROR(VLOOKUP(I6867, Listado!A:B, 2, FALSE()), "COMERCIALIZADORA INTERNACIONAL CARIBBEAN EXOTICS S A")</f>
        <v>LONDOÑO ECHEVERRI ALEJANDRA</v>
      </c>
      <c r="S6867" s="25">
        <f>+VLOOKUP(E6867, TC!A:D, 2, FALSE())</f>
        <v>4239.2299999999996</v>
      </c>
      <c r="T6867" t="str">
        <f t="shared" si="539"/>
        <v>COP</v>
      </c>
    </row>
    <row r="6868" spans="1:20" ht="18.75" hidden="1" customHeight="1" x14ac:dyDescent="0.25">
      <c r="A6868" t="s">
        <v>2887</v>
      </c>
      <c r="B6868" t="s">
        <v>1923</v>
      </c>
      <c r="C6868" t="s">
        <v>1913</v>
      </c>
      <c r="D6868" s="24">
        <v>5981</v>
      </c>
      <c r="E6868" t="s">
        <v>1725</v>
      </c>
      <c r="F6868" t="s">
        <v>99</v>
      </c>
      <c r="G6868" t="s">
        <v>1914</v>
      </c>
      <c r="H6868" t="s">
        <v>2024</v>
      </c>
      <c r="I6868" t="s">
        <v>1838</v>
      </c>
      <c r="J6868" t="s">
        <v>1915</v>
      </c>
      <c r="K6868" t="s">
        <v>2803</v>
      </c>
      <c r="L6868" s="24">
        <v>113000</v>
      </c>
      <c r="M6868" s="25">
        <f>+VLOOKUP(E6868, TC!A:D, 4, FALSE())</f>
        <v>1.1111999985846488</v>
      </c>
      <c r="N6868" s="24">
        <f t="shared" si="535"/>
        <v>113000</v>
      </c>
      <c r="O6868" t="str">
        <f t="shared" si="536"/>
        <v>FACTURA</v>
      </c>
      <c r="P6868" t="str">
        <f t="shared" si="537"/>
        <v>2025</v>
      </c>
      <c r="Q6868" t="str">
        <f t="shared" si="538"/>
        <v>05</v>
      </c>
      <c r="R6868" t="str">
        <f>+IFERROR(VLOOKUP(I6868, Listado!A:B, 2, FALSE()), "COMERCIALIZADORA INTERNACIONAL CARIBBEAN EXOTICS S A")</f>
        <v>LONDOÑO ECHEVERRI ALEJANDRA</v>
      </c>
      <c r="S6868" s="25">
        <f>+VLOOKUP(E6868, TC!A:D, 2, FALSE())</f>
        <v>4239.2299999999996</v>
      </c>
      <c r="T6868" t="str">
        <f t="shared" si="539"/>
        <v>COP</v>
      </c>
    </row>
    <row r="6869" spans="1:20" ht="18.75" hidden="1" customHeight="1" x14ac:dyDescent="0.25">
      <c r="A6869" t="s">
        <v>2887</v>
      </c>
      <c r="B6869" t="s">
        <v>1923</v>
      </c>
      <c r="C6869" t="s">
        <v>1913</v>
      </c>
      <c r="D6869" s="24">
        <v>5981</v>
      </c>
      <c r="E6869" t="s">
        <v>1725</v>
      </c>
      <c r="F6869" t="s">
        <v>99</v>
      </c>
      <c r="G6869" t="s">
        <v>1914</v>
      </c>
      <c r="H6869" t="s">
        <v>2024</v>
      </c>
      <c r="I6869" t="s">
        <v>1838</v>
      </c>
      <c r="J6869" t="s">
        <v>1915</v>
      </c>
      <c r="K6869" t="s">
        <v>2803</v>
      </c>
      <c r="L6869" s="24">
        <v>118000</v>
      </c>
      <c r="M6869" s="25">
        <f>+VLOOKUP(E6869, TC!A:D, 4, FALSE())</f>
        <v>1.1111999985846488</v>
      </c>
      <c r="N6869" s="24">
        <f t="shared" si="535"/>
        <v>118000</v>
      </c>
      <c r="O6869" t="str">
        <f t="shared" si="536"/>
        <v>FACTURA</v>
      </c>
      <c r="P6869" t="str">
        <f t="shared" si="537"/>
        <v>2025</v>
      </c>
      <c r="Q6869" t="str">
        <f t="shared" si="538"/>
        <v>05</v>
      </c>
      <c r="R6869" t="str">
        <f>+IFERROR(VLOOKUP(I6869, Listado!A:B, 2, FALSE()), "COMERCIALIZADORA INTERNACIONAL CARIBBEAN EXOTICS S A")</f>
        <v>LONDOÑO ECHEVERRI ALEJANDRA</v>
      </c>
      <c r="S6869" s="25">
        <f>+VLOOKUP(E6869, TC!A:D, 2, FALSE())</f>
        <v>4239.2299999999996</v>
      </c>
      <c r="T6869" t="str">
        <f t="shared" si="539"/>
        <v>COP</v>
      </c>
    </row>
    <row r="6870" spans="1:20" ht="18.75" hidden="1" customHeight="1" x14ac:dyDescent="0.25">
      <c r="A6870" t="s">
        <v>2887</v>
      </c>
      <c r="B6870" t="s">
        <v>1923</v>
      </c>
      <c r="C6870" t="s">
        <v>1913</v>
      </c>
      <c r="D6870" s="24">
        <v>5981</v>
      </c>
      <c r="E6870" t="s">
        <v>1725</v>
      </c>
      <c r="F6870" t="s">
        <v>99</v>
      </c>
      <c r="G6870" t="s">
        <v>1914</v>
      </c>
      <c r="H6870" t="s">
        <v>2024</v>
      </c>
      <c r="I6870" t="s">
        <v>1838</v>
      </c>
      <c r="J6870" t="s">
        <v>1915</v>
      </c>
      <c r="K6870" t="s">
        <v>2803</v>
      </c>
      <c r="L6870" s="24">
        <v>196400</v>
      </c>
      <c r="M6870" s="25">
        <f>+VLOOKUP(E6870, TC!A:D, 4, FALSE())</f>
        <v>1.1111999985846488</v>
      </c>
      <c r="N6870" s="24">
        <f t="shared" si="535"/>
        <v>196400</v>
      </c>
      <c r="O6870" t="str">
        <f t="shared" si="536"/>
        <v>FACTURA</v>
      </c>
      <c r="P6870" t="str">
        <f t="shared" si="537"/>
        <v>2025</v>
      </c>
      <c r="Q6870" t="str">
        <f t="shared" si="538"/>
        <v>05</v>
      </c>
      <c r="R6870" t="str">
        <f>+IFERROR(VLOOKUP(I6870, Listado!A:B, 2, FALSE()), "COMERCIALIZADORA INTERNACIONAL CARIBBEAN EXOTICS S A")</f>
        <v>LONDOÑO ECHEVERRI ALEJANDRA</v>
      </c>
      <c r="S6870" s="25">
        <f>+VLOOKUP(E6870, TC!A:D, 2, FALSE())</f>
        <v>4239.2299999999996</v>
      </c>
      <c r="T6870" t="str">
        <f t="shared" si="539"/>
        <v>COP</v>
      </c>
    </row>
    <row r="6871" spans="1:20" ht="18.75" hidden="1" customHeight="1" x14ac:dyDescent="0.25">
      <c r="A6871" t="s">
        <v>2887</v>
      </c>
      <c r="B6871" t="s">
        <v>1923</v>
      </c>
      <c r="C6871" t="s">
        <v>1913</v>
      </c>
      <c r="D6871" s="24">
        <v>5981</v>
      </c>
      <c r="E6871" t="s">
        <v>1725</v>
      </c>
      <c r="F6871" t="s">
        <v>99</v>
      </c>
      <c r="G6871" t="s">
        <v>1914</v>
      </c>
      <c r="H6871" t="s">
        <v>2024</v>
      </c>
      <c r="I6871" t="s">
        <v>1838</v>
      </c>
      <c r="J6871" t="s">
        <v>1915</v>
      </c>
      <c r="K6871" t="s">
        <v>2803</v>
      </c>
      <c r="L6871" s="24">
        <v>65200</v>
      </c>
      <c r="M6871" s="25">
        <f>+VLOOKUP(E6871, TC!A:D, 4, FALSE())</f>
        <v>1.1111999985846488</v>
      </c>
      <c r="N6871" s="24">
        <f t="shared" si="535"/>
        <v>65200</v>
      </c>
      <c r="O6871" t="str">
        <f t="shared" si="536"/>
        <v>FACTURA</v>
      </c>
      <c r="P6871" t="str">
        <f t="shared" si="537"/>
        <v>2025</v>
      </c>
      <c r="Q6871" t="str">
        <f t="shared" si="538"/>
        <v>05</v>
      </c>
      <c r="R6871" t="str">
        <f>+IFERROR(VLOOKUP(I6871, Listado!A:B, 2, FALSE()), "COMERCIALIZADORA INTERNACIONAL CARIBBEAN EXOTICS S A")</f>
        <v>LONDOÑO ECHEVERRI ALEJANDRA</v>
      </c>
      <c r="S6871" s="25">
        <f>+VLOOKUP(E6871, TC!A:D, 2, FALSE())</f>
        <v>4239.2299999999996</v>
      </c>
      <c r="T6871" t="str">
        <f t="shared" si="539"/>
        <v>COP</v>
      </c>
    </row>
    <row r="6872" spans="1:20" ht="18.75" hidden="1" customHeight="1" x14ac:dyDescent="0.25">
      <c r="A6872" t="s">
        <v>2887</v>
      </c>
      <c r="B6872" t="s">
        <v>1923</v>
      </c>
      <c r="C6872" t="s">
        <v>1913</v>
      </c>
      <c r="D6872" s="24">
        <v>5981</v>
      </c>
      <c r="E6872" t="s">
        <v>1725</v>
      </c>
      <c r="F6872" t="s">
        <v>99</v>
      </c>
      <c r="G6872" t="s">
        <v>1914</v>
      </c>
      <c r="H6872" t="s">
        <v>2024</v>
      </c>
      <c r="I6872" t="s">
        <v>1838</v>
      </c>
      <c r="J6872" t="s">
        <v>1915</v>
      </c>
      <c r="K6872" t="s">
        <v>2803</v>
      </c>
      <c r="L6872" s="24">
        <v>36200</v>
      </c>
      <c r="M6872" s="25">
        <f>+VLOOKUP(E6872, TC!A:D, 4, FALSE())</f>
        <v>1.1111999985846488</v>
      </c>
      <c r="N6872" s="24">
        <f t="shared" si="535"/>
        <v>36200</v>
      </c>
      <c r="O6872" t="str">
        <f t="shared" si="536"/>
        <v>FACTURA</v>
      </c>
      <c r="P6872" t="str">
        <f t="shared" si="537"/>
        <v>2025</v>
      </c>
      <c r="Q6872" t="str">
        <f t="shared" si="538"/>
        <v>05</v>
      </c>
      <c r="R6872" t="str">
        <f>+IFERROR(VLOOKUP(I6872, Listado!A:B, 2, FALSE()), "COMERCIALIZADORA INTERNACIONAL CARIBBEAN EXOTICS S A")</f>
        <v>LONDOÑO ECHEVERRI ALEJANDRA</v>
      </c>
      <c r="S6872" s="25">
        <f>+VLOOKUP(E6872, TC!A:D, 2, FALSE())</f>
        <v>4239.2299999999996</v>
      </c>
      <c r="T6872" t="str">
        <f t="shared" si="539"/>
        <v>COP</v>
      </c>
    </row>
    <row r="6873" spans="1:20" ht="18.75" hidden="1" customHeight="1" x14ac:dyDescent="0.25">
      <c r="A6873" t="s">
        <v>2887</v>
      </c>
      <c r="B6873" t="s">
        <v>5</v>
      </c>
      <c r="C6873" t="s">
        <v>1913</v>
      </c>
      <c r="D6873" s="24">
        <v>11864</v>
      </c>
      <c r="E6873" t="s">
        <v>1725</v>
      </c>
      <c r="F6873" t="s">
        <v>1924</v>
      </c>
      <c r="G6873" t="s">
        <v>108</v>
      </c>
      <c r="H6873" t="s">
        <v>2965</v>
      </c>
      <c r="I6873" t="s">
        <v>1853</v>
      </c>
      <c r="J6873" t="s">
        <v>1919</v>
      </c>
      <c r="K6873" t="s">
        <v>2966</v>
      </c>
      <c r="L6873" s="24">
        <v>1975.2</v>
      </c>
      <c r="M6873" s="25">
        <f>+VLOOKUP(E6873, TC!A:D, 4, FALSE())</f>
        <v>1.1111999985846488</v>
      </c>
      <c r="N6873" s="24">
        <f t="shared" si="535"/>
        <v>2194.8422372043983</v>
      </c>
      <c r="O6873" t="str">
        <f t="shared" si="536"/>
        <v>FACTURA</v>
      </c>
      <c r="P6873" t="str">
        <f t="shared" si="537"/>
        <v>2025</v>
      </c>
      <c r="Q6873" t="str">
        <f t="shared" si="538"/>
        <v>05</v>
      </c>
      <c r="R6873" t="str">
        <f>+IFERROR(VLOOKUP(I6873, Listado!A:B, 2, FALSE()), "COMERCIALIZADORA INTERNACIONAL CARIBBEAN EXOTICS S A")</f>
        <v>PIEDRAHITA PEREZ MARIANA</v>
      </c>
      <c r="S6873" s="25">
        <f>+VLOOKUP(E6873, TC!A:D, 2, FALSE())</f>
        <v>4239.2299999999996</v>
      </c>
      <c r="T6873" t="str">
        <f t="shared" si="539"/>
        <v>EUR</v>
      </c>
    </row>
    <row r="6874" spans="1:20" ht="18.75" hidden="1" customHeight="1" x14ac:dyDescent="0.25">
      <c r="A6874" t="s">
        <v>2887</v>
      </c>
      <c r="B6874" t="s">
        <v>5</v>
      </c>
      <c r="C6874" t="s">
        <v>1913</v>
      </c>
      <c r="D6874" s="24">
        <v>11864</v>
      </c>
      <c r="E6874" t="s">
        <v>1725</v>
      </c>
      <c r="F6874" t="s">
        <v>1924</v>
      </c>
      <c r="G6874" t="s">
        <v>108</v>
      </c>
      <c r="H6874" t="s">
        <v>2965</v>
      </c>
      <c r="I6874" t="s">
        <v>1853</v>
      </c>
      <c r="J6874" t="s">
        <v>1919</v>
      </c>
      <c r="K6874" t="s">
        <v>1959</v>
      </c>
      <c r="L6874" s="24">
        <v>300</v>
      </c>
      <c r="M6874" s="25">
        <f>+VLOOKUP(E6874, TC!A:D, 4, FALSE())</f>
        <v>1.1111999985846488</v>
      </c>
      <c r="N6874" s="24">
        <f t="shared" si="535"/>
        <v>333.35999957539462</v>
      </c>
      <c r="O6874" t="str">
        <f t="shared" si="536"/>
        <v>FACTURA</v>
      </c>
      <c r="P6874" t="str">
        <f t="shared" si="537"/>
        <v>2025</v>
      </c>
      <c r="Q6874" t="str">
        <f t="shared" si="538"/>
        <v>05</v>
      </c>
      <c r="R6874" t="str">
        <f>+IFERROR(VLOOKUP(I6874, Listado!A:B, 2, FALSE()), "COMERCIALIZADORA INTERNACIONAL CARIBBEAN EXOTICS S A")</f>
        <v>PIEDRAHITA PEREZ MARIANA</v>
      </c>
      <c r="S6874" s="25">
        <f>+VLOOKUP(E6874, TC!A:D, 2, FALSE())</f>
        <v>4239.2299999999996</v>
      </c>
      <c r="T6874" t="str">
        <f t="shared" si="539"/>
        <v>EUR</v>
      </c>
    </row>
    <row r="6875" spans="1:20" ht="18.75" hidden="1" customHeight="1" x14ac:dyDescent="0.25">
      <c r="A6875" t="s">
        <v>2887</v>
      </c>
      <c r="B6875" t="s">
        <v>5</v>
      </c>
      <c r="C6875" t="s">
        <v>1913</v>
      </c>
      <c r="D6875" s="24">
        <v>11864</v>
      </c>
      <c r="E6875" t="s">
        <v>1725</v>
      </c>
      <c r="F6875" t="s">
        <v>1924</v>
      </c>
      <c r="G6875" t="s">
        <v>108</v>
      </c>
      <c r="H6875" t="s">
        <v>2965</v>
      </c>
      <c r="I6875" t="s">
        <v>1853</v>
      </c>
      <c r="J6875" t="s">
        <v>1919</v>
      </c>
      <c r="K6875" t="s">
        <v>1960</v>
      </c>
      <c r="L6875" s="24">
        <v>4.8</v>
      </c>
      <c r="M6875" s="25">
        <f>+VLOOKUP(E6875, TC!A:D, 4, FALSE())</f>
        <v>1.1111999985846488</v>
      </c>
      <c r="N6875" s="24">
        <f t="shared" si="535"/>
        <v>5.3337599932063142</v>
      </c>
      <c r="O6875" t="str">
        <f t="shared" si="536"/>
        <v>FACTURA</v>
      </c>
      <c r="P6875" t="str">
        <f t="shared" si="537"/>
        <v>2025</v>
      </c>
      <c r="Q6875" t="str">
        <f t="shared" si="538"/>
        <v>05</v>
      </c>
      <c r="R6875" t="str">
        <f>+IFERROR(VLOOKUP(I6875, Listado!A:B, 2, FALSE()), "COMERCIALIZADORA INTERNACIONAL CARIBBEAN EXOTICS S A")</f>
        <v>PIEDRAHITA PEREZ MARIANA</v>
      </c>
      <c r="S6875" s="25">
        <f>+VLOOKUP(E6875, TC!A:D, 2, FALSE())</f>
        <v>4239.2299999999996</v>
      </c>
      <c r="T6875" t="str">
        <f t="shared" si="539"/>
        <v>EUR</v>
      </c>
    </row>
    <row r="6876" spans="1:20" ht="18.75" hidden="1" customHeight="1" x14ac:dyDescent="0.25">
      <c r="A6876" t="s">
        <v>2887</v>
      </c>
      <c r="B6876" t="s">
        <v>5</v>
      </c>
      <c r="C6876" t="s">
        <v>1913</v>
      </c>
      <c r="D6876" s="24">
        <v>11865</v>
      </c>
      <c r="E6876" t="s">
        <v>1725</v>
      </c>
      <c r="F6876" t="s">
        <v>99</v>
      </c>
      <c r="G6876" t="s">
        <v>1914</v>
      </c>
      <c r="I6876" t="s">
        <v>1841</v>
      </c>
      <c r="J6876" t="s">
        <v>1915</v>
      </c>
      <c r="K6876" t="s">
        <v>2022</v>
      </c>
      <c r="L6876" s="24">
        <v>21600</v>
      </c>
      <c r="M6876" s="25">
        <f>+VLOOKUP(E6876, TC!A:D, 4, FALSE())</f>
        <v>1.1111999985846488</v>
      </c>
      <c r="N6876" s="24">
        <f t="shared" si="535"/>
        <v>21600</v>
      </c>
      <c r="O6876" t="str">
        <f t="shared" si="536"/>
        <v>FACTURA</v>
      </c>
      <c r="P6876" t="str">
        <f t="shared" si="537"/>
        <v>2025</v>
      </c>
      <c r="Q6876" t="str">
        <f t="shared" si="538"/>
        <v>05</v>
      </c>
      <c r="R6876" t="str">
        <f>+IFERROR(VLOOKUP(I6876, Listado!A:B, 2, FALSE()), "COMERCIALIZADORA INTERNACIONAL CARIBBEAN EXOTICS S A")</f>
        <v>LONDOÑO ECHEVERRI ALEJANDRA</v>
      </c>
      <c r="S6876" s="25">
        <f>+VLOOKUP(E6876, TC!A:D, 2, FALSE())</f>
        <v>4239.2299999999996</v>
      </c>
      <c r="T6876" t="str">
        <f t="shared" si="539"/>
        <v>COP</v>
      </c>
    </row>
    <row r="6877" spans="1:20" ht="18.75" hidden="1" customHeight="1" x14ac:dyDescent="0.25">
      <c r="A6877" t="s">
        <v>2887</v>
      </c>
      <c r="B6877" t="s">
        <v>5</v>
      </c>
      <c r="C6877" t="s">
        <v>1913</v>
      </c>
      <c r="D6877" s="24">
        <v>11865</v>
      </c>
      <c r="E6877" t="s">
        <v>1725</v>
      </c>
      <c r="F6877" t="s">
        <v>99</v>
      </c>
      <c r="G6877" t="s">
        <v>1914</v>
      </c>
      <c r="I6877" t="s">
        <v>1841</v>
      </c>
      <c r="J6877" t="s">
        <v>1915</v>
      </c>
      <c r="K6877" t="s">
        <v>2022</v>
      </c>
      <c r="L6877" s="24">
        <v>90000</v>
      </c>
      <c r="M6877" s="25">
        <f>+VLOOKUP(E6877, TC!A:D, 4, FALSE())</f>
        <v>1.1111999985846488</v>
      </c>
      <c r="N6877" s="24">
        <f t="shared" si="535"/>
        <v>90000</v>
      </c>
      <c r="O6877" t="str">
        <f t="shared" si="536"/>
        <v>FACTURA</v>
      </c>
      <c r="P6877" t="str">
        <f t="shared" si="537"/>
        <v>2025</v>
      </c>
      <c r="Q6877" t="str">
        <f t="shared" si="538"/>
        <v>05</v>
      </c>
      <c r="R6877" t="str">
        <f>+IFERROR(VLOOKUP(I6877, Listado!A:B, 2, FALSE()), "COMERCIALIZADORA INTERNACIONAL CARIBBEAN EXOTICS S A")</f>
        <v>LONDOÑO ECHEVERRI ALEJANDRA</v>
      </c>
      <c r="S6877" s="25">
        <f>+VLOOKUP(E6877, TC!A:D, 2, FALSE())</f>
        <v>4239.2299999999996</v>
      </c>
      <c r="T6877" t="str">
        <f t="shared" si="539"/>
        <v>COP</v>
      </c>
    </row>
    <row r="6878" spans="1:20" ht="18.75" hidden="1" customHeight="1" x14ac:dyDescent="0.25">
      <c r="A6878" t="s">
        <v>2887</v>
      </c>
      <c r="B6878" t="s">
        <v>5</v>
      </c>
      <c r="C6878" t="s">
        <v>1913</v>
      </c>
      <c r="D6878" s="24">
        <v>11865</v>
      </c>
      <c r="E6878" t="s">
        <v>1725</v>
      </c>
      <c r="F6878" t="s">
        <v>99</v>
      </c>
      <c r="G6878" t="s">
        <v>1914</v>
      </c>
      <c r="I6878" t="s">
        <v>1841</v>
      </c>
      <c r="J6878" t="s">
        <v>1915</v>
      </c>
      <c r="K6878" t="s">
        <v>2022</v>
      </c>
      <c r="L6878" s="24">
        <v>20640</v>
      </c>
      <c r="M6878" s="25">
        <f>+VLOOKUP(E6878, TC!A:D, 4, FALSE())</f>
        <v>1.1111999985846488</v>
      </c>
      <c r="N6878" s="24">
        <f t="shared" si="535"/>
        <v>20640</v>
      </c>
      <c r="O6878" t="str">
        <f t="shared" si="536"/>
        <v>FACTURA</v>
      </c>
      <c r="P6878" t="str">
        <f t="shared" si="537"/>
        <v>2025</v>
      </c>
      <c r="Q6878" t="str">
        <f t="shared" si="538"/>
        <v>05</v>
      </c>
      <c r="R6878" t="str">
        <f>+IFERROR(VLOOKUP(I6878, Listado!A:B, 2, FALSE()), "COMERCIALIZADORA INTERNACIONAL CARIBBEAN EXOTICS S A")</f>
        <v>LONDOÑO ECHEVERRI ALEJANDRA</v>
      </c>
      <c r="S6878" s="25">
        <f>+VLOOKUP(E6878, TC!A:D, 2, FALSE())</f>
        <v>4239.2299999999996</v>
      </c>
      <c r="T6878" t="str">
        <f t="shared" si="539"/>
        <v>COP</v>
      </c>
    </row>
    <row r="6879" spans="1:20" ht="18.75" hidden="1" customHeight="1" x14ac:dyDescent="0.25">
      <c r="A6879" t="s">
        <v>2887</v>
      </c>
      <c r="B6879" t="s">
        <v>1923</v>
      </c>
      <c r="C6879" t="s">
        <v>1913</v>
      </c>
      <c r="D6879" s="24">
        <v>5982</v>
      </c>
      <c r="E6879" t="s">
        <v>1725</v>
      </c>
      <c r="F6879" t="s">
        <v>128</v>
      </c>
      <c r="G6879" t="s">
        <v>110</v>
      </c>
      <c r="H6879" t="s">
        <v>2967</v>
      </c>
      <c r="I6879" t="s">
        <v>1883</v>
      </c>
      <c r="J6879" t="s">
        <v>1984</v>
      </c>
      <c r="K6879" t="s">
        <v>1928</v>
      </c>
      <c r="L6879" s="24">
        <v>2381.62</v>
      </c>
      <c r="M6879" s="25">
        <f>+VLOOKUP(E6879, TC!A:D, 4, FALSE())</f>
        <v>1.1111999985846488</v>
      </c>
      <c r="N6879" s="24">
        <f t="shared" si="535"/>
        <v>2381.62</v>
      </c>
      <c r="O6879" t="str">
        <f t="shared" si="536"/>
        <v>FACTURA</v>
      </c>
      <c r="P6879" t="str">
        <f t="shared" si="537"/>
        <v>2025</v>
      </c>
      <c r="Q6879" t="str">
        <f t="shared" si="538"/>
        <v>05</v>
      </c>
      <c r="R6879" t="str">
        <f>+IFERROR(VLOOKUP(I6879, Listado!A:B, 2, FALSE()), "COMERCIALIZADORA INTERNACIONAL CARIBBEAN EXOTICS S A")</f>
        <v>PEREZ MEJIA MARIA PAULINA</v>
      </c>
      <c r="S6879" s="25">
        <f>+VLOOKUP(E6879, TC!A:D, 2, FALSE())</f>
        <v>4239.2299999999996</v>
      </c>
      <c r="T6879" t="str">
        <f t="shared" si="539"/>
        <v>USD</v>
      </c>
    </row>
    <row r="6880" spans="1:20" ht="18.75" hidden="1" customHeight="1" x14ac:dyDescent="0.25">
      <c r="A6880" t="s">
        <v>2887</v>
      </c>
      <c r="B6880" t="s">
        <v>1923</v>
      </c>
      <c r="C6880" t="s">
        <v>1913</v>
      </c>
      <c r="D6880" s="24">
        <v>5982</v>
      </c>
      <c r="E6880" t="s">
        <v>1725</v>
      </c>
      <c r="F6880" t="s">
        <v>128</v>
      </c>
      <c r="G6880" t="s">
        <v>110</v>
      </c>
      <c r="H6880" t="s">
        <v>2967</v>
      </c>
      <c r="I6880" t="s">
        <v>1883</v>
      </c>
      <c r="J6880" t="s">
        <v>1984</v>
      </c>
      <c r="K6880" t="s">
        <v>2198</v>
      </c>
      <c r="L6880" s="24">
        <v>1249.68</v>
      </c>
      <c r="M6880" s="25">
        <f>+VLOOKUP(E6880, TC!A:D, 4, FALSE())</f>
        <v>1.1111999985846488</v>
      </c>
      <c r="N6880" s="24">
        <f t="shared" si="535"/>
        <v>1249.68</v>
      </c>
      <c r="O6880" t="str">
        <f t="shared" si="536"/>
        <v>FACTURA</v>
      </c>
      <c r="P6880" t="str">
        <f t="shared" si="537"/>
        <v>2025</v>
      </c>
      <c r="Q6880" t="str">
        <f t="shared" si="538"/>
        <v>05</v>
      </c>
      <c r="R6880" t="str">
        <f>+IFERROR(VLOOKUP(I6880, Listado!A:B, 2, FALSE()), "COMERCIALIZADORA INTERNACIONAL CARIBBEAN EXOTICS S A")</f>
        <v>PEREZ MEJIA MARIA PAULINA</v>
      </c>
      <c r="S6880" s="25">
        <f>+VLOOKUP(E6880, TC!A:D, 2, FALSE())</f>
        <v>4239.2299999999996</v>
      </c>
      <c r="T6880" t="str">
        <f t="shared" si="539"/>
        <v>USD</v>
      </c>
    </row>
    <row r="6881" spans="1:20" ht="18.75" hidden="1" customHeight="1" x14ac:dyDescent="0.25">
      <c r="A6881" t="s">
        <v>2887</v>
      </c>
      <c r="B6881" t="s">
        <v>1923</v>
      </c>
      <c r="C6881" t="s">
        <v>1913</v>
      </c>
      <c r="D6881" s="24">
        <v>5982</v>
      </c>
      <c r="E6881" t="s">
        <v>1725</v>
      </c>
      <c r="F6881" t="s">
        <v>128</v>
      </c>
      <c r="G6881" t="s">
        <v>110</v>
      </c>
      <c r="H6881" t="s">
        <v>2967</v>
      </c>
      <c r="I6881" t="s">
        <v>1883</v>
      </c>
      <c r="J6881" t="s">
        <v>1984</v>
      </c>
      <c r="K6881" t="s">
        <v>2968</v>
      </c>
      <c r="L6881" s="24">
        <v>481.47</v>
      </c>
      <c r="M6881" s="25">
        <f>+VLOOKUP(E6881, TC!A:D, 4, FALSE())</f>
        <v>1.1111999985846488</v>
      </c>
      <c r="N6881" s="24">
        <f t="shared" si="535"/>
        <v>481.47</v>
      </c>
      <c r="O6881" t="str">
        <f t="shared" si="536"/>
        <v>FACTURA</v>
      </c>
      <c r="P6881" t="str">
        <f t="shared" si="537"/>
        <v>2025</v>
      </c>
      <c r="Q6881" t="str">
        <f t="shared" si="538"/>
        <v>05</v>
      </c>
      <c r="R6881" t="str">
        <f>+IFERROR(VLOOKUP(I6881, Listado!A:B, 2, FALSE()), "COMERCIALIZADORA INTERNACIONAL CARIBBEAN EXOTICS S A")</f>
        <v>PEREZ MEJIA MARIA PAULINA</v>
      </c>
      <c r="S6881" s="25">
        <f>+VLOOKUP(E6881, TC!A:D, 2, FALSE())</f>
        <v>4239.2299999999996</v>
      </c>
      <c r="T6881" t="str">
        <f t="shared" si="539"/>
        <v>USD</v>
      </c>
    </row>
    <row r="6882" spans="1:20" ht="18.75" hidden="1" customHeight="1" x14ac:dyDescent="0.25">
      <c r="A6882" t="s">
        <v>2887</v>
      </c>
      <c r="B6882" t="s">
        <v>1923</v>
      </c>
      <c r="C6882" t="s">
        <v>1913</v>
      </c>
      <c r="D6882" s="24">
        <v>5982</v>
      </c>
      <c r="E6882" t="s">
        <v>1725</v>
      </c>
      <c r="F6882" t="s">
        <v>128</v>
      </c>
      <c r="G6882" t="s">
        <v>110</v>
      </c>
      <c r="H6882" t="s">
        <v>2967</v>
      </c>
      <c r="I6882" t="s">
        <v>1883</v>
      </c>
      <c r="J6882" t="s">
        <v>1984</v>
      </c>
      <c r="K6882" t="s">
        <v>2382</v>
      </c>
      <c r="L6882" s="24">
        <v>1306.56</v>
      </c>
      <c r="M6882" s="25">
        <f>+VLOOKUP(E6882, TC!A:D, 4, FALSE())</f>
        <v>1.1111999985846488</v>
      </c>
      <c r="N6882" s="24">
        <f t="shared" si="535"/>
        <v>1306.56</v>
      </c>
      <c r="O6882" t="str">
        <f t="shared" si="536"/>
        <v>FACTURA</v>
      </c>
      <c r="P6882" t="str">
        <f t="shared" si="537"/>
        <v>2025</v>
      </c>
      <c r="Q6882" t="str">
        <f t="shared" si="538"/>
        <v>05</v>
      </c>
      <c r="R6882" t="str">
        <f>+IFERROR(VLOOKUP(I6882, Listado!A:B, 2, FALSE()), "COMERCIALIZADORA INTERNACIONAL CARIBBEAN EXOTICS S A")</f>
        <v>PEREZ MEJIA MARIA PAULINA</v>
      </c>
      <c r="S6882" s="25">
        <f>+VLOOKUP(E6882, TC!A:D, 2, FALSE())</f>
        <v>4239.2299999999996</v>
      </c>
      <c r="T6882" t="str">
        <f t="shared" si="539"/>
        <v>USD</v>
      </c>
    </row>
    <row r="6883" spans="1:20" ht="18.75" hidden="1" customHeight="1" x14ac:dyDescent="0.25">
      <c r="A6883" t="s">
        <v>2887</v>
      </c>
      <c r="B6883" t="s">
        <v>5</v>
      </c>
      <c r="C6883" t="s">
        <v>1970</v>
      </c>
      <c r="D6883" s="24">
        <v>2340</v>
      </c>
      <c r="E6883" t="s">
        <v>1725</v>
      </c>
      <c r="F6883" t="s">
        <v>1924</v>
      </c>
      <c r="G6883" t="s">
        <v>108</v>
      </c>
      <c r="H6883" t="s">
        <v>2144</v>
      </c>
      <c r="I6883" t="s">
        <v>1896</v>
      </c>
      <c r="J6883" t="s">
        <v>1962</v>
      </c>
      <c r="K6883" t="s">
        <v>60</v>
      </c>
      <c r="L6883" s="24">
        <v>-2097.6</v>
      </c>
      <c r="M6883" s="25">
        <f>+VLOOKUP(E6883, TC!A:D, 4, FALSE())</f>
        <v>1.1111999985846488</v>
      </c>
      <c r="N6883" s="24">
        <f t="shared" si="535"/>
        <v>-2330.8531170311594</v>
      </c>
      <c r="O6883" t="str">
        <f t="shared" si="536"/>
        <v>NOTAS</v>
      </c>
      <c r="P6883" t="str">
        <f t="shared" si="537"/>
        <v>2025</v>
      </c>
      <c r="Q6883" t="str">
        <f t="shared" si="538"/>
        <v>05</v>
      </c>
      <c r="R6883" t="str">
        <f>+IFERROR(VLOOKUP(I6883, Listado!A:B, 2, FALSE()), "COMERCIALIZADORA INTERNACIONAL CARIBBEAN EXOTICS S A")</f>
        <v>PIEDRAHITA PEREZ MARIANA</v>
      </c>
      <c r="S6883" s="25">
        <f>+VLOOKUP(E6883, TC!A:D, 2, FALSE())</f>
        <v>4239.2299999999996</v>
      </c>
      <c r="T6883" t="str">
        <f t="shared" si="539"/>
        <v>EUR</v>
      </c>
    </row>
    <row r="6884" spans="1:20" ht="18.75" hidden="1" customHeight="1" x14ac:dyDescent="0.25">
      <c r="A6884" t="s">
        <v>2887</v>
      </c>
      <c r="B6884" t="s">
        <v>5</v>
      </c>
      <c r="C6884" t="s">
        <v>1970</v>
      </c>
      <c r="D6884" s="24">
        <v>2340</v>
      </c>
      <c r="E6884" t="s">
        <v>1725</v>
      </c>
      <c r="F6884" t="s">
        <v>1924</v>
      </c>
      <c r="G6884" t="s">
        <v>108</v>
      </c>
      <c r="H6884" t="s">
        <v>2144</v>
      </c>
      <c r="I6884" t="s">
        <v>1896</v>
      </c>
      <c r="J6884" t="s">
        <v>1962</v>
      </c>
      <c r="K6884" t="s">
        <v>1959</v>
      </c>
      <c r="L6884" s="24">
        <v>-300</v>
      </c>
      <c r="M6884" s="25">
        <f>+VLOOKUP(E6884, TC!A:D, 4, FALSE())</f>
        <v>1.1111999985846488</v>
      </c>
      <c r="N6884" s="24">
        <f t="shared" si="535"/>
        <v>-333.35999957539462</v>
      </c>
      <c r="O6884" t="str">
        <f t="shared" si="536"/>
        <v>NOTAS</v>
      </c>
      <c r="P6884" t="str">
        <f t="shared" si="537"/>
        <v>2025</v>
      </c>
      <c r="Q6884" t="str">
        <f t="shared" si="538"/>
        <v>05</v>
      </c>
      <c r="R6884" t="str">
        <f>+IFERROR(VLOOKUP(I6884, Listado!A:B, 2, FALSE()), "COMERCIALIZADORA INTERNACIONAL CARIBBEAN EXOTICS S A")</f>
        <v>PIEDRAHITA PEREZ MARIANA</v>
      </c>
      <c r="S6884" s="25">
        <f>+VLOOKUP(E6884, TC!A:D, 2, FALSE())</f>
        <v>4239.2299999999996</v>
      </c>
      <c r="T6884" t="str">
        <f t="shared" si="539"/>
        <v>EUR</v>
      </c>
    </row>
    <row r="6885" spans="1:20" ht="18.75" hidden="1" customHeight="1" x14ac:dyDescent="0.25">
      <c r="A6885" t="s">
        <v>2887</v>
      </c>
      <c r="B6885" t="s">
        <v>5</v>
      </c>
      <c r="C6885" t="s">
        <v>1970</v>
      </c>
      <c r="D6885" s="24">
        <v>2340</v>
      </c>
      <c r="E6885" t="s">
        <v>1725</v>
      </c>
      <c r="F6885" t="s">
        <v>1924</v>
      </c>
      <c r="G6885" t="s">
        <v>108</v>
      </c>
      <c r="H6885" t="s">
        <v>2144</v>
      </c>
      <c r="I6885" t="s">
        <v>1896</v>
      </c>
      <c r="J6885" t="s">
        <v>1962</v>
      </c>
      <c r="K6885" t="s">
        <v>1960</v>
      </c>
      <c r="L6885" s="24">
        <v>-2.4</v>
      </c>
      <c r="M6885" s="25">
        <f>+VLOOKUP(E6885, TC!A:D, 4, FALSE())</f>
        <v>1.1111999985846488</v>
      </c>
      <c r="N6885" s="24">
        <f t="shared" si="535"/>
        <v>-2.6668799966031571</v>
      </c>
      <c r="O6885" t="str">
        <f t="shared" si="536"/>
        <v>NOTAS</v>
      </c>
      <c r="P6885" t="str">
        <f t="shared" si="537"/>
        <v>2025</v>
      </c>
      <c r="Q6885" t="str">
        <f t="shared" si="538"/>
        <v>05</v>
      </c>
      <c r="R6885" t="str">
        <f>+IFERROR(VLOOKUP(I6885, Listado!A:B, 2, FALSE()), "COMERCIALIZADORA INTERNACIONAL CARIBBEAN EXOTICS S A")</f>
        <v>PIEDRAHITA PEREZ MARIANA</v>
      </c>
      <c r="S6885" s="25">
        <f>+VLOOKUP(E6885, TC!A:D, 2, FALSE())</f>
        <v>4239.2299999999996</v>
      </c>
      <c r="T6885" t="str">
        <f t="shared" si="539"/>
        <v>EUR</v>
      </c>
    </row>
    <row r="6886" spans="1:20" ht="18.75" hidden="1" customHeight="1" x14ac:dyDescent="0.25">
      <c r="A6886" t="s">
        <v>2887</v>
      </c>
      <c r="B6886" t="s">
        <v>5</v>
      </c>
      <c r="C6886" t="s">
        <v>1913</v>
      </c>
      <c r="D6886" s="24">
        <v>11866</v>
      </c>
      <c r="E6886" t="s">
        <v>1725</v>
      </c>
      <c r="F6886" t="s">
        <v>99</v>
      </c>
      <c r="G6886" t="s">
        <v>1914</v>
      </c>
      <c r="I6886" t="s">
        <v>1841</v>
      </c>
      <c r="J6886" t="s">
        <v>1915</v>
      </c>
      <c r="K6886" t="s">
        <v>2020</v>
      </c>
      <c r="L6886" s="24">
        <v>95700</v>
      </c>
      <c r="M6886" s="25">
        <f>+VLOOKUP(E6886, TC!A:D, 4, FALSE())</f>
        <v>1.1111999985846488</v>
      </c>
      <c r="N6886" s="24">
        <f t="shared" si="535"/>
        <v>95700</v>
      </c>
      <c r="O6886" t="str">
        <f t="shared" si="536"/>
        <v>FACTURA</v>
      </c>
      <c r="P6886" t="str">
        <f t="shared" si="537"/>
        <v>2025</v>
      </c>
      <c r="Q6886" t="str">
        <f t="shared" si="538"/>
        <v>05</v>
      </c>
      <c r="R6886" t="str">
        <f>+IFERROR(VLOOKUP(I6886, Listado!A:B, 2, FALSE()), "COMERCIALIZADORA INTERNACIONAL CARIBBEAN EXOTICS S A")</f>
        <v>LONDOÑO ECHEVERRI ALEJANDRA</v>
      </c>
      <c r="S6886" s="25">
        <f>+VLOOKUP(E6886, TC!A:D, 2, FALSE())</f>
        <v>4239.2299999999996</v>
      </c>
      <c r="T6886" t="str">
        <f t="shared" si="539"/>
        <v>COP</v>
      </c>
    </row>
    <row r="6887" spans="1:20" ht="18.75" hidden="1" customHeight="1" x14ac:dyDescent="0.25">
      <c r="A6887" t="s">
        <v>2887</v>
      </c>
      <c r="B6887" t="s">
        <v>5</v>
      </c>
      <c r="C6887" t="s">
        <v>1913</v>
      </c>
      <c r="D6887" s="24">
        <v>11866</v>
      </c>
      <c r="E6887" t="s">
        <v>1725</v>
      </c>
      <c r="F6887" t="s">
        <v>99</v>
      </c>
      <c r="G6887" t="s">
        <v>1914</v>
      </c>
      <c r="I6887" t="s">
        <v>1841</v>
      </c>
      <c r="J6887" t="s">
        <v>1915</v>
      </c>
      <c r="K6887" t="s">
        <v>2020</v>
      </c>
      <c r="L6887" s="24">
        <v>31050</v>
      </c>
      <c r="M6887" s="25">
        <f>+VLOOKUP(E6887, TC!A:D, 4, FALSE())</f>
        <v>1.1111999985846488</v>
      </c>
      <c r="N6887" s="24">
        <f t="shared" si="535"/>
        <v>31050</v>
      </c>
      <c r="O6887" t="str">
        <f t="shared" si="536"/>
        <v>FACTURA</v>
      </c>
      <c r="P6887" t="str">
        <f t="shared" si="537"/>
        <v>2025</v>
      </c>
      <c r="Q6887" t="str">
        <f t="shared" si="538"/>
        <v>05</v>
      </c>
      <c r="R6887" t="str">
        <f>+IFERROR(VLOOKUP(I6887, Listado!A:B, 2, FALSE()), "COMERCIALIZADORA INTERNACIONAL CARIBBEAN EXOTICS S A")</f>
        <v>LONDOÑO ECHEVERRI ALEJANDRA</v>
      </c>
      <c r="S6887" s="25">
        <f>+VLOOKUP(E6887, TC!A:D, 2, FALSE())</f>
        <v>4239.2299999999996</v>
      </c>
      <c r="T6887" t="str">
        <f t="shared" si="539"/>
        <v>COP</v>
      </c>
    </row>
    <row r="6888" spans="1:20" ht="18.75" hidden="1" customHeight="1" x14ac:dyDescent="0.25">
      <c r="A6888" t="s">
        <v>2887</v>
      </c>
      <c r="B6888" t="s">
        <v>5</v>
      </c>
      <c r="C6888" t="s">
        <v>1913</v>
      </c>
      <c r="D6888" s="24">
        <v>11866</v>
      </c>
      <c r="E6888" t="s">
        <v>1725</v>
      </c>
      <c r="F6888" t="s">
        <v>99</v>
      </c>
      <c r="G6888" t="s">
        <v>1914</v>
      </c>
      <c r="I6888" t="s">
        <v>1841</v>
      </c>
      <c r="J6888" t="s">
        <v>1915</v>
      </c>
      <c r="K6888" t="s">
        <v>2020</v>
      </c>
      <c r="L6888" s="24">
        <v>36150</v>
      </c>
      <c r="M6888" s="25">
        <f>+VLOOKUP(E6888, TC!A:D, 4, FALSE())</f>
        <v>1.1111999985846488</v>
      </c>
      <c r="N6888" s="24">
        <f t="shared" si="535"/>
        <v>36150</v>
      </c>
      <c r="O6888" t="str">
        <f t="shared" si="536"/>
        <v>FACTURA</v>
      </c>
      <c r="P6888" t="str">
        <f t="shared" si="537"/>
        <v>2025</v>
      </c>
      <c r="Q6888" t="str">
        <f t="shared" si="538"/>
        <v>05</v>
      </c>
      <c r="R6888" t="str">
        <f>+IFERROR(VLOOKUP(I6888, Listado!A:B, 2, FALSE()), "COMERCIALIZADORA INTERNACIONAL CARIBBEAN EXOTICS S A")</f>
        <v>LONDOÑO ECHEVERRI ALEJANDRA</v>
      </c>
      <c r="S6888" s="25">
        <f>+VLOOKUP(E6888, TC!A:D, 2, FALSE())</f>
        <v>4239.2299999999996</v>
      </c>
      <c r="T6888" t="str">
        <f t="shared" si="539"/>
        <v>COP</v>
      </c>
    </row>
    <row r="6889" spans="1:20" ht="18.75" hidden="1" customHeight="1" x14ac:dyDescent="0.25">
      <c r="A6889" t="s">
        <v>2887</v>
      </c>
      <c r="B6889" t="s">
        <v>5</v>
      </c>
      <c r="C6889" t="s">
        <v>1913</v>
      </c>
      <c r="D6889" s="24">
        <v>11866</v>
      </c>
      <c r="E6889" t="s">
        <v>1725</v>
      </c>
      <c r="F6889" t="s">
        <v>99</v>
      </c>
      <c r="G6889" t="s">
        <v>1914</v>
      </c>
      <c r="I6889" t="s">
        <v>1841</v>
      </c>
      <c r="J6889" t="s">
        <v>1915</v>
      </c>
      <c r="K6889" t="s">
        <v>2020</v>
      </c>
      <c r="L6889" s="24">
        <v>64050</v>
      </c>
      <c r="M6889" s="25">
        <f>+VLOOKUP(E6889, TC!A:D, 4, FALSE())</f>
        <v>1.1111999985846488</v>
      </c>
      <c r="N6889" s="24">
        <f t="shared" si="535"/>
        <v>64050</v>
      </c>
      <c r="O6889" t="str">
        <f t="shared" si="536"/>
        <v>FACTURA</v>
      </c>
      <c r="P6889" t="str">
        <f t="shared" si="537"/>
        <v>2025</v>
      </c>
      <c r="Q6889" t="str">
        <f t="shared" si="538"/>
        <v>05</v>
      </c>
      <c r="R6889" t="str">
        <f>+IFERROR(VLOOKUP(I6889, Listado!A:B, 2, FALSE()), "COMERCIALIZADORA INTERNACIONAL CARIBBEAN EXOTICS S A")</f>
        <v>LONDOÑO ECHEVERRI ALEJANDRA</v>
      </c>
      <c r="S6889" s="25">
        <f>+VLOOKUP(E6889, TC!A:D, 2, FALSE())</f>
        <v>4239.2299999999996</v>
      </c>
      <c r="T6889" t="str">
        <f t="shared" si="539"/>
        <v>COP</v>
      </c>
    </row>
    <row r="6890" spans="1:20" ht="18.75" hidden="1" customHeight="1" x14ac:dyDescent="0.25">
      <c r="A6890" t="s">
        <v>2887</v>
      </c>
      <c r="B6890" t="s">
        <v>5</v>
      </c>
      <c r="C6890" t="s">
        <v>1913</v>
      </c>
      <c r="D6890" s="24">
        <v>11866</v>
      </c>
      <c r="E6890" t="s">
        <v>1725</v>
      </c>
      <c r="F6890" t="s">
        <v>99</v>
      </c>
      <c r="G6890" t="s">
        <v>1914</v>
      </c>
      <c r="I6890" t="s">
        <v>1841</v>
      </c>
      <c r="J6890" t="s">
        <v>1915</v>
      </c>
      <c r="K6890" t="s">
        <v>2020</v>
      </c>
      <c r="L6890" s="24">
        <v>51450</v>
      </c>
      <c r="M6890" s="25">
        <f>+VLOOKUP(E6890, TC!A:D, 4, FALSE())</f>
        <v>1.1111999985846488</v>
      </c>
      <c r="N6890" s="24">
        <f t="shared" si="535"/>
        <v>51450</v>
      </c>
      <c r="O6890" t="str">
        <f t="shared" si="536"/>
        <v>FACTURA</v>
      </c>
      <c r="P6890" t="str">
        <f t="shared" si="537"/>
        <v>2025</v>
      </c>
      <c r="Q6890" t="str">
        <f t="shared" si="538"/>
        <v>05</v>
      </c>
      <c r="R6890" t="str">
        <f>+IFERROR(VLOOKUP(I6890, Listado!A:B, 2, FALSE()), "COMERCIALIZADORA INTERNACIONAL CARIBBEAN EXOTICS S A")</f>
        <v>LONDOÑO ECHEVERRI ALEJANDRA</v>
      </c>
      <c r="S6890" s="25">
        <f>+VLOOKUP(E6890, TC!A:D, 2, FALSE())</f>
        <v>4239.2299999999996</v>
      </c>
      <c r="T6890" t="str">
        <f t="shared" si="539"/>
        <v>COP</v>
      </c>
    </row>
    <row r="6891" spans="1:20" ht="18.75" hidden="1" customHeight="1" x14ac:dyDescent="0.25">
      <c r="A6891" t="s">
        <v>2887</v>
      </c>
      <c r="B6891" t="s">
        <v>5</v>
      </c>
      <c r="C6891" t="s">
        <v>1913</v>
      </c>
      <c r="D6891" s="24">
        <v>11866</v>
      </c>
      <c r="E6891" t="s">
        <v>1725</v>
      </c>
      <c r="F6891" t="s">
        <v>99</v>
      </c>
      <c r="G6891" t="s">
        <v>1914</v>
      </c>
      <c r="I6891" t="s">
        <v>1841</v>
      </c>
      <c r="J6891" t="s">
        <v>1915</v>
      </c>
      <c r="K6891" t="s">
        <v>2020</v>
      </c>
      <c r="L6891" s="24">
        <v>36750</v>
      </c>
      <c r="M6891" s="25">
        <f>+VLOOKUP(E6891, TC!A:D, 4, FALSE())</f>
        <v>1.1111999985846488</v>
      </c>
      <c r="N6891" s="24">
        <f t="shared" si="535"/>
        <v>36750</v>
      </c>
      <c r="O6891" t="str">
        <f t="shared" si="536"/>
        <v>FACTURA</v>
      </c>
      <c r="P6891" t="str">
        <f t="shared" si="537"/>
        <v>2025</v>
      </c>
      <c r="Q6891" t="str">
        <f t="shared" si="538"/>
        <v>05</v>
      </c>
      <c r="R6891" t="str">
        <f>+IFERROR(VLOOKUP(I6891, Listado!A:B, 2, FALSE()), "COMERCIALIZADORA INTERNACIONAL CARIBBEAN EXOTICS S A")</f>
        <v>LONDOÑO ECHEVERRI ALEJANDRA</v>
      </c>
      <c r="S6891" s="25">
        <f>+VLOOKUP(E6891, TC!A:D, 2, FALSE())</f>
        <v>4239.2299999999996</v>
      </c>
      <c r="T6891" t="str">
        <f t="shared" si="539"/>
        <v>COP</v>
      </c>
    </row>
    <row r="6892" spans="1:20" ht="18.75" hidden="1" customHeight="1" x14ac:dyDescent="0.25">
      <c r="A6892" t="s">
        <v>2887</v>
      </c>
      <c r="B6892" t="s">
        <v>5</v>
      </c>
      <c r="C6892" t="s">
        <v>1913</v>
      </c>
      <c r="D6892" s="24">
        <v>11866</v>
      </c>
      <c r="E6892" t="s">
        <v>1725</v>
      </c>
      <c r="F6892" t="s">
        <v>99</v>
      </c>
      <c r="G6892" t="s">
        <v>1914</v>
      </c>
      <c r="I6892" t="s">
        <v>1841</v>
      </c>
      <c r="J6892" t="s">
        <v>1915</v>
      </c>
      <c r="K6892" t="s">
        <v>2020</v>
      </c>
      <c r="L6892" s="24">
        <v>30300</v>
      </c>
      <c r="M6892" s="25">
        <f>+VLOOKUP(E6892, TC!A:D, 4, FALSE())</f>
        <v>1.1111999985846488</v>
      </c>
      <c r="N6892" s="24">
        <f t="shared" si="535"/>
        <v>30300</v>
      </c>
      <c r="O6892" t="str">
        <f t="shared" si="536"/>
        <v>FACTURA</v>
      </c>
      <c r="P6892" t="str">
        <f t="shared" si="537"/>
        <v>2025</v>
      </c>
      <c r="Q6892" t="str">
        <f t="shared" si="538"/>
        <v>05</v>
      </c>
      <c r="R6892" t="str">
        <f>+IFERROR(VLOOKUP(I6892, Listado!A:B, 2, FALSE()), "COMERCIALIZADORA INTERNACIONAL CARIBBEAN EXOTICS S A")</f>
        <v>LONDOÑO ECHEVERRI ALEJANDRA</v>
      </c>
      <c r="S6892" s="25">
        <f>+VLOOKUP(E6892, TC!A:D, 2, FALSE())</f>
        <v>4239.2299999999996</v>
      </c>
      <c r="T6892" t="str">
        <f t="shared" si="539"/>
        <v>COP</v>
      </c>
    </row>
    <row r="6893" spans="1:20" ht="18.75" hidden="1" customHeight="1" x14ac:dyDescent="0.25">
      <c r="A6893" t="s">
        <v>2887</v>
      </c>
      <c r="B6893" t="s">
        <v>5</v>
      </c>
      <c r="C6893" t="s">
        <v>1913</v>
      </c>
      <c r="D6893" s="24">
        <v>11866</v>
      </c>
      <c r="E6893" t="s">
        <v>1725</v>
      </c>
      <c r="F6893" t="s">
        <v>99</v>
      </c>
      <c r="G6893" t="s">
        <v>1914</v>
      </c>
      <c r="I6893" t="s">
        <v>1841</v>
      </c>
      <c r="J6893" t="s">
        <v>1915</v>
      </c>
      <c r="K6893" t="s">
        <v>2020</v>
      </c>
      <c r="L6893" s="24">
        <v>15450</v>
      </c>
      <c r="M6893" s="25">
        <f>+VLOOKUP(E6893, TC!A:D, 4, FALSE())</f>
        <v>1.1111999985846488</v>
      </c>
      <c r="N6893" s="24">
        <f t="shared" si="535"/>
        <v>15450</v>
      </c>
      <c r="O6893" t="str">
        <f t="shared" si="536"/>
        <v>FACTURA</v>
      </c>
      <c r="P6893" t="str">
        <f t="shared" si="537"/>
        <v>2025</v>
      </c>
      <c r="Q6893" t="str">
        <f t="shared" si="538"/>
        <v>05</v>
      </c>
      <c r="R6893" t="str">
        <f>+IFERROR(VLOOKUP(I6893, Listado!A:B, 2, FALSE()), "COMERCIALIZADORA INTERNACIONAL CARIBBEAN EXOTICS S A")</f>
        <v>LONDOÑO ECHEVERRI ALEJANDRA</v>
      </c>
      <c r="S6893" s="25">
        <f>+VLOOKUP(E6893, TC!A:D, 2, FALSE())</f>
        <v>4239.2299999999996</v>
      </c>
      <c r="T6893" t="str">
        <f t="shared" si="539"/>
        <v>COP</v>
      </c>
    </row>
    <row r="6894" spans="1:20" ht="18.75" hidden="1" customHeight="1" x14ac:dyDescent="0.25">
      <c r="A6894" t="s">
        <v>2887</v>
      </c>
      <c r="B6894" t="s">
        <v>5</v>
      </c>
      <c r="C6894" t="s">
        <v>1913</v>
      </c>
      <c r="D6894" s="24">
        <v>11866</v>
      </c>
      <c r="E6894" t="s">
        <v>1725</v>
      </c>
      <c r="F6894" t="s">
        <v>99</v>
      </c>
      <c r="G6894" t="s">
        <v>1914</v>
      </c>
      <c r="I6894" t="s">
        <v>1841</v>
      </c>
      <c r="J6894" t="s">
        <v>1915</v>
      </c>
      <c r="K6894" t="s">
        <v>2020</v>
      </c>
      <c r="L6894" s="24">
        <v>16500</v>
      </c>
      <c r="M6894" s="25">
        <f>+VLOOKUP(E6894, TC!A:D, 4, FALSE())</f>
        <v>1.1111999985846488</v>
      </c>
      <c r="N6894" s="24">
        <f t="shared" si="535"/>
        <v>16500</v>
      </c>
      <c r="O6894" t="str">
        <f t="shared" si="536"/>
        <v>FACTURA</v>
      </c>
      <c r="P6894" t="str">
        <f t="shared" si="537"/>
        <v>2025</v>
      </c>
      <c r="Q6894" t="str">
        <f t="shared" si="538"/>
        <v>05</v>
      </c>
      <c r="R6894" t="str">
        <f>+IFERROR(VLOOKUP(I6894, Listado!A:B, 2, FALSE()), "COMERCIALIZADORA INTERNACIONAL CARIBBEAN EXOTICS S A")</f>
        <v>LONDOÑO ECHEVERRI ALEJANDRA</v>
      </c>
      <c r="S6894" s="25">
        <f>+VLOOKUP(E6894, TC!A:D, 2, FALSE())</f>
        <v>4239.2299999999996</v>
      </c>
      <c r="T6894" t="str">
        <f t="shared" si="539"/>
        <v>COP</v>
      </c>
    </row>
    <row r="6895" spans="1:20" ht="18.75" hidden="1" customHeight="1" x14ac:dyDescent="0.25">
      <c r="A6895" t="s">
        <v>2887</v>
      </c>
      <c r="B6895" t="s">
        <v>5</v>
      </c>
      <c r="C6895" t="s">
        <v>1913</v>
      </c>
      <c r="D6895" s="24">
        <v>11866</v>
      </c>
      <c r="E6895" t="s">
        <v>1725</v>
      </c>
      <c r="F6895" t="s">
        <v>99</v>
      </c>
      <c r="G6895" t="s">
        <v>1914</v>
      </c>
      <c r="I6895" t="s">
        <v>1841</v>
      </c>
      <c r="J6895" t="s">
        <v>1915</v>
      </c>
      <c r="K6895" t="s">
        <v>2020</v>
      </c>
      <c r="L6895" s="24">
        <v>9300</v>
      </c>
      <c r="M6895" s="25">
        <f>+VLOOKUP(E6895, TC!A:D, 4, FALSE())</f>
        <v>1.1111999985846488</v>
      </c>
      <c r="N6895" s="24">
        <f t="shared" si="535"/>
        <v>9300</v>
      </c>
      <c r="O6895" t="str">
        <f t="shared" si="536"/>
        <v>FACTURA</v>
      </c>
      <c r="P6895" t="str">
        <f t="shared" si="537"/>
        <v>2025</v>
      </c>
      <c r="Q6895" t="str">
        <f t="shared" si="538"/>
        <v>05</v>
      </c>
      <c r="R6895" t="str">
        <f>+IFERROR(VLOOKUP(I6895, Listado!A:B, 2, FALSE()), "COMERCIALIZADORA INTERNACIONAL CARIBBEAN EXOTICS S A")</f>
        <v>LONDOÑO ECHEVERRI ALEJANDRA</v>
      </c>
      <c r="S6895" s="25">
        <f>+VLOOKUP(E6895, TC!A:D, 2, FALSE())</f>
        <v>4239.2299999999996</v>
      </c>
      <c r="T6895" t="str">
        <f t="shared" si="539"/>
        <v>COP</v>
      </c>
    </row>
    <row r="6896" spans="1:20" ht="18.75" hidden="1" customHeight="1" x14ac:dyDescent="0.25">
      <c r="A6896" t="s">
        <v>2887</v>
      </c>
      <c r="B6896" t="s">
        <v>5</v>
      </c>
      <c r="C6896" t="s">
        <v>1913</v>
      </c>
      <c r="D6896" s="24">
        <v>11866</v>
      </c>
      <c r="E6896" t="s">
        <v>1725</v>
      </c>
      <c r="F6896" t="s">
        <v>99</v>
      </c>
      <c r="G6896" t="s">
        <v>1914</v>
      </c>
      <c r="I6896" t="s">
        <v>1841</v>
      </c>
      <c r="J6896" t="s">
        <v>1915</v>
      </c>
      <c r="K6896" t="s">
        <v>2020</v>
      </c>
      <c r="L6896" s="24">
        <v>300</v>
      </c>
      <c r="M6896" s="25">
        <f>+VLOOKUP(E6896, TC!A:D, 4, FALSE())</f>
        <v>1.1111999985846488</v>
      </c>
      <c r="N6896" s="24">
        <f t="shared" si="535"/>
        <v>300</v>
      </c>
      <c r="O6896" t="str">
        <f t="shared" si="536"/>
        <v>FACTURA</v>
      </c>
      <c r="P6896" t="str">
        <f t="shared" si="537"/>
        <v>2025</v>
      </c>
      <c r="Q6896" t="str">
        <f t="shared" si="538"/>
        <v>05</v>
      </c>
      <c r="R6896" t="str">
        <f>+IFERROR(VLOOKUP(I6896, Listado!A:B, 2, FALSE()), "COMERCIALIZADORA INTERNACIONAL CARIBBEAN EXOTICS S A")</f>
        <v>LONDOÑO ECHEVERRI ALEJANDRA</v>
      </c>
      <c r="S6896" s="25">
        <f>+VLOOKUP(E6896, TC!A:D, 2, FALSE())</f>
        <v>4239.2299999999996</v>
      </c>
      <c r="T6896" t="str">
        <f t="shared" si="539"/>
        <v>COP</v>
      </c>
    </row>
    <row r="6897" spans="1:20" ht="18.75" hidden="1" customHeight="1" x14ac:dyDescent="0.25">
      <c r="A6897" t="s">
        <v>2887</v>
      </c>
      <c r="B6897" t="s">
        <v>5</v>
      </c>
      <c r="C6897" t="s">
        <v>1913</v>
      </c>
      <c r="D6897" s="24">
        <v>11867</v>
      </c>
      <c r="E6897" t="s">
        <v>1725</v>
      </c>
      <c r="F6897" t="s">
        <v>1924</v>
      </c>
      <c r="G6897" t="s">
        <v>108</v>
      </c>
      <c r="H6897" t="s">
        <v>2969</v>
      </c>
      <c r="I6897" t="s">
        <v>1862</v>
      </c>
      <c r="J6897" t="s">
        <v>2096</v>
      </c>
      <c r="K6897" t="s">
        <v>60</v>
      </c>
      <c r="L6897" s="24">
        <v>1977.6</v>
      </c>
      <c r="M6897" s="25">
        <f>+VLOOKUP(E6897, TC!A:D, 4, FALSE())</f>
        <v>1.1111999985846488</v>
      </c>
      <c r="N6897" s="24">
        <f t="shared" si="535"/>
        <v>2197.5091172010016</v>
      </c>
      <c r="O6897" t="str">
        <f t="shared" si="536"/>
        <v>FACTURA</v>
      </c>
      <c r="P6897" t="str">
        <f t="shared" si="537"/>
        <v>2025</v>
      </c>
      <c r="Q6897" t="str">
        <f t="shared" si="538"/>
        <v>05</v>
      </c>
      <c r="R6897" t="str">
        <f>+IFERROR(VLOOKUP(I6897, Listado!A:B, 2, FALSE()), "COMERCIALIZADORA INTERNACIONAL CARIBBEAN EXOTICS S A")</f>
        <v>PIEDRAHITA PEREZ MARIANA</v>
      </c>
      <c r="S6897" s="25">
        <f>+VLOOKUP(E6897, TC!A:D, 2, FALSE())</f>
        <v>4239.2299999999996</v>
      </c>
      <c r="T6897" t="str">
        <f t="shared" si="539"/>
        <v>EUR</v>
      </c>
    </row>
    <row r="6898" spans="1:20" ht="18.75" hidden="1" customHeight="1" x14ac:dyDescent="0.25">
      <c r="A6898" t="s">
        <v>2887</v>
      </c>
      <c r="B6898" t="s">
        <v>5</v>
      </c>
      <c r="C6898" t="s">
        <v>1913</v>
      </c>
      <c r="D6898" s="24">
        <v>11867</v>
      </c>
      <c r="E6898" t="s">
        <v>1725</v>
      </c>
      <c r="F6898" t="s">
        <v>1924</v>
      </c>
      <c r="G6898" t="s">
        <v>108</v>
      </c>
      <c r="H6898" t="s">
        <v>2969</v>
      </c>
      <c r="I6898" t="s">
        <v>1862</v>
      </c>
      <c r="J6898" t="s">
        <v>2096</v>
      </c>
      <c r="K6898" t="s">
        <v>1959</v>
      </c>
      <c r="L6898" s="24">
        <v>300</v>
      </c>
      <c r="M6898" s="25">
        <f>+VLOOKUP(E6898, TC!A:D, 4, FALSE())</f>
        <v>1.1111999985846488</v>
      </c>
      <c r="N6898" s="24">
        <f t="shared" si="535"/>
        <v>333.35999957539462</v>
      </c>
      <c r="O6898" t="str">
        <f t="shared" si="536"/>
        <v>FACTURA</v>
      </c>
      <c r="P6898" t="str">
        <f t="shared" si="537"/>
        <v>2025</v>
      </c>
      <c r="Q6898" t="str">
        <f t="shared" si="538"/>
        <v>05</v>
      </c>
      <c r="R6898" t="str">
        <f>+IFERROR(VLOOKUP(I6898, Listado!A:B, 2, FALSE()), "COMERCIALIZADORA INTERNACIONAL CARIBBEAN EXOTICS S A")</f>
        <v>PIEDRAHITA PEREZ MARIANA</v>
      </c>
      <c r="S6898" s="25">
        <f>+VLOOKUP(E6898, TC!A:D, 2, FALSE())</f>
        <v>4239.2299999999996</v>
      </c>
      <c r="T6898" t="str">
        <f t="shared" si="539"/>
        <v>EUR</v>
      </c>
    </row>
    <row r="6899" spans="1:20" ht="18.75" hidden="1" customHeight="1" x14ac:dyDescent="0.25">
      <c r="A6899" t="s">
        <v>2887</v>
      </c>
      <c r="B6899" t="s">
        <v>5</v>
      </c>
      <c r="C6899" t="s">
        <v>1913</v>
      </c>
      <c r="D6899" s="24">
        <v>11867</v>
      </c>
      <c r="E6899" t="s">
        <v>1725</v>
      </c>
      <c r="F6899" t="s">
        <v>1924</v>
      </c>
      <c r="G6899" t="s">
        <v>108</v>
      </c>
      <c r="H6899" t="s">
        <v>2969</v>
      </c>
      <c r="I6899" t="s">
        <v>1862</v>
      </c>
      <c r="J6899" t="s">
        <v>2096</v>
      </c>
      <c r="K6899" t="s">
        <v>1960</v>
      </c>
      <c r="L6899" s="24">
        <v>2.4</v>
      </c>
      <c r="M6899" s="25">
        <f>+VLOOKUP(E6899, TC!A:D, 4, FALSE())</f>
        <v>1.1111999985846488</v>
      </c>
      <c r="N6899" s="24">
        <f t="shared" si="535"/>
        <v>2.6668799966031571</v>
      </c>
      <c r="O6899" t="str">
        <f t="shared" si="536"/>
        <v>FACTURA</v>
      </c>
      <c r="P6899" t="str">
        <f t="shared" si="537"/>
        <v>2025</v>
      </c>
      <c r="Q6899" t="str">
        <f t="shared" si="538"/>
        <v>05</v>
      </c>
      <c r="R6899" t="str">
        <f>+IFERROR(VLOOKUP(I6899, Listado!A:B, 2, FALSE()), "COMERCIALIZADORA INTERNACIONAL CARIBBEAN EXOTICS S A")</f>
        <v>PIEDRAHITA PEREZ MARIANA</v>
      </c>
      <c r="S6899" s="25">
        <f>+VLOOKUP(E6899, TC!A:D, 2, FALSE())</f>
        <v>4239.2299999999996</v>
      </c>
      <c r="T6899" t="str">
        <f t="shared" si="539"/>
        <v>EUR</v>
      </c>
    </row>
    <row r="6900" spans="1:20" ht="18.75" hidden="1" customHeight="1" x14ac:dyDescent="0.25">
      <c r="A6900" t="s">
        <v>2887</v>
      </c>
      <c r="B6900" t="s">
        <v>5</v>
      </c>
      <c r="C6900" t="s">
        <v>1913</v>
      </c>
      <c r="D6900" s="24">
        <v>11868</v>
      </c>
      <c r="E6900" t="s">
        <v>1725</v>
      </c>
      <c r="F6900" t="s">
        <v>99</v>
      </c>
      <c r="G6900" t="s">
        <v>1914</v>
      </c>
      <c r="I6900" t="s">
        <v>1841</v>
      </c>
      <c r="J6900" t="s">
        <v>1915</v>
      </c>
      <c r="K6900" t="s">
        <v>2021</v>
      </c>
      <c r="L6900" s="24">
        <v>173230</v>
      </c>
      <c r="M6900" s="25">
        <f>+VLOOKUP(E6900, TC!A:D, 4, FALSE())</f>
        <v>1.1111999985846488</v>
      </c>
      <c r="N6900" s="24">
        <f t="shared" si="535"/>
        <v>173230</v>
      </c>
      <c r="O6900" t="str">
        <f t="shared" si="536"/>
        <v>FACTURA</v>
      </c>
      <c r="P6900" t="str">
        <f t="shared" si="537"/>
        <v>2025</v>
      </c>
      <c r="Q6900" t="str">
        <f t="shared" si="538"/>
        <v>05</v>
      </c>
      <c r="R6900" t="str">
        <f>+IFERROR(VLOOKUP(I6900, Listado!A:B, 2, FALSE()), "COMERCIALIZADORA INTERNACIONAL CARIBBEAN EXOTICS S A")</f>
        <v>LONDOÑO ECHEVERRI ALEJANDRA</v>
      </c>
      <c r="S6900" s="25">
        <f>+VLOOKUP(E6900, TC!A:D, 2, FALSE())</f>
        <v>4239.2299999999996</v>
      </c>
      <c r="T6900" t="str">
        <f t="shared" si="539"/>
        <v>COP</v>
      </c>
    </row>
    <row r="6901" spans="1:20" ht="18.75" hidden="1" customHeight="1" x14ac:dyDescent="0.25">
      <c r="A6901" t="s">
        <v>2887</v>
      </c>
      <c r="B6901" t="s">
        <v>5</v>
      </c>
      <c r="C6901" t="s">
        <v>1913</v>
      </c>
      <c r="D6901" s="24">
        <v>11868</v>
      </c>
      <c r="E6901" t="s">
        <v>1725</v>
      </c>
      <c r="F6901" t="s">
        <v>99</v>
      </c>
      <c r="G6901" t="s">
        <v>1914</v>
      </c>
      <c r="I6901" t="s">
        <v>1841</v>
      </c>
      <c r="J6901" t="s">
        <v>1915</v>
      </c>
      <c r="K6901" t="s">
        <v>2021</v>
      </c>
      <c r="L6901" s="24">
        <v>314670</v>
      </c>
      <c r="M6901" s="25">
        <f>+VLOOKUP(E6901, TC!A:D, 4, FALSE())</f>
        <v>1.1111999985846488</v>
      </c>
      <c r="N6901" s="24">
        <f t="shared" si="535"/>
        <v>314670</v>
      </c>
      <c r="O6901" t="str">
        <f t="shared" si="536"/>
        <v>FACTURA</v>
      </c>
      <c r="P6901" t="str">
        <f t="shared" si="537"/>
        <v>2025</v>
      </c>
      <c r="Q6901" t="str">
        <f t="shared" si="538"/>
        <v>05</v>
      </c>
      <c r="R6901" t="str">
        <f>+IFERROR(VLOOKUP(I6901, Listado!A:B, 2, FALSE()), "COMERCIALIZADORA INTERNACIONAL CARIBBEAN EXOTICS S A")</f>
        <v>LONDOÑO ECHEVERRI ALEJANDRA</v>
      </c>
      <c r="S6901" s="25">
        <f>+VLOOKUP(E6901, TC!A:D, 2, FALSE())</f>
        <v>4239.2299999999996</v>
      </c>
      <c r="T6901" t="str">
        <f t="shared" si="539"/>
        <v>COP</v>
      </c>
    </row>
    <row r="6902" spans="1:20" ht="18.75" hidden="1" customHeight="1" x14ac:dyDescent="0.25">
      <c r="A6902" t="s">
        <v>2887</v>
      </c>
      <c r="B6902" t="s">
        <v>5</v>
      </c>
      <c r="C6902" t="s">
        <v>1913</v>
      </c>
      <c r="D6902" s="24">
        <v>11868</v>
      </c>
      <c r="E6902" t="s">
        <v>1725</v>
      </c>
      <c r="F6902" t="s">
        <v>99</v>
      </c>
      <c r="G6902" t="s">
        <v>1914</v>
      </c>
      <c r="I6902" t="s">
        <v>1841</v>
      </c>
      <c r="J6902" t="s">
        <v>1915</v>
      </c>
      <c r="K6902" t="s">
        <v>2021</v>
      </c>
      <c r="L6902" s="24">
        <v>35700</v>
      </c>
      <c r="M6902" s="25">
        <f>+VLOOKUP(E6902, TC!A:D, 4, FALSE())</f>
        <v>1.1111999985846488</v>
      </c>
      <c r="N6902" s="24">
        <f t="shared" si="535"/>
        <v>35700</v>
      </c>
      <c r="O6902" t="str">
        <f t="shared" si="536"/>
        <v>FACTURA</v>
      </c>
      <c r="P6902" t="str">
        <f t="shared" si="537"/>
        <v>2025</v>
      </c>
      <c r="Q6902" t="str">
        <f t="shared" si="538"/>
        <v>05</v>
      </c>
      <c r="R6902" t="str">
        <f>+IFERROR(VLOOKUP(I6902, Listado!A:B, 2, FALSE()), "COMERCIALIZADORA INTERNACIONAL CARIBBEAN EXOTICS S A")</f>
        <v>LONDOÑO ECHEVERRI ALEJANDRA</v>
      </c>
      <c r="S6902" s="25">
        <f>+VLOOKUP(E6902, TC!A:D, 2, FALSE())</f>
        <v>4239.2299999999996</v>
      </c>
      <c r="T6902" t="str">
        <f t="shared" si="539"/>
        <v>COP</v>
      </c>
    </row>
    <row r="6903" spans="1:20" ht="18.75" hidden="1" customHeight="1" x14ac:dyDescent="0.25">
      <c r="A6903" t="s">
        <v>2887</v>
      </c>
      <c r="B6903" t="s">
        <v>5</v>
      </c>
      <c r="C6903" t="s">
        <v>1913</v>
      </c>
      <c r="D6903" s="24">
        <v>11868</v>
      </c>
      <c r="E6903" t="s">
        <v>1725</v>
      </c>
      <c r="F6903" t="s">
        <v>99</v>
      </c>
      <c r="G6903" t="s">
        <v>1914</v>
      </c>
      <c r="I6903" t="s">
        <v>1841</v>
      </c>
      <c r="J6903" t="s">
        <v>1915</v>
      </c>
      <c r="K6903" t="s">
        <v>2021</v>
      </c>
      <c r="L6903" s="24">
        <v>23460</v>
      </c>
      <c r="M6903" s="25">
        <f>+VLOOKUP(E6903, TC!A:D, 4, FALSE())</f>
        <v>1.1111999985846488</v>
      </c>
      <c r="N6903" s="24">
        <f t="shared" si="535"/>
        <v>23460</v>
      </c>
      <c r="O6903" t="str">
        <f t="shared" si="536"/>
        <v>FACTURA</v>
      </c>
      <c r="P6903" t="str">
        <f t="shared" si="537"/>
        <v>2025</v>
      </c>
      <c r="Q6903" t="str">
        <f t="shared" si="538"/>
        <v>05</v>
      </c>
      <c r="R6903" t="str">
        <f>+IFERROR(VLOOKUP(I6903, Listado!A:B, 2, FALSE()), "COMERCIALIZADORA INTERNACIONAL CARIBBEAN EXOTICS S A")</f>
        <v>LONDOÑO ECHEVERRI ALEJANDRA</v>
      </c>
      <c r="S6903" s="25">
        <f>+VLOOKUP(E6903, TC!A:D, 2, FALSE())</f>
        <v>4239.2299999999996</v>
      </c>
      <c r="T6903" t="str">
        <f t="shared" si="539"/>
        <v>COP</v>
      </c>
    </row>
    <row r="6904" spans="1:20" ht="18.75" hidden="1" customHeight="1" x14ac:dyDescent="0.25">
      <c r="A6904" t="s">
        <v>2887</v>
      </c>
      <c r="B6904" t="s">
        <v>5</v>
      </c>
      <c r="C6904" t="s">
        <v>1913</v>
      </c>
      <c r="D6904" s="24">
        <v>11868</v>
      </c>
      <c r="E6904" t="s">
        <v>1725</v>
      </c>
      <c r="F6904" t="s">
        <v>99</v>
      </c>
      <c r="G6904" t="s">
        <v>1914</v>
      </c>
      <c r="I6904" t="s">
        <v>1841</v>
      </c>
      <c r="J6904" t="s">
        <v>1915</v>
      </c>
      <c r="K6904" t="s">
        <v>2021</v>
      </c>
      <c r="L6904" s="24">
        <v>7990</v>
      </c>
      <c r="M6904" s="25">
        <f>+VLOOKUP(E6904, TC!A:D, 4, FALSE())</f>
        <v>1.1111999985846488</v>
      </c>
      <c r="N6904" s="24">
        <f t="shared" si="535"/>
        <v>7990</v>
      </c>
      <c r="O6904" t="str">
        <f t="shared" si="536"/>
        <v>FACTURA</v>
      </c>
      <c r="P6904" t="str">
        <f t="shared" si="537"/>
        <v>2025</v>
      </c>
      <c r="Q6904" t="str">
        <f t="shared" si="538"/>
        <v>05</v>
      </c>
      <c r="R6904" t="str">
        <f>+IFERROR(VLOOKUP(I6904, Listado!A:B, 2, FALSE()), "COMERCIALIZADORA INTERNACIONAL CARIBBEAN EXOTICS S A")</f>
        <v>LONDOÑO ECHEVERRI ALEJANDRA</v>
      </c>
      <c r="S6904" s="25">
        <f>+VLOOKUP(E6904, TC!A:D, 2, FALSE())</f>
        <v>4239.2299999999996</v>
      </c>
      <c r="T6904" t="str">
        <f t="shared" si="539"/>
        <v>COP</v>
      </c>
    </row>
    <row r="6905" spans="1:20" ht="18.75" hidden="1" customHeight="1" x14ac:dyDescent="0.25">
      <c r="A6905" t="s">
        <v>2887</v>
      </c>
      <c r="B6905" t="s">
        <v>5</v>
      </c>
      <c r="C6905" t="s">
        <v>1913</v>
      </c>
      <c r="D6905" s="24">
        <v>11868</v>
      </c>
      <c r="E6905" t="s">
        <v>1725</v>
      </c>
      <c r="F6905" t="s">
        <v>99</v>
      </c>
      <c r="G6905" t="s">
        <v>1914</v>
      </c>
      <c r="I6905" t="s">
        <v>1841</v>
      </c>
      <c r="J6905" t="s">
        <v>1915</v>
      </c>
      <c r="K6905" t="s">
        <v>2021</v>
      </c>
      <c r="L6905" s="24">
        <v>7820</v>
      </c>
      <c r="M6905" s="25">
        <f>+VLOOKUP(E6905, TC!A:D, 4, FALSE())</f>
        <v>1.1111999985846488</v>
      </c>
      <c r="N6905" s="24">
        <f t="shared" si="535"/>
        <v>7820</v>
      </c>
      <c r="O6905" t="str">
        <f t="shared" si="536"/>
        <v>FACTURA</v>
      </c>
      <c r="P6905" t="str">
        <f t="shared" si="537"/>
        <v>2025</v>
      </c>
      <c r="Q6905" t="str">
        <f t="shared" si="538"/>
        <v>05</v>
      </c>
      <c r="R6905" t="str">
        <f>+IFERROR(VLOOKUP(I6905, Listado!A:B, 2, FALSE()), "COMERCIALIZADORA INTERNACIONAL CARIBBEAN EXOTICS S A")</f>
        <v>LONDOÑO ECHEVERRI ALEJANDRA</v>
      </c>
      <c r="S6905" s="25">
        <f>+VLOOKUP(E6905, TC!A:D, 2, FALSE())</f>
        <v>4239.2299999999996</v>
      </c>
      <c r="T6905" t="str">
        <f t="shared" si="539"/>
        <v>COP</v>
      </c>
    </row>
    <row r="6906" spans="1:20" ht="18.75" hidden="1" customHeight="1" x14ac:dyDescent="0.25">
      <c r="A6906" t="s">
        <v>2887</v>
      </c>
      <c r="B6906" t="s">
        <v>5</v>
      </c>
      <c r="C6906" t="s">
        <v>1913</v>
      </c>
      <c r="D6906" s="24">
        <v>11868</v>
      </c>
      <c r="E6906" t="s">
        <v>1725</v>
      </c>
      <c r="F6906" t="s">
        <v>99</v>
      </c>
      <c r="G6906" t="s">
        <v>1914</v>
      </c>
      <c r="I6906" t="s">
        <v>1841</v>
      </c>
      <c r="J6906" t="s">
        <v>1915</v>
      </c>
      <c r="K6906" t="s">
        <v>2021</v>
      </c>
      <c r="L6906" s="24">
        <v>2210</v>
      </c>
      <c r="M6906" s="25">
        <f>+VLOOKUP(E6906, TC!A:D, 4, FALSE())</f>
        <v>1.1111999985846488</v>
      </c>
      <c r="N6906" s="24">
        <f t="shared" si="535"/>
        <v>2210</v>
      </c>
      <c r="O6906" t="str">
        <f t="shared" si="536"/>
        <v>FACTURA</v>
      </c>
      <c r="P6906" t="str">
        <f t="shared" si="537"/>
        <v>2025</v>
      </c>
      <c r="Q6906" t="str">
        <f t="shared" si="538"/>
        <v>05</v>
      </c>
      <c r="R6906" t="str">
        <f>+IFERROR(VLOOKUP(I6906, Listado!A:B, 2, FALSE()), "COMERCIALIZADORA INTERNACIONAL CARIBBEAN EXOTICS S A")</f>
        <v>LONDOÑO ECHEVERRI ALEJANDRA</v>
      </c>
      <c r="S6906" s="25">
        <f>+VLOOKUP(E6906, TC!A:D, 2, FALSE())</f>
        <v>4239.2299999999996</v>
      </c>
      <c r="T6906" t="str">
        <f t="shared" si="539"/>
        <v>COP</v>
      </c>
    </row>
    <row r="6907" spans="1:20" ht="18.75" hidden="1" customHeight="1" x14ac:dyDescent="0.25">
      <c r="A6907" t="s">
        <v>2887</v>
      </c>
      <c r="B6907" t="s">
        <v>5</v>
      </c>
      <c r="C6907" t="s">
        <v>1913</v>
      </c>
      <c r="D6907" s="24">
        <v>11869</v>
      </c>
      <c r="E6907" t="s">
        <v>1725</v>
      </c>
      <c r="F6907" t="s">
        <v>1924</v>
      </c>
      <c r="G6907" t="s">
        <v>108</v>
      </c>
      <c r="H6907" t="s">
        <v>2970</v>
      </c>
      <c r="I6907" t="s">
        <v>1873</v>
      </c>
      <c r="J6907" t="s">
        <v>1962</v>
      </c>
      <c r="K6907" t="s">
        <v>69</v>
      </c>
      <c r="L6907" s="24">
        <v>4406.3999999999996</v>
      </c>
      <c r="M6907" s="25">
        <f>+VLOOKUP(E6907, TC!A:D, 4, FALSE())</f>
        <v>1.1111999985846488</v>
      </c>
      <c r="N6907" s="24">
        <f t="shared" si="535"/>
        <v>4896.3916737633963</v>
      </c>
      <c r="O6907" t="str">
        <f t="shared" si="536"/>
        <v>FACTURA</v>
      </c>
      <c r="P6907" t="str">
        <f t="shared" si="537"/>
        <v>2025</v>
      </c>
      <c r="Q6907" t="str">
        <f t="shared" si="538"/>
        <v>05</v>
      </c>
      <c r="R6907" t="str">
        <f>+IFERROR(VLOOKUP(I6907, Listado!A:B, 2, FALSE()), "COMERCIALIZADORA INTERNACIONAL CARIBBEAN EXOTICS S A")</f>
        <v>PIEDRAHITA PEREZ MARIANA</v>
      </c>
      <c r="S6907" s="25">
        <f>+VLOOKUP(E6907, TC!A:D, 2, FALSE())</f>
        <v>4239.2299999999996</v>
      </c>
      <c r="T6907" t="str">
        <f t="shared" si="539"/>
        <v>EUR</v>
      </c>
    </row>
    <row r="6908" spans="1:20" ht="18.75" hidden="1" customHeight="1" x14ac:dyDescent="0.25">
      <c r="A6908" t="s">
        <v>2887</v>
      </c>
      <c r="B6908" t="s">
        <v>5</v>
      </c>
      <c r="C6908" t="s">
        <v>1913</v>
      </c>
      <c r="D6908" s="24">
        <v>11869</v>
      </c>
      <c r="E6908" t="s">
        <v>1725</v>
      </c>
      <c r="F6908" t="s">
        <v>1924</v>
      </c>
      <c r="G6908" t="s">
        <v>108</v>
      </c>
      <c r="H6908" t="s">
        <v>2970</v>
      </c>
      <c r="I6908" t="s">
        <v>1873</v>
      </c>
      <c r="J6908" t="s">
        <v>1962</v>
      </c>
      <c r="K6908" t="s">
        <v>1959</v>
      </c>
      <c r="L6908" s="24">
        <v>600</v>
      </c>
      <c r="M6908" s="25">
        <f>+VLOOKUP(E6908, TC!A:D, 4, FALSE())</f>
        <v>1.1111999985846488</v>
      </c>
      <c r="N6908" s="24">
        <f t="shared" si="535"/>
        <v>666.71999915078925</v>
      </c>
      <c r="O6908" t="str">
        <f t="shared" si="536"/>
        <v>FACTURA</v>
      </c>
      <c r="P6908" t="str">
        <f t="shared" si="537"/>
        <v>2025</v>
      </c>
      <c r="Q6908" t="str">
        <f t="shared" si="538"/>
        <v>05</v>
      </c>
      <c r="R6908" t="str">
        <f>+IFERROR(VLOOKUP(I6908, Listado!A:B, 2, FALSE()), "COMERCIALIZADORA INTERNACIONAL CARIBBEAN EXOTICS S A")</f>
        <v>PIEDRAHITA PEREZ MARIANA</v>
      </c>
      <c r="S6908" s="25">
        <f>+VLOOKUP(E6908, TC!A:D, 2, FALSE())</f>
        <v>4239.2299999999996</v>
      </c>
      <c r="T6908" t="str">
        <f t="shared" si="539"/>
        <v>EUR</v>
      </c>
    </row>
    <row r="6909" spans="1:20" ht="18.75" hidden="1" customHeight="1" x14ac:dyDescent="0.25">
      <c r="A6909" t="s">
        <v>2887</v>
      </c>
      <c r="B6909" t="s">
        <v>5</v>
      </c>
      <c r="C6909" t="s">
        <v>1913</v>
      </c>
      <c r="D6909" s="24">
        <v>11869</v>
      </c>
      <c r="E6909" t="s">
        <v>1725</v>
      </c>
      <c r="F6909" t="s">
        <v>1924</v>
      </c>
      <c r="G6909" t="s">
        <v>108</v>
      </c>
      <c r="H6909" t="s">
        <v>2970</v>
      </c>
      <c r="I6909" t="s">
        <v>1873</v>
      </c>
      <c r="J6909" t="s">
        <v>1962</v>
      </c>
      <c r="K6909" t="s">
        <v>1960</v>
      </c>
      <c r="L6909" s="24">
        <v>9.6</v>
      </c>
      <c r="M6909" s="25">
        <f>+VLOOKUP(E6909, TC!A:D, 4, FALSE())</f>
        <v>1.1111999985846488</v>
      </c>
      <c r="N6909" s="24">
        <f t="shared" si="535"/>
        <v>10.667519986412628</v>
      </c>
      <c r="O6909" t="str">
        <f t="shared" si="536"/>
        <v>FACTURA</v>
      </c>
      <c r="P6909" t="str">
        <f t="shared" si="537"/>
        <v>2025</v>
      </c>
      <c r="Q6909" t="str">
        <f t="shared" si="538"/>
        <v>05</v>
      </c>
      <c r="R6909" t="str">
        <f>+IFERROR(VLOOKUP(I6909, Listado!A:B, 2, FALSE()), "COMERCIALIZADORA INTERNACIONAL CARIBBEAN EXOTICS S A")</f>
        <v>PIEDRAHITA PEREZ MARIANA</v>
      </c>
      <c r="S6909" s="25">
        <f>+VLOOKUP(E6909, TC!A:D, 2, FALSE())</f>
        <v>4239.2299999999996</v>
      </c>
      <c r="T6909" t="str">
        <f t="shared" si="539"/>
        <v>EUR</v>
      </c>
    </row>
    <row r="6910" spans="1:20" ht="18.75" hidden="1" customHeight="1" x14ac:dyDescent="0.25">
      <c r="A6910" t="s">
        <v>2887</v>
      </c>
      <c r="B6910" t="s">
        <v>5</v>
      </c>
      <c r="C6910" t="s">
        <v>1913</v>
      </c>
      <c r="D6910" s="24">
        <v>11870</v>
      </c>
      <c r="E6910" t="s">
        <v>1725</v>
      </c>
      <c r="F6910" t="s">
        <v>1924</v>
      </c>
      <c r="G6910" t="s">
        <v>112</v>
      </c>
      <c r="H6910" t="s">
        <v>2971</v>
      </c>
      <c r="I6910" t="s">
        <v>1893</v>
      </c>
      <c r="J6910" t="s">
        <v>1919</v>
      </c>
      <c r="K6910" t="s">
        <v>66</v>
      </c>
      <c r="L6910" s="24">
        <v>1789.2</v>
      </c>
      <c r="M6910" s="25">
        <f>+VLOOKUP(E6910, TC!A:D, 4, FALSE())</f>
        <v>1.1111999985846488</v>
      </c>
      <c r="N6910" s="24">
        <f t="shared" si="535"/>
        <v>1988.1590374676537</v>
      </c>
      <c r="O6910" t="str">
        <f t="shared" si="536"/>
        <v>FACTURA</v>
      </c>
      <c r="P6910" t="str">
        <f t="shared" si="537"/>
        <v>2025</v>
      </c>
      <c r="Q6910" t="str">
        <f t="shared" si="538"/>
        <v>05</v>
      </c>
      <c r="R6910" t="str">
        <f>+IFERROR(VLOOKUP(I6910, Listado!A:B, 2, FALSE()), "COMERCIALIZADORA INTERNACIONAL CARIBBEAN EXOTICS S A")</f>
        <v>HINCAPIE CONTRERAS ERIKA STEFANIA</v>
      </c>
      <c r="S6910" s="25">
        <f>+VLOOKUP(E6910, TC!A:D, 2, FALSE())</f>
        <v>4239.2299999999996</v>
      </c>
      <c r="T6910" t="str">
        <f t="shared" si="539"/>
        <v>EUR</v>
      </c>
    </row>
    <row r="6911" spans="1:20" ht="18.75" hidden="1" customHeight="1" x14ac:dyDescent="0.25">
      <c r="A6911" t="s">
        <v>2887</v>
      </c>
      <c r="B6911" t="s">
        <v>5</v>
      </c>
      <c r="C6911" t="s">
        <v>1913</v>
      </c>
      <c r="D6911" s="24">
        <v>11870</v>
      </c>
      <c r="E6911" t="s">
        <v>1725</v>
      </c>
      <c r="F6911" t="s">
        <v>1924</v>
      </c>
      <c r="G6911" t="s">
        <v>112</v>
      </c>
      <c r="H6911" t="s">
        <v>2971</v>
      </c>
      <c r="I6911" t="s">
        <v>1893</v>
      </c>
      <c r="J6911" t="s">
        <v>1919</v>
      </c>
      <c r="K6911" t="s">
        <v>67</v>
      </c>
      <c r="L6911" s="24">
        <v>1719.2</v>
      </c>
      <c r="M6911" s="25">
        <f>+VLOOKUP(E6911, TC!A:D, 4, FALSE())</f>
        <v>1.1111999985846488</v>
      </c>
      <c r="N6911" s="24">
        <f t="shared" si="535"/>
        <v>1910.3750375667282</v>
      </c>
      <c r="O6911" t="str">
        <f t="shared" si="536"/>
        <v>FACTURA</v>
      </c>
      <c r="P6911" t="str">
        <f t="shared" si="537"/>
        <v>2025</v>
      </c>
      <c r="Q6911" t="str">
        <f t="shared" si="538"/>
        <v>05</v>
      </c>
      <c r="R6911" t="str">
        <f>+IFERROR(VLOOKUP(I6911, Listado!A:B, 2, FALSE()), "COMERCIALIZADORA INTERNACIONAL CARIBBEAN EXOTICS S A")</f>
        <v>HINCAPIE CONTRERAS ERIKA STEFANIA</v>
      </c>
      <c r="S6911" s="25">
        <f>+VLOOKUP(E6911, TC!A:D, 2, FALSE())</f>
        <v>4239.2299999999996</v>
      </c>
      <c r="T6911" t="str">
        <f t="shared" si="539"/>
        <v>EUR</v>
      </c>
    </row>
    <row r="6912" spans="1:20" ht="18.75" hidden="1" customHeight="1" x14ac:dyDescent="0.25">
      <c r="A6912" t="s">
        <v>2887</v>
      </c>
      <c r="B6912" t="s">
        <v>5</v>
      </c>
      <c r="C6912" t="s">
        <v>1913</v>
      </c>
      <c r="D6912" s="24">
        <v>11870</v>
      </c>
      <c r="E6912" t="s">
        <v>1725</v>
      </c>
      <c r="F6912" t="s">
        <v>1924</v>
      </c>
      <c r="G6912" t="s">
        <v>112</v>
      </c>
      <c r="H6912" t="s">
        <v>2971</v>
      </c>
      <c r="I6912" t="s">
        <v>1893</v>
      </c>
      <c r="J6912" t="s">
        <v>1919</v>
      </c>
      <c r="K6912" t="s">
        <v>1959</v>
      </c>
      <c r="L6912" s="24">
        <v>600</v>
      </c>
      <c r="M6912" s="25">
        <f>+VLOOKUP(E6912, TC!A:D, 4, FALSE())</f>
        <v>1.1111999985846488</v>
      </c>
      <c r="N6912" s="24">
        <f t="shared" si="535"/>
        <v>666.71999915078925</v>
      </c>
      <c r="O6912" t="str">
        <f t="shared" si="536"/>
        <v>FACTURA</v>
      </c>
      <c r="P6912" t="str">
        <f t="shared" si="537"/>
        <v>2025</v>
      </c>
      <c r="Q6912" t="str">
        <f t="shared" si="538"/>
        <v>05</v>
      </c>
      <c r="R6912" t="str">
        <f>+IFERROR(VLOOKUP(I6912, Listado!A:B, 2, FALSE()), "COMERCIALIZADORA INTERNACIONAL CARIBBEAN EXOTICS S A")</f>
        <v>HINCAPIE CONTRERAS ERIKA STEFANIA</v>
      </c>
      <c r="S6912" s="25">
        <f>+VLOOKUP(E6912, TC!A:D, 2, FALSE())</f>
        <v>4239.2299999999996</v>
      </c>
      <c r="T6912" t="str">
        <f t="shared" si="539"/>
        <v>EUR</v>
      </c>
    </row>
    <row r="6913" spans="1:20" ht="18.75" hidden="1" customHeight="1" x14ac:dyDescent="0.25">
      <c r="A6913" t="s">
        <v>2887</v>
      </c>
      <c r="B6913" t="s">
        <v>5</v>
      </c>
      <c r="C6913" t="s">
        <v>1913</v>
      </c>
      <c r="D6913" s="24">
        <v>11870</v>
      </c>
      <c r="E6913" t="s">
        <v>1725</v>
      </c>
      <c r="F6913" t="s">
        <v>1924</v>
      </c>
      <c r="G6913" t="s">
        <v>112</v>
      </c>
      <c r="H6913" t="s">
        <v>2971</v>
      </c>
      <c r="I6913" t="s">
        <v>1893</v>
      </c>
      <c r="J6913" t="s">
        <v>1919</v>
      </c>
      <c r="K6913" t="s">
        <v>1960</v>
      </c>
      <c r="L6913" s="24">
        <v>21.6</v>
      </c>
      <c r="M6913" s="25">
        <f>+VLOOKUP(E6913, TC!A:D, 4, FALSE())</f>
        <v>1.1111999985846488</v>
      </c>
      <c r="N6913" s="24">
        <f t="shared" si="535"/>
        <v>24.001919969428414</v>
      </c>
      <c r="O6913" t="str">
        <f t="shared" si="536"/>
        <v>FACTURA</v>
      </c>
      <c r="P6913" t="str">
        <f t="shared" si="537"/>
        <v>2025</v>
      </c>
      <c r="Q6913" t="str">
        <f t="shared" si="538"/>
        <v>05</v>
      </c>
      <c r="R6913" t="str">
        <f>+IFERROR(VLOOKUP(I6913, Listado!A:B, 2, FALSE()), "COMERCIALIZADORA INTERNACIONAL CARIBBEAN EXOTICS S A")</f>
        <v>HINCAPIE CONTRERAS ERIKA STEFANIA</v>
      </c>
      <c r="S6913" s="25">
        <f>+VLOOKUP(E6913, TC!A:D, 2, FALSE())</f>
        <v>4239.2299999999996</v>
      </c>
      <c r="T6913" t="str">
        <f t="shared" si="539"/>
        <v>EUR</v>
      </c>
    </row>
    <row r="6914" spans="1:20" ht="18.75" hidden="1" customHeight="1" x14ac:dyDescent="0.25">
      <c r="A6914" t="s">
        <v>2887</v>
      </c>
      <c r="B6914" t="s">
        <v>5</v>
      </c>
      <c r="C6914" t="s">
        <v>1913</v>
      </c>
      <c r="D6914" s="24">
        <v>11871</v>
      </c>
      <c r="E6914" t="s">
        <v>1725</v>
      </c>
      <c r="F6914" t="s">
        <v>1924</v>
      </c>
      <c r="G6914" t="s">
        <v>108</v>
      </c>
      <c r="H6914" t="s">
        <v>2971</v>
      </c>
      <c r="I6914" t="s">
        <v>1896</v>
      </c>
      <c r="J6914" t="s">
        <v>1962</v>
      </c>
      <c r="K6914" t="s">
        <v>71</v>
      </c>
      <c r="L6914" s="24">
        <v>4190.3999999999996</v>
      </c>
      <c r="M6914" s="25">
        <f>+VLOOKUP(E6914, TC!A:D, 4, FALSE())</f>
        <v>1.1111999985846488</v>
      </c>
      <c r="N6914" s="24">
        <f t="shared" ref="N6914:N6977" si="540">+IF(F6914="EUR", (M6914*L6914), IF(I6914="JUAN MATAS SAS", (L6914/S6914), L6914))</f>
        <v>4656.3724740691123</v>
      </c>
      <c r="O6914" t="str">
        <f t="shared" ref="O6914:O6977" si="541">+IF(C6914="CFE", "FACTURA", IF(ISERROR(SEARCH("ANULA", H6914))=FALSE(), "ANULACIÓN FE", IF(ISERROR(SEARCH("CANCELLATION", H6914))=FALSE(), "ANULACIÓN FE", "NOTAS")))</f>
        <v>FACTURA</v>
      </c>
      <c r="P6914" t="str">
        <f t="shared" ref="P6914:P6977" si="542">+LEFT(E6914, 4)</f>
        <v>2025</v>
      </c>
      <c r="Q6914" t="str">
        <f t="shared" ref="Q6914:Q6977" si="543">+MID(E6914, 5, 2)</f>
        <v>05</v>
      </c>
      <c r="R6914" t="str">
        <f>+IFERROR(VLOOKUP(I6914, Listado!A:B, 2, FALSE()), "COMERCIALIZADORA INTERNACIONAL CARIBBEAN EXOTICS S A")</f>
        <v>PIEDRAHITA PEREZ MARIANA</v>
      </c>
      <c r="S6914" s="25">
        <f>+VLOOKUP(E6914, TC!A:D, 2, FALSE())</f>
        <v>4239.2299999999996</v>
      </c>
      <c r="T6914" t="str">
        <f t="shared" ref="T6914:T6977" si="544">+IF(I6914="JUAN MATAS SAS", "USD", F6914)</f>
        <v>EUR</v>
      </c>
    </row>
    <row r="6915" spans="1:20" ht="18.75" hidden="1" customHeight="1" x14ac:dyDescent="0.25">
      <c r="A6915" t="s">
        <v>2887</v>
      </c>
      <c r="B6915" t="s">
        <v>5</v>
      </c>
      <c r="C6915" t="s">
        <v>1913</v>
      </c>
      <c r="D6915" s="24">
        <v>11871</v>
      </c>
      <c r="E6915" t="s">
        <v>1725</v>
      </c>
      <c r="F6915" t="s">
        <v>1924</v>
      </c>
      <c r="G6915" t="s">
        <v>108</v>
      </c>
      <c r="H6915" t="s">
        <v>2971</v>
      </c>
      <c r="I6915" t="s">
        <v>1896</v>
      </c>
      <c r="J6915" t="s">
        <v>1962</v>
      </c>
      <c r="K6915" t="s">
        <v>1959</v>
      </c>
      <c r="L6915" s="24">
        <v>600</v>
      </c>
      <c r="M6915" s="25">
        <f>+VLOOKUP(E6915, TC!A:D, 4, FALSE())</f>
        <v>1.1111999985846488</v>
      </c>
      <c r="N6915" s="24">
        <f t="shared" si="540"/>
        <v>666.71999915078925</v>
      </c>
      <c r="O6915" t="str">
        <f t="shared" si="541"/>
        <v>FACTURA</v>
      </c>
      <c r="P6915" t="str">
        <f t="shared" si="542"/>
        <v>2025</v>
      </c>
      <c r="Q6915" t="str">
        <f t="shared" si="543"/>
        <v>05</v>
      </c>
      <c r="R6915" t="str">
        <f>+IFERROR(VLOOKUP(I6915, Listado!A:B, 2, FALSE()), "COMERCIALIZADORA INTERNACIONAL CARIBBEAN EXOTICS S A")</f>
        <v>PIEDRAHITA PEREZ MARIANA</v>
      </c>
      <c r="S6915" s="25">
        <f>+VLOOKUP(E6915, TC!A:D, 2, FALSE())</f>
        <v>4239.2299999999996</v>
      </c>
      <c r="T6915" t="str">
        <f t="shared" si="544"/>
        <v>EUR</v>
      </c>
    </row>
    <row r="6916" spans="1:20" ht="18.75" hidden="1" customHeight="1" x14ac:dyDescent="0.25">
      <c r="A6916" t="s">
        <v>2887</v>
      </c>
      <c r="B6916" t="s">
        <v>5</v>
      </c>
      <c r="C6916" t="s">
        <v>1913</v>
      </c>
      <c r="D6916" s="24">
        <v>11871</v>
      </c>
      <c r="E6916" t="s">
        <v>1725</v>
      </c>
      <c r="F6916" t="s">
        <v>1924</v>
      </c>
      <c r="G6916" t="s">
        <v>108</v>
      </c>
      <c r="H6916" t="s">
        <v>2971</v>
      </c>
      <c r="I6916" t="s">
        <v>1896</v>
      </c>
      <c r="J6916" t="s">
        <v>1962</v>
      </c>
      <c r="K6916" t="s">
        <v>1960</v>
      </c>
      <c r="L6916" s="24">
        <v>9.6</v>
      </c>
      <c r="M6916" s="25">
        <f>+VLOOKUP(E6916, TC!A:D, 4, FALSE())</f>
        <v>1.1111999985846488</v>
      </c>
      <c r="N6916" s="24">
        <f t="shared" si="540"/>
        <v>10.667519986412628</v>
      </c>
      <c r="O6916" t="str">
        <f t="shared" si="541"/>
        <v>FACTURA</v>
      </c>
      <c r="P6916" t="str">
        <f t="shared" si="542"/>
        <v>2025</v>
      </c>
      <c r="Q6916" t="str">
        <f t="shared" si="543"/>
        <v>05</v>
      </c>
      <c r="R6916" t="str">
        <f>+IFERROR(VLOOKUP(I6916, Listado!A:B, 2, FALSE()), "COMERCIALIZADORA INTERNACIONAL CARIBBEAN EXOTICS S A")</f>
        <v>PIEDRAHITA PEREZ MARIANA</v>
      </c>
      <c r="S6916" s="25">
        <f>+VLOOKUP(E6916, TC!A:D, 2, FALSE())</f>
        <v>4239.2299999999996</v>
      </c>
      <c r="T6916" t="str">
        <f t="shared" si="544"/>
        <v>EUR</v>
      </c>
    </row>
    <row r="6917" spans="1:20" ht="18.75" hidden="1" customHeight="1" x14ac:dyDescent="0.25">
      <c r="A6917" t="s">
        <v>2887</v>
      </c>
      <c r="B6917" t="s">
        <v>5</v>
      </c>
      <c r="C6917" t="s">
        <v>1913</v>
      </c>
      <c r="D6917" s="24">
        <v>11872</v>
      </c>
      <c r="E6917" t="s">
        <v>1725</v>
      </c>
      <c r="F6917" t="s">
        <v>1924</v>
      </c>
      <c r="G6917" t="s">
        <v>110</v>
      </c>
      <c r="I6917" t="s">
        <v>1848</v>
      </c>
      <c r="J6917" t="s">
        <v>1917</v>
      </c>
      <c r="K6917" t="s">
        <v>1918</v>
      </c>
      <c r="L6917" s="24">
        <v>92.4</v>
      </c>
      <c r="M6917" s="25">
        <f>+VLOOKUP(E6917, TC!A:D, 4, FALSE())</f>
        <v>1.1111999985846488</v>
      </c>
      <c r="N6917" s="24">
        <f t="shared" si="540"/>
        <v>102.67487986922156</v>
      </c>
      <c r="O6917" t="str">
        <f t="shared" si="541"/>
        <v>FACTURA</v>
      </c>
      <c r="P6917" t="str">
        <f t="shared" si="542"/>
        <v>2025</v>
      </c>
      <c r="Q6917" t="str">
        <f t="shared" si="543"/>
        <v>05</v>
      </c>
      <c r="R6917" t="str">
        <f>+IFERROR(VLOOKUP(I6917, Listado!A:B, 2, FALSE()), "COMERCIALIZADORA INTERNACIONAL CARIBBEAN EXOTICS S A")</f>
        <v>PEREZ MEJIA MARIA PAULINA</v>
      </c>
      <c r="S6917" s="25">
        <f>+VLOOKUP(E6917, TC!A:D, 2, FALSE())</f>
        <v>4239.2299999999996</v>
      </c>
      <c r="T6917" t="str">
        <f t="shared" si="544"/>
        <v>EUR</v>
      </c>
    </row>
    <row r="6918" spans="1:20" ht="18.75" hidden="1" customHeight="1" x14ac:dyDescent="0.25">
      <c r="A6918" t="s">
        <v>2887</v>
      </c>
      <c r="B6918" t="s">
        <v>5</v>
      </c>
      <c r="C6918" t="s">
        <v>1913</v>
      </c>
      <c r="D6918" s="24">
        <v>11873</v>
      </c>
      <c r="E6918" t="s">
        <v>1725</v>
      </c>
      <c r="F6918" t="s">
        <v>128</v>
      </c>
      <c r="G6918" t="s">
        <v>112</v>
      </c>
      <c r="I6918" t="s">
        <v>1893</v>
      </c>
      <c r="J6918" t="s">
        <v>1919</v>
      </c>
      <c r="K6918" t="s">
        <v>1918</v>
      </c>
      <c r="L6918" s="24">
        <v>33.6</v>
      </c>
      <c r="M6918" s="25">
        <f>+VLOOKUP(E6918, TC!A:D, 4, FALSE())</f>
        <v>1.1111999985846488</v>
      </c>
      <c r="N6918" s="24">
        <f t="shared" si="540"/>
        <v>33.6</v>
      </c>
      <c r="O6918" t="str">
        <f t="shared" si="541"/>
        <v>FACTURA</v>
      </c>
      <c r="P6918" t="str">
        <f t="shared" si="542"/>
        <v>2025</v>
      </c>
      <c r="Q6918" t="str">
        <f t="shared" si="543"/>
        <v>05</v>
      </c>
      <c r="R6918" t="str">
        <f>+IFERROR(VLOOKUP(I6918, Listado!A:B, 2, FALSE()), "COMERCIALIZADORA INTERNACIONAL CARIBBEAN EXOTICS S A")</f>
        <v>HINCAPIE CONTRERAS ERIKA STEFANIA</v>
      </c>
      <c r="S6918" s="25">
        <f>+VLOOKUP(E6918, TC!A:D, 2, FALSE())</f>
        <v>4239.2299999999996</v>
      </c>
      <c r="T6918" t="str">
        <f t="shared" si="544"/>
        <v>USD</v>
      </c>
    </row>
    <row r="6919" spans="1:20" ht="18.75" hidden="1" customHeight="1" x14ac:dyDescent="0.25">
      <c r="A6919" t="s">
        <v>2887</v>
      </c>
      <c r="B6919" t="s">
        <v>5</v>
      </c>
      <c r="C6919" t="s">
        <v>1913</v>
      </c>
      <c r="D6919" s="24">
        <v>11874</v>
      </c>
      <c r="E6919" t="s">
        <v>1725</v>
      </c>
      <c r="F6919" t="s">
        <v>1924</v>
      </c>
      <c r="G6919" t="s">
        <v>108</v>
      </c>
      <c r="H6919" t="s">
        <v>2972</v>
      </c>
      <c r="I6919" t="s">
        <v>1885</v>
      </c>
      <c r="J6919" t="s">
        <v>1919</v>
      </c>
      <c r="K6919" t="s">
        <v>56</v>
      </c>
      <c r="L6919" s="24">
        <v>1786.4</v>
      </c>
      <c r="M6919" s="25">
        <f>+VLOOKUP(E6919, TC!A:D, 4, FALSE())</f>
        <v>1.1111999985846488</v>
      </c>
      <c r="N6919" s="24">
        <f t="shared" si="540"/>
        <v>1985.0476774716167</v>
      </c>
      <c r="O6919" t="str">
        <f t="shared" si="541"/>
        <v>FACTURA</v>
      </c>
      <c r="P6919" t="str">
        <f t="shared" si="542"/>
        <v>2025</v>
      </c>
      <c r="Q6919" t="str">
        <f t="shared" si="543"/>
        <v>05</v>
      </c>
      <c r="R6919" t="str">
        <f>+IFERROR(VLOOKUP(I6919, Listado!A:B, 2, FALSE()), "COMERCIALIZADORA INTERNACIONAL CARIBBEAN EXOTICS S A")</f>
        <v>PIEDRAHITA PEREZ MARIANA</v>
      </c>
      <c r="S6919" s="25">
        <f>+VLOOKUP(E6919, TC!A:D, 2, FALSE())</f>
        <v>4239.2299999999996</v>
      </c>
      <c r="T6919" t="str">
        <f t="shared" si="544"/>
        <v>EUR</v>
      </c>
    </row>
    <row r="6920" spans="1:20" ht="18.75" hidden="1" customHeight="1" x14ac:dyDescent="0.25">
      <c r="A6920" t="s">
        <v>2887</v>
      </c>
      <c r="B6920" t="s">
        <v>5</v>
      </c>
      <c r="C6920" t="s">
        <v>1913</v>
      </c>
      <c r="D6920" s="24">
        <v>11874</v>
      </c>
      <c r="E6920" t="s">
        <v>1725</v>
      </c>
      <c r="F6920" t="s">
        <v>1924</v>
      </c>
      <c r="G6920" t="s">
        <v>108</v>
      </c>
      <c r="H6920" t="s">
        <v>2972</v>
      </c>
      <c r="I6920" t="s">
        <v>1885</v>
      </c>
      <c r="J6920" t="s">
        <v>1919</v>
      </c>
      <c r="K6920" t="s">
        <v>1959</v>
      </c>
      <c r="L6920" s="24">
        <v>600</v>
      </c>
      <c r="M6920" s="25">
        <f>+VLOOKUP(E6920, TC!A:D, 4, FALSE())</f>
        <v>1.1111999985846488</v>
      </c>
      <c r="N6920" s="24">
        <f t="shared" si="540"/>
        <v>666.71999915078925</v>
      </c>
      <c r="O6920" t="str">
        <f t="shared" si="541"/>
        <v>FACTURA</v>
      </c>
      <c r="P6920" t="str">
        <f t="shared" si="542"/>
        <v>2025</v>
      </c>
      <c r="Q6920" t="str">
        <f t="shared" si="543"/>
        <v>05</v>
      </c>
      <c r="R6920" t="str">
        <f>+IFERROR(VLOOKUP(I6920, Listado!A:B, 2, FALSE()), "COMERCIALIZADORA INTERNACIONAL CARIBBEAN EXOTICS S A")</f>
        <v>PIEDRAHITA PEREZ MARIANA</v>
      </c>
      <c r="S6920" s="25">
        <f>+VLOOKUP(E6920, TC!A:D, 2, FALSE())</f>
        <v>4239.2299999999996</v>
      </c>
      <c r="T6920" t="str">
        <f t="shared" si="544"/>
        <v>EUR</v>
      </c>
    </row>
    <row r="6921" spans="1:20" ht="18.75" hidden="1" customHeight="1" x14ac:dyDescent="0.25">
      <c r="A6921" t="s">
        <v>2887</v>
      </c>
      <c r="B6921" t="s">
        <v>5</v>
      </c>
      <c r="C6921" t="s">
        <v>1913</v>
      </c>
      <c r="D6921" s="24">
        <v>11874</v>
      </c>
      <c r="E6921" t="s">
        <v>1725</v>
      </c>
      <c r="F6921" t="s">
        <v>1924</v>
      </c>
      <c r="G6921" t="s">
        <v>108</v>
      </c>
      <c r="H6921" t="s">
        <v>2972</v>
      </c>
      <c r="I6921" t="s">
        <v>1885</v>
      </c>
      <c r="J6921" t="s">
        <v>1919</v>
      </c>
      <c r="K6921" t="s">
        <v>1960</v>
      </c>
      <c r="L6921" s="24">
        <v>21.26</v>
      </c>
      <c r="M6921" s="25">
        <f>+VLOOKUP(E6921, TC!A:D, 4, FALSE())</f>
        <v>1.1111999985846488</v>
      </c>
      <c r="N6921" s="24">
        <f t="shared" si="540"/>
        <v>23.624111969909634</v>
      </c>
      <c r="O6921" t="str">
        <f t="shared" si="541"/>
        <v>FACTURA</v>
      </c>
      <c r="P6921" t="str">
        <f t="shared" si="542"/>
        <v>2025</v>
      </c>
      <c r="Q6921" t="str">
        <f t="shared" si="543"/>
        <v>05</v>
      </c>
      <c r="R6921" t="str">
        <f>+IFERROR(VLOOKUP(I6921, Listado!A:B, 2, FALSE()), "COMERCIALIZADORA INTERNACIONAL CARIBBEAN EXOTICS S A")</f>
        <v>PIEDRAHITA PEREZ MARIANA</v>
      </c>
      <c r="S6921" s="25">
        <f>+VLOOKUP(E6921, TC!A:D, 2, FALSE())</f>
        <v>4239.2299999999996</v>
      </c>
      <c r="T6921" t="str">
        <f t="shared" si="544"/>
        <v>EUR</v>
      </c>
    </row>
    <row r="6922" spans="1:20" ht="18.75" hidden="1" customHeight="1" x14ac:dyDescent="0.25">
      <c r="A6922" t="s">
        <v>2887</v>
      </c>
      <c r="B6922" t="s">
        <v>1923</v>
      </c>
      <c r="C6922" t="s">
        <v>1913</v>
      </c>
      <c r="D6922" s="24">
        <v>5983</v>
      </c>
      <c r="E6922" t="s">
        <v>1726</v>
      </c>
      <c r="F6922" t="s">
        <v>99</v>
      </c>
      <c r="G6922" t="s">
        <v>1914</v>
      </c>
      <c r="H6922" t="s">
        <v>2024</v>
      </c>
      <c r="I6922" t="s">
        <v>1838</v>
      </c>
      <c r="J6922" t="s">
        <v>1915</v>
      </c>
      <c r="K6922" t="s">
        <v>2025</v>
      </c>
      <c r="L6922" s="24">
        <v>112480</v>
      </c>
      <c r="M6922" s="25">
        <f>+VLOOKUP(E6922, TC!A:D, 4, FALSE())</f>
        <v>1.1162499999999997</v>
      </c>
      <c r="N6922" s="24">
        <f t="shared" si="540"/>
        <v>112480</v>
      </c>
      <c r="O6922" t="str">
        <f t="shared" si="541"/>
        <v>FACTURA</v>
      </c>
      <c r="P6922" t="str">
        <f t="shared" si="542"/>
        <v>2025</v>
      </c>
      <c r="Q6922" t="str">
        <f t="shared" si="543"/>
        <v>05</v>
      </c>
      <c r="R6922" t="str">
        <f>+IFERROR(VLOOKUP(I6922, Listado!A:B, 2, FALSE()), "COMERCIALIZADORA INTERNACIONAL CARIBBEAN EXOTICS S A")</f>
        <v>LONDOÑO ECHEVERRI ALEJANDRA</v>
      </c>
      <c r="S6922" s="25">
        <f>+VLOOKUP(E6922, TC!A:D, 2, FALSE())</f>
        <v>4218.6000000000004</v>
      </c>
      <c r="T6922" t="str">
        <f t="shared" si="544"/>
        <v>COP</v>
      </c>
    </row>
    <row r="6923" spans="1:20" ht="18.75" hidden="1" customHeight="1" x14ac:dyDescent="0.25">
      <c r="A6923" t="s">
        <v>2887</v>
      </c>
      <c r="B6923" t="s">
        <v>1923</v>
      </c>
      <c r="C6923" t="s">
        <v>1913</v>
      </c>
      <c r="D6923" s="24">
        <v>5983</v>
      </c>
      <c r="E6923" t="s">
        <v>1726</v>
      </c>
      <c r="F6923" t="s">
        <v>99</v>
      </c>
      <c r="G6923" t="s">
        <v>1914</v>
      </c>
      <c r="H6923" t="s">
        <v>2024</v>
      </c>
      <c r="I6923" t="s">
        <v>1838</v>
      </c>
      <c r="J6923" t="s">
        <v>1915</v>
      </c>
      <c r="K6923" t="s">
        <v>2025</v>
      </c>
      <c r="L6923" s="24">
        <v>182780</v>
      </c>
      <c r="M6923" s="25">
        <f>+VLOOKUP(E6923, TC!A:D, 4, FALSE())</f>
        <v>1.1162499999999997</v>
      </c>
      <c r="N6923" s="24">
        <f t="shared" si="540"/>
        <v>182780</v>
      </c>
      <c r="O6923" t="str">
        <f t="shared" si="541"/>
        <v>FACTURA</v>
      </c>
      <c r="P6923" t="str">
        <f t="shared" si="542"/>
        <v>2025</v>
      </c>
      <c r="Q6923" t="str">
        <f t="shared" si="543"/>
        <v>05</v>
      </c>
      <c r="R6923" t="str">
        <f>+IFERROR(VLOOKUP(I6923, Listado!A:B, 2, FALSE()), "COMERCIALIZADORA INTERNACIONAL CARIBBEAN EXOTICS S A")</f>
        <v>LONDOÑO ECHEVERRI ALEJANDRA</v>
      </c>
      <c r="S6923" s="25">
        <f>+VLOOKUP(E6923, TC!A:D, 2, FALSE())</f>
        <v>4218.6000000000004</v>
      </c>
      <c r="T6923" t="str">
        <f t="shared" si="544"/>
        <v>COP</v>
      </c>
    </row>
    <row r="6924" spans="1:20" ht="18.75" hidden="1" customHeight="1" x14ac:dyDescent="0.25">
      <c r="A6924" t="s">
        <v>2887</v>
      </c>
      <c r="B6924" t="s">
        <v>1923</v>
      </c>
      <c r="C6924" t="s">
        <v>1913</v>
      </c>
      <c r="D6924" s="24">
        <v>5983</v>
      </c>
      <c r="E6924" t="s">
        <v>1726</v>
      </c>
      <c r="F6924" t="s">
        <v>99</v>
      </c>
      <c r="G6924" t="s">
        <v>1914</v>
      </c>
      <c r="H6924" t="s">
        <v>2024</v>
      </c>
      <c r="I6924" t="s">
        <v>1838</v>
      </c>
      <c r="J6924" t="s">
        <v>1915</v>
      </c>
      <c r="K6924" t="s">
        <v>2028</v>
      </c>
      <c r="L6924" s="24">
        <v>192500</v>
      </c>
      <c r="M6924" s="25">
        <f>+VLOOKUP(E6924, TC!A:D, 4, FALSE())</f>
        <v>1.1162499999999997</v>
      </c>
      <c r="N6924" s="24">
        <f t="shared" si="540"/>
        <v>192500</v>
      </c>
      <c r="O6924" t="str">
        <f t="shared" si="541"/>
        <v>FACTURA</v>
      </c>
      <c r="P6924" t="str">
        <f t="shared" si="542"/>
        <v>2025</v>
      </c>
      <c r="Q6924" t="str">
        <f t="shared" si="543"/>
        <v>05</v>
      </c>
      <c r="R6924" t="str">
        <f>+IFERROR(VLOOKUP(I6924, Listado!A:B, 2, FALSE()), "COMERCIALIZADORA INTERNACIONAL CARIBBEAN EXOTICS S A")</f>
        <v>LONDOÑO ECHEVERRI ALEJANDRA</v>
      </c>
      <c r="S6924" s="25">
        <f>+VLOOKUP(E6924, TC!A:D, 2, FALSE())</f>
        <v>4218.6000000000004</v>
      </c>
      <c r="T6924" t="str">
        <f t="shared" si="544"/>
        <v>COP</v>
      </c>
    </row>
    <row r="6925" spans="1:20" ht="18.75" hidden="1" customHeight="1" x14ac:dyDescent="0.25">
      <c r="A6925" t="s">
        <v>2887</v>
      </c>
      <c r="B6925" t="s">
        <v>1923</v>
      </c>
      <c r="C6925" t="s">
        <v>1913</v>
      </c>
      <c r="D6925" s="24">
        <v>5983</v>
      </c>
      <c r="E6925" t="s">
        <v>1726</v>
      </c>
      <c r="F6925" t="s">
        <v>99</v>
      </c>
      <c r="G6925" t="s">
        <v>1914</v>
      </c>
      <c r="H6925" t="s">
        <v>2024</v>
      </c>
      <c r="I6925" t="s">
        <v>1838</v>
      </c>
      <c r="J6925" t="s">
        <v>1915</v>
      </c>
      <c r="K6925" t="s">
        <v>2020</v>
      </c>
      <c r="L6925" s="24">
        <v>22220</v>
      </c>
      <c r="M6925" s="25">
        <f>+VLOOKUP(E6925, TC!A:D, 4, FALSE())</f>
        <v>1.1162499999999997</v>
      </c>
      <c r="N6925" s="24">
        <f t="shared" si="540"/>
        <v>22220</v>
      </c>
      <c r="O6925" t="str">
        <f t="shared" si="541"/>
        <v>FACTURA</v>
      </c>
      <c r="P6925" t="str">
        <f t="shared" si="542"/>
        <v>2025</v>
      </c>
      <c r="Q6925" t="str">
        <f t="shared" si="543"/>
        <v>05</v>
      </c>
      <c r="R6925" t="str">
        <f>+IFERROR(VLOOKUP(I6925, Listado!A:B, 2, FALSE()), "COMERCIALIZADORA INTERNACIONAL CARIBBEAN EXOTICS S A")</f>
        <v>LONDOÑO ECHEVERRI ALEJANDRA</v>
      </c>
      <c r="S6925" s="25">
        <f>+VLOOKUP(E6925, TC!A:D, 2, FALSE())</f>
        <v>4218.6000000000004</v>
      </c>
      <c r="T6925" t="str">
        <f t="shared" si="544"/>
        <v>COP</v>
      </c>
    </row>
    <row r="6926" spans="1:20" ht="18.75" hidden="1" customHeight="1" x14ac:dyDescent="0.25">
      <c r="A6926" t="s">
        <v>2887</v>
      </c>
      <c r="B6926" t="s">
        <v>1923</v>
      </c>
      <c r="C6926" t="s">
        <v>1913</v>
      </c>
      <c r="D6926" s="24">
        <v>5983</v>
      </c>
      <c r="E6926" t="s">
        <v>1726</v>
      </c>
      <c r="F6926" t="s">
        <v>99</v>
      </c>
      <c r="G6926" t="s">
        <v>1914</v>
      </c>
      <c r="H6926" t="s">
        <v>2024</v>
      </c>
      <c r="I6926" t="s">
        <v>1838</v>
      </c>
      <c r="J6926" t="s">
        <v>1915</v>
      </c>
      <c r="K6926" t="s">
        <v>2020</v>
      </c>
      <c r="L6926" s="24">
        <v>42900</v>
      </c>
      <c r="M6926" s="25">
        <f>+VLOOKUP(E6926, TC!A:D, 4, FALSE())</f>
        <v>1.1162499999999997</v>
      </c>
      <c r="N6926" s="24">
        <f t="shared" si="540"/>
        <v>42900</v>
      </c>
      <c r="O6926" t="str">
        <f t="shared" si="541"/>
        <v>FACTURA</v>
      </c>
      <c r="P6926" t="str">
        <f t="shared" si="542"/>
        <v>2025</v>
      </c>
      <c r="Q6926" t="str">
        <f t="shared" si="543"/>
        <v>05</v>
      </c>
      <c r="R6926" t="str">
        <f>+IFERROR(VLOOKUP(I6926, Listado!A:B, 2, FALSE()), "COMERCIALIZADORA INTERNACIONAL CARIBBEAN EXOTICS S A")</f>
        <v>LONDOÑO ECHEVERRI ALEJANDRA</v>
      </c>
      <c r="S6926" s="25">
        <f>+VLOOKUP(E6926, TC!A:D, 2, FALSE())</f>
        <v>4218.6000000000004</v>
      </c>
      <c r="T6926" t="str">
        <f t="shared" si="544"/>
        <v>COP</v>
      </c>
    </row>
    <row r="6927" spans="1:20" ht="18.75" hidden="1" customHeight="1" x14ac:dyDescent="0.25">
      <c r="A6927" t="s">
        <v>2887</v>
      </c>
      <c r="B6927" t="s">
        <v>1923</v>
      </c>
      <c r="C6927" t="s">
        <v>1913</v>
      </c>
      <c r="D6927" s="24">
        <v>5983</v>
      </c>
      <c r="E6927" t="s">
        <v>1726</v>
      </c>
      <c r="F6927" t="s">
        <v>99</v>
      </c>
      <c r="G6927" t="s">
        <v>1914</v>
      </c>
      <c r="H6927" t="s">
        <v>2024</v>
      </c>
      <c r="I6927" t="s">
        <v>1838</v>
      </c>
      <c r="J6927" t="s">
        <v>1915</v>
      </c>
      <c r="K6927" t="s">
        <v>2020</v>
      </c>
      <c r="L6927" s="24">
        <v>13420</v>
      </c>
      <c r="M6927" s="25">
        <f>+VLOOKUP(E6927, TC!A:D, 4, FALSE())</f>
        <v>1.1162499999999997</v>
      </c>
      <c r="N6927" s="24">
        <f t="shared" si="540"/>
        <v>13420</v>
      </c>
      <c r="O6927" t="str">
        <f t="shared" si="541"/>
        <v>FACTURA</v>
      </c>
      <c r="P6927" t="str">
        <f t="shared" si="542"/>
        <v>2025</v>
      </c>
      <c r="Q6927" t="str">
        <f t="shared" si="543"/>
        <v>05</v>
      </c>
      <c r="R6927" t="str">
        <f>+IFERROR(VLOOKUP(I6927, Listado!A:B, 2, FALSE()), "COMERCIALIZADORA INTERNACIONAL CARIBBEAN EXOTICS S A")</f>
        <v>LONDOÑO ECHEVERRI ALEJANDRA</v>
      </c>
      <c r="S6927" s="25">
        <f>+VLOOKUP(E6927, TC!A:D, 2, FALSE())</f>
        <v>4218.6000000000004</v>
      </c>
      <c r="T6927" t="str">
        <f t="shared" si="544"/>
        <v>COP</v>
      </c>
    </row>
    <row r="6928" spans="1:20" ht="18.75" hidden="1" customHeight="1" x14ac:dyDescent="0.25">
      <c r="A6928" t="s">
        <v>2887</v>
      </c>
      <c r="B6928" t="s">
        <v>1923</v>
      </c>
      <c r="C6928" t="s">
        <v>1913</v>
      </c>
      <c r="D6928" s="24">
        <v>5983</v>
      </c>
      <c r="E6928" t="s">
        <v>1726</v>
      </c>
      <c r="F6928" t="s">
        <v>99</v>
      </c>
      <c r="G6928" t="s">
        <v>1914</v>
      </c>
      <c r="H6928" t="s">
        <v>2024</v>
      </c>
      <c r="I6928" t="s">
        <v>1838</v>
      </c>
      <c r="J6928" t="s">
        <v>1915</v>
      </c>
      <c r="K6928" t="s">
        <v>2021</v>
      </c>
      <c r="L6928" s="24">
        <v>26840</v>
      </c>
      <c r="M6928" s="25">
        <f>+VLOOKUP(E6928, TC!A:D, 4, FALSE())</f>
        <v>1.1162499999999997</v>
      </c>
      <c r="N6928" s="24">
        <f t="shared" si="540"/>
        <v>26840</v>
      </c>
      <c r="O6928" t="str">
        <f t="shared" si="541"/>
        <v>FACTURA</v>
      </c>
      <c r="P6928" t="str">
        <f t="shared" si="542"/>
        <v>2025</v>
      </c>
      <c r="Q6928" t="str">
        <f t="shared" si="543"/>
        <v>05</v>
      </c>
      <c r="R6928" t="str">
        <f>+IFERROR(VLOOKUP(I6928, Listado!A:B, 2, FALSE()), "COMERCIALIZADORA INTERNACIONAL CARIBBEAN EXOTICS S A")</f>
        <v>LONDOÑO ECHEVERRI ALEJANDRA</v>
      </c>
      <c r="S6928" s="25">
        <f>+VLOOKUP(E6928, TC!A:D, 2, FALSE())</f>
        <v>4218.6000000000004</v>
      </c>
      <c r="T6928" t="str">
        <f t="shared" si="544"/>
        <v>COP</v>
      </c>
    </row>
    <row r="6929" spans="1:20" ht="18.75" hidden="1" customHeight="1" x14ac:dyDescent="0.25">
      <c r="A6929" t="s">
        <v>2887</v>
      </c>
      <c r="B6929" t="s">
        <v>1923</v>
      </c>
      <c r="C6929" t="s">
        <v>1913</v>
      </c>
      <c r="D6929" s="24">
        <v>5983</v>
      </c>
      <c r="E6929" t="s">
        <v>1726</v>
      </c>
      <c r="F6929" t="s">
        <v>99</v>
      </c>
      <c r="G6929" t="s">
        <v>1914</v>
      </c>
      <c r="H6929" t="s">
        <v>2024</v>
      </c>
      <c r="I6929" t="s">
        <v>1838</v>
      </c>
      <c r="J6929" t="s">
        <v>1915</v>
      </c>
      <c r="K6929" t="s">
        <v>2021</v>
      </c>
      <c r="L6929" s="24">
        <v>118360</v>
      </c>
      <c r="M6929" s="25">
        <f>+VLOOKUP(E6929, TC!A:D, 4, FALSE())</f>
        <v>1.1162499999999997</v>
      </c>
      <c r="N6929" s="24">
        <f t="shared" si="540"/>
        <v>118360</v>
      </c>
      <c r="O6929" t="str">
        <f t="shared" si="541"/>
        <v>FACTURA</v>
      </c>
      <c r="P6929" t="str">
        <f t="shared" si="542"/>
        <v>2025</v>
      </c>
      <c r="Q6929" t="str">
        <f t="shared" si="543"/>
        <v>05</v>
      </c>
      <c r="R6929" t="str">
        <f>+IFERROR(VLOOKUP(I6929, Listado!A:B, 2, FALSE()), "COMERCIALIZADORA INTERNACIONAL CARIBBEAN EXOTICS S A")</f>
        <v>LONDOÑO ECHEVERRI ALEJANDRA</v>
      </c>
      <c r="S6929" s="25">
        <f>+VLOOKUP(E6929, TC!A:D, 2, FALSE())</f>
        <v>4218.6000000000004</v>
      </c>
      <c r="T6929" t="str">
        <f t="shared" si="544"/>
        <v>COP</v>
      </c>
    </row>
    <row r="6930" spans="1:20" ht="18.75" hidden="1" customHeight="1" x14ac:dyDescent="0.25">
      <c r="A6930" t="s">
        <v>2887</v>
      </c>
      <c r="B6930" t="s">
        <v>1923</v>
      </c>
      <c r="C6930" t="s">
        <v>1913</v>
      </c>
      <c r="D6930" s="24">
        <v>5983</v>
      </c>
      <c r="E6930" t="s">
        <v>1726</v>
      </c>
      <c r="F6930" t="s">
        <v>99</v>
      </c>
      <c r="G6930" t="s">
        <v>1914</v>
      </c>
      <c r="H6930" t="s">
        <v>2024</v>
      </c>
      <c r="I6930" t="s">
        <v>1838</v>
      </c>
      <c r="J6930" t="s">
        <v>1915</v>
      </c>
      <c r="K6930" t="s">
        <v>2021</v>
      </c>
      <c r="L6930" s="24">
        <v>17160</v>
      </c>
      <c r="M6930" s="25">
        <f>+VLOOKUP(E6930, TC!A:D, 4, FALSE())</f>
        <v>1.1162499999999997</v>
      </c>
      <c r="N6930" s="24">
        <f t="shared" si="540"/>
        <v>17160</v>
      </c>
      <c r="O6930" t="str">
        <f t="shared" si="541"/>
        <v>FACTURA</v>
      </c>
      <c r="P6930" t="str">
        <f t="shared" si="542"/>
        <v>2025</v>
      </c>
      <c r="Q6930" t="str">
        <f t="shared" si="543"/>
        <v>05</v>
      </c>
      <c r="R6930" t="str">
        <f>+IFERROR(VLOOKUP(I6930, Listado!A:B, 2, FALSE()), "COMERCIALIZADORA INTERNACIONAL CARIBBEAN EXOTICS S A")</f>
        <v>LONDOÑO ECHEVERRI ALEJANDRA</v>
      </c>
      <c r="S6930" s="25">
        <f>+VLOOKUP(E6930, TC!A:D, 2, FALSE())</f>
        <v>4218.6000000000004</v>
      </c>
      <c r="T6930" t="str">
        <f t="shared" si="544"/>
        <v>COP</v>
      </c>
    </row>
    <row r="6931" spans="1:20" ht="18.75" hidden="1" customHeight="1" x14ac:dyDescent="0.25">
      <c r="A6931" t="s">
        <v>2887</v>
      </c>
      <c r="B6931" t="s">
        <v>1923</v>
      </c>
      <c r="C6931" t="s">
        <v>1913</v>
      </c>
      <c r="D6931" s="24">
        <v>5983</v>
      </c>
      <c r="E6931" t="s">
        <v>1726</v>
      </c>
      <c r="F6931" t="s">
        <v>99</v>
      </c>
      <c r="G6931" t="s">
        <v>1914</v>
      </c>
      <c r="H6931" t="s">
        <v>2024</v>
      </c>
      <c r="I6931" t="s">
        <v>1838</v>
      </c>
      <c r="J6931" t="s">
        <v>1915</v>
      </c>
      <c r="K6931" t="s">
        <v>2022</v>
      </c>
      <c r="L6931" s="24">
        <v>16560</v>
      </c>
      <c r="M6931" s="25">
        <f>+VLOOKUP(E6931, TC!A:D, 4, FALSE())</f>
        <v>1.1162499999999997</v>
      </c>
      <c r="N6931" s="24">
        <f t="shared" si="540"/>
        <v>16560</v>
      </c>
      <c r="O6931" t="str">
        <f t="shared" si="541"/>
        <v>FACTURA</v>
      </c>
      <c r="P6931" t="str">
        <f t="shared" si="542"/>
        <v>2025</v>
      </c>
      <c r="Q6931" t="str">
        <f t="shared" si="543"/>
        <v>05</v>
      </c>
      <c r="R6931" t="str">
        <f>+IFERROR(VLOOKUP(I6931, Listado!A:B, 2, FALSE()), "COMERCIALIZADORA INTERNACIONAL CARIBBEAN EXOTICS S A")</f>
        <v>LONDOÑO ECHEVERRI ALEJANDRA</v>
      </c>
      <c r="S6931" s="25">
        <f>+VLOOKUP(E6931, TC!A:D, 2, FALSE())</f>
        <v>4218.6000000000004</v>
      </c>
      <c r="T6931" t="str">
        <f t="shared" si="544"/>
        <v>COP</v>
      </c>
    </row>
    <row r="6932" spans="1:20" ht="18.75" hidden="1" customHeight="1" x14ac:dyDescent="0.25">
      <c r="A6932" t="s">
        <v>2887</v>
      </c>
      <c r="B6932" t="s">
        <v>1923</v>
      </c>
      <c r="C6932" t="s">
        <v>1913</v>
      </c>
      <c r="D6932" s="24">
        <v>5983</v>
      </c>
      <c r="E6932" t="s">
        <v>1726</v>
      </c>
      <c r="F6932" t="s">
        <v>99</v>
      </c>
      <c r="G6932" t="s">
        <v>1914</v>
      </c>
      <c r="H6932" t="s">
        <v>2024</v>
      </c>
      <c r="I6932" t="s">
        <v>1838</v>
      </c>
      <c r="J6932" t="s">
        <v>1915</v>
      </c>
      <c r="K6932" t="s">
        <v>2022</v>
      </c>
      <c r="L6932" s="24">
        <v>188140</v>
      </c>
      <c r="M6932" s="25">
        <f>+VLOOKUP(E6932, TC!A:D, 4, FALSE())</f>
        <v>1.1162499999999997</v>
      </c>
      <c r="N6932" s="24">
        <f t="shared" si="540"/>
        <v>188140</v>
      </c>
      <c r="O6932" t="str">
        <f t="shared" si="541"/>
        <v>FACTURA</v>
      </c>
      <c r="P6932" t="str">
        <f t="shared" si="542"/>
        <v>2025</v>
      </c>
      <c r="Q6932" t="str">
        <f t="shared" si="543"/>
        <v>05</v>
      </c>
      <c r="R6932" t="str">
        <f>+IFERROR(VLOOKUP(I6932, Listado!A:B, 2, FALSE()), "COMERCIALIZADORA INTERNACIONAL CARIBBEAN EXOTICS S A")</f>
        <v>LONDOÑO ECHEVERRI ALEJANDRA</v>
      </c>
      <c r="S6932" s="25">
        <f>+VLOOKUP(E6932, TC!A:D, 2, FALSE())</f>
        <v>4218.6000000000004</v>
      </c>
      <c r="T6932" t="str">
        <f t="shared" si="544"/>
        <v>COP</v>
      </c>
    </row>
    <row r="6933" spans="1:20" ht="18.75" hidden="1" customHeight="1" x14ac:dyDescent="0.25">
      <c r="A6933" t="s">
        <v>2887</v>
      </c>
      <c r="B6933" t="s">
        <v>1923</v>
      </c>
      <c r="C6933" t="s">
        <v>1913</v>
      </c>
      <c r="D6933" s="24">
        <v>5983</v>
      </c>
      <c r="E6933" t="s">
        <v>1726</v>
      </c>
      <c r="F6933" t="s">
        <v>99</v>
      </c>
      <c r="G6933" t="s">
        <v>1914</v>
      </c>
      <c r="H6933" t="s">
        <v>2024</v>
      </c>
      <c r="I6933" t="s">
        <v>1838</v>
      </c>
      <c r="J6933" t="s">
        <v>1915</v>
      </c>
      <c r="K6933" t="s">
        <v>2045</v>
      </c>
      <c r="L6933" s="24">
        <v>630520</v>
      </c>
      <c r="M6933" s="25">
        <f>+VLOOKUP(E6933, TC!A:D, 4, FALSE())</f>
        <v>1.1162499999999997</v>
      </c>
      <c r="N6933" s="24">
        <f t="shared" si="540"/>
        <v>630520</v>
      </c>
      <c r="O6933" t="str">
        <f t="shared" si="541"/>
        <v>FACTURA</v>
      </c>
      <c r="P6933" t="str">
        <f t="shared" si="542"/>
        <v>2025</v>
      </c>
      <c r="Q6933" t="str">
        <f t="shared" si="543"/>
        <v>05</v>
      </c>
      <c r="R6933" t="str">
        <f>+IFERROR(VLOOKUP(I6933, Listado!A:B, 2, FALSE()), "COMERCIALIZADORA INTERNACIONAL CARIBBEAN EXOTICS S A")</f>
        <v>LONDOÑO ECHEVERRI ALEJANDRA</v>
      </c>
      <c r="S6933" s="25">
        <f>+VLOOKUP(E6933, TC!A:D, 2, FALSE())</f>
        <v>4218.6000000000004</v>
      </c>
      <c r="T6933" t="str">
        <f t="shared" si="544"/>
        <v>COP</v>
      </c>
    </row>
    <row r="6934" spans="1:20" ht="18.75" hidden="1" customHeight="1" x14ac:dyDescent="0.25">
      <c r="A6934" t="s">
        <v>2887</v>
      </c>
      <c r="B6934" t="s">
        <v>1923</v>
      </c>
      <c r="C6934" t="s">
        <v>1913</v>
      </c>
      <c r="D6934" s="24">
        <v>5983</v>
      </c>
      <c r="E6934" t="s">
        <v>1726</v>
      </c>
      <c r="F6934" t="s">
        <v>99</v>
      </c>
      <c r="G6934" t="s">
        <v>1914</v>
      </c>
      <c r="H6934" t="s">
        <v>2024</v>
      </c>
      <c r="I6934" t="s">
        <v>1838</v>
      </c>
      <c r="J6934" t="s">
        <v>1915</v>
      </c>
      <c r="K6934" t="s">
        <v>2045</v>
      </c>
      <c r="L6934" s="24">
        <v>3080</v>
      </c>
      <c r="M6934" s="25">
        <f>+VLOOKUP(E6934, TC!A:D, 4, FALSE())</f>
        <v>1.1162499999999997</v>
      </c>
      <c r="N6934" s="24">
        <f t="shared" si="540"/>
        <v>3080</v>
      </c>
      <c r="O6934" t="str">
        <f t="shared" si="541"/>
        <v>FACTURA</v>
      </c>
      <c r="P6934" t="str">
        <f t="shared" si="542"/>
        <v>2025</v>
      </c>
      <c r="Q6934" t="str">
        <f t="shared" si="543"/>
        <v>05</v>
      </c>
      <c r="R6934" t="str">
        <f>+IFERROR(VLOOKUP(I6934, Listado!A:B, 2, FALSE()), "COMERCIALIZADORA INTERNACIONAL CARIBBEAN EXOTICS S A")</f>
        <v>LONDOÑO ECHEVERRI ALEJANDRA</v>
      </c>
      <c r="S6934" s="25">
        <f>+VLOOKUP(E6934, TC!A:D, 2, FALSE())</f>
        <v>4218.6000000000004</v>
      </c>
      <c r="T6934" t="str">
        <f t="shared" si="544"/>
        <v>COP</v>
      </c>
    </row>
    <row r="6935" spans="1:20" ht="18.75" hidden="1" customHeight="1" x14ac:dyDescent="0.25">
      <c r="A6935" t="s">
        <v>2887</v>
      </c>
      <c r="B6935" t="s">
        <v>5</v>
      </c>
      <c r="C6935" t="s">
        <v>1913</v>
      </c>
      <c r="D6935" s="24">
        <v>11875</v>
      </c>
      <c r="E6935" t="s">
        <v>1726</v>
      </c>
      <c r="F6935" t="s">
        <v>99</v>
      </c>
      <c r="G6935" t="s">
        <v>113</v>
      </c>
      <c r="I6935" t="s">
        <v>2448</v>
      </c>
      <c r="J6935" t="s">
        <v>1915</v>
      </c>
      <c r="K6935" t="s">
        <v>2449</v>
      </c>
      <c r="L6935" s="24">
        <v>960000</v>
      </c>
      <c r="M6935" s="25">
        <f>+VLOOKUP(E6935, TC!A:D, 4, FALSE())</f>
        <v>1.1162499999999997</v>
      </c>
      <c r="N6935" s="24">
        <f t="shared" si="540"/>
        <v>960000</v>
      </c>
      <c r="O6935" t="str">
        <f t="shared" si="541"/>
        <v>FACTURA</v>
      </c>
      <c r="P6935" t="str">
        <f t="shared" si="542"/>
        <v>2025</v>
      </c>
      <c r="Q6935" t="str">
        <f t="shared" si="543"/>
        <v>05</v>
      </c>
      <c r="R6935" t="str">
        <f>+IFERROR(VLOOKUP(I6935, Listado!A:B, 2, FALSE()), "COMERCIALIZADORA INTERNACIONAL CARIBBEAN EXOTICS S A")</f>
        <v>COMERCIALIZADORA INTERNACIONAL CARIBBEAN EXOTICS S A</v>
      </c>
      <c r="S6935" s="25">
        <f>+VLOOKUP(E6935, TC!A:D, 2, FALSE())</f>
        <v>4218.6000000000004</v>
      </c>
      <c r="T6935" t="str">
        <f t="shared" si="544"/>
        <v>COP</v>
      </c>
    </row>
    <row r="6936" spans="1:20" ht="18.75" hidden="1" customHeight="1" x14ac:dyDescent="0.25">
      <c r="A6936" t="s">
        <v>2887</v>
      </c>
      <c r="B6936" t="s">
        <v>5</v>
      </c>
      <c r="C6936" t="s">
        <v>1913</v>
      </c>
      <c r="D6936" s="24">
        <v>11876</v>
      </c>
      <c r="E6936" t="s">
        <v>1726</v>
      </c>
      <c r="F6936" t="s">
        <v>99</v>
      </c>
      <c r="G6936" t="s">
        <v>113</v>
      </c>
      <c r="I6936" t="s">
        <v>1859</v>
      </c>
      <c r="J6936" t="s">
        <v>1915</v>
      </c>
      <c r="K6936" t="s">
        <v>1916</v>
      </c>
      <c r="L6936" s="24">
        <v>8700000</v>
      </c>
      <c r="M6936" s="25">
        <f>+VLOOKUP(E6936, TC!A:D, 4, FALSE())</f>
        <v>1.1162499999999997</v>
      </c>
      <c r="N6936" s="24">
        <f t="shared" si="540"/>
        <v>8700000</v>
      </c>
      <c r="O6936" t="str">
        <f t="shared" si="541"/>
        <v>FACTURA</v>
      </c>
      <c r="P6936" t="str">
        <f t="shared" si="542"/>
        <v>2025</v>
      </c>
      <c r="Q6936" t="str">
        <f t="shared" si="543"/>
        <v>05</v>
      </c>
      <c r="R6936" t="str">
        <f>+IFERROR(VLOOKUP(I6936, Listado!A:B, 2, FALSE()), "COMERCIALIZADORA INTERNACIONAL CARIBBEAN EXOTICS S A")</f>
        <v>LONDOÑO ECHEVERRI ALEJANDRA</v>
      </c>
      <c r="S6936" s="25">
        <f>+VLOOKUP(E6936, TC!A:D, 2, FALSE())</f>
        <v>4218.6000000000004</v>
      </c>
      <c r="T6936" t="str">
        <f t="shared" si="544"/>
        <v>COP</v>
      </c>
    </row>
    <row r="6937" spans="1:20" ht="18.75" hidden="1" customHeight="1" x14ac:dyDescent="0.25">
      <c r="A6937" t="s">
        <v>2887</v>
      </c>
      <c r="B6937" t="s">
        <v>1923</v>
      </c>
      <c r="C6937" t="s">
        <v>1913</v>
      </c>
      <c r="D6937" s="24">
        <v>5984</v>
      </c>
      <c r="E6937" t="s">
        <v>1726</v>
      </c>
      <c r="F6937" t="s">
        <v>99</v>
      </c>
      <c r="G6937" t="s">
        <v>1914</v>
      </c>
      <c r="H6937" t="s">
        <v>2024</v>
      </c>
      <c r="I6937" t="s">
        <v>2973</v>
      </c>
      <c r="J6937" t="s">
        <v>1915</v>
      </c>
      <c r="K6937" t="s">
        <v>2803</v>
      </c>
      <c r="L6937" s="24">
        <v>200200</v>
      </c>
      <c r="M6937" s="25">
        <f>+VLOOKUP(E6937, TC!A:D, 4, FALSE())</f>
        <v>1.1162499999999997</v>
      </c>
      <c r="N6937" s="24">
        <f t="shared" si="540"/>
        <v>200200</v>
      </c>
      <c r="O6937" t="str">
        <f t="shared" si="541"/>
        <v>FACTURA</v>
      </c>
      <c r="P6937" t="str">
        <f t="shared" si="542"/>
        <v>2025</v>
      </c>
      <c r="Q6937" t="str">
        <f t="shared" si="543"/>
        <v>05</v>
      </c>
      <c r="R6937" t="str">
        <f>+IFERROR(VLOOKUP(I6937, Listado!A:B, 2, FALSE()), "COMERCIALIZADORA INTERNACIONAL CARIBBEAN EXOTICS S A")</f>
        <v>COMERCIALIZADORA INTERNACIONAL CARIBBEAN EXOTICS S A</v>
      </c>
      <c r="S6937" s="25">
        <f>+VLOOKUP(E6937, TC!A:D, 2, FALSE())</f>
        <v>4218.6000000000004</v>
      </c>
      <c r="T6937" t="str">
        <f t="shared" si="544"/>
        <v>COP</v>
      </c>
    </row>
    <row r="6938" spans="1:20" ht="18.75" hidden="1" customHeight="1" x14ac:dyDescent="0.25">
      <c r="A6938" t="s">
        <v>2887</v>
      </c>
      <c r="B6938" t="s">
        <v>1923</v>
      </c>
      <c r="C6938" t="s">
        <v>1913</v>
      </c>
      <c r="D6938" s="24">
        <v>5984</v>
      </c>
      <c r="E6938" t="s">
        <v>1726</v>
      </c>
      <c r="F6938" t="s">
        <v>99</v>
      </c>
      <c r="G6938" t="s">
        <v>1914</v>
      </c>
      <c r="H6938" t="s">
        <v>2024</v>
      </c>
      <c r="I6938" t="s">
        <v>2973</v>
      </c>
      <c r="J6938" t="s">
        <v>1915</v>
      </c>
      <c r="K6938" t="s">
        <v>2803</v>
      </c>
      <c r="L6938" s="24">
        <v>10340</v>
      </c>
      <c r="M6938" s="25">
        <f>+VLOOKUP(E6938, TC!A:D, 4, FALSE())</f>
        <v>1.1162499999999997</v>
      </c>
      <c r="N6938" s="24">
        <f t="shared" si="540"/>
        <v>10340</v>
      </c>
      <c r="O6938" t="str">
        <f t="shared" si="541"/>
        <v>FACTURA</v>
      </c>
      <c r="P6938" t="str">
        <f t="shared" si="542"/>
        <v>2025</v>
      </c>
      <c r="Q6938" t="str">
        <f t="shared" si="543"/>
        <v>05</v>
      </c>
      <c r="R6938" t="str">
        <f>+IFERROR(VLOOKUP(I6938, Listado!A:B, 2, FALSE()), "COMERCIALIZADORA INTERNACIONAL CARIBBEAN EXOTICS S A")</f>
        <v>COMERCIALIZADORA INTERNACIONAL CARIBBEAN EXOTICS S A</v>
      </c>
      <c r="S6938" s="25">
        <f>+VLOOKUP(E6938, TC!A:D, 2, FALSE())</f>
        <v>4218.6000000000004</v>
      </c>
      <c r="T6938" t="str">
        <f t="shared" si="544"/>
        <v>COP</v>
      </c>
    </row>
    <row r="6939" spans="1:20" ht="18.75" hidden="1" customHeight="1" x14ac:dyDescent="0.25">
      <c r="A6939" t="s">
        <v>2887</v>
      </c>
      <c r="B6939" t="s">
        <v>1923</v>
      </c>
      <c r="C6939" t="s">
        <v>1913</v>
      </c>
      <c r="D6939" s="24">
        <v>5984</v>
      </c>
      <c r="E6939" t="s">
        <v>1726</v>
      </c>
      <c r="F6939" t="s">
        <v>99</v>
      </c>
      <c r="G6939" t="s">
        <v>1914</v>
      </c>
      <c r="H6939" t="s">
        <v>2024</v>
      </c>
      <c r="I6939" t="s">
        <v>2973</v>
      </c>
      <c r="J6939" t="s">
        <v>1915</v>
      </c>
      <c r="K6939" t="s">
        <v>2803</v>
      </c>
      <c r="L6939" s="24">
        <v>31240</v>
      </c>
      <c r="M6939" s="25">
        <f>+VLOOKUP(E6939, TC!A:D, 4, FALSE())</f>
        <v>1.1162499999999997</v>
      </c>
      <c r="N6939" s="24">
        <f t="shared" si="540"/>
        <v>31240</v>
      </c>
      <c r="O6939" t="str">
        <f t="shared" si="541"/>
        <v>FACTURA</v>
      </c>
      <c r="P6939" t="str">
        <f t="shared" si="542"/>
        <v>2025</v>
      </c>
      <c r="Q6939" t="str">
        <f t="shared" si="543"/>
        <v>05</v>
      </c>
      <c r="R6939" t="str">
        <f>+IFERROR(VLOOKUP(I6939, Listado!A:B, 2, FALSE()), "COMERCIALIZADORA INTERNACIONAL CARIBBEAN EXOTICS S A")</f>
        <v>COMERCIALIZADORA INTERNACIONAL CARIBBEAN EXOTICS S A</v>
      </c>
      <c r="S6939" s="25">
        <f>+VLOOKUP(E6939, TC!A:D, 2, FALSE())</f>
        <v>4218.6000000000004</v>
      </c>
      <c r="T6939" t="str">
        <f t="shared" si="544"/>
        <v>COP</v>
      </c>
    </row>
    <row r="6940" spans="1:20" ht="18.75" hidden="1" customHeight="1" x14ac:dyDescent="0.25">
      <c r="A6940" t="s">
        <v>2887</v>
      </c>
      <c r="B6940" t="s">
        <v>1923</v>
      </c>
      <c r="C6940" t="s">
        <v>1913</v>
      </c>
      <c r="D6940" s="24">
        <v>5984</v>
      </c>
      <c r="E6940" t="s">
        <v>1726</v>
      </c>
      <c r="F6940" t="s">
        <v>99</v>
      </c>
      <c r="G6940" t="s">
        <v>1914</v>
      </c>
      <c r="H6940" t="s">
        <v>2024</v>
      </c>
      <c r="I6940" t="s">
        <v>2973</v>
      </c>
      <c r="J6940" t="s">
        <v>1915</v>
      </c>
      <c r="K6940" t="s">
        <v>2803</v>
      </c>
      <c r="L6940" s="24">
        <v>19360</v>
      </c>
      <c r="M6940" s="25">
        <f>+VLOOKUP(E6940, TC!A:D, 4, FALSE())</f>
        <v>1.1162499999999997</v>
      </c>
      <c r="N6940" s="24">
        <f t="shared" si="540"/>
        <v>19360</v>
      </c>
      <c r="O6940" t="str">
        <f t="shared" si="541"/>
        <v>FACTURA</v>
      </c>
      <c r="P6940" t="str">
        <f t="shared" si="542"/>
        <v>2025</v>
      </c>
      <c r="Q6940" t="str">
        <f t="shared" si="543"/>
        <v>05</v>
      </c>
      <c r="R6940" t="str">
        <f>+IFERROR(VLOOKUP(I6940, Listado!A:B, 2, FALSE()), "COMERCIALIZADORA INTERNACIONAL CARIBBEAN EXOTICS S A")</f>
        <v>COMERCIALIZADORA INTERNACIONAL CARIBBEAN EXOTICS S A</v>
      </c>
      <c r="S6940" s="25">
        <f>+VLOOKUP(E6940, TC!A:D, 2, FALSE())</f>
        <v>4218.6000000000004</v>
      </c>
      <c r="T6940" t="str">
        <f t="shared" si="544"/>
        <v>COP</v>
      </c>
    </row>
    <row r="6941" spans="1:20" ht="18.75" hidden="1" customHeight="1" x14ac:dyDescent="0.25">
      <c r="A6941" t="s">
        <v>2887</v>
      </c>
      <c r="B6941" t="s">
        <v>1923</v>
      </c>
      <c r="C6941" t="s">
        <v>1913</v>
      </c>
      <c r="D6941" s="24">
        <v>5984</v>
      </c>
      <c r="E6941" t="s">
        <v>1726</v>
      </c>
      <c r="F6941" t="s">
        <v>99</v>
      </c>
      <c r="G6941" t="s">
        <v>1914</v>
      </c>
      <c r="H6941" t="s">
        <v>2024</v>
      </c>
      <c r="I6941" t="s">
        <v>2973</v>
      </c>
      <c r="J6941" t="s">
        <v>1915</v>
      </c>
      <c r="K6941" t="s">
        <v>2803</v>
      </c>
      <c r="L6941" s="24">
        <v>703120</v>
      </c>
      <c r="M6941" s="25">
        <f>+VLOOKUP(E6941, TC!A:D, 4, FALSE())</f>
        <v>1.1162499999999997</v>
      </c>
      <c r="N6941" s="24">
        <f t="shared" si="540"/>
        <v>703120</v>
      </c>
      <c r="O6941" t="str">
        <f t="shared" si="541"/>
        <v>FACTURA</v>
      </c>
      <c r="P6941" t="str">
        <f t="shared" si="542"/>
        <v>2025</v>
      </c>
      <c r="Q6941" t="str">
        <f t="shared" si="543"/>
        <v>05</v>
      </c>
      <c r="R6941" t="str">
        <f>+IFERROR(VLOOKUP(I6941, Listado!A:B, 2, FALSE()), "COMERCIALIZADORA INTERNACIONAL CARIBBEAN EXOTICS S A")</f>
        <v>COMERCIALIZADORA INTERNACIONAL CARIBBEAN EXOTICS S A</v>
      </c>
      <c r="S6941" s="25">
        <f>+VLOOKUP(E6941, TC!A:D, 2, FALSE())</f>
        <v>4218.6000000000004</v>
      </c>
      <c r="T6941" t="str">
        <f t="shared" si="544"/>
        <v>COP</v>
      </c>
    </row>
    <row r="6942" spans="1:20" ht="18.75" hidden="1" customHeight="1" x14ac:dyDescent="0.25">
      <c r="A6942" t="s">
        <v>2887</v>
      </c>
      <c r="B6942" t="s">
        <v>1923</v>
      </c>
      <c r="C6942" t="s">
        <v>1913</v>
      </c>
      <c r="D6942" s="24">
        <v>5984</v>
      </c>
      <c r="E6942" t="s">
        <v>1726</v>
      </c>
      <c r="F6942" t="s">
        <v>99</v>
      </c>
      <c r="G6942" t="s">
        <v>1914</v>
      </c>
      <c r="H6942" t="s">
        <v>2024</v>
      </c>
      <c r="I6942" t="s">
        <v>2973</v>
      </c>
      <c r="J6942" t="s">
        <v>1915</v>
      </c>
      <c r="K6942" t="s">
        <v>2803</v>
      </c>
      <c r="L6942" s="24">
        <v>29920</v>
      </c>
      <c r="M6942" s="25">
        <f>+VLOOKUP(E6942, TC!A:D, 4, FALSE())</f>
        <v>1.1162499999999997</v>
      </c>
      <c r="N6942" s="24">
        <f t="shared" si="540"/>
        <v>29920</v>
      </c>
      <c r="O6942" t="str">
        <f t="shared" si="541"/>
        <v>FACTURA</v>
      </c>
      <c r="P6942" t="str">
        <f t="shared" si="542"/>
        <v>2025</v>
      </c>
      <c r="Q6942" t="str">
        <f t="shared" si="543"/>
        <v>05</v>
      </c>
      <c r="R6942" t="str">
        <f>+IFERROR(VLOOKUP(I6942, Listado!A:B, 2, FALSE()), "COMERCIALIZADORA INTERNACIONAL CARIBBEAN EXOTICS S A")</f>
        <v>COMERCIALIZADORA INTERNACIONAL CARIBBEAN EXOTICS S A</v>
      </c>
      <c r="S6942" s="25">
        <f>+VLOOKUP(E6942, TC!A:D, 2, FALSE())</f>
        <v>4218.6000000000004</v>
      </c>
      <c r="T6942" t="str">
        <f t="shared" si="544"/>
        <v>COP</v>
      </c>
    </row>
    <row r="6943" spans="1:20" ht="18.75" hidden="1" customHeight="1" x14ac:dyDescent="0.25">
      <c r="A6943" t="s">
        <v>2887</v>
      </c>
      <c r="B6943" t="s">
        <v>1923</v>
      </c>
      <c r="C6943" t="s">
        <v>1913</v>
      </c>
      <c r="D6943" s="24">
        <v>5984</v>
      </c>
      <c r="E6943" t="s">
        <v>1726</v>
      </c>
      <c r="F6943" t="s">
        <v>99</v>
      </c>
      <c r="G6943" t="s">
        <v>1914</v>
      </c>
      <c r="H6943" t="s">
        <v>2024</v>
      </c>
      <c r="I6943" t="s">
        <v>2973</v>
      </c>
      <c r="J6943" t="s">
        <v>1915</v>
      </c>
      <c r="K6943" t="s">
        <v>2803</v>
      </c>
      <c r="L6943" s="24">
        <v>59840</v>
      </c>
      <c r="M6943" s="25">
        <f>+VLOOKUP(E6943, TC!A:D, 4, FALSE())</f>
        <v>1.1162499999999997</v>
      </c>
      <c r="N6943" s="24">
        <f t="shared" si="540"/>
        <v>59840</v>
      </c>
      <c r="O6943" t="str">
        <f t="shared" si="541"/>
        <v>FACTURA</v>
      </c>
      <c r="P6943" t="str">
        <f t="shared" si="542"/>
        <v>2025</v>
      </c>
      <c r="Q6943" t="str">
        <f t="shared" si="543"/>
        <v>05</v>
      </c>
      <c r="R6943" t="str">
        <f>+IFERROR(VLOOKUP(I6943, Listado!A:B, 2, FALSE()), "COMERCIALIZADORA INTERNACIONAL CARIBBEAN EXOTICS S A")</f>
        <v>COMERCIALIZADORA INTERNACIONAL CARIBBEAN EXOTICS S A</v>
      </c>
      <c r="S6943" s="25">
        <f>+VLOOKUP(E6943, TC!A:D, 2, FALSE())</f>
        <v>4218.6000000000004</v>
      </c>
      <c r="T6943" t="str">
        <f t="shared" si="544"/>
        <v>COP</v>
      </c>
    </row>
    <row r="6944" spans="1:20" ht="18.75" hidden="1" customHeight="1" x14ac:dyDescent="0.25">
      <c r="A6944" t="s">
        <v>2887</v>
      </c>
      <c r="B6944" t="s">
        <v>1923</v>
      </c>
      <c r="C6944" t="s">
        <v>1913</v>
      </c>
      <c r="D6944" s="24">
        <v>5984</v>
      </c>
      <c r="E6944" t="s">
        <v>1726</v>
      </c>
      <c r="F6944" t="s">
        <v>99</v>
      </c>
      <c r="G6944" t="s">
        <v>1914</v>
      </c>
      <c r="H6944" t="s">
        <v>2024</v>
      </c>
      <c r="I6944" t="s">
        <v>2973</v>
      </c>
      <c r="J6944" t="s">
        <v>1915</v>
      </c>
      <c r="K6944" t="s">
        <v>2803</v>
      </c>
      <c r="L6944" s="24">
        <v>26400</v>
      </c>
      <c r="M6944" s="25">
        <f>+VLOOKUP(E6944, TC!A:D, 4, FALSE())</f>
        <v>1.1162499999999997</v>
      </c>
      <c r="N6944" s="24">
        <f t="shared" si="540"/>
        <v>26400</v>
      </c>
      <c r="O6944" t="str">
        <f t="shared" si="541"/>
        <v>FACTURA</v>
      </c>
      <c r="P6944" t="str">
        <f t="shared" si="542"/>
        <v>2025</v>
      </c>
      <c r="Q6944" t="str">
        <f t="shared" si="543"/>
        <v>05</v>
      </c>
      <c r="R6944" t="str">
        <f>+IFERROR(VLOOKUP(I6944, Listado!A:B, 2, FALSE()), "COMERCIALIZADORA INTERNACIONAL CARIBBEAN EXOTICS S A")</f>
        <v>COMERCIALIZADORA INTERNACIONAL CARIBBEAN EXOTICS S A</v>
      </c>
      <c r="S6944" s="25">
        <f>+VLOOKUP(E6944, TC!A:D, 2, FALSE())</f>
        <v>4218.6000000000004</v>
      </c>
      <c r="T6944" t="str">
        <f t="shared" si="544"/>
        <v>COP</v>
      </c>
    </row>
    <row r="6945" spans="1:20" ht="18.75" hidden="1" customHeight="1" x14ac:dyDescent="0.25">
      <c r="A6945" t="s">
        <v>2887</v>
      </c>
      <c r="B6945" t="s">
        <v>1923</v>
      </c>
      <c r="C6945" t="s">
        <v>1913</v>
      </c>
      <c r="D6945" s="24">
        <v>5984</v>
      </c>
      <c r="E6945" t="s">
        <v>1726</v>
      </c>
      <c r="F6945" t="s">
        <v>99</v>
      </c>
      <c r="G6945" t="s">
        <v>1914</v>
      </c>
      <c r="H6945" t="s">
        <v>2024</v>
      </c>
      <c r="I6945" t="s">
        <v>2973</v>
      </c>
      <c r="J6945" t="s">
        <v>1915</v>
      </c>
      <c r="K6945" t="s">
        <v>2803</v>
      </c>
      <c r="L6945" s="24">
        <v>5940</v>
      </c>
      <c r="M6945" s="25">
        <f>+VLOOKUP(E6945, TC!A:D, 4, FALSE())</f>
        <v>1.1162499999999997</v>
      </c>
      <c r="N6945" s="24">
        <f t="shared" si="540"/>
        <v>5940</v>
      </c>
      <c r="O6945" t="str">
        <f t="shared" si="541"/>
        <v>FACTURA</v>
      </c>
      <c r="P6945" t="str">
        <f t="shared" si="542"/>
        <v>2025</v>
      </c>
      <c r="Q6945" t="str">
        <f t="shared" si="543"/>
        <v>05</v>
      </c>
      <c r="R6945" t="str">
        <f>+IFERROR(VLOOKUP(I6945, Listado!A:B, 2, FALSE()), "COMERCIALIZADORA INTERNACIONAL CARIBBEAN EXOTICS S A")</f>
        <v>COMERCIALIZADORA INTERNACIONAL CARIBBEAN EXOTICS S A</v>
      </c>
      <c r="S6945" s="25">
        <f>+VLOOKUP(E6945, TC!A:D, 2, FALSE())</f>
        <v>4218.6000000000004</v>
      </c>
      <c r="T6945" t="str">
        <f t="shared" si="544"/>
        <v>COP</v>
      </c>
    </row>
    <row r="6946" spans="1:20" ht="18.75" hidden="1" customHeight="1" x14ac:dyDescent="0.25">
      <c r="A6946" t="s">
        <v>2887</v>
      </c>
      <c r="B6946" t="s">
        <v>1923</v>
      </c>
      <c r="C6946" t="s">
        <v>1913</v>
      </c>
      <c r="D6946" s="24">
        <v>5984</v>
      </c>
      <c r="E6946" t="s">
        <v>1726</v>
      </c>
      <c r="F6946" t="s">
        <v>99</v>
      </c>
      <c r="G6946" t="s">
        <v>1914</v>
      </c>
      <c r="H6946" t="s">
        <v>2024</v>
      </c>
      <c r="I6946" t="s">
        <v>2973</v>
      </c>
      <c r="J6946" t="s">
        <v>1915</v>
      </c>
      <c r="K6946" t="s">
        <v>2803</v>
      </c>
      <c r="L6946" s="24">
        <v>13640</v>
      </c>
      <c r="M6946" s="25">
        <f>+VLOOKUP(E6946, TC!A:D, 4, FALSE())</f>
        <v>1.1162499999999997</v>
      </c>
      <c r="N6946" s="24">
        <f t="shared" si="540"/>
        <v>13640</v>
      </c>
      <c r="O6946" t="str">
        <f t="shared" si="541"/>
        <v>FACTURA</v>
      </c>
      <c r="P6946" t="str">
        <f t="shared" si="542"/>
        <v>2025</v>
      </c>
      <c r="Q6946" t="str">
        <f t="shared" si="543"/>
        <v>05</v>
      </c>
      <c r="R6946" t="str">
        <f>+IFERROR(VLOOKUP(I6946, Listado!A:B, 2, FALSE()), "COMERCIALIZADORA INTERNACIONAL CARIBBEAN EXOTICS S A")</f>
        <v>COMERCIALIZADORA INTERNACIONAL CARIBBEAN EXOTICS S A</v>
      </c>
      <c r="S6946" s="25">
        <f>+VLOOKUP(E6946, TC!A:D, 2, FALSE())</f>
        <v>4218.6000000000004</v>
      </c>
      <c r="T6946" t="str">
        <f t="shared" si="544"/>
        <v>COP</v>
      </c>
    </row>
    <row r="6947" spans="1:20" ht="18.75" hidden="1" customHeight="1" x14ac:dyDescent="0.25">
      <c r="A6947" t="s">
        <v>2887</v>
      </c>
      <c r="B6947" t="s">
        <v>1923</v>
      </c>
      <c r="C6947" t="s">
        <v>1913</v>
      </c>
      <c r="D6947" s="24">
        <v>5984</v>
      </c>
      <c r="E6947" t="s">
        <v>1726</v>
      </c>
      <c r="F6947" t="s">
        <v>99</v>
      </c>
      <c r="G6947" t="s">
        <v>1914</v>
      </c>
      <c r="H6947" t="s">
        <v>2024</v>
      </c>
      <c r="I6947" t="s">
        <v>2973</v>
      </c>
      <c r="J6947" t="s">
        <v>1915</v>
      </c>
      <c r="K6947" t="s">
        <v>2803</v>
      </c>
      <c r="L6947" s="24">
        <v>6000</v>
      </c>
      <c r="M6947" s="25">
        <f>+VLOOKUP(E6947, TC!A:D, 4, FALSE())</f>
        <v>1.1162499999999997</v>
      </c>
      <c r="N6947" s="24">
        <f t="shared" si="540"/>
        <v>6000</v>
      </c>
      <c r="O6947" t="str">
        <f t="shared" si="541"/>
        <v>FACTURA</v>
      </c>
      <c r="P6947" t="str">
        <f t="shared" si="542"/>
        <v>2025</v>
      </c>
      <c r="Q6947" t="str">
        <f t="shared" si="543"/>
        <v>05</v>
      </c>
      <c r="R6947" t="str">
        <f>+IFERROR(VLOOKUP(I6947, Listado!A:B, 2, FALSE()), "COMERCIALIZADORA INTERNACIONAL CARIBBEAN EXOTICS S A")</f>
        <v>COMERCIALIZADORA INTERNACIONAL CARIBBEAN EXOTICS S A</v>
      </c>
      <c r="S6947" s="25">
        <f>+VLOOKUP(E6947, TC!A:D, 2, FALSE())</f>
        <v>4218.6000000000004</v>
      </c>
      <c r="T6947" t="str">
        <f t="shared" si="544"/>
        <v>COP</v>
      </c>
    </row>
    <row r="6948" spans="1:20" ht="18.75" hidden="1" customHeight="1" x14ac:dyDescent="0.25">
      <c r="A6948" t="s">
        <v>2887</v>
      </c>
      <c r="B6948" t="s">
        <v>1923</v>
      </c>
      <c r="C6948" t="s">
        <v>1913</v>
      </c>
      <c r="D6948" s="24">
        <v>5984</v>
      </c>
      <c r="E6948" t="s">
        <v>1726</v>
      </c>
      <c r="F6948" t="s">
        <v>99</v>
      </c>
      <c r="G6948" t="s">
        <v>1914</v>
      </c>
      <c r="H6948" t="s">
        <v>2024</v>
      </c>
      <c r="I6948" t="s">
        <v>2973</v>
      </c>
      <c r="J6948" t="s">
        <v>1915</v>
      </c>
      <c r="K6948" t="s">
        <v>2803</v>
      </c>
      <c r="L6948" s="24">
        <v>27600</v>
      </c>
      <c r="M6948" s="25">
        <f>+VLOOKUP(E6948, TC!A:D, 4, FALSE())</f>
        <v>1.1162499999999997</v>
      </c>
      <c r="N6948" s="24">
        <f t="shared" si="540"/>
        <v>27600</v>
      </c>
      <c r="O6948" t="str">
        <f t="shared" si="541"/>
        <v>FACTURA</v>
      </c>
      <c r="P6948" t="str">
        <f t="shared" si="542"/>
        <v>2025</v>
      </c>
      <c r="Q6948" t="str">
        <f t="shared" si="543"/>
        <v>05</v>
      </c>
      <c r="R6948" t="str">
        <f>+IFERROR(VLOOKUP(I6948, Listado!A:B, 2, FALSE()), "COMERCIALIZADORA INTERNACIONAL CARIBBEAN EXOTICS S A")</f>
        <v>COMERCIALIZADORA INTERNACIONAL CARIBBEAN EXOTICS S A</v>
      </c>
      <c r="S6948" s="25">
        <f>+VLOOKUP(E6948, TC!A:D, 2, FALSE())</f>
        <v>4218.6000000000004</v>
      </c>
      <c r="T6948" t="str">
        <f t="shared" si="544"/>
        <v>COP</v>
      </c>
    </row>
    <row r="6949" spans="1:20" ht="18.75" hidden="1" customHeight="1" x14ac:dyDescent="0.25">
      <c r="A6949" t="s">
        <v>2887</v>
      </c>
      <c r="B6949" t="s">
        <v>1923</v>
      </c>
      <c r="C6949" t="s">
        <v>1913</v>
      </c>
      <c r="D6949" s="24">
        <v>5984</v>
      </c>
      <c r="E6949" t="s">
        <v>1726</v>
      </c>
      <c r="F6949" t="s">
        <v>99</v>
      </c>
      <c r="G6949" t="s">
        <v>1914</v>
      </c>
      <c r="H6949" t="s">
        <v>2024</v>
      </c>
      <c r="I6949" t="s">
        <v>2973</v>
      </c>
      <c r="J6949" t="s">
        <v>1915</v>
      </c>
      <c r="K6949" t="s">
        <v>2803</v>
      </c>
      <c r="L6949" s="24">
        <v>22000</v>
      </c>
      <c r="M6949" s="25">
        <f>+VLOOKUP(E6949, TC!A:D, 4, FALSE())</f>
        <v>1.1162499999999997</v>
      </c>
      <c r="N6949" s="24">
        <f t="shared" si="540"/>
        <v>22000</v>
      </c>
      <c r="O6949" t="str">
        <f t="shared" si="541"/>
        <v>FACTURA</v>
      </c>
      <c r="P6949" t="str">
        <f t="shared" si="542"/>
        <v>2025</v>
      </c>
      <c r="Q6949" t="str">
        <f t="shared" si="543"/>
        <v>05</v>
      </c>
      <c r="R6949" t="str">
        <f>+IFERROR(VLOOKUP(I6949, Listado!A:B, 2, FALSE()), "COMERCIALIZADORA INTERNACIONAL CARIBBEAN EXOTICS S A")</f>
        <v>COMERCIALIZADORA INTERNACIONAL CARIBBEAN EXOTICS S A</v>
      </c>
      <c r="S6949" s="25">
        <f>+VLOOKUP(E6949, TC!A:D, 2, FALSE())</f>
        <v>4218.6000000000004</v>
      </c>
      <c r="T6949" t="str">
        <f t="shared" si="544"/>
        <v>COP</v>
      </c>
    </row>
    <row r="6950" spans="1:20" ht="18.75" hidden="1" customHeight="1" x14ac:dyDescent="0.25">
      <c r="A6950" t="s">
        <v>2887</v>
      </c>
      <c r="B6950" t="s">
        <v>1923</v>
      </c>
      <c r="C6950" t="s">
        <v>1913</v>
      </c>
      <c r="D6950" s="24">
        <v>5984</v>
      </c>
      <c r="E6950" t="s">
        <v>1726</v>
      </c>
      <c r="F6950" t="s">
        <v>99</v>
      </c>
      <c r="G6950" t="s">
        <v>1914</v>
      </c>
      <c r="H6950" t="s">
        <v>2024</v>
      </c>
      <c r="I6950" t="s">
        <v>2973</v>
      </c>
      <c r="J6950" t="s">
        <v>1915</v>
      </c>
      <c r="K6950" t="s">
        <v>2803</v>
      </c>
      <c r="L6950" s="24">
        <v>163600</v>
      </c>
      <c r="M6950" s="25">
        <f>+VLOOKUP(E6950, TC!A:D, 4, FALSE())</f>
        <v>1.1162499999999997</v>
      </c>
      <c r="N6950" s="24">
        <f t="shared" si="540"/>
        <v>163600</v>
      </c>
      <c r="O6950" t="str">
        <f t="shared" si="541"/>
        <v>FACTURA</v>
      </c>
      <c r="P6950" t="str">
        <f t="shared" si="542"/>
        <v>2025</v>
      </c>
      <c r="Q6950" t="str">
        <f t="shared" si="543"/>
        <v>05</v>
      </c>
      <c r="R6950" t="str">
        <f>+IFERROR(VLOOKUP(I6950, Listado!A:B, 2, FALSE()), "COMERCIALIZADORA INTERNACIONAL CARIBBEAN EXOTICS S A")</f>
        <v>COMERCIALIZADORA INTERNACIONAL CARIBBEAN EXOTICS S A</v>
      </c>
      <c r="S6950" s="25">
        <f>+VLOOKUP(E6950, TC!A:D, 2, FALSE())</f>
        <v>4218.6000000000004</v>
      </c>
      <c r="T6950" t="str">
        <f t="shared" si="544"/>
        <v>COP</v>
      </c>
    </row>
    <row r="6951" spans="1:20" ht="18.75" hidden="1" customHeight="1" x14ac:dyDescent="0.25">
      <c r="A6951" t="s">
        <v>2887</v>
      </c>
      <c r="B6951" t="s">
        <v>1923</v>
      </c>
      <c r="C6951" t="s">
        <v>1913</v>
      </c>
      <c r="D6951" s="24">
        <v>5984</v>
      </c>
      <c r="E6951" t="s">
        <v>1726</v>
      </c>
      <c r="F6951" t="s">
        <v>99</v>
      </c>
      <c r="G6951" t="s">
        <v>1914</v>
      </c>
      <c r="H6951" t="s">
        <v>2024</v>
      </c>
      <c r="I6951" t="s">
        <v>2973</v>
      </c>
      <c r="J6951" t="s">
        <v>1915</v>
      </c>
      <c r="K6951" t="s">
        <v>2803</v>
      </c>
      <c r="L6951" s="24">
        <v>50800</v>
      </c>
      <c r="M6951" s="25">
        <f>+VLOOKUP(E6951, TC!A:D, 4, FALSE())</f>
        <v>1.1162499999999997</v>
      </c>
      <c r="N6951" s="24">
        <f t="shared" si="540"/>
        <v>50800</v>
      </c>
      <c r="O6951" t="str">
        <f t="shared" si="541"/>
        <v>FACTURA</v>
      </c>
      <c r="P6951" t="str">
        <f t="shared" si="542"/>
        <v>2025</v>
      </c>
      <c r="Q6951" t="str">
        <f t="shared" si="543"/>
        <v>05</v>
      </c>
      <c r="R6951" t="str">
        <f>+IFERROR(VLOOKUP(I6951, Listado!A:B, 2, FALSE()), "COMERCIALIZADORA INTERNACIONAL CARIBBEAN EXOTICS S A")</f>
        <v>COMERCIALIZADORA INTERNACIONAL CARIBBEAN EXOTICS S A</v>
      </c>
      <c r="S6951" s="25">
        <f>+VLOOKUP(E6951, TC!A:D, 2, FALSE())</f>
        <v>4218.6000000000004</v>
      </c>
      <c r="T6951" t="str">
        <f t="shared" si="544"/>
        <v>COP</v>
      </c>
    </row>
    <row r="6952" spans="1:20" ht="18.75" hidden="1" customHeight="1" x14ac:dyDescent="0.25">
      <c r="A6952" t="s">
        <v>2887</v>
      </c>
      <c r="B6952" t="s">
        <v>1923</v>
      </c>
      <c r="C6952" t="s">
        <v>1913</v>
      </c>
      <c r="D6952" s="24">
        <v>5984</v>
      </c>
      <c r="E6952" t="s">
        <v>1726</v>
      </c>
      <c r="F6952" t="s">
        <v>99</v>
      </c>
      <c r="G6952" t="s">
        <v>1914</v>
      </c>
      <c r="H6952" t="s">
        <v>2024</v>
      </c>
      <c r="I6952" t="s">
        <v>2973</v>
      </c>
      <c r="J6952" t="s">
        <v>1915</v>
      </c>
      <c r="K6952" t="s">
        <v>2803</v>
      </c>
      <c r="L6952" s="24">
        <v>17600</v>
      </c>
      <c r="M6952" s="25">
        <f>+VLOOKUP(E6952, TC!A:D, 4, FALSE())</f>
        <v>1.1162499999999997</v>
      </c>
      <c r="N6952" s="24">
        <f t="shared" si="540"/>
        <v>17600</v>
      </c>
      <c r="O6952" t="str">
        <f t="shared" si="541"/>
        <v>FACTURA</v>
      </c>
      <c r="P6952" t="str">
        <f t="shared" si="542"/>
        <v>2025</v>
      </c>
      <c r="Q6952" t="str">
        <f t="shared" si="543"/>
        <v>05</v>
      </c>
      <c r="R6952" t="str">
        <f>+IFERROR(VLOOKUP(I6952, Listado!A:B, 2, FALSE()), "COMERCIALIZADORA INTERNACIONAL CARIBBEAN EXOTICS S A")</f>
        <v>COMERCIALIZADORA INTERNACIONAL CARIBBEAN EXOTICS S A</v>
      </c>
      <c r="S6952" s="25">
        <f>+VLOOKUP(E6952, TC!A:D, 2, FALSE())</f>
        <v>4218.6000000000004</v>
      </c>
      <c r="T6952" t="str">
        <f t="shared" si="544"/>
        <v>COP</v>
      </c>
    </row>
    <row r="6953" spans="1:20" ht="18.75" hidden="1" customHeight="1" x14ac:dyDescent="0.25">
      <c r="A6953" t="s">
        <v>2887</v>
      </c>
      <c r="B6953" t="s">
        <v>1923</v>
      </c>
      <c r="C6953" t="s">
        <v>1913</v>
      </c>
      <c r="D6953" s="24">
        <v>5984</v>
      </c>
      <c r="E6953" t="s">
        <v>1726</v>
      </c>
      <c r="F6953" t="s">
        <v>99</v>
      </c>
      <c r="G6953" t="s">
        <v>1914</v>
      </c>
      <c r="H6953" t="s">
        <v>2024</v>
      </c>
      <c r="I6953" t="s">
        <v>2973</v>
      </c>
      <c r="J6953" t="s">
        <v>1915</v>
      </c>
      <c r="K6953" t="s">
        <v>2803</v>
      </c>
      <c r="L6953" s="24">
        <v>21800</v>
      </c>
      <c r="M6953" s="25">
        <f>+VLOOKUP(E6953, TC!A:D, 4, FALSE())</f>
        <v>1.1162499999999997</v>
      </c>
      <c r="N6953" s="24">
        <f t="shared" si="540"/>
        <v>21800</v>
      </c>
      <c r="O6953" t="str">
        <f t="shared" si="541"/>
        <v>FACTURA</v>
      </c>
      <c r="P6953" t="str">
        <f t="shared" si="542"/>
        <v>2025</v>
      </c>
      <c r="Q6953" t="str">
        <f t="shared" si="543"/>
        <v>05</v>
      </c>
      <c r="R6953" t="str">
        <f>+IFERROR(VLOOKUP(I6953, Listado!A:B, 2, FALSE()), "COMERCIALIZADORA INTERNACIONAL CARIBBEAN EXOTICS S A")</f>
        <v>COMERCIALIZADORA INTERNACIONAL CARIBBEAN EXOTICS S A</v>
      </c>
      <c r="S6953" s="25">
        <f>+VLOOKUP(E6953, TC!A:D, 2, FALSE())</f>
        <v>4218.6000000000004</v>
      </c>
      <c r="T6953" t="str">
        <f t="shared" si="544"/>
        <v>COP</v>
      </c>
    </row>
    <row r="6954" spans="1:20" ht="18.75" hidden="1" customHeight="1" x14ac:dyDescent="0.25">
      <c r="A6954" t="s">
        <v>2887</v>
      </c>
      <c r="B6954" t="s">
        <v>1923</v>
      </c>
      <c r="C6954" t="s">
        <v>1913</v>
      </c>
      <c r="D6954" s="24">
        <v>5984</v>
      </c>
      <c r="E6954" t="s">
        <v>1726</v>
      </c>
      <c r="F6954" t="s">
        <v>99</v>
      </c>
      <c r="G6954" t="s">
        <v>1914</v>
      </c>
      <c r="H6954" t="s">
        <v>2024</v>
      </c>
      <c r="I6954" t="s">
        <v>2973</v>
      </c>
      <c r="J6954" t="s">
        <v>1915</v>
      </c>
      <c r="K6954" t="s">
        <v>2803</v>
      </c>
      <c r="L6954" s="24">
        <v>121600</v>
      </c>
      <c r="M6954" s="25">
        <f>+VLOOKUP(E6954, TC!A:D, 4, FALSE())</f>
        <v>1.1162499999999997</v>
      </c>
      <c r="N6954" s="24">
        <f t="shared" si="540"/>
        <v>121600</v>
      </c>
      <c r="O6954" t="str">
        <f t="shared" si="541"/>
        <v>FACTURA</v>
      </c>
      <c r="P6954" t="str">
        <f t="shared" si="542"/>
        <v>2025</v>
      </c>
      <c r="Q6954" t="str">
        <f t="shared" si="543"/>
        <v>05</v>
      </c>
      <c r="R6954" t="str">
        <f>+IFERROR(VLOOKUP(I6954, Listado!A:B, 2, FALSE()), "COMERCIALIZADORA INTERNACIONAL CARIBBEAN EXOTICS S A")</f>
        <v>COMERCIALIZADORA INTERNACIONAL CARIBBEAN EXOTICS S A</v>
      </c>
      <c r="S6954" s="25">
        <f>+VLOOKUP(E6954, TC!A:D, 2, FALSE())</f>
        <v>4218.6000000000004</v>
      </c>
      <c r="T6954" t="str">
        <f t="shared" si="544"/>
        <v>COP</v>
      </c>
    </row>
    <row r="6955" spans="1:20" ht="18.75" hidden="1" customHeight="1" x14ac:dyDescent="0.25">
      <c r="A6955" t="s">
        <v>2887</v>
      </c>
      <c r="B6955" t="s">
        <v>1923</v>
      </c>
      <c r="C6955" t="s">
        <v>1913</v>
      </c>
      <c r="D6955" s="24">
        <v>5984</v>
      </c>
      <c r="E6955" t="s">
        <v>1726</v>
      </c>
      <c r="F6955" t="s">
        <v>99</v>
      </c>
      <c r="G6955" t="s">
        <v>1914</v>
      </c>
      <c r="H6955" t="s">
        <v>2024</v>
      </c>
      <c r="I6955" t="s">
        <v>2973</v>
      </c>
      <c r="J6955" t="s">
        <v>1915</v>
      </c>
      <c r="K6955" t="s">
        <v>2803</v>
      </c>
      <c r="L6955" s="24">
        <v>68200</v>
      </c>
      <c r="M6955" s="25">
        <f>+VLOOKUP(E6955, TC!A:D, 4, FALSE())</f>
        <v>1.1162499999999997</v>
      </c>
      <c r="N6955" s="24">
        <f t="shared" si="540"/>
        <v>68200</v>
      </c>
      <c r="O6955" t="str">
        <f t="shared" si="541"/>
        <v>FACTURA</v>
      </c>
      <c r="P6955" t="str">
        <f t="shared" si="542"/>
        <v>2025</v>
      </c>
      <c r="Q6955" t="str">
        <f t="shared" si="543"/>
        <v>05</v>
      </c>
      <c r="R6955" t="str">
        <f>+IFERROR(VLOOKUP(I6955, Listado!A:B, 2, FALSE()), "COMERCIALIZADORA INTERNACIONAL CARIBBEAN EXOTICS S A")</f>
        <v>COMERCIALIZADORA INTERNACIONAL CARIBBEAN EXOTICS S A</v>
      </c>
      <c r="S6955" s="25">
        <f>+VLOOKUP(E6955, TC!A:D, 2, FALSE())</f>
        <v>4218.6000000000004</v>
      </c>
      <c r="T6955" t="str">
        <f t="shared" si="544"/>
        <v>COP</v>
      </c>
    </row>
    <row r="6956" spans="1:20" ht="18.75" hidden="1" customHeight="1" x14ac:dyDescent="0.25">
      <c r="A6956" t="s">
        <v>2887</v>
      </c>
      <c r="B6956" t="s">
        <v>1923</v>
      </c>
      <c r="C6956" t="s">
        <v>1913</v>
      </c>
      <c r="D6956" s="24">
        <v>5984</v>
      </c>
      <c r="E6956" t="s">
        <v>1726</v>
      </c>
      <c r="F6956" t="s">
        <v>99</v>
      </c>
      <c r="G6956" t="s">
        <v>1914</v>
      </c>
      <c r="H6956" t="s">
        <v>2024</v>
      </c>
      <c r="I6956" t="s">
        <v>2973</v>
      </c>
      <c r="J6956" t="s">
        <v>1915</v>
      </c>
      <c r="K6956" t="s">
        <v>2803</v>
      </c>
      <c r="L6956" s="24">
        <v>454800</v>
      </c>
      <c r="M6956" s="25">
        <f>+VLOOKUP(E6956, TC!A:D, 4, FALSE())</f>
        <v>1.1162499999999997</v>
      </c>
      <c r="N6956" s="24">
        <f t="shared" si="540"/>
        <v>454800</v>
      </c>
      <c r="O6956" t="str">
        <f t="shared" si="541"/>
        <v>FACTURA</v>
      </c>
      <c r="P6956" t="str">
        <f t="shared" si="542"/>
        <v>2025</v>
      </c>
      <c r="Q6956" t="str">
        <f t="shared" si="543"/>
        <v>05</v>
      </c>
      <c r="R6956" t="str">
        <f>+IFERROR(VLOOKUP(I6956, Listado!A:B, 2, FALSE()), "COMERCIALIZADORA INTERNACIONAL CARIBBEAN EXOTICS S A")</f>
        <v>COMERCIALIZADORA INTERNACIONAL CARIBBEAN EXOTICS S A</v>
      </c>
      <c r="S6956" s="25">
        <f>+VLOOKUP(E6956, TC!A:D, 2, FALSE())</f>
        <v>4218.6000000000004</v>
      </c>
      <c r="T6956" t="str">
        <f t="shared" si="544"/>
        <v>COP</v>
      </c>
    </row>
    <row r="6957" spans="1:20" ht="18.75" hidden="1" customHeight="1" x14ac:dyDescent="0.25">
      <c r="A6957" t="s">
        <v>2887</v>
      </c>
      <c r="B6957" t="s">
        <v>1923</v>
      </c>
      <c r="C6957" t="s">
        <v>1913</v>
      </c>
      <c r="D6957" s="24">
        <v>5985</v>
      </c>
      <c r="E6957" t="s">
        <v>1726</v>
      </c>
      <c r="F6957" t="s">
        <v>99</v>
      </c>
      <c r="G6957" t="s">
        <v>1914</v>
      </c>
      <c r="H6957" t="s">
        <v>2830</v>
      </c>
      <c r="I6957" t="s">
        <v>2617</v>
      </c>
      <c r="J6957" t="s">
        <v>1915</v>
      </c>
      <c r="K6957" t="s">
        <v>1922</v>
      </c>
      <c r="L6957" s="24">
        <v>13800</v>
      </c>
      <c r="M6957" s="25">
        <f>+VLOOKUP(E6957, TC!A:D, 4, FALSE())</f>
        <v>1.1162499999999997</v>
      </c>
      <c r="N6957" s="24">
        <f t="shared" si="540"/>
        <v>13800</v>
      </c>
      <c r="O6957" t="str">
        <f t="shared" si="541"/>
        <v>FACTURA</v>
      </c>
      <c r="P6957" t="str">
        <f t="shared" si="542"/>
        <v>2025</v>
      </c>
      <c r="Q6957" t="str">
        <f t="shared" si="543"/>
        <v>05</v>
      </c>
      <c r="R6957" t="str">
        <f>+IFERROR(VLOOKUP(I6957, Listado!A:B, 2, FALSE()), "COMERCIALIZADORA INTERNACIONAL CARIBBEAN EXOTICS S A")</f>
        <v>COMERCIALIZADORA INTERNACIONAL CARIBBEAN EXOTICS S A</v>
      </c>
      <c r="S6957" s="25">
        <f>+VLOOKUP(E6957, TC!A:D, 2, FALSE())</f>
        <v>4218.6000000000004</v>
      </c>
      <c r="T6957" t="str">
        <f t="shared" si="544"/>
        <v>COP</v>
      </c>
    </row>
    <row r="6958" spans="1:20" ht="18.75" hidden="1" customHeight="1" x14ac:dyDescent="0.25">
      <c r="A6958" t="s">
        <v>2887</v>
      </c>
      <c r="B6958" t="s">
        <v>1923</v>
      </c>
      <c r="C6958" t="s">
        <v>1913</v>
      </c>
      <c r="D6958" s="24">
        <v>5985</v>
      </c>
      <c r="E6958" t="s">
        <v>1726</v>
      </c>
      <c r="F6958" t="s">
        <v>99</v>
      </c>
      <c r="G6958" t="s">
        <v>1914</v>
      </c>
      <c r="H6958" t="s">
        <v>2830</v>
      </c>
      <c r="I6958" t="s">
        <v>2617</v>
      </c>
      <c r="J6958" t="s">
        <v>1915</v>
      </c>
      <c r="K6958" t="s">
        <v>1922</v>
      </c>
      <c r="L6958" s="24">
        <v>55860</v>
      </c>
      <c r="M6958" s="25">
        <f>+VLOOKUP(E6958, TC!A:D, 4, FALSE())</f>
        <v>1.1162499999999997</v>
      </c>
      <c r="N6958" s="24">
        <f t="shared" si="540"/>
        <v>55860</v>
      </c>
      <c r="O6958" t="str">
        <f t="shared" si="541"/>
        <v>FACTURA</v>
      </c>
      <c r="P6958" t="str">
        <f t="shared" si="542"/>
        <v>2025</v>
      </c>
      <c r="Q6958" t="str">
        <f t="shared" si="543"/>
        <v>05</v>
      </c>
      <c r="R6958" t="str">
        <f>+IFERROR(VLOOKUP(I6958, Listado!A:B, 2, FALSE()), "COMERCIALIZADORA INTERNACIONAL CARIBBEAN EXOTICS S A")</f>
        <v>COMERCIALIZADORA INTERNACIONAL CARIBBEAN EXOTICS S A</v>
      </c>
      <c r="S6958" s="25">
        <f>+VLOOKUP(E6958, TC!A:D, 2, FALSE())</f>
        <v>4218.6000000000004</v>
      </c>
      <c r="T6958" t="str">
        <f t="shared" si="544"/>
        <v>COP</v>
      </c>
    </row>
    <row r="6959" spans="1:20" ht="18.75" hidden="1" customHeight="1" x14ac:dyDescent="0.25">
      <c r="A6959" t="s">
        <v>2887</v>
      </c>
      <c r="B6959" t="s">
        <v>1923</v>
      </c>
      <c r="C6959" t="s">
        <v>1913</v>
      </c>
      <c r="D6959" s="24">
        <v>5985</v>
      </c>
      <c r="E6959" t="s">
        <v>1726</v>
      </c>
      <c r="F6959" t="s">
        <v>99</v>
      </c>
      <c r="G6959" t="s">
        <v>1914</v>
      </c>
      <c r="H6959" t="s">
        <v>2830</v>
      </c>
      <c r="I6959" t="s">
        <v>2617</v>
      </c>
      <c r="J6959" t="s">
        <v>1915</v>
      </c>
      <c r="K6959" t="s">
        <v>1922</v>
      </c>
      <c r="L6959" s="24">
        <v>7820</v>
      </c>
      <c r="M6959" s="25">
        <f>+VLOOKUP(E6959, TC!A:D, 4, FALSE())</f>
        <v>1.1162499999999997</v>
      </c>
      <c r="N6959" s="24">
        <f t="shared" si="540"/>
        <v>7820</v>
      </c>
      <c r="O6959" t="str">
        <f t="shared" si="541"/>
        <v>FACTURA</v>
      </c>
      <c r="P6959" t="str">
        <f t="shared" si="542"/>
        <v>2025</v>
      </c>
      <c r="Q6959" t="str">
        <f t="shared" si="543"/>
        <v>05</v>
      </c>
      <c r="R6959" t="str">
        <f>+IFERROR(VLOOKUP(I6959, Listado!A:B, 2, FALSE()), "COMERCIALIZADORA INTERNACIONAL CARIBBEAN EXOTICS S A")</f>
        <v>COMERCIALIZADORA INTERNACIONAL CARIBBEAN EXOTICS S A</v>
      </c>
      <c r="S6959" s="25">
        <f>+VLOOKUP(E6959, TC!A:D, 2, FALSE())</f>
        <v>4218.6000000000004</v>
      </c>
      <c r="T6959" t="str">
        <f t="shared" si="544"/>
        <v>COP</v>
      </c>
    </row>
    <row r="6960" spans="1:20" ht="18.75" hidden="1" customHeight="1" x14ac:dyDescent="0.25">
      <c r="A6960" t="s">
        <v>2887</v>
      </c>
      <c r="B6960" t="s">
        <v>1923</v>
      </c>
      <c r="C6960" t="s">
        <v>1913</v>
      </c>
      <c r="D6960" s="24">
        <v>5985</v>
      </c>
      <c r="E6960" t="s">
        <v>1726</v>
      </c>
      <c r="F6960" t="s">
        <v>99</v>
      </c>
      <c r="G6960" t="s">
        <v>1914</v>
      </c>
      <c r="H6960" t="s">
        <v>2830</v>
      </c>
      <c r="I6960" t="s">
        <v>2617</v>
      </c>
      <c r="J6960" t="s">
        <v>1915</v>
      </c>
      <c r="K6960" t="s">
        <v>1922</v>
      </c>
      <c r="L6960" s="24">
        <v>12000</v>
      </c>
      <c r="M6960" s="25">
        <f>+VLOOKUP(E6960, TC!A:D, 4, FALSE())</f>
        <v>1.1162499999999997</v>
      </c>
      <c r="N6960" s="24">
        <f t="shared" si="540"/>
        <v>12000</v>
      </c>
      <c r="O6960" t="str">
        <f t="shared" si="541"/>
        <v>FACTURA</v>
      </c>
      <c r="P6960" t="str">
        <f t="shared" si="542"/>
        <v>2025</v>
      </c>
      <c r="Q6960" t="str">
        <f t="shared" si="543"/>
        <v>05</v>
      </c>
      <c r="R6960" t="str">
        <f>+IFERROR(VLOOKUP(I6960, Listado!A:B, 2, FALSE()), "COMERCIALIZADORA INTERNACIONAL CARIBBEAN EXOTICS S A")</f>
        <v>COMERCIALIZADORA INTERNACIONAL CARIBBEAN EXOTICS S A</v>
      </c>
      <c r="S6960" s="25">
        <f>+VLOOKUP(E6960, TC!A:D, 2, FALSE())</f>
        <v>4218.6000000000004</v>
      </c>
      <c r="T6960" t="str">
        <f t="shared" si="544"/>
        <v>COP</v>
      </c>
    </row>
    <row r="6961" spans="1:20" ht="18.75" hidden="1" customHeight="1" x14ac:dyDescent="0.25">
      <c r="A6961" t="s">
        <v>2887</v>
      </c>
      <c r="B6961" t="s">
        <v>1923</v>
      </c>
      <c r="C6961" t="s">
        <v>1913</v>
      </c>
      <c r="D6961" s="24">
        <v>5985</v>
      </c>
      <c r="E6961" t="s">
        <v>1726</v>
      </c>
      <c r="F6961" t="s">
        <v>99</v>
      </c>
      <c r="G6961" t="s">
        <v>1914</v>
      </c>
      <c r="H6961" t="s">
        <v>2830</v>
      </c>
      <c r="I6961" t="s">
        <v>2617</v>
      </c>
      <c r="J6961" t="s">
        <v>1915</v>
      </c>
      <c r="K6961" t="s">
        <v>1922</v>
      </c>
      <c r="L6961" s="24">
        <v>840</v>
      </c>
      <c r="M6961" s="25">
        <f>+VLOOKUP(E6961, TC!A:D, 4, FALSE())</f>
        <v>1.1162499999999997</v>
      </c>
      <c r="N6961" s="24">
        <f t="shared" si="540"/>
        <v>840</v>
      </c>
      <c r="O6961" t="str">
        <f t="shared" si="541"/>
        <v>FACTURA</v>
      </c>
      <c r="P6961" t="str">
        <f t="shared" si="542"/>
        <v>2025</v>
      </c>
      <c r="Q6961" t="str">
        <f t="shared" si="543"/>
        <v>05</v>
      </c>
      <c r="R6961" t="str">
        <f>+IFERROR(VLOOKUP(I6961, Listado!A:B, 2, FALSE()), "COMERCIALIZADORA INTERNACIONAL CARIBBEAN EXOTICS S A")</f>
        <v>COMERCIALIZADORA INTERNACIONAL CARIBBEAN EXOTICS S A</v>
      </c>
      <c r="S6961" s="25">
        <f>+VLOOKUP(E6961, TC!A:D, 2, FALSE())</f>
        <v>4218.6000000000004</v>
      </c>
      <c r="T6961" t="str">
        <f t="shared" si="544"/>
        <v>COP</v>
      </c>
    </row>
    <row r="6962" spans="1:20" ht="18.75" hidden="1" customHeight="1" x14ac:dyDescent="0.25">
      <c r="A6962" t="s">
        <v>2887</v>
      </c>
      <c r="B6962" t="s">
        <v>5</v>
      </c>
      <c r="C6962" t="s">
        <v>1913</v>
      </c>
      <c r="D6962" s="24">
        <v>11877</v>
      </c>
      <c r="E6962" t="s">
        <v>1726</v>
      </c>
      <c r="F6962" t="s">
        <v>128</v>
      </c>
      <c r="G6962" t="s">
        <v>108</v>
      </c>
      <c r="H6962" t="s">
        <v>2974</v>
      </c>
      <c r="I6962" t="s">
        <v>1861</v>
      </c>
      <c r="J6962" t="s">
        <v>1944</v>
      </c>
      <c r="K6962" t="s">
        <v>1928</v>
      </c>
      <c r="L6962" s="24">
        <v>1083.23</v>
      </c>
      <c r="M6962" s="25">
        <f>+VLOOKUP(E6962, TC!A:D, 4, FALSE())</f>
        <v>1.1162499999999997</v>
      </c>
      <c r="N6962" s="24">
        <f t="shared" si="540"/>
        <v>1083.23</v>
      </c>
      <c r="O6962" t="str">
        <f t="shared" si="541"/>
        <v>FACTURA</v>
      </c>
      <c r="P6962" t="str">
        <f t="shared" si="542"/>
        <v>2025</v>
      </c>
      <c r="Q6962" t="str">
        <f t="shared" si="543"/>
        <v>05</v>
      </c>
      <c r="R6962" t="str">
        <f>+IFERROR(VLOOKUP(I6962, Listado!A:B, 2, FALSE()), "COMERCIALIZADORA INTERNACIONAL CARIBBEAN EXOTICS S A")</f>
        <v>PIEDRAHITA PEREZ MARIANA</v>
      </c>
      <c r="S6962" s="25">
        <f>+VLOOKUP(E6962, TC!A:D, 2, FALSE())</f>
        <v>4218.6000000000004</v>
      </c>
      <c r="T6962" t="str">
        <f t="shared" si="544"/>
        <v>USD</v>
      </c>
    </row>
    <row r="6963" spans="1:20" ht="18.75" hidden="1" customHeight="1" x14ac:dyDescent="0.25">
      <c r="A6963" t="s">
        <v>2887</v>
      </c>
      <c r="B6963" t="s">
        <v>5</v>
      </c>
      <c r="C6963" t="s">
        <v>1913</v>
      </c>
      <c r="D6963" s="24">
        <v>11877</v>
      </c>
      <c r="E6963" t="s">
        <v>1726</v>
      </c>
      <c r="F6963" t="s">
        <v>128</v>
      </c>
      <c r="G6963" t="s">
        <v>108</v>
      </c>
      <c r="H6963" t="s">
        <v>2974</v>
      </c>
      <c r="I6963" t="s">
        <v>1861</v>
      </c>
      <c r="J6963" t="s">
        <v>1944</v>
      </c>
      <c r="K6963" t="s">
        <v>28</v>
      </c>
      <c r="L6963" s="24">
        <v>1841.1</v>
      </c>
      <c r="M6963" s="25">
        <f>+VLOOKUP(E6963, TC!A:D, 4, FALSE())</f>
        <v>1.1162499999999997</v>
      </c>
      <c r="N6963" s="24">
        <f t="shared" si="540"/>
        <v>1841.1</v>
      </c>
      <c r="O6963" t="str">
        <f t="shared" si="541"/>
        <v>FACTURA</v>
      </c>
      <c r="P6963" t="str">
        <f t="shared" si="542"/>
        <v>2025</v>
      </c>
      <c r="Q6963" t="str">
        <f t="shared" si="543"/>
        <v>05</v>
      </c>
      <c r="R6963" t="str">
        <f>+IFERROR(VLOOKUP(I6963, Listado!A:B, 2, FALSE()), "COMERCIALIZADORA INTERNACIONAL CARIBBEAN EXOTICS S A")</f>
        <v>PIEDRAHITA PEREZ MARIANA</v>
      </c>
      <c r="S6963" s="25">
        <f>+VLOOKUP(E6963, TC!A:D, 2, FALSE())</f>
        <v>4218.6000000000004</v>
      </c>
      <c r="T6963" t="str">
        <f t="shared" si="544"/>
        <v>USD</v>
      </c>
    </row>
    <row r="6964" spans="1:20" ht="18.75" hidden="1" customHeight="1" x14ac:dyDescent="0.25">
      <c r="A6964" t="s">
        <v>2887</v>
      </c>
      <c r="B6964" t="s">
        <v>5</v>
      </c>
      <c r="C6964" t="s">
        <v>1913</v>
      </c>
      <c r="D6964" s="24">
        <v>11878</v>
      </c>
      <c r="E6964" t="s">
        <v>1726</v>
      </c>
      <c r="F6964" t="s">
        <v>128</v>
      </c>
      <c r="G6964" t="s">
        <v>108</v>
      </c>
      <c r="H6964" t="s">
        <v>2975</v>
      </c>
      <c r="I6964" t="s">
        <v>1879</v>
      </c>
      <c r="J6964" t="s">
        <v>1944</v>
      </c>
      <c r="K6964" t="s">
        <v>2743</v>
      </c>
      <c r="L6964" s="24">
        <v>4080</v>
      </c>
      <c r="M6964" s="25">
        <f>+VLOOKUP(E6964, TC!A:D, 4, FALSE())</f>
        <v>1.1162499999999997</v>
      </c>
      <c r="N6964" s="24">
        <f t="shared" si="540"/>
        <v>4080</v>
      </c>
      <c r="O6964" t="str">
        <f t="shared" si="541"/>
        <v>FACTURA</v>
      </c>
      <c r="P6964" t="str">
        <f t="shared" si="542"/>
        <v>2025</v>
      </c>
      <c r="Q6964" t="str">
        <f t="shared" si="543"/>
        <v>05</v>
      </c>
      <c r="R6964" t="str">
        <f>+IFERROR(VLOOKUP(I6964, Listado!A:B, 2, FALSE()), "COMERCIALIZADORA INTERNACIONAL CARIBBEAN EXOTICS S A")</f>
        <v>PIEDRAHITA PEREZ MARIANA</v>
      </c>
      <c r="S6964" s="25">
        <f>+VLOOKUP(E6964, TC!A:D, 2, FALSE())</f>
        <v>4218.6000000000004</v>
      </c>
      <c r="T6964" t="str">
        <f t="shared" si="544"/>
        <v>USD</v>
      </c>
    </row>
    <row r="6965" spans="1:20" ht="18.75" hidden="1" customHeight="1" x14ac:dyDescent="0.25">
      <c r="A6965" t="s">
        <v>2887</v>
      </c>
      <c r="B6965" t="s">
        <v>5</v>
      </c>
      <c r="C6965" t="s">
        <v>1913</v>
      </c>
      <c r="D6965" s="24">
        <v>11879</v>
      </c>
      <c r="E6965" t="s">
        <v>1726</v>
      </c>
      <c r="F6965" t="s">
        <v>99</v>
      </c>
      <c r="G6965" t="s">
        <v>1914</v>
      </c>
      <c r="I6965" t="s">
        <v>1841</v>
      </c>
      <c r="J6965" t="s">
        <v>1915</v>
      </c>
      <c r="K6965" t="s">
        <v>2020</v>
      </c>
      <c r="L6965" s="24">
        <v>24640</v>
      </c>
      <c r="M6965" s="25">
        <f>+VLOOKUP(E6965, TC!A:D, 4, FALSE())</f>
        <v>1.1162499999999997</v>
      </c>
      <c r="N6965" s="24">
        <f t="shared" si="540"/>
        <v>24640</v>
      </c>
      <c r="O6965" t="str">
        <f t="shared" si="541"/>
        <v>FACTURA</v>
      </c>
      <c r="P6965" t="str">
        <f t="shared" si="542"/>
        <v>2025</v>
      </c>
      <c r="Q6965" t="str">
        <f t="shared" si="543"/>
        <v>05</v>
      </c>
      <c r="R6965" t="str">
        <f>+IFERROR(VLOOKUP(I6965, Listado!A:B, 2, FALSE()), "COMERCIALIZADORA INTERNACIONAL CARIBBEAN EXOTICS S A")</f>
        <v>LONDOÑO ECHEVERRI ALEJANDRA</v>
      </c>
      <c r="S6965" s="25">
        <f>+VLOOKUP(E6965, TC!A:D, 2, FALSE())</f>
        <v>4218.6000000000004</v>
      </c>
      <c r="T6965" t="str">
        <f t="shared" si="544"/>
        <v>COP</v>
      </c>
    </row>
    <row r="6966" spans="1:20" ht="18.75" hidden="1" customHeight="1" x14ac:dyDescent="0.25">
      <c r="A6966" t="s">
        <v>2887</v>
      </c>
      <c r="B6966" t="s">
        <v>5</v>
      </c>
      <c r="C6966" t="s">
        <v>1913</v>
      </c>
      <c r="D6966" s="24">
        <v>11879</v>
      </c>
      <c r="E6966" t="s">
        <v>1726</v>
      </c>
      <c r="F6966" t="s">
        <v>99</v>
      </c>
      <c r="G6966" t="s">
        <v>1914</v>
      </c>
      <c r="I6966" t="s">
        <v>1841</v>
      </c>
      <c r="J6966" t="s">
        <v>1915</v>
      </c>
      <c r="K6966" t="s">
        <v>2020</v>
      </c>
      <c r="L6966" s="24">
        <v>11680</v>
      </c>
      <c r="M6966" s="25">
        <f>+VLOOKUP(E6966, TC!A:D, 4, FALSE())</f>
        <v>1.1162499999999997</v>
      </c>
      <c r="N6966" s="24">
        <f t="shared" si="540"/>
        <v>11680</v>
      </c>
      <c r="O6966" t="str">
        <f t="shared" si="541"/>
        <v>FACTURA</v>
      </c>
      <c r="P6966" t="str">
        <f t="shared" si="542"/>
        <v>2025</v>
      </c>
      <c r="Q6966" t="str">
        <f t="shared" si="543"/>
        <v>05</v>
      </c>
      <c r="R6966" t="str">
        <f>+IFERROR(VLOOKUP(I6966, Listado!A:B, 2, FALSE()), "COMERCIALIZADORA INTERNACIONAL CARIBBEAN EXOTICS S A")</f>
        <v>LONDOÑO ECHEVERRI ALEJANDRA</v>
      </c>
      <c r="S6966" s="25">
        <f>+VLOOKUP(E6966, TC!A:D, 2, FALSE())</f>
        <v>4218.6000000000004</v>
      </c>
      <c r="T6966" t="str">
        <f t="shared" si="544"/>
        <v>COP</v>
      </c>
    </row>
    <row r="6967" spans="1:20" ht="18.75" hidden="1" customHeight="1" x14ac:dyDescent="0.25">
      <c r="A6967" t="s">
        <v>2887</v>
      </c>
      <c r="B6967" t="s">
        <v>5</v>
      </c>
      <c r="C6967" t="s">
        <v>1913</v>
      </c>
      <c r="D6967" s="24">
        <v>11879</v>
      </c>
      <c r="E6967" t="s">
        <v>1726</v>
      </c>
      <c r="F6967" t="s">
        <v>99</v>
      </c>
      <c r="G6967" t="s">
        <v>1914</v>
      </c>
      <c r="I6967" t="s">
        <v>1841</v>
      </c>
      <c r="J6967" t="s">
        <v>1915</v>
      </c>
      <c r="K6967" t="s">
        <v>2020</v>
      </c>
      <c r="L6967" s="24">
        <v>21920</v>
      </c>
      <c r="M6967" s="25">
        <f>+VLOOKUP(E6967, TC!A:D, 4, FALSE())</f>
        <v>1.1162499999999997</v>
      </c>
      <c r="N6967" s="24">
        <f t="shared" si="540"/>
        <v>21920</v>
      </c>
      <c r="O6967" t="str">
        <f t="shared" si="541"/>
        <v>FACTURA</v>
      </c>
      <c r="P6967" t="str">
        <f t="shared" si="542"/>
        <v>2025</v>
      </c>
      <c r="Q6967" t="str">
        <f t="shared" si="543"/>
        <v>05</v>
      </c>
      <c r="R6967" t="str">
        <f>+IFERROR(VLOOKUP(I6967, Listado!A:B, 2, FALSE()), "COMERCIALIZADORA INTERNACIONAL CARIBBEAN EXOTICS S A")</f>
        <v>LONDOÑO ECHEVERRI ALEJANDRA</v>
      </c>
      <c r="S6967" s="25">
        <f>+VLOOKUP(E6967, TC!A:D, 2, FALSE())</f>
        <v>4218.6000000000004</v>
      </c>
      <c r="T6967" t="str">
        <f t="shared" si="544"/>
        <v>COP</v>
      </c>
    </row>
    <row r="6968" spans="1:20" ht="18.75" hidden="1" customHeight="1" x14ac:dyDescent="0.25">
      <c r="A6968" t="s">
        <v>2887</v>
      </c>
      <c r="B6968" t="s">
        <v>5</v>
      </c>
      <c r="C6968" t="s">
        <v>1913</v>
      </c>
      <c r="D6968" s="24">
        <v>11879</v>
      </c>
      <c r="E6968" t="s">
        <v>1726</v>
      </c>
      <c r="F6968" t="s">
        <v>99</v>
      </c>
      <c r="G6968" t="s">
        <v>1914</v>
      </c>
      <c r="I6968" t="s">
        <v>1841</v>
      </c>
      <c r="J6968" t="s">
        <v>1915</v>
      </c>
      <c r="K6968" t="s">
        <v>2020</v>
      </c>
      <c r="L6968" s="24">
        <v>29600</v>
      </c>
      <c r="M6968" s="25">
        <f>+VLOOKUP(E6968, TC!A:D, 4, FALSE())</f>
        <v>1.1162499999999997</v>
      </c>
      <c r="N6968" s="24">
        <f t="shared" si="540"/>
        <v>29600</v>
      </c>
      <c r="O6968" t="str">
        <f t="shared" si="541"/>
        <v>FACTURA</v>
      </c>
      <c r="P6968" t="str">
        <f t="shared" si="542"/>
        <v>2025</v>
      </c>
      <c r="Q6968" t="str">
        <f t="shared" si="543"/>
        <v>05</v>
      </c>
      <c r="R6968" t="str">
        <f>+IFERROR(VLOOKUP(I6968, Listado!A:B, 2, FALSE()), "COMERCIALIZADORA INTERNACIONAL CARIBBEAN EXOTICS S A")</f>
        <v>LONDOÑO ECHEVERRI ALEJANDRA</v>
      </c>
      <c r="S6968" s="25">
        <f>+VLOOKUP(E6968, TC!A:D, 2, FALSE())</f>
        <v>4218.6000000000004</v>
      </c>
      <c r="T6968" t="str">
        <f t="shared" si="544"/>
        <v>COP</v>
      </c>
    </row>
    <row r="6969" spans="1:20" ht="18.75" hidden="1" customHeight="1" x14ac:dyDescent="0.25">
      <c r="A6969" t="s">
        <v>2887</v>
      </c>
      <c r="B6969" t="s">
        <v>5</v>
      </c>
      <c r="C6969" t="s">
        <v>1913</v>
      </c>
      <c r="D6969" s="24">
        <v>11879</v>
      </c>
      <c r="E6969" t="s">
        <v>1726</v>
      </c>
      <c r="F6969" t="s">
        <v>99</v>
      </c>
      <c r="G6969" t="s">
        <v>1914</v>
      </c>
      <c r="I6969" t="s">
        <v>1841</v>
      </c>
      <c r="J6969" t="s">
        <v>1915</v>
      </c>
      <c r="K6969" t="s">
        <v>2020</v>
      </c>
      <c r="L6969" s="24">
        <v>17600</v>
      </c>
      <c r="M6969" s="25">
        <f>+VLOOKUP(E6969, TC!A:D, 4, FALSE())</f>
        <v>1.1162499999999997</v>
      </c>
      <c r="N6969" s="24">
        <f t="shared" si="540"/>
        <v>17600</v>
      </c>
      <c r="O6969" t="str">
        <f t="shared" si="541"/>
        <v>FACTURA</v>
      </c>
      <c r="P6969" t="str">
        <f t="shared" si="542"/>
        <v>2025</v>
      </c>
      <c r="Q6969" t="str">
        <f t="shared" si="543"/>
        <v>05</v>
      </c>
      <c r="R6969" t="str">
        <f>+IFERROR(VLOOKUP(I6969, Listado!A:B, 2, FALSE()), "COMERCIALIZADORA INTERNACIONAL CARIBBEAN EXOTICS S A")</f>
        <v>LONDOÑO ECHEVERRI ALEJANDRA</v>
      </c>
      <c r="S6969" s="25">
        <f>+VLOOKUP(E6969, TC!A:D, 2, FALSE())</f>
        <v>4218.6000000000004</v>
      </c>
      <c r="T6969" t="str">
        <f t="shared" si="544"/>
        <v>COP</v>
      </c>
    </row>
    <row r="6970" spans="1:20" ht="18.75" hidden="1" customHeight="1" x14ac:dyDescent="0.25">
      <c r="A6970" t="s">
        <v>2887</v>
      </c>
      <c r="B6970" t="s">
        <v>5</v>
      </c>
      <c r="C6970" t="s">
        <v>1913</v>
      </c>
      <c r="D6970" s="24">
        <v>11879</v>
      </c>
      <c r="E6970" t="s">
        <v>1726</v>
      </c>
      <c r="F6970" t="s">
        <v>99</v>
      </c>
      <c r="G6970" t="s">
        <v>1914</v>
      </c>
      <c r="I6970" t="s">
        <v>1841</v>
      </c>
      <c r="J6970" t="s">
        <v>1915</v>
      </c>
      <c r="K6970" t="s">
        <v>2020</v>
      </c>
      <c r="L6970" s="24">
        <v>17760</v>
      </c>
      <c r="M6970" s="25">
        <f>+VLOOKUP(E6970, TC!A:D, 4, FALSE())</f>
        <v>1.1162499999999997</v>
      </c>
      <c r="N6970" s="24">
        <f t="shared" si="540"/>
        <v>17760</v>
      </c>
      <c r="O6970" t="str">
        <f t="shared" si="541"/>
        <v>FACTURA</v>
      </c>
      <c r="P6970" t="str">
        <f t="shared" si="542"/>
        <v>2025</v>
      </c>
      <c r="Q6970" t="str">
        <f t="shared" si="543"/>
        <v>05</v>
      </c>
      <c r="R6970" t="str">
        <f>+IFERROR(VLOOKUP(I6970, Listado!A:B, 2, FALSE()), "COMERCIALIZADORA INTERNACIONAL CARIBBEAN EXOTICS S A")</f>
        <v>LONDOÑO ECHEVERRI ALEJANDRA</v>
      </c>
      <c r="S6970" s="25">
        <f>+VLOOKUP(E6970, TC!A:D, 2, FALSE())</f>
        <v>4218.6000000000004</v>
      </c>
      <c r="T6970" t="str">
        <f t="shared" si="544"/>
        <v>COP</v>
      </c>
    </row>
    <row r="6971" spans="1:20" ht="18.75" hidden="1" customHeight="1" x14ac:dyDescent="0.25">
      <c r="A6971" t="s">
        <v>2887</v>
      </c>
      <c r="B6971" t="s">
        <v>5</v>
      </c>
      <c r="C6971" t="s">
        <v>1913</v>
      </c>
      <c r="D6971" s="24">
        <v>11879</v>
      </c>
      <c r="E6971" t="s">
        <v>1726</v>
      </c>
      <c r="F6971" t="s">
        <v>99</v>
      </c>
      <c r="G6971" t="s">
        <v>1914</v>
      </c>
      <c r="I6971" t="s">
        <v>1841</v>
      </c>
      <c r="J6971" t="s">
        <v>1915</v>
      </c>
      <c r="K6971" t="s">
        <v>2020</v>
      </c>
      <c r="L6971" s="24">
        <v>13120</v>
      </c>
      <c r="M6971" s="25">
        <f>+VLOOKUP(E6971, TC!A:D, 4, FALSE())</f>
        <v>1.1162499999999997</v>
      </c>
      <c r="N6971" s="24">
        <f t="shared" si="540"/>
        <v>13120</v>
      </c>
      <c r="O6971" t="str">
        <f t="shared" si="541"/>
        <v>FACTURA</v>
      </c>
      <c r="P6971" t="str">
        <f t="shared" si="542"/>
        <v>2025</v>
      </c>
      <c r="Q6971" t="str">
        <f t="shared" si="543"/>
        <v>05</v>
      </c>
      <c r="R6971" t="str">
        <f>+IFERROR(VLOOKUP(I6971, Listado!A:B, 2, FALSE()), "COMERCIALIZADORA INTERNACIONAL CARIBBEAN EXOTICS S A")</f>
        <v>LONDOÑO ECHEVERRI ALEJANDRA</v>
      </c>
      <c r="S6971" s="25">
        <f>+VLOOKUP(E6971, TC!A:D, 2, FALSE())</f>
        <v>4218.6000000000004</v>
      </c>
      <c r="T6971" t="str">
        <f t="shared" si="544"/>
        <v>COP</v>
      </c>
    </row>
    <row r="6972" spans="1:20" ht="18.75" hidden="1" customHeight="1" x14ac:dyDescent="0.25">
      <c r="A6972" t="s">
        <v>2887</v>
      </c>
      <c r="B6972" t="s">
        <v>5</v>
      </c>
      <c r="C6972" t="s">
        <v>1913</v>
      </c>
      <c r="D6972" s="24">
        <v>11879</v>
      </c>
      <c r="E6972" t="s">
        <v>1726</v>
      </c>
      <c r="F6972" t="s">
        <v>99</v>
      </c>
      <c r="G6972" t="s">
        <v>1914</v>
      </c>
      <c r="I6972" t="s">
        <v>1841</v>
      </c>
      <c r="J6972" t="s">
        <v>1915</v>
      </c>
      <c r="K6972" t="s">
        <v>2020</v>
      </c>
      <c r="L6972" s="24">
        <v>13600</v>
      </c>
      <c r="M6972" s="25">
        <f>+VLOOKUP(E6972, TC!A:D, 4, FALSE())</f>
        <v>1.1162499999999997</v>
      </c>
      <c r="N6972" s="24">
        <f t="shared" si="540"/>
        <v>13600</v>
      </c>
      <c r="O6972" t="str">
        <f t="shared" si="541"/>
        <v>FACTURA</v>
      </c>
      <c r="P6972" t="str">
        <f t="shared" si="542"/>
        <v>2025</v>
      </c>
      <c r="Q6972" t="str">
        <f t="shared" si="543"/>
        <v>05</v>
      </c>
      <c r="R6972" t="str">
        <f>+IFERROR(VLOOKUP(I6972, Listado!A:B, 2, FALSE()), "COMERCIALIZADORA INTERNACIONAL CARIBBEAN EXOTICS S A")</f>
        <v>LONDOÑO ECHEVERRI ALEJANDRA</v>
      </c>
      <c r="S6972" s="25">
        <f>+VLOOKUP(E6972, TC!A:D, 2, FALSE())</f>
        <v>4218.6000000000004</v>
      </c>
      <c r="T6972" t="str">
        <f t="shared" si="544"/>
        <v>COP</v>
      </c>
    </row>
    <row r="6973" spans="1:20" ht="18.75" hidden="1" customHeight="1" x14ac:dyDescent="0.25">
      <c r="A6973" t="s">
        <v>2887</v>
      </c>
      <c r="B6973" t="s">
        <v>5</v>
      </c>
      <c r="C6973" t="s">
        <v>1913</v>
      </c>
      <c r="D6973" s="24">
        <v>11879</v>
      </c>
      <c r="E6973" t="s">
        <v>1726</v>
      </c>
      <c r="F6973" t="s">
        <v>99</v>
      </c>
      <c r="G6973" t="s">
        <v>1914</v>
      </c>
      <c r="I6973" t="s">
        <v>1841</v>
      </c>
      <c r="J6973" t="s">
        <v>1915</v>
      </c>
      <c r="K6973" t="s">
        <v>2020</v>
      </c>
      <c r="L6973" s="24">
        <v>9920</v>
      </c>
      <c r="M6973" s="25">
        <f>+VLOOKUP(E6973, TC!A:D, 4, FALSE())</f>
        <v>1.1162499999999997</v>
      </c>
      <c r="N6973" s="24">
        <f t="shared" si="540"/>
        <v>9920</v>
      </c>
      <c r="O6973" t="str">
        <f t="shared" si="541"/>
        <v>FACTURA</v>
      </c>
      <c r="P6973" t="str">
        <f t="shared" si="542"/>
        <v>2025</v>
      </c>
      <c r="Q6973" t="str">
        <f t="shared" si="543"/>
        <v>05</v>
      </c>
      <c r="R6973" t="str">
        <f>+IFERROR(VLOOKUP(I6973, Listado!A:B, 2, FALSE()), "COMERCIALIZADORA INTERNACIONAL CARIBBEAN EXOTICS S A")</f>
        <v>LONDOÑO ECHEVERRI ALEJANDRA</v>
      </c>
      <c r="S6973" s="25">
        <f>+VLOOKUP(E6973, TC!A:D, 2, FALSE())</f>
        <v>4218.6000000000004</v>
      </c>
      <c r="T6973" t="str">
        <f t="shared" si="544"/>
        <v>COP</v>
      </c>
    </row>
    <row r="6974" spans="1:20" ht="18.75" hidden="1" customHeight="1" x14ac:dyDescent="0.25">
      <c r="A6974" t="s">
        <v>2887</v>
      </c>
      <c r="B6974" t="s">
        <v>5</v>
      </c>
      <c r="C6974" t="s">
        <v>1913</v>
      </c>
      <c r="D6974" s="24">
        <v>11879</v>
      </c>
      <c r="E6974" t="s">
        <v>1726</v>
      </c>
      <c r="F6974" t="s">
        <v>99</v>
      </c>
      <c r="G6974" t="s">
        <v>1914</v>
      </c>
      <c r="I6974" t="s">
        <v>1841</v>
      </c>
      <c r="J6974" t="s">
        <v>1915</v>
      </c>
      <c r="K6974" t="s">
        <v>2020</v>
      </c>
      <c r="L6974" s="24">
        <v>14880</v>
      </c>
      <c r="M6974" s="25">
        <f>+VLOOKUP(E6974, TC!A:D, 4, FALSE())</f>
        <v>1.1162499999999997</v>
      </c>
      <c r="N6974" s="24">
        <f t="shared" si="540"/>
        <v>14880</v>
      </c>
      <c r="O6974" t="str">
        <f t="shared" si="541"/>
        <v>FACTURA</v>
      </c>
      <c r="P6974" t="str">
        <f t="shared" si="542"/>
        <v>2025</v>
      </c>
      <c r="Q6974" t="str">
        <f t="shared" si="543"/>
        <v>05</v>
      </c>
      <c r="R6974" t="str">
        <f>+IFERROR(VLOOKUP(I6974, Listado!A:B, 2, FALSE()), "COMERCIALIZADORA INTERNACIONAL CARIBBEAN EXOTICS S A")</f>
        <v>LONDOÑO ECHEVERRI ALEJANDRA</v>
      </c>
      <c r="S6974" s="25">
        <f>+VLOOKUP(E6974, TC!A:D, 2, FALSE())</f>
        <v>4218.6000000000004</v>
      </c>
      <c r="T6974" t="str">
        <f t="shared" si="544"/>
        <v>COP</v>
      </c>
    </row>
    <row r="6975" spans="1:20" ht="18.75" hidden="1" customHeight="1" x14ac:dyDescent="0.25">
      <c r="A6975" t="s">
        <v>2887</v>
      </c>
      <c r="B6975" t="s">
        <v>5</v>
      </c>
      <c r="C6975" t="s">
        <v>1913</v>
      </c>
      <c r="D6975" s="24">
        <v>11879</v>
      </c>
      <c r="E6975" t="s">
        <v>1726</v>
      </c>
      <c r="F6975" t="s">
        <v>99</v>
      </c>
      <c r="G6975" t="s">
        <v>1914</v>
      </c>
      <c r="I6975" t="s">
        <v>1841</v>
      </c>
      <c r="J6975" t="s">
        <v>1915</v>
      </c>
      <c r="K6975" t="s">
        <v>2020</v>
      </c>
      <c r="L6975" s="24">
        <v>4800</v>
      </c>
      <c r="M6975" s="25">
        <f>+VLOOKUP(E6975, TC!A:D, 4, FALSE())</f>
        <v>1.1162499999999997</v>
      </c>
      <c r="N6975" s="24">
        <f t="shared" si="540"/>
        <v>4800</v>
      </c>
      <c r="O6975" t="str">
        <f t="shared" si="541"/>
        <v>FACTURA</v>
      </c>
      <c r="P6975" t="str">
        <f t="shared" si="542"/>
        <v>2025</v>
      </c>
      <c r="Q6975" t="str">
        <f t="shared" si="543"/>
        <v>05</v>
      </c>
      <c r="R6975" t="str">
        <f>+IFERROR(VLOOKUP(I6975, Listado!A:B, 2, FALSE()), "COMERCIALIZADORA INTERNACIONAL CARIBBEAN EXOTICS S A")</f>
        <v>LONDOÑO ECHEVERRI ALEJANDRA</v>
      </c>
      <c r="S6975" s="25">
        <f>+VLOOKUP(E6975, TC!A:D, 2, FALSE())</f>
        <v>4218.6000000000004</v>
      </c>
      <c r="T6975" t="str">
        <f t="shared" si="544"/>
        <v>COP</v>
      </c>
    </row>
    <row r="6976" spans="1:20" ht="18.75" hidden="1" customHeight="1" x14ac:dyDescent="0.25">
      <c r="A6976" t="s">
        <v>2887</v>
      </c>
      <c r="B6976" t="s">
        <v>5</v>
      </c>
      <c r="C6976" t="s">
        <v>1913</v>
      </c>
      <c r="D6976" s="24">
        <v>11879</v>
      </c>
      <c r="E6976" t="s">
        <v>1726</v>
      </c>
      <c r="F6976" t="s">
        <v>99</v>
      </c>
      <c r="G6976" t="s">
        <v>1914</v>
      </c>
      <c r="I6976" t="s">
        <v>1841</v>
      </c>
      <c r="J6976" t="s">
        <v>1915</v>
      </c>
      <c r="K6976" t="s">
        <v>2020</v>
      </c>
      <c r="L6976" s="24">
        <v>6080</v>
      </c>
      <c r="M6976" s="25">
        <f>+VLOOKUP(E6976, TC!A:D, 4, FALSE())</f>
        <v>1.1162499999999997</v>
      </c>
      <c r="N6976" s="24">
        <f t="shared" si="540"/>
        <v>6080</v>
      </c>
      <c r="O6976" t="str">
        <f t="shared" si="541"/>
        <v>FACTURA</v>
      </c>
      <c r="P6976" t="str">
        <f t="shared" si="542"/>
        <v>2025</v>
      </c>
      <c r="Q6976" t="str">
        <f t="shared" si="543"/>
        <v>05</v>
      </c>
      <c r="R6976" t="str">
        <f>+IFERROR(VLOOKUP(I6976, Listado!A:B, 2, FALSE()), "COMERCIALIZADORA INTERNACIONAL CARIBBEAN EXOTICS S A")</f>
        <v>LONDOÑO ECHEVERRI ALEJANDRA</v>
      </c>
      <c r="S6976" s="25">
        <f>+VLOOKUP(E6976, TC!A:D, 2, FALSE())</f>
        <v>4218.6000000000004</v>
      </c>
      <c r="T6976" t="str">
        <f t="shared" si="544"/>
        <v>COP</v>
      </c>
    </row>
    <row r="6977" spans="1:20" ht="18.75" hidden="1" customHeight="1" x14ac:dyDescent="0.25">
      <c r="A6977" t="s">
        <v>2887</v>
      </c>
      <c r="B6977" t="s">
        <v>5</v>
      </c>
      <c r="C6977" t="s">
        <v>1913</v>
      </c>
      <c r="D6977" s="24">
        <v>11880</v>
      </c>
      <c r="E6977" t="s">
        <v>1726</v>
      </c>
      <c r="F6977" t="s">
        <v>99</v>
      </c>
      <c r="G6977" t="s">
        <v>113</v>
      </c>
      <c r="I6977" t="s">
        <v>1844</v>
      </c>
      <c r="J6977" t="s">
        <v>1915</v>
      </c>
      <c r="K6977" t="s">
        <v>2020</v>
      </c>
      <c r="L6977" s="24">
        <v>59740</v>
      </c>
      <c r="M6977" s="25">
        <f>+VLOOKUP(E6977, TC!A:D, 4, FALSE())</f>
        <v>1.1162499999999997</v>
      </c>
      <c r="N6977" s="24">
        <f t="shared" si="540"/>
        <v>59740</v>
      </c>
      <c r="O6977" t="str">
        <f t="shared" si="541"/>
        <v>FACTURA</v>
      </c>
      <c r="P6977" t="str">
        <f t="shared" si="542"/>
        <v>2025</v>
      </c>
      <c r="Q6977" t="str">
        <f t="shared" si="543"/>
        <v>05</v>
      </c>
      <c r="R6977" t="str">
        <f>+IFERROR(VLOOKUP(I6977, Listado!A:B, 2, FALSE()), "COMERCIALIZADORA INTERNACIONAL CARIBBEAN EXOTICS S A")</f>
        <v>LONDOÑO ECHEVERRI ALEJANDRA</v>
      </c>
      <c r="S6977" s="25">
        <f>+VLOOKUP(E6977, TC!A:D, 2, FALSE())</f>
        <v>4218.6000000000004</v>
      </c>
      <c r="T6977" t="str">
        <f t="shared" si="544"/>
        <v>COP</v>
      </c>
    </row>
    <row r="6978" spans="1:20" ht="18.75" hidden="1" customHeight="1" x14ac:dyDescent="0.25">
      <c r="A6978" t="s">
        <v>2887</v>
      </c>
      <c r="B6978" t="s">
        <v>5</v>
      </c>
      <c r="C6978" t="s">
        <v>1913</v>
      </c>
      <c r="D6978" s="24">
        <v>11880</v>
      </c>
      <c r="E6978" t="s">
        <v>1726</v>
      </c>
      <c r="F6978" t="s">
        <v>99</v>
      </c>
      <c r="G6978" t="s">
        <v>113</v>
      </c>
      <c r="I6978" t="s">
        <v>1844</v>
      </c>
      <c r="J6978" t="s">
        <v>1915</v>
      </c>
      <c r="K6978" t="s">
        <v>2020</v>
      </c>
      <c r="L6978" s="24">
        <v>24070</v>
      </c>
      <c r="M6978" s="25">
        <f>+VLOOKUP(E6978, TC!A:D, 4, FALSE())</f>
        <v>1.1162499999999997</v>
      </c>
      <c r="N6978" s="24">
        <f t="shared" ref="N6978:N7041" si="545">+IF(F6978="EUR", (M6978*L6978), IF(I6978="JUAN MATAS SAS", (L6978/S6978), L6978))</f>
        <v>24070</v>
      </c>
      <c r="O6978" t="str">
        <f t="shared" ref="O6978:O7041" si="546">+IF(C6978="CFE", "FACTURA", IF(ISERROR(SEARCH("ANULA", H6978))=FALSE(), "ANULACIÓN FE", IF(ISERROR(SEARCH("CANCELLATION", H6978))=FALSE(), "ANULACIÓN FE", "NOTAS")))</f>
        <v>FACTURA</v>
      </c>
      <c r="P6978" t="str">
        <f t="shared" ref="P6978:P7041" si="547">+LEFT(E6978, 4)</f>
        <v>2025</v>
      </c>
      <c r="Q6978" t="str">
        <f t="shared" ref="Q6978:Q7041" si="548">+MID(E6978, 5, 2)</f>
        <v>05</v>
      </c>
      <c r="R6978" t="str">
        <f>+IFERROR(VLOOKUP(I6978, Listado!A:B, 2, FALSE()), "COMERCIALIZADORA INTERNACIONAL CARIBBEAN EXOTICS S A")</f>
        <v>LONDOÑO ECHEVERRI ALEJANDRA</v>
      </c>
      <c r="S6978" s="25">
        <f>+VLOOKUP(E6978, TC!A:D, 2, FALSE())</f>
        <v>4218.6000000000004</v>
      </c>
      <c r="T6978" t="str">
        <f t="shared" ref="T6978:T7041" si="549">+IF(I6978="JUAN MATAS SAS", "USD", F6978)</f>
        <v>COP</v>
      </c>
    </row>
    <row r="6979" spans="1:20" ht="18.75" hidden="1" customHeight="1" x14ac:dyDescent="0.25">
      <c r="A6979" t="s">
        <v>2887</v>
      </c>
      <c r="B6979" t="s">
        <v>5</v>
      </c>
      <c r="C6979" t="s">
        <v>1913</v>
      </c>
      <c r="D6979" s="24">
        <v>11880</v>
      </c>
      <c r="E6979" t="s">
        <v>1726</v>
      </c>
      <c r="F6979" t="s">
        <v>99</v>
      </c>
      <c r="G6979" t="s">
        <v>113</v>
      </c>
      <c r="I6979" t="s">
        <v>1844</v>
      </c>
      <c r="J6979" t="s">
        <v>1915</v>
      </c>
      <c r="K6979" t="s">
        <v>2020</v>
      </c>
      <c r="L6979" s="24">
        <v>14790</v>
      </c>
      <c r="M6979" s="25">
        <f>+VLOOKUP(E6979, TC!A:D, 4, FALSE())</f>
        <v>1.1162499999999997</v>
      </c>
      <c r="N6979" s="24">
        <f t="shared" si="545"/>
        <v>14790</v>
      </c>
      <c r="O6979" t="str">
        <f t="shared" si="546"/>
        <v>FACTURA</v>
      </c>
      <c r="P6979" t="str">
        <f t="shared" si="547"/>
        <v>2025</v>
      </c>
      <c r="Q6979" t="str">
        <f t="shared" si="548"/>
        <v>05</v>
      </c>
      <c r="R6979" t="str">
        <f>+IFERROR(VLOOKUP(I6979, Listado!A:B, 2, FALSE()), "COMERCIALIZADORA INTERNACIONAL CARIBBEAN EXOTICS S A")</f>
        <v>LONDOÑO ECHEVERRI ALEJANDRA</v>
      </c>
      <c r="S6979" s="25">
        <f>+VLOOKUP(E6979, TC!A:D, 2, FALSE())</f>
        <v>4218.6000000000004</v>
      </c>
      <c r="T6979" t="str">
        <f t="shared" si="549"/>
        <v>COP</v>
      </c>
    </row>
    <row r="6980" spans="1:20" ht="18.75" hidden="1" customHeight="1" x14ac:dyDescent="0.25">
      <c r="A6980" t="s">
        <v>2887</v>
      </c>
      <c r="B6980" t="s">
        <v>5</v>
      </c>
      <c r="C6980" t="s">
        <v>1913</v>
      </c>
      <c r="D6980" s="24">
        <v>11880</v>
      </c>
      <c r="E6980" t="s">
        <v>1726</v>
      </c>
      <c r="F6980" t="s">
        <v>99</v>
      </c>
      <c r="G6980" t="s">
        <v>113</v>
      </c>
      <c r="I6980" t="s">
        <v>1844</v>
      </c>
      <c r="J6980" t="s">
        <v>1915</v>
      </c>
      <c r="K6980" t="s">
        <v>2020</v>
      </c>
      <c r="L6980" s="24">
        <v>6960</v>
      </c>
      <c r="M6980" s="25">
        <f>+VLOOKUP(E6980, TC!A:D, 4, FALSE())</f>
        <v>1.1162499999999997</v>
      </c>
      <c r="N6980" s="24">
        <f t="shared" si="545"/>
        <v>6960</v>
      </c>
      <c r="O6980" t="str">
        <f t="shared" si="546"/>
        <v>FACTURA</v>
      </c>
      <c r="P6980" t="str">
        <f t="shared" si="547"/>
        <v>2025</v>
      </c>
      <c r="Q6980" t="str">
        <f t="shared" si="548"/>
        <v>05</v>
      </c>
      <c r="R6980" t="str">
        <f>+IFERROR(VLOOKUP(I6980, Listado!A:B, 2, FALSE()), "COMERCIALIZADORA INTERNACIONAL CARIBBEAN EXOTICS S A")</f>
        <v>LONDOÑO ECHEVERRI ALEJANDRA</v>
      </c>
      <c r="S6980" s="25">
        <f>+VLOOKUP(E6980, TC!A:D, 2, FALSE())</f>
        <v>4218.6000000000004</v>
      </c>
      <c r="T6980" t="str">
        <f t="shared" si="549"/>
        <v>COP</v>
      </c>
    </row>
    <row r="6981" spans="1:20" ht="18.75" hidden="1" customHeight="1" x14ac:dyDescent="0.25">
      <c r="A6981" t="s">
        <v>2887</v>
      </c>
      <c r="B6981" t="s">
        <v>5</v>
      </c>
      <c r="C6981" t="s">
        <v>1913</v>
      </c>
      <c r="D6981" s="24">
        <v>11880</v>
      </c>
      <c r="E6981" t="s">
        <v>1726</v>
      </c>
      <c r="F6981" t="s">
        <v>99</v>
      </c>
      <c r="G6981" t="s">
        <v>113</v>
      </c>
      <c r="I6981" t="s">
        <v>1844</v>
      </c>
      <c r="J6981" t="s">
        <v>1915</v>
      </c>
      <c r="K6981" t="s">
        <v>2020</v>
      </c>
      <c r="L6981" s="24">
        <v>5800</v>
      </c>
      <c r="M6981" s="25">
        <f>+VLOOKUP(E6981, TC!A:D, 4, FALSE())</f>
        <v>1.1162499999999997</v>
      </c>
      <c r="N6981" s="24">
        <f t="shared" si="545"/>
        <v>5800</v>
      </c>
      <c r="O6981" t="str">
        <f t="shared" si="546"/>
        <v>FACTURA</v>
      </c>
      <c r="P6981" t="str">
        <f t="shared" si="547"/>
        <v>2025</v>
      </c>
      <c r="Q6981" t="str">
        <f t="shared" si="548"/>
        <v>05</v>
      </c>
      <c r="R6981" t="str">
        <f>+IFERROR(VLOOKUP(I6981, Listado!A:B, 2, FALSE()), "COMERCIALIZADORA INTERNACIONAL CARIBBEAN EXOTICS S A")</f>
        <v>LONDOÑO ECHEVERRI ALEJANDRA</v>
      </c>
      <c r="S6981" s="25">
        <f>+VLOOKUP(E6981, TC!A:D, 2, FALSE())</f>
        <v>4218.6000000000004</v>
      </c>
      <c r="T6981" t="str">
        <f t="shared" si="549"/>
        <v>COP</v>
      </c>
    </row>
    <row r="6982" spans="1:20" ht="18.75" hidden="1" customHeight="1" x14ac:dyDescent="0.25">
      <c r="A6982" t="s">
        <v>2887</v>
      </c>
      <c r="B6982" t="s">
        <v>5</v>
      </c>
      <c r="C6982" t="s">
        <v>1913</v>
      </c>
      <c r="D6982" s="24">
        <v>11880</v>
      </c>
      <c r="E6982" t="s">
        <v>1726</v>
      </c>
      <c r="F6982" t="s">
        <v>99</v>
      </c>
      <c r="G6982" t="s">
        <v>113</v>
      </c>
      <c r="I6982" t="s">
        <v>1844</v>
      </c>
      <c r="J6982" t="s">
        <v>1915</v>
      </c>
      <c r="K6982" t="s">
        <v>2020</v>
      </c>
      <c r="L6982" s="24">
        <v>4640</v>
      </c>
      <c r="M6982" s="25">
        <f>+VLOOKUP(E6982, TC!A:D, 4, FALSE())</f>
        <v>1.1162499999999997</v>
      </c>
      <c r="N6982" s="24">
        <f t="shared" si="545"/>
        <v>4640</v>
      </c>
      <c r="O6982" t="str">
        <f t="shared" si="546"/>
        <v>FACTURA</v>
      </c>
      <c r="P6982" t="str">
        <f t="shared" si="547"/>
        <v>2025</v>
      </c>
      <c r="Q6982" t="str">
        <f t="shared" si="548"/>
        <v>05</v>
      </c>
      <c r="R6982" t="str">
        <f>+IFERROR(VLOOKUP(I6982, Listado!A:B, 2, FALSE()), "COMERCIALIZADORA INTERNACIONAL CARIBBEAN EXOTICS S A")</f>
        <v>LONDOÑO ECHEVERRI ALEJANDRA</v>
      </c>
      <c r="S6982" s="25">
        <f>+VLOOKUP(E6982, TC!A:D, 2, FALSE())</f>
        <v>4218.6000000000004</v>
      </c>
      <c r="T6982" t="str">
        <f t="shared" si="549"/>
        <v>COP</v>
      </c>
    </row>
    <row r="6983" spans="1:20" ht="18.75" hidden="1" customHeight="1" x14ac:dyDescent="0.25">
      <c r="A6983" t="s">
        <v>2887</v>
      </c>
      <c r="B6983" t="s">
        <v>5</v>
      </c>
      <c r="C6983" t="s">
        <v>1970</v>
      </c>
      <c r="D6983" s="24">
        <v>2341</v>
      </c>
      <c r="E6983" t="s">
        <v>1726</v>
      </c>
      <c r="F6983" t="s">
        <v>1924</v>
      </c>
      <c r="G6983" t="s">
        <v>108</v>
      </c>
      <c r="H6983" t="s">
        <v>2012</v>
      </c>
      <c r="I6983" t="s">
        <v>1894</v>
      </c>
      <c r="J6983" t="s">
        <v>1919</v>
      </c>
      <c r="K6983" t="s">
        <v>59</v>
      </c>
      <c r="L6983" s="24">
        <v>-6763.72</v>
      </c>
      <c r="M6983" s="25">
        <f>+VLOOKUP(E6983, TC!A:D, 4, FALSE())</f>
        <v>1.1162499999999997</v>
      </c>
      <c r="N6983" s="24">
        <f t="shared" si="545"/>
        <v>-7550.0024499999981</v>
      </c>
      <c r="O6983" t="str">
        <f t="shared" si="546"/>
        <v>NOTAS</v>
      </c>
      <c r="P6983" t="str">
        <f t="shared" si="547"/>
        <v>2025</v>
      </c>
      <c r="Q6983" t="str">
        <f t="shared" si="548"/>
        <v>05</v>
      </c>
      <c r="R6983" t="str">
        <f>+IFERROR(VLOOKUP(I6983, Listado!A:B, 2, FALSE()), "COMERCIALIZADORA INTERNACIONAL CARIBBEAN EXOTICS S A")</f>
        <v>PIEDRAHITA PEREZ MARIANA</v>
      </c>
      <c r="S6983" s="25">
        <f>+VLOOKUP(E6983, TC!A:D, 2, FALSE())</f>
        <v>4218.6000000000004</v>
      </c>
      <c r="T6983" t="str">
        <f t="shared" si="549"/>
        <v>EUR</v>
      </c>
    </row>
    <row r="6984" spans="1:20" ht="18.75" hidden="1" customHeight="1" x14ac:dyDescent="0.25">
      <c r="A6984" t="s">
        <v>2887</v>
      </c>
      <c r="B6984" t="s">
        <v>5</v>
      </c>
      <c r="C6984" t="s">
        <v>1970</v>
      </c>
      <c r="D6984" s="24">
        <v>2342</v>
      </c>
      <c r="E6984" t="s">
        <v>1726</v>
      </c>
      <c r="F6984" t="s">
        <v>128</v>
      </c>
      <c r="G6984" t="s">
        <v>110</v>
      </c>
      <c r="H6984" t="s">
        <v>2976</v>
      </c>
      <c r="I6984" t="s">
        <v>1850</v>
      </c>
      <c r="J6984" t="s">
        <v>1919</v>
      </c>
      <c r="K6984" t="s">
        <v>53</v>
      </c>
      <c r="L6984" s="24">
        <v>-250</v>
      </c>
      <c r="M6984" s="25">
        <f>+VLOOKUP(E6984, TC!A:D, 4, FALSE())</f>
        <v>1.1162499999999997</v>
      </c>
      <c r="N6984" s="24">
        <f t="shared" si="545"/>
        <v>-250</v>
      </c>
      <c r="O6984" t="str">
        <f t="shared" si="546"/>
        <v>NOTAS</v>
      </c>
      <c r="P6984" t="str">
        <f t="shared" si="547"/>
        <v>2025</v>
      </c>
      <c r="Q6984" t="str">
        <f t="shared" si="548"/>
        <v>05</v>
      </c>
      <c r="R6984" t="str">
        <f>+IFERROR(VLOOKUP(I6984, Listado!A:B, 2, FALSE()), "COMERCIALIZADORA INTERNACIONAL CARIBBEAN EXOTICS S A")</f>
        <v>PEREZ MEJIA MARIA PAULINA</v>
      </c>
      <c r="S6984" s="25">
        <f>+VLOOKUP(E6984, TC!A:D, 2, FALSE())</f>
        <v>4218.6000000000004</v>
      </c>
      <c r="T6984" t="str">
        <f t="shared" si="549"/>
        <v>USD</v>
      </c>
    </row>
    <row r="6985" spans="1:20" ht="18.75" hidden="1" customHeight="1" x14ac:dyDescent="0.25">
      <c r="A6985" t="s">
        <v>2887</v>
      </c>
      <c r="B6985" t="s">
        <v>5</v>
      </c>
      <c r="C6985" t="s">
        <v>1913</v>
      </c>
      <c r="D6985" s="24">
        <v>11881</v>
      </c>
      <c r="E6985" t="s">
        <v>1726</v>
      </c>
      <c r="F6985" t="s">
        <v>99</v>
      </c>
      <c r="G6985" t="s">
        <v>113</v>
      </c>
      <c r="I6985" t="s">
        <v>1843</v>
      </c>
      <c r="J6985" t="s">
        <v>1915</v>
      </c>
      <c r="K6985" t="s">
        <v>2020</v>
      </c>
      <c r="L6985" s="24">
        <v>51620</v>
      </c>
      <c r="M6985" s="25">
        <f>+VLOOKUP(E6985, TC!A:D, 4, FALSE())</f>
        <v>1.1162499999999997</v>
      </c>
      <c r="N6985" s="24">
        <f t="shared" si="545"/>
        <v>51620</v>
      </c>
      <c r="O6985" t="str">
        <f t="shared" si="546"/>
        <v>FACTURA</v>
      </c>
      <c r="P6985" t="str">
        <f t="shared" si="547"/>
        <v>2025</v>
      </c>
      <c r="Q6985" t="str">
        <f t="shared" si="548"/>
        <v>05</v>
      </c>
      <c r="R6985" t="str">
        <f>+IFERROR(VLOOKUP(I6985, Listado!A:B, 2, FALSE()), "COMERCIALIZADORA INTERNACIONAL CARIBBEAN EXOTICS S A")</f>
        <v>LONDOÑO ECHEVERRI ALEJANDRA</v>
      </c>
      <c r="S6985" s="25">
        <f>+VLOOKUP(E6985, TC!A:D, 2, FALSE())</f>
        <v>4218.6000000000004</v>
      </c>
      <c r="T6985" t="str">
        <f t="shared" si="549"/>
        <v>COP</v>
      </c>
    </row>
    <row r="6986" spans="1:20" ht="18.75" hidden="1" customHeight="1" x14ac:dyDescent="0.25">
      <c r="A6986" t="s">
        <v>2887</v>
      </c>
      <c r="B6986" t="s">
        <v>5</v>
      </c>
      <c r="C6986" t="s">
        <v>1913</v>
      </c>
      <c r="D6986" s="24">
        <v>11881</v>
      </c>
      <c r="E6986" t="s">
        <v>1726</v>
      </c>
      <c r="F6986" t="s">
        <v>99</v>
      </c>
      <c r="G6986" t="s">
        <v>113</v>
      </c>
      <c r="I6986" t="s">
        <v>1843</v>
      </c>
      <c r="J6986" t="s">
        <v>1915</v>
      </c>
      <c r="K6986" t="s">
        <v>2020</v>
      </c>
      <c r="L6986" s="24">
        <v>65540</v>
      </c>
      <c r="M6986" s="25">
        <f>+VLOOKUP(E6986, TC!A:D, 4, FALSE())</f>
        <v>1.1162499999999997</v>
      </c>
      <c r="N6986" s="24">
        <f t="shared" si="545"/>
        <v>65540</v>
      </c>
      <c r="O6986" t="str">
        <f t="shared" si="546"/>
        <v>FACTURA</v>
      </c>
      <c r="P6986" t="str">
        <f t="shared" si="547"/>
        <v>2025</v>
      </c>
      <c r="Q6986" t="str">
        <f t="shared" si="548"/>
        <v>05</v>
      </c>
      <c r="R6986" t="str">
        <f>+IFERROR(VLOOKUP(I6986, Listado!A:B, 2, FALSE()), "COMERCIALIZADORA INTERNACIONAL CARIBBEAN EXOTICS S A")</f>
        <v>LONDOÑO ECHEVERRI ALEJANDRA</v>
      </c>
      <c r="S6986" s="25">
        <f>+VLOOKUP(E6986, TC!A:D, 2, FALSE())</f>
        <v>4218.6000000000004</v>
      </c>
      <c r="T6986" t="str">
        <f t="shared" si="549"/>
        <v>COP</v>
      </c>
    </row>
    <row r="6987" spans="1:20" ht="18.75" hidden="1" customHeight="1" x14ac:dyDescent="0.25">
      <c r="A6987" t="s">
        <v>2887</v>
      </c>
      <c r="B6987" t="s">
        <v>5</v>
      </c>
      <c r="C6987" t="s">
        <v>1913</v>
      </c>
      <c r="D6987" s="24">
        <v>11881</v>
      </c>
      <c r="E6987" t="s">
        <v>1726</v>
      </c>
      <c r="F6987" t="s">
        <v>99</v>
      </c>
      <c r="G6987" t="s">
        <v>113</v>
      </c>
      <c r="I6987" t="s">
        <v>1843</v>
      </c>
      <c r="J6987" t="s">
        <v>1915</v>
      </c>
      <c r="K6987" t="s">
        <v>2020</v>
      </c>
      <c r="L6987" s="24">
        <v>42340</v>
      </c>
      <c r="M6987" s="25">
        <f>+VLOOKUP(E6987, TC!A:D, 4, FALSE())</f>
        <v>1.1162499999999997</v>
      </c>
      <c r="N6987" s="24">
        <f t="shared" si="545"/>
        <v>42340</v>
      </c>
      <c r="O6987" t="str">
        <f t="shared" si="546"/>
        <v>FACTURA</v>
      </c>
      <c r="P6987" t="str">
        <f t="shared" si="547"/>
        <v>2025</v>
      </c>
      <c r="Q6987" t="str">
        <f t="shared" si="548"/>
        <v>05</v>
      </c>
      <c r="R6987" t="str">
        <f>+IFERROR(VLOOKUP(I6987, Listado!A:B, 2, FALSE()), "COMERCIALIZADORA INTERNACIONAL CARIBBEAN EXOTICS S A")</f>
        <v>LONDOÑO ECHEVERRI ALEJANDRA</v>
      </c>
      <c r="S6987" s="25">
        <f>+VLOOKUP(E6987, TC!A:D, 2, FALSE())</f>
        <v>4218.6000000000004</v>
      </c>
      <c r="T6987" t="str">
        <f t="shared" si="549"/>
        <v>COP</v>
      </c>
    </row>
    <row r="6988" spans="1:20" ht="18.75" hidden="1" customHeight="1" x14ac:dyDescent="0.25">
      <c r="A6988" t="s">
        <v>2887</v>
      </c>
      <c r="B6988" t="s">
        <v>5</v>
      </c>
      <c r="C6988" t="s">
        <v>1913</v>
      </c>
      <c r="D6988" s="24">
        <v>11881</v>
      </c>
      <c r="E6988" t="s">
        <v>1726</v>
      </c>
      <c r="F6988" t="s">
        <v>99</v>
      </c>
      <c r="G6988" t="s">
        <v>113</v>
      </c>
      <c r="I6988" t="s">
        <v>1843</v>
      </c>
      <c r="J6988" t="s">
        <v>1915</v>
      </c>
      <c r="K6988" t="s">
        <v>2020</v>
      </c>
      <c r="L6988" s="24">
        <v>55100</v>
      </c>
      <c r="M6988" s="25">
        <f>+VLOOKUP(E6988, TC!A:D, 4, FALSE())</f>
        <v>1.1162499999999997</v>
      </c>
      <c r="N6988" s="24">
        <f t="shared" si="545"/>
        <v>55100</v>
      </c>
      <c r="O6988" t="str">
        <f t="shared" si="546"/>
        <v>FACTURA</v>
      </c>
      <c r="P6988" t="str">
        <f t="shared" si="547"/>
        <v>2025</v>
      </c>
      <c r="Q6988" t="str">
        <f t="shared" si="548"/>
        <v>05</v>
      </c>
      <c r="R6988" t="str">
        <f>+IFERROR(VLOOKUP(I6988, Listado!A:B, 2, FALSE()), "COMERCIALIZADORA INTERNACIONAL CARIBBEAN EXOTICS S A")</f>
        <v>LONDOÑO ECHEVERRI ALEJANDRA</v>
      </c>
      <c r="S6988" s="25">
        <f>+VLOOKUP(E6988, TC!A:D, 2, FALSE())</f>
        <v>4218.6000000000004</v>
      </c>
      <c r="T6988" t="str">
        <f t="shared" si="549"/>
        <v>COP</v>
      </c>
    </row>
    <row r="6989" spans="1:20" ht="18.75" hidden="1" customHeight="1" x14ac:dyDescent="0.25">
      <c r="A6989" t="s">
        <v>2887</v>
      </c>
      <c r="B6989" t="s">
        <v>5</v>
      </c>
      <c r="C6989" t="s">
        <v>1913</v>
      </c>
      <c r="D6989" s="24">
        <v>11881</v>
      </c>
      <c r="E6989" t="s">
        <v>1726</v>
      </c>
      <c r="F6989" t="s">
        <v>99</v>
      </c>
      <c r="G6989" t="s">
        <v>113</v>
      </c>
      <c r="I6989" t="s">
        <v>1843</v>
      </c>
      <c r="J6989" t="s">
        <v>1915</v>
      </c>
      <c r="K6989" t="s">
        <v>2020</v>
      </c>
      <c r="L6989" s="24">
        <v>32480</v>
      </c>
      <c r="M6989" s="25">
        <f>+VLOOKUP(E6989, TC!A:D, 4, FALSE())</f>
        <v>1.1162499999999997</v>
      </c>
      <c r="N6989" s="24">
        <f t="shared" si="545"/>
        <v>32480</v>
      </c>
      <c r="O6989" t="str">
        <f t="shared" si="546"/>
        <v>FACTURA</v>
      </c>
      <c r="P6989" t="str">
        <f t="shared" si="547"/>
        <v>2025</v>
      </c>
      <c r="Q6989" t="str">
        <f t="shared" si="548"/>
        <v>05</v>
      </c>
      <c r="R6989" t="str">
        <f>+IFERROR(VLOOKUP(I6989, Listado!A:B, 2, FALSE()), "COMERCIALIZADORA INTERNACIONAL CARIBBEAN EXOTICS S A")</f>
        <v>LONDOÑO ECHEVERRI ALEJANDRA</v>
      </c>
      <c r="S6989" s="25">
        <f>+VLOOKUP(E6989, TC!A:D, 2, FALSE())</f>
        <v>4218.6000000000004</v>
      </c>
      <c r="T6989" t="str">
        <f t="shared" si="549"/>
        <v>COP</v>
      </c>
    </row>
    <row r="6990" spans="1:20" ht="18.75" hidden="1" customHeight="1" x14ac:dyDescent="0.25">
      <c r="A6990" t="s">
        <v>2887</v>
      </c>
      <c r="B6990" t="s">
        <v>5</v>
      </c>
      <c r="C6990" t="s">
        <v>1913</v>
      </c>
      <c r="D6990" s="24">
        <v>11881</v>
      </c>
      <c r="E6990" t="s">
        <v>1726</v>
      </c>
      <c r="F6990" t="s">
        <v>99</v>
      </c>
      <c r="G6990" t="s">
        <v>113</v>
      </c>
      <c r="I6990" t="s">
        <v>1843</v>
      </c>
      <c r="J6990" t="s">
        <v>1915</v>
      </c>
      <c r="K6990" t="s">
        <v>2020</v>
      </c>
      <c r="L6990" s="24">
        <v>29000</v>
      </c>
      <c r="M6990" s="25">
        <f>+VLOOKUP(E6990, TC!A:D, 4, FALSE())</f>
        <v>1.1162499999999997</v>
      </c>
      <c r="N6990" s="24">
        <f t="shared" si="545"/>
        <v>29000</v>
      </c>
      <c r="O6990" t="str">
        <f t="shared" si="546"/>
        <v>FACTURA</v>
      </c>
      <c r="P6990" t="str">
        <f t="shared" si="547"/>
        <v>2025</v>
      </c>
      <c r="Q6990" t="str">
        <f t="shared" si="548"/>
        <v>05</v>
      </c>
      <c r="R6990" t="str">
        <f>+IFERROR(VLOOKUP(I6990, Listado!A:B, 2, FALSE()), "COMERCIALIZADORA INTERNACIONAL CARIBBEAN EXOTICS S A")</f>
        <v>LONDOÑO ECHEVERRI ALEJANDRA</v>
      </c>
      <c r="S6990" s="25">
        <f>+VLOOKUP(E6990, TC!A:D, 2, FALSE())</f>
        <v>4218.6000000000004</v>
      </c>
      <c r="T6990" t="str">
        <f t="shared" si="549"/>
        <v>COP</v>
      </c>
    </row>
    <row r="6991" spans="1:20" ht="18.75" hidden="1" customHeight="1" x14ac:dyDescent="0.25">
      <c r="A6991" t="s">
        <v>2887</v>
      </c>
      <c r="B6991" t="s">
        <v>5</v>
      </c>
      <c r="C6991" t="s">
        <v>1913</v>
      </c>
      <c r="D6991" s="24">
        <v>11881</v>
      </c>
      <c r="E6991" t="s">
        <v>1726</v>
      </c>
      <c r="F6991" t="s">
        <v>99</v>
      </c>
      <c r="G6991" t="s">
        <v>113</v>
      </c>
      <c r="I6991" t="s">
        <v>1843</v>
      </c>
      <c r="J6991" t="s">
        <v>1915</v>
      </c>
      <c r="K6991" t="s">
        <v>2020</v>
      </c>
      <c r="L6991" s="24">
        <v>12760</v>
      </c>
      <c r="M6991" s="25">
        <f>+VLOOKUP(E6991, TC!A:D, 4, FALSE())</f>
        <v>1.1162499999999997</v>
      </c>
      <c r="N6991" s="24">
        <f t="shared" si="545"/>
        <v>12760</v>
      </c>
      <c r="O6991" t="str">
        <f t="shared" si="546"/>
        <v>FACTURA</v>
      </c>
      <c r="P6991" t="str">
        <f t="shared" si="547"/>
        <v>2025</v>
      </c>
      <c r="Q6991" t="str">
        <f t="shared" si="548"/>
        <v>05</v>
      </c>
      <c r="R6991" t="str">
        <f>+IFERROR(VLOOKUP(I6991, Listado!A:B, 2, FALSE()), "COMERCIALIZADORA INTERNACIONAL CARIBBEAN EXOTICS S A")</f>
        <v>LONDOÑO ECHEVERRI ALEJANDRA</v>
      </c>
      <c r="S6991" s="25">
        <f>+VLOOKUP(E6991, TC!A:D, 2, FALSE())</f>
        <v>4218.6000000000004</v>
      </c>
      <c r="T6991" t="str">
        <f t="shared" si="549"/>
        <v>COP</v>
      </c>
    </row>
    <row r="6992" spans="1:20" ht="18.75" hidden="1" customHeight="1" x14ac:dyDescent="0.25">
      <c r="A6992" t="s">
        <v>2887</v>
      </c>
      <c r="B6992" t="s">
        <v>5</v>
      </c>
      <c r="C6992" t="s">
        <v>1913</v>
      </c>
      <c r="D6992" s="24">
        <v>11881</v>
      </c>
      <c r="E6992" t="s">
        <v>1726</v>
      </c>
      <c r="F6992" t="s">
        <v>99</v>
      </c>
      <c r="G6992" t="s">
        <v>113</v>
      </c>
      <c r="I6992" t="s">
        <v>1843</v>
      </c>
      <c r="J6992" t="s">
        <v>1915</v>
      </c>
      <c r="K6992" t="s">
        <v>2020</v>
      </c>
      <c r="L6992" s="24">
        <v>1160</v>
      </c>
      <c r="M6992" s="25">
        <f>+VLOOKUP(E6992, TC!A:D, 4, FALSE())</f>
        <v>1.1162499999999997</v>
      </c>
      <c r="N6992" s="24">
        <f t="shared" si="545"/>
        <v>1160</v>
      </c>
      <c r="O6992" t="str">
        <f t="shared" si="546"/>
        <v>FACTURA</v>
      </c>
      <c r="P6992" t="str">
        <f t="shared" si="547"/>
        <v>2025</v>
      </c>
      <c r="Q6992" t="str">
        <f t="shared" si="548"/>
        <v>05</v>
      </c>
      <c r="R6992" t="str">
        <f>+IFERROR(VLOOKUP(I6992, Listado!A:B, 2, FALSE()), "COMERCIALIZADORA INTERNACIONAL CARIBBEAN EXOTICS S A")</f>
        <v>LONDOÑO ECHEVERRI ALEJANDRA</v>
      </c>
      <c r="S6992" s="25">
        <f>+VLOOKUP(E6992, TC!A:D, 2, FALSE())</f>
        <v>4218.6000000000004</v>
      </c>
      <c r="T6992" t="str">
        <f t="shared" si="549"/>
        <v>COP</v>
      </c>
    </row>
    <row r="6993" spans="1:20" ht="18.75" hidden="1" customHeight="1" x14ac:dyDescent="0.25">
      <c r="A6993" t="s">
        <v>2887</v>
      </c>
      <c r="B6993" t="s">
        <v>5</v>
      </c>
      <c r="C6993" t="s">
        <v>1970</v>
      </c>
      <c r="D6993" s="24">
        <v>2343</v>
      </c>
      <c r="E6993" t="s">
        <v>1726</v>
      </c>
      <c r="F6993" t="s">
        <v>1924</v>
      </c>
      <c r="G6993" t="s">
        <v>108</v>
      </c>
      <c r="H6993" t="s">
        <v>2012</v>
      </c>
      <c r="I6993" t="s">
        <v>1873</v>
      </c>
      <c r="J6993" t="s">
        <v>1962</v>
      </c>
      <c r="K6993" t="s">
        <v>46</v>
      </c>
      <c r="L6993" s="24">
        <v>-160.74</v>
      </c>
      <c r="M6993" s="25">
        <f>+VLOOKUP(E6993, TC!A:D, 4, FALSE())</f>
        <v>1.1162499999999997</v>
      </c>
      <c r="N6993" s="24">
        <f t="shared" si="545"/>
        <v>-179.42602499999998</v>
      </c>
      <c r="O6993" t="str">
        <f t="shared" si="546"/>
        <v>NOTAS</v>
      </c>
      <c r="P6993" t="str">
        <f t="shared" si="547"/>
        <v>2025</v>
      </c>
      <c r="Q6993" t="str">
        <f t="shared" si="548"/>
        <v>05</v>
      </c>
      <c r="R6993" t="str">
        <f>+IFERROR(VLOOKUP(I6993, Listado!A:B, 2, FALSE()), "COMERCIALIZADORA INTERNACIONAL CARIBBEAN EXOTICS S A")</f>
        <v>PIEDRAHITA PEREZ MARIANA</v>
      </c>
      <c r="S6993" s="25">
        <f>+VLOOKUP(E6993, TC!A:D, 2, FALSE())</f>
        <v>4218.6000000000004</v>
      </c>
      <c r="T6993" t="str">
        <f t="shared" si="549"/>
        <v>EUR</v>
      </c>
    </row>
    <row r="6994" spans="1:20" ht="18.75" hidden="1" customHeight="1" x14ac:dyDescent="0.25">
      <c r="A6994" t="s">
        <v>2887</v>
      </c>
      <c r="B6994" t="s">
        <v>5</v>
      </c>
      <c r="C6994" t="s">
        <v>1913</v>
      </c>
      <c r="D6994" s="24">
        <v>11882</v>
      </c>
      <c r="E6994" t="s">
        <v>1726</v>
      </c>
      <c r="F6994" t="s">
        <v>99</v>
      </c>
      <c r="G6994" t="s">
        <v>1914</v>
      </c>
      <c r="I6994" t="s">
        <v>1841</v>
      </c>
      <c r="J6994" t="s">
        <v>1915</v>
      </c>
      <c r="K6994" t="s">
        <v>2021</v>
      </c>
      <c r="L6994" s="24">
        <v>380520</v>
      </c>
      <c r="M6994" s="25">
        <f>+VLOOKUP(E6994, TC!A:D, 4, FALSE())</f>
        <v>1.1162499999999997</v>
      </c>
      <c r="N6994" s="24">
        <f t="shared" si="545"/>
        <v>380520</v>
      </c>
      <c r="O6994" t="str">
        <f t="shared" si="546"/>
        <v>FACTURA</v>
      </c>
      <c r="P6994" t="str">
        <f t="shared" si="547"/>
        <v>2025</v>
      </c>
      <c r="Q6994" t="str">
        <f t="shared" si="548"/>
        <v>05</v>
      </c>
      <c r="R6994" t="str">
        <f>+IFERROR(VLOOKUP(I6994, Listado!A:B, 2, FALSE()), "COMERCIALIZADORA INTERNACIONAL CARIBBEAN EXOTICS S A")</f>
        <v>LONDOÑO ECHEVERRI ALEJANDRA</v>
      </c>
      <c r="S6994" s="25">
        <f>+VLOOKUP(E6994, TC!A:D, 2, FALSE())</f>
        <v>4218.6000000000004</v>
      </c>
      <c r="T6994" t="str">
        <f t="shared" si="549"/>
        <v>COP</v>
      </c>
    </row>
    <row r="6995" spans="1:20" ht="18.75" hidden="1" customHeight="1" x14ac:dyDescent="0.25">
      <c r="A6995" t="s">
        <v>2887</v>
      </c>
      <c r="B6995" t="s">
        <v>5</v>
      </c>
      <c r="C6995" t="s">
        <v>1913</v>
      </c>
      <c r="D6995" s="24">
        <v>11882</v>
      </c>
      <c r="E6995" t="s">
        <v>1726</v>
      </c>
      <c r="F6995" t="s">
        <v>99</v>
      </c>
      <c r="G6995" t="s">
        <v>1914</v>
      </c>
      <c r="I6995" t="s">
        <v>1841</v>
      </c>
      <c r="J6995" t="s">
        <v>1915</v>
      </c>
      <c r="K6995" t="s">
        <v>2021</v>
      </c>
      <c r="L6995" s="24">
        <v>70200</v>
      </c>
      <c r="M6995" s="25">
        <f>+VLOOKUP(E6995, TC!A:D, 4, FALSE())</f>
        <v>1.1162499999999997</v>
      </c>
      <c r="N6995" s="24">
        <f t="shared" si="545"/>
        <v>70200</v>
      </c>
      <c r="O6995" t="str">
        <f t="shared" si="546"/>
        <v>FACTURA</v>
      </c>
      <c r="P6995" t="str">
        <f t="shared" si="547"/>
        <v>2025</v>
      </c>
      <c r="Q6995" t="str">
        <f t="shared" si="548"/>
        <v>05</v>
      </c>
      <c r="R6995" t="str">
        <f>+IFERROR(VLOOKUP(I6995, Listado!A:B, 2, FALSE()), "COMERCIALIZADORA INTERNACIONAL CARIBBEAN EXOTICS S A")</f>
        <v>LONDOÑO ECHEVERRI ALEJANDRA</v>
      </c>
      <c r="S6995" s="25">
        <f>+VLOOKUP(E6995, TC!A:D, 2, FALSE())</f>
        <v>4218.6000000000004</v>
      </c>
      <c r="T6995" t="str">
        <f t="shared" si="549"/>
        <v>COP</v>
      </c>
    </row>
    <row r="6996" spans="1:20" ht="18.75" hidden="1" customHeight="1" x14ac:dyDescent="0.25">
      <c r="A6996" t="s">
        <v>2887</v>
      </c>
      <c r="B6996" t="s">
        <v>5</v>
      </c>
      <c r="C6996" t="s">
        <v>1913</v>
      </c>
      <c r="D6996" s="24">
        <v>11882</v>
      </c>
      <c r="E6996" t="s">
        <v>1726</v>
      </c>
      <c r="F6996" t="s">
        <v>99</v>
      </c>
      <c r="G6996" t="s">
        <v>1914</v>
      </c>
      <c r="I6996" t="s">
        <v>1841</v>
      </c>
      <c r="J6996" t="s">
        <v>1915</v>
      </c>
      <c r="K6996" t="s">
        <v>2021</v>
      </c>
      <c r="L6996" s="24">
        <v>41580</v>
      </c>
      <c r="M6996" s="25">
        <f>+VLOOKUP(E6996, TC!A:D, 4, FALSE())</f>
        <v>1.1162499999999997</v>
      </c>
      <c r="N6996" s="24">
        <f t="shared" si="545"/>
        <v>41580</v>
      </c>
      <c r="O6996" t="str">
        <f t="shared" si="546"/>
        <v>FACTURA</v>
      </c>
      <c r="P6996" t="str">
        <f t="shared" si="547"/>
        <v>2025</v>
      </c>
      <c r="Q6996" t="str">
        <f t="shared" si="548"/>
        <v>05</v>
      </c>
      <c r="R6996" t="str">
        <f>+IFERROR(VLOOKUP(I6996, Listado!A:B, 2, FALSE()), "COMERCIALIZADORA INTERNACIONAL CARIBBEAN EXOTICS S A")</f>
        <v>LONDOÑO ECHEVERRI ALEJANDRA</v>
      </c>
      <c r="S6996" s="25">
        <f>+VLOOKUP(E6996, TC!A:D, 2, FALSE())</f>
        <v>4218.6000000000004</v>
      </c>
      <c r="T6996" t="str">
        <f t="shared" si="549"/>
        <v>COP</v>
      </c>
    </row>
    <row r="6997" spans="1:20" ht="18.75" hidden="1" customHeight="1" x14ac:dyDescent="0.25">
      <c r="A6997" t="s">
        <v>2887</v>
      </c>
      <c r="B6997" t="s">
        <v>5</v>
      </c>
      <c r="C6997" t="s">
        <v>1913</v>
      </c>
      <c r="D6997" s="24">
        <v>11882</v>
      </c>
      <c r="E6997" t="s">
        <v>1726</v>
      </c>
      <c r="F6997" t="s">
        <v>99</v>
      </c>
      <c r="G6997" t="s">
        <v>1914</v>
      </c>
      <c r="I6997" t="s">
        <v>1841</v>
      </c>
      <c r="J6997" t="s">
        <v>1915</v>
      </c>
      <c r="K6997" t="s">
        <v>2021</v>
      </c>
      <c r="L6997" s="24">
        <v>2880</v>
      </c>
      <c r="M6997" s="25">
        <f>+VLOOKUP(E6997, TC!A:D, 4, FALSE())</f>
        <v>1.1162499999999997</v>
      </c>
      <c r="N6997" s="24">
        <f t="shared" si="545"/>
        <v>2880</v>
      </c>
      <c r="O6997" t="str">
        <f t="shared" si="546"/>
        <v>FACTURA</v>
      </c>
      <c r="P6997" t="str">
        <f t="shared" si="547"/>
        <v>2025</v>
      </c>
      <c r="Q6997" t="str">
        <f t="shared" si="548"/>
        <v>05</v>
      </c>
      <c r="R6997" t="str">
        <f>+IFERROR(VLOOKUP(I6997, Listado!A:B, 2, FALSE()), "COMERCIALIZADORA INTERNACIONAL CARIBBEAN EXOTICS S A")</f>
        <v>LONDOÑO ECHEVERRI ALEJANDRA</v>
      </c>
      <c r="S6997" s="25">
        <f>+VLOOKUP(E6997, TC!A:D, 2, FALSE())</f>
        <v>4218.6000000000004</v>
      </c>
      <c r="T6997" t="str">
        <f t="shared" si="549"/>
        <v>COP</v>
      </c>
    </row>
    <row r="6998" spans="1:20" ht="18.75" hidden="1" customHeight="1" x14ac:dyDescent="0.25">
      <c r="A6998" t="s">
        <v>2887</v>
      </c>
      <c r="B6998" t="s">
        <v>5</v>
      </c>
      <c r="C6998" t="s">
        <v>1913</v>
      </c>
      <c r="D6998" s="24">
        <v>11882</v>
      </c>
      <c r="E6998" t="s">
        <v>1726</v>
      </c>
      <c r="F6998" t="s">
        <v>99</v>
      </c>
      <c r="G6998" t="s">
        <v>1914</v>
      </c>
      <c r="I6998" t="s">
        <v>1841</v>
      </c>
      <c r="J6998" t="s">
        <v>1915</v>
      </c>
      <c r="K6998" t="s">
        <v>2021</v>
      </c>
      <c r="L6998" s="24">
        <v>16200</v>
      </c>
      <c r="M6998" s="25">
        <f>+VLOOKUP(E6998, TC!A:D, 4, FALSE())</f>
        <v>1.1162499999999997</v>
      </c>
      <c r="N6998" s="24">
        <f t="shared" si="545"/>
        <v>16200</v>
      </c>
      <c r="O6998" t="str">
        <f t="shared" si="546"/>
        <v>FACTURA</v>
      </c>
      <c r="P6998" t="str">
        <f t="shared" si="547"/>
        <v>2025</v>
      </c>
      <c r="Q6998" t="str">
        <f t="shared" si="548"/>
        <v>05</v>
      </c>
      <c r="R6998" t="str">
        <f>+IFERROR(VLOOKUP(I6998, Listado!A:B, 2, FALSE()), "COMERCIALIZADORA INTERNACIONAL CARIBBEAN EXOTICS S A")</f>
        <v>LONDOÑO ECHEVERRI ALEJANDRA</v>
      </c>
      <c r="S6998" s="25">
        <f>+VLOOKUP(E6998, TC!A:D, 2, FALSE())</f>
        <v>4218.6000000000004</v>
      </c>
      <c r="T6998" t="str">
        <f t="shared" si="549"/>
        <v>COP</v>
      </c>
    </row>
    <row r="6999" spans="1:20" ht="18.75" hidden="1" customHeight="1" x14ac:dyDescent="0.25">
      <c r="A6999" t="s">
        <v>2887</v>
      </c>
      <c r="B6999" t="s">
        <v>5</v>
      </c>
      <c r="C6999" t="s">
        <v>1913</v>
      </c>
      <c r="D6999" s="24">
        <v>11882</v>
      </c>
      <c r="E6999" t="s">
        <v>1726</v>
      </c>
      <c r="F6999" t="s">
        <v>99</v>
      </c>
      <c r="G6999" t="s">
        <v>1914</v>
      </c>
      <c r="I6999" t="s">
        <v>1841</v>
      </c>
      <c r="J6999" t="s">
        <v>1915</v>
      </c>
      <c r="K6999" t="s">
        <v>2021</v>
      </c>
      <c r="L6999" s="24">
        <v>8460</v>
      </c>
      <c r="M6999" s="25">
        <f>+VLOOKUP(E6999, TC!A:D, 4, FALSE())</f>
        <v>1.1162499999999997</v>
      </c>
      <c r="N6999" s="24">
        <f t="shared" si="545"/>
        <v>8460</v>
      </c>
      <c r="O6999" t="str">
        <f t="shared" si="546"/>
        <v>FACTURA</v>
      </c>
      <c r="P6999" t="str">
        <f t="shared" si="547"/>
        <v>2025</v>
      </c>
      <c r="Q6999" t="str">
        <f t="shared" si="548"/>
        <v>05</v>
      </c>
      <c r="R6999" t="str">
        <f>+IFERROR(VLOOKUP(I6999, Listado!A:B, 2, FALSE()), "COMERCIALIZADORA INTERNACIONAL CARIBBEAN EXOTICS S A")</f>
        <v>LONDOÑO ECHEVERRI ALEJANDRA</v>
      </c>
      <c r="S6999" s="25">
        <f>+VLOOKUP(E6999, TC!A:D, 2, FALSE())</f>
        <v>4218.6000000000004</v>
      </c>
      <c r="T6999" t="str">
        <f t="shared" si="549"/>
        <v>COP</v>
      </c>
    </row>
    <row r="7000" spans="1:20" ht="18.75" hidden="1" customHeight="1" x14ac:dyDescent="0.25">
      <c r="A7000" t="s">
        <v>2887</v>
      </c>
      <c r="B7000" t="s">
        <v>5</v>
      </c>
      <c r="C7000" t="s">
        <v>1913</v>
      </c>
      <c r="D7000" s="24">
        <v>11882</v>
      </c>
      <c r="E7000" t="s">
        <v>1726</v>
      </c>
      <c r="F7000" t="s">
        <v>99</v>
      </c>
      <c r="G7000" t="s">
        <v>1914</v>
      </c>
      <c r="I7000" t="s">
        <v>1841</v>
      </c>
      <c r="J7000" t="s">
        <v>1915</v>
      </c>
      <c r="K7000" t="s">
        <v>2021</v>
      </c>
      <c r="L7000" s="24">
        <v>900</v>
      </c>
      <c r="M7000" s="25">
        <f>+VLOOKUP(E7000, TC!A:D, 4, FALSE())</f>
        <v>1.1162499999999997</v>
      </c>
      <c r="N7000" s="24">
        <f t="shared" si="545"/>
        <v>900</v>
      </c>
      <c r="O7000" t="str">
        <f t="shared" si="546"/>
        <v>FACTURA</v>
      </c>
      <c r="P7000" t="str">
        <f t="shared" si="547"/>
        <v>2025</v>
      </c>
      <c r="Q7000" t="str">
        <f t="shared" si="548"/>
        <v>05</v>
      </c>
      <c r="R7000" t="str">
        <f>+IFERROR(VLOOKUP(I7000, Listado!A:B, 2, FALSE()), "COMERCIALIZADORA INTERNACIONAL CARIBBEAN EXOTICS S A")</f>
        <v>LONDOÑO ECHEVERRI ALEJANDRA</v>
      </c>
      <c r="S7000" s="25">
        <f>+VLOOKUP(E7000, TC!A:D, 2, FALSE())</f>
        <v>4218.6000000000004</v>
      </c>
      <c r="T7000" t="str">
        <f t="shared" si="549"/>
        <v>COP</v>
      </c>
    </row>
    <row r="7001" spans="1:20" ht="18.75" hidden="1" customHeight="1" x14ac:dyDescent="0.25">
      <c r="A7001" t="s">
        <v>2887</v>
      </c>
      <c r="B7001" t="s">
        <v>5</v>
      </c>
      <c r="C7001" t="s">
        <v>1970</v>
      </c>
      <c r="D7001" s="24">
        <v>2344</v>
      </c>
      <c r="E7001" t="s">
        <v>1726</v>
      </c>
      <c r="F7001" t="s">
        <v>1924</v>
      </c>
      <c r="G7001" t="s">
        <v>108</v>
      </c>
      <c r="H7001" t="s">
        <v>2042</v>
      </c>
      <c r="I7001" t="s">
        <v>1874</v>
      </c>
      <c r="J7001" t="s">
        <v>1917</v>
      </c>
      <c r="K7001" t="s">
        <v>46</v>
      </c>
      <c r="L7001" s="24">
        <v>-824</v>
      </c>
      <c r="M7001" s="25">
        <f>+VLOOKUP(E7001, TC!A:D, 4, FALSE())</f>
        <v>1.1162499999999997</v>
      </c>
      <c r="N7001" s="24">
        <f t="shared" si="545"/>
        <v>-919.78999999999974</v>
      </c>
      <c r="O7001" t="str">
        <f t="shared" si="546"/>
        <v>NOTAS</v>
      </c>
      <c r="P7001" t="str">
        <f t="shared" si="547"/>
        <v>2025</v>
      </c>
      <c r="Q7001" t="str">
        <f t="shared" si="548"/>
        <v>05</v>
      </c>
      <c r="R7001" t="str">
        <f>+IFERROR(VLOOKUP(I7001, Listado!A:B, 2, FALSE()), "COMERCIALIZADORA INTERNACIONAL CARIBBEAN EXOTICS S A")</f>
        <v>PIEDRAHITA PEREZ MARIANA</v>
      </c>
      <c r="S7001" s="25">
        <f>+VLOOKUP(E7001, TC!A:D, 2, FALSE())</f>
        <v>4218.6000000000004</v>
      </c>
      <c r="T7001" t="str">
        <f t="shared" si="549"/>
        <v>EUR</v>
      </c>
    </row>
    <row r="7002" spans="1:20" ht="18.75" hidden="1" customHeight="1" x14ac:dyDescent="0.25">
      <c r="A7002" t="s">
        <v>2887</v>
      </c>
      <c r="B7002" t="s">
        <v>5</v>
      </c>
      <c r="C7002" t="s">
        <v>1913</v>
      </c>
      <c r="D7002" s="24">
        <v>11883</v>
      </c>
      <c r="E7002" t="s">
        <v>1726</v>
      </c>
      <c r="F7002" t="s">
        <v>99</v>
      </c>
      <c r="G7002" t="s">
        <v>1914</v>
      </c>
      <c r="I7002" t="s">
        <v>1841</v>
      </c>
      <c r="J7002" t="s">
        <v>1915</v>
      </c>
      <c r="K7002" t="s">
        <v>2020</v>
      </c>
      <c r="L7002" s="24">
        <v>25350</v>
      </c>
      <c r="M7002" s="25">
        <f>+VLOOKUP(E7002, TC!A:D, 4, FALSE())</f>
        <v>1.1162499999999997</v>
      </c>
      <c r="N7002" s="24">
        <f t="shared" si="545"/>
        <v>25350</v>
      </c>
      <c r="O7002" t="str">
        <f t="shared" si="546"/>
        <v>FACTURA</v>
      </c>
      <c r="P7002" t="str">
        <f t="shared" si="547"/>
        <v>2025</v>
      </c>
      <c r="Q7002" t="str">
        <f t="shared" si="548"/>
        <v>05</v>
      </c>
      <c r="R7002" t="str">
        <f>+IFERROR(VLOOKUP(I7002, Listado!A:B, 2, FALSE()), "COMERCIALIZADORA INTERNACIONAL CARIBBEAN EXOTICS S A")</f>
        <v>LONDOÑO ECHEVERRI ALEJANDRA</v>
      </c>
      <c r="S7002" s="25">
        <f>+VLOOKUP(E7002, TC!A:D, 2, FALSE())</f>
        <v>4218.6000000000004</v>
      </c>
      <c r="T7002" t="str">
        <f t="shared" si="549"/>
        <v>COP</v>
      </c>
    </row>
    <row r="7003" spans="1:20" ht="18.75" hidden="1" customHeight="1" x14ac:dyDescent="0.25">
      <c r="A7003" t="s">
        <v>2887</v>
      </c>
      <c r="B7003" t="s">
        <v>5</v>
      </c>
      <c r="C7003" t="s">
        <v>1913</v>
      </c>
      <c r="D7003" s="24">
        <v>11883</v>
      </c>
      <c r="E7003" t="s">
        <v>1726</v>
      </c>
      <c r="F7003" t="s">
        <v>99</v>
      </c>
      <c r="G7003" t="s">
        <v>1914</v>
      </c>
      <c r="I7003" t="s">
        <v>1841</v>
      </c>
      <c r="J7003" t="s">
        <v>1915</v>
      </c>
      <c r="K7003" t="s">
        <v>2020</v>
      </c>
      <c r="L7003" s="24">
        <v>22050</v>
      </c>
      <c r="M7003" s="25">
        <f>+VLOOKUP(E7003, TC!A:D, 4, FALSE())</f>
        <v>1.1162499999999997</v>
      </c>
      <c r="N7003" s="24">
        <f t="shared" si="545"/>
        <v>22050</v>
      </c>
      <c r="O7003" t="str">
        <f t="shared" si="546"/>
        <v>FACTURA</v>
      </c>
      <c r="P7003" t="str">
        <f t="shared" si="547"/>
        <v>2025</v>
      </c>
      <c r="Q7003" t="str">
        <f t="shared" si="548"/>
        <v>05</v>
      </c>
      <c r="R7003" t="str">
        <f>+IFERROR(VLOOKUP(I7003, Listado!A:B, 2, FALSE()), "COMERCIALIZADORA INTERNACIONAL CARIBBEAN EXOTICS S A")</f>
        <v>LONDOÑO ECHEVERRI ALEJANDRA</v>
      </c>
      <c r="S7003" s="25">
        <f>+VLOOKUP(E7003, TC!A:D, 2, FALSE())</f>
        <v>4218.6000000000004</v>
      </c>
      <c r="T7003" t="str">
        <f t="shared" si="549"/>
        <v>COP</v>
      </c>
    </row>
    <row r="7004" spans="1:20" ht="18.75" hidden="1" customHeight="1" x14ac:dyDescent="0.25">
      <c r="A7004" t="s">
        <v>2887</v>
      </c>
      <c r="B7004" t="s">
        <v>5</v>
      </c>
      <c r="C7004" t="s">
        <v>1913</v>
      </c>
      <c r="D7004" s="24">
        <v>11883</v>
      </c>
      <c r="E7004" t="s">
        <v>1726</v>
      </c>
      <c r="F7004" t="s">
        <v>99</v>
      </c>
      <c r="G7004" t="s">
        <v>1914</v>
      </c>
      <c r="I7004" t="s">
        <v>1841</v>
      </c>
      <c r="J7004" t="s">
        <v>1915</v>
      </c>
      <c r="K7004" t="s">
        <v>2020</v>
      </c>
      <c r="L7004" s="24">
        <v>21150</v>
      </c>
      <c r="M7004" s="25">
        <f>+VLOOKUP(E7004, TC!A:D, 4, FALSE())</f>
        <v>1.1162499999999997</v>
      </c>
      <c r="N7004" s="24">
        <f t="shared" si="545"/>
        <v>21150</v>
      </c>
      <c r="O7004" t="str">
        <f t="shared" si="546"/>
        <v>FACTURA</v>
      </c>
      <c r="P7004" t="str">
        <f t="shared" si="547"/>
        <v>2025</v>
      </c>
      <c r="Q7004" t="str">
        <f t="shared" si="548"/>
        <v>05</v>
      </c>
      <c r="R7004" t="str">
        <f>+IFERROR(VLOOKUP(I7004, Listado!A:B, 2, FALSE()), "COMERCIALIZADORA INTERNACIONAL CARIBBEAN EXOTICS S A")</f>
        <v>LONDOÑO ECHEVERRI ALEJANDRA</v>
      </c>
      <c r="S7004" s="25">
        <f>+VLOOKUP(E7004, TC!A:D, 2, FALSE())</f>
        <v>4218.6000000000004</v>
      </c>
      <c r="T7004" t="str">
        <f t="shared" si="549"/>
        <v>COP</v>
      </c>
    </row>
    <row r="7005" spans="1:20" ht="18.75" hidden="1" customHeight="1" x14ac:dyDescent="0.25">
      <c r="A7005" t="s">
        <v>2887</v>
      </c>
      <c r="B7005" t="s">
        <v>5</v>
      </c>
      <c r="C7005" t="s">
        <v>1913</v>
      </c>
      <c r="D7005" s="24">
        <v>11883</v>
      </c>
      <c r="E7005" t="s">
        <v>1726</v>
      </c>
      <c r="F7005" t="s">
        <v>99</v>
      </c>
      <c r="G7005" t="s">
        <v>1914</v>
      </c>
      <c r="I7005" t="s">
        <v>1841</v>
      </c>
      <c r="J7005" t="s">
        <v>1915</v>
      </c>
      <c r="K7005" t="s">
        <v>2020</v>
      </c>
      <c r="L7005" s="24">
        <v>8250</v>
      </c>
      <c r="M7005" s="25">
        <f>+VLOOKUP(E7005, TC!A:D, 4, FALSE())</f>
        <v>1.1162499999999997</v>
      </c>
      <c r="N7005" s="24">
        <f t="shared" si="545"/>
        <v>8250</v>
      </c>
      <c r="O7005" t="str">
        <f t="shared" si="546"/>
        <v>FACTURA</v>
      </c>
      <c r="P7005" t="str">
        <f t="shared" si="547"/>
        <v>2025</v>
      </c>
      <c r="Q7005" t="str">
        <f t="shared" si="548"/>
        <v>05</v>
      </c>
      <c r="R7005" t="str">
        <f>+IFERROR(VLOOKUP(I7005, Listado!A:B, 2, FALSE()), "COMERCIALIZADORA INTERNACIONAL CARIBBEAN EXOTICS S A")</f>
        <v>LONDOÑO ECHEVERRI ALEJANDRA</v>
      </c>
      <c r="S7005" s="25">
        <f>+VLOOKUP(E7005, TC!A:D, 2, FALSE())</f>
        <v>4218.6000000000004</v>
      </c>
      <c r="T7005" t="str">
        <f t="shared" si="549"/>
        <v>COP</v>
      </c>
    </row>
    <row r="7006" spans="1:20" ht="18.75" hidden="1" customHeight="1" x14ac:dyDescent="0.25">
      <c r="A7006" t="s">
        <v>2887</v>
      </c>
      <c r="B7006" t="s">
        <v>5</v>
      </c>
      <c r="C7006" t="s">
        <v>1913</v>
      </c>
      <c r="D7006" s="24">
        <v>11883</v>
      </c>
      <c r="E7006" t="s">
        <v>1726</v>
      </c>
      <c r="F7006" t="s">
        <v>99</v>
      </c>
      <c r="G7006" t="s">
        <v>1914</v>
      </c>
      <c r="I7006" t="s">
        <v>1841</v>
      </c>
      <c r="J7006" t="s">
        <v>1915</v>
      </c>
      <c r="K7006" t="s">
        <v>2020</v>
      </c>
      <c r="L7006" s="24">
        <v>7350</v>
      </c>
      <c r="M7006" s="25">
        <f>+VLOOKUP(E7006, TC!A:D, 4, FALSE())</f>
        <v>1.1162499999999997</v>
      </c>
      <c r="N7006" s="24">
        <f t="shared" si="545"/>
        <v>7350</v>
      </c>
      <c r="O7006" t="str">
        <f t="shared" si="546"/>
        <v>FACTURA</v>
      </c>
      <c r="P7006" t="str">
        <f t="shared" si="547"/>
        <v>2025</v>
      </c>
      <c r="Q7006" t="str">
        <f t="shared" si="548"/>
        <v>05</v>
      </c>
      <c r="R7006" t="str">
        <f>+IFERROR(VLOOKUP(I7006, Listado!A:B, 2, FALSE()), "COMERCIALIZADORA INTERNACIONAL CARIBBEAN EXOTICS S A")</f>
        <v>LONDOÑO ECHEVERRI ALEJANDRA</v>
      </c>
      <c r="S7006" s="25">
        <f>+VLOOKUP(E7006, TC!A:D, 2, FALSE())</f>
        <v>4218.6000000000004</v>
      </c>
      <c r="T7006" t="str">
        <f t="shared" si="549"/>
        <v>COP</v>
      </c>
    </row>
    <row r="7007" spans="1:20" ht="18.75" hidden="1" customHeight="1" x14ac:dyDescent="0.25">
      <c r="A7007" t="s">
        <v>2887</v>
      </c>
      <c r="B7007" t="s">
        <v>5</v>
      </c>
      <c r="C7007" t="s">
        <v>1913</v>
      </c>
      <c r="D7007" s="24">
        <v>11883</v>
      </c>
      <c r="E7007" t="s">
        <v>1726</v>
      </c>
      <c r="F7007" t="s">
        <v>99</v>
      </c>
      <c r="G7007" t="s">
        <v>1914</v>
      </c>
      <c r="I7007" t="s">
        <v>1841</v>
      </c>
      <c r="J7007" t="s">
        <v>1915</v>
      </c>
      <c r="K7007" t="s">
        <v>2020</v>
      </c>
      <c r="L7007" s="24">
        <v>7050</v>
      </c>
      <c r="M7007" s="25">
        <f>+VLOOKUP(E7007, TC!A:D, 4, FALSE())</f>
        <v>1.1162499999999997</v>
      </c>
      <c r="N7007" s="24">
        <f t="shared" si="545"/>
        <v>7050</v>
      </c>
      <c r="O7007" t="str">
        <f t="shared" si="546"/>
        <v>FACTURA</v>
      </c>
      <c r="P7007" t="str">
        <f t="shared" si="547"/>
        <v>2025</v>
      </c>
      <c r="Q7007" t="str">
        <f t="shared" si="548"/>
        <v>05</v>
      </c>
      <c r="R7007" t="str">
        <f>+IFERROR(VLOOKUP(I7007, Listado!A:B, 2, FALSE()), "COMERCIALIZADORA INTERNACIONAL CARIBBEAN EXOTICS S A")</f>
        <v>LONDOÑO ECHEVERRI ALEJANDRA</v>
      </c>
      <c r="S7007" s="25">
        <f>+VLOOKUP(E7007, TC!A:D, 2, FALSE())</f>
        <v>4218.6000000000004</v>
      </c>
      <c r="T7007" t="str">
        <f t="shared" si="549"/>
        <v>COP</v>
      </c>
    </row>
    <row r="7008" spans="1:20" ht="18.75" hidden="1" customHeight="1" x14ac:dyDescent="0.25">
      <c r="A7008" t="s">
        <v>2887</v>
      </c>
      <c r="B7008" t="s">
        <v>5</v>
      </c>
      <c r="C7008" t="s">
        <v>1913</v>
      </c>
      <c r="D7008" s="24">
        <v>11883</v>
      </c>
      <c r="E7008" t="s">
        <v>1726</v>
      </c>
      <c r="F7008" t="s">
        <v>99</v>
      </c>
      <c r="G7008" t="s">
        <v>1914</v>
      </c>
      <c r="I7008" t="s">
        <v>1841</v>
      </c>
      <c r="J7008" t="s">
        <v>1915</v>
      </c>
      <c r="K7008" t="s">
        <v>2020</v>
      </c>
      <c r="L7008" s="24">
        <v>11700</v>
      </c>
      <c r="M7008" s="25">
        <f>+VLOOKUP(E7008, TC!A:D, 4, FALSE())</f>
        <v>1.1162499999999997</v>
      </c>
      <c r="N7008" s="24">
        <f t="shared" si="545"/>
        <v>11700</v>
      </c>
      <c r="O7008" t="str">
        <f t="shared" si="546"/>
        <v>FACTURA</v>
      </c>
      <c r="P7008" t="str">
        <f t="shared" si="547"/>
        <v>2025</v>
      </c>
      <c r="Q7008" t="str">
        <f t="shared" si="548"/>
        <v>05</v>
      </c>
      <c r="R7008" t="str">
        <f>+IFERROR(VLOOKUP(I7008, Listado!A:B, 2, FALSE()), "COMERCIALIZADORA INTERNACIONAL CARIBBEAN EXOTICS S A")</f>
        <v>LONDOÑO ECHEVERRI ALEJANDRA</v>
      </c>
      <c r="S7008" s="25">
        <f>+VLOOKUP(E7008, TC!A:D, 2, FALSE())</f>
        <v>4218.6000000000004</v>
      </c>
      <c r="T7008" t="str">
        <f t="shared" si="549"/>
        <v>COP</v>
      </c>
    </row>
    <row r="7009" spans="1:20" ht="18.75" hidden="1" customHeight="1" x14ac:dyDescent="0.25">
      <c r="A7009" t="s">
        <v>2887</v>
      </c>
      <c r="B7009" t="s">
        <v>5</v>
      </c>
      <c r="C7009" t="s">
        <v>1913</v>
      </c>
      <c r="D7009" s="24">
        <v>11883</v>
      </c>
      <c r="E7009" t="s">
        <v>1726</v>
      </c>
      <c r="F7009" t="s">
        <v>99</v>
      </c>
      <c r="G7009" t="s">
        <v>1914</v>
      </c>
      <c r="I7009" t="s">
        <v>1841</v>
      </c>
      <c r="J7009" t="s">
        <v>1915</v>
      </c>
      <c r="K7009" t="s">
        <v>2020</v>
      </c>
      <c r="L7009" s="24">
        <v>9900</v>
      </c>
      <c r="M7009" s="25">
        <f>+VLOOKUP(E7009, TC!A:D, 4, FALSE())</f>
        <v>1.1162499999999997</v>
      </c>
      <c r="N7009" s="24">
        <f t="shared" si="545"/>
        <v>9900</v>
      </c>
      <c r="O7009" t="str">
        <f t="shared" si="546"/>
        <v>FACTURA</v>
      </c>
      <c r="P7009" t="str">
        <f t="shared" si="547"/>
        <v>2025</v>
      </c>
      <c r="Q7009" t="str">
        <f t="shared" si="548"/>
        <v>05</v>
      </c>
      <c r="R7009" t="str">
        <f>+IFERROR(VLOOKUP(I7009, Listado!A:B, 2, FALSE()), "COMERCIALIZADORA INTERNACIONAL CARIBBEAN EXOTICS S A")</f>
        <v>LONDOÑO ECHEVERRI ALEJANDRA</v>
      </c>
      <c r="S7009" s="25">
        <f>+VLOOKUP(E7009, TC!A:D, 2, FALSE())</f>
        <v>4218.6000000000004</v>
      </c>
      <c r="T7009" t="str">
        <f t="shared" si="549"/>
        <v>COP</v>
      </c>
    </row>
    <row r="7010" spans="1:20" ht="18.75" hidden="1" customHeight="1" x14ac:dyDescent="0.25">
      <c r="A7010" t="s">
        <v>2887</v>
      </c>
      <c r="B7010" t="s">
        <v>5</v>
      </c>
      <c r="C7010" t="s">
        <v>1913</v>
      </c>
      <c r="D7010" s="24">
        <v>11883</v>
      </c>
      <c r="E7010" t="s">
        <v>1726</v>
      </c>
      <c r="F7010" t="s">
        <v>99</v>
      </c>
      <c r="G7010" t="s">
        <v>1914</v>
      </c>
      <c r="I7010" t="s">
        <v>1841</v>
      </c>
      <c r="J7010" t="s">
        <v>1915</v>
      </c>
      <c r="K7010" t="s">
        <v>2020</v>
      </c>
      <c r="L7010" s="24">
        <v>10650</v>
      </c>
      <c r="M7010" s="25">
        <f>+VLOOKUP(E7010, TC!A:D, 4, FALSE())</f>
        <v>1.1162499999999997</v>
      </c>
      <c r="N7010" s="24">
        <f t="shared" si="545"/>
        <v>10650</v>
      </c>
      <c r="O7010" t="str">
        <f t="shared" si="546"/>
        <v>FACTURA</v>
      </c>
      <c r="P7010" t="str">
        <f t="shared" si="547"/>
        <v>2025</v>
      </c>
      <c r="Q7010" t="str">
        <f t="shared" si="548"/>
        <v>05</v>
      </c>
      <c r="R7010" t="str">
        <f>+IFERROR(VLOOKUP(I7010, Listado!A:B, 2, FALSE()), "COMERCIALIZADORA INTERNACIONAL CARIBBEAN EXOTICS S A")</f>
        <v>LONDOÑO ECHEVERRI ALEJANDRA</v>
      </c>
      <c r="S7010" s="25">
        <f>+VLOOKUP(E7010, TC!A:D, 2, FALSE())</f>
        <v>4218.6000000000004</v>
      </c>
      <c r="T7010" t="str">
        <f t="shared" si="549"/>
        <v>COP</v>
      </c>
    </row>
    <row r="7011" spans="1:20" ht="18.75" hidden="1" customHeight="1" x14ac:dyDescent="0.25">
      <c r="A7011" t="s">
        <v>2887</v>
      </c>
      <c r="B7011" t="s">
        <v>5</v>
      </c>
      <c r="C7011" t="s">
        <v>1913</v>
      </c>
      <c r="D7011" s="24">
        <v>11883</v>
      </c>
      <c r="E7011" t="s">
        <v>1726</v>
      </c>
      <c r="F7011" t="s">
        <v>99</v>
      </c>
      <c r="G7011" t="s">
        <v>1914</v>
      </c>
      <c r="I7011" t="s">
        <v>1841</v>
      </c>
      <c r="J7011" t="s">
        <v>1915</v>
      </c>
      <c r="K7011" t="s">
        <v>2020</v>
      </c>
      <c r="L7011" s="24">
        <v>6300</v>
      </c>
      <c r="M7011" s="25">
        <f>+VLOOKUP(E7011, TC!A:D, 4, FALSE())</f>
        <v>1.1162499999999997</v>
      </c>
      <c r="N7011" s="24">
        <f t="shared" si="545"/>
        <v>6300</v>
      </c>
      <c r="O7011" t="str">
        <f t="shared" si="546"/>
        <v>FACTURA</v>
      </c>
      <c r="P7011" t="str">
        <f t="shared" si="547"/>
        <v>2025</v>
      </c>
      <c r="Q7011" t="str">
        <f t="shared" si="548"/>
        <v>05</v>
      </c>
      <c r="R7011" t="str">
        <f>+IFERROR(VLOOKUP(I7011, Listado!A:B, 2, FALSE()), "COMERCIALIZADORA INTERNACIONAL CARIBBEAN EXOTICS S A")</f>
        <v>LONDOÑO ECHEVERRI ALEJANDRA</v>
      </c>
      <c r="S7011" s="25">
        <f>+VLOOKUP(E7011, TC!A:D, 2, FALSE())</f>
        <v>4218.6000000000004</v>
      </c>
      <c r="T7011" t="str">
        <f t="shared" si="549"/>
        <v>COP</v>
      </c>
    </row>
    <row r="7012" spans="1:20" ht="18.75" hidden="1" customHeight="1" x14ac:dyDescent="0.25">
      <c r="A7012" t="s">
        <v>2887</v>
      </c>
      <c r="B7012" t="s">
        <v>5</v>
      </c>
      <c r="C7012" t="s">
        <v>1913</v>
      </c>
      <c r="D7012" s="24">
        <v>11883</v>
      </c>
      <c r="E7012" t="s">
        <v>1726</v>
      </c>
      <c r="F7012" t="s">
        <v>99</v>
      </c>
      <c r="G7012" t="s">
        <v>1914</v>
      </c>
      <c r="I7012" t="s">
        <v>1841</v>
      </c>
      <c r="J7012" t="s">
        <v>1915</v>
      </c>
      <c r="K7012" t="s">
        <v>2020</v>
      </c>
      <c r="L7012" s="24">
        <v>11550</v>
      </c>
      <c r="M7012" s="25">
        <f>+VLOOKUP(E7012, TC!A:D, 4, FALSE())</f>
        <v>1.1162499999999997</v>
      </c>
      <c r="N7012" s="24">
        <f t="shared" si="545"/>
        <v>11550</v>
      </c>
      <c r="O7012" t="str">
        <f t="shared" si="546"/>
        <v>FACTURA</v>
      </c>
      <c r="P7012" t="str">
        <f t="shared" si="547"/>
        <v>2025</v>
      </c>
      <c r="Q7012" t="str">
        <f t="shared" si="548"/>
        <v>05</v>
      </c>
      <c r="R7012" t="str">
        <f>+IFERROR(VLOOKUP(I7012, Listado!A:B, 2, FALSE()), "COMERCIALIZADORA INTERNACIONAL CARIBBEAN EXOTICS S A")</f>
        <v>LONDOÑO ECHEVERRI ALEJANDRA</v>
      </c>
      <c r="S7012" s="25">
        <f>+VLOOKUP(E7012, TC!A:D, 2, FALSE())</f>
        <v>4218.6000000000004</v>
      </c>
      <c r="T7012" t="str">
        <f t="shared" si="549"/>
        <v>COP</v>
      </c>
    </row>
    <row r="7013" spans="1:20" ht="18.75" hidden="1" customHeight="1" x14ac:dyDescent="0.25">
      <c r="A7013" t="s">
        <v>2887</v>
      </c>
      <c r="B7013" t="s">
        <v>5</v>
      </c>
      <c r="C7013" t="s">
        <v>1913</v>
      </c>
      <c r="D7013" s="24">
        <v>11883</v>
      </c>
      <c r="E7013" t="s">
        <v>1726</v>
      </c>
      <c r="F7013" t="s">
        <v>99</v>
      </c>
      <c r="G7013" t="s">
        <v>1914</v>
      </c>
      <c r="I7013" t="s">
        <v>1841</v>
      </c>
      <c r="J7013" t="s">
        <v>1915</v>
      </c>
      <c r="K7013" t="s">
        <v>2020</v>
      </c>
      <c r="L7013" s="24">
        <v>9750</v>
      </c>
      <c r="M7013" s="25">
        <f>+VLOOKUP(E7013, TC!A:D, 4, FALSE())</f>
        <v>1.1162499999999997</v>
      </c>
      <c r="N7013" s="24">
        <f t="shared" si="545"/>
        <v>9750</v>
      </c>
      <c r="O7013" t="str">
        <f t="shared" si="546"/>
        <v>FACTURA</v>
      </c>
      <c r="P7013" t="str">
        <f t="shared" si="547"/>
        <v>2025</v>
      </c>
      <c r="Q7013" t="str">
        <f t="shared" si="548"/>
        <v>05</v>
      </c>
      <c r="R7013" t="str">
        <f>+IFERROR(VLOOKUP(I7013, Listado!A:B, 2, FALSE()), "COMERCIALIZADORA INTERNACIONAL CARIBBEAN EXOTICS S A")</f>
        <v>LONDOÑO ECHEVERRI ALEJANDRA</v>
      </c>
      <c r="S7013" s="25">
        <f>+VLOOKUP(E7013, TC!A:D, 2, FALSE())</f>
        <v>4218.6000000000004</v>
      </c>
      <c r="T7013" t="str">
        <f t="shared" si="549"/>
        <v>COP</v>
      </c>
    </row>
    <row r="7014" spans="1:20" ht="18.75" hidden="1" customHeight="1" x14ac:dyDescent="0.25">
      <c r="A7014" t="s">
        <v>2887</v>
      </c>
      <c r="B7014" t="s">
        <v>5</v>
      </c>
      <c r="C7014" t="s">
        <v>1913</v>
      </c>
      <c r="D7014" s="24">
        <v>11883</v>
      </c>
      <c r="E7014" t="s">
        <v>1726</v>
      </c>
      <c r="F7014" t="s">
        <v>99</v>
      </c>
      <c r="G7014" t="s">
        <v>1914</v>
      </c>
      <c r="I7014" t="s">
        <v>1841</v>
      </c>
      <c r="J7014" t="s">
        <v>1915</v>
      </c>
      <c r="K7014" t="s">
        <v>2020</v>
      </c>
      <c r="L7014" s="24">
        <v>5100</v>
      </c>
      <c r="M7014" s="25">
        <f>+VLOOKUP(E7014, TC!A:D, 4, FALSE())</f>
        <v>1.1162499999999997</v>
      </c>
      <c r="N7014" s="24">
        <f t="shared" si="545"/>
        <v>5100</v>
      </c>
      <c r="O7014" t="str">
        <f t="shared" si="546"/>
        <v>FACTURA</v>
      </c>
      <c r="P7014" t="str">
        <f t="shared" si="547"/>
        <v>2025</v>
      </c>
      <c r="Q7014" t="str">
        <f t="shared" si="548"/>
        <v>05</v>
      </c>
      <c r="R7014" t="str">
        <f>+IFERROR(VLOOKUP(I7014, Listado!A:B, 2, FALSE()), "COMERCIALIZADORA INTERNACIONAL CARIBBEAN EXOTICS S A")</f>
        <v>LONDOÑO ECHEVERRI ALEJANDRA</v>
      </c>
      <c r="S7014" s="25">
        <f>+VLOOKUP(E7014, TC!A:D, 2, FALSE())</f>
        <v>4218.6000000000004</v>
      </c>
      <c r="T7014" t="str">
        <f t="shared" si="549"/>
        <v>COP</v>
      </c>
    </row>
    <row r="7015" spans="1:20" ht="18.75" hidden="1" customHeight="1" x14ac:dyDescent="0.25">
      <c r="A7015" t="s">
        <v>2887</v>
      </c>
      <c r="B7015" t="s">
        <v>5</v>
      </c>
      <c r="C7015" t="s">
        <v>1913</v>
      </c>
      <c r="D7015" s="24">
        <v>11883</v>
      </c>
      <c r="E7015" t="s">
        <v>1726</v>
      </c>
      <c r="F7015" t="s">
        <v>99</v>
      </c>
      <c r="G7015" t="s">
        <v>1914</v>
      </c>
      <c r="I7015" t="s">
        <v>1841</v>
      </c>
      <c r="J7015" t="s">
        <v>1915</v>
      </c>
      <c r="K7015" t="s">
        <v>2020</v>
      </c>
      <c r="L7015" s="24">
        <v>9150</v>
      </c>
      <c r="M7015" s="25">
        <f>+VLOOKUP(E7015, TC!A:D, 4, FALSE())</f>
        <v>1.1162499999999997</v>
      </c>
      <c r="N7015" s="24">
        <f t="shared" si="545"/>
        <v>9150</v>
      </c>
      <c r="O7015" t="str">
        <f t="shared" si="546"/>
        <v>FACTURA</v>
      </c>
      <c r="P7015" t="str">
        <f t="shared" si="547"/>
        <v>2025</v>
      </c>
      <c r="Q7015" t="str">
        <f t="shared" si="548"/>
        <v>05</v>
      </c>
      <c r="R7015" t="str">
        <f>+IFERROR(VLOOKUP(I7015, Listado!A:B, 2, FALSE()), "COMERCIALIZADORA INTERNACIONAL CARIBBEAN EXOTICS S A")</f>
        <v>LONDOÑO ECHEVERRI ALEJANDRA</v>
      </c>
      <c r="S7015" s="25">
        <f>+VLOOKUP(E7015, TC!A:D, 2, FALSE())</f>
        <v>4218.6000000000004</v>
      </c>
      <c r="T7015" t="str">
        <f t="shared" si="549"/>
        <v>COP</v>
      </c>
    </row>
    <row r="7016" spans="1:20" ht="18.75" hidden="1" customHeight="1" x14ac:dyDescent="0.25">
      <c r="A7016" t="s">
        <v>2887</v>
      </c>
      <c r="B7016" t="s">
        <v>5</v>
      </c>
      <c r="C7016" t="s">
        <v>1913</v>
      </c>
      <c r="D7016" s="24">
        <v>11883</v>
      </c>
      <c r="E7016" t="s">
        <v>1726</v>
      </c>
      <c r="F7016" t="s">
        <v>99</v>
      </c>
      <c r="G7016" t="s">
        <v>1914</v>
      </c>
      <c r="I7016" t="s">
        <v>1841</v>
      </c>
      <c r="J7016" t="s">
        <v>1915</v>
      </c>
      <c r="K7016" t="s">
        <v>2020</v>
      </c>
      <c r="L7016" s="24">
        <v>8850</v>
      </c>
      <c r="M7016" s="25">
        <f>+VLOOKUP(E7016, TC!A:D, 4, FALSE())</f>
        <v>1.1162499999999997</v>
      </c>
      <c r="N7016" s="24">
        <f t="shared" si="545"/>
        <v>8850</v>
      </c>
      <c r="O7016" t="str">
        <f t="shared" si="546"/>
        <v>FACTURA</v>
      </c>
      <c r="P7016" t="str">
        <f t="shared" si="547"/>
        <v>2025</v>
      </c>
      <c r="Q7016" t="str">
        <f t="shared" si="548"/>
        <v>05</v>
      </c>
      <c r="R7016" t="str">
        <f>+IFERROR(VLOOKUP(I7016, Listado!A:B, 2, FALSE()), "COMERCIALIZADORA INTERNACIONAL CARIBBEAN EXOTICS S A")</f>
        <v>LONDOÑO ECHEVERRI ALEJANDRA</v>
      </c>
      <c r="S7016" s="25">
        <f>+VLOOKUP(E7016, TC!A:D, 2, FALSE())</f>
        <v>4218.6000000000004</v>
      </c>
      <c r="T7016" t="str">
        <f t="shared" si="549"/>
        <v>COP</v>
      </c>
    </row>
    <row r="7017" spans="1:20" ht="18.75" hidden="1" customHeight="1" x14ac:dyDescent="0.25">
      <c r="A7017" t="s">
        <v>2887</v>
      </c>
      <c r="B7017" t="s">
        <v>5</v>
      </c>
      <c r="C7017" t="s">
        <v>1913</v>
      </c>
      <c r="D7017" s="24">
        <v>11883</v>
      </c>
      <c r="E7017" t="s">
        <v>1726</v>
      </c>
      <c r="F7017" t="s">
        <v>99</v>
      </c>
      <c r="G7017" t="s">
        <v>1914</v>
      </c>
      <c r="I7017" t="s">
        <v>1841</v>
      </c>
      <c r="J7017" t="s">
        <v>1915</v>
      </c>
      <c r="K7017" t="s">
        <v>2020</v>
      </c>
      <c r="L7017" s="24">
        <v>4650</v>
      </c>
      <c r="M7017" s="25">
        <f>+VLOOKUP(E7017, TC!A:D, 4, FALSE())</f>
        <v>1.1162499999999997</v>
      </c>
      <c r="N7017" s="24">
        <f t="shared" si="545"/>
        <v>4650</v>
      </c>
      <c r="O7017" t="str">
        <f t="shared" si="546"/>
        <v>FACTURA</v>
      </c>
      <c r="P7017" t="str">
        <f t="shared" si="547"/>
        <v>2025</v>
      </c>
      <c r="Q7017" t="str">
        <f t="shared" si="548"/>
        <v>05</v>
      </c>
      <c r="R7017" t="str">
        <f>+IFERROR(VLOOKUP(I7017, Listado!A:B, 2, FALSE()), "COMERCIALIZADORA INTERNACIONAL CARIBBEAN EXOTICS S A")</f>
        <v>LONDOÑO ECHEVERRI ALEJANDRA</v>
      </c>
      <c r="S7017" s="25">
        <f>+VLOOKUP(E7017, TC!A:D, 2, FALSE())</f>
        <v>4218.6000000000004</v>
      </c>
      <c r="T7017" t="str">
        <f t="shared" si="549"/>
        <v>COP</v>
      </c>
    </row>
    <row r="7018" spans="1:20" ht="18.75" hidden="1" customHeight="1" x14ac:dyDescent="0.25">
      <c r="A7018" t="s">
        <v>2887</v>
      </c>
      <c r="B7018" t="s">
        <v>5</v>
      </c>
      <c r="C7018" t="s">
        <v>1913</v>
      </c>
      <c r="D7018" s="24">
        <v>11883</v>
      </c>
      <c r="E7018" t="s">
        <v>1726</v>
      </c>
      <c r="F7018" t="s">
        <v>99</v>
      </c>
      <c r="G7018" t="s">
        <v>1914</v>
      </c>
      <c r="I7018" t="s">
        <v>1841</v>
      </c>
      <c r="J7018" t="s">
        <v>1915</v>
      </c>
      <c r="K7018" t="s">
        <v>2020</v>
      </c>
      <c r="L7018" s="24">
        <v>3450</v>
      </c>
      <c r="M7018" s="25">
        <f>+VLOOKUP(E7018, TC!A:D, 4, FALSE())</f>
        <v>1.1162499999999997</v>
      </c>
      <c r="N7018" s="24">
        <f t="shared" si="545"/>
        <v>3450</v>
      </c>
      <c r="O7018" t="str">
        <f t="shared" si="546"/>
        <v>FACTURA</v>
      </c>
      <c r="P7018" t="str">
        <f t="shared" si="547"/>
        <v>2025</v>
      </c>
      <c r="Q7018" t="str">
        <f t="shared" si="548"/>
        <v>05</v>
      </c>
      <c r="R7018" t="str">
        <f>+IFERROR(VLOOKUP(I7018, Listado!A:B, 2, FALSE()), "COMERCIALIZADORA INTERNACIONAL CARIBBEAN EXOTICS S A")</f>
        <v>LONDOÑO ECHEVERRI ALEJANDRA</v>
      </c>
      <c r="S7018" s="25">
        <f>+VLOOKUP(E7018, TC!A:D, 2, FALSE())</f>
        <v>4218.6000000000004</v>
      </c>
      <c r="T7018" t="str">
        <f t="shared" si="549"/>
        <v>COP</v>
      </c>
    </row>
    <row r="7019" spans="1:20" ht="18.75" hidden="1" customHeight="1" x14ac:dyDescent="0.25">
      <c r="A7019" t="s">
        <v>2887</v>
      </c>
      <c r="B7019" t="s">
        <v>5</v>
      </c>
      <c r="C7019" t="s">
        <v>1970</v>
      </c>
      <c r="D7019" s="24">
        <v>2345</v>
      </c>
      <c r="E7019" t="s">
        <v>1726</v>
      </c>
      <c r="F7019" t="s">
        <v>128</v>
      </c>
      <c r="G7019" t="s">
        <v>1914</v>
      </c>
      <c r="H7019" t="s">
        <v>2977</v>
      </c>
      <c r="I7019" t="s">
        <v>1889</v>
      </c>
      <c r="J7019" t="s">
        <v>1998</v>
      </c>
      <c r="K7019" t="s">
        <v>2652</v>
      </c>
      <c r="L7019" s="24">
        <v>-561.22</v>
      </c>
      <c r="M7019" s="25">
        <f>+VLOOKUP(E7019, TC!A:D, 4, FALSE())</f>
        <v>1.1162499999999997</v>
      </c>
      <c r="N7019" s="24">
        <f t="shared" si="545"/>
        <v>-561.22</v>
      </c>
      <c r="O7019" t="str">
        <f t="shared" si="546"/>
        <v>NOTAS</v>
      </c>
      <c r="P7019" t="str">
        <f t="shared" si="547"/>
        <v>2025</v>
      </c>
      <c r="Q7019" t="str">
        <f t="shared" si="548"/>
        <v>05</v>
      </c>
      <c r="R7019" t="str">
        <f>+IFERROR(VLOOKUP(I7019, Listado!A:B, 2, FALSE()), "COMERCIALIZADORA INTERNACIONAL CARIBBEAN EXOTICS S A")</f>
        <v>PIEDRAHITA PEREZ MARIANA</v>
      </c>
      <c r="S7019" s="25">
        <f>+VLOOKUP(E7019, TC!A:D, 2, FALSE())</f>
        <v>4218.6000000000004</v>
      </c>
      <c r="T7019" t="str">
        <f t="shared" si="549"/>
        <v>USD</v>
      </c>
    </row>
    <row r="7020" spans="1:20" ht="18.75" hidden="1" customHeight="1" x14ac:dyDescent="0.25">
      <c r="A7020" t="s">
        <v>2887</v>
      </c>
      <c r="B7020" t="s">
        <v>5</v>
      </c>
      <c r="C7020" t="s">
        <v>1913</v>
      </c>
      <c r="D7020" s="24">
        <v>11884</v>
      </c>
      <c r="E7020" t="s">
        <v>1726</v>
      </c>
      <c r="F7020" t="s">
        <v>99</v>
      </c>
      <c r="G7020" t="s">
        <v>1914</v>
      </c>
      <c r="I7020" t="s">
        <v>1841</v>
      </c>
      <c r="J7020" t="s">
        <v>1915</v>
      </c>
      <c r="K7020" t="s">
        <v>2025</v>
      </c>
      <c r="L7020" s="24">
        <v>17000</v>
      </c>
      <c r="M7020" s="25">
        <f>+VLOOKUP(E7020, TC!A:D, 4, FALSE())</f>
        <v>1.1162499999999997</v>
      </c>
      <c r="N7020" s="24">
        <f t="shared" si="545"/>
        <v>17000</v>
      </c>
      <c r="O7020" t="str">
        <f t="shared" si="546"/>
        <v>FACTURA</v>
      </c>
      <c r="P7020" t="str">
        <f t="shared" si="547"/>
        <v>2025</v>
      </c>
      <c r="Q7020" t="str">
        <f t="shared" si="548"/>
        <v>05</v>
      </c>
      <c r="R7020" t="str">
        <f>+IFERROR(VLOOKUP(I7020, Listado!A:B, 2, FALSE()), "COMERCIALIZADORA INTERNACIONAL CARIBBEAN EXOTICS S A")</f>
        <v>LONDOÑO ECHEVERRI ALEJANDRA</v>
      </c>
      <c r="S7020" s="25">
        <f>+VLOOKUP(E7020, TC!A:D, 2, FALSE())</f>
        <v>4218.6000000000004</v>
      </c>
      <c r="T7020" t="str">
        <f t="shared" si="549"/>
        <v>COP</v>
      </c>
    </row>
    <row r="7021" spans="1:20" ht="18.75" hidden="1" customHeight="1" x14ac:dyDescent="0.25">
      <c r="A7021" t="s">
        <v>2887</v>
      </c>
      <c r="B7021" t="s">
        <v>5</v>
      </c>
      <c r="C7021" t="s">
        <v>1913</v>
      </c>
      <c r="D7021" s="24">
        <v>11884</v>
      </c>
      <c r="E7021" t="s">
        <v>1726</v>
      </c>
      <c r="F7021" t="s">
        <v>99</v>
      </c>
      <c r="G7021" t="s">
        <v>1914</v>
      </c>
      <c r="I7021" t="s">
        <v>1841</v>
      </c>
      <c r="J7021" t="s">
        <v>1915</v>
      </c>
      <c r="K7021" t="s">
        <v>2025</v>
      </c>
      <c r="L7021" s="24">
        <v>110500</v>
      </c>
      <c r="M7021" s="25">
        <f>+VLOOKUP(E7021, TC!A:D, 4, FALSE())</f>
        <v>1.1162499999999997</v>
      </c>
      <c r="N7021" s="24">
        <f t="shared" si="545"/>
        <v>110500</v>
      </c>
      <c r="O7021" t="str">
        <f t="shared" si="546"/>
        <v>FACTURA</v>
      </c>
      <c r="P7021" t="str">
        <f t="shared" si="547"/>
        <v>2025</v>
      </c>
      <c r="Q7021" t="str">
        <f t="shared" si="548"/>
        <v>05</v>
      </c>
      <c r="R7021" t="str">
        <f>+IFERROR(VLOOKUP(I7021, Listado!A:B, 2, FALSE()), "COMERCIALIZADORA INTERNACIONAL CARIBBEAN EXOTICS S A")</f>
        <v>LONDOÑO ECHEVERRI ALEJANDRA</v>
      </c>
      <c r="S7021" s="25">
        <f>+VLOOKUP(E7021, TC!A:D, 2, FALSE())</f>
        <v>4218.6000000000004</v>
      </c>
      <c r="T7021" t="str">
        <f t="shared" si="549"/>
        <v>COP</v>
      </c>
    </row>
    <row r="7022" spans="1:20" ht="18.75" hidden="1" customHeight="1" x14ac:dyDescent="0.25">
      <c r="A7022" t="s">
        <v>2887</v>
      </c>
      <c r="B7022" t="s">
        <v>1923</v>
      </c>
      <c r="C7022" t="s">
        <v>1913</v>
      </c>
      <c r="D7022" s="24">
        <v>5986</v>
      </c>
      <c r="E7022" t="s">
        <v>1726</v>
      </c>
      <c r="F7022" t="s">
        <v>128</v>
      </c>
      <c r="G7022" t="s">
        <v>108</v>
      </c>
      <c r="H7022" t="s">
        <v>2978</v>
      </c>
      <c r="I7022" t="s">
        <v>1872</v>
      </c>
      <c r="J7022" t="s">
        <v>1944</v>
      </c>
      <c r="K7022" t="s">
        <v>1928</v>
      </c>
      <c r="L7022" s="24">
        <v>976.64</v>
      </c>
      <c r="M7022" s="25">
        <f>+VLOOKUP(E7022, TC!A:D, 4, FALSE())</f>
        <v>1.1162499999999997</v>
      </c>
      <c r="N7022" s="24">
        <f t="shared" si="545"/>
        <v>976.64</v>
      </c>
      <c r="O7022" t="str">
        <f t="shared" si="546"/>
        <v>FACTURA</v>
      </c>
      <c r="P7022" t="str">
        <f t="shared" si="547"/>
        <v>2025</v>
      </c>
      <c r="Q7022" t="str">
        <f t="shared" si="548"/>
        <v>05</v>
      </c>
      <c r="R7022" t="str">
        <f>+IFERROR(VLOOKUP(I7022, Listado!A:B, 2, FALSE()), "COMERCIALIZADORA INTERNACIONAL CARIBBEAN EXOTICS S A")</f>
        <v>PIEDRAHITA PEREZ MARIANA</v>
      </c>
      <c r="S7022" s="25">
        <f>+VLOOKUP(E7022, TC!A:D, 2, FALSE())</f>
        <v>4218.6000000000004</v>
      </c>
      <c r="T7022" t="str">
        <f t="shared" si="549"/>
        <v>USD</v>
      </c>
    </row>
    <row r="7023" spans="1:20" ht="18.75" hidden="1" customHeight="1" x14ac:dyDescent="0.25">
      <c r="A7023" t="s">
        <v>2887</v>
      </c>
      <c r="B7023" t="s">
        <v>1923</v>
      </c>
      <c r="C7023" t="s">
        <v>1913</v>
      </c>
      <c r="D7023" s="24">
        <v>5986</v>
      </c>
      <c r="E7023" t="s">
        <v>1726</v>
      </c>
      <c r="F7023" t="s">
        <v>128</v>
      </c>
      <c r="G7023" t="s">
        <v>108</v>
      </c>
      <c r="H7023" t="s">
        <v>2978</v>
      </c>
      <c r="I7023" t="s">
        <v>1872</v>
      </c>
      <c r="J7023" t="s">
        <v>1944</v>
      </c>
      <c r="K7023" t="s">
        <v>2055</v>
      </c>
      <c r="L7023" s="24">
        <v>634.79999999999995</v>
      </c>
      <c r="M7023" s="25">
        <f>+VLOOKUP(E7023, TC!A:D, 4, FALSE())</f>
        <v>1.1162499999999997</v>
      </c>
      <c r="N7023" s="24">
        <f t="shared" si="545"/>
        <v>634.79999999999995</v>
      </c>
      <c r="O7023" t="str">
        <f t="shared" si="546"/>
        <v>FACTURA</v>
      </c>
      <c r="P7023" t="str">
        <f t="shared" si="547"/>
        <v>2025</v>
      </c>
      <c r="Q7023" t="str">
        <f t="shared" si="548"/>
        <v>05</v>
      </c>
      <c r="R7023" t="str">
        <f>+IFERROR(VLOOKUP(I7023, Listado!A:B, 2, FALSE()), "COMERCIALIZADORA INTERNACIONAL CARIBBEAN EXOTICS S A")</f>
        <v>PIEDRAHITA PEREZ MARIANA</v>
      </c>
      <c r="S7023" s="25">
        <f>+VLOOKUP(E7023, TC!A:D, 2, FALSE())</f>
        <v>4218.6000000000004</v>
      </c>
      <c r="T7023" t="str">
        <f t="shared" si="549"/>
        <v>USD</v>
      </c>
    </row>
    <row r="7024" spans="1:20" ht="18.75" hidden="1" customHeight="1" x14ac:dyDescent="0.25">
      <c r="A7024" t="s">
        <v>2887</v>
      </c>
      <c r="B7024" t="s">
        <v>1923</v>
      </c>
      <c r="C7024" t="s">
        <v>1913</v>
      </c>
      <c r="D7024" s="24">
        <v>5986</v>
      </c>
      <c r="E7024" t="s">
        <v>1726</v>
      </c>
      <c r="F7024" t="s">
        <v>128</v>
      </c>
      <c r="G7024" t="s">
        <v>108</v>
      </c>
      <c r="H7024" t="s">
        <v>2978</v>
      </c>
      <c r="I7024" t="s">
        <v>1872</v>
      </c>
      <c r="J7024" t="s">
        <v>1944</v>
      </c>
      <c r="K7024" t="s">
        <v>2979</v>
      </c>
      <c r="L7024" s="24">
        <v>311.60000000000002</v>
      </c>
      <c r="M7024" s="25">
        <f>+VLOOKUP(E7024, TC!A:D, 4, FALSE())</f>
        <v>1.1162499999999997</v>
      </c>
      <c r="N7024" s="24">
        <f t="shared" si="545"/>
        <v>311.60000000000002</v>
      </c>
      <c r="O7024" t="str">
        <f t="shared" si="546"/>
        <v>FACTURA</v>
      </c>
      <c r="P7024" t="str">
        <f t="shared" si="547"/>
        <v>2025</v>
      </c>
      <c r="Q7024" t="str">
        <f t="shared" si="548"/>
        <v>05</v>
      </c>
      <c r="R7024" t="str">
        <f>+IFERROR(VLOOKUP(I7024, Listado!A:B, 2, FALSE()), "COMERCIALIZADORA INTERNACIONAL CARIBBEAN EXOTICS S A")</f>
        <v>PIEDRAHITA PEREZ MARIANA</v>
      </c>
      <c r="S7024" s="25">
        <f>+VLOOKUP(E7024, TC!A:D, 2, FALSE())</f>
        <v>4218.6000000000004</v>
      </c>
      <c r="T7024" t="str">
        <f t="shared" si="549"/>
        <v>USD</v>
      </c>
    </row>
    <row r="7025" spans="1:20" ht="18.75" hidden="1" customHeight="1" x14ac:dyDescent="0.25">
      <c r="A7025" t="s">
        <v>2887</v>
      </c>
      <c r="B7025" t="s">
        <v>1923</v>
      </c>
      <c r="C7025" t="s">
        <v>1913</v>
      </c>
      <c r="D7025" s="24">
        <v>5986</v>
      </c>
      <c r="E7025" t="s">
        <v>1726</v>
      </c>
      <c r="F7025" t="s">
        <v>128</v>
      </c>
      <c r="G7025" t="s">
        <v>108</v>
      </c>
      <c r="H7025" t="s">
        <v>2978</v>
      </c>
      <c r="I7025" t="s">
        <v>1872</v>
      </c>
      <c r="J7025" t="s">
        <v>1944</v>
      </c>
      <c r="K7025" t="s">
        <v>2057</v>
      </c>
      <c r="L7025" s="24">
        <v>916.8</v>
      </c>
      <c r="M7025" s="25">
        <f>+VLOOKUP(E7025, TC!A:D, 4, FALSE())</f>
        <v>1.1162499999999997</v>
      </c>
      <c r="N7025" s="24">
        <f t="shared" si="545"/>
        <v>916.8</v>
      </c>
      <c r="O7025" t="str">
        <f t="shared" si="546"/>
        <v>FACTURA</v>
      </c>
      <c r="P7025" t="str">
        <f t="shared" si="547"/>
        <v>2025</v>
      </c>
      <c r="Q7025" t="str">
        <f t="shared" si="548"/>
        <v>05</v>
      </c>
      <c r="R7025" t="str">
        <f>+IFERROR(VLOOKUP(I7025, Listado!A:B, 2, FALSE()), "COMERCIALIZADORA INTERNACIONAL CARIBBEAN EXOTICS S A")</f>
        <v>PIEDRAHITA PEREZ MARIANA</v>
      </c>
      <c r="S7025" s="25">
        <f>+VLOOKUP(E7025, TC!A:D, 2, FALSE())</f>
        <v>4218.6000000000004</v>
      </c>
      <c r="T7025" t="str">
        <f t="shared" si="549"/>
        <v>USD</v>
      </c>
    </row>
    <row r="7026" spans="1:20" ht="18.75" hidden="1" customHeight="1" x14ac:dyDescent="0.25">
      <c r="A7026" t="s">
        <v>2887</v>
      </c>
      <c r="B7026" t="s">
        <v>5</v>
      </c>
      <c r="C7026" t="s">
        <v>1913</v>
      </c>
      <c r="D7026" s="24">
        <v>11885</v>
      </c>
      <c r="E7026" t="s">
        <v>1726</v>
      </c>
      <c r="F7026" t="s">
        <v>1924</v>
      </c>
      <c r="G7026" t="s">
        <v>108</v>
      </c>
      <c r="H7026" t="s">
        <v>2980</v>
      </c>
      <c r="I7026" t="s">
        <v>1860</v>
      </c>
      <c r="J7026" t="s">
        <v>1926</v>
      </c>
      <c r="K7026" t="s">
        <v>1928</v>
      </c>
      <c r="L7026" s="24">
        <v>2834.39</v>
      </c>
      <c r="M7026" s="25">
        <f>+VLOOKUP(E7026, TC!A:D, 4, FALSE())</f>
        <v>1.1162499999999997</v>
      </c>
      <c r="N7026" s="24">
        <f t="shared" si="545"/>
        <v>3163.887837499999</v>
      </c>
      <c r="O7026" t="str">
        <f t="shared" si="546"/>
        <v>FACTURA</v>
      </c>
      <c r="P7026" t="str">
        <f t="shared" si="547"/>
        <v>2025</v>
      </c>
      <c r="Q7026" t="str">
        <f t="shared" si="548"/>
        <v>05</v>
      </c>
      <c r="R7026" t="str">
        <f>+IFERROR(VLOOKUP(I7026, Listado!A:B, 2, FALSE()), "COMERCIALIZADORA INTERNACIONAL CARIBBEAN EXOTICS S A")</f>
        <v>PIEDRAHITA PEREZ MARIANA</v>
      </c>
      <c r="S7026" s="25">
        <f>+VLOOKUP(E7026, TC!A:D, 2, FALSE())</f>
        <v>4218.6000000000004</v>
      </c>
      <c r="T7026" t="str">
        <f t="shared" si="549"/>
        <v>EUR</v>
      </c>
    </row>
    <row r="7027" spans="1:20" ht="18.75" hidden="1" customHeight="1" x14ac:dyDescent="0.25">
      <c r="A7027" t="s">
        <v>2887</v>
      </c>
      <c r="B7027" t="s">
        <v>5</v>
      </c>
      <c r="C7027" t="s">
        <v>1913</v>
      </c>
      <c r="D7027" s="24">
        <v>11885</v>
      </c>
      <c r="E7027" t="s">
        <v>1726</v>
      </c>
      <c r="F7027" t="s">
        <v>1924</v>
      </c>
      <c r="G7027" t="s">
        <v>108</v>
      </c>
      <c r="H7027" t="s">
        <v>2980</v>
      </c>
      <c r="I7027" t="s">
        <v>1860</v>
      </c>
      <c r="J7027" t="s">
        <v>1926</v>
      </c>
      <c r="K7027" t="s">
        <v>2927</v>
      </c>
      <c r="L7027" s="24">
        <v>421.8</v>
      </c>
      <c r="M7027" s="25">
        <f>+VLOOKUP(E7027, TC!A:D, 4, FALSE())</f>
        <v>1.1162499999999997</v>
      </c>
      <c r="N7027" s="24">
        <f t="shared" si="545"/>
        <v>470.83424999999988</v>
      </c>
      <c r="O7027" t="str">
        <f t="shared" si="546"/>
        <v>FACTURA</v>
      </c>
      <c r="P7027" t="str">
        <f t="shared" si="547"/>
        <v>2025</v>
      </c>
      <c r="Q7027" t="str">
        <f t="shared" si="548"/>
        <v>05</v>
      </c>
      <c r="R7027" t="str">
        <f>+IFERROR(VLOOKUP(I7027, Listado!A:B, 2, FALSE()), "COMERCIALIZADORA INTERNACIONAL CARIBBEAN EXOTICS S A")</f>
        <v>PIEDRAHITA PEREZ MARIANA</v>
      </c>
      <c r="S7027" s="25">
        <f>+VLOOKUP(E7027, TC!A:D, 2, FALSE())</f>
        <v>4218.6000000000004</v>
      </c>
      <c r="T7027" t="str">
        <f t="shared" si="549"/>
        <v>EUR</v>
      </c>
    </row>
    <row r="7028" spans="1:20" ht="18.75" hidden="1" customHeight="1" x14ac:dyDescent="0.25">
      <c r="A7028" t="s">
        <v>2887</v>
      </c>
      <c r="B7028" t="s">
        <v>5</v>
      </c>
      <c r="C7028" t="s">
        <v>1913</v>
      </c>
      <c r="D7028" s="24">
        <v>11885</v>
      </c>
      <c r="E7028" t="s">
        <v>1726</v>
      </c>
      <c r="F7028" t="s">
        <v>1924</v>
      </c>
      <c r="G7028" t="s">
        <v>108</v>
      </c>
      <c r="H7028" t="s">
        <v>2980</v>
      </c>
      <c r="I7028" t="s">
        <v>1860</v>
      </c>
      <c r="J7028" t="s">
        <v>1926</v>
      </c>
      <c r="K7028" t="s">
        <v>2838</v>
      </c>
      <c r="L7028" s="24">
        <v>350.28</v>
      </c>
      <c r="M7028" s="25">
        <f>+VLOOKUP(E7028, TC!A:D, 4, FALSE())</f>
        <v>1.1162499999999997</v>
      </c>
      <c r="N7028" s="24">
        <f t="shared" si="545"/>
        <v>391.00004999999987</v>
      </c>
      <c r="O7028" t="str">
        <f t="shared" si="546"/>
        <v>FACTURA</v>
      </c>
      <c r="P7028" t="str">
        <f t="shared" si="547"/>
        <v>2025</v>
      </c>
      <c r="Q7028" t="str">
        <f t="shared" si="548"/>
        <v>05</v>
      </c>
      <c r="R7028" t="str">
        <f>+IFERROR(VLOOKUP(I7028, Listado!A:B, 2, FALSE()), "COMERCIALIZADORA INTERNACIONAL CARIBBEAN EXOTICS S A")</f>
        <v>PIEDRAHITA PEREZ MARIANA</v>
      </c>
      <c r="S7028" s="25">
        <f>+VLOOKUP(E7028, TC!A:D, 2, FALSE())</f>
        <v>4218.6000000000004</v>
      </c>
      <c r="T7028" t="str">
        <f t="shared" si="549"/>
        <v>EUR</v>
      </c>
    </row>
    <row r="7029" spans="1:20" ht="18.75" hidden="1" customHeight="1" x14ac:dyDescent="0.25">
      <c r="A7029" t="s">
        <v>2887</v>
      </c>
      <c r="B7029" t="s">
        <v>5</v>
      </c>
      <c r="C7029" t="s">
        <v>1913</v>
      </c>
      <c r="D7029" s="24">
        <v>11885</v>
      </c>
      <c r="E7029" t="s">
        <v>1726</v>
      </c>
      <c r="F7029" t="s">
        <v>1924</v>
      </c>
      <c r="G7029" t="s">
        <v>108</v>
      </c>
      <c r="H7029" t="s">
        <v>2980</v>
      </c>
      <c r="I7029" t="s">
        <v>1860</v>
      </c>
      <c r="J7029" t="s">
        <v>1926</v>
      </c>
      <c r="K7029" t="s">
        <v>68</v>
      </c>
      <c r="L7029" s="24">
        <v>1774.08</v>
      </c>
      <c r="M7029" s="25">
        <f>+VLOOKUP(E7029, TC!A:D, 4, FALSE())</f>
        <v>1.1162499999999997</v>
      </c>
      <c r="N7029" s="24">
        <f t="shared" si="545"/>
        <v>1980.3167999999994</v>
      </c>
      <c r="O7029" t="str">
        <f t="shared" si="546"/>
        <v>FACTURA</v>
      </c>
      <c r="P7029" t="str">
        <f t="shared" si="547"/>
        <v>2025</v>
      </c>
      <c r="Q7029" t="str">
        <f t="shared" si="548"/>
        <v>05</v>
      </c>
      <c r="R7029" t="str">
        <f>+IFERROR(VLOOKUP(I7029, Listado!A:B, 2, FALSE()), "COMERCIALIZADORA INTERNACIONAL CARIBBEAN EXOTICS S A")</f>
        <v>PIEDRAHITA PEREZ MARIANA</v>
      </c>
      <c r="S7029" s="25">
        <f>+VLOOKUP(E7029, TC!A:D, 2, FALSE())</f>
        <v>4218.6000000000004</v>
      </c>
      <c r="T7029" t="str">
        <f t="shared" si="549"/>
        <v>EUR</v>
      </c>
    </row>
    <row r="7030" spans="1:20" ht="18.75" hidden="1" customHeight="1" x14ac:dyDescent="0.25">
      <c r="A7030" t="s">
        <v>2887</v>
      </c>
      <c r="B7030" t="s">
        <v>5</v>
      </c>
      <c r="C7030" t="s">
        <v>1913</v>
      </c>
      <c r="D7030" s="24">
        <v>11885</v>
      </c>
      <c r="E7030" t="s">
        <v>1726</v>
      </c>
      <c r="F7030" t="s">
        <v>1924</v>
      </c>
      <c r="G7030" t="s">
        <v>108</v>
      </c>
      <c r="H7030" t="s">
        <v>2980</v>
      </c>
      <c r="I7030" t="s">
        <v>1860</v>
      </c>
      <c r="J7030" t="s">
        <v>1926</v>
      </c>
      <c r="K7030" t="s">
        <v>2565</v>
      </c>
      <c r="L7030" s="24">
        <v>4838</v>
      </c>
      <c r="M7030" s="25">
        <f>+VLOOKUP(E7030, TC!A:D, 4, FALSE())</f>
        <v>1.1162499999999997</v>
      </c>
      <c r="N7030" s="24">
        <f t="shared" si="545"/>
        <v>5400.4174999999987</v>
      </c>
      <c r="O7030" t="str">
        <f t="shared" si="546"/>
        <v>FACTURA</v>
      </c>
      <c r="P7030" t="str">
        <f t="shared" si="547"/>
        <v>2025</v>
      </c>
      <c r="Q7030" t="str">
        <f t="shared" si="548"/>
        <v>05</v>
      </c>
      <c r="R7030" t="str">
        <f>+IFERROR(VLOOKUP(I7030, Listado!A:B, 2, FALSE()), "COMERCIALIZADORA INTERNACIONAL CARIBBEAN EXOTICS S A")</f>
        <v>PIEDRAHITA PEREZ MARIANA</v>
      </c>
      <c r="S7030" s="25">
        <f>+VLOOKUP(E7030, TC!A:D, 2, FALSE())</f>
        <v>4218.6000000000004</v>
      </c>
      <c r="T7030" t="str">
        <f t="shared" si="549"/>
        <v>EUR</v>
      </c>
    </row>
    <row r="7031" spans="1:20" ht="18.75" hidden="1" customHeight="1" x14ac:dyDescent="0.25">
      <c r="A7031" t="s">
        <v>2887</v>
      </c>
      <c r="B7031" t="s">
        <v>5</v>
      </c>
      <c r="C7031" t="s">
        <v>1913</v>
      </c>
      <c r="D7031" s="24">
        <v>11886</v>
      </c>
      <c r="E7031" t="s">
        <v>1727</v>
      </c>
      <c r="F7031" t="s">
        <v>1924</v>
      </c>
      <c r="G7031" t="s">
        <v>112</v>
      </c>
      <c r="H7031" t="s">
        <v>2981</v>
      </c>
      <c r="I7031" t="s">
        <v>1863</v>
      </c>
      <c r="J7031" t="s">
        <v>1926</v>
      </c>
      <c r="K7031" t="s">
        <v>1928</v>
      </c>
      <c r="L7031" s="24">
        <v>511.16</v>
      </c>
      <c r="M7031" s="25">
        <f>+VLOOKUP(E7031, TC!A:D, 4, FALSE())</f>
        <v>1.1213499998810834</v>
      </c>
      <c r="N7031" s="24">
        <f t="shared" si="545"/>
        <v>573.18926593921458</v>
      </c>
      <c r="O7031" t="str">
        <f t="shared" si="546"/>
        <v>FACTURA</v>
      </c>
      <c r="P7031" t="str">
        <f t="shared" si="547"/>
        <v>2025</v>
      </c>
      <c r="Q7031" t="str">
        <f t="shared" si="548"/>
        <v>05</v>
      </c>
      <c r="R7031" t="str">
        <f>+IFERROR(VLOOKUP(I7031, Listado!A:B, 2, FALSE()), "COMERCIALIZADORA INTERNACIONAL CARIBBEAN EXOTICS S A")</f>
        <v>HINCAPIE CONTRERAS ERIKA STEFANIA</v>
      </c>
      <c r="S7031" s="25">
        <f>+VLOOKUP(E7031, TC!A:D, 2, FALSE())</f>
        <v>4204.63</v>
      </c>
      <c r="T7031" t="str">
        <f t="shared" si="549"/>
        <v>EUR</v>
      </c>
    </row>
    <row r="7032" spans="1:20" ht="18.75" hidden="1" customHeight="1" x14ac:dyDescent="0.25">
      <c r="A7032" t="s">
        <v>2887</v>
      </c>
      <c r="B7032" t="s">
        <v>5</v>
      </c>
      <c r="C7032" t="s">
        <v>1913</v>
      </c>
      <c r="D7032" s="24">
        <v>11886</v>
      </c>
      <c r="E7032" t="s">
        <v>1727</v>
      </c>
      <c r="F7032" t="s">
        <v>1924</v>
      </c>
      <c r="G7032" t="s">
        <v>112</v>
      </c>
      <c r="H7032" t="s">
        <v>2981</v>
      </c>
      <c r="I7032" t="s">
        <v>1863</v>
      </c>
      <c r="J7032" t="s">
        <v>1926</v>
      </c>
      <c r="K7032" t="s">
        <v>36</v>
      </c>
      <c r="L7032" s="24">
        <v>599</v>
      </c>
      <c r="M7032" s="25">
        <f>+VLOOKUP(E7032, TC!A:D, 4, FALSE())</f>
        <v>1.1213499998810834</v>
      </c>
      <c r="N7032" s="24">
        <f t="shared" si="545"/>
        <v>671.688649928769</v>
      </c>
      <c r="O7032" t="str">
        <f t="shared" si="546"/>
        <v>FACTURA</v>
      </c>
      <c r="P7032" t="str">
        <f t="shared" si="547"/>
        <v>2025</v>
      </c>
      <c r="Q7032" t="str">
        <f t="shared" si="548"/>
        <v>05</v>
      </c>
      <c r="R7032" t="str">
        <f>+IFERROR(VLOOKUP(I7032, Listado!A:B, 2, FALSE()), "COMERCIALIZADORA INTERNACIONAL CARIBBEAN EXOTICS S A")</f>
        <v>HINCAPIE CONTRERAS ERIKA STEFANIA</v>
      </c>
      <c r="S7032" s="25">
        <f>+VLOOKUP(E7032, TC!A:D, 2, FALSE())</f>
        <v>4204.63</v>
      </c>
      <c r="T7032" t="str">
        <f t="shared" si="549"/>
        <v>EUR</v>
      </c>
    </row>
    <row r="7033" spans="1:20" ht="18.75" hidden="1" customHeight="1" x14ac:dyDescent="0.25">
      <c r="A7033" t="s">
        <v>2887</v>
      </c>
      <c r="B7033" t="s">
        <v>5</v>
      </c>
      <c r="C7033" t="s">
        <v>1970</v>
      </c>
      <c r="D7033" s="24">
        <v>2346</v>
      </c>
      <c r="E7033" t="s">
        <v>1727</v>
      </c>
      <c r="F7033" t="s">
        <v>1924</v>
      </c>
      <c r="G7033" t="s">
        <v>112</v>
      </c>
      <c r="H7033" t="s">
        <v>2849</v>
      </c>
      <c r="I7033" t="s">
        <v>1863</v>
      </c>
      <c r="J7033" t="s">
        <v>1926</v>
      </c>
      <c r="K7033" t="s">
        <v>1928</v>
      </c>
      <c r="L7033" s="24">
        <v>-1836.91</v>
      </c>
      <c r="M7033" s="25">
        <f>+VLOOKUP(E7033, TC!A:D, 4, FALSE())</f>
        <v>1.1213499998810834</v>
      </c>
      <c r="N7033" s="24">
        <f t="shared" si="545"/>
        <v>-2059.8190282815608</v>
      </c>
      <c r="O7033" t="str">
        <f t="shared" si="546"/>
        <v>ANULACIÓN FE</v>
      </c>
      <c r="P7033" t="str">
        <f t="shared" si="547"/>
        <v>2025</v>
      </c>
      <c r="Q7033" t="str">
        <f t="shared" si="548"/>
        <v>05</v>
      </c>
      <c r="R7033" t="str">
        <f>+IFERROR(VLOOKUP(I7033, Listado!A:B, 2, FALSE()), "COMERCIALIZADORA INTERNACIONAL CARIBBEAN EXOTICS S A")</f>
        <v>HINCAPIE CONTRERAS ERIKA STEFANIA</v>
      </c>
      <c r="S7033" s="25">
        <f>+VLOOKUP(E7033, TC!A:D, 2, FALSE())</f>
        <v>4204.63</v>
      </c>
      <c r="T7033" t="str">
        <f t="shared" si="549"/>
        <v>EUR</v>
      </c>
    </row>
    <row r="7034" spans="1:20" ht="18.75" hidden="1" customHeight="1" x14ac:dyDescent="0.25">
      <c r="A7034" t="s">
        <v>2887</v>
      </c>
      <c r="B7034" t="s">
        <v>5</v>
      </c>
      <c r="C7034" t="s">
        <v>1970</v>
      </c>
      <c r="D7034" s="24">
        <v>2346</v>
      </c>
      <c r="E7034" t="s">
        <v>1727</v>
      </c>
      <c r="F7034" t="s">
        <v>1924</v>
      </c>
      <c r="G7034" t="s">
        <v>112</v>
      </c>
      <c r="H7034" t="s">
        <v>2849</v>
      </c>
      <c r="I7034" t="s">
        <v>1863</v>
      </c>
      <c r="J7034" t="s">
        <v>1926</v>
      </c>
      <c r="K7034" t="s">
        <v>36</v>
      </c>
      <c r="L7034" s="24">
        <v>-680</v>
      </c>
      <c r="M7034" s="25">
        <f>+VLOOKUP(E7034, TC!A:D, 4, FALSE())</f>
        <v>1.1213499998810834</v>
      </c>
      <c r="N7034" s="24">
        <f t="shared" si="545"/>
        <v>-762.51799991913674</v>
      </c>
      <c r="O7034" t="str">
        <f t="shared" si="546"/>
        <v>ANULACIÓN FE</v>
      </c>
      <c r="P7034" t="str">
        <f t="shared" si="547"/>
        <v>2025</v>
      </c>
      <c r="Q7034" t="str">
        <f t="shared" si="548"/>
        <v>05</v>
      </c>
      <c r="R7034" t="str">
        <f>+IFERROR(VLOOKUP(I7034, Listado!A:B, 2, FALSE()), "COMERCIALIZADORA INTERNACIONAL CARIBBEAN EXOTICS S A")</f>
        <v>HINCAPIE CONTRERAS ERIKA STEFANIA</v>
      </c>
      <c r="S7034" s="25">
        <f>+VLOOKUP(E7034, TC!A:D, 2, FALSE())</f>
        <v>4204.63</v>
      </c>
      <c r="T7034" t="str">
        <f t="shared" si="549"/>
        <v>EUR</v>
      </c>
    </row>
    <row r="7035" spans="1:20" ht="18.75" hidden="1" customHeight="1" x14ac:dyDescent="0.25">
      <c r="A7035" t="s">
        <v>2887</v>
      </c>
      <c r="B7035" t="s">
        <v>5</v>
      </c>
      <c r="C7035" t="s">
        <v>1970</v>
      </c>
      <c r="D7035" s="24">
        <v>2346</v>
      </c>
      <c r="E7035" t="s">
        <v>1727</v>
      </c>
      <c r="F7035" t="s">
        <v>1924</v>
      </c>
      <c r="G7035" t="s">
        <v>112</v>
      </c>
      <c r="H7035" t="s">
        <v>2849</v>
      </c>
      <c r="I7035" t="s">
        <v>1863</v>
      </c>
      <c r="J7035" t="s">
        <v>1926</v>
      </c>
      <c r="K7035" t="s">
        <v>2949</v>
      </c>
      <c r="L7035" s="24">
        <v>-2441.7800000000002</v>
      </c>
      <c r="M7035" s="25">
        <f>+VLOOKUP(E7035, TC!A:D, 4, FALSE())</f>
        <v>1.1213499998810834</v>
      </c>
      <c r="N7035" s="24">
        <f t="shared" si="545"/>
        <v>-2738.0900027096322</v>
      </c>
      <c r="O7035" t="str">
        <f t="shared" si="546"/>
        <v>ANULACIÓN FE</v>
      </c>
      <c r="P7035" t="str">
        <f t="shared" si="547"/>
        <v>2025</v>
      </c>
      <c r="Q7035" t="str">
        <f t="shared" si="548"/>
        <v>05</v>
      </c>
      <c r="R7035" t="str">
        <f>+IFERROR(VLOOKUP(I7035, Listado!A:B, 2, FALSE()), "COMERCIALIZADORA INTERNACIONAL CARIBBEAN EXOTICS S A")</f>
        <v>HINCAPIE CONTRERAS ERIKA STEFANIA</v>
      </c>
      <c r="S7035" s="25">
        <f>+VLOOKUP(E7035, TC!A:D, 2, FALSE())</f>
        <v>4204.63</v>
      </c>
      <c r="T7035" t="str">
        <f t="shared" si="549"/>
        <v>EUR</v>
      </c>
    </row>
    <row r="7036" spans="1:20" ht="18.75" hidden="1" customHeight="1" x14ac:dyDescent="0.25">
      <c r="A7036" t="s">
        <v>2887</v>
      </c>
      <c r="B7036" t="s">
        <v>5</v>
      </c>
      <c r="C7036" t="s">
        <v>1913</v>
      </c>
      <c r="D7036" s="24">
        <v>11887</v>
      </c>
      <c r="E7036" t="s">
        <v>1727</v>
      </c>
      <c r="F7036" t="s">
        <v>1924</v>
      </c>
      <c r="G7036" t="s">
        <v>112</v>
      </c>
      <c r="H7036" t="s">
        <v>2982</v>
      </c>
      <c r="I7036" t="s">
        <v>1863</v>
      </c>
      <c r="J7036" t="s">
        <v>1926</v>
      </c>
      <c r="K7036" t="s">
        <v>1928</v>
      </c>
      <c r="L7036" s="24">
        <v>1415.81</v>
      </c>
      <c r="M7036" s="25">
        <f>+VLOOKUP(E7036, TC!A:D, 4, FALSE())</f>
        <v>1.1213499998810834</v>
      </c>
      <c r="N7036" s="24">
        <f t="shared" si="545"/>
        <v>1587.6185433316366</v>
      </c>
      <c r="O7036" t="str">
        <f t="shared" si="546"/>
        <v>FACTURA</v>
      </c>
      <c r="P7036" t="str">
        <f t="shared" si="547"/>
        <v>2025</v>
      </c>
      <c r="Q7036" t="str">
        <f t="shared" si="548"/>
        <v>05</v>
      </c>
      <c r="R7036" t="str">
        <f>+IFERROR(VLOOKUP(I7036, Listado!A:B, 2, FALSE()), "COMERCIALIZADORA INTERNACIONAL CARIBBEAN EXOTICS S A")</f>
        <v>HINCAPIE CONTRERAS ERIKA STEFANIA</v>
      </c>
      <c r="S7036" s="25">
        <f>+VLOOKUP(E7036, TC!A:D, 2, FALSE())</f>
        <v>4204.63</v>
      </c>
      <c r="T7036" t="str">
        <f t="shared" si="549"/>
        <v>EUR</v>
      </c>
    </row>
    <row r="7037" spans="1:20" ht="18.75" hidden="1" customHeight="1" x14ac:dyDescent="0.25">
      <c r="A7037" t="s">
        <v>2887</v>
      </c>
      <c r="B7037" t="s">
        <v>5</v>
      </c>
      <c r="C7037" t="s">
        <v>1913</v>
      </c>
      <c r="D7037" s="24">
        <v>11887</v>
      </c>
      <c r="E7037" t="s">
        <v>1727</v>
      </c>
      <c r="F7037" t="s">
        <v>1924</v>
      </c>
      <c r="G7037" t="s">
        <v>112</v>
      </c>
      <c r="H7037" t="s">
        <v>2982</v>
      </c>
      <c r="I7037" t="s">
        <v>1863</v>
      </c>
      <c r="J7037" t="s">
        <v>1926</v>
      </c>
      <c r="K7037" t="s">
        <v>2949</v>
      </c>
      <c r="L7037" s="24">
        <v>2432.1</v>
      </c>
      <c r="M7037" s="25">
        <f>+VLOOKUP(E7037, TC!A:D, 4, FALSE())</f>
        <v>1.1213499998810834</v>
      </c>
      <c r="N7037" s="24">
        <f t="shared" si="545"/>
        <v>2727.2353347107828</v>
      </c>
      <c r="O7037" t="str">
        <f t="shared" si="546"/>
        <v>FACTURA</v>
      </c>
      <c r="P7037" t="str">
        <f t="shared" si="547"/>
        <v>2025</v>
      </c>
      <c r="Q7037" t="str">
        <f t="shared" si="548"/>
        <v>05</v>
      </c>
      <c r="R7037" t="str">
        <f>+IFERROR(VLOOKUP(I7037, Listado!A:B, 2, FALSE()), "COMERCIALIZADORA INTERNACIONAL CARIBBEAN EXOTICS S A")</f>
        <v>HINCAPIE CONTRERAS ERIKA STEFANIA</v>
      </c>
      <c r="S7037" s="25">
        <f>+VLOOKUP(E7037, TC!A:D, 2, FALSE())</f>
        <v>4204.63</v>
      </c>
      <c r="T7037" t="str">
        <f t="shared" si="549"/>
        <v>EUR</v>
      </c>
    </row>
    <row r="7038" spans="1:20" ht="18.75" hidden="1" customHeight="1" x14ac:dyDescent="0.25">
      <c r="A7038" t="s">
        <v>2887</v>
      </c>
      <c r="B7038" t="s">
        <v>5</v>
      </c>
      <c r="C7038" t="s">
        <v>1913</v>
      </c>
      <c r="D7038" s="24">
        <v>11888</v>
      </c>
      <c r="E7038" t="s">
        <v>1727</v>
      </c>
      <c r="F7038" t="s">
        <v>1924</v>
      </c>
      <c r="G7038" t="s">
        <v>108</v>
      </c>
      <c r="H7038" t="s">
        <v>2983</v>
      </c>
      <c r="I7038" t="s">
        <v>1874</v>
      </c>
      <c r="J7038" t="s">
        <v>1917</v>
      </c>
      <c r="K7038" t="s">
        <v>30</v>
      </c>
      <c r="L7038" s="24">
        <v>23.3</v>
      </c>
      <c r="M7038" s="25">
        <f>+VLOOKUP(E7038, TC!A:D, 4, FALSE())</f>
        <v>1.1213499998810834</v>
      </c>
      <c r="N7038" s="24">
        <f t="shared" si="545"/>
        <v>26.127454997229243</v>
      </c>
      <c r="O7038" t="str">
        <f t="shared" si="546"/>
        <v>FACTURA</v>
      </c>
      <c r="P7038" t="str">
        <f t="shared" si="547"/>
        <v>2025</v>
      </c>
      <c r="Q7038" t="str">
        <f t="shared" si="548"/>
        <v>05</v>
      </c>
      <c r="R7038" t="str">
        <f>+IFERROR(VLOOKUP(I7038, Listado!A:B, 2, FALSE()), "COMERCIALIZADORA INTERNACIONAL CARIBBEAN EXOTICS S A")</f>
        <v>PIEDRAHITA PEREZ MARIANA</v>
      </c>
      <c r="S7038" s="25">
        <f>+VLOOKUP(E7038, TC!A:D, 2, FALSE())</f>
        <v>4204.63</v>
      </c>
      <c r="T7038" t="str">
        <f t="shared" si="549"/>
        <v>EUR</v>
      </c>
    </row>
    <row r="7039" spans="1:20" ht="18.75" hidden="1" customHeight="1" x14ac:dyDescent="0.25">
      <c r="A7039" t="s">
        <v>2887</v>
      </c>
      <c r="B7039" t="s">
        <v>5</v>
      </c>
      <c r="C7039" t="s">
        <v>1913</v>
      </c>
      <c r="D7039" s="24">
        <v>11888</v>
      </c>
      <c r="E7039" t="s">
        <v>1727</v>
      </c>
      <c r="F7039" t="s">
        <v>1924</v>
      </c>
      <c r="G7039" t="s">
        <v>108</v>
      </c>
      <c r="H7039" t="s">
        <v>2983</v>
      </c>
      <c r="I7039" t="s">
        <v>1874</v>
      </c>
      <c r="J7039" t="s">
        <v>1917</v>
      </c>
      <c r="K7039" t="s">
        <v>30</v>
      </c>
      <c r="L7039" s="24">
        <v>4.4000000000000004</v>
      </c>
      <c r="M7039" s="25">
        <f>+VLOOKUP(E7039, TC!A:D, 4, FALSE())</f>
        <v>1.1213499998810834</v>
      </c>
      <c r="N7039" s="24">
        <f t="shared" si="545"/>
        <v>4.9339399994767676</v>
      </c>
      <c r="O7039" t="str">
        <f t="shared" si="546"/>
        <v>FACTURA</v>
      </c>
      <c r="P7039" t="str">
        <f t="shared" si="547"/>
        <v>2025</v>
      </c>
      <c r="Q7039" t="str">
        <f t="shared" si="548"/>
        <v>05</v>
      </c>
      <c r="R7039" t="str">
        <f>+IFERROR(VLOOKUP(I7039, Listado!A:B, 2, FALSE()), "COMERCIALIZADORA INTERNACIONAL CARIBBEAN EXOTICS S A")</f>
        <v>PIEDRAHITA PEREZ MARIANA</v>
      </c>
      <c r="S7039" s="25">
        <f>+VLOOKUP(E7039, TC!A:D, 2, FALSE())</f>
        <v>4204.63</v>
      </c>
      <c r="T7039" t="str">
        <f t="shared" si="549"/>
        <v>EUR</v>
      </c>
    </row>
    <row r="7040" spans="1:20" ht="18.75" hidden="1" customHeight="1" x14ac:dyDescent="0.25">
      <c r="A7040" t="s">
        <v>2887</v>
      </c>
      <c r="B7040" t="s">
        <v>5</v>
      </c>
      <c r="C7040" t="s">
        <v>1913</v>
      </c>
      <c r="D7040" s="24">
        <v>11888</v>
      </c>
      <c r="E7040" t="s">
        <v>1727</v>
      </c>
      <c r="F7040" t="s">
        <v>1924</v>
      </c>
      <c r="G7040" t="s">
        <v>108</v>
      </c>
      <c r="H7040" t="s">
        <v>2983</v>
      </c>
      <c r="I7040" t="s">
        <v>1874</v>
      </c>
      <c r="J7040" t="s">
        <v>1917</v>
      </c>
      <c r="K7040" t="s">
        <v>30</v>
      </c>
      <c r="L7040" s="24">
        <v>1.5</v>
      </c>
      <c r="M7040" s="25">
        <f>+VLOOKUP(E7040, TC!A:D, 4, FALSE())</f>
        <v>1.1213499998810834</v>
      </c>
      <c r="N7040" s="24">
        <f t="shared" si="545"/>
        <v>1.6820249998216252</v>
      </c>
      <c r="O7040" t="str">
        <f t="shared" si="546"/>
        <v>FACTURA</v>
      </c>
      <c r="P7040" t="str">
        <f t="shared" si="547"/>
        <v>2025</v>
      </c>
      <c r="Q7040" t="str">
        <f t="shared" si="548"/>
        <v>05</v>
      </c>
      <c r="R7040" t="str">
        <f>+IFERROR(VLOOKUP(I7040, Listado!A:B, 2, FALSE()), "COMERCIALIZADORA INTERNACIONAL CARIBBEAN EXOTICS S A")</f>
        <v>PIEDRAHITA PEREZ MARIANA</v>
      </c>
      <c r="S7040" s="25">
        <f>+VLOOKUP(E7040, TC!A:D, 2, FALSE())</f>
        <v>4204.63</v>
      </c>
      <c r="T7040" t="str">
        <f t="shared" si="549"/>
        <v>EUR</v>
      </c>
    </row>
    <row r="7041" spans="1:20" ht="18.75" hidden="1" customHeight="1" x14ac:dyDescent="0.25">
      <c r="A7041" t="s">
        <v>2887</v>
      </c>
      <c r="B7041" t="s">
        <v>5</v>
      </c>
      <c r="C7041" t="s">
        <v>1913</v>
      </c>
      <c r="D7041" s="24">
        <v>11888</v>
      </c>
      <c r="E7041" t="s">
        <v>1727</v>
      </c>
      <c r="F7041" t="s">
        <v>1924</v>
      </c>
      <c r="G7041" t="s">
        <v>108</v>
      </c>
      <c r="H7041" t="s">
        <v>2983</v>
      </c>
      <c r="I7041" t="s">
        <v>1874</v>
      </c>
      <c r="J7041" t="s">
        <v>1917</v>
      </c>
      <c r="K7041" t="s">
        <v>30</v>
      </c>
      <c r="L7041" s="24">
        <v>1.5</v>
      </c>
      <c r="M7041" s="25">
        <f>+VLOOKUP(E7041, TC!A:D, 4, FALSE())</f>
        <v>1.1213499998810834</v>
      </c>
      <c r="N7041" s="24">
        <f t="shared" si="545"/>
        <v>1.6820249998216252</v>
      </c>
      <c r="O7041" t="str">
        <f t="shared" si="546"/>
        <v>FACTURA</v>
      </c>
      <c r="P7041" t="str">
        <f t="shared" si="547"/>
        <v>2025</v>
      </c>
      <c r="Q7041" t="str">
        <f t="shared" si="548"/>
        <v>05</v>
      </c>
      <c r="R7041" t="str">
        <f>+IFERROR(VLOOKUP(I7041, Listado!A:B, 2, FALSE()), "COMERCIALIZADORA INTERNACIONAL CARIBBEAN EXOTICS S A")</f>
        <v>PIEDRAHITA PEREZ MARIANA</v>
      </c>
      <c r="S7041" s="25">
        <f>+VLOOKUP(E7041, TC!A:D, 2, FALSE())</f>
        <v>4204.63</v>
      </c>
      <c r="T7041" t="str">
        <f t="shared" si="549"/>
        <v>EUR</v>
      </c>
    </row>
    <row r="7042" spans="1:20" ht="18.75" hidden="1" customHeight="1" x14ac:dyDescent="0.25">
      <c r="A7042" t="s">
        <v>2887</v>
      </c>
      <c r="B7042" t="s">
        <v>5</v>
      </c>
      <c r="C7042" t="s">
        <v>1913</v>
      </c>
      <c r="D7042" s="24">
        <v>11888</v>
      </c>
      <c r="E7042" t="s">
        <v>1727</v>
      </c>
      <c r="F7042" t="s">
        <v>1924</v>
      </c>
      <c r="G7042" t="s">
        <v>108</v>
      </c>
      <c r="H7042" t="s">
        <v>2983</v>
      </c>
      <c r="I7042" t="s">
        <v>1874</v>
      </c>
      <c r="J7042" t="s">
        <v>1917</v>
      </c>
      <c r="K7042" t="s">
        <v>30</v>
      </c>
      <c r="L7042" s="24">
        <v>0.4</v>
      </c>
      <c r="M7042" s="25">
        <f>+VLOOKUP(E7042, TC!A:D, 4, FALSE())</f>
        <v>1.1213499998810834</v>
      </c>
      <c r="N7042" s="24">
        <f t="shared" ref="N7042:N7105" si="550">+IF(F7042="EUR", (M7042*L7042), IF(I7042="JUAN MATAS SAS", (L7042/S7042), L7042))</f>
        <v>0.44853999995243338</v>
      </c>
      <c r="O7042" t="str">
        <f t="shared" ref="O7042:O7105" si="551">+IF(C7042="CFE", "FACTURA", IF(ISERROR(SEARCH("ANULA", H7042))=FALSE(), "ANULACIÓN FE", IF(ISERROR(SEARCH("CANCELLATION", H7042))=FALSE(), "ANULACIÓN FE", "NOTAS")))</f>
        <v>FACTURA</v>
      </c>
      <c r="P7042" t="str">
        <f t="shared" ref="P7042:P7105" si="552">+LEFT(E7042, 4)</f>
        <v>2025</v>
      </c>
      <c r="Q7042" t="str">
        <f t="shared" ref="Q7042:Q7105" si="553">+MID(E7042, 5, 2)</f>
        <v>05</v>
      </c>
      <c r="R7042" t="str">
        <f>+IFERROR(VLOOKUP(I7042, Listado!A:B, 2, FALSE()), "COMERCIALIZADORA INTERNACIONAL CARIBBEAN EXOTICS S A")</f>
        <v>PIEDRAHITA PEREZ MARIANA</v>
      </c>
      <c r="S7042" s="25">
        <f>+VLOOKUP(E7042, TC!A:D, 2, FALSE())</f>
        <v>4204.63</v>
      </c>
      <c r="T7042" t="str">
        <f t="shared" ref="T7042:T7105" si="554">+IF(I7042="JUAN MATAS SAS", "USD", F7042)</f>
        <v>EUR</v>
      </c>
    </row>
    <row r="7043" spans="1:20" ht="18.75" hidden="1" customHeight="1" x14ac:dyDescent="0.25">
      <c r="A7043" t="s">
        <v>2887</v>
      </c>
      <c r="B7043" t="s">
        <v>5</v>
      </c>
      <c r="C7043" t="s">
        <v>1913</v>
      </c>
      <c r="D7043" s="24">
        <v>11888</v>
      </c>
      <c r="E7043" t="s">
        <v>1727</v>
      </c>
      <c r="F7043" t="s">
        <v>1924</v>
      </c>
      <c r="G7043" t="s">
        <v>108</v>
      </c>
      <c r="H7043" t="s">
        <v>2983</v>
      </c>
      <c r="I7043" t="s">
        <v>1874</v>
      </c>
      <c r="J7043" t="s">
        <v>1917</v>
      </c>
      <c r="K7043" t="s">
        <v>30</v>
      </c>
      <c r="L7043" s="24">
        <v>7.9</v>
      </c>
      <c r="M7043" s="25">
        <f>+VLOOKUP(E7043, TC!A:D, 4, FALSE())</f>
        <v>1.1213499998810834</v>
      </c>
      <c r="N7043" s="24">
        <f t="shared" si="550"/>
        <v>8.8586649990605597</v>
      </c>
      <c r="O7043" t="str">
        <f t="shared" si="551"/>
        <v>FACTURA</v>
      </c>
      <c r="P7043" t="str">
        <f t="shared" si="552"/>
        <v>2025</v>
      </c>
      <c r="Q7043" t="str">
        <f t="shared" si="553"/>
        <v>05</v>
      </c>
      <c r="R7043" t="str">
        <f>+IFERROR(VLOOKUP(I7043, Listado!A:B, 2, FALSE()), "COMERCIALIZADORA INTERNACIONAL CARIBBEAN EXOTICS S A")</f>
        <v>PIEDRAHITA PEREZ MARIANA</v>
      </c>
      <c r="S7043" s="25">
        <f>+VLOOKUP(E7043, TC!A:D, 2, FALSE())</f>
        <v>4204.63</v>
      </c>
      <c r="T7043" t="str">
        <f t="shared" si="554"/>
        <v>EUR</v>
      </c>
    </row>
    <row r="7044" spans="1:20" ht="18.75" hidden="1" customHeight="1" x14ac:dyDescent="0.25">
      <c r="A7044" t="s">
        <v>2887</v>
      </c>
      <c r="B7044" t="s">
        <v>5</v>
      </c>
      <c r="C7044" t="s">
        <v>1913</v>
      </c>
      <c r="D7044" s="24">
        <v>11888</v>
      </c>
      <c r="E7044" t="s">
        <v>1727</v>
      </c>
      <c r="F7044" t="s">
        <v>1924</v>
      </c>
      <c r="G7044" t="s">
        <v>108</v>
      </c>
      <c r="H7044" t="s">
        <v>2983</v>
      </c>
      <c r="I7044" t="s">
        <v>1874</v>
      </c>
      <c r="J7044" t="s">
        <v>1917</v>
      </c>
      <c r="K7044" t="s">
        <v>30</v>
      </c>
      <c r="L7044" s="24">
        <v>2.8</v>
      </c>
      <c r="M7044" s="25">
        <f>+VLOOKUP(E7044, TC!A:D, 4, FALSE())</f>
        <v>1.1213499998810834</v>
      </c>
      <c r="N7044" s="24">
        <f t="shared" si="550"/>
        <v>3.1397799996670335</v>
      </c>
      <c r="O7044" t="str">
        <f t="shared" si="551"/>
        <v>FACTURA</v>
      </c>
      <c r="P7044" t="str">
        <f t="shared" si="552"/>
        <v>2025</v>
      </c>
      <c r="Q7044" t="str">
        <f t="shared" si="553"/>
        <v>05</v>
      </c>
      <c r="R7044" t="str">
        <f>+IFERROR(VLOOKUP(I7044, Listado!A:B, 2, FALSE()), "COMERCIALIZADORA INTERNACIONAL CARIBBEAN EXOTICS S A")</f>
        <v>PIEDRAHITA PEREZ MARIANA</v>
      </c>
      <c r="S7044" s="25">
        <f>+VLOOKUP(E7044, TC!A:D, 2, FALSE())</f>
        <v>4204.63</v>
      </c>
      <c r="T7044" t="str">
        <f t="shared" si="554"/>
        <v>EUR</v>
      </c>
    </row>
    <row r="7045" spans="1:20" ht="18.75" hidden="1" customHeight="1" x14ac:dyDescent="0.25">
      <c r="A7045" t="s">
        <v>2887</v>
      </c>
      <c r="B7045" t="s">
        <v>5</v>
      </c>
      <c r="C7045" t="s">
        <v>1913</v>
      </c>
      <c r="D7045" s="24">
        <v>11888</v>
      </c>
      <c r="E7045" t="s">
        <v>1727</v>
      </c>
      <c r="F7045" t="s">
        <v>1924</v>
      </c>
      <c r="G7045" t="s">
        <v>108</v>
      </c>
      <c r="H7045" t="s">
        <v>2983</v>
      </c>
      <c r="I7045" t="s">
        <v>1874</v>
      </c>
      <c r="J7045" t="s">
        <v>1917</v>
      </c>
      <c r="K7045" t="s">
        <v>30</v>
      </c>
      <c r="L7045" s="24">
        <v>14.2</v>
      </c>
      <c r="M7045" s="25">
        <f>+VLOOKUP(E7045, TC!A:D, 4, FALSE())</f>
        <v>1.1213499998810834</v>
      </c>
      <c r="N7045" s="24">
        <f t="shared" si="550"/>
        <v>15.923169998311383</v>
      </c>
      <c r="O7045" t="str">
        <f t="shared" si="551"/>
        <v>FACTURA</v>
      </c>
      <c r="P7045" t="str">
        <f t="shared" si="552"/>
        <v>2025</v>
      </c>
      <c r="Q7045" t="str">
        <f t="shared" si="553"/>
        <v>05</v>
      </c>
      <c r="R7045" t="str">
        <f>+IFERROR(VLOOKUP(I7045, Listado!A:B, 2, FALSE()), "COMERCIALIZADORA INTERNACIONAL CARIBBEAN EXOTICS S A")</f>
        <v>PIEDRAHITA PEREZ MARIANA</v>
      </c>
      <c r="S7045" s="25">
        <f>+VLOOKUP(E7045, TC!A:D, 2, FALSE())</f>
        <v>4204.63</v>
      </c>
      <c r="T7045" t="str">
        <f t="shared" si="554"/>
        <v>EUR</v>
      </c>
    </row>
    <row r="7046" spans="1:20" ht="18.75" hidden="1" customHeight="1" x14ac:dyDescent="0.25">
      <c r="A7046" t="s">
        <v>2887</v>
      </c>
      <c r="B7046" t="s">
        <v>5</v>
      </c>
      <c r="C7046" t="s">
        <v>1913</v>
      </c>
      <c r="D7046" s="24">
        <v>11888</v>
      </c>
      <c r="E7046" t="s">
        <v>1727</v>
      </c>
      <c r="F7046" t="s">
        <v>1924</v>
      </c>
      <c r="G7046" t="s">
        <v>108</v>
      </c>
      <c r="H7046" t="s">
        <v>2983</v>
      </c>
      <c r="I7046" t="s">
        <v>1874</v>
      </c>
      <c r="J7046" t="s">
        <v>1917</v>
      </c>
      <c r="K7046" t="s">
        <v>30</v>
      </c>
      <c r="L7046" s="24">
        <v>18.8</v>
      </c>
      <c r="M7046" s="25">
        <f>+VLOOKUP(E7046, TC!A:D, 4, FALSE())</f>
        <v>1.1213499998810834</v>
      </c>
      <c r="N7046" s="24">
        <f t="shared" si="550"/>
        <v>21.081379997764369</v>
      </c>
      <c r="O7046" t="str">
        <f t="shared" si="551"/>
        <v>FACTURA</v>
      </c>
      <c r="P7046" t="str">
        <f t="shared" si="552"/>
        <v>2025</v>
      </c>
      <c r="Q7046" t="str">
        <f t="shared" si="553"/>
        <v>05</v>
      </c>
      <c r="R7046" t="str">
        <f>+IFERROR(VLOOKUP(I7046, Listado!A:B, 2, FALSE()), "COMERCIALIZADORA INTERNACIONAL CARIBBEAN EXOTICS S A")</f>
        <v>PIEDRAHITA PEREZ MARIANA</v>
      </c>
      <c r="S7046" s="25">
        <f>+VLOOKUP(E7046, TC!A:D, 2, FALSE())</f>
        <v>4204.63</v>
      </c>
      <c r="T7046" t="str">
        <f t="shared" si="554"/>
        <v>EUR</v>
      </c>
    </row>
    <row r="7047" spans="1:20" ht="18.75" hidden="1" customHeight="1" x14ac:dyDescent="0.25">
      <c r="A7047" t="s">
        <v>2887</v>
      </c>
      <c r="B7047" t="s">
        <v>5</v>
      </c>
      <c r="C7047" t="s">
        <v>1913</v>
      </c>
      <c r="D7047" s="24">
        <v>11888</v>
      </c>
      <c r="E7047" t="s">
        <v>1727</v>
      </c>
      <c r="F7047" t="s">
        <v>1924</v>
      </c>
      <c r="G7047" t="s">
        <v>108</v>
      </c>
      <c r="H7047" t="s">
        <v>2983</v>
      </c>
      <c r="I7047" t="s">
        <v>1874</v>
      </c>
      <c r="J7047" t="s">
        <v>1917</v>
      </c>
      <c r="K7047" t="s">
        <v>30</v>
      </c>
      <c r="L7047" s="24">
        <v>2.6</v>
      </c>
      <c r="M7047" s="25">
        <f>+VLOOKUP(E7047, TC!A:D, 4, FALSE())</f>
        <v>1.1213499998810834</v>
      </c>
      <c r="N7047" s="24">
        <f t="shared" si="550"/>
        <v>2.9155099996908169</v>
      </c>
      <c r="O7047" t="str">
        <f t="shared" si="551"/>
        <v>FACTURA</v>
      </c>
      <c r="P7047" t="str">
        <f t="shared" si="552"/>
        <v>2025</v>
      </c>
      <c r="Q7047" t="str">
        <f t="shared" si="553"/>
        <v>05</v>
      </c>
      <c r="R7047" t="str">
        <f>+IFERROR(VLOOKUP(I7047, Listado!A:B, 2, FALSE()), "COMERCIALIZADORA INTERNACIONAL CARIBBEAN EXOTICS S A")</f>
        <v>PIEDRAHITA PEREZ MARIANA</v>
      </c>
      <c r="S7047" s="25">
        <f>+VLOOKUP(E7047, TC!A:D, 2, FALSE())</f>
        <v>4204.63</v>
      </c>
      <c r="T7047" t="str">
        <f t="shared" si="554"/>
        <v>EUR</v>
      </c>
    </row>
    <row r="7048" spans="1:20" ht="18.75" hidden="1" customHeight="1" x14ac:dyDescent="0.25">
      <c r="A7048" t="s">
        <v>2887</v>
      </c>
      <c r="B7048" t="s">
        <v>5</v>
      </c>
      <c r="C7048" t="s">
        <v>1913</v>
      </c>
      <c r="D7048" s="24">
        <v>11888</v>
      </c>
      <c r="E7048" t="s">
        <v>1727</v>
      </c>
      <c r="F7048" t="s">
        <v>1924</v>
      </c>
      <c r="G7048" t="s">
        <v>108</v>
      </c>
      <c r="H7048" t="s">
        <v>2983</v>
      </c>
      <c r="I7048" t="s">
        <v>1874</v>
      </c>
      <c r="J7048" t="s">
        <v>1917</v>
      </c>
      <c r="K7048" t="s">
        <v>30</v>
      </c>
      <c r="L7048" s="24">
        <v>1.4</v>
      </c>
      <c r="M7048" s="25">
        <f>+VLOOKUP(E7048, TC!A:D, 4, FALSE())</f>
        <v>1.1213499998810834</v>
      </c>
      <c r="N7048" s="24">
        <f t="shared" si="550"/>
        <v>1.5698899998335167</v>
      </c>
      <c r="O7048" t="str">
        <f t="shared" si="551"/>
        <v>FACTURA</v>
      </c>
      <c r="P7048" t="str">
        <f t="shared" si="552"/>
        <v>2025</v>
      </c>
      <c r="Q7048" t="str">
        <f t="shared" si="553"/>
        <v>05</v>
      </c>
      <c r="R7048" t="str">
        <f>+IFERROR(VLOOKUP(I7048, Listado!A:B, 2, FALSE()), "COMERCIALIZADORA INTERNACIONAL CARIBBEAN EXOTICS S A")</f>
        <v>PIEDRAHITA PEREZ MARIANA</v>
      </c>
      <c r="S7048" s="25">
        <f>+VLOOKUP(E7048, TC!A:D, 2, FALSE())</f>
        <v>4204.63</v>
      </c>
      <c r="T7048" t="str">
        <f t="shared" si="554"/>
        <v>EUR</v>
      </c>
    </row>
    <row r="7049" spans="1:20" ht="18.75" hidden="1" customHeight="1" x14ac:dyDescent="0.25">
      <c r="A7049" t="s">
        <v>2887</v>
      </c>
      <c r="B7049" t="s">
        <v>5</v>
      </c>
      <c r="C7049" t="s">
        <v>1913</v>
      </c>
      <c r="D7049" s="24">
        <v>11888</v>
      </c>
      <c r="E7049" t="s">
        <v>1727</v>
      </c>
      <c r="F7049" t="s">
        <v>1924</v>
      </c>
      <c r="G7049" t="s">
        <v>108</v>
      </c>
      <c r="H7049" t="s">
        <v>2983</v>
      </c>
      <c r="I7049" t="s">
        <v>1874</v>
      </c>
      <c r="J7049" t="s">
        <v>1917</v>
      </c>
      <c r="K7049" t="s">
        <v>30</v>
      </c>
      <c r="L7049" s="24">
        <v>2.2999999999999998</v>
      </c>
      <c r="M7049" s="25">
        <f>+VLOOKUP(E7049, TC!A:D, 4, FALSE())</f>
        <v>1.1213499998810834</v>
      </c>
      <c r="N7049" s="24">
        <f t="shared" si="550"/>
        <v>2.5791049997264919</v>
      </c>
      <c r="O7049" t="str">
        <f t="shared" si="551"/>
        <v>FACTURA</v>
      </c>
      <c r="P7049" t="str">
        <f t="shared" si="552"/>
        <v>2025</v>
      </c>
      <c r="Q7049" t="str">
        <f t="shared" si="553"/>
        <v>05</v>
      </c>
      <c r="R7049" t="str">
        <f>+IFERROR(VLOOKUP(I7049, Listado!A:B, 2, FALSE()), "COMERCIALIZADORA INTERNACIONAL CARIBBEAN EXOTICS S A")</f>
        <v>PIEDRAHITA PEREZ MARIANA</v>
      </c>
      <c r="S7049" s="25">
        <f>+VLOOKUP(E7049, TC!A:D, 2, FALSE())</f>
        <v>4204.63</v>
      </c>
      <c r="T7049" t="str">
        <f t="shared" si="554"/>
        <v>EUR</v>
      </c>
    </row>
    <row r="7050" spans="1:20" ht="18.75" hidden="1" customHeight="1" x14ac:dyDescent="0.25">
      <c r="A7050" t="s">
        <v>2887</v>
      </c>
      <c r="B7050" t="s">
        <v>5</v>
      </c>
      <c r="C7050" t="s">
        <v>1913</v>
      </c>
      <c r="D7050" s="24">
        <v>11888</v>
      </c>
      <c r="E7050" t="s">
        <v>1727</v>
      </c>
      <c r="F7050" t="s">
        <v>1924</v>
      </c>
      <c r="G7050" t="s">
        <v>108</v>
      </c>
      <c r="H7050" t="s">
        <v>2983</v>
      </c>
      <c r="I7050" t="s">
        <v>1874</v>
      </c>
      <c r="J7050" t="s">
        <v>1917</v>
      </c>
      <c r="K7050" t="s">
        <v>30</v>
      </c>
      <c r="L7050" s="24">
        <v>21.4</v>
      </c>
      <c r="M7050" s="25">
        <f>+VLOOKUP(E7050, TC!A:D, 4, FALSE())</f>
        <v>1.1213499998810834</v>
      </c>
      <c r="N7050" s="24">
        <f t="shared" si="550"/>
        <v>23.996889997455185</v>
      </c>
      <c r="O7050" t="str">
        <f t="shared" si="551"/>
        <v>FACTURA</v>
      </c>
      <c r="P7050" t="str">
        <f t="shared" si="552"/>
        <v>2025</v>
      </c>
      <c r="Q7050" t="str">
        <f t="shared" si="553"/>
        <v>05</v>
      </c>
      <c r="R7050" t="str">
        <f>+IFERROR(VLOOKUP(I7050, Listado!A:B, 2, FALSE()), "COMERCIALIZADORA INTERNACIONAL CARIBBEAN EXOTICS S A")</f>
        <v>PIEDRAHITA PEREZ MARIANA</v>
      </c>
      <c r="S7050" s="25">
        <f>+VLOOKUP(E7050, TC!A:D, 2, FALSE())</f>
        <v>4204.63</v>
      </c>
      <c r="T7050" t="str">
        <f t="shared" si="554"/>
        <v>EUR</v>
      </c>
    </row>
    <row r="7051" spans="1:20" ht="18.75" hidden="1" customHeight="1" x14ac:dyDescent="0.25">
      <c r="A7051" t="s">
        <v>2887</v>
      </c>
      <c r="B7051" t="s">
        <v>5</v>
      </c>
      <c r="C7051" t="s">
        <v>1913</v>
      </c>
      <c r="D7051" s="24">
        <v>11888</v>
      </c>
      <c r="E7051" t="s">
        <v>1727</v>
      </c>
      <c r="F7051" t="s">
        <v>1924</v>
      </c>
      <c r="G7051" t="s">
        <v>108</v>
      </c>
      <c r="H7051" t="s">
        <v>2983</v>
      </c>
      <c r="I7051" t="s">
        <v>1874</v>
      </c>
      <c r="J7051" t="s">
        <v>1917</v>
      </c>
      <c r="K7051" t="s">
        <v>30</v>
      </c>
      <c r="L7051" s="24">
        <v>3.8</v>
      </c>
      <c r="M7051" s="25">
        <f>+VLOOKUP(E7051, TC!A:D, 4, FALSE())</f>
        <v>1.1213499998810834</v>
      </c>
      <c r="N7051" s="24">
        <f t="shared" si="550"/>
        <v>4.2611299995481167</v>
      </c>
      <c r="O7051" t="str">
        <f t="shared" si="551"/>
        <v>FACTURA</v>
      </c>
      <c r="P7051" t="str">
        <f t="shared" si="552"/>
        <v>2025</v>
      </c>
      <c r="Q7051" t="str">
        <f t="shared" si="553"/>
        <v>05</v>
      </c>
      <c r="R7051" t="str">
        <f>+IFERROR(VLOOKUP(I7051, Listado!A:B, 2, FALSE()), "COMERCIALIZADORA INTERNACIONAL CARIBBEAN EXOTICS S A")</f>
        <v>PIEDRAHITA PEREZ MARIANA</v>
      </c>
      <c r="S7051" s="25">
        <f>+VLOOKUP(E7051, TC!A:D, 2, FALSE())</f>
        <v>4204.63</v>
      </c>
      <c r="T7051" t="str">
        <f t="shared" si="554"/>
        <v>EUR</v>
      </c>
    </row>
    <row r="7052" spans="1:20" ht="18.75" hidden="1" customHeight="1" x14ac:dyDescent="0.25">
      <c r="A7052" t="s">
        <v>2887</v>
      </c>
      <c r="B7052" t="s">
        <v>5</v>
      </c>
      <c r="C7052" t="s">
        <v>1913</v>
      </c>
      <c r="D7052" s="24">
        <v>11888</v>
      </c>
      <c r="E7052" t="s">
        <v>1727</v>
      </c>
      <c r="F7052" t="s">
        <v>1924</v>
      </c>
      <c r="G7052" t="s">
        <v>108</v>
      </c>
      <c r="H7052" t="s">
        <v>2983</v>
      </c>
      <c r="I7052" t="s">
        <v>1874</v>
      </c>
      <c r="J7052" t="s">
        <v>1917</v>
      </c>
      <c r="K7052" t="s">
        <v>30</v>
      </c>
      <c r="L7052" s="24">
        <v>4.9000000000000004</v>
      </c>
      <c r="M7052" s="25">
        <f>+VLOOKUP(E7052, TC!A:D, 4, FALSE())</f>
        <v>1.1213499998810834</v>
      </c>
      <c r="N7052" s="24">
        <f t="shared" si="550"/>
        <v>5.4946149994173092</v>
      </c>
      <c r="O7052" t="str">
        <f t="shared" si="551"/>
        <v>FACTURA</v>
      </c>
      <c r="P7052" t="str">
        <f t="shared" si="552"/>
        <v>2025</v>
      </c>
      <c r="Q7052" t="str">
        <f t="shared" si="553"/>
        <v>05</v>
      </c>
      <c r="R7052" t="str">
        <f>+IFERROR(VLOOKUP(I7052, Listado!A:B, 2, FALSE()), "COMERCIALIZADORA INTERNACIONAL CARIBBEAN EXOTICS S A")</f>
        <v>PIEDRAHITA PEREZ MARIANA</v>
      </c>
      <c r="S7052" s="25">
        <f>+VLOOKUP(E7052, TC!A:D, 2, FALSE())</f>
        <v>4204.63</v>
      </c>
      <c r="T7052" t="str">
        <f t="shared" si="554"/>
        <v>EUR</v>
      </c>
    </row>
    <row r="7053" spans="1:20" ht="18.75" hidden="1" customHeight="1" x14ac:dyDescent="0.25">
      <c r="A7053" t="s">
        <v>2887</v>
      </c>
      <c r="B7053" t="s">
        <v>5</v>
      </c>
      <c r="C7053" t="s">
        <v>1913</v>
      </c>
      <c r="D7053" s="24">
        <v>11888</v>
      </c>
      <c r="E7053" t="s">
        <v>1727</v>
      </c>
      <c r="F7053" t="s">
        <v>1924</v>
      </c>
      <c r="G7053" t="s">
        <v>108</v>
      </c>
      <c r="H7053" t="s">
        <v>2983</v>
      </c>
      <c r="I7053" t="s">
        <v>1874</v>
      </c>
      <c r="J7053" t="s">
        <v>1917</v>
      </c>
      <c r="K7053" t="s">
        <v>30</v>
      </c>
      <c r="L7053" s="24">
        <v>0.8</v>
      </c>
      <c r="M7053" s="25">
        <f>+VLOOKUP(E7053, TC!A:D, 4, FALSE())</f>
        <v>1.1213499998810834</v>
      </c>
      <c r="N7053" s="24">
        <f t="shared" si="550"/>
        <v>0.89707999990486675</v>
      </c>
      <c r="O7053" t="str">
        <f t="shared" si="551"/>
        <v>FACTURA</v>
      </c>
      <c r="P7053" t="str">
        <f t="shared" si="552"/>
        <v>2025</v>
      </c>
      <c r="Q7053" t="str">
        <f t="shared" si="553"/>
        <v>05</v>
      </c>
      <c r="R7053" t="str">
        <f>+IFERROR(VLOOKUP(I7053, Listado!A:B, 2, FALSE()), "COMERCIALIZADORA INTERNACIONAL CARIBBEAN EXOTICS S A")</f>
        <v>PIEDRAHITA PEREZ MARIANA</v>
      </c>
      <c r="S7053" s="25">
        <f>+VLOOKUP(E7053, TC!A:D, 2, FALSE())</f>
        <v>4204.63</v>
      </c>
      <c r="T7053" t="str">
        <f t="shared" si="554"/>
        <v>EUR</v>
      </c>
    </row>
    <row r="7054" spans="1:20" ht="18.75" hidden="1" customHeight="1" x14ac:dyDescent="0.25">
      <c r="A7054" t="s">
        <v>2887</v>
      </c>
      <c r="B7054" t="s">
        <v>5</v>
      </c>
      <c r="C7054" t="s">
        <v>1913</v>
      </c>
      <c r="D7054" s="24">
        <v>11888</v>
      </c>
      <c r="E7054" t="s">
        <v>1727</v>
      </c>
      <c r="F7054" t="s">
        <v>1924</v>
      </c>
      <c r="G7054" t="s">
        <v>108</v>
      </c>
      <c r="H7054" t="s">
        <v>2983</v>
      </c>
      <c r="I7054" t="s">
        <v>1874</v>
      </c>
      <c r="J7054" t="s">
        <v>1917</v>
      </c>
      <c r="K7054" t="s">
        <v>1959</v>
      </c>
      <c r="L7054" s="24">
        <v>1100</v>
      </c>
      <c r="M7054" s="25">
        <f>+VLOOKUP(E7054, TC!A:D, 4, FALSE())</f>
        <v>1.1213499998810834</v>
      </c>
      <c r="N7054" s="24">
        <f t="shared" si="550"/>
        <v>1233.4849998691918</v>
      </c>
      <c r="O7054" t="str">
        <f t="shared" si="551"/>
        <v>FACTURA</v>
      </c>
      <c r="P7054" t="str">
        <f t="shared" si="552"/>
        <v>2025</v>
      </c>
      <c r="Q7054" t="str">
        <f t="shared" si="553"/>
        <v>05</v>
      </c>
      <c r="R7054" t="str">
        <f>+IFERROR(VLOOKUP(I7054, Listado!A:B, 2, FALSE()), "COMERCIALIZADORA INTERNACIONAL CARIBBEAN EXOTICS S A")</f>
        <v>PIEDRAHITA PEREZ MARIANA</v>
      </c>
      <c r="S7054" s="25">
        <f>+VLOOKUP(E7054, TC!A:D, 2, FALSE())</f>
        <v>4204.63</v>
      </c>
      <c r="T7054" t="str">
        <f t="shared" si="554"/>
        <v>EUR</v>
      </c>
    </row>
    <row r="7055" spans="1:20" ht="18.75" hidden="1" customHeight="1" x14ac:dyDescent="0.25">
      <c r="A7055" t="s">
        <v>2887</v>
      </c>
      <c r="B7055" t="s">
        <v>5</v>
      </c>
      <c r="C7055" t="s">
        <v>1913</v>
      </c>
      <c r="D7055" s="24">
        <v>11888</v>
      </c>
      <c r="E7055" t="s">
        <v>1727</v>
      </c>
      <c r="F7055" t="s">
        <v>1924</v>
      </c>
      <c r="G7055" t="s">
        <v>108</v>
      </c>
      <c r="H7055" t="s">
        <v>2983</v>
      </c>
      <c r="I7055" t="s">
        <v>1874</v>
      </c>
      <c r="J7055" t="s">
        <v>1917</v>
      </c>
      <c r="K7055" t="s">
        <v>1960</v>
      </c>
      <c r="L7055" s="24">
        <v>20</v>
      </c>
      <c r="M7055" s="25">
        <f>+VLOOKUP(E7055, TC!A:D, 4, FALSE())</f>
        <v>1.1213499998810834</v>
      </c>
      <c r="N7055" s="24">
        <f t="shared" si="550"/>
        <v>22.426999997621667</v>
      </c>
      <c r="O7055" t="str">
        <f t="shared" si="551"/>
        <v>FACTURA</v>
      </c>
      <c r="P7055" t="str">
        <f t="shared" si="552"/>
        <v>2025</v>
      </c>
      <c r="Q7055" t="str">
        <f t="shared" si="553"/>
        <v>05</v>
      </c>
      <c r="R7055" t="str">
        <f>+IFERROR(VLOOKUP(I7055, Listado!A:B, 2, FALSE()), "COMERCIALIZADORA INTERNACIONAL CARIBBEAN EXOTICS S A")</f>
        <v>PIEDRAHITA PEREZ MARIANA</v>
      </c>
      <c r="S7055" s="25">
        <f>+VLOOKUP(E7055, TC!A:D, 2, FALSE())</f>
        <v>4204.63</v>
      </c>
      <c r="T7055" t="str">
        <f t="shared" si="554"/>
        <v>EUR</v>
      </c>
    </row>
    <row r="7056" spans="1:20" ht="18.75" hidden="1" customHeight="1" x14ac:dyDescent="0.25">
      <c r="A7056" t="s">
        <v>2887</v>
      </c>
      <c r="B7056" t="s">
        <v>1923</v>
      </c>
      <c r="C7056" t="s">
        <v>1913</v>
      </c>
      <c r="D7056" s="24">
        <v>5987</v>
      </c>
      <c r="E7056" t="s">
        <v>1727</v>
      </c>
      <c r="F7056" t="s">
        <v>128</v>
      </c>
      <c r="G7056" t="s">
        <v>110</v>
      </c>
      <c r="H7056" t="s">
        <v>2984</v>
      </c>
      <c r="I7056" t="s">
        <v>1850</v>
      </c>
      <c r="J7056" t="s">
        <v>1919</v>
      </c>
      <c r="K7056" t="s">
        <v>2658</v>
      </c>
      <c r="L7056" s="24">
        <v>2576</v>
      </c>
      <c r="M7056" s="25">
        <f>+VLOOKUP(E7056, TC!A:D, 4, FALSE())</f>
        <v>1.1213499998810834</v>
      </c>
      <c r="N7056" s="24">
        <f t="shared" si="550"/>
        <v>2576</v>
      </c>
      <c r="O7056" t="str">
        <f t="shared" si="551"/>
        <v>FACTURA</v>
      </c>
      <c r="P7056" t="str">
        <f t="shared" si="552"/>
        <v>2025</v>
      </c>
      <c r="Q7056" t="str">
        <f t="shared" si="553"/>
        <v>05</v>
      </c>
      <c r="R7056" t="str">
        <f>+IFERROR(VLOOKUP(I7056, Listado!A:B, 2, FALSE()), "COMERCIALIZADORA INTERNACIONAL CARIBBEAN EXOTICS S A")</f>
        <v>PEREZ MEJIA MARIA PAULINA</v>
      </c>
      <c r="S7056" s="25">
        <f>+VLOOKUP(E7056, TC!A:D, 2, FALSE())</f>
        <v>4204.63</v>
      </c>
      <c r="T7056" t="str">
        <f t="shared" si="554"/>
        <v>USD</v>
      </c>
    </row>
    <row r="7057" spans="1:20" ht="18.75" hidden="1" customHeight="1" x14ac:dyDescent="0.25">
      <c r="A7057" t="s">
        <v>2887</v>
      </c>
      <c r="B7057" t="s">
        <v>1923</v>
      </c>
      <c r="C7057" t="s">
        <v>1913</v>
      </c>
      <c r="D7057" s="24">
        <v>5987</v>
      </c>
      <c r="E7057" t="s">
        <v>1727</v>
      </c>
      <c r="F7057" t="s">
        <v>128</v>
      </c>
      <c r="G7057" t="s">
        <v>110</v>
      </c>
      <c r="H7057" t="s">
        <v>2984</v>
      </c>
      <c r="I7057" t="s">
        <v>1850</v>
      </c>
      <c r="J7057" t="s">
        <v>1919</v>
      </c>
      <c r="K7057" t="s">
        <v>1928</v>
      </c>
      <c r="L7057" s="24">
        <v>2162.27</v>
      </c>
      <c r="M7057" s="25">
        <f>+VLOOKUP(E7057, TC!A:D, 4, FALSE())</f>
        <v>1.1213499998810834</v>
      </c>
      <c r="N7057" s="24">
        <f t="shared" si="550"/>
        <v>2162.27</v>
      </c>
      <c r="O7057" t="str">
        <f t="shared" si="551"/>
        <v>FACTURA</v>
      </c>
      <c r="P7057" t="str">
        <f t="shared" si="552"/>
        <v>2025</v>
      </c>
      <c r="Q7057" t="str">
        <f t="shared" si="553"/>
        <v>05</v>
      </c>
      <c r="R7057" t="str">
        <f>+IFERROR(VLOOKUP(I7057, Listado!A:B, 2, FALSE()), "COMERCIALIZADORA INTERNACIONAL CARIBBEAN EXOTICS S A")</f>
        <v>PEREZ MEJIA MARIA PAULINA</v>
      </c>
      <c r="S7057" s="25">
        <f>+VLOOKUP(E7057, TC!A:D, 2, FALSE())</f>
        <v>4204.63</v>
      </c>
      <c r="T7057" t="str">
        <f t="shared" si="554"/>
        <v>USD</v>
      </c>
    </row>
    <row r="7058" spans="1:20" ht="18.75" hidden="1" customHeight="1" x14ac:dyDescent="0.25">
      <c r="A7058" t="s">
        <v>2887</v>
      </c>
      <c r="B7058" t="s">
        <v>1923</v>
      </c>
      <c r="C7058" t="s">
        <v>1913</v>
      </c>
      <c r="D7058" s="24">
        <v>5987</v>
      </c>
      <c r="E7058" t="s">
        <v>1727</v>
      </c>
      <c r="F7058" t="s">
        <v>128</v>
      </c>
      <c r="G7058" t="s">
        <v>110</v>
      </c>
      <c r="H7058" t="s">
        <v>2984</v>
      </c>
      <c r="I7058" t="s">
        <v>1850</v>
      </c>
      <c r="J7058" t="s">
        <v>1919</v>
      </c>
      <c r="K7058" t="s">
        <v>53</v>
      </c>
      <c r="L7058" s="24">
        <v>1140</v>
      </c>
      <c r="M7058" s="25">
        <f>+VLOOKUP(E7058, TC!A:D, 4, FALSE())</f>
        <v>1.1213499998810834</v>
      </c>
      <c r="N7058" s="24">
        <f t="shared" si="550"/>
        <v>1140</v>
      </c>
      <c r="O7058" t="str">
        <f t="shared" si="551"/>
        <v>FACTURA</v>
      </c>
      <c r="P7058" t="str">
        <f t="shared" si="552"/>
        <v>2025</v>
      </c>
      <c r="Q7058" t="str">
        <f t="shared" si="553"/>
        <v>05</v>
      </c>
      <c r="R7058" t="str">
        <f>+IFERROR(VLOOKUP(I7058, Listado!A:B, 2, FALSE()), "COMERCIALIZADORA INTERNACIONAL CARIBBEAN EXOTICS S A")</f>
        <v>PEREZ MEJIA MARIA PAULINA</v>
      </c>
      <c r="S7058" s="25">
        <f>+VLOOKUP(E7058, TC!A:D, 2, FALSE())</f>
        <v>4204.63</v>
      </c>
      <c r="T7058" t="str">
        <f t="shared" si="554"/>
        <v>USD</v>
      </c>
    </row>
    <row r="7059" spans="1:20" ht="18.75" hidden="1" customHeight="1" x14ac:dyDescent="0.25">
      <c r="A7059" t="s">
        <v>2887</v>
      </c>
      <c r="B7059" t="s">
        <v>5</v>
      </c>
      <c r="C7059" t="s">
        <v>1970</v>
      </c>
      <c r="D7059" s="24">
        <v>2347</v>
      </c>
      <c r="E7059" t="s">
        <v>1727</v>
      </c>
      <c r="F7059" t="s">
        <v>128</v>
      </c>
      <c r="G7059" t="s">
        <v>110</v>
      </c>
      <c r="H7059" t="s">
        <v>2985</v>
      </c>
      <c r="I7059" t="s">
        <v>1851</v>
      </c>
      <c r="J7059" t="s">
        <v>1940</v>
      </c>
      <c r="K7059" t="s">
        <v>1941</v>
      </c>
      <c r="L7059" s="24">
        <v>-300</v>
      </c>
      <c r="M7059" s="25">
        <f>+VLOOKUP(E7059, TC!A:D, 4, FALSE())</f>
        <v>1.1213499998810834</v>
      </c>
      <c r="N7059" s="24">
        <f t="shared" si="550"/>
        <v>-300</v>
      </c>
      <c r="O7059" t="str">
        <f t="shared" si="551"/>
        <v>NOTAS</v>
      </c>
      <c r="P7059" t="str">
        <f t="shared" si="552"/>
        <v>2025</v>
      </c>
      <c r="Q7059" t="str">
        <f t="shared" si="553"/>
        <v>05</v>
      </c>
      <c r="R7059" t="str">
        <f>+IFERROR(VLOOKUP(I7059, Listado!A:B, 2, FALSE()), "COMERCIALIZADORA INTERNACIONAL CARIBBEAN EXOTICS S A")</f>
        <v>PEREZ MEJIA MARIA PAULINA</v>
      </c>
      <c r="S7059" s="25">
        <f>+VLOOKUP(E7059, TC!A:D, 2, FALSE())</f>
        <v>4204.63</v>
      </c>
      <c r="T7059" t="str">
        <f t="shared" si="554"/>
        <v>USD</v>
      </c>
    </row>
    <row r="7060" spans="1:20" ht="18.75" hidden="1" customHeight="1" x14ac:dyDescent="0.25">
      <c r="A7060" t="s">
        <v>2887</v>
      </c>
      <c r="B7060" t="s">
        <v>5</v>
      </c>
      <c r="C7060" t="s">
        <v>1970</v>
      </c>
      <c r="D7060" s="24">
        <v>2348</v>
      </c>
      <c r="E7060" t="s">
        <v>1727</v>
      </c>
      <c r="F7060" t="s">
        <v>128</v>
      </c>
      <c r="G7060" t="s">
        <v>110</v>
      </c>
      <c r="H7060" t="s">
        <v>2986</v>
      </c>
      <c r="I7060" t="s">
        <v>1851</v>
      </c>
      <c r="J7060" t="s">
        <v>1940</v>
      </c>
      <c r="K7060" t="s">
        <v>2070</v>
      </c>
      <c r="L7060" s="24">
        <v>-270.42</v>
      </c>
      <c r="M7060" s="25">
        <f>+VLOOKUP(E7060, TC!A:D, 4, FALSE())</f>
        <v>1.1213499998810834</v>
      </c>
      <c r="N7060" s="24">
        <f t="shared" si="550"/>
        <v>-270.42</v>
      </c>
      <c r="O7060" t="str">
        <f t="shared" si="551"/>
        <v>NOTAS</v>
      </c>
      <c r="P7060" t="str">
        <f t="shared" si="552"/>
        <v>2025</v>
      </c>
      <c r="Q7060" t="str">
        <f t="shared" si="553"/>
        <v>05</v>
      </c>
      <c r="R7060" t="str">
        <f>+IFERROR(VLOOKUP(I7060, Listado!A:B, 2, FALSE()), "COMERCIALIZADORA INTERNACIONAL CARIBBEAN EXOTICS S A")</f>
        <v>PEREZ MEJIA MARIA PAULINA</v>
      </c>
      <c r="S7060" s="25">
        <f>+VLOOKUP(E7060, TC!A:D, 2, FALSE())</f>
        <v>4204.63</v>
      </c>
      <c r="T7060" t="str">
        <f t="shared" si="554"/>
        <v>USD</v>
      </c>
    </row>
    <row r="7061" spans="1:20" ht="18.75" hidden="1" customHeight="1" x14ac:dyDescent="0.25">
      <c r="A7061" t="s">
        <v>2887</v>
      </c>
      <c r="B7061" t="s">
        <v>5</v>
      </c>
      <c r="C7061" t="s">
        <v>1970</v>
      </c>
      <c r="D7061" s="24">
        <v>2349</v>
      </c>
      <c r="E7061" t="s">
        <v>1727</v>
      </c>
      <c r="F7061" t="s">
        <v>128</v>
      </c>
      <c r="G7061" t="s">
        <v>110</v>
      </c>
      <c r="H7061" t="s">
        <v>2987</v>
      </c>
      <c r="I7061" t="s">
        <v>1851</v>
      </c>
      <c r="J7061" t="s">
        <v>1940</v>
      </c>
      <c r="K7061" t="s">
        <v>42</v>
      </c>
      <c r="L7061" s="24">
        <v>-1918</v>
      </c>
      <c r="M7061" s="25">
        <f>+VLOOKUP(E7061, TC!A:D, 4, FALSE())</f>
        <v>1.1213499998810834</v>
      </c>
      <c r="N7061" s="24">
        <f t="shared" si="550"/>
        <v>-1918</v>
      </c>
      <c r="O7061" t="str">
        <f t="shared" si="551"/>
        <v>NOTAS</v>
      </c>
      <c r="P7061" t="str">
        <f t="shared" si="552"/>
        <v>2025</v>
      </c>
      <c r="Q7061" t="str">
        <f t="shared" si="553"/>
        <v>05</v>
      </c>
      <c r="R7061" t="str">
        <f>+IFERROR(VLOOKUP(I7061, Listado!A:B, 2, FALSE()), "COMERCIALIZADORA INTERNACIONAL CARIBBEAN EXOTICS S A")</f>
        <v>PEREZ MEJIA MARIA PAULINA</v>
      </c>
      <c r="S7061" s="25">
        <f>+VLOOKUP(E7061, TC!A:D, 2, FALSE())</f>
        <v>4204.63</v>
      </c>
      <c r="T7061" t="str">
        <f t="shared" si="554"/>
        <v>USD</v>
      </c>
    </row>
    <row r="7062" spans="1:20" ht="18.75" hidden="1" customHeight="1" x14ac:dyDescent="0.25">
      <c r="A7062" t="s">
        <v>2887</v>
      </c>
      <c r="B7062" t="s">
        <v>5</v>
      </c>
      <c r="C7062" t="s">
        <v>1970</v>
      </c>
      <c r="D7062" s="24">
        <v>2350</v>
      </c>
      <c r="E7062" t="s">
        <v>1727</v>
      </c>
      <c r="F7062" t="s">
        <v>1924</v>
      </c>
      <c r="G7062" t="s">
        <v>108</v>
      </c>
      <c r="H7062" t="s">
        <v>2988</v>
      </c>
      <c r="I7062" t="s">
        <v>1860</v>
      </c>
      <c r="J7062" t="s">
        <v>1926</v>
      </c>
      <c r="K7062" t="s">
        <v>1928</v>
      </c>
      <c r="L7062" s="24">
        <v>-2272.98</v>
      </c>
      <c r="M7062" s="25">
        <f>+VLOOKUP(E7062, TC!A:D, 4, FALSE())</f>
        <v>1.1213499998810834</v>
      </c>
      <c r="N7062" s="24">
        <f t="shared" si="550"/>
        <v>-2548.8061227297048</v>
      </c>
      <c r="O7062" t="str">
        <f t="shared" si="551"/>
        <v>ANULACIÓN FE</v>
      </c>
      <c r="P7062" t="str">
        <f t="shared" si="552"/>
        <v>2025</v>
      </c>
      <c r="Q7062" t="str">
        <f t="shared" si="553"/>
        <v>05</v>
      </c>
      <c r="R7062" t="str">
        <f>+IFERROR(VLOOKUP(I7062, Listado!A:B, 2, FALSE()), "COMERCIALIZADORA INTERNACIONAL CARIBBEAN EXOTICS S A")</f>
        <v>PIEDRAHITA PEREZ MARIANA</v>
      </c>
      <c r="S7062" s="25">
        <f>+VLOOKUP(E7062, TC!A:D, 2, FALSE())</f>
        <v>4204.63</v>
      </c>
      <c r="T7062" t="str">
        <f t="shared" si="554"/>
        <v>EUR</v>
      </c>
    </row>
    <row r="7063" spans="1:20" ht="18.75" hidden="1" customHeight="1" x14ac:dyDescent="0.25">
      <c r="A7063" t="s">
        <v>2887</v>
      </c>
      <c r="B7063" t="s">
        <v>5</v>
      </c>
      <c r="C7063" t="s">
        <v>1970</v>
      </c>
      <c r="D7063" s="24">
        <v>2350</v>
      </c>
      <c r="E7063" t="s">
        <v>1727</v>
      </c>
      <c r="F7063" t="s">
        <v>1924</v>
      </c>
      <c r="G7063" t="s">
        <v>108</v>
      </c>
      <c r="H7063" t="s">
        <v>2988</v>
      </c>
      <c r="I7063" t="s">
        <v>1860</v>
      </c>
      <c r="J7063" t="s">
        <v>1926</v>
      </c>
      <c r="K7063" t="s">
        <v>2927</v>
      </c>
      <c r="L7063" s="24">
        <v>-471.1</v>
      </c>
      <c r="M7063" s="25">
        <f>+VLOOKUP(E7063, TC!A:D, 4, FALSE())</f>
        <v>1.1213499998810834</v>
      </c>
      <c r="N7063" s="24">
        <f t="shared" si="550"/>
        <v>-528.26798494397838</v>
      </c>
      <c r="O7063" t="str">
        <f t="shared" si="551"/>
        <v>ANULACIÓN FE</v>
      </c>
      <c r="P7063" t="str">
        <f t="shared" si="552"/>
        <v>2025</v>
      </c>
      <c r="Q7063" t="str">
        <f t="shared" si="553"/>
        <v>05</v>
      </c>
      <c r="R7063" t="str">
        <f>+IFERROR(VLOOKUP(I7063, Listado!A:B, 2, FALSE()), "COMERCIALIZADORA INTERNACIONAL CARIBBEAN EXOTICS S A")</f>
        <v>PIEDRAHITA PEREZ MARIANA</v>
      </c>
      <c r="S7063" s="25">
        <f>+VLOOKUP(E7063, TC!A:D, 2, FALSE())</f>
        <v>4204.63</v>
      </c>
      <c r="T7063" t="str">
        <f t="shared" si="554"/>
        <v>EUR</v>
      </c>
    </row>
    <row r="7064" spans="1:20" ht="18.75" hidden="1" customHeight="1" x14ac:dyDescent="0.25">
      <c r="A7064" t="s">
        <v>2887</v>
      </c>
      <c r="B7064" t="s">
        <v>5</v>
      </c>
      <c r="C7064" t="s">
        <v>1970</v>
      </c>
      <c r="D7064" s="24">
        <v>2350</v>
      </c>
      <c r="E7064" t="s">
        <v>1727</v>
      </c>
      <c r="F7064" t="s">
        <v>1924</v>
      </c>
      <c r="G7064" t="s">
        <v>108</v>
      </c>
      <c r="H7064" t="s">
        <v>2988</v>
      </c>
      <c r="I7064" t="s">
        <v>1860</v>
      </c>
      <c r="J7064" t="s">
        <v>1926</v>
      </c>
      <c r="K7064" t="s">
        <v>2928</v>
      </c>
      <c r="L7064" s="24">
        <v>-329.7</v>
      </c>
      <c r="M7064" s="25">
        <f>+VLOOKUP(E7064, TC!A:D, 4, FALSE())</f>
        <v>1.1213499998810834</v>
      </c>
      <c r="N7064" s="24">
        <f t="shared" si="550"/>
        <v>-369.70909496079321</v>
      </c>
      <c r="O7064" t="str">
        <f t="shared" si="551"/>
        <v>ANULACIÓN FE</v>
      </c>
      <c r="P7064" t="str">
        <f t="shared" si="552"/>
        <v>2025</v>
      </c>
      <c r="Q7064" t="str">
        <f t="shared" si="553"/>
        <v>05</v>
      </c>
      <c r="R7064" t="str">
        <f>+IFERROR(VLOOKUP(I7064, Listado!A:B, 2, FALSE()), "COMERCIALIZADORA INTERNACIONAL CARIBBEAN EXOTICS S A")</f>
        <v>PIEDRAHITA PEREZ MARIANA</v>
      </c>
      <c r="S7064" s="25">
        <f>+VLOOKUP(E7064, TC!A:D, 2, FALSE())</f>
        <v>4204.63</v>
      </c>
      <c r="T7064" t="str">
        <f t="shared" si="554"/>
        <v>EUR</v>
      </c>
    </row>
    <row r="7065" spans="1:20" ht="18.75" hidden="1" customHeight="1" x14ac:dyDescent="0.25">
      <c r="A7065" t="s">
        <v>2887</v>
      </c>
      <c r="B7065" t="s">
        <v>5</v>
      </c>
      <c r="C7065" t="s">
        <v>1970</v>
      </c>
      <c r="D7065" s="24">
        <v>2350</v>
      </c>
      <c r="E7065" t="s">
        <v>1727</v>
      </c>
      <c r="F7065" t="s">
        <v>1924</v>
      </c>
      <c r="G7065" t="s">
        <v>108</v>
      </c>
      <c r="H7065" t="s">
        <v>2988</v>
      </c>
      <c r="I7065" t="s">
        <v>1860</v>
      </c>
      <c r="J7065" t="s">
        <v>1926</v>
      </c>
      <c r="K7065" t="s">
        <v>2838</v>
      </c>
      <c r="L7065" s="24">
        <v>-537.08000000000004</v>
      </c>
      <c r="M7065" s="25">
        <f>+VLOOKUP(E7065, TC!A:D, 4, FALSE())</f>
        <v>1.1213499998810834</v>
      </c>
      <c r="N7065" s="24">
        <f t="shared" si="550"/>
        <v>-602.25465793613228</v>
      </c>
      <c r="O7065" t="str">
        <f t="shared" si="551"/>
        <v>ANULACIÓN FE</v>
      </c>
      <c r="P7065" t="str">
        <f t="shared" si="552"/>
        <v>2025</v>
      </c>
      <c r="Q7065" t="str">
        <f t="shared" si="553"/>
        <v>05</v>
      </c>
      <c r="R7065" t="str">
        <f>+IFERROR(VLOOKUP(I7065, Listado!A:B, 2, FALSE()), "COMERCIALIZADORA INTERNACIONAL CARIBBEAN EXOTICS S A")</f>
        <v>PIEDRAHITA PEREZ MARIANA</v>
      </c>
      <c r="S7065" s="25">
        <f>+VLOOKUP(E7065, TC!A:D, 2, FALSE())</f>
        <v>4204.63</v>
      </c>
      <c r="T7065" t="str">
        <f t="shared" si="554"/>
        <v>EUR</v>
      </c>
    </row>
    <row r="7066" spans="1:20" ht="18.75" hidden="1" customHeight="1" x14ac:dyDescent="0.25">
      <c r="A7066" t="s">
        <v>2887</v>
      </c>
      <c r="B7066" t="s">
        <v>5</v>
      </c>
      <c r="C7066" t="s">
        <v>1970</v>
      </c>
      <c r="D7066" s="24">
        <v>2350</v>
      </c>
      <c r="E7066" t="s">
        <v>1727</v>
      </c>
      <c r="F7066" t="s">
        <v>1924</v>
      </c>
      <c r="G7066" t="s">
        <v>108</v>
      </c>
      <c r="H7066" t="s">
        <v>2988</v>
      </c>
      <c r="I7066" t="s">
        <v>1860</v>
      </c>
      <c r="J7066" t="s">
        <v>1926</v>
      </c>
      <c r="K7066" t="s">
        <v>2565</v>
      </c>
      <c r="L7066" s="24">
        <v>-3751.6</v>
      </c>
      <c r="M7066" s="25">
        <f>+VLOOKUP(E7066, TC!A:D, 4, FALSE())</f>
        <v>1.1213499998810834</v>
      </c>
      <c r="N7066" s="24">
        <f t="shared" si="550"/>
        <v>-4206.8566595538723</v>
      </c>
      <c r="O7066" t="str">
        <f t="shared" si="551"/>
        <v>ANULACIÓN FE</v>
      </c>
      <c r="P7066" t="str">
        <f t="shared" si="552"/>
        <v>2025</v>
      </c>
      <c r="Q7066" t="str">
        <f t="shared" si="553"/>
        <v>05</v>
      </c>
      <c r="R7066" t="str">
        <f>+IFERROR(VLOOKUP(I7066, Listado!A:B, 2, FALSE()), "COMERCIALIZADORA INTERNACIONAL CARIBBEAN EXOTICS S A")</f>
        <v>PIEDRAHITA PEREZ MARIANA</v>
      </c>
      <c r="S7066" s="25">
        <f>+VLOOKUP(E7066, TC!A:D, 2, FALSE())</f>
        <v>4204.63</v>
      </c>
      <c r="T7066" t="str">
        <f t="shared" si="554"/>
        <v>EUR</v>
      </c>
    </row>
    <row r="7067" spans="1:20" ht="18.75" hidden="1" customHeight="1" x14ac:dyDescent="0.25">
      <c r="A7067" t="s">
        <v>2887</v>
      </c>
      <c r="B7067" t="s">
        <v>5</v>
      </c>
      <c r="C7067" t="s">
        <v>1913</v>
      </c>
      <c r="D7067" s="24">
        <v>11889</v>
      </c>
      <c r="E7067" t="s">
        <v>1727</v>
      </c>
      <c r="F7067" t="s">
        <v>1924</v>
      </c>
      <c r="G7067" t="s">
        <v>108</v>
      </c>
      <c r="H7067" t="s">
        <v>2989</v>
      </c>
      <c r="I7067" t="s">
        <v>1869</v>
      </c>
      <c r="J7067" t="s">
        <v>1919</v>
      </c>
      <c r="K7067" t="s">
        <v>47</v>
      </c>
      <c r="L7067" s="24">
        <v>1601.6</v>
      </c>
      <c r="M7067" s="25">
        <f>+VLOOKUP(E7067, TC!A:D, 4, FALSE())</f>
        <v>1.1213499998810834</v>
      </c>
      <c r="N7067" s="24">
        <f t="shared" si="550"/>
        <v>1795.9541598095432</v>
      </c>
      <c r="O7067" t="str">
        <f t="shared" si="551"/>
        <v>FACTURA</v>
      </c>
      <c r="P7067" t="str">
        <f t="shared" si="552"/>
        <v>2025</v>
      </c>
      <c r="Q7067" t="str">
        <f t="shared" si="553"/>
        <v>05</v>
      </c>
      <c r="R7067" t="str">
        <f>+IFERROR(VLOOKUP(I7067, Listado!A:B, 2, FALSE()), "COMERCIALIZADORA INTERNACIONAL CARIBBEAN EXOTICS S A")</f>
        <v>PIEDRAHITA PEREZ MARIANA</v>
      </c>
      <c r="S7067" s="25">
        <f>+VLOOKUP(E7067, TC!A:D, 2, FALSE())</f>
        <v>4204.63</v>
      </c>
      <c r="T7067" t="str">
        <f t="shared" si="554"/>
        <v>EUR</v>
      </c>
    </row>
    <row r="7068" spans="1:20" ht="18.75" hidden="1" customHeight="1" x14ac:dyDescent="0.25">
      <c r="A7068" t="s">
        <v>2887</v>
      </c>
      <c r="B7068" t="s">
        <v>5</v>
      </c>
      <c r="C7068" t="s">
        <v>1913</v>
      </c>
      <c r="D7068" s="24">
        <v>11889</v>
      </c>
      <c r="E7068" t="s">
        <v>1727</v>
      </c>
      <c r="F7068" t="s">
        <v>1924</v>
      </c>
      <c r="G7068" t="s">
        <v>108</v>
      </c>
      <c r="H7068" t="s">
        <v>2989</v>
      </c>
      <c r="I7068" t="s">
        <v>1869</v>
      </c>
      <c r="J7068" t="s">
        <v>1919</v>
      </c>
      <c r="K7068" t="s">
        <v>1959</v>
      </c>
      <c r="L7068" s="24">
        <v>300</v>
      </c>
      <c r="M7068" s="25">
        <f>+VLOOKUP(E7068, TC!A:D, 4, FALSE())</f>
        <v>1.1213499998810834</v>
      </c>
      <c r="N7068" s="24">
        <f t="shared" si="550"/>
        <v>336.40499996432504</v>
      </c>
      <c r="O7068" t="str">
        <f t="shared" si="551"/>
        <v>FACTURA</v>
      </c>
      <c r="P7068" t="str">
        <f t="shared" si="552"/>
        <v>2025</v>
      </c>
      <c r="Q7068" t="str">
        <f t="shared" si="553"/>
        <v>05</v>
      </c>
      <c r="R7068" t="str">
        <f>+IFERROR(VLOOKUP(I7068, Listado!A:B, 2, FALSE()), "COMERCIALIZADORA INTERNACIONAL CARIBBEAN EXOTICS S A")</f>
        <v>PIEDRAHITA PEREZ MARIANA</v>
      </c>
      <c r="S7068" s="25">
        <f>+VLOOKUP(E7068, TC!A:D, 2, FALSE())</f>
        <v>4204.63</v>
      </c>
      <c r="T7068" t="str">
        <f t="shared" si="554"/>
        <v>EUR</v>
      </c>
    </row>
    <row r="7069" spans="1:20" ht="18.75" hidden="1" customHeight="1" x14ac:dyDescent="0.25">
      <c r="A7069" t="s">
        <v>2887</v>
      </c>
      <c r="B7069" t="s">
        <v>5</v>
      </c>
      <c r="C7069" t="s">
        <v>1913</v>
      </c>
      <c r="D7069" s="24">
        <v>11889</v>
      </c>
      <c r="E7069" t="s">
        <v>1727</v>
      </c>
      <c r="F7069" t="s">
        <v>1924</v>
      </c>
      <c r="G7069" t="s">
        <v>108</v>
      </c>
      <c r="H7069" t="s">
        <v>2989</v>
      </c>
      <c r="I7069" t="s">
        <v>1869</v>
      </c>
      <c r="J7069" t="s">
        <v>1919</v>
      </c>
      <c r="K7069" t="s">
        <v>1960</v>
      </c>
      <c r="L7069" s="24">
        <v>10.8</v>
      </c>
      <c r="M7069" s="25">
        <f>+VLOOKUP(E7069, TC!A:D, 4, FALSE())</f>
        <v>1.1213499998810834</v>
      </c>
      <c r="N7069" s="24">
        <f t="shared" si="550"/>
        <v>12.110579998715702</v>
      </c>
      <c r="O7069" t="str">
        <f t="shared" si="551"/>
        <v>FACTURA</v>
      </c>
      <c r="P7069" t="str">
        <f t="shared" si="552"/>
        <v>2025</v>
      </c>
      <c r="Q7069" t="str">
        <f t="shared" si="553"/>
        <v>05</v>
      </c>
      <c r="R7069" t="str">
        <f>+IFERROR(VLOOKUP(I7069, Listado!A:B, 2, FALSE()), "COMERCIALIZADORA INTERNACIONAL CARIBBEAN EXOTICS S A")</f>
        <v>PIEDRAHITA PEREZ MARIANA</v>
      </c>
      <c r="S7069" s="25">
        <f>+VLOOKUP(E7069, TC!A:D, 2, FALSE())</f>
        <v>4204.63</v>
      </c>
      <c r="T7069" t="str">
        <f t="shared" si="554"/>
        <v>EUR</v>
      </c>
    </row>
    <row r="7070" spans="1:20" ht="18.75" hidden="1" customHeight="1" x14ac:dyDescent="0.25">
      <c r="A7070" t="s">
        <v>2887</v>
      </c>
      <c r="B7070" t="s">
        <v>5</v>
      </c>
      <c r="C7070" t="s">
        <v>1913</v>
      </c>
      <c r="D7070" s="24">
        <v>11890</v>
      </c>
      <c r="E7070" t="s">
        <v>1727</v>
      </c>
      <c r="F7070" t="s">
        <v>1924</v>
      </c>
      <c r="G7070" t="s">
        <v>108</v>
      </c>
      <c r="H7070" t="s">
        <v>2990</v>
      </c>
      <c r="I7070" t="s">
        <v>1897</v>
      </c>
      <c r="J7070" t="s">
        <v>2468</v>
      </c>
      <c r="K7070" t="s">
        <v>47</v>
      </c>
      <c r="L7070" s="24">
        <v>322.08</v>
      </c>
      <c r="M7070" s="25">
        <f>+VLOOKUP(E7070, TC!A:D, 4, FALSE())</f>
        <v>1.1213499998810834</v>
      </c>
      <c r="N7070" s="24">
        <f t="shared" si="550"/>
        <v>361.16440796169934</v>
      </c>
      <c r="O7070" t="str">
        <f t="shared" si="551"/>
        <v>FACTURA</v>
      </c>
      <c r="P7070" t="str">
        <f t="shared" si="552"/>
        <v>2025</v>
      </c>
      <c r="Q7070" t="str">
        <f t="shared" si="553"/>
        <v>05</v>
      </c>
      <c r="R7070" t="str">
        <f>+IFERROR(VLOOKUP(I7070, Listado!A:B, 2, FALSE()), "COMERCIALIZADORA INTERNACIONAL CARIBBEAN EXOTICS S A")</f>
        <v>PIEDRAHITA PEREZ MARIANA</v>
      </c>
      <c r="S7070" s="25">
        <f>+VLOOKUP(E7070, TC!A:D, 2, FALSE())</f>
        <v>4204.63</v>
      </c>
      <c r="T7070" t="str">
        <f t="shared" si="554"/>
        <v>EUR</v>
      </c>
    </row>
    <row r="7071" spans="1:20" ht="18.75" hidden="1" customHeight="1" x14ac:dyDescent="0.25">
      <c r="A7071" t="s">
        <v>2887</v>
      </c>
      <c r="B7071" t="s">
        <v>5</v>
      </c>
      <c r="C7071" t="s">
        <v>1913</v>
      </c>
      <c r="D7071" s="24">
        <v>11890</v>
      </c>
      <c r="E7071" t="s">
        <v>1727</v>
      </c>
      <c r="F7071" t="s">
        <v>1924</v>
      </c>
      <c r="G7071" t="s">
        <v>108</v>
      </c>
      <c r="H7071" t="s">
        <v>2990</v>
      </c>
      <c r="I7071" t="s">
        <v>1897</v>
      </c>
      <c r="J7071" t="s">
        <v>2468</v>
      </c>
      <c r="K7071" t="s">
        <v>47</v>
      </c>
      <c r="L7071" s="24">
        <v>434.32</v>
      </c>
      <c r="M7071" s="25">
        <f>+VLOOKUP(E7071, TC!A:D, 4, FALSE())</f>
        <v>1.1213499998810834</v>
      </c>
      <c r="N7071" s="24">
        <f t="shared" si="550"/>
        <v>487.02473194835216</v>
      </c>
      <c r="O7071" t="str">
        <f t="shared" si="551"/>
        <v>FACTURA</v>
      </c>
      <c r="P7071" t="str">
        <f t="shared" si="552"/>
        <v>2025</v>
      </c>
      <c r="Q7071" t="str">
        <f t="shared" si="553"/>
        <v>05</v>
      </c>
      <c r="R7071" t="str">
        <f>+IFERROR(VLOOKUP(I7071, Listado!A:B, 2, FALSE()), "COMERCIALIZADORA INTERNACIONAL CARIBBEAN EXOTICS S A")</f>
        <v>PIEDRAHITA PEREZ MARIANA</v>
      </c>
      <c r="S7071" s="25">
        <f>+VLOOKUP(E7071, TC!A:D, 2, FALSE())</f>
        <v>4204.63</v>
      </c>
      <c r="T7071" t="str">
        <f t="shared" si="554"/>
        <v>EUR</v>
      </c>
    </row>
    <row r="7072" spans="1:20" ht="18.75" hidden="1" customHeight="1" x14ac:dyDescent="0.25">
      <c r="A7072" t="s">
        <v>2887</v>
      </c>
      <c r="B7072" t="s">
        <v>5</v>
      </c>
      <c r="C7072" t="s">
        <v>1913</v>
      </c>
      <c r="D7072" s="24">
        <v>11890</v>
      </c>
      <c r="E7072" t="s">
        <v>1727</v>
      </c>
      <c r="F7072" t="s">
        <v>1924</v>
      </c>
      <c r="G7072" t="s">
        <v>108</v>
      </c>
      <c r="H7072" t="s">
        <v>2990</v>
      </c>
      <c r="I7072" t="s">
        <v>1897</v>
      </c>
      <c r="J7072" t="s">
        <v>2468</v>
      </c>
      <c r="K7072" t="s">
        <v>47</v>
      </c>
      <c r="L7072" s="24">
        <v>512.4</v>
      </c>
      <c r="M7072" s="25">
        <f>+VLOOKUP(E7072, TC!A:D, 4, FALSE())</f>
        <v>1.1213499998810834</v>
      </c>
      <c r="N7072" s="24">
        <f t="shared" si="550"/>
        <v>574.57973993906717</v>
      </c>
      <c r="O7072" t="str">
        <f t="shared" si="551"/>
        <v>FACTURA</v>
      </c>
      <c r="P7072" t="str">
        <f t="shared" si="552"/>
        <v>2025</v>
      </c>
      <c r="Q7072" t="str">
        <f t="shared" si="553"/>
        <v>05</v>
      </c>
      <c r="R7072" t="str">
        <f>+IFERROR(VLOOKUP(I7072, Listado!A:B, 2, FALSE()), "COMERCIALIZADORA INTERNACIONAL CARIBBEAN EXOTICS S A")</f>
        <v>PIEDRAHITA PEREZ MARIANA</v>
      </c>
      <c r="S7072" s="25">
        <f>+VLOOKUP(E7072, TC!A:D, 2, FALSE())</f>
        <v>4204.63</v>
      </c>
      <c r="T7072" t="str">
        <f t="shared" si="554"/>
        <v>EUR</v>
      </c>
    </row>
    <row r="7073" spans="1:20" ht="18.75" hidden="1" customHeight="1" x14ac:dyDescent="0.25">
      <c r="A7073" t="s">
        <v>2887</v>
      </c>
      <c r="B7073" t="s">
        <v>5</v>
      </c>
      <c r="C7073" t="s">
        <v>1913</v>
      </c>
      <c r="D7073" s="24">
        <v>11890</v>
      </c>
      <c r="E7073" t="s">
        <v>1727</v>
      </c>
      <c r="F7073" t="s">
        <v>1924</v>
      </c>
      <c r="G7073" t="s">
        <v>108</v>
      </c>
      <c r="H7073" t="s">
        <v>2990</v>
      </c>
      <c r="I7073" t="s">
        <v>1897</v>
      </c>
      <c r="J7073" t="s">
        <v>2468</v>
      </c>
      <c r="K7073" t="s">
        <v>47</v>
      </c>
      <c r="L7073" s="24">
        <v>82.96</v>
      </c>
      <c r="M7073" s="25">
        <f>+VLOOKUP(E7073, TC!A:D, 4, FALSE())</f>
        <v>1.1213499998810834</v>
      </c>
      <c r="N7073" s="24">
        <f t="shared" si="550"/>
        <v>93.027195990134672</v>
      </c>
      <c r="O7073" t="str">
        <f t="shared" si="551"/>
        <v>FACTURA</v>
      </c>
      <c r="P7073" t="str">
        <f t="shared" si="552"/>
        <v>2025</v>
      </c>
      <c r="Q7073" t="str">
        <f t="shared" si="553"/>
        <v>05</v>
      </c>
      <c r="R7073" t="str">
        <f>+IFERROR(VLOOKUP(I7073, Listado!A:B, 2, FALSE()), "COMERCIALIZADORA INTERNACIONAL CARIBBEAN EXOTICS S A")</f>
        <v>PIEDRAHITA PEREZ MARIANA</v>
      </c>
      <c r="S7073" s="25">
        <f>+VLOOKUP(E7073, TC!A:D, 2, FALSE())</f>
        <v>4204.63</v>
      </c>
      <c r="T7073" t="str">
        <f t="shared" si="554"/>
        <v>EUR</v>
      </c>
    </row>
    <row r="7074" spans="1:20" ht="18.75" hidden="1" customHeight="1" x14ac:dyDescent="0.25">
      <c r="A7074" t="s">
        <v>2887</v>
      </c>
      <c r="B7074" t="s">
        <v>5</v>
      </c>
      <c r="C7074" t="s">
        <v>1913</v>
      </c>
      <c r="D7074" s="24">
        <v>11890</v>
      </c>
      <c r="E7074" t="s">
        <v>1727</v>
      </c>
      <c r="F7074" t="s">
        <v>1924</v>
      </c>
      <c r="G7074" t="s">
        <v>108</v>
      </c>
      <c r="H7074" t="s">
        <v>2990</v>
      </c>
      <c r="I7074" t="s">
        <v>1897</v>
      </c>
      <c r="J7074" t="s">
        <v>2468</v>
      </c>
      <c r="K7074" t="s">
        <v>47</v>
      </c>
      <c r="L7074" s="24">
        <v>14.64</v>
      </c>
      <c r="M7074" s="25">
        <f>+VLOOKUP(E7074, TC!A:D, 4, FALSE())</f>
        <v>1.1213499998810834</v>
      </c>
      <c r="N7074" s="24">
        <f t="shared" si="550"/>
        <v>16.416563998259061</v>
      </c>
      <c r="O7074" t="str">
        <f t="shared" si="551"/>
        <v>FACTURA</v>
      </c>
      <c r="P7074" t="str">
        <f t="shared" si="552"/>
        <v>2025</v>
      </c>
      <c r="Q7074" t="str">
        <f t="shared" si="553"/>
        <v>05</v>
      </c>
      <c r="R7074" t="str">
        <f>+IFERROR(VLOOKUP(I7074, Listado!A:B, 2, FALSE()), "COMERCIALIZADORA INTERNACIONAL CARIBBEAN EXOTICS S A")</f>
        <v>PIEDRAHITA PEREZ MARIANA</v>
      </c>
      <c r="S7074" s="25">
        <f>+VLOOKUP(E7074, TC!A:D, 2, FALSE())</f>
        <v>4204.63</v>
      </c>
      <c r="T7074" t="str">
        <f t="shared" si="554"/>
        <v>EUR</v>
      </c>
    </row>
    <row r="7075" spans="1:20" ht="18.75" hidden="1" customHeight="1" x14ac:dyDescent="0.25">
      <c r="A7075" t="s">
        <v>2887</v>
      </c>
      <c r="B7075" t="s">
        <v>5</v>
      </c>
      <c r="C7075" t="s">
        <v>1913</v>
      </c>
      <c r="D7075" s="24">
        <v>11890</v>
      </c>
      <c r="E7075" t="s">
        <v>1727</v>
      </c>
      <c r="F7075" t="s">
        <v>1924</v>
      </c>
      <c r="G7075" t="s">
        <v>108</v>
      </c>
      <c r="H7075" t="s">
        <v>2990</v>
      </c>
      <c r="I7075" t="s">
        <v>1897</v>
      </c>
      <c r="J7075" t="s">
        <v>2468</v>
      </c>
      <c r="K7075" t="s">
        <v>1959</v>
      </c>
      <c r="L7075" s="24">
        <v>300</v>
      </c>
      <c r="M7075" s="25">
        <f>+VLOOKUP(E7075, TC!A:D, 4, FALSE())</f>
        <v>1.1213499998810834</v>
      </c>
      <c r="N7075" s="24">
        <f t="shared" si="550"/>
        <v>336.40499996432504</v>
      </c>
      <c r="O7075" t="str">
        <f t="shared" si="551"/>
        <v>FACTURA</v>
      </c>
      <c r="P7075" t="str">
        <f t="shared" si="552"/>
        <v>2025</v>
      </c>
      <c r="Q7075" t="str">
        <f t="shared" si="553"/>
        <v>05</v>
      </c>
      <c r="R7075" t="str">
        <f>+IFERROR(VLOOKUP(I7075, Listado!A:B, 2, FALSE()), "COMERCIALIZADORA INTERNACIONAL CARIBBEAN EXOTICS S A")</f>
        <v>PIEDRAHITA PEREZ MARIANA</v>
      </c>
      <c r="S7075" s="25">
        <f>+VLOOKUP(E7075, TC!A:D, 2, FALSE())</f>
        <v>4204.63</v>
      </c>
      <c r="T7075" t="str">
        <f t="shared" si="554"/>
        <v>EUR</v>
      </c>
    </row>
    <row r="7076" spans="1:20" ht="18.75" hidden="1" customHeight="1" x14ac:dyDescent="0.25">
      <c r="A7076" t="s">
        <v>2887</v>
      </c>
      <c r="B7076" t="s">
        <v>5</v>
      </c>
      <c r="C7076" t="s">
        <v>1913</v>
      </c>
      <c r="D7076" s="24">
        <v>11890</v>
      </c>
      <c r="E7076" t="s">
        <v>1727</v>
      </c>
      <c r="F7076" t="s">
        <v>1924</v>
      </c>
      <c r="G7076" t="s">
        <v>108</v>
      </c>
      <c r="H7076" t="s">
        <v>2990</v>
      </c>
      <c r="I7076" t="s">
        <v>1897</v>
      </c>
      <c r="J7076" t="s">
        <v>2468</v>
      </c>
      <c r="K7076" t="s">
        <v>1960</v>
      </c>
      <c r="L7076" s="24">
        <v>8</v>
      </c>
      <c r="M7076" s="25">
        <f>+VLOOKUP(E7076, TC!A:D, 4, FALSE())</f>
        <v>1.1213499998810834</v>
      </c>
      <c r="N7076" s="24">
        <f t="shared" si="550"/>
        <v>8.9707999990486673</v>
      </c>
      <c r="O7076" t="str">
        <f t="shared" si="551"/>
        <v>FACTURA</v>
      </c>
      <c r="P7076" t="str">
        <f t="shared" si="552"/>
        <v>2025</v>
      </c>
      <c r="Q7076" t="str">
        <f t="shared" si="553"/>
        <v>05</v>
      </c>
      <c r="R7076" t="str">
        <f>+IFERROR(VLOOKUP(I7076, Listado!A:B, 2, FALSE()), "COMERCIALIZADORA INTERNACIONAL CARIBBEAN EXOTICS S A")</f>
        <v>PIEDRAHITA PEREZ MARIANA</v>
      </c>
      <c r="S7076" s="25">
        <f>+VLOOKUP(E7076, TC!A:D, 2, FALSE())</f>
        <v>4204.63</v>
      </c>
      <c r="T7076" t="str">
        <f t="shared" si="554"/>
        <v>EUR</v>
      </c>
    </row>
    <row r="7077" spans="1:20" ht="18.75" hidden="1" customHeight="1" x14ac:dyDescent="0.25">
      <c r="A7077" t="s">
        <v>2887</v>
      </c>
      <c r="B7077" t="s">
        <v>1923</v>
      </c>
      <c r="C7077" t="s">
        <v>1913</v>
      </c>
      <c r="D7077" s="24">
        <v>5988</v>
      </c>
      <c r="E7077" t="s">
        <v>1727</v>
      </c>
      <c r="F7077" t="s">
        <v>128</v>
      </c>
      <c r="G7077" t="s">
        <v>112</v>
      </c>
      <c r="H7077" t="s">
        <v>2991</v>
      </c>
      <c r="I7077" t="s">
        <v>1902</v>
      </c>
      <c r="J7077" t="s">
        <v>1930</v>
      </c>
      <c r="K7077" t="s">
        <v>2992</v>
      </c>
      <c r="L7077" s="24">
        <v>4635.8999999999996</v>
      </c>
      <c r="M7077" s="25">
        <f>+VLOOKUP(E7077, TC!A:D, 4, FALSE())</f>
        <v>1.1213499998810834</v>
      </c>
      <c r="N7077" s="24">
        <f t="shared" si="550"/>
        <v>4635.8999999999996</v>
      </c>
      <c r="O7077" t="str">
        <f t="shared" si="551"/>
        <v>FACTURA</v>
      </c>
      <c r="P7077" t="str">
        <f t="shared" si="552"/>
        <v>2025</v>
      </c>
      <c r="Q7077" t="str">
        <f t="shared" si="553"/>
        <v>05</v>
      </c>
      <c r="R7077" t="str">
        <f>+IFERROR(VLOOKUP(I7077, Listado!A:B, 2, FALSE()), "COMERCIALIZADORA INTERNACIONAL CARIBBEAN EXOTICS S A")</f>
        <v>HINCAPIE CONTRERAS ERIKA STEFANIA</v>
      </c>
      <c r="S7077" s="25">
        <f>+VLOOKUP(E7077, TC!A:D, 2, FALSE())</f>
        <v>4204.63</v>
      </c>
      <c r="T7077" t="str">
        <f t="shared" si="554"/>
        <v>USD</v>
      </c>
    </row>
    <row r="7078" spans="1:20" ht="18.75" hidden="1" customHeight="1" x14ac:dyDescent="0.25">
      <c r="A7078" t="s">
        <v>2887</v>
      </c>
      <c r="B7078" t="s">
        <v>1923</v>
      </c>
      <c r="C7078" t="s">
        <v>1913</v>
      </c>
      <c r="D7078" s="24">
        <v>5988</v>
      </c>
      <c r="E7078" t="s">
        <v>1727</v>
      </c>
      <c r="F7078" t="s">
        <v>128</v>
      </c>
      <c r="G7078" t="s">
        <v>112</v>
      </c>
      <c r="H7078" t="s">
        <v>2991</v>
      </c>
      <c r="I7078" t="s">
        <v>1902</v>
      </c>
      <c r="J7078" t="s">
        <v>1930</v>
      </c>
      <c r="K7078" t="s">
        <v>1928</v>
      </c>
      <c r="L7078" s="24">
        <v>1841.45</v>
      </c>
      <c r="M7078" s="25">
        <f>+VLOOKUP(E7078, TC!A:D, 4, FALSE())</f>
        <v>1.1213499998810834</v>
      </c>
      <c r="N7078" s="24">
        <f t="shared" si="550"/>
        <v>1841.45</v>
      </c>
      <c r="O7078" t="str">
        <f t="shared" si="551"/>
        <v>FACTURA</v>
      </c>
      <c r="P7078" t="str">
        <f t="shared" si="552"/>
        <v>2025</v>
      </c>
      <c r="Q7078" t="str">
        <f t="shared" si="553"/>
        <v>05</v>
      </c>
      <c r="R7078" t="str">
        <f>+IFERROR(VLOOKUP(I7078, Listado!A:B, 2, FALSE()), "COMERCIALIZADORA INTERNACIONAL CARIBBEAN EXOTICS S A")</f>
        <v>HINCAPIE CONTRERAS ERIKA STEFANIA</v>
      </c>
      <c r="S7078" s="25">
        <f>+VLOOKUP(E7078, TC!A:D, 2, FALSE())</f>
        <v>4204.63</v>
      </c>
      <c r="T7078" t="str">
        <f t="shared" si="554"/>
        <v>USD</v>
      </c>
    </row>
    <row r="7079" spans="1:20" ht="18.75" hidden="1" customHeight="1" x14ac:dyDescent="0.25">
      <c r="A7079" t="s">
        <v>2887</v>
      </c>
      <c r="B7079" t="s">
        <v>5</v>
      </c>
      <c r="C7079" t="s">
        <v>2041</v>
      </c>
      <c r="D7079" s="24">
        <v>182</v>
      </c>
      <c r="E7079" t="s">
        <v>1727</v>
      </c>
      <c r="F7079" t="s">
        <v>128</v>
      </c>
      <c r="G7079" t="s">
        <v>110</v>
      </c>
      <c r="H7079" t="s">
        <v>2042</v>
      </c>
      <c r="I7079" t="s">
        <v>1850</v>
      </c>
      <c r="J7079" t="s">
        <v>1919</v>
      </c>
      <c r="K7079" t="s">
        <v>2040</v>
      </c>
      <c r="L7079" s="24">
        <v>1074</v>
      </c>
      <c r="M7079" s="25">
        <f>+VLOOKUP(E7079, TC!A:D, 4, FALSE())</f>
        <v>1.1213499998810834</v>
      </c>
      <c r="N7079" s="24">
        <f t="shared" si="550"/>
        <v>1074</v>
      </c>
      <c r="O7079" t="str">
        <f t="shared" si="551"/>
        <v>NOTAS</v>
      </c>
      <c r="P7079" t="str">
        <f t="shared" si="552"/>
        <v>2025</v>
      </c>
      <c r="Q7079" t="str">
        <f t="shared" si="553"/>
        <v>05</v>
      </c>
      <c r="R7079" t="str">
        <f>+IFERROR(VLOOKUP(I7079, Listado!A:B, 2, FALSE()), "COMERCIALIZADORA INTERNACIONAL CARIBBEAN EXOTICS S A")</f>
        <v>PEREZ MEJIA MARIA PAULINA</v>
      </c>
      <c r="S7079" s="25">
        <f>+VLOOKUP(E7079, TC!A:D, 2, FALSE())</f>
        <v>4204.63</v>
      </c>
      <c r="T7079" t="str">
        <f t="shared" si="554"/>
        <v>USD</v>
      </c>
    </row>
    <row r="7080" spans="1:20" ht="18.75" hidden="1" customHeight="1" x14ac:dyDescent="0.25">
      <c r="A7080" t="s">
        <v>2887</v>
      </c>
      <c r="B7080" t="s">
        <v>5</v>
      </c>
      <c r="C7080" t="s">
        <v>2041</v>
      </c>
      <c r="D7080" s="24">
        <v>183</v>
      </c>
      <c r="E7080" t="s">
        <v>1727</v>
      </c>
      <c r="F7080" t="s">
        <v>128</v>
      </c>
      <c r="G7080" t="s">
        <v>110</v>
      </c>
      <c r="H7080" t="s">
        <v>2042</v>
      </c>
      <c r="I7080" t="s">
        <v>1850</v>
      </c>
      <c r="J7080" t="s">
        <v>1919</v>
      </c>
      <c r="K7080" t="s">
        <v>2040</v>
      </c>
      <c r="L7080" s="24">
        <v>1074</v>
      </c>
      <c r="M7080" s="25">
        <f>+VLOOKUP(E7080, TC!A:D, 4, FALSE())</f>
        <v>1.1213499998810834</v>
      </c>
      <c r="N7080" s="24">
        <f t="shared" si="550"/>
        <v>1074</v>
      </c>
      <c r="O7080" t="str">
        <f t="shared" si="551"/>
        <v>NOTAS</v>
      </c>
      <c r="P7080" t="str">
        <f t="shared" si="552"/>
        <v>2025</v>
      </c>
      <c r="Q7080" t="str">
        <f t="shared" si="553"/>
        <v>05</v>
      </c>
      <c r="R7080" t="str">
        <f>+IFERROR(VLOOKUP(I7080, Listado!A:B, 2, FALSE()), "COMERCIALIZADORA INTERNACIONAL CARIBBEAN EXOTICS S A")</f>
        <v>PEREZ MEJIA MARIA PAULINA</v>
      </c>
      <c r="S7080" s="25">
        <f>+VLOOKUP(E7080, TC!A:D, 2, FALSE())</f>
        <v>4204.63</v>
      </c>
      <c r="T7080" t="str">
        <f t="shared" si="554"/>
        <v>USD</v>
      </c>
    </row>
    <row r="7081" spans="1:20" ht="18.75" hidden="1" customHeight="1" x14ac:dyDescent="0.25">
      <c r="A7081" t="s">
        <v>2887</v>
      </c>
      <c r="B7081" t="s">
        <v>5</v>
      </c>
      <c r="C7081" t="s">
        <v>1970</v>
      </c>
      <c r="D7081" s="24">
        <v>2351</v>
      </c>
      <c r="E7081" t="s">
        <v>1727</v>
      </c>
      <c r="F7081" t="s">
        <v>128</v>
      </c>
      <c r="G7081" t="s">
        <v>108</v>
      </c>
      <c r="H7081" t="s">
        <v>2012</v>
      </c>
      <c r="I7081" t="s">
        <v>1849</v>
      </c>
      <c r="J7081" t="s">
        <v>1944</v>
      </c>
      <c r="K7081" t="s">
        <v>1945</v>
      </c>
      <c r="L7081" s="24">
        <v>-186</v>
      </c>
      <c r="M7081" s="25">
        <f>+VLOOKUP(E7081, TC!A:D, 4, FALSE())</f>
        <v>1.1213499998810834</v>
      </c>
      <c r="N7081" s="24">
        <f t="shared" si="550"/>
        <v>-186</v>
      </c>
      <c r="O7081" t="str">
        <f t="shared" si="551"/>
        <v>NOTAS</v>
      </c>
      <c r="P7081" t="str">
        <f t="shared" si="552"/>
        <v>2025</v>
      </c>
      <c r="Q7081" t="str">
        <f t="shared" si="553"/>
        <v>05</v>
      </c>
      <c r="R7081" t="str">
        <f>+IFERROR(VLOOKUP(I7081, Listado!A:B, 2, FALSE()), "COMERCIALIZADORA INTERNACIONAL CARIBBEAN EXOTICS S A")</f>
        <v>PIEDRAHITA PEREZ MARIANA</v>
      </c>
      <c r="S7081" s="25">
        <f>+VLOOKUP(E7081, TC!A:D, 2, FALSE())</f>
        <v>4204.63</v>
      </c>
      <c r="T7081" t="str">
        <f t="shared" si="554"/>
        <v>USD</v>
      </c>
    </row>
    <row r="7082" spans="1:20" ht="18.75" hidden="1" customHeight="1" x14ac:dyDescent="0.25">
      <c r="A7082" t="s">
        <v>2887</v>
      </c>
      <c r="B7082" t="s">
        <v>5</v>
      </c>
      <c r="C7082" t="s">
        <v>1970</v>
      </c>
      <c r="D7082" s="24">
        <v>2352</v>
      </c>
      <c r="E7082" t="s">
        <v>1727</v>
      </c>
      <c r="F7082" t="s">
        <v>128</v>
      </c>
      <c r="G7082" t="s">
        <v>108</v>
      </c>
      <c r="H7082" t="s">
        <v>2012</v>
      </c>
      <c r="I7082" t="s">
        <v>1849</v>
      </c>
      <c r="J7082" t="s">
        <v>1944</v>
      </c>
      <c r="K7082" t="s">
        <v>1945</v>
      </c>
      <c r="L7082" s="24">
        <v>-137.30000000000001</v>
      </c>
      <c r="M7082" s="25">
        <f>+VLOOKUP(E7082, TC!A:D, 4, FALSE())</f>
        <v>1.1213499998810834</v>
      </c>
      <c r="N7082" s="24">
        <f t="shared" si="550"/>
        <v>-137.30000000000001</v>
      </c>
      <c r="O7082" t="str">
        <f t="shared" si="551"/>
        <v>NOTAS</v>
      </c>
      <c r="P7082" t="str">
        <f t="shared" si="552"/>
        <v>2025</v>
      </c>
      <c r="Q7082" t="str">
        <f t="shared" si="553"/>
        <v>05</v>
      </c>
      <c r="R7082" t="str">
        <f>+IFERROR(VLOOKUP(I7082, Listado!A:B, 2, FALSE()), "COMERCIALIZADORA INTERNACIONAL CARIBBEAN EXOTICS S A")</f>
        <v>PIEDRAHITA PEREZ MARIANA</v>
      </c>
      <c r="S7082" s="25">
        <f>+VLOOKUP(E7082, TC!A:D, 2, FALSE())</f>
        <v>4204.63</v>
      </c>
      <c r="T7082" t="str">
        <f t="shared" si="554"/>
        <v>USD</v>
      </c>
    </row>
    <row r="7083" spans="1:20" ht="18.75" hidden="1" customHeight="1" x14ac:dyDescent="0.25">
      <c r="A7083" t="s">
        <v>2887</v>
      </c>
      <c r="B7083" t="s">
        <v>5</v>
      </c>
      <c r="C7083" t="s">
        <v>1913</v>
      </c>
      <c r="D7083" s="24">
        <v>11891</v>
      </c>
      <c r="E7083" t="s">
        <v>1728</v>
      </c>
      <c r="F7083" t="s">
        <v>99</v>
      </c>
      <c r="G7083" t="s">
        <v>113</v>
      </c>
      <c r="I7083" t="s">
        <v>1859</v>
      </c>
      <c r="J7083" t="s">
        <v>1915</v>
      </c>
      <c r="K7083" t="s">
        <v>1916</v>
      </c>
      <c r="L7083" s="24">
        <v>2644800</v>
      </c>
      <c r="M7083" s="25">
        <f>+VLOOKUP(E7083, TC!A:D, 4, FALSE())</f>
        <v>1.1186999985694461</v>
      </c>
      <c r="N7083" s="24">
        <f t="shared" si="550"/>
        <v>2644800</v>
      </c>
      <c r="O7083" t="str">
        <f t="shared" si="551"/>
        <v>FACTURA</v>
      </c>
      <c r="P7083" t="str">
        <f t="shared" si="552"/>
        <v>2025</v>
      </c>
      <c r="Q7083" t="str">
        <f t="shared" si="553"/>
        <v>05</v>
      </c>
      <c r="R7083" t="str">
        <f>+IFERROR(VLOOKUP(I7083, Listado!A:B, 2, FALSE()), "COMERCIALIZADORA INTERNACIONAL CARIBBEAN EXOTICS S A")</f>
        <v>LONDOÑO ECHEVERRI ALEJANDRA</v>
      </c>
      <c r="S7083" s="25">
        <f>+VLOOKUP(E7083, TC!A:D, 2, FALSE())</f>
        <v>4194.18</v>
      </c>
      <c r="T7083" t="str">
        <f t="shared" si="554"/>
        <v>COP</v>
      </c>
    </row>
    <row r="7084" spans="1:20" ht="18.75" hidden="1" customHeight="1" x14ac:dyDescent="0.25">
      <c r="A7084" t="s">
        <v>2887</v>
      </c>
      <c r="B7084" t="s">
        <v>5</v>
      </c>
      <c r="C7084" t="s">
        <v>1913</v>
      </c>
      <c r="D7084" s="24">
        <v>11892</v>
      </c>
      <c r="E7084" t="s">
        <v>1728</v>
      </c>
      <c r="F7084" t="s">
        <v>99</v>
      </c>
      <c r="G7084" t="s">
        <v>113</v>
      </c>
      <c r="I7084" t="s">
        <v>1858</v>
      </c>
      <c r="J7084" t="s">
        <v>1915</v>
      </c>
      <c r="K7084" t="s">
        <v>1920</v>
      </c>
      <c r="L7084" s="24">
        <v>1056000</v>
      </c>
      <c r="M7084" s="25">
        <f>+VLOOKUP(E7084, TC!A:D, 4, FALSE())</f>
        <v>1.1186999985694461</v>
      </c>
      <c r="N7084" s="24">
        <f t="shared" si="550"/>
        <v>1056000</v>
      </c>
      <c r="O7084" t="str">
        <f t="shared" si="551"/>
        <v>FACTURA</v>
      </c>
      <c r="P7084" t="str">
        <f t="shared" si="552"/>
        <v>2025</v>
      </c>
      <c r="Q7084" t="str">
        <f t="shared" si="553"/>
        <v>05</v>
      </c>
      <c r="R7084" t="str">
        <f>+IFERROR(VLOOKUP(I7084, Listado!A:B, 2, FALSE()), "COMERCIALIZADORA INTERNACIONAL CARIBBEAN EXOTICS S A")</f>
        <v>LONDOÑO ECHEVERRI ALEJANDRA</v>
      </c>
      <c r="S7084" s="25">
        <f>+VLOOKUP(E7084, TC!A:D, 2, FALSE())</f>
        <v>4194.18</v>
      </c>
      <c r="T7084" t="str">
        <f t="shared" si="554"/>
        <v>COP</v>
      </c>
    </row>
    <row r="7085" spans="1:20" ht="18.75" hidden="1" customHeight="1" x14ac:dyDescent="0.25">
      <c r="A7085" t="s">
        <v>2887</v>
      </c>
      <c r="B7085" t="s">
        <v>5</v>
      </c>
      <c r="C7085" t="s">
        <v>1913</v>
      </c>
      <c r="D7085" s="24">
        <v>11893</v>
      </c>
      <c r="E7085" t="s">
        <v>1728</v>
      </c>
      <c r="F7085" t="s">
        <v>99</v>
      </c>
      <c r="G7085" t="s">
        <v>113</v>
      </c>
      <c r="I7085" t="s">
        <v>1858</v>
      </c>
      <c r="J7085" t="s">
        <v>1915</v>
      </c>
      <c r="K7085" t="s">
        <v>1920</v>
      </c>
      <c r="L7085" s="24">
        <v>672000</v>
      </c>
      <c r="M7085" s="25">
        <f>+VLOOKUP(E7085, TC!A:D, 4, FALSE())</f>
        <v>1.1186999985694461</v>
      </c>
      <c r="N7085" s="24">
        <f t="shared" si="550"/>
        <v>672000</v>
      </c>
      <c r="O7085" t="str">
        <f t="shared" si="551"/>
        <v>FACTURA</v>
      </c>
      <c r="P7085" t="str">
        <f t="shared" si="552"/>
        <v>2025</v>
      </c>
      <c r="Q7085" t="str">
        <f t="shared" si="553"/>
        <v>05</v>
      </c>
      <c r="R7085" t="str">
        <f>+IFERROR(VLOOKUP(I7085, Listado!A:B, 2, FALSE()), "COMERCIALIZADORA INTERNACIONAL CARIBBEAN EXOTICS S A")</f>
        <v>LONDOÑO ECHEVERRI ALEJANDRA</v>
      </c>
      <c r="S7085" s="25">
        <f>+VLOOKUP(E7085, TC!A:D, 2, FALSE())</f>
        <v>4194.18</v>
      </c>
      <c r="T7085" t="str">
        <f t="shared" si="554"/>
        <v>COP</v>
      </c>
    </row>
    <row r="7086" spans="1:20" ht="18.75" hidden="1" customHeight="1" x14ac:dyDescent="0.25">
      <c r="A7086" t="s">
        <v>2887</v>
      </c>
      <c r="B7086" t="s">
        <v>5</v>
      </c>
      <c r="C7086" t="s">
        <v>1913</v>
      </c>
      <c r="D7086" s="24">
        <v>11894</v>
      </c>
      <c r="E7086" t="s">
        <v>1728</v>
      </c>
      <c r="F7086" t="s">
        <v>99</v>
      </c>
      <c r="G7086" t="s">
        <v>1914</v>
      </c>
      <c r="H7086" t="s">
        <v>2993</v>
      </c>
      <c r="I7086" t="s">
        <v>1921</v>
      </c>
      <c r="J7086" t="s">
        <v>1915</v>
      </c>
      <c r="K7086" t="s">
        <v>1922</v>
      </c>
      <c r="L7086" s="24">
        <v>79400</v>
      </c>
      <c r="M7086" s="25">
        <f>+VLOOKUP(E7086, TC!A:D, 4, FALSE())</f>
        <v>1.1186999985694461</v>
      </c>
      <c r="N7086" s="24">
        <f t="shared" si="550"/>
        <v>79400</v>
      </c>
      <c r="O7086" t="str">
        <f t="shared" si="551"/>
        <v>FACTURA</v>
      </c>
      <c r="P7086" t="str">
        <f t="shared" si="552"/>
        <v>2025</v>
      </c>
      <c r="Q7086" t="str">
        <f t="shared" si="553"/>
        <v>05</v>
      </c>
      <c r="R7086" t="str">
        <f>+IFERROR(VLOOKUP(I7086, Listado!A:B, 2, FALSE()), "COMERCIALIZADORA INTERNACIONAL CARIBBEAN EXOTICS S A")</f>
        <v>COMERCIALIZADORA INTERNACIONAL CARIBBEAN EXOTICS S A</v>
      </c>
      <c r="S7086" s="25">
        <f>+VLOOKUP(E7086, TC!A:D, 2, FALSE())</f>
        <v>4194.18</v>
      </c>
      <c r="T7086" t="str">
        <f t="shared" si="554"/>
        <v>COP</v>
      </c>
    </row>
    <row r="7087" spans="1:20" ht="18.75" hidden="1" customHeight="1" x14ac:dyDescent="0.25">
      <c r="A7087" t="s">
        <v>2887</v>
      </c>
      <c r="B7087" t="s">
        <v>1923</v>
      </c>
      <c r="C7087" t="s">
        <v>1913</v>
      </c>
      <c r="D7087" s="24">
        <v>5989</v>
      </c>
      <c r="E7087" t="s">
        <v>1728</v>
      </c>
      <c r="F7087" t="s">
        <v>128</v>
      </c>
      <c r="G7087" t="s">
        <v>108</v>
      </c>
      <c r="H7087" t="s">
        <v>2994</v>
      </c>
      <c r="I7087" t="s">
        <v>1898</v>
      </c>
      <c r="J7087" t="s">
        <v>1944</v>
      </c>
      <c r="K7087" t="s">
        <v>1928</v>
      </c>
      <c r="L7087" s="24">
        <v>2689.18</v>
      </c>
      <c r="M7087" s="25">
        <f>+VLOOKUP(E7087, TC!A:D, 4, FALSE())</f>
        <v>1.1186999985694461</v>
      </c>
      <c r="N7087" s="24">
        <f t="shared" si="550"/>
        <v>2689.18</v>
      </c>
      <c r="O7087" t="str">
        <f t="shared" si="551"/>
        <v>FACTURA</v>
      </c>
      <c r="P7087" t="str">
        <f t="shared" si="552"/>
        <v>2025</v>
      </c>
      <c r="Q7087" t="str">
        <f t="shared" si="553"/>
        <v>05</v>
      </c>
      <c r="R7087" t="str">
        <f>+IFERROR(VLOOKUP(I7087, Listado!A:B, 2, FALSE()), "COMERCIALIZADORA INTERNACIONAL CARIBBEAN EXOTICS S A")</f>
        <v>PIEDRAHITA PEREZ MARIANA</v>
      </c>
      <c r="S7087" s="25">
        <f>+VLOOKUP(E7087, TC!A:D, 2, FALSE())</f>
        <v>4194.18</v>
      </c>
      <c r="T7087" t="str">
        <f t="shared" si="554"/>
        <v>USD</v>
      </c>
    </row>
    <row r="7088" spans="1:20" ht="18.75" hidden="1" customHeight="1" x14ac:dyDescent="0.25">
      <c r="A7088" t="s">
        <v>2887</v>
      </c>
      <c r="B7088" t="s">
        <v>1923</v>
      </c>
      <c r="C7088" t="s">
        <v>1913</v>
      </c>
      <c r="D7088" s="24">
        <v>5989</v>
      </c>
      <c r="E7088" t="s">
        <v>1728</v>
      </c>
      <c r="F7088" t="s">
        <v>128</v>
      </c>
      <c r="G7088" t="s">
        <v>108</v>
      </c>
      <c r="H7088" t="s">
        <v>2994</v>
      </c>
      <c r="I7088" t="s">
        <v>1898</v>
      </c>
      <c r="J7088" t="s">
        <v>1944</v>
      </c>
      <c r="K7088" t="s">
        <v>61</v>
      </c>
      <c r="L7088" s="24">
        <v>3601.92</v>
      </c>
      <c r="M7088" s="25">
        <f>+VLOOKUP(E7088, TC!A:D, 4, FALSE())</f>
        <v>1.1186999985694461</v>
      </c>
      <c r="N7088" s="24">
        <f t="shared" si="550"/>
        <v>3601.92</v>
      </c>
      <c r="O7088" t="str">
        <f t="shared" si="551"/>
        <v>FACTURA</v>
      </c>
      <c r="P7088" t="str">
        <f t="shared" si="552"/>
        <v>2025</v>
      </c>
      <c r="Q7088" t="str">
        <f t="shared" si="553"/>
        <v>05</v>
      </c>
      <c r="R7088" t="str">
        <f>+IFERROR(VLOOKUP(I7088, Listado!A:B, 2, FALSE()), "COMERCIALIZADORA INTERNACIONAL CARIBBEAN EXOTICS S A")</f>
        <v>PIEDRAHITA PEREZ MARIANA</v>
      </c>
      <c r="S7088" s="25">
        <f>+VLOOKUP(E7088, TC!A:D, 2, FALSE())</f>
        <v>4194.18</v>
      </c>
      <c r="T7088" t="str">
        <f t="shared" si="554"/>
        <v>USD</v>
      </c>
    </row>
    <row r="7089" spans="1:20" ht="18.75" hidden="1" customHeight="1" x14ac:dyDescent="0.25">
      <c r="A7089" t="s">
        <v>2887</v>
      </c>
      <c r="B7089" t="s">
        <v>1923</v>
      </c>
      <c r="C7089" t="s">
        <v>1913</v>
      </c>
      <c r="D7089" s="24">
        <v>5989</v>
      </c>
      <c r="E7089" t="s">
        <v>1728</v>
      </c>
      <c r="F7089" t="s">
        <v>128</v>
      </c>
      <c r="G7089" t="s">
        <v>108</v>
      </c>
      <c r="H7089" t="s">
        <v>2994</v>
      </c>
      <c r="I7089" t="s">
        <v>1898</v>
      </c>
      <c r="J7089" t="s">
        <v>1944</v>
      </c>
      <c r="K7089" t="s">
        <v>2995</v>
      </c>
      <c r="L7089" s="24">
        <v>1566.4</v>
      </c>
      <c r="M7089" s="25">
        <f>+VLOOKUP(E7089, TC!A:D, 4, FALSE())</f>
        <v>1.1186999985694461</v>
      </c>
      <c r="N7089" s="24">
        <f t="shared" si="550"/>
        <v>1566.4</v>
      </c>
      <c r="O7089" t="str">
        <f t="shared" si="551"/>
        <v>FACTURA</v>
      </c>
      <c r="P7089" t="str">
        <f t="shared" si="552"/>
        <v>2025</v>
      </c>
      <c r="Q7089" t="str">
        <f t="shared" si="553"/>
        <v>05</v>
      </c>
      <c r="R7089" t="str">
        <f>+IFERROR(VLOOKUP(I7089, Listado!A:B, 2, FALSE()), "COMERCIALIZADORA INTERNACIONAL CARIBBEAN EXOTICS S A")</f>
        <v>PIEDRAHITA PEREZ MARIANA</v>
      </c>
      <c r="S7089" s="25">
        <f>+VLOOKUP(E7089, TC!A:D, 2, FALSE())</f>
        <v>4194.18</v>
      </c>
      <c r="T7089" t="str">
        <f t="shared" si="554"/>
        <v>USD</v>
      </c>
    </row>
    <row r="7090" spans="1:20" ht="18.75" hidden="1" customHeight="1" x14ac:dyDescent="0.25">
      <c r="A7090" t="s">
        <v>2887</v>
      </c>
      <c r="B7090" t="s">
        <v>1923</v>
      </c>
      <c r="C7090" t="s">
        <v>1913</v>
      </c>
      <c r="D7090" s="24">
        <v>5990</v>
      </c>
      <c r="E7090" t="s">
        <v>1728</v>
      </c>
      <c r="F7090" t="s">
        <v>128</v>
      </c>
      <c r="G7090" t="s">
        <v>112</v>
      </c>
      <c r="H7090" t="s">
        <v>2996</v>
      </c>
      <c r="I7090" t="s">
        <v>1870</v>
      </c>
      <c r="J7090" t="s">
        <v>1930</v>
      </c>
      <c r="K7090" t="s">
        <v>1928</v>
      </c>
      <c r="L7090" s="24">
        <v>1832.2</v>
      </c>
      <c r="M7090" s="25">
        <f>+VLOOKUP(E7090, TC!A:D, 4, FALSE())</f>
        <v>1.1186999985694461</v>
      </c>
      <c r="N7090" s="24">
        <f t="shared" si="550"/>
        <v>1832.2</v>
      </c>
      <c r="O7090" t="str">
        <f t="shared" si="551"/>
        <v>FACTURA</v>
      </c>
      <c r="P7090" t="str">
        <f t="shared" si="552"/>
        <v>2025</v>
      </c>
      <c r="Q7090" t="str">
        <f t="shared" si="553"/>
        <v>05</v>
      </c>
      <c r="R7090" t="str">
        <f>+IFERROR(VLOOKUP(I7090, Listado!A:B, 2, FALSE()), "COMERCIALIZADORA INTERNACIONAL CARIBBEAN EXOTICS S A")</f>
        <v>HINCAPIE CONTRERAS ERIKA STEFANIA</v>
      </c>
      <c r="S7090" s="25">
        <f>+VLOOKUP(E7090, TC!A:D, 2, FALSE())</f>
        <v>4194.18</v>
      </c>
      <c r="T7090" t="str">
        <f t="shared" si="554"/>
        <v>USD</v>
      </c>
    </row>
    <row r="7091" spans="1:20" ht="18.75" hidden="1" customHeight="1" x14ac:dyDescent="0.25">
      <c r="A7091" t="s">
        <v>2887</v>
      </c>
      <c r="B7091" t="s">
        <v>1923</v>
      </c>
      <c r="C7091" t="s">
        <v>1913</v>
      </c>
      <c r="D7091" s="24">
        <v>5990</v>
      </c>
      <c r="E7091" t="s">
        <v>1728</v>
      </c>
      <c r="F7091" t="s">
        <v>128</v>
      </c>
      <c r="G7091" t="s">
        <v>112</v>
      </c>
      <c r="H7091" t="s">
        <v>2996</v>
      </c>
      <c r="I7091" t="s">
        <v>1870</v>
      </c>
      <c r="J7091" t="s">
        <v>1930</v>
      </c>
      <c r="K7091" t="s">
        <v>1937</v>
      </c>
      <c r="L7091" s="24">
        <v>2550</v>
      </c>
      <c r="M7091" s="25">
        <f>+VLOOKUP(E7091, TC!A:D, 4, FALSE())</f>
        <v>1.1186999985694461</v>
      </c>
      <c r="N7091" s="24">
        <f t="shared" si="550"/>
        <v>2550</v>
      </c>
      <c r="O7091" t="str">
        <f t="shared" si="551"/>
        <v>FACTURA</v>
      </c>
      <c r="P7091" t="str">
        <f t="shared" si="552"/>
        <v>2025</v>
      </c>
      <c r="Q7091" t="str">
        <f t="shared" si="553"/>
        <v>05</v>
      </c>
      <c r="R7091" t="str">
        <f>+IFERROR(VLOOKUP(I7091, Listado!A:B, 2, FALSE()), "COMERCIALIZADORA INTERNACIONAL CARIBBEAN EXOTICS S A")</f>
        <v>HINCAPIE CONTRERAS ERIKA STEFANIA</v>
      </c>
      <c r="S7091" s="25">
        <f>+VLOOKUP(E7091, TC!A:D, 2, FALSE())</f>
        <v>4194.18</v>
      </c>
      <c r="T7091" t="str">
        <f t="shared" si="554"/>
        <v>USD</v>
      </c>
    </row>
    <row r="7092" spans="1:20" ht="18.75" hidden="1" customHeight="1" x14ac:dyDescent="0.25">
      <c r="A7092" t="s">
        <v>2887</v>
      </c>
      <c r="B7092" t="s">
        <v>1923</v>
      </c>
      <c r="C7092" t="s">
        <v>1913</v>
      </c>
      <c r="D7092" s="24">
        <v>5990</v>
      </c>
      <c r="E7092" t="s">
        <v>1728</v>
      </c>
      <c r="F7092" t="s">
        <v>128</v>
      </c>
      <c r="G7092" t="s">
        <v>112</v>
      </c>
      <c r="H7092" t="s">
        <v>2996</v>
      </c>
      <c r="I7092" t="s">
        <v>1870</v>
      </c>
      <c r="J7092" t="s">
        <v>1930</v>
      </c>
      <c r="K7092" t="s">
        <v>1938</v>
      </c>
      <c r="L7092" s="24">
        <v>4720</v>
      </c>
      <c r="M7092" s="25">
        <f>+VLOOKUP(E7092, TC!A:D, 4, FALSE())</f>
        <v>1.1186999985694461</v>
      </c>
      <c r="N7092" s="24">
        <f t="shared" si="550"/>
        <v>4720</v>
      </c>
      <c r="O7092" t="str">
        <f t="shared" si="551"/>
        <v>FACTURA</v>
      </c>
      <c r="P7092" t="str">
        <f t="shared" si="552"/>
        <v>2025</v>
      </c>
      <c r="Q7092" t="str">
        <f t="shared" si="553"/>
        <v>05</v>
      </c>
      <c r="R7092" t="str">
        <f>+IFERROR(VLOOKUP(I7092, Listado!A:B, 2, FALSE()), "COMERCIALIZADORA INTERNACIONAL CARIBBEAN EXOTICS S A")</f>
        <v>HINCAPIE CONTRERAS ERIKA STEFANIA</v>
      </c>
      <c r="S7092" s="25">
        <f>+VLOOKUP(E7092, TC!A:D, 2, FALSE())</f>
        <v>4194.18</v>
      </c>
      <c r="T7092" t="str">
        <f t="shared" si="554"/>
        <v>USD</v>
      </c>
    </row>
    <row r="7093" spans="1:20" ht="18.75" hidden="1" customHeight="1" x14ac:dyDescent="0.25">
      <c r="A7093" t="s">
        <v>2887</v>
      </c>
      <c r="B7093" t="s">
        <v>5</v>
      </c>
      <c r="C7093" t="s">
        <v>1913</v>
      </c>
      <c r="D7093" s="24">
        <v>11895</v>
      </c>
      <c r="E7093" t="s">
        <v>1728</v>
      </c>
      <c r="F7093" t="s">
        <v>128</v>
      </c>
      <c r="G7093" t="s">
        <v>108</v>
      </c>
      <c r="H7093" t="s">
        <v>2997</v>
      </c>
      <c r="I7093" t="s">
        <v>1857</v>
      </c>
      <c r="J7093" t="s">
        <v>1948</v>
      </c>
      <c r="K7093" t="s">
        <v>1928</v>
      </c>
      <c r="L7093" s="24">
        <v>3060.24</v>
      </c>
      <c r="M7093" s="25">
        <f>+VLOOKUP(E7093, TC!A:D, 4, FALSE())</f>
        <v>1.1186999985694461</v>
      </c>
      <c r="N7093" s="24">
        <f t="shared" si="550"/>
        <v>3060.24</v>
      </c>
      <c r="O7093" t="str">
        <f t="shared" si="551"/>
        <v>FACTURA</v>
      </c>
      <c r="P7093" t="str">
        <f t="shared" si="552"/>
        <v>2025</v>
      </c>
      <c r="Q7093" t="str">
        <f t="shared" si="553"/>
        <v>05</v>
      </c>
      <c r="R7093" t="str">
        <f>+IFERROR(VLOOKUP(I7093, Listado!A:B, 2, FALSE()), "COMERCIALIZADORA INTERNACIONAL CARIBBEAN EXOTICS S A")</f>
        <v>PIEDRAHITA PEREZ MARIANA</v>
      </c>
      <c r="S7093" s="25">
        <f>+VLOOKUP(E7093, TC!A:D, 2, FALSE())</f>
        <v>4194.18</v>
      </c>
      <c r="T7093" t="str">
        <f t="shared" si="554"/>
        <v>USD</v>
      </c>
    </row>
    <row r="7094" spans="1:20" ht="18.75" hidden="1" customHeight="1" x14ac:dyDescent="0.25">
      <c r="A7094" t="s">
        <v>2887</v>
      </c>
      <c r="B7094" t="s">
        <v>5</v>
      </c>
      <c r="C7094" t="s">
        <v>1913</v>
      </c>
      <c r="D7094" s="24">
        <v>11895</v>
      </c>
      <c r="E7094" t="s">
        <v>1728</v>
      </c>
      <c r="F7094" t="s">
        <v>128</v>
      </c>
      <c r="G7094" t="s">
        <v>108</v>
      </c>
      <c r="H7094" t="s">
        <v>2997</v>
      </c>
      <c r="I7094" t="s">
        <v>1857</v>
      </c>
      <c r="J7094" t="s">
        <v>1948</v>
      </c>
      <c r="K7094" t="s">
        <v>1949</v>
      </c>
      <c r="L7094" s="24">
        <v>3662.4</v>
      </c>
      <c r="M7094" s="25">
        <f>+VLOOKUP(E7094, TC!A:D, 4, FALSE())</f>
        <v>1.1186999985694461</v>
      </c>
      <c r="N7094" s="24">
        <f t="shared" si="550"/>
        <v>3662.4</v>
      </c>
      <c r="O7094" t="str">
        <f t="shared" si="551"/>
        <v>FACTURA</v>
      </c>
      <c r="P7094" t="str">
        <f t="shared" si="552"/>
        <v>2025</v>
      </c>
      <c r="Q7094" t="str">
        <f t="shared" si="553"/>
        <v>05</v>
      </c>
      <c r="R7094" t="str">
        <f>+IFERROR(VLOOKUP(I7094, Listado!A:B, 2, FALSE()), "COMERCIALIZADORA INTERNACIONAL CARIBBEAN EXOTICS S A")</f>
        <v>PIEDRAHITA PEREZ MARIANA</v>
      </c>
      <c r="S7094" s="25">
        <f>+VLOOKUP(E7094, TC!A:D, 2, FALSE())</f>
        <v>4194.18</v>
      </c>
      <c r="T7094" t="str">
        <f t="shared" si="554"/>
        <v>USD</v>
      </c>
    </row>
    <row r="7095" spans="1:20" ht="18.75" hidden="1" customHeight="1" x14ac:dyDescent="0.25">
      <c r="A7095" t="s">
        <v>2887</v>
      </c>
      <c r="B7095" t="s">
        <v>5</v>
      </c>
      <c r="C7095" t="s">
        <v>1913</v>
      </c>
      <c r="D7095" s="24">
        <v>11896</v>
      </c>
      <c r="E7095" t="s">
        <v>1728</v>
      </c>
      <c r="F7095" t="s">
        <v>99</v>
      </c>
      <c r="G7095" t="s">
        <v>1914</v>
      </c>
      <c r="I7095" t="s">
        <v>1841</v>
      </c>
      <c r="J7095" t="s">
        <v>1915</v>
      </c>
      <c r="K7095" t="s">
        <v>2045</v>
      </c>
      <c r="L7095" s="24">
        <v>152720</v>
      </c>
      <c r="M7095" s="25">
        <f>+VLOOKUP(E7095, TC!A:D, 4, FALSE())</f>
        <v>1.1186999985694461</v>
      </c>
      <c r="N7095" s="24">
        <f t="shared" si="550"/>
        <v>152720</v>
      </c>
      <c r="O7095" t="str">
        <f t="shared" si="551"/>
        <v>FACTURA</v>
      </c>
      <c r="P7095" t="str">
        <f t="shared" si="552"/>
        <v>2025</v>
      </c>
      <c r="Q7095" t="str">
        <f t="shared" si="553"/>
        <v>05</v>
      </c>
      <c r="R7095" t="str">
        <f>+IFERROR(VLOOKUP(I7095, Listado!A:B, 2, FALSE()), "COMERCIALIZADORA INTERNACIONAL CARIBBEAN EXOTICS S A")</f>
        <v>LONDOÑO ECHEVERRI ALEJANDRA</v>
      </c>
      <c r="S7095" s="25">
        <f>+VLOOKUP(E7095, TC!A:D, 2, FALSE())</f>
        <v>4194.18</v>
      </c>
      <c r="T7095" t="str">
        <f t="shared" si="554"/>
        <v>COP</v>
      </c>
    </row>
    <row r="7096" spans="1:20" ht="18.75" hidden="1" customHeight="1" x14ac:dyDescent="0.25">
      <c r="A7096" t="s">
        <v>2887</v>
      </c>
      <c r="B7096" t="s">
        <v>5</v>
      </c>
      <c r="C7096" t="s">
        <v>1913</v>
      </c>
      <c r="D7096" s="24">
        <v>11897</v>
      </c>
      <c r="E7096" t="s">
        <v>1728</v>
      </c>
      <c r="F7096" t="s">
        <v>99</v>
      </c>
      <c r="G7096" t="s">
        <v>1914</v>
      </c>
      <c r="I7096" t="s">
        <v>1841</v>
      </c>
      <c r="J7096" t="s">
        <v>1915</v>
      </c>
      <c r="K7096" t="s">
        <v>2803</v>
      </c>
      <c r="L7096" s="24">
        <v>50050</v>
      </c>
      <c r="M7096" s="25">
        <f>+VLOOKUP(E7096, TC!A:D, 4, FALSE())</f>
        <v>1.1186999985694461</v>
      </c>
      <c r="N7096" s="24">
        <f t="shared" si="550"/>
        <v>50050</v>
      </c>
      <c r="O7096" t="str">
        <f t="shared" si="551"/>
        <v>FACTURA</v>
      </c>
      <c r="P7096" t="str">
        <f t="shared" si="552"/>
        <v>2025</v>
      </c>
      <c r="Q7096" t="str">
        <f t="shared" si="553"/>
        <v>05</v>
      </c>
      <c r="R7096" t="str">
        <f>+IFERROR(VLOOKUP(I7096, Listado!A:B, 2, FALSE()), "COMERCIALIZADORA INTERNACIONAL CARIBBEAN EXOTICS S A")</f>
        <v>LONDOÑO ECHEVERRI ALEJANDRA</v>
      </c>
      <c r="S7096" s="25">
        <f>+VLOOKUP(E7096, TC!A:D, 2, FALSE())</f>
        <v>4194.18</v>
      </c>
      <c r="T7096" t="str">
        <f t="shared" si="554"/>
        <v>COP</v>
      </c>
    </row>
    <row r="7097" spans="1:20" ht="18.75" hidden="1" customHeight="1" x14ac:dyDescent="0.25">
      <c r="A7097" t="s">
        <v>2887</v>
      </c>
      <c r="B7097" t="s">
        <v>5</v>
      </c>
      <c r="C7097" t="s">
        <v>1913</v>
      </c>
      <c r="D7097" s="24">
        <v>11897</v>
      </c>
      <c r="E7097" t="s">
        <v>1728</v>
      </c>
      <c r="F7097" t="s">
        <v>99</v>
      </c>
      <c r="G7097" t="s">
        <v>1914</v>
      </c>
      <c r="I7097" t="s">
        <v>1841</v>
      </c>
      <c r="J7097" t="s">
        <v>1915</v>
      </c>
      <c r="K7097" t="s">
        <v>2803</v>
      </c>
      <c r="L7097" s="24">
        <v>30450</v>
      </c>
      <c r="M7097" s="25">
        <f>+VLOOKUP(E7097, TC!A:D, 4, FALSE())</f>
        <v>1.1186999985694461</v>
      </c>
      <c r="N7097" s="24">
        <f t="shared" si="550"/>
        <v>30450</v>
      </c>
      <c r="O7097" t="str">
        <f t="shared" si="551"/>
        <v>FACTURA</v>
      </c>
      <c r="P7097" t="str">
        <f t="shared" si="552"/>
        <v>2025</v>
      </c>
      <c r="Q7097" t="str">
        <f t="shared" si="553"/>
        <v>05</v>
      </c>
      <c r="R7097" t="str">
        <f>+IFERROR(VLOOKUP(I7097, Listado!A:B, 2, FALSE()), "COMERCIALIZADORA INTERNACIONAL CARIBBEAN EXOTICS S A")</f>
        <v>LONDOÑO ECHEVERRI ALEJANDRA</v>
      </c>
      <c r="S7097" s="25">
        <f>+VLOOKUP(E7097, TC!A:D, 2, FALSE())</f>
        <v>4194.18</v>
      </c>
      <c r="T7097" t="str">
        <f t="shared" si="554"/>
        <v>COP</v>
      </c>
    </row>
    <row r="7098" spans="1:20" ht="18.75" hidden="1" customHeight="1" x14ac:dyDescent="0.25">
      <c r="A7098" t="s">
        <v>2887</v>
      </c>
      <c r="B7098" t="s">
        <v>5</v>
      </c>
      <c r="C7098" t="s">
        <v>1913</v>
      </c>
      <c r="D7098" s="24">
        <v>11898</v>
      </c>
      <c r="E7098" t="s">
        <v>1728</v>
      </c>
      <c r="F7098" t="s">
        <v>99</v>
      </c>
      <c r="G7098" t="s">
        <v>1914</v>
      </c>
      <c r="I7098" t="s">
        <v>1841</v>
      </c>
      <c r="J7098" t="s">
        <v>1915</v>
      </c>
      <c r="K7098" t="s">
        <v>2025</v>
      </c>
      <c r="L7098" s="24">
        <v>370400</v>
      </c>
      <c r="M7098" s="25">
        <f>+VLOOKUP(E7098, TC!A:D, 4, FALSE())</f>
        <v>1.1186999985694461</v>
      </c>
      <c r="N7098" s="24">
        <f t="shared" si="550"/>
        <v>370400</v>
      </c>
      <c r="O7098" t="str">
        <f t="shared" si="551"/>
        <v>FACTURA</v>
      </c>
      <c r="P7098" t="str">
        <f t="shared" si="552"/>
        <v>2025</v>
      </c>
      <c r="Q7098" t="str">
        <f t="shared" si="553"/>
        <v>05</v>
      </c>
      <c r="R7098" t="str">
        <f>+IFERROR(VLOOKUP(I7098, Listado!A:B, 2, FALSE()), "COMERCIALIZADORA INTERNACIONAL CARIBBEAN EXOTICS S A")</f>
        <v>LONDOÑO ECHEVERRI ALEJANDRA</v>
      </c>
      <c r="S7098" s="25">
        <f>+VLOOKUP(E7098, TC!A:D, 2, FALSE())</f>
        <v>4194.18</v>
      </c>
      <c r="T7098" t="str">
        <f t="shared" si="554"/>
        <v>COP</v>
      </c>
    </row>
    <row r="7099" spans="1:20" ht="18.75" hidden="1" customHeight="1" x14ac:dyDescent="0.25">
      <c r="A7099" t="s">
        <v>2887</v>
      </c>
      <c r="B7099" t="s">
        <v>5</v>
      </c>
      <c r="C7099" t="s">
        <v>1913</v>
      </c>
      <c r="D7099" s="24">
        <v>11898</v>
      </c>
      <c r="E7099" t="s">
        <v>1728</v>
      </c>
      <c r="F7099" t="s">
        <v>99</v>
      </c>
      <c r="G7099" t="s">
        <v>1914</v>
      </c>
      <c r="I7099" t="s">
        <v>1841</v>
      </c>
      <c r="J7099" t="s">
        <v>1915</v>
      </c>
      <c r="K7099" t="s">
        <v>2025</v>
      </c>
      <c r="L7099" s="24">
        <v>35200</v>
      </c>
      <c r="M7099" s="25">
        <f>+VLOOKUP(E7099, TC!A:D, 4, FALSE())</f>
        <v>1.1186999985694461</v>
      </c>
      <c r="N7099" s="24">
        <f t="shared" si="550"/>
        <v>35200</v>
      </c>
      <c r="O7099" t="str">
        <f t="shared" si="551"/>
        <v>FACTURA</v>
      </c>
      <c r="P7099" t="str">
        <f t="shared" si="552"/>
        <v>2025</v>
      </c>
      <c r="Q7099" t="str">
        <f t="shared" si="553"/>
        <v>05</v>
      </c>
      <c r="R7099" t="str">
        <f>+IFERROR(VLOOKUP(I7099, Listado!A:B, 2, FALSE()), "COMERCIALIZADORA INTERNACIONAL CARIBBEAN EXOTICS S A")</f>
        <v>LONDOÑO ECHEVERRI ALEJANDRA</v>
      </c>
      <c r="S7099" s="25">
        <f>+VLOOKUP(E7099, TC!A:D, 2, FALSE())</f>
        <v>4194.18</v>
      </c>
      <c r="T7099" t="str">
        <f t="shared" si="554"/>
        <v>COP</v>
      </c>
    </row>
    <row r="7100" spans="1:20" ht="18.75" hidden="1" customHeight="1" x14ac:dyDescent="0.25">
      <c r="A7100" t="s">
        <v>2887</v>
      </c>
      <c r="B7100" t="s">
        <v>5</v>
      </c>
      <c r="C7100" t="s">
        <v>1913</v>
      </c>
      <c r="D7100" s="24">
        <v>11898</v>
      </c>
      <c r="E7100" t="s">
        <v>1728</v>
      </c>
      <c r="F7100" t="s">
        <v>99</v>
      </c>
      <c r="G7100" t="s">
        <v>1914</v>
      </c>
      <c r="I7100" t="s">
        <v>1841</v>
      </c>
      <c r="J7100" t="s">
        <v>1915</v>
      </c>
      <c r="K7100" t="s">
        <v>2025</v>
      </c>
      <c r="L7100" s="24">
        <v>800</v>
      </c>
      <c r="M7100" s="25">
        <f>+VLOOKUP(E7100, TC!A:D, 4, FALSE())</f>
        <v>1.1186999985694461</v>
      </c>
      <c r="N7100" s="24">
        <f t="shared" si="550"/>
        <v>800</v>
      </c>
      <c r="O7100" t="str">
        <f t="shared" si="551"/>
        <v>FACTURA</v>
      </c>
      <c r="P7100" t="str">
        <f t="shared" si="552"/>
        <v>2025</v>
      </c>
      <c r="Q7100" t="str">
        <f t="shared" si="553"/>
        <v>05</v>
      </c>
      <c r="R7100" t="str">
        <f>+IFERROR(VLOOKUP(I7100, Listado!A:B, 2, FALSE()), "COMERCIALIZADORA INTERNACIONAL CARIBBEAN EXOTICS S A")</f>
        <v>LONDOÑO ECHEVERRI ALEJANDRA</v>
      </c>
      <c r="S7100" s="25">
        <f>+VLOOKUP(E7100, TC!A:D, 2, FALSE())</f>
        <v>4194.18</v>
      </c>
      <c r="T7100" t="str">
        <f t="shared" si="554"/>
        <v>COP</v>
      </c>
    </row>
    <row r="7101" spans="1:20" ht="18.75" hidden="1" customHeight="1" x14ac:dyDescent="0.25">
      <c r="A7101" t="s">
        <v>2887</v>
      </c>
      <c r="B7101" t="s">
        <v>5</v>
      </c>
      <c r="C7101" t="s">
        <v>1913</v>
      </c>
      <c r="D7101" s="24">
        <v>11899</v>
      </c>
      <c r="E7101" t="s">
        <v>1728</v>
      </c>
      <c r="F7101" t="s">
        <v>99</v>
      </c>
      <c r="G7101" t="s">
        <v>1914</v>
      </c>
      <c r="I7101" t="s">
        <v>1841</v>
      </c>
      <c r="J7101" t="s">
        <v>1915</v>
      </c>
      <c r="K7101" t="s">
        <v>2023</v>
      </c>
      <c r="L7101" s="24">
        <v>294400</v>
      </c>
      <c r="M7101" s="25">
        <f>+VLOOKUP(E7101, TC!A:D, 4, FALSE())</f>
        <v>1.1186999985694461</v>
      </c>
      <c r="N7101" s="24">
        <f t="shared" si="550"/>
        <v>294400</v>
      </c>
      <c r="O7101" t="str">
        <f t="shared" si="551"/>
        <v>FACTURA</v>
      </c>
      <c r="P7101" t="str">
        <f t="shared" si="552"/>
        <v>2025</v>
      </c>
      <c r="Q7101" t="str">
        <f t="shared" si="553"/>
        <v>05</v>
      </c>
      <c r="R7101" t="str">
        <f>+IFERROR(VLOOKUP(I7101, Listado!A:B, 2, FALSE()), "COMERCIALIZADORA INTERNACIONAL CARIBBEAN EXOTICS S A")</f>
        <v>LONDOÑO ECHEVERRI ALEJANDRA</v>
      </c>
      <c r="S7101" s="25">
        <f>+VLOOKUP(E7101, TC!A:D, 2, FALSE())</f>
        <v>4194.18</v>
      </c>
      <c r="T7101" t="str">
        <f t="shared" si="554"/>
        <v>COP</v>
      </c>
    </row>
    <row r="7102" spans="1:20" ht="18.75" hidden="1" customHeight="1" x14ac:dyDescent="0.25">
      <c r="A7102" t="s">
        <v>2887</v>
      </c>
      <c r="B7102" t="s">
        <v>5</v>
      </c>
      <c r="C7102" t="s">
        <v>1913</v>
      </c>
      <c r="D7102" s="24">
        <v>11900</v>
      </c>
      <c r="E7102" t="s">
        <v>1728</v>
      </c>
      <c r="F7102" t="s">
        <v>99</v>
      </c>
      <c r="G7102" t="s">
        <v>113</v>
      </c>
      <c r="I7102" t="s">
        <v>2162</v>
      </c>
      <c r="J7102" t="s">
        <v>1915</v>
      </c>
      <c r="K7102" t="s">
        <v>2803</v>
      </c>
      <c r="L7102" s="24">
        <v>64000</v>
      </c>
      <c r="M7102" s="25">
        <f>+VLOOKUP(E7102, TC!A:D, 4, FALSE())</f>
        <v>1.1186999985694461</v>
      </c>
      <c r="N7102" s="24">
        <f t="shared" si="550"/>
        <v>64000</v>
      </c>
      <c r="O7102" t="str">
        <f t="shared" si="551"/>
        <v>FACTURA</v>
      </c>
      <c r="P7102" t="str">
        <f t="shared" si="552"/>
        <v>2025</v>
      </c>
      <c r="Q7102" t="str">
        <f t="shared" si="553"/>
        <v>05</v>
      </c>
      <c r="R7102" t="str">
        <f>+IFERROR(VLOOKUP(I7102, Listado!A:B, 2, FALSE()), "COMERCIALIZADORA INTERNACIONAL CARIBBEAN EXOTICS S A")</f>
        <v>COMERCIALIZADORA INTERNACIONAL CARIBBEAN EXOTICS S A</v>
      </c>
      <c r="S7102" s="25">
        <f>+VLOOKUP(E7102, TC!A:D, 2, FALSE())</f>
        <v>4194.18</v>
      </c>
      <c r="T7102" t="str">
        <f t="shared" si="554"/>
        <v>COP</v>
      </c>
    </row>
    <row r="7103" spans="1:20" ht="18.75" hidden="1" customHeight="1" x14ac:dyDescent="0.25">
      <c r="A7103" t="s">
        <v>2887</v>
      </c>
      <c r="B7103" t="s">
        <v>5</v>
      </c>
      <c r="C7103" t="s">
        <v>1913</v>
      </c>
      <c r="D7103" s="24">
        <v>11901</v>
      </c>
      <c r="E7103" t="s">
        <v>1728</v>
      </c>
      <c r="F7103" t="s">
        <v>99</v>
      </c>
      <c r="G7103" t="s">
        <v>113</v>
      </c>
      <c r="I7103" t="s">
        <v>2824</v>
      </c>
      <c r="J7103" t="s">
        <v>1915</v>
      </c>
      <c r="K7103" t="s">
        <v>2803</v>
      </c>
      <c r="L7103" s="24">
        <v>36800</v>
      </c>
      <c r="M7103" s="25">
        <f>+VLOOKUP(E7103, TC!A:D, 4, FALSE())</f>
        <v>1.1186999985694461</v>
      </c>
      <c r="N7103" s="24">
        <f t="shared" si="550"/>
        <v>36800</v>
      </c>
      <c r="O7103" t="str">
        <f t="shared" si="551"/>
        <v>FACTURA</v>
      </c>
      <c r="P7103" t="str">
        <f t="shared" si="552"/>
        <v>2025</v>
      </c>
      <c r="Q7103" t="str">
        <f t="shared" si="553"/>
        <v>05</v>
      </c>
      <c r="R7103" t="str">
        <f>+IFERROR(VLOOKUP(I7103, Listado!A:B, 2, FALSE()), "COMERCIALIZADORA INTERNACIONAL CARIBBEAN EXOTICS S A")</f>
        <v>COMERCIALIZADORA INTERNACIONAL CARIBBEAN EXOTICS S A</v>
      </c>
      <c r="S7103" s="25">
        <f>+VLOOKUP(E7103, TC!A:D, 2, FALSE())</f>
        <v>4194.18</v>
      </c>
      <c r="T7103" t="str">
        <f t="shared" si="554"/>
        <v>COP</v>
      </c>
    </row>
    <row r="7104" spans="1:20" ht="18.75" hidden="1" customHeight="1" x14ac:dyDescent="0.25">
      <c r="A7104" t="s">
        <v>2887</v>
      </c>
      <c r="B7104" t="s">
        <v>5</v>
      </c>
      <c r="C7104" t="s">
        <v>1913</v>
      </c>
      <c r="D7104" s="24">
        <v>11901</v>
      </c>
      <c r="E7104" t="s">
        <v>1728</v>
      </c>
      <c r="F7104" t="s">
        <v>99</v>
      </c>
      <c r="G7104" t="s">
        <v>113</v>
      </c>
      <c r="I7104" t="s">
        <v>2824</v>
      </c>
      <c r="J7104" t="s">
        <v>1915</v>
      </c>
      <c r="K7104" t="s">
        <v>2803</v>
      </c>
      <c r="L7104" s="24">
        <v>59200</v>
      </c>
      <c r="M7104" s="25">
        <f>+VLOOKUP(E7104, TC!A:D, 4, FALSE())</f>
        <v>1.1186999985694461</v>
      </c>
      <c r="N7104" s="24">
        <f t="shared" si="550"/>
        <v>59200</v>
      </c>
      <c r="O7104" t="str">
        <f t="shared" si="551"/>
        <v>FACTURA</v>
      </c>
      <c r="P7104" t="str">
        <f t="shared" si="552"/>
        <v>2025</v>
      </c>
      <c r="Q7104" t="str">
        <f t="shared" si="553"/>
        <v>05</v>
      </c>
      <c r="R7104" t="str">
        <f>+IFERROR(VLOOKUP(I7104, Listado!A:B, 2, FALSE()), "COMERCIALIZADORA INTERNACIONAL CARIBBEAN EXOTICS S A")</f>
        <v>COMERCIALIZADORA INTERNACIONAL CARIBBEAN EXOTICS S A</v>
      </c>
      <c r="S7104" s="25">
        <f>+VLOOKUP(E7104, TC!A:D, 2, FALSE())</f>
        <v>4194.18</v>
      </c>
      <c r="T7104" t="str">
        <f t="shared" si="554"/>
        <v>COP</v>
      </c>
    </row>
    <row r="7105" spans="1:20" ht="18.75" hidden="1" customHeight="1" x14ac:dyDescent="0.25">
      <c r="A7105" t="s">
        <v>2887</v>
      </c>
      <c r="B7105" t="s">
        <v>5</v>
      </c>
      <c r="C7105" t="s">
        <v>1913</v>
      </c>
      <c r="D7105" s="24">
        <v>11902</v>
      </c>
      <c r="E7105" t="s">
        <v>1728</v>
      </c>
      <c r="F7105" t="s">
        <v>99</v>
      </c>
      <c r="G7105" t="s">
        <v>1914</v>
      </c>
      <c r="I7105" t="s">
        <v>1841</v>
      </c>
      <c r="J7105" t="s">
        <v>1915</v>
      </c>
      <c r="K7105" t="s">
        <v>2022</v>
      </c>
      <c r="L7105" s="24">
        <v>113000</v>
      </c>
      <c r="M7105" s="25">
        <f>+VLOOKUP(E7105, TC!A:D, 4, FALSE())</f>
        <v>1.1186999985694461</v>
      </c>
      <c r="N7105" s="24">
        <f t="shared" si="550"/>
        <v>113000</v>
      </c>
      <c r="O7105" t="str">
        <f t="shared" si="551"/>
        <v>FACTURA</v>
      </c>
      <c r="P7105" t="str">
        <f t="shared" si="552"/>
        <v>2025</v>
      </c>
      <c r="Q7105" t="str">
        <f t="shared" si="553"/>
        <v>05</v>
      </c>
      <c r="R7105" t="str">
        <f>+IFERROR(VLOOKUP(I7105, Listado!A:B, 2, FALSE()), "COMERCIALIZADORA INTERNACIONAL CARIBBEAN EXOTICS S A")</f>
        <v>LONDOÑO ECHEVERRI ALEJANDRA</v>
      </c>
      <c r="S7105" s="25">
        <f>+VLOOKUP(E7105, TC!A:D, 2, FALSE())</f>
        <v>4194.18</v>
      </c>
      <c r="T7105" t="str">
        <f t="shared" si="554"/>
        <v>COP</v>
      </c>
    </row>
    <row r="7106" spans="1:20" ht="18.75" hidden="1" customHeight="1" x14ac:dyDescent="0.25">
      <c r="A7106" t="s">
        <v>2887</v>
      </c>
      <c r="B7106" t="s">
        <v>5</v>
      </c>
      <c r="C7106" t="s">
        <v>1913</v>
      </c>
      <c r="D7106" s="24">
        <v>11902</v>
      </c>
      <c r="E7106" t="s">
        <v>1728</v>
      </c>
      <c r="F7106" t="s">
        <v>99</v>
      </c>
      <c r="G7106" t="s">
        <v>1914</v>
      </c>
      <c r="I7106" t="s">
        <v>1841</v>
      </c>
      <c r="J7106" t="s">
        <v>1915</v>
      </c>
      <c r="K7106" t="s">
        <v>2022</v>
      </c>
      <c r="L7106" s="24">
        <v>324750</v>
      </c>
      <c r="M7106" s="25">
        <f>+VLOOKUP(E7106, TC!A:D, 4, FALSE())</f>
        <v>1.1186999985694461</v>
      </c>
      <c r="N7106" s="24">
        <f t="shared" ref="N7106:N7169" si="555">+IF(F7106="EUR", (M7106*L7106), IF(I7106="JUAN MATAS SAS", (L7106/S7106), L7106))</f>
        <v>324750</v>
      </c>
      <c r="O7106" t="str">
        <f t="shared" ref="O7106:O7169" si="556">+IF(C7106="CFE", "FACTURA", IF(ISERROR(SEARCH("ANULA", H7106))=FALSE(), "ANULACIÓN FE", IF(ISERROR(SEARCH("CANCELLATION", H7106))=FALSE(), "ANULACIÓN FE", "NOTAS")))</f>
        <v>FACTURA</v>
      </c>
      <c r="P7106" t="str">
        <f t="shared" ref="P7106:P7169" si="557">+LEFT(E7106, 4)</f>
        <v>2025</v>
      </c>
      <c r="Q7106" t="str">
        <f t="shared" ref="Q7106:Q7169" si="558">+MID(E7106, 5, 2)</f>
        <v>05</v>
      </c>
      <c r="R7106" t="str">
        <f>+IFERROR(VLOOKUP(I7106, Listado!A:B, 2, FALSE()), "COMERCIALIZADORA INTERNACIONAL CARIBBEAN EXOTICS S A")</f>
        <v>LONDOÑO ECHEVERRI ALEJANDRA</v>
      </c>
      <c r="S7106" s="25">
        <f>+VLOOKUP(E7106, TC!A:D, 2, FALSE())</f>
        <v>4194.18</v>
      </c>
      <c r="T7106" t="str">
        <f t="shared" ref="T7106:T7169" si="559">+IF(I7106="JUAN MATAS SAS", "USD", F7106)</f>
        <v>COP</v>
      </c>
    </row>
    <row r="7107" spans="1:20" ht="18.75" hidden="1" customHeight="1" x14ac:dyDescent="0.25">
      <c r="A7107" t="s">
        <v>2887</v>
      </c>
      <c r="B7107" t="s">
        <v>5</v>
      </c>
      <c r="C7107" t="s">
        <v>1913</v>
      </c>
      <c r="D7107" s="24">
        <v>11902</v>
      </c>
      <c r="E7107" t="s">
        <v>1728</v>
      </c>
      <c r="F7107" t="s">
        <v>99</v>
      </c>
      <c r="G7107" t="s">
        <v>1914</v>
      </c>
      <c r="I7107" t="s">
        <v>1841</v>
      </c>
      <c r="J7107" t="s">
        <v>1915</v>
      </c>
      <c r="K7107" t="s">
        <v>2022</v>
      </c>
      <c r="L7107" s="24">
        <v>108250</v>
      </c>
      <c r="M7107" s="25">
        <f>+VLOOKUP(E7107, TC!A:D, 4, FALSE())</f>
        <v>1.1186999985694461</v>
      </c>
      <c r="N7107" s="24">
        <f t="shared" si="555"/>
        <v>108250</v>
      </c>
      <c r="O7107" t="str">
        <f t="shared" si="556"/>
        <v>FACTURA</v>
      </c>
      <c r="P7107" t="str">
        <f t="shared" si="557"/>
        <v>2025</v>
      </c>
      <c r="Q7107" t="str">
        <f t="shared" si="558"/>
        <v>05</v>
      </c>
      <c r="R7107" t="str">
        <f>+IFERROR(VLOOKUP(I7107, Listado!A:B, 2, FALSE()), "COMERCIALIZADORA INTERNACIONAL CARIBBEAN EXOTICS S A")</f>
        <v>LONDOÑO ECHEVERRI ALEJANDRA</v>
      </c>
      <c r="S7107" s="25">
        <f>+VLOOKUP(E7107, TC!A:D, 2, FALSE())</f>
        <v>4194.18</v>
      </c>
      <c r="T7107" t="str">
        <f t="shared" si="559"/>
        <v>COP</v>
      </c>
    </row>
    <row r="7108" spans="1:20" ht="18.75" hidden="1" customHeight="1" x14ac:dyDescent="0.25">
      <c r="A7108" t="s">
        <v>2887</v>
      </c>
      <c r="B7108" t="s">
        <v>5</v>
      </c>
      <c r="C7108" t="s">
        <v>1913</v>
      </c>
      <c r="D7108" s="24">
        <v>11902</v>
      </c>
      <c r="E7108" t="s">
        <v>1728</v>
      </c>
      <c r="F7108" t="s">
        <v>99</v>
      </c>
      <c r="G7108" t="s">
        <v>1914</v>
      </c>
      <c r="I7108" t="s">
        <v>1841</v>
      </c>
      <c r="J7108" t="s">
        <v>1915</v>
      </c>
      <c r="K7108" t="s">
        <v>2022</v>
      </c>
      <c r="L7108" s="24">
        <v>63250</v>
      </c>
      <c r="M7108" s="25">
        <f>+VLOOKUP(E7108, TC!A:D, 4, FALSE())</f>
        <v>1.1186999985694461</v>
      </c>
      <c r="N7108" s="24">
        <f t="shared" si="555"/>
        <v>63250</v>
      </c>
      <c r="O7108" t="str">
        <f t="shared" si="556"/>
        <v>FACTURA</v>
      </c>
      <c r="P7108" t="str">
        <f t="shared" si="557"/>
        <v>2025</v>
      </c>
      <c r="Q7108" t="str">
        <f t="shared" si="558"/>
        <v>05</v>
      </c>
      <c r="R7108" t="str">
        <f>+IFERROR(VLOOKUP(I7108, Listado!A:B, 2, FALSE()), "COMERCIALIZADORA INTERNACIONAL CARIBBEAN EXOTICS S A")</f>
        <v>LONDOÑO ECHEVERRI ALEJANDRA</v>
      </c>
      <c r="S7108" s="25">
        <f>+VLOOKUP(E7108, TC!A:D, 2, FALSE())</f>
        <v>4194.18</v>
      </c>
      <c r="T7108" t="str">
        <f t="shared" si="559"/>
        <v>COP</v>
      </c>
    </row>
    <row r="7109" spans="1:20" ht="18.75" hidden="1" customHeight="1" x14ac:dyDescent="0.25">
      <c r="A7109" t="s">
        <v>2887</v>
      </c>
      <c r="B7109" t="s">
        <v>5</v>
      </c>
      <c r="C7109" t="s">
        <v>1913</v>
      </c>
      <c r="D7109" s="24">
        <v>11902</v>
      </c>
      <c r="E7109" t="s">
        <v>1728</v>
      </c>
      <c r="F7109" t="s">
        <v>99</v>
      </c>
      <c r="G7109" t="s">
        <v>1914</v>
      </c>
      <c r="I7109" t="s">
        <v>1841</v>
      </c>
      <c r="J7109" t="s">
        <v>1915</v>
      </c>
      <c r="K7109" t="s">
        <v>2022</v>
      </c>
      <c r="L7109" s="24">
        <v>37750</v>
      </c>
      <c r="M7109" s="25">
        <f>+VLOOKUP(E7109, TC!A:D, 4, FALSE())</f>
        <v>1.1186999985694461</v>
      </c>
      <c r="N7109" s="24">
        <f t="shared" si="555"/>
        <v>37750</v>
      </c>
      <c r="O7109" t="str">
        <f t="shared" si="556"/>
        <v>FACTURA</v>
      </c>
      <c r="P7109" t="str">
        <f t="shared" si="557"/>
        <v>2025</v>
      </c>
      <c r="Q7109" t="str">
        <f t="shared" si="558"/>
        <v>05</v>
      </c>
      <c r="R7109" t="str">
        <f>+IFERROR(VLOOKUP(I7109, Listado!A:B, 2, FALSE()), "COMERCIALIZADORA INTERNACIONAL CARIBBEAN EXOTICS S A")</f>
        <v>LONDOÑO ECHEVERRI ALEJANDRA</v>
      </c>
      <c r="S7109" s="25">
        <f>+VLOOKUP(E7109, TC!A:D, 2, FALSE())</f>
        <v>4194.18</v>
      </c>
      <c r="T7109" t="str">
        <f t="shared" si="559"/>
        <v>COP</v>
      </c>
    </row>
    <row r="7110" spans="1:20" ht="18.75" hidden="1" customHeight="1" x14ac:dyDescent="0.25">
      <c r="A7110" t="s">
        <v>2887</v>
      </c>
      <c r="B7110" t="s">
        <v>5</v>
      </c>
      <c r="C7110" t="s">
        <v>1913</v>
      </c>
      <c r="D7110" s="24">
        <v>11902</v>
      </c>
      <c r="E7110" t="s">
        <v>1728</v>
      </c>
      <c r="F7110" t="s">
        <v>99</v>
      </c>
      <c r="G7110" t="s">
        <v>1914</v>
      </c>
      <c r="I7110" t="s">
        <v>1841</v>
      </c>
      <c r="J7110" t="s">
        <v>1915</v>
      </c>
      <c r="K7110" t="s">
        <v>2022</v>
      </c>
      <c r="L7110" s="24">
        <v>29000</v>
      </c>
      <c r="M7110" s="25">
        <f>+VLOOKUP(E7110, TC!A:D, 4, FALSE())</f>
        <v>1.1186999985694461</v>
      </c>
      <c r="N7110" s="24">
        <f t="shared" si="555"/>
        <v>29000</v>
      </c>
      <c r="O7110" t="str">
        <f t="shared" si="556"/>
        <v>FACTURA</v>
      </c>
      <c r="P7110" t="str">
        <f t="shared" si="557"/>
        <v>2025</v>
      </c>
      <c r="Q7110" t="str">
        <f t="shared" si="558"/>
        <v>05</v>
      </c>
      <c r="R7110" t="str">
        <f>+IFERROR(VLOOKUP(I7110, Listado!A:B, 2, FALSE()), "COMERCIALIZADORA INTERNACIONAL CARIBBEAN EXOTICS S A")</f>
        <v>LONDOÑO ECHEVERRI ALEJANDRA</v>
      </c>
      <c r="S7110" s="25">
        <f>+VLOOKUP(E7110, TC!A:D, 2, FALSE())</f>
        <v>4194.18</v>
      </c>
      <c r="T7110" t="str">
        <f t="shared" si="559"/>
        <v>COP</v>
      </c>
    </row>
    <row r="7111" spans="1:20" ht="18.75" hidden="1" customHeight="1" x14ac:dyDescent="0.25">
      <c r="A7111" t="s">
        <v>2887</v>
      </c>
      <c r="B7111" t="s">
        <v>5</v>
      </c>
      <c r="C7111" t="s">
        <v>1913</v>
      </c>
      <c r="D7111" s="24">
        <v>11902</v>
      </c>
      <c r="E7111" t="s">
        <v>1728</v>
      </c>
      <c r="F7111" t="s">
        <v>99</v>
      </c>
      <c r="G7111" t="s">
        <v>1914</v>
      </c>
      <c r="I7111" t="s">
        <v>1841</v>
      </c>
      <c r="J7111" t="s">
        <v>1915</v>
      </c>
      <c r="K7111" t="s">
        <v>2022</v>
      </c>
      <c r="L7111" s="24">
        <v>21750</v>
      </c>
      <c r="M7111" s="25">
        <f>+VLOOKUP(E7111, TC!A:D, 4, FALSE())</f>
        <v>1.1186999985694461</v>
      </c>
      <c r="N7111" s="24">
        <f t="shared" si="555"/>
        <v>21750</v>
      </c>
      <c r="O7111" t="str">
        <f t="shared" si="556"/>
        <v>FACTURA</v>
      </c>
      <c r="P7111" t="str">
        <f t="shared" si="557"/>
        <v>2025</v>
      </c>
      <c r="Q7111" t="str">
        <f t="shared" si="558"/>
        <v>05</v>
      </c>
      <c r="R7111" t="str">
        <f>+IFERROR(VLOOKUP(I7111, Listado!A:B, 2, FALSE()), "COMERCIALIZADORA INTERNACIONAL CARIBBEAN EXOTICS S A")</f>
        <v>LONDOÑO ECHEVERRI ALEJANDRA</v>
      </c>
      <c r="S7111" s="25">
        <f>+VLOOKUP(E7111, TC!A:D, 2, FALSE())</f>
        <v>4194.18</v>
      </c>
      <c r="T7111" t="str">
        <f t="shared" si="559"/>
        <v>COP</v>
      </c>
    </row>
    <row r="7112" spans="1:20" ht="18.75" hidden="1" customHeight="1" x14ac:dyDescent="0.25">
      <c r="A7112" t="s">
        <v>2887</v>
      </c>
      <c r="B7112" t="s">
        <v>5</v>
      </c>
      <c r="C7112" t="s">
        <v>1913</v>
      </c>
      <c r="D7112" s="24">
        <v>11902</v>
      </c>
      <c r="E7112" t="s">
        <v>1728</v>
      </c>
      <c r="F7112" t="s">
        <v>99</v>
      </c>
      <c r="G7112" t="s">
        <v>1914</v>
      </c>
      <c r="I7112" t="s">
        <v>1841</v>
      </c>
      <c r="J7112" t="s">
        <v>1915</v>
      </c>
      <c r="K7112" t="s">
        <v>2022</v>
      </c>
      <c r="L7112" s="24">
        <v>16750</v>
      </c>
      <c r="M7112" s="25">
        <f>+VLOOKUP(E7112, TC!A:D, 4, FALSE())</f>
        <v>1.1186999985694461</v>
      </c>
      <c r="N7112" s="24">
        <f t="shared" si="555"/>
        <v>16750</v>
      </c>
      <c r="O7112" t="str">
        <f t="shared" si="556"/>
        <v>FACTURA</v>
      </c>
      <c r="P7112" t="str">
        <f t="shared" si="557"/>
        <v>2025</v>
      </c>
      <c r="Q7112" t="str">
        <f t="shared" si="558"/>
        <v>05</v>
      </c>
      <c r="R7112" t="str">
        <f>+IFERROR(VLOOKUP(I7112, Listado!A:B, 2, FALSE()), "COMERCIALIZADORA INTERNACIONAL CARIBBEAN EXOTICS S A")</f>
        <v>LONDOÑO ECHEVERRI ALEJANDRA</v>
      </c>
      <c r="S7112" s="25">
        <f>+VLOOKUP(E7112, TC!A:D, 2, FALSE())</f>
        <v>4194.18</v>
      </c>
      <c r="T7112" t="str">
        <f t="shared" si="559"/>
        <v>COP</v>
      </c>
    </row>
    <row r="7113" spans="1:20" ht="18.75" hidden="1" customHeight="1" x14ac:dyDescent="0.25">
      <c r="A7113" t="s">
        <v>2887</v>
      </c>
      <c r="B7113" t="s">
        <v>5</v>
      </c>
      <c r="C7113" t="s">
        <v>1913</v>
      </c>
      <c r="D7113" s="24">
        <v>11903</v>
      </c>
      <c r="E7113" t="s">
        <v>1728</v>
      </c>
      <c r="F7113" t="s">
        <v>99</v>
      </c>
      <c r="G7113" t="s">
        <v>1914</v>
      </c>
      <c r="I7113" t="s">
        <v>1841</v>
      </c>
      <c r="J7113" t="s">
        <v>1915</v>
      </c>
      <c r="K7113" t="s">
        <v>2022</v>
      </c>
      <c r="L7113" s="24">
        <v>343440</v>
      </c>
      <c r="M7113" s="25">
        <f>+VLOOKUP(E7113, TC!A:D, 4, FALSE())</f>
        <v>1.1186999985694461</v>
      </c>
      <c r="N7113" s="24">
        <f t="shared" si="555"/>
        <v>343440</v>
      </c>
      <c r="O7113" t="str">
        <f t="shared" si="556"/>
        <v>FACTURA</v>
      </c>
      <c r="P7113" t="str">
        <f t="shared" si="557"/>
        <v>2025</v>
      </c>
      <c r="Q7113" t="str">
        <f t="shared" si="558"/>
        <v>05</v>
      </c>
      <c r="R7113" t="str">
        <f>+IFERROR(VLOOKUP(I7113, Listado!A:B, 2, FALSE()), "COMERCIALIZADORA INTERNACIONAL CARIBBEAN EXOTICS S A")</f>
        <v>LONDOÑO ECHEVERRI ALEJANDRA</v>
      </c>
      <c r="S7113" s="25">
        <f>+VLOOKUP(E7113, TC!A:D, 2, FALSE())</f>
        <v>4194.18</v>
      </c>
      <c r="T7113" t="str">
        <f t="shared" si="559"/>
        <v>COP</v>
      </c>
    </row>
    <row r="7114" spans="1:20" ht="18.75" hidden="1" customHeight="1" x14ac:dyDescent="0.25">
      <c r="A7114" t="s">
        <v>2887</v>
      </c>
      <c r="B7114" t="s">
        <v>5</v>
      </c>
      <c r="C7114" t="s">
        <v>1913</v>
      </c>
      <c r="D7114" s="24">
        <v>11903</v>
      </c>
      <c r="E7114" t="s">
        <v>1728</v>
      </c>
      <c r="F7114" t="s">
        <v>99</v>
      </c>
      <c r="G7114" t="s">
        <v>1914</v>
      </c>
      <c r="I7114" t="s">
        <v>1841</v>
      </c>
      <c r="J7114" t="s">
        <v>1915</v>
      </c>
      <c r="K7114" t="s">
        <v>2022</v>
      </c>
      <c r="L7114" s="24">
        <v>153120</v>
      </c>
      <c r="M7114" s="25">
        <f>+VLOOKUP(E7114, TC!A:D, 4, FALSE())</f>
        <v>1.1186999985694461</v>
      </c>
      <c r="N7114" s="24">
        <f t="shared" si="555"/>
        <v>153120</v>
      </c>
      <c r="O7114" t="str">
        <f t="shared" si="556"/>
        <v>FACTURA</v>
      </c>
      <c r="P7114" t="str">
        <f t="shared" si="557"/>
        <v>2025</v>
      </c>
      <c r="Q7114" t="str">
        <f t="shared" si="558"/>
        <v>05</v>
      </c>
      <c r="R7114" t="str">
        <f>+IFERROR(VLOOKUP(I7114, Listado!A:B, 2, FALSE()), "COMERCIALIZADORA INTERNACIONAL CARIBBEAN EXOTICS S A")</f>
        <v>LONDOÑO ECHEVERRI ALEJANDRA</v>
      </c>
      <c r="S7114" s="25">
        <f>+VLOOKUP(E7114, TC!A:D, 2, FALSE())</f>
        <v>4194.18</v>
      </c>
      <c r="T7114" t="str">
        <f t="shared" si="559"/>
        <v>COP</v>
      </c>
    </row>
    <row r="7115" spans="1:20" ht="18.75" hidden="1" customHeight="1" x14ac:dyDescent="0.25">
      <c r="A7115" t="s">
        <v>2887</v>
      </c>
      <c r="B7115" t="s">
        <v>5</v>
      </c>
      <c r="C7115" t="s">
        <v>1913</v>
      </c>
      <c r="D7115" s="24">
        <v>11903</v>
      </c>
      <c r="E7115" t="s">
        <v>1728</v>
      </c>
      <c r="F7115" t="s">
        <v>99</v>
      </c>
      <c r="G7115" t="s">
        <v>1914</v>
      </c>
      <c r="I7115" t="s">
        <v>1841</v>
      </c>
      <c r="J7115" t="s">
        <v>1915</v>
      </c>
      <c r="K7115" t="s">
        <v>2022</v>
      </c>
      <c r="L7115" s="24">
        <v>366720</v>
      </c>
      <c r="M7115" s="25">
        <f>+VLOOKUP(E7115, TC!A:D, 4, FALSE())</f>
        <v>1.1186999985694461</v>
      </c>
      <c r="N7115" s="24">
        <f t="shared" si="555"/>
        <v>366720</v>
      </c>
      <c r="O7115" t="str">
        <f t="shared" si="556"/>
        <v>FACTURA</v>
      </c>
      <c r="P7115" t="str">
        <f t="shared" si="557"/>
        <v>2025</v>
      </c>
      <c r="Q7115" t="str">
        <f t="shared" si="558"/>
        <v>05</v>
      </c>
      <c r="R7115" t="str">
        <f>+IFERROR(VLOOKUP(I7115, Listado!A:B, 2, FALSE()), "COMERCIALIZADORA INTERNACIONAL CARIBBEAN EXOTICS S A")</f>
        <v>LONDOÑO ECHEVERRI ALEJANDRA</v>
      </c>
      <c r="S7115" s="25">
        <f>+VLOOKUP(E7115, TC!A:D, 2, FALSE())</f>
        <v>4194.18</v>
      </c>
      <c r="T7115" t="str">
        <f t="shared" si="559"/>
        <v>COP</v>
      </c>
    </row>
    <row r="7116" spans="1:20" ht="18.75" hidden="1" customHeight="1" x14ac:dyDescent="0.25">
      <c r="A7116" t="s">
        <v>2887</v>
      </c>
      <c r="B7116" t="s">
        <v>5</v>
      </c>
      <c r="C7116" t="s">
        <v>1913</v>
      </c>
      <c r="D7116" s="24">
        <v>11904</v>
      </c>
      <c r="E7116" t="s">
        <v>1728</v>
      </c>
      <c r="F7116" t="s">
        <v>99</v>
      </c>
      <c r="G7116" t="s">
        <v>113</v>
      </c>
      <c r="I7116" t="s">
        <v>2162</v>
      </c>
      <c r="J7116" t="s">
        <v>1915</v>
      </c>
      <c r="K7116" t="s">
        <v>2021</v>
      </c>
      <c r="L7116" s="24">
        <v>435000</v>
      </c>
      <c r="M7116" s="25">
        <f>+VLOOKUP(E7116, TC!A:D, 4, FALSE())</f>
        <v>1.1186999985694461</v>
      </c>
      <c r="N7116" s="24">
        <f t="shared" si="555"/>
        <v>435000</v>
      </c>
      <c r="O7116" t="str">
        <f t="shared" si="556"/>
        <v>FACTURA</v>
      </c>
      <c r="P7116" t="str">
        <f t="shared" si="557"/>
        <v>2025</v>
      </c>
      <c r="Q7116" t="str">
        <f t="shared" si="558"/>
        <v>05</v>
      </c>
      <c r="R7116" t="str">
        <f>+IFERROR(VLOOKUP(I7116, Listado!A:B, 2, FALSE()), "COMERCIALIZADORA INTERNACIONAL CARIBBEAN EXOTICS S A")</f>
        <v>COMERCIALIZADORA INTERNACIONAL CARIBBEAN EXOTICS S A</v>
      </c>
      <c r="S7116" s="25">
        <f>+VLOOKUP(E7116, TC!A:D, 2, FALSE())</f>
        <v>4194.18</v>
      </c>
      <c r="T7116" t="str">
        <f t="shared" si="559"/>
        <v>COP</v>
      </c>
    </row>
    <row r="7117" spans="1:20" ht="18.75" hidden="1" customHeight="1" x14ac:dyDescent="0.25">
      <c r="A7117" t="s">
        <v>2887</v>
      </c>
      <c r="B7117" t="s">
        <v>5</v>
      </c>
      <c r="C7117" t="s">
        <v>1913</v>
      </c>
      <c r="D7117" s="24">
        <v>11905</v>
      </c>
      <c r="E7117" t="s">
        <v>1728</v>
      </c>
      <c r="F7117" t="s">
        <v>99</v>
      </c>
      <c r="G7117" t="s">
        <v>113</v>
      </c>
      <c r="I7117" t="s">
        <v>2824</v>
      </c>
      <c r="J7117" t="s">
        <v>1915</v>
      </c>
      <c r="K7117" t="s">
        <v>2025</v>
      </c>
      <c r="L7117" s="24">
        <v>40320</v>
      </c>
      <c r="M7117" s="25">
        <f>+VLOOKUP(E7117, TC!A:D, 4, FALSE())</f>
        <v>1.1186999985694461</v>
      </c>
      <c r="N7117" s="24">
        <f t="shared" si="555"/>
        <v>40320</v>
      </c>
      <c r="O7117" t="str">
        <f t="shared" si="556"/>
        <v>FACTURA</v>
      </c>
      <c r="P7117" t="str">
        <f t="shared" si="557"/>
        <v>2025</v>
      </c>
      <c r="Q7117" t="str">
        <f t="shared" si="558"/>
        <v>05</v>
      </c>
      <c r="R7117" t="str">
        <f>+IFERROR(VLOOKUP(I7117, Listado!A:B, 2, FALSE()), "COMERCIALIZADORA INTERNACIONAL CARIBBEAN EXOTICS S A")</f>
        <v>COMERCIALIZADORA INTERNACIONAL CARIBBEAN EXOTICS S A</v>
      </c>
      <c r="S7117" s="25">
        <f>+VLOOKUP(E7117, TC!A:D, 2, FALSE())</f>
        <v>4194.18</v>
      </c>
      <c r="T7117" t="str">
        <f t="shared" si="559"/>
        <v>COP</v>
      </c>
    </row>
    <row r="7118" spans="1:20" ht="18.75" hidden="1" customHeight="1" x14ac:dyDescent="0.25">
      <c r="A7118" t="s">
        <v>2887</v>
      </c>
      <c r="B7118" t="s">
        <v>5</v>
      </c>
      <c r="C7118" t="s">
        <v>1913</v>
      </c>
      <c r="D7118" s="24">
        <v>11905</v>
      </c>
      <c r="E7118" t="s">
        <v>1728</v>
      </c>
      <c r="F7118" t="s">
        <v>99</v>
      </c>
      <c r="G7118" t="s">
        <v>113</v>
      </c>
      <c r="I7118" t="s">
        <v>2824</v>
      </c>
      <c r="J7118" t="s">
        <v>1915</v>
      </c>
      <c r="K7118" t="s">
        <v>2025</v>
      </c>
      <c r="L7118" s="24">
        <v>609280</v>
      </c>
      <c r="M7118" s="25">
        <f>+VLOOKUP(E7118, TC!A:D, 4, FALSE())</f>
        <v>1.1186999985694461</v>
      </c>
      <c r="N7118" s="24">
        <f t="shared" si="555"/>
        <v>609280</v>
      </c>
      <c r="O7118" t="str">
        <f t="shared" si="556"/>
        <v>FACTURA</v>
      </c>
      <c r="P7118" t="str">
        <f t="shared" si="557"/>
        <v>2025</v>
      </c>
      <c r="Q7118" t="str">
        <f t="shared" si="558"/>
        <v>05</v>
      </c>
      <c r="R7118" t="str">
        <f>+IFERROR(VLOOKUP(I7118, Listado!A:B, 2, FALSE()), "COMERCIALIZADORA INTERNACIONAL CARIBBEAN EXOTICS S A")</f>
        <v>COMERCIALIZADORA INTERNACIONAL CARIBBEAN EXOTICS S A</v>
      </c>
      <c r="S7118" s="25">
        <f>+VLOOKUP(E7118, TC!A:D, 2, FALSE())</f>
        <v>4194.18</v>
      </c>
      <c r="T7118" t="str">
        <f t="shared" si="559"/>
        <v>COP</v>
      </c>
    </row>
    <row r="7119" spans="1:20" ht="18.75" hidden="1" customHeight="1" x14ac:dyDescent="0.25">
      <c r="A7119" t="s">
        <v>2887</v>
      </c>
      <c r="B7119" t="s">
        <v>5</v>
      </c>
      <c r="C7119" t="s">
        <v>1913</v>
      </c>
      <c r="D7119" s="24">
        <v>11906</v>
      </c>
      <c r="E7119" t="s">
        <v>1728</v>
      </c>
      <c r="F7119" t="s">
        <v>99</v>
      </c>
      <c r="G7119" t="s">
        <v>1914</v>
      </c>
      <c r="I7119" t="s">
        <v>1841</v>
      </c>
      <c r="J7119" t="s">
        <v>1915</v>
      </c>
      <c r="K7119" t="s">
        <v>2022</v>
      </c>
      <c r="L7119" s="24">
        <v>183750</v>
      </c>
      <c r="M7119" s="25">
        <f>+VLOOKUP(E7119, TC!A:D, 4, FALSE())</f>
        <v>1.1186999985694461</v>
      </c>
      <c r="N7119" s="24">
        <f t="shared" si="555"/>
        <v>183750</v>
      </c>
      <c r="O7119" t="str">
        <f t="shared" si="556"/>
        <v>FACTURA</v>
      </c>
      <c r="P7119" t="str">
        <f t="shared" si="557"/>
        <v>2025</v>
      </c>
      <c r="Q7119" t="str">
        <f t="shared" si="558"/>
        <v>05</v>
      </c>
      <c r="R7119" t="str">
        <f>+IFERROR(VLOOKUP(I7119, Listado!A:B, 2, FALSE()), "COMERCIALIZADORA INTERNACIONAL CARIBBEAN EXOTICS S A")</f>
        <v>LONDOÑO ECHEVERRI ALEJANDRA</v>
      </c>
      <c r="S7119" s="25">
        <f>+VLOOKUP(E7119, TC!A:D, 2, FALSE())</f>
        <v>4194.18</v>
      </c>
      <c r="T7119" t="str">
        <f t="shared" si="559"/>
        <v>COP</v>
      </c>
    </row>
    <row r="7120" spans="1:20" ht="18.75" hidden="1" customHeight="1" x14ac:dyDescent="0.25">
      <c r="A7120" t="s">
        <v>2887</v>
      </c>
      <c r="B7120" t="s">
        <v>5</v>
      </c>
      <c r="C7120" t="s">
        <v>1913</v>
      </c>
      <c r="D7120" s="24">
        <v>11906</v>
      </c>
      <c r="E7120" t="s">
        <v>1728</v>
      </c>
      <c r="F7120" t="s">
        <v>99</v>
      </c>
      <c r="G7120" t="s">
        <v>1914</v>
      </c>
      <c r="I7120" t="s">
        <v>1841</v>
      </c>
      <c r="J7120" t="s">
        <v>1915</v>
      </c>
      <c r="K7120" t="s">
        <v>2022</v>
      </c>
      <c r="L7120" s="24">
        <v>2750</v>
      </c>
      <c r="M7120" s="25">
        <f>+VLOOKUP(E7120, TC!A:D, 4, FALSE())</f>
        <v>1.1186999985694461</v>
      </c>
      <c r="N7120" s="24">
        <f t="shared" si="555"/>
        <v>2750</v>
      </c>
      <c r="O7120" t="str">
        <f t="shared" si="556"/>
        <v>FACTURA</v>
      </c>
      <c r="P7120" t="str">
        <f t="shared" si="557"/>
        <v>2025</v>
      </c>
      <c r="Q7120" t="str">
        <f t="shared" si="558"/>
        <v>05</v>
      </c>
      <c r="R7120" t="str">
        <f>+IFERROR(VLOOKUP(I7120, Listado!A:B, 2, FALSE()), "COMERCIALIZADORA INTERNACIONAL CARIBBEAN EXOTICS S A")</f>
        <v>LONDOÑO ECHEVERRI ALEJANDRA</v>
      </c>
      <c r="S7120" s="25">
        <f>+VLOOKUP(E7120, TC!A:D, 2, FALSE())</f>
        <v>4194.18</v>
      </c>
      <c r="T7120" t="str">
        <f t="shared" si="559"/>
        <v>COP</v>
      </c>
    </row>
    <row r="7121" spans="1:20" ht="18.75" hidden="1" customHeight="1" x14ac:dyDescent="0.25">
      <c r="A7121" t="s">
        <v>2887</v>
      </c>
      <c r="B7121" t="s">
        <v>5</v>
      </c>
      <c r="C7121" t="s">
        <v>1913</v>
      </c>
      <c r="D7121" s="24">
        <v>11906</v>
      </c>
      <c r="E7121" t="s">
        <v>1728</v>
      </c>
      <c r="F7121" t="s">
        <v>99</v>
      </c>
      <c r="G7121" t="s">
        <v>1914</v>
      </c>
      <c r="I7121" t="s">
        <v>1841</v>
      </c>
      <c r="J7121" t="s">
        <v>1915</v>
      </c>
      <c r="K7121" t="s">
        <v>2022</v>
      </c>
      <c r="L7121" s="24">
        <v>11750</v>
      </c>
      <c r="M7121" s="25">
        <f>+VLOOKUP(E7121, TC!A:D, 4, FALSE())</f>
        <v>1.1186999985694461</v>
      </c>
      <c r="N7121" s="24">
        <f t="shared" si="555"/>
        <v>11750</v>
      </c>
      <c r="O7121" t="str">
        <f t="shared" si="556"/>
        <v>FACTURA</v>
      </c>
      <c r="P7121" t="str">
        <f t="shared" si="557"/>
        <v>2025</v>
      </c>
      <c r="Q7121" t="str">
        <f t="shared" si="558"/>
        <v>05</v>
      </c>
      <c r="R7121" t="str">
        <f>+IFERROR(VLOOKUP(I7121, Listado!A:B, 2, FALSE()), "COMERCIALIZADORA INTERNACIONAL CARIBBEAN EXOTICS S A")</f>
        <v>LONDOÑO ECHEVERRI ALEJANDRA</v>
      </c>
      <c r="S7121" s="25">
        <f>+VLOOKUP(E7121, TC!A:D, 2, FALSE())</f>
        <v>4194.18</v>
      </c>
      <c r="T7121" t="str">
        <f t="shared" si="559"/>
        <v>COP</v>
      </c>
    </row>
    <row r="7122" spans="1:20" ht="18.75" hidden="1" customHeight="1" x14ac:dyDescent="0.25">
      <c r="A7122" t="s">
        <v>2887</v>
      </c>
      <c r="B7122" t="s">
        <v>5</v>
      </c>
      <c r="C7122" t="s">
        <v>1913</v>
      </c>
      <c r="D7122" s="24">
        <v>11906</v>
      </c>
      <c r="E7122" t="s">
        <v>1728</v>
      </c>
      <c r="F7122" t="s">
        <v>99</v>
      </c>
      <c r="G7122" t="s">
        <v>1914</v>
      </c>
      <c r="I7122" t="s">
        <v>1841</v>
      </c>
      <c r="J7122" t="s">
        <v>1915</v>
      </c>
      <c r="K7122" t="s">
        <v>2022</v>
      </c>
      <c r="L7122" s="24">
        <v>1000</v>
      </c>
      <c r="M7122" s="25">
        <f>+VLOOKUP(E7122, TC!A:D, 4, FALSE())</f>
        <v>1.1186999985694461</v>
      </c>
      <c r="N7122" s="24">
        <f t="shared" si="555"/>
        <v>1000</v>
      </c>
      <c r="O7122" t="str">
        <f t="shared" si="556"/>
        <v>FACTURA</v>
      </c>
      <c r="P7122" t="str">
        <f t="shared" si="557"/>
        <v>2025</v>
      </c>
      <c r="Q7122" t="str">
        <f t="shared" si="558"/>
        <v>05</v>
      </c>
      <c r="R7122" t="str">
        <f>+IFERROR(VLOOKUP(I7122, Listado!A:B, 2, FALSE()), "COMERCIALIZADORA INTERNACIONAL CARIBBEAN EXOTICS S A")</f>
        <v>LONDOÑO ECHEVERRI ALEJANDRA</v>
      </c>
      <c r="S7122" s="25">
        <f>+VLOOKUP(E7122, TC!A:D, 2, FALSE())</f>
        <v>4194.18</v>
      </c>
      <c r="T7122" t="str">
        <f t="shared" si="559"/>
        <v>COP</v>
      </c>
    </row>
    <row r="7123" spans="1:20" ht="18.75" hidden="1" customHeight="1" x14ac:dyDescent="0.25">
      <c r="A7123" t="s">
        <v>2887</v>
      </c>
      <c r="B7123" t="s">
        <v>5</v>
      </c>
      <c r="C7123" t="s">
        <v>1913</v>
      </c>
      <c r="D7123" s="24">
        <v>11907</v>
      </c>
      <c r="E7123" t="s">
        <v>1728</v>
      </c>
      <c r="F7123" t="s">
        <v>99</v>
      </c>
      <c r="G7123" t="s">
        <v>1914</v>
      </c>
      <c r="I7123" t="s">
        <v>1841</v>
      </c>
      <c r="J7123" t="s">
        <v>1915</v>
      </c>
      <c r="K7123" t="s">
        <v>2020</v>
      </c>
      <c r="L7123" s="24">
        <v>3780</v>
      </c>
      <c r="M7123" s="25">
        <f>+VLOOKUP(E7123, TC!A:D, 4, FALSE())</f>
        <v>1.1186999985694461</v>
      </c>
      <c r="N7123" s="24">
        <f t="shared" si="555"/>
        <v>3780</v>
      </c>
      <c r="O7123" t="str">
        <f t="shared" si="556"/>
        <v>FACTURA</v>
      </c>
      <c r="P7123" t="str">
        <f t="shared" si="557"/>
        <v>2025</v>
      </c>
      <c r="Q7123" t="str">
        <f t="shared" si="558"/>
        <v>05</v>
      </c>
      <c r="R7123" t="str">
        <f>+IFERROR(VLOOKUP(I7123, Listado!A:B, 2, FALSE()), "COMERCIALIZADORA INTERNACIONAL CARIBBEAN EXOTICS S A")</f>
        <v>LONDOÑO ECHEVERRI ALEJANDRA</v>
      </c>
      <c r="S7123" s="25">
        <f>+VLOOKUP(E7123, TC!A:D, 2, FALSE())</f>
        <v>4194.18</v>
      </c>
      <c r="T7123" t="str">
        <f t="shared" si="559"/>
        <v>COP</v>
      </c>
    </row>
    <row r="7124" spans="1:20" ht="18.75" hidden="1" customHeight="1" x14ac:dyDescent="0.25">
      <c r="A7124" t="s">
        <v>2887</v>
      </c>
      <c r="B7124" t="s">
        <v>5</v>
      </c>
      <c r="C7124" t="s">
        <v>1913</v>
      </c>
      <c r="D7124" s="24">
        <v>11907</v>
      </c>
      <c r="E7124" t="s">
        <v>1728</v>
      </c>
      <c r="F7124" t="s">
        <v>99</v>
      </c>
      <c r="G7124" t="s">
        <v>1914</v>
      </c>
      <c r="I7124" t="s">
        <v>1841</v>
      </c>
      <c r="J7124" t="s">
        <v>1915</v>
      </c>
      <c r="K7124" t="s">
        <v>2020</v>
      </c>
      <c r="L7124" s="24">
        <v>2160</v>
      </c>
      <c r="M7124" s="25">
        <f>+VLOOKUP(E7124, TC!A:D, 4, FALSE())</f>
        <v>1.1186999985694461</v>
      </c>
      <c r="N7124" s="24">
        <f t="shared" si="555"/>
        <v>2160</v>
      </c>
      <c r="O7124" t="str">
        <f t="shared" si="556"/>
        <v>FACTURA</v>
      </c>
      <c r="P7124" t="str">
        <f t="shared" si="557"/>
        <v>2025</v>
      </c>
      <c r="Q7124" t="str">
        <f t="shared" si="558"/>
        <v>05</v>
      </c>
      <c r="R7124" t="str">
        <f>+IFERROR(VLOOKUP(I7124, Listado!A:B, 2, FALSE()), "COMERCIALIZADORA INTERNACIONAL CARIBBEAN EXOTICS S A")</f>
        <v>LONDOÑO ECHEVERRI ALEJANDRA</v>
      </c>
      <c r="S7124" s="25">
        <f>+VLOOKUP(E7124, TC!A:D, 2, FALSE())</f>
        <v>4194.18</v>
      </c>
      <c r="T7124" t="str">
        <f t="shared" si="559"/>
        <v>COP</v>
      </c>
    </row>
    <row r="7125" spans="1:20" ht="18.75" hidden="1" customHeight="1" x14ac:dyDescent="0.25">
      <c r="A7125" t="s">
        <v>2887</v>
      </c>
      <c r="B7125" t="s">
        <v>5</v>
      </c>
      <c r="C7125" t="s">
        <v>1913</v>
      </c>
      <c r="D7125" s="24">
        <v>11907</v>
      </c>
      <c r="E7125" t="s">
        <v>1728</v>
      </c>
      <c r="F7125" t="s">
        <v>99</v>
      </c>
      <c r="G7125" t="s">
        <v>1914</v>
      </c>
      <c r="I7125" t="s">
        <v>1841</v>
      </c>
      <c r="J7125" t="s">
        <v>1915</v>
      </c>
      <c r="K7125" t="s">
        <v>2021</v>
      </c>
      <c r="L7125" s="24">
        <v>19440</v>
      </c>
      <c r="M7125" s="25">
        <f>+VLOOKUP(E7125, TC!A:D, 4, FALSE())</f>
        <v>1.1186999985694461</v>
      </c>
      <c r="N7125" s="24">
        <f t="shared" si="555"/>
        <v>19440</v>
      </c>
      <c r="O7125" t="str">
        <f t="shared" si="556"/>
        <v>FACTURA</v>
      </c>
      <c r="P7125" t="str">
        <f t="shared" si="557"/>
        <v>2025</v>
      </c>
      <c r="Q7125" t="str">
        <f t="shared" si="558"/>
        <v>05</v>
      </c>
      <c r="R7125" t="str">
        <f>+IFERROR(VLOOKUP(I7125, Listado!A:B, 2, FALSE()), "COMERCIALIZADORA INTERNACIONAL CARIBBEAN EXOTICS S A")</f>
        <v>LONDOÑO ECHEVERRI ALEJANDRA</v>
      </c>
      <c r="S7125" s="25">
        <f>+VLOOKUP(E7125, TC!A:D, 2, FALSE())</f>
        <v>4194.18</v>
      </c>
      <c r="T7125" t="str">
        <f t="shared" si="559"/>
        <v>COP</v>
      </c>
    </row>
    <row r="7126" spans="1:20" ht="18.75" hidden="1" customHeight="1" x14ac:dyDescent="0.25">
      <c r="A7126" t="s">
        <v>2887</v>
      </c>
      <c r="B7126" t="s">
        <v>5</v>
      </c>
      <c r="C7126" t="s">
        <v>1913</v>
      </c>
      <c r="D7126" s="24">
        <v>11907</v>
      </c>
      <c r="E7126" t="s">
        <v>1728</v>
      </c>
      <c r="F7126" t="s">
        <v>99</v>
      </c>
      <c r="G7126" t="s">
        <v>1914</v>
      </c>
      <c r="I7126" t="s">
        <v>1841</v>
      </c>
      <c r="J7126" t="s">
        <v>1915</v>
      </c>
      <c r="K7126" t="s">
        <v>2021</v>
      </c>
      <c r="L7126" s="24">
        <v>341820</v>
      </c>
      <c r="M7126" s="25">
        <f>+VLOOKUP(E7126, TC!A:D, 4, FALSE())</f>
        <v>1.1186999985694461</v>
      </c>
      <c r="N7126" s="24">
        <f t="shared" si="555"/>
        <v>341820</v>
      </c>
      <c r="O7126" t="str">
        <f t="shared" si="556"/>
        <v>FACTURA</v>
      </c>
      <c r="P7126" t="str">
        <f t="shared" si="557"/>
        <v>2025</v>
      </c>
      <c r="Q7126" t="str">
        <f t="shared" si="558"/>
        <v>05</v>
      </c>
      <c r="R7126" t="str">
        <f>+IFERROR(VLOOKUP(I7126, Listado!A:B, 2, FALSE()), "COMERCIALIZADORA INTERNACIONAL CARIBBEAN EXOTICS S A")</f>
        <v>LONDOÑO ECHEVERRI ALEJANDRA</v>
      </c>
      <c r="S7126" s="25">
        <f>+VLOOKUP(E7126, TC!A:D, 2, FALSE())</f>
        <v>4194.18</v>
      </c>
      <c r="T7126" t="str">
        <f t="shared" si="559"/>
        <v>COP</v>
      </c>
    </row>
    <row r="7127" spans="1:20" ht="18.75" hidden="1" customHeight="1" x14ac:dyDescent="0.25">
      <c r="A7127" t="s">
        <v>2887</v>
      </c>
      <c r="B7127" t="s">
        <v>5</v>
      </c>
      <c r="C7127" t="s">
        <v>1913</v>
      </c>
      <c r="D7127" s="24">
        <v>11907</v>
      </c>
      <c r="E7127" t="s">
        <v>1728</v>
      </c>
      <c r="F7127" t="s">
        <v>99</v>
      </c>
      <c r="G7127" t="s">
        <v>1914</v>
      </c>
      <c r="I7127" t="s">
        <v>1841</v>
      </c>
      <c r="J7127" t="s">
        <v>1915</v>
      </c>
      <c r="K7127" t="s">
        <v>2021</v>
      </c>
      <c r="L7127" s="24">
        <v>21780</v>
      </c>
      <c r="M7127" s="25">
        <f>+VLOOKUP(E7127, TC!A:D, 4, FALSE())</f>
        <v>1.1186999985694461</v>
      </c>
      <c r="N7127" s="24">
        <f t="shared" si="555"/>
        <v>21780</v>
      </c>
      <c r="O7127" t="str">
        <f t="shared" si="556"/>
        <v>FACTURA</v>
      </c>
      <c r="P7127" t="str">
        <f t="shared" si="557"/>
        <v>2025</v>
      </c>
      <c r="Q7127" t="str">
        <f t="shared" si="558"/>
        <v>05</v>
      </c>
      <c r="R7127" t="str">
        <f>+IFERROR(VLOOKUP(I7127, Listado!A:B, 2, FALSE()), "COMERCIALIZADORA INTERNACIONAL CARIBBEAN EXOTICS S A")</f>
        <v>LONDOÑO ECHEVERRI ALEJANDRA</v>
      </c>
      <c r="S7127" s="25">
        <f>+VLOOKUP(E7127, TC!A:D, 2, FALSE())</f>
        <v>4194.18</v>
      </c>
      <c r="T7127" t="str">
        <f t="shared" si="559"/>
        <v>COP</v>
      </c>
    </row>
    <row r="7128" spans="1:20" ht="18.75" hidden="1" customHeight="1" x14ac:dyDescent="0.25">
      <c r="A7128" t="s">
        <v>2887</v>
      </c>
      <c r="B7128" t="s">
        <v>5</v>
      </c>
      <c r="C7128" t="s">
        <v>1913</v>
      </c>
      <c r="D7128" s="24">
        <v>11907</v>
      </c>
      <c r="E7128" t="s">
        <v>1728</v>
      </c>
      <c r="F7128" t="s">
        <v>99</v>
      </c>
      <c r="G7128" t="s">
        <v>1914</v>
      </c>
      <c r="I7128" t="s">
        <v>1841</v>
      </c>
      <c r="J7128" t="s">
        <v>1915</v>
      </c>
      <c r="K7128" t="s">
        <v>2021</v>
      </c>
      <c r="L7128" s="24">
        <v>12960</v>
      </c>
      <c r="M7128" s="25">
        <f>+VLOOKUP(E7128, TC!A:D, 4, FALSE())</f>
        <v>1.1186999985694461</v>
      </c>
      <c r="N7128" s="24">
        <f t="shared" si="555"/>
        <v>12960</v>
      </c>
      <c r="O7128" t="str">
        <f t="shared" si="556"/>
        <v>FACTURA</v>
      </c>
      <c r="P7128" t="str">
        <f t="shared" si="557"/>
        <v>2025</v>
      </c>
      <c r="Q7128" t="str">
        <f t="shared" si="558"/>
        <v>05</v>
      </c>
      <c r="R7128" t="str">
        <f>+IFERROR(VLOOKUP(I7128, Listado!A:B, 2, FALSE()), "COMERCIALIZADORA INTERNACIONAL CARIBBEAN EXOTICS S A")</f>
        <v>LONDOÑO ECHEVERRI ALEJANDRA</v>
      </c>
      <c r="S7128" s="25">
        <f>+VLOOKUP(E7128, TC!A:D, 2, FALSE())</f>
        <v>4194.18</v>
      </c>
      <c r="T7128" t="str">
        <f t="shared" si="559"/>
        <v>COP</v>
      </c>
    </row>
    <row r="7129" spans="1:20" ht="18.75" hidden="1" customHeight="1" x14ac:dyDescent="0.25">
      <c r="A7129" t="s">
        <v>2887</v>
      </c>
      <c r="B7129" t="s">
        <v>5</v>
      </c>
      <c r="C7129" t="s">
        <v>1913</v>
      </c>
      <c r="D7129" s="24">
        <v>11907</v>
      </c>
      <c r="E7129" t="s">
        <v>1728</v>
      </c>
      <c r="F7129" t="s">
        <v>99</v>
      </c>
      <c r="G7129" t="s">
        <v>1914</v>
      </c>
      <c r="I7129" t="s">
        <v>1841</v>
      </c>
      <c r="J7129" t="s">
        <v>1915</v>
      </c>
      <c r="K7129" t="s">
        <v>2021</v>
      </c>
      <c r="L7129" s="24">
        <v>18180</v>
      </c>
      <c r="M7129" s="25">
        <f>+VLOOKUP(E7129, TC!A:D, 4, FALSE())</f>
        <v>1.1186999985694461</v>
      </c>
      <c r="N7129" s="24">
        <f t="shared" si="555"/>
        <v>18180</v>
      </c>
      <c r="O7129" t="str">
        <f t="shared" si="556"/>
        <v>FACTURA</v>
      </c>
      <c r="P7129" t="str">
        <f t="shared" si="557"/>
        <v>2025</v>
      </c>
      <c r="Q7129" t="str">
        <f t="shared" si="558"/>
        <v>05</v>
      </c>
      <c r="R7129" t="str">
        <f>+IFERROR(VLOOKUP(I7129, Listado!A:B, 2, FALSE()), "COMERCIALIZADORA INTERNACIONAL CARIBBEAN EXOTICS S A")</f>
        <v>LONDOÑO ECHEVERRI ALEJANDRA</v>
      </c>
      <c r="S7129" s="25">
        <f>+VLOOKUP(E7129, TC!A:D, 2, FALSE())</f>
        <v>4194.18</v>
      </c>
      <c r="T7129" t="str">
        <f t="shared" si="559"/>
        <v>COP</v>
      </c>
    </row>
    <row r="7130" spans="1:20" ht="18.75" hidden="1" customHeight="1" x14ac:dyDescent="0.25">
      <c r="A7130" t="s">
        <v>2887</v>
      </c>
      <c r="B7130" t="s">
        <v>5</v>
      </c>
      <c r="C7130" t="s">
        <v>1913</v>
      </c>
      <c r="D7130" s="24">
        <v>11907</v>
      </c>
      <c r="E7130" t="s">
        <v>1728</v>
      </c>
      <c r="F7130" t="s">
        <v>99</v>
      </c>
      <c r="G7130" t="s">
        <v>1914</v>
      </c>
      <c r="I7130" t="s">
        <v>1841</v>
      </c>
      <c r="J7130" t="s">
        <v>1915</v>
      </c>
      <c r="K7130" t="s">
        <v>2021</v>
      </c>
      <c r="L7130" s="24">
        <v>56880</v>
      </c>
      <c r="M7130" s="25">
        <f>+VLOOKUP(E7130, TC!A:D, 4, FALSE())</f>
        <v>1.1186999985694461</v>
      </c>
      <c r="N7130" s="24">
        <f t="shared" si="555"/>
        <v>56880</v>
      </c>
      <c r="O7130" t="str">
        <f t="shared" si="556"/>
        <v>FACTURA</v>
      </c>
      <c r="P7130" t="str">
        <f t="shared" si="557"/>
        <v>2025</v>
      </c>
      <c r="Q7130" t="str">
        <f t="shared" si="558"/>
        <v>05</v>
      </c>
      <c r="R7130" t="str">
        <f>+IFERROR(VLOOKUP(I7130, Listado!A:B, 2, FALSE()), "COMERCIALIZADORA INTERNACIONAL CARIBBEAN EXOTICS S A")</f>
        <v>LONDOÑO ECHEVERRI ALEJANDRA</v>
      </c>
      <c r="S7130" s="25">
        <f>+VLOOKUP(E7130, TC!A:D, 2, FALSE())</f>
        <v>4194.18</v>
      </c>
      <c r="T7130" t="str">
        <f t="shared" si="559"/>
        <v>COP</v>
      </c>
    </row>
    <row r="7131" spans="1:20" ht="18.75" hidden="1" customHeight="1" x14ac:dyDescent="0.25">
      <c r="A7131" t="s">
        <v>2887</v>
      </c>
      <c r="B7131" t="s">
        <v>5</v>
      </c>
      <c r="C7131" t="s">
        <v>1913</v>
      </c>
      <c r="D7131" s="24">
        <v>11907</v>
      </c>
      <c r="E7131" t="s">
        <v>1728</v>
      </c>
      <c r="F7131" t="s">
        <v>99</v>
      </c>
      <c r="G7131" t="s">
        <v>1914</v>
      </c>
      <c r="I7131" t="s">
        <v>1841</v>
      </c>
      <c r="J7131" t="s">
        <v>1915</v>
      </c>
      <c r="K7131" t="s">
        <v>2021</v>
      </c>
      <c r="L7131" s="24">
        <v>39240</v>
      </c>
      <c r="M7131" s="25">
        <f>+VLOOKUP(E7131, TC!A:D, 4, FALSE())</f>
        <v>1.1186999985694461</v>
      </c>
      <c r="N7131" s="24">
        <f t="shared" si="555"/>
        <v>39240</v>
      </c>
      <c r="O7131" t="str">
        <f t="shared" si="556"/>
        <v>FACTURA</v>
      </c>
      <c r="P7131" t="str">
        <f t="shared" si="557"/>
        <v>2025</v>
      </c>
      <c r="Q7131" t="str">
        <f t="shared" si="558"/>
        <v>05</v>
      </c>
      <c r="R7131" t="str">
        <f>+IFERROR(VLOOKUP(I7131, Listado!A:B, 2, FALSE()), "COMERCIALIZADORA INTERNACIONAL CARIBBEAN EXOTICS S A")</f>
        <v>LONDOÑO ECHEVERRI ALEJANDRA</v>
      </c>
      <c r="S7131" s="25">
        <f>+VLOOKUP(E7131, TC!A:D, 2, FALSE())</f>
        <v>4194.18</v>
      </c>
      <c r="T7131" t="str">
        <f t="shared" si="559"/>
        <v>COP</v>
      </c>
    </row>
    <row r="7132" spans="1:20" ht="18.75" hidden="1" customHeight="1" x14ac:dyDescent="0.25">
      <c r="A7132" t="s">
        <v>2887</v>
      </c>
      <c r="B7132" t="s">
        <v>5</v>
      </c>
      <c r="C7132" t="s">
        <v>1913</v>
      </c>
      <c r="D7132" s="24">
        <v>11907</v>
      </c>
      <c r="E7132" t="s">
        <v>1728</v>
      </c>
      <c r="F7132" t="s">
        <v>99</v>
      </c>
      <c r="G7132" t="s">
        <v>1914</v>
      </c>
      <c r="I7132" t="s">
        <v>1841</v>
      </c>
      <c r="J7132" t="s">
        <v>1915</v>
      </c>
      <c r="K7132" t="s">
        <v>2021</v>
      </c>
      <c r="L7132" s="24">
        <v>12060</v>
      </c>
      <c r="M7132" s="25">
        <f>+VLOOKUP(E7132, TC!A:D, 4, FALSE())</f>
        <v>1.1186999985694461</v>
      </c>
      <c r="N7132" s="24">
        <f t="shared" si="555"/>
        <v>12060</v>
      </c>
      <c r="O7132" t="str">
        <f t="shared" si="556"/>
        <v>FACTURA</v>
      </c>
      <c r="P7132" t="str">
        <f t="shared" si="557"/>
        <v>2025</v>
      </c>
      <c r="Q7132" t="str">
        <f t="shared" si="558"/>
        <v>05</v>
      </c>
      <c r="R7132" t="str">
        <f>+IFERROR(VLOOKUP(I7132, Listado!A:B, 2, FALSE()), "COMERCIALIZADORA INTERNACIONAL CARIBBEAN EXOTICS S A")</f>
        <v>LONDOÑO ECHEVERRI ALEJANDRA</v>
      </c>
      <c r="S7132" s="25">
        <f>+VLOOKUP(E7132, TC!A:D, 2, FALSE())</f>
        <v>4194.18</v>
      </c>
      <c r="T7132" t="str">
        <f t="shared" si="559"/>
        <v>COP</v>
      </c>
    </row>
    <row r="7133" spans="1:20" ht="18.75" hidden="1" customHeight="1" x14ac:dyDescent="0.25">
      <c r="A7133" t="s">
        <v>2887</v>
      </c>
      <c r="B7133" t="s">
        <v>5</v>
      </c>
      <c r="C7133" t="s">
        <v>1913</v>
      </c>
      <c r="D7133" s="24">
        <v>11908</v>
      </c>
      <c r="E7133" t="s">
        <v>1728</v>
      </c>
      <c r="F7133" t="s">
        <v>99</v>
      </c>
      <c r="G7133" t="s">
        <v>1914</v>
      </c>
      <c r="I7133" t="s">
        <v>1841</v>
      </c>
      <c r="J7133" t="s">
        <v>1915</v>
      </c>
      <c r="K7133" t="s">
        <v>2020</v>
      </c>
      <c r="L7133" s="24">
        <v>21800</v>
      </c>
      <c r="M7133" s="25">
        <f>+VLOOKUP(E7133, TC!A:D, 4, FALSE())</f>
        <v>1.1186999985694461</v>
      </c>
      <c r="N7133" s="24">
        <f t="shared" si="555"/>
        <v>21800</v>
      </c>
      <c r="O7133" t="str">
        <f t="shared" si="556"/>
        <v>FACTURA</v>
      </c>
      <c r="P7133" t="str">
        <f t="shared" si="557"/>
        <v>2025</v>
      </c>
      <c r="Q7133" t="str">
        <f t="shared" si="558"/>
        <v>05</v>
      </c>
      <c r="R7133" t="str">
        <f>+IFERROR(VLOOKUP(I7133, Listado!A:B, 2, FALSE()), "COMERCIALIZADORA INTERNACIONAL CARIBBEAN EXOTICS S A")</f>
        <v>LONDOÑO ECHEVERRI ALEJANDRA</v>
      </c>
      <c r="S7133" s="25">
        <f>+VLOOKUP(E7133, TC!A:D, 2, FALSE())</f>
        <v>4194.18</v>
      </c>
      <c r="T7133" t="str">
        <f t="shared" si="559"/>
        <v>COP</v>
      </c>
    </row>
    <row r="7134" spans="1:20" ht="18.75" hidden="1" customHeight="1" x14ac:dyDescent="0.25">
      <c r="A7134" t="s">
        <v>2887</v>
      </c>
      <c r="B7134" t="s">
        <v>5</v>
      </c>
      <c r="C7134" t="s">
        <v>1913</v>
      </c>
      <c r="D7134" s="24">
        <v>11908</v>
      </c>
      <c r="E7134" t="s">
        <v>1728</v>
      </c>
      <c r="F7134" t="s">
        <v>99</v>
      </c>
      <c r="G7134" t="s">
        <v>1914</v>
      </c>
      <c r="I7134" t="s">
        <v>1841</v>
      </c>
      <c r="J7134" t="s">
        <v>1915</v>
      </c>
      <c r="K7134" t="s">
        <v>2020</v>
      </c>
      <c r="L7134" s="24">
        <v>600</v>
      </c>
      <c r="M7134" s="25">
        <f>+VLOOKUP(E7134, TC!A:D, 4, FALSE())</f>
        <v>1.1186999985694461</v>
      </c>
      <c r="N7134" s="24">
        <f t="shared" si="555"/>
        <v>600</v>
      </c>
      <c r="O7134" t="str">
        <f t="shared" si="556"/>
        <v>FACTURA</v>
      </c>
      <c r="P7134" t="str">
        <f t="shared" si="557"/>
        <v>2025</v>
      </c>
      <c r="Q7134" t="str">
        <f t="shared" si="558"/>
        <v>05</v>
      </c>
      <c r="R7134" t="str">
        <f>+IFERROR(VLOOKUP(I7134, Listado!A:B, 2, FALSE()), "COMERCIALIZADORA INTERNACIONAL CARIBBEAN EXOTICS S A")</f>
        <v>LONDOÑO ECHEVERRI ALEJANDRA</v>
      </c>
      <c r="S7134" s="25">
        <f>+VLOOKUP(E7134, TC!A:D, 2, FALSE())</f>
        <v>4194.18</v>
      </c>
      <c r="T7134" t="str">
        <f t="shared" si="559"/>
        <v>COP</v>
      </c>
    </row>
    <row r="7135" spans="1:20" ht="18.75" hidden="1" customHeight="1" x14ac:dyDescent="0.25">
      <c r="A7135" t="s">
        <v>2887</v>
      </c>
      <c r="B7135" t="s">
        <v>5</v>
      </c>
      <c r="C7135" t="s">
        <v>1913</v>
      </c>
      <c r="D7135" s="24">
        <v>11908</v>
      </c>
      <c r="E7135" t="s">
        <v>1728</v>
      </c>
      <c r="F7135" t="s">
        <v>99</v>
      </c>
      <c r="G7135" t="s">
        <v>1914</v>
      </c>
      <c r="I7135" t="s">
        <v>1841</v>
      </c>
      <c r="J7135" t="s">
        <v>1915</v>
      </c>
      <c r="K7135" t="s">
        <v>2021</v>
      </c>
      <c r="L7135" s="24">
        <v>375200</v>
      </c>
      <c r="M7135" s="25">
        <f>+VLOOKUP(E7135, TC!A:D, 4, FALSE())</f>
        <v>1.1186999985694461</v>
      </c>
      <c r="N7135" s="24">
        <f t="shared" si="555"/>
        <v>375200</v>
      </c>
      <c r="O7135" t="str">
        <f t="shared" si="556"/>
        <v>FACTURA</v>
      </c>
      <c r="P7135" t="str">
        <f t="shared" si="557"/>
        <v>2025</v>
      </c>
      <c r="Q7135" t="str">
        <f t="shared" si="558"/>
        <v>05</v>
      </c>
      <c r="R7135" t="str">
        <f>+IFERROR(VLOOKUP(I7135, Listado!A:B, 2, FALSE()), "COMERCIALIZADORA INTERNACIONAL CARIBBEAN EXOTICS S A")</f>
        <v>LONDOÑO ECHEVERRI ALEJANDRA</v>
      </c>
      <c r="S7135" s="25">
        <f>+VLOOKUP(E7135, TC!A:D, 2, FALSE())</f>
        <v>4194.18</v>
      </c>
      <c r="T7135" t="str">
        <f t="shared" si="559"/>
        <v>COP</v>
      </c>
    </row>
    <row r="7136" spans="1:20" ht="18.75" hidden="1" customHeight="1" x14ac:dyDescent="0.25">
      <c r="A7136" t="s">
        <v>2887</v>
      </c>
      <c r="B7136" t="s">
        <v>5</v>
      </c>
      <c r="C7136" t="s">
        <v>1913</v>
      </c>
      <c r="D7136" s="24">
        <v>11908</v>
      </c>
      <c r="E7136" t="s">
        <v>1728</v>
      </c>
      <c r="F7136" t="s">
        <v>99</v>
      </c>
      <c r="G7136" t="s">
        <v>1914</v>
      </c>
      <c r="I7136" t="s">
        <v>1841</v>
      </c>
      <c r="J7136" t="s">
        <v>1915</v>
      </c>
      <c r="K7136" t="s">
        <v>2021</v>
      </c>
      <c r="L7136" s="24">
        <v>29400</v>
      </c>
      <c r="M7136" s="25">
        <f>+VLOOKUP(E7136, TC!A:D, 4, FALSE())</f>
        <v>1.1186999985694461</v>
      </c>
      <c r="N7136" s="24">
        <f t="shared" si="555"/>
        <v>29400</v>
      </c>
      <c r="O7136" t="str">
        <f t="shared" si="556"/>
        <v>FACTURA</v>
      </c>
      <c r="P7136" t="str">
        <f t="shared" si="557"/>
        <v>2025</v>
      </c>
      <c r="Q7136" t="str">
        <f t="shared" si="558"/>
        <v>05</v>
      </c>
      <c r="R7136" t="str">
        <f>+IFERROR(VLOOKUP(I7136, Listado!A:B, 2, FALSE()), "COMERCIALIZADORA INTERNACIONAL CARIBBEAN EXOTICS S A")</f>
        <v>LONDOÑO ECHEVERRI ALEJANDRA</v>
      </c>
      <c r="S7136" s="25">
        <f>+VLOOKUP(E7136, TC!A:D, 2, FALSE())</f>
        <v>4194.18</v>
      </c>
      <c r="T7136" t="str">
        <f t="shared" si="559"/>
        <v>COP</v>
      </c>
    </row>
    <row r="7137" spans="1:20" ht="18.75" hidden="1" customHeight="1" x14ac:dyDescent="0.25">
      <c r="A7137" t="s">
        <v>2887</v>
      </c>
      <c r="B7137" t="s">
        <v>5</v>
      </c>
      <c r="C7137" t="s">
        <v>1913</v>
      </c>
      <c r="D7137" s="24">
        <v>11908</v>
      </c>
      <c r="E7137" t="s">
        <v>1728</v>
      </c>
      <c r="F7137" t="s">
        <v>99</v>
      </c>
      <c r="G7137" t="s">
        <v>1914</v>
      </c>
      <c r="I7137" t="s">
        <v>1841</v>
      </c>
      <c r="J7137" t="s">
        <v>1915</v>
      </c>
      <c r="K7137" t="s">
        <v>2021</v>
      </c>
      <c r="L7137" s="24">
        <v>11600</v>
      </c>
      <c r="M7137" s="25">
        <f>+VLOOKUP(E7137, TC!A:D, 4, FALSE())</f>
        <v>1.1186999985694461</v>
      </c>
      <c r="N7137" s="24">
        <f t="shared" si="555"/>
        <v>11600</v>
      </c>
      <c r="O7137" t="str">
        <f t="shared" si="556"/>
        <v>FACTURA</v>
      </c>
      <c r="P7137" t="str">
        <f t="shared" si="557"/>
        <v>2025</v>
      </c>
      <c r="Q7137" t="str">
        <f t="shared" si="558"/>
        <v>05</v>
      </c>
      <c r="R7137" t="str">
        <f>+IFERROR(VLOOKUP(I7137, Listado!A:B, 2, FALSE()), "COMERCIALIZADORA INTERNACIONAL CARIBBEAN EXOTICS S A")</f>
        <v>LONDOÑO ECHEVERRI ALEJANDRA</v>
      </c>
      <c r="S7137" s="25">
        <f>+VLOOKUP(E7137, TC!A:D, 2, FALSE())</f>
        <v>4194.18</v>
      </c>
      <c r="T7137" t="str">
        <f t="shared" si="559"/>
        <v>COP</v>
      </c>
    </row>
    <row r="7138" spans="1:20" ht="18.75" hidden="1" customHeight="1" x14ac:dyDescent="0.25">
      <c r="A7138" t="s">
        <v>2887</v>
      </c>
      <c r="B7138" t="s">
        <v>5</v>
      </c>
      <c r="C7138" t="s">
        <v>1913</v>
      </c>
      <c r="D7138" s="24">
        <v>11908</v>
      </c>
      <c r="E7138" t="s">
        <v>1728</v>
      </c>
      <c r="F7138" t="s">
        <v>99</v>
      </c>
      <c r="G7138" t="s">
        <v>1914</v>
      </c>
      <c r="I7138" t="s">
        <v>1841</v>
      </c>
      <c r="J7138" t="s">
        <v>1915</v>
      </c>
      <c r="K7138" t="s">
        <v>2021</v>
      </c>
      <c r="L7138" s="24">
        <v>12800</v>
      </c>
      <c r="M7138" s="25">
        <f>+VLOOKUP(E7138, TC!A:D, 4, FALSE())</f>
        <v>1.1186999985694461</v>
      </c>
      <c r="N7138" s="24">
        <f t="shared" si="555"/>
        <v>12800</v>
      </c>
      <c r="O7138" t="str">
        <f t="shared" si="556"/>
        <v>FACTURA</v>
      </c>
      <c r="P7138" t="str">
        <f t="shared" si="557"/>
        <v>2025</v>
      </c>
      <c r="Q7138" t="str">
        <f t="shared" si="558"/>
        <v>05</v>
      </c>
      <c r="R7138" t="str">
        <f>+IFERROR(VLOOKUP(I7138, Listado!A:B, 2, FALSE()), "COMERCIALIZADORA INTERNACIONAL CARIBBEAN EXOTICS S A")</f>
        <v>LONDOÑO ECHEVERRI ALEJANDRA</v>
      </c>
      <c r="S7138" s="25">
        <f>+VLOOKUP(E7138, TC!A:D, 2, FALSE())</f>
        <v>4194.18</v>
      </c>
      <c r="T7138" t="str">
        <f t="shared" si="559"/>
        <v>COP</v>
      </c>
    </row>
    <row r="7139" spans="1:20" ht="18.75" hidden="1" customHeight="1" x14ac:dyDescent="0.25">
      <c r="A7139" t="s">
        <v>2887</v>
      </c>
      <c r="B7139" t="s">
        <v>5</v>
      </c>
      <c r="C7139" t="s">
        <v>1913</v>
      </c>
      <c r="D7139" s="24">
        <v>11908</v>
      </c>
      <c r="E7139" t="s">
        <v>1728</v>
      </c>
      <c r="F7139" t="s">
        <v>99</v>
      </c>
      <c r="G7139" t="s">
        <v>1914</v>
      </c>
      <c r="I7139" t="s">
        <v>1841</v>
      </c>
      <c r="J7139" t="s">
        <v>1915</v>
      </c>
      <c r="K7139" t="s">
        <v>2021</v>
      </c>
      <c r="L7139" s="24">
        <v>18600</v>
      </c>
      <c r="M7139" s="25">
        <f>+VLOOKUP(E7139, TC!A:D, 4, FALSE())</f>
        <v>1.1186999985694461</v>
      </c>
      <c r="N7139" s="24">
        <f t="shared" si="555"/>
        <v>18600</v>
      </c>
      <c r="O7139" t="str">
        <f t="shared" si="556"/>
        <v>FACTURA</v>
      </c>
      <c r="P7139" t="str">
        <f t="shared" si="557"/>
        <v>2025</v>
      </c>
      <c r="Q7139" t="str">
        <f t="shared" si="558"/>
        <v>05</v>
      </c>
      <c r="R7139" t="str">
        <f>+IFERROR(VLOOKUP(I7139, Listado!A:B, 2, FALSE()), "COMERCIALIZADORA INTERNACIONAL CARIBBEAN EXOTICS S A")</f>
        <v>LONDOÑO ECHEVERRI ALEJANDRA</v>
      </c>
      <c r="S7139" s="25">
        <f>+VLOOKUP(E7139, TC!A:D, 2, FALSE())</f>
        <v>4194.18</v>
      </c>
      <c r="T7139" t="str">
        <f t="shared" si="559"/>
        <v>COP</v>
      </c>
    </row>
    <row r="7140" spans="1:20" ht="18.75" hidden="1" customHeight="1" x14ac:dyDescent="0.25">
      <c r="A7140" t="s">
        <v>2887</v>
      </c>
      <c r="B7140" t="s">
        <v>5</v>
      </c>
      <c r="C7140" t="s">
        <v>1913</v>
      </c>
      <c r="D7140" s="24">
        <v>11909</v>
      </c>
      <c r="E7140" t="s">
        <v>1728</v>
      </c>
      <c r="F7140" t="s">
        <v>99</v>
      </c>
      <c r="G7140" t="s">
        <v>113</v>
      </c>
      <c r="I7140" t="s">
        <v>2824</v>
      </c>
      <c r="J7140" t="s">
        <v>1915</v>
      </c>
      <c r="K7140" t="s">
        <v>2021</v>
      </c>
      <c r="L7140" s="24">
        <v>136300</v>
      </c>
      <c r="M7140" s="25">
        <f>+VLOOKUP(E7140, TC!A:D, 4, FALSE())</f>
        <v>1.1186999985694461</v>
      </c>
      <c r="N7140" s="24">
        <f t="shared" si="555"/>
        <v>136300</v>
      </c>
      <c r="O7140" t="str">
        <f t="shared" si="556"/>
        <v>FACTURA</v>
      </c>
      <c r="P7140" t="str">
        <f t="shared" si="557"/>
        <v>2025</v>
      </c>
      <c r="Q7140" t="str">
        <f t="shared" si="558"/>
        <v>05</v>
      </c>
      <c r="R7140" t="str">
        <f>+IFERROR(VLOOKUP(I7140, Listado!A:B, 2, FALSE()), "COMERCIALIZADORA INTERNACIONAL CARIBBEAN EXOTICS S A")</f>
        <v>COMERCIALIZADORA INTERNACIONAL CARIBBEAN EXOTICS S A</v>
      </c>
      <c r="S7140" s="25">
        <f>+VLOOKUP(E7140, TC!A:D, 2, FALSE())</f>
        <v>4194.18</v>
      </c>
      <c r="T7140" t="str">
        <f t="shared" si="559"/>
        <v>COP</v>
      </c>
    </row>
    <row r="7141" spans="1:20" ht="18.75" hidden="1" customHeight="1" x14ac:dyDescent="0.25">
      <c r="A7141" t="s">
        <v>2887</v>
      </c>
      <c r="B7141" t="s">
        <v>5</v>
      </c>
      <c r="C7141" t="s">
        <v>1913</v>
      </c>
      <c r="D7141" s="24">
        <v>11909</v>
      </c>
      <c r="E7141" t="s">
        <v>1728</v>
      </c>
      <c r="F7141" t="s">
        <v>99</v>
      </c>
      <c r="G7141" t="s">
        <v>113</v>
      </c>
      <c r="I7141" t="s">
        <v>2824</v>
      </c>
      <c r="J7141" t="s">
        <v>1915</v>
      </c>
      <c r="K7141" t="s">
        <v>2021</v>
      </c>
      <c r="L7141" s="24">
        <v>28420</v>
      </c>
      <c r="M7141" s="25">
        <f>+VLOOKUP(E7141, TC!A:D, 4, FALSE())</f>
        <v>1.1186999985694461</v>
      </c>
      <c r="N7141" s="24">
        <f t="shared" si="555"/>
        <v>28420</v>
      </c>
      <c r="O7141" t="str">
        <f t="shared" si="556"/>
        <v>FACTURA</v>
      </c>
      <c r="P7141" t="str">
        <f t="shared" si="557"/>
        <v>2025</v>
      </c>
      <c r="Q7141" t="str">
        <f t="shared" si="558"/>
        <v>05</v>
      </c>
      <c r="R7141" t="str">
        <f>+IFERROR(VLOOKUP(I7141, Listado!A:B, 2, FALSE()), "COMERCIALIZADORA INTERNACIONAL CARIBBEAN EXOTICS S A")</f>
        <v>COMERCIALIZADORA INTERNACIONAL CARIBBEAN EXOTICS S A</v>
      </c>
      <c r="S7141" s="25">
        <f>+VLOOKUP(E7141, TC!A:D, 2, FALSE())</f>
        <v>4194.18</v>
      </c>
      <c r="T7141" t="str">
        <f t="shared" si="559"/>
        <v>COP</v>
      </c>
    </row>
    <row r="7142" spans="1:20" ht="18.75" hidden="1" customHeight="1" x14ac:dyDescent="0.25">
      <c r="A7142" t="s">
        <v>2887</v>
      </c>
      <c r="B7142" t="s">
        <v>5</v>
      </c>
      <c r="C7142" t="s">
        <v>1913</v>
      </c>
      <c r="D7142" s="24">
        <v>11909</v>
      </c>
      <c r="E7142" t="s">
        <v>1728</v>
      </c>
      <c r="F7142" t="s">
        <v>99</v>
      </c>
      <c r="G7142" t="s">
        <v>113</v>
      </c>
      <c r="I7142" t="s">
        <v>2824</v>
      </c>
      <c r="J7142" t="s">
        <v>1915</v>
      </c>
      <c r="K7142" t="s">
        <v>2021</v>
      </c>
      <c r="L7142" s="24">
        <v>9280</v>
      </c>
      <c r="M7142" s="25">
        <f>+VLOOKUP(E7142, TC!A:D, 4, FALSE())</f>
        <v>1.1186999985694461</v>
      </c>
      <c r="N7142" s="24">
        <f t="shared" si="555"/>
        <v>9280</v>
      </c>
      <c r="O7142" t="str">
        <f t="shared" si="556"/>
        <v>FACTURA</v>
      </c>
      <c r="P7142" t="str">
        <f t="shared" si="557"/>
        <v>2025</v>
      </c>
      <c r="Q7142" t="str">
        <f t="shared" si="558"/>
        <v>05</v>
      </c>
      <c r="R7142" t="str">
        <f>+IFERROR(VLOOKUP(I7142, Listado!A:B, 2, FALSE()), "COMERCIALIZADORA INTERNACIONAL CARIBBEAN EXOTICS S A")</f>
        <v>COMERCIALIZADORA INTERNACIONAL CARIBBEAN EXOTICS S A</v>
      </c>
      <c r="S7142" s="25">
        <f>+VLOOKUP(E7142, TC!A:D, 2, FALSE())</f>
        <v>4194.18</v>
      </c>
      <c r="T7142" t="str">
        <f t="shared" si="559"/>
        <v>COP</v>
      </c>
    </row>
    <row r="7143" spans="1:20" ht="18.75" hidden="1" customHeight="1" x14ac:dyDescent="0.25">
      <c r="A7143" t="s">
        <v>2887</v>
      </c>
      <c r="B7143" t="s">
        <v>5</v>
      </c>
      <c r="C7143" t="s">
        <v>1913</v>
      </c>
      <c r="D7143" s="24">
        <v>11910</v>
      </c>
      <c r="E7143" t="s">
        <v>1728</v>
      </c>
      <c r="F7143" t="s">
        <v>99</v>
      </c>
      <c r="G7143" t="s">
        <v>113</v>
      </c>
      <c r="I7143" t="s">
        <v>1843</v>
      </c>
      <c r="J7143" t="s">
        <v>1915</v>
      </c>
      <c r="K7143" t="s">
        <v>2021</v>
      </c>
      <c r="L7143" s="24">
        <v>28710</v>
      </c>
      <c r="M7143" s="25">
        <f>+VLOOKUP(E7143, TC!A:D, 4, FALSE())</f>
        <v>1.1186999985694461</v>
      </c>
      <c r="N7143" s="24">
        <f t="shared" si="555"/>
        <v>28710</v>
      </c>
      <c r="O7143" t="str">
        <f t="shared" si="556"/>
        <v>FACTURA</v>
      </c>
      <c r="P7143" t="str">
        <f t="shared" si="557"/>
        <v>2025</v>
      </c>
      <c r="Q7143" t="str">
        <f t="shared" si="558"/>
        <v>05</v>
      </c>
      <c r="R7143" t="str">
        <f>+IFERROR(VLOOKUP(I7143, Listado!A:B, 2, FALSE()), "COMERCIALIZADORA INTERNACIONAL CARIBBEAN EXOTICS S A")</f>
        <v>LONDOÑO ECHEVERRI ALEJANDRA</v>
      </c>
      <c r="S7143" s="25">
        <f>+VLOOKUP(E7143, TC!A:D, 2, FALSE())</f>
        <v>4194.18</v>
      </c>
      <c r="T7143" t="str">
        <f t="shared" si="559"/>
        <v>COP</v>
      </c>
    </row>
    <row r="7144" spans="1:20" ht="18.75" hidden="1" customHeight="1" x14ac:dyDescent="0.25">
      <c r="A7144" t="s">
        <v>2887</v>
      </c>
      <c r="B7144" t="s">
        <v>5</v>
      </c>
      <c r="C7144" t="s">
        <v>1913</v>
      </c>
      <c r="D7144" s="24">
        <v>11910</v>
      </c>
      <c r="E7144" t="s">
        <v>1728</v>
      </c>
      <c r="F7144" t="s">
        <v>99</v>
      </c>
      <c r="G7144" t="s">
        <v>113</v>
      </c>
      <c r="I7144" t="s">
        <v>1843</v>
      </c>
      <c r="J7144" t="s">
        <v>1915</v>
      </c>
      <c r="K7144" t="s">
        <v>2021</v>
      </c>
      <c r="L7144" s="24">
        <v>159500</v>
      </c>
      <c r="M7144" s="25">
        <f>+VLOOKUP(E7144, TC!A:D, 4, FALSE())</f>
        <v>1.1186999985694461</v>
      </c>
      <c r="N7144" s="24">
        <f t="shared" si="555"/>
        <v>159500</v>
      </c>
      <c r="O7144" t="str">
        <f t="shared" si="556"/>
        <v>FACTURA</v>
      </c>
      <c r="P7144" t="str">
        <f t="shared" si="557"/>
        <v>2025</v>
      </c>
      <c r="Q7144" t="str">
        <f t="shared" si="558"/>
        <v>05</v>
      </c>
      <c r="R7144" t="str">
        <f>+IFERROR(VLOOKUP(I7144, Listado!A:B, 2, FALSE()), "COMERCIALIZADORA INTERNACIONAL CARIBBEAN EXOTICS S A")</f>
        <v>LONDOÑO ECHEVERRI ALEJANDRA</v>
      </c>
      <c r="S7144" s="25">
        <f>+VLOOKUP(E7144, TC!A:D, 2, FALSE())</f>
        <v>4194.18</v>
      </c>
      <c r="T7144" t="str">
        <f t="shared" si="559"/>
        <v>COP</v>
      </c>
    </row>
    <row r="7145" spans="1:20" ht="18.75" hidden="1" customHeight="1" x14ac:dyDescent="0.25">
      <c r="A7145" t="s">
        <v>2887</v>
      </c>
      <c r="B7145" t="s">
        <v>5</v>
      </c>
      <c r="C7145" t="s">
        <v>1913</v>
      </c>
      <c r="D7145" s="24">
        <v>11910</v>
      </c>
      <c r="E7145" t="s">
        <v>1728</v>
      </c>
      <c r="F7145" t="s">
        <v>99</v>
      </c>
      <c r="G7145" t="s">
        <v>113</v>
      </c>
      <c r="I7145" t="s">
        <v>1843</v>
      </c>
      <c r="J7145" t="s">
        <v>1915</v>
      </c>
      <c r="K7145" t="s">
        <v>2021</v>
      </c>
      <c r="L7145" s="24">
        <v>21750</v>
      </c>
      <c r="M7145" s="25">
        <f>+VLOOKUP(E7145, TC!A:D, 4, FALSE())</f>
        <v>1.1186999985694461</v>
      </c>
      <c r="N7145" s="24">
        <f t="shared" si="555"/>
        <v>21750</v>
      </c>
      <c r="O7145" t="str">
        <f t="shared" si="556"/>
        <v>FACTURA</v>
      </c>
      <c r="P7145" t="str">
        <f t="shared" si="557"/>
        <v>2025</v>
      </c>
      <c r="Q7145" t="str">
        <f t="shared" si="558"/>
        <v>05</v>
      </c>
      <c r="R7145" t="str">
        <f>+IFERROR(VLOOKUP(I7145, Listado!A:B, 2, FALSE()), "COMERCIALIZADORA INTERNACIONAL CARIBBEAN EXOTICS S A")</f>
        <v>LONDOÑO ECHEVERRI ALEJANDRA</v>
      </c>
      <c r="S7145" s="25">
        <f>+VLOOKUP(E7145, TC!A:D, 2, FALSE())</f>
        <v>4194.18</v>
      </c>
      <c r="T7145" t="str">
        <f t="shared" si="559"/>
        <v>COP</v>
      </c>
    </row>
    <row r="7146" spans="1:20" ht="18.75" hidden="1" customHeight="1" x14ac:dyDescent="0.25">
      <c r="A7146" t="s">
        <v>2887</v>
      </c>
      <c r="B7146" t="s">
        <v>5</v>
      </c>
      <c r="C7146" t="s">
        <v>1913</v>
      </c>
      <c r="D7146" s="24">
        <v>11910</v>
      </c>
      <c r="E7146" t="s">
        <v>1728</v>
      </c>
      <c r="F7146" t="s">
        <v>99</v>
      </c>
      <c r="G7146" t="s">
        <v>113</v>
      </c>
      <c r="I7146" t="s">
        <v>1843</v>
      </c>
      <c r="J7146" t="s">
        <v>1915</v>
      </c>
      <c r="K7146" t="s">
        <v>2021</v>
      </c>
      <c r="L7146" s="24">
        <v>10440</v>
      </c>
      <c r="M7146" s="25">
        <f>+VLOOKUP(E7146, TC!A:D, 4, FALSE())</f>
        <v>1.1186999985694461</v>
      </c>
      <c r="N7146" s="24">
        <f t="shared" si="555"/>
        <v>10440</v>
      </c>
      <c r="O7146" t="str">
        <f t="shared" si="556"/>
        <v>FACTURA</v>
      </c>
      <c r="P7146" t="str">
        <f t="shared" si="557"/>
        <v>2025</v>
      </c>
      <c r="Q7146" t="str">
        <f t="shared" si="558"/>
        <v>05</v>
      </c>
      <c r="R7146" t="str">
        <f>+IFERROR(VLOOKUP(I7146, Listado!A:B, 2, FALSE()), "COMERCIALIZADORA INTERNACIONAL CARIBBEAN EXOTICS S A")</f>
        <v>LONDOÑO ECHEVERRI ALEJANDRA</v>
      </c>
      <c r="S7146" s="25">
        <f>+VLOOKUP(E7146, TC!A:D, 2, FALSE())</f>
        <v>4194.18</v>
      </c>
      <c r="T7146" t="str">
        <f t="shared" si="559"/>
        <v>COP</v>
      </c>
    </row>
    <row r="7147" spans="1:20" ht="18.75" hidden="1" customHeight="1" x14ac:dyDescent="0.25">
      <c r="A7147" t="s">
        <v>2887</v>
      </c>
      <c r="B7147" t="s">
        <v>5</v>
      </c>
      <c r="C7147" t="s">
        <v>1913</v>
      </c>
      <c r="D7147" s="24">
        <v>11911</v>
      </c>
      <c r="E7147" t="s">
        <v>1728</v>
      </c>
      <c r="F7147" t="s">
        <v>99</v>
      </c>
      <c r="G7147" t="s">
        <v>113</v>
      </c>
      <c r="I7147" t="s">
        <v>1842</v>
      </c>
      <c r="J7147" t="s">
        <v>1915</v>
      </c>
      <c r="K7147" t="s">
        <v>2021</v>
      </c>
      <c r="L7147" s="24">
        <v>52200</v>
      </c>
      <c r="M7147" s="25">
        <f>+VLOOKUP(E7147, TC!A:D, 4, FALSE())</f>
        <v>1.1186999985694461</v>
      </c>
      <c r="N7147" s="24">
        <f t="shared" si="555"/>
        <v>52200</v>
      </c>
      <c r="O7147" t="str">
        <f t="shared" si="556"/>
        <v>FACTURA</v>
      </c>
      <c r="P7147" t="str">
        <f t="shared" si="557"/>
        <v>2025</v>
      </c>
      <c r="Q7147" t="str">
        <f t="shared" si="558"/>
        <v>05</v>
      </c>
      <c r="R7147" t="str">
        <f>+IFERROR(VLOOKUP(I7147, Listado!A:B, 2, FALSE()), "COMERCIALIZADORA INTERNACIONAL CARIBBEAN EXOTICS S A")</f>
        <v>LONDOÑO ECHEVERRI ALEJANDRA</v>
      </c>
      <c r="S7147" s="25">
        <f>+VLOOKUP(E7147, TC!A:D, 2, FALSE())</f>
        <v>4194.18</v>
      </c>
      <c r="T7147" t="str">
        <f t="shared" si="559"/>
        <v>COP</v>
      </c>
    </row>
    <row r="7148" spans="1:20" ht="18.75" hidden="1" customHeight="1" x14ac:dyDescent="0.25">
      <c r="A7148" t="s">
        <v>2887</v>
      </c>
      <c r="B7148" t="s">
        <v>5</v>
      </c>
      <c r="C7148" t="s">
        <v>1913</v>
      </c>
      <c r="D7148" s="24">
        <v>11911</v>
      </c>
      <c r="E7148" t="s">
        <v>1728</v>
      </c>
      <c r="F7148" t="s">
        <v>99</v>
      </c>
      <c r="G7148" t="s">
        <v>113</v>
      </c>
      <c r="I7148" t="s">
        <v>1842</v>
      </c>
      <c r="J7148" t="s">
        <v>1915</v>
      </c>
      <c r="K7148" t="s">
        <v>2021</v>
      </c>
      <c r="L7148" s="24">
        <v>17980</v>
      </c>
      <c r="M7148" s="25">
        <f>+VLOOKUP(E7148, TC!A:D, 4, FALSE())</f>
        <v>1.1186999985694461</v>
      </c>
      <c r="N7148" s="24">
        <f t="shared" si="555"/>
        <v>17980</v>
      </c>
      <c r="O7148" t="str">
        <f t="shared" si="556"/>
        <v>FACTURA</v>
      </c>
      <c r="P7148" t="str">
        <f t="shared" si="557"/>
        <v>2025</v>
      </c>
      <c r="Q7148" t="str">
        <f t="shared" si="558"/>
        <v>05</v>
      </c>
      <c r="R7148" t="str">
        <f>+IFERROR(VLOOKUP(I7148, Listado!A:B, 2, FALSE()), "COMERCIALIZADORA INTERNACIONAL CARIBBEAN EXOTICS S A")</f>
        <v>LONDOÑO ECHEVERRI ALEJANDRA</v>
      </c>
      <c r="S7148" s="25">
        <f>+VLOOKUP(E7148, TC!A:D, 2, FALSE())</f>
        <v>4194.18</v>
      </c>
      <c r="T7148" t="str">
        <f t="shared" si="559"/>
        <v>COP</v>
      </c>
    </row>
    <row r="7149" spans="1:20" ht="18.75" hidden="1" customHeight="1" x14ac:dyDescent="0.25">
      <c r="A7149" t="s">
        <v>2887</v>
      </c>
      <c r="B7149" t="s">
        <v>5</v>
      </c>
      <c r="C7149" t="s">
        <v>1913</v>
      </c>
      <c r="D7149" s="24">
        <v>11911</v>
      </c>
      <c r="E7149" t="s">
        <v>1728</v>
      </c>
      <c r="F7149" t="s">
        <v>99</v>
      </c>
      <c r="G7149" t="s">
        <v>113</v>
      </c>
      <c r="I7149" t="s">
        <v>1842</v>
      </c>
      <c r="J7149" t="s">
        <v>1915</v>
      </c>
      <c r="K7149" t="s">
        <v>2021</v>
      </c>
      <c r="L7149" s="24">
        <v>7250</v>
      </c>
      <c r="M7149" s="25">
        <f>+VLOOKUP(E7149, TC!A:D, 4, FALSE())</f>
        <v>1.1186999985694461</v>
      </c>
      <c r="N7149" s="24">
        <f t="shared" si="555"/>
        <v>7250</v>
      </c>
      <c r="O7149" t="str">
        <f t="shared" si="556"/>
        <v>FACTURA</v>
      </c>
      <c r="P7149" t="str">
        <f t="shared" si="557"/>
        <v>2025</v>
      </c>
      <c r="Q7149" t="str">
        <f t="shared" si="558"/>
        <v>05</v>
      </c>
      <c r="R7149" t="str">
        <f>+IFERROR(VLOOKUP(I7149, Listado!A:B, 2, FALSE()), "COMERCIALIZADORA INTERNACIONAL CARIBBEAN EXOTICS S A")</f>
        <v>LONDOÑO ECHEVERRI ALEJANDRA</v>
      </c>
      <c r="S7149" s="25">
        <f>+VLOOKUP(E7149, TC!A:D, 2, FALSE())</f>
        <v>4194.18</v>
      </c>
      <c r="T7149" t="str">
        <f t="shared" si="559"/>
        <v>COP</v>
      </c>
    </row>
    <row r="7150" spans="1:20" ht="18.75" hidden="1" customHeight="1" x14ac:dyDescent="0.25">
      <c r="A7150" t="s">
        <v>2887</v>
      </c>
      <c r="B7150" t="s">
        <v>5</v>
      </c>
      <c r="C7150" t="s">
        <v>1913</v>
      </c>
      <c r="D7150" s="24">
        <v>11911</v>
      </c>
      <c r="E7150" t="s">
        <v>1728</v>
      </c>
      <c r="F7150" t="s">
        <v>99</v>
      </c>
      <c r="G7150" t="s">
        <v>113</v>
      </c>
      <c r="I7150" t="s">
        <v>1842</v>
      </c>
      <c r="J7150" t="s">
        <v>1915</v>
      </c>
      <c r="K7150" t="s">
        <v>2021</v>
      </c>
      <c r="L7150" s="24">
        <v>9570</v>
      </c>
      <c r="M7150" s="25">
        <f>+VLOOKUP(E7150, TC!A:D, 4, FALSE())</f>
        <v>1.1186999985694461</v>
      </c>
      <c r="N7150" s="24">
        <f t="shared" si="555"/>
        <v>9570</v>
      </c>
      <c r="O7150" t="str">
        <f t="shared" si="556"/>
        <v>FACTURA</v>
      </c>
      <c r="P7150" t="str">
        <f t="shared" si="557"/>
        <v>2025</v>
      </c>
      <c r="Q7150" t="str">
        <f t="shared" si="558"/>
        <v>05</v>
      </c>
      <c r="R7150" t="str">
        <f>+IFERROR(VLOOKUP(I7150, Listado!A:B, 2, FALSE()), "COMERCIALIZADORA INTERNACIONAL CARIBBEAN EXOTICS S A")</f>
        <v>LONDOÑO ECHEVERRI ALEJANDRA</v>
      </c>
      <c r="S7150" s="25">
        <f>+VLOOKUP(E7150, TC!A:D, 2, FALSE())</f>
        <v>4194.18</v>
      </c>
      <c r="T7150" t="str">
        <f t="shared" si="559"/>
        <v>COP</v>
      </c>
    </row>
    <row r="7151" spans="1:20" ht="18.75" hidden="1" customHeight="1" x14ac:dyDescent="0.25">
      <c r="A7151" t="s">
        <v>2887</v>
      </c>
      <c r="B7151" t="s">
        <v>5</v>
      </c>
      <c r="C7151" t="s">
        <v>1913</v>
      </c>
      <c r="D7151" s="24">
        <v>11912</v>
      </c>
      <c r="E7151" t="s">
        <v>1728</v>
      </c>
      <c r="F7151" t="s">
        <v>1924</v>
      </c>
      <c r="G7151" t="s">
        <v>110</v>
      </c>
      <c r="H7151" t="s">
        <v>2998</v>
      </c>
      <c r="I7151" t="s">
        <v>1848</v>
      </c>
      <c r="J7151" t="s">
        <v>1917</v>
      </c>
      <c r="K7151" t="s">
        <v>40</v>
      </c>
      <c r="L7151" s="24">
        <v>1842.4</v>
      </c>
      <c r="M7151" s="25">
        <f>+VLOOKUP(E7151, TC!A:D, 4, FALSE())</f>
        <v>1.1186999985694461</v>
      </c>
      <c r="N7151" s="24">
        <f t="shared" si="555"/>
        <v>2061.0928773643477</v>
      </c>
      <c r="O7151" t="str">
        <f t="shared" si="556"/>
        <v>FACTURA</v>
      </c>
      <c r="P7151" t="str">
        <f t="shared" si="557"/>
        <v>2025</v>
      </c>
      <c r="Q7151" t="str">
        <f t="shared" si="558"/>
        <v>05</v>
      </c>
      <c r="R7151" t="str">
        <f>+IFERROR(VLOOKUP(I7151, Listado!A:B, 2, FALSE()), "COMERCIALIZADORA INTERNACIONAL CARIBBEAN EXOTICS S A")</f>
        <v>PEREZ MEJIA MARIA PAULINA</v>
      </c>
      <c r="S7151" s="25">
        <f>+VLOOKUP(E7151, TC!A:D, 2, FALSE())</f>
        <v>4194.18</v>
      </c>
      <c r="T7151" t="str">
        <f t="shared" si="559"/>
        <v>EUR</v>
      </c>
    </row>
    <row r="7152" spans="1:20" ht="18.75" hidden="1" customHeight="1" x14ac:dyDescent="0.25">
      <c r="A7152" t="s">
        <v>2887</v>
      </c>
      <c r="B7152" t="s">
        <v>5</v>
      </c>
      <c r="C7152" t="s">
        <v>1913</v>
      </c>
      <c r="D7152" s="24">
        <v>11912</v>
      </c>
      <c r="E7152" t="s">
        <v>1728</v>
      </c>
      <c r="F7152" t="s">
        <v>1924</v>
      </c>
      <c r="G7152" t="s">
        <v>110</v>
      </c>
      <c r="H7152" t="s">
        <v>2998</v>
      </c>
      <c r="I7152" t="s">
        <v>1848</v>
      </c>
      <c r="J7152" t="s">
        <v>1917</v>
      </c>
      <c r="K7152" t="s">
        <v>39</v>
      </c>
      <c r="L7152" s="24">
        <v>2532</v>
      </c>
      <c r="M7152" s="25">
        <f>+VLOOKUP(E7152, TC!A:D, 4, FALSE())</f>
        <v>1.1186999985694461</v>
      </c>
      <c r="N7152" s="24">
        <f t="shared" si="555"/>
        <v>2832.5483963778374</v>
      </c>
      <c r="O7152" t="str">
        <f t="shared" si="556"/>
        <v>FACTURA</v>
      </c>
      <c r="P7152" t="str">
        <f t="shared" si="557"/>
        <v>2025</v>
      </c>
      <c r="Q7152" t="str">
        <f t="shared" si="558"/>
        <v>05</v>
      </c>
      <c r="R7152" t="str">
        <f>+IFERROR(VLOOKUP(I7152, Listado!A:B, 2, FALSE()), "COMERCIALIZADORA INTERNACIONAL CARIBBEAN EXOTICS S A")</f>
        <v>PEREZ MEJIA MARIA PAULINA</v>
      </c>
      <c r="S7152" s="25">
        <f>+VLOOKUP(E7152, TC!A:D, 2, FALSE())</f>
        <v>4194.18</v>
      </c>
      <c r="T7152" t="str">
        <f t="shared" si="559"/>
        <v>EUR</v>
      </c>
    </row>
    <row r="7153" spans="1:20" ht="18.75" hidden="1" customHeight="1" x14ac:dyDescent="0.25">
      <c r="A7153" t="s">
        <v>2887</v>
      </c>
      <c r="B7153" t="s">
        <v>5</v>
      </c>
      <c r="C7153" t="s">
        <v>1913</v>
      </c>
      <c r="D7153" s="24">
        <v>11912</v>
      </c>
      <c r="E7153" t="s">
        <v>1728</v>
      </c>
      <c r="F7153" t="s">
        <v>1924</v>
      </c>
      <c r="G7153" t="s">
        <v>110</v>
      </c>
      <c r="H7153" t="s">
        <v>2998</v>
      </c>
      <c r="I7153" t="s">
        <v>1848</v>
      </c>
      <c r="J7153" t="s">
        <v>1917</v>
      </c>
      <c r="K7153" t="s">
        <v>38</v>
      </c>
      <c r="L7153" s="24">
        <v>5737.2</v>
      </c>
      <c r="M7153" s="25">
        <f>+VLOOKUP(E7153, TC!A:D, 4, FALSE())</f>
        <v>1.1186999985694461</v>
      </c>
      <c r="N7153" s="24">
        <f t="shared" si="555"/>
        <v>6418.2056317926263</v>
      </c>
      <c r="O7153" t="str">
        <f t="shared" si="556"/>
        <v>FACTURA</v>
      </c>
      <c r="P7153" t="str">
        <f t="shared" si="557"/>
        <v>2025</v>
      </c>
      <c r="Q7153" t="str">
        <f t="shared" si="558"/>
        <v>05</v>
      </c>
      <c r="R7153" t="str">
        <f>+IFERROR(VLOOKUP(I7153, Listado!A:B, 2, FALSE()), "COMERCIALIZADORA INTERNACIONAL CARIBBEAN EXOTICS S A")</f>
        <v>PEREZ MEJIA MARIA PAULINA</v>
      </c>
      <c r="S7153" s="25">
        <f>+VLOOKUP(E7153, TC!A:D, 2, FALSE())</f>
        <v>4194.18</v>
      </c>
      <c r="T7153" t="str">
        <f t="shared" si="559"/>
        <v>EUR</v>
      </c>
    </row>
    <row r="7154" spans="1:20" ht="18.75" hidden="1" customHeight="1" x14ac:dyDescent="0.25">
      <c r="A7154" t="s">
        <v>2887</v>
      </c>
      <c r="B7154" t="s">
        <v>5</v>
      </c>
      <c r="C7154" t="s">
        <v>1913</v>
      </c>
      <c r="D7154" s="24">
        <v>11912</v>
      </c>
      <c r="E7154" t="s">
        <v>1728</v>
      </c>
      <c r="F7154" t="s">
        <v>1924</v>
      </c>
      <c r="G7154" t="s">
        <v>110</v>
      </c>
      <c r="H7154" t="s">
        <v>2998</v>
      </c>
      <c r="I7154" t="s">
        <v>1848</v>
      </c>
      <c r="J7154" t="s">
        <v>1917</v>
      </c>
      <c r="K7154" t="s">
        <v>27</v>
      </c>
      <c r="L7154" s="24">
        <v>972.9</v>
      </c>
      <c r="M7154" s="25">
        <f>+VLOOKUP(E7154, TC!A:D, 4, FALSE())</f>
        <v>1.1186999985694461</v>
      </c>
      <c r="N7154" s="24">
        <f t="shared" si="555"/>
        <v>1088.383228608214</v>
      </c>
      <c r="O7154" t="str">
        <f t="shared" si="556"/>
        <v>FACTURA</v>
      </c>
      <c r="P7154" t="str">
        <f t="shared" si="557"/>
        <v>2025</v>
      </c>
      <c r="Q7154" t="str">
        <f t="shared" si="558"/>
        <v>05</v>
      </c>
      <c r="R7154" t="str">
        <f>+IFERROR(VLOOKUP(I7154, Listado!A:B, 2, FALSE()), "COMERCIALIZADORA INTERNACIONAL CARIBBEAN EXOTICS S A")</f>
        <v>PEREZ MEJIA MARIA PAULINA</v>
      </c>
      <c r="S7154" s="25">
        <f>+VLOOKUP(E7154, TC!A:D, 2, FALSE())</f>
        <v>4194.18</v>
      </c>
      <c r="T7154" t="str">
        <f t="shared" si="559"/>
        <v>EUR</v>
      </c>
    </row>
    <row r="7155" spans="1:20" ht="18.75" hidden="1" customHeight="1" x14ac:dyDescent="0.25">
      <c r="A7155" t="s">
        <v>2887</v>
      </c>
      <c r="B7155" t="s">
        <v>5</v>
      </c>
      <c r="C7155" t="s">
        <v>1913</v>
      </c>
      <c r="D7155" s="24">
        <v>11913</v>
      </c>
      <c r="E7155" t="s">
        <v>1728</v>
      </c>
      <c r="F7155" t="s">
        <v>128</v>
      </c>
      <c r="G7155" t="s">
        <v>110</v>
      </c>
      <c r="H7155" t="s">
        <v>2999</v>
      </c>
      <c r="I7155" t="s">
        <v>1850</v>
      </c>
      <c r="J7155" t="s">
        <v>1919</v>
      </c>
      <c r="K7155" t="s">
        <v>2184</v>
      </c>
      <c r="L7155" s="24">
        <v>2148</v>
      </c>
      <c r="M7155" s="25">
        <f>+VLOOKUP(E7155, TC!A:D, 4, FALSE())</f>
        <v>1.1186999985694461</v>
      </c>
      <c r="N7155" s="24">
        <f t="shared" si="555"/>
        <v>2148</v>
      </c>
      <c r="O7155" t="str">
        <f t="shared" si="556"/>
        <v>FACTURA</v>
      </c>
      <c r="P7155" t="str">
        <f t="shared" si="557"/>
        <v>2025</v>
      </c>
      <c r="Q7155" t="str">
        <f t="shared" si="558"/>
        <v>05</v>
      </c>
      <c r="R7155" t="str">
        <f>+IFERROR(VLOOKUP(I7155, Listado!A:B, 2, FALSE()), "COMERCIALIZADORA INTERNACIONAL CARIBBEAN EXOTICS S A")</f>
        <v>PEREZ MEJIA MARIA PAULINA</v>
      </c>
      <c r="S7155" s="25">
        <f>+VLOOKUP(E7155, TC!A:D, 2, FALSE())</f>
        <v>4194.18</v>
      </c>
      <c r="T7155" t="str">
        <f t="shared" si="559"/>
        <v>USD</v>
      </c>
    </row>
    <row r="7156" spans="1:20" ht="18.75" hidden="1" customHeight="1" x14ac:dyDescent="0.25">
      <c r="A7156" t="s">
        <v>2887</v>
      </c>
      <c r="B7156" t="s">
        <v>5</v>
      </c>
      <c r="C7156" t="s">
        <v>1913</v>
      </c>
      <c r="D7156" s="24">
        <v>11914</v>
      </c>
      <c r="E7156" t="s">
        <v>1728</v>
      </c>
      <c r="F7156" t="s">
        <v>99</v>
      </c>
      <c r="G7156" t="s">
        <v>113</v>
      </c>
      <c r="I7156" t="s">
        <v>1844</v>
      </c>
      <c r="J7156" t="s">
        <v>1915</v>
      </c>
      <c r="K7156" t="s">
        <v>2021</v>
      </c>
      <c r="L7156" s="24">
        <v>115620</v>
      </c>
      <c r="M7156" s="25">
        <f>+VLOOKUP(E7156, TC!A:D, 4, FALSE())</f>
        <v>1.1186999985694461</v>
      </c>
      <c r="N7156" s="24">
        <f t="shared" si="555"/>
        <v>115620</v>
      </c>
      <c r="O7156" t="str">
        <f t="shared" si="556"/>
        <v>FACTURA</v>
      </c>
      <c r="P7156" t="str">
        <f t="shared" si="557"/>
        <v>2025</v>
      </c>
      <c r="Q7156" t="str">
        <f t="shared" si="558"/>
        <v>05</v>
      </c>
      <c r="R7156" t="str">
        <f>+IFERROR(VLOOKUP(I7156, Listado!A:B, 2, FALSE()), "COMERCIALIZADORA INTERNACIONAL CARIBBEAN EXOTICS S A")</f>
        <v>LONDOÑO ECHEVERRI ALEJANDRA</v>
      </c>
      <c r="S7156" s="25">
        <f>+VLOOKUP(E7156, TC!A:D, 2, FALSE())</f>
        <v>4194.18</v>
      </c>
      <c r="T7156" t="str">
        <f t="shared" si="559"/>
        <v>COP</v>
      </c>
    </row>
    <row r="7157" spans="1:20" ht="18.75" hidden="1" customHeight="1" x14ac:dyDescent="0.25">
      <c r="A7157" t="s">
        <v>2887</v>
      </c>
      <c r="B7157" t="s">
        <v>5</v>
      </c>
      <c r="C7157" t="s">
        <v>1913</v>
      </c>
      <c r="D7157" s="24">
        <v>11914</v>
      </c>
      <c r="E7157" t="s">
        <v>1728</v>
      </c>
      <c r="F7157" t="s">
        <v>99</v>
      </c>
      <c r="G7157" t="s">
        <v>113</v>
      </c>
      <c r="I7157" t="s">
        <v>1844</v>
      </c>
      <c r="J7157" t="s">
        <v>1915</v>
      </c>
      <c r="K7157" t="s">
        <v>2021</v>
      </c>
      <c r="L7157" s="24">
        <v>29930</v>
      </c>
      <c r="M7157" s="25">
        <f>+VLOOKUP(E7157, TC!A:D, 4, FALSE())</f>
        <v>1.1186999985694461</v>
      </c>
      <c r="N7157" s="24">
        <f t="shared" si="555"/>
        <v>29930</v>
      </c>
      <c r="O7157" t="str">
        <f t="shared" si="556"/>
        <v>FACTURA</v>
      </c>
      <c r="P7157" t="str">
        <f t="shared" si="557"/>
        <v>2025</v>
      </c>
      <c r="Q7157" t="str">
        <f t="shared" si="558"/>
        <v>05</v>
      </c>
      <c r="R7157" t="str">
        <f>+IFERROR(VLOOKUP(I7157, Listado!A:B, 2, FALSE()), "COMERCIALIZADORA INTERNACIONAL CARIBBEAN EXOTICS S A")</f>
        <v>LONDOÑO ECHEVERRI ALEJANDRA</v>
      </c>
      <c r="S7157" s="25">
        <f>+VLOOKUP(E7157, TC!A:D, 2, FALSE())</f>
        <v>4194.18</v>
      </c>
      <c r="T7157" t="str">
        <f t="shared" si="559"/>
        <v>COP</v>
      </c>
    </row>
    <row r="7158" spans="1:20" ht="18.75" hidden="1" customHeight="1" x14ac:dyDescent="0.25">
      <c r="A7158" t="s">
        <v>2887</v>
      </c>
      <c r="B7158" t="s">
        <v>5</v>
      </c>
      <c r="C7158" t="s">
        <v>1913</v>
      </c>
      <c r="D7158" s="24">
        <v>11914</v>
      </c>
      <c r="E7158" t="s">
        <v>1728</v>
      </c>
      <c r="F7158" t="s">
        <v>99</v>
      </c>
      <c r="G7158" t="s">
        <v>113</v>
      </c>
      <c r="I7158" t="s">
        <v>1844</v>
      </c>
      <c r="J7158" t="s">
        <v>1915</v>
      </c>
      <c r="K7158" t="s">
        <v>2021</v>
      </c>
      <c r="L7158" s="24">
        <v>18450</v>
      </c>
      <c r="M7158" s="25">
        <f>+VLOOKUP(E7158, TC!A:D, 4, FALSE())</f>
        <v>1.1186999985694461</v>
      </c>
      <c r="N7158" s="24">
        <f t="shared" si="555"/>
        <v>18450</v>
      </c>
      <c r="O7158" t="str">
        <f t="shared" si="556"/>
        <v>FACTURA</v>
      </c>
      <c r="P7158" t="str">
        <f t="shared" si="557"/>
        <v>2025</v>
      </c>
      <c r="Q7158" t="str">
        <f t="shared" si="558"/>
        <v>05</v>
      </c>
      <c r="R7158" t="str">
        <f>+IFERROR(VLOOKUP(I7158, Listado!A:B, 2, FALSE()), "COMERCIALIZADORA INTERNACIONAL CARIBBEAN EXOTICS S A")</f>
        <v>LONDOÑO ECHEVERRI ALEJANDRA</v>
      </c>
      <c r="S7158" s="25">
        <f>+VLOOKUP(E7158, TC!A:D, 2, FALSE())</f>
        <v>4194.18</v>
      </c>
      <c r="T7158" t="str">
        <f t="shared" si="559"/>
        <v>COP</v>
      </c>
    </row>
    <row r="7159" spans="1:20" ht="18.75" hidden="1" customHeight="1" x14ac:dyDescent="0.25">
      <c r="A7159" t="s">
        <v>2887</v>
      </c>
      <c r="B7159" t="s">
        <v>5</v>
      </c>
      <c r="C7159" t="s">
        <v>1913</v>
      </c>
      <c r="D7159" s="24">
        <v>11915</v>
      </c>
      <c r="E7159" t="s">
        <v>1728</v>
      </c>
      <c r="F7159" t="s">
        <v>128</v>
      </c>
      <c r="G7159" t="s">
        <v>110</v>
      </c>
      <c r="H7159" t="s">
        <v>3000</v>
      </c>
      <c r="I7159" t="s">
        <v>1851</v>
      </c>
      <c r="J7159" t="s">
        <v>1940</v>
      </c>
      <c r="K7159" t="s">
        <v>42</v>
      </c>
      <c r="L7159" s="24">
        <v>1918</v>
      </c>
      <c r="M7159" s="25">
        <f>+VLOOKUP(E7159, TC!A:D, 4, FALSE())</f>
        <v>1.1186999985694461</v>
      </c>
      <c r="N7159" s="24">
        <f t="shared" si="555"/>
        <v>1918</v>
      </c>
      <c r="O7159" t="str">
        <f t="shared" si="556"/>
        <v>FACTURA</v>
      </c>
      <c r="P7159" t="str">
        <f t="shared" si="557"/>
        <v>2025</v>
      </c>
      <c r="Q7159" t="str">
        <f t="shared" si="558"/>
        <v>05</v>
      </c>
      <c r="R7159" t="str">
        <f>+IFERROR(VLOOKUP(I7159, Listado!A:B, 2, FALSE()), "COMERCIALIZADORA INTERNACIONAL CARIBBEAN EXOTICS S A")</f>
        <v>PEREZ MEJIA MARIA PAULINA</v>
      </c>
      <c r="S7159" s="25">
        <f>+VLOOKUP(E7159, TC!A:D, 2, FALSE())</f>
        <v>4194.18</v>
      </c>
      <c r="T7159" t="str">
        <f t="shared" si="559"/>
        <v>USD</v>
      </c>
    </row>
    <row r="7160" spans="1:20" ht="18.75" hidden="1" customHeight="1" x14ac:dyDescent="0.25">
      <c r="A7160" t="s">
        <v>2887</v>
      </c>
      <c r="B7160" t="s">
        <v>5</v>
      </c>
      <c r="C7160" t="s">
        <v>1913</v>
      </c>
      <c r="D7160" s="24">
        <v>11916</v>
      </c>
      <c r="E7160" t="s">
        <v>1728</v>
      </c>
      <c r="F7160" t="s">
        <v>99</v>
      </c>
      <c r="G7160" t="s">
        <v>1914</v>
      </c>
      <c r="I7160" t="s">
        <v>1840</v>
      </c>
      <c r="J7160" t="s">
        <v>1915</v>
      </c>
      <c r="K7160" t="s">
        <v>2025</v>
      </c>
      <c r="L7160" s="24">
        <v>54000</v>
      </c>
      <c r="M7160" s="25">
        <f>+VLOOKUP(E7160, TC!A:D, 4, FALSE())</f>
        <v>1.1186999985694461</v>
      </c>
      <c r="N7160" s="24">
        <f t="shared" si="555"/>
        <v>54000</v>
      </c>
      <c r="O7160" t="str">
        <f t="shared" si="556"/>
        <v>FACTURA</v>
      </c>
      <c r="P7160" t="str">
        <f t="shared" si="557"/>
        <v>2025</v>
      </c>
      <c r="Q7160" t="str">
        <f t="shared" si="558"/>
        <v>05</v>
      </c>
      <c r="R7160" t="str">
        <f>+IFERROR(VLOOKUP(I7160, Listado!A:B, 2, FALSE()), "COMERCIALIZADORA INTERNACIONAL CARIBBEAN EXOTICS S A")</f>
        <v>LONDOÑO ECHEVERRI ALEJANDRA</v>
      </c>
      <c r="S7160" s="25">
        <f>+VLOOKUP(E7160, TC!A:D, 2, FALSE())</f>
        <v>4194.18</v>
      </c>
      <c r="T7160" t="str">
        <f t="shared" si="559"/>
        <v>COP</v>
      </c>
    </row>
    <row r="7161" spans="1:20" ht="18.75" hidden="1" customHeight="1" x14ac:dyDescent="0.25">
      <c r="A7161" t="s">
        <v>2887</v>
      </c>
      <c r="B7161" t="s">
        <v>5</v>
      </c>
      <c r="C7161" t="s">
        <v>1913</v>
      </c>
      <c r="D7161" s="24">
        <v>11917</v>
      </c>
      <c r="E7161" t="s">
        <v>1728</v>
      </c>
      <c r="F7161" t="s">
        <v>99</v>
      </c>
      <c r="G7161" t="s">
        <v>1914</v>
      </c>
      <c r="I7161" t="s">
        <v>1840</v>
      </c>
      <c r="J7161" t="s">
        <v>1915</v>
      </c>
      <c r="K7161" t="s">
        <v>2022</v>
      </c>
      <c r="L7161" s="24">
        <v>53000</v>
      </c>
      <c r="M7161" s="25">
        <f>+VLOOKUP(E7161, TC!A:D, 4, FALSE())</f>
        <v>1.1186999985694461</v>
      </c>
      <c r="N7161" s="24">
        <f t="shared" si="555"/>
        <v>53000</v>
      </c>
      <c r="O7161" t="str">
        <f t="shared" si="556"/>
        <v>FACTURA</v>
      </c>
      <c r="P7161" t="str">
        <f t="shared" si="557"/>
        <v>2025</v>
      </c>
      <c r="Q7161" t="str">
        <f t="shared" si="558"/>
        <v>05</v>
      </c>
      <c r="R7161" t="str">
        <f>+IFERROR(VLOOKUP(I7161, Listado!A:B, 2, FALSE()), "COMERCIALIZADORA INTERNACIONAL CARIBBEAN EXOTICS S A")</f>
        <v>LONDOÑO ECHEVERRI ALEJANDRA</v>
      </c>
      <c r="S7161" s="25">
        <f>+VLOOKUP(E7161, TC!A:D, 2, FALSE())</f>
        <v>4194.18</v>
      </c>
      <c r="T7161" t="str">
        <f t="shared" si="559"/>
        <v>COP</v>
      </c>
    </row>
    <row r="7162" spans="1:20" ht="18.75" hidden="1" customHeight="1" x14ac:dyDescent="0.25">
      <c r="A7162" t="s">
        <v>2887</v>
      </c>
      <c r="B7162" t="s">
        <v>5</v>
      </c>
      <c r="C7162" t="s">
        <v>1913</v>
      </c>
      <c r="D7162" s="24">
        <v>11917</v>
      </c>
      <c r="E7162" t="s">
        <v>1728</v>
      </c>
      <c r="F7162" t="s">
        <v>99</v>
      </c>
      <c r="G7162" t="s">
        <v>1914</v>
      </c>
      <c r="I7162" t="s">
        <v>1840</v>
      </c>
      <c r="J7162" t="s">
        <v>1915</v>
      </c>
      <c r="K7162" t="s">
        <v>2022</v>
      </c>
      <c r="L7162" s="24">
        <v>41500</v>
      </c>
      <c r="M7162" s="25">
        <f>+VLOOKUP(E7162, TC!A:D, 4, FALSE())</f>
        <v>1.1186999985694461</v>
      </c>
      <c r="N7162" s="24">
        <f t="shared" si="555"/>
        <v>41500</v>
      </c>
      <c r="O7162" t="str">
        <f t="shared" si="556"/>
        <v>FACTURA</v>
      </c>
      <c r="P7162" t="str">
        <f t="shared" si="557"/>
        <v>2025</v>
      </c>
      <c r="Q7162" t="str">
        <f t="shared" si="558"/>
        <v>05</v>
      </c>
      <c r="R7162" t="str">
        <f>+IFERROR(VLOOKUP(I7162, Listado!A:B, 2, FALSE()), "COMERCIALIZADORA INTERNACIONAL CARIBBEAN EXOTICS S A")</f>
        <v>LONDOÑO ECHEVERRI ALEJANDRA</v>
      </c>
      <c r="S7162" s="25">
        <f>+VLOOKUP(E7162, TC!A:D, 2, FALSE())</f>
        <v>4194.18</v>
      </c>
      <c r="T7162" t="str">
        <f t="shared" si="559"/>
        <v>COP</v>
      </c>
    </row>
    <row r="7163" spans="1:20" ht="18.75" hidden="1" customHeight="1" x14ac:dyDescent="0.25">
      <c r="A7163" t="s">
        <v>2887</v>
      </c>
      <c r="B7163" t="s">
        <v>5</v>
      </c>
      <c r="C7163" t="s">
        <v>1913</v>
      </c>
      <c r="D7163" s="24">
        <v>11917</v>
      </c>
      <c r="E7163" t="s">
        <v>1728</v>
      </c>
      <c r="F7163" t="s">
        <v>99</v>
      </c>
      <c r="G7163" t="s">
        <v>1914</v>
      </c>
      <c r="I7163" t="s">
        <v>1840</v>
      </c>
      <c r="J7163" t="s">
        <v>1915</v>
      </c>
      <c r="K7163" t="s">
        <v>2022</v>
      </c>
      <c r="L7163" s="24">
        <v>46750</v>
      </c>
      <c r="M7163" s="25">
        <f>+VLOOKUP(E7163, TC!A:D, 4, FALSE())</f>
        <v>1.1186999985694461</v>
      </c>
      <c r="N7163" s="24">
        <f t="shared" si="555"/>
        <v>46750</v>
      </c>
      <c r="O7163" t="str">
        <f t="shared" si="556"/>
        <v>FACTURA</v>
      </c>
      <c r="P7163" t="str">
        <f t="shared" si="557"/>
        <v>2025</v>
      </c>
      <c r="Q7163" t="str">
        <f t="shared" si="558"/>
        <v>05</v>
      </c>
      <c r="R7163" t="str">
        <f>+IFERROR(VLOOKUP(I7163, Listado!A:B, 2, FALSE()), "COMERCIALIZADORA INTERNACIONAL CARIBBEAN EXOTICS S A")</f>
        <v>LONDOÑO ECHEVERRI ALEJANDRA</v>
      </c>
      <c r="S7163" s="25">
        <f>+VLOOKUP(E7163, TC!A:D, 2, FALSE())</f>
        <v>4194.18</v>
      </c>
      <c r="T7163" t="str">
        <f t="shared" si="559"/>
        <v>COP</v>
      </c>
    </row>
    <row r="7164" spans="1:20" ht="18.75" hidden="1" customHeight="1" x14ac:dyDescent="0.25">
      <c r="A7164" t="s">
        <v>2887</v>
      </c>
      <c r="B7164" t="s">
        <v>5</v>
      </c>
      <c r="C7164" t="s">
        <v>1913</v>
      </c>
      <c r="D7164" s="24">
        <v>11917</v>
      </c>
      <c r="E7164" t="s">
        <v>1728</v>
      </c>
      <c r="F7164" t="s">
        <v>99</v>
      </c>
      <c r="G7164" t="s">
        <v>1914</v>
      </c>
      <c r="I7164" t="s">
        <v>1840</v>
      </c>
      <c r="J7164" t="s">
        <v>1915</v>
      </c>
      <c r="K7164" t="s">
        <v>2022</v>
      </c>
      <c r="L7164" s="24">
        <v>6250</v>
      </c>
      <c r="M7164" s="25">
        <f>+VLOOKUP(E7164, TC!A:D, 4, FALSE())</f>
        <v>1.1186999985694461</v>
      </c>
      <c r="N7164" s="24">
        <f t="shared" si="555"/>
        <v>6250</v>
      </c>
      <c r="O7164" t="str">
        <f t="shared" si="556"/>
        <v>FACTURA</v>
      </c>
      <c r="P7164" t="str">
        <f t="shared" si="557"/>
        <v>2025</v>
      </c>
      <c r="Q7164" t="str">
        <f t="shared" si="558"/>
        <v>05</v>
      </c>
      <c r="R7164" t="str">
        <f>+IFERROR(VLOOKUP(I7164, Listado!A:B, 2, FALSE()), "COMERCIALIZADORA INTERNACIONAL CARIBBEAN EXOTICS S A")</f>
        <v>LONDOÑO ECHEVERRI ALEJANDRA</v>
      </c>
      <c r="S7164" s="25">
        <f>+VLOOKUP(E7164, TC!A:D, 2, FALSE())</f>
        <v>4194.18</v>
      </c>
      <c r="T7164" t="str">
        <f t="shared" si="559"/>
        <v>COP</v>
      </c>
    </row>
    <row r="7165" spans="1:20" ht="18.75" hidden="1" customHeight="1" x14ac:dyDescent="0.25">
      <c r="A7165" t="s">
        <v>2887</v>
      </c>
      <c r="B7165" t="s">
        <v>5</v>
      </c>
      <c r="C7165" t="s">
        <v>1970</v>
      </c>
      <c r="D7165" s="24">
        <v>2353</v>
      </c>
      <c r="E7165" t="s">
        <v>1728</v>
      </c>
      <c r="F7165" t="s">
        <v>1924</v>
      </c>
      <c r="G7165" t="s">
        <v>108</v>
      </c>
      <c r="H7165" t="s">
        <v>3001</v>
      </c>
      <c r="I7165" t="s">
        <v>1869</v>
      </c>
      <c r="J7165" t="s">
        <v>1919</v>
      </c>
      <c r="K7165" t="s">
        <v>47</v>
      </c>
      <c r="L7165" s="24">
        <v>-1601.6</v>
      </c>
      <c r="M7165" s="25">
        <f>+VLOOKUP(E7165, TC!A:D, 4, FALSE())</f>
        <v>1.1186999985694461</v>
      </c>
      <c r="N7165" s="24">
        <f t="shared" si="555"/>
        <v>-1791.7099177088248</v>
      </c>
      <c r="O7165" t="str">
        <f t="shared" si="556"/>
        <v>NOTAS</v>
      </c>
      <c r="P7165" t="str">
        <f t="shared" si="557"/>
        <v>2025</v>
      </c>
      <c r="Q7165" t="str">
        <f t="shared" si="558"/>
        <v>05</v>
      </c>
      <c r="R7165" t="str">
        <f>+IFERROR(VLOOKUP(I7165, Listado!A:B, 2, FALSE()), "COMERCIALIZADORA INTERNACIONAL CARIBBEAN EXOTICS S A")</f>
        <v>PIEDRAHITA PEREZ MARIANA</v>
      </c>
      <c r="S7165" s="25">
        <f>+VLOOKUP(E7165, TC!A:D, 2, FALSE())</f>
        <v>4194.18</v>
      </c>
      <c r="T7165" t="str">
        <f t="shared" si="559"/>
        <v>EUR</v>
      </c>
    </row>
    <row r="7166" spans="1:20" ht="18.75" hidden="1" customHeight="1" x14ac:dyDescent="0.25">
      <c r="A7166" t="s">
        <v>2887</v>
      </c>
      <c r="B7166" t="s">
        <v>5</v>
      </c>
      <c r="C7166" t="s">
        <v>1970</v>
      </c>
      <c r="D7166" s="24">
        <v>2353</v>
      </c>
      <c r="E7166" t="s">
        <v>1728</v>
      </c>
      <c r="F7166" t="s">
        <v>1924</v>
      </c>
      <c r="G7166" t="s">
        <v>108</v>
      </c>
      <c r="H7166" t="s">
        <v>3001</v>
      </c>
      <c r="I7166" t="s">
        <v>1869</v>
      </c>
      <c r="J7166" t="s">
        <v>1919</v>
      </c>
      <c r="K7166" t="s">
        <v>1959</v>
      </c>
      <c r="L7166" s="24">
        <v>-300</v>
      </c>
      <c r="M7166" s="25">
        <f>+VLOOKUP(E7166, TC!A:D, 4, FALSE())</f>
        <v>1.1186999985694461</v>
      </c>
      <c r="N7166" s="24">
        <f t="shared" si="555"/>
        <v>-335.60999957083385</v>
      </c>
      <c r="O7166" t="str">
        <f t="shared" si="556"/>
        <v>NOTAS</v>
      </c>
      <c r="P7166" t="str">
        <f t="shared" si="557"/>
        <v>2025</v>
      </c>
      <c r="Q7166" t="str">
        <f t="shared" si="558"/>
        <v>05</v>
      </c>
      <c r="R7166" t="str">
        <f>+IFERROR(VLOOKUP(I7166, Listado!A:B, 2, FALSE()), "COMERCIALIZADORA INTERNACIONAL CARIBBEAN EXOTICS S A")</f>
        <v>PIEDRAHITA PEREZ MARIANA</v>
      </c>
      <c r="S7166" s="25">
        <f>+VLOOKUP(E7166, TC!A:D, 2, FALSE())</f>
        <v>4194.18</v>
      </c>
      <c r="T7166" t="str">
        <f t="shared" si="559"/>
        <v>EUR</v>
      </c>
    </row>
    <row r="7167" spans="1:20" ht="18.75" hidden="1" customHeight="1" x14ac:dyDescent="0.25">
      <c r="A7167" t="s">
        <v>2887</v>
      </c>
      <c r="B7167" t="s">
        <v>5</v>
      </c>
      <c r="C7167" t="s">
        <v>1970</v>
      </c>
      <c r="D7167" s="24">
        <v>2353</v>
      </c>
      <c r="E7167" t="s">
        <v>1728</v>
      </c>
      <c r="F7167" t="s">
        <v>1924</v>
      </c>
      <c r="G7167" t="s">
        <v>108</v>
      </c>
      <c r="H7167" t="s">
        <v>3001</v>
      </c>
      <c r="I7167" t="s">
        <v>1869</v>
      </c>
      <c r="J7167" t="s">
        <v>1919</v>
      </c>
      <c r="K7167" t="s">
        <v>1960</v>
      </c>
      <c r="L7167" s="24">
        <v>-10.8</v>
      </c>
      <c r="M7167" s="25">
        <f>+VLOOKUP(E7167, TC!A:D, 4, FALSE())</f>
        <v>1.1186999985694461</v>
      </c>
      <c r="N7167" s="24">
        <f t="shared" si="555"/>
        <v>-12.08195998455002</v>
      </c>
      <c r="O7167" t="str">
        <f t="shared" si="556"/>
        <v>NOTAS</v>
      </c>
      <c r="P7167" t="str">
        <f t="shared" si="557"/>
        <v>2025</v>
      </c>
      <c r="Q7167" t="str">
        <f t="shared" si="558"/>
        <v>05</v>
      </c>
      <c r="R7167" t="str">
        <f>+IFERROR(VLOOKUP(I7167, Listado!A:B, 2, FALSE()), "COMERCIALIZADORA INTERNACIONAL CARIBBEAN EXOTICS S A")</f>
        <v>PIEDRAHITA PEREZ MARIANA</v>
      </c>
      <c r="S7167" s="25">
        <f>+VLOOKUP(E7167, TC!A:D, 2, FALSE())</f>
        <v>4194.18</v>
      </c>
      <c r="T7167" t="str">
        <f t="shared" si="559"/>
        <v>EUR</v>
      </c>
    </row>
    <row r="7168" spans="1:20" ht="18.75" hidden="1" customHeight="1" x14ac:dyDescent="0.25">
      <c r="A7168" t="s">
        <v>2887</v>
      </c>
      <c r="B7168" t="s">
        <v>5</v>
      </c>
      <c r="C7168" t="s">
        <v>1913</v>
      </c>
      <c r="D7168" s="24">
        <v>11918</v>
      </c>
      <c r="E7168" t="s">
        <v>1728</v>
      </c>
      <c r="F7168" t="s">
        <v>99</v>
      </c>
      <c r="G7168" t="s">
        <v>1914</v>
      </c>
      <c r="I7168" t="s">
        <v>1840</v>
      </c>
      <c r="J7168" t="s">
        <v>1915</v>
      </c>
      <c r="K7168" t="s">
        <v>2021</v>
      </c>
      <c r="L7168" s="24">
        <v>72500</v>
      </c>
      <c r="M7168" s="25">
        <f>+VLOOKUP(E7168, TC!A:D, 4, FALSE())</f>
        <v>1.1186999985694461</v>
      </c>
      <c r="N7168" s="24">
        <f t="shared" si="555"/>
        <v>72500</v>
      </c>
      <c r="O7168" t="str">
        <f t="shared" si="556"/>
        <v>FACTURA</v>
      </c>
      <c r="P7168" t="str">
        <f t="shared" si="557"/>
        <v>2025</v>
      </c>
      <c r="Q7168" t="str">
        <f t="shared" si="558"/>
        <v>05</v>
      </c>
      <c r="R7168" t="str">
        <f>+IFERROR(VLOOKUP(I7168, Listado!A:B, 2, FALSE()), "COMERCIALIZADORA INTERNACIONAL CARIBBEAN EXOTICS S A")</f>
        <v>LONDOÑO ECHEVERRI ALEJANDRA</v>
      </c>
      <c r="S7168" s="25">
        <f>+VLOOKUP(E7168, TC!A:D, 2, FALSE())</f>
        <v>4194.18</v>
      </c>
      <c r="T7168" t="str">
        <f t="shared" si="559"/>
        <v>COP</v>
      </c>
    </row>
    <row r="7169" spans="1:20" ht="18.75" hidden="1" customHeight="1" x14ac:dyDescent="0.25">
      <c r="A7169" t="s">
        <v>2887</v>
      </c>
      <c r="B7169" t="s">
        <v>5</v>
      </c>
      <c r="C7169" t="s">
        <v>1970</v>
      </c>
      <c r="D7169" s="24">
        <v>2354</v>
      </c>
      <c r="E7169" t="s">
        <v>1728</v>
      </c>
      <c r="F7169" t="s">
        <v>1924</v>
      </c>
      <c r="G7169" t="s">
        <v>108</v>
      </c>
      <c r="H7169" t="s">
        <v>3001</v>
      </c>
      <c r="I7169" t="s">
        <v>1897</v>
      </c>
      <c r="J7169" t="s">
        <v>2468</v>
      </c>
      <c r="K7169" t="s">
        <v>47</v>
      </c>
      <c r="L7169" s="24">
        <v>-1366.4</v>
      </c>
      <c r="M7169" s="25">
        <f>+VLOOKUP(E7169, TC!A:D, 4, FALSE())</f>
        <v>1.1186999985694461</v>
      </c>
      <c r="N7169" s="24">
        <f t="shared" si="555"/>
        <v>-1528.5916780452912</v>
      </c>
      <c r="O7169" t="str">
        <f t="shared" si="556"/>
        <v>NOTAS</v>
      </c>
      <c r="P7169" t="str">
        <f t="shared" si="557"/>
        <v>2025</v>
      </c>
      <c r="Q7169" t="str">
        <f t="shared" si="558"/>
        <v>05</v>
      </c>
      <c r="R7169" t="str">
        <f>+IFERROR(VLOOKUP(I7169, Listado!A:B, 2, FALSE()), "COMERCIALIZADORA INTERNACIONAL CARIBBEAN EXOTICS S A")</f>
        <v>PIEDRAHITA PEREZ MARIANA</v>
      </c>
      <c r="S7169" s="25">
        <f>+VLOOKUP(E7169, TC!A:D, 2, FALSE())</f>
        <v>4194.18</v>
      </c>
      <c r="T7169" t="str">
        <f t="shared" si="559"/>
        <v>EUR</v>
      </c>
    </row>
    <row r="7170" spans="1:20" ht="18.75" hidden="1" customHeight="1" x14ac:dyDescent="0.25">
      <c r="A7170" t="s">
        <v>2887</v>
      </c>
      <c r="B7170" t="s">
        <v>5</v>
      </c>
      <c r="C7170" t="s">
        <v>1970</v>
      </c>
      <c r="D7170" s="24">
        <v>2354</v>
      </c>
      <c r="E7170" t="s">
        <v>1728</v>
      </c>
      <c r="F7170" t="s">
        <v>1924</v>
      </c>
      <c r="G7170" t="s">
        <v>108</v>
      </c>
      <c r="H7170" t="s">
        <v>3001</v>
      </c>
      <c r="I7170" t="s">
        <v>1897</v>
      </c>
      <c r="J7170" t="s">
        <v>2468</v>
      </c>
      <c r="K7170" t="s">
        <v>1959</v>
      </c>
      <c r="L7170" s="24">
        <v>-300</v>
      </c>
      <c r="M7170" s="25">
        <f>+VLOOKUP(E7170, TC!A:D, 4, FALSE())</f>
        <v>1.1186999985694461</v>
      </c>
      <c r="N7170" s="24">
        <f t="shared" ref="N7170:N7233" si="560">+IF(F7170="EUR", (M7170*L7170), IF(I7170="JUAN MATAS SAS", (L7170/S7170), L7170))</f>
        <v>-335.60999957083385</v>
      </c>
      <c r="O7170" t="str">
        <f t="shared" ref="O7170:O7233" si="561">+IF(C7170="CFE", "FACTURA", IF(ISERROR(SEARCH("ANULA", H7170))=FALSE(), "ANULACIÓN FE", IF(ISERROR(SEARCH("CANCELLATION", H7170))=FALSE(), "ANULACIÓN FE", "NOTAS")))</f>
        <v>NOTAS</v>
      </c>
      <c r="P7170" t="str">
        <f t="shared" ref="P7170:P7233" si="562">+LEFT(E7170, 4)</f>
        <v>2025</v>
      </c>
      <c r="Q7170" t="str">
        <f t="shared" ref="Q7170:Q7233" si="563">+MID(E7170, 5, 2)</f>
        <v>05</v>
      </c>
      <c r="R7170" t="str">
        <f>+IFERROR(VLOOKUP(I7170, Listado!A:B, 2, FALSE()), "COMERCIALIZADORA INTERNACIONAL CARIBBEAN EXOTICS S A")</f>
        <v>PIEDRAHITA PEREZ MARIANA</v>
      </c>
      <c r="S7170" s="25">
        <f>+VLOOKUP(E7170, TC!A:D, 2, FALSE())</f>
        <v>4194.18</v>
      </c>
      <c r="T7170" t="str">
        <f t="shared" ref="T7170:T7233" si="564">+IF(I7170="JUAN MATAS SAS", "USD", F7170)</f>
        <v>EUR</v>
      </c>
    </row>
    <row r="7171" spans="1:20" ht="18.75" hidden="1" customHeight="1" x14ac:dyDescent="0.25">
      <c r="A7171" t="s">
        <v>2887</v>
      </c>
      <c r="B7171" t="s">
        <v>5</v>
      </c>
      <c r="C7171" t="s">
        <v>1970</v>
      </c>
      <c r="D7171" s="24">
        <v>2354</v>
      </c>
      <c r="E7171" t="s">
        <v>1728</v>
      </c>
      <c r="F7171" t="s">
        <v>1924</v>
      </c>
      <c r="G7171" t="s">
        <v>108</v>
      </c>
      <c r="H7171" t="s">
        <v>3001</v>
      </c>
      <c r="I7171" t="s">
        <v>1897</v>
      </c>
      <c r="J7171" t="s">
        <v>2468</v>
      </c>
      <c r="K7171" t="s">
        <v>1960</v>
      </c>
      <c r="L7171" s="24">
        <v>-8</v>
      </c>
      <c r="M7171" s="25">
        <f>+VLOOKUP(E7171, TC!A:D, 4, FALSE())</f>
        <v>1.1186999985694461</v>
      </c>
      <c r="N7171" s="24">
        <f t="shared" si="560"/>
        <v>-8.949599988555569</v>
      </c>
      <c r="O7171" t="str">
        <f t="shared" si="561"/>
        <v>NOTAS</v>
      </c>
      <c r="P7171" t="str">
        <f t="shared" si="562"/>
        <v>2025</v>
      </c>
      <c r="Q7171" t="str">
        <f t="shared" si="563"/>
        <v>05</v>
      </c>
      <c r="R7171" t="str">
        <f>+IFERROR(VLOOKUP(I7171, Listado!A:B, 2, FALSE()), "COMERCIALIZADORA INTERNACIONAL CARIBBEAN EXOTICS S A")</f>
        <v>PIEDRAHITA PEREZ MARIANA</v>
      </c>
      <c r="S7171" s="25">
        <f>+VLOOKUP(E7171, TC!A:D, 2, FALSE())</f>
        <v>4194.18</v>
      </c>
      <c r="T7171" t="str">
        <f t="shared" si="564"/>
        <v>EUR</v>
      </c>
    </row>
    <row r="7172" spans="1:20" ht="18.75" hidden="1" customHeight="1" x14ac:dyDescent="0.25">
      <c r="A7172" t="s">
        <v>2887</v>
      </c>
      <c r="B7172" t="s">
        <v>5</v>
      </c>
      <c r="C7172" t="s">
        <v>1913</v>
      </c>
      <c r="D7172" s="24">
        <v>11919</v>
      </c>
      <c r="E7172" t="s">
        <v>1728</v>
      </c>
      <c r="F7172" t="s">
        <v>99</v>
      </c>
      <c r="G7172" t="s">
        <v>1914</v>
      </c>
      <c r="I7172" t="s">
        <v>108</v>
      </c>
      <c r="J7172" t="s">
        <v>1915</v>
      </c>
      <c r="K7172" t="s">
        <v>2020</v>
      </c>
      <c r="L7172" s="24">
        <v>6600</v>
      </c>
      <c r="M7172" s="25">
        <f>+VLOOKUP(E7172, TC!A:D, 4, FALSE())</f>
        <v>1.1186999985694461</v>
      </c>
      <c r="N7172" s="24">
        <f t="shared" si="560"/>
        <v>6600</v>
      </c>
      <c r="O7172" t="str">
        <f t="shared" si="561"/>
        <v>FACTURA</v>
      </c>
      <c r="P7172" t="str">
        <f t="shared" si="562"/>
        <v>2025</v>
      </c>
      <c r="Q7172" t="str">
        <f t="shared" si="563"/>
        <v>05</v>
      </c>
      <c r="R7172" t="str">
        <f>+IFERROR(VLOOKUP(I7172, Listado!A:B, 2, FALSE()), "COMERCIALIZADORA INTERNACIONAL CARIBBEAN EXOTICS S A")</f>
        <v>LONDOÑO ECHEVERRI ALEJANDRA</v>
      </c>
      <c r="S7172" s="25">
        <f>+VLOOKUP(E7172, TC!A:D, 2, FALSE())</f>
        <v>4194.18</v>
      </c>
      <c r="T7172" t="str">
        <f t="shared" si="564"/>
        <v>COP</v>
      </c>
    </row>
    <row r="7173" spans="1:20" ht="18.75" hidden="1" customHeight="1" x14ac:dyDescent="0.25">
      <c r="A7173" t="s">
        <v>2887</v>
      </c>
      <c r="B7173" t="s">
        <v>5</v>
      </c>
      <c r="C7173" t="s">
        <v>1913</v>
      </c>
      <c r="D7173" s="24">
        <v>11920</v>
      </c>
      <c r="E7173" t="s">
        <v>1728</v>
      </c>
      <c r="F7173" t="s">
        <v>99</v>
      </c>
      <c r="G7173" t="s">
        <v>113</v>
      </c>
      <c r="I7173" t="s">
        <v>2592</v>
      </c>
      <c r="J7173" t="s">
        <v>1915</v>
      </c>
      <c r="K7173" t="s">
        <v>2593</v>
      </c>
      <c r="L7173" s="24">
        <v>2878200</v>
      </c>
      <c r="M7173" s="25">
        <f>+VLOOKUP(E7173, TC!A:D, 4, FALSE())</f>
        <v>1.1186999985694461</v>
      </c>
      <c r="N7173" s="24">
        <f t="shared" si="560"/>
        <v>2878200</v>
      </c>
      <c r="O7173" t="str">
        <f t="shared" si="561"/>
        <v>FACTURA</v>
      </c>
      <c r="P7173" t="str">
        <f t="shared" si="562"/>
        <v>2025</v>
      </c>
      <c r="Q7173" t="str">
        <f t="shared" si="563"/>
        <v>05</v>
      </c>
      <c r="R7173" t="str">
        <f>+IFERROR(VLOOKUP(I7173, Listado!A:B, 2, FALSE()), "COMERCIALIZADORA INTERNACIONAL CARIBBEAN EXOTICS S A")</f>
        <v>COMERCIALIZADORA INTERNACIONAL CARIBBEAN EXOTICS S A</v>
      </c>
      <c r="S7173" s="25">
        <f>+VLOOKUP(E7173, TC!A:D, 2, FALSE())</f>
        <v>4194.18</v>
      </c>
      <c r="T7173" t="str">
        <f t="shared" si="564"/>
        <v>COP</v>
      </c>
    </row>
    <row r="7174" spans="1:20" ht="18.75" hidden="1" customHeight="1" x14ac:dyDescent="0.25">
      <c r="A7174" t="s">
        <v>2887</v>
      </c>
      <c r="B7174" t="s">
        <v>5</v>
      </c>
      <c r="C7174" t="s">
        <v>1913</v>
      </c>
      <c r="D7174" s="24">
        <v>11921</v>
      </c>
      <c r="E7174" t="s">
        <v>1728</v>
      </c>
      <c r="F7174" t="s">
        <v>99</v>
      </c>
      <c r="G7174" t="s">
        <v>1914</v>
      </c>
      <c r="I7174" t="s">
        <v>108</v>
      </c>
      <c r="J7174" t="s">
        <v>1915</v>
      </c>
      <c r="K7174" t="s">
        <v>2803</v>
      </c>
      <c r="L7174" s="24">
        <v>7000</v>
      </c>
      <c r="M7174" s="25">
        <f>+VLOOKUP(E7174, TC!A:D, 4, FALSE())</f>
        <v>1.1186999985694461</v>
      </c>
      <c r="N7174" s="24">
        <f t="shared" si="560"/>
        <v>7000</v>
      </c>
      <c r="O7174" t="str">
        <f t="shared" si="561"/>
        <v>FACTURA</v>
      </c>
      <c r="P7174" t="str">
        <f t="shared" si="562"/>
        <v>2025</v>
      </c>
      <c r="Q7174" t="str">
        <f t="shared" si="563"/>
        <v>05</v>
      </c>
      <c r="R7174" t="str">
        <f>+IFERROR(VLOOKUP(I7174, Listado!A:B, 2, FALSE()), "COMERCIALIZADORA INTERNACIONAL CARIBBEAN EXOTICS S A")</f>
        <v>LONDOÑO ECHEVERRI ALEJANDRA</v>
      </c>
      <c r="S7174" s="25">
        <f>+VLOOKUP(E7174, TC!A:D, 2, FALSE())</f>
        <v>4194.18</v>
      </c>
      <c r="T7174" t="str">
        <f t="shared" si="564"/>
        <v>COP</v>
      </c>
    </row>
    <row r="7175" spans="1:20" ht="18.75" hidden="1" customHeight="1" x14ac:dyDescent="0.25">
      <c r="A7175" t="s">
        <v>2887</v>
      </c>
      <c r="B7175" t="s">
        <v>5</v>
      </c>
      <c r="C7175" t="s">
        <v>1913</v>
      </c>
      <c r="D7175" s="24">
        <v>11921</v>
      </c>
      <c r="E7175" t="s">
        <v>1728</v>
      </c>
      <c r="F7175" t="s">
        <v>99</v>
      </c>
      <c r="G7175" t="s">
        <v>1914</v>
      </c>
      <c r="I7175" t="s">
        <v>108</v>
      </c>
      <c r="J7175" t="s">
        <v>1915</v>
      </c>
      <c r="K7175" t="s">
        <v>2803</v>
      </c>
      <c r="L7175" s="24">
        <v>21000</v>
      </c>
      <c r="M7175" s="25">
        <f>+VLOOKUP(E7175, TC!A:D, 4, FALSE())</f>
        <v>1.1186999985694461</v>
      </c>
      <c r="N7175" s="24">
        <f t="shared" si="560"/>
        <v>21000</v>
      </c>
      <c r="O7175" t="str">
        <f t="shared" si="561"/>
        <v>FACTURA</v>
      </c>
      <c r="P7175" t="str">
        <f t="shared" si="562"/>
        <v>2025</v>
      </c>
      <c r="Q7175" t="str">
        <f t="shared" si="563"/>
        <v>05</v>
      </c>
      <c r="R7175" t="str">
        <f>+IFERROR(VLOOKUP(I7175, Listado!A:B, 2, FALSE()), "COMERCIALIZADORA INTERNACIONAL CARIBBEAN EXOTICS S A")</f>
        <v>LONDOÑO ECHEVERRI ALEJANDRA</v>
      </c>
      <c r="S7175" s="25">
        <f>+VLOOKUP(E7175, TC!A:D, 2, FALSE())</f>
        <v>4194.18</v>
      </c>
      <c r="T7175" t="str">
        <f t="shared" si="564"/>
        <v>COP</v>
      </c>
    </row>
    <row r="7176" spans="1:20" ht="18.75" hidden="1" customHeight="1" x14ac:dyDescent="0.25">
      <c r="A7176" t="s">
        <v>2887</v>
      </c>
      <c r="B7176" t="s">
        <v>5</v>
      </c>
      <c r="C7176" t="s">
        <v>1913</v>
      </c>
      <c r="D7176" s="24">
        <v>11922</v>
      </c>
      <c r="E7176" t="s">
        <v>1728</v>
      </c>
      <c r="F7176" t="s">
        <v>1924</v>
      </c>
      <c r="G7176" t="s">
        <v>110</v>
      </c>
      <c r="I7176" t="s">
        <v>1848</v>
      </c>
      <c r="J7176" t="s">
        <v>1917</v>
      </c>
      <c r="K7176" t="s">
        <v>1918</v>
      </c>
      <c r="L7176" s="24">
        <v>92.4</v>
      </c>
      <c r="M7176" s="25">
        <f>+VLOOKUP(E7176, TC!A:D, 4, FALSE())</f>
        <v>1.1186999985694461</v>
      </c>
      <c r="N7176" s="24">
        <f t="shared" si="560"/>
        <v>103.36787986781682</v>
      </c>
      <c r="O7176" t="str">
        <f t="shared" si="561"/>
        <v>FACTURA</v>
      </c>
      <c r="P7176" t="str">
        <f t="shared" si="562"/>
        <v>2025</v>
      </c>
      <c r="Q7176" t="str">
        <f t="shared" si="563"/>
        <v>05</v>
      </c>
      <c r="R7176" t="str">
        <f>+IFERROR(VLOOKUP(I7176, Listado!A:B, 2, FALSE()), "COMERCIALIZADORA INTERNACIONAL CARIBBEAN EXOTICS S A")</f>
        <v>PEREZ MEJIA MARIA PAULINA</v>
      </c>
      <c r="S7176" s="25">
        <f>+VLOOKUP(E7176, TC!A:D, 2, FALSE())</f>
        <v>4194.18</v>
      </c>
      <c r="T7176" t="str">
        <f t="shared" si="564"/>
        <v>EUR</v>
      </c>
    </row>
    <row r="7177" spans="1:20" ht="18.75" hidden="1" customHeight="1" x14ac:dyDescent="0.25">
      <c r="A7177" t="s">
        <v>2887</v>
      </c>
      <c r="B7177" t="s">
        <v>5</v>
      </c>
      <c r="C7177" t="s">
        <v>1913</v>
      </c>
      <c r="D7177" s="24">
        <v>11923</v>
      </c>
      <c r="E7177" t="s">
        <v>1728</v>
      </c>
      <c r="F7177" t="s">
        <v>1924</v>
      </c>
      <c r="G7177" t="s">
        <v>110</v>
      </c>
      <c r="H7177" t="s">
        <v>3002</v>
      </c>
      <c r="I7177" t="s">
        <v>1864</v>
      </c>
      <c r="J7177" t="s">
        <v>1919</v>
      </c>
      <c r="K7177" t="s">
        <v>47</v>
      </c>
      <c r="L7177" s="24">
        <v>217.36</v>
      </c>
      <c r="M7177" s="25">
        <f>+VLOOKUP(E7177, TC!A:D, 4, FALSE())</f>
        <v>1.1186999985694461</v>
      </c>
      <c r="N7177" s="24">
        <f t="shared" si="560"/>
        <v>243.16063168905484</v>
      </c>
      <c r="O7177" t="str">
        <f t="shared" si="561"/>
        <v>FACTURA</v>
      </c>
      <c r="P7177" t="str">
        <f t="shared" si="562"/>
        <v>2025</v>
      </c>
      <c r="Q7177" t="str">
        <f t="shared" si="563"/>
        <v>05</v>
      </c>
      <c r="R7177" t="str">
        <f>+IFERROR(VLOOKUP(I7177, Listado!A:B, 2, FALSE()), "COMERCIALIZADORA INTERNACIONAL CARIBBEAN EXOTICS S A")</f>
        <v>PEREZ MEJIA MARIA PAULINA</v>
      </c>
      <c r="S7177" s="25">
        <f>+VLOOKUP(E7177, TC!A:D, 2, FALSE())</f>
        <v>4194.18</v>
      </c>
      <c r="T7177" t="str">
        <f t="shared" si="564"/>
        <v>EUR</v>
      </c>
    </row>
    <row r="7178" spans="1:20" ht="18.75" hidden="1" customHeight="1" x14ac:dyDescent="0.25">
      <c r="A7178" t="s">
        <v>2887</v>
      </c>
      <c r="B7178" t="s">
        <v>5</v>
      </c>
      <c r="C7178" t="s">
        <v>1913</v>
      </c>
      <c r="D7178" s="24">
        <v>11923</v>
      </c>
      <c r="E7178" t="s">
        <v>1728</v>
      </c>
      <c r="F7178" t="s">
        <v>1924</v>
      </c>
      <c r="G7178" t="s">
        <v>110</v>
      </c>
      <c r="H7178" t="s">
        <v>3002</v>
      </c>
      <c r="I7178" t="s">
        <v>1864</v>
      </c>
      <c r="J7178" t="s">
        <v>1919</v>
      </c>
      <c r="K7178" t="s">
        <v>47</v>
      </c>
      <c r="L7178" s="24">
        <v>251.68</v>
      </c>
      <c r="M7178" s="25">
        <f>+VLOOKUP(E7178, TC!A:D, 4, FALSE())</f>
        <v>1.1186999985694461</v>
      </c>
      <c r="N7178" s="24">
        <f t="shared" si="560"/>
        <v>281.55441563995822</v>
      </c>
      <c r="O7178" t="str">
        <f t="shared" si="561"/>
        <v>FACTURA</v>
      </c>
      <c r="P7178" t="str">
        <f t="shared" si="562"/>
        <v>2025</v>
      </c>
      <c r="Q7178" t="str">
        <f t="shared" si="563"/>
        <v>05</v>
      </c>
      <c r="R7178" t="str">
        <f>+IFERROR(VLOOKUP(I7178, Listado!A:B, 2, FALSE()), "COMERCIALIZADORA INTERNACIONAL CARIBBEAN EXOTICS S A")</f>
        <v>PEREZ MEJIA MARIA PAULINA</v>
      </c>
      <c r="S7178" s="25">
        <f>+VLOOKUP(E7178, TC!A:D, 2, FALSE())</f>
        <v>4194.18</v>
      </c>
      <c r="T7178" t="str">
        <f t="shared" si="564"/>
        <v>EUR</v>
      </c>
    </row>
    <row r="7179" spans="1:20" ht="18.75" hidden="1" customHeight="1" x14ac:dyDescent="0.25">
      <c r="A7179" t="s">
        <v>2887</v>
      </c>
      <c r="B7179" t="s">
        <v>5</v>
      </c>
      <c r="C7179" t="s">
        <v>1913</v>
      </c>
      <c r="D7179" s="24">
        <v>11923</v>
      </c>
      <c r="E7179" t="s">
        <v>1728</v>
      </c>
      <c r="F7179" t="s">
        <v>1924</v>
      </c>
      <c r="G7179" t="s">
        <v>110</v>
      </c>
      <c r="H7179" t="s">
        <v>3002</v>
      </c>
      <c r="I7179" t="s">
        <v>1864</v>
      </c>
      <c r="J7179" t="s">
        <v>1919</v>
      </c>
      <c r="K7179" t="s">
        <v>47</v>
      </c>
      <c r="L7179" s="24">
        <v>743.6</v>
      </c>
      <c r="M7179" s="25">
        <f>+VLOOKUP(E7179, TC!A:D, 4, FALSE())</f>
        <v>1.1186999985694461</v>
      </c>
      <c r="N7179" s="24">
        <f t="shared" si="560"/>
        <v>831.86531893624021</v>
      </c>
      <c r="O7179" t="str">
        <f t="shared" si="561"/>
        <v>FACTURA</v>
      </c>
      <c r="P7179" t="str">
        <f t="shared" si="562"/>
        <v>2025</v>
      </c>
      <c r="Q7179" t="str">
        <f t="shared" si="563"/>
        <v>05</v>
      </c>
      <c r="R7179" t="str">
        <f>+IFERROR(VLOOKUP(I7179, Listado!A:B, 2, FALSE()), "COMERCIALIZADORA INTERNACIONAL CARIBBEAN EXOTICS S A")</f>
        <v>PEREZ MEJIA MARIA PAULINA</v>
      </c>
      <c r="S7179" s="25">
        <f>+VLOOKUP(E7179, TC!A:D, 2, FALSE())</f>
        <v>4194.18</v>
      </c>
      <c r="T7179" t="str">
        <f t="shared" si="564"/>
        <v>EUR</v>
      </c>
    </row>
    <row r="7180" spans="1:20" ht="18.75" hidden="1" customHeight="1" x14ac:dyDescent="0.25">
      <c r="A7180" t="s">
        <v>2887</v>
      </c>
      <c r="B7180" t="s">
        <v>5</v>
      </c>
      <c r="C7180" t="s">
        <v>1913</v>
      </c>
      <c r="D7180" s="24">
        <v>11923</v>
      </c>
      <c r="E7180" t="s">
        <v>1728</v>
      </c>
      <c r="F7180" t="s">
        <v>1924</v>
      </c>
      <c r="G7180" t="s">
        <v>110</v>
      </c>
      <c r="H7180" t="s">
        <v>3002</v>
      </c>
      <c r="I7180" t="s">
        <v>1864</v>
      </c>
      <c r="J7180" t="s">
        <v>1919</v>
      </c>
      <c r="K7180" t="s">
        <v>47</v>
      </c>
      <c r="L7180" s="24">
        <v>200.2</v>
      </c>
      <c r="M7180" s="25">
        <f>+VLOOKUP(E7180, TC!A:D, 4, FALSE())</f>
        <v>1.1186999985694461</v>
      </c>
      <c r="N7180" s="24">
        <f t="shared" si="560"/>
        <v>223.9637397136031</v>
      </c>
      <c r="O7180" t="str">
        <f t="shared" si="561"/>
        <v>FACTURA</v>
      </c>
      <c r="P7180" t="str">
        <f t="shared" si="562"/>
        <v>2025</v>
      </c>
      <c r="Q7180" t="str">
        <f t="shared" si="563"/>
        <v>05</v>
      </c>
      <c r="R7180" t="str">
        <f>+IFERROR(VLOOKUP(I7180, Listado!A:B, 2, FALSE()), "COMERCIALIZADORA INTERNACIONAL CARIBBEAN EXOTICS S A")</f>
        <v>PEREZ MEJIA MARIA PAULINA</v>
      </c>
      <c r="S7180" s="25">
        <f>+VLOOKUP(E7180, TC!A:D, 2, FALSE())</f>
        <v>4194.18</v>
      </c>
      <c r="T7180" t="str">
        <f t="shared" si="564"/>
        <v>EUR</v>
      </c>
    </row>
    <row r="7181" spans="1:20" ht="18.75" hidden="1" customHeight="1" x14ac:dyDescent="0.25">
      <c r="A7181" t="s">
        <v>2887</v>
      </c>
      <c r="B7181" t="s">
        <v>5</v>
      </c>
      <c r="C7181" t="s">
        <v>1913</v>
      </c>
      <c r="D7181" s="24">
        <v>11923</v>
      </c>
      <c r="E7181" t="s">
        <v>1728</v>
      </c>
      <c r="F7181" t="s">
        <v>1924</v>
      </c>
      <c r="G7181" t="s">
        <v>110</v>
      </c>
      <c r="H7181" t="s">
        <v>3002</v>
      </c>
      <c r="I7181" t="s">
        <v>1864</v>
      </c>
      <c r="J7181" t="s">
        <v>1919</v>
      </c>
      <c r="K7181" t="s">
        <v>47</v>
      </c>
      <c r="L7181" s="24">
        <v>188.76</v>
      </c>
      <c r="M7181" s="25">
        <f>+VLOOKUP(E7181, TC!A:D, 4, FALSE())</f>
        <v>1.1186999985694461</v>
      </c>
      <c r="N7181" s="24">
        <f t="shared" si="560"/>
        <v>211.16581172996865</v>
      </c>
      <c r="O7181" t="str">
        <f t="shared" si="561"/>
        <v>FACTURA</v>
      </c>
      <c r="P7181" t="str">
        <f t="shared" si="562"/>
        <v>2025</v>
      </c>
      <c r="Q7181" t="str">
        <f t="shared" si="563"/>
        <v>05</v>
      </c>
      <c r="R7181" t="str">
        <f>+IFERROR(VLOOKUP(I7181, Listado!A:B, 2, FALSE()), "COMERCIALIZADORA INTERNACIONAL CARIBBEAN EXOTICS S A")</f>
        <v>PEREZ MEJIA MARIA PAULINA</v>
      </c>
      <c r="S7181" s="25">
        <f>+VLOOKUP(E7181, TC!A:D, 2, FALSE())</f>
        <v>4194.18</v>
      </c>
      <c r="T7181" t="str">
        <f t="shared" si="564"/>
        <v>EUR</v>
      </c>
    </row>
    <row r="7182" spans="1:20" ht="18.75" hidden="1" customHeight="1" x14ac:dyDescent="0.25">
      <c r="A7182" t="s">
        <v>2887</v>
      </c>
      <c r="B7182" t="s">
        <v>5</v>
      </c>
      <c r="C7182" t="s">
        <v>1913</v>
      </c>
      <c r="D7182" s="24">
        <v>11923</v>
      </c>
      <c r="E7182" t="s">
        <v>1728</v>
      </c>
      <c r="F7182" t="s">
        <v>1924</v>
      </c>
      <c r="G7182" t="s">
        <v>110</v>
      </c>
      <c r="H7182" t="s">
        <v>3002</v>
      </c>
      <c r="I7182" t="s">
        <v>1864</v>
      </c>
      <c r="J7182" t="s">
        <v>1919</v>
      </c>
      <c r="K7182" t="s">
        <v>1959</v>
      </c>
      <c r="L7182" s="24">
        <v>300</v>
      </c>
      <c r="M7182" s="25">
        <f>+VLOOKUP(E7182, TC!A:D, 4, FALSE())</f>
        <v>1.1186999985694461</v>
      </c>
      <c r="N7182" s="24">
        <f t="shared" si="560"/>
        <v>335.60999957083385</v>
      </c>
      <c r="O7182" t="str">
        <f t="shared" si="561"/>
        <v>FACTURA</v>
      </c>
      <c r="P7182" t="str">
        <f t="shared" si="562"/>
        <v>2025</v>
      </c>
      <c r="Q7182" t="str">
        <f t="shared" si="563"/>
        <v>05</v>
      </c>
      <c r="R7182" t="str">
        <f>+IFERROR(VLOOKUP(I7182, Listado!A:B, 2, FALSE()), "COMERCIALIZADORA INTERNACIONAL CARIBBEAN EXOTICS S A")</f>
        <v>PEREZ MEJIA MARIA PAULINA</v>
      </c>
      <c r="S7182" s="25">
        <f>+VLOOKUP(E7182, TC!A:D, 2, FALSE())</f>
        <v>4194.18</v>
      </c>
      <c r="T7182" t="str">
        <f t="shared" si="564"/>
        <v>EUR</v>
      </c>
    </row>
    <row r="7183" spans="1:20" ht="18.75" hidden="1" customHeight="1" x14ac:dyDescent="0.25">
      <c r="A7183" t="s">
        <v>2887</v>
      </c>
      <c r="B7183" t="s">
        <v>5</v>
      </c>
      <c r="C7183" t="s">
        <v>1913</v>
      </c>
      <c r="D7183" s="24">
        <v>11923</v>
      </c>
      <c r="E7183" t="s">
        <v>1728</v>
      </c>
      <c r="F7183" t="s">
        <v>1924</v>
      </c>
      <c r="G7183" t="s">
        <v>110</v>
      </c>
      <c r="H7183" t="s">
        <v>3002</v>
      </c>
      <c r="I7183" t="s">
        <v>1864</v>
      </c>
      <c r="J7183" t="s">
        <v>1919</v>
      </c>
      <c r="K7183" t="s">
        <v>1960</v>
      </c>
      <c r="L7183" s="24">
        <v>18.579999999999998</v>
      </c>
      <c r="M7183" s="25">
        <f>+VLOOKUP(E7183, TC!A:D, 4, FALSE())</f>
        <v>1.1186999985694461</v>
      </c>
      <c r="N7183" s="24">
        <f t="shared" si="560"/>
        <v>20.785445973420305</v>
      </c>
      <c r="O7183" t="str">
        <f t="shared" si="561"/>
        <v>FACTURA</v>
      </c>
      <c r="P7183" t="str">
        <f t="shared" si="562"/>
        <v>2025</v>
      </c>
      <c r="Q7183" t="str">
        <f t="shared" si="563"/>
        <v>05</v>
      </c>
      <c r="R7183" t="str">
        <f>+IFERROR(VLOOKUP(I7183, Listado!A:B, 2, FALSE()), "COMERCIALIZADORA INTERNACIONAL CARIBBEAN EXOTICS S A")</f>
        <v>PEREZ MEJIA MARIA PAULINA</v>
      </c>
      <c r="S7183" s="25">
        <f>+VLOOKUP(E7183, TC!A:D, 2, FALSE())</f>
        <v>4194.18</v>
      </c>
      <c r="T7183" t="str">
        <f t="shared" si="564"/>
        <v>EUR</v>
      </c>
    </row>
    <row r="7184" spans="1:20" ht="18.75" hidden="1" customHeight="1" x14ac:dyDescent="0.25">
      <c r="A7184" t="s">
        <v>2887</v>
      </c>
      <c r="B7184" t="s">
        <v>5</v>
      </c>
      <c r="C7184" t="s">
        <v>1970</v>
      </c>
      <c r="D7184" s="24">
        <v>2355</v>
      </c>
      <c r="E7184" t="s">
        <v>1728</v>
      </c>
      <c r="F7184" t="s">
        <v>1924</v>
      </c>
      <c r="G7184" t="s">
        <v>110</v>
      </c>
      <c r="H7184" t="s">
        <v>3001</v>
      </c>
      <c r="I7184" t="s">
        <v>1864</v>
      </c>
      <c r="J7184" t="s">
        <v>1919</v>
      </c>
      <c r="K7184" t="s">
        <v>47</v>
      </c>
      <c r="L7184" s="24">
        <v>-1601.6</v>
      </c>
      <c r="M7184" s="25">
        <f>+VLOOKUP(E7184, TC!A:D, 4, FALSE())</f>
        <v>1.1186999985694461</v>
      </c>
      <c r="N7184" s="24">
        <f t="shared" si="560"/>
        <v>-1791.7099177088248</v>
      </c>
      <c r="O7184" t="str">
        <f t="shared" si="561"/>
        <v>NOTAS</v>
      </c>
      <c r="P7184" t="str">
        <f t="shared" si="562"/>
        <v>2025</v>
      </c>
      <c r="Q7184" t="str">
        <f t="shared" si="563"/>
        <v>05</v>
      </c>
      <c r="R7184" t="str">
        <f>+IFERROR(VLOOKUP(I7184, Listado!A:B, 2, FALSE()), "COMERCIALIZADORA INTERNACIONAL CARIBBEAN EXOTICS S A")</f>
        <v>PEREZ MEJIA MARIA PAULINA</v>
      </c>
      <c r="S7184" s="25">
        <f>+VLOOKUP(E7184, TC!A:D, 2, FALSE())</f>
        <v>4194.18</v>
      </c>
      <c r="T7184" t="str">
        <f t="shared" si="564"/>
        <v>EUR</v>
      </c>
    </row>
    <row r="7185" spans="1:20" ht="18.75" hidden="1" customHeight="1" x14ac:dyDescent="0.25">
      <c r="A7185" t="s">
        <v>2887</v>
      </c>
      <c r="B7185" t="s">
        <v>5</v>
      </c>
      <c r="C7185" t="s">
        <v>1970</v>
      </c>
      <c r="D7185" s="24">
        <v>2355</v>
      </c>
      <c r="E7185" t="s">
        <v>1728</v>
      </c>
      <c r="F7185" t="s">
        <v>1924</v>
      </c>
      <c r="G7185" t="s">
        <v>110</v>
      </c>
      <c r="H7185" t="s">
        <v>3001</v>
      </c>
      <c r="I7185" t="s">
        <v>1864</v>
      </c>
      <c r="J7185" t="s">
        <v>1919</v>
      </c>
      <c r="K7185" t="s">
        <v>1959</v>
      </c>
      <c r="L7185" s="24">
        <v>-300</v>
      </c>
      <c r="M7185" s="25">
        <f>+VLOOKUP(E7185, TC!A:D, 4, FALSE())</f>
        <v>1.1186999985694461</v>
      </c>
      <c r="N7185" s="24">
        <f t="shared" si="560"/>
        <v>-335.60999957083385</v>
      </c>
      <c r="O7185" t="str">
        <f t="shared" si="561"/>
        <v>NOTAS</v>
      </c>
      <c r="P7185" t="str">
        <f t="shared" si="562"/>
        <v>2025</v>
      </c>
      <c r="Q7185" t="str">
        <f t="shared" si="563"/>
        <v>05</v>
      </c>
      <c r="R7185" t="str">
        <f>+IFERROR(VLOOKUP(I7185, Listado!A:B, 2, FALSE()), "COMERCIALIZADORA INTERNACIONAL CARIBBEAN EXOTICS S A")</f>
        <v>PEREZ MEJIA MARIA PAULINA</v>
      </c>
      <c r="S7185" s="25">
        <f>+VLOOKUP(E7185, TC!A:D, 2, FALSE())</f>
        <v>4194.18</v>
      </c>
      <c r="T7185" t="str">
        <f t="shared" si="564"/>
        <v>EUR</v>
      </c>
    </row>
    <row r="7186" spans="1:20" ht="18.75" hidden="1" customHeight="1" x14ac:dyDescent="0.25">
      <c r="A7186" t="s">
        <v>2887</v>
      </c>
      <c r="B7186" t="s">
        <v>5</v>
      </c>
      <c r="C7186" t="s">
        <v>1970</v>
      </c>
      <c r="D7186" s="24">
        <v>2355</v>
      </c>
      <c r="E7186" t="s">
        <v>1728</v>
      </c>
      <c r="F7186" t="s">
        <v>1924</v>
      </c>
      <c r="G7186" t="s">
        <v>110</v>
      </c>
      <c r="H7186" t="s">
        <v>3001</v>
      </c>
      <c r="I7186" t="s">
        <v>1864</v>
      </c>
      <c r="J7186" t="s">
        <v>1919</v>
      </c>
      <c r="K7186" t="s">
        <v>1960</v>
      </c>
      <c r="L7186" s="24">
        <v>-18.579999999999998</v>
      </c>
      <c r="M7186" s="25">
        <f>+VLOOKUP(E7186, TC!A:D, 4, FALSE())</f>
        <v>1.1186999985694461</v>
      </c>
      <c r="N7186" s="24">
        <f t="shared" si="560"/>
        <v>-20.785445973420305</v>
      </c>
      <c r="O7186" t="str">
        <f t="shared" si="561"/>
        <v>NOTAS</v>
      </c>
      <c r="P7186" t="str">
        <f t="shared" si="562"/>
        <v>2025</v>
      </c>
      <c r="Q7186" t="str">
        <f t="shared" si="563"/>
        <v>05</v>
      </c>
      <c r="R7186" t="str">
        <f>+IFERROR(VLOOKUP(I7186, Listado!A:B, 2, FALSE()), "COMERCIALIZADORA INTERNACIONAL CARIBBEAN EXOTICS S A")</f>
        <v>PEREZ MEJIA MARIA PAULINA</v>
      </c>
      <c r="S7186" s="25">
        <f>+VLOOKUP(E7186, TC!A:D, 2, FALSE())</f>
        <v>4194.18</v>
      </c>
      <c r="T7186" t="str">
        <f t="shared" si="564"/>
        <v>EUR</v>
      </c>
    </row>
    <row r="7187" spans="1:20" ht="18.75" hidden="1" customHeight="1" x14ac:dyDescent="0.25">
      <c r="A7187" t="s">
        <v>2887</v>
      </c>
      <c r="B7187" t="s">
        <v>5</v>
      </c>
      <c r="C7187" t="s">
        <v>1913</v>
      </c>
      <c r="D7187" s="24">
        <v>11924</v>
      </c>
      <c r="E7187" t="s">
        <v>1729</v>
      </c>
      <c r="F7187" t="s">
        <v>128</v>
      </c>
      <c r="G7187" t="s">
        <v>110</v>
      </c>
      <c r="H7187" t="s">
        <v>2957</v>
      </c>
      <c r="I7187" t="s">
        <v>1850</v>
      </c>
      <c r="J7187" t="s">
        <v>1919</v>
      </c>
      <c r="K7187" t="s">
        <v>1928</v>
      </c>
      <c r="L7187" s="24">
        <v>4388.29</v>
      </c>
      <c r="M7187" s="25">
        <f>+VLOOKUP(E7187, TC!A:D, 4, FALSE())</f>
        <v>1.1155499992851459</v>
      </c>
      <c r="N7187" s="24">
        <f t="shared" si="560"/>
        <v>4388.29</v>
      </c>
      <c r="O7187" t="str">
        <f t="shared" si="561"/>
        <v>FACTURA</v>
      </c>
      <c r="P7187" t="str">
        <f t="shared" si="562"/>
        <v>2025</v>
      </c>
      <c r="Q7187" t="str">
        <f t="shared" si="563"/>
        <v>05</v>
      </c>
      <c r="R7187" t="str">
        <f>+IFERROR(VLOOKUP(I7187, Listado!A:B, 2, FALSE()), "COMERCIALIZADORA INTERNACIONAL CARIBBEAN EXOTICS S A")</f>
        <v>PEREZ MEJIA MARIA PAULINA</v>
      </c>
      <c r="S7187" s="25">
        <f>+VLOOKUP(E7187, TC!A:D, 2, FALSE())</f>
        <v>4196.66</v>
      </c>
      <c r="T7187" t="str">
        <f t="shared" si="564"/>
        <v>USD</v>
      </c>
    </row>
    <row r="7188" spans="1:20" ht="18.75" hidden="1" customHeight="1" x14ac:dyDescent="0.25">
      <c r="A7188" t="s">
        <v>2887</v>
      </c>
      <c r="B7188" t="s">
        <v>5</v>
      </c>
      <c r="C7188" t="s">
        <v>1913</v>
      </c>
      <c r="D7188" s="24">
        <v>11924</v>
      </c>
      <c r="E7188" t="s">
        <v>1729</v>
      </c>
      <c r="F7188" t="s">
        <v>128</v>
      </c>
      <c r="G7188" t="s">
        <v>110</v>
      </c>
      <c r="H7188" t="s">
        <v>2957</v>
      </c>
      <c r="I7188" t="s">
        <v>1850</v>
      </c>
      <c r="J7188" t="s">
        <v>1919</v>
      </c>
      <c r="K7188" t="s">
        <v>45</v>
      </c>
      <c r="L7188" s="24">
        <v>7455</v>
      </c>
      <c r="M7188" s="25">
        <f>+VLOOKUP(E7188, TC!A:D, 4, FALSE())</f>
        <v>1.1155499992851459</v>
      </c>
      <c r="N7188" s="24">
        <f t="shared" si="560"/>
        <v>7455</v>
      </c>
      <c r="O7188" t="str">
        <f t="shared" si="561"/>
        <v>FACTURA</v>
      </c>
      <c r="P7188" t="str">
        <f t="shared" si="562"/>
        <v>2025</v>
      </c>
      <c r="Q7188" t="str">
        <f t="shared" si="563"/>
        <v>05</v>
      </c>
      <c r="R7188" t="str">
        <f>+IFERROR(VLOOKUP(I7188, Listado!A:B, 2, FALSE()), "COMERCIALIZADORA INTERNACIONAL CARIBBEAN EXOTICS S A")</f>
        <v>PEREZ MEJIA MARIA PAULINA</v>
      </c>
      <c r="S7188" s="25">
        <f>+VLOOKUP(E7188, TC!A:D, 2, FALSE())</f>
        <v>4196.66</v>
      </c>
      <c r="T7188" t="str">
        <f t="shared" si="564"/>
        <v>USD</v>
      </c>
    </row>
    <row r="7189" spans="1:20" ht="18.75" hidden="1" customHeight="1" x14ac:dyDescent="0.25">
      <c r="A7189" t="s">
        <v>2887</v>
      </c>
      <c r="B7189" t="s">
        <v>5</v>
      </c>
      <c r="C7189" t="s">
        <v>1913</v>
      </c>
      <c r="D7189" s="24">
        <v>11925</v>
      </c>
      <c r="E7189" t="s">
        <v>1729</v>
      </c>
      <c r="F7189" t="s">
        <v>128</v>
      </c>
      <c r="G7189" t="s">
        <v>110</v>
      </c>
      <c r="I7189" t="s">
        <v>1850</v>
      </c>
      <c r="J7189" t="s">
        <v>1919</v>
      </c>
      <c r="K7189" t="s">
        <v>1918</v>
      </c>
      <c r="L7189" s="24">
        <v>135</v>
      </c>
      <c r="M7189" s="25">
        <f>+VLOOKUP(E7189, TC!A:D, 4, FALSE())</f>
        <v>1.1155499992851459</v>
      </c>
      <c r="N7189" s="24">
        <f t="shared" si="560"/>
        <v>135</v>
      </c>
      <c r="O7189" t="str">
        <f t="shared" si="561"/>
        <v>FACTURA</v>
      </c>
      <c r="P7189" t="str">
        <f t="shared" si="562"/>
        <v>2025</v>
      </c>
      <c r="Q7189" t="str">
        <f t="shared" si="563"/>
        <v>05</v>
      </c>
      <c r="R7189" t="str">
        <f>+IFERROR(VLOOKUP(I7189, Listado!A:B, 2, FALSE()), "COMERCIALIZADORA INTERNACIONAL CARIBBEAN EXOTICS S A")</f>
        <v>PEREZ MEJIA MARIA PAULINA</v>
      </c>
      <c r="S7189" s="25">
        <f>+VLOOKUP(E7189, TC!A:D, 2, FALSE())</f>
        <v>4196.66</v>
      </c>
      <c r="T7189" t="str">
        <f t="shared" si="564"/>
        <v>USD</v>
      </c>
    </row>
    <row r="7190" spans="1:20" ht="18.75" hidden="1" customHeight="1" x14ac:dyDescent="0.25">
      <c r="A7190" t="s">
        <v>2887</v>
      </c>
      <c r="B7190" t="s">
        <v>5</v>
      </c>
      <c r="C7190" t="s">
        <v>1913</v>
      </c>
      <c r="D7190" s="24">
        <v>11926</v>
      </c>
      <c r="E7190" t="s">
        <v>1729</v>
      </c>
      <c r="F7190" t="s">
        <v>99</v>
      </c>
      <c r="G7190" t="s">
        <v>1914</v>
      </c>
      <c r="I7190" t="s">
        <v>108</v>
      </c>
      <c r="J7190" t="s">
        <v>1915</v>
      </c>
      <c r="K7190" t="s">
        <v>2803</v>
      </c>
      <c r="L7190" s="24">
        <v>52500</v>
      </c>
      <c r="M7190" s="25">
        <f>+VLOOKUP(E7190, TC!A:D, 4, FALSE())</f>
        <v>1.1155499992851459</v>
      </c>
      <c r="N7190" s="24">
        <f t="shared" si="560"/>
        <v>52500</v>
      </c>
      <c r="O7190" t="str">
        <f t="shared" si="561"/>
        <v>FACTURA</v>
      </c>
      <c r="P7190" t="str">
        <f t="shared" si="562"/>
        <v>2025</v>
      </c>
      <c r="Q7190" t="str">
        <f t="shared" si="563"/>
        <v>05</v>
      </c>
      <c r="R7190" t="str">
        <f>+IFERROR(VLOOKUP(I7190, Listado!A:B, 2, FALSE()), "COMERCIALIZADORA INTERNACIONAL CARIBBEAN EXOTICS S A")</f>
        <v>LONDOÑO ECHEVERRI ALEJANDRA</v>
      </c>
      <c r="S7190" s="25">
        <f>+VLOOKUP(E7190, TC!A:D, 2, FALSE())</f>
        <v>4196.66</v>
      </c>
      <c r="T7190" t="str">
        <f t="shared" si="564"/>
        <v>COP</v>
      </c>
    </row>
    <row r="7191" spans="1:20" ht="18.75" hidden="1" customHeight="1" x14ac:dyDescent="0.25">
      <c r="A7191" t="s">
        <v>2887</v>
      </c>
      <c r="B7191" t="s">
        <v>5</v>
      </c>
      <c r="C7191" t="s">
        <v>1913</v>
      </c>
      <c r="D7191" s="24">
        <v>11927</v>
      </c>
      <c r="E7191" t="s">
        <v>1729</v>
      </c>
      <c r="F7191" t="s">
        <v>99</v>
      </c>
      <c r="G7191" t="s">
        <v>1914</v>
      </c>
      <c r="I7191" t="s">
        <v>108</v>
      </c>
      <c r="J7191" t="s">
        <v>1915</v>
      </c>
      <c r="K7191" t="s">
        <v>2023</v>
      </c>
      <c r="L7191" s="24">
        <v>32000</v>
      </c>
      <c r="M7191" s="25">
        <f>+VLOOKUP(E7191, TC!A:D, 4, FALSE())</f>
        <v>1.1155499992851459</v>
      </c>
      <c r="N7191" s="24">
        <f t="shared" si="560"/>
        <v>32000</v>
      </c>
      <c r="O7191" t="str">
        <f t="shared" si="561"/>
        <v>FACTURA</v>
      </c>
      <c r="P7191" t="str">
        <f t="shared" si="562"/>
        <v>2025</v>
      </c>
      <c r="Q7191" t="str">
        <f t="shared" si="563"/>
        <v>05</v>
      </c>
      <c r="R7191" t="str">
        <f>+IFERROR(VLOOKUP(I7191, Listado!A:B, 2, FALSE()), "COMERCIALIZADORA INTERNACIONAL CARIBBEAN EXOTICS S A")</f>
        <v>LONDOÑO ECHEVERRI ALEJANDRA</v>
      </c>
      <c r="S7191" s="25">
        <f>+VLOOKUP(E7191, TC!A:D, 2, FALSE())</f>
        <v>4196.66</v>
      </c>
      <c r="T7191" t="str">
        <f t="shared" si="564"/>
        <v>COP</v>
      </c>
    </row>
    <row r="7192" spans="1:20" ht="18.75" hidden="1" customHeight="1" x14ac:dyDescent="0.25">
      <c r="A7192" t="s">
        <v>2887</v>
      </c>
      <c r="B7192" t="s">
        <v>5</v>
      </c>
      <c r="C7192" t="s">
        <v>1913</v>
      </c>
      <c r="D7192" s="24">
        <v>11928</v>
      </c>
      <c r="E7192" t="s">
        <v>1729</v>
      </c>
      <c r="F7192" t="s">
        <v>99</v>
      </c>
      <c r="G7192" t="s">
        <v>1914</v>
      </c>
      <c r="I7192" t="s">
        <v>108</v>
      </c>
      <c r="J7192" t="s">
        <v>1915</v>
      </c>
      <c r="K7192" t="s">
        <v>2020</v>
      </c>
      <c r="L7192" s="24">
        <v>7800</v>
      </c>
      <c r="M7192" s="25">
        <f>+VLOOKUP(E7192, TC!A:D, 4, FALSE())</f>
        <v>1.1155499992851459</v>
      </c>
      <c r="N7192" s="24">
        <f t="shared" si="560"/>
        <v>7800</v>
      </c>
      <c r="O7192" t="str">
        <f t="shared" si="561"/>
        <v>FACTURA</v>
      </c>
      <c r="P7192" t="str">
        <f t="shared" si="562"/>
        <v>2025</v>
      </c>
      <c r="Q7192" t="str">
        <f t="shared" si="563"/>
        <v>05</v>
      </c>
      <c r="R7192" t="str">
        <f>+IFERROR(VLOOKUP(I7192, Listado!A:B, 2, FALSE()), "COMERCIALIZADORA INTERNACIONAL CARIBBEAN EXOTICS S A")</f>
        <v>LONDOÑO ECHEVERRI ALEJANDRA</v>
      </c>
      <c r="S7192" s="25">
        <f>+VLOOKUP(E7192, TC!A:D, 2, FALSE())</f>
        <v>4196.66</v>
      </c>
      <c r="T7192" t="str">
        <f t="shared" si="564"/>
        <v>COP</v>
      </c>
    </row>
    <row r="7193" spans="1:20" ht="18.75" hidden="1" customHeight="1" x14ac:dyDescent="0.25">
      <c r="A7193" t="s">
        <v>2887</v>
      </c>
      <c r="B7193" t="s">
        <v>5</v>
      </c>
      <c r="C7193" t="s">
        <v>1913</v>
      </c>
      <c r="D7193" s="24">
        <v>11928</v>
      </c>
      <c r="E7193" t="s">
        <v>1729</v>
      </c>
      <c r="F7193" t="s">
        <v>99</v>
      </c>
      <c r="G7193" t="s">
        <v>1914</v>
      </c>
      <c r="I7193" t="s">
        <v>108</v>
      </c>
      <c r="J7193" t="s">
        <v>1915</v>
      </c>
      <c r="K7193" t="s">
        <v>2020</v>
      </c>
      <c r="L7193" s="24">
        <v>2200</v>
      </c>
      <c r="M7193" s="25">
        <f>+VLOOKUP(E7193, TC!A:D, 4, FALSE())</f>
        <v>1.1155499992851459</v>
      </c>
      <c r="N7193" s="24">
        <f t="shared" si="560"/>
        <v>2200</v>
      </c>
      <c r="O7193" t="str">
        <f t="shared" si="561"/>
        <v>FACTURA</v>
      </c>
      <c r="P7193" t="str">
        <f t="shared" si="562"/>
        <v>2025</v>
      </c>
      <c r="Q7193" t="str">
        <f t="shared" si="563"/>
        <v>05</v>
      </c>
      <c r="R7193" t="str">
        <f>+IFERROR(VLOOKUP(I7193, Listado!A:B, 2, FALSE()), "COMERCIALIZADORA INTERNACIONAL CARIBBEAN EXOTICS S A")</f>
        <v>LONDOÑO ECHEVERRI ALEJANDRA</v>
      </c>
      <c r="S7193" s="25">
        <f>+VLOOKUP(E7193, TC!A:D, 2, FALSE())</f>
        <v>4196.66</v>
      </c>
      <c r="T7193" t="str">
        <f t="shared" si="564"/>
        <v>COP</v>
      </c>
    </row>
    <row r="7194" spans="1:20" ht="18.75" hidden="1" customHeight="1" x14ac:dyDescent="0.25">
      <c r="A7194" t="s">
        <v>2887</v>
      </c>
      <c r="B7194" t="s">
        <v>5</v>
      </c>
      <c r="C7194" t="s">
        <v>1913</v>
      </c>
      <c r="D7194" s="24">
        <v>11929</v>
      </c>
      <c r="E7194" t="s">
        <v>1729</v>
      </c>
      <c r="F7194" t="s">
        <v>99</v>
      </c>
      <c r="G7194" t="s">
        <v>1914</v>
      </c>
      <c r="I7194" t="s">
        <v>1840</v>
      </c>
      <c r="J7194" t="s">
        <v>1915</v>
      </c>
      <c r="K7194" t="s">
        <v>2023</v>
      </c>
      <c r="L7194" s="24">
        <v>236000</v>
      </c>
      <c r="M7194" s="25">
        <f>+VLOOKUP(E7194, TC!A:D, 4, FALSE())</f>
        <v>1.1155499992851459</v>
      </c>
      <c r="N7194" s="24">
        <f t="shared" si="560"/>
        <v>236000</v>
      </c>
      <c r="O7194" t="str">
        <f t="shared" si="561"/>
        <v>FACTURA</v>
      </c>
      <c r="P7194" t="str">
        <f t="shared" si="562"/>
        <v>2025</v>
      </c>
      <c r="Q7194" t="str">
        <f t="shared" si="563"/>
        <v>05</v>
      </c>
      <c r="R7194" t="str">
        <f>+IFERROR(VLOOKUP(I7194, Listado!A:B, 2, FALSE()), "COMERCIALIZADORA INTERNACIONAL CARIBBEAN EXOTICS S A")</f>
        <v>LONDOÑO ECHEVERRI ALEJANDRA</v>
      </c>
      <c r="S7194" s="25">
        <f>+VLOOKUP(E7194, TC!A:D, 2, FALSE())</f>
        <v>4196.66</v>
      </c>
      <c r="T7194" t="str">
        <f t="shared" si="564"/>
        <v>COP</v>
      </c>
    </row>
    <row r="7195" spans="1:20" ht="18.75" hidden="1" customHeight="1" x14ac:dyDescent="0.25">
      <c r="A7195" t="s">
        <v>2887</v>
      </c>
      <c r="B7195" t="s">
        <v>5</v>
      </c>
      <c r="C7195" t="s">
        <v>1913</v>
      </c>
      <c r="D7195" s="24">
        <v>11929</v>
      </c>
      <c r="E7195" t="s">
        <v>1729</v>
      </c>
      <c r="F7195" t="s">
        <v>99</v>
      </c>
      <c r="G7195" t="s">
        <v>1914</v>
      </c>
      <c r="I7195" t="s">
        <v>1840</v>
      </c>
      <c r="J7195" t="s">
        <v>1915</v>
      </c>
      <c r="K7195" t="s">
        <v>2023</v>
      </c>
      <c r="L7195" s="24">
        <v>12000</v>
      </c>
      <c r="M7195" s="25">
        <f>+VLOOKUP(E7195, TC!A:D, 4, FALSE())</f>
        <v>1.1155499992851459</v>
      </c>
      <c r="N7195" s="24">
        <f t="shared" si="560"/>
        <v>12000</v>
      </c>
      <c r="O7195" t="str">
        <f t="shared" si="561"/>
        <v>FACTURA</v>
      </c>
      <c r="P7195" t="str">
        <f t="shared" si="562"/>
        <v>2025</v>
      </c>
      <c r="Q7195" t="str">
        <f t="shared" si="563"/>
        <v>05</v>
      </c>
      <c r="R7195" t="str">
        <f>+IFERROR(VLOOKUP(I7195, Listado!A:B, 2, FALSE()), "COMERCIALIZADORA INTERNACIONAL CARIBBEAN EXOTICS S A")</f>
        <v>LONDOÑO ECHEVERRI ALEJANDRA</v>
      </c>
      <c r="S7195" s="25">
        <f>+VLOOKUP(E7195, TC!A:D, 2, FALSE())</f>
        <v>4196.66</v>
      </c>
      <c r="T7195" t="str">
        <f t="shared" si="564"/>
        <v>COP</v>
      </c>
    </row>
    <row r="7196" spans="1:20" ht="18.75" hidden="1" customHeight="1" x14ac:dyDescent="0.25">
      <c r="A7196" t="s">
        <v>2887</v>
      </c>
      <c r="B7196" t="s">
        <v>1923</v>
      </c>
      <c r="C7196" t="s">
        <v>1913</v>
      </c>
      <c r="D7196" s="24">
        <v>5991</v>
      </c>
      <c r="E7196" t="s">
        <v>1729</v>
      </c>
      <c r="F7196" t="s">
        <v>128</v>
      </c>
      <c r="G7196" t="s">
        <v>112</v>
      </c>
      <c r="H7196" t="s">
        <v>3003</v>
      </c>
      <c r="I7196" t="s">
        <v>1870</v>
      </c>
      <c r="J7196" t="s">
        <v>1930</v>
      </c>
      <c r="K7196" t="s">
        <v>1928</v>
      </c>
      <c r="L7196" s="24">
        <v>2046.8</v>
      </c>
      <c r="M7196" s="25">
        <f>+VLOOKUP(E7196, TC!A:D, 4, FALSE())</f>
        <v>1.1155499992851459</v>
      </c>
      <c r="N7196" s="24">
        <f t="shared" si="560"/>
        <v>2046.8</v>
      </c>
      <c r="O7196" t="str">
        <f t="shared" si="561"/>
        <v>FACTURA</v>
      </c>
      <c r="P7196" t="str">
        <f t="shared" si="562"/>
        <v>2025</v>
      </c>
      <c r="Q7196" t="str">
        <f t="shared" si="563"/>
        <v>05</v>
      </c>
      <c r="R7196" t="str">
        <f>+IFERROR(VLOOKUP(I7196, Listado!A:B, 2, FALSE()), "COMERCIALIZADORA INTERNACIONAL CARIBBEAN EXOTICS S A")</f>
        <v>HINCAPIE CONTRERAS ERIKA STEFANIA</v>
      </c>
      <c r="S7196" s="25">
        <f>+VLOOKUP(E7196, TC!A:D, 2, FALSE())</f>
        <v>4196.66</v>
      </c>
      <c r="T7196" t="str">
        <f t="shared" si="564"/>
        <v>USD</v>
      </c>
    </row>
    <row r="7197" spans="1:20" ht="18.75" hidden="1" customHeight="1" x14ac:dyDescent="0.25">
      <c r="A7197" t="s">
        <v>2887</v>
      </c>
      <c r="B7197" t="s">
        <v>1923</v>
      </c>
      <c r="C7197" t="s">
        <v>1913</v>
      </c>
      <c r="D7197" s="24">
        <v>5991</v>
      </c>
      <c r="E7197" t="s">
        <v>1729</v>
      </c>
      <c r="F7197" t="s">
        <v>128</v>
      </c>
      <c r="G7197" t="s">
        <v>112</v>
      </c>
      <c r="H7197" t="s">
        <v>3003</v>
      </c>
      <c r="I7197" t="s">
        <v>1870</v>
      </c>
      <c r="J7197" t="s">
        <v>1930</v>
      </c>
      <c r="K7197" t="s">
        <v>1937</v>
      </c>
      <c r="L7197" s="24">
        <v>2550</v>
      </c>
      <c r="M7197" s="25">
        <f>+VLOOKUP(E7197, TC!A:D, 4, FALSE())</f>
        <v>1.1155499992851459</v>
      </c>
      <c r="N7197" s="24">
        <f t="shared" si="560"/>
        <v>2550</v>
      </c>
      <c r="O7197" t="str">
        <f t="shared" si="561"/>
        <v>FACTURA</v>
      </c>
      <c r="P7197" t="str">
        <f t="shared" si="562"/>
        <v>2025</v>
      </c>
      <c r="Q7197" t="str">
        <f t="shared" si="563"/>
        <v>05</v>
      </c>
      <c r="R7197" t="str">
        <f>+IFERROR(VLOOKUP(I7197, Listado!A:B, 2, FALSE()), "COMERCIALIZADORA INTERNACIONAL CARIBBEAN EXOTICS S A")</f>
        <v>HINCAPIE CONTRERAS ERIKA STEFANIA</v>
      </c>
      <c r="S7197" s="25">
        <f>+VLOOKUP(E7197, TC!A:D, 2, FALSE())</f>
        <v>4196.66</v>
      </c>
      <c r="T7197" t="str">
        <f t="shared" si="564"/>
        <v>USD</v>
      </c>
    </row>
    <row r="7198" spans="1:20" ht="18.75" hidden="1" customHeight="1" x14ac:dyDescent="0.25">
      <c r="A7198" t="s">
        <v>2887</v>
      </c>
      <c r="B7198" t="s">
        <v>1923</v>
      </c>
      <c r="C7198" t="s">
        <v>1913</v>
      </c>
      <c r="D7198" s="24">
        <v>5991</v>
      </c>
      <c r="E7198" t="s">
        <v>1729</v>
      </c>
      <c r="F7198" t="s">
        <v>128</v>
      </c>
      <c r="G7198" t="s">
        <v>112</v>
      </c>
      <c r="H7198" t="s">
        <v>3003</v>
      </c>
      <c r="I7198" t="s">
        <v>1870</v>
      </c>
      <c r="J7198" t="s">
        <v>1930</v>
      </c>
      <c r="K7198" t="s">
        <v>1938</v>
      </c>
      <c r="L7198" s="24">
        <v>4720</v>
      </c>
      <c r="M7198" s="25">
        <f>+VLOOKUP(E7198, TC!A:D, 4, FALSE())</f>
        <v>1.1155499992851459</v>
      </c>
      <c r="N7198" s="24">
        <f t="shared" si="560"/>
        <v>4720</v>
      </c>
      <c r="O7198" t="str">
        <f t="shared" si="561"/>
        <v>FACTURA</v>
      </c>
      <c r="P7198" t="str">
        <f t="shared" si="562"/>
        <v>2025</v>
      </c>
      <c r="Q7198" t="str">
        <f t="shared" si="563"/>
        <v>05</v>
      </c>
      <c r="R7198" t="str">
        <f>+IFERROR(VLOOKUP(I7198, Listado!A:B, 2, FALSE()), "COMERCIALIZADORA INTERNACIONAL CARIBBEAN EXOTICS S A")</f>
        <v>HINCAPIE CONTRERAS ERIKA STEFANIA</v>
      </c>
      <c r="S7198" s="25">
        <f>+VLOOKUP(E7198, TC!A:D, 2, FALSE())</f>
        <v>4196.66</v>
      </c>
      <c r="T7198" t="str">
        <f t="shared" si="564"/>
        <v>USD</v>
      </c>
    </row>
    <row r="7199" spans="1:20" ht="18.75" hidden="1" customHeight="1" x14ac:dyDescent="0.25">
      <c r="A7199" t="s">
        <v>2887</v>
      </c>
      <c r="B7199" t="s">
        <v>5</v>
      </c>
      <c r="C7199" t="s">
        <v>1913</v>
      </c>
      <c r="D7199" s="24">
        <v>11930</v>
      </c>
      <c r="E7199" t="s">
        <v>1729</v>
      </c>
      <c r="F7199" t="s">
        <v>99</v>
      </c>
      <c r="G7199" t="s">
        <v>1914</v>
      </c>
      <c r="H7199" t="s">
        <v>2621</v>
      </c>
      <c r="I7199" t="s">
        <v>3004</v>
      </c>
      <c r="J7199" t="s">
        <v>1915</v>
      </c>
      <c r="K7199" t="s">
        <v>107</v>
      </c>
      <c r="L7199" s="24">
        <v>220000</v>
      </c>
      <c r="M7199" s="25">
        <f>+VLOOKUP(E7199, TC!A:D, 4, FALSE())</f>
        <v>1.1155499992851459</v>
      </c>
      <c r="N7199" s="24">
        <f t="shared" si="560"/>
        <v>220000</v>
      </c>
      <c r="O7199" t="str">
        <f t="shared" si="561"/>
        <v>FACTURA</v>
      </c>
      <c r="P7199" t="str">
        <f t="shared" si="562"/>
        <v>2025</v>
      </c>
      <c r="Q7199" t="str">
        <f t="shared" si="563"/>
        <v>05</v>
      </c>
      <c r="R7199" t="str">
        <f>+IFERROR(VLOOKUP(I7199, Listado!A:B, 2, FALSE()), "COMERCIALIZADORA INTERNACIONAL CARIBBEAN EXOTICS S A")</f>
        <v>COMERCIALIZADORA INTERNACIONAL CARIBBEAN EXOTICS S A</v>
      </c>
      <c r="S7199" s="25">
        <f>+VLOOKUP(E7199, TC!A:D, 2, FALSE())</f>
        <v>4196.66</v>
      </c>
      <c r="T7199" t="str">
        <f t="shared" si="564"/>
        <v>COP</v>
      </c>
    </row>
    <row r="7200" spans="1:20" ht="18.75" hidden="1" customHeight="1" x14ac:dyDescent="0.25">
      <c r="A7200" t="s">
        <v>2887</v>
      </c>
      <c r="B7200" t="s">
        <v>5</v>
      </c>
      <c r="C7200" t="s">
        <v>1913</v>
      </c>
      <c r="D7200" s="24">
        <v>11930</v>
      </c>
      <c r="E7200" t="s">
        <v>1729</v>
      </c>
      <c r="F7200" t="s">
        <v>99</v>
      </c>
      <c r="G7200" t="s">
        <v>1914</v>
      </c>
      <c r="H7200" t="s">
        <v>2621</v>
      </c>
      <c r="I7200" t="s">
        <v>3004</v>
      </c>
      <c r="J7200" t="s">
        <v>1915</v>
      </c>
      <c r="K7200" t="s">
        <v>2733</v>
      </c>
      <c r="L7200" s="24">
        <v>320000</v>
      </c>
      <c r="M7200" s="25">
        <f>+VLOOKUP(E7200, TC!A:D, 4, FALSE())</f>
        <v>1.1155499992851459</v>
      </c>
      <c r="N7200" s="24">
        <f t="shared" si="560"/>
        <v>320000</v>
      </c>
      <c r="O7200" t="str">
        <f t="shared" si="561"/>
        <v>FACTURA</v>
      </c>
      <c r="P7200" t="str">
        <f t="shared" si="562"/>
        <v>2025</v>
      </c>
      <c r="Q7200" t="str">
        <f t="shared" si="563"/>
        <v>05</v>
      </c>
      <c r="R7200" t="str">
        <f>+IFERROR(VLOOKUP(I7200, Listado!A:B, 2, FALSE()), "COMERCIALIZADORA INTERNACIONAL CARIBBEAN EXOTICS S A")</f>
        <v>COMERCIALIZADORA INTERNACIONAL CARIBBEAN EXOTICS S A</v>
      </c>
      <c r="S7200" s="25">
        <f>+VLOOKUP(E7200, TC!A:D, 2, FALSE())</f>
        <v>4196.66</v>
      </c>
      <c r="T7200" t="str">
        <f t="shared" si="564"/>
        <v>COP</v>
      </c>
    </row>
    <row r="7201" spans="1:20" ht="18.75" hidden="1" customHeight="1" x14ac:dyDescent="0.25">
      <c r="A7201" t="s">
        <v>2887</v>
      </c>
      <c r="B7201" t="s">
        <v>5</v>
      </c>
      <c r="C7201" t="s">
        <v>1913</v>
      </c>
      <c r="D7201" s="24">
        <v>11931</v>
      </c>
      <c r="E7201" t="s">
        <v>1729</v>
      </c>
      <c r="F7201" t="s">
        <v>99</v>
      </c>
      <c r="G7201" t="s">
        <v>1914</v>
      </c>
      <c r="I7201" t="s">
        <v>1840</v>
      </c>
      <c r="J7201" t="s">
        <v>1915</v>
      </c>
      <c r="K7201" t="s">
        <v>2803</v>
      </c>
      <c r="L7201" s="24">
        <v>145750</v>
      </c>
      <c r="M7201" s="25">
        <f>+VLOOKUP(E7201, TC!A:D, 4, FALSE())</f>
        <v>1.1155499992851459</v>
      </c>
      <c r="N7201" s="24">
        <f t="shared" si="560"/>
        <v>145750</v>
      </c>
      <c r="O7201" t="str">
        <f t="shared" si="561"/>
        <v>FACTURA</v>
      </c>
      <c r="P7201" t="str">
        <f t="shared" si="562"/>
        <v>2025</v>
      </c>
      <c r="Q7201" t="str">
        <f t="shared" si="563"/>
        <v>05</v>
      </c>
      <c r="R7201" t="str">
        <f>+IFERROR(VLOOKUP(I7201, Listado!A:B, 2, FALSE()), "COMERCIALIZADORA INTERNACIONAL CARIBBEAN EXOTICS S A")</f>
        <v>LONDOÑO ECHEVERRI ALEJANDRA</v>
      </c>
      <c r="S7201" s="25">
        <f>+VLOOKUP(E7201, TC!A:D, 2, FALSE())</f>
        <v>4196.66</v>
      </c>
      <c r="T7201" t="str">
        <f t="shared" si="564"/>
        <v>COP</v>
      </c>
    </row>
    <row r="7202" spans="1:20" ht="18.75" hidden="1" customHeight="1" x14ac:dyDescent="0.25">
      <c r="A7202" t="s">
        <v>2887</v>
      </c>
      <c r="B7202" t="s">
        <v>5</v>
      </c>
      <c r="C7202" t="s">
        <v>1913</v>
      </c>
      <c r="D7202" s="24">
        <v>11931</v>
      </c>
      <c r="E7202" t="s">
        <v>1729</v>
      </c>
      <c r="F7202" t="s">
        <v>99</v>
      </c>
      <c r="G7202" t="s">
        <v>1914</v>
      </c>
      <c r="I7202" t="s">
        <v>1840</v>
      </c>
      <c r="J7202" t="s">
        <v>1915</v>
      </c>
      <c r="K7202" t="s">
        <v>2803</v>
      </c>
      <c r="L7202" s="24">
        <v>91750</v>
      </c>
      <c r="M7202" s="25">
        <f>+VLOOKUP(E7202, TC!A:D, 4, FALSE())</f>
        <v>1.1155499992851459</v>
      </c>
      <c r="N7202" s="24">
        <f t="shared" si="560"/>
        <v>91750</v>
      </c>
      <c r="O7202" t="str">
        <f t="shared" si="561"/>
        <v>FACTURA</v>
      </c>
      <c r="P7202" t="str">
        <f t="shared" si="562"/>
        <v>2025</v>
      </c>
      <c r="Q7202" t="str">
        <f t="shared" si="563"/>
        <v>05</v>
      </c>
      <c r="R7202" t="str">
        <f>+IFERROR(VLOOKUP(I7202, Listado!A:B, 2, FALSE()), "COMERCIALIZADORA INTERNACIONAL CARIBBEAN EXOTICS S A")</f>
        <v>LONDOÑO ECHEVERRI ALEJANDRA</v>
      </c>
      <c r="S7202" s="25">
        <f>+VLOOKUP(E7202, TC!A:D, 2, FALSE())</f>
        <v>4196.66</v>
      </c>
      <c r="T7202" t="str">
        <f t="shared" si="564"/>
        <v>COP</v>
      </c>
    </row>
    <row r="7203" spans="1:20" ht="18.75" hidden="1" customHeight="1" x14ac:dyDescent="0.25">
      <c r="A7203" t="s">
        <v>2887</v>
      </c>
      <c r="B7203" t="s">
        <v>5</v>
      </c>
      <c r="C7203" t="s">
        <v>1913</v>
      </c>
      <c r="D7203" s="24">
        <v>11932</v>
      </c>
      <c r="E7203" t="s">
        <v>1729</v>
      </c>
      <c r="F7203" t="s">
        <v>99</v>
      </c>
      <c r="G7203" t="s">
        <v>1914</v>
      </c>
      <c r="H7203" t="s">
        <v>2621</v>
      </c>
      <c r="I7203" t="s">
        <v>3005</v>
      </c>
      <c r="J7203" t="s">
        <v>1915</v>
      </c>
      <c r="K7203" t="s">
        <v>107</v>
      </c>
      <c r="L7203" s="24">
        <v>220000</v>
      </c>
      <c r="M7203" s="25">
        <f>+VLOOKUP(E7203, TC!A:D, 4, FALSE())</f>
        <v>1.1155499992851459</v>
      </c>
      <c r="N7203" s="24">
        <f t="shared" si="560"/>
        <v>220000</v>
      </c>
      <c r="O7203" t="str">
        <f t="shared" si="561"/>
        <v>FACTURA</v>
      </c>
      <c r="P7203" t="str">
        <f t="shared" si="562"/>
        <v>2025</v>
      </c>
      <c r="Q7203" t="str">
        <f t="shared" si="563"/>
        <v>05</v>
      </c>
      <c r="R7203" t="str">
        <f>+IFERROR(VLOOKUP(I7203, Listado!A:B, 2, FALSE()), "COMERCIALIZADORA INTERNACIONAL CARIBBEAN EXOTICS S A")</f>
        <v>COMERCIALIZADORA INTERNACIONAL CARIBBEAN EXOTICS S A</v>
      </c>
      <c r="S7203" s="25">
        <f>+VLOOKUP(E7203, TC!A:D, 2, FALSE())</f>
        <v>4196.66</v>
      </c>
      <c r="T7203" t="str">
        <f t="shared" si="564"/>
        <v>COP</v>
      </c>
    </row>
    <row r="7204" spans="1:20" ht="18.75" hidden="1" customHeight="1" x14ac:dyDescent="0.25">
      <c r="A7204" t="s">
        <v>2887</v>
      </c>
      <c r="B7204" t="s">
        <v>5</v>
      </c>
      <c r="C7204" t="s">
        <v>1913</v>
      </c>
      <c r="D7204" s="24">
        <v>11933</v>
      </c>
      <c r="E7204" t="s">
        <v>1729</v>
      </c>
      <c r="F7204" t="s">
        <v>99</v>
      </c>
      <c r="G7204" t="s">
        <v>1914</v>
      </c>
      <c r="H7204" t="s">
        <v>2621</v>
      </c>
      <c r="I7204" t="s">
        <v>3006</v>
      </c>
      <c r="J7204" t="s">
        <v>1915</v>
      </c>
      <c r="K7204" t="s">
        <v>107</v>
      </c>
      <c r="L7204" s="24">
        <v>220000</v>
      </c>
      <c r="M7204" s="25">
        <f>+VLOOKUP(E7204, TC!A:D, 4, FALSE())</f>
        <v>1.1155499992851459</v>
      </c>
      <c r="N7204" s="24">
        <f t="shared" si="560"/>
        <v>220000</v>
      </c>
      <c r="O7204" t="str">
        <f t="shared" si="561"/>
        <v>FACTURA</v>
      </c>
      <c r="P7204" t="str">
        <f t="shared" si="562"/>
        <v>2025</v>
      </c>
      <c r="Q7204" t="str">
        <f t="shared" si="563"/>
        <v>05</v>
      </c>
      <c r="R7204" t="str">
        <f>+IFERROR(VLOOKUP(I7204, Listado!A:B, 2, FALSE()), "COMERCIALIZADORA INTERNACIONAL CARIBBEAN EXOTICS S A")</f>
        <v>COMERCIALIZADORA INTERNACIONAL CARIBBEAN EXOTICS S A</v>
      </c>
      <c r="S7204" s="25">
        <f>+VLOOKUP(E7204, TC!A:D, 2, FALSE())</f>
        <v>4196.66</v>
      </c>
      <c r="T7204" t="str">
        <f t="shared" si="564"/>
        <v>COP</v>
      </c>
    </row>
    <row r="7205" spans="1:20" ht="18.75" hidden="1" customHeight="1" x14ac:dyDescent="0.25">
      <c r="A7205" t="s">
        <v>2887</v>
      </c>
      <c r="B7205" t="s">
        <v>5</v>
      </c>
      <c r="C7205" t="s">
        <v>1913</v>
      </c>
      <c r="D7205" s="24">
        <v>11934</v>
      </c>
      <c r="E7205" t="s">
        <v>1729</v>
      </c>
      <c r="F7205" t="s">
        <v>99</v>
      </c>
      <c r="G7205" t="s">
        <v>1914</v>
      </c>
      <c r="I7205" t="s">
        <v>1840</v>
      </c>
      <c r="J7205" t="s">
        <v>1915</v>
      </c>
      <c r="K7205" t="s">
        <v>2803</v>
      </c>
      <c r="L7205" s="24">
        <v>45150</v>
      </c>
      <c r="M7205" s="25">
        <f>+VLOOKUP(E7205, TC!A:D, 4, FALSE())</f>
        <v>1.1155499992851459</v>
      </c>
      <c r="N7205" s="24">
        <f t="shared" si="560"/>
        <v>45150</v>
      </c>
      <c r="O7205" t="str">
        <f t="shared" si="561"/>
        <v>FACTURA</v>
      </c>
      <c r="P7205" t="str">
        <f t="shared" si="562"/>
        <v>2025</v>
      </c>
      <c r="Q7205" t="str">
        <f t="shared" si="563"/>
        <v>05</v>
      </c>
      <c r="R7205" t="str">
        <f>+IFERROR(VLOOKUP(I7205, Listado!A:B, 2, FALSE()), "COMERCIALIZADORA INTERNACIONAL CARIBBEAN EXOTICS S A")</f>
        <v>LONDOÑO ECHEVERRI ALEJANDRA</v>
      </c>
      <c r="S7205" s="25">
        <f>+VLOOKUP(E7205, TC!A:D, 2, FALSE())</f>
        <v>4196.66</v>
      </c>
      <c r="T7205" t="str">
        <f t="shared" si="564"/>
        <v>COP</v>
      </c>
    </row>
    <row r="7206" spans="1:20" ht="18.75" hidden="1" customHeight="1" x14ac:dyDescent="0.25">
      <c r="A7206" t="s">
        <v>2887</v>
      </c>
      <c r="B7206" t="s">
        <v>5</v>
      </c>
      <c r="C7206" t="s">
        <v>1913</v>
      </c>
      <c r="D7206" s="24">
        <v>11934</v>
      </c>
      <c r="E7206" t="s">
        <v>1729</v>
      </c>
      <c r="F7206" t="s">
        <v>99</v>
      </c>
      <c r="G7206" t="s">
        <v>1914</v>
      </c>
      <c r="I7206" t="s">
        <v>1840</v>
      </c>
      <c r="J7206" t="s">
        <v>1915</v>
      </c>
      <c r="K7206" t="s">
        <v>2803</v>
      </c>
      <c r="L7206" s="24">
        <v>61600</v>
      </c>
      <c r="M7206" s="25">
        <f>+VLOOKUP(E7206, TC!A:D, 4, FALSE())</f>
        <v>1.1155499992851459</v>
      </c>
      <c r="N7206" s="24">
        <f t="shared" si="560"/>
        <v>61600</v>
      </c>
      <c r="O7206" t="str">
        <f t="shared" si="561"/>
        <v>FACTURA</v>
      </c>
      <c r="P7206" t="str">
        <f t="shared" si="562"/>
        <v>2025</v>
      </c>
      <c r="Q7206" t="str">
        <f t="shared" si="563"/>
        <v>05</v>
      </c>
      <c r="R7206" t="str">
        <f>+IFERROR(VLOOKUP(I7206, Listado!A:B, 2, FALSE()), "COMERCIALIZADORA INTERNACIONAL CARIBBEAN EXOTICS S A")</f>
        <v>LONDOÑO ECHEVERRI ALEJANDRA</v>
      </c>
      <c r="S7206" s="25">
        <f>+VLOOKUP(E7206, TC!A:D, 2, FALSE())</f>
        <v>4196.66</v>
      </c>
      <c r="T7206" t="str">
        <f t="shared" si="564"/>
        <v>COP</v>
      </c>
    </row>
    <row r="7207" spans="1:20" ht="18.75" hidden="1" customHeight="1" x14ac:dyDescent="0.25">
      <c r="A7207" t="s">
        <v>2887</v>
      </c>
      <c r="B7207" t="s">
        <v>5</v>
      </c>
      <c r="C7207" t="s">
        <v>1913</v>
      </c>
      <c r="D7207" s="24">
        <v>11934</v>
      </c>
      <c r="E7207" t="s">
        <v>1729</v>
      </c>
      <c r="F7207" t="s">
        <v>99</v>
      </c>
      <c r="G7207" t="s">
        <v>1914</v>
      </c>
      <c r="I7207" t="s">
        <v>1840</v>
      </c>
      <c r="J7207" t="s">
        <v>1915</v>
      </c>
      <c r="K7207" t="s">
        <v>2803</v>
      </c>
      <c r="L7207" s="24">
        <v>126000</v>
      </c>
      <c r="M7207" s="25">
        <f>+VLOOKUP(E7207, TC!A:D, 4, FALSE())</f>
        <v>1.1155499992851459</v>
      </c>
      <c r="N7207" s="24">
        <f t="shared" si="560"/>
        <v>126000</v>
      </c>
      <c r="O7207" t="str">
        <f t="shared" si="561"/>
        <v>FACTURA</v>
      </c>
      <c r="P7207" t="str">
        <f t="shared" si="562"/>
        <v>2025</v>
      </c>
      <c r="Q7207" t="str">
        <f t="shared" si="563"/>
        <v>05</v>
      </c>
      <c r="R7207" t="str">
        <f>+IFERROR(VLOOKUP(I7207, Listado!A:B, 2, FALSE()), "COMERCIALIZADORA INTERNACIONAL CARIBBEAN EXOTICS S A")</f>
        <v>LONDOÑO ECHEVERRI ALEJANDRA</v>
      </c>
      <c r="S7207" s="25">
        <f>+VLOOKUP(E7207, TC!A:D, 2, FALSE())</f>
        <v>4196.66</v>
      </c>
      <c r="T7207" t="str">
        <f t="shared" si="564"/>
        <v>COP</v>
      </c>
    </row>
    <row r="7208" spans="1:20" ht="18.75" hidden="1" customHeight="1" x14ac:dyDescent="0.25">
      <c r="A7208" t="s">
        <v>2887</v>
      </c>
      <c r="B7208" t="s">
        <v>5</v>
      </c>
      <c r="C7208" t="s">
        <v>1913</v>
      </c>
      <c r="D7208" s="24">
        <v>11934</v>
      </c>
      <c r="E7208" t="s">
        <v>1729</v>
      </c>
      <c r="F7208" t="s">
        <v>99</v>
      </c>
      <c r="G7208" t="s">
        <v>1914</v>
      </c>
      <c r="I7208" t="s">
        <v>1840</v>
      </c>
      <c r="J7208" t="s">
        <v>1915</v>
      </c>
      <c r="K7208" t="s">
        <v>2803</v>
      </c>
      <c r="L7208" s="24">
        <v>121800</v>
      </c>
      <c r="M7208" s="25">
        <f>+VLOOKUP(E7208, TC!A:D, 4, FALSE())</f>
        <v>1.1155499992851459</v>
      </c>
      <c r="N7208" s="24">
        <f t="shared" si="560"/>
        <v>121800</v>
      </c>
      <c r="O7208" t="str">
        <f t="shared" si="561"/>
        <v>FACTURA</v>
      </c>
      <c r="P7208" t="str">
        <f t="shared" si="562"/>
        <v>2025</v>
      </c>
      <c r="Q7208" t="str">
        <f t="shared" si="563"/>
        <v>05</v>
      </c>
      <c r="R7208" t="str">
        <f>+IFERROR(VLOOKUP(I7208, Listado!A:B, 2, FALSE()), "COMERCIALIZADORA INTERNACIONAL CARIBBEAN EXOTICS S A")</f>
        <v>LONDOÑO ECHEVERRI ALEJANDRA</v>
      </c>
      <c r="S7208" s="25">
        <f>+VLOOKUP(E7208, TC!A:D, 2, FALSE())</f>
        <v>4196.66</v>
      </c>
      <c r="T7208" t="str">
        <f t="shared" si="564"/>
        <v>COP</v>
      </c>
    </row>
    <row r="7209" spans="1:20" ht="18.75" hidden="1" customHeight="1" x14ac:dyDescent="0.25">
      <c r="A7209" t="s">
        <v>2887</v>
      </c>
      <c r="B7209" t="s">
        <v>5</v>
      </c>
      <c r="C7209" t="s">
        <v>1913</v>
      </c>
      <c r="D7209" s="24">
        <v>11934</v>
      </c>
      <c r="E7209" t="s">
        <v>1729</v>
      </c>
      <c r="F7209" t="s">
        <v>99</v>
      </c>
      <c r="G7209" t="s">
        <v>1914</v>
      </c>
      <c r="I7209" t="s">
        <v>1840</v>
      </c>
      <c r="J7209" t="s">
        <v>1915</v>
      </c>
      <c r="K7209" t="s">
        <v>2803</v>
      </c>
      <c r="L7209" s="24">
        <v>170800</v>
      </c>
      <c r="M7209" s="25">
        <f>+VLOOKUP(E7209, TC!A:D, 4, FALSE())</f>
        <v>1.1155499992851459</v>
      </c>
      <c r="N7209" s="24">
        <f t="shared" si="560"/>
        <v>170800</v>
      </c>
      <c r="O7209" t="str">
        <f t="shared" si="561"/>
        <v>FACTURA</v>
      </c>
      <c r="P7209" t="str">
        <f t="shared" si="562"/>
        <v>2025</v>
      </c>
      <c r="Q7209" t="str">
        <f t="shared" si="563"/>
        <v>05</v>
      </c>
      <c r="R7209" t="str">
        <f>+IFERROR(VLOOKUP(I7209, Listado!A:B, 2, FALSE()), "COMERCIALIZADORA INTERNACIONAL CARIBBEAN EXOTICS S A")</f>
        <v>LONDOÑO ECHEVERRI ALEJANDRA</v>
      </c>
      <c r="S7209" s="25">
        <f>+VLOOKUP(E7209, TC!A:D, 2, FALSE())</f>
        <v>4196.66</v>
      </c>
      <c r="T7209" t="str">
        <f t="shared" si="564"/>
        <v>COP</v>
      </c>
    </row>
    <row r="7210" spans="1:20" ht="18.75" hidden="1" customHeight="1" x14ac:dyDescent="0.25">
      <c r="A7210" t="s">
        <v>2887</v>
      </c>
      <c r="B7210" t="s">
        <v>5</v>
      </c>
      <c r="C7210" t="s">
        <v>1913</v>
      </c>
      <c r="D7210" s="24">
        <v>11934</v>
      </c>
      <c r="E7210" t="s">
        <v>1729</v>
      </c>
      <c r="F7210" t="s">
        <v>99</v>
      </c>
      <c r="G7210" t="s">
        <v>1914</v>
      </c>
      <c r="I7210" t="s">
        <v>1840</v>
      </c>
      <c r="J7210" t="s">
        <v>1915</v>
      </c>
      <c r="K7210" t="s">
        <v>2803</v>
      </c>
      <c r="L7210" s="24">
        <v>646800</v>
      </c>
      <c r="M7210" s="25">
        <f>+VLOOKUP(E7210, TC!A:D, 4, FALSE())</f>
        <v>1.1155499992851459</v>
      </c>
      <c r="N7210" s="24">
        <f t="shared" si="560"/>
        <v>646800</v>
      </c>
      <c r="O7210" t="str">
        <f t="shared" si="561"/>
        <v>FACTURA</v>
      </c>
      <c r="P7210" t="str">
        <f t="shared" si="562"/>
        <v>2025</v>
      </c>
      <c r="Q7210" t="str">
        <f t="shared" si="563"/>
        <v>05</v>
      </c>
      <c r="R7210" t="str">
        <f>+IFERROR(VLOOKUP(I7210, Listado!A:B, 2, FALSE()), "COMERCIALIZADORA INTERNACIONAL CARIBBEAN EXOTICS S A")</f>
        <v>LONDOÑO ECHEVERRI ALEJANDRA</v>
      </c>
      <c r="S7210" s="25">
        <f>+VLOOKUP(E7210, TC!A:D, 2, FALSE())</f>
        <v>4196.66</v>
      </c>
      <c r="T7210" t="str">
        <f t="shared" si="564"/>
        <v>COP</v>
      </c>
    </row>
    <row r="7211" spans="1:20" ht="18.75" hidden="1" customHeight="1" x14ac:dyDescent="0.25">
      <c r="A7211" t="s">
        <v>2887</v>
      </c>
      <c r="B7211" t="s">
        <v>5</v>
      </c>
      <c r="C7211" t="s">
        <v>1913</v>
      </c>
      <c r="D7211" s="24">
        <v>11934</v>
      </c>
      <c r="E7211" t="s">
        <v>1729</v>
      </c>
      <c r="F7211" t="s">
        <v>99</v>
      </c>
      <c r="G7211" t="s">
        <v>1914</v>
      </c>
      <c r="I7211" t="s">
        <v>1840</v>
      </c>
      <c r="J7211" t="s">
        <v>1915</v>
      </c>
      <c r="K7211" t="s">
        <v>2803</v>
      </c>
      <c r="L7211" s="24">
        <v>337400</v>
      </c>
      <c r="M7211" s="25">
        <f>+VLOOKUP(E7211, TC!A:D, 4, FALSE())</f>
        <v>1.1155499992851459</v>
      </c>
      <c r="N7211" s="24">
        <f t="shared" si="560"/>
        <v>337400</v>
      </c>
      <c r="O7211" t="str">
        <f t="shared" si="561"/>
        <v>FACTURA</v>
      </c>
      <c r="P7211" t="str">
        <f t="shared" si="562"/>
        <v>2025</v>
      </c>
      <c r="Q7211" t="str">
        <f t="shared" si="563"/>
        <v>05</v>
      </c>
      <c r="R7211" t="str">
        <f>+IFERROR(VLOOKUP(I7211, Listado!A:B, 2, FALSE()), "COMERCIALIZADORA INTERNACIONAL CARIBBEAN EXOTICS S A")</f>
        <v>LONDOÑO ECHEVERRI ALEJANDRA</v>
      </c>
      <c r="S7211" s="25">
        <f>+VLOOKUP(E7211, TC!A:D, 2, FALSE())</f>
        <v>4196.66</v>
      </c>
      <c r="T7211" t="str">
        <f t="shared" si="564"/>
        <v>COP</v>
      </c>
    </row>
    <row r="7212" spans="1:20" ht="18.75" hidden="1" customHeight="1" x14ac:dyDescent="0.25">
      <c r="A7212" t="s">
        <v>2887</v>
      </c>
      <c r="B7212" t="s">
        <v>5</v>
      </c>
      <c r="C7212" t="s">
        <v>1913</v>
      </c>
      <c r="D7212" s="24">
        <v>11934</v>
      </c>
      <c r="E7212" t="s">
        <v>1729</v>
      </c>
      <c r="F7212" t="s">
        <v>99</v>
      </c>
      <c r="G7212" t="s">
        <v>1914</v>
      </c>
      <c r="I7212" t="s">
        <v>1840</v>
      </c>
      <c r="J7212" t="s">
        <v>1915</v>
      </c>
      <c r="K7212" t="s">
        <v>2803</v>
      </c>
      <c r="L7212" s="24">
        <v>362250</v>
      </c>
      <c r="M7212" s="25">
        <f>+VLOOKUP(E7212, TC!A:D, 4, FALSE())</f>
        <v>1.1155499992851459</v>
      </c>
      <c r="N7212" s="24">
        <f t="shared" si="560"/>
        <v>362250</v>
      </c>
      <c r="O7212" t="str">
        <f t="shared" si="561"/>
        <v>FACTURA</v>
      </c>
      <c r="P7212" t="str">
        <f t="shared" si="562"/>
        <v>2025</v>
      </c>
      <c r="Q7212" t="str">
        <f t="shared" si="563"/>
        <v>05</v>
      </c>
      <c r="R7212" t="str">
        <f>+IFERROR(VLOOKUP(I7212, Listado!A:B, 2, FALSE()), "COMERCIALIZADORA INTERNACIONAL CARIBBEAN EXOTICS S A")</f>
        <v>LONDOÑO ECHEVERRI ALEJANDRA</v>
      </c>
      <c r="S7212" s="25">
        <f>+VLOOKUP(E7212, TC!A:D, 2, FALSE())</f>
        <v>4196.66</v>
      </c>
      <c r="T7212" t="str">
        <f t="shared" si="564"/>
        <v>COP</v>
      </c>
    </row>
    <row r="7213" spans="1:20" ht="18.75" hidden="1" customHeight="1" x14ac:dyDescent="0.25">
      <c r="A7213" t="s">
        <v>2887</v>
      </c>
      <c r="B7213" t="s">
        <v>1923</v>
      </c>
      <c r="C7213" t="s">
        <v>1913</v>
      </c>
      <c r="D7213" s="24">
        <v>5992</v>
      </c>
      <c r="E7213" t="s">
        <v>1729</v>
      </c>
      <c r="F7213" t="s">
        <v>128</v>
      </c>
      <c r="G7213" t="s">
        <v>108</v>
      </c>
      <c r="H7213" t="s">
        <v>2006</v>
      </c>
      <c r="I7213" t="s">
        <v>1878</v>
      </c>
      <c r="J7213" t="s">
        <v>2007</v>
      </c>
      <c r="K7213" t="s">
        <v>2008</v>
      </c>
      <c r="L7213" s="24">
        <v>1260</v>
      </c>
      <c r="M7213" s="25">
        <f>+VLOOKUP(E7213, TC!A:D, 4, FALSE())</f>
        <v>1.1155499992851459</v>
      </c>
      <c r="N7213" s="24">
        <f t="shared" si="560"/>
        <v>1260</v>
      </c>
      <c r="O7213" t="str">
        <f t="shared" si="561"/>
        <v>FACTURA</v>
      </c>
      <c r="P7213" t="str">
        <f t="shared" si="562"/>
        <v>2025</v>
      </c>
      <c r="Q7213" t="str">
        <f t="shared" si="563"/>
        <v>05</v>
      </c>
      <c r="R7213" t="str">
        <f>+IFERROR(VLOOKUP(I7213, Listado!A:B, 2, FALSE()), "COMERCIALIZADORA INTERNACIONAL CARIBBEAN EXOTICS S A")</f>
        <v>PIEDRAHITA PEREZ MARIANA</v>
      </c>
      <c r="S7213" s="25">
        <f>+VLOOKUP(E7213, TC!A:D, 2, FALSE())</f>
        <v>4196.66</v>
      </c>
      <c r="T7213" t="str">
        <f t="shared" si="564"/>
        <v>USD</v>
      </c>
    </row>
    <row r="7214" spans="1:20" ht="18.75" hidden="1" customHeight="1" x14ac:dyDescent="0.25">
      <c r="A7214" t="s">
        <v>2887</v>
      </c>
      <c r="B7214" t="s">
        <v>1923</v>
      </c>
      <c r="C7214" t="s">
        <v>1913</v>
      </c>
      <c r="D7214" s="24">
        <v>5992</v>
      </c>
      <c r="E7214" t="s">
        <v>1729</v>
      </c>
      <c r="F7214" t="s">
        <v>128</v>
      </c>
      <c r="G7214" t="s">
        <v>108</v>
      </c>
      <c r="H7214" t="s">
        <v>2006</v>
      </c>
      <c r="I7214" t="s">
        <v>1878</v>
      </c>
      <c r="J7214" t="s">
        <v>2007</v>
      </c>
      <c r="K7214" t="s">
        <v>2009</v>
      </c>
      <c r="L7214" s="24">
        <v>352</v>
      </c>
      <c r="M7214" s="25">
        <f>+VLOOKUP(E7214, TC!A:D, 4, FALSE())</f>
        <v>1.1155499992851459</v>
      </c>
      <c r="N7214" s="24">
        <f t="shared" si="560"/>
        <v>352</v>
      </c>
      <c r="O7214" t="str">
        <f t="shared" si="561"/>
        <v>FACTURA</v>
      </c>
      <c r="P7214" t="str">
        <f t="shared" si="562"/>
        <v>2025</v>
      </c>
      <c r="Q7214" t="str">
        <f t="shared" si="563"/>
        <v>05</v>
      </c>
      <c r="R7214" t="str">
        <f>+IFERROR(VLOOKUP(I7214, Listado!A:B, 2, FALSE()), "COMERCIALIZADORA INTERNACIONAL CARIBBEAN EXOTICS S A")</f>
        <v>PIEDRAHITA PEREZ MARIANA</v>
      </c>
      <c r="S7214" s="25">
        <f>+VLOOKUP(E7214, TC!A:D, 2, FALSE())</f>
        <v>4196.66</v>
      </c>
      <c r="T7214" t="str">
        <f t="shared" si="564"/>
        <v>USD</v>
      </c>
    </row>
    <row r="7215" spans="1:20" ht="18.75" hidden="1" customHeight="1" x14ac:dyDescent="0.25">
      <c r="A7215" t="s">
        <v>2887</v>
      </c>
      <c r="B7215" t="s">
        <v>1923</v>
      </c>
      <c r="C7215" t="s">
        <v>1913</v>
      </c>
      <c r="D7215" s="24">
        <v>5992</v>
      </c>
      <c r="E7215" t="s">
        <v>1729</v>
      </c>
      <c r="F7215" t="s">
        <v>128</v>
      </c>
      <c r="G7215" t="s">
        <v>108</v>
      </c>
      <c r="H7215" t="s">
        <v>2006</v>
      </c>
      <c r="I7215" t="s">
        <v>1878</v>
      </c>
      <c r="J7215" t="s">
        <v>2007</v>
      </c>
      <c r="K7215" t="s">
        <v>2010</v>
      </c>
      <c r="L7215" s="24">
        <v>366</v>
      </c>
      <c r="M7215" s="25">
        <f>+VLOOKUP(E7215, TC!A:D, 4, FALSE())</f>
        <v>1.1155499992851459</v>
      </c>
      <c r="N7215" s="24">
        <f t="shared" si="560"/>
        <v>366</v>
      </c>
      <c r="O7215" t="str">
        <f t="shared" si="561"/>
        <v>FACTURA</v>
      </c>
      <c r="P7215" t="str">
        <f t="shared" si="562"/>
        <v>2025</v>
      </c>
      <c r="Q7215" t="str">
        <f t="shared" si="563"/>
        <v>05</v>
      </c>
      <c r="R7215" t="str">
        <f>+IFERROR(VLOOKUP(I7215, Listado!A:B, 2, FALSE()), "COMERCIALIZADORA INTERNACIONAL CARIBBEAN EXOTICS S A")</f>
        <v>PIEDRAHITA PEREZ MARIANA</v>
      </c>
      <c r="S7215" s="25">
        <f>+VLOOKUP(E7215, TC!A:D, 2, FALSE())</f>
        <v>4196.66</v>
      </c>
      <c r="T7215" t="str">
        <f t="shared" si="564"/>
        <v>USD</v>
      </c>
    </row>
    <row r="7216" spans="1:20" ht="18.75" hidden="1" customHeight="1" x14ac:dyDescent="0.25">
      <c r="A7216" t="s">
        <v>2887</v>
      </c>
      <c r="B7216" t="s">
        <v>1923</v>
      </c>
      <c r="C7216" t="s">
        <v>1913</v>
      </c>
      <c r="D7216" s="24">
        <v>5992</v>
      </c>
      <c r="E7216" t="s">
        <v>1729</v>
      </c>
      <c r="F7216" t="s">
        <v>128</v>
      </c>
      <c r="G7216" t="s">
        <v>108</v>
      </c>
      <c r="H7216" t="s">
        <v>2006</v>
      </c>
      <c r="I7216" t="s">
        <v>1878</v>
      </c>
      <c r="J7216" t="s">
        <v>2007</v>
      </c>
      <c r="K7216" t="s">
        <v>2011</v>
      </c>
      <c r="L7216" s="24">
        <v>218</v>
      </c>
      <c r="M7216" s="25">
        <f>+VLOOKUP(E7216, TC!A:D, 4, FALSE())</f>
        <v>1.1155499992851459</v>
      </c>
      <c r="N7216" s="24">
        <f t="shared" si="560"/>
        <v>218</v>
      </c>
      <c r="O7216" t="str">
        <f t="shared" si="561"/>
        <v>FACTURA</v>
      </c>
      <c r="P7216" t="str">
        <f t="shared" si="562"/>
        <v>2025</v>
      </c>
      <c r="Q7216" t="str">
        <f t="shared" si="563"/>
        <v>05</v>
      </c>
      <c r="R7216" t="str">
        <f>+IFERROR(VLOOKUP(I7216, Listado!A:B, 2, FALSE()), "COMERCIALIZADORA INTERNACIONAL CARIBBEAN EXOTICS S A")</f>
        <v>PIEDRAHITA PEREZ MARIANA</v>
      </c>
      <c r="S7216" s="25">
        <f>+VLOOKUP(E7216, TC!A:D, 2, FALSE())</f>
        <v>4196.66</v>
      </c>
      <c r="T7216" t="str">
        <f t="shared" si="564"/>
        <v>USD</v>
      </c>
    </row>
    <row r="7217" spans="1:20" ht="18.75" hidden="1" customHeight="1" x14ac:dyDescent="0.25">
      <c r="A7217" t="s">
        <v>2887</v>
      </c>
      <c r="B7217" t="s">
        <v>5</v>
      </c>
      <c r="C7217" t="s">
        <v>1913</v>
      </c>
      <c r="D7217" s="24">
        <v>11935</v>
      </c>
      <c r="E7217" t="s">
        <v>1729</v>
      </c>
      <c r="F7217" t="s">
        <v>99</v>
      </c>
      <c r="G7217" t="s">
        <v>1914</v>
      </c>
      <c r="H7217" t="s">
        <v>2621</v>
      </c>
      <c r="I7217" t="s">
        <v>3007</v>
      </c>
      <c r="J7217" t="s">
        <v>1915</v>
      </c>
      <c r="K7217" t="s">
        <v>2728</v>
      </c>
      <c r="L7217" s="24">
        <v>320000</v>
      </c>
      <c r="M7217" s="25">
        <f>+VLOOKUP(E7217, TC!A:D, 4, FALSE())</f>
        <v>1.1155499992851459</v>
      </c>
      <c r="N7217" s="24">
        <f t="shared" si="560"/>
        <v>320000</v>
      </c>
      <c r="O7217" t="str">
        <f t="shared" si="561"/>
        <v>FACTURA</v>
      </c>
      <c r="P7217" t="str">
        <f t="shared" si="562"/>
        <v>2025</v>
      </c>
      <c r="Q7217" t="str">
        <f t="shared" si="563"/>
        <v>05</v>
      </c>
      <c r="R7217" t="str">
        <f>+IFERROR(VLOOKUP(I7217, Listado!A:B, 2, FALSE()), "COMERCIALIZADORA INTERNACIONAL CARIBBEAN EXOTICS S A")</f>
        <v>COMERCIALIZADORA INTERNACIONAL CARIBBEAN EXOTICS S A</v>
      </c>
      <c r="S7217" s="25">
        <f>+VLOOKUP(E7217, TC!A:D, 2, FALSE())</f>
        <v>4196.66</v>
      </c>
      <c r="T7217" t="str">
        <f t="shared" si="564"/>
        <v>COP</v>
      </c>
    </row>
    <row r="7218" spans="1:20" ht="18.75" hidden="1" customHeight="1" x14ac:dyDescent="0.25">
      <c r="A7218" t="s">
        <v>2887</v>
      </c>
      <c r="B7218" t="s">
        <v>1923</v>
      </c>
      <c r="C7218" t="s">
        <v>1913</v>
      </c>
      <c r="D7218" s="24">
        <v>5993</v>
      </c>
      <c r="E7218" t="s">
        <v>1729</v>
      </c>
      <c r="F7218" t="s">
        <v>128</v>
      </c>
      <c r="G7218" t="s">
        <v>108</v>
      </c>
      <c r="H7218" t="s">
        <v>3008</v>
      </c>
      <c r="I7218" t="s">
        <v>1877</v>
      </c>
      <c r="J7218" t="s">
        <v>2049</v>
      </c>
      <c r="K7218" t="s">
        <v>2050</v>
      </c>
      <c r="L7218" s="24">
        <v>3400</v>
      </c>
      <c r="M7218" s="25">
        <f>+VLOOKUP(E7218, TC!A:D, 4, FALSE())</f>
        <v>1.1155499992851459</v>
      </c>
      <c r="N7218" s="24">
        <f t="shared" si="560"/>
        <v>3400</v>
      </c>
      <c r="O7218" t="str">
        <f t="shared" si="561"/>
        <v>FACTURA</v>
      </c>
      <c r="P7218" t="str">
        <f t="shared" si="562"/>
        <v>2025</v>
      </c>
      <c r="Q7218" t="str">
        <f t="shared" si="563"/>
        <v>05</v>
      </c>
      <c r="R7218" t="str">
        <f>+IFERROR(VLOOKUP(I7218, Listado!A:B, 2, FALSE()), "COMERCIALIZADORA INTERNACIONAL CARIBBEAN EXOTICS S A")</f>
        <v>PIEDRAHITA PEREZ MARIANA</v>
      </c>
      <c r="S7218" s="25">
        <f>+VLOOKUP(E7218, TC!A:D, 2, FALSE())</f>
        <v>4196.66</v>
      </c>
      <c r="T7218" t="str">
        <f t="shared" si="564"/>
        <v>USD</v>
      </c>
    </row>
    <row r="7219" spans="1:20" ht="18.75" hidden="1" customHeight="1" x14ac:dyDescent="0.25">
      <c r="A7219" t="s">
        <v>2887</v>
      </c>
      <c r="B7219" t="s">
        <v>1923</v>
      </c>
      <c r="C7219" t="s">
        <v>1913</v>
      </c>
      <c r="D7219" s="24">
        <v>5993</v>
      </c>
      <c r="E7219" t="s">
        <v>1729</v>
      </c>
      <c r="F7219" t="s">
        <v>128</v>
      </c>
      <c r="G7219" t="s">
        <v>108</v>
      </c>
      <c r="H7219" t="s">
        <v>3008</v>
      </c>
      <c r="I7219" t="s">
        <v>1877</v>
      </c>
      <c r="J7219" t="s">
        <v>2049</v>
      </c>
      <c r="K7219" t="s">
        <v>2051</v>
      </c>
      <c r="L7219" s="24">
        <v>600</v>
      </c>
      <c r="M7219" s="25">
        <f>+VLOOKUP(E7219, TC!A:D, 4, FALSE())</f>
        <v>1.1155499992851459</v>
      </c>
      <c r="N7219" s="24">
        <f t="shared" si="560"/>
        <v>600</v>
      </c>
      <c r="O7219" t="str">
        <f t="shared" si="561"/>
        <v>FACTURA</v>
      </c>
      <c r="P7219" t="str">
        <f t="shared" si="562"/>
        <v>2025</v>
      </c>
      <c r="Q7219" t="str">
        <f t="shared" si="563"/>
        <v>05</v>
      </c>
      <c r="R7219" t="str">
        <f>+IFERROR(VLOOKUP(I7219, Listado!A:B, 2, FALSE()), "COMERCIALIZADORA INTERNACIONAL CARIBBEAN EXOTICS S A")</f>
        <v>PIEDRAHITA PEREZ MARIANA</v>
      </c>
      <c r="S7219" s="25">
        <f>+VLOOKUP(E7219, TC!A:D, 2, FALSE())</f>
        <v>4196.66</v>
      </c>
      <c r="T7219" t="str">
        <f t="shared" si="564"/>
        <v>USD</v>
      </c>
    </row>
    <row r="7220" spans="1:20" ht="18.75" hidden="1" customHeight="1" x14ac:dyDescent="0.25">
      <c r="A7220" t="s">
        <v>2887</v>
      </c>
      <c r="B7220" t="s">
        <v>1923</v>
      </c>
      <c r="C7220" t="s">
        <v>1913</v>
      </c>
      <c r="D7220" s="24">
        <v>5993</v>
      </c>
      <c r="E7220" t="s">
        <v>1729</v>
      </c>
      <c r="F7220" t="s">
        <v>128</v>
      </c>
      <c r="G7220" t="s">
        <v>108</v>
      </c>
      <c r="H7220" t="s">
        <v>3008</v>
      </c>
      <c r="I7220" t="s">
        <v>1877</v>
      </c>
      <c r="J7220" t="s">
        <v>2049</v>
      </c>
      <c r="K7220" t="s">
        <v>2200</v>
      </c>
      <c r="L7220" s="24">
        <v>660</v>
      </c>
      <c r="M7220" s="25">
        <f>+VLOOKUP(E7220, TC!A:D, 4, FALSE())</f>
        <v>1.1155499992851459</v>
      </c>
      <c r="N7220" s="24">
        <f t="shared" si="560"/>
        <v>660</v>
      </c>
      <c r="O7220" t="str">
        <f t="shared" si="561"/>
        <v>FACTURA</v>
      </c>
      <c r="P7220" t="str">
        <f t="shared" si="562"/>
        <v>2025</v>
      </c>
      <c r="Q7220" t="str">
        <f t="shared" si="563"/>
        <v>05</v>
      </c>
      <c r="R7220" t="str">
        <f>+IFERROR(VLOOKUP(I7220, Listado!A:B, 2, FALSE()), "COMERCIALIZADORA INTERNACIONAL CARIBBEAN EXOTICS S A")</f>
        <v>PIEDRAHITA PEREZ MARIANA</v>
      </c>
      <c r="S7220" s="25">
        <f>+VLOOKUP(E7220, TC!A:D, 2, FALSE())</f>
        <v>4196.66</v>
      </c>
      <c r="T7220" t="str">
        <f t="shared" si="564"/>
        <v>USD</v>
      </c>
    </row>
    <row r="7221" spans="1:20" ht="18.75" hidden="1" customHeight="1" x14ac:dyDescent="0.25">
      <c r="A7221" t="s">
        <v>2887</v>
      </c>
      <c r="B7221" t="s">
        <v>1923</v>
      </c>
      <c r="C7221" t="s">
        <v>1913</v>
      </c>
      <c r="D7221" s="24">
        <v>5993</v>
      </c>
      <c r="E7221" t="s">
        <v>1729</v>
      </c>
      <c r="F7221" t="s">
        <v>128</v>
      </c>
      <c r="G7221" t="s">
        <v>108</v>
      </c>
      <c r="H7221" t="s">
        <v>3008</v>
      </c>
      <c r="I7221" t="s">
        <v>1877</v>
      </c>
      <c r="J7221" t="s">
        <v>2049</v>
      </c>
      <c r="K7221" t="s">
        <v>3009</v>
      </c>
      <c r="L7221" s="24">
        <v>32</v>
      </c>
      <c r="M7221" s="25">
        <f>+VLOOKUP(E7221, TC!A:D, 4, FALSE())</f>
        <v>1.1155499992851459</v>
      </c>
      <c r="N7221" s="24">
        <f t="shared" si="560"/>
        <v>32</v>
      </c>
      <c r="O7221" t="str">
        <f t="shared" si="561"/>
        <v>FACTURA</v>
      </c>
      <c r="P7221" t="str">
        <f t="shared" si="562"/>
        <v>2025</v>
      </c>
      <c r="Q7221" t="str">
        <f t="shared" si="563"/>
        <v>05</v>
      </c>
      <c r="R7221" t="str">
        <f>+IFERROR(VLOOKUP(I7221, Listado!A:B, 2, FALSE()), "COMERCIALIZADORA INTERNACIONAL CARIBBEAN EXOTICS S A")</f>
        <v>PIEDRAHITA PEREZ MARIANA</v>
      </c>
      <c r="S7221" s="25">
        <f>+VLOOKUP(E7221, TC!A:D, 2, FALSE())</f>
        <v>4196.66</v>
      </c>
      <c r="T7221" t="str">
        <f t="shared" si="564"/>
        <v>USD</v>
      </c>
    </row>
    <row r="7222" spans="1:20" ht="18.75" hidden="1" customHeight="1" x14ac:dyDescent="0.25">
      <c r="A7222" t="s">
        <v>2887</v>
      </c>
      <c r="B7222" t="s">
        <v>5</v>
      </c>
      <c r="C7222" t="s">
        <v>1913</v>
      </c>
      <c r="D7222" s="24">
        <v>11936</v>
      </c>
      <c r="E7222" t="s">
        <v>1729</v>
      </c>
      <c r="F7222" t="s">
        <v>99</v>
      </c>
      <c r="G7222" t="s">
        <v>1914</v>
      </c>
      <c r="H7222" t="s">
        <v>2621</v>
      </c>
      <c r="I7222" t="s">
        <v>3010</v>
      </c>
      <c r="J7222" t="s">
        <v>1915</v>
      </c>
      <c r="K7222" t="s">
        <v>107</v>
      </c>
      <c r="L7222" s="24">
        <v>220000</v>
      </c>
      <c r="M7222" s="25">
        <f>+VLOOKUP(E7222, TC!A:D, 4, FALSE())</f>
        <v>1.1155499992851459</v>
      </c>
      <c r="N7222" s="24">
        <f t="shared" si="560"/>
        <v>220000</v>
      </c>
      <c r="O7222" t="str">
        <f t="shared" si="561"/>
        <v>FACTURA</v>
      </c>
      <c r="P7222" t="str">
        <f t="shared" si="562"/>
        <v>2025</v>
      </c>
      <c r="Q7222" t="str">
        <f t="shared" si="563"/>
        <v>05</v>
      </c>
      <c r="R7222" t="str">
        <f>+IFERROR(VLOOKUP(I7222, Listado!A:B, 2, FALSE()), "COMERCIALIZADORA INTERNACIONAL CARIBBEAN EXOTICS S A")</f>
        <v>COMERCIALIZADORA INTERNACIONAL CARIBBEAN EXOTICS S A</v>
      </c>
      <c r="S7222" s="25">
        <f>+VLOOKUP(E7222, TC!A:D, 2, FALSE())</f>
        <v>4196.66</v>
      </c>
      <c r="T7222" t="str">
        <f t="shared" si="564"/>
        <v>COP</v>
      </c>
    </row>
    <row r="7223" spans="1:20" ht="18.75" hidden="1" customHeight="1" x14ac:dyDescent="0.25">
      <c r="A7223" t="s">
        <v>2887</v>
      </c>
      <c r="B7223" t="s">
        <v>5</v>
      </c>
      <c r="C7223" t="s">
        <v>1913</v>
      </c>
      <c r="D7223" s="24">
        <v>11936</v>
      </c>
      <c r="E7223" t="s">
        <v>1729</v>
      </c>
      <c r="F7223" t="s">
        <v>99</v>
      </c>
      <c r="G7223" t="s">
        <v>1914</v>
      </c>
      <c r="H7223" t="s">
        <v>2621</v>
      </c>
      <c r="I7223" t="s">
        <v>3010</v>
      </c>
      <c r="J7223" t="s">
        <v>1915</v>
      </c>
      <c r="K7223" t="s">
        <v>2733</v>
      </c>
      <c r="L7223" s="24">
        <v>320000</v>
      </c>
      <c r="M7223" s="25">
        <f>+VLOOKUP(E7223, TC!A:D, 4, FALSE())</f>
        <v>1.1155499992851459</v>
      </c>
      <c r="N7223" s="24">
        <f t="shared" si="560"/>
        <v>320000</v>
      </c>
      <c r="O7223" t="str">
        <f t="shared" si="561"/>
        <v>FACTURA</v>
      </c>
      <c r="P7223" t="str">
        <f t="shared" si="562"/>
        <v>2025</v>
      </c>
      <c r="Q7223" t="str">
        <f t="shared" si="563"/>
        <v>05</v>
      </c>
      <c r="R7223" t="str">
        <f>+IFERROR(VLOOKUP(I7223, Listado!A:B, 2, FALSE()), "COMERCIALIZADORA INTERNACIONAL CARIBBEAN EXOTICS S A")</f>
        <v>COMERCIALIZADORA INTERNACIONAL CARIBBEAN EXOTICS S A</v>
      </c>
      <c r="S7223" s="25">
        <f>+VLOOKUP(E7223, TC!A:D, 2, FALSE())</f>
        <v>4196.66</v>
      </c>
      <c r="T7223" t="str">
        <f t="shared" si="564"/>
        <v>COP</v>
      </c>
    </row>
    <row r="7224" spans="1:20" ht="18.75" hidden="1" customHeight="1" x14ac:dyDescent="0.25">
      <c r="A7224" t="s">
        <v>2887</v>
      </c>
      <c r="B7224" t="s">
        <v>5</v>
      </c>
      <c r="C7224" t="s">
        <v>1913</v>
      </c>
      <c r="D7224" s="24">
        <v>11937</v>
      </c>
      <c r="E7224" t="s">
        <v>1729</v>
      </c>
      <c r="F7224" t="s">
        <v>99</v>
      </c>
      <c r="G7224" t="s">
        <v>1914</v>
      </c>
      <c r="H7224" t="s">
        <v>2621</v>
      </c>
      <c r="I7224" t="s">
        <v>2860</v>
      </c>
      <c r="J7224" t="s">
        <v>1915</v>
      </c>
      <c r="K7224" t="s">
        <v>107</v>
      </c>
      <c r="L7224" s="24">
        <v>220000</v>
      </c>
      <c r="M7224" s="25">
        <f>+VLOOKUP(E7224, TC!A:D, 4, FALSE())</f>
        <v>1.1155499992851459</v>
      </c>
      <c r="N7224" s="24">
        <f t="shared" si="560"/>
        <v>220000</v>
      </c>
      <c r="O7224" t="str">
        <f t="shared" si="561"/>
        <v>FACTURA</v>
      </c>
      <c r="P7224" t="str">
        <f t="shared" si="562"/>
        <v>2025</v>
      </c>
      <c r="Q7224" t="str">
        <f t="shared" si="563"/>
        <v>05</v>
      </c>
      <c r="R7224" t="str">
        <f>+IFERROR(VLOOKUP(I7224, Listado!A:B, 2, FALSE()), "COMERCIALIZADORA INTERNACIONAL CARIBBEAN EXOTICS S A")</f>
        <v>COMERCIALIZADORA INTERNACIONAL CARIBBEAN EXOTICS S A</v>
      </c>
      <c r="S7224" s="25">
        <f>+VLOOKUP(E7224, TC!A:D, 2, FALSE())</f>
        <v>4196.66</v>
      </c>
      <c r="T7224" t="str">
        <f t="shared" si="564"/>
        <v>COP</v>
      </c>
    </row>
    <row r="7225" spans="1:20" ht="18.75" hidden="1" customHeight="1" x14ac:dyDescent="0.25">
      <c r="A7225" t="s">
        <v>2887</v>
      </c>
      <c r="B7225" t="s">
        <v>5</v>
      </c>
      <c r="C7225" t="s">
        <v>1913</v>
      </c>
      <c r="D7225" s="24">
        <v>11937</v>
      </c>
      <c r="E7225" t="s">
        <v>1729</v>
      </c>
      <c r="F7225" t="s">
        <v>99</v>
      </c>
      <c r="G7225" t="s">
        <v>1914</v>
      </c>
      <c r="H7225" t="s">
        <v>2621</v>
      </c>
      <c r="I7225" t="s">
        <v>2860</v>
      </c>
      <c r="J7225" t="s">
        <v>1915</v>
      </c>
      <c r="K7225" t="s">
        <v>2728</v>
      </c>
      <c r="L7225" s="24">
        <v>320000</v>
      </c>
      <c r="M7225" s="25">
        <f>+VLOOKUP(E7225, TC!A:D, 4, FALSE())</f>
        <v>1.1155499992851459</v>
      </c>
      <c r="N7225" s="24">
        <f t="shared" si="560"/>
        <v>320000</v>
      </c>
      <c r="O7225" t="str">
        <f t="shared" si="561"/>
        <v>FACTURA</v>
      </c>
      <c r="P7225" t="str">
        <f t="shared" si="562"/>
        <v>2025</v>
      </c>
      <c r="Q7225" t="str">
        <f t="shared" si="563"/>
        <v>05</v>
      </c>
      <c r="R7225" t="str">
        <f>+IFERROR(VLOOKUP(I7225, Listado!A:B, 2, FALSE()), "COMERCIALIZADORA INTERNACIONAL CARIBBEAN EXOTICS S A")</f>
        <v>COMERCIALIZADORA INTERNACIONAL CARIBBEAN EXOTICS S A</v>
      </c>
      <c r="S7225" s="25">
        <f>+VLOOKUP(E7225, TC!A:D, 2, FALSE())</f>
        <v>4196.66</v>
      </c>
      <c r="T7225" t="str">
        <f t="shared" si="564"/>
        <v>COP</v>
      </c>
    </row>
    <row r="7226" spans="1:20" ht="18.75" hidden="1" customHeight="1" x14ac:dyDescent="0.25">
      <c r="A7226" t="s">
        <v>2887</v>
      </c>
      <c r="B7226" t="s">
        <v>5</v>
      </c>
      <c r="C7226" t="s">
        <v>1913</v>
      </c>
      <c r="D7226" s="24">
        <v>11938</v>
      </c>
      <c r="E7226" t="s">
        <v>1729</v>
      </c>
      <c r="F7226" t="s">
        <v>99</v>
      </c>
      <c r="G7226" t="s">
        <v>1914</v>
      </c>
      <c r="H7226" t="s">
        <v>2621</v>
      </c>
      <c r="I7226" t="s">
        <v>3011</v>
      </c>
      <c r="J7226" t="s">
        <v>1915</v>
      </c>
      <c r="K7226" t="s">
        <v>2733</v>
      </c>
      <c r="L7226" s="24">
        <v>320000</v>
      </c>
      <c r="M7226" s="25">
        <f>+VLOOKUP(E7226, TC!A:D, 4, FALSE())</f>
        <v>1.1155499992851459</v>
      </c>
      <c r="N7226" s="24">
        <f t="shared" si="560"/>
        <v>320000</v>
      </c>
      <c r="O7226" t="str">
        <f t="shared" si="561"/>
        <v>FACTURA</v>
      </c>
      <c r="P7226" t="str">
        <f t="shared" si="562"/>
        <v>2025</v>
      </c>
      <c r="Q7226" t="str">
        <f t="shared" si="563"/>
        <v>05</v>
      </c>
      <c r="R7226" t="str">
        <f>+IFERROR(VLOOKUP(I7226, Listado!A:B, 2, FALSE()), "COMERCIALIZADORA INTERNACIONAL CARIBBEAN EXOTICS S A")</f>
        <v>COMERCIALIZADORA INTERNACIONAL CARIBBEAN EXOTICS S A</v>
      </c>
      <c r="S7226" s="25">
        <f>+VLOOKUP(E7226, TC!A:D, 2, FALSE())</f>
        <v>4196.66</v>
      </c>
      <c r="T7226" t="str">
        <f t="shared" si="564"/>
        <v>COP</v>
      </c>
    </row>
    <row r="7227" spans="1:20" ht="18.75" hidden="1" customHeight="1" x14ac:dyDescent="0.25">
      <c r="A7227" t="s">
        <v>2887</v>
      </c>
      <c r="B7227" t="s">
        <v>5</v>
      </c>
      <c r="C7227" t="s">
        <v>1913</v>
      </c>
      <c r="D7227" s="24">
        <v>11939</v>
      </c>
      <c r="E7227" t="s">
        <v>1729</v>
      </c>
      <c r="F7227" t="s">
        <v>99</v>
      </c>
      <c r="G7227" t="s">
        <v>1914</v>
      </c>
      <c r="H7227" t="s">
        <v>2621</v>
      </c>
      <c r="I7227" t="s">
        <v>2740</v>
      </c>
      <c r="J7227" t="s">
        <v>1915</v>
      </c>
      <c r="K7227" t="s">
        <v>107</v>
      </c>
      <c r="L7227" s="24">
        <v>220000</v>
      </c>
      <c r="M7227" s="25">
        <f>+VLOOKUP(E7227, TC!A:D, 4, FALSE())</f>
        <v>1.1155499992851459</v>
      </c>
      <c r="N7227" s="24">
        <f t="shared" si="560"/>
        <v>220000</v>
      </c>
      <c r="O7227" t="str">
        <f t="shared" si="561"/>
        <v>FACTURA</v>
      </c>
      <c r="P7227" t="str">
        <f t="shared" si="562"/>
        <v>2025</v>
      </c>
      <c r="Q7227" t="str">
        <f t="shared" si="563"/>
        <v>05</v>
      </c>
      <c r="R7227" t="str">
        <f>+IFERROR(VLOOKUP(I7227, Listado!A:B, 2, FALSE()), "COMERCIALIZADORA INTERNACIONAL CARIBBEAN EXOTICS S A")</f>
        <v>COMERCIALIZADORA INTERNACIONAL CARIBBEAN EXOTICS S A</v>
      </c>
      <c r="S7227" s="25">
        <f>+VLOOKUP(E7227, TC!A:D, 2, FALSE())</f>
        <v>4196.66</v>
      </c>
      <c r="T7227" t="str">
        <f t="shared" si="564"/>
        <v>COP</v>
      </c>
    </row>
    <row r="7228" spans="1:20" ht="18.75" hidden="1" customHeight="1" x14ac:dyDescent="0.25">
      <c r="A7228" t="s">
        <v>2887</v>
      </c>
      <c r="B7228" t="s">
        <v>5</v>
      </c>
      <c r="C7228" t="s">
        <v>1913</v>
      </c>
      <c r="D7228" s="24">
        <v>11940</v>
      </c>
      <c r="E7228" t="s">
        <v>1729</v>
      </c>
      <c r="F7228" t="s">
        <v>99</v>
      </c>
      <c r="G7228" t="s">
        <v>1914</v>
      </c>
      <c r="H7228" t="s">
        <v>2621</v>
      </c>
      <c r="I7228" t="s">
        <v>2875</v>
      </c>
      <c r="J7228" t="s">
        <v>1915</v>
      </c>
      <c r="K7228" t="s">
        <v>107</v>
      </c>
      <c r="L7228" s="24">
        <v>220000</v>
      </c>
      <c r="M7228" s="25">
        <f>+VLOOKUP(E7228, TC!A:D, 4, FALSE())</f>
        <v>1.1155499992851459</v>
      </c>
      <c r="N7228" s="24">
        <f t="shared" si="560"/>
        <v>220000</v>
      </c>
      <c r="O7228" t="str">
        <f t="shared" si="561"/>
        <v>FACTURA</v>
      </c>
      <c r="P7228" t="str">
        <f t="shared" si="562"/>
        <v>2025</v>
      </c>
      <c r="Q7228" t="str">
        <f t="shared" si="563"/>
        <v>05</v>
      </c>
      <c r="R7228" t="str">
        <f>+IFERROR(VLOOKUP(I7228, Listado!A:B, 2, FALSE()), "COMERCIALIZADORA INTERNACIONAL CARIBBEAN EXOTICS S A")</f>
        <v>COMERCIALIZADORA INTERNACIONAL CARIBBEAN EXOTICS S A</v>
      </c>
      <c r="S7228" s="25">
        <f>+VLOOKUP(E7228, TC!A:D, 2, FALSE())</f>
        <v>4196.66</v>
      </c>
      <c r="T7228" t="str">
        <f t="shared" si="564"/>
        <v>COP</v>
      </c>
    </row>
    <row r="7229" spans="1:20" ht="18.75" hidden="1" customHeight="1" x14ac:dyDescent="0.25">
      <c r="A7229" t="s">
        <v>2887</v>
      </c>
      <c r="B7229" t="s">
        <v>5</v>
      </c>
      <c r="C7229" t="s">
        <v>1913</v>
      </c>
      <c r="D7229" s="24">
        <v>11941</v>
      </c>
      <c r="E7229" t="s">
        <v>1729</v>
      </c>
      <c r="F7229" t="s">
        <v>99</v>
      </c>
      <c r="G7229" t="s">
        <v>1914</v>
      </c>
      <c r="H7229" t="s">
        <v>2621</v>
      </c>
      <c r="I7229" t="s">
        <v>2884</v>
      </c>
      <c r="J7229" t="s">
        <v>1915</v>
      </c>
      <c r="K7229" t="s">
        <v>109</v>
      </c>
      <c r="L7229" s="24">
        <v>1400000</v>
      </c>
      <c r="M7229" s="25">
        <f>+VLOOKUP(E7229, TC!A:D, 4, FALSE())</f>
        <v>1.1155499992851459</v>
      </c>
      <c r="N7229" s="24">
        <f t="shared" si="560"/>
        <v>1400000</v>
      </c>
      <c r="O7229" t="str">
        <f t="shared" si="561"/>
        <v>FACTURA</v>
      </c>
      <c r="P7229" t="str">
        <f t="shared" si="562"/>
        <v>2025</v>
      </c>
      <c r="Q7229" t="str">
        <f t="shared" si="563"/>
        <v>05</v>
      </c>
      <c r="R7229" t="str">
        <f>+IFERROR(VLOOKUP(I7229, Listado!A:B, 2, FALSE()), "COMERCIALIZADORA INTERNACIONAL CARIBBEAN EXOTICS S A")</f>
        <v>COMERCIALIZADORA INTERNACIONAL CARIBBEAN EXOTICS S A</v>
      </c>
      <c r="S7229" s="25">
        <f>+VLOOKUP(E7229, TC!A:D, 2, FALSE())</f>
        <v>4196.66</v>
      </c>
      <c r="T7229" t="str">
        <f t="shared" si="564"/>
        <v>COP</v>
      </c>
    </row>
    <row r="7230" spans="1:20" ht="18.75" hidden="1" customHeight="1" x14ac:dyDescent="0.25">
      <c r="A7230" t="s">
        <v>2887</v>
      </c>
      <c r="B7230" t="s">
        <v>5</v>
      </c>
      <c r="C7230" t="s">
        <v>1913</v>
      </c>
      <c r="D7230" s="24">
        <v>11942</v>
      </c>
      <c r="E7230" t="s">
        <v>1729</v>
      </c>
      <c r="F7230" t="s">
        <v>99</v>
      </c>
      <c r="G7230" t="s">
        <v>1914</v>
      </c>
      <c r="H7230" t="s">
        <v>2621</v>
      </c>
      <c r="I7230" t="s">
        <v>3012</v>
      </c>
      <c r="J7230" t="s">
        <v>1915</v>
      </c>
      <c r="K7230" t="s">
        <v>107</v>
      </c>
      <c r="L7230" s="24">
        <v>220000</v>
      </c>
      <c r="M7230" s="25">
        <f>+VLOOKUP(E7230, TC!A:D, 4, FALSE())</f>
        <v>1.1155499992851459</v>
      </c>
      <c r="N7230" s="24">
        <f t="shared" si="560"/>
        <v>220000</v>
      </c>
      <c r="O7230" t="str">
        <f t="shared" si="561"/>
        <v>FACTURA</v>
      </c>
      <c r="P7230" t="str">
        <f t="shared" si="562"/>
        <v>2025</v>
      </c>
      <c r="Q7230" t="str">
        <f t="shared" si="563"/>
        <v>05</v>
      </c>
      <c r="R7230" t="str">
        <f>+IFERROR(VLOOKUP(I7230, Listado!A:B, 2, FALSE()), "COMERCIALIZADORA INTERNACIONAL CARIBBEAN EXOTICS S A")</f>
        <v>COMERCIALIZADORA INTERNACIONAL CARIBBEAN EXOTICS S A</v>
      </c>
      <c r="S7230" s="25">
        <f>+VLOOKUP(E7230, TC!A:D, 2, FALSE())</f>
        <v>4196.66</v>
      </c>
      <c r="T7230" t="str">
        <f t="shared" si="564"/>
        <v>COP</v>
      </c>
    </row>
    <row r="7231" spans="1:20" ht="18.75" hidden="1" customHeight="1" x14ac:dyDescent="0.25">
      <c r="A7231" t="s">
        <v>2887</v>
      </c>
      <c r="B7231" t="s">
        <v>5</v>
      </c>
      <c r="C7231" t="s">
        <v>1913</v>
      </c>
      <c r="D7231" s="24">
        <v>11942</v>
      </c>
      <c r="E7231" t="s">
        <v>1729</v>
      </c>
      <c r="F7231" t="s">
        <v>99</v>
      </c>
      <c r="G7231" t="s">
        <v>1914</v>
      </c>
      <c r="H7231" t="s">
        <v>2621</v>
      </c>
      <c r="I7231" t="s">
        <v>3012</v>
      </c>
      <c r="J7231" t="s">
        <v>1915</v>
      </c>
      <c r="K7231" t="s">
        <v>2733</v>
      </c>
      <c r="L7231" s="24">
        <v>320000</v>
      </c>
      <c r="M7231" s="25">
        <f>+VLOOKUP(E7231, TC!A:D, 4, FALSE())</f>
        <v>1.1155499992851459</v>
      </c>
      <c r="N7231" s="24">
        <f t="shared" si="560"/>
        <v>320000</v>
      </c>
      <c r="O7231" t="str">
        <f t="shared" si="561"/>
        <v>FACTURA</v>
      </c>
      <c r="P7231" t="str">
        <f t="shared" si="562"/>
        <v>2025</v>
      </c>
      <c r="Q7231" t="str">
        <f t="shared" si="563"/>
        <v>05</v>
      </c>
      <c r="R7231" t="str">
        <f>+IFERROR(VLOOKUP(I7231, Listado!A:B, 2, FALSE()), "COMERCIALIZADORA INTERNACIONAL CARIBBEAN EXOTICS S A")</f>
        <v>COMERCIALIZADORA INTERNACIONAL CARIBBEAN EXOTICS S A</v>
      </c>
      <c r="S7231" s="25">
        <f>+VLOOKUP(E7231, TC!A:D, 2, FALSE())</f>
        <v>4196.66</v>
      </c>
      <c r="T7231" t="str">
        <f t="shared" si="564"/>
        <v>COP</v>
      </c>
    </row>
    <row r="7232" spans="1:20" ht="18.75" hidden="1" customHeight="1" x14ac:dyDescent="0.25">
      <c r="A7232" t="s">
        <v>2887</v>
      </c>
      <c r="B7232" t="s">
        <v>5</v>
      </c>
      <c r="C7232" t="s">
        <v>1913</v>
      </c>
      <c r="D7232" s="24">
        <v>11943</v>
      </c>
      <c r="E7232" t="s">
        <v>1729</v>
      </c>
      <c r="F7232" t="s">
        <v>99</v>
      </c>
      <c r="G7232" t="s">
        <v>1914</v>
      </c>
      <c r="H7232" t="s">
        <v>2621</v>
      </c>
      <c r="I7232" t="s">
        <v>3013</v>
      </c>
      <c r="J7232" t="s">
        <v>1915</v>
      </c>
      <c r="K7232" t="s">
        <v>107</v>
      </c>
      <c r="L7232" s="24">
        <v>440000</v>
      </c>
      <c r="M7232" s="25">
        <f>+VLOOKUP(E7232, TC!A:D, 4, FALSE())</f>
        <v>1.1155499992851459</v>
      </c>
      <c r="N7232" s="24">
        <f t="shared" si="560"/>
        <v>440000</v>
      </c>
      <c r="O7232" t="str">
        <f t="shared" si="561"/>
        <v>FACTURA</v>
      </c>
      <c r="P7232" t="str">
        <f t="shared" si="562"/>
        <v>2025</v>
      </c>
      <c r="Q7232" t="str">
        <f t="shared" si="563"/>
        <v>05</v>
      </c>
      <c r="R7232" t="str">
        <f>+IFERROR(VLOOKUP(I7232, Listado!A:B, 2, FALSE()), "COMERCIALIZADORA INTERNACIONAL CARIBBEAN EXOTICS S A")</f>
        <v>COMERCIALIZADORA INTERNACIONAL CARIBBEAN EXOTICS S A</v>
      </c>
      <c r="S7232" s="25">
        <f>+VLOOKUP(E7232, TC!A:D, 2, FALSE())</f>
        <v>4196.66</v>
      </c>
      <c r="T7232" t="str">
        <f t="shared" si="564"/>
        <v>COP</v>
      </c>
    </row>
    <row r="7233" spans="1:20" ht="18.75" hidden="1" customHeight="1" x14ac:dyDescent="0.25">
      <c r="A7233" t="s">
        <v>2887</v>
      </c>
      <c r="B7233" t="s">
        <v>5</v>
      </c>
      <c r="C7233" t="s">
        <v>1913</v>
      </c>
      <c r="D7233" s="24">
        <v>11943</v>
      </c>
      <c r="E7233" t="s">
        <v>1729</v>
      </c>
      <c r="F7233" t="s">
        <v>99</v>
      </c>
      <c r="G7233" t="s">
        <v>1914</v>
      </c>
      <c r="H7233" t="s">
        <v>2621</v>
      </c>
      <c r="I7233" t="s">
        <v>3013</v>
      </c>
      <c r="J7233" t="s">
        <v>1915</v>
      </c>
      <c r="K7233" t="s">
        <v>111</v>
      </c>
      <c r="L7233" s="24">
        <v>1400000</v>
      </c>
      <c r="M7233" s="25">
        <f>+VLOOKUP(E7233, TC!A:D, 4, FALSE())</f>
        <v>1.1155499992851459</v>
      </c>
      <c r="N7233" s="24">
        <f t="shared" si="560"/>
        <v>1400000</v>
      </c>
      <c r="O7233" t="str">
        <f t="shared" si="561"/>
        <v>FACTURA</v>
      </c>
      <c r="P7233" t="str">
        <f t="shared" si="562"/>
        <v>2025</v>
      </c>
      <c r="Q7233" t="str">
        <f t="shared" si="563"/>
        <v>05</v>
      </c>
      <c r="R7233" t="str">
        <f>+IFERROR(VLOOKUP(I7233, Listado!A:B, 2, FALSE()), "COMERCIALIZADORA INTERNACIONAL CARIBBEAN EXOTICS S A")</f>
        <v>COMERCIALIZADORA INTERNACIONAL CARIBBEAN EXOTICS S A</v>
      </c>
      <c r="S7233" s="25">
        <f>+VLOOKUP(E7233, TC!A:D, 2, FALSE())</f>
        <v>4196.66</v>
      </c>
      <c r="T7233" t="str">
        <f t="shared" si="564"/>
        <v>COP</v>
      </c>
    </row>
    <row r="7234" spans="1:20" ht="18.75" hidden="1" customHeight="1" x14ac:dyDescent="0.25">
      <c r="A7234" t="s">
        <v>2887</v>
      </c>
      <c r="B7234" t="s">
        <v>5</v>
      </c>
      <c r="C7234" t="s">
        <v>1913</v>
      </c>
      <c r="D7234" s="24">
        <v>11944</v>
      </c>
      <c r="E7234" t="s">
        <v>1729</v>
      </c>
      <c r="F7234" t="s">
        <v>99</v>
      </c>
      <c r="G7234" t="s">
        <v>1914</v>
      </c>
      <c r="H7234" t="s">
        <v>2621</v>
      </c>
      <c r="I7234" t="s">
        <v>3014</v>
      </c>
      <c r="J7234" t="s">
        <v>1915</v>
      </c>
      <c r="K7234" t="s">
        <v>107</v>
      </c>
      <c r="L7234" s="24">
        <v>220000</v>
      </c>
      <c r="M7234" s="25">
        <f>+VLOOKUP(E7234, TC!A:D, 4, FALSE())</f>
        <v>1.1155499992851459</v>
      </c>
      <c r="N7234" s="24">
        <f t="shared" ref="N7234:N7297" si="565">+IF(F7234="EUR", (M7234*L7234), IF(I7234="JUAN MATAS SAS", (L7234/S7234), L7234))</f>
        <v>220000</v>
      </c>
      <c r="O7234" t="str">
        <f t="shared" ref="O7234:O7297" si="566">+IF(C7234="CFE", "FACTURA", IF(ISERROR(SEARCH("ANULA", H7234))=FALSE(), "ANULACIÓN FE", IF(ISERROR(SEARCH("CANCELLATION", H7234))=FALSE(), "ANULACIÓN FE", "NOTAS")))</f>
        <v>FACTURA</v>
      </c>
      <c r="P7234" t="str">
        <f t="shared" ref="P7234:P7297" si="567">+LEFT(E7234, 4)</f>
        <v>2025</v>
      </c>
      <c r="Q7234" t="str">
        <f t="shared" ref="Q7234:Q7297" si="568">+MID(E7234, 5, 2)</f>
        <v>05</v>
      </c>
      <c r="R7234" t="str">
        <f>+IFERROR(VLOOKUP(I7234, Listado!A:B, 2, FALSE()), "COMERCIALIZADORA INTERNACIONAL CARIBBEAN EXOTICS S A")</f>
        <v>COMERCIALIZADORA INTERNACIONAL CARIBBEAN EXOTICS S A</v>
      </c>
      <c r="S7234" s="25">
        <f>+VLOOKUP(E7234, TC!A:D, 2, FALSE())</f>
        <v>4196.66</v>
      </c>
      <c r="T7234" t="str">
        <f t="shared" ref="T7234:T7297" si="569">+IF(I7234="JUAN MATAS SAS", "USD", F7234)</f>
        <v>COP</v>
      </c>
    </row>
    <row r="7235" spans="1:20" ht="18.75" hidden="1" customHeight="1" x14ac:dyDescent="0.25">
      <c r="A7235" t="s">
        <v>2887</v>
      </c>
      <c r="B7235" t="s">
        <v>5</v>
      </c>
      <c r="C7235" t="s">
        <v>1913</v>
      </c>
      <c r="D7235" s="24">
        <v>11944</v>
      </c>
      <c r="E7235" t="s">
        <v>1729</v>
      </c>
      <c r="F7235" t="s">
        <v>99</v>
      </c>
      <c r="G7235" t="s">
        <v>1914</v>
      </c>
      <c r="H7235" t="s">
        <v>2621</v>
      </c>
      <c r="I7235" t="s">
        <v>3014</v>
      </c>
      <c r="J7235" t="s">
        <v>1915</v>
      </c>
      <c r="K7235" t="s">
        <v>2728</v>
      </c>
      <c r="L7235" s="24">
        <v>320000</v>
      </c>
      <c r="M7235" s="25">
        <f>+VLOOKUP(E7235, TC!A:D, 4, FALSE())</f>
        <v>1.1155499992851459</v>
      </c>
      <c r="N7235" s="24">
        <f t="shared" si="565"/>
        <v>320000</v>
      </c>
      <c r="O7235" t="str">
        <f t="shared" si="566"/>
        <v>FACTURA</v>
      </c>
      <c r="P7235" t="str">
        <f t="shared" si="567"/>
        <v>2025</v>
      </c>
      <c r="Q7235" t="str">
        <f t="shared" si="568"/>
        <v>05</v>
      </c>
      <c r="R7235" t="str">
        <f>+IFERROR(VLOOKUP(I7235, Listado!A:B, 2, FALSE()), "COMERCIALIZADORA INTERNACIONAL CARIBBEAN EXOTICS S A")</f>
        <v>COMERCIALIZADORA INTERNACIONAL CARIBBEAN EXOTICS S A</v>
      </c>
      <c r="S7235" s="25">
        <f>+VLOOKUP(E7235, TC!A:D, 2, FALSE())</f>
        <v>4196.66</v>
      </c>
      <c r="T7235" t="str">
        <f t="shared" si="569"/>
        <v>COP</v>
      </c>
    </row>
    <row r="7236" spans="1:20" ht="18.75" hidden="1" customHeight="1" x14ac:dyDescent="0.25">
      <c r="A7236" t="s">
        <v>2887</v>
      </c>
      <c r="B7236" t="s">
        <v>5</v>
      </c>
      <c r="C7236" t="s">
        <v>1913</v>
      </c>
      <c r="D7236" s="24">
        <v>11945</v>
      </c>
      <c r="E7236" t="s">
        <v>1729</v>
      </c>
      <c r="F7236" t="s">
        <v>99</v>
      </c>
      <c r="G7236" t="s">
        <v>1914</v>
      </c>
      <c r="I7236" t="s">
        <v>1840</v>
      </c>
      <c r="J7236" t="s">
        <v>1915</v>
      </c>
      <c r="K7236" t="s">
        <v>2045</v>
      </c>
      <c r="L7236" s="24">
        <v>66500</v>
      </c>
      <c r="M7236" s="25">
        <f>+VLOOKUP(E7236, TC!A:D, 4, FALSE())</f>
        <v>1.1155499992851459</v>
      </c>
      <c r="N7236" s="24">
        <f t="shared" si="565"/>
        <v>66500</v>
      </c>
      <c r="O7236" t="str">
        <f t="shared" si="566"/>
        <v>FACTURA</v>
      </c>
      <c r="P7236" t="str">
        <f t="shared" si="567"/>
        <v>2025</v>
      </c>
      <c r="Q7236" t="str">
        <f t="shared" si="568"/>
        <v>05</v>
      </c>
      <c r="R7236" t="str">
        <f>+IFERROR(VLOOKUP(I7236, Listado!A:B, 2, FALSE()), "COMERCIALIZADORA INTERNACIONAL CARIBBEAN EXOTICS S A")</f>
        <v>LONDOÑO ECHEVERRI ALEJANDRA</v>
      </c>
      <c r="S7236" s="25">
        <f>+VLOOKUP(E7236, TC!A:D, 2, FALSE())</f>
        <v>4196.66</v>
      </c>
      <c r="T7236" t="str">
        <f t="shared" si="569"/>
        <v>COP</v>
      </c>
    </row>
    <row r="7237" spans="1:20" ht="18.75" hidden="1" customHeight="1" x14ac:dyDescent="0.25">
      <c r="A7237" t="s">
        <v>2887</v>
      </c>
      <c r="B7237" t="s">
        <v>5</v>
      </c>
      <c r="C7237" t="s">
        <v>1913</v>
      </c>
      <c r="D7237" s="24">
        <v>11946</v>
      </c>
      <c r="E7237" t="s">
        <v>1729</v>
      </c>
      <c r="F7237" t="s">
        <v>99</v>
      </c>
      <c r="G7237" t="s">
        <v>1914</v>
      </c>
      <c r="H7237" t="s">
        <v>2621</v>
      </c>
      <c r="I7237" t="s">
        <v>3015</v>
      </c>
      <c r="J7237" t="s">
        <v>1915</v>
      </c>
      <c r="K7237" t="s">
        <v>107</v>
      </c>
      <c r="L7237" s="24">
        <v>220000</v>
      </c>
      <c r="M7237" s="25">
        <f>+VLOOKUP(E7237, TC!A:D, 4, FALSE())</f>
        <v>1.1155499992851459</v>
      </c>
      <c r="N7237" s="24">
        <f t="shared" si="565"/>
        <v>220000</v>
      </c>
      <c r="O7237" t="str">
        <f t="shared" si="566"/>
        <v>FACTURA</v>
      </c>
      <c r="P7237" t="str">
        <f t="shared" si="567"/>
        <v>2025</v>
      </c>
      <c r="Q7237" t="str">
        <f t="shared" si="568"/>
        <v>05</v>
      </c>
      <c r="R7237" t="str">
        <f>+IFERROR(VLOOKUP(I7237, Listado!A:B, 2, FALSE()), "COMERCIALIZADORA INTERNACIONAL CARIBBEAN EXOTICS S A")</f>
        <v>COMERCIALIZADORA INTERNACIONAL CARIBBEAN EXOTICS S A</v>
      </c>
      <c r="S7237" s="25">
        <f>+VLOOKUP(E7237, TC!A:D, 2, FALSE())</f>
        <v>4196.66</v>
      </c>
      <c r="T7237" t="str">
        <f t="shared" si="569"/>
        <v>COP</v>
      </c>
    </row>
    <row r="7238" spans="1:20" ht="18.75" hidden="1" customHeight="1" x14ac:dyDescent="0.25">
      <c r="A7238" t="s">
        <v>2887</v>
      </c>
      <c r="B7238" t="s">
        <v>5</v>
      </c>
      <c r="C7238" t="s">
        <v>1913</v>
      </c>
      <c r="D7238" s="24">
        <v>11946</v>
      </c>
      <c r="E7238" t="s">
        <v>1729</v>
      </c>
      <c r="F7238" t="s">
        <v>99</v>
      </c>
      <c r="G7238" t="s">
        <v>1914</v>
      </c>
      <c r="H7238" t="s">
        <v>2621</v>
      </c>
      <c r="I7238" t="s">
        <v>3015</v>
      </c>
      <c r="J7238" t="s">
        <v>1915</v>
      </c>
      <c r="K7238" t="s">
        <v>2728</v>
      </c>
      <c r="L7238" s="24">
        <v>320000</v>
      </c>
      <c r="M7238" s="25">
        <f>+VLOOKUP(E7238, TC!A:D, 4, FALSE())</f>
        <v>1.1155499992851459</v>
      </c>
      <c r="N7238" s="24">
        <f t="shared" si="565"/>
        <v>320000</v>
      </c>
      <c r="O7238" t="str">
        <f t="shared" si="566"/>
        <v>FACTURA</v>
      </c>
      <c r="P7238" t="str">
        <f t="shared" si="567"/>
        <v>2025</v>
      </c>
      <c r="Q7238" t="str">
        <f t="shared" si="568"/>
        <v>05</v>
      </c>
      <c r="R7238" t="str">
        <f>+IFERROR(VLOOKUP(I7238, Listado!A:B, 2, FALSE()), "COMERCIALIZADORA INTERNACIONAL CARIBBEAN EXOTICS S A")</f>
        <v>COMERCIALIZADORA INTERNACIONAL CARIBBEAN EXOTICS S A</v>
      </c>
      <c r="S7238" s="25">
        <f>+VLOOKUP(E7238, TC!A:D, 2, FALSE())</f>
        <v>4196.66</v>
      </c>
      <c r="T7238" t="str">
        <f t="shared" si="569"/>
        <v>COP</v>
      </c>
    </row>
    <row r="7239" spans="1:20" ht="18.75" hidden="1" customHeight="1" x14ac:dyDescent="0.25">
      <c r="A7239" t="s">
        <v>2887</v>
      </c>
      <c r="B7239" t="s">
        <v>5</v>
      </c>
      <c r="C7239" t="s">
        <v>1913</v>
      </c>
      <c r="D7239" s="24">
        <v>11947</v>
      </c>
      <c r="E7239" t="s">
        <v>1729</v>
      </c>
      <c r="F7239" t="s">
        <v>1924</v>
      </c>
      <c r="G7239" t="s">
        <v>108</v>
      </c>
      <c r="H7239" t="s">
        <v>3016</v>
      </c>
      <c r="I7239" t="s">
        <v>1853</v>
      </c>
      <c r="J7239" t="s">
        <v>1919</v>
      </c>
      <c r="K7239" t="s">
        <v>1959</v>
      </c>
      <c r="L7239" s="24">
        <v>600</v>
      </c>
      <c r="M7239" s="25">
        <f>+VLOOKUP(E7239, TC!A:D, 4, FALSE())</f>
        <v>1.1155499992851459</v>
      </c>
      <c r="N7239" s="24">
        <f t="shared" si="565"/>
        <v>669.32999957108757</v>
      </c>
      <c r="O7239" t="str">
        <f t="shared" si="566"/>
        <v>FACTURA</v>
      </c>
      <c r="P7239" t="str">
        <f t="shared" si="567"/>
        <v>2025</v>
      </c>
      <c r="Q7239" t="str">
        <f t="shared" si="568"/>
        <v>05</v>
      </c>
      <c r="R7239" t="str">
        <f>+IFERROR(VLOOKUP(I7239, Listado!A:B, 2, FALSE()), "COMERCIALIZADORA INTERNACIONAL CARIBBEAN EXOTICS S A")</f>
        <v>PIEDRAHITA PEREZ MARIANA</v>
      </c>
      <c r="S7239" s="25">
        <f>+VLOOKUP(E7239, TC!A:D, 2, FALSE())</f>
        <v>4196.66</v>
      </c>
      <c r="T7239" t="str">
        <f t="shared" si="569"/>
        <v>EUR</v>
      </c>
    </row>
    <row r="7240" spans="1:20" ht="18.75" hidden="1" customHeight="1" x14ac:dyDescent="0.25">
      <c r="A7240" t="s">
        <v>2887</v>
      </c>
      <c r="B7240" t="s">
        <v>5</v>
      </c>
      <c r="C7240" t="s">
        <v>1913</v>
      </c>
      <c r="D7240" s="24">
        <v>11947</v>
      </c>
      <c r="E7240" t="s">
        <v>1729</v>
      </c>
      <c r="F7240" t="s">
        <v>1924</v>
      </c>
      <c r="G7240" t="s">
        <v>108</v>
      </c>
      <c r="H7240" t="s">
        <v>3016</v>
      </c>
      <c r="I7240" t="s">
        <v>1853</v>
      </c>
      <c r="J7240" t="s">
        <v>1919</v>
      </c>
      <c r="K7240" t="s">
        <v>1960</v>
      </c>
      <c r="L7240" s="24">
        <v>14.4</v>
      </c>
      <c r="M7240" s="25">
        <f>+VLOOKUP(E7240, TC!A:D, 4, FALSE())</f>
        <v>1.1155499992851459</v>
      </c>
      <c r="N7240" s="24">
        <f t="shared" si="565"/>
        <v>16.0639199897061</v>
      </c>
      <c r="O7240" t="str">
        <f t="shared" si="566"/>
        <v>FACTURA</v>
      </c>
      <c r="P7240" t="str">
        <f t="shared" si="567"/>
        <v>2025</v>
      </c>
      <c r="Q7240" t="str">
        <f t="shared" si="568"/>
        <v>05</v>
      </c>
      <c r="R7240" t="str">
        <f>+IFERROR(VLOOKUP(I7240, Listado!A:B, 2, FALSE()), "COMERCIALIZADORA INTERNACIONAL CARIBBEAN EXOTICS S A")</f>
        <v>PIEDRAHITA PEREZ MARIANA</v>
      </c>
      <c r="S7240" s="25">
        <f>+VLOOKUP(E7240, TC!A:D, 2, FALSE())</f>
        <v>4196.66</v>
      </c>
      <c r="T7240" t="str">
        <f t="shared" si="569"/>
        <v>EUR</v>
      </c>
    </row>
    <row r="7241" spans="1:20" ht="18.75" hidden="1" customHeight="1" x14ac:dyDescent="0.25">
      <c r="A7241" t="s">
        <v>2887</v>
      </c>
      <c r="B7241" t="s">
        <v>5</v>
      </c>
      <c r="C7241" t="s">
        <v>1913</v>
      </c>
      <c r="D7241" s="24">
        <v>11947</v>
      </c>
      <c r="E7241" t="s">
        <v>1729</v>
      </c>
      <c r="F7241" t="s">
        <v>1924</v>
      </c>
      <c r="G7241" t="s">
        <v>108</v>
      </c>
      <c r="H7241" t="s">
        <v>3016</v>
      </c>
      <c r="I7241" t="s">
        <v>1853</v>
      </c>
      <c r="J7241" t="s">
        <v>1919</v>
      </c>
      <c r="K7241" t="s">
        <v>55</v>
      </c>
      <c r="L7241" s="24">
        <v>3945.6</v>
      </c>
      <c r="M7241" s="25">
        <f>+VLOOKUP(E7241, TC!A:D, 4, FALSE())</f>
        <v>1.1155499992851459</v>
      </c>
      <c r="N7241" s="24">
        <f t="shared" si="565"/>
        <v>4401.5140771794713</v>
      </c>
      <c r="O7241" t="str">
        <f t="shared" si="566"/>
        <v>FACTURA</v>
      </c>
      <c r="P7241" t="str">
        <f t="shared" si="567"/>
        <v>2025</v>
      </c>
      <c r="Q7241" t="str">
        <f t="shared" si="568"/>
        <v>05</v>
      </c>
      <c r="R7241" t="str">
        <f>+IFERROR(VLOOKUP(I7241, Listado!A:B, 2, FALSE()), "COMERCIALIZADORA INTERNACIONAL CARIBBEAN EXOTICS S A")</f>
        <v>PIEDRAHITA PEREZ MARIANA</v>
      </c>
      <c r="S7241" s="25">
        <f>+VLOOKUP(E7241, TC!A:D, 2, FALSE())</f>
        <v>4196.66</v>
      </c>
      <c r="T7241" t="str">
        <f t="shared" si="569"/>
        <v>EUR</v>
      </c>
    </row>
    <row r="7242" spans="1:20" ht="18.75" hidden="1" customHeight="1" x14ac:dyDescent="0.25">
      <c r="A7242" t="s">
        <v>2887</v>
      </c>
      <c r="B7242" t="s">
        <v>1923</v>
      </c>
      <c r="C7242" t="s">
        <v>1913</v>
      </c>
      <c r="D7242" s="24">
        <v>5994</v>
      </c>
      <c r="E7242" t="s">
        <v>1729</v>
      </c>
      <c r="F7242" t="s">
        <v>128</v>
      </c>
      <c r="G7242" t="s">
        <v>110</v>
      </c>
      <c r="H7242" t="s">
        <v>3017</v>
      </c>
      <c r="I7242" t="s">
        <v>1883</v>
      </c>
      <c r="J7242" t="s">
        <v>1984</v>
      </c>
      <c r="K7242" t="s">
        <v>1928</v>
      </c>
      <c r="L7242" s="24">
        <v>3837.64</v>
      </c>
      <c r="M7242" s="25">
        <f>+VLOOKUP(E7242, TC!A:D, 4, FALSE())</f>
        <v>1.1155499992851459</v>
      </c>
      <c r="N7242" s="24">
        <f t="shared" si="565"/>
        <v>3837.64</v>
      </c>
      <c r="O7242" t="str">
        <f t="shared" si="566"/>
        <v>FACTURA</v>
      </c>
      <c r="P7242" t="str">
        <f t="shared" si="567"/>
        <v>2025</v>
      </c>
      <c r="Q7242" t="str">
        <f t="shared" si="568"/>
        <v>05</v>
      </c>
      <c r="R7242" t="str">
        <f>+IFERROR(VLOOKUP(I7242, Listado!A:B, 2, FALSE()), "COMERCIALIZADORA INTERNACIONAL CARIBBEAN EXOTICS S A")</f>
        <v>PEREZ MEJIA MARIA PAULINA</v>
      </c>
      <c r="S7242" s="25">
        <f>+VLOOKUP(E7242, TC!A:D, 2, FALSE())</f>
        <v>4196.66</v>
      </c>
      <c r="T7242" t="str">
        <f t="shared" si="569"/>
        <v>USD</v>
      </c>
    </row>
    <row r="7243" spans="1:20" ht="18.75" hidden="1" customHeight="1" x14ac:dyDescent="0.25">
      <c r="A7243" t="s">
        <v>2887</v>
      </c>
      <c r="B7243" t="s">
        <v>1923</v>
      </c>
      <c r="C7243" t="s">
        <v>1913</v>
      </c>
      <c r="D7243" s="24">
        <v>5994</v>
      </c>
      <c r="E7243" t="s">
        <v>1729</v>
      </c>
      <c r="F7243" t="s">
        <v>128</v>
      </c>
      <c r="G7243" t="s">
        <v>110</v>
      </c>
      <c r="H7243" t="s">
        <v>3017</v>
      </c>
      <c r="I7243" t="s">
        <v>1883</v>
      </c>
      <c r="J7243" t="s">
        <v>1984</v>
      </c>
      <c r="K7243" t="s">
        <v>2198</v>
      </c>
      <c r="L7243" s="24">
        <v>1817.64</v>
      </c>
      <c r="M7243" s="25">
        <f>+VLOOKUP(E7243, TC!A:D, 4, FALSE())</f>
        <v>1.1155499992851459</v>
      </c>
      <c r="N7243" s="24">
        <f t="shared" si="565"/>
        <v>1817.64</v>
      </c>
      <c r="O7243" t="str">
        <f t="shared" si="566"/>
        <v>FACTURA</v>
      </c>
      <c r="P7243" t="str">
        <f t="shared" si="567"/>
        <v>2025</v>
      </c>
      <c r="Q7243" t="str">
        <f t="shared" si="568"/>
        <v>05</v>
      </c>
      <c r="R7243" t="str">
        <f>+IFERROR(VLOOKUP(I7243, Listado!A:B, 2, FALSE()), "COMERCIALIZADORA INTERNACIONAL CARIBBEAN EXOTICS S A")</f>
        <v>PEREZ MEJIA MARIA PAULINA</v>
      </c>
      <c r="S7243" s="25">
        <f>+VLOOKUP(E7243, TC!A:D, 2, FALSE())</f>
        <v>4196.66</v>
      </c>
      <c r="T7243" t="str">
        <f t="shared" si="569"/>
        <v>USD</v>
      </c>
    </row>
    <row r="7244" spans="1:20" ht="18.75" hidden="1" customHeight="1" x14ac:dyDescent="0.25">
      <c r="A7244" t="s">
        <v>2887</v>
      </c>
      <c r="B7244" t="s">
        <v>1923</v>
      </c>
      <c r="C7244" t="s">
        <v>1913</v>
      </c>
      <c r="D7244" s="24">
        <v>5994</v>
      </c>
      <c r="E7244" t="s">
        <v>1729</v>
      </c>
      <c r="F7244" t="s">
        <v>128</v>
      </c>
      <c r="G7244" t="s">
        <v>110</v>
      </c>
      <c r="H7244" t="s">
        <v>3017</v>
      </c>
      <c r="I7244" t="s">
        <v>1883</v>
      </c>
      <c r="J7244" t="s">
        <v>1984</v>
      </c>
      <c r="K7244" t="s">
        <v>2968</v>
      </c>
      <c r="L7244" s="24">
        <v>2126.25</v>
      </c>
      <c r="M7244" s="25">
        <f>+VLOOKUP(E7244, TC!A:D, 4, FALSE())</f>
        <v>1.1155499992851459</v>
      </c>
      <c r="N7244" s="24">
        <f t="shared" si="565"/>
        <v>2126.25</v>
      </c>
      <c r="O7244" t="str">
        <f t="shared" si="566"/>
        <v>FACTURA</v>
      </c>
      <c r="P7244" t="str">
        <f t="shared" si="567"/>
        <v>2025</v>
      </c>
      <c r="Q7244" t="str">
        <f t="shared" si="568"/>
        <v>05</v>
      </c>
      <c r="R7244" t="str">
        <f>+IFERROR(VLOOKUP(I7244, Listado!A:B, 2, FALSE()), "COMERCIALIZADORA INTERNACIONAL CARIBBEAN EXOTICS S A")</f>
        <v>PEREZ MEJIA MARIA PAULINA</v>
      </c>
      <c r="S7244" s="25">
        <f>+VLOOKUP(E7244, TC!A:D, 2, FALSE())</f>
        <v>4196.66</v>
      </c>
      <c r="T7244" t="str">
        <f t="shared" si="569"/>
        <v>USD</v>
      </c>
    </row>
    <row r="7245" spans="1:20" ht="18.75" hidden="1" customHeight="1" x14ac:dyDescent="0.25">
      <c r="A7245" t="s">
        <v>2887</v>
      </c>
      <c r="B7245" t="s">
        <v>1923</v>
      </c>
      <c r="C7245" t="s">
        <v>1913</v>
      </c>
      <c r="D7245" s="24">
        <v>5994</v>
      </c>
      <c r="E7245" t="s">
        <v>1729</v>
      </c>
      <c r="F7245" t="s">
        <v>128</v>
      </c>
      <c r="G7245" t="s">
        <v>110</v>
      </c>
      <c r="H7245" t="s">
        <v>3017</v>
      </c>
      <c r="I7245" t="s">
        <v>1883</v>
      </c>
      <c r="J7245" t="s">
        <v>1984</v>
      </c>
      <c r="K7245" t="s">
        <v>2382</v>
      </c>
      <c r="L7245" s="24">
        <v>3194.13</v>
      </c>
      <c r="M7245" s="25">
        <f>+VLOOKUP(E7245, TC!A:D, 4, FALSE())</f>
        <v>1.1155499992851459</v>
      </c>
      <c r="N7245" s="24">
        <f t="shared" si="565"/>
        <v>3194.13</v>
      </c>
      <c r="O7245" t="str">
        <f t="shared" si="566"/>
        <v>FACTURA</v>
      </c>
      <c r="P7245" t="str">
        <f t="shared" si="567"/>
        <v>2025</v>
      </c>
      <c r="Q7245" t="str">
        <f t="shared" si="568"/>
        <v>05</v>
      </c>
      <c r="R7245" t="str">
        <f>+IFERROR(VLOOKUP(I7245, Listado!A:B, 2, FALSE()), "COMERCIALIZADORA INTERNACIONAL CARIBBEAN EXOTICS S A")</f>
        <v>PEREZ MEJIA MARIA PAULINA</v>
      </c>
      <c r="S7245" s="25">
        <f>+VLOOKUP(E7245, TC!A:D, 2, FALSE())</f>
        <v>4196.66</v>
      </c>
      <c r="T7245" t="str">
        <f t="shared" si="569"/>
        <v>USD</v>
      </c>
    </row>
    <row r="7246" spans="1:20" ht="18.75" hidden="1" customHeight="1" x14ac:dyDescent="0.25">
      <c r="A7246" t="s">
        <v>2887</v>
      </c>
      <c r="B7246" t="s">
        <v>5</v>
      </c>
      <c r="C7246" t="s">
        <v>1913</v>
      </c>
      <c r="D7246" s="24">
        <v>11948</v>
      </c>
      <c r="E7246" t="s">
        <v>1729</v>
      </c>
      <c r="F7246" t="s">
        <v>99</v>
      </c>
      <c r="G7246" t="s">
        <v>1914</v>
      </c>
      <c r="H7246" t="s">
        <v>2621</v>
      </c>
      <c r="I7246" t="s">
        <v>3018</v>
      </c>
      <c r="J7246" t="s">
        <v>1915</v>
      </c>
      <c r="K7246" t="s">
        <v>2733</v>
      </c>
      <c r="L7246" s="24">
        <v>320000</v>
      </c>
      <c r="M7246" s="25">
        <f>+VLOOKUP(E7246, TC!A:D, 4, FALSE())</f>
        <v>1.1155499992851459</v>
      </c>
      <c r="N7246" s="24">
        <f t="shared" si="565"/>
        <v>320000</v>
      </c>
      <c r="O7246" t="str">
        <f t="shared" si="566"/>
        <v>FACTURA</v>
      </c>
      <c r="P7246" t="str">
        <f t="shared" si="567"/>
        <v>2025</v>
      </c>
      <c r="Q7246" t="str">
        <f t="shared" si="568"/>
        <v>05</v>
      </c>
      <c r="R7246" t="str">
        <f>+IFERROR(VLOOKUP(I7246, Listado!A:B, 2, FALSE()), "COMERCIALIZADORA INTERNACIONAL CARIBBEAN EXOTICS S A")</f>
        <v>COMERCIALIZADORA INTERNACIONAL CARIBBEAN EXOTICS S A</v>
      </c>
      <c r="S7246" s="25">
        <f>+VLOOKUP(E7246, TC!A:D, 2, FALSE())</f>
        <v>4196.66</v>
      </c>
      <c r="T7246" t="str">
        <f t="shared" si="569"/>
        <v>COP</v>
      </c>
    </row>
    <row r="7247" spans="1:20" ht="18.75" hidden="1" customHeight="1" x14ac:dyDescent="0.25">
      <c r="A7247" t="s">
        <v>2887</v>
      </c>
      <c r="B7247" t="s">
        <v>5</v>
      </c>
      <c r="C7247" t="s">
        <v>1913</v>
      </c>
      <c r="D7247" s="24">
        <v>11949</v>
      </c>
      <c r="E7247" t="s">
        <v>1729</v>
      </c>
      <c r="F7247" t="s">
        <v>99</v>
      </c>
      <c r="G7247" t="s">
        <v>1914</v>
      </c>
      <c r="H7247" t="s">
        <v>2621</v>
      </c>
      <c r="I7247" t="s">
        <v>2869</v>
      </c>
      <c r="J7247" t="s">
        <v>1915</v>
      </c>
      <c r="K7247" t="s">
        <v>107</v>
      </c>
      <c r="L7247" s="24">
        <v>220000</v>
      </c>
      <c r="M7247" s="25">
        <f>+VLOOKUP(E7247, TC!A:D, 4, FALSE())</f>
        <v>1.1155499992851459</v>
      </c>
      <c r="N7247" s="24">
        <f t="shared" si="565"/>
        <v>220000</v>
      </c>
      <c r="O7247" t="str">
        <f t="shared" si="566"/>
        <v>FACTURA</v>
      </c>
      <c r="P7247" t="str">
        <f t="shared" si="567"/>
        <v>2025</v>
      </c>
      <c r="Q7247" t="str">
        <f t="shared" si="568"/>
        <v>05</v>
      </c>
      <c r="R7247" t="str">
        <f>+IFERROR(VLOOKUP(I7247, Listado!A:B, 2, FALSE()), "COMERCIALIZADORA INTERNACIONAL CARIBBEAN EXOTICS S A")</f>
        <v>COMERCIALIZADORA INTERNACIONAL CARIBBEAN EXOTICS S A</v>
      </c>
      <c r="S7247" s="25">
        <f>+VLOOKUP(E7247, TC!A:D, 2, FALSE())</f>
        <v>4196.66</v>
      </c>
      <c r="T7247" t="str">
        <f t="shared" si="569"/>
        <v>COP</v>
      </c>
    </row>
    <row r="7248" spans="1:20" ht="18.75" hidden="1" customHeight="1" x14ac:dyDescent="0.25">
      <c r="A7248" t="s">
        <v>2887</v>
      </c>
      <c r="B7248" t="s">
        <v>5</v>
      </c>
      <c r="C7248" t="s">
        <v>1913</v>
      </c>
      <c r="D7248" s="24">
        <v>11950</v>
      </c>
      <c r="E7248" t="s">
        <v>1729</v>
      </c>
      <c r="F7248" t="s">
        <v>1924</v>
      </c>
      <c r="G7248" t="s">
        <v>108</v>
      </c>
      <c r="H7248" t="s">
        <v>3019</v>
      </c>
      <c r="I7248" t="s">
        <v>1873</v>
      </c>
      <c r="J7248" t="s">
        <v>1962</v>
      </c>
      <c r="K7248" t="s">
        <v>69</v>
      </c>
      <c r="L7248" s="24">
        <v>4401.6000000000004</v>
      </c>
      <c r="M7248" s="25">
        <f>+VLOOKUP(E7248, TC!A:D, 4, FALSE())</f>
        <v>1.1155499992851459</v>
      </c>
      <c r="N7248" s="24">
        <f t="shared" si="565"/>
        <v>4910.2048768534987</v>
      </c>
      <c r="O7248" t="str">
        <f t="shared" si="566"/>
        <v>FACTURA</v>
      </c>
      <c r="P7248" t="str">
        <f t="shared" si="567"/>
        <v>2025</v>
      </c>
      <c r="Q7248" t="str">
        <f t="shared" si="568"/>
        <v>05</v>
      </c>
      <c r="R7248" t="str">
        <f>+IFERROR(VLOOKUP(I7248, Listado!A:B, 2, FALSE()), "COMERCIALIZADORA INTERNACIONAL CARIBBEAN EXOTICS S A")</f>
        <v>PIEDRAHITA PEREZ MARIANA</v>
      </c>
      <c r="S7248" s="25">
        <f>+VLOOKUP(E7248, TC!A:D, 2, FALSE())</f>
        <v>4196.66</v>
      </c>
      <c r="T7248" t="str">
        <f t="shared" si="569"/>
        <v>EUR</v>
      </c>
    </row>
    <row r="7249" spans="1:20" ht="18.75" hidden="1" customHeight="1" x14ac:dyDescent="0.25">
      <c r="A7249" t="s">
        <v>2887</v>
      </c>
      <c r="B7249" t="s">
        <v>5</v>
      </c>
      <c r="C7249" t="s">
        <v>1913</v>
      </c>
      <c r="D7249" s="24">
        <v>11950</v>
      </c>
      <c r="E7249" t="s">
        <v>1729</v>
      </c>
      <c r="F7249" t="s">
        <v>1924</v>
      </c>
      <c r="G7249" t="s">
        <v>108</v>
      </c>
      <c r="H7249" t="s">
        <v>3019</v>
      </c>
      <c r="I7249" t="s">
        <v>1873</v>
      </c>
      <c r="J7249" t="s">
        <v>1962</v>
      </c>
      <c r="K7249" t="s">
        <v>1959</v>
      </c>
      <c r="L7249" s="24">
        <v>600</v>
      </c>
      <c r="M7249" s="25">
        <f>+VLOOKUP(E7249, TC!A:D, 4, FALSE())</f>
        <v>1.1155499992851459</v>
      </c>
      <c r="N7249" s="24">
        <f t="shared" si="565"/>
        <v>669.32999957108757</v>
      </c>
      <c r="O7249" t="str">
        <f t="shared" si="566"/>
        <v>FACTURA</v>
      </c>
      <c r="P7249" t="str">
        <f t="shared" si="567"/>
        <v>2025</v>
      </c>
      <c r="Q7249" t="str">
        <f t="shared" si="568"/>
        <v>05</v>
      </c>
      <c r="R7249" t="str">
        <f>+IFERROR(VLOOKUP(I7249, Listado!A:B, 2, FALSE()), "COMERCIALIZADORA INTERNACIONAL CARIBBEAN EXOTICS S A")</f>
        <v>PIEDRAHITA PEREZ MARIANA</v>
      </c>
      <c r="S7249" s="25">
        <f>+VLOOKUP(E7249, TC!A:D, 2, FALSE())</f>
        <v>4196.66</v>
      </c>
      <c r="T7249" t="str">
        <f t="shared" si="569"/>
        <v>EUR</v>
      </c>
    </row>
    <row r="7250" spans="1:20" ht="18.75" hidden="1" customHeight="1" x14ac:dyDescent="0.25">
      <c r="A7250" t="s">
        <v>2887</v>
      </c>
      <c r="B7250" t="s">
        <v>5</v>
      </c>
      <c r="C7250" t="s">
        <v>1913</v>
      </c>
      <c r="D7250" s="24">
        <v>11950</v>
      </c>
      <c r="E7250" t="s">
        <v>1729</v>
      </c>
      <c r="F7250" t="s">
        <v>1924</v>
      </c>
      <c r="G7250" t="s">
        <v>108</v>
      </c>
      <c r="H7250" t="s">
        <v>3019</v>
      </c>
      <c r="I7250" t="s">
        <v>1873</v>
      </c>
      <c r="J7250" t="s">
        <v>1962</v>
      </c>
      <c r="K7250" t="s">
        <v>1960</v>
      </c>
      <c r="L7250" s="24">
        <v>14.4</v>
      </c>
      <c r="M7250" s="25">
        <f>+VLOOKUP(E7250, TC!A:D, 4, FALSE())</f>
        <v>1.1155499992851459</v>
      </c>
      <c r="N7250" s="24">
        <f t="shared" si="565"/>
        <v>16.0639199897061</v>
      </c>
      <c r="O7250" t="str">
        <f t="shared" si="566"/>
        <v>FACTURA</v>
      </c>
      <c r="P7250" t="str">
        <f t="shared" si="567"/>
        <v>2025</v>
      </c>
      <c r="Q7250" t="str">
        <f t="shared" si="568"/>
        <v>05</v>
      </c>
      <c r="R7250" t="str">
        <f>+IFERROR(VLOOKUP(I7250, Listado!A:B, 2, FALSE()), "COMERCIALIZADORA INTERNACIONAL CARIBBEAN EXOTICS S A")</f>
        <v>PIEDRAHITA PEREZ MARIANA</v>
      </c>
      <c r="S7250" s="25">
        <f>+VLOOKUP(E7250, TC!A:D, 2, FALSE())</f>
        <v>4196.66</v>
      </c>
      <c r="T7250" t="str">
        <f t="shared" si="569"/>
        <v>EUR</v>
      </c>
    </row>
    <row r="7251" spans="1:20" ht="18.75" hidden="1" customHeight="1" x14ac:dyDescent="0.25">
      <c r="A7251" t="s">
        <v>2887</v>
      </c>
      <c r="B7251" t="s">
        <v>5</v>
      </c>
      <c r="C7251" t="s">
        <v>1913</v>
      </c>
      <c r="D7251" s="24">
        <v>11951</v>
      </c>
      <c r="E7251" t="s">
        <v>1729</v>
      </c>
      <c r="F7251" t="s">
        <v>99</v>
      </c>
      <c r="G7251" t="s">
        <v>1914</v>
      </c>
      <c r="H7251" t="s">
        <v>2621</v>
      </c>
      <c r="I7251" t="s">
        <v>3020</v>
      </c>
      <c r="J7251" t="s">
        <v>1915</v>
      </c>
      <c r="K7251" t="s">
        <v>107</v>
      </c>
      <c r="L7251" s="24">
        <v>880000</v>
      </c>
      <c r="M7251" s="25">
        <f>+VLOOKUP(E7251, TC!A:D, 4, FALSE())</f>
        <v>1.1155499992851459</v>
      </c>
      <c r="N7251" s="24">
        <f t="shared" si="565"/>
        <v>880000</v>
      </c>
      <c r="O7251" t="str">
        <f t="shared" si="566"/>
        <v>FACTURA</v>
      </c>
      <c r="P7251" t="str">
        <f t="shared" si="567"/>
        <v>2025</v>
      </c>
      <c r="Q7251" t="str">
        <f t="shared" si="568"/>
        <v>05</v>
      </c>
      <c r="R7251" t="str">
        <f>+IFERROR(VLOOKUP(I7251, Listado!A:B, 2, FALSE()), "COMERCIALIZADORA INTERNACIONAL CARIBBEAN EXOTICS S A")</f>
        <v>COMERCIALIZADORA INTERNACIONAL CARIBBEAN EXOTICS S A</v>
      </c>
      <c r="S7251" s="25">
        <f>+VLOOKUP(E7251, TC!A:D, 2, FALSE())</f>
        <v>4196.66</v>
      </c>
      <c r="T7251" t="str">
        <f t="shared" si="569"/>
        <v>COP</v>
      </c>
    </row>
    <row r="7252" spans="1:20" ht="18.75" hidden="1" customHeight="1" x14ac:dyDescent="0.25">
      <c r="A7252" t="s">
        <v>2887</v>
      </c>
      <c r="B7252" t="s">
        <v>5</v>
      </c>
      <c r="C7252" t="s">
        <v>1913</v>
      </c>
      <c r="D7252" s="24">
        <v>11951</v>
      </c>
      <c r="E7252" t="s">
        <v>1729</v>
      </c>
      <c r="F7252" t="s">
        <v>99</v>
      </c>
      <c r="G7252" t="s">
        <v>1914</v>
      </c>
      <c r="H7252" t="s">
        <v>2621</v>
      </c>
      <c r="I7252" t="s">
        <v>3020</v>
      </c>
      <c r="J7252" t="s">
        <v>1915</v>
      </c>
      <c r="K7252" t="s">
        <v>2733</v>
      </c>
      <c r="L7252" s="24">
        <v>1600000</v>
      </c>
      <c r="M7252" s="25">
        <f>+VLOOKUP(E7252, TC!A:D, 4, FALSE())</f>
        <v>1.1155499992851459</v>
      </c>
      <c r="N7252" s="24">
        <f t="shared" si="565"/>
        <v>1600000</v>
      </c>
      <c r="O7252" t="str">
        <f t="shared" si="566"/>
        <v>FACTURA</v>
      </c>
      <c r="P7252" t="str">
        <f t="shared" si="567"/>
        <v>2025</v>
      </c>
      <c r="Q7252" t="str">
        <f t="shared" si="568"/>
        <v>05</v>
      </c>
      <c r="R7252" t="str">
        <f>+IFERROR(VLOOKUP(I7252, Listado!A:B, 2, FALSE()), "COMERCIALIZADORA INTERNACIONAL CARIBBEAN EXOTICS S A")</f>
        <v>COMERCIALIZADORA INTERNACIONAL CARIBBEAN EXOTICS S A</v>
      </c>
      <c r="S7252" s="25">
        <f>+VLOOKUP(E7252, TC!A:D, 2, FALSE())</f>
        <v>4196.66</v>
      </c>
      <c r="T7252" t="str">
        <f t="shared" si="569"/>
        <v>COP</v>
      </c>
    </row>
    <row r="7253" spans="1:20" ht="18.75" hidden="1" customHeight="1" x14ac:dyDescent="0.25">
      <c r="A7253" t="s">
        <v>2887</v>
      </c>
      <c r="B7253" t="s">
        <v>5</v>
      </c>
      <c r="C7253" t="s">
        <v>1913</v>
      </c>
      <c r="D7253" s="24">
        <v>11952</v>
      </c>
      <c r="E7253" t="s">
        <v>1729</v>
      </c>
      <c r="F7253" t="s">
        <v>1924</v>
      </c>
      <c r="G7253" t="s">
        <v>112</v>
      </c>
      <c r="H7253" t="s">
        <v>3021</v>
      </c>
      <c r="I7253" t="s">
        <v>1893</v>
      </c>
      <c r="J7253" t="s">
        <v>1919</v>
      </c>
      <c r="K7253" t="s">
        <v>66</v>
      </c>
      <c r="L7253" s="24">
        <v>1786.4</v>
      </c>
      <c r="M7253" s="25">
        <f>+VLOOKUP(E7253, TC!A:D, 4, FALSE())</f>
        <v>1.1155499992851459</v>
      </c>
      <c r="N7253" s="24">
        <f t="shared" si="565"/>
        <v>1992.8185187229847</v>
      </c>
      <c r="O7253" t="str">
        <f t="shared" si="566"/>
        <v>FACTURA</v>
      </c>
      <c r="P7253" t="str">
        <f t="shared" si="567"/>
        <v>2025</v>
      </c>
      <c r="Q7253" t="str">
        <f t="shared" si="568"/>
        <v>05</v>
      </c>
      <c r="R7253" t="str">
        <f>+IFERROR(VLOOKUP(I7253, Listado!A:B, 2, FALSE()), "COMERCIALIZADORA INTERNACIONAL CARIBBEAN EXOTICS S A")</f>
        <v>HINCAPIE CONTRERAS ERIKA STEFANIA</v>
      </c>
      <c r="S7253" s="25">
        <f>+VLOOKUP(E7253, TC!A:D, 2, FALSE())</f>
        <v>4196.66</v>
      </c>
      <c r="T7253" t="str">
        <f t="shared" si="569"/>
        <v>EUR</v>
      </c>
    </row>
    <row r="7254" spans="1:20" ht="18.75" hidden="1" customHeight="1" x14ac:dyDescent="0.25">
      <c r="A7254" t="s">
        <v>2887</v>
      </c>
      <c r="B7254" t="s">
        <v>5</v>
      </c>
      <c r="C7254" t="s">
        <v>1913</v>
      </c>
      <c r="D7254" s="24">
        <v>11952</v>
      </c>
      <c r="E7254" t="s">
        <v>1729</v>
      </c>
      <c r="F7254" t="s">
        <v>1924</v>
      </c>
      <c r="G7254" t="s">
        <v>112</v>
      </c>
      <c r="H7254" t="s">
        <v>3021</v>
      </c>
      <c r="I7254" t="s">
        <v>1893</v>
      </c>
      <c r="J7254" t="s">
        <v>1919</v>
      </c>
      <c r="K7254" t="s">
        <v>67</v>
      </c>
      <c r="L7254" s="24">
        <v>1720.32</v>
      </c>
      <c r="M7254" s="25">
        <f>+VLOOKUP(E7254, TC!A:D, 4, FALSE())</f>
        <v>1.1155499992851459</v>
      </c>
      <c r="N7254" s="24">
        <f t="shared" si="565"/>
        <v>1919.1029747702221</v>
      </c>
      <c r="O7254" t="str">
        <f t="shared" si="566"/>
        <v>FACTURA</v>
      </c>
      <c r="P7254" t="str">
        <f t="shared" si="567"/>
        <v>2025</v>
      </c>
      <c r="Q7254" t="str">
        <f t="shared" si="568"/>
        <v>05</v>
      </c>
      <c r="R7254" t="str">
        <f>+IFERROR(VLOOKUP(I7254, Listado!A:B, 2, FALSE()), "COMERCIALIZADORA INTERNACIONAL CARIBBEAN EXOTICS S A")</f>
        <v>HINCAPIE CONTRERAS ERIKA STEFANIA</v>
      </c>
      <c r="S7254" s="25">
        <f>+VLOOKUP(E7254, TC!A:D, 2, FALSE())</f>
        <v>4196.66</v>
      </c>
      <c r="T7254" t="str">
        <f t="shared" si="569"/>
        <v>EUR</v>
      </c>
    </row>
    <row r="7255" spans="1:20" ht="18.75" hidden="1" customHeight="1" x14ac:dyDescent="0.25">
      <c r="A7255" t="s">
        <v>2887</v>
      </c>
      <c r="B7255" t="s">
        <v>5</v>
      </c>
      <c r="C7255" t="s">
        <v>1913</v>
      </c>
      <c r="D7255" s="24">
        <v>11952</v>
      </c>
      <c r="E7255" t="s">
        <v>1729</v>
      </c>
      <c r="F7255" t="s">
        <v>1924</v>
      </c>
      <c r="G7255" t="s">
        <v>112</v>
      </c>
      <c r="H7255" t="s">
        <v>3021</v>
      </c>
      <c r="I7255" t="s">
        <v>1893</v>
      </c>
      <c r="J7255" t="s">
        <v>1919</v>
      </c>
      <c r="K7255" t="s">
        <v>1959</v>
      </c>
      <c r="L7255" s="24">
        <v>600</v>
      </c>
      <c r="M7255" s="25">
        <f>+VLOOKUP(E7255, TC!A:D, 4, FALSE())</f>
        <v>1.1155499992851459</v>
      </c>
      <c r="N7255" s="24">
        <f t="shared" si="565"/>
        <v>669.32999957108757</v>
      </c>
      <c r="O7255" t="str">
        <f t="shared" si="566"/>
        <v>FACTURA</v>
      </c>
      <c r="P7255" t="str">
        <f t="shared" si="567"/>
        <v>2025</v>
      </c>
      <c r="Q7255" t="str">
        <f t="shared" si="568"/>
        <v>05</v>
      </c>
      <c r="R7255" t="str">
        <f>+IFERROR(VLOOKUP(I7255, Listado!A:B, 2, FALSE()), "COMERCIALIZADORA INTERNACIONAL CARIBBEAN EXOTICS S A")</f>
        <v>HINCAPIE CONTRERAS ERIKA STEFANIA</v>
      </c>
      <c r="S7255" s="25">
        <f>+VLOOKUP(E7255, TC!A:D, 2, FALSE())</f>
        <v>4196.66</v>
      </c>
      <c r="T7255" t="str">
        <f t="shared" si="569"/>
        <v>EUR</v>
      </c>
    </row>
    <row r="7256" spans="1:20" ht="18.75" hidden="1" customHeight="1" x14ac:dyDescent="0.25">
      <c r="A7256" t="s">
        <v>2887</v>
      </c>
      <c r="B7256" t="s">
        <v>5</v>
      </c>
      <c r="C7256" t="s">
        <v>1913</v>
      </c>
      <c r="D7256" s="24">
        <v>11952</v>
      </c>
      <c r="E7256" t="s">
        <v>1729</v>
      </c>
      <c r="F7256" t="s">
        <v>1924</v>
      </c>
      <c r="G7256" t="s">
        <v>112</v>
      </c>
      <c r="H7256" t="s">
        <v>3021</v>
      </c>
      <c r="I7256" t="s">
        <v>1893</v>
      </c>
      <c r="J7256" t="s">
        <v>1919</v>
      </c>
      <c r="K7256" t="s">
        <v>1960</v>
      </c>
      <c r="L7256" s="24">
        <v>23.28</v>
      </c>
      <c r="M7256" s="25">
        <f>+VLOOKUP(E7256, TC!A:D, 4, FALSE())</f>
        <v>1.1155499992851459</v>
      </c>
      <c r="N7256" s="24">
        <f t="shared" si="565"/>
        <v>25.970003983358197</v>
      </c>
      <c r="O7256" t="str">
        <f t="shared" si="566"/>
        <v>FACTURA</v>
      </c>
      <c r="P7256" t="str">
        <f t="shared" si="567"/>
        <v>2025</v>
      </c>
      <c r="Q7256" t="str">
        <f t="shared" si="568"/>
        <v>05</v>
      </c>
      <c r="R7256" t="str">
        <f>+IFERROR(VLOOKUP(I7256, Listado!A:B, 2, FALSE()), "COMERCIALIZADORA INTERNACIONAL CARIBBEAN EXOTICS S A")</f>
        <v>HINCAPIE CONTRERAS ERIKA STEFANIA</v>
      </c>
      <c r="S7256" s="25">
        <f>+VLOOKUP(E7256, TC!A:D, 2, FALSE())</f>
        <v>4196.66</v>
      </c>
      <c r="T7256" t="str">
        <f t="shared" si="569"/>
        <v>EUR</v>
      </c>
    </row>
    <row r="7257" spans="1:20" ht="18.75" hidden="1" customHeight="1" x14ac:dyDescent="0.25">
      <c r="A7257" t="s">
        <v>2887</v>
      </c>
      <c r="B7257" t="s">
        <v>5</v>
      </c>
      <c r="C7257" t="s">
        <v>1913</v>
      </c>
      <c r="D7257" s="24">
        <v>11953</v>
      </c>
      <c r="E7257" t="s">
        <v>1729</v>
      </c>
      <c r="F7257" t="s">
        <v>1924</v>
      </c>
      <c r="G7257" t="s">
        <v>108</v>
      </c>
      <c r="H7257" t="s">
        <v>3022</v>
      </c>
      <c r="I7257" t="s">
        <v>1894</v>
      </c>
      <c r="J7257" t="s">
        <v>1919</v>
      </c>
      <c r="K7257" t="s">
        <v>2943</v>
      </c>
      <c r="L7257" s="24">
        <v>4526.3999999999996</v>
      </c>
      <c r="M7257" s="25">
        <f>+VLOOKUP(E7257, TC!A:D, 4, FALSE())</f>
        <v>1.1155499992851459</v>
      </c>
      <c r="N7257" s="24">
        <f t="shared" si="565"/>
        <v>5049.4255167642841</v>
      </c>
      <c r="O7257" t="str">
        <f t="shared" si="566"/>
        <v>FACTURA</v>
      </c>
      <c r="P7257" t="str">
        <f t="shared" si="567"/>
        <v>2025</v>
      </c>
      <c r="Q7257" t="str">
        <f t="shared" si="568"/>
        <v>05</v>
      </c>
      <c r="R7257" t="str">
        <f>+IFERROR(VLOOKUP(I7257, Listado!A:B, 2, FALSE()), "COMERCIALIZADORA INTERNACIONAL CARIBBEAN EXOTICS S A")</f>
        <v>PIEDRAHITA PEREZ MARIANA</v>
      </c>
      <c r="S7257" s="25">
        <f>+VLOOKUP(E7257, TC!A:D, 2, FALSE())</f>
        <v>4196.66</v>
      </c>
      <c r="T7257" t="str">
        <f t="shared" si="569"/>
        <v>EUR</v>
      </c>
    </row>
    <row r="7258" spans="1:20" ht="18.75" hidden="1" customHeight="1" x14ac:dyDescent="0.25">
      <c r="A7258" t="s">
        <v>2887</v>
      </c>
      <c r="B7258" t="s">
        <v>5</v>
      </c>
      <c r="C7258" t="s">
        <v>1913</v>
      </c>
      <c r="D7258" s="24">
        <v>11953</v>
      </c>
      <c r="E7258" t="s">
        <v>1729</v>
      </c>
      <c r="F7258" t="s">
        <v>1924</v>
      </c>
      <c r="G7258" t="s">
        <v>108</v>
      </c>
      <c r="H7258" t="s">
        <v>3022</v>
      </c>
      <c r="I7258" t="s">
        <v>1894</v>
      </c>
      <c r="J7258" t="s">
        <v>1919</v>
      </c>
      <c r="K7258" t="s">
        <v>1959</v>
      </c>
      <c r="L7258" s="24">
        <v>600</v>
      </c>
      <c r="M7258" s="25">
        <f>+VLOOKUP(E7258, TC!A:D, 4, FALSE())</f>
        <v>1.1155499992851459</v>
      </c>
      <c r="N7258" s="24">
        <f t="shared" si="565"/>
        <v>669.32999957108757</v>
      </c>
      <c r="O7258" t="str">
        <f t="shared" si="566"/>
        <v>FACTURA</v>
      </c>
      <c r="P7258" t="str">
        <f t="shared" si="567"/>
        <v>2025</v>
      </c>
      <c r="Q7258" t="str">
        <f t="shared" si="568"/>
        <v>05</v>
      </c>
      <c r="R7258" t="str">
        <f>+IFERROR(VLOOKUP(I7258, Listado!A:B, 2, FALSE()), "COMERCIALIZADORA INTERNACIONAL CARIBBEAN EXOTICS S A")</f>
        <v>PIEDRAHITA PEREZ MARIANA</v>
      </c>
      <c r="S7258" s="25">
        <f>+VLOOKUP(E7258, TC!A:D, 2, FALSE())</f>
        <v>4196.66</v>
      </c>
      <c r="T7258" t="str">
        <f t="shared" si="569"/>
        <v>EUR</v>
      </c>
    </row>
    <row r="7259" spans="1:20" ht="18.75" hidden="1" customHeight="1" x14ac:dyDescent="0.25">
      <c r="A7259" t="s">
        <v>2887</v>
      </c>
      <c r="B7259" t="s">
        <v>5</v>
      </c>
      <c r="C7259" t="s">
        <v>1913</v>
      </c>
      <c r="D7259" s="24">
        <v>11953</v>
      </c>
      <c r="E7259" t="s">
        <v>1729</v>
      </c>
      <c r="F7259" t="s">
        <v>1924</v>
      </c>
      <c r="G7259" t="s">
        <v>108</v>
      </c>
      <c r="H7259" t="s">
        <v>3022</v>
      </c>
      <c r="I7259" t="s">
        <v>1894</v>
      </c>
      <c r="J7259" t="s">
        <v>1919</v>
      </c>
      <c r="K7259" t="s">
        <v>1960</v>
      </c>
      <c r="L7259" s="24">
        <v>14.4</v>
      </c>
      <c r="M7259" s="25">
        <f>+VLOOKUP(E7259, TC!A:D, 4, FALSE())</f>
        <v>1.1155499992851459</v>
      </c>
      <c r="N7259" s="24">
        <f t="shared" si="565"/>
        <v>16.0639199897061</v>
      </c>
      <c r="O7259" t="str">
        <f t="shared" si="566"/>
        <v>FACTURA</v>
      </c>
      <c r="P7259" t="str">
        <f t="shared" si="567"/>
        <v>2025</v>
      </c>
      <c r="Q7259" t="str">
        <f t="shared" si="568"/>
        <v>05</v>
      </c>
      <c r="R7259" t="str">
        <f>+IFERROR(VLOOKUP(I7259, Listado!A:B, 2, FALSE()), "COMERCIALIZADORA INTERNACIONAL CARIBBEAN EXOTICS S A")</f>
        <v>PIEDRAHITA PEREZ MARIANA</v>
      </c>
      <c r="S7259" s="25">
        <f>+VLOOKUP(E7259, TC!A:D, 2, FALSE())</f>
        <v>4196.66</v>
      </c>
      <c r="T7259" t="str">
        <f t="shared" si="569"/>
        <v>EUR</v>
      </c>
    </row>
    <row r="7260" spans="1:20" ht="18.75" hidden="1" customHeight="1" x14ac:dyDescent="0.25">
      <c r="A7260" t="s">
        <v>2887</v>
      </c>
      <c r="B7260" t="s">
        <v>5</v>
      </c>
      <c r="C7260" t="s">
        <v>1913</v>
      </c>
      <c r="D7260" s="24">
        <v>11954</v>
      </c>
      <c r="E7260" t="s">
        <v>1729</v>
      </c>
      <c r="F7260" t="s">
        <v>99</v>
      </c>
      <c r="G7260" t="s">
        <v>1914</v>
      </c>
      <c r="H7260" t="s">
        <v>2621</v>
      </c>
      <c r="I7260" t="s">
        <v>3006</v>
      </c>
      <c r="J7260" t="s">
        <v>1915</v>
      </c>
      <c r="K7260" t="s">
        <v>107</v>
      </c>
      <c r="L7260" s="24">
        <v>220000</v>
      </c>
      <c r="M7260" s="25">
        <f>+VLOOKUP(E7260, TC!A:D, 4, FALSE())</f>
        <v>1.1155499992851459</v>
      </c>
      <c r="N7260" s="24">
        <f t="shared" si="565"/>
        <v>220000</v>
      </c>
      <c r="O7260" t="str">
        <f t="shared" si="566"/>
        <v>FACTURA</v>
      </c>
      <c r="P7260" t="str">
        <f t="shared" si="567"/>
        <v>2025</v>
      </c>
      <c r="Q7260" t="str">
        <f t="shared" si="568"/>
        <v>05</v>
      </c>
      <c r="R7260" t="str">
        <f>+IFERROR(VLOOKUP(I7260, Listado!A:B, 2, FALSE()), "COMERCIALIZADORA INTERNACIONAL CARIBBEAN EXOTICS S A")</f>
        <v>COMERCIALIZADORA INTERNACIONAL CARIBBEAN EXOTICS S A</v>
      </c>
      <c r="S7260" s="25">
        <f>+VLOOKUP(E7260, TC!A:D, 2, FALSE())</f>
        <v>4196.66</v>
      </c>
      <c r="T7260" t="str">
        <f t="shared" si="569"/>
        <v>COP</v>
      </c>
    </row>
    <row r="7261" spans="1:20" ht="18.75" hidden="1" customHeight="1" x14ac:dyDescent="0.25">
      <c r="A7261" t="s">
        <v>2887</v>
      </c>
      <c r="B7261" t="s">
        <v>5</v>
      </c>
      <c r="C7261" t="s">
        <v>1913</v>
      </c>
      <c r="D7261" s="24">
        <v>11955</v>
      </c>
      <c r="E7261" t="s">
        <v>1729</v>
      </c>
      <c r="F7261" t="s">
        <v>99</v>
      </c>
      <c r="G7261" t="s">
        <v>1914</v>
      </c>
      <c r="H7261" t="s">
        <v>2621</v>
      </c>
      <c r="I7261" t="s">
        <v>3023</v>
      </c>
      <c r="J7261" t="s">
        <v>1915</v>
      </c>
      <c r="K7261" t="s">
        <v>2728</v>
      </c>
      <c r="L7261" s="24">
        <v>320000</v>
      </c>
      <c r="M7261" s="25">
        <f>+VLOOKUP(E7261, TC!A:D, 4, FALSE())</f>
        <v>1.1155499992851459</v>
      </c>
      <c r="N7261" s="24">
        <f t="shared" si="565"/>
        <v>320000</v>
      </c>
      <c r="O7261" t="str">
        <f t="shared" si="566"/>
        <v>FACTURA</v>
      </c>
      <c r="P7261" t="str">
        <f t="shared" si="567"/>
        <v>2025</v>
      </c>
      <c r="Q7261" t="str">
        <f t="shared" si="568"/>
        <v>05</v>
      </c>
      <c r="R7261" t="str">
        <f>+IFERROR(VLOOKUP(I7261, Listado!A:B, 2, FALSE()), "COMERCIALIZADORA INTERNACIONAL CARIBBEAN EXOTICS S A")</f>
        <v>COMERCIALIZADORA INTERNACIONAL CARIBBEAN EXOTICS S A</v>
      </c>
      <c r="S7261" s="25">
        <f>+VLOOKUP(E7261, TC!A:D, 2, FALSE())</f>
        <v>4196.66</v>
      </c>
      <c r="T7261" t="str">
        <f t="shared" si="569"/>
        <v>COP</v>
      </c>
    </row>
    <row r="7262" spans="1:20" ht="18.75" hidden="1" customHeight="1" x14ac:dyDescent="0.25">
      <c r="A7262" t="s">
        <v>2887</v>
      </c>
      <c r="B7262" t="s">
        <v>5</v>
      </c>
      <c r="C7262" t="s">
        <v>1913</v>
      </c>
      <c r="D7262" s="24">
        <v>11956</v>
      </c>
      <c r="E7262" t="s">
        <v>1729</v>
      </c>
      <c r="F7262" t="s">
        <v>99</v>
      </c>
      <c r="G7262" t="s">
        <v>1914</v>
      </c>
      <c r="H7262" t="s">
        <v>2621</v>
      </c>
      <c r="I7262" t="s">
        <v>2624</v>
      </c>
      <c r="J7262" t="s">
        <v>1915</v>
      </c>
      <c r="K7262" t="s">
        <v>107</v>
      </c>
      <c r="L7262" s="24">
        <v>440000</v>
      </c>
      <c r="M7262" s="25">
        <f>+VLOOKUP(E7262, TC!A:D, 4, FALSE())</f>
        <v>1.1155499992851459</v>
      </c>
      <c r="N7262" s="24">
        <f t="shared" si="565"/>
        <v>440000</v>
      </c>
      <c r="O7262" t="str">
        <f t="shared" si="566"/>
        <v>FACTURA</v>
      </c>
      <c r="P7262" t="str">
        <f t="shared" si="567"/>
        <v>2025</v>
      </c>
      <c r="Q7262" t="str">
        <f t="shared" si="568"/>
        <v>05</v>
      </c>
      <c r="R7262" t="str">
        <f>+IFERROR(VLOOKUP(I7262, Listado!A:B, 2, FALSE()), "COMERCIALIZADORA INTERNACIONAL CARIBBEAN EXOTICS S A")</f>
        <v>COMERCIALIZADORA INTERNACIONAL CARIBBEAN EXOTICS S A</v>
      </c>
      <c r="S7262" s="25">
        <f>+VLOOKUP(E7262, TC!A:D, 2, FALSE())</f>
        <v>4196.66</v>
      </c>
      <c r="T7262" t="str">
        <f t="shared" si="569"/>
        <v>COP</v>
      </c>
    </row>
    <row r="7263" spans="1:20" ht="18.75" hidden="1" customHeight="1" x14ac:dyDescent="0.25">
      <c r="A7263" t="s">
        <v>2887</v>
      </c>
      <c r="B7263" t="s">
        <v>5</v>
      </c>
      <c r="C7263" t="s">
        <v>1913</v>
      </c>
      <c r="D7263" s="24">
        <v>11956</v>
      </c>
      <c r="E7263" t="s">
        <v>1729</v>
      </c>
      <c r="F7263" t="s">
        <v>99</v>
      </c>
      <c r="G7263" t="s">
        <v>1914</v>
      </c>
      <c r="H7263" t="s">
        <v>2621</v>
      </c>
      <c r="I7263" t="s">
        <v>2624</v>
      </c>
      <c r="J7263" t="s">
        <v>1915</v>
      </c>
      <c r="K7263" t="s">
        <v>111</v>
      </c>
      <c r="L7263" s="24">
        <v>1400000</v>
      </c>
      <c r="M7263" s="25">
        <f>+VLOOKUP(E7263, TC!A:D, 4, FALSE())</f>
        <v>1.1155499992851459</v>
      </c>
      <c r="N7263" s="24">
        <f t="shared" si="565"/>
        <v>1400000</v>
      </c>
      <c r="O7263" t="str">
        <f t="shared" si="566"/>
        <v>FACTURA</v>
      </c>
      <c r="P7263" t="str">
        <f t="shared" si="567"/>
        <v>2025</v>
      </c>
      <c r="Q7263" t="str">
        <f t="shared" si="568"/>
        <v>05</v>
      </c>
      <c r="R7263" t="str">
        <f>+IFERROR(VLOOKUP(I7263, Listado!A:B, 2, FALSE()), "COMERCIALIZADORA INTERNACIONAL CARIBBEAN EXOTICS S A")</f>
        <v>COMERCIALIZADORA INTERNACIONAL CARIBBEAN EXOTICS S A</v>
      </c>
      <c r="S7263" s="25">
        <f>+VLOOKUP(E7263, TC!A:D, 2, FALSE())</f>
        <v>4196.66</v>
      </c>
      <c r="T7263" t="str">
        <f t="shared" si="569"/>
        <v>COP</v>
      </c>
    </row>
    <row r="7264" spans="1:20" ht="18.75" hidden="1" customHeight="1" x14ac:dyDescent="0.25">
      <c r="A7264" t="s">
        <v>2887</v>
      </c>
      <c r="B7264" t="s">
        <v>5</v>
      </c>
      <c r="C7264" t="s">
        <v>1913</v>
      </c>
      <c r="D7264" s="24">
        <v>11957</v>
      </c>
      <c r="E7264" t="s">
        <v>1729</v>
      </c>
      <c r="F7264" t="s">
        <v>128</v>
      </c>
      <c r="G7264" t="s">
        <v>112</v>
      </c>
      <c r="I7264" t="s">
        <v>1893</v>
      </c>
      <c r="J7264" t="s">
        <v>1919</v>
      </c>
      <c r="K7264" t="s">
        <v>1918</v>
      </c>
      <c r="L7264" s="24">
        <v>33.6</v>
      </c>
      <c r="M7264" s="25">
        <f>+VLOOKUP(E7264, TC!A:D, 4, FALSE())</f>
        <v>1.1155499992851459</v>
      </c>
      <c r="N7264" s="24">
        <f t="shared" si="565"/>
        <v>33.6</v>
      </c>
      <c r="O7264" t="str">
        <f t="shared" si="566"/>
        <v>FACTURA</v>
      </c>
      <c r="P7264" t="str">
        <f t="shared" si="567"/>
        <v>2025</v>
      </c>
      <c r="Q7264" t="str">
        <f t="shared" si="568"/>
        <v>05</v>
      </c>
      <c r="R7264" t="str">
        <f>+IFERROR(VLOOKUP(I7264, Listado!A:B, 2, FALSE()), "COMERCIALIZADORA INTERNACIONAL CARIBBEAN EXOTICS S A")</f>
        <v>HINCAPIE CONTRERAS ERIKA STEFANIA</v>
      </c>
      <c r="S7264" s="25">
        <f>+VLOOKUP(E7264, TC!A:D, 2, FALSE())</f>
        <v>4196.66</v>
      </c>
      <c r="T7264" t="str">
        <f t="shared" si="569"/>
        <v>USD</v>
      </c>
    </row>
    <row r="7265" spans="1:20" ht="18.75" hidden="1" customHeight="1" x14ac:dyDescent="0.25">
      <c r="A7265" t="s">
        <v>2887</v>
      </c>
      <c r="B7265" t="s">
        <v>5</v>
      </c>
      <c r="C7265" t="s">
        <v>1970</v>
      </c>
      <c r="D7265" s="24">
        <v>2356</v>
      </c>
      <c r="E7265" t="s">
        <v>1729</v>
      </c>
      <c r="F7265" t="s">
        <v>128</v>
      </c>
      <c r="G7265" t="s">
        <v>112</v>
      </c>
      <c r="H7265" t="s">
        <v>2226</v>
      </c>
      <c r="I7265" t="s">
        <v>1870</v>
      </c>
      <c r="J7265" t="s">
        <v>1930</v>
      </c>
      <c r="K7265" t="s">
        <v>1928</v>
      </c>
      <c r="L7265" s="24">
        <v>-1832.2</v>
      </c>
      <c r="M7265" s="25">
        <f>+VLOOKUP(E7265, TC!A:D, 4, FALSE())</f>
        <v>1.1155499992851459</v>
      </c>
      <c r="N7265" s="24">
        <f t="shared" si="565"/>
        <v>-1832.2</v>
      </c>
      <c r="O7265" t="str">
        <f t="shared" si="566"/>
        <v>ANULACIÓN FE</v>
      </c>
      <c r="P7265" t="str">
        <f t="shared" si="567"/>
        <v>2025</v>
      </c>
      <c r="Q7265" t="str">
        <f t="shared" si="568"/>
        <v>05</v>
      </c>
      <c r="R7265" t="str">
        <f>+IFERROR(VLOOKUP(I7265, Listado!A:B, 2, FALSE()), "COMERCIALIZADORA INTERNACIONAL CARIBBEAN EXOTICS S A")</f>
        <v>HINCAPIE CONTRERAS ERIKA STEFANIA</v>
      </c>
      <c r="S7265" s="25">
        <f>+VLOOKUP(E7265, TC!A:D, 2, FALSE())</f>
        <v>4196.66</v>
      </c>
      <c r="T7265" t="str">
        <f t="shared" si="569"/>
        <v>USD</v>
      </c>
    </row>
    <row r="7266" spans="1:20" ht="18.75" hidden="1" customHeight="1" x14ac:dyDescent="0.25">
      <c r="A7266" t="s">
        <v>2887</v>
      </c>
      <c r="B7266" t="s">
        <v>5</v>
      </c>
      <c r="C7266" t="s">
        <v>1970</v>
      </c>
      <c r="D7266" s="24">
        <v>2356</v>
      </c>
      <c r="E7266" t="s">
        <v>1729</v>
      </c>
      <c r="F7266" t="s">
        <v>128</v>
      </c>
      <c r="G7266" t="s">
        <v>112</v>
      </c>
      <c r="H7266" t="s">
        <v>2226</v>
      </c>
      <c r="I7266" t="s">
        <v>1870</v>
      </c>
      <c r="J7266" t="s">
        <v>1930</v>
      </c>
      <c r="K7266" t="s">
        <v>1937</v>
      </c>
      <c r="L7266" s="24">
        <v>-2550</v>
      </c>
      <c r="M7266" s="25">
        <f>+VLOOKUP(E7266, TC!A:D, 4, FALSE())</f>
        <v>1.1155499992851459</v>
      </c>
      <c r="N7266" s="24">
        <f t="shared" si="565"/>
        <v>-2550</v>
      </c>
      <c r="O7266" t="str">
        <f t="shared" si="566"/>
        <v>ANULACIÓN FE</v>
      </c>
      <c r="P7266" t="str">
        <f t="shared" si="567"/>
        <v>2025</v>
      </c>
      <c r="Q7266" t="str">
        <f t="shared" si="568"/>
        <v>05</v>
      </c>
      <c r="R7266" t="str">
        <f>+IFERROR(VLOOKUP(I7266, Listado!A:B, 2, FALSE()), "COMERCIALIZADORA INTERNACIONAL CARIBBEAN EXOTICS S A")</f>
        <v>HINCAPIE CONTRERAS ERIKA STEFANIA</v>
      </c>
      <c r="S7266" s="25">
        <f>+VLOOKUP(E7266, TC!A:D, 2, FALSE())</f>
        <v>4196.66</v>
      </c>
      <c r="T7266" t="str">
        <f t="shared" si="569"/>
        <v>USD</v>
      </c>
    </row>
    <row r="7267" spans="1:20" ht="18.75" hidden="1" customHeight="1" x14ac:dyDescent="0.25">
      <c r="A7267" t="s">
        <v>2887</v>
      </c>
      <c r="B7267" t="s">
        <v>5</v>
      </c>
      <c r="C7267" t="s">
        <v>1970</v>
      </c>
      <c r="D7267" s="24">
        <v>2356</v>
      </c>
      <c r="E7267" t="s">
        <v>1729</v>
      </c>
      <c r="F7267" t="s">
        <v>128</v>
      </c>
      <c r="G7267" t="s">
        <v>112</v>
      </c>
      <c r="H7267" t="s">
        <v>2226</v>
      </c>
      <c r="I7267" t="s">
        <v>1870</v>
      </c>
      <c r="J7267" t="s">
        <v>1930</v>
      </c>
      <c r="K7267" t="s">
        <v>1938</v>
      </c>
      <c r="L7267" s="24">
        <v>-4720</v>
      </c>
      <c r="M7267" s="25">
        <f>+VLOOKUP(E7267, TC!A:D, 4, FALSE())</f>
        <v>1.1155499992851459</v>
      </c>
      <c r="N7267" s="24">
        <f t="shared" si="565"/>
        <v>-4720</v>
      </c>
      <c r="O7267" t="str">
        <f t="shared" si="566"/>
        <v>ANULACIÓN FE</v>
      </c>
      <c r="P7267" t="str">
        <f t="shared" si="567"/>
        <v>2025</v>
      </c>
      <c r="Q7267" t="str">
        <f t="shared" si="568"/>
        <v>05</v>
      </c>
      <c r="R7267" t="str">
        <f>+IFERROR(VLOOKUP(I7267, Listado!A:B, 2, FALSE()), "COMERCIALIZADORA INTERNACIONAL CARIBBEAN EXOTICS S A")</f>
        <v>HINCAPIE CONTRERAS ERIKA STEFANIA</v>
      </c>
      <c r="S7267" s="25">
        <f>+VLOOKUP(E7267, TC!A:D, 2, FALSE())</f>
        <v>4196.66</v>
      </c>
      <c r="T7267" t="str">
        <f t="shared" si="569"/>
        <v>USD</v>
      </c>
    </row>
    <row r="7268" spans="1:20" ht="18.75" hidden="1" customHeight="1" x14ac:dyDescent="0.25">
      <c r="A7268" t="s">
        <v>2887</v>
      </c>
      <c r="B7268" t="s">
        <v>5</v>
      </c>
      <c r="C7268" t="s">
        <v>1913</v>
      </c>
      <c r="D7268" s="24">
        <v>11958</v>
      </c>
      <c r="E7268" t="s">
        <v>1729</v>
      </c>
      <c r="F7268" t="s">
        <v>1924</v>
      </c>
      <c r="G7268" t="s">
        <v>108</v>
      </c>
      <c r="H7268" t="s">
        <v>3024</v>
      </c>
      <c r="I7268" t="s">
        <v>1894</v>
      </c>
      <c r="J7268" t="s">
        <v>1919</v>
      </c>
      <c r="K7268" t="s">
        <v>1928</v>
      </c>
      <c r="L7268" s="24">
        <v>2677.8</v>
      </c>
      <c r="M7268" s="25">
        <f>+VLOOKUP(E7268, TC!A:D, 4, FALSE())</f>
        <v>1.1155499992851459</v>
      </c>
      <c r="N7268" s="24">
        <f t="shared" si="565"/>
        <v>2987.2197880857639</v>
      </c>
      <c r="O7268" t="str">
        <f t="shared" si="566"/>
        <v>FACTURA</v>
      </c>
      <c r="P7268" t="str">
        <f t="shared" si="567"/>
        <v>2025</v>
      </c>
      <c r="Q7268" t="str">
        <f t="shared" si="568"/>
        <v>05</v>
      </c>
      <c r="R7268" t="str">
        <f>+IFERROR(VLOOKUP(I7268, Listado!A:B, 2, FALSE()), "COMERCIALIZADORA INTERNACIONAL CARIBBEAN EXOTICS S A")</f>
        <v>PIEDRAHITA PEREZ MARIANA</v>
      </c>
      <c r="S7268" s="25">
        <f>+VLOOKUP(E7268, TC!A:D, 2, FALSE())</f>
        <v>4196.66</v>
      </c>
      <c r="T7268" t="str">
        <f t="shared" si="569"/>
        <v>EUR</v>
      </c>
    </row>
    <row r="7269" spans="1:20" ht="18.75" hidden="1" customHeight="1" x14ac:dyDescent="0.25">
      <c r="A7269" t="s">
        <v>2887</v>
      </c>
      <c r="B7269" t="s">
        <v>5</v>
      </c>
      <c r="C7269" t="s">
        <v>1913</v>
      </c>
      <c r="D7269" s="24">
        <v>11958</v>
      </c>
      <c r="E7269" t="s">
        <v>1729</v>
      </c>
      <c r="F7269" t="s">
        <v>1924</v>
      </c>
      <c r="G7269" t="s">
        <v>108</v>
      </c>
      <c r="H7269" t="s">
        <v>3024</v>
      </c>
      <c r="I7269" t="s">
        <v>1894</v>
      </c>
      <c r="J7269" t="s">
        <v>1919</v>
      </c>
      <c r="K7269" t="s">
        <v>58</v>
      </c>
      <c r="L7269" s="24">
        <v>6516</v>
      </c>
      <c r="M7269" s="25">
        <f>+VLOOKUP(E7269, TC!A:D, 4, FALSE())</f>
        <v>1.1155499992851459</v>
      </c>
      <c r="N7269" s="24">
        <f t="shared" si="565"/>
        <v>7268.9237953420106</v>
      </c>
      <c r="O7269" t="str">
        <f t="shared" si="566"/>
        <v>FACTURA</v>
      </c>
      <c r="P7269" t="str">
        <f t="shared" si="567"/>
        <v>2025</v>
      </c>
      <c r="Q7269" t="str">
        <f t="shared" si="568"/>
        <v>05</v>
      </c>
      <c r="R7269" t="str">
        <f>+IFERROR(VLOOKUP(I7269, Listado!A:B, 2, FALSE()), "COMERCIALIZADORA INTERNACIONAL CARIBBEAN EXOTICS S A")</f>
        <v>PIEDRAHITA PEREZ MARIANA</v>
      </c>
      <c r="S7269" s="25">
        <f>+VLOOKUP(E7269, TC!A:D, 2, FALSE())</f>
        <v>4196.66</v>
      </c>
      <c r="T7269" t="str">
        <f t="shared" si="569"/>
        <v>EUR</v>
      </c>
    </row>
    <row r="7270" spans="1:20" ht="18.75" hidden="1" customHeight="1" x14ac:dyDescent="0.25">
      <c r="A7270" t="s">
        <v>2887</v>
      </c>
      <c r="B7270" t="s">
        <v>5</v>
      </c>
      <c r="C7270" t="s">
        <v>1970</v>
      </c>
      <c r="D7270" s="24">
        <v>2357</v>
      </c>
      <c r="E7270" t="s">
        <v>1729</v>
      </c>
      <c r="F7270" t="s">
        <v>128</v>
      </c>
      <c r="G7270" t="s">
        <v>110</v>
      </c>
      <c r="H7270" t="s">
        <v>2012</v>
      </c>
      <c r="I7270" t="s">
        <v>1850</v>
      </c>
      <c r="J7270" t="s">
        <v>1919</v>
      </c>
      <c r="K7270" t="s">
        <v>45</v>
      </c>
      <c r="L7270" s="24">
        <v>-3239.6</v>
      </c>
      <c r="M7270" s="25">
        <f>+VLOOKUP(E7270, TC!A:D, 4, FALSE())</f>
        <v>1.1155499992851459</v>
      </c>
      <c r="N7270" s="24">
        <f t="shared" si="565"/>
        <v>-3239.6</v>
      </c>
      <c r="O7270" t="str">
        <f t="shared" si="566"/>
        <v>NOTAS</v>
      </c>
      <c r="P7270" t="str">
        <f t="shared" si="567"/>
        <v>2025</v>
      </c>
      <c r="Q7270" t="str">
        <f t="shared" si="568"/>
        <v>05</v>
      </c>
      <c r="R7270" t="str">
        <f>+IFERROR(VLOOKUP(I7270, Listado!A:B, 2, FALSE()), "COMERCIALIZADORA INTERNACIONAL CARIBBEAN EXOTICS S A")</f>
        <v>PEREZ MEJIA MARIA PAULINA</v>
      </c>
      <c r="S7270" s="25">
        <f>+VLOOKUP(E7270, TC!A:D, 2, FALSE())</f>
        <v>4196.66</v>
      </c>
      <c r="T7270" t="str">
        <f t="shared" si="569"/>
        <v>USD</v>
      </c>
    </row>
    <row r="7271" spans="1:20" ht="18.75" hidden="1" customHeight="1" x14ac:dyDescent="0.25">
      <c r="A7271" t="s">
        <v>2887</v>
      </c>
      <c r="B7271" t="s">
        <v>5</v>
      </c>
      <c r="C7271" t="s">
        <v>1970</v>
      </c>
      <c r="D7271" s="24">
        <v>2358</v>
      </c>
      <c r="E7271" t="s">
        <v>1729</v>
      </c>
      <c r="F7271" t="s">
        <v>128</v>
      </c>
      <c r="G7271" t="s">
        <v>110</v>
      </c>
      <c r="H7271" t="s">
        <v>3025</v>
      </c>
      <c r="I7271" t="s">
        <v>1850</v>
      </c>
      <c r="J7271" t="s">
        <v>1919</v>
      </c>
      <c r="K7271" t="s">
        <v>45</v>
      </c>
      <c r="L7271" s="24">
        <v>-950</v>
      </c>
      <c r="M7271" s="25">
        <f>+VLOOKUP(E7271, TC!A:D, 4, FALSE())</f>
        <v>1.1155499992851459</v>
      </c>
      <c r="N7271" s="24">
        <f t="shared" si="565"/>
        <v>-950</v>
      </c>
      <c r="O7271" t="str">
        <f t="shared" si="566"/>
        <v>NOTAS</v>
      </c>
      <c r="P7271" t="str">
        <f t="shared" si="567"/>
        <v>2025</v>
      </c>
      <c r="Q7271" t="str">
        <f t="shared" si="568"/>
        <v>05</v>
      </c>
      <c r="R7271" t="str">
        <f>+IFERROR(VLOOKUP(I7271, Listado!A:B, 2, FALSE()), "COMERCIALIZADORA INTERNACIONAL CARIBBEAN EXOTICS S A")</f>
        <v>PEREZ MEJIA MARIA PAULINA</v>
      </c>
      <c r="S7271" s="25">
        <f>+VLOOKUP(E7271, TC!A:D, 2, FALSE())</f>
        <v>4196.66</v>
      </c>
      <c r="T7271" t="str">
        <f t="shared" si="569"/>
        <v>USD</v>
      </c>
    </row>
    <row r="7272" spans="1:20" ht="18.75" hidden="1" customHeight="1" x14ac:dyDescent="0.25">
      <c r="A7272" t="s">
        <v>2887</v>
      </c>
      <c r="B7272" t="s">
        <v>5</v>
      </c>
      <c r="C7272" t="s">
        <v>1970</v>
      </c>
      <c r="D7272" s="24">
        <v>2359</v>
      </c>
      <c r="E7272" t="s">
        <v>1729</v>
      </c>
      <c r="F7272" t="s">
        <v>128</v>
      </c>
      <c r="G7272" t="s">
        <v>110</v>
      </c>
      <c r="H7272" t="s">
        <v>2012</v>
      </c>
      <c r="I7272" t="s">
        <v>1848</v>
      </c>
      <c r="J7272" t="s">
        <v>1917</v>
      </c>
      <c r="K7272" t="s">
        <v>38</v>
      </c>
      <c r="L7272" s="24">
        <v>-2245.9</v>
      </c>
      <c r="M7272" s="25">
        <f>+VLOOKUP(E7272, TC!A:D, 4, FALSE())</f>
        <v>1.1155499992851459</v>
      </c>
      <c r="N7272" s="24">
        <f t="shared" si="565"/>
        <v>-2245.9</v>
      </c>
      <c r="O7272" t="str">
        <f t="shared" si="566"/>
        <v>NOTAS</v>
      </c>
      <c r="P7272" t="str">
        <f t="shared" si="567"/>
        <v>2025</v>
      </c>
      <c r="Q7272" t="str">
        <f t="shared" si="568"/>
        <v>05</v>
      </c>
      <c r="R7272" t="str">
        <f>+IFERROR(VLOOKUP(I7272, Listado!A:B, 2, FALSE()), "COMERCIALIZADORA INTERNACIONAL CARIBBEAN EXOTICS S A")</f>
        <v>PEREZ MEJIA MARIA PAULINA</v>
      </c>
      <c r="S7272" s="25">
        <f>+VLOOKUP(E7272, TC!A:D, 2, FALSE())</f>
        <v>4196.66</v>
      </c>
      <c r="T7272" t="str">
        <f t="shared" si="569"/>
        <v>USD</v>
      </c>
    </row>
    <row r="7273" spans="1:20" ht="18.75" hidden="1" customHeight="1" x14ac:dyDescent="0.25">
      <c r="A7273" t="s">
        <v>2887</v>
      </c>
      <c r="B7273" t="s">
        <v>5</v>
      </c>
      <c r="C7273" t="s">
        <v>1970</v>
      </c>
      <c r="D7273" s="24">
        <v>2360</v>
      </c>
      <c r="E7273" t="s">
        <v>1729</v>
      </c>
      <c r="F7273" t="s">
        <v>128</v>
      </c>
      <c r="G7273" t="s">
        <v>110</v>
      </c>
      <c r="H7273" t="s">
        <v>3026</v>
      </c>
      <c r="I7273" t="s">
        <v>1850</v>
      </c>
      <c r="J7273" t="s">
        <v>1919</v>
      </c>
      <c r="K7273" t="s">
        <v>45</v>
      </c>
      <c r="L7273" s="24">
        <v>-950.8</v>
      </c>
      <c r="M7273" s="25">
        <f>+VLOOKUP(E7273, TC!A:D, 4, FALSE())</f>
        <v>1.1155499992851459</v>
      </c>
      <c r="N7273" s="24">
        <f t="shared" si="565"/>
        <v>-950.8</v>
      </c>
      <c r="O7273" t="str">
        <f t="shared" si="566"/>
        <v>NOTAS</v>
      </c>
      <c r="P7273" t="str">
        <f t="shared" si="567"/>
        <v>2025</v>
      </c>
      <c r="Q7273" t="str">
        <f t="shared" si="568"/>
        <v>05</v>
      </c>
      <c r="R7273" t="str">
        <f>+IFERROR(VLOOKUP(I7273, Listado!A:B, 2, FALSE()), "COMERCIALIZADORA INTERNACIONAL CARIBBEAN EXOTICS S A")</f>
        <v>PEREZ MEJIA MARIA PAULINA</v>
      </c>
      <c r="S7273" s="25">
        <f>+VLOOKUP(E7273, TC!A:D, 2, FALSE())</f>
        <v>4196.66</v>
      </c>
      <c r="T7273" t="str">
        <f t="shared" si="569"/>
        <v>USD</v>
      </c>
    </row>
    <row r="7274" spans="1:20" ht="18.75" hidden="1" customHeight="1" x14ac:dyDescent="0.25">
      <c r="A7274" t="s">
        <v>2887</v>
      </c>
      <c r="B7274" t="s">
        <v>5</v>
      </c>
      <c r="C7274" t="s">
        <v>1970</v>
      </c>
      <c r="D7274" s="24">
        <v>2361</v>
      </c>
      <c r="E7274" t="s">
        <v>1729</v>
      </c>
      <c r="F7274" t="s">
        <v>1924</v>
      </c>
      <c r="G7274" t="s">
        <v>110</v>
      </c>
      <c r="H7274" t="s">
        <v>3027</v>
      </c>
      <c r="I7274" t="s">
        <v>1854</v>
      </c>
      <c r="J7274" t="s">
        <v>1984</v>
      </c>
      <c r="K7274" t="s">
        <v>2304</v>
      </c>
      <c r="L7274" s="24">
        <v>-298.23</v>
      </c>
      <c r="M7274" s="25">
        <f>+VLOOKUP(E7274, TC!A:D, 4, FALSE())</f>
        <v>1.1155499992851459</v>
      </c>
      <c r="N7274" s="24">
        <f t="shared" si="565"/>
        <v>-332.69047628680909</v>
      </c>
      <c r="O7274" t="str">
        <f t="shared" si="566"/>
        <v>NOTAS</v>
      </c>
      <c r="P7274" t="str">
        <f t="shared" si="567"/>
        <v>2025</v>
      </c>
      <c r="Q7274" t="str">
        <f t="shared" si="568"/>
        <v>05</v>
      </c>
      <c r="R7274" t="str">
        <f>+IFERROR(VLOOKUP(I7274, Listado!A:B, 2, FALSE()), "COMERCIALIZADORA INTERNACIONAL CARIBBEAN EXOTICS S A")</f>
        <v>PEREZ MEJIA MARIA PAULINA</v>
      </c>
      <c r="S7274" s="25">
        <f>+VLOOKUP(E7274, TC!A:D, 2, FALSE())</f>
        <v>4196.66</v>
      </c>
      <c r="T7274" t="str">
        <f t="shared" si="569"/>
        <v>EUR</v>
      </c>
    </row>
    <row r="7275" spans="1:20" ht="18.75" hidden="1" customHeight="1" x14ac:dyDescent="0.25">
      <c r="A7275" t="s">
        <v>2887</v>
      </c>
      <c r="B7275" t="s">
        <v>5</v>
      </c>
      <c r="C7275" t="s">
        <v>1970</v>
      </c>
      <c r="D7275" s="24">
        <v>2362</v>
      </c>
      <c r="E7275" t="s">
        <v>1729</v>
      </c>
      <c r="F7275" t="s">
        <v>128</v>
      </c>
      <c r="G7275" t="s">
        <v>110</v>
      </c>
      <c r="H7275" t="s">
        <v>3028</v>
      </c>
      <c r="I7275" t="s">
        <v>1851</v>
      </c>
      <c r="J7275" t="s">
        <v>1940</v>
      </c>
      <c r="K7275" t="s">
        <v>42</v>
      </c>
      <c r="L7275" s="24">
        <v>-1390.55</v>
      </c>
      <c r="M7275" s="25">
        <f>+VLOOKUP(E7275, TC!A:D, 4, FALSE())</f>
        <v>1.1155499992851459</v>
      </c>
      <c r="N7275" s="24">
        <f t="shared" si="565"/>
        <v>-1390.55</v>
      </c>
      <c r="O7275" t="str">
        <f t="shared" si="566"/>
        <v>NOTAS</v>
      </c>
      <c r="P7275" t="str">
        <f t="shared" si="567"/>
        <v>2025</v>
      </c>
      <c r="Q7275" t="str">
        <f t="shared" si="568"/>
        <v>05</v>
      </c>
      <c r="R7275" t="str">
        <f>+IFERROR(VLOOKUP(I7275, Listado!A:B, 2, FALSE()), "COMERCIALIZADORA INTERNACIONAL CARIBBEAN EXOTICS S A")</f>
        <v>PEREZ MEJIA MARIA PAULINA</v>
      </c>
      <c r="S7275" s="25">
        <f>+VLOOKUP(E7275, TC!A:D, 2, FALSE())</f>
        <v>4196.66</v>
      </c>
      <c r="T7275" t="str">
        <f t="shared" si="569"/>
        <v>USD</v>
      </c>
    </row>
    <row r="7276" spans="1:20" ht="18.75" hidden="1" customHeight="1" x14ac:dyDescent="0.25">
      <c r="A7276" t="s">
        <v>2887</v>
      </c>
      <c r="B7276" t="s">
        <v>5</v>
      </c>
      <c r="C7276" t="s">
        <v>1970</v>
      </c>
      <c r="D7276" s="24">
        <v>2362</v>
      </c>
      <c r="E7276" t="s">
        <v>1729</v>
      </c>
      <c r="F7276" t="s">
        <v>128</v>
      </c>
      <c r="G7276" t="s">
        <v>110</v>
      </c>
      <c r="H7276" t="s">
        <v>3028</v>
      </c>
      <c r="I7276" t="s">
        <v>1851</v>
      </c>
      <c r="J7276" t="s">
        <v>1940</v>
      </c>
      <c r="K7276" t="s">
        <v>42</v>
      </c>
      <c r="L7276" s="24">
        <v>-397.3</v>
      </c>
      <c r="M7276" s="25">
        <f>+VLOOKUP(E7276, TC!A:D, 4, FALSE())</f>
        <v>1.1155499992851459</v>
      </c>
      <c r="N7276" s="24">
        <f t="shared" si="565"/>
        <v>-397.3</v>
      </c>
      <c r="O7276" t="str">
        <f t="shared" si="566"/>
        <v>NOTAS</v>
      </c>
      <c r="P7276" t="str">
        <f t="shared" si="567"/>
        <v>2025</v>
      </c>
      <c r="Q7276" t="str">
        <f t="shared" si="568"/>
        <v>05</v>
      </c>
      <c r="R7276" t="str">
        <f>+IFERROR(VLOOKUP(I7276, Listado!A:B, 2, FALSE()), "COMERCIALIZADORA INTERNACIONAL CARIBBEAN EXOTICS S A")</f>
        <v>PEREZ MEJIA MARIA PAULINA</v>
      </c>
      <c r="S7276" s="25">
        <f>+VLOOKUP(E7276, TC!A:D, 2, FALSE())</f>
        <v>4196.66</v>
      </c>
      <c r="T7276" t="str">
        <f t="shared" si="569"/>
        <v>USD</v>
      </c>
    </row>
    <row r="7277" spans="1:20" ht="18.75" hidden="1" customHeight="1" x14ac:dyDescent="0.25">
      <c r="A7277" t="s">
        <v>2887</v>
      </c>
      <c r="B7277" t="s">
        <v>5</v>
      </c>
      <c r="C7277" t="s">
        <v>1970</v>
      </c>
      <c r="D7277" s="24">
        <v>2362</v>
      </c>
      <c r="E7277" t="s">
        <v>1729</v>
      </c>
      <c r="F7277" t="s">
        <v>128</v>
      </c>
      <c r="G7277" t="s">
        <v>110</v>
      </c>
      <c r="H7277" t="s">
        <v>3028</v>
      </c>
      <c r="I7277" t="s">
        <v>1851</v>
      </c>
      <c r="J7277" t="s">
        <v>1940</v>
      </c>
      <c r="K7277" t="s">
        <v>42</v>
      </c>
      <c r="L7277" s="24">
        <v>-130.15</v>
      </c>
      <c r="M7277" s="25">
        <f>+VLOOKUP(E7277, TC!A:D, 4, FALSE())</f>
        <v>1.1155499992851459</v>
      </c>
      <c r="N7277" s="24">
        <f t="shared" si="565"/>
        <v>-130.15</v>
      </c>
      <c r="O7277" t="str">
        <f t="shared" si="566"/>
        <v>NOTAS</v>
      </c>
      <c r="P7277" t="str">
        <f t="shared" si="567"/>
        <v>2025</v>
      </c>
      <c r="Q7277" t="str">
        <f t="shared" si="568"/>
        <v>05</v>
      </c>
      <c r="R7277" t="str">
        <f>+IFERROR(VLOOKUP(I7277, Listado!A:B, 2, FALSE()), "COMERCIALIZADORA INTERNACIONAL CARIBBEAN EXOTICS S A")</f>
        <v>PEREZ MEJIA MARIA PAULINA</v>
      </c>
      <c r="S7277" s="25">
        <f>+VLOOKUP(E7277, TC!A:D, 2, FALSE())</f>
        <v>4196.66</v>
      </c>
      <c r="T7277" t="str">
        <f t="shared" si="569"/>
        <v>USD</v>
      </c>
    </row>
    <row r="7278" spans="1:20" ht="18.75" hidden="1" customHeight="1" x14ac:dyDescent="0.25">
      <c r="A7278" t="s">
        <v>2887</v>
      </c>
      <c r="B7278" t="s">
        <v>5</v>
      </c>
      <c r="C7278" t="s">
        <v>1913</v>
      </c>
      <c r="D7278" s="24">
        <v>11959</v>
      </c>
      <c r="E7278" t="s">
        <v>1730</v>
      </c>
      <c r="F7278" t="s">
        <v>99</v>
      </c>
      <c r="G7278" t="s">
        <v>113</v>
      </c>
      <c r="I7278" t="s">
        <v>1858</v>
      </c>
      <c r="J7278" t="s">
        <v>1915</v>
      </c>
      <c r="K7278" t="s">
        <v>1920</v>
      </c>
      <c r="L7278" s="24">
        <v>480000</v>
      </c>
      <c r="M7278" s="25">
        <f>+VLOOKUP(E7278, TC!A:D, 4, FALSE())</f>
        <v>1.1155499990463202</v>
      </c>
      <c r="N7278" s="24">
        <f t="shared" si="565"/>
        <v>480000</v>
      </c>
      <c r="O7278" t="str">
        <f t="shared" si="566"/>
        <v>FACTURA</v>
      </c>
      <c r="P7278" t="str">
        <f t="shared" si="567"/>
        <v>2025</v>
      </c>
      <c r="Q7278" t="str">
        <f t="shared" si="568"/>
        <v>05</v>
      </c>
      <c r="R7278" t="str">
        <f>+IFERROR(VLOOKUP(I7278, Listado!A:B, 2, FALSE()), "COMERCIALIZADORA INTERNACIONAL CARIBBEAN EXOTICS S A")</f>
        <v>LONDOÑO ECHEVERRI ALEJANDRA</v>
      </c>
      <c r="S7278" s="25">
        <f>+VLOOKUP(E7278, TC!A:D, 2, FALSE())</f>
        <v>4194.28</v>
      </c>
      <c r="T7278" t="str">
        <f t="shared" si="569"/>
        <v>COP</v>
      </c>
    </row>
    <row r="7279" spans="1:20" ht="18.75" hidden="1" customHeight="1" x14ac:dyDescent="0.25">
      <c r="A7279" t="s">
        <v>2887</v>
      </c>
      <c r="B7279" t="s">
        <v>5</v>
      </c>
      <c r="C7279" t="s">
        <v>1913</v>
      </c>
      <c r="D7279" s="24">
        <v>11960</v>
      </c>
      <c r="E7279" t="s">
        <v>1730</v>
      </c>
      <c r="F7279" t="s">
        <v>99</v>
      </c>
      <c r="G7279" t="s">
        <v>113</v>
      </c>
      <c r="I7279" t="s">
        <v>1858</v>
      </c>
      <c r="J7279" t="s">
        <v>1915</v>
      </c>
      <c r="K7279" t="s">
        <v>1920</v>
      </c>
      <c r="L7279" s="24">
        <v>480000</v>
      </c>
      <c r="M7279" s="25">
        <f>+VLOOKUP(E7279, TC!A:D, 4, FALSE())</f>
        <v>1.1155499990463202</v>
      </c>
      <c r="N7279" s="24">
        <f t="shared" si="565"/>
        <v>480000</v>
      </c>
      <c r="O7279" t="str">
        <f t="shared" si="566"/>
        <v>FACTURA</v>
      </c>
      <c r="P7279" t="str">
        <f t="shared" si="567"/>
        <v>2025</v>
      </c>
      <c r="Q7279" t="str">
        <f t="shared" si="568"/>
        <v>05</v>
      </c>
      <c r="R7279" t="str">
        <f>+IFERROR(VLOOKUP(I7279, Listado!A:B, 2, FALSE()), "COMERCIALIZADORA INTERNACIONAL CARIBBEAN EXOTICS S A")</f>
        <v>LONDOÑO ECHEVERRI ALEJANDRA</v>
      </c>
      <c r="S7279" s="25">
        <f>+VLOOKUP(E7279, TC!A:D, 2, FALSE())</f>
        <v>4194.28</v>
      </c>
      <c r="T7279" t="str">
        <f t="shared" si="569"/>
        <v>COP</v>
      </c>
    </row>
    <row r="7280" spans="1:20" ht="18.75" hidden="1" customHeight="1" x14ac:dyDescent="0.25">
      <c r="A7280" t="s">
        <v>2887</v>
      </c>
      <c r="B7280" t="s">
        <v>5</v>
      </c>
      <c r="C7280" t="s">
        <v>1913</v>
      </c>
      <c r="D7280" s="24">
        <v>11961</v>
      </c>
      <c r="E7280" t="s">
        <v>1730</v>
      </c>
      <c r="F7280" t="s">
        <v>99</v>
      </c>
      <c r="G7280" t="s">
        <v>113</v>
      </c>
      <c r="I7280" t="s">
        <v>1859</v>
      </c>
      <c r="J7280" t="s">
        <v>1915</v>
      </c>
      <c r="K7280" t="s">
        <v>1916</v>
      </c>
      <c r="L7280" s="24">
        <v>6333600</v>
      </c>
      <c r="M7280" s="25">
        <f>+VLOOKUP(E7280, TC!A:D, 4, FALSE())</f>
        <v>1.1155499990463202</v>
      </c>
      <c r="N7280" s="24">
        <f t="shared" si="565"/>
        <v>6333600</v>
      </c>
      <c r="O7280" t="str">
        <f t="shared" si="566"/>
        <v>FACTURA</v>
      </c>
      <c r="P7280" t="str">
        <f t="shared" si="567"/>
        <v>2025</v>
      </c>
      <c r="Q7280" t="str">
        <f t="shared" si="568"/>
        <v>05</v>
      </c>
      <c r="R7280" t="str">
        <f>+IFERROR(VLOOKUP(I7280, Listado!A:B, 2, FALSE()), "COMERCIALIZADORA INTERNACIONAL CARIBBEAN EXOTICS S A")</f>
        <v>LONDOÑO ECHEVERRI ALEJANDRA</v>
      </c>
      <c r="S7280" s="25">
        <f>+VLOOKUP(E7280, TC!A:D, 2, FALSE())</f>
        <v>4194.28</v>
      </c>
      <c r="T7280" t="str">
        <f t="shared" si="569"/>
        <v>COP</v>
      </c>
    </row>
    <row r="7281" spans="1:20" ht="18.75" hidden="1" customHeight="1" x14ac:dyDescent="0.25">
      <c r="A7281" t="s">
        <v>2887</v>
      </c>
      <c r="B7281" t="s">
        <v>5</v>
      </c>
      <c r="C7281" t="s">
        <v>1970</v>
      </c>
      <c r="D7281" s="24">
        <v>2363</v>
      </c>
      <c r="E7281" t="s">
        <v>1732</v>
      </c>
      <c r="F7281" t="s">
        <v>99</v>
      </c>
      <c r="G7281" t="s">
        <v>1914</v>
      </c>
      <c r="H7281" t="s">
        <v>3029</v>
      </c>
      <c r="I7281" t="s">
        <v>3006</v>
      </c>
      <c r="J7281" t="s">
        <v>1915</v>
      </c>
      <c r="K7281" t="s">
        <v>107</v>
      </c>
      <c r="L7281" s="24">
        <v>-220000</v>
      </c>
      <c r="M7281" s="25">
        <f>+VLOOKUP(E7281, TC!A:D, 4, FALSE())</f>
        <v>1.1253499980926405</v>
      </c>
      <c r="N7281" s="24">
        <f t="shared" si="565"/>
        <v>-220000</v>
      </c>
      <c r="O7281" t="str">
        <f t="shared" si="566"/>
        <v>ANULACIÓN FE</v>
      </c>
      <c r="P7281" t="str">
        <f t="shared" si="567"/>
        <v>2025</v>
      </c>
      <c r="Q7281" t="str">
        <f t="shared" si="568"/>
        <v>05</v>
      </c>
      <c r="R7281" t="str">
        <f>+IFERROR(VLOOKUP(I7281, Listado!A:B, 2, FALSE()), "COMERCIALIZADORA INTERNACIONAL CARIBBEAN EXOTICS S A")</f>
        <v>COMERCIALIZADORA INTERNACIONAL CARIBBEAN EXOTICS S A</v>
      </c>
      <c r="S7281" s="25">
        <f>+VLOOKUP(E7281, TC!A:D, 2, FALSE())</f>
        <v>4194.28</v>
      </c>
      <c r="T7281" t="str">
        <f t="shared" si="569"/>
        <v>COP</v>
      </c>
    </row>
    <row r="7282" spans="1:20" ht="18.75" hidden="1" customHeight="1" x14ac:dyDescent="0.25">
      <c r="A7282" t="s">
        <v>2887</v>
      </c>
      <c r="B7282" t="s">
        <v>5</v>
      </c>
      <c r="C7282" t="s">
        <v>1913</v>
      </c>
      <c r="D7282" s="24">
        <v>11962</v>
      </c>
      <c r="E7282" t="s">
        <v>1732</v>
      </c>
      <c r="F7282" t="s">
        <v>1924</v>
      </c>
      <c r="G7282" t="s">
        <v>108</v>
      </c>
      <c r="H7282" t="s">
        <v>3030</v>
      </c>
      <c r="I7282" t="s">
        <v>1885</v>
      </c>
      <c r="J7282" t="s">
        <v>1919</v>
      </c>
      <c r="K7282" t="s">
        <v>56</v>
      </c>
      <c r="L7282" s="24">
        <v>380.38</v>
      </c>
      <c r="M7282" s="25">
        <f>+VLOOKUP(E7282, TC!A:D, 4, FALSE())</f>
        <v>1.1253499980926405</v>
      </c>
      <c r="N7282" s="24">
        <f t="shared" si="565"/>
        <v>428.06063227447856</v>
      </c>
      <c r="O7282" t="str">
        <f t="shared" si="566"/>
        <v>FACTURA</v>
      </c>
      <c r="P7282" t="str">
        <f t="shared" si="567"/>
        <v>2025</v>
      </c>
      <c r="Q7282" t="str">
        <f t="shared" si="568"/>
        <v>05</v>
      </c>
      <c r="R7282" t="str">
        <f>+IFERROR(VLOOKUP(I7282, Listado!A:B, 2, FALSE()), "COMERCIALIZADORA INTERNACIONAL CARIBBEAN EXOTICS S A")</f>
        <v>PIEDRAHITA PEREZ MARIANA</v>
      </c>
      <c r="S7282" s="25">
        <f>+VLOOKUP(E7282, TC!A:D, 2, FALSE())</f>
        <v>4194.28</v>
      </c>
      <c r="T7282" t="str">
        <f t="shared" si="569"/>
        <v>EUR</v>
      </c>
    </row>
    <row r="7283" spans="1:20" ht="18.75" hidden="1" customHeight="1" x14ac:dyDescent="0.25">
      <c r="A7283" t="s">
        <v>2887</v>
      </c>
      <c r="B7283" t="s">
        <v>5</v>
      </c>
      <c r="C7283" t="s">
        <v>1913</v>
      </c>
      <c r="D7283" s="24">
        <v>11962</v>
      </c>
      <c r="E7283" t="s">
        <v>1732</v>
      </c>
      <c r="F7283" t="s">
        <v>1924</v>
      </c>
      <c r="G7283" t="s">
        <v>108</v>
      </c>
      <c r="H7283" t="s">
        <v>3030</v>
      </c>
      <c r="I7283" t="s">
        <v>1885</v>
      </c>
      <c r="J7283" t="s">
        <v>1919</v>
      </c>
      <c r="K7283" t="s">
        <v>56</v>
      </c>
      <c r="L7283" s="24">
        <v>1132.78</v>
      </c>
      <c r="M7283" s="25">
        <f>+VLOOKUP(E7283, TC!A:D, 4, FALSE())</f>
        <v>1.1253499980926405</v>
      </c>
      <c r="N7283" s="24">
        <f t="shared" si="565"/>
        <v>1274.7739708393813</v>
      </c>
      <c r="O7283" t="str">
        <f t="shared" si="566"/>
        <v>FACTURA</v>
      </c>
      <c r="P7283" t="str">
        <f t="shared" si="567"/>
        <v>2025</v>
      </c>
      <c r="Q7283" t="str">
        <f t="shared" si="568"/>
        <v>05</v>
      </c>
      <c r="R7283" t="str">
        <f>+IFERROR(VLOOKUP(I7283, Listado!A:B, 2, FALSE()), "COMERCIALIZADORA INTERNACIONAL CARIBBEAN EXOTICS S A")</f>
        <v>PIEDRAHITA PEREZ MARIANA</v>
      </c>
      <c r="S7283" s="25">
        <f>+VLOOKUP(E7283, TC!A:D, 2, FALSE())</f>
        <v>4194.28</v>
      </c>
      <c r="T7283" t="str">
        <f t="shared" si="569"/>
        <v>EUR</v>
      </c>
    </row>
    <row r="7284" spans="1:20" ht="18.75" hidden="1" customHeight="1" x14ac:dyDescent="0.25">
      <c r="A7284" t="s">
        <v>2887</v>
      </c>
      <c r="B7284" t="s">
        <v>5</v>
      </c>
      <c r="C7284" t="s">
        <v>1913</v>
      </c>
      <c r="D7284" s="24">
        <v>11962</v>
      </c>
      <c r="E7284" t="s">
        <v>1732</v>
      </c>
      <c r="F7284" t="s">
        <v>1924</v>
      </c>
      <c r="G7284" t="s">
        <v>108</v>
      </c>
      <c r="H7284" t="s">
        <v>3030</v>
      </c>
      <c r="I7284" t="s">
        <v>1885</v>
      </c>
      <c r="J7284" t="s">
        <v>1919</v>
      </c>
      <c r="K7284" t="s">
        <v>56</v>
      </c>
      <c r="L7284" s="24">
        <v>96.14</v>
      </c>
      <c r="M7284" s="25">
        <f>+VLOOKUP(E7284, TC!A:D, 4, FALSE())</f>
        <v>1.1253499980926405</v>
      </c>
      <c r="N7284" s="24">
        <f t="shared" si="565"/>
        <v>108.19114881662645</v>
      </c>
      <c r="O7284" t="str">
        <f t="shared" si="566"/>
        <v>FACTURA</v>
      </c>
      <c r="P7284" t="str">
        <f t="shared" si="567"/>
        <v>2025</v>
      </c>
      <c r="Q7284" t="str">
        <f t="shared" si="568"/>
        <v>05</v>
      </c>
      <c r="R7284" t="str">
        <f>+IFERROR(VLOOKUP(I7284, Listado!A:B, 2, FALSE()), "COMERCIALIZADORA INTERNACIONAL CARIBBEAN EXOTICS S A")</f>
        <v>PIEDRAHITA PEREZ MARIANA</v>
      </c>
      <c r="S7284" s="25">
        <f>+VLOOKUP(E7284, TC!A:D, 2, FALSE())</f>
        <v>4194.28</v>
      </c>
      <c r="T7284" t="str">
        <f t="shared" si="569"/>
        <v>EUR</v>
      </c>
    </row>
    <row r="7285" spans="1:20" ht="18.75" hidden="1" customHeight="1" x14ac:dyDescent="0.25">
      <c r="A7285" t="s">
        <v>2887</v>
      </c>
      <c r="B7285" t="s">
        <v>5</v>
      </c>
      <c r="C7285" t="s">
        <v>1913</v>
      </c>
      <c r="D7285" s="24">
        <v>11962</v>
      </c>
      <c r="E7285" t="s">
        <v>1732</v>
      </c>
      <c r="F7285" t="s">
        <v>1924</v>
      </c>
      <c r="G7285" t="s">
        <v>108</v>
      </c>
      <c r="H7285" t="s">
        <v>3030</v>
      </c>
      <c r="I7285" t="s">
        <v>1885</v>
      </c>
      <c r="J7285" t="s">
        <v>1919</v>
      </c>
      <c r="K7285" t="s">
        <v>56</v>
      </c>
      <c r="L7285" s="24">
        <v>250.8</v>
      </c>
      <c r="M7285" s="25">
        <f>+VLOOKUP(E7285, TC!A:D, 4, FALSE())</f>
        <v>1.1253499980926405</v>
      </c>
      <c r="N7285" s="24">
        <f t="shared" si="565"/>
        <v>282.23777952163425</v>
      </c>
      <c r="O7285" t="str">
        <f t="shared" si="566"/>
        <v>FACTURA</v>
      </c>
      <c r="P7285" t="str">
        <f t="shared" si="567"/>
        <v>2025</v>
      </c>
      <c r="Q7285" t="str">
        <f t="shared" si="568"/>
        <v>05</v>
      </c>
      <c r="R7285" t="str">
        <f>+IFERROR(VLOOKUP(I7285, Listado!A:B, 2, FALSE()), "COMERCIALIZADORA INTERNACIONAL CARIBBEAN EXOTICS S A")</f>
        <v>PIEDRAHITA PEREZ MARIANA</v>
      </c>
      <c r="S7285" s="25">
        <f>+VLOOKUP(E7285, TC!A:D, 2, FALSE())</f>
        <v>4194.28</v>
      </c>
      <c r="T7285" t="str">
        <f t="shared" si="569"/>
        <v>EUR</v>
      </c>
    </row>
    <row r="7286" spans="1:20" ht="18.75" hidden="1" customHeight="1" x14ac:dyDescent="0.25">
      <c r="A7286" t="s">
        <v>2887</v>
      </c>
      <c r="B7286" t="s">
        <v>5</v>
      </c>
      <c r="C7286" t="s">
        <v>1913</v>
      </c>
      <c r="D7286" s="24">
        <v>11962</v>
      </c>
      <c r="E7286" t="s">
        <v>1732</v>
      </c>
      <c r="F7286" t="s">
        <v>1924</v>
      </c>
      <c r="G7286" t="s">
        <v>108</v>
      </c>
      <c r="H7286" t="s">
        <v>3030</v>
      </c>
      <c r="I7286" t="s">
        <v>1885</v>
      </c>
      <c r="J7286" t="s">
        <v>1919</v>
      </c>
      <c r="K7286" t="s">
        <v>56</v>
      </c>
      <c r="L7286" s="24">
        <v>480.7</v>
      </c>
      <c r="M7286" s="25">
        <f>+VLOOKUP(E7286, TC!A:D, 4, FALSE())</f>
        <v>1.1253499980926405</v>
      </c>
      <c r="N7286" s="24">
        <f t="shared" si="565"/>
        <v>540.95574408313223</v>
      </c>
      <c r="O7286" t="str">
        <f t="shared" si="566"/>
        <v>FACTURA</v>
      </c>
      <c r="P7286" t="str">
        <f t="shared" si="567"/>
        <v>2025</v>
      </c>
      <c r="Q7286" t="str">
        <f t="shared" si="568"/>
        <v>05</v>
      </c>
      <c r="R7286" t="str">
        <f>+IFERROR(VLOOKUP(I7286, Listado!A:B, 2, FALSE()), "COMERCIALIZADORA INTERNACIONAL CARIBBEAN EXOTICS S A")</f>
        <v>PIEDRAHITA PEREZ MARIANA</v>
      </c>
      <c r="S7286" s="25">
        <f>+VLOOKUP(E7286, TC!A:D, 2, FALSE())</f>
        <v>4194.28</v>
      </c>
      <c r="T7286" t="str">
        <f t="shared" si="569"/>
        <v>EUR</v>
      </c>
    </row>
    <row r="7287" spans="1:20" ht="18.75" hidden="1" customHeight="1" x14ac:dyDescent="0.25">
      <c r="A7287" t="s">
        <v>2887</v>
      </c>
      <c r="B7287" t="s">
        <v>5</v>
      </c>
      <c r="C7287" t="s">
        <v>1913</v>
      </c>
      <c r="D7287" s="24">
        <v>11962</v>
      </c>
      <c r="E7287" t="s">
        <v>1732</v>
      </c>
      <c r="F7287" t="s">
        <v>1924</v>
      </c>
      <c r="G7287" t="s">
        <v>108</v>
      </c>
      <c r="H7287" t="s">
        <v>3030</v>
      </c>
      <c r="I7287" t="s">
        <v>1885</v>
      </c>
      <c r="J7287" t="s">
        <v>1919</v>
      </c>
      <c r="K7287" t="s">
        <v>1959</v>
      </c>
      <c r="L7287" s="24">
        <v>550</v>
      </c>
      <c r="M7287" s="25">
        <f>+VLOOKUP(E7287, TC!A:D, 4, FALSE())</f>
        <v>1.1253499980926405</v>
      </c>
      <c r="N7287" s="24">
        <f t="shared" si="565"/>
        <v>618.94249895095231</v>
      </c>
      <c r="O7287" t="str">
        <f t="shared" si="566"/>
        <v>FACTURA</v>
      </c>
      <c r="P7287" t="str">
        <f t="shared" si="567"/>
        <v>2025</v>
      </c>
      <c r="Q7287" t="str">
        <f t="shared" si="568"/>
        <v>05</v>
      </c>
      <c r="R7287" t="str">
        <f>+IFERROR(VLOOKUP(I7287, Listado!A:B, 2, FALSE()), "COMERCIALIZADORA INTERNACIONAL CARIBBEAN EXOTICS S A")</f>
        <v>PIEDRAHITA PEREZ MARIANA</v>
      </c>
      <c r="S7287" s="25">
        <f>+VLOOKUP(E7287, TC!A:D, 2, FALSE())</f>
        <v>4194.28</v>
      </c>
      <c r="T7287" t="str">
        <f t="shared" si="569"/>
        <v>EUR</v>
      </c>
    </row>
    <row r="7288" spans="1:20" ht="18.75" hidden="1" customHeight="1" x14ac:dyDescent="0.25">
      <c r="A7288" t="s">
        <v>2887</v>
      </c>
      <c r="B7288" t="s">
        <v>5</v>
      </c>
      <c r="C7288" t="s">
        <v>1913</v>
      </c>
      <c r="D7288" s="24">
        <v>11962</v>
      </c>
      <c r="E7288" t="s">
        <v>1732</v>
      </c>
      <c r="F7288" t="s">
        <v>1924</v>
      </c>
      <c r="G7288" t="s">
        <v>108</v>
      </c>
      <c r="H7288" t="s">
        <v>3030</v>
      </c>
      <c r="I7288" t="s">
        <v>1885</v>
      </c>
      <c r="J7288" t="s">
        <v>1919</v>
      </c>
      <c r="K7288" t="s">
        <v>1960</v>
      </c>
      <c r="L7288" s="24">
        <v>68.12</v>
      </c>
      <c r="M7288" s="25">
        <f>+VLOOKUP(E7288, TC!A:D, 4, FALSE())</f>
        <v>1.1253499980926405</v>
      </c>
      <c r="N7288" s="24">
        <f t="shared" si="565"/>
        <v>76.658841870070674</v>
      </c>
      <c r="O7288" t="str">
        <f t="shared" si="566"/>
        <v>FACTURA</v>
      </c>
      <c r="P7288" t="str">
        <f t="shared" si="567"/>
        <v>2025</v>
      </c>
      <c r="Q7288" t="str">
        <f t="shared" si="568"/>
        <v>05</v>
      </c>
      <c r="R7288" t="str">
        <f>+IFERROR(VLOOKUP(I7288, Listado!A:B, 2, FALSE()), "COMERCIALIZADORA INTERNACIONAL CARIBBEAN EXOTICS S A")</f>
        <v>PIEDRAHITA PEREZ MARIANA</v>
      </c>
      <c r="S7288" s="25">
        <f>+VLOOKUP(E7288, TC!A:D, 2, FALSE())</f>
        <v>4194.28</v>
      </c>
      <c r="T7288" t="str">
        <f t="shared" si="569"/>
        <v>EUR</v>
      </c>
    </row>
    <row r="7289" spans="1:20" ht="18.75" hidden="1" customHeight="1" x14ac:dyDescent="0.25">
      <c r="A7289" t="s">
        <v>2887</v>
      </c>
      <c r="B7289" t="s">
        <v>5</v>
      </c>
      <c r="C7289" t="s">
        <v>1913</v>
      </c>
      <c r="D7289" s="24">
        <v>11963</v>
      </c>
      <c r="E7289" t="s">
        <v>1733</v>
      </c>
      <c r="F7289" t="s">
        <v>99</v>
      </c>
      <c r="G7289" t="s">
        <v>113</v>
      </c>
      <c r="I7289" t="s">
        <v>1859</v>
      </c>
      <c r="J7289" t="s">
        <v>1915</v>
      </c>
      <c r="K7289" t="s">
        <v>1916</v>
      </c>
      <c r="L7289" s="24">
        <v>7864800</v>
      </c>
      <c r="M7289" s="25">
        <f>+VLOOKUP(E7289, TC!A:D, 4, FALSE())</f>
        <v>1.1268499986804319</v>
      </c>
      <c r="N7289" s="24">
        <f t="shared" si="565"/>
        <v>7864800</v>
      </c>
      <c r="O7289" t="str">
        <f t="shared" si="566"/>
        <v>FACTURA</v>
      </c>
      <c r="P7289" t="str">
        <f t="shared" si="567"/>
        <v>2025</v>
      </c>
      <c r="Q7289" t="str">
        <f t="shared" si="568"/>
        <v>05</v>
      </c>
      <c r="R7289" t="str">
        <f>+IFERROR(VLOOKUP(I7289, Listado!A:B, 2, FALSE()), "COMERCIALIZADORA INTERNACIONAL CARIBBEAN EXOTICS S A")</f>
        <v>LONDOÑO ECHEVERRI ALEJANDRA</v>
      </c>
      <c r="S7289" s="25">
        <f>+VLOOKUP(E7289, TC!A:D, 2, FALSE())</f>
        <v>4168.03</v>
      </c>
      <c r="T7289" t="str">
        <f t="shared" si="569"/>
        <v>COP</v>
      </c>
    </row>
    <row r="7290" spans="1:20" ht="18.75" hidden="1" customHeight="1" x14ac:dyDescent="0.25">
      <c r="A7290" t="s">
        <v>2887</v>
      </c>
      <c r="B7290" t="s">
        <v>5</v>
      </c>
      <c r="C7290" t="s">
        <v>1913</v>
      </c>
      <c r="D7290" s="24">
        <v>11964</v>
      </c>
      <c r="E7290" t="s">
        <v>1733</v>
      </c>
      <c r="F7290" t="s">
        <v>1924</v>
      </c>
      <c r="G7290" t="s">
        <v>112</v>
      </c>
      <c r="H7290" t="s">
        <v>3031</v>
      </c>
      <c r="I7290" t="s">
        <v>1863</v>
      </c>
      <c r="J7290" t="s">
        <v>1926</v>
      </c>
      <c r="K7290" t="s">
        <v>1928</v>
      </c>
      <c r="L7290" s="24">
        <v>418.33</v>
      </c>
      <c r="M7290" s="25">
        <f>+VLOOKUP(E7290, TC!A:D, 4, FALSE())</f>
        <v>1.1268499986804319</v>
      </c>
      <c r="N7290" s="24">
        <f t="shared" si="565"/>
        <v>471.39515994798506</v>
      </c>
      <c r="O7290" t="str">
        <f t="shared" si="566"/>
        <v>FACTURA</v>
      </c>
      <c r="P7290" t="str">
        <f t="shared" si="567"/>
        <v>2025</v>
      </c>
      <c r="Q7290" t="str">
        <f t="shared" si="568"/>
        <v>05</v>
      </c>
      <c r="R7290" t="str">
        <f>+IFERROR(VLOOKUP(I7290, Listado!A:B, 2, FALSE()), "COMERCIALIZADORA INTERNACIONAL CARIBBEAN EXOTICS S A")</f>
        <v>HINCAPIE CONTRERAS ERIKA STEFANIA</v>
      </c>
      <c r="S7290" s="25">
        <f>+VLOOKUP(E7290, TC!A:D, 2, FALSE())</f>
        <v>4168.03</v>
      </c>
      <c r="T7290" t="str">
        <f t="shared" si="569"/>
        <v>EUR</v>
      </c>
    </row>
    <row r="7291" spans="1:20" ht="18.75" hidden="1" customHeight="1" x14ac:dyDescent="0.25">
      <c r="A7291" t="s">
        <v>2887</v>
      </c>
      <c r="B7291" t="s">
        <v>5</v>
      </c>
      <c r="C7291" t="s">
        <v>1913</v>
      </c>
      <c r="D7291" s="24">
        <v>11964</v>
      </c>
      <c r="E7291" t="s">
        <v>1733</v>
      </c>
      <c r="F7291" t="s">
        <v>1924</v>
      </c>
      <c r="G7291" t="s">
        <v>112</v>
      </c>
      <c r="H7291" t="s">
        <v>3031</v>
      </c>
      <c r="I7291" t="s">
        <v>1863</v>
      </c>
      <c r="J7291" t="s">
        <v>1926</v>
      </c>
      <c r="K7291" t="s">
        <v>2949</v>
      </c>
      <c r="L7291" s="24">
        <v>535.79999999999995</v>
      </c>
      <c r="M7291" s="25">
        <f>+VLOOKUP(E7291, TC!A:D, 4, FALSE())</f>
        <v>1.1268499986804319</v>
      </c>
      <c r="N7291" s="24">
        <f t="shared" si="565"/>
        <v>603.76622929297537</v>
      </c>
      <c r="O7291" t="str">
        <f t="shared" si="566"/>
        <v>FACTURA</v>
      </c>
      <c r="P7291" t="str">
        <f t="shared" si="567"/>
        <v>2025</v>
      </c>
      <c r="Q7291" t="str">
        <f t="shared" si="568"/>
        <v>05</v>
      </c>
      <c r="R7291" t="str">
        <f>+IFERROR(VLOOKUP(I7291, Listado!A:B, 2, FALSE()), "COMERCIALIZADORA INTERNACIONAL CARIBBEAN EXOTICS S A")</f>
        <v>HINCAPIE CONTRERAS ERIKA STEFANIA</v>
      </c>
      <c r="S7291" s="25">
        <f>+VLOOKUP(E7291, TC!A:D, 2, FALSE())</f>
        <v>4168.03</v>
      </c>
      <c r="T7291" t="str">
        <f t="shared" si="569"/>
        <v>EUR</v>
      </c>
    </row>
    <row r="7292" spans="1:20" ht="18.75" hidden="1" customHeight="1" x14ac:dyDescent="0.25">
      <c r="A7292" t="s">
        <v>2887</v>
      </c>
      <c r="B7292" t="s">
        <v>1923</v>
      </c>
      <c r="C7292" t="s">
        <v>1913</v>
      </c>
      <c r="D7292" s="24">
        <v>5995</v>
      </c>
      <c r="E7292" t="s">
        <v>1733</v>
      </c>
      <c r="F7292" t="s">
        <v>1924</v>
      </c>
      <c r="G7292" t="s">
        <v>112</v>
      </c>
      <c r="H7292" t="s">
        <v>3032</v>
      </c>
      <c r="I7292" t="s">
        <v>1863</v>
      </c>
      <c r="J7292" t="s">
        <v>1926</v>
      </c>
      <c r="K7292" t="s">
        <v>1928</v>
      </c>
      <c r="L7292" s="24">
        <v>493</v>
      </c>
      <c r="M7292" s="25">
        <f>+VLOOKUP(E7292, TC!A:D, 4, FALSE())</f>
        <v>1.1268499986804319</v>
      </c>
      <c r="N7292" s="24">
        <f t="shared" si="565"/>
        <v>555.5370493494529</v>
      </c>
      <c r="O7292" t="str">
        <f t="shared" si="566"/>
        <v>FACTURA</v>
      </c>
      <c r="P7292" t="str">
        <f t="shared" si="567"/>
        <v>2025</v>
      </c>
      <c r="Q7292" t="str">
        <f t="shared" si="568"/>
        <v>05</v>
      </c>
      <c r="R7292" t="str">
        <f>+IFERROR(VLOOKUP(I7292, Listado!A:B, 2, FALSE()), "COMERCIALIZADORA INTERNACIONAL CARIBBEAN EXOTICS S A")</f>
        <v>HINCAPIE CONTRERAS ERIKA STEFANIA</v>
      </c>
      <c r="S7292" s="25">
        <f>+VLOOKUP(E7292, TC!A:D, 2, FALSE())</f>
        <v>4168.03</v>
      </c>
      <c r="T7292" t="str">
        <f t="shared" si="569"/>
        <v>EUR</v>
      </c>
    </row>
    <row r="7293" spans="1:20" ht="18.75" hidden="1" customHeight="1" x14ac:dyDescent="0.25">
      <c r="A7293" t="s">
        <v>2887</v>
      </c>
      <c r="B7293" t="s">
        <v>1923</v>
      </c>
      <c r="C7293" t="s">
        <v>1913</v>
      </c>
      <c r="D7293" s="24">
        <v>5995</v>
      </c>
      <c r="E7293" t="s">
        <v>1733</v>
      </c>
      <c r="F7293" t="s">
        <v>1924</v>
      </c>
      <c r="G7293" t="s">
        <v>112</v>
      </c>
      <c r="H7293" t="s">
        <v>3032</v>
      </c>
      <c r="I7293" t="s">
        <v>1863</v>
      </c>
      <c r="J7293" t="s">
        <v>1926</v>
      </c>
      <c r="K7293" t="s">
        <v>36</v>
      </c>
      <c r="L7293" s="24">
        <v>617</v>
      </c>
      <c r="M7293" s="25">
        <f>+VLOOKUP(E7293, TC!A:D, 4, FALSE())</f>
        <v>1.1268499986804319</v>
      </c>
      <c r="N7293" s="24">
        <f t="shared" si="565"/>
        <v>695.26644918582645</v>
      </c>
      <c r="O7293" t="str">
        <f t="shared" si="566"/>
        <v>FACTURA</v>
      </c>
      <c r="P7293" t="str">
        <f t="shared" si="567"/>
        <v>2025</v>
      </c>
      <c r="Q7293" t="str">
        <f t="shared" si="568"/>
        <v>05</v>
      </c>
      <c r="R7293" t="str">
        <f>+IFERROR(VLOOKUP(I7293, Listado!A:B, 2, FALSE()), "COMERCIALIZADORA INTERNACIONAL CARIBBEAN EXOTICS S A")</f>
        <v>HINCAPIE CONTRERAS ERIKA STEFANIA</v>
      </c>
      <c r="S7293" s="25">
        <f>+VLOOKUP(E7293, TC!A:D, 2, FALSE())</f>
        <v>4168.03</v>
      </c>
      <c r="T7293" t="str">
        <f t="shared" si="569"/>
        <v>EUR</v>
      </c>
    </row>
    <row r="7294" spans="1:20" ht="18.75" hidden="1" customHeight="1" x14ac:dyDescent="0.25">
      <c r="A7294" t="s">
        <v>2887</v>
      </c>
      <c r="B7294" t="s">
        <v>1923</v>
      </c>
      <c r="C7294" t="s">
        <v>1913</v>
      </c>
      <c r="D7294" s="24">
        <v>5996</v>
      </c>
      <c r="E7294" t="s">
        <v>1733</v>
      </c>
      <c r="F7294" t="s">
        <v>1924</v>
      </c>
      <c r="G7294" t="s">
        <v>112</v>
      </c>
      <c r="H7294" t="s">
        <v>3032</v>
      </c>
      <c r="I7294" t="s">
        <v>1863</v>
      </c>
      <c r="J7294" t="s">
        <v>1926</v>
      </c>
      <c r="K7294" t="s">
        <v>1928</v>
      </c>
      <c r="L7294" s="24">
        <v>439</v>
      </c>
      <c r="M7294" s="25">
        <f>+VLOOKUP(E7294, TC!A:D, 4, FALSE())</f>
        <v>1.1268499986804319</v>
      </c>
      <c r="N7294" s="24">
        <f t="shared" si="565"/>
        <v>494.6871494207096</v>
      </c>
      <c r="O7294" t="str">
        <f t="shared" si="566"/>
        <v>FACTURA</v>
      </c>
      <c r="P7294" t="str">
        <f t="shared" si="567"/>
        <v>2025</v>
      </c>
      <c r="Q7294" t="str">
        <f t="shared" si="568"/>
        <v>05</v>
      </c>
      <c r="R7294" t="str">
        <f>+IFERROR(VLOOKUP(I7294, Listado!A:B, 2, FALSE()), "COMERCIALIZADORA INTERNACIONAL CARIBBEAN EXOTICS S A")</f>
        <v>HINCAPIE CONTRERAS ERIKA STEFANIA</v>
      </c>
      <c r="S7294" s="25">
        <f>+VLOOKUP(E7294, TC!A:D, 2, FALSE())</f>
        <v>4168.03</v>
      </c>
      <c r="T7294" t="str">
        <f t="shared" si="569"/>
        <v>EUR</v>
      </c>
    </row>
    <row r="7295" spans="1:20" ht="18.75" hidden="1" customHeight="1" x14ac:dyDescent="0.25">
      <c r="A7295" t="s">
        <v>2887</v>
      </c>
      <c r="B7295" t="s">
        <v>1923</v>
      </c>
      <c r="C7295" t="s">
        <v>1913</v>
      </c>
      <c r="D7295" s="24">
        <v>5996</v>
      </c>
      <c r="E7295" t="s">
        <v>1733</v>
      </c>
      <c r="F7295" t="s">
        <v>1924</v>
      </c>
      <c r="G7295" t="s">
        <v>112</v>
      </c>
      <c r="H7295" t="s">
        <v>3032</v>
      </c>
      <c r="I7295" t="s">
        <v>1863</v>
      </c>
      <c r="J7295" t="s">
        <v>1926</v>
      </c>
      <c r="K7295" t="s">
        <v>36</v>
      </c>
      <c r="L7295" s="24">
        <v>671</v>
      </c>
      <c r="M7295" s="25">
        <f>+VLOOKUP(E7295, TC!A:D, 4, FALSE())</f>
        <v>1.1268499986804319</v>
      </c>
      <c r="N7295" s="24">
        <f t="shared" si="565"/>
        <v>756.11634911456986</v>
      </c>
      <c r="O7295" t="str">
        <f t="shared" si="566"/>
        <v>FACTURA</v>
      </c>
      <c r="P7295" t="str">
        <f t="shared" si="567"/>
        <v>2025</v>
      </c>
      <c r="Q7295" t="str">
        <f t="shared" si="568"/>
        <v>05</v>
      </c>
      <c r="R7295" t="str">
        <f>+IFERROR(VLOOKUP(I7295, Listado!A:B, 2, FALSE()), "COMERCIALIZADORA INTERNACIONAL CARIBBEAN EXOTICS S A")</f>
        <v>HINCAPIE CONTRERAS ERIKA STEFANIA</v>
      </c>
      <c r="S7295" s="25">
        <f>+VLOOKUP(E7295, TC!A:D, 2, FALSE())</f>
        <v>4168.03</v>
      </c>
      <c r="T7295" t="str">
        <f t="shared" si="569"/>
        <v>EUR</v>
      </c>
    </row>
    <row r="7296" spans="1:20" ht="18.75" hidden="1" customHeight="1" x14ac:dyDescent="0.25">
      <c r="A7296" t="s">
        <v>2887</v>
      </c>
      <c r="B7296" t="s">
        <v>5</v>
      </c>
      <c r="C7296" t="s">
        <v>1913</v>
      </c>
      <c r="D7296" s="24">
        <v>11965</v>
      </c>
      <c r="E7296" t="s">
        <v>1733</v>
      </c>
      <c r="F7296" t="s">
        <v>1924</v>
      </c>
      <c r="G7296" t="s">
        <v>112</v>
      </c>
      <c r="H7296" t="s">
        <v>3033</v>
      </c>
      <c r="I7296" t="s">
        <v>1863</v>
      </c>
      <c r="J7296" t="s">
        <v>1926</v>
      </c>
      <c r="K7296" t="s">
        <v>1928</v>
      </c>
      <c r="L7296" s="24">
        <v>377.54</v>
      </c>
      <c r="M7296" s="25">
        <f>+VLOOKUP(E7296, TC!A:D, 4, FALSE())</f>
        <v>1.1268499986804319</v>
      </c>
      <c r="N7296" s="24">
        <f t="shared" si="565"/>
        <v>425.43094850181029</v>
      </c>
      <c r="O7296" t="str">
        <f t="shared" si="566"/>
        <v>FACTURA</v>
      </c>
      <c r="P7296" t="str">
        <f t="shared" si="567"/>
        <v>2025</v>
      </c>
      <c r="Q7296" t="str">
        <f t="shared" si="568"/>
        <v>05</v>
      </c>
      <c r="R7296" t="str">
        <f>+IFERROR(VLOOKUP(I7296, Listado!A:B, 2, FALSE()), "COMERCIALIZADORA INTERNACIONAL CARIBBEAN EXOTICS S A")</f>
        <v>HINCAPIE CONTRERAS ERIKA STEFANIA</v>
      </c>
      <c r="S7296" s="25">
        <f>+VLOOKUP(E7296, TC!A:D, 2, FALSE())</f>
        <v>4168.03</v>
      </c>
      <c r="T7296" t="str">
        <f t="shared" si="569"/>
        <v>EUR</v>
      </c>
    </row>
    <row r="7297" spans="1:20" ht="18.75" hidden="1" customHeight="1" x14ac:dyDescent="0.25">
      <c r="A7297" t="s">
        <v>2887</v>
      </c>
      <c r="B7297" t="s">
        <v>5</v>
      </c>
      <c r="C7297" t="s">
        <v>1913</v>
      </c>
      <c r="D7297" s="24">
        <v>11965</v>
      </c>
      <c r="E7297" t="s">
        <v>1733</v>
      </c>
      <c r="F7297" t="s">
        <v>1924</v>
      </c>
      <c r="G7297" t="s">
        <v>112</v>
      </c>
      <c r="H7297" t="s">
        <v>3033</v>
      </c>
      <c r="I7297" t="s">
        <v>1863</v>
      </c>
      <c r="J7297" t="s">
        <v>1926</v>
      </c>
      <c r="K7297" t="s">
        <v>2949</v>
      </c>
      <c r="L7297" s="24">
        <v>576.6</v>
      </c>
      <c r="M7297" s="25">
        <f>+VLOOKUP(E7297, TC!A:D, 4, FALSE())</f>
        <v>1.1268499986804319</v>
      </c>
      <c r="N7297" s="24">
        <f t="shared" si="565"/>
        <v>649.74170923913709</v>
      </c>
      <c r="O7297" t="str">
        <f t="shared" si="566"/>
        <v>FACTURA</v>
      </c>
      <c r="P7297" t="str">
        <f t="shared" si="567"/>
        <v>2025</v>
      </c>
      <c r="Q7297" t="str">
        <f t="shared" si="568"/>
        <v>05</v>
      </c>
      <c r="R7297" t="str">
        <f>+IFERROR(VLOOKUP(I7297, Listado!A:B, 2, FALSE()), "COMERCIALIZADORA INTERNACIONAL CARIBBEAN EXOTICS S A")</f>
        <v>HINCAPIE CONTRERAS ERIKA STEFANIA</v>
      </c>
      <c r="S7297" s="25">
        <f>+VLOOKUP(E7297, TC!A:D, 2, FALSE())</f>
        <v>4168.03</v>
      </c>
      <c r="T7297" t="str">
        <f t="shared" si="569"/>
        <v>EUR</v>
      </c>
    </row>
    <row r="7298" spans="1:20" ht="18.75" hidden="1" customHeight="1" x14ac:dyDescent="0.25">
      <c r="A7298" t="s">
        <v>2887</v>
      </c>
      <c r="B7298" t="s">
        <v>1923</v>
      </c>
      <c r="C7298" t="s">
        <v>1913</v>
      </c>
      <c r="D7298" s="24">
        <v>5997</v>
      </c>
      <c r="E7298" t="s">
        <v>1733</v>
      </c>
      <c r="F7298" t="s">
        <v>128</v>
      </c>
      <c r="G7298" t="s">
        <v>112</v>
      </c>
      <c r="H7298" t="s">
        <v>2688</v>
      </c>
      <c r="I7298" t="s">
        <v>1856</v>
      </c>
      <c r="J7298" t="s">
        <v>1930</v>
      </c>
      <c r="K7298" t="s">
        <v>1928</v>
      </c>
      <c r="L7298" s="24">
        <v>1149.97</v>
      </c>
      <c r="M7298" s="25">
        <f>+VLOOKUP(E7298, TC!A:D, 4, FALSE())</f>
        <v>1.1268499986804319</v>
      </c>
      <c r="N7298" s="24">
        <f t="shared" ref="N7298:N7361" si="570">+IF(F7298="EUR", (M7298*L7298), IF(I7298="JUAN MATAS SAS", (L7298/S7298), L7298))</f>
        <v>1149.97</v>
      </c>
      <c r="O7298" t="str">
        <f t="shared" ref="O7298:O7361" si="571">+IF(C7298="CFE", "FACTURA", IF(ISERROR(SEARCH("ANULA", H7298))=FALSE(), "ANULACIÓN FE", IF(ISERROR(SEARCH("CANCELLATION", H7298))=FALSE(), "ANULACIÓN FE", "NOTAS")))</f>
        <v>FACTURA</v>
      </c>
      <c r="P7298" t="str">
        <f t="shared" ref="P7298:P7361" si="572">+LEFT(E7298, 4)</f>
        <v>2025</v>
      </c>
      <c r="Q7298" t="str">
        <f t="shared" ref="Q7298:Q7361" si="573">+MID(E7298, 5, 2)</f>
        <v>05</v>
      </c>
      <c r="R7298" t="str">
        <f>+IFERROR(VLOOKUP(I7298, Listado!A:B, 2, FALSE()), "COMERCIALIZADORA INTERNACIONAL CARIBBEAN EXOTICS S A")</f>
        <v>HINCAPIE CONTRERAS ERIKA STEFANIA</v>
      </c>
      <c r="S7298" s="25">
        <f>+VLOOKUP(E7298, TC!A:D, 2, FALSE())</f>
        <v>4168.03</v>
      </c>
      <c r="T7298" t="str">
        <f t="shared" ref="T7298:T7361" si="574">+IF(I7298="JUAN MATAS SAS", "USD", F7298)</f>
        <v>USD</v>
      </c>
    </row>
    <row r="7299" spans="1:20" ht="18.75" hidden="1" customHeight="1" x14ac:dyDescent="0.25">
      <c r="A7299" t="s">
        <v>2887</v>
      </c>
      <c r="B7299" t="s">
        <v>1923</v>
      </c>
      <c r="C7299" t="s">
        <v>1913</v>
      </c>
      <c r="D7299" s="24">
        <v>5997</v>
      </c>
      <c r="E7299" t="s">
        <v>1733</v>
      </c>
      <c r="F7299" t="s">
        <v>128</v>
      </c>
      <c r="G7299" t="s">
        <v>112</v>
      </c>
      <c r="H7299" t="s">
        <v>2688</v>
      </c>
      <c r="I7299" t="s">
        <v>1856</v>
      </c>
      <c r="J7299" t="s">
        <v>1930</v>
      </c>
      <c r="K7299" t="s">
        <v>1934</v>
      </c>
      <c r="L7299" s="24">
        <v>1586.1</v>
      </c>
      <c r="M7299" s="25">
        <f>+VLOOKUP(E7299, TC!A:D, 4, FALSE())</f>
        <v>1.1268499986804319</v>
      </c>
      <c r="N7299" s="24">
        <f t="shared" si="570"/>
        <v>1586.1</v>
      </c>
      <c r="O7299" t="str">
        <f t="shared" si="571"/>
        <v>FACTURA</v>
      </c>
      <c r="P7299" t="str">
        <f t="shared" si="572"/>
        <v>2025</v>
      </c>
      <c r="Q7299" t="str">
        <f t="shared" si="573"/>
        <v>05</v>
      </c>
      <c r="R7299" t="str">
        <f>+IFERROR(VLOOKUP(I7299, Listado!A:B, 2, FALSE()), "COMERCIALIZADORA INTERNACIONAL CARIBBEAN EXOTICS S A")</f>
        <v>HINCAPIE CONTRERAS ERIKA STEFANIA</v>
      </c>
      <c r="S7299" s="25">
        <f>+VLOOKUP(E7299, TC!A:D, 2, FALSE())</f>
        <v>4168.03</v>
      </c>
      <c r="T7299" t="str">
        <f t="shared" si="574"/>
        <v>USD</v>
      </c>
    </row>
    <row r="7300" spans="1:20" ht="18.75" hidden="1" customHeight="1" x14ac:dyDescent="0.25">
      <c r="A7300" t="s">
        <v>2887</v>
      </c>
      <c r="B7300" t="s">
        <v>1923</v>
      </c>
      <c r="C7300" t="s">
        <v>1913</v>
      </c>
      <c r="D7300" s="24">
        <v>5997</v>
      </c>
      <c r="E7300" t="s">
        <v>1733</v>
      </c>
      <c r="F7300" t="s">
        <v>128</v>
      </c>
      <c r="G7300" t="s">
        <v>112</v>
      </c>
      <c r="H7300" t="s">
        <v>2688</v>
      </c>
      <c r="I7300" t="s">
        <v>1856</v>
      </c>
      <c r="J7300" t="s">
        <v>1930</v>
      </c>
      <c r="K7300" t="s">
        <v>1935</v>
      </c>
      <c r="L7300" s="24">
        <v>2316.3000000000002</v>
      </c>
      <c r="M7300" s="25">
        <f>+VLOOKUP(E7300, TC!A:D, 4, FALSE())</f>
        <v>1.1268499986804319</v>
      </c>
      <c r="N7300" s="24">
        <f t="shared" si="570"/>
        <v>2316.3000000000002</v>
      </c>
      <c r="O7300" t="str">
        <f t="shared" si="571"/>
        <v>FACTURA</v>
      </c>
      <c r="P7300" t="str">
        <f t="shared" si="572"/>
        <v>2025</v>
      </c>
      <c r="Q7300" t="str">
        <f t="shared" si="573"/>
        <v>05</v>
      </c>
      <c r="R7300" t="str">
        <f>+IFERROR(VLOOKUP(I7300, Listado!A:B, 2, FALSE()), "COMERCIALIZADORA INTERNACIONAL CARIBBEAN EXOTICS S A")</f>
        <v>HINCAPIE CONTRERAS ERIKA STEFANIA</v>
      </c>
      <c r="S7300" s="25">
        <f>+VLOOKUP(E7300, TC!A:D, 2, FALSE())</f>
        <v>4168.03</v>
      </c>
      <c r="T7300" t="str">
        <f t="shared" si="574"/>
        <v>USD</v>
      </c>
    </row>
    <row r="7301" spans="1:20" ht="18.75" hidden="1" customHeight="1" x14ac:dyDescent="0.25">
      <c r="A7301" t="s">
        <v>2887</v>
      </c>
      <c r="B7301" t="s">
        <v>1923</v>
      </c>
      <c r="C7301" t="s">
        <v>1913</v>
      </c>
      <c r="D7301" s="24">
        <v>5998</v>
      </c>
      <c r="E7301" t="s">
        <v>1733</v>
      </c>
      <c r="F7301" t="s">
        <v>99</v>
      </c>
      <c r="G7301" t="s">
        <v>1914</v>
      </c>
      <c r="H7301" t="s">
        <v>2024</v>
      </c>
      <c r="I7301" t="s">
        <v>2391</v>
      </c>
      <c r="J7301" t="s">
        <v>1915</v>
      </c>
      <c r="K7301" t="s">
        <v>2025</v>
      </c>
      <c r="L7301" s="24">
        <v>18000</v>
      </c>
      <c r="M7301" s="25">
        <f>+VLOOKUP(E7301, TC!A:D, 4, FALSE())</f>
        <v>1.1268499986804319</v>
      </c>
      <c r="N7301" s="24">
        <f t="shared" si="570"/>
        <v>18000</v>
      </c>
      <c r="O7301" t="str">
        <f t="shared" si="571"/>
        <v>FACTURA</v>
      </c>
      <c r="P7301" t="str">
        <f t="shared" si="572"/>
        <v>2025</v>
      </c>
      <c r="Q7301" t="str">
        <f t="shared" si="573"/>
        <v>05</v>
      </c>
      <c r="R7301" t="str">
        <f>+IFERROR(VLOOKUP(I7301, Listado!A:B, 2, FALSE()), "COMERCIALIZADORA INTERNACIONAL CARIBBEAN EXOTICS S A")</f>
        <v>COMERCIALIZADORA INTERNACIONAL CARIBBEAN EXOTICS S A</v>
      </c>
      <c r="S7301" s="25">
        <f>+VLOOKUP(E7301, TC!A:D, 2, FALSE())</f>
        <v>4168.03</v>
      </c>
      <c r="T7301" t="str">
        <f t="shared" si="574"/>
        <v>COP</v>
      </c>
    </row>
    <row r="7302" spans="1:20" ht="18.75" hidden="1" customHeight="1" x14ac:dyDescent="0.25">
      <c r="A7302" t="s">
        <v>2887</v>
      </c>
      <c r="B7302" t="s">
        <v>1923</v>
      </c>
      <c r="C7302" t="s">
        <v>1913</v>
      </c>
      <c r="D7302" s="24">
        <v>5998</v>
      </c>
      <c r="E7302" t="s">
        <v>1733</v>
      </c>
      <c r="F7302" t="s">
        <v>99</v>
      </c>
      <c r="G7302" t="s">
        <v>1914</v>
      </c>
      <c r="H7302" t="s">
        <v>2024</v>
      </c>
      <c r="I7302" t="s">
        <v>2391</v>
      </c>
      <c r="J7302" t="s">
        <v>1915</v>
      </c>
      <c r="K7302" t="s">
        <v>2028</v>
      </c>
      <c r="L7302" s="24">
        <v>39000</v>
      </c>
      <c r="M7302" s="25">
        <f>+VLOOKUP(E7302, TC!A:D, 4, FALSE())</f>
        <v>1.1268499986804319</v>
      </c>
      <c r="N7302" s="24">
        <f t="shared" si="570"/>
        <v>39000</v>
      </c>
      <c r="O7302" t="str">
        <f t="shared" si="571"/>
        <v>FACTURA</v>
      </c>
      <c r="P7302" t="str">
        <f t="shared" si="572"/>
        <v>2025</v>
      </c>
      <c r="Q7302" t="str">
        <f t="shared" si="573"/>
        <v>05</v>
      </c>
      <c r="R7302" t="str">
        <f>+IFERROR(VLOOKUP(I7302, Listado!A:B, 2, FALSE()), "COMERCIALIZADORA INTERNACIONAL CARIBBEAN EXOTICS S A")</f>
        <v>COMERCIALIZADORA INTERNACIONAL CARIBBEAN EXOTICS S A</v>
      </c>
      <c r="S7302" s="25">
        <f>+VLOOKUP(E7302, TC!A:D, 2, FALSE())</f>
        <v>4168.03</v>
      </c>
      <c r="T7302" t="str">
        <f t="shared" si="574"/>
        <v>COP</v>
      </c>
    </row>
    <row r="7303" spans="1:20" ht="18.75" hidden="1" customHeight="1" x14ac:dyDescent="0.25">
      <c r="A7303" t="s">
        <v>2887</v>
      </c>
      <c r="B7303" t="s">
        <v>1923</v>
      </c>
      <c r="C7303" t="s">
        <v>1913</v>
      </c>
      <c r="D7303" s="24">
        <v>5998</v>
      </c>
      <c r="E7303" t="s">
        <v>1733</v>
      </c>
      <c r="F7303" t="s">
        <v>99</v>
      </c>
      <c r="G7303" t="s">
        <v>1914</v>
      </c>
      <c r="H7303" t="s">
        <v>2024</v>
      </c>
      <c r="I7303" t="s">
        <v>2391</v>
      </c>
      <c r="J7303" t="s">
        <v>1915</v>
      </c>
      <c r="K7303" t="s">
        <v>2021</v>
      </c>
      <c r="L7303" s="24">
        <v>7500</v>
      </c>
      <c r="M7303" s="25">
        <f>+VLOOKUP(E7303, TC!A:D, 4, FALSE())</f>
        <v>1.1268499986804319</v>
      </c>
      <c r="N7303" s="24">
        <f t="shared" si="570"/>
        <v>7500</v>
      </c>
      <c r="O7303" t="str">
        <f t="shared" si="571"/>
        <v>FACTURA</v>
      </c>
      <c r="P7303" t="str">
        <f t="shared" si="572"/>
        <v>2025</v>
      </c>
      <c r="Q7303" t="str">
        <f t="shared" si="573"/>
        <v>05</v>
      </c>
      <c r="R7303" t="str">
        <f>+IFERROR(VLOOKUP(I7303, Listado!A:B, 2, FALSE()), "COMERCIALIZADORA INTERNACIONAL CARIBBEAN EXOTICS S A")</f>
        <v>COMERCIALIZADORA INTERNACIONAL CARIBBEAN EXOTICS S A</v>
      </c>
      <c r="S7303" s="25">
        <f>+VLOOKUP(E7303, TC!A:D, 2, FALSE())</f>
        <v>4168.03</v>
      </c>
      <c r="T7303" t="str">
        <f t="shared" si="574"/>
        <v>COP</v>
      </c>
    </row>
    <row r="7304" spans="1:20" ht="18.75" hidden="1" customHeight="1" x14ac:dyDescent="0.25">
      <c r="A7304" t="s">
        <v>2887</v>
      </c>
      <c r="B7304" t="s">
        <v>1923</v>
      </c>
      <c r="C7304" t="s">
        <v>1913</v>
      </c>
      <c r="D7304" s="24">
        <v>5998</v>
      </c>
      <c r="E7304" t="s">
        <v>1733</v>
      </c>
      <c r="F7304" t="s">
        <v>99</v>
      </c>
      <c r="G7304" t="s">
        <v>1914</v>
      </c>
      <c r="H7304" t="s">
        <v>2024</v>
      </c>
      <c r="I7304" t="s">
        <v>2391</v>
      </c>
      <c r="J7304" t="s">
        <v>1915</v>
      </c>
      <c r="K7304" t="s">
        <v>2022</v>
      </c>
      <c r="L7304" s="24">
        <v>24000</v>
      </c>
      <c r="M7304" s="25">
        <f>+VLOOKUP(E7304, TC!A:D, 4, FALSE())</f>
        <v>1.1268499986804319</v>
      </c>
      <c r="N7304" s="24">
        <f t="shared" si="570"/>
        <v>24000</v>
      </c>
      <c r="O7304" t="str">
        <f t="shared" si="571"/>
        <v>FACTURA</v>
      </c>
      <c r="P7304" t="str">
        <f t="shared" si="572"/>
        <v>2025</v>
      </c>
      <c r="Q7304" t="str">
        <f t="shared" si="573"/>
        <v>05</v>
      </c>
      <c r="R7304" t="str">
        <f>+IFERROR(VLOOKUP(I7304, Listado!A:B, 2, FALSE()), "COMERCIALIZADORA INTERNACIONAL CARIBBEAN EXOTICS S A")</f>
        <v>COMERCIALIZADORA INTERNACIONAL CARIBBEAN EXOTICS S A</v>
      </c>
      <c r="S7304" s="25">
        <f>+VLOOKUP(E7304, TC!A:D, 2, FALSE())</f>
        <v>4168.03</v>
      </c>
      <c r="T7304" t="str">
        <f t="shared" si="574"/>
        <v>COP</v>
      </c>
    </row>
    <row r="7305" spans="1:20" ht="18.75" hidden="1" customHeight="1" x14ac:dyDescent="0.25">
      <c r="A7305" t="s">
        <v>2887</v>
      </c>
      <c r="B7305" t="s">
        <v>1923</v>
      </c>
      <c r="C7305" t="s">
        <v>1913</v>
      </c>
      <c r="D7305" s="24">
        <v>5998</v>
      </c>
      <c r="E7305" t="s">
        <v>1733</v>
      </c>
      <c r="F7305" t="s">
        <v>99</v>
      </c>
      <c r="G7305" t="s">
        <v>1914</v>
      </c>
      <c r="H7305" t="s">
        <v>2024</v>
      </c>
      <c r="I7305" t="s">
        <v>2391</v>
      </c>
      <c r="J7305" t="s">
        <v>1915</v>
      </c>
      <c r="K7305" t="s">
        <v>2022</v>
      </c>
      <c r="L7305" s="24">
        <v>10000</v>
      </c>
      <c r="M7305" s="25">
        <f>+VLOOKUP(E7305, TC!A:D, 4, FALSE())</f>
        <v>1.1268499986804319</v>
      </c>
      <c r="N7305" s="24">
        <f t="shared" si="570"/>
        <v>10000</v>
      </c>
      <c r="O7305" t="str">
        <f t="shared" si="571"/>
        <v>FACTURA</v>
      </c>
      <c r="P7305" t="str">
        <f t="shared" si="572"/>
        <v>2025</v>
      </c>
      <c r="Q7305" t="str">
        <f t="shared" si="573"/>
        <v>05</v>
      </c>
      <c r="R7305" t="str">
        <f>+IFERROR(VLOOKUP(I7305, Listado!A:B, 2, FALSE()), "COMERCIALIZADORA INTERNACIONAL CARIBBEAN EXOTICS S A")</f>
        <v>COMERCIALIZADORA INTERNACIONAL CARIBBEAN EXOTICS S A</v>
      </c>
      <c r="S7305" s="25">
        <f>+VLOOKUP(E7305, TC!A:D, 2, FALSE())</f>
        <v>4168.03</v>
      </c>
      <c r="T7305" t="str">
        <f t="shared" si="574"/>
        <v>COP</v>
      </c>
    </row>
    <row r="7306" spans="1:20" ht="18.75" hidden="1" customHeight="1" x14ac:dyDescent="0.25">
      <c r="A7306" t="s">
        <v>2887</v>
      </c>
      <c r="B7306" t="s">
        <v>1923</v>
      </c>
      <c r="C7306" t="s">
        <v>1913</v>
      </c>
      <c r="D7306" s="24">
        <v>5998</v>
      </c>
      <c r="E7306" t="s">
        <v>1733</v>
      </c>
      <c r="F7306" t="s">
        <v>99</v>
      </c>
      <c r="G7306" t="s">
        <v>1914</v>
      </c>
      <c r="H7306" t="s">
        <v>2024</v>
      </c>
      <c r="I7306" t="s">
        <v>2391</v>
      </c>
      <c r="J7306" t="s">
        <v>1915</v>
      </c>
      <c r="K7306" t="s">
        <v>2022</v>
      </c>
      <c r="L7306" s="24">
        <v>6120</v>
      </c>
      <c r="M7306" s="25">
        <f>+VLOOKUP(E7306, TC!A:D, 4, FALSE())</f>
        <v>1.1268499986804319</v>
      </c>
      <c r="N7306" s="24">
        <f t="shared" si="570"/>
        <v>6120</v>
      </c>
      <c r="O7306" t="str">
        <f t="shared" si="571"/>
        <v>FACTURA</v>
      </c>
      <c r="P7306" t="str">
        <f t="shared" si="572"/>
        <v>2025</v>
      </c>
      <c r="Q7306" t="str">
        <f t="shared" si="573"/>
        <v>05</v>
      </c>
      <c r="R7306" t="str">
        <f>+IFERROR(VLOOKUP(I7306, Listado!A:B, 2, FALSE()), "COMERCIALIZADORA INTERNACIONAL CARIBBEAN EXOTICS S A")</f>
        <v>COMERCIALIZADORA INTERNACIONAL CARIBBEAN EXOTICS S A</v>
      </c>
      <c r="S7306" s="25">
        <f>+VLOOKUP(E7306, TC!A:D, 2, FALSE())</f>
        <v>4168.03</v>
      </c>
      <c r="T7306" t="str">
        <f t="shared" si="574"/>
        <v>COP</v>
      </c>
    </row>
    <row r="7307" spans="1:20" ht="18.75" hidden="1" customHeight="1" x14ac:dyDescent="0.25">
      <c r="A7307" t="s">
        <v>2887</v>
      </c>
      <c r="B7307" t="s">
        <v>1923</v>
      </c>
      <c r="C7307" t="s">
        <v>1913</v>
      </c>
      <c r="D7307" s="24">
        <v>5998</v>
      </c>
      <c r="E7307" t="s">
        <v>1733</v>
      </c>
      <c r="F7307" t="s">
        <v>99</v>
      </c>
      <c r="G7307" t="s">
        <v>1914</v>
      </c>
      <c r="H7307" t="s">
        <v>2024</v>
      </c>
      <c r="I7307" t="s">
        <v>2391</v>
      </c>
      <c r="J7307" t="s">
        <v>1915</v>
      </c>
      <c r="K7307" t="s">
        <v>2022</v>
      </c>
      <c r="L7307" s="24">
        <v>1080</v>
      </c>
      <c r="M7307" s="25">
        <f>+VLOOKUP(E7307, TC!A:D, 4, FALSE())</f>
        <v>1.1268499986804319</v>
      </c>
      <c r="N7307" s="24">
        <f t="shared" si="570"/>
        <v>1080</v>
      </c>
      <c r="O7307" t="str">
        <f t="shared" si="571"/>
        <v>FACTURA</v>
      </c>
      <c r="P7307" t="str">
        <f t="shared" si="572"/>
        <v>2025</v>
      </c>
      <c r="Q7307" t="str">
        <f t="shared" si="573"/>
        <v>05</v>
      </c>
      <c r="R7307" t="str">
        <f>+IFERROR(VLOOKUP(I7307, Listado!A:B, 2, FALSE()), "COMERCIALIZADORA INTERNACIONAL CARIBBEAN EXOTICS S A")</f>
        <v>COMERCIALIZADORA INTERNACIONAL CARIBBEAN EXOTICS S A</v>
      </c>
      <c r="S7307" s="25">
        <f>+VLOOKUP(E7307, TC!A:D, 2, FALSE())</f>
        <v>4168.03</v>
      </c>
      <c r="T7307" t="str">
        <f t="shared" si="574"/>
        <v>COP</v>
      </c>
    </row>
    <row r="7308" spans="1:20" ht="18.75" hidden="1" customHeight="1" x14ac:dyDescent="0.25">
      <c r="A7308" t="s">
        <v>2887</v>
      </c>
      <c r="B7308" t="s">
        <v>1923</v>
      </c>
      <c r="C7308" t="s">
        <v>1913</v>
      </c>
      <c r="D7308" s="24">
        <v>5998</v>
      </c>
      <c r="E7308" t="s">
        <v>1733</v>
      </c>
      <c r="F7308" t="s">
        <v>99</v>
      </c>
      <c r="G7308" t="s">
        <v>1914</v>
      </c>
      <c r="H7308" t="s">
        <v>2024</v>
      </c>
      <c r="I7308" t="s">
        <v>2391</v>
      </c>
      <c r="J7308" t="s">
        <v>1915</v>
      </c>
      <c r="K7308" t="s">
        <v>2045</v>
      </c>
      <c r="L7308" s="24">
        <v>6000</v>
      </c>
      <c r="M7308" s="25">
        <f>+VLOOKUP(E7308, TC!A:D, 4, FALSE())</f>
        <v>1.1268499986804319</v>
      </c>
      <c r="N7308" s="24">
        <f t="shared" si="570"/>
        <v>6000</v>
      </c>
      <c r="O7308" t="str">
        <f t="shared" si="571"/>
        <v>FACTURA</v>
      </c>
      <c r="P7308" t="str">
        <f t="shared" si="572"/>
        <v>2025</v>
      </c>
      <c r="Q7308" t="str">
        <f t="shared" si="573"/>
        <v>05</v>
      </c>
      <c r="R7308" t="str">
        <f>+IFERROR(VLOOKUP(I7308, Listado!A:B, 2, FALSE()), "COMERCIALIZADORA INTERNACIONAL CARIBBEAN EXOTICS S A")</f>
        <v>COMERCIALIZADORA INTERNACIONAL CARIBBEAN EXOTICS S A</v>
      </c>
      <c r="S7308" s="25">
        <f>+VLOOKUP(E7308, TC!A:D, 2, FALSE())</f>
        <v>4168.03</v>
      </c>
      <c r="T7308" t="str">
        <f t="shared" si="574"/>
        <v>COP</v>
      </c>
    </row>
    <row r="7309" spans="1:20" ht="18.75" hidden="1" customHeight="1" x14ac:dyDescent="0.25">
      <c r="A7309" t="s">
        <v>2887</v>
      </c>
      <c r="B7309" t="s">
        <v>1923</v>
      </c>
      <c r="C7309" t="s">
        <v>1913</v>
      </c>
      <c r="D7309" s="24">
        <v>5998</v>
      </c>
      <c r="E7309" t="s">
        <v>1733</v>
      </c>
      <c r="F7309" t="s">
        <v>99</v>
      </c>
      <c r="G7309" t="s">
        <v>1914</v>
      </c>
      <c r="H7309" t="s">
        <v>2024</v>
      </c>
      <c r="I7309" t="s">
        <v>2391</v>
      </c>
      <c r="J7309" t="s">
        <v>1915</v>
      </c>
      <c r="K7309" t="s">
        <v>2803</v>
      </c>
      <c r="L7309" s="24">
        <v>21200</v>
      </c>
      <c r="M7309" s="25">
        <f>+VLOOKUP(E7309, TC!A:D, 4, FALSE())</f>
        <v>1.1268499986804319</v>
      </c>
      <c r="N7309" s="24">
        <f t="shared" si="570"/>
        <v>21200</v>
      </c>
      <c r="O7309" t="str">
        <f t="shared" si="571"/>
        <v>FACTURA</v>
      </c>
      <c r="P7309" t="str">
        <f t="shared" si="572"/>
        <v>2025</v>
      </c>
      <c r="Q7309" t="str">
        <f t="shared" si="573"/>
        <v>05</v>
      </c>
      <c r="R7309" t="str">
        <f>+IFERROR(VLOOKUP(I7309, Listado!A:B, 2, FALSE()), "COMERCIALIZADORA INTERNACIONAL CARIBBEAN EXOTICS S A")</f>
        <v>COMERCIALIZADORA INTERNACIONAL CARIBBEAN EXOTICS S A</v>
      </c>
      <c r="S7309" s="25">
        <f>+VLOOKUP(E7309, TC!A:D, 2, FALSE())</f>
        <v>4168.03</v>
      </c>
      <c r="T7309" t="str">
        <f t="shared" si="574"/>
        <v>COP</v>
      </c>
    </row>
    <row r="7310" spans="1:20" ht="18.75" hidden="1" customHeight="1" x14ac:dyDescent="0.25">
      <c r="A7310" t="s">
        <v>2887</v>
      </c>
      <c r="B7310" t="s">
        <v>1923</v>
      </c>
      <c r="C7310" t="s">
        <v>1913</v>
      </c>
      <c r="D7310" s="24">
        <v>5998</v>
      </c>
      <c r="E7310" t="s">
        <v>1733</v>
      </c>
      <c r="F7310" t="s">
        <v>99</v>
      </c>
      <c r="G7310" t="s">
        <v>1914</v>
      </c>
      <c r="H7310" t="s">
        <v>2024</v>
      </c>
      <c r="I7310" t="s">
        <v>2391</v>
      </c>
      <c r="J7310" t="s">
        <v>1915</v>
      </c>
      <c r="K7310" t="s">
        <v>2803</v>
      </c>
      <c r="L7310" s="24">
        <v>115200</v>
      </c>
      <c r="M7310" s="25">
        <f>+VLOOKUP(E7310, TC!A:D, 4, FALSE())</f>
        <v>1.1268499986804319</v>
      </c>
      <c r="N7310" s="24">
        <f t="shared" si="570"/>
        <v>115200</v>
      </c>
      <c r="O7310" t="str">
        <f t="shared" si="571"/>
        <v>FACTURA</v>
      </c>
      <c r="P7310" t="str">
        <f t="shared" si="572"/>
        <v>2025</v>
      </c>
      <c r="Q7310" t="str">
        <f t="shared" si="573"/>
        <v>05</v>
      </c>
      <c r="R7310" t="str">
        <f>+IFERROR(VLOOKUP(I7310, Listado!A:B, 2, FALSE()), "COMERCIALIZADORA INTERNACIONAL CARIBBEAN EXOTICS S A")</f>
        <v>COMERCIALIZADORA INTERNACIONAL CARIBBEAN EXOTICS S A</v>
      </c>
      <c r="S7310" s="25">
        <f>+VLOOKUP(E7310, TC!A:D, 2, FALSE())</f>
        <v>4168.03</v>
      </c>
      <c r="T7310" t="str">
        <f t="shared" si="574"/>
        <v>COP</v>
      </c>
    </row>
    <row r="7311" spans="1:20" ht="18.75" hidden="1" customHeight="1" x14ac:dyDescent="0.25">
      <c r="A7311" t="s">
        <v>2887</v>
      </c>
      <c r="B7311" t="s">
        <v>1923</v>
      </c>
      <c r="C7311" t="s">
        <v>1913</v>
      </c>
      <c r="D7311" s="24">
        <v>5998</v>
      </c>
      <c r="E7311" t="s">
        <v>1733</v>
      </c>
      <c r="F7311" t="s">
        <v>99</v>
      </c>
      <c r="G7311" t="s">
        <v>1914</v>
      </c>
      <c r="H7311" t="s">
        <v>2024</v>
      </c>
      <c r="I7311" t="s">
        <v>2391</v>
      </c>
      <c r="J7311" t="s">
        <v>1915</v>
      </c>
      <c r="K7311" t="s">
        <v>2803</v>
      </c>
      <c r="L7311" s="24">
        <v>63600</v>
      </c>
      <c r="M7311" s="25">
        <f>+VLOOKUP(E7311, TC!A:D, 4, FALSE())</f>
        <v>1.1268499986804319</v>
      </c>
      <c r="N7311" s="24">
        <f t="shared" si="570"/>
        <v>63600</v>
      </c>
      <c r="O7311" t="str">
        <f t="shared" si="571"/>
        <v>FACTURA</v>
      </c>
      <c r="P7311" t="str">
        <f t="shared" si="572"/>
        <v>2025</v>
      </c>
      <c r="Q7311" t="str">
        <f t="shared" si="573"/>
        <v>05</v>
      </c>
      <c r="R7311" t="str">
        <f>+IFERROR(VLOOKUP(I7311, Listado!A:B, 2, FALSE()), "COMERCIALIZADORA INTERNACIONAL CARIBBEAN EXOTICS S A")</f>
        <v>COMERCIALIZADORA INTERNACIONAL CARIBBEAN EXOTICS S A</v>
      </c>
      <c r="S7311" s="25">
        <f>+VLOOKUP(E7311, TC!A:D, 2, FALSE())</f>
        <v>4168.03</v>
      </c>
      <c r="T7311" t="str">
        <f t="shared" si="574"/>
        <v>COP</v>
      </c>
    </row>
    <row r="7312" spans="1:20" ht="18.75" hidden="1" customHeight="1" x14ac:dyDescent="0.25">
      <c r="A7312" t="s">
        <v>2887</v>
      </c>
      <c r="B7312" t="s">
        <v>1923</v>
      </c>
      <c r="C7312" t="s">
        <v>1913</v>
      </c>
      <c r="D7312" s="24">
        <v>5998</v>
      </c>
      <c r="E7312" t="s">
        <v>1733</v>
      </c>
      <c r="F7312" t="s">
        <v>99</v>
      </c>
      <c r="G7312" t="s">
        <v>1914</v>
      </c>
      <c r="H7312" t="s">
        <v>2024</v>
      </c>
      <c r="I7312" t="s">
        <v>2391</v>
      </c>
      <c r="J7312" t="s">
        <v>1915</v>
      </c>
      <c r="K7312" t="s">
        <v>2803</v>
      </c>
      <c r="L7312" s="24">
        <v>122000</v>
      </c>
      <c r="M7312" s="25">
        <f>+VLOOKUP(E7312, TC!A:D, 4, FALSE())</f>
        <v>1.1268499986804319</v>
      </c>
      <c r="N7312" s="24">
        <f t="shared" si="570"/>
        <v>122000</v>
      </c>
      <c r="O7312" t="str">
        <f t="shared" si="571"/>
        <v>FACTURA</v>
      </c>
      <c r="P7312" t="str">
        <f t="shared" si="572"/>
        <v>2025</v>
      </c>
      <c r="Q7312" t="str">
        <f t="shared" si="573"/>
        <v>05</v>
      </c>
      <c r="R7312" t="str">
        <f>+IFERROR(VLOOKUP(I7312, Listado!A:B, 2, FALSE()), "COMERCIALIZADORA INTERNACIONAL CARIBBEAN EXOTICS S A")</f>
        <v>COMERCIALIZADORA INTERNACIONAL CARIBBEAN EXOTICS S A</v>
      </c>
      <c r="S7312" s="25">
        <f>+VLOOKUP(E7312, TC!A:D, 2, FALSE())</f>
        <v>4168.03</v>
      </c>
      <c r="T7312" t="str">
        <f t="shared" si="574"/>
        <v>COP</v>
      </c>
    </row>
    <row r="7313" spans="1:20" ht="18.75" hidden="1" customHeight="1" x14ac:dyDescent="0.25">
      <c r="A7313" t="s">
        <v>2887</v>
      </c>
      <c r="B7313" t="s">
        <v>1923</v>
      </c>
      <c r="C7313" t="s">
        <v>1913</v>
      </c>
      <c r="D7313" s="24">
        <v>5998</v>
      </c>
      <c r="E7313" t="s">
        <v>1733</v>
      </c>
      <c r="F7313" t="s">
        <v>99</v>
      </c>
      <c r="G7313" t="s">
        <v>1914</v>
      </c>
      <c r="H7313" t="s">
        <v>2024</v>
      </c>
      <c r="I7313" t="s">
        <v>2391</v>
      </c>
      <c r="J7313" t="s">
        <v>1915</v>
      </c>
      <c r="K7313" t="s">
        <v>2803</v>
      </c>
      <c r="L7313" s="24">
        <v>22500</v>
      </c>
      <c r="M7313" s="25">
        <f>+VLOOKUP(E7313, TC!A:D, 4, FALSE())</f>
        <v>1.1268499986804319</v>
      </c>
      <c r="N7313" s="24">
        <f t="shared" si="570"/>
        <v>22500</v>
      </c>
      <c r="O7313" t="str">
        <f t="shared" si="571"/>
        <v>FACTURA</v>
      </c>
      <c r="P7313" t="str">
        <f t="shared" si="572"/>
        <v>2025</v>
      </c>
      <c r="Q7313" t="str">
        <f t="shared" si="573"/>
        <v>05</v>
      </c>
      <c r="R7313" t="str">
        <f>+IFERROR(VLOOKUP(I7313, Listado!A:B, 2, FALSE()), "COMERCIALIZADORA INTERNACIONAL CARIBBEAN EXOTICS S A")</f>
        <v>COMERCIALIZADORA INTERNACIONAL CARIBBEAN EXOTICS S A</v>
      </c>
      <c r="S7313" s="25">
        <f>+VLOOKUP(E7313, TC!A:D, 2, FALSE())</f>
        <v>4168.03</v>
      </c>
      <c r="T7313" t="str">
        <f t="shared" si="574"/>
        <v>COP</v>
      </c>
    </row>
    <row r="7314" spans="1:20" ht="18.75" hidden="1" customHeight="1" x14ac:dyDescent="0.25">
      <c r="A7314" t="s">
        <v>2887</v>
      </c>
      <c r="B7314" t="s">
        <v>1923</v>
      </c>
      <c r="C7314" t="s">
        <v>1913</v>
      </c>
      <c r="D7314" s="24">
        <v>5998</v>
      </c>
      <c r="E7314" t="s">
        <v>1733</v>
      </c>
      <c r="F7314" t="s">
        <v>99</v>
      </c>
      <c r="G7314" t="s">
        <v>1914</v>
      </c>
      <c r="H7314" t="s">
        <v>2024</v>
      </c>
      <c r="I7314" t="s">
        <v>2391</v>
      </c>
      <c r="J7314" t="s">
        <v>1915</v>
      </c>
      <c r="K7314" t="s">
        <v>2803</v>
      </c>
      <c r="L7314" s="24">
        <v>46250</v>
      </c>
      <c r="M7314" s="25">
        <f>+VLOOKUP(E7314, TC!A:D, 4, FALSE())</f>
        <v>1.1268499986804319</v>
      </c>
      <c r="N7314" s="24">
        <f t="shared" si="570"/>
        <v>46250</v>
      </c>
      <c r="O7314" t="str">
        <f t="shared" si="571"/>
        <v>FACTURA</v>
      </c>
      <c r="P7314" t="str">
        <f t="shared" si="572"/>
        <v>2025</v>
      </c>
      <c r="Q7314" t="str">
        <f t="shared" si="573"/>
        <v>05</v>
      </c>
      <c r="R7314" t="str">
        <f>+IFERROR(VLOOKUP(I7314, Listado!A:B, 2, FALSE()), "COMERCIALIZADORA INTERNACIONAL CARIBBEAN EXOTICS S A")</f>
        <v>COMERCIALIZADORA INTERNACIONAL CARIBBEAN EXOTICS S A</v>
      </c>
      <c r="S7314" s="25">
        <f>+VLOOKUP(E7314, TC!A:D, 2, FALSE())</f>
        <v>4168.03</v>
      </c>
      <c r="T7314" t="str">
        <f t="shared" si="574"/>
        <v>COP</v>
      </c>
    </row>
    <row r="7315" spans="1:20" ht="18.75" hidden="1" customHeight="1" x14ac:dyDescent="0.25">
      <c r="A7315" t="s">
        <v>2887</v>
      </c>
      <c r="B7315" t="s">
        <v>1923</v>
      </c>
      <c r="C7315" t="s">
        <v>1913</v>
      </c>
      <c r="D7315" s="24">
        <v>5998</v>
      </c>
      <c r="E7315" t="s">
        <v>1733</v>
      </c>
      <c r="F7315" t="s">
        <v>99</v>
      </c>
      <c r="G7315" t="s">
        <v>1914</v>
      </c>
      <c r="H7315" t="s">
        <v>2024</v>
      </c>
      <c r="I7315" t="s">
        <v>2391</v>
      </c>
      <c r="J7315" t="s">
        <v>1915</v>
      </c>
      <c r="K7315" t="s">
        <v>2803</v>
      </c>
      <c r="L7315" s="24">
        <v>67000</v>
      </c>
      <c r="M7315" s="25">
        <f>+VLOOKUP(E7315, TC!A:D, 4, FALSE())</f>
        <v>1.1268499986804319</v>
      </c>
      <c r="N7315" s="24">
        <f t="shared" si="570"/>
        <v>67000</v>
      </c>
      <c r="O7315" t="str">
        <f t="shared" si="571"/>
        <v>FACTURA</v>
      </c>
      <c r="P7315" t="str">
        <f t="shared" si="572"/>
        <v>2025</v>
      </c>
      <c r="Q7315" t="str">
        <f t="shared" si="573"/>
        <v>05</v>
      </c>
      <c r="R7315" t="str">
        <f>+IFERROR(VLOOKUP(I7315, Listado!A:B, 2, FALSE()), "COMERCIALIZADORA INTERNACIONAL CARIBBEAN EXOTICS S A")</f>
        <v>COMERCIALIZADORA INTERNACIONAL CARIBBEAN EXOTICS S A</v>
      </c>
      <c r="S7315" s="25">
        <f>+VLOOKUP(E7315, TC!A:D, 2, FALSE())</f>
        <v>4168.03</v>
      </c>
      <c r="T7315" t="str">
        <f t="shared" si="574"/>
        <v>COP</v>
      </c>
    </row>
    <row r="7316" spans="1:20" ht="18.75" hidden="1" customHeight="1" x14ac:dyDescent="0.25">
      <c r="A7316" t="s">
        <v>2887</v>
      </c>
      <c r="B7316" t="s">
        <v>1923</v>
      </c>
      <c r="C7316" t="s">
        <v>1913</v>
      </c>
      <c r="D7316" s="24">
        <v>5998</v>
      </c>
      <c r="E7316" t="s">
        <v>1733</v>
      </c>
      <c r="F7316" t="s">
        <v>99</v>
      </c>
      <c r="G7316" t="s">
        <v>1914</v>
      </c>
      <c r="H7316" t="s">
        <v>2024</v>
      </c>
      <c r="I7316" t="s">
        <v>2391</v>
      </c>
      <c r="J7316" t="s">
        <v>1915</v>
      </c>
      <c r="K7316" t="s">
        <v>2803</v>
      </c>
      <c r="L7316" s="24">
        <v>194750</v>
      </c>
      <c r="M7316" s="25">
        <f>+VLOOKUP(E7316, TC!A:D, 4, FALSE())</f>
        <v>1.1268499986804319</v>
      </c>
      <c r="N7316" s="24">
        <f t="shared" si="570"/>
        <v>194750</v>
      </c>
      <c r="O7316" t="str">
        <f t="shared" si="571"/>
        <v>FACTURA</v>
      </c>
      <c r="P7316" t="str">
        <f t="shared" si="572"/>
        <v>2025</v>
      </c>
      <c r="Q7316" t="str">
        <f t="shared" si="573"/>
        <v>05</v>
      </c>
      <c r="R7316" t="str">
        <f>+IFERROR(VLOOKUP(I7316, Listado!A:B, 2, FALSE()), "COMERCIALIZADORA INTERNACIONAL CARIBBEAN EXOTICS S A")</f>
        <v>COMERCIALIZADORA INTERNACIONAL CARIBBEAN EXOTICS S A</v>
      </c>
      <c r="S7316" s="25">
        <f>+VLOOKUP(E7316, TC!A:D, 2, FALSE())</f>
        <v>4168.03</v>
      </c>
      <c r="T7316" t="str">
        <f t="shared" si="574"/>
        <v>COP</v>
      </c>
    </row>
    <row r="7317" spans="1:20" ht="18.75" hidden="1" customHeight="1" x14ac:dyDescent="0.25">
      <c r="A7317" t="s">
        <v>2887</v>
      </c>
      <c r="B7317" t="s">
        <v>5</v>
      </c>
      <c r="C7317" t="s">
        <v>1913</v>
      </c>
      <c r="D7317" s="24">
        <v>11966</v>
      </c>
      <c r="E7317" t="s">
        <v>1733</v>
      </c>
      <c r="F7317" t="s">
        <v>128</v>
      </c>
      <c r="G7317" t="s">
        <v>110</v>
      </c>
      <c r="H7317" t="s">
        <v>3034</v>
      </c>
      <c r="I7317" t="s">
        <v>1850</v>
      </c>
      <c r="J7317" t="s">
        <v>1919</v>
      </c>
      <c r="K7317" t="s">
        <v>31</v>
      </c>
      <c r="L7317" s="24">
        <v>3864</v>
      </c>
      <c r="M7317" s="25">
        <f>+VLOOKUP(E7317, TC!A:D, 4, FALSE())</f>
        <v>1.1268499986804319</v>
      </c>
      <c r="N7317" s="24">
        <f t="shared" si="570"/>
        <v>3864</v>
      </c>
      <c r="O7317" t="str">
        <f t="shared" si="571"/>
        <v>FACTURA</v>
      </c>
      <c r="P7317" t="str">
        <f t="shared" si="572"/>
        <v>2025</v>
      </c>
      <c r="Q7317" t="str">
        <f t="shared" si="573"/>
        <v>05</v>
      </c>
      <c r="R7317" t="str">
        <f>+IFERROR(VLOOKUP(I7317, Listado!A:B, 2, FALSE()), "COMERCIALIZADORA INTERNACIONAL CARIBBEAN EXOTICS S A")</f>
        <v>PEREZ MEJIA MARIA PAULINA</v>
      </c>
      <c r="S7317" s="25">
        <f>+VLOOKUP(E7317, TC!A:D, 2, FALSE())</f>
        <v>4168.03</v>
      </c>
      <c r="T7317" t="str">
        <f t="shared" si="574"/>
        <v>USD</v>
      </c>
    </row>
    <row r="7318" spans="1:20" ht="18.75" hidden="1" customHeight="1" x14ac:dyDescent="0.25">
      <c r="A7318" t="s">
        <v>2887</v>
      </c>
      <c r="B7318" t="s">
        <v>5</v>
      </c>
      <c r="C7318" t="s">
        <v>1913</v>
      </c>
      <c r="D7318" s="24">
        <v>11966</v>
      </c>
      <c r="E7318" t="s">
        <v>1733</v>
      </c>
      <c r="F7318" t="s">
        <v>128</v>
      </c>
      <c r="G7318" t="s">
        <v>110</v>
      </c>
      <c r="H7318" t="s">
        <v>3034</v>
      </c>
      <c r="I7318" t="s">
        <v>1850</v>
      </c>
      <c r="J7318" t="s">
        <v>1919</v>
      </c>
      <c r="K7318" t="s">
        <v>53</v>
      </c>
      <c r="L7318" s="24">
        <v>1900</v>
      </c>
      <c r="M7318" s="25">
        <f>+VLOOKUP(E7318, TC!A:D, 4, FALSE())</f>
        <v>1.1268499986804319</v>
      </c>
      <c r="N7318" s="24">
        <f t="shared" si="570"/>
        <v>1900</v>
      </c>
      <c r="O7318" t="str">
        <f t="shared" si="571"/>
        <v>FACTURA</v>
      </c>
      <c r="P7318" t="str">
        <f t="shared" si="572"/>
        <v>2025</v>
      </c>
      <c r="Q7318" t="str">
        <f t="shared" si="573"/>
        <v>05</v>
      </c>
      <c r="R7318" t="str">
        <f>+IFERROR(VLOOKUP(I7318, Listado!A:B, 2, FALSE()), "COMERCIALIZADORA INTERNACIONAL CARIBBEAN EXOTICS S A")</f>
        <v>PEREZ MEJIA MARIA PAULINA</v>
      </c>
      <c r="S7318" s="25">
        <f>+VLOOKUP(E7318, TC!A:D, 2, FALSE())</f>
        <v>4168.03</v>
      </c>
      <c r="T7318" t="str">
        <f t="shared" si="574"/>
        <v>USD</v>
      </c>
    </row>
    <row r="7319" spans="1:20" ht="18.75" hidden="1" customHeight="1" x14ac:dyDescent="0.25">
      <c r="A7319" t="s">
        <v>2887</v>
      </c>
      <c r="B7319" t="s">
        <v>1923</v>
      </c>
      <c r="C7319" t="s">
        <v>1913</v>
      </c>
      <c r="D7319" s="24">
        <v>5999</v>
      </c>
      <c r="E7319" t="s">
        <v>1733</v>
      </c>
      <c r="F7319" t="s">
        <v>99</v>
      </c>
      <c r="G7319" t="s">
        <v>1914</v>
      </c>
      <c r="H7319" t="s">
        <v>2024</v>
      </c>
      <c r="I7319" t="s">
        <v>3035</v>
      </c>
      <c r="J7319" t="s">
        <v>1915</v>
      </c>
      <c r="K7319" t="s">
        <v>2020</v>
      </c>
      <c r="L7319" s="24">
        <v>39400</v>
      </c>
      <c r="M7319" s="25">
        <f>+VLOOKUP(E7319, TC!A:D, 4, FALSE())</f>
        <v>1.1268499986804319</v>
      </c>
      <c r="N7319" s="24">
        <f t="shared" si="570"/>
        <v>39400</v>
      </c>
      <c r="O7319" t="str">
        <f t="shared" si="571"/>
        <v>FACTURA</v>
      </c>
      <c r="P7319" t="str">
        <f t="shared" si="572"/>
        <v>2025</v>
      </c>
      <c r="Q7319" t="str">
        <f t="shared" si="573"/>
        <v>05</v>
      </c>
      <c r="R7319" t="str">
        <f>+IFERROR(VLOOKUP(I7319, Listado!A:B, 2, FALSE()), "COMERCIALIZADORA INTERNACIONAL CARIBBEAN EXOTICS S A")</f>
        <v>COMERCIALIZADORA INTERNACIONAL CARIBBEAN EXOTICS S A</v>
      </c>
      <c r="S7319" s="25">
        <f>+VLOOKUP(E7319, TC!A:D, 2, FALSE())</f>
        <v>4168.03</v>
      </c>
      <c r="T7319" t="str">
        <f t="shared" si="574"/>
        <v>COP</v>
      </c>
    </row>
    <row r="7320" spans="1:20" ht="18.75" hidden="1" customHeight="1" x14ac:dyDescent="0.25">
      <c r="A7320" t="s">
        <v>2887</v>
      </c>
      <c r="B7320" t="s">
        <v>1923</v>
      </c>
      <c r="C7320" t="s">
        <v>1913</v>
      </c>
      <c r="D7320" s="24">
        <v>5999</v>
      </c>
      <c r="E7320" t="s">
        <v>1733</v>
      </c>
      <c r="F7320" t="s">
        <v>99</v>
      </c>
      <c r="G7320" t="s">
        <v>1914</v>
      </c>
      <c r="H7320" t="s">
        <v>2024</v>
      </c>
      <c r="I7320" t="s">
        <v>3035</v>
      </c>
      <c r="J7320" t="s">
        <v>1915</v>
      </c>
      <c r="K7320" t="s">
        <v>2020</v>
      </c>
      <c r="L7320" s="24">
        <v>51200</v>
      </c>
      <c r="M7320" s="25">
        <f>+VLOOKUP(E7320, TC!A:D, 4, FALSE())</f>
        <v>1.1268499986804319</v>
      </c>
      <c r="N7320" s="24">
        <f t="shared" si="570"/>
        <v>51200</v>
      </c>
      <c r="O7320" t="str">
        <f t="shared" si="571"/>
        <v>FACTURA</v>
      </c>
      <c r="P7320" t="str">
        <f t="shared" si="572"/>
        <v>2025</v>
      </c>
      <c r="Q7320" t="str">
        <f t="shared" si="573"/>
        <v>05</v>
      </c>
      <c r="R7320" t="str">
        <f>+IFERROR(VLOOKUP(I7320, Listado!A:B, 2, FALSE()), "COMERCIALIZADORA INTERNACIONAL CARIBBEAN EXOTICS S A")</f>
        <v>COMERCIALIZADORA INTERNACIONAL CARIBBEAN EXOTICS S A</v>
      </c>
      <c r="S7320" s="25">
        <f>+VLOOKUP(E7320, TC!A:D, 2, FALSE())</f>
        <v>4168.03</v>
      </c>
      <c r="T7320" t="str">
        <f t="shared" si="574"/>
        <v>COP</v>
      </c>
    </row>
    <row r="7321" spans="1:20" ht="18.75" hidden="1" customHeight="1" x14ac:dyDescent="0.25">
      <c r="A7321" t="s">
        <v>2887</v>
      </c>
      <c r="B7321" t="s">
        <v>1923</v>
      </c>
      <c r="C7321" t="s">
        <v>1913</v>
      </c>
      <c r="D7321" s="24">
        <v>5999</v>
      </c>
      <c r="E7321" t="s">
        <v>1733</v>
      </c>
      <c r="F7321" t="s">
        <v>99</v>
      </c>
      <c r="G7321" t="s">
        <v>1914</v>
      </c>
      <c r="H7321" t="s">
        <v>2024</v>
      </c>
      <c r="I7321" t="s">
        <v>3035</v>
      </c>
      <c r="J7321" t="s">
        <v>1915</v>
      </c>
      <c r="K7321" t="s">
        <v>2020</v>
      </c>
      <c r="L7321" s="24">
        <v>77000</v>
      </c>
      <c r="M7321" s="25">
        <f>+VLOOKUP(E7321, TC!A:D, 4, FALSE())</f>
        <v>1.1268499986804319</v>
      </c>
      <c r="N7321" s="24">
        <f t="shared" si="570"/>
        <v>77000</v>
      </c>
      <c r="O7321" t="str">
        <f t="shared" si="571"/>
        <v>FACTURA</v>
      </c>
      <c r="P7321" t="str">
        <f t="shared" si="572"/>
        <v>2025</v>
      </c>
      <c r="Q7321" t="str">
        <f t="shared" si="573"/>
        <v>05</v>
      </c>
      <c r="R7321" t="str">
        <f>+IFERROR(VLOOKUP(I7321, Listado!A:B, 2, FALSE()), "COMERCIALIZADORA INTERNACIONAL CARIBBEAN EXOTICS S A")</f>
        <v>COMERCIALIZADORA INTERNACIONAL CARIBBEAN EXOTICS S A</v>
      </c>
      <c r="S7321" s="25">
        <f>+VLOOKUP(E7321, TC!A:D, 2, FALSE())</f>
        <v>4168.03</v>
      </c>
      <c r="T7321" t="str">
        <f t="shared" si="574"/>
        <v>COP</v>
      </c>
    </row>
    <row r="7322" spans="1:20" ht="18.75" hidden="1" customHeight="1" x14ac:dyDescent="0.25">
      <c r="A7322" t="s">
        <v>2887</v>
      </c>
      <c r="B7322" t="s">
        <v>1923</v>
      </c>
      <c r="C7322" t="s">
        <v>1913</v>
      </c>
      <c r="D7322" s="24">
        <v>5999</v>
      </c>
      <c r="E7322" t="s">
        <v>1733</v>
      </c>
      <c r="F7322" t="s">
        <v>99</v>
      </c>
      <c r="G7322" t="s">
        <v>1914</v>
      </c>
      <c r="H7322" t="s">
        <v>2024</v>
      </c>
      <c r="I7322" t="s">
        <v>3035</v>
      </c>
      <c r="J7322" t="s">
        <v>1915</v>
      </c>
      <c r="K7322" t="s">
        <v>2020</v>
      </c>
      <c r="L7322" s="24">
        <v>160</v>
      </c>
      <c r="M7322" s="25">
        <f>+VLOOKUP(E7322, TC!A:D, 4, FALSE())</f>
        <v>1.1268499986804319</v>
      </c>
      <c r="N7322" s="24">
        <f t="shared" si="570"/>
        <v>160</v>
      </c>
      <c r="O7322" t="str">
        <f t="shared" si="571"/>
        <v>FACTURA</v>
      </c>
      <c r="P7322" t="str">
        <f t="shared" si="572"/>
        <v>2025</v>
      </c>
      <c r="Q7322" t="str">
        <f t="shared" si="573"/>
        <v>05</v>
      </c>
      <c r="R7322" t="str">
        <f>+IFERROR(VLOOKUP(I7322, Listado!A:B, 2, FALSE()), "COMERCIALIZADORA INTERNACIONAL CARIBBEAN EXOTICS S A")</f>
        <v>COMERCIALIZADORA INTERNACIONAL CARIBBEAN EXOTICS S A</v>
      </c>
      <c r="S7322" s="25">
        <f>+VLOOKUP(E7322, TC!A:D, 2, FALSE())</f>
        <v>4168.03</v>
      </c>
      <c r="T7322" t="str">
        <f t="shared" si="574"/>
        <v>COP</v>
      </c>
    </row>
    <row r="7323" spans="1:20" ht="18.75" hidden="1" customHeight="1" x14ac:dyDescent="0.25">
      <c r="A7323" t="s">
        <v>2887</v>
      </c>
      <c r="B7323" t="s">
        <v>1923</v>
      </c>
      <c r="C7323" t="s">
        <v>1913</v>
      </c>
      <c r="D7323" s="24">
        <v>5999</v>
      </c>
      <c r="E7323" t="s">
        <v>1733</v>
      </c>
      <c r="F7323" t="s">
        <v>99</v>
      </c>
      <c r="G7323" t="s">
        <v>1914</v>
      </c>
      <c r="H7323" t="s">
        <v>2024</v>
      </c>
      <c r="I7323" t="s">
        <v>3035</v>
      </c>
      <c r="J7323" t="s">
        <v>1915</v>
      </c>
      <c r="K7323" t="s">
        <v>2020</v>
      </c>
      <c r="L7323" s="24">
        <v>67840</v>
      </c>
      <c r="M7323" s="25">
        <f>+VLOOKUP(E7323, TC!A:D, 4, FALSE())</f>
        <v>1.1268499986804319</v>
      </c>
      <c r="N7323" s="24">
        <f t="shared" si="570"/>
        <v>67840</v>
      </c>
      <c r="O7323" t="str">
        <f t="shared" si="571"/>
        <v>FACTURA</v>
      </c>
      <c r="P7323" t="str">
        <f t="shared" si="572"/>
        <v>2025</v>
      </c>
      <c r="Q7323" t="str">
        <f t="shared" si="573"/>
        <v>05</v>
      </c>
      <c r="R7323" t="str">
        <f>+IFERROR(VLOOKUP(I7323, Listado!A:B, 2, FALSE()), "COMERCIALIZADORA INTERNACIONAL CARIBBEAN EXOTICS S A")</f>
        <v>COMERCIALIZADORA INTERNACIONAL CARIBBEAN EXOTICS S A</v>
      </c>
      <c r="S7323" s="25">
        <f>+VLOOKUP(E7323, TC!A:D, 2, FALSE())</f>
        <v>4168.03</v>
      </c>
      <c r="T7323" t="str">
        <f t="shared" si="574"/>
        <v>COP</v>
      </c>
    </row>
    <row r="7324" spans="1:20" ht="18.75" hidden="1" customHeight="1" x14ac:dyDescent="0.25">
      <c r="A7324" t="s">
        <v>2887</v>
      </c>
      <c r="B7324" t="s">
        <v>1923</v>
      </c>
      <c r="C7324" t="s">
        <v>1913</v>
      </c>
      <c r="D7324" s="24">
        <v>5999</v>
      </c>
      <c r="E7324" t="s">
        <v>1733</v>
      </c>
      <c r="F7324" t="s">
        <v>99</v>
      </c>
      <c r="G7324" t="s">
        <v>1914</v>
      </c>
      <c r="H7324" t="s">
        <v>2024</v>
      </c>
      <c r="I7324" t="s">
        <v>3035</v>
      </c>
      <c r="J7324" t="s">
        <v>1915</v>
      </c>
      <c r="K7324" t="s">
        <v>2021</v>
      </c>
      <c r="L7324" s="24">
        <v>26800</v>
      </c>
      <c r="M7324" s="25">
        <f>+VLOOKUP(E7324, TC!A:D, 4, FALSE())</f>
        <v>1.1268499986804319</v>
      </c>
      <c r="N7324" s="24">
        <f t="shared" si="570"/>
        <v>26800</v>
      </c>
      <c r="O7324" t="str">
        <f t="shared" si="571"/>
        <v>FACTURA</v>
      </c>
      <c r="P7324" t="str">
        <f t="shared" si="572"/>
        <v>2025</v>
      </c>
      <c r="Q7324" t="str">
        <f t="shared" si="573"/>
        <v>05</v>
      </c>
      <c r="R7324" t="str">
        <f>+IFERROR(VLOOKUP(I7324, Listado!A:B, 2, FALSE()), "COMERCIALIZADORA INTERNACIONAL CARIBBEAN EXOTICS S A")</f>
        <v>COMERCIALIZADORA INTERNACIONAL CARIBBEAN EXOTICS S A</v>
      </c>
      <c r="S7324" s="25">
        <f>+VLOOKUP(E7324, TC!A:D, 2, FALSE())</f>
        <v>4168.03</v>
      </c>
      <c r="T7324" t="str">
        <f t="shared" si="574"/>
        <v>COP</v>
      </c>
    </row>
    <row r="7325" spans="1:20" ht="18.75" hidden="1" customHeight="1" x14ac:dyDescent="0.25">
      <c r="A7325" t="s">
        <v>2887</v>
      </c>
      <c r="B7325" t="s">
        <v>1923</v>
      </c>
      <c r="C7325" t="s">
        <v>1913</v>
      </c>
      <c r="D7325" s="24">
        <v>5999</v>
      </c>
      <c r="E7325" t="s">
        <v>1733</v>
      </c>
      <c r="F7325" t="s">
        <v>99</v>
      </c>
      <c r="G7325" t="s">
        <v>1914</v>
      </c>
      <c r="H7325" t="s">
        <v>2024</v>
      </c>
      <c r="I7325" t="s">
        <v>3035</v>
      </c>
      <c r="J7325" t="s">
        <v>1915</v>
      </c>
      <c r="K7325" t="s">
        <v>2021</v>
      </c>
      <c r="L7325" s="24">
        <v>17600</v>
      </c>
      <c r="M7325" s="25">
        <f>+VLOOKUP(E7325, TC!A:D, 4, FALSE())</f>
        <v>1.1268499986804319</v>
      </c>
      <c r="N7325" s="24">
        <f t="shared" si="570"/>
        <v>17600</v>
      </c>
      <c r="O7325" t="str">
        <f t="shared" si="571"/>
        <v>FACTURA</v>
      </c>
      <c r="P7325" t="str">
        <f t="shared" si="572"/>
        <v>2025</v>
      </c>
      <c r="Q7325" t="str">
        <f t="shared" si="573"/>
        <v>05</v>
      </c>
      <c r="R7325" t="str">
        <f>+IFERROR(VLOOKUP(I7325, Listado!A:B, 2, FALSE()), "COMERCIALIZADORA INTERNACIONAL CARIBBEAN EXOTICS S A")</f>
        <v>COMERCIALIZADORA INTERNACIONAL CARIBBEAN EXOTICS S A</v>
      </c>
      <c r="S7325" s="25">
        <f>+VLOOKUP(E7325, TC!A:D, 2, FALSE())</f>
        <v>4168.03</v>
      </c>
      <c r="T7325" t="str">
        <f t="shared" si="574"/>
        <v>COP</v>
      </c>
    </row>
    <row r="7326" spans="1:20" ht="18.75" hidden="1" customHeight="1" x14ac:dyDescent="0.25">
      <c r="A7326" t="s">
        <v>2887</v>
      </c>
      <c r="B7326" t="s">
        <v>1923</v>
      </c>
      <c r="C7326" t="s">
        <v>1913</v>
      </c>
      <c r="D7326" s="24">
        <v>5999</v>
      </c>
      <c r="E7326" t="s">
        <v>1733</v>
      </c>
      <c r="F7326" t="s">
        <v>99</v>
      </c>
      <c r="G7326" t="s">
        <v>1914</v>
      </c>
      <c r="H7326" t="s">
        <v>2024</v>
      </c>
      <c r="I7326" t="s">
        <v>3035</v>
      </c>
      <c r="J7326" t="s">
        <v>1915</v>
      </c>
      <c r="K7326" t="s">
        <v>2803</v>
      </c>
      <c r="L7326" s="24">
        <v>194920</v>
      </c>
      <c r="M7326" s="25">
        <f>+VLOOKUP(E7326, TC!A:D, 4, FALSE())</f>
        <v>1.1268499986804319</v>
      </c>
      <c r="N7326" s="24">
        <f t="shared" si="570"/>
        <v>194920</v>
      </c>
      <c r="O7326" t="str">
        <f t="shared" si="571"/>
        <v>FACTURA</v>
      </c>
      <c r="P7326" t="str">
        <f t="shared" si="572"/>
        <v>2025</v>
      </c>
      <c r="Q7326" t="str">
        <f t="shared" si="573"/>
        <v>05</v>
      </c>
      <c r="R7326" t="str">
        <f>+IFERROR(VLOOKUP(I7326, Listado!A:B, 2, FALSE()), "COMERCIALIZADORA INTERNACIONAL CARIBBEAN EXOTICS S A")</f>
        <v>COMERCIALIZADORA INTERNACIONAL CARIBBEAN EXOTICS S A</v>
      </c>
      <c r="S7326" s="25">
        <f>+VLOOKUP(E7326, TC!A:D, 2, FALSE())</f>
        <v>4168.03</v>
      </c>
      <c r="T7326" t="str">
        <f t="shared" si="574"/>
        <v>COP</v>
      </c>
    </row>
    <row r="7327" spans="1:20" ht="18.75" hidden="1" customHeight="1" x14ac:dyDescent="0.25">
      <c r="A7327" t="s">
        <v>2887</v>
      </c>
      <c r="B7327" t="s">
        <v>1923</v>
      </c>
      <c r="C7327" t="s">
        <v>1913</v>
      </c>
      <c r="D7327" s="24">
        <v>5999</v>
      </c>
      <c r="E7327" t="s">
        <v>1733</v>
      </c>
      <c r="F7327" t="s">
        <v>99</v>
      </c>
      <c r="G7327" t="s">
        <v>1914</v>
      </c>
      <c r="H7327" t="s">
        <v>2024</v>
      </c>
      <c r="I7327" t="s">
        <v>3035</v>
      </c>
      <c r="J7327" t="s">
        <v>1915</v>
      </c>
      <c r="K7327" t="s">
        <v>2803</v>
      </c>
      <c r="L7327" s="24">
        <v>119680</v>
      </c>
      <c r="M7327" s="25">
        <f>+VLOOKUP(E7327, TC!A:D, 4, FALSE())</f>
        <v>1.1268499986804319</v>
      </c>
      <c r="N7327" s="24">
        <f t="shared" si="570"/>
        <v>119680</v>
      </c>
      <c r="O7327" t="str">
        <f t="shared" si="571"/>
        <v>FACTURA</v>
      </c>
      <c r="P7327" t="str">
        <f t="shared" si="572"/>
        <v>2025</v>
      </c>
      <c r="Q7327" t="str">
        <f t="shared" si="573"/>
        <v>05</v>
      </c>
      <c r="R7327" t="str">
        <f>+IFERROR(VLOOKUP(I7327, Listado!A:B, 2, FALSE()), "COMERCIALIZADORA INTERNACIONAL CARIBBEAN EXOTICS S A")</f>
        <v>COMERCIALIZADORA INTERNACIONAL CARIBBEAN EXOTICS S A</v>
      </c>
      <c r="S7327" s="25">
        <f>+VLOOKUP(E7327, TC!A:D, 2, FALSE())</f>
        <v>4168.03</v>
      </c>
      <c r="T7327" t="str">
        <f t="shared" si="574"/>
        <v>COP</v>
      </c>
    </row>
    <row r="7328" spans="1:20" ht="18.75" hidden="1" customHeight="1" x14ac:dyDescent="0.25">
      <c r="A7328" t="s">
        <v>2887</v>
      </c>
      <c r="B7328" t="s">
        <v>1923</v>
      </c>
      <c r="C7328" t="s">
        <v>1913</v>
      </c>
      <c r="D7328" s="24">
        <v>5999</v>
      </c>
      <c r="E7328" t="s">
        <v>1733</v>
      </c>
      <c r="F7328" t="s">
        <v>99</v>
      </c>
      <c r="G7328" t="s">
        <v>1914</v>
      </c>
      <c r="H7328" t="s">
        <v>2024</v>
      </c>
      <c r="I7328" t="s">
        <v>3035</v>
      </c>
      <c r="J7328" t="s">
        <v>1915</v>
      </c>
      <c r="K7328" t="s">
        <v>2803</v>
      </c>
      <c r="L7328" s="24">
        <v>142120</v>
      </c>
      <c r="M7328" s="25">
        <f>+VLOOKUP(E7328, TC!A:D, 4, FALSE())</f>
        <v>1.1268499986804319</v>
      </c>
      <c r="N7328" s="24">
        <f t="shared" si="570"/>
        <v>142120</v>
      </c>
      <c r="O7328" t="str">
        <f t="shared" si="571"/>
        <v>FACTURA</v>
      </c>
      <c r="P7328" t="str">
        <f t="shared" si="572"/>
        <v>2025</v>
      </c>
      <c r="Q7328" t="str">
        <f t="shared" si="573"/>
        <v>05</v>
      </c>
      <c r="R7328" t="str">
        <f>+IFERROR(VLOOKUP(I7328, Listado!A:B, 2, FALSE()), "COMERCIALIZADORA INTERNACIONAL CARIBBEAN EXOTICS S A")</f>
        <v>COMERCIALIZADORA INTERNACIONAL CARIBBEAN EXOTICS S A</v>
      </c>
      <c r="S7328" s="25">
        <f>+VLOOKUP(E7328, TC!A:D, 2, FALSE())</f>
        <v>4168.03</v>
      </c>
      <c r="T7328" t="str">
        <f t="shared" si="574"/>
        <v>COP</v>
      </c>
    </row>
    <row r="7329" spans="1:20" ht="18.75" hidden="1" customHeight="1" x14ac:dyDescent="0.25">
      <c r="A7329" t="s">
        <v>2887</v>
      </c>
      <c r="B7329" t="s">
        <v>1923</v>
      </c>
      <c r="C7329" t="s">
        <v>1913</v>
      </c>
      <c r="D7329" s="24">
        <v>6000</v>
      </c>
      <c r="E7329" t="s">
        <v>1733</v>
      </c>
      <c r="F7329" t="s">
        <v>1924</v>
      </c>
      <c r="G7329" t="s">
        <v>113</v>
      </c>
      <c r="H7329" t="s">
        <v>3036</v>
      </c>
      <c r="I7329" t="s">
        <v>1901</v>
      </c>
      <c r="J7329" t="s">
        <v>1926</v>
      </c>
      <c r="K7329" t="s">
        <v>1928</v>
      </c>
      <c r="L7329" s="24">
        <v>842.67</v>
      </c>
      <c r="M7329" s="25">
        <f>+VLOOKUP(E7329, TC!A:D, 4, FALSE())</f>
        <v>1.1268499986804319</v>
      </c>
      <c r="N7329" s="24">
        <f t="shared" si="570"/>
        <v>949.56268838803953</v>
      </c>
      <c r="O7329" t="str">
        <f t="shared" si="571"/>
        <v>FACTURA</v>
      </c>
      <c r="P7329" t="str">
        <f t="shared" si="572"/>
        <v>2025</v>
      </c>
      <c r="Q7329" t="str">
        <f t="shared" si="573"/>
        <v>05</v>
      </c>
      <c r="R7329" t="str">
        <f>+IFERROR(VLOOKUP(I7329, Listado!A:B, 2, FALSE()), "COMERCIALIZADORA INTERNACIONAL CARIBBEAN EXOTICS S A")</f>
        <v>LONDOÑO ECHEVERRI ALEJANDRA</v>
      </c>
      <c r="S7329" s="25">
        <f>+VLOOKUP(E7329, TC!A:D, 2, FALSE())</f>
        <v>4168.03</v>
      </c>
      <c r="T7329" t="str">
        <f t="shared" si="574"/>
        <v>EUR</v>
      </c>
    </row>
    <row r="7330" spans="1:20" ht="18.75" hidden="1" customHeight="1" x14ac:dyDescent="0.25">
      <c r="A7330" t="s">
        <v>2887</v>
      </c>
      <c r="B7330" t="s">
        <v>1923</v>
      </c>
      <c r="C7330" t="s">
        <v>1913</v>
      </c>
      <c r="D7330" s="24">
        <v>6000</v>
      </c>
      <c r="E7330" t="s">
        <v>1733</v>
      </c>
      <c r="F7330" t="s">
        <v>1924</v>
      </c>
      <c r="G7330" t="s">
        <v>113</v>
      </c>
      <c r="H7330" t="s">
        <v>3036</v>
      </c>
      <c r="I7330" t="s">
        <v>1901</v>
      </c>
      <c r="J7330" t="s">
        <v>1926</v>
      </c>
      <c r="K7330" t="s">
        <v>2951</v>
      </c>
      <c r="L7330" s="24">
        <v>58.9</v>
      </c>
      <c r="M7330" s="25">
        <f>+VLOOKUP(E7330, TC!A:D, 4, FALSE())</f>
        <v>1.1268499986804319</v>
      </c>
      <c r="N7330" s="24">
        <f t="shared" si="570"/>
        <v>66.37146492227744</v>
      </c>
      <c r="O7330" t="str">
        <f t="shared" si="571"/>
        <v>FACTURA</v>
      </c>
      <c r="P7330" t="str">
        <f t="shared" si="572"/>
        <v>2025</v>
      </c>
      <c r="Q7330" t="str">
        <f t="shared" si="573"/>
        <v>05</v>
      </c>
      <c r="R7330" t="str">
        <f>+IFERROR(VLOOKUP(I7330, Listado!A:B, 2, FALSE()), "COMERCIALIZADORA INTERNACIONAL CARIBBEAN EXOTICS S A")</f>
        <v>LONDOÑO ECHEVERRI ALEJANDRA</v>
      </c>
      <c r="S7330" s="25">
        <f>+VLOOKUP(E7330, TC!A:D, 2, FALSE())</f>
        <v>4168.03</v>
      </c>
      <c r="T7330" t="str">
        <f t="shared" si="574"/>
        <v>EUR</v>
      </c>
    </row>
    <row r="7331" spans="1:20" ht="18.75" hidden="1" customHeight="1" x14ac:dyDescent="0.25">
      <c r="A7331" t="s">
        <v>2887</v>
      </c>
      <c r="B7331" t="s">
        <v>1923</v>
      </c>
      <c r="C7331" t="s">
        <v>1913</v>
      </c>
      <c r="D7331" s="24">
        <v>6000</v>
      </c>
      <c r="E7331" t="s">
        <v>1733</v>
      </c>
      <c r="F7331" t="s">
        <v>1924</v>
      </c>
      <c r="G7331" t="s">
        <v>113</v>
      </c>
      <c r="H7331" t="s">
        <v>3036</v>
      </c>
      <c r="I7331" t="s">
        <v>1901</v>
      </c>
      <c r="J7331" t="s">
        <v>1926</v>
      </c>
      <c r="K7331" t="s">
        <v>2952</v>
      </c>
      <c r="L7331" s="24">
        <v>645</v>
      </c>
      <c r="M7331" s="25">
        <f>+VLOOKUP(E7331, TC!A:D, 4, FALSE())</f>
        <v>1.1268499986804319</v>
      </c>
      <c r="N7331" s="24">
        <f t="shared" si="570"/>
        <v>726.81824914887852</v>
      </c>
      <c r="O7331" t="str">
        <f t="shared" si="571"/>
        <v>FACTURA</v>
      </c>
      <c r="P7331" t="str">
        <f t="shared" si="572"/>
        <v>2025</v>
      </c>
      <c r="Q7331" t="str">
        <f t="shared" si="573"/>
        <v>05</v>
      </c>
      <c r="R7331" t="str">
        <f>+IFERROR(VLOOKUP(I7331, Listado!A:B, 2, FALSE()), "COMERCIALIZADORA INTERNACIONAL CARIBBEAN EXOTICS S A")</f>
        <v>LONDOÑO ECHEVERRI ALEJANDRA</v>
      </c>
      <c r="S7331" s="25">
        <f>+VLOOKUP(E7331, TC!A:D, 2, FALSE())</f>
        <v>4168.03</v>
      </c>
      <c r="T7331" t="str">
        <f t="shared" si="574"/>
        <v>EUR</v>
      </c>
    </row>
    <row r="7332" spans="1:20" ht="18.75" hidden="1" customHeight="1" x14ac:dyDescent="0.25">
      <c r="A7332" t="s">
        <v>2887</v>
      </c>
      <c r="B7332" t="s">
        <v>1923</v>
      </c>
      <c r="C7332" t="s">
        <v>1913</v>
      </c>
      <c r="D7332" s="24">
        <v>6000</v>
      </c>
      <c r="E7332" t="s">
        <v>1733</v>
      </c>
      <c r="F7332" t="s">
        <v>1924</v>
      </c>
      <c r="G7332" t="s">
        <v>113</v>
      </c>
      <c r="H7332" t="s">
        <v>3036</v>
      </c>
      <c r="I7332" t="s">
        <v>1901</v>
      </c>
      <c r="J7332" t="s">
        <v>1926</v>
      </c>
      <c r="K7332" t="s">
        <v>2953</v>
      </c>
      <c r="L7332" s="24">
        <v>387</v>
      </c>
      <c r="M7332" s="25">
        <f>+VLOOKUP(E7332, TC!A:D, 4, FALSE())</f>
        <v>1.1268499986804319</v>
      </c>
      <c r="N7332" s="24">
        <f t="shared" si="570"/>
        <v>436.09094948932716</v>
      </c>
      <c r="O7332" t="str">
        <f t="shared" si="571"/>
        <v>FACTURA</v>
      </c>
      <c r="P7332" t="str">
        <f t="shared" si="572"/>
        <v>2025</v>
      </c>
      <c r="Q7332" t="str">
        <f t="shared" si="573"/>
        <v>05</v>
      </c>
      <c r="R7332" t="str">
        <f>+IFERROR(VLOOKUP(I7332, Listado!A:B, 2, FALSE()), "COMERCIALIZADORA INTERNACIONAL CARIBBEAN EXOTICS S A")</f>
        <v>LONDOÑO ECHEVERRI ALEJANDRA</v>
      </c>
      <c r="S7332" s="25">
        <f>+VLOOKUP(E7332, TC!A:D, 2, FALSE())</f>
        <v>4168.03</v>
      </c>
      <c r="T7332" t="str">
        <f t="shared" si="574"/>
        <v>EUR</v>
      </c>
    </row>
    <row r="7333" spans="1:20" ht="18.75" hidden="1" customHeight="1" x14ac:dyDescent="0.25">
      <c r="A7333" t="s">
        <v>2887</v>
      </c>
      <c r="B7333" t="s">
        <v>1923</v>
      </c>
      <c r="C7333" t="s">
        <v>1913</v>
      </c>
      <c r="D7333" s="24">
        <v>6000</v>
      </c>
      <c r="E7333" t="s">
        <v>1733</v>
      </c>
      <c r="F7333" t="s">
        <v>1924</v>
      </c>
      <c r="G7333" t="s">
        <v>113</v>
      </c>
      <c r="H7333" t="s">
        <v>3036</v>
      </c>
      <c r="I7333" t="s">
        <v>1901</v>
      </c>
      <c r="J7333" t="s">
        <v>1926</v>
      </c>
      <c r="K7333" t="s">
        <v>2954</v>
      </c>
      <c r="L7333" s="24">
        <v>218.85</v>
      </c>
      <c r="M7333" s="25">
        <f>+VLOOKUP(E7333, TC!A:D, 4, FALSE())</f>
        <v>1.1268499986804319</v>
      </c>
      <c r="N7333" s="24">
        <f t="shared" si="570"/>
        <v>246.61112221121252</v>
      </c>
      <c r="O7333" t="str">
        <f t="shared" si="571"/>
        <v>FACTURA</v>
      </c>
      <c r="P7333" t="str">
        <f t="shared" si="572"/>
        <v>2025</v>
      </c>
      <c r="Q7333" t="str">
        <f t="shared" si="573"/>
        <v>05</v>
      </c>
      <c r="R7333" t="str">
        <f>+IFERROR(VLOOKUP(I7333, Listado!A:B, 2, FALSE()), "COMERCIALIZADORA INTERNACIONAL CARIBBEAN EXOTICS S A")</f>
        <v>LONDOÑO ECHEVERRI ALEJANDRA</v>
      </c>
      <c r="S7333" s="25">
        <f>+VLOOKUP(E7333, TC!A:D, 2, FALSE())</f>
        <v>4168.03</v>
      </c>
      <c r="T7333" t="str">
        <f t="shared" si="574"/>
        <v>EUR</v>
      </c>
    </row>
    <row r="7334" spans="1:20" ht="18.75" hidden="1" customHeight="1" x14ac:dyDescent="0.25">
      <c r="A7334" t="s">
        <v>2887</v>
      </c>
      <c r="B7334" t="s">
        <v>1923</v>
      </c>
      <c r="C7334" t="s">
        <v>1913</v>
      </c>
      <c r="D7334" s="24">
        <v>6000</v>
      </c>
      <c r="E7334" t="s">
        <v>1733</v>
      </c>
      <c r="F7334" t="s">
        <v>1924</v>
      </c>
      <c r="G7334" t="s">
        <v>113</v>
      </c>
      <c r="H7334" t="s">
        <v>3036</v>
      </c>
      <c r="I7334" t="s">
        <v>1901</v>
      </c>
      <c r="J7334" t="s">
        <v>1926</v>
      </c>
      <c r="K7334" t="s">
        <v>2955</v>
      </c>
      <c r="L7334" s="24">
        <v>315</v>
      </c>
      <c r="M7334" s="25">
        <f>+VLOOKUP(E7334, TC!A:D, 4, FALSE())</f>
        <v>1.1268499986804319</v>
      </c>
      <c r="N7334" s="24">
        <f t="shared" si="570"/>
        <v>354.95774958433606</v>
      </c>
      <c r="O7334" t="str">
        <f t="shared" si="571"/>
        <v>FACTURA</v>
      </c>
      <c r="P7334" t="str">
        <f t="shared" si="572"/>
        <v>2025</v>
      </c>
      <c r="Q7334" t="str">
        <f t="shared" si="573"/>
        <v>05</v>
      </c>
      <c r="R7334" t="str">
        <f>+IFERROR(VLOOKUP(I7334, Listado!A:B, 2, FALSE()), "COMERCIALIZADORA INTERNACIONAL CARIBBEAN EXOTICS S A")</f>
        <v>LONDOÑO ECHEVERRI ALEJANDRA</v>
      </c>
      <c r="S7334" s="25">
        <f>+VLOOKUP(E7334, TC!A:D, 2, FALSE())</f>
        <v>4168.03</v>
      </c>
      <c r="T7334" t="str">
        <f t="shared" si="574"/>
        <v>EUR</v>
      </c>
    </row>
    <row r="7335" spans="1:20" ht="18.75" hidden="1" customHeight="1" x14ac:dyDescent="0.25">
      <c r="A7335" t="s">
        <v>2887</v>
      </c>
      <c r="B7335" t="s">
        <v>1923</v>
      </c>
      <c r="C7335" t="s">
        <v>1913</v>
      </c>
      <c r="D7335" s="24">
        <v>6000</v>
      </c>
      <c r="E7335" t="s">
        <v>1733</v>
      </c>
      <c r="F7335" t="s">
        <v>1924</v>
      </c>
      <c r="G7335" t="s">
        <v>113</v>
      </c>
      <c r="H7335" t="s">
        <v>3036</v>
      </c>
      <c r="I7335" t="s">
        <v>1901</v>
      </c>
      <c r="J7335" t="s">
        <v>1926</v>
      </c>
      <c r="K7335" t="s">
        <v>3037</v>
      </c>
      <c r="L7335" s="24">
        <v>85.41</v>
      </c>
      <c r="M7335" s="25">
        <f>+VLOOKUP(E7335, TC!A:D, 4, FALSE())</f>
        <v>1.1268499986804319</v>
      </c>
      <c r="N7335" s="24">
        <f t="shared" si="570"/>
        <v>96.244258387295687</v>
      </c>
      <c r="O7335" t="str">
        <f t="shared" si="571"/>
        <v>FACTURA</v>
      </c>
      <c r="P7335" t="str">
        <f t="shared" si="572"/>
        <v>2025</v>
      </c>
      <c r="Q7335" t="str">
        <f t="shared" si="573"/>
        <v>05</v>
      </c>
      <c r="R7335" t="str">
        <f>+IFERROR(VLOOKUP(I7335, Listado!A:B, 2, FALSE()), "COMERCIALIZADORA INTERNACIONAL CARIBBEAN EXOTICS S A")</f>
        <v>LONDOÑO ECHEVERRI ALEJANDRA</v>
      </c>
      <c r="S7335" s="25">
        <f>+VLOOKUP(E7335, TC!A:D, 2, FALSE())</f>
        <v>4168.03</v>
      </c>
      <c r="T7335" t="str">
        <f t="shared" si="574"/>
        <v>EUR</v>
      </c>
    </row>
    <row r="7336" spans="1:20" ht="18.75" hidden="1" customHeight="1" x14ac:dyDescent="0.25">
      <c r="A7336" t="s">
        <v>2887</v>
      </c>
      <c r="B7336" t="s">
        <v>1923</v>
      </c>
      <c r="C7336" t="s">
        <v>1913</v>
      </c>
      <c r="D7336" s="24">
        <v>6000</v>
      </c>
      <c r="E7336" t="s">
        <v>1733</v>
      </c>
      <c r="F7336" t="s">
        <v>1924</v>
      </c>
      <c r="G7336" t="s">
        <v>113</v>
      </c>
      <c r="H7336" t="s">
        <v>3036</v>
      </c>
      <c r="I7336" t="s">
        <v>1901</v>
      </c>
      <c r="J7336" t="s">
        <v>1926</v>
      </c>
      <c r="K7336" t="s">
        <v>3038</v>
      </c>
      <c r="L7336" s="24">
        <v>81.81</v>
      </c>
      <c r="M7336" s="25">
        <f>+VLOOKUP(E7336, TC!A:D, 4, FALSE())</f>
        <v>1.1268499986804319</v>
      </c>
      <c r="N7336" s="24">
        <f t="shared" si="570"/>
        <v>92.187598392046141</v>
      </c>
      <c r="O7336" t="str">
        <f t="shared" si="571"/>
        <v>FACTURA</v>
      </c>
      <c r="P7336" t="str">
        <f t="shared" si="572"/>
        <v>2025</v>
      </c>
      <c r="Q7336" t="str">
        <f t="shared" si="573"/>
        <v>05</v>
      </c>
      <c r="R7336" t="str">
        <f>+IFERROR(VLOOKUP(I7336, Listado!A:B, 2, FALSE()), "COMERCIALIZADORA INTERNACIONAL CARIBBEAN EXOTICS S A")</f>
        <v>LONDOÑO ECHEVERRI ALEJANDRA</v>
      </c>
      <c r="S7336" s="25">
        <f>+VLOOKUP(E7336, TC!A:D, 2, FALSE())</f>
        <v>4168.03</v>
      </c>
      <c r="T7336" t="str">
        <f t="shared" si="574"/>
        <v>EUR</v>
      </c>
    </row>
    <row r="7337" spans="1:20" ht="18.75" hidden="1" customHeight="1" x14ac:dyDescent="0.25">
      <c r="A7337" t="s">
        <v>2887</v>
      </c>
      <c r="B7337" t="s">
        <v>1923</v>
      </c>
      <c r="C7337" t="s">
        <v>1913</v>
      </c>
      <c r="D7337" s="24">
        <v>6000</v>
      </c>
      <c r="E7337" t="s">
        <v>1733</v>
      </c>
      <c r="F7337" t="s">
        <v>1924</v>
      </c>
      <c r="G7337" t="s">
        <v>113</v>
      </c>
      <c r="H7337" t="s">
        <v>3036</v>
      </c>
      <c r="I7337" t="s">
        <v>1901</v>
      </c>
      <c r="J7337" t="s">
        <v>1926</v>
      </c>
      <c r="K7337" t="s">
        <v>3039</v>
      </c>
      <c r="L7337" s="24">
        <v>21.69</v>
      </c>
      <c r="M7337" s="25">
        <f>+VLOOKUP(E7337, TC!A:D, 4, FALSE())</f>
        <v>1.1268499986804319</v>
      </c>
      <c r="N7337" s="24">
        <f t="shared" si="570"/>
        <v>24.441376471378568</v>
      </c>
      <c r="O7337" t="str">
        <f t="shared" si="571"/>
        <v>FACTURA</v>
      </c>
      <c r="P7337" t="str">
        <f t="shared" si="572"/>
        <v>2025</v>
      </c>
      <c r="Q7337" t="str">
        <f t="shared" si="573"/>
        <v>05</v>
      </c>
      <c r="R7337" t="str">
        <f>+IFERROR(VLOOKUP(I7337, Listado!A:B, 2, FALSE()), "COMERCIALIZADORA INTERNACIONAL CARIBBEAN EXOTICS S A")</f>
        <v>LONDOÑO ECHEVERRI ALEJANDRA</v>
      </c>
      <c r="S7337" s="25">
        <f>+VLOOKUP(E7337, TC!A:D, 2, FALSE())</f>
        <v>4168.03</v>
      </c>
      <c r="T7337" t="str">
        <f t="shared" si="574"/>
        <v>EUR</v>
      </c>
    </row>
    <row r="7338" spans="1:20" ht="18.75" hidden="1" customHeight="1" x14ac:dyDescent="0.25">
      <c r="A7338" t="s">
        <v>2887</v>
      </c>
      <c r="B7338" t="s">
        <v>5</v>
      </c>
      <c r="C7338" t="s">
        <v>1913</v>
      </c>
      <c r="D7338" s="24">
        <v>11967</v>
      </c>
      <c r="E7338" t="s">
        <v>1733</v>
      </c>
      <c r="F7338" t="s">
        <v>128</v>
      </c>
      <c r="G7338" t="s">
        <v>110</v>
      </c>
      <c r="H7338" t="s">
        <v>3040</v>
      </c>
      <c r="I7338" t="s">
        <v>1851</v>
      </c>
      <c r="J7338" t="s">
        <v>1940</v>
      </c>
      <c r="K7338" t="s">
        <v>19</v>
      </c>
      <c r="L7338" s="24">
        <v>3264</v>
      </c>
      <c r="M7338" s="25">
        <f>+VLOOKUP(E7338, TC!A:D, 4, FALSE())</f>
        <v>1.1268499986804319</v>
      </c>
      <c r="N7338" s="24">
        <f t="shared" si="570"/>
        <v>3264</v>
      </c>
      <c r="O7338" t="str">
        <f t="shared" si="571"/>
        <v>FACTURA</v>
      </c>
      <c r="P7338" t="str">
        <f t="shared" si="572"/>
        <v>2025</v>
      </c>
      <c r="Q7338" t="str">
        <f t="shared" si="573"/>
        <v>05</v>
      </c>
      <c r="R7338" t="str">
        <f>+IFERROR(VLOOKUP(I7338, Listado!A:B, 2, FALSE()), "COMERCIALIZADORA INTERNACIONAL CARIBBEAN EXOTICS S A")</f>
        <v>PEREZ MEJIA MARIA PAULINA</v>
      </c>
      <c r="S7338" s="25">
        <f>+VLOOKUP(E7338, TC!A:D, 2, FALSE())</f>
        <v>4168.03</v>
      </c>
      <c r="T7338" t="str">
        <f t="shared" si="574"/>
        <v>USD</v>
      </c>
    </row>
    <row r="7339" spans="1:20" ht="18.75" hidden="1" customHeight="1" x14ac:dyDescent="0.25">
      <c r="A7339" t="s">
        <v>2887</v>
      </c>
      <c r="B7339" t="s">
        <v>5</v>
      </c>
      <c r="C7339" t="s">
        <v>1913</v>
      </c>
      <c r="D7339" s="24">
        <v>11967</v>
      </c>
      <c r="E7339" t="s">
        <v>1733</v>
      </c>
      <c r="F7339" t="s">
        <v>128</v>
      </c>
      <c r="G7339" t="s">
        <v>110</v>
      </c>
      <c r="H7339" t="s">
        <v>3040</v>
      </c>
      <c r="I7339" t="s">
        <v>1851</v>
      </c>
      <c r="J7339" t="s">
        <v>1940</v>
      </c>
      <c r="K7339" t="s">
        <v>50</v>
      </c>
      <c r="L7339" s="24">
        <v>2746.8</v>
      </c>
      <c r="M7339" s="25">
        <f>+VLOOKUP(E7339, TC!A:D, 4, FALSE())</f>
        <v>1.1268499986804319</v>
      </c>
      <c r="N7339" s="24">
        <f t="shared" si="570"/>
        <v>2746.8</v>
      </c>
      <c r="O7339" t="str">
        <f t="shared" si="571"/>
        <v>FACTURA</v>
      </c>
      <c r="P7339" t="str">
        <f t="shared" si="572"/>
        <v>2025</v>
      </c>
      <c r="Q7339" t="str">
        <f t="shared" si="573"/>
        <v>05</v>
      </c>
      <c r="R7339" t="str">
        <f>+IFERROR(VLOOKUP(I7339, Listado!A:B, 2, FALSE()), "COMERCIALIZADORA INTERNACIONAL CARIBBEAN EXOTICS S A")</f>
        <v>PEREZ MEJIA MARIA PAULINA</v>
      </c>
      <c r="S7339" s="25">
        <f>+VLOOKUP(E7339, TC!A:D, 2, FALSE())</f>
        <v>4168.03</v>
      </c>
      <c r="T7339" t="str">
        <f t="shared" si="574"/>
        <v>USD</v>
      </c>
    </row>
    <row r="7340" spans="1:20" ht="18.75" hidden="1" customHeight="1" x14ac:dyDescent="0.25">
      <c r="A7340" t="s">
        <v>2887</v>
      </c>
      <c r="B7340" t="s">
        <v>5</v>
      </c>
      <c r="C7340" t="s">
        <v>1913</v>
      </c>
      <c r="D7340" s="24">
        <v>11968</v>
      </c>
      <c r="E7340" t="s">
        <v>1733</v>
      </c>
      <c r="F7340" t="s">
        <v>128</v>
      </c>
      <c r="G7340" t="s">
        <v>110</v>
      </c>
      <c r="I7340" t="s">
        <v>1850</v>
      </c>
      <c r="J7340" t="s">
        <v>1919</v>
      </c>
      <c r="K7340" t="s">
        <v>1918</v>
      </c>
      <c r="L7340" s="24">
        <v>67.2</v>
      </c>
      <c r="M7340" s="25">
        <f>+VLOOKUP(E7340, TC!A:D, 4, FALSE())</f>
        <v>1.1268499986804319</v>
      </c>
      <c r="N7340" s="24">
        <f t="shared" si="570"/>
        <v>67.2</v>
      </c>
      <c r="O7340" t="str">
        <f t="shared" si="571"/>
        <v>FACTURA</v>
      </c>
      <c r="P7340" t="str">
        <f t="shared" si="572"/>
        <v>2025</v>
      </c>
      <c r="Q7340" t="str">
        <f t="shared" si="573"/>
        <v>05</v>
      </c>
      <c r="R7340" t="str">
        <f>+IFERROR(VLOOKUP(I7340, Listado!A:B, 2, FALSE()), "COMERCIALIZADORA INTERNACIONAL CARIBBEAN EXOTICS S A")</f>
        <v>PEREZ MEJIA MARIA PAULINA</v>
      </c>
      <c r="S7340" s="25">
        <f>+VLOOKUP(E7340, TC!A:D, 2, FALSE())</f>
        <v>4168.03</v>
      </c>
      <c r="T7340" t="str">
        <f t="shared" si="574"/>
        <v>USD</v>
      </c>
    </row>
    <row r="7341" spans="1:20" ht="18.75" hidden="1" customHeight="1" x14ac:dyDescent="0.25">
      <c r="A7341" t="s">
        <v>2887</v>
      </c>
      <c r="B7341" t="s">
        <v>5</v>
      </c>
      <c r="C7341" t="s">
        <v>1913</v>
      </c>
      <c r="D7341" s="24">
        <v>11969</v>
      </c>
      <c r="E7341" t="s">
        <v>1734</v>
      </c>
      <c r="F7341" t="s">
        <v>1924</v>
      </c>
      <c r="G7341" t="s">
        <v>108</v>
      </c>
      <c r="H7341" t="s">
        <v>3041</v>
      </c>
      <c r="I7341" t="s">
        <v>1896</v>
      </c>
      <c r="J7341" t="s">
        <v>1962</v>
      </c>
      <c r="K7341" t="s">
        <v>71</v>
      </c>
      <c r="L7341" s="24">
        <v>4121.9040000000005</v>
      </c>
      <c r="M7341" s="25">
        <f>+VLOOKUP(E7341, TC!A:D, 4, FALSE())</f>
        <v>1.1340999985621028</v>
      </c>
      <c r="N7341" s="24">
        <f t="shared" si="570"/>
        <v>4674.6513204731264</v>
      </c>
      <c r="O7341" t="str">
        <f t="shared" si="571"/>
        <v>FACTURA</v>
      </c>
      <c r="P7341" t="str">
        <f t="shared" si="572"/>
        <v>2025</v>
      </c>
      <c r="Q7341" t="str">
        <f t="shared" si="573"/>
        <v>05</v>
      </c>
      <c r="R7341" t="str">
        <f>+IFERROR(VLOOKUP(I7341, Listado!A:B, 2, FALSE()), "COMERCIALIZADORA INTERNACIONAL CARIBBEAN EXOTICS S A")</f>
        <v>PIEDRAHITA PEREZ MARIANA</v>
      </c>
      <c r="S7341" s="25">
        <f>+VLOOKUP(E7341, TC!A:D, 2, FALSE())</f>
        <v>4172.76</v>
      </c>
      <c r="T7341" t="str">
        <f t="shared" si="574"/>
        <v>EUR</v>
      </c>
    </row>
    <row r="7342" spans="1:20" ht="18.75" hidden="1" customHeight="1" x14ac:dyDescent="0.25">
      <c r="A7342" t="s">
        <v>2887</v>
      </c>
      <c r="B7342" t="s">
        <v>5</v>
      </c>
      <c r="C7342" t="s">
        <v>1913</v>
      </c>
      <c r="D7342" s="24">
        <v>11969</v>
      </c>
      <c r="E7342" t="s">
        <v>1734</v>
      </c>
      <c r="F7342" t="s">
        <v>1924</v>
      </c>
      <c r="G7342" t="s">
        <v>108</v>
      </c>
      <c r="H7342" t="s">
        <v>3041</v>
      </c>
      <c r="I7342" t="s">
        <v>1896</v>
      </c>
      <c r="J7342" t="s">
        <v>1962</v>
      </c>
      <c r="K7342" t="s">
        <v>1959</v>
      </c>
      <c r="L7342" s="24">
        <v>670</v>
      </c>
      <c r="M7342" s="25">
        <f>+VLOOKUP(E7342, TC!A:D, 4, FALSE())</f>
        <v>1.1340999985621028</v>
      </c>
      <c r="N7342" s="24">
        <f t="shared" si="570"/>
        <v>759.84699903660885</v>
      </c>
      <c r="O7342" t="str">
        <f t="shared" si="571"/>
        <v>FACTURA</v>
      </c>
      <c r="P7342" t="str">
        <f t="shared" si="572"/>
        <v>2025</v>
      </c>
      <c r="Q7342" t="str">
        <f t="shared" si="573"/>
        <v>05</v>
      </c>
      <c r="R7342" t="str">
        <f>+IFERROR(VLOOKUP(I7342, Listado!A:B, 2, FALSE()), "COMERCIALIZADORA INTERNACIONAL CARIBBEAN EXOTICS S A")</f>
        <v>PIEDRAHITA PEREZ MARIANA</v>
      </c>
      <c r="S7342" s="25">
        <f>+VLOOKUP(E7342, TC!A:D, 2, FALSE())</f>
        <v>4172.76</v>
      </c>
      <c r="T7342" t="str">
        <f t="shared" si="574"/>
        <v>EUR</v>
      </c>
    </row>
    <row r="7343" spans="1:20" ht="18.75" hidden="1" customHeight="1" x14ac:dyDescent="0.25">
      <c r="A7343" t="s">
        <v>2887</v>
      </c>
      <c r="B7343" t="s">
        <v>5</v>
      </c>
      <c r="C7343" t="s">
        <v>1913</v>
      </c>
      <c r="D7343" s="24">
        <v>11969</v>
      </c>
      <c r="E7343" t="s">
        <v>1734</v>
      </c>
      <c r="F7343" t="s">
        <v>1924</v>
      </c>
      <c r="G7343" t="s">
        <v>108</v>
      </c>
      <c r="H7343" t="s">
        <v>3041</v>
      </c>
      <c r="I7343" t="s">
        <v>1896</v>
      </c>
      <c r="J7343" t="s">
        <v>1962</v>
      </c>
      <c r="K7343" t="s">
        <v>1960</v>
      </c>
      <c r="L7343" s="24">
        <v>8.0960000000000001</v>
      </c>
      <c r="M7343" s="25">
        <f>+VLOOKUP(E7343, TC!A:D, 4, FALSE())</f>
        <v>1.1340999985621028</v>
      </c>
      <c r="N7343" s="24">
        <f t="shared" si="570"/>
        <v>9.1816735883587839</v>
      </c>
      <c r="O7343" t="str">
        <f t="shared" si="571"/>
        <v>FACTURA</v>
      </c>
      <c r="P7343" t="str">
        <f t="shared" si="572"/>
        <v>2025</v>
      </c>
      <c r="Q7343" t="str">
        <f t="shared" si="573"/>
        <v>05</v>
      </c>
      <c r="R7343" t="str">
        <f>+IFERROR(VLOOKUP(I7343, Listado!A:B, 2, FALSE()), "COMERCIALIZADORA INTERNACIONAL CARIBBEAN EXOTICS S A")</f>
        <v>PIEDRAHITA PEREZ MARIANA</v>
      </c>
      <c r="S7343" s="25">
        <f>+VLOOKUP(E7343, TC!A:D, 2, FALSE())</f>
        <v>4172.76</v>
      </c>
      <c r="T7343" t="str">
        <f t="shared" si="574"/>
        <v>EUR</v>
      </c>
    </row>
    <row r="7344" spans="1:20" ht="18.75" hidden="1" customHeight="1" x14ac:dyDescent="0.25">
      <c r="A7344" t="s">
        <v>2887</v>
      </c>
      <c r="B7344" t="s">
        <v>5</v>
      </c>
      <c r="C7344" t="s">
        <v>1913</v>
      </c>
      <c r="D7344" s="24">
        <v>11970</v>
      </c>
      <c r="E7344" t="s">
        <v>1734</v>
      </c>
      <c r="F7344" t="s">
        <v>1924</v>
      </c>
      <c r="G7344" t="s">
        <v>108</v>
      </c>
      <c r="H7344" t="s">
        <v>3042</v>
      </c>
      <c r="I7344" t="s">
        <v>1865</v>
      </c>
      <c r="J7344" t="s">
        <v>1987</v>
      </c>
      <c r="K7344" t="s">
        <v>41</v>
      </c>
      <c r="L7344" s="24">
        <v>1615.6</v>
      </c>
      <c r="M7344" s="25">
        <f>+VLOOKUP(E7344, TC!A:D, 4, FALSE())</f>
        <v>1.1340999985621028</v>
      </c>
      <c r="N7344" s="24">
        <f t="shared" si="570"/>
        <v>1832.251957676933</v>
      </c>
      <c r="O7344" t="str">
        <f t="shared" si="571"/>
        <v>FACTURA</v>
      </c>
      <c r="P7344" t="str">
        <f t="shared" si="572"/>
        <v>2025</v>
      </c>
      <c r="Q7344" t="str">
        <f t="shared" si="573"/>
        <v>05</v>
      </c>
      <c r="R7344" t="str">
        <f>+IFERROR(VLOOKUP(I7344, Listado!A:B, 2, FALSE()), "COMERCIALIZADORA INTERNACIONAL CARIBBEAN EXOTICS S A")</f>
        <v>PIEDRAHITA PEREZ MARIANA</v>
      </c>
      <c r="S7344" s="25">
        <f>+VLOOKUP(E7344, TC!A:D, 2, FALSE())</f>
        <v>4172.76</v>
      </c>
      <c r="T7344" t="str">
        <f t="shared" si="574"/>
        <v>EUR</v>
      </c>
    </row>
    <row r="7345" spans="1:20" ht="18.75" hidden="1" customHeight="1" x14ac:dyDescent="0.25">
      <c r="A7345" t="s">
        <v>2887</v>
      </c>
      <c r="B7345" t="s">
        <v>5</v>
      </c>
      <c r="C7345" t="s">
        <v>1913</v>
      </c>
      <c r="D7345" s="24">
        <v>11970</v>
      </c>
      <c r="E7345" t="s">
        <v>1734</v>
      </c>
      <c r="F7345" t="s">
        <v>1924</v>
      </c>
      <c r="G7345" t="s">
        <v>108</v>
      </c>
      <c r="H7345" t="s">
        <v>3042</v>
      </c>
      <c r="I7345" t="s">
        <v>1865</v>
      </c>
      <c r="J7345" t="s">
        <v>1987</v>
      </c>
      <c r="K7345" t="s">
        <v>1959</v>
      </c>
      <c r="L7345" s="24">
        <v>335</v>
      </c>
      <c r="M7345" s="25">
        <f>+VLOOKUP(E7345, TC!A:D, 4, FALSE())</f>
        <v>1.1340999985621028</v>
      </c>
      <c r="N7345" s="24">
        <f t="shared" si="570"/>
        <v>379.92349951830442</v>
      </c>
      <c r="O7345" t="str">
        <f t="shared" si="571"/>
        <v>FACTURA</v>
      </c>
      <c r="P7345" t="str">
        <f t="shared" si="572"/>
        <v>2025</v>
      </c>
      <c r="Q7345" t="str">
        <f t="shared" si="573"/>
        <v>05</v>
      </c>
      <c r="R7345" t="str">
        <f>+IFERROR(VLOOKUP(I7345, Listado!A:B, 2, FALSE()), "COMERCIALIZADORA INTERNACIONAL CARIBBEAN EXOTICS S A")</f>
        <v>PIEDRAHITA PEREZ MARIANA</v>
      </c>
      <c r="S7345" s="25">
        <f>+VLOOKUP(E7345, TC!A:D, 2, FALSE())</f>
        <v>4172.76</v>
      </c>
      <c r="T7345" t="str">
        <f t="shared" si="574"/>
        <v>EUR</v>
      </c>
    </row>
    <row r="7346" spans="1:20" ht="18.75" hidden="1" customHeight="1" x14ac:dyDescent="0.25">
      <c r="A7346" t="s">
        <v>2887</v>
      </c>
      <c r="B7346" t="s">
        <v>5</v>
      </c>
      <c r="C7346" t="s">
        <v>1913</v>
      </c>
      <c r="D7346" s="24">
        <v>11970</v>
      </c>
      <c r="E7346" t="s">
        <v>1734</v>
      </c>
      <c r="F7346" t="s">
        <v>1924</v>
      </c>
      <c r="G7346" t="s">
        <v>108</v>
      </c>
      <c r="H7346" t="s">
        <v>3042</v>
      </c>
      <c r="I7346" t="s">
        <v>1865</v>
      </c>
      <c r="J7346" t="s">
        <v>1987</v>
      </c>
      <c r="K7346" t="s">
        <v>1960</v>
      </c>
      <c r="L7346" s="24">
        <v>9.4</v>
      </c>
      <c r="M7346" s="25">
        <f>+VLOOKUP(E7346, TC!A:D, 4, FALSE())</f>
        <v>1.1340999985621028</v>
      </c>
      <c r="N7346" s="24">
        <f t="shared" si="570"/>
        <v>10.660539986483766</v>
      </c>
      <c r="O7346" t="str">
        <f t="shared" si="571"/>
        <v>FACTURA</v>
      </c>
      <c r="P7346" t="str">
        <f t="shared" si="572"/>
        <v>2025</v>
      </c>
      <c r="Q7346" t="str">
        <f t="shared" si="573"/>
        <v>05</v>
      </c>
      <c r="R7346" t="str">
        <f>+IFERROR(VLOOKUP(I7346, Listado!A:B, 2, FALSE()), "COMERCIALIZADORA INTERNACIONAL CARIBBEAN EXOTICS S A")</f>
        <v>PIEDRAHITA PEREZ MARIANA</v>
      </c>
      <c r="S7346" s="25">
        <f>+VLOOKUP(E7346, TC!A:D, 2, FALSE())</f>
        <v>4172.76</v>
      </c>
      <c r="T7346" t="str">
        <f t="shared" si="574"/>
        <v>EUR</v>
      </c>
    </row>
    <row r="7347" spans="1:20" ht="18.75" hidden="1" customHeight="1" x14ac:dyDescent="0.25">
      <c r="A7347" t="s">
        <v>2887</v>
      </c>
      <c r="B7347" t="s">
        <v>5</v>
      </c>
      <c r="C7347" t="s">
        <v>1913</v>
      </c>
      <c r="D7347" s="24">
        <v>11971</v>
      </c>
      <c r="E7347" t="s">
        <v>1734</v>
      </c>
      <c r="F7347" t="s">
        <v>1924</v>
      </c>
      <c r="G7347" t="s">
        <v>113</v>
      </c>
      <c r="H7347" t="s">
        <v>3043</v>
      </c>
      <c r="I7347" t="s">
        <v>1903</v>
      </c>
      <c r="J7347" t="s">
        <v>1919</v>
      </c>
      <c r="K7347" t="s">
        <v>72</v>
      </c>
      <c r="L7347" s="24">
        <v>1615.6</v>
      </c>
      <c r="M7347" s="25">
        <f>+VLOOKUP(E7347, TC!A:D, 4, FALSE())</f>
        <v>1.1340999985621028</v>
      </c>
      <c r="N7347" s="24">
        <f t="shared" si="570"/>
        <v>1832.251957676933</v>
      </c>
      <c r="O7347" t="str">
        <f t="shared" si="571"/>
        <v>FACTURA</v>
      </c>
      <c r="P7347" t="str">
        <f t="shared" si="572"/>
        <v>2025</v>
      </c>
      <c r="Q7347" t="str">
        <f t="shared" si="573"/>
        <v>05</v>
      </c>
      <c r="R7347" t="str">
        <f>+IFERROR(VLOOKUP(I7347, Listado!A:B, 2, FALSE()), "COMERCIALIZADORA INTERNACIONAL CARIBBEAN EXOTICS S A")</f>
        <v>LONDOÑO ECHEVERRI ALEJANDRA</v>
      </c>
      <c r="S7347" s="25">
        <f>+VLOOKUP(E7347, TC!A:D, 2, FALSE())</f>
        <v>4172.76</v>
      </c>
      <c r="T7347" t="str">
        <f t="shared" si="574"/>
        <v>EUR</v>
      </c>
    </row>
    <row r="7348" spans="1:20" ht="18.75" hidden="1" customHeight="1" x14ac:dyDescent="0.25">
      <c r="A7348" t="s">
        <v>2887</v>
      </c>
      <c r="B7348" t="s">
        <v>5</v>
      </c>
      <c r="C7348" t="s">
        <v>1913</v>
      </c>
      <c r="D7348" s="24">
        <v>11971</v>
      </c>
      <c r="E7348" t="s">
        <v>1734</v>
      </c>
      <c r="F7348" t="s">
        <v>1924</v>
      </c>
      <c r="G7348" t="s">
        <v>113</v>
      </c>
      <c r="H7348" t="s">
        <v>3043</v>
      </c>
      <c r="I7348" t="s">
        <v>1903</v>
      </c>
      <c r="J7348" t="s">
        <v>1919</v>
      </c>
      <c r="K7348" t="s">
        <v>1959</v>
      </c>
      <c r="L7348" s="24">
        <v>335</v>
      </c>
      <c r="M7348" s="25">
        <f>+VLOOKUP(E7348, TC!A:D, 4, FALSE())</f>
        <v>1.1340999985621028</v>
      </c>
      <c r="N7348" s="24">
        <f t="shared" si="570"/>
        <v>379.92349951830442</v>
      </c>
      <c r="O7348" t="str">
        <f t="shared" si="571"/>
        <v>FACTURA</v>
      </c>
      <c r="P7348" t="str">
        <f t="shared" si="572"/>
        <v>2025</v>
      </c>
      <c r="Q7348" t="str">
        <f t="shared" si="573"/>
        <v>05</v>
      </c>
      <c r="R7348" t="str">
        <f>+IFERROR(VLOOKUP(I7348, Listado!A:B, 2, FALSE()), "COMERCIALIZADORA INTERNACIONAL CARIBBEAN EXOTICS S A")</f>
        <v>LONDOÑO ECHEVERRI ALEJANDRA</v>
      </c>
      <c r="S7348" s="25">
        <f>+VLOOKUP(E7348, TC!A:D, 2, FALSE())</f>
        <v>4172.76</v>
      </c>
      <c r="T7348" t="str">
        <f t="shared" si="574"/>
        <v>EUR</v>
      </c>
    </row>
    <row r="7349" spans="1:20" ht="18.75" hidden="1" customHeight="1" x14ac:dyDescent="0.25">
      <c r="A7349" t="s">
        <v>2887</v>
      </c>
      <c r="B7349" t="s">
        <v>5</v>
      </c>
      <c r="C7349" t="s">
        <v>1913</v>
      </c>
      <c r="D7349" s="24">
        <v>11971</v>
      </c>
      <c r="E7349" t="s">
        <v>1734</v>
      </c>
      <c r="F7349" t="s">
        <v>1924</v>
      </c>
      <c r="G7349" t="s">
        <v>113</v>
      </c>
      <c r="H7349" t="s">
        <v>3043</v>
      </c>
      <c r="I7349" t="s">
        <v>1903</v>
      </c>
      <c r="J7349" t="s">
        <v>1919</v>
      </c>
      <c r="K7349" t="s">
        <v>1960</v>
      </c>
      <c r="L7349" s="24">
        <v>9.4</v>
      </c>
      <c r="M7349" s="25">
        <f>+VLOOKUP(E7349, TC!A:D, 4, FALSE())</f>
        <v>1.1340999985621028</v>
      </c>
      <c r="N7349" s="24">
        <f t="shared" si="570"/>
        <v>10.660539986483766</v>
      </c>
      <c r="O7349" t="str">
        <f t="shared" si="571"/>
        <v>FACTURA</v>
      </c>
      <c r="P7349" t="str">
        <f t="shared" si="572"/>
        <v>2025</v>
      </c>
      <c r="Q7349" t="str">
        <f t="shared" si="573"/>
        <v>05</v>
      </c>
      <c r="R7349" t="str">
        <f>+IFERROR(VLOOKUP(I7349, Listado!A:B, 2, FALSE()), "COMERCIALIZADORA INTERNACIONAL CARIBBEAN EXOTICS S A")</f>
        <v>LONDOÑO ECHEVERRI ALEJANDRA</v>
      </c>
      <c r="S7349" s="25">
        <f>+VLOOKUP(E7349, TC!A:D, 2, FALSE())</f>
        <v>4172.76</v>
      </c>
      <c r="T7349" t="str">
        <f t="shared" si="574"/>
        <v>EUR</v>
      </c>
    </row>
    <row r="7350" spans="1:20" ht="18.75" hidden="1" customHeight="1" x14ac:dyDescent="0.25">
      <c r="A7350" t="s">
        <v>2887</v>
      </c>
      <c r="B7350" t="s">
        <v>5</v>
      </c>
      <c r="C7350" t="s">
        <v>1913</v>
      </c>
      <c r="D7350" s="24">
        <v>11972</v>
      </c>
      <c r="E7350" t="s">
        <v>1734</v>
      </c>
      <c r="F7350" t="s">
        <v>1924</v>
      </c>
      <c r="G7350" t="s">
        <v>108</v>
      </c>
      <c r="H7350" t="s">
        <v>3044</v>
      </c>
      <c r="I7350" t="s">
        <v>1855</v>
      </c>
      <c r="J7350" t="s">
        <v>1987</v>
      </c>
      <c r="K7350" t="s">
        <v>32</v>
      </c>
      <c r="L7350" s="24">
        <v>1996.4</v>
      </c>
      <c r="M7350" s="25">
        <f>+VLOOKUP(E7350, TC!A:D, 4, FALSE())</f>
        <v>1.1340999985621028</v>
      </c>
      <c r="N7350" s="24">
        <f t="shared" si="570"/>
        <v>2264.1172371293819</v>
      </c>
      <c r="O7350" t="str">
        <f t="shared" si="571"/>
        <v>FACTURA</v>
      </c>
      <c r="P7350" t="str">
        <f t="shared" si="572"/>
        <v>2025</v>
      </c>
      <c r="Q7350" t="str">
        <f t="shared" si="573"/>
        <v>05</v>
      </c>
      <c r="R7350" t="str">
        <f>+IFERROR(VLOOKUP(I7350, Listado!A:B, 2, FALSE()), "COMERCIALIZADORA INTERNACIONAL CARIBBEAN EXOTICS S A")</f>
        <v>PIEDRAHITA PEREZ MARIANA</v>
      </c>
      <c r="S7350" s="25">
        <f>+VLOOKUP(E7350, TC!A:D, 2, FALSE())</f>
        <v>4172.76</v>
      </c>
      <c r="T7350" t="str">
        <f t="shared" si="574"/>
        <v>EUR</v>
      </c>
    </row>
    <row r="7351" spans="1:20" ht="18.75" hidden="1" customHeight="1" x14ac:dyDescent="0.25">
      <c r="A7351" t="s">
        <v>2887</v>
      </c>
      <c r="B7351" t="s">
        <v>5</v>
      </c>
      <c r="C7351" t="s">
        <v>1913</v>
      </c>
      <c r="D7351" s="24">
        <v>11972</v>
      </c>
      <c r="E7351" t="s">
        <v>1734</v>
      </c>
      <c r="F7351" t="s">
        <v>1924</v>
      </c>
      <c r="G7351" t="s">
        <v>108</v>
      </c>
      <c r="H7351" t="s">
        <v>3044</v>
      </c>
      <c r="I7351" t="s">
        <v>1855</v>
      </c>
      <c r="J7351" t="s">
        <v>1987</v>
      </c>
      <c r="K7351" t="s">
        <v>1959</v>
      </c>
      <c r="L7351" s="24">
        <v>335</v>
      </c>
      <c r="M7351" s="25">
        <f>+VLOOKUP(E7351, TC!A:D, 4, FALSE())</f>
        <v>1.1340999985621028</v>
      </c>
      <c r="N7351" s="24">
        <f t="shared" si="570"/>
        <v>379.92349951830442</v>
      </c>
      <c r="O7351" t="str">
        <f t="shared" si="571"/>
        <v>FACTURA</v>
      </c>
      <c r="P7351" t="str">
        <f t="shared" si="572"/>
        <v>2025</v>
      </c>
      <c r="Q7351" t="str">
        <f t="shared" si="573"/>
        <v>05</v>
      </c>
      <c r="R7351" t="str">
        <f>+IFERROR(VLOOKUP(I7351, Listado!A:B, 2, FALSE()), "COMERCIALIZADORA INTERNACIONAL CARIBBEAN EXOTICS S A")</f>
        <v>PIEDRAHITA PEREZ MARIANA</v>
      </c>
      <c r="S7351" s="25">
        <f>+VLOOKUP(E7351, TC!A:D, 2, FALSE())</f>
        <v>4172.76</v>
      </c>
      <c r="T7351" t="str">
        <f t="shared" si="574"/>
        <v>EUR</v>
      </c>
    </row>
    <row r="7352" spans="1:20" ht="18.75" hidden="1" customHeight="1" x14ac:dyDescent="0.25">
      <c r="A7352" t="s">
        <v>2887</v>
      </c>
      <c r="B7352" t="s">
        <v>5</v>
      </c>
      <c r="C7352" t="s">
        <v>1913</v>
      </c>
      <c r="D7352" s="24">
        <v>11972</v>
      </c>
      <c r="E7352" t="s">
        <v>1734</v>
      </c>
      <c r="F7352" t="s">
        <v>1924</v>
      </c>
      <c r="G7352" t="s">
        <v>108</v>
      </c>
      <c r="H7352" t="s">
        <v>3044</v>
      </c>
      <c r="I7352" t="s">
        <v>1855</v>
      </c>
      <c r="J7352" t="s">
        <v>1987</v>
      </c>
      <c r="K7352" t="s">
        <v>1960</v>
      </c>
      <c r="L7352" s="24">
        <v>9.4</v>
      </c>
      <c r="M7352" s="25">
        <f>+VLOOKUP(E7352, TC!A:D, 4, FALSE())</f>
        <v>1.1340999985621028</v>
      </c>
      <c r="N7352" s="24">
        <f t="shared" si="570"/>
        <v>10.660539986483766</v>
      </c>
      <c r="O7352" t="str">
        <f t="shared" si="571"/>
        <v>FACTURA</v>
      </c>
      <c r="P7352" t="str">
        <f t="shared" si="572"/>
        <v>2025</v>
      </c>
      <c r="Q7352" t="str">
        <f t="shared" si="573"/>
        <v>05</v>
      </c>
      <c r="R7352" t="str">
        <f>+IFERROR(VLOOKUP(I7352, Listado!A:B, 2, FALSE()), "COMERCIALIZADORA INTERNACIONAL CARIBBEAN EXOTICS S A")</f>
        <v>PIEDRAHITA PEREZ MARIANA</v>
      </c>
      <c r="S7352" s="25">
        <f>+VLOOKUP(E7352, TC!A:D, 2, FALSE())</f>
        <v>4172.76</v>
      </c>
      <c r="T7352" t="str">
        <f t="shared" si="574"/>
        <v>EUR</v>
      </c>
    </row>
    <row r="7353" spans="1:20" ht="18.75" hidden="1" customHeight="1" x14ac:dyDescent="0.25">
      <c r="A7353" t="s">
        <v>2887</v>
      </c>
      <c r="B7353" t="s">
        <v>5</v>
      </c>
      <c r="C7353" t="s">
        <v>1913</v>
      </c>
      <c r="D7353" s="24">
        <v>11973</v>
      </c>
      <c r="E7353" t="s">
        <v>1734</v>
      </c>
      <c r="F7353" t="s">
        <v>1924</v>
      </c>
      <c r="G7353" t="s">
        <v>112</v>
      </c>
      <c r="H7353" t="s">
        <v>3045</v>
      </c>
      <c r="I7353" t="s">
        <v>1863</v>
      </c>
      <c r="J7353" t="s">
        <v>1926</v>
      </c>
      <c r="K7353" t="s">
        <v>36</v>
      </c>
      <c r="L7353" s="24">
        <v>890</v>
      </c>
      <c r="M7353" s="25">
        <f>+VLOOKUP(E7353, TC!A:D, 4, FALSE())</f>
        <v>1.1340999985621028</v>
      </c>
      <c r="N7353" s="24">
        <f t="shared" si="570"/>
        <v>1009.3489987202714</v>
      </c>
      <c r="O7353" t="str">
        <f t="shared" si="571"/>
        <v>FACTURA</v>
      </c>
      <c r="P7353" t="str">
        <f t="shared" si="572"/>
        <v>2025</v>
      </c>
      <c r="Q7353" t="str">
        <f t="shared" si="573"/>
        <v>05</v>
      </c>
      <c r="R7353" t="str">
        <f>+IFERROR(VLOOKUP(I7353, Listado!A:B, 2, FALSE()), "COMERCIALIZADORA INTERNACIONAL CARIBBEAN EXOTICS S A")</f>
        <v>HINCAPIE CONTRERAS ERIKA STEFANIA</v>
      </c>
      <c r="S7353" s="25">
        <f>+VLOOKUP(E7353, TC!A:D, 2, FALSE())</f>
        <v>4172.76</v>
      </c>
      <c r="T7353" t="str">
        <f t="shared" si="574"/>
        <v>EUR</v>
      </c>
    </row>
    <row r="7354" spans="1:20" ht="18.75" hidden="1" customHeight="1" x14ac:dyDescent="0.25">
      <c r="A7354" t="s">
        <v>2887</v>
      </c>
      <c r="B7354" t="s">
        <v>5</v>
      </c>
      <c r="C7354" t="s">
        <v>1913</v>
      </c>
      <c r="D7354" s="24">
        <v>11973</v>
      </c>
      <c r="E7354" t="s">
        <v>1734</v>
      </c>
      <c r="F7354" t="s">
        <v>1924</v>
      </c>
      <c r="G7354" t="s">
        <v>112</v>
      </c>
      <c r="H7354" t="s">
        <v>3045</v>
      </c>
      <c r="I7354" t="s">
        <v>1863</v>
      </c>
      <c r="J7354" t="s">
        <v>1926</v>
      </c>
      <c r="K7354" t="s">
        <v>1959</v>
      </c>
      <c r="L7354" s="24">
        <v>134</v>
      </c>
      <c r="M7354" s="25">
        <f>+VLOOKUP(E7354, TC!A:D, 4, FALSE())</f>
        <v>1.1340999985621028</v>
      </c>
      <c r="N7354" s="24">
        <f t="shared" si="570"/>
        <v>151.96939980732176</v>
      </c>
      <c r="O7354" t="str">
        <f t="shared" si="571"/>
        <v>FACTURA</v>
      </c>
      <c r="P7354" t="str">
        <f t="shared" si="572"/>
        <v>2025</v>
      </c>
      <c r="Q7354" t="str">
        <f t="shared" si="573"/>
        <v>05</v>
      </c>
      <c r="R7354" t="str">
        <f>+IFERROR(VLOOKUP(I7354, Listado!A:B, 2, FALSE()), "COMERCIALIZADORA INTERNACIONAL CARIBBEAN EXOTICS S A")</f>
        <v>HINCAPIE CONTRERAS ERIKA STEFANIA</v>
      </c>
      <c r="S7354" s="25">
        <f>+VLOOKUP(E7354, TC!A:D, 2, FALSE())</f>
        <v>4172.76</v>
      </c>
      <c r="T7354" t="str">
        <f t="shared" si="574"/>
        <v>EUR</v>
      </c>
    </row>
    <row r="7355" spans="1:20" ht="18.75" hidden="1" customHeight="1" x14ac:dyDescent="0.25">
      <c r="A7355" t="s">
        <v>2887</v>
      </c>
      <c r="B7355" t="s">
        <v>5</v>
      </c>
      <c r="C7355" t="s">
        <v>1913</v>
      </c>
      <c r="D7355" s="24">
        <v>11973</v>
      </c>
      <c r="E7355" t="s">
        <v>1734</v>
      </c>
      <c r="F7355" t="s">
        <v>1924</v>
      </c>
      <c r="G7355" t="s">
        <v>112</v>
      </c>
      <c r="H7355" t="s">
        <v>3045</v>
      </c>
      <c r="I7355" t="s">
        <v>1863</v>
      </c>
      <c r="J7355" t="s">
        <v>1926</v>
      </c>
      <c r="K7355" t="s">
        <v>1960</v>
      </c>
      <c r="L7355" s="24">
        <v>36</v>
      </c>
      <c r="M7355" s="25">
        <f>+VLOOKUP(E7355, TC!A:D, 4, FALSE())</f>
        <v>1.1340999985621028</v>
      </c>
      <c r="N7355" s="24">
        <f t="shared" si="570"/>
        <v>40.827599948235701</v>
      </c>
      <c r="O7355" t="str">
        <f t="shared" si="571"/>
        <v>FACTURA</v>
      </c>
      <c r="P7355" t="str">
        <f t="shared" si="572"/>
        <v>2025</v>
      </c>
      <c r="Q7355" t="str">
        <f t="shared" si="573"/>
        <v>05</v>
      </c>
      <c r="R7355" t="str">
        <f>+IFERROR(VLOOKUP(I7355, Listado!A:B, 2, FALSE()), "COMERCIALIZADORA INTERNACIONAL CARIBBEAN EXOTICS S A")</f>
        <v>HINCAPIE CONTRERAS ERIKA STEFANIA</v>
      </c>
      <c r="S7355" s="25">
        <f>+VLOOKUP(E7355, TC!A:D, 2, FALSE())</f>
        <v>4172.76</v>
      </c>
      <c r="T7355" t="str">
        <f t="shared" si="574"/>
        <v>EUR</v>
      </c>
    </row>
    <row r="7356" spans="1:20" ht="18.75" hidden="1" customHeight="1" x14ac:dyDescent="0.25">
      <c r="A7356" t="s">
        <v>2887</v>
      </c>
      <c r="B7356" t="s">
        <v>1923</v>
      </c>
      <c r="C7356" t="s">
        <v>1913</v>
      </c>
      <c r="D7356" s="24">
        <v>6001</v>
      </c>
      <c r="E7356" t="s">
        <v>1734</v>
      </c>
      <c r="F7356" t="s">
        <v>128</v>
      </c>
      <c r="G7356" t="s">
        <v>108</v>
      </c>
      <c r="H7356" t="s">
        <v>2924</v>
      </c>
      <c r="I7356" t="s">
        <v>1872</v>
      </c>
      <c r="J7356" t="s">
        <v>1944</v>
      </c>
      <c r="K7356" t="s">
        <v>1928</v>
      </c>
      <c r="L7356" s="24">
        <v>1387.74</v>
      </c>
      <c r="M7356" s="25">
        <f>+VLOOKUP(E7356, TC!A:D, 4, FALSE())</f>
        <v>1.1340999985621028</v>
      </c>
      <c r="N7356" s="24">
        <f t="shared" si="570"/>
        <v>1387.74</v>
      </c>
      <c r="O7356" t="str">
        <f t="shared" si="571"/>
        <v>FACTURA</v>
      </c>
      <c r="P7356" t="str">
        <f t="shared" si="572"/>
        <v>2025</v>
      </c>
      <c r="Q7356" t="str">
        <f t="shared" si="573"/>
        <v>05</v>
      </c>
      <c r="R7356" t="str">
        <f>+IFERROR(VLOOKUP(I7356, Listado!A:B, 2, FALSE()), "COMERCIALIZADORA INTERNACIONAL CARIBBEAN EXOTICS S A")</f>
        <v>PIEDRAHITA PEREZ MARIANA</v>
      </c>
      <c r="S7356" s="25">
        <f>+VLOOKUP(E7356, TC!A:D, 2, FALSE())</f>
        <v>4172.76</v>
      </c>
      <c r="T7356" t="str">
        <f t="shared" si="574"/>
        <v>USD</v>
      </c>
    </row>
    <row r="7357" spans="1:20" ht="18.75" hidden="1" customHeight="1" x14ac:dyDescent="0.25">
      <c r="A7357" t="s">
        <v>2887</v>
      </c>
      <c r="B7357" t="s">
        <v>1923</v>
      </c>
      <c r="C7357" t="s">
        <v>1913</v>
      </c>
      <c r="D7357" s="24">
        <v>6001</v>
      </c>
      <c r="E7357" t="s">
        <v>1734</v>
      </c>
      <c r="F7357" t="s">
        <v>128</v>
      </c>
      <c r="G7357" t="s">
        <v>108</v>
      </c>
      <c r="H7357" t="s">
        <v>2924</v>
      </c>
      <c r="I7357" t="s">
        <v>1872</v>
      </c>
      <c r="J7357" t="s">
        <v>1944</v>
      </c>
      <c r="K7357" t="s">
        <v>2881</v>
      </c>
      <c r="L7357" s="24">
        <v>751.2</v>
      </c>
      <c r="M7357" s="25">
        <f>+VLOOKUP(E7357, TC!A:D, 4, FALSE())</f>
        <v>1.1340999985621028</v>
      </c>
      <c r="N7357" s="24">
        <f t="shared" si="570"/>
        <v>751.2</v>
      </c>
      <c r="O7357" t="str">
        <f t="shared" si="571"/>
        <v>FACTURA</v>
      </c>
      <c r="P7357" t="str">
        <f t="shared" si="572"/>
        <v>2025</v>
      </c>
      <c r="Q7357" t="str">
        <f t="shared" si="573"/>
        <v>05</v>
      </c>
      <c r="R7357" t="str">
        <f>+IFERROR(VLOOKUP(I7357, Listado!A:B, 2, FALSE()), "COMERCIALIZADORA INTERNACIONAL CARIBBEAN EXOTICS S A")</f>
        <v>PIEDRAHITA PEREZ MARIANA</v>
      </c>
      <c r="S7357" s="25">
        <f>+VLOOKUP(E7357, TC!A:D, 2, FALSE())</f>
        <v>4172.76</v>
      </c>
      <c r="T7357" t="str">
        <f t="shared" si="574"/>
        <v>USD</v>
      </c>
    </row>
    <row r="7358" spans="1:20" ht="18.75" hidden="1" customHeight="1" x14ac:dyDescent="0.25">
      <c r="A7358" t="s">
        <v>2887</v>
      </c>
      <c r="B7358" t="s">
        <v>1923</v>
      </c>
      <c r="C7358" t="s">
        <v>1913</v>
      </c>
      <c r="D7358" s="24">
        <v>6001</v>
      </c>
      <c r="E7358" t="s">
        <v>1734</v>
      </c>
      <c r="F7358" t="s">
        <v>128</v>
      </c>
      <c r="G7358" t="s">
        <v>108</v>
      </c>
      <c r="H7358" t="s">
        <v>2924</v>
      </c>
      <c r="I7358" t="s">
        <v>1872</v>
      </c>
      <c r="J7358" t="s">
        <v>1944</v>
      </c>
      <c r="K7358" t="s">
        <v>2175</v>
      </c>
      <c r="L7358" s="24">
        <v>2440</v>
      </c>
      <c r="M7358" s="25">
        <f>+VLOOKUP(E7358, TC!A:D, 4, FALSE())</f>
        <v>1.1340999985621028</v>
      </c>
      <c r="N7358" s="24">
        <f t="shared" si="570"/>
        <v>2440</v>
      </c>
      <c r="O7358" t="str">
        <f t="shared" si="571"/>
        <v>FACTURA</v>
      </c>
      <c r="P7358" t="str">
        <f t="shared" si="572"/>
        <v>2025</v>
      </c>
      <c r="Q7358" t="str">
        <f t="shared" si="573"/>
        <v>05</v>
      </c>
      <c r="R7358" t="str">
        <f>+IFERROR(VLOOKUP(I7358, Listado!A:B, 2, FALSE()), "COMERCIALIZADORA INTERNACIONAL CARIBBEAN EXOTICS S A")</f>
        <v>PIEDRAHITA PEREZ MARIANA</v>
      </c>
      <c r="S7358" s="25">
        <f>+VLOOKUP(E7358, TC!A:D, 2, FALSE())</f>
        <v>4172.76</v>
      </c>
      <c r="T7358" t="str">
        <f t="shared" si="574"/>
        <v>USD</v>
      </c>
    </row>
    <row r="7359" spans="1:20" ht="18.75" hidden="1" customHeight="1" x14ac:dyDescent="0.25">
      <c r="A7359" t="s">
        <v>2887</v>
      </c>
      <c r="B7359" t="s">
        <v>1923</v>
      </c>
      <c r="C7359" t="s">
        <v>1913</v>
      </c>
      <c r="D7359" s="24">
        <v>6002</v>
      </c>
      <c r="E7359" t="s">
        <v>1734</v>
      </c>
      <c r="F7359" t="s">
        <v>128</v>
      </c>
      <c r="G7359" t="s">
        <v>110</v>
      </c>
      <c r="H7359" t="s">
        <v>3046</v>
      </c>
      <c r="I7359" t="s">
        <v>1850</v>
      </c>
      <c r="J7359" t="s">
        <v>1919</v>
      </c>
      <c r="K7359" t="s">
        <v>2658</v>
      </c>
      <c r="L7359" s="24">
        <v>738.68</v>
      </c>
      <c r="M7359" s="25">
        <f>+VLOOKUP(E7359, TC!A:D, 4, FALSE())</f>
        <v>1.1340999985621028</v>
      </c>
      <c r="N7359" s="24">
        <f t="shared" si="570"/>
        <v>738.68</v>
      </c>
      <c r="O7359" t="str">
        <f t="shared" si="571"/>
        <v>FACTURA</v>
      </c>
      <c r="P7359" t="str">
        <f t="shared" si="572"/>
        <v>2025</v>
      </c>
      <c r="Q7359" t="str">
        <f t="shared" si="573"/>
        <v>05</v>
      </c>
      <c r="R7359" t="str">
        <f>+IFERROR(VLOOKUP(I7359, Listado!A:B, 2, FALSE()), "COMERCIALIZADORA INTERNACIONAL CARIBBEAN EXOTICS S A")</f>
        <v>PEREZ MEJIA MARIA PAULINA</v>
      </c>
      <c r="S7359" s="25">
        <f>+VLOOKUP(E7359, TC!A:D, 2, FALSE())</f>
        <v>4172.76</v>
      </c>
      <c r="T7359" t="str">
        <f t="shared" si="574"/>
        <v>USD</v>
      </c>
    </row>
    <row r="7360" spans="1:20" ht="18.75" hidden="1" customHeight="1" x14ac:dyDescent="0.25">
      <c r="A7360" t="s">
        <v>2887</v>
      </c>
      <c r="B7360" t="s">
        <v>1923</v>
      </c>
      <c r="C7360" t="s">
        <v>1913</v>
      </c>
      <c r="D7360" s="24">
        <v>6002</v>
      </c>
      <c r="E7360" t="s">
        <v>1734</v>
      </c>
      <c r="F7360" t="s">
        <v>128</v>
      </c>
      <c r="G7360" t="s">
        <v>110</v>
      </c>
      <c r="H7360" t="s">
        <v>3046</v>
      </c>
      <c r="I7360" t="s">
        <v>1850</v>
      </c>
      <c r="J7360" t="s">
        <v>1919</v>
      </c>
      <c r="K7360" t="s">
        <v>1928</v>
      </c>
      <c r="L7360" s="24">
        <v>1813.62</v>
      </c>
      <c r="M7360" s="25">
        <f>+VLOOKUP(E7360, TC!A:D, 4, FALSE())</f>
        <v>1.1340999985621028</v>
      </c>
      <c r="N7360" s="24">
        <f t="shared" si="570"/>
        <v>1813.62</v>
      </c>
      <c r="O7360" t="str">
        <f t="shared" si="571"/>
        <v>FACTURA</v>
      </c>
      <c r="P7360" t="str">
        <f t="shared" si="572"/>
        <v>2025</v>
      </c>
      <c r="Q7360" t="str">
        <f t="shared" si="573"/>
        <v>05</v>
      </c>
      <c r="R7360" t="str">
        <f>+IFERROR(VLOOKUP(I7360, Listado!A:B, 2, FALSE()), "COMERCIALIZADORA INTERNACIONAL CARIBBEAN EXOTICS S A")</f>
        <v>PEREZ MEJIA MARIA PAULINA</v>
      </c>
      <c r="S7360" s="25">
        <f>+VLOOKUP(E7360, TC!A:D, 2, FALSE())</f>
        <v>4172.76</v>
      </c>
      <c r="T7360" t="str">
        <f t="shared" si="574"/>
        <v>USD</v>
      </c>
    </row>
    <row r="7361" spans="1:20" ht="18.75" hidden="1" customHeight="1" x14ac:dyDescent="0.25">
      <c r="A7361" t="s">
        <v>2887</v>
      </c>
      <c r="B7361" t="s">
        <v>1923</v>
      </c>
      <c r="C7361" t="s">
        <v>1913</v>
      </c>
      <c r="D7361" s="24">
        <v>6002</v>
      </c>
      <c r="E7361" t="s">
        <v>1734</v>
      </c>
      <c r="F7361" t="s">
        <v>128</v>
      </c>
      <c r="G7361" t="s">
        <v>110</v>
      </c>
      <c r="H7361" t="s">
        <v>3046</v>
      </c>
      <c r="I7361" t="s">
        <v>1850</v>
      </c>
      <c r="J7361" t="s">
        <v>1919</v>
      </c>
      <c r="K7361" t="s">
        <v>9</v>
      </c>
      <c r="L7361" s="24">
        <v>3356.46</v>
      </c>
      <c r="M7361" s="25">
        <f>+VLOOKUP(E7361, TC!A:D, 4, FALSE())</f>
        <v>1.1340999985621028</v>
      </c>
      <c r="N7361" s="24">
        <f t="shared" si="570"/>
        <v>3356.46</v>
      </c>
      <c r="O7361" t="str">
        <f t="shared" si="571"/>
        <v>FACTURA</v>
      </c>
      <c r="P7361" t="str">
        <f t="shared" si="572"/>
        <v>2025</v>
      </c>
      <c r="Q7361" t="str">
        <f t="shared" si="573"/>
        <v>05</v>
      </c>
      <c r="R7361" t="str">
        <f>+IFERROR(VLOOKUP(I7361, Listado!A:B, 2, FALSE()), "COMERCIALIZADORA INTERNACIONAL CARIBBEAN EXOTICS S A")</f>
        <v>PEREZ MEJIA MARIA PAULINA</v>
      </c>
      <c r="S7361" s="25">
        <f>+VLOOKUP(E7361, TC!A:D, 2, FALSE())</f>
        <v>4172.76</v>
      </c>
      <c r="T7361" t="str">
        <f t="shared" si="574"/>
        <v>USD</v>
      </c>
    </row>
    <row r="7362" spans="1:20" ht="18.75" hidden="1" customHeight="1" x14ac:dyDescent="0.25">
      <c r="A7362" t="s">
        <v>2887</v>
      </c>
      <c r="B7362" t="s">
        <v>5</v>
      </c>
      <c r="C7362" t="s">
        <v>1913</v>
      </c>
      <c r="D7362" s="24">
        <v>11974</v>
      </c>
      <c r="E7362" t="s">
        <v>1734</v>
      </c>
      <c r="F7362" t="s">
        <v>1924</v>
      </c>
      <c r="G7362" t="s">
        <v>112</v>
      </c>
      <c r="H7362" t="s">
        <v>3047</v>
      </c>
      <c r="I7362" t="s">
        <v>1863</v>
      </c>
      <c r="J7362" t="s">
        <v>1926</v>
      </c>
      <c r="K7362" t="s">
        <v>16</v>
      </c>
      <c r="L7362" s="24">
        <v>1803.6</v>
      </c>
      <c r="M7362" s="25">
        <f>+VLOOKUP(E7362, TC!A:D, 4, FALSE())</f>
        <v>1.1340999985621028</v>
      </c>
      <c r="N7362" s="24">
        <f t="shared" ref="N7362:N7425" si="575">+IF(F7362="EUR", (M7362*L7362), IF(I7362="JUAN MATAS SAS", (L7362/S7362), L7362))</f>
        <v>2045.4627574066085</v>
      </c>
      <c r="O7362" t="str">
        <f t="shared" ref="O7362:O7425" si="576">+IF(C7362="CFE", "FACTURA", IF(ISERROR(SEARCH("ANULA", H7362))=FALSE(), "ANULACIÓN FE", IF(ISERROR(SEARCH("CANCELLATION", H7362))=FALSE(), "ANULACIÓN FE", "NOTAS")))</f>
        <v>FACTURA</v>
      </c>
      <c r="P7362" t="str">
        <f t="shared" ref="P7362:P7425" si="577">+LEFT(E7362, 4)</f>
        <v>2025</v>
      </c>
      <c r="Q7362" t="str">
        <f t="shared" ref="Q7362:Q7425" si="578">+MID(E7362, 5, 2)</f>
        <v>05</v>
      </c>
      <c r="R7362" t="str">
        <f>+IFERROR(VLOOKUP(I7362, Listado!A:B, 2, FALSE()), "COMERCIALIZADORA INTERNACIONAL CARIBBEAN EXOTICS S A")</f>
        <v>HINCAPIE CONTRERAS ERIKA STEFANIA</v>
      </c>
      <c r="S7362" s="25">
        <f>+VLOOKUP(E7362, TC!A:D, 2, FALSE())</f>
        <v>4172.76</v>
      </c>
      <c r="T7362" t="str">
        <f t="shared" ref="T7362:T7425" si="579">+IF(I7362="JUAN MATAS SAS", "USD", F7362)</f>
        <v>EUR</v>
      </c>
    </row>
    <row r="7363" spans="1:20" ht="18.75" hidden="1" customHeight="1" x14ac:dyDescent="0.25">
      <c r="A7363" t="s">
        <v>2887</v>
      </c>
      <c r="B7363" t="s">
        <v>5</v>
      </c>
      <c r="C7363" t="s">
        <v>1913</v>
      </c>
      <c r="D7363" s="24">
        <v>11974</v>
      </c>
      <c r="E7363" t="s">
        <v>1734</v>
      </c>
      <c r="F7363" t="s">
        <v>1924</v>
      </c>
      <c r="G7363" t="s">
        <v>112</v>
      </c>
      <c r="H7363" t="s">
        <v>3047</v>
      </c>
      <c r="I7363" t="s">
        <v>1863</v>
      </c>
      <c r="J7363" t="s">
        <v>1926</v>
      </c>
      <c r="K7363" t="s">
        <v>1959</v>
      </c>
      <c r="L7363" s="24">
        <v>201</v>
      </c>
      <c r="M7363" s="25">
        <f>+VLOOKUP(E7363, TC!A:D, 4, FALSE())</f>
        <v>1.1340999985621028</v>
      </c>
      <c r="N7363" s="24">
        <f t="shared" si="575"/>
        <v>227.95409971098266</v>
      </c>
      <c r="O7363" t="str">
        <f t="shared" si="576"/>
        <v>FACTURA</v>
      </c>
      <c r="P7363" t="str">
        <f t="shared" si="577"/>
        <v>2025</v>
      </c>
      <c r="Q7363" t="str">
        <f t="shared" si="578"/>
        <v>05</v>
      </c>
      <c r="R7363" t="str">
        <f>+IFERROR(VLOOKUP(I7363, Listado!A:B, 2, FALSE()), "COMERCIALIZADORA INTERNACIONAL CARIBBEAN EXOTICS S A")</f>
        <v>HINCAPIE CONTRERAS ERIKA STEFANIA</v>
      </c>
      <c r="S7363" s="25">
        <f>+VLOOKUP(E7363, TC!A:D, 2, FALSE())</f>
        <v>4172.76</v>
      </c>
      <c r="T7363" t="str">
        <f t="shared" si="579"/>
        <v>EUR</v>
      </c>
    </row>
    <row r="7364" spans="1:20" ht="18.75" hidden="1" customHeight="1" x14ac:dyDescent="0.25">
      <c r="A7364" t="s">
        <v>2887</v>
      </c>
      <c r="B7364" t="s">
        <v>5</v>
      </c>
      <c r="C7364" t="s">
        <v>1913</v>
      </c>
      <c r="D7364" s="24">
        <v>11974</v>
      </c>
      <c r="E7364" t="s">
        <v>1734</v>
      </c>
      <c r="F7364" t="s">
        <v>1924</v>
      </c>
      <c r="G7364" t="s">
        <v>112</v>
      </c>
      <c r="H7364" t="s">
        <v>3047</v>
      </c>
      <c r="I7364" t="s">
        <v>1863</v>
      </c>
      <c r="J7364" t="s">
        <v>1926</v>
      </c>
      <c r="K7364" t="s">
        <v>1960</v>
      </c>
      <c r="L7364" s="24">
        <v>65.400000000000006</v>
      </c>
      <c r="M7364" s="25">
        <f>+VLOOKUP(E7364, TC!A:D, 4, FALSE())</f>
        <v>1.1340999985621028</v>
      </c>
      <c r="N7364" s="24">
        <f t="shared" si="575"/>
        <v>74.17013990596152</v>
      </c>
      <c r="O7364" t="str">
        <f t="shared" si="576"/>
        <v>FACTURA</v>
      </c>
      <c r="P7364" t="str">
        <f t="shared" si="577"/>
        <v>2025</v>
      </c>
      <c r="Q7364" t="str">
        <f t="shared" si="578"/>
        <v>05</v>
      </c>
      <c r="R7364" t="str">
        <f>+IFERROR(VLOOKUP(I7364, Listado!A:B, 2, FALSE()), "COMERCIALIZADORA INTERNACIONAL CARIBBEAN EXOTICS S A")</f>
        <v>HINCAPIE CONTRERAS ERIKA STEFANIA</v>
      </c>
      <c r="S7364" s="25">
        <f>+VLOOKUP(E7364, TC!A:D, 2, FALSE())</f>
        <v>4172.76</v>
      </c>
      <c r="T7364" t="str">
        <f t="shared" si="579"/>
        <v>EUR</v>
      </c>
    </row>
    <row r="7365" spans="1:20" ht="18.75" hidden="1" customHeight="1" x14ac:dyDescent="0.25">
      <c r="A7365" t="s">
        <v>2887</v>
      </c>
      <c r="B7365" t="s">
        <v>1923</v>
      </c>
      <c r="C7365" t="s">
        <v>1913</v>
      </c>
      <c r="D7365" s="24">
        <v>6003</v>
      </c>
      <c r="E7365" t="s">
        <v>1734</v>
      </c>
      <c r="F7365" t="s">
        <v>1924</v>
      </c>
      <c r="G7365" t="s">
        <v>112</v>
      </c>
      <c r="I7365" t="s">
        <v>1863</v>
      </c>
      <c r="J7365" t="s">
        <v>1926</v>
      </c>
      <c r="K7365" t="s">
        <v>1918</v>
      </c>
      <c r="L7365" s="24">
        <v>12</v>
      </c>
      <c r="M7365" s="25">
        <f>+VLOOKUP(E7365, TC!A:D, 4, FALSE())</f>
        <v>1.1340999985621028</v>
      </c>
      <c r="N7365" s="24">
        <f t="shared" si="575"/>
        <v>13.609199982745233</v>
      </c>
      <c r="O7365" t="str">
        <f t="shared" si="576"/>
        <v>FACTURA</v>
      </c>
      <c r="P7365" t="str">
        <f t="shared" si="577"/>
        <v>2025</v>
      </c>
      <c r="Q7365" t="str">
        <f t="shared" si="578"/>
        <v>05</v>
      </c>
      <c r="R7365" t="str">
        <f>+IFERROR(VLOOKUP(I7365, Listado!A:B, 2, FALSE()), "COMERCIALIZADORA INTERNACIONAL CARIBBEAN EXOTICS S A")</f>
        <v>HINCAPIE CONTRERAS ERIKA STEFANIA</v>
      </c>
      <c r="S7365" s="25">
        <f>+VLOOKUP(E7365, TC!A:D, 2, FALSE())</f>
        <v>4172.76</v>
      </c>
      <c r="T7365" t="str">
        <f t="shared" si="579"/>
        <v>EUR</v>
      </c>
    </row>
    <row r="7366" spans="1:20" ht="18.75" hidden="1" customHeight="1" x14ac:dyDescent="0.25">
      <c r="A7366" t="s">
        <v>2887</v>
      </c>
      <c r="B7366" t="s">
        <v>5</v>
      </c>
      <c r="C7366" t="s">
        <v>1913</v>
      </c>
      <c r="D7366" s="24">
        <v>11975</v>
      </c>
      <c r="E7366" t="s">
        <v>1734</v>
      </c>
      <c r="F7366" t="s">
        <v>1924</v>
      </c>
      <c r="G7366" t="s">
        <v>110</v>
      </c>
      <c r="H7366" t="s">
        <v>3048</v>
      </c>
      <c r="I7366" t="s">
        <v>1868</v>
      </c>
      <c r="J7366" t="s">
        <v>1966</v>
      </c>
      <c r="K7366" t="s">
        <v>21</v>
      </c>
      <c r="L7366" s="24">
        <v>2694.4</v>
      </c>
      <c r="M7366" s="25">
        <f>+VLOOKUP(E7366, TC!A:D, 4, FALSE())</f>
        <v>1.1340999985621028</v>
      </c>
      <c r="N7366" s="24">
        <f t="shared" si="575"/>
        <v>3055.7190361257299</v>
      </c>
      <c r="O7366" t="str">
        <f t="shared" si="576"/>
        <v>FACTURA</v>
      </c>
      <c r="P7366" t="str">
        <f t="shared" si="577"/>
        <v>2025</v>
      </c>
      <c r="Q7366" t="str">
        <f t="shared" si="578"/>
        <v>05</v>
      </c>
      <c r="R7366" t="str">
        <f>+IFERROR(VLOOKUP(I7366, Listado!A:B, 2, FALSE()), "COMERCIALIZADORA INTERNACIONAL CARIBBEAN EXOTICS S A")</f>
        <v>PEREZ MEJIA MARIA PAULINA</v>
      </c>
      <c r="S7366" s="25">
        <f>+VLOOKUP(E7366, TC!A:D, 2, FALSE())</f>
        <v>4172.76</v>
      </c>
      <c r="T7366" t="str">
        <f t="shared" si="579"/>
        <v>EUR</v>
      </c>
    </row>
    <row r="7367" spans="1:20" ht="18.75" hidden="1" customHeight="1" x14ac:dyDescent="0.25">
      <c r="A7367" t="s">
        <v>2887</v>
      </c>
      <c r="B7367" t="s">
        <v>5</v>
      </c>
      <c r="C7367" t="s">
        <v>1913</v>
      </c>
      <c r="D7367" s="24">
        <v>11975</v>
      </c>
      <c r="E7367" t="s">
        <v>1734</v>
      </c>
      <c r="F7367" t="s">
        <v>1924</v>
      </c>
      <c r="G7367" t="s">
        <v>110</v>
      </c>
      <c r="H7367" t="s">
        <v>3048</v>
      </c>
      <c r="I7367" t="s">
        <v>1868</v>
      </c>
      <c r="J7367" t="s">
        <v>1966</v>
      </c>
      <c r="K7367" t="s">
        <v>1959</v>
      </c>
      <c r="L7367" s="24">
        <v>335</v>
      </c>
      <c r="M7367" s="25">
        <f>+VLOOKUP(E7367, TC!A:D, 4, FALSE())</f>
        <v>1.1340999985621028</v>
      </c>
      <c r="N7367" s="24">
        <f t="shared" si="575"/>
        <v>379.92349951830442</v>
      </c>
      <c r="O7367" t="str">
        <f t="shared" si="576"/>
        <v>FACTURA</v>
      </c>
      <c r="P7367" t="str">
        <f t="shared" si="577"/>
        <v>2025</v>
      </c>
      <c r="Q7367" t="str">
        <f t="shared" si="578"/>
        <v>05</v>
      </c>
      <c r="R7367" t="str">
        <f>+IFERROR(VLOOKUP(I7367, Listado!A:B, 2, FALSE()), "COMERCIALIZADORA INTERNACIONAL CARIBBEAN EXOTICS S A")</f>
        <v>PEREZ MEJIA MARIA PAULINA</v>
      </c>
      <c r="S7367" s="25">
        <f>+VLOOKUP(E7367, TC!A:D, 2, FALSE())</f>
        <v>4172.76</v>
      </c>
      <c r="T7367" t="str">
        <f t="shared" si="579"/>
        <v>EUR</v>
      </c>
    </row>
    <row r="7368" spans="1:20" ht="18.75" hidden="1" customHeight="1" x14ac:dyDescent="0.25">
      <c r="A7368" t="s">
        <v>2887</v>
      </c>
      <c r="B7368" t="s">
        <v>5</v>
      </c>
      <c r="C7368" t="s">
        <v>1913</v>
      </c>
      <c r="D7368" s="24">
        <v>11975</v>
      </c>
      <c r="E7368" t="s">
        <v>1734</v>
      </c>
      <c r="F7368" t="s">
        <v>1924</v>
      </c>
      <c r="G7368" t="s">
        <v>110</v>
      </c>
      <c r="H7368" t="s">
        <v>3048</v>
      </c>
      <c r="I7368" t="s">
        <v>1868</v>
      </c>
      <c r="J7368" t="s">
        <v>1966</v>
      </c>
      <c r="K7368" t="s">
        <v>1960</v>
      </c>
      <c r="L7368" s="24">
        <v>10.6</v>
      </c>
      <c r="M7368" s="25">
        <f>+VLOOKUP(E7368, TC!A:D, 4, FALSE())</f>
        <v>1.1340999985621028</v>
      </c>
      <c r="N7368" s="24">
        <f t="shared" si="575"/>
        <v>12.021459984758289</v>
      </c>
      <c r="O7368" t="str">
        <f t="shared" si="576"/>
        <v>FACTURA</v>
      </c>
      <c r="P7368" t="str">
        <f t="shared" si="577"/>
        <v>2025</v>
      </c>
      <c r="Q7368" t="str">
        <f t="shared" si="578"/>
        <v>05</v>
      </c>
      <c r="R7368" t="str">
        <f>+IFERROR(VLOOKUP(I7368, Listado!A:B, 2, FALSE()), "COMERCIALIZADORA INTERNACIONAL CARIBBEAN EXOTICS S A")</f>
        <v>PEREZ MEJIA MARIA PAULINA</v>
      </c>
      <c r="S7368" s="25">
        <f>+VLOOKUP(E7368, TC!A:D, 2, FALSE())</f>
        <v>4172.76</v>
      </c>
      <c r="T7368" t="str">
        <f t="shared" si="579"/>
        <v>EUR</v>
      </c>
    </row>
    <row r="7369" spans="1:20" ht="18.75" hidden="1" customHeight="1" x14ac:dyDescent="0.25">
      <c r="A7369" t="s">
        <v>2887</v>
      </c>
      <c r="B7369" t="s">
        <v>5</v>
      </c>
      <c r="C7369" t="s">
        <v>1913</v>
      </c>
      <c r="D7369" s="24">
        <v>11976</v>
      </c>
      <c r="E7369" t="s">
        <v>1734</v>
      </c>
      <c r="F7369" t="s">
        <v>1924</v>
      </c>
      <c r="G7369" t="s">
        <v>108</v>
      </c>
      <c r="H7369" t="s">
        <v>3049</v>
      </c>
      <c r="I7369" t="s">
        <v>1874</v>
      </c>
      <c r="J7369" t="s">
        <v>1917</v>
      </c>
      <c r="K7369" t="s">
        <v>30</v>
      </c>
      <c r="L7369" s="24">
        <v>226.6491</v>
      </c>
      <c r="M7369" s="25">
        <f>+VLOOKUP(E7369, TC!A:D, 4, FALSE())</f>
        <v>1.1340999985621028</v>
      </c>
      <c r="N7369" s="24">
        <f t="shared" si="575"/>
        <v>257.04274398410189</v>
      </c>
      <c r="O7369" t="str">
        <f t="shared" si="576"/>
        <v>FACTURA</v>
      </c>
      <c r="P7369" t="str">
        <f t="shared" si="577"/>
        <v>2025</v>
      </c>
      <c r="Q7369" t="str">
        <f t="shared" si="578"/>
        <v>05</v>
      </c>
      <c r="R7369" t="str">
        <f>+IFERROR(VLOOKUP(I7369, Listado!A:B, 2, FALSE()), "COMERCIALIZADORA INTERNACIONAL CARIBBEAN EXOTICS S A")</f>
        <v>PIEDRAHITA PEREZ MARIANA</v>
      </c>
      <c r="S7369" s="25">
        <f>+VLOOKUP(E7369, TC!A:D, 2, FALSE())</f>
        <v>4172.76</v>
      </c>
      <c r="T7369" t="str">
        <f t="shared" si="579"/>
        <v>EUR</v>
      </c>
    </row>
    <row r="7370" spans="1:20" ht="18.75" hidden="1" customHeight="1" x14ac:dyDescent="0.25">
      <c r="A7370" t="s">
        <v>2887</v>
      </c>
      <c r="B7370" t="s">
        <v>5</v>
      </c>
      <c r="C7370" t="s">
        <v>1913</v>
      </c>
      <c r="D7370" s="24">
        <v>11976</v>
      </c>
      <c r="E7370" t="s">
        <v>1734</v>
      </c>
      <c r="F7370" t="s">
        <v>1924</v>
      </c>
      <c r="G7370" t="s">
        <v>108</v>
      </c>
      <c r="H7370" t="s">
        <v>3049</v>
      </c>
      <c r="I7370" t="s">
        <v>1874</v>
      </c>
      <c r="J7370" t="s">
        <v>1917</v>
      </c>
      <c r="K7370" t="s">
        <v>30</v>
      </c>
      <c r="L7370" s="24">
        <v>106.6584</v>
      </c>
      <c r="M7370" s="25">
        <f>+VLOOKUP(E7370, TC!A:D, 4, FALSE())</f>
        <v>1.1340999985621028</v>
      </c>
      <c r="N7370" s="24">
        <f t="shared" si="575"/>
        <v>120.96129128663618</v>
      </c>
      <c r="O7370" t="str">
        <f t="shared" si="576"/>
        <v>FACTURA</v>
      </c>
      <c r="P7370" t="str">
        <f t="shared" si="577"/>
        <v>2025</v>
      </c>
      <c r="Q7370" t="str">
        <f t="shared" si="578"/>
        <v>05</v>
      </c>
      <c r="R7370" t="str">
        <f>+IFERROR(VLOOKUP(I7370, Listado!A:B, 2, FALSE()), "COMERCIALIZADORA INTERNACIONAL CARIBBEAN EXOTICS S A")</f>
        <v>PIEDRAHITA PEREZ MARIANA</v>
      </c>
      <c r="S7370" s="25">
        <f>+VLOOKUP(E7370, TC!A:D, 2, FALSE())</f>
        <v>4172.76</v>
      </c>
      <c r="T7370" t="str">
        <f t="shared" si="579"/>
        <v>EUR</v>
      </c>
    </row>
    <row r="7371" spans="1:20" ht="18.75" hidden="1" customHeight="1" x14ac:dyDescent="0.25">
      <c r="A7371" t="s">
        <v>2887</v>
      </c>
      <c r="B7371" t="s">
        <v>5</v>
      </c>
      <c r="C7371" t="s">
        <v>1913</v>
      </c>
      <c r="D7371" s="24">
        <v>11976</v>
      </c>
      <c r="E7371" t="s">
        <v>1734</v>
      </c>
      <c r="F7371" t="s">
        <v>1924</v>
      </c>
      <c r="G7371" t="s">
        <v>108</v>
      </c>
      <c r="H7371" t="s">
        <v>3049</v>
      </c>
      <c r="I7371" t="s">
        <v>1874</v>
      </c>
      <c r="J7371" t="s">
        <v>1917</v>
      </c>
      <c r="K7371" t="s">
        <v>30</v>
      </c>
      <c r="L7371" s="24">
        <v>266.64600000000002</v>
      </c>
      <c r="M7371" s="25">
        <f>+VLOOKUP(E7371, TC!A:D, 4, FALSE())</f>
        <v>1.1340999985621028</v>
      </c>
      <c r="N7371" s="24">
        <f t="shared" si="575"/>
        <v>302.40322821659049</v>
      </c>
      <c r="O7371" t="str">
        <f t="shared" si="576"/>
        <v>FACTURA</v>
      </c>
      <c r="P7371" t="str">
        <f t="shared" si="577"/>
        <v>2025</v>
      </c>
      <c r="Q7371" t="str">
        <f t="shared" si="578"/>
        <v>05</v>
      </c>
      <c r="R7371" t="str">
        <f>+IFERROR(VLOOKUP(I7371, Listado!A:B, 2, FALSE()), "COMERCIALIZADORA INTERNACIONAL CARIBBEAN EXOTICS S A")</f>
        <v>PIEDRAHITA PEREZ MARIANA</v>
      </c>
      <c r="S7371" s="25">
        <f>+VLOOKUP(E7371, TC!A:D, 2, FALSE())</f>
        <v>4172.76</v>
      </c>
      <c r="T7371" t="str">
        <f t="shared" si="579"/>
        <v>EUR</v>
      </c>
    </row>
    <row r="7372" spans="1:20" ht="18.75" hidden="1" customHeight="1" x14ac:dyDescent="0.25">
      <c r="A7372" t="s">
        <v>2887</v>
      </c>
      <c r="B7372" t="s">
        <v>5</v>
      </c>
      <c r="C7372" t="s">
        <v>1913</v>
      </c>
      <c r="D7372" s="24">
        <v>11976</v>
      </c>
      <c r="E7372" t="s">
        <v>1734</v>
      </c>
      <c r="F7372" t="s">
        <v>1924</v>
      </c>
      <c r="G7372" t="s">
        <v>108</v>
      </c>
      <c r="H7372" t="s">
        <v>3049</v>
      </c>
      <c r="I7372" t="s">
        <v>1874</v>
      </c>
      <c r="J7372" t="s">
        <v>1917</v>
      </c>
      <c r="K7372" t="s">
        <v>30</v>
      </c>
      <c r="L7372" s="24">
        <v>551.0684</v>
      </c>
      <c r="M7372" s="25">
        <f>+VLOOKUP(E7372, TC!A:D, 4, FALSE())</f>
        <v>1.1340999985621028</v>
      </c>
      <c r="N7372" s="24">
        <f t="shared" si="575"/>
        <v>624.96667164762027</v>
      </c>
      <c r="O7372" t="str">
        <f t="shared" si="576"/>
        <v>FACTURA</v>
      </c>
      <c r="P7372" t="str">
        <f t="shared" si="577"/>
        <v>2025</v>
      </c>
      <c r="Q7372" t="str">
        <f t="shared" si="578"/>
        <v>05</v>
      </c>
      <c r="R7372" t="str">
        <f>+IFERROR(VLOOKUP(I7372, Listado!A:B, 2, FALSE()), "COMERCIALIZADORA INTERNACIONAL CARIBBEAN EXOTICS S A")</f>
        <v>PIEDRAHITA PEREZ MARIANA</v>
      </c>
      <c r="S7372" s="25">
        <f>+VLOOKUP(E7372, TC!A:D, 2, FALSE())</f>
        <v>4172.76</v>
      </c>
      <c r="T7372" t="str">
        <f t="shared" si="579"/>
        <v>EUR</v>
      </c>
    </row>
    <row r="7373" spans="1:20" ht="18.75" hidden="1" customHeight="1" x14ac:dyDescent="0.25">
      <c r="A7373" t="s">
        <v>2887</v>
      </c>
      <c r="B7373" t="s">
        <v>5</v>
      </c>
      <c r="C7373" t="s">
        <v>1913</v>
      </c>
      <c r="D7373" s="24">
        <v>11976</v>
      </c>
      <c r="E7373" t="s">
        <v>1734</v>
      </c>
      <c r="F7373" t="s">
        <v>1924</v>
      </c>
      <c r="G7373" t="s">
        <v>108</v>
      </c>
      <c r="H7373" t="s">
        <v>3049</v>
      </c>
      <c r="I7373" t="s">
        <v>1874</v>
      </c>
      <c r="J7373" t="s">
        <v>1917</v>
      </c>
      <c r="K7373" t="s">
        <v>30</v>
      </c>
      <c r="L7373" s="24">
        <v>159.98759999999999</v>
      </c>
      <c r="M7373" s="25">
        <f>+VLOOKUP(E7373, TC!A:D, 4, FALSE())</f>
        <v>1.1340999985621028</v>
      </c>
      <c r="N7373" s="24">
        <f t="shared" si="575"/>
        <v>181.44193692995427</v>
      </c>
      <c r="O7373" t="str">
        <f t="shared" si="576"/>
        <v>FACTURA</v>
      </c>
      <c r="P7373" t="str">
        <f t="shared" si="577"/>
        <v>2025</v>
      </c>
      <c r="Q7373" t="str">
        <f t="shared" si="578"/>
        <v>05</v>
      </c>
      <c r="R7373" t="str">
        <f>+IFERROR(VLOOKUP(I7373, Listado!A:B, 2, FALSE()), "COMERCIALIZADORA INTERNACIONAL CARIBBEAN EXOTICS S A")</f>
        <v>PIEDRAHITA PEREZ MARIANA</v>
      </c>
      <c r="S7373" s="25">
        <f>+VLOOKUP(E7373, TC!A:D, 2, FALSE())</f>
        <v>4172.76</v>
      </c>
      <c r="T7373" t="str">
        <f t="shared" si="579"/>
        <v>EUR</v>
      </c>
    </row>
    <row r="7374" spans="1:20" ht="18.75" hidden="1" customHeight="1" x14ac:dyDescent="0.25">
      <c r="A7374" t="s">
        <v>2887</v>
      </c>
      <c r="B7374" t="s">
        <v>5</v>
      </c>
      <c r="C7374" t="s">
        <v>1913</v>
      </c>
      <c r="D7374" s="24">
        <v>11976</v>
      </c>
      <c r="E7374" t="s">
        <v>1734</v>
      </c>
      <c r="F7374" t="s">
        <v>1924</v>
      </c>
      <c r="G7374" t="s">
        <v>108</v>
      </c>
      <c r="H7374" t="s">
        <v>3049</v>
      </c>
      <c r="I7374" t="s">
        <v>1874</v>
      </c>
      <c r="J7374" t="s">
        <v>1917</v>
      </c>
      <c r="K7374" t="s">
        <v>30</v>
      </c>
      <c r="L7374" s="24">
        <v>315.53109999999998</v>
      </c>
      <c r="M7374" s="25">
        <f>+VLOOKUP(E7374, TC!A:D, 4, FALSE())</f>
        <v>1.1340999985621028</v>
      </c>
      <c r="N7374" s="24">
        <f t="shared" si="575"/>
        <v>357.84382005629868</v>
      </c>
      <c r="O7374" t="str">
        <f t="shared" si="576"/>
        <v>FACTURA</v>
      </c>
      <c r="P7374" t="str">
        <f t="shared" si="577"/>
        <v>2025</v>
      </c>
      <c r="Q7374" t="str">
        <f t="shared" si="578"/>
        <v>05</v>
      </c>
      <c r="R7374" t="str">
        <f>+IFERROR(VLOOKUP(I7374, Listado!A:B, 2, FALSE()), "COMERCIALIZADORA INTERNACIONAL CARIBBEAN EXOTICS S A")</f>
        <v>PIEDRAHITA PEREZ MARIANA</v>
      </c>
      <c r="S7374" s="25">
        <f>+VLOOKUP(E7374, TC!A:D, 2, FALSE())</f>
        <v>4172.76</v>
      </c>
      <c r="T7374" t="str">
        <f t="shared" si="579"/>
        <v>EUR</v>
      </c>
    </row>
    <row r="7375" spans="1:20" ht="18.75" hidden="1" customHeight="1" x14ac:dyDescent="0.25">
      <c r="A7375" t="s">
        <v>2887</v>
      </c>
      <c r="B7375" t="s">
        <v>5</v>
      </c>
      <c r="C7375" t="s">
        <v>1913</v>
      </c>
      <c r="D7375" s="24">
        <v>11976</v>
      </c>
      <c r="E7375" t="s">
        <v>1734</v>
      </c>
      <c r="F7375" t="s">
        <v>1924</v>
      </c>
      <c r="G7375" t="s">
        <v>108</v>
      </c>
      <c r="H7375" t="s">
        <v>3049</v>
      </c>
      <c r="I7375" t="s">
        <v>1874</v>
      </c>
      <c r="J7375" t="s">
        <v>1917</v>
      </c>
      <c r="K7375" t="s">
        <v>30</v>
      </c>
      <c r="L7375" s="24">
        <v>302.19880000000001</v>
      </c>
      <c r="M7375" s="25">
        <f>+VLOOKUP(E7375, TC!A:D, 4, FALSE())</f>
        <v>1.1340999985621028</v>
      </c>
      <c r="N7375" s="24">
        <f t="shared" si="575"/>
        <v>342.72365864546919</v>
      </c>
      <c r="O7375" t="str">
        <f t="shared" si="576"/>
        <v>FACTURA</v>
      </c>
      <c r="P7375" t="str">
        <f t="shared" si="577"/>
        <v>2025</v>
      </c>
      <c r="Q7375" t="str">
        <f t="shared" si="578"/>
        <v>05</v>
      </c>
      <c r="R7375" t="str">
        <f>+IFERROR(VLOOKUP(I7375, Listado!A:B, 2, FALSE()), "COMERCIALIZADORA INTERNACIONAL CARIBBEAN EXOTICS S A")</f>
        <v>PIEDRAHITA PEREZ MARIANA</v>
      </c>
      <c r="S7375" s="25">
        <f>+VLOOKUP(E7375, TC!A:D, 2, FALSE())</f>
        <v>4172.76</v>
      </c>
      <c r="T7375" t="str">
        <f t="shared" si="579"/>
        <v>EUR</v>
      </c>
    </row>
    <row r="7376" spans="1:20" ht="18.75" hidden="1" customHeight="1" x14ac:dyDescent="0.25">
      <c r="A7376" t="s">
        <v>2887</v>
      </c>
      <c r="B7376" t="s">
        <v>5</v>
      </c>
      <c r="C7376" t="s">
        <v>1913</v>
      </c>
      <c r="D7376" s="24">
        <v>11976</v>
      </c>
      <c r="E7376" t="s">
        <v>1734</v>
      </c>
      <c r="F7376" t="s">
        <v>1924</v>
      </c>
      <c r="G7376" t="s">
        <v>108</v>
      </c>
      <c r="H7376" t="s">
        <v>3049</v>
      </c>
      <c r="I7376" t="s">
        <v>1874</v>
      </c>
      <c r="J7376" t="s">
        <v>1917</v>
      </c>
      <c r="K7376" t="s">
        <v>30</v>
      </c>
      <c r="L7376" s="24">
        <v>182.2081</v>
      </c>
      <c r="M7376" s="25">
        <f>+VLOOKUP(E7376, TC!A:D, 4, FALSE())</f>
        <v>1.1340999985621028</v>
      </c>
      <c r="N7376" s="24">
        <f t="shared" si="575"/>
        <v>206.64220594800346</v>
      </c>
      <c r="O7376" t="str">
        <f t="shared" si="576"/>
        <v>FACTURA</v>
      </c>
      <c r="P7376" t="str">
        <f t="shared" si="577"/>
        <v>2025</v>
      </c>
      <c r="Q7376" t="str">
        <f t="shared" si="578"/>
        <v>05</v>
      </c>
      <c r="R7376" t="str">
        <f>+IFERROR(VLOOKUP(I7376, Listado!A:B, 2, FALSE()), "COMERCIALIZADORA INTERNACIONAL CARIBBEAN EXOTICS S A")</f>
        <v>PIEDRAHITA PEREZ MARIANA</v>
      </c>
      <c r="S7376" s="25">
        <f>+VLOOKUP(E7376, TC!A:D, 2, FALSE())</f>
        <v>4172.76</v>
      </c>
      <c r="T7376" t="str">
        <f t="shared" si="579"/>
        <v>EUR</v>
      </c>
    </row>
    <row r="7377" spans="1:20" ht="18.75" hidden="1" customHeight="1" x14ac:dyDescent="0.25">
      <c r="A7377" t="s">
        <v>2887</v>
      </c>
      <c r="B7377" t="s">
        <v>5</v>
      </c>
      <c r="C7377" t="s">
        <v>1913</v>
      </c>
      <c r="D7377" s="24">
        <v>11976</v>
      </c>
      <c r="E7377" t="s">
        <v>1734</v>
      </c>
      <c r="F7377" t="s">
        <v>1924</v>
      </c>
      <c r="G7377" t="s">
        <v>108</v>
      </c>
      <c r="H7377" t="s">
        <v>3049</v>
      </c>
      <c r="I7377" t="s">
        <v>1874</v>
      </c>
      <c r="J7377" t="s">
        <v>1917</v>
      </c>
      <c r="K7377" t="s">
        <v>30</v>
      </c>
      <c r="L7377" s="24">
        <v>213.3168</v>
      </c>
      <c r="M7377" s="25">
        <f>+VLOOKUP(E7377, TC!A:D, 4, FALSE())</f>
        <v>1.1340999985621028</v>
      </c>
      <c r="N7377" s="24">
        <f t="shared" si="575"/>
        <v>241.92258257327236</v>
      </c>
      <c r="O7377" t="str">
        <f t="shared" si="576"/>
        <v>FACTURA</v>
      </c>
      <c r="P7377" t="str">
        <f t="shared" si="577"/>
        <v>2025</v>
      </c>
      <c r="Q7377" t="str">
        <f t="shared" si="578"/>
        <v>05</v>
      </c>
      <c r="R7377" t="str">
        <f>+IFERROR(VLOOKUP(I7377, Listado!A:B, 2, FALSE()), "COMERCIALIZADORA INTERNACIONAL CARIBBEAN EXOTICS S A")</f>
        <v>PIEDRAHITA PEREZ MARIANA</v>
      </c>
      <c r="S7377" s="25">
        <f>+VLOOKUP(E7377, TC!A:D, 2, FALSE())</f>
        <v>4172.76</v>
      </c>
      <c r="T7377" t="str">
        <f t="shared" si="579"/>
        <v>EUR</v>
      </c>
    </row>
    <row r="7378" spans="1:20" ht="18.75" hidden="1" customHeight="1" x14ac:dyDescent="0.25">
      <c r="A7378" t="s">
        <v>2887</v>
      </c>
      <c r="B7378" t="s">
        <v>5</v>
      </c>
      <c r="C7378" t="s">
        <v>1913</v>
      </c>
      <c r="D7378" s="24">
        <v>11976</v>
      </c>
      <c r="E7378" t="s">
        <v>1734</v>
      </c>
      <c r="F7378" t="s">
        <v>1924</v>
      </c>
      <c r="G7378" t="s">
        <v>108</v>
      </c>
      <c r="H7378" t="s">
        <v>3049</v>
      </c>
      <c r="I7378" t="s">
        <v>1874</v>
      </c>
      <c r="J7378" t="s">
        <v>1917</v>
      </c>
      <c r="K7378" t="s">
        <v>30</v>
      </c>
      <c r="L7378" s="24">
        <v>164.43170000000001</v>
      </c>
      <c r="M7378" s="25">
        <f>+VLOOKUP(E7378, TC!A:D, 4, FALSE())</f>
        <v>1.1340999985621028</v>
      </c>
      <c r="N7378" s="24">
        <f t="shared" si="575"/>
        <v>186.48199073356412</v>
      </c>
      <c r="O7378" t="str">
        <f t="shared" si="576"/>
        <v>FACTURA</v>
      </c>
      <c r="P7378" t="str">
        <f t="shared" si="577"/>
        <v>2025</v>
      </c>
      <c r="Q7378" t="str">
        <f t="shared" si="578"/>
        <v>05</v>
      </c>
      <c r="R7378" t="str">
        <f>+IFERROR(VLOOKUP(I7378, Listado!A:B, 2, FALSE()), "COMERCIALIZADORA INTERNACIONAL CARIBBEAN EXOTICS S A")</f>
        <v>PIEDRAHITA PEREZ MARIANA</v>
      </c>
      <c r="S7378" s="25">
        <f>+VLOOKUP(E7378, TC!A:D, 2, FALSE())</f>
        <v>4172.76</v>
      </c>
      <c r="T7378" t="str">
        <f t="shared" si="579"/>
        <v>EUR</v>
      </c>
    </row>
    <row r="7379" spans="1:20" ht="18.75" hidden="1" customHeight="1" x14ac:dyDescent="0.25">
      <c r="A7379" t="s">
        <v>2887</v>
      </c>
      <c r="B7379" t="s">
        <v>5</v>
      </c>
      <c r="C7379" t="s">
        <v>1913</v>
      </c>
      <c r="D7379" s="24">
        <v>11976</v>
      </c>
      <c r="E7379" t="s">
        <v>1734</v>
      </c>
      <c r="F7379" t="s">
        <v>1924</v>
      </c>
      <c r="G7379" t="s">
        <v>108</v>
      </c>
      <c r="H7379" t="s">
        <v>3049</v>
      </c>
      <c r="I7379" t="s">
        <v>1874</v>
      </c>
      <c r="J7379" t="s">
        <v>1917</v>
      </c>
      <c r="K7379" t="s">
        <v>1959</v>
      </c>
      <c r="L7379" s="24">
        <v>550</v>
      </c>
      <c r="M7379" s="25">
        <f>+VLOOKUP(E7379, TC!A:D, 4, FALSE())</f>
        <v>1.1340999985621028</v>
      </c>
      <c r="N7379" s="24">
        <f t="shared" si="575"/>
        <v>623.75499920915649</v>
      </c>
      <c r="O7379" t="str">
        <f t="shared" si="576"/>
        <v>FACTURA</v>
      </c>
      <c r="P7379" t="str">
        <f t="shared" si="577"/>
        <v>2025</v>
      </c>
      <c r="Q7379" t="str">
        <f t="shared" si="578"/>
        <v>05</v>
      </c>
      <c r="R7379" t="str">
        <f>+IFERROR(VLOOKUP(I7379, Listado!A:B, 2, FALSE()), "COMERCIALIZADORA INTERNACIONAL CARIBBEAN EXOTICS S A")</f>
        <v>PIEDRAHITA PEREZ MARIANA</v>
      </c>
      <c r="S7379" s="25">
        <f>+VLOOKUP(E7379, TC!A:D, 2, FALSE())</f>
        <v>4172.76</v>
      </c>
      <c r="T7379" t="str">
        <f t="shared" si="579"/>
        <v>EUR</v>
      </c>
    </row>
    <row r="7380" spans="1:20" ht="18.75" hidden="1" customHeight="1" x14ac:dyDescent="0.25">
      <c r="A7380" t="s">
        <v>2887</v>
      </c>
      <c r="B7380" t="s">
        <v>5</v>
      </c>
      <c r="C7380" t="s">
        <v>1913</v>
      </c>
      <c r="D7380" s="24">
        <v>11976</v>
      </c>
      <c r="E7380" t="s">
        <v>1734</v>
      </c>
      <c r="F7380" t="s">
        <v>1924</v>
      </c>
      <c r="G7380" t="s">
        <v>108</v>
      </c>
      <c r="H7380" t="s">
        <v>3049</v>
      </c>
      <c r="I7380" t="s">
        <v>1874</v>
      </c>
      <c r="J7380" t="s">
        <v>1917</v>
      </c>
      <c r="K7380" t="s">
        <v>1960</v>
      </c>
      <c r="L7380" s="24">
        <v>18.904</v>
      </c>
      <c r="M7380" s="25">
        <f>+VLOOKUP(E7380, TC!A:D, 4, FALSE())</f>
        <v>1.1340999985621028</v>
      </c>
      <c r="N7380" s="24">
        <f t="shared" si="575"/>
        <v>21.439026372817992</v>
      </c>
      <c r="O7380" t="str">
        <f t="shared" si="576"/>
        <v>FACTURA</v>
      </c>
      <c r="P7380" t="str">
        <f t="shared" si="577"/>
        <v>2025</v>
      </c>
      <c r="Q7380" t="str">
        <f t="shared" si="578"/>
        <v>05</v>
      </c>
      <c r="R7380" t="str">
        <f>+IFERROR(VLOOKUP(I7380, Listado!A:B, 2, FALSE()), "COMERCIALIZADORA INTERNACIONAL CARIBBEAN EXOTICS S A")</f>
        <v>PIEDRAHITA PEREZ MARIANA</v>
      </c>
      <c r="S7380" s="25">
        <f>+VLOOKUP(E7380, TC!A:D, 2, FALSE())</f>
        <v>4172.76</v>
      </c>
      <c r="T7380" t="str">
        <f t="shared" si="579"/>
        <v>EUR</v>
      </c>
    </row>
    <row r="7381" spans="1:20" ht="18.75" hidden="1" customHeight="1" x14ac:dyDescent="0.25">
      <c r="A7381" t="s">
        <v>2887</v>
      </c>
      <c r="B7381" t="s">
        <v>5</v>
      </c>
      <c r="C7381" t="s">
        <v>1913</v>
      </c>
      <c r="D7381" s="24">
        <v>11977</v>
      </c>
      <c r="E7381" t="s">
        <v>1734</v>
      </c>
      <c r="F7381" t="s">
        <v>128</v>
      </c>
      <c r="G7381" t="s">
        <v>108</v>
      </c>
      <c r="H7381" t="s">
        <v>3050</v>
      </c>
      <c r="I7381" t="s">
        <v>1861</v>
      </c>
      <c r="J7381" t="s">
        <v>1944</v>
      </c>
      <c r="K7381" t="s">
        <v>29</v>
      </c>
      <c r="L7381" s="24">
        <v>440</v>
      </c>
      <c r="M7381" s="25">
        <f>+VLOOKUP(E7381, TC!A:D, 4, FALSE())</f>
        <v>1.1340999985621028</v>
      </c>
      <c r="N7381" s="24">
        <f t="shared" si="575"/>
        <v>440</v>
      </c>
      <c r="O7381" t="str">
        <f t="shared" si="576"/>
        <v>FACTURA</v>
      </c>
      <c r="P7381" t="str">
        <f t="shared" si="577"/>
        <v>2025</v>
      </c>
      <c r="Q7381" t="str">
        <f t="shared" si="578"/>
        <v>05</v>
      </c>
      <c r="R7381" t="str">
        <f>+IFERROR(VLOOKUP(I7381, Listado!A:B, 2, FALSE()), "COMERCIALIZADORA INTERNACIONAL CARIBBEAN EXOTICS S A")</f>
        <v>PIEDRAHITA PEREZ MARIANA</v>
      </c>
      <c r="S7381" s="25">
        <f>+VLOOKUP(E7381, TC!A:D, 2, FALSE())</f>
        <v>4172.76</v>
      </c>
      <c r="T7381" t="str">
        <f t="shared" si="579"/>
        <v>USD</v>
      </c>
    </row>
    <row r="7382" spans="1:20" ht="18.75" hidden="1" customHeight="1" x14ac:dyDescent="0.25">
      <c r="A7382" t="s">
        <v>2887</v>
      </c>
      <c r="B7382" t="s">
        <v>5</v>
      </c>
      <c r="C7382" t="s">
        <v>1913</v>
      </c>
      <c r="D7382" s="24">
        <v>11977</v>
      </c>
      <c r="E7382" t="s">
        <v>1734</v>
      </c>
      <c r="F7382" t="s">
        <v>128</v>
      </c>
      <c r="G7382" t="s">
        <v>108</v>
      </c>
      <c r="H7382" t="s">
        <v>3050</v>
      </c>
      <c r="I7382" t="s">
        <v>1861</v>
      </c>
      <c r="J7382" t="s">
        <v>1944</v>
      </c>
      <c r="K7382" t="s">
        <v>10</v>
      </c>
      <c r="L7382" s="24">
        <v>680.5</v>
      </c>
      <c r="M7382" s="25">
        <f>+VLOOKUP(E7382, TC!A:D, 4, FALSE())</f>
        <v>1.1340999985621028</v>
      </c>
      <c r="N7382" s="24">
        <f t="shared" si="575"/>
        <v>680.5</v>
      </c>
      <c r="O7382" t="str">
        <f t="shared" si="576"/>
        <v>FACTURA</v>
      </c>
      <c r="P7382" t="str">
        <f t="shared" si="577"/>
        <v>2025</v>
      </c>
      <c r="Q7382" t="str">
        <f t="shared" si="578"/>
        <v>05</v>
      </c>
      <c r="R7382" t="str">
        <f>+IFERROR(VLOOKUP(I7382, Listado!A:B, 2, FALSE()), "COMERCIALIZADORA INTERNACIONAL CARIBBEAN EXOTICS S A")</f>
        <v>PIEDRAHITA PEREZ MARIANA</v>
      </c>
      <c r="S7382" s="25">
        <f>+VLOOKUP(E7382, TC!A:D, 2, FALSE())</f>
        <v>4172.76</v>
      </c>
      <c r="T7382" t="str">
        <f t="shared" si="579"/>
        <v>USD</v>
      </c>
    </row>
    <row r="7383" spans="1:20" ht="18.75" hidden="1" customHeight="1" x14ac:dyDescent="0.25">
      <c r="A7383" t="s">
        <v>2887</v>
      </c>
      <c r="B7383" t="s">
        <v>5</v>
      </c>
      <c r="C7383" t="s">
        <v>1913</v>
      </c>
      <c r="D7383" s="24">
        <v>11977</v>
      </c>
      <c r="E7383" t="s">
        <v>1734</v>
      </c>
      <c r="F7383" t="s">
        <v>128</v>
      </c>
      <c r="G7383" t="s">
        <v>108</v>
      </c>
      <c r="H7383" t="s">
        <v>3050</v>
      </c>
      <c r="I7383" t="s">
        <v>1861</v>
      </c>
      <c r="J7383" t="s">
        <v>1944</v>
      </c>
      <c r="K7383" t="s">
        <v>1928</v>
      </c>
      <c r="L7383" s="24">
        <v>4371.13</v>
      </c>
      <c r="M7383" s="25">
        <f>+VLOOKUP(E7383, TC!A:D, 4, FALSE())</f>
        <v>1.1340999985621028</v>
      </c>
      <c r="N7383" s="24">
        <f t="shared" si="575"/>
        <v>4371.13</v>
      </c>
      <c r="O7383" t="str">
        <f t="shared" si="576"/>
        <v>FACTURA</v>
      </c>
      <c r="P7383" t="str">
        <f t="shared" si="577"/>
        <v>2025</v>
      </c>
      <c r="Q7383" t="str">
        <f t="shared" si="578"/>
        <v>05</v>
      </c>
      <c r="R7383" t="str">
        <f>+IFERROR(VLOOKUP(I7383, Listado!A:B, 2, FALSE()), "COMERCIALIZADORA INTERNACIONAL CARIBBEAN EXOTICS S A")</f>
        <v>PIEDRAHITA PEREZ MARIANA</v>
      </c>
      <c r="S7383" s="25">
        <f>+VLOOKUP(E7383, TC!A:D, 2, FALSE())</f>
        <v>4172.76</v>
      </c>
      <c r="T7383" t="str">
        <f t="shared" si="579"/>
        <v>USD</v>
      </c>
    </row>
    <row r="7384" spans="1:20" ht="18.75" hidden="1" customHeight="1" x14ac:dyDescent="0.25">
      <c r="A7384" t="s">
        <v>2887</v>
      </c>
      <c r="B7384" t="s">
        <v>5</v>
      </c>
      <c r="C7384" t="s">
        <v>1913</v>
      </c>
      <c r="D7384" s="24">
        <v>11977</v>
      </c>
      <c r="E7384" t="s">
        <v>1734</v>
      </c>
      <c r="F7384" t="s">
        <v>128</v>
      </c>
      <c r="G7384" t="s">
        <v>108</v>
      </c>
      <c r="H7384" t="s">
        <v>3050</v>
      </c>
      <c r="I7384" t="s">
        <v>1861</v>
      </c>
      <c r="J7384" t="s">
        <v>1944</v>
      </c>
      <c r="K7384" t="s">
        <v>28</v>
      </c>
      <c r="L7384" s="24">
        <v>4446</v>
      </c>
      <c r="M7384" s="25">
        <f>+VLOOKUP(E7384, TC!A:D, 4, FALSE())</f>
        <v>1.1340999985621028</v>
      </c>
      <c r="N7384" s="24">
        <f t="shared" si="575"/>
        <v>4446</v>
      </c>
      <c r="O7384" t="str">
        <f t="shared" si="576"/>
        <v>FACTURA</v>
      </c>
      <c r="P7384" t="str">
        <f t="shared" si="577"/>
        <v>2025</v>
      </c>
      <c r="Q7384" t="str">
        <f t="shared" si="578"/>
        <v>05</v>
      </c>
      <c r="R7384" t="str">
        <f>+IFERROR(VLOOKUP(I7384, Listado!A:B, 2, FALSE()), "COMERCIALIZADORA INTERNACIONAL CARIBBEAN EXOTICS S A")</f>
        <v>PIEDRAHITA PEREZ MARIANA</v>
      </c>
      <c r="S7384" s="25">
        <f>+VLOOKUP(E7384, TC!A:D, 2, FALSE())</f>
        <v>4172.76</v>
      </c>
      <c r="T7384" t="str">
        <f t="shared" si="579"/>
        <v>USD</v>
      </c>
    </row>
    <row r="7385" spans="1:20" ht="18.75" hidden="1" customHeight="1" x14ac:dyDescent="0.25">
      <c r="A7385" t="s">
        <v>2887</v>
      </c>
      <c r="B7385" t="s">
        <v>5</v>
      </c>
      <c r="C7385" t="s">
        <v>1913</v>
      </c>
      <c r="D7385" s="24">
        <v>11977</v>
      </c>
      <c r="E7385" t="s">
        <v>1734</v>
      </c>
      <c r="F7385" t="s">
        <v>128</v>
      </c>
      <c r="G7385" t="s">
        <v>108</v>
      </c>
      <c r="H7385" t="s">
        <v>3050</v>
      </c>
      <c r="I7385" t="s">
        <v>1861</v>
      </c>
      <c r="J7385" t="s">
        <v>1944</v>
      </c>
      <c r="K7385" t="s">
        <v>54</v>
      </c>
      <c r="L7385" s="24">
        <v>796.5</v>
      </c>
      <c r="M7385" s="25">
        <f>+VLOOKUP(E7385, TC!A:D, 4, FALSE())</f>
        <v>1.1340999985621028</v>
      </c>
      <c r="N7385" s="24">
        <f t="shared" si="575"/>
        <v>796.5</v>
      </c>
      <c r="O7385" t="str">
        <f t="shared" si="576"/>
        <v>FACTURA</v>
      </c>
      <c r="P7385" t="str">
        <f t="shared" si="577"/>
        <v>2025</v>
      </c>
      <c r="Q7385" t="str">
        <f t="shared" si="578"/>
        <v>05</v>
      </c>
      <c r="R7385" t="str">
        <f>+IFERROR(VLOOKUP(I7385, Listado!A:B, 2, FALSE()), "COMERCIALIZADORA INTERNACIONAL CARIBBEAN EXOTICS S A")</f>
        <v>PIEDRAHITA PEREZ MARIANA</v>
      </c>
      <c r="S7385" s="25">
        <f>+VLOOKUP(E7385, TC!A:D, 2, FALSE())</f>
        <v>4172.76</v>
      </c>
      <c r="T7385" t="str">
        <f t="shared" si="579"/>
        <v>USD</v>
      </c>
    </row>
    <row r="7386" spans="1:20" ht="18.75" hidden="1" customHeight="1" x14ac:dyDescent="0.25">
      <c r="A7386" t="s">
        <v>2887</v>
      </c>
      <c r="B7386" t="s">
        <v>5</v>
      </c>
      <c r="C7386" t="s">
        <v>1913</v>
      </c>
      <c r="D7386" s="24">
        <v>11977</v>
      </c>
      <c r="E7386" t="s">
        <v>1734</v>
      </c>
      <c r="F7386" t="s">
        <v>128</v>
      </c>
      <c r="G7386" t="s">
        <v>108</v>
      </c>
      <c r="H7386" t="s">
        <v>3050</v>
      </c>
      <c r="I7386" t="s">
        <v>1861</v>
      </c>
      <c r="J7386" t="s">
        <v>1944</v>
      </c>
      <c r="K7386" t="s">
        <v>52</v>
      </c>
      <c r="L7386" s="24">
        <v>573.6</v>
      </c>
      <c r="M7386" s="25">
        <f>+VLOOKUP(E7386, TC!A:D, 4, FALSE())</f>
        <v>1.1340999985621028</v>
      </c>
      <c r="N7386" s="24">
        <f t="shared" si="575"/>
        <v>573.6</v>
      </c>
      <c r="O7386" t="str">
        <f t="shared" si="576"/>
        <v>FACTURA</v>
      </c>
      <c r="P7386" t="str">
        <f t="shared" si="577"/>
        <v>2025</v>
      </c>
      <c r="Q7386" t="str">
        <f t="shared" si="578"/>
        <v>05</v>
      </c>
      <c r="R7386" t="str">
        <f>+IFERROR(VLOOKUP(I7386, Listado!A:B, 2, FALSE()), "COMERCIALIZADORA INTERNACIONAL CARIBBEAN EXOTICS S A")</f>
        <v>PIEDRAHITA PEREZ MARIANA</v>
      </c>
      <c r="S7386" s="25">
        <f>+VLOOKUP(E7386, TC!A:D, 2, FALSE())</f>
        <v>4172.76</v>
      </c>
      <c r="T7386" t="str">
        <f t="shared" si="579"/>
        <v>USD</v>
      </c>
    </row>
    <row r="7387" spans="1:20" ht="18.75" hidden="1" customHeight="1" x14ac:dyDescent="0.25">
      <c r="A7387" t="s">
        <v>2887</v>
      </c>
      <c r="B7387" t="s">
        <v>5</v>
      </c>
      <c r="C7387" t="s">
        <v>1970</v>
      </c>
      <c r="D7387" s="24">
        <v>2364</v>
      </c>
      <c r="E7387" t="s">
        <v>1734</v>
      </c>
      <c r="F7387" t="s">
        <v>1924</v>
      </c>
      <c r="G7387" t="s">
        <v>108</v>
      </c>
      <c r="H7387" t="s">
        <v>3051</v>
      </c>
      <c r="I7387" t="s">
        <v>1871</v>
      </c>
      <c r="J7387" t="s">
        <v>1919</v>
      </c>
      <c r="K7387" t="s">
        <v>1964</v>
      </c>
      <c r="L7387" s="24">
        <v>-661.2</v>
      </c>
      <c r="M7387" s="25">
        <f>+VLOOKUP(E7387, TC!A:D, 4, FALSE())</f>
        <v>1.1340999985621028</v>
      </c>
      <c r="N7387" s="24">
        <f t="shared" si="575"/>
        <v>-749.86691904926238</v>
      </c>
      <c r="O7387" t="str">
        <f t="shared" si="576"/>
        <v>NOTAS</v>
      </c>
      <c r="P7387" t="str">
        <f t="shared" si="577"/>
        <v>2025</v>
      </c>
      <c r="Q7387" t="str">
        <f t="shared" si="578"/>
        <v>05</v>
      </c>
      <c r="R7387" t="str">
        <f>+IFERROR(VLOOKUP(I7387, Listado!A:B, 2, FALSE()), "COMERCIALIZADORA INTERNACIONAL CARIBBEAN EXOTICS S A")</f>
        <v>PIEDRAHITA PEREZ MARIANA</v>
      </c>
      <c r="S7387" s="25">
        <f>+VLOOKUP(E7387, TC!A:D, 2, FALSE())</f>
        <v>4172.76</v>
      </c>
      <c r="T7387" t="str">
        <f t="shared" si="579"/>
        <v>EUR</v>
      </c>
    </row>
    <row r="7388" spans="1:20" ht="18.75" hidden="1" customHeight="1" x14ac:dyDescent="0.25">
      <c r="A7388" t="s">
        <v>2887</v>
      </c>
      <c r="B7388" t="s">
        <v>5</v>
      </c>
      <c r="C7388" t="s">
        <v>1913</v>
      </c>
      <c r="D7388" s="24">
        <v>11978</v>
      </c>
      <c r="E7388" t="s">
        <v>1735</v>
      </c>
      <c r="F7388" t="s">
        <v>99</v>
      </c>
      <c r="G7388" t="s">
        <v>113</v>
      </c>
      <c r="I7388" t="s">
        <v>1859</v>
      </c>
      <c r="J7388" t="s">
        <v>1915</v>
      </c>
      <c r="K7388" t="s">
        <v>1916</v>
      </c>
      <c r="L7388" s="24">
        <v>2157600</v>
      </c>
      <c r="M7388" s="25">
        <f>+VLOOKUP(E7388, TC!A:D, 4, FALSE())</f>
        <v>1.1278499977215328</v>
      </c>
      <c r="N7388" s="24">
        <f t="shared" si="575"/>
        <v>2157600</v>
      </c>
      <c r="O7388" t="str">
        <f t="shared" si="576"/>
        <v>FACTURA</v>
      </c>
      <c r="P7388" t="str">
        <f t="shared" si="577"/>
        <v>2025</v>
      </c>
      <c r="Q7388" t="str">
        <f t="shared" si="578"/>
        <v>05</v>
      </c>
      <c r="R7388" t="str">
        <f>+IFERROR(VLOOKUP(I7388, Listado!A:B, 2, FALSE()), "COMERCIALIZADORA INTERNACIONAL CARIBBEAN EXOTICS S A")</f>
        <v>LONDOÑO ECHEVERRI ALEJANDRA</v>
      </c>
      <c r="S7388" s="25">
        <f>+VLOOKUP(E7388, TC!A:D, 2, FALSE())</f>
        <v>4169.47</v>
      </c>
      <c r="T7388" t="str">
        <f t="shared" si="579"/>
        <v>COP</v>
      </c>
    </row>
    <row r="7389" spans="1:20" ht="18.75" hidden="1" customHeight="1" x14ac:dyDescent="0.25">
      <c r="A7389" t="s">
        <v>2887</v>
      </c>
      <c r="B7389" t="s">
        <v>5</v>
      </c>
      <c r="C7389" t="s">
        <v>1913</v>
      </c>
      <c r="D7389" s="24">
        <v>11979</v>
      </c>
      <c r="E7389" t="s">
        <v>1735</v>
      </c>
      <c r="F7389" t="s">
        <v>99</v>
      </c>
      <c r="G7389" t="s">
        <v>113</v>
      </c>
      <c r="I7389" t="s">
        <v>1858</v>
      </c>
      <c r="J7389" t="s">
        <v>1915</v>
      </c>
      <c r="K7389" t="s">
        <v>1920</v>
      </c>
      <c r="L7389" s="24">
        <v>672000</v>
      </c>
      <c r="M7389" s="25">
        <f>+VLOOKUP(E7389, TC!A:D, 4, FALSE())</f>
        <v>1.1278499977215328</v>
      </c>
      <c r="N7389" s="24">
        <f t="shared" si="575"/>
        <v>672000</v>
      </c>
      <c r="O7389" t="str">
        <f t="shared" si="576"/>
        <v>FACTURA</v>
      </c>
      <c r="P7389" t="str">
        <f t="shared" si="577"/>
        <v>2025</v>
      </c>
      <c r="Q7389" t="str">
        <f t="shared" si="578"/>
        <v>05</v>
      </c>
      <c r="R7389" t="str">
        <f>+IFERROR(VLOOKUP(I7389, Listado!A:B, 2, FALSE()), "COMERCIALIZADORA INTERNACIONAL CARIBBEAN EXOTICS S A")</f>
        <v>LONDOÑO ECHEVERRI ALEJANDRA</v>
      </c>
      <c r="S7389" s="25">
        <f>+VLOOKUP(E7389, TC!A:D, 2, FALSE())</f>
        <v>4169.47</v>
      </c>
      <c r="T7389" t="str">
        <f t="shared" si="579"/>
        <v>COP</v>
      </c>
    </row>
    <row r="7390" spans="1:20" ht="18.75" hidden="1" customHeight="1" x14ac:dyDescent="0.25">
      <c r="A7390" t="s">
        <v>2887</v>
      </c>
      <c r="B7390" t="s">
        <v>5</v>
      </c>
      <c r="C7390" t="s">
        <v>1913</v>
      </c>
      <c r="D7390" s="24">
        <v>11980</v>
      </c>
      <c r="E7390" t="s">
        <v>1735</v>
      </c>
      <c r="F7390" t="s">
        <v>99</v>
      </c>
      <c r="G7390" t="s">
        <v>113</v>
      </c>
      <c r="I7390" t="s">
        <v>1858</v>
      </c>
      <c r="J7390" t="s">
        <v>1915</v>
      </c>
      <c r="K7390" t="s">
        <v>1920</v>
      </c>
      <c r="L7390" s="24">
        <v>1152000</v>
      </c>
      <c r="M7390" s="25">
        <f>+VLOOKUP(E7390, TC!A:D, 4, FALSE())</f>
        <v>1.1278499977215328</v>
      </c>
      <c r="N7390" s="24">
        <f t="shared" si="575"/>
        <v>1152000</v>
      </c>
      <c r="O7390" t="str">
        <f t="shared" si="576"/>
        <v>FACTURA</v>
      </c>
      <c r="P7390" t="str">
        <f t="shared" si="577"/>
        <v>2025</v>
      </c>
      <c r="Q7390" t="str">
        <f t="shared" si="578"/>
        <v>05</v>
      </c>
      <c r="R7390" t="str">
        <f>+IFERROR(VLOOKUP(I7390, Listado!A:B, 2, FALSE()), "COMERCIALIZADORA INTERNACIONAL CARIBBEAN EXOTICS S A")</f>
        <v>LONDOÑO ECHEVERRI ALEJANDRA</v>
      </c>
      <c r="S7390" s="25">
        <f>+VLOOKUP(E7390, TC!A:D, 2, FALSE())</f>
        <v>4169.47</v>
      </c>
      <c r="T7390" t="str">
        <f t="shared" si="579"/>
        <v>COP</v>
      </c>
    </row>
    <row r="7391" spans="1:20" ht="18.75" hidden="1" customHeight="1" x14ac:dyDescent="0.25">
      <c r="A7391" t="s">
        <v>2887</v>
      </c>
      <c r="B7391" t="s">
        <v>5</v>
      </c>
      <c r="C7391" t="s">
        <v>1913</v>
      </c>
      <c r="D7391" s="24">
        <v>11981</v>
      </c>
      <c r="E7391" t="s">
        <v>1735</v>
      </c>
      <c r="F7391" t="s">
        <v>99</v>
      </c>
      <c r="G7391" t="s">
        <v>1914</v>
      </c>
      <c r="H7391" t="s">
        <v>3052</v>
      </c>
      <c r="I7391" t="s">
        <v>1921</v>
      </c>
      <c r="J7391" t="s">
        <v>1915</v>
      </c>
      <c r="K7391" t="s">
        <v>1922</v>
      </c>
      <c r="L7391" s="24">
        <v>71600</v>
      </c>
      <c r="M7391" s="25">
        <f>+VLOOKUP(E7391, TC!A:D, 4, FALSE())</f>
        <v>1.1278499977215328</v>
      </c>
      <c r="N7391" s="24">
        <f t="shared" si="575"/>
        <v>71600</v>
      </c>
      <c r="O7391" t="str">
        <f t="shared" si="576"/>
        <v>FACTURA</v>
      </c>
      <c r="P7391" t="str">
        <f t="shared" si="577"/>
        <v>2025</v>
      </c>
      <c r="Q7391" t="str">
        <f t="shared" si="578"/>
        <v>05</v>
      </c>
      <c r="R7391" t="str">
        <f>+IFERROR(VLOOKUP(I7391, Listado!A:B, 2, FALSE()), "COMERCIALIZADORA INTERNACIONAL CARIBBEAN EXOTICS S A")</f>
        <v>COMERCIALIZADORA INTERNACIONAL CARIBBEAN EXOTICS S A</v>
      </c>
      <c r="S7391" s="25">
        <f>+VLOOKUP(E7391, TC!A:D, 2, FALSE())</f>
        <v>4169.47</v>
      </c>
      <c r="T7391" t="str">
        <f t="shared" si="579"/>
        <v>COP</v>
      </c>
    </row>
    <row r="7392" spans="1:20" ht="18.75" hidden="1" customHeight="1" x14ac:dyDescent="0.25">
      <c r="A7392" t="s">
        <v>2887</v>
      </c>
      <c r="B7392" t="s">
        <v>1923</v>
      </c>
      <c r="C7392" t="s">
        <v>1913</v>
      </c>
      <c r="D7392" s="24">
        <v>6004</v>
      </c>
      <c r="E7392" t="s">
        <v>1735</v>
      </c>
      <c r="F7392" t="s">
        <v>128</v>
      </c>
      <c r="G7392" t="s">
        <v>112</v>
      </c>
      <c r="H7392" t="s">
        <v>3053</v>
      </c>
      <c r="I7392" t="s">
        <v>1870</v>
      </c>
      <c r="J7392" t="s">
        <v>1930</v>
      </c>
      <c r="K7392" t="s">
        <v>1928</v>
      </c>
      <c r="L7392" s="24">
        <v>1718.2</v>
      </c>
      <c r="M7392" s="25">
        <f>+VLOOKUP(E7392, TC!A:D, 4, FALSE())</f>
        <v>1.1278499977215328</v>
      </c>
      <c r="N7392" s="24">
        <f t="shared" si="575"/>
        <v>1718.2</v>
      </c>
      <c r="O7392" t="str">
        <f t="shared" si="576"/>
        <v>FACTURA</v>
      </c>
      <c r="P7392" t="str">
        <f t="shared" si="577"/>
        <v>2025</v>
      </c>
      <c r="Q7392" t="str">
        <f t="shared" si="578"/>
        <v>05</v>
      </c>
      <c r="R7392" t="str">
        <f>+IFERROR(VLOOKUP(I7392, Listado!A:B, 2, FALSE()), "COMERCIALIZADORA INTERNACIONAL CARIBBEAN EXOTICS S A")</f>
        <v>HINCAPIE CONTRERAS ERIKA STEFANIA</v>
      </c>
      <c r="S7392" s="25">
        <f>+VLOOKUP(E7392, TC!A:D, 2, FALSE())</f>
        <v>4169.47</v>
      </c>
      <c r="T7392" t="str">
        <f t="shared" si="579"/>
        <v>USD</v>
      </c>
    </row>
    <row r="7393" spans="1:20" ht="18.75" hidden="1" customHeight="1" x14ac:dyDescent="0.25">
      <c r="A7393" t="s">
        <v>2887</v>
      </c>
      <c r="B7393" t="s">
        <v>1923</v>
      </c>
      <c r="C7393" t="s">
        <v>1913</v>
      </c>
      <c r="D7393" s="24">
        <v>6004</v>
      </c>
      <c r="E7393" t="s">
        <v>1735</v>
      </c>
      <c r="F7393" t="s">
        <v>128</v>
      </c>
      <c r="G7393" t="s">
        <v>112</v>
      </c>
      <c r="H7393" t="s">
        <v>3053</v>
      </c>
      <c r="I7393" t="s">
        <v>1870</v>
      </c>
      <c r="J7393" t="s">
        <v>1930</v>
      </c>
      <c r="K7393" t="s">
        <v>1937</v>
      </c>
      <c r="L7393" s="24">
        <v>2550</v>
      </c>
      <c r="M7393" s="25">
        <f>+VLOOKUP(E7393, TC!A:D, 4, FALSE())</f>
        <v>1.1278499977215328</v>
      </c>
      <c r="N7393" s="24">
        <f t="shared" si="575"/>
        <v>2550</v>
      </c>
      <c r="O7393" t="str">
        <f t="shared" si="576"/>
        <v>FACTURA</v>
      </c>
      <c r="P7393" t="str">
        <f t="shared" si="577"/>
        <v>2025</v>
      </c>
      <c r="Q7393" t="str">
        <f t="shared" si="578"/>
        <v>05</v>
      </c>
      <c r="R7393" t="str">
        <f>+IFERROR(VLOOKUP(I7393, Listado!A:B, 2, FALSE()), "COMERCIALIZADORA INTERNACIONAL CARIBBEAN EXOTICS S A")</f>
        <v>HINCAPIE CONTRERAS ERIKA STEFANIA</v>
      </c>
      <c r="S7393" s="25">
        <f>+VLOOKUP(E7393, TC!A:D, 2, FALSE())</f>
        <v>4169.47</v>
      </c>
      <c r="T7393" t="str">
        <f t="shared" si="579"/>
        <v>USD</v>
      </c>
    </row>
    <row r="7394" spans="1:20" ht="18.75" hidden="1" customHeight="1" x14ac:dyDescent="0.25">
      <c r="A7394" t="s">
        <v>2887</v>
      </c>
      <c r="B7394" t="s">
        <v>1923</v>
      </c>
      <c r="C7394" t="s">
        <v>1913</v>
      </c>
      <c r="D7394" s="24">
        <v>6004</v>
      </c>
      <c r="E7394" t="s">
        <v>1735</v>
      </c>
      <c r="F7394" t="s">
        <v>128</v>
      </c>
      <c r="G7394" t="s">
        <v>112</v>
      </c>
      <c r="H7394" t="s">
        <v>3053</v>
      </c>
      <c r="I7394" t="s">
        <v>1870</v>
      </c>
      <c r="J7394" t="s">
        <v>1930</v>
      </c>
      <c r="K7394" t="s">
        <v>1938</v>
      </c>
      <c r="L7394" s="24">
        <v>4130</v>
      </c>
      <c r="M7394" s="25">
        <f>+VLOOKUP(E7394, TC!A:D, 4, FALSE())</f>
        <v>1.1278499977215328</v>
      </c>
      <c r="N7394" s="24">
        <f t="shared" si="575"/>
        <v>4130</v>
      </c>
      <c r="O7394" t="str">
        <f t="shared" si="576"/>
        <v>FACTURA</v>
      </c>
      <c r="P7394" t="str">
        <f t="shared" si="577"/>
        <v>2025</v>
      </c>
      <c r="Q7394" t="str">
        <f t="shared" si="578"/>
        <v>05</v>
      </c>
      <c r="R7394" t="str">
        <f>+IFERROR(VLOOKUP(I7394, Listado!A:B, 2, FALSE()), "COMERCIALIZADORA INTERNACIONAL CARIBBEAN EXOTICS S A")</f>
        <v>HINCAPIE CONTRERAS ERIKA STEFANIA</v>
      </c>
      <c r="S7394" s="25">
        <f>+VLOOKUP(E7394, TC!A:D, 2, FALSE())</f>
        <v>4169.47</v>
      </c>
      <c r="T7394" t="str">
        <f t="shared" si="579"/>
        <v>USD</v>
      </c>
    </row>
    <row r="7395" spans="1:20" ht="18.75" hidden="1" customHeight="1" x14ac:dyDescent="0.25">
      <c r="A7395" t="s">
        <v>2887</v>
      </c>
      <c r="B7395" t="s">
        <v>5</v>
      </c>
      <c r="C7395" t="s">
        <v>1913</v>
      </c>
      <c r="D7395" s="24">
        <v>11982</v>
      </c>
      <c r="E7395" t="s">
        <v>1735</v>
      </c>
      <c r="F7395" t="s">
        <v>128</v>
      </c>
      <c r="G7395" t="s">
        <v>110</v>
      </c>
      <c r="H7395" t="s">
        <v>3054</v>
      </c>
      <c r="I7395" t="s">
        <v>1850</v>
      </c>
      <c r="J7395" t="s">
        <v>1919</v>
      </c>
      <c r="K7395" t="s">
        <v>53</v>
      </c>
      <c r="L7395" s="24">
        <v>1900</v>
      </c>
      <c r="M7395" s="25">
        <f>+VLOOKUP(E7395, TC!A:D, 4, FALSE())</f>
        <v>1.1278499977215328</v>
      </c>
      <c r="N7395" s="24">
        <f t="shared" si="575"/>
        <v>1900</v>
      </c>
      <c r="O7395" t="str">
        <f t="shared" si="576"/>
        <v>FACTURA</v>
      </c>
      <c r="P7395" t="str">
        <f t="shared" si="577"/>
        <v>2025</v>
      </c>
      <c r="Q7395" t="str">
        <f t="shared" si="578"/>
        <v>05</v>
      </c>
      <c r="R7395" t="str">
        <f>+IFERROR(VLOOKUP(I7395, Listado!A:B, 2, FALSE()), "COMERCIALIZADORA INTERNACIONAL CARIBBEAN EXOTICS S A")</f>
        <v>PEREZ MEJIA MARIA PAULINA</v>
      </c>
      <c r="S7395" s="25">
        <f>+VLOOKUP(E7395, TC!A:D, 2, FALSE())</f>
        <v>4169.47</v>
      </c>
      <c r="T7395" t="str">
        <f t="shared" si="579"/>
        <v>USD</v>
      </c>
    </row>
    <row r="7396" spans="1:20" ht="18.75" hidden="1" customHeight="1" x14ac:dyDescent="0.25">
      <c r="A7396" t="s">
        <v>2887</v>
      </c>
      <c r="B7396" t="s">
        <v>1923</v>
      </c>
      <c r="C7396" t="s">
        <v>1913</v>
      </c>
      <c r="D7396" s="24">
        <v>6005</v>
      </c>
      <c r="E7396" t="s">
        <v>1735</v>
      </c>
      <c r="F7396" t="s">
        <v>128</v>
      </c>
      <c r="G7396" t="s">
        <v>112</v>
      </c>
      <c r="H7396" t="s">
        <v>3055</v>
      </c>
      <c r="I7396" t="s">
        <v>1867</v>
      </c>
      <c r="J7396" t="s">
        <v>1930</v>
      </c>
      <c r="K7396" t="s">
        <v>1928</v>
      </c>
      <c r="L7396" s="24">
        <v>568.85</v>
      </c>
      <c r="M7396" s="25">
        <f>+VLOOKUP(E7396, TC!A:D, 4, FALSE())</f>
        <v>1.1278499977215328</v>
      </c>
      <c r="N7396" s="24">
        <f t="shared" si="575"/>
        <v>568.85</v>
      </c>
      <c r="O7396" t="str">
        <f t="shared" si="576"/>
        <v>FACTURA</v>
      </c>
      <c r="P7396" t="str">
        <f t="shared" si="577"/>
        <v>2025</v>
      </c>
      <c r="Q7396" t="str">
        <f t="shared" si="578"/>
        <v>05</v>
      </c>
      <c r="R7396" t="str">
        <f>+IFERROR(VLOOKUP(I7396, Listado!A:B, 2, FALSE()), "COMERCIALIZADORA INTERNACIONAL CARIBBEAN EXOTICS S A")</f>
        <v>HINCAPIE CONTRERAS ERIKA STEFANIA</v>
      </c>
      <c r="S7396" s="25">
        <f>+VLOOKUP(E7396, TC!A:D, 2, FALSE())</f>
        <v>4169.47</v>
      </c>
      <c r="T7396" t="str">
        <f t="shared" si="579"/>
        <v>USD</v>
      </c>
    </row>
    <row r="7397" spans="1:20" ht="18.75" hidden="1" customHeight="1" x14ac:dyDescent="0.25">
      <c r="A7397" t="s">
        <v>2887</v>
      </c>
      <c r="B7397" t="s">
        <v>1923</v>
      </c>
      <c r="C7397" t="s">
        <v>1913</v>
      </c>
      <c r="D7397" s="24">
        <v>6005</v>
      </c>
      <c r="E7397" t="s">
        <v>1735</v>
      </c>
      <c r="F7397" t="s">
        <v>128</v>
      </c>
      <c r="G7397" t="s">
        <v>112</v>
      </c>
      <c r="H7397" t="s">
        <v>3055</v>
      </c>
      <c r="I7397" t="s">
        <v>1867</v>
      </c>
      <c r="J7397" t="s">
        <v>1930</v>
      </c>
      <c r="K7397" t="s">
        <v>1932</v>
      </c>
      <c r="L7397" s="24">
        <v>1918.88</v>
      </c>
      <c r="M7397" s="25">
        <f>+VLOOKUP(E7397, TC!A:D, 4, FALSE())</f>
        <v>1.1278499977215328</v>
      </c>
      <c r="N7397" s="24">
        <f t="shared" si="575"/>
        <v>1918.88</v>
      </c>
      <c r="O7397" t="str">
        <f t="shared" si="576"/>
        <v>FACTURA</v>
      </c>
      <c r="P7397" t="str">
        <f t="shared" si="577"/>
        <v>2025</v>
      </c>
      <c r="Q7397" t="str">
        <f t="shared" si="578"/>
        <v>05</v>
      </c>
      <c r="R7397" t="str">
        <f>+IFERROR(VLOOKUP(I7397, Listado!A:B, 2, FALSE()), "COMERCIALIZADORA INTERNACIONAL CARIBBEAN EXOTICS S A")</f>
        <v>HINCAPIE CONTRERAS ERIKA STEFANIA</v>
      </c>
      <c r="S7397" s="25">
        <f>+VLOOKUP(E7397, TC!A:D, 2, FALSE())</f>
        <v>4169.47</v>
      </c>
      <c r="T7397" t="str">
        <f t="shared" si="579"/>
        <v>USD</v>
      </c>
    </row>
    <row r="7398" spans="1:20" ht="18.75" hidden="1" customHeight="1" x14ac:dyDescent="0.25">
      <c r="A7398" t="s">
        <v>2887</v>
      </c>
      <c r="B7398" t="s">
        <v>5</v>
      </c>
      <c r="C7398" t="s">
        <v>1913</v>
      </c>
      <c r="D7398" s="24">
        <v>11983</v>
      </c>
      <c r="E7398" t="s">
        <v>1735</v>
      </c>
      <c r="F7398" t="s">
        <v>128</v>
      </c>
      <c r="G7398" t="s">
        <v>110</v>
      </c>
      <c r="H7398" t="s">
        <v>3056</v>
      </c>
      <c r="I7398" t="s">
        <v>1851</v>
      </c>
      <c r="J7398" t="s">
        <v>1940</v>
      </c>
      <c r="K7398" t="s">
        <v>42</v>
      </c>
      <c r="L7398" s="24">
        <v>1918</v>
      </c>
      <c r="M7398" s="25">
        <f>+VLOOKUP(E7398, TC!A:D, 4, FALSE())</f>
        <v>1.1278499977215328</v>
      </c>
      <c r="N7398" s="24">
        <f t="shared" si="575"/>
        <v>1918</v>
      </c>
      <c r="O7398" t="str">
        <f t="shared" si="576"/>
        <v>FACTURA</v>
      </c>
      <c r="P7398" t="str">
        <f t="shared" si="577"/>
        <v>2025</v>
      </c>
      <c r="Q7398" t="str">
        <f t="shared" si="578"/>
        <v>05</v>
      </c>
      <c r="R7398" t="str">
        <f>+IFERROR(VLOOKUP(I7398, Listado!A:B, 2, FALSE()), "COMERCIALIZADORA INTERNACIONAL CARIBBEAN EXOTICS S A")</f>
        <v>PEREZ MEJIA MARIA PAULINA</v>
      </c>
      <c r="S7398" s="25">
        <f>+VLOOKUP(E7398, TC!A:D, 2, FALSE())</f>
        <v>4169.47</v>
      </c>
      <c r="T7398" t="str">
        <f t="shared" si="579"/>
        <v>USD</v>
      </c>
    </row>
    <row r="7399" spans="1:20" ht="18.75" hidden="1" customHeight="1" x14ac:dyDescent="0.25">
      <c r="A7399" t="s">
        <v>2887</v>
      </c>
      <c r="B7399" t="s">
        <v>5</v>
      </c>
      <c r="C7399" t="s">
        <v>1913</v>
      </c>
      <c r="D7399" s="24">
        <v>11984</v>
      </c>
      <c r="E7399" t="s">
        <v>1735</v>
      </c>
      <c r="F7399" t="s">
        <v>1924</v>
      </c>
      <c r="G7399" t="s">
        <v>110</v>
      </c>
      <c r="H7399" t="s">
        <v>3057</v>
      </c>
      <c r="I7399" t="s">
        <v>1848</v>
      </c>
      <c r="J7399" t="s">
        <v>1917</v>
      </c>
      <c r="K7399" t="s">
        <v>40</v>
      </c>
      <c r="L7399" s="24">
        <v>1842.4</v>
      </c>
      <c r="M7399" s="25">
        <f>+VLOOKUP(E7399, TC!A:D, 4, FALSE())</f>
        <v>1.1278499977215328</v>
      </c>
      <c r="N7399" s="24">
        <f t="shared" si="575"/>
        <v>2077.9508358021521</v>
      </c>
      <c r="O7399" t="str">
        <f t="shared" si="576"/>
        <v>FACTURA</v>
      </c>
      <c r="P7399" t="str">
        <f t="shared" si="577"/>
        <v>2025</v>
      </c>
      <c r="Q7399" t="str">
        <f t="shared" si="578"/>
        <v>05</v>
      </c>
      <c r="R7399" t="str">
        <f>+IFERROR(VLOOKUP(I7399, Listado!A:B, 2, FALSE()), "COMERCIALIZADORA INTERNACIONAL CARIBBEAN EXOTICS S A")</f>
        <v>PEREZ MEJIA MARIA PAULINA</v>
      </c>
      <c r="S7399" s="25">
        <f>+VLOOKUP(E7399, TC!A:D, 2, FALSE())</f>
        <v>4169.47</v>
      </c>
      <c r="T7399" t="str">
        <f t="shared" si="579"/>
        <v>EUR</v>
      </c>
    </row>
    <row r="7400" spans="1:20" ht="18.75" hidden="1" customHeight="1" x14ac:dyDescent="0.25">
      <c r="A7400" t="s">
        <v>2887</v>
      </c>
      <c r="B7400" t="s">
        <v>5</v>
      </c>
      <c r="C7400" t="s">
        <v>1913</v>
      </c>
      <c r="D7400" s="24">
        <v>11984</v>
      </c>
      <c r="E7400" t="s">
        <v>1735</v>
      </c>
      <c r="F7400" t="s">
        <v>1924</v>
      </c>
      <c r="G7400" t="s">
        <v>110</v>
      </c>
      <c r="H7400" t="s">
        <v>3057</v>
      </c>
      <c r="I7400" t="s">
        <v>1848</v>
      </c>
      <c r="J7400" t="s">
        <v>1917</v>
      </c>
      <c r="K7400" t="s">
        <v>23</v>
      </c>
      <c r="L7400" s="24">
        <v>3312</v>
      </c>
      <c r="M7400" s="25">
        <f>+VLOOKUP(E7400, TC!A:D, 4, FALSE())</f>
        <v>1.1278499977215328</v>
      </c>
      <c r="N7400" s="24">
        <f t="shared" si="575"/>
        <v>3735.4391924537167</v>
      </c>
      <c r="O7400" t="str">
        <f t="shared" si="576"/>
        <v>FACTURA</v>
      </c>
      <c r="P7400" t="str">
        <f t="shared" si="577"/>
        <v>2025</v>
      </c>
      <c r="Q7400" t="str">
        <f t="shared" si="578"/>
        <v>05</v>
      </c>
      <c r="R7400" t="str">
        <f>+IFERROR(VLOOKUP(I7400, Listado!A:B, 2, FALSE()), "COMERCIALIZADORA INTERNACIONAL CARIBBEAN EXOTICS S A")</f>
        <v>PEREZ MEJIA MARIA PAULINA</v>
      </c>
      <c r="S7400" s="25">
        <f>+VLOOKUP(E7400, TC!A:D, 2, FALSE())</f>
        <v>4169.47</v>
      </c>
      <c r="T7400" t="str">
        <f t="shared" si="579"/>
        <v>EUR</v>
      </c>
    </row>
    <row r="7401" spans="1:20" ht="18.75" hidden="1" customHeight="1" x14ac:dyDescent="0.25">
      <c r="A7401" t="s">
        <v>2887</v>
      </c>
      <c r="B7401" t="s">
        <v>5</v>
      </c>
      <c r="C7401" t="s">
        <v>1913</v>
      </c>
      <c r="D7401" s="24">
        <v>11984</v>
      </c>
      <c r="E7401" t="s">
        <v>1735</v>
      </c>
      <c r="F7401" t="s">
        <v>1924</v>
      </c>
      <c r="G7401" t="s">
        <v>110</v>
      </c>
      <c r="H7401" t="s">
        <v>3057</v>
      </c>
      <c r="I7401" t="s">
        <v>1848</v>
      </c>
      <c r="J7401" t="s">
        <v>1917</v>
      </c>
      <c r="K7401" t="s">
        <v>39</v>
      </c>
      <c r="L7401" s="24">
        <v>1562</v>
      </c>
      <c r="M7401" s="25">
        <f>+VLOOKUP(E7401, TC!A:D, 4, FALSE())</f>
        <v>1.1278499977215328</v>
      </c>
      <c r="N7401" s="24">
        <f t="shared" si="575"/>
        <v>1761.7016964410343</v>
      </c>
      <c r="O7401" t="str">
        <f t="shared" si="576"/>
        <v>FACTURA</v>
      </c>
      <c r="P7401" t="str">
        <f t="shared" si="577"/>
        <v>2025</v>
      </c>
      <c r="Q7401" t="str">
        <f t="shared" si="578"/>
        <v>05</v>
      </c>
      <c r="R7401" t="str">
        <f>+IFERROR(VLOOKUP(I7401, Listado!A:B, 2, FALSE()), "COMERCIALIZADORA INTERNACIONAL CARIBBEAN EXOTICS S A")</f>
        <v>PEREZ MEJIA MARIA PAULINA</v>
      </c>
      <c r="S7401" s="25">
        <f>+VLOOKUP(E7401, TC!A:D, 2, FALSE())</f>
        <v>4169.47</v>
      </c>
      <c r="T7401" t="str">
        <f t="shared" si="579"/>
        <v>EUR</v>
      </c>
    </row>
    <row r="7402" spans="1:20" ht="18.75" hidden="1" customHeight="1" x14ac:dyDescent="0.25">
      <c r="A7402" t="s">
        <v>2887</v>
      </c>
      <c r="B7402" t="s">
        <v>5</v>
      </c>
      <c r="C7402" t="s">
        <v>1913</v>
      </c>
      <c r="D7402" s="24">
        <v>11984</v>
      </c>
      <c r="E7402" t="s">
        <v>1735</v>
      </c>
      <c r="F7402" t="s">
        <v>1924</v>
      </c>
      <c r="G7402" t="s">
        <v>110</v>
      </c>
      <c r="H7402" t="s">
        <v>3057</v>
      </c>
      <c r="I7402" t="s">
        <v>1848</v>
      </c>
      <c r="J7402" t="s">
        <v>1917</v>
      </c>
      <c r="K7402" t="s">
        <v>38</v>
      </c>
      <c r="L7402" s="24">
        <v>5737.2</v>
      </c>
      <c r="M7402" s="25">
        <f>+VLOOKUP(E7402, TC!A:D, 4, FALSE())</f>
        <v>1.1278499977215328</v>
      </c>
      <c r="N7402" s="24">
        <f t="shared" si="575"/>
        <v>6470.7010069279777</v>
      </c>
      <c r="O7402" t="str">
        <f t="shared" si="576"/>
        <v>FACTURA</v>
      </c>
      <c r="P7402" t="str">
        <f t="shared" si="577"/>
        <v>2025</v>
      </c>
      <c r="Q7402" t="str">
        <f t="shared" si="578"/>
        <v>05</v>
      </c>
      <c r="R7402" t="str">
        <f>+IFERROR(VLOOKUP(I7402, Listado!A:B, 2, FALSE()), "COMERCIALIZADORA INTERNACIONAL CARIBBEAN EXOTICS S A")</f>
        <v>PEREZ MEJIA MARIA PAULINA</v>
      </c>
      <c r="S7402" s="25">
        <f>+VLOOKUP(E7402, TC!A:D, 2, FALSE())</f>
        <v>4169.47</v>
      </c>
      <c r="T7402" t="str">
        <f t="shared" si="579"/>
        <v>EUR</v>
      </c>
    </row>
    <row r="7403" spans="1:20" ht="18.75" hidden="1" customHeight="1" x14ac:dyDescent="0.25">
      <c r="A7403" t="s">
        <v>2887</v>
      </c>
      <c r="B7403" t="s">
        <v>5</v>
      </c>
      <c r="C7403" t="s">
        <v>1970</v>
      </c>
      <c r="D7403" s="24">
        <v>2365</v>
      </c>
      <c r="E7403" t="s">
        <v>1735</v>
      </c>
      <c r="F7403" t="s">
        <v>128</v>
      </c>
      <c r="G7403" t="s">
        <v>110</v>
      </c>
      <c r="H7403" t="s">
        <v>3058</v>
      </c>
      <c r="I7403" t="s">
        <v>1848</v>
      </c>
      <c r="J7403" t="s">
        <v>1917</v>
      </c>
      <c r="K7403" t="s">
        <v>38</v>
      </c>
      <c r="L7403" s="24">
        <v>-5991.89</v>
      </c>
      <c r="M7403" s="25">
        <f>+VLOOKUP(E7403, TC!A:D, 4, FALSE())</f>
        <v>1.1278499977215328</v>
      </c>
      <c r="N7403" s="24">
        <f t="shared" si="575"/>
        <v>-5991.89</v>
      </c>
      <c r="O7403" t="str">
        <f t="shared" si="576"/>
        <v>NOTAS</v>
      </c>
      <c r="P7403" t="str">
        <f t="shared" si="577"/>
        <v>2025</v>
      </c>
      <c r="Q7403" t="str">
        <f t="shared" si="578"/>
        <v>05</v>
      </c>
      <c r="R7403" t="str">
        <f>+IFERROR(VLOOKUP(I7403, Listado!A:B, 2, FALSE()), "COMERCIALIZADORA INTERNACIONAL CARIBBEAN EXOTICS S A")</f>
        <v>PEREZ MEJIA MARIA PAULINA</v>
      </c>
      <c r="S7403" s="25">
        <f>+VLOOKUP(E7403, TC!A:D, 2, FALSE())</f>
        <v>4169.47</v>
      </c>
      <c r="T7403" t="str">
        <f t="shared" si="579"/>
        <v>USD</v>
      </c>
    </row>
    <row r="7404" spans="1:20" ht="18.75" hidden="1" customHeight="1" x14ac:dyDescent="0.25">
      <c r="A7404" t="s">
        <v>2887</v>
      </c>
      <c r="B7404" t="s">
        <v>1923</v>
      </c>
      <c r="C7404" t="s">
        <v>1913</v>
      </c>
      <c r="D7404" s="24">
        <v>6006</v>
      </c>
      <c r="E7404" t="s">
        <v>1735</v>
      </c>
      <c r="F7404" t="s">
        <v>128</v>
      </c>
      <c r="G7404" t="s">
        <v>108</v>
      </c>
      <c r="H7404" t="s">
        <v>2746</v>
      </c>
      <c r="I7404" t="s">
        <v>1898</v>
      </c>
      <c r="J7404" t="s">
        <v>1944</v>
      </c>
      <c r="K7404" t="s">
        <v>1928</v>
      </c>
      <c r="L7404" s="24">
        <v>4000.79</v>
      </c>
      <c r="M7404" s="25">
        <f>+VLOOKUP(E7404, TC!A:D, 4, FALSE())</f>
        <v>1.1278499977215328</v>
      </c>
      <c r="N7404" s="24">
        <f t="shared" si="575"/>
        <v>4000.79</v>
      </c>
      <c r="O7404" t="str">
        <f t="shared" si="576"/>
        <v>FACTURA</v>
      </c>
      <c r="P7404" t="str">
        <f t="shared" si="577"/>
        <v>2025</v>
      </c>
      <c r="Q7404" t="str">
        <f t="shared" si="578"/>
        <v>05</v>
      </c>
      <c r="R7404" t="str">
        <f>+IFERROR(VLOOKUP(I7404, Listado!A:B, 2, FALSE()), "COMERCIALIZADORA INTERNACIONAL CARIBBEAN EXOTICS S A")</f>
        <v>PIEDRAHITA PEREZ MARIANA</v>
      </c>
      <c r="S7404" s="25">
        <f>+VLOOKUP(E7404, TC!A:D, 2, FALSE())</f>
        <v>4169.47</v>
      </c>
      <c r="T7404" t="str">
        <f t="shared" si="579"/>
        <v>USD</v>
      </c>
    </row>
    <row r="7405" spans="1:20" ht="18.75" hidden="1" customHeight="1" x14ac:dyDescent="0.25">
      <c r="A7405" t="s">
        <v>2887</v>
      </c>
      <c r="B7405" t="s">
        <v>1923</v>
      </c>
      <c r="C7405" t="s">
        <v>1913</v>
      </c>
      <c r="D7405" s="24">
        <v>6006</v>
      </c>
      <c r="E7405" t="s">
        <v>1735</v>
      </c>
      <c r="F7405" t="s">
        <v>128</v>
      </c>
      <c r="G7405" t="s">
        <v>108</v>
      </c>
      <c r="H7405" t="s">
        <v>2746</v>
      </c>
      <c r="I7405" t="s">
        <v>1898</v>
      </c>
      <c r="J7405" t="s">
        <v>1944</v>
      </c>
      <c r="K7405" t="s">
        <v>61</v>
      </c>
      <c r="L7405" s="24">
        <v>6342.05</v>
      </c>
      <c r="M7405" s="25">
        <f>+VLOOKUP(E7405, TC!A:D, 4, FALSE())</f>
        <v>1.1278499977215328</v>
      </c>
      <c r="N7405" s="24">
        <f t="shared" si="575"/>
        <v>6342.05</v>
      </c>
      <c r="O7405" t="str">
        <f t="shared" si="576"/>
        <v>FACTURA</v>
      </c>
      <c r="P7405" t="str">
        <f t="shared" si="577"/>
        <v>2025</v>
      </c>
      <c r="Q7405" t="str">
        <f t="shared" si="578"/>
        <v>05</v>
      </c>
      <c r="R7405" t="str">
        <f>+IFERROR(VLOOKUP(I7405, Listado!A:B, 2, FALSE()), "COMERCIALIZADORA INTERNACIONAL CARIBBEAN EXOTICS S A")</f>
        <v>PIEDRAHITA PEREZ MARIANA</v>
      </c>
      <c r="S7405" s="25">
        <f>+VLOOKUP(E7405, TC!A:D, 2, FALSE())</f>
        <v>4169.47</v>
      </c>
      <c r="T7405" t="str">
        <f t="shared" si="579"/>
        <v>USD</v>
      </c>
    </row>
    <row r="7406" spans="1:20" ht="18.75" hidden="1" customHeight="1" x14ac:dyDescent="0.25">
      <c r="A7406" t="s">
        <v>2887</v>
      </c>
      <c r="B7406" t="s">
        <v>1923</v>
      </c>
      <c r="C7406" t="s">
        <v>1913</v>
      </c>
      <c r="D7406" s="24">
        <v>6006</v>
      </c>
      <c r="E7406" t="s">
        <v>1735</v>
      </c>
      <c r="F7406" t="s">
        <v>128</v>
      </c>
      <c r="G7406" t="s">
        <v>108</v>
      </c>
      <c r="H7406" t="s">
        <v>2746</v>
      </c>
      <c r="I7406" t="s">
        <v>1898</v>
      </c>
      <c r="J7406" t="s">
        <v>1944</v>
      </c>
      <c r="K7406" t="s">
        <v>2995</v>
      </c>
      <c r="L7406" s="24">
        <v>758.43</v>
      </c>
      <c r="M7406" s="25">
        <f>+VLOOKUP(E7406, TC!A:D, 4, FALSE())</f>
        <v>1.1278499977215328</v>
      </c>
      <c r="N7406" s="24">
        <f t="shared" si="575"/>
        <v>758.43</v>
      </c>
      <c r="O7406" t="str">
        <f t="shared" si="576"/>
        <v>FACTURA</v>
      </c>
      <c r="P7406" t="str">
        <f t="shared" si="577"/>
        <v>2025</v>
      </c>
      <c r="Q7406" t="str">
        <f t="shared" si="578"/>
        <v>05</v>
      </c>
      <c r="R7406" t="str">
        <f>+IFERROR(VLOOKUP(I7406, Listado!A:B, 2, FALSE()), "COMERCIALIZADORA INTERNACIONAL CARIBBEAN EXOTICS S A")</f>
        <v>PIEDRAHITA PEREZ MARIANA</v>
      </c>
      <c r="S7406" s="25">
        <f>+VLOOKUP(E7406, TC!A:D, 2, FALSE())</f>
        <v>4169.47</v>
      </c>
      <c r="T7406" t="str">
        <f t="shared" si="579"/>
        <v>USD</v>
      </c>
    </row>
    <row r="7407" spans="1:20" ht="18.75" hidden="1" customHeight="1" x14ac:dyDescent="0.25">
      <c r="A7407" t="s">
        <v>2887</v>
      </c>
      <c r="B7407" t="s">
        <v>5</v>
      </c>
      <c r="C7407" t="s">
        <v>1913</v>
      </c>
      <c r="D7407" s="24">
        <v>11985</v>
      </c>
      <c r="E7407" t="s">
        <v>1735</v>
      </c>
      <c r="F7407" t="s">
        <v>128</v>
      </c>
      <c r="G7407" t="s">
        <v>110</v>
      </c>
      <c r="I7407" t="s">
        <v>1848</v>
      </c>
      <c r="J7407" t="s">
        <v>1917</v>
      </c>
      <c r="K7407" t="s">
        <v>1918</v>
      </c>
      <c r="L7407" s="24">
        <v>92.4</v>
      </c>
      <c r="M7407" s="25">
        <f>+VLOOKUP(E7407, TC!A:D, 4, FALSE())</f>
        <v>1.1278499977215328</v>
      </c>
      <c r="N7407" s="24">
        <f t="shared" si="575"/>
        <v>92.4</v>
      </c>
      <c r="O7407" t="str">
        <f t="shared" si="576"/>
        <v>FACTURA</v>
      </c>
      <c r="P7407" t="str">
        <f t="shared" si="577"/>
        <v>2025</v>
      </c>
      <c r="Q7407" t="str">
        <f t="shared" si="578"/>
        <v>05</v>
      </c>
      <c r="R7407" t="str">
        <f>+IFERROR(VLOOKUP(I7407, Listado!A:B, 2, FALSE()), "COMERCIALIZADORA INTERNACIONAL CARIBBEAN EXOTICS S A")</f>
        <v>PEREZ MEJIA MARIA PAULINA</v>
      </c>
      <c r="S7407" s="25">
        <f>+VLOOKUP(E7407, TC!A:D, 2, FALSE())</f>
        <v>4169.47</v>
      </c>
      <c r="T7407" t="str">
        <f t="shared" si="579"/>
        <v>USD</v>
      </c>
    </row>
    <row r="7408" spans="1:20" ht="18.75" hidden="1" customHeight="1" x14ac:dyDescent="0.25">
      <c r="A7408" t="s">
        <v>2887</v>
      </c>
      <c r="B7408" t="s">
        <v>5</v>
      </c>
      <c r="C7408" t="s">
        <v>1913</v>
      </c>
      <c r="D7408" s="24">
        <v>11986</v>
      </c>
      <c r="E7408" t="s">
        <v>1735</v>
      </c>
      <c r="F7408" t="s">
        <v>1924</v>
      </c>
      <c r="G7408" t="s">
        <v>110</v>
      </c>
      <c r="I7408" t="s">
        <v>1848</v>
      </c>
      <c r="J7408" t="s">
        <v>1917</v>
      </c>
      <c r="K7408" t="s">
        <v>1918</v>
      </c>
      <c r="L7408" s="24">
        <v>92.4</v>
      </c>
      <c r="M7408" s="25">
        <f>+VLOOKUP(E7408, TC!A:D, 4, FALSE())</f>
        <v>1.1278499977215328</v>
      </c>
      <c r="N7408" s="24">
        <f t="shared" si="575"/>
        <v>104.21333978946964</v>
      </c>
      <c r="O7408" t="str">
        <f t="shared" si="576"/>
        <v>FACTURA</v>
      </c>
      <c r="P7408" t="str">
        <f t="shared" si="577"/>
        <v>2025</v>
      </c>
      <c r="Q7408" t="str">
        <f t="shared" si="578"/>
        <v>05</v>
      </c>
      <c r="R7408" t="str">
        <f>+IFERROR(VLOOKUP(I7408, Listado!A:B, 2, FALSE()), "COMERCIALIZADORA INTERNACIONAL CARIBBEAN EXOTICS S A")</f>
        <v>PEREZ MEJIA MARIA PAULINA</v>
      </c>
      <c r="S7408" s="25">
        <f>+VLOOKUP(E7408, TC!A:D, 2, FALSE())</f>
        <v>4169.47</v>
      </c>
      <c r="T7408" t="str">
        <f t="shared" si="579"/>
        <v>EUR</v>
      </c>
    </row>
    <row r="7409" spans="1:20" ht="18.75" hidden="1" customHeight="1" x14ac:dyDescent="0.25">
      <c r="A7409" t="s">
        <v>2887</v>
      </c>
      <c r="B7409" t="s">
        <v>5</v>
      </c>
      <c r="C7409" t="s">
        <v>1913</v>
      </c>
      <c r="D7409" s="24">
        <v>11987</v>
      </c>
      <c r="E7409" t="s">
        <v>1735</v>
      </c>
      <c r="F7409" t="s">
        <v>99</v>
      </c>
      <c r="G7409" t="s">
        <v>1914</v>
      </c>
      <c r="I7409" t="s">
        <v>1841</v>
      </c>
      <c r="J7409" t="s">
        <v>1915</v>
      </c>
      <c r="K7409" t="s">
        <v>2022</v>
      </c>
      <c r="L7409" s="24">
        <v>1072750</v>
      </c>
      <c r="M7409" s="25">
        <f>+VLOOKUP(E7409, TC!A:D, 4, FALSE())</f>
        <v>1.1278499977215328</v>
      </c>
      <c r="N7409" s="24">
        <f t="shared" si="575"/>
        <v>1072750</v>
      </c>
      <c r="O7409" t="str">
        <f t="shared" si="576"/>
        <v>FACTURA</v>
      </c>
      <c r="P7409" t="str">
        <f t="shared" si="577"/>
        <v>2025</v>
      </c>
      <c r="Q7409" t="str">
        <f t="shared" si="578"/>
        <v>05</v>
      </c>
      <c r="R7409" t="str">
        <f>+IFERROR(VLOOKUP(I7409, Listado!A:B, 2, FALSE()), "COMERCIALIZADORA INTERNACIONAL CARIBBEAN EXOTICS S A")</f>
        <v>LONDOÑO ECHEVERRI ALEJANDRA</v>
      </c>
      <c r="S7409" s="25">
        <f>+VLOOKUP(E7409, TC!A:D, 2, FALSE())</f>
        <v>4169.47</v>
      </c>
      <c r="T7409" t="str">
        <f t="shared" si="579"/>
        <v>COP</v>
      </c>
    </row>
    <row r="7410" spans="1:20" ht="18.75" hidden="1" customHeight="1" x14ac:dyDescent="0.25">
      <c r="A7410" t="s">
        <v>2887</v>
      </c>
      <c r="B7410" t="s">
        <v>5</v>
      </c>
      <c r="C7410" t="s">
        <v>1913</v>
      </c>
      <c r="D7410" s="24">
        <v>11988</v>
      </c>
      <c r="E7410" t="s">
        <v>1735</v>
      </c>
      <c r="F7410" t="s">
        <v>99</v>
      </c>
      <c r="G7410" t="s">
        <v>113</v>
      </c>
      <c r="I7410" t="s">
        <v>1846</v>
      </c>
      <c r="J7410" t="s">
        <v>1915</v>
      </c>
      <c r="K7410" t="s">
        <v>2022</v>
      </c>
      <c r="L7410" s="24">
        <v>12480</v>
      </c>
      <c r="M7410" s="25">
        <f>+VLOOKUP(E7410, TC!A:D, 4, FALSE())</f>
        <v>1.1278499977215328</v>
      </c>
      <c r="N7410" s="24">
        <f t="shared" si="575"/>
        <v>12480</v>
      </c>
      <c r="O7410" t="str">
        <f t="shared" si="576"/>
        <v>FACTURA</v>
      </c>
      <c r="P7410" t="str">
        <f t="shared" si="577"/>
        <v>2025</v>
      </c>
      <c r="Q7410" t="str">
        <f t="shared" si="578"/>
        <v>05</v>
      </c>
      <c r="R7410" t="str">
        <f>+IFERROR(VLOOKUP(I7410, Listado!A:B, 2, FALSE()), "COMERCIALIZADORA INTERNACIONAL CARIBBEAN EXOTICS S A")</f>
        <v>LONDOÑO ECHEVERRI ALEJANDRA</v>
      </c>
      <c r="S7410" s="25">
        <f>+VLOOKUP(E7410, TC!A:D, 2, FALSE())</f>
        <v>4169.47</v>
      </c>
      <c r="T7410" t="str">
        <f t="shared" si="579"/>
        <v>COP</v>
      </c>
    </row>
    <row r="7411" spans="1:20" ht="18.75" hidden="1" customHeight="1" x14ac:dyDescent="0.25">
      <c r="A7411" t="s">
        <v>2887</v>
      </c>
      <c r="B7411" t="s">
        <v>5</v>
      </c>
      <c r="C7411" t="s">
        <v>1913</v>
      </c>
      <c r="D7411" s="24">
        <v>11988</v>
      </c>
      <c r="E7411" t="s">
        <v>1735</v>
      </c>
      <c r="F7411" t="s">
        <v>99</v>
      </c>
      <c r="G7411" t="s">
        <v>113</v>
      </c>
      <c r="I7411" t="s">
        <v>1846</v>
      </c>
      <c r="J7411" t="s">
        <v>1915</v>
      </c>
      <c r="K7411" t="s">
        <v>2022</v>
      </c>
      <c r="L7411" s="24">
        <v>223360</v>
      </c>
      <c r="M7411" s="25">
        <f>+VLOOKUP(E7411, TC!A:D, 4, FALSE())</f>
        <v>1.1278499977215328</v>
      </c>
      <c r="N7411" s="24">
        <f t="shared" si="575"/>
        <v>223360</v>
      </c>
      <c r="O7411" t="str">
        <f t="shared" si="576"/>
        <v>FACTURA</v>
      </c>
      <c r="P7411" t="str">
        <f t="shared" si="577"/>
        <v>2025</v>
      </c>
      <c r="Q7411" t="str">
        <f t="shared" si="578"/>
        <v>05</v>
      </c>
      <c r="R7411" t="str">
        <f>+IFERROR(VLOOKUP(I7411, Listado!A:B, 2, FALSE()), "COMERCIALIZADORA INTERNACIONAL CARIBBEAN EXOTICS S A")</f>
        <v>LONDOÑO ECHEVERRI ALEJANDRA</v>
      </c>
      <c r="S7411" s="25">
        <f>+VLOOKUP(E7411, TC!A:D, 2, FALSE())</f>
        <v>4169.47</v>
      </c>
      <c r="T7411" t="str">
        <f t="shared" si="579"/>
        <v>COP</v>
      </c>
    </row>
    <row r="7412" spans="1:20" ht="18.75" hidden="1" customHeight="1" x14ac:dyDescent="0.25">
      <c r="A7412" t="s">
        <v>2887</v>
      </c>
      <c r="B7412" t="s">
        <v>5</v>
      </c>
      <c r="C7412" t="s">
        <v>1913</v>
      </c>
      <c r="D7412" s="24">
        <v>11988</v>
      </c>
      <c r="E7412" t="s">
        <v>1735</v>
      </c>
      <c r="F7412" t="s">
        <v>99</v>
      </c>
      <c r="G7412" t="s">
        <v>113</v>
      </c>
      <c r="I7412" t="s">
        <v>1846</v>
      </c>
      <c r="J7412" t="s">
        <v>1915</v>
      </c>
      <c r="K7412" t="s">
        <v>2022</v>
      </c>
      <c r="L7412" s="24">
        <v>68480</v>
      </c>
      <c r="M7412" s="25">
        <f>+VLOOKUP(E7412, TC!A:D, 4, FALSE())</f>
        <v>1.1278499977215328</v>
      </c>
      <c r="N7412" s="24">
        <f t="shared" si="575"/>
        <v>68480</v>
      </c>
      <c r="O7412" t="str">
        <f t="shared" si="576"/>
        <v>FACTURA</v>
      </c>
      <c r="P7412" t="str">
        <f t="shared" si="577"/>
        <v>2025</v>
      </c>
      <c r="Q7412" t="str">
        <f t="shared" si="578"/>
        <v>05</v>
      </c>
      <c r="R7412" t="str">
        <f>+IFERROR(VLOOKUP(I7412, Listado!A:B, 2, FALSE()), "COMERCIALIZADORA INTERNACIONAL CARIBBEAN EXOTICS S A")</f>
        <v>LONDOÑO ECHEVERRI ALEJANDRA</v>
      </c>
      <c r="S7412" s="25">
        <f>+VLOOKUP(E7412, TC!A:D, 2, FALSE())</f>
        <v>4169.47</v>
      </c>
      <c r="T7412" t="str">
        <f t="shared" si="579"/>
        <v>COP</v>
      </c>
    </row>
    <row r="7413" spans="1:20" ht="18.75" hidden="1" customHeight="1" x14ac:dyDescent="0.25">
      <c r="A7413" t="s">
        <v>2887</v>
      </c>
      <c r="B7413" t="s">
        <v>5</v>
      </c>
      <c r="C7413" t="s">
        <v>1913</v>
      </c>
      <c r="D7413" s="24">
        <v>11988</v>
      </c>
      <c r="E7413" t="s">
        <v>1735</v>
      </c>
      <c r="F7413" t="s">
        <v>99</v>
      </c>
      <c r="G7413" t="s">
        <v>113</v>
      </c>
      <c r="I7413" t="s">
        <v>1846</v>
      </c>
      <c r="J7413" t="s">
        <v>1915</v>
      </c>
      <c r="K7413" t="s">
        <v>2022</v>
      </c>
      <c r="L7413" s="24">
        <v>20800</v>
      </c>
      <c r="M7413" s="25">
        <f>+VLOOKUP(E7413, TC!A:D, 4, FALSE())</f>
        <v>1.1278499977215328</v>
      </c>
      <c r="N7413" s="24">
        <f t="shared" si="575"/>
        <v>20800</v>
      </c>
      <c r="O7413" t="str">
        <f t="shared" si="576"/>
        <v>FACTURA</v>
      </c>
      <c r="P7413" t="str">
        <f t="shared" si="577"/>
        <v>2025</v>
      </c>
      <c r="Q7413" t="str">
        <f t="shared" si="578"/>
        <v>05</v>
      </c>
      <c r="R7413" t="str">
        <f>+IFERROR(VLOOKUP(I7413, Listado!A:B, 2, FALSE()), "COMERCIALIZADORA INTERNACIONAL CARIBBEAN EXOTICS S A")</f>
        <v>LONDOÑO ECHEVERRI ALEJANDRA</v>
      </c>
      <c r="S7413" s="25">
        <f>+VLOOKUP(E7413, TC!A:D, 2, FALSE())</f>
        <v>4169.47</v>
      </c>
      <c r="T7413" t="str">
        <f t="shared" si="579"/>
        <v>COP</v>
      </c>
    </row>
    <row r="7414" spans="1:20" ht="18.75" hidden="1" customHeight="1" x14ac:dyDescent="0.25">
      <c r="A7414" t="s">
        <v>2887</v>
      </c>
      <c r="B7414" t="s">
        <v>5</v>
      </c>
      <c r="C7414" t="s">
        <v>1913</v>
      </c>
      <c r="D7414" s="24">
        <v>11988</v>
      </c>
      <c r="E7414" t="s">
        <v>1735</v>
      </c>
      <c r="F7414" t="s">
        <v>99</v>
      </c>
      <c r="G7414" t="s">
        <v>113</v>
      </c>
      <c r="I7414" t="s">
        <v>1846</v>
      </c>
      <c r="J7414" t="s">
        <v>1915</v>
      </c>
      <c r="K7414" t="s">
        <v>2022</v>
      </c>
      <c r="L7414" s="24">
        <v>26560</v>
      </c>
      <c r="M7414" s="25">
        <f>+VLOOKUP(E7414, TC!A:D, 4, FALSE())</f>
        <v>1.1278499977215328</v>
      </c>
      <c r="N7414" s="24">
        <f t="shared" si="575"/>
        <v>26560</v>
      </c>
      <c r="O7414" t="str">
        <f t="shared" si="576"/>
        <v>FACTURA</v>
      </c>
      <c r="P7414" t="str">
        <f t="shared" si="577"/>
        <v>2025</v>
      </c>
      <c r="Q7414" t="str">
        <f t="shared" si="578"/>
        <v>05</v>
      </c>
      <c r="R7414" t="str">
        <f>+IFERROR(VLOOKUP(I7414, Listado!A:B, 2, FALSE()), "COMERCIALIZADORA INTERNACIONAL CARIBBEAN EXOTICS S A")</f>
        <v>LONDOÑO ECHEVERRI ALEJANDRA</v>
      </c>
      <c r="S7414" s="25">
        <f>+VLOOKUP(E7414, TC!A:D, 2, FALSE())</f>
        <v>4169.47</v>
      </c>
      <c r="T7414" t="str">
        <f t="shared" si="579"/>
        <v>COP</v>
      </c>
    </row>
    <row r="7415" spans="1:20" ht="18.75" hidden="1" customHeight="1" x14ac:dyDescent="0.25">
      <c r="A7415" t="s">
        <v>2887</v>
      </c>
      <c r="B7415" t="s">
        <v>5</v>
      </c>
      <c r="C7415" t="s">
        <v>1913</v>
      </c>
      <c r="D7415" s="24">
        <v>11988</v>
      </c>
      <c r="E7415" t="s">
        <v>1735</v>
      </c>
      <c r="F7415" t="s">
        <v>99</v>
      </c>
      <c r="G7415" t="s">
        <v>113</v>
      </c>
      <c r="I7415" t="s">
        <v>1846</v>
      </c>
      <c r="J7415" t="s">
        <v>1915</v>
      </c>
      <c r="K7415" t="s">
        <v>2022</v>
      </c>
      <c r="L7415" s="24">
        <v>15360</v>
      </c>
      <c r="M7415" s="25">
        <f>+VLOOKUP(E7415, TC!A:D, 4, FALSE())</f>
        <v>1.1278499977215328</v>
      </c>
      <c r="N7415" s="24">
        <f t="shared" si="575"/>
        <v>15360</v>
      </c>
      <c r="O7415" t="str">
        <f t="shared" si="576"/>
        <v>FACTURA</v>
      </c>
      <c r="P7415" t="str">
        <f t="shared" si="577"/>
        <v>2025</v>
      </c>
      <c r="Q7415" t="str">
        <f t="shared" si="578"/>
        <v>05</v>
      </c>
      <c r="R7415" t="str">
        <f>+IFERROR(VLOOKUP(I7415, Listado!A:B, 2, FALSE()), "COMERCIALIZADORA INTERNACIONAL CARIBBEAN EXOTICS S A")</f>
        <v>LONDOÑO ECHEVERRI ALEJANDRA</v>
      </c>
      <c r="S7415" s="25">
        <f>+VLOOKUP(E7415, TC!A:D, 2, FALSE())</f>
        <v>4169.47</v>
      </c>
      <c r="T7415" t="str">
        <f t="shared" si="579"/>
        <v>COP</v>
      </c>
    </row>
    <row r="7416" spans="1:20" ht="18.75" hidden="1" customHeight="1" x14ac:dyDescent="0.25">
      <c r="A7416" t="s">
        <v>2887</v>
      </c>
      <c r="B7416" t="s">
        <v>5</v>
      </c>
      <c r="C7416" t="s">
        <v>1913</v>
      </c>
      <c r="D7416" s="24">
        <v>11988</v>
      </c>
      <c r="E7416" t="s">
        <v>1735</v>
      </c>
      <c r="F7416" t="s">
        <v>99</v>
      </c>
      <c r="G7416" t="s">
        <v>113</v>
      </c>
      <c r="I7416" t="s">
        <v>1846</v>
      </c>
      <c r="J7416" t="s">
        <v>1915</v>
      </c>
      <c r="K7416" t="s">
        <v>2022</v>
      </c>
      <c r="L7416" s="24">
        <v>18880</v>
      </c>
      <c r="M7416" s="25">
        <f>+VLOOKUP(E7416, TC!A:D, 4, FALSE())</f>
        <v>1.1278499977215328</v>
      </c>
      <c r="N7416" s="24">
        <f t="shared" si="575"/>
        <v>18880</v>
      </c>
      <c r="O7416" t="str">
        <f t="shared" si="576"/>
        <v>FACTURA</v>
      </c>
      <c r="P7416" t="str">
        <f t="shared" si="577"/>
        <v>2025</v>
      </c>
      <c r="Q7416" t="str">
        <f t="shared" si="578"/>
        <v>05</v>
      </c>
      <c r="R7416" t="str">
        <f>+IFERROR(VLOOKUP(I7416, Listado!A:B, 2, FALSE()), "COMERCIALIZADORA INTERNACIONAL CARIBBEAN EXOTICS S A")</f>
        <v>LONDOÑO ECHEVERRI ALEJANDRA</v>
      </c>
      <c r="S7416" s="25">
        <f>+VLOOKUP(E7416, TC!A:D, 2, FALSE())</f>
        <v>4169.47</v>
      </c>
      <c r="T7416" t="str">
        <f t="shared" si="579"/>
        <v>COP</v>
      </c>
    </row>
    <row r="7417" spans="1:20" ht="18.75" hidden="1" customHeight="1" x14ac:dyDescent="0.25">
      <c r="A7417" t="s">
        <v>2887</v>
      </c>
      <c r="B7417" t="s">
        <v>5</v>
      </c>
      <c r="C7417" t="s">
        <v>1913</v>
      </c>
      <c r="D7417" s="24">
        <v>11988</v>
      </c>
      <c r="E7417" t="s">
        <v>1735</v>
      </c>
      <c r="F7417" t="s">
        <v>99</v>
      </c>
      <c r="G7417" t="s">
        <v>113</v>
      </c>
      <c r="I7417" t="s">
        <v>1846</v>
      </c>
      <c r="J7417" t="s">
        <v>1915</v>
      </c>
      <c r="K7417" t="s">
        <v>2022</v>
      </c>
      <c r="L7417" s="24">
        <v>10240</v>
      </c>
      <c r="M7417" s="25">
        <f>+VLOOKUP(E7417, TC!A:D, 4, FALSE())</f>
        <v>1.1278499977215328</v>
      </c>
      <c r="N7417" s="24">
        <f t="shared" si="575"/>
        <v>10240</v>
      </c>
      <c r="O7417" t="str">
        <f t="shared" si="576"/>
        <v>FACTURA</v>
      </c>
      <c r="P7417" t="str">
        <f t="shared" si="577"/>
        <v>2025</v>
      </c>
      <c r="Q7417" t="str">
        <f t="shared" si="578"/>
        <v>05</v>
      </c>
      <c r="R7417" t="str">
        <f>+IFERROR(VLOOKUP(I7417, Listado!A:B, 2, FALSE()), "COMERCIALIZADORA INTERNACIONAL CARIBBEAN EXOTICS S A")</f>
        <v>LONDOÑO ECHEVERRI ALEJANDRA</v>
      </c>
      <c r="S7417" s="25">
        <f>+VLOOKUP(E7417, TC!A:D, 2, FALSE())</f>
        <v>4169.47</v>
      </c>
      <c r="T7417" t="str">
        <f t="shared" si="579"/>
        <v>COP</v>
      </c>
    </row>
    <row r="7418" spans="1:20" ht="18.75" hidden="1" customHeight="1" x14ac:dyDescent="0.25">
      <c r="A7418" t="s">
        <v>2887</v>
      </c>
      <c r="B7418" t="s">
        <v>5</v>
      </c>
      <c r="C7418" t="s">
        <v>1913</v>
      </c>
      <c r="D7418" s="24">
        <v>11988</v>
      </c>
      <c r="E7418" t="s">
        <v>1735</v>
      </c>
      <c r="F7418" t="s">
        <v>99</v>
      </c>
      <c r="G7418" t="s">
        <v>113</v>
      </c>
      <c r="I7418" t="s">
        <v>1846</v>
      </c>
      <c r="J7418" t="s">
        <v>1915</v>
      </c>
      <c r="K7418" t="s">
        <v>2022</v>
      </c>
      <c r="L7418" s="24">
        <v>16320</v>
      </c>
      <c r="M7418" s="25">
        <f>+VLOOKUP(E7418, TC!A:D, 4, FALSE())</f>
        <v>1.1278499977215328</v>
      </c>
      <c r="N7418" s="24">
        <f t="shared" si="575"/>
        <v>16320</v>
      </c>
      <c r="O7418" t="str">
        <f t="shared" si="576"/>
        <v>FACTURA</v>
      </c>
      <c r="P7418" t="str">
        <f t="shared" si="577"/>
        <v>2025</v>
      </c>
      <c r="Q7418" t="str">
        <f t="shared" si="578"/>
        <v>05</v>
      </c>
      <c r="R7418" t="str">
        <f>+IFERROR(VLOOKUP(I7418, Listado!A:B, 2, FALSE()), "COMERCIALIZADORA INTERNACIONAL CARIBBEAN EXOTICS S A")</f>
        <v>LONDOÑO ECHEVERRI ALEJANDRA</v>
      </c>
      <c r="S7418" s="25">
        <f>+VLOOKUP(E7418, TC!A:D, 2, FALSE())</f>
        <v>4169.47</v>
      </c>
      <c r="T7418" t="str">
        <f t="shared" si="579"/>
        <v>COP</v>
      </c>
    </row>
    <row r="7419" spans="1:20" ht="18.75" hidden="1" customHeight="1" x14ac:dyDescent="0.25">
      <c r="A7419" t="s">
        <v>2887</v>
      </c>
      <c r="B7419" t="s">
        <v>5</v>
      </c>
      <c r="C7419" t="s">
        <v>1913</v>
      </c>
      <c r="D7419" s="24">
        <v>11989</v>
      </c>
      <c r="E7419" t="s">
        <v>1735</v>
      </c>
      <c r="F7419" t="s">
        <v>99</v>
      </c>
      <c r="G7419" t="s">
        <v>113</v>
      </c>
      <c r="I7419" t="s">
        <v>2162</v>
      </c>
      <c r="J7419" t="s">
        <v>1915</v>
      </c>
      <c r="K7419" t="s">
        <v>2021</v>
      </c>
      <c r="L7419" s="24">
        <v>217500</v>
      </c>
      <c r="M7419" s="25">
        <f>+VLOOKUP(E7419, TC!A:D, 4, FALSE())</f>
        <v>1.1278499977215328</v>
      </c>
      <c r="N7419" s="24">
        <f t="shared" si="575"/>
        <v>217500</v>
      </c>
      <c r="O7419" t="str">
        <f t="shared" si="576"/>
        <v>FACTURA</v>
      </c>
      <c r="P7419" t="str">
        <f t="shared" si="577"/>
        <v>2025</v>
      </c>
      <c r="Q7419" t="str">
        <f t="shared" si="578"/>
        <v>05</v>
      </c>
      <c r="R7419" t="str">
        <f>+IFERROR(VLOOKUP(I7419, Listado!A:B, 2, FALSE()), "COMERCIALIZADORA INTERNACIONAL CARIBBEAN EXOTICS S A")</f>
        <v>COMERCIALIZADORA INTERNACIONAL CARIBBEAN EXOTICS S A</v>
      </c>
      <c r="S7419" s="25">
        <f>+VLOOKUP(E7419, TC!A:D, 2, FALSE())</f>
        <v>4169.47</v>
      </c>
      <c r="T7419" t="str">
        <f t="shared" si="579"/>
        <v>COP</v>
      </c>
    </row>
    <row r="7420" spans="1:20" ht="18.75" hidden="1" customHeight="1" x14ac:dyDescent="0.25">
      <c r="A7420" t="s">
        <v>2887</v>
      </c>
      <c r="B7420" t="s">
        <v>5</v>
      </c>
      <c r="C7420" t="s">
        <v>1913</v>
      </c>
      <c r="D7420" s="24">
        <v>11990</v>
      </c>
      <c r="E7420" t="s">
        <v>1735</v>
      </c>
      <c r="F7420" t="s">
        <v>99</v>
      </c>
      <c r="G7420" t="s">
        <v>113</v>
      </c>
      <c r="I7420" t="s">
        <v>2592</v>
      </c>
      <c r="J7420" t="s">
        <v>1915</v>
      </c>
      <c r="K7420" t="s">
        <v>2593</v>
      </c>
      <c r="L7420" s="24">
        <v>3370200</v>
      </c>
      <c r="M7420" s="25">
        <f>+VLOOKUP(E7420, TC!A:D, 4, FALSE())</f>
        <v>1.1278499977215328</v>
      </c>
      <c r="N7420" s="24">
        <f t="shared" si="575"/>
        <v>3370200</v>
      </c>
      <c r="O7420" t="str">
        <f t="shared" si="576"/>
        <v>FACTURA</v>
      </c>
      <c r="P7420" t="str">
        <f t="shared" si="577"/>
        <v>2025</v>
      </c>
      <c r="Q7420" t="str">
        <f t="shared" si="578"/>
        <v>05</v>
      </c>
      <c r="R7420" t="str">
        <f>+IFERROR(VLOOKUP(I7420, Listado!A:B, 2, FALSE()), "COMERCIALIZADORA INTERNACIONAL CARIBBEAN EXOTICS S A")</f>
        <v>COMERCIALIZADORA INTERNACIONAL CARIBBEAN EXOTICS S A</v>
      </c>
      <c r="S7420" s="25">
        <f>+VLOOKUP(E7420, TC!A:D, 2, FALSE())</f>
        <v>4169.47</v>
      </c>
      <c r="T7420" t="str">
        <f t="shared" si="579"/>
        <v>COP</v>
      </c>
    </row>
    <row r="7421" spans="1:20" ht="18.75" hidden="1" customHeight="1" x14ac:dyDescent="0.25">
      <c r="A7421" t="s">
        <v>2887</v>
      </c>
      <c r="B7421" t="s">
        <v>1923</v>
      </c>
      <c r="C7421" t="s">
        <v>1913</v>
      </c>
      <c r="D7421" s="24">
        <v>6007</v>
      </c>
      <c r="E7421" t="s">
        <v>1735</v>
      </c>
      <c r="F7421" t="s">
        <v>128</v>
      </c>
      <c r="G7421" t="s">
        <v>112</v>
      </c>
      <c r="H7421" t="s">
        <v>2702</v>
      </c>
      <c r="I7421" t="s">
        <v>1856</v>
      </c>
      <c r="J7421" t="s">
        <v>1930</v>
      </c>
      <c r="K7421" t="s">
        <v>1928</v>
      </c>
      <c r="L7421" s="24">
        <v>1260.94</v>
      </c>
      <c r="M7421" s="25">
        <f>+VLOOKUP(E7421, TC!A:D, 4, FALSE())</f>
        <v>1.1278499977215328</v>
      </c>
      <c r="N7421" s="24">
        <f t="shared" si="575"/>
        <v>1260.94</v>
      </c>
      <c r="O7421" t="str">
        <f t="shared" si="576"/>
        <v>FACTURA</v>
      </c>
      <c r="P7421" t="str">
        <f t="shared" si="577"/>
        <v>2025</v>
      </c>
      <c r="Q7421" t="str">
        <f t="shared" si="578"/>
        <v>05</v>
      </c>
      <c r="R7421" t="str">
        <f>+IFERROR(VLOOKUP(I7421, Listado!A:B, 2, FALSE()), "COMERCIALIZADORA INTERNACIONAL CARIBBEAN EXOTICS S A")</f>
        <v>HINCAPIE CONTRERAS ERIKA STEFANIA</v>
      </c>
      <c r="S7421" s="25">
        <f>+VLOOKUP(E7421, TC!A:D, 2, FALSE())</f>
        <v>4169.47</v>
      </c>
      <c r="T7421" t="str">
        <f t="shared" si="579"/>
        <v>USD</v>
      </c>
    </row>
    <row r="7422" spans="1:20" ht="18.75" hidden="1" customHeight="1" x14ac:dyDescent="0.25">
      <c r="A7422" t="s">
        <v>2887</v>
      </c>
      <c r="B7422" t="s">
        <v>1923</v>
      </c>
      <c r="C7422" t="s">
        <v>1913</v>
      </c>
      <c r="D7422" s="24">
        <v>6007</v>
      </c>
      <c r="E7422" t="s">
        <v>1735</v>
      </c>
      <c r="F7422" t="s">
        <v>128</v>
      </c>
      <c r="G7422" t="s">
        <v>112</v>
      </c>
      <c r="H7422" t="s">
        <v>2702</v>
      </c>
      <c r="I7422" t="s">
        <v>1856</v>
      </c>
      <c r="J7422" t="s">
        <v>1930</v>
      </c>
      <c r="K7422" t="s">
        <v>1935</v>
      </c>
      <c r="L7422" s="24">
        <v>4641</v>
      </c>
      <c r="M7422" s="25">
        <f>+VLOOKUP(E7422, TC!A:D, 4, FALSE())</f>
        <v>1.1278499977215328</v>
      </c>
      <c r="N7422" s="24">
        <f t="shared" si="575"/>
        <v>4641</v>
      </c>
      <c r="O7422" t="str">
        <f t="shared" si="576"/>
        <v>FACTURA</v>
      </c>
      <c r="P7422" t="str">
        <f t="shared" si="577"/>
        <v>2025</v>
      </c>
      <c r="Q7422" t="str">
        <f t="shared" si="578"/>
        <v>05</v>
      </c>
      <c r="R7422" t="str">
        <f>+IFERROR(VLOOKUP(I7422, Listado!A:B, 2, FALSE()), "COMERCIALIZADORA INTERNACIONAL CARIBBEAN EXOTICS S A")</f>
        <v>HINCAPIE CONTRERAS ERIKA STEFANIA</v>
      </c>
      <c r="S7422" s="25">
        <f>+VLOOKUP(E7422, TC!A:D, 2, FALSE())</f>
        <v>4169.47</v>
      </c>
      <c r="T7422" t="str">
        <f t="shared" si="579"/>
        <v>USD</v>
      </c>
    </row>
    <row r="7423" spans="1:20" ht="18.75" hidden="1" customHeight="1" x14ac:dyDescent="0.25">
      <c r="A7423" t="s">
        <v>2887</v>
      </c>
      <c r="B7423" t="s">
        <v>5</v>
      </c>
      <c r="C7423" t="s">
        <v>1913</v>
      </c>
      <c r="D7423" s="24">
        <v>11991</v>
      </c>
      <c r="E7423" t="s">
        <v>1736</v>
      </c>
      <c r="F7423" t="s">
        <v>99</v>
      </c>
      <c r="G7423" t="s">
        <v>1914</v>
      </c>
      <c r="H7423" t="s">
        <v>2621</v>
      </c>
      <c r="I7423" t="s">
        <v>2730</v>
      </c>
      <c r="J7423" t="s">
        <v>1915</v>
      </c>
      <c r="K7423" t="s">
        <v>109</v>
      </c>
      <c r="L7423" s="24">
        <v>4200000</v>
      </c>
      <c r="M7423" s="25">
        <f>+VLOOKUP(E7423, TC!A:D, 4, FALSE())</f>
        <v>1.1344499992817021</v>
      </c>
      <c r="N7423" s="24">
        <f t="shared" si="575"/>
        <v>4200000</v>
      </c>
      <c r="O7423" t="str">
        <f t="shared" si="576"/>
        <v>FACTURA</v>
      </c>
      <c r="P7423" t="str">
        <f t="shared" si="577"/>
        <v>2025</v>
      </c>
      <c r="Q7423" t="str">
        <f t="shared" si="578"/>
        <v>05</v>
      </c>
      <c r="R7423" t="str">
        <f>+IFERROR(VLOOKUP(I7423, Listado!A:B, 2, FALSE()), "COMERCIALIZADORA INTERNACIONAL CARIBBEAN EXOTICS S A")</f>
        <v>COMERCIALIZADORA INTERNACIONAL CARIBBEAN EXOTICS S A</v>
      </c>
      <c r="S7423" s="25">
        <f>+VLOOKUP(E7423, TC!A:D, 2, FALSE())</f>
        <v>4176.54</v>
      </c>
      <c r="T7423" t="str">
        <f t="shared" si="579"/>
        <v>COP</v>
      </c>
    </row>
    <row r="7424" spans="1:20" ht="18.75" hidden="1" customHeight="1" x14ac:dyDescent="0.25">
      <c r="A7424" t="s">
        <v>2887</v>
      </c>
      <c r="B7424" t="s">
        <v>5</v>
      </c>
      <c r="C7424" t="s">
        <v>1913</v>
      </c>
      <c r="D7424" s="24">
        <v>11992</v>
      </c>
      <c r="E7424" t="s">
        <v>1736</v>
      </c>
      <c r="F7424" t="s">
        <v>99</v>
      </c>
      <c r="G7424" t="s">
        <v>1914</v>
      </c>
      <c r="H7424" t="s">
        <v>2621</v>
      </c>
      <c r="I7424" t="s">
        <v>2486</v>
      </c>
      <c r="J7424" t="s">
        <v>1915</v>
      </c>
      <c r="K7424" t="s">
        <v>111</v>
      </c>
      <c r="L7424" s="24">
        <v>1400000</v>
      </c>
      <c r="M7424" s="25">
        <f>+VLOOKUP(E7424, TC!A:D, 4, FALSE())</f>
        <v>1.1344499992817021</v>
      </c>
      <c r="N7424" s="24">
        <f t="shared" si="575"/>
        <v>1400000</v>
      </c>
      <c r="O7424" t="str">
        <f t="shared" si="576"/>
        <v>FACTURA</v>
      </c>
      <c r="P7424" t="str">
        <f t="shared" si="577"/>
        <v>2025</v>
      </c>
      <c r="Q7424" t="str">
        <f t="shared" si="578"/>
        <v>05</v>
      </c>
      <c r="R7424" t="str">
        <f>+IFERROR(VLOOKUP(I7424, Listado!A:B, 2, FALSE()), "COMERCIALIZADORA INTERNACIONAL CARIBBEAN EXOTICS S A")</f>
        <v>COMERCIALIZADORA INTERNACIONAL CARIBBEAN EXOTICS S A</v>
      </c>
      <c r="S7424" s="25">
        <f>+VLOOKUP(E7424, TC!A:D, 2, FALSE())</f>
        <v>4176.54</v>
      </c>
      <c r="T7424" t="str">
        <f t="shared" si="579"/>
        <v>COP</v>
      </c>
    </row>
    <row r="7425" spans="1:20" ht="18.75" hidden="1" customHeight="1" x14ac:dyDescent="0.25">
      <c r="A7425" t="s">
        <v>2887</v>
      </c>
      <c r="B7425" t="s">
        <v>5</v>
      </c>
      <c r="C7425" t="s">
        <v>1913</v>
      </c>
      <c r="D7425" s="24">
        <v>11993</v>
      </c>
      <c r="E7425" t="s">
        <v>1736</v>
      </c>
      <c r="F7425" t="s">
        <v>99</v>
      </c>
      <c r="G7425" t="s">
        <v>1914</v>
      </c>
      <c r="H7425" t="s">
        <v>2621</v>
      </c>
      <c r="I7425" t="s">
        <v>3059</v>
      </c>
      <c r="J7425" t="s">
        <v>1915</v>
      </c>
      <c r="K7425" t="s">
        <v>107</v>
      </c>
      <c r="L7425" s="24">
        <v>220000</v>
      </c>
      <c r="M7425" s="25">
        <f>+VLOOKUP(E7425, TC!A:D, 4, FALSE())</f>
        <v>1.1344499992817021</v>
      </c>
      <c r="N7425" s="24">
        <f t="shared" si="575"/>
        <v>220000</v>
      </c>
      <c r="O7425" t="str">
        <f t="shared" si="576"/>
        <v>FACTURA</v>
      </c>
      <c r="P7425" t="str">
        <f t="shared" si="577"/>
        <v>2025</v>
      </c>
      <c r="Q7425" t="str">
        <f t="shared" si="578"/>
        <v>05</v>
      </c>
      <c r="R7425" t="str">
        <f>+IFERROR(VLOOKUP(I7425, Listado!A:B, 2, FALSE()), "COMERCIALIZADORA INTERNACIONAL CARIBBEAN EXOTICS S A")</f>
        <v>COMERCIALIZADORA INTERNACIONAL CARIBBEAN EXOTICS S A</v>
      </c>
      <c r="S7425" s="25">
        <f>+VLOOKUP(E7425, TC!A:D, 2, FALSE())</f>
        <v>4176.54</v>
      </c>
      <c r="T7425" t="str">
        <f t="shared" si="579"/>
        <v>COP</v>
      </c>
    </row>
    <row r="7426" spans="1:20" ht="18.75" hidden="1" customHeight="1" x14ac:dyDescent="0.25">
      <c r="A7426" t="s">
        <v>2887</v>
      </c>
      <c r="B7426" t="s">
        <v>5</v>
      </c>
      <c r="C7426" t="s">
        <v>1913</v>
      </c>
      <c r="D7426" s="24">
        <v>11993</v>
      </c>
      <c r="E7426" t="s">
        <v>1736</v>
      </c>
      <c r="F7426" t="s">
        <v>99</v>
      </c>
      <c r="G7426" t="s">
        <v>1914</v>
      </c>
      <c r="H7426" t="s">
        <v>2621</v>
      </c>
      <c r="I7426" t="s">
        <v>3059</v>
      </c>
      <c r="J7426" t="s">
        <v>1915</v>
      </c>
      <c r="K7426" t="s">
        <v>109</v>
      </c>
      <c r="L7426" s="24">
        <v>1400000</v>
      </c>
      <c r="M7426" s="25">
        <f>+VLOOKUP(E7426, TC!A:D, 4, FALSE())</f>
        <v>1.1344499992817021</v>
      </c>
      <c r="N7426" s="24">
        <f t="shared" ref="N7426:N7489" si="580">+IF(F7426="EUR", (M7426*L7426), IF(I7426="JUAN MATAS SAS", (L7426/S7426), L7426))</f>
        <v>1400000</v>
      </c>
      <c r="O7426" t="str">
        <f t="shared" ref="O7426:O7489" si="581">+IF(C7426="CFE", "FACTURA", IF(ISERROR(SEARCH("ANULA", H7426))=FALSE(), "ANULACIÓN FE", IF(ISERROR(SEARCH("CANCELLATION", H7426))=FALSE(), "ANULACIÓN FE", "NOTAS")))</f>
        <v>FACTURA</v>
      </c>
      <c r="P7426" t="str">
        <f t="shared" ref="P7426:P7489" si="582">+LEFT(E7426, 4)</f>
        <v>2025</v>
      </c>
      <c r="Q7426" t="str">
        <f t="shared" ref="Q7426:Q7489" si="583">+MID(E7426, 5, 2)</f>
        <v>05</v>
      </c>
      <c r="R7426" t="str">
        <f>+IFERROR(VLOOKUP(I7426, Listado!A:B, 2, FALSE()), "COMERCIALIZADORA INTERNACIONAL CARIBBEAN EXOTICS S A")</f>
        <v>COMERCIALIZADORA INTERNACIONAL CARIBBEAN EXOTICS S A</v>
      </c>
      <c r="S7426" s="25">
        <f>+VLOOKUP(E7426, TC!A:D, 2, FALSE())</f>
        <v>4176.54</v>
      </c>
      <c r="T7426" t="str">
        <f t="shared" ref="T7426:T7489" si="584">+IF(I7426="JUAN MATAS SAS", "USD", F7426)</f>
        <v>COP</v>
      </c>
    </row>
    <row r="7427" spans="1:20" ht="18.75" hidden="1" customHeight="1" x14ac:dyDescent="0.25">
      <c r="A7427" t="s">
        <v>2887</v>
      </c>
      <c r="B7427" t="s">
        <v>5</v>
      </c>
      <c r="C7427" t="s">
        <v>1913</v>
      </c>
      <c r="D7427" s="24">
        <v>11994</v>
      </c>
      <c r="E7427" t="s">
        <v>1736</v>
      </c>
      <c r="F7427" t="s">
        <v>1924</v>
      </c>
      <c r="G7427" t="s">
        <v>108</v>
      </c>
      <c r="H7427" t="s">
        <v>3060</v>
      </c>
      <c r="I7427" t="s">
        <v>1869</v>
      </c>
      <c r="J7427" t="s">
        <v>1919</v>
      </c>
      <c r="K7427" t="s">
        <v>47</v>
      </c>
      <c r="L7427" s="24">
        <v>341.75439999999998</v>
      </c>
      <c r="M7427" s="25">
        <f>+VLOOKUP(E7427, TC!A:D, 4, FALSE())</f>
        <v>1.1344499992817021</v>
      </c>
      <c r="N7427" s="24">
        <f t="shared" si="580"/>
        <v>387.70327883451853</v>
      </c>
      <c r="O7427" t="str">
        <f t="shared" si="581"/>
        <v>FACTURA</v>
      </c>
      <c r="P7427" t="str">
        <f t="shared" si="582"/>
        <v>2025</v>
      </c>
      <c r="Q7427" t="str">
        <f t="shared" si="583"/>
        <v>05</v>
      </c>
      <c r="R7427" t="str">
        <f>+IFERROR(VLOOKUP(I7427, Listado!A:B, 2, FALSE()), "COMERCIALIZADORA INTERNACIONAL CARIBBEAN EXOTICS S A")</f>
        <v>PIEDRAHITA PEREZ MARIANA</v>
      </c>
      <c r="S7427" s="25">
        <f>+VLOOKUP(E7427, TC!A:D, 2, FALSE())</f>
        <v>4176.54</v>
      </c>
      <c r="T7427" t="str">
        <f t="shared" si="584"/>
        <v>EUR</v>
      </c>
    </row>
    <row r="7428" spans="1:20" ht="18.75" hidden="1" customHeight="1" x14ac:dyDescent="0.25">
      <c r="A7428" t="s">
        <v>2887</v>
      </c>
      <c r="B7428" t="s">
        <v>5</v>
      </c>
      <c r="C7428" t="s">
        <v>1913</v>
      </c>
      <c r="D7428" s="24">
        <v>11994</v>
      </c>
      <c r="E7428" t="s">
        <v>1736</v>
      </c>
      <c r="F7428" t="s">
        <v>1924</v>
      </c>
      <c r="G7428" t="s">
        <v>108</v>
      </c>
      <c r="H7428" t="s">
        <v>3060</v>
      </c>
      <c r="I7428" t="s">
        <v>1869</v>
      </c>
      <c r="J7428" t="s">
        <v>1919</v>
      </c>
      <c r="K7428" t="s">
        <v>47</v>
      </c>
      <c r="L7428" s="24">
        <v>15.077400000000001</v>
      </c>
      <c r="M7428" s="25">
        <f>+VLOOKUP(E7428, TC!A:D, 4, FALSE())</f>
        <v>1.1344499992817021</v>
      </c>
      <c r="N7428" s="24">
        <f t="shared" si="580"/>
        <v>17.104556419169935</v>
      </c>
      <c r="O7428" t="str">
        <f t="shared" si="581"/>
        <v>FACTURA</v>
      </c>
      <c r="P7428" t="str">
        <f t="shared" si="582"/>
        <v>2025</v>
      </c>
      <c r="Q7428" t="str">
        <f t="shared" si="583"/>
        <v>05</v>
      </c>
      <c r="R7428" t="str">
        <f>+IFERROR(VLOOKUP(I7428, Listado!A:B, 2, FALSE()), "COMERCIALIZADORA INTERNACIONAL CARIBBEAN EXOTICS S A")</f>
        <v>PIEDRAHITA PEREZ MARIANA</v>
      </c>
      <c r="S7428" s="25">
        <f>+VLOOKUP(E7428, TC!A:D, 2, FALSE())</f>
        <v>4176.54</v>
      </c>
      <c r="T7428" t="str">
        <f t="shared" si="584"/>
        <v>EUR</v>
      </c>
    </row>
    <row r="7429" spans="1:20" ht="18.75" hidden="1" customHeight="1" x14ac:dyDescent="0.25">
      <c r="A7429" t="s">
        <v>2887</v>
      </c>
      <c r="B7429" t="s">
        <v>5</v>
      </c>
      <c r="C7429" t="s">
        <v>1913</v>
      </c>
      <c r="D7429" s="24">
        <v>11994</v>
      </c>
      <c r="E7429" t="s">
        <v>1736</v>
      </c>
      <c r="F7429" t="s">
        <v>1924</v>
      </c>
      <c r="G7429" t="s">
        <v>108</v>
      </c>
      <c r="H7429" t="s">
        <v>3060</v>
      </c>
      <c r="I7429" t="s">
        <v>1869</v>
      </c>
      <c r="J7429" t="s">
        <v>1919</v>
      </c>
      <c r="K7429" t="s">
        <v>47</v>
      </c>
      <c r="L7429" s="24">
        <v>140.72239999999999</v>
      </c>
      <c r="M7429" s="25">
        <f>+VLOOKUP(E7429, TC!A:D, 4, FALSE())</f>
        <v>1.1344499992817021</v>
      </c>
      <c r="N7429" s="24">
        <f t="shared" si="580"/>
        <v>159.64252657891939</v>
      </c>
      <c r="O7429" t="str">
        <f t="shared" si="581"/>
        <v>FACTURA</v>
      </c>
      <c r="P7429" t="str">
        <f t="shared" si="582"/>
        <v>2025</v>
      </c>
      <c r="Q7429" t="str">
        <f t="shared" si="583"/>
        <v>05</v>
      </c>
      <c r="R7429" t="str">
        <f>+IFERROR(VLOOKUP(I7429, Listado!A:B, 2, FALSE()), "COMERCIALIZADORA INTERNACIONAL CARIBBEAN EXOTICS S A")</f>
        <v>PIEDRAHITA PEREZ MARIANA</v>
      </c>
      <c r="S7429" s="25">
        <f>+VLOOKUP(E7429, TC!A:D, 2, FALSE())</f>
        <v>4176.54</v>
      </c>
      <c r="T7429" t="str">
        <f t="shared" si="584"/>
        <v>EUR</v>
      </c>
    </row>
    <row r="7430" spans="1:20" ht="18.75" hidden="1" customHeight="1" x14ac:dyDescent="0.25">
      <c r="A7430" t="s">
        <v>2887</v>
      </c>
      <c r="B7430" t="s">
        <v>5</v>
      </c>
      <c r="C7430" t="s">
        <v>1913</v>
      </c>
      <c r="D7430" s="24">
        <v>11994</v>
      </c>
      <c r="E7430" t="s">
        <v>1736</v>
      </c>
      <c r="F7430" t="s">
        <v>1924</v>
      </c>
      <c r="G7430" t="s">
        <v>108</v>
      </c>
      <c r="H7430" t="s">
        <v>3060</v>
      </c>
      <c r="I7430" t="s">
        <v>1869</v>
      </c>
      <c r="J7430" t="s">
        <v>1919</v>
      </c>
      <c r="K7430" t="s">
        <v>47</v>
      </c>
      <c r="L7430" s="24">
        <v>562.88959999999997</v>
      </c>
      <c r="M7430" s="25">
        <f>+VLOOKUP(E7430, TC!A:D, 4, FALSE())</f>
        <v>1.1344499992817021</v>
      </c>
      <c r="N7430" s="24">
        <f t="shared" si="580"/>
        <v>638.57010631567755</v>
      </c>
      <c r="O7430" t="str">
        <f t="shared" si="581"/>
        <v>FACTURA</v>
      </c>
      <c r="P7430" t="str">
        <f t="shared" si="582"/>
        <v>2025</v>
      </c>
      <c r="Q7430" t="str">
        <f t="shared" si="583"/>
        <v>05</v>
      </c>
      <c r="R7430" t="str">
        <f>+IFERROR(VLOOKUP(I7430, Listado!A:B, 2, FALSE()), "COMERCIALIZADORA INTERNACIONAL CARIBBEAN EXOTICS S A")</f>
        <v>PIEDRAHITA PEREZ MARIANA</v>
      </c>
      <c r="S7430" s="25">
        <f>+VLOOKUP(E7430, TC!A:D, 2, FALSE())</f>
        <v>4176.54</v>
      </c>
      <c r="T7430" t="str">
        <f t="shared" si="584"/>
        <v>EUR</v>
      </c>
    </row>
    <row r="7431" spans="1:20" ht="18.75" hidden="1" customHeight="1" x14ac:dyDescent="0.25">
      <c r="A7431" t="s">
        <v>2887</v>
      </c>
      <c r="B7431" t="s">
        <v>5</v>
      </c>
      <c r="C7431" t="s">
        <v>1913</v>
      </c>
      <c r="D7431" s="24">
        <v>11994</v>
      </c>
      <c r="E7431" t="s">
        <v>1736</v>
      </c>
      <c r="F7431" t="s">
        <v>1924</v>
      </c>
      <c r="G7431" t="s">
        <v>108</v>
      </c>
      <c r="H7431" t="s">
        <v>3060</v>
      </c>
      <c r="I7431" t="s">
        <v>1869</v>
      </c>
      <c r="J7431" t="s">
        <v>1919</v>
      </c>
      <c r="K7431" t="s">
        <v>47</v>
      </c>
      <c r="L7431" s="24">
        <v>346.78019999999998</v>
      </c>
      <c r="M7431" s="25">
        <f>+VLOOKUP(E7431, TC!A:D, 4, FALSE())</f>
        <v>1.1344499992817021</v>
      </c>
      <c r="N7431" s="24">
        <f t="shared" si="580"/>
        <v>393.4047976409085</v>
      </c>
      <c r="O7431" t="str">
        <f t="shared" si="581"/>
        <v>FACTURA</v>
      </c>
      <c r="P7431" t="str">
        <f t="shared" si="582"/>
        <v>2025</v>
      </c>
      <c r="Q7431" t="str">
        <f t="shared" si="583"/>
        <v>05</v>
      </c>
      <c r="R7431" t="str">
        <f>+IFERROR(VLOOKUP(I7431, Listado!A:B, 2, FALSE()), "COMERCIALIZADORA INTERNACIONAL CARIBBEAN EXOTICS S A")</f>
        <v>PIEDRAHITA PEREZ MARIANA</v>
      </c>
      <c r="S7431" s="25">
        <f>+VLOOKUP(E7431, TC!A:D, 2, FALSE())</f>
        <v>4176.54</v>
      </c>
      <c r="T7431" t="str">
        <f t="shared" si="584"/>
        <v>EUR</v>
      </c>
    </row>
    <row r="7432" spans="1:20" ht="18.75" hidden="1" customHeight="1" x14ac:dyDescent="0.25">
      <c r="A7432" t="s">
        <v>2887</v>
      </c>
      <c r="B7432" t="s">
        <v>5</v>
      </c>
      <c r="C7432" t="s">
        <v>1913</v>
      </c>
      <c r="D7432" s="24">
        <v>11994</v>
      </c>
      <c r="E7432" t="s">
        <v>1736</v>
      </c>
      <c r="F7432" t="s">
        <v>1924</v>
      </c>
      <c r="G7432" t="s">
        <v>108</v>
      </c>
      <c r="H7432" t="s">
        <v>3060</v>
      </c>
      <c r="I7432" t="s">
        <v>1869</v>
      </c>
      <c r="J7432" t="s">
        <v>1919</v>
      </c>
      <c r="K7432" t="s">
        <v>47</v>
      </c>
      <c r="L7432" s="24">
        <v>201.03200000000001</v>
      </c>
      <c r="M7432" s="25">
        <f>+VLOOKUP(E7432, TC!A:D, 4, FALSE())</f>
        <v>1.1344499992817021</v>
      </c>
      <c r="N7432" s="24">
        <f t="shared" si="580"/>
        <v>228.06075225559914</v>
      </c>
      <c r="O7432" t="str">
        <f t="shared" si="581"/>
        <v>FACTURA</v>
      </c>
      <c r="P7432" t="str">
        <f t="shared" si="582"/>
        <v>2025</v>
      </c>
      <c r="Q7432" t="str">
        <f t="shared" si="583"/>
        <v>05</v>
      </c>
      <c r="R7432" t="str">
        <f>+IFERROR(VLOOKUP(I7432, Listado!A:B, 2, FALSE()), "COMERCIALIZADORA INTERNACIONAL CARIBBEAN EXOTICS S A")</f>
        <v>PIEDRAHITA PEREZ MARIANA</v>
      </c>
      <c r="S7432" s="25">
        <f>+VLOOKUP(E7432, TC!A:D, 2, FALSE())</f>
        <v>4176.54</v>
      </c>
      <c r="T7432" t="str">
        <f t="shared" si="584"/>
        <v>EUR</v>
      </c>
    </row>
    <row r="7433" spans="1:20" ht="18.75" hidden="1" customHeight="1" x14ac:dyDescent="0.25">
      <c r="A7433" t="s">
        <v>2887</v>
      </c>
      <c r="B7433" t="s">
        <v>5</v>
      </c>
      <c r="C7433" t="s">
        <v>1913</v>
      </c>
      <c r="D7433" s="24">
        <v>11994</v>
      </c>
      <c r="E7433" t="s">
        <v>1736</v>
      </c>
      <c r="F7433" t="s">
        <v>1924</v>
      </c>
      <c r="G7433" t="s">
        <v>108</v>
      </c>
      <c r="H7433" t="s">
        <v>3060</v>
      </c>
      <c r="I7433" t="s">
        <v>1869</v>
      </c>
      <c r="J7433" t="s">
        <v>1919</v>
      </c>
      <c r="K7433" t="s">
        <v>20</v>
      </c>
      <c r="L7433" s="24">
        <v>3228.3011999999999</v>
      </c>
      <c r="M7433" s="25">
        <f>+VLOOKUP(E7433, TC!A:D, 4, FALSE())</f>
        <v>1.1344499992817021</v>
      </c>
      <c r="N7433" s="24">
        <f t="shared" si="580"/>
        <v>3662.346294021118</v>
      </c>
      <c r="O7433" t="str">
        <f t="shared" si="581"/>
        <v>FACTURA</v>
      </c>
      <c r="P7433" t="str">
        <f t="shared" si="582"/>
        <v>2025</v>
      </c>
      <c r="Q7433" t="str">
        <f t="shared" si="583"/>
        <v>05</v>
      </c>
      <c r="R7433" t="str">
        <f>+IFERROR(VLOOKUP(I7433, Listado!A:B, 2, FALSE()), "COMERCIALIZADORA INTERNACIONAL CARIBBEAN EXOTICS S A")</f>
        <v>PIEDRAHITA PEREZ MARIANA</v>
      </c>
      <c r="S7433" s="25">
        <f>+VLOOKUP(E7433, TC!A:D, 2, FALSE())</f>
        <v>4176.54</v>
      </c>
      <c r="T7433" t="str">
        <f t="shared" si="584"/>
        <v>EUR</v>
      </c>
    </row>
    <row r="7434" spans="1:20" ht="18.75" hidden="1" customHeight="1" x14ac:dyDescent="0.25">
      <c r="A7434" t="s">
        <v>2887</v>
      </c>
      <c r="B7434" t="s">
        <v>5</v>
      </c>
      <c r="C7434" t="s">
        <v>1913</v>
      </c>
      <c r="D7434" s="24">
        <v>11994</v>
      </c>
      <c r="E7434" t="s">
        <v>1736</v>
      </c>
      <c r="F7434" t="s">
        <v>1924</v>
      </c>
      <c r="G7434" t="s">
        <v>108</v>
      </c>
      <c r="H7434" t="s">
        <v>3060</v>
      </c>
      <c r="I7434" t="s">
        <v>1869</v>
      </c>
      <c r="J7434" t="s">
        <v>1919</v>
      </c>
      <c r="K7434" t="s">
        <v>20</v>
      </c>
      <c r="L7434" s="24">
        <v>497.8972</v>
      </c>
      <c r="M7434" s="25">
        <f>+VLOOKUP(E7434, TC!A:D, 4, FALSE())</f>
        <v>1.1344499992817021</v>
      </c>
      <c r="N7434" s="24">
        <f t="shared" si="580"/>
        <v>564.83947818236152</v>
      </c>
      <c r="O7434" t="str">
        <f t="shared" si="581"/>
        <v>FACTURA</v>
      </c>
      <c r="P7434" t="str">
        <f t="shared" si="582"/>
        <v>2025</v>
      </c>
      <c r="Q7434" t="str">
        <f t="shared" si="583"/>
        <v>05</v>
      </c>
      <c r="R7434" t="str">
        <f>+IFERROR(VLOOKUP(I7434, Listado!A:B, 2, FALSE()), "COMERCIALIZADORA INTERNACIONAL CARIBBEAN EXOTICS S A")</f>
        <v>PIEDRAHITA PEREZ MARIANA</v>
      </c>
      <c r="S7434" s="25">
        <f>+VLOOKUP(E7434, TC!A:D, 2, FALSE())</f>
        <v>4176.54</v>
      </c>
      <c r="T7434" t="str">
        <f t="shared" si="584"/>
        <v>EUR</v>
      </c>
    </row>
    <row r="7435" spans="1:20" ht="18.75" hidden="1" customHeight="1" x14ac:dyDescent="0.25">
      <c r="A7435" t="s">
        <v>2887</v>
      </c>
      <c r="B7435" t="s">
        <v>5</v>
      </c>
      <c r="C7435" t="s">
        <v>1913</v>
      </c>
      <c r="D7435" s="24">
        <v>11994</v>
      </c>
      <c r="E7435" t="s">
        <v>1736</v>
      </c>
      <c r="F7435" t="s">
        <v>1924</v>
      </c>
      <c r="G7435" t="s">
        <v>108</v>
      </c>
      <c r="H7435" t="s">
        <v>3060</v>
      </c>
      <c r="I7435" t="s">
        <v>1869</v>
      </c>
      <c r="J7435" t="s">
        <v>1919</v>
      </c>
      <c r="K7435" t="s">
        <v>20</v>
      </c>
      <c r="L7435" s="24">
        <v>642.44799999999998</v>
      </c>
      <c r="M7435" s="25">
        <f>+VLOOKUP(E7435, TC!A:D, 4, FALSE())</f>
        <v>1.1344499992817021</v>
      </c>
      <c r="N7435" s="24">
        <f t="shared" si="580"/>
        <v>728.82513313853087</v>
      </c>
      <c r="O7435" t="str">
        <f t="shared" si="581"/>
        <v>FACTURA</v>
      </c>
      <c r="P7435" t="str">
        <f t="shared" si="582"/>
        <v>2025</v>
      </c>
      <c r="Q7435" t="str">
        <f t="shared" si="583"/>
        <v>05</v>
      </c>
      <c r="R7435" t="str">
        <f>+IFERROR(VLOOKUP(I7435, Listado!A:B, 2, FALSE()), "COMERCIALIZADORA INTERNACIONAL CARIBBEAN EXOTICS S A")</f>
        <v>PIEDRAHITA PEREZ MARIANA</v>
      </c>
      <c r="S7435" s="25">
        <f>+VLOOKUP(E7435, TC!A:D, 2, FALSE())</f>
        <v>4176.54</v>
      </c>
      <c r="T7435" t="str">
        <f t="shared" si="584"/>
        <v>EUR</v>
      </c>
    </row>
    <row r="7436" spans="1:20" ht="18.75" hidden="1" customHeight="1" x14ac:dyDescent="0.25">
      <c r="A7436" t="s">
        <v>2887</v>
      </c>
      <c r="B7436" t="s">
        <v>5</v>
      </c>
      <c r="C7436" t="s">
        <v>1913</v>
      </c>
      <c r="D7436" s="24">
        <v>11994</v>
      </c>
      <c r="E7436" t="s">
        <v>1736</v>
      </c>
      <c r="F7436" t="s">
        <v>1924</v>
      </c>
      <c r="G7436" t="s">
        <v>108</v>
      </c>
      <c r="H7436" t="s">
        <v>3060</v>
      </c>
      <c r="I7436" t="s">
        <v>1869</v>
      </c>
      <c r="J7436" t="s">
        <v>1919</v>
      </c>
      <c r="K7436" t="s">
        <v>1959</v>
      </c>
      <c r="L7436" s="24">
        <v>550</v>
      </c>
      <c r="M7436" s="25">
        <f>+VLOOKUP(E7436, TC!A:D, 4, FALSE())</f>
        <v>1.1344499992817021</v>
      </c>
      <c r="N7436" s="24">
        <f t="shared" si="580"/>
        <v>623.94749960493618</v>
      </c>
      <c r="O7436" t="str">
        <f t="shared" si="581"/>
        <v>FACTURA</v>
      </c>
      <c r="P7436" t="str">
        <f t="shared" si="582"/>
        <v>2025</v>
      </c>
      <c r="Q7436" t="str">
        <f t="shared" si="583"/>
        <v>05</v>
      </c>
      <c r="R7436" t="str">
        <f>+IFERROR(VLOOKUP(I7436, Listado!A:B, 2, FALSE()), "COMERCIALIZADORA INTERNACIONAL CARIBBEAN EXOTICS S A")</f>
        <v>PIEDRAHITA PEREZ MARIANA</v>
      </c>
      <c r="S7436" s="25">
        <f>+VLOOKUP(E7436, TC!A:D, 2, FALSE())</f>
        <v>4176.54</v>
      </c>
      <c r="T7436" t="str">
        <f t="shared" si="584"/>
        <v>EUR</v>
      </c>
    </row>
    <row r="7437" spans="1:20" ht="18.75" hidden="1" customHeight="1" x14ac:dyDescent="0.25">
      <c r="A7437" t="s">
        <v>2887</v>
      </c>
      <c r="B7437" t="s">
        <v>5</v>
      </c>
      <c r="C7437" t="s">
        <v>1913</v>
      </c>
      <c r="D7437" s="24">
        <v>11994</v>
      </c>
      <c r="E7437" t="s">
        <v>1736</v>
      </c>
      <c r="F7437" t="s">
        <v>1924</v>
      </c>
      <c r="G7437" t="s">
        <v>108</v>
      </c>
      <c r="H7437" t="s">
        <v>3060</v>
      </c>
      <c r="I7437" t="s">
        <v>1869</v>
      </c>
      <c r="J7437" t="s">
        <v>1919</v>
      </c>
      <c r="K7437" t="s">
        <v>1960</v>
      </c>
      <c r="L7437" s="24">
        <v>17.0976</v>
      </c>
      <c r="M7437" s="25">
        <f>+VLOOKUP(E7437, TC!A:D, 4, FALSE())</f>
        <v>1.1344499992817021</v>
      </c>
      <c r="N7437" s="24">
        <f t="shared" si="580"/>
        <v>19.396372307718831</v>
      </c>
      <c r="O7437" t="str">
        <f t="shared" si="581"/>
        <v>FACTURA</v>
      </c>
      <c r="P7437" t="str">
        <f t="shared" si="582"/>
        <v>2025</v>
      </c>
      <c r="Q7437" t="str">
        <f t="shared" si="583"/>
        <v>05</v>
      </c>
      <c r="R7437" t="str">
        <f>+IFERROR(VLOOKUP(I7437, Listado!A:B, 2, FALSE()), "COMERCIALIZADORA INTERNACIONAL CARIBBEAN EXOTICS S A")</f>
        <v>PIEDRAHITA PEREZ MARIANA</v>
      </c>
      <c r="S7437" s="25">
        <f>+VLOOKUP(E7437, TC!A:D, 2, FALSE())</f>
        <v>4176.54</v>
      </c>
      <c r="T7437" t="str">
        <f t="shared" si="584"/>
        <v>EUR</v>
      </c>
    </row>
    <row r="7438" spans="1:20" ht="18.75" hidden="1" customHeight="1" x14ac:dyDescent="0.25">
      <c r="A7438" t="s">
        <v>2887</v>
      </c>
      <c r="B7438" t="s">
        <v>1923</v>
      </c>
      <c r="C7438" t="s">
        <v>1913</v>
      </c>
      <c r="D7438" s="24">
        <v>6008</v>
      </c>
      <c r="E7438" t="s">
        <v>1736</v>
      </c>
      <c r="F7438" t="s">
        <v>128</v>
      </c>
      <c r="G7438" t="s">
        <v>108</v>
      </c>
      <c r="H7438" t="s">
        <v>2006</v>
      </c>
      <c r="I7438" t="s">
        <v>1878</v>
      </c>
      <c r="J7438" t="s">
        <v>2007</v>
      </c>
      <c r="K7438" t="s">
        <v>2008</v>
      </c>
      <c r="L7438" s="24">
        <v>1260</v>
      </c>
      <c r="M7438" s="25">
        <f>+VLOOKUP(E7438, TC!A:D, 4, FALSE())</f>
        <v>1.1344499992817021</v>
      </c>
      <c r="N7438" s="24">
        <f t="shared" si="580"/>
        <v>1260</v>
      </c>
      <c r="O7438" t="str">
        <f t="shared" si="581"/>
        <v>FACTURA</v>
      </c>
      <c r="P7438" t="str">
        <f t="shared" si="582"/>
        <v>2025</v>
      </c>
      <c r="Q7438" t="str">
        <f t="shared" si="583"/>
        <v>05</v>
      </c>
      <c r="R7438" t="str">
        <f>+IFERROR(VLOOKUP(I7438, Listado!A:B, 2, FALSE()), "COMERCIALIZADORA INTERNACIONAL CARIBBEAN EXOTICS S A")</f>
        <v>PIEDRAHITA PEREZ MARIANA</v>
      </c>
      <c r="S7438" s="25">
        <f>+VLOOKUP(E7438, TC!A:D, 2, FALSE())</f>
        <v>4176.54</v>
      </c>
      <c r="T7438" t="str">
        <f t="shared" si="584"/>
        <v>USD</v>
      </c>
    </row>
    <row r="7439" spans="1:20" ht="18.75" hidden="1" customHeight="1" x14ac:dyDescent="0.25">
      <c r="A7439" t="s">
        <v>2887</v>
      </c>
      <c r="B7439" t="s">
        <v>1923</v>
      </c>
      <c r="C7439" t="s">
        <v>1913</v>
      </c>
      <c r="D7439" s="24">
        <v>6008</v>
      </c>
      <c r="E7439" t="s">
        <v>1736</v>
      </c>
      <c r="F7439" t="s">
        <v>128</v>
      </c>
      <c r="G7439" t="s">
        <v>108</v>
      </c>
      <c r="H7439" t="s">
        <v>2006</v>
      </c>
      <c r="I7439" t="s">
        <v>1878</v>
      </c>
      <c r="J7439" t="s">
        <v>2007</v>
      </c>
      <c r="K7439" t="s">
        <v>2010</v>
      </c>
      <c r="L7439" s="24">
        <v>610</v>
      </c>
      <c r="M7439" s="25">
        <f>+VLOOKUP(E7439, TC!A:D, 4, FALSE())</f>
        <v>1.1344499992817021</v>
      </c>
      <c r="N7439" s="24">
        <f t="shared" si="580"/>
        <v>610</v>
      </c>
      <c r="O7439" t="str">
        <f t="shared" si="581"/>
        <v>FACTURA</v>
      </c>
      <c r="P7439" t="str">
        <f t="shared" si="582"/>
        <v>2025</v>
      </c>
      <c r="Q7439" t="str">
        <f t="shared" si="583"/>
        <v>05</v>
      </c>
      <c r="R7439" t="str">
        <f>+IFERROR(VLOOKUP(I7439, Listado!A:B, 2, FALSE()), "COMERCIALIZADORA INTERNACIONAL CARIBBEAN EXOTICS S A")</f>
        <v>PIEDRAHITA PEREZ MARIANA</v>
      </c>
      <c r="S7439" s="25">
        <f>+VLOOKUP(E7439, TC!A:D, 2, FALSE())</f>
        <v>4176.54</v>
      </c>
      <c r="T7439" t="str">
        <f t="shared" si="584"/>
        <v>USD</v>
      </c>
    </row>
    <row r="7440" spans="1:20" ht="18.75" hidden="1" customHeight="1" x14ac:dyDescent="0.25">
      <c r="A7440" t="s">
        <v>2887</v>
      </c>
      <c r="B7440" t="s">
        <v>1923</v>
      </c>
      <c r="C7440" t="s">
        <v>1913</v>
      </c>
      <c r="D7440" s="24">
        <v>6008</v>
      </c>
      <c r="E7440" t="s">
        <v>1736</v>
      </c>
      <c r="F7440" t="s">
        <v>128</v>
      </c>
      <c r="G7440" t="s">
        <v>108</v>
      </c>
      <c r="H7440" t="s">
        <v>2006</v>
      </c>
      <c r="I7440" t="s">
        <v>1878</v>
      </c>
      <c r="J7440" t="s">
        <v>2007</v>
      </c>
      <c r="K7440" t="s">
        <v>2011</v>
      </c>
      <c r="L7440" s="24">
        <v>218</v>
      </c>
      <c r="M7440" s="25">
        <f>+VLOOKUP(E7440, TC!A:D, 4, FALSE())</f>
        <v>1.1344499992817021</v>
      </c>
      <c r="N7440" s="24">
        <f t="shared" si="580"/>
        <v>218</v>
      </c>
      <c r="O7440" t="str">
        <f t="shared" si="581"/>
        <v>FACTURA</v>
      </c>
      <c r="P7440" t="str">
        <f t="shared" si="582"/>
        <v>2025</v>
      </c>
      <c r="Q7440" t="str">
        <f t="shared" si="583"/>
        <v>05</v>
      </c>
      <c r="R7440" t="str">
        <f>+IFERROR(VLOOKUP(I7440, Listado!A:B, 2, FALSE()), "COMERCIALIZADORA INTERNACIONAL CARIBBEAN EXOTICS S A")</f>
        <v>PIEDRAHITA PEREZ MARIANA</v>
      </c>
      <c r="S7440" s="25">
        <f>+VLOOKUP(E7440, TC!A:D, 2, FALSE())</f>
        <v>4176.54</v>
      </c>
      <c r="T7440" t="str">
        <f t="shared" si="584"/>
        <v>USD</v>
      </c>
    </row>
    <row r="7441" spans="1:20" ht="18.75" hidden="1" customHeight="1" x14ac:dyDescent="0.25">
      <c r="A7441" t="s">
        <v>2887</v>
      </c>
      <c r="B7441" t="s">
        <v>5</v>
      </c>
      <c r="C7441" t="s">
        <v>1913</v>
      </c>
      <c r="D7441" s="24">
        <v>11995</v>
      </c>
      <c r="E7441" t="s">
        <v>1736</v>
      </c>
      <c r="F7441" t="s">
        <v>99</v>
      </c>
      <c r="G7441" t="s">
        <v>113</v>
      </c>
      <c r="I7441" t="s">
        <v>2377</v>
      </c>
      <c r="J7441" t="s">
        <v>1915</v>
      </c>
      <c r="K7441" t="s">
        <v>2021</v>
      </c>
      <c r="L7441" s="24">
        <v>212240</v>
      </c>
      <c r="M7441" s="25">
        <f>+VLOOKUP(E7441, TC!A:D, 4, FALSE())</f>
        <v>1.1344499992817021</v>
      </c>
      <c r="N7441" s="24">
        <f t="shared" si="580"/>
        <v>212240</v>
      </c>
      <c r="O7441" t="str">
        <f t="shared" si="581"/>
        <v>FACTURA</v>
      </c>
      <c r="P7441" t="str">
        <f t="shared" si="582"/>
        <v>2025</v>
      </c>
      <c r="Q7441" t="str">
        <f t="shared" si="583"/>
        <v>05</v>
      </c>
      <c r="R7441" t="str">
        <f>+IFERROR(VLOOKUP(I7441, Listado!A:B, 2, FALSE()), "COMERCIALIZADORA INTERNACIONAL CARIBBEAN EXOTICS S A")</f>
        <v>COMERCIALIZADORA INTERNACIONAL CARIBBEAN EXOTICS S A</v>
      </c>
      <c r="S7441" s="25">
        <f>+VLOOKUP(E7441, TC!A:D, 2, FALSE())</f>
        <v>4176.54</v>
      </c>
      <c r="T7441" t="str">
        <f t="shared" si="584"/>
        <v>COP</v>
      </c>
    </row>
    <row r="7442" spans="1:20" ht="18.75" hidden="1" customHeight="1" x14ac:dyDescent="0.25">
      <c r="A7442" t="s">
        <v>2887</v>
      </c>
      <c r="B7442" t="s">
        <v>5</v>
      </c>
      <c r="C7442" t="s">
        <v>1913</v>
      </c>
      <c r="D7442" s="24">
        <v>11995</v>
      </c>
      <c r="E7442" t="s">
        <v>1736</v>
      </c>
      <c r="F7442" t="s">
        <v>99</v>
      </c>
      <c r="G7442" t="s">
        <v>113</v>
      </c>
      <c r="I7442" t="s">
        <v>2377</v>
      </c>
      <c r="J7442" t="s">
        <v>1915</v>
      </c>
      <c r="K7442" t="s">
        <v>2021</v>
      </c>
      <c r="L7442" s="24">
        <v>4200</v>
      </c>
      <c r="M7442" s="25">
        <f>+VLOOKUP(E7442, TC!A:D, 4, FALSE())</f>
        <v>1.1344499992817021</v>
      </c>
      <c r="N7442" s="24">
        <f t="shared" si="580"/>
        <v>4200</v>
      </c>
      <c r="O7442" t="str">
        <f t="shared" si="581"/>
        <v>FACTURA</v>
      </c>
      <c r="P7442" t="str">
        <f t="shared" si="582"/>
        <v>2025</v>
      </c>
      <c r="Q7442" t="str">
        <f t="shared" si="583"/>
        <v>05</v>
      </c>
      <c r="R7442" t="str">
        <f>+IFERROR(VLOOKUP(I7442, Listado!A:B, 2, FALSE()), "COMERCIALIZADORA INTERNACIONAL CARIBBEAN EXOTICS S A")</f>
        <v>COMERCIALIZADORA INTERNACIONAL CARIBBEAN EXOTICS S A</v>
      </c>
      <c r="S7442" s="25">
        <f>+VLOOKUP(E7442, TC!A:D, 2, FALSE())</f>
        <v>4176.54</v>
      </c>
      <c r="T7442" t="str">
        <f t="shared" si="584"/>
        <v>COP</v>
      </c>
    </row>
    <row r="7443" spans="1:20" ht="18.75" hidden="1" customHeight="1" x14ac:dyDescent="0.25">
      <c r="A7443" t="s">
        <v>2887</v>
      </c>
      <c r="B7443" t="s">
        <v>5</v>
      </c>
      <c r="C7443" t="s">
        <v>1913</v>
      </c>
      <c r="D7443" s="24">
        <v>11995</v>
      </c>
      <c r="E7443" t="s">
        <v>1736</v>
      </c>
      <c r="F7443" t="s">
        <v>99</v>
      </c>
      <c r="G7443" t="s">
        <v>113</v>
      </c>
      <c r="I7443" t="s">
        <v>2377</v>
      </c>
      <c r="J7443" t="s">
        <v>1915</v>
      </c>
      <c r="K7443" t="s">
        <v>2021</v>
      </c>
      <c r="L7443" s="24">
        <v>560</v>
      </c>
      <c r="M7443" s="25">
        <f>+VLOOKUP(E7443, TC!A:D, 4, FALSE())</f>
        <v>1.1344499992817021</v>
      </c>
      <c r="N7443" s="24">
        <f t="shared" si="580"/>
        <v>560</v>
      </c>
      <c r="O7443" t="str">
        <f t="shared" si="581"/>
        <v>FACTURA</v>
      </c>
      <c r="P7443" t="str">
        <f t="shared" si="582"/>
        <v>2025</v>
      </c>
      <c r="Q7443" t="str">
        <f t="shared" si="583"/>
        <v>05</v>
      </c>
      <c r="R7443" t="str">
        <f>+IFERROR(VLOOKUP(I7443, Listado!A:B, 2, FALSE()), "COMERCIALIZADORA INTERNACIONAL CARIBBEAN EXOTICS S A")</f>
        <v>COMERCIALIZADORA INTERNACIONAL CARIBBEAN EXOTICS S A</v>
      </c>
      <c r="S7443" s="25">
        <f>+VLOOKUP(E7443, TC!A:D, 2, FALSE())</f>
        <v>4176.54</v>
      </c>
      <c r="T7443" t="str">
        <f t="shared" si="584"/>
        <v>COP</v>
      </c>
    </row>
    <row r="7444" spans="1:20" ht="18.75" hidden="1" customHeight="1" x14ac:dyDescent="0.25">
      <c r="A7444" t="s">
        <v>2887</v>
      </c>
      <c r="B7444" t="s">
        <v>5</v>
      </c>
      <c r="C7444" t="s">
        <v>1913</v>
      </c>
      <c r="D7444" s="24">
        <v>11996</v>
      </c>
      <c r="E7444" t="s">
        <v>1736</v>
      </c>
      <c r="F7444" t="s">
        <v>99</v>
      </c>
      <c r="G7444" t="s">
        <v>113</v>
      </c>
      <c r="I7444" t="s">
        <v>2824</v>
      </c>
      <c r="J7444" t="s">
        <v>1915</v>
      </c>
      <c r="K7444" t="s">
        <v>2025</v>
      </c>
      <c r="L7444" s="24">
        <v>45000</v>
      </c>
      <c r="M7444" s="25">
        <f>+VLOOKUP(E7444, TC!A:D, 4, FALSE())</f>
        <v>1.1344499992817021</v>
      </c>
      <c r="N7444" s="24">
        <f t="shared" si="580"/>
        <v>45000</v>
      </c>
      <c r="O7444" t="str">
        <f t="shared" si="581"/>
        <v>FACTURA</v>
      </c>
      <c r="P7444" t="str">
        <f t="shared" si="582"/>
        <v>2025</v>
      </c>
      <c r="Q7444" t="str">
        <f t="shared" si="583"/>
        <v>05</v>
      </c>
      <c r="R7444" t="str">
        <f>+IFERROR(VLOOKUP(I7444, Listado!A:B, 2, FALSE()), "COMERCIALIZADORA INTERNACIONAL CARIBBEAN EXOTICS S A")</f>
        <v>COMERCIALIZADORA INTERNACIONAL CARIBBEAN EXOTICS S A</v>
      </c>
      <c r="S7444" s="25">
        <f>+VLOOKUP(E7444, TC!A:D, 2, FALSE())</f>
        <v>4176.54</v>
      </c>
      <c r="T7444" t="str">
        <f t="shared" si="584"/>
        <v>COP</v>
      </c>
    </row>
    <row r="7445" spans="1:20" ht="18.75" hidden="1" customHeight="1" x14ac:dyDescent="0.25">
      <c r="A7445" t="s">
        <v>2887</v>
      </c>
      <c r="B7445" t="s">
        <v>5</v>
      </c>
      <c r="C7445" t="s">
        <v>1913</v>
      </c>
      <c r="D7445" s="24">
        <v>11996</v>
      </c>
      <c r="E7445" t="s">
        <v>1736</v>
      </c>
      <c r="F7445" t="s">
        <v>99</v>
      </c>
      <c r="G7445" t="s">
        <v>113</v>
      </c>
      <c r="I7445" t="s">
        <v>2824</v>
      </c>
      <c r="J7445" t="s">
        <v>1915</v>
      </c>
      <c r="K7445" t="s">
        <v>2025</v>
      </c>
      <c r="L7445" s="24">
        <v>80400</v>
      </c>
      <c r="M7445" s="25">
        <f>+VLOOKUP(E7445, TC!A:D, 4, FALSE())</f>
        <v>1.1344499992817021</v>
      </c>
      <c r="N7445" s="24">
        <f t="shared" si="580"/>
        <v>80400</v>
      </c>
      <c r="O7445" t="str">
        <f t="shared" si="581"/>
        <v>FACTURA</v>
      </c>
      <c r="P7445" t="str">
        <f t="shared" si="582"/>
        <v>2025</v>
      </c>
      <c r="Q7445" t="str">
        <f t="shared" si="583"/>
        <v>05</v>
      </c>
      <c r="R7445" t="str">
        <f>+IFERROR(VLOOKUP(I7445, Listado!A:B, 2, FALSE()), "COMERCIALIZADORA INTERNACIONAL CARIBBEAN EXOTICS S A")</f>
        <v>COMERCIALIZADORA INTERNACIONAL CARIBBEAN EXOTICS S A</v>
      </c>
      <c r="S7445" s="25">
        <f>+VLOOKUP(E7445, TC!A:D, 2, FALSE())</f>
        <v>4176.54</v>
      </c>
      <c r="T7445" t="str">
        <f t="shared" si="584"/>
        <v>COP</v>
      </c>
    </row>
    <row r="7446" spans="1:20" ht="18.75" hidden="1" customHeight="1" x14ac:dyDescent="0.25">
      <c r="A7446" t="s">
        <v>2887</v>
      </c>
      <c r="B7446" t="s">
        <v>5</v>
      </c>
      <c r="C7446" t="s">
        <v>1913</v>
      </c>
      <c r="D7446" s="24">
        <v>11996</v>
      </c>
      <c r="E7446" t="s">
        <v>1736</v>
      </c>
      <c r="F7446" t="s">
        <v>99</v>
      </c>
      <c r="G7446" t="s">
        <v>113</v>
      </c>
      <c r="I7446" t="s">
        <v>2824</v>
      </c>
      <c r="J7446" t="s">
        <v>1915</v>
      </c>
      <c r="K7446" t="s">
        <v>2025</v>
      </c>
      <c r="L7446" s="24">
        <v>28200</v>
      </c>
      <c r="M7446" s="25">
        <f>+VLOOKUP(E7446, TC!A:D, 4, FALSE())</f>
        <v>1.1344499992817021</v>
      </c>
      <c r="N7446" s="24">
        <f t="shared" si="580"/>
        <v>28200</v>
      </c>
      <c r="O7446" t="str">
        <f t="shared" si="581"/>
        <v>FACTURA</v>
      </c>
      <c r="P7446" t="str">
        <f t="shared" si="582"/>
        <v>2025</v>
      </c>
      <c r="Q7446" t="str">
        <f t="shared" si="583"/>
        <v>05</v>
      </c>
      <c r="R7446" t="str">
        <f>+IFERROR(VLOOKUP(I7446, Listado!A:B, 2, FALSE()), "COMERCIALIZADORA INTERNACIONAL CARIBBEAN EXOTICS S A")</f>
        <v>COMERCIALIZADORA INTERNACIONAL CARIBBEAN EXOTICS S A</v>
      </c>
      <c r="S7446" s="25">
        <f>+VLOOKUP(E7446, TC!A:D, 2, FALSE())</f>
        <v>4176.54</v>
      </c>
      <c r="T7446" t="str">
        <f t="shared" si="584"/>
        <v>COP</v>
      </c>
    </row>
    <row r="7447" spans="1:20" ht="18.75" hidden="1" customHeight="1" x14ac:dyDescent="0.25">
      <c r="A7447" t="s">
        <v>2887</v>
      </c>
      <c r="B7447" t="s">
        <v>5</v>
      </c>
      <c r="C7447" t="s">
        <v>1913</v>
      </c>
      <c r="D7447" s="24">
        <v>11996</v>
      </c>
      <c r="E7447" t="s">
        <v>1736</v>
      </c>
      <c r="F7447" t="s">
        <v>99</v>
      </c>
      <c r="G7447" t="s">
        <v>113</v>
      </c>
      <c r="I7447" t="s">
        <v>2824</v>
      </c>
      <c r="J7447" t="s">
        <v>1915</v>
      </c>
      <c r="K7447" t="s">
        <v>2025</v>
      </c>
      <c r="L7447" s="24">
        <v>149400</v>
      </c>
      <c r="M7447" s="25">
        <f>+VLOOKUP(E7447, TC!A:D, 4, FALSE())</f>
        <v>1.1344499992817021</v>
      </c>
      <c r="N7447" s="24">
        <f t="shared" si="580"/>
        <v>149400</v>
      </c>
      <c r="O7447" t="str">
        <f t="shared" si="581"/>
        <v>FACTURA</v>
      </c>
      <c r="P7447" t="str">
        <f t="shared" si="582"/>
        <v>2025</v>
      </c>
      <c r="Q7447" t="str">
        <f t="shared" si="583"/>
        <v>05</v>
      </c>
      <c r="R7447" t="str">
        <f>+IFERROR(VLOOKUP(I7447, Listado!A:B, 2, FALSE()), "COMERCIALIZADORA INTERNACIONAL CARIBBEAN EXOTICS S A")</f>
        <v>COMERCIALIZADORA INTERNACIONAL CARIBBEAN EXOTICS S A</v>
      </c>
      <c r="S7447" s="25">
        <f>+VLOOKUP(E7447, TC!A:D, 2, FALSE())</f>
        <v>4176.54</v>
      </c>
      <c r="T7447" t="str">
        <f t="shared" si="584"/>
        <v>COP</v>
      </c>
    </row>
    <row r="7448" spans="1:20" ht="18.75" hidden="1" customHeight="1" x14ac:dyDescent="0.25">
      <c r="A7448" t="s">
        <v>2887</v>
      </c>
      <c r="B7448" t="s">
        <v>5</v>
      </c>
      <c r="C7448" t="s">
        <v>1913</v>
      </c>
      <c r="D7448" s="24">
        <v>11997</v>
      </c>
      <c r="E7448" t="s">
        <v>1736</v>
      </c>
      <c r="F7448" t="s">
        <v>99</v>
      </c>
      <c r="G7448" t="s">
        <v>113</v>
      </c>
      <c r="I7448" t="s">
        <v>2592</v>
      </c>
      <c r="J7448" t="s">
        <v>1915</v>
      </c>
      <c r="K7448" t="s">
        <v>2593</v>
      </c>
      <c r="L7448" s="24">
        <v>1025000</v>
      </c>
      <c r="M7448" s="25">
        <f>+VLOOKUP(E7448, TC!A:D, 4, FALSE())</f>
        <v>1.1344499992817021</v>
      </c>
      <c r="N7448" s="24">
        <f t="shared" si="580"/>
        <v>1025000</v>
      </c>
      <c r="O7448" t="str">
        <f t="shared" si="581"/>
        <v>FACTURA</v>
      </c>
      <c r="P7448" t="str">
        <f t="shared" si="582"/>
        <v>2025</v>
      </c>
      <c r="Q7448" t="str">
        <f t="shared" si="583"/>
        <v>05</v>
      </c>
      <c r="R7448" t="str">
        <f>+IFERROR(VLOOKUP(I7448, Listado!A:B, 2, FALSE()), "COMERCIALIZADORA INTERNACIONAL CARIBBEAN EXOTICS S A")</f>
        <v>COMERCIALIZADORA INTERNACIONAL CARIBBEAN EXOTICS S A</v>
      </c>
      <c r="S7448" s="25">
        <f>+VLOOKUP(E7448, TC!A:D, 2, FALSE())</f>
        <v>4176.54</v>
      </c>
      <c r="T7448" t="str">
        <f t="shared" si="584"/>
        <v>COP</v>
      </c>
    </row>
    <row r="7449" spans="1:20" ht="18.75" hidden="1" customHeight="1" x14ac:dyDescent="0.25">
      <c r="A7449" t="s">
        <v>2887</v>
      </c>
      <c r="B7449" t="s">
        <v>5</v>
      </c>
      <c r="C7449" t="s">
        <v>1913</v>
      </c>
      <c r="D7449" s="24">
        <v>11998</v>
      </c>
      <c r="E7449" t="s">
        <v>1736</v>
      </c>
      <c r="F7449" t="s">
        <v>99</v>
      </c>
      <c r="G7449" t="s">
        <v>113</v>
      </c>
      <c r="I7449" t="s">
        <v>1843</v>
      </c>
      <c r="J7449" t="s">
        <v>1915</v>
      </c>
      <c r="K7449" t="s">
        <v>2022</v>
      </c>
      <c r="L7449" s="24">
        <v>3300</v>
      </c>
      <c r="M7449" s="25">
        <f>+VLOOKUP(E7449, TC!A:D, 4, FALSE())</f>
        <v>1.1344499992817021</v>
      </c>
      <c r="N7449" s="24">
        <f t="shared" si="580"/>
        <v>3300</v>
      </c>
      <c r="O7449" t="str">
        <f t="shared" si="581"/>
        <v>FACTURA</v>
      </c>
      <c r="P7449" t="str">
        <f t="shared" si="582"/>
        <v>2025</v>
      </c>
      <c r="Q7449" t="str">
        <f t="shared" si="583"/>
        <v>05</v>
      </c>
      <c r="R7449" t="str">
        <f>+IFERROR(VLOOKUP(I7449, Listado!A:B, 2, FALSE()), "COMERCIALIZADORA INTERNACIONAL CARIBBEAN EXOTICS S A")</f>
        <v>LONDOÑO ECHEVERRI ALEJANDRA</v>
      </c>
      <c r="S7449" s="25">
        <f>+VLOOKUP(E7449, TC!A:D, 2, FALSE())</f>
        <v>4176.54</v>
      </c>
      <c r="T7449" t="str">
        <f t="shared" si="584"/>
        <v>COP</v>
      </c>
    </row>
    <row r="7450" spans="1:20" ht="18.75" hidden="1" customHeight="1" x14ac:dyDescent="0.25">
      <c r="A7450" t="s">
        <v>2887</v>
      </c>
      <c r="B7450" t="s">
        <v>5</v>
      </c>
      <c r="C7450" t="s">
        <v>1913</v>
      </c>
      <c r="D7450" s="24">
        <v>11998</v>
      </c>
      <c r="E7450" t="s">
        <v>1736</v>
      </c>
      <c r="F7450" t="s">
        <v>99</v>
      </c>
      <c r="G7450" t="s">
        <v>113</v>
      </c>
      <c r="I7450" t="s">
        <v>1843</v>
      </c>
      <c r="J7450" t="s">
        <v>1915</v>
      </c>
      <c r="K7450" t="s">
        <v>2022</v>
      </c>
      <c r="L7450" s="24">
        <v>39300</v>
      </c>
      <c r="M7450" s="25">
        <f>+VLOOKUP(E7450, TC!A:D, 4, FALSE())</f>
        <v>1.1344499992817021</v>
      </c>
      <c r="N7450" s="24">
        <f t="shared" si="580"/>
        <v>39300</v>
      </c>
      <c r="O7450" t="str">
        <f t="shared" si="581"/>
        <v>FACTURA</v>
      </c>
      <c r="P7450" t="str">
        <f t="shared" si="582"/>
        <v>2025</v>
      </c>
      <c r="Q7450" t="str">
        <f t="shared" si="583"/>
        <v>05</v>
      </c>
      <c r="R7450" t="str">
        <f>+IFERROR(VLOOKUP(I7450, Listado!A:B, 2, FALSE()), "COMERCIALIZADORA INTERNACIONAL CARIBBEAN EXOTICS S A")</f>
        <v>LONDOÑO ECHEVERRI ALEJANDRA</v>
      </c>
      <c r="S7450" s="25">
        <f>+VLOOKUP(E7450, TC!A:D, 2, FALSE())</f>
        <v>4176.54</v>
      </c>
      <c r="T7450" t="str">
        <f t="shared" si="584"/>
        <v>COP</v>
      </c>
    </row>
    <row r="7451" spans="1:20" ht="18.75" hidden="1" customHeight="1" x14ac:dyDescent="0.25">
      <c r="A7451" t="s">
        <v>2887</v>
      </c>
      <c r="B7451" t="s">
        <v>5</v>
      </c>
      <c r="C7451" t="s">
        <v>1913</v>
      </c>
      <c r="D7451" s="24">
        <v>11998</v>
      </c>
      <c r="E7451" t="s">
        <v>1736</v>
      </c>
      <c r="F7451" t="s">
        <v>99</v>
      </c>
      <c r="G7451" t="s">
        <v>113</v>
      </c>
      <c r="I7451" t="s">
        <v>1843</v>
      </c>
      <c r="J7451" t="s">
        <v>1915</v>
      </c>
      <c r="K7451" t="s">
        <v>2022</v>
      </c>
      <c r="L7451" s="24">
        <v>42600</v>
      </c>
      <c r="M7451" s="25">
        <f>+VLOOKUP(E7451, TC!A:D, 4, FALSE())</f>
        <v>1.1344499992817021</v>
      </c>
      <c r="N7451" s="24">
        <f t="shared" si="580"/>
        <v>42600</v>
      </c>
      <c r="O7451" t="str">
        <f t="shared" si="581"/>
        <v>FACTURA</v>
      </c>
      <c r="P7451" t="str">
        <f t="shared" si="582"/>
        <v>2025</v>
      </c>
      <c r="Q7451" t="str">
        <f t="shared" si="583"/>
        <v>05</v>
      </c>
      <c r="R7451" t="str">
        <f>+IFERROR(VLOOKUP(I7451, Listado!A:B, 2, FALSE()), "COMERCIALIZADORA INTERNACIONAL CARIBBEAN EXOTICS S A")</f>
        <v>LONDOÑO ECHEVERRI ALEJANDRA</v>
      </c>
      <c r="S7451" s="25">
        <f>+VLOOKUP(E7451, TC!A:D, 2, FALSE())</f>
        <v>4176.54</v>
      </c>
      <c r="T7451" t="str">
        <f t="shared" si="584"/>
        <v>COP</v>
      </c>
    </row>
    <row r="7452" spans="1:20" ht="18.75" hidden="1" customHeight="1" x14ac:dyDescent="0.25">
      <c r="A7452" t="s">
        <v>2887</v>
      </c>
      <c r="B7452" t="s">
        <v>5</v>
      </c>
      <c r="C7452" t="s">
        <v>1913</v>
      </c>
      <c r="D7452" s="24">
        <v>11998</v>
      </c>
      <c r="E7452" t="s">
        <v>1736</v>
      </c>
      <c r="F7452" t="s">
        <v>99</v>
      </c>
      <c r="G7452" t="s">
        <v>113</v>
      </c>
      <c r="I7452" t="s">
        <v>1843</v>
      </c>
      <c r="J7452" t="s">
        <v>1915</v>
      </c>
      <c r="K7452" t="s">
        <v>2022</v>
      </c>
      <c r="L7452" s="24">
        <v>139800</v>
      </c>
      <c r="M7452" s="25">
        <f>+VLOOKUP(E7452, TC!A:D, 4, FALSE())</f>
        <v>1.1344499992817021</v>
      </c>
      <c r="N7452" s="24">
        <f t="shared" si="580"/>
        <v>139800</v>
      </c>
      <c r="O7452" t="str">
        <f t="shared" si="581"/>
        <v>FACTURA</v>
      </c>
      <c r="P7452" t="str">
        <f t="shared" si="582"/>
        <v>2025</v>
      </c>
      <c r="Q7452" t="str">
        <f t="shared" si="583"/>
        <v>05</v>
      </c>
      <c r="R7452" t="str">
        <f>+IFERROR(VLOOKUP(I7452, Listado!A:B, 2, FALSE()), "COMERCIALIZADORA INTERNACIONAL CARIBBEAN EXOTICS S A")</f>
        <v>LONDOÑO ECHEVERRI ALEJANDRA</v>
      </c>
      <c r="S7452" s="25">
        <f>+VLOOKUP(E7452, TC!A:D, 2, FALSE())</f>
        <v>4176.54</v>
      </c>
      <c r="T7452" t="str">
        <f t="shared" si="584"/>
        <v>COP</v>
      </c>
    </row>
    <row r="7453" spans="1:20" ht="18.75" hidden="1" customHeight="1" x14ac:dyDescent="0.25">
      <c r="A7453" t="s">
        <v>2887</v>
      </c>
      <c r="B7453" t="s">
        <v>5</v>
      </c>
      <c r="C7453" t="s">
        <v>1913</v>
      </c>
      <c r="D7453" s="24">
        <v>11998</v>
      </c>
      <c r="E7453" t="s">
        <v>1736</v>
      </c>
      <c r="F7453" t="s">
        <v>99</v>
      </c>
      <c r="G7453" t="s">
        <v>113</v>
      </c>
      <c r="I7453" t="s">
        <v>1843</v>
      </c>
      <c r="J7453" t="s">
        <v>1915</v>
      </c>
      <c r="K7453" t="s">
        <v>2022</v>
      </c>
      <c r="L7453" s="24">
        <v>75000</v>
      </c>
      <c r="M7453" s="25">
        <f>+VLOOKUP(E7453, TC!A:D, 4, FALSE())</f>
        <v>1.1344499992817021</v>
      </c>
      <c r="N7453" s="24">
        <f t="shared" si="580"/>
        <v>75000</v>
      </c>
      <c r="O7453" t="str">
        <f t="shared" si="581"/>
        <v>FACTURA</v>
      </c>
      <c r="P7453" t="str">
        <f t="shared" si="582"/>
        <v>2025</v>
      </c>
      <c r="Q7453" t="str">
        <f t="shared" si="583"/>
        <v>05</v>
      </c>
      <c r="R7453" t="str">
        <f>+IFERROR(VLOOKUP(I7453, Listado!A:B, 2, FALSE()), "COMERCIALIZADORA INTERNACIONAL CARIBBEAN EXOTICS S A")</f>
        <v>LONDOÑO ECHEVERRI ALEJANDRA</v>
      </c>
      <c r="S7453" s="25">
        <f>+VLOOKUP(E7453, TC!A:D, 2, FALSE())</f>
        <v>4176.54</v>
      </c>
      <c r="T7453" t="str">
        <f t="shared" si="584"/>
        <v>COP</v>
      </c>
    </row>
    <row r="7454" spans="1:20" ht="18.75" hidden="1" customHeight="1" x14ac:dyDescent="0.25">
      <c r="A7454" t="s">
        <v>2887</v>
      </c>
      <c r="B7454" t="s">
        <v>5</v>
      </c>
      <c r="C7454" t="s">
        <v>1913</v>
      </c>
      <c r="D7454" s="24">
        <v>11999</v>
      </c>
      <c r="E7454" t="s">
        <v>1736</v>
      </c>
      <c r="F7454" t="s">
        <v>99</v>
      </c>
      <c r="G7454" t="s">
        <v>1914</v>
      </c>
      <c r="I7454" t="s">
        <v>108</v>
      </c>
      <c r="J7454" t="s">
        <v>1915</v>
      </c>
      <c r="K7454" t="s">
        <v>2025</v>
      </c>
      <c r="L7454" s="24">
        <v>51200</v>
      </c>
      <c r="M7454" s="25">
        <f>+VLOOKUP(E7454, TC!A:D, 4, FALSE())</f>
        <v>1.1344499992817021</v>
      </c>
      <c r="N7454" s="24">
        <f t="shared" si="580"/>
        <v>51200</v>
      </c>
      <c r="O7454" t="str">
        <f t="shared" si="581"/>
        <v>FACTURA</v>
      </c>
      <c r="P7454" t="str">
        <f t="shared" si="582"/>
        <v>2025</v>
      </c>
      <c r="Q7454" t="str">
        <f t="shared" si="583"/>
        <v>05</v>
      </c>
      <c r="R7454" t="str">
        <f>+IFERROR(VLOOKUP(I7454, Listado!A:B, 2, FALSE()), "COMERCIALIZADORA INTERNACIONAL CARIBBEAN EXOTICS S A")</f>
        <v>LONDOÑO ECHEVERRI ALEJANDRA</v>
      </c>
      <c r="S7454" s="25">
        <f>+VLOOKUP(E7454, TC!A:D, 2, FALSE())</f>
        <v>4176.54</v>
      </c>
      <c r="T7454" t="str">
        <f t="shared" si="584"/>
        <v>COP</v>
      </c>
    </row>
    <row r="7455" spans="1:20" ht="18.75" hidden="1" customHeight="1" x14ac:dyDescent="0.25">
      <c r="A7455" t="s">
        <v>2887</v>
      </c>
      <c r="B7455" t="s">
        <v>1923</v>
      </c>
      <c r="C7455" t="s">
        <v>1913</v>
      </c>
      <c r="D7455" s="24">
        <v>6009</v>
      </c>
      <c r="E7455" t="s">
        <v>1736</v>
      </c>
      <c r="F7455" t="s">
        <v>128</v>
      </c>
      <c r="G7455" t="s">
        <v>110</v>
      </c>
      <c r="H7455" t="s">
        <v>3061</v>
      </c>
      <c r="I7455" t="s">
        <v>1850</v>
      </c>
      <c r="J7455" t="s">
        <v>1919</v>
      </c>
      <c r="K7455" t="s">
        <v>1928</v>
      </c>
      <c r="L7455" s="24">
        <v>7832.57</v>
      </c>
      <c r="M7455" s="25">
        <f>+VLOOKUP(E7455, TC!A:D, 4, FALSE())</f>
        <v>1.1344499992817021</v>
      </c>
      <c r="N7455" s="24">
        <f t="shared" si="580"/>
        <v>7832.57</v>
      </c>
      <c r="O7455" t="str">
        <f t="shared" si="581"/>
        <v>FACTURA</v>
      </c>
      <c r="P7455" t="str">
        <f t="shared" si="582"/>
        <v>2025</v>
      </c>
      <c r="Q7455" t="str">
        <f t="shared" si="583"/>
        <v>05</v>
      </c>
      <c r="R7455" t="str">
        <f>+IFERROR(VLOOKUP(I7455, Listado!A:B, 2, FALSE()), "COMERCIALIZADORA INTERNACIONAL CARIBBEAN EXOTICS S A")</f>
        <v>PEREZ MEJIA MARIA PAULINA</v>
      </c>
      <c r="S7455" s="25">
        <f>+VLOOKUP(E7455, TC!A:D, 2, FALSE())</f>
        <v>4176.54</v>
      </c>
      <c r="T7455" t="str">
        <f t="shared" si="584"/>
        <v>USD</v>
      </c>
    </row>
    <row r="7456" spans="1:20" ht="18.75" hidden="1" customHeight="1" x14ac:dyDescent="0.25">
      <c r="A7456" t="s">
        <v>2887</v>
      </c>
      <c r="B7456" t="s">
        <v>1923</v>
      </c>
      <c r="C7456" t="s">
        <v>1913</v>
      </c>
      <c r="D7456" s="24">
        <v>6009</v>
      </c>
      <c r="E7456" t="s">
        <v>1736</v>
      </c>
      <c r="F7456" t="s">
        <v>128</v>
      </c>
      <c r="G7456" t="s">
        <v>110</v>
      </c>
      <c r="H7456" t="s">
        <v>3061</v>
      </c>
      <c r="I7456" t="s">
        <v>1850</v>
      </c>
      <c r="J7456" t="s">
        <v>1919</v>
      </c>
      <c r="K7456" t="s">
        <v>45</v>
      </c>
      <c r="L7456" s="24">
        <v>6112.5</v>
      </c>
      <c r="M7456" s="25">
        <f>+VLOOKUP(E7456, TC!A:D, 4, FALSE())</f>
        <v>1.1344499992817021</v>
      </c>
      <c r="N7456" s="24">
        <f t="shared" si="580"/>
        <v>6112.5</v>
      </c>
      <c r="O7456" t="str">
        <f t="shared" si="581"/>
        <v>FACTURA</v>
      </c>
      <c r="P7456" t="str">
        <f t="shared" si="582"/>
        <v>2025</v>
      </c>
      <c r="Q7456" t="str">
        <f t="shared" si="583"/>
        <v>05</v>
      </c>
      <c r="R7456" t="str">
        <f>+IFERROR(VLOOKUP(I7456, Listado!A:B, 2, FALSE()), "COMERCIALIZADORA INTERNACIONAL CARIBBEAN EXOTICS S A")</f>
        <v>PEREZ MEJIA MARIA PAULINA</v>
      </c>
      <c r="S7456" s="25">
        <f>+VLOOKUP(E7456, TC!A:D, 2, FALSE())</f>
        <v>4176.54</v>
      </c>
      <c r="T7456" t="str">
        <f t="shared" si="584"/>
        <v>USD</v>
      </c>
    </row>
    <row r="7457" spans="1:20" ht="18.75" hidden="1" customHeight="1" x14ac:dyDescent="0.25">
      <c r="A7457" t="s">
        <v>2887</v>
      </c>
      <c r="B7457" t="s">
        <v>1923</v>
      </c>
      <c r="C7457" t="s">
        <v>1913</v>
      </c>
      <c r="D7457" s="24">
        <v>6009</v>
      </c>
      <c r="E7457" t="s">
        <v>1736</v>
      </c>
      <c r="F7457" t="s">
        <v>128</v>
      </c>
      <c r="G7457" t="s">
        <v>110</v>
      </c>
      <c r="H7457" t="s">
        <v>3061</v>
      </c>
      <c r="I7457" t="s">
        <v>1850</v>
      </c>
      <c r="J7457" t="s">
        <v>1919</v>
      </c>
      <c r="K7457" t="s">
        <v>53</v>
      </c>
      <c r="L7457" s="24">
        <v>4845</v>
      </c>
      <c r="M7457" s="25">
        <f>+VLOOKUP(E7457, TC!A:D, 4, FALSE())</f>
        <v>1.1344499992817021</v>
      </c>
      <c r="N7457" s="24">
        <f t="shared" si="580"/>
        <v>4845</v>
      </c>
      <c r="O7457" t="str">
        <f t="shared" si="581"/>
        <v>FACTURA</v>
      </c>
      <c r="P7457" t="str">
        <f t="shared" si="582"/>
        <v>2025</v>
      </c>
      <c r="Q7457" t="str">
        <f t="shared" si="583"/>
        <v>05</v>
      </c>
      <c r="R7457" t="str">
        <f>+IFERROR(VLOOKUP(I7457, Listado!A:B, 2, FALSE()), "COMERCIALIZADORA INTERNACIONAL CARIBBEAN EXOTICS S A")</f>
        <v>PEREZ MEJIA MARIA PAULINA</v>
      </c>
      <c r="S7457" s="25">
        <f>+VLOOKUP(E7457, TC!A:D, 2, FALSE())</f>
        <v>4176.54</v>
      </c>
      <c r="T7457" t="str">
        <f t="shared" si="584"/>
        <v>USD</v>
      </c>
    </row>
    <row r="7458" spans="1:20" ht="18.75" hidden="1" customHeight="1" x14ac:dyDescent="0.25">
      <c r="A7458" t="s">
        <v>2887</v>
      </c>
      <c r="B7458" t="s">
        <v>5</v>
      </c>
      <c r="C7458" t="s">
        <v>1913</v>
      </c>
      <c r="D7458" s="24">
        <v>12000</v>
      </c>
      <c r="E7458" t="s">
        <v>1736</v>
      </c>
      <c r="F7458" t="s">
        <v>99</v>
      </c>
      <c r="G7458" t="s">
        <v>1914</v>
      </c>
      <c r="I7458" t="s">
        <v>1841</v>
      </c>
      <c r="J7458" t="s">
        <v>1915</v>
      </c>
      <c r="K7458" t="s">
        <v>2025</v>
      </c>
      <c r="L7458" s="24">
        <v>189000</v>
      </c>
      <c r="M7458" s="25">
        <f>+VLOOKUP(E7458, TC!A:D, 4, FALSE())</f>
        <v>1.1344499992817021</v>
      </c>
      <c r="N7458" s="24">
        <f t="shared" si="580"/>
        <v>189000</v>
      </c>
      <c r="O7458" t="str">
        <f t="shared" si="581"/>
        <v>FACTURA</v>
      </c>
      <c r="P7458" t="str">
        <f t="shared" si="582"/>
        <v>2025</v>
      </c>
      <c r="Q7458" t="str">
        <f t="shared" si="583"/>
        <v>05</v>
      </c>
      <c r="R7458" t="str">
        <f>+IFERROR(VLOOKUP(I7458, Listado!A:B, 2, FALSE()), "COMERCIALIZADORA INTERNACIONAL CARIBBEAN EXOTICS S A")</f>
        <v>LONDOÑO ECHEVERRI ALEJANDRA</v>
      </c>
      <c r="S7458" s="25">
        <f>+VLOOKUP(E7458, TC!A:D, 2, FALSE())</f>
        <v>4176.54</v>
      </c>
      <c r="T7458" t="str">
        <f t="shared" si="584"/>
        <v>COP</v>
      </c>
    </row>
    <row r="7459" spans="1:20" ht="18.75" hidden="1" customHeight="1" x14ac:dyDescent="0.25">
      <c r="A7459" t="s">
        <v>2887</v>
      </c>
      <c r="B7459" t="s">
        <v>1923</v>
      </c>
      <c r="C7459" t="s">
        <v>1913</v>
      </c>
      <c r="D7459" s="24">
        <v>6010</v>
      </c>
      <c r="E7459" t="s">
        <v>1736</v>
      </c>
      <c r="F7459" t="s">
        <v>128</v>
      </c>
      <c r="G7459" t="s">
        <v>110</v>
      </c>
      <c r="I7459" t="s">
        <v>1850</v>
      </c>
      <c r="J7459" t="s">
        <v>1919</v>
      </c>
      <c r="K7459" t="s">
        <v>1918</v>
      </c>
      <c r="L7459" s="24">
        <v>112.5</v>
      </c>
      <c r="M7459" s="25">
        <f>+VLOOKUP(E7459, TC!A:D, 4, FALSE())</f>
        <v>1.1344499992817021</v>
      </c>
      <c r="N7459" s="24">
        <f t="shared" si="580"/>
        <v>112.5</v>
      </c>
      <c r="O7459" t="str">
        <f t="shared" si="581"/>
        <v>FACTURA</v>
      </c>
      <c r="P7459" t="str">
        <f t="shared" si="582"/>
        <v>2025</v>
      </c>
      <c r="Q7459" t="str">
        <f t="shared" si="583"/>
        <v>05</v>
      </c>
      <c r="R7459" t="str">
        <f>+IFERROR(VLOOKUP(I7459, Listado!A:B, 2, FALSE()), "COMERCIALIZADORA INTERNACIONAL CARIBBEAN EXOTICS S A")</f>
        <v>PEREZ MEJIA MARIA PAULINA</v>
      </c>
      <c r="S7459" s="25">
        <f>+VLOOKUP(E7459, TC!A:D, 2, FALSE())</f>
        <v>4176.54</v>
      </c>
      <c r="T7459" t="str">
        <f t="shared" si="584"/>
        <v>USD</v>
      </c>
    </row>
    <row r="7460" spans="1:20" ht="18.75" hidden="1" customHeight="1" x14ac:dyDescent="0.25">
      <c r="A7460" t="s">
        <v>2887</v>
      </c>
      <c r="B7460" t="s">
        <v>1923</v>
      </c>
      <c r="C7460" t="s">
        <v>1913</v>
      </c>
      <c r="D7460" s="24">
        <v>6011</v>
      </c>
      <c r="E7460" t="s">
        <v>1736</v>
      </c>
      <c r="F7460" t="s">
        <v>128</v>
      </c>
      <c r="G7460" t="s">
        <v>110</v>
      </c>
      <c r="H7460" t="s">
        <v>3062</v>
      </c>
      <c r="I7460" t="s">
        <v>1850</v>
      </c>
      <c r="J7460" t="s">
        <v>1919</v>
      </c>
      <c r="K7460" t="s">
        <v>1928</v>
      </c>
      <c r="L7460" s="24">
        <v>2377.6799999999998</v>
      </c>
      <c r="M7460" s="25">
        <f>+VLOOKUP(E7460, TC!A:D, 4, FALSE())</f>
        <v>1.1344499992817021</v>
      </c>
      <c r="N7460" s="24">
        <f t="shared" si="580"/>
        <v>2377.6799999999998</v>
      </c>
      <c r="O7460" t="str">
        <f t="shared" si="581"/>
        <v>FACTURA</v>
      </c>
      <c r="P7460" t="str">
        <f t="shared" si="582"/>
        <v>2025</v>
      </c>
      <c r="Q7460" t="str">
        <f t="shared" si="583"/>
        <v>05</v>
      </c>
      <c r="R7460" t="str">
        <f>+IFERROR(VLOOKUP(I7460, Listado!A:B, 2, FALSE()), "COMERCIALIZADORA INTERNACIONAL CARIBBEAN EXOTICS S A")</f>
        <v>PEREZ MEJIA MARIA PAULINA</v>
      </c>
      <c r="S7460" s="25">
        <f>+VLOOKUP(E7460, TC!A:D, 2, FALSE())</f>
        <v>4176.54</v>
      </c>
      <c r="T7460" t="str">
        <f t="shared" si="584"/>
        <v>USD</v>
      </c>
    </row>
    <row r="7461" spans="1:20" ht="18.75" hidden="1" customHeight="1" x14ac:dyDescent="0.25">
      <c r="A7461" t="s">
        <v>2887</v>
      </c>
      <c r="B7461" t="s">
        <v>1923</v>
      </c>
      <c r="C7461" t="s">
        <v>1913</v>
      </c>
      <c r="D7461" s="24">
        <v>6011</v>
      </c>
      <c r="E7461" t="s">
        <v>1736</v>
      </c>
      <c r="F7461" t="s">
        <v>128</v>
      </c>
      <c r="G7461" t="s">
        <v>110</v>
      </c>
      <c r="H7461" t="s">
        <v>3062</v>
      </c>
      <c r="I7461" t="s">
        <v>1850</v>
      </c>
      <c r="J7461" t="s">
        <v>1919</v>
      </c>
      <c r="K7461" t="s">
        <v>45</v>
      </c>
      <c r="L7461" s="24">
        <v>5520</v>
      </c>
      <c r="M7461" s="25">
        <f>+VLOOKUP(E7461, TC!A:D, 4, FALSE())</f>
        <v>1.1344499992817021</v>
      </c>
      <c r="N7461" s="24">
        <f t="shared" si="580"/>
        <v>5520</v>
      </c>
      <c r="O7461" t="str">
        <f t="shared" si="581"/>
        <v>FACTURA</v>
      </c>
      <c r="P7461" t="str">
        <f t="shared" si="582"/>
        <v>2025</v>
      </c>
      <c r="Q7461" t="str">
        <f t="shared" si="583"/>
        <v>05</v>
      </c>
      <c r="R7461" t="str">
        <f>+IFERROR(VLOOKUP(I7461, Listado!A:B, 2, FALSE()), "COMERCIALIZADORA INTERNACIONAL CARIBBEAN EXOTICS S A")</f>
        <v>PEREZ MEJIA MARIA PAULINA</v>
      </c>
      <c r="S7461" s="25">
        <f>+VLOOKUP(E7461, TC!A:D, 2, FALSE())</f>
        <v>4176.54</v>
      </c>
      <c r="T7461" t="str">
        <f t="shared" si="584"/>
        <v>USD</v>
      </c>
    </row>
    <row r="7462" spans="1:20" ht="18.75" hidden="1" customHeight="1" x14ac:dyDescent="0.25">
      <c r="A7462" t="s">
        <v>2887</v>
      </c>
      <c r="B7462" t="s">
        <v>5</v>
      </c>
      <c r="C7462" t="s">
        <v>1913</v>
      </c>
      <c r="D7462" s="24">
        <v>12001</v>
      </c>
      <c r="E7462" t="s">
        <v>1736</v>
      </c>
      <c r="F7462" t="s">
        <v>99</v>
      </c>
      <c r="G7462" t="s">
        <v>1914</v>
      </c>
      <c r="I7462" t="s">
        <v>1841</v>
      </c>
      <c r="J7462" t="s">
        <v>1915</v>
      </c>
      <c r="K7462" t="s">
        <v>2021</v>
      </c>
      <c r="L7462" s="24">
        <v>568440</v>
      </c>
      <c r="M7462" s="25">
        <f>+VLOOKUP(E7462, TC!A:D, 4, FALSE())</f>
        <v>1.1344499992817021</v>
      </c>
      <c r="N7462" s="24">
        <f t="shared" si="580"/>
        <v>568440</v>
      </c>
      <c r="O7462" t="str">
        <f t="shared" si="581"/>
        <v>FACTURA</v>
      </c>
      <c r="P7462" t="str">
        <f t="shared" si="582"/>
        <v>2025</v>
      </c>
      <c r="Q7462" t="str">
        <f t="shared" si="583"/>
        <v>05</v>
      </c>
      <c r="R7462" t="str">
        <f>+IFERROR(VLOOKUP(I7462, Listado!A:B, 2, FALSE()), "COMERCIALIZADORA INTERNACIONAL CARIBBEAN EXOTICS S A")</f>
        <v>LONDOÑO ECHEVERRI ALEJANDRA</v>
      </c>
      <c r="S7462" s="25">
        <f>+VLOOKUP(E7462, TC!A:D, 2, FALSE())</f>
        <v>4176.54</v>
      </c>
      <c r="T7462" t="str">
        <f t="shared" si="584"/>
        <v>COP</v>
      </c>
    </row>
    <row r="7463" spans="1:20" ht="18.75" hidden="1" customHeight="1" x14ac:dyDescent="0.25">
      <c r="A7463" t="s">
        <v>2887</v>
      </c>
      <c r="B7463" t="s">
        <v>5</v>
      </c>
      <c r="C7463" t="s">
        <v>1913</v>
      </c>
      <c r="D7463" s="24">
        <v>12001</v>
      </c>
      <c r="E7463" t="s">
        <v>1736</v>
      </c>
      <c r="F7463" t="s">
        <v>99</v>
      </c>
      <c r="G7463" t="s">
        <v>1914</v>
      </c>
      <c r="I7463" t="s">
        <v>1841</v>
      </c>
      <c r="J7463" t="s">
        <v>1915</v>
      </c>
      <c r="K7463" t="s">
        <v>2021</v>
      </c>
      <c r="L7463" s="24">
        <v>7920</v>
      </c>
      <c r="M7463" s="25">
        <f>+VLOOKUP(E7463, TC!A:D, 4, FALSE())</f>
        <v>1.1344499992817021</v>
      </c>
      <c r="N7463" s="24">
        <f t="shared" si="580"/>
        <v>7920</v>
      </c>
      <c r="O7463" t="str">
        <f t="shared" si="581"/>
        <v>FACTURA</v>
      </c>
      <c r="P7463" t="str">
        <f t="shared" si="582"/>
        <v>2025</v>
      </c>
      <c r="Q7463" t="str">
        <f t="shared" si="583"/>
        <v>05</v>
      </c>
      <c r="R7463" t="str">
        <f>+IFERROR(VLOOKUP(I7463, Listado!A:B, 2, FALSE()), "COMERCIALIZADORA INTERNACIONAL CARIBBEAN EXOTICS S A")</f>
        <v>LONDOÑO ECHEVERRI ALEJANDRA</v>
      </c>
      <c r="S7463" s="25">
        <f>+VLOOKUP(E7463, TC!A:D, 2, FALSE())</f>
        <v>4176.54</v>
      </c>
      <c r="T7463" t="str">
        <f t="shared" si="584"/>
        <v>COP</v>
      </c>
    </row>
    <row r="7464" spans="1:20" ht="18.75" hidden="1" customHeight="1" x14ac:dyDescent="0.25">
      <c r="A7464" t="s">
        <v>2887</v>
      </c>
      <c r="B7464" t="s">
        <v>5</v>
      </c>
      <c r="C7464" t="s">
        <v>1913</v>
      </c>
      <c r="D7464" s="24">
        <v>12001</v>
      </c>
      <c r="E7464" t="s">
        <v>1736</v>
      </c>
      <c r="F7464" t="s">
        <v>99</v>
      </c>
      <c r="G7464" t="s">
        <v>1914</v>
      </c>
      <c r="I7464" t="s">
        <v>1841</v>
      </c>
      <c r="J7464" t="s">
        <v>1915</v>
      </c>
      <c r="K7464" t="s">
        <v>2021</v>
      </c>
      <c r="L7464" s="24">
        <v>7740</v>
      </c>
      <c r="M7464" s="25">
        <f>+VLOOKUP(E7464, TC!A:D, 4, FALSE())</f>
        <v>1.1344499992817021</v>
      </c>
      <c r="N7464" s="24">
        <f t="shared" si="580"/>
        <v>7740</v>
      </c>
      <c r="O7464" t="str">
        <f t="shared" si="581"/>
        <v>FACTURA</v>
      </c>
      <c r="P7464" t="str">
        <f t="shared" si="582"/>
        <v>2025</v>
      </c>
      <c r="Q7464" t="str">
        <f t="shared" si="583"/>
        <v>05</v>
      </c>
      <c r="R7464" t="str">
        <f>+IFERROR(VLOOKUP(I7464, Listado!A:B, 2, FALSE()), "COMERCIALIZADORA INTERNACIONAL CARIBBEAN EXOTICS S A")</f>
        <v>LONDOÑO ECHEVERRI ALEJANDRA</v>
      </c>
      <c r="S7464" s="25">
        <f>+VLOOKUP(E7464, TC!A:D, 2, FALSE())</f>
        <v>4176.54</v>
      </c>
      <c r="T7464" t="str">
        <f t="shared" si="584"/>
        <v>COP</v>
      </c>
    </row>
    <row r="7465" spans="1:20" ht="18.75" hidden="1" customHeight="1" x14ac:dyDescent="0.25">
      <c r="A7465" t="s">
        <v>2887</v>
      </c>
      <c r="B7465" t="s">
        <v>5</v>
      </c>
      <c r="C7465" t="s">
        <v>1913</v>
      </c>
      <c r="D7465" s="24">
        <v>12001</v>
      </c>
      <c r="E7465" t="s">
        <v>1736</v>
      </c>
      <c r="F7465" t="s">
        <v>99</v>
      </c>
      <c r="G7465" t="s">
        <v>1914</v>
      </c>
      <c r="I7465" t="s">
        <v>1841</v>
      </c>
      <c r="J7465" t="s">
        <v>1915</v>
      </c>
      <c r="K7465" t="s">
        <v>2021</v>
      </c>
      <c r="L7465" s="24">
        <v>3060</v>
      </c>
      <c r="M7465" s="25">
        <f>+VLOOKUP(E7465, TC!A:D, 4, FALSE())</f>
        <v>1.1344499992817021</v>
      </c>
      <c r="N7465" s="24">
        <f t="shared" si="580"/>
        <v>3060</v>
      </c>
      <c r="O7465" t="str">
        <f t="shared" si="581"/>
        <v>FACTURA</v>
      </c>
      <c r="P7465" t="str">
        <f t="shared" si="582"/>
        <v>2025</v>
      </c>
      <c r="Q7465" t="str">
        <f t="shared" si="583"/>
        <v>05</v>
      </c>
      <c r="R7465" t="str">
        <f>+IFERROR(VLOOKUP(I7465, Listado!A:B, 2, FALSE()), "COMERCIALIZADORA INTERNACIONAL CARIBBEAN EXOTICS S A")</f>
        <v>LONDOÑO ECHEVERRI ALEJANDRA</v>
      </c>
      <c r="S7465" s="25">
        <f>+VLOOKUP(E7465, TC!A:D, 2, FALSE())</f>
        <v>4176.54</v>
      </c>
      <c r="T7465" t="str">
        <f t="shared" si="584"/>
        <v>COP</v>
      </c>
    </row>
    <row r="7466" spans="1:20" ht="18.75" hidden="1" customHeight="1" x14ac:dyDescent="0.25">
      <c r="A7466" t="s">
        <v>2887</v>
      </c>
      <c r="B7466" t="s">
        <v>5</v>
      </c>
      <c r="C7466" t="s">
        <v>1913</v>
      </c>
      <c r="D7466" s="24">
        <v>12002</v>
      </c>
      <c r="E7466" t="s">
        <v>1736</v>
      </c>
      <c r="F7466" t="s">
        <v>99</v>
      </c>
      <c r="G7466" t="s">
        <v>113</v>
      </c>
      <c r="I7466" t="s">
        <v>1844</v>
      </c>
      <c r="J7466" t="s">
        <v>1915</v>
      </c>
      <c r="K7466" t="s">
        <v>2021</v>
      </c>
      <c r="L7466" s="24">
        <v>56580</v>
      </c>
      <c r="M7466" s="25">
        <f>+VLOOKUP(E7466, TC!A:D, 4, FALSE())</f>
        <v>1.1344499992817021</v>
      </c>
      <c r="N7466" s="24">
        <f t="shared" si="580"/>
        <v>56580</v>
      </c>
      <c r="O7466" t="str">
        <f t="shared" si="581"/>
        <v>FACTURA</v>
      </c>
      <c r="P7466" t="str">
        <f t="shared" si="582"/>
        <v>2025</v>
      </c>
      <c r="Q7466" t="str">
        <f t="shared" si="583"/>
        <v>05</v>
      </c>
      <c r="R7466" t="str">
        <f>+IFERROR(VLOOKUP(I7466, Listado!A:B, 2, FALSE()), "COMERCIALIZADORA INTERNACIONAL CARIBBEAN EXOTICS S A")</f>
        <v>LONDOÑO ECHEVERRI ALEJANDRA</v>
      </c>
      <c r="S7466" s="25">
        <f>+VLOOKUP(E7466, TC!A:D, 2, FALSE())</f>
        <v>4176.54</v>
      </c>
      <c r="T7466" t="str">
        <f t="shared" si="584"/>
        <v>COP</v>
      </c>
    </row>
    <row r="7467" spans="1:20" ht="18.75" hidden="1" customHeight="1" x14ac:dyDescent="0.25">
      <c r="A7467" t="s">
        <v>2887</v>
      </c>
      <c r="B7467" t="s">
        <v>5</v>
      </c>
      <c r="C7467" t="s">
        <v>1913</v>
      </c>
      <c r="D7467" s="24">
        <v>12002</v>
      </c>
      <c r="E7467" t="s">
        <v>1736</v>
      </c>
      <c r="F7467" t="s">
        <v>99</v>
      </c>
      <c r="G7467" t="s">
        <v>113</v>
      </c>
      <c r="I7467" t="s">
        <v>1844</v>
      </c>
      <c r="J7467" t="s">
        <v>1915</v>
      </c>
      <c r="K7467" t="s">
        <v>2021</v>
      </c>
      <c r="L7467" s="24">
        <v>36900</v>
      </c>
      <c r="M7467" s="25">
        <f>+VLOOKUP(E7467, TC!A:D, 4, FALSE())</f>
        <v>1.1344499992817021</v>
      </c>
      <c r="N7467" s="24">
        <f t="shared" si="580"/>
        <v>36900</v>
      </c>
      <c r="O7467" t="str">
        <f t="shared" si="581"/>
        <v>FACTURA</v>
      </c>
      <c r="P7467" t="str">
        <f t="shared" si="582"/>
        <v>2025</v>
      </c>
      <c r="Q7467" t="str">
        <f t="shared" si="583"/>
        <v>05</v>
      </c>
      <c r="R7467" t="str">
        <f>+IFERROR(VLOOKUP(I7467, Listado!A:B, 2, FALSE()), "COMERCIALIZADORA INTERNACIONAL CARIBBEAN EXOTICS S A")</f>
        <v>LONDOÑO ECHEVERRI ALEJANDRA</v>
      </c>
      <c r="S7467" s="25">
        <f>+VLOOKUP(E7467, TC!A:D, 2, FALSE())</f>
        <v>4176.54</v>
      </c>
      <c r="T7467" t="str">
        <f t="shared" si="584"/>
        <v>COP</v>
      </c>
    </row>
    <row r="7468" spans="1:20" ht="18.75" hidden="1" customHeight="1" x14ac:dyDescent="0.25">
      <c r="A7468" t="s">
        <v>2887</v>
      </c>
      <c r="B7468" t="s">
        <v>5</v>
      </c>
      <c r="C7468" t="s">
        <v>1913</v>
      </c>
      <c r="D7468" s="24">
        <v>12002</v>
      </c>
      <c r="E7468" t="s">
        <v>1736</v>
      </c>
      <c r="F7468" t="s">
        <v>99</v>
      </c>
      <c r="G7468" t="s">
        <v>113</v>
      </c>
      <c r="I7468" t="s">
        <v>1844</v>
      </c>
      <c r="J7468" t="s">
        <v>1915</v>
      </c>
      <c r="K7468" t="s">
        <v>2021</v>
      </c>
      <c r="L7468" s="24">
        <v>25420</v>
      </c>
      <c r="M7468" s="25">
        <f>+VLOOKUP(E7468, TC!A:D, 4, FALSE())</f>
        <v>1.1344499992817021</v>
      </c>
      <c r="N7468" s="24">
        <f t="shared" si="580"/>
        <v>25420</v>
      </c>
      <c r="O7468" t="str">
        <f t="shared" si="581"/>
        <v>FACTURA</v>
      </c>
      <c r="P7468" t="str">
        <f t="shared" si="582"/>
        <v>2025</v>
      </c>
      <c r="Q7468" t="str">
        <f t="shared" si="583"/>
        <v>05</v>
      </c>
      <c r="R7468" t="str">
        <f>+IFERROR(VLOOKUP(I7468, Listado!A:B, 2, FALSE()), "COMERCIALIZADORA INTERNACIONAL CARIBBEAN EXOTICS S A")</f>
        <v>LONDOÑO ECHEVERRI ALEJANDRA</v>
      </c>
      <c r="S7468" s="25">
        <f>+VLOOKUP(E7468, TC!A:D, 2, FALSE())</f>
        <v>4176.54</v>
      </c>
      <c r="T7468" t="str">
        <f t="shared" si="584"/>
        <v>COP</v>
      </c>
    </row>
    <row r="7469" spans="1:20" ht="18.75" hidden="1" customHeight="1" x14ac:dyDescent="0.25">
      <c r="A7469" t="s">
        <v>2887</v>
      </c>
      <c r="B7469" t="s">
        <v>5</v>
      </c>
      <c r="C7469" t="s">
        <v>1913</v>
      </c>
      <c r="D7469" s="24">
        <v>12002</v>
      </c>
      <c r="E7469" t="s">
        <v>1736</v>
      </c>
      <c r="F7469" t="s">
        <v>99</v>
      </c>
      <c r="G7469" t="s">
        <v>113</v>
      </c>
      <c r="I7469" t="s">
        <v>1844</v>
      </c>
      <c r="J7469" t="s">
        <v>1915</v>
      </c>
      <c r="K7469" t="s">
        <v>2021</v>
      </c>
      <c r="L7469" s="24">
        <v>4100</v>
      </c>
      <c r="M7469" s="25">
        <f>+VLOOKUP(E7469, TC!A:D, 4, FALSE())</f>
        <v>1.1344499992817021</v>
      </c>
      <c r="N7469" s="24">
        <f t="shared" si="580"/>
        <v>4100</v>
      </c>
      <c r="O7469" t="str">
        <f t="shared" si="581"/>
        <v>FACTURA</v>
      </c>
      <c r="P7469" t="str">
        <f t="shared" si="582"/>
        <v>2025</v>
      </c>
      <c r="Q7469" t="str">
        <f t="shared" si="583"/>
        <v>05</v>
      </c>
      <c r="R7469" t="str">
        <f>+IFERROR(VLOOKUP(I7469, Listado!A:B, 2, FALSE()), "COMERCIALIZADORA INTERNACIONAL CARIBBEAN EXOTICS S A")</f>
        <v>LONDOÑO ECHEVERRI ALEJANDRA</v>
      </c>
      <c r="S7469" s="25">
        <f>+VLOOKUP(E7469, TC!A:D, 2, FALSE())</f>
        <v>4176.54</v>
      </c>
      <c r="T7469" t="str">
        <f t="shared" si="584"/>
        <v>COP</v>
      </c>
    </row>
    <row r="7470" spans="1:20" ht="18.75" hidden="1" customHeight="1" x14ac:dyDescent="0.25">
      <c r="A7470" t="s">
        <v>2887</v>
      </c>
      <c r="B7470" t="s">
        <v>5</v>
      </c>
      <c r="C7470" t="s">
        <v>1970</v>
      </c>
      <c r="D7470" s="24">
        <v>2366</v>
      </c>
      <c r="E7470" t="s">
        <v>1736</v>
      </c>
      <c r="F7470" t="s">
        <v>128</v>
      </c>
      <c r="G7470" t="s">
        <v>110</v>
      </c>
      <c r="H7470" t="s">
        <v>3063</v>
      </c>
      <c r="I7470" t="s">
        <v>1851</v>
      </c>
      <c r="J7470" t="s">
        <v>1940</v>
      </c>
      <c r="K7470" t="s">
        <v>2070</v>
      </c>
      <c r="L7470" s="24">
        <v>-1</v>
      </c>
      <c r="M7470" s="25">
        <f>+VLOOKUP(E7470, TC!A:D, 4, FALSE())</f>
        <v>1.1344499992817021</v>
      </c>
      <c r="N7470" s="24">
        <f t="shared" si="580"/>
        <v>-1</v>
      </c>
      <c r="O7470" t="str">
        <f t="shared" si="581"/>
        <v>NOTAS</v>
      </c>
      <c r="P7470" t="str">
        <f t="shared" si="582"/>
        <v>2025</v>
      </c>
      <c r="Q7470" t="str">
        <f t="shared" si="583"/>
        <v>05</v>
      </c>
      <c r="R7470" t="str">
        <f>+IFERROR(VLOOKUP(I7470, Listado!A:B, 2, FALSE()), "COMERCIALIZADORA INTERNACIONAL CARIBBEAN EXOTICS S A")</f>
        <v>PEREZ MEJIA MARIA PAULINA</v>
      </c>
      <c r="S7470" s="25">
        <f>+VLOOKUP(E7470, TC!A:D, 2, FALSE())</f>
        <v>4176.54</v>
      </c>
      <c r="T7470" t="str">
        <f t="shared" si="584"/>
        <v>USD</v>
      </c>
    </row>
    <row r="7471" spans="1:20" ht="18.75" hidden="1" customHeight="1" x14ac:dyDescent="0.25">
      <c r="A7471" t="s">
        <v>2887</v>
      </c>
      <c r="B7471" t="s">
        <v>1923</v>
      </c>
      <c r="C7471" t="s">
        <v>1913</v>
      </c>
      <c r="D7471" s="24">
        <v>6012</v>
      </c>
      <c r="E7471" t="s">
        <v>1736</v>
      </c>
      <c r="F7471" t="s">
        <v>128</v>
      </c>
      <c r="G7471" t="s">
        <v>110</v>
      </c>
      <c r="I7471" t="s">
        <v>1850</v>
      </c>
      <c r="J7471" t="s">
        <v>1919</v>
      </c>
      <c r="K7471" t="s">
        <v>1918</v>
      </c>
      <c r="L7471" s="24">
        <v>90</v>
      </c>
      <c r="M7471" s="25">
        <f>+VLOOKUP(E7471, TC!A:D, 4, FALSE())</f>
        <v>1.1344499992817021</v>
      </c>
      <c r="N7471" s="24">
        <f t="shared" si="580"/>
        <v>90</v>
      </c>
      <c r="O7471" t="str">
        <f t="shared" si="581"/>
        <v>FACTURA</v>
      </c>
      <c r="P7471" t="str">
        <f t="shared" si="582"/>
        <v>2025</v>
      </c>
      <c r="Q7471" t="str">
        <f t="shared" si="583"/>
        <v>05</v>
      </c>
      <c r="R7471" t="str">
        <f>+IFERROR(VLOOKUP(I7471, Listado!A:B, 2, FALSE()), "COMERCIALIZADORA INTERNACIONAL CARIBBEAN EXOTICS S A")</f>
        <v>PEREZ MEJIA MARIA PAULINA</v>
      </c>
      <c r="S7471" s="25">
        <f>+VLOOKUP(E7471, TC!A:D, 2, FALSE())</f>
        <v>4176.54</v>
      </c>
      <c r="T7471" t="str">
        <f t="shared" si="584"/>
        <v>USD</v>
      </c>
    </row>
    <row r="7472" spans="1:20" ht="18.75" hidden="1" customHeight="1" x14ac:dyDescent="0.25">
      <c r="A7472" t="s">
        <v>2887</v>
      </c>
      <c r="B7472" t="s">
        <v>5</v>
      </c>
      <c r="C7472" t="s">
        <v>1913</v>
      </c>
      <c r="D7472" s="24">
        <v>12003</v>
      </c>
      <c r="E7472" t="s">
        <v>1736</v>
      </c>
      <c r="F7472" t="s">
        <v>1924</v>
      </c>
      <c r="G7472" t="s">
        <v>108</v>
      </c>
      <c r="H7472" t="s">
        <v>3064</v>
      </c>
      <c r="I7472" t="s">
        <v>1874</v>
      </c>
      <c r="J7472" t="s">
        <v>1917</v>
      </c>
      <c r="K7472" t="s">
        <v>30</v>
      </c>
      <c r="L7472" s="24">
        <v>1205.7059999999999</v>
      </c>
      <c r="M7472" s="25">
        <f>+VLOOKUP(E7472, TC!A:D, 4, FALSE())</f>
        <v>1.1344499992817021</v>
      </c>
      <c r="N7472" s="24">
        <f t="shared" si="580"/>
        <v>1367.8131708339438</v>
      </c>
      <c r="O7472" t="str">
        <f t="shared" si="581"/>
        <v>FACTURA</v>
      </c>
      <c r="P7472" t="str">
        <f t="shared" si="582"/>
        <v>2025</v>
      </c>
      <c r="Q7472" t="str">
        <f t="shared" si="583"/>
        <v>05</v>
      </c>
      <c r="R7472" t="str">
        <f>+IFERROR(VLOOKUP(I7472, Listado!A:B, 2, FALSE()), "COMERCIALIZADORA INTERNACIONAL CARIBBEAN EXOTICS S A")</f>
        <v>PIEDRAHITA PEREZ MARIANA</v>
      </c>
      <c r="S7472" s="25">
        <f>+VLOOKUP(E7472, TC!A:D, 2, FALSE())</f>
        <v>4176.54</v>
      </c>
      <c r="T7472" t="str">
        <f t="shared" si="584"/>
        <v>EUR</v>
      </c>
    </row>
    <row r="7473" spans="1:20" ht="18.75" hidden="1" customHeight="1" x14ac:dyDescent="0.25">
      <c r="A7473" t="s">
        <v>2887</v>
      </c>
      <c r="B7473" t="s">
        <v>5</v>
      </c>
      <c r="C7473" t="s">
        <v>1913</v>
      </c>
      <c r="D7473" s="24">
        <v>12003</v>
      </c>
      <c r="E7473" t="s">
        <v>1736</v>
      </c>
      <c r="F7473" t="s">
        <v>1924</v>
      </c>
      <c r="G7473" t="s">
        <v>108</v>
      </c>
      <c r="H7473" t="s">
        <v>3064</v>
      </c>
      <c r="I7473" t="s">
        <v>1874</v>
      </c>
      <c r="J7473" t="s">
        <v>1917</v>
      </c>
      <c r="K7473" t="s">
        <v>30</v>
      </c>
      <c r="L7473" s="24">
        <v>187.84549999999999</v>
      </c>
      <c r="M7473" s="25">
        <f>+VLOOKUP(E7473, TC!A:D, 4, FALSE())</f>
        <v>1.1344499992817021</v>
      </c>
      <c r="N7473" s="24">
        <f t="shared" si="580"/>
        <v>213.10132734007095</v>
      </c>
      <c r="O7473" t="str">
        <f t="shared" si="581"/>
        <v>FACTURA</v>
      </c>
      <c r="P7473" t="str">
        <f t="shared" si="582"/>
        <v>2025</v>
      </c>
      <c r="Q7473" t="str">
        <f t="shared" si="583"/>
        <v>05</v>
      </c>
      <c r="R7473" t="str">
        <f>+IFERROR(VLOOKUP(I7473, Listado!A:B, 2, FALSE()), "COMERCIALIZADORA INTERNACIONAL CARIBBEAN EXOTICS S A")</f>
        <v>PIEDRAHITA PEREZ MARIANA</v>
      </c>
      <c r="S7473" s="25">
        <f>+VLOOKUP(E7473, TC!A:D, 2, FALSE())</f>
        <v>4176.54</v>
      </c>
      <c r="T7473" t="str">
        <f t="shared" si="584"/>
        <v>EUR</v>
      </c>
    </row>
    <row r="7474" spans="1:20" ht="18.75" hidden="1" customHeight="1" x14ac:dyDescent="0.25">
      <c r="A7474" t="s">
        <v>2887</v>
      </c>
      <c r="B7474" t="s">
        <v>5</v>
      </c>
      <c r="C7474" t="s">
        <v>1913</v>
      </c>
      <c r="D7474" s="24">
        <v>12003</v>
      </c>
      <c r="E7474" t="s">
        <v>1736</v>
      </c>
      <c r="F7474" t="s">
        <v>1924</v>
      </c>
      <c r="G7474" t="s">
        <v>108</v>
      </c>
      <c r="H7474" t="s">
        <v>3064</v>
      </c>
      <c r="I7474" t="s">
        <v>1874</v>
      </c>
      <c r="J7474" t="s">
        <v>1917</v>
      </c>
      <c r="K7474" t="s">
        <v>30</v>
      </c>
      <c r="L7474" s="24">
        <v>327.63749999999999</v>
      </c>
      <c r="M7474" s="25">
        <f>+VLOOKUP(E7474, TC!A:D, 4, FALSE())</f>
        <v>1.1344499992817021</v>
      </c>
      <c r="N7474" s="24">
        <f t="shared" si="580"/>
        <v>371.68836163965864</v>
      </c>
      <c r="O7474" t="str">
        <f t="shared" si="581"/>
        <v>FACTURA</v>
      </c>
      <c r="P7474" t="str">
        <f t="shared" si="582"/>
        <v>2025</v>
      </c>
      <c r="Q7474" t="str">
        <f t="shared" si="583"/>
        <v>05</v>
      </c>
      <c r="R7474" t="str">
        <f>+IFERROR(VLOOKUP(I7474, Listado!A:B, 2, FALSE()), "COMERCIALIZADORA INTERNACIONAL CARIBBEAN EXOTICS S A")</f>
        <v>PIEDRAHITA PEREZ MARIANA</v>
      </c>
      <c r="S7474" s="25">
        <f>+VLOOKUP(E7474, TC!A:D, 2, FALSE())</f>
        <v>4176.54</v>
      </c>
      <c r="T7474" t="str">
        <f t="shared" si="584"/>
        <v>EUR</v>
      </c>
    </row>
    <row r="7475" spans="1:20" ht="18.75" hidden="1" customHeight="1" x14ac:dyDescent="0.25">
      <c r="A7475" t="s">
        <v>2887</v>
      </c>
      <c r="B7475" t="s">
        <v>5</v>
      </c>
      <c r="C7475" t="s">
        <v>1913</v>
      </c>
      <c r="D7475" s="24">
        <v>12003</v>
      </c>
      <c r="E7475" t="s">
        <v>1736</v>
      </c>
      <c r="F7475" t="s">
        <v>1924</v>
      </c>
      <c r="G7475" t="s">
        <v>108</v>
      </c>
      <c r="H7475" t="s">
        <v>3064</v>
      </c>
      <c r="I7475" t="s">
        <v>1874</v>
      </c>
      <c r="J7475" t="s">
        <v>1917</v>
      </c>
      <c r="K7475" t="s">
        <v>30</v>
      </c>
      <c r="L7475" s="24">
        <v>139.792</v>
      </c>
      <c r="M7475" s="25">
        <f>+VLOOKUP(E7475, TC!A:D, 4, FALSE())</f>
        <v>1.1344499992817021</v>
      </c>
      <c r="N7475" s="24">
        <f t="shared" si="580"/>
        <v>158.58703429958771</v>
      </c>
      <c r="O7475" t="str">
        <f t="shared" si="581"/>
        <v>FACTURA</v>
      </c>
      <c r="P7475" t="str">
        <f t="shared" si="582"/>
        <v>2025</v>
      </c>
      <c r="Q7475" t="str">
        <f t="shared" si="583"/>
        <v>05</v>
      </c>
      <c r="R7475" t="str">
        <f>+IFERROR(VLOOKUP(I7475, Listado!A:B, 2, FALSE()), "COMERCIALIZADORA INTERNACIONAL CARIBBEAN EXOTICS S A")</f>
        <v>PIEDRAHITA PEREZ MARIANA</v>
      </c>
      <c r="S7475" s="25">
        <f>+VLOOKUP(E7475, TC!A:D, 2, FALSE())</f>
        <v>4176.54</v>
      </c>
      <c r="T7475" t="str">
        <f t="shared" si="584"/>
        <v>EUR</v>
      </c>
    </row>
    <row r="7476" spans="1:20" ht="18.75" hidden="1" customHeight="1" x14ac:dyDescent="0.25">
      <c r="A7476" t="s">
        <v>2887</v>
      </c>
      <c r="B7476" t="s">
        <v>5</v>
      </c>
      <c r="C7476" t="s">
        <v>1913</v>
      </c>
      <c r="D7476" s="24">
        <v>12003</v>
      </c>
      <c r="E7476" t="s">
        <v>1736</v>
      </c>
      <c r="F7476" t="s">
        <v>1924</v>
      </c>
      <c r="G7476" t="s">
        <v>108</v>
      </c>
      <c r="H7476" t="s">
        <v>3064</v>
      </c>
      <c r="I7476" t="s">
        <v>1874</v>
      </c>
      <c r="J7476" t="s">
        <v>1917</v>
      </c>
      <c r="K7476" t="s">
        <v>30</v>
      </c>
      <c r="L7476" s="24">
        <v>4.3685</v>
      </c>
      <c r="M7476" s="25">
        <f>+VLOOKUP(E7476, TC!A:D, 4, FALSE())</f>
        <v>1.1344499992817021</v>
      </c>
      <c r="N7476" s="24">
        <f t="shared" si="580"/>
        <v>4.9558448218621161</v>
      </c>
      <c r="O7476" t="str">
        <f t="shared" si="581"/>
        <v>FACTURA</v>
      </c>
      <c r="P7476" t="str">
        <f t="shared" si="582"/>
        <v>2025</v>
      </c>
      <c r="Q7476" t="str">
        <f t="shared" si="583"/>
        <v>05</v>
      </c>
      <c r="R7476" t="str">
        <f>+IFERROR(VLOOKUP(I7476, Listado!A:B, 2, FALSE()), "COMERCIALIZADORA INTERNACIONAL CARIBBEAN EXOTICS S A")</f>
        <v>PIEDRAHITA PEREZ MARIANA</v>
      </c>
      <c r="S7476" s="25">
        <f>+VLOOKUP(E7476, TC!A:D, 2, FALSE())</f>
        <v>4176.54</v>
      </c>
      <c r="T7476" t="str">
        <f t="shared" si="584"/>
        <v>EUR</v>
      </c>
    </row>
    <row r="7477" spans="1:20" ht="18.75" hidden="1" customHeight="1" x14ac:dyDescent="0.25">
      <c r="A7477" t="s">
        <v>2887</v>
      </c>
      <c r="B7477" t="s">
        <v>5</v>
      </c>
      <c r="C7477" t="s">
        <v>1913</v>
      </c>
      <c r="D7477" s="24">
        <v>12003</v>
      </c>
      <c r="E7477" t="s">
        <v>1736</v>
      </c>
      <c r="F7477" t="s">
        <v>1924</v>
      </c>
      <c r="G7477" t="s">
        <v>108</v>
      </c>
      <c r="H7477" t="s">
        <v>3064</v>
      </c>
      <c r="I7477" t="s">
        <v>1874</v>
      </c>
      <c r="J7477" t="s">
        <v>1917</v>
      </c>
      <c r="K7477" t="s">
        <v>30</v>
      </c>
      <c r="L7477" s="24">
        <v>576.64200000000005</v>
      </c>
      <c r="M7477" s="25">
        <f>+VLOOKUP(E7477, TC!A:D, 4, FALSE())</f>
        <v>1.1344499992817021</v>
      </c>
      <c r="N7477" s="24">
        <f t="shared" si="580"/>
        <v>654.17151648579932</v>
      </c>
      <c r="O7477" t="str">
        <f t="shared" si="581"/>
        <v>FACTURA</v>
      </c>
      <c r="P7477" t="str">
        <f t="shared" si="582"/>
        <v>2025</v>
      </c>
      <c r="Q7477" t="str">
        <f t="shared" si="583"/>
        <v>05</v>
      </c>
      <c r="R7477" t="str">
        <f>+IFERROR(VLOOKUP(I7477, Listado!A:B, 2, FALSE()), "COMERCIALIZADORA INTERNACIONAL CARIBBEAN EXOTICS S A")</f>
        <v>PIEDRAHITA PEREZ MARIANA</v>
      </c>
      <c r="S7477" s="25">
        <f>+VLOOKUP(E7477, TC!A:D, 2, FALSE())</f>
        <v>4176.54</v>
      </c>
      <c r="T7477" t="str">
        <f t="shared" si="584"/>
        <v>EUR</v>
      </c>
    </row>
    <row r="7478" spans="1:20" ht="18.75" hidden="1" customHeight="1" x14ac:dyDescent="0.25">
      <c r="A7478" t="s">
        <v>2887</v>
      </c>
      <c r="B7478" t="s">
        <v>5</v>
      </c>
      <c r="C7478" t="s">
        <v>1913</v>
      </c>
      <c r="D7478" s="24">
        <v>12003</v>
      </c>
      <c r="E7478" t="s">
        <v>1736</v>
      </c>
      <c r="F7478" t="s">
        <v>1924</v>
      </c>
      <c r="G7478" t="s">
        <v>108</v>
      </c>
      <c r="H7478" t="s">
        <v>3064</v>
      </c>
      <c r="I7478" t="s">
        <v>1874</v>
      </c>
      <c r="J7478" t="s">
        <v>1917</v>
      </c>
      <c r="K7478" t="s">
        <v>30</v>
      </c>
      <c r="L7478" s="24">
        <v>4.3685</v>
      </c>
      <c r="M7478" s="25">
        <f>+VLOOKUP(E7478, TC!A:D, 4, FALSE())</f>
        <v>1.1344499992817021</v>
      </c>
      <c r="N7478" s="24">
        <f t="shared" si="580"/>
        <v>4.9558448218621161</v>
      </c>
      <c r="O7478" t="str">
        <f t="shared" si="581"/>
        <v>FACTURA</v>
      </c>
      <c r="P7478" t="str">
        <f t="shared" si="582"/>
        <v>2025</v>
      </c>
      <c r="Q7478" t="str">
        <f t="shared" si="583"/>
        <v>05</v>
      </c>
      <c r="R7478" t="str">
        <f>+IFERROR(VLOOKUP(I7478, Listado!A:B, 2, FALSE()), "COMERCIALIZADORA INTERNACIONAL CARIBBEAN EXOTICS S A")</f>
        <v>PIEDRAHITA PEREZ MARIANA</v>
      </c>
      <c r="S7478" s="25">
        <f>+VLOOKUP(E7478, TC!A:D, 2, FALSE())</f>
        <v>4176.54</v>
      </c>
      <c r="T7478" t="str">
        <f t="shared" si="584"/>
        <v>EUR</v>
      </c>
    </row>
    <row r="7479" spans="1:20" ht="18.75" hidden="1" customHeight="1" x14ac:dyDescent="0.25">
      <c r="A7479" t="s">
        <v>2887</v>
      </c>
      <c r="B7479" t="s">
        <v>5</v>
      </c>
      <c r="C7479" t="s">
        <v>1913</v>
      </c>
      <c r="D7479" s="24">
        <v>12003</v>
      </c>
      <c r="E7479" t="s">
        <v>1736</v>
      </c>
      <c r="F7479" t="s">
        <v>1924</v>
      </c>
      <c r="G7479" t="s">
        <v>108</v>
      </c>
      <c r="H7479" t="s">
        <v>3064</v>
      </c>
      <c r="I7479" t="s">
        <v>1874</v>
      </c>
      <c r="J7479" t="s">
        <v>1917</v>
      </c>
      <c r="K7479" t="s">
        <v>1959</v>
      </c>
      <c r="L7479" s="24">
        <v>600</v>
      </c>
      <c r="M7479" s="25">
        <f>+VLOOKUP(E7479, TC!A:D, 4, FALSE())</f>
        <v>1.1344499992817021</v>
      </c>
      <c r="N7479" s="24">
        <f t="shared" si="580"/>
        <v>680.66999956902123</v>
      </c>
      <c r="O7479" t="str">
        <f t="shared" si="581"/>
        <v>FACTURA</v>
      </c>
      <c r="P7479" t="str">
        <f t="shared" si="582"/>
        <v>2025</v>
      </c>
      <c r="Q7479" t="str">
        <f t="shared" si="583"/>
        <v>05</v>
      </c>
      <c r="R7479" t="str">
        <f>+IFERROR(VLOOKUP(I7479, Listado!A:B, 2, FALSE()), "COMERCIALIZADORA INTERNACIONAL CARIBBEAN EXOTICS S A")</f>
        <v>PIEDRAHITA PEREZ MARIANA</v>
      </c>
      <c r="S7479" s="25">
        <f>+VLOOKUP(E7479, TC!A:D, 2, FALSE())</f>
        <v>4176.54</v>
      </c>
      <c r="T7479" t="str">
        <f t="shared" si="584"/>
        <v>EUR</v>
      </c>
    </row>
    <row r="7480" spans="1:20" ht="18.75" hidden="1" customHeight="1" x14ac:dyDescent="0.25">
      <c r="A7480" t="s">
        <v>2887</v>
      </c>
      <c r="B7480" t="s">
        <v>5</v>
      </c>
      <c r="C7480" t="s">
        <v>1913</v>
      </c>
      <c r="D7480" s="24">
        <v>12003</v>
      </c>
      <c r="E7480" t="s">
        <v>1736</v>
      </c>
      <c r="F7480" t="s">
        <v>1924</v>
      </c>
      <c r="G7480" t="s">
        <v>108</v>
      </c>
      <c r="H7480" t="s">
        <v>3064</v>
      </c>
      <c r="I7480" t="s">
        <v>1874</v>
      </c>
      <c r="J7480" t="s">
        <v>1917</v>
      </c>
      <c r="K7480" t="s">
        <v>1960</v>
      </c>
      <c r="L7480" s="24">
        <v>33.64</v>
      </c>
      <c r="M7480" s="25">
        <f>+VLOOKUP(E7480, TC!A:D, 4, FALSE())</f>
        <v>1.1344499992817021</v>
      </c>
      <c r="N7480" s="24">
        <f t="shared" si="580"/>
        <v>38.162897975836458</v>
      </c>
      <c r="O7480" t="str">
        <f t="shared" si="581"/>
        <v>FACTURA</v>
      </c>
      <c r="P7480" t="str">
        <f t="shared" si="582"/>
        <v>2025</v>
      </c>
      <c r="Q7480" t="str">
        <f t="shared" si="583"/>
        <v>05</v>
      </c>
      <c r="R7480" t="str">
        <f>+IFERROR(VLOOKUP(I7480, Listado!A:B, 2, FALSE()), "COMERCIALIZADORA INTERNACIONAL CARIBBEAN EXOTICS S A")</f>
        <v>PIEDRAHITA PEREZ MARIANA</v>
      </c>
      <c r="S7480" s="25">
        <f>+VLOOKUP(E7480, TC!A:D, 2, FALSE())</f>
        <v>4176.54</v>
      </c>
      <c r="T7480" t="str">
        <f t="shared" si="584"/>
        <v>EUR</v>
      </c>
    </row>
    <row r="7481" spans="1:20" ht="18.75" hidden="1" customHeight="1" x14ac:dyDescent="0.25">
      <c r="A7481" t="s">
        <v>2887</v>
      </c>
      <c r="B7481" t="s">
        <v>1923</v>
      </c>
      <c r="C7481" t="s">
        <v>1913</v>
      </c>
      <c r="D7481" s="24">
        <v>6013</v>
      </c>
      <c r="E7481" t="s">
        <v>1736</v>
      </c>
      <c r="F7481" t="s">
        <v>128</v>
      </c>
      <c r="G7481" t="s">
        <v>110</v>
      </c>
      <c r="H7481" t="s">
        <v>3065</v>
      </c>
      <c r="I7481" t="s">
        <v>1883</v>
      </c>
      <c r="J7481" t="s">
        <v>1984</v>
      </c>
      <c r="K7481" t="s">
        <v>2195</v>
      </c>
      <c r="L7481" s="24">
        <v>1377.6</v>
      </c>
      <c r="M7481" s="25">
        <f>+VLOOKUP(E7481, TC!A:D, 4, FALSE())</f>
        <v>1.1344499992817021</v>
      </c>
      <c r="N7481" s="24">
        <f t="shared" si="580"/>
        <v>1377.6</v>
      </c>
      <c r="O7481" t="str">
        <f t="shared" si="581"/>
        <v>FACTURA</v>
      </c>
      <c r="P7481" t="str">
        <f t="shared" si="582"/>
        <v>2025</v>
      </c>
      <c r="Q7481" t="str">
        <f t="shared" si="583"/>
        <v>05</v>
      </c>
      <c r="R7481" t="str">
        <f>+IFERROR(VLOOKUP(I7481, Listado!A:B, 2, FALSE()), "COMERCIALIZADORA INTERNACIONAL CARIBBEAN EXOTICS S A")</f>
        <v>PEREZ MEJIA MARIA PAULINA</v>
      </c>
      <c r="S7481" s="25">
        <f>+VLOOKUP(E7481, TC!A:D, 2, FALSE())</f>
        <v>4176.54</v>
      </c>
      <c r="T7481" t="str">
        <f t="shared" si="584"/>
        <v>USD</v>
      </c>
    </row>
    <row r="7482" spans="1:20" ht="18.75" hidden="1" customHeight="1" x14ac:dyDescent="0.25">
      <c r="A7482" t="s">
        <v>2887</v>
      </c>
      <c r="B7482" t="s">
        <v>1923</v>
      </c>
      <c r="C7482" t="s">
        <v>1913</v>
      </c>
      <c r="D7482" s="24">
        <v>6013</v>
      </c>
      <c r="E7482" t="s">
        <v>1736</v>
      </c>
      <c r="F7482" t="s">
        <v>128</v>
      </c>
      <c r="G7482" t="s">
        <v>110</v>
      </c>
      <c r="H7482" t="s">
        <v>3065</v>
      </c>
      <c r="I7482" t="s">
        <v>1883</v>
      </c>
      <c r="J7482" t="s">
        <v>1984</v>
      </c>
      <c r="K7482" t="s">
        <v>1928</v>
      </c>
      <c r="L7482" s="24">
        <v>3852.69</v>
      </c>
      <c r="M7482" s="25">
        <f>+VLOOKUP(E7482, TC!A:D, 4, FALSE())</f>
        <v>1.1344499992817021</v>
      </c>
      <c r="N7482" s="24">
        <f t="shared" si="580"/>
        <v>3852.69</v>
      </c>
      <c r="O7482" t="str">
        <f t="shared" si="581"/>
        <v>FACTURA</v>
      </c>
      <c r="P7482" t="str">
        <f t="shared" si="582"/>
        <v>2025</v>
      </c>
      <c r="Q7482" t="str">
        <f t="shared" si="583"/>
        <v>05</v>
      </c>
      <c r="R7482" t="str">
        <f>+IFERROR(VLOOKUP(I7482, Listado!A:B, 2, FALSE()), "COMERCIALIZADORA INTERNACIONAL CARIBBEAN EXOTICS S A")</f>
        <v>PEREZ MEJIA MARIA PAULINA</v>
      </c>
      <c r="S7482" s="25">
        <f>+VLOOKUP(E7482, TC!A:D, 2, FALSE())</f>
        <v>4176.54</v>
      </c>
      <c r="T7482" t="str">
        <f t="shared" si="584"/>
        <v>USD</v>
      </c>
    </row>
    <row r="7483" spans="1:20" ht="18.75" hidden="1" customHeight="1" x14ac:dyDescent="0.25">
      <c r="A7483" t="s">
        <v>2887</v>
      </c>
      <c r="B7483" t="s">
        <v>1923</v>
      </c>
      <c r="C7483" t="s">
        <v>1913</v>
      </c>
      <c r="D7483" s="24">
        <v>6013</v>
      </c>
      <c r="E7483" t="s">
        <v>1736</v>
      </c>
      <c r="F7483" t="s">
        <v>128</v>
      </c>
      <c r="G7483" t="s">
        <v>110</v>
      </c>
      <c r="H7483" t="s">
        <v>3065</v>
      </c>
      <c r="I7483" t="s">
        <v>1883</v>
      </c>
      <c r="J7483" t="s">
        <v>1984</v>
      </c>
      <c r="K7483" t="s">
        <v>2196</v>
      </c>
      <c r="L7483" s="24">
        <v>1177.5999999999999</v>
      </c>
      <c r="M7483" s="25">
        <f>+VLOOKUP(E7483, TC!A:D, 4, FALSE())</f>
        <v>1.1344499992817021</v>
      </c>
      <c r="N7483" s="24">
        <f t="shared" si="580"/>
        <v>1177.5999999999999</v>
      </c>
      <c r="O7483" t="str">
        <f t="shared" si="581"/>
        <v>FACTURA</v>
      </c>
      <c r="P7483" t="str">
        <f t="shared" si="582"/>
        <v>2025</v>
      </c>
      <c r="Q7483" t="str">
        <f t="shared" si="583"/>
        <v>05</v>
      </c>
      <c r="R7483" t="str">
        <f>+IFERROR(VLOOKUP(I7483, Listado!A:B, 2, FALSE()), "COMERCIALIZADORA INTERNACIONAL CARIBBEAN EXOTICS S A")</f>
        <v>PEREZ MEJIA MARIA PAULINA</v>
      </c>
      <c r="S7483" s="25">
        <f>+VLOOKUP(E7483, TC!A:D, 2, FALSE())</f>
        <v>4176.54</v>
      </c>
      <c r="T7483" t="str">
        <f t="shared" si="584"/>
        <v>USD</v>
      </c>
    </row>
    <row r="7484" spans="1:20" ht="18.75" hidden="1" customHeight="1" x14ac:dyDescent="0.25">
      <c r="A7484" t="s">
        <v>2887</v>
      </c>
      <c r="B7484" t="s">
        <v>1923</v>
      </c>
      <c r="C7484" t="s">
        <v>1913</v>
      </c>
      <c r="D7484" s="24">
        <v>6013</v>
      </c>
      <c r="E7484" t="s">
        <v>1736</v>
      </c>
      <c r="F7484" t="s">
        <v>128</v>
      </c>
      <c r="G7484" t="s">
        <v>110</v>
      </c>
      <c r="H7484" t="s">
        <v>3065</v>
      </c>
      <c r="I7484" t="s">
        <v>1883</v>
      </c>
      <c r="J7484" t="s">
        <v>1984</v>
      </c>
      <c r="K7484" t="s">
        <v>2197</v>
      </c>
      <c r="L7484" s="24">
        <v>1486.76</v>
      </c>
      <c r="M7484" s="25">
        <f>+VLOOKUP(E7484, TC!A:D, 4, FALSE())</f>
        <v>1.1344499992817021</v>
      </c>
      <c r="N7484" s="24">
        <f t="shared" si="580"/>
        <v>1486.76</v>
      </c>
      <c r="O7484" t="str">
        <f t="shared" si="581"/>
        <v>FACTURA</v>
      </c>
      <c r="P7484" t="str">
        <f t="shared" si="582"/>
        <v>2025</v>
      </c>
      <c r="Q7484" t="str">
        <f t="shared" si="583"/>
        <v>05</v>
      </c>
      <c r="R7484" t="str">
        <f>+IFERROR(VLOOKUP(I7484, Listado!A:B, 2, FALSE()), "COMERCIALIZADORA INTERNACIONAL CARIBBEAN EXOTICS S A")</f>
        <v>PEREZ MEJIA MARIA PAULINA</v>
      </c>
      <c r="S7484" s="25">
        <f>+VLOOKUP(E7484, TC!A:D, 2, FALSE())</f>
        <v>4176.54</v>
      </c>
      <c r="T7484" t="str">
        <f t="shared" si="584"/>
        <v>USD</v>
      </c>
    </row>
    <row r="7485" spans="1:20" ht="18.75" hidden="1" customHeight="1" x14ac:dyDescent="0.25">
      <c r="A7485" t="s">
        <v>2887</v>
      </c>
      <c r="B7485" t="s">
        <v>1923</v>
      </c>
      <c r="C7485" t="s">
        <v>1913</v>
      </c>
      <c r="D7485" s="24">
        <v>6013</v>
      </c>
      <c r="E7485" t="s">
        <v>1736</v>
      </c>
      <c r="F7485" t="s">
        <v>128</v>
      </c>
      <c r="G7485" t="s">
        <v>110</v>
      </c>
      <c r="H7485" t="s">
        <v>3065</v>
      </c>
      <c r="I7485" t="s">
        <v>1883</v>
      </c>
      <c r="J7485" t="s">
        <v>1984</v>
      </c>
      <c r="K7485" t="s">
        <v>2328</v>
      </c>
      <c r="L7485" s="24">
        <v>467.32</v>
      </c>
      <c r="M7485" s="25">
        <f>+VLOOKUP(E7485, TC!A:D, 4, FALSE())</f>
        <v>1.1344499992817021</v>
      </c>
      <c r="N7485" s="24">
        <f t="shared" si="580"/>
        <v>467.32</v>
      </c>
      <c r="O7485" t="str">
        <f t="shared" si="581"/>
        <v>FACTURA</v>
      </c>
      <c r="P7485" t="str">
        <f t="shared" si="582"/>
        <v>2025</v>
      </c>
      <c r="Q7485" t="str">
        <f t="shared" si="583"/>
        <v>05</v>
      </c>
      <c r="R7485" t="str">
        <f>+IFERROR(VLOOKUP(I7485, Listado!A:B, 2, FALSE()), "COMERCIALIZADORA INTERNACIONAL CARIBBEAN EXOTICS S A")</f>
        <v>PEREZ MEJIA MARIA PAULINA</v>
      </c>
      <c r="S7485" s="25">
        <f>+VLOOKUP(E7485, TC!A:D, 2, FALSE())</f>
        <v>4176.54</v>
      </c>
      <c r="T7485" t="str">
        <f t="shared" si="584"/>
        <v>USD</v>
      </c>
    </row>
    <row r="7486" spans="1:20" ht="18.75" hidden="1" customHeight="1" x14ac:dyDescent="0.25">
      <c r="A7486" t="s">
        <v>2887</v>
      </c>
      <c r="B7486" t="s">
        <v>1923</v>
      </c>
      <c r="C7486" t="s">
        <v>1913</v>
      </c>
      <c r="D7486" s="24">
        <v>6013</v>
      </c>
      <c r="E7486" t="s">
        <v>1736</v>
      </c>
      <c r="F7486" t="s">
        <v>128</v>
      </c>
      <c r="G7486" t="s">
        <v>110</v>
      </c>
      <c r="H7486" t="s">
        <v>3065</v>
      </c>
      <c r="I7486" t="s">
        <v>1883</v>
      </c>
      <c r="J7486" t="s">
        <v>1984</v>
      </c>
      <c r="K7486" t="s">
        <v>2968</v>
      </c>
      <c r="L7486" s="24">
        <v>405.49</v>
      </c>
      <c r="M7486" s="25">
        <f>+VLOOKUP(E7486, TC!A:D, 4, FALSE())</f>
        <v>1.1344499992817021</v>
      </c>
      <c r="N7486" s="24">
        <f t="shared" si="580"/>
        <v>405.49</v>
      </c>
      <c r="O7486" t="str">
        <f t="shared" si="581"/>
        <v>FACTURA</v>
      </c>
      <c r="P7486" t="str">
        <f t="shared" si="582"/>
        <v>2025</v>
      </c>
      <c r="Q7486" t="str">
        <f t="shared" si="583"/>
        <v>05</v>
      </c>
      <c r="R7486" t="str">
        <f>+IFERROR(VLOOKUP(I7486, Listado!A:B, 2, FALSE()), "COMERCIALIZADORA INTERNACIONAL CARIBBEAN EXOTICS S A")</f>
        <v>PEREZ MEJIA MARIA PAULINA</v>
      </c>
      <c r="S7486" s="25">
        <f>+VLOOKUP(E7486, TC!A:D, 2, FALSE())</f>
        <v>4176.54</v>
      </c>
      <c r="T7486" t="str">
        <f t="shared" si="584"/>
        <v>USD</v>
      </c>
    </row>
    <row r="7487" spans="1:20" ht="18.75" hidden="1" customHeight="1" x14ac:dyDescent="0.25">
      <c r="A7487" t="s">
        <v>2887</v>
      </c>
      <c r="B7487" t="s">
        <v>1923</v>
      </c>
      <c r="C7487" t="s">
        <v>1913</v>
      </c>
      <c r="D7487" s="24">
        <v>6013</v>
      </c>
      <c r="E7487" t="s">
        <v>1736</v>
      </c>
      <c r="F7487" t="s">
        <v>128</v>
      </c>
      <c r="G7487" t="s">
        <v>110</v>
      </c>
      <c r="H7487" t="s">
        <v>3065</v>
      </c>
      <c r="I7487" t="s">
        <v>1883</v>
      </c>
      <c r="J7487" t="s">
        <v>1984</v>
      </c>
      <c r="K7487" t="s">
        <v>2382</v>
      </c>
      <c r="L7487" s="24">
        <v>3086</v>
      </c>
      <c r="M7487" s="25">
        <f>+VLOOKUP(E7487, TC!A:D, 4, FALSE())</f>
        <v>1.1344499992817021</v>
      </c>
      <c r="N7487" s="24">
        <f t="shared" si="580"/>
        <v>3086</v>
      </c>
      <c r="O7487" t="str">
        <f t="shared" si="581"/>
        <v>FACTURA</v>
      </c>
      <c r="P7487" t="str">
        <f t="shared" si="582"/>
        <v>2025</v>
      </c>
      <c r="Q7487" t="str">
        <f t="shared" si="583"/>
        <v>05</v>
      </c>
      <c r="R7487" t="str">
        <f>+IFERROR(VLOOKUP(I7487, Listado!A:B, 2, FALSE()), "COMERCIALIZADORA INTERNACIONAL CARIBBEAN EXOTICS S A")</f>
        <v>PEREZ MEJIA MARIA PAULINA</v>
      </c>
      <c r="S7487" s="25">
        <f>+VLOOKUP(E7487, TC!A:D, 2, FALSE())</f>
        <v>4176.54</v>
      </c>
      <c r="T7487" t="str">
        <f t="shared" si="584"/>
        <v>USD</v>
      </c>
    </row>
    <row r="7488" spans="1:20" ht="18.75" hidden="1" customHeight="1" x14ac:dyDescent="0.25">
      <c r="A7488" t="s">
        <v>2887</v>
      </c>
      <c r="B7488" t="s">
        <v>1923</v>
      </c>
      <c r="C7488" t="s">
        <v>1913</v>
      </c>
      <c r="D7488" s="24">
        <v>6014</v>
      </c>
      <c r="E7488" t="s">
        <v>1736</v>
      </c>
      <c r="F7488" t="s">
        <v>99</v>
      </c>
      <c r="G7488" t="s">
        <v>1914</v>
      </c>
      <c r="I7488" t="s">
        <v>1907</v>
      </c>
      <c r="J7488" t="s">
        <v>1915</v>
      </c>
      <c r="K7488" t="s">
        <v>3066</v>
      </c>
      <c r="L7488" s="24">
        <v>5826273</v>
      </c>
      <c r="M7488" s="25">
        <f>+VLOOKUP(E7488, TC!A:D, 4, FALSE())</f>
        <v>1.1344499992817021</v>
      </c>
      <c r="N7488" s="24">
        <f t="shared" si="580"/>
        <v>1394.9999281702078</v>
      </c>
      <c r="O7488" t="str">
        <f t="shared" si="581"/>
        <v>FACTURA</v>
      </c>
      <c r="P7488" t="str">
        <f t="shared" si="582"/>
        <v>2025</v>
      </c>
      <c r="Q7488" t="str">
        <f t="shared" si="583"/>
        <v>05</v>
      </c>
      <c r="R7488" t="str">
        <f>+IFERROR(VLOOKUP(I7488, Listado!A:B, 2, FALSE()), "COMERCIALIZADORA INTERNACIONAL CARIBBEAN EXOTICS S A")</f>
        <v>PIEDRAHITA PEREZ MARIANA</v>
      </c>
      <c r="S7488" s="25">
        <f>+VLOOKUP(E7488, TC!A:D, 2, FALSE())</f>
        <v>4176.54</v>
      </c>
      <c r="T7488" t="str">
        <f t="shared" si="584"/>
        <v>USD</v>
      </c>
    </row>
    <row r="7489" spans="1:20" ht="18.75" hidden="1" customHeight="1" x14ac:dyDescent="0.25">
      <c r="A7489" t="s">
        <v>2887</v>
      </c>
      <c r="B7489" t="s">
        <v>1923</v>
      </c>
      <c r="C7489" t="s">
        <v>1913</v>
      </c>
      <c r="D7489" s="24">
        <v>6014</v>
      </c>
      <c r="E7489" t="s">
        <v>1736</v>
      </c>
      <c r="F7489" t="s">
        <v>99</v>
      </c>
      <c r="G7489" t="s">
        <v>1914</v>
      </c>
      <c r="I7489" t="s">
        <v>1907</v>
      </c>
      <c r="J7489" t="s">
        <v>1915</v>
      </c>
      <c r="K7489" t="s">
        <v>3067</v>
      </c>
      <c r="L7489" s="24">
        <v>11295452</v>
      </c>
      <c r="M7489" s="25">
        <f>+VLOOKUP(E7489, TC!A:D, 4, FALSE())</f>
        <v>1.1344499992817021</v>
      </c>
      <c r="N7489" s="24">
        <f t="shared" si="580"/>
        <v>2704.4998970439647</v>
      </c>
      <c r="O7489" t="str">
        <f t="shared" si="581"/>
        <v>FACTURA</v>
      </c>
      <c r="P7489" t="str">
        <f t="shared" si="582"/>
        <v>2025</v>
      </c>
      <c r="Q7489" t="str">
        <f t="shared" si="583"/>
        <v>05</v>
      </c>
      <c r="R7489" t="str">
        <f>+IFERROR(VLOOKUP(I7489, Listado!A:B, 2, FALSE()), "COMERCIALIZADORA INTERNACIONAL CARIBBEAN EXOTICS S A")</f>
        <v>PIEDRAHITA PEREZ MARIANA</v>
      </c>
      <c r="S7489" s="25">
        <f>+VLOOKUP(E7489, TC!A:D, 2, FALSE())</f>
        <v>4176.54</v>
      </c>
      <c r="T7489" t="str">
        <f t="shared" si="584"/>
        <v>USD</v>
      </c>
    </row>
    <row r="7490" spans="1:20" ht="18.75" hidden="1" customHeight="1" x14ac:dyDescent="0.25">
      <c r="A7490" t="s">
        <v>2887</v>
      </c>
      <c r="B7490" t="s">
        <v>5</v>
      </c>
      <c r="C7490" t="s">
        <v>1913</v>
      </c>
      <c r="D7490" s="24">
        <v>12004</v>
      </c>
      <c r="E7490" t="s">
        <v>1736</v>
      </c>
      <c r="F7490" t="s">
        <v>1924</v>
      </c>
      <c r="G7490" t="s">
        <v>112</v>
      </c>
      <c r="H7490" t="s">
        <v>3068</v>
      </c>
      <c r="I7490" t="s">
        <v>1893</v>
      </c>
      <c r="J7490" t="s">
        <v>1919</v>
      </c>
      <c r="K7490" t="s">
        <v>66</v>
      </c>
      <c r="L7490" s="24">
        <v>1780.52</v>
      </c>
      <c r="M7490" s="25">
        <f>+VLOOKUP(E7490, TC!A:D, 4, FALSE())</f>
        <v>1.1344499992817021</v>
      </c>
      <c r="N7490" s="24">
        <f t="shared" ref="N7490:N7553" si="585">+IF(F7490="EUR", (M7490*L7490), IF(I7490="JUAN MATAS SAS", (L7490/S7490), L7490))</f>
        <v>2019.9109127210561</v>
      </c>
      <c r="O7490" t="str">
        <f t="shared" ref="O7490:O7553" si="586">+IF(C7490="CFE", "FACTURA", IF(ISERROR(SEARCH("ANULA", H7490))=FALSE(), "ANULACIÓN FE", IF(ISERROR(SEARCH("CANCELLATION", H7490))=FALSE(), "ANULACIÓN FE", "NOTAS")))</f>
        <v>FACTURA</v>
      </c>
      <c r="P7490" t="str">
        <f t="shared" ref="P7490:P7553" si="587">+LEFT(E7490, 4)</f>
        <v>2025</v>
      </c>
      <c r="Q7490" t="str">
        <f t="shared" ref="Q7490:Q7553" si="588">+MID(E7490, 5, 2)</f>
        <v>05</v>
      </c>
      <c r="R7490" t="str">
        <f>+IFERROR(VLOOKUP(I7490, Listado!A:B, 2, FALSE()), "COMERCIALIZADORA INTERNACIONAL CARIBBEAN EXOTICS S A")</f>
        <v>HINCAPIE CONTRERAS ERIKA STEFANIA</v>
      </c>
      <c r="S7490" s="25">
        <f>+VLOOKUP(E7490, TC!A:D, 2, FALSE())</f>
        <v>4176.54</v>
      </c>
      <c r="T7490" t="str">
        <f t="shared" ref="T7490:T7553" si="589">+IF(I7490="JUAN MATAS SAS", "USD", F7490)</f>
        <v>EUR</v>
      </c>
    </row>
    <row r="7491" spans="1:20" ht="18.75" hidden="1" customHeight="1" x14ac:dyDescent="0.25">
      <c r="A7491" t="s">
        <v>2887</v>
      </c>
      <c r="B7491" t="s">
        <v>5</v>
      </c>
      <c r="C7491" t="s">
        <v>1913</v>
      </c>
      <c r="D7491" s="24">
        <v>12004</v>
      </c>
      <c r="E7491" t="s">
        <v>1736</v>
      </c>
      <c r="F7491" t="s">
        <v>1924</v>
      </c>
      <c r="G7491" t="s">
        <v>112</v>
      </c>
      <c r="H7491" t="s">
        <v>3068</v>
      </c>
      <c r="I7491" t="s">
        <v>1893</v>
      </c>
      <c r="J7491" t="s">
        <v>1919</v>
      </c>
      <c r="K7491" t="s">
        <v>67</v>
      </c>
      <c r="L7491" s="24">
        <v>1710.52</v>
      </c>
      <c r="M7491" s="25">
        <f>+VLOOKUP(E7491, TC!A:D, 4, FALSE())</f>
        <v>1.1344499992817021</v>
      </c>
      <c r="N7491" s="24">
        <f t="shared" si="585"/>
        <v>1940.4994127713371</v>
      </c>
      <c r="O7491" t="str">
        <f t="shared" si="586"/>
        <v>FACTURA</v>
      </c>
      <c r="P7491" t="str">
        <f t="shared" si="587"/>
        <v>2025</v>
      </c>
      <c r="Q7491" t="str">
        <f t="shared" si="588"/>
        <v>05</v>
      </c>
      <c r="R7491" t="str">
        <f>+IFERROR(VLOOKUP(I7491, Listado!A:B, 2, FALSE()), "COMERCIALIZADORA INTERNACIONAL CARIBBEAN EXOTICS S A")</f>
        <v>HINCAPIE CONTRERAS ERIKA STEFANIA</v>
      </c>
      <c r="S7491" s="25">
        <f>+VLOOKUP(E7491, TC!A:D, 2, FALSE())</f>
        <v>4176.54</v>
      </c>
      <c r="T7491" t="str">
        <f t="shared" si="589"/>
        <v>EUR</v>
      </c>
    </row>
    <row r="7492" spans="1:20" ht="18.75" hidden="1" customHeight="1" x14ac:dyDescent="0.25">
      <c r="A7492" t="s">
        <v>2887</v>
      </c>
      <c r="B7492" t="s">
        <v>5</v>
      </c>
      <c r="C7492" t="s">
        <v>1913</v>
      </c>
      <c r="D7492" s="24">
        <v>12004</v>
      </c>
      <c r="E7492" t="s">
        <v>1736</v>
      </c>
      <c r="F7492" t="s">
        <v>1924</v>
      </c>
      <c r="G7492" t="s">
        <v>112</v>
      </c>
      <c r="H7492" t="s">
        <v>3068</v>
      </c>
      <c r="I7492" t="s">
        <v>1893</v>
      </c>
      <c r="J7492" t="s">
        <v>1919</v>
      </c>
      <c r="K7492" t="s">
        <v>1959</v>
      </c>
      <c r="L7492" s="24">
        <v>600</v>
      </c>
      <c r="M7492" s="25">
        <f>+VLOOKUP(E7492, TC!A:D, 4, FALSE())</f>
        <v>1.1344499992817021</v>
      </c>
      <c r="N7492" s="24">
        <f t="shared" si="585"/>
        <v>680.66999956902123</v>
      </c>
      <c r="O7492" t="str">
        <f t="shared" si="586"/>
        <v>FACTURA</v>
      </c>
      <c r="P7492" t="str">
        <f t="shared" si="587"/>
        <v>2025</v>
      </c>
      <c r="Q7492" t="str">
        <f t="shared" si="588"/>
        <v>05</v>
      </c>
      <c r="R7492" t="str">
        <f>+IFERROR(VLOOKUP(I7492, Listado!A:B, 2, FALSE()), "COMERCIALIZADORA INTERNACIONAL CARIBBEAN EXOTICS S A")</f>
        <v>HINCAPIE CONTRERAS ERIKA STEFANIA</v>
      </c>
      <c r="S7492" s="25">
        <f>+VLOOKUP(E7492, TC!A:D, 2, FALSE())</f>
        <v>4176.54</v>
      </c>
      <c r="T7492" t="str">
        <f t="shared" si="589"/>
        <v>EUR</v>
      </c>
    </row>
    <row r="7493" spans="1:20" ht="18.75" hidden="1" customHeight="1" x14ac:dyDescent="0.25">
      <c r="A7493" t="s">
        <v>2887</v>
      </c>
      <c r="B7493" t="s">
        <v>5</v>
      </c>
      <c r="C7493" t="s">
        <v>1913</v>
      </c>
      <c r="D7493" s="24">
        <v>12004</v>
      </c>
      <c r="E7493" t="s">
        <v>1736</v>
      </c>
      <c r="F7493" t="s">
        <v>1924</v>
      </c>
      <c r="G7493" t="s">
        <v>112</v>
      </c>
      <c r="H7493" t="s">
        <v>3068</v>
      </c>
      <c r="I7493" t="s">
        <v>1893</v>
      </c>
      <c r="J7493" t="s">
        <v>1919</v>
      </c>
      <c r="K7493" t="s">
        <v>1960</v>
      </c>
      <c r="L7493" s="24">
        <v>38.96</v>
      </c>
      <c r="M7493" s="25">
        <f>+VLOOKUP(E7493, TC!A:D, 4, FALSE())</f>
        <v>1.1344499992817021</v>
      </c>
      <c r="N7493" s="24">
        <f t="shared" si="585"/>
        <v>44.198171972015118</v>
      </c>
      <c r="O7493" t="str">
        <f t="shared" si="586"/>
        <v>FACTURA</v>
      </c>
      <c r="P7493" t="str">
        <f t="shared" si="587"/>
        <v>2025</v>
      </c>
      <c r="Q7493" t="str">
        <f t="shared" si="588"/>
        <v>05</v>
      </c>
      <c r="R7493" t="str">
        <f>+IFERROR(VLOOKUP(I7493, Listado!A:B, 2, FALSE()), "COMERCIALIZADORA INTERNACIONAL CARIBBEAN EXOTICS S A")</f>
        <v>HINCAPIE CONTRERAS ERIKA STEFANIA</v>
      </c>
      <c r="S7493" s="25">
        <f>+VLOOKUP(E7493, TC!A:D, 2, FALSE())</f>
        <v>4176.54</v>
      </c>
      <c r="T7493" t="str">
        <f t="shared" si="589"/>
        <v>EUR</v>
      </c>
    </row>
    <row r="7494" spans="1:20" ht="18.75" hidden="1" customHeight="1" x14ac:dyDescent="0.25">
      <c r="A7494" t="s">
        <v>2887</v>
      </c>
      <c r="B7494" t="s">
        <v>1923</v>
      </c>
      <c r="C7494" t="s">
        <v>1913</v>
      </c>
      <c r="D7494" s="24">
        <v>6015</v>
      </c>
      <c r="E7494" t="s">
        <v>1736</v>
      </c>
      <c r="F7494" t="s">
        <v>128</v>
      </c>
      <c r="G7494" t="s">
        <v>108</v>
      </c>
      <c r="H7494" t="s">
        <v>3069</v>
      </c>
      <c r="I7494" t="s">
        <v>1895</v>
      </c>
      <c r="J7494" t="s">
        <v>1998</v>
      </c>
      <c r="K7494" t="s">
        <v>1928</v>
      </c>
      <c r="L7494" s="24">
        <v>1390.24</v>
      </c>
      <c r="M7494" s="25">
        <f>+VLOOKUP(E7494, TC!A:D, 4, FALSE())</f>
        <v>1.1344499992817021</v>
      </c>
      <c r="N7494" s="24">
        <f t="shared" si="585"/>
        <v>1390.24</v>
      </c>
      <c r="O7494" t="str">
        <f t="shared" si="586"/>
        <v>FACTURA</v>
      </c>
      <c r="P7494" t="str">
        <f t="shared" si="587"/>
        <v>2025</v>
      </c>
      <c r="Q7494" t="str">
        <f t="shared" si="588"/>
        <v>05</v>
      </c>
      <c r="R7494" t="str">
        <f>+IFERROR(VLOOKUP(I7494, Listado!A:B, 2, FALSE()), "COMERCIALIZADORA INTERNACIONAL CARIBBEAN EXOTICS S A")</f>
        <v>PIEDRAHITA PEREZ MARIANA</v>
      </c>
      <c r="S7494" s="25">
        <f>+VLOOKUP(E7494, TC!A:D, 2, FALSE())</f>
        <v>4176.54</v>
      </c>
      <c r="T7494" t="str">
        <f t="shared" si="589"/>
        <v>USD</v>
      </c>
    </row>
    <row r="7495" spans="1:20" ht="18.75" hidden="1" customHeight="1" x14ac:dyDescent="0.25">
      <c r="A7495" t="s">
        <v>2887</v>
      </c>
      <c r="B7495" t="s">
        <v>1923</v>
      </c>
      <c r="C7495" t="s">
        <v>1913</v>
      </c>
      <c r="D7495" s="24">
        <v>6015</v>
      </c>
      <c r="E7495" t="s">
        <v>1736</v>
      </c>
      <c r="F7495" t="s">
        <v>128</v>
      </c>
      <c r="G7495" t="s">
        <v>108</v>
      </c>
      <c r="H7495" t="s">
        <v>3069</v>
      </c>
      <c r="I7495" t="s">
        <v>1895</v>
      </c>
      <c r="J7495" t="s">
        <v>1998</v>
      </c>
      <c r="K7495" t="s">
        <v>3070</v>
      </c>
      <c r="L7495" s="24">
        <v>502.8</v>
      </c>
      <c r="M7495" s="25">
        <f>+VLOOKUP(E7495, TC!A:D, 4, FALSE())</f>
        <v>1.1344499992817021</v>
      </c>
      <c r="N7495" s="24">
        <f t="shared" si="585"/>
        <v>502.8</v>
      </c>
      <c r="O7495" t="str">
        <f t="shared" si="586"/>
        <v>FACTURA</v>
      </c>
      <c r="P7495" t="str">
        <f t="shared" si="587"/>
        <v>2025</v>
      </c>
      <c r="Q7495" t="str">
        <f t="shared" si="588"/>
        <v>05</v>
      </c>
      <c r="R7495" t="str">
        <f>+IFERROR(VLOOKUP(I7495, Listado!A:B, 2, FALSE()), "COMERCIALIZADORA INTERNACIONAL CARIBBEAN EXOTICS S A")</f>
        <v>PIEDRAHITA PEREZ MARIANA</v>
      </c>
      <c r="S7495" s="25">
        <f>+VLOOKUP(E7495, TC!A:D, 2, FALSE())</f>
        <v>4176.54</v>
      </c>
      <c r="T7495" t="str">
        <f t="shared" si="589"/>
        <v>USD</v>
      </c>
    </row>
    <row r="7496" spans="1:20" ht="18.75" hidden="1" customHeight="1" x14ac:dyDescent="0.25">
      <c r="A7496" t="s">
        <v>2887</v>
      </c>
      <c r="B7496" t="s">
        <v>1923</v>
      </c>
      <c r="C7496" t="s">
        <v>1913</v>
      </c>
      <c r="D7496" s="24">
        <v>6015</v>
      </c>
      <c r="E7496" t="s">
        <v>1736</v>
      </c>
      <c r="F7496" t="s">
        <v>128</v>
      </c>
      <c r="G7496" t="s">
        <v>108</v>
      </c>
      <c r="H7496" t="s">
        <v>3069</v>
      </c>
      <c r="I7496" t="s">
        <v>1895</v>
      </c>
      <c r="J7496" t="s">
        <v>1998</v>
      </c>
      <c r="K7496" t="s">
        <v>3071</v>
      </c>
      <c r="L7496" s="24">
        <v>135</v>
      </c>
      <c r="M7496" s="25">
        <f>+VLOOKUP(E7496, TC!A:D, 4, FALSE())</f>
        <v>1.1344499992817021</v>
      </c>
      <c r="N7496" s="24">
        <f t="shared" si="585"/>
        <v>135</v>
      </c>
      <c r="O7496" t="str">
        <f t="shared" si="586"/>
        <v>FACTURA</v>
      </c>
      <c r="P7496" t="str">
        <f t="shared" si="587"/>
        <v>2025</v>
      </c>
      <c r="Q7496" t="str">
        <f t="shared" si="588"/>
        <v>05</v>
      </c>
      <c r="R7496" t="str">
        <f>+IFERROR(VLOOKUP(I7496, Listado!A:B, 2, FALSE()), "COMERCIALIZADORA INTERNACIONAL CARIBBEAN EXOTICS S A")</f>
        <v>PIEDRAHITA PEREZ MARIANA</v>
      </c>
      <c r="S7496" s="25">
        <f>+VLOOKUP(E7496, TC!A:D, 2, FALSE())</f>
        <v>4176.54</v>
      </c>
      <c r="T7496" t="str">
        <f t="shared" si="589"/>
        <v>USD</v>
      </c>
    </row>
    <row r="7497" spans="1:20" ht="18.75" hidden="1" customHeight="1" x14ac:dyDescent="0.25">
      <c r="A7497" t="s">
        <v>2887</v>
      </c>
      <c r="B7497" t="s">
        <v>1923</v>
      </c>
      <c r="C7497" t="s">
        <v>1913</v>
      </c>
      <c r="D7497" s="24">
        <v>6015</v>
      </c>
      <c r="E7497" t="s">
        <v>1736</v>
      </c>
      <c r="F7497" t="s">
        <v>128</v>
      </c>
      <c r="G7497" t="s">
        <v>108</v>
      </c>
      <c r="H7497" t="s">
        <v>3069</v>
      </c>
      <c r="I7497" t="s">
        <v>1895</v>
      </c>
      <c r="J7497" t="s">
        <v>1998</v>
      </c>
      <c r="K7497" t="s">
        <v>2410</v>
      </c>
      <c r="L7497" s="24">
        <v>361.2</v>
      </c>
      <c r="M7497" s="25">
        <f>+VLOOKUP(E7497, TC!A:D, 4, FALSE())</f>
        <v>1.1344499992817021</v>
      </c>
      <c r="N7497" s="24">
        <f t="shared" si="585"/>
        <v>361.2</v>
      </c>
      <c r="O7497" t="str">
        <f t="shared" si="586"/>
        <v>FACTURA</v>
      </c>
      <c r="P7497" t="str">
        <f t="shared" si="587"/>
        <v>2025</v>
      </c>
      <c r="Q7497" t="str">
        <f t="shared" si="588"/>
        <v>05</v>
      </c>
      <c r="R7497" t="str">
        <f>+IFERROR(VLOOKUP(I7497, Listado!A:B, 2, FALSE()), "COMERCIALIZADORA INTERNACIONAL CARIBBEAN EXOTICS S A")</f>
        <v>PIEDRAHITA PEREZ MARIANA</v>
      </c>
      <c r="S7497" s="25">
        <f>+VLOOKUP(E7497, TC!A:D, 2, FALSE())</f>
        <v>4176.54</v>
      </c>
      <c r="T7497" t="str">
        <f t="shared" si="589"/>
        <v>USD</v>
      </c>
    </row>
    <row r="7498" spans="1:20" ht="18.75" hidden="1" customHeight="1" x14ac:dyDescent="0.25">
      <c r="A7498" t="s">
        <v>2887</v>
      </c>
      <c r="B7498" t="s">
        <v>1923</v>
      </c>
      <c r="C7498" t="s">
        <v>1913</v>
      </c>
      <c r="D7498" s="24">
        <v>6015</v>
      </c>
      <c r="E7498" t="s">
        <v>1736</v>
      </c>
      <c r="F7498" t="s">
        <v>128</v>
      </c>
      <c r="G7498" t="s">
        <v>108</v>
      </c>
      <c r="H7498" t="s">
        <v>3069</v>
      </c>
      <c r="I7498" t="s">
        <v>1895</v>
      </c>
      <c r="J7498" t="s">
        <v>1998</v>
      </c>
      <c r="K7498" t="s">
        <v>2411</v>
      </c>
      <c r="L7498" s="24">
        <v>1971.6</v>
      </c>
      <c r="M7498" s="25">
        <f>+VLOOKUP(E7498, TC!A:D, 4, FALSE())</f>
        <v>1.1344499992817021</v>
      </c>
      <c r="N7498" s="24">
        <f t="shared" si="585"/>
        <v>1971.6</v>
      </c>
      <c r="O7498" t="str">
        <f t="shared" si="586"/>
        <v>FACTURA</v>
      </c>
      <c r="P7498" t="str">
        <f t="shared" si="587"/>
        <v>2025</v>
      </c>
      <c r="Q7498" t="str">
        <f t="shared" si="588"/>
        <v>05</v>
      </c>
      <c r="R7498" t="str">
        <f>+IFERROR(VLOOKUP(I7498, Listado!A:B, 2, FALSE()), "COMERCIALIZADORA INTERNACIONAL CARIBBEAN EXOTICS S A")</f>
        <v>PIEDRAHITA PEREZ MARIANA</v>
      </c>
      <c r="S7498" s="25">
        <f>+VLOOKUP(E7498, TC!A:D, 2, FALSE())</f>
        <v>4176.54</v>
      </c>
      <c r="T7498" t="str">
        <f t="shared" si="589"/>
        <v>USD</v>
      </c>
    </row>
    <row r="7499" spans="1:20" ht="18.75" hidden="1" customHeight="1" x14ac:dyDescent="0.25">
      <c r="A7499" t="s">
        <v>2887</v>
      </c>
      <c r="B7499" t="s">
        <v>5</v>
      </c>
      <c r="C7499" t="s">
        <v>1913</v>
      </c>
      <c r="D7499" s="24">
        <v>12005</v>
      </c>
      <c r="E7499" t="s">
        <v>1736</v>
      </c>
      <c r="F7499" t="s">
        <v>1924</v>
      </c>
      <c r="G7499" t="s">
        <v>108</v>
      </c>
      <c r="H7499" t="s">
        <v>3072</v>
      </c>
      <c r="I7499" t="s">
        <v>1853</v>
      </c>
      <c r="J7499" t="s">
        <v>1919</v>
      </c>
      <c r="K7499" t="s">
        <v>1959</v>
      </c>
      <c r="L7499" s="24">
        <v>300</v>
      </c>
      <c r="M7499" s="25">
        <f>+VLOOKUP(E7499, TC!A:D, 4, FALSE())</f>
        <v>1.1344499992817021</v>
      </c>
      <c r="N7499" s="24">
        <f t="shared" si="585"/>
        <v>340.33499978451061</v>
      </c>
      <c r="O7499" t="str">
        <f t="shared" si="586"/>
        <v>FACTURA</v>
      </c>
      <c r="P7499" t="str">
        <f t="shared" si="587"/>
        <v>2025</v>
      </c>
      <c r="Q7499" t="str">
        <f t="shared" si="588"/>
        <v>05</v>
      </c>
      <c r="R7499" t="str">
        <f>+IFERROR(VLOOKUP(I7499, Listado!A:B, 2, FALSE()), "COMERCIALIZADORA INTERNACIONAL CARIBBEAN EXOTICS S A")</f>
        <v>PIEDRAHITA PEREZ MARIANA</v>
      </c>
      <c r="S7499" s="25">
        <f>+VLOOKUP(E7499, TC!A:D, 2, FALSE())</f>
        <v>4176.54</v>
      </c>
      <c r="T7499" t="str">
        <f t="shared" si="589"/>
        <v>EUR</v>
      </c>
    </row>
    <row r="7500" spans="1:20" ht="18.75" hidden="1" customHeight="1" x14ac:dyDescent="0.25">
      <c r="A7500" t="s">
        <v>2887</v>
      </c>
      <c r="B7500" t="s">
        <v>5</v>
      </c>
      <c r="C7500" t="s">
        <v>1913</v>
      </c>
      <c r="D7500" s="24">
        <v>12005</v>
      </c>
      <c r="E7500" t="s">
        <v>1736</v>
      </c>
      <c r="F7500" t="s">
        <v>1924</v>
      </c>
      <c r="G7500" t="s">
        <v>108</v>
      </c>
      <c r="H7500" t="s">
        <v>3072</v>
      </c>
      <c r="I7500" t="s">
        <v>1853</v>
      </c>
      <c r="J7500" t="s">
        <v>1919</v>
      </c>
      <c r="K7500" t="s">
        <v>1960</v>
      </c>
      <c r="L7500" s="24">
        <v>8.3520000000000003</v>
      </c>
      <c r="M7500" s="25">
        <f>+VLOOKUP(E7500, TC!A:D, 4, FALSE())</f>
        <v>1.1344499992817021</v>
      </c>
      <c r="N7500" s="24">
        <f t="shared" si="585"/>
        <v>9.4749263940007769</v>
      </c>
      <c r="O7500" t="str">
        <f t="shared" si="586"/>
        <v>FACTURA</v>
      </c>
      <c r="P7500" t="str">
        <f t="shared" si="587"/>
        <v>2025</v>
      </c>
      <c r="Q7500" t="str">
        <f t="shared" si="588"/>
        <v>05</v>
      </c>
      <c r="R7500" t="str">
        <f>+IFERROR(VLOOKUP(I7500, Listado!A:B, 2, FALSE()), "COMERCIALIZADORA INTERNACIONAL CARIBBEAN EXOTICS S A")</f>
        <v>PIEDRAHITA PEREZ MARIANA</v>
      </c>
      <c r="S7500" s="25">
        <f>+VLOOKUP(E7500, TC!A:D, 2, FALSE())</f>
        <v>4176.54</v>
      </c>
      <c r="T7500" t="str">
        <f t="shared" si="589"/>
        <v>EUR</v>
      </c>
    </row>
    <row r="7501" spans="1:20" ht="18.75" hidden="1" customHeight="1" x14ac:dyDescent="0.25">
      <c r="A7501" t="s">
        <v>2887</v>
      </c>
      <c r="B7501" t="s">
        <v>5</v>
      </c>
      <c r="C7501" t="s">
        <v>1913</v>
      </c>
      <c r="D7501" s="24">
        <v>12005</v>
      </c>
      <c r="E7501" t="s">
        <v>1736</v>
      </c>
      <c r="F7501" t="s">
        <v>1924</v>
      </c>
      <c r="G7501" t="s">
        <v>108</v>
      </c>
      <c r="H7501" t="s">
        <v>3072</v>
      </c>
      <c r="I7501" t="s">
        <v>1853</v>
      </c>
      <c r="J7501" t="s">
        <v>1919</v>
      </c>
      <c r="K7501" t="s">
        <v>55</v>
      </c>
      <c r="L7501" s="24">
        <v>1971.6479999999999</v>
      </c>
      <c r="M7501" s="25">
        <f>+VLOOKUP(E7501, TC!A:D, 4, FALSE())</f>
        <v>1.1344499992817021</v>
      </c>
      <c r="N7501" s="24">
        <f t="shared" si="585"/>
        <v>2236.7360721837695</v>
      </c>
      <c r="O7501" t="str">
        <f t="shared" si="586"/>
        <v>FACTURA</v>
      </c>
      <c r="P7501" t="str">
        <f t="shared" si="587"/>
        <v>2025</v>
      </c>
      <c r="Q7501" t="str">
        <f t="shared" si="588"/>
        <v>05</v>
      </c>
      <c r="R7501" t="str">
        <f>+IFERROR(VLOOKUP(I7501, Listado!A:B, 2, FALSE()), "COMERCIALIZADORA INTERNACIONAL CARIBBEAN EXOTICS S A")</f>
        <v>PIEDRAHITA PEREZ MARIANA</v>
      </c>
      <c r="S7501" s="25">
        <f>+VLOOKUP(E7501, TC!A:D, 2, FALSE())</f>
        <v>4176.54</v>
      </c>
      <c r="T7501" t="str">
        <f t="shared" si="589"/>
        <v>EUR</v>
      </c>
    </row>
    <row r="7502" spans="1:20" ht="18.75" hidden="1" customHeight="1" x14ac:dyDescent="0.25">
      <c r="A7502" t="s">
        <v>2887</v>
      </c>
      <c r="B7502" t="s">
        <v>5</v>
      </c>
      <c r="C7502" t="s">
        <v>1913</v>
      </c>
      <c r="D7502" s="24">
        <v>12006</v>
      </c>
      <c r="E7502" t="s">
        <v>1736</v>
      </c>
      <c r="F7502" t="s">
        <v>99</v>
      </c>
      <c r="G7502" t="s">
        <v>1914</v>
      </c>
      <c r="I7502" t="s">
        <v>1841</v>
      </c>
      <c r="J7502" t="s">
        <v>1915</v>
      </c>
      <c r="K7502" t="s">
        <v>2021</v>
      </c>
      <c r="L7502" s="24">
        <v>186120</v>
      </c>
      <c r="M7502" s="25">
        <f>+VLOOKUP(E7502, TC!A:D, 4, FALSE())</f>
        <v>1.1344499992817021</v>
      </c>
      <c r="N7502" s="24">
        <f t="shared" si="585"/>
        <v>186120</v>
      </c>
      <c r="O7502" t="str">
        <f t="shared" si="586"/>
        <v>FACTURA</v>
      </c>
      <c r="P7502" t="str">
        <f t="shared" si="587"/>
        <v>2025</v>
      </c>
      <c r="Q7502" t="str">
        <f t="shared" si="588"/>
        <v>05</v>
      </c>
      <c r="R7502" t="str">
        <f>+IFERROR(VLOOKUP(I7502, Listado!A:B, 2, FALSE()), "COMERCIALIZADORA INTERNACIONAL CARIBBEAN EXOTICS S A")</f>
        <v>LONDOÑO ECHEVERRI ALEJANDRA</v>
      </c>
      <c r="S7502" s="25">
        <f>+VLOOKUP(E7502, TC!A:D, 2, FALSE())</f>
        <v>4176.54</v>
      </c>
      <c r="T7502" t="str">
        <f t="shared" si="589"/>
        <v>COP</v>
      </c>
    </row>
    <row r="7503" spans="1:20" ht="18.75" hidden="1" customHeight="1" x14ac:dyDescent="0.25">
      <c r="A7503" t="s">
        <v>2887</v>
      </c>
      <c r="B7503" t="s">
        <v>5</v>
      </c>
      <c r="C7503" t="s">
        <v>1913</v>
      </c>
      <c r="D7503" s="24">
        <v>12006</v>
      </c>
      <c r="E7503" t="s">
        <v>1736</v>
      </c>
      <c r="F7503" t="s">
        <v>99</v>
      </c>
      <c r="G7503" t="s">
        <v>1914</v>
      </c>
      <c r="I7503" t="s">
        <v>1841</v>
      </c>
      <c r="J7503" t="s">
        <v>1915</v>
      </c>
      <c r="K7503" t="s">
        <v>2021</v>
      </c>
      <c r="L7503" s="24">
        <v>151740</v>
      </c>
      <c r="M7503" s="25">
        <f>+VLOOKUP(E7503, TC!A:D, 4, FALSE())</f>
        <v>1.1344499992817021</v>
      </c>
      <c r="N7503" s="24">
        <f t="shared" si="585"/>
        <v>151740</v>
      </c>
      <c r="O7503" t="str">
        <f t="shared" si="586"/>
        <v>FACTURA</v>
      </c>
      <c r="P7503" t="str">
        <f t="shared" si="587"/>
        <v>2025</v>
      </c>
      <c r="Q7503" t="str">
        <f t="shared" si="588"/>
        <v>05</v>
      </c>
      <c r="R7503" t="str">
        <f>+IFERROR(VLOOKUP(I7503, Listado!A:B, 2, FALSE()), "COMERCIALIZADORA INTERNACIONAL CARIBBEAN EXOTICS S A")</f>
        <v>LONDOÑO ECHEVERRI ALEJANDRA</v>
      </c>
      <c r="S7503" s="25">
        <f>+VLOOKUP(E7503, TC!A:D, 2, FALSE())</f>
        <v>4176.54</v>
      </c>
      <c r="T7503" t="str">
        <f t="shared" si="589"/>
        <v>COP</v>
      </c>
    </row>
    <row r="7504" spans="1:20" ht="18.75" hidden="1" customHeight="1" x14ac:dyDescent="0.25">
      <c r="A7504" t="s">
        <v>2887</v>
      </c>
      <c r="B7504" t="s">
        <v>5</v>
      </c>
      <c r="C7504" t="s">
        <v>1913</v>
      </c>
      <c r="D7504" s="24">
        <v>12006</v>
      </c>
      <c r="E7504" t="s">
        <v>1736</v>
      </c>
      <c r="F7504" t="s">
        <v>99</v>
      </c>
      <c r="G7504" t="s">
        <v>1914</v>
      </c>
      <c r="I7504" t="s">
        <v>1841</v>
      </c>
      <c r="J7504" t="s">
        <v>1915</v>
      </c>
      <c r="K7504" t="s">
        <v>2021</v>
      </c>
      <c r="L7504" s="24">
        <v>72720</v>
      </c>
      <c r="M7504" s="25">
        <f>+VLOOKUP(E7504, TC!A:D, 4, FALSE())</f>
        <v>1.1344499992817021</v>
      </c>
      <c r="N7504" s="24">
        <f t="shared" si="585"/>
        <v>72720</v>
      </c>
      <c r="O7504" t="str">
        <f t="shared" si="586"/>
        <v>FACTURA</v>
      </c>
      <c r="P7504" t="str">
        <f t="shared" si="587"/>
        <v>2025</v>
      </c>
      <c r="Q7504" t="str">
        <f t="shared" si="588"/>
        <v>05</v>
      </c>
      <c r="R7504" t="str">
        <f>+IFERROR(VLOOKUP(I7504, Listado!A:B, 2, FALSE()), "COMERCIALIZADORA INTERNACIONAL CARIBBEAN EXOTICS S A")</f>
        <v>LONDOÑO ECHEVERRI ALEJANDRA</v>
      </c>
      <c r="S7504" s="25">
        <f>+VLOOKUP(E7504, TC!A:D, 2, FALSE())</f>
        <v>4176.54</v>
      </c>
      <c r="T7504" t="str">
        <f t="shared" si="589"/>
        <v>COP</v>
      </c>
    </row>
    <row r="7505" spans="1:20" ht="18.75" hidden="1" customHeight="1" x14ac:dyDescent="0.25">
      <c r="A7505" t="s">
        <v>2887</v>
      </c>
      <c r="B7505" t="s">
        <v>5</v>
      </c>
      <c r="C7505" t="s">
        <v>1913</v>
      </c>
      <c r="D7505" s="24">
        <v>12006</v>
      </c>
      <c r="E7505" t="s">
        <v>1736</v>
      </c>
      <c r="F7505" t="s">
        <v>99</v>
      </c>
      <c r="G7505" t="s">
        <v>1914</v>
      </c>
      <c r="I7505" t="s">
        <v>1841</v>
      </c>
      <c r="J7505" t="s">
        <v>1915</v>
      </c>
      <c r="K7505" t="s">
        <v>2021</v>
      </c>
      <c r="L7505" s="24">
        <v>54000</v>
      </c>
      <c r="M7505" s="25">
        <f>+VLOOKUP(E7505, TC!A:D, 4, FALSE())</f>
        <v>1.1344499992817021</v>
      </c>
      <c r="N7505" s="24">
        <f t="shared" si="585"/>
        <v>54000</v>
      </c>
      <c r="O7505" t="str">
        <f t="shared" si="586"/>
        <v>FACTURA</v>
      </c>
      <c r="P7505" t="str">
        <f t="shared" si="587"/>
        <v>2025</v>
      </c>
      <c r="Q7505" t="str">
        <f t="shared" si="588"/>
        <v>05</v>
      </c>
      <c r="R7505" t="str">
        <f>+IFERROR(VLOOKUP(I7505, Listado!A:B, 2, FALSE()), "COMERCIALIZADORA INTERNACIONAL CARIBBEAN EXOTICS S A")</f>
        <v>LONDOÑO ECHEVERRI ALEJANDRA</v>
      </c>
      <c r="S7505" s="25">
        <f>+VLOOKUP(E7505, TC!A:D, 2, FALSE())</f>
        <v>4176.54</v>
      </c>
      <c r="T7505" t="str">
        <f t="shared" si="589"/>
        <v>COP</v>
      </c>
    </row>
    <row r="7506" spans="1:20" ht="18.75" hidden="1" customHeight="1" x14ac:dyDescent="0.25">
      <c r="A7506" t="s">
        <v>2887</v>
      </c>
      <c r="B7506" t="s">
        <v>5</v>
      </c>
      <c r="C7506" t="s">
        <v>1913</v>
      </c>
      <c r="D7506" s="24">
        <v>12006</v>
      </c>
      <c r="E7506" t="s">
        <v>1736</v>
      </c>
      <c r="F7506" t="s">
        <v>99</v>
      </c>
      <c r="G7506" t="s">
        <v>1914</v>
      </c>
      <c r="I7506" t="s">
        <v>1841</v>
      </c>
      <c r="J7506" t="s">
        <v>1915</v>
      </c>
      <c r="K7506" t="s">
        <v>2021</v>
      </c>
      <c r="L7506" s="24">
        <v>10980</v>
      </c>
      <c r="M7506" s="25">
        <f>+VLOOKUP(E7506, TC!A:D, 4, FALSE())</f>
        <v>1.1344499992817021</v>
      </c>
      <c r="N7506" s="24">
        <f t="shared" si="585"/>
        <v>10980</v>
      </c>
      <c r="O7506" t="str">
        <f t="shared" si="586"/>
        <v>FACTURA</v>
      </c>
      <c r="P7506" t="str">
        <f t="shared" si="587"/>
        <v>2025</v>
      </c>
      <c r="Q7506" t="str">
        <f t="shared" si="588"/>
        <v>05</v>
      </c>
      <c r="R7506" t="str">
        <f>+IFERROR(VLOOKUP(I7506, Listado!A:B, 2, FALSE()), "COMERCIALIZADORA INTERNACIONAL CARIBBEAN EXOTICS S A")</f>
        <v>LONDOÑO ECHEVERRI ALEJANDRA</v>
      </c>
      <c r="S7506" s="25">
        <f>+VLOOKUP(E7506, TC!A:D, 2, FALSE())</f>
        <v>4176.54</v>
      </c>
      <c r="T7506" t="str">
        <f t="shared" si="589"/>
        <v>COP</v>
      </c>
    </row>
    <row r="7507" spans="1:20" ht="18.75" hidden="1" customHeight="1" x14ac:dyDescent="0.25">
      <c r="A7507" t="s">
        <v>2887</v>
      </c>
      <c r="B7507" t="s">
        <v>5</v>
      </c>
      <c r="C7507" t="s">
        <v>1913</v>
      </c>
      <c r="D7507" s="24">
        <v>12006</v>
      </c>
      <c r="E7507" t="s">
        <v>1736</v>
      </c>
      <c r="F7507" t="s">
        <v>99</v>
      </c>
      <c r="G7507" t="s">
        <v>1914</v>
      </c>
      <c r="I7507" t="s">
        <v>1841</v>
      </c>
      <c r="J7507" t="s">
        <v>1915</v>
      </c>
      <c r="K7507" t="s">
        <v>2021</v>
      </c>
      <c r="L7507" s="24">
        <v>8460</v>
      </c>
      <c r="M7507" s="25">
        <f>+VLOOKUP(E7507, TC!A:D, 4, FALSE())</f>
        <v>1.1344499992817021</v>
      </c>
      <c r="N7507" s="24">
        <f t="shared" si="585"/>
        <v>8460</v>
      </c>
      <c r="O7507" t="str">
        <f t="shared" si="586"/>
        <v>FACTURA</v>
      </c>
      <c r="P7507" t="str">
        <f t="shared" si="587"/>
        <v>2025</v>
      </c>
      <c r="Q7507" t="str">
        <f t="shared" si="588"/>
        <v>05</v>
      </c>
      <c r="R7507" t="str">
        <f>+IFERROR(VLOOKUP(I7507, Listado!A:B, 2, FALSE()), "COMERCIALIZADORA INTERNACIONAL CARIBBEAN EXOTICS S A")</f>
        <v>LONDOÑO ECHEVERRI ALEJANDRA</v>
      </c>
      <c r="S7507" s="25">
        <f>+VLOOKUP(E7507, TC!A:D, 2, FALSE())</f>
        <v>4176.54</v>
      </c>
      <c r="T7507" t="str">
        <f t="shared" si="589"/>
        <v>COP</v>
      </c>
    </row>
    <row r="7508" spans="1:20" ht="18.75" hidden="1" customHeight="1" x14ac:dyDescent="0.25">
      <c r="A7508" t="s">
        <v>2887</v>
      </c>
      <c r="B7508" t="s">
        <v>5</v>
      </c>
      <c r="C7508" t="s">
        <v>1913</v>
      </c>
      <c r="D7508" s="24">
        <v>12006</v>
      </c>
      <c r="E7508" t="s">
        <v>1736</v>
      </c>
      <c r="F7508" t="s">
        <v>99</v>
      </c>
      <c r="G7508" t="s">
        <v>1914</v>
      </c>
      <c r="I7508" t="s">
        <v>1841</v>
      </c>
      <c r="J7508" t="s">
        <v>1915</v>
      </c>
      <c r="K7508" t="s">
        <v>2021</v>
      </c>
      <c r="L7508" s="24">
        <v>5580</v>
      </c>
      <c r="M7508" s="25">
        <f>+VLOOKUP(E7508, TC!A:D, 4, FALSE())</f>
        <v>1.1344499992817021</v>
      </c>
      <c r="N7508" s="24">
        <f t="shared" si="585"/>
        <v>5580</v>
      </c>
      <c r="O7508" t="str">
        <f t="shared" si="586"/>
        <v>FACTURA</v>
      </c>
      <c r="P7508" t="str">
        <f t="shared" si="587"/>
        <v>2025</v>
      </c>
      <c r="Q7508" t="str">
        <f t="shared" si="588"/>
        <v>05</v>
      </c>
      <c r="R7508" t="str">
        <f>+IFERROR(VLOOKUP(I7508, Listado!A:B, 2, FALSE()), "COMERCIALIZADORA INTERNACIONAL CARIBBEAN EXOTICS S A")</f>
        <v>LONDOÑO ECHEVERRI ALEJANDRA</v>
      </c>
      <c r="S7508" s="25">
        <f>+VLOOKUP(E7508, TC!A:D, 2, FALSE())</f>
        <v>4176.54</v>
      </c>
      <c r="T7508" t="str">
        <f t="shared" si="589"/>
        <v>COP</v>
      </c>
    </row>
    <row r="7509" spans="1:20" ht="18.75" hidden="1" customHeight="1" x14ac:dyDescent="0.25">
      <c r="A7509" t="s">
        <v>2887</v>
      </c>
      <c r="B7509" t="s">
        <v>5</v>
      </c>
      <c r="C7509" t="s">
        <v>1913</v>
      </c>
      <c r="D7509" s="24">
        <v>12006</v>
      </c>
      <c r="E7509" t="s">
        <v>1736</v>
      </c>
      <c r="F7509" t="s">
        <v>99</v>
      </c>
      <c r="G7509" t="s">
        <v>1914</v>
      </c>
      <c r="I7509" t="s">
        <v>1841</v>
      </c>
      <c r="J7509" t="s">
        <v>1915</v>
      </c>
      <c r="K7509" t="s">
        <v>2021</v>
      </c>
      <c r="L7509" s="24">
        <v>7020</v>
      </c>
      <c r="M7509" s="25">
        <f>+VLOOKUP(E7509, TC!A:D, 4, FALSE())</f>
        <v>1.1344499992817021</v>
      </c>
      <c r="N7509" s="24">
        <f t="shared" si="585"/>
        <v>7020</v>
      </c>
      <c r="O7509" t="str">
        <f t="shared" si="586"/>
        <v>FACTURA</v>
      </c>
      <c r="P7509" t="str">
        <f t="shared" si="587"/>
        <v>2025</v>
      </c>
      <c r="Q7509" t="str">
        <f t="shared" si="588"/>
        <v>05</v>
      </c>
      <c r="R7509" t="str">
        <f>+IFERROR(VLOOKUP(I7509, Listado!A:B, 2, FALSE()), "COMERCIALIZADORA INTERNACIONAL CARIBBEAN EXOTICS S A")</f>
        <v>LONDOÑO ECHEVERRI ALEJANDRA</v>
      </c>
      <c r="S7509" s="25">
        <f>+VLOOKUP(E7509, TC!A:D, 2, FALSE())</f>
        <v>4176.54</v>
      </c>
      <c r="T7509" t="str">
        <f t="shared" si="589"/>
        <v>COP</v>
      </c>
    </row>
    <row r="7510" spans="1:20" ht="18.75" hidden="1" customHeight="1" x14ac:dyDescent="0.25">
      <c r="A7510" t="s">
        <v>2887</v>
      </c>
      <c r="B7510" t="s">
        <v>5</v>
      </c>
      <c r="C7510" t="s">
        <v>1913</v>
      </c>
      <c r="D7510" s="24">
        <v>12006</v>
      </c>
      <c r="E7510" t="s">
        <v>1736</v>
      </c>
      <c r="F7510" t="s">
        <v>99</v>
      </c>
      <c r="G7510" t="s">
        <v>1914</v>
      </c>
      <c r="I7510" t="s">
        <v>1841</v>
      </c>
      <c r="J7510" t="s">
        <v>1915</v>
      </c>
      <c r="K7510" t="s">
        <v>2021</v>
      </c>
      <c r="L7510" s="24">
        <v>13680</v>
      </c>
      <c r="M7510" s="25">
        <f>+VLOOKUP(E7510, TC!A:D, 4, FALSE())</f>
        <v>1.1344499992817021</v>
      </c>
      <c r="N7510" s="24">
        <f t="shared" si="585"/>
        <v>13680</v>
      </c>
      <c r="O7510" t="str">
        <f t="shared" si="586"/>
        <v>FACTURA</v>
      </c>
      <c r="P7510" t="str">
        <f t="shared" si="587"/>
        <v>2025</v>
      </c>
      <c r="Q7510" t="str">
        <f t="shared" si="588"/>
        <v>05</v>
      </c>
      <c r="R7510" t="str">
        <f>+IFERROR(VLOOKUP(I7510, Listado!A:B, 2, FALSE()), "COMERCIALIZADORA INTERNACIONAL CARIBBEAN EXOTICS S A")</f>
        <v>LONDOÑO ECHEVERRI ALEJANDRA</v>
      </c>
      <c r="S7510" s="25">
        <f>+VLOOKUP(E7510, TC!A:D, 2, FALSE())</f>
        <v>4176.54</v>
      </c>
      <c r="T7510" t="str">
        <f t="shared" si="589"/>
        <v>COP</v>
      </c>
    </row>
    <row r="7511" spans="1:20" ht="18.75" hidden="1" customHeight="1" x14ac:dyDescent="0.25">
      <c r="A7511" t="s">
        <v>2887</v>
      </c>
      <c r="B7511" t="s">
        <v>5</v>
      </c>
      <c r="C7511" t="s">
        <v>1913</v>
      </c>
      <c r="D7511" s="24">
        <v>12006</v>
      </c>
      <c r="E7511" t="s">
        <v>1736</v>
      </c>
      <c r="F7511" t="s">
        <v>99</v>
      </c>
      <c r="G7511" t="s">
        <v>1914</v>
      </c>
      <c r="I7511" t="s">
        <v>1841</v>
      </c>
      <c r="J7511" t="s">
        <v>1915</v>
      </c>
      <c r="K7511" t="s">
        <v>2021</v>
      </c>
      <c r="L7511" s="24">
        <v>5220</v>
      </c>
      <c r="M7511" s="25">
        <f>+VLOOKUP(E7511, TC!A:D, 4, FALSE())</f>
        <v>1.1344499992817021</v>
      </c>
      <c r="N7511" s="24">
        <f t="shared" si="585"/>
        <v>5220</v>
      </c>
      <c r="O7511" t="str">
        <f t="shared" si="586"/>
        <v>FACTURA</v>
      </c>
      <c r="P7511" t="str">
        <f t="shared" si="587"/>
        <v>2025</v>
      </c>
      <c r="Q7511" t="str">
        <f t="shared" si="588"/>
        <v>05</v>
      </c>
      <c r="R7511" t="str">
        <f>+IFERROR(VLOOKUP(I7511, Listado!A:B, 2, FALSE()), "COMERCIALIZADORA INTERNACIONAL CARIBBEAN EXOTICS S A")</f>
        <v>LONDOÑO ECHEVERRI ALEJANDRA</v>
      </c>
      <c r="S7511" s="25">
        <f>+VLOOKUP(E7511, TC!A:D, 2, FALSE())</f>
        <v>4176.54</v>
      </c>
      <c r="T7511" t="str">
        <f t="shared" si="589"/>
        <v>COP</v>
      </c>
    </row>
    <row r="7512" spans="1:20" ht="18.75" hidden="1" customHeight="1" x14ac:dyDescent="0.25">
      <c r="A7512" t="s">
        <v>2887</v>
      </c>
      <c r="B7512" t="s">
        <v>5</v>
      </c>
      <c r="C7512" t="s">
        <v>1913</v>
      </c>
      <c r="D7512" s="24">
        <v>12006</v>
      </c>
      <c r="E7512" t="s">
        <v>1736</v>
      </c>
      <c r="F7512" t="s">
        <v>99</v>
      </c>
      <c r="G7512" t="s">
        <v>1914</v>
      </c>
      <c r="I7512" t="s">
        <v>1841</v>
      </c>
      <c r="J7512" t="s">
        <v>1915</v>
      </c>
      <c r="K7512" t="s">
        <v>2021</v>
      </c>
      <c r="L7512" s="24">
        <v>4500</v>
      </c>
      <c r="M7512" s="25">
        <f>+VLOOKUP(E7512, TC!A:D, 4, FALSE())</f>
        <v>1.1344499992817021</v>
      </c>
      <c r="N7512" s="24">
        <f t="shared" si="585"/>
        <v>4500</v>
      </c>
      <c r="O7512" t="str">
        <f t="shared" si="586"/>
        <v>FACTURA</v>
      </c>
      <c r="P7512" t="str">
        <f t="shared" si="587"/>
        <v>2025</v>
      </c>
      <c r="Q7512" t="str">
        <f t="shared" si="588"/>
        <v>05</v>
      </c>
      <c r="R7512" t="str">
        <f>+IFERROR(VLOOKUP(I7512, Listado!A:B, 2, FALSE()), "COMERCIALIZADORA INTERNACIONAL CARIBBEAN EXOTICS S A")</f>
        <v>LONDOÑO ECHEVERRI ALEJANDRA</v>
      </c>
      <c r="S7512" s="25">
        <f>+VLOOKUP(E7512, TC!A:D, 2, FALSE())</f>
        <v>4176.54</v>
      </c>
      <c r="T7512" t="str">
        <f t="shared" si="589"/>
        <v>COP</v>
      </c>
    </row>
    <row r="7513" spans="1:20" ht="18.75" hidden="1" customHeight="1" x14ac:dyDescent="0.25">
      <c r="A7513" t="s">
        <v>2887</v>
      </c>
      <c r="B7513" t="s">
        <v>5</v>
      </c>
      <c r="C7513" t="s">
        <v>1913</v>
      </c>
      <c r="D7513" s="24">
        <v>12006</v>
      </c>
      <c r="E7513" t="s">
        <v>1736</v>
      </c>
      <c r="F7513" t="s">
        <v>99</v>
      </c>
      <c r="G7513" t="s">
        <v>1914</v>
      </c>
      <c r="I7513" t="s">
        <v>1841</v>
      </c>
      <c r="J7513" t="s">
        <v>1915</v>
      </c>
      <c r="K7513" t="s">
        <v>2021</v>
      </c>
      <c r="L7513" s="24">
        <v>1980</v>
      </c>
      <c r="M7513" s="25">
        <f>+VLOOKUP(E7513, TC!A:D, 4, FALSE())</f>
        <v>1.1344499992817021</v>
      </c>
      <c r="N7513" s="24">
        <f t="shared" si="585"/>
        <v>1980</v>
      </c>
      <c r="O7513" t="str">
        <f t="shared" si="586"/>
        <v>FACTURA</v>
      </c>
      <c r="P7513" t="str">
        <f t="shared" si="587"/>
        <v>2025</v>
      </c>
      <c r="Q7513" t="str">
        <f t="shared" si="588"/>
        <v>05</v>
      </c>
      <c r="R7513" t="str">
        <f>+IFERROR(VLOOKUP(I7513, Listado!A:B, 2, FALSE()), "COMERCIALIZADORA INTERNACIONAL CARIBBEAN EXOTICS S A")</f>
        <v>LONDOÑO ECHEVERRI ALEJANDRA</v>
      </c>
      <c r="S7513" s="25">
        <f>+VLOOKUP(E7513, TC!A:D, 2, FALSE())</f>
        <v>4176.54</v>
      </c>
      <c r="T7513" t="str">
        <f t="shared" si="589"/>
        <v>COP</v>
      </c>
    </row>
    <row r="7514" spans="1:20" ht="18.75" hidden="1" customHeight="1" x14ac:dyDescent="0.25">
      <c r="A7514" t="s">
        <v>2887</v>
      </c>
      <c r="B7514" t="s">
        <v>5</v>
      </c>
      <c r="C7514" t="s">
        <v>1913</v>
      </c>
      <c r="D7514" s="24">
        <v>12007</v>
      </c>
      <c r="E7514" t="s">
        <v>1736</v>
      </c>
      <c r="F7514" t="s">
        <v>1924</v>
      </c>
      <c r="G7514" t="s">
        <v>108</v>
      </c>
      <c r="H7514" t="s">
        <v>3073</v>
      </c>
      <c r="I7514" t="s">
        <v>1873</v>
      </c>
      <c r="J7514" t="s">
        <v>1962</v>
      </c>
      <c r="K7514" t="s">
        <v>69</v>
      </c>
      <c r="L7514" s="24">
        <v>6598.9440000000004</v>
      </c>
      <c r="M7514" s="25">
        <f>+VLOOKUP(E7514, TC!A:D, 4, FALSE())</f>
        <v>1.1344499992817021</v>
      </c>
      <c r="N7514" s="24">
        <f t="shared" si="585"/>
        <v>7486.1720160599925</v>
      </c>
      <c r="O7514" t="str">
        <f t="shared" si="586"/>
        <v>FACTURA</v>
      </c>
      <c r="P7514" t="str">
        <f t="shared" si="587"/>
        <v>2025</v>
      </c>
      <c r="Q7514" t="str">
        <f t="shared" si="588"/>
        <v>05</v>
      </c>
      <c r="R7514" t="str">
        <f>+IFERROR(VLOOKUP(I7514, Listado!A:B, 2, FALSE()), "COMERCIALIZADORA INTERNACIONAL CARIBBEAN EXOTICS S A")</f>
        <v>PIEDRAHITA PEREZ MARIANA</v>
      </c>
      <c r="S7514" s="25">
        <f>+VLOOKUP(E7514, TC!A:D, 2, FALSE())</f>
        <v>4176.54</v>
      </c>
      <c r="T7514" t="str">
        <f t="shared" si="589"/>
        <v>EUR</v>
      </c>
    </row>
    <row r="7515" spans="1:20" ht="18.75" hidden="1" customHeight="1" x14ac:dyDescent="0.25">
      <c r="A7515" t="s">
        <v>2887</v>
      </c>
      <c r="B7515" t="s">
        <v>5</v>
      </c>
      <c r="C7515" t="s">
        <v>1913</v>
      </c>
      <c r="D7515" s="24">
        <v>12007</v>
      </c>
      <c r="E7515" t="s">
        <v>1736</v>
      </c>
      <c r="F7515" t="s">
        <v>1924</v>
      </c>
      <c r="G7515" t="s">
        <v>108</v>
      </c>
      <c r="H7515" t="s">
        <v>3073</v>
      </c>
      <c r="I7515" t="s">
        <v>1873</v>
      </c>
      <c r="J7515" t="s">
        <v>1962</v>
      </c>
      <c r="K7515" t="s">
        <v>1959</v>
      </c>
      <c r="L7515" s="24">
        <v>900</v>
      </c>
      <c r="M7515" s="25">
        <f>+VLOOKUP(E7515, TC!A:D, 4, FALSE())</f>
        <v>1.1344499992817021</v>
      </c>
      <c r="N7515" s="24">
        <f t="shared" si="585"/>
        <v>1021.0049993535318</v>
      </c>
      <c r="O7515" t="str">
        <f t="shared" si="586"/>
        <v>FACTURA</v>
      </c>
      <c r="P7515" t="str">
        <f t="shared" si="587"/>
        <v>2025</v>
      </c>
      <c r="Q7515" t="str">
        <f t="shared" si="588"/>
        <v>05</v>
      </c>
      <c r="R7515" t="str">
        <f>+IFERROR(VLOOKUP(I7515, Listado!A:B, 2, FALSE()), "COMERCIALIZADORA INTERNACIONAL CARIBBEAN EXOTICS S A")</f>
        <v>PIEDRAHITA PEREZ MARIANA</v>
      </c>
      <c r="S7515" s="25">
        <f>+VLOOKUP(E7515, TC!A:D, 2, FALSE())</f>
        <v>4176.54</v>
      </c>
      <c r="T7515" t="str">
        <f t="shared" si="589"/>
        <v>EUR</v>
      </c>
    </row>
    <row r="7516" spans="1:20" ht="18.75" hidden="1" customHeight="1" x14ac:dyDescent="0.25">
      <c r="A7516" t="s">
        <v>2887</v>
      </c>
      <c r="B7516" t="s">
        <v>5</v>
      </c>
      <c r="C7516" t="s">
        <v>1913</v>
      </c>
      <c r="D7516" s="24">
        <v>12007</v>
      </c>
      <c r="E7516" t="s">
        <v>1736</v>
      </c>
      <c r="F7516" t="s">
        <v>1924</v>
      </c>
      <c r="G7516" t="s">
        <v>108</v>
      </c>
      <c r="H7516" t="s">
        <v>3073</v>
      </c>
      <c r="I7516" t="s">
        <v>1873</v>
      </c>
      <c r="J7516" t="s">
        <v>1962</v>
      </c>
      <c r="K7516" t="s">
        <v>1960</v>
      </c>
      <c r="L7516" s="24">
        <v>25.056000000000001</v>
      </c>
      <c r="M7516" s="25">
        <f>+VLOOKUP(E7516, TC!A:D, 4, FALSE())</f>
        <v>1.1344499992817021</v>
      </c>
      <c r="N7516" s="24">
        <f t="shared" si="585"/>
        <v>28.424779182002329</v>
      </c>
      <c r="O7516" t="str">
        <f t="shared" si="586"/>
        <v>FACTURA</v>
      </c>
      <c r="P7516" t="str">
        <f t="shared" si="587"/>
        <v>2025</v>
      </c>
      <c r="Q7516" t="str">
        <f t="shared" si="588"/>
        <v>05</v>
      </c>
      <c r="R7516" t="str">
        <f>+IFERROR(VLOOKUP(I7516, Listado!A:B, 2, FALSE()), "COMERCIALIZADORA INTERNACIONAL CARIBBEAN EXOTICS S A")</f>
        <v>PIEDRAHITA PEREZ MARIANA</v>
      </c>
      <c r="S7516" s="25">
        <f>+VLOOKUP(E7516, TC!A:D, 2, FALSE())</f>
        <v>4176.54</v>
      </c>
      <c r="T7516" t="str">
        <f t="shared" si="589"/>
        <v>EUR</v>
      </c>
    </row>
    <row r="7517" spans="1:20" ht="18.75" hidden="1" customHeight="1" x14ac:dyDescent="0.25">
      <c r="A7517" t="s">
        <v>2887</v>
      </c>
      <c r="B7517" t="s">
        <v>5</v>
      </c>
      <c r="C7517" t="s">
        <v>1913</v>
      </c>
      <c r="D7517" s="24">
        <v>12008</v>
      </c>
      <c r="E7517" t="s">
        <v>1736</v>
      </c>
      <c r="F7517" t="s">
        <v>99</v>
      </c>
      <c r="G7517" t="s">
        <v>1914</v>
      </c>
      <c r="I7517" t="s">
        <v>1841</v>
      </c>
      <c r="J7517" t="s">
        <v>1915</v>
      </c>
      <c r="K7517" t="s">
        <v>2021</v>
      </c>
      <c r="L7517" s="24">
        <v>367020</v>
      </c>
      <c r="M7517" s="25">
        <f>+VLOOKUP(E7517, TC!A:D, 4, FALSE())</f>
        <v>1.1344499992817021</v>
      </c>
      <c r="N7517" s="24">
        <f t="shared" si="585"/>
        <v>367020</v>
      </c>
      <c r="O7517" t="str">
        <f t="shared" si="586"/>
        <v>FACTURA</v>
      </c>
      <c r="P7517" t="str">
        <f t="shared" si="587"/>
        <v>2025</v>
      </c>
      <c r="Q7517" t="str">
        <f t="shared" si="588"/>
        <v>05</v>
      </c>
      <c r="R7517" t="str">
        <f>+IFERROR(VLOOKUP(I7517, Listado!A:B, 2, FALSE()), "COMERCIALIZADORA INTERNACIONAL CARIBBEAN EXOTICS S A")</f>
        <v>LONDOÑO ECHEVERRI ALEJANDRA</v>
      </c>
      <c r="S7517" s="25">
        <f>+VLOOKUP(E7517, TC!A:D, 2, FALSE())</f>
        <v>4176.54</v>
      </c>
      <c r="T7517" t="str">
        <f t="shared" si="589"/>
        <v>COP</v>
      </c>
    </row>
    <row r="7518" spans="1:20" ht="18.75" hidden="1" customHeight="1" x14ac:dyDescent="0.25">
      <c r="A7518" t="s">
        <v>2887</v>
      </c>
      <c r="B7518" t="s">
        <v>5</v>
      </c>
      <c r="C7518" t="s">
        <v>1913</v>
      </c>
      <c r="D7518" s="24">
        <v>12009</v>
      </c>
      <c r="E7518" t="s">
        <v>1736</v>
      </c>
      <c r="F7518" t="s">
        <v>99</v>
      </c>
      <c r="G7518" t="s">
        <v>113</v>
      </c>
      <c r="I7518" t="s">
        <v>1844</v>
      </c>
      <c r="J7518" t="s">
        <v>1915</v>
      </c>
      <c r="K7518" t="s">
        <v>2021</v>
      </c>
      <c r="L7518" s="24">
        <v>180900</v>
      </c>
      <c r="M7518" s="25">
        <f>+VLOOKUP(E7518, TC!A:D, 4, FALSE())</f>
        <v>1.1344499992817021</v>
      </c>
      <c r="N7518" s="24">
        <f t="shared" si="585"/>
        <v>180900</v>
      </c>
      <c r="O7518" t="str">
        <f t="shared" si="586"/>
        <v>FACTURA</v>
      </c>
      <c r="P7518" t="str">
        <f t="shared" si="587"/>
        <v>2025</v>
      </c>
      <c r="Q7518" t="str">
        <f t="shared" si="588"/>
        <v>05</v>
      </c>
      <c r="R7518" t="str">
        <f>+IFERROR(VLOOKUP(I7518, Listado!A:B, 2, FALSE()), "COMERCIALIZADORA INTERNACIONAL CARIBBEAN EXOTICS S A")</f>
        <v>LONDOÑO ECHEVERRI ALEJANDRA</v>
      </c>
      <c r="S7518" s="25">
        <f>+VLOOKUP(E7518, TC!A:D, 2, FALSE())</f>
        <v>4176.54</v>
      </c>
      <c r="T7518" t="str">
        <f t="shared" si="589"/>
        <v>COP</v>
      </c>
    </row>
    <row r="7519" spans="1:20" ht="18.75" hidden="1" customHeight="1" x14ac:dyDescent="0.25">
      <c r="A7519" t="s">
        <v>2887</v>
      </c>
      <c r="B7519" t="s">
        <v>5</v>
      </c>
      <c r="C7519" t="s">
        <v>1913</v>
      </c>
      <c r="D7519" s="24">
        <v>12009</v>
      </c>
      <c r="E7519" t="s">
        <v>1736</v>
      </c>
      <c r="F7519" t="s">
        <v>99</v>
      </c>
      <c r="G7519" t="s">
        <v>113</v>
      </c>
      <c r="I7519" t="s">
        <v>1844</v>
      </c>
      <c r="J7519" t="s">
        <v>1915</v>
      </c>
      <c r="K7519" t="s">
        <v>2021</v>
      </c>
      <c r="L7519" s="24">
        <v>36900</v>
      </c>
      <c r="M7519" s="25">
        <f>+VLOOKUP(E7519, TC!A:D, 4, FALSE())</f>
        <v>1.1344499992817021</v>
      </c>
      <c r="N7519" s="24">
        <f t="shared" si="585"/>
        <v>36900</v>
      </c>
      <c r="O7519" t="str">
        <f t="shared" si="586"/>
        <v>FACTURA</v>
      </c>
      <c r="P7519" t="str">
        <f t="shared" si="587"/>
        <v>2025</v>
      </c>
      <c r="Q7519" t="str">
        <f t="shared" si="588"/>
        <v>05</v>
      </c>
      <c r="R7519" t="str">
        <f>+IFERROR(VLOOKUP(I7519, Listado!A:B, 2, FALSE()), "COMERCIALIZADORA INTERNACIONAL CARIBBEAN EXOTICS S A")</f>
        <v>LONDOÑO ECHEVERRI ALEJANDRA</v>
      </c>
      <c r="S7519" s="25">
        <f>+VLOOKUP(E7519, TC!A:D, 2, FALSE())</f>
        <v>4176.54</v>
      </c>
      <c r="T7519" t="str">
        <f t="shared" si="589"/>
        <v>COP</v>
      </c>
    </row>
    <row r="7520" spans="1:20" ht="18.75" hidden="1" customHeight="1" x14ac:dyDescent="0.25">
      <c r="A7520" t="s">
        <v>2887</v>
      </c>
      <c r="B7520" t="s">
        <v>5</v>
      </c>
      <c r="C7520" t="s">
        <v>1913</v>
      </c>
      <c r="D7520" s="24">
        <v>12009</v>
      </c>
      <c r="E7520" t="s">
        <v>1736</v>
      </c>
      <c r="F7520" t="s">
        <v>99</v>
      </c>
      <c r="G7520" t="s">
        <v>113</v>
      </c>
      <c r="I7520" t="s">
        <v>1844</v>
      </c>
      <c r="J7520" t="s">
        <v>1915</v>
      </c>
      <c r="K7520" t="s">
        <v>2021</v>
      </c>
      <c r="L7520" s="24">
        <v>24750</v>
      </c>
      <c r="M7520" s="25">
        <f>+VLOOKUP(E7520, TC!A:D, 4, FALSE())</f>
        <v>1.1344499992817021</v>
      </c>
      <c r="N7520" s="24">
        <f t="shared" si="585"/>
        <v>24750</v>
      </c>
      <c r="O7520" t="str">
        <f t="shared" si="586"/>
        <v>FACTURA</v>
      </c>
      <c r="P7520" t="str">
        <f t="shared" si="587"/>
        <v>2025</v>
      </c>
      <c r="Q7520" t="str">
        <f t="shared" si="588"/>
        <v>05</v>
      </c>
      <c r="R7520" t="str">
        <f>+IFERROR(VLOOKUP(I7520, Listado!A:B, 2, FALSE()), "COMERCIALIZADORA INTERNACIONAL CARIBBEAN EXOTICS S A")</f>
        <v>LONDOÑO ECHEVERRI ALEJANDRA</v>
      </c>
      <c r="S7520" s="25">
        <f>+VLOOKUP(E7520, TC!A:D, 2, FALSE())</f>
        <v>4176.54</v>
      </c>
      <c r="T7520" t="str">
        <f t="shared" si="589"/>
        <v>COP</v>
      </c>
    </row>
    <row r="7521" spans="1:20" ht="18.75" hidden="1" customHeight="1" x14ac:dyDescent="0.25">
      <c r="A7521" t="s">
        <v>2887</v>
      </c>
      <c r="B7521" t="s">
        <v>5</v>
      </c>
      <c r="C7521" t="s">
        <v>1913</v>
      </c>
      <c r="D7521" s="24">
        <v>12009</v>
      </c>
      <c r="E7521" t="s">
        <v>1736</v>
      </c>
      <c r="F7521" t="s">
        <v>99</v>
      </c>
      <c r="G7521" t="s">
        <v>113</v>
      </c>
      <c r="I7521" t="s">
        <v>1844</v>
      </c>
      <c r="J7521" t="s">
        <v>1915</v>
      </c>
      <c r="K7521" t="s">
        <v>2021</v>
      </c>
      <c r="L7521" s="24">
        <v>22050</v>
      </c>
      <c r="M7521" s="25">
        <f>+VLOOKUP(E7521, TC!A:D, 4, FALSE())</f>
        <v>1.1344499992817021</v>
      </c>
      <c r="N7521" s="24">
        <f t="shared" si="585"/>
        <v>22050</v>
      </c>
      <c r="O7521" t="str">
        <f t="shared" si="586"/>
        <v>FACTURA</v>
      </c>
      <c r="P7521" t="str">
        <f t="shared" si="587"/>
        <v>2025</v>
      </c>
      <c r="Q7521" t="str">
        <f t="shared" si="588"/>
        <v>05</v>
      </c>
      <c r="R7521" t="str">
        <f>+IFERROR(VLOOKUP(I7521, Listado!A:B, 2, FALSE()), "COMERCIALIZADORA INTERNACIONAL CARIBBEAN EXOTICS S A")</f>
        <v>LONDOÑO ECHEVERRI ALEJANDRA</v>
      </c>
      <c r="S7521" s="25">
        <f>+VLOOKUP(E7521, TC!A:D, 2, FALSE())</f>
        <v>4176.54</v>
      </c>
      <c r="T7521" t="str">
        <f t="shared" si="589"/>
        <v>COP</v>
      </c>
    </row>
    <row r="7522" spans="1:20" ht="18.75" hidden="1" customHeight="1" x14ac:dyDescent="0.25">
      <c r="A7522" t="s">
        <v>2887</v>
      </c>
      <c r="B7522" t="s">
        <v>5</v>
      </c>
      <c r="C7522" t="s">
        <v>1913</v>
      </c>
      <c r="D7522" s="24">
        <v>12009</v>
      </c>
      <c r="E7522" t="s">
        <v>1736</v>
      </c>
      <c r="F7522" t="s">
        <v>99</v>
      </c>
      <c r="G7522" t="s">
        <v>113</v>
      </c>
      <c r="I7522" t="s">
        <v>1844</v>
      </c>
      <c r="J7522" t="s">
        <v>1915</v>
      </c>
      <c r="K7522" t="s">
        <v>2021</v>
      </c>
      <c r="L7522" s="24">
        <v>5400</v>
      </c>
      <c r="M7522" s="25">
        <f>+VLOOKUP(E7522, TC!A:D, 4, FALSE())</f>
        <v>1.1344499992817021</v>
      </c>
      <c r="N7522" s="24">
        <f t="shared" si="585"/>
        <v>5400</v>
      </c>
      <c r="O7522" t="str">
        <f t="shared" si="586"/>
        <v>FACTURA</v>
      </c>
      <c r="P7522" t="str">
        <f t="shared" si="587"/>
        <v>2025</v>
      </c>
      <c r="Q7522" t="str">
        <f t="shared" si="588"/>
        <v>05</v>
      </c>
      <c r="R7522" t="str">
        <f>+IFERROR(VLOOKUP(I7522, Listado!A:B, 2, FALSE()), "COMERCIALIZADORA INTERNACIONAL CARIBBEAN EXOTICS S A")</f>
        <v>LONDOÑO ECHEVERRI ALEJANDRA</v>
      </c>
      <c r="S7522" s="25">
        <f>+VLOOKUP(E7522, TC!A:D, 2, FALSE())</f>
        <v>4176.54</v>
      </c>
      <c r="T7522" t="str">
        <f t="shared" si="589"/>
        <v>COP</v>
      </c>
    </row>
    <row r="7523" spans="1:20" ht="18.75" hidden="1" customHeight="1" x14ac:dyDescent="0.25">
      <c r="A7523" t="s">
        <v>2887</v>
      </c>
      <c r="B7523" t="s">
        <v>5</v>
      </c>
      <c r="C7523" t="s">
        <v>1970</v>
      </c>
      <c r="D7523" s="24">
        <v>2367</v>
      </c>
      <c r="E7523" t="s">
        <v>1736</v>
      </c>
      <c r="F7523" t="s">
        <v>128</v>
      </c>
      <c r="G7523" t="s">
        <v>110</v>
      </c>
      <c r="H7523" t="s">
        <v>3074</v>
      </c>
      <c r="I7523" t="s">
        <v>1851</v>
      </c>
      <c r="J7523" t="s">
        <v>1940</v>
      </c>
      <c r="K7523" t="s">
        <v>2070</v>
      </c>
      <c r="L7523" s="24">
        <v>-293.22000000000003</v>
      </c>
      <c r="M7523" s="25">
        <f>+VLOOKUP(E7523, TC!A:D, 4, FALSE())</f>
        <v>1.1344499992817021</v>
      </c>
      <c r="N7523" s="24">
        <f t="shared" si="585"/>
        <v>-293.22000000000003</v>
      </c>
      <c r="O7523" t="str">
        <f t="shared" si="586"/>
        <v>NOTAS</v>
      </c>
      <c r="P7523" t="str">
        <f t="shared" si="587"/>
        <v>2025</v>
      </c>
      <c r="Q7523" t="str">
        <f t="shared" si="588"/>
        <v>05</v>
      </c>
      <c r="R7523" t="str">
        <f>+IFERROR(VLOOKUP(I7523, Listado!A:B, 2, FALSE()), "COMERCIALIZADORA INTERNACIONAL CARIBBEAN EXOTICS S A")</f>
        <v>PEREZ MEJIA MARIA PAULINA</v>
      </c>
      <c r="S7523" s="25">
        <f>+VLOOKUP(E7523, TC!A:D, 2, FALSE())</f>
        <v>4176.54</v>
      </c>
      <c r="T7523" t="str">
        <f t="shared" si="589"/>
        <v>USD</v>
      </c>
    </row>
    <row r="7524" spans="1:20" ht="18.75" hidden="1" customHeight="1" x14ac:dyDescent="0.25">
      <c r="A7524" t="s">
        <v>2887</v>
      </c>
      <c r="B7524" t="s">
        <v>5</v>
      </c>
      <c r="C7524" t="s">
        <v>1970</v>
      </c>
      <c r="D7524" s="24">
        <v>2368</v>
      </c>
      <c r="E7524" t="s">
        <v>1736</v>
      </c>
      <c r="F7524" t="s">
        <v>128</v>
      </c>
      <c r="G7524" t="s">
        <v>110</v>
      </c>
      <c r="H7524" t="s">
        <v>3074</v>
      </c>
      <c r="I7524" t="s">
        <v>1851</v>
      </c>
      <c r="J7524" t="s">
        <v>1940</v>
      </c>
      <c r="K7524" t="s">
        <v>42</v>
      </c>
      <c r="L7524" s="24">
        <v>-37.799999999999997</v>
      </c>
      <c r="M7524" s="25">
        <f>+VLOOKUP(E7524, TC!A:D, 4, FALSE())</f>
        <v>1.1344499992817021</v>
      </c>
      <c r="N7524" s="24">
        <f t="shared" si="585"/>
        <v>-37.799999999999997</v>
      </c>
      <c r="O7524" t="str">
        <f t="shared" si="586"/>
        <v>NOTAS</v>
      </c>
      <c r="P7524" t="str">
        <f t="shared" si="587"/>
        <v>2025</v>
      </c>
      <c r="Q7524" t="str">
        <f t="shared" si="588"/>
        <v>05</v>
      </c>
      <c r="R7524" t="str">
        <f>+IFERROR(VLOOKUP(I7524, Listado!A:B, 2, FALSE()), "COMERCIALIZADORA INTERNACIONAL CARIBBEAN EXOTICS S A")</f>
        <v>PEREZ MEJIA MARIA PAULINA</v>
      </c>
      <c r="S7524" s="25">
        <f>+VLOOKUP(E7524, TC!A:D, 2, FALSE())</f>
        <v>4176.54</v>
      </c>
      <c r="T7524" t="str">
        <f t="shared" si="589"/>
        <v>USD</v>
      </c>
    </row>
    <row r="7525" spans="1:20" ht="18.75" hidden="1" customHeight="1" x14ac:dyDescent="0.25">
      <c r="A7525" t="s">
        <v>2887</v>
      </c>
      <c r="B7525" t="s">
        <v>5</v>
      </c>
      <c r="C7525" t="s">
        <v>1970</v>
      </c>
      <c r="D7525" s="24">
        <v>2369</v>
      </c>
      <c r="E7525" t="s">
        <v>1736</v>
      </c>
      <c r="F7525" t="s">
        <v>128</v>
      </c>
      <c r="G7525" t="s">
        <v>108</v>
      </c>
      <c r="H7525" t="s">
        <v>3075</v>
      </c>
      <c r="I7525" t="s">
        <v>1877</v>
      </c>
      <c r="J7525" t="s">
        <v>2049</v>
      </c>
      <c r="K7525" t="s">
        <v>2051</v>
      </c>
      <c r="L7525" s="24">
        <v>-155</v>
      </c>
      <c r="M7525" s="25">
        <f>+VLOOKUP(E7525, TC!A:D, 4, FALSE())</f>
        <v>1.1344499992817021</v>
      </c>
      <c r="N7525" s="24">
        <f t="shared" si="585"/>
        <v>-155</v>
      </c>
      <c r="O7525" t="str">
        <f t="shared" si="586"/>
        <v>NOTAS</v>
      </c>
      <c r="P7525" t="str">
        <f t="shared" si="587"/>
        <v>2025</v>
      </c>
      <c r="Q7525" t="str">
        <f t="shared" si="588"/>
        <v>05</v>
      </c>
      <c r="R7525" t="str">
        <f>+IFERROR(VLOOKUP(I7525, Listado!A:B, 2, FALSE()), "COMERCIALIZADORA INTERNACIONAL CARIBBEAN EXOTICS S A")</f>
        <v>PIEDRAHITA PEREZ MARIANA</v>
      </c>
      <c r="S7525" s="25">
        <f>+VLOOKUP(E7525, TC!A:D, 2, FALSE())</f>
        <v>4176.54</v>
      </c>
      <c r="T7525" t="str">
        <f t="shared" si="589"/>
        <v>USD</v>
      </c>
    </row>
    <row r="7526" spans="1:20" ht="18.75" hidden="1" customHeight="1" x14ac:dyDescent="0.25">
      <c r="A7526" t="s">
        <v>2887</v>
      </c>
      <c r="B7526" t="s">
        <v>5</v>
      </c>
      <c r="C7526" t="s">
        <v>1970</v>
      </c>
      <c r="D7526" s="24">
        <v>2370</v>
      </c>
      <c r="E7526" t="s">
        <v>1736</v>
      </c>
      <c r="F7526" t="s">
        <v>1924</v>
      </c>
      <c r="G7526" t="s">
        <v>108</v>
      </c>
      <c r="H7526" t="s">
        <v>3076</v>
      </c>
      <c r="I7526" t="s">
        <v>1869</v>
      </c>
      <c r="J7526" t="s">
        <v>1919</v>
      </c>
      <c r="K7526" t="s">
        <v>47</v>
      </c>
      <c r="L7526" s="24">
        <v>-90</v>
      </c>
      <c r="M7526" s="25">
        <f>+VLOOKUP(E7526, TC!A:D, 4, FALSE())</f>
        <v>1.1344499992817021</v>
      </c>
      <c r="N7526" s="24">
        <f t="shared" si="585"/>
        <v>-102.10049993535318</v>
      </c>
      <c r="O7526" t="str">
        <f t="shared" si="586"/>
        <v>NOTAS</v>
      </c>
      <c r="P7526" t="str">
        <f t="shared" si="587"/>
        <v>2025</v>
      </c>
      <c r="Q7526" t="str">
        <f t="shared" si="588"/>
        <v>05</v>
      </c>
      <c r="R7526" t="str">
        <f>+IFERROR(VLOOKUP(I7526, Listado!A:B, 2, FALSE()), "COMERCIALIZADORA INTERNACIONAL CARIBBEAN EXOTICS S A")</f>
        <v>PIEDRAHITA PEREZ MARIANA</v>
      </c>
      <c r="S7526" s="25">
        <f>+VLOOKUP(E7526, TC!A:D, 2, FALSE())</f>
        <v>4176.54</v>
      </c>
      <c r="T7526" t="str">
        <f t="shared" si="589"/>
        <v>EUR</v>
      </c>
    </row>
    <row r="7527" spans="1:20" ht="18.75" hidden="1" customHeight="1" x14ac:dyDescent="0.25">
      <c r="A7527" t="s">
        <v>2887</v>
      </c>
      <c r="B7527" t="s">
        <v>1923</v>
      </c>
      <c r="C7527" t="s">
        <v>1913</v>
      </c>
      <c r="D7527" s="24">
        <v>6016</v>
      </c>
      <c r="E7527" t="s">
        <v>1736</v>
      </c>
      <c r="F7527" t="s">
        <v>128</v>
      </c>
      <c r="G7527" t="s">
        <v>110</v>
      </c>
      <c r="H7527" t="s">
        <v>3077</v>
      </c>
      <c r="I7527" t="s">
        <v>1850</v>
      </c>
      <c r="J7527" t="s">
        <v>1919</v>
      </c>
      <c r="K7527" t="s">
        <v>1928</v>
      </c>
      <c r="L7527" s="24">
        <v>2344.79</v>
      </c>
      <c r="M7527" s="25">
        <f>+VLOOKUP(E7527, TC!A:D, 4, FALSE())</f>
        <v>1.1344499992817021</v>
      </c>
      <c r="N7527" s="24">
        <f t="shared" si="585"/>
        <v>2344.79</v>
      </c>
      <c r="O7527" t="str">
        <f t="shared" si="586"/>
        <v>FACTURA</v>
      </c>
      <c r="P7527" t="str">
        <f t="shared" si="587"/>
        <v>2025</v>
      </c>
      <c r="Q7527" t="str">
        <f t="shared" si="588"/>
        <v>05</v>
      </c>
      <c r="R7527" t="str">
        <f>+IFERROR(VLOOKUP(I7527, Listado!A:B, 2, FALSE()), "COMERCIALIZADORA INTERNACIONAL CARIBBEAN EXOTICS S A")</f>
        <v>PEREZ MEJIA MARIA PAULINA</v>
      </c>
      <c r="S7527" s="25">
        <f>+VLOOKUP(E7527, TC!A:D, 2, FALSE())</f>
        <v>4176.54</v>
      </c>
      <c r="T7527" t="str">
        <f t="shared" si="589"/>
        <v>USD</v>
      </c>
    </row>
    <row r="7528" spans="1:20" ht="18.75" hidden="1" customHeight="1" x14ac:dyDescent="0.25">
      <c r="A7528" t="s">
        <v>2887</v>
      </c>
      <c r="B7528" t="s">
        <v>1923</v>
      </c>
      <c r="C7528" t="s">
        <v>1913</v>
      </c>
      <c r="D7528" s="24">
        <v>6016</v>
      </c>
      <c r="E7528" t="s">
        <v>1736</v>
      </c>
      <c r="F7528" t="s">
        <v>128</v>
      </c>
      <c r="G7528" t="s">
        <v>110</v>
      </c>
      <c r="H7528" t="s">
        <v>3077</v>
      </c>
      <c r="I7528" t="s">
        <v>1850</v>
      </c>
      <c r="J7528" t="s">
        <v>1919</v>
      </c>
      <c r="K7528" t="s">
        <v>45</v>
      </c>
      <c r="L7528" s="24">
        <v>3577.5</v>
      </c>
      <c r="M7528" s="25">
        <f>+VLOOKUP(E7528, TC!A:D, 4, FALSE())</f>
        <v>1.1344499992817021</v>
      </c>
      <c r="N7528" s="24">
        <f t="shared" si="585"/>
        <v>3577.5</v>
      </c>
      <c r="O7528" t="str">
        <f t="shared" si="586"/>
        <v>FACTURA</v>
      </c>
      <c r="P7528" t="str">
        <f t="shared" si="587"/>
        <v>2025</v>
      </c>
      <c r="Q7528" t="str">
        <f t="shared" si="588"/>
        <v>05</v>
      </c>
      <c r="R7528" t="str">
        <f>+IFERROR(VLOOKUP(I7528, Listado!A:B, 2, FALSE()), "COMERCIALIZADORA INTERNACIONAL CARIBBEAN EXOTICS S A")</f>
        <v>PEREZ MEJIA MARIA PAULINA</v>
      </c>
      <c r="S7528" s="25">
        <f>+VLOOKUP(E7528, TC!A:D, 2, FALSE())</f>
        <v>4176.54</v>
      </c>
      <c r="T7528" t="str">
        <f t="shared" si="589"/>
        <v>USD</v>
      </c>
    </row>
    <row r="7529" spans="1:20" ht="18.75" hidden="1" customHeight="1" x14ac:dyDescent="0.25">
      <c r="A7529" t="s">
        <v>2887</v>
      </c>
      <c r="B7529" t="s">
        <v>1923</v>
      </c>
      <c r="C7529" t="s">
        <v>1913</v>
      </c>
      <c r="D7529" s="24">
        <v>6017</v>
      </c>
      <c r="E7529" t="s">
        <v>1736</v>
      </c>
      <c r="F7529" t="s">
        <v>128</v>
      </c>
      <c r="G7529" t="s">
        <v>110</v>
      </c>
      <c r="H7529" t="s">
        <v>3078</v>
      </c>
      <c r="I7529" t="s">
        <v>1851</v>
      </c>
      <c r="J7529" t="s">
        <v>1940</v>
      </c>
      <c r="K7529" t="s">
        <v>2070</v>
      </c>
      <c r="L7529" s="24">
        <v>801.6</v>
      </c>
      <c r="M7529" s="25">
        <f>+VLOOKUP(E7529, TC!A:D, 4, FALSE())</f>
        <v>1.1344499992817021</v>
      </c>
      <c r="N7529" s="24">
        <f t="shared" si="585"/>
        <v>801.6</v>
      </c>
      <c r="O7529" t="str">
        <f t="shared" si="586"/>
        <v>FACTURA</v>
      </c>
      <c r="P7529" t="str">
        <f t="shared" si="587"/>
        <v>2025</v>
      </c>
      <c r="Q7529" t="str">
        <f t="shared" si="588"/>
        <v>05</v>
      </c>
      <c r="R7529" t="str">
        <f>+IFERROR(VLOOKUP(I7529, Listado!A:B, 2, FALSE()), "COMERCIALIZADORA INTERNACIONAL CARIBBEAN EXOTICS S A")</f>
        <v>PEREZ MEJIA MARIA PAULINA</v>
      </c>
      <c r="S7529" s="25">
        <f>+VLOOKUP(E7529, TC!A:D, 2, FALSE())</f>
        <v>4176.54</v>
      </c>
      <c r="T7529" t="str">
        <f t="shared" si="589"/>
        <v>USD</v>
      </c>
    </row>
    <row r="7530" spans="1:20" ht="18.75" hidden="1" customHeight="1" x14ac:dyDescent="0.25">
      <c r="A7530" t="s">
        <v>2887</v>
      </c>
      <c r="B7530" t="s">
        <v>1923</v>
      </c>
      <c r="C7530" t="s">
        <v>1913</v>
      </c>
      <c r="D7530" s="24">
        <v>6017</v>
      </c>
      <c r="E7530" t="s">
        <v>1736</v>
      </c>
      <c r="F7530" t="s">
        <v>128</v>
      </c>
      <c r="G7530" t="s">
        <v>110</v>
      </c>
      <c r="H7530" t="s">
        <v>3078</v>
      </c>
      <c r="I7530" t="s">
        <v>1851</v>
      </c>
      <c r="J7530" t="s">
        <v>1940</v>
      </c>
      <c r="K7530" t="s">
        <v>2015</v>
      </c>
      <c r="L7530" s="24">
        <v>48.5</v>
      </c>
      <c r="M7530" s="25">
        <f>+VLOOKUP(E7530, TC!A:D, 4, FALSE())</f>
        <v>1.1344499992817021</v>
      </c>
      <c r="N7530" s="24">
        <f t="shared" si="585"/>
        <v>48.5</v>
      </c>
      <c r="O7530" t="str">
        <f t="shared" si="586"/>
        <v>FACTURA</v>
      </c>
      <c r="P7530" t="str">
        <f t="shared" si="587"/>
        <v>2025</v>
      </c>
      <c r="Q7530" t="str">
        <f t="shared" si="588"/>
        <v>05</v>
      </c>
      <c r="R7530" t="str">
        <f>+IFERROR(VLOOKUP(I7530, Listado!A:B, 2, FALSE()), "COMERCIALIZADORA INTERNACIONAL CARIBBEAN EXOTICS S A")</f>
        <v>PEREZ MEJIA MARIA PAULINA</v>
      </c>
      <c r="S7530" s="25">
        <f>+VLOOKUP(E7530, TC!A:D, 2, FALSE())</f>
        <v>4176.54</v>
      </c>
      <c r="T7530" t="str">
        <f t="shared" si="589"/>
        <v>USD</v>
      </c>
    </row>
    <row r="7531" spans="1:20" ht="18.75" hidden="1" customHeight="1" x14ac:dyDescent="0.25">
      <c r="A7531" t="s">
        <v>2887</v>
      </c>
      <c r="B7531" t="s">
        <v>1923</v>
      </c>
      <c r="C7531" t="s">
        <v>1913</v>
      </c>
      <c r="D7531" s="24">
        <v>6017</v>
      </c>
      <c r="E7531" t="s">
        <v>1736</v>
      </c>
      <c r="F7531" t="s">
        <v>128</v>
      </c>
      <c r="G7531" t="s">
        <v>110</v>
      </c>
      <c r="H7531" t="s">
        <v>3078</v>
      </c>
      <c r="I7531" t="s">
        <v>1851</v>
      </c>
      <c r="J7531" t="s">
        <v>1940</v>
      </c>
      <c r="K7531" t="s">
        <v>1942</v>
      </c>
      <c r="L7531" s="24">
        <v>1605</v>
      </c>
      <c r="M7531" s="25">
        <f>+VLOOKUP(E7531, TC!A:D, 4, FALSE())</f>
        <v>1.1344499992817021</v>
      </c>
      <c r="N7531" s="24">
        <f t="shared" si="585"/>
        <v>1605</v>
      </c>
      <c r="O7531" t="str">
        <f t="shared" si="586"/>
        <v>FACTURA</v>
      </c>
      <c r="P7531" t="str">
        <f t="shared" si="587"/>
        <v>2025</v>
      </c>
      <c r="Q7531" t="str">
        <f t="shared" si="588"/>
        <v>05</v>
      </c>
      <c r="R7531" t="str">
        <f>+IFERROR(VLOOKUP(I7531, Listado!A:B, 2, FALSE()), "COMERCIALIZADORA INTERNACIONAL CARIBBEAN EXOTICS S A")</f>
        <v>PEREZ MEJIA MARIA PAULINA</v>
      </c>
      <c r="S7531" s="25">
        <f>+VLOOKUP(E7531, TC!A:D, 2, FALSE())</f>
        <v>4176.54</v>
      </c>
      <c r="T7531" t="str">
        <f t="shared" si="589"/>
        <v>USD</v>
      </c>
    </row>
    <row r="7532" spans="1:20" ht="18.75" hidden="1" customHeight="1" x14ac:dyDescent="0.25">
      <c r="A7532" t="s">
        <v>2887</v>
      </c>
      <c r="B7532" t="s">
        <v>1923</v>
      </c>
      <c r="C7532" t="s">
        <v>1913</v>
      </c>
      <c r="D7532" s="24">
        <v>6017</v>
      </c>
      <c r="E7532" t="s">
        <v>1736</v>
      </c>
      <c r="F7532" t="s">
        <v>128</v>
      </c>
      <c r="G7532" t="s">
        <v>110</v>
      </c>
      <c r="H7532" t="s">
        <v>3078</v>
      </c>
      <c r="I7532" t="s">
        <v>1851</v>
      </c>
      <c r="J7532" t="s">
        <v>1940</v>
      </c>
      <c r="K7532" t="s">
        <v>2016</v>
      </c>
      <c r="L7532" s="24">
        <v>700</v>
      </c>
      <c r="M7532" s="25">
        <f>+VLOOKUP(E7532, TC!A:D, 4, FALSE())</f>
        <v>1.1344499992817021</v>
      </c>
      <c r="N7532" s="24">
        <f t="shared" si="585"/>
        <v>700</v>
      </c>
      <c r="O7532" t="str">
        <f t="shared" si="586"/>
        <v>FACTURA</v>
      </c>
      <c r="P7532" t="str">
        <f t="shared" si="587"/>
        <v>2025</v>
      </c>
      <c r="Q7532" t="str">
        <f t="shared" si="588"/>
        <v>05</v>
      </c>
      <c r="R7532" t="str">
        <f>+IFERROR(VLOOKUP(I7532, Listado!A:B, 2, FALSE()), "COMERCIALIZADORA INTERNACIONAL CARIBBEAN EXOTICS S A")</f>
        <v>PEREZ MEJIA MARIA PAULINA</v>
      </c>
      <c r="S7532" s="25">
        <f>+VLOOKUP(E7532, TC!A:D, 2, FALSE())</f>
        <v>4176.54</v>
      </c>
      <c r="T7532" t="str">
        <f t="shared" si="589"/>
        <v>USD</v>
      </c>
    </row>
    <row r="7533" spans="1:20" ht="18.75" hidden="1" customHeight="1" x14ac:dyDescent="0.25">
      <c r="A7533" t="s">
        <v>2887</v>
      </c>
      <c r="B7533" t="s">
        <v>1923</v>
      </c>
      <c r="C7533" t="s">
        <v>1913</v>
      </c>
      <c r="D7533" s="24">
        <v>6017</v>
      </c>
      <c r="E7533" t="s">
        <v>1736</v>
      </c>
      <c r="F7533" t="s">
        <v>128</v>
      </c>
      <c r="G7533" t="s">
        <v>110</v>
      </c>
      <c r="H7533" t="s">
        <v>3078</v>
      </c>
      <c r="I7533" t="s">
        <v>1851</v>
      </c>
      <c r="J7533" t="s">
        <v>1940</v>
      </c>
      <c r="K7533" t="s">
        <v>3079</v>
      </c>
      <c r="L7533" s="24">
        <v>107</v>
      </c>
      <c r="M7533" s="25">
        <f>+VLOOKUP(E7533, TC!A:D, 4, FALSE())</f>
        <v>1.1344499992817021</v>
      </c>
      <c r="N7533" s="24">
        <f t="shared" si="585"/>
        <v>107</v>
      </c>
      <c r="O7533" t="str">
        <f t="shared" si="586"/>
        <v>FACTURA</v>
      </c>
      <c r="P7533" t="str">
        <f t="shared" si="587"/>
        <v>2025</v>
      </c>
      <c r="Q7533" t="str">
        <f t="shared" si="588"/>
        <v>05</v>
      </c>
      <c r="R7533" t="str">
        <f>+IFERROR(VLOOKUP(I7533, Listado!A:B, 2, FALSE()), "COMERCIALIZADORA INTERNACIONAL CARIBBEAN EXOTICS S A")</f>
        <v>PEREZ MEJIA MARIA PAULINA</v>
      </c>
      <c r="S7533" s="25">
        <f>+VLOOKUP(E7533, TC!A:D, 2, FALSE())</f>
        <v>4176.54</v>
      </c>
      <c r="T7533" t="str">
        <f t="shared" si="589"/>
        <v>USD</v>
      </c>
    </row>
    <row r="7534" spans="1:20" ht="18.75" hidden="1" customHeight="1" x14ac:dyDescent="0.25">
      <c r="A7534" t="s">
        <v>2887</v>
      </c>
      <c r="B7534" t="s">
        <v>1923</v>
      </c>
      <c r="C7534" t="s">
        <v>1913</v>
      </c>
      <c r="D7534" s="24">
        <v>6017</v>
      </c>
      <c r="E7534" t="s">
        <v>1736</v>
      </c>
      <c r="F7534" t="s">
        <v>128</v>
      </c>
      <c r="G7534" t="s">
        <v>110</v>
      </c>
      <c r="H7534" t="s">
        <v>3078</v>
      </c>
      <c r="I7534" t="s">
        <v>1851</v>
      </c>
      <c r="J7534" t="s">
        <v>1940</v>
      </c>
      <c r="K7534" t="s">
        <v>2148</v>
      </c>
      <c r="L7534" s="24">
        <v>260.8</v>
      </c>
      <c r="M7534" s="25">
        <f>+VLOOKUP(E7534, TC!A:D, 4, FALSE())</f>
        <v>1.1344499992817021</v>
      </c>
      <c r="N7534" s="24">
        <f t="shared" si="585"/>
        <v>260.8</v>
      </c>
      <c r="O7534" t="str">
        <f t="shared" si="586"/>
        <v>FACTURA</v>
      </c>
      <c r="P7534" t="str">
        <f t="shared" si="587"/>
        <v>2025</v>
      </c>
      <c r="Q7534" t="str">
        <f t="shared" si="588"/>
        <v>05</v>
      </c>
      <c r="R7534" t="str">
        <f>+IFERROR(VLOOKUP(I7534, Listado!A:B, 2, FALSE()), "COMERCIALIZADORA INTERNACIONAL CARIBBEAN EXOTICS S A")</f>
        <v>PEREZ MEJIA MARIA PAULINA</v>
      </c>
      <c r="S7534" s="25">
        <f>+VLOOKUP(E7534, TC!A:D, 2, FALSE())</f>
        <v>4176.54</v>
      </c>
      <c r="T7534" t="str">
        <f t="shared" si="589"/>
        <v>USD</v>
      </c>
    </row>
    <row r="7535" spans="1:20" ht="18.75" hidden="1" customHeight="1" x14ac:dyDescent="0.25">
      <c r="A7535" t="s">
        <v>2887</v>
      </c>
      <c r="B7535" t="s">
        <v>1923</v>
      </c>
      <c r="C7535" t="s">
        <v>1913</v>
      </c>
      <c r="D7535" s="24">
        <v>6018</v>
      </c>
      <c r="E7535" t="s">
        <v>1736</v>
      </c>
      <c r="F7535" t="s">
        <v>128</v>
      </c>
      <c r="G7535" t="s">
        <v>110</v>
      </c>
      <c r="I7535" t="s">
        <v>1850</v>
      </c>
      <c r="J7535" t="s">
        <v>1919</v>
      </c>
      <c r="K7535" t="s">
        <v>1918</v>
      </c>
      <c r="L7535" s="24">
        <v>67.5</v>
      </c>
      <c r="M7535" s="25">
        <f>+VLOOKUP(E7535, TC!A:D, 4, FALSE())</f>
        <v>1.1344499992817021</v>
      </c>
      <c r="N7535" s="24">
        <f t="shared" si="585"/>
        <v>67.5</v>
      </c>
      <c r="O7535" t="str">
        <f t="shared" si="586"/>
        <v>FACTURA</v>
      </c>
      <c r="P7535" t="str">
        <f t="shared" si="587"/>
        <v>2025</v>
      </c>
      <c r="Q7535" t="str">
        <f t="shared" si="588"/>
        <v>05</v>
      </c>
      <c r="R7535" t="str">
        <f>+IFERROR(VLOOKUP(I7535, Listado!A:B, 2, FALSE()), "COMERCIALIZADORA INTERNACIONAL CARIBBEAN EXOTICS S A")</f>
        <v>PEREZ MEJIA MARIA PAULINA</v>
      </c>
      <c r="S7535" s="25">
        <f>+VLOOKUP(E7535, TC!A:D, 2, FALSE())</f>
        <v>4176.54</v>
      </c>
      <c r="T7535" t="str">
        <f t="shared" si="589"/>
        <v>USD</v>
      </c>
    </row>
    <row r="7536" spans="1:20" ht="18.75" hidden="1" customHeight="1" x14ac:dyDescent="0.25">
      <c r="A7536" t="s">
        <v>2887</v>
      </c>
      <c r="B7536" t="s">
        <v>1923</v>
      </c>
      <c r="C7536" t="s">
        <v>1913</v>
      </c>
      <c r="D7536" s="24">
        <v>6019</v>
      </c>
      <c r="E7536" t="s">
        <v>1736</v>
      </c>
      <c r="F7536" t="s">
        <v>128</v>
      </c>
      <c r="G7536" t="s">
        <v>110</v>
      </c>
      <c r="I7536" t="s">
        <v>1851</v>
      </c>
      <c r="J7536" t="s">
        <v>1940</v>
      </c>
      <c r="K7536" t="s">
        <v>1918</v>
      </c>
      <c r="L7536" s="24">
        <v>7.2</v>
      </c>
      <c r="M7536" s="25">
        <f>+VLOOKUP(E7536, TC!A:D, 4, FALSE())</f>
        <v>1.1344499992817021</v>
      </c>
      <c r="N7536" s="24">
        <f t="shared" si="585"/>
        <v>7.2</v>
      </c>
      <c r="O7536" t="str">
        <f t="shared" si="586"/>
        <v>FACTURA</v>
      </c>
      <c r="P7536" t="str">
        <f t="shared" si="587"/>
        <v>2025</v>
      </c>
      <c r="Q7536" t="str">
        <f t="shared" si="588"/>
        <v>05</v>
      </c>
      <c r="R7536" t="str">
        <f>+IFERROR(VLOOKUP(I7536, Listado!A:B, 2, FALSE()), "COMERCIALIZADORA INTERNACIONAL CARIBBEAN EXOTICS S A")</f>
        <v>PEREZ MEJIA MARIA PAULINA</v>
      </c>
      <c r="S7536" s="25">
        <f>+VLOOKUP(E7536, TC!A:D, 2, FALSE())</f>
        <v>4176.54</v>
      </c>
      <c r="T7536" t="str">
        <f t="shared" si="589"/>
        <v>USD</v>
      </c>
    </row>
    <row r="7537" spans="1:20" ht="18.75" hidden="1" customHeight="1" x14ac:dyDescent="0.25">
      <c r="A7537" t="s">
        <v>2887</v>
      </c>
      <c r="B7537" t="s">
        <v>1923</v>
      </c>
      <c r="C7537" t="s">
        <v>1913</v>
      </c>
      <c r="D7537" s="24">
        <v>6020</v>
      </c>
      <c r="E7537" t="s">
        <v>1736</v>
      </c>
      <c r="F7537" t="s">
        <v>1924</v>
      </c>
      <c r="G7537" t="s">
        <v>108</v>
      </c>
      <c r="H7537" t="s">
        <v>3080</v>
      </c>
      <c r="I7537" t="s">
        <v>1894</v>
      </c>
      <c r="J7537" t="s">
        <v>1919</v>
      </c>
      <c r="K7537" t="s">
        <v>1928</v>
      </c>
      <c r="L7537" s="24">
        <v>2234.15</v>
      </c>
      <c r="M7537" s="25">
        <f>+VLOOKUP(E7537, TC!A:D, 4, FALSE())</f>
        <v>1.1344499992817021</v>
      </c>
      <c r="N7537" s="24">
        <f t="shared" si="585"/>
        <v>2534.5314658952148</v>
      </c>
      <c r="O7537" t="str">
        <f t="shared" si="586"/>
        <v>FACTURA</v>
      </c>
      <c r="P7537" t="str">
        <f t="shared" si="587"/>
        <v>2025</v>
      </c>
      <c r="Q7537" t="str">
        <f t="shared" si="588"/>
        <v>05</v>
      </c>
      <c r="R7537" t="str">
        <f>+IFERROR(VLOOKUP(I7537, Listado!A:B, 2, FALSE()), "COMERCIALIZADORA INTERNACIONAL CARIBBEAN EXOTICS S A")</f>
        <v>PIEDRAHITA PEREZ MARIANA</v>
      </c>
      <c r="S7537" s="25">
        <f>+VLOOKUP(E7537, TC!A:D, 2, FALSE())</f>
        <v>4176.54</v>
      </c>
      <c r="T7537" t="str">
        <f t="shared" si="589"/>
        <v>EUR</v>
      </c>
    </row>
    <row r="7538" spans="1:20" ht="18.75" hidden="1" customHeight="1" x14ac:dyDescent="0.25">
      <c r="A7538" t="s">
        <v>2887</v>
      </c>
      <c r="B7538" t="s">
        <v>1923</v>
      </c>
      <c r="C7538" t="s">
        <v>1913</v>
      </c>
      <c r="D7538" s="24">
        <v>6020</v>
      </c>
      <c r="E7538" t="s">
        <v>1736</v>
      </c>
      <c r="F7538" t="s">
        <v>1924</v>
      </c>
      <c r="G7538" t="s">
        <v>108</v>
      </c>
      <c r="H7538" t="s">
        <v>3080</v>
      </c>
      <c r="I7538" t="s">
        <v>1894</v>
      </c>
      <c r="J7538" t="s">
        <v>1919</v>
      </c>
      <c r="K7538" t="s">
        <v>73</v>
      </c>
      <c r="L7538" s="24">
        <v>1570</v>
      </c>
      <c r="M7538" s="25">
        <f>+VLOOKUP(E7538, TC!A:D, 4, FALSE())</f>
        <v>1.1344499992817021</v>
      </c>
      <c r="N7538" s="24">
        <f t="shared" si="585"/>
        <v>1781.0864988722724</v>
      </c>
      <c r="O7538" t="str">
        <f t="shared" si="586"/>
        <v>FACTURA</v>
      </c>
      <c r="P7538" t="str">
        <f t="shared" si="587"/>
        <v>2025</v>
      </c>
      <c r="Q7538" t="str">
        <f t="shared" si="588"/>
        <v>05</v>
      </c>
      <c r="R7538" t="str">
        <f>+IFERROR(VLOOKUP(I7538, Listado!A:B, 2, FALSE()), "COMERCIALIZADORA INTERNACIONAL CARIBBEAN EXOTICS S A")</f>
        <v>PIEDRAHITA PEREZ MARIANA</v>
      </c>
      <c r="S7538" s="25">
        <f>+VLOOKUP(E7538, TC!A:D, 2, FALSE())</f>
        <v>4176.54</v>
      </c>
      <c r="T7538" t="str">
        <f t="shared" si="589"/>
        <v>EUR</v>
      </c>
    </row>
    <row r="7539" spans="1:20" ht="18.75" hidden="1" customHeight="1" x14ac:dyDescent="0.25">
      <c r="A7539" t="s">
        <v>2887</v>
      </c>
      <c r="B7539" t="s">
        <v>1923</v>
      </c>
      <c r="C7539" t="s">
        <v>1913</v>
      </c>
      <c r="D7539" s="24">
        <v>6020</v>
      </c>
      <c r="E7539" t="s">
        <v>1736</v>
      </c>
      <c r="F7539" t="s">
        <v>1924</v>
      </c>
      <c r="G7539" t="s">
        <v>108</v>
      </c>
      <c r="H7539" t="s">
        <v>3080</v>
      </c>
      <c r="I7539" t="s">
        <v>1894</v>
      </c>
      <c r="J7539" t="s">
        <v>1919</v>
      </c>
      <c r="K7539" t="s">
        <v>74</v>
      </c>
      <c r="L7539" s="24">
        <v>1620.8</v>
      </c>
      <c r="M7539" s="25">
        <f>+VLOOKUP(E7539, TC!A:D, 4, FALSE())</f>
        <v>1.1344499992817021</v>
      </c>
      <c r="N7539" s="24">
        <f t="shared" si="585"/>
        <v>1838.7165588357827</v>
      </c>
      <c r="O7539" t="str">
        <f t="shared" si="586"/>
        <v>FACTURA</v>
      </c>
      <c r="P7539" t="str">
        <f t="shared" si="587"/>
        <v>2025</v>
      </c>
      <c r="Q7539" t="str">
        <f t="shared" si="588"/>
        <v>05</v>
      </c>
      <c r="R7539" t="str">
        <f>+IFERROR(VLOOKUP(I7539, Listado!A:B, 2, FALSE()), "COMERCIALIZADORA INTERNACIONAL CARIBBEAN EXOTICS S A")</f>
        <v>PIEDRAHITA PEREZ MARIANA</v>
      </c>
      <c r="S7539" s="25">
        <f>+VLOOKUP(E7539, TC!A:D, 2, FALSE())</f>
        <v>4176.54</v>
      </c>
      <c r="T7539" t="str">
        <f t="shared" si="589"/>
        <v>EUR</v>
      </c>
    </row>
    <row r="7540" spans="1:20" ht="18.75" hidden="1" customHeight="1" x14ac:dyDescent="0.25">
      <c r="A7540" t="s">
        <v>2887</v>
      </c>
      <c r="B7540" t="s">
        <v>1923</v>
      </c>
      <c r="C7540" t="s">
        <v>1913</v>
      </c>
      <c r="D7540" s="24">
        <v>6020</v>
      </c>
      <c r="E7540" t="s">
        <v>1736</v>
      </c>
      <c r="F7540" t="s">
        <v>1924</v>
      </c>
      <c r="G7540" t="s">
        <v>108</v>
      </c>
      <c r="H7540" t="s">
        <v>3080</v>
      </c>
      <c r="I7540" t="s">
        <v>1894</v>
      </c>
      <c r="J7540" t="s">
        <v>1919</v>
      </c>
      <c r="K7540" t="s">
        <v>58</v>
      </c>
      <c r="L7540" s="24">
        <v>3261.6</v>
      </c>
      <c r="M7540" s="25">
        <f>+VLOOKUP(E7540, TC!A:D, 4, FALSE())</f>
        <v>1.1344499992817021</v>
      </c>
      <c r="N7540" s="24">
        <f t="shared" si="585"/>
        <v>3700.1221176571994</v>
      </c>
      <c r="O7540" t="str">
        <f t="shared" si="586"/>
        <v>FACTURA</v>
      </c>
      <c r="P7540" t="str">
        <f t="shared" si="587"/>
        <v>2025</v>
      </c>
      <c r="Q7540" t="str">
        <f t="shared" si="588"/>
        <v>05</v>
      </c>
      <c r="R7540" t="str">
        <f>+IFERROR(VLOOKUP(I7540, Listado!A:B, 2, FALSE()), "COMERCIALIZADORA INTERNACIONAL CARIBBEAN EXOTICS S A")</f>
        <v>PIEDRAHITA PEREZ MARIANA</v>
      </c>
      <c r="S7540" s="25">
        <f>+VLOOKUP(E7540, TC!A:D, 2, FALSE())</f>
        <v>4176.54</v>
      </c>
      <c r="T7540" t="str">
        <f t="shared" si="589"/>
        <v>EUR</v>
      </c>
    </row>
    <row r="7541" spans="1:20" ht="18.75" hidden="1" customHeight="1" x14ac:dyDescent="0.25">
      <c r="A7541" t="s">
        <v>2887</v>
      </c>
      <c r="B7541" t="s">
        <v>5</v>
      </c>
      <c r="C7541" t="s">
        <v>1913</v>
      </c>
      <c r="D7541" s="24">
        <v>12010</v>
      </c>
      <c r="E7541" t="s">
        <v>1737</v>
      </c>
      <c r="F7541" t="s">
        <v>99</v>
      </c>
      <c r="G7541" t="s">
        <v>113</v>
      </c>
      <c r="I7541" t="s">
        <v>1843</v>
      </c>
      <c r="J7541" t="s">
        <v>1915</v>
      </c>
      <c r="K7541" t="s">
        <v>2021</v>
      </c>
      <c r="L7541" s="24">
        <v>71920</v>
      </c>
      <c r="M7541" s="25">
        <f>+VLOOKUP(E7541, TC!A:D, 4, FALSE())</f>
        <v>1.1344499989196744</v>
      </c>
      <c r="N7541" s="24">
        <f t="shared" si="585"/>
        <v>71920</v>
      </c>
      <c r="O7541" t="str">
        <f t="shared" si="586"/>
        <v>FACTURA</v>
      </c>
      <c r="P7541" t="str">
        <f t="shared" si="587"/>
        <v>2025</v>
      </c>
      <c r="Q7541" t="str">
        <f t="shared" si="588"/>
        <v>05</v>
      </c>
      <c r="R7541" t="str">
        <f>+IFERROR(VLOOKUP(I7541, Listado!A:B, 2, FALSE()), "COMERCIALIZADORA INTERNACIONAL CARIBBEAN EXOTICS S A")</f>
        <v>LONDOÑO ECHEVERRI ALEJANDRA</v>
      </c>
      <c r="S7541" s="25">
        <f>+VLOOKUP(E7541, TC!A:D, 2, FALSE())</f>
        <v>4165.41</v>
      </c>
      <c r="T7541" t="str">
        <f t="shared" si="589"/>
        <v>COP</v>
      </c>
    </row>
    <row r="7542" spans="1:20" ht="18.75" hidden="1" customHeight="1" x14ac:dyDescent="0.25">
      <c r="A7542" t="s">
        <v>2887</v>
      </c>
      <c r="B7542" t="s">
        <v>5</v>
      </c>
      <c r="C7542" t="s">
        <v>1913</v>
      </c>
      <c r="D7542" s="24">
        <v>12010</v>
      </c>
      <c r="E7542" t="s">
        <v>1737</v>
      </c>
      <c r="F7542" t="s">
        <v>99</v>
      </c>
      <c r="G7542" t="s">
        <v>113</v>
      </c>
      <c r="I7542" t="s">
        <v>1843</v>
      </c>
      <c r="J7542" t="s">
        <v>1915</v>
      </c>
      <c r="K7542" t="s">
        <v>2021</v>
      </c>
      <c r="L7542" s="24">
        <v>89900</v>
      </c>
      <c r="M7542" s="25">
        <f>+VLOOKUP(E7542, TC!A:D, 4, FALSE())</f>
        <v>1.1344499989196744</v>
      </c>
      <c r="N7542" s="24">
        <f t="shared" si="585"/>
        <v>89900</v>
      </c>
      <c r="O7542" t="str">
        <f t="shared" si="586"/>
        <v>FACTURA</v>
      </c>
      <c r="P7542" t="str">
        <f t="shared" si="587"/>
        <v>2025</v>
      </c>
      <c r="Q7542" t="str">
        <f t="shared" si="588"/>
        <v>05</v>
      </c>
      <c r="R7542" t="str">
        <f>+IFERROR(VLOOKUP(I7542, Listado!A:B, 2, FALSE()), "COMERCIALIZADORA INTERNACIONAL CARIBBEAN EXOTICS S A")</f>
        <v>LONDOÑO ECHEVERRI ALEJANDRA</v>
      </c>
      <c r="S7542" s="25">
        <f>+VLOOKUP(E7542, TC!A:D, 2, FALSE())</f>
        <v>4165.41</v>
      </c>
      <c r="T7542" t="str">
        <f t="shared" si="589"/>
        <v>COP</v>
      </c>
    </row>
    <row r="7543" spans="1:20" ht="18.75" hidden="1" customHeight="1" x14ac:dyDescent="0.25">
      <c r="A7543" t="s">
        <v>2887</v>
      </c>
      <c r="B7543" t="s">
        <v>5</v>
      </c>
      <c r="C7543" t="s">
        <v>1913</v>
      </c>
      <c r="D7543" s="24">
        <v>12010</v>
      </c>
      <c r="E7543" t="s">
        <v>1737</v>
      </c>
      <c r="F7543" t="s">
        <v>99</v>
      </c>
      <c r="G7543" t="s">
        <v>113</v>
      </c>
      <c r="I7543" t="s">
        <v>1843</v>
      </c>
      <c r="J7543" t="s">
        <v>1915</v>
      </c>
      <c r="K7543" t="s">
        <v>2021</v>
      </c>
      <c r="L7543" s="24">
        <v>8410</v>
      </c>
      <c r="M7543" s="25">
        <f>+VLOOKUP(E7543, TC!A:D, 4, FALSE())</f>
        <v>1.1344499989196744</v>
      </c>
      <c r="N7543" s="24">
        <f t="shared" si="585"/>
        <v>8410</v>
      </c>
      <c r="O7543" t="str">
        <f t="shared" si="586"/>
        <v>FACTURA</v>
      </c>
      <c r="P7543" t="str">
        <f t="shared" si="587"/>
        <v>2025</v>
      </c>
      <c r="Q7543" t="str">
        <f t="shared" si="588"/>
        <v>05</v>
      </c>
      <c r="R7543" t="str">
        <f>+IFERROR(VLOOKUP(I7543, Listado!A:B, 2, FALSE()), "COMERCIALIZADORA INTERNACIONAL CARIBBEAN EXOTICS S A")</f>
        <v>LONDOÑO ECHEVERRI ALEJANDRA</v>
      </c>
      <c r="S7543" s="25">
        <f>+VLOOKUP(E7543, TC!A:D, 2, FALSE())</f>
        <v>4165.41</v>
      </c>
      <c r="T7543" t="str">
        <f t="shared" si="589"/>
        <v>COP</v>
      </c>
    </row>
    <row r="7544" spans="1:20" ht="18.75" hidden="1" customHeight="1" x14ac:dyDescent="0.25">
      <c r="A7544" t="s">
        <v>2887</v>
      </c>
      <c r="B7544" t="s">
        <v>5</v>
      </c>
      <c r="C7544" t="s">
        <v>1913</v>
      </c>
      <c r="D7544" s="24">
        <v>12010</v>
      </c>
      <c r="E7544" t="s">
        <v>1737</v>
      </c>
      <c r="F7544" t="s">
        <v>99</v>
      </c>
      <c r="G7544" t="s">
        <v>113</v>
      </c>
      <c r="I7544" t="s">
        <v>1843</v>
      </c>
      <c r="J7544" t="s">
        <v>1915</v>
      </c>
      <c r="K7544" t="s">
        <v>2021</v>
      </c>
      <c r="L7544" s="24">
        <v>8410</v>
      </c>
      <c r="M7544" s="25">
        <f>+VLOOKUP(E7544, TC!A:D, 4, FALSE())</f>
        <v>1.1344499989196744</v>
      </c>
      <c r="N7544" s="24">
        <f t="shared" si="585"/>
        <v>8410</v>
      </c>
      <c r="O7544" t="str">
        <f t="shared" si="586"/>
        <v>FACTURA</v>
      </c>
      <c r="P7544" t="str">
        <f t="shared" si="587"/>
        <v>2025</v>
      </c>
      <c r="Q7544" t="str">
        <f t="shared" si="588"/>
        <v>05</v>
      </c>
      <c r="R7544" t="str">
        <f>+IFERROR(VLOOKUP(I7544, Listado!A:B, 2, FALSE()), "COMERCIALIZADORA INTERNACIONAL CARIBBEAN EXOTICS S A")</f>
        <v>LONDOÑO ECHEVERRI ALEJANDRA</v>
      </c>
      <c r="S7544" s="25">
        <f>+VLOOKUP(E7544, TC!A:D, 2, FALSE())</f>
        <v>4165.41</v>
      </c>
      <c r="T7544" t="str">
        <f t="shared" si="589"/>
        <v>COP</v>
      </c>
    </row>
    <row r="7545" spans="1:20" ht="18.75" hidden="1" customHeight="1" x14ac:dyDescent="0.25">
      <c r="A7545" t="s">
        <v>2887</v>
      </c>
      <c r="B7545" t="s">
        <v>5</v>
      </c>
      <c r="C7545" t="s">
        <v>1913</v>
      </c>
      <c r="D7545" s="24">
        <v>12010</v>
      </c>
      <c r="E7545" t="s">
        <v>1737</v>
      </c>
      <c r="F7545" t="s">
        <v>99</v>
      </c>
      <c r="G7545" t="s">
        <v>113</v>
      </c>
      <c r="I7545" t="s">
        <v>1843</v>
      </c>
      <c r="J7545" t="s">
        <v>1915</v>
      </c>
      <c r="K7545" t="s">
        <v>2021</v>
      </c>
      <c r="L7545" s="24">
        <v>1160</v>
      </c>
      <c r="M7545" s="25">
        <f>+VLOOKUP(E7545, TC!A:D, 4, FALSE())</f>
        <v>1.1344499989196744</v>
      </c>
      <c r="N7545" s="24">
        <f t="shared" si="585"/>
        <v>1160</v>
      </c>
      <c r="O7545" t="str">
        <f t="shared" si="586"/>
        <v>FACTURA</v>
      </c>
      <c r="P7545" t="str">
        <f t="shared" si="587"/>
        <v>2025</v>
      </c>
      <c r="Q7545" t="str">
        <f t="shared" si="588"/>
        <v>05</v>
      </c>
      <c r="R7545" t="str">
        <f>+IFERROR(VLOOKUP(I7545, Listado!A:B, 2, FALSE()), "COMERCIALIZADORA INTERNACIONAL CARIBBEAN EXOTICS S A")</f>
        <v>LONDOÑO ECHEVERRI ALEJANDRA</v>
      </c>
      <c r="S7545" s="25">
        <f>+VLOOKUP(E7545, TC!A:D, 2, FALSE())</f>
        <v>4165.41</v>
      </c>
      <c r="T7545" t="str">
        <f t="shared" si="589"/>
        <v>COP</v>
      </c>
    </row>
    <row r="7546" spans="1:20" ht="18.75" hidden="1" customHeight="1" x14ac:dyDescent="0.25">
      <c r="A7546" t="s">
        <v>2887</v>
      </c>
      <c r="B7546" t="s">
        <v>5</v>
      </c>
      <c r="C7546" t="s">
        <v>1913</v>
      </c>
      <c r="D7546" s="24">
        <v>12011</v>
      </c>
      <c r="E7546" t="s">
        <v>1737</v>
      </c>
      <c r="F7546" t="s">
        <v>99</v>
      </c>
      <c r="G7546" t="s">
        <v>113</v>
      </c>
      <c r="I7546" t="s">
        <v>2168</v>
      </c>
      <c r="J7546" t="s">
        <v>1915</v>
      </c>
      <c r="K7546" t="s">
        <v>2021</v>
      </c>
      <c r="L7546" s="24">
        <v>230400</v>
      </c>
      <c r="M7546" s="25">
        <f>+VLOOKUP(E7546, TC!A:D, 4, FALSE())</f>
        <v>1.1344499989196744</v>
      </c>
      <c r="N7546" s="24">
        <f t="shared" si="585"/>
        <v>230400</v>
      </c>
      <c r="O7546" t="str">
        <f t="shared" si="586"/>
        <v>FACTURA</v>
      </c>
      <c r="P7546" t="str">
        <f t="shared" si="587"/>
        <v>2025</v>
      </c>
      <c r="Q7546" t="str">
        <f t="shared" si="588"/>
        <v>05</v>
      </c>
      <c r="R7546" t="str">
        <f>+IFERROR(VLOOKUP(I7546, Listado!A:B, 2, FALSE()), "COMERCIALIZADORA INTERNACIONAL CARIBBEAN EXOTICS S A")</f>
        <v>COMERCIALIZADORA INTERNACIONAL CARIBBEAN EXOTICS S A</v>
      </c>
      <c r="S7546" s="25">
        <f>+VLOOKUP(E7546, TC!A:D, 2, FALSE())</f>
        <v>4165.41</v>
      </c>
      <c r="T7546" t="str">
        <f t="shared" si="589"/>
        <v>COP</v>
      </c>
    </row>
    <row r="7547" spans="1:20" ht="18.75" hidden="1" customHeight="1" x14ac:dyDescent="0.25">
      <c r="A7547" t="s">
        <v>2887</v>
      </c>
      <c r="B7547" t="s">
        <v>5</v>
      </c>
      <c r="C7547" t="s">
        <v>1913</v>
      </c>
      <c r="D7547" s="24">
        <v>12011</v>
      </c>
      <c r="E7547" t="s">
        <v>1737</v>
      </c>
      <c r="F7547" t="s">
        <v>99</v>
      </c>
      <c r="G7547" t="s">
        <v>113</v>
      </c>
      <c r="I7547" t="s">
        <v>2168</v>
      </c>
      <c r="J7547" t="s">
        <v>1915</v>
      </c>
      <c r="K7547" t="s">
        <v>2021</v>
      </c>
      <c r="L7547" s="24">
        <v>287600</v>
      </c>
      <c r="M7547" s="25">
        <f>+VLOOKUP(E7547, TC!A:D, 4, FALSE())</f>
        <v>1.1344499989196744</v>
      </c>
      <c r="N7547" s="24">
        <f t="shared" si="585"/>
        <v>287600</v>
      </c>
      <c r="O7547" t="str">
        <f t="shared" si="586"/>
        <v>FACTURA</v>
      </c>
      <c r="P7547" t="str">
        <f t="shared" si="587"/>
        <v>2025</v>
      </c>
      <c r="Q7547" t="str">
        <f t="shared" si="588"/>
        <v>05</v>
      </c>
      <c r="R7547" t="str">
        <f>+IFERROR(VLOOKUP(I7547, Listado!A:B, 2, FALSE()), "COMERCIALIZADORA INTERNACIONAL CARIBBEAN EXOTICS S A")</f>
        <v>COMERCIALIZADORA INTERNACIONAL CARIBBEAN EXOTICS S A</v>
      </c>
      <c r="S7547" s="25">
        <f>+VLOOKUP(E7547, TC!A:D, 2, FALSE())</f>
        <v>4165.41</v>
      </c>
      <c r="T7547" t="str">
        <f t="shared" si="589"/>
        <v>COP</v>
      </c>
    </row>
    <row r="7548" spans="1:20" ht="18.75" hidden="1" customHeight="1" x14ac:dyDescent="0.25">
      <c r="A7548" t="s">
        <v>2887</v>
      </c>
      <c r="B7548" t="s">
        <v>5</v>
      </c>
      <c r="C7548" t="s">
        <v>1913</v>
      </c>
      <c r="D7548" s="24">
        <v>12011</v>
      </c>
      <c r="E7548" t="s">
        <v>1737</v>
      </c>
      <c r="F7548" t="s">
        <v>99</v>
      </c>
      <c r="G7548" t="s">
        <v>113</v>
      </c>
      <c r="I7548" t="s">
        <v>2168</v>
      </c>
      <c r="J7548" t="s">
        <v>1915</v>
      </c>
      <c r="K7548" t="s">
        <v>2021</v>
      </c>
      <c r="L7548" s="24">
        <v>140800</v>
      </c>
      <c r="M7548" s="25">
        <f>+VLOOKUP(E7548, TC!A:D, 4, FALSE())</f>
        <v>1.1344499989196744</v>
      </c>
      <c r="N7548" s="24">
        <f t="shared" si="585"/>
        <v>140800</v>
      </c>
      <c r="O7548" t="str">
        <f t="shared" si="586"/>
        <v>FACTURA</v>
      </c>
      <c r="P7548" t="str">
        <f t="shared" si="587"/>
        <v>2025</v>
      </c>
      <c r="Q7548" t="str">
        <f t="shared" si="588"/>
        <v>05</v>
      </c>
      <c r="R7548" t="str">
        <f>+IFERROR(VLOOKUP(I7548, Listado!A:B, 2, FALSE()), "COMERCIALIZADORA INTERNACIONAL CARIBBEAN EXOTICS S A")</f>
        <v>COMERCIALIZADORA INTERNACIONAL CARIBBEAN EXOTICS S A</v>
      </c>
      <c r="S7548" s="25">
        <f>+VLOOKUP(E7548, TC!A:D, 2, FALSE())</f>
        <v>4165.41</v>
      </c>
      <c r="T7548" t="str">
        <f t="shared" si="589"/>
        <v>COP</v>
      </c>
    </row>
    <row r="7549" spans="1:20" ht="18.75" hidden="1" customHeight="1" x14ac:dyDescent="0.25">
      <c r="A7549" t="s">
        <v>2887</v>
      </c>
      <c r="B7549" t="s">
        <v>5</v>
      </c>
      <c r="C7549" t="s">
        <v>1913</v>
      </c>
      <c r="D7549" s="24">
        <v>12011</v>
      </c>
      <c r="E7549" t="s">
        <v>1737</v>
      </c>
      <c r="F7549" t="s">
        <v>99</v>
      </c>
      <c r="G7549" t="s">
        <v>113</v>
      </c>
      <c r="I7549" t="s">
        <v>2168</v>
      </c>
      <c r="J7549" t="s">
        <v>1915</v>
      </c>
      <c r="K7549" t="s">
        <v>2021</v>
      </c>
      <c r="L7549" s="24">
        <v>245200</v>
      </c>
      <c r="M7549" s="25">
        <f>+VLOOKUP(E7549, TC!A:D, 4, FALSE())</f>
        <v>1.1344499989196744</v>
      </c>
      <c r="N7549" s="24">
        <f t="shared" si="585"/>
        <v>245200</v>
      </c>
      <c r="O7549" t="str">
        <f t="shared" si="586"/>
        <v>FACTURA</v>
      </c>
      <c r="P7549" t="str">
        <f t="shared" si="587"/>
        <v>2025</v>
      </c>
      <c r="Q7549" t="str">
        <f t="shared" si="588"/>
        <v>05</v>
      </c>
      <c r="R7549" t="str">
        <f>+IFERROR(VLOOKUP(I7549, Listado!A:B, 2, FALSE()), "COMERCIALIZADORA INTERNACIONAL CARIBBEAN EXOTICS S A")</f>
        <v>COMERCIALIZADORA INTERNACIONAL CARIBBEAN EXOTICS S A</v>
      </c>
      <c r="S7549" s="25">
        <f>+VLOOKUP(E7549, TC!A:D, 2, FALSE())</f>
        <v>4165.41</v>
      </c>
      <c r="T7549" t="str">
        <f t="shared" si="589"/>
        <v>COP</v>
      </c>
    </row>
    <row r="7550" spans="1:20" ht="18.75" hidden="1" customHeight="1" x14ac:dyDescent="0.25">
      <c r="A7550" t="s">
        <v>2887</v>
      </c>
      <c r="B7550" t="s">
        <v>5</v>
      </c>
      <c r="C7550" t="s">
        <v>1913</v>
      </c>
      <c r="D7550" s="24">
        <v>12011</v>
      </c>
      <c r="E7550" t="s">
        <v>1737</v>
      </c>
      <c r="F7550" t="s">
        <v>99</v>
      </c>
      <c r="G7550" t="s">
        <v>113</v>
      </c>
      <c r="I7550" t="s">
        <v>2168</v>
      </c>
      <c r="J7550" t="s">
        <v>1915</v>
      </c>
      <c r="K7550" t="s">
        <v>2021</v>
      </c>
      <c r="L7550" s="24">
        <v>78800</v>
      </c>
      <c r="M7550" s="25">
        <f>+VLOOKUP(E7550, TC!A:D, 4, FALSE())</f>
        <v>1.1344499989196744</v>
      </c>
      <c r="N7550" s="24">
        <f t="shared" si="585"/>
        <v>78800</v>
      </c>
      <c r="O7550" t="str">
        <f t="shared" si="586"/>
        <v>FACTURA</v>
      </c>
      <c r="P7550" t="str">
        <f t="shared" si="587"/>
        <v>2025</v>
      </c>
      <c r="Q7550" t="str">
        <f t="shared" si="588"/>
        <v>05</v>
      </c>
      <c r="R7550" t="str">
        <f>+IFERROR(VLOOKUP(I7550, Listado!A:B, 2, FALSE()), "COMERCIALIZADORA INTERNACIONAL CARIBBEAN EXOTICS S A")</f>
        <v>COMERCIALIZADORA INTERNACIONAL CARIBBEAN EXOTICS S A</v>
      </c>
      <c r="S7550" s="25">
        <f>+VLOOKUP(E7550, TC!A:D, 2, FALSE())</f>
        <v>4165.41</v>
      </c>
      <c r="T7550" t="str">
        <f t="shared" si="589"/>
        <v>COP</v>
      </c>
    </row>
    <row r="7551" spans="1:20" ht="18.75" hidden="1" customHeight="1" x14ac:dyDescent="0.25">
      <c r="A7551" t="s">
        <v>2887</v>
      </c>
      <c r="B7551" t="s">
        <v>5</v>
      </c>
      <c r="C7551" t="s">
        <v>1913</v>
      </c>
      <c r="D7551" s="24">
        <v>12011</v>
      </c>
      <c r="E7551" t="s">
        <v>1737</v>
      </c>
      <c r="F7551" t="s">
        <v>99</v>
      </c>
      <c r="G7551" t="s">
        <v>113</v>
      </c>
      <c r="I7551" t="s">
        <v>2168</v>
      </c>
      <c r="J7551" t="s">
        <v>1915</v>
      </c>
      <c r="K7551" t="s">
        <v>2021</v>
      </c>
      <c r="L7551" s="24">
        <v>145200</v>
      </c>
      <c r="M7551" s="25">
        <f>+VLOOKUP(E7551, TC!A:D, 4, FALSE())</f>
        <v>1.1344499989196744</v>
      </c>
      <c r="N7551" s="24">
        <f t="shared" si="585"/>
        <v>145200</v>
      </c>
      <c r="O7551" t="str">
        <f t="shared" si="586"/>
        <v>FACTURA</v>
      </c>
      <c r="P7551" t="str">
        <f t="shared" si="587"/>
        <v>2025</v>
      </c>
      <c r="Q7551" t="str">
        <f t="shared" si="588"/>
        <v>05</v>
      </c>
      <c r="R7551" t="str">
        <f>+IFERROR(VLOOKUP(I7551, Listado!A:B, 2, FALSE()), "COMERCIALIZADORA INTERNACIONAL CARIBBEAN EXOTICS S A")</f>
        <v>COMERCIALIZADORA INTERNACIONAL CARIBBEAN EXOTICS S A</v>
      </c>
      <c r="S7551" s="25">
        <f>+VLOOKUP(E7551, TC!A:D, 2, FALSE())</f>
        <v>4165.41</v>
      </c>
      <c r="T7551" t="str">
        <f t="shared" si="589"/>
        <v>COP</v>
      </c>
    </row>
    <row r="7552" spans="1:20" ht="18.75" hidden="1" customHeight="1" x14ac:dyDescent="0.25">
      <c r="A7552" t="s">
        <v>2887</v>
      </c>
      <c r="B7552" t="s">
        <v>5</v>
      </c>
      <c r="C7552" t="s">
        <v>1913</v>
      </c>
      <c r="D7552" s="24">
        <v>12011</v>
      </c>
      <c r="E7552" t="s">
        <v>1737</v>
      </c>
      <c r="F7552" t="s">
        <v>99</v>
      </c>
      <c r="G7552" t="s">
        <v>113</v>
      </c>
      <c r="I7552" t="s">
        <v>2168</v>
      </c>
      <c r="J7552" t="s">
        <v>1915</v>
      </c>
      <c r="K7552" t="s">
        <v>2021</v>
      </c>
      <c r="L7552" s="24">
        <v>28000</v>
      </c>
      <c r="M7552" s="25">
        <f>+VLOOKUP(E7552, TC!A:D, 4, FALSE())</f>
        <v>1.1344499989196744</v>
      </c>
      <c r="N7552" s="24">
        <f t="shared" si="585"/>
        <v>28000</v>
      </c>
      <c r="O7552" t="str">
        <f t="shared" si="586"/>
        <v>FACTURA</v>
      </c>
      <c r="P7552" t="str">
        <f t="shared" si="587"/>
        <v>2025</v>
      </c>
      <c r="Q7552" t="str">
        <f t="shared" si="588"/>
        <v>05</v>
      </c>
      <c r="R7552" t="str">
        <f>+IFERROR(VLOOKUP(I7552, Listado!A:B, 2, FALSE()), "COMERCIALIZADORA INTERNACIONAL CARIBBEAN EXOTICS S A")</f>
        <v>COMERCIALIZADORA INTERNACIONAL CARIBBEAN EXOTICS S A</v>
      </c>
      <c r="S7552" s="25">
        <f>+VLOOKUP(E7552, TC!A:D, 2, FALSE())</f>
        <v>4165.41</v>
      </c>
      <c r="T7552" t="str">
        <f t="shared" si="589"/>
        <v>COP</v>
      </c>
    </row>
    <row r="7553" spans="1:20" ht="18.75" hidden="1" customHeight="1" x14ac:dyDescent="0.25">
      <c r="A7553" t="s">
        <v>2887</v>
      </c>
      <c r="B7553" t="s">
        <v>5</v>
      </c>
      <c r="C7553" t="s">
        <v>1913</v>
      </c>
      <c r="D7553" s="24">
        <v>12011</v>
      </c>
      <c r="E7553" t="s">
        <v>1737</v>
      </c>
      <c r="F7553" t="s">
        <v>99</v>
      </c>
      <c r="G7553" t="s">
        <v>113</v>
      </c>
      <c r="I7553" t="s">
        <v>2168</v>
      </c>
      <c r="J7553" t="s">
        <v>1915</v>
      </c>
      <c r="K7553" t="s">
        <v>2021</v>
      </c>
      <c r="L7553" s="24">
        <v>11600</v>
      </c>
      <c r="M7553" s="25">
        <f>+VLOOKUP(E7553, TC!A:D, 4, FALSE())</f>
        <v>1.1344499989196744</v>
      </c>
      <c r="N7553" s="24">
        <f t="shared" si="585"/>
        <v>11600</v>
      </c>
      <c r="O7553" t="str">
        <f t="shared" si="586"/>
        <v>FACTURA</v>
      </c>
      <c r="P7553" t="str">
        <f t="shared" si="587"/>
        <v>2025</v>
      </c>
      <c r="Q7553" t="str">
        <f t="shared" si="588"/>
        <v>05</v>
      </c>
      <c r="R7553" t="str">
        <f>+IFERROR(VLOOKUP(I7553, Listado!A:B, 2, FALSE()), "COMERCIALIZADORA INTERNACIONAL CARIBBEAN EXOTICS S A")</f>
        <v>COMERCIALIZADORA INTERNACIONAL CARIBBEAN EXOTICS S A</v>
      </c>
      <c r="S7553" s="25">
        <f>+VLOOKUP(E7553, TC!A:D, 2, FALSE())</f>
        <v>4165.41</v>
      </c>
      <c r="T7553" t="str">
        <f t="shared" si="589"/>
        <v>COP</v>
      </c>
    </row>
    <row r="7554" spans="1:20" ht="18.75" hidden="1" customHeight="1" x14ac:dyDescent="0.25">
      <c r="A7554" t="s">
        <v>2887</v>
      </c>
      <c r="B7554" t="s">
        <v>5</v>
      </c>
      <c r="C7554" t="s">
        <v>1913</v>
      </c>
      <c r="D7554" s="24">
        <v>12011</v>
      </c>
      <c r="E7554" t="s">
        <v>1737</v>
      </c>
      <c r="F7554" t="s">
        <v>99</v>
      </c>
      <c r="G7554" t="s">
        <v>113</v>
      </c>
      <c r="I7554" t="s">
        <v>2168</v>
      </c>
      <c r="J7554" t="s">
        <v>1915</v>
      </c>
      <c r="K7554" t="s">
        <v>2021</v>
      </c>
      <c r="L7554" s="24">
        <v>10800</v>
      </c>
      <c r="M7554" s="25">
        <f>+VLOOKUP(E7554, TC!A:D, 4, FALSE())</f>
        <v>1.1344499989196744</v>
      </c>
      <c r="N7554" s="24">
        <f t="shared" ref="N7554:N7617" si="590">+IF(F7554="EUR", (M7554*L7554), IF(I7554="JUAN MATAS SAS", (L7554/S7554), L7554))</f>
        <v>10800</v>
      </c>
      <c r="O7554" t="str">
        <f t="shared" ref="O7554:O7617" si="591">+IF(C7554="CFE", "FACTURA", IF(ISERROR(SEARCH("ANULA", H7554))=FALSE(), "ANULACIÓN FE", IF(ISERROR(SEARCH("CANCELLATION", H7554))=FALSE(), "ANULACIÓN FE", "NOTAS")))</f>
        <v>FACTURA</v>
      </c>
      <c r="P7554" t="str">
        <f t="shared" ref="P7554:P7617" si="592">+LEFT(E7554, 4)</f>
        <v>2025</v>
      </c>
      <c r="Q7554" t="str">
        <f t="shared" ref="Q7554:Q7617" si="593">+MID(E7554, 5, 2)</f>
        <v>05</v>
      </c>
      <c r="R7554" t="str">
        <f>+IFERROR(VLOOKUP(I7554, Listado!A:B, 2, FALSE()), "COMERCIALIZADORA INTERNACIONAL CARIBBEAN EXOTICS S A")</f>
        <v>COMERCIALIZADORA INTERNACIONAL CARIBBEAN EXOTICS S A</v>
      </c>
      <c r="S7554" s="25">
        <f>+VLOOKUP(E7554, TC!A:D, 2, FALSE())</f>
        <v>4165.41</v>
      </c>
      <c r="T7554" t="str">
        <f t="shared" ref="T7554:T7617" si="594">+IF(I7554="JUAN MATAS SAS", "USD", F7554)</f>
        <v>COP</v>
      </c>
    </row>
    <row r="7555" spans="1:20" ht="18.75" hidden="1" customHeight="1" x14ac:dyDescent="0.25">
      <c r="A7555" t="s">
        <v>2887</v>
      </c>
      <c r="B7555" t="s">
        <v>5</v>
      </c>
      <c r="C7555" t="s">
        <v>1913</v>
      </c>
      <c r="D7555" s="24">
        <v>12011</v>
      </c>
      <c r="E7555" t="s">
        <v>1737</v>
      </c>
      <c r="F7555" t="s">
        <v>99</v>
      </c>
      <c r="G7555" t="s">
        <v>113</v>
      </c>
      <c r="I7555" t="s">
        <v>2168</v>
      </c>
      <c r="J7555" t="s">
        <v>1915</v>
      </c>
      <c r="K7555" t="s">
        <v>2021</v>
      </c>
      <c r="L7555" s="24">
        <v>12000</v>
      </c>
      <c r="M7555" s="25">
        <f>+VLOOKUP(E7555, TC!A:D, 4, FALSE())</f>
        <v>1.1344499989196744</v>
      </c>
      <c r="N7555" s="24">
        <f t="shared" si="590"/>
        <v>12000</v>
      </c>
      <c r="O7555" t="str">
        <f t="shared" si="591"/>
        <v>FACTURA</v>
      </c>
      <c r="P7555" t="str">
        <f t="shared" si="592"/>
        <v>2025</v>
      </c>
      <c r="Q7555" t="str">
        <f t="shared" si="593"/>
        <v>05</v>
      </c>
      <c r="R7555" t="str">
        <f>+IFERROR(VLOOKUP(I7555, Listado!A:B, 2, FALSE()), "COMERCIALIZADORA INTERNACIONAL CARIBBEAN EXOTICS S A")</f>
        <v>COMERCIALIZADORA INTERNACIONAL CARIBBEAN EXOTICS S A</v>
      </c>
      <c r="S7555" s="25">
        <f>+VLOOKUP(E7555, TC!A:D, 2, FALSE())</f>
        <v>4165.41</v>
      </c>
      <c r="T7555" t="str">
        <f t="shared" si="594"/>
        <v>COP</v>
      </c>
    </row>
    <row r="7556" spans="1:20" ht="18.75" hidden="1" customHeight="1" x14ac:dyDescent="0.25">
      <c r="A7556" t="s">
        <v>2887</v>
      </c>
      <c r="B7556" t="s">
        <v>5</v>
      </c>
      <c r="C7556" t="s">
        <v>1913</v>
      </c>
      <c r="D7556" s="24">
        <v>12011</v>
      </c>
      <c r="E7556" t="s">
        <v>1737</v>
      </c>
      <c r="F7556" t="s">
        <v>99</v>
      </c>
      <c r="G7556" t="s">
        <v>113</v>
      </c>
      <c r="I7556" t="s">
        <v>2168</v>
      </c>
      <c r="J7556" t="s">
        <v>1915</v>
      </c>
      <c r="K7556" t="s">
        <v>2021</v>
      </c>
      <c r="L7556" s="24">
        <v>9600</v>
      </c>
      <c r="M7556" s="25">
        <f>+VLOOKUP(E7556, TC!A:D, 4, FALSE())</f>
        <v>1.1344499989196744</v>
      </c>
      <c r="N7556" s="24">
        <f t="shared" si="590"/>
        <v>9600</v>
      </c>
      <c r="O7556" t="str">
        <f t="shared" si="591"/>
        <v>FACTURA</v>
      </c>
      <c r="P7556" t="str">
        <f t="shared" si="592"/>
        <v>2025</v>
      </c>
      <c r="Q7556" t="str">
        <f t="shared" si="593"/>
        <v>05</v>
      </c>
      <c r="R7556" t="str">
        <f>+IFERROR(VLOOKUP(I7556, Listado!A:B, 2, FALSE()), "COMERCIALIZADORA INTERNACIONAL CARIBBEAN EXOTICS S A")</f>
        <v>COMERCIALIZADORA INTERNACIONAL CARIBBEAN EXOTICS S A</v>
      </c>
      <c r="S7556" s="25">
        <f>+VLOOKUP(E7556, TC!A:D, 2, FALSE())</f>
        <v>4165.41</v>
      </c>
      <c r="T7556" t="str">
        <f t="shared" si="594"/>
        <v>COP</v>
      </c>
    </row>
    <row r="7557" spans="1:20" ht="18.75" hidden="1" customHeight="1" x14ac:dyDescent="0.25">
      <c r="A7557" t="s">
        <v>2887</v>
      </c>
      <c r="B7557" t="s">
        <v>5</v>
      </c>
      <c r="C7557" t="s">
        <v>1913</v>
      </c>
      <c r="D7557" s="24">
        <v>12012</v>
      </c>
      <c r="E7557" t="s">
        <v>1737</v>
      </c>
      <c r="F7557" t="s">
        <v>99</v>
      </c>
      <c r="G7557" t="s">
        <v>113</v>
      </c>
      <c r="I7557" t="s">
        <v>1859</v>
      </c>
      <c r="J7557" t="s">
        <v>1915</v>
      </c>
      <c r="K7557" t="s">
        <v>1916</v>
      </c>
      <c r="L7557" s="24">
        <v>5220000</v>
      </c>
      <c r="M7557" s="25">
        <f>+VLOOKUP(E7557, TC!A:D, 4, FALSE())</f>
        <v>1.1344499989196744</v>
      </c>
      <c r="N7557" s="24">
        <f t="shared" si="590"/>
        <v>5220000</v>
      </c>
      <c r="O7557" t="str">
        <f t="shared" si="591"/>
        <v>FACTURA</v>
      </c>
      <c r="P7557" t="str">
        <f t="shared" si="592"/>
        <v>2025</v>
      </c>
      <c r="Q7557" t="str">
        <f t="shared" si="593"/>
        <v>05</v>
      </c>
      <c r="R7557" t="str">
        <f>+IFERROR(VLOOKUP(I7557, Listado!A:B, 2, FALSE()), "COMERCIALIZADORA INTERNACIONAL CARIBBEAN EXOTICS S A")</f>
        <v>LONDOÑO ECHEVERRI ALEJANDRA</v>
      </c>
      <c r="S7557" s="25">
        <f>+VLOOKUP(E7557, TC!A:D, 2, FALSE())</f>
        <v>4165.41</v>
      </c>
      <c r="T7557" t="str">
        <f t="shared" si="594"/>
        <v>COP</v>
      </c>
    </row>
    <row r="7558" spans="1:20" ht="18.75" hidden="1" customHeight="1" x14ac:dyDescent="0.25">
      <c r="A7558" t="s">
        <v>2887</v>
      </c>
      <c r="B7558" t="s">
        <v>5</v>
      </c>
      <c r="C7558" t="s">
        <v>1913</v>
      </c>
      <c r="D7558" s="24">
        <v>12013</v>
      </c>
      <c r="E7558" t="s">
        <v>1737</v>
      </c>
      <c r="F7558" t="s">
        <v>99</v>
      </c>
      <c r="G7558" t="s">
        <v>113</v>
      </c>
      <c r="I7558" t="s">
        <v>1858</v>
      </c>
      <c r="J7558" t="s">
        <v>1915</v>
      </c>
      <c r="K7558" t="s">
        <v>1920</v>
      </c>
      <c r="L7558" s="24">
        <v>480000</v>
      </c>
      <c r="M7558" s="25">
        <f>+VLOOKUP(E7558, TC!A:D, 4, FALSE())</f>
        <v>1.1344499989196744</v>
      </c>
      <c r="N7558" s="24">
        <f t="shared" si="590"/>
        <v>480000</v>
      </c>
      <c r="O7558" t="str">
        <f t="shared" si="591"/>
        <v>FACTURA</v>
      </c>
      <c r="P7558" t="str">
        <f t="shared" si="592"/>
        <v>2025</v>
      </c>
      <c r="Q7558" t="str">
        <f t="shared" si="593"/>
        <v>05</v>
      </c>
      <c r="R7558" t="str">
        <f>+IFERROR(VLOOKUP(I7558, Listado!A:B, 2, FALSE()), "COMERCIALIZADORA INTERNACIONAL CARIBBEAN EXOTICS S A")</f>
        <v>LONDOÑO ECHEVERRI ALEJANDRA</v>
      </c>
      <c r="S7558" s="25">
        <f>+VLOOKUP(E7558, TC!A:D, 2, FALSE())</f>
        <v>4165.41</v>
      </c>
      <c r="T7558" t="str">
        <f t="shared" si="594"/>
        <v>COP</v>
      </c>
    </row>
    <row r="7559" spans="1:20" ht="18.75" hidden="1" customHeight="1" x14ac:dyDescent="0.25">
      <c r="A7559" t="s">
        <v>2887</v>
      </c>
      <c r="B7559" t="s">
        <v>5</v>
      </c>
      <c r="C7559" t="s">
        <v>1913</v>
      </c>
      <c r="D7559" s="24">
        <v>12014</v>
      </c>
      <c r="E7559" t="s">
        <v>1737</v>
      </c>
      <c r="F7559" t="s">
        <v>99</v>
      </c>
      <c r="G7559" t="s">
        <v>113</v>
      </c>
      <c r="I7559" t="s">
        <v>1858</v>
      </c>
      <c r="J7559" t="s">
        <v>1915</v>
      </c>
      <c r="K7559" t="s">
        <v>1920</v>
      </c>
      <c r="L7559" s="24">
        <v>480000</v>
      </c>
      <c r="M7559" s="25">
        <f>+VLOOKUP(E7559, TC!A:D, 4, FALSE())</f>
        <v>1.1344499989196744</v>
      </c>
      <c r="N7559" s="24">
        <f t="shared" si="590"/>
        <v>480000</v>
      </c>
      <c r="O7559" t="str">
        <f t="shared" si="591"/>
        <v>FACTURA</v>
      </c>
      <c r="P7559" t="str">
        <f t="shared" si="592"/>
        <v>2025</v>
      </c>
      <c r="Q7559" t="str">
        <f t="shared" si="593"/>
        <v>05</v>
      </c>
      <c r="R7559" t="str">
        <f>+IFERROR(VLOOKUP(I7559, Listado!A:B, 2, FALSE()), "COMERCIALIZADORA INTERNACIONAL CARIBBEAN EXOTICS S A")</f>
        <v>LONDOÑO ECHEVERRI ALEJANDRA</v>
      </c>
      <c r="S7559" s="25">
        <f>+VLOOKUP(E7559, TC!A:D, 2, FALSE())</f>
        <v>4165.41</v>
      </c>
      <c r="T7559" t="str">
        <f t="shared" si="594"/>
        <v>COP</v>
      </c>
    </row>
    <row r="7560" spans="1:20" ht="18.75" hidden="1" customHeight="1" x14ac:dyDescent="0.25">
      <c r="A7560" t="s">
        <v>2887</v>
      </c>
      <c r="B7560" t="s">
        <v>5</v>
      </c>
      <c r="C7560" t="s">
        <v>1913</v>
      </c>
      <c r="D7560" s="24">
        <v>12015</v>
      </c>
      <c r="E7560" t="s">
        <v>1739</v>
      </c>
      <c r="F7560" t="s">
        <v>99</v>
      </c>
      <c r="G7560" t="s">
        <v>113</v>
      </c>
      <c r="I7560" t="s">
        <v>2824</v>
      </c>
      <c r="J7560" t="s">
        <v>1915</v>
      </c>
      <c r="K7560" t="s">
        <v>2022</v>
      </c>
      <c r="L7560" s="24">
        <v>339200</v>
      </c>
      <c r="M7560" s="25">
        <f>+VLOOKUP(E7560, TC!A:D, 4, FALSE())</f>
        <v>1.1384499989196741</v>
      </c>
      <c r="N7560" s="24">
        <f t="shared" si="590"/>
        <v>339200</v>
      </c>
      <c r="O7560" t="str">
        <f t="shared" si="591"/>
        <v>FACTURA</v>
      </c>
      <c r="P7560" t="str">
        <f t="shared" si="592"/>
        <v>2025</v>
      </c>
      <c r="Q7560" t="str">
        <f t="shared" si="593"/>
        <v>05</v>
      </c>
      <c r="R7560" t="str">
        <f>+IFERROR(VLOOKUP(I7560, Listado!A:B, 2, FALSE()), "COMERCIALIZADORA INTERNACIONAL CARIBBEAN EXOTICS S A")</f>
        <v>COMERCIALIZADORA INTERNACIONAL CARIBBEAN EXOTICS S A</v>
      </c>
      <c r="S7560" s="25">
        <f>+VLOOKUP(E7560, TC!A:D, 2, FALSE())</f>
        <v>4165.41</v>
      </c>
      <c r="T7560" t="str">
        <f t="shared" si="594"/>
        <v>COP</v>
      </c>
    </row>
    <row r="7561" spans="1:20" ht="18.75" hidden="1" customHeight="1" x14ac:dyDescent="0.25">
      <c r="A7561" t="s">
        <v>2887</v>
      </c>
      <c r="B7561" t="s">
        <v>5</v>
      </c>
      <c r="C7561" t="s">
        <v>1913</v>
      </c>
      <c r="D7561" s="24">
        <v>12015</v>
      </c>
      <c r="E7561" t="s">
        <v>1739</v>
      </c>
      <c r="F7561" t="s">
        <v>99</v>
      </c>
      <c r="G7561" t="s">
        <v>113</v>
      </c>
      <c r="I7561" t="s">
        <v>2824</v>
      </c>
      <c r="J7561" t="s">
        <v>1915</v>
      </c>
      <c r="K7561" t="s">
        <v>2022</v>
      </c>
      <c r="L7561" s="24">
        <v>5760</v>
      </c>
      <c r="M7561" s="25">
        <f>+VLOOKUP(E7561, TC!A:D, 4, FALSE())</f>
        <v>1.1384499989196741</v>
      </c>
      <c r="N7561" s="24">
        <f t="shared" si="590"/>
        <v>5760</v>
      </c>
      <c r="O7561" t="str">
        <f t="shared" si="591"/>
        <v>FACTURA</v>
      </c>
      <c r="P7561" t="str">
        <f t="shared" si="592"/>
        <v>2025</v>
      </c>
      <c r="Q7561" t="str">
        <f t="shared" si="593"/>
        <v>05</v>
      </c>
      <c r="R7561" t="str">
        <f>+IFERROR(VLOOKUP(I7561, Listado!A:B, 2, FALSE()), "COMERCIALIZADORA INTERNACIONAL CARIBBEAN EXOTICS S A")</f>
        <v>COMERCIALIZADORA INTERNACIONAL CARIBBEAN EXOTICS S A</v>
      </c>
      <c r="S7561" s="25">
        <f>+VLOOKUP(E7561, TC!A:D, 2, FALSE())</f>
        <v>4165.41</v>
      </c>
      <c r="T7561" t="str">
        <f t="shared" si="594"/>
        <v>COP</v>
      </c>
    </row>
    <row r="7562" spans="1:20" ht="18.75" hidden="1" customHeight="1" x14ac:dyDescent="0.25">
      <c r="A7562" t="s">
        <v>2887</v>
      </c>
      <c r="B7562" t="s">
        <v>5</v>
      </c>
      <c r="C7562" t="s">
        <v>1913</v>
      </c>
      <c r="D7562" s="24">
        <v>12015</v>
      </c>
      <c r="E7562" t="s">
        <v>1739</v>
      </c>
      <c r="F7562" t="s">
        <v>99</v>
      </c>
      <c r="G7562" t="s">
        <v>113</v>
      </c>
      <c r="I7562" t="s">
        <v>2824</v>
      </c>
      <c r="J7562" t="s">
        <v>1915</v>
      </c>
      <c r="K7562" t="s">
        <v>2022</v>
      </c>
      <c r="L7562" s="24">
        <v>150720</v>
      </c>
      <c r="M7562" s="25">
        <f>+VLOOKUP(E7562, TC!A:D, 4, FALSE())</f>
        <v>1.1384499989196741</v>
      </c>
      <c r="N7562" s="24">
        <f t="shared" si="590"/>
        <v>150720</v>
      </c>
      <c r="O7562" t="str">
        <f t="shared" si="591"/>
        <v>FACTURA</v>
      </c>
      <c r="P7562" t="str">
        <f t="shared" si="592"/>
        <v>2025</v>
      </c>
      <c r="Q7562" t="str">
        <f t="shared" si="593"/>
        <v>05</v>
      </c>
      <c r="R7562" t="str">
        <f>+IFERROR(VLOOKUP(I7562, Listado!A:B, 2, FALSE()), "COMERCIALIZADORA INTERNACIONAL CARIBBEAN EXOTICS S A")</f>
        <v>COMERCIALIZADORA INTERNACIONAL CARIBBEAN EXOTICS S A</v>
      </c>
      <c r="S7562" s="25">
        <f>+VLOOKUP(E7562, TC!A:D, 2, FALSE())</f>
        <v>4165.41</v>
      </c>
      <c r="T7562" t="str">
        <f t="shared" si="594"/>
        <v>COP</v>
      </c>
    </row>
    <row r="7563" spans="1:20" ht="18.75" hidden="1" customHeight="1" x14ac:dyDescent="0.25">
      <c r="A7563" t="s">
        <v>2887</v>
      </c>
      <c r="B7563" t="s">
        <v>5</v>
      </c>
      <c r="C7563" t="s">
        <v>1913</v>
      </c>
      <c r="D7563" s="24">
        <v>12015</v>
      </c>
      <c r="E7563" t="s">
        <v>1739</v>
      </c>
      <c r="F7563" t="s">
        <v>99</v>
      </c>
      <c r="G7563" t="s">
        <v>113</v>
      </c>
      <c r="I7563" t="s">
        <v>2824</v>
      </c>
      <c r="J7563" t="s">
        <v>1915</v>
      </c>
      <c r="K7563" t="s">
        <v>2022</v>
      </c>
      <c r="L7563" s="24">
        <v>80640</v>
      </c>
      <c r="M7563" s="25">
        <f>+VLOOKUP(E7563, TC!A:D, 4, FALSE())</f>
        <v>1.1384499989196741</v>
      </c>
      <c r="N7563" s="24">
        <f t="shared" si="590"/>
        <v>80640</v>
      </c>
      <c r="O7563" t="str">
        <f t="shared" si="591"/>
        <v>FACTURA</v>
      </c>
      <c r="P7563" t="str">
        <f t="shared" si="592"/>
        <v>2025</v>
      </c>
      <c r="Q7563" t="str">
        <f t="shared" si="593"/>
        <v>05</v>
      </c>
      <c r="R7563" t="str">
        <f>+IFERROR(VLOOKUP(I7563, Listado!A:B, 2, FALSE()), "COMERCIALIZADORA INTERNACIONAL CARIBBEAN EXOTICS S A")</f>
        <v>COMERCIALIZADORA INTERNACIONAL CARIBBEAN EXOTICS S A</v>
      </c>
      <c r="S7563" s="25">
        <f>+VLOOKUP(E7563, TC!A:D, 2, FALSE())</f>
        <v>4165.41</v>
      </c>
      <c r="T7563" t="str">
        <f t="shared" si="594"/>
        <v>COP</v>
      </c>
    </row>
    <row r="7564" spans="1:20" ht="18.75" hidden="1" customHeight="1" x14ac:dyDescent="0.25">
      <c r="A7564" t="s">
        <v>2887</v>
      </c>
      <c r="B7564" t="s">
        <v>5</v>
      </c>
      <c r="C7564" t="s">
        <v>1913</v>
      </c>
      <c r="D7564" s="24">
        <v>12015</v>
      </c>
      <c r="E7564" t="s">
        <v>1739</v>
      </c>
      <c r="F7564" t="s">
        <v>99</v>
      </c>
      <c r="G7564" t="s">
        <v>113</v>
      </c>
      <c r="I7564" t="s">
        <v>2824</v>
      </c>
      <c r="J7564" t="s">
        <v>1915</v>
      </c>
      <c r="K7564" t="s">
        <v>2022</v>
      </c>
      <c r="L7564" s="24">
        <v>3520</v>
      </c>
      <c r="M7564" s="25">
        <f>+VLOOKUP(E7564, TC!A:D, 4, FALSE())</f>
        <v>1.1384499989196741</v>
      </c>
      <c r="N7564" s="24">
        <f t="shared" si="590"/>
        <v>3520</v>
      </c>
      <c r="O7564" t="str">
        <f t="shared" si="591"/>
        <v>FACTURA</v>
      </c>
      <c r="P7564" t="str">
        <f t="shared" si="592"/>
        <v>2025</v>
      </c>
      <c r="Q7564" t="str">
        <f t="shared" si="593"/>
        <v>05</v>
      </c>
      <c r="R7564" t="str">
        <f>+IFERROR(VLOOKUP(I7564, Listado!A:B, 2, FALSE()), "COMERCIALIZADORA INTERNACIONAL CARIBBEAN EXOTICS S A")</f>
        <v>COMERCIALIZADORA INTERNACIONAL CARIBBEAN EXOTICS S A</v>
      </c>
      <c r="S7564" s="25">
        <f>+VLOOKUP(E7564, TC!A:D, 2, FALSE())</f>
        <v>4165.41</v>
      </c>
      <c r="T7564" t="str">
        <f t="shared" si="594"/>
        <v>COP</v>
      </c>
    </row>
    <row r="7565" spans="1:20" ht="18.75" hidden="1" customHeight="1" x14ac:dyDescent="0.25">
      <c r="A7565" t="s">
        <v>2887</v>
      </c>
      <c r="B7565" t="s">
        <v>5</v>
      </c>
      <c r="C7565" t="s">
        <v>1913</v>
      </c>
      <c r="D7565" s="24">
        <v>12015</v>
      </c>
      <c r="E7565" t="s">
        <v>1739</v>
      </c>
      <c r="F7565" t="s">
        <v>99</v>
      </c>
      <c r="G7565" t="s">
        <v>113</v>
      </c>
      <c r="I7565" t="s">
        <v>2824</v>
      </c>
      <c r="J7565" t="s">
        <v>1915</v>
      </c>
      <c r="K7565" t="s">
        <v>2022</v>
      </c>
      <c r="L7565" s="24">
        <v>20800</v>
      </c>
      <c r="M7565" s="25">
        <f>+VLOOKUP(E7565, TC!A:D, 4, FALSE())</f>
        <v>1.1384499989196741</v>
      </c>
      <c r="N7565" s="24">
        <f t="shared" si="590"/>
        <v>20800</v>
      </c>
      <c r="O7565" t="str">
        <f t="shared" si="591"/>
        <v>FACTURA</v>
      </c>
      <c r="P7565" t="str">
        <f t="shared" si="592"/>
        <v>2025</v>
      </c>
      <c r="Q7565" t="str">
        <f t="shared" si="593"/>
        <v>05</v>
      </c>
      <c r="R7565" t="str">
        <f>+IFERROR(VLOOKUP(I7565, Listado!A:B, 2, FALSE()), "COMERCIALIZADORA INTERNACIONAL CARIBBEAN EXOTICS S A")</f>
        <v>COMERCIALIZADORA INTERNACIONAL CARIBBEAN EXOTICS S A</v>
      </c>
      <c r="S7565" s="25">
        <f>+VLOOKUP(E7565, TC!A:D, 2, FALSE())</f>
        <v>4165.41</v>
      </c>
      <c r="T7565" t="str">
        <f t="shared" si="594"/>
        <v>COP</v>
      </c>
    </row>
    <row r="7566" spans="1:20" ht="18.75" hidden="1" customHeight="1" x14ac:dyDescent="0.25">
      <c r="A7566" t="s">
        <v>2887</v>
      </c>
      <c r="B7566" t="s">
        <v>5</v>
      </c>
      <c r="C7566" t="s">
        <v>1913</v>
      </c>
      <c r="D7566" s="24">
        <v>12015</v>
      </c>
      <c r="E7566" t="s">
        <v>1739</v>
      </c>
      <c r="F7566" t="s">
        <v>99</v>
      </c>
      <c r="G7566" t="s">
        <v>113</v>
      </c>
      <c r="I7566" t="s">
        <v>2824</v>
      </c>
      <c r="J7566" t="s">
        <v>1915</v>
      </c>
      <c r="K7566" t="s">
        <v>2022</v>
      </c>
      <c r="L7566" s="24">
        <v>18240</v>
      </c>
      <c r="M7566" s="25">
        <f>+VLOOKUP(E7566, TC!A:D, 4, FALSE())</f>
        <v>1.1384499989196741</v>
      </c>
      <c r="N7566" s="24">
        <f t="shared" si="590"/>
        <v>18240</v>
      </c>
      <c r="O7566" t="str">
        <f t="shared" si="591"/>
        <v>FACTURA</v>
      </c>
      <c r="P7566" t="str">
        <f t="shared" si="592"/>
        <v>2025</v>
      </c>
      <c r="Q7566" t="str">
        <f t="shared" si="593"/>
        <v>05</v>
      </c>
      <c r="R7566" t="str">
        <f>+IFERROR(VLOOKUP(I7566, Listado!A:B, 2, FALSE()), "COMERCIALIZADORA INTERNACIONAL CARIBBEAN EXOTICS S A")</f>
        <v>COMERCIALIZADORA INTERNACIONAL CARIBBEAN EXOTICS S A</v>
      </c>
      <c r="S7566" s="25">
        <f>+VLOOKUP(E7566, TC!A:D, 2, FALSE())</f>
        <v>4165.41</v>
      </c>
      <c r="T7566" t="str">
        <f t="shared" si="594"/>
        <v>COP</v>
      </c>
    </row>
    <row r="7567" spans="1:20" ht="18.75" hidden="1" customHeight="1" x14ac:dyDescent="0.25">
      <c r="A7567" t="s">
        <v>2887</v>
      </c>
      <c r="B7567" t="s">
        <v>5</v>
      </c>
      <c r="C7567" t="s">
        <v>1913</v>
      </c>
      <c r="D7567" s="24">
        <v>12015</v>
      </c>
      <c r="E7567" t="s">
        <v>1739</v>
      </c>
      <c r="F7567" t="s">
        <v>99</v>
      </c>
      <c r="G7567" t="s">
        <v>113</v>
      </c>
      <c r="I7567" t="s">
        <v>2824</v>
      </c>
      <c r="J7567" t="s">
        <v>1915</v>
      </c>
      <c r="K7567" t="s">
        <v>2022</v>
      </c>
      <c r="L7567" s="24">
        <v>25920</v>
      </c>
      <c r="M7567" s="25">
        <f>+VLOOKUP(E7567, TC!A:D, 4, FALSE())</f>
        <v>1.1384499989196741</v>
      </c>
      <c r="N7567" s="24">
        <f t="shared" si="590"/>
        <v>25920</v>
      </c>
      <c r="O7567" t="str">
        <f t="shared" si="591"/>
        <v>FACTURA</v>
      </c>
      <c r="P7567" t="str">
        <f t="shared" si="592"/>
        <v>2025</v>
      </c>
      <c r="Q7567" t="str">
        <f t="shared" si="593"/>
        <v>05</v>
      </c>
      <c r="R7567" t="str">
        <f>+IFERROR(VLOOKUP(I7567, Listado!A:B, 2, FALSE()), "COMERCIALIZADORA INTERNACIONAL CARIBBEAN EXOTICS S A")</f>
        <v>COMERCIALIZADORA INTERNACIONAL CARIBBEAN EXOTICS S A</v>
      </c>
      <c r="S7567" s="25">
        <f>+VLOOKUP(E7567, TC!A:D, 2, FALSE())</f>
        <v>4165.41</v>
      </c>
      <c r="T7567" t="str">
        <f t="shared" si="594"/>
        <v>COP</v>
      </c>
    </row>
    <row r="7568" spans="1:20" ht="18.75" hidden="1" customHeight="1" x14ac:dyDescent="0.25">
      <c r="A7568" t="s">
        <v>2887</v>
      </c>
      <c r="B7568" t="s">
        <v>1923</v>
      </c>
      <c r="C7568" t="s">
        <v>1913</v>
      </c>
      <c r="D7568" s="24">
        <v>6021</v>
      </c>
      <c r="E7568" t="s">
        <v>1739</v>
      </c>
      <c r="F7568" t="s">
        <v>128</v>
      </c>
      <c r="G7568" t="s">
        <v>112</v>
      </c>
      <c r="H7568" t="s">
        <v>2782</v>
      </c>
      <c r="I7568" t="s">
        <v>1856</v>
      </c>
      <c r="J7568" t="s">
        <v>1930</v>
      </c>
      <c r="K7568" t="s">
        <v>1928</v>
      </c>
      <c r="L7568" s="24">
        <v>544.5</v>
      </c>
      <c r="M7568" s="25">
        <f>+VLOOKUP(E7568, TC!A:D, 4, FALSE())</f>
        <v>1.1384499989196741</v>
      </c>
      <c r="N7568" s="24">
        <f t="shared" si="590"/>
        <v>544.5</v>
      </c>
      <c r="O7568" t="str">
        <f t="shared" si="591"/>
        <v>FACTURA</v>
      </c>
      <c r="P7568" t="str">
        <f t="shared" si="592"/>
        <v>2025</v>
      </c>
      <c r="Q7568" t="str">
        <f t="shared" si="593"/>
        <v>05</v>
      </c>
      <c r="R7568" t="str">
        <f>+IFERROR(VLOOKUP(I7568, Listado!A:B, 2, FALSE()), "COMERCIALIZADORA INTERNACIONAL CARIBBEAN EXOTICS S A")</f>
        <v>HINCAPIE CONTRERAS ERIKA STEFANIA</v>
      </c>
      <c r="S7568" s="25">
        <f>+VLOOKUP(E7568, TC!A:D, 2, FALSE())</f>
        <v>4165.41</v>
      </c>
      <c r="T7568" t="str">
        <f t="shared" si="594"/>
        <v>USD</v>
      </c>
    </row>
    <row r="7569" spans="1:20" ht="18.75" hidden="1" customHeight="1" x14ac:dyDescent="0.25">
      <c r="A7569" t="s">
        <v>2887</v>
      </c>
      <c r="B7569" t="s">
        <v>1923</v>
      </c>
      <c r="C7569" t="s">
        <v>1913</v>
      </c>
      <c r="D7569" s="24">
        <v>6021</v>
      </c>
      <c r="E7569" t="s">
        <v>1739</v>
      </c>
      <c r="F7569" t="s">
        <v>128</v>
      </c>
      <c r="G7569" t="s">
        <v>112</v>
      </c>
      <c r="H7569" t="s">
        <v>2782</v>
      </c>
      <c r="I7569" t="s">
        <v>1856</v>
      </c>
      <c r="J7569" t="s">
        <v>1930</v>
      </c>
      <c r="K7569" t="s">
        <v>1934</v>
      </c>
      <c r="L7569" s="24">
        <v>1579.3</v>
      </c>
      <c r="M7569" s="25">
        <f>+VLOOKUP(E7569, TC!A:D, 4, FALSE())</f>
        <v>1.1384499989196741</v>
      </c>
      <c r="N7569" s="24">
        <f t="shared" si="590"/>
        <v>1579.3</v>
      </c>
      <c r="O7569" t="str">
        <f t="shared" si="591"/>
        <v>FACTURA</v>
      </c>
      <c r="P7569" t="str">
        <f t="shared" si="592"/>
        <v>2025</v>
      </c>
      <c r="Q7569" t="str">
        <f t="shared" si="593"/>
        <v>05</v>
      </c>
      <c r="R7569" t="str">
        <f>+IFERROR(VLOOKUP(I7569, Listado!A:B, 2, FALSE()), "COMERCIALIZADORA INTERNACIONAL CARIBBEAN EXOTICS S A")</f>
        <v>HINCAPIE CONTRERAS ERIKA STEFANIA</v>
      </c>
      <c r="S7569" s="25">
        <f>+VLOOKUP(E7569, TC!A:D, 2, FALSE())</f>
        <v>4165.41</v>
      </c>
      <c r="T7569" t="str">
        <f t="shared" si="594"/>
        <v>USD</v>
      </c>
    </row>
    <row r="7570" spans="1:20" ht="18.75" hidden="1" customHeight="1" x14ac:dyDescent="0.25">
      <c r="A7570" t="s">
        <v>2887</v>
      </c>
      <c r="B7570" t="s">
        <v>5</v>
      </c>
      <c r="C7570" t="s">
        <v>1913</v>
      </c>
      <c r="D7570" s="24">
        <v>12016</v>
      </c>
      <c r="E7570" t="s">
        <v>1739</v>
      </c>
      <c r="F7570" t="s">
        <v>99</v>
      </c>
      <c r="G7570" t="s">
        <v>113</v>
      </c>
      <c r="I7570" t="s">
        <v>1846</v>
      </c>
      <c r="J7570" t="s">
        <v>1915</v>
      </c>
      <c r="K7570" t="s">
        <v>2022</v>
      </c>
      <c r="L7570" s="24">
        <v>674240</v>
      </c>
      <c r="M7570" s="25">
        <f>+VLOOKUP(E7570, TC!A:D, 4, FALSE())</f>
        <v>1.1384499989196741</v>
      </c>
      <c r="N7570" s="24">
        <f t="shared" si="590"/>
        <v>674240</v>
      </c>
      <c r="O7570" t="str">
        <f t="shared" si="591"/>
        <v>FACTURA</v>
      </c>
      <c r="P7570" t="str">
        <f t="shared" si="592"/>
        <v>2025</v>
      </c>
      <c r="Q7570" t="str">
        <f t="shared" si="593"/>
        <v>05</v>
      </c>
      <c r="R7570" t="str">
        <f>+IFERROR(VLOOKUP(I7570, Listado!A:B, 2, FALSE()), "COMERCIALIZADORA INTERNACIONAL CARIBBEAN EXOTICS S A")</f>
        <v>LONDOÑO ECHEVERRI ALEJANDRA</v>
      </c>
      <c r="S7570" s="25">
        <f>+VLOOKUP(E7570, TC!A:D, 2, FALSE())</f>
        <v>4165.41</v>
      </c>
      <c r="T7570" t="str">
        <f t="shared" si="594"/>
        <v>COP</v>
      </c>
    </row>
    <row r="7571" spans="1:20" ht="18.75" hidden="1" customHeight="1" x14ac:dyDescent="0.25">
      <c r="A7571" t="s">
        <v>2887</v>
      </c>
      <c r="B7571" t="s">
        <v>5</v>
      </c>
      <c r="C7571" t="s">
        <v>1913</v>
      </c>
      <c r="D7571" s="24">
        <v>12016</v>
      </c>
      <c r="E7571" t="s">
        <v>1739</v>
      </c>
      <c r="F7571" t="s">
        <v>99</v>
      </c>
      <c r="G7571" t="s">
        <v>113</v>
      </c>
      <c r="I7571" t="s">
        <v>1846</v>
      </c>
      <c r="J7571" t="s">
        <v>1915</v>
      </c>
      <c r="K7571" t="s">
        <v>2022</v>
      </c>
      <c r="L7571" s="24">
        <v>7040</v>
      </c>
      <c r="M7571" s="25">
        <f>+VLOOKUP(E7571, TC!A:D, 4, FALSE())</f>
        <v>1.1384499989196741</v>
      </c>
      <c r="N7571" s="24">
        <f t="shared" si="590"/>
        <v>7040</v>
      </c>
      <c r="O7571" t="str">
        <f t="shared" si="591"/>
        <v>FACTURA</v>
      </c>
      <c r="P7571" t="str">
        <f t="shared" si="592"/>
        <v>2025</v>
      </c>
      <c r="Q7571" t="str">
        <f t="shared" si="593"/>
        <v>05</v>
      </c>
      <c r="R7571" t="str">
        <f>+IFERROR(VLOOKUP(I7571, Listado!A:B, 2, FALSE()), "COMERCIALIZADORA INTERNACIONAL CARIBBEAN EXOTICS S A")</f>
        <v>LONDOÑO ECHEVERRI ALEJANDRA</v>
      </c>
      <c r="S7571" s="25">
        <f>+VLOOKUP(E7571, TC!A:D, 2, FALSE())</f>
        <v>4165.41</v>
      </c>
      <c r="T7571" t="str">
        <f t="shared" si="594"/>
        <v>COP</v>
      </c>
    </row>
    <row r="7572" spans="1:20" ht="18.75" hidden="1" customHeight="1" x14ac:dyDescent="0.25">
      <c r="A7572" t="s">
        <v>2887</v>
      </c>
      <c r="B7572" t="s">
        <v>5</v>
      </c>
      <c r="C7572" t="s">
        <v>1913</v>
      </c>
      <c r="D7572" s="24">
        <v>12017</v>
      </c>
      <c r="E7572" t="s">
        <v>1739</v>
      </c>
      <c r="F7572" t="s">
        <v>99</v>
      </c>
      <c r="G7572" t="s">
        <v>1914</v>
      </c>
      <c r="I7572" t="s">
        <v>1841</v>
      </c>
      <c r="J7572" t="s">
        <v>1915</v>
      </c>
      <c r="K7572" t="s">
        <v>2022</v>
      </c>
      <c r="L7572" s="24">
        <v>113000</v>
      </c>
      <c r="M7572" s="25">
        <f>+VLOOKUP(E7572, TC!A:D, 4, FALSE())</f>
        <v>1.1384499989196741</v>
      </c>
      <c r="N7572" s="24">
        <f t="shared" si="590"/>
        <v>113000</v>
      </c>
      <c r="O7572" t="str">
        <f t="shared" si="591"/>
        <v>FACTURA</v>
      </c>
      <c r="P7572" t="str">
        <f t="shared" si="592"/>
        <v>2025</v>
      </c>
      <c r="Q7572" t="str">
        <f t="shared" si="593"/>
        <v>05</v>
      </c>
      <c r="R7572" t="str">
        <f>+IFERROR(VLOOKUP(I7572, Listado!A:B, 2, FALSE()), "COMERCIALIZADORA INTERNACIONAL CARIBBEAN EXOTICS S A")</f>
        <v>LONDOÑO ECHEVERRI ALEJANDRA</v>
      </c>
      <c r="S7572" s="25">
        <f>+VLOOKUP(E7572, TC!A:D, 2, FALSE())</f>
        <v>4165.41</v>
      </c>
      <c r="T7572" t="str">
        <f t="shared" si="594"/>
        <v>COP</v>
      </c>
    </row>
    <row r="7573" spans="1:20" ht="18.75" hidden="1" customHeight="1" x14ac:dyDescent="0.25">
      <c r="A7573" t="s">
        <v>2887</v>
      </c>
      <c r="B7573" t="s">
        <v>5</v>
      </c>
      <c r="C7573" t="s">
        <v>1913</v>
      </c>
      <c r="D7573" s="24">
        <v>12018</v>
      </c>
      <c r="E7573" t="s">
        <v>1739</v>
      </c>
      <c r="F7573" t="s">
        <v>1924</v>
      </c>
      <c r="G7573" t="s">
        <v>108</v>
      </c>
      <c r="H7573" t="s">
        <v>3081</v>
      </c>
      <c r="I7573" t="s">
        <v>1885</v>
      </c>
      <c r="J7573" t="s">
        <v>1919</v>
      </c>
      <c r="K7573" t="s">
        <v>56</v>
      </c>
      <c r="L7573" s="24">
        <v>1852.3520000000001</v>
      </c>
      <c r="M7573" s="25">
        <f>+VLOOKUP(E7573, TC!A:D, 4, FALSE())</f>
        <v>1.1384499989196741</v>
      </c>
      <c r="N7573" s="24">
        <f t="shared" si="590"/>
        <v>2108.8101323988562</v>
      </c>
      <c r="O7573" t="str">
        <f t="shared" si="591"/>
        <v>FACTURA</v>
      </c>
      <c r="P7573" t="str">
        <f t="shared" si="592"/>
        <v>2025</v>
      </c>
      <c r="Q7573" t="str">
        <f t="shared" si="593"/>
        <v>05</v>
      </c>
      <c r="R7573" t="str">
        <f>+IFERROR(VLOOKUP(I7573, Listado!A:B, 2, FALSE()), "COMERCIALIZADORA INTERNACIONAL CARIBBEAN EXOTICS S A")</f>
        <v>PIEDRAHITA PEREZ MARIANA</v>
      </c>
      <c r="S7573" s="25">
        <f>+VLOOKUP(E7573, TC!A:D, 2, FALSE())</f>
        <v>4165.41</v>
      </c>
      <c r="T7573" t="str">
        <f t="shared" si="594"/>
        <v>EUR</v>
      </c>
    </row>
    <row r="7574" spans="1:20" ht="18.75" hidden="1" customHeight="1" x14ac:dyDescent="0.25">
      <c r="A7574" t="s">
        <v>2887</v>
      </c>
      <c r="B7574" t="s">
        <v>5</v>
      </c>
      <c r="C7574" t="s">
        <v>1913</v>
      </c>
      <c r="D7574" s="24">
        <v>12018</v>
      </c>
      <c r="E7574" t="s">
        <v>1739</v>
      </c>
      <c r="F7574" t="s">
        <v>1924</v>
      </c>
      <c r="G7574" t="s">
        <v>108</v>
      </c>
      <c r="H7574" t="s">
        <v>3081</v>
      </c>
      <c r="I7574" t="s">
        <v>1885</v>
      </c>
      <c r="J7574" t="s">
        <v>1919</v>
      </c>
      <c r="K7574" t="s">
        <v>56</v>
      </c>
      <c r="L7574" s="24">
        <v>76.432000000000002</v>
      </c>
      <c r="M7574" s="25">
        <f>+VLOOKUP(E7574, TC!A:D, 4, FALSE())</f>
        <v>1.1384499989196741</v>
      </c>
      <c r="N7574" s="24">
        <f t="shared" si="590"/>
        <v>87.014010317428543</v>
      </c>
      <c r="O7574" t="str">
        <f t="shared" si="591"/>
        <v>FACTURA</v>
      </c>
      <c r="P7574" t="str">
        <f t="shared" si="592"/>
        <v>2025</v>
      </c>
      <c r="Q7574" t="str">
        <f t="shared" si="593"/>
        <v>05</v>
      </c>
      <c r="R7574" t="str">
        <f>+IFERROR(VLOOKUP(I7574, Listado!A:B, 2, FALSE()), "COMERCIALIZADORA INTERNACIONAL CARIBBEAN EXOTICS S A")</f>
        <v>PIEDRAHITA PEREZ MARIANA</v>
      </c>
      <c r="S7574" s="25">
        <f>+VLOOKUP(E7574, TC!A:D, 2, FALSE())</f>
        <v>4165.41</v>
      </c>
      <c r="T7574" t="str">
        <f t="shared" si="594"/>
        <v>EUR</v>
      </c>
    </row>
    <row r="7575" spans="1:20" ht="18.75" hidden="1" customHeight="1" x14ac:dyDescent="0.25">
      <c r="A7575" t="s">
        <v>2887</v>
      </c>
      <c r="B7575" t="s">
        <v>5</v>
      </c>
      <c r="C7575" t="s">
        <v>1913</v>
      </c>
      <c r="D7575" s="24">
        <v>12018</v>
      </c>
      <c r="E7575" t="s">
        <v>1739</v>
      </c>
      <c r="F7575" t="s">
        <v>1924</v>
      </c>
      <c r="G7575" t="s">
        <v>108</v>
      </c>
      <c r="H7575" t="s">
        <v>3081</v>
      </c>
      <c r="I7575" t="s">
        <v>1885</v>
      </c>
      <c r="J7575" t="s">
        <v>1919</v>
      </c>
      <c r="K7575" t="s">
        <v>56</v>
      </c>
      <c r="L7575" s="24">
        <v>332.70400000000001</v>
      </c>
      <c r="M7575" s="25">
        <f>+VLOOKUP(E7575, TC!A:D, 4, FALSE())</f>
        <v>1.1384499989196741</v>
      </c>
      <c r="N7575" s="24">
        <f t="shared" si="590"/>
        <v>378.76686844057127</v>
      </c>
      <c r="O7575" t="str">
        <f t="shared" si="591"/>
        <v>FACTURA</v>
      </c>
      <c r="P7575" t="str">
        <f t="shared" si="592"/>
        <v>2025</v>
      </c>
      <c r="Q7575" t="str">
        <f t="shared" si="593"/>
        <v>05</v>
      </c>
      <c r="R7575" t="str">
        <f>+IFERROR(VLOOKUP(I7575, Listado!A:B, 2, FALSE()), "COMERCIALIZADORA INTERNACIONAL CARIBBEAN EXOTICS S A")</f>
        <v>PIEDRAHITA PEREZ MARIANA</v>
      </c>
      <c r="S7575" s="25">
        <f>+VLOOKUP(E7575, TC!A:D, 2, FALSE())</f>
        <v>4165.41</v>
      </c>
      <c r="T7575" t="str">
        <f t="shared" si="594"/>
        <v>EUR</v>
      </c>
    </row>
    <row r="7576" spans="1:20" ht="18.75" hidden="1" customHeight="1" x14ac:dyDescent="0.25">
      <c r="A7576" t="s">
        <v>2887</v>
      </c>
      <c r="B7576" t="s">
        <v>5</v>
      </c>
      <c r="C7576" t="s">
        <v>1913</v>
      </c>
      <c r="D7576" s="24">
        <v>12018</v>
      </c>
      <c r="E7576" t="s">
        <v>1739</v>
      </c>
      <c r="F7576" t="s">
        <v>1924</v>
      </c>
      <c r="G7576" t="s">
        <v>108</v>
      </c>
      <c r="H7576" t="s">
        <v>3081</v>
      </c>
      <c r="I7576" t="s">
        <v>1885</v>
      </c>
      <c r="J7576" t="s">
        <v>1919</v>
      </c>
      <c r="K7576" t="s">
        <v>56</v>
      </c>
      <c r="L7576" s="24">
        <v>49.456000000000003</v>
      </c>
      <c r="M7576" s="25">
        <f>+VLOOKUP(E7576, TC!A:D, 4, FALSE())</f>
        <v>1.1384499989196741</v>
      </c>
      <c r="N7576" s="24">
        <f t="shared" si="590"/>
        <v>56.303183146571406</v>
      </c>
      <c r="O7576" t="str">
        <f t="shared" si="591"/>
        <v>FACTURA</v>
      </c>
      <c r="P7576" t="str">
        <f t="shared" si="592"/>
        <v>2025</v>
      </c>
      <c r="Q7576" t="str">
        <f t="shared" si="593"/>
        <v>05</v>
      </c>
      <c r="R7576" t="str">
        <f>+IFERROR(VLOOKUP(I7576, Listado!A:B, 2, FALSE()), "COMERCIALIZADORA INTERNACIONAL CARIBBEAN EXOTICS S A")</f>
        <v>PIEDRAHITA PEREZ MARIANA</v>
      </c>
      <c r="S7576" s="25">
        <f>+VLOOKUP(E7576, TC!A:D, 2, FALSE())</f>
        <v>4165.41</v>
      </c>
      <c r="T7576" t="str">
        <f t="shared" si="594"/>
        <v>EUR</v>
      </c>
    </row>
    <row r="7577" spans="1:20" ht="18.75" hidden="1" customHeight="1" x14ac:dyDescent="0.25">
      <c r="A7577" t="s">
        <v>2887</v>
      </c>
      <c r="B7577" t="s">
        <v>5</v>
      </c>
      <c r="C7577" t="s">
        <v>1913</v>
      </c>
      <c r="D7577" s="24">
        <v>12018</v>
      </c>
      <c r="E7577" t="s">
        <v>1739</v>
      </c>
      <c r="F7577" t="s">
        <v>1924</v>
      </c>
      <c r="G7577" t="s">
        <v>108</v>
      </c>
      <c r="H7577" t="s">
        <v>3081</v>
      </c>
      <c r="I7577" t="s">
        <v>1885</v>
      </c>
      <c r="J7577" t="s">
        <v>1919</v>
      </c>
      <c r="K7577" t="s">
        <v>56</v>
      </c>
      <c r="L7577" s="24">
        <v>206.816</v>
      </c>
      <c r="M7577" s="25">
        <f>+VLOOKUP(E7577, TC!A:D, 4, FALSE())</f>
        <v>1.1384499989196741</v>
      </c>
      <c r="N7577" s="24">
        <f t="shared" si="590"/>
        <v>235.44967497657132</v>
      </c>
      <c r="O7577" t="str">
        <f t="shared" si="591"/>
        <v>FACTURA</v>
      </c>
      <c r="P7577" t="str">
        <f t="shared" si="592"/>
        <v>2025</v>
      </c>
      <c r="Q7577" t="str">
        <f t="shared" si="593"/>
        <v>05</v>
      </c>
      <c r="R7577" t="str">
        <f>+IFERROR(VLOOKUP(I7577, Listado!A:B, 2, FALSE()), "COMERCIALIZADORA INTERNACIONAL CARIBBEAN EXOTICS S A")</f>
        <v>PIEDRAHITA PEREZ MARIANA</v>
      </c>
      <c r="S7577" s="25">
        <f>+VLOOKUP(E7577, TC!A:D, 2, FALSE())</f>
        <v>4165.41</v>
      </c>
      <c r="T7577" t="str">
        <f t="shared" si="594"/>
        <v>EUR</v>
      </c>
    </row>
    <row r="7578" spans="1:20" ht="18.75" hidden="1" customHeight="1" x14ac:dyDescent="0.25">
      <c r="A7578" t="s">
        <v>2887</v>
      </c>
      <c r="B7578" t="s">
        <v>5</v>
      </c>
      <c r="C7578" t="s">
        <v>1913</v>
      </c>
      <c r="D7578" s="24">
        <v>12018</v>
      </c>
      <c r="E7578" t="s">
        <v>1739</v>
      </c>
      <c r="F7578" t="s">
        <v>1924</v>
      </c>
      <c r="G7578" t="s">
        <v>108</v>
      </c>
      <c r="H7578" t="s">
        <v>3081</v>
      </c>
      <c r="I7578" t="s">
        <v>1885</v>
      </c>
      <c r="J7578" t="s">
        <v>1919</v>
      </c>
      <c r="K7578" t="s">
        <v>1959</v>
      </c>
      <c r="L7578" s="24">
        <v>600</v>
      </c>
      <c r="M7578" s="25">
        <f>+VLOOKUP(E7578, TC!A:D, 4, FALSE())</f>
        <v>1.1384499989196741</v>
      </c>
      <c r="N7578" s="24">
        <f t="shared" si="590"/>
        <v>683.06999935180443</v>
      </c>
      <c r="O7578" t="str">
        <f t="shared" si="591"/>
        <v>FACTURA</v>
      </c>
      <c r="P7578" t="str">
        <f t="shared" si="592"/>
        <v>2025</v>
      </c>
      <c r="Q7578" t="str">
        <f t="shared" si="593"/>
        <v>05</v>
      </c>
      <c r="R7578" t="str">
        <f>+IFERROR(VLOOKUP(I7578, Listado!A:B, 2, FALSE()), "COMERCIALIZADORA INTERNACIONAL CARIBBEAN EXOTICS S A")</f>
        <v>PIEDRAHITA PEREZ MARIANA</v>
      </c>
      <c r="S7578" s="25">
        <f>+VLOOKUP(E7578, TC!A:D, 2, FALSE())</f>
        <v>4165.41</v>
      </c>
      <c r="T7578" t="str">
        <f t="shared" si="594"/>
        <v>EUR</v>
      </c>
    </row>
    <row r="7579" spans="1:20" ht="18.75" hidden="1" customHeight="1" x14ac:dyDescent="0.25">
      <c r="A7579" t="s">
        <v>2887</v>
      </c>
      <c r="B7579" t="s">
        <v>5</v>
      </c>
      <c r="C7579" t="s">
        <v>1913</v>
      </c>
      <c r="D7579" s="24">
        <v>12018</v>
      </c>
      <c r="E7579" t="s">
        <v>1739</v>
      </c>
      <c r="F7579" t="s">
        <v>1924</v>
      </c>
      <c r="G7579" t="s">
        <v>108</v>
      </c>
      <c r="H7579" t="s">
        <v>3081</v>
      </c>
      <c r="I7579" t="s">
        <v>1885</v>
      </c>
      <c r="J7579" t="s">
        <v>1919</v>
      </c>
      <c r="K7579" t="s">
        <v>1960</v>
      </c>
      <c r="L7579" s="24">
        <v>21.48</v>
      </c>
      <c r="M7579" s="25">
        <f>+VLOOKUP(E7579, TC!A:D, 4, FALSE())</f>
        <v>1.1384499989196741</v>
      </c>
      <c r="N7579" s="24">
        <f t="shared" si="590"/>
        <v>24.453905976794601</v>
      </c>
      <c r="O7579" t="str">
        <f t="shared" si="591"/>
        <v>FACTURA</v>
      </c>
      <c r="P7579" t="str">
        <f t="shared" si="592"/>
        <v>2025</v>
      </c>
      <c r="Q7579" t="str">
        <f t="shared" si="593"/>
        <v>05</v>
      </c>
      <c r="R7579" t="str">
        <f>+IFERROR(VLOOKUP(I7579, Listado!A:B, 2, FALSE()), "COMERCIALIZADORA INTERNACIONAL CARIBBEAN EXOTICS S A")</f>
        <v>PIEDRAHITA PEREZ MARIANA</v>
      </c>
      <c r="S7579" s="25">
        <f>+VLOOKUP(E7579, TC!A:D, 2, FALSE())</f>
        <v>4165.41</v>
      </c>
      <c r="T7579" t="str">
        <f t="shared" si="594"/>
        <v>EUR</v>
      </c>
    </row>
    <row r="7580" spans="1:20" ht="18.75" hidden="1" customHeight="1" x14ac:dyDescent="0.25">
      <c r="A7580" t="s">
        <v>2887</v>
      </c>
      <c r="B7580" t="s">
        <v>5</v>
      </c>
      <c r="C7580" t="s">
        <v>1913</v>
      </c>
      <c r="D7580" s="24">
        <v>12019</v>
      </c>
      <c r="E7580" t="s">
        <v>1739</v>
      </c>
      <c r="F7580" t="s">
        <v>99</v>
      </c>
      <c r="G7580" t="s">
        <v>1914</v>
      </c>
      <c r="I7580" t="s">
        <v>1841</v>
      </c>
      <c r="J7580" t="s">
        <v>1915</v>
      </c>
      <c r="K7580" t="s">
        <v>2021</v>
      </c>
      <c r="L7580" s="24">
        <v>239400</v>
      </c>
      <c r="M7580" s="25">
        <f>+VLOOKUP(E7580, TC!A:D, 4, FALSE())</f>
        <v>1.1384499989196741</v>
      </c>
      <c r="N7580" s="24">
        <f t="shared" si="590"/>
        <v>239400</v>
      </c>
      <c r="O7580" t="str">
        <f t="shared" si="591"/>
        <v>FACTURA</v>
      </c>
      <c r="P7580" t="str">
        <f t="shared" si="592"/>
        <v>2025</v>
      </c>
      <c r="Q7580" t="str">
        <f t="shared" si="593"/>
        <v>05</v>
      </c>
      <c r="R7580" t="str">
        <f>+IFERROR(VLOOKUP(I7580, Listado!A:B, 2, FALSE()), "COMERCIALIZADORA INTERNACIONAL CARIBBEAN EXOTICS S A")</f>
        <v>LONDOÑO ECHEVERRI ALEJANDRA</v>
      </c>
      <c r="S7580" s="25">
        <f>+VLOOKUP(E7580, TC!A:D, 2, FALSE())</f>
        <v>4165.41</v>
      </c>
      <c r="T7580" t="str">
        <f t="shared" si="594"/>
        <v>COP</v>
      </c>
    </row>
    <row r="7581" spans="1:20" ht="18.75" hidden="1" customHeight="1" x14ac:dyDescent="0.25">
      <c r="A7581" t="s">
        <v>2887</v>
      </c>
      <c r="B7581" t="s">
        <v>5</v>
      </c>
      <c r="C7581" t="s">
        <v>1913</v>
      </c>
      <c r="D7581" s="24">
        <v>12019</v>
      </c>
      <c r="E7581" t="s">
        <v>1739</v>
      </c>
      <c r="F7581" t="s">
        <v>99</v>
      </c>
      <c r="G7581" t="s">
        <v>1914</v>
      </c>
      <c r="I7581" t="s">
        <v>1841</v>
      </c>
      <c r="J7581" t="s">
        <v>1915</v>
      </c>
      <c r="K7581" t="s">
        <v>2021</v>
      </c>
      <c r="L7581" s="24">
        <v>192060</v>
      </c>
      <c r="M7581" s="25">
        <f>+VLOOKUP(E7581, TC!A:D, 4, FALSE())</f>
        <v>1.1384499989196741</v>
      </c>
      <c r="N7581" s="24">
        <f t="shared" si="590"/>
        <v>192060</v>
      </c>
      <c r="O7581" t="str">
        <f t="shared" si="591"/>
        <v>FACTURA</v>
      </c>
      <c r="P7581" t="str">
        <f t="shared" si="592"/>
        <v>2025</v>
      </c>
      <c r="Q7581" t="str">
        <f t="shared" si="593"/>
        <v>05</v>
      </c>
      <c r="R7581" t="str">
        <f>+IFERROR(VLOOKUP(I7581, Listado!A:B, 2, FALSE()), "COMERCIALIZADORA INTERNACIONAL CARIBBEAN EXOTICS S A")</f>
        <v>LONDOÑO ECHEVERRI ALEJANDRA</v>
      </c>
      <c r="S7581" s="25">
        <f>+VLOOKUP(E7581, TC!A:D, 2, FALSE())</f>
        <v>4165.41</v>
      </c>
      <c r="T7581" t="str">
        <f t="shared" si="594"/>
        <v>COP</v>
      </c>
    </row>
    <row r="7582" spans="1:20" ht="18.75" hidden="1" customHeight="1" x14ac:dyDescent="0.25">
      <c r="A7582" t="s">
        <v>2887</v>
      </c>
      <c r="B7582" t="s">
        <v>5</v>
      </c>
      <c r="C7582" t="s">
        <v>1913</v>
      </c>
      <c r="D7582" s="24">
        <v>12019</v>
      </c>
      <c r="E7582" t="s">
        <v>1739</v>
      </c>
      <c r="F7582" t="s">
        <v>99</v>
      </c>
      <c r="G7582" t="s">
        <v>1914</v>
      </c>
      <c r="I7582" t="s">
        <v>1841</v>
      </c>
      <c r="J7582" t="s">
        <v>1915</v>
      </c>
      <c r="K7582" t="s">
        <v>2021</v>
      </c>
      <c r="L7582" s="24">
        <v>130680</v>
      </c>
      <c r="M7582" s="25">
        <f>+VLOOKUP(E7582, TC!A:D, 4, FALSE())</f>
        <v>1.1384499989196741</v>
      </c>
      <c r="N7582" s="24">
        <f t="shared" si="590"/>
        <v>130680</v>
      </c>
      <c r="O7582" t="str">
        <f t="shared" si="591"/>
        <v>FACTURA</v>
      </c>
      <c r="P7582" t="str">
        <f t="shared" si="592"/>
        <v>2025</v>
      </c>
      <c r="Q7582" t="str">
        <f t="shared" si="593"/>
        <v>05</v>
      </c>
      <c r="R7582" t="str">
        <f>+IFERROR(VLOOKUP(I7582, Listado!A:B, 2, FALSE()), "COMERCIALIZADORA INTERNACIONAL CARIBBEAN EXOTICS S A")</f>
        <v>LONDOÑO ECHEVERRI ALEJANDRA</v>
      </c>
      <c r="S7582" s="25">
        <f>+VLOOKUP(E7582, TC!A:D, 2, FALSE())</f>
        <v>4165.41</v>
      </c>
      <c r="T7582" t="str">
        <f t="shared" si="594"/>
        <v>COP</v>
      </c>
    </row>
    <row r="7583" spans="1:20" ht="18.75" hidden="1" customHeight="1" x14ac:dyDescent="0.25">
      <c r="A7583" t="s">
        <v>2887</v>
      </c>
      <c r="B7583" t="s">
        <v>5</v>
      </c>
      <c r="C7583" t="s">
        <v>1913</v>
      </c>
      <c r="D7583" s="24">
        <v>12019</v>
      </c>
      <c r="E7583" t="s">
        <v>1739</v>
      </c>
      <c r="F7583" t="s">
        <v>99</v>
      </c>
      <c r="G7583" t="s">
        <v>1914</v>
      </c>
      <c r="I7583" t="s">
        <v>1841</v>
      </c>
      <c r="J7583" t="s">
        <v>1915</v>
      </c>
      <c r="K7583" t="s">
        <v>2021</v>
      </c>
      <c r="L7583" s="24">
        <v>46800</v>
      </c>
      <c r="M7583" s="25">
        <f>+VLOOKUP(E7583, TC!A:D, 4, FALSE())</f>
        <v>1.1384499989196741</v>
      </c>
      <c r="N7583" s="24">
        <f t="shared" si="590"/>
        <v>46800</v>
      </c>
      <c r="O7583" t="str">
        <f t="shared" si="591"/>
        <v>FACTURA</v>
      </c>
      <c r="P7583" t="str">
        <f t="shared" si="592"/>
        <v>2025</v>
      </c>
      <c r="Q7583" t="str">
        <f t="shared" si="593"/>
        <v>05</v>
      </c>
      <c r="R7583" t="str">
        <f>+IFERROR(VLOOKUP(I7583, Listado!A:B, 2, FALSE()), "COMERCIALIZADORA INTERNACIONAL CARIBBEAN EXOTICS S A")</f>
        <v>LONDOÑO ECHEVERRI ALEJANDRA</v>
      </c>
      <c r="S7583" s="25">
        <f>+VLOOKUP(E7583, TC!A:D, 2, FALSE())</f>
        <v>4165.41</v>
      </c>
      <c r="T7583" t="str">
        <f t="shared" si="594"/>
        <v>COP</v>
      </c>
    </row>
    <row r="7584" spans="1:20" ht="18.75" hidden="1" customHeight="1" x14ac:dyDescent="0.25">
      <c r="A7584" t="s">
        <v>2887</v>
      </c>
      <c r="B7584" t="s">
        <v>5</v>
      </c>
      <c r="C7584" t="s">
        <v>1913</v>
      </c>
      <c r="D7584" s="24">
        <v>12019</v>
      </c>
      <c r="E7584" t="s">
        <v>1739</v>
      </c>
      <c r="F7584" t="s">
        <v>99</v>
      </c>
      <c r="G7584" t="s">
        <v>1914</v>
      </c>
      <c r="I7584" t="s">
        <v>1841</v>
      </c>
      <c r="J7584" t="s">
        <v>1915</v>
      </c>
      <c r="K7584" t="s">
        <v>2021</v>
      </c>
      <c r="L7584" s="24">
        <v>83520</v>
      </c>
      <c r="M7584" s="25">
        <f>+VLOOKUP(E7584, TC!A:D, 4, FALSE())</f>
        <v>1.1384499989196741</v>
      </c>
      <c r="N7584" s="24">
        <f t="shared" si="590"/>
        <v>83520</v>
      </c>
      <c r="O7584" t="str">
        <f t="shared" si="591"/>
        <v>FACTURA</v>
      </c>
      <c r="P7584" t="str">
        <f t="shared" si="592"/>
        <v>2025</v>
      </c>
      <c r="Q7584" t="str">
        <f t="shared" si="593"/>
        <v>05</v>
      </c>
      <c r="R7584" t="str">
        <f>+IFERROR(VLOOKUP(I7584, Listado!A:B, 2, FALSE()), "COMERCIALIZADORA INTERNACIONAL CARIBBEAN EXOTICS S A")</f>
        <v>LONDOÑO ECHEVERRI ALEJANDRA</v>
      </c>
      <c r="S7584" s="25">
        <f>+VLOOKUP(E7584, TC!A:D, 2, FALSE())</f>
        <v>4165.41</v>
      </c>
      <c r="T7584" t="str">
        <f t="shared" si="594"/>
        <v>COP</v>
      </c>
    </row>
    <row r="7585" spans="1:20" ht="18.75" hidden="1" customHeight="1" x14ac:dyDescent="0.25">
      <c r="A7585" t="s">
        <v>2887</v>
      </c>
      <c r="B7585" t="s">
        <v>5</v>
      </c>
      <c r="C7585" t="s">
        <v>1913</v>
      </c>
      <c r="D7585" s="24">
        <v>12019</v>
      </c>
      <c r="E7585" t="s">
        <v>1739</v>
      </c>
      <c r="F7585" t="s">
        <v>99</v>
      </c>
      <c r="G7585" t="s">
        <v>1914</v>
      </c>
      <c r="I7585" t="s">
        <v>1841</v>
      </c>
      <c r="J7585" t="s">
        <v>1915</v>
      </c>
      <c r="K7585" t="s">
        <v>2021</v>
      </c>
      <c r="L7585" s="24">
        <v>45360</v>
      </c>
      <c r="M7585" s="25">
        <f>+VLOOKUP(E7585, TC!A:D, 4, FALSE())</f>
        <v>1.1384499989196741</v>
      </c>
      <c r="N7585" s="24">
        <f t="shared" si="590"/>
        <v>45360</v>
      </c>
      <c r="O7585" t="str">
        <f t="shared" si="591"/>
        <v>FACTURA</v>
      </c>
      <c r="P7585" t="str">
        <f t="shared" si="592"/>
        <v>2025</v>
      </c>
      <c r="Q7585" t="str">
        <f t="shared" si="593"/>
        <v>05</v>
      </c>
      <c r="R7585" t="str">
        <f>+IFERROR(VLOOKUP(I7585, Listado!A:B, 2, FALSE()), "COMERCIALIZADORA INTERNACIONAL CARIBBEAN EXOTICS S A")</f>
        <v>LONDOÑO ECHEVERRI ALEJANDRA</v>
      </c>
      <c r="S7585" s="25">
        <f>+VLOOKUP(E7585, TC!A:D, 2, FALSE())</f>
        <v>4165.41</v>
      </c>
      <c r="T7585" t="str">
        <f t="shared" si="594"/>
        <v>COP</v>
      </c>
    </row>
    <row r="7586" spans="1:20" ht="18.75" hidden="1" customHeight="1" x14ac:dyDescent="0.25">
      <c r="A7586" t="s">
        <v>2887</v>
      </c>
      <c r="B7586" t="s">
        <v>5</v>
      </c>
      <c r="C7586" t="s">
        <v>1913</v>
      </c>
      <c r="D7586" s="24">
        <v>12019</v>
      </c>
      <c r="E7586" t="s">
        <v>1739</v>
      </c>
      <c r="F7586" t="s">
        <v>99</v>
      </c>
      <c r="G7586" t="s">
        <v>1914</v>
      </c>
      <c r="I7586" t="s">
        <v>1841</v>
      </c>
      <c r="J7586" t="s">
        <v>1915</v>
      </c>
      <c r="K7586" t="s">
        <v>2021</v>
      </c>
      <c r="L7586" s="24">
        <v>58860</v>
      </c>
      <c r="M7586" s="25">
        <f>+VLOOKUP(E7586, TC!A:D, 4, FALSE())</f>
        <v>1.1384499989196741</v>
      </c>
      <c r="N7586" s="24">
        <f t="shared" si="590"/>
        <v>58860</v>
      </c>
      <c r="O7586" t="str">
        <f t="shared" si="591"/>
        <v>FACTURA</v>
      </c>
      <c r="P7586" t="str">
        <f t="shared" si="592"/>
        <v>2025</v>
      </c>
      <c r="Q7586" t="str">
        <f t="shared" si="593"/>
        <v>05</v>
      </c>
      <c r="R7586" t="str">
        <f>+IFERROR(VLOOKUP(I7586, Listado!A:B, 2, FALSE()), "COMERCIALIZADORA INTERNACIONAL CARIBBEAN EXOTICS S A")</f>
        <v>LONDOÑO ECHEVERRI ALEJANDRA</v>
      </c>
      <c r="S7586" s="25">
        <f>+VLOOKUP(E7586, TC!A:D, 2, FALSE())</f>
        <v>4165.41</v>
      </c>
      <c r="T7586" t="str">
        <f t="shared" si="594"/>
        <v>COP</v>
      </c>
    </row>
    <row r="7587" spans="1:20" ht="18.75" hidden="1" customHeight="1" x14ac:dyDescent="0.25">
      <c r="A7587" t="s">
        <v>2887</v>
      </c>
      <c r="B7587" t="s">
        <v>5</v>
      </c>
      <c r="C7587" t="s">
        <v>1913</v>
      </c>
      <c r="D7587" s="24">
        <v>12019</v>
      </c>
      <c r="E7587" t="s">
        <v>1739</v>
      </c>
      <c r="F7587" t="s">
        <v>99</v>
      </c>
      <c r="G7587" t="s">
        <v>1914</v>
      </c>
      <c r="I7587" t="s">
        <v>1841</v>
      </c>
      <c r="J7587" t="s">
        <v>1915</v>
      </c>
      <c r="K7587" t="s">
        <v>2021</v>
      </c>
      <c r="L7587" s="24">
        <v>119880</v>
      </c>
      <c r="M7587" s="25">
        <f>+VLOOKUP(E7587, TC!A:D, 4, FALSE())</f>
        <v>1.1384499989196741</v>
      </c>
      <c r="N7587" s="24">
        <f t="shared" si="590"/>
        <v>119880</v>
      </c>
      <c r="O7587" t="str">
        <f t="shared" si="591"/>
        <v>FACTURA</v>
      </c>
      <c r="P7587" t="str">
        <f t="shared" si="592"/>
        <v>2025</v>
      </c>
      <c r="Q7587" t="str">
        <f t="shared" si="593"/>
        <v>05</v>
      </c>
      <c r="R7587" t="str">
        <f>+IFERROR(VLOOKUP(I7587, Listado!A:B, 2, FALSE()), "COMERCIALIZADORA INTERNACIONAL CARIBBEAN EXOTICS S A")</f>
        <v>LONDOÑO ECHEVERRI ALEJANDRA</v>
      </c>
      <c r="S7587" s="25">
        <f>+VLOOKUP(E7587, TC!A:D, 2, FALSE())</f>
        <v>4165.41</v>
      </c>
      <c r="T7587" t="str">
        <f t="shared" si="594"/>
        <v>COP</v>
      </c>
    </row>
    <row r="7588" spans="1:20" ht="18.75" hidden="1" customHeight="1" x14ac:dyDescent="0.25">
      <c r="A7588" t="s">
        <v>2887</v>
      </c>
      <c r="B7588" t="s">
        <v>5</v>
      </c>
      <c r="C7588" t="s">
        <v>1913</v>
      </c>
      <c r="D7588" s="24">
        <v>12019</v>
      </c>
      <c r="E7588" t="s">
        <v>1739</v>
      </c>
      <c r="F7588" t="s">
        <v>99</v>
      </c>
      <c r="G7588" t="s">
        <v>1914</v>
      </c>
      <c r="I7588" t="s">
        <v>1841</v>
      </c>
      <c r="J7588" t="s">
        <v>1915</v>
      </c>
      <c r="K7588" t="s">
        <v>2021</v>
      </c>
      <c r="L7588" s="24">
        <v>44280</v>
      </c>
      <c r="M7588" s="25">
        <f>+VLOOKUP(E7588, TC!A:D, 4, FALSE())</f>
        <v>1.1384499989196741</v>
      </c>
      <c r="N7588" s="24">
        <f t="shared" si="590"/>
        <v>44280</v>
      </c>
      <c r="O7588" t="str">
        <f t="shared" si="591"/>
        <v>FACTURA</v>
      </c>
      <c r="P7588" t="str">
        <f t="shared" si="592"/>
        <v>2025</v>
      </c>
      <c r="Q7588" t="str">
        <f t="shared" si="593"/>
        <v>05</v>
      </c>
      <c r="R7588" t="str">
        <f>+IFERROR(VLOOKUP(I7588, Listado!A:B, 2, FALSE()), "COMERCIALIZADORA INTERNACIONAL CARIBBEAN EXOTICS S A")</f>
        <v>LONDOÑO ECHEVERRI ALEJANDRA</v>
      </c>
      <c r="S7588" s="25">
        <f>+VLOOKUP(E7588, TC!A:D, 2, FALSE())</f>
        <v>4165.41</v>
      </c>
      <c r="T7588" t="str">
        <f t="shared" si="594"/>
        <v>COP</v>
      </c>
    </row>
    <row r="7589" spans="1:20" ht="18.75" hidden="1" customHeight="1" x14ac:dyDescent="0.25">
      <c r="A7589" t="s">
        <v>2887</v>
      </c>
      <c r="B7589" t="s">
        <v>5</v>
      </c>
      <c r="C7589" t="s">
        <v>1913</v>
      </c>
      <c r="D7589" s="24">
        <v>12019</v>
      </c>
      <c r="E7589" t="s">
        <v>1739</v>
      </c>
      <c r="F7589" t="s">
        <v>99</v>
      </c>
      <c r="G7589" t="s">
        <v>1914</v>
      </c>
      <c r="I7589" t="s">
        <v>1841</v>
      </c>
      <c r="J7589" t="s">
        <v>1915</v>
      </c>
      <c r="K7589" t="s">
        <v>2021</v>
      </c>
      <c r="L7589" s="24">
        <v>316080</v>
      </c>
      <c r="M7589" s="25">
        <f>+VLOOKUP(E7589, TC!A:D, 4, FALSE())</f>
        <v>1.1384499989196741</v>
      </c>
      <c r="N7589" s="24">
        <f t="shared" si="590"/>
        <v>316080</v>
      </c>
      <c r="O7589" t="str">
        <f t="shared" si="591"/>
        <v>FACTURA</v>
      </c>
      <c r="P7589" t="str">
        <f t="shared" si="592"/>
        <v>2025</v>
      </c>
      <c r="Q7589" t="str">
        <f t="shared" si="593"/>
        <v>05</v>
      </c>
      <c r="R7589" t="str">
        <f>+IFERROR(VLOOKUP(I7589, Listado!A:B, 2, FALSE()), "COMERCIALIZADORA INTERNACIONAL CARIBBEAN EXOTICS S A")</f>
        <v>LONDOÑO ECHEVERRI ALEJANDRA</v>
      </c>
      <c r="S7589" s="25">
        <f>+VLOOKUP(E7589, TC!A:D, 2, FALSE())</f>
        <v>4165.41</v>
      </c>
      <c r="T7589" t="str">
        <f t="shared" si="594"/>
        <v>COP</v>
      </c>
    </row>
    <row r="7590" spans="1:20" ht="18.75" hidden="1" customHeight="1" x14ac:dyDescent="0.25">
      <c r="A7590" t="s">
        <v>2887</v>
      </c>
      <c r="B7590" t="s">
        <v>5</v>
      </c>
      <c r="C7590" t="s">
        <v>1913</v>
      </c>
      <c r="D7590" s="24">
        <v>12019</v>
      </c>
      <c r="E7590" t="s">
        <v>1739</v>
      </c>
      <c r="F7590" t="s">
        <v>99</v>
      </c>
      <c r="G7590" t="s">
        <v>1914</v>
      </c>
      <c r="I7590" t="s">
        <v>1841</v>
      </c>
      <c r="J7590" t="s">
        <v>1915</v>
      </c>
      <c r="K7590" t="s">
        <v>2021</v>
      </c>
      <c r="L7590" s="24">
        <v>54000</v>
      </c>
      <c r="M7590" s="25">
        <f>+VLOOKUP(E7590, TC!A:D, 4, FALSE())</f>
        <v>1.1384499989196741</v>
      </c>
      <c r="N7590" s="24">
        <f t="shared" si="590"/>
        <v>54000</v>
      </c>
      <c r="O7590" t="str">
        <f t="shared" si="591"/>
        <v>FACTURA</v>
      </c>
      <c r="P7590" t="str">
        <f t="shared" si="592"/>
        <v>2025</v>
      </c>
      <c r="Q7590" t="str">
        <f t="shared" si="593"/>
        <v>05</v>
      </c>
      <c r="R7590" t="str">
        <f>+IFERROR(VLOOKUP(I7590, Listado!A:B, 2, FALSE()), "COMERCIALIZADORA INTERNACIONAL CARIBBEAN EXOTICS S A")</f>
        <v>LONDOÑO ECHEVERRI ALEJANDRA</v>
      </c>
      <c r="S7590" s="25">
        <f>+VLOOKUP(E7590, TC!A:D, 2, FALSE())</f>
        <v>4165.41</v>
      </c>
      <c r="T7590" t="str">
        <f t="shared" si="594"/>
        <v>COP</v>
      </c>
    </row>
    <row r="7591" spans="1:20" ht="18.75" hidden="1" customHeight="1" x14ac:dyDescent="0.25">
      <c r="A7591" t="s">
        <v>2887</v>
      </c>
      <c r="B7591" t="s">
        <v>5</v>
      </c>
      <c r="C7591" t="s">
        <v>1913</v>
      </c>
      <c r="D7591" s="24">
        <v>12019</v>
      </c>
      <c r="E7591" t="s">
        <v>1739</v>
      </c>
      <c r="F7591" t="s">
        <v>99</v>
      </c>
      <c r="G7591" t="s">
        <v>1914</v>
      </c>
      <c r="I7591" t="s">
        <v>1841</v>
      </c>
      <c r="J7591" t="s">
        <v>1915</v>
      </c>
      <c r="K7591" t="s">
        <v>2021</v>
      </c>
      <c r="L7591" s="24">
        <v>118980</v>
      </c>
      <c r="M7591" s="25">
        <f>+VLOOKUP(E7591, TC!A:D, 4, FALSE())</f>
        <v>1.1384499989196741</v>
      </c>
      <c r="N7591" s="24">
        <f t="shared" si="590"/>
        <v>118980</v>
      </c>
      <c r="O7591" t="str">
        <f t="shared" si="591"/>
        <v>FACTURA</v>
      </c>
      <c r="P7591" t="str">
        <f t="shared" si="592"/>
        <v>2025</v>
      </c>
      <c r="Q7591" t="str">
        <f t="shared" si="593"/>
        <v>05</v>
      </c>
      <c r="R7591" t="str">
        <f>+IFERROR(VLOOKUP(I7591, Listado!A:B, 2, FALSE()), "COMERCIALIZADORA INTERNACIONAL CARIBBEAN EXOTICS S A")</f>
        <v>LONDOÑO ECHEVERRI ALEJANDRA</v>
      </c>
      <c r="S7591" s="25">
        <f>+VLOOKUP(E7591, TC!A:D, 2, FALSE())</f>
        <v>4165.41</v>
      </c>
      <c r="T7591" t="str">
        <f t="shared" si="594"/>
        <v>COP</v>
      </c>
    </row>
    <row r="7592" spans="1:20" ht="18.75" hidden="1" customHeight="1" x14ac:dyDescent="0.25">
      <c r="A7592" t="s">
        <v>2887</v>
      </c>
      <c r="B7592" t="s">
        <v>5</v>
      </c>
      <c r="C7592" t="s">
        <v>1913</v>
      </c>
      <c r="D7592" s="24">
        <v>12019</v>
      </c>
      <c r="E7592" t="s">
        <v>1739</v>
      </c>
      <c r="F7592" t="s">
        <v>99</v>
      </c>
      <c r="G7592" t="s">
        <v>1914</v>
      </c>
      <c r="I7592" t="s">
        <v>1841</v>
      </c>
      <c r="J7592" t="s">
        <v>1915</v>
      </c>
      <c r="K7592" t="s">
        <v>2021</v>
      </c>
      <c r="L7592" s="24">
        <v>51840</v>
      </c>
      <c r="M7592" s="25">
        <f>+VLOOKUP(E7592, TC!A:D, 4, FALSE())</f>
        <v>1.1384499989196741</v>
      </c>
      <c r="N7592" s="24">
        <f t="shared" si="590"/>
        <v>51840</v>
      </c>
      <c r="O7592" t="str">
        <f t="shared" si="591"/>
        <v>FACTURA</v>
      </c>
      <c r="P7592" t="str">
        <f t="shared" si="592"/>
        <v>2025</v>
      </c>
      <c r="Q7592" t="str">
        <f t="shared" si="593"/>
        <v>05</v>
      </c>
      <c r="R7592" t="str">
        <f>+IFERROR(VLOOKUP(I7592, Listado!A:B, 2, FALSE()), "COMERCIALIZADORA INTERNACIONAL CARIBBEAN EXOTICS S A")</f>
        <v>LONDOÑO ECHEVERRI ALEJANDRA</v>
      </c>
      <c r="S7592" s="25">
        <f>+VLOOKUP(E7592, TC!A:D, 2, FALSE())</f>
        <v>4165.41</v>
      </c>
      <c r="T7592" t="str">
        <f t="shared" si="594"/>
        <v>COP</v>
      </c>
    </row>
    <row r="7593" spans="1:20" ht="18.75" hidden="1" customHeight="1" x14ac:dyDescent="0.25">
      <c r="A7593" t="s">
        <v>2887</v>
      </c>
      <c r="B7593" t="s">
        <v>5</v>
      </c>
      <c r="C7593" t="s">
        <v>1913</v>
      </c>
      <c r="D7593" s="24">
        <v>12019</v>
      </c>
      <c r="E7593" t="s">
        <v>1739</v>
      </c>
      <c r="F7593" t="s">
        <v>99</v>
      </c>
      <c r="G7593" t="s">
        <v>1914</v>
      </c>
      <c r="I7593" t="s">
        <v>1841</v>
      </c>
      <c r="J7593" t="s">
        <v>1915</v>
      </c>
      <c r="K7593" t="s">
        <v>2021</v>
      </c>
      <c r="L7593" s="24">
        <v>36360</v>
      </c>
      <c r="M7593" s="25">
        <f>+VLOOKUP(E7593, TC!A:D, 4, FALSE())</f>
        <v>1.1384499989196741</v>
      </c>
      <c r="N7593" s="24">
        <f t="shared" si="590"/>
        <v>36360</v>
      </c>
      <c r="O7593" t="str">
        <f t="shared" si="591"/>
        <v>FACTURA</v>
      </c>
      <c r="P7593" t="str">
        <f t="shared" si="592"/>
        <v>2025</v>
      </c>
      <c r="Q7593" t="str">
        <f t="shared" si="593"/>
        <v>05</v>
      </c>
      <c r="R7593" t="str">
        <f>+IFERROR(VLOOKUP(I7593, Listado!A:B, 2, FALSE()), "COMERCIALIZADORA INTERNACIONAL CARIBBEAN EXOTICS S A")</f>
        <v>LONDOÑO ECHEVERRI ALEJANDRA</v>
      </c>
      <c r="S7593" s="25">
        <f>+VLOOKUP(E7593, TC!A:D, 2, FALSE())</f>
        <v>4165.41</v>
      </c>
      <c r="T7593" t="str">
        <f t="shared" si="594"/>
        <v>COP</v>
      </c>
    </row>
    <row r="7594" spans="1:20" ht="18.75" hidden="1" customHeight="1" x14ac:dyDescent="0.25">
      <c r="A7594" t="s">
        <v>2887</v>
      </c>
      <c r="B7594" t="s">
        <v>5</v>
      </c>
      <c r="C7594" t="s">
        <v>1913</v>
      </c>
      <c r="D7594" s="24">
        <v>12019</v>
      </c>
      <c r="E7594" t="s">
        <v>1739</v>
      </c>
      <c r="F7594" t="s">
        <v>99</v>
      </c>
      <c r="G7594" t="s">
        <v>1914</v>
      </c>
      <c r="I7594" t="s">
        <v>1841</v>
      </c>
      <c r="J7594" t="s">
        <v>1915</v>
      </c>
      <c r="K7594" t="s">
        <v>2021</v>
      </c>
      <c r="L7594" s="24">
        <v>115020</v>
      </c>
      <c r="M7594" s="25">
        <f>+VLOOKUP(E7594, TC!A:D, 4, FALSE())</f>
        <v>1.1384499989196741</v>
      </c>
      <c r="N7594" s="24">
        <f t="shared" si="590"/>
        <v>115020</v>
      </c>
      <c r="O7594" t="str">
        <f t="shared" si="591"/>
        <v>FACTURA</v>
      </c>
      <c r="P7594" t="str">
        <f t="shared" si="592"/>
        <v>2025</v>
      </c>
      <c r="Q7594" t="str">
        <f t="shared" si="593"/>
        <v>05</v>
      </c>
      <c r="R7594" t="str">
        <f>+IFERROR(VLOOKUP(I7594, Listado!A:B, 2, FALSE()), "COMERCIALIZADORA INTERNACIONAL CARIBBEAN EXOTICS S A")</f>
        <v>LONDOÑO ECHEVERRI ALEJANDRA</v>
      </c>
      <c r="S7594" s="25">
        <f>+VLOOKUP(E7594, TC!A:D, 2, FALSE())</f>
        <v>4165.41</v>
      </c>
      <c r="T7594" t="str">
        <f t="shared" si="594"/>
        <v>COP</v>
      </c>
    </row>
    <row r="7595" spans="1:20" ht="18.75" hidden="1" customHeight="1" x14ac:dyDescent="0.25">
      <c r="A7595" t="s">
        <v>2887</v>
      </c>
      <c r="B7595" t="s">
        <v>5</v>
      </c>
      <c r="C7595" t="s">
        <v>1913</v>
      </c>
      <c r="D7595" s="24">
        <v>12019</v>
      </c>
      <c r="E7595" t="s">
        <v>1739</v>
      </c>
      <c r="F7595" t="s">
        <v>99</v>
      </c>
      <c r="G7595" t="s">
        <v>1914</v>
      </c>
      <c r="I7595" t="s">
        <v>1841</v>
      </c>
      <c r="J7595" t="s">
        <v>1915</v>
      </c>
      <c r="K7595" t="s">
        <v>2021</v>
      </c>
      <c r="L7595" s="24">
        <v>51480</v>
      </c>
      <c r="M7595" s="25">
        <f>+VLOOKUP(E7595, TC!A:D, 4, FALSE())</f>
        <v>1.1384499989196741</v>
      </c>
      <c r="N7595" s="24">
        <f t="shared" si="590"/>
        <v>51480</v>
      </c>
      <c r="O7595" t="str">
        <f t="shared" si="591"/>
        <v>FACTURA</v>
      </c>
      <c r="P7595" t="str">
        <f t="shared" si="592"/>
        <v>2025</v>
      </c>
      <c r="Q7595" t="str">
        <f t="shared" si="593"/>
        <v>05</v>
      </c>
      <c r="R7595" t="str">
        <f>+IFERROR(VLOOKUP(I7595, Listado!A:B, 2, FALSE()), "COMERCIALIZADORA INTERNACIONAL CARIBBEAN EXOTICS S A")</f>
        <v>LONDOÑO ECHEVERRI ALEJANDRA</v>
      </c>
      <c r="S7595" s="25">
        <f>+VLOOKUP(E7595, TC!A:D, 2, FALSE())</f>
        <v>4165.41</v>
      </c>
      <c r="T7595" t="str">
        <f t="shared" si="594"/>
        <v>COP</v>
      </c>
    </row>
    <row r="7596" spans="1:20" ht="18.75" hidden="1" customHeight="1" x14ac:dyDescent="0.25">
      <c r="A7596" t="s">
        <v>2887</v>
      </c>
      <c r="B7596" t="s">
        <v>5</v>
      </c>
      <c r="C7596" t="s">
        <v>1913</v>
      </c>
      <c r="D7596" s="24">
        <v>12019</v>
      </c>
      <c r="E7596" t="s">
        <v>1739</v>
      </c>
      <c r="F7596" t="s">
        <v>99</v>
      </c>
      <c r="G7596" t="s">
        <v>1914</v>
      </c>
      <c r="I7596" t="s">
        <v>1841</v>
      </c>
      <c r="J7596" t="s">
        <v>1915</v>
      </c>
      <c r="K7596" t="s">
        <v>2021</v>
      </c>
      <c r="L7596" s="24">
        <v>67140</v>
      </c>
      <c r="M7596" s="25">
        <f>+VLOOKUP(E7596, TC!A:D, 4, FALSE())</f>
        <v>1.1384499989196741</v>
      </c>
      <c r="N7596" s="24">
        <f t="shared" si="590"/>
        <v>67140</v>
      </c>
      <c r="O7596" t="str">
        <f t="shared" si="591"/>
        <v>FACTURA</v>
      </c>
      <c r="P7596" t="str">
        <f t="shared" si="592"/>
        <v>2025</v>
      </c>
      <c r="Q7596" t="str">
        <f t="shared" si="593"/>
        <v>05</v>
      </c>
      <c r="R7596" t="str">
        <f>+IFERROR(VLOOKUP(I7596, Listado!A:B, 2, FALSE()), "COMERCIALIZADORA INTERNACIONAL CARIBBEAN EXOTICS S A")</f>
        <v>LONDOÑO ECHEVERRI ALEJANDRA</v>
      </c>
      <c r="S7596" s="25">
        <f>+VLOOKUP(E7596, TC!A:D, 2, FALSE())</f>
        <v>4165.41</v>
      </c>
      <c r="T7596" t="str">
        <f t="shared" si="594"/>
        <v>COP</v>
      </c>
    </row>
    <row r="7597" spans="1:20" ht="18.75" hidden="1" customHeight="1" x14ac:dyDescent="0.25">
      <c r="A7597" t="s">
        <v>2887</v>
      </c>
      <c r="B7597" t="s">
        <v>5</v>
      </c>
      <c r="C7597" t="s">
        <v>1913</v>
      </c>
      <c r="D7597" s="24">
        <v>12019</v>
      </c>
      <c r="E7597" t="s">
        <v>1739</v>
      </c>
      <c r="F7597" t="s">
        <v>99</v>
      </c>
      <c r="G7597" t="s">
        <v>1914</v>
      </c>
      <c r="I7597" t="s">
        <v>1841</v>
      </c>
      <c r="J7597" t="s">
        <v>1915</v>
      </c>
      <c r="K7597" t="s">
        <v>2021</v>
      </c>
      <c r="L7597" s="24">
        <v>64980</v>
      </c>
      <c r="M7597" s="25">
        <f>+VLOOKUP(E7597, TC!A:D, 4, FALSE())</f>
        <v>1.1384499989196741</v>
      </c>
      <c r="N7597" s="24">
        <f t="shared" si="590"/>
        <v>64980</v>
      </c>
      <c r="O7597" t="str">
        <f t="shared" si="591"/>
        <v>FACTURA</v>
      </c>
      <c r="P7597" t="str">
        <f t="shared" si="592"/>
        <v>2025</v>
      </c>
      <c r="Q7597" t="str">
        <f t="shared" si="593"/>
        <v>05</v>
      </c>
      <c r="R7597" t="str">
        <f>+IFERROR(VLOOKUP(I7597, Listado!A:B, 2, FALSE()), "COMERCIALIZADORA INTERNACIONAL CARIBBEAN EXOTICS S A")</f>
        <v>LONDOÑO ECHEVERRI ALEJANDRA</v>
      </c>
      <c r="S7597" s="25">
        <f>+VLOOKUP(E7597, TC!A:D, 2, FALSE())</f>
        <v>4165.41</v>
      </c>
      <c r="T7597" t="str">
        <f t="shared" si="594"/>
        <v>COP</v>
      </c>
    </row>
    <row r="7598" spans="1:20" ht="18.75" hidden="1" customHeight="1" x14ac:dyDescent="0.25">
      <c r="A7598" t="s">
        <v>2887</v>
      </c>
      <c r="B7598" t="s">
        <v>5</v>
      </c>
      <c r="C7598" t="s">
        <v>1913</v>
      </c>
      <c r="D7598" s="24">
        <v>12019</v>
      </c>
      <c r="E7598" t="s">
        <v>1739</v>
      </c>
      <c r="F7598" t="s">
        <v>99</v>
      </c>
      <c r="G7598" t="s">
        <v>1914</v>
      </c>
      <c r="I7598" t="s">
        <v>1841</v>
      </c>
      <c r="J7598" t="s">
        <v>1915</v>
      </c>
      <c r="K7598" t="s">
        <v>2021</v>
      </c>
      <c r="L7598" s="24">
        <v>11520</v>
      </c>
      <c r="M7598" s="25">
        <f>+VLOOKUP(E7598, TC!A:D, 4, FALSE())</f>
        <v>1.1384499989196741</v>
      </c>
      <c r="N7598" s="24">
        <f t="shared" si="590"/>
        <v>11520</v>
      </c>
      <c r="O7598" t="str">
        <f t="shared" si="591"/>
        <v>FACTURA</v>
      </c>
      <c r="P7598" t="str">
        <f t="shared" si="592"/>
        <v>2025</v>
      </c>
      <c r="Q7598" t="str">
        <f t="shared" si="593"/>
        <v>05</v>
      </c>
      <c r="R7598" t="str">
        <f>+IFERROR(VLOOKUP(I7598, Listado!A:B, 2, FALSE()), "COMERCIALIZADORA INTERNACIONAL CARIBBEAN EXOTICS S A")</f>
        <v>LONDOÑO ECHEVERRI ALEJANDRA</v>
      </c>
      <c r="S7598" s="25">
        <f>+VLOOKUP(E7598, TC!A:D, 2, FALSE())</f>
        <v>4165.41</v>
      </c>
      <c r="T7598" t="str">
        <f t="shared" si="594"/>
        <v>COP</v>
      </c>
    </row>
    <row r="7599" spans="1:20" ht="18.75" hidden="1" customHeight="1" x14ac:dyDescent="0.25">
      <c r="A7599" t="s">
        <v>2887</v>
      </c>
      <c r="B7599" t="s">
        <v>5</v>
      </c>
      <c r="C7599" t="s">
        <v>1913</v>
      </c>
      <c r="D7599" s="24">
        <v>12019</v>
      </c>
      <c r="E7599" t="s">
        <v>1739</v>
      </c>
      <c r="F7599" t="s">
        <v>99</v>
      </c>
      <c r="G7599" t="s">
        <v>1914</v>
      </c>
      <c r="I7599" t="s">
        <v>1841</v>
      </c>
      <c r="J7599" t="s">
        <v>1915</v>
      </c>
      <c r="K7599" t="s">
        <v>2021</v>
      </c>
      <c r="L7599" s="24">
        <v>12780</v>
      </c>
      <c r="M7599" s="25">
        <f>+VLOOKUP(E7599, TC!A:D, 4, FALSE())</f>
        <v>1.1384499989196741</v>
      </c>
      <c r="N7599" s="24">
        <f t="shared" si="590"/>
        <v>12780</v>
      </c>
      <c r="O7599" t="str">
        <f t="shared" si="591"/>
        <v>FACTURA</v>
      </c>
      <c r="P7599" t="str">
        <f t="shared" si="592"/>
        <v>2025</v>
      </c>
      <c r="Q7599" t="str">
        <f t="shared" si="593"/>
        <v>05</v>
      </c>
      <c r="R7599" t="str">
        <f>+IFERROR(VLOOKUP(I7599, Listado!A:B, 2, FALSE()), "COMERCIALIZADORA INTERNACIONAL CARIBBEAN EXOTICS S A")</f>
        <v>LONDOÑO ECHEVERRI ALEJANDRA</v>
      </c>
      <c r="S7599" s="25">
        <f>+VLOOKUP(E7599, TC!A:D, 2, FALSE())</f>
        <v>4165.41</v>
      </c>
      <c r="T7599" t="str">
        <f t="shared" si="594"/>
        <v>COP</v>
      </c>
    </row>
    <row r="7600" spans="1:20" ht="18.75" hidden="1" customHeight="1" x14ac:dyDescent="0.25">
      <c r="A7600" t="s">
        <v>2887</v>
      </c>
      <c r="B7600" t="s">
        <v>5</v>
      </c>
      <c r="C7600" t="s">
        <v>1913</v>
      </c>
      <c r="D7600" s="24">
        <v>12019</v>
      </c>
      <c r="E7600" t="s">
        <v>1739</v>
      </c>
      <c r="F7600" t="s">
        <v>99</v>
      </c>
      <c r="G7600" t="s">
        <v>1914</v>
      </c>
      <c r="I7600" t="s">
        <v>1841</v>
      </c>
      <c r="J7600" t="s">
        <v>1915</v>
      </c>
      <c r="K7600" t="s">
        <v>2021</v>
      </c>
      <c r="L7600" s="24">
        <v>16200</v>
      </c>
      <c r="M7600" s="25">
        <f>+VLOOKUP(E7600, TC!A:D, 4, FALSE())</f>
        <v>1.1384499989196741</v>
      </c>
      <c r="N7600" s="24">
        <f t="shared" si="590"/>
        <v>16200</v>
      </c>
      <c r="O7600" t="str">
        <f t="shared" si="591"/>
        <v>FACTURA</v>
      </c>
      <c r="P7600" t="str">
        <f t="shared" si="592"/>
        <v>2025</v>
      </c>
      <c r="Q7600" t="str">
        <f t="shared" si="593"/>
        <v>05</v>
      </c>
      <c r="R7600" t="str">
        <f>+IFERROR(VLOOKUP(I7600, Listado!A:B, 2, FALSE()), "COMERCIALIZADORA INTERNACIONAL CARIBBEAN EXOTICS S A")</f>
        <v>LONDOÑO ECHEVERRI ALEJANDRA</v>
      </c>
      <c r="S7600" s="25">
        <f>+VLOOKUP(E7600, TC!A:D, 2, FALSE())</f>
        <v>4165.41</v>
      </c>
      <c r="T7600" t="str">
        <f t="shared" si="594"/>
        <v>COP</v>
      </c>
    </row>
    <row r="7601" spans="1:20" ht="18.75" hidden="1" customHeight="1" x14ac:dyDescent="0.25">
      <c r="A7601" t="s">
        <v>2887</v>
      </c>
      <c r="B7601" t="s">
        <v>5</v>
      </c>
      <c r="C7601" t="s">
        <v>1913</v>
      </c>
      <c r="D7601" s="24">
        <v>12019</v>
      </c>
      <c r="E7601" t="s">
        <v>1739</v>
      </c>
      <c r="F7601" t="s">
        <v>99</v>
      </c>
      <c r="G7601" t="s">
        <v>1914</v>
      </c>
      <c r="I7601" t="s">
        <v>1841</v>
      </c>
      <c r="J7601" t="s">
        <v>1915</v>
      </c>
      <c r="K7601" t="s">
        <v>2021</v>
      </c>
      <c r="L7601" s="24">
        <v>12060</v>
      </c>
      <c r="M7601" s="25">
        <f>+VLOOKUP(E7601, TC!A:D, 4, FALSE())</f>
        <v>1.1384499989196741</v>
      </c>
      <c r="N7601" s="24">
        <f t="shared" si="590"/>
        <v>12060</v>
      </c>
      <c r="O7601" t="str">
        <f t="shared" si="591"/>
        <v>FACTURA</v>
      </c>
      <c r="P7601" t="str">
        <f t="shared" si="592"/>
        <v>2025</v>
      </c>
      <c r="Q7601" t="str">
        <f t="shared" si="593"/>
        <v>05</v>
      </c>
      <c r="R7601" t="str">
        <f>+IFERROR(VLOOKUP(I7601, Listado!A:B, 2, FALSE()), "COMERCIALIZADORA INTERNACIONAL CARIBBEAN EXOTICS S A")</f>
        <v>LONDOÑO ECHEVERRI ALEJANDRA</v>
      </c>
      <c r="S7601" s="25">
        <f>+VLOOKUP(E7601, TC!A:D, 2, FALSE())</f>
        <v>4165.41</v>
      </c>
      <c r="T7601" t="str">
        <f t="shared" si="594"/>
        <v>COP</v>
      </c>
    </row>
    <row r="7602" spans="1:20" ht="18.75" hidden="1" customHeight="1" x14ac:dyDescent="0.25">
      <c r="A7602" t="s">
        <v>2887</v>
      </c>
      <c r="B7602" t="s">
        <v>5</v>
      </c>
      <c r="C7602" t="s">
        <v>1913</v>
      </c>
      <c r="D7602" s="24">
        <v>12019</v>
      </c>
      <c r="E7602" t="s">
        <v>1739</v>
      </c>
      <c r="F7602" t="s">
        <v>99</v>
      </c>
      <c r="G7602" t="s">
        <v>1914</v>
      </c>
      <c r="I7602" t="s">
        <v>1841</v>
      </c>
      <c r="J7602" t="s">
        <v>1915</v>
      </c>
      <c r="K7602" t="s">
        <v>2021</v>
      </c>
      <c r="L7602" s="24">
        <v>13680</v>
      </c>
      <c r="M7602" s="25">
        <f>+VLOOKUP(E7602, TC!A:D, 4, FALSE())</f>
        <v>1.1384499989196741</v>
      </c>
      <c r="N7602" s="24">
        <f t="shared" si="590"/>
        <v>13680</v>
      </c>
      <c r="O7602" t="str">
        <f t="shared" si="591"/>
        <v>FACTURA</v>
      </c>
      <c r="P7602" t="str">
        <f t="shared" si="592"/>
        <v>2025</v>
      </c>
      <c r="Q7602" t="str">
        <f t="shared" si="593"/>
        <v>05</v>
      </c>
      <c r="R7602" t="str">
        <f>+IFERROR(VLOOKUP(I7602, Listado!A:B, 2, FALSE()), "COMERCIALIZADORA INTERNACIONAL CARIBBEAN EXOTICS S A")</f>
        <v>LONDOÑO ECHEVERRI ALEJANDRA</v>
      </c>
      <c r="S7602" s="25">
        <f>+VLOOKUP(E7602, TC!A:D, 2, FALSE())</f>
        <v>4165.41</v>
      </c>
      <c r="T7602" t="str">
        <f t="shared" si="594"/>
        <v>COP</v>
      </c>
    </row>
    <row r="7603" spans="1:20" ht="18.75" hidden="1" customHeight="1" x14ac:dyDescent="0.25">
      <c r="A7603" t="s">
        <v>2887</v>
      </c>
      <c r="B7603" t="s">
        <v>5</v>
      </c>
      <c r="C7603" t="s">
        <v>1913</v>
      </c>
      <c r="D7603" s="24">
        <v>12019</v>
      </c>
      <c r="E7603" t="s">
        <v>1739</v>
      </c>
      <c r="F7603" t="s">
        <v>99</v>
      </c>
      <c r="G7603" t="s">
        <v>1914</v>
      </c>
      <c r="I7603" t="s">
        <v>1841</v>
      </c>
      <c r="J7603" t="s">
        <v>1915</v>
      </c>
      <c r="K7603" t="s">
        <v>2021</v>
      </c>
      <c r="L7603" s="24">
        <v>11160</v>
      </c>
      <c r="M7603" s="25">
        <f>+VLOOKUP(E7603, TC!A:D, 4, FALSE())</f>
        <v>1.1384499989196741</v>
      </c>
      <c r="N7603" s="24">
        <f t="shared" si="590"/>
        <v>11160</v>
      </c>
      <c r="O7603" t="str">
        <f t="shared" si="591"/>
        <v>FACTURA</v>
      </c>
      <c r="P7603" t="str">
        <f t="shared" si="592"/>
        <v>2025</v>
      </c>
      <c r="Q7603" t="str">
        <f t="shared" si="593"/>
        <v>05</v>
      </c>
      <c r="R7603" t="str">
        <f>+IFERROR(VLOOKUP(I7603, Listado!A:B, 2, FALSE()), "COMERCIALIZADORA INTERNACIONAL CARIBBEAN EXOTICS S A")</f>
        <v>LONDOÑO ECHEVERRI ALEJANDRA</v>
      </c>
      <c r="S7603" s="25">
        <f>+VLOOKUP(E7603, TC!A:D, 2, FALSE())</f>
        <v>4165.41</v>
      </c>
      <c r="T7603" t="str">
        <f t="shared" si="594"/>
        <v>COP</v>
      </c>
    </row>
    <row r="7604" spans="1:20" ht="18.75" hidden="1" customHeight="1" x14ac:dyDescent="0.25">
      <c r="A7604" t="s">
        <v>2887</v>
      </c>
      <c r="B7604" t="s">
        <v>5</v>
      </c>
      <c r="C7604" t="s">
        <v>1913</v>
      </c>
      <c r="D7604" s="24">
        <v>12019</v>
      </c>
      <c r="E7604" t="s">
        <v>1739</v>
      </c>
      <c r="F7604" t="s">
        <v>99</v>
      </c>
      <c r="G7604" t="s">
        <v>1914</v>
      </c>
      <c r="I7604" t="s">
        <v>1841</v>
      </c>
      <c r="J7604" t="s">
        <v>1915</v>
      </c>
      <c r="K7604" t="s">
        <v>2021</v>
      </c>
      <c r="L7604" s="24">
        <v>14760</v>
      </c>
      <c r="M7604" s="25">
        <f>+VLOOKUP(E7604, TC!A:D, 4, FALSE())</f>
        <v>1.1384499989196741</v>
      </c>
      <c r="N7604" s="24">
        <f t="shared" si="590"/>
        <v>14760</v>
      </c>
      <c r="O7604" t="str">
        <f t="shared" si="591"/>
        <v>FACTURA</v>
      </c>
      <c r="P7604" t="str">
        <f t="shared" si="592"/>
        <v>2025</v>
      </c>
      <c r="Q7604" t="str">
        <f t="shared" si="593"/>
        <v>05</v>
      </c>
      <c r="R7604" t="str">
        <f>+IFERROR(VLOOKUP(I7604, Listado!A:B, 2, FALSE()), "COMERCIALIZADORA INTERNACIONAL CARIBBEAN EXOTICS S A")</f>
        <v>LONDOÑO ECHEVERRI ALEJANDRA</v>
      </c>
      <c r="S7604" s="25">
        <f>+VLOOKUP(E7604, TC!A:D, 2, FALSE())</f>
        <v>4165.41</v>
      </c>
      <c r="T7604" t="str">
        <f t="shared" si="594"/>
        <v>COP</v>
      </c>
    </row>
    <row r="7605" spans="1:20" ht="18.75" hidden="1" customHeight="1" x14ac:dyDescent="0.25">
      <c r="A7605" t="s">
        <v>2887</v>
      </c>
      <c r="B7605" t="s">
        <v>5</v>
      </c>
      <c r="C7605" t="s">
        <v>1913</v>
      </c>
      <c r="D7605" s="24">
        <v>12019</v>
      </c>
      <c r="E7605" t="s">
        <v>1739</v>
      </c>
      <c r="F7605" t="s">
        <v>99</v>
      </c>
      <c r="G7605" t="s">
        <v>1914</v>
      </c>
      <c r="I7605" t="s">
        <v>1841</v>
      </c>
      <c r="J7605" t="s">
        <v>1915</v>
      </c>
      <c r="K7605" t="s">
        <v>2021</v>
      </c>
      <c r="L7605" s="24">
        <v>12780</v>
      </c>
      <c r="M7605" s="25">
        <f>+VLOOKUP(E7605, TC!A:D, 4, FALSE())</f>
        <v>1.1384499989196741</v>
      </c>
      <c r="N7605" s="24">
        <f t="shared" si="590"/>
        <v>12780</v>
      </c>
      <c r="O7605" t="str">
        <f t="shared" si="591"/>
        <v>FACTURA</v>
      </c>
      <c r="P7605" t="str">
        <f t="shared" si="592"/>
        <v>2025</v>
      </c>
      <c r="Q7605" t="str">
        <f t="shared" si="593"/>
        <v>05</v>
      </c>
      <c r="R7605" t="str">
        <f>+IFERROR(VLOOKUP(I7605, Listado!A:B, 2, FALSE()), "COMERCIALIZADORA INTERNACIONAL CARIBBEAN EXOTICS S A")</f>
        <v>LONDOÑO ECHEVERRI ALEJANDRA</v>
      </c>
      <c r="S7605" s="25">
        <f>+VLOOKUP(E7605, TC!A:D, 2, FALSE())</f>
        <v>4165.41</v>
      </c>
      <c r="T7605" t="str">
        <f t="shared" si="594"/>
        <v>COP</v>
      </c>
    </row>
    <row r="7606" spans="1:20" ht="18.75" hidden="1" customHeight="1" x14ac:dyDescent="0.25">
      <c r="A7606" t="s">
        <v>2887</v>
      </c>
      <c r="B7606" t="s">
        <v>5</v>
      </c>
      <c r="C7606" t="s">
        <v>1913</v>
      </c>
      <c r="D7606" s="24">
        <v>12019</v>
      </c>
      <c r="E7606" t="s">
        <v>1739</v>
      </c>
      <c r="F7606" t="s">
        <v>99</v>
      </c>
      <c r="G7606" t="s">
        <v>1914</v>
      </c>
      <c r="I7606" t="s">
        <v>1841</v>
      </c>
      <c r="J7606" t="s">
        <v>1915</v>
      </c>
      <c r="K7606" t="s">
        <v>2021</v>
      </c>
      <c r="L7606" s="24">
        <v>12240</v>
      </c>
      <c r="M7606" s="25">
        <f>+VLOOKUP(E7606, TC!A:D, 4, FALSE())</f>
        <v>1.1384499989196741</v>
      </c>
      <c r="N7606" s="24">
        <f t="shared" si="590"/>
        <v>12240</v>
      </c>
      <c r="O7606" t="str">
        <f t="shared" si="591"/>
        <v>FACTURA</v>
      </c>
      <c r="P7606" t="str">
        <f t="shared" si="592"/>
        <v>2025</v>
      </c>
      <c r="Q7606" t="str">
        <f t="shared" si="593"/>
        <v>05</v>
      </c>
      <c r="R7606" t="str">
        <f>+IFERROR(VLOOKUP(I7606, Listado!A:B, 2, FALSE()), "COMERCIALIZADORA INTERNACIONAL CARIBBEAN EXOTICS S A")</f>
        <v>LONDOÑO ECHEVERRI ALEJANDRA</v>
      </c>
      <c r="S7606" s="25">
        <f>+VLOOKUP(E7606, TC!A:D, 2, FALSE())</f>
        <v>4165.41</v>
      </c>
      <c r="T7606" t="str">
        <f t="shared" si="594"/>
        <v>COP</v>
      </c>
    </row>
    <row r="7607" spans="1:20" ht="18.75" hidden="1" customHeight="1" x14ac:dyDescent="0.25">
      <c r="A7607" t="s">
        <v>2887</v>
      </c>
      <c r="B7607" t="s">
        <v>5</v>
      </c>
      <c r="C7607" t="s">
        <v>1913</v>
      </c>
      <c r="D7607" s="24">
        <v>12019</v>
      </c>
      <c r="E7607" t="s">
        <v>1739</v>
      </c>
      <c r="F7607" t="s">
        <v>99</v>
      </c>
      <c r="G7607" t="s">
        <v>1914</v>
      </c>
      <c r="I7607" t="s">
        <v>1841</v>
      </c>
      <c r="J7607" t="s">
        <v>1915</v>
      </c>
      <c r="K7607" t="s">
        <v>2021</v>
      </c>
      <c r="L7607" s="24">
        <v>15840</v>
      </c>
      <c r="M7607" s="25">
        <f>+VLOOKUP(E7607, TC!A:D, 4, FALSE())</f>
        <v>1.1384499989196741</v>
      </c>
      <c r="N7607" s="24">
        <f t="shared" si="590"/>
        <v>15840</v>
      </c>
      <c r="O7607" t="str">
        <f t="shared" si="591"/>
        <v>FACTURA</v>
      </c>
      <c r="P7607" t="str">
        <f t="shared" si="592"/>
        <v>2025</v>
      </c>
      <c r="Q7607" t="str">
        <f t="shared" si="593"/>
        <v>05</v>
      </c>
      <c r="R7607" t="str">
        <f>+IFERROR(VLOOKUP(I7607, Listado!A:B, 2, FALSE()), "COMERCIALIZADORA INTERNACIONAL CARIBBEAN EXOTICS S A")</f>
        <v>LONDOÑO ECHEVERRI ALEJANDRA</v>
      </c>
      <c r="S7607" s="25">
        <f>+VLOOKUP(E7607, TC!A:D, 2, FALSE())</f>
        <v>4165.41</v>
      </c>
      <c r="T7607" t="str">
        <f t="shared" si="594"/>
        <v>COP</v>
      </c>
    </row>
    <row r="7608" spans="1:20" ht="18.75" hidden="1" customHeight="1" x14ac:dyDescent="0.25">
      <c r="A7608" t="s">
        <v>2887</v>
      </c>
      <c r="B7608" t="s">
        <v>5</v>
      </c>
      <c r="C7608" t="s">
        <v>1913</v>
      </c>
      <c r="D7608" s="24">
        <v>12019</v>
      </c>
      <c r="E7608" t="s">
        <v>1739</v>
      </c>
      <c r="F7608" t="s">
        <v>99</v>
      </c>
      <c r="G7608" t="s">
        <v>1914</v>
      </c>
      <c r="I7608" t="s">
        <v>1841</v>
      </c>
      <c r="J7608" t="s">
        <v>1915</v>
      </c>
      <c r="K7608" t="s">
        <v>2021</v>
      </c>
      <c r="L7608" s="24">
        <v>12240</v>
      </c>
      <c r="M7608" s="25">
        <f>+VLOOKUP(E7608, TC!A:D, 4, FALSE())</f>
        <v>1.1384499989196741</v>
      </c>
      <c r="N7608" s="24">
        <f t="shared" si="590"/>
        <v>12240</v>
      </c>
      <c r="O7608" t="str">
        <f t="shared" si="591"/>
        <v>FACTURA</v>
      </c>
      <c r="P7608" t="str">
        <f t="shared" si="592"/>
        <v>2025</v>
      </c>
      <c r="Q7608" t="str">
        <f t="shared" si="593"/>
        <v>05</v>
      </c>
      <c r="R7608" t="str">
        <f>+IFERROR(VLOOKUP(I7608, Listado!A:B, 2, FALSE()), "COMERCIALIZADORA INTERNACIONAL CARIBBEAN EXOTICS S A")</f>
        <v>LONDOÑO ECHEVERRI ALEJANDRA</v>
      </c>
      <c r="S7608" s="25">
        <f>+VLOOKUP(E7608, TC!A:D, 2, FALSE())</f>
        <v>4165.41</v>
      </c>
      <c r="T7608" t="str">
        <f t="shared" si="594"/>
        <v>COP</v>
      </c>
    </row>
    <row r="7609" spans="1:20" ht="18.75" hidden="1" customHeight="1" x14ac:dyDescent="0.25">
      <c r="A7609" t="s">
        <v>2887</v>
      </c>
      <c r="B7609" t="s">
        <v>5</v>
      </c>
      <c r="C7609" t="s">
        <v>1913</v>
      </c>
      <c r="D7609" s="24">
        <v>12019</v>
      </c>
      <c r="E7609" t="s">
        <v>1739</v>
      </c>
      <c r="F7609" t="s">
        <v>99</v>
      </c>
      <c r="G7609" t="s">
        <v>1914</v>
      </c>
      <c r="I7609" t="s">
        <v>1841</v>
      </c>
      <c r="J7609" t="s">
        <v>1915</v>
      </c>
      <c r="K7609" t="s">
        <v>2021</v>
      </c>
      <c r="L7609" s="24">
        <v>39240</v>
      </c>
      <c r="M7609" s="25">
        <f>+VLOOKUP(E7609, TC!A:D, 4, FALSE())</f>
        <v>1.1384499989196741</v>
      </c>
      <c r="N7609" s="24">
        <f t="shared" si="590"/>
        <v>39240</v>
      </c>
      <c r="O7609" t="str">
        <f t="shared" si="591"/>
        <v>FACTURA</v>
      </c>
      <c r="P7609" t="str">
        <f t="shared" si="592"/>
        <v>2025</v>
      </c>
      <c r="Q7609" t="str">
        <f t="shared" si="593"/>
        <v>05</v>
      </c>
      <c r="R7609" t="str">
        <f>+IFERROR(VLOOKUP(I7609, Listado!A:B, 2, FALSE()), "COMERCIALIZADORA INTERNACIONAL CARIBBEAN EXOTICS S A")</f>
        <v>LONDOÑO ECHEVERRI ALEJANDRA</v>
      </c>
      <c r="S7609" s="25">
        <f>+VLOOKUP(E7609, TC!A:D, 2, FALSE())</f>
        <v>4165.41</v>
      </c>
      <c r="T7609" t="str">
        <f t="shared" si="594"/>
        <v>COP</v>
      </c>
    </row>
    <row r="7610" spans="1:20" ht="18.75" hidden="1" customHeight="1" x14ac:dyDescent="0.25">
      <c r="A7610" t="s">
        <v>2887</v>
      </c>
      <c r="B7610" t="s">
        <v>5</v>
      </c>
      <c r="C7610" t="s">
        <v>1913</v>
      </c>
      <c r="D7610" s="24">
        <v>12019</v>
      </c>
      <c r="E7610" t="s">
        <v>1739</v>
      </c>
      <c r="F7610" t="s">
        <v>99</v>
      </c>
      <c r="G7610" t="s">
        <v>1914</v>
      </c>
      <c r="I7610" t="s">
        <v>1841</v>
      </c>
      <c r="J7610" t="s">
        <v>1915</v>
      </c>
      <c r="K7610" t="s">
        <v>2021</v>
      </c>
      <c r="L7610" s="24">
        <v>41220</v>
      </c>
      <c r="M7610" s="25">
        <f>+VLOOKUP(E7610, TC!A:D, 4, FALSE())</f>
        <v>1.1384499989196741</v>
      </c>
      <c r="N7610" s="24">
        <f t="shared" si="590"/>
        <v>41220</v>
      </c>
      <c r="O7610" t="str">
        <f t="shared" si="591"/>
        <v>FACTURA</v>
      </c>
      <c r="P7610" t="str">
        <f t="shared" si="592"/>
        <v>2025</v>
      </c>
      <c r="Q7610" t="str">
        <f t="shared" si="593"/>
        <v>05</v>
      </c>
      <c r="R7610" t="str">
        <f>+IFERROR(VLOOKUP(I7610, Listado!A:B, 2, FALSE()), "COMERCIALIZADORA INTERNACIONAL CARIBBEAN EXOTICS S A")</f>
        <v>LONDOÑO ECHEVERRI ALEJANDRA</v>
      </c>
      <c r="S7610" s="25">
        <f>+VLOOKUP(E7610, TC!A:D, 2, FALSE())</f>
        <v>4165.41</v>
      </c>
      <c r="T7610" t="str">
        <f t="shared" si="594"/>
        <v>COP</v>
      </c>
    </row>
    <row r="7611" spans="1:20" ht="18.75" hidden="1" customHeight="1" x14ac:dyDescent="0.25">
      <c r="A7611" t="s">
        <v>2887</v>
      </c>
      <c r="B7611" t="s">
        <v>5</v>
      </c>
      <c r="C7611" t="s">
        <v>1913</v>
      </c>
      <c r="D7611" s="24">
        <v>12019</v>
      </c>
      <c r="E7611" t="s">
        <v>1739</v>
      </c>
      <c r="F7611" t="s">
        <v>99</v>
      </c>
      <c r="G7611" t="s">
        <v>1914</v>
      </c>
      <c r="I7611" t="s">
        <v>1841</v>
      </c>
      <c r="J7611" t="s">
        <v>1915</v>
      </c>
      <c r="K7611" t="s">
        <v>2021</v>
      </c>
      <c r="L7611" s="24">
        <v>61560</v>
      </c>
      <c r="M7611" s="25">
        <f>+VLOOKUP(E7611, TC!A:D, 4, FALSE())</f>
        <v>1.1384499989196741</v>
      </c>
      <c r="N7611" s="24">
        <f t="shared" si="590"/>
        <v>61560</v>
      </c>
      <c r="O7611" t="str">
        <f t="shared" si="591"/>
        <v>FACTURA</v>
      </c>
      <c r="P7611" t="str">
        <f t="shared" si="592"/>
        <v>2025</v>
      </c>
      <c r="Q7611" t="str">
        <f t="shared" si="593"/>
        <v>05</v>
      </c>
      <c r="R7611" t="str">
        <f>+IFERROR(VLOOKUP(I7611, Listado!A:B, 2, FALSE()), "COMERCIALIZADORA INTERNACIONAL CARIBBEAN EXOTICS S A")</f>
        <v>LONDOÑO ECHEVERRI ALEJANDRA</v>
      </c>
      <c r="S7611" s="25">
        <f>+VLOOKUP(E7611, TC!A:D, 2, FALSE())</f>
        <v>4165.41</v>
      </c>
      <c r="T7611" t="str">
        <f t="shared" si="594"/>
        <v>COP</v>
      </c>
    </row>
    <row r="7612" spans="1:20" ht="18.75" hidden="1" customHeight="1" x14ac:dyDescent="0.25">
      <c r="A7612" t="s">
        <v>2887</v>
      </c>
      <c r="B7612" t="s">
        <v>5</v>
      </c>
      <c r="C7612" t="s">
        <v>1913</v>
      </c>
      <c r="D7612" s="24">
        <v>12019</v>
      </c>
      <c r="E7612" t="s">
        <v>1739</v>
      </c>
      <c r="F7612" t="s">
        <v>99</v>
      </c>
      <c r="G7612" t="s">
        <v>1914</v>
      </c>
      <c r="I7612" t="s">
        <v>1841</v>
      </c>
      <c r="J7612" t="s">
        <v>1915</v>
      </c>
      <c r="K7612" t="s">
        <v>2021</v>
      </c>
      <c r="L7612" s="24">
        <v>7740</v>
      </c>
      <c r="M7612" s="25">
        <f>+VLOOKUP(E7612, TC!A:D, 4, FALSE())</f>
        <v>1.1384499989196741</v>
      </c>
      <c r="N7612" s="24">
        <f t="shared" si="590"/>
        <v>7740</v>
      </c>
      <c r="O7612" t="str">
        <f t="shared" si="591"/>
        <v>FACTURA</v>
      </c>
      <c r="P7612" t="str">
        <f t="shared" si="592"/>
        <v>2025</v>
      </c>
      <c r="Q7612" t="str">
        <f t="shared" si="593"/>
        <v>05</v>
      </c>
      <c r="R7612" t="str">
        <f>+IFERROR(VLOOKUP(I7612, Listado!A:B, 2, FALSE()), "COMERCIALIZADORA INTERNACIONAL CARIBBEAN EXOTICS S A")</f>
        <v>LONDOÑO ECHEVERRI ALEJANDRA</v>
      </c>
      <c r="S7612" s="25">
        <f>+VLOOKUP(E7612, TC!A:D, 2, FALSE())</f>
        <v>4165.41</v>
      </c>
      <c r="T7612" t="str">
        <f t="shared" si="594"/>
        <v>COP</v>
      </c>
    </row>
    <row r="7613" spans="1:20" ht="18.75" hidden="1" customHeight="1" x14ac:dyDescent="0.25">
      <c r="A7613" t="s">
        <v>2887</v>
      </c>
      <c r="B7613" t="s">
        <v>5</v>
      </c>
      <c r="C7613" t="s">
        <v>1913</v>
      </c>
      <c r="D7613" s="24">
        <v>12019</v>
      </c>
      <c r="E7613" t="s">
        <v>1739</v>
      </c>
      <c r="F7613" t="s">
        <v>99</v>
      </c>
      <c r="G7613" t="s">
        <v>1914</v>
      </c>
      <c r="I7613" t="s">
        <v>1841</v>
      </c>
      <c r="J7613" t="s">
        <v>1915</v>
      </c>
      <c r="K7613" t="s">
        <v>2021</v>
      </c>
      <c r="L7613" s="24">
        <v>10440</v>
      </c>
      <c r="M7613" s="25">
        <f>+VLOOKUP(E7613, TC!A:D, 4, FALSE())</f>
        <v>1.1384499989196741</v>
      </c>
      <c r="N7613" s="24">
        <f t="shared" si="590"/>
        <v>10440</v>
      </c>
      <c r="O7613" t="str">
        <f t="shared" si="591"/>
        <v>FACTURA</v>
      </c>
      <c r="P7613" t="str">
        <f t="shared" si="592"/>
        <v>2025</v>
      </c>
      <c r="Q7613" t="str">
        <f t="shared" si="593"/>
        <v>05</v>
      </c>
      <c r="R7613" t="str">
        <f>+IFERROR(VLOOKUP(I7613, Listado!A:B, 2, FALSE()), "COMERCIALIZADORA INTERNACIONAL CARIBBEAN EXOTICS S A")</f>
        <v>LONDOÑO ECHEVERRI ALEJANDRA</v>
      </c>
      <c r="S7613" s="25">
        <f>+VLOOKUP(E7613, TC!A:D, 2, FALSE())</f>
        <v>4165.41</v>
      </c>
      <c r="T7613" t="str">
        <f t="shared" si="594"/>
        <v>COP</v>
      </c>
    </row>
    <row r="7614" spans="1:20" ht="18.75" hidden="1" customHeight="1" x14ac:dyDescent="0.25">
      <c r="A7614" t="s">
        <v>2887</v>
      </c>
      <c r="B7614" t="s">
        <v>5</v>
      </c>
      <c r="C7614" t="s">
        <v>1913</v>
      </c>
      <c r="D7614" s="24">
        <v>12019</v>
      </c>
      <c r="E7614" t="s">
        <v>1739</v>
      </c>
      <c r="F7614" t="s">
        <v>99</v>
      </c>
      <c r="G7614" t="s">
        <v>1914</v>
      </c>
      <c r="I7614" t="s">
        <v>1841</v>
      </c>
      <c r="J7614" t="s">
        <v>1915</v>
      </c>
      <c r="K7614" t="s">
        <v>2021</v>
      </c>
      <c r="L7614" s="24">
        <v>8100</v>
      </c>
      <c r="M7614" s="25">
        <f>+VLOOKUP(E7614, TC!A:D, 4, FALSE())</f>
        <v>1.1384499989196741</v>
      </c>
      <c r="N7614" s="24">
        <f t="shared" si="590"/>
        <v>8100</v>
      </c>
      <c r="O7614" t="str">
        <f t="shared" si="591"/>
        <v>FACTURA</v>
      </c>
      <c r="P7614" t="str">
        <f t="shared" si="592"/>
        <v>2025</v>
      </c>
      <c r="Q7614" t="str">
        <f t="shared" si="593"/>
        <v>05</v>
      </c>
      <c r="R7614" t="str">
        <f>+IFERROR(VLOOKUP(I7614, Listado!A:B, 2, FALSE()), "COMERCIALIZADORA INTERNACIONAL CARIBBEAN EXOTICS S A")</f>
        <v>LONDOÑO ECHEVERRI ALEJANDRA</v>
      </c>
      <c r="S7614" s="25">
        <f>+VLOOKUP(E7614, TC!A:D, 2, FALSE())</f>
        <v>4165.41</v>
      </c>
      <c r="T7614" t="str">
        <f t="shared" si="594"/>
        <v>COP</v>
      </c>
    </row>
    <row r="7615" spans="1:20" ht="18.75" hidden="1" customHeight="1" x14ac:dyDescent="0.25">
      <c r="A7615" t="s">
        <v>2887</v>
      </c>
      <c r="B7615" t="s">
        <v>5</v>
      </c>
      <c r="C7615" t="s">
        <v>1913</v>
      </c>
      <c r="D7615" s="24">
        <v>12019</v>
      </c>
      <c r="E7615" t="s">
        <v>1739</v>
      </c>
      <c r="F7615" t="s">
        <v>99</v>
      </c>
      <c r="G7615" t="s">
        <v>1914</v>
      </c>
      <c r="I7615" t="s">
        <v>1841</v>
      </c>
      <c r="J7615" t="s">
        <v>1915</v>
      </c>
      <c r="K7615" t="s">
        <v>2021</v>
      </c>
      <c r="L7615" s="24">
        <v>4140</v>
      </c>
      <c r="M7615" s="25">
        <f>+VLOOKUP(E7615, TC!A:D, 4, FALSE())</f>
        <v>1.1384499989196741</v>
      </c>
      <c r="N7615" s="24">
        <f t="shared" si="590"/>
        <v>4140</v>
      </c>
      <c r="O7615" t="str">
        <f t="shared" si="591"/>
        <v>FACTURA</v>
      </c>
      <c r="P7615" t="str">
        <f t="shared" si="592"/>
        <v>2025</v>
      </c>
      <c r="Q7615" t="str">
        <f t="shared" si="593"/>
        <v>05</v>
      </c>
      <c r="R7615" t="str">
        <f>+IFERROR(VLOOKUP(I7615, Listado!A:B, 2, FALSE()), "COMERCIALIZADORA INTERNACIONAL CARIBBEAN EXOTICS S A")</f>
        <v>LONDOÑO ECHEVERRI ALEJANDRA</v>
      </c>
      <c r="S7615" s="25">
        <f>+VLOOKUP(E7615, TC!A:D, 2, FALSE())</f>
        <v>4165.41</v>
      </c>
      <c r="T7615" t="str">
        <f t="shared" si="594"/>
        <v>COP</v>
      </c>
    </row>
    <row r="7616" spans="1:20" ht="18.75" hidden="1" customHeight="1" x14ac:dyDescent="0.25">
      <c r="A7616" t="s">
        <v>2887</v>
      </c>
      <c r="B7616" t="s">
        <v>5</v>
      </c>
      <c r="C7616" t="s">
        <v>1913</v>
      </c>
      <c r="D7616" s="24">
        <v>12019</v>
      </c>
      <c r="E7616" t="s">
        <v>1739</v>
      </c>
      <c r="F7616" t="s">
        <v>99</v>
      </c>
      <c r="G7616" t="s">
        <v>1914</v>
      </c>
      <c r="I7616" t="s">
        <v>1841</v>
      </c>
      <c r="J7616" t="s">
        <v>1915</v>
      </c>
      <c r="K7616" t="s">
        <v>2021</v>
      </c>
      <c r="L7616" s="24">
        <v>3780</v>
      </c>
      <c r="M7616" s="25">
        <f>+VLOOKUP(E7616, TC!A:D, 4, FALSE())</f>
        <v>1.1384499989196741</v>
      </c>
      <c r="N7616" s="24">
        <f t="shared" si="590"/>
        <v>3780</v>
      </c>
      <c r="O7616" t="str">
        <f t="shared" si="591"/>
        <v>FACTURA</v>
      </c>
      <c r="P7616" t="str">
        <f t="shared" si="592"/>
        <v>2025</v>
      </c>
      <c r="Q7616" t="str">
        <f t="shared" si="593"/>
        <v>05</v>
      </c>
      <c r="R7616" t="str">
        <f>+IFERROR(VLOOKUP(I7616, Listado!A:B, 2, FALSE()), "COMERCIALIZADORA INTERNACIONAL CARIBBEAN EXOTICS S A")</f>
        <v>LONDOÑO ECHEVERRI ALEJANDRA</v>
      </c>
      <c r="S7616" s="25">
        <f>+VLOOKUP(E7616, TC!A:D, 2, FALSE())</f>
        <v>4165.41</v>
      </c>
      <c r="T7616" t="str">
        <f t="shared" si="594"/>
        <v>COP</v>
      </c>
    </row>
    <row r="7617" spans="1:20" ht="18.75" hidden="1" customHeight="1" x14ac:dyDescent="0.25">
      <c r="A7617" t="s">
        <v>2887</v>
      </c>
      <c r="B7617" t="s">
        <v>5</v>
      </c>
      <c r="C7617" t="s">
        <v>1913</v>
      </c>
      <c r="D7617" s="24">
        <v>12020</v>
      </c>
      <c r="E7617" t="s">
        <v>1739</v>
      </c>
      <c r="F7617" t="s">
        <v>99</v>
      </c>
      <c r="G7617" t="s">
        <v>1914</v>
      </c>
      <c r="I7617" t="s">
        <v>1840</v>
      </c>
      <c r="J7617" t="s">
        <v>1915</v>
      </c>
      <c r="K7617" t="s">
        <v>2025</v>
      </c>
      <c r="L7617" s="24">
        <v>18000</v>
      </c>
      <c r="M7617" s="25">
        <f>+VLOOKUP(E7617, TC!A:D, 4, FALSE())</f>
        <v>1.1384499989196741</v>
      </c>
      <c r="N7617" s="24">
        <f t="shared" si="590"/>
        <v>18000</v>
      </c>
      <c r="O7617" t="str">
        <f t="shared" si="591"/>
        <v>FACTURA</v>
      </c>
      <c r="P7617" t="str">
        <f t="shared" si="592"/>
        <v>2025</v>
      </c>
      <c r="Q7617" t="str">
        <f t="shared" si="593"/>
        <v>05</v>
      </c>
      <c r="R7617" t="str">
        <f>+IFERROR(VLOOKUP(I7617, Listado!A:B, 2, FALSE()), "COMERCIALIZADORA INTERNACIONAL CARIBBEAN EXOTICS S A")</f>
        <v>LONDOÑO ECHEVERRI ALEJANDRA</v>
      </c>
      <c r="S7617" s="25">
        <f>+VLOOKUP(E7617, TC!A:D, 2, FALSE())</f>
        <v>4165.41</v>
      </c>
      <c r="T7617" t="str">
        <f t="shared" si="594"/>
        <v>COP</v>
      </c>
    </row>
    <row r="7618" spans="1:20" ht="18.75" hidden="1" customHeight="1" x14ac:dyDescent="0.25">
      <c r="A7618" t="s">
        <v>2887</v>
      </c>
      <c r="B7618" t="s">
        <v>5</v>
      </c>
      <c r="C7618" t="s">
        <v>1913</v>
      </c>
      <c r="D7618" s="24">
        <v>12021</v>
      </c>
      <c r="E7618" t="s">
        <v>1739</v>
      </c>
      <c r="F7618" t="s">
        <v>99</v>
      </c>
      <c r="G7618" t="s">
        <v>1914</v>
      </c>
      <c r="I7618" t="s">
        <v>1840</v>
      </c>
      <c r="J7618" t="s">
        <v>1915</v>
      </c>
      <c r="K7618" t="s">
        <v>2021</v>
      </c>
      <c r="L7618" s="24">
        <v>53500</v>
      </c>
      <c r="M7618" s="25">
        <f>+VLOOKUP(E7618, TC!A:D, 4, FALSE())</f>
        <v>1.1384499989196741</v>
      </c>
      <c r="N7618" s="24">
        <f t="shared" ref="N7618:N7681" si="595">+IF(F7618="EUR", (M7618*L7618), IF(I7618="JUAN MATAS SAS", (L7618/S7618), L7618))</f>
        <v>53500</v>
      </c>
      <c r="O7618" t="str">
        <f t="shared" ref="O7618:O7681" si="596">+IF(C7618="CFE", "FACTURA", IF(ISERROR(SEARCH("ANULA", H7618))=FALSE(), "ANULACIÓN FE", IF(ISERROR(SEARCH("CANCELLATION", H7618))=FALSE(), "ANULACIÓN FE", "NOTAS")))</f>
        <v>FACTURA</v>
      </c>
      <c r="P7618" t="str">
        <f t="shared" ref="P7618:P7681" si="597">+LEFT(E7618, 4)</f>
        <v>2025</v>
      </c>
      <c r="Q7618" t="str">
        <f t="shared" ref="Q7618:Q7681" si="598">+MID(E7618, 5, 2)</f>
        <v>05</v>
      </c>
      <c r="R7618" t="str">
        <f>+IFERROR(VLOOKUP(I7618, Listado!A:B, 2, FALSE()), "COMERCIALIZADORA INTERNACIONAL CARIBBEAN EXOTICS S A")</f>
        <v>LONDOÑO ECHEVERRI ALEJANDRA</v>
      </c>
      <c r="S7618" s="25">
        <f>+VLOOKUP(E7618, TC!A:D, 2, FALSE())</f>
        <v>4165.41</v>
      </c>
      <c r="T7618" t="str">
        <f t="shared" ref="T7618:T7681" si="599">+IF(I7618="JUAN MATAS SAS", "USD", F7618)</f>
        <v>COP</v>
      </c>
    </row>
    <row r="7619" spans="1:20" ht="18.75" hidden="1" customHeight="1" x14ac:dyDescent="0.25">
      <c r="A7619" t="s">
        <v>2887</v>
      </c>
      <c r="B7619" t="s">
        <v>5</v>
      </c>
      <c r="C7619" t="s">
        <v>1913</v>
      </c>
      <c r="D7619" s="24">
        <v>12021</v>
      </c>
      <c r="E7619" t="s">
        <v>1739</v>
      </c>
      <c r="F7619" t="s">
        <v>99</v>
      </c>
      <c r="G7619" t="s">
        <v>1914</v>
      </c>
      <c r="I7619" t="s">
        <v>1840</v>
      </c>
      <c r="J7619" t="s">
        <v>1915</v>
      </c>
      <c r="K7619" t="s">
        <v>2021</v>
      </c>
      <c r="L7619" s="24">
        <v>31250</v>
      </c>
      <c r="M7619" s="25">
        <f>+VLOOKUP(E7619, TC!A:D, 4, FALSE())</f>
        <v>1.1384499989196741</v>
      </c>
      <c r="N7619" s="24">
        <f t="shared" si="595"/>
        <v>31250</v>
      </c>
      <c r="O7619" t="str">
        <f t="shared" si="596"/>
        <v>FACTURA</v>
      </c>
      <c r="P7619" t="str">
        <f t="shared" si="597"/>
        <v>2025</v>
      </c>
      <c r="Q7619" t="str">
        <f t="shared" si="598"/>
        <v>05</v>
      </c>
      <c r="R7619" t="str">
        <f>+IFERROR(VLOOKUP(I7619, Listado!A:B, 2, FALSE()), "COMERCIALIZADORA INTERNACIONAL CARIBBEAN EXOTICS S A")</f>
        <v>LONDOÑO ECHEVERRI ALEJANDRA</v>
      </c>
      <c r="S7619" s="25">
        <f>+VLOOKUP(E7619, TC!A:D, 2, FALSE())</f>
        <v>4165.41</v>
      </c>
      <c r="T7619" t="str">
        <f t="shared" si="599"/>
        <v>COP</v>
      </c>
    </row>
    <row r="7620" spans="1:20" ht="18.75" hidden="1" customHeight="1" x14ac:dyDescent="0.25">
      <c r="A7620" t="s">
        <v>2887</v>
      </c>
      <c r="B7620" t="s">
        <v>5</v>
      </c>
      <c r="C7620" t="s">
        <v>1913</v>
      </c>
      <c r="D7620" s="24">
        <v>12021</v>
      </c>
      <c r="E7620" t="s">
        <v>1739</v>
      </c>
      <c r="F7620" t="s">
        <v>99</v>
      </c>
      <c r="G7620" t="s">
        <v>1914</v>
      </c>
      <c r="I7620" t="s">
        <v>1840</v>
      </c>
      <c r="J7620" t="s">
        <v>1915</v>
      </c>
      <c r="K7620" t="s">
        <v>2021</v>
      </c>
      <c r="L7620" s="24">
        <v>7750</v>
      </c>
      <c r="M7620" s="25">
        <f>+VLOOKUP(E7620, TC!A:D, 4, FALSE())</f>
        <v>1.1384499989196741</v>
      </c>
      <c r="N7620" s="24">
        <f t="shared" si="595"/>
        <v>7750</v>
      </c>
      <c r="O7620" t="str">
        <f t="shared" si="596"/>
        <v>FACTURA</v>
      </c>
      <c r="P7620" t="str">
        <f t="shared" si="597"/>
        <v>2025</v>
      </c>
      <c r="Q7620" t="str">
        <f t="shared" si="598"/>
        <v>05</v>
      </c>
      <c r="R7620" t="str">
        <f>+IFERROR(VLOOKUP(I7620, Listado!A:B, 2, FALSE()), "COMERCIALIZADORA INTERNACIONAL CARIBBEAN EXOTICS S A")</f>
        <v>LONDOÑO ECHEVERRI ALEJANDRA</v>
      </c>
      <c r="S7620" s="25">
        <f>+VLOOKUP(E7620, TC!A:D, 2, FALSE())</f>
        <v>4165.41</v>
      </c>
      <c r="T7620" t="str">
        <f t="shared" si="599"/>
        <v>COP</v>
      </c>
    </row>
    <row r="7621" spans="1:20" ht="18.75" hidden="1" customHeight="1" x14ac:dyDescent="0.25">
      <c r="A7621" t="s">
        <v>2887</v>
      </c>
      <c r="B7621" t="s">
        <v>5</v>
      </c>
      <c r="C7621" t="s">
        <v>1913</v>
      </c>
      <c r="D7621" s="24">
        <v>12022</v>
      </c>
      <c r="E7621" t="s">
        <v>1739</v>
      </c>
      <c r="F7621" t="s">
        <v>99</v>
      </c>
      <c r="G7621" t="s">
        <v>1914</v>
      </c>
      <c r="I7621" t="s">
        <v>1840</v>
      </c>
      <c r="J7621" t="s">
        <v>1915</v>
      </c>
      <c r="K7621" t="s">
        <v>2022</v>
      </c>
      <c r="L7621" s="24">
        <v>47500</v>
      </c>
      <c r="M7621" s="25">
        <f>+VLOOKUP(E7621, TC!A:D, 4, FALSE())</f>
        <v>1.1384499989196741</v>
      </c>
      <c r="N7621" s="24">
        <f t="shared" si="595"/>
        <v>47500</v>
      </c>
      <c r="O7621" t="str">
        <f t="shared" si="596"/>
        <v>FACTURA</v>
      </c>
      <c r="P7621" t="str">
        <f t="shared" si="597"/>
        <v>2025</v>
      </c>
      <c r="Q7621" t="str">
        <f t="shared" si="598"/>
        <v>05</v>
      </c>
      <c r="R7621" t="str">
        <f>+IFERROR(VLOOKUP(I7621, Listado!A:B, 2, FALSE()), "COMERCIALIZADORA INTERNACIONAL CARIBBEAN EXOTICS S A")</f>
        <v>LONDOÑO ECHEVERRI ALEJANDRA</v>
      </c>
      <c r="S7621" s="25">
        <f>+VLOOKUP(E7621, TC!A:D, 2, FALSE())</f>
        <v>4165.41</v>
      </c>
      <c r="T7621" t="str">
        <f t="shared" si="599"/>
        <v>COP</v>
      </c>
    </row>
    <row r="7622" spans="1:20" ht="18.75" hidden="1" customHeight="1" x14ac:dyDescent="0.25">
      <c r="A7622" t="s">
        <v>2887</v>
      </c>
      <c r="B7622" t="s">
        <v>1923</v>
      </c>
      <c r="C7622" t="s">
        <v>1913</v>
      </c>
      <c r="D7622" s="24">
        <v>6022</v>
      </c>
      <c r="E7622" t="s">
        <v>1739</v>
      </c>
      <c r="F7622" t="s">
        <v>1924</v>
      </c>
      <c r="G7622" t="s">
        <v>108</v>
      </c>
      <c r="H7622" t="s">
        <v>3082</v>
      </c>
      <c r="I7622" t="s">
        <v>1860</v>
      </c>
      <c r="J7622" t="s">
        <v>1926</v>
      </c>
      <c r="K7622" t="s">
        <v>1928</v>
      </c>
      <c r="L7622" s="24">
        <v>830.75</v>
      </c>
      <c r="M7622" s="25">
        <f>+VLOOKUP(E7622, TC!A:D, 4, FALSE())</f>
        <v>1.1384499989196741</v>
      </c>
      <c r="N7622" s="24">
        <f t="shared" si="595"/>
        <v>945.76733660251932</v>
      </c>
      <c r="O7622" t="str">
        <f t="shared" si="596"/>
        <v>FACTURA</v>
      </c>
      <c r="P7622" t="str">
        <f t="shared" si="597"/>
        <v>2025</v>
      </c>
      <c r="Q7622" t="str">
        <f t="shared" si="598"/>
        <v>05</v>
      </c>
      <c r="R7622" t="str">
        <f>+IFERROR(VLOOKUP(I7622, Listado!A:B, 2, FALSE()), "COMERCIALIZADORA INTERNACIONAL CARIBBEAN EXOTICS S A")</f>
        <v>PIEDRAHITA PEREZ MARIANA</v>
      </c>
      <c r="S7622" s="25">
        <f>+VLOOKUP(E7622, TC!A:D, 2, FALSE())</f>
        <v>4165.41</v>
      </c>
      <c r="T7622" t="str">
        <f t="shared" si="599"/>
        <v>EUR</v>
      </c>
    </row>
    <row r="7623" spans="1:20" ht="18.75" hidden="1" customHeight="1" x14ac:dyDescent="0.25">
      <c r="A7623" t="s">
        <v>2887</v>
      </c>
      <c r="B7623" t="s">
        <v>1923</v>
      </c>
      <c r="C7623" t="s">
        <v>1913</v>
      </c>
      <c r="D7623" s="24">
        <v>6022</v>
      </c>
      <c r="E7623" t="s">
        <v>1739</v>
      </c>
      <c r="F7623" t="s">
        <v>1924</v>
      </c>
      <c r="G7623" t="s">
        <v>108</v>
      </c>
      <c r="H7623" t="s">
        <v>3082</v>
      </c>
      <c r="I7623" t="s">
        <v>1860</v>
      </c>
      <c r="J7623" t="s">
        <v>1926</v>
      </c>
      <c r="K7623" t="s">
        <v>68</v>
      </c>
      <c r="L7623" s="24">
        <v>1809.6</v>
      </c>
      <c r="M7623" s="25">
        <f>+VLOOKUP(E7623, TC!A:D, 4, FALSE())</f>
        <v>1.1384499989196741</v>
      </c>
      <c r="N7623" s="24">
        <f t="shared" si="595"/>
        <v>2060.1391180450423</v>
      </c>
      <c r="O7623" t="str">
        <f t="shared" si="596"/>
        <v>FACTURA</v>
      </c>
      <c r="P7623" t="str">
        <f t="shared" si="597"/>
        <v>2025</v>
      </c>
      <c r="Q7623" t="str">
        <f t="shared" si="598"/>
        <v>05</v>
      </c>
      <c r="R7623" t="str">
        <f>+IFERROR(VLOOKUP(I7623, Listado!A:B, 2, FALSE()), "COMERCIALIZADORA INTERNACIONAL CARIBBEAN EXOTICS S A")</f>
        <v>PIEDRAHITA PEREZ MARIANA</v>
      </c>
      <c r="S7623" s="25">
        <f>+VLOOKUP(E7623, TC!A:D, 2, FALSE())</f>
        <v>4165.41</v>
      </c>
      <c r="T7623" t="str">
        <f t="shared" si="599"/>
        <v>EUR</v>
      </c>
    </row>
    <row r="7624" spans="1:20" ht="18.75" hidden="1" customHeight="1" x14ac:dyDescent="0.25">
      <c r="A7624" t="s">
        <v>2887</v>
      </c>
      <c r="B7624" t="s">
        <v>1923</v>
      </c>
      <c r="C7624" t="s">
        <v>1913</v>
      </c>
      <c r="D7624" s="24">
        <v>6023</v>
      </c>
      <c r="E7624" t="s">
        <v>1739</v>
      </c>
      <c r="F7624" t="s">
        <v>99</v>
      </c>
      <c r="G7624" t="s">
        <v>1914</v>
      </c>
      <c r="H7624" t="s">
        <v>2024</v>
      </c>
      <c r="I7624" t="s">
        <v>3035</v>
      </c>
      <c r="J7624" t="s">
        <v>1915</v>
      </c>
      <c r="K7624" t="s">
        <v>2025</v>
      </c>
      <c r="L7624" s="24">
        <v>64750</v>
      </c>
      <c r="M7624" s="25">
        <f>+VLOOKUP(E7624, TC!A:D, 4, FALSE())</f>
        <v>1.1384499989196741</v>
      </c>
      <c r="N7624" s="24">
        <f t="shared" si="595"/>
        <v>64750</v>
      </c>
      <c r="O7624" t="str">
        <f t="shared" si="596"/>
        <v>FACTURA</v>
      </c>
      <c r="P7624" t="str">
        <f t="shared" si="597"/>
        <v>2025</v>
      </c>
      <c r="Q7624" t="str">
        <f t="shared" si="598"/>
        <v>05</v>
      </c>
      <c r="R7624" t="str">
        <f>+IFERROR(VLOOKUP(I7624, Listado!A:B, 2, FALSE()), "COMERCIALIZADORA INTERNACIONAL CARIBBEAN EXOTICS S A")</f>
        <v>COMERCIALIZADORA INTERNACIONAL CARIBBEAN EXOTICS S A</v>
      </c>
      <c r="S7624" s="25">
        <f>+VLOOKUP(E7624, TC!A:D, 2, FALSE())</f>
        <v>4165.41</v>
      </c>
      <c r="T7624" t="str">
        <f t="shared" si="599"/>
        <v>COP</v>
      </c>
    </row>
    <row r="7625" spans="1:20" ht="18.75" hidden="1" customHeight="1" x14ac:dyDescent="0.25">
      <c r="A7625" t="s">
        <v>2887</v>
      </c>
      <c r="B7625" t="s">
        <v>1923</v>
      </c>
      <c r="C7625" t="s">
        <v>1913</v>
      </c>
      <c r="D7625" s="24">
        <v>6023</v>
      </c>
      <c r="E7625" t="s">
        <v>1739</v>
      </c>
      <c r="F7625" t="s">
        <v>99</v>
      </c>
      <c r="G7625" t="s">
        <v>1914</v>
      </c>
      <c r="H7625" t="s">
        <v>2024</v>
      </c>
      <c r="I7625" t="s">
        <v>3035</v>
      </c>
      <c r="J7625" t="s">
        <v>1915</v>
      </c>
      <c r="K7625" t="s">
        <v>2025</v>
      </c>
      <c r="L7625" s="24">
        <v>823550</v>
      </c>
      <c r="M7625" s="25">
        <f>+VLOOKUP(E7625, TC!A:D, 4, FALSE())</f>
        <v>1.1384499989196741</v>
      </c>
      <c r="N7625" s="24">
        <f t="shared" si="595"/>
        <v>823550</v>
      </c>
      <c r="O7625" t="str">
        <f t="shared" si="596"/>
        <v>FACTURA</v>
      </c>
      <c r="P7625" t="str">
        <f t="shared" si="597"/>
        <v>2025</v>
      </c>
      <c r="Q7625" t="str">
        <f t="shared" si="598"/>
        <v>05</v>
      </c>
      <c r="R7625" t="str">
        <f>+IFERROR(VLOOKUP(I7625, Listado!A:B, 2, FALSE()), "COMERCIALIZADORA INTERNACIONAL CARIBBEAN EXOTICS S A")</f>
        <v>COMERCIALIZADORA INTERNACIONAL CARIBBEAN EXOTICS S A</v>
      </c>
      <c r="S7625" s="25">
        <f>+VLOOKUP(E7625, TC!A:D, 2, FALSE())</f>
        <v>4165.41</v>
      </c>
      <c r="T7625" t="str">
        <f t="shared" si="599"/>
        <v>COP</v>
      </c>
    </row>
    <row r="7626" spans="1:20" ht="18.75" hidden="1" customHeight="1" x14ac:dyDescent="0.25">
      <c r="A7626" t="s">
        <v>2887</v>
      </c>
      <c r="B7626" t="s">
        <v>1923</v>
      </c>
      <c r="C7626" t="s">
        <v>1913</v>
      </c>
      <c r="D7626" s="24">
        <v>6023</v>
      </c>
      <c r="E7626" t="s">
        <v>1739</v>
      </c>
      <c r="F7626" t="s">
        <v>99</v>
      </c>
      <c r="G7626" t="s">
        <v>1914</v>
      </c>
      <c r="H7626" t="s">
        <v>2024</v>
      </c>
      <c r="I7626" t="s">
        <v>3035</v>
      </c>
      <c r="J7626" t="s">
        <v>1915</v>
      </c>
      <c r="K7626" t="s">
        <v>2045</v>
      </c>
      <c r="L7626" s="24">
        <v>518400</v>
      </c>
      <c r="M7626" s="25">
        <f>+VLOOKUP(E7626, TC!A:D, 4, FALSE())</f>
        <v>1.1384499989196741</v>
      </c>
      <c r="N7626" s="24">
        <f t="shared" si="595"/>
        <v>518400</v>
      </c>
      <c r="O7626" t="str">
        <f t="shared" si="596"/>
        <v>FACTURA</v>
      </c>
      <c r="P7626" t="str">
        <f t="shared" si="597"/>
        <v>2025</v>
      </c>
      <c r="Q7626" t="str">
        <f t="shared" si="598"/>
        <v>05</v>
      </c>
      <c r="R7626" t="str">
        <f>+IFERROR(VLOOKUP(I7626, Listado!A:B, 2, FALSE()), "COMERCIALIZADORA INTERNACIONAL CARIBBEAN EXOTICS S A")</f>
        <v>COMERCIALIZADORA INTERNACIONAL CARIBBEAN EXOTICS S A</v>
      </c>
      <c r="S7626" s="25">
        <f>+VLOOKUP(E7626, TC!A:D, 2, FALSE())</f>
        <v>4165.41</v>
      </c>
      <c r="T7626" t="str">
        <f t="shared" si="599"/>
        <v>COP</v>
      </c>
    </row>
    <row r="7627" spans="1:20" ht="18.75" hidden="1" customHeight="1" x14ac:dyDescent="0.25">
      <c r="A7627" t="s">
        <v>2887</v>
      </c>
      <c r="B7627" t="s">
        <v>1923</v>
      </c>
      <c r="C7627" t="s">
        <v>1913</v>
      </c>
      <c r="D7627" s="24">
        <v>6023</v>
      </c>
      <c r="E7627" t="s">
        <v>1739</v>
      </c>
      <c r="F7627" t="s">
        <v>99</v>
      </c>
      <c r="G7627" t="s">
        <v>1914</v>
      </c>
      <c r="H7627" t="s">
        <v>2024</v>
      </c>
      <c r="I7627" t="s">
        <v>3035</v>
      </c>
      <c r="J7627" t="s">
        <v>1915</v>
      </c>
      <c r="K7627" t="s">
        <v>2045</v>
      </c>
      <c r="L7627" s="24">
        <v>3960</v>
      </c>
      <c r="M7627" s="25">
        <f>+VLOOKUP(E7627, TC!A:D, 4, FALSE())</f>
        <v>1.1384499989196741</v>
      </c>
      <c r="N7627" s="24">
        <f t="shared" si="595"/>
        <v>3960</v>
      </c>
      <c r="O7627" t="str">
        <f t="shared" si="596"/>
        <v>FACTURA</v>
      </c>
      <c r="P7627" t="str">
        <f t="shared" si="597"/>
        <v>2025</v>
      </c>
      <c r="Q7627" t="str">
        <f t="shared" si="598"/>
        <v>05</v>
      </c>
      <c r="R7627" t="str">
        <f>+IFERROR(VLOOKUP(I7627, Listado!A:B, 2, FALSE()), "COMERCIALIZADORA INTERNACIONAL CARIBBEAN EXOTICS S A")</f>
        <v>COMERCIALIZADORA INTERNACIONAL CARIBBEAN EXOTICS S A</v>
      </c>
      <c r="S7627" s="25">
        <f>+VLOOKUP(E7627, TC!A:D, 2, FALSE())</f>
        <v>4165.41</v>
      </c>
      <c r="T7627" t="str">
        <f t="shared" si="599"/>
        <v>COP</v>
      </c>
    </row>
    <row r="7628" spans="1:20" ht="18.75" hidden="1" customHeight="1" x14ac:dyDescent="0.25">
      <c r="A7628" t="s">
        <v>2887</v>
      </c>
      <c r="B7628" t="s">
        <v>1923</v>
      </c>
      <c r="C7628" t="s">
        <v>1913</v>
      </c>
      <c r="D7628" s="24">
        <v>6023</v>
      </c>
      <c r="E7628" t="s">
        <v>1739</v>
      </c>
      <c r="F7628" t="s">
        <v>99</v>
      </c>
      <c r="G7628" t="s">
        <v>1914</v>
      </c>
      <c r="H7628" t="s">
        <v>2024</v>
      </c>
      <c r="I7628" t="s">
        <v>3035</v>
      </c>
      <c r="J7628" t="s">
        <v>1915</v>
      </c>
      <c r="K7628" t="s">
        <v>2045</v>
      </c>
      <c r="L7628" s="24">
        <v>19950</v>
      </c>
      <c r="M7628" s="25">
        <f>+VLOOKUP(E7628, TC!A:D, 4, FALSE())</f>
        <v>1.1384499989196741</v>
      </c>
      <c r="N7628" s="24">
        <f t="shared" si="595"/>
        <v>19950</v>
      </c>
      <c r="O7628" t="str">
        <f t="shared" si="596"/>
        <v>FACTURA</v>
      </c>
      <c r="P7628" t="str">
        <f t="shared" si="597"/>
        <v>2025</v>
      </c>
      <c r="Q7628" t="str">
        <f t="shared" si="598"/>
        <v>05</v>
      </c>
      <c r="R7628" t="str">
        <f>+IFERROR(VLOOKUP(I7628, Listado!A:B, 2, FALSE()), "COMERCIALIZADORA INTERNACIONAL CARIBBEAN EXOTICS S A")</f>
        <v>COMERCIALIZADORA INTERNACIONAL CARIBBEAN EXOTICS S A</v>
      </c>
      <c r="S7628" s="25">
        <f>+VLOOKUP(E7628, TC!A:D, 2, FALSE())</f>
        <v>4165.41</v>
      </c>
      <c r="T7628" t="str">
        <f t="shared" si="599"/>
        <v>COP</v>
      </c>
    </row>
    <row r="7629" spans="1:20" ht="18.75" hidden="1" customHeight="1" x14ac:dyDescent="0.25">
      <c r="A7629" t="s">
        <v>2887</v>
      </c>
      <c r="B7629" t="s">
        <v>1923</v>
      </c>
      <c r="C7629" t="s">
        <v>1913</v>
      </c>
      <c r="D7629" s="24">
        <v>6023</v>
      </c>
      <c r="E7629" t="s">
        <v>1739</v>
      </c>
      <c r="F7629" t="s">
        <v>99</v>
      </c>
      <c r="G7629" t="s">
        <v>1914</v>
      </c>
      <c r="H7629" t="s">
        <v>2024</v>
      </c>
      <c r="I7629" t="s">
        <v>3035</v>
      </c>
      <c r="J7629" t="s">
        <v>1915</v>
      </c>
      <c r="K7629" t="s">
        <v>2803</v>
      </c>
      <c r="L7629" s="24">
        <v>39480</v>
      </c>
      <c r="M7629" s="25">
        <f>+VLOOKUP(E7629, TC!A:D, 4, FALSE())</f>
        <v>1.1384499989196741</v>
      </c>
      <c r="N7629" s="24">
        <f t="shared" si="595"/>
        <v>39480</v>
      </c>
      <c r="O7629" t="str">
        <f t="shared" si="596"/>
        <v>FACTURA</v>
      </c>
      <c r="P7629" t="str">
        <f t="shared" si="597"/>
        <v>2025</v>
      </c>
      <c r="Q7629" t="str">
        <f t="shared" si="598"/>
        <v>05</v>
      </c>
      <c r="R7629" t="str">
        <f>+IFERROR(VLOOKUP(I7629, Listado!A:B, 2, FALSE()), "COMERCIALIZADORA INTERNACIONAL CARIBBEAN EXOTICS S A")</f>
        <v>COMERCIALIZADORA INTERNACIONAL CARIBBEAN EXOTICS S A</v>
      </c>
      <c r="S7629" s="25">
        <f>+VLOOKUP(E7629, TC!A:D, 2, FALSE())</f>
        <v>4165.41</v>
      </c>
      <c r="T7629" t="str">
        <f t="shared" si="599"/>
        <v>COP</v>
      </c>
    </row>
    <row r="7630" spans="1:20" ht="18.75" hidden="1" customHeight="1" x14ac:dyDescent="0.25">
      <c r="A7630" t="s">
        <v>2887</v>
      </c>
      <c r="B7630" t="s">
        <v>1923</v>
      </c>
      <c r="C7630" t="s">
        <v>1913</v>
      </c>
      <c r="D7630" s="24">
        <v>6023</v>
      </c>
      <c r="E7630" t="s">
        <v>1739</v>
      </c>
      <c r="F7630" t="s">
        <v>99</v>
      </c>
      <c r="G7630" t="s">
        <v>1914</v>
      </c>
      <c r="H7630" t="s">
        <v>2024</v>
      </c>
      <c r="I7630" t="s">
        <v>3035</v>
      </c>
      <c r="J7630" t="s">
        <v>1915</v>
      </c>
      <c r="K7630" t="s">
        <v>2803</v>
      </c>
      <c r="L7630" s="24">
        <v>50820</v>
      </c>
      <c r="M7630" s="25">
        <f>+VLOOKUP(E7630, TC!A:D, 4, FALSE())</f>
        <v>1.1384499989196741</v>
      </c>
      <c r="N7630" s="24">
        <f t="shared" si="595"/>
        <v>50820</v>
      </c>
      <c r="O7630" t="str">
        <f t="shared" si="596"/>
        <v>FACTURA</v>
      </c>
      <c r="P7630" t="str">
        <f t="shared" si="597"/>
        <v>2025</v>
      </c>
      <c r="Q7630" t="str">
        <f t="shared" si="598"/>
        <v>05</v>
      </c>
      <c r="R7630" t="str">
        <f>+IFERROR(VLOOKUP(I7630, Listado!A:B, 2, FALSE()), "COMERCIALIZADORA INTERNACIONAL CARIBBEAN EXOTICS S A")</f>
        <v>COMERCIALIZADORA INTERNACIONAL CARIBBEAN EXOTICS S A</v>
      </c>
      <c r="S7630" s="25">
        <f>+VLOOKUP(E7630, TC!A:D, 2, FALSE())</f>
        <v>4165.41</v>
      </c>
      <c r="T7630" t="str">
        <f t="shared" si="599"/>
        <v>COP</v>
      </c>
    </row>
    <row r="7631" spans="1:20" ht="18.75" hidden="1" customHeight="1" x14ac:dyDescent="0.25">
      <c r="A7631" t="s">
        <v>2887</v>
      </c>
      <c r="B7631" t="s">
        <v>1923</v>
      </c>
      <c r="C7631" t="s">
        <v>1913</v>
      </c>
      <c r="D7631" s="24">
        <v>6023</v>
      </c>
      <c r="E7631" t="s">
        <v>1739</v>
      </c>
      <c r="F7631" t="s">
        <v>99</v>
      </c>
      <c r="G7631" t="s">
        <v>1914</v>
      </c>
      <c r="H7631" t="s">
        <v>2024</v>
      </c>
      <c r="I7631" t="s">
        <v>3035</v>
      </c>
      <c r="J7631" t="s">
        <v>1915</v>
      </c>
      <c r="K7631" t="s">
        <v>2803</v>
      </c>
      <c r="L7631" s="24">
        <v>149100</v>
      </c>
      <c r="M7631" s="25">
        <f>+VLOOKUP(E7631, TC!A:D, 4, FALSE())</f>
        <v>1.1384499989196741</v>
      </c>
      <c r="N7631" s="24">
        <f t="shared" si="595"/>
        <v>149100</v>
      </c>
      <c r="O7631" t="str">
        <f t="shared" si="596"/>
        <v>FACTURA</v>
      </c>
      <c r="P7631" t="str">
        <f t="shared" si="597"/>
        <v>2025</v>
      </c>
      <c r="Q7631" t="str">
        <f t="shared" si="598"/>
        <v>05</v>
      </c>
      <c r="R7631" t="str">
        <f>+IFERROR(VLOOKUP(I7631, Listado!A:B, 2, FALSE()), "COMERCIALIZADORA INTERNACIONAL CARIBBEAN EXOTICS S A")</f>
        <v>COMERCIALIZADORA INTERNACIONAL CARIBBEAN EXOTICS S A</v>
      </c>
      <c r="S7631" s="25">
        <f>+VLOOKUP(E7631, TC!A:D, 2, FALSE())</f>
        <v>4165.41</v>
      </c>
      <c r="T7631" t="str">
        <f t="shared" si="599"/>
        <v>COP</v>
      </c>
    </row>
    <row r="7632" spans="1:20" ht="18.75" hidden="1" customHeight="1" x14ac:dyDescent="0.25">
      <c r="A7632" t="s">
        <v>2887</v>
      </c>
      <c r="B7632" t="s">
        <v>1923</v>
      </c>
      <c r="C7632" t="s">
        <v>1913</v>
      </c>
      <c r="D7632" s="24">
        <v>6023</v>
      </c>
      <c r="E7632" t="s">
        <v>1739</v>
      </c>
      <c r="F7632" t="s">
        <v>99</v>
      </c>
      <c r="G7632" t="s">
        <v>1914</v>
      </c>
      <c r="H7632" t="s">
        <v>2024</v>
      </c>
      <c r="I7632" t="s">
        <v>3035</v>
      </c>
      <c r="J7632" t="s">
        <v>1915</v>
      </c>
      <c r="K7632" t="s">
        <v>2803</v>
      </c>
      <c r="L7632" s="24">
        <v>156870</v>
      </c>
      <c r="M7632" s="25">
        <f>+VLOOKUP(E7632, TC!A:D, 4, FALSE())</f>
        <v>1.1384499989196741</v>
      </c>
      <c r="N7632" s="24">
        <f t="shared" si="595"/>
        <v>156870</v>
      </c>
      <c r="O7632" t="str">
        <f t="shared" si="596"/>
        <v>FACTURA</v>
      </c>
      <c r="P7632" t="str">
        <f t="shared" si="597"/>
        <v>2025</v>
      </c>
      <c r="Q7632" t="str">
        <f t="shared" si="598"/>
        <v>05</v>
      </c>
      <c r="R7632" t="str">
        <f>+IFERROR(VLOOKUP(I7632, Listado!A:B, 2, FALSE()), "COMERCIALIZADORA INTERNACIONAL CARIBBEAN EXOTICS S A")</f>
        <v>COMERCIALIZADORA INTERNACIONAL CARIBBEAN EXOTICS S A</v>
      </c>
      <c r="S7632" s="25">
        <f>+VLOOKUP(E7632, TC!A:D, 2, FALSE())</f>
        <v>4165.41</v>
      </c>
      <c r="T7632" t="str">
        <f t="shared" si="599"/>
        <v>COP</v>
      </c>
    </row>
    <row r="7633" spans="1:20" ht="18.75" hidden="1" customHeight="1" x14ac:dyDescent="0.25">
      <c r="A7633" t="s">
        <v>2887</v>
      </c>
      <c r="B7633" t="s">
        <v>1923</v>
      </c>
      <c r="C7633" t="s">
        <v>1913</v>
      </c>
      <c r="D7633" s="24">
        <v>6023</v>
      </c>
      <c r="E7633" t="s">
        <v>1739</v>
      </c>
      <c r="F7633" t="s">
        <v>99</v>
      </c>
      <c r="G7633" t="s">
        <v>1914</v>
      </c>
      <c r="H7633" t="s">
        <v>2024</v>
      </c>
      <c r="I7633" t="s">
        <v>3035</v>
      </c>
      <c r="J7633" t="s">
        <v>1915</v>
      </c>
      <c r="K7633" t="s">
        <v>2803</v>
      </c>
      <c r="L7633" s="24">
        <v>91980</v>
      </c>
      <c r="M7633" s="25">
        <f>+VLOOKUP(E7633, TC!A:D, 4, FALSE())</f>
        <v>1.1384499989196741</v>
      </c>
      <c r="N7633" s="24">
        <f t="shared" si="595"/>
        <v>91980</v>
      </c>
      <c r="O7633" t="str">
        <f t="shared" si="596"/>
        <v>FACTURA</v>
      </c>
      <c r="P7633" t="str">
        <f t="shared" si="597"/>
        <v>2025</v>
      </c>
      <c r="Q7633" t="str">
        <f t="shared" si="598"/>
        <v>05</v>
      </c>
      <c r="R7633" t="str">
        <f>+IFERROR(VLOOKUP(I7633, Listado!A:B, 2, FALSE()), "COMERCIALIZADORA INTERNACIONAL CARIBBEAN EXOTICS S A")</f>
        <v>COMERCIALIZADORA INTERNACIONAL CARIBBEAN EXOTICS S A</v>
      </c>
      <c r="S7633" s="25">
        <f>+VLOOKUP(E7633, TC!A:D, 2, FALSE())</f>
        <v>4165.41</v>
      </c>
      <c r="T7633" t="str">
        <f t="shared" si="599"/>
        <v>COP</v>
      </c>
    </row>
    <row r="7634" spans="1:20" ht="18.75" hidden="1" customHeight="1" x14ac:dyDescent="0.25">
      <c r="A7634" t="s">
        <v>2887</v>
      </c>
      <c r="B7634" t="s">
        <v>1923</v>
      </c>
      <c r="C7634" t="s">
        <v>1913</v>
      </c>
      <c r="D7634" s="24">
        <v>6023</v>
      </c>
      <c r="E7634" t="s">
        <v>1739</v>
      </c>
      <c r="F7634" t="s">
        <v>99</v>
      </c>
      <c r="G7634" t="s">
        <v>1914</v>
      </c>
      <c r="H7634" t="s">
        <v>2024</v>
      </c>
      <c r="I7634" t="s">
        <v>3035</v>
      </c>
      <c r="J7634" t="s">
        <v>1915</v>
      </c>
      <c r="K7634" t="s">
        <v>2803</v>
      </c>
      <c r="L7634" s="24">
        <v>123060</v>
      </c>
      <c r="M7634" s="25">
        <f>+VLOOKUP(E7634, TC!A:D, 4, FALSE())</f>
        <v>1.1384499989196741</v>
      </c>
      <c r="N7634" s="24">
        <f t="shared" si="595"/>
        <v>123060</v>
      </c>
      <c r="O7634" t="str">
        <f t="shared" si="596"/>
        <v>FACTURA</v>
      </c>
      <c r="P7634" t="str">
        <f t="shared" si="597"/>
        <v>2025</v>
      </c>
      <c r="Q7634" t="str">
        <f t="shared" si="598"/>
        <v>05</v>
      </c>
      <c r="R7634" t="str">
        <f>+IFERROR(VLOOKUP(I7634, Listado!A:B, 2, FALSE()), "COMERCIALIZADORA INTERNACIONAL CARIBBEAN EXOTICS S A")</f>
        <v>COMERCIALIZADORA INTERNACIONAL CARIBBEAN EXOTICS S A</v>
      </c>
      <c r="S7634" s="25">
        <f>+VLOOKUP(E7634, TC!A:D, 2, FALSE())</f>
        <v>4165.41</v>
      </c>
      <c r="T7634" t="str">
        <f t="shared" si="599"/>
        <v>COP</v>
      </c>
    </row>
    <row r="7635" spans="1:20" ht="18.75" hidden="1" customHeight="1" x14ac:dyDescent="0.25">
      <c r="A7635" t="s">
        <v>2887</v>
      </c>
      <c r="B7635" t="s">
        <v>1923</v>
      </c>
      <c r="C7635" t="s">
        <v>1913</v>
      </c>
      <c r="D7635" s="24">
        <v>6023</v>
      </c>
      <c r="E7635" t="s">
        <v>1739</v>
      </c>
      <c r="F7635" t="s">
        <v>99</v>
      </c>
      <c r="G7635" t="s">
        <v>1914</v>
      </c>
      <c r="H7635" t="s">
        <v>2024</v>
      </c>
      <c r="I7635" t="s">
        <v>3035</v>
      </c>
      <c r="J7635" t="s">
        <v>1915</v>
      </c>
      <c r="K7635" t="s">
        <v>2803</v>
      </c>
      <c r="L7635" s="24">
        <v>54180</v>
      </c>
      <c r="M7635" s="25">
        <f>+VLOOKUP(E7635, TC!A:D, 4, FALSE())</f>
        <v>1.1384499989196741</v>
      </c>
      <c r="N7635" s="24">
        <f t="shared" si="595"/>
        <v>54180</v>
      </c>
      <c r="O7635" t="str">
        <f t="shared" si="596"/>
        <v>FACTURA</v>
      </c>
      <c r="P7635" t="str">
        <f t="shared" si="597"/>
        <v>2025</v>
      </c>
      <c r="Q7635" t="str">
        <f t="shared" si="598"/>
        <v>05</v>
      </c>
      <c r="R7635" t="str">
        <f>+IFERROR(VLOOKUP(I7635, Listado!A:B, 2, FALSE()), "COMERCIALIZADORA INTERNACIONAL CARIBBEAN EXOTICS S A")</f>
        <v>COMERCIALIZADORA INTERNACIONAL CARIBBEAN EXOTICS S A</v>
      </c>
      <c r="S7635" s="25">
        <f>+VLOOKUP(E7635, TC!A:D, 2, FALSE())</f>
        <v>4165.41</v>
      </c>
      <c r="T7635" t="str">
        <f t="shared" si="599"/>
        <v>COP</v>
      </c>
    </row>
    <row r="7636" spans="1:20" ht="18.75" hidden="1" customHeight="1" x14ac:dyDescent="0.25">
      <c r="A7636" t="s">
        <v>2887</v>
      </c>
      <c r="B7636" t="s">
        <v>1923</v>
      </c>
      <c r="C7636" t="s">
        <v>1913</v>
      </c>
      <c r="D7636" s="24">
        <v>6023</v>
      </c>
      <c r="E7636" t="s">
        <v>1739</v>
      </c>
      <c r="F7636" t="s">
        <v>99</v>
      </c>
      <c r="G7636" t="s">
        <v>1914</v>
      </c>
      <c r="H7636" t="s">
        <v>2024</v>
      </c>
      <c r="I7636" t="s">
        <v>3035</v>
      </c>
      <c r="J7636" t="s">
        <v>1915</v>
      </c>
      <c r="K7636" t="s">
        <v>2803</v>
      </c>
      <c r="L7636" s="24">
        <v>8820</v>
      </c>
      <c r="M7636" s="25">
        <f>+VLOOKUP(E7636, TC!A:D, 4, FALSE())</f>
        <v>1.1384499989196741</v>
      </c>
      <c r="N7636" s="24">
        <f t="shared" si="595"/>
        <v>8820</v>
      </c>
      <c r="O7636" t="str">
        <f t="shared" si="596"/>
        <v>FACTURA</v>
      </c>
      <c r="P7636" t="str">
        <f t="shared" si="597"/>
        <v>2025</v>
      </c>
      <c r="Q7636" t="str">
        <f t="shared" si="598"/>
        <v>05</v>
      </c>
      <c r="R7636" t="str">
        <f>+IFERROR(VLOOKUP(I7636, Listado!A:B, 2, FALSE()), "COMERCIALIZADORA INTERNACIONAL CARIBBEAN EXOTICS S A")</f>
        <v>COMERCIALIZADORA INTERNACIONAL CARIBBEAN EXOTICS S A</v>
      </c>
      <c r="S7636" s="25">
        <f>+VLOOKUP(E7636, TC!A:D, 2, FALSE())</f>
        <v>4165.41</v>
      </c>
      <c r="T7636" t="str">
        <f t="shared" si="599"/>
        <v>COP</v>
      </c>
    </row>
    <row r="7637" spans="1:20" ht="18.75" hidden="1" customHeight="1" x14ac:dyDescent="0.25">
      <c r="A7637" t="s">
        <v>2887</v>
      </c>
      <c r="B7637" t="s">
        <v>5</v>
      </c>
      <c r="C7637" t="s">
        <v>1970</v>
      </c>
      <c r="D7637" s="24">
        <v>2371</v>
      </c>
      <c r="E7637" t="s">
        <v>1739</v>
      </c>
      <c r="F7637" t="s">
        <v>1924</v>
      </c>
      <c r="G7637" t="s">
        <v>108</v>
      </c>
      <c r="H7637" t="s">
        <v>3083</v>
      </c>
      <c r="I7637" t="s">
        <v>1871</v>
      </c>
      <c r="J7637" t="s">
        <v>1919</v>
      </c>
      <c r="K7637" t="s">
        <v>1959</v>
      </c>
      <c r="L7637" s="24">
        <v>-300</v>
      </c>
      <c r="M7637" s="25">
        <f>+VLOOKUP(E7637, TC!A:D, 4, FALSE())</f>
        <v>1.1384499989196741</v>
      </c>
      <c r="N7637" s="24">
        <f t="shared" si="595"/>
        <v>-341.53499967590221</v>
      </c>
      <c r="O7637" t="str">
        <f t="shared" si="596"/>
        <v>NOTAS</v>
      </c>
      <c r="P7637" t="str">
        <f t="shared" si="597"/>
        <v>2025</v>
      </c>
      <c r="Q7637" t="str">
        <f t="shared" si="598"/>
        <v>05</v>
      </c>
      <c r="R7637" t="str">
        <f>+IFERROR(VLOOKUP(I7637, Listado!A:B, 2, FALSE()), "COMERCIALIZADORA INTERNACIONAL CARIBBEAN EXOTICS S A")</f>
        <v>PIEDRAHITA PEREZ MARIANA</v>
      </c>
      <c r="S7637" s="25">
        <f>+VLOOKUP(E7637, TC!A:D, 2, FALSE())</f>
        <v>4165.41</v>
      </c>
      <c r="T7637" t="str">
        <f t="shared" si="599"/>
        <v>EUR</v>
      </c>
    </row>
    <row r="7638" spans="1:20" ht="18.75" hidden="1" customHeight="1" x14ac:dyDescent="0.25">
      <c r="A7638" t="s">
        <v>2887</v>
      </c>
      <c r="B7638" t="s">
        <v>5</v>
      </c>
      <c r="C7638" t="s">
        <v>1970</v>
      </c>
      <c r="D7638" s="24">
        <v>2371</v>
      </c>
      <c r="E7638" t="s">
        <v>1739</v>
      </c>
      <c r="F7638" t="s">
        <v>1924</v>
      </c>
      <c r="G7638" t="s">
        <v>108</v>
      </c>
      <c r="H7638" t="s">
        <v>3083</v>
      </c>
      <c r="I7638" t="s">
        <v>1871</v>
      </c>
      <c r="J7638" t="s">
        <v>1919</v>
      </c>
      <c r="K7638" t="s">
        <v>1960</v>
      </c>
      <c r="L7638" s="24">
        <v>-1.2</v>
      </c>
      <c r="M7638" s="25">
        <f>+VLOOKUP(E7638, TC!A:D, 4, FALSE())</f>
        <v>1.1384499989196741</v>
      </c>
      <c r="N7638" s="24">
        <f t="shared" si="595"/>
        <v>-1.3661399987036089</v>
      </c>
      <c r="O7638" t="str">
        <f t="shared" si="596"/>
        <v>NOTAS</v>
      </c>
      <c r="P7638" t="str">
        <f t="shared" si="597"/>
        <v>2025</v>
      </c>
      <c r="Q7638" t="str">
        <f t="shared" si="598"/>
        <v>05</v>
      </c>
      <c r="R7638" t="str">
        <f>+IFERROR(VLOOKUP(I7638, Listado!A:B, 2, FALSE()), "COMERCIALIZADORA INTERNACIONAL CARIBBEAN EXOTICS S A")</f>
        <v>PIEDRAHITA PEREZ MARIANA</v>
      </c>
      <c r="S7638" s="25">
        <f>+VLOOKUP(E7638, TC!A:D, 2, FALSE())</f>
        <v>4165.41</v>
      </c>
      <c r="T7638" t="str">
        <f t="shared" si="599"/>
        <v>EUR</v>
      </c>
    </row>
    <row r="7639" spans="1:20" ht="18.75" hidden="1" customHeight="1" x14ac:dyDescent="0.25">
      <c r="A7639" t="s">
        <v>2887</v>
      </c>
      <c r="B7639" t="s">
        <v>5</v>
      </c>
      <c r="C7639" t="s">
        <v>1970</v>
      </c>
      <c r="D7639" s="24">
        <v>2371</v>
      </c>
      <c r="E7639" t="s">
        <v>1739</v>
      </c>
      <c r="F7639" t="s">
        <v>1924</v>
      </c>
      <c r="G7639" t="s">
        <v>108</v>
      </c>
      <c r="H7639" t="s">
        <v>3083</v>
      </c>
      <c r="I7639" t="s">
        <v>1871</v>
      </c>
      <c r="J7639" t="s">
        <v>1919</v>
      </c>
      <c r="K7639" t="s">
        <v>1964</v>
      </c>
      <c r="L7639" s="24">
        <v>-1978.8</v>
      </c>
      <c r="M7639" s="25">
        <f>+VLOOKUP(E7639, TC!A:D, 4, FALSE())</f>
        <v>1.1384499989196741</v>
      </c>
      <c r="N7639" s="24">
        <f t="shared" si="595"/>
        <v>-2252.7648578622511</v>
      </c>
      <c r="O7639" t="str">
        <f t="shared" si="596"/>
        <v>NOTAS</v>
      </c>
      <c r="P7639" t="str">
        <f t="shared" si="597"/>
        <v>2025</v>
      </c>
      <c r="Q7639" t="str">
        <f t="shared" si="598"/>
        <v>05</v>
      </c>
      <c r="R7639" t="str">
        <f>+IFERROR(VLOOKUP(I7639, Listado!A:B, 2, FALSE()), "COMERCIALIZADORA INTERNACIONAL CARIBBEAN EXOTICS S A")</f>
        <v>PIEDRAHITA PEREZ MARIANA</v>
      </c>
      <c r="S7639" s="25">
        <f>+VLOOKUP(E7639, TC!A:D, 2, FALSE())</f>
        <v>4165.41</v>
      </c>
      <c r="T7639" t="str">
        <f t="shared" si="599"/>
        <v>EUR</v>
      </c>
    </row>
    <row r="7640" spans="1:20" ht="18.75" hidden="1" customHeight="1" x14ac:dyDescent="0.25">
      <c r="A7640" t="s">
        <v>2887</v>
      </c>
      <c r="B7640" t="s">
        <v>5</v>
      </c>
      <c r="C7640" t="s">
        <v>1970</v>
      </c>
      <c r="D7640" s="24">
        <v>2372</v>
      </c>
      <c r="E7640" t="s">
        <v>1739</v>
      </c>
      <c r="F7640" t="s">
        <v>128</v>
      </c>
      <c r="G7640" t="s">
        <v>110</v>
      </c>
      <c r="H7640" t="s">
        <v>3084</v>
      </c>
      <c r="I7640" t="s">
        <v>1848</v>
      </c>
      <c r="J7640" t="s">
        <v>1917</v>
      </c>
      <c r="K7640" t="s">
        <v>1918</v>
      </c>
      <c r="L7640" s="24">
        <v>-92.4</v>
      </c>
      <c r="M7640" s="25">
        <f>+VLOOKUP(E7640, TC!A:D, 4, FALSE())</f>
        <v>1.1384499989196741</v>
      </c>
      <c r="N7640" s="24">
        <f t="shared" si="595"/>
        <v>-92.4</v>
      </c>
      <c r="O7640" t="str">
        <f t="shared" si="596"/>
        <v>ANULACIÓN FE</v>
      </c>
      <c r="P7640" t="str">
        <f t="shared" si="597"/>
        <v>2025</v>
      </c>
      <c r="Q7640" t="str">
        <f t="shared" si="598"/>
        <v>05</v>
      </c>
      <c r="R7640" t="str">
        <f>+IFERROR(VLOOKUP(I7640, Listado!A:B, 2, FALSE()), "COMERCIALIZADORA INTERNACIONAL CARIBBEAN EXOTICS S A")</f>
        <v>PEREZ MEJIA MARIA PAULINA</v>
      </c>
      <c r="S7640" s="25">
        <f>+VLOOKUP(E7640, TC!A:D, 2, FALSE())</f>
        <v>4165.41</v>
      </c>
      <c r="T7640" t="str">
        <f t="shared" si="599"/>
        <v>USD</v>
      </c>
    </row>
    <row r="7641" spans="1:20" ht="18.75" hidden="1" customHeight="1" x14ac:dyDescent="0.25">
      <c r="A7641" t="s">
        <v>2887</v>
      </c>
      <c r="B7641" t="s">
        <v>5</v>
      </c>
      <c r="C7641" t="s">
        <v>1970</v>
      </c>
      <c r="D7641" s="24">
        <v>2373</v>
      </c>
      <c r="E7641" t="s">
        <v>1739</v>
      </c>
      <c r="F7641" t="s">
        <v>128</v>
      </c>
      <c r="G7641" t="s">
        <v>112</v>
      </c>
      <c r="H7641" t="s">
        <v>2226</v>
      </c>
      <c r="I7641" t="s">
        <v>1856</v>
      </c>
      <c r="J7641" t="s">
        <v>1930</v>
      </c>
      <c r="K7641" t="s">
        <v>1928</v>
      </c>
      <c r="L7641" s="24">
        <v>-1149.97</v>
      </c>
      <c r="M7641" s="25">
        <f>+VLOOKUP(E7641, TC!A:D, 4, FALSE())</f>
        <v>1.1384499989196741</v>
      </c>
      <c r="N7641" s="24">
        <f t="shared" si="595"/>
        <v>-1149.97</v>
      </c>
      <c r="O7641" t="str">
        <f t="shared" si="596"/>
        <v>ANULACIÓN FE</v>
      </c>
      <c r="P7641" t="str">
        <f t="shared" si="597"/>
        <v>2025</v>
      </c>
      <c r="Q7641" t="str">
        <f t="shared" si="598"/>
        <v>05</v>
      </c>
      <c r="R7641" t="str">
        <f>+IFERROR(VLOOKUP(I7641, Listado!A:B, 2, FALSE()), "COMERCIALIZADORA INTERNACIONAL CARIBBEAN EXOTICS S A")</f>
        <v>HINCAPIE CONTRERAS ERIKA STEFANIA</v>
      </c>
      <c r="S7641" s="25">
        <f>+VLOOKUP(E7641, TC!A:D, 2, FALSE())</f>
        <v>4165.41</v>
      </c>
      <c r="T7641" t="str">
        <f t="shared" si="599"/>
        <v>USD</v>
      </c>
    </row>
    <row r="7642" spans="1:20" ht="18.75" hidden="1" customHeight="1" x14ac:dyDescent="0.25">
      <c r="A7642" t="s">
        <v>2887</v>
      </c>
      <c r="B7642" t="s">
        <v>5</v>
      </c>
      <c r="C7642" t="s">
        <v>1970</v>
      </c>
      <c r="D7642" s="24">
        <v>2373</v>
      </c>
      <c r="E7642" t="s">
        <v>1739</v>
      </c>
      <c r="F7642" t="s">
        <v>128</v>
      </c>
      <c r="G7642" t="s">
        <v>112</v>
      </c>
      <c r="H7642" t="s">
        <v>2226</v>
      </c>
      <c r="I7642" t="s">
        <v>1856</v>
      </c>
      <c r="J7642" t="s">
        <v>1930</v>
      </c>
      <c r="K7642" t="s">
        <v>1934</v>
      </c>
      <c r="L7642" s="24">
        <v>-1586.1</v>
      </c>
      <c r="M7642" s="25">
        <f>+VLOOKUP(E7642, TC!A:D, 4, FALSE())</f>
        <v>1.1384499989196741</v>
      </c>
      <c r="N7642" s="24">
        <f t="shared" si="595"/>
        <v>-1586.1</v>
      </c>
      <c r="O7642" t="str">
        <f t="shared" si="596"/>
        <v>ANULACIÓN FE</v>
      </c>
      <c r="P7642" t="str">
        <f t="shared" si="597"/>
        <v>2025</v>
      </c>
      <c r="Q7642" t="str">
        <f t="shared" si="598"/>
        <v>05</v>
      </c>
      <c r="R7642" t="str">
        <f>+IFERROR(VLOOKUP(I7642, Listado!A:B, 2, FALSE()), "COMERCIALIZADORA INTERNACIONAL CARIBBEAN EXOTICS S A")</f>
        <v>HINCAPIE CONTRERAS ERIKA STEFANIA</v>
      </c>
      <c r="S7642" s="25">
        <f>+VLOOKUP(E7642, TC!A:D, 2, FALSE())</f>
        <v>4165.41</v>
      </c>
      <c r="T7642" t="str">
        <f t="shared" si="599"/>
        <v>USD</v>
      </c>
    </row>
    <row r="7643" spans="1:20" ht="18.75" hidden="1" customHeight="1" x14ac:dyDescent="0.25">
      <c r="A7643" t="s">
        <v>2887</v>
      </c>
      <c r="B7643" t="s">
        <v>5</v>
      </c>
      <c r="C7643" t="s">
        <v>1970</v>
      </c>
      <c r="D7643" s="24">
        <v>2373</v>
      </c>
      <c r="E7643" t="s">
        <v>1739</v>
      </c>
      <c r="F7643" t="s">
        <v>128</v>
      </c>
      <c r="G7643" t="s">
        <v>112</v>
      </c>
      <c r="H7643" t="s">
        <v>2226</v>
      </c>
      <c r="I7643" t="s">
        <v>1856</v>
      </c>
      <c r="J7643" t="s">
        <v>1930</v>
      </c>
      <c r="K7643" t="s">
        <v>1935</v>
      </c>
      <c r="L7643" s="24">
        <v>-2316.3000000000002</v>
      </c>
      <c r="M7643" s="25">
        <f>+VLOOKUP(E7643, TC!A:D, 4, FALSE())</f>
        <v>1.1384499989196741</v>
      </c>
      <c r="N7643" s="24">
        <f t="shared" si="595"/>
        <v>-2316.3000000000002</v>
      </c>
      <c r="O7643" t="str">
        <f t="shared" si="596"/>
        <v>ANULACIÓN FE</v>
      </c>
      <c r="P7643" t="str">
        <f t="shared" si="597"/>
        <v>2025</v>
      </c>
      <c r="Q7643" t="str">
        <f t="shared" si="598"/>
        <v>05</v>
      </c>
      <c r="R7643" t="str">
        <f>+IFERROR(VLOOKUP(I7643, Listado!A:B, 2, FALSE()), "COMERCIALIZADORA INTERNACIONAL CARIBBEAN EXOTICS S A")</f>
        <v>HINCAPIE CONTRERAS ERIKA STEFANIA</v>
      </c>
      <c r="S7643" s="25">
        <f>+VLOOKUP(E7643, TC!A:D, 2, FALSE())</f>
        <v>4165.41</v>
      </c>
      <c r="T7643" t="str">
        <f t="shared" si="599"/>
        <v>USD</v>
      </c>
    </row>
    <row r="7644" spans="1:20" ht="18.75" hidden="1" customHeight="1" x14ac:dyDescent="0.25">
      <c r="A7644" t="s">
        <v>2887</v>
      </c>
      <c r="B7644" t="s">
        <v>5</v>
      </c>
      <c r="C7644" t="s">
        <v>1970</v>
      </c>
      <c r="D7644" s="24">
        <v>2374</v>
      </c>
      <c r="E7644" t="s">
        <v>1739</v>
      </c>
      <c r="F7644" t="s">
        <v>1924</v>
      </c>
      <c r="G7644" t="s">
        <v>112</v>
      </c>
      <c r="H7644" t="s">
        <v>2226</v>
      </c>
      <c r="I7644" t="s">
        <v>1863</v>
      </c>
      <c r="J7644" t="s">
        <v>1926</v>
      </c>
      <c r="K7644" t="s">
        <v>1928</v>
      </c>
      <c r="L7644" s="24">
        <v>-418.33</v>
      </c>
      <c r="M7644" s="25">
        <f>+VLOOKUP(E7644, TC!A:D, 4, FALSE())</f>
        <v>1.1384499989196741</v>
      </c>
      <c r="N7644" s="24">
        <f t="shared" si="595"/>
        <v>-476.24778804806726</v>
      </c>
      <c r="O7644" t="str">
        <f t="shared" si="596"/>
        <v>ANULACIÓN FE</v>
      </c>
      <c r="P7644" t="str">
        <f t="shared" si="597"/>
        <v>2025</v>
      </c>
      <c r="Q7644" t="str">
        <f t="shared" si="598"/>
        <v>05</v>
      </c>
      <c r="R7644" t="str">
        <f>+IFERROR(VLOOKUP(I7644, Listado!A:B, 2, FALSE()), "COMERCIALIZADORA INTERNACIONAL CARIBBEAN EXOTICS S A")</f>
        <v>HINCAPIE CONTRERAS ERIKA STEFANIA</v>
      </c>
      <c r="S7644" s="25">
        <f>+VLOOKUP(E7644, TC!A:D, 2, FALSE())</f>
        <v>4165.41</v>
      </c>
      <c r="T7644" t="str">
        <f t="shared" si="599"/>
        <v>EUR</v>
      </c>
    </row>
    <row r="7645" spans="1:20" ht="18.75" hidden="1" customHeight="1" x14ac:dyDescent="0.25">
      <c r="A7645" t="s">
        <v>2887</v>
      </c>
      <c r="B7645" t="s">
        <v>5</v>
      </c>
      <c r="C7645" t="s">
        <v>1970</v>
      </c>
      <c r="D7645" s="24">
        <v>2374</v>
      </c>
      <c r="E7645" t="s">
        <v>1739</v>
      </c>
      <c r="F7645" t="s">
        <v>1924</v>
      </c>
      <c r="G7645" t="s">
        <v>112</v>
      </c>
      <c r="H7645" t="s">
        <v>2226</v>
      </c>
      <c r="I7645" t="s">
        <v>1863</v>
      </c>
      <c r="J7645" t="s">
        <v>1926</v>
      </c>
      <c r="K7645" t="s">
        <v>2949</v>
      </c>
      <c r="L7645" s="24">
        <v>-535.79999999999995</v>
      </c>
      <c r="M7645" s="25">
        <f>+VLOOKUP(E7645, TC!A:D, 4, FALSE())</f>
        <v>1.1384499989196741</v>
      </c>
      <c r="N7645" s="24">
        <f t="shared" si="595"/>
        <v>-609.98150942116138</v>
      </c>
      <c r="O7645" t="str">
        <f t="shared" si="596"/>
        <v>ANULACIÓN FE</v>
      </c>
      <c r="P7645" t="str">
        <f t="shared" si="597"/>
        <v>2025</v>
      </c>
      <c r="Q7645" t="str">
        <f t="shared" si="598"/>
        <v>05</v>
      </c>
      <c r="R7645" t="str">
        <f>+IFERROR(VLOOKUP(I7645, Listado!A:B, 2, FALSE()), "COMERCIALIZADORA INTERNACIONAL CARIBBEAN EXOTICS S A")</f>
        <v>HINCAPIE CONTRERAS ERIKA STEFANIA</v>
      </c>
      <c r="S7645" s="25">
        <f>+VLOOKUP(E7645, TC!A:D, 2, FALSE())</f>
        <v>4165.41</v>
      </c>
      <c r="T7645" t="str">
        <f t="shared" si="599"/>
        <v>EUR</v>
      </c>
    </row>
    <row r="7646" spans="1:20" ht="18.75" hidden="1" customHeight="1" x14ac:dyDescent="0.25">
      <c r="A7646" t="s">
        <v>2887</v>
      </c>
      <c r="B7646" t="s">
        <v>5</v>
      </c>
      <c r="C7646" t="s">
        <v>1970</v>
      </c>
      <c r="D7646" s="24">
        <v>2375</v>
      </c>
      <c r="E7646" t="s">
        <v>1739</v>
      </c>
      <c r="F7646" t="s">
        <v>1924</v>
      </c>
      <c r="G7646" t="s">
        <v>112</v>
      </c>
      <c r="H7646" t="s">
        <v>2226</v>
      </c>
      <c r="I7646" t="s">
        <v>1863</v>
      </c>
      <c r="J7646" t="s">
        <v>1926</v>
      </c>
      <c r="K7646" t="s">
        <v>1928</v>
      </c>
      <c r="L7646" s="24">
        <v>-493</v>
      </c>
      <c r="M7646" s="25">
        <f>+VLOOKUP(E7646, TC!A:D, 4, FALSE())</f>
        <v>1.1384499989196741</v>
      </c>
      <c r="N7646" s="24">
        <f t="shared" si="595"/>
        <v>-561.25584946739934</v>
      </c>
      <c r="O7646" t="str">
        <f t="shared" si="596"/>
        <v>ANULACIÓN FE</v>
      </c>
      <c r="P7646" t="str">
        <f t="shared" si="597"/>
        <v>2025</v>
      </c>
      <c r="Q7646" t="str">
        <f t="shared" si="598"/>
        <v>05</v>
      </c>
      <c r="R7646" t="str">
        <f>+IFERROR(VLOOKUP(I7646, Listado!A:B, 2, FALSE()), "COMERCIALIZADORA INTERNACIONAL CARIBBEAN EXOTICS S A")</f>
        <v>HINCAPIE CONTRERAS ERIKA STEFANIA</v>
      </c>
      <c r="S7646" s="25">
        <f>+VLOOKUP(E7646, TC!A:D, 2, FALSE())</f>
        <v>4165.41</v>
      </c>
      <c r="T7646" t="str">
        <f t="shared" si="599"/>
        <v>EUR</v>
      </c>
    </row>
    <row r="7647" spans="1:20" ht="18.75" hidden="1" customHeight="1" x14ac:dyDescent="0.25">
      <c r="A7647" t="s">
        <v>2887</v>
      </c>
      <c r="B7647" t="s">
        <v>5</v>
      </c>
      <c r="C7647" t="s">
        <v>1970</v>
      </c>
      <c r="D7647" s="24">
        <v>2375</v>
      </c>
      <c r="E7647" t="s">
        <v>1739</v>
      </c>
      <c r="F7647" t="s">
        <v>1924</v>
      </c>
      <c r="G7647" t="s">
        <v>112</v>
      </c>
      <c r="H7647" t="s">
        <v>2226</v>
      </c>
      <c r="I7647" t="s">
        <v>1863</v>
      </c>
      <c r="J7647" t="s">
        <v>1926</v>
      </c>
      <c r="K7647" t="s">
        <v>36</v>
      </c>
      <c r="L7647" s="24">
        <v>-617</v>
      </c>
      <c r="M7647" s="25">
        <f>+VLOOKUP(E7647, TC!A:D, 4, FALSE())</f>
        <v>1.1384499989196741</v>
      </c>
      <c r="N7647" s="24">
        <f t="shared" si="595"/>
        <v>-702.4236493334389</v>
      </c>
      <c r="O7647" t="str">
        <f t="shared" si="596"/>
        <v>ANULACIÓN FE</v>
      </c>
      <c r="P7647" t="str">
        <f t="shared" si="597"/>
        <v>2025</v>
      </c>
      <c r="Q7647" t="str">
        <f t="shared" si="598"/>
        <v>05</v>
      </c>
      <c r="R7647" t="str">
        <f>+IFERROR(VLOOKUP(I7647, Listado!A:B, 2, FALSE()), "COMERCIALIZADORA INTERNACIONAL CARIBBEAN EXOTICS S A")</f>
        <v>HINCAPIE CONTRERAS ERIKA STEFANIA</v>
      </c>
      <c r="S7647" s="25">
        <f>+VLOOKUP(E7647, TC!A:D, 2, FALSE())</f>
        <v>4165.41</v>
      </c>
      <c r="T7647" t="str">
        <f t="shared" si="599"/>
        <v>EUR</v>
      </c>
    </row>
    <row r="7648" spans="1:20" ht="18.75" hidden="1" customHeight="1" x14ac:dyDescent="0.25">
      <c r="A7648" t="s">
        <v>2887</v>
      </c>
      <c r="B7648" t="s">
        <v>1923</v>
      </c>
      <c r="C7648" t="s">
        <v>1913</v>
      </c>
      <c r="D7648" s="24">
        <v>6024</v>
      </c>
      <c r="E7648" t="s">
        <v>1740</v>
      </c>
      <c r="F7648" t="s">
        <v>99</v>
      </c>
      <c r="G7648" t="s">
        <v>1914</v>
      </c>
      <c r="H7648" t="s">
        <v>2024</v>
      </c>
      <c r="I7648" t="s">
        <v>1838</v>
      </c>
      <c r="J7648" t="s">
        <v>1915</v>
      </c>
      <c r="K7648" t="s">
        <v>2025</v>
      </c>
      <c r="L7648" s="24">
        <v>164400</v>
      </c>
      <c r="M7648" s="25">
        <f>+VLOOKUP(E7648, TC!A:D, 4, FALSE())</f>
        <v>1.1341499996398914</v>
      </c>
      <c r="N7648" s="24">
        <f t="shared" si="595"/>
        <v>164400</v>
      </c>
      <c r="O7648" t="str">
        <f t="shared" si="596"/>
        <v>FACTURA</v>
      </c>
      <c r="P7648" t="str">
        <f t="shared" si="597"/>
        <v>2025</v>
      </c>
      <c r="Q7648" t="str">
        <f t="shared" si="598"/>
        <v>05</v>
      </c>
      <c r="R7648" t="str">
        <f>+IFERROR(VLOOKUP(I7648, Listado!A:B, 2, FALSE()), "COMERCIALIZADORA INTERNACIONAL CARIBBEAN EXOTICS S A")</f>
        <v>LONDOÑO ECHEVERRI ALEJANDRA</v>
      </c>
      <c r="S7648" s="25">
        <f>+VLOOKUP(E7648, TC!A:D, 2, FALSE())</f>
        <v>4165.41</v>
      </c>
      <c r="T7648" t="str">
        <f t="shared" si="599"/>
        <v>COP</v>
      </c>
    </row>
    <row r="7649" spans="1:20" ht="18.75" hidden="1" customHeight="1" x14ac:dyDescent="0.25">
      <c r="A7649" t="s">
        <v>2887</v>
      </c>
      <c r="B7649" t="s">
        <v>1923</v>
      </c>
      <c r="C7649" t="s">
        <v>1913</v>
      </c>
      <c r="D7649" s="24">
        <v>6024</v>
      </c>
      <c r="E7649" t="s">
        <v>1740</v>
      </c>
      <c r="F7649" t="s">
        <v>99</v>
      </c>
      <c r="G7649" t="s">
        <v>1914</v>
      </c>
      <c r="H7649" t="s">
        <v>2024</v>
      </c>
      <c r="I7649" t="s">
        <v>1838</v>
      </c>
      <c r="J7649" t="s">
        <v>1915</v>
      </c>
      <c r="K7649" t="s">
        <v>2025</v>
      </c>
      <c r="L7649" s="24">
        <v>230800</v>
      </c>
      <c r="M7649" s="25">
        <f>+VLOOKUP(E7649, TC!A:D, 4, FALSE())</f>
        <v>1.1341499996398914</v>
      </c>
      <c r="N7649" s="24">
        <f t="shared" si="595"/>
        <v>230800</v>
      </c>
      <c r="O7649" t="str">
        <f t="shared" si="596"/>
        <v>FACTURA</v>
      </c>
      <c r="P7649" t="str">
        <f t="shared" si="597"/>
        <v>2025</v>
      </c>
      <c r="Q7649" t="str">
        <f t="shared" si="598"/>
        <v>05</v>
      </c>
      <c r="R7649" t="str">
        <f>+IFERROR(VLOOKUP(I7649, Listado!A:B, 2, FALSE()), "COMERCIALIZADORA INTERNACIONAL CARIBBEAN EXOTICS S A")</f>
        <v>LONDOÑO ECHEVERRI ALEJANDRA</v>
      </c>
      <c r="S7649" s="25">
        <f>+VLOOKUP(E7649, TC!A:D, 2, FALSE())</f>
        <v>4165.41</v>
      </c>
      <c r="T7649" t="str">
        <f t="shared" si="599"/>
        <v>COP</v>
      </c>
    </row>
    <row r="7650" spans="1:20" ht="18.75" hidden="1" customHeight="1" x14ac:dyDescent="0.25">
      <c r="A7650" t="s">
        <v>2887</v>
      </c>
      <c r="B7650" t="s">
        <v>1923</v>
      </c>
      <c r="C7650" t="s">
        <v>1913</v>
      </c>
      <c r="D7650" s="24">
        <v>6024</v>
      </c>
      <c r="E7650" t="s">
        <v>1740</v>
      </c>
      <c r="F7650" t="s">
        <v>99</v>
      </c>
      <c r="G7650" t="s">
        <v>1914</v>
      </c>
      <c r="H7650" t="s">
        <v>2024</v>
      </c>
      <c r="I7650" t="s">
        <v>1838</v>
      </c>
      <c r="J7650" t="s">
        <v>1915</v>
      </c>
      <c r="K7650" t="s">
        <v>2028</v>
      </c>
      <c r="L7650" s="24">
        <v>20700</v>
      </c>
      <c r="M7650" s="25">
        <f>+VLOOKUP(E7650, TC!A:D, 4, FALSE())</f>
        <v>1.1341499996398914</v>
      </c>
      <c r="N7650" s="24">
        <f t="shared" si="595"/>
        <v>20700</v>
      </c>
      <c r="O7650" t="str">
        <f t="shared" si="596"/>
        <v>FACTURA</v>
      </c>
      <c r="P7650" t="str">
        <f t="shared" si="597"/>
        <v>2025</v>
      </c>
      <c r="Q7650" t="str">
        <f t="shared" si="598"/>
        <v>05</v>
      </c>
      <c r="R7650" t="str">
        <f>+IFERROR(VLOOKUP(I7650, Listado!A:B, 2, FALSE()), "COMERCIALIZADORA INTERNACIONAL CARIBBEAN EXOTICS S A")</f>
        <v>LONDOÑO ECHEVERRI ALEJANDRA</v>
      </c>
      <c r="S7650" s="25">
        <f>+VLOOKUP(E7650, TC!A:D, 2, FALSE())</f>
        <v>4165.41</v>
      </c>
      <c r="T7650" t="str">
        <f t="shared" si="599"/>
        <v>COP</v>
      </c>
    </row>
    <row r="7651" spans="1:20" ht="18.75" hidden="1" customHeight="1" x14ac:dyDescent="0.25">
      <c r="A7651" t="s">
        <v>2887</v>
      </c>
      <c r="B7651" t="s">
        <v>1923</v>
      </c>
      <c r="C7651" t="s">
        <v>1913</v>
      </c>
      <c r="D7651" s="24">
        <v>6024</v>
      </c>
      <c r="E7651" t="s">
        <v>1740</v>
      </c>
      <c r="F7651" t="s">
        <v>99</v>
      </c>
      <c r="G7651" t="s">
        <v>1914</v>
      </c>
      <c r="H7651" t="s">
        <v>2024</v>
      </c>
      <c r="I7651" t="s">
        <v>1838</v>
      </c>
      <c r="J7651" t="s">
        <v>1915</v>
      </c>
      <c r="K7651" t="s">
        <v>2021</v>
      </c>
      <c r="L7651" s="24">
        <v>53200</v>
      </c>
      <c r="M7651" s="25">
        <f>+VLOOKUP(E7651, TC!A:D, 4, FALSE())</f>
        <v>1.1341499996398914</v>
      </c>
      <c r="N7651" s="24">
        <f t="shared" si="595"/>
        <v>53200</v>
      </c>
      <c r="O7651" t="str">
        <f t="shared" si="596"/>
        <v>FACTURA</v>
      </c>
      <c r="P7651" t="str">
        <f t="shared" si="597"/>
        <v>2025</v>
      </c>
      <c r="Q7651" t="str">
        <f t="shared" si="598"/>
        <v>05</v>
      </c>
      <c r="R7651" t="str">
        <f>+IFERROR(VLOOKUP(I7651, Listado!A:B, 2, FALSE()), "COMERCIALIZADORA INTERNACIONAL CARIBBEAN EXOTICS S A")</f>
        <v>LONDOÑO ECHEVERRI ALEJANDRA</v>
      </c>
      <c r="S7651" s="25">
        <f>+VLOOKUP(E7651, TC!A:D, 2, FALSE())</f>
        <v>4165.41</v>
      </c>
      <c r="T7651" t="str">
        <f t="shared" si="599"/>
        <v>COP</v>
      </c>
    </row>
    <row r="7652" spans="1:20" ht="18.75" hidden="1" customHeight="1" x14ac:dyDescent="0.25">
      <c r="A7652" t="s">
        <v>2887</v>
      </c>
      <c r="B7652" t="s">
        <v>1923</v>
      </c>
      <c r="C7652" t="s">
        <v>1913</v>
      </c>
      <c r="D7652" s="24">
        <v>6024</v>
      </c>
      <c r="E7652" t="s">
        <v>1740</v>
      </c>
      <c r="F7652" t="s">
        <v>99</v>
      </c>
      <c r="G7652" t="s">
        <v>1914</v>
      </c>
      <c r="H7652" t="s">
        <v>2024</v>
      </c>
      <c r="I7652" t="s">
        <v>1838</v>
      </c>
      <c r="J7652" t="s">
        <v>1915</v>
      </c>
      <c r="K7652" t="s">
        <v>2022</v>
      </c>
      <c r="L7652" s="24">
        <v>18400</v>
      </c>
      <c r="M7652" s="25">
        <f>+VLOOKUP(E7652, TC!A:D, 4, FALSE())</f>
        <v>1.1341499996398914</v>
      </c>
      <c r="N7652" s="24">
        <f t="shared" si="595"/>
        <v>18400</v>
      </c>
      <c r="O7652" t="str">
        <f t="shared" si="596"/>
        <v>FACTURA</v>
      </c>
      <c r="P7652" t="str">
        <f t="shared" si="597"/>
        <v>2025</v>
      </c>
      <c r="Q7652" t="str">
        <f t="shared" si="598"/>
        <v>05</v>
      </c>
      <c r="R7652" t="str">
        <f>+IFERROR(VLOOKUP(I7652, Listado!A:B, 2, FALSE()), "COMERCIALIZADORA INTERNACIONAL CARIBBEAN EXOTICS S A")</f>
        <v>LONDOÑO ECHEVERRI ALEJANDRA</v>
      </c>
      <c r="S7652" s="25">
        <f>+VLOOKUP(E7652, TC!A:D, 2, FALSE())</f>
        <v>4165.41</v>
      </c>
      <c r="T7652" t="str">
        <f t="shared" si="599"/>
        <v>COP</v>
      </c>
    </row>
    <row r="7653" spans="1:20" ht="18.75" hidden="1" customHeight="1" x14ac:dyDescent="0.25">
      <c r="A7653" t="s">
        <v>2887</v>
      </c>
      <c r="B7653" t="s">
        <v>1923</v>
      </c>
      <c r="C7653" t="s">
        <v>1913</v>
      </c>
      <c r="D7653" s="24">
        <v>6024</v>
      </c>
      <c r="E7653" t="s">
        <v>1740</v>
      </c>
      <c r="F7653" t="s">
        <v>99</v>
      </c>
      <c r="G7653" t="s">
        <v>1914</v>
      </c>
      <c r="H7653" t="s">
        <v>2024</v>
      </c>
      <c r="I7653" t="s">
        <v>1838</v>
      </c>
      <c r="J7653" t="s">
        <v>1915</v>
      </c>
      <c r="K7653" t="s">
        <v>2022</v>
      </c>
      <c r="L7653" s="24">
        <v>13800</v>
      </c>
      <c r="M7653" s="25">
        <f>+VLOOKUP(E7653, TC!A:D, 4, FALSE())</f>
        <v>1.1341499996398914</v>
      </c>
      <c r="N7653" s="24">
        <f t="shared" si="595"/>
        <v>13800</v>
      </c>
      <c r="O7653" t="str">
        <f t="shared" si="596"/>
        <v>FACTURA</v>
      </c>
      <c r="P7653" t="str">
        <f t="shared" si="597"/>
        <v>2025</v>
      </c>
      <c r="Q7653" t="str">
        <f t="shared" si="598"/>
        <v>05</v>
      </c>
      <c r="R7653" t="str">
        <f>+IFERROR(VLOOKUP(I7653, Listado!A:B, 2, FALSE()), "COMERCIALIZADORA INTERNACIONAL CARIBBEAN EXOTICS S A")</f>
        <v>LONDOÑO ECHEVERRI ALEJANDRA</v>
      </c>
      <c r="S7653" s="25">
        <f>+VLOOKUP(E7653, TC!A:D, 2, FALSE())</f>
        <v>4165.41</v>
      </c>
      <c r="T7653" t="str">
        <f t="shared" si="599"/>
        <v>COP</v>
      </c>
    </row>
    <row r="7654" spans="1:20" ht="18.75" hidden="1" customHeight="1" x14ac:dyDescent="0.25">
      <c r="A7654" t="s">
        <v>2887</v>
      </c>
      <c r="B7654" t="s">
        <v>1923</v>
      </c>
      <c r="C7654" t="s">
        <v>1913</v>
      </c>
      <c r="D7654" s="24">
        <v>6024</v>
      </c>
      <c r="E7654" t="s">
        <v>1740</v>
      </c>
      <c r="F7654" t="s">
        <v>99</v>
      </c>
      <c r="G7654" t="s">
        <v>1914</v>
      </c>
      <c r="H7654" t="s">
        <v>2024</v>
      </c>
      <c r="I7654" t="s">
        <v>1838</v>
      </c>
      <c r="J7654" t="s">
        <v>1915</v>
      </c>
      <c r="K7654" t="s">
        <v>2022</v>
      </c>
      <c r="L7654" s="24">
        <v>12190</v>
      </c>
      <c r="M7654" s="25">
        <f>+VLOOKUP(E7654, TC!A:D, 4, FALSE())</f>
        <v>1.1341499996398914</v>
      </c>
      <c r="N7654" s="24">
        <f t="shared" si="595"/>
        <v>12190</v>
      </c>
      <c r="O7654" t="str">
        <f t="shared" si="596"/>
        <v>FACTURA</v>
      </c>
      <c r="P7654" t="str">
        <f t="shared" si="597"/>
        <v>2025</v>
      </c>
      <c r="Q7654" t="str">
        <f t="shared" si="598"/>
        <v>05</v>
      </c>
      <c r="R7654" t="str">
        <f>+IFERROR(VLOOKUP(I7654, Listado!A:B, 2, FALSE()), "COMERCIALIZADORA INTERNACIONAL CARIBBEAN EXOTICS S A")</f>
        <v>LONDOÑO ECHEVERRI ALEJANDRA</v>
      </c>
      <c r="S7654" s="25">
        <f>+VLOOKUP(E7654, TC!A:D, 2, FALSE())</f>
        <v>4165.41</v>
      </c>
      <c r="T7654" t="str">
        <f t="shared" si="599"/>
        <v>COP</v>
      </c>
    </row>
    <row r="7655" spans="1:20" ht="18.75" hidden="1" customHeight="1" x14ac:dyDescent="0.25">
      <c r="A7655" t="s">
        <v>2887</v>
      </c>
      <c r="B7655" t="s">
        <v>1923</v>
      </c>
      <c r="C7655" t="s">
        <v>1913</v>
      </c>
      <c r="D7655" s="24">
        <v>6024</v>
      </c>
      <c r="E7655" t="s">
        <v>1740</v>
      </c>
      <c r="F7655" t="s">
        <v>99</v>
      </c>
      <c r="G7655" t="s">
        <v>1914</v>
      </c>
      <c r="H7655" t="s">
        <v>2024</v>
      </c>
      <c r="I7655" t="s">
        <v>1838</v>
      </c>
      <c r="J7655" t="s">
        <v>1915</v>
      </c>
      <c r="K7655" t="s">
        <v>2022</v>
      </c>
      <c r="L7655" s="24">
        <v>66470</v>
      </c>
      <c r="M7655" s="25">
        <f>+VLOOKUP(E7655, TC!A:D, 4, FALSE())</f>
        <v>1.1341499996398914</v>
      </c>
      <c r="N7655" s="24">
        <f t="shared" si="595"/>
        <v>66470</v>
      </c>
      <c r="O7655" t="str">
        <f t="shared" si="596"/>
        <v>FACTURA</v>
      </c>
      <c r="P7655" t="str">
        <f t="shared" si="597"/>
        <v>2025</v>
      </c>
      <c r="Q7655" t="str">
        <f t="shared" si="598"/>
        <v>05</v>
      </c>
      <c r="R7655" t="str">
        <f>+IFERROR(VLOOKUP(I7655, Listado!A:B, 2, FALSE()), "COMERCIALIZADORA INTERNACIONAL CARIBBEAN EXOTICS S A")</f>
        <v>LONDOÑO ECHEVERRI ALEJANDRA</v>
      </c>
      <c r="S7655" s="25">
        <f>+VLOOKUP(E7655, TC!A:D, 2, FALSE())</f>
        <v>4165.41</v>
      </c>
      <c r="T7655" t="str">
        <f t="shared" si="599"/>
        <v>COP</v>
      </c>
    </row>
    <row r="7656" spans="1:20" ht="18.75" hidden="1" customHeight="1" x14ac:dyDescent="0.25">
      <c r="A7656" t="s">
        <v>2887</v>
      </c>
      <c r="B7656" t="s">
        <v>1923</v>
      </c>
      <c r="C7656" t="s">
        <v>1913</v>
      </c>
      <c r="D7656" s="24">
        <v>6024</v>
      </c>
      <c r="E7656" t="s">
        <v>1740</v>
      </c>
      <c r="F7656" t="s">
        <v>99</v>
      </c>
      <c r="G7656" t="s">
        <v>1914</v>
      </c>
      <c r="H7656" t="s">
        <v>2024</v>
      </c>
      <c r="I7656" t="s">
        <v>1838</v>
      </c>
      <c r="J7656" t="s">
        <v>1915</v>
      </c>
      <c r="K7656" t="s">
        <v>2803</v>
      </c>
      <c r="L7656" s="24">
        <v>136200</v>
      </c>
      <c r="M7656" s="25">
        <f>+VLOOKUP(E7656, TC!A:D, 4, FALSE())</f>
        <v>1.1341499996398914</v>
      </c>
      <c r="N7656" s="24">
        <f t="shared" si="595"/>
        <v>136200</v>
      </c>
      <c r="O7656" t="str">
        <f t="shared" si="596"/>
        <v>FACTURA</v>
      </c>
      <c r="P7656" t="str">
        <f t="shared" si="597"/>
        <v>2025</v>
      </c>
      <c r="Q7656" t="str">
        <f t="shared" si="598"/>
        <v>05</v>
      </c>
      <c r="R7656" t="str">
        <f>+IFERROR(VLOOKUP(I7656, Listado!A:B, 2, FALSE()), "COMERCIALIZADORA INTERNACIONAL CARIBBEAN EXOTICS S A")</f>
        <v>LONDOÑO ECHEVERRI ALEJANDRA</v>
      </c>
      <c r="S7656" s="25">
        <f>+VLOOKUP(E7656, TC!A:D, 2, FALSE())</f>
        <v>4165.41</v>
      </c>
      <c r="T7656" t="str">
        <f t="shared" si="599"/>
        <v>COP</v>
      </c>
    </row>
    <row r="7657" spans="1:20" ht="18.75" hidden="1" customHeight="1" x14ac:dyDescent="0.25">
      <c r="A7657" t="s">
        <v>2887</v>
      </c>
      <c r="B7657" t="s">
        <v>1923</v>
      </c>
      <c r="C7657" t="s">
        <v>1913</v>
      </c>
      <c r="D7657" s="24">
        <v>6024</v>
      </c>
      <c r="E7657" t="s">
        <v>1740</v>
      </c>
      <c r="F7657" t="s">
        <v>99</v>
      </c>
      <c r="G7657" t="s">
        <v>1914</v>
      </c>
      <c r="H7657" t="s">
        <v>2024</v>
      </c>
      <c r="I7657" t="s">
        <v>1838</v>
      </c>
      <c r="J7657" t="s">
        <v>1915</v>
      </c>
      <c r="K7657" t="s">
        <v>2803</v>
      </c>
      <c r="L7657" s="24">
        <v>26000</v>
      </c>
      <c r="M7657" s="25">
        <f>+VLOOKUP(E7657, TC!A:D, 4, FALSE())</f>
        <v>1.1341499996398914</v>
      </c>
      <c r="N7657" s="24">
        <f t="shared" si="595"/>
        <v>26000</v>
      </c>
      <c r="O7657" t="str">
        <f t="shared" si="596"/>
        <v>FACTURA</v>
      </c>
      <c r="P7657" t="str">
        <f t="shared" si="597"/>
        <v>2025</v>
      </c>
      <c r="Q7657" t="str">
        <f t="shared" si="598"/>
        <v>05</v>
      </c>
      <c r="R7657" t="str">
        <f>+IFERROR(VLOOKUP(I7657, Listado!A:B, 2, FALSE()), "COMERCIALIZADORA INTERNACIONAL CARIBBEAN EXOTICS S A")</f>
        <v>LONDOÑO ECHEVERRI ALEJANDRA</v>
      </c>
      <c r="S7657" s="25">
        <f>+VLOOKUP(E7657, TC!A:D, 2, FALSE())</f>
        <v>4165.41</v>
      </c>
      <c r="T7657" t="str">
        <f t="shared" si="599"/>
        <v>COP</v>
      </c>
    </row>
    <row r="7658" spans="1:20" ht="18.75" hidden="1" customHeight="1" x14ac:dyDescent="0.25">
      <c r="A7658" t="s">
        <v>2887</v>
      </c>
      <c r="B7658" t="s">
        <v>1923</v>
      </c>
      <c r="C7658" t="s">
        <v>1913</v>
      </c>
      <c r="D7658" s="24">
        <v>6024</v>
      </c>
      <c r="E7658" t="s">
        <v>1740</v>
      </c>
      <c r="F7658" t="s">
        <v>99</v>
      </c>
      <c r="G7658" t="s">
        <v>1914</v>
      </c>
      <c r="H7658" t="s">
        <v>2024</v>
      </c>
      <c r="I7658" t="s">
        <v>1838</v>
      </c>
      <c r="J7658" t="s">
        <v>1915</v>
      </c>
      <c r="K7658" t="s">
        <v>2803</v>
      </c>
      <c r="L7658" s="24">
        <v>161600</v>
      </c>
      <c r="M7658" s="25">
        <f>+VLOOKUP(E7658, TC!A:D, 4, FALSE())</f>
        <v>1.1341499996398914</v>
      </c>
      <c r="N7658" s="24">
        <f t="shared" si="595"/>
        <v>161600</v>
      </c>
      <c r="O7658" t="str">
        <f t="shared" si="596"/>
        <v>FACTURA</v>
      </c>
      <c r="P7658" t="str">
        <f t="shared" si="597"/>
        <v>2025</v>
      </c>
      <c r="Q7658" t="str">
        <f t="shared" si="598"/>
        <v>05</v>
      </c>
      <c r="R7658" t="str">
        <f>+IFERROR(VLOOKUP(I7658, Listado!A:B, 2, FALSE()), "COMERCIALIZADORA INTERNACIONAL CARIBBEAN EXOTICS S A")</f>
        <v>LONDOÑO ECHEVERRI ALEJANDRA</v>
      </c>
      <c r="S7658" s="25">
        <f>+VLOOKUP(E7658, TC!A:D, 2, FALSE())</f>
        <v>4165.41</v>
      </c>
      <c r="T7658" t="str">
        <f t="shared" si="599"/>
        <v>COP</v>
      </c>
    </row>
    <row r="7659" spans="1:20" ht="18.75" hidden="1" customHeight="1" x14ac:dyDescent="0.25">
      <c r="A7659" t="s">
        <v>2887</v>
      </c>
      <c r="B7659" t="s">
        <v>1923</v>
      </c>
      <c r="C7659" t="s">
        <v>1913</v>
      </c>
      <c r="D7659" s="24">
        <v>6024</v>
      </c>
      <c r="E7659" t="s">
        <v>1740</v>
      </c>
      <c r="F7659" t="s">
        <v>99</v>
      </c>
      <c r="G7659" t="s">
        <v>1914</v>
      </c>
      <c r="H7659" t="s">
        <v>2024</v>
      </c>
      <c r="I7659" t="s">
        <v>1838</v>
      </c>
      <c r="J7659" t="s">
        <v>1915</v>
      </c>
      <c r="K7659" t="s">
        <v>2803</v>
      </c>
      <c r="L7659" s="24">
        <v>7400</v>
      </c>
      <c r="M7659" s="25">
        <f>+VLOOKUP(E7659, TC!A:D, 4, FALSE())</f>
        <v>1.1341499996398914</v>
      </c>
      <c r="N7659" s="24">
        <f t="shared" si="595"/>
        <v>7400</v>
      </c>
      <c r="O7659" t="str">
        <f t="shared" si="596"/>
        <v>FACTURA</v>
      </c>
      <c r="P7659" t="str">
        <f t="shared" si="597"/>
        <v>2025</v>
      </c>
      <c r="Q7659" t="str">
        <f t="shared" si="598"/>
        <v>05</v>
      </c>
      <c r="R7659" t="str">
        <f>+IFERROR(VLOOKUP(I7659, Listado!A:B, 2, FALSE()), "COMERCIALIZADORA INTERNACIONAL CARIBBEAN EXOTICS S A")</f>
        <v>LONDOÑO ECHEVERRI ALEJANDRA</v>
      </c>
      <c r="S7659" s="25">
        <f>+VLOOKUP(E7659, TC!A:D, 2, FALSE())</f>
        <v>4165.41</v>
      </c>
      <c r="T7659" t="str">
        <f t="shared" si="599"/>
        <v>COP</v>
      </c>
    </row>
    <row r="7660" spans="1:20" ht="18.75" hidden="1" customHeight="1" x14ac:dyDescent="0.25">
      <c r="A7660" t="s">
        <v>2887</v>
      </c>
      <c r="B7660" t="s">
        <v>1923</v>
      </c>
      <c r="C7660" t="s">
        <v>1913</v>
      </c>
      <c r="D7660" s="24">
        <v>6025</v>
      </c>
      <c r="E7660" t="s">
        <v>1740</v>
      </c>
      <c r="F7660" t="s">
        <v>99</v>
      </c>
      <c r="G7660" t="s">
        <v>1914</v>
      </c>
      <c r="H7660" t="s">
        <v>2384</v>
      </c>
      <c r="I7660" t="s">
        <v>2973</v>
      </c>
      <c r="J7660" t="s">
        <v>1915</v>
      </c>
      <c r="K7660" t="s">
        <v>2022</v>
      </c>
      <c r="L7660" s="24">
        <v>12600</v>
      </c>
      <c r="M7660" s="25">
        <f>+VLOOKUP(E7660, TC!A:D, 4, FALSE())</f>
        <v>1.1341499996398914</v>
      </c>
      <c r="N7660" s="24">
        <f t="shared" si="595"/>
        <v>12600</v>
      </c>
      <c r="O7660" t="str">
        <f t="shared" si="596"/>
        <v>FACTURA</v>
      </c>
      <c r="P7660" t="str">
        <f t="shared" si="597"/>
        <v>2025</v>
      </c>
      <c r="Q7660" t="str">
        <f t="shared" si="598"/>
        <v>05</v>
      </c>
      <c r="R7660" t="str">
        <f>+IFERROR(VLOOKUP(I7660, Listado!A:B, 2, FALSE()), "COMERCIALIZADORA INTERNACIONAL CARIBBEAN EXOTICS S A")</f>
        <v>COMERCIALIZADORA INTERNACIONAL CARIBBEAN EXOTICS S A</v>
      </c>
      <c r="S7660" s="25">
        <f>+VLOOKUP(E7660, TC!A:D, 2, FALSE())</f>
        <v>4165.41</v>
      </c>
      <c r="T7660" t="str">
        <f t="shared" si="599"/>
        <v>COP</v>
      </c>
    </row>
    <row r="7661" spans="1:20" ht="18.75" hidden="1" customHeight="1" x14ac:dyDescent="0.25">
      <c r="A7661" t="s">
        <v>2887</v>
      </c>
      <c r="B7661" t="s">
        <v>1923</v>
      </c>
      <c r="C7661" t="s">
        <v>1913</v>
      </c>
      <c r="D7661" s="24">
        <v>6025</v>
      </c>
      <c r="E7661" t="s">
        <v>1740</v>
      </c>
      <c r="F7661" t="s">
        <v>99</v>
      </c>
      <c r="G7661" t="s">
        <v>1914</v>
      </c>
      <c r="H7661" t="s">
        <v>2384</v>
      </c>
      <c r="I7661" t="s">
        <v>2973</v>
      </c>
      <c r="J7661" t="s">
        <v>1915</v>
      </c>
      <c r="K7661" t="s">
        <v>2022</v>
      </c>
      <c r="L7661" s="24">
        <v>24080</v>
      </c>
      <c r="M7661" s="25">
        <f>+VLOOKUP(E7661, TC!A:D, 4, FALSE())</f>
        <v>1.1341499996398914</v>
      </c>
      <c r="N7661" s="24">
        <f t="shared" si="595"/>
        <v>24080</v>
      </c>
      <c r="O7661" t="str">
        <f t="shared" si="596"/>
        <v>FACTURA</v>
      </c>
      <c r="P7661" t="str">
        <f t="shared" si="597"/>
        <v>2025</v>
      </c>
      <c r="Q7661" t="str">
        <f t="shared" si="598"/>
        <v>05</v>
      </c>
      <c r="R7661" t="str">
        <f>+IFERROR(VLOOKUP(I7661, Listado!A:B, 2, FALSE()), "COMERCIALIZADORA INTERNACIONAL CARIBBEAN EXOTICS S A")</f>
        <v>COMERCIALIZADORA INTERNACIONAL CARIBBEAN EXOTICS S A</v>
      </c>
      <c r="S7661" s="25">
        <f>+VLOOKUP(E7661, TC!A:D, 2, FALSE())</f>
        <v>4165.41</v>
      </c>
      <c r="T7661" t="str">
        <f t="shared" si="599"/>
        <v>COP</v>
      </c>
    </row>
    <row r="7662" spans="1:20" ht="18.75" hidden="1" customHeight="1" x14ac:dyDescent="0.25">
      <c r="A7662" t="s">
        <v>2887</v>
      </c>
      <c r="B7662" t="s">
        <v>1923</v>
      </c>
      <c r="C7662" t="s">
        <v>1913</v>
      </c>
      <c r="D7662" s="24">
        <v>6025</v>
      </c>
      <c r="E7662" t="s">
        <v>1740</v>
      </c>
      <c r="F7662" t="s">
        <v>99</v>
      </c>
      <c r="G7662" t="s">
        <v>1914</v>
      </c>
      <c r="H7662" t="s">
        <v>2384</v>
      </c>
      <c r="I7662" t="s">
        <v>2973</v>
      </c>
      <c r="J7662" t="s">
        <v>1915</v>
      </c>
      <c r="K7662" t="s">
        <v>2022</v>
      </c>
      <c r="L7662" s="24">
        <v>19320</v>
      </c>
      <c r="M7662" s="25">
        <f>+VLOOKUP(E7662, TC!A:D, 4, FALSE())</f>
        <v>1.1341499996398914</v>
      </c>
      <c r="N7662" s="24">
        <f t="shared" si="595"/>
        <v>19320</v>
      </c>
      <c r="O7662" t="str">
        <f t="shared" si="596"/>
        <v>FACTURA</v>
      </c>
      <c r="P7662" t="str">
        <f t="shared" si="597"/>
        <v>2025</v>
      </c>
      <c r="Q7662" t="str">
        <f t="shared" si="598"/>
        <v>05</v>
      </c>
      <c r="R7662" t="str">
        <f>+IFERROR(VLOOKUP(I7662, Listado!A:B, 2, FALSE()), "COMERCIALIZADORA INTERNACIONAL CARIBBEAN EXOTICS S A")</f>
        <v>COMERCIALIZADORA INTERNACIONAL CARIBBEAN EXOTICS S A</v>
      </c>
      <c r="S7662" s="25">
        <f>+VLOOKUP(E7662, TC!A:D, 2, FALSE())</f>
        <v>4165.41</v>
      </c>
      <c r="T7662" t="str">
        <f t="shared" si="599"/>
        <v>COP</v>
      </c>
    </row>
    <row r="7663" spans="1:20" ht="18.75" hidden="1" customHeight="1" x14ac:dyDescent="0.25">
      <c r="A7663" t="s">
        <v>2887</v>
      </c>
      <c r="B7663" t="s">
        <v>1923</v>
      </c>
      <c r="C7663" t="s">
        <v>1913</v>
      </c>
      <c r="D7663" s="24">
        <v>6025</v>
      </c>
      <c r="E7663" t="s">
        <v>1740</v>
      </c>
      <c r="F7663" t="s">
        <v>99</v>
      </c>
      <c r="G7663" t="s">
        <v>1914</v>
      </c>
      <c r="H7663" t="s">
        <v>2384</v>
      </c>
      <c r="I7663" t="s">
        <v>2973</v>
      </c>
      <c r="J7663" t="s">
        <v>1915</v>
      </c>
      <c r="K7663" t="s">
        <v>2022</v>
      </c>
      <c r="L7663" s="24">
        <v>33880</v>
      </c>
      <c r="M7663" s="25">
        <f>+VLOOKUP(E7663, TC!A:D, 4, FALSE())</f>
        <v>1.1341499996398914</v>
      </c>
      <c r="N7663" s="24">
        <f t="shared" si="595"/>
        <v>33880</v>
      </c>
      <c r="O7663" t="str">
        <f t="shared" si="596"/>
        <v>FACTURA</v>
      </c>
      <c r="P7663" t="str">
        <f t="shared" si="597"/>
        <v>2025</v>
      </c>
      <c r="Q7663" t="str">
        <f t="shared" si="598"/>
        <v>05</v>
      </c>
      <c r="R7663" t="str">
        <f>+IFERROR(VLOOKUP(I7663, Listado!A:B, 2, FALSE()), "COMERCIALIZADORA INTERNACIONAL CARIBBEAN EXOTICS S A")</f>
        <v>COMERCIALIZADORA INTERNACIONAL CARIBBEAN EXOTICS S A</v>
      </c>
      <c r="S7663" s="25">
        <f>+VLOOKUP(E7663, TC!A:D, 2, FALSE())</f>
        <v>4165.41</v>
      </c>
      <c r="T7663" t="str">
        <f t="shared" si="599"/>
        <v>COP</v>
      </c>
    </row>
    <row r="7664" spans="1:20" ht="18.75" hidden="1" customHeight="1" x14ac:dyDescent="0.25">
      <c r="A7664" t="s">
        <v>2887</v>
      </c>
      <c r="B7664" t="s">
        <v>1923</v>
      </c>
      <c r="C7664" t="s">
        <v>1913</v>
      </c>
      <c r="D7664" s="24">
        <v>6025</v>
      </c>
      <c r="E7664" t="s">
        <v>1740</v>
      </c>
      <c r="F7664" t="s">
        <v>99</v>
      </c>
      <c r="G7664" t="s">
        <v>1914</v>
      </c>
      <c r="H7664" t="s">
        <v>2384</v>
      </c>
      <c r="I7664" t="s">
        <v>2973</v>
      </c>
      <c r="J7664" t="s">
        <v>1915</v>
      </c>
      <c r="K7664" t="s">
        <v>2022</v>
      </c>
      <c r="L7664" s="24">
        <v>87360</v>
      </c>
      <c r="M7664" s="25">
        <f>+VLOOKUP(E7664, TC!A:D, 4, FALSE())</f>
        <v>1.1341499996398914</v>
      </c>
      <c r="N7664" s="24">
        <f t="shared" si="595"/>
        <v>87360</v>
      </c>
      <c r="O7664" t="str">
        <f t="shared" si="596"/>
        <v>FACTURA</v>
      </c>
      <c r="P7664" t="str">
        <f t="shared" si="597"/>
        <v>2025</v>
      </c>
      <c r="Q7664" t="str">
        <f t="shared" si="598"/>
        <v>05</v>
      </c>
      <c r="R7664" t="str">
        <f>+IFERROR(VLOOKUP(I7664, Listado!A:B, 2, FALSE()), "COMERCIALIZADORA INTERNACIONAL CARIBBEAN EXOTICS S A")</f>
        <v>COMERCIALIZADORA INTERNACIONAL CARIBBEAN EXOTICS S A</v>
      </c>
      <c r="S7664" s="25">
        <f>+VLOOKUP(E7664, TC!A:D, 2, FALSE())</f>
        <v>4165.41</v>
      </c>
      <c r="T7664" t="str">
        <f t="shared" si="599"/>
        <v>COP</v>
      </c>
    </row>
    <row r="7665" spans="1:20" ht="18.75" hidden="1" customHeight="1" x14ac:dyDescent="0.25">
      <c r="A7665" t="s">
        <v>2887</v>
      </c>
      <c r="B7665" t="s">
        <v>1923</v>
      </c>
      <c r="C7665" t="s">
        <v>1913</v>
      </c>
      <c r="D7665" s="24">
        <v>6025</v>
      </c>
      <c r="E7665" t="s">
        <v>1740</v>
      </c>
      <c r="F7665" t="s">
        <v>99</v>
      </c>
      <c r="G7665" t="s">
        <v>1914</v>
      </c>
      <c r="H7665" t="s">
        <v>2384</v>
      </c>
      <c r="I7665" t="s">
        <v>2973</v>
      </c>
      <c r="J7665" t="s">
        <v>1915</v>
      </c>
      <c r="K7665" t="s">
        <v>2022</v>
      </c>
      <c r="L7665" s="24">
        <v>5320</v>
      </c>
      <c r="M7665" s="25">
        <f>+VLOOKUP(E7665, TC!A:D, 4, FALSE())</f>
        <v>1.1341499996398914</v>
      </c>
      <c r="N7665" s="24">
        <f t="shared" si="595"/>
        <v>5320</v>
      </c>
      <c r="O7665" t="str">
        <f t="shared" si="596"/>
        <v>FACTURA</v>
      </c>
      <c r="P7665" t="str">
        <f t="shared" si="597"/>
        <v>2025</v>
      </c>
      <c r="Q7665" t="str">
        <f t="shared" si="598"/>
        <v>05</v>
      </c>
      <c r="R7665" t="str">
        <f>+IFERROR(VLOOKUP(I7665, Listado!A:B, 2, FALSE()), "COMERCIALIZADORA INTERNACIONAL CARIBBEAN EXOTICS S A")</f>
        <v>COMERCIALIZADORA INTERNACIONAL CARIBBEAN EXOTICS S A</v>
      </c>
      <c r="S7665" s="25">
        <f>+VLOOKUP(E7665, TC!A:D, 2, FALSE())</f>
        <v>4165.41</v>
      </c>
      <c r="T7665" t="str">
        <f t="shared" si="599"/>
        <v>COP</v>
      </c>
    </row>
    <row r="7666" spans="1:20" ht="18.75" hidden="1" customHeight="1" x14ac:dyDescent="0.25">
      <c r="A7666" t="s">
        <v>2887</v>
      </c>
      <c r="B7666" t="s">
        <v>1923</v>
      </c>
      <c r="C7666" t="s">
        <v>1913</v>
      </c>
      <c r="D7666" s="24">
        <v>6026</v>
      </c>
      <c r="E7666" t="s">
        <v>1740</v>
      </c>
      <c r="F7666" t="s">
        <v>99</v>
      </c>
      <c r="G7666" t="s">
        <v>1914</v>
      </c>
      <c r="H7666" t="s">
        <v>2024</v>
      </c>
      <c r="I7666" t="s">
        <v>1839</v>
      </c>
      <c r="J7666" t="s">
        <v>1915</v>
      </c>
      <c r="K7666" t="s">
        <v>2025</v>
      </c>
      <c r="L7666" s="24">
        <v>18000</v>
      </c>
      <c r="M7666" s="25">
        <f>+VLOOKUP(E7666, TC!A:D, 4, FALSE())</f>
        <v>1.1341499996398914</v>
      </c>
      <c r="N7666" s="24">
        <f t="shared" si="595"/>
        <v>18000</v>
      </c>
      <c r="O7666" t="str">
        <f t="shared" si="596"/>
        <v>FACTURA</v>
      </c>
      <c r="P7666" t="str">
        <f t="shared" si="597"/>
        <v>2025</v>
      </c>
      <c r="Q7666" t="str">
        <f t="shared" si="598"/>
        <v>05</v>
      </c>
      <c r="R7666" t="str">
        <f>+IFERROR(VLOOKUP(I7666, Listado!A:B, 2, FALSE()), "COMERCIALIZADORA INTERNACIONAL CARIBBEAN EXOTICS S A")</f>
        <v>LONDOÑO ECHEVERRI ALEJANDRA</v>
      </c>
      <c r="S7666" s="25">
        <f>+VLOOKUP(E7666, TC!A:D, 2, FALSE())</f>
        <v>4165.41</v>
      </c>
      <c r="T7666" t="str">
        <f t="shared" si="599"/>
        <v>COP</v>
      </c>
    </row>
    <row r="7667" spans="1:20" ht="18.75" hidden="1" customHeight="1" x14ac:dyDescent="0.25">
      <c r="A7667" t="s">
        <v>2887</v>
      </c>
      <c r="B7667" t="s">
        <v>1923</v>
      </c>
      <c r="C7667" t="s">
        <v>1913</v>
      </c>
      <c r="D7667" s="24">
        <v>6026</v>
      </c>
      <c r="E7667" t="s">
        <v>1740</v>
      </c>
      <c r="F7667" t="s">
        <v>99</v>
      </c>
      <c r="G7667" t="s">
        <v>1914</v>
      </c>
      <c r="H7667" t="s">
        <v>2024</v>
      </c>
      <c r="I7667" t="s">
        <v>1839</v>
      </c>
      <c r="J7667" t="s">
        <v>1915</v>
      </c>
      <c r="K7667" t="s">
        <v>2027</v>
      </c>
      <c r="L7667" s="24">
        <v>40200</v>
      </c>
      <c r="M7667" s="25">
        <f>+VLOOKUP(E7667, TC!A:D, 4, FALSE())</f>
        <v>1.1341499996398914</v>
      </c>
      <c r="N7667" s="24">
        <f t="shared" si="595"/>
        <v>40200</v>
      </c>
      <c r="O7667" t="str">
        <f t="shared" si="596"/>
        <v>FACTURA</v>
      </c>
      <c r="P7667" t="str">
        <f t="shared" si="597"/>
        <v>2025</v>
      </c>
      <c r="Q7667" t="str">
        <f t="shared" si="598"/>
        <v>05</v>
      </c>
      <c r="R7667" t="str">
        <f>+IFERROR(VLOOKUP(I7667, Listado!A:B, 2, FALSE()), "COMERCIALIZADORA INTERNACIONAL CARIBBEAN EXOTICS S A")</f>
        <v>LONDOÑO ECHEVERRI ALEJANDRA</v>
      </c>
      <c r="S7667" s="25">
        <f>+VLOOKUP(E7667, TC!A:D, 2, FALSE())</f>
        <v>4165.41</v>
      </c>
      <c r="T7667" t="str">
        <f t="shared" si="599"/>
        <v>COP</v>
      </c>
    </row>
    <row r="7668" spans="1:20" ht="18.75" hidden="1" customHeight="1" x14ac:dyDescent="0.25">
      <c r="A7668" t="s">
        <v>2887</v>
      </c>
      <c r="B7668" t="s">
        <v>1923</v>
      </c>
      <c r="C7668" t="s">
        <v>1913</v>
      </c>
      <c r="D7668" s="24">
        <v>6026</v>
      </c>
      <c r="E7668" t="s">
        <v>1740</v>
      </c>
      <c r="F7668" t="s">
        <v>99</v>
      </c>
      <c r="G7668" t="s">
        <v>1914</v>
      </c>
      <c r="H7668" t="s">
        <v>2024</v>
      </c>
      <c r="I7668" t="s">
        <v>1839</v>
      </c>
      <c r="J7668" t="s">
        <v>1915</v>
      </c>
      <c r="K7668" t="s">
        <v>2027</v>
      </c>
      <c r="L7668" s="24">
        <v>36300</v>
      </c>
      <c r="M7668" s="25">
        <f>+VLOOKUP(E7668, TC!A:D, 4, FALSE())</f>
        <v>1.1341499996398914</v>
      </c>
      <c r="N7668" s="24">
        <f t="shared" si="595"/>
        <v>36300</v>
      </c>
      <c r="O7668" t="str">
        <f t="shared" si="596"/>
        <v>FACTURA</v>
      </c>
      <c r="P7668" t="str">
        <f t="shared" si="597"/>
        <v>2025</v>
      </c>
      <c r="Q7668" t="str">
        <f t="shared" si="598"/>
        <v>05</v>
      </c>
      <c r="R7668" t="str">
        <f>+IFERROR(VLOOKUP(I7668, Listado!A:B, 2, FALSE()), "COMERCIALIZADORA INTERNACIONAL CARIBBEAN EXOTICS S A")</f>
        <v>LONDOÑO ECHEVERRI ALEJANDRA</v>
      </c>
      <c r="S7668" s="25">
        <f>+VLOOKUP(E7668, TC!A:D, 2, FALSE())</f>
        <v>4165.41</v>
      </c>
      <c r="T7668" t="str">
        <f t="shared" si="599"/>
        <v>COP</v>
      </c>
    </row>
    <row r="7669" spans="1:20" ht="18.75" hidden="1" customHeight="1" x14ac:dyDescent="0.25">
      <c r="A7669" t="s">
        <v>2887</v>
      </c>
      <c r="B7669" t="s">
        <v>1923</v>
      </c>
      <c r="C7669" t="s">
        <v>1913</v>
      </c>
      <c r="D7669" s="24">
        <v>6026</v>
      </c>
      <c r="E7669" t="s">
        <v>1740</v>
      </c>
      <c r="F7669" t="s">
        <v>99</v>
      </c>
      <c r="G7669" t="s">
        <v>1914</v>
      </c>
      <c r="H7669" t="s">
        <v>2024</v>
      </c>
      <c r="I7669" t="s">
        <v>1839</v>
      </c>
      <c r="J7669" t="s">
        <v>1915</v>
      </c>
      <c r="K7669" t="s">
        <v>2018</v>
      </c>
      <c r="L7669" s="24">
        <v>20000</v>
      </c>
      <c r="M7669" s="25">
        <f>+VLOOKUP(E7669, TC!A:D, 4, FALSE())</f>
        <v>1.1341499996398914</v>
      </c>
      <c r="N7669" s="24">
        <f t="shared" si="595"/>
        <v>20000</v>
      </c>
      <c r="O7669" t="str">
        <f t="shared" si="596"/>
        <v>FACTURA</v>
      </c>
      <c r="P7669" t="str">
        <f t="shared" si="597"/>
        <v>2025</v>
      </c>
      <c r="Q7669" t="str">
        <f t="shared" si="598"/>
        <v>05</v>
      </c>
      <c r="R7669" t="str">
        <f>+IFERROR(VLOOKUP(I7669, Listado!A:B, 2, FALSE()), "COMERCIALIZADORA INTERNACIONAL CARIBBEAN EXOTICS S A")</f>
        <v>LONDOÑO ECHEVERRI ALEJANDRA</v>
      </c>
      <c r="S7669" s="25">
        <f>+VLOOKUP(E7669, TC!A:D, 2, FALSE())</f>
        <v>4165.41</v>
      </c>
      <c r="T7669" t="str">
        <f t="shared" si="599"/>
        <v>COP</v>
      </c>
    </row>
    <row r="7670" spans="1:20" ht="18.75" hidden="1" customHeight="1" x14ac:dyDescent="0.25">
      <c r="A7670" t="s">
        <v>2887</v>
      </c>
      <c r="B7670" t="s">
        <v>1923</v>
      </c>
      <c r="C7670" t="s">
        <v>1913</v>
      </c>
      <c r="D7670" s="24">
        <v>6026</v>
      </c>
      <c r="E7670" t="s">
        <v>1740</v>
      </c>
      <c r="F7670" t="s">
        <v>99</v>
      </c>
      <c r="G7670" t="s">
        <v>1914</v>
      </c>
      <c r="H7670" t="s">
        <v>2024</v>
      </c>
      <c r="I7670" t="s">
        <v>1839</v>
      </c>
      <c r="J7670" t="s">
        <v>1915</v>
      </c>
      <c r="K7670" t="s">
        <v>2028</v>
      </c>
      <c r="L7670" s="24">
        <v>15000</v>
      </c>
      <c r="M7670" s="25">
        <f>+VLOOKUP(E7670, TC!A:D, 4, FALSE())</f>
        <v>1.1341499996398914</v>
      </c>
      <c r="N7670" s="24">
        <f t="shared" si="595"/>
        <v>15000</v>
      </c>
      <c r="O7670" t="str">
        <f t="shared" si="596"/>
        <v>FACTURA</v>
      </c>
      <c r="P7670" t="str">
        <f t="shared" si="597"/>
        <v>2025</v>
      </c>
      <c r="Q7670" t="str">
        <f t="shared" si="598"/>
        <v>05</v>
      </c>
      <c r="R7670" t="str">
        <f>+IFERROR(VLOOKUP(I7670, Listado!A:B, 2, FALSE()), "COMERCIALIZADORA INTERNACIONAL CARIBBEAN EXOTICS S A")</f>
        <v>LONDOÑO ECHEVERRI ALEJANDRA</v>
      </c>
      <c r="S7670" s="25">
        <f>+VLOOKUP(E7670, TC!A:D, 2, FALSE())</f>
        <v>4165.41</v>
      </c>
      <c r="T7670" t="str">
        <f t="shared" si="599"/>
        <v>COP</v>
      </c>
    </row>
    <row r="7671" spans="1:20" ht="18.75" hidden="1" customHeight="1" x14ac:dyDescent="0.25">
      <c r="A7671" t="s">
        <v>2887</v>
      </c>
      <c r="B7671" t="s">
        <v>1923</v>
      </c>
      <c r="C7671" t="s">
        <v>1913</v>
      </c>
      <c r="D7671" s="24">
        <v>6026</v>
      </c>
      <c r="E7671" t="s">
        <v>1740</v>
      </c>
      <c r="F7671" t="s">
        <v>99</v>
      </c>
      <c r="G7671" t="s">
        <v>1914</v>
      </c>
      <c r="H7671" t="s">
        <v>2024</v>
      </c>
      <c r="I7671" t="s">
        <v>1839</v>
      </c>
      <c r="J7671" t="s">
        <v>1915</v>
      </c>
      <c r="K7671" t="s">
        <v>2021</v>
      </c>
      <c r="L7671" s="24">
        <v>2400</v>
      </c>
      <c r="M7671" s="25">
        <f>+VLOOKUP(E7671, TC!A:D, 4, FALSE())</f>
        <v>1.1341499996398914</v>
      </c>
      <c r="N7671" s="24">
        <f t="shared" si="595"/>
        <v>2400</v>
      </c>
      <c r="O7671" t="str">
        <f t="shared" si="596"/>
        <v>FACTURA</v>
      </c>
      <c r="P7671" t="str">
        <f t="shared" si="597"/>
        <v>2025</v>
      </c>
      <c r="Q7671" t="str">
        <f t="shared" si="598"/>
        <v>05</v>
      </c>
      <c r="R7671" t="str">
        <f>+IFERROR(VLOOKUP(I7671, Listado!A:B, 2, FALSE()), "COMERCIALIZADORA INTERNACIONAL CARIBBEAN EXOTICS S A")</f>
        <v>LONDOÑO ECHEVERRI ALEJANDRA</v>
      </c>
      <c r="S7671" s="25">
        <f>+VLOOKUP(E7671, TC!A:D, 2, FALSE())</f>
        <v>4165.41</v>
      </c>
      <c r="T7671" t="str">
        <f t="shared" si="599"/>
        <v>COP</v>
      </c>
    </row>
    <row r="7672" spans="1:20" ht="18.75" hidden="1" customHeight="1" x14ac:dyDescent="0.25">
      <c r="A7672" t="s">
        <v>2887</v>
      </c>
      <c r="B7672" t="s">
        <v>1923</v>
      </c>
      <c r="C7672" t="s">
        <v>1913</v>
      </c>
      <c r="D7672" s="24">
        <v>6026</v>
      </c>
      <c r="E7672" t="s">
        <v>1740</v>
      </c>
      <c r="F7672" t="s">
        <v>99</v>
      </c>
      <c r="G7672" t="s">
        <v>1914</v>
      </c>
      <c r="H7672" t="s">
        <v>2024</v>
      </c>
      <c r="I7672" t="s">
        <v>1839</v>
      </c>
      <c r="J7672" t="s">
        <v>1915</v>
      </c>
      <c r="K7672" t="s">
        <v>2803</v>
      </c>
      <c r="L7672" s="24">
        <v>41140</v>
      </c>
      <c r="M7672" s="25">
        <f>+VLOOKUP(E7672, TC!A:D, 4, FALSE())</f>
        <v>1.1341499996398914</v>
      </c>
      <c r="N7672" s="24">
        <f t="shared" si="595"/>
        <v>41140</v>
      </c>
      <c r="O7672" t="str">
        <f t="shared" si="596"/>
        <v>FACTURA</v>
      </c>
      <c r="P7672" t="str">
        <f t="shared" si="597"/>
        <v>2025</v>
      </c>
      <c r="Q7672" t="str">
        <f t="shared" si="598"/>
        <v>05</v>
      </c>
      <c r="R7672" t="str">
        <f>+IFERROR(VLOOKUP(I7672, Listado!A:B, 2, FALSE()), "COMERCIALIZADORA INTERNACIONAL CARIBBEAN EXOTICS S A")</f>
        <v>LONDOÑO ECHEVERRI ALEJANDRA</v>
      </c>
      <c r="S7672" s="25">
        <f>+VLOOKUP(E7672, TC!A:D, 2, FALSE())</f>
        <v>4165.41</v>
      </c>
      <c r="T7672" t="str">
        <f t="shared" si="599"/>
        <v>COP</v>
      </c>
    </row>
    <row r="7673" spans="1:20" ht="18.75" hidden="1" customHeight="1" x14ac:dyDescent="0.25">
      <c r="A7673" t="s">
        <v>2887</v>
      </c>
      <c r="B7673" t="s">
        <v>1923</v>
      </c>
      <c r="C7673" t="s">
        <v>1913</v>
      </c>
      <c r="D7673" s="24">
        <v>6026</v>
      </c>
      <c r="E7673" t="s">
        <v>1740</v>
      </c>
      <c r="F7673" t="s">
        <v>99</v>
      </c>
      <c r="G7673" t="s">
        <v>1914</v>
      </c>
      <c r="H7673" t="s">
        <v>2024</v>
      </c>
      <c r="I7673" t="s">
        <v>1839</v>
      </c>
      <c r="J7673" t="s">
        <v>1915</v>
      </c>
      <c r="K7673" t="s">
        <v>2803</v>
      </c>
      <c r="L7673" s="24">
        <v>84040</v>
      </c>
      <c r="M7673" s="25">
        <f>+VLOOKUP(E7673, TC!A:D, 4, FALSE())</f>
        <v>1.1341499996398914</v>
      </c>
      <c r="N7673" s="24">
        <f t="shared" si="595"/>
        <v>84040</v>
      </c>
      <c r="O7673" t="str">
        <f t="shared" si="596"/>
        <v>FACTURA</v>
      </c>
      <c r="P7673" t="str">
        <f t="shared" si="597"/>
        <v>2025</v>
      </c>
      <c r="Q7673" t="str">
        <f t="shared" si="598"/>
        <v>05</v>
      </c>
      <c r="R7673" t="str">
        <f>+IFERROR(VLOOKUP(I7673, Listado!A:B, 2, FALSE()), "COMERCIALIZADORA INTERNACIONAL CARIBBEAN EXOTICS S A")</f>
        <v>LONDOÑO ECHEVERRI ALEJANDRA</v>
      </c>
      <c r="S7673" s="25">
        <f>+VLOOKUP(E7673, TC!A:D, 2, FALSE())</f>
        <v>4165.41</v>
      </c>
      <c r="T7673" t="str">
        <f t="shared" si="599"/>
        <v>COP</v>
      </c>
    </row>
    <row r="7674" spans="1:20" ht="18.75" hidden="1" customHeight="1" x14ac:dyDescent="0.25">
      <c r="A7674" t="s">
        <v>2887</v>
      </c>
      <c r="B7674" t="s">
        <v>1923</v>
      </c>
      <c r="C7674" t="s">
        <v>1913</v>
      </c>
      <c r="D7674" s="24">
        <v>6026</v>
      </c>
      <c r="E7674" t="s">
        <v>1740</v>
      </c>
      <c r="F7674" t="s">
        <v>99</v>
      </c>
      <c r="G7674" t="s">
        <v>1914</v>
      </c>
      <c r="H7674" t="s">
        <v>2024</v>
      </c>
      <c r="I7674" t="s">
        <v>1839</v>
      </c>
      <c r="J7674" t="s">
        <v>1915</v>
      </c>
      <c r="K7674" t="s">
        <v>2803</v>
      </c>
      <c r="L7674" s="24">
        <v>25520</v>
      </c>
      <c r="M7674" s="25">
        <f>+VLOOKUP(E7674, TC!A:D, 4, FALSE())</f>
        <v>1.1341499996398914</v>
      </c>
      <c r="N7674" s="24">
        <f t="shared" si="595"/>
        <v>25520</v>
      </c>
      <c r="O7674" t="str">
        <f t="shared" si="596"/>
        <v>FACTURA</v>
      </c>
      <c r="P7674" t="str">
        <f t="shared" si="597"/>
        <v>2025</v>
      </c>
      <c r="Q7674" t="str">
        <f t="shared" si="598"/>
        <v>05</v>
      </c>
      <c r="R7674" t="str">
        <f>+IFERROR(VLOOKUP(I7674, Listado!A:B, 2, FALSE()), "COMERCIALIZADORA INTERNACIONAL CARIBBEAN EXOTICS S A")</f>
        <v>LONDOÑO ECHEVERRI ALEJANDRA</v>
      </c>
      <c r="S7674" s="25">
        <f>+VLOOKUP(E7674, TC!A:D, 2, FALSE())</f>
        <v>4165.41</v>
      </c>
      <c r="T7674" t="str">
        <f t="shared" si="599"/>
        <v>COP</v>
      </c>
    </row>
    <row r="7675" spans="1:20" ht="18.75" hidden="1" customHeight="1" x14ac:dyDescent="0.25">
      <c r="A7675" t="s">
        <v>2887</v>
      </c>
      <c r="B7675" t="s">
        <v>1923</v>
      </c>
      <c r="C7675" t="s">
        <v>1913</v>
      </c>
      <c r="D7675" s="24">
        <v>6026</v>
      </c>
      <c r="E7675" t="s">
        <v>1740</v>
      </c>
      <c r="F7675" t="s">
        <v>99</v>
      </c>
      <c r="G7675" t="s">
        <v>1914</v>
      </c>
      <c r="H7675" t="s">
        <v>2024</v>
      </c>
      <c r="I7675" t="s">
        <v>1839</v>
      </c>
      <c r="J7675" t="s">
        <v>1915</v>
      </c>
      <c r="K7675" t="s">
        <v>2803</v>
      </c>
      <c r="L7675" s="24">
        <v>356840</v>
      </c>
      <c r="M7675" s="25">
        <f>+VLOOKUP(E7675, TC!A:D, 4, FALSE())</f>
        <v>1.1341499996398914</v>
      </c>
      <c r="N7675" s="24">
        <f t="shared" si="595"/>
        <v>356840</v>
      </c>
      <c r="O7675" t="str">
        <f t="shared" si="596"/>
        <v>FACTURA</v>
      </c>
      <c r="P7675" t="str">
        <f t="shared" si="597"/>
        <v>2025</v>
      </c>
      <c r="Q7675" t="str">
        <f t="shared" si="598"/>
        <v>05</v>
      </c>
      <c r="R7675" t="str">
        <f>+IFERROR(VLOOKUP(I7675, Listado!A:B, 2, FALSE()), "COMERCIALIZADORA INTERNACIONAL CARIBBEAN EXOTICS S A")</f>
        <v>LONDOÑO ECHEVERRI ALEJANDRA</v>
      </c>
      <c r="S7675" s="25">
        <f>+VLOOKUP(E7675, TC!A:D, 2, FALSE())</f>
        <v>4165.41</v>
      </c>
      <c r="T7675" t="str">
        <f t="shared" si="599"/>
        <v>COP</v>
      </c>
    </row>
    <row r="7676" spans="1:20" ht="18.75" hidden="1" customHeight="1" x14ac:dyDescent="0.25">
      <c r="A7676" t="s">
        <v>2887</v>
      </c>
      <c r="B7676" t="s">
        <v>1923</v>
      </c>
      <c r="C7676" t="s">
        <v>1913</v>
      </c>
      <c r="D7676" s="24">
        <v>6026</v>
      </c>
      <c r="E7676" t="s">
        <v>1740</v>
      </c>
      <c r="F7676" t="s">
        <v>99</v>
      </c>
      <c r="G7676" t="s">
        <v>1914</v>
      </c>
      <c r="H7676" t="s">
        <v>2024</v>
      </c>
      <c r="I7676" t="s">
        <v>1839</v>
      </c>
      <c r="J7676" t="s">
        <v>1915</v>
      </c>
      <c r="K7676" t="s">
        <v>2803</v>
      </c>
      <c r="L7676" s="24">
        <v>17160</v>
      </c>
      <c r="M7676" s="25">
        <f>+VLOOKUP(E7676, TC!A:D, 4, FALSE())</f>
        <v>1.1341499996398914</v>
      </c>
      <c r="N7676" s="24">
        <f t="shared" si="595"/>
        <v>17160</v>
      </c>
      <c r="O7676" t="str">
        <f t="shared" si="596"/>
        <v>FACTURA</v>
      </c>
      <c r="P7676" t="str">
        <f t="shared" si="597"/>
        <v>2025</v>
      </c>
      <c r="Q7676" t="str">
        <f t="shared" si="598"/>
        <v>05</v>
      </c>
      <c r="R7676" t="str">
        <f>+IFERROR(VLOOKUP(I7676, Listado!A:B, 2, FALSE()), "COMERCIALIZADORA INTERNACIONAL CARIBBEAN EXOTICS S A")</f>
        <v>LONDOÑO ECHEVERRI ALEJANDRA</v>
      </c>
      <c r="S7676" s="25">
        <f>+VLOOKUP(E7676, TC!A:D, 2, FALSE())</f>
        <v>4165.41</v>
      </c>
      <c r="T7676" t="str">
        <f t="shared" si="599"/>
        <v>COP</v>
      </c>
    </row>
    <row r="7677" spans="1:20" ht="18.75" hidden="1" customHeight="1" x14ac:dyDescent="0.25">
      <c r="A7677" t="s">
        <v>2887</v>
      </c>
      <c r="B7677" t="s">
        <v>5</v>
      </c>
      <c r="C7677" t="s">
        <v>1913</v>
      </c>
      <c r="D7677" s="24">
        <v>12023</v>
      </c>
      <c r="E7677" t="s">
        <v>1740</v>
      </c>
      <c r="F7677" t="s">
        <v>99</v>
      </c>
      <c r="G7677" t="s">
        <v>113</v>
      </c>
      <c r="I7677" t="s">
        <v>1859</v>
      </c>
      <c r="J7677" t="s">
        <v>1915</v>
      </c>
      <c r="K7677" t="s">
        <v>1916</v>
      </c>
      <c r="L7677" s="24">
        <v>6542400</v>
      </c>
      <c r="M7677" s="25">
        <f>+VLOOKUP(E7677, TC!A:D, 4, FALSE())</f>
        <v>1.1341499996398914</v>
      </c>
      <c r="N7677" s="24">
        <f t="shared" si="595"/>
        <v>6542400</v>
      </c>
      <c r="O7677" t="str">
        <f t="shared" si="596"/>
        <v>FACTURA</v>
      </c>
      <c r="P7677" t="str">
        <f t="shared" si="597"/>
        <v>2025</v>
      </c>
      <c r="Q7677" t="str">
        <f t="shared" si="598"/>
        <v>05</v>
      </c>
      <c r="R7677" t="str">
        <f>+IFERROR(VLOOKUP(I7677, Listado!A:B, 2, FALSE()), "COMERCIALIZADORA INTERNACIONAL CARIBBEAN EXOTICS S A")</f>
        <v>LONDOÑO ECHEVERRI ALEJANDRA</v>
      </c>
      <c r="S7677" s="25">
        <f>+VLOOKUP(E7677, TC!A:D, 2, FALSE())</f>
        <v>4165.41</v>
      </c>
      <c r="T7677" t="str">
        <f t="shared" si="599"/>
        <v>COP</v>
      </c>
    </row>
    <row r="7678" spans="1:20" ht="18.75" hidden="1" customHeight="1" x14ac:dyDescent="0.25">
      <c r="A7678" t="s">
        <v>2887</v>
      </c>
      <c r="B7678" t="s">
        <v>5</v>
      </c>
      <c r="C7678" t="s">
        <v>1913</v>
      </c>
      <c r="D7678" s="24">
        <v>12024</v>
      </c>
      <c r="E7678" t="s">
        <v>1740</v>
      </c>
      <c r="F7678" t="s">
        <v>99</v>
      </c>
      <c r="G7678" t="s">
        <v>1914</v>
      </c>
      <c r="H7678" t="s">
        <v>2621</v>
      </c>
      <c r="I7678" t="s">
        <v>2729</v>
      </c>
      <c r="J7678" t="s">
        <v>1915</v>
      </c>
      <c r="K7678" t="s">
        <v>107</v>
      </c>
      <c r="L7678" s="24">
        <v>880000</v>
      </c>
      <c r="M7678" s="25">
        <f>+VLOOKUP(E7678, TC!A:D, 4, FALSE())</f>
        <v>1.1341499996398914</v>
      </c>
      <c r="N7678" s="24">
        <f t="shared" si="595"/>
        <v>880000</v>
      </c>
      <c r="O7678" t="str">
        <f t="shared" si="596"/>
        <v>FACTURA</v>
      </c>
      <c r="P7678" t="str">
        <f t="shared" si="597"/>
        <v>2025</v>
      </c>
      <c r="Q7678" t="str">
        <f t="shared" si="598"/>
        <v>05</v>
      </c>
      <c r="R7678" t="str">
        <f>+IFERROR(VLOOKUP(I7678, Listado!A:B, 2, FALSE()), "COMERCIALIZADORA INTERNACIONAL CARIBBEAN EXOTICS S A")</f>
        <v>COMERCIALIZADORA INTERNACIONAL CARIBBEAN EXOTICS S A</v>
      </c>
      <c r="S7678" s="25">
        <f>+VLOOKUP(E7678, TC!A:D, 2, FALSE())</f>
        <v>4165.41</v>
      </c>
      <c r="T7678" t="str">
        <f t="shared" si="599"/>
        <v>COP</v>
      </c>
    </row>
    <row r="7679" spans="1:20" ht="18.75" hidden="1" customHeight="1" x14ac:dyDescent="0.25">
      <c r="A7679" t="s">
        <v>2887</v>
      </c>
      <c r="B7679" t="s">
        <v>5</v>
      </c>
      <c r="C7679" t="s">
        <v>1913</v>
      </c>
      <c r="D7679" s="24">
        <v>12024</v>
      </c>
      <c r="E7679" t="s">
        <v>1740</v>
      </c>
      <c r="F7679" t="s">
        <v>99</v>
      </c>
      <c r="G7679" t="s">
        <v>1914</v>
      </c>
      <c r="H7679" t="s">
        <v>2621</v>
      </c>
      <c r="I7679" t="s">
        <v>2729</v>
      </c>
      <c r="J7679" t="s">
        <v>1915</v>
      </c>
      <c r="K7679" t="s">
        <v>2728</v>
      </c>
      <c r="L7679" s="24">
        <v>1280000</v>
      </c>
      <c r="M7679" s="25">
        <f>+VLOOKUP(E7679, TC!A:D, 4, FALSE())</f>
        <v>1.1341499996398914</v>
      </c>
      <c r="N7679" s="24">
        <f t="shared" si="595"/>
        <v>1280000</v>
      </c>
      <c r="O7679" t="str">
        <f t="shared" si="596"/>
        <v>FACTURA</v>
      </c>
      <c r="P7679" t="str">
        <f t="shared" si="597"/>
        <v>2025</v>
      </c>
      <c r="Q7679" t="str">
        <f t="shared" si="598"/>
        <v>05</v>
      </c>
      <c r="R7679" t="str">
        <f>+IFERROR(VLOOKUP(I7679, Listado!A:B, 2, FALSE()), "COMERCIALIZADORA INTERNACIONAL CARIBBEAN EXOTICS S A")</f>
        <v>COMERCIALIZADORA INTERNACIONAL CARIBBEAN EXOTICS S A</v>
      </c>
      <c r="S7679" s="25">
        <f>+VLOOKUP(E7679, TC!A:D, 2, FALSE())</f>
        <v>4165.41</v>
      </c>
      <c r="T7679" t="str">
        <f t="shared" si="599"/>
        <v>COP</v>
      </c>
    </row>
    <row r="7680" spans="1:20" ht="18.75" hidden="1" customHeight="1" x14ac:dyDescent="0.25">
      <c r="A7680" t="s">
        <v>2887</v>
      </c>
      <c r="B7680" t="s">
        <v>5</v>
      </c>
      <c r="C7680" t="s">
        <v>1913</v>
      </c>
      <c r="D7680" s="24">
        <v>12025</v>
      </c>
      <c r="E7680" t="s">
        <v>1740</v>
      </c>
      <c r="F7680" t="s">
        <v>99</v>
      </c>
      <c r="G7680" t="s">
        <v>1914</v>
      </c>
      <c r="H7680" t="s">
        <v>2621</v>
      </c>
      <c r="I7680" t="s">
        <v>2527</v>
      </c>
      <c r="J7680" t="s">
        <v>1915</v>
      </c>
      <c r="K7680" t="s">
        <v>107</v>
      </c>
      <c r="L7680" s="24">
        <v>440000</v>
      </c>
      <c r="M7680" s="25">
        <f>+VLOOKUP(E7680, TC!A:D, 4, FALSE())</f>
        <v>1.1341499996398914</v>
      </c>
      <c r="N7680" s="24">
        <f t="shared" si="595"/>
        <v>440000</v>
      </c>
      <c r="O7680" t="str">
        <f t="shared" si="596"/>
        <v>FACTURA</v>
      </c>
      <c r="P7680" t="str">
        <f t="shared" si="597"/>
        <v>2025</v>
      </c>
      <c r="Q7680" t="str">
        <f t="shared" si="598"/>
        <v>05</v>
      </c>
      <c r="R7680" t="str">
        <f>+IFERROR(VLOOKUP(I7680, Listado!A:B, 2, FALSE()), "COMERCIALIZADORA INTERNACIONAL CARIBBEAN EXOTICS S A")</f>
        <v>COMERCIALIZADORA INTERNACIONAL CARIBBEAN EXOTICS S A</v>
      </c>
      <c r="S7680" s="25">
        <f>+VLOOKUP(E7680, TC!A:D, 2, FALSE())</f>
        <v>4165.41</v>
      </c>
      <c r="T7680" t="str">
        <f t="shared" si="599"/>
        <v>COP</v>
      </c>
    </row>
    <row r="7681" spans="1:20" ht="18.75" hidden="1" customHeight="1" x14ac:dyDescent="0.25">
      <c r="A7681" t="s">
        <v>2887</v>
      </c>
      <c r="B7681" t="s">
        <v>5</v>
      </c>
      <c r="C7681" t="s">
        <v>1913</v>
      </c>
      <c r="D7681" s="24">
        <v>12026</v>
      </c>
      <c r="E7681" t="s">
        <v>1740</v>
      </c>
      <c r="F7681" t="s">
        <v>99</v>
      </c>
      <c r="G7681" t="s">
        <v>1914</v>
      </c>
      <c r="H7681" t="s">
        <v>2621</v>
      </c>
      <c r="I7681" t="s">
        <v>2489</v>
      </c>
      <c r="J7681" t="s">
        <v>1915</v>
      </c>
      <c r="K7681" t="s">
        <v>107</v>
      </c>
      <c r="L7681" s="24">
        <v>220000</v>
      </c>
      <c r="M7681" s="25">
        <f>+VLOOKUP(E7681, TC!A:D, 4, FALSE())</f>
        <v>1.1341499996398914</v>
      </c>
      <c r="N7681" s="24">
        <f t="shared" si="595"/>
        <v>220000</v>
      </c>
      <c r="O7681" t="str">
        <f t="shared" si="596"/>
        <v>FACTURA</v>
      </c>
      <c r="P7681" t="str">
        <f t="shared" si="597"/>
        <v>2025</v>
      </c>
      <c r="Q7681" t="str">
        <f t="shared" si="598"/>
        <v>05</v>
      </c>
      <c r="R7681" t="str">
        <f>+IFERROR(VLOOKUP(I7681, Listado!A:B, 2, FALSE()), "COMERCIALIZADORA INTERNACIONAL CARIBBEAN EXOTICS S A")</f>
        <v>COMERCIALIZADORA INTERNACIONAL CARIBBEAN EXOTICS S A</v>
      </c>
      <c r="S7681" s="25">
        <f>+VLOOKUP(E7681, TC!A:D, 2, FALSE())</f>
        <v>4165.41</v>
      </c>
      <c r="T7681" t="str">
        <f t="shared" si="599"/>
        <v>COP</v>
      </c>
    </row>
    <row r="7682" spans="1:20" ht="18.75" hidden="1" customHeight="1" x14ac:dyDescent="0.25">
      <c r="A7682" t="s">
        <v>2887</v>
      </c>
      <c r="B7682" t="s">
        <v>5</v>
      </c>
      <c r="C7682" t="s">
        <v>1913</v>
      </c>
      <c r="D7682" s="24">
        <v>12026</v>
      </c>
      <c r="E7682" t="s">
        <v>1740</v>
      </c>
      <c r="F7682" t="s">
        <v>99</v>
      </c>
      <c r="G7682" t="s">
        <v>1914</v>
      </c>
      <c r="H7682" t="s">
        <v>2621</v>
      </c>
      <c r="I7682" t="s">
        <v>2489</v>
      </c>
      <c r="J7682" t="s">
        <v>1915</v>
      </c>
      <c r="K7682" t="s">
        <v>111</v>
      </c>
      <c r="L7682" s="24">
        <v>1400000</v>
      </c>
      <c r="M7682" s="25">
        <f>+VLOOKUP(E7682, TC!A:D, 4, FALSE())</f>
        <v>1.1341499996398914</v>
      </c>
      <c r="N7682" s="24">
        <f t="shared" ref="N7682:N7745" si="600">+IF(F7682="EUR", (M7682*L7682), IF(I7682="JUAN MATAS SAS", (L7682/S7682), L7682))</f>
        <v>1400000</v>
      </c>
      <c r="O7682" t="str">
        <f t="shared" ref="O7682:O7745" si="601">+IF(C7682="CFE", "FACTURA", IF(ISERROR(SEARCH("ANULA", H7682))=FALSE(), "ANULACIÓN FE", IF(ISERROR(SEARCH("CANCELLATION", H7682))=FALSE(), "ANULACIÓN FE", "NOTAS")))</f>
        <v>FACTURA</v>
      </c>
      <c r="P7682" t="str">
        <f t="shared" ref="P7682:P7745" si="602">+LEFT(E7682, 4)</f>
        <v>2025</v>
      </c>
      <c r="Q7682" t="str">
        <f t="shared" ref="Q7682:Q7745" si="603">+MID(E7682, 5, 2)</f>
        <v>05</v>
      </c>
      <c r="R7682" t="str">
        <f>+IFERROR(VLOOKUP(I7682, Listado!A:B, 2, FALSE()), "COMERCIALIZADORA INTERNACIONAL CARIBBEAN EXOTICS S A")</f>
        <v>COMERCIALIZADORA INTERNACIONAL CARIBBEAN EXOTICS S A</v>
      </c>
      <c r="S7682" s="25">
        <f>+VLOOKUP(E7682, TC!A:D, 2, FALSE())</f>
        <v>4165.41</v>
      </c>
      <c r="T7682" t="str">
        <f t="shared" ref="T7682:T7745" si="604">+IF(I7682="JUAN MATAS SAS", "USD", F7682)</f>
        <v>COP</v>
      </c>
    </row>
    <row r="7683" spans="1:20" ht="18.75" hidden="1" customHeight="1" x14ac:dyDescent="0.25">
      <c r="A7683" t="s">
        <v>2887</v>
      </c>
      <c r="B7683" t="s">
        <v>5</v>
      </c>
      <c r="C7683" t="s">
        <v>1970</v>
      </c>
      <c r="D7683" s="24">
        <v>2376</v>
      </c>
      <c r="E7683" t="s">
        <v>1740</v>
      </c>
      <c r="F7683" t="s">
        <v>99</v>
      </c>
      <c r="G7683" t="s">
        <v>1914</v>
      </c>
      <c r="H7683" t="s">
        <v>3085</v>
      </c>
      <c r="I7683" t="s">
        <v>1840</v>
      </c>
      <c r="J7683" t="s">
        <v>1915</v>
      </c>
      <c r="K7683" t="s">
        <v>2025</v>
      </c>
      <c r="L7683" s="24">
        <v>-60000</v>
      </c>
      <c r="M7683" s="25">
        <f>+VLOOKUP(E7683, TC!A:D, 4, FALSE())</f>
        <v>1.1341499996398914</v>
      </c>
      <c r="N7683" s="24">
        <f t="shared" si="600"/>
        <v>-60000</v>
      </c>
      <c r="O7683" t="str">
        <f t="shared" si="601"/>
        <v>NOTAS</v>
      </c>
      <c r="P7683" t="str">
        <f t="shared" si="602"/>
        <v>2025</v>
      </c>
      <c r="Q7683" t="str">
        <f t="shared" si="603"/>
        <v>05</v>
      </c>
      <c r="R7683" t="str">
        <f>+IFERROR(VLOOKUP(I7683, Listado!A:B, 2, FALSE()), "COMERCIALIZADORA INTERNACIONAL CARIBBEAN EXOTICS S A")</f>
        <v>LONDOÑO ECHEVERRI ALEJANDRA</v>
      </c>
      <c r="S7683" s="25">
        <f>+VLOOKUP(E7683, TC!A:D, 2, FALSE())</f>
        <v>4165.41</v>
      </c>
      <c r="T7683" t="str">
        <f t="shared" si="604"/>
        <v>COP</v>
      </c>
    </row>
    <row r="7684" spans="1:20" ht="18.75" hidden="1" customHeight="1" x14ac:dyDescent="0.25">
      <c r="A7684" t="s">
        <v>2887</v>
      </c>
      <c r="B7684" t="s">
        <v>5</v>
      </c>
      <c r="C7684" t="s">
        <v>1970</v>
      </c>
      <c r="D7684" s="24">
        <v>2377</v>
      </c>
      <c r="E7684" t="s">
        <v>1740</v>
      </c>
      <c r="F7684" t="s">
        <v>99</v>
      </c>
      <c r="G7684" t="s">
        <v>113</v>
      </c>
      <c r="H7684" t="s">
        <v>3086</v>
      </c>
      <c r="I7684" t="s">
        <v>2592</v>
      </c>
      <c r="J7684" t="s">
        <v>1915</v>
      </c>
      <c r="K7684" t="s">
        <v>2593</v>
      </c>
      <c r="L7684" s="24">
        <v>-4100</v>
      </c>
      <c r="M7684" s="25">
        <f>+VLOOKUP(E7684, TC!A:D, 4, FALSE())</f>
        <v>1.1341499996398914</v>
      </c>
      <c r="N7684" s="24">
        <f t="shared" si="600"/>
        <v>-4100</v>
      </c>
      <c r="O7684" t="str">
        <f t="shared" si="601"/>
        <v>NOTAS</v>
      </c>
      <c r="P7684" t="str">
        <f t="shared" si="602"/>
        <v>2025</v>
      </c>
      <c r="Q7684" t="str">
        <f t="shared" si="603"/>
        <v>05</v>
      </c>
      <c r="R7684" t="str">
        <f>+IFERROR(VLOOKUP(I7684, Listado!A:B, 2, FALSE()), "COMERCIALIZADORA INTERNACIONAL CARIBBEAN EXOTICS S A")</f>
        <v>COMERCIALIZADORA INTERNACIONAL CARIBBEAN EXOTICS S A</v>
      </c>
      <c r="S7684" s="25">
        <f>+VLOOKUP(E7684, TC!A:D, 2, FALSE())</f>
        <v>4165.41</v>
      </c>
      <c r="T7684" t="str">
        <f t="shared" si="604"/>
        <v>COP</v>
      </c>
    </row>
    <row r="7685" spans="1:20" ht="18.75" hidden="1" customHeight="1" x14ac:dyDescent="0.25">
      <c r="A7685" t="s">
        <v>2887</v>
      </c>
      <c r="B7685" t="s">
        <v>5</v>
      </c>
      <c r="C7685" t="s">
        <v>1913</v>
      </c>
      <c r="D7685" s="24">
        <v>12027</v>
      </c>
      <c r="E7685" t="s">
        <v>1740</v>
      </c>
      <c r="F7685" t="s">
        <v>128</v>
      </c>
      <c r="G7685" t="s">
        <v>110</v>
      </c>
      <c r="I7685" t="s">
        <v>1850</v>
      </c>
      <c r="J7685" t="s">
        <v>1919</v>
      </c>
      <c r="K7685" t="s">
        <v>1918</v>
      </c>
      <c r="L7685" s="24">
        <v>3.9</v>
      </c>
      <c r="M7685" s="25">
        <f>+VLOOKUP(E7685, TC!A:D, 4, FALSE())</f>
        <v>1.1341499996398914</v>
      </c>
      <c r="N7685" s="24">
        <f t="shared" si="600"/>
        <v>3.9</v>
      </c>
      <c r="O7685" t="str">
        <f t="shared" si="601"/>
        <v>FACTURA</v>
      </c>
      <c r="P7685" t="str">
        <f t="shared" si="602"/>
        <v>2025</v>
      </c>
      <c r="Q7685" t="str">
        <f t="shared" si="603"/>
        <v>05</v>
      </c>
      <c r="R7685" t="str">
        <f>+IFERROR(VLOOKUP(I7685, Listado!A:B, 2, FALSE()), "COMERCIALIZADORA INTERNACIONAL CARIBBEAN EXOTICS S A")</f>
        <v>PEREZ MEJIA MARIA PAULINA</v>
      </c>
      <c r="S7685" s="25">
        <f>+VLOOKUP(E7685, TC!A:D, 2, FALSE())</f>
        <v>4165.41</v>
      </c>
      <c r="T7685" t="str">
        <f t="shared" si="604"/>
        <v>USD</v>
      </c>
    </row>
    <row r="7686" spans="1:20" ht="18.75" hidden="1" customHeight="1" x14ac:dyDescent="0.25">
      <c r="A7686" t="s">
        <v>2887</v>
      </c>
      <c r="B7686" t="s">
        <v>5</v>
      </c>
      <c r="C7686" t="s">
        <v>1970</v>
      </c>
      <c r="D7686" s="24">
        <v>2378</v>
      </c>
      <c r="E7686" t="s">
        <v>1740</v>
      </c>
      <c r="F7686" t="s">
        <v>99</v>
      </c>
      <c r="G7686" t="s">
        <v>113</v>
      </c>
      <c r="H7686" t="s">
        <v>3087</v>
      </c>
      <c r="I7686" t="s">
        <v>2387</v>
      </c>
      <c r="J7686" t="s">
        <v>1915</v>
      </c>
      <c r="K7686" t="s">
        <v>2045</v>
      </c>
      <c r="L7686" s="24">
        <v>-128040</v>
      </c>
      <c r="M7686" s="25">
        <f>+VLOOKUP(E7686, TC!A:D, 4, FALSE())</f>
        <v>1.1341499996398914</v>
      </c>
      <c r="N7686" s="24">
        <f t="shared" si="600"/>
        <v>-128040</v>
      </c>
      <c r="O7686" t="str">
        <f t="shared" si="601"/>
        <v>NOTAS</v>
      </c>
      <c r="P7686" t="str">
        <f t="shared" si="602"/>
        <v>2025</v>
      </c>
      <c r="Q7686" t="str">
        <f t="shared" si="603"/>
        <v>05</v>
      </c>
      <c r="R7686" t="str">
        <f>+IFERROR(VLOOKUP(I7686, Listado!A:B, 2, FALSE()), "COMERCIALIZADORA INTERNACIONAL CARIBBEAN EXOTICS S A")</f>
        <v>COMERCIALIZADORA INTERNACIONAL CARIBBEAN EXOTICS S A</v>
      </c>
      <c r="S7686" s="25">
        <f>+VLOOKUP(E7686, TC!A:D, 2, FALSE())</f>
        <v>4165.41</v>
      </c>
      <c r="T7686" t="str">
        <f t="shared" si="604"/>
        <v>COP</v>
      </c>
    </row>
    <row r="7687" spans="1:20" ht="18.75" hidden="1" customHeight="1" x14ac:dyDescent="0.25">
      <c r="A7687" t="s">
        <v>2887</v>
      </c>
      <c r="B7687" t="s">
        <v>1923</v>
      </c>
      <c r="C7687" t="s">
        <v>1913</v>
      </c>
      <c r="D7687" s="24">
        <v>6027</v>
      </c>
      <c r="E7687" t="s">
        <v>1740</v>
      </c>
      <c r="F7687" t="s">
        <v>1924</v>
      </c>
      <c r="G7687" t="s">
        <v>112</v>
      </c>
      <c r="H7687" t="s">
        <v>3088</v>
      </c>
      <c r="I7687" t="s">
        <v>1863</v>
      </c>
      <c r="J7687" t="s">
        <v>1926</v>
      </c>
      <c r="K7687" t="s">
        <v>1928</v>
      </c>
      <c r="L7687" s="24">
        <v>435.88</v>
      </c>
      <c r="M7687" s="25">
        <f>+VLOOKUP(E7687, TC!A:D, 4, FALSE())</f>
        <v>1.1341499996398914</v>
      </c>
      <c r="N7687" s="24">
        <f t="shared" si="600"/>
        <v>494.35330184303587</v>
      </c>
      <c r="O7687" t="str">
        <f t="shared" si="601"/>
        <v>FACTURA</v>
      </c>
      <c r="P7687" t="str">
        <f t="shared" si="602"/>
        <v>2025</v>
      </c>
      <c r="Q7687" t="str">
        <f t="shared" si="603"/>
        <v>05</v>
      </c>
      <c r="R7687" t="str">
        <f>+IFERROR(VLOOKUP(I7687, Listado!A:B, 2, FALSE()), "COMERCIALIZADORA INTERNACIONAL CARIBBEAN EXOTICS S A")</f>
        <v>HINCAPIE CONTRERAS ERIKA STEFANIA</v>
      </c>
      <c r="S7687" s="25">
        <f>+VLOOKUP(E7687, TC!A:D, 2, FALSE())</f>
        <v>4165.41</v>
      </c>
      <c r="T7687" t="str">
        <f t="shared" si="604"/>
        <v>EUR</v>
      </c>
    </row>
    <row r="7688" spans="1:20" ht="18.75" hidden="1" customHeight="1" x14ac:dyDescent="0.25">
      <c r="A7688" t="s">
        <v>2887</v>
      </c>
      <c r="B7688" t="s">
        <v>1923</v>
      </c>
      <c r="C7688" t="s">
        <v>1913</v>
      </c>
      <c r="D7688" s="24">
        <v>6027</v>
      </c>
      <c r="E7688" t="s">
        <v>1740</v>
      </c>
      <c r="F7688" t="s">
        <v>1924</v>
      </c>
      <c r="G7688" t="s">
        <v>112</v>
      </c>
      <c r="H7688" t="s">
        <v>3088</v>
      </c>
      <c r="I7688" t="s">
        <v>1863</v>
      </c>
      <c r="J7688" t="s">
        <v>1926</v>
      </c>
      <c r="K7688" t="s">
        <v>36</v>
      </c>
      <c r="L7688" s="24">
        <v>674</v>
      </c>
      <c r="M7688" s="25">
        <f>+VLOOKUP(E7688, TC!A:D, 4, FALSE())</f>
        <v>1.1341499996398914</v>
      </c>
      <c r="N7688" s="24">
        <f t="shared" si="600"/>
        <v>764.41709975728679</v>
      </c>
      <c r="O7688" t="str">
        <f t="shared" si="601"/>
        <v>FACTURA</v>
      </c>
      <c r="P7688" t="str">
        <f t="shared" si="602"/>
        <v>2025</v>
      </c>
      <c r="Q7688" t="str">
        <f t="shared" si="603"/>
        <v>05</v>
      </c>
      <c r="R7688" t="str">
        <f>+IFERROR(VLOOKUP(I7688, Listado!A:B, 2, FALSE()), "COMERCIALIZADORA INTERNACIONAL CARIBBEAN EXOTICS S A")</f>
        <v>HINCAPIE CONTRERAS ERIKA STEFANIA</v>
      </c>
      <c r="S7688" s="25">
        <f>+VLOOKUP(E7688, TC!A:D, 2, FALSE())</f>
        <v>4165.41</v>
      </c>
      <c r="T7688" t="str">
        <f t="shared" si="604"/>
        <v>EUR</v>
      </c>
    </row>
    <row r="7689" spans="1:20" ht="18.75" hidden="1" customHeight="1" x14ac:dyDescent="0.25">
      <c r="A7689" t="s">
        <v>2887</v>
      </c>
      <c r="B7689" t="s">
        <v>1923</v>
      </c>
      <c r="C7689" t="s">
        <v>1913</v>
      </c>
      <c r="D7689" s="24">
        <v>6028</v>
      </c>
      <c r="E7689" t="s">
        <v>1740</v>
      </c>
      <c r="F7689" t="s">
        <v>1924</v>
      </c>
      <c r="G7689" t="s">
        <v>112</v>
      </c>
      <c r="H7689" t="s">
        <v>3089</v>
      </c>
      <c r="I7689" t="s">
        <v>1863</v>
      </c>
      <c r="J7689" t="s">
        <v>1926</v>
      </c>
      <c r="K7689" t="s">
        <v>1928</v>
      </c>
      <c r="L7689" s="24">
        <v>374.61</v>
      </c>
      <c r="M7689" s="25">
        <f>+VLOOKUP(E7689, TC!A:D, 4, FALSE())</f>
        <v>1.1341499996398914</v>
      </c>
      <c r="N7689" s="24">
        <f t="shared" si="600"/>
        <v>424.86393136509975</v>
      </c>
      <c r="O7689" t="str">
        <f t="shared" si="601"/>
        <v>FACTURA</v>
      </c>
      <c r="P7689" t="str">
        <f t="shared" si="602"/>
        <v>2025</v>
      </c>
      <c r="Q7689" t="str">
        <f t="shared" si="603"/>
        <v>05</v>
      </c>
      <c r="R7689" t="str">
        <f>+IFERROR(VLOOKUP(I7689, Listado!A:B, 2, FALSE()), "COMERCIALIZADORA INTERNACIONAL CARIBBEAN EXOTICS S A")</f>
        <v>HINCAPIE CONTRERAS ERIKA STEFANIA</v>
      </c>
      <c r="S7689" s="25">
        <f>+VLOOKUP(E7689, TC!A:D, 2, FALSE())</f>
        <v>4165.41</v>
      </c>
      <c r="T7689" t="str">
        <f t="shared" si="604"/>
        <v>EUR</v>
      </c>
    </row>
    <row r="7690" spans="1:20" ht="18.75" hidden="1" customHeight="1" x14ac:dyDescent="0.25">
      <c r="A7690" t="s">
        <v>2887</v>
      </c>
      <c r="B7690" t="s">
        <v>1923</v>
      </c>
      <c r="C7690" t="s">
        <v>1913</v>
      </c>
      <c r="D7690" s="24">
        <v>6028</v>
      </c>
      <c r="E7690" t="s">
        <v>1740</v>
      </c>
      <c r="F7690" t="s">
        <v>1924</v>
      </c>
      <c r="G7690" t="s">
        <v>112</v>
      </c>
      <c r="H7690" t="s">
        <v>3089</v>
      </c>
      <c r="I7690" t="s">
        <v>1863</v>
      </c>
      <c r="J7690" t="s">
        <v>1926</v>
      </c>
      <c r="K7690" t="s">
        <v>2949</v>
      </c>
      <c r="L7690" s="24">
        <v>579.6</v>
      </c>
      <c r="M7690" s="25">
        <f>+VLOOKUP(E7690, TC!A:D, 4, FALSE())</f>
        <v>1.1341499996398914</v>
      </c>
      <c r="N7690" s="24">
        <f t="shared" si="600"/>
        <v>657.35333979128109</v>
      </c>
      <c r="O7690" t="str">
        <f t="shared" si="601"/>
        <v>FACTURA</v>
      </c>
      <c r="P7690" t="str">
        <f t="shared" si="602"/>
        <v>2025</v>
      </c>
      <c r="Q7690" t="str">
        <f t="shared" si="603"/>
        <v>05</v>
      </c>
      <c r="R7690" t="str">
        <f>+IFERROR(VLOOKUP(I7690, Listado!A:B, 2, FALSE()), "COMERCIALIZADORA INTERNACIONAL CARIBBEAN EXOTICS S A")</f>
        <v>HINCAPIE CONTRERAS ERIKA STEFANIA</v>
      </c>
      <c r="S7690" s="25">
        <f>+VLOOKUP(E7690, TC!A:D, 2, FALSE())</f>
        <v>4165.41</v>
      </c>
      <c r="T7690" t="str">
        <f t="shared" si="604"/>
        <v>EUR</v>
      </c>
    </row>
    <row r="7691" spans="1:20" ht="18.75" hidden="1" customHeight="1" x14ac:dyDescent="0.25">
      <c r="A7691" t="s">
        <v>2887</v>
      </c>
      <c r="B7691" t="s">
        <v>1923</v>
      </c>
      <c r="C7691" t="s">
        <v>1913</v>
      </c>
      <c r="D7691" s="24">
        <v>6029</v>
      </c>
      <c r="E7691" t="s">
        <v>1740</v>
      </c>
      <c r="F7691" t="s">
        <v>1924</v>
      </c>
      <c r="G7691" t="s">
        <v>112</v>
      </c>
      <c r="I7691" t="s">
        <v>1863</v>
      </c>
      <c r="J7691" t="s">
        <v>1926</v>
      </c>
      <c r="K7691" t="s">
        <v>1918</v>
      </c>
      <c r="L7691" s="24">
        <v>12</v>
      </c>
      <c r="M7691" s="25">
        <f>+VLOOKUP(E7691, TC!A:D, 4, FALSE())</f>
        <v>1.1341499996398914</v>
      </c>
      <c r="N7691" s="24">
        <f t="shared" si="600"/>
        <v>13.609799995678696</v>
      </c>
      <c r="O7691" t="str">
        <f t="shared" si="601"/>
        <v>FACTURA</v>
      </c>
      <c r="P7691" t="str">
        <f t="shared" si="602"/>
        <v>2025</v>
      </c>
      <c r="Q7691" t="str">
        <f t="shared" si="603"/>
        <v>05</v>
      </c>
      <c r="R7691" t="str">
        <f>+IFERROR(VLOOKUP(I7691, Listado!A:B, 2, FALSE()), "COMERCIALIZADORA INTERNACIONAL CARIBBEAN EXOTICS S A")</f>
        <v>HINCAPIE CONTRERAS ERIKA STEFANIA</v>
      </c>
      <c r="S7691" s="25">
        <f>+VLOOKUP(E7691, TC!A:D, 2, FALSE())</f>
        <v>4165.41</v>
      </c>
      <c r="T7691" t="str">
        <f t="shared" si="604"/>
        <v>EUR</v>
      </c>
    </row>
    <row r="7692" spans="1:20" ht="18.75" hidden="1" customHeight="1" x14ac:dyDescent="0.25">
      <c r="A7692" t="s">
        <v>2887</v>
      </c>
      <c r="B7692" t="s">
        <v>5</v>
      </c>
      <c r="C7692" t="s">
        <v>1913</v>
      </c>
      <c r="D7692" s="24">
        <v>12028</v>
      </c>
      <c r="E7692" t="s">
        <v>1740</v>
      </c>
      <c r="F7692" t="s">
        <v>128</v>
      </c>
      <c r="G7692" t="s">
        <v>110</v>
      </c>
      <c r="H7692" t="s">
        <v>3090</v>
      </c>
      <c r="I7692" t="s">
        <v>1850</v>
      </c>
      <c r="J7692" t="s">
        <v>1919</v>
      </c>
      <c r="K7692" t="s">
        <v>31</v>
      </c>
      <c r="L7692" s="24">
        <v>9660</v>
      </c>
      <c r="M7692" s="25">
        <f>+VLOOKUP(E7692, TC!A:D, 4, FALSE())</f>
        <v>1.1341499996398914</v>
      </c>
      <c r="N7692" s="24">
        <f t="shared" si="600"/>
        <v>9660</v>
      </c>
      <c r="O7692" t="str">
        <f t="shared" si="601"/>
        <v>FACTURA</v>
      </c>
      <c r="P7692" t="str">
        <f t="shared" si="602"/>
        <v>2025</v>
      </c>
      <c r="Q7692" t="str">
        <f t="shared" si="603"/>
        <v>05</v>
      </c>
      <c r="R7692" t="str">
        <f>+IFERROR(VLOOKUP(I7692, Listado!A:B, 2, FALSE()), "COMERCIALIZADORA INTERNACIONAL CARIBBEAN EXOTICS S A")</f>
        <v>PEREZ MEJIA MARIA PAULINA</v>
      </c>
      <c r="S7692" s="25">
        <f>+VLOOKUP(E7692, TC!A:D, 2, FALSE())</f>
        <v>4165.41</v>
      </c>
      <c r="T7692" t="str">
        <f t="shared" si="604"/>
        <v>USD</v>
      </c>
    </row>
    <row r="7693" spans="1:20" ht="18.75" hidden="1" customHeight="1" x14ac:dyDescent="0.25">
      <c r="A7693" t="s">
        <v>2887</v>
      </c>
      <c r="B7693" t="s">
        <v>5</v>
      </c>
      <c r="C7693" t="s">
        <v>1913</v>
      </c>
      <c r="D7693" s="24">
        <v>12029</v>
      </c>
      <c r="E7693" t="s">
        <v>1740</v>
      </c>
      <c r="F7693" t="s">
        <v>1924</v>
      </c>
      <c r="G7693" t="s">
        <v>110</v>
      </c>
      <c r="H7693" t="s">
        <v>3091</v>
      </c>
      <c r="I7693" t="s">
        <v>1848</v>
      </c>
      <c r="J7693" t="s">
        <v>1917</v>
      </c>
      <c r="K7693" t="s">
        <v>40</v>
      </c>
      <c r="L7693" s="24">
        <v>1842.4</v>
      </c>
      <c r="M7693" s="25">
        <f>+VLOOKUP(E7693, TC!A:D, 4, FALSE())</f>
        <v>1.1341499996398914</v>
      </c>
      <c r="N7693" s="24">
        <f t="shared" si="600"/>
        <v>2089.557959336536</v>
      </c>
      <c r="O7693" t="str">
        <f t="shared" si="601"/>
        <v>FACTURA</v>
      </c>
      <c r="P7693" t="str">
        <f t="shared" si="602"/>
        <v>2025</v>
      </c>
      <c r="Q7693" t="str">
        <f t="shared" si="603"/>
        <v>05</v>
      </c>
      <c r="R7693" t="str">
        <f>+IFERROR(VLOOKUP(I7693, Listado!A:B, 2, FALSE()), "COMERCIALIZADORA INTERNACIONAL CARIBBEAN EXOTICS S A")</f>
        <v>PEREZ MEJIA MARIA PAULINA</v>
      </c>
      <c r="S7693" s="25">
        <f>+VLOOKUP(E7693, TC!A:D, 2, FALSE())</f>
        <v>4165.41</v>
      </c>
      <c r="T7693" t="str">
        <f t="shared" si="604"/>
        <v>EUR</v>
      </c>
    </row>
    <row r="7694" spans="1:20" ht="18.75" hidden="1" customHeight="1" x14ac:dyDescent="0.25">
      <c r="A7694" t="s">
        <v>2887</v>
      </c>
      <c r="B7694" t="s">
        <v>5</v>
      </c>
      <c r="C7694" t="s">
        <v>1913</v>
      </c>
      <c r="D7694" s="24">
        <v>12029</v>
      </c>
      <c r="E7694" t="s">
        <v>1740</v>
      </c>
      <c r="F7694" t="s">
        <v>1924</v>
      </c>
      <c r="G7694" t="s">
        <v>110</v>
      </c>
      <c r="H7694" t="s">
        <v>3091</v>
      </c>
      <c r="I7694" t="s">
        <v>1848</v>
      </c>
      <c r="J7694" t="s">
        <v>1917</v>
      </c>
      <c r="K7694" t="s">
        <v>38</v>
      </c>
      <c r="L7694" s="24">
        <v>5737.2</v>
      </c>
      <c r="M7694" s="25">
        <f>+VLOOKUP(E7694, TC!A:D, 4, FALSE())</f>
        <v>1.1341499996398914</v>
      </c>
      <c r="N7694" s="24">
        <f t="shared" si="600"/>
        <v>6506.8453779339843</v>
      </c>
      <c r="O7694" t="str">
        <f t="shared" si="601"/>
        <v>FACTURA</v>
      </c>
      <c r="P7694" t="str">
        <f t="shared" si="602"/>
        <v>2025</v>
      </c>
      <c r="Q7694" t="str">
        <f t="shared" si="603"/>
        <v>05</v>
      </c>
      <c r="R7694" t="str">
        <f>+IFERROR(VLOOKUP(I7694, Listado!A:B, 2, FALSE()), "COMERCIALIZADORA INTERNACIONAL CARIBBEAN EXOTICS S A")</f>
        <v>PEREZ MEJIA MARIA PAULINA</v>
      </c>
      <c r="S7694" s="25">
        <f>+VLOOKUP(E7694, TC!A:D, 2, FALSE())</f>
        <v>4165.41</v>
      </c>
      <c r="T7694" t="str">
        <f t="shared" si="604"/>
        <v>EUR</v>
      </c>
    </row>
    <row r="7695" spans="1:20" ht="18.75" hidden="1" customHeight="1" x14ac:dyDescent="0.25">
      <c r="A7695" t="s">
        <v>2887</v>
      </c>
      <c r="B7695" t="s">
        <v>5</v>
      </c>
      <c r="C7695" t="s">
        <v>1913</v>
      </c>
      <c r="D7695" s="24">
        <v>12030</v>
      </c>
      <c r="E7695" t="s">
        <v>1740</v>
      </c>
      <c r="F7695" t="s">
        <v>128</v>
      </c>
      <c r="G7695" t="s">
        <v>110</v>
      </c>
      <c r="H7695" t="s">
        <v>3092</v>
      </c>
      <c r="I7695" t="s">
        <v>1851</v>
      </c>
      <c r="J7695" t="s">
        <v>1940</v>
      </c>
      <c r="K7695" t="s">
        <v>42</v>
      </c>
      <c r="L7695" s="24">
        <v>1918</v>
      </c>
      <c r="M7695" s="25">
        <f>+VLOOKUP(E7695, TC!A:D, 4, FALSE())</f>
        <v>1.1341499996398914</v>
      </c>
      <c r="N7695" s="24">
        <f t="shared" si="600"/>
        <v>1918</v>
      </c>
      <c r="O7695" t="str">
        <f t="shared" si="601"/>
        <v>FACTURA</v>
      </c>
      <c r="P7695" t="str">
        <f t="shared" si="602"/>
        <v>2025</v>
      </c>
      <c r="Q7695" t="str">
        <f t="shared" si="603"/>
        <v>05</v>
      </c>
      <c r="R7695" t="str">
        <f>+IFERROR(VLOOKUP(I7695, Listado!A:B, 2, FALSE()), "COMERCIALIZADORA INTERNACIONAL CARIBBEAN EXOTICS S A")</f>
        <v>PEREZ MEJIA MARIA PAULINA</v>
      </c>
      <c r="S7695" s="25">
        <f>+VLOOKUP(E7695, TC!A:D, 2, FALSE())</f>
        <v>4165.41</v>
      </c>
      <c r="T7695" t="str">
        <f t="shared" si="604"/>
        <v>USD</v>
      </c>
    </row>
    <row r="7696" spans="1:20" ht="18.75" hidden="1" customHeight="1" x14ac:dyDescent="0.25">
      <c r="A7696" t="s">
        <v>2887</v>
      </c>
      <c r="B7696" t="s">
        <v>5</v>
      </c>
      <c r="C7696" t="s">
        <v>1913</v>
      </c>
      <c r="D7696" s="24">
        <v>12031</v>
      </c>
      <c r="E7696" t="s">
        <v>1740</v>
      </c>
      <c r="F7696" t="s">
        <v>99</v>
      </c>
      <c r="G7696" t="s">
        <v>113</v>
      </c>
      <c r="I7696" t="s">
        <v>2592</v>
      </c>
      <c r="J7696" t="s">
        <v>1915</v>
      </c>
      <c r="K7696" t="s">
        <v>2593</v>
      </c>
      <c r="L7696" s="24">
        <v>2287800</v>
      </c>
      <c r="M7696" s="25">
        <f>+VLOOKUP(E7696, TC!A:D, 4, FALSE())</f>
        <v>1.1341499996398914</v>
      </c>
      <c r="N7696" s="24">
        <f t="shared" si="600"/>
        <v>2287800</v>
      </c>
      <c r="O7696" t="str">
        <f t="shared" si="601"/>
        <v>FACTURA</v>
      </c>
      <c r="P7696" t="str">
        <f t="shared" si="602"/>
        <v>2025</v>
      </c>
      <c r="Q7696" t="str">
        <f t="shared" si="603"/>
        <v>05</v>
      </c>
      <c r="R7696" t="str">
        <f>+IFERROR(VLOOKUP(I7696, Listado!A:B, 2, FALSE()), "COMERCIALIZADORA INTERNACIONAL CARIBBEAN EXOTICS S A")</f>
        <v>COMERCIALIZADORA INTERNACIONAL CARIBBEAN EXOTICS S A</v>
      </c>
      <c r="S7696" s="25">
        <f>+VLOOKUP(E7696, TC!A:D, 2, FALSE())</f>
        <v>4165.41</v>
      </c>
      <c r="T7696" t="str">
        <f t="shared" si="604"/>
        <v>COP</v>
      </c>
    </row>
    <row r="7697" spans="1:20" ht="18.75" hidden="1" customHeight="1" x14ac:dyDescent="0.25">
      <c r="A7697" t="s">
        <v>2887</v>
      </c>
      <c r="B7697" t="s">
        <v>1923</v>
      </c>
      <c r="C7697" t="s">
        <v>1913</v>
      </c>
      <c r="D7697" s="24">
        <v>6030</v>
      </c>
      <c r="E7697" t="s">
        <v>1740</v>
      </c>
      <c r="F7697" t="s">
        <v>128</v>
      </c>
      <c r="G7697" t="s">
        <v>108</v>
      </c>
      <c r="H7697" t="s">
        <v>3093</v>
      </c>
      <c r="I7697" t="s">
        <v>1872</v>
      </c>
      <c r="J7697" t="s">
        <v>1944</v>
      </c>
      <c r="K7697" t="s">
        <v>1928</v>
      </c>
      <c r="L7697" s="24">
        <v>956.89</v>
      </c>
      <c r="M7697" s="25">
        <f>+VLOOKUP(E7697, TC!A:D, 4, FALSE())</f>
        <v>1.1341499996398914</v>
      </c>
      <c r="N7697" s="24">
        <f t="shared" si="600"/>
        <v>956.89</v>
      </c>
      <c r="O7697" t="str">
        <f t="shared" si="601"/>
        <v>FACTURA</v>
      </c>
      <c r="P7697" t="str">
        <f t="shared" si="602"/>
        <v>2025</v>
      </c>
      <c r="Q7697" t="str">
        <f t="shared" si="603"/>
        <v>05</v>
      </c>
      <c r="R7697" t="str">
        <f>+IFERROR(VLOOKUP(I7697, Listado!A:B, 2, FALSE()), "COMERCIALIZADORA INTERNACIONAL CARIBBEAN EXOTICS S A")</f>
        <v>PIEDRAHITA PEREZ MARIANA</v>
      </c>
      <c r="S7697" s="25">
        <f>+VLOOKUP(E7697, TC!A:D, 2, FALSE())</f>
        <v>4165.41</v>
      </c>
      <c r="T7697" t="str">
        <f t="shared" si="604"/>
        <v>USD</v>
      </c>
    </row>
    <row r="7698" spans="1:20" ht="18.75" hidden="1" customHeight="1" x14ac:dyDescent="0.25">
      <c r="A7698" t="s">
        <v>2887</v>
      </c>
      <c r="B7698" t="s">
        <v>1923</v>
      </c>
      <c r="C7698" t="s">
        <v>1913</v>
      </c>
      <c r="D7698" s="24">
        <v>6030</v>
      </c>
      <c r="E7698" t="s">
        <v>1740</v>
      </c>
      <c r="F7698" t="s">
        <v>128</v>
      </c>
      <c r="G7698" t="s">
        <v>108</v>
      </c>
      <c r="H7698" t="s">
        <v>3093</v>
      </c>
      <c r="I7698" t="s">
        <v>1872</v>
      </c>
      <c r="J7698" t="s">
        <v>1944</v>
      </c>
      <c r="K7698" t="s">
        <v>2881</v>
      </c>
      <c r="L7698" s="24">
        <v>611.5</v>
      </c>
      <c r="M7698" s="25">
        <f>+VLOOKUP(E7698, TC!A:D, 4, FALSE())</f>
        <v>1.1341499996398914</v>
      </c>
      <c r="N7698" s="24">
        <f t="shared" si="600"/>
        <v>611.5</v>
      </c>
      <c r="O7698" t="str">
        <f t="shared" si="601"/>
        <v>FACTURA</v>
      </c>
      <c r="P7698" t="str">
        <f t="shared" si="602"/>
        <v>2025</v>
      </c>
      <c r="Q7698" t="str">
        <f t="shared" si="603"/>
        <v>05</v>
      </c>
      <c r="R7698" t="str">
        <f>+IFERROR(VLOOKUP(I7698, Listado!A:B, 2, FALSE()), "COMERCIALIZADORA INTERNACIONAL CARIBBEAN EXOTICS S A")</f>
        <v>PIEDRAHITA PEREZ MARIANA</v>
      </c>
      <c r="S7698" s="25">
        <f>+VLOOKUP(E7698, TC!A:D, 2, FALSE())</f>
        <v>4165.41</v>
      </c>
      <c r="T7698" t="str">
        <f t="shared" si="604"/>
        <v>USD</v>
      </c>
    </row>
    <row r="7699" spans="1:20" ht="18.75" hidden="1" customHeight="1" x14ac:dyDescent="0.25">
      <c r="A7699" t="s">
        <v>2887</v>
      </c>
      <c r="B7699" t="s">
        <v>1923</v>
      </c>
      <c r="C7699" t="s">
        <v>1913</v>
      </c>
      <c r="D7699" s="24">
        <v>6030</v>
      </c>
      <c r="E7699" t="s">
        <v>1740</v>
      </c>
      <c r="F7699" t="s">
        <v>128</v>
      </c>
      <c r="G7699" t="s">
        <v>108</v>
      </c>
      <c r="H7699" t="s">
        <v>3093</v>
      </c>
      <c r="I7699" t="s">
        <v>1872</v>
      </c>
      <c r="J7699" t="s">
        <v>1944</v>
      </c>
      <c r="K7699" t="s">
        <v>2175</v>
      </c>
      <c r="L7699" s="24">
        <v>1431</v>
      </c>
      <c r="M7699" s="25">
        <f>+VLOOKUP(E7699, TC!A:D, 4, FALSE())</f>
        <v>1.1341499996398914</v>
      </c>
      <c r="N7699" s="24">
        <f t="shared" si="600"/>
        <v>1431</v>
      </c>
      <c r="O7699" t="str">
        <f t="shared" si="601"/>
        <v>FACTURA</v>
      </c>
      <c r="P7699" t="str">
        <f t="shared" si="602"/>
        <v>2025</v>
      </c>
      <c r="Q7699" t="str">
        <f t="shared" si="603"/>
        <v>05</v>
      </c>
      <c r="R7699" t="str">
        <f>+IFERROR(VLOOKUP(I7699, Listado!A:B, 2, FALSE()), "COMERCIALIZADORA INTERNACIONAL CARIBBEAN EXOTICS S A")</f>
        <v>PIEDRAHITA PEREZ MARIANA</v>
      </c>
      <c r="S7699" s="25">
        <f>+VLOOKUP(E7699, TC!A:D, 2, FALSE())</f>
        <v>4165.41</v>
      </c>
      <c r="T7699" t="str">
        <f t="shared" si="604"/>
        <v>USD</v>
      </c>
    </row>
    <row r="7700" spans="1:20" ht="18.75" hidden="1" customHeight="1" x14ac:dyDescent="0.25">
      <c r="A7700" t="s">
        <v>2887</v>
      </c>
      <c r="B7700" t="s">
        <v>5</v>
      </c>
      <c r="C7700" t="s">
        <v>1913</v>
      </c>
      <c r="D7700" s="24">
        <v>12032</v>
      </c>
      <c r="E7700" t="s">
        <v>1741</v>
      </c>
      <c r="F7700" t="s">
        <v>128</v>
      </c>
      <c r="G7700" t="s">
        <v>112</v>
      </c>
      <c r="I7700" t="s">
        <v>1893</v>
      </c>
      <c r="J7700" t="s">
        <v>1919</v>
      </c>
      <c r="K7700" t="s">
        <v>1918</v>
      </c>
      <c r="L7700" s="24">
        <v>33.6</v>
      </c>
      <c r="M7700" s="25">
        <f>+VLOOKUP(E7700, TC!A:D, 4, FALSE())</f>
        <v>1.1302000000000001</v>
      </c>
      <c r="N7700" s="24">
        <f t="shared" si="600"/>
        <v>33.6</v>
      </c>
      <c r="O7700" t="str">
        <f t="shared" si="601"/>
        <v>FACTURA</v>
      </c>
      <c r="P7700" t="str">
        <f t="shared" si="602"/>
        <v>2025</v>
      </c>
      <c r="Q7700" t="str">
        <f t="shared" si="603"/>
        <v>05</v>
      </c>
      <c r="R7700" t="str">
        <f>+IFERROR(VLOOKUP(I7700, Listado!A:B, 2, FALSE()), "COMERCIALIZADORA INTERNACIONAL CARIBBEAN EXOTICS S A")</f>
        <v>HINCAPIE CONTRERAS ERIKA STEFANIA</v>
      </c>
      <c r="S7700" s="25">
        <f>+VLOOKUP(E7700, TC!A:D, 2, FALSE())</f>
        <v>4128.1499999999996</v>
      </c>
      <c r="T7700" t="str">
        <f t="shared" si="604"/>
        <v>USD</v>
      </c>
    </row>
    <row r="7701" spans="1:20" ht="18.75" hidden="1" customHeight="1" x14ac:dyDescent="0.25">
      <c r="A7701" t="s">
        <v>2887</v>
      </c>
      <c r="B7701" t="s">
        <v>5</v>
      </c>
      <c r="C7701" t="s">
        <v>1970</v>
      </c>
      <c r="D7701" s="24">
        <v>2379</v>
      </c>
      <c r="E7701" t="s">
        <v>1741</v>
      </c>
      <c r="F7701" t="s">
        <v>1924</v>
      </c>
      <c r="G7701" t="s">
        <v>108</v>
      </c>
      <c r="H7701" t="s">
        <v>2012</v>
      </c>
      <c r="I7701" t="s">
        <v>1894</v>
      </c>
      <c r="J7701" t="s">
        <v>1919</v>
      </c>
      <c r="K7701" t="s">
        <v>58</v>
      </c>
      <c r="L7701" s="24">
        <v>-2666.6</v>
      </c>
      <c r="M7701" s="25">
        <f>+VLOOKUP(E7701, TC!A:D, 4, FALSE())</f>
        <v>1.1302000000000001</v>
      </c>
      <c r="N7701" s="24">
        <f t="shared" si="600"/>
        <v>-3013.7913200000003</v>
      </c>
      <c r="O7701" t="str">
        <f t="shared" si="601"/>
        <v>NOTAS</v>
      </c>
      <c r="P7701" t="str">
        <f t="shared" si="602"/>
        <v>2025</v>
      </c>
      <c r="Q7701" t="str">
        <f t="shared" si="603"/>
        <v>05</v>
      </c>
      <c r="R7701" t="str">
        <f>+IFERROR(VLOOKUP(I7701, Listado!A:B, 2, FALSE()), "COMERCIALIZADORA INTERNACIONAL CARIBBEAN EXOTICS S A")</f>
        <v>PIEDRAHITA PEREZ MARIANA</v>
      </c>
      <c r="S7701" s="25">
        <f>+VLOOKUP(E7701, TC!A:D, 2, FALSE())</f>
        <v>4128.1499999999996</v>
      </c>
      <c r="T7701" t="str">
        <f t="shared" si="604"/>
        <v>EUR</v>
      </c>
    </row>
    <row r="7702" spans="1:20" ht="18.75" hidden="1" customHeight="1" x14ac:dyDescent="0.25">
      <c r="A7702" t="s">
        <v>2887</v>
      </c>
      <c r="B7702" t="s">
        <v>5</v>
      </c>
      <c r="C7702" t="s">
        <v>1970</v>
      </c>
      <c r="D7702" s="24">
        <v>2380</v>
      </c>
      <c r="E7702" t="s">
        <v>1741</v>
      </c>
      <c r="F7702" t="s">
        <v>128</v>
      </c>
      <c r="G7702" t="s">
        <v>110</v>
      </c>
      <c r="H7702" t="s">
        <v>2012</v>
      </c>
      <c r="I7702" t="s">
        <v>1851</v>
      </c>
      <c r="J7702" t="s">
        <v>1940</v>
      </c>
      <c r="K7702" t="s">
        <v>42</v>
      </c>
      <c r="L7702" s="24">
        <v>-420</v>
      </c>
      <c r="M7702" s="25">
        <f>+VLOOKUP(E7702, TC!A:D, 4, FALSE())</f>
        <v>1.1302000000000001</v>
      </c>
      <c r="N7702" s="24">
        <f t="shared" si="600"/>
        <v>-420</v>
      </c>
      <c r="O7702" t="str">
        <f t="shared" si="601"/>
        <v>NOTAS</v>
      </c>
      <c r="P7702" t="str">
        <f t="shared" si="602"/>
        <v>2025</v>
      </c>
      <c r="Q7702" t="str">
        <f t="shared" si="603"/>
        <v>05</v>
      </c>
      <c r="R7702" t="str">
        <f>+IFERROR(VLOOKUP(I7702, Listado!A:B, 2, FALSE()), "COMERCIALIZADORA INTERNACIONAL CARIBBEAN EXOTICS S A")</f>
        <v>PEREZ MEJIA MARIA PAULINA</v>
      </c>
      <c r="S7702" s="25">
        <f>+VLOOKUP(E7702, TC!A:D, 2, FALSE())</f>
        <v>4128.1499999999996</v>
      </c>
      <c r="T7702" t="str">
        <f t="shared" si="604"/>
        <v>USD</v>
      </c>
    </row>
    <row r="7703" spans="1:20" ht="18.75" hidden="1" customHeight="1" x14ac:dyDescent="0.25">
      <c r="A7703" t="s">
        <v>2887</v>
      </c>
      <c r="B7703" t="s">
        <v>5</v>
      </c>
      <c r="C7703" t="s">
        <v>1970</v>
      </c>
      <c r="D7703" s="24">
        <v>2381</v>
      </c>
      <c r="E7703" t="s">
        <v>1741</v>
      </c>
      <c r="F7703" t="s">
        <v>128</v>
      </c>
      <c r="G7703" t="s">
        <v>110</v>
      </c>
      <c r="H7703" t="s">
        <v>2012</v>
      </c>
      <c r="I7703" t="s">
        <v>1883</v>
      </c>
      <c r="J7703" t="s">
        <v>1984</v>
      </c>
      <c r="K7703" t="s">
        <v>2196</v>
      </c>
      <c r="L7703" s="24">
        <v>-800.32</v>
      </c>
      <c r="M7703" s="25">
        <f>+VLOOKUP(E7703, TC!A:D, 4, FALSE())</f>
        <v>1.1302000000000001</v>
      </c>
      <c r="N7703" s="24">
        <f t="shared" si="600"/>
        <v>-800.32</v>
      </c>
      <c r="O7703" t="str">
        <f t="shared" si="601"/>
        <v>NOTAS</v>
      </c>
      <c r="P7703" t="str">
        <f t="shared" si="602"/>
        <v>2025</v>
      </c>
      <c r="Q7703" t="str">
        <f t="shared" si="603"/>
        <v>05</v>
      </c>
      <c r="R7703" t="str">
        <f>+IFERROR(VLOOKUP(I7703, Listado!A:B, 2, FALSE()), "COMERCIALIZADORA INTERNACIONAL CARIBBEAN EXOTICS S A")</f>
        <v>PEREZ MEJIA MARIA PAULINA</v>
      </c>
      <c r="S7703" s="25">
        <f>+VLOOKUP(E7703, TC!A:D, 2, FALSE())</f>
        <v>4128.1499999999996</v>
      </c>
      <c r="T7703" t="str">
        <f t="shared" si="604"/>
        <v>USD</v>
      </c>
    </row>
    <row r="7704" spans="1:20" ht="18.75" hidden="1" customHeight="1" x14ac:dyDescent="0.25">
      <c r="A7704" t="s">
        <v>2887</v>
      </c>
      <c r="B7704" t="s">
        <v>5</v>
      </c>
      <c r="C7704" t="s">
        <v>1970</v>
      </c>
      <c r="D7704" s="24">
        <v>2382</v>
      </c>
      <c r="E7704" t="s">
        <v>1741</v>
      </c>
      <c r="F7704" t="s">
        <v>128</v>
      </c>
      <c r="G7704" t="s">
        <v>110</v>
      </c>
      <c r="H7704" t="s">
        <v>2012</v>
      </c>
      <c r="I7704" t="s">
        <v>1851</v>
      </c>
      <c r="J7704" t="s">
        <v>1940</v>
      </c>
      <c r="K7704" t="s">
        <v>42</v>
      </c>
      <c r="L7704" s="24">
        <v>-786.25</v>
      </c>
      <c r="M7704" s="25">
        <f>+VLOOKUP(E7704, TC!A:D, 4, FALSE())</f>
        <v>1.1302000000000001</v>
      </c>
      <c r="N7704" s="24">
        <f t="shared" si="600"/>
        <v>-786.25</v>
      </c>
      <c r="O7704" t="str">
        <f t="shared" si="601"/>
        <v>NOTAS</v>
      </c>
      <c r="P7704" t="str">
        <f t="shared" si="602"/>
        <v>2025</v>
      </c>
      <c r="Q7704" t="str">
        <f t="shared" si="603"/>
        <v>05</v>
      </c>
      <c r="R7704" t="str">
        <f>+IFERROR(VLOOKUP(I7704, Listado!A:B, 2, FALSE()), "COMERCIALIZADORA INTERNACIONAL CARIBBEAN EXOTICS S A")</f>
        <v>PEREZ MEJIA MARIA PAULINA</v>
      </c>
      <c r="S7704" s="25">
        <f>+VLOOKUP(E7704, TC!A:D, 2, FALSE())</f>
        <v>4128.1499999999996</v>
      </c>
      <c r="T7704" t="str">
        <f t="shared" si="604"/>
        <v>USD</v>
      </c>
    </row>
    <row r="7705" spans="1:20" ht="18.75" hidden="1" customHeight="1" x14ac:dyDescent="0.25">
      <c r="A7705" t="s">
        <v>2887</v>
      </c>
      <c r="B7705" t="s">
        <v>5</v>
      </c>
      <c r="C7705" t="s">
        <v>1913</v>
      </c>
      <c r="D7705" s="24">
        <v>12033</v>
      </c>
      <c r="E7705" t="s">
        <v>1741</v>
      </c>
      <c r="F7705" t="s">
        <v>1924</v>
      </c>
      <c r="G7705" t="s">
        <v>112</v>
      </c>
      <c r="I7705" t="s">
        <v>1863</v>
      </c>
      <c r="J7705" t="s">
        <v>1926</v>
      </c>
      <c r="K7705" t="s">
        <v>1918</v>
      </c>
      <c r="L7705" s="24">
        <v>12</v>
      </c>
      <c r="M7705" s="25">
        <f>+VLOOKUP(E7705, TC!A:D, 4, FALSE())</f>
        <v>1.1302000000000001</v>
      </c>
      <c r="N7705" s="24">
        <f t="shared" si="600"/>
        <v>13.5624</v>
      </c>
      <c r="O7705" t="str">
        <f t="shared" si="601"/>
        <v>FACTURA</v>
      </c>
      <c r="P7705" t="str">
        <f t="shared" si="602"/>
        <v>2025</v>
      </c>
      <c r="Q7705" t="str">
        <f t="shared" si="603"/>
        <v>05</v>
      </c>
      <c r="R7705" t="str">
        <f>+IFERROR(VLOOKUP(I7705, Listado!A:B, 2, FALSE()), "COMERCIALIZADORA INTERNACIONAL CARIBBEAN EXOTICS S A")</f>
        <v>HINCAPIE CONTRERAS ERIKA STEFANIA</v>
      </c>
      <c r="S7705" s="25">
        <f>+VLOOKUP(E7705, TC!A:D, 2, FALSE())</f>
        <v>4128.1499999999996</v>
      </c>
      <c r="T7705" t="str">
        <f t="shared" si="604"/>
        <v>EUR</v>
      </c>
    </row>
    <row r="7706" spans="1:20" ht="18.75" hidden="1" customHeight="1" x14ac:dyDescent="0.25">
      <c r="A7706" t="s">
        <v>2887</v>
      </c>
      <c r="B7706" t="s">
        <v>5</v>
      </c>
      <c r="C7706" t="s">
        <v>1970</v>
      </c>
      <c r="D7706" s="24">
        <v>2383</v>
      </c>
      <c r="E7706" t="s">
        <v>1741</v>
      </c>
      <c r="F7706" t="s">
        <v>128</v>
      </c>
      <c r="G7706" t="s">
        <v>110</v>
      </c>
      <c r="H7706" t="s">
        <v>2012</v>
      </c>
      <c r="I7706" t="s">
        <v>1851</v>
      </c>
      <c r="J7706" t="s">
        <v>1940</v>
      </c>
      <c r="K7706" t="s">
        <v>42</v>
      </c>
      <c r="L7706" s="24">
        <v>-478</v>
      </c>
      <c r="M7706" s="25">
        <f>+VLOOKUP(E7706, TC!A:D, 4, FALSE())</f>
        <v>1.1302000000000001</v>
      </c>
      <c r="N7706" s="24">
        <f t="shared" si="600"/>
        <v>-478</v>
      </c>
      <c r="O7706" t="str">
        <f t="shared" si="601"/>
        <v>NOTAS</v>
      </c>
      <c r="P7706" t="str">
        <f t="shared" si="602"/>
        <v>2025</v>
      </c>
      <c r="Q7706" t="str">
        <f t="shared" si="603"/>
        <v>05</v>
      </c>
      <c r="R7706" t="str">
        <f>+IFERROR(VLOOKUP(I7706, Listado!A:B, 2, FALSE()), "COMERCIALIZADORA INTERNACIONAL CARIBBEAN EXOTICS S A")</f>
        <v>PEREZ MEJIA MARIA PAULINA</v>
      </c>
      <c r="S7706" s="25">
        <f>+VLOOKUP(E7706, TC!A:D, 2, FALSE())</f>
        <v>4128.1499999999996</v>
      </c>
      <c r="T7706" t="str">
        <f t="shared" si="604"/>
        <v>USD</v>
      </c>
    </row>
    <row r="7707" spans="1:20" ht="18.75" hidden="1" customHeight="1" x14ac:dyDescent="0.25">
      <c r="A7707" t="s">
        <v>2887</v>
      </c>
      <c r="B7707" t="s">
        <v>1923</v>
      </c>
      <c r="C7707" t="s">
        <v>1913</v>
      </c>
      <c r="D7707" s="24">
        <v>6031</v>
      </c>
      <c r="E7707" t="s">
        <v>1741</v>
      </c>
      <c r="F7707" t="s">
        <v>99</v>
      </c>
      <c r="G7707" t="s">
        <v>1914</v>
      </c>
      <c r="H7707" t="s">
        <v>2024</v>
      </c>
      <c r="I7707" t="s">
        <v>1838</v>
      </c>
      <c r="J7707" t="s">
        <v>1915</v>
      </c>
      <c r="K7707" t="s">
        <v>2025</v>
      </c>
      <c r="L7707" s="24">
        <v>106000</v>
      </c>
      <c r="M7707" s="25">
        <f>+VLOOKUP(E7707, TC!A:D, 4, FALSE())</f>
        <v>1.1302000000000001</v>
      </c>
      <c r="N7707" s="24">
        <f t="shared" si="600"/>
        <v>106000</v>
      </c>
      <c r="O7707" t="str">
        <f t="shared" si="601"/>
        <v>FACTURA</v>
      </c>
      <c r="P7707" t="str">
        <f t="shared" si="602"/>
        <v>2025</v>
      </c>
      <c r="Q7707" t="str">
        <f t="shared" si="603"/>
        <v>05</v>
      </c>
      <c r="R7707" t="str">
        <f>+IFERROR(VLOOKUP(I7707, Listado!A:B, 2, FALSE()), "COMERCIALIZADORA INTERNACIONAL CARIBBEAN EXOTICS S A")</f>
        <v>LONDOÑO ECHEVERRI ALEJANDRA</v>
      </c>
      <c r="S7707" s="25">
        <f>+VLOOKUP(E7707, TC!A:D, 2, FALSE())</f>
        <v>4128.1499999999996</v>
      </c>
      <c r="T7707" t="str">
        <f t="shared" si="604"/>
        <v>COP</v>
      </c>
    </row>
    <row r="7708" spans="1:20" ht="18.75" hidden="1" customHeight="1" x14ac:dyDescent="0.25">
      <c r="A7708" t="s">
        <v>2887</v>
      </c>
      <c r="B7708" t="s">
        <v>1923</v>
      </c>
      <c r="C7708" t="s">
        <v>1913</v>
      </c>
      <c r="D7708" s="24">
        <v>6031</v>
      </c>
      <c r="E7708" t="s">
        <v>1741</v>
      </c>
      <c r="F7708" t="s">
        <v>99</v>
      </c>
      <c r="G7708" t="s">
        <v>1914</v>
      </c>
      <c r="H7708" t="s">
        <v>2024</v>
      </c>
      <c r="I7708" t="s">
        <v>1838</v>
      </c>
      <c r="J7708" t="s">
        <v>1915</v>
      </c>
      <c r="K7708" t="s">
        <v>2021</v>
      </c>
      <c r="L7708" s="24">
        <v>106480</v>
      </c>
      <c r="M7708" s="25">
        <f>+VLOOKUP(E7708, TC!A:D, 4, FALSE())</f>
        <v>1.1302000000000001</v>
      </c>
      <c r="N7708" s="24">
        <f t="shared" si="600"/>
        <v>106480</v>
      </c>
      <c r="O7708" t="str">
        <f t="shared" si="601"/>
        <v>FACTURA</v>
      </c>
      <c r="P7708" t="str">
        <f t="shared" si="602"/>
        <v>2025</v>
      </c>
      <c r="Q7708" t="str">
        <f t="shared" si="603"/>
        <v>05</v>
      </c>
      <c r="R7708" t="str">
        <f>+IFERROR(VLOOKUP(I7708, Listado!A:B, 2, FALSE()), "COMERCIALIZADORA INTERNACIONAL CARIBBEAN EXOTICS S A")</f>
        <v>LONDOÑO ECHEVERRI ALEJANDRA</v>
      </c>
      <c r="S7708" s="25">
        <f>+VLOOKUP(E7708, TC!A:D, 2, FALSE())</f>
        <v>4128.1499999999996</v>
      </c>
      <c r="T7708" t="str">
        <f t="shared" si="604"/>
        <v>COP</v>
      </c>
    </row>
    <row r="7709" spans="1:20" ht="18.75" hidden="1" customHeight="1" x14ac:dyDescent="0.25">
      <c r="A7709" t="s">
        <v>2887</v>
      </c>
      <c r="B7709" t="s">
        <v>1923</v>
      </c>
      <c r="C7709" t="s">
        <v>1913</v>
      </c>
      <c r="D7709" s="24">
        <v>6031</v>
      </c>
      <c r="E7709" t="s">
        <v>1741</v>
      </c>
      <c r="F7709" t="s">
        <v>99</v>
      </c>
      <c r="G7709" t="s">
        <v>1914</v>
      </c>
      <c r="H7709" t="s">
        <v>2024</v>
      </c>
      <c r="I7709" t="s">
        <v>1838</v>
      </c>
      <c r="J7709" t="s">
        <v>1915</v>
      </c>
      <c r="K7709" t="s">
        <v>2021</v>
      </c>
      <c r="L7709" s="24">
        <v>30360</v>
      </c>
      <c r="M7709" s="25">
        <f>+VLOOKUP(E7709, TC!A:D, 4, FALSE())</f>
        <v>1.1302000000000001</v>
      </c>
      <c r="N7709" s="24">
        <f t="shared" si="600"/>
        <v>30360</v>
      </c>
      <c r="O7709" t="str">
        <f t="shared" si="601"/>
        <v>FACTURA</v>
      </c>
      <c r="P7709" t="str">
        <f t="shared" si="602"/>
        <v>2025</v>
      </c>
      <c r="Q7709" t="str">
        <f t="shared" si="603"/>
        <v>05</v>
      </c>
      <c r="R7709" t="str">
        <f>+IFERROR(VLOOKUP(I7709, Listado!A:B, 2, FALSE()), "COMERCIALIZADORA INTERNACIONAL CARIBBEAN EXOTICS S A")</f>
        <v>LONDOÑO ECHEVERRI ALEJANDRA</v>
      </c>
      <c r="S7709" s="25">
        <f>+VLOOKUP(E7709, TC!A:D, 2, FALSE())</f>
        <v>4128.1499999999996</v>
      </c>
      <c r="T7709" t="str">
        <f t="shared" si="604"/>
        <v>COP</v>
      </c>
    </row>
    <row r="7710" spans="1:20" ht="18.75" hidden="1" customHeight="1" x14ac:dyDescent="0.25">
      <c r="A7710" t="s">
        <v>2887</v>
      </c>
      <c r="B7710" t="s">
        <v>1923</v>
      </c>
      <c r="C7710" t="s">
        <v>1913</v>
      </c>
      <c r="D7710" s="24">
        <v>6031</v>
      </c>
      <c r="E7710" t="s">
        <v>1741</v>
      </c>
      <c r="F7710" t="s">
        <v>99</v>
      </c>
      <c r="G7710" t="s">
        <v>1914</v>
      </c>
      <c r="H7710" t="s">
        <v>2024</v>
      </c>
      <c r="I7710" t="s">
        <v>1838</v>
      </c>
      <c r="J7710" t="s">
        <v>1915</v>
      </c>
      <c r="K7710" t="s">
        <v>2021</v>
      </c>
      <c r="L7710" s="24">
        <v>17600</v>
      </c>
      <c r="M7710" s="25">
        <f>+VLOOKUP(E7710, TC!A:D, 4, FALSE())</f>
        <v>1.1302000000000001</v>
      </c>
      <c r="N7710" s="24">
        <f t="shared" si="600"/>
        <v>17600</v>
      </c>
      <c r="O7710" t="str">
        <f t="shared" si="601"/>
        <v>FACTURA</v>
      </c>
      <c r="P7710" t="str">
        <f t="shared" si="602"/>
        <v>2025</v>
      </c>
      <c r="Q7710" t="str">
        <f t="shared" si="603"/>
        <v>05</v>
      </c>
      <c r="R7710" t="str">
        <f>+IFERROR(VLOOKUP(I7710, Listado!A:B, 2, FALSE()), "COMERCIALIZADORA INTERNACIONAL CARIBBEAN EXOTICS S A")</f>
        <v>LONDOÑO ECHEVERRI ALEJANDRA</v>
      </c>
      <c r="S7710" s="25">
        <f>+VLOOKUP(E7710, TC!A:D, 2, FALSE())</f>
        <v>4128.1499999999996</v>
      </c>
      <c r="T7710" t="str">
        <f t="shared" si="604"/>
        <v>COP</v>
      </c>
    </row>
    <row r="7711" spans="1:20" ht="18.75" hidden="1" customHeight="1" x14ac:dyDescent="0.25">
      <c r="A7711" t="s">
        <v>2887</v>
      </c>
      <c r="B7711" t="s">
        <v>1923</v>
      </c>
      <c r="C7711" t="s">
        <v>1913</v>
      </c>
      <c r="D7711" s="24">
        <v>6031</v>
      </c>
      <c r="E7711" t="s">
        <v>1741</v>
      </c>
      <c r="F7711" t="s">
        <v>99</v>
      </c>
      <c r="G7711" t="s">
        <v>1914</v>
      </c>
      <c r="H7711" t="s">
        <v>2024</v>
      </c>
      <c r="I7711" t="s">
        <v>1838</v>
      </c>
      <c r="J7711" t="s">
        <v>1915</v>
      </c>
      <c r="K7711" t="s">
        <v>2021</v>
      </c>
      <c r="L7711" s="24">
        <v>27940</v>
      </c>
      <c r="M7711" s="25">
        <f>+VLOOKUP(E7711, TC!A:D, 4, FALSE())</f>
        <v>1.1302000000000001</v>
      </c>
      <c r="N7711" s="24">
        <f t="shared" si="600"/>
        <v>27940</v>
      </c>
      <c r="O7711" t="str">
        <f t="shared" si="601"/>
        <v>FACTURA</v>
      </c>
      <c r="P7711" t="str">
        <f t="shared" si="602"/>
        <v>2025</v>
      </c>
      <c r="Q7711" t="str">
        <f t="shared" si="603"/>
        <v>05</v>
      </c>
      <c r="R7711" t="str">
        <f>+IFERROR(VLOOKUP(I7711, Listado!A:B, 2, FALSE()), "COMERCIALIZADORA INTERNACIONAL CARIBBEAN EXOTICS S A")</f>
        <v>LONDOÑO ECHEVERRI ALEJANDRA</v>
      </c>
      <c r="S7711" s="25">
        <f>+VLOOKUP(E7711, TC!A:D, 2, FALSE())</f>
        <v>4128.1499999999996</v>
      </c>
      <c r="T7711" t="str">
        <f t="shared" si="604"/>
        <v>COP</v>
      </c>
    </row>
    <row r="7712" spans="1:20" ht="18.75" hidden="1" customHeight="1" x14ac:dyDescent="0.25">
      <c r="A7712" t="s">
        <v>2887</v>
      </c>
      <c r="B7712" t="s">
        <v>1923</v>
      </c>
      <c r="C7712" t="s">
        <v>1913</v>
      </c>
      <c r="D7712" s="24">
        <v>6031</v>
      </c>
      <c r="E7712" t="s">
        <v>1741</v>
      </c>
      <c r="F7712" t="s">
        <v>99</v>
      </c>
      <c r="G7712" t="s">
        <v>1914</v>
      </c>
      <c r="H7712" t="s">
        <v>2024</v>
      </c>
      <c r="I7712" t="s">
        <v>1838</v>
      </c>
      <c r="J7712" t="s">
        <v>1915</v>
      </c>
      <c r="K7712" t="s">
        <v>2021</v>
      </c>
      <c r="L7712" s="24">
        <v>23320</v>
      </c>
      <c r="M7712" s="25">
        <f>+VLOOKUP(E7712, TC!A:D, 4, FALSE())</f>
        <v>1.1302000000000001</v>
      </c>
      <c r="N7712" s="24">
        <f t="shared" si="600"/>
        <v>23320</v>
      </c>
      <c r="O7712" t="str">
        <f t="shared" si="601"/>
        <v>FACTURA</v>
      </c>
      <c r="P7712" t="str">
        <f t="shared" si="602"/>
        <v>2025</v>
      </c>
      <c r="Q7712" t="str">
        <f t="shared" si="603"/>
        <v>05</v>
      </c>
      <c r="R7712" t="str">
        <f>+IFERROR(VLOOKUP(I7712, Listado!A:B, 2, FALSE()), "COMERCIALIZADORA INTERNACIONAL CARIBBEAN EXOTICS S A")</f>
        <v>LONDOÑO ECHEVERRI ALEJANDRA</v>
      </c>
      <c r="S7712" s="25">
        <f>+VLOOKUP(E7712, TC!A:D, 2, FALSE())</f>
        <v>4128.1499999999996</v>
      </c>
      <c r="T7712" t="str">
        <f t="shared" si="604"/>
        <v>COP</v>
      </c>
    </row>
    <row r="7713" spans="1:20" ht="18.75" hidden="1" customHeight="1" x14ac:dyDescent="0.25">
      <c r="A7713" t="s">
        <v>2887</v>
      </c>
      <c r="B7713" t="s">
        <v>1923</v>
      </c>
      <c r="C7713" t="s">
        <v>1913</v>
      </c>
      <c r="D7713" s="24">
        <v>6031</v>
      </c>
      <c r="E7713" t="s">
        <v>1741</v>
      </c>
      <c r="F7713" t="s">
        <v>99</v>
      </c>
      <c r="G7713" t="s">
        <v>1914</v>
      </c>
      <c r="H7713" t="s">
        <v>2024</v>
      </c>
      <c r="I7713" t="s">
        <v>1838</v>
      </c>
      <c r="J7713" t="s">
        <v>1915</v>
      </c>
      <c r="K7713" t="s">
        <v>2021</v>
      </c>
      <c r="L7713" s="24">
        <v>24860</v>
      </c>
      <c r="M7713" s="25">
        <f>+VLOOKUP(E7713, TC!A:D, 4, FALSE())</f>
        <v>1.1302000000000001</v>
      </c>
      <c r="N7713" s="24">
        <f t="shared" si="600"/>
        <v>24860</v>
      </c>
      <c r="O7713" t="str">
        <f t="shared" si="601"/>
        <v>FACTURA</v>
      </c>
      <c r="P7713" t="str">
        <f t="shared" si="602"/>
        <v>2025</v>
      </c>
      <c r="Q7713" t="str">
        <f t="shared" si="603"/>
        <v>05</v>
      </c>
      <c r="R7713" t="str">
        <f>+IFERROR(VLOOKUP(I7713, Listado!A:B, 2, FALSE()), "COMERCIALIZADORA INTERNACIONAL CARIBBEAN EXOTICS S A")</f>
        <v>LONDOÑO ECHEVERRI ALEJANDRA</v>
      </c>
      <c r="S7713" s="25">
        <f>+VLOOKUP(E7713, TC!A:D, 2, FALSE())</f>
        <v>4128.1499999999996</v>
      </c>
      <c r="T7713" t="str">
        <f t="shared" si="604"/>
        <v>COP</v>
      </c>
    </row>
    <row r="7714" spans="1:20" ht="18.75" hidden="1" customHeight="1" x14ac:dyDescent="0.25">
      <c r="A7714" t="s">
        <v>2887</v>
      </c>
      <c r="B7714" t="s">
        <v>1923</v>
      </c>
      <c r="C7714" t="s">
        <v>1913</v>
      </c>
      <c r="D7714" s="24">
        <v>6031</v>
      </c>
      <c r="E7714" t="s">
        <v>1741</v>
      </c>
      <c r="F7714" t="s">
        <v>99</v>
      </c>
      <c r="G7714" t="s">
        <v>1914</v>
      </c>
      <c r="H7714" t="s">
        <v>2024</v>
      </c>
      <c r="I7714" t="s">
        <v>1838</v>
      </c>
      <c r="J7714" t="s">
        <v>1915</v>
      </c>
      <c r="K7714" t="s">
        <v>2021</v>
      </c>
      <c r="L7714" s="24">
        <v>32560</v>
      </c>
      <c r="M7714" s="25">
        <f>+VLOOKUP(E7714, TC!A:D, 4, FALSE())</f>
        <v>1.1302000000000001</v>
      </c>
      <c r="N7714" s="24">
        <f t="shared" si="600"/>
        <v>32560</v>
      </c>
      <c r="O7714" t="str">
        <f t="shared" si="601"/>
        <v>FACTURA</v>
      </c>
      <c r="P7714" t="str">
        <f t="shared" si="602"/>
        <v>2025</v>
      </c>
      <c r="Q7714" t="str">
        <f t="shared" si="603"/>
        <v>05</v>
      </c>
      <c r="R7714" t="str">
        <f>+IFERROR(VLOOKUP(I7714, Listado!A:B, 2, FALSE()), "COMERCIALIZADORA INTERNACIONAL CARIBBEAN EXOTICS S A")</f>
        <v>LONDOÑO ECHEVERRI ALEJANDRA</v>
      </c>
      <c r="S7714" s="25">
        <f>+VLOOKUP(E7714, TC!A:D, 2, FALSE())</f>
        <v>4128.1499999999996</v>
      </c>
      <c r="T7714" t="str">
        <f t="shared" si="604"/>
        <v>COP</v>
      </c>
    </row>
    <row r="7715" spans="1:20" ht="18.75" hidden="1" customHeight="1" x14ac:dyDescent="0.25">
      <c r="A7715" t="s">
        <v>2887</v>
      </c>
      <c r="B7715" t="s">
        <v>1923</v>
      </c>
      <c r="C7715" t="s">
        <v>1913</v>
      </c>
      <c r="D7715" s="24">
        <v>6031</v>
      </c>
      <c r="E7715" t="s">
        <v>1741</v>
      </c>
      <c r="F7715" t="s">
        <v>99</v>
      </c>
      <c r="G7715" t="s">
        <v>1914</v>
      </c>
      <c r="H7715" t="s">
        <v>2024</v>
      </c>
      <c r="I7715" t="s">
        <v>1838</v>
      </c>
      <c r="J7715" t="s">
        <v>1915</v>
      </c>
      <c r="K7715" t="s">
        <v>2021</v>
      </c>
      <c r="L7715" s="24">
        <v>25520</v>
      </c>
      <c r="M7715" s="25">
        <f>+VLOOKUP(E7715, TC!A:D, 4, FALSE())</f>
        <v>1.1302000000000001</v>
      </c>
      <c r="N7715" s="24">
        <f t="shared" si="600"/>
        <v>25520</v>
      </c>
      <c r="O7715" t="str">
        <f t="shared" si="601"/>
        <v>FACTURA</v>
      </c>
      <c r="P7715" t="str">
        <f t="shared" si="602"/>
        <v>2025</v>
      </c>
      <c r="Q7715" t="str">
        <f t="shared" si="603"/>
        <v>05</v>
      </c>
      <c r="R7715" t="str">
        <f>+IFERROR(VLOOKUP(I7715, Listado!A:B, 2, FALSE()), "COMERCIALIZADORA INTERNACIONAL CARIBBEAN EXOTICS S A")</f>
        <v>LONDOÑO ECHEVERRI ALEJANDRA</v>
      </c>
      <c r="S7715" s="25">
        <f>+VLOOKUP(E7715, TC!A:D, 2, FALSE())</f>
        <v>4128.1499999999996</v>
      </c>
      <c r="T7715" t="str">
        <f t="shared" si="604"/>
        <v>COP</v>
      </c>
    </row>
    <row r="7716" spans="1:20" ht="18.75" hidden="1" customHeight="1" x14ac:dyDescent="0.25">
      <c r="A7716" t="s">
        <v>2887</v>
      </c>
      <c r="B7716" t="s">
        <v>1923</v>
      </c>
      <c r="C7716" t="s">
        <v>1913</v>
      </c>
      <c r="D7716" s="24">
        <v>6031</v>
      </c>
      <c r="E7716" t="s">
        <v>1741</v>
      </c>
      <c r="F7716" t="s">
        <v>99</v>
      </c>
      <c r="G7716" t="s">
        <v>1914</v>
      </c>
      <c r="H7716" t="s">
        <v>2024</v>
      </c>
      <c r="I7716" t="s">
        <v>1838</v>
      </c>
      <c r="J7716" t="s">
        <v>1915</v>
      </c>
      <c r="K7716" t="s">
        <v>2021</v>
      </c>
      <c r="L7716" s="24">
        <v>27720</v>
      </c>
      <c r="M7716" s="25">
        <f>+VLOOKUP(E7716, TC!A:D, 4, FALSE())</f>
        <v>1.1302000000000001</v>
      </c>
      <c r="N7716" s="24">
        <f t="shared" si="600"/>
        <v>27720</v>
      </c>
      <c r="O7716" t="str">
        <f t="shared" si="601"/>
        <v>FACTURA</v>
      </c>
      <c r="P7716" t="str">
        <f t="shared" si="602"/>
        <v>2025</v>
      </c>
      <c r="Q7716" t="str">
        <f t="shared" si="603"/>
        <v>05</v>
      </c>
      <c r="R7716" t="str">
        <f>+IFERROR(VLOOKUP(I7716, Listado!A:B, 2, FALSE()), "COMERCIALIZADORA INTERNACIONAL CARIBBEAN EXOTICS S A")</f>
        <v>LONDOÑO ECHEVERRI ALEJANDRA</v>
      </c>
      <c r="S7716" s="25">
        <f>+VLOOKUP(E7716, TC!A:D, 2, FALSE())</f>
        <v>4128.1499999999996</v>
      </c>
      <c r="T7716" t="str">
        <f t="shared" si="604"/>
        <v>COP</v>
      </c>
    </row>
    <row r="7717" spans="1:20" ht="18.75" hidden="1" customHeight="1" x14ac:dyDescent="0.25">
      <c r="A7717" t="s">
        <v>2887</v>
      </c>
      <c r="B7717" t="s">
        <v>1923</v>
      </c>
      <c r="C7717" t="s">
        <v>1913</v>
      </c>
      <c r="D7717" s="24">
        <v>6031</v>
      </c>
      <c r="E7717" t="s">
        <v>1741</v>
      </c>
      <c r="F7717" t="s">
        <v>99</v>
      </c>
      <c r="G7717" t="s">
        <v>1914</v>
      </c>
      <c r="H7717" t="s">
        <v>2024</v>
      </c>
      <c r="I7717" t="s">
        <v>1838</v>
      </c>
      <c r="J7717" t="s">
        <v>1915</v>
      </c>
      <c r="K7717" t="s">
        <v>2021</v>
      </c>
      <c r="L7717" s="24">
        <v>65120</v>
      </c>
      <c r="M7717" s="25">
        <f>+VLOOKUP(E7717, TC!A:D, 4, FALSE())</f>
        <v>1.1302000000000001</v>
      </c>
      <c r="N7717" s="24">
        <f t="shared" si="600"/>
        <v>65120</v>
      </c>
      <c r="O7717" t="str">
        <f t="shared" si="601"/>
        <v>FACTURA</v>
      </c>
      <c r="P7717" t="str">
        <f t="shared" si="602"/>
        <v>2025</v>
      </c>
      <c r="Q7717" t="str">
        <f t="shared" si="603"/>
        <v>05</v>
      </c>
      <c r="R7717" t="str">
        <f>+IFERROR(VLOOKUP(I7717, Listado!A:B, 2, FALSE()), "COMERCIALIZADORA INTERNACIONAL CARIBBEAN EXOTICS S A")</f>
        <v>LONDOÑO ECHEVERRI ALEJANDRA</v>
      </c>
      <c r="S7717" s="25">
        <f>+VLOOKUP(E7717, TC!A:D, 2, FALSE())</f>
        <v>4128.1499999999996</v>
      </c>
      <c r="T7717" t="str">
        <f t="shared" si="604"/>
        <v>COP</v>
      </c>
    </row>
    <row r="7718" spans="1:20" ht="18.75" hidden="1" customHeight="1" x14ac:dyDescent="0.25">
      <c r="A7718" t="s">
        <v>2887</v>
      </c>
      <c r="B7718" t="s">
        <v>1923</v>
      </c>
      <c r="C7718" t="s">
        <v>1913</v>
      </c>
      <c r="D7718" s="24">
        <v>6031</v>
      </c>
      <c r="E7718" t="s">
        <v>1741</v>
      </c>
      <c r="F7718" t="s">
        <v>99</v>
      </c>
      <c r="G7718" t="s">
        <v>1914</v>
      </c>
      <c r="H7718" t="s">
        <v>2024</v>
      </c>
      <c r="I7718" t="s">
        <v>1838</v>
      </c>
      <c r="J7718" t="s">
        <v>1915</v>
      </c>
      <c r="K7718" t="s">
        <v>2021</v>
      </c>
      <c r="L7718" s="24">
        <v>113520</v>
      </c>
      <c r="M7718" s="25">
        <f>+VLOOKUP(E7718, TC!A:D, 4, FALSE())</f>
        <v>1.1302000000000001</v>
      </c>
      <c r="N7718" s="24">
        <f t="shared" si="600"/>
        <v>113520</v>
      </c>
      <c r="O7718" t="str">
        <f t="shared" si="601"/>
        <v>FACTURA</v>
      </c>
      <c r="P7718" t="str">
        <f t="shared" si="602"/>
        <v>2025</v>
      </c>
      <c r="Q7718" t="str">
        <f t="shared" si="603"/>
        <v>05</v>
      </c>
      <c r="R7718" t="str">
        <f>+IFERROR(VLOOKUP(I7718, Listado!A:B, 2, FALSE()), "COMERCIALIZADORA INTERNACIONAL CARIBBEAN EXOTICS S A")</f>
        <v>LONDOÑO ECHEVERRI ALEJANDRA</v>
      </c>
      <c r="S7718" s="25">
        <f>+VLOOKUP(E7718, TC!A:D, 2, FALSE())</f>
        <v>4128.1499999999996</v>
      </c>
      <c r="T7718" t="str">
        <f t="shared" si="604"/>
        <v>COP</v>
      </c>
    </row>
    <row r="7719" spans="1:20" ht="18.75" hidden="1" customHeight="1" x14ac:dyDescent="0.25">
      <c r="A7719" t="s">
        <v>2887</v>
      </c>
      <c r="B7719" t="s">
        <v>1923</v>
      </c>
      <c r="C7719" t="s">
        <v>1913</v>
      </c>
      <c r="D7719" s="24">
        <v>6031</v>
      </c>
      <c r="E7719" t="s">
        <v>1741</v>
      </c>
      <c r="F7719" t="s">
        <v>99</v>
      </c>
      <c r="G7719" t="s">
        <v>1914</v>
      </c>
      <c r="H7719" t="s">
        <v>2024</v>
      </c>
      <c r="I7719" t="s">
        <v>1838</v>
      </c>
      <c r="J7719" t="s">
        <v>1915</v>
      </c>
      <c r="K7719" t="s">
        <v>2021</v>
      </c>
      <c r="L7719" s="24">
        <v>31240</v>
      </c>
      <c r="M7719" s="25">
        <f>+VLOOKUP(E7719, TC!A:D, 4, FALSE())</f>
        <v>1.1302000000000001</v>
      </c>
      <c r="N7719" s="24">
        <f t="shared" si="600"/>
        <v>31240</v>
      </c>
      <c r="O7719" t="str">
        <f t="shared" si="601"/>
        <v>FACTURA</v>
      </c>
      <c r="P7719" t="str">
        <f t="shared" si="602"/>
        <v>2025</v>
      </c>
      <c r="Q7719" t="str">
        <f t="shared" si="603"/>
        <v>05</v>
      </c>
      <c r="R7719" t="str">
        <f>+IFERROR(VLOOKUP(I7719, Listado!A:B, 2, FALSE()), "COMERCIALIZADORA INTERNACIONAL CARIBBEAN EXOTICS S A")</f>
        <v>LONDOÑO ECHEVERRI ALEJANDRA</v>
      </c>
      <c r="S7719" s="25">
        <f>+VLOOKUP(E7719, TC!A:D, 2, FALSE())</f>
        <v>4128.1499999999996</v>
      </c>
      <c r="T7719" t="str">
        <f t="shared" si="604"/>
        <v>COP</v>
      </c>
    </row>
    <row r="7720" spans="1:20" ht="18.75" hidden="1" customHeight="1" x14ac:dyDescent="0.25">
      <c r="A7720" t="s">
        <v>2887</v>
      </c>
      <c r="B7720" t="s">
        <v>1923</v>
      </c>
      <c r="C7720" t="s">
        <v>1913</v>
      </c>
      <c r="D7720" s="24">
        <v>6031</v>
      </c>
      <c r="E7720" t="s">
        <v>1741</v>
      </c>
      <c r="F7720" t="s">
        <v>99</v>
      </c>
      <c r="G7720" t="s">
        <v>1914</v>
      </c>
      <c r="H7720" t="s">
        <v>2024</v>
      </c>
      <c r="I7720" t="s">
        <v>1838</v>
      </c>
      <c r="J7720" t="s">
        <v>1915</v>
      </c>
      <c r="K7720" t="s">
        <v>2021</v>
      </c>
      <c r="L7720" s="24">
        <v>78980</v>
      </c>
      <c r="M7720" s="25">
        <f>+VLOOKUP(E7720, TC!A:D, 4, FALSE())</f>
        <v>1.1302000000000001</v>
      </c>
      <c r="N7720" s="24">
        <f t="shared" si="600"/>
        <v>78980</v>
      </c>
      <c r="O7720" t="str">
        <f t="shared" si="601"/>
        <v>FACTURA</v>
      </c>
      <c r="P7720" t="str">
        <f t="shared" si="602"/>
        <v>2025</v>
      </c>
      <c r="Q7720" t="str">
        <f t="shared" si="603"/>
        <v>05</v>
      </c>
      <c r="R7720" t="str">
        <f>+IFERROR(VLOOKUP(I7720, Listado!A:B, 2, FALSE()), "COMERCIALIZADORA INTERNACIONAL CARIBBEAN EXOTICS S A")</f>
        <v>LONDOÑO ECHEVERRI ALEJANDRA</v>
      </c>
      <c r="S7720" s="25">
        <f>+VLOOKUP(E7720, TC!A:D, 2, FALSE())</f>
        <v>4128.1499999999996</v>
      </c>
      <c r="T7720" t="str">
        <f t="shared" si="604"/>
        <v>COP</v>
      </c>
    </row>
    <row r="7721" spans="1:20" ht="18.75" hidden="1" customHeight="1" x14ac:dyDescent="0.25">
      <c r="A7721" t="s">
        <v>2887</v>
      </c>
      <c r="B7721" t="s">
        <v>1923</v>
      </c>
      <c r="C7721" t="s">
        <v>1913</v>
      </c>
      <c r="D7721" s="24">
        <v>6031</v>
      </c>
      <c r="E7721" t="s">
        <v>1741</v>
      </c>
      <c r="F7721" t="s">
        <v>99</v>
      </c>
      <c r="G7721" t="s">
        <v>1914</v>
      </c>
      <c r="H7721" t="s">
        <v>2024</v>
      </c>
      <c r="I7721" t="s">
        <v>1838</v>
      </c>
      <c r="J7721" t="s">
        <v>1915</v>
      </c>
      <c r="K7721" t="s">
        <v>2021</v>
      </c>
      <c r="L7721" s="24">
        <v>19140</v>
      </c>
      <c r="M7721" s="25">
        <f>+VLOOKUP(E7721, TC!A:D, 4, FALSE())</f>
        <v>1.1302000000000001</v>
      </c>
      <c r="N7721" s="24">
        <f t="shared" si="600"/>
        <v>19140</v>
      </c>
      <c r="O7721" t="str">
        <f t="shared" si="601"/>
        <v>FACTURA</v>
      </c>
      <c r="P7721" t="str">
        <f t="shared" si="602"/>
        <v>2025</v>
      </c>
      <c r="Q7721" t="str">
        <f t="shared" si="603"/>
        <v>05</v>
      </c>
      <c r="R7721" t="str">
        <f>+IFERROR(VLOOKUP(I7721, Listado!A:B, 2, FALSE()), "COMERCIALIZADORA INTERNACIONAL CARIBBEAN EXOTICS S A")</f>
        <v>LONDOÑO ECHEVERRI ALEJANDRA</v>
      </c>
      <c r="S7721" s="25">
        <f>+VLOOKUP(E7721, TC!A:D, 2, FALSE())</f>
        <v>4128.1499999999996</v>
      </c>
      <c r="T7721" t="str">
        <f t="shared" si="604"/>
        <v>COP</v>
      </c>
    </row>
    <row r="7722" spans="1:20" ht="18.75" hidden="1" customHeight="1" x14ac:dyDescent="0.25">
      <c r="A7722" t="s">
        <v>2887</v>
      </c>
      <c r="B7722" t="s">
        <v>1923</v>
      </c>
      <c r="C7722" t="s">
        <v>1913</v>
      </c>
      <c r="D7722" s="24">
        <v>6031</v>
      </c>
      <c r="E7722" t="s">
        <v>1741</v>
      </c>
      <c r="F7722" t="s">
        <v>99</v>
      </c>
      <c r="G7722" t="s">
        <v>1914</v>
      </c>
      <c r="H7722" t="s">
        <v>2024</v>
      </c>
      <c r="I7722" t="s">
        <v>1838</v>
      </c>
      <c r="J7722" t="s">
        <v>1915</v>
      </c>
      <c r="K7722" t="s">
        <v>2021</v>
      </c>
      <c r="L7722" s="24">
        <v>9240</v>
      </c>
      <c r="M7722" s="25">
        <f>+VLOOKUP(E7722, TC!A:D, 4, FALSE())</f>
        <v>1.1302000000000001</v>
      </c>
      <c r="N7722" s="24">
        <f t="shared" si="600"/>
        <v>9240</v>
      </c>
      <c r="O7722" t="str">
        <f t="shared" si="601"/>
        <v>FACTURA</v>
      </c>
      <c r="P7722" t="str">
        <f t="shared" si="602"/>
        <v>2025</v>
      </c>
      <c r="Q7722" t="str">
        <f t="shared" si="603"/>
        <v>05</v>
      </c>
      <c r="R7722" t="str">
        <f>+IFERROR(VLOOKUP(I7722, Listado!A:B, 2, FALSE()), "COMERCIALIZADORA INTERNACIONAL CARIBBEAN EXOTICS S A")</f>
        <v>LONDOÑO ECHEVERRI ALEJANDRA</v>
      </c>
      <c r="S7722" s="25">
        <f>+VLOOKUP(E7722, TC!A:D, 2, FALSE())</f>
        <v>4128.1499999999996</v>
      </c>
      <c r="T7722" t="str">
        <f t="shared" si="604"/>
        <v>COP</v>
      </c>
    </row>
    <row r="7723" spans="1:20" ht="18.75" hidden="1" customHeight="1" x14ac:dyDescent="0.25">
      <c r="A7723" t="s">
        <v>2887</v>
      </c>
      <c r="B7723" t="s">
        <v>1923</v>
      </c>
      <c r="C7723" t="s">
        <v>1913</v>
      </c>
      <c r="D7723" s="24">
        <v>6031</v>
      </c>
      <c r="E7723" t="s">
        <v>1741</v>
      </c>
      <c r="F7723" t="s">
        <v>99</v>
      </c>
      <c r="G7723" t="s">
        <v>1914</v>
      </c>
      <c r="H7723" t="s">
        <v>2024</v>
      </c>
      <c r="I7723" t="s">
        <v>1838</v>
      </c>
      <c r="J7723" t="s">
        <v>1915</v>
      </c>
      <c r="K7723" t="s">
        <v>2021</v>
      </c>
      <c r="L7723" s="24">
        <v>16060</v>
      </c>
      <c r="M7723" s="25">
        <f>+VLOOKUP(E7723, TC!A:D, 4, FALSE())</f>
        <v>1.1302000000000001</v>
      </c>
      <c r="N7723" s="24">
        <f t="shared" si="600"/>
        <v>16060</v>
      </c>
      <c r="O7723" t="str">
        <f t="shared" si="601"/>
        <v>FACTURA</v>
      </c>
      <c r="P7723" t="str">
        <f t="shared" si="602"/>
        <v>2025</v>
      </c>
      <c r="Q7723" t="str">
        <f t="shared" si="603"/>
        <v>05</v>
      </c>
      <c r="R7723" t="str">
        <f>+IFERROR(VLOOKUP(I7723, Listado!A:B, 2, FALSE()), "COMERCIALIZADORA INTERNACIONAL CARIBBEAN EXOTICS S A")</f>
        <v>LONDOÑO ECHEVERRI ALEJANDRA</v>
      </c>
      <c r="S7723" s="25">
        <f>+VLOOKUP(E7723, TC!A:D, 2, FALSE())</f>
        <v>4128.1499999999996</v>
      </c>
      <c r="T7723" t="str">
        <f t="shared" si="604"/>
        <v>COP</v>
      </c>
    </row>
    <row r="7724" spans="1:20" ht="18.75" hidden="1" customHeight="1" x14ac:dyDescent="0.25">
      <c r="A7724" t="s">
        <v>2887</v>
      </c>
      <c r="B7724" t="s">
        <v>1923</v>
      </c>
      <c r="C7724" t="s">
        <v>1913</v>
      </c>
      <c r="D7724" s="24">
        <v>6031</v>
      </c>
      <c r="E7724" t="s">
        <v>1741</v>
      </c>
      <c r="F7724" t="s">
        <v>99</v>
      </c>
      <c r="G7724" t="s">
        <v>1914</v>
      </c>
      <c r="H7724" t="s">
        <v>2024</v>
      </c>
      <c r="I7724" t="s">
        <v>1838</v>
      </c>
      <c r="J7724" t="s">
        <v>1915</v>
      </c>
      <c r="K7724" t="s">
        <v>2021</v>
      </c>
      <c r="L7724" s="24">
        <v>22440</v>
      </c>
      <c r="M7724" s="25">
        <f>+VLOOKUP(E7724, TC!A:D, 4, FALSE())</f>
        <v>1.1302000000000001</v>
      </c>
      <c r="N7724" s="24">
        <f t="shared" si="600"/>
        <v>22440</v>
      </c>
      <c r="O7724" t="str">
        <f t="shared" si="601"/>
        <v>FACTURA</v>
      </c>
      <c r="P7724" t="str">
        <f t="shared" si="602"/>
        <v>2025</v>
      </c>
      <c r="Q7724" t="str">
        <f t="shared" si="603"/>
        <v>05</v>
      </c>
      <c r="R7724" t="str">
        <f>+IFERROR(VLOOKUP(I7724, Listado!A:B, 2, FALSE()), "COMERCIALIZADORA INTERNACIONAL CARIBBEAN EXOTICS S A")</f>
        <v>LONDOÑO ECHEVERRI ALEJANDRA</v>
      </c>
      <c r="S7724" s="25">
        <f>+VLOOKUP(E7724, TC!A:D, 2, FALSE())</f>
        <v>4128.1499999999996</v>
      </c>
      <c r="T7724" t="str">
        <f t="shared" si="604"/>
        <v>COP</v>
      </c>
    </row>
    <row r="7725" spans="1:20" ht="18.75" hidden="1" customHeight="1" x14ac:dyDescent="0.25">
      <c r="A7725" t="s">
        <v>2887</v>
      </c>
      <c r="B7725" t="s">
        <v>1923</v>
      </c>
      <c r="C7725" t="s">
        <v>1913</v>
      </c>
      <c r="D7725" s="24">
        <v>6031</v>
      </c>
      <c r="E7725" t="s">
        <v>1741</v>
      </c>
      <c r="F7725" t="s">
        <v>99</v>
      </c>
      <c r="G7725" t="s">
        <v>1914</v>
      </c>
      <c r="H7725" t="s">
        <v>2024</v>
      </c>
      <c r="I7725" t="s">
        <v>1838</v>
      </c>
      <c r="J7725" t="s">
        <v>1915</v>
      </c>
      <c r="K7725" t="s">
        <v>2022</v>
      </c>
      <c r="L7725" s="24">
        <v>4800</v>
      </c>
      <c r="M7725" s="25">
        <f>+VLOOKUP(E7725, TC!A:D, 4, FALSE())</f>
        <v>1.1302000000000001</v>
      </c>
      <c r="N7725" s="24">
        <f t="shared" si="600"/>
        <v>4800</v>
      </c>
      <c r="O7725" t="str">
        <f t="shared" si="601"/>
        <v>FACTURA</v>
      </c>
      <c r="P7725" t="str">
        <f t="shared" si="602"/>
        <v>2025</v>
      </c>
      <c r="Q7725" t="str">
        <f t="shared" si="603"/>
        <v>05</v>
      </c>
      <c r="R7725" t="str">
        <f>+IFERROR(VLOOKUP(I7725, Listado!A:B, 2, FALSE()), "COMERCIALIZADORA INTERNACIONAL CARIBBEAN EXOTICS S A")</f>
        <v>LONDOÑO ECHEVERRI ALEJANDRA</v>
      </c>
      <c r="S7725" s="25">
        <f>+VLOOKUP(E7725, TC!A:D, 2, FALSE())</f>
        <v>4128.1499999999996</v>
      </c>
      <c r="T7725" t="str">
        <f t="shared" si="604"/>
        <v>COP</v>
      </c>
    </row>
    <row r="7726" spans="1:20" ht="18.75" hidden="1" customHeight="1" x14ac:dyDescent="0.25">
      <c r="A7726" t="s">
        <v>2887</v>
      </c>
      <c r="B7726" t="s">
        <v>1923</v>
      </c>
      <c r="C7726" t="s">
        <v>1913</v>
      </c>
      <c r="D7726" s="24">
        <v>6031</v>
      </c>
      <c r="E7726" t="s">
        <v>1741</v>
      </c>
      <c r="F7726" t="s">
        <v>99</v>
      </c>
      <c r="G7726" t="s">
        <v>1914</v>
      </c>
      <c r="H7726" t="s">
        <v>2024</v>
      </c>
      <c r="I7726" t="s">
        <v>1838</v>
      </c>
      <c r="J7726" t="s">
        <v>1915</v>
      </c>
      <c r="K7726" t="s">
        <v>2022</v>
      </c>
      <c r="L7726" s="24">
        <v>160800</v>
      </c>
      <c r="M7726" s="25">
        <f>+VLOOKUP(E7726, TC!A:D, 4, FALSE())</f>
        <v>1.1302000000000001</v>
      </c>
      <c r="N7726" s="24">
        <f t="shared" si="600"/>
        <v>160800</v>
      </c>
      <c r="O7726" t="str">
        <f t="shared" si="601"/>
        <v>FACTURA</v>
      </c>
      <c r="P7726" t="str">
        <f t="shared" si="602"/>
        <v>2025</v>
      </c>
      <c r="Q7726" t="str">
        <f t="shared" si="603"/>
        <v>05</v>
      </c>
      <c r="R7726" t="str">
        <f>+IFERROR(VLOOKUP(I7726, Listado!A:B, 2, FALSE()), "COMERCIALIZADORA INTERNACIONAL CARIBBEAN EXOTICS S A")</f>
        <v>LONDOÑO ECHEVERRI ALEJANDRA</v>
      </c>
      <c r="S7726" s="25">
        <f>+VLOOKUP(E7726, TC!A:D, 2, FALSE())</f>
        <v>4128.1499999999996</v>
      </c>
      <c r="T7726" t="str">
        <f t="shared" si="604"/>
        <v>COP</v>
      </c>
    </row>
    <row r="7727" spans="1:20" ht="18.75" hidden="1" customHeight="1" x14ac:dyDescent="0.25">
      <c r="A7727" t="s">
        <v>2887</v>
      </c>
      <c r="B7727" t="s">
        <v>1923</v>
      </c>
      <c r="C7727" t="s">
        <v>1913</v>
      </c>
      <c r="D7727" s="24">
        <v>6031</v>
      </c>
      <c r="E7727" t="s">
        <v>1741</v>
      </c>
      <c r="F7727" t="s">
        <v>99</v>
      </c>
      <c r="G7727" t="s">
        <v>1914</v>
      </c>
      <c r="H7727" t="s">
        <v>2024</v>
      </c>
      <c r="I7727" t="s">
        <v>1838</v>
      </c>
      <c r="J7727" t="s">
        <v>1915</v>
      </c>
      <c r="K7727" t="s">
        <v>2022</v>
      </c>
      <c r="L7727" s="24">
        <v>17400</v>
      </c>
      <c r="M7727" s="25">
        <f>+VLOOKUP(E7727, TC!A:D, 4, FALSE())</f>
        <v>1.1302000000000001</v>
      </c>
      <c r="N7727" s="24">
        <f t="shared" si="600"/>
        <v>17400</v>
      </c>
      <c r="O7727" t="str">
        <f t="shared" si="601"/>
        <v>FACTURA</v>
      </c>
      <c r="P7727" t="str">
        <f t="shared" si="602"/>
        <v>2025</v>
      </c>
      <c r="Q7727" t="str">
        <f t="shared" si="603"/>
        <v>05</v>
      </c>
      <c r="R7727" t="str">
        <f>+IFERROR(VLOOKUP(I7727, Listado!A:B, 2, FALSE()), "COMERCIALIZADORA INTERNACIONAL CARIBBEAN EXOTICS S A")</f>
        <v>LONDOÑO ECHEVERRI ALEJANDRA</v>
      </c>
      <c r="S7727" s="25">
        <f>+VLOOKUP(E7727, TC!A:D, 2, FALSE())</f>
        <v>4128.1499999999996</v>
      </c>
      <c r="T7727" t="str">
        <f t="shared" si="604"/>
        <v>COP</v>
      </c>
    </row>
    <row r="7728" spans="1:20" ht="18.75" hidden="1" customHeight="1" x14ac:dyDescent="0.25">
      <c r="A7728" t="s">
        <v>2887</v>
      </c>
      <c r="B7728" t="s">
        <v>1923</v>
      </c>
      <c r="C7728" t="s">
        <v>1913</v>
      </c>
      <c r="D7728" s="24">
        <v>6031</v>
      </c>
      <c r="E7728" t="s">
        <v>1741</v>
      </c>
      <c r="F7728" t="s">
        <v>99</v>
      </c>
      <c r="G7728" t="s">
        <v>1914</v>
      </c>
      <c r="H7728" t="s">
        <v>2024</v>
      </c>
      <c r="I7728" t="s">
        <v>1838</v>
      </c>
      <c r="J7728" t="s">
        <v>1915</v>
      </c>
      <c r="K7728" t="s">
        <v>2022</v>
      </c>
      <c r="L7728" s="24">
        <v>106500</v>
      </c>
      <c r="M7728" s="25">
        <f>+VLOOKUP(E7728, TC!A:D, 4, FALSE())</f>
        <v>1.1302000000000001</v>
      </c>
      <c r="N7728" s="24">
        <f t="shared" si="600"/>
        <v>106500</v>
      </c>
      <c r="O7728" t="str">
        <f t="shared" si="601"/>
        <v>FACTURA</v>
      </c>
      <c r="P7728" t="str">
        <f t="shared" si="602"/>
        <v>2025</v>
      </c>
      <c r="Q7728" t="str">
        <f t="shared" si="603"/>
        <v>05</v>
      </c>
      <c r="R7728" t="str">
        <f>+IFERROR(VLOOKUP(I7728, Listado!A:B, 2, FALSE()), "COMERCIALIZADORA INTERNACIONAL CARIBBEAN EXOTICS S A")</f>
        <v>LONDOÑO ECHEVERRI ALEJANDRA</v>
      </c>
      <c r="S7728" s="25">
        <f>+VLOOKUP(E7728, TC!A:D, 2, FALSE())</f>
        <v>4128.1499999999996</v>
      </c>
      <c r="T7728" t="str">
        <f t="shared" si="604"/>
        <v>COP</v>
      </c>
    </row>
    <row r="7729" spans="1:20" ht="18.75" hidden="1" customHeight="1" x14ac:dyDescent="0.25">
      <c r="A7729" t="s">
        <v>2887</v>
      </c>
      <c r="B7729" t="s">
        <v>1923</v>
      </c>
      <c r="C7729" t="s">
        <v>1913</v>
      </c>
      <c r="D7729" s="24">
        <v>6032</v>
      </c>
      <c r="E7729" t="s">
        <v>1741</v>
      </c>
      <c r="F7729" t="s">
        <v>99</v>
      </c>
      <c r="G7729" t="s">
        <v>1914</v>
      </c>
      <c r="H7729" t="s">
        <v>3094</v>
      </c>
      <c r="I7729" t="s">
        <v>1907</v>
      </c>
      <c r="J7729" t="s">
        <v>1915</v>
      </c>
      <c r="K7729" t="s">
        <v>3066</v>
      </c>
      <c r="L7729" s="24">
        <v>383918</v>
      </c>
      <c r="M7729" s="25">
        <f>+VLOOKUP(E7729, TC!A:D, 4, FALSE())</f>
        <v>1.1302000000000001</v>
      </c>
      <c r="N7729" s="24">
        <f t="shared" si="600"/>
        <v>93.000012111962988</v>
      </c>
      <c r="O7729" t="str">
        <f t="shared" si="601"/>
        <v>FACTURA</v>
      </c>
      <c r="P7729" t="str">
        <f t="shared" si="602"/>
        <v>2025</v>
      </c>
      <c r="Q7729" t="str">
        <f t="shared" si="603"/>
        <v>05</v>
      </c>
      <c r="R7729" t="str">
        <f>+IFERROR(VLOOKUP(I7729, Listado!A:B, 2, FALSE()), "COMERCIALIZADORA INTERNACIONAL CARIBBEAN EXOTICS S A")</f>
        <v>PIEDRAHITA PEREZ MARIANA</v>
      </c>
      <c r="S7729" s="25">
        <f>+VLOOKUP(E7729, TC!A:D, 2, FALSE())</f>
        <v>4128.1499999999996</v>
      </c>
      <c r="T7729" t="str">
        <f t="shared" si="604"/>
        <v>USD</v>
      </c>
    </row>
    <row r="7730" spans="1:20" ht="18.75" hidden="1" customHeight="1" x14ac:dyDescent="0.25">
      <c r="A7730" t="s">
        <v>2887</v>
      </c>
      <c r="B7730" t="s">
        <v>1923</v>
      </c>
      <c r="C7730" t="s">
        <v>1913</v>
      </c>
      <c r="D7730" s="24">
        <v>6032</v>
      </c>
      <c r="E7730" t="s">
        <v>1741</v>
      </c>
      <c r="F7730" t="s">
        <v>99</v>
      </c>
      <c r="G7730" t="s">
        <v>1914</v>
      </c>
      <c r="H7730" t="s">
        <v>3094</v>
      </c>
      <c r="I7730" t="s">
        <v>1907</v>
      </c>
      <c r="J7730" t="s">
        <v>1915</v>
      </c>
      <c r="K7730" t="s">
        <v>3067</v>
      </c>
      <c r="L7730" s="24">
        <v>744305</v>
      </c>
      <c r="M7730" s="25">
        <f>+VLOOKUP(E7730, TC!A:D, 4, FALSE())</f>
        <v>1.1302000000000001</v>
      </c>
      <c r="N7730" s="24">
        <f t="shared" si="600"/>
        <v>180.29989220352945</v>
      </c>
      <c r="O7730" t="str">
        <f t="shared" si="601"/>
        <v>FACTURA</v>
      </c>
      <c r="P7730" t="str">
        <f t="shared" si="602"/>
        <v>2025</v>
      </c>
      <c r="Q7730" t="str">
        <f t="shared" si="603"/>
        <v>05</v>
      </c>
      <c r="R7730" t="str">
        <f>+IFERROR(VLOOKUP(I7730, Listado!A:B, 2, FALSE()), "COMERCIALIZADORA INTERNACIONAL CARIBBEAN EXOTICS S A")</f>
        <v>PIEDRAHITA PEREZ MARIANA</v>
      </c>
      <c r="S7730" s="25">
        <f>+VLOOKUP(E7730, TC!A:D, 2, FALSE())</f>
        <v>4128.1499999999996</v>
      </c>
      <c r="T7730" t="str">
        <f t="shared" si="604"/>
        <v>USD</v>
      </c>
    </row>
    <row r="7731" spans="1:20" ht="18.75" hidden="1" customHeight="1" x14ac:dyDescent="0.25">
      <c r="A7731" t="s">
        <v>2887</v>
      </c>
      <c r="B7731" t="s">
        <v>5</v>
      </c>
      <c r="C7731" t="s">
        <v>1913</v>
      </c>
      <c r="D7731" s="24">
        <v>12034</v>
      </c>
      <c r="E7731" t="s">
        <v>1741</v>
      </c>
      <c r="F7731" t="s">
        <v>128</v>
      </c>
      <c r="G7731" t="s">
        <v>110</v>
      </c>
      <c r="H7731" t="s">
        <v>3095</v>
      </c>
      <c r="I7731" t="s">
        <v>1850</v>
      </c>
      <c r="J7731" t="s">
        <v>1919</v>
      </c>
      <c r="K7731" t="s">
        <v>35</v>
      </c>
      <c r="L7731" s="24">
        <v>420</v>
      </c>
      <c r="M7731" s="25">
        <f>+VLOOKUP(E7731, TC!A:D, 4, FALSE())</f>
        <v>1.1302000000000001</v>
      </c>
      <c r="N7731" s="24">
        <f t="shared" si="600"/>
        <v>420</v>
      </c>
      <c r="O7731" t="str">
        <f t="shared" si="601"/>
        <v>FACTURA</v>
      </c>
      <c r="P7731" t="str">
        <f t="shared" si="602"/>
        <v>2025</v>
      </c>
      <c r="Q7731" t="str">
        <f t="shared" si="603"/>
        <v>05</v>
      </c>
      <c r="R7731" t="str">
        <f>+IFERROR(VLOOKUP(I7731, Listado!A:B, 2, FALSE()), "COMERCIALIZADORA INTERNACIONAL CARIBBEAN EXOTICS S A")</f>
        <v>PEREZ MEJIA MARIA PAULINA</v>
      </c>
      <c r="S7731" s="25">
        <f>+VLOOKUP(E7731, TC!A:D, 2, FALSE())</f>
        <v>4128.1499999999996</v>
      </c>
      <c r="T7731" t="str">
        <f t="shared" si="604"/>
        <v>USD</v>
      </c>
    </row>
    <row r="7732" spans="1:20" ht="18.75" hidden="1" customHeight="1" x14ac:dyDescent="0.25">
      <c r="A7732" t="s">
        <v>2887</v>
      </c>
      <c r="B7732" t="s">
        <v>5</v>
      </c>
      <c r="C7732" t="s">
        <v>1913</v>
      </c>
      <c r="D7732" s="24">
        <v>12034</v>
      </c>
      <c r="E7732" t="s">
        <v>1741</v>
      </c>
      <c r="F7732" t="s">
        <v>128</v>
      </c>
      <c r="G7732" t="s">
        <v>110</v>
      </c>
      <c r="H7732" t="s">
        <v>3095</v>
      </c>
      <c r="I7732" t="s">
        <v>1850</v>
      </c>
      <c r="J7732" t="s">
        <v>1919</v>
      </c>
      <c r="K7732" t="s">
        <v>35</v>
      </c>
      <c r="L7732" s="24">
        <v>351.75</v>
      </c>
      <c r="M7732" s="25">
        <f>+VLOOKUP(E7732, TC!A:D, 4, FALSE())</f>
        <v>1.1302000000000001</v>
      </c>
      <c r="N7732" s="24">
        <f t="shared" si="600"/>
        <v>351.75</v>
      </c>
      <c r="O7732" t="str">
        <f t="shared" si="601"/>
        <v>FACTURA</v>
      </c>
      <c r="P7732" t="str">
        <f t="shared" si="602"/>
        <v>2025</v>
      </c>
      <c r="Q7732" t="str">
        <f t="shared" si="603"/>
        <v>05</v>
      </c>
      <c r="R7732" t="str">
        <f>+IFERROR(VLOOKUP(I7732, Listado!A:B, 2, FALSE()), "COMERCIALIZADORA INTERNACIONAL CARIBBEAN EXOTICS S A")</f>
        <v>PEREZ MEJIA MARIA PAULINA</v>
      </c>
      <c r="S7732" s="25">
        <f>+VLOOKUP(E7732, TC!A:D, 2, FALSE())</f>
        <v>4128.1499999999996</v>
      </c>
      <c r="T7732" t="str">
        <f t="shared" si="604"/>
        <v>USD</v>
      </c>
    </row>
    <row r="7733" spans="1:20" ht="18.75" hidden="1" customHeight="1" x14ac:dyDescent="0.25">
      <c r="A7733" t="s">
        <v>2887</v>
      </c>
      <c r="B7733" t="s">
        <v>5</v>
      </c>
      <c r="C7733" t="s">
        <v>1913</v>
      </c>
      <c r="D7733" s="24">
        <v>12034</v>
      </c>
      <c r="E7733" t="s">
        <v>1741</v>
      </c>
      <c r="F7733" t="s">
        <v>128</v>
      </c>
      <c r="G7733" t="s">
        <v>110</v>
      </c>
      <c r="H7733" t="s">
        <v>3095</v>
      </c>
      <c r="I7733" t="s">
        <v>1850</v>
      </c>
      <c r="J7733" t="s">
        <v>1919</v>
      </c>
      <c r="K7733" t="s">
        <v>35</v>
      </c>
      <c r="L7733" s="24">
        <v>157.5</v>
      </c>
      <c r="M7733" s="25">
        <f>+VLOOKUP(E7733, TC!A:D, 4, FALSE())</f>
        <v>1.1302000000000001</v>
      </c>
      <c r="N7733" s="24">
        <f t="shared" si="600"/>
        <v>157.5</v>
      </c>
      <c r="O7733" t="str">
        <f t="shared" si="601"/>
        <v>FACTURA</v>
      </c>
      <c r="P7733" t="str">
        <f t="shared" si="602"/>
        <v>2025</v>
      </c>
      <c r="Q7733" t="str">
        <f t="shared" si="603"/>
        <v>05</v>
      </c>
      <c r="R7733" t="str">
        <f>+IFERROR(VLOOKUP(I7733, Listado!A:B, 2, FALSE()), "COMERCIALIZADORA INTERNACIONAL CARIBBEAN EXOTICS S A")</f>
        <v>PEREZ MEJIA MARIA PAULINA</v>
      </c>
      <c r="S7733" s="25">
        <f>+VLOOKUP(E7733, TC!A:D, 2, FALSE())</f>
        <v>4128.1499999999996</v>
      </c>
      <c r="T7733" t="str">
        <f t="shared" si="604"/>
        <v>USD</v>
      </c>
    </row>
    <row r="7734" spans="1:20" ht="18.75" hidden="1" customHeight="1" x14ac:dyDescent="0.25">
      <c r="A7734" t="s">
        <v>2887</v>
      </c>
      <c r="B7734" t="s">
        <v>5</v>
      </c>
      <c r="C7734" t="s">
        <v>1913</v>
      </c>
      <c r="D7734" s="24">
        <v>12034</v>
      </c>
      <c r="E7734" t="s">
        <v>1741</v>
      </c>
      <c r="F7734" t="s">
        <v>128</v>
      </c>
      <c r="G7734" t="s">
        <v>110</v>
      </c>
      <c r="H7734" t="s">
        <v>3095</v>
      </c>
      <c r="I7734" t="s">
        <v>1850</v>
      </c>
      <c r="J7734" t="s">
        <v>1919</v>
      </c>
      <c r="K7734" t="s">
        <v>35</v>
      </c>
      <c r="L7734" s="24">
        <v>10.5</v>
      </c>
      <c r="M7734" s="25">
        <f>+VLOOKUP(E7734, TC!A:D, 4, FALSE())</f>
        <v>1.1302000000000001</v>
      </c>
      <c r="N7734" s="24">
        <f t="shared" si="600"/>
        <v>10.5</v>
      </c>
      <c r="O7734" t="str">
        <f t="shared" si="601"/>
        <v>FACTURA</v>
      </c>
      <c r="P7734" t="str">
        <f t="shared" si="602"/>
        <v>2025</v>
      </c>
      <c r="Q7734" t="str">
        <f t="shared" si="603"/>
        <v>05</v>
      </c>
      <c r="R7734" t="str">
        <f>+IFERROR(VLOOKUP(I7734, Listado!A:B, 2, FALSE()), "COMERCIALIZADORA INTERNACIONAL CARIBBEAN EXOTICS S A")</f>
        <v>PEREZ MEJIA MARIA PAULINA</v>
      </c>
      <c r="S7734" s="25">
        <f>+VLOOKUP(E7734, TC!A:D, 2, FALSE())</f>
        <v>4128.1499999999996</v>
      </c>
      <c r="T7734" t="str">
        <f t="shared" si="604"/>
        <v>USD</v>
      </c>
    </row>
    <row r="7735" spans="1:20" ht="18.75" hidden="1" customHeight="1" x14ac:dyDescent="0.25">
      <c r="A7735" t="s">
        <v>2887</v>
      </c>
      <c r="B7735" t="s">
        <v>5</v>
      </c>
      <c r="C7735" t="s">
        <v>1913</v>
      </c>
      <c r="D7735" s="24">
        <v>12034</v>
      </c>
      <c r="E7735" t="s">
        <v>1741</v>
      </c>
      <c r="F7735" t="s">
        <v>128</v>
      </c>
      <c r="G7735" t="s">
        <v>110</v>
      </c>
      <c r="H7735" t="s">
        <v>3095</v>
      </c>
      <c r="I7735" t="s">
        <v>1850</v>
      </c>
      <c r="J7735" t="s">
        <v>1919</v>
      </c>
      <c r="K7735" t="s">
        <v>35</v>
      </c>
      <c r="L7735" s="24">
        <v>115.5</v>
      </c>
      <c r="M7735" s="25">
        <f>+VLOOKUP(E7735, TC!A:D, 4, FALSE())</f>
        <v>1.1302000000000001</v>
      </c>
      <c r="N7735" s="24">
        <f t="shared" si="600"/>
        <v>115.5</v>
      </c>
      <c r="O7735" t="str">
        <f t="shared" si="601"/>
        <v>FACTURA</v>
      </c>
      <c r="P7735" t="str">
        <f t="shared" si="602"/>
        <v>2025</v>
      </c>
      <c r="Q7735" t="str">
        <f t="shared" si="603"/>
        <v>05</v>
      </c>
      <c r="R7735" t="str">
        <f>+IFERROR(VLOOKUP(I7735, Listado!A:B, 2, FALSE()), "COMERCIALIZADORA INTERNACIONAL CARIBBEAN EXOTICS S A")</f>
        <v>PEREZ MEJIA MARIA PAULINA</v>
      </c>
      <c r="S7735" s="25">
        <f>+VLOOKUP(E7735, TC!A:D, 2, FALSE())</f>
        <v>4128.1499999999996</v>
      </c>
      <c r="T7735" t="str">
        <f t="shared" si="604"/>
        <v>USD</v>
      </c>
    </row>
    <row r="7736" spans="1:20" ht="18.75" hidden="1" customHeight="1" x14ac:dyDescent="0.25">
      <c r="A7736" t="s">
        <v>2887</v>
      </c>
      <c r="B7736" t="s">
        <v>5</v>
      </c>
      <c r="C7736" t="s">
        <v>1913</v>
      </c>
      <c r="D7736" s="24">
        <v>12034</v>
      </c>
      <c r="E7736" t="s">
        <v>1741</v>
      </c>
      <c r="F7736" t="s">
        <v>128</v>
      </c>
      <c r="G7736" t="s">
        <v>110</v>
      </c>
      <c r="H7736" t="s">
        <v>3095</v>
      </c>
      <c r="I7736" t="s">
        <v>1850</v>
      </c>
      <c r="J7736" t="s">
        <v>1919</v>
      </c>
      <c r="K7736" t="s">
        <v>35</v>
      </c>
      <c r="L7736" s="24">
        <v>141.75</v>
      </c>
      <c r="M7736" s="25">
        <f>+VLOOKUP(E7736, TC!A:D, 4, FALSE())</f>
        <v>1.1302000000000001</v>
      </c>
      <c r="N7736" s="24">
        <f t="shared" si="600"/>
        <v>141.75</v>
      </c>
      <c r="O7736" t="str">
        <f t="shared" si="601"/>
        <v>FACTURA</v>
      </c>
      <c r="P7736" t="str">
        <f t="shared" si="602"/>
        <v>2025</v>
      </c>
      <c r="Q7736" t="str">
        <f t="shared" si="603"/>
        <v>05</v>
      </c>
      <c r="R7736" t="str">
        <f>+IFERROR(VLOOKUP(I7736, Listado!A:B, 2, FALSE()), "COMERCIALIZADORA INTERNACIONAL CARIBBEAN EXOTICS S A")</f>
        <v>PEREZ MEJIA MARIA PAULINA</v>
      </c>
      <c r="S7736" s="25">
        <f>+VLOOKUP(E7736, TC!A:D, 2, FALSE())</f>
        <v>4128.1499999999996</v>
      </c>
      <c r="T7736" t="str">
        <f t="shared" si="604"/>
        <v>USD</v>
      </c>
    </row>
    <row r="7737" spans="1:20" ht="18.75" hidden="1" customHeight="1" x14ac:dyDescent="0.25">
      <c r="A7737" t="s">
        <v>2887</v>
      </c>
      <c r="B7737" t="s">
        <v>5</v>
      </c>
      <c r="C7737" t="s">
        <v>1913</v>
      </c>
      <c r="D7737" s="24">
        <v>12034</v>
      </c>
      <c r="E7737" t="s">
        <v>1741</v>
      </c>
      <c r="F7737" t="s">
        <v>128</v>
      </c>
      <c r="G7737" t="s">
        <v>110</v>
      </c>
      <c r="H7737" t="s">
        <v>3095</v>
      </c>
      <c r="I7737" t="s">
        <v>1850</v>
      </c>
      <c r="J7737" t="s">
        <v>1919</v>
      </c>
      <c r="K7737" t="s">
        <v>35</v>
      </c>
      <c r="L7737" s="24">
        <v>194.25</v>
      </c>
      <c r="M7737" s="25">
        <f>+VLOOKUP(E7737, TC!A:D, 4, FALSE())</f>
        <v>1.1302000000000001</v>
      </c>
      <c r="N7737" s="24">
        <f t="shared" si="600"/>
        <v>194.25</v>
      </c>
      <c r="O7737" t="str">
        <f t="shared" si="601"/>
        <v>FACTURA</v>
      </c>
      <c r="P7737" t="str">
        <f t="shared" si="602"/>
        <v>2025</v>
      </c>
      <c r="Q7737" t="str">
        <f t="shared" si="603"/>
        <v>05</v>
      </c>
      <c r="R7737" t="str">
        <f>+IFERROR(VLOOKUP(I7737, Listado!A:B, 2, FALSE()), "COMERCIALIZADORA INTERNACIONAL CARIBBEAN EXOTICS S A")</f>
        <v>PEREZ MEJIA MARIA PAULINA</v>
      </c>
      <c r="S7737" s="25">
        <f>+VLOOKUP(E7737, TC!A:D, 2, FALSE())</f>
        <v>4128.1499999999996</v>
      </c>
      <c r="T7737" t="str">
        <f t="shared" si="604"/>
        <v>USD</v>
      </c>
    </row>
    <row r="7738" spans="1:20" ht="18.75" hidden="1" customHeight="1" x14ac:dyDescent="0.25">
      <c r="A7738" t="s">
        <v>2887</v>
      </c>
      <c r="B7738" t="s">
        <v>5</v>
      </c>
      <c r="C7738" t="s">
        <v>1913</v>
      </c>
      <c r="D7738" s="24">
        <v>12034</v>
      </c>
      <c r="E7738" t="s">
        <v>1741</v>
      </c>
      <c r="F7738" t="s">
        <v>128</v>
      </c>
      <c r="G7738" t="s">
        <v>110</v>
      </c>
      <c r="H7738" t="s">
        <v>3095</v>
      </c>
      <c r="I7738" t="s">
        <v>1850</v>
      </c>
      <c r="J7738" t="s">
        <v>1919</v>
      </c>
      <c r="K7738" t="s">
        <v>35</v>
      </c>
      <c r="L7738" s="24">
        <v>78.75</v>
      </c>
      <c r="M7738" s="25">
        <f>+VLOOKUP(E7738, TC!A:D, 4, FALSE())</f>
        <v>1.1302000000000001</v>
      </c>
      <c r="N7738" s="24">
        <f t="shared" si="600"/>
        <v>78.75</v>
      </c>
      <c r="O7738" t="str">
        <f t="shared" si="601"/>
        <v>FACTURA</v>
      </c>
      <c r="P7738" t="str">
        <f t="shared" si="602"/>
        <v>2025</v>
      </c>
      <c r="Q7738" t="str">
        <f t="shared" si="603"/>
        <v>05</v>
      </c>
      <c r="R7738" t="str">
        <f>+IFERROR(VLOOKUP(I7738, Listado!A:B, 2, FALSE()), "COMERCIALIZADORA INTERNACIONAL CARIBBEAN EXOTICS S A")</f>
        <v>PEREZ MEJIA MARIA PAULINA</v>
      </c>
      <c r="S7738" s="25">
        <f>+VLOOKUP(E7738, TC!A:D, 2, FALSE())</f>
        <v>4128.1499999999996</v>
      </c>
      <c r="T7738" t="str">
        <f t="shared" si="604"/>
        <v>USD</v>
      </c>
    </row>
    <row r="7739" spans="1:20" ht="18.75" hidden="1" customHeight="1" x14ac:dyDescent="0.25">
      <c r="A7739" t="s">
        <v>2887</v>
      </c>
      <c r="B7739" t="s">
        <v>5</v>
      </c>
      <c r="C7739" t="s">
        <v>1913</v>
      </c>
      <c r="D7739" s="24">
        <v>12035</v>
      </c>
      <c r="E7739" t="s">
        <v>1741</v>
      </c>
      <c r="F7739" t="s">
        <v>128</v>
      </c>
      <c r="G7739" t="s">
        <v>110</v>
      </c>
      <c r="H7739" t="s">
        <v>3096</v>
      </c>
      <c r="I7739" t="s">
        <v>1850</v>
      </c>
      <c r="J7739" t="s">
        <v>1919</v>
      </c>
      <c r="K7739" t="s">
        <v>35</v>
      </c>
      <c r="L7739" s="24">
        <v>231</v>
      </c>
      <c r="M7739" s="25">
        <f>+VLOOKUP(E7739, TC!A:D, 4, FALSE())</f>
        <v>1.1302000000000001</v>
      </c>
      <c r="N7739" s="24">
        <f t="shared" si="600"/>
        <v>231</v>
      </c>
      <c r="O7739" t="str">
        <f t="shared" si="601"/>
        <v>FACTURA</v>
      </c>
      <c r="P7739" t="str">
        <f t="shared" si="602"/>
        <v>2025</v>
      </c>
      <c r="Q7739" t="str">
        <f t="shared" si="603"/>
        <v>05</v>
      </c>
      <c r="R7739" t="str">
        <f>+IFERROR(VLOOKUP(I7739, Listado!A:B, 2, FALSE()), "COMERCIALIZADORA INTERNACIONAL CARIBBEAN EXOTICS S A")</f>
        <v>PEREZ MEJIA MARIA PAULINA</v>
      </c>
      <c r="S7739" s="25">
        <f>+VLOOKUP(E7739, TC!A:D, 2, FALSE())</f>
        <v>4128.1499999999996</v>
      </c>
      <c r="T7739" t="str">
        <f t="shared" si="604"/>
        <v>USD</v>
      </c>
    </row>
    <row r="7740" spans="1:20" ht="18.75" hidden="1" customHeight="1" x14ac:dyDescent="0.25">
      <c r="A7740" t="s">
        <v>2887</v>
      </c>
      <c r="B7740" t="s">
        <v>5</v>
      </c>
      <c r="C7740" t="s">
        <v>1913</v>
      </c>
      <c r="D7740" s="24">
        <v>12035</v>
      </c>
      <c r="E7740" t="s">
        <v>1741</v>
      </c>
      <c r="F7740" t="s">
        <v>128</v>
      </c>
      <c r="G7740" t="s">
        <v>110</v>
      </c>
      <c r="H7740" t="s">
        <v>3096</v>
      </c>
      <c r="I7740" t="s">
        <v>1850</v>
      </c>
      <c r="J7740" t="s">
        <v>1919</v>
      </c>
      <c r="K7740" t="s">
        <v>35</v>
      </c>
      <c r="L7740" s="24">
        <v>157.5</v>
      </c>
      <c r="M7740" s="25">
        <f>+VLOOKUP(E7740, TC!A:D, 4, FALSE())</f>
        <v>1.1302000000000001</v>
      </c>
      <c r="N7740" s="24">
        <f t="shared" si="600"/>
        <v>157.5</v>
      </c>
      <c r="O7740" t="str">
        <f t="shared" si="601"/>
        <v>FACTURA</v>
      </c>
      <c r="P7740" t="str">
        <f t="shared" si="602"/>
        <v>2025</v>
      </c>
      <c r="Q7740" t="str">
        <f t="shared" si="603"/>
        <v>05</v>
      </c>
      <c r="R7740" t="str">
        <f>+IFERROR(VLOOKUP(I7740, Listado!A:B, 2, FALSE()), "COMERCIALIZADORA INTERNACIONAL CARIBBEAN EXOTICS S A")</f>
        <v>PEREZ MEJIA MARIA PAULINA</v>
      </c>
      <c r="S7740" s="25">
        <f>+VLOOKUP(E7740, TC!A:D, 2, FALSE())</f>
        <v>4128.1499999999996</v>
      </c>
      <c r="T7740" t="str">
        <f t="shared" si="604"/>
        <v>USD</v>
      </c>
    </row>
    <row r="7741" spans="1:20" ht="18.75" hidden="1" customHeight="1" x14ac:dyDescent="0.25">
      <c r="A7741" t="s">
        <v>2887</v>
      </c>
      <c r="B7741" t="s">
        <v>5</v>
      </c>
      <c r="C7741" t="s">
        <v>1913</v>
      </c>
      <c r="D7741" s="24">
        <v>12035</v>
      </c>
      <c r="E7741" t="s">
        <v>1741</v>
      </c>
      <c r="F7741" t="s">
        <v>128</v>
      </c>
      <c r="G7741" t="s">
        <v>110</v>
      </c>
      <c r="H7741" t="s">
        <v>3096</v>
      </c>
      <c r="I7741" t="s">
        <v>1850</v>
      </c>
      <c r="J7741" t="s">
        <v>1919</v>
      </c>
      <c r="K7741" t="s">
        <v>35</v>
      </c>
      <c r="L7741" s="24">
        <v>189</v>
      </c>
      <c r="M7741" s="25">
        <f>+VLOOKUP(E7741, TC!A:D, 4, FALSE())</f>
        <v>1.1302000000000001</v>
      </c>
      <c r="N7741" s="24">
        <f t="shared" si="600"/>
        <v>189</v>
      </c>
      <c r="O7741" t="str">
        <f t="shared" si="601"/>
        <v>FACTURA</v>
      </c>
      <c r="P7741" t="str">
        <f t="shared" si="602"/>
        <v>2025</v>
      </c>
      <c r="Q7741" t="str">
        <f t="shared" si="603"/>
        <v>05</v>
      </c>
      <c r="R7741" t="str">
        <f>+IFERROR(VLOOKUP(I7741, Listado!A:B, 2, FALSE()), "COMERCIALIZADORA INTERNACIONAL CARIBBEAN EXOTICS S A")</f>
        <v>PEREZ MEJIA MARIA PAULINA</v>
      </c>
      <c r="S7741" s="25">
        <f>+VLOOKUP(E7741, TC!A:D, 2, FALSE())</f>
        <v>4128.1499999999996</v>
      </c>
      <c r="T7741" t="str">
        <f t="shared" si="604"/>
        <v>USD</v>
      </c>
    </row>
    <row r="7742" spans="1:20" ht="18.75" hidden="1" customHeight="1" x14ac:dyDescent="0.25">
      <c r="A7742" t="s">
        <v>2887</v>
      </c>
      <c r="B7742" t="s">
        <v>5</v>
      </c>
      <c r="C7742" t="s">
        <v>1913</v>
      </c>
      <c r="D7742" s="24">
        <v>12035</v>
      </c>
      <c r="E7742" t="s">
        <v>1741</v>
      </c>
      <c r="F7742" t="s">
        <v>128</v>
      </c>
      <c r="G7742" t="s">
        <v>110</v>
      </c>
      <c r="H7742" t="s">
        <v>3096</v>
      </c>
      <c r="I7742" t="s">
        <v>1850</v>
      </c>
      <c r="J7742" t="s">
        <v>1919</v>
      </c>
      <c r="K7742" t="s">
        <v>35</v>
      </c>
      <c r="L7742" s="24">
        <v>257.25</v>
      </c>
      <c r="M7742" s="25">
        <f>+VLOOKUP(E7742, TC!A:D, 4, FALSE())</f>
        <v>1.1302000000000001</v>
      </c>
      <c r="N7742" s="24">
        <f t="shared" si="600"/>
        <v>257.25</v>
      </c>
      <c r="O7742" t="str">
        <f t="shared" si="601"/>
        <v>FACTURA</v>
      </c>
      <c r="P7742" t="str">
        <f t="shared" si="602"/>
        <v>2025</v>
      </c>
      <c r="Q7742" t="str">
        <f t="shared" si="603"/>
        <v>05</v>
      </c>
      <c r="R7742" t="str">
        <f>+IFERROR(VLOOKUP(I7742, Listado!A:B, 2, FALSE()), "COMERCIALIZADORA INTERNACIONAL CARIBBEAN EXOTICS S A")</f>
        <v>PEREZ MEJIA MARIA PAULINA</v>
      </c>
      <c r="S7742" s="25">
        <f>+VLOOKUP(E7742, TC!A:D, 2, FALSE())</f>
        <v>4128.1499999999996</v>
      </c>
      <c r="T7742" t="str">
        <f t="shared" si="604"/>
        <v>USD</v>
      </c>
    </row>
    <row r="7743" spans="1:20" ht="18.75" hidden="1" customHeight="1" x14ac:dyDescent="0.25">
      <c r="A7743" t="s">
        <v>2887</v>
      </c>
      <c r="B7743" t="s">
        <v>5</v>
      </c>
      <c r="C7743" t="s">
        <v>1913</v>
      </c>
      <c r="D7743" s="24">
        <v>12035</v>
      </c>
      <c r="E7743" t="s">
        <v>1741</v>
      </c>
      <c r="F7743" t="s">
        <v>128</v>
      </c>
      <c r="G7743" t="s">
        <v>110</v>
      </c>
      <c r="H7743" t="s">
        <v>3096</v>
      </c>
      <c r="I7743" t="s">
        <v>1850</v>
      </c>
      <c r="J7743" t="s">
        <v>1919</v>
      </c>
      <c r="K7743" t="s">
        <v>35</v>
      </c>
      <c r="L7743" s="24">
        <v>456.75</v>
      </c>
      <c r="M7743" s="25">
        <f>+VLOOKUP(E7743, TC!A:D, 4, FALSE())</f>
        <v>1.1302000000000001</v>
      </c>
      <c r="N7743" s="24">
        <f t="shared" si="600"/>
        <v>456.75</v>
      </c>
      <c r="O7743" t="str">
        <f t="shared" si="601"/>
        <v>FACTURA</v>
      </c>
      <c r="P7743" t="str">
        <f t="shared" si="602"/>
        <v>2025</v>
      </c>
      <c r="Q7743" t="str">
        <f t="shared" si="603"/>
        <v>05</v>
      </c>
      <c r="R7743" t="str">
        <f>+IFERROR(VLOOKUP(I7743, Listado!A:B, 2, FALSE()), "COMERCIALIZADORA INTERNACIONAL CARIBBEAN EXOTICS S A")</f>
        <v>PEREZ MEJIA MARIA PAULINA</v>
      </c>
      <c r="S7743" s="25">
        <f>+VLOOKUP(E7743, TC!A:D, 2, FALSE())</f>
        <v>4128.1499999999996</v>
      </c>
      <c r="T7743" t="str">
        <f t="shared" si="604"/>
        <v>USD</v>
      </c>
    </row>
    <row r="7744" spans="1:20" ht="18.75" hidden="1" customHeight="1" x14ac:dyDescent="0.25">
      <c r="A7744" t="s">
        <v>2887</v>
      </c>
      <c r="B7744" t="s">
        <v>5</v>
      </c>
      <c r="C7744" t="s">
        <v>1913</v>
      </c>
      <c r="D7744" s="24">
        <v>12035</v>
      </c>
      <c r="E7744" t="s">
        <v>1741</v>
      </c>
      <c r="F7744" t="s">
        <v>128</v>
      </c>
      <c r="G7744" t="s">
        <v>110</v>
      </c>
      <c r="H7744" t="s">
        <v>3096</v>
      </c>
      <c r="I7744" t="s">
        <v>1850</v>
      </c>
      <c r="J7744" t="s">
        <v>1919</v>
      </c>
      <c r="K7744" t="s">
        <v>35</v>
      </c>
      <c r="L7744" s="24">
        <v>21</v>
      </c>
      <c r="M7744" s="25">
        <f>+VLOOKUP(E7744, TC!A:D, 4, FALSE())</f>
        <v>1.1302000000000001</v>
      </c>
      <c r="N7744" s="24">
        <f t="shared" si="600"/>
        <v>21</v>
      </c>
      <c r="O7744" t="str">
        <f t="shared" si="601"/>
        <v>FACTURA</v>
      </c>
      <c r="P7744" t="str">
        <f t="shared" si="602"/>
        <v>2025</v>
      </c>
      <c r="Q7744" t="str">
        <f t="shared" si="603"/>
        <v>05</v>
      </c>
      <c r="R7744" t="str">
        <f>+IFERROR(VLOOKUP(I7744, Listado!A:B, 2, FALSE()), "COMERCIALIZADORA INTERNACIONAL CARIBBEAN EXOTICS S A")</f>
        <v>PEREZ MEJIA MARIA PAULINA</v>
      </c>
      <c r="S7744" s="25">
        <f>+VLOOKUP(E7744, TC!A:D, 2, FALSE())</f>
        <v>4128.1499999999996</v>
      </c>
      <c r="T7744" t="str">
        <f t="shared" si="604"/>
        <v>USD</v>
      </c>
    </row>
    <row r="7745" spans="1:20" ht="18.75" hidden="1" customHeight="1" x14ac:dyDescent="0.25">
      <c r="A7745" t="s">
        <v>2887</v>
      </c>
      <c r="B7745" t="s">
        <v>5</v>
      </c>
      <c r="C7745" t="s">
        <v>1913</v>
      </c>
      <c r="D7745" s="24">
        <v>12035</v>
      </c>
      <c r="E7745" t="s">
        <v>1741</v>
      </c>
      <c r="F7745" t="s">
        <v>128</v>
      </c>
      <c r="G7745" t="s">
        <v>110</v>
      </c>
      <c r="H7745" t="s">
        <v>3096</v>
      </c>
      <c r="I7745" t="s">
        <v>1850</v>
      </c>
      <c r="J7745" t="s">
        <v>1919</v>
      </c>
      <c r="K7745" t="s">
        <v>35</v>
      </c>
      <c r="L7745" s="24">
        <v>36.75</v>
      </c>
      <c r="M7745" s="25">
        <f>+VLOOKUP(E7745, TC!A:D, 4, FALSE())</f>
        <v>1.1302000000000001</v>
      </c>
      <c r="N7745" s="24">
        <f t="shared" si="600"/>
        <v>36.75</v>
      </c>
      <c r="O7745" t="str">
        <f t="shared" si="601"/>
        <v>FACTURA</v>
      </c>
      <c r="P7745" t="str">
        <f t="shared" si="602"/>
        <v>2025</v>
      </c>
      <c r="Q7745" t="str">
        <f t="shared" si="603"/>
        <v>05</v>
      </c>
      <c r="R7745" t="str">
        <f>+IFERROR(VLOOKUP(I7745, Listado!A:B, 2, FALSE()), "COMERCIALIZADORA INTERNACIONAL CARIBBEAN EXOTICS S A")</f>
        <v>PEREZ MEJIA MARIA PAULINA</v>
      </c>
      <c r="S7745" s="25">
        <f>+VLOOKUP(E7745, TC!A:D, 2, FALSE())</f>
        <v>4128.1499999999996</v>
      </c>
      <c r="T7745" t="str">
        <f t="shared" si="604"/>
        <v>USD</v>
      </c>
    </row>
    <row r="7746" spans="1:20" ht="18.75" hidden="1" customHeight="1" x14ac:dyDescent="0.25">
      <c r="A7746" t="s">
        <v>2887</v>
      </c>
      <c r="B7746" t="s">
        <v>5</v>
      </c>
      <c r="C7746" t="s">
        <v>1913</v>
      </c>
      <c r="D7746" s="24">
        <v>12035</v>
      </c>
      <c r="E7746" t="s">
        <v>1741</v>
      </c>
      <c r="F7746" t="s">
        <v>128</v>
      </c>
      <c r="G7746" t="s">
        <v>110</v>
      </c>
      <c r="H7746" t="s">
        <v>3096</v>
      </c>
      <c r="I7746" t="s">
        <v>1850</v>
      </c>
      <c r="J7746" t="s">
        <v>1919</v>
      </c>
      <c r="K7746" t="s">
        <v>35</v>
      </c>
      <c r="L7746" s="24">
        <v>57.75</v>
      </c>
      <c r="M7746" s="25">
        <f>+VLOOKUP(E7746, TC!A:D, 4, FALSE())</f>
        <v>1.1302000000000001</v>
      </c>
      <c r="N7746" s="24">
        <f t="shared" ref="N7746:N7809" si="605">+IF(F7746="EUR", (M7746*L7746), IF(I7746="JUAN MATAS SAS", (L7746/S7746), L7746))</f>
        <v>57.75</v>
      </c>
      <c r="O7746" t="str">
        <f t="shared" ref="O7746:O7809" si="606">+IF(C7746="CFE", "FACTURA", IF(ISERROR(SEARCH("ANULA", H7746))=FALSE(), "ANULACIÓN FE", IF(ISERROR(SEARCH("CANCELLATION", H7746))=FALSE(), "ANULACIÓN FE", "NOTAS")))</f>
        <v>FACTURA</v>
      </c>
      <c r="P7746" t="str">
        <f t="shared" ref="P7746:P7809" si="607">+LEFT(E7746, 4)</f>
        <v>2025</v>
      </c>
      <c r="Q7746" t="str">
        <f t="shared" ref="Q7746:Q7809" si="608">+MID(E7746, 5, 2)</f>
        <v>05</v>
      </c>
      <c r="R7746" t="str">
        <f>+IFERROR(VLOOKUP(I7746, Listado!A:B, 2, FALSE()), "COMERCIALIZADORA INTERNACIONAL CARIBBEAN EXOTICS S A")</f>
        <v>PEREZ MEJIA MARIA PAULINA</v>
      </c>
      <c r="S7746" s="25">
        <f>+VLOOKUP(E7746, TC!A:D, 2, FALSE())</f>
        <v>4128.1499999999996</v>
      </c>
      <c r="T7746" t="str">
        <f t="shared" ref="T7746:T7809" si="609">+IF(I7746="JUAN MATAS SAS", "USD", F7746)</f>
        <v>USD</v>
      </c>
    </row>
    <row r="7747" spans="1:20" ht="18.75" hidden="1" customHeight="1" x14ac:dyDescent="0.25">
      <c r="A7747" t="s">
        <v>2887</v>
      </c>
      <c r="B7747" t="s">
        <v>5</v>
      </c>
      <c r="C7747" t="s">
        <v>1913</v>
      </c>
      <c r="D7747" s="24">
        <v>12035</v>
      </c>
      <c r="E7747" t="s">
        <v>1741</v>
      </c>
      <c r="F7747" t="s">
        <v>128</v>
      </c>
      <c r="G7747" t="s">
        <v>110</v>
      </c>
      <c r="H7747" t="s">
        <v>3096</v>
      </c>
      <c r="I7747" t="s">
        <v>1850</v>
      </c>
      <c r="J7747" t="s">
        <v>1919</v>
      </c>
      <c r="K7747" t="s">
        <v>35</v>
      </c>
      <c r="L7747" s="24">
        <v>42</v>
      </c>
      <c r="M7747" s="25">
        <f>+VLOOKUP(E7747, TC!A:D, 4, FALSE())</f>
        <v>1.1302000000000001</v>
      </c>
      <c r="N7747" s="24">
        <f t="shared" si="605"/>
        <v>42</v>
      </c>
      <c r="O7747" t="str">
        <f t="shared" si="606"/>
        <v>FACTURA</v>
      </c>
      <c r="P7747" t="str">
        <f t="shared" si="607"/>
        <v>2025</v>
      </c>
      <c r="Q7747" t="str">
        <f t="shared" si="608"/>
        <v>05</v>
      </c>
      <c r="R7747" t="str">
        <f>+IFERROR(VLOOKUP(I7747, Listado!A:B, 2, FALSE()), "COMERCIALIZADORA INTERNACIONAL CARIBBEAN EXOTICS S A")</f>
        <v>PEREZ MEJIA MARIA PAULINA</v>
      </c>
      <c r="S7747" s="25">
        <f>+VLOOKUP(E7747, TC!A:D, 2, FALSE())</f>
        <v>4128.1499999999996</v>
      </c>
      <c r="T7747" t="str">
        <f t="shared" si="609"/>
        <v>USD</v>
      </c>
    </row>
    <row r="7748" spans="1:20" ht="18.75" hidden="1" customHeight="1" x14ac:dyDescent="0.25">
      <c r="A7748" t="s">
        <v>2887</v>
      </c>
      <c r="B7748" t="s">
        <v>5</v>
      </c>
      <c r="C7748" t="s">
        <v>1913</v>
      </c>
      <c r="D7748" s="24">
        <v>12035</v>
      </c>
      <c r="E7748" t="s">
        <v>1741</v>
      </c>
      <c r="F7748" t="s">
        <v>128</v>
      </c>
      <c r="G7748" t="s">
        <v>110</v>
      </c>
      <c r="H7748" t="s">
        <v>3096</v>
      </c>
      <c r="I7748" t="s">
        <v>1850</v>
      </c>
      <c r="J7748" t="s">
        <v>1919</v>
      </c>
      <c r="K7748" t="s">
        <v>35</v>
      </c>
      <c r="L7748" s="24">
        <v>21</v>
      </c>
      <c r="M7748" s="25">
        <f>+VLOOKUP(E7748, TC!A:D, 4, FALSE())</f>
        <v>1.1302000000000001</v>
      </c>
      <c r="N7748" s="24">
        <f t="shared" si="605"/>
        <v>21</v>
      </c>
      <c r="O7748" t="str">
        <f t="shared" si="606"/>
        <v>FACTURA</v>
      </c>
      <c r="P7748" t="str">
        <f t="shared" si="607"/>
        <v>2025</v>
      </c>
      <c r="Q7748" t="str">
        <f t="shared" si="608"/>
        <v>05</v>
      </c>
      <c r="R7748" t="str">
        <f>+IFERROR(VLOOKUP(I7748, Listado!A:B, 2, FALSE()), "COMERCIALIZADORA INTERNACIONAL CARIBBEAN EXOTICS S A")</f>
        <v>PEREZ MEJIA MARIA PAULINA</v>
      </c>
      <c r="S7748" s="25">
        <f>+VLOOKUP(E7748, TC!A:D, 2, FALSE())</f>
        <v>4128.1499999999996</v>
      </c>
      <c r="T7748" t="str">
        <f t="shared" si="609"/>
        <v>USD</v>
      </c>
    </row>
    <row r="7749" spans="1:20" ht="18.75" hidden="1" customHeight="1" x14ac:dyDescent="0.25">
      <c r="A7749" t="s">
        <v>2887</v>
      </c>
      <c r="B7749" t="s">
        <v>5</v>
      </c>
      <c r="C7749" t="s">
        <v>1913</v>
      </c>
      <c r="D7749" s="24">
        <v>12036</v>
      </c>
      <c r="E7749" t="s">
        <v>1741</v>
      </c>
      <c r="F7749" t="s">
        <v>128</v>
      </c>
      <c r="G7749" t="s">
        <v>110</v>
      </c>
      <c r="H7749" t="s">
        <v>3097</v>
      </c>
      <c r="I7749" t="s">
        <v>1850</v>
      </c>
      <c r="J7749" t="s">
        <v>1919</v>
      </c>
      <c r="K7749" t="s">
        <v>35</v>
      </c>
      <c r="L7749" s="24">
        <v>10</v>
      </c>
      <c r="M7749" s="25">
        <f>+VLOOKUP(E7749, TC!A:D, 4, FALSE())</f>
        <v>1.1302000000000001</v>
      </c>
      <c r="N7749" s="24">
        <f t="shared" si="605"/>
        <v>10</v>
      </c>
      <c r="O7749" t="str">
        <f t="shared" si="606"/>
        <v>FACTURA</v>
      </c>
      <c r="P7749" t="str">
        <f t="shared" si="607"/>
        <v>2025</v>
      </c>
      <c r="Q7749" t="str">
        <f t="shared" si="608"/>
        <v>05</v>
      </c>
      <c r="R7749" t="str">
        <f>+IFERROR(VLOOKUP(I7749, Listado!A:B, 2, FALSE()), "COMERCIALIZADORA INTERNACIONAL CARIBBEAN EXOTICS S A")</f>
        <v>PEREZ MEJIA MARIA PAULINA</v>
      </c>
      <c r="S7749" s="25">
        <f>+VLOOKUP(E7749, TC!A:D, 2, FALSE())</f>
        <v>4128.1499999999996</v>
      </c>
      <c r="T7749" t="str">
        <f t="shared" si="609"/>
        <v>USD</v>
      </c>
    </row>
    <row r="7750" spans="1:20" ht="18.75" hidden="1" customHeight="1" x14ac:dyDescent="0.25">
      <c r="A7750" t="s">
        <v>2887</v>
      </c>
      <c r="B7750" t="s">
        <v>5</v>
      </c>
      <c r="C7750" t="s">
        <v>1913</v>
      </c>
      <c r="D7750" s="24">
        <v>12036</v>
      </c>
      <c r="E7750" t="s">
        <v>1741</v>
      </c>
      <c r="F7750" t="s">
        <v>128</v>
      </c>
      <c r="G7750" t="s">
        <v>110</v>
      </c>
      <c r="H7750" t="s">
        <v>3097</v>
      </c>
      <c r="I7750" t="s">
        <v>1850</v>
      </c>
      <c r="J7750" t="s">
        <v>1919</v>
      </c>
      <c r="K7750" t="s">
        <v>35</v>
      </c>
      <c r="L7750" s="24">
        <v>235</v>
      </c>
      <c r="M7750" s="25">
        <f>+VLOOKUP(E7750, TC!A:D, 4, FALSE())</f>
        <v>1.1302000000000001</v>
      </c>
      <c r="N7750" s="24">
        <f t="shared" si="605"/>
        <v>235</v>
      </c>
      <c r="O7750" t="str">
        <f t="shared" si="606"/>
        <v>FACTURA</v>
      </c>
      <c r="P7750" t="str">
        <f t="shared" si="607"/>
        <v>2025</v>
      </c>
      <c r="Q7750" t="str">
        <f t="shared" si="608"/>
        <v>05</v>
      </c>
      <c r="R7750" t="str">
        <f>+IFERROR(VLOOKUP(I7750, Listado!A:B, 2, FALSE()), "COMERCIALIZADORA INTERNACIONAL CARIBBEAN EXOTICS S A")</f>
        <v>PEREZ MEJIA MARIA PAULINA</v>
      </c>
      <c r="S7750" s="25">
        <f>+VLOOKUP(E7750, TC!A:D, 2, FALSE())</f>
        <v>4128.1499999999996</v>
      </c>
      <c r="T7750" t="str">
        <f t="shared" si="609"/>
        <v>USD</v>
      </c>
    </row>
    <row r="7751" spans="1:20" ht="18.75" hidden="1" customHeight="1" x14ac:dyDescent="0.25">
      <c r="A7751" t="s">
        <v>2887</v>
      </c>
      <c r="B7751" t="s">
        <v>5</v>
      </c>
      <c r="C7751" t="s">
        <v>1913</v>
      </c>
      <c r="D7751" s="24">
        <v>12036</v>
      </c>
      <c r="E7751" t="s">
        <v>1741</v>
      </c>
      <c r="F7751" t="s">
        <v>128</v>
      </c>
      <c r="G7751" t="s">
        <v>110</v>
      </c>
      <c r="H7751" t="s">
        <v>3097</v>
      </c>
      <c r="I7751" t="s">
        <v>1850</v>
      </c>
      <c r="J7751" t="s">
        <v>1919</v>
      </c>
      <c r="K7751" t="s">
        <v>35</v>
      </c>
      <c r="L7751" s="24">
        <v>320</v>
      </c>
      <c r="M7751" s="25">
        <f>+VLOOKUP(E7751, TC!A:D, 4, FALSE())</f>
        <v>1.1302000000000001</v>
      </c>
      <c r="N7751" s="24">
        <f t="shared" si="605"/>
        <v>320</v>
      </c>
      <c r="O7751" t="str">
        <f t="shared" si="606"/>
        <v>FACTURA</v>
      </c>
      <c r="P7751" t="str">
        <f t="shared" si="607"/>
        <v>2025</v>
      </c>
      <c r="Q7751" t="str">
        <f t="shared" si="608"/>
        <v>05</v>
      </c>
      <c r="R7751" t="str">
        <f>+IFERROR(VLOOKUP(I7751, Listado!A:B, 2, FALSE()), "COMERCIALIZADORA INTERNACIONAL CARIBBEAN EXOTICS S A")</f>
        <v>PEREZ MEJIA MARIA PAULINA</v>
      </c>
      <c r="S7751" s="25">
        <f>+VLOOKUP(E7751, TC!A:D, 2, FALSE())</f>
        <v>4128.1499999999996</v>
      </c>
      <c r="T7751" t="str">
        <f t="shared" si="609"/>
        <v>USD</v>
      </c>
    </row>
    <row r="7752" spans="1:20" ht="18.75" hidden="1" customHeight="1" x14ac:dyDescent="0.25">
      <c r="A7752" t="s">
        <v>2887</v>
      </c>
      <c r="B7752" t="s">
        <v>5</v>
      </c>
      <c r="C7752" t="s">
        <v>1913</v>
      </c>
      <c r="D7752" s="24">
        <v>12036</v>
      </c>
      <c r="E7752" t="s">
        <v>1741</v>
      </c>
      <c r="F7752" t="s">
        <v>128</v>
      </c>
      <c r="G7752" t="s">
        <v>110</v>
      </c>
      <c r="H7752" t="s">
        <v>3097</v>
      </c>
      <c r="I7752" t="s">
        <v>1850</v>
      </c>
      <c r="J7752" t="s">
        <v>1919</v>
      </c>
      <c r="K7752" t="s">
        <v>35</v>
      </c>
      <c r="L7752" s="24">
        <v>295</v>
      </c>
      <c r="M7752" s="25">
        <f>+VLOOKUP(E7752, TC!A:D, 4, FALSE())</f>
        <v>1.1302000000000001</v>
      </c>
      <c r="N7752" s="24">
        <f t="shared" si="605"/>
        <v>295</v>
      </c>
      <c r="O7752" t="str">
        <f t="shared" si="606"/>
        <v>FACTURA</v>
      </c>
      <c r="P7752" t="str">
        <f t="shared" si="607"/>
        <v>2025</v>
      </c>
      <c r="Q7752" t="str">
        <f t="shared" si="608"/>
        <v>05</v>
      </c>
      <c r="R7752" t="str">
        <f>+IFERROR(VLOOKUP(I7752, Listado!A:B, 2, FALSE()), "COMERCIALIZADORA INTERNACIONAL CARIBBEAN EXOTICS S A")</f>
        <v>PEREZ MEJIA MARIA PAULINA</v>
      </c>
      <c r="S7752" s="25">
        <f>+VLOOKUP(E7752, TC!A:D, 2, FALSE())</f>
        <v>4128.1499999999996</v>
      </c>
      <c r="T7752" t="str">
        <f t="shared" si="609"/>
        <v>USD</v>
      </c>
    </row>
    <row r="7753" spans="1:20" ht="18.75" hidden="1" customHeight="1" x14ac:dyDescent="0.25">
      <c r="A7753" t="s">
        <v>2887</v>
      </c>
      <c r="B7753" t="s">
        <v>5</v>
      </c>
      <c r="C7753" t="s">
        <v>1913</v>
      </c>
      <c r="D7753" s="24">
        <v>12036</v>
      </c>
      <c r="E7753" t="s">
        <v>1741</v>
      </c>
      <c r="F7753" t="s">
        <v>128</v>
      </c>
      <c r="G7753" t="s">
        <v>110</v>
      </c>
      <c r="H7753" t="s">
        <v>3097</v>
      </c>
      <c r="I7753" t="s">
        <v>1850</v>
      </c>
      <c r="J7753" t="s">
        <v>1919</v>
      </c>
      <c r="K7753" t="s">
        <v>35</v>
      </c>
      <c r="L7753" s="24">
        <v>40</v>
      </c>
      <c r="M7753" s="25">
        <f>+VLOOKUP(E7753, TC!A:D, 4, FALSE())</f>
        <v>1.1302000000000001</v>
      </c>
      <c r="N7753" s="24">
        <f t="shared" si="605"/>
        <v>40</v>
      </c>
      <c r="O7753" t="str">
        <f t="shared" si="606"/>
        <v>FACTURA</v>
      </c>
      <c r="P7753" t="str">
        <f t="shared" si="607"/>
        <v>2025</v>
      </c>
      <c r="Q7753" t="str">
        <f t="shared" si="608"/>
        <v>05</v>
      </c>
      <c r="R7753" t="str">
        <f>+IFERROR(VLOOKUP(I7753, Listado!A:B, 2, FALSE()), "COMERCIALIZADORA INTERNACIONAL CARIBBEAN EXOTICS S A")</f>
        <v>PEREZ MEJIA MARIA PAULINA</v>
      </c>
      <c r="S7753" s="25">
        <f>+VLOOKUP(E7753, TC!A:D, 2, FALSE())</f>
        <v>4128.1499999999996</v>
      </c>
      <c r="T7753" t="str">
        <f t="shared" si="609"/>
        <v>USD</v>
      </c>
    </row>
    <row r="7754" spans="1:20" ht="18.75" hidden="1" customHeight="1" x14ac:dyDescent="0.25">
      <c r="A7754" t="s">
        <v>2887</v>
      </c>
      <c r="B7754" t="s">
        <v>5</v>
      </c>
      <c r="C7754" t="s">
        <v>1913</v>
      </c>
      <c r="D7754" s="24">
        <v>12036</v>
      </c>
      <c r="E7754" t="s">
        <v>1741</v>
      </c>
      <c r="F7754" t="s">
        <v>128</v>
      </c>
      <c r="G7754" t="s">
        <v>110</v>
      </c>
      <c r="H7754" t="s">
        <v>3097</v>
      </c>
      <c r="I7754" t="s">
        <v>1850</v>
      </c>
      <c r="J7754" t="s">
        <v>1919</v>
      </c>
      <c r="K7754" t="s">
        <v>35</v>
      </c>
      <c r="L7754" s="24">
        <v>55</v>
      </c>
      <c r="M7754" s="25">
        <f>+VLOOKUP(E7754, TC!A:D, 4, FALSE())</f>
        <v>1.1302000000000001</v>
      </c>
      <c r="N7754" s="24">
        <f t="shared" si="605"/>
        <v>55</v>
      </c>
      <c r="O7754" t="str">
        <f t="shared" si="606"/>
        <v>FACTURA</v>
      </c>
      <c r="P7754" t="str">
        <f t="shared" si="607"/>
        <v>2025</v>
      </c>
      <c r="Q7754" t="str">
        <f t="shared" si="608"/>
        <v>05</v>
      </c>
      <c r="R7754" t="str">
        <f>+IFERROR(VLOOKUP(I7754, Listado!A:B, 2, FALSE()), "COMERCIALIZADORA INTERNACIONAL CARIBBEAN EXOTICS S A")</f>
        <v>PEREZ MEJIA MARIA PAULINA</v>
      </c>
      <c r="S7754" s="25">
        <f>+VLOOKUP(E7754, TC!A:D, 2, FALSE())</f>
        <v>4128.1499999999996</v>
      </c>
      <c r="T7754" t="str">
        <f t="shared" si="609"/>
        <v>USD</v>
      </c>
    </row>
    <row r="7755" spans="1:20" ht="18.75" hidden="1" customHeight="1" x14ac:dyDescent="0.25">
      <c r="A7755" t="s">
        <v>2887</v>
      </c>
      <c r="B7755" t="s">
        <v>5</v>
      </c>
      <c r="C7755" t="s">
        <v>1913</v>
      </c>
      <c r="D7755" s="24">
        <v>12036</v>
      </c>
      <c r="E7755" t="s">
        <v>1741</v>
      </c>
      <c r="F7755" t="s">
        <v>128</v>
      </c>
      <c r="G7755" t="s">
        <v>110</v>
      </c>
      <c r="H7755" t="s">
        <v>3097</v>
      </c>
      <c r="I7755" t="s">
        <v>1850</v>
      </c>
      <c r="J7755" t="s">
        <v>1919</v>
      </c>
      <c r="K7755" t="s">
        <v>35</v>
      </c>
      <c r="L7755" s="24">
        <v>240</v>
      </c>
      <c r="M7755" s="25">
        <f>+VLOOKUP(E7755, TC!A:D, 4, FALSE())</f>
        <v>1.1302000000000001</v>
      </c>
      <c r="N7755" s="24">
        <f t="shared" si="605"/>
        <v>240</v>
      </c>
      <c r="O7755" t="str">
        <f t="shared" si="606"/>
        <v>FACTURA</v>
      </c>
      <c r="P7755" t="str">
        <f t="shared" si="607"/>
        <v>2025</v>
      </c>
      <c r="Q7755" t="str">
        <f t="shared" si="608"/>
        <v>05</v>
      </c>
      <c r="R7755" t="str">
        <f>+IFERROR(VLOOKUP(I7755, Listado!A:B, 2, FALSE()), "COMERCIALIZADORA INTERNACIONAL CARIBBEAN EXOTICS S A")</f>
        <v>PEREZ MEJIA MARIA PAULINA</v>
      </c>
      <c r="S7755" s="25">
        <f>+VLOOKUP(E7755, TC!A:D, 2, FALSE())</f>
        <v>4128.1499999999996</v>
      </c>
      <c r="T7755" t="str">
        <f t="shared" si="609"/>
        <v>USD</v>
      </c>
    </row>
    <row r="7756" spans="1:20" ht="18.75" hidden="1" customHeight="1" x14ac:dyDescent="0.25">
      <c r="A7756" t="s">
        <v>2887</v>
      </c>
      <c r="B7756" t="s">
        <v>5</v>
      </c>
      <c r="C7756" t="s">
        <v>1913</v>
      </c>
      <c r="D7756" s="24">
        <v>12036</v>
      </c>
      <c r="E7756" t="s">
        <v>1741</v>
      </c>
      <c r="F7756" t="s">
        <v>128</v>
      </c>
      <c r="G7756" t="s">
        <v>110</v>
      </c>
      <c r="H7756" t="s">
        <v>3097</v>
      </c>
      <c r="I7756" t="s">
        <v>1850</v>
      </c>
      <c r="J7756" t="s">
        <v>1919</v>
      </c>
      <c r="K7756" t="s">
        <v>35</v>
      </c>
      <c r="L7756" s="24">
        <v>110</v>
      </c>
      <c r="M7756" s="25">
        <f>+VLOOKUP(E7756, TC!A:D, 4, FALSE())</f>
        <v>1.1302000000000001</v>
      </c>
      <c r="N7756" s="24">
        <f t="shared" si="605"/>
        <v>110</v>
      </c>
      <c r="O7756" t="str">
        <f t="shared" si="606"/>
        <v>FACTURA</v>
      </c>
      <c r="P7756" t="str">
        <f t="shared" si="607"/>
        <v>2025</v>
      </c>
      <c r="Q7756" t="str">
        <f t="shared" si="608"/>
        <v>05</v>
      </c>
      <c r="R7756" t="str">
        <f>+IFERROR(VLOOKUP(I7756, Listado!A:B, 2, FALSE()), "COMERCIALIZADORA INTERNACIONAL CARIBBEAN EXOTICS S A")</f>
        <v>PEREZ MEJIA MARIA PAULINA</v>
      </c>
      <c r="S7756" s="25">
        <f>+VLOOKUP(E7756, TC!A:D, 2, FALSE())</f>
        <v>4128.1499999999996</v>
      </c>
      <c r="T7756" t="str">
        <f t="shared" si="609"/>
        <v>USD</v>
      </c>
    </row>
    <row r="7757" spans="1:20" ht="18.75" hidden="1" customHeight="1" x14ac:dyDescent="0.25">
      <c r="A7757" t="s">
        <v>2887</v>
      </c>
      <c r="B7757" t="s">
        <v>5</v>
      </c>
      <c r="C7757" t="s">
        <v>1913</v>
      </c>
      <c r="D7757" s="24">
        <v>12036</v>
      </c>
      <c r="E7757" t="s">
        <v>1741</v>
      </c>
      <c r="F7757" t="s">
        <v>128</v>
      </c>
      <c r="G7757" t="s">
        <v>110</v>
      </c>
      <c r="H7757" t="s">
        <v>3097</v>
      </c>
      <c r="I7757" t="s">
        <v>1850</v>
      </c>
      <c r="J7757" t="s">
        <v>1919</v>
      </c>
      <c r="K7757" t="s">
        <v>35</v>
      </c>
      <c r="L7757" s="24">
        <v>95</v>
      </c>
      <c r="M7757" s="25">
        <f>+VLOOKUP(E7757, TC!A:D, 4, FALSE())</f>
        <v>1.1302000000000001</v>
      </c>
      <c r="N7757" s="24">
        <f t="shared" si="605"/>
        <v>95</v>
      </c>
      <c r="O7757" t="str">
        <f t="shared" si="606"/>
        <v>FACTURA</v>
      </c>
      <c r="P7757" t="str">
        <f t="shared" si="607"/>
        <v>2025</v>
      </c>
      <c r="Q7757" t="str">
        <f t="shared" si="608"/>
        <v>05</v>
      </c>
      <c r="R7757" t="str">
        <f>+IFERROR(VLOOKUP(I7757, Listado!A:B, 2, FALSE()), "COMERCIALIZADORA INTERNACIONAL CARIBBEAN EXOTICS S A")</f>
        <v>PEREZ MEJIA MARIA PAULINA</v>
      </c>
      <c r="S7757" s="25">
        <f>+VLOOKUP(E7757, TC!A:D, 2, FALSE())</f>
        <v>4128.1499999999996</v>
      </c>
      <c r="T7757" t="str">
        <f t="shared" si="609"/>
        <v>USD</v>
      </c>
    </row>
    <row r="7758" spans="1:20" ht="18.75" hidden="1" customHeight="1" x14ac:dyDescent="0.25">
      <c r="A7758" t="s">
        <v>2887</v>
      </c>
      <c r="B7758" t="s">
        <v>5</v>
      </c>
      <c r="C7758" t="s">
        <v>1913</v>
      </c>
      <c r="D7758" s="24">
        <v>12037</v>
      </c>
      <c r="E7758" t="s">
        <v>1742</v>
      </c>
      <c r="F7758" t="s">
        <v>99</v>
      </c>
      <c r="G7758" t="s">
        <v>113</v>
      </c>
      <c r="I7758" t="s">
        <v>1859</v>
      </c>
      <c r="J7758" t="s">
        <v>1915</v>
      </c>
      <c r="K7758" t="s">
        <v>1916</v>
      </c>
      <c r="L7758" s="24">
        <v>4384800</v>
      </c>
      <c r="M7758" s="25">
        <f>+VLOOKUP(E7758, TC!A:D, 4, FALSE())</f>
        <v>1.1350499995153209</v>
      </c>
      <c r="N7758" s="24">
        <f t="shared" si="605"/>
        <v>4384800</v>
      </c>
      <c r="O7758" t="str">
        <f t="shared" si="606"/>
        <v>FACTURA</v>
      </c>
      <c r="P7758" t="str">
        <f t="shared" si="607"/>
        <v>2025</v>
      </c>
      <c r="Q7758" t="str">
        <f t="shared" si="608"/>
        <v>05</v>
      </c>
      <c r="R7758" t="str">
        <f>+IFERROR(VLOOKUP(I7758, Listado!A:B, 2, FALSE()), "COMERCIALIZADORA INTERNACIONAL CARIBBEAN EXOTICS S A")</f>
        <v>LONDOÑO ECHEVERRI ALEJANDRA</v>
      </c>
      <c r="S7758" s="25">
        <f>+VLOOKUP(E7758, TC!A:D, 2, FALSE())</f>
        <v>4126.4399999999996</v>
      </c>
      <c r="T7758" t="str">
        <f t="shared" si="609"/>
        <v>COP</v>
      </c>
    </row>
    <row r="7759" spans="1:20" ht="18.75" hidden="1" customHeight="1" x14ac:dyDescent="0.25">
      <c r="A7759" t="s">
        <v>2887</v>
      </c>
      <c r="B7759" t="s">
        <v>5</v>
      </c>
      <c r="C7759" t="s">
        <v>1913</v>
      </c>
      <c r="D7759" s="24">
        <v>12038</v>
      </c>
      <c r="E7759" t="s">
        <v>1742</v>
      </c>
      <c r="F7759" t="s">
        <v>99</v>
      </c>
      <c r="G7759" t="s">
        <v>113</v>
      </c>
      <c r="I7759" t="s">
        <v>1858</v>
      </c>
      <c r="J7759" t="s">
        <v>1915</v>
      </c>
      <c r="K7759" t="s">
        <v>1920</v>
      </c>
      <c r="L7759" s="24">
        <v>1440000</v>
      </c>
      <c r="M7759" s="25">
        <f>+VLOOKUP(E7759, TC!A:D, 4, FALSE())</f>
        <v>1.1350499995153209</v>
      </c>
      <c r="N7759" s="24">
        <f t="shared" si="605"/>
        <v>1440000</v>
      </c>
      <c r="O7759" t="str">
        <f t="shared" si="606"/>
        <v>FACTURA</v>
      </c>
      <c r="P7759" t="str">
        <f t="shared" si="607"/>
        <v>2025</v>
      </c>
      <c r="Q7759" t="str">
        <f t="shared" si="608"/>
        <v>05</v>
      </c>
      <c r="R7759" t="str">
        <f>+IFERROR(VLOOKUP(I7759, Listado!A:B, 2, FALSE()), "COMERCIALIZADORA INTERNACIONAL CARIBBEAN EXOTICS S A")</f>
        <v>LONDOÑO ECHEVERRI ALEJANDRA</v>
      </c>
      <c r="S7759" s="25">
        <f>+VLOOKUP(E7759, TC!A:D, 2, FALSE())</f>
        <v>4126.4399999999996</v>
      </c>
      <c r="T7759" t="str">
        <f t="shared" si="609"/>
        <v>COP</v>
      </c>
    </row>
    <row r="7760" spans="1:20" ht="18.75" hidden="1" customHeight="1" x14ac:dyDescent="0.25">
      <c r="A7760" t="s">
        <v>2887</v>
      </c>
      <c r="B7760" t="s">
        <v>5</v>
      </c>
      <c r="C7760" t="s">
        <v>1913</v>
      </c>
      <c r="D7760" s="24">
        <v>12039</v>
      </c>
      <c r="E7760" t="s">
        <v>1742</v>
      </c>
      <c r="F7760" t="s">
        <v>99</v>
      </c>
      <c r="G7760" t="s">
        <v>113</v>
      </c>
      <c r="I7760" t="s">
        <v>1858</v>
      </c>
      <c r="J7760" t="s">
        <v>1915</v>
      </c>
      <c r="K7760" t="s">
        <v>1920</v>
      </c>
      <c r="L7760" s="24">
        <v>960000</v>
      </c>
      <c r="M7760" s="25">
        <f>+VLOOKUP(E7760, TC!A:D, 4, FALSE())</f>
        <v>1.1350499995153209</v>
      </c>
      <c r="N7760" s="24">
        <f t="shared" si="605"/>
        <v>960000</v>
      </c>
      <c r="O7760" t="str">
        <f t="shared" si="606"/>
        <v>FACTURA</v>
      </c>
      <c r="P7760" t="str">
        <f t="shared" si="607"/>
        <v>2025</v>
      </c>
      <c r="Q7760" t="str">
        <f t="shared" si="608"/>
        <v>05</v>
      </c>
      <c r="R7760" t="str">
        <f>+IFERROR(VLOOKUP(I7760, Listado!A:B, 2, FALSE()), "COMERCIALIZADORA INTERNACIONAL CARIBBEAN EXOTICS S A")</f>
        <v>LONDOÑO ECHEVERRI ALEJANDRA</v>
      </c>
      <c r="S7760" s="25">
        <f>+VLOOKUP(E7760, TC!A:D, 2, FALSE())</f>
        <v>4126.4399999999996</v>
      </c>
      <c r="T7760" t="str">
        <f t="shared" si="609"/>
        <v>COP</v>
      </c>
    </row>
    <row r="7761" spans="1:20" ht="18.75" hidden="1" customHeight="1" x14ac:dyDescent="0.25">
      <c r="A7761" t="s">
        <v>2887</v>
      </c>
      <c r="B7761" t="s">
        <v>5</v>
      </c>
      <c r="C7761" t="s">
        <v>1913</v>
      </c>
      <c r="D7761" s="24">
        <v>12040</v>
      </c>
      <c r="E7761" t="s">
        <v>1742</v>
      </c>
      <c r="F7761" t="s">
        <v>128</v>
      </c>
      <c r="G7761" t="s">
        <v>110</v>
      </c>
      <c r="I7761" t="s">
        <v>1850</v>
      </c>
      <c r="J7761" t="s">
        <v>1919</v>
      </c>
      <c r="K7761" t="s">
        <v>1918</v>
      </c>
      <c r="L7761" s="24">
        <v>168</v>
      </c>
      <c r="M7761" s="25">
        <f>+VLOOKUP(E7761, TC!A:D, 4, FALSE())</f>
        <v>1.1350499995153209</v>
      </c>
      <c r="N7761" s="24">
        <f t="shared" si="605"/>
        <v>168</v>
      </c>
      <c r="O7761" t="str">
        <f t="shared" si="606"/>
        <v>FACTURA</v>
      </c>
      <c r="P7761" t="str">
        <f t="shared" si="607"/>
        <v>2025</v>
      </c>
      <c r="Q7761" t="str">
        <f t="shared" si="608"/>
        <v>05</v>
      </c>
      <c r="R7761" t="str">
        <f>+IFERROR(VLOOKUP(I7761, Listado!A:B, 2, FALSE()), "COMERCIALIZADORA INTERNACIONAL CARIBBEAN EXOTICS S A")</f>
        <v>PEREZ MEJIA MARIA PAULINA</v>
      </c>
      <c r="S7761" s="25">
        <f>+VLOOKUP(E7761, TC!A:D, 2, FALSE())</f>
        <v>4126.4399999999996</v>
      </c>
      <c r="T7761" t="str">
        <f t="shared" si="609"/>
        <v>USD</v>
      </c>
    </row>
    <row r="7762" spans="1:20" ht="18.75" hidden="1" customHeight="1" x14ac:dyDescent="0.25">
      <c r="A7762" t="s">
        <v>2887</v>
      </c>
      <c r="B7762" t="s">
        <v>5</v>
      </c>
      <c r="C7762" t="s">
        <v>1913</v>
      </c>
      <c r="D7762" s="24">
        <v>12041</v>
      </c>
      <c r="E7762" t="s">
        <v>1742</v>
      </c>
      <c r="F7762" t="s">
        <v>1924</v>
      </c>
      <c r="G7762" t="s">
        <v>110</v>
      </c>
      <c r="I7762" t="s">
        <v>1848</v>
      </c>
      <c r="J7762" t="s">
        <v>1917</v>
      </c>
      <c r="K7762" t="s">
        <v>1918</v>
      </c>
      <c r="L7762" s="24">
        <v>92.4</v>
      </c>
      <c r="M7762" s="25">
        <f>+VLOOKUP(E7762, TC!A:D, 4, FALSE())</f>
        <v>1.1350499995153209</v>
      </c>
      <c r="N7762" s="24">
        <f t="shared" si="605"/>
        <v>104.87861995521565</v>
      </c>
      <c r="O7762" t="str">
        <f t="shared" si="606"/>
        <v>FACTURA</v>
      </c>
      <c r="P7762" t="str">
        <f t="shared" si="607"/>
        <v>2025</v>
      </c>
      <c r="Q7762" t="str">
        <f t="shared" si="608"/>
        <v>05</v>
      </c>
      <c r="R7762" t="str">
        <f>+IFERROR(VLOOKUP(I7762, Listado!A:B, 2, FALSE()), "COMERCIALIZADORA INTERNACIONAL CARIBBEAN EXOTICS S A")</f>
        <v>PEREZ MEJIA MARIA PAULINA</v>
      </c>
      <c r="S7762" s="25">
        <f>+VLOOKUP(E7762, TC!A:D, 2, FALSE())</f>
        <v>4126.4399999999996</v>
      </c>
      <c r="T7762" t="str">
        <f t="shared" si="609"/>
        <v>EUR</v>
      </c>
    </row>
    <row r="7763" spans="1:20" ht="18.75" hidden="1" customHeight="1" x14ac:dyDescent="0.25">
      <c r="A7763" t="s">
        <v>2887</v>
      </c>
      <c r="B7763" t="s">
        <v>5</v>
      </c>
      <c r="C7763" t="s">
        <v>1913</v>
      </c>
      <c r="D7763" s="24">
        <v>12042</v>
      </c>
      <c r="E7763" t="s">
        <v>1742</v>
      </c>
      <c r="F7763" t="s">
        <v>99</v>
      </c>
      <c r="G7763" t="s">
        <v>1914</v>
      </c>
      <c r="H7763" t="s">
        <v>3098</v>
      </c>
      <c r="I7763" t="s">
        <v>1921</v>
      </c>
      <c r="J7763" t="s">
        <v>1915</v>
      </c>
      <c r="K7763" t="s">
        <v>1922</v>
      </c>
      <c r="L7763" s="24">
        <v>106070</v>
      </c>
      <c r="M7763" s="25">
        <f>+VLOOKUP(E7763, TC!A:D, 4, FALSE())</f>
        <v>1.1350499995153209</v>
      </c>
      <c r="N7763" s="24">
        <f t="shared" si="605"/>
        <v>106070</v>
      </c>
      <c r="O7763" t="str">
        <f t="shared" si="606"/>
        <v>FACTURA</v>
      </c>
      <c r="P7763" t="str">
        <f t="shared" si="607"/>
        <v>2025</v>
      </c>
      <c r="Q7763" t="str">
        <f t="shared" si="608"/>
        <v>05</v>
      </c>
      <c r="R7763" t="str">
        <f>+IFERROR(VLOOKUP(I7763, Listado!A:B, 2, FALSE()), "COMERCIALIZADORA INTERNACIONAL CARIBBEAN EXOTICS S A")</f>
        <v>COMERCIALIZADORA INTERNACIONAL CARIBBEAN EXOTICS S A</v>
      </c>
      <c r="S7763" s="25">
        <f>+VLOOKUP(E7763, TC!A:D, 2, FALSE())</f>
        <v>4126.4399999999996</v>
      </c>
      <c r="T7763" t="str">
        <f t="shared" si="609"/>
        <v>COP</v>
      </c>
    </row>
    <row r="7764" spans="1:20" ht="18.75" hidden="1" customHeight="1" x14ac:dyDescent="0.25">
      <c r="A7764" t="s">
        <v>2887</v>
      </c>
      <c r="B7764" t="s">
        <v>1923</v>
      </c>
      <c r="C7764" t="s">
        <v>1913</v>
      </c>
      <c r="D7764" s="24">
        <v>6033</v>
      </c>
      <c r="E7764" t="s">
        <v>1742</v>
      </c>
      <c r="F7764" t="s">
        <v>128</v>
      </c>
      <c r="G7764" t="s">
        <v>112</v>
      </c>
      <c r="H7764" t="s">
        <v>2930</v>
      </c>
      <c r="I7764" t="s">
        <v>1856</v>
      </c>
      <c r="J7764" t="s">
        <v>1930</v>
      </c>
      <c r="K7764" t="s">
        <v>1928</v>
      </c>
      <c r="L7764" s="24">
        <v>1149.58</v>
      </c>
      <c r="M7764" s="25">
        <f>+VLOOKUP(E7764, TC!A:D, 4, FALSE())</f>
        <v>1.1350499995153209</v>
      </c>
      <c r="N7764" s="24">
        <f t="shared" si="605"/>
        <v>1149.58</v>
      </c>
      <c r="O7764" t="str">
        <f t="shared" si="606"/>
        <v>FACTURA</v>
      </c>
      <c r="P7764" t="str">
        <f t="shared" si="607"/>
        <v>2025</v>
      </c>
      <c r="Q7764" t="str">
        <f t="shared" si="608"/>
        <v>05</v>
      </c>
      <c r="R7764" t="str">
        <f>+IFERROR(VLOOKUP(I7764, Listado!A:B, 2, FALSE()), "COMERCIALIZADORA INTERNACIONAL CARIBBEAN EXOTICS S A")</f>
        <v>HINCAPIE CONTRERAS ERIKA STEFANIA</v>
      </c>
      <c r="S7764" s="25">
        <f>+VLOOKUP(E7764, TC!A:D, 2, FALSE())</f>
        <v>4126.4399999999996</v>
      </c>
      <c r="T7764" t="str">
        <f t="shared" si="609"/>
        <v>USD</v>
      </c>
    </row>
    <row r="7765" spans="1:20" ht="18.75" hidden="1" customHeight="1" x14ac:dyDescent="0.25">
      <c r="A7765" t="s">
        <v>2887</v>
      </c>
      <c r="B7765" t="s">
        <v>1923</v>
      </c>
      <c r="C7765" t="s">
        <v>1913</v>
      </c>
      <c r="D7765" s="24">
        <v>6033</v>
      </c>
      <c r="E7765" t="s">
        <v>1742</v>
      </c>
      <c r="F7765" t="s">
        <v>128</v>
      </c>
      <c r="G7765" t="s">
        <v>112</v>
      </c>
      <c r="H7765" t="s">
        <v>2930</v>
      </c>
      <c r="I7765" t="s">
        <v>1856</v>
      </c>
      <c r="J7765" t="s">
        <v>1930</v>
      </c>
      <c r="K7765" t="s">
        <v>1935</v>
      </c>
      <c r="L7765" s="24">
        <v>4708.2</v>
      </c>
      <c r="M7765" s="25">
        <f>+VLOOKUP(E7765, TC!A:D, 4, FALSE())</f>
        <v>1.1350499995153209</v>
      </c>
      <c r="N7765" s="24">
        <f t="shared" si="605"/>
        <v>4708.2</v>
      </c>
      <c r="O7765" t="str">
        <f t="shared" si="606"/>
        <v>FACTURA</v>
      </c>
      <c r="P7765" t="str">
        <f t="shared" si="607"/>
        <v>2025</v>
      </c>
      <c r="Q7765" t="str">
        <f t="shared" si="608"/>
        <v>05</v>
      </c>
      <c r="R7765" t="str">
        <f>+IFERROR(VLOOKUP(I7765, Listado!A:B, 2, FALSE()), "COMERCIALIZADORA INTERNACIONAL CARIBBEAN EXOTICS S A")</f>
        <v>HINCAPIE CONTRERAS ERIKA STEFANIA</v>
      </c>
      <c r="S7765" s="25">
        <f>+VLOOKUP(E7765, TC!A:D, 2, FALSE())</f>
        <v>4126.4399999999996</v>
      </c>
      <c r="T7765" t="str">
        <f t="shared" si="609"/>
        <v>USD</v>
      </c>
    </row>
    <row r="7766" spans="1:20" ht="18.75" hidden="1" customHeight="1" x14ac:dyDescent="0.25">
      <c r="A7766" t="s">
        <v>2887</v>
      </c>
      <c r="B7766" t="s">
        <v>1923</v>
      </c>
      <c r="C7766" t="s">
        <v>1913</v>
      </c>
      <c r="D7766" s="24">
        <v>6034</v>
      </c>
      <c r="E7766" t="s">
        <v>1742</v>
      </c>
      <c r="F7766" t="s">
        <v>128</v>
      </c>
      <c r="G7766" t="s">
        <v>110</v>
      </c>
      <c r="H7766" t="s">
        <v>3099</v>
      </c>
      <c r="I7766" t="s">
        <v>1850</v>
      </c>
      <c r="J7766" t="s">
        <v>1919</v>
      </c>
      <c r="K7766" t="s">
        <v>2658</v>
      </c>
      <c r="L7766" s="24">
        <v>2115.5500000000002</v>
      </c>
      <c r="M7766" s="25">
        <f>+VLOOKUP(E7766, TC!A:D, 4, FALSE())</f>
        <v>1.1350499995153209</v>
      </c>
      <c r="N7766" s="24">
        <f t="shared" si="605"/>
        <v>2115.5500000000002</v>
      </c>
      <c r="O7766" t="str">
        <f t="shared" si="606"/>
        <v>FACTURA</v>
      </c>
      <c r="P7766" t="str">
        <f t="shared" si="607"/>
        <v>2025</v>
      </c>
      <c r="Q7766" t="str">
        <f t="shared" si="608"/>
        <v>05</v>
      </c>
      <c r="R7766" t="str">
        <f>+IFERROR(VLOOKUP(I7766, Listado!A:B, 2, FALSE()), "COMERCIALIZADORA INTERNACIONAL CARIBBEAN EXOTICS S A")</f>
        <v>PEREZ MEJIA MARIA PAULINA</v>
      </c>
      <c r="S7766" s="25">
        <f>+VLOOKUP(E7766, TC!A:D, 2, FALSE())</f>
        <v>4126.4399999999996</v>
      </c>
      <c r="T7766" t="str">
        <f t="shared" si="609"/>
        <v>USD</v>
      </c>
    </row>
    <row r="7767" spans="1:20" ht="18.75" hidden="1" customHeight="1" x14ac:dyDescent="0.25">
      <c r="A7767" t="s">
        <v>2887</v>
      </c>
      <c r="B7767" t="s">
        <v>1923</v>
      </c>
      <c r="C7767" t="s">
        <v>1913</v>
      </c>
      <c r="D7767" s="24">
        <v>6034</v>
      </c>
      <c r="E7767" t="s">
        <v>1742</v>
      </c>
      <c r="F7767" t="s">
        <v>128</v>
      </c>
      <c r="G7767" t="s">
        <v>110</v>
      </c>
      <c r="H7767" t="s">
        <v>3099</v>
      </c>
      <c r="I7767" t="s">
        <v>1850</v>
      </c>
      <c r="J7767" t="s">
        <v>1919</v>
      </c>
      <c r="K7767" t="s">
        <v>1928</v>
      </c>
      <c r="L7767" s="24">
        <v>7517.23</v>
      </c>
      <c r="M7767" s="25">
        <f>+VLOOKUP(E7767, TC!A:D, 4, FALSE())</f>
        <v>1.1350499995153209</v>
      </c>
      <c r="N7767" s="24">
        <f t="shared" si="605"/>
        <v>7517.23</v>
      </c>
      <c r="O7767" t="str">
        <f t="shared" si="606"/>
        <v>FACTURA</v>
      </c>
      <c r="P7767" t="str">
        <f t="shared" si="607"/>
        <v>2025</v>
      </c>
      <c r="Q7767" t="str">
        <f t="shared" si="608"/>
        <v>05</v>
      </c>
      <c r="R7767" t="str">
        <f>+IFERROR(VLOOKUP(I7767, Listado!A:B, 2, FALSE()), "COMERCIALIZADORA INTERNACIONAL CARIBBEAN EXOTICS S A")</f>
        <v>PEREZ MEJIA MARIA PAULINA</v>
      </c>
      <c r="S7767" s="25">
        <f>+VLOOKUP(E7767, TC!A:D, 2, FALSE())</f>
        <v>4126.4399999999996</v>
      </c>
      <c r="T7767" t="str">
        <f t="shared" si="609"/>
        <v>USD</v>
      </c>
    </row>
    <row r="7768" spans="1:20" ht="18.75" hidden="1" customHeight="1" x14ac:dyDescent="0.25">
      <c r="A7768" t="s">
        <v>2887</v>
      </c>
      <c r="B7768" t="s">
        <v>1923</v>
      </c>
      <c r="C7768" t="s">
        <v>1913</v>
      </c>
      <c r="D7768" s="24">
        <v>6034</v>
      </c>
      <c r="E7768" t="s">
        <v>1742</v>
      </c>
      <c r="F7768" t="s">
        <v>128</v>
      </c>
      <c r="G7768" t="s">
        <v>110</v>
      </c>
      <c r="H7768" t="s">
        <v>3099</v>
      </c>
      <c r="I7768" t="s">
        <v>1850</v>
      </c>
      <c r="J7768" t="s">
        <v>1919</v>
      </c>
      <c r="K7768" t="s">
        <v>45</v>
      </c>
      <c r="L7768" s="24">
        <v>7410</v>
      </c>
      <c r="M7768" s="25">
        <f>+VLOOKUP(E7768, TC!A:D, 4, FALSE())</f>
        <v>1.1350499995153209</v>
      </c>
      <c r="N7768" s="24">
        <f t="shared" si="605"/>
        <v>7410</v>
      </c>
      <c r="O7768" t="str">
        <f t="shared" si="606"/>
        <v>FACTURA</v>
      </c>
      <c r="P7768" t="str">
        <f t="shared" si="607"/>
        <v>2025</v>
      </c>
      <c r="Q7768" t="str">
        <f t="shared" si="608"/>
        <v>05</v>
      </c>
      <c r="R7768" t="str">
        <f>+IFERROR(VLOOKUP(I7768, Listado!A:B, 2, FALSE()), "COMERCIALIZADORA INTERNACIONAL CARIBBEAN EXOTICS S A")</f>
        <v>PEREZ MEJIA MARIA PAULINA</v>
      </c>
      <c r="S7768" s="25">
        <f>+VLOOKUP(E7768, TC!A:D, 2, FALSE())</f>
        <v>4126.4399999999996</v>
      </c>
      <c r="T7768" t="str">
        <f t="shared" si="609"/>
        <v>USD</v>
      </c>
    </row>
    <row r="7769" spans="1:20" ht="18.75" hidden="1" customHeight="1" x14ac:dyDescent="0.25">
      <c r="A7769" t="s">
        <v>2887</v>
      </c>
      <c r="B7769" t="s">
        <v>1923</v>
      </c>
      <c r="C7769" t="s">
        <v>1913</v>
      </c>
      <c r="D7769" s="24">
        <v>6034</v>
      </c>
      <c r="E7769" t="s">
        <v>1742</v>
      </c>
      <c r="F7769" t="s">
        <v>128</v>
      </c>
      <c r="G7769" t="s">
        <v>110</v>
      </c>
      <c r="H7769" t="s">
        <v>3099</v>
      </c>
      <c r="I7769" t="s">
        <v>1850</v>
      </c>
      <c r="J7769" t="s">
        <v>1919</v>
      </c>
      <c r="K7769" t="s">
        <v>53</v>
      </c>
      <c r="L7769" s="24">
        <v>1520</v>
      </c>
      <c r="M7769" s="25">
        <f>+VLOOKUP(E7769, TC!A:D, 4, FALSE())</f>
        <v>1.1350499995153209</v>
      </c>
      <c r="N7769" s="24">
        <f t="shared" si="605"/>
        <v>1520</v>
      </c>
      <c r="O7769" t="str">
        <f t="shared" si="606"/>
        <v>FACTURA</v>
      </c>
      <c r="P7769" t="str">
        <f t="shared" si="607"/>
        <v>2025</v>
      </c>
      <c r="Q7769" t="str">
        <f t="shared" si="608"/>
        <v>05</v>
      </c>
      <c r="R7769" t="str">
        <f>+IFERROR(VLOOKUP(I7769, Listado!A:B, 2, FALSE()), "COMERCIALIZADORA INTERNACIONAL CARIBBEAN EXOTICS S A")</f>
        <v>PEREZ MEJIA MARIA PAULINA</v>
      </c>
      <c r="S7769" s="25">
        <f>+VLOOKUP(E7769, TC!A:D, 2, FALSE())</f>
        <v>4126.4399999999996</v>
      </c>
      <c r="T7769" t="str">
        <f t="shared" si="609"/>
        <v>USD</v>
      </c>
    </row>
    <row r="7770" spans="1:20" ht="18.75" hidden="1" customHeight="1" x14ac:dyDescent="0.25">
      <c r="A7770" t="s">
        <v>2887</v>
      </c>
      <c r="B7770" t="s">
        <v>1923</v>
      </c>
      <c r="C7770" t="s">
        <v>1913</v>
      </c>
      <c r="D7770" s="24">
        <v>6034</v>
      </c>
      <c r="E7770" t="s">
        <v>1742</v>
      </c>
      <c r="F7770" t="s">
        <v>128</v>
      </c>
      <c r="G7770" t="s">
        <v>110</v>
      </c>
      <c r="H7770" t="s">
        <v>3099</v>
      </c>
      <c r="I7770" t="s">
        <v>1850</v>
      </c>
      <c r="J7770" t="s">
        <v>1919</v>
      </c>
      <c r="K7770" t="s">
        <v>9</v>
      </c>
      <c r="L7770" s="24">
        <v>2065.6</v>
      </c>
      <c r="M7770" s="25">
        <f>+VLOOKUP(E7770, TC!A:D, 4, FALSE())</f>
        <v>1.1350499995153209</v>
      </c>
      <c r="N7770" s="24">
        <f t="shared" si="605"/>
        <v>2065.6</v>
      </c>
      <c r="O7770" t="str">
        <f t="shared" si="606"/>
        <v>FACTURA</v>
      </c>
      <c r="P7770" t="str">
        <f t="shared" si="607"/>
        <v>2025</v>
      </c>
      <c r="Q7770" t="str">
        <f t="shared" si="608"/>
        <v>05</v>
      </c>
      <c r="R7770" t="str">
        <f>+IFERROR(VLOOKUP(I7770, Listado!A:B, 2, FALSE()), "COMERCIALIZADORA INTERNACIONAL CARIBBEAN EXOTICS S A")</f>
        <v>PEREZ MEJIA MARIA PAULINA</v>
      </c>
      <c r="S7770" s="25">
        <f>+VLOOKUP(E7770, TC!A:D, 2, FALSE())</f>
        <v>4126.4399999999996</v>
      </c>
      <c r="T7770" t="str">
        <f t="shared" si="609"/>
        <v>USD</v>
      </c>
    </row>
    <row r="7771" spans="1:20" ht="18.75" hidden="1" customHeight="1" x14ac:dyDescent="0.25">
      <c r="A7771" t="s">
        <v>2887</v>
      </c>
      <c r="B7771" t="s">
        <v>1923</v>
      </c>
      <c r="C7771" t="s">
        <v>1913</v>
      </c>
      <c r="D7771" s="24">
        <v>6035</v>
      </c>
      <c r="E7771" t="s">
        <v>1742</v>
      </c>
      <c r="F7771" t="s">
        <v>128</v>
      </c>
      <c r="G7771" t="s">
        <v>110</v>
      </c>
      <c r="I7771" t="s">
        <v>1850</v>
      </c>
      <c r="J7771" t="s">
        <v>1919</v>
      </c>
      <c r="K7771" t="s">
        <v>1918</v>
      </c>
      <c r="L7771" s="24">
        <v>135</v>
      </c>
      <c r="M7771" s="25">
        <f>+VLOOKUP(E7771, TC!A:D, 4, FALSE())</f>
        <v>1.1350499995153209</v>
      </c>
      <c r="N7771" s="24">
        <f t="shared" si="605"/>
        <v>135</v>
      </c>
      <c r="O7771" t="str">
        <f t="shared" si="606"/>
        <v>FACTURA</v>
      </c>
      <c r="P7771" t="str">
        <f t="shared" si="607"/>
        <v>2025</v>
      </c>
      <c r="Q7771" t="str">
        <f t="shared" si="608"/>
        <v>05</v>
      </c>
      <c r="R7771" t="str">
        <f>+IFERROR(VLOOKUP(I7771, Listado!A:B, 2, FALSE()), "COMERCIALIZADORA INTERNACIONAL CARIBBEAN EXOTICS S A")</f>
        <v>PEREZ MEJIA MARIA PAULINA</v>
      </c>
      <c r="S7771" s="25">
        <f>+VLOOKUP(E7771, TC!A:D, 2, FALSE())</f>
        <v>4126.4399999999996</v>
      </c>
      <c r="T7771" t="str">
        <f t="shared" si="609"/>
        <v>USD</v>
      </c>
    </row>
    <row r="7772" spans="1:20" ht="18.75" hidden="1" customHeight="1" x14ac:dyDescent="0.25">
      <c r="A7772" t="s">
        <v>2887</v>
      </c>
      <c r="B7772" t="s">
        <v>5</v>
      </c>
      <c r="C7772" t="s">
        <v>1913</v>
      </c>
      <c r="D7772" s="24">
        <v>12043</v>
      </c>
      <c r="E7772" t="s">
        <v>1742</v>
      </c>
      <c r="F7772" t="s">
        <v>99</v>
      </c>
      <c r="G7772" t="s">
        <v>113</v>
      </c>
      <c r="I7772" t="s">
        <v>1846</v>
      </c>
      <c r="J7772" t="s">
        <v>1915</v>
      </c>
      <c r="K7772" t="s">
        <v>2022</v>
      </c>
      <c r="L7772" s="24">
        <v>665600</v>
      </c>
      <c r="M7772" s="25">
        <f>+VLOOKUP(E7772, TC!A:D, 4, FALSE())</f>
        <v>1.1350499995153209</v>
      </c>
      <c r="N7772" s="24">
        <f t="shared" si="605"/>
        <v>665600</v>
      </c>
      <c r="O7772" t="str">
        <f t="shared" si="606"/>
        <v>FACTURA</v>
      </c>
      <c r="P7772" t="str">
        <f t="shared" si="607"/>
        <v>2025</v>
      </c>
      <c r="Q7772" t="str">
        <f t="shared" si="608"/>
        <v>05</v>
      </c>
      <c r="R7772" t="str">
        <f>+IFERROR(VLOOKUP(I7772, Listado!A:B, 2, FALSE()), "COMERCIALIZADORA INTERNACIONAL CARIBBEAN EXOTICS S A")</f>
        <v>LONDOÑO ECHEVERRI ALEJANDRA</v>
      </c>
      <c r="S7772" s="25">
        <f>+VLOOKUP(E7772, TC!A:D, 2, FALSE())</f>
        <v>4126.4399999999996</v>
      </c>
      <c r="T7772" t="str">
        <f t="shared" si="609"/>
        <v>COP</v>
      </c>
    </row>
    <row r="7773" spans="1:20" ht="18.75" hidden="1" customHeight="1" x14ac:dyDescent="0.25">
      <c r="A7773" t="s">
        <v>2887</v>
      </c>
      <c r="B7773" t="s">
        <v>5</v>
      </c>
      <c r="C7773" t="s">
        <v>1913</v>
      </c>
      <c r="D7773" s="24">
        <v>12044</v>
      </c>
      <c r="E7773" t="s">
        <v>1742</v>
      </c>
      <c r="F7773" t="s">
        <v>99</v>
      </c>
      <c r="G7773" t="s">
        <v>113</v>
      </c>
      <c r="I7773" t="s">
        <v>1846</v>
      </c>
      <c r="J7773" t="s">
        <v>1915</v>
      </c>
      <c r="K7773" t="s">
        <v>2022</v>
      </c>
      <c r="L7773" s="24">
        <v>69120</v>
      </c>
      <c r="M7773" s="25">
        <f>+VLOOKUP(E7773, TC!A:D, 4, FALSE())</f>
        <v>1.1350499995153209</v>
      </c>
      <c r="N7773" s="24">
        <f t="shared" si="605"/>
        <v>69120</v>
      </c>
      <c r="O7773" t="str">
        <f t="shared" si="606"/>
        <v>FACTURA</v>
      </c>
      <c r="P7773" t="str">
        <f t="shared" si="607"/>
        <v>2025</v>
      </c>
      <c r="Q7773" t="str">
        <f t="shared" si="608"/>
        <v>05</v>
      </c>
      <c r="R7773" t="str">
        <f>+IFERROR(VLOOKUP(I7773, Listado!A:B, 2, FALSE()), "COMERCIALIZADORA INTERNACIONAL CARIBBEAN EXOTICS S A")</f>
        <v>LONDOÑO ECHEVERRI ALEJANDRA</v>
      </c>
      <c r="S7773" s="25">
        <f>+VLOOKUP(E7773, TC!A:D, 2, FALSE())</f>
        <v>4126.4399999999996</v>
      </c>
      <c r="T7773" t="str">
        <f t="shared" si="609"/>
        <v>COP</v>
      </c>
    </row>
    <row r="7774" spans="1:20" ht="18.75" hidden="1" customHeight="1" x14ac:dyDescent="0.25">
      <c r="A7774" t="s">
        <v>2887</v>
      </c>
      <c r="B7774" t="s">
        <v>5</v>
      </c>
      <c r="C7774" t="s">
        <v>1913</v>
      </c>
      <c r="D7774" s="24">
        <v>12044</v>
      </c>
      <c r="E7774" t="s">
        <v>1742</v>
      </c>
      <c r="F7774" t="s">
        <v>99</v>
      </c>
      <c r="G7774" t="s">
        <v>113</v>
      </c>
      <c r="I7774" t="s">
        <v>1846</v>
      </c>
      <c r="J7774" t="s">
        <v>1915</v>
      </c>
      <c r="K7774" t="s">
        <v>2022</v>
      </c>
      <c r="L7774" s="24">
        <v>41280</v>
      </c>
      <c r="M7774" s="25">
        <f>+VLOOKUP(E7774, TC!A:D, 4, FALSE())</f>
        <v>1.1350499995153209</v>
      </c>
      <c r="N7774" s="24">
        <f t="shared" si="605"/>
        <v>41280</v>
      </c>
      <c r="O7774" t="str">
        <f t="shared" si="606"/>
        <v>FACTURA</v>
      </c>
      <c r="P7774" t="str">
        <f t="shared" si="607"/>
        <v>2025</v>
      </c>
      <c r="Q7774" t="str">
        <f t="shared" si="608"/>
        <v>05</v>
      </c>
      <c r="R7774" t="str">
        <f>+IFERROR(VLOOKUP(I7774, Listado!A:B, 2, FALSE()), "COMERCIALIZADORA INTERNACIONAL CARIBBEAN EXOTICS S A")</f>
        <v>LONDOÑO ECHEVERRI ALEJANDRA</v>
      </c>
      <c r="S7774" s="25">
        <f>+VLOOKUP(E7774, TC!A:D, 2, FALSE())</f>
        <v>4126.4399999999996</v>
      </c>
      <c r="T7774" t="str">
        <f t="shared" si="609"/>
        <v>COP</v>
      </c>
    </row>
    <row r="7775" spans="1:20" ht="18.75" hidden="1" customHeight="1" x14ac:dyDescent="0.25">
      <c r="A7775" t="s">
        <v>2887</v>
      </c>
      <c r="B7775" t="s">
        <v>5</v>
      </c>
      <c r="C7775" t="s">
        <v>1913</v>
      </c>
      <c r="D7775" s="24">
        <v>12044</v>
      </c>
      <c r="E7775" t="s">
        <v>1742</v>
      </c>
      <c r="F7775" t="s">
        <v>99</v>
      </c>
      <c r="G7775" t="s">
        <v>113</v>
      </c>
      <c r="I7775" t="s">
        <v>1846</v>
      </c>
      <c r="J7775" t="s">
        <v>1915</v>
      </c>
      <c r="K7775" t="s">
        <v>2022</v>
      </c>
      <c r="L7775" s="24">
        <v>57280</v>
      </c>
      <c r="M7775" s="25">
        <f>+VLOOKUP(E7775, TC!A:D, 4, FALSE())</f>
        <v>1.1350499995153209</v>
      </c>
      <c r="N7775" s="24">
        <f t="shared" si="605"/>
        <v>57280</v>
      </c>
      <c r="O7775" t="str">
        <f t="shared" si="606"/>
        <v>FACTURA</v>
      </c>
      <c r="P7775" t="str">
        <f t="shared" si="607"/>
        <v>2025</v>
      </c>
      <c r="Q7775" t="str">
        <f t="shared" si="608"/>
        <v>05</v>
      </c>
      <c r="R7775" t="str">
        <f>+IFERROR(VLOOKUP(I7775, Listado!A:B, 2, FALSE()), "COMERCIALIZADORA INTERNACIONAL CARIBBEAN EXOTICS S A")</f>
        <v>LONDOÑO ECHEVERRI ALEJANDRA</v>
      </c>
      <c r="S7775" s="25">
        <f>+VLOOKUP(E7775, TC!A:D, 2, FALSE())</f>
        <v>4126.4399999999996</v>
      </c>
      <c r="T7775" t="str">
        <f t="shared" si="609"/>
        <v>COP</v>
      </c>
    </row>
    <row r="7776" spans="1:20" ht="18.75" hidden="1" customHeight="1" x14ac:dyDescent="0.25">
      <c r="A7776" t="s">
        <v>2887</v>
      </c>
      <c r="B7776" t="s">
        <v>5</v>
      </c>
      <c r="C7776" t="s">
        <v>1913</v>
      </c>
      <c r="D7776" s="24">
        <v>12044</v>
      </c>
      <c r="E7776" t="s">
        <v>1742</v>
      </c>
      <c r="F7776" t="s">
        <v>99</v>
      </c>
      <c r="G7776" t="s">
        <v>113</v>
      </c>
      <c r="I7776" t="s">
        <v>1846</v>
      </c>
      <c r="J7776" t="s">
        <v>1915</v>
      </c>
      <c r="K7776" t="s">
        <v>2022</v>
      </c>
      <c r="L7776" s="24">
        <v>21120</v>
      </c>
      <c r="M7776" s="25">
        <f>+VLOOKUP(E7776, TC!A:D, 4, FALSE())</f>
        <v>1.1350499995153209</v>
      </c>
      <c r="N7776" s="24">
        <f t="shared" si="605"/>
        <v>21120</v>
      </c>
      <c r="O7776" t="str">
        <f t="shared" si="606"/>
        <v>FACTURA</v>
      </c>
      <c r="P7776" t="str">
        <f t="shared" si="607"/>
        <v>2025</v>
      </c>
      <c r="Q7776" t="str">
        <f t="shared" si="608"/>
        <v>05</v>
      </c>
      <c r="R7776" t="str">
        <f>+IFERROR(VLOOKUP(I7776, Listado!A:B, 2, FALSE()), "COMERCIALIZADORA INTERNACIONAL CARIBBEAN EXOTICS S A")</f>
        <v>LONDOÑO ECHEVERRI ALEJANDRA</v>
      </c>
      <c r="S7776" s="25">
        <f>+VLOOKUP(E7776, TC!A:D, 2, FALSE())</f>
        <v>4126.4399999999996</v>
      </c>
      <c r="T7776" t="str">
        <f t="shared" si="609"/>
        <v>COP</v>
      </c>
    </row>
    <row r="7777" spans="1:20" ht="18.75" hidden="1" customHeight="1" x14ac:dyDescent="0.25">
      <c r="A7777" t="s">
        <v>2887</v>
      </c>
      <c r="B7777" t="s">
        <v>5</v>
      </c>
      <c r="C7777" t="s">
        <v>1913</v>
      </c>
      <c r="D7777" s="24">
        <v>12045</v>
      </c>
      <c r="E7777" t="s">
        <v>1742</v>
      </c>
      <c r="F7777" t="s">
        <v>99</v>
      </c>
      <c r="G7777" t="s">
        <v>113</v>
      </c>
      <c r="I7777" t="s">
        <v>1846</v>
      </c>
      <c r="J7777" t="s">
        <v>1915</v>
      </c>
      <c r="K7777" t="s">
        <v>2022</v>
      </c>
      <c r="L7777" s="24">
        <v>283080</v>
      </c>
      <c r="M7777" s="25">
        <f>+VLOOKUP(E7777, TC!A:D, 4, FALSE())</f>
        <v>1.1350499995153209</v>
      </c>
      <c r="N7777" s="24">
        <f t="shared" si="605"/>
        <v>283080</v>
      </c>
      <c r="O7777" t="str">
        <f t="shared" si="606"/>
        <v>FACTURA</v>
      </c>
      <c r="P7777" t="str">
        <f t="shared" si="607"/>
        <v>2025</v>
      </c>
      <c r="Q7777" t="str">
        <f t="shared" si="608"/>
        <v>05</v>
      </c>
      <c r="R7777" t="str">
        <f>+IFERROR(VLOOKUP(I7777, Listado!A:B, 2, FALSE()), "COMERCIALIZADORA INTERNACIONAL CARIBBEAN EXOTICS S A")</f>
        <v>LONDOÑO ECHEVERRI ALEJANDRA</v>
      </c>
      <c r="S7777" s="25">
        <f>+VLOOKUP(E7777, TC!A:D, 2, FALSE())</f>
        <v>4126.4399999999996</v>
      </c>
      <c r="T7777" t="str">
        <f t="shared" si="609"/>
        <v>COP</v>
      </c>
    </row>
    <row r="7778" spans="1:20" ht="18.75" hidden="1" customHeight="1" x14ac:dyDescent="0.25">
      <c r="A7778" t="s">
        <v>2887</v>
      </c>
      <c r="B7778" t="s">
        <v>5</v>
      </c>
      <c r="C7778" t="s">
        <v>1913</v>
      </c>
      <c r="D7778" s="24">
        <v>12045</v>
      </c>
      <c r="E7778" t="s">
        <v>1742</v>
      </c>
      <c r="F7778" t="s">
        <v>99</v>
      </c>
      <c r="G7778" t="s">
        <v>113</v>
      </c>
      <c r="I7778" t="s">
        <v>1846</v>
      </c>
      <c r="J7778" t="s">
        <v>1915</v>
      </c>
      <c r="K7778" t="s">
        <v>2022</v>
      </c>
      <c r="L7778" s="24">
        <v>481040</v>
      </c>
      <c r="M7778" s="25">
        <f>+VLOOKUP(E7778, TC!A:D, 4, FALSE())</f>
        <v>1.1350499995153209</v>
      </c>
      <c r="N7778" s="24">
        <f t="shared" si="605"/>
        <v>481040</v>
      </c>
      <c r="O7778" t="str">
        <f t="shared" si="606"/>
        <v>FACTURA</v>
      </c>
      <c r="P7778" t="str">
        <f t="shared" si="607"/>
        <v>2025</v>
      </c>
      <c r="Q7778" t="str">
        <f t="shared" si="608"/>
        <v>05</v>
      </c>
      <c r="R7778" t="str">
        <f>+IFERROR(VLOOKUP(I7778, Listado!A:B, 2, FALSE()), "COMERCIALIZADORA INTERNACIONAL CARIBBEAN EXOTICS S A")</f>
        <v>LONDOÑO ECHEVERRI ALEJANDRA</v>
      </c>
      <c r="S7778" s="25">
        <f>+VLOOKUP(E7778, TC!A:D, 2, FALSE())</f>
        <v>4126.4399999999996</v>
      </c>
      <c r="T7778" t="str">
        <f t="shared" si="609"/>
        <v>COP</v>
      </c>
    </row>
    <row r="7779" spans="1:20" ht="18.75" hidden="1" customHeight="1" x14ac:dyDescent="0.25">
      <c r="A7779" t="s">
        <v>2887</v>
      </c>
      <c r="B7779" t="s">
        <v>5</v>
      </c>
      <c r="C7779" t="s">
        <v>1913</v>
      </c>
      <c r="D7779" s="24">
        <v>12045</v>
      </c>
      <c r="E7779" t="s">
        <v>1742</v>
      </c>
      <c r="F7779" t="s">
        <v>99</v>
      </c>
      <c r="G7779" t="s">
        <v>113</v>
      </c>
      <c r="I7779" t="s">
        <v>1846</v>
      </c>
      <c r="J7779" t="s">
        <v>1915</v>
      </c>
      <c r="K7779" t="s">
        <v>2022</v>
      </c>
      <c r="L7779" s="24">
        <v>280000</v>
      </c>
      <c r="M7779" s="25">
        <f>+VLOOKUP(E7779, TC!A:D, 4, FALSE())</f>
        <v>1.1350499995153209</v>
      </c>
      <c r="N7779" s="24">
        <f t="shared" si="605"/>
        <v>280000</v>
      </c>
      <c r="O7779" t="str">
        <f t="shared" si="606"/>
        <v>FACTURA</v>
      </c>
      <c r="P7779" t="str">
        <f t="shared" si="607"/>
        <v>2025</v>
      </c>
      <c r="Q7779" t="str">
        <f t="shared" si="608"/>
        <v>05</v>
      </c>
      <c r="R7779" t="str">
        <f>+IFERROR(VLOOKUP(I7779, Listado!A:B, 2, FALSE()), "COMERCIALIZADORA INTERNACIONAL CARIBBEAN EXOTICS S A")</f>
        <v>LONDOÑO ECHEVERRI ALEJANDRA</v>
      </c>
      <c r="S7779" s="25">
        <f>+VLOOKUP(E7779, TC!A:D, 2, FALSE())</f>
        <v>4126.4399999999996</v>
      </c>
      <c r="T7779" t="str">
        <f t="shared" si="609"/>
        <v>COP</v>
      </c>
    </row>
    <row r="7780" spans="1:20" ht="18.75" hidden="1" customHeight="1" x14ac:dyDescent="0.25">
      <c r="A7780" t="s">
        <v>2887</v>
      </c>
      <c r="B7780" t="s">
        <v>1923</v>
      </c>
      <c r="C7780" t="s">
        <v>1913</v>
      </c>
      <c r="D7780" s="24">
        <v>6036</v>
      </c>
      <c r="E7780" t="s">
        <v>1742</v>
      </c>
      <c r="F7780" t="s">
        <v>128</v>
      </c>
      <c r="G7780" t="s">
        <v>112</v>
      </c>
      <c r="H7780" t="s">
        <v>3100</v>
      </c>
      <c r="I7780" t="s">
        <v>1870</v>
      </c>
      <c r="J7780" t="s">
        <v>1930</v>
      </c>
      <c r="K7780" t="s">
        <v>1928</v>
      </c>
      <c r="L7780" s="24">
        <v>1813.4</v>
      </c>
      <c r="M7780" s="25">
        <f>+VLOOKUP(E7780, TC!A:D, 4, FALSE())</f>
        <v>1.1350499995153209</v>
      </c>
      <c r="N7780" s="24">
        <f t="shared" si="605"/>
        <v>1813.4</v>
      </c>
      <c r="O7780" t="str">
        <f t="shared" si="606"/>
        <v>FACTURA</v>
      </c>
      <c r="P7780" t="str">
        <f t="shared" si="607"/>
        <v>2025</v>
      </c>
      <c r="Q7780" t="str">
        <f t="shared" si="608"/>
        <v>05</v>
      </c>
      <c r="R7780" t="str">
        <f>+IFERROR(VLOOKUP(I7780, Listado!A:B, 2, FALSE()), "COMERCIALIZADORA INTERNACIONAL CARIBBEAN EXOTICS S A")</f>
        <v>HINCAPIE CONTRERAS ERIKA STEFANIA</v>
      </c>
      <c r="S7780" s="25">
        <f>+VLOOKUP(E7780, TC!A:D, 2, FALSE())</f>
        <v>4126.4399999999996</v>
      </c>
      <c r="T7780" t="str">
        <f t="shared" si="609"/>
        <v>USD</v>
      </c>
    </row>
    <row r="7781" spans="1:20" ht="18.75" hidden="1" customHeight="1" x14ac:dyDescent="0.25">
      <c r="A7781" t="s">
        <v>2887</v>
      </c>
      <c r="B7781" t="s">
        <v>1923</v>
      </c>
      <c r="C7781" t="s">
        <v>1913</v>
      </c>
      <c r="D7781" s="24">
        <v>6036</v>
      </c>
      <c r="E7781" t="s">
        <v>1742</v>
      </c>
      <c r="F7781" t="s">
        <v>128</v>
      </c>
      <c r="G7781" t="s">
        <v>112</v>
      </c>
      <c r="H7781" t="s">
        <v>3100</v>
      </c>
      <c r="I7781" t="s">
        <v>1870</v>
      </c>
      <c r="J7781" t="s">
        <v>1930</v>
      </c>
      <c r="K7781" t="s">
        <v>1937</v>
      </c>
      <c r="L7781" s="24">
        <v>2720</v>
      </c>
      <c r="M7781" s="25">
        <f>+VLOOKUP(E7781, TC!A:D, 4, FALSE())</f>
        <v>1.1350499995153209</v>
      </c>
      <c r="N7781" s="24">
        <f t="shared" si="605"/>
        <v>2720</v>
      </c>
      <c r="O7781" t="str">
        <f t="shared" si="606"/>
        <v>FACTURA</v>
      </c>
      <c r="P7781" t="str">
        <f t="shared" si="607"/>
        <v>2025</v>
      </c>
      <c r="Q7781" t="str">
        <f t="shared" si="608"/>
        <v>05</v>
      </c>
      <c r="R7781" t="str">
        <f>+IFERROR(VLOOKUP(I7781, Listado!A:B, 2, FALSE()), "COMERCIALIZADORA INTERNACIONAL CARIBBEAN EXOTICS S A")</f>
        <v>HINCAPIE CONTRERAS ERIKA STEFANIA</v>
      </c>
      <c r="S7781" s="25">
        <f>+VLOOKUP(E7781, TC!A:D, 2, FALSE())</f>
        <v>4126.4399999999996</v>
      </c>
      <c r="T7781" t="str">
        <f t="shared" si="609"/>
        <v>USD</v>
      </c>
    </row>
    <row r="7782" spans="1:20" ht="18.75" hidden="1" customHeight="1" x14ac:dyDescent="0.25">
      <c r="A7782" t="s">
        <v>2887</v>
      </c>
      <c r="B7782" t="s">
        <v>1923</v>
      </c>
      <c r="C7782" t="s">
        <v>1913</v>
      </c>
      <c r="D7782" s="24">
        <v>6036</v>
      </c>
      <c r="E7782" t="s">
        <v>1742</v>
      </c>
      <c r="F7782" t="s">
        <v>128</v>
      </c>
      <c r="G7782" t="s">
        <v>112</v>
      </c>
      <c r="H7782" t="s">
        <v>3100</v>
      </c>
      <c r="I7782" t="s">
        <v>1870</v>
      </c>
      <c r="J7782" t="s">
        <v>1930</v>
      </c>
      <c r="K7782" t="s">
        <v>1938</v>
      </c>
      <c r="L7782" s="24">
        <v>4366</v>
      </c>
      <c r="M7782" s="25">
        <f>+VLOOKUP(E7782, TC!A:D, 4, FALSE())</f>
        <v>1.1350499995153209</v>
      </c>
      <c r="N7782" s="24">
        <f t="shared" si="605"/>
        <v>4366</v>
      </c>
      <c r="O7782" t="str">
        <f t="shared" si="606"/>
        <v>FACTURA</v>
      </c>
      <c r="P7782" t="str">
        <f t="shared" si="607"/>
        <v>2025</v>
      </c>
      <c r="Q7782" t="str">
        <f t="shared" si="608"/>
        <v>05</v>
      </c>
      <c r="R7782" t="str">
        <f>+IFERROR(VLOOKUP(I7782, Listado!A:B, 2, FALSE()), "COMERCIALIZADORA INTERNACIONAL CARIBBEAN EXOTICS S A")</f>
        <v>HINCAPIE CONTRERAS ERIKA STEFANIA</v>
      </c>
      <c r="S7782" s="25">
        <f>+VLOOKUP(E7782, TC!A:D, 2, FALSE())</f>
        <v>4126.4399999999996</v>
      </c>
      <c r="T7782" t="str">
        <f t="shared" si="609"/>
        <v>USD</v>
      </c>
    </row>
    <row r="7783" spans="1:20" ht="18.75" hidden="1" customHeight="1" x14ac:dyDescent="0.25">
      <c r="A7783" t="s">
        <v>2887</v>
      </c>
      <c r="B7783" t="s">
        <v>5</v>
      </c>
      <c r="C7783" t="s">
        <v>1913</v>
      </c>
      <c r="D7783" s="24">
        <v>12046</v>
      </c>
      <c r="E7783" t="s">
        <v>1742</v>
      </c>
      <c r="F7783" t="s">
        <v>99</v>
      </c>
      <c r="G7783" t="s">
        <v>1914</v>
      </c>
      <c r="I7783" t="s">
        <v>1841</v>
      </c>
      <c r="J7783" t="s">
        <v>1915</v>
      </c>
      <c r="K7783" t="s">
        <v>2022</v>
      </c>
      <c r="L7783" s="24">
        <v>5760</v>
      </c>
      <c r="M7783" s="25">
        <f>+VLOOKUP(E7783, TC!A:D, 4, FALSE())</f>
        <v>1.1350499995153209</v>
      </c>
      <c r="N7783" s="24">
        <f t="shared" si="605"/>
        <v>5760</v>
      </c>
      <c r="O7783" t="str">
        <f t="shared" si="606"/>
        <v>FACTURA</v>
      </c>
      <c r="P7783" t="str">
        <f t="shared" si="607"/>
        <v>2025</v>
      </c>
      <c r="Q7783" t="str">
        <f t="shared" si="608"/>
        <v>05</v>
      </c>
      <c r="R7783" t="str">
        <f>+IFERROR(VLOOKUP(I7783, Listado!A:B, 2, FALSE()), "COMERCIALIZADORA INTERNACIONAL CARIBBEAN EXOTICS S A")</f>
        <v>LONDOÑO ECHEVERRI ALEJANDRA</v>
      </c>
      <c r="S7783" s="25">
        <f>+VLOOKUP(E7783, TC!A:D, 2, FALSE())</f>
        <v>4126.4399999999996</v>
      </c>
      <c r="T7783" t="str">
        <f t="shared" si="609"/>
        <v>COP</v>
      </c>
    </row>
    <row r="7784" spans="1:20" ht="18.75" hidden="1" customHeight="1" x14ac:dyDescent="0.25">
      <c r="A7784" t="s">
        <v>2887</v>
      </c>
      <c r="B7784" t="s">
        <v>5</v>
      </c>
      <c r="C7784" t="s">
        <v>1913</v>
      </c>
      <c r="D7784" s="24">
        <v>12046</v>
      </c>
      <c r="E7784" t="s">
        <v>1742</v>
      </c>
      <c r="F7784" t="s">
        <v>99</v>
      </c>
      <c r="G7784" t="s">
        <v>1914</v>
      </c>
      <c r="I7784" t="s">
        <v>1841</v>
      </c>
      <c r="J7784" t="s">
        <v>1915</v>
      </c>
      <c r="K7784" t="s">
        <v>2022</v>
      </c>
      <c r="L7784" s="24">
        <v>4560</v>
      </c>
      <c r="M7784" s="25">
        <f>+VLOOKUP(E7784, TC!A:D, 4, FALSE())</f>
        <v>1.1350499995153209</v>
      </c>
      <c r="N7784" s="24">
        <f t="shared" si="605"/>
        <v>4560</v>
      </c>
      <c r="O7784" t="str">
        <f t="shared" si="606"/>
        <v>FACTURA</v>
      </c>
      <c r="P7784" t="str">
        <f t="shared" si="607"/>
        <v>2025</v>
      </c>
      <c r="Q7784" t="str">
        <f t="shared" si="608"/>
        <v>05</v>
      </c>
      <c r="R7784" t="str">
        <f>+IFERROR(VLOOKUP(I7784, Listado!A:B, 2, FALSE()), "COMERCIALIZADORA INTERNACIONAL CARIBBEAN EXOTICS S A")</f>
        <v>LONDOÑO ECHEVERRI ALEJANDRA</v>
      </c>
      <c r="S7784" s="25">
        <f>+VLOOKUP(E7784, TC!A:D, 2, FALSE())</f>
        <v>4126.4399999999996</v>
      </c>
      <c r="T7784" t="str">
        <f t="shared" si="609"/>
        <v>COP</v>
      </c>
    </row>
    <row r="7785" spans="1:20" ht="18.75" hidden="1" customHeight="1" x14ac:dyDescent="0.25">
      <c r="A7785" t="s">
        <v>2887</v>
      </c>
      <c r="B7785" t="s">
        <v>5</v>
      </c>
      <c r="C7785" t="s">
        <v>1913</v>
      </c>
      <c r="D7785" s="24">
        <v>12046</v>
      </c>
      <c r="E7785" t="s">
        <v>1742</v>
      </c>
      <c r="F7785" t="s">
        <v>99</v>
      </c>
      <c r="G7785" t="s">
        <v>1914</v>
      </c>
      <c r="I7785" t="s">
        <v>1841</v>
      </c>
      <c r="J7785" t="s">
        <v>1915</v>
      </c>
      <c r="K7785" t="s">
        <v>2022</v>
      </c>
      <c r="L7785" s="24">
        <v>125520</v>
      </c>
      <c r="M7785" s="25">
        <f>+VLOOKUP(E7785, TC!A:D, 4, FALSE())</f>
        <v>1.1350499995153209</v>
      </c>
      <c r="N7785" s="24">
        <f t="shared" si="605"/>
        <v>125520</v>
      </c>
      <c r="O7785" t="str">
        <f t="shared" si="606"/>
        <v>FACTURA</v>
      </c>
      <c r="P7785" t="str">
        <f t="shared" si="607"/>
        <v>2025</v>
      </c>
      <c r="Q7785" t="str">
        <f t="shared" si="608"/>
        <v>05</v>
      </c>
      <c r="R7785" t="str">
        <f>+IFERROR(VLOOKUP(I7785, Listado!A:B, 2, FALSE()), "COMERCIALIZADORA INTERNACIONAL CARIBBEAN EXOTICS S A")</f>
        <v>LONDOÑO ECHEVERRI ALEJANDRA</v>
      </c>
      <c r="S7785" s="25">
        <f>+VLOOKUP(E7785, TC!A:D, 2, FALSE())</f>
        <v>4126.4399999999996</v>
      </c>
      <c r="T7785" t="str">
        <f t="shared" si="609"/>
        <v>COP</v>
      </c>
    </row>
    <row r="7786" spans="1:20" ht="18.75" hidden="1" customHeight="1" x14ac:dyDescent="0.25">
      <c r="A7786" t="s">
        <v>2887</v>
      </c>
      <c r="B7786" t="s">
        <v>5</v>
      </c>
      <c r="C7786" t="s">
        <v>1913</v>
      </c>
      <c r="D7786" s="24">
        <v>12046</v>
      </c>
      <c r="E7786" t="s">
        <v>1742</v>
      </c>
      <c r="F7786" t="s">
        <v>99</v>
      </c>
      <c r="G7786" t="s">
        <v>1914</v>
      </c>
      <c r="I7786" t="s">
        <v>1841</v>
      </c>
      <c r="J7786" t="s">
        <v>1915</v>
      </c>
      <c r="K7786" t="s">
        <v>2022</v>
      </c>
      <c r="L7786" s="24">
        <v>57360</v>
      </c>
      <c r="M7786" s="25">
        <f>+VLOOKUP(E7786, TC!A:D, 4, FALSE())</f>
        <v>1.1350499995153209</v>
      </c>
      <c r="N7786" s="24">
        <f t="shared" si="605"/>
        <v>57360</v>
      </c>
      <c r="O7786" t="str">
        <f t="shared" si="606"/>
        <v>FACTURA</v>
      </c>
      <c r="P7786" t="str">
        <f t="shared" si="607"/>
        <v>2025</v>
      </c>
      <c r="Q7786" t="str">
        <f t="shared" si="608"/>
        <v>05</v>
      </c>
      <c r="R7786" t="str">
        <f>+IFERROR(VLOOKUP(I7786, Listado!A:B, 2, FALSE()), "COMERCIALIZADORA INTERNACIONAL CARIBBEAN EXOTICS S A")</f>
        <v>LONDOÑO ECHEVERRI ALEJANDRA</v>
      </c>
      <c r="S7786" s="25">
        <f>+VLOOKUP(E7786, TC!A:D, 2, FALSE())</f>
        <v>4126.4399999999996</v>
      </c>
      <c r="T7786" t="str">
        <f t="shared" si="609"/>
        <v>COP</v>
      </c>
    </row>
    <row r="7787" spans="1:20" ht="18.75" hidden="1" customHeight="1" x14ac:dyDescent="0.25">
      <c r="A7787" t="s">
        <v>2887</v>
      </c>
      <c r="B7787" t="s">
        <v>5</v>
      </c>
      <c r="C7787" t="s">
        <v>1913</v>
      </c>
      <c r="D7787" s="24">
        <v>12046</v>
      </c>
      <c r="E7787" t="s">
        <v>1742</v>
      </c>
      <c r="F7787" t="s">
        <v>99</v>
      </c>
      <c r="G7787" t="s">
        <v>1914</v>
      </c>
      <c r="I7787" t="s">
        <v>1841</v>
      </c>
      <c r="J7787" t="s">
        <v>1915</v>
      </c>
      <c r="K7787" t="s">
        <v>2022</v>
      </c>
      <c r="L7787" s="24">
        <v>77280</v>
      </c>
      <c r="M7787" s="25">
        <f>+VLOOKUP(E7787, TC!A:D, 4, FALSE())</f>
        <v>1.1350499995153209</v>
      </c>
      <c r="N7787" s="24">
        <f t="shared" si="605"/>
        <v>77280</v>
      </c>
      <c r="O7787" t="str">
        <f t="shared" si="606"/>
        <v>FACTURA</v>
      </c>
      <c r="P7787" t="str">
        <f t="shared" si="607"/>
        <v>2025</v>
      </c>
      <c r="Q7787" t="str">
        <f t="shared" si="608"/>
        <v>05</v>
      </c>
      <c r="R7787" t="str">
        <f>+IFERROR(VLOOKUP(I7787, Listado!A:B, 2, FALSE()), "COMERCIALIZADORA INTERNACIONAL CARIBBEAN EXOTICS S A")</f>
        <v>LONDOÑO ECHEVERRI ALEJANDRA</v>
      </c>
      <c r="S7787" s="25">
        <f>+VLOOKUP(E7787, TC!A:D, 2, FALSE())</f>
        <v>4126.4399999999996</v>
      </c>
      <c r="T7787" t="str">
        <f t="shared" si="609"/>
        <v>COP</v>
      </c>
    </row>
    <row r="7788" spans="1:20" ht="18.75" hidden="1" customHeight="1" x14ac:dyDescent="0.25">
      <c r="A7788" t="s">
        <v>2887</v>
      </c>
      <c r="B7788" t="s">
        <v>5</v>
      </c>
      <c r="C7788" t="s">
        <v>1913</v>
      </c>
      <c r="D7788" s="24">
        <v>12046</v>
      </c>
      <c r="E7788" t="s">
        <v>1742</v>
      </c>
      <c r="F7788" t="s">
        <v>99</v>
      </c>
      <c r="G7788" t="s">
        <v>1914</v>
      </c>
      <c r="I7788" t="s">
        <v>1841</v>
      </c>
      <c r="J7788" t="s">
        <v>1915</v>
      </c>
      <c r="K7788" t="s">
        <v>2022</v>
      </c>
      <c r="L7788" s="24">
        <v>71280</v>
      </c>
      <c r="M7788" s="25">
        <f>+VLOOKUP(E7788, TC!A:D, 4, FALSE())</f>
        <v>1.1350499995153209</v>
      </c>
      <c r="N7788" s="24">
        <f t="shared" si="605"/>
        <v>71280</v>
      </c>
      <c r="O7788" t="str">
        <f t="shared" si="606"/>
        <v>FACTURA</v>
      </c>
      <c r="P7788" t="str">
        <f t="shared" si="607"/>
        <v>2025</v>
      </c>
      <c r="Q7788" t="str">
        <f t="shared" si="608"/>
        <v>05</v>
      </c>
      <c r="R7788" t="str">
        <f>+IFERROR(VLOOKUP(I7788, Listado!A:B, 2, FALSE()), "COMERCIALIZADORA INTERNACIONAL CARIBBEAN EXOTICS S A")</f>
        <v>LONDOÑO ECHEVERRI ALEJANDRA</v>
      </c>
      <c r="S7788" s="25">
        <f>+VLOOKUP(E7788, TC!A:D, 2, FALSE())</f>
        <v>4126.4399999999996</v>
      </c>
      <c r="T7788" t="str">
        <f t="shared" si="609"/>
        <v>COP</v>
      </c>
    </row>
    <row r="7789" spans="1:20" ht="18.75" hidden="1" customHeight="1" x14ac:dyDescent="0.25">
      <c r="A7789" t="s">
        <v>2887</v>
      </c>
      <c r="B7789" t="s">
        <v>5</v>
      </c>
      <c r="C7789" t="s">
        <v>1913</v>
      </c>
      <c r="D7789" s="24">
        <v>12046</v>
      </c>
      <c r="E7789" t="s">
        <v>1742</v>
      </c>
      <c r="F7789" t="s">
        <v>99</v>
      </c>
      <c r="G7789" t="s">
        <v>1914</v>
      </c>
      <c r="I7789" t="s">
        <v>1841</v>
      </c>
      <c r="J7789" t="s">
        <v>1915</v>
      </c>
      <c r="K7789" t="s">
        <v>2022</v>
      </c>
      <c r="L7789" s="24">
        <v>32160</v>
      </c>
      <c r="M7789" s="25">
        <f>+VLOOKUP(E7789, TC!A:D, 4, FALSE())</f>
        <v>1.1350499995153209</v>
      </c>
      <c r="N7789" s="24">
        <f t="shared" si="605"/>
        <v>32160</v>
      </c>
      <c r="O7789" t="str">
        <f t="shared" si="606"/>
        <v>FACTURA</v>
      </c>
      <c r="P7789" t="str">
        <f t="shared" si="607"/>
        <v>2025</v>
      </c>
      <c r="Q7789" t="str">
        <f t="shared" si="608"/>
        <v>05</v>
      </c>
      <c r="R7789" t="str">
        <f>+IFERROR(VLOOKUP(I7789, Listado!A:B, 2, FALSE()), "COMERCIALIZADORA INTERNACIONAL CARIBBEAN EXOTICS S A")</f>
        <v>LONDOÑO ECHEVERRI ALEJANDRA</v>
      </c>
      <c r="S7789" s="25">
        <f>+VLOOKUP(E7789, TC!A:D, 2, FALSE())</f>
        <v>4126.4399999999996</v>
      </c>
      <c r="T7789" t="str">
        <f t="shared" si="609"/>
        <v>COP</v>
      </c>
    </row>
    <row r="7790" spans="1:20" ht="18.75" hidden="1" customHeight="1" x14ac:dyDescent="0.25">
      <c r="A7790" t="s">
        <v>2887</v>
      </c>
      <c r="B7790" t="s">
        <v>5</v>
      </c>
      <c r="C7790" t="s">
        <v>1913</v>
      </c>
      <c r="D7790" s="24">
        <v>12046</v>
      </c>
      <c r="E7790" t="s">
        <v>1742</v>
      </c>
      <c r="F7790" t="s">
        <v>99</v>
      </c>
      <c r="G7790" t="s">
        <v>1914</v>
      </c>
      <c r="I7790" t="s">
        <v>1841</v>
      </c>
      <c r="J7790" t="s">
        <v>1915</v>
      </c>
      <c r="K7790" t="s">
        <v>2022</v>
      </c>
      <c r="L7790" s="24">
        <v>11280</v>
      </c>
      <c r="M7790" s="25">
        <f>+VLOOKUP(E7790, TC!A:D, 4, FALSE())</f>
        <v>1.1350499995153209</v>
      </c>
      <c r="N7790" s="24">
        <f t="shared" si="605"/>
        <v>11280</v>
      </c>
      <c r="O7790" t="str">
        <f t="shared" si="606"/>
        <v>FACTURA</v>
      </c>
      <c r="P7790" t="str">
        <f t="shared" si="607"/>
        <v>2025</v>
      </c>
      <c r="Q7790" t="str">
        <f t="shared" si="608"/>
        <v>05</v>
      </c>
      <c r="R7790" t="str">
        <f>+IFERROR(VLOOKUP(I7790, Listado!A:B, 2, FALSE()), "COMERCIALIZADORA INTERNACIONAL CARIBBEAN EXOTICS S A")</f>
        <v>LONDOÑO ECHEVERRI ALEJANDRA</v>
      </c>
      <c r="S7790" s="25">
        <f>+VLOOKUP(E7790, TC!A:D, 2, FALSE())</f>
        <v>4126.4399999999996</v>
      </c>
      <c r="T7790" t="str">
        <f t="shared" si="609"/>
        <v>COP</v>
      </c>
    </row>
    <row r="7791" spans="1:20" ht="18.75" hidden="1" customHeight="1" x14ac:dyDescent="0.25">
      <c r="A7791" t="s">
        <v>2887</v>
      </c>
      <c r="B7791" t="s">
        <v>5</v>
      </c>
      <c r="C7791" t="s">
        <v>1913</v>
      </c>
      <c r="D7791" s="24">
        <v>12046</v>
      </c>
      <c r="E7791" t="s">
        <v>1742</v>
      </c>
      <c r="F7791" t="s">
        <v>99</v>
      </c>
      <c r="G7791" t="s">
        <v>1914</v>
      </c>
      <c r="I7791" t="s">
        <v>1841</v>
      </c>
      <c r="J7791" t="s">
        <v>1915</v>
      </c>
      <c r="K7791" t="s">
        <v>2022</v>
      </c>
      <c r="L7791" s="24">
        <v>12000</v>
      </c>
      <c r="M7791" s="25">
        <f>+VLOOKUP(E7791, TC!A:D, 4, FALSE())</f>
        <v>1.1350499995153209</v>
      </c>
      <c r="N7791" s="24">
        <f t="shared" si="605"/>
        <v>12000</v>
      </c>
      <c r="O7791" t="str">
        <f t="shared" si="606"/>
        <v>FACTURA</v>
      </c>
      <c r="P7791" t="str">
        <f t="shared" si="607"/>
        <v>2025</v>
      </c>
      <c r="Q7791" t="str">
        <f t="shared" si="608"/>
        <v>05</v>
      </c>
      <c r="R7791" t="str">
        <f>+IFERROR(VLOOKUP(I7791, Listado!A:B, 2, FALSE()), "COMERCIALIZADORA INTERNACIONAL CARIBBEAN EXOTICS S A")</f>
        <v>LONDOÑO ECHEVERRI ALEJANDRA</v>
      </c>
      <c r="S7791" s="25">
        <f>+VLOOKUP(E7791, TC!A:D, 2, FALSE())</f>
        <v>4126.4399999999996</v>
      </c>
      <c r="T7791" t="str">
        <f t="shared" si="609"/>
        <v>COP</v>
      </c>
    </row>
    <row r="7792" spans="1:20" ht="18.75" hidden="1" customHeight="1" x14ac:dyDescent="0.25">
      <c r="A7792" t="s">
        <v>2887</v>
      </c>
      <c r="B7792" t="s">
        <v>1923</v>
      </c>
      <c r="C7792" t="s">
        <v>1913</v>
      </c>
      <c r="D7792" s="24">
        <v>6037</v>
      </c>
      <c r="E7792" t="s">
        <v>1742</v>
      </c>
      <c r="F7792" t="s">
        <v>99</v>
      </c>
      <c r="G7792" t="s">
        <v>113</v>
      </c>
      <c r="I7792" t="s">
        <v>2592</v>
      </c>
      <c r="J7792" t="s">
        <v>1915</v>
      </c>
      <c r="K7792" t="s">
        <v>2593</v>
      </c>
      <c r="L7792" s="24">
        <v>2140200</v>
      </c>
      <c r="M7792" s="25">
        <f>+VLOOKUP(E7792, TC!A:D, 4, FALSE())</f>
        <v>1.1350499995153209</v>
      </c>
      <c r="N7792" s="24">
        <f t="shared" si="605"/>
        <v>2140200</v>
      </c>
      <c r="O7792" t="str">
        <f t="shared" si="606"/>
        <v>FACTURA</v>
      </c>
      <c r="P7792" t="str">
        <f t="shared" si="607"/>
        <v>2025</v>
      </c>
      <c r="Q7792" t="str">
        <f t="shared" si="608"/>
        <v>05</v>
      </c>
      <c r="R7792" t="str">
        <f>+IFERROR(VLOOKUP(I7792, Listado!A:B, 2, FALSE()), "COMERCIALIZADORA INTERNACIONAL CARIBBEAN EXOTICS S A")</f>
        <v>COMERCIALIZADORA INTERNACIONAL CARIBBEAN EXOTICS S A</v>
      </c>
      <c r="S7792" s="25">
        <f>+VLOOKUP(E7792, TC!A:D, 2, FALSE())</f>
        <v>4126.4399999999996</v>
      </c>
      <c r="T7792" t="str">
        <f t="shared" si="609"/>
        <v>COP</v>
      </c>
    </row>
    <row r="7793" spans="1:20" ht="18.75" hidden="1" customHeight="1" x14ac:dyDescent="0.25">
      <c r="A7793" t="s">
        <v>2887</v>
      </c>
      <c r="B7793" t="s">
        <v>5</v>
      </c>
      <c r="C7793" t="s">
        <v>1913</v>
      </c>
      <c r="D7793" s="24">
        <v>12047</v>
      </c>
      <c r="E7793" t="s">
        <v>1742</v>
      </c>
      <c r="F7793" t="s">
        <v>99</v>
      </c>
      <c r="G7793" t="s">
        <v>113</v>
      </c>
      <c r="I7793" t="s">
        <v>1843</v>
      </c>
      <c r="J7793" t="s">
        <v>1915</v>
      </c>
      <c r="K7793" t="s">
        <v>2022</v>
      </c>
      <c r="L7793" s="24">
        <v>182900</v>
      </c>
      <c r="M7793" s="25">
        <f>+VLOOKUP(E7793, TC!A:D, 4, FALSE())</f>
        <v>1.1350499995153209</v>
      </c>
      <c r="N7793" s="24">
        <f t="shared" si="605"/>
        <v>182900</v>
      </c>
      <c r="O7793" t="str">
        <f t="shared" si="606"/>
        <v>FACTURA</v>
      </c>
      <c r="P7793" t="str">
        <f t="shared" si="607"/>
        <v>2025</v>
      </c>
      <c r="Q7793" t="str">
        <f t="shared" si="608"/>
        <v>05</v>
      </c>
      <c r="R7793" t="str">
        <f>+IFERROR(VLOOKUP(I7793, Listado!A:B, 2, FALSE()), "COMERCIALIZADORA INTERNACIONAL CARIBBEAN EXOTICS S A")</f>
        <v>LONDOÑO ECHEVERRI ALEJANDRA</v>
      </c>
      <c r="S7793" s="25">
        <f>+VLOOKUP(E7793, TC!A:D, 2, FALSE())</f>
        <v>4126.4399999999996</v>
      </c>
      <c r="T7793" t="str">
        <f t="shared" si="609"/>
        <v>COP</v>
      </c>
    </row>
    <row r="7794" spans="1:20" ht="18.75" hidden="1" customHeight="1" x14ac:dyDescent="0.25">
      <c r="A7794" t="s">
        <v>2887</v>
      </c>
      <c r="B7794" t="s">
        <v>5</v>
      </c>
      <c r="C7794" t="s">
        <v>1913</v>
      </c>
      <c r="D7794" s="24">
        <v>12047</v>
      </c>
      <c r="E7794" t="s">
        <v>1742</v>
      </c>
      <c r="F7794" t="s">
        <v>99</v>
      </c>
      <c r="G7794" t="s">
        <v>113</v>
      </c>
      <c r="I7794" t="s">
        <v>1843</v>
      </c>
      <c r="J7794" t="s">
        <v>1915</v>
      </c>
      <c r="K7794" t="s">
        <v>2022</v>
      </c>
      <c r="L7794" s="24">
        <v>79670</v>
      </c>
      <c r="M7794" s="25">
        <f>+VLOOKUP(E7794, TC!A:D, 4, FALSE())</f>
        <v>1.1350499995153209</v>
      </c>
      <c r="N7794" s="24">
        <f t="shared" si="605"/>
        <v>79670</v>
      </c>
      <c r="O7794" t="str">
        <f t="shared" si="606"/>
        <v>FACTURA</v>
      </c>
      <c r="P7794" t="str">
        <f t="shared" si="607"/>
        <v>2025</v>
      </c>
      <c r="Q7794" t="str">
        <f t="shared" si="608"/>
        <v>05</v>
      </c>
      <c r="R7794" t="str">
        <f>+IFERROR(VLOOKUP(I7794, Listado!A:B, 2, FALSE()), "COMERCIALIZADORA INTERNACIONAL CARIBBEAN EXOTICS S A")</f>
        <v>LONDOÑO ECHEVERRI ALEJANDRA</v>
      </c>
      <c r="S7794" s="25">
        <f>+VLOOKUP(E7794, TC!A:D, 2, FALSE())</f>
        <v>4126.4399999999996</v>
      </c>
      <c r="T7794" t="str">
        <f t="shared" si="609"/>
        <v>COP</v>
      </c>
    </row>
    <row r="7795" spans="1:20" ht="18.75" hidden="1" customHeight="1" x14ac:dyDescent="0.25">
      <c r="A7795" t="s">
        <v>2887</v>
      </c>
      <c r="B7795" t="s">
        <v>5</v>
      </c>
      <c r="C7795" t="s">
        <v>1913</v>
      </c>
      <c r="D7795" s="24">
        <v>12047</v>
      </c>
      <c r="E7795" t="s">
        <v>1742</v>
      </c>
      <c r="F7795" t="s">
        <v>99</v>
      </c>
      <c r="G7795" t="s">
        <v>113</v>
      </c>
      <c r="I7795" t="s">
        <v>1843</v>
      </c>
      <c r="J7795" t="s">
        <v>1915</v>
      </c>
      <c r="K7795" t="s">
        <v>2022</v>
      </c>
      <c r="L7795" s="24">
        <v>20460</v>
      </c>
      <c r="M7795" s="25">
        <f>+VLOOKUP(E7795, TC!A:D, 4, FALSE())</f>
        <v>1.1350499995153209</v>
      </c>
      <c r="N7795" s="24">
        <f t="shared" si="605"/>
        <v>20460</v>
      </c>
      <c r="O7795" t="str">
        <f t="shared" si="606"/>
        <v>FACTURA</v>
      </c>
      <c r="P7795" t="str">
        <f t="shared" si="607"/>
        <v>2025</v>
      </c>
      <c r="Q7795" t="str">
        <f t="shared" si="608"/>
        <v>05</v>
      </c>
      <c r="R7795" t="str">
        <f>+IFERROR(VLOOKUP(I7795, Listado!A:B, 2, FALSE()), "COMERCIALIZADORA INTERNACIONAL CARIBBEAN EXOTICS S A")</f>
        <v>LONDOÑO ECHEVERRI ALEJANDRA</v>
      </c>
      <c r="S7795" s="25">
        <f>+VLOOKUP(E7795, TC!A:D, 2, FALSE())</f>
        <v>4126.4399999999996</v>
      </c>
      <c r="T7795" t="str">
        <f t="shared" si="609"/>
        <v>COP</v>
      </c>
    </row>
    <row r="7796" spans="1:20" ht="18.75" hidden="1" customHeight="1" x14ac:dyDescent="0.25">
      <c r="A7796" t="s">
        <v>2887</v>
      </c>
      <c r="B7796" t="s">
        <v>5</v>
      </c>
      <c r="C7796" t="s">
        <v>1913</v>
      </c>
      <c r="D7796" s="24">
        <v>12047</v>
      </c>
      <c r="E7796" t="s">
        <v>1742</v>
      </c>
      <c r="F7796" t="s">
        <v>99</v>
      </c>
      <c r="G7796" t="s">
        <v>113</v>
      </c>
      <c r="I7796" t="s">
        <v>1843</v>
      </c>
      <c r="J7796" t="s">
        <v>1915</v>
      </c>
      <c r="K7796" t="s">
        <v>2022</v>
      </c>
      <c r="L7796" s="24">
        <v>42470</v>
      </c>
      <c r="M7796" s="25">
        <f>+VLOOKUP(E7796, TC!A:D, 4, FALSE())</f>
        <v>1.1350499995153209</v>
      </c>
      <c r="N7796" s="24">
        <f t="shared" si="605"/>
        <v>42470</v>
      </c>
      <c r="O7796" t="str">
        <f t="shared" si="606"/>
        <v>FACTURA</v>
      </c>
      <c r="P7796" t="str">
        <f t="shared" si="607"/>
        <v>2025</v>
      </c>
      <c r="Q7796" t="str">
        <f t="shared" si="608"/>
        <v>05</v>
      </c>
      <c r="R7796" t="str">
        <f>+IFERROR(VLOOKUP(I7796, Listado!A:B, 2, FALSE()), "COMERCIALIZADORA INTERNACIONAL CARIBBEAN EXOTICS S A")</f>
        <v>LONDOÑO ECHEVERRI ALEJANDRA</v>
      </c>
      <c r="S7796" s="25">
        <f>+VLOOKUP(E7796, TC!A:D, 2, FALSE())</f>
        <v>4126.4399999999996</v>
      </c>
      <c r="T7796" t="str">
        <f t="shared" si="609"/>
        <v>COP</v>
      </c>
    </row>
    <row r="7797" spans="1:20" ht="18.75" hidden="1" customHeight="1" x14ac:dyDescent="0.25">
      <c r="A7797" t="s">
        <v>2887</v>
      </c>
      <c r="B7797" t="s">
        <v>5</v>
      </c>
      <c r="C7797" t="s">
        <v>1913</v>
      </c>
      <c r="D7797" s="24">
        <v>12048</v>
      </c>
      <c r="E7797" t="s">
        <v>1742</v>
      </c>
      <c r="F7797" t="s">
        <v>99</v>
      </c>
      <c r="G7797" t="s">
        <v>1914</v>
      </c>
      <c r="I7797" t="s">
        <v>1841</v>
      </c>
      <c r="J7797" t="s">
        <v>1915</v>
      </c>
      <c r="K7797" t="s">
        <v>2022</v>
      </c>
      <c r="L7797" s="24">
        <v>75250</v>
      </c>
      <c r="M7797" s="25">
        <f>+VLOOKUP(E7797, TC!A:D, 4, FALSE())</f>
        <v>1.1350499995153209</v>
      </c>
      <c r="N7797" s="24">
        <f t="shared" si="605"/>
        <v>75250</v>
      </c>
      <c r="O7797" t="str">
        <f t="shared" si="606"/>
        <v>FACTURA</v>
      </c>
      <c r="P7797" t="str">
        <f t="shared" si="607"/>
        <v>2025</v>
      </c>
      <c r="Q7797" t="str">
        <f t="shared" si="608"/>
        <v>05</v>
      </c>
      <c r="R7797" t="str">
        <f>+IFERROR(VLOOKUP(I7797, Listado!A:B, 2, FALSE()), "COMERCIALIZADORA INTERNACIONAL CARIBBEAN EXOTICS S A")</f>
        <v>LONDOÑO ECHEVERRI ALEJANDRA</v>
      </c>
      <c r="S7797" s="25">
        <f>+VLOOKUP(E7797, TC!A:D, 2, FALSE())</f>
        <v>4126.4399999999996</v>
      </c>
      <c r="T7797" t="str">
        <f t="shared" si="609"/>
        <v>COP</v>
      </c>
    </row>
    <row r="7798" spans="1:20" ht="18.75" hidden="1" customHeight="1" x14ac:dyDescent="0.25">
      <c r="A7798" t="s">
        <v>2887</v>
      </c>
      <c r="B7798" t="s">
        <v>5</v>
      </c>
      <c r="C7798" t="s">
        <v>1913</v>
      </c>
      <c r="D7798" s="24">
        <v>12048</v>
      </c>
      <c r="E7798" t="s">
        <v>1742</v>
      </c>
      <c r="F7798" t="s">
        <v>99</v>
      </c>
      <c r="G7798" t="s">
        <v>1914</v>
      </c>
      <c r="I7798" t="s">
        <v>1841</v>
      </c>
      <c r="J7798" t="s">
        <v>1915</v>
      </c>
      <c r="K7798" t="s">
        <v>2022</v>
      </c>
      <c r="L7798" s="24">
        <v>3000</v>
      </c>
      <c r="M7798" s="25">
        <f>+VLOOKUP(E7798, TC!A:D, 4, FALSE())</f>
        <v>1.1350499995153209</v>
      </c>
      <c r="N7798" s="24">
        <f t="shared" si="605"/>
        <v>3000</v>
      </c>
      <c r="O7798" t="str">
        <f t="shared" si="606"/>
        <v>FACTURA</v>
      </c>
      <c r="P7798" t="str">
        <f t="shared" si="607"/>
        <v>2025</v>
      </c>
      <c r="Q7798" t="str">
        <f t="shared" si="608"/>
        <v>05</v>
      </c>
      <c r="R7798" t="str">
        <f>+IFERROR(VLOOKUP(I7798, Listado!A:B, 2, FALSE()), "COMERCIALIZADORA INTERNACIONAL CARIBBEAN EXOTICS S A")</f>
        <v>LONDOÑO ECHEVERRI ALEJANDRA</v>
      </c>
      <c r="S7798" s="25">
        <f>+VLOOKUP(E7798, TC!A:D, 2, FALSE())</f>
        <v>4126.4399999999996</v>
      </c>
      <c r="T7798" t="str">
        <f t="shared" si="609"/>
        <v>COP</v>
      </c>
    </row>
    <row r="7799" spans="1:20" ht="18.75" hidden="1" customHeight="1" x14ac:dyDescent="0.25">
      <c r="A7799" t="s">
        <v>2887</v>
      </c>
      <c r="B7799" t="s">
        <v>5</v>
      </c>
      <c r="C7799" t="s">
        <v>1913</v>
      </c>
      <c r="D7799" s="24">
        <v>12048</v>
      </c>
      <c r="E7799" t="s">
        <v>1742</v>
      </c>
      <c r="F7799" t="s">
        <v>99</v>
      </c>
      <c r="G7799" t="s">
        <v>1914</v>
      </c>
      <c r="I7799" t="s">
        <v>1841</v>
      </c>
      <c r="J7799" t="s">
        <v>1915</v>
      </c>
      <c r="K7799" t="s">
        <v>2022</v>
      </c>
      <c r="L7799" s="24">
        <v>352000</v>
      </c>
      <c r="M7799" s="25">
        <f>+VLOOKUP(E7799, TC!A:D, 4, FALSE())</f>
        <v>1.1350499995153209</v>
      </c>
      <c r="N7799" s="24">
        <f t="shared" si="605"/>
        <v>352000</v>
      </c>
      <c r="O7799" t="str">
        <f t="shared" si="606"/>
        <v>FACTURA</v>
      </c>
      <c r="P7799" t="str">
        <f t="shared" si="607"/>
        <v>2025</v>
      </c>
      <c r="Q7799" t="str">
        <f t="shared" si="608"/>
        <v>05</v>
      </c>
      <c r="R7799" t="str">
        <f>+IFERROR(VLOOKUP(I7799, Listado!A:B, 2, FALSE()), "COMERCIALIZADORA INTERNACIONAL CARIBBEAN EXOTICS S A")</f>
        <v>LONDOÑO ECHEVERRI ALEJANDRA</v>
      </c>
      <c r="S7799" s="25">
        <f>+VLOOKUP(E7799, TC!A:D, 2, FALSE())</f>
        <v>4126.4399999999996</v>
      </c>
      <c r="T7799" t="str">
        <f t="shared" si="609"/>
        <v>COP</v>
      </c>
    </row>
    <row r="7800" spans="1:20" ht="18.75" hidden="1" customHeight="1" x14ac:dyDescent="0.25">
      <c r="A7800" t="s">
        <v>2887</v>
      </c>
      <c r="B7800" t="s">
        <v>5</v>
      </c>
      <c r="C7800" t="s">
        <v>1913</v>
      </c>
      <c r="D7800" s="24">
        <v>12048</v>
      </c>
      <c r="E7800" t="s">
        <v>1742</v>
      </c>
      <c r="F7800" t="s">
        <v>99</v>
      </c>
      <c r="G7800" t="s">
        <v>1914</v>
      </c>
      <c r="I7800" t="s">
        <v>1841</v>
      </c>
      <c r="J7800" t="s">
        <v>1915</v>
      </c>
      <c r="K7800" t="s">
        <v>2022</v>
      </c>
      <c r="L7800" s="24">
        <v>175750</v>
      </c>
      <c r="M7800" s="25">
        <f>+VLOOKUP(E7800, TC!A:D, 4, FALSE())</f>
        <v>1.1350499995153209</v>
      </c>
      <c r="N7800" s="24">
        <f t="shared" si="605"/>
        <v>175750</v>
      </c>
      <c r="O7800" t="str">
        <f t="shared" si="606"/>
        <v>FACTURA</v>
      </c>
      <c r="P7800" t="str">
        <f t="shared" si="607"/>
        <v>2025</v>
      </c>
      <c r="Q7800" t="str">
        <f t="shared" si="608"/>
        <v>05</v>
      </c>
      <c r="R7800" t="str">
        <f>+IFERROR(VLOOKUP(I7800, Listado!A:B, 2, FALSE()), "COMERCIALIZADORA INTERNACIONAL CARIBBEAN EXOTICS S A")</f>
        <v>LONDOÑO ECHEVERRI ALEJANDRA</v>
      </c>
      <c r="S7800" s="25">
        <f>+VLOOKUP(E7800, TC!A:D, 2, FALSE())</f>
        <v>4126.4399999999996</v>
      </c>
      <c r="T7800" t="str">
        <f t="shared" si="609"/>
        <v>COP</v>
      </c>
    </row>
    <row r="7801" spans="1:20" ht="18.75" hidden="1" customHeight="1" x14ac:dyDescent="0.25">
      <c r="A7801" t="s">
        <v>2887</v>
      </c>
      <c r="B7801" t="s">
        <v>5</v>
      </c>
      <c r="C7801" t="s">
        <v>1913</v>
      </c>
      <c r="D7801" s="24">
        <v>12048</v>
      </c>
      <c r="E7801" t="s">
        <v>1742</v>
      </c>
      <c r="F7801" t="s">
        <v>99</v>
      </c>
      <c r="G7801" t="s">
        <v>1914</v>
      </c>
      <c r="I7801" t="s">
        <v>1841</v>
      </c>
      <c r="J7801" t="s">
        <v>1915</v>
      </c>
      <c r="K7801" t="s">
        <v>2022</v>
      </c>
      <c r="L7801" s="24">
        <v>107750</v>
      </c>
      <c r="M7801" s="25">
        <f>+VLOOKUP(E7801, TC!A:D, 4, FALSE())</f>
        <v>1.1350499995153209</v>
      </c>
      <c r="N7801" s="24">
        <f t="shared" si="605"/>
        <v>107750</v>
      </c>
      <c r="O7801" t="str">
        <f t="shared" si="606"/>
        <v>FACTURA</v>
      </c>
      <c r="P7801" t="str">
        <f t="shared" si="607"/>
        <v>2025</v>
      </c>
      <c r="Q7801" t="str">
        <f t="shared" si="608"/>
        <v>05</v>
      </c>
      <c r="R7801" t="str">
        <f>+IFERROR(VLOOKUP(I7801, Listado!A:B, 2, FALSE()), "COMERCIALIZADORA INTERNACIONAL CARIBBEAN EXOTICS S A")</f>
        <v>LONDOÑO ECHEVERRI ALEJANDRA</v>
      </c>
      <c r="S7801" s="25">
        <f>+VLOOKUP(E7801, TC!A:D, 2, FALSE())</f>
        <v>4126.4399999999996</v>
      </c>
      <c r="T7801" t="str">
        <f t="shared" si="609"/>
        <v>COP</v>
      </c>
    </row>
    <row r="7802" spans="1:20" ht="18.75" hidden="1" customHeight="1" x14ac:dyDescent="0.25">
      <c r="A7802" t="s">
        <v>2887</v>
      </c>
      <c r="B7802" t="s">
        <v>5</v>
      </c>
      <c r="C7802" t="s">
        <v>1913</v>
      </c>
      <c r="D7802" s="24">
        <v>12048</v>
      </c>
      <c r="E7802" t="s">
        <v>1742</v>
      </c>
      <c r="F7802" t="s">
        <v>99</v>
      </c>
      <c r="G7802" t="s">
        <v>1914</v>
      </c>
      <c r="I7802" t="s">
        <v>1841</v>
      </c>
      <c r="J7802" t="s">
        <v>1915</v>
      </c>
      <c r="K7802" t="s">
        <v>2022</v>
      </c>
      <c r="L7802" s="24">
        <v>27500</v>
      </c>
      <c r="M7802" s="25">
        <f>+VLOOKUP(E7802, TC!A:D, 4, FALSE())</f>
        <v>1.1350499995153209</v>
      </c>
      <c r="N7802" s="24">
        <f t="shared" si="605"/>
        <v>27500</v>
      </c>
      <c r="O7802" t="str">
        <f t="shared" si="606"/>
        <v>FACTURA</v>
      </c>
      <c r="P7802" t="str">
        <f t="shared" si="607"/>
        <v>2025</v>
      </c>
      <c r="Q7802" t="str">
        <f t="shared" si="608"/>
        <v>05</v>
      </c>
      <c r="R7802" t="str">
        <f>+IFERROR(VLOOKUP(I7802, Listado!A:B, 2, FALSE()), "COMERCIALIZADORA INTERNACIONAL CARIBBEAN EXOTICS S A")</f>
        <v>LONDOÑO ECHEVERRI ALEJANDRA</v>
      </c>
      <c r="S7802" s="25">
        <f>+VLOOKUP(E7802, TC!A:D, 2, FALSE())</f>
        <v>4126.4399999999996</v>
      </c>
      <c r="T7802" t="str">
        <f t="shared" si="609"/>
        <v>COP</v>
      </c>
    </row>
    <row r="7803" spans="1:20" ht="18.75" hidden="1" customHeight="1" x14ac:dyDescent="0.25">
      <c r="A7803" t="s">
        <v>2887</v>
      </c>
      <c r="B7803" t="s">
        <v>5</v>
      </c>
      <c r="C7803" t="s">
        <v>1913</v>
      </c>
      <c r="D7803" s="24">
        <v>12049</v>
      </c>
      <c r="E7803" t="s">
        <v>1742</v>
      </c>
      <c r="F7803" t="s">
        <v>99</v>
      </c>
      <c r="G7803" t="s">
        <v>1914</v>
      </c>
      <c r="I7803" t="s">
        <v>1841</v>
      </c>
      <c r="J7803" t="s">
        <v>1915</v>
      </c>
      <c r="K7803" t="s">
        <v>2022</v>
      </c>
      <c r="L7803" s="24">
        <v>361000</v>
      </c>
      <c r="M7803" s="25">
        <f>+VLOOKUP(E7803, TC!A:D, 4, FALSE())</f>
        <v>1.1350499995153209</v>
      </c>
      <c r="N7803" s="24">
        <f t="shared" si="605"/>
        <v>361000</v>
      </c>
      <c r="O7803" t="str">
        <f t="shared" si="606"/>
        <v>FACTURA</v>
      </c>
      <c r="P7803" t="str">
        <f t="shared" si="607"/>
        <v>2025</v>
      </c>
      <c r="Q7803" t="str">
        <f t="shared" si="608"/>
        <v>05</v>
      </c>
      <c r="R7803" t="str">
        <f>+IFERROR(VLOOKUP(I7803, Listado!A:B, 2, FALSE()), "COMERCIALIZADORA INTERNACIONAL CARIBBEAN EXOTICS S A")</f>
        <v>LONDOÑO ECHEVERRI ALEJANDRA</v>
      </c>
      <c r="S7803" s="25">
        <f>+VLOOKUP(E7803, TC!A:D, 2, FALSE())</f>
        <v>4126.4399999999996</v>
      </c>
      <c r="T7803" t="str">
        <f t="shared" si="609"/>
        <v>COP</v>
      </c>
    </row>
    <row r="7804" spans="1:20" ht="18.75" hidden="1" customHeight="1" x14ac:dyDescent="0.25">
      <c r="A7804" t="s">
        <v>2887</v>
      </c>
      <c r="B7804" t="s">
        <v>5</v>
      </c>
      <c r="C7804" t="s">
        <v>1913</v>
      </c>
      <c r="D7804" s="24">
        <v>12050</v>
      </c>
      <c r="E7804" t="s">
        <v>1742</v>
      </c>
      <c r="F7804" t="s">
        <v>99</v>
      </c>
      <c r="G7804" t="s">
        <v>113</v>
      </c>
      <c r="I7804" t="s">
        <v>2824</v>
      </c>
      <c r="J7804" t="s">
        <v>1915</v>
      </c>
      <c r="K7804" t="s">
        <v>2021</v>
      </c>
      <c r="L7804" s="24">
        <v>516770</v>
      </c>
      <c r="M7804" s="25">
        <f>+VLOOKUP(E7804, TC!A:D, 4, FALSE())</f>
        <v>1.1350499995153209</v>
      </c>
      <c r="N7804" s="24">
        <f t="shared" si="605"/>
        <v>516770</v>
      </c>
      <c r="O7804" t="str">
        <f t="shared" si="606"/>
        <v>FACTURA</v>
      </c>
      <c r="P7804" t="str">
        <f t="shared" si="607"/>
        <v>2025</v>
      </c>
      <c r="Q7804" t="str">
        <f t="shared" si="608"/>
        <v>05</v>
      </c>
      <c r="R7804" t="str">
        <f>+IFERROR(VLOOKUP(I7804, Listado!A:B, 2, FALSE()), "COMERCIALIZADORA INTERNACIONAL CARIBBEAN EXOTICS S A")</f>
        <v>COMERCIALIZADORA INTERNACIONAL CARIBBEAN EXOTICS S A</v>
      </c>
      <c r="S7804" s="25">
        <f>+VLOOKUP(E7804, TC!A:D, 2, FALSE())</f>
        <v>4126.4399999999996</v>
      </c>
      <c r="T7804" t="str">
        <f t="shared" si="609"/>
        <v>COP</v>
      </c>
    </row>
    <row r="7805" spans="1:20" ht="18.75" hidden="1" customHeight="1" x14ac:dyDescent="0.25">
      <c r="A7805" t="s">
        <v>2887</v>
      </c>
      <c r="B7805" t="s">
        <v>5</v>
      </c>
      <c r="C7805" t="s">
        <v>1913</v>
      </c>
      <c r="D7805" s="24">
        <v>12050</v>
      </c>
      <c r="E7805" t="s">
        <v>1742</v>
      </c>
      <c r="F7805" t="s">
        <v>99</v>
      </c>
      <c r="G7805" t="s">
        <v>113</v>
      </c>
      <c r="I7805" t="s">
        <v>2824</v>
      </c>
      <c r="J7805" t="s">
        <v>1915</v>
      </c>
      <c r="K7805" t="s">
        <v>2021</v>
      </c>
      <c r="L7805" s="24">
        <v>55800</v>
      </c>
      <c r="M7805" s="25">
        <f>+VLOOKUP(E7805, TC!A:D, 4, FALSE())</f>
        <v>1.1350499995153209</v>
      </c>
      <c r="N7805" s="24">
        <f t="shared" si="605"/>
        <v>55800</v>
      </c>
      <c r="O7805" t="str">
        <f t="shared" si="606"/>
        <v>FACTURA</v>
      </c>
      <c r="P7805" t="str">
        <f t="shared" si="607"/>
        <v>2025</v>
      </c>
      <c r="Q7805" t="str">
        <f t="shared" si="608"/>
        <v>05</v>
      </c>
      <c r="R7805" t="str">
        <f>+IFERROR(VLOOKUP(I7805, Listado!A:B, 2, FALSE()), "COMERCIALIZADORA INTERNACIONAL CARIBBEAN EXOTICS S A")</f>
        <v>COMERCIALIZADORA INTERNACIONAL CARIBBEAN EXOTICS S A</v>
      </c>
      <c r="S7805" s="25">
        <f>+VLOOKUP(E7805, TC!A:D, 2, FALSE())</f>
        <v>4126.4399999999996</v>
      </c>
      <c r="T7805" t="str">
        <f t="shared" si="609"/>
        <v>COP</v>
      </c>
    </row>
    <row r="7806" spans="1:20" ht="18.75" hidden="1" customHeight="1" x14ac:dyDescent="0.25">
      <c r="A7806" t="s">
        <v>2887</v>
      </c>
      <c r="B7806" t="s">
        <v>5</v>
      </c>
      <c r="C7806" t="s">
        <v>1913</v>
      </c>
      <c r="D7806" s="24">
        <v>12050</v>
      </c>
      <c r="E7806" t="s">
        <v>1742</v>
      </c>
      <c r="F7806" t="s">
        <v>99</v>
      </c>
      <c r="G7806" t="s">
        <v>113</v>
      </c>
      <c r="I7806" t="s">
        <v>2824</v>
      </c>
      <c r="J7806" t="s">
        <v>1915</v>
      </c>
      <c r="K7806" t="s">
        <v>2021</v>
      </c>
      <c r="L7806" s="24">
        <v>15500</v>
      </c>
      <c r="M7806" s="25">
        <f>+VLOOKUP(E7806, TC!A:D, 4, FALSE())</f>
        <v>1.1350499995153209</v>
      </c>
      <c r="N7806" s="24">
        <f t="shared" si="605"/>
        <v>15500</v>
      </c>
      <c r="O7806" t="str">
        <f t="shared" si="606"/>
        <v>FACTURA</v>
      </c>
      <c r="P7806" t="str">
        <f t="shared" si="607"/>
        <v>2025</v>
      </c>
      <c r="Q7806" t="str">
        <f t="shared" si="608"/>
        <v>05</v>
      </c>
      <c r="R7806" t="str">
        <f>+IFERROR(VLOOKUP(I7806, Listado!A:B, 2, FALSE()), "COMERCIALIZADORA INTERNACIONAL CARIBBEAN EXOTICS S A")</f>
        <v>COMERCIALIZADORA INTERNACIONAL CARIBBEAN EXOTICS S A</v>
      </c>
      <c r="S7806" s="25">
        <f>+VLOOKUP(E7806, TC!A:D, 2, FALSE())</f>
        <v>4126.4399999999996</v>
      </c>
      <c r="T7806" t="str">
        <f t="shared" si="609"/>
        <v>COP</v>
      </c>
    </row>
    <row r="7807" spans="1:20" ht="18.75" hidden="1" customHeight="1" x14ac:dyDescent="0.25">
      <c r="A7807" t="s">
        <v>2887</v>
      </c>
      <c r="B7807" t="s">
        <v>5</v>
      </c>
      <c r="C7807" t="s">
        <v>1913</v>
      </c>
      <c r="D7807" s="24">
        <v>12050</v>
      </c>
      <c r="E7807" t="s">
        <v>1742</v>
      </c>
      <c r="F7807" t="s">
        <v>99</v>
      </c>
      <c r="G7807" t="s">
        <v>113</v>
      </c>
      <c r="I7807" t="s">
        <v>2824</v>
      </c>
      <c r="J7807" t="s">
        <v>1915</v>
      </c>
      <c r="K7807" t="s">
        <v>2021</v>
      </c>
      <c r="L7807" s="24">
        <v>12710</v>
      </c>
      <c r="M7807" s="25">
        <f>+VLOOKUP(E7807, TC!A:D, 4, FALSE())</f>
        <v>1.1350499995153209</v>
      </c>
      <c r="N7807" s="24">
        <f t="shared" si="605"/>
        <v>12710</v>
      </c>
      <c r="O7807" t="str">
        <f t="shared" si="606"/>
        <v>FACTURA</v>
      </c>
      <c r="P7807" t="str">
        <f t="shared" si="607"/>
        <v>2025</v>
      </c>
      <c r="Q7807" t="str">
        <f t="shared" si="608"/>
        <v>05</v>
      </c>
      <c r="R7807" t="str">
        <f>+IFERROR(VLOOKUP(I7807, Listado!A:B, 2, FALSE()), "COMERCIALIZADORA INTERNACIONAL CARIBBEAN EXOTICS S A")</f>
        <v>COMERCIALIZADORA INTERNACIONAL CARIBBEAN EXOTICS S A</v>
      </c>
      <c r="S7807" s="25">
        <f>+VLOOKUP(E7807, TC!A:D, 2, FALSE())</f>
        <v>4126.4399999999996</v>
      </c>
      <c r="T7807" t="str">
        <f t="shared" si="609"/>
        <v>COP</v>
      </c>
    </row>
    <row r="7808" spans="1:20" ht="18.75" hidden="1" customHeight="1" x14ac:dyDescent="0.25">
      <c r="A7808" t="s">
        <v>2887</v>
      </c>
      <c r="B7808" t="s">
        <v>5</v>
      </c>
      <c r="C7808" t="s">
        <v>1913</v>
      </c>
      <c r="D7808" s="24">
        <v>12050</v>
      </c>
      <c r="E7808" t="s">
        <v>1742</v>
      </c>
      <c r="F7808" t="s">
        <v>99</v>
      </c>
      <c r="G7808" t="s">
        <v>113</v>
      </c>
      <c r="I7808" t="s">
        <v>2824</v>
      </c>
      <c r="J7808" t="s">
        <v>1915</v>
      </c>
      <c r="K7808" t="s">
        <v>2021</v>
      </c>
      <c r="L7808" s="24">
        <v>12710</v>
      </c>
      <c r="M7808" s="25">
        <f>+VLOOKUP(E7808, TC!A:D, 4, FALSE())</f>
        <v>1.1350499995153209</v>
      </c>
      <c r="N7808" s="24">
        <f t="shared" si="605"/>
        <v>12710</v>
      </c>
      <c r="O7808" t="str">
        <f t="shared" si="606"/>
        <v>FACTURA</v>
      </c>
      <c r="P7808" t="str">
        <f t="shared" si="607"/>
        <v>2025</v>
      </c>
      <c r="Q7808" t="str">
        <f t="shared" si="608"/>
        <v>05</v>
      </c>
      <c r="R7808" t="str">
        <f>+IFERROR(VLOOKUP(I7808, Listado!A:B, 2, FALSE()), "COMERCIALIZADORA INTERNACIONAL CARIBBEAN EXOTICS S A")</f>
        <v>COMERCIALIZADORA INTERNACIONAL CARIBBEAN EXOTICS S A</v>
      </c>
      <c r="S7808" s="25">
        <f>+VLOOKUP(E7808, TC!A:D, 2, FALSE())</f>
        <v>4126.4399999999996</v>
      </c>
      <c r="T7808" t="str">
        <f t="shared" si="609"/>
        <v>COP</v>
      </c>
    </row>
    <row r="7809" spans="1:20" ht="18.75" hidden="1" customHeight="1" x14ac:dyDescent="0.25">
      <c r="A7809" t="s">
        <v>2887</v>
      </c>
      <c r="B7809" t="s">
        <v>5</v>
      </c>
      <c r="C7809" t="s">
        <v>1913</v>
      </c>
      <c r="D7809" s="24">
        <v>12050</v>
      </c>
      <c r="E7809" t="s">
        <v>1742</v>
      </c>
      <c r="F7809" t="s">
        <v>99</v>
      </c>
      <c r="G7809" t="s">
        <v>113</v>
      </c>
      <c r="I7809" t="s">
        <v>2824</v>
      </c>
      <c r="J7809" t="s">
        <v>1915</v>
      </c>
      <c r="K7809" t="s">
        <v>2021</v>
      </c>
      <c r="L7809" s="24">
        <v>6510</v>
      </c>
      <c r="M7809" s="25">
        <f>+VLOOKUP(E7809, TC!A:D, 4, FALSE())</f>
        <v>1.1350499995153209</v>
      </c>
      <c r="N7809" s="24">
        <f t="shared" si="605"/>
        <v>6510</v>
      </c>
      <c r="O7809" t="str">
        <f t="shared" si="606"/>
        <v>FACTURA</v>
      </c>
      <c r="P7809" t="str">
        <f t="shared" si="607"/>
        <v>2025</v>
      </c>
      <c r="Q7809" t="str">
        <f t="shared" si="608"/>
        <v>05</v>
      </c>
      <c r="R7809" t="str">
        <f>+IFERROR(VLOOKUP(I7809, Listado!A:B, 2, FALSE()), "COMERCIALIZADORA INTERNACIONAL CARIBBEAN EXOTICS S A")</f>
        <v>COMERCIALIZADORA INTERNACIONAL CARIBBEAN EXOTICS S A</v>
      </c>
      <c r="S7809" s="25">
        <f>+VLOOKUP(E7809, TC!A:D, 2, FALSE())</f>
        <v>4126.4399999999996</v>
      </c>
      <c r="T7809" t="str">
        <f t="shared" si="609"/>
        <v>COP</v>
      </c>
    </row>
    <row r="7810" spans="1:20" ht="18.75" hidden="1" customHeight="1" x14ac:dyDescent="0.25">
      <c r="A7810" t="s">
        <v>2887</v>
      </c>
      <c r="B7810" t="s">
        <v>5</v>
      </c>
      <c r="C7810" t="s">
        <v>1913</v>
      </c>
      <c r="D7810" s="24">
        <v>12051</v>
      </c>
      <c r="E7810" t="s">
        <v>1742</v>
      </c>
      <c r="F7810" t="s">
        <v>99</v>
      </c>
      <c r="G7810" t="s">
        <v>113</v>
      </c>
      <c r="I7810" t="s">
        <v>2162</v>
      </c>
      <c r="J7810" t="s">
        <v>1915</v>
      </c>
      <c r="K7810" t="s">
        <v>2021</v>
      </c>
      <c r="L7810" s="24">
        <v>465000</v>
      </c>
      <c r="M7810" s="25">
        <f>+VLOOKUP(E7810, TC!A:D, 4, FALSE())</f>
        <v>1.1350499995153209</v>
      </c>
      <c r="N7810" s="24">
        <f t="shared" ref="N7810:N7873" si="610">+IF(F7810="EUR", (M7810*L7810), IF(I7810="JUAN MATAS SAS", (L7810/S7810), L7810))</f>
        <v>465000</v>
      </c>
      <c r="O7810" t="str">
        <f t="shared" ref="O7810:O7873" si="611">+IF(C7810="CFE", "FACTURA", IF(ISERROR(SEARCH("ANULA", H7810))=FALSE(), "ANULACIÓN FE", IF(ISERROR(SEARCH("CANCELLATION", H7810))=FALSE(), "ANULACIÓN FE", "NOTAS")))</f>
        <v>FACTURA</v>
      </c>
      <c r="P7810" t="str">
        <f t="shared" ref="P7810:P7873" si="612">+LEFT(E7810, 4)</f>
        <v>2025</v>
      </c>
      <c r="Q7810" t="str">
        <f t="shared" ref="Q7810:Q7873" si="613">+MID(E7810, 5, 2)</f>
        <v>05</v>
      </c>
      <c r="R7810" t="str">
        <f>+IFERROR(VLOOKUP(I7810, Listado!A:B, 2, FALSE()), "COMERCIALIZADORA INTERNACIONAL CARIBBEAN EXOTICS S A")</f>
        <v>COMERCIALIZADORA INTERNACIONAL CARIBBEAN EXOTICS S A</v>
      </c>
      <c r="S7810" s="25">
        <f>+VLOOKUP(E7810, TC!A:D, 2, FALSE())</f>
        <v>4126.4399999999996</v>
      </c>
      <c r="T7810" t="str">
        <f t="shared" ref="T7810:T7873" si="614">+IF(I7810="JUAN MATAS SAS", "USD", F7810)</f>
        <v>COP</v>
      </c>
    </row>
    <row r="7811" spans="1:20" ht="18.75" hidden="1" customHeight="1" x14ac:dyDescent="0.25">
      <c r="A7811" t="s">
        <v>2887</v>
      </c>
      <c r="B7811" t="s">
        <v>5</v>
      </c>
      <c r="C7811" t="s">
        <v>1913</v>
      </c>
      <c r="D7811" s="24">
        <v>12052</v>
      </c>
      <c r="E7811" t="s">
        <v>1742</v>
      </c>
      <c r="F7811" t="s">
        <v>99</v>
      </c>
      <c r="G7811" t="s">
        <v>113</v>
      </c>
      <c r="I7811" t="s">
        <v>1843</v>
      </c>
      <c r="J7811" t="s">
        <v>1915</v>
      </c>
      <c r="K7811" t="s">
        <v>2021</v>
      </c>
      <c r="L7811" s="24">
        <v>405000</v>
      </c>
      <c r="M7811" s="25">
        <f>+VLOOKUP(E7811, TC!A:D, 4, FALSE())</f>
        <v>1.1350499995153209</v>
      </c>
      <c r="N7811" s="24">
        <f t="shared" si="610"/>
        <v>405000</v>
      </c>
      <c r="O7811" t="str">
        <f t="shared" si="611"/>
        <v>FACTURA</v>
      </c>
      <c r="P7811" t="str">
        <f t="shared" si="612"/>
        <v>2025</v>
      </c>
      <c r="Q7811" t="str">
        <f t="shared" si="613"/>
        <v>05</v>
      </c>
      <c r="R7811" t="str">
        <f>+IFERROR(VLOOKUP(I7811, Listado!A:B, 2, FALSE()), "COMERCIALIZADORA INTERNACIONAL CARIBBEAN EXOTICS S A")</f>
        <v>LONDOÑO ECHEVERRI ALEJANDRA</v>
      </c>
      <c r="S7811" s="25">
        <f>+VLOOKUP(E7811, TC!A:D, 2, FALSE())</f>
        <v>4126.4399999999996</v>
      </c>
      <c r="T7811" t="str">
        <f t="shared" si="614"/>
        <v>COP</v>
      </c>
    </row>
    <row r="7812" spans="1:20" ht="18.75" hidden="1" customHeight="1" x14ac:dyDescent="0.25">
      <c r="A7812" t="s">
        <v>2887</v>
      </c>
      <c r="B7812" t="s">
        <v>5</v>
      </c>
      <c r="C7812" t="s">
        <v>1913</v>
      </c>
      <c r="D7812" s="24">
        <v>12052</v>
      </c>
      <c r="E7812" t="s">
        <v>1742</v>
      </c>
      <c r="F7812" t="s">
        <v>99</v>
      </c>
      <c r="G7812" t="s">
        <v>113</v>
      </c>
      <c r="I7812" t="s">
        <v>1843</v>
      </c>
      <c r="J7812" t="s">
        <v>1915</v>
      </c>
      <c r="K7812" t="s">
        <v>2021</v>
      </c>
      <c r="L7812" s="24">
        <v>45000</v>
      </c>
      <c r="M7812" s="25">
        <f>+VLOOKUP(E7812, TC!A:D, 4, FALSE())</f>
        <v>1.1350499995153209</v>
      </c>
      <c r="N7812" s="24">
        <f t="shared" si="610"/>
        <v>45000</v>
      </c>
      <c r="O7812" t="str">
        <f t="shared" si="611"/>
        <v>FACTURA</v>
      </c>
      <c r="P7812" t="str">
        <f t="shared" si="612"/>
        <v>2025</v>
      </c>
      <c r="Q7812" t="str">
        <f t="shared" si="613"/>
        <v>05</v>
      </c>
      <c r="R7812" t="str">
        <f>+IFERROR(VLOOKUP(I7812, Listado!A:B, 2, FALSE()), "COMERCIALIZADORA INTERNACIONAL CARIBBEAN EXOTICS S A")</f>
        <v>LONDOÑO ECHEVERRI ALEJANDRA</v>
      </c>
      <c r="S7812" s="25">
        <f>+VLOOKUP(E7812, TC!A:D, 2, FALSE())</f>
        <v>4126.4399999999996</v>
      </c>
      <c r="T7812" t="str">
        <f t="shared" si="614"/>
        <v>COP</v>
      </c>
    </row>
    <row r="7813" spans="1:20" ht="18.75" hidden="1" customHeight="1" x14ac:dyDescent="0.25">
      <c r="A7813" t="s">
        <v>2887</v>
      </c>
      <c r="B7813" t="s">
        <v>5</v>
      </c>
      <c r="C7813" t="s">
        <v>1913</v>
      </c>
      <c r="D7813" s="24">
        <v>12053</v>
      </c>
      <c r="E7813" t="s">
        <v>1742</v>
      </c>
      <c r="F7813" t="s">
        <v>99</v>
      </c>
      <c r="G7813" t="s">
        <v>113</v>
      </c>
      <c r="I7813" t="s">
        <v>1844</v>
      </c>
      <c r="J7813" t="s">
        <v>1915</v>
      </c>
      <c r="K7813" t="s">
        <v>2021</v>
      </c>
      <c r="L7813" s="24">
        <v>150000</v>
      </c>
      <c r="M7813" s="25">
        <f>+VLOOKUP(E7813, TC!A:D, 4, FALSE())</f>
        <v>1.1350499995153209</v>
      </c>
      <c r="N7813" s="24">
        <f t="shared" si="610"/>
        <v>150000</v>
      </c>
      <c r="O7813" t="str">
        <f t="shared" si="611"/>
        <v>FACTURA</v>
      </c>
      <c r="P7813" t="str">
        <f t="shared" si="612"/>
        <v>2025</v>
      </c>
      <c r="Q7813" t="str">
        <f t="shared" si="613"/>
        <v>05</v>
      </c>
      <c r="R7813" t="str">
        <f>+IFERROR(VLOOKUP(I7813, Listado!A:B, 2, FALSE()), "COMERCIALIZADORA INTERNACIONAL CARIBBEAN EXOTICS S A")</f>
        <v>LONDOÑO ECHEVERRI ALEJANDRA</v>
      </c>
      <c r="S7813" s="25">
        <f>+VLOOKUP(E7813, TC!A:D, 2, FALSE())</f>
        <v>4126.4399999999996</v>
      </c>
      <c r="T7813" t="str">
        <f t="shared" si="614"/>
        <v>COP</v>
      </c>
    </row>
    <row r="7814" spans="1:20" ht="18.75" hidden="1" customHeight="1" x14ac:dyDescent="0.25">
      <c r="A7814" t="s">
        <v>2887</v>
      </c>
      <c r="B7814" t="s">
        <v>5</v>
      </c>
      <c r="C7814" t="s">
        <v>1913</v>
      </c>
      <c r="D7814" s="24">
        <v>12054</v>
      </c>
      <c r="E7814" t="s">
        <v>1742</v>
      </c>
      <c r="F7814" t="s">
        <v>99</v>
      </c>
      <c r="G7814" t="s">
        <v>113</v>
      </c>
      <c r="I7814" t="s">
        <v>1842</v>
      </c>
      <c r="J7814" t="s">
        <v>1915</v>
      </c>
      <c r="K7814" t="s">
        <v>2021</v>
      </c>
      <c r="L7814" s="24">
        <v>120000</v>
      </c>
      <c r="M7814" s="25">
        <f>+VLOOKUP(E7814, TC!A:D, 4, FALSE())</f>
        <v>1.1350499995153209</v>
      </c>
      <c r="N7814" s="24">
        <f t="shared" si="610"/>
        <v>120000</v>
      </c>
      <c r="O7814" t="str">
        <f t="shared" si="611"/>
        <v>FACTURA</v>
      </c>
      <c r="P7814" t="str">
        <f t="shared" si="612"/>
        <v>2025</v>
      </c>
      <c r="Q7814" t="str">
        <f t="shared" si="613"/>
        <v>05</v>
      </c>
      <c r="R7814" t="str">
        <f>+IFERROR(VLOOKUP(I7814, Listado!A:B, 2, FALSE()), "COMERCIALIZADORA INTERNACIONAL CARIBBEAN EXOTICS S A")</f>
        <v>LONDOÑO ECHEVERRI ALEJANDRA</v>
      </c>
      <c r="S7814" s="25">
        <f>+VLOOKUP(E7814, TC!A:D, 2, FALSE())</f>
        <v>4126.4399999999996</v>
      </c>
      <c r="T7814" t="str">
        <f t="shared" si="614"/>
        <v>COP</v>
      </c>
    </row>
    <row r="7815" spans="1:20" ht="18.75" hidden="1" customHeight="1" x14ac:dyDescent="0.25">
      <c r="A7815" t="s">
        <v>2887</v>
      </c>
      <c r="B7815" t="s">
        <v>5</v>
      </c>
      <c r="C7815" t="s">
        <v>1913</v>
      </c>
      <c r="D7815" s="24">
        <v>12055</v>
      </c>
      <c r="E7815" t="s">
        <v>1742</v>
      </c>
      <c r="F7815" t="s">
        <v>99</v>
      </c>
      <c r="G7815" t="s">
        <v>1914</v>
      </c>
      <c r="I7815" t="s">
        <v>1841</v>
      </c>
      <c r="J7815" t="s">
        <v>1915</v>
      </c>
      <c r="K7815" t="s">
        <v>2021</v>
      </c>
      <c r="L7815" s="24">
        <v>145520</v>
      </c>
      <c r="M7815" s="25">
        <f>+VLOOKUP(E7815, TC!A:D, 4, FALSE())</f>
        <v>1.1350499995153209</v>
      </c>
      <c r="N7815" s="24">
        <f t="shared" si="610"/>
        <v>145520</v>
      </c>
      <c r="O7815" t="str">
        <f t="shared" si="611"/>
        <v>FACTURA</v>
      </c>
      <c r="P7815" t="str">
        <f t="shared" si="612"/>
        <v>2025</v>
      </c>
      <c r="Q7815" t="str">
        <f t="shared" si="613"/>
        <v>05</v>
      </c>
      <c r="R7815" t="str">
        <f>+IFERROR(VLOOKUP(I7815, Listado!A:B, 2, FALSE()), "COMERCIALIZADORA INTERNACIONAL CARIBBEAN EXOTICS S A")</f>
        <v>LONDOÑO ECHEVERRI ALEJANDRA</v>
      </c>
      <c r="S7815" s="25">
        <f>+VLOOKUP(E7815, TC!A:D, 2, FALSE())</f>
        <v>4126.4399999999996</v>
      </c>
      <c r="T7815" t="str">
        <f t="shared" si="614"/>
        <v>COP</v>
      </c>
    </row>
    <row r="7816" spans="1:20" ht="18.75" hidden="1" customHeight="1" x14ac:dyDescent="0.25">
      <c r="A7816" t="s">
        <v>2887</v>
      </c>
      <c r="B7816" t="s">
        <v>5</v>
      </c>
      <c r="C7816" t="s">
        <v>1913</v>
      </c>
      <c r="D7816" s="24">
        <v>12055</v>
      </c>
      <c r="E7816" t="s">
        <v>1742</v>
      </c>
      <c r="F7816" t="s">
        <v>99</v>
      </c>
      <c r="G7816" t="s">
        <v>1914</v>
      </c>
      <c r="I7816" t="s">
        <v>1841</v>
      </c>
      <c r="J7816" t="s">
        <v>1915</v>
      </c>
      <c r="K7816" t="s">
        <v>2021</v>
      </c>
      <c r="L7816" s="24">
        <v>52020</v>
      </c>
      <c r="M7816" s="25">
        <f>+VLOOKUP(E7816, TC!A:D, 4, FALSE())</f>
        <v>1.1350499995153209</v>
      </c>
      <c r="N7816" s="24">
        <f t="shared" si="610"/>
        <v>52020</v>
      </c>
      <c r="O7816" t="str">
        <f t="shared" si="611"/>
        <v>FACTURA</v>
      </c>
      <c r="P7816" t="str">
        <f t="shared" si="612"/>
        <v>2025</v>
      </c>
      <c r="Q7816" t="str">
        <f t="shared" si="613"/>
        <v>05</v>
      </c>
      <c r="R7816" t="str">
        <f>+IFERROR(VLOOKUP(I7816, Listado!A:B, 2, FALSE()), "COMERCIALIZADORA INTERNACIONAL CARIBBEAN EXOTICS S A")</f>
        <v>LONDOÑO ECHEVERRI ALEJANDRA</v>
      </c>
      <c r="S7816" s="25">
        <f>+VLOOKUP(E7816, TC!A:D, 2, FALSE())</f>
        <v>4126.4399999999996</v>
      </c>
      <c r="T7816" t="str">
        <f t="shared" si="614"/>
        <v>COP</v>
      </c>
    </row>
    <row r="7817" spans="1:20" ht="18.75" hidden="1" customHeight="1" x14ac:dyDescent="0.25">
      <c r="A7817" t="s">
        <v>2887</v>
      </c>
      <c r="B7817" t="s">
        <v>5</v>
      </c>
      <c r="C7817" t="s">
        <v>1913</v>
      </c>
      <c r="D7817" s="24">
        <v>12055</v>
      </c>
      <c r="E7817" t="s">
        <v>1742</v>
      </c>
      <c r="F7817" t="s">
        <v>99</v>
      </c>
      <c r="G7817" t="s">
        <v>1914</v>
      </c>
      <c r="I7817" t="s">
        <v>1841</v>
      </c>
      <c r="J7817" t="s">
        <v>1915</v>
      </c>
      <c r="K7817" t="s">
        <v>2021</v>
      </c>
      <c r="L7817" s="24">
        <v>8500</v>
      </c>
      <c r="M7817" s="25">
        <f>+VLOOKUP(E7817, TC!A:D, 4, FALSE())</f>
        <v>1.1350499995153209</v>
      </c>
      <c r="N7817" s="24">
        <f t="shared" si="610"/>
        <v>8500</v>
      </c>
      <c r="O7817" t="str">
        <f t="shared" si="611"/>
        <v>FACTURA</v>
      </c>
      <c r="P7817" t="str">
        <f t="shared" si="612"/>
        <v>2025</v>
      </c>
      <c r="Q7817" t="str">
        <f t="shared" si="613"/>
        <v>05</v>
      </c>
      <c r="R7817" t="str">
        <f>+IFERROR(VLOOKUP(I7817, Listado!A:B, 2, FALSE()), "COMERCIALIZADORA INTERNACIONAL CARIBBEAN EXOTICS S A")</f>
        <v>LONDOÑO ECHEVERRI ALEJANDRA</v>
      </c>
      <c r="S7817" s="25">
        <f>+VLOOKUP(E7817, TC!A:D, 2, FALSE())</f>
        <v>4126.4399999999996</v>
      </c>
      <c r="T7817" t="str">
        <f t="shared" si="614"/>
        <v>COP</v>
      </c>
    </row>
    <row r="7818" spans="1:20" ht="18.75" hidden="1" customHeight="1" x14ac:dyDescent="0.25">
      <c r="A7818" t="s">
        <v>2887</v>
      </c>
      <c r="B7818" t="s">
        <v>5</v>
      </c>
      <c r="C7818" t="s">
        <v>1913</v>
      </c>
      <c r="D7818" s="24">
        <v>12055</v>
      </c>
      <c r="E7818" t="s">
        <v>1742</v>
      </c>
      <c r="F7818" t="s">
        <v>99</v>
      </c>
      <c r="G7818" t="s">
        <v>1914</v>
      </c>
      <c r="I7818" t="s">
        <v>1841</v>
      </c>
      <c r="J7818" t="s">
        <v>1915</v>
      </c>
      <c r="K7818" t="s">
        <v>2021</v>
      </c>
      <c r="L7818" s="24">
        <v>3740</v>
      </c>
      <c r="M7818" s="25">
        <f>+VLOOKUP(E7818, TC!A:D, 4, FALSE())</f>
        <v>1.1350499995153209</v>
      </c>
      <c r="N7818" s="24">
        <f t="shared" si="610"/>
        <v>3740</v>
      </c>
      <c r="O7818" t="str">
        <f t="shared" si="611"/>
        <v>FACTURA</v>
      </c>
      <c r="P7818" t="str">
        <f t="shared" si="612"/>
        <v>2025</v>
      </c>
      <c r="Q7818" t="str">
        <f t="shared" si="613"/>
        <v>05</v>
      </c>
      <c r="R7818" t="str">
        <f>+IFERROR(VLOOKUP(I7818, Listado!A:B, 2, FALSE()), "COMERCIALIZADORA INTERNACIONAL CARIBBEAN EXOTICS S A")</f>
        <v>LONDOÑO ECHEVERRI ALEJANDRA</v>
      </c>
      <c r="S7818" s="25">
        <f>+VLOOKUP(E7818, TC!A:D, 2, FALSE())</f>
        <v>4126.4399999999996</v>
      </c>
      <c r="T7818" t="str">
        <f t="shared" si="614"/>
        <v>COP</v>
      </c>
    </row>
    <row r="7819" spans="1:20" ht="18.75" hidden="1" customHeight="1" x14ac:dyDescent="0.25">
      <c r="A7819" t="s">
        <v>2887</v>
      </c>
      <c r="B7819" t="s">
        <v>5</v>
      </c>
      <c r="C7819" t="s">
        <v>1913</v>
      </c>
      <c r="D7819" s="24">
        <v>12056</v>
      </c>
      <c r="E7819" t="s">
        <v>1742</v>
      </c>
      <c r="F7819" t="s">
        <v>99</v>
      </c>
      <c r="G7819" t="s">
        <v>1914</v>
      </c>
      <c r="I7819" t="s">
        <v>1841</v>
      </c>
      <c r="J7819" t="s">
        <v>1915</v>
      </c>
      <c r="K7819" t="s">
        <v>2021</v>
      </c>
      <c r="L7819" s="24">
        <v>142560</v>
      </c>
      <c r="M7819" s="25">
        <f>+VLOOKUP(E7819, TC!A:D, 4, FALSE())</f>
        <v>1.1350499995153209</v>
      </c>
      <c r="N7819" s="24">
        <f t="shared" si="610"/>
        <v>142560</v>
      </c>
      <c r="O7819" t="str">
        <f t="shared" si="611"/>
        <v>FACTURA</v>
      </c>
      <c r="P7819" t="str">
        <f t="shared" si="612"/>
        <v>2025</v>
      </c>
      <c r="Q7819" t="str">
        <f t="shared" si="613"/>
        <v>05</v>
      </c>
      <c r="R7819" t="str">
        <f>+IFERROR(VLOOKUP(I7819, Listado!A:B, 2, FALSE()), "COMERCIALIZADORA INTERNACIONAL CARIBBEAN EXOTICS S A")</f>
        <v>LONDOÑO ECHEVERRI ALEJANDRA</v>
      </c>
      <c r="S7819" s="25">
        <f>+VLOOKUP(E7819, TC!A:D, 2, FALSE())</f>
        <v>4126.4399999999996</v>
      </c>
      <c r="T7819" t="str">
        <f t="shared" si="614"/>
        <v>COP</v>
      </c>
    </row>
    <row r="7820" spans="1:20" ht="18.75" hidden="1" customHeight="1" x14ac:dyDescent="0.25">
      <c r="A7820" t="s">
        <v>2887</v>
      </c>
      <c r="B7820" t="s">
        <v>5</v>
      </c>
      <c r="C7820" t="s">
        <v>1913</v>
      </c>
      <c r="D7820" s="24">
        <v>12057</v>
      </c>
      <c r="E7820" t="s">
        <v>1742</v>
      </c>
      <c r="F7820" t="s">
        <v>99</v>
      </c>
      <c r="G7820" t="s">
        <v>1914</v>
      </c>
      <c r="I7820" t="s">
        <v>1841</v>
      </c>
      <c r="J7820" t="s">
        <v>1915</v>
      </c>
      <c r="K7820" t="s">
        <v>2021</v>
      </c>
      <c r="L7820" s="24">
        <v>388440</v>
      </c>
      <c r="M7820" s="25">
        <f>+VLOOKUP(E7820, TC!A:D, 4, FALSE())</f>
        <v>1.1350499995153209</v>
      </c>
      <c r="N7820" s="24">
        <f t="shared" si="610"/>
        <v>388440</v>
      </c>
      <c r="O7820" t="str">
        <f t="shared" si="611"/>
        <v>FACTURA</v>
      </c>
      <c r="P7820" t="str">
        <f t="shared" si="612"/>
        <v>2025</v>
      </c>
      <c r="Q7820" t="str">
        <f t="shared" si="613"/>
        <v>05</v>
      </c>
      <c r="R7820" t="str">
        <f>+IFERROR(VLOOKUP(I7820, Listado!A:B, 2, FALSE()), "COMERCIALIZADORA INTERNACIONAL CARIBBEAN EXOTICS S A")</f>
        <v>LONDOÑO ECHEVERRI ALEJANDRA</v>
      </c>
      <c r="S7820" s="25">
        <f>+VLOOKUP(E7820, TC!A:D, 2, FALSE())</f>
        <v>4126.4399999999996</v>
      </c>
      <c r="T7820" t="str">
        <f t="shared" si="614"/>
        <v>COP</v>
      </c>
    </row>
    <row r="7821" spans="1:20" ht="18.75" hidden="1" customHeight="1" x14ac:dyDescent="0.25">
      <c r="A7821" t="s">
        <v>2887</v>
      </c>
      <c r="B7821" t="s">
        <v>5</v>
      </c>
      <c r="C7821" t="s">
        <v>1913</v>
      </c>
      <c r="D7821" s="24">
        <v>12057</v>
      </c>
      <c r="E7821" t="s">
        <v>1742</v>
      </c>
      <c r="F7821" t="s">
        <v>99</v>
      </c>
      <c r="G7821" t="s">
        <v>1914</v>
      </c>
      <c r="I7821" t="s">
        <v>1841</v>
      </c>
      <c r="J7821" t="s">
        <v>1915</v>
      </c>
      <c r="K7821" t="s">
        <v>2021</v>
      </c>
      <c r="L7821" s="24">
        <v>86400</v>
      </c>
      <c r="M7821" s="25">
        <f>+VLOOKUP(E7821, TC!A:D, 4, FALSE())</f>
        <v>1.1350499995153209</v>
      </c>
      <c r="N7821" s="24">
        <f t="shared" si="610"/>
        <v>86400</v>
      </c>
      <c r="O7821" t="str">
        <f t="shared" si="611"/>
        <v>FACTURA</v>
      </c>
      <c r="P7821" t="str">
        <f t="shared" si="612"/>
        <v>2025</v>
      </c>
      <c r="Q7821" t="str">
        <f t="shared" si="613"/>
        <v>05</v>
      </c>
      <c r="R7821" t="str">
        <f>+IFERROR(VLOOKUP(I7821, Listado!A:B, 2, FALSE()), "COMERCIALIZADORA INTERNACIONAL CARIBBEAN EXOTICS S A")</f>
        <v>LONDOÑO ECHEVERRI ALEJANDRA</v>
      </c>
      <c r="S7821" s="25">
        <f>+VLOOKUP(E7821, TC!A:D, 2, FALSE())</f>
        <v>4126.4399999999996</v>
      </c>
      <c r="T7821" t="str">
        <f t="shared" si="614"/>
        <v>COP</v>
      </c>
    </row>
    <row r="7822" spans="1:20" ht="18.75" hidden="1" customHeight="1" x14ac:dyDescent="0.25">
      <c r="A7822" t="s">
        <v>2887</v>
      </c>
      <c r="B7822" t="s">
        <v>5</v>
      </c>
      <c r="C7822" t="s">
        <v>1913</v>
      </c>
      <c r="D7822" s="24">
        <v>12057</v>
      </c>
      <c r="E7822" t="s">
        <v>1742</v>
      </c>
      <c r="F7822" t="s">
        <v>99</v>
      </c>
      <c r="G7822" t="s">
        <v>1914</v>
      </c>
      <c r="I7822" t="s">
        <v>1841</v>
      </c>
      <c r="J7822" t="s">
        <v>1915</v>
      </c>
      <c r="K7822" t="s">
        <v>2021</v>
      </c>
      <c r="L7822" s="24">
        <v>100440</v>
      </c>
      <c r="M7822" s="25">
        <f>+VLOOKUP(E7822, TC!A:D, 4, FALSE())</f>
        <v>1.1350499995153209</v>
      </c>
      <c r="N7822" s="24">
        <f t="shared" si="610"/>
        <v>100440</v>
      </c>
      <c r="O7822" t="str">
        <f t="shared" si="611"/>
        <v>FACTURA</v>
      </c>
      <c r="P7822" t="str">
        <f t="shared" si="612"/>
        <v>2025</v>
      </c>
      <c r="Q7822" t="str">
        <f t="shared" si="613"/>
        <v>05</v>
      </c>
      <c r="R7822" t="str">
        <f>+IFERROR(VLOOKUP(I7822, Listado!A:B, 2, FALSE()), "COMERCIALIZADORA INTERNACIONAL CARIBBEAN EXOTICS S A")</f>
        <v>LONDOÑO ECHEVERRI ALEJANDRA</v>
      </c>
      <c r="S7822" s="25">
        <f>+VLOOKUP(E7822, TC!A:D, 2, FALSE())</f>
        <v>4126.4399999999996</v>
      </c>
      <c r="T7822" t="str">
        <f t="shared" si="614"/>
        <v>COP</v>
      </c>
    </row>
    <row r="7823" spans="1:20" ht="18.75" hidden="1" customHeight="1" x14ac:dyDescent="0.25">
      <c r="A7823" t="s">
        <v>2887</v>
      </c>
      <c r="B7823" t="s">
        <v>5</v>
      </c>
      <c r="C7823" t="s">
        <v>1913</v>
      </c>
      <c r="D7823" s="24">
        <v>12057</v>
      </c>
      <c r="E7823" t="s">
        <v>1742</v>
      </c>
      <c r="F7823" t="s">
        <v>99</v>
      </c>
      <c r="G7823" t="s">
        <v>1914</v>
      </c>
      <c r="I7823" t="s">
        <v>1841</v>
      </c>
      <c r="J7823" t="s">
        <v>1915</v>
      </c>
      <c r="K7823" t="s">
        <v>2021</v>
      </c>
      <c r="L7823" s="24">
        <v>40320</v>
      </c>
      <c r="M7823" s="25">
        <f>+VLOOKUP(E7823, TC!A:D, 4, FALSE())</f>
        <v>1.1350499995153209</v>
      </c>
      <c r="N7823" s="24">
        <f t="shared" si="610"/>
        <v>40320</v>
      </c>
      <c r="O7823" t="str">
        <f t="shared" si="611"/>
        <v>FACTURA</v>
      </c>
      <c r="P7823" t="str">
        <f t="shared" si="612"/>
        <v>2025</v>
      </c>
      <c r="Q7823" t="str">
        <f t="shared" si="613"/>
        <v>05</v>
      </c>
      <c r="R7823" t="str">
        <f>+IFERROR(VLOOKUP(I7823, Listado!A:B, 2, FALSE()), "COMERCIALIZADORA INTERNACIONAL CARIBBEAN EXOTICS S A")</f>
        <v>LONDOÑO ECHEVERRI ALEJANDRA</v>
      </c>
      <c r="S7823" s="25">
        <f>+VLOOKUP(E7823, TC!A:D, 2, FALSE())</f>
        <v>4126.4399999999996</v>
      </c>
      <c r="T7823" t="str">
        <f t="shared" si="614"/>
        <v>COP</v>
      </c>
    </row>
    <row r="7824" spans="1:20" ht="18.75" hidden="1" customHeight="1" x14ac:dyDescent="0.25">
      <c r="A7824" t="s">
        <v>2887</v>
      </c>
      <c r="B7824" t="s">
        <v>5</v>
      </c>
      <c r="C7824" t="s">
        <v>1913</v>
      </c>
      <c r="D7824" s="24">
        <v>12058</v>
      </c>
      <c r="E7824" t="s">
        <v>1742</v>
      </c>
      <c r="F7824" t="s">
        <v>99</v>
      </c>
      <c r="G7824" t="s">
        <v>1914</v>
      </c>
      <c r="I7824" t="s">
        <v>1841</v>
      </c>
      <c r="J7824" t="s">
        <v>1915</v>
      </c>
      <c r="K7824" t="s">
        <v>2021</v>
      </c>
      <c r="L7824" s="24">
        <v>86240</v>
      </c>
      <c r="M7824" s="25">
        <f>+VLOOKUP(E7824, TC!A:D, 4, FALSE())</f>
        <v>1.1350499995153209</v>
      </c>
      <c r="N7824" s="24">
        <f t="shared" si="610"/>
        <v>86240</v>
      </c>
      <c r="O7824" t="str">
        <f t="shared" si="611"/>
        <v>FACTURA</v>
      </c>
      <c r="P7824" t="str">
        <f t="shared" si="612"/>
        <v>2025</v>
      </c>
      <c r="Q7824" t="str">
        <f t="shared" si="613"/>
        <v>05</v>
      </c>
      <c r="R7824" t="str">
        <f>+IFERROR(VLOOKUP(I7824, Listado!A:B, 2, FALSE()), "COMERCIALIZADORA INTERNACIONAL CARIBBEAN EXOTICS S A")</f>
        <v>LONDOÑO ECHEVERRI ALEJANDRA</v>
      </c>
      <c r="S7824" s="25">
        <f>+VLOOKUP(E7824, TC!A:D, 2, FALSE())</f>
        <v>4126.4399999999996</v>
      </c>
      <c r="T7824" t="str">
        <f t="shared" si="614"/>
        <v>COP</v>
      </c>
    </row>
    <row r="7825" spans="1:20" ht="18.75" hidden="1" customHeight="1" x14ac:dyDescent="0.25">
      <c r="A7825" t="s">
        <v>2887</v>
      </c>
      <c r="B7825" t="s">
        <v>5</v>
      </c>
      <c r="C7825" t="s">
        <v>1913</v>
      </c>
      <c r="D7825" s="24">
        <v>12058</v>
      </c>
      <c r="E7825" t="s">
        <v>1742</v>
      </c>
      <c r="F7825" t="s">
        <v>99</v>
      </c>
      <c r="G7825" t="s">
        <v>1914</v>
      </c>
      <c r="I7825" t="s">
        <v>1841</v>
      </c>
      <c r="J7825" t="s">
        <v>1915</v>
      </c>
      <c r="K7825" t="s">
        <v>2021</v>
      </c>
      <c r="L7825" s="24">
        <v>117700</v>
      </c>
      <c r="M7825" s="25">
        <f>+VLOOKUP(E7825, TC!A:D, 4, FALSE())</f>
        <v>1.1350499995153209</v>
      </c>
      <c r="N7825" s="24">
        <f t="shared" si="610"/>
        <v>117700</v>
      </c>
      <c r="O7825" t="str">
        <f t="shared" si="611"/>
        <v>FACTURA</v>
      </c>
      <c r="P7825" t="str">
        <f t="shared" si="612"/>
        <v>2025</v>
      </c>
      <c r="Q7825" t="str">
        <f t="shared" si="613"/>
        <v>05</v>
      </c>
      <c r="R7825" t="str">
        <f>+IFERROR(VLOOKUP(I7825, Listado!A:B, 2, FALSE()), "COMERCIALIZADORA INTERNACIONAL CARIBBEAN EXOTICS S A")</f>
        <v>LONDOÑO ECHEVERRI ALEJANDRA</v>
      </c>
      <c r="S7825" s="25">
        <f>+VLOOKUP(E7825, TC!A:D, 2, FALSE())</f>
        <v>4126.4399999999996</v>
      </c>
      <c r="T7825" t="str">
        <f t="shared" si="614"/>
        <v>COP</v>
      </c>
    </row>
    <row r="7826" spans="1:20" ht="18.75" hidden="1" customHeight="1" x14ac:dyDescent="0.25">
      <c r="A7826" t="s">
        <v>2887</v>
      </c>
      <c r="B7826" t="s">
        <v>5</v>
      </c>
      <c r="C7826" t="s">
        <v>1913</v>
      </c>
      <c r="D7826" s="24">
        <v>12058</v>
      </c>
      <c r="E7826" t="s">
        <v>1742</v>
      </c>
      <c r="F7826" t="s">
        <v>99</v>
      </c>
      <c r="G7826" t="s">
        <v>1914</v>
      </c>
      <c r="I7826" t="s">
        <v>1841</v>
      </c>
      <c r="J7826" t="s">
        <v>1915</v>
      </c>
      <c r="K7826" t="s">
        <v>2021</v>
      </c>
      <c r="L7826" s="24">
        <v>52140</v>
      </c>
      <c r="M7826" s="25">
        <f>+VLOOKUP(E7826, TC!A:D, 4, FALSE())</f>
        <v>1.1350499995153209</v>
      </c>
      <c r="N7826" s="24">
        <f t="shared" si="610"/>
        <v>52140</v>
      </c>
      <c r="O7826" t="str">
        <f t="shared" si="611"/>
        <v>FACTURA</v>
      </c>
      <c r="P7826" t="str">
        <f t="shared" si="612"/>
        <v>2025</v>
      </c>
      <c r="Q7826" t="str">
        <f t="shared" si="613"/>
        <v>05</v>
      </c>
      <c r="R7826" t="str">
        <f>+IFERROR(VLOOKUP(I7826, Listado!A:B, 2, FALSE()), "COMERCIALIZADORA INTERNACIONAL CARIBBEAN EXOTICS S A")</f>
        <v>LONDOÑO ECHEVERRI ALEJANDRA</v>
      </c>
      <c r="S7826" s="25">
        <f>+VLOOKUP(E7826, TC!A:D, 2, FALSE())</f>
        <v>4126.4399999999996</v>
      </c>
      <c r="T7826" t="str">
        <f t="shared" si="614"/>
        <v>COP</v>
      </c>
    </row>
    <row r="7827" spans="1:20" ht="18.75" hidden="1" customHeight="1" x14ac:dyDescent="0.25">
      <c r="A7827" t="s">
        <v>2887</v>
      </c>
      <c r="B7827" t="s">
        <v>5</v>
      </c>
      <c r="C7827" t="s">
        <v>1913</v>
      </c>
      <c r="D7827" s="24">
        <v>12058</v>
      </c>
      <c r="E7827" t="s">
        <v>1742</v>
      </c>
      <c r="F7827" t="s">
        <v>99</v>
      </c>
      <c r="G7827" t="s">
        <v>1914</v>
      </c>
      <c r="I7827" t="s">
        <v>1841</v>
      </c>
      <c r="J7827" t="s">
        <v>1915</v>
      </c>
      <c r="K7827" t="s">
        <v>2021</v>
      </c>
      <c r="L7827" s="24">
        <v>113300</v>
      </c>
      <c r="M7827" s="25">
        <f>+VLOOKUP(E7827, TC!A:D, 4, FALSE())</f>
        <v>1.1350499995153209</v>
      </c>
      <c r="N7827" s="24">
        <f t="shared" si="610"/>
        <v>113300</v>
      </c>
      <c r="O7827" t="str">
        <f t="shared" si="611"/>
        <v>FACTURA</v>
      </c>
      <c r="P7827" t="str">
        <f t="shared" si="612"/>
        <v>2025</v>
      </c>
      <c r="Q7827" t="str">
        <f t="shared" si="613"/>
        <v>05</v>
      </c>
      <c r="R7827" t="str">
        <f>+IFERROR(VLOOKUP(I7827, Listado!A:B, 2, FALSE()), "COMERCIALIZADORA INTERNACIONAL CARIBBEAN EXOTICS S A")</f>
        <v>LONDOÑO ECHEVERRI ALEJANDRA</v>
      </c>
      <c r="S7827" s="25">
        <f>+VLOOKUP(E7827, TC!A:D, 2, FALSE())</f>
        <v>4126.4399999999996</v>
      </c>
      <c r="T7827" t="str">
        <f t="shared" si="614"/>
        <v>COP</v>
      </c>
    </row>
    <row r="7828" spans="1:20" ht="18.75" hidden="1" customHeight="1" x14ac:dyDescent="0.25">
      <c r="A7828" t="s">
        <v>2887</v>
      </c>
      <c r="B7828" t="s">
        <v>5</v>
      </c>
      <c r="C7828" t="s">
        <v>1913</v>
      </c>
      <c r="D7828" s="24">
        <v>12058</v>
      </c>
      <c r="E7828" t="s">
        <v>1742</v>
      </c>
      <c r="F7828" t="s">
        <v>99</v>
      </c>
      <c r="G7828" t="s">
        <v>1914</v>
      </c>
      <c r="I7828" t="s">
        <v>1841</v>
      </c>
      <c r="J7828" t="s">
        <v>1915</v>
      </c>
      <c r="K7828" t="s">
        <v>2021</v>
      </c>
      <c r="L7828" s="24">
        <v>12760</v>
      </c>
      <c r="M7828" s="25">
        <f>+VLOOKUP(E7828, TC!A:D, 4, FALSE())</f>
        <v>1.1350499995153209</v>
      </c>
      <c r="N7828" s="24">
        <f t="shared" si="610"/>
        <v>12760</v>
      </c>
      <c r="O7828" t="str">
        <f t="shared" si="611"/>
        <v>FACTURA</v>
      </c>
      <c r="P7828" t="str">
        <f t="shared" si="612"/>
        <v>2025</v>
      </c>
      <c r="Q7828" t="str">
        <f t="shared" si="613"/>
        <v>05</v>
      </c>
      <c r="R7828" t="str">
        <f>+IFERROR(VLOOKUP(I7828, Listado!A:B, 2, FALSE()), "COMERCIALIZADORA INTERNACIONAL CARIBBEAN EXOTICS S A")</f>
        <v>LONDOÑO ECHEVERRI ALEJANDRA</v>
      </c>
      <c r="S7828" s="25">
        <f>+VLOOKUP(E7828, TC!A:D, 2, FALSE())</f>
        <v>4126.4399999999996</v>
      </c>
      <c r="T7828" t="str">
        <f t="shared" si="614"/>
        <v>COP</v>
      </c>
    </row>
    <row r="7829" spans="1:20" ht="18.75" hidden="1" customHeight="1" x14ac:dyDescent="0.25">
      <c r="A7829" t="s">
        <v>2887</v>
      </c>
      <c r="B7829" t="s">
        <v>5</v>
      </c>
      <c r="C7829" t="s">
        <v>1913</v>
      </c>
      <c r="D7829" s="24">
        <v>12058</v>
      </c>
      <c r="E7829" t="s">
        <v>1742</v>
      </c>
      <c r="F7829" t="s">
        <v>99</v>
      </c>
      <c r="G7829" t="s">
        <v>1914</v>
      </c>
      <c r="I7829" t="s">
        <v>1841</v>
      </c>
      <c r="J7829" t="s">
        <v>1915</v>
      </c>
      <c r="K7829" t="s">
        <v>2021</v>
      </c>
      <c r="L7829" s="24">
        <v>72380</v>
      </c>
      <c r="M7829" s="25">
        <f>+VLOOKUP(E7829, TC!A:D, 4, FALSE())</f>
        <v>1.1350499995153209</v>
      </c>
      <c r="N7829" s="24">
        <f t="shared" si="610"/>
        <v>72380</v>
      </c>
      <c r="O7829" t="str">
        <f t="shared" si="611"/>
        <v>FACTURA</v>
      </c>
      <c r="P7829" t="str">
        <f t="shared" si="612"/>
        <v>2025</v>
      </c>
      <c r="Q7829" t="str">
        <f t="shared" si="613"/>
        <v>05</v>
      </c>
      <c r="R7829" t="str">
        <f>+IFERROR(VLOOKUP(I7829, Listado!A:B, 2, FALSE()), "COMERCIALIZADORA INTERNACIONAL CARIBBEAN EXOTICS S A")</f>
        <v>LONDOÑO ECHEVERRI ALEJANDRA</v>
      </c>
      <c r="S7829" s="25">
        <f>+VLOOKUP(E7829, TC!A:D, 2, FALSE())</f>
        <v>4126.4399999999996</v>
      </c>
      <c r="T7829" t="str">
        <f t="shared" si="614"/>
        <v>COP</v>
      </c>
    </row>
    <row r="7830" spans="1:20" ht="18.75" hidden="1" customHeight="1" x14ac:dyDescent="0.25">
      <c r="A7830" t="s">
        <v>2887</v>
      </c>
      <c r="B7830" t="s">
        <v>5</v>
      </c>
      <c r="C7830" t="s">
        <v>1913</v>
      </c>
      <c r="D7830" s="24">
        <v>12058</v>
      </c>
      <c r="E7830" t="s">
        <v>1742</v>
      </c>
      <c r="F7830" t="s">
        <v>99</v>
      </c>
      <c r="G7830" t="s">
        <v>1914</v>
      </c>
      <c r="I7830" t="s">
        <v>1841</v>
      </c>
      <c r="J7830" t="s">
        <v>1915</v>
      </c>
      <c r="K7830" t="s">
        <v>2021</v>
      </c>
      <c r="L7830" s="24">
        <v>60060</v>
      </c>
      <c r="M7830" s="25">
        <f>+VLOOKUP(E7830, TC!A:D, 4, FALSE())</f>
        <v>1.1350499995153209</v>
      </c>
      <c r="N7830" s="24">
        <f t="shared" si="610"/>
        <v>60060</v>
      </c>
      <c r="O7830" t="str">
        <f t="shared" si="611"/>
        <v>FACTURA</v>
      </c>
      <c r="P7830" t="str">
        <f t="shared" si="612"/>
        <v>2025</v>
      </c>
      <c r="Q7830" t="str">
        <f t="shared" si="613"/>
        <v>05</v>
      </c>
      <c r="R7830" t="str">
        <f>+IFERROR(VLOOKUP(I7830, Listado!A:B, 2, FALSE()), "COMERCIALIZADORA INTERNACIONAL CARIBBEAN EXOTICS S A")</f>
        <v>LONDOÑO ECHEVERRI ALEJANDRA</v>
      </c>
      <c r="S7830" s="25">
        <f>+VLOOKUP(E7830, TC!A:D, 2, FALSE())</f>
        <v>4126.4399999999996</v>
      </c>
      <c r="T7830" t="str">
        <f t="shared" si="614"/>
        <v>COP</v>
      </c>
    </row>
    <row r="7831" spans="1:20" ht="18.75" hidden="1" customHeight="1" x14ac:dyDescent="0.25">
      <c r="A7831" t="s">
        <v>2887</v>
      </c>
      <c r="B7831" t="s">
        <v>5</v>
      </c>
      <c r="C7831" t="s">
        <v>1913</v>
      </c>
      <c r="D7831" s="24">
        <v>12058</v>
      </c>
      <c r="E7831" t="s">
        <v>1742</v>
      </c>
      <c r="F7831" t="s">
        <v>99</v>
      </c>
      <c r="G7831" t="s">
        <v>1914</v>
      </c>
      <c r="I7831" t="s">
        <v>1841</v>
      </c>
      <c r="J7831" t="s">
        <v>1915</v>
      </c>
      <c r="K7831" t="s">
        <v>2021</v>
      </c>
      <c r="L7831" s="24">
        <v>1540</v>
      </c>
      <c r="M7831" s="25">
        <f>+VLOOKUP(E7831, TC!A:D, 4, FALSE())</f>
        <v>1.1350499995153209</v>
      </c>
      <c r="N7831" s="24">
        <f t="shared" si="610"/>
        <v>1540</v>
      </c>
      <c r="O7831" t="str">
        <f t="shared" si="611"/>
        <v>FACTURA</v>
      </c>
      <c r="P7831" t="str">
        <f t="shared" si="612"/>
        <v>2025</v>
      </c>
      <c r="Q7831" t="str">
        <f t="shared" si="613"/>
        <v>05</v>
      </c>
      <c r="R7831" t="str">
        <f>+IFERROR(VLOOKUP(I7831, Listado!A:B, 2, FALSE()), "COMERCIALIZADORA INTERNACIONAL CARIBBEAN EXOTICS S A")</f>
        <v>LONDOÑO ECHEVERRI ALEJANDRA</v>
      </c>
      <c r="S7831" s="25">
        <f>+VLOOKUP(E7831, TC!A:D, 2, FALSE())</f>
        <v>4126.4399999999996</v>
      </c>
      <c r="T7831" t="str">
        <f t="shared" si="614"/>
        <v>COP</v>
      </c>
    </row>
    <row r="7832" spans="1:20" ht="18.75" hidden="1" customHeight="1" x14ac:dyDescent="0.25">
      <c r="A7832" t="s">
        <v>2887</v>
      </c>
      <c r="B7832" t="s">
        <v>5</v>
      </c>
      <c r="C7832" t="s">
        <v>1913</v>
      </c>
      <c r="D7832" s="24">
        <v>12058</v>
      </c>
      <c r="E7832" t="s">
        <v>1742</v>
      </c>
      <c r="F7832" t="s">
        <v>99</v>
      </c>
      <c r="G7832" t="s">
        <v>1914</v>
      </c>
      <c r="I7832" t="s">
        <v>1841</v>
      </c>
      <c r="J7832" t="s">
        <v>1915</v>
      </c>
      <c r="K7832" t="s">
        <v>2021</v>
      </c>
      <c r="L7832" s="24">
        <v>38060</v>
      </c>
      <c r="M7832" s="25">
        <f>+VLOOKUP(E7832, TC!A:D, 4, FALSE())</f>
        <v>1.1350499995153209</v>
      </c>
      <c r="N7832" s="24">
        <f t="shared" si="610"/>
        <v>38060</v>
      </c>
      <c r="O7832" t="str">
        <f t="shared" si="611"/>
        <v>FACTURA</v>
      </c>
      <c r="P7832" t="str">
        <f t="shared" si="612"/>
        <v>2025</v>
      </c>
      <c r="Q7832" t="str">
        <f t="shared" si="613"/>
        <v>05</v>
      </c>
      <c r="R7832" t="str">
        <f>+IFERROR(VLOOKUP(I7832, Listado!A:B, 2, FALSE()), "COMERCIALIZADORA INTERNACIONAL CARIBBEAN EXOTICS S A")</f>
        <v>LONDOÑO ECHEVERRI ALEJANDRA</v>
      </c>
      <c r="S7832" s="25">
        <f>+VLOOKUP(E7832, TC!A:D, 2, FALSE())</f>
        <v>4126.4399999999996</v>
      </c>
      <c r="T7832" t="str">
        <f t="shared" si="614"/>
        <v>COP</v>
      </c>
    </row>
    <row r="7833" spans="1:20" ht="18.75" hidden="1" customHeight="1" x14ac:dyDescent="0.25">
      <c r="A7833" t="s">
        <v>2887</v>
      </c>
      <c r="B7833" t="s">
        <v>5</v>
      </c>
      <c r="C7833" t="s">
        <v>1913</v>
      </c>
      <c r="D7833" s="24">
        <v>12058</v>
      </c>
      <c r="E7833" t="s">
        <v>1742</v>
      </c>
      <c r="F7833" t="s">
        <v>99</v>
      </c>
      <c r="G7833" t="s">
        <v>1914</v>
      </c>
      <c r="I7833" t="s">
        <v>1841</v>
      </c>
      <c r="J7833" t="s">
        <v>1915</v>
      </c>
      <c r="K7833" t="s">
        <v>2021</v>
      </c>
      <c r="L7833" s="24">
        <v>53020</v>
      </c>
      <c r="M7833" s="25">
        <f>+VLOOKUP(E7833, TC!A:D, 4, FALSE())</f>
        <v>1.1350499995153209</v>
      </c>
      <c r="N7833" s="24">
        <f t="shared" si="610"/>
        <v>53020</v>
      </c>
      <c r="O7833" t="str">
        <f t="shared" si="611"/>
        <v>FACTURA</v>
      </c>
      <c r="P7833" t="str">
        <f t="shared" si="612"/>
        <v>2025</v>
      </c>
      <c r="Q7833" t="str">
        <f t="shared" si="613"/>
        <v>05</v>
      </c>
      <c r="R7833" t="str">
        <f>+IFERROR(VLOOKUP(I7833, Listado!A:B, 2, FALSE()), "COMERCIALIZADORA INTERNACIONAL CARIBBEAN EXOTICS S A")</f>
        <v>LONDOÑO ECHEVERRI ALEJANDRA</v>
      </c>
      <c r="S7833" s="25">
        <f>+VLOOKUP(E7833, TC!A:D, 2, FALSE())</f>
        <v>4126.4399999999996</v>
      </c>
      <c r="T7833" t="str">
        <f t="shared" si="614"/>
        <v>COP</v>
      </c>
    </row>
    <row r="7834" spans="1:20" ht="18.75" hidden="1" customHeight="1" x14ac:dyDescent="0.25">
      <c r="A7834" t="s">
        <v>2887</v>
      </c>
      <c r="B7834" t="s">
        <v>5</v>
      </c>
      <c r="C7834" t="s">
        <v>1913</v>
      </c>
      <c r="D7834" s="24">
        <v>12058</v>
      </c>
      <c r="E7834" t="s">
        <v>1742</v>
      </c>
      <c r="F7834" t="s">
        <v>99</v>
      </c>
      <c r="G7834" t="s">
        <v>1914</v>
      </c>
      <c r="I7834" t="s">
        <v>1841</v>
      </c>
      <c r="J7834" t="s">
        <v>1915</v>
      </c>
      <c r="K7834" t="s">
        <v>2021</v>
      </c>
      <c r="L7834" s="24">
        <v>660</v>
      </c>
      <c r="M7834" s="25">
        <f>+VLOOKUP(E7834, TC!A:D, 4, FALSE())</f>
        <v>1.1350499995153209</v>
      </c>
      <c r="N7834" s="24">
        <f t="shared" si="610"/>
        <v>660</v>
      </c>
      <c r="O7834" t="str">
        <f t="shared" si="611"/>
        <v>FACTURA</v>
      </c>
      <c r="P7834" t="str">
        <f t="shared" si="612"/>
        <v>2025</v>
      </c>
      <c r="Q7834" t="str">
        <f t="shared" si="613"/>
        <v>05</v>
      </c>
      <c r="R7834" t="str">
        <f>+IFERROR(VLOOKUP(I7834, Listado!A:B, 2, FALSE()), "COMERCIALIZADORA INTERNACIONAL CARIBBEAN EXOTICS S A")</f>
        <v>LONDOÑO ECHEVERRI ALEJANDRA</v>
      </c>
      <c r="S7834" s="25">
        <f>+VLOOKUP(E7834, TC!A:D, 2, FALSE())</f>
        <v>4126.4399999999996</v>
      </c>
      <c r="T7834" t="str">
        <f t="shared" si="614"/>
        <v>COP</v>
      </c>
    </row>
    <row r="7835" spans="1:20" ht="18.75" hidden="1" customHeight="1" x14ac:dyDescent="0.25">
      <c r="A7835" t="s">
        <v>2887</v>
      </c>
      <c r="B7835" t="s">
        <v>5</v>
      </c>
      <c r="C7835" t="s">
        <v>1913</v>
      </c>
      <c r="D7835" s="24">
        <v>12058</v>
      </c>
      <c r="E7835" t="s">
        <v>1742</v>
      </c>
      <c r="F7835" t="s">
        <v>99</v>
      </c>
      <c r="G7835" t="s">
        <v>1914</v>
      </c>
      <c r="I7835" t="s">
        <v>1841</v>
      </c>
      <c r="J7835" t="s">
        <v>1915</v>
      </c>
      <c r="K7835" t="s">
        <v>2021</v>
      </c>
      <c r="L7835" s="24">
        <v>660</v>
      </c>
      <c r="M7835" s="25">
        <f>+VLOOKUP(E7835, TC!A:D, 4, FALSE())</f>
        <v>1.1350499995153209</v>
      </c>
      <c r="N7835" s="24">
        <f t="shared" si="610"/>
        <v>660</v>
      </c>
      <c r="O7835" t="str">
        <f t="shared" si="611"/>
        <v>FACTURA</v>
      </c>
      <c r="P7835" t="str">
        <f t="shared" si="612"/>
        <v>2025</v>
      </c>
      <c r="Q7835" t="str">
        <f t="shared" si="613"/>
        <v>05</v>
      </c>
      <c r="R7835" t="str">
        <f>+IFERROR(VLOOKUP(I7835, Listado!A:B, 2, FALSE()), "COMERCIALIZADORA INTERNACIONAL CARIBBEAN EXOTICS S A")</f>
        <v>LONDOÑO ECHEVERRI ALEJANDRA</v>
      </c>
      <c r="S7835" s="25">
        <f>+VLOOKUP(E7835, TC!A:D, 2, FALSE())</f>
        <v>4126.4399999999996</v>
      </c>
      <c r="T7835" t="str">
        <f t="shared" si="614"/>
        <v>COP</v>
      </c>
    </row>
    <row r="7836" spans="1:20" ht="18.75" hidden="1" customHeight="1" x14ac:dyDescent="0.25">
      <c r="A7836" t="s">
        <v>2887</v>
      </c>
      <c r="B7836" t="s">
        <v>5</v>
      </c>
      <c r="C7836" t="s">
        <v>1913</v>
      </c>
      <c r="D7836" s="24">
        <v>12058</v>
      </c>
      <c r="E7836" t="s">
        <v>1742</v>
      </c>
      <c r="F7836" t="s">
        <v>99</v>
      </c>
      <c r="G7836" t="s">
        <v>1914</v>
      </c>
      <c r="I7836" t="s">
        <v>1841</v>
      </c>
      <c r="J7836" t="s">
        <v>1915</v>
      </c>
      <c r="K7836" t="s">
        <v>2021</v>
      </c>
      <c r="L7836" s="24">
        <v>2860</v>
      </c>
      <c r="M7836" s="25">
        <f>+VLOOKUP(E7836, TC!A:D, 4, FALSE())</f>
        <v>1.1350499995153209</v>
      </c>
      <c r="N7836" s="24">
        <f t="shared" si="610"/>
        <v>2860</v>
      </c>
      <c r="O7836" t="str">
        <f t="shared" si="611"/>
        <v>FACTURA</v>
      </c>
      <c r="P7836" t="str">
        <f t="shared" si="612"/>
        <v>2025</v>
      </c>
      <c r="Q7836" t="str">
        <f t="shared" si="613"/>
        <v>05</v>
      </c>
      <c r="R7836" t="str">
        <f>+IFERROR(VLOOKUP(I7836, Listado!A:B, 2, FALSE()), "COMERCIALIZADORA INTERNACIONAL CARIBBEAN EXOTICS S A")</f>
        <v>LONDOÑO ECHEVERRI ALEJANDRA</v>
      </c>
      <c r="S7836" s="25">
        <f>+VLOOKUP(E7836, TC!A:D, 2, FALSE())</f>
        <v>4126.4399999999996</v>
      </c>
      <c r="T7836" t="str">
        <f t="shared" si="614"/>
        <v>COP</v>
      </c>
    </row>
    <row r="7837" spans="1:20" ht="18.75" hidden="1" customHeight="1" x14ac:dyDescent="0.25">
      <c r="A7837" t="s">
        <v>2887</v>
      </c>
      <c r="B7837" t="s">
        <v>5</v>
      </c>
      <c r="C7837" t="s">
        <v>1913</v>
      </c>
      <c r="D7837" s="24">
        <v>12058</v>
      </c>
      <c r="E7837" t="s">
        <v>1742</v>
      </c>
      <c r="F7837" t="s">
        <v>99</v>
      </c>
      <c r="G7837" t="s">
        <v>1914</v>
      </c>
      <c r="I7837" t="s">
        <v>1841</v>
      </c>
      <c r="J7837" t="s">
        <v>1915</v>
      </c>
      <c r="K7837" t="s">
        <v>2021</v>
      </c>
      <c r="L7837" s="24">
        <v>1980</v>
      </c>
      <c r="M7837" s="25">
        <f>+VLOOKUP(E7837, TC!A:D, 4, FALSE())</f>
        <v>1.1350499995153209</v>
      </c>
      <c r="N7837" s="24">
        <f t="shared" si="610"/>
        <v>1980</v>
      </c>
      <c r="O7837" t="str">
        <f t="shared" si="611"/>
        <v>FACTURA</v>
      </c>
      <c r="P7837" t="str">
        <f t="shared" si="612"/>
        <v>2025</v>
      </c>
      <c r="Q7837" t="str">
        <f t="shared" si="613"/>
        <v>05</v>
      </c>
      <c r="R7837" t="str">
        <f>+IFERROR(VLOOKUP(I7837, Listado!A:B, 2, FALSE()), "COMERCIALIZADORA INTERNACIONAL CARIBBEAN EXOTICS S A")</f>
        <v>LONDOÑO ECHEVERRI ALEJANDRA</v>
      </c>
      <c r="S7837" s="25">
        <f>+VLOOKUP(E7837, TC!A:D, 2, FALSE())</f>
        <v>4126.4399999999996</v>
      </c>
      <c r="T7837" t="str">
        <f t="shared" si="614"/>
        <v>COP</v>
      </c>
    </row>
    <row r="7838" spans="1:20" ht="18.75" hidden="1" customHeight="1" x14ac:dyDescent="0.25">
      <c r="A7838" t="s">
        <v>2887</v>
      </c>
      <c r="B7838" t="s">
        <v>5</v>
      </c>
      <c r="C7838" t="s">
        <v>1913</v>
      </c>
      <c r="D7838" s="24">
        <v>12058</v>
      </c>
      <c r="E7838" t="s">
        <v>1742</v>
      </c>
      <c r="F7838" t="s">
        <v>99</v>
      </c>
      <c r="G7838" t="s">
        <v>1914</v>
      </c>
      <c r="I7838" t="s">
        <v>1841</v>
      </c>
      <c r="J7838" t="s">
        <v>1915</v>
      </c>
      <c r="K7838" t="s">
        <v>2021</v>
      </c>
      <c r="L7838" s="24">
        <v>1100</v>
      </c>
      <c r="M7838" s="25">
        <f>+VLOOKUP(E7838, TC!A:D, 4, FALSE())</f>
        <v>1.1350499995153209</v>
      </c>
      <c r="N7838" s="24">
        <f t="shared" si="610"/>
        <v>1100</v>
      </c>
      <c r="O7838" t="str">
        <f t="shared" si="611"/>
        <v>FACTURA</v>
      </c>
      <c r="P7838" t="str">
        <f t="shared" si="612"/>
        <v>2025</v>
      </c>
      <c r="Q7838" t="str">
        <f t="shared" si="613"/>
        <v>05</v>
      </c>
      <c r="R7838" t="str">
        <f>+IFERROR(VLOOKUP(I7838, Listado!A:B, 2, FALSE()), "COMERCIALIZADORA INTERNACIONAL CARIBBEAN EXOTICS S A")</f>
        <v>LONDOÑO ECHEVERRI ALEJANDRA</v>
      </c>
      <c r="S7838" s="25">
        <f>+VLOOKUP(E7838, TC!A:D, 2, FALSE())</f>
        <v>4126.4399999999996</v>
      </c>
      <c r="T7838" t="str">
        <f t="shared" si="614"/>
        <v>COP</v>
      </c>
    </row>
    <row r="7839" spans="1:20" ht="18.75" hidden="1" customHeight="1" x14ac:dyDescent="0.25">
      <c r="A7839" t="s">
        <v>2887</v>
      </c>
      <c r="B7839" t="s">
        <v>5</v>
      </c>
      <c r="C7839" t="s">
        <v>1913</v>
      </c>
      <c r="D7839" s="24">
        <v>12058</v>
      </c>
      <c r="E7839" t="s">
        <v>1742</v>
      </c>
      <c r="F7839" t="s">
        <v>99</v>
      </c>
      <c r="G7839" t="s">
        <v>1914</v>
      </c>
      <c r="I7839" t="s">
        <v>1841</v>
      </c>
      <c r="J7839" t="s">
        <v>1915</v>
      </c>
      <c r="K7839" t="s">
        <v>2021</v>
      </c>
      <c r="L7839" s="24">
        <v>1980</v>
      </c>
      <c r="M7839" s="25">
        <f>+VLOOKUP(E7839, TC!A:D, 4, FALSE())</f>
        <v>1.1350499995153209</v>
      </c>
      <c r="N7839" s="24">
        <f t="shared" si="610"/>
        <v>1980</v>
      </c>
      <c r="O7839" t="str">
        <f t="shared" si="611"/>
        <v>FACTURA</v>
      </c>
      <c r="P7839" t="str">
        <f t="shared" si="612"/>
        <v>2025</v>
      </c>
      <c r="Q7839" t="str">
        <f t="shared" si="613"/>
        <v>05</v>
      </c>
      <c r="R7839" t="str">
        <f>+IFERROR(VLOOKUP(I7839, Listado!A:B, 2, FALSE()), "COMERCIALIZADORA INTERNACIONAL CARIBBEAN EXOTICS S A")</f>
        <v>LONDOÑO ECHEVERRI ALEJANDRA</v>
      </c>
      <c r="S7839" s="25">
        <f>+VLOOKUP(E7839, TC!A:D, 2, FALSE())</f>
        <v>4126.4399999999996</v>
      </c>
      <c r="T7839" t="str">
        <f t="shared" si="614"/>
        <v>COP</v>
      </c>
    </row>
    <row r="7840" spans="1:20" ht="18.75" hidden="1" customHeight="1" x14ac:dyDescent="0.25">
      <c r="A7840" t="s">
        <v>2887</v>
      </c>
      <c r="B7840" t="s">
        <v>5</v>
      </c>
      <c r="C7840" t="s">
        <v>1913</v>
      </c>
      <c r="D7840" s="24">
        <v>12058</v>
      </c>
      <c r="E7840" t="s">
        <v>1742</v>
      </c>
      <c r="F7840" t="s">
        <v>99</v>
      </c>
      <c r="G7840" t="s">
        <v>1914</v>
      </c>
      <c r="I7840" t="s">
        <v>1841</v>
      </c>
      <c r="J7840" t="s">
        <v>1915</v>
      </c>
      <c r="K7840" t="s">
        <v>2021</v>
      </c>
      <c r="L7840" s="24">
        <v>1980</v>
      </c>
      <c r="M7840" s="25">
        <f>+VLOOKUP(E7840, TC!A:D, 4, FALSE())</f>
        <v>1.1350499995153209</v>
      </c>
      <c r="N7840" s="24">
        <f t="shared" si="610"/>
        <v>1980</v>
      </c>
      <c r="O7840" t="str">
        <f t="shared" si="611"/>
        <v>FACTURA</v>
      </c>
      <c r="P7840" t="str">
        <f t="shared" si="612"/>
        <v>2025</v>
      </c>
      <c r="Q7840" t="str">
        <f t="shared" si="613"/>
        <v>05</v>
      </c>
      <c r="R7840" t="str">
        <f>+IFERROR(VLOOKUP(I7840, Listado!A:B, 2, FALSE()), "COMERCIALIZADORA INTERNACIONAL CARIBBEAN EXOTICS S A")</f>
        <v>LONDOÑO ECHEVERRI ALEJANDRA</v>
      </c>
      <c r="S7840" s="25">
        <f>+VLOOKUP(E7840, TC!A:D, 2, FALSE())</f>
        <v>4126.4399999999996</v>
      </c>
      <c r="T7840" t="str">
        <f t="shared" si="614"/>
        <v>COP</v>
      </c>
    </row>
    <row r="7841" spans="1:20" ht="18.75" hidden="1" customHeight="1" x14ac:dyDescent="0.25">
      <c r="A7841" t="s">
        <v>2887</v>
      </c>
      <c r="B7841" t="s">
        <v>5</v>
      </c>
      <c r="C7841" t="s">
        <v>1913</v>
      </c>
      <c r="D7841" s="24">
        <v>12058</v>
      </c>
      <c r="E7841" t="s">
        <v>1742</v>
      </c>
      <c r="F7841" t="s">
        <v>99</v>
      </c>
      <c r="G7841" t="s">
        <v>1914</v>
      </c>
      <c r="I7841" t="s">
        <v>1841</v>
      </c>
      <c r="J7841" t="s">
        <v>1915</v>
      </c>
      <c r="K7841" t="s">
        <v>2021</v>
      </c>
      <c r="L7841" s="24">
        <v>3080</v>
      </c>
      <c r="M7841" s="25">
        <f>+VLOOKUP(E7841, TC!A:D, 4, FALSE())</f>
        <v>1.1350499995153209</v>
      </c>
      <c r="N7841" s="24">
        <f t="shared" si="610"/>
        <v>3080</v>
      </c>
      <c r="O7841" t="str">
        <f t="shared" si="611"/>
        <v>FACTURA</v>
      </c>
      <c r="P7841" t="str">
        <f t="shared" si="612"/>
        <v>2025</v>
      </c>
      <c r="Q7841" t="str">
        <f t="shared" si="613"/>
        <v>05</v>
      </c>
      <c r="R7841" t="str">
        <f>+IFERROR(VLOOKUP(I7841, Listado!A:B, 2, FALSE()), "COMERCIALIZADORA INTERNACIONAL CARIBBEAN EXOTICS S A")</f>
        <v>LONDOÑO ECHEVERRI ALEJANDRA</v>
      </c>
      <c r="S7841" s="25">
        <f>+VLOOKUP(E7841, TC!A:D, 2, FALSE())</f>
        <v>4126.4399999999996</v>
      </c>
      <c r="T7841" t="str">
        <f t="shared" si="614"/>
        <v>COP</v>
      </c>
    </row>
    <row r="7842" spans="1:20" ht="18.75" hidden="1" customHeight="1" x14ac:dyDescent="0.25">
      <c r="A7842" t="s">
        <v>2887</v>
      </c>
      <c r="B7842" t="s">
        <v>5</v>
      </c>
      <c r="C7842" t="s">
        <v>1913</v>
      </c>
      <c r="D7842" s="24">
        <v>12058</v>
      </c>
      <c r="E7842" t="s">
        <v>1742</v>
      </c>
      <c r="F7842" t="s">
        <v>99</v>
      </c>
      <c r="G7842" t="s">
        <v>1914</v>
      </c>
      <c r="I7842" t="s">
        <v>1841</v>
      </c>
      <c r="J7842" t="s">
        <v>1915</v>
      </c>
      <c r="K7842" t="s">
        <v>2021</v>
      </c>
      <c r="L7842" s="24">
        <v>3300</v>
      </c>
      <c r="M7842" s="25">
        <f>+VLOOKUP(E7842, TC!A:D, 4, FALSE())</f>
        <v>1.1350499995153209</v>
      </c>
      <c r="N7842" s="24">
        <f t="shared" si="610"/>
        <v>3300</v>
      </c>
      <c r="O7842" t="str">
        <f t="shared" si="611"/>
        <v>FACTURA</v>
      </c>
      <c r="P7842" t="str">
        <f t="shared" si="612"/>
        <v>2025</v>
      </c>
      <c r="Q7842" t="str">
        <f t="shared" si="613"/>
        <v>05</v>
      </c>
      <c r="R7842" t="str">
        <f>+IFERROR(VLOOKUP(I7842, Listado!A:B, 2, FALSE()), "COMERCIALIZADORA INTERNACIONAL CARIBBEAN EXOTICS S A")</f>
        <v>LONDOÑO ECHEVERRI ALEJANDRA</v>
      </c>
      <c r="S7842" s="25">
        <f>+VLOOKUP(E7842, TC!A:D, 2, FALSE())</f>
        <v>4126.4399999999996</v>
      </c>
      <c r="T7842" t="str">
        <f t="shared" si="614"/>
        <v>COP</v>
      </c>
    </row>
    <row r="7843" spans="1:20" ht="18.75" hidden="1" customHeight="1" x14ac:dyDescent="0.25">
      <c r="A7843" t="s">
        <v>2887</v>
      </c>
      <c r="B7843" t="s">
        <v>5</v>
      </c>
      <c r="C7843" t="s">
        <v>1913</v>
      </c>
      <c r="D7843" s="24">
        <v>12058</v>
      </c>
      <c r="E7843" t="s">
        <v>1742</v>
      </c>
      <c r="F7843" t="s">
        <v>99</v>
      </c>
      <c r="G7843" t="s">
        <v>1914</v>
      </c>
      <c r="I7843" t="s">
        <v>1841</v>
      </c>
      <c r="J7843" t="s">
        <v>1915</v>
      </c>
      <c r="K7843" t="s">
        <v>2021</v>
      </c>
      <c r="L7843" s="24">
        <v>1540</v>
      </c>
      <c r="M7843" s="25">
        <f>+VLOOKUP(E7843, TC!A:D, 4, FALSE())</f>
        <v>1.1350499995153209</v>
      </c>
      <c r="N7843" s="24">
        <f t="shared" si="610"/>
        <v>1540</v>
      </c>
      <c r="O7843" t="str">
        <f t="shared" si="611"/>
        <v>FACTURA</v>
      </c>
      <c r="P7843" t="str">
        <f t="shared" si="612"/>
        <v>2025</v>
      </c>
      <c r="Q7843" t="str">
        <f t="shared" si="613"/>
        <v>05</v>
      </c>
      <c r="R7843" t="str">
        <f>+IFERROR(VLOOKUP(I7843, Listado!A:B, 2, FALSE()), "COMERCIALIZADORA INTERNACIONAL CARIBBEAN EXOTICS S A")</f>
        <v>LONDOÑO ECHEVERRI ALEJANDRA</v>
      </c>
      <c r="S7843" s="25">
        <f>+VLOOKUP(E7843, TC!A:D, 2, FALSE())</f>
        <v>4126.4399999999996</v>
      </c>
      <c r="T7843" t="str">
        <f t="shared" si="614"/>
        <v>COP</v>
      </c>
    </row>
    <row r="7844" spans="1:20" ht="18.75" hidden="1" customHeight="1" x14ac:dyDescent="0.25">
      <c r="A7844" t="s">
        <v>2887</v>
      </c>
      <c r="B7844" t="s">
        <v>5</v>
      </c>
      <c r="C7844" t="s">
        <v>1913</v>
      </c>
      <c r="D7844" s="24">
        <v>12058</v>
      </c>
      <c r="E7844" t="s">
        <v>1742</v>
      </c>
      <c r="F7844" t="s">
        <v>99</v>
      </c>
      <c r="G7844" t="s">
        <v>1914</v>
      </c>
      <c r="I7844" t="s">
        <v>1841</v>
      </c>
      <c r="J7844" t="s">
        <v>1915</v>
      </c>
      <c r="K7844" t="s">
        <v>2021</v>
      </c>
      <c r="L7844" s="24">
        <v>36520</v>
      </c>
      <c r="M7844" s="25">
        <f>+VLOOKUP(E7844, TC!A:D, 4, FALSE())</f>
        <v>1.1350499995153209</v>
      </c>
      <c r="N7844" s="24">
        <f t="shared" si="610"/>
        <v>36520</v>
      </c>
      <c r="O7844" t="str">
        <f t="shared" si="611"/>
        <v>FACTURA</v>
      </c>
      <c r="P7844" t="str">
        <f t="shared" si="612"/>
        <v>2025</v>
      </c>
      <c r="Q7844" t="str">
        <f t="shared" si="613"/>
        <v>05</v>
      </c>
      <c r="R7844" t="str">
        <f>+IFERROR(VLOOKUP(I7844, Listado!A:B, 2, FALSE()), "COMERCIALIZADORA INTERNACIONAL CARIBBEAN EXOTICS S A")</f>
        <v>LONDOÑO ECHEVERRI ALEJANDRA</v>
      </c>
      <c r="S7844" s="25">
        <f>+VLOOKUP(E7844, TC!A:D, 2, FALSE())</f>
        <v>4126.4399999999996</v>
      </c>
      <c r="T7844" t="str">
        <f t="shared" si="614"/>
        <v>COP</v>
      </c>
    </row>
    <row r="7845" spans="1:20" ht="18.75" hidden="1" customHeight="1" x14ac:dyDescent="0.25">
      <c r="A7845" t="s">
        <v>2887</v>
      </c>
      <c r="B7845" t="s">
        <v>5</v>
      </c>
      <c r="C7845" t="s">
        <v>1913</v>
      </c>
      <c r="D7845" s="24">
        <v>12058</v>
      </c>
      <c r="E7845" t="s">
        <v>1742</v>
      </c>
      <c r="F7845" t="s">
        <v>99</v>
      </c>
      <c r="G7845" t="s">
        <v>1914</v>
      </c>
      <c r="I7845" t="s">
        <v>1841</v>
      </c>
      <c r="J7845" t="s">
        <v>1915</v>
      </c>
      <c r="K7845" t="s">
        <v>2021</v>
      </c>
      <c r="L7845" s="24">
        <v>39820</v>
      </c>
      <c r="M7845" s="25">
        <f>+VLOOKUP(E7845, TC!A:D, 4, FALSE())</f>
        <v>1.1350499995153209</v>
      </c>
      <c r="N7845" s="24">
        <f t="shared" si="610"/>
        <v>39820</v>
      </c>
      <c r="O7845" t="str">
        <f t="shared" si="611"/>
        <v>FACTURA</v>
      </c>
      <c r="P7845" t="str">
        <f t="shared" si="612"/>
        <v>2025</v>
      </c>
      <c r="Q7845" t="str">
        <f t="shared" si="613"/>
        <v>05</v>
      </c>
      <c r="R7845" t="str">
        <f>+IFERROR(VLOOKUP(I7845, Listado!A:B, 2, FALSE()), "COMERCIALIZADORA INTERNACIONAL CARIBBEAN EXOTICS S A")</f>
        <v>LONDOÑO ECHEVERRI ALEJANDRA</v>
      </c>
      <c r="S7845" s="25">
        <f>+VLOOKUP(E7845, TC!A:D, 2, FALSE())</f>
        <v>4126.4399999999996</v>
      </c>
      <c r="T7845" t="str">
        <f t="shared" si="614"/>
        <v>COP</v>
      </c>
    </row>
    <row r="7846" spans="1:20" ht="18.75" hidden="1" customHeight="1" x14ac:dyDescent="0.25">
      <c r="A7846" t="s">
        <v>2887</v>
      </c>
      <c r="B7846" t="s">
        <v>5</v>
      </c>
      <c r="C7846" t="s">
        <v>1913</v>
      </c>
      <c r="D7846" s="24">
        <v>12058</v>
      </c>
      <c r="E7846" t="s">
        <v>1742</v>
      </c>
      <c r="F7846" t="s">
        <v>99</v>
      </c>
      <c r="G7846" t="s">
        <v>1914</v>
      </c>
      <c r="I7846" t="s">
        <v>1841</v>
      </c>
      <c r="J7846" t="s">
        <v>1915</v>
      </c>
      <c r="K7846" t="s">
        <v>2021</v>
      </c>
      <c r="L7846" s="24">
        <v>2860</v>
      </c>
      <c r="M7846" s="25">
        <f>+VLOOKUP(E7846, TC!A:D, 4, FALSE())</f>
        <v>1.1350499995153209</v>
      </c>
      <c r="N7846" s="24">
        <f t="shared" si="610"/>
        <v>2860</v>
      </c>
      <c r="O7846" t="str">
        <f t="shared" si="611"/>
        <v>FACTURA</v>
      </c>
      <c r="P7846" t="str">
        <f t="shared" si="612"/>
        <v>2025</v>
      </c>
      <c r="Q7846" t="str">
        <f t="shared" si="613"/>
        <v>05</v>
      </c>
      <c r="R7846" t="str">
        <f>+IFERROR(VLOOKUP(I7846, Listado!A:B, 2, FALSE()), "COMERCIALIZADORA INTERNACIONAL CARIBBEAN EXOTICS S A")</f>
        <v>LONDOÑO ECHEVERRI ALEJANDRA</v>
      </c>
      <c r="S7846" s="25">
        <f>+VLOOKUP(E7846, TC!A:D, 2, FALSE())</f>
        <v>4126.4399999999996</v>
      </c>
      <c r="T7846" t="str">
        <f t="shared" si="614"/>
        <v>COP</v>
      </c>
    </row>
    <row r="7847" spans="1:20" ht="18.75" hidden="1" customHeight="1" x14ac:dyDescent="0.25">
      <c r="A7847" t="s">
        <v>2887</v>
      </c>
      <c r="B7847" t="s">
        <v>5</v>
      </c>
      <c r="C7847" t="s">
        <v>1913</v>
      </c>
      <c r="D7847" s="24">
        <v>12058</v>
      </c>
      <c r="E7847" t="s">
        <v>1742</v>
      </c>
      <c r="F7847" t="s">
        <v>99</v>
      </c>
      <c r="G7847" t="s">
        <v>1914</v>
      </c>
      <c r="I7847" t="s">
        <v>1841</v>
      </c>
      <c r="J7847" t="s">
        <v>1915</v>
      </c>
      <c r="K7847" t="s">
        <v>2021</v>
      </c>
      <c r="L7847" s="24">
        <v>1100</v>
      </c>
      <c r="M7847" s="25">
        <f>+VLOOKUP(E7847, TC!A:D, 4, FALSE())</f>
        <v>1.1350499995153209</v>
      </c>
      <c r="N7847" s="24">
        <f t="shared" si="610"/>
        <v>1100</v>
      </c>
      <c r="O7847" t="str">
        <f t="shared" si="611"/>
        <v>FACTURA</v>
      </c>
      <c r="P7847" t="str">
        <f t="shared" si="612"/>
        <v>2025</v>
      </c>
      <c r="Q7847" t="str">
        <f t="shared" si="613"/>
        <v>05</v>
      </c>
      <c r="R7847" t="str">
        <f>+IFERROR(VLOOKUP(I7847, Listado!A:B, 2, FALSE()), "COMERCIALIZADORA INTERNACIONAL CARIBBEAN EXOTICS S A")</f>
        <v>LONDOÑO ECHEVERRI ALEJANDRA</v>
      </c>
      <c r="S7847" s="25">
        <f>+VLOOKUP(E7847, TC!A:D, 2, FALSE())</f>
        <v>4126.4399999999996</v>
      </c>
      <c r="T7847" t="str">
        <f t="shared" si="614"/>
        <v>COP</v>
      </c>
    </row>
    <row r="7848" spans="1:20" ht="18.75" hidden="1" customHeight="1" x14ac:dyDescent="0.25">
      <c r="A7848" t="s">
        <v>2887</v>
      </c>
      <c r="B7848" t="s">
        <v>5</v>
      </c>
      <c r="C7848" t="s">
        <v>1913</v>
      </c>
      <c r="D7848" s="24">
        <v>12058</v>
      </c>
      <c r="E7848" t="s">
        <v>1742</v>
      </c>
      <c r="F7848" t="s">
        <v>99</v>
      </c>
      <c r="G7848" t="s">
        <v>1914</v>
      </c>
      <c r="I7848" t="s">
        <v>1841</v>
      </c>
      <c r="J7848" t="s">
        <v>1915</v>
      </c>
      <c r="K7848" t="s">
        <v>2021</v>
      </c>
      <c r="L7848" s="24">
        <v>7700</v>
      </c>
      <c r="M7848" s="25">
        <f>+VLOOKUP(E7848, TC!A:D, 4, FALSE())</f>
        <v>1.1350499995153209</v>
      </c>
      <c r="N7848" s="24">
        <f t="shared" si="610"/>
        <v>7700</v>
      </c>
      <c r="O7848" t="str">
        <f t="shared" si="611"/>
        <v>FACTURA</v>
      </c>
      <c r="P7848" t="str">
        <f t="shared" si="612"/>
        <v>2025</v>
      </c>
      <c r="Q7848" t="str">
        <f t="shared" si="613"/>
        <v>05</v>
      </c>
      <c r="R7848" t="str">
        <f>+IFERROR(VLOOKUP(I7848, Listado!A:B, 2, FALSE()), "COMERCIALIZADORA INTERNACIONAL CARIBBEAN EXOTICS S A")</f>
        <v>LONDOÑO ECHEVERRI ALEJANDRA</v>
      </c>
      <c r="S7848" s="25">
        <f>+VLOOKUP(E7848, TC!A:D, 2, FALSE())</f>
        <v>4126.4399999999996</v>
      </c>
      <c r="T7848" t="str">
        <f t="shared" si="614"/>
        <v>COP</v>
      </c>
    </row>
    <row r="7849" spans="1:20" ht="18.75" hidden="1" customHeight="1" x14ac:dyDescent="0.25">
      <c r="A7849" t="s">
        <v>2887</v>
      </c>
      <c r="B7849" t="s">
        <v>5</v>
      </c>
      <c r="C7849" t="s">
        <v>1913</v>
      </c>
      <c r="D7849" s="24">
        <v>12058</v>
      </c>
      <c r="E7849" t="s">
        <v>1742</v>
      </c>
      <c r="F7849" t="s">
        <v>99</v>
      </c>
      <c r="G7849" t="s">
        <v>1914</v>
      </c>
      <c r="I7849" t="s">
        <v>1841</v>
      </c>
      <c r="J7849" t="s">
        <v>1915</v>
      </c>
      <c r="K7849" t="s">
        <v>2021</v>
      </c>
      <c r="L7849" s="24">
        <v>5500</v>
      </c>
      <c r="M7849" s="25">
        <f>+VLOOKUP(E7849, TC!A:D, 4, FALSE())</f>
        <v>1.1350499995153209</v>
      </c>
      <c r="N7849" s="24">
        <f t="shared" si="610"/>
        <v>5500</v>
      </c>
      <c r="O7849" t="str">
        <f t="shared" si="611"/>
        <v>FACTURA</v>
      </c>
      <c r="P7849" t="str">
        <f t="shared" si="612"/>
        <v>2025</v>
      </c>
      <c r="Q7849" t="str">
        <f t="shared" si="613"/>
        <v>05</v>
      </c>
      <c r="R7849" t="str">
        <f>+IFERROR(VLOOKUP(I7849, Listado!A:B, 2, FALSE()), "COMERCIALIZADORA INTERNACIONAL CARIBBEAN EXOTICS S A")</f>
        <v>LONDOÑO ECHEVERRI ALEJANDRA</v>
      </c>
      <c r="S7849" s="25">
        <f>+VLOOKUP(E7849, TC!A:D, 2, FALSE())</f>
        <v>4126.4399999999996</v>
      </c>
      <c r="T7849" t="str">
        <f t="shared" si="614"/>
        <v>COP</v>
      </c>
    </row>
    <row r="7850" spans="1:20" ht="18.75" hidden="1" customHeight="1" x14ac:dyDescent="0.25">
      <c r="A7850" t="s">
        <v>2887</v>
      </c>
      <c r="B7850" t="s">
        <v>5</v>
      </c>
      <c r="C7850" t="s">
        <v>1913</v>
      </c>
      <c r="D7850" s="24">
        <v>12058</v>
      </c>
      <c r="E7850" t="s">
        <v>1742</v>
      </c>
      <c r="F7850" t="s">
        <v>99</v>
      </c>
      <c r="G7850" t="s">
        <v>1914</v>
      </c>
      <c r="I7850" t="s">
        <v>1841</v>
      </c>
      <c r="J7850" t="s">
        <v>1915</v>
      </c>
      <c r="K7850" t="s">
        <v>2021</v>
      </c>
      <c r="L7850" s="24">
        <v>4180</v>
      </c>
      <c r="M7850" s="25">
        <f>+VLOOKUP(E7850, TC!A:D, 4, FALSE())</f>
        <v>1.1350499995153209</v>
      </c>
      <c r="N7850" s="24">
        <f t="shared" si="610"/>
        <v>4180</v>
      </c>
      <c r="O7850" t="str">
        <f t="shared" si="611"/>
        <v>FACTURA</v>
      </c>
      <c r="P7850" t="str">
        <f t="shared" si="612"/>
        <v>2025</v>
      </c>
      <c r="Q7850" t="str">
        <f t="shared" si="613"/>
        <v>05</v>
      </c>
      <c r="R7850" t="str">
        <f>+IFERROR(VLOOKUP(I7850, Listado!A:B, 2, FALSE()), "COMERCIALIZADORA INTERNACIONAL CARIBBEAN EXOTICS S A")</f>
        <v>LONDOÑO ECHEVERRI ALEJANDRA</v>
      </c>
      <c r="S7850" s="25">
        <f>+VLOOKUP(E7850, TC!A:D, 2, FALSE())</f>
        <v>4126.4399999999996</v>
      </c>
      <c r="T7850" t="str">
        <f t="shared" si="614"/>
        <v>COP</v>
      </c>
    </row>
    <row r="7851" spans="1:20" ht="18.75" hidden="1" customHeight="1" x14ac:dyDescent="0.25">
      <c r="A7851" t="s">
        <v>2887</v>
      </c>
      <c r="B7851" t="s">
        <v>5</v>
      </c>
      <c r="C7851" t="s">
        <v>1913</v>
      </c>
      <c r="D7851" s="24">
        <v>12058</v>
      </c>
      <c r="E7851" t="s">
        <v>1742</v>
      </c>
      <c r="F7851" t="s">
        <v>99</v>
      </c>
      <c r="G7851" t="s">
        <v>1914</v>
      </c>
      <c r="I7851" t="s">
        <v>1841</v>
      </c>
      <c r="J7851" t="s">
        <v>1915</v>
      </c>
      <c r="K7851" t="s">
        <v>2021</v>
      </c>
      <c r="L7851" s="24">
        <v>3520</v>
      </c>
      <c r="M7851" s="25">
        <f>+VLOOKUP(E7851, TC!A:D, 4, FALSE())</f>
        <v>1.1350499995153209</v>
      </c>
      <c r="N7851" s="24">
        <f t="shared" si="610"/>
        <v>3520</v>
      </c>
      <c r="O7851" t="str">
        <f t="shared" si="611"/>
        <v>FACTURA</v>
      </c>
      <c r="P7851" t="str">
        <f t="shared" si="612"/>
        <v>2025</v>
      </c>
      <c r="Q7851" t="str">
        <f t="shared" si="613"/>
        <v>05</v>
      </c>
      <c r="R7851" t="str">
        <f>+IFERROR(VLOOKUP(I7851, Listado!A:B, 2, FALSE()), "COMERCIALIZADORA INTERNACIONAL CARIBBEAN EXOTICS S A")</f>
        <v>LONDOÑO ECHEVERRI ALEJANDRA</v>
      </c>
      <c r="S7851" s="25">
        <f>+VLOOKUP(E7851, TC!A:D, 2, FALSE())</f>
        <v>4126.4399999999996</v>
      </c>
      <c r="T7851" t="str">
        <f t="shared" si="614"/>
        <v>COP</v>
      </c>
    </row>
    <row r="7852" spans="1:20" ht="18.75" hidden="1" customHeight="1" x14ac:dyDescent="0.25">
      <c r="A7852" t="s">
        <v>2887</v>
      </c>
      <c r="B7852" t="s">
        <v>5</v>
      </c>
      <c r="C7852" t="s">
        <v>1913</v>
      </c>
      <c r="D7852" s="24">
        <v>12058</v>
      </c>
      <c r="E7852" t="s">
        <v>1742</v>
      </c>
      <c r="F7852" t="s">
        <v>99</v>
      </c>
      <c r="G7852" t="s">
        <v>1914</v>
      </c>
      <c r="I7852" t="s">
        <v>1841</v>
      </c>
      <c r="J7852" t="s">
        <v>1915</v>
      </c>
      <c r="K7852" t="s">
        <v>2021</v>
      </c>
      <c r="L7852" s="24">
        <v>7700</v>
      </c>
      <c r="M7852" s="25">
        <f>+VLOOKUP(E7852, TC!A:D, 4, FALSE())</f>
        <v>1.1350499995153209</v>
      </c>
      <c r="N7852" s="24">
        <f t="shared" si="610"/>
        <v>7700</v>
      </c>
      <c r="O7852" t="str">
        <f t="shared" si="611"/>
        <v>FACTURA</v>
      </c>
      <c r="P7852" t="str">
        <f t="shared" si="612"/>
        <v>2025</v>
      </c>
      <c r="Q7852" t="str">
        <f t="shared" si="613"/>
        <v>05</v>
      </c>
      <c r="R7852" t="str">
        <f>+IFERROR(VLOOKUP(I7852, Listado!A:B, 2, FALSE()), "COMERCIALIZADORA INTERNACIONAL CARIBBEAN EXOTICS S A")</f>
        <v>LONDOÑO ECHEVERRI ALEJANDRA</v>
      </c>
      <c r="S7852" s="25">
        <f>+VLOOKUP(E7852, TC!A:D, 2, FALSE())</f>
        <v>4126.4399999999996</v>
      </c>
      <c r="T7852" t="str">
        <f t="shared" si="614"/>
        <v>COP</v>
      </c>
    </row>
    <row r="7853" spans="1:20" ht="18.75" hidden="1" customHeight="1" x14ac:dyDescent="0.25">
      <c r="A7853" t="s">
        <v>2887</v>
      </c>
      <c r="B7853" t="s">
        <v>5</v>
      </c>
      <c r="C7853" t="s">
        <v>1913</v>
      </c>
      <c r="D7853" s="24">
        <v>12058</v>
      </c>
      <c r="E7853" t="s">
        <v>1742</v>
      </c>
      <c r="F7853" t="s">
        <v>99</v>
      </c>
      <c r="G7853" t="s">
        <v>1914</v>
      </c>
      <c r="I7853" t="s">
        <v>1841</v>
      </c>
      <c r="J7853" t="s">
        <v>1915</v>
      </c>
      <c r="K7853" t="s">
        <v>2021</v>
      </c>
      <c r="L7853" s="24">
        <v>5060</v>
      </c>
      <c r="M7853" s="25">
        <f>+VLOOKUP(E7853, TC!A:D, 4, FALSE())</f>
        <v>1.1350499995153209</v>
      </c>
      <c r="N7853" s="24">
        <f t="shared" si="610"/>
        <v>5060</v>
      </c>
      <c r="O7853" t="str">
        <f t="shared" si="611"/>
        <v>FACTURA</v>
      </c>
      <c r="P7853" t="str">
        <f t="shared" si="612"/>
        <v>2025</v>
      </c>
      <c r="Q7853" t="str">
        <f t="shared" si="613"/>
        <v>05</v>
      </c>
      <c r="R7853" t="str">
        <f>+IFERROR(VLOOKUP(I7853, Listado!A:B, 2, FALSE()), "COMERCIALIZADORA INTERNACIONAL CARIBBEAN EXOTICS S A")</f>
        <v>LONDOÑO ECHEVERRI ALEJANDRA</v>
      </c>
      <c r="S7853" s="25">
        <f>+VLOOKUP(E7853, TC!A:D, 2, FALSE())</f>
        <v>4126.4399999999996</v>
      </c>
      <c r="T7853" t="str">
        <f t="shared" si="614"/>
        <v>COP</v>
      </c>
    </row>
    <row r="7854" spans="1:20" ht="18.75" hidden="1" customHeight="1" x14ac:dyDescent="0.25">
      <c r="A7854" t="s">
        <v>2887</v>
      </c>
      <c r="B7854" t="s">
        <v>5</v>
      </c>
      <c r="C7854" t="s">
        <v>1913</v>
      </c>
      <c r="D7854" s="24">
        <v>12058</v>
      </c>
      <c r="E7854" t="s">
        <v>1742</v>
      </c>
      <c r="F7854" t="s">
        <v>99</v>
      </c>
      <c r="G7854" t="s">
        <v>1914</v>
      </c>
      <c r="I7854" t="s">
        <v>1841</v>
      </c>
      <c r="J7854" t="s">
        <v>1915</v>
      </c>
      <c r="K7854" t="s">
        <v>2021</v>
      </c>
      <c r="L7854" s="24">
        <v>660</v>
      </c>
      <c r="M7854" s="25">
        <f>+VLOOKUP(E7854, TC!A:D, 4, FALSE())</f>
        <v>1.1350499995153209</v>
      </c>
      <c r="N7854" s="24">
        <f t="shared" si="610"/>
        <v>660</v>
      </c>
      <c r="O7854" t="str">
        <f t="shared" si="611"/>
        <v>FACTURA</v>
      </c>
      <c r="P7854" t="str">
        <f t="shared" si="612"/>
        <v>2025</v>
      </c>
      <c r="Q7854" t="str">
        <f t="shared" si="613"/>
        <v>05</v>
      </c>
      <c r="R7854" t="str">
        <f>+IFERROR(VLOOKUP(I7854, Listado!A:B, 2, FALSE()), "COMERCIALIZADORA INTERNACIONAL CARIBBEAN EXOTICS S A")</f>
        <v>LONDOÑO ECHEVERRI ALEJANDRA</v>
      </c>
      <c r="S7854" s="25">
        <f>+VLOOKUP(E7854, TC!A:D, 2, FALSE())</f>
        <v>4126.4399999999996</v>
      </c>
      <c r="T7854" t="str">
        <f t="shared" si="614"/>
        <v>COP</v>
      </c>
    </row>
    <row r="7855" spans="1:20" ht="18.75" hidden="1" customHeight="1" x14ac:dyDescent="0.25">
      <c r="A7855" t="s">
        <v>2887</v>
      </c>
      <c r="B7855" t="s">
        <v>5</v>
      </c>
      <c r="C7855" t="s">
        <v>1913</v>
      </c>
      <c r="D7855" s="24">
        <v>12058</v>
      </c>
      <c r="E7855" t="s">
        <v>1742</v>
      </c>
      <c r="F7855" t="s">
        <v>99</v>
      </c>
      <c r="G7855" t="s">
        <v>1914</v>
      </c>
      <c r="I7855" t="s">
        <v>1841</v>
      </c>
      <c r="J7855" t="s">
        <v>1915</v>
      </c>
      <c r="K7855" t="s">
        <v>2021</v>
      </c>
      <c r="L7855" s="24">
        <v>1980</v>
      </c>
      <c r="M7855" s="25">
        <f>+VLOOKUP(E7855, TC!A:D, 4, FALSE())</f>
        <v>1.1350499995153209</v>
      </c>
      <c r="N7855" s="24">
        <f t="shared" si="610"/>
        <v>1980</v>
      </c>
      <c r="O7855" t="str">
        <f t="shared" si="611"/>
        <v>FACTURA</v>
      </c>
      <c r="P7855" t="str">
        <f t="shared" si="612"/>
        <v>2025</v>
      </c>
      <c r="Q7855" t="str">
        <f t="shared" si="613"/>
        <v>05</v>
      </c>
      <c r="R7855" t="str">
        <f>+IFERROR(VLOOKUP(I7855, Listado!A:B, 2, FALSE()), "COMERCIALIZADORA INTERNACIONAL CARIBBEAN EXOTICS S A")</f>
        <v>LONDOÑO ECHEVERRI ALEJANDRA</v>
      </c>
      <c r="S7855" s="25">
        <f>+VLOOKUP(E7855, TC!A:D, 2, FALSE())</f>
        <v>4126.4399999999996</v>
      </c>
      <c r="T7855" t="str">
        <f t="shared" si="614"/>
        <v>COP</v>
      </c>
    </row>
    <row r="7856" spans="1:20" ht="18.75" hidden="1" customHeight="1" x14ac:dyDescent="0.25">
      <c r="A7856" t="s">
        <v>2887</v>
      </c>
      <c r="B7856" t="s">
        <v>5</v>
      </c>
      <c r="C7856" t="s">
        <v>1913</v>
      </c>
      <c r="D7856" s="24">
        <v>12058</v>
      </c>
      <c r="E7856" t="s">
        <v>1742</v>
      </c>
      <c r="F7856" t="s">
        <v>99</v>
      </c>
      <c r="G7856" t="s">
        <v>1914</v>
      </c>
      <c r="I7856" t="s">
        <v>1841</v>
      </c>
      <c r="J7856" t="s">
        <v>1915</v>
      </c>
      <c r="K7856" t="s">
        <v>2021</v>
      </c>
      <c r="L7856" s="24">
        <v>7700</v>
      </c>
      <c r="M7856" s="25">
        <f>+VLOOKUP(E7856, TC!A:D, 4, FALSE())</f>
        <v>1.1350499995153209</v>
      </c>
      <c r="N7856" s="24">
        <f t="shared" si="610"/>
        <v>7700</v>
      </c>
      <c r="O7856" t="str">
        <f t="shared" si="611"/>
        <v>FACTURA</v>
      </c>
      <c r="P7856" t="str">
        <f t="shared" si="612"/>
        <v>2025</v>
      </c>
      <c r="Q7856" t="str">
        <f t="shared" si="613"/>
        <v>05</v>
      </c>
      <c r="R7856" t="str">
        <f>+IFERROR(VLOOKUP(I7856, Listado!A:B, 2, FALSE()), "COMERCIALIZADORA INTERNACIONAL CARIBBEAN EXOTICS S A")</f>
        <v>LONDOÑO ECHEVERRI ALEJANDRA</v>
      </c>
      <c r="S7856" s="25">
        <f>+VLOOKUP(E7856, TC!A:D, 2, FALSE())</f>
        <v>4126.4399999999996</v>
      </c>
      <c r="T7856" t="str">
        <f t="shared" si="614"/>
        <v>COP</v>
      </c>
    </row>
    <row r="7857" spans="1:20" ht="18.75" hidden="1" customHeight="1" x14ac:dyDescent="0.25">
      <c r="A7857" t="s">
        <v>2887</v>
      </c>
      <c r="B7857" t="s">
        <v>5</v>
      </c>
      <c r="C7857" t="s">
        <v>1913</v>
      </c>
      <c r="D7857" s="24">
        <v>12058</v>
      </c>
      <c r="E7857" t="s">
        <v>1742</v>
      </c>
      <c r="F7857" t="s">
        <v>99</v>
      </c>
      <c r="G7857" t="s">
        <v>1914</v>
      </c>
      <c r="I7857" t="s">
        <v>1841</v>
      </c>
      <c r="J7857" t="s">
        <v>1915</v>
      </c>
      <c r="K7857" t="s">
        <v>2021</v>
      </c>
      <c r="L7857" s="24">
        <v>3300</v>
      </c>
      <c r="M7857" s="25">
        <f>+VLOOKUP(E7857, TC!A:D, 4, FALSE())</f>
        <v>1.1350499995153209</v>
      </c>
      <c r="N7857" s="24">
        <f t="shared" si="610"/>
        <v>3300</v>
      </c>
      <c r="O7857" t="str">
        <f t="shared" si="611"/>
        <v>FACTURA</v>
      </c>
      <c r="P7857" t="str">
        <f t="shared" si="612"/>
        <v>2025</v>
      </c>
      <c r="Q7857" t="str">
        <f t="shared" si="613"/>
        <v>05</v>
      </c>
      <c r="R7857" t="str">
        <f>+IFERROR(VLOOKUP(I7857, Listado!A:B, 2, FALSE()), "COMERCIALIZADORA INTERNACIONAL CARIBBEAN EXOTICS S A")</f>
        <v>LONDOÑO ECHEVERRI ALEJANDRA</v>
      </c>
      <c r="S7857" s="25">
        <f>+VLOOKUP(E7857, TC!A:D, 2, FALSE())</f>
        <v>4126.4399999999996</v>
      </c>
      <c r="T7857" t="str">
        <f t="shared" si="614"/>
        <v>COP</v>
      </c>
    </row>
    <row r="7858" spans="1:20" ht="18.75" hidden="1" customHeight="1" x14ac:dyDescent="0.25">
      <c r="A7858" t="s">
        <v>2887</v>
      </c>
      <c r="B7858" t="s">
        <v>5</v>
      </c>
      <c r="C7858" t="s">
        <v>1913</v>
      </c>
      <c r="D7858" s="24">
        <v>12058</v>
      </c>
      <c r="E7858" t="s">
        <v>1742</v>
      </c>
      <c r="F7858" t="s">
        <v>99</v>
      </c>
      <c r="G7858" t="s">
        <v>1914</v>
      </c>
      <c r="I7858" t="s">
        <v>1841</v>
      </c>
      <c r="J7858" t="s">
        <v>1915</v>
      </c>
      <c r="K7858" t="s">
        <v>2021</v>
      </c>
      <c r="L7858" s="24">
        <v>1760</v>
      </c>
      <c r="M7858" s="25">
        <f>+VLOOKUP(E7858, TC!A:D, 4, FALSE())</f>
        <v>1.1350499995153209</v>
      </c>
      <c r="N7858" s="24">
        <f t="shared" si="610"/>
        <v>1760</v>
      </c>
      <c r="O7858" t="str">
        <f t="shared" si="611"/>
        <v>FACTURA</v>
      </c>
      <c r="P7858" t="str">
        <f t="shared" si="612"/>
        <v>2025</v>
      </c>
      <c r="Q7858" t="str">
        <f t="shared" si="613"/>
        <v>05</v>
      </c>
      <c r="R7858" t="str">
        <f>+IFERROR(VLOOKUP(I7858, Listado!A:B, 2, FALSE()), "COMERCIALIZADORA INTERNACIONAL CARIBBEAN EXOTICS S A")</f>
        <v>LONDOÑO ECHEVERRI ALEJANDRA</v>
      </c>
      <c r="S7858" s="25">
        <f>+VLOOKUP(E7858, TC!A:D, 2, FALSE())</f>
        <v>4126.4399999999996</v>
      </c>
      <c r="T7858" t="str">
        <f t="shared" si="614"/>
        <v>COP</v>
      </c>
    </row>
    <row r="7859" spans="1:20" ht="18.75" hidden="1" customHeight="1" x14ac:dyDescent="0.25">
      <c r="A7859" t="s">
        <v>2887</v>
      </c>
      <c r="B7859" t="s">
        <v>5</v>
      </c>
      <c r="C7859" t="s">
        <v>1913</v>
      </c>
      <c r="D7859" s="24">
        <v>12058</v>
      </c>
      <c r="E7859" t="s">
        <v>1742</v>
      </c>
      <c r="F7859" t="s">
        <v>99</v>
      </c>
      <c r="G7859" t="s">
        <v>1914</v>
      </c>
      <c r="I7859" t="s">
        <v>1841</v>
      </c>
      <c r="J7859" t="s">
        <v>1915</v>
      </c>
      <c r="K7859" t="s">
        <v>2021</v>
      </c>
      <c r="L7859" s="24">
        <v>7700</v>
      </c>
      <c r="M7859" s="25">
        <f>+VLOOKUP(E7859, TC!A:D, 4, FALSE())</f>
        <v>1.1350499995153209</v>
      </c>
      <c r="N7859" s="24">
        <f t="shared" si="610"/>
        <v>7700</v>
      </c>
      <c r="O7859" t="str">
        <f t="shared" si="611"/>
        <v>FACTURA</v>
      </c>
      <c r="P7859" t="str">
        <f t="shared" si="612"/>
        <v>2025</v>
      </c>
      <c r="Q7859" t="str">
        <f t="shared" si="613"/>
        <v>05</v>
      </c>
      <c r="R7859" t="str">
        <f>+IFERROR(VLOOKUP(I7859, Listado!A:B, 2, FALSE()), "COMERCIALIZADORA INTERNACIONAL CARIBBEAN EXOTICS S A")</f>
        <v>LONDOÑO ECHEVERRI ALEJANDRA</v>
      </c>
      <c r="S7859" s="25">
        <f>+VLOOKUP(E7859, TC!A:D, 2, FALSE())</f>
        <v>4126.4399999999996</v>
      </c>
      <c r="T7859" t="str">
        <f t="shared" si="614"/>
        <v>COP</v>
      </c>
    </row>
    <row r="7860" spans="1:20" ht="18.75" hidden="1" customHeight="1" x14ac:dyDescent="0.25">
      <c r="A7860" t="s">
        <v>2887</v>
      </c>
      <c r="B7860" t="s">
        <v>5</v>
      </c>
      <c r="C7860" t="s">
        <v>1913</v>
      </c>
      <c r="D7860" s="24">
        <v>12058</v>
      </c>
      <c r="E7860" t="s">
        <v>1742</v>
      </c>
      <c r="F7860" t="s">
        <v>99</v>
      </c>
      <c r="G7860" t="s">
        <v>1914</v>
      </c>
      <c r="I7860" t="s">
        <v>1841</v>
      </c>
      <c r="J7860" t="s">
        <v>1915</v>
      </c>
      <c r="K7860" t="s">
        <v>2021</v>
      </c>
      <c r="L7860" s="24">
        <v>660</v>
      </c>
      <c r="M7860" s="25">
        <f>+VLOOKUP(E7860, TC!A:D, 4, FALSE())</f>
        <v>1.1350499995153209</v>
      </c>
      <c r="N7860" s="24">
        <f t="shared" si="610"/>
        <v>660</v>
      </c>
      <c r="O7860" t="str">
        <f t="shared" si="611"/>
        <v>FACTURA</v>
      </c>
      <c r="P7860" t="str">
        <f t="shared" si="612"/>
        <v>2025</v>
      </c>
      <c r="Q7860" t="str">
        <f t="shared" si="613"/>
        <v>05</v>
      </c>
      <c r="R7860" t="str">
        <f>+IFERROR(VLOOKUP(I7860, Listado!A:B, 2, FALSE()), "COMERCIALIZADORA INTERNACIONAL CARIBBEAN EXOTICS S A")</f>
        <v>LONDOÑO ECHEVERRI ALEJANDRA</v>
      </c>
      <c r="S7860" s="25">
        <f>+VLOOKUP(E7860, TC!A:D, 2, FALSE())</f>
        <v>4126.4399999999996</v>
      </c>
      <c r="T7860" t="str">
        <f t="shared" si="614"/>
        <v>COP</v>
      </c>
    </row>
    <row r="7861" spans="1:20" ht="18.75" hidden="1" customHeight="1" x14ac:dyDescent="0.25">
      <c r="A7861" t="s">
        <v>2887</v>
      </c>
      <c r="B7861" t="s">
        <v>5</v>
      </c>
      <c r="C7861" t="s">
        <v>1913</v>
      </c>
      <c r="D7861" s="24">
        <v>12058</v>
      </c>
      <c r="E7861" t="s">
        <v>1742</v>
      </c>
      <c r="F7861" t="s">
        <v>99</v>
      </c>
      <c r="G7861" t="s">
        <v>1914</v>
      </c>
      <c r="I7861" t="s">
        <v>1841</v>
      </c>
      <c r="J7861" t="s">
        <v>1915</v>
      </c>
      <c r="K7861" t="s">
        <v>2021</v>
      </c>
      <c r="L7861" s="24">
        <v>1540</v>
      </c>
      <c r="M7861" s="25">
        <f>+VLOOKUP(E7861, TC!A:D, 4, FALSE())</f>
        <v>1.1350499995153209</v>
      </c>
      <c r="N7861" s="24">
        <f t="shared" si="610"/>
        <v>1540</v>
      </c>
      <c r="O7861" t="str">
        <f t="shared" si="611"/>
        <v>FACTURA</v>
      </c>
      <c r="P7861" t="str">
        <f t="shared" si="612"/>
        <v>2025</v>
      </c>
      <c r="Q7861" t="str">
        <f t="shared" si="613"/>
        <v>05</v>
      </c>
      <c r="R7861" t="str">
        <f>+IFERROR(VLOOKUP(I7861, Listado!A:B, 2, FALSE()), "COMERCIALIZADORA INTERNACIONAL CARIBBEAN EXOTICS S A")</f>
        <v>LONDOÑO ECHEVERRI ALEJANDRA</v>
      </c>
      <c r="S7861" s="25">
        <f>+VLOOKUP(E7861, TC!A:D, 2, FALSE())</f>
        <v>4126.4399999999996</v>
      </c>
      <c r="T7861" t="str">
        <f t="shared" si="614"/>
        <v>COP</v>
      </c>
    </row>
    <row r="7862" spans="1:20" ht="18.75" hidden="1" customHeight="1" x14ac:dyDescent="0.25">
      <c r="A7862" t="s">
        <v>2887</v>
      </c>
      <c r="B7862" t="s">
        <v>5</v>
      </c>
      <c r="C7862" t="s">
        <v>1913</v>
      </c>
      <c r="D7862" s="24">
        <v>12058</v>
      </c>
      <c r="E7862" t="s">
        <v>1742</v>
      </c>
      <c r="F7862" t="s">
        <v>99</v>
      </c>
      <c r="G7862" t="s">
        <v>1914</v>
      </c>
      <c r="I7862" t="s">
        <v>1841</v>
      </c>
      <c r="J7862" t="s">
        <v>1915</v>
      </c>
      <c r="K7862" t="s">
        <v>2021</v>
      </c>
      <c r="L7862" s="24">
        <v>2420</v>
      </c>
      <c r="M7862" s="25">
        <f>+VLOOKUP(E7862, TC!A:D, 4, FALSE())</f>
        <v>1.1350499995153209</v>
      </c>
      <c r="N7862" s="24">
        <f t="shared" si="610"/>
        <v>2420</v>
      </c>
      <c r="O7862" t="str">
        <f t="shared" si="611"/>
        <v>FACTURA</v>
      </c>
      <c r="P7862" t="str">
        <f t="shared" si="612"/>
        <v>2025</v>
      </c>
      <c r="Q7862" t="str">
        <f t="shared" si="613"/>
        <v>05</v>
      </c>
      <c r="R7862" t="str">
        <f>+IFERROR(VLOOKUP(I7862, Listado!A:B, 2, FALSE()), "COMERCIALIZADORA INTERNACIONAL CARIBBEAN EXOTICS S A")</f>
        <v>LONDOÑO ECHEVERRI ALEJANDRA</v>
      </c>
      <c r="S7862" s="25">
        <f>+VLOOKUP(E7862, TC!A:D, 2, FALSE())</f>
        <v>4126.4399999999996</v>
      </c>
      <c r="T7862" t="str">
        <f t="shared" si="614"/>
        <v>COP</v>
      </c>
    </row>
    <row r="7863" spans="1:20" ht="18.75" hidden="1" customHeight="1" x14ac:dyDescent="0.25">
      <c r="A7863" t="s">
        <v>2887</v>
      </c>
      <c r="B7863" t="s">
        <v>5</v>
      </c>
      <c r="C7863" t="s">
        <v>1913</v>
      </c>
      <c r="D7863" s="24">
        <v>12058</v>
      </c>
      <c r="E7863" t="s">
        <v>1742</v>
      </c>
      <c r="F7863" t="s">
        <v>99</v>
      </c>
      <c r="G7863" t="s">
        <v>1914</v>
      </c>
      <c r="I7863" t="s">
        <v>1841</v>
      </c>
      <c r="J7863" t="s">
        <v>1915</v>
      </c>
      <c r="K7863" t="s">
        <v>2021</v>
      </c>
      <c r="L7863" s="24">
        <v>109560</v>
      </c>
      <c r="M7863" s="25">
        <f>+VLOOKUP(E7863, TC!A:D, 4, FALSE())</f>
        <v>1.1350499995153209</v>
      </c>
      <c r="N7863" s="24">
        <f t="shared" si="610"/>
        <v>109560</v>
      </c>
      <c r="O7863" t="str">
        <f t="shared" si="611"/>
        <v>FACTURA</v>
      </c>
      <c r="P7863" t="str">
        <f t="shared" si="612"/>
        <v>2025</v>
      </c>
      <c r="Q7863" t="str">
        <f t="shared" si="613"/>
        <v>05</v>
      </c>
      <c r="R7863" t="str">
        <f>+IFERROR(VLOOKUP(I7863, Listado!A:B, 2, FALSE()), "COMERCIALIZADORA INTERNACIONAL CARIBBEAN EXOTICS S A")</f>
        <v>LONDOÑO ECHEVERRI ALEJANDRA</v>
      </c>
      <c r="S7863" s="25">
        <f>+VLOOKUP(E7863, TC!A:D, 2, FALSE())</f>
        <v>4126.4399999999996</v>
      </c>
      <c r="T7863" t="str">
        <f t="shared" si="614"/>
        <v>COP</v>
      </c>
    </row>
    <row r="7864" spans="1:20" ht="18.75" hidden="1" customHeight="1" x14ac:dyDescent="0.25">
      <c r="A7864" t="s">
        <v>2887</v>
      </c>
      <c r="B7864" t="s">
        <v>5</v>
      </c>
      <c r="C7864" t="s">
        <v>1913</v>
      </c>
      <c r="D7864" s="24">
        <v>12058</v>
      </c>
      <c r="E7864" t="s">
        <v>1742</v>
      </c>
      <c r="F7864" t="s">
        <v>99</v>
      </c>
      <c r="G7864" t="s">
        <v>1914</v>
      </c>
      <c r="I7864" t="s">
        <v>1841</v>
      </c>
      <c r="J7864" t="s">
        <v>1915</v>
      </c>
      <c r="K7864" t="s">
        <v>2021</v>
      </c>
      <c r="L7864" s="24">
        <v>2860</v>
      </c>
      <c r="M7864" s="25">
        <f>+VLOOKUP(E7864, TC!A:D, 4, FALSE())</f>
        <v>1.1350499995153209</v>
      </c>
      <c r="N7864" s="24">
        <f t="shared" si="610"/>
        <v>2860</v>
      </c>
      <c r="O7864" t="str">
        <f t="shared" si="611"/>
        <v>FACTURA</v>
      </c>
      <c r="P7864" t="str">
        <f t="shared" si="612"/>
        <v>2025</v>
      </c>
      <c r="Q7864" t="str">
        <f t="shared" si="613"/>
        <v>05</v>
      </c>
      <c r="R7864" t="str">
        <f>+IFERROR(VLOOKUP(I7864, Listado!A:B, 2, FALSE()), "COMERCIALIZADORA INTERNACIONAL CARIBBEAN EXOTICS S A")</f>
        <v>LONDOÑO ECHEVERRI ALEJANDRA</v>
      </c>
      <c r="S7864" s="25">
        <f>+VLOOKUP(E7864, TC!A:D, 2, FALSE())</f>
        <v>4126.4399999999996</v>
      </c>
      <c r="T7864" t="str">
        <f t="shared" si="614"/>
        <v>COP</v>
      </c>
    </row>
    <row r="7865" spans="1:20" ht="18.75" hidden="1" customHeight="1" x14ac:dyDescent="0.25">
      <c r="A7865" t="s">
        <v>2887</v>
      </c>
      <c r="B7865" t="s">
        <v>5</v>
      </c>
      <c r="C7865" t="s">
        <v>1913</v>
      </c>
      <c r="D7865" s="24">
        <v>12058</v>
      </c>
      <c r="E7865" t="s">
        <v>1742</v>
      </c>
      <c r="F7865" t="s">
        <v>99</v>
      </c>
      <c r="G7865" t="s">
        <v>1914</v>
      </c>
      <c r="I7865" t="s">
        <v>1841</v>
      </c>
      <c r="J7865" t="s">
        <v>1915</v>
      </c>
      <c r="K7865" t="s">
        <v>2021</v>
      </c>
      <c r="L7865" s="24">
        <v>3300</v>
      </c>
      <c r="M7865" s="25">
        <f>+VLOOKUP(E7865, TC!A:D, 4, FALSE())</f>
        <v>1.1350499995153209</v>
      </c>
      <c r="N7865" s="24">
        <f t="shared" si="610"/>
        <v>3300</v>
      </c>
      <c r="O7865" t="str">
        <f t="shared" si="611"/>
        <v>FACTURA</v>
      </c>
      <c r="P7865" t="str">
        <f t="shared" si="612"/>
        <v>2025</v>
      </c>
      <c r="Q7865" t="str">
        <f t="shared" si="613"/>
        <v>05</v>
      </c>
      <c r="R7865" t="str">
        <f>+IFERROR(VLOOKUP(I7865, Listado!A:B, 2, FALSE()), "COMERCIALIZADORA INTERNACIONAL CARIBBEAN EXOTICS S A")</f>
        <v>LONDOÑO ECHEVERRI ALEJANDRA</v>
      </c>
      <c r="S7865" s="25">
        <f>+VLOOKUP(E7865, TC!A:D, 2, FALSE())</f>
        <v>4126.4399999999996</v>
      </c>
      <c r="T7865" t="str">
        <f t="shared" si="614"/>
        <v>COP</v>
      </c>
    </row>
    <row r="7866" spans="1:20" ht="18.75" hidden="1" customHeight="1" x14ac:dyDescent="0.25">
      <c r="A7866" t="s">
        <v>2887</v>
      </c>
      <c r="B7866" t="s">
        <v>5</v>
      </c>
      <c r="C7866" t="s">
        <v>1913</v>
      </c>
      <c r="D7866" s="24">
        <v>12058</v>
      </c>
      <c r="E7866" t="s">
        <v>1742</v>
      </c>
      <c r="F7866" t="s">
        <v>99</v>
      </c>
      <c r="G7866" t="s">
        <v>1914</v>
      </c>
      <c r="I7866" t="s">
        <v>1841</v>
      </c>
      <c r="J7866" t="s">
        <v>1915</v>
      </c>
      <c r="K7866" t="s">
        <v>2021</v>
      </c>
      <c r="L7866" s="24">
        <v>5060</v>
      </c>
      <c r="M7866" s="25">
        <f>+VLOOKUP(E7866, TC!A:D, 4, FALSE())</f>
        <v>1.1350499995153209</v>
      </c>
      <c r="N7866" s="24">
        <f t="shared" si="610"/>
        <v>5060</v>
      </c>
      <c r="O7866" t="str">
        <f t="shared" si="611"/>
        <v>FACTURA</v>
      </c>
      <c r="P7866" t="str">
        <f t="shared" si="612"/>
        <v>2025</v>
      </c>
      <c r="Q7866" t="str">
        <f t="shared" si="613"/>
        <v>05</v>
      </c>
      <c r="R7866" t="str">
        <f>+IFERROR(VLOOKUP(I7866, Listado!A:B, 2, FALSE()), "COMERCIALIZADORA INTERNACIONAL CARIBBEAN EXOTICS S A")</f>
        <v>LONDOÑO ECHEVERRI ALEJANDRA</v>
      </c>
      <c r="S7866" s="25">
        <f>+VLOOKUP(E7866, TC!A:D, 2, FALSE())</f>
        <v>4126.4399999999996</v>
      </c>
      <c r="T7866" t="str">
        <f t="shared" si="614"/>
        <v>COP</v>
      </c>
    </row>
    <row r="7867" spans="1:20" ht="18.75" hidden="1" customHeight="1" x14ac:dyDescent="0.25">
      <c r="A7867" t="s">
        <v>2887</v>
      </c>
      <c r="B7867" t="s">
        <v>5</v>
      </c>
      <c r="C7867" t="s">
        <v>1913</v>
      </c>
      <c r="D7867" s="24">
        <v>12058</v>
      </c>
      <c r="E7867" t="s">
        <v>1742</v>
      </c>
      <c r="F7867" t="s">
        <v>99</v>
      </c>
      <c r="G7867" t="s">
        <v>1914</v>
      </c>
      <c r="I7867" t="s">
        <v>1841</v>
      </c>
      <c r="J7867" t="s">
        <v>1915</v>
      </c>
      <c r="K7867" t="s">
        <v>2021</v>
      </c>
      <c r="L7867" s="24">
        <v>105600</v>
      </c>
      <c r="M7867" s="25">
        <f>+VLOOKUP(E7867, TC!A:D, 4, FALSE())</f>
        <v>1.1350499995153209</v>
      </c>
      <c r="N7867" s="24">
        <f t="shared" si="610"/>
        <v>105600</v>
      </c>
      <c r="O7867" t="str">
        <f t="shared" si="611"/>
        <v>FACTURA</v>
      </c>
      <c r="P7867" t="str">
        <f t="shared" si="612"/>
        <v>2025</v>
      </c>
      <c r="Q7867" t="str">
        <f t="shared" si="613"/>
        <v>05</v>
      </c>
      <c r="R7867" t="str">
        <f>+IFERROR(VLOOKUP(I7867, Listado!A:B, 2, FALSE()), "COMERCIALIZADORA INTERNACIONAL CARIBBEAN EXOTICS S A")</f>
        <v>LONDOÑO ECHEVERRI ALEJANDRA</v>
      </c>
      <c r="S7867" s="25">
        <f>+VLOOKUP(E7867, TC!A:D, 2, FALSE())</f>
        <v>4126.4399999999996</v>
      </c>
      <c r="T7867" t="str">
        <f t="shared" si="614"/>
        <v>COP</v>
      </c>
    </row>
    <row r="7868" spans="1:20" ht="18.75" hidden="1" customHeight="1" x14ac:dyDescent="0.25">
      <c r="A7868" t="s">
        <v>2887</v>
      </c>
      <c r="B7868" t="s">
        <v>5</v>
      </c>
      <c r="C7868" t="s">
        <v>1913</v>
      </c>
      <c r="D7868" s="24">
        <v>12059</v>
      </c>
      <c r="E7868" t="s">
        <v>1742</v>
      </c>
      <c r="F7868" t="s">
        <v>99</v>
      </c>
      <c r="G7868" t="s">
        <v>113</v>
      </c>
      <c r="I7868" t="s">
        <v>2162</v>
      </c>
      <c r="J7868" t="s">
        <v>1915</v>
      </c>
      <c r="K7868" t="s">
        <v>2021</v>
      </c>
      <c r="L7868" s="24">
        <v>40320</v>
      </c>
      <c r="M7868" s="25">
        <f>+VLOOKUP(E7868, TC!A:D, 4, FALSE())</f>
        <v>1.1350499995153209</v>
      </c>
      <c r="N7868" s="24">
        <f t="shared" si="610"/>
        <v>40320</v>
      </c>
      <c r="O7868" t="str">
        <f t="shared" si="611"/>
        <v>FACTURA</v>
      </c>
      <c r="P7868" t="str">
        <f t="shared" si="612"/>
        <v>2025</v>
      </c>
      <c r="Q7868" t="str">
        <f t="shared" si="613"/>
        <v>05</v>
      </c>
      <c r="R7868" t="str">
        <f>+IFERROR(VLOOKUP(I7868, Listado!A:B, 2, FALSE()), "COMERCIALIZADORA INTERNACIONAL CARIBBEAN EXOTICS S A")</f>
        <v>COMERCIALIZADORA INTERNACIONAL CARIBBEAN EXOTICS S A</v>
      </c>
      <c r="S7868" s="25">
        <f>+VLOOKUP(E7868, TC!A:D, 2, FALSE())</f>
        <v>4126.4399999999996</v>
      </c>
      <c r="T7868" t="str">
        <f t="shared" si="614"/>
        <v>COP</v>
      </c>
    </row>
    <row r="7869" spans="1:20" ht="18.75" hidden="1" customHeight="1" x14ac:dyDescent="0.25">
      <c r="A7869" t="s">
        <v>2887</v>
      </c>
      <c r="B7869" t="s">
        <v>5</v>
      </c>
      <c r="C7869" t="s">
        <v>1913</v>
      </c>
      <c r="D7869" s="24">
        <v>12059</v>
      </c>
      <c r="E7869" t="s">
        <v>1742</v>
      </c>
      <c r="F7869" t="s">
        <v>99</v>
      </c>
      <c r="G7869" t="s">
        <v>113</v>
      </c>
      <c r="I7869" t="s">
        <v>2162</v>
      </c>
      <c r="J7869" t="s">
        <v>1915</v>
      </c>
      <c r="K7869" t="s">
        <v>2021</v>
      </c>
      <c r="L7869" s="24">
        <v>51200</v>
      </c>
      <c r="M7869" s="25">
        <f>+VLOOKUP(E7869, TC!A:D, 4, FALSE())</f>
        <v>1.1350499995153209</v>
      </c>
      <c r="N7869" s="24">
        <f t="shared" si="610"/>
        <v>51200</v>
      </c>
      <c r="O7869" t="str">
        <f t="shared" si="611"/>
        <v>FACTURA</v>
      </c>
      <c r="P7869" t="str">
        <f t="shared" si="612"/>
        <v>2025</v>
      </c>
      <c r="Q7869" t="str">
        <f t="shared" si="613"/>
        <v>05</v>
      </c>
      <c r="R7869" t="str">
        <f>+IFERROR(VLOOKUP(I7869, Listado!A:B, 2, FALSE()), "COMERCIALIZADORA INTERNACIONAL CARIBBEAN EXOTICS S A")</f>
        <v>COMERCIALIZADORA INTERNACIONAL CARIBBEAN EXOTICS S A</v>
      </c>
      <c r="S7869" s="25">
        <f>+VLOOKUP(E7869, TC!A:D, 2, FALSE())</f>
        <v>4126.4399999999996</v>
      </c>
      <c r="T7869" t="str">
        <f t="shared" si="614"/>
        <v>COP</v>
      </c>
    </row>
    <row r="7870" spans="1:20" ht="18.75" hidden="1" customHeight="1" x14ac:dyDescent="0.25">
      <c r="A7870" t="s">
        <v>2887</v>
      </c>
      <c r="B7870" t="s">
        <v>5</v>
      </c>
      <c r="C7870" t="s">
        <v>1913</v>
      </c>
      <c r="D7870" s="24">
        <v>12059</v>
      </c>
      <c r="E7870" t="s">
        <v>1742</v>
      </c>
      <c r="F7870" t="s">
        <v>99</v>
      </c>
      <c r="G7870" t="s">
        <v>113</v>
      </c>
      <c r="I7870" t="s">
        <v>2162</v>
      </c>
      <c r="J7870" t="s">
        <v>1915</v>
      </c>
      <c r="K7870" t="s">
        <v>2021</v>
      </c>
      <c r="L7870" s="24">
        <v>47040</v>
      </c>
      <c r="M7870" s="25">
        <f>+VLOOKUP(E7870, TC!A:D, 4, FALSE())</f>
        <v>1.1350499995153209</v>
      </c>
      <c r="N7870" s="24">
        <f t="shared" si="610"/>
        <v>47040</v>
      </c>
      <c r="O7870" t="str">
        <f t="shared" si="611"/>
        <v>FACTURA</v>
      </c>
      <c r="P7870" t="str">
        <f t="shared" si="612"/>
        <v>2025</v>
      </c>
      <c r="Q7870" t="str">
        <f t="shared" si="613"/>
        <v>05</v>
      </c>
      <c r="R7870" t="str">
        <f>+IFERROR(VLOOKUP(I7870, Listado!A:B, 2, FALSE()), "COMERCIALIZADORA INTERNACIONAL CARIBBEAN EXOTICS S A")</f>
        <v>COMERCIALIZADORA INTERNACIONAL CARIBBEAN EXOTICS S A</v>
      </c>
      <c r="S7870" s="25">
        <f>+VLOOKUP(E7870, TC!A:D, 2, FALSE())</f>
        <v>4126.4399999999996</v>
      </c>
      <c r="T7870" t="str">
        <f t="shared" si="614"/>
        <v>COP</v>
      </c>
    </row>
    <row r="7871" spans="1:20" ht="18.75" hidden="1" customHeight="1" x14ac:dyDescent="0.25">
      <c r="A7871" t="s">
        <v>2887</v>
      </c>
      <c r="B7871" t="s">
        <v>5</v>
      </c>
      <c r="C7871" t="s">
        <v>1913</v>
      </c>
      <c r="D7871" s="24">
        <v>12059</v>
      </c>
      <c r="E7871" t="s">
        <v>1742</v>
      </c>
      <c r="F7871" t="s">
        <v>99</v>
      </c>
      <c r="G7871" t="s">
        <v>113</v>
      </c>
      <c r="I7871" t="s">
        <v>2162</v>
      </c>
      <c r="J7871" t="s">
        <v>1915</v>
      </c>
      <c r="K7871" t="s">
        <v>2021</v>
      </c>
      <c r="L7871" s="24">
        <v>36160</v>
      </c>
      <c r="M7871" s="25">
        <f>+VLOOKUP(E7871, TC!A:D, 4, FALSE())</f>
        <v>1.1350499995153209</v>
      </c>
      <c r="N7871" s="24">
        <f t="shared" si="610"/>
        <v>36160</v>
      </c>
      <c r="O7871" t="str">
        <f t="shared" si="611"/>
        <v>FACTURA</v>
      </c>
      <c r="P7871" t="str">
        <f t="shared" si="612"/>
        <v>2025</v>
      </c>
      <c r="Q7871" t="str">
        <f t="shared" si="613"/>
        <v>05</v>
      </c>
      <c r="R7871" t="str">
        <f>+IFERROR(VLOOKUP(I7871, Listado!A:B, 2, FALSE()), "COMERCIALIZADORA INTERNACIONAL CARIBBEAN EXOTICS S A")</f>
        <v>COMERCIALIZADORA INTERNACIONAL CARIBBEAN EXOTICS S A</v>
      </c>
      <c r="S7871" s="25">
        <f>+VLOOKUP(E7871, TC!A:D, 2, FALSE())</f>
        <v>4126.4399999999996</v>
      </c>
      <c r="T7871" t="str">
        <f t="shared" si="614"/>
        <v>COP</v>
      </c>
    </row>
    <row r="7872" spans="1:20" ht="18.75" hidden="1" customHeight="1" x14ac:dyDescent="0.25">
      <c r="A7872" t="s">
        <v>2887</v>
      </c>
      <c r="B7872" t="s">
        <v>5</v>
      </c>
      <c r="C7872" t="s">
        <v>1913</v>
      </c>
      <c r="D7872" s="24">
        <v>12059</v>
      </c>
      <c r="E7872" t="s">
        <v>1742</v>
      </c>
      <c r="F7872" t="s">
        <v>99</v>
      </c>
      <c r="G7872" t="s">
        <v>113</v>
      </c>
      <c r="I7872" t="s">
        <v>2162</v>
      </c>
      <c r="J7872" t="s">
        <v>1915</v>
      </c>
      <c r="K7872" t="s">
        <v>2021</v>
      </c>
      <c r="L7872" s="24">
        <v>10560</v>
      </c>
      <c r="M7872" s="25">
        <f>+VLOOKUP(E7872, TC!A:D, 4, FALSE())</f>
        <v>1.1350499995153209</v>
      </c>
      <c r="N7872" s="24">
        <f t="shared" si="610"/>
        <v>10560</v>
      </c>
      <c r="O7872" t="str">
        <f t="shared" si="611"/>
        <v>FACTURA</v>
      </c>
      <c r="P7872" t="str">
        <f t="shared" si="612"/>
        <v>2025</v>
      </c>
      <c r="Q7872" t="str">
        <f t="shared" si="613"/>
        <v>05</v>
      </c>
      <c r="R7872" t="str">
        <f>+IFERROR(VLOOKUP(I7872, Listado!A:B, 2, FALSE()), "COMERCIALIZADORA INTERNACIONAL CARIBBEAN EXOTICS S A")</f>
        <v>COMERCIALIZADORA INTERNACIONAL CARIBBEAN EXOTICS S A</v>
      </c>
      <c r="S7872" s="25">
        <f>+VLOOKUP(E7872, TC!A:D, 2, FALSE())</f>
        <v>4126.4399999999996</v>
      </c>
      <c r="T7872" t="str">
        <f t="shared" si="614"/>
        <v>COP</v>
      </c>
    </row>
    <row r="7873" spans="1:20" ht="18.75" hidden="1" customHeight="1" x14ac:dyDescent="0.25">
      <c r="A7873" t="s">
        <v>2887</v>
      </c>
      <c r="B7873" t="s">
        <v>5</v>
      </c>
      <c r="C7873" t="s">
        <v>1913</v>
      </c>
      <c r="D7873" s="24">
        <v>12059</v>
      </c>
      <c r="E7873" t="s">
        <v>1742</v>
      </c>
      <c r="F7873" t="s">
        <v>99</v>
      </c>
      <c r="G7873" t="s">
        <v>113</v>
      </c>
      <c r="I7873" t="s">
        <v>2162</v>
      </c>
      <c r="J7873" t="s">
        <v>1915</v>
      </c>
      <c r="K7873" t="s">
        <v>2021</v>
      </c>
      <c r="L7873" s="24">
        <v>6720</v>
      </c>
      <c r="M7873" s="25">
        <f>+VLOOKUP(E7873, TC!A:D, 4, FALSE())</f>
        <v>1.1350499995153209</v>
      </c>
      <c r="N7873" s="24">
        <f t="shared" si="610"/>
        <v>6720</v>
      </c>
      <c r="O7873" t="str">
        <f t="shared" si="611"/>
        <v>FACTURA</v>
      </c>
      <c r="P7873" t="str">
        <f t="shared" si="612"/>
        <v>2025</v>
      </c>
      <c r="Q7873" t="str">
        <f t="shared" si="613"/>
        <v>05</v>
      </c>
      <c r="R7873" t="str">
        <f>+IFERROR(VLOOKUP(I7873, Listado!A:B, 2, FALSE()), "COMERCIALIZADORA INTERNACIONAL CARIBBEAN EXOTICS S A")</f>
        <v>COMERCIALIZADORA INTERNACIONAL CARIBBEAN EXOTICS S A</v>
      </c>
      <c r="S7873" s="25">
        <f>+VLOOKUP(E7873, TC!A:D, 2, FALSE())</f>
        <v>4126.4399999999996</v>
      </c>
      <c r="T7873" t="str">
        <f t="shared" si="614"/>
        <v>COP</v>
      </c>
    </row>
    <row r="7874" spans="1:20" ht="18.75" hidden="1" customHeight="1" x14ac:dyDescent="0.25">
      <c r="A7874" t="s">
        <v>2887</v>
      </c>
      <c r="B7874" t="s">
        <v>5</v>
      </c>
      <c r="C7874" t="s">
        <v>1913</v>
      </c>
      <c r="D7874" s="24">
        <v>12060</v>
      </c>
      <c r="E7874" t="s">
        <v>1742</v>
      </c>
      <c r="F7874" t="s">
        <v>99</v>
      </c>
      <c r="G7874" t="s">
        <v>113</v>
      </c>
      <c r="I7874" t="s">
        <v>1843</v>
      </c>
      <c r="J7874" t="s">
        <v>1915</v>
      </c>
      <c r="K7874" t="s">
        <v>2021</v>
      </c>
      <c r="L7874" s="24">
        <v>248400</v>
      </c>
      <c r="M7874" s="25">
        <f>+VLOOKUP(E7874, TC!A:D, 4, FALSE())</f>
        <v>1.1350499995153209</v>
      </c>
      <c r="N7874" s="24">
        <f t="shared" ref="N7874:N7937" si="615">+IF(F7874="EUR", (M7874*L7874), IF(I7874="JUAN MATAS SAS", (L7874/S7874), L7874))</f>
        <v>248400</v>
      </c>
      <c r="O7874" t="str">
        <f t="shared" ref="O7874:O7937" si="616">+IF(C7874="CFE", "FACTURA", IF(ISERROR(SEARCH("ANULA", H7874))=FALSE(), "ANULACIÓN FE", IF(ISERROR(SEARCH("CANCELLATION", H7874))=FALSE(), "ANULACIÓN FE", "NOTAS")))</f>
        <v>FACTURA</v>
      </c>
      <c r="P7874" t="str">
        <f t="shared" ref="P7874:P7937" si="617">+LEFT(E7874, 4)</f>
        <v>2025</v>
      </c>
      <c r="Q7874" t="str">
        <f t="shared" ref="Q7874:Q7937" si="618">+MID(E7874, 5, 2)</f>
        <v>05</v>
      </c>
      <c r="R7874" t="str">
        <f>+IFERROR(VLOOKUP(I7874, Listado!A:B, 2, FALSE()), "COMERCIALIZADORA INTERNACIONAL CARIBBEAN EXOTICS S A")</f>
        <v>LONDOÑO ECHEVERRI ALEJANDRA</v>
      </c>
      <c r="S7874" s="25">
        <f>+VLOOKUP(E7874, TC!A:D, 2, FALSE())</f>
        <v>4126.4399999999996</v>
      </c>
      <c r="T7874" t="str">
        <f t="shared" ref="T7874:T7937" si="619">+IF(I7874="JUAN MATAS SAS", "USD", F7874)</f>
        <v>COP</v>
      </c>
    </row>
    <row r="7875" spans="1:20" ht="18.75" hidden="1" customHeight="1" x14ac:dyDescent="0.25">
      <c r="A7875" t="s">
        <v>2887</v>
      </c>
      <c r="B7875" t="s">
        <v>5</v>
      </c>
      <c r="C7875" t="s">
        <v>1913</v>
      </c>
      <c r="D7875" s="24">
        <v>12060</v>
      </c>
      <c r="E7875" t="s">
        <v>1742</v>
      </c>
      <c r="F7875" t="s">
        <v>99</v>
      </c>
      <c r="G7875" t="s">
        <v>113</v>
      </c>
      <c r="I7875" t="s">
        <v>1843</v>
      </c>
      <c r="J7875" t="s">
        <v>1915</v>
      </c>
      <c r="K7875" t="s">
        <v>2021</v>
      </c>
      <c r="L7875" s="24">
        <v>119400</v>
      </c>
      <c r="M7875" s="25">
        <f>+VLOOKUP(E7875, TC!A:D, 4, FALSE())</f>
        <v>1.1350499995153209</v>
      </c>
      <c r="N7875" s="24">
        <f t="shared" si="615"/>
        <v>119400</v>
      </c>
      <c r="O7875" t="str">
        <f t="shared" si="616"/>
        <v>FACTURA</v>
      </c>
      <c r="P7875" t="str">
        <f t="shared" si="617"/>
        <v>2025</v>
      </c>
      <c r="Q7875" t="str">
        <f t="shared" si="618"/>
        <v>05</v>
      </c>
      <c r="R7875" t="str">
        <f>+IFERROR(VLOOKUP(I7875, Listado!A:B, 2, FALSE()), "COMERCIALIZADORA INTERNACIONAL CARIBBEAN EXOTICS S A")</f>
        <v>LONDOÑO ECHEVERRI ALEJANDRA</v>
      </c>
      <c r="S7875" s="25">
        <f>+VLOOKUP(E7875, TC!A:D, 2, FALSE())</f>
        <v>4126.4399999999996</v>
      </c>
      <c r="T7875" t="str">
        <f t="shared" si="619"/>
        <v>COP</v>
      </c>
    </row>
    <row r="7876" spans="1:20" ht="18.75" hidden="1" customHeight="1" x14ac:dyDescent="0.25">
      <c r="A7876" t="s">
        <v>2887</v>
      </c>
      <c r="B7876" t="s">
        <v>5</v>
      </c>
      <c r="C7876" t="s">
        <v>1913</v>
      </c>
      <c r="D7876" s="24">
        <v>12060</v>
      </c>
      <c r="E7876" t="s">
        <v>1742</v>
      </c>
      <c r="F7876" t="s">
        <v>99</v>
      </c>
      <c r="G7876" t="s">
        <v>113</v>
      </c>
      <c r="I7876" t="s">
        <v>1843</v>
      </c>
      <c r="J7876" t="s">
        <v>1915</v>
      </c>
      <c r="K7876" t="s">
        <v>2021</v>
      </c>
      <c r="L7876" s="24">
        <v>41100</v>
      </c>
      <c r="M7876" s="25">
        <f>+VLOOKUP(E7876, TC!A:D, 4, FALSE())</f>
        <v>1.1350499995153209</v>
      </c>
      <c r="N7876" s="24">
        <f t="shared" si="615"/>
        <v>41100</v>
      </c>
      <c r="O7876" t="str">
        <f t="shared" si="616"/>
        <v>FACTURA</v>
      </c>
      <c r="P7876" t="str">
        <f t="shared" si="617"/>
        <v>2025</v>
      </c>
      <c r="Q7876" t="str">
        <f t="shared" si="618"/>
        <v>05</v>
      </c>
      <c r="R7876" t="str">
        <f>+IFERROR(VLOOKUP(I7876, Listado!A:B, 2, FALSE()), "COMERCIALIZADORA INTERNACIONAL CARIBBEAN EXOTICS S A")</f>
        <v>LONDOÑO ECHEVERRI ALEJANDRA</v>
      </c>
      <c r="S7876" s="25">
        <f>+VLOOKUP(E7876, TC!A:D, 2, FALSE())</f>
        <v>4126.4399999999996</v>
      </c>
      <c r="T7876" t="str">
        <f t="shared" si="619"/>
        <v>COP</v>
      </c>
    </row>
    <row r="7877" spans="1:20" ht="18.75" hidden="1" customHeight="1" x14ac:dyDescent="0.25">
      <c r="A7877" t="s">
        <v>2887</v>
      </c>
      <c r="B7877" t="s">
        <v>5</v>
      </c>
      <c r="C7877" t="s">
        <v>1913</v>
      </c>
      <c r="D7877" s="24">
        <v>12060</v>
      </c>
      <c r="E7877" t="s">
        <v>1742</v>
      </c>
      <c r="F7877" t="s">
        <v>99</v>
      </c>
      <c r="G7877" t="s">
        <v>113</v>
      </c>
      <c r="I7877" t="s">
        <v>1843</v>
      </c>
      <c r="J7877" t="s">
        <v>1915</v>
      </c>
      <c r="K7877" t="s">
        <v>2021</v>
      </c>
      <c r="L7877" s="24">
        <v>14700</v>
      </c>
      <c r="M7877" s="25">
        <f>+VLOOKUP(E7877, TC!A:D, 4, FALSE())</f>
        <v>1.1350499995153209</v>
      </c>
      <c r="N7877" s="24">
        <f t="shared" si="615"/>
        <v>14700</v>
      </c>
      <c r="O7877" t="str">
        <f t="shared" si="616"/>
        <v>FACTURA</v>
      </c>
      <c r="P7877" t="str">
        <f t="shared" si="617"/>
        <v>2025</v>
      </c>
      <c r="Q7877" t="str">
        <f t="shared" si="618"/>
        <v>05</v>
      </c>
      <c r="R7877" t="str">
        <f>+IFERROR(VLOOKUP(I7877, Listado!A:B, 2, FALSE()), "COMERCIALIZADORA INTERNACIONAL CARIBBEAN EXOTICS S A")</f>
        <v>LONDOÑO ECHEVERRI ALEJANDRA</v>
      </c>
      <c r="S7877" s="25">
        <f>+VLOOKUP(E7877, TC!A:D, 2, FALSE())</f>
        <v>4126.4399999999996</v>
      </c>
      <c r="T7877" t="str">
        <f t="shared" si="619"/>
        <v>COP</v>
      </c>
    </row>
    <row r="7878" spans="1:20" ht="18.75" hidden="1" customHeight="1" x14ac:dyDescent="0.25">
      <c r="A7878" t="s">
        <v>2887</v>
      </c>
      <c r="B7878" t="s">
        <v>5</v>
      </c>
      <c r="C7878" t="s">
        <v>1913</v>
      </c>
      <c r="D7878" s="24">
        <v>12060</v>
      </c>
      <c r="E7878" t="s">
        <v>1742</v>
      </c>
      <c r="F7878" t="s">
        <v>99</v>
      </c>
      <c r="G7878" t="s">
        <v>113</v>
      </c>
      <c r="I7878" t="s">
        <v>1843</v>
      </c>
      <c r="J7878" t="s">
        <v>1915</v>
      </c>
      <c r="K7878" t="s">
        <v>2021</v>
      </c>
      <c r="L7878" s="24">
        <v>15900</v>
      </c>
      <c r="M7878" s="25">
        <f>+VLOOKUP(E7878, TC!A:D, 4, FALSE())</f>
        <v>1.1350499995153209</v>
      </c>
      <c r="N7878" s="24">
        <f t="shared" si="615"/>
        <v>15900</v>
      </c>
      <c r="O7878" t="str">
        <f t="shared" si="616"/>
        <v>FACTURA</v>
      </c>
      <c r="P7878" t="str">
        <f t="shared" si="617"/>
        <v>2025</v>
      </c>
      <c r="Q7878" t="str">
        <f t="shared" si="618"/>
        <v>05</v>
      </c>
      <c r="R7878" t="str">
        <f>+IFERROR(VLOOKUP(I7878, Listado!A:B, 2, FALSE()), "COMERCIALIZADORA INTERNACIONAL CARIBBEAN EXOTICS S A")</f>
        <v>LONDOÑO ECHEVERRI ALEJANDRA</v>
      </c>
      <c r="S7878" s="25">
        <f>+VLOOKUP(E7878, TC!A:D, 2, FALSE())</f>
        <v>4126.4399999999996</v>
      </c>
      <c r="T7878" t="str">
        <f t="shared" si="619"/>
        <v>COP</v>
      </c>
    </row>
    <row r="7879" spans="1:20" ht="18.75" hidden="1" customHeight="1" x14ac:dyDescent="0.25">
      <c r="A7879" t="s">
        <v>2887</v>
      </c>
      <c r="B7879" t="s">
        <v>5</v>
      </c>
      <c r="C7879" t="s">
        <v>1913</v>
      </c>
      <c r="D7879" s="24">
        <v>12060</v>
      </c>
      <c r="E7879" t="s">
        <v>1742</v>
      </c>
      <c r="F7879" t="s">
        <v>99</v>
      </c>
      <c r="G7879" t="s">
        <v>113</v>
      </c>
      <c r="I7879" t="s">
        <v>1843</v>
      </c>
      <c r="J7879" t="s">
        <v>1915</v>
      </c>
      <c r="K7879" t="s">
        <v>2021</v>
      </c>
      <c r="L7879" s="24">
        <v>10500</v>
      </c>
      <c r="M7879" s="25">
        <f>+VLOOKUP(E7879, TC!A:D, 4, FALSE())</f>
        <v>1.1350499995153209</v>
      </c>
      <c r="N7879" s="24">
        <f t="shared" si="615"/>
        <v>10500</v>
      </c>
      <c r="O7879" t="str">
        <f t="shared" si="616"/>
        <v>FACTURA</v>
      </c>
      <c r="P7879" t="str">
        <f t="shared" si="617"/>
        <v>2025</v>
      </c>
      <c r="Q7879" t="str">
        <f t="shared" si="618"/>
        <v>05</v>
      </c>
      <c r="R7879" t="str">
        <f>+IFERROR(VLOOKUP(I7879, Listado!A:B, 2, FALSE()), "COMERCIALIZADORA INTERNACIONAL CARIBBEAN EXOTICS S A")</f>
        <v>LONDOÑO ECHEVERRI ALEJANDRA</v>
      </c>
      <c r="S7879" s="25">
        <f>+VLOOKUP(E7879, TC!A:D, 2, FALSE())</f>
        <v>4126.4399999999996</v>
      </c>
      <c r="T7879" t="str">
        <f t="shared" si="619"/>
        <v>COP</v>
      </c>
    </row>
    <row r="7880" spans="1:20" ht="18.75" hidden="1" customHeight="1" x14ac:dyDescent="0.25">
      <c r="A7880" t="s">
        <v>2887</v>
      </c>
      <c r="B7880" t="s">
        <v>1923</v>
      </c>
      <c r="C7880" t="s">
        <v>1913</v>
      </c>
      <c r="D7880" s="24">
        <v>6038</v>
      </c>
      <c r="E7880" t="s">
        <v>1743</v>
      </c>
      <c r="F7880" t="s">
        <v>128</v>
      </c>
      <c r="G7880" t="s">
        <v>110</v>
      </c>
      <c r="H7880" t="s">
        <v>2957</v>
      </c>
      <c r="I7880" t="s">
        <v>1850</v>
      </c>
      <c r="J7880" t="s">
        <v>1919</v>
      </c>
      <c r="K7880" t="s">
        <v>1928</v>
      </c>
      <c r="L7880" s="24">
        <v>4388.29</v>
      </c>
      <c r="M7880" s="25">
        <f>+VLOOKUP(E7880, TC!A:D, 4, FALSE())</f>
        <v>1.135249998173756</v>
      </c>
      <c r="N7880" s="24">
        <f t="shared" si="615"/>
        <v>4388.29</v>
      </c>
      <c r="O7880" t="str">
        <f t="shared" si="616"/>
        <v>FACTURA</v>
      </c>
      <c r="P7880" t="str">
        <f t="shared" si="617"/>
        <v>2025</v>
      </c>
      <c r="Q7880" t="str">
        <f t="shared" si="618"/>
        <v>05</v>
      </c>
      <c r="R7880" t="str">
        <f>+IFERROR(VLOOKUP(I7880, Listado!A:B, 2, FALSE()), "COMERCIALIZADORA INTERNACIONAL CARIBBEAN EXOTICS S A")</f>
        <v>PEREZ MEJIA MARIA PAULINA</v>
      </c>
      <c r="S7880" s="25">
        <f>+VLOOKUP(E7880, TC!A:D, 2, FALSE())</f>
        <v>4106.79</v>
      </c>
      <c r="T7880" t="str">
        <f t="shared" si="619"/>
        <v>USD</v>
      </c>
    </row>
    <row r="7881" spans="1:20" ht="18.75" hidden="1" customHeight="1" x14ac:dyDescent="0.25">
      <c r="A7881" t="s">
        <v>2887</v>
      </c>
      <c r="B7881" t="s">
        <v>1923</v>
      </c>
      <c r="C7881" t="s">
        <v>1913</v>
      </c>
      <c r="D7881" s="24">
        <v>6038</v>
      </c>
      <c r="E7881" t="s">
        <v>1743</v>
      </c>
      <c r="F7881" t="s">
        <v>128</v>
      </c>
      <c r="G7881" t="s">
        <v>110</v>
      </c>
      <c r="H7881" t="s">
        <v>2957</v>
      </c>
      <c r="I7881" t="s">
        <v>1850</v>
      </c>
      <c r="J7881" t="s">
        <v>1919</v>
      </c>
      <c r="K7881" t="s">
        <v>45</v>
      </c>
      <c r="L7881" s="24">
        <v>7455</v>
      </c>
      <c r="M7881" s="25">
        <f>+VLOOKUP(E7881, TC!A:D, 4, FALSE())</f>
        <v>1.135249998173756</v>
      </c>
      <c r="N7881" s="24">
        <f t="shared" si="615"/>
        <v>7455</v>
      </c>
      <c r="O7881" t="str">
        <f t="shared" si="616"/>
        <v>FACTURA</v>
      </c>
      <c r="P7881" t="str">
        <f t="shared" si="617"/>
        <v>2025</v>
      </c>
      <c r="Q7881" t="str">
        <f t="shared" si="618"/>
        <v>05</v>
      </c>
      <c r="R7881" t="str">
        <f>+IFERROR(VLOOKUP(I7881, Listado!A:B, 2, FALSE()), "COMERCIALIZADORA INTERNACIONAL CARIBBEAN EXOTICS S A")</f>
        <v>PEREZ MEJIA MARIA PAULINA</v>
      </c>
      <c r="S7881" s="25">
        <f>+VLOOKUP(E7881, TC!A:D, 2, FALSE())</f>
        <v>4106.79</v>
      </c>
      <c r="T7881" t="str">
        <f t="shared" si="619"/>
        <v>USD</v>
      </c>
    </row>
    <row r="7882" spans="1:20" ht="18.75" hidden="1" customHeight="1" x14ac:dyDescent="0.25">
      <c r="A7882" t="s">
        <v>2887</v>
      </c>
      <c r="B7882" t="s">
        <v>1923</v>
      </c>
      <c r="C7882" t="s">
        <v>1913</v>
      </c>
      <c r="D7882" s="24">
        <v>6039</v>
      </c>
      <c r="E7882" t="s">
        <v>1743</v>
      </c>
      <c r="F7882" t="s">
        <v>128</v>
      </c>
      <c r="G7882" t="s">
        <v>110</v>
      </c>
      <c r="I7882" t="s">
        <v>1850</v>
      </c>
      <c r="J7882" t="s">
        <v>1919</v>
      </c>
      <c r="K7882" t="s">
        <v>1918</v>
      </c>
      <c r="L7882" s="24">
        <v>135</v>
      </c>
      <c r="M7882" s="25">
        <f>+VLOOKUP(E7882, TC!A:D, 4, FALSE())</f>
        <v>1.135249998173756</v>
      </c>
      <c r="N7882" s="24">
        <f t="shared" si="615"/>
        <v>135</v>
      </c>
      <c r="O7882" t="str">
        <f t="shared" si="616"/>
        <v>FACTURA</v>
      </c>
      <c r="P7882" t="str">
        <f t="shared" si="617"/>
        <v>2025</v>
      </c>
      <c r="Q7882" t="str">
        <f t="shared" si="618"/>
        <v>05</v>
      </c>
      <c r="R7882" t="str">
        <f>+IFERROR(VLOOKUP(I7882, Listado!A:B, 2, FALSE()), "COMERCIALIZADORA INTERNACIONAL CARIBBEAN EXOTICS S A")</f>
        <v>PEREZ MEJIA MARIA PAULINA</v>
      </c>
      <c r="S7882" s="25">
        <f>+VLOOKUP(E7882, TC!A:D, 2, FALSE())</f>
        <v>4106.79</v>
      </c>
      <c r="T7882" t="str">
        <f t="shared" si="619"/>
        <v>USD</v>
      </c>
    </row>
    <row r="7883" spans="1:20" ht="18.75" hidden="1" customHeight="1" x14ac:dyDescent="0.25">
      <c r="A7883" t="s">
        <v>2887</v>
      </c>
      <c r="B7883" t="s">
        <v>1923</v>
      </c>
      <c r="C7883" t="s">
        <v>1913</v>
      </c>
      <c r="D7883" s="24">
        <v>6040</v>
      </c>
      <c r="E7883" t="s">
        <v>1743</v>
      </c>
      <c r="F7883" t="s">
        <v>99</v>
      </c>
      <c r="G7883" t="s">
        <v>113</v>
      </c>
      <c r="I7883" t="s">
        <v>2592</v>
      </c>
      <c r="J7883" t="s">
        <v>1915</v>
      </c>
      <c r="K7883" t="s">
        <v>2593</v>
      </c>
      <c r="L7883" s="24">
        <v>1808100</v>
      </c>
      <c r="M7883" s="25">
        <f>+VLOOKUP(E7883, TC!A:D, 4, FALSE())</f>
        <v>1.135249998173756</v>
      </c>
      <c r="N7883" s="24">
        <f t="shared" si="615"/>
        <v>1808100</v>
      </c>
      <c r="O7883" t="str">
        <f t="shared" si="616"/>
        <v>FACTURA</v>
      </c>
      <c r="P7883" t="str">
        <f t="shared" si="617"/>
        <v>2025</v>
      </c>
      <c r="Q7883" t="str">
        <f t="shared" si="618"/>
        <v>05</v>
      </c>
      <c r="R7883" t="str">
        <f>+IFERROR(VLOOKUP(I7883, Listado!A:B, 2, FALSE()), "COMERCIALIZADORA INTERNACIONAL CARIBBEAN EXOTICS S A")</f>
        <v>COMERCIALIZADORA INTERNACIONAL CARIBBEAN EXOTICS S A</v>
      </c>
      <c r="S7883" s="25">
        <f>+VLOOKUP(E7883, TC!A:D, 2, FALSE())</f>
        <v>4106.79</v>
      </c>
      <c r="T7883" t="str">
        <f t="shared" si="619"/>
        <v>COP</v>
      </c>
    </row>
    <row r="7884" spans="1:20" ht="18.75" hidden="1" customHeight="1" x14ac:dyDescent="0.25">
      <c r="A7884" t="s">
        <v>2887</v>
      </c>
      <c r="B7884" t="s">
        <v>5</v>
      </c>
      <c r="C7884" t="s">
        <v>1913</v>
      </c>
      <c r="D7884" s="24">
        <v>12061</v>
      </c>
      <c r="E7884" t="s">
        <v>1743</v>
      </c>
      <c r="F7884" t="s">
        <v>99</v>
      </c>
      <c r="G7884" t="s">
        <v>113</v>
      </c>
      <c r="I7884" t="s">
        <v>2377</v>
      </c>
      <c r="J7884" t="s">
        <v>1915</v>
      </c>
      <c r="K7884" t="s">
        <v>2021</v>
      </c>
      <c r="L7884" s="24">
        <v>210000</v>
      </c>
      <c r="M7884" s="25">
        <f>+VLOOKUP(E7884, TC!A:D, 4, FALSE())</f>
        <v>1.135249998173756</v>
      </c>
      <c r="N7884" s="24">
        <f t="shared" si="615"/>
        <v>210000</v>
      </c>
      <c r="O7884" t="str">
        <f t="shared" si="616"/>
        <v>FACTURA</v>
      </c>
      <c r="P7884" t="str">
        <f t="shared" si="617"/>
        <v>2025</v>
      </c>
      <c r="Q7884" t="str">
        <f t="shared" si="618"/>
        <v>05</v>
      </c>
      <c r="R7884" t="str">
        <f>+IFERROR(VLOOKUP(I7884, Listado!A:B, 2, FALSE()), "COMERCIALIZADORA INTERNACIONAL CARIBBEAN EXOTICS S A")</f>
        <v>COMERCIALIZADORA INTERNACIONAL CARIBBEAN EXOTICS S A</v>
      </c>
      <c r="S7884" s="25">
        <f>+VLOOKUP(E7884, TC!A:D, 2, FALSE())</f>
        <v>4106.79</v>
      </c>
      <c r="T7884" t="str">
        <f t="shared" si="619"/>
        <v>COP</v>
      </c>
    </row>
    <row r="7885" spans="1:20" ht="18.75" hidden="1" customHeight="1" x14ac:dyDescent="0.25">
      <c r="A7885" t="s">
        <v>2887</v>
      </c>
      <c r="B7885" t="s">
        <v>1923</v>
      </c>
      <c r="C7885" t="s">
        <v>1913</v>
      </c>
      <c r="D7885" s="24">
        <v>6041</v>
      </c>
      <c r="E7885" t="s">
        <v>1743</v>
      </c>
      <c r="F7885" t="s">
        <v>99</v>
      </c>
      <c r="G7885" t="s">
        <v>1914</v>
      </c>
      <c r="I7885" t="s">
        <v>1907</v>
      </c>
      <c r="J7885" t="s">
        <v>1915</v>
      </c>
      <c r="K7885" t="s">
        <v>3066</v>
      </c>
      <c r="L7885" s="24">
        <v>3819315</v>
      </c>
      <c r="M7885" s="25">
        <f>+VLOOKUP(E7885, TC!A:D, 4, FALSE())</f>
        <v>1.135249998173756</v>
      </c>
      <c r="N7885" s="24">
        <f t="shared" si="615"/>
        <v>930.00007304975418</v>
      </c>
      <c r="O7885" t="str">
        <f t="shared" si="616"/>
        <v>FACTURA</v>
      </c>
      <c r="P7885" t="str">
        <f t="shared" si="617"/>
        <v>2025</v>
      </c>
      <c r="Q7885" t="str">
        <f t="shared" si="618"/>
        <v>05</v>
      </c>
      <c r="R7885" t="str">
        <f>+IFERROR(VLOOKUP(I7885, Listado!A:B, 2, FALSE()), "COMERCIALIZADORA INTERNACIONAL CARIBBEAN EXOTICS S A")</f>
        <v>PIEDRAHITA PEREZ MARIANA</v>
      </c>
      <c r="S7885" s="25">
        <f>+VLOOKUP(E7885, TC!A:D, 2, FALSE())</f>
        <v>4106.79</v>
      </c>
      <c r="T7885" t="str">
        <f t="shared" si="619"/>
        <v>USD</v>
      </c>
    </row>
    <row r="7886" spans="1:20" ht="18.75" hidden="1" customHeight="1" x14ac:dyDescent="0.25">
      <c r="A7886" t="s">
        <v>2887</v>
      </c>
      <c r="B7886" t="s">
        <v>1923</v>
      </c>
      <c r="C7886" t="s">
        <v>1913</v>
      </c>
      <c r="D7886" s="24">
        <v>6041</v>
      </c>
      <c r="E7886" t="s">
        <v>1743</v>
      </c>
      <c r="F7886" t="s">
        <v>99</v>
      </c>
      <c r="G7886" t="s">
        <v>1914</v>
      </c>
      <c r="I7886" t="s">
        <v>1907</v>
      </c>
      <c r="J7886" t="s">
        <v>1915</v>
      </c>
      <c r="K7886" t="s">
        <v>3067</v>
      </c>
      <c r="L7886" s="24">
        <v>7404542</v>
      </c>
      <c r="M7886" s="25">
        <f>+VLOOKUP(E7886, TC!A:D, 4, FALSE())</f>
        <v>1.135249998173756</v>
      </c>
      <c r="N7886" s="24">
        <f t="shared" si="615"/>
        <v>1802.9999099053032</v>
      </c>
      <c r="O7886" t="str">
        <f t="shared" si="616"/>
        <v>FACTURA</v>
      </c>
      <c r="P7886" t="str">
        <f t="shared" si="617"/>
        <v>2025</v>
      </c>
      <c r="Q7886" t="str">
        <f t="shared" si="618"/>
        <v>05</v>
      </c>
      <c r="R7886" t="str">
        <f>+IFERROR(VLOOKUP(I7886, Listado!A:B, 2, FALSE()), "COMERCIALIZADORA INTERNACIONAL CARIBBEAN EXOTICS S A")</f>
        <v>PIEDRAHITA PEREZ MARIANA</v>
      </c>
      <c r="S7886" s="25">
        <f>+VLOOKUP(E7886, TC!A:D, 2, FALSE())</f>
        <v>4106.79</v>
      </c>
      <c r="T7886" t="str">
        <f t="shared" si="619"/>
        <v>USD</v>
      </c>
    </row>
    <row r="7887" spans="1:20" ht="18.75" hidden="1" customHeight="1" x14ac:dyDescent="0.25">
      <c r="A7887" t="s">
        <v>2887</v>
      </c>
      <c r="B7887" t="s">
        <v>5</v>
      </c>
      <c r="C7887" t="s">
        <v>1913</v>
      </c>
      <c r="D7887" s="24">
        <v>12062</v>
      </c>
      <c r="E7887" t="s">
        <v>1743</v>
      </c>
      <c r="F7887" t="s">
        <v>99</v>
      </c>
      <c r="G7887" t="s">
        <v>113</v>
      </c>
      <c r="I7887" t="s">
        <v>2824</v>
      </c>
      <c r="J7887" t="s">
        <v>1915</v>
      </c>
      <c r="K7887" t="s">
        <v>2021</v>
      </c>
      <c r="L7887" s="24">
        <v>186240</v>
      </c>
      <c r="M7887" s="25">
        <f>+VLOOKUP(E7887, TC!A:D, 4, FALSE())</f>
        <v>1.135249998173756</v>
      </c>
      <c r="N7887" s="24">
        <f t="shared" si="615"/>
        <v>186240</v>
      </c>
      <c r="O7887" t="str">
        <f t="shared" si="616"/>
        <v>FACTURA</v>
      </c>
      <c r="P7887" t="str">
        <f t="shared" si="617"/>
        <v>2025</v>
      </c>
      <c r="Q7887" t="str">
        <f t="shared" si="618"/>
        <v>05</v>
      </c>
      <c r="R7887" t="str">
        <f>+IFERROR(VLOOKUP(I7887, Listado!A:B, 2, FALSE()), "COMERCIALIZADORA INTERNACIONAL CARIBBEAN EXOTICS S A")</f>
        <v>COMERCIALIZADORA INTERNACIONAL CARIBBEAN EXOTICS S A</v>
      </c>
      <c r="S7887" s="25">
        <f>+VLOOKUP(E7887, TC!A:D, 2, FALSE())</f>
        <v>4106.79</v>
      </c>
      <c r="T7887" t="str">
        <f t="shared" si="619"/>
        <v>COP</v>
      </c>
    </row>
    <row r="7888" spans="1:20" ht="18.75" hidden="1" customHeight="1" x14ac:dyDescent="0.25">
      <c r="A7888" t="s">
        <v>2887</v>
      </c>
      <c r="B7888" t="s">
        <v>5</v>
      </c>
      <c r="C7888" t="s">
        <v>1913</v>
      </c>
      <c r="D7888" s="24">
        <v>12062</v>
      </c>
      <c r="E7888" t="s">
        <v>1743</v>
      </c>
      <c r="F7888" t="s">
        <v>99</v>
      </c>
      <c r="G7888" t="s">
        <v>113</v>
      </c>
      <c r="I7888" t="s">
        <v>2824</v>
      </c>
      <c r="J7888" t="s">
        <v>1915</v>
      </c>
      <c r="K7888" t="s">
        <v>2021</v>
      </c>
      <c r="L7888" s="24">
        <v>121920</v>
      </c>
      <c r="M7888" s="25">
        <f>+VLOOKUP(E7888, TC!A:D, 4, FALSE())</f>
        <v>1.135249998173756</v>
      </c>
      <c r="N7888" s="24">
        <f t="shared" si="615"/>
        <v>121920</v>
      </c>
      <c r="O7888" t="str">
        <f t="shared" si="616"/>
        <v>FACTURA</v>
      </c>
      <c r="P7888" t="str">
        <f t="shared" si="617"/>
        <v>2025</v>
      </c>
      <c r="Q7888" t="str">
        <f t="shared" si="618"/>
        <v>05</v>
      </c>
      <c r="R7888" t="str">
        <f>+IFERROR(VLOOKUP(I7888, Listado!A:B, 2, FALSE()), "COMERCIALIZADORA INTERNACIONAL CARIBBEAN EXOTICS S A")</f>
        <v>COMERCIALIZADORA INTERNACIONAL CARIBBEAN EXOTICS S A</v>
      </c>
      <c r="S7888" s="25">
        <f>+VLOOKUP(E7888, TC!A:D, 2, FALSE())</f>
        <v>4106.79</v>
      </c>
      <c r="T7888" t="str">
        <f t="shared" si="619"/>
        <v>COP</v>
      </c>
    </row>
    <row r="7889" spans="1:20" ht="18.75" hidden="1" customHeight="1" x14ac:dyDescent="0.25">
      <c r="A7889" t="s">
        <v>2887</v>
      </c>
      <c r="B7889" t="s">
        <v>5</v>
      </c>
      <c r="C7889" t="s">
        <v>1913</v>
      </c>
      <c r="D7889" s="24">
        <v>12062</v>
      </c>
      <c r="E7889" t="s">
        <v>1743</v>
      </c>
      <c r="F7889" t="s">
        <v>99</v>
      </c>
      <c r="G7889" t="s">
        <v>113</v>
      </c>
      <c r="I7889" t="s">
        <v>2824</v>
      </c>
      <c r="J7889" t="s">
        <v>1915</v>
      </c>
      <c r="K7889" t="s">
        <v>2021</v>
      </c>
      <c r="L7889" s="24">
        <v>491840</v>
      </c>
      <c r="M7889" s="25">
        <f>+VLOOKUP(E7889, TC!A:D, 4, FALSE())</f>
        <v>1.135249998173756</v>
      </c>
      <c r="N7889" s="24">
        <f t="shared" si="615"/>
        <v>491840</v>
      </c>
      <c r="O7889" t="str">
        <f t="shared" si="616"/>
        <v>FACTURA</v>
      </c>
      <c r="P7889" t="str">
        <f t="shared" si="617"/>
        <v>2025</v>
      </c>
      <c r="Q7889" t="str">
        <f t="shared" si="618"/>
        <v>05</v>
      </c>
      <c r="R7889" t="str">
        <f>+IFERROR(VLOOKUP(I7889, Listado!A:B, 2, FALSE()), "COMERCIALIZADORA INTERNACIONAL CARIBBEAN EXOTICS S A")</f>
        <v>COMERCIALIZADORA INTERNACIONAL CARIBBEAN EXOTICS S A</v>
      </c>
      <c r="S7889" s="25">
        <f>+VLOOKUP(E7889, TC!A:D, 2, FALSE())</f>
        <v>4106.79</v>
      </c>
      <c r="T7889" t="str">
        <f t="shared" si="619"/>
        <v>COP</v>
      </c>
    </row>
    <row r="7890" spans="1:20" ht="18.75" hidden="1" customHeight="1" x14ac:dyDescent="0.25">
      <c r="A7890" t="s">
        <v>2887</v>
      </c>
      <c r="B7890" t="s">
        <v>1923</v>
      </c>
      <c r="C7890" t="s">
        <v>1913</v>
      </c>
      <c r="D7890" s="24">
        <v>6042</v>
      </c>
      <c r="E7890" t="s">
        <v>1743</v>
      </c>
      <c r="F7890" t="s">
        <v>1924</v>
      </c>
      <c r="G7890" t="s">
        <v>113</v>
      </c>
      <c r="H7890" t="s">
        <v>3101</v>
      </c>
      <c r="I7890" t="s">
        <v>1901</v>
      </c>
      <c r="J7890" t="s">
        <v>1926</v>
      </c>
      <c r="K7890" t="s">
        <v>3102</v>
      </c>
      <c r="L7890" s="24">
        <v>164.8</v>
      </c>
      <c r="M7890" s="25">
        <f>+VLOOKUP(E7890, TC!A:D, 4, FALSE())</f>
        <v>1.135249998173756</v>
      </c>
      <c r="N7890" s="24">
        <f t="shared" si="615"/>
        <v>187.08919969903502</v>
      </c>
      <c r="O7890" t="str">
        <f t="shared" si="616"/>
        <v>FACTURA</v>
      </c>
      <c r="P7890" t="str">
        <f t="shared" si="617"/>
        <v>2025</v>
      </c>
      <c r="Q7890" t="str">
        <f t="shared" si="618"/>
        <v>05</v>
      </c>
      <c r="R7890" t="str">
        <f>+IFERROR(VLOOKUP(I7890, Listado!A:B, 2, FALSE()), "COMERCIALIZADORA INTERNACIONAL CARIBBEAN EXOTICS S A")</f>
        <v>LONDOÑO ECHEVERRI ALEJANDRA</v>
      </c>
      <c r="S7890" s="25">
        <f>+VLOOKUP(E7890, TC!A:D, 2, FALSE())</f>
        <v>4106.79</v>
      </c>
      <c r="T7890" t="str">
        <f t="shared" si="619"/>
        <v>EUR</v>
      </c>
    </row>
    <row r="7891" spans="1:20" ht="18.75" hidden="1" customHeight="1" x14ac:dyDescent="0.25">
      <c r="A7891" t="s">
        <v>2887</v>
      </c>
      <c r="B7891" t="s">
        <v>1923</v>
      </c>
      <c r="C7891" t="s">
        <v>1913</v>
      </c>
      <c r="D7891" s="24">
        <v>6042</v>
      </c>
      <c r="E7891" t="s">
        <v>1743</v>
      </c>
      <c r="F7891" t="s">
        <v>1924</v>
      </c>
      <c r="G7891" t="s">
        <v>113</v>
      </c>
      <c r="H7891" t="s">
        <v>3101</v>
      </c>
      <c r="I7891" t="s">
        <v>1901</v>
      </c>
      <c r="J7891" t="s">
        <v>1926</v>
      </c>
      <c r="K7891" t="s">
        <v>1928</v>
      </c>
      <c r="L7891" s="24">
        <v>857.13</v>
      </c>
      <c r="M7891" s="25">
        <f>+VLOOKUP(E7891, TC!A:D, 4, FALSE())</f>
        <v>1.135249998173756</v>
      </c>
      <c r="N7891" s="24">
        <f t="shared" si="615"/>
        <v>973.05683093467155</v>
      </c>
      <c r="O7891" t="str">
        <f t="shared" si="616"/>
        <v>FACTURA</v>
      </c>
      <c r="P7891" t="str">
        <f t="shared" si="617"/>
        <v>2025</v>
      </c>
      <c r="Q7891" t="str">
        <f t="shared" si="618"/>
        <v>05</v>
      </c>
      <c r="R7891" t="str">
        <f>+IFERROR(VLOOKUP(I7891, Listado!A:B, 2, FALSE()), "COMERCIALIZADORA INTERNACIONAL CARIBBEAN EXOTICS S A")</f>
        <v>LONDOÑO ECHEVERRI ALEJANDRA</v>
      </c>
      <c r="S7891" s="25">
        <f>+VLOOKUP(E7891, TC!A:D, 2, FALSE())</f>
        <v>4106.79</v>
      </c>
      <c r="T7891" t="str">
        <f t="shared" si="619"/>
        <v>EUR</v>
      </c>
    </row>
    <row r="7892" spans="1:20" ht="18.75" hidden="1" customHeight="1" x14ac:dyDescent="0.25">
      <c r="A7892" t="s">
        <v>2887</v>
      </c>
      <c r="B7892" t="s">
        <v>1923</v>
      </c>
      <c r="C7892" t="s">
        <v>1913</v>
      </c>
      <c r="D7892" s="24">
        <v>6042</v>
      </c>
      <c r="E7892" t="s">
        <v>1743</v>
      </c>
      <c r="F7892" t="s">
        <v>1924</v>
      </c>
      <c r="G7892" t="s">
        <v>113</v>
      </c>
      <c r="H7892" t="s">
        <v>3101</v>
      </c>
      <c r="I7892" t="s">
        <v>1901</v>
      </c>
      <c r="J7892" t="s">
        <v>1926</v>
      </c>
      <c r="K7892" t="s">
        <v>2951</v>
      </c>
      <c r="L7892" s="24">
        <v>113.2</v>
      </c>
      <c r="M7892" s="25">
        <f>+VLOOKUP(E7892, TC!A:D, 4, FALSE())</f>
        <v>1.135249998173756</v>
      </c>
      <c r="N7892" s="24">
        <f t="shared" si="615"/>
        <v>128.51029979326918</v>
      </c>
      <c r="O7892" t="str">
        <f t="shared" si="616"/>
        <v>FACTURA</v>
      </c>
      <c r="P7892" t="str">
        <f t="shared" si="617"/>
        <v>2025</v>
      </c>
      <c r="Q7892" t="str">
        <f t="shared" si="618"/>
        <v>05</v>
      </c>
      <c r="R7892" t="str">
        <f>+IFERROR(VLOOKUP(I7892, Listado!A:B, 2, FALSE()), "COMERCIALIZADORA INTERNACIONAL CARIBBEAN EXOTICS S A")</f>
        <v>LONDOÑO ECHEVERRI ALEJANDRA</v>
      </c>
      <c r="S7892" s="25">
        <f>+VLOOKUP(E7892, TC!A:D, 2, FALSE())</f>
        <v>4106.79</v>
      </c>
      <c r="T7892" t="str">
        <f t="shared" si="619"/>
        <v>EUR</v>
      </c>
    </row>
    <row r="7893" spans="1:20" ht="18.75" hidden="1" customHeight="1" x14ac:dyDescent="0.25">
      <c r="A7893" t="s">
        <v>2887</v>
      </c>
      <c r="B7893" t="s">
        <v>1923</v>
      </c>
      <c r="C7893" t="s">
        <v>1913</v>
      </c>
      <c r="D7893" s="24">
        <v>6042</v>
      </c>
      <c r="E7893" t="s">
        <v>1743</v>
      </c>
      <c r="F7893" t="s">
        <v>1924</v>
      </c>
      <c r="G7893" t="s">
        <v>113</v>
      </c>
      <c r="H7893" t="s">
        <v>3101</v>
      </c>
      <c r="I7893" t="s">
        <v>1901</v>
      </c>
      <c r="J7893" t="s">
        <v>1926</v>
      </c>
      <c r="K7893" t="s">
        <v>2952</v>
      </c>
      <c r="L7893" s="24">
        <v>363</v>
      </c>
      <c r="M7893" s="25">
        <f>+VLOOKUP(E7893, TC!A:D, 4, FALSE())</f>
        <v>1.135249998173756</v>
      </c>
      <c r="N7893" s="24">
        <f t="shared" si="615"/>
        <v>412.09574933707347</v>
      </c>
      <c r="O7893" t="str">
        <f t="shared" si="616"/>
        <v>FACTURA</v>
      </c>
      <c r="P7893" t="str">
        <f t="shared" si="617"/>
        <v>2025</v>
      </c>
      <c r="Q7893" t="str">
        <f t="shared" si="618"/>
        <v>05</v>
      </c>
      <c r="R7893" t="str">
        <f>+IFERROR(VLOOKUP(I7893, Listado!A:B, 2, FALSE()), "COMERCIALIZADORA INTERNACIONAL CARIBBEAN EXOTICS S A")</f>
        <v>LONDOÑO ECHEVERRI ALEJANDRA</v>
      </c>
      <c r="S7893" s="25">
        <f>+VLOOKUP(E7893, TC!A:D, 2, FALSE())</f>
        <v>4106.79</v>
      </c>
      <c r="T7893" t="str">
        <f t="shared" si="619"/>
        <v>EUR</v>
      </c>
    </row>
    <row r="7894" spans="1:20" ht="18.75" hidden="1" customHeight="1" x14ac:dyDescent="0.25">
      <c r="A7894" t="s">
        <v>2887</v>
      </c>
      <c r="B7894" t="s">
        <v>1923</v>
      </c>
      <c r="C7894" t="s">
        <v>1913</v>
      </c>
      <c r="D7894" s="24">
        <v>6042</v>
      </c>
      <c r="E7894" t="s">
        <v>1743</v>
      </c>
      <c r="F7894" t="s">
        <v>1924</v>
      </c>
      <c r="G7894" t="s">
        <v>113</v>
      </c>
      <c r="H7894" t="s">
        <v>3101</v>
      </c>
      <c r="I7894" t="s">
        <v>1901</v>
      </c>
      <c r="J7894" t="s">
        <v>1926</v>
      </c>
      <c r="K7894" t="s">
        <v>2954</v>
      </c>
      <c r="L7894" s="24">
        <v>213.3</v>
      </c>
      <c r="M7894" s="25">
        <f>+VLOOKUP(E7894, TC!A:D, 4, FALSE())</f>
        <v>1.135249998173756</v>
      </c>
      <c r="N7894" s="24">
        <f t="shared" si="615"/>
        <v>242.14882461046219</v>
      </c>
      <c r="O7894" t="str">
        <f t="shared" si="616"/>
        <v>FACTURA</v>
      </c>
      <c r="P7894" t="str">
        <f t="shared" si="617"/>
        <v>2025</v>
      </c>
      <c r="Q7894" t="str">
        <f t="shared" si="618"/>
        <v>05</v>
      </c>
      <c r="R7894" t="str">
        <f>+IFERROR(VLOOKUP(I7894, Listado!A:B, 2, FALSE()), "COMERCIALIZADORA INTERNACIONAL CARIBBEAN EXOTICS S A")</f>
        <v>LONDOÑO ECHEVERRI ALEJANDRA</v>
      </c>
      <c r="S7894" s="25">
        <f>+VLOOKUP(E7894, TC!A:D, 2, FALSE())</f>
        <v>4106.79</v>
      </c>
      <c r="T7894" t="str">
        <f t="shared" si="619"/>
        <v>EUR</v>
      </c>
    </row>
    <row r="7895" spans="1:20" ht="18.75" hidden="1" customHeight="1" x14ac:dyDescent="0.25">
      <c r="A7895" t="s">
        <v>2887</v>
      </c>
      <c r="B7895" t="s">
        <v>1923</v>
      </c>
      <c r="C7895" t="s">
        <v>1913</v>
      </c>
      <c r="D7895" s="24">
        <v>6042</v>
      </c>
      <c r="E7895" t="s">
        <v>1743</v>
      </c>
      <c r="F7895" t="s">
        <v>1924</v>
      </c>
      <c r="G7895" t="s">
        <v>113</v>
      </c>
      <c r="H7895" t="s">
        <v>3101</v>
      </c>
      <c r="I7895" t="s">
        <v>1901</v>
      </c>
      <c r="J7895" t="s">
        <v>1926</v>
      </c>
      <c r="K7895" t="s">
        <v>2955</v>
      </c>
      <c r="L7895" s="24">
        <v>397.8</v>
      </c>
      <c r="M7895" s="25">
        <f>+VLOOKUP(E7895, TC!A:D, 4, FALSE())</f>
        <v>1.135249998173756</v>
      </c>
      <c r="N7895" s="24">
        <f t="shared" si="615"/>
        <v>451.60244927352016</v>
      </c>
      <c r="O7895" t="str">
        <f t="shared" si="616"/>
        <v>FACTURA</v>
      </c>
      <c r="P7895" t="str">
        <f t="shared" si="617"/>
        <v>2025</v>
      </c>
      <c r="Q7895" t="str">
        <f t="shared" si="618"/>
        <v>05</v>
      </c>
      <c r="R7895" t="str">
        <f>+IFERROR(VLOOKUP(I7895, Listado!A:B, 2, FALSE()), "COMERCIALIZADORA INTERNACIONAL CARIBBEAN EXOTICS S A")</f>
        <v>LONDOÑO ECHEVERRI ALEJANDRA</v>
      </c>
      <c r="S7895" s="25">
        <f>+VLOOKUP(E7895, TC!A:D, 2, FALSE())</f>
        <v>4106.79</v>
      </c>
      <c r="T7895" t="str">
        <f t="shared" si="619"/>
        <v>EUR</v>
      </c>
    </row>
    <row r="7896" spans="1:20" ht="18.75" hidden="1" customHeight="1" x14ac:dyDescent="0.25">
      <c r="A7896" t="s">
        <v>2887</v>
      </c>
      <c r="B7896" t="s">
        <v>1923</v>
      </c>
      <c r="C7896" t="s">
        <v>1913</v>
      </c>
      <c r="D7896" s="24">
        <v>6042</v>
      </c>
      <c r="E7896" t="s">
        <v>1743</v>
      </c>
      <c r="F7896" t="s">
        <v>1924</v>
      </c>
      <c r="G7896" t="s">
        <v>113</v>
      </c>
      <c r="H7896" t="s">
        <v>3101</v>
      </c>
      <c r="I7896" t="s">
        <v>1901</v>
      </c>
      <c r="J7896" t="s">
        <v>1926</v>
      </c>
      <c r="K7896" t="s">
        <v>3037</v>
      </c>
      <c r="L7896" s="24">
        <v>181</v>
      </c>
      <c r="M7896" s="25">
        <f>+VLOOKUP(E7896, TC!A:D, 4, FALSE())</f>
        <v>1.135249998173756</v>
      </c>
      <c r="N7896" s="24">
        <f t="shared" si="615"/>
        <v>205.48024966944985</v>
      </c>
      <c r="O7896" t="str">
        <f t="shared" si="616"/>
        <v>FACTURA</v>
      </c>
      <c r="P7896" t="str">
        <f t="shared" si="617"/>
        <v>2025</v>
      </c>
      <c r="Q7896" t="str">
        <f t="shared" si="618"/>
        <v>05</v>
      </c>
      <c r="R7896" t="str">
        <f>+IFERROR(VLOOKUP(I7896, Listado!A:B, 2, FALSE()), "COMERCIALIZADORA INTERNACIONAL CARIBBEAN EXOTICS S A")</f>
        <v>LONDOÑO ECHEVERRI ALEJANDRA</v>
      </c>
      <c r="S7896" s="25">
        <f>+VLOOKUP(E7896, TC!A:D, 2, FALSE())</f>
        <v>4106.79</v>
      </c>
      <c r="T7896" t="str">
        <f t="shared" si="619"/>
        <v>EUR</v>
      </c>
    </row>
    <row r="7897" spans="1:20" ht="18.75" hidden="1" customHeight="1" x14ac:dyDescent="0.25">
      <c r="A7897" t="s">
        <v>2887</v>
      </c>
      <c r="B7897" t="s">
        <v>1923</v>
      </c>
      <c r="C7897" t="s">
        <v>1913</v>
      </c>
      <c r="D7897" s="24">
        <v>6042</v>
      </c>
      <c r="E7897" t="s">
        <v>1743</v>
      </c>
      <c r="F7897" t="s">
        <v>1924</v>
      </c>
      <c r="G7897" t="s">
        <v>113</v>
      </c>
      <c r="H7897" t="s">
        <v>3101</v>
      </c>
      <c r="I7897" t="s">
        <v>1901</v>
      </c>
      <c r="J7897" t="s">
        <v>1926</v>
      </c>
      <c r="K7897" t="s">
        <v>3038</v>
      </c>
      <c r="L7897" s="24">
        <v>86.5</v>
      </c>
      <c r="M7897" s="25">
        <f>+VLOOKUP(E7897, TC!A:D, 4, FALSE())</f>
        <v>1.135249998173756</v>
      </c>
      <c r="N7897" s="24">
        <f t="shared" si="615"/>
        <v>98.199124842029903</v>
      </c>
      <c r="O7897" t="str">
        <f t="shared" si="616"/>
        <v>FACTURA</v>
      </c>
      <c r="P7897" t="str">
        <f t="shared" si="617"/>
        <v>2025</v>
      </c>
      <c r="Q7897" t="str">
        <f t="shared" si="618"/>
        <v>05</v>
      </c>
      <c r="R7897" t="str">
        <f>+IFERROR(VLOOKUP(I7897, Listado!A:B, 2, FALSE()), "COMERCIALIZADORA INTERNACIONAL CARIBBEAN EXOTICS S A")</f>
        <v>LONDOÑO ECHEVERRI ALEJANDRA</v>
      </c>
      <c r="S7897" s="25">
        <f>+VLOOKUP(E7897, TC!A:D, 2, FALSE())</f>
        <v>4106.79</v>
      </c>
      <c r="T7897" t="str">
        <f t="shared" si="619"/>
        <v>EUR</v>
      </c>
    </row>
    <row r="7898" spans="1:20" ht="18.75" hidden="1" customHeight="1" x14ac:dyDescent="0.25">
      <c r="A7898" t="s">
        <v>2887</v>
      </c>
      <c r="B7898" t="s">
        <v>1923</v>
      </c>
      <c r="C7898" t="s">
        <v>1913</v>
      </c>
      <c r="D7898" s="24">
        <v>6043</v>
      </c>
      <c r="E7898" t="s">
        <v>1743</v>
      </c>
      <c r="F7898" t="s">
        <v>128</v>
      </c>
      <c r="G7898" t="s">
        <v>108</v>
      </c>
      <c r="H7898" t="s">
        <v>2006</v>
      </c>
      <c r="I7898" t="s">
        <v>1878</v>
      </c>
      <c r="J7898" t="s">
        <v>2007</v>
      </c>
      <c r="K7898" t="s">
        <v>2008</v>
      </c>
      <c r="L7898" s="24">
        <v>1120</v>
      </c>
      <c r="M7898" s="25">
        <f>+VLOOKUP(E7898, TC!A:D, 4, FALSE())</f>
        <v>1.135249998173756</v>
      </c>
      <c r="N7898" s="24">
        <f t="shared" si="615"/>
        <v>1120</v>
      </c>
      <c r="O7898" t="str">
        <f t="shared" si="616"/>
        <v>FACTURA</v>
      </c>
      <c r="P7898" t="str">
        <f t="shared" si="617"/>
        <v>2025</v>
      </c>
      <c r="Q7898" t="str">
        <f t="shared" si="618"/>
        <v>05</v>
      </c>
      <c r="R7898" t="str">
        <f>+IFERROR(VLOOKUP(I7898, Listado!A:B, 2, FALSE()), "COMERCIALIZADORA INTERNACIONAL CARIBBEAN EXOTICS S A")</f>
        <v>PIEDRAHITA PEREZ MARIANA</v>
      </c>
      <c r="S7898" s="25">
        <f>+VLOOKUP(E7898, TC!A:D, 2, FALSE())</f>
        <v>4106.79</v>
      </c>
      <c r="T7898" t="str">
        <f t="shared" si="619"/>
        <v>USD</v>
      </c>
    </row>
    <row r="7899" spans="1:20" ht="18.75" hidden="1" customHeight="1" x14ac:dyDescent="0.25">
      <c r="A7899" t="s">
        <v>2887</v>
      </c>
      <c r="B7899" t="s">
        <v>1923</v>
      </c>
      <c r="C7899" t="s">
        <v>1913</v>
      </c>
      <c r="D7899" s="24">
        <v>6043</v>
      </c>
      <c r="E7899" t="s">
        <v>1743</v>
      </c>
      <c r="F7899" t="s">
        <v>128</v>
      </c>
      <c r="G7899" t="s">
        <v>108</v>
      </c>
      <c r="H7899" t="s">
        <v>2006</v>
      </c>
      <c r="I7899" t="s">
        <v>1878</v>
      </c>
      <c r="J7899" t="s">
        <v>2007</v>
      </c>
      <c r="K7899" t="s">
        <v>2009</v>
      </c>
      <c r="L7899" s="24">
        <v>352</v>
      </c>
      <c r="M7899" s="25">
        <f>+VLOOKUP(E7899, TC!A:D, 4, FALSE())</f>
        <v>1.135249998173756</v>
      </c>
      <c r="N7899" s="24">
        <f t="shared" si="615"/>
        <v>352</v>
      </c>
      <c r="O7899" t="str">
        <f t="shared" si="616"/>
        <v>FACTURA</v>
      </c>
      <c r="P7899" t="str">
        <f t="shared" si="617"/>
        <v>2025</v>
      </c>
      <c r="Q7899" t="str">
        <f t="shared" si="618"/>
        <v>05</v>
      </c>
      <c r="R7899" t="str">
        <f>+IFERROR(VLOOKUP(I7899, Listado!A:B, 2, FALSE()), "COMERCIALIZADORA INTERNACIONAL CARIBBEAN EXOTICS S A")</f>
        <v>PIEDRAHITA PEREZ MARIANA</v>
      </c>
      <c r="S7899" s="25">
        <f>+VLOOKUP(E7899, TC!A:D, 2, FALSE())</f>
        <v>4106.79</v>
      </c>
      <c r="T7899" t="str">
        <f t="shared" si="619"/>
        <v>USD</v>
      </c>
    </row>
    <row r="7900" spans="1:20" ht="18.75" hidden="1" customHeight="1" x14ac:dyDescent="0.25">
      <c r="A7900" t="s">
        <v>2887</v>
      </c>
      <c r="B7900" t="s">
        <v>1923</v>
      </c>
      <c r="C7900" t="s">
        <v>1913</v>
      </c>
      <c r="D7900" s="24">
        <v>6043</v>
      </c>
      <c r="E7900" t="s">
        <v>1743</v>
      </c>
      <c r="F7900" t="s">
        <v>128</v>
      </c>
      <c r="G7900" t="s">
        <v>108</v>
      </c>
      <c r="H7900" t="s">
        <v>2006</v>
      </c>
      <c r="I7900" t="s">
        <v>1878</v>
      </c>
      <c r="J7900" t="s">
        <v>2007</v>
      </c>
      <c r="K7900" t="s">
        <v>2010</v>
      </c>
      <c r="L7900" s="24">
        <v>488</v>
      </c>
      <c r="M7900" s="25">
        <f>+VLOOKUP(E7900, TC!A:D, 4, FALSE())</f>
        <v>1.135249998173756</v>
      </c>
      <c r="N7900" s="24">
        <f t="shared" si="615"/>
        <v>488</v>
      </c>
      <c r="O7900" t="str">
        <f t="shared" si="616"/>
        <v>FACTURA</v>
      </c>
      <c r="P7900" t="str">
        <f t="shared" si="617"/>
        <v>2025</v>
      </c>
      <c r="Q7900" t="str">
        <f t="shared" si="618"/>
        <v>05</v>
      </c>
      <c r="R7900" t="str">
        <f>+IFERROR(VLOOKUP(I7900, Listado!A:B, 2, FALSE()), "COMERCIALIZADORA INTERNACIONAL CARIBBEAN EXOTICS S A")</f>
        <v>PIEDRAHITA PEREZ MARIANA</v>
      </c>
      <c r="S7900" s="25">
        <f>+VLOOKUP(E7900, TC!A:D, 2, FALSE())</f>
        <v>4106.79</v>
      </c>
      <c r="T7900" t="str">
        <f t="shared" si="619"/>
        <v>USD</v>
      </c>
    </row>
    <row r="7901" spans="1:20" ht="18.75" hidden="1" customHeight="1" x14ac:dyDescent="0.25">
      <c r="A7901" t="s">
        <v>2887</v>
      </c>
      <c r="B7901" t="s">
        <v>1923</v>
      </c>
      <c r="C7901" t="s">
        <v>1913</v>
      </c>
      <c r="D7901" s="24">
        <v>6043</v>
      </c>
      <c r="E7901" t="s">
        <v>1743</v>
      </c>
      <c r="F7901" t="s">
        <v>128</v>
      </c>
      <c r="G7901" t="s">
        <v>108</v>
      </c>
      <c r="H7901" t="s">
        <v>2006</v>
      </c>
      <c r="I7901" t="s">
        <v>1878</v>
      </c>
      <c r="J7901" t="s">
        <v>2007</v>
      </c>
      <c r="K7901" t="s">
        <v>2011</v>
      </c>
      <c r="L7901" s="24">
        <v>218</v>
      </c>
      <c r="M7901" s="25">
        <f>+VLOOKUP(E7901, TC!A:D, 4, FALSE())</f>
        <v>1.135249998173756</v>
      </c>
      <c r="N7901" s="24">
        <f t="shared" si="615"/>
        <v>218</v>
      </c>
      <c r="O7901" t="str">
        <f t="shared" si="616"/>
        <v>FACTURA</v>
      </c>
      <c r="P7901" t="str">
        <f t="shared" si="617"/>
        <v>2025</v>
      </c>
      <c r="Q7901" t="str">
        <f t="shared" si="618"/>
        <v>05</v>
      </c>
      <c r="R7901" t="str">
        <f>+IFERROR(VLOOKUP(I7901, Listado!A:B, 2, FALSE()), "COMERCIALIZADORA INTERNACIONAL CARIBBEAN EXOTICS S A")</f>
        <v>PIEDRAHITA PEREZ MARIANA</v>
      </c>
      <c r="S7901" s="25">
        <f>+VLOOKUP(E7901, TC!A:D, 2, FALSE())</f>
        <v>4106.79</v>
      </c>
      <c r="T7901" t="str">
        <f t="shared" si="619"/>
        <v>USD</v>
      </c>
    </row>
    <row r="7902" spans="1:20" ht="18.75" hidden="1" customHeight="1" x14ac:dyDescent="0.25">
      <c r="A7902" t="s">
        <v>2887</v>
      </c>
      <c r="B7902" t="s">
        <v>1923</v>
      </c>
      <c r="C7902" t="s">
        <v>1913</v>
      </c>
      <c r="D7902" s="24">
        <v>6044</v>
      </c>
      <c r="E7902" t="s">
        <v>1743</v>
      </c>
      <c r="F7902" t="s">
        <v>128</v>
      </c>
      <c r="G7902" t="s">
        <v>108</v>
      </c>
      <c r="H7902" t="s">
        <v>3103</v>
      </c>
      <c r="I7902" t="s">
        <v>1895</v>
      </c>
      <c r="J7902" t="s">
        <v>1998</v>
      </c>
      <c r="K7902" t="s">
        <v>2846</v>
      </c>
      <c r="L7902" s="24">
        <v>4093.32</v>
      </c>
      <c r="M7902" s="25">
        <f>+VLOOKUP(E7902, TC!A:D, 4, FALSE())</f>
        <v>1.135249998173756</v>
      </c>
      <c r="N7902" s="24">
        <f t="shared" si="615"/>
        <v>4093.32</v>
      </c>
      <c r="O7902" t="str">
        <f t="shared" si="616"/>
        <v>FACTURA</v>
      </c>
      <c r="P7902" t="str">
        <f t="shared" si="617"/>
        <v>2025</v>
      </c>
      <c r="Q7902" t="str">
        <f t="shared" si="618"/>
        <v>05</v>
      </c>
      <c r="R7902" t="str">
        <f>+IFERROR(VLOOKUP(I7902, Listado!A:B, 2, FALSE()), "COMERCIALIZADORA INTERNACIONAL CARIBBEAN EXOTICS S A")</f>
        <v>PIEDRAHITA PEREZ MARIANA</v>
      </c>
      <c r="S7902" s="25">
        <f>+VLOOKUP(E7902, TC!A:D, 2, FALSE())</f>
        <v>4106.79</v>
      </c>
      <c r="T7902" t="str">
        <f t="shared" si="619"/>
        <v>USD</v>
      </c>
    </row>
    <row r="7903" spans="1:20" ht="18.75" hidden="1" customHeight="1" x14ac:dyDescent="0.25">
      <c r="A7903" t="s">
        <v>2887</v>
      </c>
      <c r="B7903" t="s">
        <v>1923</v>
      </c>
      <c r="C7903" t="s">
        <v>1913</v>
      </c>
      <c r="D7903" s="24">
        <v>6044</v>
      </c>
      <c r="E7903" t="s">
        <v>1743</v>
      </c>
      <c r="F7903" t="s">
        <v>128</v>
      </c>
      <c r="G7903" t="s">
        <v>108</v>
      </c>
      <c r="H7903" t="s">
        <v>3103</v>
      </c>
      <c r="I7903" t="s">
        <v>1895</v>
      </c>
      <c r="J7903" t="s">
        <v>1998</v>
      </c>
      <c r="K7903" t="s">
        <v>1928</v>
      </c>
      <c r="L7903" s="24">
        <v>2869.31</v>
      </c>
      <c r="M7903" s="25">
        <f>+VLOOKUP(E7903, TC!A:D, 4, FALSE())</f>
        <v>1.135249998173756</v>
      </c>
      <c r="N7903" s="24">
        <f t="shared" si="615"/>
        <v>2869.31</v>
      </c>
      <c r="O7903" t="str">
        <f t="shared" si="616"/>
        <v>FACTURA</v>
      </c>
      <c r="P7903" t="str">
        <f t="shared" si="617"/>
        <v>2025</v>
      </c>
      <c r="Q7903" t="str">
        <f t="shared" si="618"/>
        <v>05</v>
      </c>
      <c r="R7903" t="str">
        <f>+IFERROR(VLOOKUP(I7903, Listado!A:B, 2, FALSE()), "COMERCIALIZADORA INTERNACIONAL CARIBBEAN EXOTICS S A")</f>
        <v>PIEDRAHITA PEREZ MARIANA</v>
      </c>
      <c r="S7903" s="25">
        <f>+VLOOKUP(E7903, TC!A:D, 2, FALSE())</f>
        <v>4106.79</v>
      </c>
      <c r="T7903" t="str">
        <f t="shared" si="619"/>
        <v>USD</v>
      </c>
    </row>
    <row r="7904" spans="1:20" ht="18.75" hidden="1" customHeight="1" x14ac:dyDescent="0.25">
      <c r="A7904" t="s">
        <v>2887</v>
      </c>
      <c r="B7904" t="s">
        <v>1923</v>
      </c>
      <c r="C7904" t="s">
        <v>1913</v>
      </c>
      <c r="D7904" s="24">
        <v>6044</v>
      </c>
      <c r="E7904" t="s">
        <v>1743</v>
      </c>
      <c r="F7904" t="s">
        <v>128</v>
      </c>
      <c r="G7904" t="s">
        <v>108</v>
      </c>
      <c r="H7904" t="s">
        <v>3103</v>
      </c>
      <c r="I7904" t="s">
        <v>1895</v>
      </c>
      <c r="J7904" t="s">
        <v>1998</v>
      </c>
      <c r="K7904" t="s">
        <v>2411</v>
      </c>
      <c r="L7904" s="24">
        <v>1383.2</v>
      </c>
      <c r="M7904" s="25">
        <f>+VLOOKUP(E7904, TC!A:D, 4, FALSE())</f>
        <v>1.135249998173756</v>
      </c>
      <c r="N7904" s="24">
        <f t="shared" si="615"/>
        <v>1383.2</v>
      </c>
      <c r="O7904" t="str">
        <f t="shared" si="616"/>
        <v>FACTURA</v>
      </c>
      <c r="P7904" t="str">
        <f t="shared" si="617"/>
        <v>2025</v>
      </c>
      <c r="Q7904" t="str">
        <f t="shared" si="618"/>
        <v>05</v>
      </c>
      <c r="R7904" t="str">
        <f>+IFERROR(VLOOKUP(I7904, Listado!A:B, 2, FALSE()), "COMERCIALIZADORA INTERNACIONAL CARIBBEAN EXOTICS S A")</f>
        <v>PIEDRAHITA PEREZ MARIANA</v>
      </c>
      <c r="S7904" s="25">
        <f>+VLOOKUP(E7904, TC!A:D, 2, FALSE())</f>
        <v>4106.79</v>
      </c>
      <c r="T7904" t="str">
        <f t="shared" si="619"/>
        <v>USD</v>
      </c>
    </row>
    <row r="7905" spans="1:20" ht="18.75" hidden="1" customHeight="1" x14ac:dyDescent="0.25">
      <c r="A7905" t="s">
        <v>2887</v>
      </c>
      <c r="B7905" t="s">
        <v>1923</v>
      </c>
      <c r="C7905" t="s">
        <v>1913</v>
      </c>
      <c r="D7905" s="24">
        <v>6045</v>
      </c>
      <c r="E7905" t="s">
        <v>1743</v>
      </c>
      <c r="F7905" t="s">
        <v>128</v>
      </c>
      <c r="G7905" t="s">
        <v>108</v>
      </c>
      <c r="H7905" t="s">
        <v>3104</v>
      </c>
      <c r="I7905" t="s">
        <v>1879</v>
      </c>
      <c r="J7905" t="s">
        <v>1944</v>
      </c>
      <c r="K7905" t="s">
        <v>2963</v>
      </c>
      <c r="L7905" s="24">
        <v>1200</v>
      </c>
      <c r="M7905" s="25">
        <f>+VLOOKUP(E7905, TC!A:D, 4, FALSE())</f>
        <v>1.135249998173756</v>
      </c>
      <c r="N7905" s="24">
        <f t="shared" si="615"/>
        <v>1200</v>
      </c>
      <c r="O7905" t="str">
        <f t="shared" si="616"/>
        <v>FACTURA</v>
      </c>
      <c r="P7905" t="str">
        <f t="shared" si="617"/>
        <v>2025</v>
      </c>
      <c r="Q7905" t="str">
        <f t="shared" si="618"/>
        <v>05</v>
      </c>
      <c r="R7905" t="str">
        <f>+IFERROR(VLOOKUP(I7905, Listado!A:B, 2, FALSE()), "COMERCIALIZADORA INTERNACIONAL CARIBBEAN EXOTICS S A")</f>
        <v>PIEDRAHITA PEREZ MARIANA</v>
      </c>
      <c r="S7905" s="25">
        <f>+VLOOKUP(E7905, TC!A:D, 2, FALSE())</f>
        <v>4106.79</v>
      </c>
      <c r="T7905" t="str">
        <f t="shared" si="619"/>
        <v>USD</v>
      </c>
    </row>
    <row r="7906" spans="1:20" ht="18.75" hidden="1" customHeight="1" x14ac:dyDescent="0.25">
      <c r="A7906" t="s">
        <v>2887</v>
      </c>
      <c r="B7906" t="s">
        <v>1923</v>
      </c>
      <c r="C7906" t="s">
        <v>1913</v>
      </c>
      <c r="D7906" s="24">
        <v>6045</v>
      </c>
      <c r="E7906" t="s">
        <v>1743</v>
      </c>
      <c r="F7906" t="s">
        <v>128</v>
      </c>
      <c r="G7906" t="s">
        <v>108</v>
      </c>
      <c r="H7906" t="s">
        <v>3104</v>
      </c>
      <c r="I7906" t="s">
        <v>1879</v>
      </c>
      <c r="J7906" t="s">
        <v>1944</v>
      </c>
      <c r="K7906" t="s">
        <v>2743</v>
      </c>
      <c r="L7906" s="24">
        <v>2560</v>
      </c>
      <c r="M7906" s="25">
        <f>+VLOOKUP(E7906, TC!A:D, 4, FALSE())</f>
        <v>1.135249998173756</v>
      </c>
      <c r="N7906" s="24">
        <f t="shared" si="615"/>
        <v>2560</v>
      </c>
      <c r="O7906" t="str">
        <f t="shared" si="616"/>
        <v>FACTURA</v>
      </c>
      <c r="P7906" t="str">
        <f t="shared" si="617"/>
        <v>2025</v>
      </c>
      <c r="Q7906" t="str">
        <f t="shared" si="618"/>
        <v>05</v>
      </c>
      <c r="R7906" t="str">
        <f>+IFERROR(VLOOKUP(I7906, Listado!A:B, 2, FALSE()), "COMERCIALIZADORA INTERNACIONAL CARIBBEAN EXOTICS S A")</f>
        <v>PIEDRAHITA PEREZ MARIANA</v>
      </c>
      <c r="S7906" s="25">
        <f>+VLOOKUP(E7906, TC!A:D, 2, FALSE())</f>
        <v>4106.79</v>
      </c>
      <c r="T7906" t="str">
        <f t="shared" si="619"/>
        <v>USD</v>
      </c>
    </row>
    <row r="7907" spans="1:20" ht="18.75" hidden="1" customHeight="1" x14ac:dyDescent="0.25">
      <c r="A7907" t="s">
        <v>2887</v>
      </c>
      <c r="B7907" t="s">
        <v>1923</v>
      </c>
      <c r="C7907" t="s">
        <v>1913</v>
      </c>
      <c r="D7907" s="24">
        <v>6046</v>
      </c>
      <c r="E7907" t="s">
        <v>1743</v>
      </c>
      <c r="F7907" t="s">
        <v>128</v>
      </c>
      <c r="G7907" t="s">
        <v>110</v>
      </c>
      <c r="H7907" t="s">
        <v>3105</v>
      </c>
      <c r="I7907" t="s">
        <v>1883</v>
      </c>
      <c r="J7907" t="s">
        <v>1984</v>
      </c>
      <c r="K7907" t="s">
        <v>2195</v>
      </c>
      <c r="L7907" s="24">
        <v>1388.9</v>
      </c>
      <c r="M7907" s="25">
        <f>+VLOOKUP(E7907, TC!A:D, 4, FALSE())</f>
        <v>1.135249998173756</v>
      </c>
      <c r="N7907" s="24">
        <f t="shared" si="615"/>
        <v>1388.9</v>
      </c>
      <c r="O7907" t="str">
        <f t="shared" si="616"/>
        <v>FACTURA</v>
      </c>
      <c r="P7907" t="str">
        <f t="shared" si="617"/>
        <v>2025</v>
      </c>
      <c r="Q7907" t="str">
        <f t="shared" si="618"/>
        <v>05</v>
      </c>
      <c r="R7907" t="str">
        <f>+IFERROR(VLOOKUP(I7907, Listado!A:B, 2, FALSE()), "COMERCIALIZADORA INTERNACIONAL CARIBBEAN EXOTICS S A")</f>
        <v>PEREZ MEJIA MARIA PAULINA</v>
      </c>
      <c r="S7907" s="25">
        <f>+VLOOKUP(E7907, TC!A:D, 2, FALSE())</f>
        <v>4106.79</v>
      </c>
      <c r="T7907" t="str">
        <f t="shared" si="619"/>
        <v>USD</v>
      </c>
    </row>
    <row r="7908" spans="1:20" ht="18.75" hidden="1" customHeight="1" x14ac:dyDescent="0.25">
      <c r="A7908" t="s">
        <v>2887</v>
      </c>
      <c r="B7908" t="s">
        <v>1923</v>
      </c>
      <c r="C7908" t="s">
        <v>1913</v>
      </c>
      <c r="D7908" s="24">
        <v>6046</v>
      </c>
      <c r="E7908" t="s">
        <v>1743</v>
      </c>
      <c r="F7908" t="s">
        <v>128</v>
      </c>
      <c r="G7908" t="s">
        <v>110</v>
      </c>
      <c r="H7908" t="s">
        <v>3105</v>
      </c>
      <c r="I7908" t="s">
        <v>1883</v>
      </c>
      <c r="J7908" t="s">
        <v>1984</v>
      </c>
      <c r="K7908" t="s">
        <v>1928</v>
      </c>
      <c r="L7908" s="24">
        <v>4202.5600000000004</v>
      </c>
      <c r="M7908" s="25">
        <f>+VLOOKUP(E7908, TC!A:D, 4, FALSE())</f>
        <v>1.135249998173756</v>
      </c>
      <c r="N7908" s="24">
        <f t="shared" si="615"/>
        <v>4202.5600000000004</v>
      </c>
      <c r="O7908" t="str">
        <f t="shared" si="616"/>
        <v>FACTURA</v>
      </c>
      <c r="P7908" t="str">
        <f t="shared" si="617"/>
        <v>2025</v>
      </c>
      <c r="Q7908" t="str">
        <f t="shared" si="618"/>
        <v>05</v>
      </c>
      <c r="R7908" t="str">
        <f>+IFERROR(VLOOKUP(I7908, Listado!A:B, 2, FALSE()), "COMERCIALIZADORA INTERNACIONAL CARIBBEAN EXOTICS S A")</f>
        <v>PEREZ MEJIA MARIA PAULINA</v>
      </c>
      <c r="S7908" s="25">
        <f>+VLOOKUP(E7908, TC!A:D, 2, FALSE())</f>
        <v>4106.79</v>
      </c>
      <c r="T7908" t="str">
        <f t="shared" si="619"/>
        <v>USD</v>
      </c>
    </row>
    <row r="7909" spans="1:20" ht="18.75" hidden="1" customHeight="1" x14ac:dyDescent="0.25">
      <c r="A7909" t="s">
        <v>2887</v>
      </c>
      <c r="B7909" t="s">
        <v>1923</v>
      </c>
      <c r="C7909" t="s">
        <v>1913</v>
      </c>
      <c r="D7909" s="24">
        <v>6046</v>
      </c>
      <c r="E7909" t="s">
        <v>1743</v>
      </c>
      <c r="F7909" t="s">
        <v>128</v>
      </c>
      <c r="G7909" t="s">
        <v>110</v>
      </c>
      <c r="H7909" t="s">
        <v>3105</v>
      </c>
      <c r="I7909" t="s">
        <v>1883</v>
      </c>
      <c r="J7909" t="s">
        <v>1984</v>
      </c>
      <c r="K7909" t="s">
        <v>2196</v>
      </c>
      <c r="L7909" s="24">
        <v>1188.8</v>
      </c>
      <c r="M7909" s="25">
        <f>+VLOOKUP(E7909, TC!A:D, 4, FALSE())</f>
        <v>1.135249998173756</v>
      </c>
      <c r="N7909" s="24">
        <f t="shared" si="615"/>
        <v>1188.8</v>
      </c>
      <c r="O7909" t="str">
        <f t="shared" si="616"/>
        <v>FACTURA</v>
      </c>
      <c r="P7909" t="str">
        <f t="shared" si="617"/>
        <v>2025</v>
      </c>
      <c r="Q7909" t="str">
        <f t="shared" si="618"/>
        <v>05</v>
      </c>
      <c r="R7909" t="str">
        <f>+IFERROR(VLOOKUP(I7909, Listado!A:B, 2, FALSE()), "COMERCIALIZADORA INTERNACIONAL CARIBBEAN EXOTICS S A")</f>
        <v>PEREZ MEJIA MARIA PAULINA</v>
      </c>
      <c r="S7909" s="25">
        <f>+VLOOKUP(E7909, TC!A:D, 2, FALSE())</f>
        <v>4106.79</v>
      </c>
      <c r="T7909" t="str">
        <f t="shared" si="619"/>
        <v>USD</v>
      </c>
    </row>
    <row r="7910" spans="1:20" ht="18.75" hidden="1" customHeight="1" x14ac:dyDescent="0.25">
      <c r="A7910" t="s">
        <v>2887</v>
      </c>
      <c r="B7910" t="s">
        <v>1923</v>
      </c>
      <c r="C7910" t="s">
        <v>1913</v>
      </c>
      <c r="D7910" s="24">
        <v>6046</v>
      </c>
      <c r="E7910" t="s">
        <v>1743</v>
      </c>
      <c r="F7910" t="s">
        <v>128</v>
      </c>
      <c r="G7910" t="s">
        <v>110</v>
      </c>
      <c r="H7910" t="s">
        <v>3105</v>
      </c>
      <c r="I7910" t="s">
        <v>1883</v>
      </c>
      <c r="J7910" t="s">
        <v>1984</v>
      </c>
      <c r="K7910" t="s">
        <v>2197</v>
      </c>
      <c r="L7910" s="24">
        <v>1112.1300000000001</v>
      </c>
      <c r="M7910" s="25">
        <f>+VLOOKUP(E7910, TC!A:D, 4, FALSE())</f>
        <v>1.135249998173756</v>
      </c>
      <c r="N7910" s="24">
        <f t="shared" si="615"/>
        <v>1112.1300000000001</v>
      </c>
      <c r="O7910" t="str">
        <f t="shared" si="616"/>
        <v>FACTURA</v>
      </c>
      <c r="P7910" t="str">
        <f t="shared" si="617"/>
        <v>2025</v>
      </c>
      <c r="Q7910" t="str">
        <f t="shared" si="618"/>
        <v>05</v>
      </c>
      <c r="R7910" t="str">
        <f>+IFERROR(VLOOKUP(I7910, Listado!A:B, 2, FALSE()), "COMERCIALIZADORA INTERNACIONAL CARIBBEAN EXOTICS S A")</f>
        <v>PEREZ MEJIA MARIA PAULINA</v>
      </c>
      <c r="S7910" s="25">
        <f>+VLOOKUP(E7910, TC!A:D, 2, FALSE())</f>
        <v>4106.79</v>
      </c>
      <c r="T7910" t="str">
        <f t="shared" si="619"/>
        <v>USD</v>
      </c>
    </row>
    <row r="7911" spans="1:20" ht="18.75" hidden="1" customHeight="1" x14ac:dyDescent="0.25">
      <c r="A7911" t="s">
        <v>2887</v>
      </c>
      <c r="B7911" t="s">
        <v>1923</v>
      </c>
      <c r="C7911" t="s">
        <v>1913</v>
      </c>
      <c r="D7911" s="24">
        <v>6046</v>
      </c>
      <c r="E7911" t="s">
        <v>1743</v>
      </c>
      <c r="F7911" t="s">
        <v>128</v>
      </c>
      <c r="G7911" t="s">
        <v>110</v>
      </c>
      <c r="H7911" t="s">
        <v>3105</v>
      </c>
      <c r="I7911" t="s">
        <v>1883</v>
      </c>
      <c r="J7911" t="s">
        <v>1984</v>
      </c>
      <c r="K7911" t="s">
        <v>2198</v>
      </c>
      <c r="L7911" s="24">
        <v>1176</v>
      </c>
      <c r="M7911" s="25">
        <f>+VLOOKUP(E7911, TC!A:D, 4, FALSE())</f>
        <v>1.135249998173756</v>
      </c>
      <c r="N7911" s="24">
        <f t="shared" si="615"/>
        <v>1176</v>
      </c>
      <c r="O7911" t="str">
        <f t="shared" si="616"/>
        <v>FACTURA</v>
      </c>
      <c r="P7911" t="str">
        <f t="shared" si="617"/>
        <v>2025</v>
      </c>
      <c r="Q7911" t="str">
        <f t="shared" si="618"/>
        <v>05</v>
      </c>
      <c r="R7911" t="str">
        <f>+IFERROR(VLOOKUP(I7911, Listado!A:B, 2, FALSE()), "COMERCIALIZADORA INTERNACIONAL CARIBBEAN EXOTICS S A")</f>
        <v>PEREZ MEJIA MARIA PAULINA</v>
      </c>
      <c r="S7911" s="25">
        <f>+VLOOKUP(E7911, TC!A:D, 2, FALSE())</f>
        <v>4106.79</v>
      </c>
      <c r="T7911" t="str">
        <f t="shared" si="619"/>
        <v>USD</v>
      </c>
    </row>
    <row r="7912" spans="1:20" ht="18.75" hidden="1" customHeight="1" x14ac:dyDescent="0.25">
      <c r="A7912" t="s">
        <v>2887</v>
      </c>
      <c r="B7912" t="s">
        <v>1923</v>
      </c>
      <c r="C7912" t="s">
        <v>1913</v>
      </c>
      <c r="D7912" s="24">
        <v>6046</v>
      </c>
      <c r="E7912" t="s">
        <v>1743</v>
      </c>
      <c r="F7912" t="s">
        <v>128</v>
      </c>
      <c r="G7912" t="s">
        <v>110</v>
      </c>
      <c r="H7912" t="s">
        <v>3105</v>
      </c>
      <c r="I7912" t="s">
        <v>1883</v>
      </c>
      <c r="J7912" t="s">
        <v>1984</v>
      </c>
      <c r="K7912" t="s">
        <v>2382</v>
      </c>
      <c r="L7912" s="24">
        <v>3250.52</v>
      </c>
      <c r="M7912" s="25">
        <f>+VLOOKUP(E7912, TC!A:D, 4, FALSE())</f>
        <v>1.135249998173756</v>
      </c>
      <c r="N7912" s="24">
        <f t="shared" si="615"/>
        <v>3250.52</v>
      </c>
      <c r="O7912" t="str">
        <f t="shared" si="616"/>
        <v>FACTURA</v>
      </c>
      <c r="P7912" t="str">
        <f t="shared" si="617"/>
        <v>2025</v>
      </c>
      <c r="Q7912" t="str">
        <f t="shared" si="618"/>
        <v>05</v>
      </c>
      <c r="R7912" t="str">
        <f>+IFERROR(VLOOKUP(I7912, Listado!A:B, 2, FALSE()), "COMERCIALIZADORA INTERNACIONAL CARIBBEAN EXOTICS S A")</f>
        <v>PEREZ MEJIA MARIA PAULINA</v>
      </c>
      <c r="S7912" s="25">
        <f>+VLOOKUP(E7912, TC!A:D, 2, FALSE())</f>
        <v>4106.79</v>
      </c>
      <c r="T7912" t="str">
        <f t="shared" si="619"/>
        <v>USD</v>
      </c>
    </row>
    <row r="7913" spans="1:20" ht="18.75" hidden="1" customHeight="1" x14ac:dyDescent="0.25">
      <c r="A7913" t="s">
        <v>2887</v>
      </c>
      <c r="B7913" t="s">
        <v>1923</v>
      </c>
      <c r="C7913" t="s">
        <v>1913</v>
      </c>
      <c r="D7913" s="24">
        <v>6047</v>
      </c>
      <c r="E7913" t="s">
        <v>1743</v>
      </c>
      <c r="F7913" t="s">
        <v>1924</v>
      </c>
      <c r="G7913" t="s">
        <v>108</v>
      </c>
      <c r="H7913" t="s">
        <v>3106</v>
      </c>
      <c r="I7913" t="s">
        <v>1894</v>
      </c>
      <c r="J7913" t="s">
        <v>1919</v>
      </c>
      <c r="K7913" t="s">
        <v>1928</v>
      </c>
      <c r="L7913" s="24">
        <v>1766.02</v>
      </c>
      <c r="M7913" s="25">
        <f>+VLOOKUP(E7913, TC!A:D, 4, FALSE())</f>
        <v>1.135249998173756</v>
      </c>
      <c r="N7913" s="24">
        <f t="shared" si="615"/>
        <v>2004.8742017748166</v>
      </c>
      <c r="O7913" t="str">
        <f t="shared" si="616"/>
        <v>FACTURA</v>
      </c>
      <c r="P7913" t="str">
        <f t="shared" si="617"/>
        <v>2025</v>
      </c>
      <c r="Q7913" t="str">
        <f t="shared" si="618"/>
        <v>05</v>
      </c>
      <c r="R7913" t="str">
        <f>+IFERROR(VLOOKUP(I7913, Listado!A:B, 2, FALSE()), "COMERCIALIZADORA INTERNACIONAL CARIBBEAN EXOTICS S A")</f>
        <v>PIEDRAHITA PEREZ MARIANA</v>
      </c>
      <c r="S7913" s="25">
        <f>+VLOOKUP(E7913, TC!A:D, 2, FALSE())</f>
        <v>4106.79</v>
      </c>
      <c r="T7913" t="str">
        <f t="shared" si="619"/>
        <v>EUR</v>
      </c>
    </row>
    <row r="7914" spans="1:20" ht="18.75" hidden="1" customHeight="1" x14ac:dyDescent="0.25">
      <c r="A7914" t="s">
        <v>2887</v>
      </c>
      <c r="B7914" t="s">
        <v>1923</v>
      </c>
      <c r="C7914" t="s">
        <v>1913</v>
      </c>
      <c r="D7914" s="24">
        <v>6047</v>
      </c>
      <c r="E7914" t="s">
        <v>1743</v>
      </c>
      <c r="F7914" t="s">
        <v>1924</v>
      </c>
      <c r="G7914" t="s">
        <v>108</v>
      </c>
      <c r="H7914" t="s">
        <v>3106</v>
      </c>
      <c r="I7914" t="s">
        <v>1894</v>
      </c>
      <c r="J7914" t="s">
        <v>1919</v>
      </c>
      <c r="K7914" t="s">
        <v>74</v>
      </c>
      <c r="L7914" s="24">
        <v>1617.6</v>
      </c>
      <c r="M7914" s="25">
        <f>+VLOOKUP(E7914, TC!A:D, 4, FALSE())</f>
        <v>1.135249998173756</v>
      </c>
      <c r="N7914" s="24">
        <f t="shared" si="615"/>
        <v>1836.3803970458678</v>
      </c>
      <c r="O7914" t="str">
        <f t="shared" si="616"/>
        <v>FACTURA</v>
      </c>
      <c r="P7914" t="str">
        <f t="shared" si="617"/>
        <v>2025</v>
      </c>
      <c r="Q7914" t="str">
        <f t="shared" si="618"/>
        <v>05</v>
      </c>
      <c r="R7914" t="str">
        <f>+IFERROR(VLOOKUP(I7914, Listado!A:B, 2, FALSE()), "COMERCIALIZADORA INTERNACIONAL CARIBBEAN EXOTICS S A")</f>
        <v>PIEDRAHITA PEREZ MARIANA</v>
      </c>
      <c r="S7914" s="25">
        <f>+VLOOKUP(E7914, TC!A:D, 2, FALSE())</f>
        <v>4106.79</v>
      </c>
      <c r="T7914" t="str">
        <f t="shared" si="619"/>
        <v>EUR</v>
      </c>
    </row>
    <row r="7915" spans="1:20" ht="18.75" hidden="1" customHeight="1" x14ac:dyDescent="0.25">
      <c r="A7915" t="s">
        <v>2887</v>
      </c>
      <c r="B7915" t="s">
        <v>1923</v>
      </c>
      <c r="C7915" t="s">
        <v>1913</v>
      </c>
      <c r="D7915" s="24">
        <v>6047</v>
      </c>
      <c r="E7915" t="s">
        <v>1743</v>
      </c>
      <c r="F7915" t="s">
        <v>1924</v>
      </c>
      <c r="G7915" t="s">
        <v>108</v>
      </c>
      <c r="H7915" t="s">
        <v>3106</v>
      </c>
      <c r="I7915" t="s">
        <v>1894</v>
      </c>
      <c r="J7915" t="s">
        <v>1919</v>
      </c>
      <c r="K7915" t="s">
        <v>58</v>
      </c>
      <c r="L7915" s="24">
        <v>3254.4</v>
      </c>
      <c r="M7915" s="25">
        <f>+VLOOKUP(E7915, TC!A:D, 4, FALSE())</f>
        <v>1.135249998173756</v>
      </c>
      <c r="N7915" s="24">
        <f t="shared" si="615"/>
        <v>3694.5575940566719</v>
      </c>
      <c r="O7915" t="str">
        <f t="shared" si="616"/>
        <v>FACTURA</v>
      </c>
      <c r="P7915" t="str">
        <f t="shared" si="617"/>
        <v>2025</v>
      </c>
      <c r="Q7915" t="str">
        <f t="shared" si="618"/>
        <v>05</v>
      </c>
      <c r="R7915" t="str">
        <f>+IFERROR(VLOOKUP(I7915, Listado!A:B, 2, FALSE()), "COMERCIALIZADORA INTERNACIONAL CARIBBEAN EXOTICS S A")</f>
        <v>PIEDRAHITA PEREZ MARIANA</v>
      </c>
      <c r="S7915" s="25">
        <f>+VLOOKUP(E7915, TC!A:D, 2, FALSE())</f>
        <v>4106.79</v>
      </c>
      <c r="T7915" t="str">
        <f t="shared" si="619"/>
        <v>EUR</v>
      </c>
    </row>
    <row r="7916" spans="1:20" ht="18.75" hidden="1" customHeight="1" x14ac:dyDescent="0.25">
      <c r="A7916" t="s">
        <v>2887</v>
      </c>
      <c r="B7916" t="s">
        <v>1923</v>
      </c>
      <c r="C7916" t="s">
        <v>1913</v>
      </c>
      <c r="D7916" s="24">
        <v>6048</v>
      </c>
      <c r="E7916" t="s">
        <v>1743</v>
      </c>
      <c r="F7916" t="s">
        <v>128</v>
      </c>
      <c r="G7916" t="s">
        <v>110</v>
      </c>
      <c r="H7916" t="s">
        <v>3107</v>
      </c>
      <c r="I7916" t="s">
        <v>1851</v>
      </c>
      <c r="J7916" t="s">
        <v>1940</v>
      </c>
      <c r="K7916" t="s">
        <v>2015</v>
      </c>
      <c r="L7916" s="24">
        <v>48.5</v>
      </c>
      <c r="M7916" s="25">
        <f>+VLOOKUP(E7916, TC!A:D, 4, FALSE())</f>
        <v>1.135249998173756</v>
      </c>
      <c r="N7916" s="24">
        <f t="shared" si="615"/>
        <v>48.5</v>
      </c>
      <c r="O7916" t="str">
        <f t="shared" si="616"/>
        <v>FACTURA</v>
      </c>
      <c r="P7916" t="str">
        <f t="shared" si="617"/>
        <v>2025</v>
      </c>
      <c r="Q7916" t="str">
        <f t="shared" si="618"/>
        <v>05</v>
      </c>
      <c r="R7916" t="str">
        <f>+IFERROR(VLOOKUP(I7916, Listado!A:B, 2, FALSE()), "COMERCIALIZADORA INTERNACIONAL CARIBBEAN EXOTICS S A")</f>
        <v>PEREZ MEJIA MARIA PAULINA</v>
      </c>
      <c r="S7916" s="25">
        <f>+VLOOKUP(E7916, TC!A:D, 2, FALSE())</f>
        <v>4106.79</v>
      </c>
      <c r="T7916" t="str">
        <f t="shared" si="619"/>
        <v>USD</v>
      </c>
    </row>
    <row r="7917" spans="1:20" ht="18.75" hidden="1" customHeight="1" x14ac:dyDescent="0.25">
      <c r="A7917" t="s">
        <v>2887</v>
      </c>
      <c r="B7917" t="s">
        <v>1923</v>
      </c>
      <c r="C7917" t="s">
        <v>1913</v>
      </c>
      <c r="D7917" s="24">
        <v>6048</v>
      </c>
      <c r="E7917" t="s">
        <v>1743</v>
      </c>
      <c r="F7917" t="s">
        <v>128</v>
      </c>
      <c r="G7917" t="s">
        <v>110</v>
      </c>
      <c r="H7917" t="s">
        <v>3107</v>
      </c>
      <c r="I7917" t="s">
        <v>1851</v>
      </c>
      <c r="J7917" t="s">
        <v>1940</v>
      </c>
      <c r="K7917" t="s">
        <v>1942</v>
      </c>
      <c r="L7917" s="24">
        <v>1155.5999999999999</v>
      </c>
      <c r="M7917" s="25">
        <f>+VLOOKUP(E7917, TC!A:D, 4, FALSE())</f>
        <v>1.135249998173756</v>
      </c>
      <c r="N7917" s="24">
        <f t="shared" si="615"/>
        <v>1155.5999999999999</v>
      </c>
      <c r="O7917" t="str">
        <f t="shared" si="616"/>
        <v>FACTURA</v>
      </c>
      <c r="P7917" t="str">
        <f t="shared" si="617"/>
        <v>2025</v>
      </c>
      <c r="Q7917" t="str">
        <f t="shared" si="618"/>
        <v>05</v>
      </c>
      <c r="R7917" t="str">
        <f>+IFERROR(VLOOKUP(I7917, Listado!A:B, 2, FALSE()), "COMERCIALIZADORA INTERNACIONAL CARIBBEAN EXOTICS S A")</f>
        <v>PEREZ MEJIA MARIA PAULINA</v>
      </c>
      <c r="S7917" s="25">
        <f>+VLOOKUP(E7917, TC!A:D, 2, FALSE())</f>
        <v>4106.79</v>
      </c>
      <c r="T7917" t="str">
        <f t="shared" si="619"/>
        <v>USD</v>
      </c>
    </row>
    <row r="7918" spans="1:20" ht="18.75" hidden="1" customHeight="1" x14ac:dyDescent="0.25">
      <c r="A7918" t="s">
        <v>2887</v>
      </c>
      <c r="B7918" t="s">
        <v>1923</v>
      </c>
      <c r="C7918" t="s">
        <v>1913</v>
      </c>
      <c r="D7918" s="24">
        <v>6048</v>
      </c>
      <c r="E7918" t="s">
        <v>1743</v>
      </c>
      <c r="F7918" t="s">
        <v>128</v>
      </c>
      <c r="G7918" t="s">
        <v>110</v>
      </c>
      <c r="H7918" t="s">
        <v>3107</v>
      </c>
      <c r="I7918" t="s">
        <v>1851</v>
      </c>
      <c r="J7918" t="s">
        <v>1940</v>
      </c>
      <c r="K7918" t="s">
        <v>2334</v>
      </c>
      <c r="L7918" s="24">
        <v>188</v>
      </c>
      <c r="M7918" s="25">
        <f>+VLOOKUP(E7918, TC!A:D, 4, FALSE())</f>
        <v>1.135249998173756</v>
      </c>
      <c r="N7918" s="24">
        <f t="shared" si="615"/>
        <v>188</v>
      </c>
      <c r="O7918" t="str">
        <f t="shared" si="616"/>
        <v>FACTURA</v>
      </c>
      <c r="P7918" t="str">
        <f t="shared" si="617"/>
        <v>2025</v>
      </c>
      <c r="Q7918" t="str">
        <f t="shared" si="618"/>
        <v>05</v>
      </c>
      <c r="R7918" t="str">
        <f>+IFERROR(VLOOKUP(I7918, Listado!A:B, 2, FALSE()), "COMERCIALIZADORA INTERNACIONAL CARIBBEAN EXOTICS S A")</f>
        <v>PEREZ MEJIA MARIA PAULINA</v>
      </c>
      <c r="S7918" s="25">
        <f>+VLOOKUP(E7918, TC!A:D, 2, FALSE())</f>
        <v>4106.79</v>
      </c>
      <c r="T7918" t="str">
        <f t="shared" si="619"/>
        <v>USD</v>
      </c>
    </row>
    <row r="7919" spans="1:20" ht="18.75" hidden="1" customHeight="1" x14ac:dyDescent="0.25">
      <c r="A7919" t="s">
        <v>2887</v>
      </c>
      <c r="B7919" t="s">
        <v>1923</v>
      </c>
      <c r="C7919" t="s">
        <v>1913</v>
      </c>
      <c r="D7919" s="24">
        <v>6048</v>
      </c>
      <c r="E7919" t="s">
        <v>1743</v>
      </c>
      <c r="F7919" t="s">
        <v>128</v>
      </c>
      <c r="G7919" t="s">
        <v>110</v>
      </c>
      <c r="H7919" t="s">
        <v>3107</v>
      </c>
      <c r="I7919" t="s">
        <v>1851</v>
      </c>
      <c r="J7919" t="s">
        <v>1940</v>
      </c>
      <c r="K7919" t="s">
        <v>2016</v>
      </c>
      <c r="L7919" s="24">
        <v>800</v>
      </c>
      <c r="M7919" s="25">
        <f>+VLOOKUP(E7919, TC!A:D, 4, FALSE())</f>
        <v>1.135249998173756</v>
      </c>
      <c r="N7919" s="24">
        <f t="shared" si="615"/>
        <v>800</v>
      </c>
      <c r="O7919" t="str">
        <f t="shared" si="616"/>
        <v>FACTURA</v>
      </c>
      <c r="P7919" t="str">
        <f t="shared" si="617"/>
        <v>2025</v>
      </c>
      <c r="Q7919" t="str">
        <f t="shared" si="618"/>
        <v>05</v>
      </c>
      <c r="R7919" t="str">
        <f>+IFERROR(VLOOKUP(I7919, Listado!A:B, 2, FALSE()), "COMERCIALIZADORA INTERNACIONAL CARIBBEAN EXOTICS S A")</f>
        <v>PEREZ MEJIA MARIA PAULINA</v>
      </c>
      <c r="S7919" s="25">
        <f>+VLOOKUP(E7919, TC!A:D, 2, FALSE())</f>
        <v>4106.79</v>
      </c>
      <c r="T7919" t="str">
        <f t="shared" si="619"/>
        <v>USD</v>
      </c>
    </row>
    <row r="7920" spans="1:20" ht="18.75" hidden="1" customHeight="1" x14ac:dyDescent="0.25">
      <c r="A7920" t="s">
        <v>2887</v>
      </c>
      <c r="B7920" t="s">
        <v>1923</v>
      </c>
      <c r="C7920" t="s">
        <v>1913</v>
      </c>
      <c r="D7920" s="24">
        <v>6048</v>
      </c>
      <c r="E7920" t="s">
        <v>1743</v>
      </c>
      <c r="F7920" t="s">
        <v>128</v>
      </c>
      <c r="G7920" t="s">
        <v>110</v>
      </c>
      <c r="H7920" t="s">
        <v>3107</v>
      </c>
      <c r="I7920" t="s">
        <v>1851</v>
      </c>
      <c r="J7920" t="s">
        <v>1940</v>
      </c>
      <c r="K7920" t="s">
        <v>3079</v>
      </c>
      <c r="L7920" s="24">
        <v>214</v>
      </c>
      <c r="M7920" s="25">
        <f>+VLOOKUP(E7920, TC!A:D, 4, FALSE())</f>
        <v>1.135249998173756</v>
      </c>
      <c r="N7920" s="24">
        <f t="shared" si="615"/>
        <v>214</v>
      </c>
      <c r="O7920" t="str">
        <f t="shared" si="616"/>
        <v>FACTURA</v>
      </c>
      <c r="P7920" t="str">
        <f t="shared" si="617"/>
        <v>2025</v>
      </c>
      <c r="Q7920" t="str">
        <f t="shared" si="618"/>
        <v>05</v>
      </c>
      <c r="R7920" t="str">
        <f>+IFERROR(VLOOKUP(I7920, Listado!A:B, 2, FALSE()), "COMERCIALIZADORA INTERNACIONAL CARIBBEAN EXOTICS S A")</f>
        <v>PEREZ MEJIA MARIA PAULINA</v>
      </c>
      <c r="S7920" s="25">
        <f>+VLOOKUP(E7920, TC!A:D, 2, FALSE())</f>
        <v>4106.79</v>
      </c>
      <c r="T7920" t="str">
        <f t="shared" si="619"/>
        <v>USD</v>
      </c>
    </row>
    <row r="7921" spans="1:20" ht="18.75" hidden="1" customHeight="1" x14ac:dyDescent="0.25">
      <c r="A7921" t="s">
        <v>2887</v>
      </c>
      <c r="B7921" t="s">
        <v>1923</v>
      </c>
      <c r="C7921" t="s">
        <v>1913</v>
      </c>
      <c r="D7921" s="24">
        <v>6048</v>
      </c>
      <c r="E7921" t="s">
        <v>1743</v>
      </c>
      <c r="F7921" t="s">
        <v>128</v>
      </c>
      <c r="G7921" t="s">
        <v>110</v>
      </c>
      <c r="H7921" t="s">
        <v>3107</v>
      </c>
      <c r="I7921" t="s">
        <v>1851</v>
      </c>
      <c r="J7921" t="s">
        <v>1940</v>
      </c>
      <c r="K7921" t="s">
        <v>2148</v>
      </c>
      <c r="L7921" s="24">
        <v>260.8</v>
      </c>
      <c r="M7921" s="25">
        <f>+VLOOKUP(E7921, TC!A:D, 4, FALSE())</f>
        <v>1.135249998173756</v>
      </c>
      <c r="N7921" s="24">
        <f t="shared" si="615"/>
        <v>260.8</v>
      </c>
      <c r="O7921" t="str">
        <f t="shared" si="616"/>
        <v>FACTURA</v>
      </c>
      <c r="P7921" t="str">
        <f t="shared" si="617"/>
        <v>2025</v>
      </c>
      <c r="Q7921" t="str">
        <f t="shared" si="618"/>
        <v>05</v>
      </c>
      <c r="R7921" t="str">
        <f>+IFERROR(VLOOKUP(I7921, Listado!A:B, 2, FALSE()), "COMERCIALIZADORA INTERNACIONAL CARIBBEAN EXOTICS S A")</f>
        <v>PEREZ MEJIA MARIA PAULINA</v>
      </c>
      <c r="S7921" s="25">
        <f>+VLOOKUP(E7921, TC!A:D, 2, FALSE())</f>
        <v>4106.79</v>
      </c>
      <c r="T7921" t="str">
        <f t="shared" si="619"/>
        <v>USD</v>
      </c>
    </row>
    <row r="7922" spans="1:20" ht="18.75" hidden="1" customHeight="1" x14ac:dyDescent="0.25">
      <c r="A7922" t="s">
        <v>2887</v>
      </c>
      <c r="B7922" t="s">
        <v>5</v>
      </c>
      <c r="C7922" t="s">
        <v>1913</v>
      </c>
      <c r="D7922" s="24">
        <v>12063</v>
      </c>
      <c r="E7922" t="s">
        <v>1743</v>
      </c>
      <c r="F7922" t="s">
        <v>1924</v>
      </c>
      <c r="G7922" t="s">
        <v>113</v>
      </c>
      <c r="H7922" t="s">
        <v>3108</v>
      </c>
      <c r="I7922" t="s">
        <v>1903</v>
      </c>
      <c r="J7922" t="s">
        <v>1919</v>
      </c>
      <c r="K7922" t="s">
        <v>72</v>
      </c>
      <c r="L7922" s="24">
        <v>3572.4079999999999</v>
      </c>
      <c r="M7922" s="25">
        <f>+VLOOKUP(E7922, TC!A:D, 4, FALSE())</f>
        <v>1.135249998173756</v>
      </c>
      <c r="N7922" s="24">
        <f t="shared" si="615"/>
        <v>4055.5761754759114</v>
      </c>
      <c r="O7922" t="str">
        <f t="shared" si="616"/>
        <v>FACTURA</v>
      </c>
      <c r="P7922" t="str">
        <f t="shared" si="617"/>
        <v>2025</v>
      </c>
      <c r="Q7922" t="str">
        <f t="shared" si="618"/>
        <v>05</v>
      </c>
      <c r="R7922" t="str">
        <f>+IFERROR(VLOOKUP(I7922, Listado!A:B, 2, FALSE()), "COMERCIALIZADORA INTERNACIONAL CARIBBEAN EXOTICS S A")</f>
        <v>LONDOÑO ECHEVERRI ALEJANDRA</v>
      </c>
      <c r="S7922" s="25">
        <f>+VLOOKUP(E7922, TC!A:D, 2, FALSE())</f>
        <v>4106.79</v>
      </c>
      <c r="T7922" t="str">
        <f t="shared" si="619"/>
        <v>EUR</v>
      </c>
    </row>
    <row r="7923" spans="1:20" ht="18.75" hidden="1" customHeight="1" x14ac:dyDescent="0.25">
      <c r="A7923" t="s">
        <v>2887</v>
      </c>
      <c r="B7923" t="s">
        <v>5</v>
      </c>
      <c r="C7923" t="s">
        <v>1913</v>
      </c>
      <c r="D7923" s="24">
        <v>12063</v>
      </c>
      <c r="E7923" t="s">
        <v>1743</v>
      </c>
      <c r="F7923" t="s">
        <v>1924</v>
      </c>
      <c r="G7923" t="s">
        <v>113</v>
      </c>
      <c r="H7923" t="s">
        <v>3108</v>
      </c>
      <c r="I7923" t="s">
        <v>1903</v>
      </c>
      <c r="J7923" t="s">
        <v>1919</v>
      </c>
      <c r="K7923" t="s">
        <v>1959</v>
      </c>
      <c r="L7923" s="24">
        <v>600</v>
      </c>
      <c r="M7923" s="25">
        <f>+VLOOKUP(E7923, TC!A:D, 4, FALSE())</f>
        <v>1.135249998173756</v>
      </c>
      <c r="N7923" s="24">
        <f t="shared" si="615"/>
        <v>681.14999890425361</v>
      </c>
      <c r="O7923" t="str">
        <f t="shared" si="616"/>
        <v>FACTURA</v>
      </c>
      <c r="P7923" t="str">
        <f t="shared" si="617"/>
        <v>2025</v>
      </c>
      <c r="Q7923" t="str">
        <f t="shared" si="618"/>
        <v>05</v>
      </c>
      <c r="R7923" t="str">
        <f>+IFERROR(VLOOKUP(I7923, Listado!A:B, 2, FALSE()), "COMERCIALIZADORA INTERNACIONAL CARIBBEAN EXOTICS S A")</f>
        <v>LONDOÑO ECHEVERRI ALEJANDRA</v>
      </c>
      <c r="S7923" s="25">
        <f>+VLOOKUP(E7923, TC!A:D, 2, FALSE())</f>
        <v>4106.79</v>
      </c>
      <c r="T7923" t="str">
        <f t="shared" si="619"/>
        <v>EUR</v>
      </c>
    </row>
    <row r="7924" spans="1:20" ht="18.75" hidden="1" customHeight="1" x14ac:dyDescent="0.25">
      <c r="A7924" t="s">
        <v>2887</v>
      </c>
      <c r="B7924" t="s">
        <v>5</v>
      </c>
      <c r="C7924" t="s">
        <v>1913</v>
      </c>
      <c r="D7924" s="24">
        <v>12063</v>
      </c>
      <c r="E7924" t="s">
        <v>1743</v>
      </c>
      <c r="F7924" t="s">
        <v>1924</v>
      </c>
      <c r="G7924" t="s">
        <v>113</v>
      </c>
      <c r="H7924" t="s">
        <v>3108</v>
      </c>
      <c r="I7924" t="s">
        <v>1903</v>
      </c>
      <c r="J7924" t="s">
        <v>1919</v>
      </c>
      <c r="K7924" t="s">
        <v>1960</v>
      </c>
      <c r="L7924" s="24">
        <v>27.591999999999999</v>
      </c>
      <c r="M7924" s="25">
        <f>+VLOOKUP(E7924, TC!A:D, 4, FALSE())</f>
        <v>1.135249998173756</v>
      </c>
      <c r="N7924" s="24">
        <f t="shared" si="615"/>
        <v>31.323817949610277</v>
      </c>
      <c r="O7924" t="str">
        <f t="shared" si="616"/>
        <v>FACTURA</v>
      </c>
      <c r="P7924" t="str">
        <f t="shared" si="617"/>
        <v>2025</v>
      </c>
      <c r="Q7924" t="str">
        <f t="shared" si="618"/>
        <v>05</v>
      </c>
      <c r="R7924" t="str">
        <f>+IFERROR(VLOOKUP(I7924, Listado!A:B, 2, FALSE()), "COMERCIALIZADORA INTERNACIONAL CARIBBEAN EXOTICS S A")</f>
        <v>LONDOÑO ECHEVERRI ALEJANDRA</v>
      </c>
      <c r="S7924" s="25">
        <f>+VLOOKUP(E7924, TC!A:D, 2, FALSE())</f>
        <v>4106.79</v>
      </c>
      <c r="T7924" t="str">
        <f t="shared" si="619"/>
        <v>EUR</v>
      </c>
    </row>
    <row r="7925" spans="1:20" ht="18.75" hidden="1" customHeight="1" x14ac:dyDescent="0.25">
      <c r="A7925" t="s">
        <v>2887</v>
      </c>
      <c r="B7925" t="s">
        <v>1923</v>
      </c>
      <c r="C7925" t="s">
        <v>1913</v>
      </c>
      <c r="D7925" s="24">
        <v>6049</v>
      </c>
      <c r="E7925" t="s">
        <v>1743</v>
      </c>
      <c r="F7925" t="s">
        <v>1924</v>
      </c>
      <c r="G7925" t="s">
        <v>108</v>
      </c>
      <c r="H7925" t="s">
        <v>3109</v>
      </c>
      <c r="I7925" t="s">
        <v>1885</v>
      </c>
      <c r="J7925" t="s">
        <v>1919</v>
      </c>
      <c r="K7925" t="s">
        <v>1928</v>
      </c>
      <c r="L7925" s="24">
        <v>1528.02</v>
      </c>
      <c r="M7925" s="25">
        <f>+VLOOKUP(E7925, TC!A:D, 4, FALSE())</f>
        <v>1.135249998173756</v>
      </c>
      <c r="N7925" s="24">
        <f t="shared" si="615"/>
        <v>1734.6847022094628</v>
      </c>
      <c r="O7925" t="str">
        <f t="shared" si="616"/>
        <v>FACTURA</v>
      </c>
      <c r="P7925" t="str">
        <f t="shared" si="617"/>
        <v>2025</v>
      </c>
      <c r="Q7925" t="str">
        <f t="shared" si="618"/>
        <v>05</v>
      </c>
      <c r="R7925" t="str">
        <f>+IFERROR(VLOOKUP(I7925, Listado!A:B, 2, FALSE()), "COMERCIALIZADORA INTERNACIONAL CARIBBEAN EXOTICS S A")</f>
        <v>PIEDRAHITA PEREZ MARIANA</v>
      </c>
      <c r="S7925" s="25">
        <f>+VLOOKUP(E7925, TC!A:D, 2, FALSE())</f>
        <v>4106.79</v>
      </c>
      <c r="T7925" t="str">
        <f t="shared" si="619"/>
        <v>EUR</v>
      </c>
    </row>
    <row r="7926" spans="1:20" ht="18.75" hidden="1" customHeight="1" x14ac:dyDescent="0.25">
      <c r="A7926" t="s">
        <v>2887</v>
      </c>
      <c r="B7926" t="s">
        <v>1923</v>
      </c>
      <c r="C7926" t="s">
        <v>1913</v>
      </c>
      <c r="D7926" s="24">
        <v>6049</v>
      </c>
      <c r="E7926" t="s">
        <v>1743</v>
      </c>
      <c r="F7926" t="s">
        <v>1924</v>
      </c>
      <c r="G7926" t="s">
        <v>108</v>
      </c>
      <c r="H7926" t="s">
        <v>3109</v>
      </c>
      <c r="I7926" t="s">
        <v>1885</v>
      </c>
      <c r="J7926" t="s">
        <v>1919</v>
      </c>
      <c r="K7926" t="s">
        <v>2620</v>
      </c>
      <c r="L7926" s="24">
        <v>4076.8</v>
      </c>
      <c r="M7926" s="25">
        <f>+VLOOKUP(E7926, TC!A:D, 4, FALSE())</f>
        <v>1.135249998173756</v>
      </c>
      <c r="N7926" s="24">
        <f t="shared" si="615"/>
        <v>4628.1871925547684</v>
      </c>
      <c r="O7926" t="str">
        <f t="shared" si="616"/>
        <v>FACTURA</v>
      </c>
      <c r="P7926" t="str">
        <f t="shared" si="617"/>
        <v>2025</v>
      </c>
      <c r="Q7926" t="str">
        <f t="shared" si="618"/>
        <v>05</v>
      </c>
      <c r="R7926" t="str">
        <f>+IFERROR(VLOOKUP(I7926, Listado!A:B, 2, FALSE()), "COMERCIALIZADORA INTERNACIONAL CARIBBEAN EXOTICS S A")</f>
        <v>PIEDRAHITA PEREZ MARIANA</v>
      </c>
      <c r="S7926" s="25">
        <f>+VLOOKUP(E7926, TC!A:D, 2, FALSE())</f>
        <v>4106.79</v>
      </c>
      <c r="T7926" t="str">
        <f t="shared" si="619"/>
        <v>EUR</v>
      </c>
    </row>
    <row r="7927" spans="1:20" ht="18.75" hidden="1" customHeight="1" x14ac:dyDescent="0.25">
      <c r="A7927" t="s">
        <v>2887</v>
      </c>
      <c r="B7927" t="s">
        <v>5</v>
      </c>
      <c r="C7927" t="s">
        <v>1913</v>
      </c>
      <c r="D7927" s="24">
        <v>12064</v>
      </c>
      <c r="E7927" t="s">
        <v>1743</v>
      </c>
      <c r="F7927" t="s">
        <v>1924</v>
      </c>
      <c r="G7927" t="s">
        <v>108</v>
      </c>
      <c r="H7927" t="s">
        <v>3110</v>
      </c>
      <c r="I7927" t="s">
        <v>1853</v>
      </c>
      <c r="J7927" t="s">
        <v>1919</v>
      </c>
      <c r="K7927" t="s">
        <v>1959</v>
      </c>
      <c r="L7927" s="24">
        <v>300</v>
      </c>
      <c r="M7927" s="25">
        <f>+VLOOKUP(E7927, TC!A:D, 4, FALSE())</f>
        <v>1.135249998173756</v>
      </c>
      <c r="N7927" s="24">
        <f t="shared" si="615"/>
        <v>340.5749994521268</v>
      </c>
      <c r="O7927" t="str">
        <f t="shared" si="616"/>
        <v>FACTURA</v>
      </c>
      <c r="P7927" t="str">
        <f t="shared" si="617"/>
        <v>2025</v>
      </c>
      <c r="Q7927" t="str">
        <f t="shared" si="618"/>
        <v>05</v>
      </c>
      <c r="R7927" t="str">
        <f>+IFERROR(VLOOKUP(I7927, Listado!A:B, 2, FALSE()), "COMERCIALIZADORA INTERNACIONAL CARIBBEAN EXOTICS S A")</f>
        <v>PIEDRAHITA PEREZ MARIANA</v>
      </c>
      <c r="S7927" s="25">
        <f>+VLOOKUP(E7927, TC!A:D, 2, FALSE())</f>
        <v>4106.79</v>
      </c>
      <c r="T7927" t="str">
        <f t="shared" si="619"/>
        <v>EUR</v>
      </c>
    </row>
    <row r="7928" spans="1:20" ht="18.75" hidden="1" customHeight="1" x14ac:dyDescent="0.25">
      <c r="A7928" t="s">
        <v>2887</v>
      </c>
      <c r="B7928" t="s">
        <v>5</v>
      </c>
      <c r="C7928" t="s">
        <v>1913</v>
      </c>
      <c r="D7928" s="24">
        <v>12064</v>
      </c>
      <c r="E7928" t="s">
        <v>1743</v>
      </c>
      <c r="F7928" t="s">
        <v>1924</v>
      </c>
      <c r="G7928" t="s">
        <v>108</v>
      </c>
      <c r="H7928" t="s">
        <v>3110</v>
      </c>
      <c r="I7928" t="s">
        <v>1853</v>
      </c>
      <c r="J7928" t="s">
        <v>1919</v>
      </c>
      <c r="K7928" t="s">
        <v>1960</v>
      </c>
      <c r="L7928" s="24">
        <v>5.9160000000000004</v>
      </c>
      <c r="M7928" s="25">
        <f>+VLOOKUP(E7928, TC!A:D, 4, FALSE())</f>
        <v>1.135249998173756</v>
      </c>
      <c r="N7928" s="24">
        <f t="shared" si="615"/>
        <v>6.7161389891959411</v>
      </c>
      <c r="O7928" t="str">
        <f t="shared" si="616"/>
        <v>FACTURA</v>
      </c>
      <c r="P7928" t="str">
        <f t="shared" si="617"/>
        <v>2025</v>
      </c>
      <c r="Q7928" t="str">
        <f t="shared" si="618"/>
        <v>05</v>
      </c>
      <c r="R7928" t="str">
        <f>+IFERROR(VLOOKUP(I7928, Listado!A:B, 2, FALSE()), "COMERCIALIZADORA INTERNACIONAL CARIBBEAN EXOTICS S A")</f>
        <v>PIEDRAHITA PEREZ MARIANA</v>
      </c>
      <c r="S7928" s="25">
        <f>+VLOOKUP(E7928, TC!A:D, 2, FALSE())</f>
        <v>4106.79</v>
      </c>
      <c r="T7928" t="str">
        <f t="shared" si="619"/>
        <v>EUR</v>
      </c>
    </row>
    <row r="7929" spans="1:20" ht="18.75" hidden="1" customHeight="1" x14ac:dyDescent="0.25">
      <c r="A7929" t="s">
        <v>2887</v>
      </c>
      <c r="B7929" t="s">
        <v>5</v>
      </c>
      <c r="C7929" t="s">
        <v>1913</v>
      </c>
      <c r="D7929" s="24">
        <v>12064</v>
      </c>
      <c r="E7929" t="s">
        <v>1743</v>
      </c>
      <c r="F7929" t="s">
        <v>1924</v>
      </c>
      <c r="G7929" t="s">
        <v>108</v>
      </c>
      <c r="H7929" t="s">
        <v>3110</v>
      </c>
      <c r="I7929" t="s">
        <v>1853</v>
      </c>
      <c r="J7929" t="s">
        <v>1919</v>
      </c>
      <c r="K7929" t="s">
        <v>55</v>
      </c>
      <c r="L7929" s="24">
        <v>1974.0840000000001</v>
      </c>
      <c r="M7929" s="25">
        <f>+VLOOKUP(E7929, TC!A:D, 4, FALSE())</f>
        <v>1.135249998173756</v>
      </c>
      <c r="N7929" s="24">
        <f t="shared" si="615"/>
        <v>2241.0788573948412</v>
      </c>
      <c r="O7929" t="str">
        <f t="shared" si="616"/>
        <v>FACTURA</v>
      </c>
      <c r="P7929" t="str">
        <f t="shared" si="617"/>
        <v>2025</v>
      </c>
      <c r="Q7929" t="str">
        <f t="shared" si="618"/>
        <v>05</v>
      </c>
      <c r="R7929" t="str">
        <f>+IFERROR(VLOOKUP(I7929, Listado!A:B, 2, FALSE()), "COMERCIALIZADORA INTERNACIONAL CARIBBEAN EXOTICS S A")</f>
        <v>PIEDRAHITA PEREZ MARIANA</v>
      </c>
      <c r="S7929" s="25">
        <f>+VLOOKUP(E7929, TC!A:D, 2, FALSE())</f>
        <v>4106.79</v>
      </c>
      <c r="T7929" t="str">
        <f t="shared" si="619"/>
        <v>EUR</v>
      </c>
    </row>
    <row r="7930" spans="1:20" ht="18.75" hidden="1" customHeight="1" x14ac:dyDescent="0.25">
      <c r="A7930" t="s">
        <v>2887</v>
      </c>
      <c r="B7930" t="s">
        <v>5</v>
      </c>
      <c r="C7930" t="s">
        <v>1913</v>
      </c>
      <c r="D7930" s="24">
        <v>12065</v>
      </c>
      <c r="E7930" t="s">
        <v>1743</v>
      </c>
      <c r="F7930" t="s">
        <v>1924</v>
      </c>
      <c r="G7930" t="s">
        <v>108</v>
      </c>
      <c r="H7930" t="s">
        <v>3111</v>
      </c>
      <c r="I7930" t="s">
        <v>1875</v>
      </c>
      <c r="J7930" t="s">
        <v>1919</v>
      </c>
      <c r="K7930" t="s">
        <v>33</v>
      </c>
      <c r="L7930" s="24">
        <v>1760.1414</v>
      </c>
      <c r="M7930" s="25">
        <f>+VLOOKUP(E7930, TC!A:D, 4, FALSE())</f>
        <v>1.135249998173756</v>
      </c>
      <c r="N7930" s="24">
        <f t="shared" si="615"/>
        <v>1998.2005211355524</v>
      </c>
      <c r="O7930" t="str">
        <f t="shared" si="616"/>
        <v>FACTURA</v>
      </c>
      <c r="P7930" t="str">
        <f t="shared" si="617"/>
        <v>2025</v>
      </c>
      <c r="Q7930" t="str">
        <f t="shared" si="618"/>
        <v>05</v>
      </c>
      <c r="R7930" t="str">
        <f>+IFERROR(VLOOKUP(I7930, Listado!A:B, 2, FALSE()), "COMERCIALIZADORA INTERNACIONAL CARIBBEAN EXOTICS S A")</f>
        <v>PIEDRAHITA PEREZ MARIANA</v>
      </c>
      <c r="S7930" s="25">
        <f>+VLOOKUP(E7930, TC!A:D, 2, FALSE())</f>
        <v>4106.79</v>
      </c>
      <c r="T7930" t="str">
        <f t="shared" si="619"/>
        <v>EUR</v>
      </c>
    </row>
    <row r="7931" spans="1:20" ht="18.75" hidden="1" customHeight="1" x14ac:dyDescent="0.25">
      <c r="A7931" t="s">
        <v>2887</v>
      </c>
      <c r="B7931" t="s">
        <v>5</v>
      </c>
      <c r="C7931" t="s">
        <v>1913</v>
      </c>
      <c r="D7931" s="24">
        <v>12065</v>
      </c>
      <c r="E7931" t="s">
        <v>1743</v>
      </c>
      <c r="F7931" t="s">
        <v>1924</v>
      </c>
      <c r="G7931" t="s">
        <v>108</v>
      </c>
      <c r="H7931" t="s">
        <v>3111</v>
      </c>
      <c r="I7931" t="s">
        <v>1875</v>
      </c>
      <c r="J7931" t="s">
        <v>1919</v>
      </c>
      <c r="K7931" t="s">
        <v>33</v>
      </c>
      <c r="L7931" s="24">
        <v>87.546300000000002</v>
      </c>
      <c r="M7931" s="25">
        <f>+VLOOKUP(E7931, TC!A:D, 4, FALSE())</f>
        <v>1.135249998173756</v>
      </c>
      <c r="N7931" s="24">
        <f t="shared" si="615"/>
        <v>99.386936915119108</v>
      </c>
      <c r="O7931" t="str">
        <f t="shared" si="616"/>
        <v>FACTURA</v>
      </c>
      <c r="P7931" t="str">
        <f t="shared" si="617"/>
        <v>2025</v>
      </c>
      <c r="Q7931" t="str">
        <f t="shared" si="618"/>
        <v>05</v>
      </c>
      <c r="R7931" t="str">
        <f>+IFERROR(VLOOKUP(I7931, Listado!A:B, 2, FALSE()), "COMERCIALIZADORA INTERNACIONAL CARIBBEAN EXOTICS S A")</f>
        <v>PIEDRAHITA PEREZ MARIANA</v>
      </c>
      <c r="S7931" s="25">
        <f>+VLOOKUP(E7931, TC!A:D, 2, FALSE())</f>
        <v>4106.79</v>
      </c>
      <c r="T7931" t="str">
        <f t="shared" si="619"/>
        <v>EUR</v>
      </c>
    </row>
    <row r="7932" spans="1:20" ht="18.75" hidden="1" customHeight="1" x14ac:dyDescent="0.25">
      <c r="A7932" t="s">
        <v>2887</v>
      </c>
      <c r="B7932" t="s">
        <v>5</v>
      </c>
      <c r="C7932" t="s">
        <v>1913</v>
      </c>
      <c r="D7932" s="24">
        <v>12065</v>
      </c>
      <c r="E7932" t="s">
        <v>1743</v>
      </c>
      <c r="F7932" t="s">
        <v>1924</v>
      </c>
      <c r="G7932" t="s">
        <v>108</v>
      </c>
      <c r="H7932" t="s">
        <v>3111</v>
      </c>
      <c r="I7932" t="s">
        <v>1875</v>
      </c>
      <c r="J7932" t="s">
        <v>1919</v>
      </c>
      <c r="K7932" t="s">
        <v>33</v>
      </c>
      <c r="L7932" s="24">
        <v>207.34649999999999</v>
      </c>
      <c r="M7932" s="25">
        <f>+VLOOKUP(E7932, TC!A:D, 4, FALSE())</f>
        <v>1.135249998173756</v>
      </c>
      <c r="N7932" s="24">
        <f t="shared" si="615"/>
        <v>235.39011374633469</v>
      </c>
      <c r="O7932" t="str">
        <f t="shared" si="616"/>
        <v>FACTURA</v>
      </c>
      <c r="P7932" t="str">
        <f t="shared" si="617"/>
        <v>2025</v>
      </c>
      <c r="Q7932" t="str">
        <f t="shared" si="618"/>
        <v>05</v>
      </c>
      <c r="R7932" t="str">
        <f>+IFERROR(VLOOKUP(I7932, Listado!A:B, 2, FALSE()), "COMERCIALIZADORA INTERNACIONAL CARIBBEAN EXOTICS S A")</f>
        <v>PIEDRAHITA PEREZ MARIANA</v>
      </c>
      <c r="S7932" s="25">
        <f>+VLOOKUP(E7932, TC!A:D, 2, FALSE())</f>
        <v>4106.79</v>
      </c>
      <c r="T7932" t="str">
        <f t="shared" si="619"/>
        <v>EUR</v>
      </c>
    </row>
    <row r="7933" spans="1:20" ht="18.75" hidden="1" customHeight="1" x14ac:dyDescent="0.25">
      <c r="A7933" t="s">
        <v>2887</v>
      </c>
      <c r="B7933" t="s">
        <v>5</v>
      </c>
      <c r="C7933" t="s">
        <v>1913</v>
      </c>
      <c r="D7933" s="24">
        <v>12065</v>
      </c>
      <c r="E7933" t="s">
        <v>1743</v>
      </c>
      <c r="F7933" t="s">
        <v>1924</v>
      </c>
      <c r="G7933" t="s">
        <v>108</v>
      </c>
      <c r="H7933" t="s">
        <v>3111</v>
      </c>
      <c r="I7933" t="s">
        <v>1875</v>
      </c>
      <c r="J7933" t="s">
        <v>1919</v>
      </c>
      <c r="K7933" t="s">
        <v>33</v>
      </c>
      <c r="L7933" s="24">
        <v>317.93130000000002</v>
      </c>
      <c r="M7933" s="25">
        <f>+VLOOKUP(E7933, TC!A:D, 4, FALSE())</f>
        <v>1.135249998173756</v>
      </c>
      <c r="N7933" s="24">
        <f t="shared" si="615"/>
        <v>360.93150774437993</v>
      </c>
      <c r="O7933" t="str">
        <f t="shared" si="616"/>
        <v>FACTURA</v>
      </c>
      <c r="P7933" t="str">
        <f t="shared" si="617"/>
        <v>2025</v>
      </c>
      <c r="Q7933" t="str">
        <f t="shared" si="618"/>
        <v>05</v>
      </c>
      <c r="R7933" t="str">
        <f>+IFERROR(VLOOKUP(I7933, Listado!A:B, 2, FALSE()), "COMERCIALIZADORA INTERNACIONAL CARIBBEAN EXOTICS S A")</f>
        <v>PIEDRAHITA PEREZ MARIANA</v>
      </c>
      <c r="S7933" s="25">
        <f>+VLOOKUP(E7933, TC!A:D, 2, FALSE())</f>
        <v>4106.79</v>
      </c>
      <c r="T7933" t="str">
        <f t="shared" si="619"/>
        <v>EUR</v>
      </c>
    </row>
    <row r="7934" spans="1:20" ht="18.75" hidden="1" customHeight="1" x14ac:dyDescent="0.25">
      <c r="A7934" t="s">
        <v>2887</v>
      </c>
      <c r="B7934" t="s">
        <v>5</v>
      </c>
      <c r="C7934" t="s">
        <v>1913</v>
      </c>
      <c r="D7934" s="24">
        <v>12065</v>
      </c>
      <c r="E7934" t="s">
        <v>1743</v>
      </c>
      <c r="F7934" t="s">
        <v>1924</v>
      </c>
      <c r="G7934" t="s">
        <v>108</v>
      </c>
      <c r="H7934" t="s">
        <v>3111</v>
      </c>
      <c r="I7934" t="s">
        <v>1875</v>
      </c>
      <c r="J7934" t="s">
        <v>1919</v>
      </c>
      <c r="K7934" t="s">
        <v>33</v>
      </c>
      <c r="L7934" s="24">
        <v>36.861600000000003</v>
      </c>
      <c r="M7934" s="25">
        <f>+VLOOKUP(E7934, TC!A:D, 4, FALSE())</f>
        <v>1.135249998173756</v>
      </c>
      <c r="N7934" s="24">
        <f t="shared" si="615"/>
        <v>41.847131332681727</v>
      </c>
      <c r="O7934" t="str">
        <f t="shared" si="616"/>
        <v>FACTURA</v>
      </c>
      <c r="P7934" t="str">
        <f t="shared" si="617"/>
        <v>2025</v>
      </c>
      <c r="Q7934" t="str">
        <f t="shared" si="618"/>
        <v>05</v>
      </c>
      <c r="R7934" t="str">
        <f>+IFERROR(VLOOKUP(I7934, Listado!A:B, 2, FALSE()), "COMERCIALIZADORA INTERNACIONAL CARIBBEAN EXOTICS S A")</f>
        <v>PIEDRAHITA PEREZ MARIANA</v>
      </c>
      <c r="S7934" s="25">
        <f>+VLOOKUP(E7934, TC!A:D, 2, FALSE())</f>
        <v>4106.79</v>
      </c>
      <c r="T7934" t="str">
        <f t="shared" si="619"/>
        <v>EUR</v>
      </c>
    </row>
    <row r="7935" spans="1:20" ht="18.75" hidden="1" customHeight="1" x14ac:dyDescent="0.25">
      <c r="A7935" t="s">
        <v>2887</v>
      </c>
      <c r="B7935" t="s">
        <v>5</v>
      </c>
      <c r="C7935" t="s">
        <v>1913</v>
      </c>
      <c r="D7935" s="24">
        <v>12065</v>
      </c>
      <c r="E7935" t="s">
        <v>1743</v>
      </c>
      <c r="F7935" t="s">
        <v>1924</v>
      </c>
      <c r="G7935" t="s">
        <v>108</v>
      </c>
      <c r="H7935" t="s">
        <v>3111</v>
      </c>
      <c r="I7935" t="s">
        <v>1875</v>
      </c>
      <c r="J7935" t="s">
        <v>1919</v>
      </c>
      <c r="K7935" t="s">
        <v>33</v>
      </c>
      <c r="L7935" s="24">
        <v>50.684699999999999</v>
      </c>
      <c r="M7935" s="25">
        <f>+VLOOKUP(E7935, TC!A:D, 4, FALSE())</f>
        <v>1.135249998173756</v>
      </c>
      <c r="N7935" s="24">
        <f t="shared" si="615"/>
        <v>57.539805582437374</v>
      </c>
      <c r="O7935" t="str">
        <f t="shared" si="616"/>
        <v>FACTURA</v>
      </c>
      <c r="P7935" t="str">
        <f t="shared" si="617"/>
        <v>2025</v>
      </c>
      <c r="Q7935" t="str">
        <f t="shared" si="618"/>
        <v>05</v>
      </c>
      <c r="R7935" t="str">
        <f>+IFERROR(VLOOKUP(I7935, Listado!A:B, 2, FALSE()), "COMERCIALIZADORA INTERNACIONAL CARIBBEAN EXOTICS S A")</f>
        <v>PIEDRAHITA PEREZ MARIANA</v>
      </c>
      <c r="S7935" s="25">
        <f>+VLOOKUP(E7935, TC!A:D, 2, FALSE())</f>
        <v>4106.79</v>
      </c>
      <c r="T7935" t="str">
        <f t="shared" si="619"/>
        <v>EUR</v>
      </c>
    </row>
    <row r="7936" spans="1:20" ht="18.75" hidden="1" customHeight="1" x14ac:dyDescent="0.25">
      <c r="A7936" t="s">
        <v>2887</v>
      </c>
      <c r="B7936" t="s">
        <v>5</v>
      </c>
      <c r="C7936" t="s">
        <v>1913</v>
      </c>
      <c r="D7936" s="24">
        <v>12065</v>
      </c>
      <c r="E7936" t="s">
        <v>1743</v>
      </c>
      <c r="F7936" t="s">
        <v>1924</v>
      </c>
      <c r="G7936" t="s">
        <v>108</v>
      </c>
      <c r="H7936" t="s">
        <v>3111</v>
      </c>
      <c r="I7936" t="s">
        <v>1875</v>
      </c>
      <c r="J7936" t="s">
        <v>1919</v>
      </c>
      <c r="K7936" t="s">
        <v>33</v>
      </c>
      <c r="L7936" s="24">
        <v>119.8002</v>
      </c>
      <c r="M7936" s="25">
        <f>+VLOOKUP(E7936, TC!A:D, 4, FALSE())</f>
        <v>1.135249998173756</v>
      </c>
      <c r="N7936" s="24">
        <f t="shared" si="615"/>
        <v>136.00317683121563</v>
      </c>
      <c r="O7936" t="str">
        <f t="shared" si="616"/>
        <v>FACTURA</v>
      </c>
      <c r="P7936" t="str">
        <f t="shared" si="617"/>
        <v>2025</v>
      </c>
      <c r="Q7936" t="str">
        <f t="shared" si="618"/>
        <v>05</v>
      </c>
      <c r="R7936" t="str">
        <f>+IFERROR(VLOOKUP(I7936, Listado!A:B, 2, FALSE()), "COMERCIALIZADORA INTERNACIONAL CARIBBEAN EXOTICS S A")</f>
        <v>PIEDRAHITA PEREZ MARIANA</v>
      </c>
      <c r="S7936" s="25">
        <f>+VLOOKUP(E7936, TC!A:D, 2, FALSE())</f>
        <v>4106.79</v>
      </c>
      <c r="T7936" t="str">
        <f t="shared" si="619"/>
        <v>EUR</v>
      </c>
    </row>
    <row r="7937" spans="1:20" ht="18.75" hidden="1" customHeight="1" x14ac:dyDescent="0.25">
      <c r="A7937" t="s">
        <v>2887</v>
      </c>
      <c r="B7937" t="s">
        <v>5</v>
      </c>
      <c r="C7937" t="s">
        <v>1913</v>
      </c>
      <c r="D7937" s="24">
        <v>12065</v>
      </c>
      <c r="E7937" t="s">
        <v>1743</v>
      </c>
      <c r="F7937" t="s">
        <v>1924</v>
      </c>
      <c r="G7937" t="s">
        <v>108</v>
      </c>
      <c r="H7937" t="s">
        <v>3111</v>
      </c>
      <c r="I7937" t="s">
        <v>1875</v>
      </c>
      <c r="J7937" t="s">
        <v>1919</v>
      </c>
      <c r="K7937" t="s">
        <v>11</v>
      </c>
      <c r="L7937" s="24">
        <v>5759.7759999999998</v>
      </c>
      <c r="M7937" s="25">
        <f>+VLOOKUP(E7937, TC!A:D, 4, FALSE())</f>
        <v>1.135249998173756</v>
      </c>
      <c r="N7937" s="24">
        <f t="shared" si="615"/>
        <v>6538.7856934812435</v>
      </c>
      <c r="O7937" t="str">
        <f t="shared" si="616"/>
        <v>FACTURA</v>
      </c>
      <c r="P7937" t="str">
        <f t="shared" si="617"/>
        <v>2025</v>
      </c>
      <c r="Q7937" t="str">
        <f t="shared" si="618"/>
        <v>05</v>
      </c>
      <c r="R7937" t="str">
        <f>+IFERROR(VLOOKUP(I7937, Listado!A:B, 2, FALSE()), "COMERCIALIZADORA INTERNACIONAL CARIBBEAN EXOTICS S A")</f>
        <v>PIEDRAHITA PEREZ MARIANA</v>
      </c>
      <c r="S7937" s="25">
        <f>+VLOOKUP(E7937, TC!A:D, 2, FALSE())</f>
        <v>4106.79</v>
      </c>
      <c r="T7937" t="str">
        <f t="shared" si="619"/>
        <v>EUR</v>
      </c>
    </row>
    <row r="7938" spans="1:20" ht="18.75" hidden="1" customHeight="1" x14ac:dyDescent="0.25">
      <c r="A7938" t="s">
        <v>2887</v>
      </c>
      <c r="B7938" t="s">
        <v>5</v>
      </c>
      <c r="C7938" t="s">
        <v>1913</v>
      </c>
      <c r="D7938" s="24">
        <v>12065</v>
      </c>
      <c r="E7938" t="s">
        <v>1743</v>
      </c>
      <c r="F7938" t="s">
        <v>1924</v>
      </c>
      <c r="G7938" t="s">
        <v>108</v>
      </c>
      <c r="H7938" t="s">
        <v>3111</v>
      </c>
      <c r="I7938" t="s">
        <v>1875</v>
      </c>
      <c r="J7938" t="s">
        <v>1919</v>
      </c>
      <c r="K7938" t="s">
        <v>1959</v>
      </c>
      <c r="L7938" s="24">
        <v>825</v>
      </c>
      <c r="M7938" s="25">
        <f>+VLOOKUP(E7938, TC!A:D, 4, FALSE())</f>
        <v>1.135249998173756</v>
      </c>
      <c r="N7938" s="24">
        <f t="shared" ref="N7938:N8001" si="620">+IF(F7938="EUR", (M7938*L7938), IF(I7938="JUAN MATAS SAS", (L7938/S7938), L7938))</f>
        <v>936.58124849334877</v>
      </c>
      <c r="O7938" t="str">
        <f t="shared" ref="O7938:O8001" si="621">+IF(C7938="CFE", "FACTURA", IF(ISERROR(SEARCH("ANULA", H7938))=FALSE(), "ANULACIÓN FE", IF(ISERROR(SEARCH("CANCELLATION", H7938))=FALSE(), "ANULACIÓN FE", "NOTAS")))</f>
        <v>FACTURA</v>
      </c>
      <c r="P7938" t="str">
        <f t="shared" ref="P7938:P8001" si="622">+LEFT(E7938, 4)</f>
        <v>2025</v>
      </c>
      <c r="Q7938" t="str">
        <f t="shared" ref="Q7938:Q8001" si="623">+MID(E7938, 5, 2)</f>
        <v>05</v>
      </c>
      <c r="R7938" t="str">
        <f>+IFERROR(VLOOKUP(I7938, Listado!A:B, 2, FALSE()), "COMERCIALIZADORA INTERNACIONAL CARIBBEAN EXOTICS S A")</f>
        <v>PIEDRAHITA PEREZ MARIANA</v>
      </c>
      <c r="S7938" s="25">
        <f>+VLOOKUP(E7938, TC!A:D, 2, FALSE())</f>
        <v>4106.79</v>
      </c>
      <c r="T7938" t="str">
        <f t="shared" ref="T7938:T8001" si="624">+IF(I7938="JUAN MATAS SAS", "USD", F7938)</f>
        <v>EUR</v>
      </c>
    </row>
    <row r="7939" spans="1:20" ht="18.75" hidden="1" customHeight="1" x14ac:dyDescent="0.25">
      <c r="A7939" t="s">
        <v>2887</v>
      </c>
      <c r="B7939" t="s">
        <v>5</v>
      </c>
      <c r="C7939" t="s">
        <v>1913</v>
      </c>
      <c r="D7939" s="24">
        <v>12065</v>
      </c>
      <c r="E7939" t="s">
        <v>1743</v>
      </c>
      <c r="F7939" t="s">
        <v>1924</v>
      </c>
      <c r="G7939" t="s">
        <v>108</v>
      </c>
      <c r="H7939" t="s">
        <v>3111</v>
      </c>
      <c r="I7939" t="s">
        <v>1875</v>
      </c>
      <c r="J7939" t="s">
        <v>1919</v>
      </c>
      <c r="K7939" t="s">
        <v>1960</v>
      </c>
      <c r="L7939" s="24">
        <v>25.411999999999999</v>
      </c>
      <c r="M7939" s="25">
        <f>+VLOOKUP(E7939, TC!A:D, 4, FALSE())</f>
        <v>1.135249998173756</v>
      </c>
      <c r="N7939" s="24">
        <f t="shared" si="620"/>
        <v>28.848972953591488</v>
      </c>
      <c r="O7939" t="str">
        <f t="shared" si="621"/>
        <v>FACTURA</v>
      </c>
      <c r="P7939" t="str">
        <f t="shared" si="622"/>
        <v>2025</v>
      </c>
      <c r="Q7939" t="str">
        <f t="shared" si="623"/>
        <v>05</v>
      </c>
      <c r="R7939" t="str">
        <f>+IFERROR(VLOOKUP(I7939, Listado!A:B, 2, FALSE()), "COMERCIALIZADORA INTERNACIONAL CARIBBEAN EXOTICS S A")</f>
        <v>PIEDRAHITA PEREZ MARIANA</v>
      </c>
      <c r="S7939" s="25">
        <f>+VLOOKUP(E7939, TC!A:D, 2, FALSE())</f>
        <v>4106.79</v>
      </c>
      <c r="T7939" t="str">
        <f t="shared" si="624"/>
        <v>EUR</v>
      </c>
    </row>
    <row r="7940" spans="1:20" ht="18.75" hidden="1" customHeight="1" x14ac:dyDescent="0.25">
      <c r="A7940" t="s">
        <v>2887</v>
      </c>
      <c r="B7940" t="s">
        <v>5</v>
      </c>
      <c r="C7940" t="s">
        <v>1913</v>
      </c>
      <c r="D7940" s="24">
        <v>12066</v>
      </c>
      <c r="E7940" t="s">
        <v>1743</v>
      </c>
      <c r="F7940" t="s">
        <v>1924</v>
      </c>
      <c r="G7940" t="s">
        <v>110</v>
      </c>
      <c r="H7940" t="s">
        <v>3112</v>
      </c>
      <c r="I7940" t="s">
        <v>1868</v>
      </c>
      <c r="J7940" t="s">
        <v>1966</v>
      </c>
      <c r="K7940" t="s">
        <v>21</v>
      </c>
      <c r="L7940" s="24">
        <v>2685.8240000000001</v>
      </c>
      <c r="M7940" s="25">
        <f>+VLOOKUP(E7940, TC!A:D, 4, FALSE())</f>
        <v>1.135249998173756</v>
      </c>
      <c r="N7940" s="24">
        <f t="shared" si="620"/>
        <v>3049.0816910950302</v>
      </c>
      <c r="O7940" t="str">
        <f t="shared" si="621"/>
        <v>FACTURA</v>
      </c>
      <c r="P7940" t="str">
        <f t="shared" si="622"/>
        <v>2025</v>
      </c>
      <c r="Q7940" t="str">
        <f t="shared" si="623"/>
        <v>05</v>
      </c>
      <c r="R7940" t="str">
        <f>+IFERROR(VLOOKUP(I7940, Listado!A:B, 2, FALSE()), "COMERCIALIZADORA INTERNACIONAL CARIBBEAN EXOTICS S A")</f>
        <v>PEREZ MEJIA MARIA PAULINA</v>
      </c>
      <c r="S7940" s="25">
        <f>+VLOOKUP(E7940, TC!A:D, 2, FALSE())</f>
        <v>4106.79</v>
      </c>
      <c r="T7940" t="str">
        <f t="shared" si="624"/>
        <v>EUR</v>
      </c>
    </row>
    <row r="7941" spans="1:20" ht="18.75" hidden="1" customHeight="1" x14ac:dyDescent="0.25">
      <c r="A7941" t="s">
        <v>2887</v>
      </c>
      <c r="B7941" t="s">
        <v>5</v>
      </c>
      <c r="C7941" t="s">
        <v>1913</v>
      </c>
      <c r="D7941" s="24">
        <v>12066</v>
      </c>
      <c r="E7941" t="s">
        <v>1743</v>
      </c>
      <c r="F7941" t="s">
        <v>1924</v>
      </c>
      <c r="G7941" t="s">
        <v>110</v>
      </c>
      <c r="H7941" t="s">
        <v>3112</v>
      </c>
      <c r="I7941" t="s">
        <v>1868</v>
      </c>
      <c r="J7941" t="s">
        <v>1966</v>
      </c>
      <c r="K7941" t="s">
        <v>1959</v>
      </c>
      <c r="L7941" s="24">
        <v>300</v>
      </c>
      <c r="M7941" s="25">
        <f>+VLOOKUP(E7941, TC!A:D, 4, FALSE())</f>
        <v>1.135249998173756</v>
      </c>
      <c r="N7941" s="24">
        <f t="shared" si="620"/>
        <v>340.5749994521268</v>
      </c>
      <c r="O7941" t="str">
        <f t="shared" si="621"/>
        <v>FACTURA</v>
      </c>
      <c r="P7941" t="str">
        <f t="shared" si="622"/>
        <v>2025</v>
      </c>
      <c r="Q7941" t="str">
        <f t="shared" si="623"/>
        <v>05</v>
      </c>
      <c r="R7941" t="str">
        <f>+IFERROR(VLOOKUP(I7941, Listado!A:B, 2, FALSE()), "COMERCIALIZADORA INTERNACIONAL CARIBBEAN EXOTICS S A")</f>
        <v>PEREZ MEJIA MARIA PAULINA</v>
      </c>
      <c r="S7941" s="25">
        <f>+VLOOKUP(E7941, TC!A:D, 2, FALSE())</f>
        <v>4106.79</v>
      </c>
      <c r="T7941" t="str">
        <f t="shared" si="624"/>
        <v>EUR</v>
      </c>
    </row>
    <row r="7942" spans="1:20" ht="18.75" hidden="1" customHeight="1" x14ac:dyDescent="0.25">
      <c r="A7942" t="s">
        <v>2887</v>
      </c>
      <c r="B7942" t="s">
        <v>5</v>
      </c>
      <c r="C7942" t="s">
        <v>1913</v>
      </c>
      <c r="D7942" s="24">
        <v>12066</v>
      </c>
      <c r="E7942" t="s">
        <v>1743</v>
      </c>
      <c r="F7942" t="s">
        <v>1924</v>
      </c>
      <c r="G7942" t="s">
        <v>110</v>
      </c>
      <c r="H7942" t="s">
        <v>3112</v>
      </c>
      <c r="I7942" t="s">
        <v>1868</v>
      </c>
      <c r="J7942" t="s">
        <v>1966</v>
      </c>
      <c r="K7942" t="s">
        <v>1960</v>
      </c>
      <c r="L7942" s="24">
        <v>54.176000000000002</v>
      </c>
      <c r="M7942" s="25">
        <f>+VLOOKUP(E7942, TC!A:D, 4, FALSE())</f>
        <v>1.135249998173756</v>
      </c>
      <c r="N7942" s="24">
        <f t="shared" si="620"/>
        <v>61.503303901061408</v>
      </c>
      <c r="O7942" t="str">
        <f t="shared" si="621"/>
        <v>FACTURA</v>
      </c>
      <c r="P7942" t="str">
        <f t="shared" si="622"/>
        <v>2025</v>
      </c>
      <c r="Q7942" t="str">
        <f t="shared" si="623"/>
        <v>05</v>
      </c>
      <c r="R7942" t="str">
        <f>+IFERROR(VLOOKUP(I7942, Listado!A:B, 2, FALSE()), "COMERCIALIZADORA INTERNACIONAL CARIBBEAN EXOTICS S A")</f>
        <v>PEREZ MEJIA MARIA PAULINA</v>
      </c>
      <c r="S7942" s="25">
        <f>+VLOOKUP(E7942, TC!A:D, 2, FALSE())</f>
        <v>4106.79</v>
      </c>
      <c r="T7942" t="str">
        <f t="shared" si="624"/>
        <v>EUR</v>
      </c>
    </row>
    <row r="7943" spans="1:20" ht="18.75" hidden="1" customHeight="1" x14ac:dyDescent="0.25">
      <c r="A7943" t="s">
        <v>2887</v>
      </c>
      <c r="B7943" t="s">
        <v>5</v>
      </c>
      <c r="C7943" t="s">
        <v>1913</v>
      </c>
      <c r="D7943" s="24">
        <v>12067</v>
      </c>
      <c r="E7943" t="s">
        <v>1743</v>
      </c>
      <c r="F7943" t="s">
        <v>1924</v>
      </c>
      <c r="G7943" t="s">
        <v>112</v>
      </c>
      <c r="H7943" t="s">
        <v>3113</v>
      </c>
      <c r="I7943" t="s">
        <v>1863</v>
      </c>
      <c r="J7943" t="s">
        <v>1926</v>
      </c>
      <c r="K7943" t="s">
        <v>36</v>
      </c>
      <c r="L7943" s="24">
        <v>915.03</v>
      </c>
      <c r="M7943" s="25">
        <f>+VLOOKUP(E7943, TC!A:D, 4, FALSE())</f>
        <v>1.135249998173756</v>
      </c>
      <c r="N7943" s="24">
        <f t="shared" si="620"/>
        <v>1038.7878058289321</v>
      </c>
      <c r="O7943" t="str">
        <f t="shared" si="621"/>
        <v>FACTURA</v>
      </c>
      <c r="P7943" t="str">
        <f t="shared" si="622"/>
        <v>2025</v>
      </c>
      <c r="Q7943" t="str">
        <f t="shared" si="623"/>
        <v>05</v>
      </c>
      <c r="R7943" t="str">
        <f>+IFERROR(VLOOKUP(I7943, Listado!A:B, 2, FALSE()), "COMERCIALIZADORA INTERNACIONAL CARIBBEAN EXOTICS S A")</f>
        <v>HINCAPIE CONTRERAS ERIKA STEFANIA</v>
      </c>
      <c r="S7943" s="25">
        <f>+VLOOKUP(E7943, TC!A:D, 2, FALSE())</f>
        <v>4106.79</v>
      </c>
      <c r="T7943" t="str">
        <f t="shared" si="624"/>
        <v>EUR</v>
      </c>
    </row>
    <row r="7944" spans="1:20" ht="18.75" hidden="1" customHeight="1" x14ac:dyDescent="0.25">
      <c r="A7944" t="s">
        <v>2887</v>
      </c>
      <c r="B7944" t="s">
        <v>5</v>
      </c>
      <c r="C7944" t="s">
        <v>1913</v>
      </c>
      <c r="D7944" s="24">
        <v>12067</v>
      </c>
      <c r="E7944" t="s">
        <v>1743</v>
      </c>
      <c r="F7944" t="s">
        <v>1924</v>
      </c>
      <c r="G7944" t="s">
        <v>112</v>
      </c>
      <c r="H7944" t="s">
        <v>3113</v>
      </c>
      <c r="I7944" t="s">
        <v>1863</v>
      </c>
      <c r="J7944" t="s">
        <v>1926</v>
      </c>
      <c r="K7944" t="s">
        <v>1959</v>
      </c>
      <c r="L7944" s="24">
        <v>107</v>
      </c>
      <c r="M7944" s="25">
        <f>+VLOOKUP(E7944, TC!A:D, 4, FALSE())</f>
        <v>1.135249998173756</v>
      </c>
      <c r="N7944" s="24">
        <f t="shared" si="620"/>
        <v>121.47174980459189</v>
      </c>
      <c r="O7944" t="str">
        <f t="shared" si="621"/>
        <v>FACTURA</v>
      </c>
      <c r="P7944" t="str">
        <f t="shared" si="622"/>
        <v>2025</v>
      </c>
      <c r="Q7944" t="str">
        <f t="shared" si="623"/>
        <v>05</v>
      </c>
      <c r="R7944" t="str">
        <f>+IFERROR(VLOOKUP(I7944, Listado!A:B, 2, FALSE()), "COMERCIALIZADORA INTERNACIONAL CARIBBEAN EXOTICS S A")</f>
        <v>HINCAPIE CONTRERAS ERIKA STEFANIA</v>
      </c>
      <c r="S7944" s="25">
        <f>+VLOOKUP(E7944, TC!A:D, 2, FALSE())</f>
        <v>4106.79</v>
      </c>
      <c r="T7944" t="str">
        <f t="shared" si="624"/>
        <v>EUR</v>
      </c>
    </row>
    <row r="7945" spans="1:20" ht="18.75" hidden="1" customHeight="1" x14ac:dyDescent="0.25">
      <c r="A7945" t="s">
        <v>2887</v>
      </c>
      <c r="B7945" t="s">
        <v>5</v>
      </c>
      <c r="C7945" t="s">
        <v>1913</v>
      </c>
      <c r="D7945" s="24">
        <v>12067</v>
      </c>
      <c r="E7945" t="s">
        <v>1743</v>
      </c>
      <c r="F7945" t="s">
        <v>1924</v>
      </c>
      <c r="G7945" t="s">
        <v>112</v>
      </c>
      <c r="H7945" t="s">
        <v>3113</v>
      </c>
      <c r="I7945" t="s">
        <v>1863</v>
      </c>
      <c r="J7945" t="s">
        <v>1926</v>
      </c>
      <c r="K7945" t="s">
        <v>1960</v>
      </c>
      <c r="L7945" s="24">
        <v>37.97</v>
      </c>
      <c r="M7945" s="25">
        <f>+VLOOKUP(E7945, TC!A:D, 4, FALSE())</f>
        <v>1.135249998173756</v>
      </c>
      <c r="N7945" s="24">
        <f t="shared" si="620"/>
        <v>43.105442430657519</v>
      </c>
      <c r="O7945" t="str">
        <f t="shared" si="621"/>
        <v>FACTURA</v>
      </c>
      <c r="P7945" t="str">
        <f t="shared" si="622"/>
        <v>2025</v>
      </c>
      <c r="Q7945" t="str">
        <f t="shared" si="623"/>
        <v>05</v>
      </c>
      <c r="R7945" t="str">
        <f>+IFERROR(VLOOKUP(I7945, Listado!A:B, 2, FALSE()), "COMERCIALIZADORA INTERNACIONAL CARIBBEAN EXOTICS S A")</f>
        <v>HINCAPIE CONTRERAS ERIKA STEFANIA</v>
      </c>
      <c r="S7945" s="25">
        <f>+VLOOKUP(E7945, TC!A:D, 2, FALSE())</f>
        <v>4106.79</v>
      </c>
      <c r="T7945" t="str">
        <f t="shared" si="624"/>
        <v>EUR</v>
      </c>
    </row>
    <row r="7946" spans="1:20" ht="18.75" hidden="1" customHeight="1" x14ac:dyDescent="0.25">
      <c r="A7946" t="s">
        <v>2887</v>
      </c>
      <c r="B7946" t="s">
        <v>5</v>
      </c>
      <c r="C7946" t="s">
        <v>1913</v>
      </c>
      <c r="D7946" s="24">
        <v>12068</v>
      </c>
      <c r="E7946" t="s">
        <v>1743</v>
      </c>
      <c r="F7946" t="s">
        <v>1924</v>
      </c>
      <c r="G7946" t="s">
        <v>108</v>
      </c>
      <c r="H7946" t="s">
        <v>3114</v>
      </c>
      <c r="I7946" t="s">
        <v>1875</v>
      </c>
      <c r="J7946" t="s">
        <v>1919</v>
      </c>
      <c r="K7946" t="s">
        <v>33</v>
      </c>
      <c r="L7946" s="24">
        <v>110.2272</v>
      </c>
      <c r="M7946" s="25">
        <f>+VLOOKUP(E7946, TC!A:D, 4, FALSE())</f>
        <v>1.135249998173756</v>
      </c>
      <c r="N7946" s="24">
        <f t="shared" si="620"/>
        <v>125.13542859869824</v>
      </c>
      <c r="O7946" t="str">
        <f t="shared" si="621"/>
        <v>FACTURA</v>
      </c>
      <c r="P7946" t="str">
        <f t="shared" si="622"/>
        <v>2025</v>
      </c>
      <c r="Q7946" t="str">
        <f t="shared" si="623"/>
        <v>05</v>
      </c>
      <c r="R7946" t="str">
        <f>+IFERROR(VLOOKUP(I7946, Listado!A:B, 2, FALSE()), "COMERCIALIZADORA INTERNACIONAL CARIBBEAN EXOTICS S A")</f>
        <v>PIEDRAHITA PEREZ MARIANA</v>
      </c>
      <c r="S7946" s="25">
        <f>+VLOOKUP(E7946, TC!A:D, 2, FALSE())</f>
        <v>4106.79</v>
      </c>
      <c r="T7946" t="str">
        <f t="shared" si="624"/>
        <v>EUR</v>
      </c>
    </row>
    <row r="7947" spans="1:20" ht="18.75" hidden="1" customHeight="1" x14ac:dyDescent="0.25">
      <c r="A7947" t="s">
        <v>2887</v>
      </c>
      <c r="B7947" t="s">
        <v>5</v>
      </c>
      <c r="C7947" t="s">
        <v>1913</v>
      </c>
      <c r="D7947" s="24">
        <v>12068</v>
      </c>
      <c r="E7947" t="s">
        <v>1743</v>
      </c>
      <c r="F7947" t="s">
        <v>1924</v>
      </c>
      <c r="G7947" t="s">
        <v>108</v>
      </c>
      <c r="H7947" t="s">
        <v>3114</v>
      </c>
      <c r="I7947" t="s">
        <v>1875</v>
      </c>
      <c r="J7947" t="s">
        <v>1919</v>
      </c>
      <c r="K7947" t="s">
        <v>33</v>
      </c>
      <c r="L7947" s="24">
        <v>160.74799999999999</v>
      </c>
      <c r="M7947" s="25">
        <f>+VLOOKUP(E7947, TC!A:D, 4, FALSE())</f>
        <v>1.135249998173756</v>
      </c>
      <c r="N7947" s="24">
        <f t="shared" si="620"/>
        <v>182.48916670643493</v>
      </c>
      <c r="O7947" t="str">
        <f t="shared" si="621"/>
        <v>FACTURA</v>
      </c>
      <c r="P7947" t="str">
        <f t="shared" si="622"/>
        <v>2025</v>
      </c>
      <c r="Q7947" t="str">
        <f t="shared" si="623"/>
        <v>05</v>
      </c>
      <c r="R7947" t="str">
        <f>+IFERROR(VLOOKUP(I7947, Listado!A:B, 2, FALSE()), "COMERCIALIZADORA INTERNACIONAL CARIBBEAN EXOTICS S A")</f>
        <v>PIEDRAHITA PEREZ MARIANA</v>
      </c>
      <c r="S7947" s="25">
        <f>+VLOOKUP(E7947, TC!A:D, 2, FALSE())</f>
        <v>4106.79</v>
      </c>
      <c r="T7947" t="str">
        <f t="shared" si="624"/>
        <v>EUR</v>
      </c>
    </row>
    <row r="7948" spans="1:20" ht="18.75" hidden="1" customHeight="1" x14ac:dyDescent="0.25">
      <c r="A7948" t="s">
        <v>2887</v>
      </c>
      <c r="B7948" t="s">
        <v>5</v>
      </c>
      <c r="C7948" t="s">
        <v>1913</v>
      </c>
      <c r="D7948" s="24">
        <v>12068</v>
      </c>
      <c r="E7948" t="s">
        <v>1743</v>
      </c>
      <c r="F7948" t="s">
        <v>1924</v>
      </c>
      <c r="G7948" t="s">
        <v>108</v>
      </c>
      <c r="H7948" t="s">
        <v>3114</v>
      </c>
      <c r="I7948" t="s">
        <v>1875</v>
      </c>
      <c r="J7948" t="s">
        <v>1919</v>
      </c>
      <c r="K7948" t="s">
        <v>33</v>
      </c>
      <c r="L7948" s="24">
        <v>693.51279999999997</v>
      </c>
      <c r="M7948" s="25">
        <f>+VLOOKUP(E7948, TC!A:D, 4, FALSE())</f>
        <v>1.135249998173756</v>
      </c>
      <c r="N7948" s="24">
        <f t="shared" si="620"/>
        <v>787.31040493347643</v>
      </c>
      <c r="O7948" t="str">
        <f t="shared" si="621"/>
        <v>FACTURA</v>
      </c>
      <c r="P7948" t="str">
        <f t="shared" si="622"/>
        <v>2025</v>
      </c>
      <c r="Q7948" t="str">
        <f t="shared" si="623"/>
        <v>05</v>
      </c>
      <c r="R7948" t="str">
        <f>+IFERROR(VLOOKUP(I7948, Listado!A:B, 2, FALSE()), "COMERCIALIZADORA INTERNACIONAL CARIBBEAN EXOTICS S A")</f>
        <v>PIEDRAHITA PEREZ MARIANA</v>
      </c>
      <c r="S7948" s="25">
        <f>+VLOOKUP(E7948, TC!A:D, 2, FALSE())</f>
        <v>4106.79</v>
      </c>
      <c r="T7948" t="str">
        <f t="shared" si="624"/>
        <v>EUR</v>
      </c>
    </row>
    <row r="7949" spans="1:20" ht="18.75" hidden="1" customHeight="1" x14ac:dyDescent="0.25">
      <c r="A7949" t="s">
        <v>2887</v>
      </c>
      <c r="B7949" t="s">
        <v>5</v>
      </c>
      <c r="C7949" t="s">
        <v>1913</v>
      </c>
      <c r="D7949" s="24">
        <v>12068</v>
      </c>
      <c r="E7949" t="s">
        <v>1743</v>
      </c>
      <c r="F7949" t="s">
        <v>1924</v>
      </c>
      <c r="G7949" t="s">
        <v>108</v>
      </c>
      <c r="H7949" t="s">
        <v>3114</v>
      </c>
      <c r="I7949" t="s">
        <v>1875</v>
      </c>
      <c r="J7949" t="s">
        <v>1919</v>
      </c>
      <c r="K7949" t="s">
        <v>33</v>
      </c>
      <c r="L7949" s="24">
        <v>284.75360000000001</v>
      </c>
      <c r="M7949" s="25">
        <f>+VLOOKUP(E7949, TC!A:D, 4, FALSE())</f>
        <v>1.135249998173756</v>
      </c>
      <c r="N7949" s="24">
        <f t="shared" si="620"/>
        <v>323.26652387997046</v>
      </c>
      <c r="O7949" t="str">
        <f t="shared" si="621"/>
        <v>FACTURA</v>
      </c>
      <c r="P7949" t="str">
        <f t="shared" si="622"/>
        <v>2025</v>
      </c>
      <c r="Q7949" t="str">
        <f t="shared" si="623"/>
        <v>05</v>
      </c>
      <c r="R7949" t="str">
        <f>+IFERROR(VLOOKUP(I7949, Listado!A:B, 2, FALSE()), "COMERCIALIZADORA INTERNACIONAL CARIBBEAN EXOTICS S A")</f>
        <v>PIEDRAHITA PEREZ MARIANA</v>
      </c>
      <c r="S7949" s="25">
        <f>+VLOOKUP(E7949, TC!A:D, 2, FALSE())</f>
        <v>4106.79</v>
      </c>
      <c r="T7949" t="str">
        <f t="shared" si="624"/>
        <v>EUR</v>
      </c>
    </row>
    <row r="7950" spans="1:20" ht="18.75" hidden="1" customHeight="1" x14ac:dyDescent="0.25">
      <c r="A7950" t="s">
        <v>2887</v>
      </c>
      <c r="B7950" t="s">
        <v>5</v>
      </c>
      <c r="C7950" t="s">
        <v>1913</v>
      </c>
      <c r="D7950" s="24">
        <v>12068</v>
      </c>
      <c r="E7950" t="s">
        <v>1743</v>
      </c>
      <c r="F7950" t="s">
        <v>1924</v>
      </c>
      <c r="G7950" t="s">
        <v>108</v>
      </c>
      <c r="H7950" t="s">
        <v>3114</v>
      </c>
      <c r="I7950" t="s">
        <v>1875</v>
      </c>
      <c r="J7950" t="s">
        <v>1919</v>
      </c>
      <c r="K7950" t="s">
        <v>33</v>
      </c>
      <c r="L7950" s="24">
        <v>36.742400000000004</v>
      </c>
      <c r="M7950" s="25">
        <f>+VLOOKUP(E7950, TC!A:D, 4, FALSE())</f>
        <v>1.135249998173756</v>
      </c>
      <c r="N7950" s="24">
        <f t="shared" si="620"/>
        <v>41.711809532899416</v>
      </c>
      <c r="O7950" t="str">
        <f t="shared" si="621"/>
        <v>FACTURA</v>
      </c>
      <c r="P7950" t="str">
        <f t="shared" si="622"/>
        <v>2025</v>
      </c>
      <c r="Q7950" t="str">
        <f t="shared" si="623"/>
        <v>05</v>
      </c>
      <c r="R7950" t="str">
        <f>+IFERROR(VLOOKUP(I7950, Listado!A:B, 2, FALSE()), "COMERCIALIZADORA INTERNACIONAL CARIBBEAN EXOTICS S A")</f>
        <v>PIEDRAHITA PEREZ MARIANA</v>
      </c>
      <c r="S7950" s="25">
        <f>+VLOOKUP(E7950, TC!A:D, 2, FALSE())</f>
        <v>4106.79</v>
      </c>
      <c r="T7950" t="str">
        <f t="shared" si="624"/>
        <v>EUR</v>
      </c>
    </row>
    <row r="7951" spans="1:20" ht="18.75" hidden="1" customHeight="1" x14ac:dyDescent="0.25">
      <c r="A7951" t="s">
        <v>2887</v>
      </c>
      <c r="B7951" t="s">
        <v>5</v>
      </c>
      <c r="C7951" t="s">
        <v>1913</v>
      </c>
      <c r="D7951" s="24">
        <v>12068</v>
      </c>
      <c r="E7951" t="s">
        <v>1743</v>
      </c>
      <c r="F7951" t="s">
        <v>1924</v>
      </c>
      <c r="G7951" t="s">
        <v>108</v>
      </c>
      <c r="H7951" t="s">
        <v>3114</v>
      </c>
      <c r="I7951" t="s">
        <v>1875</v>
      </c>
      <c r="J7951" t="s">
        <v>1919</v>
      </c>
      <c r="K7951" t="s">
        <v>33</v>
      </c>
      <c r="L7951" s="24">
        <v>18.371200000000002</v>
      </c>
      <c r="M7951" s="25">
        <f>+VLOOKUP(E7951, TC!A:D, 4, FALSE())</f>
        <v>1.135249998173756</v>
      </c>
      <c r="N7951" s="24">
        <f t="shared" si="620"/>
        <v>20.855904766449708</v>
      </c>
      <c r="O7951" t="str">
        <f t="shared" si="621"/>
        <v>FACTURA</v>
      </c>
      <c r="P7951" t="str">
        <f t="shared" si="622"/>
        <v>2025</v>
      </c>
      <c r="Q7951" t="str">
        <f t="shared" si="623"/>
        <v>05</v>
      </c>
      <c r="R7951" t="str">
        <f>+IFERROR(VLOOKUP(I7951, Listado!A:B, 2, FALSE()), "COMERCIALIZADORA INTERNACIONAL CARIBBEAN EXOTICS S A")</f>
        <v>PIEDRAHITA PEREZ MARIANA</v>
      </c>
      <c r="S7951" s="25">
        <f>+VLOOKUP(E7951, TC!A:D, 2, FALSE())</f>
        <v>4106.79</v>
      </c>
      <c r="T7951" t="str">
        <f t="shared" si="624"/>
        <v>EUR</v>
      </c>
    </row>
    <row r="7952" spans="1:20" ht="18.75" hidden="1" customHeight="1" x14ac:dyDescent="0.25">
      <c r="A7952" t="s">
        <v>2887</v>
      </c>
      <c r="B7952" t="s">
        <v>5</v>
      </c>
      <c r="C7952" t="s">
        <v>1913</v>
      </c>
      <c r="D7952" s="24">
        <v>12068</v>
      </c>
      <c r="E7952" t="s">
        <v>1743</v>
      </c>
      <c r="F7952" t="s">
        <v>1924</v>
      </c>
      <c r="G7952" t="s">
        <v>108</v>
      </c>
      <c r="H7952" t="s">
        <v>3114</v>
      </c>
      <c r="I7952" t="s">
        <v>1875</v>
      </c>
      <c r="J7952" t="s">
        <v>1919</v>
      </c>
      <c r="K7952" t="s">
        <v>33</v>
      </c>
      <c r="L7952" s="24">
        <v>303.12479999999999</v>
      </c>
      <c r="M7952" s="25">
        <f>+VLOOKUP(E7952, TC!A:D, 4, FALSE())</f>
        <v>1.135249998173756</v>
      </c>
      <c r="N7952" s="24">
        <f t="shared" si="620"/>
        <v>344.12242864642013</v>
      </c>
      <c r="O7952" t="str">
        <f t="shared" si="621"/>
        <v>FACTURA</v>
      </c>
      <c r="P7952" t="str">
        <f t="shared" si="622"/>
        <v>2025</v>
      </c>
      <c r="Q7952" t="str">
        <f t="shared" si="623"/>
        <v>05</v>
      </c>
      <c r="R7952" t="str">
        <f>+IFERROR(VLOOKUP(I7952, Listado!A:B, 2, FALSE()), "COMERCIALIZADORA INTERNACIONAL CARIBBEAN EXOTICS S A")</f>
        <v>PIEDRAHITA PEREZ MARIANA</v>
      </c>
      <c r="S7952" s="25">
        <f>+VLOOKUP(E7952, TC!A:D, 2, FALSE())</f>
        <v>4106.79</v>
      </c>
      <c r="T7952" t="str">
        <f t="shared" si="624"/>
        <v>EUR</v>
      </c>
    </row>
    <row r="7953" spans="1:20" ht="18.75" hidden="1" customHeight="1" x14ac:dyDescent="0.25">
      <c r="A7953" t="s">
        <v>2887</v>
      </c>
      <c r="B7953" t="s">
        <v>5</v>
      </c>
      <c r="C7953" t="s">
        <v>1913</v>
      </c>
      <c r="D7953" s="24">
        <v>12068</v>
      </c>
      <c r="E7953" t="s">
        <v>1743</v>
      </c>
      <c r="F7953" t="s">
        <v>1924</v>
      </c>
      <c r="G7953" t="s">
        <v>108</v>
      </c>
      <c r="H7953" t="s">
        <v>3114</v>
      </c>
      <c r="I7953" t="s">
        <v>1875</v>
      </c>
      <c r="J7953" t="s">
        <v>1919</v>
      </c>
      <c r="K7953" t="s">
        <v>33</v>
      </c>
      <c r="L7953" s="24">
        <v>1644.2224000000001</v>
      </c>
      <c r="M7953" s="25">
        <f>+VLOOKUP(E7953, TC!A:D, 4, FALSE())</f>
        <v>1.135249998173756</v>
      </c>
      <c r="N7953" s="24">
        <f t="shared" si="620"/>
        <v>1866.6034765972488</v>
      </c>
      <c r="O7953" t="str">
        <f t="shared" si="621"/>
        <v>FACTURA</v>
      </c>
      <c r="P7953" t="str">
        <f t="shared" si="622"/>
        <v>2025</v>
      </c>
      <c r="Q7953" t="str">
        <f t="shared" si="623"/>
        <v>05</v>
      </c>
      <c r="R7953" t="str">
        <f>+IFERROR(VLOOKUP(I7953, Listado!A:B, 2, FALSE()), "COMERCIALIZADORA INTERNACIONAL CARIBBEAN EXOTICS S A")</f>
        <v>PIEDRAHITA PEREZ MARIANA</v>
      </c>
      <c r="S7953" s="25">
        <f>+VLOOKUP(E7953, TC!A:D, 2, FALSE())</f>
        <v>4106.79</v>
      </c>
      <c r="T7953" t="str">
        <f t="shared" si="624"/>
        <v>EUR</v>
      </c>
    </row>
    <row r="7954" spans="1:20" ht="18.75" hidden="1" customHeight="1" x14ac:dyDescent="0.25">
      <c r="A7954" t="s">
        <v>2887</v>
      </c>
      <c r="B7954" t="s">
        <v>5</v>
      </c>
      <c r="C7954" t="s">
        <v>1913</v>
      </c>
      <c r="D7954" s="24">
        <v>12068</v>
      </c>
      <c r="E7954" t="s">
        <v>1743</v>
      </c>
      <c r="F7954" t="s">
        <v>1924</v>
      </c>
      <c r="G7954" t="s">
        <v>108</v>
      </c>
      <c r="H7954" t="s">
        <v>3114</v>
      </c>
      <c r="I7954" t="s">
        <v>1875</v>
      </c>
      <c r="J7954" t="s">
        <v>1919</v>
      </c>
      <c r="K7954" t="s">
        <v>33</v>
      </c>
      <c r="L7954" s="24">
        <v>50.520800000000001</v>
      </c>
      <c r="M7954" s="25">
        <f>+VLOOKUP(E7954, TC!A:D, 4, FALSE())</f>
        <v>1.135249998173756</v>
      </c>
      <c r="N7954" s="24">
        <f t="shared" si="620"/>
        <v>57.353738107736696</v>
      </c>
      <c r="O7954" t="str">
        <f t="shared" si="621"/>
        <v>FACTURA</v>
      </c>
      <c r="P7954" t="str">
        <f t="shared" si="622"/>
        <v>2025</v>
      </c>
      <c r="Q7954" t="str">
        <f t="shared" si="623"/>
        <v>05</v>
      </c>
      <c r="R7954" t="str">
        <f>+IFERROR(VLOOKUP(I7954, Listado!A:B, 2, FALSE()), "COMERCIALIZADORA INTERNACIONAL CARIBBEAN EXOTICS S A")</f>
        <v>PIEDRAHITA PEREZ MARIANA</v>
      </c>
      <c r="S7954" s="25">
        <f>+VLOOKUP(E7954, TC!A:D, 2, FALSE())</f>
        <v>4106.79</v>
      </c>
      <c r="T7954" t="str">
        <f t="shared" si="624"/>
        <v>EUR</v>
      </c>
    </row>
    <row r="7955" spans="1:20" ht="18.75" hidden="1" customHeight="1" x14ac:dyDescent="0.25">
      <c r="A7955" t="s">
        <v>2887</v>
      </c>
      <c r="B7955" t="s">
        <v>5</v>
      </c>
      <c r="C7955" t="s">
        <v>1913</v>
      </c>
      <c r="D7955" s="24">
        <v>12068</v>
      </c>
      <c r="E7955" t="s">
        <v>1743</v>
      </c>
      <c r="F7955" t="s">
        <v>1924</v>
      </c>
      <c r="G7955" t="s">
        <v>108</v>
      </c>
      <c r="H7955" t="s">
        <v>3114</v>
      </c>
      <c r="I7955" t="s">
        <v>1875</v>
      </c>
      <c r="J7955" t="s">
        <v>1919</v>
      </c>
      <c r="K7955" t="s">
        <v>33</v>
      </c>
      <c r="L7955" s="24">
        <v>771.59040000000005</v>
      </c>
      <c r="M7955" s="25">
        <f>+VLOOKUP(E7955, TC!A:D, 4, FALSE())</f>
        <v>1.135249998173756</v>
      </c>
      <c r="N7955" s="24">
        <f t="shared" si="620"/>
        <v>875.9480001908878</v>
      </c>
      <c r="O7955" t="str">
        <f t="shared" si="621"/>
        <v>FACTURA</v>
      </c>
      <c r="P7955" t="str">
        <f t="shared" si="622"/>
        <v>2025</v>
      </c>
      <c r="Q7955" t="str">
        <f t="shared" si="623"/>
        <v>05</v>
      </c>
      <c r="R7955" t="str">
        <f>+IFERROR(VLOOKUP(I7955, Listado!A:B, 2, FALSE()), "COMERCIALIZADORA INTERNACIONAL CARIBBEAN EXOTICS S A")</f>
        <v>PIEDRAHITA PEREZ MARIANA</v>
      </c>
      <c r="S7955" s="25">
        <f>+VLOOKUP(E7955, TC!A:D, 2, FALSE())</f>
        <v>4106.79</v>
      </c>
      <c r="T7955" t="str">
        <f t="shared" si="624"/>
        <v>EUR</v>
      </c>
    </row>
    <row r="7956" spans="1:20" ht="18.75" hidden="1" customHeight="1" x14ac:dyDescent="0.25">
      <c r="A7956" t="s">
        <v>2887</v>
      </c>
      <c r="B7956" t="s">
        <v>5</v>
      </c>
      <c r="C7956" t="s">
        <v>1913</v>
      </c>
      <c r="D7956" s="24">
        <v>12068</v>
      </c>
      <c r="E7956" t="s">
        <v>1743</v>
      </c>
      <c r="F7956" t="s">
        <v>1924</v>
      </c>
      <c r="G7956" t="s">
        <v>108</v>
      </c>
      <c r="H7956" t="s">
        <v>3114</v>
      </c>
      <c r="I7956" t="s">
        <v>1875</v>
      </c>
      <c r="J7956" t="s">
        <v>1919</v>
      </c>
      <c r="K7956" t="s">
        <v>33</v>
      </c>
      <c r="L7956" s="24">
        <v>615.43520000000001</v>
      </c>
      <c r="M7956" s="25">
        <f>+VLOOKUP(E7956, TC!A:D, 4, FALSE())</f>
        <v>1.135249998173756</v>
      </c>
      <c r="N7956" s="24">
        <f t="shared" si="620"/>
        <v>698.67280967606519</v>
      </c>
      <c r="O7956" t="str">
        <f t="shared" si="621"/>
        <v>FACTURA</v>
      </c>
      <c r="P7956" t="str">
        <f t="shared" si="622"/>
        <v>2025</v>
      </c>
      <c r="Q7956" t="str">
        <f t="shared" si="623"/>
        <v>05</v>
      </c>
      <c r="R7956" t="str">
        <f>+IFERROR(VLOOKUP(I7956, Listado!A:B, 2, FALSE()), "COMERCIALIZADORA INTERNACIONAL CARIBBEAN EXOTICS S A")</f>
        <v>PIEDRAHITA PEREZ MARIANA</v>
      </c>
      <c r="S7956" s="25">
        <f>+VLOOKUP(E7956, TC!A:D, 2, FALSE())</f>
        <v>4106.79</v>
      </c>
      <c r="T7956" t="str">
        <f t="shared" si="624"/>
        <v>EUR</v>
      </c>
    </row>
    <row r="7957" spans="1:20" ht="18.75" hidden="1" customHeight="1" x14ac:dyDescent="0.25">
      <c r="A7957" t="s">
        <v>2887</v>
      </c>
      <c r="B7957" t="s">
        <v>5</v>
      </c>
      <c r="C7957" t="s">
        <v>1913</v>
      </c>
      <c r="D7957" s="24">
        <v>12068</v>
      </c>
      <c r="E7957" t="s">
        <v>1743</v>
      </c>
      <c r="F7957" t="s">
        <v>1924</v>
      </c>
      <c r="G7957" t="s">
        <v>108</v>
      </c>
      <c r="H7957" t="s">
        <v>3114</v>
      </c>
      <c r="I7957" t="s">
        <v>1875</v>
      </c>
      <c r="J7957" t="s">
        <v>1919</v>
      </c>
      <c r="K7957" t="s">
        <v>33</v>
      </c>
      <c r="L7957" s="24">
        <v>454.68720000000002</v>
      </c>
      <c r="M7957" s="25">
        <f>+VLOOKUP(E7957, TC!A:D, 4, FALSE())</f>
        <v>1.135249998173756</v>
      </c>
      <c r="N7957" s="24">
        <f t="shared" si="620"/>
        <v>516.18364296963023</v>
      </c>
      <c r="O7957" t="str">
        <f t="shared" si="621"/>
        <v>FACTURA</v>
      </c>
      <c r="P7957" t="str">
        <f t="shared" si="622"/>
        <v>2025</v>
      </c>
      <c r="Q7957" t="str">
        <f t="shared" si="623"/>
        <v>05</v>
      </c>
      <c r="R7957" t="str">
        <f>+IFERROR(VLOOKUP(I7957, Listado!A:B, 2, FALSE()), "COMERCIALIZADORA INTERNACIONAL CARIBBEAN EXOTICS S A")</f>
        <v>PIEDRAHITA PEREZ MARIANA</v>
      </c>
      <c r="S7957" s="25">
        <f>+VLOOKUP(E7957, TC!A:D, 2, FALSE())</f>
        <v>4106.79</v>
      </c>
      <c r="T7957" t="str">
        <f t="shared" si="624"/>
        <v>EUR</v>
      </c>
    </row>
    <row r="7958" spans="1:20" ht="18.75" hidden="1" customHeight="1" x14ac:dyDescent="0.25">
      <c r="A7958" t="s">
        <v>2887</v>
      </c>
      <c r="B7958" t="s">
        <v>5</v>
      </c>
      <c r="C7958" t="s">
        <v>1913</v>
      </c>
      <c r="D7958" s="24">
        <v>12068</v>
      </c>
      <c r="E7958" t="s">
        <v>1743</v>
      </c>
      <c r="F7958" t="s">
        <v>1924</v>
      </c>
      <c r="G7958" t="s">
        <v>108</v>
      </c>
      <c r="H7958" t="s">
        <v>3114</v>
      </c>
      <c r="I7958" t="s">
        <v>1875</v>
      </c>
      <c r="J7958" t="s">
        <v>1919</v>
      </c>
      <c r="K7958" t="s">
        <v>1959</v>
      </c>
      <c r="L7958" s="24">
        <v>1200</v>
      </c>
      <c r="M7958" s="25">
        <f>+VLOOKUP(E7958, TC!A:D, 4, FALSE())</f>
        <v>1.135249998173756</v>
      </c>
      <c r="N7958" s="24">
        <f t="shared" si="620"/>
        <v>1362.2999978085072</v>
      </c>
      <c r="O7958" t="str">
        <f t="shared" si="621"/>
        <v>FACTURA</v>
      </c>
      <c r="P7958" t="str">
        <f t="shared" si="622"/>
        <v>2025</v>
      </c>
      <c r="Q7958" t="str">
        <f t="shared" si="623"/>
        <v>05</v>
      </c>
      <c r="R7958" t="str">
        <f>+IFERROR(VLOOKUP(I7958, Listado!A:B, 2, FALSE()), "COMERCIALIZADORA INTERNACIONAL CARIBBEAN EXOTICS S A")</f>
        <v>PIEDRAHITA PEREZ MARIANA</v>
      </c>
      <c r="S7958" s="25">
        <f>+VLOOKUP(E7958, TC!A:D, 2, FALSE())</f>
        <v>4106.79</v>
      </c>
      <c r="T7958" t="str">
        <f t="shared" si="624"/>
        <v>EUR</v>
      </c>
    </row>
    <row r="7959" spans="1:20" ht="18.75" hidden="1" customHeight="1" x14ac:dyDescent="0.25">
      <c r="A7959" t="s">
        <v>2887</v>
      </c>
      <c r="B7959" t="s">
        <v>5</v>
      </c>
      <c r="C7959" t="s">
        <v>1913</v>
      </c>
      <c r="D7959" s="24">
        <v>12068</v>
      </c>
      <c r="E7959" t="s">
        <v>1743</v>
      </c>
      <c r="F7959" t="s">
        <v>1924</v>
      </c>
      <c r="G7959" t="s">
        <v>108</v>
      </c>
      <c r="H7959" t="s">
        <v>3114</v>
      </c>
      <c r="I7959" t="s">
        <v>1875</v>
      </c>
      <c r="J7959" t="s">
        <v>1919</v>
      </c>
      <c r="K7959" t="s">
        <v>1960</v>
      </c>
      <c r="L7959" s="24">
        <v>43.073999999999998</v>
      </c>
      <c r="M7959" s="25">
        <f>+VLOOKUP(E7959, TC!A:D, 4, FALSE())</f>
        <v>1.135249998173756</v>
      </c>
      <c r="N7959" s="24">
        <f t="shared" si="620"/>
        <v>48.899758421336365</v>
      </c>
      <c r="O7959" t="str">
        <f t="shared" si="621"/>
        <v>FACTURA</v>
      </c>
      <c r="P7959" t="str">
        <f t="shared" si="622"/>
        <v>2025</v>
      </c>
      <c r="Q7959" t="str">
        <f t="shared" si="623"/>
        <v>05</v>
      </c>
      <c r="R7959" t="str">
        <f>+IFERROR(VLOOKUP(I7959, Listado!A:B, 2, FALSE()), "COMERCIALIZADORA INTERNACIONAL CARIBBEAN EXOTICS S A")</f>
        <v>PIEDRAHITA PEREZ MARIANA</v>
      </c>
      <c r="S7959" s="25">
        <f>+VLOOKUP(E7959, TC!A:D, 2, FALSE())</f>
        <v>4106.79</v>
      </c>
      <c r="T7959" t="str">
        <f t="shared" si="624"/>
        <v>EUR</v>
      </c>
    </row>
    <row r="7960" spans="1:20" ht="18.75" hidden="1" customHeight="1" x14ac:dyDescent="0.25">
      <c r="A7960" t="s">
        <v>2887</v>
      </c>
      <c r="B7960" t="s">
        <v>5</v>
      </c>
      <c r="C7960" t="s">
        <v>1913</v>
      </c>
      <c r="D7960" s="24">
        <v>12069</v>
      </c>
      <c r="E7960" t="s">
        <v>1743</v>
      </c>
      <c r="F7960" t="s">
        <v>1924</v>
      </c>
      <c r="G7960" t="s">
        <v>112</v>
      </c>
      <c r="H7960" t="s">
        <v>3115</v>
      </c>
      <c r="I7960" t="s">
        <v>1863</v>
      </c>
      <c r="J7960" t="s">
        <v>1926</v>
      </c>
      <c r="K7960" t="s">
        <v>16</v>
      </c>
      <c r="L7960" s="24">
        <v>1787.058</v>
      </c>
      <c r="M7960" s="25">
        <f>+VLOOKUP(E7960, TC!A:D, 4, FALSE())</f>
        <v>1.135249998173756</v>
      </c>
      <c r="N7960" s="24">
        <f t="shared" si="620"/>
        <v>2028.7575912363961</v>
      </c>
      <c r="O7960" t="str">
        <f t="shared" si="621"/>
        <v>FACTURA</v>
      </c>
      <c r="P7960" t="str">
        <f t="shared" si="622"/>
        <v>2025</v>
      </c>
      <c r="Q7960" t="str">
        <f t="shared" si="623"/>
        <v>05</v>
      </c>
      <c r="R7960" t="str">
        <f>+IFERROR(VLOOKUP(I7960, Listado!A:B, 2, FALSE()), "COMERCIALIZADORA INTERNACIONAL CARIBBEAN EXOTICS S A")</f>
        <v>HINCAPIE CONTRERAS ERIKA STEFANIA</v>
      </c>
      <c r="S7960" s="25">
        <f>+VLOOKUP(E7960, TC!A:D, 2, FALSE())</f>
        <v>4106.79</v>
      </c>
      <c r="T7960" t="str">
        <f t="shared" si="624"/>
        <v>EUR</v>
      </c>
    </row>
    <row r="7961" spans="1:20" ht="18.75" hidden="1" customHeight="1" x14ac:dyDescent="0.25">
      <c r="A7961" t="s">
        <v>2887</v>
      </c>
      <c r="B7961" t="s">
        <v>5</v>
      </c>
      <c r="C7961" t="s">
        <v>1913</v>
      </c>
      <c r="D7961" s="24">
        <v>12069</v>
      </c>
      <c r="E7961" t="s">
        <v>1743</v>
      </c>
      <c r="F7961" t="s">
        <v>1924</v>
      </c>
      <c r="G7961" t="s">
        <v>112</v>
      </c>
      <c r="H7961" t="s">
        <v>3115</v>
      </c>
      <c r="I7961" t="s">
        <v>1863</v>
      </c>
      <c r="J7961" t="s">
        <v>1926</v>
      </c>
      <c r="K7961" t="s">
        <v>1959</v>
      </c>
      <c r="L7961" s="24">
        <v>193</v>
      </c>
      <c r="M7961" s="25">
        <f>+VLOOKUP(E7961, TC!A:D, 4, FALSE())</f>
        <v>1.135249998173756</v>
      </c>
      <c r="N7961" s="24">
        <f t="shared" si="620"/>
        <v>219.10324964753491</v>
      </c>
      <c r="O7961" t="str">
        <f t="shared" si="621"/>
        <v>FACTURA</v>
      </c>
      <c r="P7961" t="str">
        <f t="shared" si="622"/>
        <v>2025</v>
      </c>
      <c r="Q7961" t="str">
        <f t="shared" si="623"/>
        <v>05</v>
      </c>
      <c r="R7961" t="str">
        <f>+IFERROR(VLOOKUP(I7961, Listado!A:B, 2, FALSE()), "COMERCIALIZADORA INTERNACIONAL CARIBBEAN EXOTICS S A")</f>
        <v>HINCAPIE CONTRERAS ERIKA STEFANIA</v>
      </c>
      <c r="S7961" s="25">
        <f>+VLOOKUP(E7961, TC!A:D, 2, FALSE())</f>
        <v>4106.79</v>
      </c>
      <c r="T7961" t="str">
        <f t="shared" si="624"/>
        <v>EUR</v>
      </c>
    </row>
    <row r="7962" spans="1:20" ht="18.75" hidden="1" customHeight="1" x14ac:dyDescent="0.25">
      <c r="A7962" t="s">
        <v>2887</v>
      </c>
      <c r="B7962" t="s">
        <v>5</v>
      </c>
      <c r="C7962" t="s">
        <v>1913</v>
      </c>
      <c r="D7962" s="24">
        <v>12069</v>
      </c>
      <c r="E7962" t="s">
        <v>1743</v>
      </c>
      <c r="F7962" t="s">
        <v>1924</v>
      </c>
      <c r="G7962" t="s">
        <v>112</v>
      </c>
      <c r="H7962" t="s">
        <v>3115</v>
      </c>
      <c r="I7962" t="s">
        <v>1863</v>
      </c>
      <c r="J7962" t="s">
        <v>1926</v>
      </c>
      <c r="K7962" t="s">
        <v>1960</v>
      </c>
      <c r="L7962" s="24">
        <v>89.941999999999993</v>
      </c>
      <c r="M7962" s="25">
        <f>+VLOOKUP(E7962, TC!A:D, 4, FALSE())</f>
        <v>1.135249998173756</v>
      </c>
      <c r="N7962" s="24">
        <f t="shared" si="620"/>
        <v>102.10665533574395</v>
      </c>
      <c r="O7962" t="str">
        <f t="shared" si="621"/>
        <v>FACTURA</v>
      </c>
      <c r="P7962" t="str">
        <f t="shared" si="622"/>
        <v>2025</v>
      </c>
      <c r="Q7962" t="str">
        <f t="shared" si="623"/>
        <v>05</v>
      </c>
      <c r="R7962" t="str">
        <f>+IFERROR(VLOOKUP(I7962, Listado!A:B, 2, FALSE()), "COMERCIALIZADORA INTERNACIONAL CARIBBEAN EXOTICS S A")</f>
        <v>HINCAPIE CONTRERAS ERIKA STEFANIA</v>
      </c>
      <c r="S7962" s="25">
        <f>+VLOOKUP(E7962, TC!A:D, 2, FALSE())</f>
        <v>4106.79</v>
      </c>
      <c r="T7962" t="str">
        <f t="shared" si="624"/>
        <v>EUR</v>
      </c>
    </row>
    <row r="7963" spans="1:20" ht="18.75" hidden="1" customHeight="1" x14ac:dyDescent="0.25">
      <c r="A7963" t="s">
        <v>2887</v>
      </c>
      <c r="B7963" t="s">
        <v>5</v>
      </c>
      <c r="C7963" t="s">
        <v>1913</v>
      </c>
      <c r="D7963" s="24">
        <v>12070</v>
      </c>
      <c r="E7963" t="s">
        <v>1743</v>
      </c>
      <c r="F7963" t="s">
        <v>128</v>
      </c>
      <c r="G7963" t="s">
        <v>110</v>
      </c>
      <c r="H7963" t="s">
        <v>3116</v>
      </c>
      <c r="I7963" t="s">
        <v>1852</v>
      </c>
      <c r="J7963" t="s">
        <v>1998</v>
      </c>
      <c r="K7963" t="s">
        <v>51</v>
      </c>
      <c r="L7963" s="24">
        <v>11916.8</v>
      </c>
      <c r="M7963" s="25">
        <f>+VLOOKUP(E7963, TC!A:D, 4, FALSE())</f>
        <v>1.135249998173756</v>
      </c>
      <c r="N7963" s="24">
        <f t="shared" si="620"/>
        <v>11916.8</v>
      </c>
      <c r="O7963" t="str">
        <f t="shared" si="621"/>
        <v>FACTURA</v>
      </c>
      <c r="P7963" t="str">
        <f t="shared" si="622"/>
        <v>2025</v>
      </c>
      <c r="Q7963" t="str">
        <f t="shared" si="623"/>
        <v>05</v>
      </c>
      <c r="R7963" t="str">
        <f>+IFERROR(VLOOKUP(I7963, Listado!A:B, 2, FALSE()), "COMERCIALIZADORA INTERNACIONAL CARIBBEAN EXOTICS S A")</f>
        <v>PEREZ MEJIA MARIA PAULINA</v>
      </c>
      <c r="S7963" s="25">
        <f>+VLOOKUP(E7963, TC!A:D, 2, FALSE())</f>
        <v>4106.79</v>
      </c>
      <c r="T7963" t="str">
        <f t="shared" si="624"/>
        <v>USD</v>
      </c>
    </row>
    <row r="7964" spans="1:20" ht="18.75" hidden="1" customHeight="1" x14ac:dyDescent="0.25">
      <c r="A7964" t="s">
        <v>2887</v>
      </c>
      <c r="B7964" t="s">
        <v>5</v>
      </c>
      <c r="C7964" t="s">
        <v>1913</v>
      </c>
      <c r="D7964" s="24">
        <v>12070</v>
      </c>
      <c r="E7964" t="s">
        <v>1743</v>
      </c>
      <c r="F7964" t="s">
        <v>128</v>
      </c>
      <c r="G7964" t="s">
        <v>110</v>
      </c>
      <c r="H7964" t="s">
        <v>3116</v>
      </c>
      <c r="I7964" t="s">
        <v>1852</v>
      </c>
      <c r="J7964" t="s">
        <v>1998</v>
      </c>
      <c r="K7964" t="s">
        <v>44</v>
      </c>
      <c r="L7964" s="24">
        <v>20984.400000000001</v>
      </c>
      <c r="M7964" s="25">
        <f>+VLOOKUP(E7964, TC!A:D, 4, FALSE())</f>
        <v>1.135249998173756</v>
      </c>
      <c r="N7964" s="24">
        <f t="shared" si="620"/>
        <v>20984.400000000001</v>
      </c>
      <c r="O7964" t="str">
        <f t="shared" si="621"/>
        <v>FACTURA</v>
      </c>
      <c r="P7964" t="str">
        <f t="shared" si="622"/>
        <v>2025</v>
      </c>
      <c r="Q7964" t="str">
        <f t="shared" si="623"/>
        <v>05</v>
      </c>
      <c r="R7964" t="str">
        <f>+IFERROR(VLOOKUP(I7964, Listado!A:B, 2, FALSE()), "COMERCIALIZADORA INTERNACIONAL CARIBBEAN EXOTICS S A")</f>
        <v>PEREZ MEJIA MARIA PAULINA</v>
      </c>
      <c r="S7964" s="25">
        <f>+VLOOKUP(E7964, TC!A:D, 2, FALSE())</f>
        <v>4106.79</v>
      </c>
      <c r="T7964" t="str">
        <f t="shared" si="624"/>
        <v>USD</v>
      </c>
    </row>
    <row r="7965" spans="1:20" ht="18.75" hidden="1" customHeight="1" x14ac:dyDescent="0.25">
      <c r="A7965" t="s">
        <v>2887</v>
      </c>
      <c r="B7965" t="s">
        <v>5</v>
      </c>
      <c r="C7965" t="s">
        <v>1913</v>
      </c>
      <c r="D7965" s="24">
        <v>12070</v>
      </c>
      <c r="E7965" t="s">
        <v>1743</v>
      </c>
      <c r="F7965" t="s">
        <v>128</v>
      </c>
      <c r="G7965" t="s">
        <v>110</v>
      </c>
      <c r="H7965" t="s">
        <v>3116</v>
      </c>
      <c r="I7965" t="s">
        <v>1852</v>
      </c>
      <c r="J7965" t="s">
        <v>1998</v>
      </c>
      <c r="K7965" t="s">
        <v>1959</v>
      </c>
      <c r="L7965" s="24">
        <v>2450.8000000000002</v>
      </c>
      <c r="M7965" s="25">
        <f>+VLOOKUP(E7965, TC!A:D, 4, FALSE())</f>
        <v>1.135249998173756</v>
      </c>
      <c r="N7965" s="24">
        <f t="shared" si="620"/>
        <v>2450.8000000000002</v>
      </c>
      <c r="O7965" t="str">
        <f t="shared" si="621"/>
        <v>FACTURA</v>
      </c>
      <c r="P7965" t="str">
        <f t="shared" si="622"/>
        <v>2025</v>
      </c>
      <c r="Q7965" t="str">
        <f t="shared" si="623"/>
        <v>05</v>
      </c>
      <c r="R7965" t="str">
        <f>+IFERROR(VLOOKUP(I7965, Listado!A:B, 2, FALSE()), "COMERCIALIZADORA INTERNACIONAL CARIBBEAN EXOTICS S A")</f>
        <v>PEREZ MEJIA MARIA PAULINA</v>
      </c>
      <c r="S7965" s="25">
        <f>+VLOOKUP(E7965, TC!A:D, 2, FALSE())</f>
        <v>4106.79</v>
      </c>
      <c r="T7965" t="str">
        <f t="shared" si="624"/>
        <v>USD</v>
      </c>
    </row>
    <row r="7966" spans="1:20" ht="18.75" hidden="1" customHeight="1" x14ac:dyDescent="0.25">
      <c r="A7966" t="s">
        <v>2887</v>
      </c>
      <c r="B7966" t="s">
        <v>5</v>
      </c>
      <c r="C7966" t="s">
        <v>1913</v>
      </c>
      <c r="D7966" s="24">
        <v>12071</v>
      </c>
      <c r="E7966" t="s">
        <v>1743</v>
      </c>
      <c r="F7966" t="s">
        <v>128</v>
      </c>
      <c r="G7966" t="s">
        <v>110</v>
      </c>
      <c r="H7966" t="s">
        <v>3117</v>
      </c>
      <c r="I7966" t="s">
        <v>1866</v>
      </c>
      <c r="J7966" t="s">
        <v>1998</v>
      </c>
      <c r="K7966" t="s">
        <v>37</v>
      </c>
      <c r="L7966" s="24">
        <v>2192.4</v>
      </c>
      <c r="M7966" s="25">
        <f>+VLOOKUP(E7966, TC!A:D, 4, FALSE())</f>
        <v>1.135249998173756</v>
      </c>
      <c r="N7966" s="24">
        <f t="shared" si="620"/>
        <v>2192.4</v>
      </c>
      <c r="O7966" t="str">
        <f t="shared" si="621"/>
        <v>FACTURA</v>
      </c>
      <c r="P7966" t="str">
        <f t="shared" si="622"/>
        <v>2025</v>
      </c>
      <c r="Q7966" t="str">
        <f t="shared" si="623"/>
        <v>05</v>
      </c>
      <c r="R7966" t="str">
        <f>+IFERROR(VLOOKUP(I7966, Listado!A:B, 2, FALSE()), "COMERCIALIZADORA INTERNACIONAL CARIBBEAN EXOTICS S A")</f>
        <v>PEREZ MEJIA MARIA PAULINA</v>
      </c>
      <c r="S7966" s="25">
        <f>+VLOOKUP(E7966, TC!A:D, 2, FALSE())</f>
        <v>4106.79</v>
      </c>
      <c r="T7966" t="str">
        <f t="shared" si="624"/>
        <v>USD</v>
      </c>
    </row>
    <row r="7967" spans="1:20" ht="18.75" hidden="1" customHeight="1" x14ac:dyDescent="0.25">
      <c r="A7967" t="s">
        <v>2887</v>
      </c>
      <c r="B7967" t="s">
        <v>5</v>
      </c>
      <c r="C7967" t="s">
        <v>1913</v>
      </c>
      <c r="D7967" s="24">
        <v>12071</v>
      </c>
      <c r="E7967" t="s">
        <v>1743</v>
      </c>
      <c r="F7967" t="s">
        <v>128</v>
      </c>
      <c r="G7967" t="s">
        <v>110</v>
      </c>
      <c r="H7967" t="s">
        <v>3117</v>
      </c>
      <c r="I7967" t="s">
        <v>1866</v>
      </c>
      <c r="J7967" t="s">
        <v>1998</v>
      </c>
      <c r="K7967" t="s">
        <v>17</v>
      </c>
      <c r="L7967" s="24">
        <v>3507</v>
      </c>
      <c r="M7967" s="25">
        <f>+VLOOKUP(E7967, TC!A:D, 4, FALSE())</f>
        <v>1.135249998173756</v>
      </c>
      <c r="N7967" s="24">
        <f t="shared" si="620"/>
        <v>3507</v>
      </c>
      <c r="O7967" t="str">
        <f t="shared" si="621"/>
        <v>FACTURA</v>
      </c>
      <c r="P7967" t="str">
        <f t="shared" si="622"/>
        <v>2025</v>
      </c>
      <c r="Q7967" t="str">
        <f t="shared" si="623"/>
        <v>05</v>
      </c>
      <c r="R7967" t="str">
        <f>+IFERROR(VLOOKUP(I7967, Listado!A:B, 2, FALSE()), "COMERCIALIZADORA INTERNACIONAL CARIBBEAN EXOTICS S A")</f>
        <v>PEREZ MEJIA MARIA PAULINA</v>
      </c>
      <c r="S7967" s="25">
        <f>+VLOOKUP(E7967, TC!A:D, 2, FALSE())</f>
        <v>4106.79</v>
      </c>
      <c r="T7967" t="str">
        <f t="shared" si="624"/>
        <v>USD</v>
      </c>
    </row>
    <row r="7968" spans="1:20" ht="18.75" hidden="1" customHeight="1" x14ac:dyDescent="0.25">
      <c r="A7968" t="s">
        <v>2887</v>
      </c>
      <c r="B7968" t="s">
        <v>5</v>
      </c>
      <c r="C7968" t="s">
        <v>1913</v>
      </c>
      <c r="D7968" s="24">
        <v>12071</v>
      </c>
      <c r="E7968" t="s">
        <v>1743</v>
      </c>
      <c r="F7968" t="s">
        <v>128</v>
      </c>
      <c r="G7968" t="s">
        <v>110</v>
      </c>
      <c r="H7968" t="s">
        <v>3117</v>
      </c>
      <c r="I7968" t="s">
        <v>1866</v>
      </c>
      <c r="J7968" t="s">
        <v>1998</v>
      </c>
      <c r="K7968" t="s">
        <v>22</v>
      </c>
      <c r="L7968" s="24">
        <v>10569.6</v>
      </c>
      <c r="M7968" s="25">
        <f>+VLOOKUP(E7968, TC!A:D, 4, FALSE())</f>
        <v>1.135249998173756</v>
      </c>
      <c r="N7968" s="24">
        <f t="shared" si="620"/>
        <v>10569.6</v>
      </c>
      <c r="O7968" t="str">
        <f t="shared" si="621"/>
        <v>FACTURA</v>
      </c>
      <c r="P7968" t="str">
        <f t="shared" si="622"/>
        <v>2025</v>
      </c>
      <c r="Q7968" t="str">
        <f t="shared" si="623"/>
        <v>05</v>
      </c>
      <c r="R7968" t="str">
        <f>+IFERROR(VLOOKUP(I7968, Listado!A:B, 2, FALSE()), "COMERCIALIZADORA INTERNACIONAL CARIBBEAN EXOTICS S A")</f>
        <v>PEREZ MEJIA MARIA PAULINA</v>
      </c>
      <c r="S7968" s="25">
        <f>+VLOOKUP(E7968, TC!A:D, 2, FALSE())</f>
        <v>4106.79</v>
      </c>
      <c r="T7968" t="str">
        <f t="shared" si="624"/>
        <v>USD</v>
      </c>
    </row>
    <row r="7969" spans="1:20" ht="18.75" hidden="1" customHeight="1" x14ac:dyDescent="0.25">
      <c r="A7969" t="s">
        <v>2887</v>
      </c>
      <c r="B7969" t="s">
        <v>5</v>
      </c>
      <c r="C7969" t="s">
        <v>1913</v>
      </c>
      <c r="D7969" s="24">
        <v>12071</v>
      </c>
      <c r="E7969" t="s">
        <v>1743</v>
      </c>
      <c r="F7969" t="s">
        <v>128</v>
      </c>
      <c r="G7969" t="s">
        <v>110</v>
      </c>
      <c r="H7969" t="s">
        <v>3117</v>
      </c>
      <c r="I7969" t="s">
        <v>1866</v>
      </c>
      <c r="J7969" t="s">
        <v>1998</v>
      </c>
      <c r="K7969" t="s">
        <v>18</v>
      </c>
      <c r="L7969" s="24">
        <v>5108.8</v>
      </c>
      <c r="M7969" s="25">
        <f>+VLOOKUP(E7969, TC!A:D, 4, FALSE())</f>
        <v>1.135249998173756</v>
      </c>
      <c r="N7969" s="24">
        <f t="shared" si="620"/>
        <v>5108.8</v>
      </c>
      <c r="O7969" t="str">
        <f t="shared" si="621"/>
        <v>FACTURA</v>
      </c>
      <c r="P7969" t="str">
        <f t="shared" si="622"/>
        <v>2025</v>
      </c>
      <c r="Q7969" t="str">
        <f t="shared" si="623"/>
        <v>05</v>
      </c>
      <c r="R7969" t="str">
        <f>+IFERROR(VLOOKUP(I7969, Listado!A:B, 2, FALSE()), "COMERCIALIZADORA INTERNACIONAL CARIBBEAN EXOTICS S A")</f>
        <v>PEREZ MEJIA MARIA PAULINA</v>
      </c>
      <c r="S7969" s="25">
        <f>+VLOOKUP(E7969, TC!A:D, 2, FALSE())</f>
        <v>4106.79</v>
      </c>
      <c r="T7969" t="str">
        <f t="shared" si="624"/>
        <v>USD</v>
      </c>
    </row>
    <row r="7970" spans="1:20" ht="18.75" hidden="1" customHeight="1" x14ac:dyDescent="0.25">
      <c r="A7970" t="s">
        <v>2887</v>
      </c>
      <c r="B7970" t="s">
        <v>5</v>
      </c>
      <c r="C7970" t="s">
        <v>1913</v>
      </c>
      <c r="D7970" s="24">
        <v>12071</v>
      </c>
      <c r="E7970" t="s">
        <v>1743</v>
      </c>
      <c r="F7970" t="s">
        <v>128</v>
      </c>
      <c r="G7970" t="s">
        <v>110</v>
      </c>
      <c r="H7970" t="s">
        <v>3117</v>
      </c>
      <c r="I7970" t="s">
        <v>1866</v>
      </c>
      <c r="J7970" t="s">
        <v>1998</v>
      </c>
      <c r="K7970" t="s">
        <v>1959</v>
      </c>
      <c r="L7970" s="24">
        <v>1321.2</v>
      </c>
      <c r="M7970" s="25">
        <f>+VLOOKUP(E7970, TC!A:D, 4, FALSE())</f>
        <v>1.135249998173756</v>
      </c>
      <c r="N7970" s="24">
        <f t="shared" si="620"/>
        <v>1321.2</v>
      </c>
      <c r="O7970" t="str">
        <f t="shared" si="621"/>
        <v>FACTURA</v>
      </c>
      <c r="P7970" t="str">
        <f t="shared" si="622"/>
        <v>2025</v>
      </c>
      <c r="Q7970" t="str">
        <f t="shared" si="623"/>
        <v>05</v>
      </c>
      <c r="R7970" t="str">
        <f>+IFERROR(VLOOKUP(I7970, Listado!A:B, 2, FALSE()), "COMERCIALIZADORA INTERNACIONAL CARIBBEAN EXOTICS S A")</f>
        <v>PEREZ MEJIA MARIA PAULINA</v>
      </c>
      <c r="S7970" s="25">
        <f>+VLOOKUP(E7970, TC!A:D, 2, FALSE())</f>
        <v>4106.79</v>
      </c>
      <c r="T7970" t="str">
        <f t="shared" si="624"/>
        <v>USD</v>
      </c>
    </row>
    <row r="7971" spans="1:20" ht="18.75" hidden="1" customHeight="1" x14ac:dyDescent="0.25">
      <c r="A7971" t="s">
        <v>2887</v>
      </c>
      <c r="B7971" t="s">
        <v>5</v>
      </c>
      <c r="C7971" t="s">
        <v>1913</v>
      </c>
      <c r="D7971" s="24">
        <v>12072</v>
      </c>
      <c r="E7971" t="s">
        <v>1743</v>
      </c>
      <c r="F7971" t="s">
        <v>1924</v>
      </c>
      <c r="G7971" t="s">
        <v>108</v>
      </c>
      <c r="H7971" t="s">
        <v>3118</v>
      </c>
      <c r="I7971" t="s">
        <v>1875</v>
      </c>
      <c r="J7971" t="s">
        <v>1919</v>
      </c>
      <c r="K7971" t="s">
        <v>33</v>
      </c>
      <c r="L7971" s="24">
        <v>461.05759999999998</v>
      </c>
      <c r="M7971" s="25">
        <f>+VLOOKUP(E7971, TC!A:D, 4, FALSE())</f>
        <v>1.135249998173756</v>
      </c>
      <c r="N7971" s="24">
        <f t="shared" si="620"/>
        <v>523.41563955799631</v>
      </c>
      <c r="O7971" t="str">
        <f t="shared" si="621"/>
        <v>FACTURA</v>
      </c>
      <c r="P7971" t="str">
        <f t="shared" si="622"/>
        <v>2025</v>
      </c>
      <c r="Q7971" t="str">
        <f t="shared" si="623"/>
        <v>05</v>
      </c>
      <c r="R7971" t="str">
        <f>+IFERROR(VLOOKUP(I7971, Listado!A:B, 2, FALSE()), "COMERCIALIZADORA INTERNACIONAL CARIBBEAN EXOTICS S A")</f>
        <v>PIEDRAHITA PEREZ MARIANA</v>
      </c>
      <c r="S7971" s="25">
        <f>+VLOOKUP(E7971, TC!A:D, 2, FALSE())</f>
        <v>4106.79</v>
      </c>
      <c r="T7971" t="str">
        <f t="shared" si="624"/>
        <v>EUR</v>
      </c>
    </row>
    <row r="7972" spans="1:20" ht="18.75" hidden="1" customHeight="1" x14ac:dyDescent="0.25">
      <c r="A7972" t="s">
        <v>2887</v>
      </c>
      <c r="B7972" t="s">
        <v>5</v>
      </c>
      <c r="C7972" t="s">
        <v>1913</v>
      </c>
      <c r="D7972" s="24">
        <v>12072</v>
      </c>
      <c r="E7972" t="s">
        <v>1743</v>
      </c>
      <c r="F7972" t="s">
        <v>1924</v>
      </c>
      <c r="G7972" t="s">
        <v>108</v>
      </c>
      <c r="H7972" t="s">
        <v>3118</v>
      </c>
      <c r="I7972" t="s">
        <v>1875</v>
      </c>
      <c r="J7972" t="s">
        <v>1919</v>
      </c>
      <c r="K7972" t="s">
        <v>33</v>
      </c>
      <c r="L7972" s="24">
        <v>756.83040000000005</v>
      </c>
      <c r="M7972" s="25">
        <f>+VLOOKUP(E7972, TC!A:D, 4, FALSE())</f>
        <v>1.135249998173756</v>
      </c>
      <c r="N7972" s="24">
        <f t="shared" si="620"/>
        <v>859.19171021784314</v>
      </c>
      <c r="O7972" t="str">
        <f t="shared" si="621"/>
        <v>FACTURA</v>
      </c>
      <c r="P7972" t="str">
        <f t="shared" si="622"/>
        <v>2025</v>
      </c>
      <c r="Q7972" t="str">
        <f t="shared" si="623"/>
        <v>05</v>
      </c>
      <c r="R7972" t="str">
        <f>+IFERROR(VLOOKUP(I7972, Listado!A:B, 2, FALSE()), "COMERCIALIZADORA INTERNACIONAL CARIBBEAN EXOTICS S A")</f>
        <v>PIEDRAHITA PEREZ MARIANA</v>
      </c>
      <c r="S7972" s="25">
        <f>+VLOOKUP(E7972, TC!A:D, 2, FALSE())</f>
        <v>4106.79</v>
      </c>
      <c r="T7972" t="str">
        <f t="shared" si="624"/>
        <v>EUR</v>
      </c>
    </row>
    <row r="7973" spans="1:20" ht="18.75" hidden="1" customHeight="1" x14ac:dyDescent="0.25">
      <c r="A7973" t="s">
        <v>2887</v>
      </c>
      <c r="B7973" t="s">
        <v>5</v>
      </c>
      <c r="C7973" t="s">
        <v>1913</v>
      </c>
      <c r="D7973" s="24">
        <v>12072</v>
      </c>
      <c r="E7973" t="s">
        <v>1743</v>
      </c>
      <c r="F7973" t="s">
        <v>1924</v>
      </c>
      <c r="G7973" t="s">
        <v>108</v>
      </c>
      <c r="H7973" t="s">
        <v>3118</v>
      </c>
      <c r="I7973" t="s">
        <v>1875</v>
      </c>
      <c r="J7973" t="s">
        <v>1919</v>
      </c>
      <c r="K7973" t="s">
        <v>1959</v>
      </c>
      <c r="L7973" s="24">
        <v>335</v>
      </c>
      <c r="M7973" s="25">
        <f>+VLOOKUP(E7973, TC!A:D, 4, FALSE())</f>
        <v>1.135249998173756</v>
      </c>
      <c r="N7973" s="24">
        <f t="shared" si="620"/>
        <v>380.3087493882083</v>
      </c>
      <c r="O7973" t="str">
        <f t="shared" si="621"/>
        <v>FACTURA</v>
      </c>
      <c r="P7973" t="str">
        <f t="shared" si="622"/>
        <v>2025</v>
      </c>
      <c r="Q7973" t="str">
        <f t="shared" si="623"/>
        <v>05</v>
      </c>
      <c r="R7973" t="str">
        <f>+IFERROR(VLOOKUP(I7973, Listado!A:B, 2, FALSE()), "COMERCIALIZADORA INTERNACIONAL CARIBBEAN EXOTICS S A")</f>
        <v>PIEDRAHITA PEREZ MARIANA</v>
      </c>
      <c r="S7973" s="25">
        <f>+VLOOKUP(E7973, TC!A:D, 2, FALSE())</f>
        <v>4106.79</v>
      </c>
      <c r="T7973" t="str">
        <f t="shared" si="624"/>
        <v>EUR</v>
      </c>
    </row>
    <row r="7974" spans="1:20" ht="18.75" hidden="1" customHeight="1" x14ac:dyDescent="0.25">
      <c r="A7974" t="s">
        <v>2887</v>
      </c>
      <c r="B7974" t="s">
        <v>5</v>
      </c>
      <c r="C7974" t="s">
        <v>1913</v>
      </c>
      <c r="D7974" s="24">
        <v>12072</v>
      </c>
      <c r="E7974" t="s">
        <v>1743</v>
      </c>
      <c r="F7974" t="s">
        <v>1924</v>
      </c>
      <c r="G7974" t="s">
        <v>108</v>
      </c>
      <c r="H7974" t="s">
        <v>3118</v>
      </c>
      <c r="I7974" t="s">
        <v>1875</v>
      </c>
      <c r="J7974" t="s">
        <v>1919</v>
      </c>
      <c r="K7974" t="s">
        <v>1960</v>
      </c>
      <c r="L7974" s="24">
        <v>49.972000000000001</v>
      </c>
      <c r="M7974" s="25">
        <f>+VLOOKUP(E7974, TC!A:D, 4, FALSE())</f>
        <v>1.135249998173756</v>
      </c>
      <c r="N7974" s="24">
        <f t="shared" si="620"/>
        <v>56.730712908738937</v>
      </c>
      <c r="O7974" t="str">
        <f t="shared" si="621"/>
        <v>FACTURA</v>
      </c>
      <c r="P7974" t="str">
        <f t="shared" si="622"/>
        <v>2025</v>
      </c>
      <c r="Q7974" t="str">
        <f t="shared" si="623"/>
        <v>05</v>
      </c>
      <c r="R7974" t="str">
        <f>+IFERROR(VLOOKUP(I7974, Listado!A:B, 2, FALSE()), "COMERCIALIZADORA INTERNACIONAL CARIBBEAN EXOTICS S A")</f>
        <v>PIEDRAHITA PEREZ MARIANA</v>
      </c>
      <c r="S7974" s="25">
        <f>+VLOOKUP(E7974, TC!A:D, 2, FALSE())</f>
        <v>4106.79</v>
      </c>
      <c r="T7974" t="str">
        <f t="shared" si="624"/>
        <v>EUR</v>
      </c>
    </row>
    <row r="7975" spans="1:20" ht="18.75" hidden="1" customHeight="1" x14ac:dyDescent="0.25">
      <c r="A7975" t="s">
        <v>2887</v>
      </c>
      <c r="B7975" t="s">
        <v>5</v>
      </c>
      <c r="C7975" t="s">
        <v>1913</v>
      </c>
      <c r="D7975" s="24">
        <v>12073</v>
      </c>
      <c r="E7975" t="s">
        <v>1744</v>
      </c>
      <c r="F7975" t="s">
        <v>99</v>
      </c>
      <c r="G7975" t="s">
        <v>113</v>
      </c>
      <c r="I7975" t="s">
        <v>1858</v>
      </c>
      <c r="J7975" t="s">
        <v>1915</v>
      </c>
      <c r="K7975" t="s">
        <v>1920</v>
      </c>
      <c r="L7975" s="24">
        <v>960000</v>
      </c>
      <c r="M7975" s="25">
        <f>+VLOOKUP(E7975, TC!A:D, 4, FALSE())</f>
        <v>1.1352500000000001</v>
      </c>
      <c r="N7975" s="24">
        <f t="shared" si="620"/>
        <v>960000</v>
      </c>
      <c r="O7975" t="str">
        <f t="shared" si="621"/>
        <v>FACTURA</v>
      </c>
      <c r="P7975" t="str">
        <f t="shared" si="622"/>
        <v>2025</v>
      </c>
      <c r="Q7975" t="str">
        <f t="shared" si="623"/>
        <v>05</v>
      </c>
      <c r="R7975" t="str">
        <f>+IFERROR(VLOOKUP(I7975, Listado!A:B, 2, FALSE()), "COMERCIALIZADORA INTERNACIONAL CARIBBEAN EXOTICS S A")</f>
        <v>LONDOÑO ECHEVERRI ALEJANDRA</v>
      </c>
      <c r="S7975" s="25">
        <f>+VLOOKUP(E7975, TC!A:D, 2, FALSE())</f>
        <v>4148.72</v>
      </c>
      <c r="T7975" t="str">
        <f t="shared" si="624"/>
        <v>COP</v>
      </c>
    </row>
    <row r="7976" spans="1:20" ht="18.75" hidden="1" customHeight="1" x14ac:dyDescent="0.25">
      <c r="A7976" t="s">
        <v>2887</v>
      </c>
      <c r="B7976" t="s">
        <v>5</v>
      </c>
      <c r="C7976" t="s">
        <v>1913</v>
      </c>
      <c r="D7976" s="24">
        <v>12074</v>
      </c>
      <c r="E7976" t="s">
        <v>1744</v>
      </c>
      <c r="F7976" t="s">
        <v>99</v>
      </c>
      <c r="G7976" t="s">
        <v>113</v>
      </c>
      <c r="I7976" t="s">
        <v>1858</v>
      </c>
      <c r="J7976" t="s">
        <v>1915</v>
      </c>
      <c r="K7976" t="s">
        <v>1920</v>
      </c>
      <c r="L7976" s="24">
        <v>960000</v>
      </c>
      <c r="M7976" s="25">
        <f>+VLOOKUP(E7976, TC!A:D, 4, FALSE())</f>
        <v>1.1352500000000001</v>
      </c>
      <c r="N7976" s="24">
        <f t="shared" si="620"/>
        <v>960000</v>
      </c>
      <c r="O7976" t="str">
        <f t="shared" si="621"/>
        <v>FACTURA</v>
      </c>
      <c r="P7976" t="str">
        <f t="shared" si="622"/>
        <v>2025</v>
      </c>
      <c r="Q7976" t="str">
        <f t="shared" si="623"/>
        <v>05</v>
      </c>
      <c r="R7976" t="str">
        <f>+IFERROR(VLOOKUP(I7976, Listado!A:B, 2, FALSE()), "COMERCIALIZADORA INTERNACIONAL CARIBBEAN EXOTICS S A")</f>
        <v>LONDOÑO ECHEVERRI ALEJANDRA</v>
      </c>
      <c r="S7976" s="25">
        <f>+VLOOKUP(E7976, TC!A:D, 2, FALSE())</f>
        <v>4148.72</v>
      </c>
      <c r="T7976" t="str">
        <f t="shared" si="624"/>
        <v>COP</v>
      </c>
    </row>
    <row r="7977" spans="1:20" ht="18.75" hidden="1" customHeight="1" x14ac:dyDescent="0.25">
      <c r="A7977" t="s">
        <v>2887</v>
      </c>
      <c r="B7977" t="s">
        <v>5</v>
      </c>
      <c r="C7977" t="s">
        <v>1913</v>
      </c>
      <c r="D7977" s="24">
        <v>12075</v>
      </c>
      <c r="E7977" t="s">
        <v>1744</v>
      </c>
      <c r="F7977" t="s">
        <v>99</v>
      </c>
      <c r="G7977" t="s">
        <v>113</v>
      </c>
      <c r="I7977" t="s">
        <v>1859</v>
      </c>
      <c r="J7977" t="s">
        <v>1915</v>
      </c>
      <c r="K7977" t="s">
        <v>1916</v>
      </c>
      <c r="L7977" s="24">
        <v>6542400</v>
      </c>
      <c r="M7977" s="25">
        <f>+VLOOKUP(E7977, TC!A:D, 4, FALSE())</f>
        <v>1.1352500000000001</v>
      </c>
      <c r="N7977" s="24">
        <f t="shared" si="620"/>
        <v>6542400</v>
      </c>
      <c r="O7977" t="str">
        <f t="shared" si="621"/>
        <v>FACTURA</v>
      </c>
      <c r="P7977" t="str">
        <f t="shared" si="622"/>
        <v>2025</v>
      </c>
      <c r="Q7977" t="str">
        <f t="shared" si="623"/>
        <v>05</v>
      </c>
      <c r="R7977" t="str">
        <f>+IFERROR(VLOOKUP(I7977, Listado!A:B, 2, FALSE()), "COMERCIALIZADORA INTERNACIONAL CARIBBEAN EXOTICS S A")</f>
        <v>LONDOÑO ECHEVERRI ALEJANDRA</v>
      </c>
      <c r="S7977" s="25">
        <f>+VLOOKUP(E7977, TC!A:D, 2, FALSE())</f>
        <v>4148.72</v>
      </c>
      <c r="T7977" t="str">
        <f t="shared" si="624"/>
        <v>COP</v>
      </c>
    </row>
    <row r="7978" spans="1:20" ht="18.75" hidden="1" customHeight="1" x14ac:dyDescent="0.25">
      <c r="A7978" t="s">
        <v>2887</v>
      </c>
      <c r="B7978" t="s">
        <v>1923</v>
      </c>
      <c r="C7978" t="s">
        <v>1913</v>
      </c>
      <c r="D7978" s="24">
        <v>6050</v>
      </c>
      <c r="E7978" t="s">
        <v>1744</v>
      </c>
      <c r="F7978" t="s">
        <v>99</v>
      </c>
      <c r="G7978" t="s">
        <v>1914</v>
      </c>
      <c r="H7978" t="s">
        <v>1978</v>
      </c>
      <c r="I7978" t="s">
        <v>2617</v>
      </c>
      <c r="J7978" t="s">
        <v>1915</v>
      </c>
      <c r="K7978" t="s">
        <v>1922</v>
      </c>
      <c r="L7978" s="24">
        <v>14800</v>
      </c>
      <c r="M7978" s="25">
        <f>+VLOOKUP(E7978, TC!A:D, 4, FALSE())</f>
        <v>1.1352500000000001</v>
      </c>
      <c r="N7978" s="24">
        <f t="shared" si="620"/>
        <v>14800</v>
      </c>
      <c r="O7978" t="str">
        <f t="shared" si="621"/>
        <v>FACTURA</v>
      </c>
      <c r="P7978" t="str">
        <f t="shared" si="622"/>
        <v>2025</v>
      </c>
      <c r="Q7978" t="str">
        <f t="shared" si="623"/>
        <v>05</v>
      </c>
      <c r="R7978" t="str">
        <f>+IFERROR(VLOOKUP(I7978, Listado!A:B, 2, FALSE()), "COMERCIALIZADORA INTERNACIONAL CARIBBEAN EXOTICS S A")</f>
        <v>COMERCIALIZADORA INTERNACIONAL CARIBBEAN EXOTICS S A</v>
      </c>
      <c r="S7978" s="25">
        <f>+VLOOKUP(E7978, TC!A:D, 2, FALSE())</f>
        <v>4148.72</v>
      </c>
      <c r="T7978" t="str">
        <f t="shared" si="624"/>
        <v>COP</v>
      </c>
    </row>
    <row r="7979" spans="1:20" ht="18.75" hidden="1" customHeight="1" x14ac:dyDescent="0.25">
      <c r="A7979" t="s">
        <v>2887</v>
      </c>
      <c r="B7979" t="s">
        <v>1923</v>
      </c>
      <c r="C7979" t="s">
        <v>1913</v>
      </c>
      <c r="D7979" s="24">
        <v>6050</v>
      </c>
      <c r="E7979" t="s">
        <v>1744</v>
      </c>
      <c r="F7979" t="s">
        <v>99</v>
      </c>
      <c r="G7979" t="s">
        <v>1914</v>
      </c>
      <c r="H7979" t="s">
        <v>1978</v>
      </c>
      <c r="I7979" t="s">
        <v>2617</v>
      </c>
      <c r="J7979" t="s">
        <v>1915</v>
      </c>
      <c r="K7979" t="s">
        <v>1922</v>
      </c>
      <c r="L7979" s="24">
        <v>95060</v>
      </c>
      <c r="M7979" s="25">
        <f>+VLOOKUP(E7979, TC!A:D, 4, FALSE())</f>
        <v>1.1352500000000001</v>
      </c>
      <c r="N7979" s="24">
        <f t="shared" si="620"/>
        <v>95060</v>
      </c>
      <c r="O7979" t="str">
        <f t="shared" si="621"/>
        <v>FACTURA</v>
      </c>
      <c r="P7979" t="str">
        <f t="shared" si="622"/>
        <v>2025</v>
      </c>
      <c r="Q7979" t="str">
        <f t="shared" si="623"/>
        <v>05</v>
      </c>
      <c r="R7979" t="str">
        <f>+IFERROR(VLOOKUP(I7979, Listado!A:B, 2, FALSE()), "COMERCIALIZADORA INTERNACIONAL CARIBBEAN EXOTICS S A")</f>
        <v>COMERCIALIZADORA INTERNACIONAL CARIBBEAN EXOTICS S A</v>
      </c>
      <c r="S7979" s="25">
        <f>+VLOOKUP(E7979, TC!A:D, 2, FALSE())</f>
        <v>4148.72</v>
      </c>
      <c r="T7979" t="str">
        <f t="shared" si="624"/>
        <v>COP</v>
      </c>
    </row>
    <row r="7980" spans="1:20" ht="18.75" hidden="1" customHeight="1" x14ac:dyDescent="0.25">
      <c r="A7980" t="s">
        <v>2887</v>
      </c>
      <c r="B7980" t="s">
        <v>1923</v>
      </c>
      <c r="C7980" t="s">
        <v>1913</v>
      </c>
      <c r="D7980" s="24">
        <v>6050</v>
      </c>
      <c r="E7980" t="s">
        <v>1744</v>
      </c>
      <c r="F7980" t="s">
        <v>99</v>
      </c>
      <c r="G7980" t="s">
        <v>1914</v>
      </c>
      <c r="H7980" t="s">
        <v>1978</v>
      </c>
      <c r="I7980" t="s">
        <v>2617</v>
      </c>
      <c r="J7980" t="s">
        <v>1915</v>
      </c>
      <c r="K7980" t="s">
        <v>1922</v>
      </c>
      <c r="L7980" s="24">
        <v>16000</v>
      </c>
      <c r="M7980" s="25">
        <f>+VLOOKUP(E7980, TC!A:D, 4, FALSE())</f>
        <v>1.1352500000000001</v>
      </c>
      <c r="N7980" s="24">
        <f t="shared" si="620"/>
        <v>16000</v>
      </c>
      <c r="O7980" t="str">
        <f t="shared" si="621"/>
        <v>FACTURA</v>
      </c>
      <c r="P7980" t="str">
        <f t="shared" si="622"/>
        <v>2025</v>
      </c>
      <c r="Q7980" t="str">
        <f t="shared" si="623"/>
        <v>05</v>
      </c>
      <c r="R7980" t="str">
        <f>+IFERROR(VLOOKUP(I7980, Listado!A:B, 2, FALSE()), "COMERCIALIZADORA INTERNACIONAL CARIBBEAN EXOTICS S A")</f>
        <v>COMERCIALIZADORA INTERNACIONAL CARIBBEAN EXOTICS S A</v>
      </c>
      <c r="S7980" s="25">
        <f>+VLOOKUP(E7980, TC!A:D, 2, FALSE())</f>
        <v>4148.72</v>
      </c>
      <c r="T7980" t="str">
        <f t="shared" si="624"/>
        <v>COP</v>
      </c>
    </row>
    <row r="7981" spans="1:20" ht="18.75" hidden="1" customHeight="1" x14ac:dyDescent="0.25">
      <c r="A7981" t="s">
        <v>2887</v>
      </c>
      <c r="B7981" t="s">
        <v>5</v>
      </c>
      <c r="C7981" t="s">
        <v>1913</v>
      </c>
      <c r="D7981" s="24">
        <v>12076</v>
      </c>
      <c r="E7981" t="s">
        <v>1744</v>
      </c>
      <c r="F7981" t="s">
        <v>99</v>
      </c>
      <c r="G7981" t="s">
        <v>113</v>
      </c>
      <c r="I7981" t="s">
        <v>2824</v>
      </c>
      <c r="J7981" t="s">
        <v>1915</v>
      </c>
      <c r="K7981" t="s">
        <v>2025</v>
      </c>
      <c r="L7981" s="24">
        <v>30800</v>
      </c>
      <c r="M7981" s="25">
        <f>+VLOOKUP(E7981, TC!A:D, 4, FALSE())</f>
        <v>1.1352500000000001</v>
      </c>
      <c r="N7981" s="24">
        <f t="shared" si="620"/>
        <v>30800</v>
      </c>
      <c r="O7981" t="str">
        <f t="shared" si="621"/>
        <v>FACTURA</v>
      </c>
      <c r="P7981" t="str">
        <f t="shared" si="622"/>
        <v>2025</v>
      </c>
      <c r="Q7981" t="str">
        <f t="shared" si="623"/>
        <v>05</v>
      </c>
      <c r="R7981" t="str">
        <f>+IFERROR(VLOOKUP(I7981, Listado!A:B, 2, FALSE()), "COMERCIALIZADORA INTERNACIONAL CARIBBEAN EXOTICS S A")</f>
        <v>COMERCIALIZADORA INTERNACIONAL CARIBBEAN EXOTICS S A</v>
      </c>
      <c r="S7981" s="25">
        <f>+VLOOKUP(E7981, TC!A:D, 2, FALSE())</f>
        <v>4148.72</v>
      </c>
      <c r="T7981" t="str">
        <f t="shared" si="624"/>
        <v>COP</v>
      </c>
    </row>
    <row r="7982" spans="1:20" ht="18.75" hidden="1" customHeight="1" x14ac:dyDescent="0.25">
      <c r="A7982" t="s">
        <v>2887</v>
      </c>
      <c r="B7982" t="s">
        <v>5</v>
      </c>
      <c r="C7982" t="s">
        <v>1913</v>
      </c>
      <c r="D7982" s="24">
        <v>12077</v>
      </c>
      <c r="E7982" t="s">
        <v>1744</v>
      </c>
      <c r="F7982" t="s">
        <v>99</v>
      </c>
      <c r="G7982" t="s">
        <v>113</v>
      </c>
      <c r="I7982" t="s">
        <v>2824</v>
      </c>
      <c r="J7982" t="s">
        <v>1915</v>
      </c>
      <c r="K7982" t="s">
        <v>2025</v>
      </c>
      <c r="L7982" s="24">
        <v>258000</v>
      </c>
      <c r="M7982" s="25">
        <f>+VLOOKUP(E7982, TC!A:D, 4, FALSE())</f>
        <v>1.1352500000000001</v>
      </c>
      <c r="N7982" s="24">
        <f t="shared" si="620"/>
        <v>258000</v>
      </c>
      <c r="O7982" t="str">
        <f t="shared" si="621"/>
        <v>FACTURA</v>
      </c>
      <c r="P7982" t="str">
        <f t="shared" si="622"/>
        <v>2025</v>
      </c>
      <c r="Q7982" t="str">
        <f t="shared" si="623"/>
        <v>05</v>
      </c>
      <c r="R7982" t="str">
        <f>+IFERROR(VLOOKUP(I7982, Listado!A:B, 2, FALSE()), "COMERCIALIZADORA INTERNACIONAL CARIBBEAN EXOTICS S A")</f>
        <v>COMERCIALIZADORA INTERNACIONAL CARIBBEAN EXOTICS S A</v>
      </c>
      <c r="S7982" s="25">
        <f>+VLOOKUP(E7982, TC!A:D, 2, FALSE())</f>
        <v>4148.72</v>
      </c>
      <c r="T7982" t="str">
        <f t="shared" si="624"/>
        <v>COP</v>
      </c>
    </row>
    <row r="7983" spans="1:20" ht="18.75" hidden="1" customHeight="1" x14ac:dyDescent="0.25">
      <c r="A7983" t="s">
        <v>2887</v>
      </c>
      <c r="B7983" t="s">
        <v>1923</v>
      </c>
      <c r="C7983" t="s">
        <v>1913</v>
      </c>
      <c r="D7983" s="24">
        <v>6051</v>
      </c>
      <c r="E7983" t="s">
        <v>1744</v>
      </c>
      <c r="F7983" t="s">
        <v>99</v>
      </c>
      <c r="G7983" t="s">
        <v>1914</v>
      </c>
      <c r="H7983" t="s">
        <v>2024</v>
      </c>
      <c r="I7983" t="s">
        <v>2389</v>
      </c>
      <c r="J7983" t="s">
        <v>1915</v>
      </c>
      <c r="K7983" t="s">
        <v>2028</v>
      </c>
      <c r="L7983" s="24">
        <v>14000</v>
      </c>
      <c r="M7983" s="25">
        <f>+VLOOKUP(E7983, TC!A:D, 4, FALSE())</f>
        <v>1.1352500000000001</v>
      </c>
      <c r="N7983" s="24">
        <f t="shared" si="620"/>
        <v>14000</v>
      </c>
      <c r="O7983" t="str">
        <f t="shared" si="621"/>
        <v>FACTURA</v>
      </c>
      <c r="P7983" t="str">
        <f t="shared" si="622"/>
        <v>2025</v>
      </c>
      <c r="Q7983" t="str">
        <f t="shared" si="623"/>
        <v>05</v>
      </c>
      <c r="R7983" t="str">
        <f>+IFERROR(VLOOKUP(I7983, Listado!A:B, 2, FALSE()), "COMERCIALIZADORA INTERNACIONAL CARIBBEAN EXOTICS S A")</f>
        <v>COMERCIALIZADORA INTERNACIONAL CARIBBEAN EXOTICS S A</v>
      </c>
      <c r="S7983" s="25">
        <f>+VLOOKUP(E7983, TC!A:D, 2, FALSE())</f>
        <v>4148.72</v>
      </c>
      <c r="T7983" t="str">
        <f t="shared" si="624"/>
        <v>COP</v>
      </c>
    </row>
    <row r="7984" spans="1:20" ht="18.75" hidden="1" customHeight="1" x14ac:dyDescent="0.25">
      <c r="A7984" t="s">
        <v>2887</v>
      </c>
      <c r="B7984" t="s">
        <v>1923</v>
      </c>
      <c r="C7984" t="s">
        <v>1913</v>
      </c>
      <c r="D7984" s="24">
        <v>6051</v>
      </c>
      <c r="E7984" t="s">
        <v>1744</v>
      </c>
      <c r="F7984" t="s">
        <v>99</v>
      </c>
      <c r="G7984" t="s">
        <v>1914</v>
      </c>
      <c r="H7984" t="s">
        <v>2024</v>
      </c>
      <c r="I7984" t="s">
        <v>2389</v>
      </c>
      <c r="J7984" t="s">
        <v>1915</v>
      </c>
      <c r="K7984" t="s">
        <v>2022</v>
      </c>
      <c r="L7984" s="24">
        <v>7200</v>
      </c>
      <c r="M7984" s="25">
        <f>+VLOOKUP(E7984, TC!A:D, 4, FALSE())</f>
        <v>1.1352500000000001</v>
      </c>
      <c r="N7984" s="24">
        <f t="shared" si="620"/>
        <v>7200</v>
      </c>
      <c r="O7984" t="str">
        <f t="shared" si="621"/>
        <v>FACTURA</v>
      </c>
      <c r="P7984" t="str">
        <f t="shared" si="622"/>
        <v>2025</v>
      </c>
      <c r="Q7984" t="str">
        <f t="shared" si="623"/>
        <v>05</v>
      </c>
      <c r="R7984" t="str">
        <f>+IFERROR(VLOOKUP(I7984, Listado!A:B, 2, FALSE()), "COMERCIALIZADORA INTERNACIONAL CARIBBEAN EXOTICS S A")</f>
        <v>COMERCIALIZADORA INTERNACIONAL CARIBBEAN EXOTICS S A</v>
      </c>
      <c r="S7984" s="25">
        <f>+VLOOKUP(E7984, TC!A:D, 2, FALSE())</f>
        <v>4148.72</v>
      </c>
      <c r="T7984" t="str">
        <f t="shared" si="624"/>
        <v>COP</v>
      </c>
    </row>
    <row r="7985" spans="1:20" ht="18.75" hidden="1" customHeight="1" x14ac:dyDescent="0.25">
      <c r="A7985" t="s">
        <v>2887</v>
      </c>
      <c r="B7985" t="s">
        <v>1923</v>
      </c>
      <c r="C7985" t="s">
        <v>1913</v>
      </c>
      <c r="D7985" s="24">
        <v>6051</v>
      </c>
      <c r="E7985" t="s">
        <v>1744</v>
      </c>
      <c r="F7985" t="s">
        <v>99</v>
      </c>
      <c r="G7985" t="s">
        <v>1914</v>
      </c>
      <c r="H7985" t="s">
        <v>2024</v>
      </c>
      <c r="I7985" t="s">
        <v>2389</v>
      </c>
      <c r="J7985" t="s">
        <v>1915</v>
      </c>
      <c r="K7985" t="s">
        <v>2045</v>
      </c>
      <c r="L7985" s="24">
        <v>9200</v>
      </c>
      <c r="M7985" s="25">
        <f>+VLOOKUP(E7985, TC!A:D, 4, FALSE())</f>
        <v>1.1352500000000001</v>
      </c>
      <c r="N7985" s="24">
        <f t="shared" si="620"/>
        <v>9200</v>
      </c>
      <c r="O7985" t="str">
        <f t="shared" si="621"/>
        <v>FACTURA</v>
      </c>
      <c r="P7985" t="str">
        <f t="shared" si="622"/>
        <v>2025</v>
      </c>
      <c r="Q7985" t="str">
        <f t="shared" si="623"/>
        <v>05</v>
      </c>
      <c r="R7985" t="str">
        <f>+IFERROR(VLOOKUP(I7985, Listado!A:B, 2, FALSE()), "COMERCIALIZADORA INTERNACIONAL CARIBBEAN EXOTICS S A")</f>
        <v>COMERCIALIZADORA INTERNACIONAL CARIBBEAN EXOTICS S A</v>
      </c>
      <c r="S7985" s="25">
        <f>+VLOOKUP(E7985, TC!A:D, 2, FALSE())</f>
        <v>4148.72</v>
      </c>
      <c r="T7985" t="str">
        <f t="shared" si="624"/>
        <v>COP</v>
      </c>
    </row>
    <row r="7986" spans="1:20" ht="18.75" hidden="1" customHeight="1" x14ac:dyDescent="0.25">
      <c r="A7986" t="s">
        <v>2887</v>
      </c>
      <c r="B7986" t="s">
        <v>1923</v>
      </c>
      <c r="C7986" t="s">
        <v>1913</v>
      </c>
      <c r="D7986" s="24">
        <v>6051</v>
      </c>
      <c r="E7986" t="s">
        <v>1744</v>
      </c>
      <c r="F7986" t="s">
        <v>99</v>
      </c>
      <c r="G7986" t="s">
        <v>1914</v>
      </c>
      <c r="H7986" t="s">
        <v>2024</v>
      </c>
      <c r="I7986" t="s">
        <v>2389</v>
      </c>
      <c r="J7986" t="s">
        <v>1915</v>
      </c>
      <c r="K7986" t="s">
        <v>2803</v>
      </c>
      <c r="L7986" s="24">
        <v>10000</v>
      </c>
      <c r="M7986" s="25">
        <f>+VLOOKUP(E7986, TC!A:D, 4, FALSE())</f>
        <v>1.1352500000000001</v>
      </c>
      <c r="N7986" s="24">
        <f t="shared" si="620"/>
        <v>10000</v>
      </c>
      <c r="O7986" t="str">
        <f t="shared" si="621"/>
        <v>FACTURA</v>
      </c>
      <c r="P7986" t="str">
        <f t="shared" si="622"/>
        <v>2025</v>
      </c>
      <c r="Q7986" t="str">
        <f t="shared" si="623"/>
        <v>05</v>
      </c>
      <c r="R7986" t="str">
        <f>+IFERROR(VLOOKUP(I7986, Listado!A:B, 2, FALSE()), "COMERCIALIZADORA INTERNACIONAL CARIBBEAN EXOTICS S A")</f>
        <v>COMERCIALIZADORA INTERNACIONAL CARIBBEAN EXOTICS S A</v>
      </c>
      <c r="S7986" s="25">
        <f>+VLOOKUP(E7986, TC!A:D, 2, FALSE())</f>
        <v>4148.72</v>
      </c>
      <c r="T7986" t="str">
        <f t="shared" si="624"/>
        <v>COP</v>
      </c>
    </row>
    <row r="7987" spans="1:20" ht="18.75" hidden="1" customHeight="1" x14ac:dyDescent="0.25">
      <c r="A7987" t="s">
        <v>2887</v>
      </c>
      <c r="B7987" t="s">
        <v>5</v>
      </c>
      <c r="C7987" t="s">
        <v>1913</v>
      </c>
      <c r="D7987" s="24">
        <v>12078</v>
      </c>
      <c r="E7987" t="s">
        <v>1744</v>
      </c>
      <c r="F7987" t="s">
        <v>99</v>
      </c>
      <c r="G7987" t="s">
        <v>1914</v>
      </c>
      <c r="I7987" t="s">
        <v>1841</v>
      </c>
      <c r="J7987" t="s">
        <v>1915</v>
      </c>
      <c r="K7987" t="s">
        <v>2022</v>
      </c>
      <c r="L7987" s="24">
        <v>52250</v>
      </c>
      <c r="M7987" s="25">
        <f>+VLOOKUP(E7987, TC!A:D, 4, FALSE())</f>
        <v>1.1352500000000001</v>
      </c>
      <c r="N7987" s="24">
        <f t="shared" si="620"/>
        <v>52250</v>
      </c>
      <c r="O7987" t="str">
        <f t="shared" si="621"/>
        <v>FACTURA</v>
      </c>
      <c r="P7987" t="str">
        <f t="shared" si="622"/>
        <v>2025</v>
      </c>
      <c r="Q7987" t="str">
        <f t="shared" si="623"/>
        <v>05</v>
      </c>
      <c r="R7987" t="str">
        <f>+IFERROR(VLOOKUP(I7987, Listado!A:B, 2, FALSE()), "COMERCIALIZADORA INTERNACIONAL CARIBBEAN EXOTICS S A")</f>
        <v>LONDOÑO ECHEVERRI ALEJANDRA</v>
      </c>
      <c r="S7987" s="25">
        <f>+VLOOKUP(E7987, TC!A:D, 2, FALSE())</f>
        <v>4148.72</v>
      </c>
      <c r="T7987" t="str">
        <f t="shared" si="624"/>
        <v>COP</v>
      </c>
    </row>
    <row r="7988" spans="1:20" ht="18.75" hidden="1" customHeight="1" x14ac:dyDescent="0.25">
      <c r="A7988" t="s">
        <v>2887</v>
      </c>
      <c r="B7988" t="s">
        <v>5</v>
      </c>
      <c r="C7988" t="s">
        <v>1913</v>
      </c>
      <c r="D7988" s="24">
        <v>12078</v>
      </c>
      <c r="E7988" t="s">
        <v>1744</v>
      </c>
      <c r="F7988" t="s">
        <v>99</v>
      </c>
      <c r="G7988" t="s">
        <v>1914</v>
      </c>
      <c r="I7988" t="s">
        <v>1841</v>
      </c>
      <c r="J7988" t="s">
        <v>1915</v>
      </c>
      <c r="K7988" t="s">
        <v>2022</v>
      </c>
      <c r="L7988" s="24">
        <v>33500</v>
      </c>
      <c r="M7988" s="25">
        <f>+VLOOKUP(E7988, TC!A:D, 4, FALSE())</f>
        <v>1.1352500000000001</v>
      </c>
      <c r="N7988" s="24">
        <f t="shared" si="620"/>
        <v>33500</v>
      </c>
      <c r="O7988" t="str">
        <f t="shared" si="621"/>
        <v>FACTURA</v>
      </c>
      <c r="P7988" t="str">
        <f t="shared" si="622"/>
        <v>2025</v>
      </c>
      <c r="Q7988" t="str">
        <f t="shared" si="623"/>
        <v>05</v>
      </c>
      <c r="R7988" t="str">
        <f>+IFERROR(VLOOKUP(I7988, Listado!A:B, 2, FALSE()), "COMERCIALIZADORA INTERNACIONAL CARIBBEAN EXOTICS S A")</f>
        <v>LONDOÑO ECHEVERRI ALEJANDRA</v>
      </c>
      <c r="S7988" s="25">
        <f>+VLOOKUP(E7988, TC!A:D, 2, FALSE())</f>
        <v>4148.72</v>
      </c>
      <c r="T7988" t="str">
        <f t="shared" si="624"/>
        <v>COP</v>
      </c>
    </row>
    <row r="7989" spans="1:20" ht="18.75" hidden="1" customHeight="1" x14ac:dyDescent="0.25">
      <c r="A7989" t="s">
        <v>2887</v>
      </c>
      <c r="B7989" t="s">
        <v>5</v>
      </c>
      <c r="C7989" t="s">
        <v>1913</v>
      </c>
      <c r="D7989" s="24">
        <v>12078</v>
      </c>
      <c r="E7989" t="s">
        <v>1744</v>
      </c>
      <c r="F7989" t="s">
        <v>99</v>
      </c>
      <c r="G7989" t="s">
        <v>1914</v>
      </c>
      <c r="I7989" t="s">
        <v>1841</v>
      </c>
      <c r="J7989" t="s">
        <v>1915</v>
      </c>
      <c r="K7989" t="s">
        <v>2022</v>
      </c>
      <c r="L7989" s="24">
        <v>449250</v>
      </c>
      <c r="M7989" s="25">
        <f>+VLOOKUP(E7989, TC!A:D, 4, FALSE())</f>
        <v>1.1352500000000001</v>
      </c>
      <c r="N7989" s="24">
        <f t="shared" si="620"/>
        <v>449250</v>
      </c>
      <c r="O7989" t="str">
        <f t="shared" si="621"/>
        <v>FACTURA</v>
      </c>
      <c r="P7989" t="str">
        <f t="shared" si="622"/>
        <v>2025</v>
      </c>
      <c r="Q7989" t="str">
        <f t="shared" si="623"/>
        <v>05</v>
      </c>
      <c r="R7989" t="str">
        <f>+IFERROR(VLOOKUP(I7989, Listado!A:B, 2, FALSE()), "COMERCIALIZADORA INTERNACIONAL CARIBBEAN EXOTICS S A")</f>
        <v>LONDOÑO ECHEVERRI ALEJANDRA</v>
      </c>
      <c r="S7989" s="25">
        <f>+VLOOKUP(E7989, TC!A:D, 2, FALSE())</f>
        <v>4148.72</v>
      </c>
      <c r="T7989" t="str">
        <f t="shared" si="624"/>
        <v>COP</v>
      </c>
    </row>
    <row r="7990" spans="1:20" ht="18.75" hidden="1" customHeight="1" x14ac:dyDescent="0.25">
      <c r="A7990" t="s">
        <v>2887</v>
      </c>
      <c r="B7990" t="s">
        <v>5</v>
      </c>
      <c r="C7990" t="s">
        <v>1913</v>
      </c>
      <c r="D7990" s="24">
        <v>12078</v>
      </c>
      <c r="E7990" t="s">
        <v>1744</v>
      </c>
      <c r="F7990" t="s">
        <v>99</v>
      </c>
      <c r="G7990" t="s">
        <v>1914</v>
      </c>
      <c r="I7990" t="s">
        <v>1841</v>
      </c>
      <c r="J7990" t="s">
        <v>1915</v>
      </c>
      <c r="K7990" t="s">
        <v>2022</v>
      </c>
      <c r="L7990" s="24">
        <v>23750</v>
      </c>
      <c r="M7990" s="25">
        <f>+VLOOKUP(E7990, TC!A:D, 4, FALSE())</f>
        <v>1.1352500000000001</v>
      </c>
      <c r="N7990" s="24">
        <f t="shared" si="620"/>
        <v>23750</v>
      </c>
      <c r="O7990" t="str">
        <f t="shared" si="621"/>
        <v>FACTURA</v>
      </c>
      <c r="P7990" t="str">
        <f t="shared" si="622"/>
        <v>2025</v>
      </c>
      <c r="Q7990" t="str">
        <f t="shared" si="623"/>
        <v>05</v>
      </c>
      <c r="R7990" t="str">
        <f>+IFERROR(VLOOKUP(I7990, Listado!A:B, 2, FALSE()), "COMERCIALIZADORA INTERNACIONAL CARIBBEAN EXOTICS S A")</f>
        <v>LONDOÑO ECHEVERRI ALEJANDRA</v>
      </c>
      <c r="S7990" s="25">
        <f>+VLOOKUP(E7990, TC!A:D, 2, FALSE())</f>
        <v>4148.72</v>
      </c>
      <c r="T7990" t="str">
        <f t="shared" si="624"/>
        <v>COP</v>
      </c>
    </row>
    <row r="7991" spans="1:20" ht="18.75" hidden="1" customHeight="1" x14ac:dyDescent="0.25">
      <c r="A7991" t="s">
        <v>2887</v>
      </c>
      <c r="B7991" t="s">
        <v>5</v>
      </c>
      <c r="C7991" t="s">
        <v>1913</v>
      </c>
      <c r="D7991" s="24">
        <v>12078</v>
      </c>
      <c r="E7991" t="s">
        <v>1744</v>
      </c>
      <c r="F7991" t="s">
        <v>99</v>
      </c>
      <c r="G7991" t="s">
        <v>1914</v>
      </c>
      <c r="I7991" t="s">
        <v>1841</v>
      </c>
      <c r="J7991" t="s">
        <v>1915</v>
      </c>
      <c r="K7991" t="s">
        <v>2022</v>
      </c>
      <c r="L7991" s="24">
        <v>125250</v>
      </c>
      <c r="M7991" s="25">
        <f>+VLOOKUP(E7991, TC!A:D, 4, FALSE())</f>
        <v>1.1352500000000001</v>
      </c>
      <c r="N7991" s="24">
        <f t="shared" si="620"/>
        <v>125250</v>
      </c>
      <c r="O7991" t="str">
        <f t="shared" si="621"/>
        <v>FACTURA</v>
      </c>
      <c r="P7991" t="str">
        <f t="shared" si="622"/>
        <v>2025</v>
      </c>
      <c r="Q7991" t="str">
        <f t="shared" si="623"/>
        <v>05</v>
      </c>
      <c r="R7991" t="str">
        <f>+IFERROR(VLOOKUP(I7991, Listado!A:B, 2, FALSE()), "COMERCIALIZADORA INTERNACIONAL CARIBBEAN EXOTICS S A")</f>
        <v>LONDOÑO ECHEVERRI ALEJANDRA</v>
      </c>
      <c r="S7991" s="25">
        <f>+VLOOKUP(E7991, TC!A:D, 2, FALSE())</f>
        <v>4148.72</v>
      </c>
      <c r="T7991" t="str">
        <f t="shared" si="624"/>
        <v>COP</v>
      </c>
    </row>
    <row r="7992" spans="1:20" ht="18.75" hidden="1" customHeight="1" x14ac:dyDescent="0.25">
      <c r="A7992" t="s">
        <v>2887</v>
      </c>
      <c r="B7992" t="s">
        <v>5</v>
      </c>
      <c r="C7992" t="s">
        <v>1913</v>
      </c>
      <c r="D7992" s="24">
        <v>12079</v>
      </c>
      <c r="E7992" t="s">
        <v>1744</v>
      </c>
      <c r="F7992" t="s">
        <v>99</v>
      </c>
      <c r="G7992" t="s">
        <v>113</v>
      </c>
      <c r="I7992" t="s">
        <v>2162</v>
      </c>
      <c r="J7992" t="s">
        <v>1915</v>
      </c>
      <c r="K7992" t="s">
        <v>2022</v>
      </c>
      <c r="L7992" s="24">
        <v>90000</v>
      </c>
      <c r="M7992" s="25">
        <f>+VLOOKUP(E7992, TC!A:D, 4, FALSE())</f>
        <v>1.1352500000000001</v>
      </c>
      <c r="N7992" s="24">
        <f t="shared" si="620"/>
        <v>90000</v>
      </c>
      <c r="O7992" t="str">
        <f t="shared" si="621"/>
        <v>FACTURA</v>
      </c>
      <c r="P7992" t="str">
        <f t="shared" si="622"/>
        <v>2025</v>
      </c>
      <c r="Q7992" t="str">
        <f t="shared" si="623"/>
        <v>05</v>
      </c>
      <c r="R7992" t="str">
        <f>+IFERROR(VLOOKUP(I7992, Listado!A:B, 2, FALSE()), "COMERCIALIZADORA INTERNACIONAL CARIBBEAN EXOTICS S A")</f>
        <v>COMERCIALIZADORA INTERNACIONAL CARIBBEAN EXOTICS S A</v>
      </c>
      <c r="S7992" s="25">
        <f>+VLOOKUP(E7992, TC!A:D, 2, FALSE())</f>
        <v>4148.72</v>
      </c>
      <c r="T7992" t="str">
        <f t="shared" si="624"/>
        <v>COP</v>
      </c>
    </row>
    <row r="7993" spans="1:20" ht="18.75" hidden="1" customHeight="1" x14ac:dyDescent="0.25">
      <c r="A7993" t="s">
        <v>2887</v>
      </c>
      <c r="B7993" t="s">
        <v>5</v>
      </c>
      <c r="C7993" t="s">
        <v>1913</v>
      </c>
      <c r="D7993" s="24">
        <v>12080</v>
      </c>
      <c r="E7993" t="s">
        <v>1744</v>
      </c>
      <c r="F7993" t="s">
        <v>99</v>
      </c>
      <c r="G7993" t="s">
        <v>113</v>
      </c>
      <c r="I7993" t="s">
        <v>2162</v>
      </c>
      <c r="J7993" t="s">
        <v>1915</v>
      </c>
      <c r="K7993" t="s">
        <v>2022</v>
      </c>
      <c r="L7993" s="24">
        <v>84000</v>
      </c>
      <c r="M7993" s="25">
        <f>+VLOOKUP(E7993, TC!A:D, 4, FALSE())</f>
        <v>1.1352500000000001</v>
      </c>
      <c r="N7993" s="24">
        <f t="shared" si="620"/>
        <v>84000</v>
      </c>
      <c r="O7993" t="str">
        <f t="shared" si="621"/>
        <v>FACTURA</v>
      </c>
      <c r="P7993" t="str">
        <f t="shared" si="622"/>
        <v>2025</v>
      </c>
      <c r="Q7993" t="str">
        <f t="shared" si="623"/>
        <v>05</v>
      </c>
      <c r="R7993" t="str">
        <f>+IFERROR(VLOOKUP(I7993, Listado!A:B, 2, FALSE()), "COMERCIALIZADORA INTERNACIONAL CARIBBEAN EXOTICS S A")</f>
        <v>COMERCIALIZADORA INTERNACIONAL CARIBBEAN EXOTICS S A</v>
      </c>
      <c r="S7993" s="25">
        <f>+VLOOKUP(E7993, TC!A:D, 2, FALSE())</f>
        <v>4148.72</v>
      </c>
      <c r="T7993" t="str">
        <f t="shared" si="624"/>
        <v>COP</v>
      </c>
    </row>
    <row r="7994" spans="1:20" ht="18.75" hidden="1" customHeight="1" x14ac:dyDescent="0.25">
      <c r="A7994" t="s">
        <v>2887</v>
      </c>
      <c r="B7994" t="s">
        <v>5</v>
      </c>
      <c r="C7994" t="s">
        <v>1913</v>
      </c>
      <c r="D7994" s="24">
        <v>12081</v>
      </c>
      <c r="E7994" t="s">
        <v>1744</v>
      </c>
      <c r="F7994" t="s">
        <v>99</v>
      </c>
      <c r="G7994" t="s">
        <v>113</v>
      </c>
      <c r="I7994" t="s">
        <v>1844</v>
      </c>
      <c r="J7994" t="s">
        <v>1915</v>
      </c>
      <c r="K7994" t="s">
        <v>2021</v>
      </c>
      <c r="L7994" s="24">
        <v>112500</v>
      </c>
      <c r="M7994" s="25">
        <f>+VLOOKUP(E7994, TC!A:D, 4, FALSE())</f>
        <v>1.1352500000000001</v>
      </c>
      <c r="N7994" s="24">
        <f t="shared" si="620"/>
        <v>112500</v>
      </c>
      <c r="O7994" t="str">
        <f t="shared" si="621"/>
        <v>FACTURA</v>
      </c>
      <c r="P7994" t="str">
        <f t="shared" si="622"/>
        <v>2025</v>
      </c>
      <c r="Q7994" t="str">
        <f t="shared" si="623"/>
        <v>05</v>
      </c>
      <c r="R7994" t="str">
        <f>+IFERROR(VLOOKUP(I7994, Listado!A:B, 2, FALSE()), "COMERCIALIZADORA INTERNACIONAL CARIBBEAN EXOTICS S A")</f>
        <v>LONDOÑO ECHEVERRI ALEJANDRA</v>
      </c>
      <c r="S7994" s="25">
        <f>+VLOOKUP(E7994, TC!A:D, 2, FALSE())</f>
        <v>4148.72</v>
      </c>
      <c r="T7994" t="str">
        <f t="shared" si="624"/>
        <v>COP</v>
      </c>
    </row>
    <row r="7995" spans="1:20" ht="18.75" hidden="1" customHeight="1" x14ac:dyDescent="0.25">
      <c r="A7995" t="s">
        <v>2887</v>
      </c>
      <c r="B7995" t="s">
        <v>5</v>
      </c>
      <c r="C7995" t="s">
        <v>1913</v>
      </c>
      <c r="D7995" s="24">
        <v>12082</v>
      </c>
      <c r="E7995" t="s">
        <v>1744</v>
      </c>
      <c r="F7995" t="s">
        <v>128</v>
      </c>
      <c r="G7995" t="s">
        <v>108</v>
      </c>
      <c r="H7995" t="s">
        <v>3119</v>
      </c>
      <c r="I7995" t="s">
        <v>1898</v>
      </c>
      <c r="J7995" t="s">
        <v>1944</v>
      </c>
      <c r="K7995" t="s">
        <v>86</v>
      </c>
      <c r="L7995" s="24">
        <v>57280</v>
      </c>
      <c r="M7995" s="25">
        <f>+VLOOKUP(E7995, TC!A:D, 4, FALSE())</f>
        <v>1.1352500000000001</v>
      </c>
      <c r="N7995" s="24">
        <f t="shared" si="620"/>
        <v>57280</v>
      </c>
      <c r="O7995" t="str">
        <f t="shared" si="621"/>
        <v>FACTURA</v>
      </c>
      <c r="P7995" t="str">
        <f t="shared" si="622"/>
        <v>2025</v>
      </c>
      <c r="Q7995" t="str">
        <f t="shared" si="623"/>
        <v>05</v>
      </c>
      <c r="R7995" t="str">
        <f>+IFERROR(VLOOKUP(I7995, Listado!A:B, 2, FALSE()), "COMERCIALIZADORA INTERNACIONAL CARIBBEAN EXOTICS S A")</f>
        <v>PIEDRAHITA PEREZ MARIANA</v>
      </c>
      <c r="S7995" s="25">
        <f>+VLOOKUP(E7995, TC!A:D, 2, FALSE())</f>
        <v>4148.72</v>
      </c>
      <c r="T7995" t="str">
        <f t="shared" si="624"/>
        <v>USD</v>
      </c>
    </row>
    <row r="7996" spans="1:20" ht="18.75" hidden="1" customHeight="1" x14ac:dyDescent="0.25">
      <c r="A7996" t="s">
        <v>2887</v>
      </c>
      <c r="B7996" t="s">
        <v>5</v>
      </c>
      <c r="C7996" t="s">
        <v>1913</v>
      </c>
      <c r="D7996" s="24">
        <v>12083</v>
      </c>
      <c r="E7996" t="s">
        <v>1744</v>
      </c>
      <c r="F7996" t="s">
        <v>128</v>
      </c>
      <c r="G7996" t="s">
        <v>110</v>
      </c>
      <c r="H7996" t="s">
        <v>3120</v>
      </c>
      <c r="I7996" t="s">
        <v>1850</v>
      </c>
      <c r="J7996" t="s">
        <v>1919</v>
      </c>
      <c r="K7996" t="s">
        <v>31</v>
      </c>
      <c r="L7996" s="24">
        <v>11592</v>
      </c>
      <c r="M7996" s="25">
        <f>+VLOOKUP(E7996, TC!A:D, 4, FALSE())</f>
        <v>1.1352500000000001</v>
      </c>
      <c r="N7996" s="24">
        <f t="shared" si="620"/>
        <v>11592</v>
      </c>
      <c r="O7996" t="str">
        <f t="shared" si="621"/>
        <v>FACTURA</v>
      </c>
      <c r="P7996" t="str">
        <f t="shared" si="622"/>
        <v>2025</v>
      </c>
      <c r="Q7996" t="str">
        <f t="shared" si="623"/>
        <v>05</v>
      </c>
      <c r="R7996" t="str">
        <f>+IFERROR(VLOOKUP(I7996, Listado!A:B, 2, FALSE()), "COMERCIALIZADORA INTERNACIONAL CARIBBEAN EXOTICS S A")</f>
        <v>PEREZ MEJIA MARIA PAULINA</v>
      </c>
      <c r="S7996" s="25">
        <f>+VLOOKUP(E7996, TC!A:D, 2, FALSE())</f>
        <v>4148.72</v>
      </c>
      <c r="T7996" t="str">
        <f t="shared" si="624"/>
        <v>USD</v>
      </c>
    </row>
    <row r="7997" spans="1:20" ht="18.75" hidden="1" customHeight="1" x14ac:dyDescent="0.25">
      <c r="A7997" t="s">
        <v>2887</v>
      </c>
      <c r="B7997" t="s">
        <v>5</v>
      </c>
      <c r="C7997" t="s">
        <v>1913</v>
      </c>
      <c r="D7997" s="24">
        <v>12083</v>
      </c>
      <c r="E7997" t="s">
        <v>1744</v>
      </c>
      <c r="F7997" t="s">
        <v>128</v>
      </c>
      <c r="G7997" t="s">
        <v>110</v>
      </c>
      <c r="H7997" t="s">
        <v>3120</v>
      </c>
      <c r="I7997" t="s">
        <v>1850</v>
      </c>
      <c r="J7997" t="s">
        <v>1919</v>
      </c>
      <c r="K7997" t="s">
        <v>53</v>
      </c>
      <c r="L7997" s="24">
        <v>2660</v>
      </c>
      <c r="M7997" s="25">
        <f>+VLOOKUP(E7997, TC!A:D, 4, FALSE())</f>
        <v>1.1352500000000001</v>
      </c>
      <c r="N7997" s="24">
        <f t="shared" si="620"/>
        <v>2660</v>
      </c>
      <c r="O7997" t="str">
        <f t="shared" si="621"/>
        <v>FACTURA</v>
      </c>
      <c r="P7997" t="str">
        <f t="shared" si="622"/>
        <v>2025</v>
      </c>
      <c r="Q7997" t="str">
        <f t="shared" si="623"/>
        <v>05</v>
      </c>
      <c r="R7997" t="str">
        <f>+IFERROR(VLOOKUP(I7997, Listado!A:B, 2, FALSE()), "COMERCIALIZADORA INTERNACIONAL CARIBBEAN EXOTICS S A")</f>
        <v>PEREZ MEJIA MARIA PAULINA</v>
      </c>
      <c r="S7997" s="25">
        <f>+VLOOKUP(E7997, TC!A:D, 2, FALSE())</f>
        <v>4148.72</v>
      </c>
      <c r="T7997" t="str">
        <f t="shared" si="624"/>
        <v>USD</v>
      </c>
    </row>
    <row r="7998" spans="1:20" ht="18.75" hidden="1" customHeight="1" x14ac:dyDescent="0.25">
      <c r="A7998" t="s">
        <v>2887</v>
      </c>
      <c r="B7998" t="s">
        <v>5</v>
      </c>
      <c r="C7998" t="s">
        <v>1913</v>
      </c>
      <c r="D7998" s="24">
        <v>12084</v>
      </c>
      <c r="E7998" t="s">
        <v>1744</v>
      </c>
      <c r="F7998" t="s">
        <v>1924</v>
      </c>
      <c r="G7998" t="s">
        <v>110</v>
      </c>
      <c r="H7998" t="s">
        <v>3121</v>
      </c>
      <c r="I7998" t="s">
        <v>1848</v>
      </c>
      <c r="J7998" t="s">
        <v>1917</v>
      </c>
      <c r="K7998" t="s">
        <v>39</v>
      </c>
      <c r="L7998" s="24">
        <v>1540</v>
      </c>
      <c r="M7998" s="25">
        <f>+VLOOKUP(E7998, TC!A:D, 4, FALSE())</f>
        <v>1.1352500000000001</v>
      </c>
      <c r="N7998" s="24">
        <f t="shared" si="620"/>
        <v>1748.2850000000001</v>
      </c>
      <c r="O7998" t="str">
        <f t="shared" si="621"/>
        <v>FACTURA</v>
      </c>
      <c r="P7998" t="str">
        <f t="shared" si="622"/>
        <v>2025</v>
      </c>
      <c r="Q7998" t="str">
        <f t="shared" si="623"/>
        <v>05</v>
      </c>
      <c r="R7998" t="str">
        <f>+IFERROR(VLOOKUP(I7998, Listado!A:B, 2, FALSE()), "COMERCIALIZADORA INTERNACIONAL CARIBBEAN EXOTICS S A")</f>
        <v>PEREZ MEJIA MARIA PAULINA</v>
      </c>
      <c r="S7998" s="25">
        <f>+VLOOKUP(E7998, TC!A:D, 2, FALSE())</f>
        <v>4148.72</v>
      </c>
      <c r="T7998" t="str">
        <f t="shared" si="624"/>
        <v>EUR</v>
      </c>
    </row>
    <row r="7999" spans="1:20" ht="18.75" hidden="1" customHeight="1" x14ac:dyDescent="0.25">
      <c r="A7999" t="s">
        <v>2887</v>
      </c>
      <c r="B7999" t="s">
        <v>5</v>
      </c>
      <c r="C7999" t="s">
        <v>1913</v>
      </c>
      <c r="D7999" s="24">
        <v>12085</v>
      </c>
      <c r="E7999" t="s">
        <v>1744</v>
      </c>
      <c r="F7999" t="s">
        <v>128</v>
      </c>
      <c r="G7999" t="s">
        <v>110</v>
      </c>
      <c r="H7999" t="s">
        <v>3122</v>
      </c>
      <c r="I7999" t="s">
        <v>1851</v>
      </c>
      <c r="J7999" t="s">
        <v>1940</v>
      </c>
      <c r="K7999" t="s">
        <v>42</v>
      </c>
      <c r="L7999" s="24">
        <v>1918</v>
      </c>
      <c r="M7999" s="25">
        <f>+VLOOKUP(E7999, TC!A:D, 4, FALSE())</f>
        <v>1.1352500000000001</v>
      </c>
      <c r="N7999" s="24">
        <f t="shared" si="620"/>
        <v>1918</v>
      </c>
      <c r="O7999" t="str">
        <f t="shared" si="621"/>
        <v>FACTURA</v>
      </c>
      <c r="P7999" t="str">
        <f t="shared" si="622"/>
        <v>2025</v>
      </c>
      <c r="Q7999" t="str">
        <f t="shared" si="623"/>
        <v>05</v>
      </c>
      <c r="R7999" t="str">
        <f>+IFERROR(VLOOKUP(I7999, Listado!A:B, 2, FALSE()), "COMERCIALIZADORA INTERNACIONAL CARIBBEAN EXOTICS S A")</f>
        <v>PEREZ MEJIA MARIA PAULINA</v>
      </c>
      <c r="S7999" s="25">
        <f>+VLOOKUP(E7999, TC!A:D, 2, FALSE())</f>
        <v>4148.72</v>
      </c>
      <c r="T7999" t="str">
        <f t="shared" si="624"/>
        <v>USD</v>
      </c>
    </row>
    <row r="8000" spans="1:20" ht="18.75" hidden="1" customHeight="1" x14ac:dyDescent="0.25">
      <c r="A8000" t="s">
        <v>2887</v>
      </c>
      <c r="B8000" t="s">
        <v>5</v>
      </c>
      <c r="C8000" t="s">
        <v>1913</v>
      </c>
      <c r="D8000" s="24">
        <v>12086</v>
      </c>
      <c r="E8000" t="s">
        <v>1744</v>
      </c>
      <c r="F8000" t="s">
        <v>1924</v>
      </c>
      <c r="G8000" t="s">
        <v>112</v>
      </c>
      <c r="H8000" t="s">
        <v>3123</v>
      </c>
      <c r="I8000" t="s">
        <v>1893</v>
      </c>
      <c r="J8000" t="s">
        <v>1919</v>
      </c>
      <c r="K8000" t="s">
        <v>66</v>
      </c>
      <c r="L8000" s="24">
        <v>1751.96</v>
      </c>
      <c r="M8000" s="25">
        <f>+VLOOKUP(E8000, TC!A:D, 4, FALSE())</f>
        <v>1.1352500000000001</v>
      </c>
      <c r="N8000" s="24">
        <f t="shared" si="620"/>
        <v>1988.9125900000001</v>
      </c>
      <c r="O8000" t="str">
        <f t="shared" si="621"/>
        <v>FACTURA</v>
      </c>
      <c r="P8000" t="str">
        <f t="shared" si="622"/>
        <v>2025</v>
      </c>
      <c r="Q8000" t="str">
        <f t="shared" si="623"/>
        <v>05</v>
      </c>
      <c r="R8000" t="str">
        <f>+IFERROR(VLOOKUP(I8000, Listado!A:B, 2, FALSE()), "COMERCIALIZADORA INTERNACIONAL CARIBBEAN EXOTICS S A")</f>
        <v>HINCAPIE CONTRERAS ERIKA STEFANIA</v>
      </c>
      <c r="S8000" s="25">
        <f>+VLOOKUP(E8000, TC!A:D, 2, FALSE())</f>
        <v>4148.72</v>
      </c>
      <c r="T8000" t="str">
        <f t="shared" si="624"/>
        <v>EUR</v>
      </c>
    </row>
    <row r="8001" spans="1:20" ht="18.75" hidden="1" customHeight="1" x14ac:dyDescent="0.25">
      <c r="A8001" t="s">
        <v>2887</v>
      </c>
      <c r="B8001" t="s">
        <v>5</v>
      </c>
      <c r="C8001" t="s">
        <v>1913</v>
      </c>
      <c r="D8001" s="24">
        <v>12086</v>
      </c>
      <c r="E8001" t="s">
        <v>1744</v>
      </c>
      <c r="F8001" t="s">
        <v>1924</v>
      </c>
      <c r="G8001" t="s">
        <v>112</v>
      </c>
      <c r="H8001" t="s">
        <v>3123</v>
      </c>
      <c r="I8001" t="s">
        <v>1893</v>
      </c>
      <c r="J8001" t="s">
        <v>1919</v>
      </c>
      <c r="K8001" t="s">
        <v>67</v>
      </c>
      <c r="L8001" s="24">
        <v>1681.96</v>
      </c>
      <c r="M8001" s="25">
        <f>+VLOOKUP(E8001, TC!A:D, 4, FALSE())</f>
        <v>1.1352500000000001</v>
      </c>
      <c r="N8001" s="24">
        <f t="shared" si="620"/>
        <v>1909.4450900000002</v>
      </c>
      <c r="O8001" t="str">
        <f t="shared" si="621"/>
        <v>FACTURA</v>
      </c>
      <c r="P8001" t="str">
        <f t="shared" si="622"/>
        <v>2025</v>
      </c>
      <c r="Q8001" t="str">
        <f t="shared" si="623"/>
        <v>05</v>
      </c>
      <c r="R8001" t="str">
        <f>+IFERROR(VLOOKUP(I8001, Listado!A:B, 2, FALSE()), "COMERCIALIZADORA INTERNACIONAL CARIBBEAN EXOTICS S A")</f>
        <v>HINCAPIE CONTRERAS ERIKA STEFANIA</v>
      </c>
      <c r="S8001" s="25">
        <f>+VLOOKUP(E8001, TC!A:D, 2, FALSE())</f>
        <v>4148.72</v>
      </c>
      <c r="T8001" t="str">
        <f t="shared" si="624"/>
        <v>EUR</v>
      </c>
    </row>
    <row r="8002" spans="1:20" ht="18.75" hidden="1" customHeight="1" x14ac:dyDescent="0.25">
      <c r="A8002" t="s">
        <v>2887</v>
      </c>
      <c r="B8002" t="s">
        <v>5</v>
      </c>
      <c r="C8002" t="s">
        <v>1913</v>
      </c>
      <c r="D8002" s="24">
        <v>12086</v>
      </c>
      <c r="E8002" t="s">
        <v>1744</v>
      </c>
      <c r="F8002" t="s">
        <v>1924</v>
      </c>
      <c r="G8002" t="s">
        <v>112</v>
      </c>
      <c r="H8002" t="s">
        <v>3123</v>
      </c>
      <c r="I8002" t="s">
        <v>1893</v>
      </c>
      <c r="J8002" t="s">
        <v>1919</v>
      </c>
      <c r="K8002" t="s">
        <v>1959</v>
      </c>
      <c r="L8002" s="24">
        <v>670</v>
      </c>
      <c r="M8002" s="25">
        <f>+VLOOKUP(E8002, TC!A:D, 4, FALSE())</f>
        <v>1.1352500000000001</v>
      </c>
      <c r="N8002" s="24">
        <f t="shared" ref="N8002:N8065" si="625">+IF(F8002="EUR", (M8002*L8002), IF(I8002="JUAN MATAS SAS", (L8002/S8002), L8002))</f>
        <v>760.61750000000006</v>
      </c>
      <c r="O8002" t="str">
        <f t="shared" ref="O8002:O8065" si="626">+IF(C8002="CFE", "FACTURA", IF(ISERROR(SEARCH("ANULA", H8002))=FALSE(), "ANULACIÓN FE", IF(ISERROR(SEARCH("CANCELLATION", H8002))=FALSE(), "ANULACIÓN FE", "NOTAS")))</f>
        <v>FACTURA</v>
      </c>
      <c r="P8002" t="str">
        <f t="shared" ref="P8002:P8065" si="627">+LEFT(E8002, 4)</f>
        <v>2025</v>
      </c>
      <c r="Q8002" t="str">
        <f t="shared" ref="Q8002:Q8065" si="628">+MID(E8002, 5, 2)</f>
        <v>05</v>
      </c>
      <c r="R8002" t="str">
        <f>+IFERROR(VLOOKUP(I8002, Listado!A:B, 2, FALSE()), "COMERCIALIZADORA INTERNACIONAL CARIBBEAN EXOTICS S A")</f>
        <v>HINCAPIE CONTRERAS ERIKA STEFANIA</v>
      </c>
      <c r="S8002" s="25">
        <f>+VLOOKUP(E8002, TC!A:D, 2, FALSE())</f>
        <v>4148.72</v>
      </c>
      <c r="T8002" t="str">
        <f t="shared" ref="T8002:T8065" si="629">+IF(I8002="JUAN MATAS SAS", "USD", F8002)</f>
        <v>EUR</v>
      </c>
    </row>
    <row r="8003" spans="1:20" ht="18.75" hidden="1" customHeight="1" x14ac:dyDescent="0.25">
      <c r="A8003" t="s">
        <v>2887</v>
      </c>
      <c r="B8003" t="s">
        <v>5</v>
      </c>
      <c r="C8003" t="s">
        <v>1913</v>
      </c>
      <c r="D8003" s="24">
        <v>12086</v>
      </c>
      <c r="E8003" t="s">
        <v>1744</v>
      </c>
      <c r="F8003" t="s">
        <v>1924</v>
      </c>
      <c r="G8003" t="s">
        <v>112</v>
      </c>
      <c r="H8003" t="s">
        <v>3123</v>
      </c>
      <c r="I8003" t="s">
        <v>1893</v>
      </c>
      <c r="J8003" t="s">
        <v>1919</v>
      </c>
      <c r="K8003" t="s">
        <v>1960</v>
      </c>
      <c r="L8003" s="24">
        <v>26.08</v>
      </c>
      <c r="M8003" s="25">
        <f>+VLOOKUP(E8003, TC!A:D, 4, FALSE())</f>
        <v>1.1352500000000001</v>
      </c>
      <c r="N8003" s="24">
        <f t="shared" si="625"/>
        <v>29.607320000000001</v>
      </c>
      <c r="O8003" t="str">
        <f t="shared" si="626"/>
        <v>FACTURA</v>
      </c>
      <c r="P8003" t="str">
        <f t="shared" si="627"/>
        <v>2025</v>
      </c>
      <c r="Q8003" t="str">
        <f t="shared" si="628"/>
        <v>05</v>
      </c>
      <c r="R8003" t="str">
        <f>+IFERROR(VLOOKUP(I8003, Listado!A:B, 2, FALSE()), "COMERCIALIZADORA INTERNACIONAL CARIBBEAN EXOTICS S A")</f>
        <v>HINCAPIE CONTRERAS ERIKA STEFANIA</v>
      </c>
      <c r="S8003" s="25">
        <f>+VLOOKUP(E8003, TC!A:D, 2, FALSE())</f>
        <v>4148.72</v>
      </c>
      <c r="T8003" t="str">
        <f t="shared" si="629"/>
        <v>EUR</v>
      </c>
    </row>
    <row r="8004" spans="1:20" ht="18.75" hidden="1" customHeight="1" x14ac:dyDescent="0.25">
      <c r="A8004" t="s">
        <v>2887</v>
      </c>
      <c r="B8004" t="s">
        <v>5</v>
      </c>
      <c r="C8004" t="s">
        <v>1913</v>
      </c>
      <c r="D8004" s="24">
        <v>12087</v>
      </c>
      <c r="E8004" t="s">
        <v>1744</v>
      </c>
      <c r="F8004" t="s">
        <v>1924</v>
      </c>
      <c r="G8004" t="s">
        <v>112</v>
      </c>
      <c r="H8004" t="s">
        <v>3124</v>
      </c>
      <c r="I8004" t="s">
        <v>1863</v>
      </c>
      <c r="J8004" t="s">
        <v>1926</v>
      </c>
      <c r="K8004" t="s">
        <v>36</v>
      </c>
      <c r="L8004" s="24">
        <v>888.31</v>
      </c>
      <c r="M8004" s="25">
        <f>+VLOOKUP(E8004, TC!A:D, 4, FALSE())</f>
        <v>1.1352500000000001</v>
      </c>
      <c r="N8004" s="24">
        <f t="shared" si="625"/>
        <v>1008.4539275</v>
      </c>
      <c r="O8004" t="str">
        <f t="shared" si="626"/>
        <v>FACTURA</v>
      </c>
      <c r="P8004" t="str">
        <f t="shared" si="627"/>
        <v>2025</v>
      </c>
      <c r="Q8004" t="str">
        <f t="shared" si="628"/>
        <v>05</v>
      </c>
      <c r="R8004" t="str">
        <f>+IFERROR(VLOOKUP(I8004, Listado!A:B, 2, FALSE()), "COMERCIALIZADORA INTERNACIONAL CARIBBEAN EXOTICS S A")</f>
        <v>HINCAPIE CONTRERAS ERIKA STEFANIA</v>
      </c>
      <c r="S8004" s="25">
        <f>+VLOOKUP(E8004, TC!A:D, 2, FALSE())</f>
        <v>4148.72</v>
      </c>
      <c r="T8004" t="str">
        <f t="shared" si="629"/>
        <v>EUR</v>
      </c>
    </row>
    <row r="8005" spans="1:20" ht="18.75" hidden="1" customHeight="1" x14ac:dyDescent="0.25">
      <c r="A8005" t="s">
        <v>2887</v>
      </c>
      <c r="B8005" t="s">
        <v>5</v>
      </c>
      <c r="C8005" t="s">
        <v>1913</v>
      </c>
      <c r="D8005" s="24">
        <v>12087</v>
      </c>
      <c r="E8005" t="s">
        <v>1744</v>
      </c>
      <c r="F8005" t="s">
        <v>1924</v>
      </c>
      <c r="G8005" t="s">
        <v>112</v>
      </c>
      <c r="H8005" t="s">
        <v>3124</v>
      </c>
      <c r="I8005" t="s">
        <v>1863</v>
      </c>
      <c r="J8005" t="s">
        <v>1926</v>
      </c>
      <c r="K8005" t="s">
        <v>1959</v>
      </c>
      <c r="L8005" s="24">
        <v>134</v>
      </c>
      <c r="M8005" s="25">
        <f>+VLOOKUP(E8005, TC!A:D, 4, FALSE())</f>
        <v>1.1352500000000001</v>
      </c>
      <c r="N8005" s="24">
        <f t="shared" si="625"/>
        <v>152.12350000000001</v>
      </c>
      <c r="O8005" t="str">
        <f t="shared" si="626"/>
        <v>FACTURA</v>
      </c>
      <c r="P8005" t="str">
        <f t="shared" si="627"/>
        <v>2025</v>
      </c>
      <c r="Q8005" t="str">
        <f t="shared" si="628"/>
        <v>05</v>
      </c>
      <c r="R8005" t="str">
        <f>+IFERROR(VLOOKUP(I8005, Listado!A:B, 2, FALSE()), "COMERCIALIZADORA INTERNACIONAL CARIBBEAN EXOTICS S A")</f>
        <v>HINCAPIE CONTRERAS ERIKA STEFANIA</v>
      </c>
      <c r="S8005" s="25">
        <f>+VLOOKUP(E8005, TC!A:D, 2, FALSE())</f>
        <v>4148.72</v>
      </c>
      <c r="T8005" t="str">
        <f t="shared" si="629"/>
        <v>EUR</v>
      </c>
    </row>
    <row r="8006" spans="1:20" ht="18.75" hidden="1" customHeight="1" x14ac:dyDescent="0.25">
      <c r="A8006" t="s">
        <v>2887</v>
      </c>
      <c r="B8006" t="s">
        <v>5</v>
      </c>
      <c r="C8006" t="s">
        <v>1913</v>
      </c>
      <c r="D8006" s="24">
        <v>12087</v>
      </c>
      <c r="E8006" t="s">
        <v>1744</v>
      </c>
      <c r="F8006" t="s">
        <v>1924</v>
      </c>
      <c r="G8006" t="s">
        <v>112</v>
      </c>
      <c r="H8006" t="s">
        <v>3124</v>
      </c>
      <c r="I8006" t="s">
        <v>1863</v>
      </c>
      <c r="J8006" t="s">
        <v>1926</v>
      </c>
      <c r="K8006" t="s">
        <v>1960</v>
      </c>
      <c r="L8006" s="24">
        <v>37.69</v>
      </c>
      <c r="M8006" s="25">
        <f>+VLOOKUP(E8006, TC!A:D, 4, FALSE())</f>
        <v>1.1352500000000001</v>
      </c>
      <c r="N8006" s="24">
        <f t="shared" si="625"/>
        <v>42.787572500000003</v>
      </c>
      <c r="O8006" t="str">
        <f t="shared" si="626"/>
        <v>FACTURA</v>
      </c>
      <c r="P8006" t="str">
        <f t="shared" si="627"/>
        <v>2025</v>
      </c>
      <c r="Q8006" t="str">
        <f t="shared" si="628"/>
        <v>05</v>
      </c>
      <c r="R8006" t="str">
        <f>+IFERROR(VLOOKUP(I8006, Listado!A:B, 2, FALSE()), "COMERCIALIZADORA INTERNACIONAL CARIBBEAN EXOTICS S A")</f>
        <v>HINCAPIE CONTRERAS ERIKA STEFANIA</v>
      </c>
      <c r="S8006" s="25">
        <f>+VLOOKUP(E8006, TC!A:D, 2, FALSE())</f>
        <v>4148.72</v>
      </c>
      <c r="T8006" t="str">
        <f t="shared" si="629"/>
        <v>EUR</v>
      </c>
    </row>
    <row r="8007" spans="1:20" ht="18.75" hidden="1" customHeight="1" x14ac:dyDescent="0.25">
      <c r="A8007" t="s">
        <v>2887</v>
      </c>
      <c r="B8007" t="s">
        <v>5</v>
      </c>
      <c r="C8007" t="s">
        <v>1913</v>
      </c>
      <c r="D8007" s="24">
        <v>12088</v>
      </c>
      <c r="E8007" t="s">
        <v>1744</v>
      </c>
      <c r="F8007" t="s">
        <v>1924</v>
      </c>
      <c r="G8007" t="s">
        <v>112</v>
      </c>
      <c r="H8007" t="s">
        <v>3125</v>
      </c>
      <c r="I8007" t="s">
        <v>1863</v>
      </c>
      <c r="J8007" t="s">
        <v>1926</v>
      </c>
      <c r="K8007" t="s">
        <v>16</v>
      </c>
      <c r="L8007" s="24">
        <v>1801.17</v>
      </c>
      <c r="M8007" s="25">
        <f>+VLOOKUP(E8007, TC!A:D, 4, FALSE())</f>
        <v>1.1352500000000001</v>
      </c>
      <c r="N8007" s="24">
        <f t="shared" si="625"/>
        <v>2044.7782425000003</v>
      </c>
      <c r="O8007" t="str">
        <f t="shared" si="626"/>
        <v>FACTURA</v>
      </c>
      <c r="P8007" t="str">
        <f t="shared" si="627"/>
        <v>2025</v>
      </c>
      <c r="Q8007" t="str">
        <f t="shared" si="628"/>
        <v>05</v>
      </c>
      <c r="R8007" t="str">
        <f>+IFERROR(VLOOKUP(I8007, Listado!A:B, 2, FALSE()), "COMERCIALIZADORA INTERNACIONAL CARIBBEAN EXOTICS S A")</f>
        <v>HINCAPIE CONTRERAS ERIKA STEFANIA</v>
      </c>
      <c r="S8007" s="25">
        <f>+VLOOKUP(E8007, TC!A:D, 2, FALSE())</f>
        <v>4148.72</v>
      </c>
      <c r="T8007" t="str">
        <f t="shared" si="629"/>
        <v>EUR</v>
      </c>
    </row>
    <row r="8008" spans="1:20" ht="18.75" hidden="1" customHeight="1" x14ac:dyDescent="0.25">
      <c r="A8008" t="s">
        <v>2887</v>
      </c>
      <c r="B8008" t="s">
        <v>5</v>
      </c>
      <c r="C8008" t="s">
        <v>1913</v>
      </c>
      <c r="D8008" s="24">
        <v>12088</v>
      </c>
      <c r="E8008" t="s">
        <v>1744</v>
      </c>
      <c r="F8008" t="s">
        <v>1924</v>
      </c>
      <c r="G8008" t="s">
        <v>112</v>
      </c>
      <c r="H8008" t="s">
        <v>3125</v>
      </c>
      <c r="I8008" t="s">
        <v>1863</v>
      </c>
      <c r="J8008" t="s">
        <v>1926</v>
      </c>
      <c r="K8008" t="s">
        <v>1959</v>
      </c>
      <c r="L8008" s="24">
        <v>201</v>
      </c>
      <c r="M8008" s="25">
        <f>+VLOOKUP(E8008, TC!A:D, 4, FALSE())</f>
        <v>1.1352500000000001</v>
      </c>
      <c r="N8008" s="24">
        <f t="shared" si="625"/>
        <v>228.18525000000002</v>
      </c>
      <c r="O8008" t="str">
        <f t="shared" si="626"/>
        <v>FACTURA</v>
      </c>
      <c r="P8008" t="str">
        <f t="shared" si="627"/>
        <v>2025</v>
      </c>
      <c r="Q8008" t="str">
        <f t="shared" si="628"/>
        <v>05</v>
      </c>
      <c r="R8008" t="str">
        <f>+IFERROR(VLOOKUP(I8008, Listado!A:B, 2, FALSE()), "COMERCIALIZADORA INTERNACIONAL CARIBBEAN EXOTICS S A")</f>
        <v>HINCAPIE CONTRERAS ERIKA STEFANIA</v>
      </c>
      <c r="S8008" s="25">
        <f>+VLOOKUP(E8008, TC!A:D, 2, FALSE())</f>
        <v>4148.72</v>
      </c>
      <c r="T8008" t="str">
        <f t="shared" si="629"/>
        <v>EUR</v>
      </c>
    </row>
    <row r="8009" spans="1:20" ht="18.75" hidden="1" customHeight="1" x14ac:dyDescent="0.25">
      <c r="A8009" t="s">
        <v>2887</v>
      </c>
      <c r="B8009" t="s">
        <v>5</v>
      </c>
      <c r="C8009" t="s">
        <v>1913</v>
      </c>
      <c r="D8009" s="24">
        <v>12088</v>
      </c>
      <c r="E8009" t="s">
        <v>1744</v>
      </c>
      <c r="F8009" t="s">
        <v>1924</v>
      </c>
      <c r="G8009" t="s">
        <v>112</v>
      </c>
      <c r="H8009" t="s">
        <v>3125</v>
      </c>
      <c r="I8009" t="s">
        <v>1863</v>
      </c>
      <c r="J8009" t="s">
        <v>1926</v>
      </c>
      <c r="K8009" t="s">
        <v>1960</v>
      </c>
      <c r="L8009" s="24">
        <v>67.83</v>
      </c>
      <c r="M8009" s="25">
        <f>+VLOOKUP(E8009, TC!A:D, 4, FALSE())</f>
        <v>1.1352500000000001</v>
      </c>
      <c r="N8009" s="24">
        <f t="shared" si="625"/>
        <v>77.0040075</v>
      </c>
      <c r="O8009" t="str">
        <f t="shared" si="626"/>
        <v>FACTURA</v>
      </c>
      <c r="P8009" t="str">
        <f t="shared" si="627"/>
        <v>2025</v>
      </c>
      <c r="Q8009" t="str">
        <f t="shared" si="628"/>
        <v>05</v>
      </c>
      <c r="R8009" t="str">
        <f>+IFERROR(VLOOKUP(I8009, Listado!A:B, 2, FALSE()), "COMERCIALIZADORA INTERNACIONAL CARIBBEAN EXOTICS S A")</f>
        <v>HINCAPIE CONTRERAS ERIKA STEFANIA</v>
      </c>
      <c r="S8009" s="25">
        <f>+VLOOKUP(E8009, TC!A:D, 2, FALSE())</f>
        <v>4148.72</v>
      </c>
      <c r="T8009" t="str">
        <f t="shared" si="629"/>
        <v>EUR</v>
      </c>
    </row>
    <row r="8010" spans="1:20" ht="18.75" hidden="1" customHeight="1" x14ac:dyDescent="0.25">
      <c r="A8010" t="s">
        <v>2887</v>
      </c>
      <c r="B8010" t="s">
        <v>5</v>
      </c>
      <c r="C8010" t="s">
        <v>1913</v>
      </c>
      <c r="D8010" s="24">
        <v>12089</v>
      </c>
      <c r="E8010" t="s">
        <v>1744</v>
      </c>
      <c r="F8010" t="s">
        <v>1924</v>
      </c>
      <c r="G8010" t="s">
        <v>108</v>
      </c>
      <c r="H8010" t="s">
        <v>3126</v>
      </c>
      <c r="I8010" t="s">
        <v>1873</v>
      </c>
      <c r="J8010" t="s">
        <v>1962</v>
      </c>
      <c r="K8010" t="s">
        <v>69</v>
      </c>
      <c r="L8010" s="24">
        <v>4334.8320000000003</v>
      </c>
      <c r="M8010" s="25">
        <f>+VLOOKUP(E8010, TC!A:D, 4, FALSE())</f>
        <v>1.1352500000000001</v>
      </c>
      <c r="N8010" s="24">
        <f t="shared" si="625"/>
        <v>4921.1180280000008</v>
      </c>
      <c r="O8010" t="str">
        <f t="shared" si="626"/>
        <v>FACTURA</v>
      </c>
      <c r="P8010" t="str">
        <f t="shared" si="627"/>
        <v>2025</v>
      </c>
      <c r="Q8010" t="str">
        <f t="shared" si="628"/>
        <v>05</v>
      </c>
      <c r="R8010" t="str">
        <f>+IFERROR(VLOOKUP(I8010, Listado!A:B, 2, FALSE()), "COMERCIALIZADORA INTERNACIONAL CARIBBEAN EXOTICS S A")</f>
        <v>PIEDRAHITA PEREZ MARIANA</v>
      </c>
      <c r="S8010" s="25">
        <f>+VLOOKUP(E8010, TC!A:D, 2, FALSE())</f>
        <v>4148.72</v>
      </c>
      <c r="T8010" t="str">
        <f t="shared" si="629"/>
        <v>EUR</v>
      </c>
    </row>
    <row r="8011" spans="1:20" ht="18.75" hidden="1" customHeight="1" x14ac:dyDescent="0.25">
      <c r="A8011" t="s">
        <v>2887</v>
      </c>
      <c r="B8011" t="s">
        <v>5</v>
      </c>
      <c r="C8011" t="s">
        <v>1913</v>
      </c>
      <c r="D8011" s="24">
        <v>12089</v>
      </c>
      <c r="E8011" t="s">
        <v>1744</v>
      </c>
      <c r="F8011" t="s">
        <v>1924</v>
      </c>
      <c r="G8011" t="s">
        <v>108</v>
      </c>
      <c r="H8011" t="s">
        <v>3126</v>
      </c>
      <c r="I8011" t="s">
        <v>1873</v>
      </c>
      <c r="J8011" t="s">
        <v>1962</v>
      </c>
      <c r="K8011" t="s">
        <v>1959</v>
      </c>
      <c r="L8011" s="24">
        <v>670</v>
      </c>
      <c r="M8011" s="25">
        <f>+VLOOKUP(E8011, TC!A:D, 4, FALSE())</f>
        <v>1.1352500000000001</v>
      </c>
      <c r="N8011" s="24">
        <f t="shared" si="625"/>
        <v>760.61750000000006</v>
      </c>
      <c r="O8011" t="str">
        <f t="shared" si="626"/>
        <v>FACTURA</v>
      </c>
      <c r="P8011" t="str">
        <f t="shared" si="627"/>
        <v>2025</v>
      </c>
      <c r="Q8011" t="str">
        <f t="shared" si="628"/>
        <v>05</v>
      </c>
      <c r="R8011" t="str">
        <f>+IFERROR(VLOOKUP(I8011, Listado!A:B, 2, FALSE()), "COMERCIALIZADORA INTERNACIONAL CARIBBEAN EXOTICS S A")</f>
        <v>PIEDRAHITA PEREZ MARIANA</v>
      </c>
      <c r="S8011" s="25">
        <f>+VLOOKUP(E8011, TC!A:D, 2, FALSE())</f>
        <v>4148.72</v>
      </c>
      <c r="T8011" t="str">
        <f t="shared" si="629"/>
        <v>EUR</v>
      </c>
    </row>
    <row r="8012" spans="1:20" ht="18.75" hidden="1" customHeight="1" x14ac:dyDescent="0.25">
      <c r="A8012" t="s">
        <v>2887</v>
      </c>
      <c r="B8012" t="s">
        <v>5</v>
      </c>
      <c r="C8012" t="s">
        <v>1913</v>
      </c>
      <c r="D8012" s="24">
        <v>12089</v>
      </c>
      <c r="E8012" t="s">
        <v>1744</v>
      </c>
      <c r="F8012" t="s">
        <v>1924</v>
      </c>
      <c r="G8012" t="s">
        <v>108</v>
      </c>
      <c r="H8012" t="s">
        <v>3126</v>
      </c>
      <c r="I8012" t="s">
        <v>1873</v>
      </c>
      <c r="J8012" t="s">
        <v>1962</v>
      </c>
      <c r="K8012" t="s">
        <v>1960</v>
      </c>
      <c r="L8012" s="24">
        <v>11.167999999999999</v>
      </c>
      <c r="M8012" s="25">
        <f>+VLOOKUP(E8012, TC!A:D, 4, FALSE())</f>
        <v>1.1352500000000001</v>
      </c>
      <c r="N8012" s="24">
        <f t="shared" si="625"/>
        <v>12.678472000000001</v>
      </c>
      <c r="O8012" t="str">
        <f t="shared" si="626"/>
        <v>FACTURA</v>
      </c>
      <c r="P8012" t="str">
        <f t="shared" si="627"/>
        <v>2025</v>
      </c>
      <c r="Q8012" t="str">
        <f t="shared" si="628"/>
        <v>05</v>
      </c>
      <c r="R8012" t="str">
        <f>+IFERROR(VLOOKUP(I8012, Listado!A:B, 2, FALSE()), "COMERCIALIZADORA INTERNACIONAL CARIBBEAN EXOTICS S A")</f>
        <v>PIEDRAHITA PEREZ MARIANA</v>
      </c>
      <c r="S8012" s="25">
        <f>+VLOOKUP(E8012, TC!A:D, 2, FALSE())</f>
        <v>4148.72</v>
      </c>
      <c r="T8012" t="str">
        <f t="shared" si="629"/>
        <v>EUR</v>
      </c>
    </row>
    <row r="8013" spans="1:20" ht="18.75" hidden="1" customHeight="1" x14ac:dyDescent="0.25">
      <c r="A8013" t="s">
        <v>2887</v>
      </c>
      <c r="B8013" t="s">
        <v>5</v>
      </c>
      <c r="C8013" t="s">
        <v>1913</v>
      </c>
      <c r="D8013" s="24">
        <v>12090</v>
      </c>
      <c r="E8013" t="s">
        <v>1744</v>
      </c>
      <c r="F8013" t="s">
        <v>99</v>
      </c>
      <c r="G8013" t="s">
        <v>113</v>
      </c>
      <c r="I8013" t="s">
        <v>2162</v>
      </c>
      <c r="J8013" t="s">
        <v>1915</v>
      </c>
      <c r="K8013" t="s">
        <v>2022</v>
      </c>
      <c r="L8013" s="24">
        <v>90000</v>
      </c>
      <c r="M8013" s="25">
        <f>+VLOOKUP(E8013, TC!A:D, 4, FALSE())</f>
        <v>1.1352500000000001</v>
      </c>
      <c r="N8013" s="24">
        <f t="shared" si="625"/>
        <v>90000</v>
      </c>
      <c r="O8013" t="str">
        <f t="shared" si="626"/>
        <v>FACTURA</v>
      </c>
      <c r="P8013" t="str">
        <f t="shared" si="627"/>
        <v>2025</v>
      </c>
      <c r="Q8013" t="str">
        <f t="shared" si="628"/>
        <v>05</v>
      </c>
      <c r="R8013" t="str">
        <f>+IFERROR(VLOOKUP(I8013, Listado!A:B, 2, FALSE()), "COMERCIALIZADORA INTERNACIONAL CARIBBEAN EXOTICS S A")</f>
        <v>COMERCIALIZADORA INTERNACIONAL CARIBBEAN EXOTICS S A</v>
      </c>
      <c r="S8013" s="25">
        <f>+VLOOKUP(E8013, TC!A:D, 2, FALSE())</f>
        <v>4148.72</v>
      </c>
      <c r="T8013" t="str">
        <f t="shared" si="629"/>
        <v>COP</v>
      </c>
    </row>
    <row r="8014" spans="1:20" ht="18.75" hidden="1" customHeight="1" x14ac:dyDescent="0.25">
      <c r="A8014" t="s">
        <v>2887</v>
      </c>
      <c r="B8014" t="s">
        <v>5</v>
      </c>
      <c r="C8014" t="s">
        <v>1913</v>
      </c>
      <c r="D8014" s="24">
        <v>12091</v>
      </c>
      <c r="E8014" t="s">
        <v>1744</v>
      </c>
      <c r="F8014" t="s">
        <v>99</v>
      </c>
      <c r="G8014" t="s">
        <v>113</v>
      </c>
      <c r="I8014" t="s">
        <v>2824</v>
      </c>
      <c r="J8014" t="s">
        <v>1915</v>
      </c>
      <c r="K8014" t="s">
        <v>2021</v>
      </c>
      <c r="L8014" s="24">
        <v>269760</v>
      </c>
      <c r="M8014" s="25">
        <f>+VLOOKUP(E8014, TC!A:D, 4, FALSE())</f>
        <v>1.1352500000000001</v>
      </c>
      <c r="N8014" s="24">
        <f t="shared" si="625"/>
        <v>269760</v>
      </c>
      <c r="O8014" t="str">
        <f t="shared" si="626"/>
        <v>FACTURA</v>
      </c>
      <c r="P8014" t="str">
        <f t="shared" si="627"/>
        <v>2025</v>
      </c>
      <c r="Q8014" t="str">
        <f t="shared" si="628"/>
        <v>05</v>
      </c>
      <c r="R8014" t="str">
        <f>+IFERROR(VLOOKUP(I8014, Listado!A:B, 2, FALSE()), "COMERCIALIZADORA INTERNACIONAL CARIBBEAN EXOTICS S A")</f>
        <v>COMERCIALIZADORA INTERNACIONAL CARIBBEAN EXOTICS S A</v>
      </c>
      <c r="S8014" s="25">
        <f>+VLOOKUP(E8014, TC!A:D, 2, FALSE())</f>
        <v>4148.72</v>
      </c>
      <c r="T8014" t="str">
        <f t="shared" si="629"/>
        <v>COP</v>
      </c>
    </row>
    <row r="8015" spans="1:20" ht="18.75" hidden="1" customHeight="1" x14ac:dyDescent="0.25">
      <c r="A8015" t="s">
        <v>2887</v>
      </c>
      <c r="B8015" t="s">
        <v>5</v>
      </c>
      <c r="C8015" t="s">
        <v>1913</v>
      </c>
      <c r="D8015" s="24">
        <v>12091</v>
      </c>
      <c r="E8015" t="s">
        <v>1744</v>
      </c>
      <c r="F8015" t="s">
        <v>99</v>
      </c>
      <c r="G8015" t="s">
        <v>113</v>
      </c>
      <c r="I8015" t="s">
        <v>2824</v>
      </c>
      <c r="J8015" t="s">
        <v>1915</v>
      </c>
      <c r="K8015" t="s">
        <v>2021</v>
      </c>
      <c r="L8015" s="24">
        <v>463360</v>
      </c>
      <c r="M8015" s="25">
        <f>+VLOOKUP(E8015, TC!A:D, 4, FALSE())</f>
        <v>1.1352500000000001</v>
      </c>
      <c r="N8015" s="24">
        <f t="shared" si="625"/>
        <v>463360</v>
      </c>
      <c r="O8015" t="str">
        <f t="shared" si="626"/>
        <v>FACTURA</v>
      </c>
      <c r="P8015" t="str">
        <f t="shared" si="627"/>
        <v>2025</v>
      </c>
      <c r="Q8015" t="str">
        <f t="shared" si="628"/>
        <v>05</v>
      </c>
      <c r="R8015" t="str">
        <f>+IFERROR(VLOOKUP(I8015, Listado!A:B, 2, FALSE()), "COMERCIALIZADORA INTERNACIONAL CARIBBEAN EXOTICS S A")</f>
        <v>COMERCIALIZADORA INTERNACIONAL CARIBBEAN EXOTICS S A</v>
      </c>
      <c r="S8015" s="25">
        <f>+VLOOKUP(E8015, TC!A:D, 2, FALSE())</f>
        <v>4148.72</v>
      </c>
      <c r="T8015" t="str">
        <f t="shared" si="629"/>
        <v>COP</v>
      </c>
    </row>
    <row r="8016" spans="1:20" ht="18.75" hidden="1" customHeight="1" x14ac:dyDescent="0.25">
      <c r="A8016" t="s">
        <v>2887</v>
      </c>
      <c r="B8016" t="s">
        <v>5</v>
      </c>
      <c r="C8016" t="s">
        <v>1913</v>
      </c>
      <c r="D8016" s="24">
        <v>12091</v>
      </c>
      <c r="E8016" t="s">
        <v>1744</v>
      </c>
      <c r="F8016" t="s">
        <v>99</v>
      </c>
      <c r="G8016" t="s">
        <v>113</v>
      </c>
      <c r="I8016" t="s">
        <v>2824</v>
      </c>
      <c r="J8016" t="s">
        <v>1915</v>
      </c>
      <c r="K8016" t="s">
        <v>2021</v>
      </c>
      <c r="L8016" s="24">
        <v>51200</v>
      </c>
      <c r="M8016" s="25">
        <f>+VLOOKUP(E8016, TC!A:D, 4, FALSE())</f>
        <v>1.1352500000000001</v>
      </c>
      <c r="N8016" s="24">
        <f t="shared" si="625"/>
        <v>51200</v>
      </c>
      <c r="O8016" t="str">
        <f t="shared" si="626"/>
        <v>FACTURA</v>
      </c>
      <c r="P8016" t="str">
        <f t="shared" si="627"/>
        <v>2025</v>
      </c>
      <c r="Q8016" t="str">
        <f t="shared" si="628"/>
        <v>05</v>
      </c>
      <c r="R8016" t="str">
        <f>+IFERROR(VLOOKUP(I8016, Listado!A:B, 2, FALSE()), "COMERCIALIZADORA INTERNACIONAL CARIBBEAN EXOTICS S A")</f>
        <v>COMERCIALIZADORA INTERNACIONAL CARIBBEAN EXOTICS S A</v>
      </c>
      <c r="S8016" s="25">
        <f>+VLOOKUP(E8016, TC!A:D, 2, FALSE())</f>
        <v>4148.72</v>
      </c>
      <c r="T8016" t="str">
        <f t="shared" si="629"/>
        <v>COP</v>
      </c>
    </row>
    <row r="8017" spans="1:20" ht="18.75" hidden="1" customHeight="1" x14ac:dyDescent="0.25">
      <c r="A8017" t="s">
        <v>2887</v>
      </c>
      <c r="B8017" t="s">
        <v>5</v>
      </c>
      <c r="C8017" t="s">
        <v>1913</v>
      </c>
      <c r="D8017" s="24">
        <v>12091</v>
      </c>
      <c r="E8017" t="s">
        <v>1744</v>
      </c>
      <c r="F8017" t="s">
        <v>99</v>
      </c>
      <c r="G8017" t="s">
        <v>113</v>
      </c>
      <c r="I8017" t="s">
        <v>2824</v>
      </c>
      <c r="J8017" t="s">
        <v>1915</v>
      </c>
      <c r="K8017" t="s">
        <v>2021</v>
      </c>
      <c r="L8017" s="24">
        <v>15680</v>
      </c>
      <c r="M8017" s="25">
        <f>+VLOOKUP(E8017, TC!A:D, 4, FALSE())</f>
        <v>1.1352500000000001</v>
      </c>
      <c r="N8017" s="24">
        <f t="shared" si="625"/>
        <v>15680</v>
      </c>
      <c r="O8017" t="str">
        <f t="shared" si="626"/>
        <v>FACTURA</v>
      </c>
      <c r="P8017" t="str">
        <f t="shared" si="627"/>
        <v>2025</v>
      </c>
      <c r="Q8017" t="str">
        <f t="shared" si="628"/>
        <v>05</v>
      </c>
      <c r="R8017" t="str">
        <f>+IFERROR(VLOOKUP(I8017, Listado!A:B, 2, FALSE()), "COMERCIALIZADORA INTERNACIONAL CARIBBEAN EXOTICS S A")</f>
        <v>COMERCIALIZADORA INTERNACIONAL CARIBBEAN EXOTICS S A</v>
      </c>
      <c r="S8017" s="25">
        <f>+VLOOKUP(E8017, TC!A:D, 2, FALSE())</f>
        <v>4148.72</v>
      </c>
      <c r="T8017" t="str">
        <f t="shared" si="629"/>
        <v>COP</v>
      </c>
    </row>
    <row r="8018" spans="1:20" ht="18.75" hidden="1" customHeight="1" x14ac:dyDescent="0.25">
      <c r="A8018" t="s">
        <v>2887</v>
      </c>
      <c r="B8018" t="s">
        <v>5</v>
      </c>
      <c r="C8018" t="s">
        <v>1913</v>
      </c>
      <c r="D8018" s="24">
        <v>12092</v>
      </c>
      <c r="E8018" t="s">
        <v>1744</v>
      </c>
      <c r="F8018" t="s">
        <v>99</v>
      </c>
      <c r="G8018" t="s">
        <v>113</v>
      </c>
      <c r="I8018" t="s">
        <v>2162</v>
      </c>
      <c r="J8018" t="s">
        <v>1915</v>
      </c>
      <c r="K8018" t="s">
        <v>2021</v>
      </c>
      <c r="L8018" s="24">
        <v>320000</v>
      </c>
      <c r="M8018" s="25">
        <f>+VLOOKUP(E8018, TC!A:D, 4, FALSE())</f>
        <v>1.1352500000000001</v>
      </c>
      <c r="N8018" s="24">
        <f t="shared" si="625"/>
        <v>320000</v>
      </c>
      <c r="O8018" t="str">
        <f t="shared" si="626"/>
        <v>FACTURA</v>
      </c>
      <c r="P8018" t="str">
        <f t="shared" si="627"/>
        <v>2025</v>
      </c>
      <c r="Q8018" t="str">
        <f t="shared" si="628"/>
        <v>05</v>
      </c>
      <c r="R8018" t="str">
        <f>+IFERROR(VLOOKUP(I8018, Listado!A:B, 2, FALSE()), "COMERCIALIZADORA INTERNACIONAL CARIBBEAN EXOTICS S A")</f>
        <v>COMERCIALIZADORA INTERNACIONAL CARIBBEAN EXOTICS S A</v>
      </c>
      <c r="S8018" s="25">
        <f>+VLOOKUP(E8018, TC!A:D, 2, FALSE())</f>
        <v>4148.72</v>
      </c>
      <c r="T8018" t="str">
        <f t="shared" si="629"/>
        <v>COP</v>
      </c>
    </row>
    <row r="8019" spans="1:20" ht="18.75" hidden="1" customHeight="1" x14ac:dyDescent="0.25">
      <c r="A8019" t="s">
        <v>2887</v>
      </c>
      <c r="B8019" t="s">
        <v>5</v>
      </c>
      <c r="C8019" t="s">
        <v>1913</v>
      </c>
      <c r="D8019" s="24">
        <v>12093</v>
      </c>
      <c r="E8019" t="s">
        <v>1744</v>
      </c>
      <c r="F8019" t="s">
        <v>99</v>
      </c>
      <c r="G8019" t="s">
        <v>113</v>
      </c>
      <c r="I8019" t="s">
        <v>1844</v>
      </c>
      <c r="J8019" t="s">
        <v>1915</v>
      </c>
      <c r="K8019" t="s">
        <v>2021</v>
      </c>
      <c r="L8019" s="24">
        <v>123000</v>
      </c>
      <c r="M8019" s="25">
        <f>+VLOOKUP(E8019, TC!A:D, 4, FALSE())</f>
        <v>1.1352500000000001</v>
      </c>
      <c r="N8019" s="24">
        <f t="shared" si="625"/>
        <v>123000</v>
      </c>
      <c r="O8019" t="str">
        <f t="shared" si="626"/>
        <v>FACTURA</v>
      </c>
      <c r="P8019" t="str">
        <f t="shared" si="627"/>
        <v>2025</v>
      </c>
      <c r="Q8019" t="str">
        <f t="shared" si="628"/>
        <v>05</v>
      </c>
      <c r="R8019" t="str">
        <f>+IFERROR(VLOOKUP(I8019, Listado!A:B, 2, FALSE()), "COMERCIALIZADORA INTERNACIONAL CARIBBEAN EXOTICS S A")</f>
        <v>LONDOÑO ECHEVERRI ALEJANDRA</v>
      </c>
      <c r="S8019" s="25">
        <f>+VLOOKUP(E8019, TC!A:D, 2, FALSE())</f>
        <v>4148.72</v>
      </c>
      <c r="T8019" t="str">
        <f t="shared" si="629"/>
        <v>COP</v>
      </c>
    </row>
    <row r="8020" spans="1:20" ht="18.75" hidden="1" customHeight="1" x14ac:dyDescent="0.25">
      <c r="A8020" t="s">
        <v>2887</v>
      </c>
      <c r="B8020" t="s">
        <v>5</v>
      </c>
      <c r="C8020" t="s">
        <v>1913</v>
      </c>
      <c r="D8020" s="24">
        <v>12094</v>
      </c>
      <c r="E8020" t="s">
        <v>1744</v>
      </c>
      <c r="F8020" t="s">
        <v>99</v>
      </c>
      <c r="G8020" t="s">
        <v>113</v>
      </c>
      <c r="I8020" t="s">
        <v>2377</v>
      </c>
      <c r="J8020" t="s">
        <v>1915</v>
      </c>
      <c r="K8020" t="s">
        <v>2021</v>
      </c>
      <c r="L8020" s="24">
        <v>23700</v>
      </c>
      <c r="M8020" s="25">
        <f>+VLOOKUP(E8020, TC!A:D, 4, FALSE())</f>
        <v>1.1352500000000001</v>
      </c>
      <c r="N8020" s="24">
        <f t="shared" si="625"/>
        <v>23700</v>
      </c>
      <c r="O8020" t="str">
        <f t="shared" si="626"/>
        <v>FACTURA</v>
      </c>
      <c r="P8020" t="str">
        <f t="shared" si="627"/>
        <v>2025</v>
      </c>
      <c r="Q8020" t="str">
        <f t="shared" si="628"/>
        <v>05</v>
      </c>
      <c r="R8020" t="str">
        <f>+IFERROR(VLOOKUP(I8020, Listado!A:B, 2, FALSE()), "COMERCIALIZADORA INTERNACIONAL CARIBBEAN EXOTICS S A")</f>
        <v>COMERCIALIZADORA INTERNACIONAL CARIBBEAN EXOTICS S A</v>
      </c>
      <c r="S8020" s="25">
        <f>+VLOOKUP(E8020, TC!A:D, 2, FALSE())</f>
        <v>4148.72</v>
      </c>
      <c r="T8020" t="str">
        <f t="shared" si="629"/>
        <v>COP</v>
      </c>
    </row>
    <row r="8021" spans="1:20" ht="18.75" hidden="1" customHeight="1" x14ac:dyDescent="0.25">
      <c r="A8021" t="s">
        <v>2887</v>
      </c>
      <c r="B8021" t="s">
        <v>5</v>
      </c>
      <c r="C8021" t="s">
        <v>1913</v>
      </c>
      <c r="D8021" s="24">
        <v>12094</v>
      </c>
      <c r="E8021" t="s">
        <v>1744</v>
      </c>
      <c r="F8021" t="s">
        <v>99</v>
      </c>
      <c r="G8021" t="s">
        <v>113</v>
      </c>
      <c r="I8021" t="s">
        <v>2377</v>
      </c>
      <c r="J8021" t="s">
        <v>1915</v>
      </c>
      <c r="K8021" t="s">
        <v>2021</v>
      </c>
      <c r="L8021" s="24">
        <v>426300</v>
      </c>
      <c r="M8021" s="25">
        <f>+VLOOKUP(E8021, TC!A:D, 4, FALSE())</f>
        <v>1.1352500000000001</v>
      </c>
      <c r="N8021" s="24">
        <f t="shared" si="625"/>
        <v>426300</v>
      </c>
      <c r="O8021" t="str">
        <f t="shared" si="626"/>
        <v>FACTURA</v>
      </c>
      <c r="P8021" t="str">
        <f t="shared" si="627"/>
        <v>2025</v>
      </c>
      <c r="Q8021" t="str">
        <f t="shared" si="628"/>
        <v>05</v>
      </c>
      <c r="R8021" t="str">
        <f>+IFERROR(VLOOKUP(I8021, Listado!A:B, 2, FALSE()), "COMERCIALIZADORA INTERNACIONAL CARIBBEAN EXOTICS S A")</f>
        <v>COMERCIALIZADORA INTERNACIONAL CARIBBEAN EXOTICS S A</v>
      </c>
      <c r="S8021" s="25">
        <f>+VLOOKUP(E8021, TC!A:D, 2, FALSE())</f>
        <v>4148.72</v>
      </c>
      <c r="T8021" t="str">
        <f t="shared" si="629"/>
        <v>COP</v>
      </c>
    </row>
    <row r="8022" spans="1:20" ht="18.75" hidden="1" customHeight="1" x14ac:dyDescent="0.25">
      <c r="A8022" t="s">
        <v>2887</v>
      </c>
      <c r="B8022" t="s">
        <v>5</v>
      </c>
      <c r="C8022" t="s">
        <v>1913</v>
      </c>
      <c r="D8022" s="24">
        <v>12095</v>
      </c>
      <c r="E8022" t="s">
        <v>1744</v>
      </c>
      <c r="F8022" t="s">
        <v>99</v>
      </c>
      <c r="G8022" t="s">
        <v>113</v>
      </c>
      <c r="I8022" t="s">
        <v>1843</v>
      </c>
      <c r="J8022" t="s">
        <v>1915</v>
      </c>
      <c r="K8022" t="s">
        <v>2021</v>
      </c>
      <c r="L8022" s="24">
        <v>39900</v>
      </c>
      <c r="M8022" s="25">
        <f>+VLOOKUP(E8022, TC!A:D, 4, FALSE())</f>
        <v>1.1352500000000001</v>
      </c>
      <c r="N8022" s="24">
        <f t="shared" si="625"/>
        <v>39900</v>
      </c>
      <c r="O8022" t="str">
        <f t="shared" si="626"/>
        <v>FACTURA</v>
      </c>
      <c r="P8022" t="str">
        <f t="shared" si="627"/>
        <v>2025</v>
      </c>
      <c r="Q8022" t="str">
        <f t="shared" si="628"/>
        <v>05</v>
      </c>
      <c r="R8022" t="str">
        <f>+IFERROR(VLOOKUP(I8022, Listado!A:B, 2, FALSE()), "COMERCIALIZADORA INTERNACIONAL CARIBBEAN EXOTICS S A")</f>
        <v>LONDOÑO ECHEVERRI ALEJANDRA</v>
      </c>
      <c r="S8022" s="25">
        <f>+VLOOKUP(E8022, TC!A:D, 2, FALSE())</f>
        <v>4148.72</v>
      </c>
      <c r="T8022" t="str">
        <f t="shared" si="629"/>
        <v>COP</v>
      </c>
    </row>
    <row r="8023" spans="1:20" ht="18.75" hidden="1" customHeight="1" x14ac:dyDescent="0.25">
      <c r="A8023" t="s">
        <v>2887</v>
      </c>
      <c r="B8023" t="s">
        <v>5</v>
      </c>
      <c r="C8023" t="s">
        <v>1913</v>
      </c>
      <c r="D8023" s="24">
        <v>12095</v>
      </c>
      <c r="E8023" t="s">
        <v>1744</v>
      </c>
      <c r="F8023" t="s">
        <v>99</v>
      </c>
      <c r="G8023" t="s">
        <v>113</v>
      </c>
      <c r="I8023" t="s">
        <v>1843</v>
      </c>
      <c r="J8023" t="s">
        <v>1915</v>
      </c>
      <c r="K8023" t="s">
        <v>2021</v>
      </c>
      <c r="L8023" s="24">
        <v>176700</v>
      </c>
      <c r="M8023" s="25">
        <f>+VLOOKUP(E8023, TC!A:D, 4, FALSE())</f>
        <v>1.1352500000000001</v>
      </c>
      <c r="N8023" s="24">
        <f t="shared" si="625"/>
        <v>176700</v>
      </c>
      <c r="O8023" t="str">
        <f t="shared" si="626"/>
        <v>FACTURA</v>
      </c>
      <c r="P8023" t="str">
        <f t="shared" si="627"/>
        <v>2025</v>
      </c>
      <c r="Q8023" t="str">
        <f t="shared" si="628"/>
        <v>05</v>
      </c>
      <c r="R8023" t="str">
        <f>+IFERROR(VLOOKUP(I8023, Listado!A:B, 2, FALSE()), "COMERCIALIZADORA INTERNACIONAL CARIBBEAN EXOTICS S A")</f>
        <v>LONDOÑO ECHEVERRI ALEJANDRA</v>
      </c>
      <c r="S8023" s="25">
        <f>+VLOOKUP(E8023, TC!A:D, 2, FALSE())</f>
        <v>4148.72</v>
      </c>
      <c r="T8023" t="str">
        <f t="shared" si="629"/>
        <v>COP</v>
      </c>
    </row>
    <row r="8024" spans="1:20" ht="18.75" hidden="1" customHeight="1" x14ac:dyDescent="0.25">
      <c r="A8024" t="s">
        <v>2887</v>
      </c>
      <c r="B8024" t="s">
        <v>5</v>
      </c>
      <c r="C8024" t="s">
        <v>1913</v>
      </c>
      <c r="D8024" s="24">
        <v>12095</v>
      </c>
      <c r="E8024" t="s">
        <v>1744</v>
      </c>
      <c r="F8024" t="s">
        <v>99</v>
      </c>
      <c r="G8024" t="s">
        <v>113</v>
      </c>
      <c r="I8024" t="s">
        <v>1843</v>
      </c>
      <c r="J8024" t="s">
        <v>1915</v>
      </c>
      <c r="K8024" t="s">
        <v>2021</v>
      </c>
      <c r="L8024" s="24">
        <v>6000</v>
      </c>
      <c r="M8024" s="25">
        <f>+VLOOKUP(E8024, TC!A:D, 4, FALSE())</f>
        <v>1.1352500000000001</v>
      </c>
      <c r="N8024" s="24">
        <f t="shared" si="625"/>
        <v>6000</v>
      </c>
      <c r="O8024" t="str">
        <f t="shared" si="626"/>
        <v>FACTURA</v>
      </c>
      <c r="P8024" t="str">
        <f t="shared" si="627"/>
        <v>2025</v>
      </c>
      <c r="Q8024" t="str">
        <f t="shared" si="628"/>
        <v>05</v>
      </c>
      <c r="R8024" t="str">
        <f>+IFERROR(VLOOKUP(I8024, Listado!A:B, 2, FALSE()), "COMERCIALIZADORA INTERNACIONAL CARIBBEAN EXOTICS S A")</f>
        <v>LONDOÑO ECHEVERRI ALEJANDRA</v>
      </c>
      <c r="S8024" s="25">
        <f>+VLOOKUP(E8024, TC!A:D, 2, FALSE())</f>
        <v>4148.72</v>
      </c>
      <c r="T8024" t="str">
        <f t="shared" si="629"/>
        <v>COP</v>
      </c>
    </row>
    <row r="8025" spans="1:20" ht="18.75" hidden="1" customHeight="1" x14ac:dyDescent="0.25">
      <c r="A8025" t="s">
        <v>2887</v>
      </c>
      <c r="B8025" t="s">
        <v>5</v>
      </c>
      <c r="C8025" t="s">
        <v>1913</v>
      </c>
      <c r="D8025" s="24">
        <v>12096</v>
      </c>
      <c r="E8025" t="s">
        <v>1744</v>
      </c>
      <c r="F8025" t="s">
        <v>99</v>
      </c>
      <c r="G8025" t="s">
        <v>1914</v>
      </c>
      <c r="I8025" t="s">
        <v>1841</v>
      </c>
      <c r="J8025" t="s">
        <v>1915</v>
      </c>
      <c r="K8025" t="s">
        <v>2021</v>
      </c>
      <c r="L8025" s="24">
        <v>338140</v>
      </c>
      <c r="M8025" s="25">
        <f>+VLOOKUP(E8025, TC!A:D, 4, FALSE())</f>
        <v>1.1352500000000001</v>
      </c>
      <c r="N8025" s="24">
        <f t="shared" si="625"/>
        <v>338140</v>
      </c>
      <c r="O8025" t="str">
        <f t="shared" si="626"/>
        <v>FACTURA</v>
      </c>
      <c r="P8025" t="str">
        <f t="shared" si="627"/>
        <v>2025</v>
      </c>
      <c r="Q8025" t="str">
        <f t="shared" si="628"/>
        <v>05</v>
      </c>
      <c r="R8025" t="str">
        <f>+IFERROR(VLOOKUP(I8025, Listado!A:B, 2, FALSE()), "COMERCIALIZADORA INTERNACIONAL CARIBBEAN EXOTICS S A")</f>
        <v>LONDOÑO ECHEVERRI ALEJANDRA</v>
      </c>
      <c r="S8025" s="25">
        <f>+VLOOKUP(E8025, TC!A:D, 2, FALSE())</f>
        <v>4148.72</v>
      </c>
      <c r="T8025" t="str">
        <f t="shared" si="629"/>
        <v>COP</v>
      </c>
    </row>
    <row r="8026" spans="1:20" ht="18.75" hidden="1" customHeight="1" x14ac:dyDescent="0.25">
      <c r="A8026" t="s">
        <v>2887</v>
      </c>
      <c r="B8026" t="s">
        <v>5</v>
      </c>
      <c r="C8026" t="s">
        <v>1913</v>
      </c>
      <c r="D8026" s="24">
        <v>12096</v>
      </c>
      <c r="E8026" t="s">
        <v>1744</v>
      </c>
      <c r="F8026" t="s">
        <v>99</v>
      </c>
      <c r="G8026" t="s">
        <v>1914</v>
      </c>
      <c r="I8026" t="s">
        <v>1841</v>
      </c>
      <c r="J8026" t="s">
        <v>1915</v>
      </c>
      <c r="K8026" t="s">
        <v>2021</v>
      </c>
      <c r="L8026" s="24">
        <v>36080</v>
      </c>
      <c r="M8026" s="25">
        <f>+VLOOKUP(E8026, TC!A:D, 4, FALSE())</f>
        <v>1.1352500000000001</v>
      </c>
      <c r="N8026" s="24">
        <f t="shared" si="625"/>
        <v>36080</v>
      </c>
      <c r="O8026" t="str">
        <f t="shared" si="626"/>
        <v>FACTURA</v>
      </c>
      <c r="P8026" t="str">
        <f t="shared" si="627"/>
        <v>2025</v>
      </c>
      <c r="Q8026" t="str">
        <f t="shared" si="628"/>
        <v>05</v>
      </c>
      <c r="R8026" t="str">
        <f>+IFERROR(VLOOKUP(I8026, Listado!A:B, 2, FALSE()), "COMERCIALIZADORA INTERNACIONAL CARIBBEAN EXOTICS S A")</f>
        <v>LONDOÑO ECHEVERRI ALEJANDRA</v>
      </c>
      <c r="S8026" s="25">
        <f>+VLOOKUP(E8026, TC!A:D, 2, FALSE())</f>
        <v>4148.72</v>
      </c>
      <c r="T8026" t="str">
        <f t="shared" si="629"/>
        <v>COP</v>
      </c>
    </row>
    <row r="8027" spans="1:20" ht="18.75" hidden="1" customHeight="1" x14ac:dyDescent="0.25">
      <c r="A8027" t="s">
        <v>2887</v>
      </c>
      <c r="B8027" t="s">
        <v>5</v>
      </c>
      <c r="C8027" t="s">
        <v>1913</v>
      </c>
      <c r="D8027" s="24">
        <v>12096</v>
      </c>
      <c r="E8027" t="s">
        <v>1744</v>
      </c>
      <c r="F8027" t="s">
        <v>99</v>
      </c>
      <c r="G8027" t="s">
        <v>1914</v>
      </c>
      <c r="I8027" t="s">
        <v>1841</v>
      </c>
      <c r="J8027" t="s">
        <v>1915</v>
      </c>
      <c r="K8027" t="s">
        <v>2021</v>
      </c>
      <c r="L8027" s="24">
        <v>34760</v>
      </c>
      <c r="M8027" s="25">
        <f>+VLOOKUP(E8027, TC!A:D, 4, FALSE())</f>
        <v>1.1352500000000001</v>
      </c>
      <c r="N8027" s="24">
        <f t="shared" si="625"/>
        <v>34760</v>
      </c>
      <c r="O8027" t="str">
        <f t="shared" si="626"/>
        <v>FACTURA</v>
      </c>
      <c r="P8027" t="str">
        <f t="shared" si="627"/>
        <v>2025</v>
      </c>
      <c r="Q8027" t="str">
        <f t="shared" si="628"/>
        <v>05</v>
      </c>
      <c r="R8027" t="str">
        <f>+IFERROR(VLOOKUP(I8027, Listado!A:B, 2, FALSE()), "COMERCIALIZADORA INTERNACIONAL CARIBBEAN EXOTICS S A")</f>
        <v>LONDOÑO ECHEVERRI ALEJANDRA</v>
      </c>
      <c r="S8027" s="25">
        <f>+VLOOKUP(E8027, TC!A:D, 2, FALSE())</f>
        <v>4148.72</v>
      </c>
      <c r="T8027" t="str">
        <f t="shared" si="629"/>
        <v>COP</v>
      </c>
    </row>
    <row r="8028" spans="1:20" ht="18.75" hidden="1" customHeight="1" x14ac:dyDescent="0.25">
      <c r="A8028" t="s">
        <v>2887</v>
      </c>
      <c r="B8028" t="s">
        <v>5</v>
      </c>
      <c r="C8028" t="s">
        <v>1913</v>
      </c>
      <c r="D8028" s="24">
        <v>12096</v>
      </c>
      <c r="E8028" t="s">
        <v>1744</v>
      </c>
      <c r="F8028" t="s">
        <v>99</v>
      </c>
      <c r="G8028" t="s">
        <v>1914</v>
      </c>
      <c r="I8028" t="s">
        <v>1841</v>
      </c>
      <c r="J8028" t="s">
        <v>1915</v>
      </c>
      <c r="K8028" t="s">
        <v>2021</v>
      </c>
      <c r="L8028" s="24">
        <v>26840</v>
      </c>
      <c r="M8028" s="25">
        <f>+VLOOKUP(E8028, TC!A:D, 4, FALSE())</f>
        <v>1.1352500000000001</v>
      </c>
      <c r="N8028" s="24">
        <f t="shared" si="625"/>
        <v>26840</v>
      </c>
      <c r="O8028" t="str">
        <f t="shared" si="626"/>
        <v>FACTURA</v>
      </c>
      <c r="P8028" t="str">
        <f t="shared" si="627"/>
        <v>2025</v>
      </c>
      <c r="Q8028" t="str">
        <f t="shared" si="628"/>
        <v>05</v>
      </c>
      <c r="R8028" t="str">
        <f>+IFERROR(VLOOKUP(I8028, Listado!A:B, 2, FALSE()), "COMERCIALIZADORA INTERNACIONAL CARIBBEAN EXOTICS S A")</f>
        <v>LONDOÑO ECHEVERRI ALEJANDRA</v>
      </c>
      <c r="S8028" s="25">
        <f>+VLOOKUP(E8028, TC!A:D, 2, FALSE())</f>
        <v>4148.72</v>
      </c>
      <c r="T8028" t="str">
        <f t="shared" si="629"/>
        <v>COP</v>
      </c>
    </row>
    <row r="8029" spans="1:20" ht="18.75" hidden="1" customHeight="1" x14ac:dyDescent="0.25">
      <c r="A8029" t="s">
        <v>2887</v>
      </c>
      <c r="B8029" t="s">
        <v>5</v>
      </c>
      <c r="C8029" t="s">
        <v>1913</v>
      </c>
      <c r="D8029" s="24">
        <v>12096</v>
      </c>
      <c r="E8029" t="s">
        <v>1744</v>
      </c>
      <c r="F8029" t="s">
        <v>99</v>
      </c>
      <c r="G8029" t="s">
        <v>1914</v>
      </c>
      <c r="I8029" t="s">
        <v>1841</v>
      </c>
      <c r="J8029" t="s">
        <v>1915</v>
      </c>
      <c r="K8029" t="s">
        <v>2021</v>
      </c>
      <c r="L8029" s="24">
        <v>25740</v>
      </c>
      <c r="M8029" s="25">
        <f>+VLOOKUP(E8029, TC!A:D, 4, FALSE())</f>
        <v>1.1352500000000001</v>
      </c>
      <c r="N8029" s="24">
        <f t="shared" si="625"/>
        <v>25740</v>
      </c>
      <c r="O8029" t="str">
        <f t="shared" si="626"/>
        <v>FACTURA</v>
      </c>
      <c r="P8029" t="str">
        <f t="shared" si="627"/>
        <v>2025</v>
      </c>
      <c r="Q8029" t="str">
        <f t="shared" si="628"/>
        <v>05</v>
      </c>
      <c r="R8029" t="str">
        <f>+IFERROR(VLOOKUP(I8029, Listado!A:B, 2, FALSE()), "COMERCIALIZADORA INTERNACIONAL CARIBBEAN EXOTICS S A")</f>
        <v>LONDOÑO ECHEVERRI ALEJANDRA</v>
      </c>
      <c r="S8029" s="25">
        <f>+VLOOKUP(E8029, TC!A:D, 2, FALSE())</f>
        <v>4148.72</v>
      </c>
      <c r="T8029" t="str">
        <f t="shared" si="629"/>
        <v>COP</v>
      </c>
    </row>
    <row r="8030" spans="1:20" ht="18.75" hidden="1" customHeight="1" x14ac:dyDescent="0.25">
      <c r="A8030" t="s">
        <v>2887</v>
      </c>
      <c r="B8030" t="s">
        <v>5</v>
      </c>
      <c r="C8030" t="s">
        <v>1913</v>
      </c>
      <c r="D8030" s="24">
        <v>12096</v>
      </c>
      <c r="E8030" t="s">
        <v>1744</v>
      </c>
      <c r="F8030" t="s">
        <v>99</v>
      </c>
      <c r="G8030" t="s">
        <v>1914</v>
      </c>
      <c r="I8030" t="s">
        <v>1841</v>
      </c>
      <c r="J8030" t="s">
        <v>1915</v>
      </c>
      <c r="K8030" t="s">
        <v>2021</v>
      </c>
      <c r="L8030" s="24">
        <v>12100</v>
      </c>
      <c r="M8030" s="25">
        <f>+VLOOKUP(E8030, TC!A:D, 4, FALSE())</f>
        <v>1.1352500000000001</v>
      </c>
      <c r="N8030" s="24">
        <f t="shared" si="625"/>
        <v>12100</v>
      </c>
      <c r="O8030" t="str">
        <f t="shared" si="626"/>
        <v>FACTURA</v>
      </c>
      <c r="P8030" t="str">
        <f t="shared" si="627"/>
        <v>2025</v>
      </c>
      <c r="Q8030" t="str">
        <f t="shared" si="628"/>
        <v>05</v>
      </c>
      <c r="R8030" t="str">
        <f>+IFERROR(VLOOKUP(I8030, Listado!A:B, 2, FALSE()), "COMERCIALIZADORA INTERNACIONAL CARIBBEAN EXOTICS S A")</f>
        <v>LONDOÑO ECHEVERRI ALEJANDRA</v>
      </c>
      <c r="S8030" s="25">
        <f>+VLOOKUP(E8030, TC!A:D, 2, FALSE())</f>
        <v>4148.72</v>
      </c>
      <c r="T8030" t="str">
        <f t="shared" si="629"/>
        <v>COP</v>
      </c>
    </row>
    <row r="8031" spans="1:20" ht="18.75" hidden="1" customHeight="1" x14ac:dyDescent="0.25">
      <c r="A8031" t="s">
        <v>2887</v>
      </c>
      <c r="B8031" t="s">
        <v>5</v>
      </c>
      <c r="C8031" t="s">
        <v>1913</v>
      </c>
      <c r="D8031" s="24">
        <v>12096</v>
      </c>
      <c r="E8031" t="s">
        <v>1744</v>
      </c>
      <c r="F8031" t="s">
        <v>99</v>
      </c>
      <c r="G8031" t="s">
        <v>1914</v>
      </c>
      <c r="I8031" t="s">
        <v>1841</v>
      </c>
      <c r="J8031" t="s">
        <v>1915</v>
      </c>
      <c r="K8031" t="s">
        <v>2021</v>
      </c>
      <c r="L8031" s="24">
        <v>2860</v>
      </c>
      <c r="M8031" s="25">
        <f>+VLOOKUP(E8031, TC!A:D, 4, FALSE())</f>
        <v>1.1352500000000001</v>
      </c>
      <c r="N8031" s="24">
        <f t="shared" si="625"/>
        <v>2860</v>
      </c>
      <c r="O8031" t="str">
        <f t="shared" si="626"/>
        <v>FACTURA</v>
      </c>
      <c r="P8031" t="str">
        <f t="shared" si="627"/>
        <v>2025</v>
      </c>
      <c r="Q8031" t="str">
        <f t="shared" si="628"/>
        <v>05</v>
      </c>
      <c r="R8031" t="str">
        <f>+IFERROR(VLOOKUP(I8031, Listado!A:B, 2, FALSE()), "COMERCIALIZADORA INTERNACIONAL CARIBBEAN EXOTICS S A")</f>
        <v>LONDOÑO ECHEVERRI ALEJANDRA</v>
      </c>
      <c r="S8031" s="25">
        <f>+VLOOKUP(E8031, TC!A:D, 2, FALSE())</f>
        <v>4148.72</v>
      </c>
      <c r="T8031" t="str">
        <f t="shared" si="629"/>
        <v>COP</v>
      </c>
    </row>
    <row r="8032" spans="1:20" ht="18.75" hidden="1" customHeight="1" x14ac:dyDescent="0.25">
      <c r="A8032" t="s">
        <v>2887</v>
      </c>
      <c r="B8032" t="s">
        <v>5</v>
      </c>
      <c r="C8032" t="s">
        <v>1913</v>
      </c>
      <c r="D8032" s="24">
        <v>12097</v>
      </c>
      <c r="E8032" t="s">
        <v>1744</v>
      </c>
      <c r="F8032" t="s">
        <v>99</v>
      </c>
      <c r="G8032" t="s">
        <v>1914</v>
      </c>
      <c r="I8032" t="s">
        <v>1840</v>
      </c>
      <c r="J8032" t="s">
        <v>1915</v>
      </c>
      <c r="K8032" t="s">
        <v>2025</v>
      </c>
      <c r="L8032" s="24">
        <v>9000</v>
      </c>
      <c r="M8032" s="25">
        <f>+VLOOKUP(E8032, TC!A:D, 4, FALSE())</f>
        <v>1.1352500000000001</v>
      </c>
      <c r="N8032" s="24">
        <f t="shared" si="625"/>
        <v>9000</v>
      </c>
      <c r="O8032" t="str">
        <f t="shared" si="626"/>
        <v>FACTURA</v>
      </c>
      <c r="P8032" t="str">
        <f t="shared" si="627"/>
        <v>2025</v>
      </c>
      <c r="Q8032" t="str">
        <f t="shared" si="628"/>
        <v>05</v>
      </c>
      <c r="R8032" t="str">
        <f>+IFERROR(VLOOKUP(I8032, Listado!A:B, 2, FALSE()), "COMERCIALIZADORA INTERNACIONAL CARIBBEAN EXOTICS S A")</f>
        <v>LONDOÑO ECHEVERRI ALEJANDRA</v>
      </c>
      <c r="S8032" s="25">
        <f>+VLOOKUP(E8032, TC!A:D, 2, FALSE())</f>
        <v>4148.72</v>
      </c>
      <c r="T8032" t="str">
        <f t="shared" si="629"/>
        <v>COP</v>
      </c>
    </row>
    <row r="8033" spans="1:20" ht="18.75" hidden="1" customHeight="1" x14ac:dyDescent="0.25">
      <c r="A8033" t="s">
        <v>2887</v>
      </c>
      <c r="B8033" t="s">
        <v>5</v>
      </c>
      <c r="C8033" t="s">
        <v>1913</v>
      </c>
      <c r="D8033" s="24">
        <v>12098</v>
      </c>
      <c r="E8033" t="s">
        <v>1744</v>
      </c>
      <c r="F8033" t="s">
        <v>99</v>
      </c>
      <c r="G8033" t="s">
        <v>1914</v>
      </c>
      <c r="I8033" t="s">
        <v>1840</v>
      </c>
      <c r="J8033" t="s">
        <v>1915</v>
      </c>
      <c r="K8033" t="s">
        <v>2022</v>
      </c>
      <c r="L8033" s="24">
        <v>32500</v>
      </c>
      <c r="M8033" s="25">
        <f>+VLOOKUP(E8033, TC!A:D, 4, FALSE())</f>
        <v>1.1352500000000001</v>
      </c>
      <c r="N8033" s="24">
        <f t="shared" si="625"/>
        <v>32500</v>
      </c>
      <c r="O8033" t="str">
        <f t="shared" si="626"/>
        <v>FACTURA</v>
      </c>
      <c r="P8033" t="str">
        <f t="shared" si="627"/>
        <v>2025</v>
      </c>
      <c r="Q8033" t="str">
        <f t="shared" si="628"/>
        <v>05</v>
      </c>
      <c r="R8033" t="str">
        <f>+IFERROR(VLOOKUP(I8033, Listado!A:B, 2, FALSE()), "COMERCIALIZADORA INTERNACIONAL CARIBBEAN EXOTICS S A")</f>
        <v>LONDOÑO ECHEVERRI ALEJANDRA</v>
      </c>
      <c r="S8033" s="25">
        <f>+VLOOKUP(E8033, TC!A:D, 2, FALSE())</f>
        <v>4148.72</v>
      </c>
      <c r="T8033" t="str">
        <f t="shared" si="629"/>
        <v>COP</v>
      </c>
    </row>
    <row r="8034" spans="1:20" ht="18.75" hidden="1" customHeight="1" x14ac:dyDescent="0.25">
      <c r="A8034" t="s">
        <v>2887</v>
      </c>
      <c r="B8034" t="s">
        <v>5</v>
      </c>
      <c r="C8034" t="s">
        <v>1913</v>
      </c>
      <c r="D8034" s="24">
        <v>12099</v>
      </c>
      <c r="E8034" t="s">
        <v>1744</v>
      </c>
      <c r="F8034" t="s">
        <v>99</v>
      </c>
      <c r="G8034" t="s">
        <v>1914</v>
      </c>
      <c r="I8034" t="s">
        <v>1840</v>
      </c>
      <c r="J8034" t="s">
        <v>1915</v>
      </c>
      <c r="K8034" t="s">
        <v>2021</v>
      </c>
      <c r="L8034" s="24">
        <v>8000</v>
      </c>
      <c r="M8034" s="25">
        <f>+VLOOKUP(E8034, TC!A:D, 4, FALSE())</f>
        <v>1.1352500000000001</v>
      </c>
      <c r="N8034" s="24">
        <f t="shared" si="625"/>
        <v>8000</v>
      </c>
      <c r="O8034" t="str">
        <f t="shared" si="626"/>
        <v>FACTURA</v>
      </c>
      <c r="P8034" t="str">
        <f t="shared" si="627"/>
        <v>2025</v>
      </c>
      <c r="Q8034" t="str">
        <f t="shared" si="628"/>
        <v>05</v>
      </c>
      <c r="R8034" t="str">
        <f>+IFERROR(VLOOKUP(I8034, Listado!A:B, 2, FALSE()), "COMERCIALIZADORA INTERNACIONAL CARIBBEAN EXOTICS S A")</f>
        <v>LONDOÑO ECHEVERRI ALEJANDRA</v>
      </c>
      <c r="S8034" s="25">
        <f>+VLOOKUP(E8034, TC!A:D, 2, FALSE())</f>
        <v>4148.72</v>
      </c>
      <c r="T8034" t="str">
        <f t="shared" si="629"/>
        <v>COP</v>
      </c>
    </row>
    <row r="8035" spans="1:20" ht="18.75" hidden="1" customHeight="1" x14ac:dyDescent="0.25">
      <c r="A8035" t="s">
        <v>2887</v>
      </c>
      <c r="B8035" t="s">
        <v>5</v>
      </c>
      <c r="C8035" t="s">
        <v>1913</v>
      </c>
      <c r="D8035" s="24">
        <v>12099</v>
      </c>
      <c r="E8035" t="s">
        <v>1744</v>
      </c>
      <c r="F8035" t="s">
        <v>99</v>
      </c>
      <c r="G8035" t="s">
        <v>1914</v>
      </c>
      <c r="I8035" t="s">
        <v>1840</v>
      </c>
      <c r="J8035" t="s">
        <v>1915</v>
      </c>
      <c r="K8035" t="s">
        <v>2021</v>
      </c>
      <c r="L8035" s="24">
        <v>8500</v>
      </c>
      <c r="M8035" s="25">
        <f>+VLOOKUP(E8035, TC!A:D, 4, FALSE())</f>
        <v>1.1352500000000001</v>
      </c>
      <c r="N8035" s="24">
        <f t="shared" si="625"/>
        <v>8500</v>
      </c>
      <c r="O8035" t="str">
        <f t="shared" si="626"/>
        <v>FACTURA</v>
      </c>
      <c r="P8035" t="str">
        <f t="shared" si="627"/>
        <v>2025</v>
      </c>
      <c r="Q8035" t="str">
        <f t="shared" si="628"/>
        <v>05</v>
      </c>
      <c r="R8035" t="str">
        <f>+IFERROR(VLOOKUP(I8035, Listado!A:B, 2, FALSE()), "COMERCIALIZADORA INTERNACIONAL CARIBBEAN EXOTICS S A")</f>
        <v>LONDOÑO ECHEVERRI ALEJANDRA</v>
      </c>
      <c r="S8035" s="25">
        <f>+VLOOKUP(E8035, TC!A:D, 2, FALSE())</f>
        <v>4148.72</v>
      </c>
      <c r="T8035" t="str">
        <f t="shared" si="629"/>
        <v>COP</v>
      </c>
    </row>
    <row r="8036" spans="1:20" ht="18.75" hidden="1" customHeight="1" x14ac:dyDescent="0.25">
      <c r="A8036" t="s">
        <v>2887</v>
      </c>
      <c r="B8036" t="s">
        <v>5</v>
      </c>
      <c r="C8036" t="s">
        <v>1913</v>
      </c>
      <c r="D8036" s="24">
        <v>12099</v>
      </c>
      <c r="E8036" t="s">
        <v>1744</v>
      </c>
      <c r="F8036" t="s">
        <v>99</v>
      </c>
      <c r="G8036" t="s">
        <v>1914</v>
      </c>
      <c r="I8036" t="s">
        <v>1840</v>
      </c>
      <c r="J8036" t="s">
        <v>1915</v>
      </c>
      <c r="K8036" t="s">
        <v>2021</v>
      </c>
      <c r="L8036" s="24">
        <v>10750</v>
      </c>
      <c r="M8036" s="25">
        <f>+VLOOKUP(E8036, TC!A:D, 4, FALSE())</f>
        <v>1.1352500000000001</v>
      </c>
      <c r="N8036" s="24">
        <f t="shared" si="625"/>
        <v>10750</v>
      </c>
      <c r="O8036" t="str">
        <f t="shared" si="626"/>
        <v>FACTURA</v>
      </c>
      <c r="P8036" t="str">
        <f t="shared" si="627"/>
        <v>2025</v>
      </c>
      <c r="Q8036" t="str">
        <f t="shared" si="628"/>
        <v>05</v>
      </c>
      <c r="R8036" t="str">
        <f>+IFERROR(VLOOKUP(I8036, Listado!A:B, 2, FALSE()), "COMERCIALIZADORA INTERNACIONAL CARIBBEAN EXOTICS S A")</f>
        <v>LONDOÑO ECHEVERRI ALEJANDRA</v>
      </c>
      <c r="S8036" s="25">
        <f>+VLOOKUP(E8036, TC!A:D, 2, FALSE())</f>
        <v>4148.72</v>
      </c>
      <c r="T8036" t="str">
        <f t="shared" si="629"/>
        <v>COP</v>
      </c>
    </row>
    <row r="8037" spans="1:20" ht="18.75" hidden="1" customHeight="1" x14ac:dyDescent="0.25">
      <c r="A8037" t="s">
        <v>2887</v>
      </c>
      <c r="B8037" t="s">
        <v>5</v>
      </c>
      <c r="C8037" t="s">
        <v>1913</v>
      </c>
      <c r="D8037" s="24">
        <v>12099</v>
      </c>
      <c r="E8037" t="s">
        <v>1744</v>
      </c>
      <c r="F8037" t="s">
        <v>99</v>
      </c>
      <c r="G8037" t="s">
        <v>1914</v>
      </c>
      <c r="I8037" t="s">
        <v>1840</v>
      </c>
      <c r="J8037" t="s">
        <v>1915</v>
      </c>
      <c r="K8037" t="s">
        <v>2021</v>
      </c>
      <c r="L8037" s="24">
        <v>7250</v>
      </c>
      <c r="M8037" s="25">
        <f>+VLOOKUP(E8037, TC!A:D, 4, FALSE())</f>
        <v>1.1352500000000001</v>
      </c>
      <c r="N8037" s="24">
        <f t="shared" si="625"/>
        <v>7250</v>
      </c>
      <c r="O8037" t="str">
        <f t="shared" si="626"/>
        <v>FACTURA</v>
      </c>
      <c r="P8037" t="str">
        <f t="shared" si="627"/>
        <v>2025</v>
      </c>
      <c r="Q8037" t="str">
        <f t="shared" si="628"/>
        <v>05</v>
      </c>
      <c r="R8037" t="str">
        <f>+IFERROR(VLOOKUP(I8037, Listado!A:B, 2, FALSE()), "COMERCIALIZADORA INTERNACIONAL CARIBBEAN EXOTICS S A")</f>
        <v>LONDOÑO ECHEVERRI ALEJANDRA</v>
      </c>
      <c r="S8037" s="25">
        <f>+VLOOKUP(E8037, TC!A:D, 2, FALSE())</f>
        <v>4148.72</v>
      </c>
      <c r="T8037" t="str">
        <f t="shared" si="629"/>
        <v>COP</v>
      </c>
    </row>
    <row r="8038" spans="1:20" ht="18.75" hidden="1" customHeight="1" x14ac:dyDescent="0.25">
      <c r="A8038" t="s">
        <v>2887</v>
      </c>
      <c r="B8038" t="s">
        <v>5</v>
      </c>
      <c r="C8038" t="s">
        <v>1913</v>
      </c>
      <c r="D8038" s="24">
        <v>12099</v>
      </c>
      <c r="E8038" t="s">
        <v>1744</v>
      </c>
      <c r="F8038" t="s">
        <v>99</v>
      </c>
      <c r="G8038" t="s">
        <v>1914</v>
      </c>
      <c r="I8038" t="s">
        <v>1840</v>
      </c>
      <c r="J8038" t="s">
        <v>1915</v>
      </c>
      <c r="K8038" t="s">
        <v>2021</v>
      </c>
      <c r="L8038" s="24">
        <v>20250</v>
      </c>
      <c r="M8038" s="25">
        <f>+VLOOKUP(E8038, TC!A:D, 4, FALSE())</f>
        <v>1.1352500000000001</v>
      </c>
      <c r="N8038" s="24">
        <f t="shared" si="625"/>
        <v>20250</v>
      </c>
      <c r="O8038" t="str">
        <f t="shared" si="626"/>
        <v>FACTURA</v>
      </c>
      <c r="P8038" t="str">
        <f t="shared" si="627"/>
        <v>2025</v>
      </c>
      <c r="Q8038" t="str">
        <f t="shared" si="628"/>
        <v>05</v>
      </c>
      <c r="R8038" t="str">
        <f>+IFERROR(VLOOKUP(I8038, Listado!A:B, 2, FALSE()), "COMERCIALIZADORA INTERNACIONAL CARIBBEAN EXOTICS S A")</f>
        <v>LONDOÑO ECHEVERRI ALEJANDRA</v>
      </c>
      <c r="S8038" s="25">
        <f>+VLOOKUP(E8038, TC!A:D, 2, FALSE())</f>
        <v>4148.72</v>
      </c>
      <c r="T8038" t="str">
        <f t="shared" si="629"/>
        <v>COP</v>
      </c>
    </row>
    <row r="8039" spans="1:20" ht="18.75" hidden="1" customHeight="1" x14ac:dyDescent="0.25">
      <c r="A8039" t="s">
        <v>2887</v>
      </c>
      <c r="B8039" t="s">
        <v>5</v>
      </c>
      <c r="C8039" t="s">
        <v>1913</v>
      </c>
      <c r="D8039" s="24">
        <v>12099</v>
      </c>
      <c r="E8039" t="s">
        <v>1744</v>
      </c>
      <c r="F8039" t="s">
        <v>99</v>
      </c>
      <c r="G8039" t="s">
        <v>1914</v>
      </c>
      <c r="I8039" t="s">
        <v>1840</v>
      </c>
      <c r="J8039" t="s">
        <v>1915</v>
      </c>
      <c r="K8039" t="s">
        <v>2021</v>
      </c>
      <c r="L8039" s="24">
        <v>4250</v>
      </c>
      <c r="M8039" s="25">
        <f>+VLOOKUP(E8039, TC!A:D, 4, FALSE())</f>
        <v>1.1352500000000001</v>
      </c>
      <c r="N8039" s="24">
        <f t="shared" si="625"/>
        <v>4250</v>
      </c>
      <c r="O8039" t="str">
        <f t="shared" si="626"/>
        <v>FACTURA</v>
      </c>
      <c r="P8039" t="str">
        <f t="shared" si="627"/>
        <v>2025</v>
      </c>
      <c r="Q8039" t="str">
        <f t="shared" si="628"/>
        <v>05</v>
      </c>
      <c r="R8039" t="str">
        <f>+IFERROR(VLOOKUP(I8039, Listado!A:B, 2, FALSE()), "COMERCIALIZADORA INTERNACIONAL CARIBBEAN EXOTICS S A")</f>
        <v>LONDOÑO ECHEVERRI ALEJANDRA</v>
      </c>
      <c r="S8039" s="25">
        <f>+VLOOKUP(E8039, TC!A:D, 2, FALSE())</f>
        <v>4148.72</v>
      </c>
      <c r="T8039" t="str">
        <f t="shared" si="629"/>
        <v>COP</v>
      </c>
    </row>
    <row r="8040" spans="1:20" ht="18.75" hidden="1" customHeight="1" x14ac:dyDescent="0.25">
      <c r="A8040" t="s">
        <v>2887</v>
      </c>
      <c r="B8040" t="s">
        <v>5</v>
      </c>
      <c r="C8040" t="s">
        <v>1913</v>
      </c>
      <c r="D8040" s="24">
        <v>12099</v>
      </c>
      <c r="E8040" t="s">
        <v>1744</v>
      </c>
      <c r="F8040" t="s">
        <v>99</v>
      </c>
      <c r="G8040" t="s">
        <v>1914</v>
      </c>
      <c r="I8040" t="s">
        <v>1840</v>
      </c>
      <c r="J8040" t="s">
        <v>1915</v>
      </c>
      <c r="K8040" t="s">
        <v>2021</v>
      </c>
      <c r="L8040" s="24">
        <v>11250</v>
      </c>
      <c r="M8040" s="25">
        <f>+VLOOKUP(E8040, TC!A:D, 4, FALSE())</f>
        <v>1.1352500000000001</v>
      </c>
      <c r="N8040" s="24">
        <f t="shared" si="625"/>
        <v>11250</v>
      </c>
      <c r="O8040" t="str">
        <f t="shared" si="626"/>
        <v>FACTURA</v>
      </c>
      <c r="P8040" t="str">
        <f t="shared" si="627"/>
        <v>2025</v>
      </c>
      <c r="Q8040" t="str">
        <f t="shared" si="628"/>
        <v>05</v>
      </c>
      <c r="R8040" t="str">
        <f>+IFERROR(VLOOKUP(I8040, Listado!A:B, 2, FALSE()), "COMERCIALIZADORA INTERNACIONAL CARIBBEAN EXOTICS S A")</f>
        <v>LONDOÑO ECHEVERRI ALEJANDRA</v>
      </c>
      <c r="S8040" s="25">
        <f>+VLOOKUP(E8040, TC!A:D, 2, FALSE())</f>
        <v>4148.72</v>
      </c>
      <c r="T8040" t="str">
        <f t="shared" si="629"/>
        <v>COP</v>
      </c>
    </row>
    <row r="8041" spans="1:20" ht="18.75" hidden="1" customHeight="1" x14ac:dyDescent="0.25">
      <c r="A8041" t="s">
        <v>2887</v>
      </c>
      <c r="B8041" t="s">
        <v>5</v>
      </c>
      <c r="C8041" t="s">
        <v>1913</v>
      </c>
      <c r="D8041" s="24">
        <v>12099</v>
      </c>
      <c r="E8041" t="s">
        <v>1744</v>
      </c>
      <c r="F8041" t="s">
        <v>99</v>
      </c>
      <c r="G8041" t="s">
        <v>1914</v>
      </c>
      <c r="I8041" t="s">
        <v>1840</v>
      </c>
      <c r="J8041" t="s">
        <v>1915</v>
      </c>
      <c r="K8041" t="s">
        <v>2021</v>
      </c>
      <c r="L8041" s="24">
        <v>7250</v>
      </c>
      <c r="M8041" s="25">
        <f>+VLOOKUP(E8041, TC!A:D, 4, FALSE())</f>
        <v>1.1352500000000001</v>
      </c>
      <c r="N8041" s="24">
        <f t="shared" si="625"/>
        <v>7250</v>
      </c>
      <c r="O8041" t="str">
        <f t="shared" si="626"/>
        <v>FACTURA</v>
      </c>
      <c r="P8041" t="str">
        <f t="shared" si="627"/>
        <v>2025</v>
      </c>
      <c r="Q8041" t="str">
        <f t="shared" si="628"/>
        <v>05</v>
      </c>
      <c r="R8041" t="str">
        <f>+IFERROR(VLOOKUP(I8041, Listado!A:B, 2, FALSE()), "COMERCIALIZADORA INTERNACIONAL CARIBBEAN EXOTICS S A")</f>
        <v>LONDOÑO ECHEVERRI ALEJANDRA</v>
      </c>
      <c r="S8041" s="25">
        <f>+VLOOKUP(E8041, TC!A:D, 2, FALSE())</f>
        <v>4148.72</v>
      </c>
      <c r="T8041" t="str">
        <f t="shared" si="629"/>
        <v>COP</v>
      </c>
    </row>
    <row r="8042" spans="1:20" ht="18.75" hidden="1" customHeight="1" x14ac:dyDescent="0.25">
      <c r="A8042" t="s">
        <v>2887</v>
      </c>
      <c r="B8042" t="s">
        <v>5</v>
      </c>
      <c r="C8042" t="s">
        <v>1913</v>
      </c>
      <c r="D8042" s="24">
        <v>12099</v>
      </c>
      <c r="E8042" t="s">
        <v>1744</v>
      </c>
      <c r="F8042" t="s">
        <v>99</v>
      </c>
      <c r="G8042" t="s">
        <v>1914</v>
      </c>
      <c r="I8042" t="s">
        <v>1840</v>
      </c>
      <c r="J8042" t="s">
        <v>1915</v>
      </c>
      <c r="K8042" t="s">
        <v>2021</v>
      </c>
      <c r="L8042" s="24">
        <v>7500</v>
      </c>
      <c r="M8042" s="25">
        <f>+VLOOKUP(E8042, TC!A:D, 4, FALSE())</f>
        <v>1.1352500000000001</v>
      </c>
      <c r="N8042" s="24">
        <f t="shared" si="625"/>
        <v>7500</v>
      </c>
      <c r="O8042" t="str">
        <f t="shared" si="626"/>
        <v>FACTURA</v>
      </c>
      <c r="P8042" t="str">
        <f t="shared" si="627"/>
        <v>2025</v>
      </c>
      <c r="Q8042" t="str">
        <f t="shared" si="628"/>
        <v>05</v>
      </c>
      <c r="R8042" t="str">
        <f>+IFERROR(VLOOKUP(I8042, Listado!A:B, 2, FALSE()), "COMERCIALIZADORA INTERNACIONAL CARIBBEAN EXOTICS S A")</f>
        <v>LONDOÑO ECHEVERRI ALEJANDRA</v>
      </c>
      <c r="S8042" s="25">
        <f>+VLOOKUP(E8042, TC!A:D, 2, FALSE())</f>
        <v>4148.72</v>
      </c>
      <c r="T8042" t="str">
        <f t="shared" si="629"/>
        <v>COP</v>
      </c>
    </row>
    <row r="8043" spans="1:20" ht="9.75" hidden="1" customHeight="1" x14ac:dyDescent="0.25">
      <c r="A8043" t="s">
        <v>3127</v>
      </c>
      <c r="B8043" t="s">
        <v>5</v>
      </c>
      <c r="C8043" t="s">
        <v>1913</v>
      </c>
      <c r="D8043" s="24">
        <v>12100</v>
      </c>
      <c r="E8043" t="s">
        <v>1747</v>
      </c>
      <c r="F8043" t="s">
        <v>99</v>
      </c>
      <c r="G8043" t="s">
        <v>113</v>
      </c>
      <c r="I8043" t="s">
        <v>1859</v>
      </c>
      <c r="J8043" t="s">
        <v>1915</v>
      </c>
      <c r="K8043" t="s">
        <v>1916</v>
      </c>
      <c r="L8043" s="24">
        <v>5220000</v>
      </c>
      <c r="M8043" s="25">
        <f>+VLOOKUP(E8043, TC!A:D, 4, FALSE())</f>
        <v>1.1392499999999999</v>
      </c>
      <c r="N8043" s="24">
        <f t="shared" si="625"/>
        <v>5220000</v>
      </c>
      <c r="O8043" t="str">
        <f t="shared" si="626"/>
        <v>FACTURA</v>
      </c>
      <c r="P8043" t="str">
        <f t="shared" si="627"/>
        <v>2025</v>
      </c>
      <c r="Q8043" t="str">
        <f t="shared" si="628"/>
        <v>06</v>
      </c>
      <c r="R8043" t="str">
        <f>+IFERROR(VLOOKUP(I8043, Listado!A:B, 2, FALSE()), "COMERCIALIZADORA INTERNACIONAL CARIBBEAN EXOTICS S A")</f>
        <v>LONDOÑO ECHEVERRI ALEJANDRA</v>
      </c>
      <c r="S8043" s="25">
        <f>+VLOOKUP(E8043, TC!A:D, 2, FALSE())</f>
        <v>4148.72</v>
      </c>
      <c r="T8043" t="str">
        <f t="shared" si="629"/>
        <v>COP</v>
      </c>
    </row>
    <row r="8044" spans="1:20" ht="18.75" hidden="1" customHeight="1" x14ac:dyDescent="0.25">
      <c r="A8044" t="s">
        <v>3127</v>
      </c>
      <c r="B8044" t="s">
        <v>5</v>
      </c>
      <c r="C8044" t="s">
        <v>1970</v>
      </c>
      <c r="D8044" s="24">
        <v>2384</v>
      </c>
      <c r="E8044" t="s">
        <v>1747</v>
      </c>
      <c r="F8044" t="s">
        <v>128</v>
      </c>
      <c r="G8044" t="s">
        <v>110</v>
      </c>
      <c r="H8044" t="s">
        <v>3128</v>
      </c>
      <c r="I8044" t="s">
        <v>1850</v>
      </c>
      <c r="J8044" t="s">
        <v>1919</v>
      </c>
      <c r="K8044" t="s">
        <v>53</v>
      </c>
      <c r="L8044" s="24">
        <v>-190</v>
      </c>
      <c r="M8044" s="25">
        <f>+VLOOKUP(E8044, TC!A:D, 4, FALSE())</f>
        <v>1.1392499999999999</v>
      </c>
      <c r="N8044" s="24">
        <f t="shared" si="625"/>
        <v>-190</v>
      </c>
      <c r="O8044" t="str">
        <f t="shared" si="626"/>
        <v>NOTAS</v>
      </c>
      <c r="P8044" t="str">
        <f t="shared" si="627"/>
        <v>2025</v>
      </c>
      <c r="Q8044" t="str">
        <f t="shared" si="628"/>
        <v>06</v>
      </c>
      <c r="R8044" t="str">
        <f>+IFERROR(VLOOKUP(I8044, Listado!A:B, 2, FALSE()), "COMERCIALIZADORA INTERNACIONAL CARIBBEAN EXOTICS S A")</f>
        <v>PEREZ MEJIA MARIA PAULINA</v>
      </c>
      <c r="S8044" s="25">
        <f>+VLOOKUP(E8044, TC!A:D, 2, FALSE())</f>
        <v>4148.72</v>
      </c>
      <c r="T8044" t="str">
        <f t="shared" si="629"/>
        <v>USD</v>
      </c>
    </row>
    <row r="8045" spans="1:20" ht="18.75" hidden="1" customHeight="1" x14ac:dyDescent="0.25">
      <c r="A8045" t="s">
        <v>3127</v>
      </c>
      <c r="B8045" t="s">
        <v>1923</v>
      </c>
      <c r="C8045" t="s">
        <v>1913</v>
      </c>
      <c r="D8045" s="24">
        <v>6052</v>
      </c>
      <c r="E8045" t="s">
        <v>1747</v>
      </c>
      <c r="F8045" t="s">
        <v>1924</v>
      </c>
      <c r="G8045" t="s">
        <v>112</v>
      </c>
      <c r="H8045" t="s">
        <v>3129</v>
      </c>
      <c r="I8045" t="s">
        <v>1863</v>
      </c>
      <c r="J8045" t="s">
        <v>1926</v>
      </c>
      <c r="K8045" t="s">
        <v>1928</v>
      </c>
      <c r="L8045" s="24">
        <v>405.73</v>
      </c>
      <c r="M8045" s="25">
        <f>+VLOOKUP(E8045, TC!A:D, 4, FALSE())</f>
        <v>1.1392499999999999</v>
      </c>
      <c r="N8045" s="24">
        <f t="shared" si="625"/>
        <v>462.22790249999997</v>
      </c>
      <c r="O8045" t="str">
        <f t="shared" si="626"/>
        <v>FACTURA</v>
      </c>
      <c r="P8045" t="str">
        <f t="shared" si="627"/>
        <v>2025</v>
      </c>
      <c r="Q8045" t="str">
        <f t="shared" si="628"/>
        <v>06</v>
      </c>
      <c r="R8045" t="str">
        <f>+IFERROR(VLOOKUP(I8045, Listado!A:B, 2, FALSE()), "COMERCIALIZADORA INTERNACIONAL CARIBBEAN EXOTICS S A")</f>
        <v>HINCAPIE CONTRERAS ERIKA STEFANIA</v>
      </c>
      <c r="S8045" s="25">
        <f>+VLOOKUP(E8045, TC!A:D, 2, FALSE())</f>
        <v>4148.72</v>
      </c>
      <c r="T8045" t="str">
        <f t="shared" si="629"/>
        <v>EUR</v>
      </c>
    </row>
    <row r="8046" spans="1:20" ht="18.75" hidden="1" customHeight="1" x14ac:dyDescent="0.25">
      <c r="A8046" t="s">
        <v>3127</v>
      </c>
      <c r="B8046" t="s">
        <v>1923</v>
      </c>
      <c r="C8046" t="s">
        <v>1913</v>
      </c>
      <c r="D8046" s="24">
        <v>6052</v>
      </c>
      <c r="E8046" t="s">
        <v>1747</v>
      </c>
      <c r="F8046" t="s">
        <v>1924</v>
      </c>
      <c r="G8046" t="s">
        <v>112</v>
      </c>
      <c r="H8046" t="s">
        <v>3129</v>
      </c>
      <c r="I8046" t="s">
        <v>1863</v>
      </c>
      <c r="J8046" t="s">
        <v>1926</v>
      </c>
      <c r="K8046" t="s">
        <v>36</v>
      </c>
      <c r="L8046" s="24">
        <v>704</v>
      </c>
      <c r="M8046" s="25">
        <f>+VLOOKUP(E8046, TC!A:D, 4, FALSE())</f>
        <v>1.1392499999999999</v>
      </c>
      <c r="N8046" s="24">
        <f t="shared" si="625"/>
        <v>802.03199999999993</v>
      </c>
      <c r="O8046" t="str">
        <f t="shared" si="626"/>
        <v>FACTURA</v>
      </c>
      <c r="P8046" t="str">
        <f t="shared" si="627"/>
        <v>2025</v>
      </c>
      <c r="Q8046" t="str">
        <f t="shared" si="628"/>
        <v>06</v>
      </c>
      <c r="R8046" t="str">
        <f>+IFERROR(VLOOKUP(I8046, Listado!A:B, 2, FALSE()), "COMERCIALIZADORA INTERNACIONAL CARIBBEAN EXOTICS S A")</f>
        <v>HINCAPIE CONTRERAS ERIKA STEFANIA</v>
      </c>
      <c r="S8046" s="25">
        <f>+VLOOKUP(E8046, TC!A:D, 2, FALSE())</f>
        <v>4148.72</v>
      </c>
      <c r="T8046" t="str">
        <f t="shared" si="629"/>
        <v>EUR</v>
      </c>
    </row>
    <row r="8047" spans="1:20" ht="18.75" hidden="1" customHeight="1" x14ac:dyDescent="0.25">
      <c r="A8047" t="s">
        <v>3127</v>
      </c>
      <c r="B8047" t="s">
        <v>1923</v>
      </c>
      <c r="C8047" t="s">
        <v>1913</v>
      </c>
      <c r="D8047" s="24">
        <v>6053</v>
      </c>
      <c r="E8047" t="s">
        <v>1747</v>
      </c>
      <c r="F8047" t="s">
        <v>1924</v>
      </c>
      <c r="G8047" t="s">
        <v>112</v>
      </c>
      <c r="H8047" t="s">
        <v>3130</v>
      </c>
      <c r="I8047" t="s">
        <v>1863</v>
      </c>
      <c r="J8047" t="s">
        <v>1926</v>
      </c>
      <c r="K8047" t="s">
        <v>1928</v>
      </c>
      <c r="L8047" s="24">
        <v>341.9</v>
      </c>
      <c r="M8047" s="25">
        <f>+VLOOKUP(E8047, TC!A:D, 4, FALSE())</f>
        <v>1.1392499999999999</v>
      </c>
      <c r="N8047" s="24">
        <f t="shared" si="625"/>
        <v>389.50957499999993</v>
      </c>
      <c r="O8047" t="str">
        <f t="shared" si="626"/>
        <v>FACTURA</v>
      </c>
      <c r="P8047" t="str">
        <f t="shared" si="627"/>
        <v>2025</v>
      </c>
      <c r="Q8047" t="str">
        <f t="shared" si="628"/>
        <v>06</v>
      </c>
      <c r="R8047" t="str">
        <f>+IFERROR(VLOOKUP(I8047, Listado!A:B, 2, FALSE()), "COMERCIALIZADORA INTERNACIONAL CARIBBEAN EXOTICS S A")</f>
        <v>HINCAPIE CONTRERAS ERIKA STEFANIA</v>
      </c>
      <c r="S8047" s="25">
        <f>+VLOOKUP(E8047, TC!A:D, 2, FALSE())</f>
        <v>4148.72</v>
      </c>
      <c r="T8047" t="str">
        <f t="shared" si="629"/>
        <v>EUR</v>
      </c>
    </row>
    <row r="8048" spans="1:20" ht="18.75" hidden="1" customHeight="1" x14ac:dyDescent="0.25">
      <c r="A8048" t="s">
        <v>3127</v>
      </c>
      <c r="B8048" t="s">
        <v>1923</v>
      </c>
      <c r="C8048" t="s">
        <v>1913</v>
      </c>
      <c r="D8048" s="24">
        <v>6053</v>
      </c>
      <c r="E8048" t="s">
        <v>1747</v>
      </c>
      <c r="F8048" t="s">
        <v>1924</v>
      </c>
      <c r="G8048" t="s">
        <v>112</v>
      </c>
      <c r="H8048" t="s">
        <v>3130</v>
      </c>
      <c r="I8048" t="s">
        <v>1863</v>
      </c>
      <c r="J8048" t="s">
        <v>1926</v>
      </c>
      <c r="K8048" t="s">
        <v>2949</v>
      </c>
      <c r="L8048" s="24">
        <v>612</v>
      </c>
      <c r="M8048" s="25">
        <f>+VLOOKUP(E8048, TC!A:D, 4, FALSE())</f>
        <v>1.1392499999999999</v>
      </c>
      <c r="N8048" s="24">
        <f t="shared" si="625"/>
        <v>697.22099999999989</v>
      </c>
      <c r="O8048" t="str">
        <f t="shared" si="626"/>
        <v>FACTURA</v>
      </c>
      <c r="P8048" t="str">
        <f t="shared" si="627"/>
        <v>2025</v>
      </c>
      <c r="Q8048" t="str">
        <f t="shared" si="628"/>
        <v>06</v>
      </c>
      <c r="R8048" t="str">
        <f>+IFERROR(VLOOKUP(I8048, Listado!A:B, 2, FALSE()), "COMERCIALIZADORA INTERNACIONAL CARIBBEAN EXOTICS S A")</f>
        <v>HINCAPIE CONTRERAS ERIKA STEFANIA</v>
      </c>
      <c r="S8048" s="25">
        <f>+VLOOKUP(E8048, TC!A:D, 2, FALSE())</f>
        <v>4148.72</v>
      </c>
      <c r="T8048" t="str">
        <f t="shared" si="629"/>
        <v>EUR</v>
      </c>
    </row>
    <row r="8049" spans="1:20" ht="18.75" hidden="1" customHeight="1" x14ac:dyDescent="0.25">
      <c r="A8049" t="s">
        <v>3127</v>
      </c>
      <c r="B8049" t="s">
        <v>1923</v>
      </c>
      <c r="C8049" t="s">
        <v>1913</v>
      </c>
      <c r="D8049" s="24">
        <v>6054</v>
      </c>
      <c r="E8049" t="s">
        <v>1747</v>
      </c>
      <c r="F8049" t="s">
        <v>128</v>
      </c>
      <c r="G8049" t="s">
        <v>110</v>
      </c>
      <c r="I8049" t="s">
        <v>1851</v>
      </c>
      <c r="J8049" t="s">
        <v>1940</v>
      </c>
      <c r="K8049" t="s">
        <v>1918</v>
      </c>
      <c r="L8049" s="24">
        <v>12</v>
      </c>
      <c r="M8049" s="25">
        <f>+VLOOKUP(E8049, TC!A:D, 4, FALSE())</f>
        <v>1.1392499999999999</v>
      </c>
      <c r="N8049" s="24">
        <f t="shared" si="625"/>
        <v>12</v>
      </c>
      <c r="O8049" t="str">
        <f t="shared" si="626"/>
        <v>FACTURA</v>
      </c>
      <c r="P8049" t="str">
        <f t="shared" si="627"/>
        <v>2025</v>
      </c>
      <c r="Q8049" t="str">
        <f t="shared" si="628"/>
        <v>06</v>
      </c>
      <c r="R8049" t="str">
        <f>+IFERROR(VLOOKUP(I8049, Listado!A:B, 2, FALSE()), "COMERCIALIZADORA INTERNACIONAL CARIBBEAN EXOTICS S A")</f>
        <v>PEREZ MEJIA MARIA PAULINA</v>
      </c>
      <c r="S8049" s="25">
        <f>+VLOOKUP(E8049, TC!A:D, 2, FALSE())</f>
        <v>4148.72</v>
      </c>
      <c r="T8049" t="str">
        <f t="shared" si="629"/>
        <v>USD</v>
      </c>
    </row>
    <row r="8050" spans="1:20" ht="18.75" hidden="1" customHeight="1" x14ac:dyDescent="0.25">
      <c r="A8050" t="s">
        <v>3127</v>
      </c>
      <c r="B8050" t="s">
        <v>1923</v>
      </c>
      <c r="C8050" t="s">
        <v>1913</v>
      </c>
      <c r="D8050" s="24">
        <v>6055</v>
      </c>
      <c r="E8050" t="s">
        <v>1747</v>
      </c>
      <c r="F8050" t="s">
        <v>99</v>
      </c>
      <c r="G8050" t="s">
        <v>1914</v>
      </c>
      <c r="H8050" t="s">
        <v>2024</v>
      </c>
      <c r="I8050" t="s">
        <v>1838</v>
      </c>
      <c r="J8050" t="s">
        <v>1915</v>
      </c>
      <c r="K8050" t="s">
        <v>2025</v>
      </c>
      <c r="L8050" s="24">
        <v>122150</v>
      </c>
      <c r="M8050" s="25">
        <f>+VLOOKUP(E8050, TC!A:D, 4, FALSE())</f>
        <v>1.1392499999999999</v>
      </c>
      <c r="N8050" s="24">
        <f t="shared" si="625"/>
        <v>122150</v>
      </c>
      <c r="O8050" t="str">
        <f t="shared" si="626"/>
        <v>FACTURA</v>
      </c>
      <c r="P8050" t="str">
        <f t="shared" si="627"/>
        <v>2025</v>
      </c>
      <c r="Q8050" t="str">
        <f t="shared" si="628"/>
        <v>06</v>
      </c>
      <c r="R8050" t="str">
        <f>+IFERROR(VLOOKUP(I8050, Listado!A:B, 2, FALSE()), "COMERCIALIZADORA INTERNACIONAL CARIBBEAN EXOTICS S A")</f>
        <v>LONDOÑO ECHEVERRI ALEJANDRA</v>
      </c>
      <c r="S8050" s="25">
        <f>+VLOOKUP(E8050, TC!A:D, 2, FALSE())</f>
        <v>4148.72</v>
      </c>
      <c r="T8050" t="str">
        <f t="shared" si="629"/>
        <v>COP</v>
      </c>
    </row>
    <row r="8051" spans="1:20" ht="18.75" hidden="1" customHeight="1" x14ac:dyDescent="0.25">
      <c r="A8051" t="s">
        <v>3127</v>
      </c>
      <c r="B8051" t="s">
        <v>1923</v>
      </c>
      <c r="C8051" t="s">
        <v>1913</v>
      </c>
      <c r="D8051" s="24">
        <v>6055</v>
      </c>
      <c r="E8051" t="s">
        <v>1747</v>
      </c>
      <c r="F8051" t="s">
        <v>99</v>
      </c>
      <c r="G8051" t="s">
        <v>1914</v>
      </c>
      <c r="H8051" t="s">
        <v>2024</v>
      </c>
      <c r="I8051" t="s">
        <v>1838</v>
      </c>
      <c r="J8051" t="s">
        <v>1915</v>
      </c>
      <c r="K8051" t="s">
        <v>2025</v>
      </c>
      <c r="L8051" s="24">
        <v>27650</v>
      </c>
      <c r="M8051" s="25">
        <f>+VLOOKUP(E8051, TC!A:D, 4, FALSE())</f>
        <v>1.1392499999999999</v>
      </c>
      <c r="N8051" s="24">
        <f t="shared" si="625"/>
        <v>27650</v>
      </c>
      <c r="O8051" t="str">
        <f t="shared" si="626"/>
        <v>FACTURA</v>
      </c>
      <c r="P8051" t="str">
        <f t="shared" si="627"/>
        <v>2025</v>
      </c>
      <c r="Q8051" t="str">
        <f t="shared" si="628"/>
        <v>06</v>
      </c>
      <c r="R8051" t="str">
        <f>+IFERROR(VLOOKUP(I8051, Listado!A:B, 2, FALSE()), "COMERCIALIZADORA INTERNACIONAL CARIBBEAN EXOTICS S A")</f>
        <v>LONDOÑO ECHEVERRI ALEJANDRA</v>
      </c>
      <c r="S8051" s="25">
        <f>+VLOOKUP(E8051, TC!A:D, 2, FALSE())</f>
        <v>4148.72</v>
      </c>
      <c r="T8051" t="str">
        <f t="shared" si="629"/>
        <v>COP</v>
      </c>
    </row>
    <row r="8052" spans="1:20" ht="18.75" hidden="1" customHeight="1" x14ac:dyDescent="0.25">
      <c r="A8052" t="s">
        <v>3127</v>
      </c>
      <c r="B8052" t="s">
        <v>1923</v>
      </c>
      <c r="C8052" t="s">
        <v>1913</v>
      </c>
      <c r="D8052" s="24">
        <v>6055</v>
      </c>
      <c r="E8052" t="s">
        <v>1747</v>
      </c>
      <c r="F8052" t="s">
        <v>99</v>
      </c>
      <c r="G8052" t="s">
        <v>1914</v>
      </c>
      <c r="H8052" t="s">
        <v>2024</v>
      </c>
      <c r="I8052" t="s">
        <v>1838</v>
      </c>
      <c r="J8052" t="s">
        <v>1915</v>
      </c>
      <c r="K8052" t="s">
        <v>2025</v>
      </c>
      <c r="L8052" s="24">
        <v>13300</v>
      </c>
      <c r="M8052" s="25">
        <f>+VLOOKUP(E8052, TC!A:D, 4, FALSE())</f>
        <v>1.1392499999999999</v>
      </c>
      <c r="N8052" s="24">
        <f t="shared" si="625"/>
        <v>13300</v>
      </c>
      <c r="O8052" t="str">
        <f t="shared" si="626"/>
        <v>FACTURA</v>
      </c>
      <c r="P8052" t="str">
        <f t="shared" si="627"/>
        <v>2025</v>
      </c>
      <c r="Q8052" t="str">
        <f t="shared" si="628"/>
        <v>06</v>
      </c>
      <c r="R8052" t="str">
        <f>+IFERROR(VLOOKUP(I8052, Listado!A:B, 2, FALSE()), "COMERCIALIZADORA INTERNACIONAL CARIBBEAN EXOTICS S A")</f>
        <v>LONDOÑO ECHEVERRI ALEJANDRA</v>
      </c>
      <c r="S8052" s="25">
        <f>+VLOOKUP(E8052, TC!A:D, 2, FALSE())</f>
        <v>4148.72</v>
      </c>
      <c r="T8052" t="str">
        <f t="shared" si="629"/>
        <v>COP</v>
      </c>
    </row>
    <row r="8053" spans="1:20" ht="18.75" hidden="1" customHeight="1" x14ac:dyDescent="0.25">
      <c r="A8053" t="s">
        <v>3127</v>
      </c>
      <c r="B8053" t="s">
        <v>1923</v>
      </c>
      <c r="C8053" t="s">
        <v>1913</v>
      </c>
      <c r="D8053" s="24">
        <v>6055</v>
      </c>
      <c r="E8053" t="s">
        <v>1747</v>
      </c>
      <c r="F8053" t="s">
        <v>99</v>
      </c>
      <c r="G8053" t="s">
        <v>1914</v>
      </c>
      <c r="H8053" t="s">
        <v>2024</v>
      </c>
      <c r="I8053" t="s">
        <v>1838</v>
      </c>
      <c r="J8053" t="s">
        <v>1915</v>
      </c>
      <c r="K8053" t="s">
        <v>2021</v>
      </c>
      <c r="L8053" s="24">
        <v>62000</v>
      </c>
      <c r="M8053" s="25">
        <f>+VLOOKUP(E8053, TC!A:D, 4, FALSE())</f>
        <v>1.1392499999999999</v>
      </c>
      <c r="N8053" s="24">
        <f t="shared" si="625"/>
        <v>62000</v>
      </c>
      <c r="O8053" t="str">
        <f t="shared" si="626"/>
        <v>FACTURA</v>
      </c>
      <c r="P8053" t="str">
        <f t="shared" si="627"/>
        <v>2025</v>
      </c>
      <c r="Q8053" t="str">
        <f t="shared" si="628"/>
        <v>06</v>
      </c>
      <c r="R8053" t="str">
        <f>+IFERROR(VLOOKUP(I8053, Listado!A:B, 2, FALSE()), "COMERCIALIZADORA INTERNACIONAL CARIBBEAN EXOTICS S A")</f>
        <v>LONDOÑO ECHEVERRI ALEJANDRA</v>
      </c>
      <c r="S8053" s="25">
        <f>+VLOOKUP(E8053, TC!A:D, 2, FALSE())</f>
        <v>4148.72</v>
      </c>
      <c r="T8053" t="str">
        <f t="shared" si="629"/>
        <v>COP</v>
      </c>
    </row>
    <row r="8054" spans="1:20" ht="18.75" hidden="1" customHeight="1" x14ac:dyDescent="0.25">
      <c r="A8054" t="s">
        <v>3127</v>
      </c>
      <c r="B8054" t="s">
        <v>1923</v>
      </c>
      <c r="C8054" t="s">
        <v>1913</v>
      </c>
      <c r="D8054" s="24">
        <v>6055</v>
      </c>
      <c r="E8054" t="s">
        <v>1747</v>
      </c>
      <c r="F8054" t="s">
        <v>99</v>
      </c>
      <c r="G8054" t="s">
        <v>1914</v>
      </c>
      <c r="H8054" t="s">
        <v>2024</v>
      </c>
      <c r="I8054" t="s">
        <v>1838</v>
      </c>
      <c r="J8054" t="s">
        <v>1915</v>
      </c>
      <c r="K8054" t="s">
        <v>2021</v>
      </c>
      <c r="L8054" s="24">
        <v>101250</v>
      </c>
      <c r="M8054" s="25">
        <f>+VLOOKUP(E8054, TC!A:D, 4, FALSE())</f>
        <v>1.1392499999999999</v>
      </c>
      <c r="N8054" s="24">
        <f t="shared" si="625"/>
        <v>101250</v>
      </c>
      <c r="O8054" t="str">
        <f t="shared" si="626"/>
        <v>FACTURA</v>
      </c>
      <c r="P8054" t="str">
        <f t="shared" si="627"/>
        <v>2025</v>
      </c>
      <c r="Q8054" t="str">
        <f t="shared" si="628"/>
        <v>06</v>
      </c>
      <c r="R8054" t="str">
        <f>+IFERROR(VLOOKUP(I8054, Listado!A:B, 2, FALSE()), "COMERCIALIZADORA INTERNACIONAL CARIBBEAN EXOTICS S A")</f>
        <v>LONDOÑO ECHEVERRI ALEJANDRA</v>
      </c>
      <c r="S8054" s="25">
        <f>+VLOOKUP(E8054, TC!A:D, 2, FALSE())</f>
        <v>4148.72</v>
      </c>
      <c r="T8054" t="str">
        <f t="shared" si="629"/>
        <v>COP</v>
      </c>
    </row>
    <row r="8055" spans="1:20" ht="18.75" hidden="1" customHeight="1" x14ac:dyDescent="0.25">
      <c r="A8055" t="s">
        <v>3127</v>
      </c>
      <c r="B8055" t="s">
        <v>1923</v>
      </c>
      <c r="C8055" t="s">
        <v>1913</v>
      </c>
      <c r="D8055" s="24">
        <v>6055</v>
      </c>
      <c r="E8055" t="s">
        <v>1747</v>
      </c>
      <c r="F8055" t="s">
        <v>99</v>
      </c>
      <c r="G8055" t="s">
        <v>1914</v>
      </c>
      <c r="H8055" t="s">
        <v>2024</v>
      </c>
      <c r="I8055" t="s">
        <v>1838</v>
      </c>
      <c r="J8055" t="s">
        <v>1915</v>
      </c>
      <c r="K8055" t="s">
        <v>2021</v>
      </c>
      <c r="L8055" s="24">
        <v>52750</v>
      </c>
      <c r="M8055" s="25">
        <f>+VLOOKUP(E8055, TC!A:D, 4, FALSE())</f>
        <v>1.1392499999999999</v>
      </c>
      <c r="N8055" s="24">
        <f t="shared" si="625"/>
        <v>52750</v>
      </c>
      <c r="O8055" t="str">
        <f t="shared" si="626"/>
        <v>FACTURA</v>
      </c>
      <c r="P8055" t="str">
        <f t="shared" si="627"/>
        <v>2025</v>
      </c>
      <c r="Q8055" t="str">
        <f t="shared" si="628"/>
        <v>06</v>
      </c>
      <c r="R8055" t="str">
        <f>+IFERROR(VLOOKUP(I8055, Listado!A:B, 2, FALSE()), "COMERCIALIZADORA INTERNACIONAL CARIBBEAN EXOTICS S A")</f>
        <v>LONDOÑO ECHEVERRI ALEJANDRA</v>
      </c>
      <c r="S8055" s="25">
        <f>+VLOOKUP(E8055, TC!A:D, 2, FALSE())</f>
        <v>4148.72</v>
      </c>
      <c r="T8055" t="str">
        <f t="shared" si="629"/>
        <v>COP</v>
      </c>
    </row>
    <row r="8056" spans="1:20" ht="18.75" hidden="1" customHeight="1" x14ac:dyDescent="0.25">
      <c r="A8056" t="s">
        <v>3127</v>
      </c>
      <c r="B8056" t="s">
        <v>1923</v>
      </c>
      <c r="C8056" t="s">
        <v>1913</v>
      </c>
      <c r="D8056" s="24">
        <v>6055</v>
      </c>
      <c r="E8056" t="s">
        <v>1747</v>
      </c>
      <c r="F8056" t="s">
        <v>99</v>
      </c>
      <c r="G8056" t="s">
        <v>1914</v>
      </c>
      <c r="H8056" t="s">
        <v>2024</v>
      </c>
      <c r="I8056" t="s">
        <v>1838</v>
      </c>
      <c r="J8056" t="s">
        <v>1915</v>
      </c>
      <c r="K8056" t="s">
        <v>2021</v>
      </c>
      <c r="L8056" s="24">
        <v>15000</v>
      </c>
      <c r="M8056" s="25">
        <f>+VLOOKUP(E8056, TC!A:D, 4, FALSE())</f>
        <v>1.1392499999999999</v>
      </c>
      <c r="N8056" s="24">
        <f t="shared" si="625"/>
        <v>15000</v>
      </c>
      <c r="O8056" t="str">
        <f t="shared" si="626"/>
        <v>FACTURA</v>
      </c>
      <c r="P8056" t="str">
        <f t="shared" si="627"/>
        <v>2025</v>
      </c>
      <c r="Q8056" t="str">
        <f t="shared" si="628"/>
        <v>06</v>
      </c>
      <c r="R8056" t="str">
        <f>+IFERROR(VLOOKUP(I8056, Listado!A:B, 2, FALSE()), "COMERCIALIZADORA INTERNACIONAL CARIBBEAN EXOTICS S A")</f>
        <v>LONDOÑO ECHEVERRI ALEJANDRA</v>
      </c>
      <c r="S8056" s="25">
        <f>+VLOOKUP(E8056, TC!A:D, 2, FALSE())</f>
        <v>4148.72</v>
      </c>
      <c r="T8056" t="str">
        <f t="shared" si="629"/>
        <v>COP</v>
      </c>
    </row>
    <row r="8057" spans="1:20" ht="18.75" hidden="1" customHeight="1" x14ac:dyDescent="0.25">
      <c r="A8057" t="s">
        <v>3127</v>
      </c>
      <c r="B8057" t="s">
        <v>1923</v>
      </c>
      <c r="C8057" t="s">
        <v>1913</v>
      </c>
      <c r="D8057" s="24">
        <v>6055</v>
      </c>
      <c r="E8057" t="s">
        <v>1747</v>
      </c>
      <c r="F8057" t="s">
        <v>99</v>
      </c>
      <c r="G8057" t="s">
        <v>1914</v>
      </c>
      <c r="H8057" t="s">
        <v>2024</v>
      </c>
      <c r="I8057" t="s">
        <v>1838</v>
      </c>
      <c r="J8057" t="s">
        <v>1915</v>
      </c>
      <c r="K8057" t="s">
        <v>2021</v>
      </c>
      <c r="L8057" s="24">
        <v>91500</v>
      </c>
      <c r="M8057" s="25">
        <f>+VLOOKUP(E8057, TC!A:D, 4, FALSE())</f>
        <v>1.1392499999999999</v>
      </c>
      <c r="N8057" s="24">
        <f t="shared" si="625"/>
        <v>91500</v>
      </c>
      <c r="O8057" t="str">
        <f t="shared" si="626"/>
        <v>FACTURA</v>
      </c>
      <c r="P8057" t="str">
        <f t="shared" si="627"/>
        <v>2025</v>
      </c>
      <c r="Q8057" t="str">
        <f t="shared" si="628"/>
        <v>06</v>
      </c>
      <c r="R8057" t="str">
        <f>+IFERROR(VLOOKUP(I8057, Listado!A:B, 2, FALSE()), "COMERCIALIZADORA INTERNACIONAL CARIBBEAN EXOTICS S A")</f>
        <v>LONDOÑO ECHEVERRI ALEJANDRA</v>
      </c>
      <c r="S8057" s="25">
        <f>+VLOOKUP(E8057, TC!A:D, 2, FALSE())</f>
        <v>4148.72</v>
      </c>
      <c r="T8057" t="str">
        <f t="shared" si="629"/>
        <v>COP</v>
      </c>
    </row>
    <row r="8058" spans="1:20" ht="18.75" hidden="1" customHeight="1" x14ac:dyDescent="0.25">
      <c r="A8058" t="s">
        <v>3127</v>
      </c>
      <c r="B8058" t="s">
        <v>1923</v>
      </c>
      <c r="C8058" t="s">
        <v>1913</v>
      </c>
      <c r="D8058" s="24">
        <v>6055</v>
      </c>
      <c r="E8058" t="s">
        <v>1747</v>
      </c>
      <c r="F8058" t="s">
        <v>99</v>
      </c>
      <c r="G8058" t="s">
        <v>1914</v>
      </c>
      <c r="H8058" t="s">
        <v>2024</v>
      </c>
      <c r="I8058" t="s">
        <v>1838</v>
      </c>
      <c r="J8058" t="s">
        <v>1915</v>
      </c>
      <c r="K8058" t="s">
        <v>2021</v>
      </c>
      <c r="L8058" s="24">
        <v>40000</v>
      </c>
      <c r="M8058" s="25">
        <f>+VLOOKUP(E8058, TC!A:D, 4, FALSE())</f>
        <v>1.1392499999999999</v>
      </c>
      <c r="N8058" s="24">
        <f t="shared" si="625"/>
        <v>40000</v>
      </c>
      <c r="O8058" t="str">
        <f t="shared" si="626"/>
        <v>FACTURA</v>
      </c>
      <c r="P8058" t="str">
        <f t="shared" si="627"/>
        <v>2025</v>
      </c>
      <c r="Q8058" t="str">
        <f t="shared" si="628"/>
        <v>06</v>
      </c>
      <c r="R8058" t="str">
        <f>+IFERROR(VLOOKUP(I8058, Listado!A:B, 2, FALSE()), "COMERCIALIZADORA INTERNACIONAL CARIBBEAN EXOTICS S A")</f>
        <v>LONDOÑO ECHEVERRI ALEJANDRA</v>
      </c>
      <c r="S8058" s="25">
        <f>+VLOOKUP(E8058, TC!A:D, 2, FALSE())</f>
        <v>4148.72</v>
      </c>
      <c r="T8058" t="str">
        <f t="shared" si="629"/>
        <v>COP</v>
      </c>
    </row>
    <row r="8059" spans="1:20" ht="18.75" hidden="1" customHeight="1" x14ac:dyDescent="0.25">
      <c r="A8059" t="s">
        <v>3127</v>
      </c>
      <c r="B8059" t="s">
        <v>1923</v>
      </c>
      <c r="C8059" t="s">
        <v>1913</v>
      </c>
      <c r="D8059" s="24">
        <v>6055</v>
      </c>
      <c r="E8059" t="s">
        <v>1747</v>
      </c>
      <c r="F8059" t="s">
        <v>99</v>
      </c>
      <c r="G8059" t="s">
        <v>1914</v>
      </c>
      <c r="H8059" t="s">
        <v>2024</v>
      </c>
      <c r="I8059" t="s">
        <v>1838</v>
      </c>
      <c r="J8059" t="s">
        <v>1915</v>
      </c>
      <c r="K8059" t="s">
        <v>2021</v>
      </c>
      <c r="L8059" s="24">
        <v>83250</v>
      </c>
      <c r="M8059" s="25">
        <f>+VLOOKUP(E8059, TC!A:D, 4, FALSE())</f>
        <v>1.1392499999999999</v>
      </c>
      <c r="N8059" s="24">
        <f t="shared" si="625"/>
        <v>83250</v>
      </c>
      <c r="O8059" t="str">
        <f t="shared" si="626"/>
        <v>FACTURA</v>
      </c>
      <c r="P8059" t="str">
        <f t="shared" si="627"/>
        <v>2025</v>
      </c>
      <c r="Q8059" t="str">
        <f t="shared" si="628"/>
        <v>06</v>
      </c>
      <c r="R8059" t="str">
        <f>+IFERROR(VLOOKUP(I8059, Listado!A:B, 2, FALSE()), "COMERCIALIZADORA INTERNACIONAL CARIBBEAN EXOTICS S A")</f>
        <v>LONDOÑO ECHEVERRI ALEJANDRA</v>
      </c>
      <c r="S8059" s="25">
        <f>+VLOOKUP(E8059, TC!A:D, 2, FALSE())</f>
        <v>4148.72</v>
      </c>
      <c r="T8059" t="str">
        <f t="shared" si="629"/>
        <v>COP</v>
      </c>
    </row>
    <row r="8060" spans="1:20" ht="18.75" hidden="1" customHeight="1" x14ac:dyDescent="0.25">
      <c r="A8060" t="s">
        <v>3127</v>
      </c>
      <c r="B8060" t="s">
        <v>1923</v>
      </c>
      <c r="C8060" t="s">
        <v>1913</v>
      </c>
      <c r="D8060" s="24">
        <v>6055</v>
      </c>
      <c r="E8060" t="s">
        <v>1747</v>
      </c>
      <c r="F8060" t="s">
        <v>99</v>
      </c>
      <c r="G8060" t="s">
        <v>1914</v>
      </c>
      <c r="H8060" t="s">
        <v>2024</v>
      </c>
      <c r="I8060" t="s">
        <v>1838</v>
      </c>
      <c r="J8060" t="s">
        <v>1915</v>
      </c>
      <c r="K8060" t="s">
        <v>2021</v>
      </c>
      <c r="L8060" s="24">
        <v>15250</v>
      </c>
      <c r="M8060" s="25">
        <f>+VLOOKUP(E8060, TC!A:D, 4, FALSE())</f>
        <v>1.1392499999999999</v>
      </c>
      <c r="N8060" s="24">
        <f t="shared" si="625"/>
        <v>15250</v>
      </c>
      <c r="O8060" t="str">
        <f t="shared" si="626"/>
        <v>FACTURA</v>
      </c>
      <c r="P8060" t="str">
        <f t="shared" si="627"/>
        <v>2025</v>
      </c>
      <c r="Q8060" t="str">
        <f t="shared" si="628"/>
        <v>06</v>
      </c>
      <c r="R8060" t="str">
        <f>+IFERROR(VLOOKUP(I8060, Listado!A:B, 2, FALSE()), "COMERCIALIZADORA INTERNACIONAL CARIBBEAN EXOTICS S A")</f>
        <v>LONDOÑO ECHEVERRI ALEJANDRA</v>
      </c>
      <c r="S8060" s="25">
        <f>+VLOOKUP(E8060, TC!A:D, 2, FALSE())</f>
        <v>4148.72</v>
      </c>
      <c r="T8060" t="str">
        <f t="shared" si="629"/>
        <v>COP</v>
      </c>
    </row>
    <row r="8061" spans="1:20" ht="18.75" hidden="1" customHeight="1" x14ac:dyDescent="0.25">
      <c r="A8061" t="s">
        <v>3127</v>
      </c>
      <c r="B8061" t="s">
        <v>1923</v>
      </c>
      <c r="C8061" t="s">
        <v>1913</v>
      </c>
      <c r="D8061" s="24">
        <v>6055</v>
      </c>
      <c r="E8061" t="s">
        <v>1747</v>
      </c>
      <c r="F8061" t="s">
        <v>99</v>
      </c>
      <c r="G8061" t="s">
        <v>1914</v>
      </c>
      <c r="H8061" t="s">
        <v>2024</v>
      </c>
      <c r="I8061" t="s">
        <v>1838</v>
      </c>
      <c r="J8061" t="s">
        <v>1915</v>
      </c>
      <c r="K8061" t="s">
        <v>2021</v>
      </c>
      <c r="L8061" s="24">
        <v>34000</v>
      </c>
      <c r="M8061" s="25">
        <f>+VLOOKUP(E8061, TC!A:D, 4, FALSE())</f>
        <v>1.1392499999999999</v>
      </c>
      <c r="N8061" s="24">
        <f t="shared" si="625"/>
        <v>34000</v>
      </c>
      <c r="O8061" t="str">
        <f t="shared" si="626"/>
        <v>FACTURA</v>
      </c>
      <c r="P8061" t="str">
        <f t="shared" si="627"/>
        <v>2025</v>
      </c>
      <c r="Q8061" t="str">
        <f t="shared" si="628"/>
        <v>06</v>
      </c>
      <c r="R8061" t="str">
        <f>+IFERROR(VLOOKUP(I8061, Listado!A:B, 2, FALSE()), "COMERCIALIZADORA INTERNACIONAL CARIBBEAN EXOTICS S A")</f>
        <v>LONDOÑO ECHEVERRI ALEJANDRA</v>
      </c>
      <c r="S8061" s="25">
        <f>+VLOOKUP(E8061, TC!A:D, 2, FALSE())</f>
        <v>4148.72</v>
      </c>
      <c r="T8061" t="str">
        <f t="shared" si="629"/>
        <v>COP</v>
      </c>
    </row>
    <row r="8062" spans="1:20" ht="18.75" hidden="1" customHeight="1" x14ac:dyDescent="0.25">
      <c r="A8062" t="s">
        <v>3127</v>
      </c>
      <c r="B8062" t="s">
        <v>1923</v>
      </c>
      <c r="C8062" t="s">
        <v>1913</v>
      </c>
      <c r="D8062" s="24">
        <v>6055</v>
      </c>
      <c r="E8062" t="s">
        <v>1747</v>
      </c>
      <c r="F8062" t="s">
        <v>99</v>
      </c>
      <c r="G8062" t="s">
        <v>1914</v>
      </c>
      <c r="H8062" t="s">
        <v>2024</v>
      </c>
      <c r="I8062" t="s">
        <v>1838</v>
      </c>
      <c r="J8062" t="s">
        <v>1915</v>
      </c>
      <c r="K8062" t="s">
        <v>2021</v>
      </c>
      <c r="L8062" s="24">
        <v>41750</v>
      </c>
      <c r="M8062" s="25">
        <f>+VLOOKUP(E8062, TC!A:D, 4, FALSE())</f>
        <v>1.1392499999999999</v>
      </c>
      <c r="N8062" s="24">
        <f t="shared" si="625"/>
        <v>41750</v>
      </c>
      <c r="O8062" t="str">
        <f t="shared" si="626"/>
        <v>FACTURA</v>
      </c>
      <c r="P8062" t="str">
        <f t="shared" si="627"/>
        <v>2025</v>
      </c>
      <c r="Q8062" t="str">
        <f t="shared" si="628"/>
        <v>06</v>
      </c>
      <c r="R8062" t="str">
        <f>+IFERROR(VLOOKUP(I8062, Listado!A:B, 2, FALSE()), "COMERCIALIZADORA INTERNACIONAL CARIBBEAN EXOTICS S A")</f>
        <v>LONDOÑO ECHEVERRI ALEJANDRA</v>
      </c>
      <c r="S8062" s="25">
        <f>+VLOOKUP(E8062, TC!A:D, 2, FALSE())</f>
        <v>4148.72</v>
      </c>
      <c r="T8062" t="str">
        <f t="shared" si="629"/>
        <v>COP</v>
      </c>
    </row>
    <row r="8063" spans="1:20" ht="18.75" hidden="1" customHeight="1" x14ac:dyDescent="0.25">
      <c r="A8063" t="s">
        <v>3127</v>
      </c>
      <c r="B8063" t="s">
        <v>1923</v>
      </c>
      <c r="C8063" t="s">
        <v>1913</v>
      </c>
      <c r="D8063" s="24">
        <v>6055</v>
      </c>
      <c r="E8063" t="s">
        <v>1747</v>
      </c>
      <c r="F8063" t="s">
        <v>99</v>
      </c>
      <c r="G8063" t="s">
        <v>1914</v>
      </c>
      <c r="H8063" t="s">
        <v>2024</v>
      </c>
      <c r="I8063" t="s">
        <v>1838</v>
      </c>
      <c r="J8063" t="s">
        <v>1915</v>
      </c>
      <c r="K8063" t="s">
        <v>2021</v>
      </c>
      <c r="L8063" s="24">
        <v>42750</v>
      </c>
      <c r="M8063" s="25">
        <f>+VLOOKUP(E8063, TC!A:D, 4, FALSE())</f>
        <v>1.1392499999999999</v>
      </c>
      <c r="N8063" s="24">
        <f t="shared" si="625"/>
        <v>42750</v>
      </c>
      <c r="O8063" t="str">
        <f t="shared" si="626"/>
        <v>FACTURA</v>
      </c>
      <c r="P8063" t="str">
        <f t="shared" si="627"/>
        <v>2025</v>
      </c>
      <c r="Q8063" t="str">
        <f t="shared" si="628"/>
        <v>06</v>
      </c>
      <c r="R8063" t="str">
        <f>+IFERROR(VLOOKUP(I8063, Listado!A:B, 2, FALSE()), "COMERCIALIZADORA INTERNACIONAL CARIBBEAN EXOTICS S A")</f>
        <v>LONDOÑO ECHEVERRI ALEJANDRA</v>
      </c>
      <c r="S8063" s="25">
        <f>+VLOOKUP(E8063, TC!A:D, 2, FALSE())</f>
        <v>4148.72</v>
      </c>
      <c r="T8063" t="str">
        <f t="shared" si="629"/>
        <v>COP</v>
      </c>
    </row>
    <row r="8064" spans="1:20" ht="18.75" hidden="1" customHeight="1" x14ac:dyDescent="0.25">
      <c r="A8064" t="s">
        <v>3127</v>
      </c>
      <c r="B8064" t="s">
        <v>1923</v>
      </c>
      <c r="C8064" t="s">
        <v>1913</v>
      </c>
      <c r="D8064" s="24">
        <v>6055</v>
      </c>
      <c r="E8064" t="s">
        <v>1747</v>
      </c>
      <c r="F8064" t="s">
        <v>99</v>
      </c>
      <c r="G8064" t="s">
        <v>1914</v>
      </c>
      <c r="H8064" t="s">
        <v>2024</v>
      </c>
      <c r="I8064" t="s">
        <v>1838</v>
      </c>
      <c r="J8064" t="s">
        <v>1915</v>
      </c>
      <c r="K8064" t="s">
        <v>2021</v>
      </c>
      <c r="L8064" s="24">
        <v>43750</v>
      </c>
      <c r="M8064" s="25">
        <f>+VLOOKUP(E8064, TC!A:D, 4, FALSE())</f>
        <v>1.1392499999999999</v>
      </c>
      <c r="N8064" s="24">
        <f t="shared" si="625"/>
        <v>43750</v>
      </c>
      <c r="O8064" t="str">
        <f t="shared" si="626"/>
        <v>FACTURA</v>
      </c>
      <c r="P8064" t="str">
        <f t="shared" si="627"/>
        <v>2025</v>
      </c>
      <c r="Q8064" t="str">
        <f t="shared" si="628"/>
        <v>06</v>
      </c>
      <c r="R8064" t="str">
        <f>+IFERROR(VLOOKUP(I8064, Listado!A:B, 2, FALSE()), "COMERCIALIZADORA INTERNACIONAL CARIBBEAN EXOTICS S A")</f>
        <v>LONDOÑO ECHEVERRI ALEJANDRA</v>
      </c>
      <c r="S8064" s="25">
        <f>+VLOOKUP(E8064, TC!A:D, 2, FALSE())</f>
        <v>4148.72</v>
      </c>
      <c r="T8064" t="str">
        <f t="shared" si="629"/>
        <v>COP</v>
      </c>
    </row>
    <row r="8065" spans="1:20" ht="18.75" hidden="1" customHeight="1" x14ac:dyDescent="0.25">
      <c r="A8065" t="s">
        <v>3127</v>
      </c>
      <c r="B8065" t="s">
        <v>1923</v>
      </c>
      <c r="C8065" t="s">
        <v>1913</v>
      </c>
      <c r="D8065" s="24">
        <v>6055</v>
      </c>
      <c r="E8065" t="s">
        <v>1747</v>
      </c>
      <c r="F8065" t="s">
        <v>99</v>
      </c>
      <c r="G8065" t="s">
        <v>1914</v>
      </c>
      <c r="H8065" t="s">
        <v>2024</v>
      </c>
      <c r="I8065" t="s">
        <v>1838</v>
      </c>
      <c r="J8065" t="s">
        <v>1915</v>
      </c>
      <c r="K8065" t="s">
        <v>2021</v>
      </c>
      <c r="L8065" s="24">
        <v>85250</v>
      </c>
      <c r="M8065" s="25">
        <f>+VLOOKUP(E8065, TC!A:D, 4, FALSE())</f>
        <v>1.1392499999999999</v>
      </c>
      <c r="N8065" s="24">
        <f t="shared" si="625"/>
        <v>85250</v>
      </c>
      <c r="O8065" t="str">
        <f t="shared" si="626"/>
        <v>FACTURA</v>
      </c>
      <c r="P8065" t="str">
        <f t="shared" si="627"/>
        <v>2025</v>
      </c>
      <c r="Q8065" t="str">
        <f t="shared" si="628"/>
        <v>06</v>
      </c>
      <c r="R8065" t="str">
        <f>+IFERROR(VLOOKUP(I8065, Listado!A:B, 2, FALSE()), "COMERCIALIZADORA INTERNACIONAL CARIBBEAN EXOTICS S A")</f>
        <v>LONDOÑO ECHEVERRI ALEJANDRA</v>
      </c>
      <c r="S8065" s="25">
        <f>+VLOOKUP(E8065, TC!A:D, 2, FALSE())</f>
        <v>4148.72</v>
      </c>
      <c r="T8065" t="str">
        <f t="shared" si="629"/>
        <v>COP</v>
      </c>
    </row>
    <row r="8066" spans="1:20" ht="18.75" hidden="1" customHeight="1" x14ac:dyDescent="0.25">
      <c r="A8066" t="s">
        <v>3127</v>
      </c>
      <c r="B8066" t="s">
        <v>1923</v>
      </c>
      <c r="C8066" t="s">
        <v>1913</v>
      </c>
      <c r="D8066" s="24">
        <v>6055</v>
      </c>
      <c r="E8066" t="s">
        <v>1747</v>
      </c>
      <c r="F8066" t="s">
        <v>99</v>
      </c>
      <c r="G8066" t="s">
        <v>1914</v>
      </c>
      <c r="H8066" t="s">
        <v>2024</v>
      </c>
      <c r="I8066" t="s">
        <v>1838</v>
      </c>
      <c r="J8066" t="s">
        <v>1915</v>
      </c>
      <c r="K8066" t="s">
        <v>2022</v>
      </c>
      <c r="L8066" s="24">
        <v>55200</v>
      </c>
      <c r="M8066" s="25">
        <f>+VLOOKUP(E8066, TC!A:D, 4, FALSE())</f>
        <v>1.1392499999999999</v>
      </c>
      <c r="N8066" s="24">
        <f t="shared" ref="N8066:N8129" si="630">+IF(F8066="EUR", (M8066*L8066), IF(I8066="JUAN MATAS SAS", (L8066/S8066), L8066))</f>
        <v>55200</v>
      </c>
      <c r="O8066" t="str">
        <f t="shared" ref="O8066:O8129" si="631">+IF(C8066="CFE", "FACTURA", IF(ISERROR(SEARCH("ANULA", H8066))=FALSE(), "ANULACIÓN FE", IF(ISERROR(SEARCH("CANCELLATION", H8066))=FALSE(), "ANULACIÓN FE", "NOTAS")))</f>
        <v>FACTURA</v>
      </c>
      <c r="P8066" t="str">
        <f t="shared" ref="P8066:P8129" si="632">+LEFT(E8066, 4)</f>
        <v>2025</v>
      </c>
      <c r="Q8066" t="str">
        <f t="shared" ref="Q8066:Q8129" si="633">+MID(E8066, 5, 2)</f>
        <v>06</v>
      </c>
      <c r="R8066" t="str">
        <f>+IFERROR(VLOOKUP(I8066, Listado!A:B, 2, FALSE()), "COMERCIALIZADORA INTERNACIONAL CARIBBEAN EXOTICS S A")</f>
        <v>LONDOÑO ECHEVERRI ALEJANDRA</v>
      </c>
      <c r="S8066" s="25">
        <f>+VLOOKUP(E8066, TC!A:D, 2, FALSE())</f>
        <v>4148.72</v>
      </c>
      <c r="T8066" t="str">
        <f t="shared" ref="T8066:T8129" si="634">+IF(I8066="JUAN MATAS SAS", "USD", F8066)</f>
        <v>COP</v>
      </c>
    </row>
    <row r="8067" spans="1:20" ht="18.75" hidden="1" customHeight="1" x14ac:dyDescent="0.25">
      <c r="A8067" t="s">
        <v>3127</v>
      </c>
      <c r="B8067" t="s">
        <v>1923</v>
      </c>
      <c r="C8067" t="s">
        <v>1913</v>
      </c>
      <c r="D8067" s="24">
        <v>6055</v>
      </c>
      <c r="E8067" t="s">
        <v>1747</v>
      </c>
      <c r="F8067" t="s">
        <v>99</v>
      </c>
      <c r="G8067" t="s">
        <v>1914</v>
      </c>
      <c r="H8067" t="s">
        <v>2024</v>
      </c>
      <c r="I8067" t="s">
        <v>1838</v>
      </c>
      <c r="J8067" t="s">
        <v>1915</v>
      </c>
      <c r="K8067" t="s">
        <v>2022</v>
      </c>
      <c r="L8067" s="24">
        <v>42000</v>
      </c>
      <c r="M8067" s="25">
        <f>+VLOOKUP(E8067, TC!A:D, 4, FALSE())</f>
        <v>1.1392499999999999</v>
      </c>
      <c r="N8067" s="24">
        <f t="shared" si="630"/>
        <v>42000</v>
      </c>
      <c r="O8067" t="str">
        <f t="shared" si="631"/>
        <v>FACTURA</v>
      </c>
      <c r="P8067" t="str">
        <f t="shared" si="632"/>
        <v>2025</v>
      </c>
      <c r="Q8067" t="str">
        <f t="shared" si="633"/>
        <v>06</v>
      </c>
      <c r="R8067" t="str">
        <f>+IFERROR(VLOOKUP(I8067, Listado!A:B, 2, FALSE()), "COMERCIALIZADORA INTERNACIONAL CARIBBEAN EXOTICS S A")</f>
        <v>LONDOÑO ECHEVERRI ALEJANDRA</v>
      </c>
      <c r="S8067" s="25">
        <f>+VLOOKUP(E8067, TC!A:D, 2, FALSE())</f>
        <v>4148.72</v>
      </c>
      <c r="T8067" t="str">
        <f t="shared" si="634"/>
        <v>COP</v>
      </c>
    </row>
    <row r="8068" spans="1:20" ht="18.75" hidden="1" customHeight="1" x14ac:dyDescent="0.25">
      <c r="A8068" t="s">
        <v>3127</v>
      </c>
      <c r="B8068" t="s">
        <v>1923</v>
      </c>
      <c r="C8068" t="s">
        <v>1913</v>
      </c>
      <c r="D8068" s="24">
        <v>6055</v>
      </c>
      <c r="E8068" t="s">
        <v>1747</v>
      </c>
      <c r="F8068" t="s">
        <v>99</v>
      </c>
      <c r="G8068" t="s">
        <v>1914</v>
      </c>
      <c r="H8068" t="s">
        <v>2024</v>
      </c>
      <c r="I8068" t="s">
        <v>1838</v>
      </c>
      <c r="J8068" t="s">
        <v>1915</v>
      </c>
      <c r="K8068" t="s">
        <v>2022</v>
      </c>
      <c r="L8068" s="24">
        <v>10200</v>
      </c>
      <c r="M8068" s="25">
        <f>+VLOOKUP(E8068, TC!A:D, 4, FALSE())</f>
        <v>1.1392499999999999</v>
      </c>
      <c r="N8068" s="24">
        <f t="shared" si="630"/>
        <v>10200</v>
      </c>
      <c r="O8068" t="str">
        <f t="shared" si="631"/>
        <v>FACTURA</v>
      </c>
      <c r="P8068" t="str">
        <f t="shared" si="632"/>
        <v>2025</v>
      </c>
      <c r="Q8068" t="str">
        <f t="shared" si="633"/>
        <v>06</v>
      </c>
      <c r="R8068" t="str">
        <f>+IFERROR(VLOOKUP(I8068, Listado!A:B, 2, FALSE()), "COMERCIALIZADORA INTERNACIONAL CARIBBEAN EXOTICS S A")</f>
        <v>LONDOÑO ECHEVERRI ALEJANDRA</v>
      </c>
      <c r="S8068" s="25">
        <f>+VLOOKUP(E8068, TC!A:D, 2, FALSE())</f>
        <v>4148.72</v>
      </c>
      <c r="T8068" t="str">
        <f t="shared" si="634"/>
        <v>COP</v>
      </c>
    </row>
    <row r="8069" spans="1:20" ht="18.75" hidden="1" customHeight="1" x14ac:dyDescent="0.25">
      <c r="A8069" t="s">
        <v>3127</v>
      </c>
      <c r="B8069" t="s">
        <v>1923</v>
      </c>
      <c r="C8069" t="s">
        <v>1913</v>
      </c>
      <c r="D8069" s="24">
        <v>6055</v>
      </c>
      <c r="E8069" t="s">
        <v>1747</v>
      </c>
      <c r="F8069" t="s">
        <v>99</v>
      </c>
      <c r="G8069" t="s">
        <v>1914</v>
      </c>
      <c r="H8069" t="s">
        <v>2024</v>
      </c>
      <c r="I8069" t="s">
        <v>1838</v>
      </c>
      <c r="J8069" t="s">
        <v>1915</v>
      </c>
      <c r="K8069" t="s">
        <v>2022</v>
      </c>
      <c r="L8069" s="24">
        <v>223800</v>
      </c>
      <c r="M8069" s="25">
        <f>+VLOOKUP(E8069, TC!A:D, 4, FALSE())</f>
        <v>1.1392499999999999</v>
      </c>
      <c r="N8069" s="24">
        <f t="shared" si="630"/>
        <v>223800</v>
      </c>
      <c r="O8069" t="str">
        <f t="shared" si="631"/>
        <v>FACTURA</v>
      </c>
      <c r="P8069" t="str">
        <f t="shared" si="632"/>
        <v>2025</v>
      </c>
      <c r="Q8069" t="str">
        <f t="shared" si="633"/>
        <v>06</v>
      </c>
      <c r="R8069" t="str">
        <f>+IFERROR(VLOOKUP(I8069, Listado!A:B, 2, FALSE()), "COMERCIALIZADORA INTERNACIONAL CARIBBEAN EXOTICS S A")</f>
        <v>LONDOÑO ECHEVERRI ALEJANDRA</v>
      </c>
      <c r="S8069" s="25">
        <f>+VLOOKUP(E8069, TC!A:D, 2, FALSE())</f>
        <v>4148.72</v>
      </c>
      <c r="T8069" t="str">
        <f t="shared" si="634"/>
        <v>COP</v>
      </c>
    </row>
    <row r="8070" spans="1:20" ht="18.75" hidden="1" customHeight="1" x14ac:dyDescent="0.25">
      <c r="A8070" t="s">
        <v>3127</v>
      </c>
      <c r="B8070" t="s">
        <v>1923</v>
      </c>
      <c r="C8070" t="s">
        <v>1913</v>
      </c>
      <c r="D8070" s="24">
        <v>6055</v>
      </c>
      <c r="E8070" t="s">
        <v>1747</v>
      </c>
      <c r="F8070" t="s">
        <v>99</v>
      </c>
      <c r="G8070" t="s">
        <v>1914</v>
      </c>
      <c r="H8070" t="s">
        <v>2024</v>
      </c>
      <c r="I8070" t="s">
        <v>1838</v>
      </c>
      <c r="J8070" t="s">
        <v>1915</v>
      </c>
      <c r="K8070" t="s">
        <v>2045</v>
      </c>
      <c r="L8070" s="24">
        <v>90800</v>
      </c>
      <c r="M8070" s="25">
        <f>+VLOOKUP(E8070, TC!A:D, 4, FALSE())</f>
        <v>1.1392499999999999</v>
      </c>
      <c r="N8070" s="24">
        <f t="shared" si="630"/>
        <v>90800</v>
      </c>
      <c r="O8070" t="str">
        <f t="shared" si="631"/>
        <v>FACTURA</v>
      </c>
      <c r="P8070" t="str">
        <f t="shared" si="632"/>
        <v>2025</v>
      </c>
      <c r="Q8070" t="str">
        <f t="shared" si="633"/>
        <v>06</v>
      </c>
      <c r="R8070" t="str">
        <f>+IFERROR(VLOOKUP(I8070, Listado!A:B, 2, FALSE()), "COMERCIALIZADORA INTERNACIONAL CARIBBEAN EXOTICS S A")</f>
        <v>LONDOÑO ECHEVERRI ALEJANDRA</v>
      </c>
      <c r="S8070" s="25">
        <f>+VLOOKUP(E8070, TC!A:D, 2, FALSE())</f>
        <v>4148.72</v>
      </c>
      <c r="T8070" t="str">
        <f t="shared" si="634"/>
        <v>COP</v>
      </c>
    </row>
    <row r="8071" spans="1:20" ht="18.75" hidden="1" customHeight="1" x14ac:dyDescent="0.25">
      <c r="A8071" t="s">
        <v>3127</v>
      </c>
      <c r="B8071" t="s">
        <v>1923</v>
      </c>
      <c r="C8071" t="s">
        <v>1913</v>
      </c>
      <c r="D8071" s="24">
        <v>6055</v>
      </c>
      <c r="E8071" t="s">
        <v>1747</v>
      </c>
      <c r="F8071" t="s">
        <v>99</v>
      </c>
      <c r="G8071" t="s">
        <v>1914</v>
      </c>
      <c r="H8071" t="s">
        <v>2024</v>
      </c>
      <c r="I8071" t="s">
        <v>1838</v>
      </c>
      <c r="J8071" t="s">
        <v>1915</v>
      </c>
      <c r="K8071" t="s">
        <v>2045</v>
      </c>
      <c r="L8071" s="24">
        <v>29200</v>
      </c>
      <c r="M8071" s="25">
        <f>+VLOOKUP(E8071, TC!A:D, 4, FALSE())</f>
        <v>1.1392499999999999</v>
      </c>
      <c r="N8071" s="24">
        <f t="shared" si="630"/>
        <v>29200</v>
      </c>
      <c r="O8071" t="str">
        <f t="shared" si="631"/>
        <v>FACTURA</v>
      </c>
      <c r="P8071" t="str">
        <f t="shared" si="632"/>
        <v>2025</v>
      </c>
      <c r="Q8071" t="str">
        <f t="shared" si="633"/>
        <v>06</v>
      </c>
      <c r="R8071" t="str">
        <f>+IFERROR(VLOOKUP(I8071, Listado!A:B, 2, FALSE()), "COMERCIALIZADORA INTERNACIONAL CARIBBEAN EXOTICS S A")</f>
        <v>LONDOÑO ECHEVERRI ALEJANDRA</v>
      </c>
      <c r="S8071" s="25">
        <f>+VLOOKUP(E8071, TC!A:D, 2, FALSE())</f>
        <v>4148.72</v>
      </c>
      <c r="T8071" t="str">
        <f t="shared" si="634"/>
        <v>COP</v>
      </c>
    </row>
    <row r="8072" spans="1:20" ht="18.75" hidden="1" customHeight="1" x14ac:dyDescent="0.25">
      <c r="A8072" t="s">
        <v>3127</v>
      </c>
      <c r="B8072" t="s">
        <v>1923</v>
      </c>
      <c r="C8072" t="s">
        <v>1913</v>
      </c>
      <c r="D8072" s="24">
        <v>6055</v>
      </c>
      <c r="E8072" t="s">
        <v>1747</v>
      </c>
      <c r="F8072" t="s">
        <v>99</v>
      </c>
      <c r="G8072" t="s">
        <v>1914</v>
      </c>
      <c r="H8072" t="s">
        <v>2024</v>
      </c>
      <c r="I8072" t="s">
        <v>1838</v>
      </c>
      <c r="J8072" t="s">
        <v>1915</v>
      </c>
      <c r="K8072" t="s">
        <v>2803</v>
      </c>
      <c r="L8072" s="24">
        <v>41000</v>
      </c>
      <c r="M8072" s="25">
        <f>+VLOOKUP(E8072, TC!A:D, 4, FALSE())</f>
        <v>1.1392499999999999</v>
      </c>
      <c r="N8072" s="24">
        <f t="shared" si="630"/>
        <v>41000</v>
      </c>
      <c r="O8072" t="str">
        <f t="shared" si="631"/>
        <v>FACTURA</v>
      </c>
      <c r="P8072" t="str">
        <f t="shared" si="632"/>
        <v>2025</v>
      </c>
      <c r="Q8072" t="str">
        <f t="shared" si="633"/>
        <v>06</v>
      </c>
      <c r="R8072" t="str">
        <f>+IFERROR(VLOOKUP(I8072, Listado!A:B, 2, FALSE()), "COMERCIALIZADORA INTERNACIONAL CARIBBEAN EXOTICS S A")</f>
        <v>LONDOÑO ECHEVERRI ALEJANDRA</v>
      </c>
      <c r="S8072" s="25">
        <f>+VLOOKUP(E8072, TC!A:D, 2, FALSE())</f>
        <v>4148.72</v>
      </c>
      <c r="T8072" t="str">
        <f t="shared" si="634"/>
        <v>COP</v>
      </c>
    </row>
    <row r="8073" spans="1:20" ht="18.75" hidden="1" customHeight="1" x14ac:dyDescent="0.25">
      <c r="A8073" t="s">
        <v>3127</v>
      </c>
      <c r="B8073" t="s">
        <v>1923</v>
      </c>
      <c r="C8073" t="s">
        <v>1913</v>
      </c>
      <c r="D8073" s="24">
        <v>6055</v>
      </c>
      <c r="E8073" t="s">
        <v>1747</v>
      </c>
      <c r="F8073" t="s">
        <v>99</v>
      </c>
      <c r="G8073" t="s">
        <v>1914</v>
      </c>
      <c r="H8073" t="s">
        <v>2024</v>
      </c>
      <c r="I8073" t="s">
        <v>1838</v>
      </c>
      <c r="J8073" t="s">
        <v>1915</v>
      </c>
      <c r="K8073" t="s">
        <v>2803</v>
      </c>
      <c r="L8073" s="24">
        <v>89500</v>
      </c>
      <c r="M8073" s="25">
        <f>+VLOOKUP(E8073, TC!A:D, 4, FALSE())</f>
        <v>1.1392499999999999</v>
      </c>
      <c r="N8073" s="24">
        <f t="shared" si="630"/>
        <v>89500</v>
      </c>
      <c r="O8073" t="str">
        <f t="shared" si="631"/>
        <v>FACTURA</v>
      </c>
      <c r="P8073" t="str">
        <f t="shared" si="632"/>
        <v>2025</v>
      </c>
      <c r="Q8073" t="str">
        <f t="shared" si="633"/>
        <v>06</v>
      </c>
      <c r="R8073" t="str">
        <f>+IFERROR(VLOOKUP(I8073, Listado!A:B, 2, FALSE()), "COMERCIALIZADORA INTERNACIONAL CARIBBEAN EXOTICS S A")</f>
        <v>LONDOÑO ECHEVERRI ALEJANDRA</v>
      </c>
      <c r="S8073" s="25">
        <f>+VLOOKUP(E8073, TC!A:D, 2, FALSE())</f>
        <v>4148.72</v>
      </c>
      <c r="T8073" t="str">
        <f t="shared" si="634"/>
        <v>COP</v>
      </c>
    </row>
    <row r="8074" spans="1:20" ht="18.75" hidden="1" customHeight="1" x14ac:dyDescent="0.25">
      <c r="A8074" t="s">
        <v>3127</v>
      </c>
      <c r="B8074" t="s">
        <v>1923</v>
      </c>
      <c r="C8074" t="s">
        <v>1913</v>
      </c>
      <c r="D8074" s="24">
        <v>6055</v>
      </c>
      <c r="E8074" t="s">
        <v>1747</v>
      </c>
      <c r="F8074" t="s">
        <v>99</v>
      </c>
      <c r="G8074" t="s">
        <v>1914</v>
      </c>
      <c r="H8074" t="s">
        <v>2024</v>
      </c>
      <c r="I8074" t="s">
        <v>1838</v>
      </c>
      <c r="J8074" t="s">
        <v>1915</v>
      </c>
      <c r="K8074" t="s">
        <v>2803</v>
      </c>
      <c r="L8074" s="24">
        <v>19500</v>
      </c>
      <c r="M8074" s="25">
        <f>+VLOOKUP(E8074, TC!A:D, 4, FALSE())</f>
        <v>1.1392499999999999</v>
      </c>
      <c r="N8074" s="24">
        <f t="shared" si="630"/>
        <v>19500</v>
      </c>
      <c r="O8074" t="str">
        <f t="shared" si="631"/>
        <v>FACTURA</v>
      </c>
      <c r="P8074" t="str">
        <f t="shared" si="632"/>
        <v>2025</v>
      </c>
      <c r="Q8074" t="str">
        <f t="shared" si="633"/>
        <v>06</v>
      </c>
      <c r="R8074" t="str">
        <f>+IFERROR(VLOOKUP(I8074, Listado!A:B, 2, FALSE()), "COMERCIALIZADORA INTERNACIONAL CARIBBEAN EXOTICS S A")</f>
        <v>LONDOÑO ECHEVERRI ALEJANDRA</v>
      </c>
      <c r="S8074" s="25">
        <f>+VLOOKUP(E8074, TC!A:D, 2, FALSE())</f>
        <v>4148.72</v>
      </c>
      <c r="T8074" t="str">
        <f t="shared" si="634"/>
        <v>COP</v>
      </c>
    </row>
    <row r="8075" spans="1:20" ht="18.75" hidden="1" customHeight="1" x14ac:dyDescent="0.25">
      <c r="A8075" t="s">
        <v>3127</v>
      </c>
      <c r="B8075" t="s">
        <v>1923</v>
      </c>
      <c r="C8075" t="s">
        <v>1913</v>
      </c>
      <c r="D8075" s="24">
        <v>6056</v>
      </c>
      <c r="E8075" t="s">
        <v>1747</v>
      </c>
      <c r="F8075" t="s">
        <v>1924</v>
      </c>
      <c r="G8075" t="s">
        <v>112</v>
      </c>
      <c r="I8075" t="s">
        <v>1863</v>
      </c>
      <c r="J8075" t="s">
        <v>1926</v>
      </c>
      <c r="K8075" t="s">
        <v>1918</v>
      </c>
      <c r="L8075" s="24">
        <v>12</v>
      </c>
      <c r="M8075" s="25">
        <f>+VLOOKUP(E8075, TC!A:D, 4, FALSE())</f>
        <v>1.1392499999999999</v>
      </c>
      <c r="N8075" s="24">
        <f t="shared" si="630"/>
        <v>13.670999999999999</v>
      </c>
      <c r="O8075" t="str">
        <f t="shared" si="631"/>
        <v>FACTURA</v>
      </c>
      <c r="P8075" t="str">
        <f t="shared" si="632"/>
        <v>2025</v>
      </c>
      <c r="Q8075" t="str">
        <f t="shared" si="633"/>
        <v>06</v>
      </c>
      <c r="R8075" t="str">
        <f>+IFERROR(VLOOKUP(I8075, Listado!A:B, 2, FALSE()), "COMERCIALIZADORA INTERNACIONAL CARIBBEAN EXOTICS S A")</f>
        <v>HINCAPIE CONTRERAS ERIKA STEFANIA</v>
      </c>
      <c r="S8075" s="25">
        <f>+VLOOKUP(E8075, TC!A:D, 2, FALSE())</f>
        <v>4148.72</v>
      </c>
      <c r="T8075" t="str">
        <f t="shared" si="634"/>
        <v>EUR</v>
      </c>
    </row>
    <row r="8076" spans="1:20" ht="18.75" hidden="1" customHeight="1" x14ac:dyDescent="0.25">
      <c r="A8076" t="s">
        <v>3127</v>
      </c>
      <c r="B8076" t="s">
        <v>1923</v>
      </c>
      <c r="C8076" t="s">
        <v>1913</v>
      </c>
      <c r="D8076" s="24">
        <v>6057</v>
      </c>
      <c r="E8076" t="s">
        <v>1747</v>
      </c>
      <c r="F8076" t="s">
        <v>128</v>
      </c>
      <c r="G8076" t="s">
        <v>108</v>
      </c>
      <c r="H8076" t="s">
        <v>2475</v>
      </c>
      <c r="I8076" t="s">
        <v>1872</v>
      </c>
      <c r="J8076" t="s">
        <v>1944</v>
      </c>
      <c r="K8076" t="s">
        <v>3131</v>
      </c>
      <c r="L8076" s="24">
        <v>376.96</v>
      </c>
      <c r="M8076" s="25">
        <f>+VLOOKUP(E8076, TC!A:D, 4, FALSE())</f>
        <v>1.1392499999999999</v>
      </c>
      <c r="N8076" s="24">
        <f t="shared" si="630"/>
        <v>376.96</v>
      </c>
      <c r="O8076" t="str">
        <f t="shared" si="631"/>
        <v>FACTURA</v>
      </c>
      <c r="P8076" t="str">
        <f t="shared" si="632"/>
        <v>2025</v>
      </c>
      <c r="Q8076" t="str">
        <f t="shared" si="633"/>
        <v>06</v>
      </c>
      <c r="R8076" t="str">
        <f>+IFERROR(VLOOKUP(I8076, Listado!A:B, 2, FALSE()), "COMERCIALIZADORA INTERNACIONAL CARIBBEAN EXOTICS S A")</f>
        <v>PIEDRAHITA PEREZ MARIANA</v>
      </c>
      <c r="S8076" s="25">
        <f>+VLOOKUP(E8076, TC!A:D, 2, FALSE())</f>
        <v>4148.72</v>
      </c>
      <c r="T8076" t="str">
        <f t="shared" si="634"/>
        <v>USD</v>
      </c>
    </row>
    <row r="8077" spans="1:20" ht="18.75" hidden="1" customHeight="1" x14ac:dyDescent="0.25">
      <c r="A8077" t="s">
        <v>3127</v>
      </c>
      <c r="B8077" t="s">
        <v>1923</v>
      </c>
      <c r="C8077" t="s">
        <v>1913</v>
      </c>
      <c r="D8077" s="24">
        <v>6057</v>
      </c>
      <c r="E8077" t="s">
        <v>1747</v>
      </c>
      <c r="F8077" t="s">
        <v>128</v>
      </c>
      <c r="G8077" t="s">
        <v>108</v>
      </c>
      <c r="H8077" t="s">
        <v>2475</v>
      </c>
      <c r="I8077" t="s">
        <v>1872</v>
      </c>
      <c r="J8077" t="s">
        <v>1944</v>
      </c>
      <c r="K8077" t="s">
        <v>1928</v>
      </c>
      <c r="L8077" s="24">
        <v>1204.8499999999999</v>
      </c>
      <c r="M8077" s="25">
        <f>+VLOOKUP(E8077, TC!A:D, 4, FALSE())</f>
        <v>1.1392499999999999</v>
      </c>
      <c r="N8077" s="24">
        <f t="shared" si="630"/>
        <v>1204.8499999999999</v>
      </c>
      <c r="O8077" t="str">
        <f t="shared" si="631"/>
        <v>FACTURA</v>
      </c>
      <c r="P8077" t="str">
        <f t="shared" si="632"/>
        <v>2025</v>
      </c>
      <c r="Q8077" t="str">
        <f t="shared" si="633"/>
        <v>06</v>
      </c>
      <c r="R8077" t="str">
        <f>+IFERROR(VLOOKUP(I8077, Listado!A:B, 2, FALSE()), "COMERCIALIZADORA INTERNACIONAL CARIBBEAN EXOTICS S A")</f>
        <v>PIEDRAHITA PEREZ MARIANA</v>
      </c>
      <c r="S8077" s="25">
        <f>+VLOOKUP(E8077, TC!A:D, 2, FALSE())</f>
        <v>4148.72</v>
      </c>
      <c r="T8077" t="str">
        <f t="shared" si="634"/>
        <v>USD</v>
      </c>
    </row>
    <row r="8078" spans="1:20" ht="18.75" hidden="1" customHeight="1" x14ac:dyDescent="0.25">
      <c r="A8078" t="s">
        <v>3127</v>
      </c>
      <c r="B8078" t="s">
        <v>1923</v>
      </c>
      <c r="C8078" t="s">
        <v>1913</v>
      </c>
      <c r="D8078" s="24">
        <v>6057</v>
      </c>
      <c r="E8078" t="s">
        <v>1747</v>
      </c>
      <c r="F8078" t="s">
        <v>128</v>
      </c>
      <c r="G8078" t="s">
        <v>108</v>
      </c>
      <c r="H8078" t="s">
        <v>2475</v>
      </c>
      <c r="I8078" t="s">
        <v>1872</v>
      </c>
      <c r="J8078" t="s">
        <v>1944</v>
      </c>
      <c r="K8078" t="s">
        <v>2881</v>
      </c>
      <c r="L8078" s="24">
        <v>535.57000000000005</v>
      </c>
      <c r="M8078" s="25">
        <f>+VLOOKUP(E8078, TC!A:D, 4, FALSE())</f>
        <v>1.1392499999999999</v>
      </c>
      <c r="N8078" s="24">
        <f t="shared" si="630"/>
        <v>535.57000000000005</v>
      </c>
      <c r="O8078" t="str">
        <f t="shared" si="631"/>
        <v>FACTURA</v>
      </c>
      <c r="P8078" t="str">
        <f t="shared" si="632"/>
        <v>2025</v>
      </c>
      <c r="Q8078" t="str">
        <f t="shared" si="633"/>
        <v>06</v>
      </c>
      <c r="R8078" t="str">
        <f>+IFERROR(VLOOKUP(I8078, Listado!A:B, 2, FALSE()), "COMERCIALIZADORA INTERNACIONAL CARIBBEAN EXOTICS S A")</f>
        <v>PIEDRAHITA PEREZ MARIANA</v>
      </c>
      <c r="S8078" s="25">
        <f>+VLOOKUP(E8078, TC!A:D, 2, FALSE())</f>
        <v>4148.72</v>
      </c>
      <c r="T8078" t="str">
        <f t="shared" si="634"/>
        <v>USD</v>
      </c>
    </row>
    <row r="8079" spans="1:20" ht="18.75" hidden="1" customHeight="1" x14ac:dyDescent="0.25">
      <c r="A8079" t="s">
        <v>3127</v>
      </c>
      <c r="B8079" t="s">
        <v>1923</v>
      </c>
      <c r="C8079" t="s">
        <v>1913</v>
      </c>
      <c r="D8079" s="24">
        <v>6057</v>
      </c>
      <c r="E8079" t="s">
        <v>1747</v>
      </c>
      <c r="F8079" t="s">
        <v>128</v>
      </c>
      <c r="G8079" t="s">
        <v>108</v>
      </c>
      <c r="H8079" t="s">
        <v>2475</v>
      </c>
      <c r="I8079" t="s">
        <v>1872</v>
      </c>
      <c r="J8079" t="s">
        <v>1944</v>
      </c>
      <c r="K8079" t="s">
        <v>3132</v>
      </c>
      <c r="L8079" s="24">
        <v>153.80000000000001</v>
      </c>
      <c r="M8079" s="25">
        <f>+VLOOKUP(E8079, TC!A:D, 4, FALSE())</f>
        <v>1.1392499999999999</v>
      </c>
      <c r="N8079" s="24">
        <f t="shared" si="630"/>
        <v>153.80000000000001</v>
      </c>
      <c r="O8079" t="str">
        <f t="shared" si="631"/>
        <v>FACTURA</v>
      </c>
      <c r="P8079" t="str">
        <f t="shared" si="632"/>
        <v>2025</v>
      </c>
      <c r="Q8079" t="str">
        <f t="shared" si="633"/>
        <v>06</v>
      </c>
      <c r="R8079" t="str">
        <f>+IFERROR(VLOOKUP(I8079, Listado!A:B, 2, FALSE()), "COMERCIALIZADORA INTERNACIONAL CARIBBEAN EXOTICS S A")</f>
        <v>PIEDRAHITA PEREZ MARIANA</v>
      </c>
      <c r="S8079" s="25">
        <f>+VLOOKUP(E8079, TC!A:D, 2, FALSE())</f>
        <v>4148.72</v>
      </c>
      <c r="T8079" t="str">
        <f t="shared" si="634"/>
        <v>USD</v>
      </c>
    </row>
    <row r="8080" spans="1:20" ht="18.75" hidden="1" customHeight="1" x14ac:dyDescent="0.25">
      <c r="A8080" t="s">
        <v>3127</v>
      </c>
      <c r="B8080" t="s">
        <v>1923</v>
      </c>
      <c r="C8080" t="s">
        <v>1913</v>
      </c>
      <c r="D8080" s="24">
        <v>6057</v>
      </c>
      <c r="E8080" t="s">
        <v>1747</v>
      </c>
      <c r="F8080" t="s">
        <v>128</v>
      </c>
      <c r="G8080" t="s">
        <v>108</v>
      </c>
      <c r="H8080" t="s">
        <v>2475</v>
      </c>
      <c r="I8080" t="s">
        <v>1872</v>
      </c>
      <c r="J8080" t="s">
        <v>1944</v>
      </c>
      <c r="K8080" t="s">
        <v>2057</v>
      </c>
      <c r="L8080" s="24">
        <v>1193</v>
      </c>
      <c r="M8080" s="25">
        <f>+VLOOKUP(E8080, TC!A:D, 4, FALSE())</f>
        <v>1.1392499999999999</v>
      </c>
      <c r="N8080" s="24">
        <f t="shared" si="630"/>
        <v>1193</v>
      </c>
      <c r="O8080" t="str">
        <f t="shared" si="631"/>
        <v>FACTURA</v>
      </c>
      <c r="P8080" t="str">
        <f t="shared" si="632"/>
        <v>2025</v>
      </c>
      <c r="Q8080" t="str">
        <f t="shared" si="633"/>
        <v>06</v>
      </c>
      <c r="R8080" t="str">
        <f>+IFERROR(VLOOKUP(I8080, Listado!A:B, 2, FALSE()), "COMERCIALIZADORA INTERNACIONAL CARIBBEAN EXOTICS S A")</f>
        <v>PIEDRAHITA PEREZ MARIANA</v>
      </c>
      <c r="S8080" s="25">
        <f>+VLOOKUP(E8080, TC!A:D, 2, FALSE())</f>
        <v>4148.72</v>
      </c>
      <c r="T8080" t="str">
        <f t="shared" si="634"/>
        <v>USD</v>
      </c>
    </row>
    <row r="8081" spans="1:20" ht="18.75" hidden="1" customHeight="1" x14ac:dyDescent="0.25">
      <c r="A8081" t="s">
        <v>3127</v>
      </c>
      <c r="B8081" t="s">
        <v>1923</v>
      </c>
      <c r="C8081" t="s">
        <v>1913</v>
      </c>
      <c r="D8081" s="24">
        <v>6058</v>
      </c>
      <c r="E8081" t="s">
        <v>1747</v>
      </c>
      <c r="F8081" t="s">
        <v>99</v>
      </c>
      <c r="G8081" t="s">
        <v>1914</v>
      </c>
      <c r="H8081" t="s">
        <v>3133</v>
      </c>
      <c r="I8081" t="s">
        <v>1907</v>
      </c>
      <c r="J8081" t="s">
        <v>1915</v>
      </c>
      <c r="K8081" t="s">
        <v>3066</v>
      </c>
      <c r="L8081" s="24">
        <v>5787464</v>
      </c>
      <c r="M8081" s="25">
        <f>+VLOOKUP(E8081, TC!A:D, 4, FALSE())</f>
        <v>1.1392499999999999</v>
      </c>
      <c r="N8081" s="24">
        <f t="shared" si="630"/>
        <v>1394.99990358472</v>
      </c>
      <c r="O8081" t="str">
        <f t="shared" si="631"/>
        <v>FACTURA</v>
      </c>
      <c r="P8081" t="str">
        <f t="shared" si="632"/>
        <v>2025</v>
      </c>
      <c r="Q8081" t="str">
        <f t="shared" si="633"/>
        <v>06</v>
      </c>
      <c r="R8081" t="str">
        <f>+IFERROR(VLOOKUP(I8081, Listado!A:B, 2, FALSE()), "COMERCIALIZADORA INTERNACIONAL CARIBBEAN EXOTICS S A")</f>
        <v>PIEDRAHITA PEREZ MARIANA</v>
      </c>
      <c r="S8081" s="25">
        <f>+VLOOKUP(E8081, TC!A:D, 2, FALSE())</f>
        <v>4148.72</v>
      </c>
      <c r="T8081" t="str">
        <f t="shared" si="634"/>
        <v>USD</v>
      </c>
    </row>
    <row r="8082" spans="1:20" ht="18.75" hidden="1" customHeight="1" x14ac:dyDescent="0.25">
      <c r="A8082" t="s">
        <v>3127</v>
      </c>
      <c r="B8082" t="s">
        <v>1923</v>
      </c>
      <c r="C8082" t="s">
        <v>1913</v>
      </c>
      <c r="D8082" s="24">
        <v>6058</v>
      </c>
      <c r="E8082" t="s">
        <v>1747</v>
      </c>
      <c r="F8082" t="s">
        <v>99</v>
      </c>
      <c r="G8082" t="s">
        <v>1914</v>
      </c>
      <c r="H8082" t="s">
        <v>3133</v>
      </c>
      <c r="I8082" t="s">
        <v>1907</v>
      </c>
      <c r="J8082" t="s">
        <v>1915</v>
      </c>
      <c r="K8082" t="s">
        <v>3067</v>
      </c>
      <c r="L8082" s="24">
        <v>11220213</v>
      </c>
      <c r="M8082" s="25">
        <f>+VLOOKUP(E8082, TC!A:D, 4, FALSE())</f>
        <v>1.1392499999999999</v>
      </c>
      <c r="N8082" s="24">
        <f t="shared" si="630"/>
        <v>2704.4999421508319</v>
      </c>
      <c r="O8082" t="str">
        <f t="shared" si="631"/>
        <v>FACTURA</v>
      </c>
      <c r="P8082" t="str">
        <f t="shared" si="632"/>
        <v>2025</v>
      </c>
      <c r="Q8082" t="str">
        <f t="shared" si="633"/>
        <v>06</v>
      </c>
      <c r="R8082" t="str">
        <f>+IFERROR(VLOOKUP(I8082, Listado!A:B, 2, FALSE()), "COMERCIALIZADORA INTERNACIONAL CARIBBEAN EXOTICS S A")</f>
        <v>PIEDRAHITA PEREZ MARIANA</v>
      </c>
      <c r="S8082" s="25">
        <f>+VLOOKUP(E8082, TC!A:D, 2, FALSE())</f>
        <v>4148.72</v>
      </c>
      <c r="T8082" t="str">
        <f t="shared" si="634"/>
        <v>USD</v>
      </c>
    </row>
    <row r="8083" spans="1:20" ht="18.75" hidden="1" customHeight="1" x14ac:dyDescent="0.25">
      <c r="A8083" t="s">
        <v>3127</v>
      </c>
      <c r="B8083" t="s">
        <v>1923</v>
      </c>
      <c r="C8083" t="s">
        <v>1913</v>
      </c>
      <c r="D8083" s="24">
        <v>6059</v>
      </c>
      <c r="E8083" t="s">
        <v>1747</v>
      </c>
      <c r="F8083" t="s">
        <v>128</v>
      </c>
      <c r="G8083" t="s">
        <v>112</v>
      </c>
      <c r="H8083" t="s">
        <v>2782</v>
      </c>
      <c r="I8083" t="s">
        <v>1856</v>
      </c>
      <c r="J8083" t="s">
        <v>1930</v>
      </c>
      <c r="K8083" t="s">
        <v>1928</v>
      </c>
      <c r="L8083" s="24">
        <v>544.5</v>
      </c>
      <c r="M8083" s="25">
        <f>+VLOOKUP(E8083, TC!A:D, 4, FALSE())</f>
        <v>1.1392499999999999</v>
      </c>
      <c r="N8083" s="24">
        <f t="shared" si="630"/>
        <v>544.5</v>
      </c>
      <c r="O8083" t="str">
        <f t="shared" si="631"/>
        <v>FACTURA</v>
      </c>
      <c r="P8083" t="str">
        <f t="shared" si="632"/>
        <v>2025</v>
      </c>
      <c r="Q8083" t="str">
        <f t="shared" si="633"/>
        <v>06</v>
      </c>
      <c r="R8083" t="str">
        <f>+IFERROR(VLOOKUP(I8083, Listado!A:B, 2, FALSE()), "COMERCIALIZADORA INTERNACIONAL CARIBBEAN EXOTICS S A")</f>
        <v>HINCAPIE CONTRERAS ERIKA STEFANIA</v>
      </c>
      <c r="S8083" s="25">
        <f>+VLOOKUP(E8083, TC!A:D, 2, FALSE())</f>
        <v>4148.72</v>
      </c>
      <c r="T8083" t="str">
        <f t="shared" si="634"/>
        <v>USD</v>
      </c>
    </row>
    <row r="8084" spans="1:20" ht="18.75" hidden="1" customHeight="1" x14ac:dyDescent="0.25">
      <c r="A8084" t="s">
        <v>3127</v>
      </c>
      <c r="B8084" t="s">
        <v>1923</v>
      </c>
      <c r="C8084" t="s">
        <v>1913</v>
      </c>
      <c r="D8084" s="24">
        <v>6059</v>
      </c>
      <c r="E8084" t="s">
        <v>1747</v>
      </c>
      <c r="F8084" t="s">
        <v>128</v>
      </c>
      <c r="G8084" t="s">
        <v>112</v>
      </c>
      <c r="H8084" t="s">
        <v>2782</v>
      </c>
      <c r="I8084" t="s">
        <v>1856</v>
      </c>
      <c r="J8084" t="s">
        <v>1930</v>
      </c>
      <c r="K8084" t="s">
        <v>1934</v>
      </c>
      <c r="L8084" s="24">
        <v>1579.3</v>
      </c>
      <c r="M8084" s="25">
        <f>+VLOOKUP(E8084, TC!A:D, 4, FALSE())</f>
        <v>1.1392499999999999</v>
      </c>
      <c r="N8084" s="24">
        <f t="shared" si="630"/>
        <v>1579.3</v>
      </c>
      <c r="O8084" t="str">
        <f t="shared" si="631"/>
        <v>FACTURA</v>
      </c>
      <c r="P8084" t="str">
        <f t="shared" si="632"/>
        <v>2025</v>
      </c>
      <c r="Q8084" t="str">
        <f t="shared" si="633"/>
        <v>06</v>
      </c>
      <c r="R8084" t="str">
        <f>+IFERROR(VLOOKUP(I8084, Listado!A:B, 2, FALSE()), "COMERCIALIZADORA INTERNACIONAL CARIBBEAN EXOTICS S A")</f>
        <v>HINCAPIE CONTRERAS ERIKA STEFANIA</v>
      </c>
      <c r="S8084" s="25">
        <f>+VLOOKUP(E8084, TC!A:D, 2, FALSE())</f>
        <v>4148.72</v>
      </c>
      <c r="T8084" t="str">
        <f t="shared" si="634"/>
        <v>USD</v>
      </c>
    </row>
    <row r="8085" spans="1:20" ht="18.75" hidden="1" customHeight="1" x14ac:dyDescent="0.25">
      <c r="A8085" t="s">
        <v>3127</v>
      </c>
      <c r="B8085" t="s">
        <v>5</v>
      </c>
      <c r="C8085" t="s">
        <v>1913</v>
      </c>
      <c r="D8085" s="24">
        <v>12101</v>
      </c>
      <c r="E8085" t="s">
        <v>1747</v>
      </c>
      <c r="F8085" t="s">
        <v>128</v>
      </c>
      <c r="G8085" t="s">
        <v>110</v>
      </c>
      <c r="I8085" t="s">
        <v>1850</v>
      </c>
      <c r="J8085" t="s">
        <v>1919</v>
      </c>
      <c r="K8085" t="s">
        <v>1918</v>
      </c>
      <c r="L8085" s="24">
        <v>201.6</v>
      </c>
      <c r="M8085" s="25">
        <f>+VLOOKUP(E8085, TC!A:D, 4, FALSE())</f>
        <v>1.1392499999999999</v>
      </c>
      <c r="N8085" s="24">
        <f t="shared" si="630"/>
        <v>201.6</v>
      </c>
      <c r="O8085" t="str">
        <f t="shared" si="631"/>
        <v>FACTURA</v>
      </c>
      <c r="P8085" t="str">
        <f t="shared" si="632"/>
        <v>2025</v>
      </c>
      <c r="Q8085" t="str">
        <f t="shared" si="633"/>
        <v>06</v>
      </c>
      <c r="R8085" t="str">
        <f>+IFERROR(VLOOKUP(I8085, Listado!A:B, 2, FALSE()), "COMERCIALIZADORA INTERNACIONAL CARIBBEAN EXOTICS S A")</f>
        <v>PEREZ MEJIA MARIA PAULINA</v>
      </c>
      <c r="S8085" s="25">
        <f>+VLOOKUP(E8085, TC!A:D, 2, FALSE())</f>
        <v>4148.72</v>
      </c>
      <c r="T8085" t="str">
        <f t="shared" si="634"/>
        <v>USD</v>
      </c>
    </row>
    <row r="8086" spans="1:20" ht="18.75" hidden="1" customHeight="1" x14ac:dyDescent="0.25">
      <c r="A8086" t="s">
        <v>3127</v>
      </c>
      <c r="B8086" t="s">
        <v>5</v>
      </c>
      <c r="C8086" t="s">
        <v>1913</v>
      </c>
      <c r="D8086" s="24">
        <v>12102</v>
      </c>
      <c r="E8086" t="s">
        <v>1747</v>
      </c>
      <c r="F8086" t="s">
        <v>128</v>
      </c>
      <c r="G8086" t="s">
        <v>112</v>
      </c>
      <c r="I8086" t="s">
        <v>1893</v>
      </c>
      <c r="J8086" t="s">
        <v>1919</v>
      </c>
      <c r="K8086" t="s">
        <v>1918</v>
      </c>
      <c r="L8086" s="24">
        <v>33.6</v>
      </c>
      <c r="M8086" s="25">
        <f>+VLOOKUP(E8086, TC!A:D, 4, FALSE())</f>
        <v>1.1392499999999999</v>
      </c>
      <c r="N8086" s="24">
        <f t="shared" si="630"/>
        <v>33.6</v>
      </c>
      <c r="O8086" t="str">
        <f t="shared" si="631"/>
        <v>FACTURA</v>
      </c>
      <c r="P8086" t="str">
        <f t="shared" si="632"/>
        <v>2025</v>
      </c>
      <c r="Q8086" t="str">
        <f t="shared" si="633"/>
        <v>06</v>
      </c>
      <c r="R8086" t="str">
        <f>+IFERROR(VLOOKUP(I8086, Listado!A:B, 2, FALSE()), "COMERCIALIZADORA INTERNACIONAL CARIBBEAN EXOTICS S A")</f>
        <v>HINCAPIE CONTRERAS ERIKA STEFANIA</v>
      </c>
      <c r="S8086" s="25">
        <f>+VLOOKUP(E8086, TC!A:D, 2, FALSE())</f>
        <v>4148.72</v>
      </c>
      <c r="T8086" t="str">
        <f t="shared" si="634"/>
        <v>USD</v>
      </c>
    </row>
    <row r="8087" spans="1:20" ht="18.75" hidden="1" customHeight="1" x14ac:dyDescent="0.25">
      <c r="A8087" t="s">
        <v>3127</v>
      </c>
      <c r="B8087" t="s">
        <v>5</v>
      </c>
      <c r="C8087" t="s">
        <v>1913</v>
      </c>
      <c r="D8087" s="24">
        <v>12103</v>
      </c>
      <c r="E8087" t="s">
        <v>1748</v>
      </c>
      <c r="F8087" t="s">
        <v>1924</v>
      </c>
      <c r="G8087" t="s">
        <v>112</v>
      </c>
      <c r="I8087" t="s">
        <v>1863</v>
      </c>
      <c r="J8087" t="s">
        <v>1926</v>
      </c>
      <c r="K8087" t="s">
        <v>1918</v>
      </c>
      <c r="L8087" s="24">
        <v>12</v>
      </c>
      <c r="M8087" s="25">
        <f>+VLOOKUP(E8087, TC!A:D, 4, FALSE())</f>
        <v>1.1433499979452271</v>
      </c>
      <c r="N8087" s="24">
        <f t="shared" si="630"/>
        <v>13.720199975342725</v>
      </c>
      <c r="O8087" t="str">
        <f t="shared" si="631"/>
        <v>FACTURA</v>
      </c>
      <c r="P8087" t="str">
        <f t="shared" si="632"/>
        <v>2025</v>
      </c>
      <c r="Q8087" t="str">
        <f t="shared" si="633"/>
        <v>06</v>
      </c>
      <c r="R8087" t="str">
        <f>+IFERROR(VLOOKUP(I8087, Listado!A:B, 2, FALSE()), "COMERCIALIZADORA INTERNACIONAL CARIBBEAN EXOTICS S A")</f>
        <v>HINCAPIE CONTRERAS ERIKA STEFANIA</v>
      </c>
      <c r="S8087" s="25">
        <f>+VLOOKUP(E8087, TC!A:D, 2, FALSE())</f>
        <v>4136.71</v>
      </c>
      <c r="T8087" t="str">
        <f t="shared" si="634"/>
        <v>EUR</v>
      </c>
    </row>
    <row r="8088" spans="1:20" ht="18.75" hidden="1" customHeight="1" x14ac:dyDescent="0.25">
      <c r="A8088" t="s">
        <v>3127</v>
      </c>
      <c r="B8088" t="s">
        <v>5</v>
      </c>
      <c r="C8088" t="s">
        <v>1913</v>
      </c>
      <c r="D8088" s="24">
        <v>12104</v>
      </c>
      <c r="E8088" t="s">
        <v>1748</v>
      </c>
      <c r="F8088" t="s">
        <v>1924</v>
      </c>
      <c r="G8088" t="s">
        <v>112</v>
      </c>
      <c r="I8088" t="s">
        <v>1863</v>
      </c>
      <c r="J8088" t="s">
        <v>1926</v>
      </c>
      <c r="K8088" t="s">
        <v>1918</v>
      </c>
      <c r="L8088" s="24">
        <v>12</v>
      </c>
      <c r="M8088" s="25">
        <f>+VLOOKUP(E8088, TC!A:D, 4, FALSE())</f>
        <v>1.1433499979452271</v>
      </c>
      <c r="N8088" s="24">
        <f t="shared" si="630"/>
        <v>13.720199975342725</v>
      </c>
      <c r="O8088" t="str">
        <f t="shared" si="631"/>
        <v>FACTURA</v>
      </c>
      <c r="P8088" t="str">
        <f t="shared" si="632"/>
        <v>2025</v>
      </c>
      <c r="Q8088" t="str">
        <f t="shared" si="633"/>
        <v>06</v>
      </c>
      <c r="R8088" t="str">
        <f>+IFERROR(VLOOKUP(I8088, Listado!A:B, 2, FALSE()), "COMERCIALIZADORA INTERNACIONAL CARIBBEAN EXOTICS S A")</f>
        <v>HINCAPIE CONTRERAS ERIKA STEFANIA</v>
      </c>
      <c r="S8088" s="25">
        <f>+VLOOKUP(E8088, TC!A:D, 2, FALSE())</f>
        <v>4136.71</v>
      </c>
      <c r="T8088" t="str">
        <f t="shared" si="634"/>
        <v>EUR</v>
      </c>
    </row>
    <row r="8089" spans="1:20" ht="18.75" hidden="1" customHeight="1" x14ac:dyDescent="0.25">
      <c r="A8089" t="s">
        <v>3127</v>
      </c>
      <c r="B8089" t="s">
        <v>5</v>
      </c>
      <c r="C8089" t="s">
        <v>1970</v>
      </c>
      <c r="D8089" s="24">
        <v>2385</v>
      </c>
      <c r="E8089" t="s">
        <v>1748</v>
      </c>
      <c r="F8089" t="s">
        <v>1924</v>
      </c>
      <c r="G8089" t="s">
        <v>108</v>
      </c>
      <c r="H8089" t="s">
        <v>2012</v>
      </c>
      <c r="I8089" t="s">
        <v>1853</v>
      </c>
      <c r="J8089" t="s">
        <v>1919</v>
      </c>
      <c r="K8089" t="s">
        <v>1958</v>
      </c>
      <c r="L8089" s="24">
        <v>-3956.4</v>
      </c>
      <c r="M8089" s="25">
        <f>+VLOOKUP(E8089, TC!A:D, 4, FALSE())</f>
        <v>1.1433499979452271</v>
      </c>
      <c r="N8089" s="24">
        <f t="shared" si="630"/>
        <v>-4523.549931870496</v>
      </c>
      <c r="O8089" t="str">
        <f t="shared" si="631"/>
        <v>NOTAS</v>
      </c>
      <c r="P8089" t="str">
        <f t="shared" si="632"/>
        <v>2025</v>
      </c>
      <c r="Q8089" t="str">
        <f t="shared" si="633"/>
        <v>06</v>
      </c>
      <c r="R8089" t="str">
        <f>+IFERROR(VLOOKUP(I8089, Listado!A:B, 2, FALSE()), "COMERCIALIZADORA INTERNACIONAL CARIBBEAN EXOTICS S A")</f>
        <v>PIEDRAHITA PEREZ MARIANA</v>
      </c>
      <c r="S8089" s="25">
        <f>+VLOOKUP(E8089, TC!A:D, 2, FALSE())</f>
        <v>4136.71</v>
      </c>
      <c r="T8089" t="str">
        <f t="shared" si="634"/>
        <v>EUR</v>
      </c>
    </row>
    <row r="8090" spans="1:20" ht="18.75" hidden="1" customHeight="1" x14ac:dyDescent="0.25">
      <c r="A8090" t="s">
        <v>3127</v>
      </c>
      <c r="B8090" t="s">
        <v>5</v>
      </c>
      <c r="C8090" t="s">
        <v>1970</v>
      </c>
      <c r="D8090" s="24">
        <v>2385</v>
      </c>
      <c r="E8090" t="s">
        <v>1748</v>
      </c>
      <c r="F8090" t="s">
        <v>1924</v>
      </c>
      <c r="G8090" t="s">
        <v>108</v>
      </c>
      <c r="H8090" t="s">
        <v>2012</v>
      </c>
      <c r="I8090" t="s">
        <v>1853</v>
      </c>
      <c r="J8090" t="s">
        <v>1919</v>
      </c>
      <c r="K8090" t="s">
        <v>1959</v>
      </c>
      <c r="L8090" s="24">
        <v>-600</v>
      </c>
      <c r="M8090" s="25">
        <f>+VLOOKUP(E8090, TC!A:D, 4, FALSE())</f>
        <v>1.1433499979452271</v>
      </c>
      <c r="N8090" s="24">
        <f t="shared" si="630"/>
        <v>-686.00999876713627</v>
      </c>
      <c r="O8090" t="str">
        <f t="shared" si="631"/>
        <v>NOTAS</v>
      </c>
      <c r="P8090" t="str">
        <f t="shared" si="632"/>
        <v>2025</v>
      </c>
      <c r="Q8090" t="str">
        <f t="shared" si="633"/>
        <v>06</v>
      </c>
      <c r="R8090" t="str">
        <f>+IFERROR(VLOOKUP(I8090, Listado!A:B, 2, FALSE()), "COMERCIALIZADORA INTERNACIONAL CARIBBEAN EXOTICS S A")</f>
        <v>PIEDRAHITA PEREZ MARIANA</v>
      </c>
      <c r="S8090" s="25">
        <f>+VLOOKUP(E8090, TC!A:D, 2, FALSE())</f>
        <v>4136.71</v>
      </c>
      <c r="T8090" t="str">
        <f t="shared" si="634"/>
        <v>EUR</v>
      </c>
    </row>
    <row r="8091" spans="1:20" ht="18.75" hidden="1" customHeight="1" x14ac:dyDescent="0.25">
      <c r="A8091" t="s">
        <v>3127</v>
      </c>
      <c r="B8091" t="s">
        <v>5</v>
      </c>
      <c r="C8091" t="s">
        <v>1970</v>
      </c>
      <c r="D8091" s="24">
        <v>2385</v>
      </c>
      <c r="E8091" t="s">
        <v>1748</v>
      </c>
      <c r="F8091" t="s">
        <v>1924</v>
      </c>
      <c r="G8091" t="s">
        <v>108</v>
      </c>
      <c r="H8091" t="s">
        <v>2012</v>
      </c>
      <c r="I8091" t="s">
        <v>1853</v>
      </c>
      <c r="J8091" t="s">
        <v>1919</v>
      </c>
      <c r="K8091" t="s">
        <v>1960</v>
      </c>
      <c r="L8091" s="24">
        <v>-3.6</v>
      </c>
      <c r="M8091" s="25">
        <f>+VLOOKUP(E8091, TC!A:D, 4, FALSE())</f>
        <v>1.1433499979452271</v>
      </c>
      <c r="N8091" s="24">
        <f t="shared" si="630"/>
        <v>-4.1160599926028176</v>
      </c>
      <c r="O8091" t="str">
        <f t="shared" si="631"/>
        <v>NOTAS</v>
      </c>
      <c r="P8091" t="str">
        <f t="shared" si="632"/>
        <v>2025</v>
      </c>
      <c r="Q8091" t="str">
        <f t="shared" si="633"/>
        <v>06</v>
      </c>
      <c r="R8091" t="str">
        <f>+IFERROR(VLOOKUP(I8091, Listado!A:B, 2, FALSE()), "COMERCIALIZADORA INTERNACIONAL CARIBBEAN EXOTICS S A")</f>
        <v>PIEDRAHITA PEREZ MARIANA</v>
      </c>
      <c r="S8091" s="25">
        <f>+VLOOKUP(E8091, TC!A:D, 2, FALSE())</f>
        <v>4136.71</v>
      </c>
      <c r="T8091" t="str">
        <f t="shared" si="634"/>
        <v>EUR</v>
      </c>
    </row>
    <row r="8092" spans="1:20" ht="18.75" hidden="1" customHeight="1" x14ac:dyDescent="0.25">
      <c r="A8092" t="s">
        <v>3127</v>
      </c>
      <c r="B8092" t="s">
        <v>5</v>
      </c>
      <c r="C8092" t="s">
        <v>1970</v>
      </c>
      <c r="D8092" s="24">
        <v>2386</v>
      </c>
      <c r="E8092" t="s">
        <v>1748</v>
      </c>
      <c r="F8092" t="s">
        <v>1924</v>
      </c>
      <c r="G8092" t="s">
        <v>108</v>
      </c>
      <c r="H8092" t="s">
        <v>2012</v>
      </c>
      <c r="I8092" t="s">
        <v>1853</v>
      </c>
      <c r="J8092" t="s">
        <v>1919</v>
      </c>
      <c r="K8092" t="s">
        <v>1958</v>
      </c>
      <c r="L8092" s="24">
        <v>-3888</v>
      </c>
      <c r="M8092" s="25">
        <f>+VLOOKUP(E8092, TC!A:D, 4, FALSE())</f>
        <v>1.1433499979452271</v>
      </c>
      <c r="N8092" s="24">
        <f t="shared" si="630"/>
        <v>-4445.344792011043</v>
      </c>
      <c r="O8092" t="str">
        <f t="shared" si="631"/>
        <v>NOTAS</v>
      </c>
      <c r="P8092" t="str">
        <f t="shared" si="632"/>
        <v>2025</v>
      </c>
      <c r="Q8092" t="str">
        <f t="shared" si="633"/>
        <v>06</v>
      </c>
      <c r="R8092" t="str">
        <f>+IFERROR(VLOOKUP(I8092, Listado!A:B, 2, FALSE()), "COMERCIALIZADORA INTERNACIONAL CARIBBEAN EXOTICS S A")</f>
        <v>PIEDRAHITA PEREZ MARIANA</v>
      </c>
      <c r="S8092" s="25">
        <f>+VLOOKUP(E8092, TC!A:D, 2, FALSE())</f>
        <v>4136.71</v>
      </c>
      <c r="T8092" t="str">
        <f t="shared" si="634"/>
        <v>EUR</v>
      </c>
    </row>
    <row r="8093" spans="1:20" ht="18.75" hidden="1" customHeight="1" x14ac:dyDescent="0.25">
      <c r="A8093" t="s">
        <v>3127</v>
      </c>
      <c r="B8093" t="s">
        <v>5</v>
      </c>
      <c r="C8093" t="s">
        <v>1970</v>
      </c>
      <c r="D8093" s="24">
        <v>2386</v>
      </c>
      <c r="E8093" t="s">
        <v>1748</v>
      </c>
      <c r="F8093" t="s">
        <v>1924</v>
      </c>
      <c r="G8093" t="s">
        <v>108</v>
      </c>
      <c r="H8093" t="s">
        <v>2012</v>
      </c>
      <c r="I8093" t="s">
        <v>1853</v>
      </c>
      <c r="J8093" t="s">
        <v>1919</v>
      </c>
      <c r="K8093" t="s">
        <v>1959</v>
      </c>
      <c r="L8093" s="24">
        <v>-670</v>
      </c>
      <c r="M8093" s="25">
        <f>+VLOOKUP(E8093, TC!A:D, 4, FALSE())</f>
        <v>1.1433499979452271</v>
      </c>
      <c r="N8093" s="24">
        <f t="shared" si="630"/>
        <v>-766.04449862330216</v>
      </c>
      <c r="O8093" t="str">
        <f t="shared" si="631"/>
        <v>NOTAS</v>
      </c>
      <c r="P8093" t="str">
        <f t="shared" si="632"/>
        <v>2025</v>
      </c>
      <c r="Q8093" t="str">
        <f t="shared" si="633"/>
        <v>06</v>
      </c>
      <c r="R8093" t="str">
        <f>+IFERROR(VLOOKUP(I8093, Listado!A:B, 2, FALSE()), "COMERCIALIZADORA INTERNACIONAL CARIBBEAN EXOTICS S A")</f>
        <v>PIEDRAHITA PEREZ MARIANA</v>
      </c>
      <c r="S8093" s="25">
        <f>+VLOOKUP(E8093, TC!A:D, 2, FALSE())</f>
        <v>4136.71</v>
      </c>
      <c r="T8093" t="str">
        <f t="shared" si="634"/>
        <v>EUR</v>
      </c>
    </row>
    <row r="8094" spans="1:20" ht="18.75" hidden="1" customHeight="1" x14ac:dyDescent="0.25">
      <c r="A8094" t="s">
        <v>3127</v>
      </c>
      <c r="B8094" t="s">
        <v>5</v>
      </c>
      <c r="C8094" t="s">
        <v>1970</v>
      </c>
      <c r="D8094" s="24">
        <v>2386</v>
      </c>
      <c r="E8094" t="s">
        <v>1748</v>
      </c>
      <c r="F8094" t="s">
        <v>1924</v>
      </c>
      <c r="G8094" t="s">
        <v>108</v>
      </c>
      <c r="H8094" t="s">
        <v>2012</v>
      </c>
      <c r="I8094" t="s">
        <v>1853</v>
      </c>
      <c r="J8094" t="s">
        <v>1919</v>
      </c>
      <c r="K8094" t="s">
        <v>1960</v>
      </c>
      <c r="L8094" s="24">
        <v>-2</v>
      </c>
      <c r="M8094" s="25">
        <f>+VLOOKUP(E8094, TC!A:D, 4, FALSE())</f>
        <v>1.1433499979452271</v>
      </c>
      <c r="N8094" s="24">
        <f t="shared" si="630"/>
        <v>-2.2866999958904541</v>
      </c>
      <c r="O8094" t="str">
        <f t="shared" si="631"/>
        <v>NOTAS</v>
      </c>
      <c r="P8094" t="str">
        <f t="shared" si="632"/>
        <v>2025</v>
      </c>
      <c r="Q8094" t="str">
        <f t="shared" si="633"/>
        <v>06</v>
      </c>
      <c r="R8094" t="str">
        <f>+IFERROR(VLOOKUP(I8094, Listado!A:B, 2, FALSE()), "COMERCIALIZADORA INTERNACIONAL CARIBBEAN EXOTICS S A")</f>
        <v>PIEDRAHITA PEREZ MARIANA</v>
      </c>
      <c r="S8094" s="25">
        <f>+VLOOKUP(E8094, TC!A:D, 2, FALSE())</f>
        <v>4136.71</v>
      </c>
      <c r="T8094" t="str">
        <f t="shared" si="634"/>
        <v>EUR</v>
      </c>
    </row>
    <row r="8095" spans="1:20" ht="18.75" hidden="1" customHeight="1" x14ac:dyDescent="0.25">
      <c r="A8095" t="s">
        <v>3127</v>
      </c>
      <c r="B8095" t="s">
        <v>5</v>
      </c>
      <c r="C8095" t="s">
        <v>1970</v>
      </c>
      <c r="D8095" s="24">
        <v>2387</v>
      </c>
      <c r="E8095" t="s">
        <v>1748</v>
      </c>
      <c r="F8095" t="s">
        <v>128</v>
      </c>
      <c r="G8095" t="s">
        <v>110</v>
      </c>
      <c r="H8095" t="s">
        <v>3134</v>
      </c>
      <c r="I8095" t="s">
        <v>1851</v>
      </c>
      <c r="J8095" t="s">
        <v>1940</v>
      </c>
      <c r="K8095" t="s">
        <v>42</v>
      </c>
      <c r="L8095" s="24">
        <v>-1589.2</v>
      </c>
      <c r="M8095" s="25">
        <f>+VLOOKUP(E8095, TC!A:D, 4, FALSE())</f>
        <v>1.1433499979452271</v>
      </c>
      <c r="N8095" s="24">
        <f t="shared" si="630"/>
        <v>-1589.2</v>
      </c>
      <c r="O8095" t="str">
        <f t="shared" si="631"/>
        <v>NOTAS</v>
      </c>
      <c r="P8095" t="str">
        <f t="shared" si="632"/>
        <v>2025</v>
      </c>
      <c r="Q8095" t="str">
        <f t="shared" si="633"/>
        <v>06</v>
      </c>
      <c r="R8095" t="str">
        <f>+IFERROR(VLOOKUP(I8095, Listado!A:B, 2, FALSE()), "COMERCIALIZADORA INTERNACIONAL CARIBBEAN EXOTICS S A")</f>
        <v>PEREZ MEJIA MARIA PAULINA</v>
      </c>
      <c r="S8095" s="25">
        <f>+VLOOKUP(E8095, TC!A:D, 2, FALSE())</f>
        <v>4136.71</v>
      </c>
      <c r="T8095" t="str">
        <f t="shared" si="634"/>
        <v>USD</v>
      </c>
    </row>
    <row r="8096" spans="1:20" ht="18.75" hidden="1" customHeight="1" x14ac:dyDescent="0.25">
      <c r="A8096" t="s">
        <v>3127</v>
      </c>
      <c r="B8096" t="s">
        <v>5</v>
      </c>
      <c r="C8096" t="s">
        <v>1970</v>
      </c>
      <c r="D8096" s="24">
        <v>2388</v>
      </c>
      <c r="E8096" t="s">
        <v>1748</v>
      </c>
      <c r="F8096" t="s">
        <v>128</v>
      </c>
      <c r="G8096" t="s">
        <v>110</v>
      </c>
      <c r="H8096" t="s">
        <v>2012</v>
      </c>
      <c r="I8096" t="s">
        <v>1851</v>
      </c>
      <c r="J8096" t="s">
        <v>1940</v>
      </c>
      <c r="K8096" t="s">
        <v>42</v>
      </c>
      <c r="L8096" s="24">
        <v>-1459.05</v>
      </c>
      <c r="M8096" s="25">
        <f>+VLOOKUP(E8096, TC!A:D, 4, FALSE())</f>
        <v>1.1433499979452271</v>
      </c>
      <c r="N8096" s="24">
        <f t="shared" si="630"/>
        <v>-1459.05</v>
      </c>
      <c r="O8096" t="str">
        <f t="shared" si="631"/>
        <v>NOTAS</v>
      </c>
      <c r="P8096" t="str">
        <f t="shared" si="632"/>
        <v>2025</v>
      </c>
      <c r="Q8096" t="str">
        <f t="shared" si="633"/>
        <v>06</v>
      </c>
      <c r="R8096" t="str">
        <f>+IFERROR(VLOOKUP(I8096, Listado!A:B, 2, FALSE()), "COMERCIALIZADORA INTERNACIONAL CARIBBEAN EXOTICS S A")</f>
        <v>PEREZ MEJIA MARIA PAULINA</v>
      </c>
      <c r="S8096" s="25">
        <f>+VLOOKUP(E8096, TC!A:D, 2, FALSE())</f>
        <v>4136.71</v>
      </c>
      <c r="T8096" t="str">
        <f t="shared" si="634"/>
        <v>USD</v>
      </c>
    </row>
    <row r="8097" spans="1:20" ht="18.75" hidden="1" customHeight="1" x14ac:dyDescent="0.25">
      <c r="A8097" t="s">
        <v>3127</v>
      </c>
      <c r="B8097" t="s">
        <v>5</v>
      </c>
      <c r="C8097" t="s">
        <v>1970</v>
      </c>
      <c r="D8097" s="24">
        <v>2389</v>
      </c>
      <c r="E8097" t="s">
        <v>1748</v>
      </c>
      <c r="F8097" t="s">
        <v>1924</v>
      </c>
      <c r="G8097" t="s">
        <v>108</v>
      </c>
      <c r="H8097" t="s">
        <v>2412</v>
      </c>
      <c r="I8097" t="s">
        <v>1894</v>
      </c>
      <c r="J8097" t="s">
        <v>1919</v>
      </c>
      <c r="K8097" t="s">
        <v>58</v>
      </c>
      <c r="L8097" s="24">
        <v>-4865.55</v>
      </c>
      <c r="M8097" s="25">
        <f>+VLOOKUP(E8097, TC!A:D, 4, FALSE())</f>
        <v>1.1433499979452271</v>
      </c>
      <c r="N8097" s="24">
        <f t="shared" si="630"/>
        <v>-5563.0265825023998</v>
      </c>
      <c r="O8097" t="str">
        <f t="shared" si="631"/>
        <v>NOTAS</v>
      </c>
      <c r="P8097" t="str">
        <f t="shared" si="632"/>
        <v>2025</v>
      </c>
      <c r="Q8097" t="str">
        <f t="shared" si="633"/>
        <v>06</v>
      </c>
      <c r="R8097" t="str">
        <f>+IFERROR(VLOOKUP(I8097, Listado!A:B, 2, FALSE()), "COMERCIALIZADORA INTERNACIONAL CARIBBEAN EXOTICS S A")</f>
        <v>PIEDRAHITA PEREZ MARIANA</v>
      </c>
      <c r="S8097" s="25">
        <f>+VLOOKUP(E8097, TC!A:D, 2, FALSE())</f>
        <v>4136.71</v>
      </c>
      <c r="T8097" t="str">
        <f t="shared" si="634"/>
        <v>EUR</v>
      </c>
    </row>
    <row r="8098" spans="1:20" ht="18.75" hidden="1" customHeight="1" x14ac:dyDescent="0.25">
      <c r="A8098" t="s">
        <v>3127</v>
      </c>
      <c r="B8098" t="s">
        <v>5</v>
      </c>
      <c r="C8098" t="s">
        <v>1970</v>
      </c>
      <c r="D8098" s="24">
        <v>2390</v>
      </c>
      <c r="E8098" t="s">
        <v>1748</v>
      </c>
      <c r="F8098" t="s">
        <v>128</v>
      </c>
      <c r="G8098" t="s">
        <v>110</v>
      </c>
      <c r="H8098" t="s">
        <v>2012</v>
      </c>
      <c r="I8098" t="s">
        <v>1883</v>
      </c>
      <c r="J8098" t="s">
        <v>1984</v>
      </c>
      <c r="K8098" t="s">
        <v>2382</v>
      </c>
      <c r="L8098" s="24">
        <v>-4067.58</v>
      </c>
      <c r="M8098" s="25">
        <f>+VLOOKUP(E8098, TC!A:D, 4, FALSE())</f>
        <v>1.1433499979452271</v>
      </c>
      <c r="N8098" s="24">
        <f t="shared" si="630"/>
        <v>-4067.58</v>
      </c>
      <c r="O8098" t="str">
        <f t="shared" si="631"/>
        <v>NOTAS</v>
      </c>
      <c r="P8098" t="str">
        <f t="shared" si="632"/>
        <v>2025</v>
      </c>
      <c r="Q8098" t="str">
        <f t="shared" si="633"/>
        <v>06</v>
      </c>
      <c r="R8098" t="str">
        <f>+IFERROR(VLOOKUP(I8098, Listado!A:B, 2, FALSE()), "COMERCIALIZADORA INTERNACIONAL CARIBBEAN EXOTICS S A")</f>
        <v>PEREZ MEJIA MARIA PAULINA</v>
      </c>
      <c r="S8098" s="25">
        <f>+VLOOKUP(E8098, TC!A:D, 2, FALSE())</f>
        <v>4136.71</v>
      </c>
      <c r="T8098" t="str">
        <f t="shared" si="634"/>
        <v>USD</v>
      </c>
    </row>
    <row r="8099" spans="1:20" ht="18.75" hidden="1" customHeight="1" x14ac:dyDescent="0.25">
      <c r="A8099" t="s">
        <v>3127</v>
      </c>
      <c r="B8099" t="s">
        <v>5</v>
      </c>
      <c r="C8099" t="s">
        <v>1970</v>
      </c>
      <c r="D8099" s="24">
        <v>2391</v>
      </c>
      <c r="E8099" t="s">
        <v>1748</v>
      </c>
      <c r="F8099" t="s">
        <v>128</v>
      </c>
      <c r="G8099" t="s">
        <v>110</v>
      </c>
      <c r="H8099" t="s">
        <v>2226</v>
      </c>
      <c r="I8099" t="s">
        <v>1851</v>
      </c>
      <c r="J8099" t="s">
        <v>1940</v>
      </c>
      <c r="K8099" t="s">
        <v>1918</v>
      </c>
      <c r="L8099" s="24">
        <v>-12</v>
      </c>
      <c r="M8099" s="25">
        <f>+VLOOKUP(E8099, TC!A:D, 4, FALSE())</f>
        <v>1.1433499979452271</v>
      </c>
      <c r="N8099" s="24">
        <f t="shared" si="630"/>
        <v>-12</v>
      </c>
      <c r="O8099" t="str">
        <f t="shared" si="631"/>
        <v>ANULACIÓN FE</v>
      </c>
      <c r="P8099" t="str">
        <f t="shared" si="632"/>
        <v>2025</v>
      </c>
      <c r="Q8099" t="str">
        <f t="shared" si="633"/>
        <v>06</v>
      </c>
      <c r="R8099" t="str">
        <f>+IFERROR(VLOOKUP(I8099, Listado!A:B, 2, FALSE()), "COMERCIALIZADORA INTERNACIONAL CARIBBEAN EXOTICS S A")</f>
        <v>PEREZ MEJIA MARIA PAULINA</v>
      </c>
      <c r="S8099" s="25">
        <f>+VLOOKUP(E8099, TC!A:D, 2, FALSE())</f>
        <v>4136.71</v>
      </c>
      <c r="T8099" t="str">
        <f t="shared" si="634"/>
        <v>USD</v>
      </c>
    </row>
    <row r="8100" spans="1:20" ht="18.75" hidden="1" customHeight="1" x14ac:dyDescent="0.25">
      <c r="A8100" t="s">
        <v>3127</v>
      </c>
      <c r="B8100" t="s">
        <v>5</v>
      </c>
      <c r="C8100" t="s">
        <v>1913</v>
      </c>
      <c r="D8100" s="24">
        <v>12105</v>
      </c>
      <c r="E8100" t="s">
        <v>1749</v>
      </c>
      <c r="F8100" t="s">
        <v>99</v>
      </c>
      <c r="G8100" t="s">
        <v>113</v>
      </c>
      <c r="I8100" t="s">
        <v>1858</v>
      </c>
      <c r="J8100" t="s">
        <v>1915</v>
      </c>
      <c r="K8100" t="s">
        <v>1920</v>
      </c>
      <c r="L8100" s="24">
        <v>1152000</v>
      </c>
      <c r="M8100" s="25">
        <f>+VLOOKUP(E8100, TC!A:D, 4, FALSE())</f>
        <v>1.1457499981742272</v>
      </c>
      <c r="N8100" s="24">
        <f t="shared" si="630"/>
        <v>1152000</v>
      </c>
      <c r="O8100" t="str">
        <f t="shared" si="631"/>
        <v>FACTURA</v>
      </c>
      <c r="P8100" t="str">
        <f t="shared" si="632"/>
        <v>2025</v>
      </c>
      <c r="Q8100" t="str">
        <f t="shared" si="633"/>
        <v>06</v>
      </c>
      <c r="R8100" t="str">
        <f>+IFERROR(VLOOKUP(I8100, Listado!A:B, 2, FALSE()), "COMERCIALIZADORA INTERNACIONAL CARIBBEAN EXOTICS S A")</f>
        <v>LONDOÑO ECHEVERRI ALEJANDRA</v>
      </c>
      <c r="S8100" s="25">
        <f>+VLOOKUP(E8100, TC!A:D, 2, FALSE())</f>
        <v>4107.8500000000004</v>
      </c>
      <c r="T8100" t="str">
        <f t="shared" si="634"/>
        <v>COP</v>
      </c>
    </row>
    <row r="8101" spans="1:20" ht="18.75" hidden="1" customHeight="1" x14ac:dyDescent="0.25">
      <c r="A8101" t="s">
        <v>3127</v>
      </c>
      <c r="B8101" t="s">
        <v>5</v>
      </c>
      <c r="C8101" t="s">
        <v>1913</v>
      </c>
      <c r="D8101" s="24">
        <v>12106</v>
      </c>
      <c r="E8101" t="s">
        <v>1749</v>
      </c>
      <c r="F8101" t="s">
        <v>99</v>
      </c>
      <c r="G8101" t="s">
        <v>113</v>
      </c>
      <c r="I8101" t="s">
        <v>1858</v>
      </c>
      <c r="J8101" t="s">
        <v>1915</v>
      </c>
      <c r="K8101" t="s">
        <v>1920</v>
      </c>
      <c r="L8101" s="24">
        <v>1152000</v>
      </c>
      <c r="M8101" s="25">
        <f>+VLOOKUP(E8101, TC!A:D, 4, FALSE())</f>
        <v>1.1457499981742272</v>
      </c>
      <c r="N8101" s="24">
        <f t="shared" si="630"/>
        <v>1152000</v>
      </c>
      <c r="O8101" t="str">
        <f t="shared" si="631"/>
        <v>FACTURA</v>
      </c>
      <c r="P8101" t="str">
        <f t="shared" si="632"/>
        <v>2025</v>
      </c>
      <c r="Q8101" t="str">
        <f t="shared" si="633"/>
        <v>06</v>
      </c>
      <c r="R8101" t="str">
        <f>+IFERROR(VLOOKUP(I8101, Listado!A:B, 2, FALSE()), "COMERCIALIZADORA INTERNACIONAL CARIBBEAN EXOTICS S A")</f>
        <v>LONDOÑO ECHEVERRI ALEJANDRA</v>
      </c>
      <c r="S8101" s="25">
        <f>+VLOOKUP(E8101, TC!A:D, 2, FALSE())</f>
        <v>4107.8500000000004</v>
      </c>
      <c r="T8101" t="str">
        <f t="shared" si="634"/>
        <v>COP</v>
      </c>
    </row>
    <row r="8102" spans="1:20" ht="18.75" hidden="1" customHeight="1" x14ac:dyDescent="0.25">
      <c r="A8102" t="s">
        <v>3127</v>
      </c>
      <c r="B8102" t="s">
        <v>5</v>
      </c>
      <c r="C8102" t="s">
        <v>1913</v>
      </c>
      <c r="D8102" s="24">
        <v>12107</v>
      </c>
      <c r="E8102" t="s">
        <v>1749</v>
      </c>
      <c r="F8102" t="s">
        <v>99</v>
      </c>
      <c r="G8102" t="s">
        <v>113</v>
      </c>
      <c r="I8102" t="s">
        <v>1859</v>
      </c>
      <c r="J8102" t="s">
        <v>1915</v>
      </c>
      <c r="K8102" t="s">
        <v>1916</v>
      </c>
      <c r="L8102" s="24">
        <v>6472800</v>
      </c>
      <c r="M8102" s="25">
        <f>+VLOOKUP(E8102, TC!A:D, 4, FALSE())</f>
        <v>1.1457499981742272</v>
      </c>
      <c r="N8102" s="24">
        <f t="shared" si="630"/>
        <v>6472800</v>
      </c>
      <c r="O8102" t="str">
        <f t="shared" si="631"/>
        <v>FACTURA</v>
      </c>
      <c r="P8102" t="str">
        <f t="shared" si="632"/>
        <v>2025</v>
      </c>
      <c r="Q8102" t="str">
        <f t="shared" si="633"/>
        <v>06</v>
      </c>
      <c r="R8102" t="str">
        <f>+IFERROR(VLOOKUP(I8102, Listado!A:B, 2, FALSE()), "COMERCIALIZADORA INTERNACIONAL CARIBBEAN EXOTICS S A")</f>
        <v>LONDOÑO ECHEVERRI ALEJANDRA</v>
      </c>
      <c r="S8102" s="25">
        <f>+VLOOKUP(E8102, TC!A:D, 2, FALSE())</f>
        <v>4107.8500000000004</v>
      </c>
      <c r="T8102" t="str">
        <f t="shared" si="634"/>
        <v>COP</v>
      </c>
    </row>
    <row r="8103" spans="1:20" ht="18.75" hidden="1" customHeight="1" x14ac:dyDescent="0.25">
      <c r="A8103" t="s">
        <v>3127</v>
      </c>
      <c r="B8103" t="s">
        <v>5</v>
      </c>
      <c r="C8103" t="s">
        <v>1913</v>
      </c>
      <c r="D8103" s="24">
        <v>12108</v>
      </c>
      <c r="E8103" t="s">
        <v>1749</v>
      </c>
      <c r="F8103" t="s">
        <v>99</v>
      </c>
      <c r="G8103" t="s">
        <v>1914</v>
      </c>
      <c r="H8103" t="s">
        <v>3135</v>
      </c>
      <c r="I8103" t="s">
        <v>1921</v>
      </c>
      <c r="J8103" t="s">
        <v>1915</v>
      </c>
      <c r="K8103" t="s">
        <v>1922</v>
      </c>
      <c r="L8103" s="24">
        <v>80850</v>
      </c>
      <c r="M8103" s="25">
        <f>+VLOOKUP(E8103, TC!A:D, 4, FALSE())</f>
        <v>1.1457499981742272</v>
      </c>
      <c r="N8103" s="24">
        <f t="shared" si="630"/>
        <v>80850</v>
      </c>
      <c r="O8103" t="str">
        <f t="shared" si="631"/>
        <v>FACTURA</v>
      </c>
      <c r="P8103" t="str">
        <f t="shared" si="632"/>
        <v>2025</v>
      </c>
      <c r="Q8103" t="str">
        <f t="shared" si="633"/>
        <v>06</v>
      </c>
      <c r="R8103" t="str">
        <f>+IFERROR(VLOOKUP(I8103, Listado!A:B, 2, FALSE()), "COMERCIALIZADORA INTERNACIONAL CARIBBEAN EXOTICS S A")</f>
        <v>COMERCIALIZADORA INTERNACIONAL CARIBBEAN EXOTICS S A</v>
      </c>
      <c r="S8103" s="25">
        <f>+VLOOKUP(E8103, TC!A:D, 2, FALSE())</f>
        <v>4107.8500000000004</v>
      </c>
      <c r="T8103" t="str">
        <f t="shared" si="634"/>
        <v>COP</v>
      </c>
    </row>
    <row r="8104" spans="1:20" ht="18.75" hidden="1" customHeight="1" x14ac:dyDescent="0.25">
      <c r="A8104" t="s">
        <v>3127</v>
      </c>
      <c r="B8104" t="s">
        <v>5</v>
      </c>
      <c r="C8104" t="s">
        <v>1913</v>
      </c>
      <c r="D8104" s="24">
        <v>12109</v>
      </c>
      <c r="E8104" t="s">
        <v>1749</v>
      </c>
      <c r="F8104" t="s">
        <v>1924</v>
      </c>
      <c r="G8104" t="s">
        <v>110</v>
      </c>
      <c r="H8104" t="s">
        <v>3136</v>
      </c>
      <c r="I8104" t="s">
        <v>1848</v>
      </c>
      <c r="J8104" t="s">
        <v>1917</v>
      </c>
      <c r="K8104" t="s">
        <v>23</v>
      </c>
      <c r="L8104" s="24">
        <v>1872</v>
      </c>
      <c r="M8104" s="25">
        <f>+VLOOKUP(E8104, TC!A:D, 4, FALSE())</f>
        <v>1.1457499981742272</v>
      </c>
      <c r="N8104" s="24">
        <f t="shared" si="630"/>
        <v>2144.8439965821531</v>
      </c>
      <c r="O8104" t="str">
        <f t="shared" si="631"/>
        <v>FACTURA</v>
      </c>
      <c r="P8104" t="str">
        <f t="shared" si="632"/>
        <v>2025</v>
      </c>
      <c r="Q8104" t="str">
        <f t="shared" si="633"/>
        <v>06</v>
      </c>
      <c r="R8104" t="str">
        <f>+IFERROR(VLOOKUP(I8104, Listado!A:B, 2, FALSE()), "COMERCIALIZADORA INTERNACIONAL CARIBBEAN EXOTICS S A")</f>
        <v>PEREZ MEJIA MARIA PAULINA</v>
      </c>
      <c r="S8104" s="25">
        <f>+VLOOKUP(E8104, TC!A:D, 2, FALSE())</f>
        <v>4107.8500000000004</v>
      </c>
      <c r="T8104" t="str">
        <f t="shared" si="634"/>
        <v>EUR</v>
      </c>
    </row>
    <row r="8105" spans="1:20" ht="18.75" hidden="1" customHeight="1" x14ac:dyDescent="0.25">
      <c r="A8105" t="s">
        <v>3127</v>
      </c>
      <c r="B8105" t="s">
        <v>5</v>
      </c>
      <c r="C8105" t="s">
        <v>1913</v>
      </c>
      <c r="D8105" s="24">
        <v>12109</v>
      </c>
      <c r="E8105" t="s">
        <v>1749</v>
      </c>
      <c r="F8105" t="s">
        <v>1924</v>
      </c>
      <c r="G8105" t="s">
        <v>110</v>
      </c>
      <c r="H8105" t="s">
        <v>3136</v>
      </c>
      <c r="I8105" t="s">
        <v>1848</v>
      </c>
      <c r="J8105" t="s">
        <v>1917</v>
      </c>
      <c r="K8105" t="s">
        <v>39</v>
      </c>
      <c r="L8105" s="24">
        <v>781</v>
      </c>
      <c r="M8105" s="25">
        <f>+VLOOKUP(E8105, TC!A:D, 4, FALSE())</f>
        <v>1.1457499981742272</v>
      </c>
      <c r="N8105" s="24">
        <f t="shared" si="630"/>
        <v>894.83074857407144</v>
      </c>
      <c r="O8105" t="str">
        <f t="shared" si="631"/>
        <v>FACTURA</v>
      </c>
      <c r="P8105" t="str">
        <f t="shared" si="632"/>
        <v>2025</v>
      </c>
      <c r="Q8105" t="str">
        <f t="shared" si="633"/>
        <v>06</v>
      </c>
      <c r="R8105" t="str">
        <f>+IFERROR(VLOOKUP(I8105, Listado!A:B, 2, FALSE()), "COMERCIALIZADORA INTERNACIONAL CARIBBEAN EXOTICS S A")</f>
        <v>PEREZ MEJIA MARIA PAULINA</v>
      </c>
      <c r="S8105" s="25">
        <f>+VLOOKUP(E8105, TC!A:D, 2, FALSE())</f>
        <v>4107.8500000000004</v>
      </c>
      <c r="T8105" t="str">
        <f t="shared" si="634"/>
        <v>EUR</v>
      </c>
    </row>
    <row r="8106" spans="1:20" ht="18.75" hidden="1" customHeight="1" x14ac:dyDescent="0.25">
      <c r="A8106" t="s">
        <v>3127</v>
      </c>
      <c r="B8106" t="s">
        <v>5</v>
      </c>
      <c r="C8106" t="s">
        <v>1913</v>
      </c>
      <c r="D8106" s="24">
        <v>12109</v>
      </c>
      <c r="E8106" t="s">
        <v>1749</v>
      </c>
      <c r="F8106" t="s">
        <v>1924</v>
      </c>
      <c r="G8106" t="s">
        <v>110</v>
      </c>
      <c r="H8106" t="s">
        <v>3136</v>
      </c>
      <c r="I8106" t="s">
        <v>1848</v>
      </c>
      <c r="J8106" t="s">
        <v>1917</v>
      </c>
      <c r="K8106" t="s">
        <v>38</v>
      </c>
      <c r="L8106" s="24">
        <v>5737.2</v>
      </c>
      <c r="M8106" s="25">
        <f>+VLOOKUP(E8106, TC!A:D, 4, FALSE())</f>
        <v>1.1457499981742272</v>
      </c>
      <c r="N8106" s="24">
        <f t="shared" si="630"/>
        <v>6573.3968895251755</v>
      </c>
      <c r="O8106" t="str">
        <f t="shared" si="631"/>
        <v>FACTURA</v>
      </c>
      <c r="P8106" t="str">
        <f t="shared" si="632"/>
        <v>2025</v>
      </c>
      <c r="Q8106" t="str">
        <f t="shared" si="633"/>
        <v>06</v>
      </c>
      <c r="R8106" t="str">
        <f>+IFERROR(VLOOKUP(I8106, Listado!A:B, 2, FALSE()), "COMERCIALIZADORA INTERNACIONAL CARIBBEAN EXOTICS S A")</f>
        <v>PEREZ MEJIA MARIA PAULINA</v>
      </c>
      <c r="S8106" s="25">
        <f>+VLOOKUP(E8106, TC!A:D, 2, FALSE())</f>
        <v>4107.8500000000004</v>
      </c>
      <c r="T8106" t="str">
        <f t="shared" si="634"/>
        <v>EUR</v>
      </c>
    </row>
    <row r="8107" spans="1:20" ht="18.75" hidden="1" customHeight="1" x14ac:dyDescent="0.25">
      <c r="A8107" t="s">
        <v>3127</v>
      </c>
      <c r="B8107" t="s">
        <v>5</v>
      </c>
      <c r="C8107" t="s">
        <v>1913</v>
      </c>
      <c r="D8107" s="24">
        <v>12109</v>
      </c>
      <c r="E8107" t="s">
        <v>1749</v>
      </c>
      <c r="F8107" t="s">
        <v>1924</v>
      </c>
      <c r="G8107" t="s">
        <v>110</v>
      </c>
      <c r="H8107" t="s">
        <v>3136</v>
      </c>
      <c r="I8107" t="s">
        <v>1848</v>
      </c>
      <c r="J8107" t="s">
        <v>1917</v>
      </c>
      <c r="K8107" t="s">
        <v>14</v>
      </c>
      <c r="L8107" s="24">
        <v>2980</v>
      </c>
      <c r="M8107" s="25">
        <f>+VLOOKUP(E8107, TC!A:D, 4, FALSE())</f>
        <v>1.1457499981742272</v>
      </c>
      <c r="N8107" s="24">
        <f t="shared" si="630"/>
        <v>3414.3349945591972</v>
      </c>
      <c r="O8107" t="str">
        <f t="shared" si="631"/>
        <v>FACTURA</v>
      </c>
      <c r="P8107" t="str">
        <f t="shared" si="632"/>
        <v>2025</v>
      </c>
      <c r="Q8107" t="str">
        <f t="shared" si="633"/>
        <v>06</v>
      </c>
      <c r="R8107" t="str">
        <f>+IFERROR(VLOOKUP(I8107, Listado!A:B, 2, FALSE()), "COMERCIALIZADORA INTERNACIONAL CARIBBEAN EXOTICS S A")</f>
        <v>PEREZ MEJIA MARIA PAULINA</v>
      </c>
      <c r="S8107" s="25">
        <f>+VLOOKUP(E8107, TC!A:D, 2, FALSE())</f>
        <v>4107.8500000000004</v>
      </c>
      <c r="T8107" t="str">
        <f t="shared" si="634"/>
        <v>EUR</v>
      </c>
    </row>
    <row r="8108" spans="1:20" ht="18.75" hidden="1" customHeight="1" x14ac:dyDescent="0.25">
      <c r="A8108" t="s">
        <v>3127</v>
      </c>
      <c r="B8108" t="s">
        <v>5</v>
      </c>
      <c r="C8108" t="s">
        <v>1913</v>
      </c>
      <c r="D8108" s="24">
        <v>12110</v>
      </c>
      <c r="E8108" t="s">
        <v>1749</v>
      </c>
      <c r="F8108" t="s">
        <v>128</v>
      </c>
      <c r="G8108" t="s">
        <v>110</v>
      </c>
      <c r="H8108" t="s">
        <v>3137</v>
      </c>
      <c r="I8108" t="s">
        <v>1851</v>
      </c>
      <c r="J8108" t="s">
        <v>1940</v>
      </c>
      <c r="K8108" t="s">
        <v>19</v>
      </c>
      <c r="L8108" s="24">
        <v>3680</v>
      </c>
      <c r="M8108" s="25">
        <f>+VLOOKUP(E8108, TC!A:D, 4, FALSE())</f>
        <v>1.1457499981742272</v>
      </c>
      <c r="N8108" s="24">
        <f t="shared" si="630"/>
        <v>3680</v>
      </c>
      <c r="O8108" t="str">
        <f t="shared" si="631"/>
        <v>FACTURA</v>
      </c>
      <c r="P8108" t="str">
        <f t="shared" si="632"/>
        <v>2025</v>
      </c>
      <c r="Q8108" t="str">
        <f t="shared" si="633"/>
        <v>06</v>
      </c>
      <c r="R8108" t="str">
        <f>+IFERROR(VLOOKUP(I8108, Listado!A:B, 2, FALSE()), "COMERCIALIZADORA INTERNACIONAL CARIBBEAN EXOTICS S A")</f>
        <v>PEREZ MEJIA MARIA PAULINA</v>
      </c>
      <c r="S8108" s="25">
        <f>+VLOOKUP(E8108, TC!A:D, 2, FALSE())</f>
        <v>4107.8500000000004</v>
      </c>
      <c r="T8108" t="str">
        <f t="shared" si="634"/>
        <v>USD</v>
      </c>
    </row>
    <row r="8109" spans="1:20" ht="18.75" hidden="1" customHeight="1" x14ac:dyDescent="0.25">
      <c r="A8109" t="s">
        <v>3127</v>
      </c>
      <c r="B8109" t="s">
        <v>5</v>
      </c>
      <c r="C8109" t="s">
        <v>1913</v>
      </c>
      <c r="D8109" s="24">
        <v>12110</v>
      </c>
      <c r="E8109" t="s">
        <v>1749</v>
      </c>
      <c r="F8109" t="s">
        <v>128</v>
      </c>
      <c r="G8109" t="s">
        <v>110</v>
      </c>
      <c r="H8109" t="s">
        <v>3137</v>
      </c>
      <c r="I8109" t="s">
        <v>1851</v>
      </c>
      <c r="J8109" t="s">
        <v>1940</v>
      </c>
      <c r="K8109" t="s">
        <v>50</v>
      </c>
      <c r="L8109" s="24">
        <v>3074.4</v>
      </c>
      <c r="M8109" s="25">
        <f>+VLOOKUP(E8109, TC!A:D, 4, FALSE())</f>
        <v>1.1457499981742272</v>
      </c>
      <c r="N8109" s="24">
        <f t="shared" si="630"/>
        <v>3074.4</v>
      </c>
      <c r="O8109" t="str">
        <f t="shared" si="631"/>
        <v>FACTURA</v>
      </c>
      <c r="P8109" t="str">
        <f t="shared" si="632"/>
        <v>2025</v>
      </c>
      <c r="Q8109" t="str">
        <f t="shared" si="633"/>
        <v>06</v>
      </c>
      <c r="R8109" t="str">
        <f>+IFERROR(VLOOKUP(I8109, Listado!A:B, 2, FALSE()), "COMERCIALIZADORA INTERNACIONAL CARIBBEAN EXOTICS S A")</f>
        <v>PEREZ MEJIA MARIA PAULINA</v>
      </c>
      <c r="S8109" s="25">
        <f>+VLOOKUP(E8109, TC!A:D, 2, FALSE())</f>
        <v>4107.8500000000004</v>
      </c>
      <c r="T8109" t="str">
        <f t="shared" si="634"/>
        <v>USD</v>
      </c>
    </row>
    <row r="8110" spans="1:20" ht="18.75" hidden="1" customHeight="1" x14ac:dyDescent="0.25">
      <c r="A8110" t="s">
        <v>3127</v>
      </c>
      <c r="B8110" t="s">
        <v>1923</v>
      </c>
      <c r="C8110" t="s">
        <v>1913</v>
      </c>
      <c r="D8110" s="24">
        <v>6060</v>
      </c>
      <c r="E8110" t="s">
        <v>1749</v>
      </c>
      <c r="F8110" t="s">
        <v>128</v>
      </c>
      <c r="G8110" t="s">
        <v>112</v>
      </c>
      <c r="H8110" t="s">
        <v>3138</v>
      </c>
      <c r="I8110" t="s">
        <v>1870</v>
      </c>
      <c r="J8110" t="s">
        <v>1930</v>
      </c>
      <c r="K8110" t="s">
        <v>1928</v>
      </c>
      <c r="L8110" s="24">
        <v>1365.4</v>
      </c>
      <c r="M8110" s="25">
        <f>+VLOOKUP(E8110, TC!A:D, 4, FALSE())</f>
        <v>1.1457499981742272</v>
      </c>
      <c r="N8110" s="24">
        <f t="shared" si="630"/>
        <v>1365.4</v>
      </c>
      <c r="O8110" t="str">
        <f t="shared" si="631"/>
        <v>FACTURA</v>
      </c>
      <c r="P8110" t="str">
        <f t="shared" si="632"/>
        <v>2025</v>
      </c>
      <c r="Q8110" t="str">
        <f t="shared" si="633"/>
        <v>06</v>
      </c>
      <c r="R8110" t="str">
        <f>+IFERROR(VLOOKUP(I8110, Listado!A:B, 2, FALSE()), "COMERCIALIZADORA INTERNACIONAL CARIBBEAN EXOTICS S A")</f>
        <v>HINCAPIE CONTRERAS ERIKA STEFANIA</v>
      </c>
      <c r="S8110" s="25">
        <f>+VLOOKUP(E8110, TC!A:D, 2, FALSE())</f>
        <v>4107.8500000000004</v>
      </c>
      <c r="T8110" t="str">
        <f t="shared" si="634"/>
        <v>USD</v>
      </c>
    </row>
    <row r="8111" spans="1:20" ht="18.75" hidden="1" customHeight="1" x14ac:dyDescent="0.25">
      <c r="A8111" t="s">
        <v>3127</v>
      </c>
      <c r="B8111" t="s">
        <v>1923</v>
      </c>
      <c r="C8111" t="s">
        <v>1913</v>
      </c>
      <c r="D8111" s="24">
        <v>6060</v>
      </c>
      <c r="E8111" t="s">
        <v>1749</v>
      </c>
      <c r="F8111" t="s">
        <v>128</v>
      </c>
      <c r="G8111" t="s">
        <v>112</v>
      </c>
      <c r="H8111" t="s">
        <v>3138</v>
      </c>
      <c r="I8111" t="s">
        <v>1870</v>
      </c>
      <c r="J8111" t="s">
        <v>1930</v>
      </c>
      <c r="K8111" t="s">
        <v>1937</v>
      </c>
      <c r="L8111" s="24">
        <v>2040</v>
      </c>
      <c r="M8111" s="25">
        <f>+VLOOKUP(E8111, TC!A:D, 4, FALSE())</f>
        <v>1.1457499981742272</v>
      </c>
      <c r="N8111" s="24">
        <f t="shared" si="630"/>
        <v>2040</v>
      </c>
      <c r="O8111" t="str">
        <f t="shared" si="631"/>
        <v>FACTURA</v>
      </c>
      <c r="P8111" t="str">
        <f t="shared" si="632"/>
        <v>2025</v>
      </c>
      <c r="Q8111" t="str">
        <f t="shared" si="633"/>
        <v>06</v>
      </c>
      <c r="R8111" t="str">
        <f>+IFERROR(VLOOKUP(I8111, Listado!A:B, 2, FALSE()), "COMERCIALIZADORA INTERNACIONAL CARIBBEAN EXOTICS S A")</f>
        <v>HINCAPIE CONTRERAS ERIKA STEFANIA</v>
      </c>
      <c r="S8111" s="25">
        <f>+VLOOKUP(E8111, TC!A:D, 2, FALSE())</f>
        <v>4107.8500000000004</v>
      </c>
      <c r="T8111" t="str">
        <f t="shared" si="634"/>
        <v>USD</v>
      </c>
    </row>
    <row r="8112" spans="1:20" ht="18.75" hidden="1" customHeight="1" x14ac:dyDescent="0.25">
      <c r="A8112" t="s">
        <v>3127</v>
      </c>
      <c r="B8112" t="s">
        <v>1923</v>
      </c>
      <c r="C8112" t="s">
        <v>1913</v>
      </c>
      <c r="D8112" s="24">
        <v>6060</v>
      </c>
      <c r="E8112" t="s">
        <v>1749</v>
      </c>
      <c r="F8112" t="s">
        <v>128</v>
      </c>
      <c r="G8112" t="s">
        <v>112</v>
      </c>
      <c r="H8112" t="s">
        <v>3138</v>
      </c>
      <c r="I8112" t="s">
        <v>1870</v>
      </c>
      <c r="J8112" t="s">
        <v>1930</v>
      </c>
      <c r="K8112" t="s">
        <v>1938</v>
      </c>
      <c r="L8112" s="24">
        <v>3186</v>
      </c>
      <c r="M8112" s="25">
        <f>+VLOOKUP(E8112, TC!A:D, 4, FALSE())</f>
        <v>1.1457499981742272</v>
      </c>
      <c r="N8112" s="24">
        <f t="shared" si="630"/>
        <v>3186</v>
      </c>
      <c r="O8112" t="str">
        <f t="shared" si="631"/>
        <v>FACTURA</v>
      </c>
      <c r="P8112" t="str">
        <f t="shared" si="632"/>
        <v>2025</v>
      </c>
      <c r="Q8112" t="str">
        <f t="shared" si="633"/>
        <v>06</v>
      </c>
      <c r="R8112" t="str">
        <f>+IFERROR(VLOOKUP(I8112, Listado!A:B, 2, FALSE()), "COMERCIALIZADORA INTERNACIONAL CARIBBEAN EXOTICS S A")</f>
        <v>HINCAPIE CONTRERAS ERIKA STEFANIA</v>
      </c>
      <c r="S8112" s="25">
        <f>+VLOOKUP(E8112, TC!A:D, 2, FALSE())</f>
        <v>4107.8500000000004</v>
      </c>
      <c r="T8112" t="str">
        <f t="shared" si="634"/>
        <v>USD</v>
      </c>
    </row>
    <row r="8113" spans="1:20" ht="18.75" hidden="1" customHeight="1" x14ac:dyDescent="0.25">
      <c r="A8113" t="s">
        <v>3127</v>
      </c>
      <c r="B8113" t="s">
        <v>1923</v>
      </c>
      <c r="C8113" t="s">
        <v>1913</v>
      </c>
      <c r="D8113" s="24">
        <v>6061</v>
      </c>
      <c r="E8113" t="s">
        <v>1749</v>
      </c>
      <c r="F8113" t="s">
        <v>128</v>
      </c>
      <c r="G8113" t="s">
        <v>112</v>
      </c>
      <c r="H8113" t="s">
        <v>2702</v>
      </c>
      <c r="I8113" t="s">
        <v>1856</v>
      </c>
      <c r="J8113" t="s">
        <v>1930</v>
      </c>
      <c r="K8113" t="s">
        <v>1928</v>
      </c>
      <c r="L8113" s="24">
        <v>1129.58</v>
      </c>
      <c r="M8113" s="25">
        <f>+VLOOKUP(E8113, TC!A:D, 4, FALSE())</f>
        <v>1.1457499981742272</v>
      </c>
      <c r="N8113" s="24">
        <f t="shared" si="630"/>
        <v>1129.58</v>
      </c>
      <c r="O8113" t="str">
        <f t="shared" si="631"/>
        <v>FACTURA</v>
      </c>
      <c r="P8113" t="str">
        <f t="shared" si="632"/>
        <v>2025</v>
      </c>
      <c r="Q8113" t="str">
        <f t="shared" si="633"/>
        <v>06</v>
      </c>
      <c r="R8113" t="str">
        <f>+IFERROR(VLOOKUP(I8113, Listado!A:B, 2, FALSE()), "COMERCIALIZADORA INTERNACIONAL CARIBBEAN EXOTICS S A")</f>
        <v>HINCAPIE CONTRERAS ERIKA STEFANIA</v>
      </c>
      <c r="S8113" s="25">
        <f>+VLOOKUP(E8113, TC!A:D, 2, FALSE())</f>
        <v>4107.8500000000004</v>
      </c>
      <c r="T8113" t="str">
        <f t="shared" si="634"/>
        <v>USD</v>
      </c>
    </row>
    <row r="8114" spans="1:20" ht="18.75" hidden="1" customHeight="1" x14ac:dyDescent="0.25">
      <c r="A8114" t="s">
        <v>3127</v>
      </c>
      <c r="B8114" t="s">
        <v>1923</v>
      </c>
      <c r="C8114" t="s">
        <v>1913</v>
      </c>
      <c r="D8114" s="24">
        <v>6061</v>
      </c>
      <c r="E8114" t="s">
        <v>1749</v>
      </c>
      <c r="F8114" t="s">
        <v>128</v>
      </c>
      <c r="G8114" t="s">
        <v>112</v>
      </c>
      <c r="H8114" t="s">
        <v>2702</v>
      </c>
      <c r="I8114" t="s">
        <v>1856</v>
      </c>
      <c r="J8114" t="s">
        <v>1930</v>
      </c>
      <c r="K8114" t="s">
        <v>1935</v>
      </c>
      <c r="L8114" s="24">
        <v>4729.2</v>
      </c>
      <c r="M8114" s="25">
        <f>+VLOOKUP(E8114, TC!A:D, 4, FALSE())</f>
        <v>1.1457499981742272</v>
      </c>
      <c r="N8114" s="24">
        <f t="shared" si="630"/>
        <v>4729.2</v>
      </c>
      <c r="O8114" t="str">
        <f t="shared" si="631"/>
        <v>FACTURA</v>
      </c>
      <c r="P8114" t="str">
        <f t="shared" si="632"/>
        <v>2025</v>
      </c>
      <c r="Q8114" t="str">
        <f t="shared" si="633"/>
        <v>06</v>
      </c>
      <c r="R8114" t="str">
        <f>+IFERROR(VLOOKUP(I8114, Listado!A:B, 2, FALSE()), "COMERCIALIZADORA INTERNACIONAL CARIBBEAN EXOTICS S A")</f>
        <v>HINCAPIE CONTRERAS ERIKA STEFANIA</v>
      </c>
      <c r="S8114" s="25">
        <f>+VLOOKUP(E8114, TC!A:D, 2, FALSE())</f>
        <v>4107.8500000000004</v>
      </c>
      <c r="T8114" t="str">
        <f t="shared" si="634"/>
        <v>USD</v>
      </c>
    </row>
    <row r="8115" spans="1:20" ht="18.75" hidden="1" customHeight="1" x14ac:dyDescent="0.25">
      <c r="A8115" t="s">
        <v>3127</v>
      </c>
      <c r="B8115" t="s">
        <v>5</v>
      </c>
      <c r="C8115" t="s">
        <v>1970</v>
      </c>
      <c r="D8115" s="24">
        <v>2392</v>
      </c>
      <c r="E8115" t="s">
        <v>1749</v>
      </c>
      <c r="F8115" t="s">
        <v>1924</v>
      </c>
      <c r="G8115" t="s">
        <v>108</v>
      </c>
      <c r="H8115" t="s">
        <v>3139</v>
      </c>
      <c r="I8115" t="s">
        <v>1865</v>
      </c>
      <c r="J8115" t="s">
        <v>1987</v>
      </c>
      <c r="K8115" t="s">
        <v>41</v>
      </c>
      <c r="L8115" s="24">
        <v>-1520</v>
      </c>
      <c r="M8115" s="25">
        <f>+VLOOKUP(E8115, TC!A:D, 4, FALSE())</f>
        <v>1.1457499981742272</v>
      </c>
      <c r="N8115" s="24">
        <f t="shared" si="630"/>
        <v>-1741.5399972248254</v>
      </c>
      <c r="O8115" t="str">
        <f t="shared" si="631"/>
        <v>NOTAS</v>
      </c>
      <c r="P8115" t="str">
        <f t="shared" si="632"/>
        <v>2025</v>
      </c>
      <c r="Q8115" t="str">
        <f t="shared" si="633"/>
        <v>06</v>
      </c>
      <c r="R8115" t="str">
        <f>+IFERROR(VLOOKUP(I8115, Listado!A:B, 2, FALSE()), "COMERCIALIZADORA INTERNACIONAL CARIBBEAN EXOTICS S A")</f>
        <v>PIEDRAHITA PEREZ MARIANA</v>
      </c>
      <c r="S8115" s="25">
        <f>+VLOOKUP(E8115, TC!A:D, 2, FALSE())</f>
        <v>4107.8500000000004</v>
      </c>
      <c r="T8115" t="str">
        <f t="shared" si="634"/>
        <v>EUR</v>
      </c>
    </row>
    <row r="8116" spans="1:20" ht="18.75" hidden="1" customHeight="1" x14ac:dyDescent="0.25">
      <c r="A8116" t="s">
        <v>3127</v>
      </c>
      <c r="B8116" t="s">
        <v>1923</v>
      </c>
      <c r="C8116" t="s">
        <v>1913</v>
      </c>
      <c r="D8116" s="24">
        <v>6062</v>
      </c>
      <c r="E8116" t="s">
        <v>1750</v>
      </c>
      <c r="F8116" t="s">
        <v>99</v>
      </c>
      <c r="G8116" t="s">
        <v>113</v>
      </c>
      <c r="H8116" t="s">
        <v>3140</v>
      </c>
      <c r="I8116" t="s">
        <v>2592</v>
      </c>
      <c r="J8116" t="s">
        <v>1915</v>
      </c>
      <c r="K8116" t="s">
        <v>2593</v>
      </c>
      <c r="L8116" s="24">
        <v>1586700</v>
      </c>
      <c r="M8116" s="25">
        <f>+VLOOKUP(E8116, TC!A:D, 4, FALSE())</f>
        <v>1.1388999990238331</v>
      </c>
      <c r="N8116" s="24">
        <f t="shared" si="630"/>
        <v>1586700</v>
      </c>
      <c r="O8116" t="str">
        <f t="shared" si="631"/>
        <v>FACTURA</v>
      </c>
      <c r="P8116" t="str">
        <f t="shared" si="632"/>
        <v>2025</v>
      </c>
      <c r="Q8116" t="str">
        <f t="shared" si="633"/>
        <v>06</v>
      </c>
      <c r="R8116" t="str">
        <f>+IFERROR(VLOOKUP(I8116, Listado!A:B, 2, FALSE()), "COMERCIALIZADORA INTERNACIONAL CARIBBEAN EXOTICS S A")</f>
        <v>COMERCIALIZADORA INTERNACIONAL CARIBBEAN EXOTICS S A</v>
      </c>
      <c r="S8116" s="25">
        <f>+VLOOKUP(E8116, TC!A:D, 2, FALSE())</f>
        <v>4097.66</v>
      </c>
      <c r="T8116" t="str">
        <f t="shared" si="634"/>
        <v>COP</v>
      </c>
    </row>
    <row r="8117" spans="1:20" ht="18.75" hidden="1" customHeight="1" x14ac:dyDescent="0.25">
      <c r="A8117" t="s">
        <v>3127</v>
      </c>
      <c r="B8117" t="s">
        <v>1923</v>
      </c>
      <c r="C8117" t="s">
        <v>1913</v>
      </c>
      <c r="D8117" s="24">
        <v>6063</v>
      </c>
      <c r="E8117" t="s">
        <v>1750</v>
      </c>
      <c r="F8117" t="s">
        <v>128</v>
      </c>
      <c r="G8117" t="s">
        <v>110</v>
      </c>
      <c r="H8117" t="s">
        <v>3141</v>
      </c>
      <c r="I8117" t="s">
        <v>1850</v>
      </c>
      <c r="J8117" t="s">
        <v>1919</v>
      </c>
      <c r="K8117" t="s">
        <v>2658</v>
      </c>
      <c r="L8117" s="24">
        <v>2358.4</v>
      </c>
      <c r="M8117" s="25">
        <f>+VLOOKUP(E8117, TC!A:D, 4, FALSE())</f>
        <v>1.1388999990238331</v>
      </c>
      <c r="N8117" s="24">
        <f t="shared" si="630"/>
        <v>2358.4</v>
      </c>
      <c r="O8117" t="str">
        <f t="shared" si="631"/>
        <v>FACTURA</v>
      </c>
      <c r="P8117" t="str">
        <f t="shared" si="632"/>
        <v>2025</v>
      </c>
      <c r="Q8117" t="str">
        <f t="shared" si="633"/>
        <v>06</v>
      </c>
      <c r="R8117" t="str">
        <f>+IFERROR(VLOOKUP(I8117, Listado!A:B, 2, FALSE()), "COMERCIALIZADORA INTERNACIONAL CARIBBEAN EXOTICS S A")</f>
        <v>PEREZ MEJIA MARIA PAULINA</v>
      </c>
      <c r="S8117" s="25">
        <f>+VLOOKUP(E8117, TC!A:D, 2, FALSE())</f>
        <v>4097.66</v>
      </c>
      <c r="T8117" t="str">
        <f t="shared" si="634"/>
        <v>USD</v>
      </c>
    </row>
    <row r="8118" spans="1:20" ht="18.75" hidden="1" customHeight="1" x14ac:dyDescent="0.25">
      <c r="A8118" t="s">
        <v>3127</v>
      </c>
      <c r="B8118" t="s">
        <v>1923</v>
      </c>
      <c r="C8118" t="s">
        <v>1913</v>
      </c>
      <c r="D8118" s="24">
        <v>6063</v>
      </c>
      <c r="E8118" t="s">
        <v>1750</v>
      </c>
      <c r="F8118" t="s">
        <v>128</v>
      </c>
      <c r="G8118" t="s">
        <v>110</v>
      </c>
      <c r="H8118" t="s">
        <v>3141</v>
      </c>
      <c r="I8118" t="s">
        <v>1850</v>
      </c>
      <c r="J8118" t="s">
        <v>1919</v>
      </c>
      <c r="K8118" t="s">
        <v>1928</v>
      </c>
      <c r="L8118" s="24">
        <v>5155.6000000000004</v>
      </c>
      <c r="M8118" s="25">
        <f>+VLOOKUP(E8118, TC!A:D, 4, FALSE())</f>
        <v>1.1388999990238331</v>
      </c>
      <c r="N8118" s="24">
        <f t="shared" si="630"/>
        <v>5155.6000000000004</v>
      </c>
      <c r="O8118" t="str">
        <f t="shared" si="631"/>
        <v>FACTURA</v>
      </c>
      <c r="P8118" t="str">
        <f t="shared" si="632"/>
        <v>2025</v>
      </c>
      <c r="Q8118" t="str">
        <f t="shared" si="633"/>
        <v>06</v>
      </c>
      <c r="R8118" t="str">
        <f>+IFERROR(VLOOKUP(I8118, Listado!A:B, 2, FALSE()), "COMERCIALIZADORA INTERNACIONAL CARIBBEAN EXOTICS S A")</f>
        <v>PEREZ MEJIA MARIA PAULINA</v>
      </c>
      <c r="S8118" s="25">
        <f>+VLOOKUP(E8118, TC!A:D, 2, FALSE())</f>
        <v>4097.66</v>
      </c>
      <c r="T8118" t="str">
        <f t="shared" si="634"/>
        <v>USD</v>
      </c>
    </row>
    <row r="8119" spans="1:20" ht="18.75" hidden="1" customHeight="1" x14ac:dyDescent="0.25">
      <c r="A8119" t="s">
        <v>3127</v>
      </c>
      <c r="B8119" t="s">
        <v>1923</v>
      </c>
      <c r="C8119" t="s">
        <v>1913</v>
      </c>
      <c r="D8119" s="24">
        <v>6063</v>
      </c>
      <c r="E8119" t="s">
        <v>1750</v>
      </c>
      <c r="F8119" t="s">
        <v>128</v>
      </c>
      <c r="G8119" t="s">
        <v>110</v>
      </c>
      <c r="H8119" t="s">
        <v>3141</v>
      </c>
      <c r="I8119" t="s">
        <v>1850</v>
      </c>
      <c r="J8119" t="s">
        <v>1919</v>
      </c>
      <c r="K8119" t="s">
        <v>45</v>
      </c>
      <c r="L8119" s="24">
        <v>5000</v>
      </c>
      <c r="M8119" s="25">
        <f>+VLOOKUP(E8119, TC!A:D, 4, FALSE())</f>
        <v>1.1388999990238331</v>
      </c>
      <c r="N8119" s="24">
        <f t="shared" si="630"/>
        <v>5000</v>
      </c>
      <c r="O8119" t="str">
        <f t="shared" si="631"/>
        <v>FACTURA</v>
      </c>
      <c r="P8119" t="str">
        <f t="shared" si="632"/>
        <v>2025</v>
      </c>
      <c r="Q8119" t="str">
        <f t="shared" si="633"/>
        <v>06</v>
      </c>
      <c r="R8119" t="str">
        <f>+IFERROR(VLOOKUP(I8119, Listado!A:B, 2, FALSE()), "COMERCIALIZADORA INTERNACIONAL CARIBBEAN EXOTICS S A")</f>
        <v>PEREZ MEJIA MARIA PAULINA</v>
      </c>
      <c r="S8119" s="25">
        <f>+VLOOKUP(E8119, TC!A:D, 2, FALSE())</f>
        <v>4097.66</v>
      </c>
      <c r="T8119" t="str">
        <f t="shared" si="634"/>
        <v>USD</v>
      </c>
    </row>
    <row r="8120" spans="1:20" ht="18.75" hidden="1" customHeight="1" x14ac:dyDescent="0.25">
      <c r="A8120" t="s">
        <v>3127</v>
      </c>
      <c r="B8120" t="s">
        <v>1923</v>
      </c>
      <c r="C8120" t="s">
        <v>1913</v>
      </c>
      <c r="D8120" s="24">
        <v>6063</v>
      </c>
      <c r="E8120" t="s">
        <v>1750</v>
      </c>
      <c r="F8120" t="s">
        <v>128</v>
      </c>
      <c r="G8120" t="s">
        <v>110</v>
      </c>
      <c r="H8120" t="s">
        <v>3141</v>
      </c>
      <c r="I8120" t="s">
        <v>1850</v>
      </c>
      <c r="J8120" t="s">
        <v>1919</v>
      </c>
      <c r="K8120" t="s">
        <v>53</v>
      </c>
      <c r="L8120" s="24">
        <v>1520</v>
      </c>
      <c r="M8120" s="25">
        <f>+VLOOKUP(E8120, TC!A:D, 4, FALSE())</f>
        <v>1.1388999990238331</v>
      </c>
      <c r="N8120" s="24">
        <f t="shared" si="630"/>
        <v>1520</v>
      </c>
      <c r="O8120" t="str">
        <f t="shared" si="631"/>
        <v>FACTURA</v>
      </c>
      <c r="P8120" t="str">
        <f t="shared" si="632"/>
        <v>2025</v>
      </c>
      <c r="Q8120" t="str">
        <f t="shared" si="633"/>
        <v>06</v>
      </c>
      <c r="R8120" t="str">
        <f>+IFERROR(VLOOKUP(I8120, Listado!A:B, 2, FALSE()), "COMERCIALIZADORA INTERNACIONAL CARIBBEAN EXOTICS S A")</f>
        <v>PEREZ MEJIA MARIA PAULINA</v>
      </c>
      <c r="S8120" s="25">
        <f>+VLOOKUP(E8120, TC!A:D, 2, FALSE())</f>
        <v>4097.66</v>
      </c>
      <c r="T8120" t="str">
        <f t="shared" si="634"/>
        <v>USD</v>
      </c>
    </row>
    <row r="8121" spans="1:20" ht="18.75" hidden="1" customHeight="1" x14ac:dyDescent="0.25">
      <c r="A8121" t="s">
        <v>3127</v>
      </c>
      <c r="B8121" t="s">
        <v>5</v>
      </c>
      <c r="C8121" t="s">
        <v>1970</v>
      </c>
      <c r="D8121" s="24">
        <v>2393</v>
      </c>
      <c r="E8121" t="s">
        <v>1750</v>
      </c>
      <c r="F8121" t="s">
        <v>1924</v>
      </c>
      <c r="G8121" t="s">
        <v>108</v>
      </c>
      <c r="H8121" t="s">
        <v>2012</v>
      </c>
      <c r="I8121" t="s">
        <v>1874</v>
      </c>
      <c r="J8121" t="s">
        <v>1917</v>
      </c>
      <c r="K8121" t="s">
        <v>30</v>
      </c>
      <c r="L8121" s="24">
        <v>-3063.2</v>
      </c>
      <c r="M8121" s="25">
        <f>+VLOOKUP(E8121, TC!A:D, 4, FALSE())</f>
        <v>1.1388999990238331</v>
      </c>
      <c r="N8121" s="24">
        <f t="shared" si="630"/>
        <v>-3488.6784770098052</v>
      </c>
      <c r="O8121" t="str">
        <f t="shared" si="631"/>
        <v>NOTAS</v>
      </c>
      <c r="P8121" t="str">
        <f t="shared" si="632"/>
        <v>2025</v>
      </c>
      <c r="Q8121" t="str">
        <f t="shared" si="633"/>
        <v>06</v>
      </c>
      <c r="R8121" t="str">
        <f>+IFERROR(VLOOKUP(I8121, Listado!A:B, 2, FALSE()), "COMERCIALIZADORA INTERNACIONAL CARIBBEAN EXOTICS S A")</f>
        <v>PIEDRAHITA PEREZ MARIANA</v>
      </c>
      <c r="S8121" s="25">
        <f>+VLOOKUP(E8121, TC!A:D, 2, FALSE())</f>
        <v>4097.66</v>
      </c>
      <c r="T8121" t="str">
        <f t="shared" si="634"/>
        <v>EUR</v>
      </c>
    </row>
    <row r="8122" spans="1:20" ht="18.75" hidden="1" customHeight="1" x14ac:dyDescent="0.25">
      <c r="A8122" t="s">
        <v>3127</v>
      </c>
      <c r="B8122" t="s">
        <v>1923</v>
      </c>
      <c r="C8122" t="s">
        <v>1913</v>
      </c>
      <c r="D8122" s="24">
        <v>6064</v>
      </c>
      <c r="E8122" t="s">
        <v>1750</v>
      </c>
      <c r="F8122" t="s">
        <v>128</v>
      </c>
      <c r="G8122" t="s">
        <v>110</v>
      </c>
      <c r="I8122" t="s">
        <v>1850</v>
      </c>
      <c r="J8122" t="s">
        <v>1919</v>
      </c>
      <c r="K8122" t="s">
        <v>1918</v>
      </c>
      <c r="L8122" s="24">
        <v>90</v>
      </c>
      <c r="M8122" s="25">
        <f>+VLOOKUP(E8122, TC!A:D, 4, FALSE())</f>
        <v>1.1388999990238331</v>
      </c>
      <c r="N8122" s="24">
        <f t="shared" si="630"/>
        <v>90</v>
      </c>
      <c r="O8122" t="str">
        <f t="shared" si="631"/>
        <v>FACTURA</v>
      </c>
      <c r="P8122" t="str">
        <f t="shared" si="632"/>
        <v>2025</v>
      </c>
      <c r="Q8122" t="str">
        <f t="shared" si="633"/>
        <v>06</v>
      </c>
      <c r="R8122" t="str">
        <f>+IFERROR(VLOOKUP(I8122, Listado!A:B, 2, FALSE()), "COMERCIALIZADORA INTERNACIONAL CARIBBEAN EXOTICS S A")</f>
        <v>PEREZ MEJIA MARIA PAULINA</v>
      </c>
      <c r="S8122" s="25">
        <f>+VLOOKUP(E8122, TC!A:D, 2, FALSE())</f>
        <v>4097.66</v>
      </c>
      <c r="T8122" t="str">
        <f t="shared" si="634"/>
        <v>USD</v>
      </c>
    </row>
    <row r="8123" spans="1:20" ht="18.75" hidden="1" customHeight="1" x14ac:dyDescent="0.25">
      <c r="A8123" t="s">
        <v>3127</v>
      </c>
      <c r="B8123" t="s">
        <v>5</v>
      </c>
      <c r="C8123" t="s">
        <v>1970</v>
      </c>
      <c r="D8123" s="24">
        <v>2394</v>
      </c>
      <c r="E8123" t="s">
        <v>1750</v>
      </c>
      <c r="F8123" t="s">
        <v>128</v>
      </c>
      <c r="G8123" t="s">
        <v>110</v>
      </c>
      <c r="H8123" t="s">
        <v>2012</v>
      </c>
      <c r="I8123" t="s">
        <v>1848</v>
      </c>
      <c r="J8123" t="s">
        <v>1917</v>
      </c>
      <c r="K8123" t="s">
        <v>38</v>
      </c>
      <c r="L8123" s="24">
        <v>-4698.38</v>
      </c>
      <c r="M8123" s="25">
        <f>+VLOOKUP(E8123, TC!A:D, 4, FALSE())</f>
        <v>1.1388999990238331</v>
      </c>
      <c r="N8123" s="24">
        <f t="shared" si="630"/>
        <v>-4698.38</v>
      </c>
      <c r="O8123" t="str">
        <f t="shared" si="631"/>
        <v>NOTAS</v>
      </c>
      <c r="P8123" t="str">
        <f t="shared" si="632"/>
        <v>2025</v>
      </c>
      <c r="Q8123" t="str">
        <f t="shared" si="633"/>
        <v>06</v>
      </c>
      <c r="R8123" t="str">
        <f>+IFERROR(VLOOKUP(I8123, Listado!A:B, 2, FALSE()), "COMERCIALIZADORA INTERNACIONAL CARIBBEAN EXOTICS S A")</f>
        <v>PEREZ MEJIA MARIA PAULINA</v>
      </c>
      <c r="S8123" s="25">
        <f>+VLOOKUP(E8123, TC!A:D, 2, FALSE())</f>
        <v>4097.66</v>
      </c>
      <c r="T8123" t="str">
        <f t="shared" si="634"/>
        <v>USD</v>
      </c>
    </row>
    <row r="8124" spans="1:20" ht="18.75" hidden="1" customHeight="1" x14ac:dyDescent="0.25">
      <c r="A8124" t="s">
        <v>3127</v>
      </c>
      <c r="B8124" t="s">
        <v>1923</v>
      </c>
      <c r="C8124" t="s">
        <v>1913</v>
      </c>
      <c r="D8124" s="24">
        <v>6065</v>
      </c>
      <c r="E8124" t="s">
        <v>1750</v>
      </c>
      <c r="F8124" t="s">
        <v>128</v>
      </c>
      <c r="G8124" t="s">
        <v>108</v>
      </c>
      <c r="H8124" t="s">
        <v>2006</v>
      </c>
      <c r="I8124" t="s">
        <v>1878</v>
      </c>
      <c r="J8124" t="s">
        <v>2007</v>
      </c>
      <c r="K8124" t="s">
        <v>2008</v>
      </c>
      <c r="L8124" s="24">
        <v>1120</v>
      </c>
      <c r="M8124" s="25">
        <f>+VLOOKUP(E8124, TC!A:D, 4, FALSE())</f>
        <v>1.1388999990238331</v>
      </c>
      <c r="N8124" s="24">
        <f t="shared" si="630"/>
        <v>1120</v>
      </c>
      <c r="O8124" t="str">
        <f t="shared" si="631"/>
        <v>FACTURA</v>
      </c>
      <c r="P8124" t="str">
        <f t="shared" si="632"/>
        <v>2025</v>
      </c>
      <c r="Q8124" t="str">
        <f t="shared" si="633"/>
        <v>06</v>
      </c>
      <c r="R8124" t="str">
        <f>+IFERROR(VLOOKUP(I8124, Listado!A:B, 2, FALSE()), "COMERCIALIZADORA INTERNACIONAL CARIBBEAN EXOTICS S A")</f>
        <v>PIEDRAHITA PEREZ MARIANA</v>
      </c>
      <c r="S8124" s="25">
        <f>+VLOOKUP(E8124, TC!A:D, 2, FALSE())</f>
        <v>4097.66</v>
      </c>
      <c r="T8124" t="str">
        <f t="shared" si="634"/>
        <v>USD</v>
      </c>
    </row>
    <row r="8125" spans="1:20" ht="18.75" hidden="1" customHeight="1" x14ac:dyDescent="0.25">
      <c r="A8125" t="s">
        <v>3127</v>
      </c>
      <c r="B8125" t="s">
        <v>1923</v>
      </c>
      <c r="C8125" t="s">
        <v>1913</v>
      </c>
      <c r="D8125" s="24">
        <v>6065</v>
      </c>
      <c r="E8125" t="s">
        <v>1750</v>
      </c>
      <c r="F8125" t="s">
        <v>128</v>
      </c>
      <c r="G8125" t="s">
        <v>108</v>
      </c>
      <c r="H8125" t="s">
        <v>2006</v>
      </c>
      <c r="I8125" t="s">
        <v>1878</v>
      </c>
      <c r="J8125" t="s">
        <v>2007</v>
      </c>
      <c r="K8125" t="s">
        <v>2009</v>
      </c>
      <c r="L8125" s="24">
        <v>352</v>
      </c>
      <c r="M8125" s="25">
        <f>+VLOOKUP(E8125, TC!A:D, 4, FALSE())</f>
        <v>1.1388999990238331</v>
      </c>
      <c r="N8125" s="24">
        <f t="shared" si="630"/>
        <v>352</v>
      </c>
      <c r="O8125" t="str">
        <f t="shared" si="631"/>
        <v>FACTURA</v>
      </c>
      <c r="P8125" t="str">
        <f t="shared" si="632"/>
        <v>2025</v>
      </c>
      <c r="Q8125" t="str">
        <f t="shared" si="633"/>
        <v>06</v>
      </c>
      <c r="R8125" t="str">
        <f>+IFERROR(VLOOKUP(I8125, Listado!A:B, 2, FALSE()), "COMERCIALIZADORA INTERNACIONAL CARIBBEAN EXOTICS S A")</f>
        <v>PIEDRAHITA PEREZ MARIANA</v>
      </c>
      <c r="S8125" s="25">
        <f>+VLOOKUP(E8125, TC!A:D, 2, FALSE())</f>
        <v>4097.66</v>
      </c>
      <c r="T8125" t="str">
        <f t="shared" si="634"/>
        <v>USD</v>
      </c>
    </row>
    <row r="8126" spans="1:20" ht="18.75" hidden="1" customHeight="1" x14ac:dyDescent="0.25">
      <c r="A8126" t="s">
        <v>3127</v>
      </c>
      <c r="B8126" t="s">
        <v>1923</v>
      </c>
      <c r="C8126" t="s">
        <v>1913</v>
      </c>
      <c r="D8126" s="24">
        <v>6065</v>
      </c>
      <c r="E8126" t="s">
        <v>1750</v>
      </c>
      <c r="F8126" t="s">
        <v>128</v>
      </c>
      <c r="G8126" t="s">
        <v>108</v>
      </c>
      <c r="H8126" t="s">
        <v>2006</v>
      </c>
      <c r="I8126" t="s">
        <v>1878</v>
      </c>
      <c r="J8126" t="s">
        <v>2007</v>
      </c>
      <c r="K8126" t="s">
        <v>2010</v>
      </c>
      <c r="L8126" s="24">
        <v>488</v>
      </c>
      <c r="M8126" s="25">
        <f>+VLOOKUP(E8126, TC!A:D, 4, FALSE())</f>
        <v>1.1388999990238331</v>
      </c>
      <c r="N8126" s="24">
        <f t="shared" si="630"/>
        <v>488</v>
      </c>
      <c r="O8126" t="str">
        <f t="shared" si="631"/>
        <v>FACTURA</v>
      </c>
      <c r="P8126" t="str">
        <f t="shared" si="632"/>
        <v>2025</v>
      </c>
      <c r="Q8126" t="str">
        <f t="shared" si="633"/>
        <v>06</v>
      </c>
      <c r="R8126" t="str">
        <f>+IFERROR(VLOOKUP(I8126, Listado!A:B, 2, FALSE()), "COMERCIALIZADORA INTERNACIONAL CARIBBEAN EXOTICS S A")</f>
        <v>PIEDRAHITA PEREZ MARIANA</v>
      </c>
      <c r="S8126" s="25">
        <f>+VLOOKUP(E8126, TC!A:D, 2, FALSE())</f>
        <v>4097.66</v>
      </c>
      <c r="T8126" t="str">
        <f t="shared" si="634"/>
        <v>USD</v>
      </c>
    </row>
    <row r="8127" spans="1:20" ht="18.75" hidden="1" customHeight="1" x14ac:dyDescent="0.25">
      <c r="A8127" t="s">
        <v>3127</v>
      </c>
      <c r="B8127" t="s">
        <v>1923</v>
      </c>
      <c r="C8127" t="s">
        <v>1913</v>
      </c>
      <c r="D8127" s="24">
        <v>6065</v>
      </c>
      <c r="E8127" t="s">
        <v>1750</v>
      </c>
      <c r="F8127" t="s">
        <v>128</v>
      </c>
      <c r="G8127" t="s">
        <v>108</v>
      </c>
      <c r="H8127" t="s">
        <v>2006</v>
      </c>
      <c r="I8127" t="s">
        <v>1878</v>
      </c>
      <c r="J8127" t="s">
        <v>2007</v>
      </c>
      <c r="K8127" t="s">
        <v>2011</v>
      </c>
      <c r="L8127" s="24">
        <v>218</v>
      </c>
      <c r="M8127" s="25">
        <f>+VLOOKUP(E8127, TC!A:D, 4, FALSE())</f>
        <v>1.1388999990238331</v>
      </c>
      <c r="N8127" s="24">
        <f t="shared" si="630"/>
        <v>218</v>
      </c>
      <c r="O8127" t="str">
        <f t="shared" si="631"/>
        <v>FACTURA</v>
      </c>
      <c r="P8127" t="str">
        <f t="shared" si="632"/>
        <v>2025</v>
      </c>
      <c r="Q8127" t="str">
        <f t="shared" si="633"/>
        <v>06</v>
      </c>
      <c r="R8127" t="str">
        <f>+IFERROR(VLOOKUP(I8127, Listado!A:B, 2, FALSE()), "COMERCIALIZADORA INTERNACIONAL CARIBBEAN EXOTICS S A")</f>
        <v>PIEDRAHITA PEREZ MARIANA</v>
      </c>
      <c r="S8127" s="25">
        <f>+VLOOKUP(E8127, TC!A:D, 2, FALSE())</f>
        <v>4097.66</v>
      </c>
      <c r="T8127" t="str">
        <f t="shared" si="634"/>
        <v>USD</v>
      </c>
    </row>
    <row r="8128" spans="1:20" ht="18.75" hidden="1" customHeight="1" x14ac:dyDescent="0.25">
      <c r="A8128" t="s">
        <v>3127</v>
      </c>
      <c r="B8128" t="s">
        <v>5</v>
      </c>
      <c r="C8128" t="s">
        <v>1970</v>
      </c>
      <c r="D8128" s="24">
        <v>2395</v>
      </c>
      <c r="E8128" t="s">
        <v>1750</v>
      </c>
      <c r="F8128" t="s">
        <v>1924</v>
      </c>
      <c r="G8128" t="s">
        <v>108</v>
      </c>
      <c r="H8128" t="s">
        <v>3142</v>
      </c>
      <c r="I8128" t="s">
        <v>1873</v>
      </c>
      <c r="J8128" t="s">
        <v>1962</v>
      </c>
      <c r="K8128" t="s">
        <v>46</v>
      </c>
      <c r="L8128" s="24">
        <v>-2377.3000000000002</v>
      </c>
      <c r="M8128" s="25">
        <f>+VLOOKUP(E8128, TC!A:D, 4, FALSE())</f>
        <v>1.1388999990238331</v>
      </c>
      <c r="N8128" s="24">
        <f t="shared" si="630"/>
        <v>-2707.5069676793587</v>
      </c>
      <c r="O8128" t="str">
        <f t="shared" si="631"/>
        <v>NOTAS</v>
      </c>
      <c r="P8128" t="str">
        <f t="shared" si="632"/>
        <v>2025</v>
      </c>
      <c r="Q8128" t="str">
        <f t="shared" si="633"/>
        <v>06</v>
      </c>
      <c r="R8128" t="str">
        <f>+IFERROR(VLOOKUP(I8128, Listado!A:B, 2, FALSE()), "COMERCIALIZADORA INTERNACIONAL CARIBBEAN EXOTICS S A")</f>
        <v>PIEDRAHITA PEREZ MARIANA</v>
      </c>
      <c r="S8128" s="25">
        <f>+VLOOKUP(E8128, TC!A:D, 2, FALSE())</f>
        <v>4097.66</v>
      </c>
      <c r="T8128" t="str">
        <f t="shared" si="634"/>
        <v>EUR</v>
      </c>
    </row>
    <row r="8129" spans="1:20" ht="18.75" hidden="1" customHeight="1" x14ac:dyDescent="0.25">
      <c r="A8129" t="s">
        <v>3127</v>
      </c>
      <c r="B8129" t="s">
        <v>5</v>
      </c>
      <c r="C8129" t="s">
        <v>1970</v>
      </c>
      <c r="D8129" s="24">
        <v>2396</v>
      </c>
      <c r="E8129" t="s">
        <v>1750</v>
      </c>
      <c r="F8129" t="s">
        <v>128</v>
      </c>
      <c r="G8129" t="s">
        <v>112</v>
      </c>
      <c r="H8129" t="s">
        <v>2012</v>
      </c>
      <c r="I8129" t="s">
        <v>1870</v>
      </c>
      <c r="J8129" t="s">
        <v>1930</v>
      </c>
      <c r="K8129" t="s">
        <v>1937</v>
      </c>
      <c r="L8129" s="24">
        <v>-557</v>
      </c>
      <c r="M8129" s="25">
        <f>+VLOOKUP(E8129, TC!A:D, 4, FALSE())</f>
        <v>1.1388999990238331</v>
      </c>
      <c r="N8129" s="24">
        <f t="shared" si="630"/>
        <v>-557</v>
      </c>
      <c r="O8129" t="str">
        <f t="shared" si="631"/>
        <v>NOTAS</v>
      </c>
      <c r="P8129" t="str">
        <f t="shared" si="632"/>
        <v>2025</v>
      </c>
      <c r="Q8129" t="str">
        <f t="shared" si="633"/>
        <v>06</v>
      </c>
      <c r="R8129" t="str">
        <f>+IFERROR(VLOOKUP(I8129, Listado!A:B, 2, FALSE()), "COMERCIALIZADORA INTERNACIONAL CARIBBEAN EXOTICS S A")</f>
        <v>HINCAPIE CONTRERAS ERIKA STEFANIA</v>
      </c>
      <c r="S8129" s="25">
        <f>+VLOOKUP(E8129, TC!A:D, 2, FALSE())</f>
        <v>4097.66</v>
      </c>
      <c r="T8129" t="str">
        <f t="shared" si="634"/>
        <v>USD</v>
      </c>
    </row>
    <row r="8130" spans="1:20" ht="18.75" hidden="1" customHeight="1" x14ac:dyDescent="0.25">
      <c r="A8130" t="s">
        <v>3127</v>
      </c>
      <c r="B8130" t="s">
        <v>5</v>
      </c>
      <c r="C8130" t="s">
        <v>1970</v>
      </c>
      <c r="D8130" s="24">
        <v>2397</v>
      </c>
      <c r="E8130" t="s">
        <v>1750</v>
      </c>
      <c r="F8130" t="s">
        <v>128</v>
      </c>
      <c r="G8130" t="s">
        <v>110</v>
      </c>
      <c r="H8130" t="s">
        <v>2012</v>
      </c>
      <c r="I8130" t="s">
        <v>1852</v>
      </c>
      <c r="J8130" t="s">
        <v>1998</v>
      </c>
      <c r="K8130" t="s">
        <v>70</v>
      </c>
      <c r="L8130" s="24">
        <v>-1749.9</v>
      </c>
      <c r="M8130" s="25">
        <f>+VLOOKUP(E8130, TC!A:D, 4, FALSE())</f>
        <v>1.1388999990238331</v>
      </c>
      <c r="N8130" s="24">
        <f t="shared" ref="N8130:N8193" si="635">+IF(F8130="EUR", (M8130*L8130), IF(I8130="JUAN MATAS SAS", (L8130/S8130), L8130))</f>
        <v>-1749.9</v>
      </c>
      <c r="O8130" t="str">
        <f t="shared" ref="O8130:O8193" si="636">+IF(C8130="CFE", "FACTURA", IF(ISERROR(SEARCH("ANULA", H8130))=FALSE(), "ANULACIÓN FE", IF(ISERROR(SEARCH("CANCELLATION", H8130))=FALSE(), "ANULACIÓN FE", "NOTAS")))</f>
        <v>NOTAS</v>
      </c>
      <c r="P8130" t="str">
        <f t="shared" ref="P8130:P8193" si="637">+LEFT(E8130, 4)</f>
        <v>2025</v>
      </c>
      <c r="Q8130" t="str">
        <f t="shared" ref="Q8130:Q8193" si="638">+MID(E8130, 5, 2)</f>
        <v>06</v>
      </c>
      <c r="R8130" t="str">
        <f>+IFERROR(VLOOKUP(I8130, Listado!A:B, 2, FALSE()), "COMERCIALIZADORA INTERNACIONAL CARIBBEAN EXOTICS S A")</f>
        <v>PEREZ MEJIA MARIA PAULINA</v>
      </c>
      <c r="S8130" s="25">
        <f>+VLOOKUP(E8130, TC!A:D, 2, FALSE())</f>
        <v>4097.66</v>
      </c>
      <c r="T8130" t="str">
        <f t="shared" ref="T8130:T8193" si="639">+IF(I8130="JUAN MATAS SAS", "USD", F8130)</f>
        <v>USD</v>
      </c>
    </row>
    <row r="8131" spans="1:20" ht="18.75" hidden="1" customHeight="1" x14ac:dyDescent="0.25">
      <c r="A8131" t="s">
        <v>3127</v>
      </c>
      <c r="B8131" t="s">
        <v>5</v>
      </c>
      <c r="C8131" t="s">
        <v>1913</v>
      </c>
      <c r="D8131" s="24">
        <v>12111</v>
      </c>
      <c r="E8131" t="s">
        <v>1750</v>
      </c>
      <c r="F8131" t="s">
        <v>128</v>
      </c>
      <c r="G8131" t="s">
        <v>108</v>
      </c>
      <c r="H8131" t="s">
        <v>3143</v>
      </c>
      <c r="I8131" t="s">
        <v>1874</v>
      </c>
      <c r="J8131" t="s">
        <v>1917</v>
      </c>
      <c r="K8131" t="s">
        <v>42</v>
      </c>
      <c r="L8131" s="24">
        <v>1021.09</v>
      </c>
      <c r="M8131" s="25">
        <f>+VLOOKUP(E8131, TC!A:D, 4, FALSE())</f>
        <v>1.1388999990238331</v>
      </c>
      <c r="N8131" s="24">
        <f t="shared" si="635"/>
        <v>1021.09</v>
      </c>
      <c r="O8131" t="str">
        <f t="shared" si="636"/>
        <v>FACTURA</v>
      </c>
      <c r="P8131" t="str">
        <f t="shared" si="637"/>
        <v>2025</v>
      </c>
      <c r="Q8131" t="str">
        <f t="shared" si="638"/>
        <v>06</v>
      </c>
      <c r="R8131" t="str">
        <f>+IFERROR(VLOOKUP(I8131, Listado!A:B, 2, FALSE()), "COMERCIALIZADORA INTERNACIONAL CARIBBEAN EXOTICS S A")</f>
        <v>PIEDRAHITA PEREZ MARIANA</v>
      </c>
      <c r="S8131" s="25">
        <f>+VLOOKUP(E8131, TC!A:D, 2, FALSE())</f>
        <v>4097.66</v>
      </c>
      <c r="T8131" t="str">
        <f t="shared" si="639"/>
        <v>USD</v>
      </c>
    </row>
    <row r="8132" spans="1:20" ht="18.75" hidden="1" customHeight="1" x14ac:dyDescent="0.25">
      <c r="A8132" t="s">
        <v>3127</v>
      </c>
      <c r="B8132" t="s">
        <v>5</v>
      </c>
      <c r="C8132" t="s">
        <v>1913</v>
      </c>
      <c r="D8132" s="24">
        <v>12111</v>
      </c>
      <c r="E8132" t="s">
        <v>1750</v>
      </c>
      <c r="F8132" t="s">
        <v>128</v>
      </c>
      <c r="G8132" t="s">
        <v>108</v>
      </c>
      <c r="H8132" t="s">
        <v>3143</v>
      </c>
      <c r="I8132" t="s">
        <v>1874</v>
      </c>
      <c r="J8132" t="s">
        <v>1917</v>
      </c>
      <c r="K8132" t="s">
        <v>42</v>
      </c>
      <c r="L8132" s="24">
        <v>291.74</v>
      </c>
      <c r="M8132" s="25">
        <f>+VLOOKUP(E8132, TC!A:D, 4, FALSE())</f>
        <v>1.1388999990238331</v>
      </c>
      <c r="N8132" s="24">
        <f t="shared" si="635"/>
        <v>291.74</v>
      </c>
      <c r="O8132" t="str">
        <f t="shared" si="636"/>
        <v>FACTURA</v>
      </c>
      <c r="P8132" t="str">
        <f t="shared" si="637"/>
        <v>2025</v>
      </c>
      <c r="Q8132" t="str">
        <f t="shared" si="638"/>
        <v>06</v>
      </c>
      <c r="R8132" t="str">
        <f>+IFERROR(VLOOKUP(I8132, Listado!A:B, 2, FALSE()), "COMERCIALIZADORA INTERNACIONAL CARIBBEAN EXOTICS S A")</f>
        <v>PIEDRAHITA PEREZ MARIANA</v>
      </c>
      <c r="S8132" s="25">
        <f>+VLOOKUP(E8132, TC!A:D, 2, FALSE())</f>
        <v>4097.66</v>
      </c>
      <c r="T8132" t="str">
        <f t="shared" si="639"/>
        <v>USD</v>
      </c>
    </row>
    <row r="8133" spans="1:20" ht="18.75" hidden="1" customHeight="1" x14ac:dyDescent="0.25">
      <c r="A8133" t="s">
        <v>3127</v>
      </c>
      <c r="B8133" t="s">
        <v>5</v>
      </c>
      <c r="C8133" t="s">
        <v>1913</v>
      </c>
      <c r="D8133" s="24">
        <v>12111</v>
      </c>
      <c r="E8133" t="s">
        <v>1750</v>
      </c>
      <c r="F8133" t="s">
        <v>128</v>
      </c>
      <c r="G8133" t="s">
        <v>108</v>
      </c>
      <c r="H8133" t="s">
        <v>3143</v>
      </c>
      <c r="I8133" t="s">
        <v>1874</v>
      </c>
      <c r="J8133" t="s">
        <v>1917</v>
      </c>
      <c r="K8133" t="s">
        <v>42</v>
      </c>
      <c r="L8133" s="24">
        <v>95.57</v>
      </c>
      <c r="M8133" s="25">
        <f>+VLOOKUP(E8133, TC!A:D, 4, FALSE())</f>
        <v>1.1388999990238331</v>
      </c>
      <c r="N8133" s="24">
        <f t="shared" si="635"/>
        <v>95.57</v>
      </c>
      <c r="O8133" t="str">
        <f t="shared" si="636"/>
        <v>FACTURA</v>
      </c>
      <c r="P8133" t="str">
        <f t="shared" si="637"/>
        <v>2025</v>
      </c>
      <c r="Q8133" t="str">
        <f t="shared" si="638"/>
        <v>06</v>
      </c>
      <c r="R8133" t="str">
        <f>+IFERROR(VLOOKUP(I8133, Listado!A:B, 2, FALSE()), "COMERCIALIZADORA INTERNACIONAL CARIBBEAN EXOTICS S A")</f>
        <v>PIEDRAHITA PEREZ MARIANA</v>
      </c>
      <c r="S8133" s="25">
        <f>+VLOOKUP(E8133, TC!A:D, 2, FALSE())</f>
        <v>4097.66</v>
      </c>
      <c r="T8133" t="str">
        <f t="shared" si="639"/>
        <v>USD</v>
      </c>
    </row>
    <row r="8134" spans="1:20" ht="18.75" hidden="1" customHeight="1" x14ac:dyDescent="0.25">
      <c r="A8134" t="s">
        <v>3127</v>
      </c>
      <c r="B8134" t="s">
        <v>5</v>
      </c>
      <c r="C8134" t="s">
        <v>1913</v>
      </c>
      <c r="D8134" s="24">
        <v>12112</v>
      </c>
      <c r="E8134" t="s">
        <v>1750</v>
      </c>
      <c r="F8134" t="s">
        <v>1924</v>
      </c>
      <c r="G8134" t="s">
        <v>108</v>
      </c>
      <c r="H8134" t="s">
        <v>3144</v>
      </c>
      <c r="I8134" t="s">
        <v>1874</v>
      </c>
      <c r="J8134" t="s">
        <v>1917</v>
      </c>
      <c r="K8134" t="s">
        <v>30</v>
      </c>
      <c r="L8134" s="24">
        <v>78.274799999999999</v>
      </c>
      <c r="M8134" s="25">
        <f>+VLOOKUP(E8134, TC!A:D, 4, FALSE())</f>
        <v>1.1388999990238331</v>
      </c>
      <c r="N8134" s="24">
        <f t="shared" si="635"/>
        <v>89.147169643590729</v>
      </c>
      <c r="O8134" t="str">
        <f t="shared" si="636"/>
        <v>FACTURA</v>
      </c>
      <c r="P8134" t="str">
        <f t="shared" si="637"/>
        <v>2025</v>
      </c>
      <c r="Q8134" t="str">
        <f t="shared" si="638"/>
        <v>06</v>
      </c>
      <c r="R8134" t="str">
        <f>+IFERROR(VLOOKUP(I8134, Listado!A:B, 2, FALSE()), "COMERCIALIZADORA INTERNACIONAL CARIBBEAN EXOTICS S A")</f>
        <v>PIEDRAHITA PEREZ MARIANA</v>
      </c>
      <c r="S8134" s="25">
        <f>+VLOOKUP(E8134, TC!A:D, 2, FALSE())</f>
        <v>4097.66</v>
      </c>
      <c r="T8134" t="str">
        <f t="shared" si="639"/>
        <v>EUR</v>
      </c>
    </row>
    <row r="8135" spans="1:20" ht="18.75" hidden="1" customHeight="1" x14ac:dyDescent="0.25">
      <c r="A8135" t="s">
        <v>3127</v>
      </c>
      <c r="B8135" t="s">
        <v>5</v>
      </c>
      <c r="C8135" t="s">
        <v>1913</v>
      </c>
      <c r="D8135" s="24">
        <v>12112</v>
      </c>
      <c r="E8135" t="s">
        <v>1750</v>
      </c>
      <c r="F8135" t="s">
        <v>1924</v>
      </c>
      <c r="G8135" t="s">
        <v>108</v>
      </c>
      <c r="H8135" t="s">
        <v>3144</v>
      </c>
      <c r="I8135" t="s">
        <v>1874</v>
      </c>
      <c r="J8135" t="s">
        <v>1917</v>
      </c>
      <c r="K8135" t="s">
        <v>30</v>
      </c>
      <c r="L8135" s="24">
        <v>204.38419999999999</v>
      </c>
      <c r="M8135" s="25">
        <f>+VLOOKUP(E8135, TC!A:D, 4, FALSE())</f>
        <v>1.1388999990238331</v>
      </c>
      <c r="N8135" s="24">
        <f t="shared" si="635"/>
        <v>232.7731651804869</v>
      </c>
      <c r="O8135" t="str">
        <f t="shared" si="636"/>
        <v>FACTURA</v>
      </c>
      <c r="P8135" t="str">
        <f t="shared" si="637"/>
        <v>2025</v>
      </c>
      <c r="Q8135" t="str">
        <f t="shared" si="638"/>
        <v>06</v>
      </c>
      <c r="R8135" t="str">
        <f>+IFERROR(VLOOKUP(I8135, Listado!A:B, 2, FALSE()), "COMERCIALIZADORA INTERNACIONAL CARIBBEAN EXOTICS S A")</f>
        <v>PIEDRAHITA PEREZ MARIANA</v>
      </c>
      <c r="S8135" s="25">
        <f>+VLOOKUP(E8135, TC!A:D, 2, FALSE())</f>
        <v>4097.66</v>
      </c>
      <c r="T8135" t="str">
        <f t="shared" si="639"/>
        <v>EUR</v>
      </c>
    </row>
    <row r="8136" spans="1:20" ht="18.75" hidden="1" customHeight="1" x14ac:dyDescent="0.25">
      <c r="A8136" t="s">
        <v>3127</v>
      </c>
      <c r="B8136" t="s">
        <v>5</v>
      </c>
      <c r="C8136" t="s">
        <v>1913</v>
      </c>
      <c r="D8136" s="24">
        <v>12112</v>
      </c>
      <c r="E8136" t="s">
        <v>1750</v>
      </c>
      <c r="F8136" t="s">
        <v>1924</v>
      </c>
      <c r="G8136" t="s">
        <v>108</v>
      </c>
      <c r="H8136" t="s">
        <v>3144</v>
      </c>
      <c r="I8136" t="s">
        <v>1874</v>
      </c>
      <c r="J8136" t="s">
        <v>1917</v>
      </c>
      <c r="K8136" t="s">
        <v>30</v>
      </c>
      <c r="L8136" s="24">
        <v>556.62080000000003</v>
      </c>
      <c r="M8136" s="25">
        <f>+VLOOKUP(E8136, TC!A:D, 4, FALSE())</f>
        <v>1.1388999990238331</v>
      </c>
      <c r="N8136" s="24">
        <f t="shared" si="635"/>
        <v>633.93542857664522</v>
      </c>
      <c r="O8136" t="str">
        <f t="shared" si="636"/>
        <v>FACTURA</v>
      </c>
      <c r="P8136" t="str">
        <f t="shared" si="637"/>
        <v>2025</v>
      </c>
      <c r="Q8136" t="str">
        <f t="shared" si="638"/>
        <v>06</v>
      </c>
      <c r="R8136" t="str">
        <f>+IFERROR(VLOOKUP(I8136, Listado!A:B, 2, FALSE()), "COMERCIALIZADORA INTERNACIONAL CARIBBEAN EXOTICS S A")</f>
        <v>PIEDRAHITA PEREZ MARIANA</v>
      </c>
      <c r="S8136" s="25">
        <f>+VLOOKUP(E8136, TC!A:D, 2, FALSE())</f>
        <v>4097.66</v>
      </c>
      <c r="T8136" t="str">
        <f t="shared" si="639"/>
        <v>EUR</v>
      </c>
    </row>
    <row r="8137" spans="1:20" ht="18.75" hidden="1" customHeight="1" x14ac:dyDescent="0.25">
      <c r="A8137" t="s">
        <v>3127</v>
      </c>
      <c r="B8137" t="s">
        <v>5</v>
      </c>
      <c r="C8137" t="s">
        <v>1913</v>
      </c>
      <c r="D8137" s="24">
        <v>12112</v>
      </c>
      <c r="E8137" t="s">
        <v>1750</v>
      </c>
      <c r="F8137" t="s">
        <v>1924</v>
      </c>
      <c r="G8137" t="s">
        <v>108</v>
      </c>
      <c r="H8137" t="s">
        <v>3144</v>
      </c>
      <c r="I8137" t="s">
        <v>1874</v>
      </c>
      <c r="J8137" t="s">
        <v>1917</v>
      </c>
      <c r="K8137" t="s">
        <v>30</v>
      </c>
      <c r="L8137" s="24">
        <v>265.26459999999997</v>
      </c>
      <c r="M8137" s="25">
        <f>+VLOOKUP(E8137, TC!A:D, 4, FALSE())</f>
        <v>1.1388999990238331</v>
      </c>
      <c r="N8137" s="24">
        <f t="shared" si="635"/>
        <v>302.10985268105742</v>
      </c>
      <c r="O8137" t="str">
        <f t="shared" si="636"/>
        <v>FACTURA</v>
      </c>
      <c r="P8137" t="str">
        <f t="shared" si="637"/>
        <v>2025</v>
      </c>
      <c r="Q8137" t="str">
        <f t="shared" si="638"/>
        <v>06</v>
      </c>
      <c r="R8137" t="str">
        <f>+IFERROR(VLOOKUP(I8137, Listado!A:B, 2, FALSE()), "COMERCIALIZADORA INTERNACIONAL CARIBBEAN EXOTICS S A")</f>
        <v>PIEDRAHITA PEREZ MARIANA</v>
      </c>
      <c r="S8137" s="25">
        <f>+VLOOKUP(E8137, TC!A:D, 2, FALSE())</f>
        <v>4097.66</v>
      </c>
      <c r="T8137" t="str">
        <f t="shared" si="639"/>
        <v>EUR</v>
      </c>
    </row>
    <row r="8138" spans="1:20" ht="18.75" hidden="1" customHeight="1" x14ac:dyDescent="0.25">
      <c r="A8138" t="s">
        <v>3127</v>
      </c>
      <c r="B8138" t="s">
        <v>5</v>
      </c>
      <c r="C8138" t="s">
        <v>1913</v>
      </c>
      <c r="D8138" s="24">
        <v>12112</v>
      </c>
      <c r="E8138" t="s">
        <v>1750</v>
      </c>
      <c r="F8138" t="s">
        <v>1924</v>
      </c>
      <c r="G8138" t="s">
        <v>108</v>
      </c>
      <c r="H8138" t="s">
        <v>3144</v>
      </c>
      <c r="I8138" t="s">
        <v>1874</v>
      </c>
      <c r="J8138" t="s">
        <v>1917</v>
      </c>
      <c r="K8138" t="s">
        <v>30</v>
      </c>
      <c r="L8138" s="24">
        <v>113.06359999999999</v>
      </c>
      <c r="M8138" s="25">
        <f>+VLOOKUP(E8138, TC!A:D, 4, FALSE())</f>
        <v>1.1388999990238331</v>
      </c>
      <c r="N8138" s="24">
        <f t="shared" si="635"/>
        <v>128.76813392963106</v>
      </c>
      <c r="O8138" t="str">
        <f t="shared" si="636"/>
        <v>FACTURA</v>
      </c>
      <c r="P8138" t="str">
        <f t="shared" si="637"/>
        <v>2025</v>
      </c>
      <c r="Q8138" t="str">
        <f t="shared" si="638"/>
        <v>06</v>
      </c>
      <c r="R8138" t="str">
        <f>+IFERROR(VLOOKUP(I8138, Listado!A:B, 2, FALSE()), "COMERCIALIZADORA INTERNACIONAL CARIBBEAN EXOTICS S A")</f>
        <v>PIEDRAHITA PEREZ MARIANA</v>
      </c>
      <c r="S8138" s="25">
        <f>+VLOOKUP(E8138, TC!A:D, 2, FALSE())</f>
        <v>4097.66</v>
      </c>
      <c r="T8138" t="str">
        <f t="shared" si="639"/>
        <v>EUR</v>
      </c>
    </row>
    <row r="8139" spans="1:20" ht="18.75" hidden="1" customHeight="1" x14ac:dyDescent="0.25">
      <c r="A8139" t="s">
        <v>3127</v>
      </c>
      <c r="B8139" t="s">
        <v>5</v>
      </c>
      <c r="C8139" t="s">
        <v>1913</v>
      </c>
      <c r="D8139" s="24">
        <v>12112</v>
      </c>
      <c r="E8139" t="s">
        <v>1750</v>
      </c>
      <c r="F8139" t="s">
        <v>1924</v>
      </c>
      <c r="G8139" t="s">
        <v>108</v>
      </c>
      <c r="H8139" t="s">
        <v>3144</v>
      </c>
      <c r="I8139" t="s">
        <v>1874</v>
      </c>
      <c r="J8139" t="s">
        <v>1917</v>
      </c>
      <c r="K8139" t="s">
        <v>56</v>
      </c>
      <c r="L8139" s="24">
        <v>630.54700000000003</v>
      </c>
      <c r="M8139" s="25">
        <f>+VLOOKUP(E8139, TC!A:D, 4, FALSE())</f>
        <v>1.1388999990238331</v>
      </c>
      <c r="N8139" s="24">
        <f t="shared" si="635"/>
        <v>718.12997768448088</v>
      </c>
      <c r="O8139" t="str">
        <f t="shared" si="636"/>
        <v>FACTURA</v>
      </c>
      <c r="P8139" t="str">
        <f t="shared" si="637"/>
        <v>2025</v>
      </c>
      <c r="Q8139" t="str">
        <f t="shared" si="638"/>
        <v>06</v>
      </c>
      <c r="R8139" t="str">
        <f>+IFERROR(VLOOKUP(I8139, Listado!A:B, 2, FALSE()), "COMERCIALIZADORA INTERNACIONAL CARIBBEAN EXOTICS S A")</f>
        <v>PIEDRAHITA PEREZ MARIANA</v>
      </c>
      <c r="S8139" s="25">
        <f>+VLOOKUP(E8139, TC!A:D, 2, FALSE())</f>
        <v>4097.66</v>
      </c>
      <c r="T8139" t="str">
        <f t="shared" si="639"/>
        <v>EUR</v>
      </c>
    </row>
    <row r="8140" spans="1:20" ht="18.75" hidden="1" customHeight="1" x14ac:dyDescent="0.25">
      <c r="A8140" t="s">
        <v>3127</v>
      </c>
      <c r="B8140" t="s">
        <v>5</v>
      </c>
      <c r="C8140" t="s">
        <v>1913</v>
      </c>
      <c r="D8140" s="24">
        <v>12112</v>
      </c>
      <c r="E8140" t="s">
        <v>1750</v>
      </c>
      <c r="F8140" t="s">
        <v>1924</v>
      </c>
      <c r="G8140" t="s">
        <v>108</v>
      </c>
      <c r="H8140" t="s">
        <v>3144</v>
      </c>
      <c r="I8140" t="s">
        <v>1874</v>
      </c>
      <c r="J8140" t="s">
        <v>1917</v>
      </c>
      <c r="K8140" t="s">
        <v>56</v>
      </c>
      <c r="L8140" s="24">
        <v>100.01779999999999</v>
      </c>
      <c r="M8140" s="25">
        <f>+VLOOKUP(E8140, TC!A:D, 4, FALSE())</f>
        <v>1.1388999990238331</v>
      </c>
      <c r="N8140" s="24">
        <f t="shared" si="635"/>
        <v>113.91027232236593</v>
      </c>
      <c r="O8140" t="str">
        <f t="shared" si="636"/>
        <v>FACTURA</v>
      </c>
      <c r="P8140" t="str">
        <f t="shared" si="637"/>
        <v>2025</v>
      </c>
      <c r="Q8140" t="str">
        <f t="shared" si="638"/>
        <v>06</v>
      </c>
      <c r="R8140" t="str">
        <f>+IFERROR(VLOOKUP(I8140, Listado!A:B, 2, FALSE()), "COMERCIALIZADORA INTERNACIONAL CARIBBEAN EXOTICS S A")</f>
        <v>PIEDRAHITA PEREZ MARIANA</v>
      </c>
      <c r="S8140" s="25">
        <f>+VLOOKUP(E8140, TC!A:D, 2, FALSE())</f>
        <v>4097.66</v>
      </c>
      <c r="T8140" t="str">
        <f t="shared" si="639"/>
        <v>EUR</v>
      </c>
    </row>
    <row r="8141" spans="1:20" ht="18.75" hidden="1" customHeight="1" x14ac:dyDescent="0.25">
      <c r="A8141" t="s">
        <v>3127</v>
      </c>
      <c r="B8141" t="s">
        <v>5</v>
      </c>
      <c r="C8141" t="s">
        <v>1913</v>
      </c>
      <c r="D8141" s="24">
        <v>12112</v>
      </c>
      <c r="E8141" t="s">
        <v>1750</v>
      </c>
      <c r="F8141" t="s">
        <v>1924</v>
      </c>
      <c r="G8141" t="s">
        <v>108</v>
      </c>
      <c r="H8141" t="s">
        <v>3144</v>
      </c>
      <c r="I8141" t="s">
        <v>1874</v>
      </c>
      <c r="J8141" t="s">
        <v>1917</v>
      </c>
      <c r="K8141" t="s">
        <v>56</v>
      </c>
      <c r="L8141" s="24">
        <v>243.52160000000001</v>
      </c>
      <c r="M8141" s="25">
        <f>+VLOOKUP(E8141, TC!A:D, 4, FALSE())</f>
        <v>1.1388999990238331</v>
      </c>
      <c r="N8141" s="24">
        <f t="shared" si="635"/>
        <v>277.34675000228231</v>
      </c>
      <c r="O8141" t="str">
        <f t="shared" si="636"/>
        <v>FACTURA</v>
      </c>
      <c r="P8141" t="str">
        <f t="shared" si="637"/>
        <v>2025</v>
      </c>
      <c r="Q8141" t="str">
        <f t="shared" si="638"/>
        <v>06</v>
      </c>
      <c r="R8141" t="str">
        <f>+IFERROR(VLOOKUP(I8141, Listado!A:B, 2, FALSE()), "COMERCIALIZADORA INTERNACIONAL CARIBBEAN EXOTICS S A")</f>
        <v>PIEDRAHITA PEREZ MARIANA</v>
      </c>
      <c r="S8141" s="25">
        <f>+VLOOKUP(E8141, TC!A:D, 2, FALSE())</f>
        <v>4097.66</v>
      </c>
      <c r="T8141" t="str">
        <f t="shared" si="639"/>
        <v>EUR</v>
      </c>
    </row>
    <row r="8142" spans="1:20" ht="18.75" hidden="1" customHeight="1" x14ac:dyDescent="0.25">
      <c r="A8142" t="s">
        <v>3127</v>
      </c>
      <c r="B8142" t="s">
        <v>5</v>
      </c>
      <c r="C8142" t="s">
        <v>1913</v>
      </c>
      <c r="D8142" s="24">
        <v>12112</v>
      </c>
      <c r="E8142" t="s">
        <v>1750</v>
      </c>
      <c r="F8142" t="s">
        <v>1924</v>
      </c>
      <c r="G8142" t="s">
        <v>108</v>
      </c>
      <c r="H8142" t="s">
        <v>3144</v>
      </c>
      <c r="I8142" t="s">
        <v>1874</v>
      </c>
      <c r="J8142" t="s">
        <v>1917</v>
      </c>
      <c r="K8142" t="s">
        <v>56</v>
      </c>
      <c r="L8142" s="24">
        <v>243.52160000000001</v>
      </c>
      <c r="M8142" s="25">
        <f>+VLOOKUP(E8142, TC!A:D, 4, FALSE())</f>
        <v>1.1388999990238331</v>
      </c>
      <c r="N8142" s="24">
        <f t="shared" si="635"/>
        <v>277.34675000228231</v>
      </c>
      <c r="O8142" t="str">
        <f t="shared" si="636"/>
        <v>FACTURA</v>
      </c>
      <c r="P8142" t="str">
        <f t="shared" si="637"/>
        <v>2025</v>
      </c>
      <c r="Q8142" t="str">
        <f t="shared" si="638"/>
        <v>06</v>
      </c>
      <c r="R8142" t="str">
        <f>+IFERROR(VLOOKUP(I8142, Listado!A:B, 2, FALSE()), "COMERCIALIZADORA INTERNACIONAL CARIBBEAN EXOTICS S A")</f>
        <v>PIEDRAHITA PEREZ MARIANA</v>
      </c>
      <c r="S8142" s="25">
        <f>+VLOOKUP(E8142, TC!A:D, 2, FALSE())</f>
        <v>4097.66</v>
      </c>
      <c r="T8142" t="str">
        <f t="shared" si="639"/>
        <v>EUR</v>
      </c>
    </row>
    <row r="8143" spans="1:20" ht="18.75" hidden="1" customHeight="1" x14ac:dyDescent="0.25">
      <c r="A8143" t="s">
        <v>3127</v>
      </c>
      <c r="B8143" t="s">
        <v>5</v>
      </c>
      <c r="C8143" t="s">
        <v>1913</v>
      </c>
      <c r="D8143" s="24">
        <v>12112</v>
      </c>
      <c r="E8143" t="s">
        <v>1750</v>
      </c>
      <c r="F8143" t="s">
        <v>1924</v>
      </c>
      <c r="G8143" t="s">
        <v>108</v>
      </c>
      <c r="H8143" t="s">
        <v>3144</v>
      </c>
      <c r="I8143" t="s">
        <v>1874</v>
      </c>
      <c r="J8143" t="s">
        <v>1917</v>
      </c>
      <c r="K8143" t="s">
        <v>1959</v>
      </c>
      <c r="L8143" s="24">
        <v>600</v>
      </c>
      <c r="M8143" s="25">
        <f>+VLOOKUP(E8143, TC!A:D, 4, FALSE())</f>
        <v>1.1388999990238331</v>
      </c>
      <c r="N8143" s="24">
        <f t="shared" si="635"/>
        <v>683.33999941429988</v>
      </c>
      <c r="O8143" t="str">
        <f t="shared" si="636"/>
        <v>FACTURA</v>
      </c>
      <c r="P8143" t="str">
        <f t="shared" si="637"/>
        <v>2025</v>
      </c>
      <c r="Q8143" t="str">
        <f t="shared" si="638"/>
        <v>06</v>
      </c>
      <c r="R8143" t="str">
        <f>+IFERROR(VLOOKUP(I8143, Listado!A:B, 2, FALSE()), "COMERCIALIZADORA INTERNACIONAL CARIBBEAN EXOTICS S A")</f>
        <v>PIEDRAHITA PEREZ MARIANA</v>
      </c>
      <c r="S8143" s="25">
        <f>+VLOOKUP(E8143, TC!A:D, 2, FALSE())</f>
        <v>4097.66</v>
      </c>
      <c r="T8143" t="str">
        <f t="shared" si="639"/>
        <v>EUR</v>
      </c>
    </row>
    <row r="8144" spans="1:20" ht="18.75" hidden="1" customHeight="1" x14ac:dyDescent="0.25">
      <c r="A8144" t="s">
        <v>3127</v>
      </c>
      <c r="B8144" t="s">
        <v>5</v>
      </c>
      <c r="C8144" t="s">
        <v>1913</v>
      </c>
      <c r="D8144" s="24">
        <v>12112</v>
      </c>
      <c r="E8144" t="s">
        <v>1750</v>
      </c>
      <c r="F8144" t="s">
        <v>1924</v>
      </c>
      <c r="G8144" t="s">
        <v>108</v>
      </c>
      <c r="H8144" t="s">
        <v>3144</v>
      </c>
      <c r="I8144" t="s">
        <v>1874</v>
      </c>
      <c r="J8144" t="s">
        <v>1917</v>
      </c>
      <c r="K8144" t="s">
        <v>1960</v>
      </c>
      <c r="L8144" s="24">
        <v>44.783999999999999</v>
      </c>
      <c r="M8144" s="25">
        <f>+VLOOKUP(E8144, TC!A:D, 4, FALSE())</f>
        <v>1.1388999990238331</v>
      </c>
      <c r="N8144" s="24">
        <f t="shared" si="635"/>
        <v>51.00449755628334</v>
      </c>
      <c r="O8144" t="str">
        <f t="shared" si="636"/>
        <v>FACTURA</v>
      </c>
      <c r="P8144" t="str">
        <f t="shared" si="637"/>
        <v>2025</v>
      </c>
      <c r="Q8144" t="str">
        <f t="shared" si="638"/>
        <v>06</v>
      </c>
      <c r="R8144" t="str">
        <f>+IFERROR(VLOOKUP(I8144, Listado!A:B, 2, FALSE()), "COMERCIALIZADORA INTERNACIONAL CARIBBEAN EXOTICS S A")</f>
        <v>PIEDRAHITA PEREZ MARIANA</v>
      </c>
      <c r="S8144" s="25">
        <f>+VLOOKUP(E8144, TC!A:D, 2, FALSE())</f>
        <v>4097.66</v>
      </c>
      <c r="T8144" t="str">
        <f t="shared" si="639"/>
        <v>EUR</v>
      </c>
    </row>
    <row r="8145" spans="1:20" ht="18.75" hidden="1" customHeight="1" x14ac:dyDescent="0.25">
      <c r="A8145" t="s">
        <v>3127</v>
      </c>
      <c r="B8145" t="s">
        <v>1923</v>
      </c>
      <c r="C8145" t="s">
        <v>1913</v>
      </c>
      <c r="D8145" s="24">
        <v>6066</v>
      </c>
      <c r="E8145" t="s">
        <v>1750</v>
      </c>
      <c r="F8145" t="s">
        <v>99</v>
      </c>
      <c r="G8145" t="s">
        <v>1914</v>
      </c>
      <c r="H8145" t="s">
        <v>2017</v>
      </c>
      <c r="I8145" t="s">
        <v>1839</v>
      </c>
      <c r="J8145" t="s">
        <v>1915</v>
      </c>
      <c r="K8145" t="s">
        <v>2026</v>
      </c>
      <c r="L8145" s="24">
        <v>13600</v>
      </c>
      <c r="M8145" s="25">
        <f>+VLOOKUP(E8145, TC!A:D, 4, FALSE())</f>
        <v>1.1388999990238331</v>
      </c>
      <c r="N8145" s="24">
        <f t="shared" si="635"/>
        <v>13600</v>
      </c>
      <c r="O8145" t="str">
        <f t="shared" si="636"/>
        <v>FACTURA</v>
      </c>
      <c r="P8145" t="str">
        <f t="shared" si="637"/>
        <v>2025</v>
      </c>
      <c r="Q8145" t="str">
        <f t="shared" si="638"/>
        <v>06</v>
      </c>
      <c r="R8145" t="str">
        <f>+IFERROR(VLOOKUP(I8145, Listado!A:B, 2, FALSE()), "COMERCIALIZADORA INTERNACIONAL CARIBBEAN EXOTICS S A")</f>
        <v>LONDOÑO ECHEVERRI ALEJANDRA</v>
      </c>
      <c r="S8145" s="25">
        <f>+VLOOKUP(E8145, TC!A:D, 2, FALSE())</f>
        <v>4097.66</v>
      </c>
      <c r="T8145" t="str">
        <f t="shared" si="639"/>
        <v>COP</v>
      </c>
    </row>
    <row r="8146" spans="1:20" ht="18.75" hidden="1" customHeight="1" x14ac:dyDescent="0.25">
      <c r="A8146" t="s">
        <v>3127</v>
      </c>
      <c r="B8146" t="s">
        <v>1923</v>
      </c>
      <c r="C8146" t="s">
        <v>1913</v>
      </c>
      <c r="D8146" s="24">
        <v>6066</v>
      </c>
      <c r="E8146" t="s">
        <v>1750</v>
      </c>
      <c r="F8146" t="s">
        <v>99</v>
      </c>
      <c r="G8146" t="s">
        <v>1914</v>
      </c>
      <c r="H8146" t="s">
        <v>2017</v>
      </c>
      <c r="I8146" t="s">
        <v>1839</v>
      </c>
      <c r="J8146" t="s">
        <v>1915</v>
      </c>
      <c r="K8146" t="s">
        <v>2026</v>
      </c>
      <c r="L8146" s="24">
        <v>4400</v>
      </c>
      <c r="M8146" s="25">
        <f>+VLOOKUP(E8146, TC!A:D, 4, FALSE())</f>
        <v>1.1388999990238331</v>
      </c>
      <c r="N8146" s="24">
        <f t="shared" si="635"/>
        <v>4400</v>
      </c>
      <c r="O8146" t="str">
        <f t="shared" si="636"/>
        <v>FACTURA</v>
      </c>
      <c r="P8146" t="str">
        <f t="shared" si="637"/>
        <v>2025</v>
      </c>
      <c r="Q8146" t="str">
        <f t="shared" si="638"/>
        <v>06</v>
      </c>
      <c r="R8146" t="str">
        <f>+IFERROR(VLOOKUP(I8146, Listado!A:B, 2, FALSE()), "COMERCIALIZADORA INTERNACIONAL CARIBBEAN EXOTICS S A")</f>
        <v>LONDOÑO ECHEVERRI ALEJANDRA</v>
      </c>
      <c r="S8146" s="25">
        <f>+VLOOKUP(E8146, TC!A:D, 2, FALSE())</f>
        <v>4097.66</v>
      </c>
      <c r="T8146" t="str">
        <f t="shared" si="639"/>
        <v>COP</v>
      </c>
    </row>
    <row r="8147" spans="1:20" ht="18.75" hidden="1" customHeight="1" x14ac:dyDescent="0.25">
      <c r="A8147" t="s">
        <v>3127</v>
      </c>
      <c r="B8147" t="s">
        <v>1923</v>
      </c>
      <c r="C8147" t="s">
        <v>1913</v>
      </c>
      <c r="D8147" s="24">
        <v>6066</v>
      </c>
      <c r="E8147" t="s">
        <v>1750</v>
      </c>
      <c r="F8147" t="s">
        <v>99</v>
      </c>
      <c r="G8147" t="s">
        <v>1914</v>
      </c>
      <c r="H8147" t="s">
        <v>2017</v>
      </c>
      <c r="I8147" t="s">
        <v>1839</v>
      </c>
      <c r="J8147" t="s">
        <v>1915</v>
      </c>
      <c r="K8147" t="s">
        <v>2027</v>
      </c>
      <c r="L8147" s="24">
        <v>60000</v>
      </c>
      <c r="M8147" s="25">
        <f>+VLOOKUP(E8147, TC!A:D, 4, FALSE())</f>
        <v>1.1388999990238331</v>
      </c>
      <c r="N8147" s="24">
        <f t="shared" si="635"/>
        <v>60000</v>
      </c>
      <c r="O8147" t="str">
        <f t="shared" si="636"/>
        <v>FACTURA</v>
      </c>
      <c r="P8147" t="str">
        <f t="shared" si="637"/>
        <v>2025</v>
      </c>
      <c r="Q8147" t="str">
        <f t="shared" si="638"/>
        <v>06</v>
      </c>
      <c r="R8147" t="str">
        <f>+IFERROR(VLOOKUP(I8147, Listado!A:B, 2, FALSE()), "COMERCIALIZADORA INTERNACIONAL CARIBBEAN EXOTICS S A")</f>
        <v>LONDOÑO ECHEVERRI ALEJANDRA</v>
      </c>
      <c r="S8147" s="25">
        <f>+VLOOKUP(E8147, TC!A:D, 2, FALSE())</f>
        <v>4097.66</v>
      </c>
      <c r="T8147" t="str">
        <f t="shared" si="639"/>
        <v>COP</v>
      </c>
    </row>
    <row r="8148" spans="1:20" ht="18.75" hidden="1" customHeight="1" x14ac:dyDescent="0.25">
      <c r="A8148" t="s">
        <v>3127</v>
      </c>
      <c r="B8148" t="s">
        <v>1923</v>
      </c>
      <c r="C8148" t="s">
        <v>1913</v>
      </c>
      <c r="D8148" s="24">
        <v>6066</v>
      </c>
      <c r="E8148" t="s">
        <v>1750</v>
      </c>
      <c r="F8148" t="s">
        <v>99</v>
      </c>
      <c r="G8148" t="s">
        <v>1914</v>
      </c>
      <c r="H8148" t="s">
        <v>2017</v>
      </c>
      <c r="I8148" t="s">
        <v>1839</v>
      </c>
      <c r="J8148" t="s">
        <v>1915</v>
      </c>
      <c r="K8148" t="s">
        <v>2018</v>
      </c>
      <c r="L8148" s="24">
        <v>24400</v>
      </c>
      <c r="M8148" s="25">
        <f>+VLOOKUP(E8148, TC!A:D, 4, FALSE())</f>
        <v>1.1388999990238331</v>
      </c>
      <c r="N8148" s="24">
        <f t="shared" si="635"/>
        <v>24400</v>
      </c>
      <c r="O8148" t="str">
        <f t="shared" si="636"/>
        <v>FACTURA</v>
      </c>
      <c r="P8148" t="str">
        <f t="shared" si="637"/>
        <v>2025</v>
      </c>
      <c r="Q8148" t="str">
        <f t="shared" si="638"/>
        <v>06</v>
      </c>
      <c r="R8148" t="str">
        <f>+IFERROR(VLOOKUP(I8148, Listado!A:B, 2, FALSE()), "COMERCIALIZADORA INTERNACIONAL CARIBBEAN EXOTICS S A")</f>
        <v>LONDOÑO ECHEVERRI ALEJANDRA</v>
      </c>
      <c r="S8148" s="25">
        <f>+VLOOKUP(E8148, TC!A:D, 2, FALSE())</f>
        <v>4097.66</v>
      </c>
      <c r="T8148" t="str">
        <f t="shared" si="639"/>
        <v>COP</v>
      </c>
    </row>
    <row r="8149" spans="1:20" ht="18.75" hidden="1" customHeight="1" x14ac:dyDescent="0.25">
      <c r="A8149" t="s">
        <v>3127</v>
      </c>
      <c r="B8149" t="s">
        <v>1923</v>
      </c>
      <c r="C8149" t="s">
        <v>1913</v>
      </c>
      <c r="D8149" s="24">
        <v>6066</v>
      </c>
      <c r="E8149" t="s">
        <v>1750</v>
      </c>
      <c r="F8149" t="s">
        <v>99</v>
      </c>
      <c r="G8149" t="s">
        <v>1914</v>
      </c>
      <c r="H8149" t="s">
        <v>2017</v>
      </c>
      <c r="I8149" t="s">
        <v>1839</v>
      </c>
      <c r="J8149" t="s">
        <v>1915</v>
      </c>
      <c r="K8149" t="s">
        <v>2018</v>
      </c>
      <c r="L8149" s="24">
        <v>14000</v>
      </c>
      <c r="M8149" s="25">
        <f>+VLOOKUP(E8149, TC!A:D, 4, FALSE())</f>
        <v>1.1388999990238331</v>
      </c>
      <c r="N8149" s="24">
        <f t="shared" si="635"/>
        <v>14000</v>
      </c>
      <c r="O8149" t="str">
        <f t="shared" si="636"/>
        <v>FACTURA</v>
      </c>
      <c r="P8149" t="str">
        <f t="shared" si="637"/>
        <v>2025</v>
      </c>
      <c r="Q8149" t="str">
        <f t="shared" si="638"/>
        <v>06</v>
      </c>
      <c r="R8149" t="str">
        <f>+IFERROR(VLOOKUP(I8149, Listado!A:B, 2, FALSE()), "COMERCIALIZADORA INTERNACIONAL CARIBBEAN EXOTICS S A")</f>
        <v>LONDOÑO ECHEVERRI ALEJANDRA</v>
      </c>
      <c r="S8149" s="25">
        <f>+VLOOKUP(E8149, TC!A:D, 2, FALSE())</f>
        <v>4097.66</v>
      </c>
      <c r="T8149" t="str">
        <f t="shared" si="639"/>
        <v>COP</v>
      </c>
    </row>
    <row r="8150" spans="1:20" ht="18.75" hidden="1" customHeight="1" x14ac:dyDescent="0.25">
      <c r="A8150" t="s">
        <v>3127</v>
      </c>
      <c r="B8150" t="s">
        <v>1923</v>
      </c>
      <c r="C8150" t="s">
        <v>1913</v>
      </c>
      <c r="D8150" s="24">
        <v>6066</v>
      </c>
      <c r="E8150" t="s">
        <v>1750</v>
      </c>
      <c r="F8150" t="s">
        <v>99</v>
      </c>
      <c r="G8150" t="s">
        <v>1914</v>
      </c>
      <c r="H8150" t="s">
        <v>2017</v>
      </c>
      <c r="I8150" t="s">
        <v>1839</v>
      </c>
      <c r="J8150" t="s">
        <v>1915</v>
      </c>
      <c r="K8150" t="s">
        <v>2018</v>
      </c>
      <c r="L8150" s="24">
        <v>11600</v>
      </c>
      <c r="M8150" s="25">
        <f>+VLOOKUP(E8150, TC!A:D, 4, FALSE())</f>
        <v>1.1388999990238331</v>
      </c>
      <c r="N8150" s="24">
        <f t="shared" si="635"/>
        <v>11600</v>
      </c>
      <c r="O8150" t="str">
        <f t="shared" si="636"/>
        <v>FACTURA</v>
      </c>
      <c r="P8150" t="str">
        <f t="shared" si="637"/>
        <v>2025</v>
      </c>
      <c r="Q8150" t="str">
        <f t="shared" si="638"/>
        <v>06</v>
      </c>
      <c r="R8150" t="str">
        <f>+IFERROR(VLOOKUP(I8150, Listado!A:B, 2, FALSE()), "COMERCIALIZADORA INTERNACIONAL CARIBBEAN EXOTICS S A")</f>
        <v>LONDOÑO ECHEVERRI ALEJANDRA</v>
      </c>
      <c r="S8150" s="25">
        <f>+VLOOKUP(E8150, TC!A:D, 2, FALSE())</f>
        <v>4097.66</v>
      </c>
      <c r="T8150" t="str">
        <f t="shared" si="639"/>
        <v>COP</v>
      </c>
    </row>
    <row r="8151" spans="1:20" ht="18.75" hidden="1" customHeight="1" x14ac:dyDescent="0.25">
      <c r="A8151" t="s">
        <v>3127</v>
      </c>
      <c r="B8151" t="s">
        <v>1923</v>
      </c>
      <c r="C8151" t="s">
        <v>1913</v>
      </c>
      <c r="D8151" s="24">
        <v>6066</v>
      </c>
      <c r="E8151" t="s">
        <v>1750</v>
      </c>
      <c r="F8151" t="s">
        <v>99</v>
      </c>
      <c r="G8151" t="s">
        <v>1914</v>
      </c>
      <c r="H8151" t="s">
        <v>2017</v>
      </c>
      <c r="I8151" t="s">
        <v>1839</v>
      </c>
      <c r="J8151" t="s">
        <v>1915</v>
      </c>
      <c r="K8151" t="s">
        <v>2028</v>
      </c>
      <c r="L8151" s="24">
        <v>127500</v>
      </c>
      <c r="M8151" s="25">
        <f>+VLOOKUP(E8151, TC!A:D, 4, FALSE())</f>
        <v>1.1388999990238331</v>
      </c>
      <c r="N8151" s="24">
        <f t="shared" si="635"/>
        <v>127500</v>
      </c>
      <c r="O8151" t="str">
        <f t="shared" si="636"/>
        <v>FACTURA</v>
      </c>
      <c r="P8151" t="str">
        <f t="shared" si="637"/>
        <v>2025</v>
      </c>
      <c r="Q8151" t="str">
        <f t="shared" si="638"/>
        <v>06</v>
      </c>
      <c r="R8151" t="str">
        <f>+IFERROR(VLOOKUP(I8151, Listado!A:B, 2, FALSE()), "COMERCIALIZADORA INTERNACIONAL CARIBBEAN EXOTICS S A")</f>
        <v>LONDOÑO ECHEVERRI ALEJANDRA</v>
      </c>
      <c r="S8151" s="25">
        <f>+VLOOKUP(E8151, TC!A:D, 2, FALSE())</f>
        <v>4097.66</v>
      </c>
      <c r="T8151" t="str">
        <f t="shared" si="639"/>
        <v>COP</v>
      </c>
    </row>
    <row r="8152" spans="1:20" ht="18.75" hidden="1" customHeight="1" x14ac:dyDescent="0.25">
      <c r="A8152" t="s">
        <v>3127</v>
      </c>
      <c r="B8152" t="s">
        <v>1923</v>
      </c>
      <c r="C8152" t="s">
        <v>1913</v>
      </c>
      <c r="D8152" s="24">
        <v>6066</v>
      </c>
      <c r="E8152" t="s">
        <v>1750</v>
      </c>
      <c r="F8152" t="s">
        <v>99</v>
      </c>
      <c r="G8152" t="s">
        <v>1914</v>
      </c>
      <c r="H8152" t="s">
        <v>2017</v>
      </c>
      <c r="I8152" t="s">
        <v>1839</v>
      </c>
      <c r="J8152" t="s">
        <v>1915</v>
      </c>
      <c r="K8152" t="s">
        <v>2019</v>
      </c>
      <c r="L8152" s="24">
        <v>15040</v>
      </c>
      <c r="M8152" s="25">
        <f>+VLOOKUP(E8152, TC!A:D, 4, FALSE())</f>
        <v>1.1388999990238331</v>
      </c>
      <c r="N8152" s="24">
        <f t="shared" si="635"/>
        <v>15040</v>
      </c>
      <c r="O8152" t="str">
        <f t="shared" si="636"/>
        <v>FACTURA</v>
      </c>
      <c r="P8152" t="str">
        <f t="shared" si="637"/>
        <v>2025</v>
      </c>
      <c r="Q8152" t="str">
        <f t="shared" si="638"/>
        <v>06</v>
      </c>
      <c r="R8152" t="str">
        <f>+IFERROR(VLOOKUP(I8152, Listado!A:B, 2, FALSE()), "COMERCIALIZADORA INTERNACIONAL CARIBBEAN EXOTICS S A")</f>
        <v>LONDOÑO ECHEVERRI ALEJANDRA</v>
      </c>
      <c r="S8152" s="25">
        <f>+VLOOKUP(E8152, TC!A:D, 2, FALSE())</f>
        <v>4097.66</v>
      </c>
      <c r="T8152" t="str">
        <f t="shared" si="639"/>
        <v>COP</v>
      </c>
    </row>
    <row r="8153" spans="1:20" ht="18.75" hidden="1" customHeight="1" x14ac:dyDescent="0.25">
      <c r="A8153" t="s">
        <v>3127</v>
      </c>
      <c r="B8153" t="s">
        <v>1923</v>
      </c>
      <c r="C8153" t="s">
        <v>1913</v>
      </c>
      <c r="D8153" s="24">
        <v>6066</v>
      </c>
      <c r="E8153" t="s">
        <v>1750</v>
      </c>
      <c r="F8153" t="s">
        <v>99</v>
      </c>
      <c r="G8153" t="s">
        <v>1914</v>
      </c>
      <c r="H8153" t="s">
        <v>2017</v>
      </c>
      <c r="I8153" t="s">
        <v>1839</v>
      </c>
      <c r="J8153" t="s">
        <v>1915</v>
      </c>
      <c r="K8153" t="s">
        <v>2019</v>
      </c>
      <c r="L8153" s="24">
        <v>6560</v>
      </c>
      <c r="M8153" s="25">
        <f>+VLOOKUP(E8153, TC!A:D, 4, FALSE())</f>
        <v>1.1388999990238331</v>
      </c>
      <c r="N8153" s="24">
        <f t="shared" si="635"/>
        <v>6560</v>
      </c>
      <c r="O8153" t="str">
        <f t="shared" si="636"/>
        <v>FACTURA</v>
      </c>
      <c r="P8153" t="str">
        <f t="shared" si="637"/>
        <v>2025</v>
      </c>
      <c r="Q8153" t="str">
        <f t="shared" si="638"/>
        <v>06</v>
      </c>
      <c r="R8153" t="str">
        <f>+IFERROR(VLOOKUP(I8153, Listado!A:B, 2, FALSE()), "COMERCIALIZADORA INTERNACIONAL CARIBBEAN EXOTICS S A")</f>
        <v>LONDOÑO ECHEVERRI ALEJANDRA</v>
      </c>
      <c r="S8153" s="25">
        <f>+VLOOKUP(E8153, TC!A:D, 2, FALSE())</f>
        <v>4097.66</v>
      </c>
      <c r="T8153" t="str">
        <f t="shared" si="639"/>
        <v>COP</v>
      </c>
    </row>
    <row r="8154" spans="1:20" ht="18.75" hidden="1" customHeight="1" x14ac:dyDescent="0.25">
      <c r="A8154" t="s">
        <v>3127</v>
      </c>
      <c r="B8154" t="s">
        <v>1923</v>
      </c>
      <c r="C8154" t="s">
        <v>1913</v>
      </c>
      <c r="D8154" s="24">
        <v>6066</v>
      </c>
      <c r="E8154" t="s">
        <v>1750</v>
      </c>
      <c r="F8154" t="s">
        <v>99</v>
      </c>
      <c r="G8154" t="s">
        <v>1914</v>
      </c>
      <c r="H8154" t="s">
        <v>2017</v>
      </c>
      <c r="I8154" t="s">
        <v>1839</v>
      </c>
      <c r="J8154" t="s">
        <v>1915</v>
      </c>
      <c r="K8154" t="s">
        <v>2045</v>
      </c>
      <c r="L8154" s="24">
        <v>26000</v>
      </c>
      <c r="M8154" s="25">
        <f>+VLOOKUP(E8154, TC!A:D, 4, FALSE())</f>
        <v>1.1388999990238331</v>
      </c>
      <c r="N8154" s="24">
        <f t="shared" si="635"/>
        <v>26000</v>
      </c>
      <c r="O8154" t="str">
        <f t="shared" si="636"/>
        <v>FACTURA</v>
      </c>
      <c r="P8154" t="str">
        <f t="shared" si="637"/>
        <v>2025</v>
      </c>
      <c r="Q8154" t="str">
        <f t="shared" si="638"/>
        <v>06</v>
      </c>
      <c r="R8154" t="str">
        <f>+IFERROR(VLOOKUP(I8154, Listado!A:B, 2, FALSE()), "COMERCIALIZADORA INTERNACIONAL CARIBBEAN EXOTICS S A")</f>
        <v>LONDOÑO ECHEVERRI ALEJANDRA</v>
      </c>
      <c r="S8154" s="25">
        <f>+VLOOKUP(E8154, TC!A:D, 2, FALSE())</f>
        <v>4097.66</v>
      </c>
      <c r="T8154" t="str">
        <f t="shared" si="639"/>
        <v>COP</v>
      </c>
    </row>
    <row r="8155" spans="1:20" ht="18.75" hidden="1" customHeight="1" x14ac:dyDescent="0.25">
      <c r="A8155" t="s">
        <v>3127</v>
      </c>
      <c r="B8155" t="s">
        <v>1923</v>
      </c>
      <c r="C8155" t="s">
        <v>1913</v>
      </c>
      <c r="D8155" s="24">
        <v>6066</v>
      </c>
      <c r="E8155" t="s">
        <v>1750</v>
      </c>
      <c r="F8155" t="s">
        <v>99</v>
      </c>
      <c r="G8155" t="s">
        <v>1914</v>
      </c>
      <c r="H8155" t="s">
        <v>2017</v>
      </c>
      <c r="I8155" t="s">
        <v>1839</v>
      </c>
      <c r="J8155" t="s">
        <v>1915</v>
      </c>
      <c r="K8155" t="s">
        <v>2803</v>
      </c>
      <c r="L8155" s="24">
        <v>77440</v>
      </c>
      <c r="M8155" s="25">
        <f>+VLOOKUP(E8155, TC!A:D, 4, FALSE())</f>
        <v>1.1388999990238331</v>
      </c>
      <c r="N8155" s="24">
        <f t="shared" si="635"/>
        <v>77440</v>
      </c>
      <c r="O8155" t="str">
        <f t="shared" si="636"/>
        <v>FACTURA</v>
      </c>
      <c r="P8155" t="str">
        <f t="shared" si="637"/>
        <v>2025</v>
      </c>
      <c r="Q8155" t="str">
        <f t="shared" si="638"/>
        <v>06</v>
      </c>
      <c r="R8155" t="str">
        <f>+IFERROR(VLOOKUP(I8155, Listado!A:B, 2, FALSE()), "COMERCIALIZADORA INTERNACIONAL CARIBBEAN EXOTICS S A")</f>
        <v>LONDOÑO ECHEVERRI ALEJANDRA</v>
      </c>
      <c r="S8155" s="25">
        <f>+VLOOKUP(E8155, TC!A:D, 2, FALSE())</f>
        <v>4097.66</v>
      </c>
      <c r="T8155" t="str">
        <f t="shared" si="639"/>
        <v>COP</v>
      </c>
    </row>
    <row r="8156" spans="1:20" ht="18.75" hidden="1" customHeight="1" x14ac:dyDescent="0.25">
      <c r="A8156" t="s">
        <v>3127</v>
      </c>
      <c r="B8156" t="s">
        <v>1923</v>
      </c>
      <c r="C8156" t="s">
        <v>1913</v>
      </c>
      <c r="D8156" s="24">
        <v>6066</v>
      </c>
      <c r="E8156" t="s">
        <v>1750</v>
      </c>
      <c r="F8156" t="s">
        <v>99</v>
      </c>
      <c r="G8156" t="s">
        <v>1914</v>
      </c>
      <c r="H8156" t="s">
        <v>2017</v>
      </c>
      <c r="I8156" t="s">
        <v>1839</v>
      </c>
      <c r="J8156" t="s">
        <v>1915</v>
      </c>
      <c r="K8156" t="s">
        <v>2803</v>
      </c>
      <c r="L8156" s="24">
        <v>23320</v>
      </c>
      <c r="M8156" s="25">
        <f>+VLOOKUP(E8156, TC!A:D, 4, FALSE())</f>
        <v>1.1388999990238331</v>
      </c>
      <c r="N8156" s="24">
        <f t="shared" si="635"/>
        <v>23320</v>
      </c>
      <c r="O8156" t="str">
        <f t="shared" si="636"/>
        <v>FACTURA</v>
      </c>
      <c r="P8156" t="str">
        <f t="shared" si="637"/>
        <v>2025</v>
      </c>
      <c r="Q8156" t="str">
        <f t="shared" si="638"/>
        <v>06</v>
      </c>
      <c r="R8156" t="str">
        <f>+IFERROR(VLOOKUP(I8156, Listado!A:B, 2, FALSE()), "COMERCIALIZADORA INTERNACIONAL CARIBBEAN EXOTICS S A")</f>
        <v>LONDOÑO ECHEVERRI ALEJANDRA</v>
      </c>
      <c r="S8156" s="25">
        <f>+VLOOKUP(E8156, TC!A:D, 2, FALSE())</f>
        <v>4097.66</v>
      </c>
      <c r="T8156" t="str">
        <f t="shared" si="639"/>
        <v>COP</v>
      </c>
    </row>
    <row r="8157" spans="1:20" ht="18.75" hidden="1" customHeight="1" x14ac:dyDescent="0.25">
      <c r="A8157" t="s">
        <v>3127</v>
      </c>
      <c r="B8157" t="s">
        <v>1923</v>
      </c>
      <c r="C8157" t="s">
        <v>1913</v>
      </c>
      <c r="D8157" s="24">
        <v>6066</v>
      </c>
      <c r="E8157" t="s">
        <v>1750</v>
      </c>
      <c r="F8157" t="s">
        <v>99</v>
      </c>
      <c r="G8157" t="s">
        <v>1914</v>
      </c>
      <c r="H8157" t="s">
        <v>2017</v>
      </c>
      <c r="I8157" t="s">
        <v>1839</v>
      </c>
      <c r="J8157" t="s">
        <v>1915</v>
      </c>
      <c r="K8157" t="s">
        <v>2803</v>
      </c>
      <c r="L8157" s="24">
        <v>9240</v>
      </c>
      <c r="M8157" s="25">
        <f>+VLOOKUP(E8157, TC!A:D, 4, FALSE())</f>
        <v>1.1388999990238331</v>
      </c>
      <c r="N8157" s="24">
        <f t="shared" si="635"/>
        <v>9240</v>
      </c>
      <c r="O8157" t="str">
        <f t="shared" si="636"/>
        <v>FACTURA</v>
      </c>
      <c r="P8157" t="str">
        <f t="shared" si="637"/>
        <v>2025</v>
      </c>
      <c r="Q8157" t="str">
        <f t="shared" si="638"/>
        <v>06</v>
      </c>
      <c r="R8157" t="str">
        <f>+IFERROR(VLOOKUP(I8157, Listado!A:B, 2, FALSE()), "COMERCIALIZADORA INTERNACIONAL CARIBBEAN EXOTICS S A")</f>
        <v>LONDOÑO ECHEVERRI ALEJANDRA</v>
      </c>
      <c r="S8157" s="25">
        <f>+VLOOKUP(E8157, TC!A:D, 2, FALSE())</f>
        <v>4097.66</v>
      </c>
      <c r="T8157" t="str">
        <f t="shared" si="639"/>
        <v>COP</v>
      </c>
    </row>
    <row r="8158" spans="1:20" ht="18.75" hidden="1" customHeight="1" x14ac:dyDescent="0.25">
      <c r="A8158" t="s">
        <v>3127</v>
      </c>
      <c r="B8158" t="s">
        <v>1923</v>
      </c>
      <c r="C8158" t="s">
        <v>1913</v>
      </c>
      <c r="D8158" s="24">
        <v>6066</v>
      </c>
      <c r="E8158" t="s">
        <v>1750</v>
      </c>
      <c r="F8158" t="s">
        <v>99</v>
      </c>
      <c r="G8158" t="s">
        <v>1914</v>
      </c>
      <c r="H8158" t="s">
        <v>2017</v>
      </c>
      <c r="I8158" t="s">
        <v>1839</v>
      </c>
      <c r="J8158" t="s">
        <v>1915</v>
      </c>
      <c r="K8158" t="s">
        <v>2803</v>
      </c>
      <c r="L8158" s="24">
        <v>290000</v>
      </c>
      <c r="M8158" s="25">
        <f>+VLOOKUP(E8158, TC!A:D, 4, FALSE())</f>
        <v>1.1388999990238331</v>
      </c>
      <c r="N8158" s="24">
        <f t="shared" si="635"/>
        <v>290000</v>
      </c>
      <c r="O8158" t="str">
        <f t="shared" si="636"/>
        <v>FACTURA</v>
      </c>
      <c r="P8158" t="str">
        <f t="shared" si="637"/>
        <v>2025</v>
      </c>
      <c r="Q8158" t="str">
        <f t="shared" si="638"/>
        <v>06</v>
      </c>
      <c r="R8158" t="str">
        <f>+IFERROR(VLOOKUP(I8158, Listado!A:B, 2, FALSE()), "COMERCIALIZADORA INTERNACIONAL CARIBBEAN EXOTICS S A")</f>
        <v>LONDOÑO ECHEVERRI ALEJANDRA</v>
      </c>
      <c r="S8158" s="25">
        <f>+VLOOKUP(E8158, TC!A:D, 2, FALSE())</f>
        <v>4097.66</v>
      </c>
      <c r="T8158" t="str">
        <f t="shared" si="639"/>
        <v>COP</v>
      </c>
    </row>
    <row r="8159" spans="1:20" ht="18.75" hidden="1" customHeight="1" x14ac:dyDescent="0.25">
      <c r="A8159" t="s">
        <v>3127</v>
      </c>
      <c r="B8159" t="s">
        <v>1923</v>
      </c>
      <c r="C8159" t="s">
        <v>1913</v>
      </c>
      <c r="D8159" s="24">
        <v>6066</v>
      </c>
      <c r="E8159" t="s">
        <v>1750</v>
      </c>
      <c r="F8159" t="s">
        <v>99</v>
      </c>
      <c r="G8159" t="s">
        <v>1914</v>
      </c>
      <c r="H8159" t="s">
        <v>2017</v>
      </c>
      <c r="I8159" t="s">
        <v>1839</v>
      </c>
      <c r="J8159" t="s">
        <v>1915</v>
      </c>
      <c r="K8159" t="s">
        <v>2803</v>
      </c>
      <c r="L8159" s="24">
        <v>25600</v>
      </c>
      <c r="M8159" s="25">
        <f>+VLOOKUP(E8159, TC!A:D, 4, FALSE())</f>
        <v>1.1388999990238331</v>
      </c>
      <c r="N8159" s="24">
        <f t="shared" si="635"/>
        <v>25600</v>
      </c>
      <c r="O8159" t="str">
        <f t="shared" si="636"/>
        <v>FACTURA</v>
      </c>
      <c r="P8159" t="str">
        <f t="shared" si="637"/>
        <v>2025</v>
      </c>
      <c r="Q8159" t="str">
        <f t="shared" si="638"/>
        <v>06</v>
      </c>
      <c r="R8159" t="str">
        <f>+IFERROR(VLOOKUP(I8159, Listado!A:B, 2, FALSE()), "COMERCIALIZADORA INTERNACIONAL CARIBBEAN EXOTICS S A")</f>
        <v>LONDOÑO ECHEVERRI ALEJANDRA</v>
      </c>
      <c r="S8159" s="25">
        <f>+VLOOKUP(E8159, TC!A:D, 2, FALSE())</f>
        <v>4097.66</v>
      </c>
      <c r="T8159" t="str">
        <f t="shared" si="639"/>
        <v>COP</v>
      </c>
    </row>
    <row r="8160" spans="1:20" ht="18.75" hidden="1" customHeight="1" x14ac:dyDescent="0.25">
      <c r="A8160" t="s">
        <v>3127</v>
      </c>
      <c r="B8160" t="s">
        <v>1923</v>
      </c>
      <c r="C8160" t="s">
        <v>1913</v>
      </c>
      <c r="D8160" s="24">
        <v>6066</v>
      </c>
      <c r="E8160" t="s">
        <v>1750</v>
      </c>
      <c r="F8160" t="s">
        <v>99</v>
      </c>
      <c r="G8160" t="s">
        <v>1914</v>
      </c>
      <c r="H8160" t="s">
        <v>2017</v>
      </c>
      <c r="I8160" t="s">
        <v>1839</v>
      </c>
      <c r="J8160" t="s">
        <v>1915</v>
      </c>
      <c r="K8160" t="s">
        <v>2803</v>
      </c>
      <c r="L8160" s="24">
        <v>4400</v>
      </c>
      <c r="M8160" s="25">
        <f>+VLOOKUP(E8160, TC!A:D, 4, FALSE())</f>
        <v>1.1388999990238331</v>
      </c>
      <c r="N8160" s="24">
        <f t="shared" si="635"/>
        <v>4400</v>
      </c>
      <c r="O8160" t="str">
        <f t="shared" si="636"/>
        <v>FACTURA</v>
      </c>
      <c r="P8160" t="str">
        <f t="shared" si="637"/>
        <v>2025</v>
      </c>
      <c r="Q8160" t="str">
        <f t="shared" si="638"/>
        <v>06</v>
      </c>
      <c r="R8160" t="str">
        <f>+IFERROR(VLOOKUP(I8160, Listado!A:B, 2, FALSE()), "COMERCIALIZADORA INTERNACIONAL CARIBBEAN EXOTICS S A")</f>
        <v>LONDOÑO ECHEVERRI ALEJANDRA</v>
      </c>
      <c r="S8160" s="25">
        <f>+VLOOKUP(E8160, TC!A:D, 2, FALSE())</f>
        <v>4097.66</v>
      </c>
      <c r="T8160" t="str">
        <f t="shared" si="639"/>
        <v>COP</v>
      </c>
    </row>
    <row r="8161" spans="1:20" ht="18.75" hidden="1" customHeight="1" x14ac:dyDescent="0.25">
      <c r="A8161" t="s">
        <v>3127</v>
      </c>
      <c r="B8161" t="s">
        <v>5</v>
      </c>
      <c r="C8161" t="s">
        <v>1913</v>
      </c>
      <c r="D8161" s="24">
        <v>12113</v>
      </c>
      <c r="E8161" t="s">
        <v>1750</v>
      </c>
      <c r="F8161" t="s">
        <v>1924</v>
      </c>
      <c r="G8161" t="s">
        <v>110</v>
      </c>
      <c r="I8161" t="s">
        <v>1848</v>
      </c>
      <c r="J8161" t="s">
        <v>1917</v>
      </c>
      <c r="K8161" t="s">
        <v>1918</v>
      </c>
      <c r="L8161" s="24">
        <v>84</v>
      </c>
      <c r="M8161" s="25">
        <f>+VLOOKUP(E8161, TC!A:D, 4, FALSE())</f>
        <v>1.1388999990238331</v>
      </c>
      <c r="N8161" s="24">
        <f t="shared" si="635"/>
        <v>95.667599918001983</v>
      </c>
      <c r="O8161" t="str">
        <f t="shared" si="636"/>
        <v>FACTURA</v>
      </c>
      <c r="P8161" t="str">
        <f t="shared" si="637"/>
        <v>2025</v>
      </c>
      <c r="Q8161" t="str">
        <f t="shared" si="638"/>
        <v>06</v>
      </c>
      <c r="R8161" t="str">
        <f>+IFERROR(VLOOKUP(I8161, Listado!A:B, 2, FALSE()), "COMERCIALIZADORA INTERNACIONAL CARIBBEAN EXOTICS S A")</f>
        <v>PEREZ MEJIA MARIA PAULINA</v>
      </c>
      <c r="S8161" s="25">
        <f>+VLOOKUP(E8161, TC!A:D, 2, FALSE())</f>
        <v>4097.66</v>
      </c>
      <c r="T8161" t="str">
        <f t="shared" si="639"/>
        <v>EUR</v>
      </c>
    </row>
    <row r="8162" spans="1:20" ht="18.75" hidden="1" customHeight="1" x14ac:dyDescent="0.25">
      <c r="A8162" t="s">
        <v>3127</v>
      </c>
      <c r="B8162" t="s">
        <v>5</v>
      </c>
      <c r="C8162" t="s">
        <v>1913</v>
      </c>
      <c r="D8162" s="24">
        <v>12113</v>
      </c>
      <c r="E8162" t="s">
        <v>1750</v>
      </c>
      <c r="F8162" t="s">
        <v>1924</v>
      </c>
      <c r="G8162" t="s">
        <v>110</v>
      </c>
      <c r="I8162" t="s">
        <v>1848</v>
      </c>
      <c r="J8162" t="s">
        <v>1917</v>
      </c>
      <c r="K8162" t="s">
        <v>1918</v>
      </c>
      <c r="L8162" s="24">
        <v>56</v>
      </c>
      <c r="M8162" s="25">
        <f>+VLOOKUP(E8162, TC!A:D, 4, FALSE())</f>
        <v>1.1388999990238331</v>
      </c>
      <c r="N8162" s="24">
        <f t="shared" si="635"/>
        <v>63.778399945334655</v>
      </c>
      <c r="O8162" t="str">
        <f t="shared" si="636"/>
        <v>FACTURA</v>
      </c>
      <c r="P8162" t="str">
        <f t="shared" si="637"/>
        <v>2025</v>
      </c>
      <c r="Q8162" t="str">
        <f t="shared" si="638"/>
        <v>06</v>
      </c>
      <c r="R8162" t="str">
        <f>+IFERROR(VLOOKUP(I8162, Listado!A:B, 2, FALSE()), "COMERCIALIZADORA INTERNACIONAL CARIBBEAN EXOTICS S A")</f>
        <v>PEREZ MEJIA MARIA PAULINA</v>
      </c>
      <c r="S8162" s="25">
        <f>+VLOOKUP(E8162, TC!A:D, 2, FALSE())</f>
        <v>4097.66</v>
      </c>
      <c r="T8162" t="str">
        <f t="shared" si="639"/>
        <v>EUR</v>
      </c>
    </row>
    <row r="8163" spans="1:20" ht="18.75" hidden="1" customHeight="1" x14ac:dyDescent="0.25">
      <c r="A8163" t="s">
        <v>3127</v>
      </c>
      <c r="B8163" t="s">
        <v>1923</v>
      </c>
      <c r="C8163" t="s">
        <v>1913</v>
      </c>
      <c r="D8163" s="24">
        <v>6067</v>
      </c>
      <c r="E8163" t="s">
        <v>1750</v>
      </c>
      <c r="F8163" t="s">
        <v>128</v>
      </c>
      <c r="G8163" t="s">
        <v>110</v>
      </c>
      <c r="H8163" t="s">
        <v>3145</v>
      </c>
      <c r="I8163" t="s">
        <v>1883</v>
      </c>
      <c r="J8163" t="s">
        <v>1984</v>
      </c>
      <c r="K8163" t="s">
        <v>2195</v>
      </c>
      <c r="L8163" s="24">
        <v>1371.9</v>
      </c>
      <c r="M8163" s="25">
        <f>+VLOOKUP(E8163, TC!A:D, 4, FALSE())</f>
        <v>1.1388999990238331</v>
      </c>
      <c r="N8163" s="24">
        <f t="shared" si="635"/>
        <v>1371.9</v>
      </c>
      <c r="O8163" t="str">
        <f t="shared" si="636"/>
        <v>FACTURA</v>
      </c>
      <c r="P8163" t="str">
        <f t="shared" si="637"/>
        <v>2025</v>
      </c>
      <c r="Q8163" t="str">
        <f t="shared" si="638"/>
        <v>06</v>
      </c>
      <c r="R8163" t="str">
        <f>+IFERROR(VLOOKUP(I8163, Listado!A:B, 2, FALSE()), "COMERCIALIZADORA INTERNACIONAL CARIBBEAN EXOTICS S A")</f>
        <v>PEREZ MEJIA MARIA PAULINA</v>
      </c>
      <c r="S8163" s="25">
        <f>+VLOOKUP(E8163, TC!A:D, 2, FALSE())</f>
        <v>4097.66</v>
      </c>
      <c r="T8163" t="str">
        <f t="shared" si="639"/>
        <v>USD</v>
      </c>
    </row>
    <row r="8164" spans="1:20" ht="18.75" hidden="1" customHeight="1" x14ac:dyDescent="0.25">
      <c r="A8164" t="s">
        <v>3127</v>
      </c>
      <c r="B8164" t="s">
        <v>1923</v>
      </c>
      <c r="C8164" t="s">
        <v>1913</v>
      </c>
      <c r="D8164" s="24">
        <v>6067</v>
      </c>
      <c r="E8164" t="s">
        <v>1750</v>
      </c>
      <c r="F8164" t="s">
        <v>128</v>
      </c>
      <c r="G8164" t="s">
        <v>110</v>
      </c>
      <c r="H8164" t="s">
        <v>3145</v>
      </c>
      <c r="I8164" t="s">
        <v>1883</v>
      </c>
      <c r="J8164" t="s">
        <v>1984</v>
      </c>
      <c r="K8164" t="s">
        <v>1928</v>
      </c>
      <c r="L8164" s="24">
        <v>4325.3999999999996</v>
      </c>
      <c r="M8164" s="25">
        <f>+VLOOKUP(E8164, TC!A:D, 4, FALSE())</f>
        <v>1.1388999990238331</v>
      </c>
      <c r="N8164" s="24">
        <f t="shared" si="635"/>
        <v>4325.3999999999996</v>
      </c>
      <c r="O8164" t="str">
        <f t="shared" si="636"/>
        <v>FACTURA</v>
      </c>
      <c r="P8164" t="str">
        <f t="shared" si="637"/>
        <v>2025</v>
      </c>
      <c r="Q8164" t="str">
        <f t="shared" si="638"/>
        <v>06</v>
      </c>
      <c r="R8164" t="str">
        <f>+IFERROR(VLOOKUP(I8164, Listado!A:B, 2, FALSE()), "COMERCIALIZADORA INTERNACIONAL CARIBBEAN EXOTICS S A")</f>
        <v>PEREZ MEJIA MARIA PAULINA</v>
      </c>
      <c r="S8164" s="25">
        <f>+VLOOKUP(E8164, TC!A:D, 2, FALSE())</f>
        <v>4097.66</v>
      </c>
      <c r="T8164" t="str">
        <f t="shared" si="639"/>
        <v>USD</v>
      </c>
    </row>
    <row r="8165" spans="1:20" ht="18.75" hidden="1" customHeight="1" x14ac:dyDescent="0.25">
      <c r="A8165" t="s">
        <v>3127</v>
      </c>
      <c r="B8165" t="s">
        <v>1923</v>
      </c>
      <c r="C8165" t="s">
        <v>1913</v>
      </c>
      <c r="D8165" s="24">
        <v>6067</v>
      </c>
      <c r="E8165" t="s">
        <v>1750</v>
      </c>
      <c r="F8165" t="s">
        <v>128</v>
      </c>
      <c r="G8165" t="s">
        <v>110</v>
      </c>
      <c r="H8165" t="s">
        <v>3145</v>
      </c>
      <c r="I8165" t="s">
        <v>1883</v>
      </c>
      <c r="J8165" t="s">
        <v>1984</v>
      </c>
      <c r="K8165" t="s">
        <v>2196</v>
      </c>
      <c r="L8165" s="24">
        <v>1039.44</v>
      </c>
      <c r="M8165" s="25">
        <f>+VLOOKUP(E8165, TC!A:D, 4, FALSE())</f>
        <v>1.1388999990238331</v>
      </c>
      <c r="N8165" s="24">
        <f t="shared" si="635"/>
        <v>1039.44</v>
      </c>
      <c r="O8165" t="str">
        <f t="shared" si="636"/>
        <v>FACTURA</v>
      </c>
      <c r="P8165" t="str">
        <f t="shared" si="637"/>
        <v>2025</v>
      </c>
      <c r="Q8165" t="str">
        <f t="shared" si="638"/>
        <v>06</v>
      </c>
      <c r="R8165" t="str">
        <f>+IFERROR(VLOOKUP(I8165, Listado!A:B, 2, FALSE()), "COMERCIALIZADORA INTERNACIONAL CARIBBEAN EXOTICS S A")</f>
        <v>PEREZ MEJIA MARIA PAULINA</v>
      </c>
      <c r="S8165" s="25">
        <f>+VLOOKUP(E8165, TC!A:D, 2, FALSE())</f>
        <v>4097.66</v>
      </c>
      <c r="T8165" t="str">
        <f t="shared" si="639"/>
        <v>USD</v>
      </c>
    </row>
    <row r="8166" spans="1:20" ht="18.75" hidden="1" customHeight="1" x14ac:dyDescent="0.25">
      <c r="A8166" t="s">
        <v>3127</v>
      </c>
      <c r="B8166" t="s">
        <v>1923</v>
      </c>
      <c r="C8166" t="s">
        <v>1913</v>
      </c>
      <c r="D8166" s="24">
        <v>6067</v>
      </c>
      <c r="E8166" t="s">
        <v>1750</v>
      </c>
      <c r="F8166" t="s">
        <v>128</v>
      </c>
      <c r="G8166" t="s">
        <v>110</v>
      </c>
      <c r="H8166" t="s">
        <v>3145</v>
      </c>
      <c r="I8166" t="s">
        <v>1883</v>
      </c>
      <c r="J8166" t="s">
        <v>1984</v>
      </c>
      <c r="K8166" t="s">
        <v>2328</v>
      </c>
      <c r="L8166" s="24">
        <v>465.64</v>
      </c>
      <c r="M8166" s="25">
        <f>+VLOOKUP(E8166, TC!A:D, 4, FALSE())</f>
        <v>1.1388999990238331</v>
      </c>
      <c r="N8166" s="24">
        <f t="shared" si="635"/>
        <v>465.64</v>
      </c>
      <c r="O8166" t="str">
        <f t="shared" si="636"/>
        <v>FACTURA</v>
      </c>
      <c r="P8166" t="str">
        <f t="shared" si="637"/>
        <v>2025</v>
      </c>
      <c r="Q8166" t="str">
        <f t="shared" si="638"/>
        <v>06</v>
      </c>
      <c r="R8166" t="str">
        <f>+IFERROR(VLOOKUP(I8166, Listado!A:B, 2, FALSE()), "COMERCIALIZADORA INTERNACIONAL CARIBBEAN EXOTICS S A")</f>
        <v>PEREZ MEJIA MARIA PAULINA</v>
      </c>
      <c r="S8166" s="25">
        <f>+VLOOKUP(E8166, TC!A:D, 2, FALSE())</f>
        <v>4097.66</v>
      </c>
      <c r="T8166" t="str">
        <f t="shared" si="639"/>
        <v>USD</v>
      </c>
    </row>
    <row r="8167" spans="1:20" ht="18.75" hidden="1" customHeight="1" x14ac:dyDescent="0.25">
      <c r="A8167" t="s">
        <v>3127</v>
      </c>
      <c r="B8167" t="s">
        <v>1923</v>
      </c>
      <c r="C8167" t="s">
        <v>1913</v>
      </c>
      <c r="D8167" s="24">
        <v>6067</v>
      </c>
      <c r="E8167" t="s">
        <v>1750</v>
      </c>
      <c r="F8167" t="s">
        <v>128</v>
      </c>
      <c r="G8167" t="s">
        <v>110</v>
      </c>
      <c r="H8167" t="s">
        <v>3145</v>
      </c>
      <c r="I8167" t="s">
        <v>1883</v>
      </c>
      <c r="J8167" t="s">
        <v>1984</v>
      </c>
      <c r="K8167" t="s">
        <v>2198</v>
      </c>
      <c r="L8167" s="24">
        <v>1756.8</v>
      </c>
      <c r="M8167" s="25">
        <f>+VLOOKUP(E8167, TC!A:D, 4, FALSE())</f>
        <v>1.1388999990238331</v>
      </c>
      <c r="N8167" s="24">
        <f t="shared" si="635"/>
        <v>1756.8</v>
      </c>
      <c r="O8167" t="str">
        <f t="shared" si="636"/>
        <v>FACTURA</v>
      </c>
      <c r="P8167" t="str">
        <f t="shared" si="637"/>
        <v>2025</v>
      </c>
      <c r="Q8167" t="str">
        <f t="shared" si="638"/>
        <v>06</v>
      </c>
      <c r="R8167" t="str">
        <f>+IFERROR(VLOOKUP(I8167, Listado!A:B, 2, FALSE()), "COMERCIALIZADORA INTERNACIONAL CARIBBEAN EXOTICS S A")</f>
        <v>PEREZ MEJIA MARIA PAULINA</v>
      </c>
      <c r="S8167" s="25">
        <f>+VLOOKUP(E8167, TC!A:D, 2, FALSE())</f>
        <v>4097.66</v>
      </c>
      <c r="T8167" t="str">
        <f t="shared" si="639"/>
        <v>USD</v>
      </c>
    </row>
    <row r="8168" spans="1:20" ht="18.75" hidden="1" customHeight="1" x14ac:dyDescent="0.25">
      <c r="A8168" t="s">
        <v>3127</v>
      </c>
      <c r="B8168" t="s">
        <v>1923</v>
      </c>
      <c r="C8168" t="s">
        <v>1913</v>
      </c>
      <c r="D8168" s="24">
        <v>6067</v>
      </c>
      <c r="E8168" t="s">
        <v>1750</v>
      </c>
      <c r="F8168" t="s">
        <v>128</v>
      </c>
      <c r="G8168" t="s">
        <v>110</v>
      </c>
      <c r="H8168" t="s">
        <v>3145</v>
      </c>
      <c r="I8168" t="s">
        <v>1883</v>
      </c>
      <c r="J8168" t="s">
        <v>1984</v>
      </c>
      <c r="K8168" t="s">
        <v>2382</v>
      </c>
      <c r="L8168" s="24">
        <v>3061.5</v>
      </c>
      <c r="M8168" s="25">
        <f>+VLOOKUP(E8168, TC!A:D, 4, FALSE())</f>
        <v>1.1388999990238331</v>
      </c>
      <c r="N8168" s="24">
        <f t="shared" si="635"/>
        <v>3061.5</v>
      </c>
      <c r="O8168" t="str">
        <f t="shared" si="636"/>
        <v>FACTURA</v>
      </c>
      <c r="P8168" t="str">
        <f t="shared" si="637"/>
        <v>2025</v>
      </c>
      <c r="Q8168" t="str">
        <f t="shared" si="638"/>
        <v>06</v>
      </c>
      <c r="R8168" t="str">
        <f>+IFERROR(VLOOKUP(I8168, Listado!A:B, 2, FALSE()), "COMERCIALIZADORA INTERNACIONAL CARIBBEAN EXOTICS S A")</f>
        <v>PEREZ MEJIA MARIA PAULINA</v>
      </c>
      <c r="S8168" s="25">
        <f>+VLOOKUP(E8168, TC!A:D, 2, FALSE())</f>
        <v>4097.66</v>
      </c>
      <c r="T8168" t="str">
        <f t="shared" si="639"/>
        <v>USD</v>
      </c>
    </row>
    <row r="8169" spans="1:20" ht="18.75" hidden="1" customHeight="1" x14ac:dyDescent="0.25">
      <c r="A8169" t="s">
        <v>3127</v>
      </c>
      <c r="B8169" t="s">
        <v>5</v>
      </c>
      <c r="C8169" t="s">
        <v>1913</v>
      </c>
      <c r="D8169" s="24">
        <v>12114</v>
      </c>
      <c r="E8169" t="s">
        <v>1750</v>
      </c>
      <c r="F8169" t="s">
        <v>99</v>
      </c>
      <c r="G8169" t="s">
        <v>1914</v>
      </c>
      <c r="I8169" t="s">
        <v>1841</v>
      </c>
      <c r="J8169" t="s">
        <v>1915</v>
      </c>
      <c r="K8169" t="s">
        <v>2025</v>
      </c>
      <c r="L8169" s="24">
        <v>558500</v>
      </c>
      <c r="M8169" s="25">
        <f>+VLOOKUP(E8169, TC!A:D, 4, FALSE())</f>
        <v>1.1388999990238331</v>
      </c>
      <c r="N8169" s="24">
        <f t="shared" si="635"/>
        <v>558500</v>
      </c>
      <c r="O8169" t="str">
        <f t="shared" si="636"/>
        <v>FACTURA</v>
      </c>
      <c r="P8169" t="str">
        <f t="shared" si="637"/>
        <v>2025</v>
      </c>
      <c r="Q8169" t="str">
        <f t="shared" si="638"/>
        <v>06</v>
      </c>
      <c r="R8169" t="str">
        <f>+IFERROR(VLOOKUP(I8169, Listado!A:B, 2, FALSE()), "COMERCIALIZADORA INTERNACIONAL CARIBBEAN EXOTICS S A")</f>
        <v>LONDOÑO ECHEVERRI ALEJANDRA</v>
      </c>
      <c r="S8169" s="25">
        <f>+VLOOKUP(E8169, TC!A:D, 2, FALSE())</f>
        <v>4097.66</v>
      </c>
      <c r="T8169" t="str">
        <f t="shared" si="639"/>
        <v>COP</v>
      </c>
    </row>
    <row r="8170" spans="1:20" ht="18.75" hidden="1" customHeight="1" x14ac:dyDescent="0.25">
      <c r="A8170" t="s">
        <v>3127</v>
      </c>
      <c r="B8170" t="s">
        <v>5</v>
      </c>
      <c r="C8170" t="s">
        <v>1913</v>
      </c>
      <c r="D8170" s="24">
        <v>12114</v>
      </c>
      <c r="E8170" t="s">
        <v>1750</v>
      </c>
      <c r="F8170" t="s">
        <v>99</v>
      </c>
      <c r="G8170" t="s">
        <v>1914</v>
      </c>
      <c r="I8170" t="s">
        <v>1841</v>
      </c>
      <c r="J8170" t="s">
        <v>1915</v>
      </c>
      <c r="K8170" t="s">
        <v>2025</v>
      </c>
      <c r="L8170" s="24">
        <v>37500</v>
      </c>
      <c r="M8170" s="25">
        <f>+VLOOKUP(E8170, TC!A:D, 4, FALSE())</f>
        <v>1.1388999990238331</v>
      </c>
      <c r="N8170" s="24">
        <f t="shared" si="635"/>
        <v>37500</v>
      </c>
      <c r="O8170" t="str">
        <f t="shared" si="636"/>
        <v>FACTURA</v>
      </c>
      <c r="P8170" t="str">
        <f t="shared" si="637"/>
        <v>2025</v>
      </c>
      <c r="Q8170" t="str">
        <f t="shared" si="638"/>
        <v>06</v>
      </c>
      <c r="R8170" t="str">
        <f>+IFERROR(VLOOKUP(I8170, Listado!A:B, 2, FALSE()), "COMERCIALIZADORA INTERNACIONAL CARIBBEAN EXOTICS S A")</f>
        <v>LONDOÑO ECHEVERRI ALEJANDRA</v>
      </c>
      <c r="S8170" s="25">
        <f>+VLOOKUP(E8170, TC!A:D, 2, FALSE())</f>
        <v>4097.66</v>
      </c>
      <c r="T8170" t="str">
        <f t="shared" si="639"/>
        <v>COP</v>
      </c>
    </row>
    <row r="8171" spans="1:20" ht="18.75" hidden="1" customHeight="1" x14ac:dyDescent="0.25">
      <c r="A8171" t="s">
        <v>3127</v>
      </c>
      <c r="B8171" t="s">
        <v>5</v>
      </c>
      <c r="C8171" t="s">
        <v>1913</v>
      </c>
      <c r="D8171" s="24">
        <v>12114</v>
      </c>
      <c r="E8171" t="s">
        <v>1750</v>
      </c>
      <c r="F8171" t="s">
        <v>99</v>
      </c>
      <c r="G8171" t="s">
        <v>1914</v>
      </c>
      <c r="I8171" t="s">
        <v>1841</v>
      </c>
      <c r="J8171" t="s">
        <v>1915</v>
      </c>
      <c r="K8171" t="s">
        <v>2025</v>
      </c>
      <c r="L8171" s="24">
        <v>146500</v>
      </c>
      <c r="M8171" s="25">
        <f>+VLOOKUP(E8171, TC!A:D, 4, FALSE())</f>
        <v>1.1388999990238331</v>
      </c>
      <c r="N8171" s="24">
        <f t="shared" si="635"/>
        <v>146500</v>
      </c>
      <c r="O8171" t="str">
        <f t="shared" si="636"/>
        <v>FACTURA</v>
      </c>
      <c r="P8171" t="str">
        <f t="shared" si="637"/>
        <v>2025</v>
      </c>
      <c r="Q8171" t="str">
        <f t="shared" si="638"/>
        <v>06</v>
      </c>
      <c r="R8171" t="str">
        <f>+IFERROR(VLOOKUP(I8171, Listado!A:B, 2, FALSE()), "COMERCIALIZADORA INTERNACIONAL CARIBBEAN EXOTICS S A")</f>
        <v>LONDOÑO ECHEVERRI ALEJANDRA</v>
      </c>
      <c r="S8171" s="25">
        <f>+VLOOKUP(E8171, TC!A:D, 2, FALSE())</f>
        <v>4097.66</v>
      </c>
      <c r="T8171" t="str">
        <f t="shared" si="639"/>
        <v>COP</v>
      </c>
    </row>
    <row r="8172" spans="1:20" ht="18.75" hidden="1" customHeight="1" x14ac:dyDescent="0.25">
      <c r="A8172" t="s">
        <v>3127</v>
      </c>
      <c r="B8172" t="s">
        <v>5</v>
      </c>
      <c r="C8172" t="s">
        <v>1913</v>
      </c>
      <c r="D8172" s="24">
        <v>12114</v>
      </c>
      <c r="E8172" t="s">
        <v>1750</v>
      </c>
      <c r="F8172" t="s">
        <v>99</v>
      </c>
      <c r="G8172" t="s">
        <v>1914</v>
      </c>
      <c r="I8172" t="s">
        <v>1841</v>
      </c>
      <c r="J8172" t="s">
        <v>1915</v>
      </c>
      <c r="K8172" t="s">
        <v>2025</v>
      </c>
      <c r="L8172" s="24">
        <v>38000</v>
      </c>
      <c r="M8172" s="25">
        <f>+VLOOKUP(E8172, TC!A:D, 4, FALSE())</f>
        <v>1.1388999990238331</v>
      </c>
      <c r="N8172" s="24">
        <f t="shared" si="635"/>
        <v>38000</v>
      </c>
      <c r="O8172" t="str">
        <f t="shared" si="636"/>
        <v>FACTURA</v>
      </c>
      <c r="P8172" t="str">
        <f t="shared" si="637"/>
        <v>2025</v>
      </c>
      <c r="Q8172" t="str">
        <f t="shared" si="638"/>
        <v>06</v>
      </c>
      <c r="R8172" t="str">
        <f>+IFERROR(VLOOKUP(I8172, Listado!A:B, 2, FALSE()), "COMERCIALIZADORA INTERNACIONAL CARIBBEAN EXOTICS S A")</f>
        <v>LONDOÑO ECHEVERRI ALEJANDRA</v>
      </c>
      <c r="S8172" s="25">
        <f>+VLOOKUP(E8172, TC!A:D, 2, FALSE())</f>
        <v>4097.66</v>
      </c>
      <c r="T8172" t="str">
        <f t="shared" si="639"/>
        <v>COP</v>
      </c>
    </row>
    <row r="8173" spans="1:20" ht="18.75" hidden="1" customHeight="1" x14ac:dyDescent="0.25">
      <c r="A8173" t="s">
        <v>3127</v>
      </c>
      <c r="B8173" t="s">
        <v>5</v>
      </c>
      <c r="C8173" t="s">
        <v>1913</v>
      </c>
      <c r="D8173" s="24">
        <v>12114</v>
      </c>
      <c r="E8173" t="s">
        <v>1750</v>
      </c>
      <c r="F8173" t="s">
        <v>99</v>
      </c>
      <c r="G8173" t="s">
        <v>1914</v>
      </c>
      <c r="I8173" t="s">
        <v>1841</v>
      </c>
      <c r="J8173" t="s">
        <v>1915</v>
      </c>
      <c r="K8173" t="s">
        <v>2025</v>
      </c>
      <c r="L8173" s="24">
        <v>6500</v>
      </c>
      <c r="M8173" s="25">
        <f>+VLOOKUP(E8173, TC!A:D, 4, FALSE())</f>
        <v>1.1388999990238331</v>
      </c>
      <c r="N8173" s="24">
        <f t="shared" si="635"/>
        <v>6500</v>
      </c>
      <c r="O8173" t="str">
        <f t="shared" si="636"/>
        <v>FACTURA</v>
      </c>
      <c r="P8173" t="str">
        <f t="shared" si="637"/>
        <v>2025</v>
      </c>
      <c r="Q8173" t="str">
        <f t="shared" si="638"/>
        <v>06</v>
      </c>
      <c r="R8173" t="str">
        <f>+IFERROR(VLOOKUP(I8173, Listado!A:B, 2, FALSE()), "COMERCIALIZADORA INTERNACIONAL CARIBBEAN EXOTICS S A")</f>
        <v>LONDOÑO ECHEVERRI ALEJANDRA</v>
      </c>
      <c r="S8173" s="25">
        <f>+VLOOKUP(E8173, TC!A:D, 2, FALSE())</f>
        <v>4097.66</v>
      </c>
      <c r="T8173" t="str">
        <f t="shared" si="639"/>
        <v>COP</v>
      </c>
    </row>
    <row r="8174" spans="1:20" ht="18.75" hidden="1" customHeight="1" x14ac:dyDescent="0.25">
      <c r="A8174" t="s">
        <v>3127</v>
      </c>
      <c r="B8174" t="s">
        <v>1923</v>
      </c>
      <c r="C8174" t="s">
        <v>1913</v>
      </c>
      <c r="D8174" s="24">
        <v>6068</v>
      </c>
      <c r="E8174" t="s">
        <v>1750</v>
      </c>
      <c r="F8174" t="s">
        <v>128</v>
      </c>
      <c r="G8174" t="s">
        <v>108</v>
      </c>
      <c r="H8174" t="s">
        <v>3146</v>
      </c>
      <c r="I8174" t="s">
        <v>1898</v>
      </c>
      <c r="J8174" t="s">
        <v>1944</v>
      </c>
      <c r="K8174" t="s">
        <v>1928</v>
      </c>
      <c r="L8174" s="24">
        <v>2230.66</v>
      </c>
      <c r="M8174" s="25">
        <f>+VLOOKUP(E8174, TC!A:D, 4, FALSE())</f>
        <v>1.1388999990238331</v>
      </c>
      <c r="N8174" s="24">
        <f t="shared" si="635"/>
        <v>2230.66</v>
      </c>
      <c r="O8174" t="str">
        <f t="shared" si="636"/>
        <v>FACTURA</v>
      </c>
      <c r="P8174" t="str">
        <f t="shared" si="637"/>
        <v>2025</v>
      </c>
      <c r="Q8174" t="str">
        <f t="shared" si="638"/>
        <v>06</v>
      </c>
      <c r="R8174" t="str">
        <f>+IFERROR(VLOOKUP(I8174, Listado!A:B, 2, FALSE()), "COMERCIALIZADORA INTERNACIONAL CARIBBEAN EXOTICS S A")</f>
        <v>PIEDRAHITA PEREZ MARIANA</v>
      </c>
      <c r="S8174" s="25">
        <f>+VLOOKUP(E8174, TC!A:D, 2, FALSE())</f>
        <v>4097.66</v>
      </c>
      <c r="T8174" t="str">
        <f t="shared" si="639"/>
        <v>USD</v>
      </c>
    </row>
    <row r="8175" spans="1:20" ht="18.75" hidden="1" customHeight="1" x14ac:dyDescent="0.25">
      <c r="A8175" t="s">
        <v>3127</v>
      </c>
      <c r="B8175" t="s">
        <v>1923</v>
      </c>
      <c r="C8175" t="s">
        <v>1913</v>
      </c>
      <c r="D8175" s="24">
        <v>6068</v>
      </c>
      <c r="E8175" t="s">
        <v>1750</v>
      </c>
      <c r="F8175" t="s">
        <v>128</v>
      </c>
      <c r="G8175" t="s">
        <v>108</v>
      </c>
      <c r="H8175" t="s">
        <v>3146</v>
      </c>
      <c r="I8175" t="s">
        <v>1898</v>
      </c>
      <c r="J8175" t="s">
        <v>1944</v>
      </c>
      <c r="K8175" t="s">
        <v>61</v>
      </c>
      <c r="L8175" s="24">
        <v>1608.26</v>
      </c>
      <c r="M8175" s="25">
        <f>+VLOOKUP(E8175, TC!A:D, 4, FALSE())</f>
        <v>1.1388999990238331</v>
      </c>
      <c r="N8175" s="24">
        <f t="shared" si="635"/>
        <v>1608.26</v>
      </c>
      <c r="O8175" t="str">
        <f t="shared" si="636"/>
        <v>FACTURA</v>
      </c>
      <c r="P8175" t="str">
        <f t="shared" si="637"/>
        <v>2025</v>
      </c>
      <c r="Q8175" t="str">
        <f t="shared" si="638"/>
        <v>06</v>
      </c>
      <c r="R8175" t="str">
        <f>+IFERROR(VLOOKUP(I8175, Listado!A:B, 2, FALSE()), "COMERCIALIZADORA INTERNACIONAL CARIBBEAN EXOTICS S A")</f>
        <v>PIEDRAHITA PEREZ MARIANA</v>
      </c>
      <c r="S8175" s="25">
        <f>+VLOOKUP(E8175, TC!A:D, 2, FALSE())</f>
        <v>4097.66</v>
      </c>
      <c r="T8175" t="str">
        <f t="shared" si="639"/>
        <v>USD</v>
      </c>
    </row>
    <row r="8176" spans="1:20" ht="18.75" hidden="1" customHeight="1" x14ac:dyDescent="0.25">
      <c r="A8176" t="s">
        <v>3127</v>
      </c>
      <c r="B8176" t="s">
        <v>1923</v>
      </c>
      <c r="C8176" t="s">
        <v>1913</v>
      </c>
      <c r="D8176" s="24">
        <v>6068</v>
      </c>
      <c r="E8176" t="s">
        <v>1750</v>
      </c>
      <c r="F8176" t="s">
        <v>128</v>
      </c>
      <c r="G8176" t="s">
        <v>108</v>
      </c>
      <c r="H8176" t="s">
        <v>3146</v>
      </c>
      <c r="I8176" t="s">
        <v>1898</v>
      </c>
      <c r="J8176" t="s">
        <v>1944</v>
      </c>
      <c r="K8176" t="s">
        <v>2995</v>
      </c>
      <c r="L8176" s="24">
        <v>2424</v>
      </c>
      <c r="M8176" s="25">
        <f>+VLOOKUP(E8176, TC!A:D, 4, FALSE())</f>
        <v>1.1388999990238331</v>
      </c>
      <c r="N8176" s="24">
        <f t="shared" si="635"/>
        <v>2424</v>
      </c>
      <c r="O8176" t="str">
        <f t="shared" si="636"/>
        <v>FACTURA</v>
      </c>
      <c r="P8176" t="str">
        <f t="shared" si="637"/>
        <v>2025</v>
      </c>
      <c r="Q8176" t="str">
        <f t="shared" si="638"/>
        <v>06</v>
      </c>
      <c r="R8176" t="str">
        <f>+IFERROR(VLOOKUP(I8176, Listado!A:B, 2, FALSE()), "COMERCIALIZADORA INTERNACIONAL CARIBBEAN EXOTICS S A")</f>
        <v>PIEDRAHITA PEREZ MARIANA</v>
      </c>
      <c r="S8176" s="25">
        <f>+VLOOKUP(E8176, TC!A:D, 2, FALSE())</f>
        <v>4097.66</v>
      </c>
      <c r="T8176" t="str">
        <f t="shared" si="639"/>
        <v>USD</v>
      </c>
    </row>
    <row r="8177" spans="1:20" ht="18.75" hidden="1" customHeight="1" x14ac:dyDescent="0.25">
      <c r="A8177" t="s">
        <v>3127</v>
      </c>
      <c r="B8177" t="s">
        <v>5</v>
      </c>
      <c r="C8177" t="s">
        <v>1913</v>
      </c>
      <c r="D8177" s="24">
        <v>12115</v>
      </c>
      <c r="E8177" t="s">
        <v>1750</v>
      </c>
      <c r="F8177" t="s">
        <v>99</v>
      </c>
      <c r="G8177" t="s">
        <v>1914</v>
      </c>
      <c r="I8177" t="s">
        <v>1841</v>
      </c>
      <c r="J8177" t="s">
        <v>1915</v>
      </c>
      <c r="K8177" t="s">
        <v>2022</v>
      </c>
      <c r="L8177" s="24">
        <v>1674750</v>
      </c>
      <c r="M8177" s="25">
        <f>+VLOOKUP(E8177, TC!A:D, 4, FALSE())</f>
        <v>1.1388999990238331</v>
      </c>
      <c r="N8177" s="24">
        <f t="shared" si="635"/>
        <v>1674750</v>
      </c>
      <c r="O8177" t="str">
        <f t="shared" si="636"/>
        <v>FACTURA</v>
      </c>
      <c r="P8177" t="str">
        <f t="shared" si="637"/>
        <v>2025</v>
      </c>
      <c r="Q8177" t="str">
        <f t="shared" si="638"/>
        <v>06</v>
      </c>
      <c r="R8177" t="str">
        <f>+IFERROR(VLOOKUP(I8177, Listado!A:B, 2, FALSE()), "COMERCIALIZADORA INTERNACIONAL CARIBBEAN EXOTICS S A")</f>
        <v>LONDOÑO ECHEVERRI ALEJANDRA</v>
      </c>
      <c r="S8177" s="25">
        <f>+VLOOKUP(E8177, TC!A:D, 2, FALSE())</f>
        <v>4097.66</v>
      </c>
      <c r="T8177" t="str">
        <f t="shared" si="639"/>
        <v>COP</v>
      </c>
    </row>
    <row r="8178" spans="1:20" ht="18.75" hidden="1" customHeight="1" x14ac:dyDescent="0.25">
      <c r="A8178" t="s">
        <v>3127</v>
      </c>
      <c r="B8178" t="s">
        <v>5</v>
      </c>
      <c r="C8178" t="s">
        <v>1913</v>
      </c>
      <c r="D8178" s="24">
        <v>12115</v>
      </c>
      <c r="E8178" t="s">
        <v>1750</v>
      </c>
      <c r="F8178" t="s">
        <v>99</v>
      </c>
      <c r="G8178" t="s">
        <v>1914</v>
      </c>
      <c r="I8178" t="s">
        <v>1841</v>
      </c>
      <c r="J8178" t="s">
        <v>1915</v>
      </c>
      <c r="K8178" t="s">
        <v>2022</v>
      </c>
      <c r="L8178" s="24">
        <v>539750</v>
      </c>
      <c r="M8178" s="25">
        <f>+VLOOKUP(E8178, TC!A:D, 4, FALSE())</f>
        <v>1.1388999990238331</v>
      </c>
      <c r="N8178" s="24">
        <f t="shared" si="635"/>
        <v>539750</v>
      </c>
      <c r="O8178" t="str">
        <f t="shared" si="636"/>
        <v>FACTURA</v>
      </c>
      <c r="P8178" t="str">
        <f t="shared" si="637"/>
        <v>2025</v>
      </c>
      <c r="Q8178" t="str">
        <f t="shared" si="638"/>
        <v>06</v>
      </c>
      <c r="R8178" t="str">
        <f>+IFERROR(VLOOKUP(I8178, Listado!A:B, 2, FALSE()), "COMERCIALIZADORA INTERNACIONAL CARIBBEAN EXOTICS S A")</f>
        <v>LONDOÑO ECHEVERRI ALEJANDRA</v>
      </c>
      <c r="S8178" s="25">
        <f>+VLOOKUP(E8178, TC!A:D, 2, FALSE())</f>
        <v>4097.66</v>
      </c>
      <c r="T8178" t="str">
        <f t="shared" si="639"/>
        <v>COP</v>
      </c>
    </row>
    <row r="8179" spans="1:20" ht="18.75" hidden="1" customHeight="1" x14ac:dyDescent="0.25">
      <c r="A8179" t="s">
        <v>3127</v>
      </c>
      <c r="B8179" t="s">
        <v>5</v>
      </c>
      <c r="C8179" t="s">
        <v>1913</v>
      </c>
      <c r="D8179" s="24">
        <v>12115</v>
      </c>
      <c r="E8179" t="s">
        <v>1750</v>
      </c>
      <c r="F8179" t="s">
        <v>99</v>
      </c>
      <c r="G8179" t="s">
        <v>1914</v>
      </c>
      <c r="I8179" t="s">
        <v>1841</v>
      </c>
      <c r="J8179" t="s">
        <v>1915</v>
      </c>
      <c r="K8179" t="s">
        <v>2022</v>
      </c>
      <c r="L8179" s="24">
        <v>317250</v>
      </c>
      <c r="M8179" s="25">
        <f>+VLOOKUP(E8179, TC!A:D, 4, FALSE())</f>
        <v>1.1388999990238331</v>
      </c>
      <c r="N8179" s="24">
        <f t="shared" si="635"/>
        <v>317250</v>
      </c>
      <c r="O8179" t="str">
        <f t="shared" si="636"/>
        <v>FACTURA</v>
      </c>
      <c r="P8179" t="str">
        <f t="shared" si="637"/>
        <v>2025</v>
      </c>
      <c r="Q8179" t="str">
        <f t="shared" si="638"/>
        <v>06</v>
      </c>
      <c r="R8179" t="str">
        <f>+IFERROR(VLOOKUP(I8179, Listado!A:B, 2, FALSE()), "COMERCIALIZADORA INTERNACIONAL CARIBBEAN EXOTICS S A")</f>
        <v>LONDOÑO ECHEVERRI ALEJANDRA</v>
      </c>
      <c r="S8179" s="25">
        <f>+VLOOKUP(E8179, TC!A:D, 2, FALSE())</f>
        <v>4097.66</v>
      </c>
      <c r="T8179" t="str">
        <f t="shared" si="639"/>
        <v>COP</v>
      </c>
    </row>
    <row r="8180" spans="1:20" ht="18.75" hidden="1" customHeight="1" x14ac:dyDescent="0.25">
      <c r="A8180" t="s">
        <v>3127</v>
      </c>
      <c r="B8180" t="s">
        <v>5</v>
      </c>
      <c r="C8180" t="s">
        <v>1913</v>
      </c>
      <c r="D8180" s="24">
        <v>12115</v>
      </c>
      <c r="E8180" t="s">
        <v>1750</v>
      </c>
      <c r="F8180" t="s">
        <v>99</v>
      </c>
      <c r="G8180" t="s">
        <v>1914</v>
      </c>
      <c r="I8180" t="s">
        <v>1841</v>
      </c>
      <c r="J8180" t="s">
        <v>1915</v>
      </c>
      <c r="K8180" t="s">
        <v>2022</v>
      </c>
      <c r="L8180" s="24">
        <v>83500</v>
      </c>
      <c r="M8180" s="25">
        <f>+VLOOKUP(E8180, TC!A:D, 4, FALSE())</f>
        <v>1.1388999990238331</v>
      </c>
      <c r="N8180" s="24">
        <f t="shared" si="635"/>
        <v>83500</v>
      </c>
      <c r="O8180" t="str">
        <f t="shared" si="636"/>
        <v>FACTURA</v>
      </c>
      <c r="P8180" t="str">
        <f t="shared" si="637"/>
        <v>2025</v>
      </c>
      <c r="Q8180" t="str">
        <f t="shared" si="638"/>
        <v>06</v>
      </c>
      <c r="R8180" t="str">
        <f>+IFERROR(VLOOKUP(I8180, Listado!A:B, 2, FALSE()), "COMERCIALIZADORA INTERNACIONAL CARIBBEAN EXOTICS S A")</f>
        <v>LONDOÑO ECHEVERRI ALEJANDRA</v>
      </c>
      <c r="S8180" s="25">
        <f>+VLOOKUP(E8180, TC!A:D, 2, FALSE())</f>
        <v>4097.66</v>
      </c>
      <c r="T8180" t="str">
        <f t="shared" si="639"/>
        <v>COP</v>
      </c>
    </row>
    <row r="8181" spans="1:20" ht="18.75" hidden="1" customHeight="1" x14ac:dyDescent="0.25">
      <c r="A8181" t="s">
        <v>3127</v>
      </c>
      <c r="B8181" t="s">
        <v>5</v>
      </c>
      <c r="C8181" t="s">
        <v>1913</v>
      </c>
      <c r="D8181" s="24">
        <v>12115</v>
      </c>
      <c r="E8181" t="s">
        <v>1750</v>
      </c>
      <c r="F8181" t="s">
        <v>99</v>
      </c>
      <c r="G8181" t="s">
        <v>1914</v>
      </c>
      <c r="I8181" t="s">
        <v>1841</v>
      </c>
      <c r="J8181" t="s">
        <v>1915</v>
      </c>
      <c r="K8181" t="s">
        <v>2022</v>
      </c>
      <c r="L8181" s="24">
        <v>11250</v>
      </c>
      <c r="M8181" s="25">
        <f>+VLOOKUP(E8181, TC!A:D, 4, FALSE())</f>
        <v>1.1388999990238331</v>
      </c>
      <c r="N8181" s="24">
        <f t="shared" si="635"/>
        <v>11250</v>
      </c>
      <c r="O8181" t="str">
        <f t="shared" si="636"/>
        <v>FACTURA</v>
      </c>
      <c r="P8181" t="str">
        <f t="shared" si="637"/>
        <v>2025</v>
      </c>
      <c r="Q8181" t="str">
        <f t="shared" si="638"/>
        <v>06</v>
      </c>
      <c r="R8181" t="str">
        <f>+IFERROR(VLOOKUP(I8181, Listado!A:B, 2, FALSE()), "COMERCIALIZADORA INTERNACIONAL CARIBBEAN EXOTICS S A")</f>
        <v>LONDOÑO ECHEVERRI ALEJANDRA</v>
      </c>
      <c r="S8181" s="25">
        <f>+VLOOKUP(E8181, TC!A:D, 2, FALSE())</f>
        <v>4097.66</v>
      </c>
      <c r="T8181" t="str">
        <f t="shared" si="639"/>
        <v>COP</v>
      </c>
    </row>
    <row r="8182" spans="1:20" ht="18.75" hidden="1" customHeight="1" x14ac:dyDescent="0.25">
      <c r="A8182" t="s">
        <v>3127</v>
      </c>
      <c r="B8182" t="s">
        <v>1923</v>
      </c>
      <c r="C8182" t="s">
        <v>1913</v>
      </c>
      <c r="D8182" s="24">
        <v>6069</v>
      </c>
      <c r="E8182" t="s">
        <v>1750</v>
      </c>
      <c r="F8182" t="s">
        <v>1924</v>
      </c>
      <c r="G8182" t="s">
        <v>108</v>
      </c>
      <c r="H8182" t="s">
        <v>3147</v>
      </c>
      <c r="I8182" t="s">
        <v>1885</v>
      </c>
      <c r="J8182" t="s">
        <v>1919</v>
      </c>
      <c r="K8182" t="s">
        <v>1928</v>
      </c>
      <c r="L8182" s="24">
        <v>1891.08</v>
      </c>
      <c r="M8182" s="25">
        <f>+VLOOKUP(E8182, TC!A:D, 4, FALSE())</f>
        <v>1.1388999990238331</v>
      </c>
      <c r="N8182" s="24">
        <f t="shared" si="635"/>
        <v>2153.7510101539901</v>
      </c>
      <c r="O8182" t="str">
        <f t="shared" si="636"/>
        <v>FACTURA</v>
      </c>
      <c r="P8182" t="str">
        <f t="shared" si="637"/>
        <v>2025</v>
      </c>
      <c r="Q8182" t="str">
        <f t="shared" si="638"/>
        <v>06</v>
      </c>
      <c r="R8182" t="str">
        <f>+IFERROR(VLOOKUP(I8182, Listado!A:B, 2, FALSE()), "COMERCIALIZADORA INTERNACIONAL CARIBBEAN EXOTICS S A")</f>
        <v>PIEDRAHITA PEREZ MARIANA</v>
      </c>
      <c r="S8182" s="25">
        <f>+VLOOKUP(E8182, TC!A:D, 2, FALSE())</f>
        <v>4097.66</v>
      </c>
      <c r="T8182" t="str">
        <f t="shared" si="639"/>
        <v>EUR</v>
      </c>
    </row>
    <row r="8183" spans="1:20" ht="18.75" hidden="1" customHeight="1" x14ac:dyDescent="0.25">
      <c r="A8183" t="s">
        <v>3127</v>
      </c>
      <c r="B8183" t="s">
        <v>1923</v>
      </c>
      <c r="C8183" t="s">
        <v>1913</v>
      </c>
      <c r="D8183" s="24">
        <v>6069</v>
      </c>
      <c r="E8183" t="s">
        <v>1750</v>
      </c>
      <c r="F8183" t="s">
        <v>1924</v>
      </c>
      <c r="G8183" t="s">
        <v>108</v>
      </c>
      <c r="H8183" t="s">
        <v>3147</v>
      </c>
      <c r="I8183" t="s">
        <v>1885</v>
      </c>
      <c r="J8183" t="s">
        <v>1919</v>
      </c>
      <c r="K8183" t="s">
        <v>2619</v>
      </c>
      <c r="L8183" s="24">
        <v>716.88</v>
      </c>
      <c r="M8183" s="25">
        <f>+VLOOKUP(E8183, TC!A:D, 4, FALSE())</f>
        <v>1.1388999990238331</v>
      </c>
      <c r="N8183" s="24">
        <f t="shared" si="635"/>
        <v>816.45463130020551</v>
      </c>
      <c r="O8183" t="str">
        <f t="shared" si="636"/>
        <v>FACTURA</v>
      </c>
      <c r="P8183" t="str">
        <f t="shared" si="637"/>
        <v>2025</v>
      </c>
      <c r="Q8183" t="str">
        <f t="shared" si="638"/>
        <v>06</v>
      </c>
      <c r="R8183" t="str">
        <f>+IFERROR(VLOOKUP(I8183, Listado!A:B, 2, FALSE()), "COMERCIALIZADORA INTERNACIONAL CARIBBEAN EXOTICS S A")</f>
        <v>PIEDRAHITA PEREZ MARIANA</v>
      </c>
      <c r="S8183" s="25">
        <f>+VLOOKUP(E8183, TC!A:D, 2, FALSE())</f>
        <v>4097.66</v>
      </c>
      <c r="T8183" t="str">
        <f t="shared" si="639"/>
        <v>EUR</v>
      </c>
    </row>
    <row r="8184" spans="1:20" ht="18.75" hidden="1" customHeight="1" x14ac:dyDescent="0.25">
      <c r="A8184" t="s">
        <v>3127</v>
      </c>
      <c r="B8184" t="s">
        <v>1923</v>
      </c>
      <c r="C8184" t="s">
        <v>1913</v>
      </c>
      <c r="D8184" s="24">
        <v>6069</v>
      </c>
      <c r="E8184" t="s">
        <v>1750</v>
      </c>
      <c r="F8184" t="s">
        <v>1924</v>
      </c>
      <c r="G8184" t="s">
        <v>108</v>
      </c>
      <c r="H8184" t="s">
        <v>3147</v>
      </c>
      <c r="I8184" t="s">
        <v>1885</v>
      </c>
      <c r="J8184" t="s">
        <v>1919</v>
      </c>
      <c r="K8184" t="s">
        <v>2620</v>
      </c>
      <c r="L8184" s="24">
        <v>254.79</v>
      </c>
      <c r="M8184" s="25">
        <f>+VLOOKUP(E8184, TC!A:D, 4, FALSE())</f>
        <v>1.1388999990238331</v>
      </c>
      <c r="N8184" s="24">
        <f t="shared" si="635"/>
        <v>290.18033075128244</v>
      </c>
      <c r="O8184" t="str">
        <f t="shared" si="636"/>
        <v>FACTURA</v>
      </c>
      <c r="P8184" t="str">
        <f t="shared" si="637"/>
        <v>2025</v>
      </c>
      <c r="Q8184" t="str">
        <f t="shared" si="638"/>
        <v>06</v>
      </c>
      <c r="R8184" t="str">
        <f>+IFERROR(VLOOKUP(I8184, Listado!A:B, 2, FALSE()), "COMERCIALIZADORA INTERNACIONAL CARIBBEAN EXOTICS S A")</f>
        <v>PIEDRAHITA PEREZ MARIANA</v>
      </c>
      <c r="S8184" s="25">
        <f>+VLOOKUP(E8184, TC!A:D, 2, FALSE())</f>
        <v>4097.66</v>
      </c>
      <c r="T8184" t="str">
        <f t="shared" si="639"/>
        <v>EUR</v>
      </c>
    </row>
    <row r="8185" spans="1:20" ht="18.75" hidden="1" customHeight="1" x14ac:dyDescent="0.25">
      <c r="A8185" t="s">
        <v>3127</v>
      </c>
      <c r="B8185" t="s">
        <v>5</v>
      </c>
      <c r="C8185" t="s">
        <v>1913</v>
      </c>
      <c r="D8185" s="24">
        <v>12116</v>
      </c>
      <c r="E8185" t="s">
        <v>1750</v>
      </c>
      <c r="F8185" t="s">
        <v>99</v>
      </c>
      <c r="G8185" t="s">
        <v>1914</v>
      </c>
      <c r="I8185" t="s">
        <v>1845</v>
      </c>
      <c r="J8185" t="s">
        <v>1915</v>
      </c>
      <c r="K8185" t="s">
        <v>2022</v>
      </c>
      <c r="L8185" s="24">
        <v>293540</v>
      </c>
      <c r="M8185" s="25">
        <f>+VLOOKUP(E8185, TC!A:D, 4, FALSE())</f>
        <v>1.1388999990238331</v>
      </c>
      <c r="N8185" s="24">
        <f t="shared" si="635"/>
        <v>293540</v>
      </c>
      <c r="O8185" t="str">
        <f t="shared" si="636"/>
        <v>FACTURA</v>
      </c>
      <c r="P8185" t="str">
        <f t="shared" si="637"/>
        <v>2025</v>
      </c>
      <c r="Q8185" t="str">
        <f t="shared" si="638"/>
        <v>06</v>
      </c>
      <c r="R8185" t="str">
        <f>+IFERROR(VLOOKUP(I8185, Listado!A:B, 2, FALSE()), "COMERCIALIZADORA INTERNACIONAL CARIBBEAN EXOTICS S A")</f>
        <v>LONDOÑO ECHEVERRI ALEJANDRA</v>
      </c>
      <c r="S8185" s="25">
        <f>+VLOOKUP(E8185, TC!A:D, 2, FALSE())</f>
        <v>4097.66</v>
      </c>
      <c r="T8185" t="str">
        <f t="shared" si="639"/>
        <v>COP</v>
      </c>
    </row>
    <row r="8186" spans="1:20" ht="18.75" hidden="1" customHeight="1" x14ac:dyDescent="0.25">
      <c r="A8186" t="s">
        <v>3127</v>
      </c>
      <c r="B8186" t="s">
        <v>5</v>
      </c>
      <c r="C8186" t="s">
        <v>1913</v>
      </c>
      <c r="D8186" s="24">
        <v>12116</v>
      </c>
      <c r="E8186" t="s">
        <v>1750</v>
      </c>
      <c r="F8186" t="s">
        <v>99</v>
      </c>
      <c r="G8186" t="s">
        <v>1914</v>
      </c>
      <c r="I8186" t="s">
        <v>1845</v>
      </c>
      <c r="J8186" t="s">
        <v>1915</v>
      </c>
      <c r="K8186" t="s">
        <v>2022</v>
      </c>
      <c r="L8186" s="24">
        <v>102180</v>
      </c>
      <c r="M8186" s="25">
        <f>+VLOOKUP(E8186, TC!A:D, 4, FALSE())</f>
        <v>1.1388999990238331</v>
      </c>
      <c r="N8186" s="24">
        <f t="shared" si="635"/>
        <v>102180</v>
      </c>
      <c r="O8186" t="str">
        <f t="shared" si="636"/>
        <v>FACTURA</v>
      </c>
      <c r="P8186" t="str">
        <f t="shared" si="637"/>
        <v>2025</v>
      </c>
      <c r="Q8186" t="str">
        <f t="shared" si="638"/>
        <v>06</v>
      </c>
      <c r="R8186" t="str">
        <f>+IFERROR(VLOOKUP(I8186, Listado!A:B, 2, FALSE()), "COMERCIALIZADORA INTERNACIONAL CARIBBEAN EXOTICS S A")</f>
        <v>LONDOÑO ECHEVERRI ALEJANDRA</v>
      </c>
      <c r="S8186" s="25">
        <f>+VLOOKUP(E8186, TC!A:D, 2, FALSE())</f>
        <v>4097.66</v>
      </c>
      <c r="T8186" t="str">
        <f t="shared" si="639"/>
        <v>COP</v>
      </c>
    </row>
    <row r="8187" spans="1:20" ht="18.75" hidden="1" customHeight="1" x14ac:dyDescent="0.25">
      <c r="A8187" t="s">
        <v>3127</v>
      </c>
      <c r="B8187" t="s">
        <v>5</v>
      </c>
      <c r="C8187" t="s">
        <v>1913</v>
      </c>
      <c r="D8187" s="24">
        <v>12116</v>
      </c>
      <c r="E8187" t="s">
        <v>1750</v>
      </c>
      <c r="F8187" t="s">
        <v>99</v>
      </c>
      <c r="G8187" t="s">
        <v>1914</v>
      </c>
      <c r="I8187" t="s">
        <v>1845</v>
      </c>
      <c r="J8187" t="s">
        <v>1915</v>
      </c>
      <c r="K8187" t="s">
        <v>2022</v>
      </c>
      <c r="L8187" s="24">
        <v>156000</v>
      </c>
      <c r="M8187" s="25">
        <f>+VLOOKUP(E8187, TC!A:D, 4, FALSE())</f>
        <v>1.1388999990238331</v>
      </c>
      <c r="N8187" s="24">
        <f t="shared" si="635"/>
        <v>156000</v>
      </c>
      <c r="O8187" t="str">
        <f t="shared" si="636"/>
        <v>FACTURA</v>
      </c>
      <c r="P8187" t="str">
        <f t="shared" si="637"/>
        <v>2025</v>
      </c>
      <c r="Q8187" t="str">
        <f t="shared" si="638"/>
        <v>06</v>
      </c>
      <c r="R8187" t="str">
        <f>+IFERROR(VLOOKUP(I8187, Listado!A:B, 2, FALSE()), "COMERCIALIZADORA INTERNACIONAL CARIBBEAN EXOTICS S A")</f>
        <v>LONDOÑO ECHEVERRI ALEJANDRA</v>
      </c>
      <c r="S8187" s="25">
        <f>+VLOOKUP(E8187, TC!A:D, 2, FALSE())</f>
        <v>4097.66</v>
      </c>
      <c r="T8187" t="str">
        <f t="shared" si="639"/>
        <v>COP</v>
      </c>
    </row>
    <row r="8188" spans="1:20" ht="18.75" hidden="1" customHeight="1" x14ac:dyDescent="0.25">
      <c r="A8188" t="s">
        <v>3127</v>
      </c>
      <c r="B8188" t="s">
        <v>5</v>
      </c>
      <c r="C8188" t="s">
        <v>1913</v>
      </c>
      <c r="D8188" s="24">
        <v>12116</v>
      </c>
      <c r="E8188" t="s">
        <v>1750</v>
      </c>
      <c r="F8188" t="s">
        <v>99</v>
      </c>
      <c r="G8188" t="s">
        <v>1914</v>
      </c>
      <c r="I8188" t="s">
        <v>1845</v>
      </c>
      <c r="J8188" t="s">
        <v>1915</v>
      </c>
      <c r="K8188" t="s">
        <v>2022</v>
      </c>
      <c r="L8188" s="24">
        <v>60580</v>
      </c>
      <c r="M8188" s="25">
        <f>+VLOOKUP(E8188, TC!A:D, 4, FALSE())</f>
        <v>1.1388999990238331</v>
      </c>
      <c r="N8188" s="24">
        <f t="shared" si="635"/>
        <v>60580</v>
      </c>
      <c r="O8188" t="str">
        <f t="shared" si="636"/>
        <v>FACTURA</v>
      </c>
      <c r="P8188" t="str">
        <f t="shared" si="637"/>
        <v>2025</v>
      </c>
      <c r="Q8188" t="str">
        <f t="shared" si="638"/>
        <v>06</v>
      </c>
      <c r="R8188" t="str">
        <f>+IFERROR(VLOOKUP(I8188, Listado!A:B, 2, FALSE()), "COMERCIALIZADORA INTERNACIONAL CARIBBEAN EXOTICS S A")</f>
        <v>LONDOÑO ECHEVERRI ALEJANDRA</v>
      </c>
      <c r="S8188" s="25">
        <f>+VLOOKUP(E8188, TC!A:D, 2, FALSE())</f>
        <v>4097.66</v>
      </c>
      <c r="T8188" t="str">
        <f t="shared" si="639"/>
        <v>COP</v>
      </c>
    </row>
    <row r="8189" spans="1:20" ht="18.75" hidden="1" customHeight="1" x14ac:dyDescent="0.25">
      <c r="A8189" t="s">
        <v>3127</v>
      </c>
      <c r="B8189" t="s">
        <v>5</v>
      </c>
      <c r="C8189" t="s">
        <v>1913</v>
      </c>
      <c r="D8189" s="24">
        <v>12116</v>
      </c>
      <c r="E8189" t="s">
        <v>1750</v>
      </c>
      <c r="F8189" t="s">
        <v>99</v>
      </c>
      <c r="G8189" t="s">
        <v>1914</v>
      </c>
      <c r="I8189" t="s">
        <v>1845</v>
      </c>
      <c r="J8189" t="s">
        <v>1915</v>
      </c>
      <c r="K8189" t="s">
        <v>2022</v>
      </c>
      <c r="L8189" s="24">
        <v>21320</v>
      </c>
      <c r="M8189" s="25">
        <f>+VLOOKUP(E8189, TC!A:D, 4, FALSE())</f>
        <v>1.1388999990238331</v>
      </c>
      <c r="N8189" s="24">
        <f t="shared" si="635"/>
        <v>21320</v>
      </c>
      <c r="O8189" t="str">
        <f t="shared" si="636"/>
        <v>FACTURA</v>
      </c>
      <c r="P8189" t="str">
        <f t="shared" si="637"/>
        <v>2025</v>
      </c>
      <c r="Q8189" t="str">
        <f t="shared" si="638"/>
        <v>06</v>
      </c>
      <c r="R8189" t="str">
        <f>+IFERROR(VLOOKUP(I8189, Listado!A:B, 2, FALSE()), "COMERCIALIZADORA INTERNACIONAL CARIBBEAN EXOTICS S A")</f>
        <v>LONDOÑO ECHEVERRI ALEJANDRA</v>
      </c>
      <c r="S8189" s="25">
        <f>+VLOOKUP(E8189, TC!A:D, 2, FALSE())</f>
        <v>4097.66</v>
      </c>
      <c r="T8189" t="str">
        <f t="shared" si="639"/>
        <v>COP</v>
      </c>
    </row>
    <row r="8190" spans="1:20" ht="18.75" hidden="1" customHeight="1" x14ac:dyDescent="0.25">
      <c r="A8190" t="s">
        <v>3127</v>
      </c>
      <c r="B8190" t="s">
        <v>5</v>
      </c>
      <c r="C8190" t="s">
        <v>1913</v>
      </c>
      <c r="D8190" s="24">
        <v>12116</v>
      </c>
      <c r="E8190" t="s">
        <v>1750</v>
      </c>
      <c r="F8190" t="s">
        <v>99</v>
      </c>
      <c r="G8190" t="s">
        <v>1914</v>
      </c>
      <c r="I8190" t="s">
        <v>1845</v>
      </c>
      <c r="J8190" t="s">
        <v>1915</v>
      </c>
      <c r="K8190" t="s">
        <v>2022</v>
      </c>
      <c r="L8190" s="24">
        <v>3380</v>
      </c>
      <c r="M8190" s="25">
        <f>+VLOOKUP(E8190, TC!A:D, 4, FALSE())</f>
        <v>1.1388999990238331</v>
      </c>
      <c r="N8190" s="24">
        <f t="shared" si="635"/>
        <v>3380</v>
      </c>
      <c r="O8190" t="str">
        <f t="shared" si="636"/>
        <v>FACTURA</v>
      </c>
      <c r="P8190" t="str">
        <f t="shared" si="637"/>
        <v>2025</v>
      </c>
      <c r="Q8190" t="str">
        <f t="shared" si="638"/>
        <v>06</v>
      </c>
      <c r="R8190" t="str">
        <f>+IFERROR(VLOOKUP(I8190, Listado!A:B, 2, FALSE()), "COMERCIALIZADORA INTERNACIONAL CARIBBEAN EXOTICS S A")</f>
        <v>LONDOÑO ECHEVERRI ALEJANDRA</v>
      </c>
      <c r="S8190" s="25">
        <f>+VLOOKUP(E8190, TC!A:D, 2, FALSE())</f>
        <v>4097.66</v>
      </c>
      <c r="T8190" t="str">
        <f t="shared" si="639"/>
        <v>COP</v>
      </c>
    </row>
    <row r="8191" spans="1:20" ht="18.75" hidden="1" customHeight="1" x14ac:dyDescent="0.25">
      <c r="A8191" t="s">
        <v>3127</v>
      </c>
      <c r="B8191" t="s">
        <v>5</v>
      </c>
      <c r="C8191" t="s">
        <v>1913</v>
      </c>
      <c r="D8191" s="24">
        <v>12117</v>
      </c>
      <c r="E8191" t="s">
        <v>1750</v>
      </c>
      <c r="F8191" t="s">
        <v>99</v>
      </c>
      <c r="G8191" t="s">
        <v>1914</v>
      </c>
      <c r="I8191" t="s">
        <v>1845</v>
      </c>
      <c r="J8191" t="s">
        <v>1915</v>
      </c>
      <c r="K8191" t="s">
        <v>2025</v>
      </c>
      <c r="L8191" s="24">
        <v>18000</v>
      </c>
      <c r="M8191" s="25">
        <f>+VLOOKUP(E8191, TC!A:D, 4, FALSE())</f>
        <v>1.1388999990238331</v>
      </c>
      <c r="N8191" s="24">
        <f t="shared" si="635"/>
        <v>18000</v>
      </c>
      <c r="O8191" t="str">
        <f t="shared" si="636"/>
        <v>FACTURA</v>
      </c>
      <c r="P8191" t="str">
        <f t="shared" si="637"/>
        <v>2025</v>
      </c>
      <c r="Q8191" t="str">
        <f t="shared" si="638"/>
        <v>06</v>
      </c>
      <c r="R8191" t="str">
        <f>+IFERROR(VLOOKUP(I8191, Listado!A:B, 2, FALSE()), "COMERCIALIZADORA INTERNACIONAL CARIBBEAN EXOTICS S A")</f>
        <v>LONDOÑO ECHEVERRI ALEJANDRA</v>
      </c>
      <c r="S8191" s="25">
        <f>+VLOOKUP(E8191, TC!A:D, 2, FALSE())</f>
        <v>4097.66</v>
      </c>
      <c r="T8191" t="str">
        <f t="shared" si="639"/>
        <v>COP</v>
      </c>
    </row>
    <row r="8192" spans="1:20" ht="18.75" hidden="1" customHeight="1" x14ac:dyDescent="0.25">
      <c r="A8192" t="s">
        <v>3127</v>
      </c>
      <c r="B8192" t="s">
        <v>5</v>
      </c>
      <c r="C8192" t="s">
        <v>1913</v>
      </c>
      <c r="D8192" s="24">
        <v>12117</v>
      </c>
      <c r="E8192" t="s">
        <v>1750</v>
      </c>
      <c r="F8192" t="s">
        <v>99</v>
      </c>
      <c r="G8192" t="s">
        <v>1914</v>
      </c>
      <c r="I8192" t="s">
        <v>1845</v>
      </c>
      <c r="J8192" t="s">
        <v>1915</v>
      </c>
      <c r="K8192" t="s">
        <v>2025</v>
      </c>
      <c r="L8192" s="24">
        <v>5520</v>
      </c>
      <c r="M8192" s="25">
        <f>+VLOOKUP(E8192, TC!A:D, 4, FALSE())</f>
        <v>1.1388999990238331</v>
      </c>
      <c r="N8192" s="24">
        <f t="shared" si="635"/>
        <v>5520</v>
      </c>
      <c r="O8192" t="str">
        <f t="shared" si="636"/>
        <v>FACTURA</v>
      </c>
      <c r="P8192" t="str">
        <f t="shared" si="637"/>
        <v>2025</v>
      </c>
      <c r="Q8192" t="str">
        <f t="shared" si="638"/>
        <v>06</v>
      </c>
      <c r="R8192" t="str">
        <f>+IFERROR(VLOOKUP(I8192, Listado!A:B, 2, FALSE()), "COMERCIALIZADORA INTERNACIONAL CARIBBEAN EXOTICS S A")</f>
        <v>LONDOÑO ECHEVERRI ALEJANDRA</v>
      </c>
      <c r="S8192" s="25">
        <f>+VLOOKUP(E8192, TC!A:D, 2, FALSE())</f>
        <v>4097.66</v>
      </c>
      <c r="T8192" t="str">
        <f t="shared" si="639"/>
        <v>COP</v>
      </c>
    </row>
    <row r="8193" spans="1:20" ht="18.75" hidden="1" customHeight="1" x14ac:dyDescent="0.25">
      <c r="A8193" t="s">
        <v>3127</v>
      </c>
      <c r="B8193" t="s">
        <v>5</v>
      </c>
      <c r="C8193" t="s">
        <v>1913</v>
      </c>
      <c r="D8193" s="24">
        <v>12117</v>
      </c>
      <c r="E8193" t="s">
        <v>1750</v>
      </c>
      <c r="F8193" t="s">
        <v>99</v>
      </c>
      <c r="G8193" t="s">
        <v>1914</v>
      </c>
      <c r="I8193" t="s">
        <v>1845</v>
      </c>
      <c r="J8193" t="s">
        <v>1915</v>
      </c>
      <c r="K8193" t="s">
        <v>2025</v>
      </c>
      <c r="L8193" s="24">
        <v>480</v>
      </c>
      <c r="M8193" s="25">
        <f>+VLOOKUP(E8193, TC!A:D, 4, FALSE())</f>
        <v>1.1388999990238331</v>
      </c>
      <c r="N8193" s="24">
        <f t="shared" si="635"/>
        <v>480</v>
      </c>
      <c r="O8193" t="str">
        <f t="shared" si="636"/>
        <v>FACTURA</v>
      </c>
      <c r="P8193" t="str">
        <f t="shared" si="637"/>
        <v>2025</v>
      </c>
      <c r="Q8193" t="str">
        <f t="shared" si="638"/>
        <v>06</v>
      </c>
      <c r="R8193" t="str">
        <f>+IFERROR(VLOOKUP(I8193, Listado!A:B, 2, FALSE()), "COMERCIALIZADORA INTERNACIONAL CARIBBEAN EXOTICS S A")</f>
        <v>LONDOÑO ECHEVERRI ALEJANDRA</v>
      </c>
      <c r="S8193" s="25">
        <f>+VLOOKUP(E8193, TC!A:D, 2, FALSE())</f>
        <v>4097.66</v>
      </c>
      <c r="T8193" t="str">
        <f t="shared" si="639"/>
        <v>COP</v>
      </c>
    </row>
    <row r="8194" spans="1:20" ht="18.75" hidden="1" customHeight="1" x14ac:dyDescent="0.25">
      <c r="A8194" t="s">
        <v>3127</v>
      </c>
      <c r="B8194" t="s">
        <v>1923</v>
      </c>
      <c r="C8194" t="s">
        <v>1913</v>
      </c>
      <c r="D8194" s="24">
        <v>6070</v>
      </c>
      <c r="E8194" t="s">
        <v>1750</v>
      </c>
      <c r="F8194" t="s">
        <v>1924</v>
      </c>
      <c r="G8194" t="s">
        <v>108</v>
      </c>
      <c r="H8194" t="s">
        <v>3148</v>
      </c>
      <c r="I8194" t="s">
        <v>1860</v>
      </c>
      <c r="J8194" t="s">
        <v>1926</v>
      </c>
      <c r="K8194" t="s">
        <v>1928</v>
      </c>
      <c r="L8194" s="24">
        <v>716.51</v>
      </c>
      <c r="M8194" s="25">
        <f>+VLOOKUP(E8194, TC!A:D, 4, FALSE())</f>
        <v>1.1388999990238331</v>
      </c>
      <c r="N8194" s="24">
        <f t="shared" ref="N8194:N8257" si="640">+IF(F8194="EUR", (M8194*L8194), IF(I8194="JUAN MATAS SAS", (L8194/S8194), L8194))</f>
        <v>816.03323830056661</v>
      </c>
      <c r="O8194" t="str">
        <f t="shared" ref="O8194:O8257" si="641">+IF(C8194="CFE", "FACTURA", IF(ISERROR(SEARCH("ANULA", H8194))=FALSE(), "ANULACIÓN FE", IF(ISERROR(SEARCH("CANCELLATION", H8194))=FALSE(), "ANULACIÓN FE", "NOTAS")))</f>
        <v>FACTURA</v>
      </c>
      <c r="P8194" t="str">
        <f t="shared" ref="P8194:P8257" si="642">+LEFT(E8194, 4)</f>
        <v>2025</v>
      </c>
      <c r="Q8194" t="str">
        <f t="shared" ref="Q8194:Q8257" si="643">+MID(E8194, 5, 2)</f>
        <v>06</v>
      </c>
      <c r="R8194" t="str">
        <f>+IFERROR(VLOOKUP(I8194, Listado!A:B, 2, FALSE()), "COMERCIALIZADORA INTERNACIONAL CARIBBEAN EXOTICS S A")</f>
        <v>PIEDRAHITA PEREZ MARIANA</v>
      </c>
      <c r="S8194" s="25">
        <f>+VLOOKUP(E8194, TC!A:D, 2, FALSE())</f>
        <v>4097.66</v>
      </c>
      <c r="T8194" t="str">
        <f t="shared" ref="T8194:T8257" si="644">+IF(I8194="JUAN MATAS SAS", "USD", F8194)</f>
        <v>EUR</v>
      </c>
    </row>
    <row r="8195" spans="1:20" ht="18.75" hidden="1" customHeight="1" x14ac:dyDescent="0.25">
      <c r="A8195" t="s">
        <v>3127</v>
      </c>
      <c r="B8195" t="s">
        <v>1923</v>
      </c>
      <c r="C8195" t="s">
        <v>1913</v>
      </c>
      <c r="D8195" s="24">
        <v>6070</v>
      </c>
      <c r="E8195" t="s">
        <v>1750</v>
      </c>
      <c r="F8195" t="s">
        <v>1924</v>
      </c>
      <c r="G8195" t="s">
        <v>108</v>
      </c>
      <c r="H8195" t="s">
        <v>3148</v>
      </c>
      <c r="I8195" t="s">
        <v>1860</v>
      </c>
      <c r="J8195" t="s">
        <v>1926</v>
      </c>
      <c r="K8195" t="s">
        <v>68</v>
      </c>
      <c r="L8195" s="24">
        <v>1923.2</v>
      </c>
      <c r="M8195" s="25">
        <f>+VLOOKUP(E8195, TC!A:D, 4, FALSE())</f>
        <v>1.1388999990238331</v>
      </c>
      <c r="N8195" s="24">
        <f t="shared" si="640"/>
        <v>2190.3324781226361</v>
      </c>
      <c r="O8195" t="str">
        <f t="shared" si="641"/>
        <v>FACTURA</v>
      </c>
      <c r="P8195" t="str">
        <f t="shared" si="642"/>
        <v>2025</v>
      </c>
      <c r="Q8195" t="str">
        <f t="shared" si="643"/>
        <v>06</v>
      </c>
      <c r="R8195" t="str">
        <f>+IFERROR(VLOOKUP(I8195, Listado!A:B, 2, FALSE()), "COMERCIALIZADORA INTERNACIONAL CARIBBEAN EXOTICS S A")</f>
        <v>PIEDRAHITA PEREZ MARIANA</v>
      </c>
      <c r="S8195" s="25">
        <f>+VLOOKUP(E8195, TC!A:D, 2, FALSE())</f>
        <v>4097.66</v>
      </c>
      <c r="T8195" t="str">
        <f t="shared" si="644"/>
        <v>EUR</v>
      </c>
    </row>
    <row r="8196" spans="1:20" ht="18.75" hidden="1" customHeight="1" x14ac:dyDescent="0.25">
      <c r="A8196" t="s">
        <v>3127</v>
      </c>
      <c r="B8196" t="s">
        <v>5</v>
      </c>
      <c r="C8196" t="s">
        <v>1913</v>
      </c>
      <c r="D8196" s="24">
        <v>12118</v>
      </c>
      <c r="E8196" t="s">
        <v>1750</v>
      </c>
      <c r="F8196" t="s">
        <v>99</v>
      </c>
      <c r="G8196" t="s">
        <v>1914</v>
      </c>
      <c r="I8196" t="s">
        <v>1841</v>
      </c>
      <c r="J8196" t="s">
        <v>1915</v>
      </c>
      <c r="K8196" t="s">
        <v>2022</v>
      </c>
      <c r="L8196" s="24">
        <v>159750</v>
      </c>
      <c r="M8196" s="25">
        <f>+VLOOKUP(E8196, TC!A:D, 4, FALSE())</f>
        <v>1.1388999990238331</v>
      </c>
      <c r="N8196" s="24">
        <f t="shared" si="640"/>
        <v>159750</v>
      </c>
      <c r="O8196" t="str">
        <f t="shared" si="641"/>
        <v>FACTURA</v>
      </c>
      <c r="P8196" t="str">
        <f t="shared" si="642"/>
        <v>2025</v>
      </c>
      <c r="Q8196" t="str">
        <f t="shared" si="643"/>
        <v>06</v>
      </c>
      <c r="R8196" t="str">
        <f>+IFERROR(VLOOKUP(I8196, Listado!A:B, 2, FALSE()), "COMERCIALIZADORA INTERNACIONAL CARIBBEAN EXOTICS S A")</f>
        <v>LONDOÑO ECHEVERRI ALEJANDRA</v>
      </c>
      <c r="S8196" s="25">
        <f>+VLOOKUP(E8196, TC!A:D, 2, FALSE())</f>
        <v>4097.66</v>
      </c>
      <c r="T8196" t="str">
        <f t="shared" si="644"/>
        <v>COP</v>
      </c>
    </row>
    <row r="8197" spans="1:20" ht="18.75" hidden="1" customHeight="1" x14ac:dyDescent="0.25">
      <c r="A8197" t="s">
        <v>3127</v>
      </c>
      <c r="B8197" t="s">
        <v>5</v>
      </c>
      <c r="C8197" t="s">
        <v>1913</v>
      </c>
      <c r="D8197" s="24">
        <v>12118</v>
      </c>
      <c r="E8197" t="s">
        <v>1750</v>
      </c>
      <c r="F8197" t="s">
        <v>99</v>
      </c>
      <c r="G8197" t="s">
        <v>1914</v>
      </c>
      <c r="I8197" t="s">
        <v>1841</v>
      </c>
      <c r="J8197" t="s">
        <v>1915</v>
      </c>
      <c r="K8197" t="s">
        <v>2022</v>
      </c>
      <c r="L8197" s="24">
        <v>92000</v>
      </c>
      <c r="M8197" s="25">
        <f>+VLOOKUP(E8197, TC!A:D, 4, FALSE())</f>
        <v>1.1388999990238331</v>
      </c>
      <c r="N8197" s="24">
        <f t="shared" si="640"/>
        <v>92000</v>
      </c>
      <c r="O8197" t="str">
        <f t="shared" si="641"/>
        <v>FACTURA</v>
      </c>
      <c r="P8197" t="str">
        <f t="shared" si="642"/>
        <v>2025</v>
      </c>
      <c r="Q8197" t="str">
        <f t="shared" si="643"/>
        <v>06</v>
      </c>
      <c r="R8197" t="str">
        <f>+IFERROR(VLOOKUP(I8197, Listado!A:B, 2, FALSE()), "COMERCIALIZADORA INTERNACIONAL CARIBBEAN EXOTICS S A")</f>
        <v>LONDOÑO ECHEVERRI ALEJANDRA</v>
      </c>
      <c r="S8197" s="25">
        <f>+VLOOKUP(E8197, TC!A:D, 2, FALSE())</f>
        <v>4097.66</v>
      </c>
      <c r="T8197" t="str">
        <f t="shared" si="644"/>
        <v>COP</v>
      </c>
    </row>
    <row r="8198" spans="1:20" ht="18.75" hidden="1" customHeight="1" x14ac:dyDescent="0.25">
      <c r="A8198" t="s">
        <v>3127</v>
      </c>
      <c r="B8198" t="s">
        <v>5</v>
      </c>
      <c r="C8198" t="s">
        <v>1913</v>
      </c>
      <c r="D8198" s="24">
        <v>12118</v>
      </c>
      <c r="E8198" t="s">
        <v>1750</v>
      </c>
      <c r="F8198" t="s">
        <v>99</v>
      </c>
      <c r="G8198" t="s">
        <v>1914</v>
      </c>
      <c r="I8198" t="s">
        <v>1841</v>
      </c>
      <c r="J8198" t="s">
        <v>1915</v>
      </c>
      <c r="K8198" t="s">
        <v>2022</v>
      </c>
      <c r="L8198" s="24">
        <v>25500</v>
      </c>
      <c r="M8198" s="25">
        <f>+VLOOKUP(E8198, TC!A:D, 4, FALSE())</f>
        <v>1.1388999990238331</v>
      </c>
      <c r="N8198" s="24">
        <f t="shared" si="640"/>
        <v>25500</v>
      </c>
      <c r="O8198" t="str">
        <f t="shared" si="641"/>
        <v>FACTURA</v>
      </c>
      <c r="P8198" t="str">
        <f t="shared" si="642"/>
        <v>2025</v>
      </c>
      <c r="Q8198" t="str">
        <f t="shared" si="643"/>
        <v>06</v>
      </c>
      <c r="R8198" t="str">
        <f>+IFERROR(VLOOKUP(I8198, Listado!A:B, 2, FALSE()), "COMERCIALIZADORA INTERNACIONAL CARIBBEAN EXOTICS S A")</f>
        <v>LONDOÑO ECHEVERRI ALEJANDRA</v>
      </c>
      <c r="S8198" s="25">
        <f>+VLOOKUP(E8198, TC!A:D, 2, FALSE())</f>
        <v>4097.66</v>
      </c>
      <c r="T8198" t="str">
        <f t="shared" si="644"/>
        <v>COP</v>
      </c>
    </row>
    <row r="8199" spans="1:20" ht="18.75" hidden="1" customHeight="1" x14ac:dyDescent="0.25">
      <c r="A8199" t="s">
        <v>3127</v>
      </c>
      <c r="B8199" t="s">
        <v>5</v>
      </c>
      <c r="C8199" t="s">
        <v>1913</v>
      </c>
      <c r="D8199" s="24">
        <v>12118</v>
      </c>
      <c r="E8199" t="s">
        <v>1750</v>
      </c>
      <c r="F8199" t="s">
        <v>99</v>
      </c>
      <c r="G8199" t="s">
        <v>1914</v>
      </c>
      <c r="I8199" t="s">
        <v>1841</v>
      </c>
      <c r="J8199" t="s">
        <v>1915</v>
      </c>
      <c r="K8199" t="s">
        <v>2022</v>
      </c>
      <c r="L8199" s="24">
        <v>33000</v>
      </c>
      <c r="M8199" s="25">
        <f>+VLOOKUP(E8199, TC!A:D, 4, FALSE())</f>
        <v>1.1388999990238331</v>
      </c>
      <c r="N8199" s="24">
        <f t="shared" si="640"/>
        <v>33000</v>
      </c>
      <c r="O8199" t="str">
        <f t="shared" si="641"/>
        <v>FACTURA</v>
      </c>
      <c r="P8199" t="str">
        <f t="shared" si="642"/>
        <v>2025</v>
      </c>
      <c r="Q8199" t="str">
        <f t="shared" si="643"/>
        <v>06</v>
      </c>
      <c r="R8199" t="str">
        <f>+IFERROR(VLOOKUP(I8199, Listado!A:B, 2, FALSE()), "COMERCIALIZADORA INTERNACIONAL CARIBBEAN EXOTICS S A")</f>
        <v>LONDOÑO ECHEVERRI ALEJANDRA</v>
      </c>
      <c r="S8199" s="25">
        <f>+VLOOKUP(E8199, TC!A:D, 2, FALSE())</f>
        <v>4097.66</v>
      </c>
      <c r="T8199" t="str">
        <f t="shared" si="644"/>
        <v>COP</v>
      </c>
    </row>
    <row r="8200" spans="1:20" ht="18.75" hidden="1" customHeight="1" x14ac:dyDescent="0.25">
      <c r="A8200" t="s">
        <v>3127</v>
      </c>
      <c r="B8200" t="s">
        <v>5</v>
      </c>
      <c r="C8200" t="s">
        <v>1913</v>
      </c>
      <c r="D8200" s="24">
        <v>12118</v>
      </c>
      <c r="E8200" t="s">
        <v>1750</v>
      </c>
      <c r="F8200" t="s">
        <v>99</v>
      </c>
      <c r="G8200" t="s">
        <v>1914</v>
      </c>
      <c r="I8200" t="s">
        <v>1841</v>
      </c>
      <c r="J8200" t="s">
        <v>1915</v>
      </c>
      <c r="K8200" t="s">
        <v>2022</v>
      </c>
      <c r="L8200" s="24">
        <v>4750</v>
      </c>
      <c r="M8200" s="25">
        <f>+VLOOKUP(E8200, TC!A:D, 4, FALSE())</f>
        <v>1.1388999990238331</v>
      </c>
      <c r="N8200" s="24">
        <f t="shared" si="640"/>
        <v>4750</v>
      </c>
      <c r="O8200" t="str">
        <f t="shared" si="641"/>
        <v>FACTURA</v>
      </c>
      <c r="P8200" t="str">
        <f t="shared" si="642"/>
        <v>2025</v>
      </c>
      <c r="Q8200" t="str">
        <f t="shared" si="643"/>
        <v>06</v>
      </c>
      <c r="R8200" t="str">
        <f>+IFERROR(VLOOKUP(I8200, Listado!A:B, 2, FALSE()), "COMERCIALIZADORA INTERNACIONAL CARIBBEAN EXOTICS S A")</f>
        <v>LONDOÑO ECHEVERRI ALEJANDRA</v>
      </c>
      <c r="S8200" s="25">
        <f>+VLOOKUP(E8200, TC!A:D, 2, FALSE())</f>
        <v>4097.66</v>
      </c>
      <c r="T8200" t="str">
        <f t="shared" si="644"/>
        <v>COP</v>
      </c>
    </row>
    <row r="8201" spans="1:20" ht="18.75" hidden="1" customHeight="1" x14ac:dyDescent="0.25">
      <c r="A8201" t="s">
        <v>3127</v>
      </c>
      <c r="B8201" t="s">
        <v>1923</v>
      </c>
      <c r="C8201" t="s">
        <v>1913</v>
      </c>
      <c r="D8201" s="24">
        <v>6071</v>
      </c>
      <c r="E8201" t="s">
        <v>1750</v>
      </c>
      <c r="F8201" t="s">
        <v>128</v>
      </c>
      <c r="G8201" t="s">
        <v>110</v>
      </c>
      <c r="H8201" t="s">
        <v>3149</v>
      </c>
      <c r="I8201" t="s">
        <v>1851</v>
      </c>
      <c r="J8201" t="s">
        <v>1940</v>
      </c>
      <c r="K8201" t="s">
        <v>2961</v>
      </c>
      <c r="L8201" s="24">
        <v>380</v>
      </c>
      <c r="M8201" s="25">
        <f>+VLOOKUP(E8201, TC!A:D, 4, FALSE())</f>
        <v>1.1388999990238331</v>
      </c>
      <c r="N8201" s="24">
        <f t="shared" si="640"/>
        <v>380</v>
      </c>
      <c r="O8201" t="str">
        <f t="shared" si="641"/>
        <v>FACTURA</v>
      </c>
      <c r="P8201" t="str">
        <f t="shared" si="642"/>
        <v>2025</v>
      </c>
      <c r="Q8201" t="str">
        <f t="shared" si="643"/>
        <v>06</v>
      </c>
      <c r="R8201" t="str">
        <f>+IFERROR(VLOOKUP(I8201, Listado!A:B, 2, FALSE()), "COMERCIALIZADORA INTERNACIONAL CARIBBEAN EXOTICS S A")</f>
        <v>PEREZ MEJIA MARIA PAULINA</v>
      </c>
      <c r="S8201" s="25">
        <f>+VLOOKUP(E8201, TC!A:D, 2, FALSE())</f>
        <v>4097.66</v>
      </c>
      <c r="T8201" t="str">
        <f t="shared" si="644"/>
        <v>USD</v>
      </c>
    </row>
    <row r="8202" spans="1:20" ht="18.75" hidden="1" customHeight="1" x14ac:dyDescent="0.25">
      <c r="A8202" t="s">
        <v>3127</v>
      </c>
      <c r="B8202" t="s">
        <v>1923</v>
      </c>
      <c r="C8202" t="s">
        <v>1913</v>
      </c>
      <c r="D8202" s="24">
        <v>6071</v>
      </c>
      <c r="E8202" t="s">
        <v>1750</v>
      </c>
      <c r="F8202" t="s">
        <v>128</v>
      </c>
      <c r="G8202" t="s">
        <v>110</v>
      </c>
      <c r="H8202" t="s">
        <v>3149</v>
      </c>
      <c r="I8202" t="s">
        <v>1851</v>
      </c>
      <c r="J8202" t="s">
        <v>1940</v>
      </c>
      <c r="K8202" t="s">
        <v>2070</v>
      </c>
      <c r="L8202" s="24">
        <v>320.64</v>
      </c>
      <c r="M8202" s="25">
        <f>+VLOOKUP(E8202, TC!A:D, 4, FALSE())</f>
        <v>1.1388999990238331</v>
      </c>
      <c r="N8202" s="24">
        <f t="shared" si="640"/>
        <v>320.64</v>
      </c>
      <c r="O8202" t="str">
        <f t="shared" si="641"/>
        <v>FACTURA</v>
      </c>
      <c r="P8202" t="str">
        <f t="shared" si="642"/>
        <v>2025</v>
      </c>
      <c r="Q8202" t="str">
        <f t="shared" si="643"/>
        <v>06</v>
      </c>
      <c r="R8202" t="str">
        <f>+IFERROR(VLOOKUP(I8202, Listado!A:B, 2, FALSE()), "COMERCIALIZADORA INTERNACIONAL CARIBBEAN EXOTICS S A")</f>
        <v>PEREZ MEJIA MARIA PAULINA</v>
      </c>
      <c r="S8202" s="25">
        <f>+VLOOKUP(E8202, TC!A:D, 2, FALSE())</f>
        <v>4097.66</v>
      </c>
      <c r="T8202" t="str">
        <f t="shared" si="644"/>
        <v>USD</v>
      </c>
    </row>
    <row r="8203" spans="1:20" ht="18.75" hidden="1" customHeight="1" x14ac:dyDescent="0.25">
      <c r="A8203" t="s">
        <v>3127</v>
      </c>
      <c r="B8203" t="s">
        <v>1923</v>
      </c>
      <c r="C8203" t="s">
        <v>1913</v>
      </c>
      <c r="D8203" s="24">
        <v>6071</v>
      </c>
      <c r="E8203" t="s">
        <v>1750</v>
      </c>
      <c r="F8203" t="s">
        <v>128</v>
      </c>
      <c r="G8203" t="s">
        <v>110</v>
      </c>
      <c r="H8203" t="s">
        <v>3149</v>
      </c>
      <c r="I8203" t="s">
        <v>1851</v>
      </c>
      <c r="J8203" t="s">
        <v>1940</v>
      </c>
      <c r="K8203" t="s">
        <v>1942</v>
      </c>
      <c r="L8203" s="24">
        <v>2652</v>
      </c>
      <c r="M8203" s="25">
        <f>+VLOOKUP(E8203, TC!A:D, 4, FALSE())</f>
        <v>1.1388999990238331</v>
      </c>
      <c r="N8203" s="24">
        <f t="shared" si="640"/>
        <v>2652</v>
      </c>
      <c r="O8203" t="str">
        <f t="shared" si="641"/>
        <v>FACTURA</v>
      </c>
      <c r="P8203" t="str">
        <f t="shared" si="642"/>
        <v>2025</v>
      </c>
      <c r="Q8203" t="str">
        <f t="shared" si="643"/>
        <v>06</v>
      </c>
      <c r="R8203" t="str">
        <f>+IFERROR(VLOOKUP(I8203, Listado!A:B, 2, FALSE()), "COMERCIALIZADORA INTERNACIONAL CARIBBEAN EXOTICS S A")</f>
        <v>PEREZ MEJIA MARIA PAULINA</v>
      </c>
      <c r="S8203" s="25">
        <f>+VLOOKUP(E8203, TC!A:D, 2, FALSE())</f>
        <v>4097.66</v>
      </c>
      <c r="T8203" t="str">
        <f t="shared" si="644"/>
        <v>USD</v>
      </c>
    </row>
    <row r="8204" spans="1:20" ht="18.75" hidden="1" customHeight="1" x14ac:dyDescent="0.25">
      <c r="A8204" t="s">
        <v>3127</v>
      </c>
      <c r="B8204" t="s">
        <v>1923</v>
      </c>
      <c r="C8204" t="s">
        <v>1913</v>
      </c>
      <c r="D8204" s="24">
        <v>6071</v>
      </c>
      <c r="E8204" t="s">
        <v>1750</v>
      </c>
      <c r="F8204" t="s">
        <v>128</v>
      </c>
      <c r="G8204" t="s">
        <v>110</v>
      </c>
      <c r="H8204" t="s">
        <v>3149</v>
      </c>
      <c r="I8204" t="s">
        <v>1851</v>
      </c>
      <c r="J8204" t="s">
        <v>1940</v>
      </c>
      <c r="K8204" t="s">
        <v>3150</v>
      </c>
      <c r="L8204" s="24">
        <v>1400</v>
      </c>
      <c r="M8204" s="25">
        <f>+VLOOKUP(E8204, TC!A:D, 4, FALSE())</f>
        <v>1.1388999990238331</v>
      </c>
      <c r="N8204" s="24">
        <f t="shared" si="640"/>
        <v>1400</v>
      </c>
      <c r="O8204" t="str">
        <f t="shared" si="641"/>
        <v>FACTURA</v>
      </c>
      <c r="P8204" t="str">
        <f t="shared" si="642"/>
        <v>2025</v>
      </c>
      <c r="Q8204" t="str">
        <f t="shared" si="643"/>
        <v>06</v>
      </c>
      <c r="R8204" t="str">
        <f>+IFERROR(VLOOKUP(I8204, Listado!A:B, 2, FALSE()), "COMERCIALIZADORA INTERNACIONAL CARIBBEAN EXOTICS S A")</f>
        <v>PEREZ MEJIA MARIA PAULINA</v>
      </c>
      <c r="S8204" s="25">
        <f>+VLOOKUP(E8204, TC!A:D, 2, FALSE())</f>
        <v>4097.66</v>
      </c>
      <c r="T8204" t="str">
        <f t="shared" si="644"/>
        <v>USD</v>
      </c>
    </row>
    <row r="8205" spans="1:20" ht="18.75" hidden="1" customHeight="1" x14ac:dyDescent="0.25">
      <c r="A8205" t="s">
        <v>3127</v>
      </c>
      <c r="B8205" t="s">
        <v>1923</v>
      </c>
      <c r="C8205" t="s">
        <v>1913</v>
      </c>
      <c r="D8205" s="24">
        <v>6071</v>
      </c>
      <c r="E8205" t="s">
        <v>1750</v>
      </c>
      <c r="F8205" t="s">
        <v>128</v>
      </c>
      <c r="G8205" t="s">
        <v>110</v>
      </c>
      <c r="H8205" t="s">
        <v>3149</v>
      </c>
      <c r="I8205" t="s">
        <v>1851</v>
      </c>
      <c r="J8205" t="s">
        <v>1940</v>
      </c>
      <c r="K8205" t="s">
        <v>2148</v>
      </c>
      <c r="L8205" s="24">
        <v>260.8</v>
      </c>
      <c r="M8205" s="25">
        <f>+VLOOKUP(E8205, TC!A:D, 4, FALSE())</f>
        <v>1.1388999990238331</v>
      </c>
      <c r="N8205" s="24">
        <f t="shared" si="640"/>
        <v>260.8</v>
      </c>
      <c r="O8205" t="str">
        <f t="shared" si="641"/>
        <v>FACTURA</v>
      </c>
      <c r="P8205" t="str">
        <f t="shared" si="642"/>
        <v>2025</v>
      </c>
      <c r="Q8205" t="str">
        <f t="shared" si="643"/>
        <v>06</v>
      </c>
      <c r="R8205" t="str">
        <f>+IFERROR(VLOOKUP(I8205, Listado!A:B, 2, FALSE()), "COMERCIALIZADORA INTERNACIONAL CARIBBEAN EXOTICS S A")</f>
        <v>PEREZ MEJIA MARIA PAULINA</v>
      </c>
      <c r="S8205" s="25">
        <f>+VLOOKUP(E8205, TC!A:D, 2, FALSE())</f>
        <v>4097.66</v>
      </c>
      <c r="T8205" t="str">
        <f t="shared" si="644"/>
        <v>USD</v>
      </c>
    </row>
    <row r="8206" spans="1:20" ht="18.75" hidden="1" customHeight="1" x14ac:dyDescent="0.25">
      <c r="A8206" t="s">
        <v>3127</v>
      </c>
      <c r="B8206" t="s">
        <v>1923</v>
      </c>
      <c r="C8206" t="s">
        <v>1913</v>
      </c>
      <c r="D8206" s="24">
        <v>6072</v>
      </c>
      <c r="E8206" t="s">
        <v>1750</v>
      </c>
      <c r="F8206" t="s">
        <v>128</v>
      </c>
      <c r="G8206" t="s">
        <v>110</v>
      </c>
      <c r="I8206" t="s">
        <v>1851</v>
      </c>
      <c r="J8206" t="s">
        <v>1940</v>
      </c>
      <c r="K8206" t="s">
        <v>1918</v>
      </c>
      <c r="L8206" s="24">
        <v>2.88</v>
      </c>
      <c r="M8206" s="25">
        <f>+VLOOKUP(E8206, TC!A:D, 4, FALSE())</f>
        <v>1.1388999990238331</v>
      </c>
      <c r="N8206" s="24">
        <f t="shared" si="640"/>
        <v>2.88</v>
      </c>
      <c r="O8206" t="str">
        <f t="shared" si="641"/>
        <v>FACTURA</v>
      </c>
      <c r="P8206" t="str">
        <f t="shared" si="642"/>
        <v>2025</v>
      </c>
      <c r="Q8206" t="str">
        <f t="shared" si="643"/>
        <v>06</v>
      </c>
      <c r="R8206" t="str">
        <f>+IFERROR(VLOOKUP(I8206, Listado!A:B, 2, FALSE()), "COMERCIALIZADORA INTERNACIONAL CARIBBEAN EXOTICS S A")</f>
        <v>PEREZ MEJIA MARIA PAULINA</v>
      </c>
      <c r="S8206" s="25">
        <f>+VLOOKUP(E8206, TC!A:D, 2, FALSE())</f>
        <v>4097.66</v>
      </c>
      <c r="T8206" t="str">
        <f t="shared" si="644"/>
        <v>USD</v>
      </c>
    </row>
    <row r="8207" spans="1:20" ht="18.75" hidden="1" customHeight="1" x14ac:dyDescent="0.25">
      <c r="A8207" t="s">
        <v>3127</v>
      </c>
      <c r="B8207" t="s">
        <v>1923</v>
      </c>
      <c r="C8207" t="s">
        <v>1913</v>
      </c>
      <c r="D8207" s="24">
        <v>6073</v>
      </c>
      <c r="E8207" t="s">
        <v>1750</v>
      </c>
      <c r="F8207" t="s">
        <v>128</v>
      </c>
      <c r="G8207" t="s">
        <v>110</v>
      </c>
      <c r="H8207" t="s">
        <v>3151</v>
      </c>
      <c r="I8207" t="s">
        <v>1850</v>
      </c>
      <c r="J8207" t="s">
        <v>1919</v>
      </c>
      <c r="K8207" t="s">
        <v>2658</v>
      </c>
      <c r="L8207" s="24">
        <v>864.6</v>
      </c>
      <c r="M8207" s="25">
        <f>+VLOOKUP(E8207, TC!A:D, 4, FALSE())</f>
        <v>1.1388999990238331</v>
      </c>
      <c r="N8207" s="24">
        <f t="shared" si="640"/>
        <v>864.6</v>
      </c>
      <c r="O8207" t="str">
        <f t="shared" si="641"/>
        <v>FACTURA</v>
      </c>
      <c r="P8207" t="str">
        <f t="shared" si="642"/>
        <v>2025</v>
      </c>
      <c r="Q8207" t="str">
        <f t="shared" si="643"/>
        <v>06</v>
      </c>
      <c r="R8207" t="str">
        <f>+IFERROR(VLOOKUP(I8207, Listado!A:B, 2, FALSE()), "COMERCIALIZADORA INTERNACIONAL CARIBBEAN EXOTICS S A")</f>
        <v>PEREZ MEJIA MARIA PAULINA</v>
      </c>
      <c r="S8207" s="25">
        <f>+VLOOKUP(E8207, TC!A:D, 2, FALSE())</f>
        <v>4097.66</v>
      </c>
      <c r="T8207" t="str">
        <f t="shared" si="644"/>
        <v>USD</v>
      </c>
    </row>
    <row r="8208" spans="1:20" ht="18.75" hidden="1" customHeight="1" x14ac:dyDescent="0.25">
      <c r="A8208" t="s">
        <v>3127</v>
      </c>
      <c r="B8208" t="s">
        <v>1923</v>
      </c>
      <c r="C8208" t="s">
        <v>1913</v>
      </c>
      <c r="D8208" s="24">
        <v>6073</v>
      </c>
      <c r="E8208" t="s">
        <v>1750</v>
      </c>
      <c r="F8208" t="s">
        <v>128</v>
      </c>
      <c r="G8208" t="s">
        <v>110</v>
      </c>
      <c r="H8208" t="s">
        <v>3151</v>
      </c>
      <c r="I8208" t="s">
        <v>1850</v>
      </c>
      <c r="J8208" t="s">
        <v>1919</v>
      </c>
      <c r="K8208" t="s">
        <v>1928</v>
      </c>
      <c r="L8208" s="24">
        <v>8209.8700000000008</v>
      </c>
      <c r="M8208" s="25">
        <f>+VLOOKUP(E8208, TC!A:D, 4, FALSE())</f>
        <v>1.1388999990238331</v>
      </c>
      <c r="N8208" s="24">
        <f t="shared" si="640"/>
        <v>8209.8700000000008</v>
      </c>
      <c r="O8208" t="str">
        <f t="shared" si="641"/>
        <v>FACTURA</v>
      </c>
      <c r="P8208" t="str">
        <f t="shared" si="642"/>
        <v>2025</v>
      </c>
      <c r="Q8208" t="str">
        <f t="shared" si="643"/>
        <v>06</v>
      </c>
      <c r="R8208" t="str">
        <f>+IFERROR(VLOOKUP(I8208, Listado!A:B, 2, FALSE()), "COMERCIALIZADORA INTERNACIONAL CARIBBEAN EXOTICS S A")</f>
        <v>PEREZ MEJIA MARIA PAULINA</v>
      </c>
      <c r="S8208" s="25">
        <f>+VLOOKUP(E8208, TC!A:D, 2, FALSE())</f>
        <v>4097.66</v>
      </c>
      <c r="T8208" t="str">
        <f t="shared" si="644"/>
        <v>USD</v>
      </c>
    </row>
    <row r="8209" spans="1:20" ht="18.75" hidden="1" customHeight="1" x14ac:dyDescent="0.25">
      <c r="A8209" t="s">
        <v>3127</v>
      </c>
      <c r="B8209" t="s">
        <v>1923</v>
      </c>
      <c r="C8209" t="s">
        <v>1913</v>
      </c>
      <c r="D8209" s="24">
        <v>6073</v>
      </c>
      <c r="E8209" t="s">
        <v>1750</v>
      </c>
      <c r="F8209" t="s">
        <v>128</v>
      </c>
      <c r="G8209" t="s">
        <v>110</v>
      </c>
      <c r="H8209" t="s">
        <v>3151</v>
      </c>
      <c r="I8209" t="s">
        <v>1850</v>
      </c>
      <c r="J8209" t="s">
        <v>1919</v>
      </c>
      <c r="K8209" t="s">
        <v>45</v>
      </c>
      <c r="L8209" s="24">
        <v>9720</v>
      </c>
      <c r="M8209" s="25">
        <f>+VLOOKUP(E8209, TC!A:D, 4, FALSE())</f>
        <v>1.1388999990238331</v>
      </c>
      <c r="N8209" s="24">
        <f t="shared" si="640"/>
        <v>9720</v>
      </c>
      <c r="O8209" t="str">
        <f t="shared" si="641"/>
        <v>FACTURA</v>
      </c>
      <c r="P8209" t="str">
        <f t="shared" si="642"/>
        <v>2025</v>
      </c>
      <c r="Q8209" t="str">
        <f t="shared" si="643"/>
        <v>06</v>
      </c>
      <c r="R8209" t="str">
        <f>+IFERROR(VLOOKUP(I8209, Listado!A:B, 2, FALSE()), "COMERCIALIZADORA INTERNACIONAL CARIBBEAN EXOTICS S A")</f>
        <v>PEREZ MEJIA MARIA PAULINA</v>
      </c>
      <c r="S8209" s="25">
        <f>+VLOOKUP(E8209, TC!A:D, 2, FALSE())</f>
        <v>4097.66</v>
      </c>
      <c r="T8209" t="str">
        <f t="shared" si="644"/>
        <v>USD</v>
      </c>
    </row>
    <row r="8210" spans="1:20" ht="18.75" hidden="1" customHeight="1" x14ac:dyDescent="0.25">
      <c r="A8210" t="s">
        <v>3127</v>
      </c>
      <c r="B8210" t="s">
        <v>1923</v>
      </c>
      <c r="C8210" t="s">
        <v>1913</v>
      </c>
      <c r="D8210" s="24">
        <v>6073</v>
      </c>
      <c r="E8210" t="s">
        <v>1750</v>
      </c>
      <c r="F8210" t="s">
        <v>128</v>
      </c>
      <c r="G8210" t="s">
        <v>110</v>
      </c>
      <c r="H8210" t="s">
        <v>3151</v>
      </c>
      <c r="I8210" t="s">
        <v>1850</v>
      </c>
      <c r="J8210" t="s">
        <v>1919</v>
      </c>
      <c r="K8210" t="s">
        <v>53</v>
      </c>
      <c r="L8210" s="24">
        <v>1862</v>
      </c>
      <c r="M8210" s="25">
        <f>+VLOOKUP(E8210, TC!A:D, 4, FALSE())</f>
        <v>1.1388999990238331</v>
      </c>
      <c r="N8210" s="24">
        <f t="shared" si="640"/>
        <v>1862</v>
      </c>
      <c r="O8210" t="str">
        <f t="shared" si="641"/>
        <v>FACTURA</v>
      </c>
      <c r="P8210" t="str">
        <f t="shared" si="642"/>
        <v>2025</v>
      </c>
      <c r="Q8210" t="str">
        <f t="shared" si="643"/>
        <v>06</v>
      </c>
      <c r="R8210" t="str">
        <f>+IFERROR(VLOOKUP(I8210, Listado!A:B, 2, FALSE()), "COMERCIALIZADORA INTERNACIONAL CARIBBEAN EXOTICS S A")</f>
        <v>PEREZ MEJIA MARIA PAULINA</v>
      </c>
      <c r="S8210" s="25">
        <f>+VLOOKUP(E8210, TC!A:D, 2, FALSE())</f>
        <v>4097.66</v>
      </c>
      <c r="T8210" t="str">
        <f t="shared" si="644"/>
        <v>USD</v>
      </c>
    </row>
    <row r="8211" spans="1:20" ht="18.75" hidden="1" customHeight="1" x14ac:dyDescent="0.25">
      <c r="A8211" t="s">
        <v>3127</v>
      </c>
      <c r="B8211" t="s">
        <v>1923</v>
      </c>
      <c r="C8211" t="s">
        <v>1913</v>
      </c>
      <c r="D8211" s="24">
        <v>6073</v>
      </c>
      <c r="E8211" t="s">
        <v>1750</v>
      </c>
      <c r="F8211" t="s">
        <v>128</v>
      </c>
      <c r="G8211" t="s">
        <v>110</v>
      </c>
      <c r="H8211" t="s">
        <v>3151</v>
      </c>
      <c r="I8211" t="s">
        <v>1850</v>
      </c>
      <c r="J8211" t="s">
        <v>1919</v>
      </c>
      <c r="K8211" t="s">
        <v>9</v>
      </c>
      <c r="L8211" s="24">
        <v>319.25</v>
      </c>
      <c r="M8211" s="25">
        <f>+VLOOKUP(E8211, TC!A:D, 4, FALSE())</f>
        <v>1.1388999990238331</v>
      </c>
      <c r="N8211" s="24">
        <f t="shared" si="640"/>
        <v>319.25</v>
      </c>
      <c r="O8211" t="str">
        <f t="shared" si="641"/>
        <v>FACTURA</v>
      </c>
      <c r="P8211" t="str">
        <f t="shared" si="642"/>
        <v>2025</v>
      </c>
      <c r="Q8211" t="str">
        <f t="shared" si="643"/>
        <v>06</v>
      </c>
      <c r="R8211" t="str">
        <f>+IFERROR(VLOOKUP(I8211, Listado!A:B, 2, FALSE()), "COMERCIALIZADORA INTERNACIONAL CARIBBEAN EXOTICS S A")</f>
        <v>PEREZ MEJIA MARIA PAULINA</v>
      </c>
      <c r="S8211" s="25">
        <f>+VLOOKUP(E8211, TC!A:D, 2, FALSE())</f>
        <v>4097.66</v>
      </c>
      <c r="T8211" t="str">
        <f t="shared" si="644"/>
        <v>USD</v>
      </c>
    </row>
    <row r="8212" spans="1:20" ht="18.75" hidden="1" customHeight="1" x14ac:dyDescent="0.25">
      <c r="A8212" t="s">
        <v>3127</v>
      </c>
      <c r="B8212" t="s">
        <v>1923</v>
      </c>
      <c r="C8212" t="s">
        <v>1913</v>
      </c>
      <c r="D8212" s="24">
        <v>6074</v>
      </c>
      <c r="E8212" t="s">
        <v>1750</v>
      </c>
      <c r="F8212" t="s">
        <v>128</v>
      </c>
      <c r="G8212" t="s">
        <v>110</v>
      </c>
      <c r="I8212" t="s">
        <v>1850</v>
      </c>
      <c r="J8212" t="s">
        <v>1919</v>
      </c>
      <c r="K8212" t="s">
        <v>1918</v>
      </c>
      <c r="L8212" s="24">
        <v>180</v>
      </c>
      <c r="M8212" s="25">
        <f>+VLOOKUP(E8212, TC!A:D, 4, FALSE())</f>
        <v>1.1388999990238331</v>
      </c>
      <c r="N8212" s="24">
        <f t="shared" si="640"/>
        <v>180</v>
      </c>
      <c r="O8212" t="str">
        <f t="shared" si="641"/>
        <v>FACTURA</v>
      </c>
      <c r="P8212" t="str">
        <f t="shared" si="642"/>
        <v>2025</v>
      </c>
      <c r="Q8212" t="str">
        <f t="shared" si="643"/>
        <v>06</v>
      </c>
      <c r="R8212" t="str">
        <f>+IFERROR(VLOOKUP(I8212, Listado!A:B, 2, FALSE()), "COMERCIALIZADORA INTERNACIONAL CARIBBEAN EXOTICS S A")</f>
        <v>PEREZ MEJIA MARIA PAULINA</v>
      </c>
      <c r="S8212" s="25">
        <f>+VLOOKUP(E8212, TC!A:D, 2, FALSE())</f>
        <v>4097.66</v>
      </c>
      <c r="T8212" t="str">
        <f t="shared" si="644"/>
        <v>USD</v>
      </c>
    </row>
    <row r="8213" spans="1:20" ht="18.75" hidden="1" customHeight="1" x14ac:dyDescent="0.25">
      <c r="A8213" t="s">
        <v>3127</v>
      </c>
      <c r="B8213" t="s">
        <v>1923</v>
      </c>
      <c r="C8213" t="s">
        <v>1913</v>
      </c>
      <c r="D8213" s="24">
        <v>6075</v>
      </c>
      <c r="E8213" t="s">
        <v>1750</v>
      </c>
      <c r="F8213" t="s">
        <v>1924</v>
      </c>
      <c r="G8213" t="s">
        <v>108</v>
      </c>
      <c r="H8213" t="s">
        <v>3152</v>
      </c>
      <c r="I8213" t="s">
        <v>1894</v>
      </c>
      <c r="J8213" t="s">
        <v>1919</v>
      </c>
      <c r="K8213" t="s">
        <v>1928</v>
      </c>
      <c r="L8213" s="24">
        <v>1744.71</v>
      </c>
      <c r="M8213" s="25">
        <f>+VLOOKUP(E8213, TC!A:D, 4, FALSE())</f>
        <v>1.1388999990238331</v>
      </c>
      <c r="N8213" s="24">
        <f t="shared" si="640"/>
        <v>1987.0502172968718</v>
      </c>
      <c r="O8213" t="str">
        <f t="shared" si="641"/>
        <v>FACTURA</v>
      </c>
      <c r="P8213" t="str">
        <f t="shared" si="642"/>
        <v>2025</v>
      </c>
      <c r="Q8213" t="str">
        <f t="shared" si="643"/>
        <v>06</v>
      </c>
      <c r="R8213" t="str">
        <f>+IFERROR(VLOOKUP(I8213, Listado!A:B, 2, FALSE()), "COMERCIALIZADORA INTERNACIONAL CARIBBEAN EXOTICS S A")</f>
        <v>PIEDRAHITA PEREZ MARIANA</v>
      </c>
      <c r="S8213" s="25">
        <f>+VLOOKUP(E8213, TC!A:D, 2, FALSE())</f>
        <v>4097.66</v>
      </c>
      <c r="T8213" t="str">
        <f t="shared" si="644"/>
        <v>EUR</v>
      </c>
    </row>
    <row r="8214" spans="1:20" ht="18.75" hidden="1" customHeight="1" x14ac:dyDescent="0.25">
      <c r="A8214" t="s">
        <v>3127</v>
      </c>
      <c r="B8214" t="s">
        <v>1923</v>
      </c>
      <c r="C8214" t="s">
        <v>1913</v>
      </c>
      <c r="D8214" s="24">
        <v>6075</v>
      </c>
      <c r="E8214" t="s">
        <v>1750</v>
      </c>
      <c r="F8214" t="s">
        <v>1924</v>
      </c>
      <c r="G8214" t="s">
        <v>108</v>
      </c>
      <c r="H8214" t="s">
        <v>3152</v>
      </c>
      <c r="I8214" t="s">
        <v>1894</v>
      </c>
      <c r="J8214" t="s">
        <v>1919</v>
      </c>
      <c r="K8214" t="s">
        <v>74</v>
      </c>
      <c r="L8214" s="24">
        <v>1302.5999999999999</v>
      </c>
      <c r="M8214" s="25">
        <f>+VLOOKUP(E8214, TC!A:D, 4, FALSE())</f>
        <v>1.1388999990238331</v>
      </c>
      <c r="N8214" s="24">
        <f t="shared" si="640"/>
        <v>1483.5311387284448</v>
      </c>
      <c r="O8214" t="str">
        <f t="shared" si="641"/>
        <v>FACTURA</v>
      </c>
      <c r="P8214" t="str">
        <f t="shared" si="642"/>
        <v>2025</v>
      </c>
      <c r="Q8214" t="str">
        <f t="shared" si="643"/>
        <v>06</v>
      </c>
      <c r="R8214" t="str">
        <f>+IFERROR(VLOOKUP(I8214, Listado!A:B, 2, FALSE()), "COMERCIALIZADORA INTERNACIONAL CARIBBEAN EXOTICS S A")</f>
        <v>PIEDRAHITA PEREZ MARIANA</v>
      </c>
      <c r="S8214" s="25">
        <f>+VLOOKUP(E8214, TC!A:D, 2, FALSE())</f>
        <v>4097.66</v>
      </c>
      <c r="T8214" t="str">
        <f t="shared" si="644"/>
        <v>EUR</v>
      </c>
    </row>
    <row r="8215" spans="1:20" ht="18.75" hidden="1" customHeight="1" x14ac:dyDescent="0.25">
      <c r="A8215" t="s">
        <v>3127</v>
      </c>
      <c r="B8215" t="s">
        <v>1923</v>
      </c>
      <c r="C8215" t="s">
        <v>1913</v>
      </c>
      <c r="D8215" s="24">
        <v>6075</v>
      </c>
      <c r="E8215" t="s">
        <v>1750</v>
      </c>
      <c r="F8215" t="s">
        <v>1924</v>
      </c>
      <c r="G8215" t="s">
        <v>108</v>
      </c>
      <c r="H8215" t="s">
        <v>3152</v>
      </c>
      <c r="I8215" t="s">
        <v>1894</v>
      </c>
      <c r="J8215" t="s">
        <v>1919</v>
      </c>
      <c r="K8215" t="s">
        <v>58</v>
      </c>
      <c r="L8215" s="24">
        <v>3207.6</v>
      </c>
      <c r="M8215" s="25">
        <f>+VLOOKUP(E8215, TC!A:D, 4, FALSE())</f>
        <v>1.1388999990238331</v>
      </c>
      <c r="N8215" s="24">
        <f t="shared" si="640"/>
        <v>3653.1356368688471</v>
      </c>
      <c r="O8215" t="str">
        <f t="shared" si="641"/>
        <v>FACTURA</v>
      </c>
      <c r="P8215" t="str">
        <f t="shared" si="642"/>
        <v>2025</v>
      </c>
      <c r="Q8215" t="str">
        <f t="shared" si="643"/>
        <v>06</v>
      </c>
      <c r="R8215" t="str">
        <f>+IFERROR(VLOOKUP(I8215, Listado!A:B, 2, FALSE()), "COMERCIALIZADORA INTERNACIONAL CARIBBEAN EXOTICS S A")</f>
        <v>PIEDRAHITA PEREZ MARIANA</v>
      </c>
      <c r="S8215" s="25">
        <f>+VLOOKUP(E8215, TC!A:D, 2, FALSE())</f>
        <v>4097.66</v>
      </c>
      <c r="T8215" t="str">
        <f t="shared" si="644"/>
        <v>EUR</v>
      </c>
    </row>
    <row r="8216" spans="1:20" ht="18.75" hidden="1" customHeight="1" x14ac:dyDescent="0.25">
      <c r="A8216" t="s">
        <v>3127</v>
      </c>
      <c r="B8216" t="s">
        <v>5</v>
      </c>
      <c r="C8216" t="s">
        <v>1913</v>
      </c>
      <c r="D8216" s="24">
        <v>12119</v>
      </c>
      <c r="E8216" t="s">
        <v>1751</v>
      </c>
      <c r="F8216" t="s">
        <v>99</v>
      </c>
      <c r="G8216" t="s">
        <v>113</v>
      </c>
      <c r="I8216" t="s">
        <v>1858</v>
      </c>
      <c r="J8216" t="s">
        <v>1915</v>
      </c>
      <c r="K8216" t="s">
        <v>1920</v>
      </c>
      <c r="L8216" s="24">
        <v>480000</v>
      </c>
      <c r="M8216" s="25">
        <f>+VLOOKUP(E8216, TC!A:D, 4, FALSE())</f>
        <v>1.1388999980670351</v>
      </c>
      <c r="N8216" s="24">
        <f t="shared" si="640"/>
        <v>480000</v>
      </c>
      <c r="O8216" t="str">
        <f t="shared" si="641"/>
        <v>FACTURA</v>
      </c>
      <c r="P8216" t="str">
        <f t="shared" si="642"/>
        <v>2025</v>
      </c>
      <c r="Q8216" t="str">
        <f t="shared" si="643"/>
        <v>06</v>
      </c>
      <c r="R8216" t="str">
        <f>+IFERROR(VLOOKUP(I8216, Listado!A:B, 2, FALSE()), "COMERCIALIZADORA INTERNACIONAL CARIBBEAN EXOTICS S A")</f>
        <v>LONDOÑO ECHEVERRI ALEJANDRA</v>
      </c>
      <c r="S8216" s="25">
        <f>+VLOOKUP(E8216, TC!A:D, 2, FALSE())</f>
        <v>4138.72</v>
      </c>
      <c r="T8216" t="str">
        <f t="shared" si="644"/>
        <v>COP</v>
      </c>
    </row>
    <row r="8217" spans="1:20" ht="18.75" hidden="1" customHeight="1" x14ac:dyDescent="0.25">
      <c r="A8217" t="s">
        <v>3127</v>
      </c>
      <c r="B8217" t="s">
        <v>5</v>
      </c>
      <c r="C8217" t="s">
        <v>1913</v>
      </c>
      <c r="D8217" s="24">
        <v>12120</v>
      </c>
      <c r="E8217" t="s">
        <v>1751</v>
      </c>
      <c r="F8217" t="s">
        <v>99</v>
      </c>
      <c r="G8217" t="s">
        <v>113</v>
      </c>
      <c r="I8217" t="s">
        <v>1858</v>
      </c>
      <c r="J8217" t="s">
        <v>1915</v>
      </c>
      <c r="K8217" t="s">
        <v>1920</v>
      </c>
      <c r="L8217" s="24">
        <v>672000</v>
      </c>
      <c r="M8217" s="25">
        <f>+VLOOKUP(E8217, TC!A:D, 4, FALSE())</f>
        <v>1.1388999980670351</v>
      </c>
      <c r="N8217" s="24">
        <f t="shared" si="640"/>
        <v>672000</v>
      </c>
      <c r="O8217" t="str">
        <f t="shared" si="641"/>
        <v>FACTURA</v>
      </c>
      <c r="P8217" t="str">
        <f t="shared" si="642"/>
        <v>2025</v>
      </c>
      <c r="Q8217" t="str">
        <f t="shared" si="643"/>
        <v>06</v>
      </c>
      <c r="R8217" t="str">
        <f>+IFERROR(VLOOKUP(I8217, Listado!A:B, 2, FALSE()), "COMERCIALIZADORA INTERNACIONAL CARIBBEAN EXOTICS S A")</f>
        <v>LONDOÑO ECHEVERRI ALEJANDRA</v>
      </c>
      <c r="S8217" s="25">
        <f>+VLOOKUP(E8217, TC!A:D, 2, FALSE())</f>
        <v>4138.72</v>
      </c>
      <c r="T8217" t="str">
        <f t="shared" si="644"/>
        <v>COP</v>
      </c>
    </row>
    <row r="8218" spans="1:20" ht="18.75" hidden="1" customHeight="1" x14ac:dyDescent="0.25">
      <c r="A8218" t="s">
        <v>3127</v>
      </c>
      <c r="B8218" t="s">
        <v>5</v>
      </c>
      <c r="C8218" t="s">
        <v>1913</v>
      </c>
      <c r="D8218" s="24">
        <v>12121</v>
      </c>
      <c r="E8218" t="s">
        <v>1751</v>
      </c>
      <c r="F8218" t="s">
        <v>99</v>
      </c>
      <c r="G8218" t="s">
        <v>113</v>
      </c>
      <c r="I8218" t="s">
        <v>1859</v>
      </c>
      <c r="J8218" t="s">
        <v>1915</v>
      </c>
      <c r="K8218" t="s">
        <v>1916</v>
      </c>
      <c r="L8218" s="24">
        <v>6542400</v>
      </c>
      <c r="M8218" s="25">
        <f>+VLOOKUP(E8218, TC!A:D, 4, FALSE())</f>
        <v>1.1388999980670351</v>
      </c>
      <c r="N8218" s="24">
        <f t="shared" si="640"/>
        <v>6542400</v>
      </c>
      <c r="O8218" t="str">
        <f t="shared" si="641"/>
        <v>FACTURA</v>
      </c>
      <c r="P8218" t="str">
        <f t="shared" si="642"/>
        <v>2025</v>
      </c>
      <c r="Q8218" t="str">
        <f t="shared" si="643"/>
        <v>06</v>
      </c>
      <c r="R8218" t="str">
        <f>+IFERROR(VLOOKUP(I8218, Listado!A:B, 2, FALSE()), "COMERCIALIZADORA INTERNACIONAL CARIBBEAN EXOTICS S A")</f>
        <v>LONDOÑO ECHEVERRI ALEJANDRA</v>
      </c>
      <c r="S8218" s="25">
        <f>+VLOOKUP(E8218, TC!A:D, 2, FALSE())</f>
        <v>4138.72</v>
      </c>
      <c r="T8218" t="str">
        <f t="shared" si="644"/>
        <v>COP</v>
      </c>
    </row>
    <row r="8219" spans="1:20" ht="18.75" hidden="1" customHeight="1" x14ac:dyDescent="0.25">
      <c r="A8219" t="s">
        <v>3127</v>
      </c>
      <c r="B8219" t="s">
        <v>5</v>
      </c>
      <c r="C8219" t="s">
        <v>1913</v>
      </c>
      <c r="D8219" s="24">
        <v>12122</v>
      </c>
      <c r="E8219" t="s">
        <v>1751</v>
      </c>
      <c r="F8219" t="s">
        <v>99</v>
      </c>
      <c r="G8219" t="s">
        <v>1914</v>
      </c>
      <c r="I8219" t="s">
        <v>1845</v>
      </c>
      <c r="J8219" t="s">
        <v>1915</v>
      </c>
      <c r="K8219" t="s">
        <v>2025</v>
      </c>
      <c r="L8219" s="24">
        <v>322400</v>
      </c>
      <c r="M8219" s="25">
        <f>+VLOOKUP(E8219, TC!A:D, 4, FALSE())</f>
        <v>1.1388999980670351</v>
      </c>
      <c r="N8219" s="24">
        <f t="shared" si="640"/>
        <v>322400</v>
      </c>
      <c r="O8219" t="str">
        <f t="shared" si="641"/>
        <v>FACTURA</v>
      </c>
      <c r="P8219" t="str">
        <f t="shared" si="642"/>
        <v>2025</v>
      </c>
      <c r="Q8219" t="str">
        <f t="shared" si="643"/>
        <v>06</v>
      </c>
      <c r="R8219" t="str">
        <f>+IFERROR(VLOOKUP(I8219, Listado!A:B, 2, FALSE()), "COMERCIALIZADORA INTERNACIONAL CARIBBEAN EXOTICS S A")</f>
        <v>LONDOÑO ECHEVERRI ALEJANDRA</v>
      </c>
      <c r="S8219" s="25">
        <f>+VLOOKUP(E8219, TC!A:D, 2, FALSE())</f>
        <v>4138.72</v>
      </c>
      <c r="T8219" t="str">
        <f t="shared" si="644"/>
        <v>COP</v>
      </c>
    </row>
    <row r="8220" spans="1:20" ht="18.75" hidden="1" customHeight="1" x14ac:dyDescent="0.25">
      <c r="A8220" t="s">
        <v>3127</v>
      </c>
      <c r="B8220" t="s">
        <v>5</v>
      </c>
      <c r="C8220" t="s">
        <v>1913</v>
      </c>
      <c r="D8220" s="24">
        <v>12122</v>
      </c>
      <c r="E8220" t="s">
        <v>1751</v>
      </c>
      <c r="F8220" t="s">
        <v>99</v>
      </c>
      <c r="G8220" t="s">
        <v>1914</v>
      </c>
      <c r="I8220" t="s">
        <v>1845</v>
      </c>
      <c r="J8220" t="s">
        <v>1915</v>
      </c>
      <c r="K8220" t="s">
        <v>2025</v>
      </c>
      <c r="L8220" s="24">
        <v>7800</v>
      </c>
      <c r="M8220" s="25">
        <f>+VLOOKUP(E8220, TC!A:D, 4, FALSE())</f>
        <v>1.1388999980670351</v>
      </c>
      <c r="N8220" s="24">
        <f t="shared" si="640"/>
        <v>7800</v>
      </c>
      <c r="O8220" t="str">
        <f t="shared" si="641"/>
        <v>FACTURA</v>
      </c>
      <c r="P8220" t="str">
        <f t="shared" si="642"/>
        <v>2025</v>
      </c>
      <c r="Q8220" t="str">
        <f t="shared" si="643"/>
        <v>06</v>
      </c>
      <c r="R8220" t="str">
        <f>+IFERROR(VLOOKUP(I8220, Listado!A:B, 2, FALSE()), "COMERCIALIZADORA INTERNACIONAL CARIBBEAN EXOTICS S A")</f>
        <v>LONDOÑO ECHEVERRI ALEJANDRA</v>
      </c>
      <c r="S8220" s="25">
        <f>+VLOOKUP(E8220, TC!A:D, 2, FALSE())</f>
        <v>4138.72</v>
      </c>
      <c r="T8220" t="str">
        <f t="shared" si="644"/>
        <v>COP</v>
      </c>
    </row>
    <row r="8221" spans="1:20" ht="18.75" hidden="1" customHeight="1" x14ac:dyDescent="0.25">
      <c r="A8221" t="s">
        <v>3127</v>
      </c>
      <c r="B8221" t="s">
        <v>5</v>
      </c>
      <c r="C8221" t="s">
        <v>1913</v>
      </c>
      <c r="D8221" s="24">
        <v>12123</v>
      </c>
      <c r="E8221" t="s">
        <v>1751</v>
      </c>
      <c r="F8221" t="s">
        <v>99</v>
      </c>
      <c r="G8221" t="s">
        <v>1914</v>
      </c>
      <c r="I8221" t="s">
        <v>1841</v>
      </c>
      <c r="J8221" t="s">
        <v>1915</v>
      </c>
      <c r="K8221" t="s">
        <v>2022</v>
      </c>
      <c r="L8221" s="24">
        <v>239000</v>
      </c>
      <c r="M8221" s="25">
        <f>+VLOOKUP(E8221, TC!A:D, 4, FALSE())</f>
        <v>1.1388999980670351</v>
      </c>
      <c r="N8221" s="24">
        <f t="shared" si="640"/>
        <v>239000</v>
      </c>
      <c r="O8221" t="str">
        <f t="shared" si="641"/>
        <v>FACTURA</v>
      </c>
      <c r="P8221" t="str">
        <f t="shared" si="642"/>
        <v>2025</v>
      </c>
      <c r="Q8221" t="str">
        <f t="shared" si="643"/>
        <v>06</v>
      </c>
      <c r="R8221" t="str">
        <f>+IFERROR(VLOOKUP(I8221, Listado!A:B, 2, FALSE()), "COMERCIALIZADORA INTERNACIONAL CARIBBEAN EXOTICS S A")</f>
        <v>LONDOÑO ECHEVERRI ALEJANDRA</v>
      </c>
      <c r="S8221" s="25">
        <f>+VLOOKUP(E8221, TC!A:D, 2, FALSE())</f>
        <v>4138.72</v>
      </c>
      <c r="T8221" t="str">
        <f t="shared" si="644"/>
        <v>COP</v>
      </c>
    </row>
    <row r="8222" spans="1:20" ht="18.75" hidden="1" customHeight="1" x14ac:dyDescent="0.25">
      <c r="A8222" t="s">
        <v>3127</v>
      </c>
      <c r="B8222" t="s">
        <v>5</v>
      </c>
      <c r="C8222" t="s">
        <v>1913</v>
      </c>
      <c r="D8222" s="24">
        <v>12123</v>
      </c>
      <c r="E8222" t="s">
        <v>1751</v>
      </c>
      <c r="F8222" t="s">
        <v>99</v>
      </c>
      <c r="G8222" t="s">
        <v>1914</v>
      </c>
      <c r="I8222" t="s">
        <v>1841</v>
      </c>
      <c r="J8222" t="s">
        <v>1915</v>
      </c>
      <c r="K8222" t="s">
        <v>2022</v>
      </c>
      <c r="L8222" s="24">
        <v>99500</v>
      </c>
      <c r="M8222" s="25">
        <f>+VLOOKUP(E8222, TC!A:D, 4, FALSE())</f>
        <v>1.1388999980670351</v>
      </c>
      <c r="N8222" s="24">
        <f t="shared" si="640"/>
        <v>99500</v>
      </c>
      <c r="O8222" t="str">
        <f t="shared" si="641"/>
        <v>FACTURA</v>
      </c>
      <c r="P8222" t="str">
        <f t="shared" si="642"/>
        <v>2025</v>
      </c>
      <c r="Q8222" t="str">
        <f t="shared" si="643"/>
        <v>06</v>
      </c>
      <c r="R8222" t="str">
        <f>+IFERROR(VLOOKUP(I8222, Listado!A:B, 2, FALSE()), "COMERCIALIZADORA INTERNACIONAL CARIBBEAN EXOTICS S A")</f>
        <v>LONDOÑO ECHEVERRI ALEJANDRA</v>
      </c>
      <c r="S8222" s="25">
        <f>+VLOOKUP(E8222, TC!A:D, 2, FALSE())</f>
        <v>4138.72</v>
      </c>
      <c r="T8222" t="str">
        <f t="shared" si="644"/>
        <v>COP</v>
      </c>
    </row>
    <row r="8223" spans="1:20" ht="18.75" hidden="1" customHeight="1" x14ac:dyDescent="0.25">
      <c r="A8223" t="s">
        <v>3127</v>
      </c>
      <c r="B8223" t="s">
        <v>5</v>
      </c>
      <c r="C8223" t="s">
        <v>1913</v>
      </c>
      <c r="D8223" s="24">
        <v>12123</v>
      </c>
      <c r="E8223" t="s">
        <v>1751</v>
      </c>
      <c r="F8223" t="s">
        <v>99</v>
      </c>
      <c r="G8223" t="s">
        <v>1914</v>
      </c>
      <c r="I8223" t="s">
        <v>1841</v>
      </c>
      <c r="J8223" t="s">
        <v>1915</v>
      </c>
      <c r="K8223" t="s">
        <v>2022</v>
      </c>
      <c r="L8223" s="24">
        <v>19000</v>
      </c>
      <c r="M8223" s="25">
        <f>+VLOOKUP(E8223, TC!A:D, 4, FALSE())</f>
        <v>1.1388999980670351</v>
      </c>
      <c r="N8223" s="24">
        <f t="shared" si="640"/>
        <v>19000</v>
      </c>
      <c r="O8223" t="str">
        <f t="shared" si="641"/>
        <v>FACTURA</v>
      </c>
      <c r="P8223" t="str">
        <f t="shared" si="642"/>
        <v>2025</v>
      </c>
      <c r="Q8223" t="str">
        <f t="shared" si="643"/>
        <v>06</v>
      </c>
      <c r="R8223" t="str">
        <f>+IFERROR(VLOOKUP(I8223, Listado!A:B, 2, FALSE()), "COMERCIALIZADORA INTERNACIONAL CARIBBEAN EXOTICS S A")</f>
        <v>LONDOÑO ECHEVERRI ALEJANDRA</v>
      </c>
      <c r="S8223" s="25">
        <f>+VLOOKUP(E8223, TC!A:D, 2, FALSE())</f>
        <v>4138.72</v>
      </c>
      <c r="T8223" t="str">
        <f t="shared" si="644"/>
        <v>COP</v>
      </c>
    </row>
    <row r="8224" spans="1:20" ht="18.75" hidden="1" customHeight="1" x14ac:dyDescent="0.25">
      <c r="A8224" t="s">
        <v>3127</v>
      </c>
      <c r="B8224" t="s">
        <v>5</v>
      </c>
      <c r="C8224" t="s">
        <v>1913</v>
      </c>
      <c r="D8224" s="24">
        <v>12123</v>
      </c>
      <c r="E8224" t="s">
        <v>1751</v>
      </c>
      <c r="F8224" t="s">
        <v>99</v>
      </c>
      <c r="G8224" t="s">
        <v>1914</v>
      </c>
      <c r="I8224" t="s">
        <v>1841</v>
      </c>
      <c r="J8224" t="s">
        <v>1915</v>
      </c>
      <c r="K8224" t="s">
        <v>2022</v>
      </c>
      <c r="L8224" s="24">
        <v>3750</v>
      </c>
      <c r="M8224" s="25">
        <f>+VLOOKUP(E8224, TC!A:D, 4, FALSE())</f>
        <v>1.1388999980670351</v>
      </c>
      <c r="N8224" s="24">
        <f t="shared" si="640"/>
        <v>3750</v>
      </c>
      <c r="O8224" t="str">
        <f t="shared" si="641"/>
        <v>FACTURA</v>
      </c>
      <c r="P8224" t="str">
        <f t="shared" si="642"/>
        <v>2025</v>
      </c>
      <c r="Q8224" t="str">
        <f t="shared" si="643"/>
        <v>06</v>
      </c>
      <c r="R8224" t="str">
        <f>+IFERROR(VLOOKUP(I8224, Listado!A:B, 2, FALSE()), "COMERCIALIZADORA INTERNACIONAL CARIBBEAN EXOTICS S A")</f>
        <v>LONDOÑO ECHEVERRI ALEJANDRA</v>
      </c>
      <c r="S8224" s="25">
        <f>+VLOOKUP(E8224, TC!A:D, 2, FALSE())</f>
        <v>4138.72</v>
      </c>
      <c r="T8224" t="str">
        <f t="shared" si="644"/>
        <v>COP</v>
      </c>
    </row>
    <row r="8225" spans="1:20" ht="18.75" hidden="1" customHeight="1" x14ac:dyDescent="0.25">
      <c r="A8225" t="s">
        <v>3127</v>
      </c>
      <c r="B8225" t="s">
        <v>5</v>
      </c>
      <c r="C8225" t="s">
        <v>1913</v>
      </c>
      <c r="D8225" s="24">
        <v>12124</v>
      </c>
      <c r="E8225" t="s">
        <v>1751</v>
      </c>
      <c r="F8225" t="s">
        <v>99</v>
      </c>
      <c r="G8225" t="s">
        <v>1914</v>
      </c>
      <c r="I8225" t="s">
        <v>1841</v>
      </c>
      <c r="J8225" t="s">
        <v>1915</v>
      </c>
      <c r="K8225" t="s">
        <v>2021</v>
      </c>
      <c r="L8225" s="24">
        <v>627880</v>
      </c>
      <c r="M8225" s="25">
        <f>+VLOOKUP(E8225, TC!A:D, 4, FALSE())</f>
        <v>1.1388999980670351</v>
      </c>
      <c r="N8225" s="24">
        <f t="shared" si="640"/>
        <v>627880</v>
      </c>
      <c r="O8225" t="str">
        <f t="shared" si="641"/>
        <v>FACTURA</v>
      </c>
      <c r="P8225" t="str">
        <f t="shared" si="642"/>
        <v>2025</v>
      </c>
      <c r="Q8225" t="str">
        <f t="shared" si="643"/>
        <v>06</v>
      </c>
      <c r="R8225" t="str">
        <f>+IFERROR(VLOOKUP(I8225, Listado!A:B, 2, FALSE()), "COMERCIALIZADORA INTERNACIONAL CARIBBEAN EXOTICS S A")</f>
        <v>LONDOÑO ECHEVERRI ALEJANDRA</v>
      </c>
      <c r="S8225" s="25">
        <f>+VLOOKUP(E8225, TC!A:D, 2, FALSE())</f>
        <v>4138.72</v>
      </c>
      <c r="T8225" t="str">
        <f t="shared" si="644"/>
        <v>COP</v>
      </c>
    </row>
    <row r="8226" spans="1:20" ht="18.75" hidden="1" customHeight="1" x14ac:dyDescent="0.25">
      <c r="A8226" t="s">
        <v>3127</v>
      </c>
      <c r="B8226" t="s">
        <v>5</v>
      </c>
      <c r="C8226" t="s">
        <v>1913</v>
      </c>
      <c r="D8226" s="24">
        <v>12124</v>
      </c>
      <c r="E8226" t="s">
        <v>1751</v>
      </c>
      <c r="F8226" t="s">
        <v>99</v>
      </c>
      <c r="G8226" t="s">
        <v>1914</v>
      </c>
      <c r="I8226" t="s">
        <v>1841</v>
      </c>
      <c r="J8226" t="s">
        <v>1915</v>
      </c>
      <c r="K8226" t="s">
        <v>2021</v>
      </c>
      <c r="L8226" s="24">
        <v>29260</v>
      </c>
      <c r="M8226" s="25">
        <f>+VLOOKUP(E8226, TC!A:D, 4, FALSE())</f>
        <v>1.1388999980670351</v>
      </c>
      <c r="N8226" s="24">
        <f t="shared" si="640"/>
        <v>29260</v>
      </c>
      <c r="O8226" t="str">
        <f t="shared" si="641"/>
        <v>FACTURA</v>
      </c>
      <c r="P8226" t="str">
        <f t="shared" si="642"/>
        <v>2025</v>
      </c>
      <c r="Q8226" t="str">
        <f t="shared" si="643"/>
        <v>06</v>
      </c>
      <c r="R8226" t="str">
        <f>+IFERROR(VLOOKUP(I8226, Listado!A:B, 2, FALSE()), "COMERCIALIZADORA INTERNACIONAL CARIBBEAN EXOTICS S A")</f>
        <v>LONDOÑO ECHEVERRI ALEJANDRA</v>
      </c>
      <c r="S8226" s="25">
        <f>+VLOOKUP(E8226, TC!A:D, 2, FALSE())</f>
        <v>4138.72</v>
      </c>
      <c r="T8226" t="str">
        <f t="shared" si="644"/>
        <v>COP</v>
      </c>
    </row>
    <row r="8227" spans="1:20" ht="18.75" hidden="1" customHeight="1" x14ac:dyDescent="0.25">
      <c r="A8227" t="s">
        <v>3127</v>
      </c>
      <c r="B8227" t="s">
        <v>5</v>
      </c>
      <c r="C8227" t="s">
        <v>1913</v>
      </c>
      <c r="D8227" s="24">
        <v>12124</v>
      </c>
      <c r="E8227" t="s">
        <v>1751</v>
      </c>
      <c r="F8227" t="s">
        <v>99</v>
      </c>
      <c r="G8227" t="s">
        <v>1914</v>
      </c>
      <c r="I8227" t="s">
        <v>1841</v>
      </c>
      <c r="J8227" t="s">
        <v>1915</v>
      </c>
      <c r="K8227" t="s">
        <v>2021</v>
      </c>
      <c r="L8227" s="24">
        <v>53680</v>
      </c>
      <c r="M8227" s="25">
        <f>+VLOOKUP(E8227, TC!A:D, 4, FALSE())</f>
        <v>1.1388999980670351</v>
      </c>
      <c r="N8227" s="24">
        <f t="shared" si="640"/>
        <v>53680</v>
      </c>
      <c r="O8227" t="str">
        <f t="shared" si="641"/>
        <v>FACTURA</v>
      </c>
      <c r="P8227" t="str">
        <f t="shared" si="642"/>
        <v>2025</v>
      </c>
      <c r="Q8227" t="str">
        <f t="shared" si="643"/>
        <v>06</v>
      </c>
      <c r="R8227" t="str">
        <f>+IFERROR(VLOOKUP(I8227, Listado!A:B, 2, FALSE()), "COMERCIALIZADORA INTERNACIONAL CARIBBEAN EXOTICS S A")</f>
        <v>LONDOÑO ECHEVERRI ALEJANDRA</v>
      </c>
      <c r="S8227" s="25">
        <f>+VLOOKUP(E8227, TC!A:D, 2, FALSE())</f>
        <v>4138.72</v>
      </c>
      <c r="T8227" t="str">
        <f t="shared" si="644"/>
        <v>COP</v>
      </c>
    </row>
    <row r="8228" spans="1:20" ht="18.75" hidden="1" customHeight="1" x14ac:dyDescent="0.25">
      <c r="A8228" t="s">
        <v>3127</v>
      </c>
      <c r="B8228" t="s">
        <v>5</v>
      </c>
      <c r="C8228" t="s">
        <v>1913</v>
      </c>
      <c r="D8228" s="24">
        <v>12124</v>
      </c>
      <c r="E8228" t="s">
        <v>1751</v>
      </c>
      <c r="F8228" t="s">
        <v>99</v>
      </c>
      <c r="G8228" t="s">
        <v>1914</v>
      </c>
      <c r="I8228" t="s">
        <v>1841</v>
      </c>
      <c r="J8228" t="s">
        <v>1915</v>
      </c>
      <c r="K8228" t="s">
        <v>2021</v>
      </c>
      <c r="L8228" s="24">
        <v>38500</v>
      </c>
      <c r="M8228" s="25">
        <f>+VLOOKUP(E8228, TC!A:D, 4, FALSE())</f>
        <v>1.1388999980670351</v>
      </c>
      <c r="N8228" s="24">
        <f t="shared" si="640"/>
        <v>38500</v>
      </c>
      <c r="O8228" t="str">
        <f t="shared" si="641"/>
        <v>FACTURA</v>
      </c>
      <c r="P8228" t="str">
        <f t="shared" si="642"/>
        <v>2025</v>
      </c>
      <c r="Q8228" t="str">
        <f t="shared" si="643"/>
        <v>06</v>
      </c>
      <c r="R8228" t="str">
        <f>+IFERROR(VLOOKUP(I8228, Listado!A:B, 2, FALSE()), "COMERCIALIZADORA INTERNACIONAL CARIBBEAN EXOTICS S A")</f>
        <v>LONDOÑO ECHEVERRI ALEJANDRA</v>
      </c>
      <c r="S8228" s="25">
        <f>+VLOOKUP(E8228, TC!A:D, 2, FALSE())</f>
        <v>4138.72</v>
      </c>
      <c r="T8228" t="str">
        <f t="shared" si="644"/>
        <v>COP</v>
      </c>
    </row>
    <row r="8229" spans="1:20" ht="18.75" hidden="1" customHeight="1" x14ac:dyDescent="0.25">
      <c r="A8229" t="s">
        <v>3127</v>
      </c>
      <c r="B8229" t="s">
        <v>5</v>
      </c>
      <c r="C8229" t="s">
        <v>1913</v>
      </c>
      <c r="D8229" s="24">
        <v>12124</v>
      </c>
      <c r="E8229" t="s">
        <v>1751</v>
      </c>
      <c r="F8229" t="s">
        <v>99</v>
      </c>
      <c r="G8229" t="s">
        <v>1914</v>
      </c>
      <c r="I8229" t="s">
        <v>1841</v>
      </c>
      <c r="J8229" t="s">
        <v>1915</v>
      </c>
      <c r="K8229" t="s">
        <v>2021</v>
      </c>
      <c r="L8229" s="24">
        <v>25520</v>
      </c>
      <c r="M8229" s="25">
        <f>+VLOOKUP(E8229, TC!A:D, 4, FALSE())</f>
        <v>1.1388999980670351</v>
      </c>
      <c r="N8229" s="24">
        <f t="shared" si="640"/>
        <v>25520</v>
      </c>
      <c r="O8229" t="str">
        <f t="shared" si="641"/>
        <v>FACTURA</v>
      </c>
      <c r="P8229" t="str">
        <f t="shared" si="642"/>
        <v>2025</v>
      </c>
      <c r="Q8229" t="str">
        <f t="shared" si="643"/>
        <v>06</v>
      </c>
      <c r="R8229" t="str">
        <f>+IFERROR(VLOOKUP(I8229, Listado!A:B, 2, FALSE()), "COMERCIALIZADORA INTERNACIONAL CARIBBEAN EXOTICS S A")</f>
        <v>LONDOÑO ECHEVERRI ALEJANDRA</v>
      </c>
      <c r="S8229" s="25">
        <f>+VLOOKUP(E8229, TC!A:D, 2, FALSE())</f>
        <v>4138.72</v>
      </c>
      <c r="T8229" t="str">
        <f t="shared" si="644"/>
        <v>COP</v>
      </c>
    </row>
    <row r="8230" spans="1:20" ht="18.75" hidden="1" customHeight="1" x14ac:dyDescent="0.25">
      <c r="A8230" t="s">
        <v>3127</v>
      </c>
      <c r="B8230" t="s">
        <v>5</v>
      </c>
      <c r="C8230" t="s">
        <v>1913</v>
      </c>
      <c r="D8230" s="24">
        <v>12124</v>
      </c>
      <c r="E8230" t="s">
        <v>1751</v>
      </c>
      <c r="F8230" t="s">
        <v>99</v>
      </c>
      <c r="G8230" t="s">
        <v>1914</v>
      </c>
      <c r="I8230" t="s">
        <v>1841</v>
      </c>
      <c r="J8230" t="s">
        <v>1915</v>
      </c>
      <c r="K8230" t="s">
        <v>2021</v>
      </c>
      <c r="L8230" s="24">
        <v>13640</v>
      </c>
      <c r="M8230" s="25">
        <f>+VLOOKUP(E8230, TC!A:D, 4, FALSE())</f>
        <v>1.1388999980670351</v>
      </c>
      <c r="N8230" s="24">
        <f t="shared" si="640"/>
        <v>13640</v>
      </c>
      <c r="O8230" t="str">
        <f t="shared" si="641"/>
        <v>FACTURA</v>
      </c>
      <c r="P8230" t="str">
        <f t="shared" si="642"/>
        <v>2025</v>
      </c>
      <c r="Q8230" t="str">
        <f t="shared" si="643"/>
        <v>06</v>
      </c>
      <c r="R8230" t="str">
        <f>+IFERROR(VLOOKUP(I8230, Listado!A:B, 2, FALSE()), "COMERCIALIZADORA INTERNACIONAL CARIBBEAN EXOTICS S A")</f>
        <v>LONDOÑO ECHEVERRI ALEJANDRA</v>
      </c>
      <c r="S8230" s="25">
        <f>+VLOOKUP(E8230, TC!A:D, 2, FALSE())</f>
        <v>4138.72</v>
      </c>
      <c r="T8230" t="str">
        <f t="shared" si="644"/>
        <v>COP</v>
      </c>
    </row>
    <row r="8231" spans="1:20" ht="18.75" hidden="1" customHeight="1" x14ac:dyDescent="0.25">
      <c r="A8231" t="s">
        <v>3127</v>
      </c>
      <c r="B8231" t="s">
        <v>5</v>
      </c>
      <c r="C8231" t="s">
        <v>1913</v>
      </c>
      <c r="D8231" s="24">
        <v>12124</v>
      </c>
      <c r="E8231" t="s">
        <v>1751</v>
      </c>
      <c r="F8231" t="s">
        <v>99</v>
      </c>
      <c r="G8231" t="s">
        <v>1914</v>
      </c>
      <c r="I8231" t="s">
        <v>1841</v>
      </c>
      <c r="J8231" t="s">
        <v>1915</v>
      </c>
      <c r="K8231" t="s">
        <v>2021</v>
      </c>
      <c r="L8231" s="24">
        <v>10340</v>
      </c>
      <c r="M8231" s="25">
        <f>+VLOOKUP(E8231, TC!A:D, 4, FALSE())</f>
        <v>1.1388999980670351</v>
      </c>
      <c r="N8231" s="24">
        <f t="shared" si="640"/>
        <v>10340</v>
      </c>
      <c r="O8231" t="str">
        <f t="shared" si="641"/>
        <v>FACTURA</v>
      </c>
      <c r="P8231" t="str">
        <f t="shared" si="642"/>
        <v>2025</v>
      </c>
      <c r="Q8231" t="str">
        <f t="shared" si="643"/>
        <v>06</v>
      </c>
      <c r="R8231" t="str">
        <f>+IFERROR(VLOOKUP(I8231, Listado!A:B, 2, FALSE()), "COMERCIALIZADORA INTERNACIONAL CARIBBEAN EXOTICS S A")</f>
        <v>LONDOÑO ECHEVERRI ALEJANDRA</v>
      </c>
      <c r="S8231" s="25">
        <f>+VLOOKUP(E8231, TC!A:D, 2, FALSE())</f>
        <v>4138.72</v>
      </c>
      <c r="T8231" t="str">
        <f t="shared" si="644"/>
        <v>COP</v>
      </c>
    </row>
    <row r="8232" spans="1:20" ht="18.75" hidden="1" customHeight="1" x14ac:dyDescent="0.25">
      <c r="A8232" t="s">
        <v>3127</v>
      </c>
      <c r="B8232" t="s">
        <v>5</v>
      </c>
      <c r="C8232" t="s">
        <v>1913</v>
      </c>
      <c r="D8232" s="24">
        <v>12124</v>
      </c>
      <c r="E8232" t="s">
        <v>1751</v>
      </c>
      <c r="F8232" t="s">
        <v>99</v>
      </c>
      <c r="G8232" t="s">
        <v>1914</v>
      </c>
      <c r="I8232" t="s">
        <v>1841</v>
      </c>
      <c r="J8232" t="s">
        <v>1915</v>
      </c>
      <c r="K8232" t="s">
        <v>2021</v>
      </c>
      <c r="L8232" s="24">
        <v>1540</v>
      </c>
      <c r="M8232" s="25">
        <f>+VLOOKUP(E8232, TC!A:D, 4, FALSE())</f>
        <v>1.1388999980670351</v>
      </c>
      <c r="N8232" s="24">
        <f t="shared" si="640"/>
        <v>1540</v>
      </c>
      <c r="O8232" t="str">
        <f t="shared" si="641"/>
        <v>FACTURA</v>
      </c>
      <c r="P8232" t="str">
        <f t="shared" si="642"/>
        <v>2025</v>
      </c>
      <c r="Q8232" t="str">
        <f t="shared" si="643"/>
        <v>06</v>
      </c>
      <c r="R8232" t="str">
        <f>+IFERROR(VLOOKUP(I8232, Listado!A:B, 2, FALSE()), "COMERCIALIZADORA INTERNACIONAL CARIBBEAN EXOTICS S A")</f>
        <v>LONDOÑO ECHEVERRI ALEJANDRA</v>
      </c>
      <c r="S8232" s="25">
        <f>+VLOOKUP(E8232, TC!A:D, 2, FALSE())</f>
        <v>4138.72</v>
      </c>
      <c r="T8232" t="str">
        <f t="shared" si="644"/>
        <v>COP</v>
      </c>
    </row>
    <row r="8233" spans="1:20" ht="18.75" hidden="1" customHeight="1" x14ac:dyDescent="0.25">
      <c r="A8233" t="s">
        <v>3127</v>
      </c>
      <c r="B8233" t="s">
        <v>5</v>
      </c>
      <c r="C8233" t="s">
        <v>1913</v>
      </c>
      <c r="D8233" s="24">
        <v>12125</v>
      </c>
      <c r="E8233" t="s">
        <v>1751</v>
      </c>
      <c r="F8233" t="s">
        <v>99</v>
      </c>
      <c r="G8233" t="s">
        <v>1914</v>
      </c>
      <c r="I8233" t="s">
        <v>1845</v>
      </c>
      <c r="J8233" t="s">
        <v>1915</v>
      </c>
      <c r="K8233" t="s">
        <v>2021</v>
      </c>
      <c r="L8233" s="24">
        <v>911900</v>
      </c>
      <c r="M8233" s="25">
        <f>+VLOOKUP(E8233, TC!A:D, 4, FALSE())</f>
        <v>1.1388999980670351</v>
      </c>
      <c r="N8233" s="24">
        <f t="shared" si="640"/>
        <v>911900</v>
      </c>
      <c r="O8233" t="str">
        <f t="shared" si="641"/>
        <v>FACTURA</v>
      </c>
      <c r="P8233" t="str">
        <f t="shared" si="642"/>
        <v>2025</v>
      </c>
      <c r="Q8233" t="str">
        <f t="shared" si="643"/>
        <v>06</v>
      </c>
      <c r="R8233" t="str">
        <f>+IFERROR(VLOOKUP(I8233, Listado!A:B, 2, FALSE()), "COMERCIALIZADORA INTERNACIONAL CARIBBEAN EXOTICS S A")</f>
        <v>LONDOÑO ECHEVERRI ALEJANDRA</v>
      </c>
      <c r="S8233" s="25">
        <f>+VLOOKUP(E8233, TC!A:D, 2, FALSE())</f>
        <v>4138.72</v>
      </c>
      <c r="T8233" t="str">
        <f t="shared" si="644"/>
        <v>COP</v>
      </c>
    </row>
    <row r="8234" spans="1:20" ht="18.75" hidden="1" customHeight="1" x14ac:dyDescent="0.25">
      <c r="A8234" t="s">
        <v>3127</v>
      </c>
      <c r="B8234" t="s">
        <v>5</v>
      </c>
      <c r="C8234" t="s">
        <v>1913</v>
      </c>
      <c r="D8234" s="24">
        <v>12125</v>
      </c>
      <c r="E8234" t="s">
        <v>1751</v>
      </c>
      <c r="F8234" t="s">
        <v>99</v>
      </c>
      <c r="G8234" t="s">
        <v>1914</v>
      </c>
      <c r="I8234" t="s">
        <v>1845</v>
      </c>
      <c r="J8234" t="s">
        <v>1915</v>
      </c>
      <c r="K8234" t="s">
        <v>2021</v>
      </c>
      <c r="L8234" s="24">
        <v>88000</v>
      </c>
      <c r="M8234" s="25">
        <f>+VLOOKUP(E8234, TC!A:D, 4, FALSE())</f>
        <v>1.1388999980670351</v>
      </c>
      <c r="N8234" s="24">
        <f t="shared" si="640"/>
        <v>88000</v>
      </c>
      <c r="O8234" t="str">
        <f t="shared" si="641"/>
        <v>FACTURA</v>
      </c>
      <c r="P8234" t="str">
        <f t="shared" si="642"/>
        <v>2025</v>
      </c>
      <c r="Q8234" t="str">
        <f t="shared" si="643"/>
        <v>06</v>
      </c>
      <c r="R8234" t="str">
        <f>+IFERROR(VLOOKUP(I8234, Listado!A:B, 2, FALSE()), "COMERCIALIZADORA INTERNACIONAL CARIBBEAN EXOTICS S A")</f>
        <v>LONDOÑO ECHEVERRI ALEJANDRA</v>
      </c>
      <c r="S8234" s="25">
        <f>+VLOOKUP(E8234, TC!A:D, 2, FALSE())</f>
        <v>4138.72</v>
      </c>
      <c r="T8234" t="str">
        <f t="shared" si="644"/>
        <v>COP</v>
      </c>
    </row>
    <row r="8235" spans="1:20" ht="18.75" hidden="1" customHeight="1" x14ac:dyDescent="0.25">
      <c r="A8235" t="s">
        <v>3127</v>
      </c>
      <c r="B8235" t="s">
        <v>5</v>
      </c>
      <c r="C8235" t="s">
        <v>1913</v>
      </c>
      <c r="D8235" s="24">
        <v>12125</v>
      </c>
      <c r="E8235" t="s">
        <v>1751</v>
      </c>
      <c r="F8235" t="s">
        <v>99</v>
      </c>
      <c r="G8235" t="s">
        <v>1914</v>
      </c>
      <c r="I8235" t="s">
        <v>1845</v>
      </c>
      <c r="J8235" t="s">
        <v>1915</v>
      </c>
      <c r="K8235" t="s">
        <v>2021</v>
      </c>
      <c r="L8235" s="24">
        <v>169400</v>
      </c>
      <c r="M8235" s="25">
        <f>+VLOOKUP(E8235, TC!A:D, 4, FALSE())</f>
        <v>1.1388999980670351</v>
      </c>
      <c r="N8235" s="24">
        <f t="shared" si="640"/>
        <v>169400</v>
      </c>
      <c r="O8235" t="str">
        <f t="shared" si="641"/>
        <v>FACTURA</v>
      </c>
      <c r="P8235" t="str">
        <f t="shared" si="642"/>
        <v>2025</v>
      </c>
      <c r="Q8235" t="str">
        <f t="shared" si="643"/>
        <v>06</v>
      </c>
      <c r="R8235" t="str">
        <f>+IFERROR(VLOOKUP(I8235, Listado!A:B, 2, FALSE()), "COMERCIALIZADORA INTERNACIONAL CARIBBEAN EXOTICS S A")</f>
        <v>LONDOÑO ECHEVERRI ALEJANDRA</v>
      </c>
      <c r="S8235" s="25">
        <f>+VLOOKUP(E8235, TC!A:D, 2, FALSE())</f>
        <v>4138.72</v>
      </c>
      <c r="T8235" t="str">
        <f t="shared" si="644"/>
        <v>COP</v>
      </c>
    </row>
    <row r="8236" spans="1:20" ht="18.75" hidden="1" customHeight="1" x14ac:dyDescent="0.25">
      <c r="A8236" t="s">
        <v>3127</v>
      </c>
      <c r="B8236" t="s">
        <v>5</v>
      </c>
      <c r="C8236" t="s">
        <v>1913</v>
      </c>
      <c r="D8236" s="24">
        <v>12125</v>
      </c>
      <c r="E8236" t="s">
        <v>1751</v>
      </c>
      <c r="F8236" t="s">
        <v>99</v>
      </c>
      <c r="G8236" t="s">
        <v>1914</v>
      </c>
      <c r="I8236" t="s">
        <v>1845</v>
      </c>
      <c r="J8236" t="s">
        <v>1915</v>
      </c>
      <c r="K8236" t="s">
        <v>2021</v>
      </c>
      <c r="L8236" s="24">
        <v>79420</v>
      </c>
      <c r="M8236" s="25">
        <f>+VLOOKUP(E8236, TC!A:D, 4, FALSE())</f>
        <v>1.1388999980670351</v>
      </c>
      <c r="N8236" s="24">
        <f t="shared" si="640"/>
        <v>79420</v>
      </c>
      <c r="O8236" t="str">
        <f t="shared" si="641"/>
        <v>FACTURA</v>
      </c>
      <c r="P8236" t="str">
        <f t="shared" si="642"/>
        <v>2025</v>
      </c>
      <c r="Q8236" t="str">
        <f t="shared" si="643"/>
        <v>06</v>
      </c>
      <c r="R8236" t="str">
        <f>+IFERROR(VLOOKUP(I8236, Listado!A:B, 2, FALSE()), "COMERCIALIZADORA INTERNACIONAL CARIBBEAN EXOTICS S A")</f>
        <v>LONDOÑO ECHEVERRI ALEJANDRA</v>
      </c>
      <c r="S8236" s="25">
        <f>+VLOOKUP(E8236, TC!A:D, 2, FALSE())</f>
        <v>4138.72</v>
      </c>
      <c r="T8236" t="str">
        <f t="shared" si="644"/>
        <v>COP</v>
      </c>
    </row>
    <row r="8237" spans="1:20" ht="18.75" hidden="1" customHeight="1" x14ac:dyDescent="0.25">
      <c r="A8237" t="s">
        <v>3127</v>
      </c>
      <c r="B8237" t="s">
        <v>5</v>
      </c>
      <c r="C8237" t="s">
        <v>1913</v>
      </c>
      <c r="D8237" s="24">
        <v>12125</v>
      </c>
      <c r="E8237" t="s">
        <v>1751</v>
      </c>
      <c r="F8237" t="s">
        <v>99</v>
      </c>
      <c r="G8237" t="s">
        <v>1914</v>
      </c>
      <c r="I8237" t="s">
        <v>1845</v>
      </c>
      <c r="J8237" t="s">
        <v>1915</v>
      </c>
      <c r="K8237" t="s">
        <v>2021</v>
      </c>
      <c r="L8237" s="24">
        <v>173360</v>
      </c>
      <c r="M8237" s="25">
        <f>+VLOOKUP(E8237, TC!A:D, 4, FALSE())</f>
        <v>1.1388999980670351</v>
      </c>
      <c r="N8237" s="24">
        <f t="shared" si="640"/>
        <v>173360</v>
      </c>
      <c r="O8237" t="str">
        <f t="shared" si="641"/>
        <v>FACTURA</v>
      </c>
      <c r="P8237" t="str">
        <f t="shared" si="642"/>
        <v>2025</v>
      </c>
      <c r="Q8237" t="str">
        <f t="shared" si="643"/>
        <v>06</v>
      </c>
      <c r="R8237" t="str">
        <f>+IFERROR(VLOOKUP(I8237, Listado!A:B, 2, FALSE()), "COMERCIALIZADORA INTERNACIONAL CARIBBEAN EXOTICS S A")</f>
        <v>LONDOÑO ECHEVERRI ALEJANDRA</v>
      </c>
      <c r="S8237" s="25">
        <f>+VLOOKUP(E8237, TC!A:D, 2, FALSE())</f>
        <v>4138.72</v>
      </c>
      <c r="T8237" t="str">
        <f t="shared" si="644"/>
        <v>COP</v>
      </c>
    </row>
    <row r="8238" spans="1:20" ht="18.75" hidden="1" customHeight="1" x14ac:dyDescent="0.25">
      <c r="A8238" t="s">
        <v>3127</v>
      </c>
      <c r="B8238" t="s">
        <v>5</v>
      </c>
      <c r="C8238" t="s">
        <v>1913</v>
      </c>
      <c r="D8238" s="24">
        <v>12125</v>
      </c>
      <c r="E8238" t="s">
        <v>1751</v>
      </c>
      <c r="F8238" t="s">
        <v>99</v>
      </c>
      <c r="G8238" t="s">
        <v>1914</v>
      </c>
      <c r="I8238" t="s">
        <v>1845</v>
      </c>
      <c r="J8238" t="s">
        <v>1915</v>
      </c>
      <c r="K8238" t="s">
        <v>2021</v>
      </c>
      <c r="L8238" s="24">
        <v>440</v>
      </c>
      <c r="M8238" s="25">
        <f>+VLOOKUP(E8238, TC!A:D, 4, FALSE())</f>
        <v>1.1388999980670351</v>
      </c>
      <c r="N8238" s="24">
        <f t="shared" si="640"/>
        <v>440</v>
      </c>
      <c r="O8238" t="str">
        <f t="shared" si="641"/>
        <v>FACTURA</v>
      </c>
      <c r="P8238" t="str">
        <f t="shared" si="642"/>
        <v>2025</v>
      </c>
      <c r="Q8238" t="str">
        <f t="shared" si="643"/>
        <v>06</v>
      </c>
      <c r="R8238" t="str">
        <f>+IFERROR(VLOOKUP(I8238, Listado!A:B, 2, FALSE()), "COMERCIALIZADORA INTERNACIONAL CARIBBEAN EXOTICS S A")</f>
        <v>LONDOÑO ECHEVERRI ALEJANDRA</v>
      </c>
      <c r="S8238" s="25">
        <f>+VLOOKUP(E8238, TC!A:D, 2, FALSE())</f>
        <v>4138.72</v>
      </c>
      <c r="T8238" t="str">
        <f t="shared" si="644"/>
        <v>COP</v>
      </c>
    </row>
    <row r="8239" spans="1:20" ht="18.75" hidden="1" customHeight="1" x14ac:dyDescent="0.25">
      <c r="A8239" t="s">
        <v>3127</v>
      </c>
      <c r="B8239" t="s">
        <v>5</v>
      </c>
      <c r="C8239" t="s">
        <v>1913</v>
      </c>
      <c r="D8239" s="24">
        <v>12125</v>
      </c>
      <c r="E8239" t="s">
        <v>1751</v>
      </c>
      <c r="F8239" t="s">
        <v>99</v>
      </c>
      <c r="G8239" t="s">
        <v>1914</v>
      </c>
      <c r="I8239" t="s">
        <v>1845</v>
      </c>
      <c r="J8239" t="s">
        <v>1915</v>
      </c>
      <c r="K8239" t="s">
        <v>2021</v>
      </c>
      <c r="L8239" s="24">
        <v>4180</v>
      </c>
      <c r="M8239" s="25">
        <f>+VLOOKUP(E8239, TC!A:D, 4, FALSE())</f>
        <v>1.1388999980670351</v>
      </c>
      <c r="N8239" s="24">
        <f t="shared" si="640"/>
        <v>4180</v>
      </c>
      <c r="O8239" t="str">
        <f t="shared" si="641"/>
        <v>FACTURA</v>
      </c>
      <c r="P8239" t="str">
        <f t="shared" si="642"/>
        <v>2025</v>
      </c>
      <c r="Q8239" t="str">
        <f t="shared" si="643"/>
        <v>06</v>
      </c>
      <c r="R8239" t="str">
        <f>+IFERROR(VLOOKUP(I8239, Listado!A:B, 2, FALSE()), "COMERCIALIZADORA INTERNACIONAL CARIBBEAN EXOTICS S A")</f>
        <v>LONDOÑO ECHEVERRI ALEJANDRA</v>
      </c>
      <c r="S8239" s="25">
        <f>+VLOOKUP(E8239, TC!A:D, 2, FALSE())</f>
        <v>4138.72</v>
      </c>
      <c r="T8239" t="str">
        <f t="shared" si="644"/>
        <v>COP</v>
      </c>
    </row>
    <row r="8240" spans="1:20" ht="18.75" hidden="1" customHeight="1" x14ac:dyDescent="0.25">
      <c r="A8240" t="s">
        <v>3127</v>
      </c>
      <c r="B8240" t="s">
        <v>5</v>
      </c>
      <c r="C8240" t="s">
        <v>1913</v>
      </c>
      <c r="D8240" s="24">
        <v>12125</v>
      </c>
      <c r="E8240" t="s">
        <v>1751</v>
      </c>
      <c r="F8240" t="s">
        <v>99</v>
      </c>
      <c r="G8240" t="s">
        <v>1914</v>
      </c>
      <c r="I8240" t="s">
        <v>1845</v>
      </c>
      <c r="J8240" t="s">
        <v>1915</v>
      </c>
      <c r="K8240" t="s">
        <v>2021</v>
      </c>
      <c r="L8240" s="24">
        <v>34980</v>
      </c>
      <c r="M8240" s="25">
        <f>+VLOOKUP(E8240, TC!A:D, 4, FALSE())</f>
        <v>1.1388999980670351</v>
      </c>
      <c r="N8240" s="24">
        <f t="shared" si="640"/>
        <v>34980</v>
      </c>
      <c r="O8240" t="str">
        <f t="shared" si="641"/>
        <v>FACTURA</v>
      </c>
      <c r="P8240" t="str">
        <f t="shared" si="642"/>
        <v>2025</v>
      </c>
      <c r="Q8240" t="str">
        <f t="shared" si="643"/>
        <v>06</v>
      </c>
      <c r="R8240" t="str">
        <f>+IFERROR(VLOOKUP(I8240, Listado!A:B, 2, FALSE()), "COMERCIALIZADORA INTERNACIONAL CARIBBEAN EXOTICS S A")</f>
        <v>LONDOÑO ECHEVERRI ALEJANDRA</v>
      </c>
      <c r="S8240" s="25">
        <f>+VLOOKUP(E8240, TC!A:D, 2, FALSE())</f>
        <v>4138.72</v>
      </c>
      <c r="T8240" t="str">
        <f t="shared" si="644"/>
        <v>COP</v>
      </c>
    </row>
    <row r="8241" spans="1:20" ht="18.75" hidden="1" customHeight="1" x14ac:dyDescent="0.25">
      <c r="A8241" t="s">
        <v>3127</v>
      </c>
      <c r="B8241" t="s">
        <v>5</v>
      </c>
      <c r="C8241" t="s">
        <v>1913</v>
      </c>
      <c r="D8241" s="24">
        <v>12125</v>
      </c>
      <c r="E8241" t="s">
        <v>1751</v>
      </c>
      <c r="F8241" t="s">
        <v>99</v>
      </c>
      <c r="G8241" t="s">
        <v>1914</v>
      </c>
      <c r="I8241" t="s">
        <v>1845</v>
      </c>
      <c r="J8241" t="s">
        <v>1915</v>
      </c>
      <c r="K8241" t="s">
        <v>2021</v>
      </c>
      <c r="L8241" s="24">
        <v>12320</v>
      </c>
      <c r="M8241" s="25">
        <f>+VLOOKUP(E8241, TC!A:D, 4, FALSE())</f>
        <v>1.1388999980670351</v>
      </c>
      <c r="N8241" s="24">
        <f t="shared" si="640"/>
        <v>12320</v>
      </c>
      <c r="O8241" t="str">
        <f t="shared" si="641"/>
        <v>FACTURA</v>
      </c>
      <c r="P8241" t="str">
        <f t="shared" si="642"/>
        <v>2025</v>
      </c>
      <c r="Q8241" t="str">
        <f t="shared" si="643"/>
        <v>06</v>
      </c>
      <c r="R8241" t="str">
        <f>+IFERROR(VLOOKUP(I8241, Listado!A:B, 2, FALSE()), "COMERCIALIZADORA INTERNACIONAL CARIBBEAN EXOTICS S A")</f>
        <v>LONDOÑO ECHEVERRI ALEJANDRA</v>
      </c>
      <c r="S8241" s="25">
        <f>+VLOOKUP(E8241, TC!A:D, 2, FALSE())</f>
        <v>4138.72</v>
      </c>
      <c r="T8241" t="str">
        <f t="shared" si="644"/>
        <v>COP</v>
      </c>
    </row>
    <row r="8242" spans="1:20" ht="18.75" hidden="1" customHeight="1" x14ac:dyDescent="0.25">
      <c r="A8242" t="s">
        <v>3127</v>
      </c>
      <c r="B8242" t="s">
        <v>5</v>
      </c>
      <c r="C8242" t="s">
        <v>1913</v>
      </c>
      <c r="D8242" s="24">
        <v>12125</v>
      </c>
      <c r="E8242" t="s">
        <v>1751</v>
      </c>
      <c r="F8242" t="s">
        <v>99</v>
      </c>
      <c r="G8242" t="s">
        <v>1914</v>
      </c>
      <c r="I8242" t="s">
        <v>1845</v>
      </c>
      <c r="J8242" t="s">
        <v>1915</v>
      </c>
      <c r="K8242" t="s">
        <v>2021</v>
      </c>
      <c r="L8242" s="24">
        <v>71940</v>
      </c>
      <c r="M8242" s="25">
        <f>+VLOOKUP(E8242, TC!A:D, 4, FALSE())</f>
        <v>1.1388999980670351</v>
      </c>
      <c r="N8242" s="24">
        <f t="shared" si="640"/>
        <v>71940</v>
      </c>
      <c r="O8242" t="str">
        <f t="shared" si="641"/>
        <v>FACTURA</v>
      </c>
      <c r="P8242" t="str">
        <f t="shared" si="642"/>
        <v>2025</v>
      </c>
      <c r="Q8242" t="str">
        <f t="shared" si="643"/>
        <v>06</v>
      </c>
      <c r="R8242" t="str">
        <f>+IFERROR(VLOOKUP(I8242, Listado!A:B, 2, FALSE()), "COMERCIALIZADORA INTERNACIONAL CARIBBEAN EXOTICS S A")</f>
        <v>LONDOÑO ECHEVERRI ALEJANDRA</v>
      </c>
      <c r="S8242" s="25">
        <f>+VLOOKUP(E8242, TC!A:D, 2, FALSE())</f>
        <v>4138.72</v>
      </c>
      <c r="T8242" t="str">
        <f t="shared" si="644"/>
        <v>COP</v>
      </c>
    </row>
    <row r="8243" spans="1:20" ht="18.75" hidden="1" customHeight="1" x14ac:dyDescent="0.25">
      <c r="A8243" t="s">
        <v>3127</v>
      </c>
      <c r="B8243" t="s">
        <v>5</v>
      </c>
      <c r="C8243" t="s">
        <v>1913</v>
      </c>
      <c r="D8243" s="24">
        <v>12125</v>
      </c>
      <c r="E8243" t="s">
        <v>1751</v>
      </c>
      <c r="F8243" t="s">
        <v>99</v>
      </c>
      <c r="G8243" t="s">
        <v>1914</v>
      </c>
      <c r="I8243" t="s">
        <v>1845</v>
      </c>
      <c r="J8243" t="s">
        <v>1915</v>
      </c>
      <c r="K8243" t="s">
        <v>2021</v>
      </c>
      <c r="L8243" s="24">
        <v>1320</v>
      </c>
      <c r="M8243" s="25">
        <f>+VLOOKUP(E8243, TC!A:D, 4, FALSE())</f>
        <v>1.1388999980670351</v>
      </c>
      <c r="N8243" s="24">
        <f t="shared" si="640"/>
        <v>1320</v>
      </c>
      <c r="O8243" t="str">
        <f t="shared" si="641"/>
        <v>FACTURA</v>
      </c>
      <c r="P8243" t="str">
        <f t="shared" si="642"/>
        <v>2025</v>
      </c>
      <c r="Q8243" t="str">
        <f t="shared" si="643"/>
        <v>06</v>
      </c>
      <c r="R8243" t="str">
        <f>+IFERROR(VLOOKUP(I8243, Listado!A:B, 2, FALSE()), "COMERCIALIZADORA INTERNACIONAL CARIBBEAN EXOTICS S A")</f>
        <v>LONDOÑO ECHEVERRI ALEJANDRA</v>
      </c>
      <c r="S8243" s="25">
        <f>+VLOOKUP(E8243, TC!A:D, 2, FALSE())</f>
        <v>4138.72</v>
      </c>
      <c r="T8243" t="str">
        <f t="shared" si="644"/>
        <v>COP</v>
      </c>
    </row>
    <row r="8244" spans="1:20" ht="18.75" hidden="1" customHeight="1" x14ac:dyDescent="0.25">
      <c r="A8244" t="s">
        <v>3127</v>
      </c>
      <c r="B8244" t="s">
        <v>5</v>
      </c>
      <c r="C8244" t="s">
        <v>1913</v>
      </c>
      <c r="D8244" s="24">
        <v>12125</v>
      </c>
      <c r="E8244" t="s">
        <v>1751</v>
      </c>
      <c r="F8244" t="s">
        <v>99</v>
      </c>
      <c r="G8244" t="s">
        <v>1914</v>
      </c>
      <c r="I8244" t="s">
        <v>1845</v>
      </c>
      <c r="J8244" t="s">
        <v>1915</v>
      </c>
      <c r="K8244" t="s">
        <v>2021</v>
      </c>
      <c r="L8244" s="24">
        <v>15840</v>
      </c>
      <c r="M8244" s="25">
        <f>+VLOOKUP(E8244, TC!A:D, 4, FALSE())</f>
        <v>1.1388999980670351</v>
      </c>
      <c r="N8244" s="24">
        <f t="shared" si="640"/>
        <v>15840</v>
      </c>
      <c r="O8244" t="str">
        <f t="shared" si="641"/>
        <v>FACTURA</v>
      </c>
      <c r="P8244" t="str">
        <f t="shared" si="642"/>
        <v>2025</v>
      </c>
      <c r="Q8244" t="str">
        <f t="shared" si="643"/>
        <v>06</v>
      </c>
      <c r="R8244" t="str">
        <f>+IFERROR(VLOOKUP(I8244, Listado!A:B, 2, FALSE()), "COMERCIALIZADORA INTERNACIONAL CARIBBEAN EXOTICS S A")</f>
        <v>LONDOÑO ECHEVERRI ALEJANDRA</v>
      </c>
      <c r="S8244" s="25">
        <f>+VLOOKUP(E8244, TC!A:D, 2, FALSE())</f>
        <v>4138.72</v>
      </c>
      <c r="T8244" t="str">
        <f t="shared" si="644"/>
        <v>COP</v>
      </c>
    </row>
    <row r="8245" spans="1:20" ht="18.75" hidden="1" customHeight="1" x14ac:dyDescent="0.25">
      <c r="A8245" t="s">
        <v>3127</v>
      </c>
      <c r="B8245" t="s">
        <v>5</v>
      </c>
      <c r="C8245" t="s">
        <v>1913</v>
      </c>
      <c r="D8245" s="24">
        <v>12125</v>
      </c>
      <c r="E8245" t="s">
        <v>1751</v>
      </c>
      <c r="F8245" t="s">
        <v>99</v>
      </c>
      <c r="G8245" t="s">
        <v>1914</v>
      </c>
      <c r="I8245" t="s">
        <v>1845</v>
      </c>
      <c r="J8245" t="s">
        <v>1915</v>
      </c>
      <c r="K8245" t="s">
        <v>2021</v>
      </c>
      <c r="L8245" s="24">
        <v>12760</v>
      </c>
      <c r="M8245" s="25">
        <f>+VLOOKUP(E8245, TC!A:D, 4, FALSE())</f>
        <v>1.1388999980670351</v>
      </c>
      <c r="N8245" s="24">
        <f t="shared" si="640"/>
        <v>12760</v>
      </c>
      <c r="O8245" t="str">
        <f t="shared" si="641"/>
        <v>FACTURA</v>
      </c>
      <c r="P8245" t="str">
        <f t="shared" si="642"/>
        <v>2025</v>
      </c>
      <c r="Q8245" t="str">
        <f t="shared" si="643"/>
        <v>06</v>
      </c>
      <c r="R8245" t="str">
        <f>+IFERROR(VLOOKUP(I8245, Listado!A:B, 2, FALSE()), "COMERCIALIZADORA INTERNACIONAL CARIBBEAN EXOTICS S A")</f>
        <v>LONDOÑO ECHEVERRI ALEJANDRA</v>
      </c>
      <c r="S8245" s="25">
        <f>+VLOOKUP(E8245, TC!A:D, 2, FALSE())</f>
        <v>4138.72</v>
      </c>
      <c r="T8245" t="str">
        <f t="shared" si="644"/>
        <v>COP</v>
      </c>
    </row>
    <row r="8246" spans="1:20" ht="18.75" hidden="1" customHeight="1" x14ac:dyDescent="0.25">
      <c r="A8246" t="s">
        <v>3127</v>
      </c>
      <c r="B8246" t="s">
        <v>5</v>
      </c>
      <c r="C8246" t="s">
        <v>1913</v>
      </c>
      <c r="D8246" s="24">
        <v>12125</v>
      </c>
      <c r="E8246" t="s">
        <v>1751</v>
      </c>
      <c r="F8246" t="s">
        <v>99</v>
      </c>
      <c r="G8246" t="s">
        <v>1914</v>
      </c>
      <c r="I8246" t="s">
        <v>1845</v>
      </c>
      <c r="J8246" t="s">
        <v>1915</v>
      </c>
      <c r="K8246" t="s">
        <v>2021</v>
      </c>
      <c r="L8246" s="24">
        <v>19580</v>
      </c>
      <c r="M8246" s="25">
        <f>+VLOOKUP(E8246, TC!A:D, 4, FALSE())</f>
        <v>1.1388999980670351</v>
      </c>
      <c r="N8246" s="24">
        <f t="shared" si="640"/>
        <v>19580</v>
      </c>
      <c r="O8246" t="str">
        <f t="shared" si="641"/>
        <v>FACTURA</v>
      </c>
      <c r="P8246" t="str">
        <f t="shared" si="642"/>
        <v>2025</v>
      </c>
      <c r="Q8246" t="str">
        <f t="shared" si="643"/>
        <v>06</v>
      </c>
      <c r="R8246" t="str">
        <f>+IFERROR(VLOOKUP(I8246, Listado!A:B, 2, FALSE()), "COMERCIALIZADORA INTERNACIONAL CARIBBEAN EXOTICS S A")</f>
        <v>LONDOÑO ECHEVERRI ALEJANDRA</v>
      </c>
      <c r="S8246" s="25">
        <f>+VLOOKUP(E8246, TC!A:D, 2, FALSE())</f>
        <v>4138.72</v>
      </c>
      <c r="T8246" t="str">
        <f t="shared" si="644"/>
        <v>COP</v>
      </c>
    </row>
    <row r="8247" spans="1:20" ht="18.75" hidden="1" customHeight="1" x14ac:dyDescent="0.25">
      <c r="A8247" t="s">
        <v>3127</v>
      </c>
      <c r="B8247" t="s">
        <v>5</v>
      </c>
      <c r="C8247" t="s">
        <v>1913</v>
      </c>
      <c r="D8247" s="24">
        <v>12125</v>
      </c>
      <c r="E8247" t="s">
        <v>1751</v>
      </c>
      <c r="F8247" t="s">
        <v>99</v>
      </c>
      <c r="G8247" t="s">
        <v>1914</v>
      </c>
      <c r="I8247" t="s">
        <v>1845</v>
      </c>
      <c r="J8247" t="s">
        <v>1915</v>
      </c>
      <c r="K8247" t="s">
        <v>2021</v>
      </c>
      <c r="L8247" s="24">
        <v>6380</v>
      </c>
      <c r="M8247" s="25">
        <f>+VLOOKUP(E8247, TC!A:D, 4, FALSE())</f>
        <v>1.1388999980670351</v>
      </c>
      <c r="N8247" s="24">
        <f t="shared" si="640"/>
        <v>6380</v>
      </c>
      <c r="O8247" t="str">
        <f t="shared" si="641"/>
        <v>FACTURA</v>
      </c>
      <c r="P8247" t="str">
        <f t="shared" si="642"/>
        <v>2025</v>
      </c>
      <c r="Q8247" t="str">
        <f t="shared" si="643"/>
        <v>06</v>
      </c>
      <c r="R8247" t="str">
        <f>+IFERROR(VLOOKUP(I8247, Listado!A:B, 2, FALSE()), "COMERCIALIZADORA INTERNACIONAL CARIBBEAN EXOTICS S A")</f>
        <v>LONDOÑO ECHEVERRI ALEJANDRA</v>
      </c>
      <c r="S8247" s="25">
        <f>+VLOOKUP(E8247, TC!A:D, 2, FALSE())</f>
        <v>4138.72</v>
      </c>
      <c r="T8247" t="str">
        <f t="shared" si="644"/>
        <v>COP</v>
      </c>
    </row>
    <row r="8248" spans="1:20" ht="18.75" hidden="1" customHeight="1" x14ac:dyDescent="0.25">
      <c r="A8248" t="s">
        <v>3127</v>
      </c>
      <c r="B8248" t="s">
        <v>5</v>
      </c>
      <c r="C8248" t="s">
        <v>1913</v>
      </c>
      <c r="D8248" s="24">
        <v>12125</v>
      </c>
      <c r="E8248" t="s">
        <v>1751</v>
      </c>
      <c r="F8248" t="s">
        <v>99</v>
      </c>
      <c r="G8248" t="s">
        <v>1914</v>
      </c>
      <c r="I8248" t="s">
        <v>1845</v>
      </c>
      <c r="J8248" t="s">
        <v>1915</v>
      </c>
      <c r="K8248" t="s">
        <v>2021</v>
      </c>
      <c r="L8248" s="24">
        <v>8800</v>
      </c>
      <c r="M8248" s="25">
        <f>+VLOOKUP(E8248, TC!A:D, 4, FALSE())</f>
        <v>1.1388999980670351</v>
      </c>
      <c r="N8248" s="24">
        <f t="shared" si="640"/>
        <v>8800</v>
      </c>
      <c r="O8248" t="str">
        <f t="shared" si="641"/>
        <v>FACTURA</v>
      </c>
      <c r="P8248" t="str">
        <f t="shared" si="642"/>
        <v>2025</v>
      </c>
      <c r="Q8248" t="str">
        <f t="shared" si="643"/>
        <v>06</v>
      </c>
      <c r="R8248" t="str">
        <f>+IFERROR(VLOOKUP(I8248, Listado!A:B, 2, FALSE()), "COMERCIALIZADORA INTERNACIONAL CARIBBEAN EXOTICS S A")</f>
        <v>LONDOÑO ECHEVERRI ALEJANDRA</v>
      </c>
      <c r="S8248" s="25">
        <f>+VLOOKUP(E8248, TC!A:D, 2, FALSE())</f>
        <v>4138.72</v>
      </c>
      <c r="T8248" t="str">
        <f t="shared" si="644"/>
        <v>COP</v>
      </c>
    </row>
    <row r="8249" spans="1:20" ht="18.75" hidden="1" customHeight="1" x14ac:dyDescent="0.25">
      <c r="A8249" t="s">
        <v>3127</v>
      </c>
      <c r="B8249" t="s">
        <v>5</v>
      </c>
      <c r="C8249" t="s">
        <v>1913</v>
      </c>
      <c r="D8249" s="24">
        <v>12125</v>
      </c>
      <c r="E8249" t="s">
        <v>1751</v>
      </c>
      <c r="F8249" t="s">
        <v>99</v>
      </c>
      <c r="G8249" t="s">
        <v>1914</v>
      </c>
      <c r="I8249" t="s">
        <v>1845</v>
      </c>
      <c r="J8249" t="s">
        <v>1915</v>
      </c>
      <c r="K8249" t="s">
        <v>2021</v>
      </c>
      <c r="L8249" s="24">
        <v>5060</v>
      </c>
      <c r="M8249" s="25">
        <f>+VLOOKUP(E8249, TC!A:D, 4, FALSE())</f>
        <v>1.1388999980670351</v>
      </c>
      <c r="N8249" s="24">
        <f t="shared" si="640"/>
        <v>5060</v>
      </c>
      <c r="O8249" t="str">
        <f t="shared" si="641"/>
        <v>FACTURA</v>
      </c>
      <c r="P8249" t="str">
        <f t="shared" si="642"/>
        <v>2025</v>
      </c>
      <c r="Q8249" t="str">
        <f t="shared" si="643"/>
        <v>06</v>
      </c>
      <c r="R8249" t="str">
        <f>+IFERROR(VLOOKUP(I8249, Listado!A:B, 2, FALSE()), "COMERCIALIZADORA INTERNACIONAL CARIBBEAN EXOTICS S A")</f>
        <v>LONDOÑO ECHEVERRI ALEJANDRA</v>
      </c>
      <c r="S8249" s="25">
        <f>+VLOOKUP(E8249, TC!A:D, 2, FALSE())</f>
        <v>4138.72</v>
      </c>
      <c r="T8249" t="str">
        <f t="shared" si="644"/>
        <v>COP</v>
      </c>
    </row>
    <row r="8250" spans="1:20" ht="18.75" hidden="1" customHeight="1" x14ac:dyDescent="0.25">
      <c r="A8250" t="s">
        <v>3127</v>
      </c>
      <c r="B8250" t="s">
        <v>5</v>
      </c>
      <c r="C8250" t="s">
        <v>1913</v>
      </c>
      <c r="D8250" s="24">
        <v>12125</v>
      </c>
      <c r="E8250" t="s">
        <v>1751</v>
      </c>
      <c r="F8250" t="s">
        <v>99</v>
      </c>
      <c r="G8250" t="s">
        <v>1914</v>
      </c>
      <c r="I8250" t="s">
        <v>1845</v>
      </c>
      <c r="J8250" t="s">
        <v>1915</v>
      </c>
      <c r="K8250" t="s">
        <v>2021</v>
      </c>
      <c r="L8250" s="24">
        <v>7480</v>
      </c>
      <c r="M8250" s="25">
        <f>+VLOOKUP(E8250, TC!A:D, 4, FALSE())</f>
        <v>1.1388999980670351</v>
      </c>
      <c r="N8250" s="24">
        <f t="shared" si="640"/>
        <v>7480</v>
      </c>
      <c r="O8250" t="str">
        <f t="shared" si="641"/>
        <v>FACTURA</v>
      </c>
      <c r="P8250" t="str">
        <f t="shared" si="642"/>
        <v>2025</v>
      </c>
      <c r="Q8250" t="str">
        <f t="shared" si="643"/>
        <v>06</v>
      </c>
      <c r="R8250" t="str">
        <f>+IFERROR(VLOOKUP(I8250, Listado!A:B, 2, FALSE()), "COMERCIALIZADORA INTERNACIONAL CARIBBEAN EXOTICS S A")</f>
        <v>LONDOÑO ECHEVERRI ALEJANDRA</v>
      </c>
      <c r="S8250" s="25">
        <f>+VLOOKUP(E8250, TC!A:D, 2, FALSE())</f>
        <v>4138.72</v>
      </c>
      <c r="T8250" t="str">
        <f t="shared" si="644"/>
        <v>COP</v>
      </c>
    </row>
    <row r="8251" spans="1:20" ht="18.75" hidden="1" customHeight="1" x14ac:dyDescent="0.25">
      <c r="A8251" t="s">
        <v>3127</v>
      </c>
      <c r="B8251" t="s">
        <v>5</v>
      </c>
      <c r="C8251" t="s">
        <v>1913</v>
      </c>
      <c r="D8251" s="24">
        <v>12125</v>
      </c>
      <c r="E8251" t="s">
        <v>1751</v>
      </c>
      <c r="F8251" t="s">
        <v>99</v>
      </c>
      <c r="G8251" t="s">
        <v>1914</v>
      </c>
      <c r="I8251" t="s">
        <v>1845</v>
      </c>
      <c r="J8251" t="s">
        <v>1915</v>
      </c>
      <c r="K8251" t="s">
        <v>2021</v>
      </c>
      <c r="L8251" s="24">
        <v>880</v>
      </c>
      <c r="M8251" s="25">
        <f>+VLOOKUP(E8251, TC!A:D, 4, FALSE())</f>
        <v>1.1388999980670351</v>
      </c>
      <c r="N8251" s="24">
        <f t="shared" si="640"/>
        <v>880</v>
      </c>
      <c r="O8251" t="str">
        <f t="shared" si="641"/>
        <v>FACTURA</v>
      </c>
      <c r="P8251" t="str">
        <f t="shared" si="642"/>
        <v>2025</v>
      </c>
      <c r="Q8251" t="str">
        <f t="shared" si="643"/>
        <v>06</v>
      </c>
      <c r="R8251" t="str">
        <f>+IFERROR(VLOOKUP(I8251, Listado!A:B, 2, FALSE()), "COMERCIALIZADORA INTERNACIONAL CARIBBEAN EXOTICS S A")</f>
        <v>LONDOÑO ECHEVERRI ALEJANDRA</v>
      </c>
      <c r="S8251" s="25">
        <f>+VLOOKUP(E8251, TC!A:D, 2, FALSE())</f>
        <v>4138.72</v>
      </c>
      <c r="T8251" t="str">
        <f t="shared" si="644"/>
        <v>COP</v>
      </c>
    </row>
    <row r="8252" spans="1:20" ht="18.75" hidden="1" customHeight="1" x14ac:dyDescent="0.25">
      <c r="A8252" t="s">
        <v>3127</v>
      </c>
      <c r="B8252" t="s">
        <v>5</v>
      </c>
      <c r="C8252" t="s">
        <v>1913</v>
      </c>
      <c r="D8252" s="24">
        <v>12126</v>
      </c>
      <c r="E8252" t="s">
        <v>1751</v>
      </c>
      <c r="F8252" t="s">
        <v>99</v>
      </c>
      <c r="G8252" t="s">
        <v>113</v>
      </c>
      <c r="I8252" t="s">
        <v>1846</v>
      </c>
      <c r="J8252" t="s">
        <v>1915</v>
      </c>
      <c r="K8252" t="s">
        <v>2022</v>
      </c>
      <c r="L8252" s="24">
        <v>500000</v>
      </c>
      <c r="M8252" s="25">
        <f>+VLOOKUP(E8252, TC!A:D, 4, FALSE())</f>
        <v>1.1388999980670351</v>
      </c>
      <c r="N8252" s="24">
        <f t="shared" si="640"/>
        <v>500000</v>
      </c>
      <c r="O8252" t="str">
        <f t="shared" si="641"/>
        <v>FACTURA</v>
      </c>
      <c r="P8252" t="str">
        <f t="shared" si="642"/>
        <v>2025</v>
      </c>
      <c r="Q8252" t="str">
        <f t="shared" si="643"/>
        <v>06</v>
      </c>
      <c r="R8252" t="str">
        <f>+IFERROR(VLOOKUP(I8252, Listado!A:B, 2, FALSE()), "COMERCIALIZADORA INTERNACIONAL CARIBBEAN EXOTICS S A")</f>
        <v>LONDOÑO ECHEVERRI ALEJANDRA</v>
      </c>
      <c r="S8252" s="25">
        <f>+VLOOKUP(E8252, TC!A:D, 2, FALSE())</f>
        <v>4138.72</v>
      </c>
      <c r="T8252" t="str">
        <f t="shared" si="644"/>
        <v>COP</v>
      </c>
    </row>
    <row r="8253" spans="1:20" ht="18.75" hidden="1" customHeight="1" x14ac:dyDescent="0.25">
      <c r="A8253" t="s">
        <v>3127</v>
      </c>
      <c r="B8253" t="s">
        <v>5</v>
      </c>
      <c r="C8253" t="s">
        <v>1913</v>
      </c>
      <c r="D8253" s="24">
        <v>12127</v>
      </c>
      <c r="E8253" t="s">
        <v>1751</v>
      </c>
      <c r="F8253" t="s">
        <v>99</v>
      </c>
      <c r="G8253" t="s">
        <v>1914</v>
      </c>
      <c r="I8253" t="s">
        <v>1841</v>
      </c>
      <c r="J8253" t="s">
        <v>1915</v>
      </c>
      <c r="K8253" t="s">
        <v>2022</v>
      </c>
      <c r="L8253" s="24">
        <v>195520</v>
      </c>
      <c r="M8253" s="25">
        <f>+VLOOKUP(E8253, TC!A:D, 4, FALSE())</f>
        <v>1.1388999980670351</v>
      </c>
      <c r="N8253" s="24">
        <f t="shared" si="640"/>
        <v>195520</v>
      </c>
      <c r="O8253" t="str">
        <f t="shared" si="641"/>
        <v>FACTURA</v>
      </c>
      <c r="P8253" t="str">
        <f t="shared" si="642"/>
        <v>2025</v>
      </c>
      <c r="Q8253" t="str">
        <f t="shared" si="643"/>
        <v>06</v>
      </c>
      <c r="R8253" t="str">
        <f>+IFERROR(VLOOKUP(I8253, Listado!A:B, 2, FALSE()), "COMERCIALIZADORA INTERNACIONAL CARIBBEAN EXOTICS S A")</f>
        <v>LONDOÑO ECHEVERRI ALEJANDRA</v>
      </c>
      <c r="S8253" s="25">
        <f>+VLOOKUP(E8253, TC!A:D, 2, FALSE())</f>
        <v>4138.72</v>
      </c>
      <c r="T8253" t="str">
        <f t="shared" si="644"/>
        <v>COP</v>
      </c>
    </row>
    <row r="8254" spans="1:20" ht="18.75" hidden="1" customHeight="1" x14ac:dyDescent="0.25">
      <c r="A8254" t="s">
        <v>3127</v>
      </c>
      <c r="B8254" t="s">
        <v>5</v>
      </c>
      <c r="C8254" t="s">
        <v>1913</v>
      </c>
      <c r="D8254" s="24">
        <v>12127</v>
      </c>
      <c r="E8254" t="s">
        <v>1751</v>
      </c>
      <c r="F8254" t="s">
        <v>99</v>
      </c>
      <c r="G8254" t="s">
        <v>1914</v>
      </c>
      <c r="I8254" t="s">
        <v>1841</v>
      </c>
      <c r="J8254" t="s">
        <v>1915</v>
      </c>
      <c r="K8254" t="s">
        <v>2022</v>
      </c>
      <c r="L8254" s="24">
        <v>201760</v>
      </c>
      <c r="M8254" s="25">
        <f>+VLOOKUP(E8254, TC!A:D, 4, FALSE())</f>
        <v>1.1388999980670351</v>
      </c>
      <c r="N8254" s="24">
        <f t="shared" si="640"/>
        <v>201760</v>
      </c>
      <c r="O8254" t="str">
        <f t="shared" si="641"/>
        <v>FACTURA</v>
      </c>
      <c r="P8254" t="str">
        <f t="shared" si="642"/>
        <v>2025</v>
      </c>
      <c r="Q8254" t="str">
        <f t="shared" si="643"/>
        <v>06</v>
      </c>
      <c r="R8254" t="str">
        <f>+IFERROR(VLOOKUP(I8254, Listado!A:B, 2, FALSE()), "COMERCIALIZADORA INTERNACIONAL CARIBBEAN EXOTICS S A")</f>
        <v>LONDOÑO ECHEVERRI ALEJANDRA</v>
      </c>
      <c r="S8254" s="25">
        <f>+VLOOKUP(E8254, TC!A:D, 2, FALSE())</f>
        <v>4138.72</v>
      </c>
      <c r="T8254" t="str">
        <f t="shared" si="644"/>
        <v>COP</v>
      </c>
    </row>
    <row r="8255" spans="1:20" ht="18.75" hidden="1" customHeight="1" x14ac:dyDescent="0.25">
      <c r="A8255" t="s">
        <v>3127</v>
      </c>
      <c r="B8255" t="s">
        <v>5</v>
      </c>
      <c r="C8255" t="s">
        <v>1913</v>
      </c>
      <c r="D8255" s="24">
        <v>12127</v>
      </c>
      <c r="E8255" t="s">
        <v>1751</v>
      </c>
      <c r="F8255" t="s">
        <v>99</v>
      </c>
      <c r="G8255" t="s">
        <v>1914</v>
      </c>
      <c r="I8255" t="s">
        <v>1841</v>
      </c>
      <c r="J8255" t="s">
        <v>1915</v>
      </c>
      <c r="K8255" t="s">
        <v>2022</v>
      </c>
      <c r="L8255" s="24">
        <v>210080</v>
      </c>
      <c r="M8255" s="25">
        <f>+VLOOKUP(E8255, TC!A:D, 4, FALSE())</f>
        <v>1.1388999980670351</v>
      </c>
      <c r="N8255" s="24">
        <f t="shared" si="640"/>
        <v>210080</v>
      </c>
      <c r="O8255" t="str">
        <f t="shared" si="641"/>
        <v>FACTURA</v>
      </c>
      <c r="P8255" t="str">
        <f t="shared" si="642"/>
        <v>2025</v>
      </c>
      <c r="Q8255" t="str">
        <f t="shared" si="643"/>
        <v>06</v>
      </c>
      <c r="R8255" t="str">
        <f>+IFERROR(VLOOKUP(I8255, Listado!A:B, 2, FALSE()), "COMERCIALIZADORA INTERNACIONAL CARIBBEAN EXOTICS S A")</f>
        <v>LONDOÑO ECHEVERRI ALEJANDRA</v>
      </c>
      <c r="S8255" s="25">
        <f>+VLOOKUP(E8255, TC!A:D, 2, FALSE())</f>
        <v>4138.72</v>
      </c>
      <c r="T8255" t="str">
        <f t="shared" si="644"/>
        <v>COP</v>
      </c>
    </row>
    <row r="8256" spans="1:20" ht="18.75" hidden="1" customHeight="1" x14ac:dyDescent="0.25">
      <c r="A8256" t="s">
        <v>3127</v>
      </c>
      <c r="B8256" t="s">
        <v>5</v>
      </c>
      <c r="C8256" t="s">
        <v>1913</v>
      </c>
      <c r="D8256" s="24">
        <v>12127</v>
      </c>
      <c r="E8256" t="s">
        <v>1751</v>
      </c>
      <c r="F8256" t="s">
        <v>99</v>
      </c>
      <c r="G8256" t="s">
        <v>1914</v>
      </c>
      <c r="I8256" t="s">
        <v>1841</v>
      </c>
      <c r="J8256" t="s">
        <v>1915</v>
      </c>
      <c r="K8256" t="s">
        <v>2022</v>
      </c>
      <c r="L8256" s="24">
        <v>85280</v>
      </c>
      <c r="M8256" s="25">
        <f>+VLOOKUP(E8256, TC!A:D, 4, FALSE())</f>
        <v>1.1388999980670351</v>
      </c>
      <c r="N8256" s="24">
        <f t="shared" si="640"/>
        <v>85280</v>
      </c>
      <c r="O8256" t="str">
        <f t="shared" si="641"/>
        <v>FACTURA</v>
      </c>
      <c r="P8256" t="str">
        <f t="shared" si="642"/>
        <v>2025</v>
      </c>
      <c r="Q8256" t="str">
        <f t="shared" si="643"/>
        <v>06</v>
      </c>
      <c r="R8256" t="str">
        <f>+IFERROR(VLOOKUP(I8256, Listado!A:B, 2, FALSE()), "COMERCIALIZADORA INTERNACIONAL CARIBBEAN EXOTICS S A")</f>
        <v>LONDOÑO ECHEVERRI ALEJANDRA</v>
      </c>
      <c r="S8256" s="25">
        <f>+VLOOKUP(E8256, TC!A:D, 2, FALSE())</f>
        <v>4138.72</v>
      </c>
      <c r="T8256" t="str">
        <f t="shared" si="644"/>
        <v>COP</v>
      </c>
    </row>
    <row r="8257" spans="1:20" ht="18.75" hidden="1" customHeight="1" x14ac:dyDescent="0.25">
      <c r="A8257" t="s">
        <v>3127</v>
      </c>
      <c r="B8257" t="s">
        <v>5</v>
      </c>
      <c r="C8257" t="s">
        <v>1913</v>
      </c>
      <c r="D8257" s="24">
        <v>12127</v>
      </c>
      <c r="E8257" t="s">
        <v>1751</v>
      </c>
      <c r="F8257" t="s">
        <v>99</v>
      </c>
      <c r="G8257" t="s">
        <v>1914</v>
      </c>
      <c r="I8257" t="s">
        <v>1841</v>
      </c>
      <c r="J8257" t="s">
        <v>1915</v>
      </c>
      <c r="K8257" t="s">
        <v>2022</v>
      </c>
      <c r="L8257" s="24">
        <v>67080</v>
      </c>
      <c r="M8257" s="25">
        <f>+VLOOKUP(E8257, TC!A:D, 4, FALSE())</f>
        <v>1.1388999980670351</v>
      </c>
      <c r="N8257" s="24">
        <f t="shared" si="640"/>
        <v>67080</v>
      </c>
      <c r="O8257" t="str">
        <f t="shared" si="641"/>
        <v>FACTURA</v>
      </c>
      <c r="P8257" t="str">
        <f t="shared" si="642"/>
        <v>2025</v>
      </c>
      <c r="Q8257" t="str">
        <f t="shared" si="643"/>
        <v>06</v>
      </c>
      <c r="R8257" t="str">
        <f>+IFERROR(VLOOKUP(I8257, Listado!A:B, 2, FALSE()), "COMERCIALIZADORA INTERNACIONAL CARIBBEAN EXOTICS S A")</f>
        <v>LONDOÑO ECHEVERRI ALEJANDRA</v>
      </c>
      <c r="S8257" s="25">
        <f>+VLOOKUP(E8257, TC!A:D, 2, FALSE())</f>
        <v>4138.72</v>
      </c>
      <c r="T8257" t="str">
        <f t="shared" si="644"/>
        <v>COP</v>
      </c>
    </row>
    <row r="8258" spans="1:20" ht="18.75" hidden="1" customHeight="1" x14ac:dyDescent="0.25">
      <c r="A8258" t="s">
        <v>3127</v>
      </c>
      <c r="B8258" t="s">
        <v>5</v>
      </c>
      <c r="C8258" t="s">
        <v>1913</v>
      </c>
      <c r="D8258" s="24">
        <v>12127</v>
      </c>
      <c r="E8258" t="s">
        <v>1751</v>
      </c>
      <c r="F8258" t="s">
        <v>99</v>
      </c>
      <c r="G8258" t="s">
        <v>1914</v>
      </c>
      <c r="I8258" t="s">
        <v>1841</v>
      </c>
      <c r="J8258" t="s">
        <v>1915</v>
      </c>
      <c r="K8258" t="s">
        <v>2022</v>
      </c>
      <c r="L8258" s="24">
        <v>29640</v>
      </c>
      <c r="M8258" s="25">
        <f>+VLOOKUP(E8258, TC!A:D, 4, FALSE())</f>
        <v>1.1388999980670351</v>
      </c>
      <c r="N8258" s="24">
        <f t="shared" ref="N8258:N8321" si="645">+IF(F8258="EUR", (M8258*L8258), IF(I8258="JUAN MATAS SAS", (L8258/S8258), L8258))</f>
        <v>29640</v>
      </c>
      <c r="O8258" t="str">
        <f t="shared" ref="O8258:O8321" si="646">+IF(C8258="CFE", "FACTURA", IF(ISERROR(SEARCH("ANULA", H8258))=FALSE(), "ANULACIÓN FE", IF(ISERROR(SEARCH("CANCELLATION", H8258))=FALSE(), "ANULACIÓN FE", "NOTAS")))</f>
        <v>FACTURA</v>
      </c>
      <c r="P8258" t="str">
        <f t="shared" ref="P8258:P8321" si="647">+LEFT(E8258, 4)</f>
        <v>2025</v>
      </c>
      <c r="Q8258" t="str">
        <f t="shared" ref="Q8258:Q8321" si="648">+MID(E8258, 5, 2)</f>
        <v>06</v>
      </c>
      <c r="R8258" t="str">
        <f>+IFERROR(VLOOKUP(I8258, Listado!A:B, 2, FALSE()), "COMERCIALIZADORA INTERNACIONAL CARIBBEAN EXOTICS S A")</f>
        <v>LONDOÑO ECHEVERRI ALEJANDRA</v>
      </c>
      <c r="S8258" s="25">
        <f>+VLOOKUP(E8258, TC!A:D, 2, FALSE())</f>
        <v>4138.72</v>
      </c>
      <c r="T8258" t="str">
        <f t="shared" ref="T8258:T8321" si="649">+IF(I8258="JUAN MATAS SAS", "USD", F8258)</f>
        <v>COP</v>
      </c>
    </row>
    <row r="8259" spans="1:20" ht="18.75" hidden="1" customHeight="1" x14ac:dyDescent="0.25">
      <c r="A8259" t="s">
        <v>3127</v>
      </c>
      <c r="B8259" t="s">
        <v>5</v>
      </c>
      <c r="C8259" t="s">
        <v>1913</v>
      </c>
      <c r="D8259" s="24">
        <v>12127</v>
      </c>
      <c r="E8259" t="s">
        <v>1751</v>
      </c>
      <c r="F8259" t="s">
        <v>99</v>
      </c>
      <c r="G8259" t="s">
        <v>1914</v>
      </c>
      <c r="I8259" t="s">
        <v>1841</v>
      </c>
      <c r="J8259" t="s">
        <v>1915</v>
      </c>
      <c r="K8259" t="s">
        <v>2022</v>
      </c>
      <c r="L8259" s="24">
        <v>19240</v>
      </c>
      <c r="M8259" s="25">
        <f>+VLOOKUP(E8259, TC!A:D, 4, FALSE())</f>
        <v>1.1388999980670351</v>
      </c>
      <c r="N8259" s="24">
        <f t="shared" si="645"/>
        <v>19240</v>
      </c>
      <c r="O8259" t="str">
        <f t="shared" si="646"/>
        <v>FACTURA</v>
      </c>
      <c r="P8259" t="str">
        <f t="shared" si="647"/>
        <v>2025</v>
      </c>
      <c r="Q8259" t="str">
        <f t="shared" si="648"/>
        <v>06</v>
      </c>
      <c r="R8259" t="str">
        <f>+IFERROR(VLOOKUP(I8259, Listado!A:B, 2, FALSE()), "COMERCIALIZADORA INTERNACIONAL CARIBBEAN EXOTICS S A")</f>
        <v>LONDOÑO ECHEVERRI ALEJANDRA</v>
      </c>
      <c r="S8259" s="25">
        <f>+VLOOKUP(E8259, TC!A:D, 2, FALSE())</f>
        <v>4138.72</v>
      </c>
      <c r="T8259" t="str">
        <f t="shared" si="649"/>
        <v>COP</v>
      </c>
    </row>
    <row r="8260" spans="1:20" ht="18.75" hidden="1" customHeight="1" x14ac:dyDescent="0.25">
      <c r="A8260" t="s">
        <v>3127</v>
      </c>
      <c r="B8260" t="s">
        <v>5</v>
      </c>
      <c r="C8260" t="s">
        <v>1913</v>
      </c>
      <c r="D8260" s="24">
        <v>12127</v>
      </c>
      <c r="E8260" t="s">
        <v>1751</v>
      </c>
      <c r="F8260" t="s">
        <v>99</v>
      </c>
      <c r="G8260" t="s">
        <v>1914</v>
      </c>
      <c r="I8260" t="s">
        <v>1841</v>
      </c>
      <c r="J8260" t="s">
        <v>1915</v>
      </c>
      <c r="K8260" t="s">
        <v>2022</v>
      </c>
      <c r="L8260" s="24">
        <v>8580</v>
      </c>
      <c r="M8260" s="25">
        <f>+VLOOKUP(E8260, TC!A:D, 4, FALSE())</f>
        <v>1.1388999980670351</v>
      </c>
      <c r="N8260" s="24">
        <f t="shared" si="645"/>
        <v>8580</v>
      </c>
      <c r="O8260" t="str">
        <f t="shared" si="646"/>
        <v>FACTURA</v>
      </c>
      <c r="P8260" t="str">
        <f t="shared" si="647"/>
        <v>2025</v>
      </c>
      <c r="Q8260" t="str">
        <f t="shared" si="648"/>
        <v>06</v>
      </c>
      <c r="R8260" t="str">
        <f>+IFERROR(VLOOKUP(I8260, Listado!A:B, 2, FALSE()), "COMERCIALIZADORA INTERNACIONAL CARIBBEAN EXOTICS S A")</f>
        <v>LONDOÑO ECHEVERRI ALEJANDRA</v>
      </c>
      <c r="S8260" s="25">
        <f>+VLOOKUP(E8260, TC!A:D, 2, FALSE())</f>
        <v>4138.72</v>
      </c>
      <c r="T8260" t="str">
        <f t="shared" si="649"/>
        <v>COP</v>
      </c>
    </row>
    <row r="8261" spans="1:20" ht="18.75" hidden="1" customHeight="1" x14ac:dyDescent="0.25">
      <c r="A8261" t="s">
        <v>3127</v>
      </c>
      <c r="B8261" t="s">
        <v>5</v>
      </c>
      <c r="C8261" t="s">
        <v>1913</v>
      </c>
      <c r="D8261" s="24">
        <v>12128</v>
      </c>
      <c r="E8261" t="s">
        <v>1751</v>
      </c>
      <c r="F8261" t="s">
        <v>99</v>
      </c>
      <c r="G8261" t="s">
        <v>1914</v>
      </c>
      <c r="I8261" t="s">
        <v>1841</v>
      </c>
      <c r="J8261" t="s">
        <v>1915</v>
      </c>
      <c r="K8261" t="s">
        <v>2022</v>
      </c>
      <c r="L8261" s="24">
        <v>3500</v>
      </c>
      <c r="M8261" s="25">
        <f>+VLOOKUP(E8261, TC!A:D, 4, FALSE())</f>
        <v>1.1388999980670351</v>
      </c>
      <c r="N8261" s="24">
        <f t="shared" si="645"/>
        <v>3500</v>
      </c>
      <c r="O8261" t="str">
        <f t="shared" si="646"/>
        <v>FACTURA</v>
      </c>
      <c r="P8261" t="str">
        <f t="shared" si="647"/>
        <v>2025</v>
      </c>
      <c r="Q8261" t="str">
        <f t="shared" si="648"/>
        <v>06</v>
      </c>
      <c r="R8261" t="str">
        <f>+IFERROR(VLOOKUP(I8261, Listado!A:B, 2, FALSE()), "COMERCIALIZADORA INTERNACIONAL CARIBBEAN EXOTICS S A")</f>
        <v>LONDOÑO ECHEVERRI ALEJANDRA</v>
      </c>
      <c r="S8261" s="25">
        <f>+VLOOKUP(E8261, TC!A:D, 2, FALSE())</f>
        <v>4138.72</v>
      </c>
      <c r="T8261" t="str">
        <f t="shared" si="649"/>
        <v>COP</v>
      </c>
    </row>
    <row r="8262" spans="1:20" ht="18.75" hidden="1" customHeight="1" x14ac:dyDescent="0.25">
      <c r="A8262" t="s">
        <v>3127</v>
      </c>
      <c r="B8262" t="s">
        <v>5</v>
      </c>
      <c r="C8262" t="s">
        <v>1913</v>
      </c>
      <c r="D8262" s="24">
        <v>12128</v>
      </c>
      <c r="E8262" t="s">
        <v>1751</v>
      </c>
      <c r="F8262" t="s">
        <v>99</v>
      </c>
      <c r="G8262" t="s">
        <v>1914</v>
      </c>
      <c r="I8262" t="s">
        <v>1841</v>
      </c>
      <c r="J8262" t="s">
        <v>1915</v>
      </c>
      <c r="K8262" t="s">
        <v>2022</v>
      </c>
      <c r="L8262" s="24">
        <v>126750</v>
      </c>
      <c r="M8262" s="25">
        <f>+VLOOKUP(E8262, TC!A:D, 4, FALSE())</f>
        <v>1.1388999980670351</v>
      </c>
      <c r="N8262" s="24">
        <f t="shared" si="645"/>
        <v>126750</v>
      </c>
      <c r="O8262" t="str">
        <f t="shared" si="646"/>
        <v>FACTURA</v>
      </c>
      <c r="P8262" t="str">
        <f t="shared" si="647"/>
        <v>2025</v>
      </c>
      <c r="Q8262" t="str">
        <f t="shared" si="648"/>
        <v>06</v>
      </c>
      <c r="R8262" t="str">
        <f>+IFERROR(VLOOKUP(I8262, Listado!A:B, 2, FALSE()), "COMERCIALIZADORA INTERNACIONAL CARIBBEAN EXOTICS S A")</f>
        <v>LONDOÑO ECHEVERRI ALEJANDRA</v>
      </c>
      <c r="S8262" s="25">
        <f>+VLOOKUP(E8262, TC!A:D, 2, FALSE())</f>
        <v>4138.72</v>
      </c>
      <c r="T8262" t="str">
        <f t="shared" si="649"/>
        <v>COP</v>
      </c>
    </row>
    <row r="8263" spans="1:20" ht="18.75" hidden="1" customHeight="1" x14ac:dyDescent="0.25">
      <c r="A8263" t="s">
        <v>3127</v>
      </c>
      <c r="B8263" t="s">
        <v>5</v>
      </c>
      <c r="C8263" t="s">
        <v>1913</v>
      </c>
      <c r="D8263" s="24">
        <v>12128</v>
      </c>
      <c r="E8263" t="s">
        <v>1751</v>
      </c>
      <c r="F8263" t="s">
        <v>99</v>
      </c>
      <c r="G8263" t="s">
        <v>1914</v>
      </c>
      <c r="I8263" t="s">
        <v>1841</v>
      </c>
      <c r="J8263" t="s">
        <v>1915</v>
      </c>
      <c r="K8263" t="s">
        <v>2022</v>
      </c>
      <c r="L8263" s="24">
        <v>5000</v>
      </c>
      <c r="M8263" s="25">
        <f>+VLOOKUP(E8263, TC!A:D, 4, FALSE())</f>
        <v>1.1388999980670351</v>
      </c>
      <c r="N8263" s="24">
        <f t="shared" si="645"/>
        <v>5000</v>
      </c>
      <c r="O8263" t="str">
        <f t="shared" si="646"/>
        <v>FACTURA</v>
      </c>
      <c r="P8263" t="str">
        <f t="shared" si="647"/>
        <v>2025</v>
      </c>
      <c r="Q8263" t="str">
        <f t="shared" si="648"/>
        <v>06</v>
      </c>
      <c r="R8263" t="str">
        <f>+IFERROR(VLOOKUP(I8263, Listado!A:B, 2, FALSE()), "COMERCIALIZADORA INTERNACIONAL CARIBBEAN EXOTICS S A")</f>
        <v>LONDOÑO ECHEVERRI ALEJANDRA</v>
      </c>
      <c r="S8263" s="25">
        <f>+VLOOKUP(E8263, TC!A:D, 2, FALSE())</f>
        <v>4138.72</v>
      </c>
      <c r="T8263" t="str">
        <f t="shared" si="649"/>
        <v>COP</v>
      </c>
    </row>
    <row r="8264" spans="1:20" ht="18.75" hidden="1" customHeight="1" x14ac:dyDescent="0.25">
      <c r="A8264" t="s">
        <v>3127</v>
      </c>
      <c r="B8264" t="s">
        <v>5</v>
      </c>
      <c r="C8264" t="s">
        <v>1913</v>
      </c>
      <c r="D8264" s="24">
        <v>12128</v>
      </c>
      <c r="E8264" t="s">
        <v>1751</v>
      </c>
      <c r="F8264" t="s">
        <v>99</v>
      </c>
      <c r="G8264" t="s">
        <v>1914</v>
      </c>
      <c r="I8264" t="s">
        <v>1841</v>
      </c>
      <c r="J8264" t="s">
        <v>1915</v>
      </c>
      <c r="K8264" t="s">
        <v>2022</v>
      </c>
      <c r="L8264" s="24">
        <v>2000</v>
      </c>
      <c r="M8264" s="25">
        <f>+VLOOKUP(E8264, TC!A:D, 4, FALSE())</f>
        <v>1.1388999980670351</v>
      </c>
      <c r="N8264" s="24">
        <f t="shared" si="645"/>
        <v>2000</v>
      </c>
      <c r="O8264" t="str">
        <f t="shared" si="646"/>
        <v>FACTURA</v>
      </c>
      <c r="P8264" t="str">
        <f t="shared" si="647"/>
        <v>2025</v>
      </c>
      <c r="Q8264" t="str">
        <f t="shared" si="648"/>
        <v>06</v>
      </c>
      <c r="R8264" t="str">
        <f>+IFERROR(VLOOKUP(I8264, Listado!A:B, 2, FALSE()), "COMERCIALIZADORA INTERNACIONAL CARIBBEAN EXOTICS S A")</f>
        <v>LONDOÑO ECHEVERRI ALEJANDRA</v>
      </c>
      <c r="S8264" s="25">
        <f>+VLOOKUP(E8264, TC!A:D, 2, FALSE())</f>
        <v>4138.72</v>
      </c>
      <c r="T8264" t="str">
        <f t="shared" si="649"/>
        <v>COP</v>
      </c>
    </row>
    <row r="8265" spans="1:20" ht="18.75" hidden="1" customHeight="1" x14ac:dyDescent="0.25">
      <c r="A8265" t="s">
        <v>3127</v>
      </c>
      <c r="B8265" t="s">
        <v>5</v>
      </c>
      <c r="C8265" t="s">
        <v>1913</v>
      </c>
      <c r="D8265" s="24">
        <v>12128</v>
      </c>
      <c r="E8265" t="s">
        <v>1751</v>
      </c>
      <c r="F8265" t="s">
        <v>99</v>
      </c>
      <c r="G8265" t="s">
        <v>1914</v>
      </c>
      <c r="I8265" t="s">
        <v>1841</v>
      </c>
      <c r="J8265" t="s">
        <v>1915</v>
      </c>
      <c r="K8265" t="s">
        <v>2022</v>
      </c>
      <c r="L8265" s="24">
        <v>3000</v>
      </c>
      <c r="M8265" s="25">
        <f>+VLOOKUP(E8265, TC!A:D, 4, FALSE())</f>
        <v>1.1388999980670351</v>
      </c>
      <c r="N8265" s="24">
        <f t="shared" si="645"/>
        <v>3000</v>
      </c>
      <c r="O8265" t="str">
        <f t="shared" si="646"/>
        <v>FACTURA</v>
      </c>
      <c r="P8265" t="str">
        <f t="shared" si="647"/>
        <v>2025</v>
      </c>
      <c r="Q8265" t="str">
        <f t="shared" si="648"/>
        <v>06</v>
      </c>
      <c r="R8265" t="str">
        <f>+IFERROR(VLOOKUP(I8265, Listado!A:B, 2, FALSE()), "COMERCIALIZADORA INTERNACIONAL CARIBBEAN EXOTICS S A")</f>
        <v>LONDOÑO ECHEVERRI ALEJANDRA</v>
      </c>
      <c r="S8265" s="25">
        <f>+VLOOKUP(E8265, TC!A:D, 2, FALSE())</f>
        <v>4138.72</v>
      </c>
      <c r="T8265" t="str">
        <f t="shared" si="649"/>
        <v>COP</v>
      </c>
    </row>
    <row r="8266" spans="1:20" ht="18.75" hidden="1" customHeight="1" x14ac:dyDescent="0.25">
      <c r="A8266" t="s">
        <v>3127</v>
      </c>
      <c r="B8266" t="s">
        <v>5</v>
      </c>
      <c r="C8266" t="s">
        <v>1913</v>
      </c>
      <c r="D8266" s="24">
        <v>12128</v>
      </c>
      <c r="E8266" t="s">
        <v>1751</v>
      </c>
      <c r="F8266" t="s">
        <v>99</v>
      </c>
      <c r="G8266" t="s">
        <v>1914</v>
      </c>
      <c r="I8266" t="s">
        <v>1841</v>
      </c>
      <c r="J8266" t="s">
        <v>1915</v>
      </c>
      <c r="K8266" t="s">
        <v>2022</v>
      </c>
      <c r="L8266" s="24">
        <v>14000</v>
      </c>
      <c r="M8266" s="25">
        <f>+VLOOKUP(E8266, TC!A:D, 4, FALSE())</f>
        <v>1.1388999980670351</v>
      </c>
      <c r="N8266" s="24">
        <f t="shared" si="645"/>
        <v>14000</v>
      </c>
      <c r="O8266" t="str">
        <f t="shared" si="646"/>
        <v>FACTURA</v>
      </c>
      <c r="P8266" t="str">
        <f t="shared" si="647"/>
        <v>2025</v>
      </c>
      <c r="Q8266" t="str">
        <f t="shared" si="648"/>
        <v>06</v>
      </c>
      <c r="R8266" t="str">
        <f>+IFERROR(VLOOKUP(I8266, Listado!A:B, 2, FALSE()), "COMERCIALIZADORA INTERNACIONAL CARIBBEAN EXOTICS S A")</f>
        <v>LONDOÑO ECHEVERRI ALEJANDRA</v>
      </c>
      <c r="S8266" s="25">
        <f>+VLOOKUP(E8266, TC!A:D, 2, FALSE())</f>
        <v>4138.72</v>
      </c>
      <c r="T8266" t="str">
        <f t="shared" si="649"/>
        <v>COP</v>
      </c>
    </row>
    <row r="8267" spans="1:20" ht="18.75" hidden="1" customHeight="1" x14ac:dyDescent="0.25">
      <c r="A8267" t="s">
        <v>3127</v>
      </c>
      <c r="B8267" t="s">
        <v>5</v>
      </c>
      <c r="C8267" t="s">
        <v>1913</v>
      </c>
      <c r="D8267" s="24">
        <v>12129</v>
      </c>
      <c r="E8267" t="s">
        <v>1751</v>
      </c>
      <c r="F8267" t="s">
        <v>99</v>
      </c>
      <c r="G8267" t="s">
        <v>113</v>
      </c>
      <c r="I8267" t="s">
        <v>1846</v>
      </c>
      <c r="J8267" t="s">
        <v>1915</v>
      </c>
      <c r="K8267" t="s">
        <v>2022</v>
      </c>
      <c r="L8267" s="24">
        <v>2500</v>
      </c>
      <c r="M8267" s="25">
        <f>+VLOOKUP(E8267, TC!A:D, 4, FALSE())</f>
        <v>1.1388999980670351</v>
      </c>
      <c r="N8267" s="24">
        <f t="shared" si="645"/>
        <v>2500</v>
      </c>
      <c r="O8267" t="str">
        <f t="shared" si="646"/>
        <v>FACTURA</v>
      </c>
      <c r="P8267" t="str">
        <f t="shared" si="647"/>
        <v>2025</v>
      </c>
      <c r="Q8267" t="str">
        <f t="shared" si="648"/>
        <v>06</v>
      </c>
      <c r="R8267" t="str">
        <f>+IFERROR(VLOOKUP(I8267, Listado!A:B, 2, FALSE()), "COMERCIALIZADORA INTERNACIONAL CARIBBEAN EXOTICS S A")</f>
        <v>LONDOÑO ECHEVERRI ALEJANDRA</v>
      </c>
      <c r="S8267" s="25">
        <f>+VLOOKUP(E8267, TC!A:D, 2, FALSE())</f>
        <v>4138.72</v>
      </c>
      <c r="T8267" t="str">
        <f t="shared" si="649"/>
        <v>COP</v>
      </c>
    </row>
    <row r="8268" spans="1:20" ht="18.75" hidden="1" customHeight="1" x14ac:dyDescent="0.25">
      <c r="A8268" t="s">
        <v>3127</v>
      </c>
      <c r="B8268" t="s">
        <v>5</v>
      </c>
      <c r="C8268" t="s">
        <v>1913</v>
      </c>
      <c r="D8268" s="24">
        <v>12129</v>
      </c>
      <c r="E8268" t="s">
        <v>1751</v>
      </c>
      <c r="F8268" t="s">
        <v>99</v>
      </c>
      <c r="G8268" t="s">
        <v>113</v>
      </c>
      <c r="I8268" t="s">
        <v>1846</v>
      </c>
      <c r="J8268" t="s">
        <v>1915</v>
      </c>
      <c r="K8268" t="s">
        <v>2022</v>
      </c>
      <c r="L8268" s="24">
        <v>106250</v>
      </c>
      <c r="M8268" s="25">
        <f>+VLOOKUP(E8268, TC!A:D, 4, FALSE())</f>
        <v>1.1388999980670351</v>
      </c>
      <c r="N8268" s="24">
        <f t="shared" si="645"/>
        <v>106250</v>
      </c>
      <c r="O8268" t="str">
        <f t="shared" si="646"/>
        <v>FACTURA</v>
      </c>
      <c r="P8268" t="str">
        <f t="shared" si="647"/>
        <v>2025</v>
      </c>
      <c r="Q8268" t="str">
        <f t="shared" si="648"/>
        <v>06</v>
      </c>
      <c r="R8268" t="str">
        <f>+IFERROR(VLOOKUP(I8268, Listado!A:B, 2, FALSE()), "COMERCIALIZADORA INTERNACIONAL CARIBBEAN EXOTICS S A")</f>
        <v>LONDOÑO ECHEVERRI ALEJANDRA</v>
      </c>
      <c r="S8268" s="25">
        <f>+VLOOKUP(E8268, TC!A:D, 2, FALSE())</f>
        <v>4138.72</v>
      </c>
      <c r="T8268" t="str">
        <f t="shared" si="649"/>
        <v>COP</v>
      </c>
    </row>
    <row r="8269" spans="1:20" ht="18.75" hidden="1" customHeight="1" x14ac:dyDescent="0.25">
      <c r="A8269" t="s">
        <v>3127</v>
      </c>
      <c r="B8269" t="s">
        <v>5</v>
      </c>
      <c r="C8269" t="s">
        <v>1913</v>
      </c>
      <c r="D8269" s="24">
        <v>12129</v>
      </c>
      <c r="E8269" t="s">
        <v>1751</v>
      </c>
      <c r="F8269" t="s">
        <v>99</v>
      </c>
      <c r="G8269" t="s">
        <v>113</v>
      </c>
      <c r="I8269" t="s">
        <v>1846</v>
      </c>
      <c r="J8269" t="s">
        <v>1915</v>
      </c>
      <c r="K8269" t="s">
        <v>2022</v>
      </c>
      <c r="L8269" s="24">
        <v>97500</v>
      </c>
      <c r="M8269" s="25">
        <f>+VLOOKUP(E8269, TC!A:D, 4, FALSE())</f>
        <v>1.1388999980670351</v>
      </c>
      <c r="N8269" s="24">
        <f t="shared" si="645"/>
        <v>97500</v>
      </c>
      <c r="O8269" t="str">
        <f t="shared" si="646"/>
        <v>FACTURA</v>
      </c>
      <c r="P8269" t="str">
        <f t="shared" si="647"/>
        <v>2025</v>
      </c>
      <c r="Q8269" t="str">
        <f t="shared" si="648"/>
        <v>06</v>
      </c>
      <c r="R8269" t="str">
        <f>+IFERROR(VLOOKUP(I8269, Listado!A:B, 2, FALSE()), "COMERCIALIZADORA INTERNACIONAL CARIBBEAN EXOTICS S A")</f>
        <v>LONDOÑO ECHEVERRI ALEJANDRA</v>
      </c>
      <c r="S8269" s="25">
        <f>+VLOOKUP(E8269, TC!A:D, 2, FALSE())</f>
        <v>4138.72</v>
      </c>
      <c r="T8269" t="str">
        <f t="shared" si="649"/>
        <v>COP</v>
      </c>
    </row>
    <row r="8270" spans="1:20" ht="18.75" hidden="1" customHeight="1" x14ac:dyDescent="0.25">
      <c r="A8270" t="s">
        <v>3127</v>
      </c>
      <c r="B8270" t="s">
        <v>5</v>
      </c>
      <c r="C8270" t="s">
        <v>1913</v>
      </c>
      <c r="D8270" s="24">
        <v>12129</v>
      </c>
      <c r="E8270" t="s">
        <v>1751</v>
      </c>
      <c r="F8270" t="s">
        <v>99</v>
      </c>
      <c r="G8270" t="s">
        <v>113</v>
      </c>
      <c r="I8270" t="s">
        <v>1846</v>
      </c>
      <c r="J8270" t="s">
        <v>1915</v>
      </c>
      <c r="K8270" t="s">
        <v>2022</v>
      </c>
      <c r="L8270" s="24">
        <v>151750</v>
      </c>
      <c r="M8270" s="25">
        <f>+VLOOKUP(E8270, TC!A:D, 4, FALSE())</f>
        <v>1.1388999980670351</v>
      </c>
      <c r="N8270" s="24">
        <f t="shared" si="645"/>
        <v>151750</v>
      </c>
      <c r="O8270" t="str">
        <f t="shared" si="646"/>
        <v>FACTURA</v>
      </c>
      <c r="P8270" t="str">
        <f t="shared" si="647"/>
        <v>2025</v>
      </c>
      <c r="Q8270" t="str">
        <f t="shared" si="648"/>
        <v>06</v>
      </c>
      <c r="R8270" t="str">
        <f>+IFERROR(VLOOKUP(I8270, Listado!A:B, 2, FALSE()), "COMERCIALIZADORA INTERNACIONAL CARIBBEAN EXOTICS S A")</f>
        <v>LONDOÑO ECHEVERRI ALEJANDRA</v>
      </c>
      <c r="S8270" s="25">
        <f>+VLOOKUP(E8270, TC!A:D, 2, FALSE())</f>
        <v>4138.72</v>
      </c>
      <c r="T8270" t="str">
        <f t="shared" si="649"/>
        <v>COP</v>
      </c>
    </row>
    <row r="8271" spans="1:20" ht="18.75" hidden="1" customHeight="1" x14ac:dyDescent="0.25">
      <c r="A8271" t="s">
        <v>3127</v>
      </c>
      <c r="B8271" t="s">
        <v>5</v>
      </c>
      <c r="C8271" t="s">
        <v>1913</v>
      </c>
      <c r="D8271" s="24">
        <v>12129</v>
      </c>
      <c r="E8271" t="s">
        <v>1751</v>
      </c>
      <c r="F8271" t="s">
        <v>99</v>
      </c>
      <c r="G8271" t="s">
        <v>113</v>
      </c>
      <c r="I8271" t="s">
        <v>1846</v>
      </c>
      <c r="J8271" t="s">
        <v>1915</v>
      </c>
      <c r="K8271" t="s">
        <v>2022</v>
      </c>
      <c r="L8271" s="24">
        <v>166250</v>
      </c>
      <c r="M8271" s="25">
        <f>+VLOOKUP(E8271, TC!A:D, 4, FALSE())</f>
        <v>1.1388999980670351</v>
      </c>
      <c r="N8271" s="24">
        <f t="shared" si="645"/>
        <v>166250</v>
      </c>
      <c r="O8271" t="str">
        <f t="shared" si="646"/>
        <v>FACTURA</v>
      </c>
      <c r="P8271" t="str">
        <f t="shared" si="647"/>
        <v>2025</v>
      </c>
      <c r="Q8271" t="str">
        <f t="shared" si="648"/>
        <v>06</v>
      </c>
      <c r="R8271" t="str">
        <f>+IFERROR(VLOOKUP(I8271, Listado!A:B, 2, FALSE()), "COMERCIALIZADORA INTERNACIONAL CARIBBEAN EXOTICS S A")</f>
        <v>LONDOÑO ECHEVERRI ALEJANDRA</v>
      </c>
      <c r="S8271" s="25">
        <f>+VLOOKUP(E8271, TC!A:D, 2, FALSE())</f>
        <v>4138.72</v>
      </c>
      <c r="T8271" t="str">
        <f t="shared" si="649"/>
        <v>COP</v>
      </c>
    </row>
    <row r="8272" spans="1:20" ht="18.75" hidden="1" customHeight="1" x14ac:dyDescent="0.25">
      <c r="A8272" t="s">
        <v>3127</v>
      </c>
      <c r="B8272" t="s">
        <v>5</v>
      </c>
      <c r="C8272" t="s">
        <v>1913</v>
      </c>
      <c r="D8272" s="24">
        <v>12129</v>
      </c>
      <c r="E8272" t="s">
        <v>1751</v>
      </c>
      <c r="F8272" t="s">
        <v>99</v>
      </c>
      <c r="G8272" t="s">
        <v>113</v>
      </c>
      <c r="I8272" t="s">
        <v>1846</v>
      </c>
      <c r="J8272" t="s">
        <v>1915</v>
      </c>
      <c r="K8272" t="s">
        <v>2022</v>
      </c>
      <c r="L8272" s="24">
        <v>12250</v>
      </c>
      <c r="M8272" s="25">
        <f>+VLOOKUP(E8272, TC!A:D, 4, FALSE())</f>
        <v>1.1388999980670351</v>
      </c>
      <c r="N8272" s="24">
        <f t="shared" si="645"/>
        <v>12250</v>
      </c>
      <c r="O8272" t="str">
        <f t="shared" si="646"/>
        <v>FACTURA</v>
      </c>
      <c r="P8272" t="str">
        <f t="shared" si="647"/>
        <v>2025</v>
      </c>
      <c r="Q8272" t="str">
        <f t="shared" si="648"/>
        <v>06</v>
      </c>
      <c r="R8272" t="str">
        <f>+IFERROR(VLOOKUP(I8272, Listado!A:B, 2, FALSE()), "COMERCIALIZADORA INTERNACIONAL CARIBBEAN EXOTICS S A")</f>
        <v>LONDOÑO ECHEVERRI ALEJANDRA</v>
      </c>
      <c r="S8272" s="25">
        <f>+VLOOKUP(E8272, TC!A:D, 2, FALSE())</f>
        <v>4138.72</v>
      </c>
      <c r="T8272" t="str">
        <f t="shared" si="649"/>
        <v>COP</v>
      </c>
    </row>
    <row r="8273" spans="1:20" ht="18.75" hidden="1" customHeight="1" x14ac:dyDescent="0.25">
      <c r="A8273" t="s">
        <v>3127</v>
      </c>
      <c r="B8273" t="s">
        <v>5</v>
      </c>
      <c r="C8273" t="s">
        <v>1913</v>
      </c>
      <c r="D8273" s="24">
        <v>12129</v>
      </c>
      <c r="E8273" t="s">
        <v>1751</v>
      </c>
      <c r="F8273" t="s">
        <v>99</v>
      </c>
      <c r="G8273" t="s">
        <v>113</v>
      </c>
      <c r="I8273" t="s">
        <v>1846</v>
      </c>
      <c r="J8273" t="s">
        <v>1915</v>
      </c>
      <c r="K8273" t="s">
        <v>2022</v>
      </c>
      <c r="L8273" s="24">
        <v>2250</v>
      </c>
      <c r="M8273" s="25">
        <f>+VLOOKUP(E8273, TC!A:D, 4, FALSE())</f>
        <v>1.1388999980670351</v>
      </c>
      <c r="N8273" s="24">
        <f t="shared" si="645"/>
        <v>2250</v>
      </c>
      <c r="O8273" t="str">
        <f t="shared" si="646"/>
        <v>FACTURA</v>
      </c>
      <c r="P8273" t="str">
        <f t="shared" si="647"/>
        <v>2025</v>
      </c>
      <c r="Q8273" t="str">
        <f t="shared" si="648"/>
        <v>06</v>
      </c>
      <c r="R8273" t="str">
        <f>+IFERROR(VLOOKUP(I8273, Listado!A:B, 2, FALSE()), "COMERCIALIZADORA INTERNACIONAL CARIBBEAN EXOTICS S A")</f>
        <v>LONDOÑO ECHEVERRI ALEJANDRA</v>
      </c>
      <c r="S8273" s="25">
        <f>+VLOOKUP(E8273, TC!A:D, 2, FALSE())</f>
        <v>4138.72</v>
      </c>
      <c r="T8273" t="str">
        <f t="shared" si="649"/>
        <v>COP</v>
      </c>
    </row>
    <row r="8274" spans="1:20" ht="18.75" hidden="1" customHeight="1" x14ac:dyDescent="0.25">
      <c r="A8274" t="s">
        <v>3127</v>
      </c>
      <c r="B8274" t="s">
        <v>5</v>
      </c>
      <c r="C8274" t="s">
        <v>1913</v>
      </c>
      <c r="D8274" s="24">
        <v>12130</v>
      </c>
      <c r="E8274" t="s">
        <v>1751</v>
      </c>
      <c r="F8274" t="s">
        <v>99</v>
      </c>
      <c r="G8274" t="s">
        <v>113</v>
      </c>
      <c r="I8274" t="s">
        <v>2377</v>
      </c>
      <c r="J8274" t="s">
        <v>1915</v>
      </c>
      <c r="K8274" t="s">
        <v>2021</v>
      </c>
      <c r="L8274" s="24">
        <v>118900</v>
      </c>
      <c r="M8274" s="25">
        <f>+VLOOKUP(E8274, TC!A:D, 4, FALSE())</f>
        <v>1.1388999980670351</v>
      </c>
      <c r="N8274" s="24">
        <f t="shared" si="645"/>
        <v>118900</v>
      </c>
      <c r="O8274" t="str">
        <f t="shared" si="646"/>
        <v>FACTURA</v>
      </c>
      <c r="P8274" t="str">
        <f t="shared" si="647"/>
        <v>2025</v>
      </c>
      <c r="Q8274" t="str">
        <f t="shared" si="648"/>
        <v>06</v>
      </c>
      <c r="R8274" t="str">
        <f>+IFERROR(VLOOKUP(I8274, Listado!A:B, 2, FALSE()), "COMERCIALIZADORA INTERNACIONAL CARIBBEAN EXOTICS S A")</f>
        <v>COMERCIALIZADORA INTERNACIONAL CARIBBEAN EXOTICS S A</v>
      </c>
      <c r="S8274" s="25">
        <f>+VLOOKUP(E8274, TC!A:D, 2, FALSE())</f>
        <v>4138.72</v>
      </c>
      <c r="T8274" t="str">
        <f t="shared" si="649"/>
        <v>COP</v>
      </c>
    </row>
    <row r="8275" spans="1:20" ht="18.75" hidden="1" customHeight="1" x14ac:dyDescent="0.25">
      <c r="A8275" t="s">
        <v>3127</v>
      </c>
      <c r="B8275" t="s">
        <v>5</v>
      </c>
      <c r="C8275" t="s">
        <v>1913</v>
      </c>
      <c r="D8275" s="24">
        <v>12131</v>
      </c>
      <c r="E8275" t="s">
        <v>1751</v>
      </c>
      <c r="F8275" t="s">
        <v>99</v>
      </c>
      <c r="G8275" t="s">
        <v>113</v>
      </c>
      <c r="I8275" t="s">
        <v>2377</v>
      </c>
      <c r="J8275" t="s">
        <v>1915</v>
      </c>
      <c r="K8275" t="s">
        <v>2021</v>
      </c>
      <c r="L8275" s="24">
        <v>10620</v>
      </c>
      <c r="M8275" s="25">
        <f>+VLOOKUP(E8275, TC!A:D, 4, FALSE())</f>
        <v>1.1388999980670351</v>
      </c>
      <c r="N8275" s="24">
        <f t="shared" si="645"/>
        <v>10620</v>
      </c>
      <c r="O8275" t="str">
        <f t="shared" si="646"/>
        <v>FACTURA</v>
      </c>
      <c r="P8275" t="str">
        <f t="shared" si="647"/>
        <v>2025</v>
      </c>
      <c r="Q8275" t="str">
        <f t="shared" si="648"/>
        <v>06</v>
      </c>
      <c r="R8275" t="str">
        <f>+IFERROR(VLOOKUP(I8275, Listado!A:B, 2, FALSE()), "COMERCIALIZADORA INTERNACIONAL CARIBBEAN EXOTICS S A")</f>
        <v>COMERCIALIZADORA INTERNACIONAL CARIBBEAN EXOTICS S A</v>
      </c>
      <c r="S8275" s="25">
        <f>+VLOOKUP(E8275, TC!A:D, 2, FALSE())</f>
        <v>4138.72</v>
      </c>
      <c r="T8275" t="str">
        <f t="shared" si="649"/>
        <v>COP</v>
      </c>
    </row>
    <row r="8276" spans="1:20" ht="18.75" hidden="1" customHeight="1" x14ac:dyDescent="0.25">
      <c r="A8276" t="s">
        <v>3127</v>
      </c>
      <c r="B8276" t="s">
        <v>5</v>
      </c>
      <c r="C8276" t="s">
        <v>1913</v>
      </c>
      <c r="D8276" s="24">
        <v>12131</v>
      </c>
      <c r="E8276" t="s">
        <v>1751</v>
      </c>
      <c r="F8276" t="s">
        <v>99</v>
      </c>
      <c r="G8276" t="s">
        <v>113</v>
      </c>
      <c r="I8276" t="s">
        <v>2377</v>
      </c>
      <c r="J8276" t="s">
        <v>1915</v>
      </c>
      <c r="K8276" t="s">
        <v>2021</v>
      </c>
      <c r="L8276" s="24">
        <v>2700</v>
      </c>
      <c r="M8276" s="25">
        <f>+VLOOKUP(E8276, TC!A:D, 4, FALSE())</f>
        <v>1.1388999980670351</v>
      </c>
      <c r="N8276" s="24">
        <f t="shared" si="645"/>
        <v>2700</v>
      </c>
      <c r="O8276" t="str">
        <f t="shared" si="646"/>
        <v>FACTURA</v>
      </c>
      <c r="P8276" t="str">
        <f t="shared" si="647"/>
        <v>2025</v>
      </c>
      <c r="Q8276" t="str">
        <f t="shared" si="648"/>
        <v>06</v>
      </c>
      <c r="R8276" t="str">
        <f>+IFERROR(VLOOKUP(I8276, Listado!A:B, 2, FALSE()), "COMERCIALIZADORA INTERNACIONAL CARIBBEAN EXOTICS S A")</f>
        <v>COMERCIALIZADORA INTERNACIONAL CARIBBEAN EXOTICS S A</v>
      </c>
      <c r="S8276" s="25">
        <f>+VLOOKUP(E8276, TC!A:D, 2, FALSE())</f>
        <v>4138.72</v>
      </c>
      <c r="T8276" t="str">
        <f t="shared" si="649"/>
        <v>COP</v>
      </c>
    </row>
    <row r="8277" spans="1:20" ht="18.75" hidden="1" customHeight="1" x14ac:dyDescent="0.25">
      <c r="A8277" t="s">
        <v>3127</v>
      </c>
      <c r="B8277" t="s">
        <v>5</v>
      </c>
      <c r="C8277" t="s">
        <v>1913</v>
      </c>
      <c r="D8277" s="24">
        <v>12131</v>
      </c>
      <c r="E8277" t="s">
        <v>1751</v>
      </c>
      <c r="F8277" t="s">
        <v>99</v>
      </c>
      <c r="G8277" t="s">
        <v>113</v>
      </c>
      <c r="I8277" t="s">
        <v>2377</v>
      </c>
      <c r="J8277" t="s">
        <v>1915</v>
      </c>
      <c r="K8277" t="s">
        <v>2021</v>
      </c>
      <c r="L8277" s="24">
        <v>2880</v>
      </c>
      <c r="M8277" s="25">
        <f>+VLOOKUP(E8277, TC!A:D, 4, FALSE())</f>
        <v>1.1388999980670351</v>
      </c>
      <c r="N8277" s="24">
        <f t="shared" si="645"/>
        <v>2880</v>
      </c>
      <c r="O8277" t="str">
        <f t="shared" si="646"/>
        <v>FACTURA</v>
      </c>
      <c r="P8277" t="str">
        <f t="shared" si="647"/>
        <v>2025</v>
      </c>
      <c r="Q8277" t="str">
        <f t="shared" si="648"/>
        <v>06</v>
      </c>
      <c r="R8277" t="str">
        <f>+IFERROR(VLOOKUP(I8277, Listado!A:B, 2, FALSE()), "COMERCIALIZADORA INTERNACIONAL CARIBBEAN EXOTICS S A")</f>
        <v>COMERCIALIZADORA INTERNACIONAL CARIBBEAN EXOTICS S A</v>
      </c>
      <c r="S8277" s="25">
        <f>+VLOOKUP(E8277, TC!A:D, 2, FALSE())</f>
        <v>4138.72</v>
      </c>
      <c r="T8277" t="str">
        <f t="shared" si="649"/>
        <v>COP</v>
      </c>
    </row>
    <row r="8278" spans="1:20" ht="18.75" hidden="1" customHeight="1" x14ac:dyDescent="0.25">
      <c r="A8278" t="s">
        <v>3127</v>
      </c>
      <c r="B8278" t="s">
        <v>5</v>
      </c>
      <c r="C8278" t="s">
        <v>1913</v>
      </c>
      <c r="D8278" s="24">
        <v>12132</v>
      </c>
      <c r="E8278" t="s">
        <v>1751</v>
      </c>
      <c r="F8278" t="s">
        <v>99</v>
      </c>
      <c r="G8278" t="s">
        <v>113</v>
      </c>
      <c r="I8278" t="s">
        <v>2377</v>
      </c>
      <c r="J8278" t="s">
        <v>1915</v>
      </c>
      <c r="K8278" t="s">
        <v>2021</v>
      </c>
      <c r="L8278" s="24">
        <v>72020</v>
      </c>
      <c r="M8278" s="25">
        <f>+VLOOKUP(E8278, TC!A:D, 4, FALSE())</f>
        <v>1.1388999980670351</v>
      </c>
      <c r="N8278" s="24">
        <f t="shared" si="645"/>
        <v>72020</v>
      </c>
      <c r="O8278" t="str">
        <f t="shared" si="646"/>
        <v>FACTURA</v>
      </c>
      <c r="P8278" t="str">
        <f t="shared" si="647"/>
        <v>2025</v>
      </c>
      <c r="Q8278" t="str">
        <f t="shared" si="648"/>
        <v>06</v>
      </c>
      <c r="R8278" t="str">
        <f>+IFERROR(VLOOKUP(I8278, Listado!A:B, 2, FALSE()), "COMERCIALIZADORA INTERNACIONAL CARIBBEAN EXOTICS S A")</f>
        <v>COMERCIALIZADORA INTERNACIONAL CARIBBEAN EXOTICS S A</v>
      </c>
      <c r="S8278" s="25">
        <f>+VLOOKUP(E8278, TC!A:D, 2, FALSE())</f>
        <v>4138.72</v>
      </c>
      <c r="T8278" t="str">
        <f t="shared" si="649"/>
        <v>COP</v>
      </c>
    </row>
    <row r="8279" spans="1:20" ht="18.75" hidden="1" customHeight="1" x14ac:dyDescent="0.25">
      <c r="A8279" t="s">
        <v>3127</v>
      </c>
      <c r="B8279" t="s">
        <v>5</v>
      </c>
      <c r="C8279" t="s">
        <v>1913</v>
      </c>
      <c r="D8279" s="24">
        <v>12132</v>
      </c>
      <c r="E8279" t="s">
        <v>1751</v>
      </c>
      <c r="F8279" t="s">
        <v>99</v>
      </c>
      <c r="G8279" t="s">
        <v>113</v>
      </c>
      <c r="I8279" t="s">
        <v>2377</v>
      </c>
      <c r="J8279" t="s">
        <v>1915</v>
      </c>
      <c r="K8279" t="s">
        <v>2021</v>
      </c>
      <c r="L8279" s="24">
        <v>77480</v>
      </c>
      <c r="M8279" s="25">
        <f>+VLOOKUP(E8279, TC!A:D, 4, FALSE())</f>
        <v>1.1388999980670351</v>
      </c>
      <c r="N8279" s="24">
        <f t="shared" si="645"/>
        <v>77480</v>
      </c>
      <c r="O8279" t="str">
        <f t="shared" si="646"/>
        <v>FACTURA</v>
      </c>
      <c r="P8279" t="str">
        <f t="shared" si="647"/>
        <v>2025</v>
      </c>
      <c r="Q8279" t="str">
        <f t="shared" si="648"/>
        <v>06</v>
      </c>
      <c r="R8279" t="str">
        <f>+IFERROR(VLOOKUP(I8279, Listado!A:B, 2, FALSE()), "COMERCIALIZADORA INTERNACIONAL CARIBBEAN EXOTICS S A")</f>
        <v>COMERCIALIZADORA INTERNACIONAL CARIBBEAN EXOTICS S A</v>
      </c>
      <c r="S8279" s="25">
        <f>+VLOOKUP(E8279, TC!A:D, 2, FALSE())</f>
        <v>4138.72</v>
      </c>
      <c r="T8279" t="str">
        <f t="shared" si="649"/>
        <v>COP</v>
      </c>
    </row>
    <row r="8280" spans="1:20" ht="18.75" hidden="1" customHeight="1" x14ac:dyDescent="0.25">
      <c r="A8280" t="s">
        <v>3127</v>
      </c>
      <c r="B8280" t="s">
        <v>5</v>
      </c>
      <c r="C8280" t="s">
        <v>1913</v>
      </c>
      <c r="D8280" s="24">
        <v>12132</v>
      </c>
      <c r="E8280" t="s">
        <v>1751</v>
      </c>
      <c r="F8280" t="s">
        <v>99</v>
      </c>
      <c r="G8280" t="s">
        <v>113</v>
      </c>
      <c r="I8280" t="s">
        <v>2377</v>
      </c>
      <c r="J8280" t="s">
        <v>1915</v>
      </c>
      <c r="K8280" t="s">
        <v>2021</v>
      </c>
      <c r="L8280" s="24">
        <v>67860</v>
      </c>
      <c r="M8280" s="25">
        <f>+VLOOKUP(E8280, TC!A:D, 4, FALSE())</f>
        <v>1.1388999980670351</v>
      </c>
      <c r="N8280" s="24">
        <f t="shared" si="645"/>
        <v>67860</v>
      </c>
      <c r="O8280" t="str">
        <f t="shared" si="646"/>
        <v>FACTURA</v>
      </c>
      <c r="P8280" t="str">
        <f t="shared" si="647"/>
        <v>2025</v>
      </c>
      <c r="Q8280" t="str">
        <f t="shared" si="648"/>
        <v>06</v>
      </c>
      <c r="R8280" t="str">
        <f>+IFERROR(VLOOKUP(I8280, Listado!A:B, 2, FALSE()), "COMERCIALIZADORA INTERNACIONAL CARIBBEAN EXOTICS S A")</f>
        <v>COMERCIALIZADORA INTERNACIONAL CARIBBEAN EXOTICS S A</v>
      </c>
      <c r="S8280" s="25">
        <f>+VLOOKUP(E8280, TC!A:D, 2, FALSE())</f>
        <v>4138.72</v>
      </c>
      <c r="T8280" t="str">
        <f t="shared" si="649"/>
        <v>COP</v>
      </c>
    </row>
    <row r="8281" spans="1:20" ht="18.75" hidden="1" customHeight="1" x14ac:dyDescent="0.25">
      <c r="A8281" t="s">
        <v>3127</v>
      </c>
      <c r="B8281" t="s">
        <v>5</v>
      </c>
      <c r="C8281" t="s">
        <v>1913</v>
      </c>
      <c r="D8281" s="24">
        <v>12132</v>
      </c>
      <c r="E8281" t="s">
        <v>1751</v>
      </c>
      <c r="F8281" t="s">
        <v>99</v>
      </c>
      <c r="G8281" t="s">
        <v>113</v>
      </c>
      <c r="I8281" t="s">
        <v>2377</v>
      </c>
      <c r="J8281" t="s">
        <v>1915</v>
      </c>
      <c r="K8281" t="s">
        <v>2021</v>
      </c>
      <c r="L8281" s="24">
        <v>71240</v>
      </c>
      <c r="M8281" s="25">
        <f>+VLOOKUP(E8281, TC!A:D, 4, FALSE())</f>
        <v>1.1388999980670351</v>
      </c>
      <c r="N8281" s="24">
        <f t="shared" si="645"/>
        <v>71240</v>
      </c>
      <c r="O8281" t="str">
        <f t="shared" si="646"/>
        <v>FACTURA</v>
      </c>
      <c r="P8281" t="str">
        <f t="shared" si="647"/>
        <v>2025</v>
      </c>
      <c r="Q8281" t="str">
        <f t="shared" si="648"/>
        <v>06</v>
      </c>
      <c r="R8281" t="str">
        <f>+IFERROR(VLOOKUP(I8281, Listado!A:B, 2, FALSE()), "COMERCIALIZADORA INTERNACIONAL CARIBBEAN EXOTICS S A")</f>
        <v>COMERCIALIZADORA INTERNACIONAL CARIBBEAN EXOTICS S A</v>
      </c>
      <c r="S8281" s="25">
        <f>+VLOOKUP(E8281, TC!A:D, 2, FALSE())</f>
        <v>4138.72</v>
      </c>
      <c r="T8281" t="str">
        <f t="shared" si="649"/>
        <v>COP</v>
      </c>
    </row>
    <row r="8282" spans="1:20" ht="18.75" hidden="1" customHeight="1" x14ac:dyDescent="0.25">
      <c r="A8282" t="s">
        <v>3127</v>
      </c>
      <c r="B8282" t="s">
        <v>5</v>
      </c>
      <c r="C8282" t="s">
        <v>1913</v>
      </c>
      <c r="D8282" s="24">
        <v>12132</v>
      </c>
      <c r="E8282" t="s">
        <v>1751</v>
      </c>
      <c r="F8282" t="s">
        <v>99</v>
      </c>
      <c r="G8282" t="s">
        <v>113</v>
      </c>
      <c r="I8282" t="s">
        <v>2377</v>
      </c>
      <c r="J8282" t="s">
        <v>1915</v>
      </c>
      <c r="K8282" t="s">
        <v>2021</v>
      </c>
      <c r="L8282" s="24">
        <v>53560</v>
      </c>
      <c r="M8282" s="25">
        <f>+VLOOKUP(E8282, TC!A:D, 4, FALSE())</f>
        <v>1.1388999980670351</v>
      </c>
      <c r="N8282" s="24">
        <f t="shared" si="645"/>
        <v>53560</v>
      </c>
      <c r="O8282" t="str">
        <f t="shared" si="646"/>
        <v>FACTURA</v>
      </c>
      <c r="P8282" t="str">
        <f t="shared" si="647"/>
        <v>2025</v>
      </c>
      <c r="Q8282" t="str">
        <f t="shared" si="648"/>
        <v>06</v>
      </c>
      <c r="R8282" t="str">
        <f>+IFERROR(VLOOKUP(I8282, Listado!A:B, 2, FALSE()), "COMERCIALIZADORA INTERNACIONAL CARIBBEAN EXOTICS S A")</f>
        <v>COMERCIALIZADORA INTERNACIONAL CARIBBEAN EXOTICS S A</v>
      </c>
      <c r="S8282" s="25">
        <f>+VLOOKUP(E8282, TC!A:D, 2, FALSE())</f>
        <v>4138.72</v>
      </c>
      <c r="T8282" t="str">
        <f t="shared" si="649"/>
        <v>COP</v>
      </c>
    </row>
    <row r="8283" spans="1:20" ht="18.75" hidden="1" customHeight="1" x14ac:dyDescent="0.25">
      <c r="A8283" t="s">
        <v>3127</v>
      </c>
      <c r="B8283" t="s">
        <v>5</v>
      </c>
      <c r="C8283" t="s">
        <v>1913</v>
      </c>
      <c r="D8283" s="24">
        <v>12132</v>
      </c>
      <c r="E8283" t="s">
        <v>1751</v>
      </c>
      <c r="F8283" t="s">
        <v>99</v>
      </c>
      <c r="G8283" t="s">
        <v>113</v>
      </c>
      <c r="I8283" t="s">
        <v>2377</v>
      </c>
      <c r="J8283" t="s">
        <v>1915</v>
      </c>
      <c r="K8283" t="s">
        <v>2021</v>
      </c>
      <c r="L8283" s="24">
        <v>47840</v>
      </c>
      <c r="M8283" s="25">
        <f>+VLOOKUP(E8283, TC!A:D, 4, FALSE())</f>
        <v>1.1388999980670351</v>
      </c>
      <c r="N8283" s="24">
        <f t="shared" si="645"/>
        <v>47840</v>
      </c>
      <c r="O8283" t="str">
        <f t="shared" si="646"/>
        <v>FACTURA</v>
      </c>
      <c r="P8283" t="str">
        <f t="shared" si="647"/>
        <v>2025</v>
      </c>
      <c r="Q8283" t="str">
        <f t="shared" si="648"/>
        <v>06</v>
      </c>
      <c r="R8283" t="str">
        <f>+IFERROR(VLOOKUP(I8283, Listado!A:B, 2, FALSE()), "COMERCIALIZADORA INTERNACIONAL CARIBBEAN EXOTICS S A")</f>
        <v>COMERCIALIZADORA INTERNACIONAL CARIBBEAN EXOTICS S A</v>
      </c>
      <c r="S8283" s="25">
        <f>+VLOOKUP(E8283, TC!A:D, 2, FALSE())</f>
        <v>4138.72</v>
      </c>
      <c r="T8283" t="str">
        <f t="shared" si="649"/>
        <v>COP</v>
      </c>
    </row>
    <row r="8284" spans="1:20" ht="18.75" hidden="1" customHeight="1" x14ac:dyDescent="0.25">
      <c r="A8284" t="s">
        <v>3127</v>
      </c>
      <c r="B8284" t="s">
        <v>1923</v>
      </c>
      <c r="C8284" t="s">
        <v>1913</v>
      </c>
      <c r="D8284" s="24">
        <v>6076</v>
      </c>
      <c r="E8284" t="s">
        <v>1753</v>
      </c>
      <c r="F8284" t="s">
        <v>99</v>
      </c>
      <c r="G8284" t="s">
        <v>1914</v>
      </c>
      <c r="H8284" t="s">
        <v>3153</v>
      </c>
      <c r="I8284" t="s">
        <v>1907</v>
      </c>
      <c r="J8284" t="s">
        <v>1915</v>
      </c>
      <c r="K8284" t="s">
        <v>3066</v>
      </c>
      <c r="L8284" s="24">
        <v>3839710</v>
      </c>
      <c r="M8284" s="25">
        <f>+VLOOKUP(E8284, TC!A:D, 4, FALSE())</f>
        <v>1.1408499995167587</v>
      </c>
      <c r="N8284" s="24">
        <f t="shared" si="645"/>
        <v>927.75302508988284</v>
      </c>
      <c r="O8284" t="str">
        <f t="shared" si="646"/>
        <v>FACTURA</v>
      </c>
      <c r="P8284" t="str">
        <f t="shared" si="647"/>
        <v>2025</v>
      </c>
      <c r="Q8284" t="str">
        <f t="shared" si="648"/>
        <v>06</v>
      </c>
      <c r="R8284" t="str">
        <f>+IFERROR(VLOOKUP(I8284, Listado!A:B, 2, FALSE()), "COMERCIALIZADORA INTERNACIONAL CARIBBEAN EXOTICS S A")</f>
        <v>PIEDRAHITA PEREZ MARIANA</v>
      </c>
      <c r="S8284" s="25">
        <f>+VLOOKUP(E8284, TC!A:D, 2, FALSE())</f>
        <v>4138.72</v>
      </c>
      <c r="T8284" t="str">
        <f t="shared" si="649"/>
        <v>USD</v>
      </c>
    </row>
    <row r="8285" spans="1:20" ht="18.75" hidden="1" customHeight="1" x14ac:dyDescent="0.25">
      <c r="A8285" t="s">
        <v>3127</v>
      </c>
      <c r="B8285" t="s">
        <v>1923</v>
      </c>
      <c r="C8285" t="s">
        <v>1913</v>
      </c>
      <c r="D8285" s="24">
        <v>6076</v>
      </c>
      <c r="E8285" t="s">
        <v>1753</v>
      </c>
      <c r="F8285" t="s">
        <v>99</v>
      </c>
      <c r="G8285" t="s">
        <v>1914</v>
      </c>
      <c r="H8285" t="s">
        <v>3153</v>
      </c>
      <c r="I8285" t="s">
        <v>1907</v>
      </c>
      <c r="J8285" t="s">
        <v>1915</v>
      </c>
      <c r="K8285" t="s">
        <v>3067</v>
      </c>
      <c r="L8285" s="24">
        <v>7462112</v>
      </c>
      <c r="M8285" s="25">
        <f>+VLOOKUP(E8285, TC!A:D, 4, FALSE())</f>
        <v>1.1408499995167587</v>
      </c>
      <c r="N8285" s="24">
        <f t="shared" si="645"/>
        <v>1802.9999613407042</v>
      </c>
      <c r="O8285" t="str">
        <f t="shared" si="646"/>
        <v>FACTURA</v>
      </c>
      <c r="P8285" t="str">
        <f t="shared" si="647"/>
        <v>2025</v>
      </c>
      <c r="Q8285" t="str">
        <f t="shared" si="648"/>
        <v>06</v>
      </c>
      <c r="R8285" t="str">
        <f>+IFERROR(VLOOKUP(I8285, Listado!A:B, 2, FALSE()), "COMERCIALIZADORA INTERNACIONAL CARIBBEAN EXOTICS S A")</f>
        <v>PIEDRAHITA PEREZ MARIANA</v>
      </c>
      <c r="S8285" s="25">
        <f>+VLOOKUP(E8285, TC!A:D, 2, FALSE())</f>
        <v>4138.72</v>
      </c>
      <c r="T8285" t="str">
        <f t="shared" si="649"/>
        <v>USD</v>
      </c>
    </row>
    <row r="8286" spans="1:20" ht="18.75" hidden="1" customHeight="1" x14ac:dyDescent="0.25">
      <c r="A8286" t="s">
        <v>3127</v>
      </c>
      <c r="B8286" t="s">
        <v>5</v>
      </c>
      <c r="C8286" t="s">
        <v>1913</v>
      </c>
      <c r="D8286" s="24">
        <v>12133</v>
      </c>
      <c r="E8286" t="s">
        <v>1754</v>
      </c>
      <c r="F8286" t="s">
        <v>99</v>
      </c>
      <c r="G8286" t="s">
        <v>113</v>
      </c>
      <c r="I8286" t="s">
        <v>1859</v>
      </c>
      <c r="J8286" t="s">
        <v>1915</v>
      </c>
      <c r="K8286" t="s">
        <v>1916</v>
      </c>
      <c r="L8286" s="24">
        <v>6542400</v>
      </c>
      <c r="M8286" s="25">
        <f>+VLOOKUP(E8286, TC!A:D, 4, FALSE())</f>
        <v>1.1425999980669466</v>
      </c>
      <c r="N8286" s="24">
        <f t="shared" si="645"/>
        <v>6542400</v>
      </c>
      <c r="O8286" t="str">
        <f t="shared" si="646"/>
        <v>FACTURA</v>
      </c>
      <c r="P8286" t="str">
        <f t="shared" si="647"/>
        <v>2025</v>
      </c>
      <c r="Q8286" t="str">
        <f t="shared" si="648"/>
        <v>06</v>
      </c>
      <c r="R8286" t="str">
        <f>+IFERROR(VLOOKUP(I8286, Listado!A:B, 2, FALSE()), "COMERCIALIZADORA INTERNACIONAL CARIBBEAN EXOTICS S A")</f>
        <v>LONDOÑO ECHEVERRI ALEJANDRA</v>
      </c>
      <c r="S8286" s="25">
        <f>+VLOOKUP(E8286, TC!A:D, 2, FALSE())</f>
        <v>4138.53</v>
      </c>
      <c r="T8286" t="str">
        <f t="shared" si="649"/>
        <v>COP</v>
      </c>
    </row>
    <row r="8287" spans="1:20" ht="18.75" hidden="1" customHeight="1" x14ac:dyDescent="0.25">
      <c r="A8287" t="s">
        <v>3127</v>
      </c>
      <c r="B8287" t="s">
        <v>5</v>
      </c>
      <c r="C8287" t="s">
        <v>2041</v>
      </c>
      <c r="D8287" s="24">
        <v>184</v>
      </c>
      <c r="E8287" t="s">
        <v>1754</v>
      </c>
      <c r="F8287" t="s">
        <v>128</v>
      </c>
      <c r="G8287" t="s">
        <v>110</v>
      </c>
      <c r="H8287" t="s">
        <v>2042</v>
      </c>
      <c r="I8287" t="s">
        <v>1851</v>
      </c>
      <c r="J8287" t="s">
        <v>1940</v>
      </c>
      <c r="K8287" t="s">
        <v>1942</v>
      </c>
      <c r="L8287" s="24">
        <v>38</v>
      </c>
      <c r="M8287" s="25">
        <f>+VLOOKUP(E8287, TC!A:D, 4, FALSE())</f>
        <v>1.1425999980669466</v>
      </c>
      <c r="N8287" s="24">
        <f t="shared" si="645"/>
        <v>38</v>
      </c>
      <c r="O8287" t="str">
        <f t="shared" si="646"/>
        <v>NOTAS</v>
      </c>
      <c r="P8287" t="str">
        <f t="shared" si="647"/>
        <v>2025</v>
      </c>
      <c r="Q8287" t="str">
        <f t="shared" si="648"/>
        <v>06</v>
      </c>
      <c r="R8287" t="str">
        <f>+IFERROR(VLOOKUP(I8287, Listado!A:B, 2, FALSE()), "COMERCIALIZADORA INTERNACIONAL CARIBBEAN EXOTICS S A")</f>
        <v>PEREZ MEJIA MARIA PAULINA</v>
      </c>
      <c r="S8287" s="25">
        <f>+VLOOKUP(E8287, TC!A:D, 2, FALSE())</f>
        <v>4138.53</v>
      </c>
      <c r="T8287" t="str">
        <f t="shared" si="649"/>
        <v>USD</v>
      </c>
    </row>
    <row r="8288" spans="1:20" ht="18.75" hidden="1" customHeight="1" x14ac:dyDescent="0.25">
      <c r="A8288" t="s">
        <v>3127</v>
      </c>
      <c r="B8288" t="s">
        <v>1923</v>
      </c>
      <c r="C8288" t="s">
        <v>1913</v>
      </c>
      <c r="D8288" s="24">
        <v>6077</v>
      </c>
      <c r="E8288" t="s">
        <v>1754</v>
      </c>
      <c r="F8288" t="s">
        <v>1924</v>
      </c>
      <c r="G8288" t="s">
        <v>112</v>
      </c>
      <c r="H8288" t="s">
        <v>3129</v>
      </c>
      <c r="I8288" t="s">
        <v>1863</v>
      </c>
      <c r="J8288" t="s">
        <v>1926</v>
      </c>
      <c r="K8288" t="s">
        <v>1928</v>
      </c>
      <c r="L8288" s="24">
        <v>446.65</v>
      </c>
      <c r="M8288" s="25">
        <f>+VLOOKUP(E8288, TC!A:D, 4, FALSE())</f>
        <v>1.1425999980669466</v>
      </c>
      <c r="N8288" s="24">
        <f t="shared" si="645"/>
        <v>510.34228913660166</v>
      </c>
      <c r="O8288" t="str">
        <f t="shared" si="646"/>
        <v>FACTURA</v>
      </c>
      <c r="P8288" t="str">
        <f t="shared" si="647"/>
        <v>2025</v>
      </c>
      <c r="Q8288" t="str">
        <f t="shared" si="648"/>
        <v>06</v>
      </c>
      <c r="R8288" t="str">
        <f>+IFERROR(VLOOKUP(I8288, Listado!A:B, 2, FALSE()), "COMERCIALIZADORA INTERNACIONAL CARIBBEAN EXOTICS S A")</f>
        <v>HINCAPIE CONTRERAS ERIKA STEFANIA</v>
      </c>
      <c r="S8288" s="25">
        <f>+VLOOKUP(E8288, TC!A:D, 2, FALSE())</f>
        <v>4138.53</v>
      </c>
      <c r="T8288" t="str">
        <f t="shared" si="649"/>
        <v>EUR</v>
      </c>
    </row>
    <row r="8289" spans="1:20" ht="18.75" hidden="1" customHeight="1" x14ac:dyDescent="0.25">
      <c r="A8289" t="s">
        <v>3127</v>
      </c>
      <c r="B8289" t="s">
        <v>1923</v>
      </c>
      <c r="C8289" t="s">
        <v>1913</v>
      </c>
      <c r="D8289" s="24">
        <v>6077</v>
      </c>
      <c r="E8289" t="s">
        <v>1754</v>
      </c>
      <c r="F8289" t="s">
        <v>1924</v>
      </c>
      <c r="G8289" t="s">
        <v>112</v>
      </c>
      <c r="H8289" t="s">
        <v>3129</v>
      </c>
      <c r="I8289" t="s">
        <v>1863</v>
      </c>
      <c r="J8289" t="s">
        <v>1926</v>
      </c>
      <c r="K8289" t="s">
        <v>36</v>
      </c>
      <c r="L8289" s="24">
        <v>663</v>
      </c>
      <c r="M8289" s="25">
        <f>+VLOOKUP(E8289, TC!A:D, 4, FALSE())</f>
        <v>1.1425999980669466</v>
      </c>
      <c r="N8289" s="24">
        <f t="shared" si="645"/>
        <v>757.54379871838557</v>
      </c>
      <c r="O8289" t="str">
        <f t="shared" si="646"/>
        <v>FACTURA</v>
      </c>
      <c r="P8289" t="str">
        <f t="shared" si="647"/>
        <v>2025</v>
      </c>
      <c r="Q8289" t="str">
        <f t="shared" si="648"/>
        <v>06</v>
      </c>
      <c r="R8289" t="str">
        <f>+IFERROR(VLOOKUP(I8289, Listado!A:B, 2, FALSE()), "COMERCIALIZADORA INTERNACIONAL CARIBBEAN EXOTICS S A")</f>
        <v>HINCAPIE CONTRERAS ERIKA STEFANIA</v>
      </c>
      <c r="S8289" s="25">
        <f>+VLOOKUP(E8289, TC!A:D, 2, FALSE())</f>
        <v>4138.53</v>
      </c>
      <c r="T8289" t="str">
        <f t="shared" si="649"/>
        <v>EUR</v>
      </c>
    </row>
    <row r="8290" spans="1:20" ht="18.75" hidden="1" customHeight="1" x14ac:dyDescent="0.25">
      <c r="A8290" t="s">
        <v>3127</v>
      </c>
      <c r="B8290" t="s">
        <v>1923</v>
      </c>
      <c r="C8290" t="s">
        <v>1913</v>
      </c>
      <c r="D8290" s="24">
        <v>6078</v>
      </c>
      <c r="E8290" t="s">
        <v>1754</v>
      </c>
      <c r="F8290" t="s">
        <v>1924</v>
      </c>
      <c r="G8290" t="s">
        <v>112</v>
      </c>
      <c r="H8290" t="s">
        <v>3154</v>
      </c>
      <c r="I8290" t="s">
        <v>1863</v>
      </c>
      <c r="J8290" t="s">
        <v>1926</v>
      </c>
      <c r="K8290" t="s">
        <v>1928</v>
      </c>
      <c r="L8290" s="24">
        <v>385.74</v>
      </c>
      <c r="M8290" s="25">
        <f>+VLOOKUP(E8290, TC!A:D, 4, FALSE())</f>
        <v>1.1425999980669466</v>
      </c>
      <c r="N8290" s="24">
        <f t="shared" si="645"/>
        <v>440.74652325434397</v>
      </c>
      <c r="O8290" t="str">
        <f t="shared" si="646"/>
        <v>FACTURA</v>
      </c>
      <c r="P8290" t="str">
        <f t="shared" si="647"/>
        <v>2025</v>
      </c>
      <c r="Q8290" t="str">
        <f t="shared" si="648"/>
        <v>06</v>
      </c>
      <c r="R8290" t="str">
        <f>+IFERROR(VLOOKUP(I8290, Listado!A:B, 2, FALSE()), "COMERCIALIZADORA INTERNACIONAL CARIBBEAN EXOTICS S A")</f>
        <v>HINCAPIE CONTRERAS ERIKA STEFANIA</v>
      </c>
      <c r="S8290" s="25">
        <f>+VLOOKUP(E8290, TC!A:D, 2, FALSE())</f>
        <v>4138.53</v>
      </c>
      <c r="T8290" t="str">
        <f t="shared" si="649"/>
        <v>EUR</v>
      </c>
    </row>
    <row r="8291" spans="1:20" ht="18.75" hidden="1" customHeight="1" x14ac:dyDescent="0.25">
      <c r="A8291" t="s">
        <v>3127</v>
      </c>
      <c r="B8291" t="s">
        <v>1923</v>
      </c>
      <c r="C8291" t="s">
        <v>1913</v>
      </c>
      <c r="D8291" s="24">
        <v>6078</v>
      </c>
      <c r="E8291" t="s">
        <v>1754</v>
      </c>
      <c r="F8291" t="s">
        <v>1924</v>
      </c>
      <c r="G8291" t="s">
        <v>112</v>
      </c>
      <c r="H8291" t="s">
        <v>3154</v>
      </c>
      <c r="I8291" t="s">
        <v>1863</v>
      </c>
      <c r="J8291" t="s">
        <v>1926</v>
      </c>
      <c r="K8291" t="s">
        <v>2949</v>
      </c>
      <c r="L8291" s="24">
        <v>568.20000000000005</v>
      </c>
      <c r="M8291" s="25">
        <f>+VLOOKUP(E8291, TC!A:D, 4, FALSE())</f>
        <v>1.1425999980669466</v>
      </c>
      <c r="N8291" s="24">
        <f t="shared" si="645"/>
        <v>649.22531890163907</v>
      </c>
      <c r="O8291" t="str">
        <f t="shared" si="646"/>
        <v>FACTURA</v>
      </c>
      <c r="P8291" t="str">
        <f t="shared" si="647"/>
        <v>2025</v>
      </c>
      <c r="Q8291" t="str">
        <f t="shared" si="648"/>
        <v>06</v>
      </c>
      <c r="R8291" t="str">
        <f>+IFERROR(VLOOKUP(I8291, Listado!A:B, 2, FALSE()), "COMERCIALIZADORA INTERNACIONAL CARIBBEAN EXOTICS S A")</f>
        <v>HINCAPIE CONTRERAS ERIKA STEFANIA</v>
      </c>
      <c r="S8291" s="25">
        <f>+VLOOKUP(E8291, TC!A:D, 2, FALSE())</f>
        <v>4138.53</v>
      </c>
      <c r="T8291" t="str">
        <f t="shared" si="649"/>
        <v>EUR</v>
      </c>
    </row>
    <row r="8292" spans="1:20" ht="18.75" hidden="1" customHeight="1" x14ac:dyDescent="0.25">
      <c r="A8292" t="s">
        <v>3127</v>
      </c>
      <c r="B8292" t="s">
        <v>5</v>
      </c>
      <c r="C8292" t="s">
        <v>2041</v>
      </c>
      <c r="D8292" s="24">
        <v>185</v>
      </c>
      <c r="E8292" t="s">
        <v>1754</v>
      </c>
      <c r="F8292" t="s">
        <v>1924</v>
      </c>
      <c r="G8292" t="s">
        <v>108</v>
      </c>
      <c r="H8292" t="s">
        <v>3155</v>
      </c>
      <c r="I8292" t="s">
        <v>1897</v>
      </c>
      <c r="J8292" t="s">
        <v>2468</v>
      </c>
      <c r="K8292" t="s">
        <v>2469</v>
      </c>
      <c r="L8292" s="24">
        <v>358</v>
      </c>
      <c r="M8292" s="25">
        <f>+VLOOKUP(E8292, TC!A:D, 4, FALSE())</f>
        <v>1.1425999980669466</v>
      </c>
      <c r="N8292" s="24">
        <f t="shared" si="645"/>
        <v>409.05079930796688</v>
      </c>
      <c r="O8292" t="str">
        <f t="shared" si="646"/>
        <v>NOTAS</v>
      </c>
      <c r="P8292" t="str">
        <f t="shared" si="647"/>
        <v>2025</v>
      </c>
      <c r="Q8292" t="str">
        <f t="shared" si="648"/>
        <v>06</v>
      </c>
      <c r="R8292" t="str">
        <f>+IFERROR(VLOOKUP(I8292, Listado!A:B, 2, FALSE()), "COMERCIALIZADORA INTERNACIONAL CARIBBEAN EXOTICS S A")</f>
        <v>PIEDRAHITA PEREZ MARIANA</v>
      </c>
      <c r="S8292" s="25">
        <f>+VLOOKUP(E8292, TC!A:D, 2, FALSE())</f>
        <v>4138.53</v>
      </c>
      <c r="T8292" t="str">
        <f t="shared" si="649"/>
        <v>EUR</v>
      </c>
    </row>
    <row r="8293" spans="1:20" ht="18.75" hidden="1" customHeight="1" x14ac:dyDescent="0.25">
      <c r="A8293" t="s">
        <v>3127</v>
      </c>
      <c r="B8293" t="s">
        <v>1923</v>
      </c>
      <c r="C8293" t="s">
        <v>1913</v>
      </c>
      <c r="D8293" s="24">
        <v>6079</v>
      </c>
      <c r="E8293" t="s">
        <v>1754</v>
      </c>
      <c r="F8293" t="s">
        <v>128</v>
      </c>
      <c r="G8293" t="s">
        <v>112</v>
      </c>
      <c r="H8293" t="s">
        <v>2782</v>
      </c>
      <c r="I8293" t="s">
        <v>1856</v>
      </c>
      <c r="J8293" t="s">
        <v>1930</v>
      </c>
      <c r="K8293" t="s">
        <v>1928</v>
      </c>
      <c r="L8293" s="24">
        <v>544.5</v>
      </c>
      <c r="M8293" s="25">
        <f>+VLOOKUP(E8293, TC!A:D, 4, FALSE())</f>
        <v>1.1425999980669466</v>
      </c>
      <c r="N8293" s="24">
        <f t="shared" si="645"/>
        <v>544.5</v>
      </c>
      <c r="O8293" t="str">
        <f t="shared" si="646"/>
        <v>FACTURA</v>
      </c>
      <c r="P8293" t="str">
        <f t="shared" si="647"/>
        <v>2025</v>
      </c>
      <c r="Q8293" t="str">
        <f t="shared" si="648"/>
        <v>06</v>
      </c>
      <c r="R8293" t="str">
        <f>+IFERROR(VLOOKUP(I8293, Listado!A:B, 2, FALSE()), "COMERCIALIZADORA INTERNACIONAL CARIBBEAN EXOTICS S A")</f>
        <v>HINCAPIE CONTRERAS ERIKA STEFANIA</v>
      </c>
      <c r="S8293" s="25">
        <f>+VLOOKUP(E8293, TC!A:D, 2, FALSE())</f>
        <v>4138.53</v>
      </c>
      <c r="T8293" t="str">
        <f t="shared" si="649"/>
        <v>USD</v>
      </c>
    </row>
    <row r="8294" spans="1:20" ht="18.75" hidden="1" customHeight="1" x14ac:dyDescent="0.25">
      <c r="A8294" t="s">
        <v>3127</v>
      </c>
      <c r="B8294" t="s">
        <v>1923</v>
      </c>
      <c r="C8294" t="s">
        <v>1913</v>
      </c>
      <c r="D8294" s="24">
        <v>6079</v>
      </c>
      <c r="E8294" t="s">
        <v>1754</v>
      </c>
      <c r="F8294" t="s">
        <v>128</v>
      </c>
      <c r="G8294" t="s">
        <v>112</v>
      </c>
      <c r="H8294" t="s">
        <v>2782</v>
      </c>
      <c r="I8294" t="s">
        <v>1856</v>
      </c>
      <c r="J8294" t="s">
        <v>1930</v>
      </c>
      <c r="K8294" t="s">
        <v>1934</v>
      </c>
      <c r="L8294" s="24">
        <v>1579.3</v>
      </c>
      <c r="M8294" s="25">
        <f>+VLOOKUP(E8294, TC!A:D, 4, FALSE())</f>
        <v>1.1425999980669466</v>
      </c>
      <c r="N8294" s="24">
        <f t="shared" si="645"/>
        <v>1579.3</v>
      </c>
      <c r="O8294" t="str">
        <f t="shared" si="646"/>
        <v>FACTURA</v>
      </c>
      <c r="P8294" t="str">
        <f t="shared" si="647"/>
        <v>2025</v>
      </c>
      <c r="Q8294" t="str">
        <f t="shared" si="648"/>
        <v>06</v>
      </c>
      <c r="R8294" t="str">
        <f>+IFERROR(VLOOKUP(I8294, Listado!A:B, 2, FALSE()), "COMERCIALIZADORA INTERNACIONAL CARIBBEAN EXOTICS S A")</f>
        <v>HINCAPIE CONTRERAS ERIKA STEFANIA</v>
      </c>
      <c r="S8294" s="25">
        <f>+VLOOKUP(E8294, TC!A:D, 2, FALSE())</f>
        <v>4138.53</v>
      </c>
      <c r="T8294" t="str">
        <f t="shared" si="649"/>
        <v>USD</v>
      </c>
    </row>
    <row r="8295" spans="1:20" ht="18.75" hidden="1" customHeight="1" x14ac:dyDescent="0.25">
      <c r="A8295" t="s">
        <v>3127</v>
      </c>
      <c r="B8295" t="s">
        <v>1923</v>
      </c>
      <c r="C8295" t="s">
        <v>1913</v>
      </c>
      <c r="D8295" s="24">
        <v>6080</v>
      </c>
      <c r="E8295" t="s">
        <v>1754</v>
      </c>
      <c r="F8295" t="s">
        <v>1924</v>
      </c>
      <c r="G8295" t="s">
        <v>112</v>
      </c>
      <c r="I8295" t="s">
        <v>1863</v>
      </c>
      <c r="J8295" t="s">
        <v>1926</v>
      </c>
      <c r="K8295" t="s">
        <v>1918</v>
      </c>
      <c r="L8295" s="24">
        <v>12</v>
      </c>
      <c r="M8295" s="25">
        <f>+VLOOKUP(E8295, TC!A:D, 4, FALSE())</f>
        <v>1.1425999980669466</v>
      </c>
      <c r="N8295" s="24">
        <f t="shared" si="645"/>
        <v>13.711199976803359</v>
      </c>
      <c r="O8295" t="str">
        <f t="shared" si="646"/>
        <v>FACTURA</v>
      </c>
      <c r="P8295" t="str">
        <f t="shared" si="647"/>
        <v>2025</v>
      </c>
      <c r="Q8295" t="str">
        <f t="shared" si="648"/>
        <v>06</v>
      </c>
      <c r="R8295" t="str">
        <f>+IFERROR(VLOOKUP(I8295, Listado!A:B, 2, FALSE()), "COMERCIALIZADORA INTERNACIONAL CARIBBEAN EXOTICS S A")</f>
        <v>HINCAPIE CONTRERAS ERIKA STEFANIA</v>
      </c>
      <c r="S8295" s="25">
        <f>+VLOOKUP(E8295, TC!A:D, 2, FALSE())</f>
        <v>4138.53</v>
      </c>
      <c r="T8295" t="str">
        <f t="shared" si="649"/>
        <v>EUR</v>
      </c>
    </row>
    <row r="8296" spans="1:20" ht="18.75" hidden="1" customHeight="1" x14ac:dyDescent="0.25">
      <c r="A8296" t="s">
        <v>3127</v>
      </c>
      <c r="B8296" t="s">
        <v>1923</v>
      </c>
      <c r="C8296" t="s">
        <v>1913</v>
      </c>
      <c r="D8296" s="24">
        <v>6081</v>
      </c>
      <c r="E8296" t="s">
        <v>1754</v>
      </c>
      <c r="F8296" t="s">
        <v>128</v>
      </c>
      <c r="G8296" t="s">
        <v>110</v>
      </c>
      <c r="H8296" t="s">
        <v>3156</v>
      </c>
      <c r="I8296" t="s">
        <v>1850</v>
      </c>
      <c r="J8296" t="s">
        <v>1919</v>
      </c>
      <c r="K8296" t="s">
        <v>2658</v>
      </c>
      <c r="L8296" s="24">
        <v>936</v>
      </c>
      <c r="M8296" s="25">
        <f>+VLOOKUP(E8296, TC!A:D, 4, FALSE())</f>
        <v>1.1425999980669466</v>
      </c>
      <c r="N8296" s="24">
        <f t="shared" si="645"/>
        <v>936</v>
      </c>
      <c r="O8296" t="str">
        <f t="shared" si="646"/>
        <v>FACTURA</v>
      </c>
      <c r="P8296" t="str">
        <f t="shared" si="647"/>
        <v>2025</v>
      </c>
      <c r="Q8296" t="str">
        <f t="shared" si="648"/>
        <v>06</v>
      </c>
      <c r="R8296" t="str">
        <f>+IFERROR(VLOOKUP(I8296, Listado!A:B, 2, FALSE()), "COMERCIALIZADORA INTERNACIONAL CARIBBEAN EXOTICS S A")</f>
        <v>PEREZ MEJIA MARIA PAULINA</v>
      </c>
      <c r="S8296" s="25">
        <f>+VLOOKUP(E8296, TC!A:D, 2, FALSE())</f>
        <v>4138.53</v>
      </c>
      <c r="T8296" t="str">
        <f t="shared" si="649"/>
        <v>USD</v>
      </c>
    </row>
    <row r="8297" spans="1:20" ht="18.75" hidden="1" customHeight="1" x14ac:dyDescent="0.25">
      <c r="A8297" t="s">
        <v>3127</v>
      </c>
      <c r="B8297" t="s">
        <v>1923</v>
      </c>
      <c r="C8297" t="s">
        <v>1913</v>
      </c>
      <c r="D8297" s="24">
        <v>6081</v>
      </c>
      <c r="E8297" t="s">
        <v>1754</v>
      </c>
      <c r="F8297" t="s">
        <v>128</v>
      </c>
      <c r="G8297" t="s">
        <v>110</v>
      </c>
      <c r="H8297" t="s">
        <v>3156</v>
      </c>
      <c r="I8297" t="s">
        <v>1850</v>
      </c>
      <c r="J8297" t="s">
        <v>1919</v>
      </c>
      <c r="K8297" t="s">
        <v>45</v>
      </c>
      <c r="L8297" s="24">
        <v>5500</v>
      </c>
      <c r="M8297" s="25">
        <f>+VLOOKUP(E8297, TC!A:D, 4, FALSE())</f>
        <v>1.1425999980669466</v>
      </c>
      <c r="N8297" s="24">
        <f t="shared" si="645"/>
        <v>5500</v>
      </c>
      <c r="O8297" t="str">
        <f t="shared" si="646"/>
        <v>FACTURA</v>
      </c>
      <c r="P8297" t="str">
        <f t="shared" si="647"/>
        <v>2025</v>
      </c>
      <c r="Q8297" t="str">
        <f t="shared" si="648"/>
        <v>06</v>
      </c>
      <c r="R8297" t="str">
        <f>+IFERROR(VLOOKUP(I8297, Listado!A:B, 2, FALSE()), "COMERCIALIZADORA INTERNACIONAL CARIBBEAN EXOTICS S A")</f>
        <v>PEREZ MEJIA MARIA PAULINA</v>
      </c>
      <c r="S8297" s="25">
        <f>+VLOOKUP(E8297, TC!A:D, 2, FALSE())</f>
        <v>4138.53</v>
      </c>
      <c r="T8297" t="str">
        <f t="shared" si="649"/>
        <v>USD</v>
      </c>
    </row>
    <row r="8298" spans="1:20" ht="18.75" hidden="1" customHeight="1" x14ac:dyDescent="0.25">
      <c r="A8298" t="s">
        <v>3127</v>
      </c>
      <c r="B8298" t="s">
        <v>1923</v>
      </c>
      <c r="C8298" t="s">
        <v>1913</v>
      </c>
      <c r="D8298" s="24">
        <v>6081</v>
      </c>
      <c r="E8298" t="s">
        <v>1754</v>
      </c>
      <c r="F8298" t="s">
        <v>128</v>
      </c>
      <c r="G8298" t="s">
        <v>110</v>
      </c>
      <c r="H8298" t="s">
        <v>3156</v>
      </c>
      <c r="I8298" t="s">
        <v>1850</v>
      </c>
      <c r="J8298" t="s">
        <v>1919</v>
      </c>
      <c r="K8298" t="s">
        <v>53</v>
      </c>
      <c r="L8298" s="24">
        <v>950</v>
      </c>
      <c r="M8298" s="25">
        <f>+VLOOKUP(E8298, TC!A:D, 4, FALSE())</f>
        <v>1.1425999980669466</v>
      </c>
      <c r="N8298" s="24">
        <f t="shared" si="645"/>
        <v>950</v>
      </c>
      <c r="O8298" t="str">
        <f t="shared" si="646"/>
        <v>FACTURA</v>
      </c>
      <c r="P8298" t="str">
        <f t="shared" si="647"/>
        <v>2025</v>
      </c>
      <c r="Q8298" t="str">
        <f t="shared" si="648"/>
        <v>06</v>
      </c>
      <c r="R8298" t="str">
        <f>+IFERROR(VLOOKUP(I8298, Listado!A:B, 2, FALSE()), "COMERCIALIZADORA INTERNACIONAL CARIBBEAN EXOTICS S A")</f>
        <v>PEREZ MEJIA MARIA PAULINA</v>
      </c>
      <c r="S8298" s="25">
        <f>+VLOOKUP(E8298, TC!A:D, 2, FALSE())</f>
        <v>4138.53</v>
      </c>
      <c r="T8298" t="str">
        <f t="shared" si="649"/>
        <v>USD</v>
      </c>
    </row>
    <row r="8299" spans="1:20" ht="18.75" hidden="1" customHeight="1" x14ac:dyDescent="0.25">
      <c r="A8299" t="s">
        <v>3127</v>
      </c>
      <c r="B8299" t="s">
        <v>1923</v>
      </c>
      <c r="C8299" t="s">
        <v>1913</v>
      </c>
      <c r="D8299" s="24">
        <v>6082</v>
      </c>
      <c r="E8299" t="s">
        <v>1754</v>
      </c>
      <c r="F8299" t="s">
        <v>128</v>
      </c>
      <c r="G8299" t="s">
        <v>108</v>
      </c>
      <c r="I8299" t="s">
        <v>1904</v>
      </c>
      <c r="J8299" t="s">
        <v>1944</v>
      </c>
      <c r="K8299" t="s">
        <v>75</v>
      </c>
      <c r="L8299" s="24">
        <v>1147.24</v>
      </c>
      <c r="M8299" s="25">
        <f>+VLOOKUP(E8299, TC!A:D, 4, FALSE())</f>
        <v>1.1425999980669466</v>
      </c>
      <c r="N8299" s="24">
        <f t="shared" si="645"/>
        <v>1147.24</v>
      </c>
      <c r="O8299" t="str">
        <f t="shared" si="646"/>
        <v>FACTURA</v>
      </c>
      <c r="P8299" t="str">
        <f t="shared" si="647"/>
        <v>2025</v>
      </c>
      <c r="Q8299" t="str">
        <f t="shared" si="648"/>
        <v>06</v>
      </c>
      <c r="R8299" t="str">
        <f>+IFERROR(VLOOKUP(I8299, Listado!A:B, 2, FALSE()), "COMERCIALIZADORA INTERNACIONAL CARIBBEAN EXOTICS S A")</f>
        <v>PIEDRAHITA PEREZ MARIANA</v>
      </c>
      <c r="S8299" s="25">
        <f>+VLOOKUP(E8299, TC!A:D, 2, FALSE())</f>
        <v>4138.53</v>
      </c>
      <c r="T8299" t="str">
        <f t="shared" si="649"/>
        <v>USD</v>
      </c>
    </row>
    <row r="8300" spans="1:20" ht="18.75" hidden="1" customHeight="1" x14ac:dyDescent="0.25">
      <c r="A8300" t="s">
        <v>3127</v>
      </c>
      <c r="B8300" t="s">
        <v>1923</v>
      </c>
      <c r="C8300" t="s">
        <v>1913</v>
      </c>
      <c r="D8300" s="24">
        <v>6082</v>
      </c>
      <c r="E8300" t="s">
        <v>1754</v>
      </c>
      <c r="F8300" t="s">
        <v>128</v>
      </c>
      <c r="G8300" t="s">
        <v>108</v>
      </c>
      <c r="I8300" t="s">
        <v>1904</v>
      </c>
      <c r="J8300" t="s">
        <v>1944</v>
      </c>
      <c r="K8300" t="s">
        <v>3157</v>
      </c>
      <c r="L8300" s="24">
        <v>198.8</v>
      </c>
      <c r="M8300" s="25">
        <f>+VLOOKUP(E8300, TC!A:D, 4, FALSE())</f>
        <v>1.1425999980669466</v>
      </c>
      <c r="N8300" s="24">
        <f t="shared" si="645"/>
        <v>198.8</v>
      </c>
      <c r="O8300" t="str">
        <f t="shared" si="646"/>
        <v>FACTURA</v>
      </c>
      <c r="P8300" t="str">
        <f t="shared" si="647"/>
        <v>2025</v>
      </c>
      <c r="Q8300" t="str">
        <f t="shared" si="648"/>
        <v>06</v>
      </c>
      <c r="R8300" t="str">
        <f>+IFERROR(VLOOKUP(I8300, Listado!A:B, 2, FALSE()), "COMERCIALIZADORA INTERNACIONAL CARIBBEAN EXOTICS S A")</f>
        <v>PIEDRAHITA PEREZ MARIANA</v>
      </c>
      <c r="S8300" s="25">
        <f>+VLOOKUP(E8300, TC!A:D, 2, FALSE())</f>
        <v>4138.53</v>
      </c>
      <c r="T8300" t="str">
        <f t="shared" si="649"/>
        <v>USD</v>
      </c>
    </row>
    <row r="8301" spans="1:20" ht="18.75" hidden="1" customHeight="1" x14ac:dyDescent="0.25">
      <c r="A8301" t="s">
        <v>3127</v>
      </c>
      <c r="B8301" t="s">
        <v>1923</v>
      </c>
      <c r="C8301" t="s">
        <v>1913</v>
      </c>
      <c r="D8301" s="24">
        <v>6082</v>
      </c>
      <c r="E8301" t="s">
        <v>1754</v>
      </c>
      <c r="F8301" t="s">
        <v>128</v>
      </c>
      <c r="G8301" t="s">
        <v>108</v>
      </c>
      <c r="I8301" t="s">
        <v>1904</v>
      </c>
      <c r="J8301" t="s">
        <v>1944</v>
      </c>
      <c r="K8301" t="s">
        <v>3158</v>
      </c>
      <c r="L8301" s="24">
        <v>2259.84</v>
      </c>
      <c r="M8301" s="25">
        <f>+VLOOKUP(E8301, TC!A:D, 4, FALSE())</f>
        <v>1.1425999980669466</v>
      </c>
      <c r="N8301" s="24">
        <f t="shared" si="645"/>
        <v>2259.84</v>
      </c>
      <c r="O8301" t="str">
        <f t="shared" si="646"/>
        <v>FACTURA</v>
      </c>
      <c r="P8301" t="str">
        <f t="shared" si="647"/>
        <v>2025</v>
      </c>
      <c r="Q8301" t="str">
        <f t="shared" si="648"/>
        <v>06</v>
      </c>
      <c r="R8301" t="str">
        <f>+IFERROR(VLOOKUP(I8301, Listado!A:B, 2, FALSE()), "COMERCIALIZADORA INTERNACIONAL CARIBBEAN EXOTICS S A")</f>
        <v>PIEDRAHITA PEREZ MARIANA</v>
      </c>
      <c r="S8301" s="25">
        <f>+VLOOKUP(E8301, TC!A:D, 2, FALSE())</f>
        <v>4138.53</v>
      </c>
      <c r="T8301" t="str">
        <f t="shared" si="649"/>
        <v>USD</v>
      </c>
    </row>
    <row r="8302" spans="1:20" ht="18.75" hidden="1" customHeight="1" x14ac:dyDescent="0.25">
      <c r="A8302" t="s">
        <v>3127</v>
      </c>
      <c r="B8302" t="s">
        <v>1923</v>
      </c>
      <c r="C8302" t="s">
        <v>1913</v>
      </c>
      <c r="D8302" s="24">
        <v>6082</v>
      </c>
      <c r="E8302" t="s">
        <v>1754</v>
      </c>
      <c r="F8302" t="s">
        <v>128</v>
      </c>
      <c r="G8302" t="s">
        <v>108</v>
      </c>
      <c r="I8302" t="s">
        <v>1904</v>
      </c>
      <c r="J8302" t="s">
        <v>1944</v>
      </c>
      <c r="K8302" t="s">
        <v>3159</v>
      </c>
      <c r="L8302" s="24">
        <v>281.52</v>
      </c>
      <c r="M8302" s="25">
        <f>+VLOOKUP(E8302, TC!A:D, 4, FALSE())</f>
        <v>1.1425999980669466</v>
      </c>
      <c r="N8302" s="24">
        <f t="shared" si="645"/>
        <v>281.52</v>
      </c>
      <c r="O8302" t="str">
        <f t="shared" si="646"/>
        <v>FACTURA</v>
      </c>
      <c r="P8302" t="str">
        <f t="shared" si="647"/>
        <v>2025</v>
      </c>
      <c r="Q8302" t="str">
        <f t="shared" si="648"/>
        <v>06</v>
      </c>
      <c r="R8302" t="str">
        <f>+IFERROR(VLOOKUP(I8302, Listado!A:B, 2, FALSE()), "COMERCIALIZADORA INTERNACIONAL CARIBBEAN EXOTICS S A")</f>
        <v>PIEDRAHITA PEREZ MARIANA</v>
      </c>
      <c r="S8302" s="25">
        <f>+VLOOKUP(E8302, TC!A:D, 2, FALSE())</f>
        <v>4138.53</v>
      </c>
      <c r="T8302" t="str">
        <f t="shared" si="649"/>
        <v>USD</v>
      </c>
    </row>
    <row r="8303" spans="1:20" ht="18.75" hidden="1" customHeight="1" x14ac:dyDescent="0.25">
      <c r="A8303" t="s">
        <v>3127</v>
      </c>
      <c r="B8303" t="s">
        <v>1923</v>
      </c>
      <c r="C8303" t="s">
        <v>1913</v>
      </c>
      <c r="D8303" s="24">
        <v>6082</v>
      </c>
      <c r="E8303" t="s">
        <v>1754</v>
      </c>
      <c r="F8303" t="s">
        <v>128</v>
      </c>
      <c r="G8303" t="s">
        <v>108</v>
      </c>
      <c r="I8303" t="s">
        <v>1904</v>
      </c>
      <c r="J8303" t="s">
        <v>1944</v>
      </c>
      <c r="K8303" t="s">
        <v>76</v>
      </c>
      <c r="L8303" s="24">
        <v>350</v>
      </c>
      <c r="M8303" s="25">
        <f>+VLOOKUP(E8303, TC!A:D, 4, FALSE())</f>
        <v>1.1425999980669466</v>
      </c>
      <c r="N8303" s="24">
        <f t="shared" si="645"/>
        <v>350</v>
      </c>
      <c r="O8303" t="str">
        <f t="shared" si="646"/>
        <v>FACTURA</v>
      </c>
      <c r="P8303" t="str">
        <f t="shared" si="647"/>
        <v>2025</v>
      </c>
      <c r="Q8303" t="str">
        <f t="shared" si="648"/>
        <v>06</v>
      </c>
      <c r="R8303" t="str">
        <f>+IFERROR(VLOOKUP(I8303, Listado!A:B, 2, FALSE()), "COMERCIALIZADORA INTERNACIONAL CARIBBEAN EXOTICS S A")</f>
        <v>PIEDRAHITA PEREZ MARIANA</v>
      </c>
      <c r="S8303" s="25">
        <f>+VLOOKUP(E8303, TC!A:D, 2, FALSE())</f>
        <v>4138.53</v>
      </c>
      <c r="T8303" t="str">
        <f t="shared" si="649"/>
        <v>USD</v>
      </c>
    </row>
    <row r="8304" spans="1:20" ht="18.75" hidden="1" customHeight="1" x14ac:dyDescent="0.25">
      <c r="A8304" t="s">
        <v>3127</v>
      </c>
      <c r="B8304" t="s">
        <v>1923</v>
      </c>
      <c r="C8304" t="s">
        <v>1913</v>
      </c>
      <c r="D8304" s="24">
        <v>6082</v>
      </c>
      <c r="E8304" t="s">
        <v>1754</v>
      </c>
      <c r="F8304" t="s">
        <v>128</v>
      </c>
      <c r="G8304" t="s">
        <v>108</v>
      </c>
      <c r="I8304" t="s">
        <v>1904</v>
      </c>
      <c r="J8304" t="s">
        <v>1944</v>
      </c>
      <c r="K8304" t="s">
        <v>1928</v>
      </c>
      <c r="L8304" s="24">
        <v>1998.72</v>
      </c>
      <c r="M8304" s="25">
        <f>+VLOOKUP(E8304, TC!A:D, 4, FALSE())</f>
        <v>1.1425999980669466</v>
      </c>
      <c r="N8304" s="24">
        <f t="shared" si="645"/>
        <v>1998.72</v>
      </c>
      <c r="O8304" t="str">
        <f t="shared" si="646"/>
        <v>FACTURA</v>
      </c>
      <c r="P8304" t="str">
        <f t="shared" si="647"/>
        <v>2025</v>
      </c>
      <c r="Q8304" t="str">
        <f t="shared" si="648"/>
        <v>06</v>
      </c>
      <c r="R8304" t="str">
        <f>+IFERROR(VLOOKUP(I8304, Listado!A:B, 2, FALSE()), "COMERCIALIZADORA INTERNACIONAL CARIBBEAN EXOTICS S A")</f>
        <v>PIEDRAHITA PEREZ MARIANA</v>
      </c>
      <c r="S8304" s="25">
        <f>+VLOOKUP(E8304, TC!A:D, 2, FALSE())</f>
        <v>4138.53</v>
      </c>
      <c r="T8304" t="str">
        <f t="shared" si="649"/>
        <v>USD</v>
      </c>
    </row>
    <row r="8305" spans="1:20" ht="18.75" hidden="1" customHeight="1" x14ac:dyDescent="0.25">
      <c r="A8305" t="s">
        <v>3127</v>
      </c>
      <c r="B8305" t="s">
        <v>1923</v>
      </c>
      <c r="C8305" t="s">
        <v>1913</v>
      </c>
      <c r="D8305" s="24">
        <v>6083</v>
      </c>
      <c r="E8305" t="s">
        <v>1754</v>
      </c>
      <c r="F8305" t="s">
        <v>128</v>
      </c>
      <c r="G8305" t="s">
        <v>110</v>
      </c>
      <c r="H8305" t="s">
        <v>3160</v>
      </c>
      <c r="I8305" t="s">
        <v>1852</v>
      </c>
      <c r="J8305" t="s">
        <v>1998</v>
      </c>
      <c r="K8305" t="s">
        <v>1928</v>
      </c>
      <c r="L8305" s="24">
        <v>3027.84</v>
      </c>
      <c r="M8305" s="25">
        <f>+VLOOKUP(E8305, TC!A:D, 4, FALSE())</f>
        <v>1.1425999980669466</v>
      </c>
      <c r="N8305" s="24">
        <f t="shared" si="645"/>
        <v>3027.84</v>
      </c>
      <c r="O8305" t="str">
        <f t="shared" si="646"/>
        <v>FACTURA</v>
      </c>
      <c r="P8305" t="str">
        <f t="shared" si="647"/>
        <v>2025</v>
      </c>
      <c r="Q8305" t="str">
        <f t="shared" si="648"/>
        <v>06</v>
      </c>
      <c r="R8305" t="str">
        <f>+IFERROR(VLOOKUP(I8305, Listado!A:B, 2, FALSE()), "COMERCIALIZADORA INTERNACIONAL CARIBBEAN EXOTICS S A")</f>
        <v>PEREZ MEJIA MARIA PAULINA</v>
      </c>
      <c r="S8305" s="25">
        <f>+VLOOKUP(E8305, TC!A:D, 2, FALSE())</f>
        <v>4138.53</v>
      </c>
      <c r="T8305" t="str">
        <f t="shared" si="649"/>
        <v>USD</v>
      </c>
    </row>
    <row r="8306" spans="1:20" ht="18.75" hidden="1" customHeight="1" x14ac:dyDescent="0.25">
      <c r="A8306" t="s">
        <v>3127</v>
      </c>
      <c r="B8306" t="s">
        <v>1923</v>
      </c>
      <c r="C8306" t="s">
        <v>1913</v>
      </c>
      <c r="D8306" s="24">
        <v>6083</v>
      </c>
      <c r="E8306" t="s">
        <v>1754</v>
      </c>
      <c r="F8306" t="s">
        <v>128</v>
      </c>
      <c r="G8306" t="s">
        <v>110</v>
      </c>
      <c r="H8306" t="s">
        <v>3160</v>
      </c>
      <c r="I8306" t="s">
        <v>1852</v>
      </c>
      <c r="J8306" t="s">
        <v>1998</v>
      </c>
      <c r="K8306" t="s">
        <v>51</v>
      </c>
      <c r="L8306" s="24">
        <v>6647.04</v>
      </c>
      <c r="M8306" s="25">
        <f>+VLOOKUP(E8306, TC!A:D, 4, FALSE())</f>
        <v>1.1425999980669466</v>
      </c>
      <c r="N8306" s="24">
        <f t="shared" si="645"/>
        <v>6647.04</v>
      </c>
      <c r="O8306" t="str">
        <f t="shared" si="646"/>
        <v>FACTURA</v>
      </c>
      <c r="P8306" t="str">
        <f t="shared" si="647"/>
        <v>2025</v>
      </c>
      <c r="Q8306" t="str">
        <f t="shared" si="648"/>
        <v>06</v>
      </c>
      <c r="R8306" t="str">
        <f>+IFERROR(VLOOKUP(I8306, Listado!A:B, 2, FALSE()), "COMERCIALIZADORA INTERNACIONAL CARIBBEAN EXOTICS S A")</f>
        <v>PEREZ MEJIA MARIA PAULINA</v>
      </c>
      <c r="S8306" s="25">
        <f>+VLOOKUP(E8306, TC!A:D, 2, FALSE())</f>
        <v>4138.53</v>
      </c>
      <c r="T8306" t="str">
        <f t="shared" si="649"/>
        <v>USD</v>
      </c>
    </row>
    <row r="8307" spans="1:20" ht="18.75" hidden="1" customHeight="1" x14ac:dyDescent="0.25">
      <c r="A8307" t="s">
        <v>3127</v>
      </c>
      <c r="B8307" t="s">
        <v>1923</v>
      </c>
      <c r="C8307" t="s">
        <v>1913</v>
      </c>
      <c r="D8307" s="24">
        <v>6084</v>
      </c>
      <c r="E8307" t="s">
        <v>1754</v>
      </c>
      <c r="F8307" t="s">
        <v>128</v>
      </c>
      <c r="G8307" t="s">
        <v>108</v>
      </c>
      <c r="H8307" t="s">
        <v>3161</v>
      </c>
      <c r="I8307" t="s">
        <v>1872</v>
      </c>
      <c r="J8307" t="s">
        <v>1944</v>
      </c>
      <c r="K8307" t="s">
        <v>1928</v>
      </c>
      <c r="L8307" s="24">
        <v>1043.9000000000001</v>
      </c>
      <c r="M8307" s="25">
        <f>+VLOOKUP(E8307, TC!A:D, 4, FALSE())</f>
        <v>1.1425999980669466</v>
      </c>
      <c r="N8307" s="24">
        <f t="shared" si="645"/>
        <v>1043.9000000000001</v>
      </c>
      <c r="O8307" t="str">
        <f t="shared" si="646"/>
        <v>FACTURA</v>
      </c>
      <c r="P8307" t="str">
        <f t="shared" si="647"/>
        <v>2025</v>
      </c>
      <c r="Q8307" t="str">
        <f t="shared" si="648"/>
        <v>06</v>
      </c>
      <c r="R8307" t="str">
        <f>+IFERROR(VLOOKUP(I8307, Listado!A:B, 2, FALSE()), "COMERCIALIZADORA INTERNACIONAL CARIBBEAN EXOTICS S A")</f>
        <v>PIEDRAHITA PEREZ MARIANA</v>
      </c>
      <c r="S8307" s="25">
        <f>+VLOOKUP(E8307, TC!A:D, 2, FALSE())</f>
        <v>4138.53</v>
      </c>
      <c r="T8307" t="str">
        <f t="shared" si="649"/>
        <v>USD</v>
      </c>
    </row>
    <row r="8308" spans="1:20" ht="18.75" hidden="1" customHeight="1" x14ac:dyDescent="0.25">
      <c r="A8308" t="s">
        <v>3127</v>
      </c>
      <c r="B8308" t="s">
        <v>1923</v>
      </c>
      <c r="C8308" t="s">
        <v>1913</v>
      </c>
      <c r="D8308" s="24">
        <v>6084</v>
      </c>
      <c r="E8308" t="s">
        <v>1754</v>
      </c>
      <c r="F8308" t="s">
        <v>128</v>
      </c>
      <c r="G8308" t="s">
        <v>108</v>
      </c>
      <c r="H8308" t="s">
        <v>3161</v>
      </c>
      <c r="I8308" t="s">
        <v>1872</v>
      </c>
      <c r="J8308" t="s">
        <v>1944</v>
      </c>
      <c r="K8308" t="s">
        <v>2055</v>
      </c>
      <c r="L8308" s="24">
        <v>912</v>
      </c>
      <c r="M8308" s="25">
        <f>+VLOOKUP(E8308, TC!A:D, 4, FALSE())</f>
        <v>1.1425999980669466</v>
      </c>
      <c r="N8308" s="24">
        <f t="shared" si="645"/>
        <v>912</v>
      </c>
      <c r="O8308" t="str">
        <f t="shared" si="646"/>
        <v>FACTURA</v>
      </c>
      <c r="P8308" t="str">
        <f t="shared" si="647"/>
        <v>2025</v>
      </c>
      <c r="Q8308" t="str">
        <f t="shared" si="648"/>
        <v>06</v>
      </c>
      <c r="R8308" t="str">
        <f>+IFERROR(VLOOKUP(I8308, Listado!A:B, 2, FALSE()), "COMERCIALIZADORA INTERNACIONAL CARIBBEAN EXOTICS S A")</f>
        <v>PIEDRAHITA PEREZ MARIANA</v>
      </c>
      <c r="S8308" s="25">
        <f>+VLOOKUP(E8308, TC!A:D, 2, FALSE())</f>
        <v>4138.53</v>
      </c>
      <c r="T8308" t="str">
        <f t="shared" si="649"/>
        <v>USD</v>
      </c>
    </row>
    <row r="8309" spans="1:20" ht="18.75" hidden="1" customHeight="1" x14ac:dyDescent="0.25">
      <c r="A8309" t="s">
        <v>3127</v>
      </c>
      <c r="B8309" t="s">
        <v>1923</v>
      </c>
      <c r="C8309" t="s">
        <v>1913</v>
      </c>
      <c r="D8309" s="24">
        <v>6084</v>
      </c>
      <c r="E8309" t="s">
        <v>1754</v>
      </c>
      <c r="F8309" t="s">
        <v>128</v>
      </c>
      <c r="G8309" t="s">
        <v>108</v>
      </c>
      <c r="H8309" t="s">
        <v>3161</v>
      </c>
      <c r="I8309" t="s">
        <v>1872</v>
      </c>
      <c r="J8309" t="s">
        <v>1944</v>
      </c>
      <c r="K8309" t="s">
        <v>2175</v>
      </c>
      <c r="L8309" s="24">
        <v>604</v>
      </c>
      <c r="M8309" s="25">
        <f>+VLOOKUP(E8309, TC!A:D, 4, FALSE())</f>
        <v>1.1425999980669466</v>
      </c>
      <c r="N8309" s="24">
        <f t="shared" si="645"/>
        <v>604</v>
      </c>
      <c r="O8309" t="str">
        <f t="shared" si="646"/>
        <v>FACTURA</v>
      </c>
      <c r="P8309" t="str">
        <f t="shared" si="647"/>
        <v>2025</v>
      </c>
      <c r="Q8309" t="str">
        <f t="shared" si="648"/>
        <v>06</v>
      </c>
      <c r="R8309" t="str">
        <f>+IFERROR(VLOOKUP(I8309, Listado!A:B, 2, FALSE()), "COMERCIALIZADORA INTERNACIONAL CARIBBEAN EXOTICS S A")</f>
        <v>PIEDRAHITA PEREZ MARIANA</v>
      </c>
      <c r="S8309" s="25">
        <f>+VLOOKUP(E8309, TC!A:D, 2, FALSE())</f>
        <v>4138.53</v>
      </c>
      <c r="T8309" t="str">
        <f t="shared" si="649"/>
        <v>USD</v>
      </c>
    </row>
    <row r="8310" spans="1:20" ht="18.75" hidden="1" customHeight="1" x14ac:dyDescent="0.25">
      <c r="A8310" t="s">
        <v>3127</v>
      </c>
      <c r="B8310" t="s">
        <v>5</v>
      </c>
      <c r="C8310" t="s">
        <v>1913</v>
      </c>
      <c r="D8310" s="24">
        <v>12134</v>
      </c>
      <c r="E8310" t="s">
        <v>1754</v>
      </c>
      <c r="F8310" t="s">
        <v>1924</v>
      </c>
      <c r="G8310" t="s">
        <v>108</v>
      </c>
      <c r="H8310" t="s">
        <v>3162</v>
      </c>
      <c r="I8310" t="s">
        <v>1855</v>
      </c>
      <c r="J8310" t="s">
        <v>1987</v>
      </c>
      <c r="K8310" t="s">
        <v>32</v>
      </c>
      <c r="L8310" s="24">
        <v>2030.1679999999999</v>
      </c>
      <c r="M8310" s="25">
        <f>+VLOOKUP(E8310, TC!A:D, 4, FALSE())</f>
        <v>1.1425999980669466</v>
      </c>
      <c r="N8310" s="24">
        <f t="shared" si="645"/>
        <v>2319.6699528755767</v>
      </c>
      <c r="O8310" t="str">
        <f t="shared" si="646"/>
        <v>FACTURA</v>
      </c>
      <c r="P8310" t="str">
        <f t="shared" si="647"/>
        <v>2025</v>
      </c>
      <c r="Q8310" t="str">
        <f t="shared" si="648"/>
        <v>06</v>
      </c>
      <c r="R8310" t="str">
        <f>+IFERROR(VLOOKUP(I8310, Listado!A:B, 2, FALSE()), "COMERCIALIZADORA INTERNACIONAL CARIBBEAN EXOTICS S A")</f>
        <v>PIEDRAHITA PEREZ MARIANA</v>
      </c>
      <c r="S8310" s="25">
        <f>+VLOOKUP(E8310, TC!A:D, 2, FALSE())</f>
        <v>4138.53</v>
      </c>
      <c r="T8310" t="str">
        <f t="shared" si="649"/>
        <v>EUR</v>
      </c>
    </row>
    <row r="8311" spans="1:20" ht="18.75" hidden="1" customHeight="1" x14ac:dyDescent="0.25">
      <c r="A8311" t="s">
        <v>3127</v>
      </c>
      <c r="B8311" t="s">
        <v>5</v>
      </c>
      <c r="C8311" t="s">
        <v>1913</v>
      </c>
      <c r="D8311" s="24">
        <v>12134</v>
      </c>
      <c r="E8311" t="s">
        <v>1754</v>
      </c>
      <c r="F8311" t="s">
        <v>1924</v>
      </c>
      <c r="G8311" t="s">
        <v>108</v>
      </c>
      <c r="H8311" t="s">
        <v>3162</v>
      </c>
      <c r="I8311" t="s">
        <v>1855</v>
      </c>
      <c r="J8311" t="s">
        <v>1987</v>
      </c>
      <c r="K8311" t="s">
        <v>1959</v>
      </c>
      <c r="L8311" s="24">
        <v>300</v>
      </c>
      <c r="M8311" s="25">
        <f>+VLOOKUP(E8311, TC!A:D, 4, FALSE())</f>
        <v>1.1425999980669466</v>
      </c>
      <c r="N8311" s="24">
        <f t="shared" si="645"/>
        <v>342.77999942008398</v>
      </c>
      <c r="O8311" t="str">
        <f t="shared" si="646"/>
        <v>FACTURA</v>
      </c>
      <c r="P8311" t="str">
        <f t="shared" si="647"/>
        <v>2025</v>
      </c>
      <c r="Q8311" t="str">
        <f t="shared" si="648"/>
        <v>06</v>
      </c>
      <c r="R8311" t="str">
        <f>+IFERROR(VLOOKUP(I8311, Listado!A:B, 2, FALSE()), "COMERCIALIZADORA INTERNACIONAL CARIBBEAN EXOTICS S A")</f>
        <v>PIEDRAHITA PEREZ MARIANA</v>
      </c>
      <c r="S8311" s="25">
        <f>+VLOOKUP(E8311, TC!A:D, 2, FALSE())</f>
        <v>4138.53</v>
      </c>
      <c r="T8311" t="str">
        <f t="shared" si="649"/>
        <v>EUR</v>
      </c>
    </row>
    <row r="8312" spans="1:20" ht="18.75" hidden="1" customHeight="1" x14ac:dyDescent="0.25">
      <c r="A8312" t="s">
        <v>3127</v>
      </c>
      <c r="B8312" t="s">
        <v>5</v>
      </c>
      <c r="C8312" t="s">
        <v>1913</v>
      </c>
      <c r="D8312" s="24">
        <v>12134</v>
      </c>
      <c r="E8312" t="s">
        <v>1754</v>
      </c>
      <c r="F8312" t="s">
        <v>1924</v>
      </c>
      <c r="G8312" t="s">
        <v>108</v>
      </c>
      <c r="H8312" t="s">
        <v>3162</v>
      </c>
      <c r="I8312" t="s">
        <v>1855</v>
      </c>
      <c r="J8312" t="s">
        <v>1987</v>
      </c>
      <c r="K8312" t="s">
        <v>1960</v>
      </c>
      <c r="L8312" s="24">
        <v>10.632</v>
      </c>
      <c r="M8312" s="25">
        <f>+VLOOKUP(E8312, TC!A:D, 4, FALSE())</f>
        <v>1.1425999980669466</v>
      </c>
      <c r="N8312" s="24">
        <f t="shared" si="645"/>
        <v>12.148123179447776</v>
      </c>
      <c r="O8312" t="str">
        <f t="shared" si="646"/>
        <v>FACTURA</v>
      </c>
      <c r="P8312" t="str">
        <f t="shared" si="647"/>
        <v>2025</v>
      </c>
      <c r="Q8312" t="str">
        <f t="shared" si="648"/>
        <v>06</v>
      </c>
      <c r="R8312" t="str">
        <f>+IFERROR(VLOOKUP(I8312, Listado!A:B, 2, FALSE()), "COMERCIALIZADORA INTERNACIONAL CARIBBEAN EXOTICS S A")</f>
        <v>PIEDRAHITA PEREZ MARIANA</v>
      </c>
      <c r="S8312" s="25">
        <f>+VLOOKUP(E8312, TC!A:D, 2, FALSE())</f>
        <v>4138.53</v>
      </c>
      <c r="T8312" t="str">
        <f t="shared" si="649"/>
        <v>EUR</v>
      </c>
    </row>
    <row r="8313" spans="1:20" ht="18.75" hidden="1" customHeight="1" x14ac:dyDescent="0.25">
      <c r="A8313" t="s">
        <v>3127</v>
      </c>
      <c r="B8313" t="s">
        <v>5</v>
      </c>
      <c r="C8313" t="s">
        <v>1913</v>
      </c>
      <c r="D8313" s="24">
        <v>12135</v>
      </c>
      <c r="E8313" t="s">
        <v>1754</v>
      </c>
      <c r="F8313" t="s">
        <v>1924</v>
      </c>
      <c r="G8313" t="s">
        <v>108</v>
      </c>
      <c r="H8313" t="s">
        <v>3163</v>
      </c>
      <c r="I8313" t="s">
        <v>1853</v>
      </c>
      <c r="J8313" t="s">
        <v>1919</v>
      </c>
      <c r="K8313" t="s">
        <v>24</v>
      </c>
      <c r="L8313" s="24">
        <v>3672.8319999999999</v>
      </c>
      <c r="M8313" s="25">
        <f>+VLOOKUP(E8313, TC!A:D, 4, FALSE())</f>
        <v>1.1425999980669466</v>
      </c>
      <c r="N8313" s="24">
        <f t="shared" si="645"/>
        <v>4196.5778361002194</v>
      </c>
      <c r="O8313" t="str">
        <f t="shared" si="646"/>
        <v>FACTURA</v>
      </c>
      <c r="P8313" t="str">
        <f t="shared" si="647"/>
        <v>2025</v>
      </c>
      <c r="Q8313" t="str">
        <f t="shared" si="648"/>
        <v>06</v>
      </c>
      <c r="R8313" t="str">
        <f>+IFERROR(VLOOKUP(I8313, Listado!A:B, 2, FALSE()), "COMERCIALIZADORA INTERNACIONAL CARIBBEAN EXOTICS S A")</f>
        <v>PIEDRAHITA PEREZ MARIANA</v>
      </c>
      <c r="S8313" s="25">
        <f>+VLOOKUP(E8313, TC!A:D, 2, FALSE())</f>
        <v>4138.53</v>
      </c>
      <c r="T8313" t="str">
        <f t="shared" si="649"/>
        <v>EUR</v>
      </c>
    </row>
    <row r="8314" spans="1:20" ht="18.75" hidden="1" customHeight="1" x14ac:dyDescent="0.25">
      <c r="A8314" t="s">
        <v>3127</v>
      </c>
      <c r="B8314" t="s">
        <v>5</v>
      </c>
      <c r="C8314" t="s">
        <v>1913</v>
      </c>
      <c r="D8314" s="24">
        <v>12135</v>
      </c>
      <c r="E8314" t="s">
        <v>1754</v>
      </c>
      <c r="F8314" t="s">
        <v>1924</v>
      </c>
      <c r="G8314" t="s">
        <v>108</v>
      </c>
      <c r="H8314" t="s">
        <v>3163</v>
      </c>
      <c r="I8314" t="s">
        <v>1853</v>
      </c>
      <c r="J8314" t="s">
        <v>1919</v>
      </c>
      <c r="K8314" t="s">
        <v>1959</v>
      </c>
      <c r="L8314" s="24">
        <v>600</v>
      </c>
      <c r="M8314" s="25">
        <f>+VLOOKUP(E8314, TC!A:D, 4, FALSE())</f>
        <v>1.1425999980669466</v>
      </c>
      <c r="N8314" s="24">
        <f t="shared" si="645"/>
        <v>685.55999884016796</v>
      </c>
      <c r="O8314" t="str">
        <f t="shared" si="646"/>
        <v>FACTURA</v>
      </c>
      <c r="P8314" t="str">
        <f t="shared" si="647"/>
        <v>2025</v>
      </c>
      <c r="Q8314" t="str">
        <f t="shared" si="648"/>
        <v>06</v>
      </c>
      <c r="R8314" t="str">
        <f>+IFERROR(VLOOKUP(I8314, Listado!A:B, 2, FALSE()), "COMERCIALIZADORA INTERNACIONAL CARIBBEAN EXOTICS S A")</f>
        <v>PIEDRAHITA PEREZ MARIANA</v>
      </c>
      <c r="S8314" s="25">
        <f>+VLOOKUP(E8314, TC!A:D, 2, FALSE())</f>
        <v>4138.53</v>
      </c>
      <c r="T8314" t="str">
        <f t="shared" si="649"/>
        <v>EUR</v>
      </c>
    </row>
    <row r="8315" spans="1:20" ht="18.75" hidden="1" customHeight="1" x14ac:dyDescent="0.25">
      <c r="A8315" t="s">
        <v>3127</v>
      </c>
      <c r="B8315" t="s">
        <v>5</v>
      </c>
      <c r="C8315" t="s">
        <v>1913</v>
      </c>
      <c r="D8315" s="24">
        <v>12135</v>
      </c>
      <c r="E8315" t="s">
        <v>1754</v>
      </c>
      <c r="F8315" t="s">
        <v>1924</v>
      </c>
      <c r="G8315" t="s">
        <v>108</v>
      </c>
      <c r="H8315" t="s">
        <v>3163</v>
      </c>
      <c r="I8315" t="s">
        <v>1853</v>
      </c>
      <c r="J8315" t="s">
        <v>1919</v>
      </c>
      <c r="K8315" t="s">
        <v>1960</v>
      </c>
      <c r="L8315" s="24">
        <v>31.728000000000002</v>
      </c>
      <c r="M8315" s="25">
        <f>+VLOOKUP(E8315, TC!A:D, 4, FALSE())</f>
        <v>1.1425999980669466</v>
      </c>
      <c r="N8315" s="24">
        <f t="shared" si="645"/>
        <v>36.252412738668085</v>
      </c>
      <c r="O8315" t="str">
        <f t="shared" si="646"/>
        <v>FACTURA</v>
      </c>
      <c r="P8315" t="str">
        <f t="shared" si="647"/>
        <v>2025</v>
      </c>
      <c r="Q8315" t="str">
        <f t="shared" si="648"/>
        <v>06</v>
      </c>
      <c r="R8315" t="str">
        <f>+IFERROR(VLOOKUP(I8315, Listado!A:B, 2, FALSE()), "COMERCIALIZADORA INTERNACIONAL CARIBBEAN EXOTICS S A")</f>
        <v>PIEDRAHITA PEREZ MARIANA</v>
      </c>
      <c r="S8315" s="25">
        <f>+VLOOKUP(E8315, TC!A:D, 2, FALSE())</f>
        <v>4138.53</v>
      </c>
      <c r="T8315" t="str">
        <f t="shared" si="649"/>
        <v>EUR</v>
      </c>
    </row>
    <row r="8316" spans="1:20" ht="18.75" hidden="1" customHeight="1" x14ac:dyDescent="0.25">
      <c r="A8316" t="s">
        <v>3127</v>
      </c>
      <c r="B8316" t="s">
        <v>5</v>
      </c>
      <c r="C8316" t="s">
        <v>1913</v>
      </c>
      <c r="D8316" s="24">
        <v>12135</v>
      </c>
      <c r="E8316" t="s">
        <v>1754</v>
      </c>
      <c r="F8316" t="s">
        <v>1924</v>
      </c>
      <c r="G8316" t="s">
        <v>108</v>
      </c>
      <c r="H8316" t="s">
        <v>3163</v>
      </c>
      <c r="I8316" t="s">
        <v>1853</v>
      </c>
      <c r="J8316" t="s">
        <v>1919</v>
      </c>
      <c r="K8316" t="s">
        <v>55</v>
      </c>
      <c r="L8316" s="24">
        <v>1975.44</v>
      </c>
      <c r="M8316" s="25">
        <f>+VLOOKUP(E8316, TC!A:D, 4, FALSE())</f>
        <v>1.1425999980669466</v>
      </c>
      <c r="N8316" s="24">
        <f t="shared" si="645"/>
        <v>2257.1377401813688</v>
      </c>
      <c r="O8316" t="str">
        <f t="shared" si="646"/>
        <v>FACTURA</v>
      </c>
      <c r="P8316" t="str">
        <f t="shared" si="647"/>
        <v>2025</v>
      </c>
      <c r="Q8316" t="str">
        <f t="shared" si="648"/>
        <v>06</v>
      </c>
      <c r="R8316" t="str">
        <f>+IFERROR(VLOOKUP(I8316, Listado!A:B, 2, FALSE()), "COMERCIALIZADORA INTERNACIONAL CARIBBEAN EXOTICS S A")</f>
        <v>PIEDRAHITA PEREZ MARIANA</v>
      </c>
      <c r="S8316" s="25">
        <f>+VLOOKUP(E8316, TC!A:D, 2, FALSE())</f>
        <v>4138.53</v>
      </c>
      <c r="T8316" t="str">
        <f t="shared" si="649"/>
        <v>EUR</v>
      </c>
    </row>
    <row r="8317" spans="1:20" ht="18.75" hidden="1" customHeight="1" x14ac:dyDescent="0.25">
      <c r="A8317" t="s">
        <v>3127</v>
      </c>
      <c r="B8317" t="s">
        <v>5</v>
      </c>
      <c r="C8317" t="s">
        <v>1913</v>
      </c>
      <c r="D8317" s="24">
        <v>12136</v>
      </c>
      <c r="E8317" t="s">
        <v>1754</v>
      </c>
      <c r="F8317" t="s">
        <v>1924</v>
      </c>
      <c r="G8317" t="s">
        <v>110</v>
      </c>
      <c r="H8317" t="s">
        <v>3164</v>
      </c>
      <c r="I8317" t="s">
        <v>1868</v>
      </c>
      <c r="J8317" t="s">
        <v>1966</v>
      </c>
      <c r="K8317" t="s">
        <v>21</v>
      </c>
      <c r="L8317" s="24">
        <v>2872.8319999999999</v>
      </c>
      <c r="M8317" s="25">
        <f>+VLOOKUP(E8317, TC!A:D, 4, FALSE())</f>
        <v>1.1425999980669466</v>
      </c>
      <c r="N8317" s="24">
        <f t="shared" si="645"/>
        <v>3282.497837646662</v>
      </c>
      <c r="O8317" t="str">
        <f t="shared" si="646"/>
        <v>FACTURA</v>
      </c>
      <c r="P8317" t="str">
        <f t="shared" si="647"/>
        <v>2025</v>
      </c>
      <c r="Q8317" t="str">
        <f t="shared" si="648"/>
        <v>06</v>
      </c>
      <c r="R8317" t="str">
        <f>+IFERROR(VLOOKUP(I8317, Listado!A:B, 2, FALSE()), "COMERCIALIZADORA INTERNACIONAL CARIBBEAN EXOTICS S A")</f>
        <v>PEREZ MEJIA MARIA PAULINA</v>
      </c>
      <c r="S8317" s="25">
        <f>+VLOOKUP(E8317, TC!A:D, 2, FALSE())</f>
        <v>4138.53</v>
      </c>
      <c r="T8317" t="str">
        <f t="shared" si="649"/>
        <v>EUR</v>
      </c>
    </row>
    <row r="8318" spans="1:20" ht="18.75" hidden="1" customHeight="1" x14ac:dyDescent="0.25">
      <c r="A8318" t="s">
        <v>3127</v>
      </c>
      <c r="B8318" t="s">
        <v>5</v>
      </c>
      <c r="C8318" t="s">
        <v>1913</v>
      </c>
      <c r="D8318" s="24">
        <v>12136</v>
      </c>
      <c r="E8318" t="s">
        <v>1754</v>
      </c>
      <c r="F8318" t="s">
        <v>1924</v>
      </c>
      <c r="G8318" t="s">
        <v>110</v>
      </c>
      <c r="H8318" t="s">
        <v>3164</v>
      </c>
      <c r="I8318" t="s">
        <v>1868</v>
      </c>
      <c r="J8318" t="s">
        <v>1966</v>
      </c>
      <c r="K8318" t="s">
        <v>1959</v>
      </c>
      <c r="L8318" s="24">
        <v>300</v>
      </c>
      <c r="M8318" s="25">
        <f>+VLOOKUP(E8318, TC!A:D, 4, FALSE())</f>
        <v>1.1425999980669466</v>
      </c>
      <c r="N8318" s="24">
        <f t="shared" si="645"/>
        <v>342.77999942008398</v>
      </c>
      <c r="O8318" t="str">
        <f t="shared" si="646"/>
        <v>FACTURA</v>
      </c>
      <c r="P8318" t="str">
        <f t="shared" si="647"/>
        <v>2025</v>
      </c>
      <c r="Q8318" t="str">
        <f t="shared" si="648"/>
        <v>06</v>
      </c>
      <c r="R8318" t="str">
        <f>+IFERROR(VLOOKUP(I8318, Listado!A:B, 2, FALSE()), "COMERCIALIZADORA INTERNACIONAL CARIBBEAN EXOTICS S A")</f>
        <v>PEREZ MEJIA MARIA PAULINA</v>
      </c>
      <c r="S8318" s="25">
        <f>+VLOOKUP(E8318, TC!A:D, 2, FALSE())</f>
        <v>4138.53</v>
      </c>
      <c r="T8318" t="str">
        <f t="shared" si="649"/>
        <v>EUR</v>
      </c>
    </row>
    <row r="8319" spans="1:20" ht="18.75" hidden="1" customHeight="1" x14ac:dyDescent="0.25">
      <c r="A8319" t="s">
        <v>3127</v>
      </c>
      <c r="B8319" t="s">
        <v>5</v>
      </c>
      <c r="C8319" t="s">
        <v>1913</v>
      </c>
      <c r="D8319" s="24">
        <v>12136</v>
      </c>
      <c r="E8319" t="s">
        <v>1754</v>
      </c>
      <c r="F8319" t="s">
        <v>1924</v>
      </c>
      <c r="G8319" t="s">
        <v>110</v>
      </c>
      <c r="H8319" t="s">
        <v>3164</v>
      </c>
      <c r="I8319" t="s">
        <v>1868</v>
      </c>
      <c r="J8319" t="s">
        <v>1966</v>
      </c>
      <c r="K8319" t="s">
        <v>1960</v>
      </c>
      <c r="L8319" s="24">
        <v>27.167999999999999</v>
      </c>
      <c r="M8319" s="25">
        <f>+VLOOKUP(E8319, TC!A:D, 4, FALSE())</f>
        <v>1.1425999980669466</v>
      </c>
      <c r="N8319" s="24">
        <f t="shared" si="645"/>
        <v>31.042156747482803</v>
      </c>
      <c r="O8319" t="str">
        <f t="shared" si="646"/>
        <v>FACTURA</v>
      </c>
      <c r="P8319" t="str">
        <f t="shared" si="647"/>
        <v>2025</v>
      </c>
      <c r="Q8319" t="str">
        <f t="shared" si="648"/>
        <v>06</v>
      </c>
      <c r="R8319" t="str">
        <f>+IFERROR(VLOOKUP(I8319, Listado!A:B, 2, FALSE()), "COMERCIALIZADORA INTERNACIONAL CARIBBEAN EXOTICS S A")</f>
        <v>PEREZ MEJIA MARIA PAULINA</v>
      </c>
      <c r="S8319" s="25">
        <f>+VLOOKUP(E8319, TC!A:D, 2, FALSE())</f>
        <v>4138.53</v>
      </c>
      <c r="T8319" t="str">
        <f t="shared" si="649"/>
        <v>EUR</v>
      </c>
    </row>
    <row r="8320" spans="1:20" ht="18.75" hidden="1" customHeight="1" x14ac:dyDescent="0.25">
      <c r="A8320" t="s">
        <v>3127</v>
      </c>
      <c r="B8320" t="s">
        <v>5</v>
      </c>
      <c r="C8320" t="s">
        <v>1913</v>
      </c>
      <c r="D8320" s="24">
        <v>12137</v>
      </c>
      <c r="E8320" t="s">
        <v>1754</v>
      </c>
      <c r="F8320" t="s">
        <v>1924</v>
      </c>
      <c r="G8320" t="s">
        <v>108</v>
      </c>
      <c r="H8320" t="s">
        <v>3165</v>
      </c>
      <c r="I8320" t="s">
        <v>1896</v>
      </c>
      <c r="J8320" t="s">
        <v>1962</v>
      </c>
      <c r="K8320" t="s">
        <v>60</v>
      </c>
      <c r="L8320" s="24">
        <v>2095.44</v>
      </c>
      <c r="M8320" s="25">
        <f>+VLOOKUP(E8320, TC!A:D, 4, FALSE())</f>
        <v>1.1425999980669466</v>
      </c>
      <c r="N8320" s="24">
        <f t="shared" si="645"/>
        <v>2394.2497399494027</v>
      </c>
      <c r="O8320" t="str">
        <f t="shared" si="646"/>
        <v>FACTURA</v>
      </c>
      <c r="P8320" t="str">
        <f t="shared" si="647"/>
        <v>2025</v>
      </c>
      <c r="Q8320" t="str">
        <f t="shared" si="648"/>
        <v>06</v>
      </c>
      <c r="R8320" t="str">
        <f>+IFERROR(VLOOKUP(I8320, Listado!A:B, 2, FALSE()), "COMERCIALIZADORA INTERNACIONAL CARIBBEAN EXOTICS S A")</f>
        <v>PIEDRAHITA PEREZ MARIANA</v>
      </c>
      <c r="S8320" s="25">
        <f>+VLOOKUP(E8320, TC!A:D, 2, FALSE())</f>
        <v>4138.53</v>
      </c>
      <c r="T8320" t="str">
        <f t="shared" si="649"/>
        <v>EUR</v>
      </c>
    </row>
    <row r="8321" spans="1:20" ht="18.75" hidden="1" customHeight="1" x14ac:dyDescent="0.25">
      <c r="A8321" t="s">
        <v>3127</v>
      </c>
      <c r="B8321" t="s">
        <v>5</v>
      </c>
      <c r="C8321" t="s">
        <v>1913</v>
      </c>
      <c r="D8321" s="24">
        <v>12137</v>
      </c>
      <c r="E8321" t="s">
        <v>1754</v>
      </c>
      <c r="F8321" t="s">
        <v>1924</v>
      </c>
      <c r="G8321" t="s">
        <v>108</v>
      </c>
      <c r="H8321" t="s">
        <v>3165</v>
      </c>
      <c r="I8321" t="s">
        <v>1896</v>
      </c>
      <c r="J8321" t="s">
        <v>1962</v>
      </c>
      <c r="K8321" t="s">
        <v>1959</v>
      </c>
      <c r="L8321" s="24">
        <v>300</v>
      </c>
      <c r="M8321" s="25">
        <f>+VLOOKUP(E8321, TC!A:D, 4, FALSE())</f>
        <v>1.1425999980669466</v>
      </c>
      <c r="N8321" s="24">
        <f t="shared" si="645"/>
        <v>342.77999942008398</v>
      </c>
      <c r="O8321" t="str">
        <f t="shared" si="646"/>
        <v>FACTURA</v>
      </c>
      <c r="P8321" t="str">
        <f t="shared" si="647"/>
        <v>2025</v>
      </c>
      <c r="Q8321" t="str">
        <f t="shared" si="648"/>
        <v>06</v>
      </c>
      <c r="R8321" t="str">
        <f>+IFERROR(VLOOKUP(I8321, Listado!A:B, 2, FALSE()), "COMERCIALIZADORA INTERNACIONAL CARIBBEAN EXOTICS S A")</f>
        <v>PIEDRAHITA PEREZ MARIANA</v>
      </c>
      <c r="S8321" s="25">
        <f>+VLOOKUP(E8321, TC!A:D, 2, FALSE())</f>
        <v>4138.53</v>
      </c>
      <c r="T8321" t="str">
        <f t="shared" si="649"/>
        <v>EUR</v>
      </c>
    </row>
    <row r="8322" spans="1:20" ht="18.75" hidden="1" customHeight="1" x14ac:dyDescent="0.25">
      <c r="A8322" t="s">
        <v>3127</v>
      </c>
      <c r="B8322" t="s">
        <v>5</v>
      </c>
      <c r="C8322" t="s">
        <v>1913</v>
      </c>
      <c r="D8322" s="24">
        <v>12137</v>
      </c>
      <c r="E8322" t="s">
        <v>1754</v>
      </c>
      <c r="F8322" t="s">
        <v>1924</v>
      </c>
      <c r="G8322" t="s">
        <v>108</v>
      </c>
      <c r="H8322" t="s">
        <v>3165</v>
      </c>
      <c r="I8322" t="s">
        <v>1896</v>
      </c>
      <c r="J8322" t="s">
        <v>1962</v>
      </c>
      <c r="K8322" t="s">
        <v>1960</v>
      </c>
      <c r="L8322" s="24">
        <v>4.5599999999999996</v>
      </c>
      <c r="M8322" s="25">
        <f>+VLOOKUP(E8322, TC!A:D, 4, FALSE())</f>
        <v>1.1425999980669466</v>
      </c>
      <c r="N8322" s="24">
        <f t="shared" ref="N8322:N8385" si="650">+IF(F8322="EUR", (M8322*L8322), IF(I8322="JUAN MATAS SAS", (L8322/S8322), L8322))</f>
        <v>5.2102559911852762</v>
      </c>
      <c r="O8322" t="str">
        <f t="shared" ref="O8322:O8385" si="651">+IF(C8322="CFE", "FACTURA", IF(ISERROR(SEARCH("ANULA", H8322))=FALSE(), "ANULACIÓN FE", IF(ISERROR(SEARCH("CANCELLATION", H8322))=FALSE(), "ANULACIÓN FE", "NOTAS")))</f>
        <v>FACTURA</v>
      </c>
      <c r="P8322" t="str">
        <f t="shared" ref="P8322:P8385" si="652">+LEFT(E8322, 4)</f>
        <v>2025</v>
      </c>
      <c r="Q8322" t="str">
        <f t="shared" ref="Q8322:Q8385" si="653">+MID(E8322, 5, 2)</f>
        <v>06</v>
      </c>
      <c r="R8322" t="str">
        <f>+IFERROR(VLOOKUP(I8322, Listado!A:B, 2, FALSE()), "COMERCIALIZADORA INTERNACIONAL CARIBBEAN EXOTICS S A")</f>
        <v>PIEDRAHITA PEREZ MARIANA</v>
      </c>
      <c r="S8322" s="25">
        <f>+VLOOKUP(E8322, TC!A:D, 2, FALSE())</f>
        <v>4138.53</v>
      </c>
      <c r="T8322" t="str">
        <f t="shared" ref="T8322:T8385" si="654">+IF(I8322="JUAN MATAS SAS", "USD", F8322)</f>
        <v>EUR</v>
      </c>
    </row>
    <row r="8323" spans="1:20" ht="18.75" hidden="1" customHeight="1" x14ac:dyDescent="0.25">
      <c r="A8323" t="s">
        <v>3127</v>
      </c>
      <c r="B8323" t="s">
        <v>5</v>
      </c>
      <c r="C8323" t="s">
        <v>1913</v>
      </c>
      <c r="D8323" s="24">
        <v>12138</v>
      </c>
      <c r="E8323" t="s">
        <v>1754</v>
      </c>
      <c r="F8323" t="s">
        <v>1924</v>
      </c>
      <c r="G8323" t="s">
        <v>113</v>
      </c>
      <c r="H8323" t="s">
        <v>3166</v>
      </c>
      <c r="I8323" t="s">
        <v>1903</v>
      </c>
      <c r="J8323" t="s">
        <v>1919</v>
      </c>
      <c r="K8323" t="s">
        <v>72</v>
      </c>
      <c r="L8323" s="24">
        <v>1789.3679999999999</v>
      </c>
      <c r="M8323" s="25">
        <f>+VLOOKUP(E8323, TC!A:D, 4, FALSE())</f>
        <v>1.1425999980669466</v>
      </c>
      <c r="N8323" s="24">
        <f t="shared" si="650"/>
        <v>2044.5318733410559</v>
      </c>
      <c r="O8323" t="str">
        <f t="shared" si="651"/>
        <v>FACTURA</v>
      </c>
      <c r="P8323" t="str">
        <f t="shared" si="652"/>
        <v>2025</v>
      </c>
      <c r="Q8323" t="str">
        <f t="shared" si="653"/>
        <v>06</v>
      </c>
      <c r="R8323" t="str">
        <f>+IFERROR(VLOOKUP(I8323, Listado!A:B, 2, FALSE()), "COMERCIALIZADORA INTERNACIONAL CARIBBEAN EXOTICS S A")</f>
        <v>LONDOÑO ECHEVERRI ALEJANDRA</v>
      </c>
      <c r="S8323" s="25">
        <f>+VLOOKUP(E8323, TC!A:D, 2, FALSE())</f>
        <v>4138.53</v>
      </c>
      <c r="T8323" t="str">
        <f t="shared" si="654"/>
        <v>EUR</v>
      </c>
    </row>
    <row r="8324" spans="1:20" ht="18.75" hidden="1" customHeight="1" x14ac:dyDescent="0.25">
      <c r="A8324" t="s">
        <v>3127</v>
      </c>
      <c r="B8324" t="s">
        <v>5</v>
      </c>
      <c r="C8324" t="s">
        <v>1913</v>
      </c>
      <c r="D8324" s="24">
        <v>12138</v>
      </c>
      <c r="E8324" t="s">
        <v>1754</v>
      </c>
      <c r="F8324" t="s">
        <v>1924</v>
      </c>
      <c r="G8324" t="s">
        <v>113</v>
      </c>
      <c r="H8324" t="s">
        <v>3166</v>
      </c>
      <c r="I8324" t="s">
        <v>1903</v>
      </c>
      <c r="J8324" t="s">
        <v>1919</v>
      </c>
      <c r="K8324" t="s">
        <v>1959</v>
      </c>
      <c r="L8324" s="24">
        <v>300</v>
      </c>
      <c r="M8324" s="25">
        <f>+VLOOKUP(E8324, TC!A:D, 4, FALSE())</f>
        <v>1.1425999980669466</v>
      </c>
      <c r="N8324" s="24">
        <f t="shared" si="650"/>
        <v>342.77999942008398</v>
      </c>
      <c r="O8324" t="str">
        <f t="shared" si="651"/>
        <v>FACTURA</v>
      </c>
      <c r="P8324" t="str">
        <f t="shared" si="652"/>
        <v>2025</v>
      </c>
      <c r="Q8324" t="str">
        <f t="shared" si="653"/>
        <v>06</v>
      </c>
      <c r="R8324" t="str">
        <f>+IFERROR(VLOOKUP(I8324, Listado!A:B, 2, FALSE()), "COMERCIALIZADORA INTERNACIONAL CARIBBEAN EXOTICS S A")</f>
        <v>LONDOÑO ECHEVERRI ALEJANDRA</v>
      </c>
      <c r="S8324" s="25">
        <f>+VLOOKUP(E8324, TC!A:D, 2, FALSE())</f>
        <v>4138.53</v>
      </c>
      <c r="T8324" t="str">
        <f t="shared" si="654"/>
        <v>EUR</v>
      </c>
    </row>
    <row r="8325" spans="1:20" ht="18.75" hidden="1" customHeight="1" x14ac:dyDescent="0.25">
      <c r="A8325" t="s">
        <v>3127</v>
      </c>
      <c r="B8325" t="s">
        <v>5</v>
      </c>
      <c r="C8325" t="s">
        <v>1913</v>
      </c>
      <c r="D8325" s="24">
        <v>12138</v>
      </c>
      <c r="E8325" t="s">
        <v>1754</v>
      </c>
      <c r="F8325" t="s">
        <v>1924</v>
      </c>
      <c r="G8325" t="s">
        <v>113</v>
      </c>
      <c r="H8325" t="s">
        <v>3166</v>
      </c>
      <c r="I8325" t="s">
        <v>1903</v>
      </c>
      <c r="J8325" t="s">
        <v>1919</v>
      </c>
      <c r="K8325" t="s">
        <v>1960</v>
      </c>
      <c r="L8325" s="24">
        <v>10.632</v>
      </c>
      <c r="M8325" s="25">
        <f>+VLOOKUP(E8325, TC!A:D, 4, FALSE())</f>
        <v>1.1425999980669466</v>
      </c>
      <c r="N8325" s="24">
        <f t="shared" si="650"/>
        <v>12.148123179447776</v>
      </c>
      <c r="O8325" t="str">
        <f t="shared" si="651"/>
        <v>FACTURA</v>
      </c>
      <c r="P8325" t="str">
        <f t="shared" si="652"/>
        <v>2025</v>
      </c>
      <c r="Q8325" t="str">
        <f t="shared" si="653"/>
        <v>06</v>
      </c>
      <c r="R8325" t="str">
        <f>+IFERROR(VLOOKUP(I8325, Listado!A:B, 2, FALSE()), "COMERCIALIZADORA INTERNACIONAL CARIBBEAN EXOTICS S A")</f>
        <v>LONDOÑO ECHEVERRI ALEJANDRA</v>
      </c>
      <c r="S8325" s="25">
        <f>+VLOOKUP(E8325, TC!A:D, 2, FALSE())</f>
        <v>4138.53</v>
      </c>
      <c r="T8325" t="str">
        <f t="shared" si="654"/>
        <v>EUR</v>
      </c>
    </row>
    <row r="8326" spans="1:20" ht="18.75" hidden="1" customHeight="1" x14ac:dyDescent="0.25">
      <c r="A8326" t="s">
        <v>3127</v>
      </c>
      <c r="B8326" t="s">
        <v>5</v>
      </c>
      <c r="C8326" t="s">
        <v>1913</v>
      </c>
      <c r="D8326" s="24">
        <v>12139</v>
      </c>
      <c r="E8326" t="s">
        <v>1754</v>
      </c>
      <c r="F8326" t="s">
        <v>128</v>
      </c>
      <c r="G8326" t="s">
        <v>110</v>
      </c>
      <c r="H8326" t="s">
        <v>3167</v>
      </c>
      <c r="I8326" t="s">
        <v>1850</v>
      </c>
      <c r="J8326" t="s">
        <v>1919</v>
      </c>
      <c r="K8326" t="s">
        <v>12</v>
      </c>
      <c r="L8326" s="24">
        <v>3840</v>
      </c>
      <c r="M8326" s="25">
        <f>+VLOOKUP(E8326, TC!A:D, 4, FALSE())</f>
        <v>1.1425999980669466</v>
      </c>
      <c r="N8326" s="24">
        <f t="shared" si="650"/>
        <v>3840</v>
      </c>
      <c r="O8326" t="str">
        <f t="shared" si="651"/>
        <v>FACTURA</v>
      </c>
      <c r="P8326" t="str">
        <f t="shared" si="652"/>
        <v>2025</v>
      </c>
      <c r="Q8326" t="str">
        <f t="shared" si="653"/>
        <v>06</v>
      </c>
      <c r="R8326" t="str">
        <f>+IFERROR(VLOOKUP(I8326, Listado!A:B, 2, FALSE()), "COMERCIALIZADORA INTERNACIONAL CARIBBEAN EXOTICS S A")</f>
        <v>PEREZ MEJIA MARIA PAULINA</v>
      </c>
      <c r="S8326" s="25">
        <f>+VLOOKUP(E8326, TC!A:D, 2, FALSE())</f>
        <v>4138.53</v>
      </c>
      <c r="T8326" t="str">
        <f t="shared" si="654"/>
        <v>USD</v>
      </c>
    </row>
    <row r="8327" spans="1:20" ht="18.75" hidden="1" customHeight="1" x14ac:dyDescent="0.25">
      <c r="A8327" t="s">
        <v>3127</v>
      </c>
      <c r="B8327" t="s">
        <v>5</v>
      </c>
      <c r="C8327" t="s">
        <v>1913</v>
      </c>
      <c r="D8327" s="24">
        <v>12139</v>
      </c>
      <c r="E8327" t="s">
        <v>1754</v>
      </c>
      <c r="F8327" t="s">
        <v>128</v>
      </c>
      <c r="G8327" t="s">
        <v>110</v>
      </c>
      <c r="H8327" t="s">
        <v>3167</v>
      </c>
      <c r="I8327" t="s">
        <v>1850</v>
      </c>
      <c r="J8327" t="s">
        <v>1919</v>
      </c>
      <c r="K8327" t="s">
        <v>13</v>
      </c>
      <c r="L8327" s="24">
        <v>3840</v>
      </c>
      <c r="M8327" s="25">
        <f>+VLOOKUP(E8327, TC!A:D, 4, FALSE())</f>
        <v>1.1425999980669466</v>
      </c>
      <c r="N8327" s="24">
        <f t="shared" si="650"/>
        <v>3840</v>
      </c>
      <c r="O8327" t="str">
        <f t="shared" si="651"/>
        <v>FACTURA</v>
      </c>
      <c r="P8327" t="str">
        <f t="shared" si="652"/>
        <v>2025</v>
      </c>
      <c r="Q8327" t="str">
        <f t="shared" si="653"/>
        <v>06</v>
      </c>
      <c r="R8327" t="str">
        <f>+IFERROR(VLOOKUP(I8327, Listado!A:B, 2, FALSE()), "COMERCIALIZADORA INTERNACIONAL CARIBBEAN EXOTICS S A")</f>
        <v>PEREZ MEJIA MARIA PAULINA</v>
      </c>
      <c r="S8327" s="25">
        <f>+VLOOKUP(E8327, TC!A:D, 2, FALSE())</f>
        <v>4138.53</v>
      </c>
      <c r="T8327" t="str">
        <f t="shared" si="654"/>
        <v>USD</v>
      </c>
    </row>
    <row r="8328" spans="1:20" ht="18.75" hidden="1" customHeight="1" x14ac:dyDescent="0.25">
      <c r="A8328" t="s">
        <v>3127</v>
      </c>
      <c r="B8328" t="s">
        <v>5</v>
      </c>
      <c r="C8328" t="s">
        <v>1913</v>
      </c>
      <c r="D8328" s="24">
        <v>12139</v>
      </c>
      <c r="E8328" t="s">
        <v>1754</v>
      </c>
      <c r="F8328" t="s">
        <v>128</v>
      </c>
      <c r="G8328" t="s">
        <v>110</v>
      </c>
      <c r="H8328" t="s">
        <v>3167</v>
      </c>
      <c r="I8328" t="s">
        <v>1850</v>
      </c>
      <c r="J8328" t="s">
        <v>1919</v>
      </c>
      <c r="K8328" t="s">
        <v>31</v>
      </c>
      <c r="L8328" s="24">
        <v>15456</v>
      </c>
      <c r="M8328" s="25">
        <f>+VLOOKUP(E8328, TC!A:D, 4, FALSE())</f>
        <v>1.1425999980669466</v>
      </c>
      <c r="N8328" s="24">
        <f t="shared" si="650"/>
        <v>15456</v>
      </c>
      <c r="O8328" t="str">
        <f t="shared" si="651"/>
        <v>FACTURA</v>
      </c>
      <c r="P8328" t="str">
        <f t="shared" si="652"/>
        <v>2025</v>
      </c>
      <c r="Q8328" t="str">
        <f t="shared" si="653"/>
        <v>06</v>
      </c>
      <c r="R8328" t="str">
        <f>+IFERROR(VLOOKUP(I8328, Listado!A:B, 2, FALSE()), "COMERCIALIZADORA INTERNACIONAL CARIBBEAN EXOTICS S A")</f>
        <v>PEREZ MEJIA MARIA PAULINA</v>
      </c>
      <c r="S8328" s="25">
        <f>+VLOOKUP(E8328, TC!A:D, 2, FALSE())</f>
        <v>4138.53</v>
      </c>
      <c r="T8328" t="str">
        <f t="shared" si="654"/>
        <v>USD</v>
      </c>
    </row>
    <row r="8329" spans="1:20" ht="18.75" hidden="1" customHeight="1" x14ac:dyDescent="0.25">
      <c r="A8329" t="s">
        <v>3127</v>
      </c>
      <c r="B8329" t="s">
        <v>5</v>
      </c>
      <c r="C8329" t="s">
        <v>1913</v>
      </c>
      <c r="D8329" s="24">
        <v>12139</v>
      </c>
      <c r="E8329" t="s">
        <v>1754</v>
      </c>
      <c r="F8329" t="s">
        <v>128</v>
      </c>
      <c r="G8329" t="s">
        <v>110</v>
      </c>
      <c r="H8329" t="s">
        <v>3167</v>
      </c>
      <c r="I8329" t="s">
        <v>1850</v>
      </c>
      <c r="J8329" t="s">
        <v>1919</v>
      </c>
      <c r="K8329" t="s">
        <v>53</v>
      </c>
      <c r="L8329" s="24">
        <v>2470</v>
      </c>
      <c r="M8329" s="25">
        <f>+VLOOKUP(E8329, TC!A:D, 4, FALSE())</f>
        <v>1.1425999980669466</v>
      </c>
      <c r="N8329" s="24">
        <f t="shared" si="650"/>
        <v>2470</v>
      </c>
      <c r="O8329" t="str">
        <f t="shared" si="651"/>
        <v>FACTURA</v>
      </c>
      <c r="P8329" t="str">
        <f t="shared" si="652"/>
        <v>2025</v>
      </c>
      <c r="Q8329" t="str">
        <f t="shared" si="653"/>
        <v>06</v>
      </c>
      <c r="R8329" t="str">
        <f>+IFERROR(VLOOKUP(I8329, Listado!A:B, 2, FALSE()), "COMERCIALIZADORA INTERNACIONAL CARIBBEAN EXOTICS S A")</f>
        <v>PEREZ MEJIA MARIA PAULINA</v>
      </c>
      <c r="S8329" s="25">
        <f>+VLOOKUP(E8329, TC!A:D, 2, FALSE())</f>
        <v>4138.53</v>
      </c>
      <c r="T8329" t="str">
        <f t="shared" si="654"/>
        <v>USD</v>
      </c>
    </row>
    <row r="8330" spans="1:20" ht="18.75" hidden="1" customHeight="1" x14ac:dyDescent="0.25">
      <c r="A8330" t="s">
        <v>3127</v>
      </c>
      <c r="B8330" t="s">
        <v>5</v>
      </c>
      <c r="C8330" t="s">
        <v>1913</v>
      </c>
      <c r="D8330" s="24">
        <v>12139</v>
      </c>
      <c r="E8330" t="s">
        <v>1754</v>
      </c>
      <c r="F8330" t="s">
        <v>128</v>
      </c>
      <c r="G8330" t="s">
        <v>110</v>
      </c>
      <c r="H8330" t="s">
        <v>3167</v>
      </c>
      <c r="I8330" t="s">
        <v>1850</v>
      </c>
      <c r="J8330" t="s">
        <v>1919</v>
      </c>
      <c r="K8330" t="s">
        <v>34</v>
      </c>
      <c r="L8330" s="24">
        <v>3584</v>
      </c>
      <c r="M8330" s="25">
        <f>+VLOOKUP(E8330, TC!A:D, 4, FALSE())</f>
        <v>1.1425999980669466</v>
      </c>
      <c r="N8330" s="24">
        <f t="shared" si="650"/>
        <v>3584</v>
      </c>
      <c r="O8330" t="str">
        <f t="shared" si="651"/>
        <v>FACTURA</v>
      </c>
      <c r="P8330" t="str">
        <f t="shared" si="652"/>
        <v>2025</v>
      </c>
      <c r="Q8330" t="str">
        <f t="shared" si="653"/>
        <v>06</v>
      </c>
      <c r="R8330" t="str">
        <f>+IFERROR(VLOOKUP(I8330, Listado!A:B, 2, FALSE()), "COMERCIALIZADORA INTERNACIONAL CARIBBEAN EXOTICS S A")</f>
        <v>PEREZ MEJIA MARIA PAULINA</v>
      </c>
      <c r="S8330" s="25">
        <f>+VLOOKUP(E8330, TC!A:D, 2, FALSE())</f>
        <v>4138.53</v>
      </c>
      <c r="T8330" t="str">
        <f t="shared" si="654"/>
        <v>USD</v>
      </c>
    </row>
    <row r="8331" spans="1:20" ht="18.75" hidden="1" customHeight="1" x14ac:dyDescent="0.25">
      <c r="A8331" t="s">
        <v>3127</v>
      </c>
      <c r="B8331" t="s">
        <v>5</v>
      </c>
      <c r="C8331" t="s">
        <v>1913</v>
      </c>
      <c r="D8331" s="24">
        <v>12140</v>
      </c>
      <c r="E8331" t="s">
        <v>1754</v>
      </c>
      <c r="F8331" t="s">
        <v>1924</v>
      </c>
      <c r="G8331" t="s">
        <v>112</v>
      </c>
      <c r="H8331" t="s">
        <v>3168</v>
      </c>
      <c r="I8331" t="s">
        <v>1893</v>
      </c>
      <c r="J8331" t="s">
        <v>1919</v>
      </c>
      <c r="K8331" t="s">
        <v>66</v>
      </c>
      <c r="L8331" s="24">
        <v>1779.3720000000001</v>
      </c>
      <c r="M8331" s="25">
        <f>+VLOOKUP(E8331, TC!A:D, 4, FALSE())</f>
        <v>1.1425999980669466</v>
      </c>
      <c r="N8331" s="24">
        <f t="shared" si="650"/>
        <v>2033.110443760379</v>
      </c>
      <c r="O8331" t="str">
        <f t="shared" si="651"/>
        <v>FACTURA</v>
      </c>
      <c r="P8331" t="str">
        <f t="shared" si="652"/>
        <v>2025</v>
      </c>
      <c r="Q8331" t="str">
        <f t="shared" si="653"/>
        <v>06</v>
      </c>
      <c r="R8331" t="str">
        <f>+IFERROR(VLOOKUP(I8331, Listado!A:B, 2, FALSE()), "COMERCIALIZADORA INTERNACIONAL CARIBBEAN EXOTICS S A")</f>
        <v>HINCAPIE CONTRERAS ERIKA STEFANIA</v>
      </c>
      <c r="S8331" s="25">
        <f>+VLOOKUP(E8331, TC!A:D, 2, FALSE())</f>
        <v>4138.53</v>
      </c>
      <c r="T8331" t="str">
        <f t="shared" si="654"/>
        <v>EUR</v>
      </c>
    </row>
    <row r="8332" spans="1:20" ht="18.75" hidden="1" customHeight="1" x14ac:dyDescent="0.25">
      <c r="A8332" t="s">
        <v>3127</v>
      </c>
      <c r="B8332" t="s">
        <v>5</v>
      </c>
      <c r="C8332" t="s">
        <v>1913</v>
      </c>
      <c r="D8332" s="24">
        <v>12140</v>
      </c>
      <c r="E8332" t="s">
        <v>1754</v>
      </c>
      <c r="F8332" t="s">
        <v>1924</v>
      </c>
      <c r="G8332" t="s">
        <v>112</v>
      </c>
      <c r="H8332" t="s">
        <v>3168</v>
      </c>
      <c r="I8332" t="s">
        <v>1893</v>
      </c>
      <c r="J8332" t="s">
        <v>1919</v>
      </c>
      <c r="K8332" t="s">
        <v>67</v>
      </c>
      <c r="L8332" s="24">
        <v>1709.3720000000001</v>
      </c>
      <c r="M8332" s="25">
        <f>+VLOOKUP(E8332, TC!A:D, 4, FALSE())</f>
        <v>1.1425999980669466</v>
      </c>
      <c r="N8332" s="24">
        <f t="shared" si="650"/>
        <v>1953.1284438956927</v>
      </c>
      <c r="O8332" t="str">
        <f t="shared" si="651"/>
        <v>FACTURA</v>
      </c>
      <c r="P8332" t="str">
        <f t="shared" si="652"/>
        <v>2025</v>
      </c>
      <c r="Q8332" t="str">
        <f t="shared" si="653"/>
        <v>06</v>
      </c>
      <c r="R8332" t="str">
        <f>+IFERROR(VLOOKUP(I8332, Listado!A:B, 2, FALSE()), "COMERCIALIZADORA INTERNACIONAL CARIBBEAN EXOTICS S A")</f>
        <v>HINCAPIE CONTRERAS ERIKA STEFANIA</v>
      </c>
      <c r="S8332" s="25">
        <f>+VLOOKUP(E8332, TC!A:D, 2, FALSE())</f>
        <v>4138.53</v>
      </c>
      <c r="T8332" t="str">
        <f t="shared" si="654"/>
        <v>EUR</v>
      </c>
    </row>
    <row r="8333" spans="1:20" ht="18.75" hidden="1" customHeight="1" x14ac:dyDescent="0.25">
      <c r="A8333" t="s">
        <v>3127</v>
      </c>
      <c r="B8333" t="s">
        <v>5</v>
      </c>
      <c r="C8333" t="s">
        <v>1913</v>
      </c>
      <c r="D8333" s="24">
        <v>12140</v>
      </c>
      <c r="E8333" t="s">
        <v>1754</v>
      </c>
      <c r="F8333" t="s">
        <v>1924</v>
      </c>
      <c r="G8333" t="s">
        <v>112</v>
      </c>
      <c r="H8333" t="s">
        <v>3168</v>
      </c>
      <c r="I8333" t="s">
        <v>1893</v>
      </c>
      <c r="J8333" t="s">
        <v>1919</v>
      </c>
      <c r="K8333" t="s">
        <v>1959</v>
      </c>
      <c r="L8333" s="24">
        <v>600</v>
      </c>
      <c r="M8333" s="25">
        <f>+VLOOKUP(E8333, TC!A:D, 4, FALSE())</f>
        <v>1.1425999980669466</v>
      </c>
      <c r="N8333" s="24">
        <f t="shared" si="650"/>
        <v>685.55999884016796</v>
      </c>
      <c r="O8333" t="str">
        <f t="shared" si="651"/>
        <v>FACTURA</v>
      </c>
      <c r="P8333" t="str">
        <f t="shared" si="652"/>
        <v>2025</v>
      </c>
      <c r="Q8333" t="str">
        <f t="shared" si="653"/>
        <v>06</v>
      </c>
      <c r="R8333" t="str">
        <f>+IFERROR(VLOOKUP(I8333, Listado!A:B, 2, FALSE()), "COMERCIALIZADORA INTERNACIONAL CARIBBEAN EXOTICS S A")</f>
        <v>HINCAPIE CONTRERAS ERIKA STEFANIA</v>
      </c>
      <c r="S8333" s="25">
        <f>+VLOOKUP(E8333, TC!A:D, 2, FALSE())</f>
        <v>4138.53</v>
      </c>
      <c r="T8333" t="str">
        <f t="shared" si="654"/>
        <v>EUR</v>
      </c>
    </row>
    <row r="8334" spans="1:20" ht="18.75" hidden="1" customHeight="1" x14ac:dyDescent="0.25">
      <c r="A8334" t="s">
        <v>3127</v>
      </c>
      <c r="B8334" t="s">
        <v>5</v>
      </c>
      <c r="C8334" t="s">
        <v>1913</v>
      </c>
      <c r="D8334" s="24">
        <v>12140</v>
      </c>
      <c r="E8334" t="s">
        <v>1754</v>
      </c>
      <c r="F8334" t="s">
        <v>1924</v>
      </c>
      <c r="G8334" t="s">
        <v>112</v>
      </c>
      <c r="H8334" t="s">
        <v>3168</v>
      </c>
      <c r="I8334" t="s">
        <v>1893</v>
      </c>
      <c r="J8334" t="s">
        <v>1919</v>
      </c>
      <c r="K8334" t="s">
        <v>1960</v>
      </c>
      <c r="L8334" s="24">
        <v>41.256</v>
      </c>
      <c r="M8334" s="25">
        <f>+VLOOKUP(E8334, TC!A:D, 4, FALSE())</f>
        <v>1.1425999980669466</v>
      </c>
      <c r="N8334" s="24">
        <f t="shared" si="650"/>
        <v>47.139105520249949</v>
      </c>
      <c r="O8334" t="str">
        <f t="shared" si="651"/>
        <v>FACTURA</v>
      </c>
      <c r="P8334" t="str">
        <f t="shared" si="652"/>
        <v>2025</v>
      </c>
      <c r="Q8334" t="str">
        <f t="shared" si="653"/>
        <v>06</v>
      </c>
      <c r="R8334" t="str">
        <f>+IFERROR(VLOOKUP(I8334, Listado!A:B, 2, FALSE()), "COMERCIALIZADORA INTERNACIONAL CARIBBEAN EXOTICS S A")</f>
        <v>HINCAPIE CONTRERAS ERIKA STEFANIA</v>
      </c>
      <c r="S8334" s="25">
        <f>+VLOOKUP(E8334, TC!A:D, 2, FALSE())</f>
        <v>4138.53</v>
      </c>
      <c r="T8334" t="str">
        <f t="shared" si="654"/>
        <v>EUR</v>
      </c>
    </row>
    <row r="8335" spans="1:20" ht="18.75" hidden="1" customHeight="1" x14ac:dyDescent="0.25">
      <c r="A8335" t="s">
        <v>3127</v>
      </c>
      <c r="B8335" t="s">
        <v>5</v>
      </c>
      <c r="C8335" t="s">
        <v>1913</v>
      </c>
      <c r="D8335" s="24">
        <v>12141</v>
      </c>
      <c r="E8335" t="s">
        <v>1754</v>
      </c>
      <c r="F8335" t="s">
        <v>1924</v>
      </c>
      <c r="G8335" t="s">
        <v>108</v>
      </c>
      <c r="H8335" t="s">
        <v>3169</v>
      </c>
      <c r="I8335" t="s">
        <v>1860</v>
      </c>
      <c r="J8335" t="s">
        <v>1926</v>
      </c>
      <c r="K8335" t="s">
        <v>68</v>
      </c>
      <c r="L8335" s="24">
        <v>3047.36</v>
      </c>
      <c r="M8335" s="25">
        <f>+VLOOKUP(E8335, TC!A:D, 4, FALSE())</f>
        <v>1.1425999980669466</v>
      </c>
      <c r="N8335" s="24">
        <f t="shared" si="650"/>
        <v>3481.9135301092906</v>
      </c>
      <c r="O8335" t="str">
        <f t="shared" si="651"/>
        <v>FACTURA</v>
      </c>
      <c r="P8335" t="str">
        <f t="shared" si="652"/>
        <v>2025</v>
      </c>
      <c r="Q8335" t="str">
        <f t="shared" si="653"/>
        <v>06</v>
      </c>
      <c r="R8335" t="str">
        <f>+IFERROR(VLOOKUP(I8335, Listado!A:B, 2, FALSE()), "COMERCIALIZADORA INTERNACIONAL CARIBBEAN EXOTICS S A")</f>
        <v>PIEDRAHITA PEREZ MARIANA</v>
      </c>
      <c r="S8335" s="25">
        <f>+VLOOKUP(E8335, TC!A:D, 2, FALSE())</f>
        <v>4138.53</v>
      </c>
      <c r="T8335" t="str">
        <f t="shared" si="654"/>
        <v>EUR</v>
      </c>
    </row>
    <row r="8336" spans="1:20" ht="18.75" hidden="1" customHeight="1" x14ac:dyDescent="0.25">
      <c r="A8336" t="s">
        <v>3127</v>
      </c>
      <c r="B8336" t="s">
        <v>5</v>
      </c>
      <c r="C8336" t="s">
        <v>1913</v>
      </c>
      <c r="D8336" s="24">
        <v>12141</v>
      </c>
      <c r="E8336" t="s">
        <v>1754</v>
      </c>
      <c r="F8336" t="s">
        <v>1924</v>
      </c>
      <c r="G8336" t="s">
        <v>108</v>
      </c>
      <c r="H8336" t="s">
        <v>3169</v>
      </c>
      <c r="I8336" t="s">
        <v>1860</v>
      </c>
      <c r="J8336" t="s">
        <v>1926</v>
      </c>
      <c r="K8336" t="s">
        <v>1959</v>
      </c>
      <c r="L8336" s="24">
        <v>300</v>
      </c>
      <c r="M8336" s="25">
        <f>+VLOOKUP(E8336, TC!A:D, 4, FALSE())</f>
        <v>1.1425999980669466</v>
      </c>
      <c r="N8336" s="24">
        <f t="shared" si="650"/>
        <v>342.77999942008398</v>
      </c>
      <c r="O8336" t="str">
        <f t="shared" si="651"/>
        <v>FACTURA</v>
      </c>
      <c r="P8336" t="str">
        <f t="shared" si="652"/>
        <v>2025</v>
      </c>
      <c r="Q8336" t="str">
        <f t="shared" si="653"/>
        <v>06</v>
      </c>
      <c r="R8336" t="str">
        <f>+IFERROR(VLOOKUP(I8336, Listado!A:B, 2, FALSE()), "COMERCIALIZADORA INTERNACIONAL CARIBBEAN EXOTICS S A")</f>
        <v>PIEDRAHITA PEREZ MARIANA</v>
      </c>
      <c r="S8336" s="25">
        <f>+VLOOKUP(E8336, TC!A:D, 2, FALSE())</f>
        <v>4138.53</v>
      </c>
      <c r="T8336" t="str">
        <f t="shared" si="654"/>
        <v>EUR</v>
      </c>
    </row>
    <row r="8337" spans="1:20" ht="18.75" hidden="1" customHeight="1" x14ac:dyDescent="0.25">
      <c r="A8337" t="s">
        <v>3127</v>
      </c>
      <c r="B8337" t="s">
        <v>5</v>
      </c>
      <c r="C8337" t="s">
        <v>1913</v>
      </c>
      <c r="D8337" s="24">
        <v>12141</v>
      </c>
      <c r="E8337" t="s">
        <v>1754</v>
      </c>
      <c r="F8337" t="s">
        <v>1924</v>
      </c>
      <c r="G8337" t="s">
        <v>108</v>
      </c>
      <c r="H8337" t="s">
        <v>3169</v>
      </c>
      <c r="I8337" t="s">
        <v>1860</v>
      </c>
      <c r="J8337" t="s">
        <v>1926</v>
      </c>
      <c r="K8337" t="s">
        <v>1960</v>
      </c>
      <c r="L8337" s="24">
        <v>44.64</v>
      </c>
      <c r="M8337" s="25">
        <f>+VLOOKUP(E8337, TC!A:D, 4, FALSE())</f>
        <v>1.1425999980669466</v>
      </c>
      <c r="N8337" s="24">
        <f t="shared" si="650"/>
        <v>51.005663913708496</v>
      </c>
      <c r="O8337" t="str">
        <f t="shared" si="651"/>
        <v>FACTURA</v>
      </c>
      <c r="P8337" t="str">
        <f t="shared" si="652"/>
        <v>2025</v>
      </c>
      <c r="Q8337" t="str">
        <f t="shared" si="653"/>
        <v>06</v>
      </c>
      <c r="R8337" t="str">
        <f>+IFERROR(VLOOKUP(I8337, Listado!A:B, 2, FALSE()), "COMERCIALIZADORA INTERNACIONAL CARIBBEAN EXOTICS S A")</f>
        <v>PIEDRAHITA PEREZ MARIANA</v>
      </c>
      <c r="S8337" s="25">
        <f>+VLOOKUP(E8337, TC!A:D, 2, FALSE())</f>
        <v>4138.53</v>
      </c>
      <c r="T8337" t="str">
        <f t="shared" si="654"/>
        <v>EUR</v>
      </c>
    </row>
    <row r="8338" spans="1:20" ht="18.75" hidden="1" customHeight="1" x14ac:dyDescent="0.25">
      <c r="A8338" t="s">
        <v>3127</v>
      </c>
      <c r="B8338" t="s">
        <v>5</v>
      </c>
      <c r="C8338" t="s">
        <v>1913</v>
      </c>
      <c r="D8338" s="24">
        <v>12142</v>
      </c>
      <c r="E8338" t="s">
        <v>1754</v>
      </c>
      <c r="F8338" t="s">
        <v>1924</v>
      </c>
      <c r="G8338" t="s">
        <v>110</v>
      </c>
      <c r="H8338" t="s">
        <v>3170</v>
      </c>
      <c r="I8338" t="s">
        <v>1864</v>
      </c>
      <c r="J8338" t="s">
        <v>1919</v>
      </c>
      <c r="K8338" t="s">
        <v>48</v>
      </c>
      <c r="L8338" s="24">
        <v>128.21199999999999</v>
      </c>
      <c r="M8338" s="25">
        <f>+VLOOKUP(E8338, TC!A:D, 4, FALSE())</f>
        <v>1.1425999980669466</v>
      </c>
      <c r="N8338" s="24">
        <f t="shared" si="650"/>
        <v>146.49503095215934</v>
      </c>
      <c r="O8338" t="str">
        <f t="shared" si="651"/>
        <v>FACTURA</v>
      </c>
      <c r="P8338" t="str">
        <f t="shared" si="652"/>
        <v>2025</v>
      </c>
      <c r="Q8338" t="str">
        <f t="shared" si="653"/>
        <v>06</v>
      </c>
      <c r="R8338" t="str">
        <f>+IFERROR(VLOOKUP(I8338, Listado!A:B, 2, FALSE()), "COMERCIALIZADORA INTERNACIONAL CARIBBEAN EXOTICS S A")</f>
        <v>PEREZ MEJIA MARIA PAULINA</v>
      </c>
      <c r="S8338" s="25">
        <f>+VLOOKUP(E8338, TC!A:D, 2, FALSE())</f>
        <v>4138.53</v>
      </c>
      <c r="T8338" t="str">
        <f t="shared" si="654"/>
        <v>EUR</v>
      </c>
    </row>
    <row r="8339" spans="1:20" ht="18.75" hidden="1" customHeight="1" x14ac:dyDescent="0.25">
      <c r="A8339" t="s">
        <v>3127</v>
      </c>
      <c r="B8339" t="s">
        <v>5</v>
      </c>
      <c r="C8339" t="s">
        <v>1913</v>
      </c>
      <c r="D8339" s="24">
        <v>12142</v>
      </c>
      <c r="E8339" t="s">
        <v>1754</v>
      </c>
      <c r="F8339" t="s">
        <v>1924</v>
      </c>
      <c r="G8339" t="s">
        <v>110</v>
      </c>
      <c r="H8339" t="s">
        <v>3170</v>
      </c>
      <c r="I8339" t="s">
        <v>1864</v>
      </c>
      <c r="J8339" t="s">
        <v>1919</v>
      </c>
      <c r="K8339" t="s">
        <v>48</v>
      </c>
      <c r="L8339" s="24">
        <v>35.427</v>
      </c>
      <c r="M8339" s="25">
        <f>+VLOOKUP(E8339, TC!A:D, 4, FALSE())</f>
        <v>1.1425999980669466</v>
      </c>
      <c r="N8339" s="24">
        <f t="shared" si="650"/>
        <v>40.478890131517716</v>
      </c>
      <c r="O8339" t="str">
        <f t="shared" si="651"/>
        <v>FACTURA</v>
      </c>
      <c r="P8339" t="str">
        <f t="shared" si="652"/>
        <v>2025</v>
      </c>
      <c r="Q8339" t="str">
        <f t="shared" si="653"/>
        <v>06</v>
      </c>
      <c r="R8339" t="str">
        <f>+IFERROR(VLOOKUP(I8339, Listado!A:B, 2, FALSE()), "COMERCIALIZADORA INTERNACIONAL CARIBBEAN EXOTICS S A")</f>
        <v>PEREZ MEJIA MARIA PAULINA</v>
      </c>
      <c r="S8339" s="25">
        <f>+VLOOKUP(E8339, TC!A:D, 2, FALSE())</f>
        <v>4138.53</v>
      </c>
      <c r="T8339" t="str">
        <f t="shared" si="654"/>
        <v>EUR</v>
      </c>
    </row>
    <row r="8340" spans="1:20" ht="18.75" hidden="1" customHeight="1" x14ac:dyDescent="0.25">
      <c r="A8340" t="s">
        <v>3127</v>
      </c>
      <c r="B8340" t="s">
        <v>5</v>
      </c>
      <c r="C8340" t="s">
        <v>1913</v>
      </c>
      <c r="D8340" s="24">
        <v>12142</v>
      </c>
      <c r="E8340" t="s">
        <v>1754</v>
      </c>
      <c r="F8340" t="s">
        <v>1924</v>
      </c>
      <c r="G8340" t="s">
        <v>110</v>
      </c>
      <c r="H8340" t="s">
        <v>3170</v>
      </c>
      <c r="I8340" t="s">
        <v>1864</v>
      </c>
      <c r="J8340" t="s">
        <v>1919</v>
      </c>
      <c r="K8340" t="s">
        <v>48</v>
      </c>
      <c r="L8340" s="24">
        <v>170.387</v>
      </c>
      <c r="M8340" s="25">
        <f>+VLOOKUP(E8340, TC!A:D, 4, FALSE())</f>
        <v>1.1425999980669466</v>
      </c>
      <c r="N8340" s="24">
        <f t="shared" si="650"/>
        <v>194.68418587063283</v>
      </c>
      <c r="O8340" t="str">
        <f t="shared" si="651"/>
        <v>FACTURA</v>
      </c>
      <c r="P8340" t="str">
        <f t="shared" si="652"/>
        <v>2025</v>
      </c>
      <c r="Q8340" t="str">
        <f t="shared" si="653"/>
        <v>06</v>
      </c>
      <c r="R8340" t="str">
        <f>+IFERROR(VLOOKUP(I8340, Listado!A:B, 2, FALSE()), "COMERCIALIZADORA INTERNACIONAL CARIBBEAN EXOTICS S A")</f>
        <v>PEREZ MEJIA MARIA PAULINA</v>
      </c>
      <c r="S8340" s="25">
        <f>+VLOOKUP(E8340, TC!A:D, 2, FALSE())</f>
        <v>4138.53</v>
      </c>
      <c r="T8340" t="str">
        <f t="shared" si="654"/>
        <v>EUR</v>
      </c>
    </row>
    <row r="8341" spans="1:20" ht="18.75" hidden="1" customHeight="1" x14ac:dyDescent="0.25">
      <c r="A8341" t="s">
        <v>3127</v>
      </c>
      <c r="B8341" t="s">
        <v>5</v>
      </c>
      <c r="C8341" t="s">
        <v>1913</v>
      </c>
      <c r="D8341" s="24">
        <v>12142</v>
      </c>
      <c r="E8341" t="s">
        <v>1754</v>
      </c>
      <c r="F8341" t="s">
        <v>1924</v>
      </c>
      <c r="G8341" t="s">
        <v>110</v>
      </c>
      <c r="H8341" t="s">
        <v>3170</v>
      </c>
      <c r="I8341" t="s">
        <v>1864</v>
      </c>
      <c r="J8341" t="s">
        <v>1919</v>
      </c>
      <c r="K8341" t="s">
        <v>48</v>
      </c>
      <c r="L8341" s="24">
        <v>114.71599999999999</v>
      </c>
      <c r="M8341" s="25">
        <f>+VLOOKUP(E8341, TC!A:D, 4, FALSE())</f>
        <v>1.1425999980669466</v>
      </c>
      <c r="N8341" s="24">
        <f t="shared" si="650"/>
        <v>131.07450137824785</v>
      </c>
      <c r="O8341" t="str">
        <f t="shared" si="651"/>
        <v>FACTURA</v>
      </c>
      <c r="P8341" t="str">
        <f t="shared" si="652"/>
        <v>2025</v>
      </c>
      <c r="Q8341" t="str">
        <f t="shared" si="653"/>
        <v>06</v>
      </c>
      <c r="R8341" t="str">
        <f>+IFERROR(VLOOKUP(I8341, Listado!A:B, 2, FALSE()), "COMERCIALIZADORA INTERNACIONAL CARIBBEAN EXOTICS S A")</f>
        <v>PEREZ MEJIA MARIA PAULINA</v>
      </c>
      <c r="S8341" s="25">
        <f>+VLOOKUP(E8341, TC!A:D, 2, FALSE())</f>
        <v>4138.53</v>
      </c>
      <c r="T8341" t="str">
        <f t="shared" si="654"/>
        <v>EUR</v>
      </c>
    </row>
    <row r="8342" spans="1:20" ht="18.75" hidden="1" customHeight="1" x14ac:dyDescent="0.25">
      <c r="A8342" t="s">
        <v>3127</v>
      </c>
      <c r="B8342" t="s">
        <v>5</v>
      </c>
      <c r="C8342" t="s">
        <v>1913</v>
      </c>
      <c r="D8342" s="24">
        <v>12142</v>
      </c>
      <c r="E8342" t="s">
        <v>1754</v>
      </c>
      <c r="F8342" t="s">
        <v>1924</v>
      </c>
      <c r="G8342" t="s">
        <v>110</v>
      </c>
      <c r="H8342" t="s">
        <v>3170</v>
      </c>
      <c r="I8342" t="s">
        <v>1864</v>
      </c>
      <c r="J8342" t="s">
        <v>1919</v>
      </c>
      <c r="K8342" t="s">
        <v>48</v>
      </c>
      <c r="L8342" s="24">
        <v>23.617999999999999</v>
      </c>
      <c r="M8342" s="25">
        <f>+VLOOKUP(E8342, TC!A:D, 4, FALSE())</f>
        <v>1.1425999980669466</v>
      </c>
      <c r="N8342" s="24">
        <f t="shared" si="650"/>
        <v>26.985926754345144</v>
      </c>
      <c r="O8342" t="str">
        <f t="shared" si="651"/>
        <v>FACTURA</v>
      </c>
      <c r="P8342" t="str">
        <f t="shared" si="652"/>
        <v>2025</v>
      </c>
      <c r="Q8342" t="str">
        <f t="shared" si="653"/>
        <v>06</v>
      </c>
      <c r="R8342" t="str">
        <f>+IFERROR(VLOOKUP(I8342, Listado!A:B, 2, FALSE()), "COMERCIALIZADORA INTERNACIONAL CARIBBEAN EXOTICS S A")</f>
        <v>PEREZ MEJIA MARIA PAULINA</v>
      </c>
      <c r="S8342" s="25">
        <f>+VLOOKUP(E8342, TC!A:D, 2, FALSE())</f>
        <v>4138.53</v>
      </c>
      <c r="T8342" t="str">
        <f t="shared" si="654"/>
        <v>EUR</v>
      </c>
    </row>
    <row r="8343" spans="1:20" ht="18.75" hidden="1" customHeight="1" x14ac:dyDescent="0.25">
      <c r="A8343" t="s">
        <v>3127</v>
      </c>
      <c r="B8343" t="s">
        <v>5</v>
      </c>
      <c r="C8343" t="s">
        <v>1913</v>
      </c>
      <c r="D8343" s="24">
        <v>12142</v>
      </c>
      <c r="E8343" t="s">
        <v>1754</v>
      </c>
      <c r="F8343" t="s">
        <v>1924</v>
      </c>
      <c r="G8343" t="s">
        <v>110</v>
      </c>
      <c r="H8343" t="s">
        <v>3170</v>
      </c>
      <c r="I8343" t="s">
        <v>1864</v>
      </c>
      <c r="J8343" t="s">
        <v>1919</v>
      </c>
      <c r="K8343" t="s">
        <v>1959</v>
      </c>
      <c r="L8343" s="24">
        <v>335</v>
      </c>
      <c r="M8343" s="25">
        <f>+VLOOKUP(E8343, TC!A:D, 4, FALSE())</f>
        <v>1.1425999980669466</v>
      </c>
      <c r="N8343" s="24">
        <f t="shared" si="650"/>
        <v>382.77099935242711</v>
      </c>
      <c r="O8343" t="str">
        <f t="shared" si="651"/>
        <v>FACTURA</v>
      </c>
      <c r="P8343" t="str">
        <f t="shared" si="652"/>
        <v>2025</v>
      </c>
      <c r="Q8343" t="str">
        <f t="shared" si="653"/>
        <v>06</v>
      </c>
      <c r="R8343" t="str">
        <f>+IFERROR(VLOOKUP(I8343, Listado!A:B, 2, FALSE()), "COMERCIALIZADORA INTERNACIONAL CARIBBEAN EXOTICS S A")</f>
        <v>PEREZ MEJIA MARIA PAULINA</v>
      </c>
      <c r="S8343" s="25">
        <f>+VLOOKUP(E8343, TC!A:D, 2, FALSE())</f>
        <v>4138.53</v>
      </c>
      <c r="T8343" t="str">
        <f t="shared" si="654"/>
        <v>EUR</v>
      </c>
    </row>
    <row r="8344" spans="1:20" ht="18.75" hidden="1" customHeight="1" x14ac:dyDescent="0.25">
      <c r="A8344" t="s">
        <v>3127</v>
      </c>
      <c r="B8344" t="s">
        <v>5</v>
      </c>
      <c r="C8344" t="s">
        <v>1913</v>
      </c>
      <c r="D8344" s="24">
        <v>12142</v>
      </c>
      <c r="E8344" t="s">
        <v>1754</v>
      </c>
      <c r="F8344" t="s">
        <v>1924</v>
      </c>
      <c r="G8344" t="s">
        <v>110</v>
      </c>
      <c r="H8344" t="s">
        <v>3170</v>
      </c>
      <c r="I8344" t="s">
        <v>1864</v>
      </c>
      <c r="J8344" t="s">
        <v>1919</v>
      </c>
      <c r="K8344" t="s">
        <v>1960</v>
      </c>
      <c r="L8344" s="24">
        <v>46.64</v>
      </c>
      <c r="M8344" s="25">
        <f>+VLOOKUP(E8344, TC!A:D, 4, FALSE())</f>
        <v>1.1425999980669466</v>
      </c>
      <c r="N8344" s="24">
        <f t="shared" si="650"/>
        <v>53.290863909842386</v>
      </c>
      <c r="O8344" t="str">
        <f t="shared" si="651"/>
        <v>FACTURA</v>
      </c>
      <c r="P8344" t="str">
        <f t="shared" si="652"/>
        <v>2025</v>
      </c>
      <c r="Q8344" t="str">
        <f t="shared" si="653"/>
        <v>06</v>
      </c>
      <c r="R8344" t="str">
        <f>+IFERROR(VLOOKUP(I8344, Listado!A:B, 2, FALSE()), "COMERCIALIZADORA INTERNACIONAL CARIBBEAN EXOTICS S A")</f>
        <v>PEREZ MEJIA MARIA PAULINA</v>
      </c>
      <c r="S8344" s="25">
        <f>+VLOOKUP(E8344, TC!A:D, 2, FALSE())</f>
        <v>4138.53</v>
      </c>
      <c r="T8344" t="str">
        <f t="shared" si="654"/>
        <v>EUR</v>
      </c>
    </row>
    <row r="8345" spans="1:20" ht="18.75" hidden="1" customHeight="1" x14ac:dyDescent="0.25">
      <c r="A8345" t="s">
        <v>3127</v>
      </c>
      <c r="B8345" t="s">
        <v>5</v>
      </c>
      <c r="C8345" t="s">
        <v>1913</v>
      </c>
      <c r="D8345" s="24">
        <v>12143</v>
      </c>
      <c r="E8345" t="s">
        <v>1754</v>
      </c>
      <c r="F8345" t="s">
        <v>1924</v>
      </c>
      <c r="G8345" t="s">
        <v>110</v>
      </c>
      <c r="H8345" t="s">
        <v>3171</v>
      </c>
      <c r="I8345" t="s">
        <v>1864</v>
      </c>
      <c r="J8345" t="s">
        <v>1919</v>
      </c>
      <c r="K8345" t="s">
        <v>48</v>
      </c>
      <c r="L8345" s="24">
        <v>1016.7744</v>
      </c>
      <c r="M8345" s="25">
        <f>+VLOOKUP(E8345, TC!A:D, 4, FALSE())</f>
        <v>1.1425999980669466</v>
      </c>
      <c r="N8345" s="24">
        <f t="shared" si="650"/>
        <v>1161.7664274745207</v>
      </c>
      <c r="O8345" t="str">
        <f t="shared" si="651"/>
        <v>FACTURA</v>
      </c>
      <c r="P8345" t="str">
        <f t="shared" si="652"/>
        <v>2025</v>
      </c>
      <c r="Q8345" t="str">
        <f t="shared" si="653"/>
        <v>06</v>
      </c>
      <c r="R8345" t="str">
        <f>+IFERROR(VLOOKUP(I8345, Listado!A:B, 2, FALSE()), "COMERCIALIZADORA INTERNACIONAL CARIBBEAN EXOTICS S A")</f>
        <v>PEREZ MEJIA MARIA PAULINA</v>
      </c>
      <c r="S8345" s="25">
        <f>+VLOOKUP(E8345, TC!A:D, 2, FALSE())</f>
        <v>4138.53</v>
      </c>
      <c r="T8345" t="str">
        <f t="shared" si="654"/>
        <v>EUR</v>
      </c>
    </row>
    <row r="8346" spans="1:20" ht="18.75" hidden="1" customHeight="1" x14ac:dyDescent="0.25">
      <c r="A8346" t="s">
        <v>3127</v>
      </c>
      <c r="B8346" t="s">
        <v>5</v>
      </c>
      <c r="C8346" t="s">
        <v>1913</v>
      </c>
      <c r="D8346" s="24">
        <v>12143</v>
      </c>
      <c r="E8346" t="s">
        <v>1754</v>
      </c>
      <c r="F8346" t="s">
        <v>1924</v>
      </c>
      <c r="G8346" t="s">
        <v>110</v>
      </c>
      <c r="H8346" t="s">
        <v>3171</v>
      </c>
      <c r="I8346" t="s">
        <v>1864</v>
      </c>
      <c r="J8346" t="s">
        <v>1919</v>
      </c>
      <c r="K8346" t="s">
        <v>48</v>
      </c>
      <c r="L8346" s="24">
        <v>201.23660000000001</v>
      </c>
      <c r="M8346" s="25">
        <f>+VLOOKUP(E8346, TC!A:D, 4, FALSE())</f>
        <v>1.1425999980669466</v>
      </c>
      <c r="N8346" s="24">
        <f t="shared" si="650"/>
        <v>229.9329387709989</v>
      </c>
      <c r="O8346" t="str">
        <f t="shared" si="651"/>
        <v>FACTURA</v>
      </c>
      <c r="P8346" t="str">
        <f t="shared" si="652"/>
        <v>2025</v>
      </c>
      <c r="Q8346" t="str">
        <f t="shared" si="653"/>
        <v>06</v>
      </c>
      <c r="R8346" t="str">
        <f>+IFERROR(VLOOKUP(I8346, Listado!A:B, 2, FALSE()), "COMERCIALIZADORA INTERNACIONAL CARIBBEAN EXOTICS S A")</f>
        <v>PEREZ MEJIA MARIA PAULINA</v>
      </c>
      <c r="S8346" s="25">
        <f>+VLOOKUP(E8346, TC!A:D, 2, FALSE())</f>
        <v>4138.53</v>
      </c>
      <c r="T8346" t="str">
        <f t="shared" si="654"/>
        <v>EUR</v>
      </c>
    </row>
    <row r="8347" spans="1:20" ht="18.75" hidden="1" customHeight="1" x14ac:dyDescent="0.25">
      <c r="A8347" t="s">
        <v>3127</v>
      </c>
      <c r="B8347" t="s">
        <v>5</v>
      </c>
      <c r="C8347" t="s">
        <v>1913</v>
      </c>
      <c r="D8347" s="24">
        <v>12143</v>
      </c>
      <c r="E8347" t="s">
        <v>1754</v>
      </c>
      <c r="F8347" t="s">
        <v>1924</v>
      </c>
      <c r="G8347" t="s">
        <v>110</v>
      </c>
      <c r="H8347" t="s">
        <v>3171</v>
      </c>
      <c r="I8347" t="s">
        <v>1864</v>
      </c>
      <c r="J8347" t="s">
        <v>1919</v>
      </c>
      <c r="K8347" t="s">
        <v>48</v>
      </c>
      <c r="L8347" s="24">
        <v>264.78500000000003</v>
      </c>
      <c r="M8347" s="25">
        <f>+VLOOKUP(E8347, TC!A:D, 4, FALSE())</f>
        <v>1.1425999980669466</v>
      </c>
      <c r="N8347" s="24">
        <f t="shared" si="650"/>
        <v>302.5433404881565</v>
      </c>
      <c r="O8347" t="str">
        <f t="shared" si="651"/>
        <v>FACTURA</v>
      </c>
      <c r="P8347" t="str">
        <f t="shared" si="652"/>
        <v>2025</v>
      </c>
      <c r="Q8347" t="str">
        <f t="shared" si="653"/>
        <v>06</v>
      </c>
      <c r="R8347" t="str">
        <f>+IFERROR(VLOOKUP(I8347, Listado!A:B, 2, FALSE()), "COMERCIALIZADORA INTERNACIONAL CARIBBEAN EXOTICS S A")</f>
        <v>PEREZ MEJIA MARIA PAULINA</v>
      </c>
      <c r="S8347" s="25">
        <f>+VLOOKUP(E8347, TC!A:D, 2, FALSE())</f>
        <v>4138.53</v>
      </c>
      <c r="T8347" t="str">
        <f t="shared" si="654"/>
        <v>EUR</v>
      </c>
    </row>
    <row r="8348" spans="1:20" ht="18.75" hidden="1" customHeight="1" x14ac:dyDescent="0.25">
      <c r="A8348" t="s">
        <v>3127</v>
      </c>
      <c r="B8348" t="s">
        <v>5</v>
      </c>
      <c r="C8348" t="s">
        <v>1913</v>
      </c>
      <c r="D8348" s="24">
        <v>12143</v>
      </c>
      <c r="E8348" t="s">
        <v>1754</v>
      </c>
      <c r="F8348" t="s">
        <v>1924</v>
      </c>
      <c r="G8348" t="s">
        <v>110</v>
      </c>
      <c r="H8348" t="s">
        <v>3171</v>
      </c>
      <c r="I8348" t="s">
        <v>1864</v>
      </c>
      <c r="J8348" t="s">
        <v>1919</v>
      </c>
      <c r="K8348" t="s">
        <v>1959</v>
      </c>
      <c r="L8348" s="24">
        <v>335</v>
      </c>
      <c r="M8348" s="25">
        <f>+VLOOKUP(E8348, TC!A:D, 4, FALSE())</f>
        <v>1.1425999980669466</v>
      </c>
      <c r="N8348" s="24">
        <f t="shared" si="650"/>
        <v>382.77099935242711</v>
      </c>
      <c r="O8348" t="str">
        <f t="shared" si="651"/>
        <v>FACTURA</v>
      </c>
      <c r="P8348" t="str">
        <f t="shared" si="652"/>
        <v>2025</v>
      </c>
      <c r="Q8348" t="str">
        <f t="shared" si="653"/>
        <v>06</v>
      </c>
      <c r="R8348" t="str">
        <f>+IFERROR(VLOOKUP(I8348, Listado!A:B, 2, FALSE()), "COMERCIALIZADORA INTERNACIONAL CARIBBEAN EXOTICS S A")</f>
        <v>PEREZ MEJIA MARIA PAULINA</v>
      </c>
      <c r="S8348" s="25">
        <f>+VLOOKUP(E8348, TC!A:D, 2, FALSE())</f>
        <v>4138.53</v>
      </c>
      <c r="T8348" t="str">
        <f t="shared" si="654"/>
        <v>EUR</v>
      </c>
    </row>
    <row r="8349" spans="1:20" ht="18.75" hidden="1" customHeight="1" x14ac:dyDescent="0.25">
      <c r="A8349" t="s">
        <v>3127</v>
      </c>
      <c r="B8349" t="s">
        <v>5</v>
      </c>
      <c r="C8349" t="s">
        <v>1913</v>
      </c>
      <c r="D8349" s="24">
        <v>12143</v>
      </c>
      <c r="E8349" t="s">
        <v>1754</v>
      </c>
      <c r="F8349" t="s">
        <v>1924</v>
      </c>
      <c r="G8349" t="s">
        <v>110</v>
      </c>
      <c r="H8349" t="s">
        <v>3171</v>
      </c>
      <c r="I8349" t="s">
        <v>1864</v>
      </c>
      <c r="J8349" t="s">
        <v>1919</v>
      </c>
      <c r="K8349" t="s">
        <v>1960</v>
      </c>
      <c r="L8349" s="24">
        <v>66.603999999999999</v>
      </c>
      <c r="M8349" s="25">
        <f>+VLOOKUP(E8349, TC!A:D, 4, FALSE())</f>
        <v>1.1425999980669466</v>
      </c>
      <c r="N8349" s="24">
        <f t="shared" si="650"/>
        <v>76.101730271250915</v>
      </c>
      <c r="O8349" t="str">
        <f t="shared" si="651"/>
        <v>FACTURA</v>
      </c>
      <c r="P8349" t="str">
        <f t="shared" si="652"/>
        <v>2025</v>
      </c>
      <c r="Q8349" t="str">
        <f t="shared" si="653"/>
        <v>06</v>
      </c>
      <c r="R8349" t="str">
        <f>+IFERROR(VLOOKUP(I8349, Listado!A:B, 2, FALSE()), "COMERCIALIZADORA INTERNACIONAL CARIBBEAN EXOTICS S A")</f>
        <v>PEREZ MEJIA MARIA PAULINA</v>
      </c>
      <c r="S8349" s="25">
        <f>+VLOOKUP(E8349, TC!A:D, 2, FALSE())</f>
        <v>4138.53</v>
      </c>
      <c r="T8349" t="str">
        <f t="shared" si="654"/>
        <v>EUR</v>
      </c>
    </row>
    <row r="8350" spans="1:20" ht="18.75" hidden="1" customHeight="1" x14ac:dyDescent="0.25">
      <c r="A8350" t="s">
        <v>3127</v>
      </c>
      <c r="B8350" t="s">
        <v>5</v>
      </c>
      <c r="C8350" t="s">
        <v>1913</v>
      </c>
      <c r="D8350" s="24">
        <v>12144</v>
      </c>
      <c r="E8350" t="s">
        <v>1754</v>
      </c>
      <c r="F8350" t="s">
        <v>1924</v>
      </c>
      <c r="G8350" t="s">
        <v>110</v>
      </c>
      <c r="H8350" t="s">
        <v>3172</v>
      </c>
      <c r="I8350" t="s">
        <v>1864</v>
      </c>
      <c r="J8350" t="s">
        <v>1919</v>
      </c>
      <c r="K8350" t="s">
        <v>48</v>
      </c>
      <c r="L8350" s="24">
        <v>220.74940000000001</v>
      </c>
      <c r="M8350" s="25">
        <f>+VLOOKUP(E8350, TC!A:D, 4, FALSE())</f>
        <v>1.1425999980669466</v>
      </c>
      <c r="N8350" s="24">
        <f t="shared" si="650"/>
        <v>252.22826401327961</v>
      </c>
      <c r="O8350" t="str">
        <f t="shared" si="651"/>
        <v>FACTURA</v>
      </c>
      <c r="P8350" t="str">
        <f t="shared" si="652"/>
        <v>2025</v>
      </c>
      <c r="Q8350" t="str">
        <f t="shared" si="653"/>
        <v>06</v>
      </c>
      <c r="R8350" t="str">
        <f>+IFERROR(VLOOKUP(I8350, Listado!A:B, 2, FALSE()), "COMERCIALIZADORA INTERNACIONAL CARIBBEAN EXOTICS S A")</f>
        <v>PEREZ MEJIA MARIA PAULINA</v>
      </c>
      <c r="S8350" s="25">
        <f>+VLOOKUP(E8350, TC!A:D, 2, FALSE())</f>
        <v>4138.53</v>
      </c>
      <c r="T8350" t="str">
        <f t="shared" si="654"/>
        <v>EUR</v>
      </c>
    </row>
    <row r="8351" spans="1:20" ht="18.75" hidden="1" customHeight="1" x14ac:dyDescent="0.25">
      <c r="A8351" t="s">
        <v>3127</v>
      </c>
      <c r="B8351" t="s">
        <v>5</v>
      </c>
      <c r="C8351" t="s">
        <v>1913</v>
      </c>
      <c r="D8351" s="24">
        <v>12144</v>
      </c>
      <c r="E8351" t="s">
        <v>1754</v>
      </c>
      <c r="F8351" t="s">
        <v>1924</v>
      </c>
      <c r="G8351" t="s">
        <v>110</v>
      </c>
      <c r="H8351" t="s">
        <v>3172</v>
      </c>
      <c r="I8351" t="s">
        <v>1864</v>
      </c>
      <c r="J8351" t="s">
        <v>1919</v>
      </c>
      <c r="K8351" t="s">
        <v>48</v>
      </c>
      <c r="L8351" s="24">
        <v>249.5428</v>
      </c>
      <c r="M8351" s="25">
        <f>+VLOOKUP(E8351, TC!A:D, 4, FALSE())</f>
        <v>1.1425999980669466</v>
      </c>
      <c r="N8351" s="24">
        <f t="shared" si="650"/>
        <v>285.12760279762045</v>
      </c>
      <c r="O8351" t="str">
        <f t="shared" si="651"/>
        <v>FACTURA</v>
      </c>
      <c r="P8351" t="str">
        <f t="shared" si="652"/>
        <v>2025</v>
      </c>
      <c r="Q8351" t="str">
        <f t="shared" si="653"/>
        <v>06</v>
      </c>
      <c r="R8351" t="str">
        <f>+IFERROR(VLOOKUP(I8351, Listado!A:B, 2, FALSE()), "COMERCIALIZADORA INTERNACIONAL CARIBBEAN EXOTICS S A")</f>
        <v>PEREZ MEJIA MARIA PAULINA</v>
      </c>
      <c r="S8351" s="25">
        <f>+VLOOKUP(E8351, TC!A:D, 2, FALSE())</f>
        <v>4138.53</v>
      </c>
      <c r="T8351" t="str">
        <f t="shared" si="654"/>
        <v>EUR</v>
      </c>
    </row>
    <row r="8352" spans="1:20" ht="18.75" hidden="1" customHeight="1" x14ac:dyDescent="0.25">
      <c r="A8352" t="s">
        <v>3127</v>
      </c>
      <c r="B8352" t="s">
        <v>5</v>
      </c>
      <c r="C8352" t="s">
        <v>1913</v>
      </c>
      <c r="D8352" s="24">
        <v>12144</v>
      </c>
      <c r="E8352" t="s">
        <v>1754</v>
      </c>
      <c r="F8352" t="s">
        <v>1924</v>
      </c>
      <c r="G8352" t="s">
        <v>110</v>
      </c>
      <c r="H8352" t="s">
        <v>3172</v>
      </c>
      <c r="I8352" t="s">
        <v>1864</v>
      </c>
      <c r="J8352" t="s">
        <v>1919</v>
      </c>
      <c r="K8352" t="s">
        <v>48</v>
      </c>
      <c r="L8352" s="24">
        <v>249.5428</v>
      </c>
      <c r="M8352" s="25">
        <f>+VLOOKUP(E8352, TC!A:D, 4, FALSE())</f>
        <v>1.1425999980669466</v>
      </c>
      <c r="N8352" s="24">
        <f t="shared" si="650"/>
        <v>285.12760279762045</v>
      </c>
      <c r="O8352" t="str">
        <f t="shared" si="651"/>
        <v>FACTURA</v>
      </c>
      <c r="P8352" t="str">
        <f t="shared" si="652"/>
        <v>2025</v>
      </c>
      <c r="Q8352" t="str">
        <f t="shared" si="653"/>
        <v>06</v>
      </c>
      <c r="R8352" t="str">
        <f>+IFERROR(VLOOKUP(I8352, Listado!A:B, 2, FALSE()), "COMERCIALIZADORA INTERNACIONAL CARIBBEAN EXOTICS S A")</f>
        <v>PEREZ MEJIA MARIA PAULINA</v>
      </c>
      <c r="S8352" s="25">
        <f>+VLOOKUP(E8352, TC!A:D, 2, FALSE())</f>
        <v>4138.53</v>
      </c>
      <c r="T8352" t="str">
        <f t="shared" si="654"/>
        <v>EUR</v>
      </c>
    </row>
    <row r="8353" spans="1:20" ht="18.75" hidden="1" customHeight="1" x14ac:dyDescent="0.25">
      <c r="A8353" t="s">
        <v>3127</v>
      </c>
      <c r="B8353" t="s">
        <v>5</v>
      </c>
      <c r="C8353" t="s">
        <v>1913</v>
      </c>
      <c r="D8353" s="24">
        <v>12144</v>
      </c>
      <c r="E8353" t="s">
        <v>1754</v>
      </c>
      <c r="F8353" t="s">
        <v>1924</v>
      </c>
      <c r="G8353" t="s">
        <v>110</v>
      </c>
      <c r="H8353" t="s">
        <v>3172</v>
      </c>
      <c r="I8353" t="s">
        <v>1864</v>
      </c>
      <c r="J8353" t="s">
        <v>1919</v>
      </c>
      <c r="K8353" t="s">
        <v>48</v>
      </c>
      <c r="L8353" s="24">
        <v>623.85699999999997</v>
      </c>
      <c r="M8353" s="25">
        <f>+VLOOKUP(E8353, TC!A:D, 4, FALSE())</f>
        <v>1.1425999980669466</v>
      </c>
      <c r="N8353" s="24">
        <f t="shared" si="650"/>
        <v>712.81900699405105</v>
      </c>
      <c r="O8353" t="str">
        <f t="shared" si="651"/>
        <v>FACTURA</v>
      </c>
      <c r="P8353" t="str">
        <f t="shared" si="652"/>
        <v>2025</v>
      </c>
      <c r="Q8353" t="str">
        <f t="shared" si="653"/>
        <v>06</v>
      </c>
      <c r="R8353" t="str">
        <f>+IFERROR(VLOOKUP(I8353, Listado!A:B, 2, FALSE()), "COMERCIALIZADORA INTERNACIONAL CARIBBEAN EXOTICS S A")</f>
        <v>PEREZ MEJIA MARIA PAULINA</v>
      </c>
      <c r="S8353" s="25">
        <f>+VLOOKUP(E8353, TC!A:D, 2, FALSE())</f>
        <v>4138.53</v>
      </c>
      <c r="T8353" t="str">
        <f t="shared" si="654"/>
        <v>EUR</v>
      </c>
    </row>
    <row r="8354" spans="1:20" ht="18.75" hidden="1" customHeight="1" x14ac:dyDescent="0.25">
      <c r="A8354" t="s">
        <v>3127</v>
      </c>
      <c r="B8354" t="s">
        <v>5</v>
      </c>
      <c r="C8354" t="s">
        <v>1913</v>
      </c>
      <c r="D8354" s="24">
        <v>12144</v>
      </c>
      <c r="E8354" t="s">
        <v>1754</v>
      </c>
      <c r="F8354" t="s">
        <v>1924</v>
      </c>
      <c r="G8354" t="s">
        <v>110</v>
      </c>
      <c r="H8354" t="s">
        <v>3172</v>
      </c>
      <c r="I8354" t="s">
        <v>1864</v>
      </c>
      <c r="J8354" t="s">
        <v>1919</v>
      </c>
      <c r="K8354" t="s">
        <v>1959</v>
      </c>
      <c r="L8354" s="24">
        <v>275</v>
      </c>
      <c r="M8354" s="25">
        <f>+VLOOKUP(E8354, TC!A:D, 4, FALSE())</f>
        <v>1.1425999980669466</v>
      </c>
      <c r="N8354" s="24">
        <f t="shared" si="650"/>
        <v>314.21499946841033</v>
      </c>
      <c r="O8354" t="str">
        <f t="shared" si="651"/>
        <v>FACTURA</v>
      </c>
      <c r="P8354" t="str">
        <f t="shared" si="652"/>
        <v>2025</v>
      </c>
      <c r="Q8354" t="str">
        <f t="shared" si="653"/>
        <v>06</v>
      </c>
      <c r="R8354" t="str">
        <f>+IFERROR(VLOOKUP(I8354, Listado!A:B, 2, FALSE()), "COMERCIALIZADORA INTERNACIONAL CARIBBEAN EXOTICS S A")</f>
        <v>PEREZ MEJIA MARIA PAULINA</v>
      </c>
      <c r="S8354" s="25">
        <f>+VLOOKUP(E8354, TC!A:D, 2, FALSE())</f>
        <v>4138.53</v>
      </c>
      <c r="T8354" t="str">
        <f t="shared" si="654"/>
        <v>EUR</v>
      </c>
    </row>
    <row r="8355" spans="1:20" ht="18.75" hidden="1" customHeight="1" x14ac:dyDescent="0.25">
      <c r="A8355" t="s">
        <v>3127</v>
      </c>
      <c r="B8355" t="s">
        <v>5</v>
      </c>
      <c r="C8355" t="s">
        <v>1913</v>
      </c>
      <c r="D8355" s="24">
        <v>12144</v>
      </c>
      <c r="E8355" t="s">
        <v>1754</v>
      </c>
      <c r="F8355" t="s">
        <v>1924</v>
      </c>
      <c r="G8355" t="s">
        <v>110</v>
      </c>
      <c r="H8355" t="s">
        <v>3172</v>
      </c>
      <c r="I8355" t="s">
        <v>1864</v>
      </c>
      <c r="J8355" t="s">
        <v>1919</v>
      </c>
      <c r="K8355" t="s">
        <v>1960</v>
      </c>
      <c r="L8355" s="24">
        <v>8.1080000000000005</v>
      </c>
      <c r="M8355" s="25">
        <f>+VLOOKUP(E8355, TC!A:D, 4, FALSE())</f>
        <v>1.1425999980669466</v>
      </c>
      <c r="N8355" s="24">
        <f t="shared" si="650"/>
        <v>9.2642007843268033</v>
      </c>
      <c r="O8355" t="str">
        <f t="shared" si="651"/>
        <v>FACTURA</v>
      </c>
      <c r="P8355" t="str">
        <f t="shared" si="652"/>
        <v>2025</v>
      </c>
      <c r="Q8355" t="str">
        <f t="shared" si="653"/>
        <v>06</v>
      </c>
      <c r="R8355" t="str">
        <f>+IFERROR(VLOOKUP(I8355, Listado!A:B, 2, FALSE()), "COMERCIALIZADORA INTERNACIONAL CARIBBEAN EXOTICS S A")</f>
        <v>PEREZ MEJIA MARIA PAULINA</v>
      </c>
      <c r="S8355" s="25">
        <f>+VLOOKUP(E8355, TC!A:D, 2, FALSE())</f>
        <v>4138.53</v>
      </c>
      <c r="T8355" t="str">
        <f t="shared" si="654"/>
        <v>EUR</v>
      </c>
    </row>
    <row r="8356" spans="1:20" ht="18.75" hidden="1" customHeight="1" x14ac:dyDescent="0.25">
      <c r="A8356" t="s">
        <v>3127</v>
      </c>
      <c r="B8356" t="s">
        <v>5</v>
      </c>
      <c r="C8356" t="s">
        <v>1913</v>
      </c>
      <c r="D8356" s="24">
        <v>12145</v>
      </c>
      <c r="E8356" t="s">
        <v>1754</v>
      </c>
      <c r="F8356" t="s">
        <v>1924</v>
      </c>
      <c r="G8356" t="s">
        <v>108</v>
      </c>
      <c r="H8356" t="s">
        <v>3173</v>
      </c>
      <c r="I8356" t="s">
        <v>1874</v>
      </c>
      <c r="J8356" t="s">
        <v>1917</v>
      </c>
      <c r="K8356" t="s">
        <v>30</v>
      </c>
      <c r="L8356" s="24">
        <v>45.396999999999998</v>
      </c>
      <c r="M8356" s="25">
        <f>+VLOOKUP(E8356, TC!A:D, 4, FALSE())</f>
        <v>1.1425999980669466</v>
      </c>
      <c r="N8356" s="24">
        <f t="shared" si="650"/>
        <v>51.870612112245169</v>
      </c>
      <c r="O8356" t="str">
        <f t="shared" si="651"/>
        <v>FACTURA</v>
      </c>
      <c r="P8356" t="str">
        <f t="shared" si="652"/>
        <v>2025</v>
      </c>
      <c r="Q8356" t="str">
        <f t="shared" si="653"/>
        <v>06</v>
      </c>
      <c r="R8356" t="str">
        <f>+IFERROR(VLOOKUP(I8356, Listado!A:B, 2, FALSE()), "COMERCIALIZADORA INTERNACIONAL CARIBBEAN EXOTICS S A")</f>
        <v>PIEDRAHITA PEREZ MARIANA</v>
      </c>
      <c r="S8356" s="25">
        <f>+VLOOKUP(E8356, TC!A:D, 2, FALSE())</f>
        <v>4138.53</v>
      </c>
      <c r="T8356" t="str">
        <f t="shared" si="654"/>
        <v>EUR</v>
      </c>
    </row>
    <row r="8357" spans="1:20" ht="18.75" hidden="1" customHeight="1" x14ac:dyDescent="0.25">
      <c r="A8357" t="s">
        <v>3127</v>
      </c>
      <c r="B8357" t="s">
        <v>5</v>
      </c>
      <c r="C8357" t="s">
        <v>1913</v>
      </c>
      <c r="D8357" s="24">
        <v>12145</v>
      </c>
      <c r="E8357" t="s">
        <v>1754</v>
      </c>
      <c r="F8357" t="s">
        <v>1924</v>
      </c>
      <c r="G8357" t="s">
        <v>108</v>
      </c>
      <c r="H8357" t="s">
        <v>3173</v>
      </c>
      <c r="I8357" t="s">
        <v>1874</v>
      </c>
      <c r="J8357" t="s">
        <v>1917</v>
      </c>
      <c r="K8357" t="s">
        <v>30</v>
      </c>
      <c r="L8357" s="24">
        <v>472.12880000000001</v>
      </c>
      <c r="M8357" s="25">
        <f>+VLOOKUP(E8357, TC!A:D, 4, FALSE())</f>
        <v>1.1425999980669466</v>
      </c>
      <c r="N8357" s="24">
        <f t="shared" si="650"/>
        <v>539.45436596734987</v>
      </c>
      <c r="O8357" t="str">
        <f t="shared" si="651"/>
        <v>FACTURA</v>
      </c>
      <c r="P8357" t="str">
        <f t="shared" si="652"/>
        <v>2025</v>
      </c>
      <c r="Q8357" t="str">
        <f t="shared" si="653"/>
        <v>06</v>
      </c>
      <c r="R8357" t="str">
        <f>+IFERROR(VLOOKUP(I8357, Listado!A:B, 2, FALSE()), "COMERCIALIZADORA INTERNACIONAL CARIBBEAN EXOTICS S A")</f>
        <v>PIEDRAHITA PEREZ MARIANA</v>
      </c>
      <c r="S8357" s="25">
        <f>+VLOOKUP(E8357, TC!A:D, 2, FALSE())</f>
        <v>4138.53</v>
      </c>
      <c r="T8357" t="str">
        <f t="shared" si="654"/>
        <v>EUR</v>
      </c>
    </row>
    <row r="8358" spans="1:20" ht="18.75" hidden="1" customHeight="1" x14ac:dyDescent="0.25">
      <c r="A8358" t="s">
        <v>3127</v>
      </c>
      <c r="B8358" t="s">
        <v>5</v>
      </c>
      <c r="C8358" t="s">
        <v>1913</v>
      </c>
      <c r="D8358" s="24">
        <v>12145</v>
      </c>
      <c r="E8358" t="s">
        <v>1754</v>
      </c>
      <c r="F8358" t="s">
        <v>1924</v>
      </c>
      <c r="G8358" t="s">
        <v>108</v>
      </c>
      <c r="H8358" t="s">
        <v>3173</v>
      </c>
      <c r="I8358" t="s">
        <v>1874</v>
      </c>
      <c r="J8358" t="s">
        <v>1917</v>
      </c>
      <c r="K8358" t="s">
        <v>30</v>
      </c>
      <c r="L8358" s="24">
        <v>1697.8478</v>
      </c>
      <c r="M8358" s="25">
        <f>+VLOOKUP(E8358, TC!A:D, 4, FALSE())</f>
        <v>1.1425999980669466</v>
      </c>
      <c r="N8358" s="24">
        <f t="shared" si="650"/>
        <v>1939.9608929979695</v>
      </c>
      <c r="O8358" t="str">
        <f t="shared" si="651"/>
        <v>FACTURA</v>
      </c>
      <c r="P8358" t="str">
        <f t="shared" si="652"/>
        <v>2025</v>
      </c>
      <c r="Q8358" t="str">
        <f t="shared" si="653"/>
        <v>06</v>
      </c>
      <c r="R8358" t="str">
        <f>+IFERROR(VLOOKUP(I8358, Listado!A:B, 2, FALSE()), "COMERCIALIZADORA INTERNACIONAL CARIBBEAN EXOTICS S A")</f>
        <v>PIEDRAHITA PEREZ MARIANA</v>
      </c>
      <c r="S8358" s="25">
        <f>+VLOOKUP(E8358, TC!A:D, 2, FALSE())</f>
        <v>4138.53</v>
      </c>
      <c r="T8358" t="str">
        <f t="shared" si="654"/>
        <v>EUR</v>
      </c>
    </row>
    <row r="8359" spans="1:20" ht="18.75" hidden="1" customHeight="1" x14ac:dyDescent="0.25">
      <c r="A8359" t="s">
        <v>3127</v>
      </c>
      <c r="B8359" t="s">
        <v>5</v>
      </c>
      <c r="C8359" t="s">
        <v>1913</v>
      </c>
      <c r="D8359" s="24">
        <v>12145</v>
      </c>
      <c r="E8359" t="s">
        <v>1754</v>
      </c>
      <c r="F8359" t="s">
        <v>1924</v>
      </c>
      <c r="G8359" t="s">
        <v>108</v>
      </c>
      <c r="H8359" t="s">
        <v>3173</v>
      </c>
      <c r="I8359" t="s">
        <v>1874</v>
      </c>
      <c r="J8359" t="s">
        <v>1917</v>
      </c>
      <c r="K8359" t="s">
        <v>30</v>
      </c>
      <c r="L8359" s="24">
        <v>994.1943</v>
      </c>
      <c r="M8359" s="25">
        <f>+VLOOKUP(E8359, TC!A:D, 4, FALSE())</f>
        <v>1.1425999980669466</v>
      </c>
      <c r="N8359" s="24">
        <f t="shared" si="650"/>
        <v>1135.9664052581693</v>
      </c>
      <c r="O8359" t="str">
        <f t="shared" si="651"/>
        <v>FACTURA</v>
      </c>
      <c r="P8359" t="str">
        <f t="shared" si="652"/>
        <v>2025</v>
      </c>
      <c r="Q8359" t="str">
        <f t="shared" si="653"/>
        <v>06</v>
      </c>
      <c r="R8359" t="str">
        <f>+IFERROR(VLOOKUP(I8359, Listado!A:B, 2, FALSE()), "COMERCIALIZADORA INTERNACIONAL CARIBBEAN EXOTICS S A")</f>
        <v>PIEDRAHITA PEREZ MARIANA</v>
      </c>
      <c r="S8359" s="25">
        <f>+VLOOKUP(E8359, TC!A:D, 2, FALSE())</f>
        <v>4138.53</v>
      </c>
      <c r="T8359" t="str">
        <f t="shared" si="654"/>
        <v>EUR</v>
      </c>
    </row>
    <row r="8360" spans="1:20" ht="18.75" hidden="1" customHeight="1" x14ac:dyDescent="0.25">
      <c r="A8360" t="s">
        <v>3127</v>
      </c>
      <c r="B8360" t="s">
        <v>5</v>
      </c>
      <c r="C8360" t="s">
        <v>1913</v>
      </c>
      <c r="D8360" s="24">
        <v>12145</v>
      </c>
      <c r="E8360" t="s">
        <v>1754</v>
      </c>
      <c r="F8360" t="s">
        <v>1924</v>
      </c>
      <c r="G8360" t="s">
        <v>108</v>
      </c>
      <c r="H8360" t="s">
        <v>3173</v>
      </c>
      <c r="I8360" t="s">
        <v>1874</v>
      </c>
      <c r="J8360" t="s">
        <v>1917</v>
      </c>
      <c r="K8360" t="s">
        <v>30</v>
      </c>
      <c r="L8360" s="24">
        <v>599.24040000000002</v>
      </c>
      <c r="M8360" s="25">
        <f>+VLOOKUP(E8360, TC!A:D, 4, FALSE())</f>
        <v>1.1425999980669466</v>
      </c>
      <c r="N8360" s="24">
        <f t="shared" si="650"/>
        <v>684.69207988163635</v>
      </c>
      <c r="O8360" t="str">
        <f t="shared" si="651"/>
        <v>FACTURA</v>
      </c>
      <c r="P8360" t="str">
        <f t="shared" si="652"/>
        <v>2025</v>
      </c>
      <c r="Q8360" t="str">
        <f t="shared" si="653"/>
        <v>06</v>
      </c>
      <c r="R8360" t="str">
        <f>+IFERROR(VLOOKUP(I8360, Listado!A:B, 2, FALSE()), "COMERCIALIZADORA INTERNACIONAL CARIBBEAN EXOTICS S A")</f>
        <v>PIEDRAHITA PEREZ MARIANA</v>
      </c>
      <c r="S8360" s="25">
        <f>+VLOOKUP(E8360, TC!A:D, 2, FALSE())</f>
        <v>4138.53</v>
      </c>
      <c r="T8360" t="str">
        <f t="shared" si="654"/>
        <v>EUR</v>
      </c>
    </row>
    <row r="8361" spans="1:20" ht="18.75" hidden="1" customHeight="1" x14ac:dyDescent="0.25">
      <c r="A8361" t="s">
        <v>3127</v>
      </c>
      <c r="B8361" t="s">
        <v>5</v>
      </c>
      <c r="C8361" t="s">
        <v>1913</v>
      </c>
      <c r="D8361" s="24">
        <v>12145</v>
      </c>
      <c r="E8361" t="s">
        <v>1754</v>
      </c>
      <c r="F8361" t="s">
        <v>1924</v>
      </c>
      <c r="G8361" t="s">
        <v>108</v>
      </c>
      <c r="H8361" t="s">
        <v>3173</v>
      </c>
      <c r="I8361" t="s">
        <v>1874</v>
      </c>
      <c r="J8361" t="s">
        <v>1917</v>
      </c>
      <c r="K8361" t="s">
        <v>30</v>
      </c>
      <c r="L8361" s="24">
        <v>4.5396999999999998</v>
      </c>
      <c r="M8361" s="25">
        <f>+VLOOKUP(E8361, TC!A:D, 4, FALSE())</f>
        <v>1.1425999980669466</v>
      </c>
      <c r="N8361" s="24">
        <f t="shared" si="650"/>
        <v>5.1870612112245169</v>
      </c>
      <c r="O8361" t="str">
        <f t="shared" si="651"/>
        <v>FACTURA</v>
      </c>
      <c r="P8361" t="str">
        <f t="shared" si="652"/>
        <v>2025</v>
      </c>
      <c r="Q8361" t="str">
        <f t="shared" si="653"/>
        <v>06</v>
      </c>
      <c r="R8361" t="str">
        <f>+IFERROR(VLOOKUP(I8361, Listado!A:B, 2, FALSE()), "COMERCIALIZADORA INTERNACIONAL CARIBBEAN EXOTICS S A")</f>
        <v>PIEDRAHITA PEREZ MARIANA</v>
      </c>
      <c r="S8361" s="25">
        <f>+VLOOKUP(E8361, TC!A:D, 2, FALSE())</f>
        <v>4138.53</v>
      </c>
      <c r="T8361" t="str">
        <f t="shared" si="654"/>
        <v>EUR</v>
      </c>
    </row>
    <row r="8362" spans="1:20" ht="18.75" hidden="1" customHeight="1" x14ac:dyDescent="0.25">
      <c r="A8362" t="s">
        <v>3127</v>
      </c>
      <c r="B8362" t="s">
        <v>5</v>
      </c>
      <c r="C8362" t="s">
        <v>1913</v>
      </c>
      <c r="D8362" s="24">
        <v>12145</v>
      </c>
      <c r="E8362" t="s">
        <v>1754</v>
      </c>
      <c r="F8362" t="s">
        <v>1924</v>
      </c>
      <c r="G8362" t="s">
        <v>108</v>
      </c>
      <c r="H8362" t="s">
        <v>3173</v>
      </c>
      <c r="I8362" t="s">
        <v>1874</v>
      </c>
      <c r="J8362" t="s">
        <v>1917</v>
      </c>
      <c r="K8362" t="s">
        <v>1959</v>
      </c>
      <c r="L8362" s="24">
        <v>900</v>
      </c>
      <c r="M8362" s="25">
        <f>+VLOOKUP(E8362, TC!A:D, 4, FALSE())</f>
        <v>1.1425999980669466</v>
      </c>
      <c r="N8362" s="24">
        <f t="shared" si="650"/>
        <v>1028.3399982602518</v>
      </c>
      <c r="O8362" t="str">
        <f t="shared" si="651"/>
        <v>FACTURA</v>
      </c>
      <c r="P8362" t="str">
        <f t="shared" si="652"/>
        <v>2025</v>
      </c>
      <c r="Q8362" t="str">
        <f t="shared" si="653"/>
        <v>06</v>
      </c>
      <c r="R8362" t="str">
        <f>+IFERROR(VLOOKUP(I8362, Listado!A:B, 2, FALSE()), "COMERCIALIZADORA INTERNACIONAL CARIBBEAN EXOTICS S A")</f>
        <v>PIEDRAHITA PEREZ MARIANA</v>
      </c>
      <c r="S8362" s="25">
        <f>+VLOOKUP(E8362, TC!A:D, 2, FALSE())</f>
        <v>4138.53</v>
      </c>
      <c r="T8362" t="str">
        <f t="shared" si="654"/>
        <v>EUR</v>
      </c>
    </row>
    <row r="8363" spans="1:20" ht="18.75" hidden="1" customHeight="1" x14ac:dyDescent="0.25">
      <c r="A8363" t="s">
        <v>3127</v>
      </c>
      <c r="B8363" t="s">
        <v>5</v>
      </c>
      <c r="C8363" t="s">
        <v>1913</v>
      </c>
      <c r="D8363" s="24">
        <v>12145</v>
      </c>
      <c r="E8363" t="s">
        <v>1754</v>
      </c>
      <c r="F8363" t="s">
        <v>1924</v>
      </c>
      <c r="G8363" t="s">
        <v>108</v>
      </c>
      <c r="H8363" t="s">
        <v>3173</v>
      </c>
      <c r="I8363" t="s">
        <v>1874</v>
      </c>
      <c r="J8363" t="s">
        <v>1917</v>
      </c>
      <c r="K8363" t="s">
        <v>1960</v>
      </c>
      <c r="L8363" s="24">
        <v>32.652000000000001</v>
      </c>
      <c r="M8363" s="25">
        <f>+VLOOKUP(E8363, TC!A:D, 4, FALSE())</f>
        <v>1.1425999980669466</v>
      </c>
      <c r="N8363" s="24">
        <f t="shared" si="650"/>
        <v>37.308175136881943</v>
      </c>
      <c r="O8363" t="str">
        <f t="shared" si="651"/>
        <v>FACTURA</v>
      </c>
      <c r="P8363" t="str">
        <f t="shared" si="652"/>
        <v>2025</v>
      </c>
      <c r="Q8363" t="str">
        <f t="shared" si="653"/>
        <v>06</v>
      </c>
      <c r="R8363" t="str">
        <f>+IFERROR(VLOOKUP(I8363, Listado!A:B, 2, FALSE()), "COMERCIALIZADORA INTERNACIONAL CARIBBEAN EXOTICS S A")</f>
        <v>PIEDRAHITA PEREZ MARIANA</v>
      </c>
      <c r="S8363" s="25">
        <f>+VLOOKUP(E8363, TC!A:D, 2, FALSE())</f>
        <v>4138.53</v>
      </c>
      <c r="T8363" t="str">
        <f t="shared" si="654"/>
        <v>EUR</v>
      </c>
    </row>
    <row r="8364" spans="1:20" ht="18.75" hidden="1" customHeight="1" x14ac:dyDescent="0.25">
      <c r="A8364" t="s">
        <v>3127</v>
      </c>
      <c r="B8364" t="s">
        <v>5</v>
      </c>
      <c r="C8364" t="s">
        <v>1913</v>
      </c>
      <c r="D8364" s="24">
        <v>12146</v>
      </c>
      <c r="E8364" t="s">
        <v>1754</v>
      </c>
      <c r="F8364" t="s">
        <v>128</v>
      </c>
      <c r="G8364" t="s">
        <v>110</v>
      </c>
      <c r="I8364" t="s">
        <v>1850</v>
      </c>
      <c r="J8364" t="s">
        <v>1919</v>
      </c>
      <c r="K8364" t="s">
        <v>1918</v>
      </c>
      <c r="L8364" s="24">
        <v>268.8</v>
      </c>
      <c r="M8364" s="25">
        <f>+VLOOKUP(E8364, TC!A:D, 4, FALSE())</f>
        <v>1.1425999980669466</v>
      </c>
      <c r="N8364" s="24">
        <f t="shared" si="650"/>
        <v>268.8</v>
      </c>
      <c r="O8364" t="str">
        <f t="shared" si="651"/>
        <v>FACTURA</v>
      </c>
      <c r="P8364" t="str">
        <f t="shared" si="652"/>
        <v>2025</v>
      </c>
      <c r="Q8364" t="str">
        <f t="shared" si="653"/>
        <v>06</v>
      </c>
      <c r="R8364" t="str">
        <f>+IFERROR(VLOOKUP(I8364, Listado!A:B, 2, FALSE()), "COMERCIALIZADORA INTERNACIONAL CARIBBEAN EXOTICS S A")</f>
        <v>PEREZ MEJIA MARIA PAULINA</v>
      </c>
      <c r="S8364" s="25">
        <f>+VLOOKUP(E8364, TC!A:D, 2, FALSE())</f>
        <v>4138.53</v>
      </c>
      <c r="T8364" t="str">
        <f t="shared" si="654"/>
        <v>USD</v>
      </c>
    </row>
    <row r="8365" spans="1:20" ht="18.75" hidden="1" customHeight="1" x14ac:dyDescent="0.25">
      <c r="A8365" t="s">
        <v>3127</v>
      </c>
      <c r="B8365" t="s">
        <v>5</v>
      </c>
      <c r="C8365" t="s">
        <v>1913</v>
      </c>
      <c r="D8365" s="24">
        <v>12147</v>
      </c>
      <c r="E8365" t="s">
        <v>1754</v>
      </c>
      <c r="F8365" t="s">
        <v>128</v>
      </c>
      <c r="G8365" t="s">
        <v>112</v>
      </c>
      <c r="I8365" t="s">
        <v>1893</v>
      </c>
      <c r="J8365" t="s">
        <v>1919</v>
      </c>
      <c r="K8365" t="s">
        <v>1918</v>
      </c>
      <c r="L8365" s="24">
        <v>33.6</v>
      </c>
      <c r="M8365" s="25">
        <f>+VLOOKUP(E8365, TC!A:D, 4, FALSE())</f>
        <v>1.1425999980669466</v>
      </c>
      <c r="N8365" s="24">
        <f t="shared" si="650"/>
        <v>33.6</v>
      </c>
      <c r="O8365" t="str">
        <f t="shared" si="651"/>
        <v>FACTURA</v>
      </c>
      <c r="P8365" t="str">
        <f t="shared" si="652"/>
        <v>2025</v>
      </c>
      <c r="Q8365" t="str">
        <f t="shared" si="653"/>
        <v>06</v>
      </c>
      <c r="R8365" t="str">
        <f>+IFERROR(VLOOKUP(I8365, Listado!A:B, 2, FALSE()), "COMERCIALIZADORA INTERNACIONAL CARIBBEAN EXOTICS S A")</f>
        <v>HINCAPIE CONTRERAS ERIKA STEFANIA</v>
      </c>
      <c r="S8365" s="25">
        <f>+VLOOKUP(E8365, TC!A:D, 2, FALSE())</f>
        <v>4138.53</v>
      </c>
      <c r="T8365" t="str">
        <f t="shared" si="654"/>
        <v>USD</v>
      </c>
    </row>
    <row r="8366" spans="1:20" ht="18.75" hidden="1" customHeight="1" x14ac:dyDescent="0.25">
      <c r="A8366" t="s">
        <v>3127</v>
      </c>
      <c r="B8366" t="s">
        <v>5</v>
      </c>
      <c r="C8366" t="s">
        <v>1913</v>
      </c>
      <c r="D8366" s="24">
        <v>12148</v>
      </c>
      <c r="E8366" t="s">
        <v>1755</v>
      </c>
      <c r="F8366" t="s">
        <v>128</v>
      </c>
      <c r="G8366" t="s">
        <v>110</v>
      </c>
      <c r="I8366" t="s">
        <v>1850</v>
      </c>
      <c r="J8366" t="s">
        <v>1919</v>
      </c>
      <c r="K8366" t="s">
        <v>1918</v>
      </c>
      <c r="L8366" s="24">
        <v>90</v>
      </c>
      <c r="M8366" s="25">
        <f>+VLOOKUP(E8366, TC!A:D, 4, FALSE())</f>
        <v>1.148249998806939</v>
      </c>
      <c r="N8366" s="24">
        <f t="shared" si="650"/>
        <v>90</v>
      </c>
      <c r="O8366" t="str">
        <f t="shared" si="651"/>
        <v>FACTURA</v>
      </c>
      <c r="P8366" t="str">
        <f t="shared" si="652"/>
        <v>2025</v>
      </c>
      <c r="Q8366" t="str">
        <f t="shared" si="653"/>
        <v>06</v>
      </c>
      <c r="R8366" t="str">
        <f>+IFERROR(VLOOKUP(I8366, Listado!A:B, 2, FALSE()), "COMERCIALIZADORA INTERNACIONAL CARIBBEAN EXOTICS S A")</f>
        <v>PEREZ MEJIA MARIA PAULINA</v>
      </c>
      <c r="S8366" s="25">
        <f>+VLOOKUP(E8366, TC!A:D, 2, FALSE())</f>
        <v>4190.8999999999996</v>
      </c>
      <c r="T8366" t="str">
        <f t="shared" si="654"/>
        <v>USD</v>
      </c>
    </row>
    <row r="8367" spans="1:20" ht="18.75" hidden="1" customHeight="1" x14ac:dyDescent="0.25">
      <c r="A8367" t="s">
        <v>3127</v>
      </c>
      <c r="B8367" t="s">
        <v>5</v>
      </c>
      <c r="C8367" t="s">
        <v>1970</v>
      </c>
      <c r="D8367" s="24">
        <v>2398</v>
      </c>
      <c r="E8367" t="s">
        <v>1755</v>
      </c>
      <c r="F8367" t="s">
        <v>128</v>
      </c>
      <c r="G8367" t="s">
        <v>110</v>
      </c>
      <c r="H8367" t="s">
        <v>3174</v>
      </c>
      <c r="I8367" t="s">
        <v>1850</v>
      </c>
      <c r="J8367" t="s">
        <v>1919</v>
      </c>
      <c r="K8367" t="s">
        <v>31</v>
      </c>
      <c r="L8367" s="24">
        <v>-4835.2</v>
      </c>
      <c r="M8367" s="25">
        <f>+VLOOKUP(E8367, TC!A:D, 4, FALSE())</f>
        <v>1.148249998806939</v>
      </c>
      <c r="N8367" s="24">
        <f t="shared" si="650"/>
        <v>-4835.2</v>
      </c>
      <c r="O8367" t="str">
        <f t="shared" si="651"/>
        <v>NOTAS</v>
      </c>
      <c r="P8367" t="str">
        <f t="shared" si="652"/>
        <v>2025</v>
      </c>
      <c r="Q8367" t="str">
        <f t="shared" si="653"/>
        <v>06</v>
      </c>
      <c r="R8367" t="str">
        <f>+IFERROR(VLOOKUP(I8367, Listado!A:B, 2, FALSE()), "COMERCIALIZADORA INTERNACIONAL CARIBBEAN EXOTICS S A")</f>
        <v>PEREZ MEJIA MARIA PAULINA</v>
      </c>
      <c r="S8367" s="25">
        <f>+VLOOKUP(E8367, TC!A:D, 2, FALSE())</f>
        <v>4190.8999999999996</v>
      </c>
      <c r="T8367" t="str">
        <f t="shared" si="654"/>
        <v>USD</v>
      </c>
    </row>
    <row r="8368" spans="1:20" ht="18.75" hidden="1" customHeight="1" x14ac:dyDescent="0.25">
      <c r="A8368" t="s">
        <v>3127</v>
      </c>
      <c r="B8368" t="s">
        <v>5</v>
      </c>
      <c r="C8368" t="s">
        <v>1913</v>
      </c>
      <c r="D8368" s="24">
        <v>12149</v>
      </c>
      <c r="E8368" t="s">
        <v>1755</v>
      </c>
      <c r="F8368" t="s">
        <v>99</v>
      </c>
      <c r="G8368" t="s">
        <v>1914</v>
      </c>
      <c r="I8368" t="s">
        <v>3175</v>
      </c>
      <c r="J8368" t="s">
        <v>1915</v>
      </c>
      <c r="K8368" t="s">
        <v>2021</v>
      </c>
      <c r="L8368" s="24">
        <v>1250</v>
      </c>
      <c r="M8368" s="25">
        <f>+VLOOKUP(E8368, TC!A:D, 4, FALSE())</f>
        <v>1.148249998806939</v>
      </c>
      <c r="N8368" s="24">
        <f t="shared" si="650"/>
        <v>1250</v>
      </c>
      <c r="O8368" t="str">
        <f t="shared" si="651"/>
        <v>FACTURA</v>
      </c>
      <c r="P8368" t="str">
        <f t="shared" si="652"/>
        <v>2025</v>
      </c>
      <c r="Q8368" t="str">
        <f t="shared" si="653"/>
        <v>06</v>
      </c>
      <c r="R8368" t="str">
        <f>+IFERROR(VLOOKUP(I8368, Listado!A:B, 2, FALSE()), "COMERCIALIZADORA INTERNACIONAL CARIBBEAN EXOTICS S A")</f>
        <v>COMERCIALIZADORA INTERNACIONAL CARIBBEAN EXOTICS S A</v>
      </c>
      <c r="S8368" s="25">
        <f>+VLOOKUP(E8368, TC!A:D, 2, FALSE())</f>
        <v>4190.8999999999996</v>
      </c>
      <c r="T8368" t="str">
        <f t="shared" si="654"/>
        <v>COP</v>
      </c>
    </row>
    <row r="8369" spans="1:20" ht="18.75" hidden="1" customHeight="1" x14ac:dyDescent="0.25">
      <c r="A8369" t="s">
        <v>3127</v>
      </c>
      <c r="B8369" t="s">
        <v>5</v>
      </c>
      <c r="C8369" t="s">
        <v>1913</v>
      </c>
      <c r="D8369" s="24">
        <v>12149</v>
      </c>
      <c r="E8369" t="s">
        <v>1755</v>
      </c>
      <c r="F8369" t="s">
        <v>99</v>
      </c>
      <c r="G8369" t="s">
        <v>1914</v>
      </c>
      <c r="I8369" t="s">
        <v>3175</v>
      </c>
      <c r="J8369" t="s">
        <v>1915</v>
      </c>
      <c r="K8369" t="s">
        <v>2021</v>
      </c>
      <c r="L8369" s="24">
        <v>750</v>
      </c>
      <c r="M8369" s="25">
        <f>+VLOOKUP(E8369, TC!A:D, 4, FALSE())</f>
        <v>1.148249998806939</v>
      </c>
      <c r="N8369" s="24">
        <f t="shared" si="650"/>
        <v>750</v>
      </c>
      <c r="O8369" t="str">
        <f t="shared" si="651"/>
        <v>FACTURA</v>
      </c>
      <c r="P8369" t="str">
        <f t="shared" si="652"/>
        <v>2025</v>
      </c>
      <c r="Q8369" t="str">
        <f t="shared" si="653"/>
        <v>06</v>
      </c>
      <c r="R8369" t="str">
        <f>+IFERROR(VLOOKUP(I8369, Listado!A:B, 2, FALSE()), "COMERCIALIZADORA INTERNACIONAL CARIBBEAN EXOTICS S A")</f>
        <v>COMERCIALIZADORA INTERNACIONAL CARIBBEAN EXOTICS S A</v>
      </c>
      <c r="S8369" s="25">
        <f>+VLOOKUP(E8369, TC!A:D, 2, FALSE())</f>
        <v>4190.8999999999996</v>
      </c>
      <c r="T8369" t="str">
        <f t="shared" si="654"/>
        <v>COP</v>
      </c>
    </row>
    <row r="8370" spans="1:20" ht="18.75" hidden="1" customHeight="1" x14ac:dyDescent="0.25">
      <c r="A8370" t="s">
        <v>3127</v>
      </c>
      <c r="B8370" t="s">
        <v>5</v>
      </c>
      <c r="C8370" t="s">
        <v>1913</v>
      </c>
      <c r="D8370" s="24">
        <v>12149</v>
      </c>
      <c r="E8370" t="s">
        <v>1755</v>
      </c>
      <c r="F8370" t="s">
        <v>99</v>
      </c>
      <c r="G8370" t="s">
        <v>1914</v>
      </c>
      <c r="I8370" t="s">
        <v>3175</v>
      </c>
      <c r="J8370" t="s">
        <v>1915</v>
      </c>
      <c r="K8370" t="s">
        <v>2021</v>
      </c>
      <c r="L8370" s="24">
        <v>8000</v>
      </c>
      <c r="M8370" s="25">
        <f>+VLOOKUP(E8370, TC!A:D, 4, FALSE())</f>
        <v>1.148249998806939</v>
      </c>
      <c r="N8370" s="24">
        <f t="shared" si="650"/>
        <v>8000</v>
      </c>
      <c r="O8370" t="str">
        <f t="shared" si="651"/>
        <v>FACTURA</v>
      </c>
      <c r="P8370" t="str">
        <f t="shared" si="652"/>
        <v>2025</v>
      </c>
      <c r="Q8370" t="str">
        <f t="shared" si="653"/>
        <v>06</v>
      </c>
      <c r="R8370" t="str">
        <f>+IFERROR(VLOOKUP(I8370, Listado!A:B, 2, FALSE()), "COMERCIALIZADORA INTERNACIONAL CARIBBEAN EXOTICS S A")</f>
        <v>COMERCIALIZADORA INTERNACIONAL CARIBBEAN EXOTICS S A</v>
      </c>
      <c r="S8370" s="25">
        <f>+VLOOKUP(E8370, TC!A:D, 2, FALSE())</f>
        <v>4190.8999999999996</v>
      </c>
      <c r="T8370" t="str">
        <f t="shared" si="654"/>
        <v>COP</v>
      </c>
    </row>
    <row r="8371" spans="1:20" ht="18.75" hidden="1" customHeight="1" x14ac:dyDescent="0.25">
      <c r="A8371" t="s">
        <v>3127</v>
      </c>
      <c r="B8371" t="s">
        <v>5</v>
      </c>
      <c r="C8371" t="s">
        <v>1913</v>
      </c>
      <c r="D8371" s="24">
        <v>12149</v>
      </c>
      <c r="E8371" t="s">
        <v>1755</v>
      </c>
      <c r="F8371" t="s">
        <v>99</v>
      </c>
      <c r="G8371" t="s">
        <v>1914</v>
      </c>
      <c r="I8371" t="s">
        <v>3175</v>
      </c>
      <c r="J8371" t="s">
        <v>1915</v>
      </c>
      <c r="K8371" t="s">
        <v>2021</v>
      </c>
      <c r="L8371" s="24">
        <v>8750</v>
      </c>
      <c r="M8371" s="25">
        <f>+VLOOKUP(E8371, TC!A:D, 4, FALSE())</f>
        <v>1.148249998806939</v>
      </c>
      <c r="N8371" s="24">
        <f t="shared" si="650"/>
        <v>8750</v>
      </c>
      <c r="O8371" t="str">
        <f t="shared" si="651"/>
        <v>FACTURA</v>
      </c>
      <c r="P8371" t="str">
        <f t="shared" si="652"/>
        <v>2025</v>
      </c>
      <c r="Q8371" t="str">
        <f t="shared" si="653"/>
        <v>06</v>
      </c>
      <c r="R8371" t="str">
        <f>+IFERROR(VLOOKUP(I8371, Listado!A:B, 2, FALSE()), "COMERCIALIZADORA INTERNACIONAL CARIBBEAN EXOTICS S A")</f>
        <v>COMERCIALIZADORA INTERNACIONAL CARIBBEAN EXOTICS S A</v>
      </c>
      <c r="S8371" s="25">
        <f>+VLOOKUP(E8371, TC!A:D, 2, FALSE())</f>
        <v>4190.8999999999996</v>
      </c>
      <c r="T8371" t="str">
        <f t="shared" si="654"/>
        <v>COP</v>
      </c>
    </row>
    <row r="8372" spans="1:20" ht="18.75" hidden="1" customHeight="1" x14ac:dyDescent="0.25">
      <c r="A8372" t="s">
        <v>3127</v>
      </c>
      <c r="B8372" t="s">
        <v>5</v>
      </c>
      <c r="C8372" t="s">
        <v>1913</v>
      </c>
      <c r="D8372" s="24">
        <v>12149</v>
      </c>
      <c r="E8372" t="s">
        <v>1755</v>
      </c>
      <c r="F8372" t="s">
        <v>99</v>
      </c>
      <c r="G8372" t="s">
        <v>1914</v>
      </c>
      <c r="I8372" t="s">
        <v>3175</v>
      </c>
      <c r="J8372" t="s">
        <v>1915</v>
      </c>
      <c r="K8372" t="s">
        <v>2021</v>
      </c>
      <c r="L8372" s="24">
        <v>1250</v>
      </c>
      <c r="M8372" s="25">
        <f>+VLOOKUP(E8372, TC!A:D, 4, FALSE())</f>
        <v>1.148249998806939</v>
      </c>
      <c r="N8372" s="24">
        <f t="shared" si="650"/>
        <v>1250</v>
      </c>
      <c r="O8372" t="str">
        <f t="shared" si="651"/>
        <v>FACTURA</v>
      </c>
      <c r="P8372" t="str">
        <f t="shared" si="652"/>
        <v>2025</v>
      </c>
      <c r="Q8372" t="str">
        <f t="shared" si="653"/>
        <v>06</v>
      </c>
      <c r="R8372" t="str">
        <f>+IFERROR(VLOOKUP(I8372, Listado!A:B, 2, FALSE()), "COMERCIALIZADORA INTERNACIONAL CARIBBEAN EXOTICS S A")</f>
        <v>COMERCIALIZADORA INTERNACIONAL CARIBBEAN EXOTICS S A</v>
      </c>
      <c r="S8372" s="25">
        <f>+VLOOKUP(E8372, TC!A:D, 2, FALSE())</f>
        <v>4190.8999999999996</v>
      </c>
      <c r="T8372" t="str">
        <f t="shared" si="654"/>
        <v>COP</v>
      </c>
    </row>
    <row r="8373" spans="1:20" ht="18.75" hidden="1" customHeight="1" x14ac:dyDescent="0.25">
      <c r="A8373" t="s">
        <v>3127</v>
      </c>
      <c r="B8373" t="s">
        <v>5</v>
      </c>
      <c r="C8373" t="s">
        <v>1913</v>
      </c>
      <c r="D8373" s="24">
        <v>12149</v>
      </c>
      <c r="E8373" t="s">
        <v>1755</v>
      </c>
      <c r="F8373" t="s">
        <v>99</v>
      </c>
      <c r="G8373" t="s">
        <v>1914</v>
      </c>
      <c r="I8373" t="s">
        <v>3175</v>
      </c>
      <c r="J8373" t="s">
        <v>1915</v>
      </c>
      <c r="K8373" t="s">
        <v>2021</v>
      </c>
      <c r="L8373" s="24">
        <v>3750</v>
      </c>
      <c r="M8373" s="25">
        <f>+VLOOKUP(E8373, TC!A:D, 4, FALSE())</f>
        <v>1.148249998806939</v>
      </c>
      <c r="N8373" s="24">
        <f t="shared" si="650"/>
        <v>3750</v>
      </c>
      <c r="O8373" t="str">
        <f t="shared" si="651"/>
        <v>FACTURA</v>
      </c>
      <c r="P8373" t="str">
        <f t="shared" si="652"/>
        <v>2025</v>
      </c>
      <c r="Q8373" t="str">
        <f t="shared" si="653"/>
        <v>06</v>
      </c>
      <c r="R8373" t="str">
        <f>+IFERROR(VLOOKUP(I8373, Listado!A:B, 2, FALSE()), "COMERCIALIZADORA INTERNACIONAL CARIBBEAN EXOTICS S A")</f>
        <v>COMERCIALIZADORA INTERNACIONAL CARIBBEAN EXOTICS S A</v>
      </c>
      <c r="S8373" s="25">
        <f>+VLOOKUP(E8373, TC!A:D, 2, FALSE())</f>
        <v>4190.8999999999996</v>
      </c>
      <c r="T8373" t="str">
        <f t="shared" si="654"/>
        <v>COP</v>
      </c>
    </row>
    <row r="8374" spans="1:20" ht="18.75" hidden="1" customHeight="1" x14ac:dyDescent="0.25">
      <c r="A8374" t="s">
        <v>3127</v>
      </c>
      <c r="B8374" t="s">
        <v>5</v>
      </c>
      <c r="C8374" t="s">
        <v>1913</v>
      </c>
      <c r="D8374" s="24">
        <v>12149</v>
      </c>
      <c r="E8374" t="s">
        <v>1755</v>
      </c>
      <c r="F8374" t="s">
        <v>99</v>
      </c>
      <c r="G8374" t="s">
        <v>1914</v>
      </c>
      <c r="I8374" t="s">
        <v>3175</v>
      </c>
      <c r="J8374" t="s">
        <v>1915</v>
      </c>
      <c r="K8374" t="s">
        <v>2021</v>
      </c>
      <c r="L8374" s="24">
        <v>6250</v>
      </c>
      <c r="M8374" s="25">
        <f>+VLOOKUP(E8374, TC!A:D, 4, FALSE())</f>
        <v>1.148249998806939</v>
      </c>
      <c r="N8374" s="24">
        <f t="shared" si="650"/>
        <v>6250</v>
      </c>
      <c r="O8374" t="str">
        <f t="shared" si="651"/>
        <v>FACTURA</v>
      </c>
      <c r="P8374" t="str">
        <f t="shared" si="652"/>
        <v>2025</v>
      </c>
      <c r="Q8374" t="str">
        <f t="shared" si="653"/>
        <v>06</v>
      </c>
      <c r="R8374" t="str">
        <f>+IFERROR(VLOOKUP(I8374, Listado!A:B, 2, FALSE()), "COMERCIALIZADORA INTERNACIONAL CARIBBEAN EXOTICS S A")</f>
        <v>COMERCIALIZADORA INTERNACIONAL CARIBBEAN EXOTICS S A</v>
      </c>
      <c r="S8374" s="25">
        <f>+VLOOKUP(E8374, TC!A:D, 2, FALSE())</f>
        <v>4190.8999999999996</v>
      </c>
      <c r="T8374" t="str">
        <f t="shared" si="654"/>
        <v>COP</v>
      </c>
    </row>
    <row r="8375" spans="1:20" ht="18.75" hidden="1" customHeight="1" x14ac:dyDescent="0.25">
      <c r="A8375" t="s">
        <v>3127</v>
      </c>
      <c r="B8375" t="s">
        <v>5</v>
      </c>
      <c r="C8375" t="s">
        <v>1913</v>
      </c>
      <c r="D8375" s="24">
        <v>12149</v>
      </c>
      <c r="E8375" t="s">
        <v>1755</v>
      </c>
      <c r="F8375" t="s">
        <v>99</v>
      </c>
      <c r="G8375" t="s">
        <v>1914</v>
      </c>
      <c r="I8375" t="s">
        <v>3175</v>
      </c>
      <c r="J8375" t="s">
        <v>1915</v>
      </c>
      <c r="K8375" t="s">
        <v>2021</v>
      </c>
      <c r="L8375" s="24">
        <v>5750</v>
      </c>
      <c r="M8375" s="25">
        <f>+VLOOKUP(E8375, TC!A:D, 4, FALSE())</f>
        <v>1.148249998806939</v>
      </c>
      <c r="N8375" s="24">
        <f t="shared" si="650"/>
        <v>5750</v>
      </c>
      <c r="O8375" t="str">
        <f t="shared" si="651"/>
        <v>FACTURA</v>
      </c>
      <c r="P8375" t="str">
        <f t="shared" si="652"/>
        <v>2025</v>
      </c>
      <c r="Q8375" t="str">
        <f t="shared" si="653"/>
        <v>06</v>
      </c>
      <c r="R8375" t="str">
        <f>+IFERROR(VLOOKUP(I8375, Listado!A:B, 2, FALSE()), "COMERCIALIZADORA INTERNACIONAL CARIBBEAN EXOTICS S A")</f>
        <v>COMERCIALIZADORA INTERNACIONAL CARIBBEAN EXOTICS S A</v>
      </c>
      <c r="S8375" s="25">
        <f>+VLOOKUP(E8375, TC!A:D, 2, FALSE())</f>
        <v>4190.8999999999996</v>
      </c>
      <c r="T8375" t="str">
        <f t="shared" si="654"/>
        <v>COP</v>
      </c>
    </row>
    <row r="8376" spans="1:20" ht="18.75" hidden="1" customHeight="1" x14ac:dyDescent="0.25">
      <c r="A8376" t="s">
        <v>3127</v>
      </c>
      <c r="B8376" t="s">
        <v>5</v>
      </c>
      <c r="C8376" t="s">
        <v>1913</v>
      </c>
      <c r="D8376" s="24">
        <v>12149</v>
      </c>
      <c r="E8376" t="s">
        <v>1755</v>
      </c>
      <c r="F8376" t="s">
        <v>99</v>
      </c>
      <c r="G8376" t="s">
        <v>1914</v>
      </c>
      <c r="I8376" t="s">
        <v>3175</v>
      </c>
      <c r="J8376" t="s">
        <v>1915</v>
      </c>
      <c r="K8376" t="s">
        <v>2021</v>
      </c>
      <c r="L8376" s="24">
        <v>4250</v>
      </c>
      <c r="M8376" s="25">
        <f>+VLOOKUP(E8376, TC!A:D, 4, FALSE())</f>
        <v>1.148249998806939</v>
      </c>
      <c r="N8376" s="24">
        <f t="shared" si="650"/>
        <v>4250</v>
      </c>
      <c r="O8376" t="str">
        <f t="shared" si="651"/>
        <v>FACTURA</v>
      </c>
      <c r="P8376" t="str">
        <f t="shared" si="652"/>
        <v>2025</v>
      </c>
      <c r="Q8376" t="str">
        <f t="shared" si="653"/>
        <v>06</v>
      </c>
      <c r="R8376" t="str">
        <f>+IFERROR(VLOOKUP(I8376, Listado!A:B, 2, FALSE()), "COMERCIALIZADORA INTERNACIONAL CARIBBEAN EXOTICS S A")</f>
        <v>COMERCIALIZADORA INTERNACIONAL CARIBBEAN EXOTICS S A</v>
      </c>
      <c r="S8376" s="25">
        <f>+VLOOKUP(E8376, TC!A:D, 2, FALSE())</f>
        <v>4190.8999999999996</v>
      </c>
      <c r="T8376" t="str">
        <f t="shared" si="654"/>
        <v>COP</v>
      </c>
    </row>
    <row r="8377" spans="1:20" ht="18.75" hidden="1" customHeight="1" x14ac:dyDescent="0.25">
      <c r="A8377" t="s">
        <v>3127</v>
      </c>
      <c r="B8377" t="s">
        <v>5</v>
      </c>
      <c r="C8377" t="s">
        <v>1913</v>
      </c>
      <c r="D8377" s="24">
        <v>12149</v>
      </c>
      <c r="E8377" t="s">
        <v>1755</v>
      </c>
      <c r="F8377" t="s">
        <v>99</v>
      </c>
      <c r="G8377" t="s">
        <v>1914</v>
      </c>
      <c r="I8377" t="s">
        <v>3175</v>
      </c>
      <c r="J8377" t="s">
        <v>1915</v>
      </c>
      <c r="K8377" t="s">
        <v>2021</v>
      </c>
      <c r="L8377" s="24">
        <v>9750</v>
      </c>
      <c r="M8377" s="25">
        <f>+VLOOKUP(E8377, TC!A:D, 4, FALSE())</f>
        <v>1.148249998806939</v>
      </c>
      <c r="N8377" s="24">
        <f t="shared" si="650"/>
        <v>9750</v>
      </c>
      <c r="O8377" t="str">
        <f t="shared" si="651"/>
        <v>FACTURA</v>
      </c>
      <c r="P8377" t="str">
        <f t="shared" si="652"/>
        <v>2025</v>
      </c>
      <c r="Q8377" t="str">
        <f t="shared" si="653"/>
        <v>06</v>
      </c>
      <c r="R8377" t="str">
        <f>+IFERROR(VLOOKUP(I8377, Listado!A:B, 2, FALSE()), "COMERCIALIZADORA INTERNACIONAL CARIBBEAN EXOTICS S A")</f>
        <v>COMERCIALIZADORA INTERNACIONAL CARIBBEAN EXOTICS S A</v>
      </c>
      <c r="S8377" s="25">
        <f>+VLOOKUP(E8377, TC!A:D, 2, FALSE())</f>
        <v>4190.8999999999996</v>
      </c>
      <c r="T8377" t="str">
        <f t="shared" si="654"/>
        <v>COP</v>
      </c>
    </row>
    <row r="8378" spans="1:20" ht="18.75" hidden="1" customHeight="1" x14ac:dyDescent="0.25">
      <c r="A8378" t="s">
        <v>3127</v>
      </c>
      <c r="B8378" t="s">
        <v>5</v>
      </c>
      <c r="C8378" t="s">
        <v>1913</v>
      </c>
      <c r="D8378" s="24">
        <v>12149</v>
      </c>
      <c r="E8378" t="s">
        <v>1755</v>
      </c>
      <c r="F8378" t="s">
        <v>99</v>
      </c>
      <c r="G8378" t="s">
        <v>1914</v>
      </c>
      <c r="I8378" t="s">
        <v>3175</v>
      </c>
      <c r="J8378" t="s">
        <v>1915</v>
      </c>
      <c r="K8378" t="s">
        <v>2021</v>
      </c>
      <c r="L8378" s="24">
        <v>9250</v>
      </c>
      <c r="M8378" s="25">
        <f>+VLOOKUP(E8378, TC!A:D, 4, FALSE())</f>
        <v>1.148249998806939</v>
      </c>
      <c r="N8378" s="24">
        <f t="shared" si="650"/>
        <v>9250</v>
      </c>
      <c r="O8378" t="str">
        <f t="shared" si="651"/>
        <v>FACTURA</v>
      </c>
      <c r="P8378" t="str">
        <f t="shared" si="652"/>
        <v>2025</v>
      </c>
      <c r="Q8378" t="str">
        <f t="shared" si="653"/>
        <v>06</v>
      </c>
      <c r="R8378" t="str">
        <f>+IFERROR(VLOOKUP(I8378, Listado!A:B, 2, FALSE()), "COMERCIALIZADORA INTERNACIONAL CARIBBEAN EXOTICS S A")</f>
        <v>COMERCIALIZADORA INTERNACIONAL CARIBBEAN EXOTICS S A</v>
      </c>
      <c r="S8378" s="25">
        <f>+VLOOKUP(E8378, TC!A:D, 2, FALSE())</f>
        <v>4190.8999999999996</v>
      </c>
      <c r="T8378" t="str">
        <f t="shared" si="654"/>
        <v>COP</v>
      </c>
    </row>
    <row r="8379" spans="1:20" ht="18.75" hidden="1" customHeight="1" x14ac:dyDescent="0.25">
      <c r="A8379" t="s">
        <v>3127</v>
      </c>
      <c r="B8379" t="s">
        <v>5</v>
      </c>
      <c r="C8379" t="s">
        <v>1913</v>
      </c>
      <c r="D8379" s="24">
        <v>12149</v>
      </c>
      <c r="E8379" t="s">
        <v>1755</v>
      </c>
      <c r="F8379" t="s">
        <v>99</v>
      </c>
      <c r="G8379" t="s">
        <v>1914</v>
      </c>
      <c r="I8379" t="s">
        <v>3175</v>
      </c>
      <c r="J8379" t="s">
        <v>1915</v>
      </c>
      <c r="K8379" t="s">
        <v>2021</v>
      </c>
      <c r="L8379" s="24">
        <v>3750</v>
      </c>
      <c r="M8379" s="25">
        <f>+VLOOKUP(E8379, TC!A:D, 4, FALSE())</f>
        <v>1.148249998806939</v>
      </c>
      <c r="N8379" s="24">
        <f t="shared" si="650"/>
        <v>3750</v>
      </c>
      <c r="O8379" t="str">
        <f t="shared" si="651"/>
        <v>FACTURA</v>
      </c>
      <c r="P8379" t="str">
        <f t="shared" si="652"/>
        <v>2025</v>
      </c>
      <c r="Q8379" t="str">
        <f t="shared" si="653"/>
        <v>06</v>
      </c>
      <c r="R8379" t="str">
        <f>+IFERROR(VLOOKUP(I8379, Listado!A:B, 2, FALSE()), "COMERCIALIZADORA INTERNACIONAL CARIBBEAN EXOTICS S A")</f>
        <v>COMERCIALIZADORA INTERNACIONAL CARIBBEAN EXOTICS S A</v>
      </c>
      <c r="S8379" s="25">
        <f>+VLOOKUP(E8379, TC!A:D, 2, FALSE())</f>
        <v>4190.8999999999996</v>
      </c>
      <c r="T8379" t="str">
        <f t="shared" si="654"/>
        <v>COP</v>
      </c>
    </row>
    <row r="8380" spans="1:20" ht="18.75" hidden="1" customHeight="1" x14ac:dyDescent="0.25">
      <c r="A8380" t="s">
        <v>3127</v>
      </c>
      <c r="B8380" t="s">
        <v>5</v>
      </c>
      <c r="C8380" t="s">
        <v>1913</v>
      </c>
      <c r="D8380" s="24">
        <v>12149</v>
      </c>
      <c r="E8380" t="s">
        <v>1755</v>
      </c>
      <c r="F8380" t="s">
        <v>99</v>
      </c>
      <c r="G8380" t="s">
        <v>1914</v>
      </c>
      <c r="I8380" t="s">
        <v>3175</v>
      </c>
      <c r="J8380" t="s">
        <v>1915</v>
      </c>
      <c r="K8380" t="s">
        <v>2021</v>
      </c>
      <c r="L8380" s="24">
        <v>3750</v>
      </c>
      <c r="M8380" s="25">
        <f>+VLOOKUP(E8380, TC!A:D, 4, FALSE())</f>
        <v>1.148249998806939</v>
      </c>
      <c r="N8380" s="24">
        <f t="shared" si="650"/>
        <v>3750</v>
      </c>
      <c r="O8380" t="str">
        <f t="shared" si="651"/>
        <v>FACTURA</v>
      </c>
      <c r="P8380" t="str">
        <f t="shared" si="652"/>
        <v>2025</v>
      </c>
      <c r="Q8380" t="str">
        <f t="shared" si="653"/>
        <v>06</v>
      </c>
      <c r="R8380" t="str">
        <f>+IFERROR(VLOOKUP(I8380, Listado!A:B, 2, FALSE()), "COMERCIALIZADORA INTERNACIONAL CARIBBEAN EXOTICS S A")</f>
        <v>COMERCIALIZADORA INTERNACIONAL CARIBBEAN EXOTICS S A</v>
      </c>
      <c r="S8380" s="25">
        <f>+VLOOKUP(E8380, TC!A:D, 2, FALSE())</f>
        <v>4190.8999999999996</v>
      </c>
      <c r="T8380" t="str">
        <f t="shared" si="654"/>
        <v>COP</v>
      </c>
    </row>
    <row r="8381" spans="1:20" ht="18.75" hidden="1" customHeight="1" x14ac:dyDescent="0.25">
      <c r="A8381" t="s">
        <v>3127</v>
      </c>
      <c r="B8381" t="s">
        <v>5</v>
      </c>
      <c r="C8381" t="s">
        <v>1913</v>
      </c>
      <c r="D8381" s="24">
        <v>12149</v>
      </c>
      <c r="E8381" t="s">
        <v>1755</v>
      </c>
      <c r="F8381" t="s">
        <v>99</v>
      </c>
      <c r="G8381" t="s">
        <v>1914</v>
      </c>
      <c r="I8381" t="s">
        <v>3175</v>
      </c>
      <c r="J8381" t="s">
        <v>1915</v>
      </c>
      <c r="K8381" t="s">
        <v>2021</v>
      </c>
      <c r="L8381" s="24">
        <v>7250</v>
      </c>
      <c r="M8381" s="25">
        <f>+VLOOKUP(E8381, TC!A:D, 4, FALSE())</f>
        <v>1.148249998806939</v>
      </c>
      <c r="N8381" s="24">
        <f t="shared" si="650"/>
        <v>7250</v>
      </c>
      <c r="O8381" t="str">
        <f t="shared" si="651"/>
        <v>FACTURA</v>
      </c>
      <c r="P8381" t="str">
        <f t="shared" si="652"/>
        <v>2025</v>
      </c>
      <c r="Q8381" t="str">
        <f t="shared" si="653"/>
        <v>06</v>
      </c>
      <c r="R8381" t="str">
        <f>+IFERROR(VLOOKUP(I8381, Listado!A:B, 2, FALSE()), "COMERCIALIZADORA INTERNACIONAL CARIBBEAN EXOTICS S A")</f>
        <v>COMERCIALIZADORA INTERNACIONAL CARIBBEAN EXOTICS S A</v>
      </c>
      <c r="S8381" s="25">
        <f>+VLOOKUP(E8381, TC!A:D, 2, FALSE())</f>
        <v>4190.8999999999996</v>
      </c>
      <c r="T8381" t="str">
        <f t="shared" si="654"/>
        <v>COP</v>
      </c>
    </row>
    <row r="8382" spans="1:20" ht="18.75" hidden="1" customHeight="1" x14ac:dyDescent="0.25">
      <c r="A8382" t="s">
        <v>3127</v>
      </c>
      <c r="B8382" t="s">
        <v>5</v>
      </c>
      <c r="C8382" t="s">
        <v>1913</v>
      </c>
      <c r="D8382" s="24">
        <v>12149</v>
      </c>
      <c r="E8382" t="s">
        <v>1755</v>
      </c>
      <c r="F8382" t="s">
        <v>99</v>
      </c>
      <c r="G8382" t="s">
        <v>1914</v>
      </c>
      <c r="I8382" t="s">
        <v>3175</v>
      </c>
      <c r="J8382" t="s">
        <v>1915</v>
      </c>
      <c r="K8382" t="s">
        <v>2021</v>
      </c>
      <c r="L8382" s="24">
        <v>6750</v>
      </c>
      <c r="M8382" s="25">
        <f>+VLOOKUP(E8382, TC!A:D, 4, FALSE())</f>
        <v>1.148249998806939</v>
      </c>
      <c r="N8382" s="24">
        <f t="shared" si="650"/>
        <v>6750</v>
      </c>
      <c r="O8382" t="str">
        <f t="shared" si="651"/>
        <v>FACTURA</v>
      </c>
      <c r="P8382" t="str">
        <f t="shared" si="652"/>
        <v>2025</v>
      </c>
      <c r="Q8382" t="str">
        <f t="shared" si="653"/>
        <v>06</v>
      </c>
      <c r="R8382" t="str">
        <f>+IFERROR(VLOOKUP(I8382, Listado!A:B, 2, FALSE()), "COMERCIALIZADORA INTERNACIONAL CARIBBEAN EXOTICS S A")</f>
        <v>COMERCIALIZADORA INTERNACIONAL CARIBBEAN EXOTICS S A</v>
      </c>
      <c r="S8382" s="25">
        <f>+VLOOKUP(E8382, TC!A:D, 2, FALSE())</f>
        <v>4190.8999999999996</v>
      </c>
      <c r="T8382" t="str">
        <f t="shared" si="654"/>
        <v>COP</v>
      </c>
    </row>
    <row r="8383" spans="1:20" ht="18.75" hidden="1" customHeight="1" x14ac:dyDescent="0.25">
      <c r="A8383" t="s">
        <v>3127</v>
      </c>
      <c r="B8383" t="s">
        <v>5</v>
      </c>
      <c r="C8383" t="s">
        <v>1913</v>
      </c>
      <c r="D8383" s="24">
        <v>12149</v>
      </c>
      <c r="E8383" t="s">
        <v>1755</v>
      </c>
      <c r="F8383" t="s">
        <v>99</v>
      </c>
      <c r="G8383" t="s">
        <v>1914</v>
      </c>
      <c r="I8383" t="s">
        <v>3175</v>
      </c>
      <c r="J8383" t="s">
        <v>1915</v>
      </c>
      <c r="K8383" t="s">
        <v>2021</v>
      </c>
      <c r="L8383" s="24">
        <v>6250</v>
      </c>
      <c r="M8383" s="25">
        <f>+VLOOKUP(E8383, TC!A:D, 4, FALSE())</f>
        <v>1.148249998806939</v>
      </c>
      <c r="N8383" s="24">
        <f t="shared" si="650"/>
        <v>6250</v>
      </c>
      <c r="O8383" t="str">
        <f t="shared" si="651"/>
        <v>FACTURA</v>
      </c>
      <c r="P8383" t="str">
        <f t="shared" si="652"/>
        <v>2025</v>
      </c>
      <c r="Q8383" t="str">
        <f t="shared" si="653"/>
        <v>06</v>
      </c>
      <c r="R8383" t="str">
        <f>+IFERROR(VLOOKUP(I8383, Listado!A:B, 2, FALSE()), "COMERCIALIZADORA INTERNACIONAL CARIBBEAN EXOTICS S A")</f>
        <v>COMERCIALIZADORA INTERNACIONAL CARIBBEAN EXOTICS S A</v>
      </c>
      <c r="S8383" s="25">
        <f>+VLOOKUP(E8383, TC!A:D, 2, FALSE())</f>
        <v>4190.8999999999996</v>
      </c>
      <c r="T8383" t="str">
        <f t="shared" si="654"/>
        <v>COP</v>
      </c>
    </row>
    <row r="8384" spans="1:20" ht="18.75" hidden="1" customHeight="1" x14ac:dyDescent="0.25">
      <c r="A8384" t="s">
        <v>3127</v>
      </c>
      <c r="B8384" t="s">
        <v>5</v>
      </c>
      <c r="C8384" t="s">
        <v>1913</v>
      </c>
      <c r="D8384" s="24">
        <v>12149</v>
      </c>
      <c r="E8384" t="s">
        <v>1755</v>
      </c>
      <c r="F8384" t="s">
        <v>99</v>
      </c>
      <c r="G8384" t="s">
        <v>1914</v>
      </c>
      <c r="I8384" t="s">
        <v>3175</v>
      </c>
      <c r="J8384" t="s">
        <v>1915</v>
      </c>
      <c r="K8384" t="s">
        <v>2021</v>
      </c>
      <c r="L8384" s="24">
        <v>4250</v>
      </c>
      <c r="M8384" s="25">
        <f>+VLOOKUP(E8384, TC!A:D, 4, FALSE())</f>
        <v>1.148249998806939</v>
      </c>
      <c r="N8384" s="24">
        <f t="shared" si="650"/>
        <v>4250</v>
      </c>
      <c r="O8384" t="str">
        <f t="shared" si="651"/>
        <v>FACTURA</v>
      </c>
      <c r="P8384" t="str">
        <f t="shared" si="652"/>
        <v>2025</v>
      </c>
      <c r="Q8384" t="str">
        <f t="shared" si="653"/>
        <v>06</v>
      </c>
      <c r="R8384" t="str">
        <f>+IFERROR(VLOOKUP(I8384, Listado!A:B, 2, FALSE()), "COMERCIALIZADORA INTERNACIONAL CARIBBEAN EXOTICS S A")</f>
        <v>COMERCIALIZADORA INTERNACIONAL CARIBBEAN EXOTICS S A</v>
      </c>
      <c r="S8384" s="25">
        <f>+VLOOKUP(E8384, TC!A:D, 2, FALSE())</f>
        <v>4190.8999999999996</v>
      </c>
      <c r="T8384" t="str">
        <f t="shared" si="654"/>
        <v>COP</v>
      </c>
    </row>
    <row r="8385" spans="1:20" ht="18.75" hidden="1" customHeight="1" x14ac:dyDescent="0.25">
      <c r="A8385" t="s">
        <v>3127</v>
      </c>
      <c r="B8385" t="s">
        <v>5</v>
      </c>
      <c r="C8385" t="s">
        <v>1913</v>
      </c>
      <c r="D8385" s="24">
        <v>12149</v>
      </c>
      <c r="E8385" t="s">
        <v>1755</v>
      </c>
      <c r="F8385" t="s">
        <v>99</v>
      </c>
      <c r="G8385" t="s">
        <v>1914</v>
      </c>
      <c r="I8385" t="s">
        <v>3175</v>
      </c>
      <c r="J8385" t="s">
        <v>1915</v>
      </c>
      <c r="K8385" t="s">
        <v>2021</v>
      </c>
      <c r="L8385" s="24">
        <v>2750</v>
      </c>
      <c r="M8385" s="25">
        <f>+VLOOKUP(E8385, TC!A:D, 4, FALSE())</f>
        <v>1.148249998806939</v>
      </c>
      <c r="N8385" s="24">
        <f t="shared" si="650"/>
        <v>2750</v>
      </c>
      <c r="O8385" t="str">
        <f t="shared" si="651"/>
        <v>FACTURA</v>
      </c>
      <c r="P8385" t="str">
        <f t="shared" si="652"/>
        <v>2025</v>
      </c>
      <c r="Q8385" t="str">
        <f t="shared" si="653"/>
        <v>06</v>
      </c>
      <c r="R8385" t="str">
        <f>+IFERROR(VLOOKUP(I8385, Listado!A:B, 2, FALSE()), "COMERCIALIZADORA INTERNACIONAL CARIBBEAN EXOTICS S A")</f>
        <v>COMERCIALIZADORA INTERNACIONAL CARIBBEAN EXOTICS S A</v>
      </c>
      <c r="S8385" s="25">
        <f>+VLOOKUP(E8385, TC!A:D, 2, FALSE())</f>
        <v>4190.8999999999996</v>
      </c>
      <c r="T8385" t="str">
        <f t="shared" si="654"/>
        <v>COP</v>
      </c>
    </row>
    <row r="8386" spans="1:20" ht="18.75" hidden="1" customHeight="1" x14ac:dyDescent="0.25">
      <c r="A8386" t="s">
        <v>3127</v>
      </c>
      <c r="B8386" t="s">
        <v>5</v>
      </c>
      <c r="C8386" t="s">
        <v>1913</v>
      </c>
      <c r="D8386" s="24">
        <v>12149</v>
      </c>
      <c r="E8386" t="s">
        <v>1755</v>
      </c>
      <c r="F8386" t="s">
        <v>99</v>
      </c>
      <c r="G8386" t="s">
        <v>1914</v>
      </c>
      <c r="I8386" t="s">
        <v>3175</v>
      </c>
      <c r="J8386" t="s">
        <v>1915</v>
      </c>
      <c r="K8386" t="s">
        <v>2021</v>
      </c>
      <c r="L8386" s="24">
        <v>3250</v>
      </c>
      <c r="M8386" s="25">
        <f>+VLOOKUP(E8386, TC!A:D, 4, FALSE())</f>
        <v>1.148249998806939</v>
      </c>
      <c r="N8386" s="24">
        <f t="shared" ref="N8386:N8449" si="655">+IF(F8386="EUR", (M8386*L8386), IF(I8386="JUAN MATAS SAS", (L8386/S8386), L8386))</f>
        <v>3250</v>
      </c>
      <c r="O8386" t="str">
        <f t="shared" ref="O8386:O8449" si="656">+IF(C8386="CFE", "FACTURA", IF(ISERROR(SEARCH("ANULA", H8386))=FALSE(), "ANULACIÓN FE", IF(ISERROR(SEARCH("CANCELLATION", H8386))=FALSE(), "ANULACIÓN FE", "NOTAS")))</f>
        <v>FACTURA</v>
      </c>
      <c r="P8386" t="str">
        <f t="shared" ref="P8386:P8449" si="657">+LEFT(E8386, 4)</f>
        <v>2025</v>
      </c>
      <c r="Q8386" t="str">
        <f t="shared" ref="Q8386:Q8449" si="658">+MID(E8386, 5, 2)</f>
        <v>06</v>
      </c>
      <c r="R8386" t="str">
        <f>+IFERROR(VLOOKUP(I8386, Listado!A:B, 2, FALSE()), "COMERCIALIZADORA INTERNACIONAL CARIBBEAN EXOTICS S A")</f>
        <v>COMERCIALIZADORA INTERNACIONAL CARIBBEAN EXOTICS S A</v>
      </c>
      <c r="S8386" s="25">
        <f>+VLOOKUP(E8386, TC!A:D, 2, FALSE())</f>
        <v>4190.8999999999996</v>
      </c>
      <c r="T8386" t="str">
        <f t="shared" ref="T8386:T8449" si="659">+IF(I8386="JUAN MATAS SAS", "USD", F8386)</f>
        <v>COP</v>
      </c>
    </row>
    <row r="8387" spans="1:20" ht="18.75" hidden="1" customHeight="1" x14ac:dyDescent="0.25">
      <c r="A8387" t="s">
        <v>3127</v>
      </c>
      <c r="B8387" t="s">
        <v>5</v>
      </c>
      <c r="C8387" t="s">
        <v>1913</v>
      </c>
      <c r="D8387" s="24">
        <v>12149</v>
      </c>
      <c r="E8387" t="s">
        <v>1755</v>
      </c>
      <c r="F8387" t="s">
        <v>99</v>
      </c>
      <c r="G8387" t="s">
        <v>1914</v>
      </c>
      <c r="I8387" t="s">
        <v>3175</v>
      </c>
      <c r="J8387" t="s">
        <v>1915</v>
      </c>
      <c r="K8387" t="s">
        <v>2021</v>
      </c>
      <c r="L8387" s="24">
        <v>3250</v>
      </c>
      <c r="M8387" s="25">
        <f>+VLOOKUP(E8387, TC!A:D, 4, FALSE())</f>
        <v>1.148249998806939</v>
      </c>
      <c r="N8387" s="24">
        <f t="shared" si="655"/>
        <v>3250</v>
      </c>
      <c r="O8387" t="str">
        <f t="shared" si="656"/>
        <v>FACTURA</v>
      </c>
      <c r="P8387" t="str">
        <f t="shared" si="657"/>
        <v>2025</v>
      </c>
      <c r="Q8387" t="str">
        <f t="shared" si="658"/>
        <v>06</v>
      </c>
      <c r="R8387" t="str">
        <f>+IFERROR(VLOOKUP(I8387, Listado!A:B, 2, FALSE()), "COMERCIALIZADORA INTERNACIONAL CARIBBEAN EXOTICS S A")</f>
        <v>COMERCIALIZADORA INTERNACIONAL CARIBBEAN EXOTICS S A</v>
      </c>
      <c r="S8387" s="25">
        <f>+VLOOKUP(E8387, TC!A:D, 2, FALSE())</f>
        <v>4190.8999999999996</v>
      </c>
      <c r="T8387" t="str">
        <f t="shared" si="659"/>
        <v>COP</v>
      </c>
    </row>
    <row r="8388" spans="1:20" ht="18.75" hidden="1" customHeight="1" x14ac:dyDescent="0.25">
      <c r="A8388" t="s">
        <v>3127</v>
      </c>
      <c r="B8388" t="s">
        <v>5</v>
      </c>
      <c r="C8388" t="s">
        <v>1913</v>
      </c>
      <c r="D8388" s="24">
        <v>12150</v>
      </c>
      <c r="E8388" t="s">
        <v>1755</v>
      </c>
      <c r="F8388" t="s">
        <v>99</v>
      </c>
      <c r="G8388" t="s">
        <v>1914</v>
      </c>
      <c r="I8388" t="s">
        <v>1841</v>
      </c>
      <c r="J8388" t="s">
        <v>1915</v>
      </c>
      <c r="K8388" t="s">
        <v>2020</v>
      </c>
      <c r="L8388" s="24">
        <v>153000</v>
      </c>
      <c r="M8388" s="25">
        <f>+VLOOKUP(E8388, TC!A:D, 4, FALSE())</f>
        <v>1.148249998806939</v>
      </c>
      <c r="N8388" s="24">
        <f t="shared" si="655"/>
        <v>153000</v>
      </c>
      <c r="O8388" t="str">
        <f t="shared" si="656"/>
        <v>FACTURA</v>
      </c>
      <c r="P8388" t="str">
        <f t="shared" si="657"/>
        <v>2025</v>
      </c>
      <c r="Q8388" t="str">
        <f t="shared" si="658"/>
        <v>06</v>
      </c>
      <c r="R8388" t="str">
        <f>+IFERROR(VLOOKUP(I8388, Listado!A:B, 2, FALSE()), "COMERCIALIZADORA INTERNACIONAL CARIBBEAN EXOTICS S A")</f>
        <v>LONDOÑO ECHEVERRI ALEJANDRA</v>
      </c>
      <c r="S8388" s="25">
        <f>+VLOOKUP(E8388, TC!A:D, 2, FALSE())</f>
        <v>4190.8999999999996</v>
      </c>
      <c r="T8388" t="str">
        <f t="shared" si="659"/>
        <v>COP</v>
      </c>
    </row>
    <row r="8389" spans="1:20" ht="18.75" hidden="1" customHeight="1" x14ac:dyDescent="0.25">
      <c r="A8389" t="s">
        <v>3127</v>
      </c>
      <c r="B8389" t="s">
        <v>5</v>
      </c>
      <c r="C8389" t="s">
        <v>1913</v>
      </c>
      <c r="D8389" s="24">
        <v>12150</v>
      </c>
      <c r="E8389" t="s">
        <v>1755</v>
      </c>
      <c r="F8389" t="s">
        <v>99</v>
      </c>
      <c r="G8389" t="s">
        <v>1914</v>
      </c>
      <c r="I8389" t="s">
        <v>1841</v>
      </c>
      <c r="J8389" t="s">
        <v>1915</v>
      </c>
      <c r="K8389" t="s">
        <v>2020</v>
      </c>
      <c r="L8389" s="24">
        <v>39900</v>
      </c>
      <c r="M8389" s="25">
        <f>+VLOOKUP(E8389, TC!A:D, 4, FALSE())</f>
        <v>1.148249998806939</v>
      </c>
      <c r="N8389" s="24">
        <f t="shared" si="655"/>
        <v>39900</v>
      </c>
      <c r="O8389" t="str">
        <f t="shared" si="656"/>
        <v>FACTURA</v>
      </c>
      <c r="P8389" t="str">
        <f t="shared" si="657"/>
        <v>2025</v>
      </c>
      <c r="Q8389" t="str">
        <f t="shared" si="658"/>
        <v>06</v>
      </c>
      <c r="R8389" t="str">
        <f>+IFERROR(VLOOKUP(I8389, Listado!A:B, 2, FALSE()), "COMERCIALIZADORA INTERNACIONAL CARIBBEAN EXOTICS S A")</f>
        <v>LONDOÑO ECHEVERRI ALEJANDRA</v>
      </c>
      <c r="S8389" s="25">
        <f>+VLOOKUP(E8389, TC!A:D, 2, FALSE())</f>
        <v>4190.8999999999996</v>
      </c>
      <c r="T8389" t="str">
        <f t="shared" si="659"/>
        <v>COP</v>
      </c>
    </row>
    <row r="8390" spans="1:20" ht="18.75" hidden="1" customHeight="1" x14ac:dyDescent="0.25">
      <c r="A8390" t="s">
        <v>3127</v>
      </c>
      <c r="B8390" t="s">
        <v>5</v>
      </c>
      <c r="C8390" t="s">
        <v>1913</v>
      </c>
      <c r="D8390" s="24">
        <v>12150</v>
      </c>
      <c r="E8390" t="s">
        <v>1755</v>
      </c>
      <c r="F8390" t="s">
        <v>99</v>
      </c>
      <c r="G8390" t="s">
        <v>1914</v>
      </c>
      <c r="I8390" t="s">
        <v>1841</v>
      </c>
      <c r="J8390" t="s">
        <v>1915</v>
      </c>
      <c r="K8390" t="s">
        <v>2020</v>
      </c>
      <c r="L8390" s="24">
        <v>32550</v>
      </c>
      <c r="M8390" s="25">
        <f>+VLOOKUP(E8390, TC!A:D, 4, FALSE())</f>
        <v>1.148249998806939</v>
      </c>
      <c r="N8390" s="24">
        <f t="shared" si="655"/>
        <v>32550</v>
      </c>
      <c r="O8390" t="str">
        <f t="shared" si="656"/>
        <v>FACTURA</v>
      </c>
      <c r="P8390" t="str">
        <f t="shared" si="657"/>
        <v>2025</v>
      </c>
      <c r="Q8390" t="str">
        <f t="shared" si="658"/>
        <v>06</v>
      </c>
      <c r="R8390" t="str">
        <f>+IFERROR(VLOOKUP(I8390, Listado!A:B, 2, FALSE()), "COMERCIALIZADORA INTERNACIONAL CARIBBEAN EXOTICS S A")</f>
        <v>LONDOÑO ECHEVERRI ALEJANDRA</v>
      </c>
      <c r="S8390" s="25">
        <f>+VLOOKUP(E8390, TC!A:D, 2, FALSE())</f>
        <v>4190.8999999999996</v>
      </c>
      <c r="T8390" t="str">
        <f t="shared" si="659"/>
        <v>COP</v>
      </c>
    </row>
    <row r="8391" spans="1:20" ht="18.75" hidden="1" customHeight="1" x14ac:dyDescent="0.25">
      <c r="A8391" t="s">
        <v>3127</v>
      </c>
      <c r="B8391" t="s">
        <v>5</v>
      </c>
      <c r="C8391" t="s">
        <v>1913</v>
      </c>
      <c r="D8391" s="24">
        <v>12150</v>
      </c>
      <c r="E8391" t="s">
        <v>1755</v>
      </c>
      <c r="F8391" t="s">
        <v>99</v>
      </c>
      <c r="G8391" t="s">
        <v>1914</v>
      </c>
      <c r="I8391" t="s">
        <v>1841</v>
      </c>
      <c r="J8391" t="s">
        <v>1915</v>
      </c>
      <c r="K8391" t="s">
        <v>2020</v>
      </c>
      <c r="L8391" s="24">
        <v>5850</v>
      </c>
      <c r="M8391" s="25">
        <f>+VLOOKUP(E8391, TC!A:D, 4, FALSE())</f>
        <v>1.148249998806939</v>
      </c>
      <c r="N8391" s="24">
        <f t="shared" si="655"/>
        <v>5850</v>
      </c>
      <c r="O8391" t="str">
        <f t="shared" si="656"/>
        <v>FACTURA</v>
      </c>
      <c r="P8391" t="str">
        <f t="shared" si="657"/>
        <v>2025</v>
      </c>
      <c r="Q8391" t="str">
        <f t="shared" si="658"/>
        <v>06</v>
      </c>
      <c r="R8391" t="str">
        <f>+IFERROR(VLOOKUP(I8391, Listado!A:B, 2, FALSE()), "COMERCIALIZADORA INTERNACIONAL CARIBBEAN EXOTICS S A")</f>
        <v>LONDOÑO ECHEVERRI ALEJANDRA</v>
      </c>
      <c r="S8391" s="25">
        <f>+VLOOKUP(E8391, TC!A:D, 2, FALSE())</f>
        <v>4190.8999999999996</v>
      </c>
      <c r="T8391" t="str">
        <f t="shared" si="659"/>
        <v>COP</v>
      </c>
    </row>
    <row r="8392" spans="1:20" ht="18.75" hidden="1" customHeight="1" x14ac:dyDescent="0.25">
      <c r="A8392" t="s">
        <v>3127</v>
      </c>
      <c r="B8392" t="s">
        <v>5</v>
      </c>
      <c r="C8392" t="s">
        <v>1913</v>
      </c>
      <c r="D8392" s="24">
        <v>12150</v>
      </c>
      <c r="E8392" t="s">
        <v>1755</v>
      </c>
      <c r="F8392" t="s">
        <v>99</v>
      </c>
      <c r="G8392" t="s">
        <v>1914</v>
      </c>
      <c r="I8392" t="s">
        <v>1841</v>
      </c>
      <c r="J8392" t="s">
        <v>1915</v>
      </c>
      <c r="K8392" t="s">
        <v>2020</v>
      </c>
      <c r="L8392" s="24">
        <v>8850</v>
      </c>
      <c r="M8392" s="25">
        <f>+VLOOKUP(E8392, TC!A:D, 4, FALSE())</f>
        <v>1.148249998806939</v>
      </c>
      <c r="N8392" s="24">
        <f t="shared" si="655"/>
        <v>8850</v>
      </c>
      <c r="O8392" t="str">
        <f t="shared" si="656"/>
        <v>FACTURA</v>
      </c>
      <c r="P8392" t="str">
        <f t="shared" si="657"/>
        <v>2025</v>
      </c>
      <c r="Q8392" t="str">
        <f t="shared" si="658"/>
        <v>06</v>
      </c>
      <c r="R8392" t="str">
        <f>+IFERROR(VLOOKUP(I8392, Listado!A:B, 2, FALSE()), "COMERCIALIZADORA INTERNACIONAL CARIBBEAN EXOTICS S A")</f>
        <v>LONDOÑO ECHEVERRI ALEJANDRA</v>
      </c>
      <c r="S8392" s="25">
        <f>+VLOOKUP(E8392, TC!A:D, 2, FALSE())</f>
        <v>4190.8999999999996</v>
      </c>
      <c r="T8392" t="str">
        <f t="shared" si="659"/>
        <v>COP</v>
      </c>
    </row>
    <row r="8393" spans="1:20" ht="18.75" hidden="1" customHeight="1" x14ac:dyDescent="0.25">
      <c r="A8393" t="s">
        <v>3127</v>
      </c>
      <c r="B8393" t="s">
        <v>5</v>
      </c>
      <c r="C8393" t="s">
        <v>1913</v>
      </c>
      <c r="D8393" s="24">
        <v>12150</v>
      </c>
      <c r="E8393" t="s">
        <v>1755</v>
      </c>
      <c r="F8393" t="s">
        <v>99</v>
      </c>
      <c r="G8393" t="s">
        <v>1914</v>
      </c>
      <c r="I8393" t="s">
        <v>1841</v>
      </c>
      <c r="J8393" t="s">
        <v>1915</v>
      </c>
      <c r="K8393" t="s">
        <v>2020</v>
      </c>
      <c r="L8393" s="24">
        <v>7650</v>
      </c>
      <c r="M8393" s="25">
        <f>+VLOOKUP(E8393, TC!A:D, 4, FALSE())</f>
        <v>1.148249998806939</v>
      </c>
      <c r="N8393" s="24">
        <f t="shared" si="655"/>
        <v>7650</v>
      </c>
      <c r="O8393" t="str">
        <f t="shared" si="656"/>
        <v>FACTURA</v>
      </c>
      <c r="P8393" t="str">
        <f t="shared" si="657"/>
        <v>2025</v>
      </c>
      <c r="Q8393" t="str">
        <f t="shared" si="658"/>
        <v>06</v>
      </c>
      <c r="R8393" t="str">
        <f>+IFERROR(VLOOKUP(I8393, Listado!A:B, 2, FALSE()), "COMERCIALIZADORA INTERNACIONAL CARIBBEAN EXOTICS S A")</f>
        <v>LONDOÑO ECHEVERRI ALEJANDRA</v>
      </c>
      <c r="S8393" s="25">
        <f>+VLOOKUP(E8393, TC!A:D, 2, FALSE())</f>
        <v>4190.8999999999996</v>
      </c>
      <c r="T8393" t="str">
        <f t="shared" si="659"/>
        <v>COP</v>
      </c>
    </row>
    <row r="8394" spans="1:20" ht="18.75" hidden="1" customHeight="1" x14ac:dyDescent="0.25">
      <c r="A8394" t="s">
        <v>3127</v>
      </c>
      <c r="B8394" t="s">
        <v>5</v>
      </c>
      <c r="C8394" t="s">
        <v>1913</v>
      </c>
      <c r="D8394" s="24">
        <v>12151</v>
      </c>
      <c r="E8394" t="s">
        <v>1755</v>
      </c>
      <c r="F8394" t="s">
        <v>99</v>
      </c>
      <c r="G8394" t="s">
        <v>1914</v>
      </c>
      <c r="I8394" t="s">
        <v>1841</v>
      </c>
      <c r="J8394" t="s">
        <v>1915</v>
      </c>
      <c r="K8394" t="s">
        <v>2020</v>
      </c>
      <c r="L8394" s="24">
        <v>596640</v>
      </c>
      <c r="M8394" s="25">
        <f>+VLOOKUP(E8394, TC!A:D, 4, FALSE())</f>
        <v>1.148249998806939</v>
      </c>
      <c r="N8394" s="24">
        <f t="shared" si="655"/>
        <v>596640</v>
      </c>
      <c r="O8394" t="str">
        <f t="shared" si="656"/>
        <v>FACTURA</v>
      </c>
      <c r="P8394" t="str">
        <f t="shared" si="657"/>
        <v>2025</v>
      </c>
      <c r="Q8394" t="str">
        <f t="shared" si="658"/>
        <v>06</v>
      </c>
      <c r="R8394" t="str">
        <f>+IFERROR(VLOOKUP(I8394, Listado!A:B, 2, FALSE()), "COMERCIALIZADORA INTERNACIONAL CARIBBEAN EXOTICS S A")</f>
        <v>LONDOÑO ECHEVERRI ALEJANDRA</v>
      </c>
      <c r="S8394" s="25">
        <f>+VLOOKUP(E8394, TC!A:D, 2, FALSE())</f>
        <v>4190.8999999999996</v>
      </c>
      <c r="T8394" t="str">
        <f t="shared" si="659"/>
        <v>COP</v>
      </c>
    </row>
    <row r="8395" spans="1:20" ht="18.75" hidden="1" customHeight="1" x14ac:dyDescent="0.25">
      <c r="A8395" t="s">
        <v>3127</v>
      </c>
      <c r="B8395" t="s">
        <v>5</v>
      </c>
      <c r="C8395" t="s">
        <v>1913</v>
      </c>
      <c r="D8395" s="24">
        <v>12151</v>
      </c>
      <c r="E8395" t="s">
        <v>1755</v>
      </c>
      <c r="F8395" t="s">
        <v>99</v>
      </c>
      <c r="G8395" t="s">
        <v>1914</v>
      </c>
      <c r="I8395" t="s">
        <v>1841</v>
      </c>
      <c r="J8395" t="s">
        <v>1915</v>
      </c>
      <c r="K8395" t="s">
        <v>2020</v>
      </c>
      <c r="L8395" s="24">
        <v>2640</v>
      </c>
      <c r="M8395" s="25">
        <f>+VLOOKUP(E8395, TC!A:D, 4, FALSE())</f>
        <v>1.148249998806939</v>
      </c>
      <c r="N8395" s="24">
        <f t="shared" si="655"/>
        <v>2640</v>
      </c>
      <c r="O8395" t="str">
        <f t="shared" si="656"/>
        <v>FACTURA</v>
      </c>
      <c r="P8395" t="str">
        <f t="shared" si="657"/>
        <v>2025</v>
      </c>
      <c r="Q8395" t="str">
        <f t="shared" si="658"/>
        <v>06</v>
      </c>
      <c r="R8395" t="str">
        <f>+IFERROR(VLOOKUP(I8395, Listado!A:B, 2, FALSE()), "COMERCIALIZADORA INTERNACIONAL CARIBBEAN EXOTICS S A")</f>
        <v>LONDOÑO ECHEVERRI ALEJANDRA</v>
      </c>
      <c r="S8395" s="25">
        <f>+VLOOKUP(E8395, TC!A:D, 2, FALSE())</f>
        <v>4190.8999999999996</v>
      </c>
      <c r="T8395" t="str">
        <f t="shared" si="659"/>
        <v>COP</v>
      </c>
    </row>
    <row r="8396" spans="1:20" ht="18.75" hidden="1" customHeight="1" x14ac:dyDescent="0.25">
      <c r="A8396" t="s">
        <v>3127</v>
      </c>
      <c r="B8396" t="s">
        <v>5</v>
      </c>
      <c r="C8396" t="s">
        <v>1913</v>
      </c>
      <c r="D8396" s="24">
        <v>12151</v>
      </c>
      <c r="E8396" t="s">
        <v>1755</v>
      </c>
      <c r="F8396" t="s">
        <v>99</v>
      </c>
      <c r="G8396" t="s">
        <v>1914</v>
      </c>
      <c r="I8396" t="s">
        <v>1841</v>
      </c>
      <c r="J8396" t="s">
        <v>1915</v>
      </c>
      <c r="K8396" t="s">
        <v>2020</v>
      </c>
      <c r="L8396" s="24">
        <v>3300</v>
      </c>
      <c r="M8396" s="25">
        <f>+VLOOKUP(E8396, TC!A:D, 4, FALSE())</f>
        <v>1.148249998806939</v>
      </c>
      <c r="N8396" s="24">
        <f t="shared" si="655"/>
        <v>3300</v>
      </c>
      <c r="O8396" t="str">
        <f t="shared" si="656"/>
        <v>FACTURA</v>
      </c>
      <c r="P8396" t="str">
        <f t="shared" si="657"/>
        <v>2025</v>
      </c>
      <c r="Q8396" t="str">
        <f t="shared" si="658"/>
        <v>06</v>
      </c>
      <c r="R8396" t="str">
        <f>+IFERROR(VLOOKUP(I8396, Listado!A:B, 2, FALSE()), "COMERCIALIZADORA INTERNACIONAL CARIBBEAN EXOTICS S A")</f>
        <v>LONDOÑO ECHEVERRI ALEJANDRA</v>
      </c>
      <c r="S8396" s="25">
        <f>+VLOOKUP(E8396, TC!A:D, 2, FALSE())</f>
        <v>4190.8999999999996</v>
      </c>
      <c r="T8396" t="str">
        <f t="shared" si="659"/>
        <v>COP</v>
      </c>
    </row>
    <row r="8397" spans="1:20" ht="18.75" hidden="1" customHeight="1" x14ac:dyDescent="0.25">
      <c r="A8397" t="s">
        <v>3127</v>
      </c>
      <c r="B8397" t="s">
        <v>5</v>
      </c>
      <c r="C8397" t="s">
        <v>1913</v>
      </c>
      <c r="D8397" s="24">
        <v>12151</v>
      </c>
      <c r="E8397" t="s">
        <v>1755</v>
      </c>
      <c r="F8397" t="s">
        <v>99</v>
      </c>
      <c r="G8397" t="s">
        <v>1914</v>
      </c>
      <c r="I8397" t="s">
        <v>1841</v>
      </c>
      <c r="J8397" t="s">
        <v>1915</v>
      </c>
      <c r="K8397" t="s">
        <v>2020</v>
      </c>
      <c r="L8397" s="24">
        <v>3960</v>
      </c>
      <c r="M8397" s="25">
        <f>+VLOOKUP(E8397, TC!A:D, 4, FALSE())</f>
        <v>1.148249998806939</v>
      </c>
      <c r="N8397" s="24">
        <f t="shared" si="655"/>
        <v>3960</v>
      </c>
      <c r="O8397" t="str">
        <f t="shared" si="656"/>
        <v>FACTURA</v>
      </c>
      <c r="P8397" t="str">
        <f t="shared" si="657"/>
        <v>2025</v>
      </c>
      <c r="Q8397" t="str">
        <f t="shared" si="658"/>
        <v>06</v>
      </c>
      <c r="R8397" t="str">
        <f>+IFERROR(VLOOKUP(I8397, Listado!A:B, 2, FALSE()), "COMERCIALIZADORA INTERNACIONAL CARIBBEAN EXOTICS S A")</f>
        <v>LONDOÑO ECHEVERRI ALEJANDRA</v>
      </c>
      <c r="S8397" s="25">
        <f>+VLOOKUP(E8397, TC!A:D, 2, FALSE())</f>
        <v>4190.8999999999996</v>
      </c>
      <c r="T8397" t="str">
        <f t="shared" si="659"/>
        <v>COP</v>
      </c>
    </row>
    <row r="8398" spans="1:20" ht="18.75" hidden="1" customHeight="1" x14ac:dyDescent="0.25">
      <c r="A8398" t="s">
        <v>3127</v>
      </c>
      <c r="B8398" t="s">
        <v>5</v>
      </c>
      <c r="C8398" t="s">
        <v>1913</v>
      </c>
      <c r="D8398" s="24">
        <v>12152</v>
      </c>
      <c r="E8398" t="s">
        <v>1755</v>
      </c>
      <c r="F8398" t="s">
        <v>99</v>
      </c>
      <c r="G8398" t="s">
        <v>1914</v>
      </c>
      <c r="I8398" t="s">
        <v>1841</v>
      </c>
      <c r="J8398" t="s">
        <v>1915</v>
      </c>
      <c r="K8398" t="s">
        <v>2020</v>
      </c>
      <c r="L8398" s="24">
        <v>394220</v>
      </c>
      <c r="M8398" s="25">
        <f>+VLOOKUP(E8398, TC!A:D, 4, FALSE())</f>
        <v>1.148249998806939</v>
      </c>
      <c r="N8398" s="24">
        <f t="shared" si="655"/>
        <v>394220</v>
      </c>
      <c r="O8398" t="str">
        <f t="shared" si="656"/>
        <v>FACTURA</v>
      </c>
      <c r="P8398" t="str">
        <f t="shared" si="657"/>
        <v>2025</v>
      </c>
      <c r="Q8398" t="str">
        <f t="shared" si="658"/>
        <v>06</v>
      </c>
      <c r="R8398" t="str">
        <f>+IFERROR(VLOOKUP(I8398, Listado!A:B, 2, FALSE()), "COMERCIALIZADORA INTERNACIONAL CARIBBEAN EXOTICS S A")</f>
        <v>LONDOÑO ECHEVERRI ALEJANDRA</v>
      </c>
      <c r="S8398" s="25">
        <f>+VLOOKUP(E8398, TC!A:D, 2, FALSE())</f>
        <v>4190.8999999999996</v>
      </c>
      <c r="T8398" t="str">
        <f t="shared" si="659"/>
        <v>COP</v>
      </c>
    </row>
    <row r="8399" spans="1:20" ht="18.75" hidden="1" customHeight="1" x14ac:dyDescent="0.25">
      <c r="A8399" t="s">
        <v>3127</v>
      </c>
      <c r="B8399" t="s">
        <v>5</v>
      </c>
      <c r="C8399" t="s">
        <v>1913</v>
      </c>
      <c r="D8399" s="24">
        <v>12152</v>
      </c>
      <c r="E8399" t="s">
        <v>1755</v>
      </c>
      <c r="F8399" t="s">
        <v>99</v>
      </c>
      <c r="G8399" t="s">
        <v>1914</v>
      </c>
      <c r="I8399" t="s">
        <v>1841</v>
      </c>
      <c r="J8399" t="s">
        <v>1915</v>
      </c>
      <c r="K8399" t="s">
        <v>2020</v>
      </c>
      <c r="L8399" s="24">
        <v>229540</v>
      </c>
      <c r="M8399" s="25">
        <f>+VLOOKUP(E8399, TC!A:D, 4, FALSE())</f>
        <v>1.148249998806939</v>
      </c>
      <c r="N8399" s="24">
        <f t="shared" si="655"/>
        <v>229540</v>
      </c>
      <c r="O8399" t="str">
        <f t="shared" si="656"/>
        <v>FACTURA</v>
      </c>
      <c r="P8399" t="str">
        <f t="shared" si="657"/>
        <v>2025</v>
      </c>
      <c r="Q8399" t="str">
        <f t="shared" si="658"/>
        <v>06</v>
      </c>
      <c r="R8399" t="str">
        <f>+IFERROR(VLOOKUP(I8399, Listado!A:B, 2, FALSE()), "COMERCIALIZADORA INTERNACIONAL CARIBBEAN EXOTICS S A")</f>
        <v>LONDOÑO ECHEVERRI ALEJANDRA</v>
      </c>
      <c r="S8399" s="25">
        <f>+VLOOKUP(E8399, TC!A:D, 2, FALSE())</f>
        <v>4190.8999999999996</v>
      </c>
      <c r="T8399" t="str">
        <f t="shared" si="659"/>
        <v>COP</v>
      </c>
    </row>
    <row r="8400" spans="1:20" ht="18.75" hidden="1" customHeight="1" x14ac:dyDescent="0.25">
      <c r="A8400" t="s">
        <v>3127</v>
      </c>
      <c r="B8400" t="s">
        <v>5</v>
      </c>
      <c r="C8400" t="s">
        <v>1913</v>
      </c>
      <c r="D8400" s="24">
        <v>12152</v>
      </c>
      <c r="E8400" t="s">
        <v>1755</v>
      </c>
      <c r="F8400" t="s">
        <v>99</v>
      </c>
      <c r="G8400" t="s">
        <v>1914</v>
      </c>
      <c r="I8400" t="s">
        <v>1841</v>
      </c>
      <c r="J8400" t="s">
        <v>1915</v>
      </c>
      <c r="K8400" t="s">
        <v>2020</v>
      </c>
      <c r="L8400" s="24">
        <v>36340</v>
      </c>
      <c r="M8400" s="25">
        <f>+VLOOKUP(E8400, TC!A:D, 4, FALSE())</f>
        <v>1.148249998806939</v>
      </c>
      <c r="N8400" s="24">
        <f t="shared" si="655"/>
        <v>36340</v>
      </c>
      <c r="O8400" t="str">
        <f t="shared" si="656"/>
        <v>FACTURA</v>
      </c>
      <c r="P8400" t="str">
        <f t="shared" si="657"/>
        <v>2025</v>
      </c>
      <c r="Q8400" t="str">
        <f t="shared" si="658"/>
        <v>06</v>
      </c>
      <c r="R8400" t="str">
        <f>+IFERROR(VLOOKUP(I8400, Listado!A:B, 2, FALSE()), "COMERCIALIZADORA INTERNACIONAL CARIBBEAN EXOTICS S A")</f>
        <v>LONDOÑO ECHEVERRI ALEJANDRA</v>
      </c>
      <c r="S8400" s="25">
        <f>+VLOOKUP(E8400, TC!A:D, 2, FALSE())</f>
        <v>4190.8999999999996</v>
      </c>
      <c r="T8400" t="str">
        <f t="shared" si="659"/>
        <v>COP</v>
      </c>
    </row>
    <row r="8401" spans="1:20" ht="18.75" hidden="1" customHeight="1" x14ac:dyDescent="0.25">
      <c r="A8401" t="s">
        <v>3127</v>
      </c>
      <c r="B8401" t="s">
        <v>5</v>
      </c>
      <c r="C8401" t="s">
        <v>1913</v>
      </c>
      <c r="D8401" s="24">
        <v>12152</v>
      </c>
      <c r="E8401" t="s">
        <v>1755</v>
      </c>
      <c r="F8401" t="s">
        <v>99</v>
      </c>
      <c r="G8401" t="s">
        <v>1914</v>
      </c>
      <c r="I8401" t="s">
        <v>1841</v>
      </c>
      <c r="J8401" t="s">
        <v>1915</v>
      </c>
      <c r="K8401" t="s">
        <v>2020</v>
      </c>
      <c r="L8401" s="24">
        <v>24380</v>
      </c>
      <c r="M8401" s="25">
        <f>+VLOOKUP(E8401, TC!A:D, 4, FALSE())</f>
        <v>1.148249998806939</v>
      </c>
      <c r="N8401" s="24">
        <f t="shared" si="655"/>
        <v>24380</v>
      </c>
      <c r="O8401" t="str">
        <f t="shared" si="656"/>
        <v>FACTURA</v>
      </c>
      <c r="P8401" t="str">
        <f t="shared" si="657"/>
        <v>2025</v>
      </c>
      <c r="Q8401" t="str">
        <f t="shared" si="658"/>
        <v>06</v>
      </c>
      <c r="R8401" t="str">
        <f>+IFERROR(VLOOKUP(I8401, Listado!A:B, 2, FALSE()), "COMERCIALIZADORA INTERNACIONAL CARIBBEAN EXOTICS S A")</f>
        <v>LONDOÑO ECHEVERRI ALEJANDRA</v>
      </c>
      <c r="S8401" s="25">
        <f>+VLOOKUP(E8401, TC!A:D, 2, FALSE())</f>
        <v>4190.8999999999996</v>
      </c>
      <c r="T8401" t="str">
        <f t="shared" si="659"/>
        <v>COP</v>
      </c>
    </row>
    <row r="8402" spans="1:20" ht="18.75" hidden="1" customHeight="1" x14ac:dyDescent="0.25">
      <c r="A8402" t="s">
        <v>3127</v>
      </c>
      <c r="B8402" t="s">
        <v>5</v>
      </c>
      <c r="C8402" t="s">
        <v>1913</v>
      </c>
      <c r="D8402" s="24">
        <v>12152</v>
      </c>
      <c r="E8402" t="s">
        <v>1755</v>
      </c>
      <c r="F8402" t="s">
        <v>99</v>
      </c>
      <c r="G8402" t="s">
        <v>1914</v>
      </c>
      <c r="I8402" t="s">
        <v>1841</v>
      </c>
      <c r="J8402" t="s">
        <v>1915</v>
      </c>
      <c r="K8402" t="s">
        <v>2020</v>
      </c>
      <c r="L8402" s="24">
        <v>33120</v>
      </c>
      <c r="M8402" s="25">
        <f>+VLOOKUP(E8402, TC!A:D, 4, FALSE())</f>
        <v>1.148249998806939</v>
      </c>
      <c r="N8402" s="24">
        <f t="shared" si="655"/>
        <v>33120</v>
      </c>
      <c r="O8402" t="str">
        <f t="shared" si="656"/>
        <v>FACTURA</v>
      </c>
      <c r="P8402" t="str">
        <f t="shared" si="657"/>
        <v>2025</v>
      </c>
      <c r="Q8402" t="str">
        <f t="shared" si="658"/>
        <v>06</v>
      </c>
      <c r="R8402" t="str">
        <f>+IFERROR(VLOOKUP(I8402, Listado!A:B, 2, FALSE()), "COMERCIALIZADORA INTERNACIONAL CARIBBEAN EXOTICS S A")</f>
        <v>LONDOÑO ECHEVERRI ALEJANDRA</v>
      </c>
      <c r="S8402" s="25">
        <f>+VLOOKUP(E8402, TC!A:D, 2, FALSE())</f>
        <v>4190.8999999999996</v>
      </c>
      <c r="T8402" t="str">
        <f t="shared" si="659"/>
        <v>COP</v>
      </c>
    </row>
    <row r="8403" spans="1:20" ht="18.75" hidden="1" customHeight="1" x14ac:dyDescent="0.25">
      <c r="A8403" t="s">
        <v>3127</v>
      </c>
      <c r="B8403" t="s">
        <v>5</v>
      </c>
      <c r="C8403" t="s">
        <v>1913</v>
      </c>
      <c r="D8403" s="24">
        <v>12152</v>
      </c>
      <c r="E8403" t="s">
        <v>1755</v>
      </c>
      <c r="F8403" t="s">
        <v>99</v>
      </c>
      <c r="G8403" t="s">
        <v>1914</v>
      </c>
      <c r="I8403" t="s">
        <v>1841</v>
      </c>
      <c r="J8403" t="s">
        <v>1915</v>
      </c>
      <c r="K8403" t="s">
        <v>2020</v>
      </c>
      <c r="L8403" s="24">
        <v>36340</v>
      </c>
      <c r="M8403" s="25">
        <f>+VLOOKUP(E8403, TC!A:D, 4, FALSE())</f>
        <v>1.148249998806939</v>
      </c>
      <c r="N8403" s="24">
        <f t="shared" si="655"/>
        <v>36340</v>
      </c>
      <c r="O8403" t="str">
        <f t="shared" si="656"/>
        <v>FACTURA</v>
      </c>
      <c r="P8403" t="str">
        <f t="shared" si="657"/>
        <v>2025</v>
      </c>
      <c r="Q8403" t="str">
        <f t="shared" si="658"/>
        <v>06</v>
      </c>
      <c r="R8403" t="str">
        <f>+IFERROR(VLOOKUP(I8403, Listado!A:B, 2, FALSE()), "COMERCIALIZADORA INTERNACIONAL CARIBBEAN EXOTICS S A")</f>
        <v>LONDOÑO ECHEVERRI ALEJANDRA</v>
      </c>
      <c r="S8403" s="25">
        <f>+VLOOKUP(E8403, TC!A:D, 2, FALSE())</f>
        <v>4190.8999999999996</v>
      </c>
      <c r="T8403" t="str">
        <f t="shared" si="659"/>
        <v>COP</v>
      </c>
    </row>
    <row r="8404" spans="1:20" ht="18.75" hidden="1" customHeight="1" x14ac:dyDescent="0.25">
      <c r="A8404" t="s">
        <v>3127</v>
      </c>
      <c r="B8404" t="s">
        <v>5</v>
      </c>
      <c r="C8404" t="s">
        <v>1913</v>
      </c>
      <c r="D8404" s="24">
        <v>12152</v>
      </c>
      <c r="E8404" t="s">
        <v>1755</v>
      </c>
      <c r="F8404" t="s">
        <v>99</v>
      </c>
      <c r="G8404" t="s">
        <v>1914</v>
      </c>
      <c r="I8404" t="s">
        <v>1841</v>
      </c>
      <c r="J8404" t="s">
        <v>1915</v>
      </c>
      <c r="K8404" t="s">
        <v>2020</v>
      </c>
      <c r="L8404" s="24">
        <v>17020</v>
      </c>
      <c r="M8404" s="25">
        <f>+VLOOKUP(E8404, TC!A:D, 4, FALSE())</f>
        <v>1.148249998806939</v>
      </c>
      <c r="N8404" s="24">
        <f t="shared" si="655"/>
        <v>17020</v>
      </c>
      <c r="O8404" t="str">
        <f t="shared" si="656"/>
        <v>FACTURA</v>
      </c>
      <c r="P8404" t="str">
        <f t="shared" si="657"/>
        <v>2025</v>
      </c>
      <c r="Q8404" t="str">
        <f t="shared" si="658"/>
        <v>06</v>
      </c>
      <c r="R8404" t="str">
        <f>+IFERROR(VLOOKUP(I8404, Listado!A:B, 2, FALSE()), "COMERCIALIZADORA INTERNACIONAL CARIBBEAN EXOTICS S A")</f>
        <v>LONDOÑO ECHEVERRI ALEJANDRA</v>
      </c>
      <c r="S8404" s="25">
        <f>+VLOOKUP(E8404, TC!A:D, 2, FALSE())</f>
        <v>4190.8999999999996</v>
      </c>
      <c r="T8404" t="str">
        <f t="shared" si="659"/>
        <v>COP</v>
      </c>
    </row>
    <row r="8405" spans="1:20" ht="18.75" hidden="1" customHeight="1" x14ac:dyDescent="0.25">
      <c r="A8405" t="s">
        <v>3127</v>
      </c>
      <c r="B8405" t="s">
        <v>5</v>
      </c>
      <c r="C8405" t="s">
        <v>1913</v>
      </c>
      <c r="D8405" s="24">
        <v>12152</v>
      </c>
      <c r="E8405" t="s">
        <v>1755</v>
      </c>
      <c r="F8405" t="s">
        <v>99</v>
      </c>
      <c r="G8405" t="s">
        <v>1914</v>
      </c>
      <c r="I8405" t="s">
        <v>1841</v>
      </c>
      <c r="J8405" t="s">
        <v>1915</v>
      </c>
      <c r="K8405" t="s">
        <v>2020</v>
      </c>
      <c r="L8405" s="24">
        <v>27140</v>
      </c>
      <c r="M8405" s="25">
        <f>+VLOOKUP(E8405, TC!A:D, 4, FALSE())</f>
        <v>1.148249998806939</v>
      </c>
      <c r="N8405" s="24">
        <f t="shared" si="655"/>
        <v>27140</v>
      </c>
      <c r="O8405" t="str">
        <f t="shared" si="656"/>
        <v>FACTURA</v>
      </c>
      <c r="P8405" t="str">
        <f t="shared" si="657"/>
        <v>2025</v>
      </c>
      <c r="Q8405" t="str">
        <f t="shared" si="658"/>
        <v>06</v>
      </c>
      <c r="R8405" t="str">
        <f>+IFERROR(VLOOKUP(I8405, Listado!A:B, 2, FALSE()), "COMERCIALIZADORA INTERNACIONAL CARIBBEAN EXOTICS S A")</f>
        <v>LONDOÑO ECHEVERRI ALEJANDRA</v>
      </c>
      <c r="S8405" s="25">
        <f>+VLOOKUP(E8405, TC!A:D, 2, FALSE())</f>
        <v>4190.8999999999996</v>
      </c>
      <c r="T8405" t="str">
        <f t="shared" si="659"/>
        <v>COP</v>
      </c>
    </row>
    <row r="8406" spans="1:20" ht="18.75" hidden="1" customHeight="1" x14ac:dyDescent="0.25">
      <c r="A8406" t="s">
        <v>3127</v>
      </c>
      <c r="B8406" t="s">
        <v>5</v>
      </c>
      <c r="C8406" t="s">
        <v>1913</v>
      </c>
      <c r="D8406" s="24">
        <v>12152</v>
      </c>
      <c r="E8406" t="s">
        <v>1755</v>
      </c>
      <c r="F8406" t="s">
        <v>99</v>
      </c>
      <c r="G8406" t="s">
        <v>1914</v>
      </c>
      <c r="I8406" t="s">
        <v>1841</v>
      </c>
      <c r="J8406" t="s">
        <v>1915</v>
      </c>
      <c r="K8406" t="s">
        <v>2020</v>
      </c>
      <c r="L8406" s="24">
        <v>230</v>
      </c>
      <c r="M8406" s="25">
        <f>+VLOOKUP(E8406, TC!A:D, 4, FALSE())</f>
        <v>1.148249998806939</v>
      </c>
      <c r="N8406" s="24">
        <f t="shared" si="655"/>
        <v>230</v>
      </c>
      <c r="O8406" t="str">
        <f t="shared" si="656"/>
        <v>FACTURA</v>
      </c>
      <c r="P8406" t="str">
        <f t="shared" si="657"/>
        <v>2025</v>
      </c>
      <c r="Q8406" t="str">
        <f t="shared" si="658"/>
        <v>06</v>
      </c>
      <c r="R8406" t="str">
        <f>+IFERROR(VLOOKUP(I8406, Listado!A:B, 2, FALSE()), "COMERCIALIZADORA INTERNACIONAL CARIBBEAN EXOTICS S A")</f>
        <v>LONDOÑO ECHEVERRI ALEJANDRA</v>
      </c>
      <c r="S8406" s="25">
        <f>+VLOOKUP(E8406, TC!A:D, 2, FALSE())</f>
        <v>4190.8999999999996</v>
      </c>
      <c r="T8406" t="str">
        <f t="shared" si="659"/>
        <v>COP</v>
      </c>
    </row>
    <row r="8407" spans="1:20" ht="18.75" hidden="1" customHeight="1" x14ac:dyDescent="0.25">
      <c r="A8407" t="s">
        <v>3127</v>
      </c>
      <c r="B8407" t="s">
        <v>5</v>
      </c>
      <c r="C8407" t="s">
        <v>1913</v>
      </c>
      <c r="D8407" s="24">
        <v>12152</v>
      </c>
      <c r="E8407" t="s">
        <v>1755</v>
      </c>
      <c r="F8407" t="s">
        <v>99</v>
      </c>
      <c r="G8407" t="s">
        <v>1914</v>
      </c>
      <c r="I8407" t="s">
        <v>1841</v>
      </c>
      <c r="J8407" t="s">
        <v>1915</v>
      </c>
      <c r="K8407" t="s">
        <v>2020</v>
      </c>
      <c r="L8407" s="24">
        <v>5060</v>
      </c>
      <c r="M8407" s="25">
        <f>+VLOOKUP(E8407, TC!A:D, 4, FALSE())</f>
        <v>1.148249998806939</v>
      </c>
      <c r="N8407" s="24">
        <f t="shared" si="655"/>
        <v>5060</v>
      </c>
      <c r="O8407" t="str">
        <f t="shared" si="656"/>
        <v>FACTURA</v>
      </c>
      <c r="P8407" t="str">
        <f t="shared" si="657"/>
        <v>2025</v>
      </c>
      <c r="Q8407" t="str">
        <f t="shared" si="658"/>
        <v>06</v>
      </c>
      <c r="R8407" t="str">
        <f>+IFERROR(VLOOKUP(I8407, Listado!A:B, 2, FALSE()), "COMERCIALIZADORA INTERNACIONAL CARIBBEAN EXOTICS S A")</f>
        <v>LONDOÑO ECHEVERRI ALEJANDRA</v>
      </c>
      <c r="S8407" s="25">
        <f>+VLOOKUP(E8407, TC!A:D, 2, FALSE())</f>
        <v>4190.8999999999996</v>
      </c>
      <c r="T8407" t="str">
        <f t="shared" si="659"/>
        <v>COP</v>
      </c>
    </row>
    <row r="8408" spans="1:20" ht="18.75" hidden="1" customHeight="1" x14ac:dyDescent="0.25">
      <c r="A8408" t="s">
        <v>3127</v>
      </c>
      <c r="B8408" t="s">
        <v>5</v>
      </c>
      <c r="C8408" t="s">
        <v>1913</v>
      </c>
      <c r="D8408" s="24">
        <v>12152</v>
      </c>
      <c r="E8408" t="s">
        <v>1755</v>
      </c>
      <c r="F8408" t="s">
        <v>99</v>
      </c>
      <c r="G8408" t="s">
        <v>1914</v>
      </c>
      <c r="I8408" t="s">
        <v>1841</v>
      </c>
      <c r="J8408" t="s">
        <v>1915</v>
      </c>
      <c r="K8408" t="s">
        <v>2020</v>
      </c>
      <c r="L8408" s="24">
        <v>13110</v>
      </c>
      <c r="M8408" s="25">
        <f>+VLOOKUP(E8408, TC!A:D, 4, FALSE())</f>
        <v>1.148249998806939</v>
      </c>
      <c r="N8408" s="24">
        <f t="shared" si="655"/>
        <v>13110</v>
      </c>
      <c r="O8408" t="str">
        <f t="shared" si="656"/>
        <v>FACTURA</v>
      </c>
      <c r="P8408" t="str">
        <f t="shared" si="657"/>
        <v>2025</v>
      </c>
      <c r="Q8408" t="str">
        <f t="shared" si="658"/>
        <v>06</v>
      </c>
      <c r="R8408" t="str">
        <f>+IFERROR(VLOOKUP(I8408, Listado!A:B, 2, FALSE()), "COMERCIALIZADORA INTERNACIONAL CARIBBEAN EXOTICS S A")</f>
        <v>LONDOÑO ECHEVERRI ALEJANDRA</v>
      </c>
      <c r="S8408" s="25">
        <f>+VLOOKUP(E8408, TC!A:D, 2, FALSE())</f>
        <v>4190.8999999999996</v>
      </c>
      <c r="T8408" t="str">
        <f t="shared" si="659"/>
        <v>COP</v>
      </c>
    </row>
    <row r="8409" spans="1:20" ht="18.75" hidden="1" customHeight="1" x14ac:dyDescent="0.25">
      <c r="A8409" t="s">
        <v>3127</v>
      </c>
      <c r="B8409" t="s">
        <v>5</v>
      </c>
      <c r="C8409" t="s">
        <v>1913</v>
      </c>
      <c r="D8409" s="24">
        <v>12152</v>
      </c>
      <c r="E8409" t="s">
        <v>1755</v>
      </c>
      <c r="F8409" t="s">
        <v>99</v>
      </c>
      <c r="G8409" t="s">
        <v>1914</v>
      </c>
      <c r="I8409" t="s">
        <v>1841</v>
      </c>
      <c r="J8409" t="s">
        <v>1915</v>
      </c>
      <c r="K8409" t="s">
        <v>2020</v>
      </c>
      <c r="L8409" s="24">
        <v>2530</v>
      </c>
      <c r="M8409" s="25">
        <f>+VLOOKUP(E8409, TC!A:D, 4, FALSE())</f>
        <v>1.148249998806939</v>
      </c>
      <c r="N8409" s="24">
        <f t="shared" si="655"/>
        <v>2530</v>
      </c>
      <c r="O8409" t="str">
        <f t="shared" si="656"/>
        <v>FACTURA</v>
      </c>
      <c r="P8409" t="str">
        <f t="shared" si="657"/>
        <v>2025</v>
      </c>
      <c r="Q8409" t="str">
        <f t="shared" si="658"/>
        <v>06</v>
      </c>
      <c r="R8409" t="str">
        <f>+IFERROR(VLOOKUP(I8409, Listado!A:B, 2, FALSE()), "COMERCIALIZADORA INTERNACIONAL CARIBBEAN EXOTICS S A")</f>
        <v>LONDOÑO ECHEVERRI ALEJANDRA</v>
      </c>
      <c r="S8409" s="25">
        <f>+VLOOKUP(E8409, TC!A:D, 2, FALSE())</f>
        <v>4190.8999999999996</v>
      </c>
      <c r="T8409" t="str">
        <f t="shared" si="659"/>
        <v>COP</v>
      </c>
    </row>
    <row r="8410" spans="1:20" ht="18.75" hidden="1" customHeight="1" x14ac:dyDescent="0.25">
      <c r="A8410" t="s">
        <v>3127</v>
      </c>
      <c r="B8410" t="s">
        <v>5</v>
      </c>
      <c r="C8410" t="s">
        <v>1913</v>
      </c>
      <c r="D8410" s="24">
        <v>12152</v>
      </c>
      <c r="E8410" t="s">
        <v>1755</v>
      </c>
      <c r="F8410" t="s">
        <v>99</v>
      </c>
      <c r="G8410" t="s">
        <v>1914</v>
      </c>
      <c r="I8410" t="s">
        <v>1841</v>
      </c>
      <c r="J8410" t="s">
        <v>1915</v>
      </c>
      <c r="K8410" t="s">
        <v>2020</v>
      </c>
      <c r="L8410" s="24">
        <v>2530</v>
      </c>
      <c r="M8410" s="25">
        <f>+VLOOKUP(E8410, TC!A:D, 4, FALSE())</f>
        <v>1.148249998806939</v>
      </c>
      <c r="N8410" s="24">
        <f t="shared" si="655"/>
        <v>2530</v>
      </c>
      <c r="O8410" t="str">
        <f t="shared" si="656"/>
        <v>FACTURA</v>
      </c>
      <c r="P8410" t="str">
        <f t="shared" si="657"/>
        <v>2025</v>
      </c>
      <c r="Q8410" t="str">
        <f t="shared" si="658"/>
        <v>06</v>
      </c>
      <c r="R8410" t="str">
        <f>+IFERROR(VLOOKUP(I8410, Listado!A:B, 2, FALSE()), "COMERCIALIZADORA INTERNACIONAL CARIBBEAN EXOTICS S A")</f>
        <v>LONDOÑO ECHEVERRI ALEJANDRA</v>
      </c>
      <c r="S8410" s="25">
        <f>+VLOOKUP(E8410, TC!A:D, 2, FALSE())</f>
        <v>4190.8999999999996</v>
      </c>
      <c r="T8410" t="str">
        <f t="shared" si="659"/>
        <v>COP</v>
      </c>
    </row>
    <row r="8411" spans="1:20" ht="18.75" hidden="1" customHeight="1" x14ac:dyDescent="0.25">
      <c r="A8411" t="s">
        <v>3127</v>
      </c>
      <c r="B8411" t="s">
        <v>5</v>
      </c>
      <c r="C8411" t="s">
        <v>1913</v>
      </c>
      <c r="D8411" s="24">
        <v>12152</v>
      </c>
      <c r="E8411" t="s">
        <v>1755</v>
      </c>
      <c r="F8411" t="s">
        <v>99</v>
      </c>
      <c r="G8411" t="s">
        <v>1914</v>
      </c>
      <c r="I8411" t="s">
        <v>1841</v>
      </c>
      <c r="J8411" t="s">
        <v>1915</v>
      </c>
      <c r="K8411" t="s">
        <v>2020</v>
      </c>
      <c r="L8411" s="24">
        <v>1380</v>
      </c>
      <c r="M8411" s="25">
        <f>+VLOOKUP(E8411, TC!A:D, 4, FALSE())</f>
        <v>1.148249998806939</v>
      </c>
      <c r="N8411" s="24">
        <f t="shared" si="655"/>
        <v>1380</v>
      </c>
      <c r="O8411" t="str">
        <f t="shared" si="656"/>
        <v>FACTURA</v>
      </c>
      <c r="P8411" t="str">
        <f t="shared" si="657"/>
        <v>2025</v>
      </c>
      <c r="Q8411" t="str">
        <f t="shared" si="658"/>
        <v>06</v>
      </c>
      <c r="R8411" t="str">
        <f>+IFERROR(VLOOKUP(I8411, Listado!A:B, 2, FALSE()), "COMERCIALIZADORA INTERNACIONAL CARIBBEAN EXOTICS S A")</f>
        <v>LONDOÑO ECHEVERRI ALEJANDRA</v>
      </c>
      <c r="S8411" s="25">
        <f>+VLOOKUP(E8411, TC!A:D, 2, FALSE())</f>
        <v>4190.8999999999996</v>
      </c>
      <c r="T8411" t="str">
        <f t="shared" si="659"/>
        <v>COP</v>
      </c>
    </row>
    <row r="8412" spans="1:20" ht="18.75" hidden="1" customHeight="1" x14ac:dyDescent="0.25">
      <c r="A8412" t="s">
        <v>3127</v>
      </c>
      <c r="B8412" t="s">
        <v>5</v>
      </c>
      <c r="C8412" t="s">
        <v>1913</v>
      </c>
      <c r="D8412" s="24">
        <v>12153</v>
      </c>
      <c r="E8412" t="s">
        <v>1755</v>
      </c>
      <c r="F8412" t="s">
        <v>99</v>
      </c>
      <c r="G8412" t="s">
        <v>113</v>
      </c>
      <c r="I8412" t="s">
        <v>2162</v>
      </c>
      <c r="J8412" t="s">
        <v>1915</v>
      </c>
      <c r="K8412" t="s">
        <v>2020</v>
      </c>
      <c r="L8412" s="24">
        <v>91640</v>
      </c>
      <c r="M8412" s="25">
        <f>+VLOOKUP(E8412, TC!A:D, 4, FALSE())</f>
        <v>1.148249998806939</v>
      </c>
      <c r="N8412" s="24">
        <f t="shared" si="655"/>
        <v>91640</v>
      </c>
      <c r="O8412" t="str">
        <f t="shared" si="656"/>
        <v>FACTURA</v>
      </c>
      <c r="P8412" t="str">
        <f t="shared" si="657"/>
        <v>2025</v>
      </c>
      <c r="Q8412" t="str">
        <f t="shared" si="658"/>
        <v>06</v>
      </c>
      <c r="R8412" t="str">
        <f>+IFERROR(VLOOKUP(I8412, Listado!A:B, 2, FALSE()), "COMERCIALIZADORA INTERNACIONAL CARIBBEAN EXOTICS S A")</f>
        <v>COMERCIALIZADORA INTERNACIONAL CARIBBEAN EXOTICS S A</v>
      </c>
      <c r="S8412" s="25">
        <f>+VLOOKUP(E8412, TC!A:D, 2, FALSE())</f>
        <v>4190.8999999999996</v>
      </c>
      <c r="T8412" t="str">
        <f t="shared" si="659"/>
        <v>COP</v>
      </c>
    </row>
    <row r="8413" spans="1:20" ht="18.75" hidden="1" customHeight="1" x14ac:dyDescent="0.25">
      <c r="A8413" t="s">
        <v>3127</v>
      </c>
      <c r="B8413" t="s">
        <v>5</v>
      </c>
      <c r="C8413" t="s">
        <v>1913</v>
      </c>
      <c r="D8413" s="24">
        <v>12153</v>
      </c>
      <c r="E8413" t="s">
        <v>1755</v>
      </c>
      <c r="F8413" t="s">
        <v>99</v>
      </c>
      <c r="G8413" t="s">
        <v>113</v>
      </c>
      <c r="I8413" t="s">
        <v>2162</v>
      </c>
      <c r="J8413" t="s">
        <v>1915</v>
      </c>
      <c r="K8413" t="s">
        <v>2020</v>
      </c>
      <c r="L8413" s="24">
        <v>31320</v>
      </c>
      <c r="M8413" s="25">
        <f>+VLOOKUP(E8413, TC!A:D, 4, FALSE())</f>
        <v>1.148249998806939</v>
      </c>
      <c r="N8413" s="24">
        <f t="shared" si="655"/>
        <v>31320</v>
      </c>
      <c r="O8413" t="str">
        <f t="shared" si="656"/>
        <v>FACTURA</v>
      </c>
      <c r="P8413" t="str">
        <f t="shared" si="657"/>
        <v>2025</v>
      </c>
      <c r="Q8413" t="str">
        <f t="shared" si="658"/>
        <v>06</v>
      </c>
      <c r="R8413" t="str">
        <f>+IFERROR(VLOOKUP(I8413, Listado!A:B, 2, FALSE()), "COMERCIALIZADORA INTERNACIONAL CARIBBEAN EXOTICS S A")</f>
        <v>COMERCIALIZADORA INTERNACIONAL CARIBBEAN EXOTICS S A</v>
      </c>
      <c r="S8413" s="25">
        <f>+VLOOKUP(E8413, TC!A:D, 2, FALSE())</f>
        <v>4190.8999999999996</v>
      </c>
      <c r="T8413" t="str">
        <f t="shared" si="659"/>
        <v>COP</v>
      </c>
    </row>
    <row r="8414" spans="1:20" ht="18.75" hidden="1" customHeight="1" x14ac:dyDescent="0.25">
      <c r="A8414" t="s">
        <v>3127</v>
      </c>
      <c r="B8414" t="s">
        <v>5</v>
      </c>
      <c r="C8414" t="s">
        <v>1913</v>
      </c>
      <c r="D8414" s="24">
        <v>12153</v>
      </c>
      <c r="E8414" t="s">
        <v>1755</v>
      </c>
      <c r="F8414" t="s">
        <v>99</v>
      </c>
      <c r="G8414" t="s">
        <v>113</v>
      </c>
      <c r="I8414" t="s">
        <v>2162</v>
      </c>
      <c r="J8414" t="s">
        <v>1915</v>
      </c>
      <c r="K8414" t="s">
        <v>2020</v>
      </c>
      <c r="L8414" s="24">
        <v>78300</v>
      </c>
      <c r="M8414" s="25">
        <f>+VLOOKUP(E8414, TC!A:D, 4, FALSE())</f>
        <v>1.148249998806939</v>
      </c>
      <c r="N8414" s="24">
        <f t="shared" si="655"/>
        <v>78300</v>
      </c>
      <c r="O8414" t="str">
        <f t="shared" si="656"/>
        <v>FACTURA</v>
      </c>
      <c r="P8414" t="str">
        <f t="shared" si="657"/>
        <v>2025</v>
      </c>
      <c r="Q8414" t="str">
        <f t="shared" si="658"/>
        <v>06</v>
      </c>
      <c r="R8414" t="str">
        <f>+IFERROR(VLOOKUP(I8414, Listado!A:B, 2, FALSE()), "COMERCIALIZADORA INTERNACIONAL CARIBBEAN EXOTICS S A")</f>
        <v>COMERCIALIZADORA INTERNACIONAL CARIBBEAN EXOTICS S A</v>
      </c>
      <c r="S8414" s="25">
        <f>+VLOOKUP(E8414, TC!A:D, 2, FALSE())</f>
        <v>4190.8999999999996</v>
      </c>
      <c r="T8414" t="str">
        <f t="shared" si="659"/>
        <v>COP</v>
      </c>
    </row>
    <row r="8415" spans="1:20" ht="18.75" hidden="1" customHeight="1" x14ac:dyDescent="0.25">
      <c r="A8415" t="s">
        <v>3127</v>
      </c>
      <c r="B8415" t="s">
        <v>5</v>
      </c>
      <c r="C8415" t="s">
        <v>1913</v>
      </c>
      <c r="D8415" s="24">
        <v>12153</v>
      </c>
      <c r="E8415" t="s">
        <v>1755</v>
      </c>
      <c r="F8415" t="s">
        <v>99</v>
      </c>
      <c r="G8415" t="s">
        <v>113</v>
      </c>
      <c r="I8415" t="s">
        <v>2162</v>
      </c>
      <c r="J8415" t="s">
        <v>1915</v>
      </c>
      <c r="K8415" t="s">
        <v>2020</v>
      </c>
      <c r="L8415" s="24">
        <v>29290</v>
      </c>
      <c r="M8415" s="25">
        <f>+VLOOKUP(E8415, TC!A:D, 4, FALSE())</f>
        <v>1.148249998806939</v>
      </c>
      <c r="N8415" s="24">
        <f t="shared" si="655"/>
        <v>29290</v>
      </c>
      <c r="O8415" t="str">
        <f t="shared" si="656"/>
        <v>FACTURA</v>
      </c>
      <c r="P8415" t="str">
        <f t="shared" si="657"/>
        <v>2025</v>
      </c>
      <c r="Q8415" t="str">
        <f t="shared" si="658"/>
        <v>06</v>
      </c>
      <c r="R8415" t="str">
        <f>+IFERROR(VLOOKUP(I8415, Listado!A:B, 2, FALSE()), "COMERCIALIZADORA INTERNACIONAL CARIBBEAN EXOTICS S A")</f>
        <v>COMERCIALIZADORA INTERNACIONAL CARIBBEAN EXOTICS S A</v>
      </c>
      <c r="S8415" s="25">
        <f>+VLOOKUP(E8415, TC!A:D, 2, FALSE())</f>
        <v>4190.8999999999996</v>
      </c>
      <c r="T8415" t="str">
        <f t="shared" si="659"/>
        <v>COP</v>
      </c>
    </row>
    <row r="8416" spans="1:20" ht="18.75" hidden="1" customHeight="1" x14ac:dyDescent="0.25">
      <c r="A8416" t="s">
        <v>3127</v>
      </c>
      <c r="B8416" t="s">
        <v>5</v>
      </c>
      <c r="C8416" t="s">
        <v>1913</v>
      </c>
      <c r="D8416" s="24">
        <v>12153</v>
      </c>
      <c r="E8416" t="s">
        <v>1755</v>
      </c>
      <c r="F8416" t="s">
        <v>99</v>
      </c>
      <c r="G8416" t="s">
        <v>113</v>
      </c>
      <c r="I8416" t="s">
        <v>2162</v>
      </c>
      <c r="J8416" t="s">
        <v>1915</v>
      </c>
      <c r="K8416" t="s">
        <v>2020</v>
      </c>
      <c r="L8416" s="24">
        <v>59740</v>
      </c>
      <c r="M8416" s="25">
        <f>+VLOOKUP(E8416, TC!A:D, 4, FALSE())</f>
        <v>1.148249998806939</v>
      </c>
      <c r="N8416" s="24">
        <f t="shared" si="655"/>
        <v>59740</v>
      </c>
      <c r="O8416" t="str">
        <f t="shared" si="656"/>
        <v>FACTURA</v>
      </c>
      <c r="P8416" t="str">
        <f t="shared" si="657"/>
        <v>2025</v>
      </c>
      <c r="Q8416" t="str">
        <f t="shared" si="658"/>
        <v>06</v>
      </c>
      <c r="R8416" t="str">
        <f>+IFERROR(VLOOKUP(I8416, Listado!A:B, 2, FALSE()), "COMERCIALIZADORA INTERNACIONAL CARIBBEAN EXOTICS S A")</f>
        <v>COMERCIALIZADORA INTERNACIONAL CARIBBEAN EXOTICS S A</v>
      </c>
      <c r="S8416" s="25">
        <f>+VLOOKUP(E8416, TC!A:D, 2, FALSE())</f>
        <v>4190.8999999999996</v>
      </c>
      <c r="T8416" t="str">
        <f t="shared" si="659"/>
        <v>COP</v>
      </c>
    </row>
    <row r="8417" spans="1:20" ht="18.75" hidden="1" customHeight="1" x14ac:dyDescent="0.25">
      <c r="A8417" t="s">
        <v>3127</v>
      </c>
      <c r="B8417" t="s">
        <v>5</v>
      </c>
      <c r="C8417" t="s">
        <v>1913</v>
      </c>
      <c r="D8417" s="24">
        <v>12153</v>
      </c>
      <c r="E8417" t="s">
        <v>1755</v>
      </c>
      <c r="F8417" t="s">
        <v>99</v>
      </c>
      <c r="G8417" t="s">
        <v>113</v>
      </c>
      <c r="I8417" t="s">
        <v>2162</v>
      </c>
      <c r="J8417" t="s">
        <v>1915</v>
      </c>
      <c r="K8417" t="s">
        <v>2020</v>
      </c>
      <c r="L8417" s="24">
        <v>28710</v>
      </c>
      <c r="M8417" s="25">
        <f>+VLOOKUP(E8417, TC!A:D, 4, FALSE())</f>
        <v>1.148249998806939</v>
      </c>
      <c r="N8417" s="24">
        <f t="shared" si="655"/>
        <v>28710</v>
      </c>
      <c r="O8417" t="str">
        <f t="shared" si="656"/>
        <v>FACTURA</v>
      </c>
      <c r="P8417" t="str">
        <f t="shared" si="657"/>
        <v>2025</v>
      </c>
      <c r="Q8417" t="str">
        <f t="shared" si="658"/>
        <v>06</v>
      </c>
      <c r="R8417" t="str">
        <f>+IFERROR(VLOOKUP(I8417, Listado!A:B, 2, FALSE()), "COMERCIALIZADORA INTERNACIONAL CARIBBEAN EXOTICS S A")</f>
        <v>COMERCIALIZADORA INTERNACIONAL CARIBBEAN EXOTICS S A</v>
      </c>
      <c r="S8417" s="25">
        <f>+VLOOKUP(E8417, TC!A:D, 2, FALSE())</f>
        <v>4190.8999999999996</v>
      </c>
      <c r="T8417" t="str">
        <f t="shared" si="659"/>
        <v>COP</v>
      </c>
    </row>
    <row r="8418" spans="1:20" ht="18.75" hidden="1" customHeight="1" x14ac:dyDescent="0.25">
      <c r="A8418" t="s">
        <v>3127</v>
      </c>
      <c r="B8418" t="s">
        <v>5</v>
      </c>
      <c r="C8418" t="s">
        <v>1913</v>
      </c>
      <c r="D8418" s="24">
        <v>12153</v>
      </c>
      <c r="E8418" t="s">
        <v>1755</v>
      </c>
      <c r="F8418" t="s">
        <v>99</v>
      </c>
      <c r="G8418" t="s">
        <v>113</v>
      </c>
      <c r="I8418" t="s">
        <v>2162</v>
      </c>
      <c r="J8418" t="s">
        <v>1915</v>
      </c>
      <c r="K8418" t="s">
        <v>2020</v>
      </c>
      <c r="L8418" s="24">
        <v>12760</v>
      </c>
      <c r="M8418" s="25">
        <f>+VLOOKUP(E8418, TC!A:D, 4, FALSE())</f>
        <v>1.148249998806939</v>
      </c>
      <c r="N8418" s="24">
        <f t="shared" si="655"/>
        <v>12760</v>
      </c>
      <c r="O8418" t="str">
        <f t="shared" si="656"/>
        <v>FACTURA</v>
      </c>
      <c r="P8418" t="str">
        <f t="shared" si="657"/>
        <v>2025</v>
      </c>
      <c r="Q8418" t="str">
        <f t="shared" si="658"/>
        <v>06</v>
      </c>
      <c r="R8418" t="str">
        <f>+IFERROR(VLOOKUP(I8418, Listado!A:B, 2, FALSE()), "COMERCIALIZADORA INTERNACIONAL CARIBBEAN EXOTICS S A")</f>
        <v>COMERCIALIZADORA INTERNACIONAL CARIBBEAN EXOTICS S A</v>
      </c>
      <c r="S8418" s="25">
        <f>+VLOOKUP(E8418, TC!A:D, 2, FALSE())</f>
        <v>4190.8999999999996</v>
      </c>
      <c r="T8418" t="str">
        <f t="shared" si="659"/>
        <v>COP</v>
      </c>
    </row>
    <row r="8419" spans="1:20" ht="18.75" hidden="1" customHeight="1" x14ac:dyDescent="0.25">
      <c r="A8419" t="s">
        <v>3127</v>
      </c>
      <c r="B8419" t="s">
        <v>5</v>
      </c>
      <c r="C8419" t="s">
        <v>1913</v>
      </c>
      <c r="D8419" s="24">
        <v>12153</v>
      </c>
      <c r="E8419" t="s">
        <v>1755</v>
      </c>
      <c r="F8419" t="s">
        <v>99</v>
      </c>
      <c r="G8419" t="s">
        <v>113</v>
      </c>
      <c r="I8419" t="s">
        <v>2162</v>
      </c>
      <c r="J8419" t="s">
        <v>1915</v>
      </c>
      <c r="K8419" t="s">
        <v>2020</v>
      </c>
      <c r="L8419" s="24">
        <v>12180</v>
      </c>
      <c r="M8419" s="25">
        <f>+VLOOKUP(E8419, TC!A:D, 4, FALSE())</f>
        <v>1.148249998806939</v>
      </c>
      <c r="N8419" s="24">
        <f t="shared" si="655"/>
        <v>12180</v>
      </c>
      <c r="O8419" t="str">
        <f t="shared" si="656"/>
        <v>FACTURA</v>
      </c>
      <c r="P8419" t="str">
        <f t="shared" si="657"/>
        <v>2025</v>
      </c>
      <c r="Q8419" t="str">
        <f t="shared" si="658"/>
        <v>06</v>
      </c>
      <c r="R8419" t="str">
        <f>+IFERROR(VLOOKUP(I8419, Listado!A:B, 2, FALSE()), "COMERCIALIZADORA INTERNACIONAL CARIBBEAN EXOTICS S A")</f>
        <v>COMERCIALIZADORA INTERNACIONAL CARIBBEAN EXOTICS S A</v>
      </c>
      <c r="S8419" s="25">
        <f>+VLOOKUP(E8419, TC!A:D, 2, FALSE())</f>
        <v>4190.8999999999996</v>
      </c>
      <c r="T8419" t="str">
        <f t="shared" si="659"/>
        <v>COP</v>
      </c>
    </row>
    <row r="8420" spans="1:20" ht="18.75" hidden="1" customHeight="1" x14ac:dyDescent="0.25">
      <c r="A8420" t="s">
        <v>3127</v>
      </c>
      <c r="B8420" t="s">
        <v>5</v>
      </c>
      <c r="C8420" t="s">
        <v>1913</v>
      </c>
      <c r="D8420" s="24">
        <v>12153</v>
      </c>
      <c r="E8420" t="s">
        <v>1755</v>
      </c>
      <c r="F8420" t="s">
        <v>99</v>
      </c>
      <c r="G8420" t="s">
        <v>113</v>
      </c>
      <c r="I8420" t="s">
        <v>2162</v>
      </c>
      <c r="J8420" t="s">
        <v>1915</v>
      </c>
      <c r="K8420" t="s">
        <v>2020</v>
      </c>
      <c r="L8420" s="24">
        <v>4060</v>
      </c>
      <c r="M8420" s="25">
        <f>+VLOOKUP(E8420, TC!A:D, 4, FALSE())</f>
        <v>1.148249998806939</v>
      </c>
      <c r="N8420" s="24">
        <f t="shared" si="655"/>
        <v>4060</v>
      </c>
      <c r="O8420" t="str">
        <f t="shared" si="656"/>
        <v>FACTURA</v>
      </c>
      <c r="P8420" t="str">
        <f t="shared" si="657"/>
        <v>2025</v>
      </c>
      <c r="Q8420" t="str">
        <f t="shared" si="658"/>
        <v>06</v>
      </c>
      <c r="R8420" t="str">
        <f>+IFERROR(VLOOKUP(I8420, Listado!A:B, 2, FALSE()), "COMERCIALIZADORA INTERNACIONAL CARIBBEAN EXOTICS S A")</f>
        <v>COMERCIALIZADORA INTERNACIONAL CARIBBEAN EXOTICS S A</v>
      </c>
      <c r="S8420" s="25">
        <f>+VLOOKUP(E8420, TC!A:D, 2, FALSE())</f>
        <v>4190.8999999999996</v>
      </c>
      <c r="T8420" t="str">
        <f t="shared" si="659"/>
        <v>COP</v>
      </c>
    </row>
    <row r="8421" spans="1:20" ht="18.75" hidden="1" customHeight="1" x14ac:dyDescent="0.25">
      <c r="A8421" t="s">
        <v>3127</v>
      </c>
      <c r="B8421" t="s">
        <v>5</v>
      </c>
      <c r="C8421" t="s">
        <v>2041</v>
      </c>
      <c r="D8421" s="24">
        <v>186</v>
      </c>
      <c r="E8421" t="s">
        <v>1755</v>
      </c>
      <c r="F8421" t="s">
        <v>1924</v>
      </c>
      <c r="G8421" t="s">
        <v>108</v>
      </c>
      <c r="H8421" t="s">
        <v>3176</v>
      </c>
      <c r="I8421" t="s">
        <v>1865</v>
      </c>
      <c r="J8421" t="s">
        <v>1987</v>
      </c>
      <c r="K8421" t="s">
        <v>41</v>
      </c>
      <c r="L8421" s="24">
        <v>1520</v>
      </c>
      <c r="M8421" s="25">
        <f>+VLOOKUP(E8421, TC!A:D, 4, FALSE())</f>
        <v>1.148249998806939</v>
      </c>
      <c r="N8421" s="24">
        <f t="shared" si="655"/>
        <v>1745.3399981865473</v>
      </c>
      <c r="O8421" t="str">
        <f t="shared" si="656"/>
        <v>NOTAS</v>
      </c>
      <c r="P8421" t="str">
        <f t="shared" si="657"/>
        <v>2025</v>
      </c>
      <c r="Q8421" t="str">
        <f t="shared" si="658"/>
        <v>06</v>
      </c>
      <c r="R8421" t="str">
        <f>+IFERROR(VLOOKUP(I8421, Listado!A:B, 2, FALSE()), "COMERCIALIZADORA INTERNACIONAL CARIBBEAN EXOTICS S A")</f>
        <v>PIEDRAHITA PEREZ MARIANA</v>
      </c>
      <c r="S8421" s="25">
        <f>+VLOOKUP(E8421, TC!A:D, 2, FALSE())</f>
        <v>4190.8999999999996</v>
      </c>
      <c r="T8421" t="str">
        <f t="shared" si="659"/>
        <v>EUR</v>
      </c>
    </row>
    <row r="8422" spans="1:20" ht="18.75" hidden="1" customHeight="1" x14ac:dyDescent="0.25">
      <c r="A8422" t="s">
        <v>3127</v>
      </c>
      <c r="B8422" t="s">
        <v>5</v>
      </c>
      <c r="C8422" t="s">
        <v>1913</v>
      </c>
      <c r="D8422" s="24">
        <v>12154</v>
      </c>
      <c r="E8422" t="s">
        <v>1755</v>
      </c>
      <c r="F8422" t="s">
        <v>99</v>
      </c>
      <c r="G8422" t="s">
        <v>113</v>
      </c>
      <c r="I8422" t="s">
        <v>2377</v>
      </c>
      <c r="J8422" t="s">
        <v>1915</v>
      </c>
      <c r="K8422" t="s">
        <v>2020</v>
      </c>
      <c r="L8422" s="24">
        <v>159210</v>
      </c>
      <c r="M8422" s="25">
        <f>+VLOOKUP(E8422, TC!A:D, 4, FALSE())</f>
        <v>1.148249998806939</v>
      </c>
      <c r="N8422" s="24">
        <f t="shared" si="655"/>
        <v>159210</v>
      </c>
      <c r="O8422" t="str">
        <f t="shared" si="656"/>
        <v>FACTURA</v>
      </c>
      <c r="P8422" t="str">
        <f t="shared" si="657"/>
        <v>2025</v>
      </c>
      <c r="Q8422" t="str">
        <f t="shared" si="658"/>
        <v>06</v>
      </c>
      <c r="R8422" t="str">
        <f>+IFERROR(VLOOKUP(I8422, Listado!A:B, 2, FALSE()), "COMERCIALIZADORA INTERNACIONAL CARIBBEAN EXOTICS S A")</f>
        <v>COMERCIALIZADORA INTERNACIONAL CARIBBEAN EXOTICS S A</v>
      </c>
      <c r="S8422" s="25">
        <f>+VLOOKUP(E8422, TC!A:D, 2, FALSE())</f>
        <v>4190.8999999999996</v>
      </c>
      <c r="T8422" t="str">
        <f t="shared" si="659"/>
        <v>COP</v>
      </c>
    </row>
    <row r="8423" spans="1:20" ht="18.75" hidden="1" customHeight="1" x14ac:dyDescent="0.25">
      <c r="A8423" t="s">
        <v>3127</v>
      </c>
      <c r="B8423" t="s">
        <v>5</v>
      </c>
      <c r="C8423" t="s">
        <v>1913</v>
      </c>
      <c r="D8423" s="24">
        <v>12154</v>
      </c>
      <c r="E8423" t="s">
        <v>1755</v>
      </c>
      <c r="F8423" t="s">
        <v>99</v>
      </c>
      <c r="G8423" t="s">
        <v>113</v>
      </c>
      <c r="I8423" t="s">
        <v>2377</v>
      </c>
      <c r="J8423" t="s">
        <v>1915</v>
      </c>
      <c r="K8423" t="s">
        <v>2020</v>
      </c>
      <c r="L8423" s="24">
        <v>30160</v>
      </c>
      <c r="M8423" s="25">
        <f>+VLOOKUP(E8423, TC!A:D, 4, FALSE())</f>
        <v>1.148249998806939</v>
      </c>
      <c r="N8423" s="24">
        <f t="shared" si="655"/>
        <v>30160</v>
      </c>
      <c r="O8423" t="str">
        <f t="shared" si="656"/>
        <v>FACTURA</v>
      </c>
      <c r="P8423" t="str">
        <f t="shared" si="657"/>
        <v>2025</v>
      </c>
      <c r="Q8423" t="str">
        <f t="shared" si="658"/>
        <v>06</v>
      </c>
      <c r="R8423" t="str">
        <f>+IFERROR(VLOOKUP(I8423, Listado!A:B, 2, FALSE()), "COMERCIALIZADORA INTERNACIONAL CARIBBEAN EXOTICS S A")</f>
        <v>COMERCIALIZADORA INTERNACIONAL CARIBBEAN EXOTICS S A</v>
      </c>
      <c r="S8423" s="25">
        <f>+VLOOKUP(E8423, TC!A:D, 2, FALSE())</f>
        <v>4190.8999999999996</v>
      </c>
      <c r="T8423" t="str">
        <f t="shared" si="659"/>
        <v>COP</v>
      </c>
    </row>
    <row r="8424" spans="1:20" ht="18.75" hidden="1" customHeight="1" x14ac:dyDescent="0.25">
      <c r="A8424" t="s">
        <v>3127</v>
      </c>
      <c r="B8424" t="s">
        <v>5</v>
      </c>
      <c r="C8424" t="s">
        <v>1913</v>
      </c>
      <c r="D8424" s="24">
        <v>12154</v>
      </c>
      <c r="E8424" t="s">
        <v>1755</v>
      </c>
      <c r="F8424" t="s">
        <v>99</v>
      </c>
      <c r="G8424" t="s">
        <v>113</v>
      </c>
      <c r="I8424" t="s">
        <v>2377</v>
      </c>
      <c r="J8424" t="s">
        <v>1915</v>
      </c>
      <c r="K8424" t="s">
        <v>2020</v>
      </c>
      <c r="L8424" s="24">
        <v>64960</v>
      </c>
      <c r="M8424" s="25">
        <f>+VLOOKUP(E8424, TC!A:D, 4, FALSE())</f>
        <v>1.148249998806939</v>
      </c>
      <c r="N8424" s="24">
        <f t="shared" si="655"/>
        <v>64960</v>
      </c>
      <c r="O8424" t="str">
        <f t="shared" si="656"/>
        <v>FACTURA</v>
      </c>
      <c r="P8424" t="str">
        <f t="shared" si="657"/>
        <v>2025</v>
      </c>
      <c r="Q8424" t="str">
        <f t="shared" si="658"/>
        <v>06</v>
      </c>
      <c r="R8424" t="str">
        <f>+IFERROR(VLOOKUP(I8424, Listado!A:B, 2, FALSE()), "COMERCIALIZADORA INTERNACIONAL CARIBBEAN EXOTICS S A")</f>
        <v>COMERCIALIZADORA INTERNACIONAL CARIBBEAN EXOTICS S A</v>
      </c>
      <c r="S8424" s="25">
        <f>+VLOOKUP(E8424, TC!A:D, 2, FALSE())</f>
        <v>4190.8999999999996</v>
      </c>
      <c r="T8424" t="str">
        <f t="shared" si="659"/>
        <v>COP</v>
      </c>
    </row>
    <row r="8425" spans="1:20" ht="18.75" hidden="1" customHeight="1" x14ac:dyDescent="0.25">
      <c r="A8425" t="s">
        <v>3127</v>
      </c>
      <c r="B8425" t="s">
        <v>5</v>
      </c>
      <c r="C8425" t="s">
        <v>1913</v>
      </c>
      <c r="D8425" s="24">
        <v>12154</v>
      </c>
      <c r="E8425" t="s">
        <v>1755</v>
      </c>
      <c r="F8425" t="s">
        <v>99</v>
      </c>
      <c r="G8425" t="s">
        <v>113</v>
      </c>
      <c r="I8425" t="s">
        <v>2377</v>
      </c>
      <c r="J8425" t="s">
        <v>1915</v>
      </c>
      <c r="K8425" t="s">
        <v>2020</v>
      </c>
      <c r="L8425" s="24">
        <v>5220</v>
      </c>
      <c r="M8425" s="25">
        <f>+VLOOKUP(E8425, TC!A:D, 4, FALSE())</f>
        <v>1.148249998806939</v>
      </c>
      <c r="N8425" s="24">
        <f t="shared" si="655"/>
        <v>5220</v>
      </c>
      <c r="O8425" t="str">
        <f t="shared" si="656"/>
        <v>FACTURA</v>
      </c>
      <c r="P8425" t="str">
        <f t="shared" si="657"/>
        <v>2025</v>
      </c>
      <c r="Q8425" t="str">
        <f t="shared" si="658"/>
        <v>06</v>
      </c>
      <c r="R8425" t="str">
        <f>+IFERROR(VLOOKUP(I8425, Listado!A:B, 2, FALSE()), "COMERCIALIZADORA INTERNACIONAL CARIBBEAN EXOTICS S A")</f>
        <v>COMERCIALIZADORA INTERNACIONAL CARIBBEAN EXOTICS S A</v>
      </c>
      <c r="S8425" s="25">
        <f>+VLOOKUP(E8425, TC!A:D, 2, FALSE())</f>
        <v>4190.8999999999996</v>
      </c>
      <c r="T8425" t="str">
        <f t="shared" si="659"/>
        <v>COP</v>
      </c>
    </row>
    <row r="8426" spans="1:20" ht="18.75" hidden="1" customHeight="1" x14ac:dyDescent="0.25">
      <c r="A8426" t="s">
        <v>3127</v>
      </c>
      <c r="B8426" t="s">
        <v>5</v>
      </c>
      <c r="C8426" t="s">
        <v>1913</v>
      </c>
      <c r="D8426" s="24">
        <v>12154</v>
      </c>
      <c r="E8426" t="s">
        <v>1755</v>
      </c>
      <c r="F8426" t="s">
        <v>99</v>
      </c>
      <c r="G8426" t="s">
        <v>113</v>
      </c>
      <c r="I8426" t="s">
        <v>2377</v>
      </c>
      <c r="J8426" t="s">
        <v>1915</v>
      </c>
      <c r="K8426" t="s">
        <v>2020</v>
      </c>
      <c r="L8426" s="24">
        <v>14790</v>
      </c>
      <c r="M8426" s="25">
        <f>+VLOOKUP(E8426, TC!A:D, 4, FALSE())</f>
        <v>1.148249998806939</v>
      </c>
      <c r="N8426" s="24">
        <f t="shared" si="655"/>
        <v>14790</v>
      </c>
      <c r="O8426" t="str">
        <f t="shared" si="656"/>
        <v>FACTURA</v>
      </c>
      <c r="P8426" t="str">
        <f t="shared" si="657"/>
        <v>2025</v>
      </c>
      <c r="Q8426" t="str">
        <f t="shared" si="658"/>
        <v>06</v>
      </c>
      <c r="R8426" t="str">
        <f>+IFERROR(VLOOKUP(I8426, Listado!A:B, 2, FALSE()), "COMERCIALIZADORA INTERNACIONAL CARIBBEAN EXOTICS S A")</f>
        <v>COMERCIALIZADORA INTERNACIONAL CARIBBEAN EXOTICS S A</v>
      </c>
      <c r="S8426" s="25">
        <f>+VLOOKUP(E8426, TC!A:D, 2, FALSE())</f>
        <v>4190.8999999999996</v>
      </c>
      <c r="T8426" t="str">
        <f t="shared" si="659"/>
        <v>COP</v>
      </c>
    </row>
    <row r="8427" spans="1:20" ht="18.75" hidden="1" customHeight="1" x14ac:dyDescent="0.25">
      <c r="A8427" t="s">
        <v>3127</v>
      </c>
      <c r="B8427" t="s">
        <v>5</v>
      </c>
      <c r="C8427" t="s">
        <v>1913</v>
      </c>
      <c r="D8427" s="24">
        <v>12154</v>
      </c>
      <c r="E8427" t="s">
        <v>1755</v>
      </c>
      <c r="F8427" t="s">
        <v>99</v>
      </c>
      <c r="G8427" t="s">
        <v>113</v>
      </c>
      <c r="I8427" t="s">
        <v>2377</v>
      </c>
      <c r="J8427" t="s">
        <v>1915</v>
      </c>
      <c r="K8427" t="s">
        <v>2020</v>
      </c>
      <c r="L8427" s="24">
        <v>9280</v>
      </c>
      <c r="M8427" s="25">
        <f>+VLOOKUP(E8427, TC!A:D, 4, FALSE())</f>
        <v>1.148249998806939</v>
      </c>
      <c r="N8427" s="24">
        <f t="shared" si="655"/>
        <v>9280</v>
      </c>
      <c r="O8427" t="str">
        <f t="shared" si="656"/>
        <v>FACTURA</v>
      </c>
      <c r="P8427" t="str">
        <f t="shared" si="657"/>
        <v>2025</v>
      </c>
      <c r="Q8427" t="str">
        <f t="shared" si="658"/>
        <v>06</v>
      </c>
      <c r="R8427" t="str">
        <f>+IFERROR(VLOOKUP(I8427, Listado!A:B, 2, FALSE()), "COMERCIALIZADORA INTERNACIONAL CARIBBEAN EXOTICS S A")</f>
        <v>COMERCIALIZADORA INTERNACIONAL CARIBBEAN EXOTICS S A</v>
      </c>
      <c r="S8427" s="25">
        <f>+VLOOKUP(E8427, TC!A:D, 2, FALSE())</f>
        <v>4190.8999999999996</v>
      </c>
      <c r="T8427" t="str">
        <f t="shared" si="659"/>
        <v>COP</v>
      </c>
    </row>
    <row r="8428" spans="1:20" ht="18.75" hidden="1" customHeight="1" x14ac:dyDescent="0.25">
      <c r="A8428" t="s">
        <v>3127</v>
      </c>
      <c r="B8428" t="s">
        <v>5</v>
      </c>
      <c r="C8428" t="s">
        <v>1913</v>
      </c>
      <c r="D8428" s="24">
        <v>12154</v>
      </c>
      <c r="E8428" t="s">
        <v>1755</v>
      </c>
      <c r="F8428" t="s">
        <v>99</v>
      </c>
      <c r="G8428" t="s">
        <v>113</v>
      </c>
      <c r="I8428" t="s">
        <v>2377</v>
      </c>
      <c r="J8428" t="s">
        <v>1915</v>
      </c>
      <c r="K8428" t="s">
        <v>2020</v>
      </c>
      <c r="L8428" s="24">
        <v>4350</v>
      </c>
      <c r="M8428" s="25">
        <f>+VLOOKUP(E8428, TC!A:D, 4, FALSE())</f>
        <v>1.148249998806939</v>
      </c>
      <c r="N8428" s="24">
        <f t="shared" si="655"/>
        <v>4350</v>
      </c>
      <c r="O8428" t="str">
        <f t="shared" si="656"/>
        <v>FACTURA</v>
      </c>
      <c r="P8428" t="str">
        <f t="shared" si="657"/>
        <v>2025</v>
      </c>
      <c r="Q8428" t="str">
        <f t="shared" si="658"/>
        <v>06</v>
      </c>
      <c r="R8428" t="str">
        <f>+IFERROR(VLOOKUP(I8428, Listado!A:B, 2, FALSE()), "COMERCIALIZADORA INTERNACIONAL CARIBBEAN EXOTICS S A")</f>
        <v>COMERCIALIZADORA INTERNACIONAL CARIBBEAN EXOTICS S A</v>
      </c>
      <c r="S8428" s="25">
        <f>+VLOOKUP(E8428, TC!A:D, 2, FALSE())</f>
        <v>4190.8999999999996</v>
      </c>
      <c r="T8428" t="str">
        <f t="shared" si="659"/>
        <v>COP</v>
      </c>
    </row>
    <row r="8429" spans="1:20" ht="18.75" hidden="1" customHeight="1" x14ac:dyDescent="0.25">
      <c r="A8429" t="s">
        <v>3127</v>
      </c>
      <c r="B8429" t="s">
        <v>5</v>
      </c>
      <c r="C8429" t="s">
        <v>1913</v>
      </c>
      <c r="D8429" s="24">
        <v>12154</v>
      </c>
      <c r="E8429" t="s">
        <v>1755</v>
      </c>
      <c r="F8429" t="s">
        <v>99</v>
      </c>
      <c r="G8429" t="s">
        <v>113</v>
      </c>
      <c r="I8429" t="s">
        <v>2377</v>
      </c>
      <c r="J8429" t="s">
        <v>1915</v>
      </c>
      <c r="K8429" t="s">
        <v>2020</v>
      </c>
      <c r="L8429" s="24">
        <v>2030</v>
      </c>
      <c r="M8429" s="25">
        <f>+VLOOKUP(E8429, TC!A:D, 4, FALSE())</f>
        <v>1.148249998806939</v>
      </c>
      <c r="N8429" s="24">
        <f t="shared" si="655"/>
        <v>2030</v>
      </c>
      <c r="O8429" t="str">
        <f t="shared" si="656"/>
        <v>FACTURA</v>
      </c>
      <c r="P8429" t="str">
        <f t="shared" si="657"/>
        <v>2025</v>
      </c>
      <c r="Q8429" t="str">
        <f t="shared" si="658"/>
        <v>06</v>
      </c>
      <c r="R8429" t="str">
        <f>+IFERROR(VLOOKUP(I8429, Listado!A:B, 2, FALSE()), "COMERCIALIZADORA INTERNACIONAL CARIBBEAN EXOTICS S A")</f>
        <v>COMERCIALIZADORA INTERNACIONAL CARIBBEAN EXOTICS S A</v>
      </c>
      <c r="S8429" s="25">
        <f>+VLOOKUP(E8429, TC!A:D, 2, FALSE())</f>
        <v>4190.8999999999996</v>
      </c>
      <c r="T8429" t="str">
        <f t="shared" si="659"/>
        <v>COP</v>
      </c>
    </row>
    <row r="8430" spans="1:20" ht="18.75" hidden="1" customHeight="1" x14ac:dyDescent="0.25">
      <c r="A8430" t="s">
        <v>3127</v>
      </c>
      <c r="B8430" t="s">
        <v>1923</v>
      </c>
      <c r="C8430" t="s">
        <v>1913</v>
      </c>
      <c r="D8430" s="24">
        <v>6085</v>
      </c>
      <c r="E8430" t="s">
        <v>1755</v>
      </c>
      <c r="F8430" t="s">
        <v>99</v>
      </c>
      <c r="G8430" t="s">
        <v>1914</v>
      </c>
      <c r="H8430" t="s">
        <v>2017</v>
      </c>
      <c r="I8430" t="s">
        <v>1838</v>
      </c>
      <c r="J8430" t="s">
        <v>1915</v>
      </c>
      <c r="K8430" t="s">
        <v>2025</v>
      </c>
      <c r="L8430" s="24">
        <v>70200</v>
      </c>
      <c r="M8430" s="25">
        <f>+VLOOKUP(E8430, TC!A:D, 4, FALSE())</f>
        <v>1.148249998806939</v>
      </c>
      <c r="N8430" s="24">
        <f t="shared" si="655"/>
        <v>70200</v>
      </c>
      <c r="O8430" t="str">
        <f t="shared" si="656"/>
        <v>FACTURA</v>
      </c>
      <c r="P8430" t="str">
        <f t="shared" si="657"/>
        <v>2025</v>
      </c>
      <c r="Q8430" t="str">
        <f t="shared" si="658"/>
        <v>06</v>
      </c>
      <c r="R8430" t="str">
        <f>+IFERROR(VLOOKUP(I8430, Listado!A:B, 2, FALSE()), "COMERCIALIZADORA INTERNACIONAL CARIBBEAN EXOTICS S A")</f>
        <v>LONDOÑO ECHEVERRI ALEJANDRA</v>
      </c>
      <c r="S8430" s="25">
        <f>+VLOOKUP(E8430, TC!A:D, 2, FALSE())</f>
        <v>4190.8999999999996</v>
      </c>
      <c r="T8430" t="str">
        <f t="shared" si="659"/>
        <v>COP</v>
      </c>
    </row>
    <row r="8431" spans="1:20" ht="18.75" hidden="1" customHeight="1" x14ac:dyDescent="0.25">
      <c r="A8431" t="s">
        <v>3127</v>
      </c>
      <c r="B8431" t="s">
        <v>1923</v>
      </c>
      <c r="C8431" t="s">
        <v>1913</v>
      </c>
      <c r="D8431" s="24">
        <v>6085</v>
      </c>
      <c r="E8431" t="s">
        <v>1755</v>
      </c>
      <c r="F8431" t="s">
        <v>99</v>
      </c>
      <c r="G8431" t="s">
        <v>1914</v>
      </c>
      <c r="H8431" t="s">
        <v>2017</v>
      </c>
      <c r="I8431" t="s">
        <v>1838</v>
      </c>
      <c r="J8431" t="s">
        <v>1915</v>
      </c>
      <c r="K8431" t="s">
        <v>2021</v>
      </c>
      <c r="L8431" s="24">
        <v>55220</v>
      </c>
      <c r="M8431" s="25">
        <f>+VLOOKUP(E8431, TC!A:D, 4, FALSE())</f>
        <v>1.148249998806939</v>
      </c>
      <c r="N8431" s="24">
        <f t="shared" si="655"/>
        <v>55220</v>
      </c>
      <c r="O8431" t="str">
        <f t="shared" si="656"/>
        <v>FACTURA</v>
      </c>
      <c r="P8431" t="str">
        <f t="shared" si="657"/>
        <v>2025</v>
      </c>
      <c r="Q8431" t="str">
        <f t="shared" si="658"/>
        <v>06</v>
      </c>
      <c r="R8431" t="str">
        <f>+IFERROR(VLOOKUP(I8431, Listado!A:B, 2, FALSE()), "COMERCIALIZADORA INTERNACIONAL CARIBBEAN EXOTICS S A")</f>
        <v>LONDOÑO ECHEVERRI ALEJANDRA</v>
      </c>
      <c r="S8431" s="25">
        <f>+VLOOKUP(E8431, TC!A:D, 2, FALSE())</f>
        <v>4190.8999999999996</v>
      </c>
      <c r="T8431" t="str">
        <f t="shared" si="659"/>
        <v>COP</v>
      </c>
    </row>
    <row r="8432" spans="1:20" ht="18.75" hidden="1" customHeight="1" x14ac:dyDescent="0.25">
      <c r="A8432" t="s">
        <v>3127</v>
      </c>
      <c r="B8432" t="s">
        <v>1923</v>
      </c>
      <c r="C8432" t="s">
        <v>1913</v>
      </c>
      <c r="D8432" s="24">
        <v>6085</v>
      </c>
      <c r="E8432" t="s">
        <v>1755</v>
      </c>
      <c r="F8432" t="s">
        <v>99</v>
      </c>
      <c r="G8432" t="s">
        <v>1914</v>
      </c>
      <c r="H8432" t="s">
        <v>2017</v>
      </c>
      <c r="I8432" t="s">
        <v>1838</v>
      </c>
      <c r="J8432" t="s">
        <v>1915</v>
      </c>
      <c r="K8432" t="s">
        <v>2021</v>
      </c>
      <c r="L8432" s="24">
        <v>12760</v>
      </c>
      <c r="M8432" s="25">
        <f>+VLOOKUP(E8432, TC!A:D, 4, FALSE())</f>
        <v>1.148249998806939</v>
      </c>
      <c r="N8432" s="24">
        <f t="shared" si="655"/>
        <v>12760</v>
      </c>
      <c r="O8432" t="str">
        <f t="shared" si="656"/>
        <v>FACTURA</v>
      </c>
      <c r="P8432" t="str">
        <f t="shared" si="657"/>
        <v>2025</v>
      </c>
      <c r="Q8432" t="str">
        <f t="shared" si="658"/>
        <v>06</v>
      </c>
      <c r="R8432" t="str">
        <f>+IFERROR(VLOOKUP(I8432, Listado!A:B, 2, FALSE()), "COMERCIALIZADORA INTERNACIONAL CARIBBEAN EXOTICS S A")</f>
        <v>LONDOÑO ECHEVERRI ALEJANDRA</v>
      </c>
      <c r="S8432" s="25">
        <f>+VLOOKUP(E8432, TC!A:D, 2, FALSE())</f>
        <v>4190.8999999999996</v>
      </c>
      <c r="T8432" t="str">
        <f t="shared" si="659"/>
        <v>COP</v>
      </c>
    </row>
    <row r="8433" spans="1:20" ht="18.75" hidden="1" customHeight="1" x14ac:dyDescent="0.25">
      <c r="A8433" t="s">
        <v>3127</v>
      </c>
      <c r="B8433" t="s">
        <v>1923</v>
      </c>
      <c r="C8433" t="s">
        <v>1913</v>
      </c>
      <c r="D8433" s="24">
        <v>6085</v>
      </c>
      <c r="E8433" t="s">
        <v>1755</v>
      </c>
      <c r="F8433" t="s">
        <v>99</v>
      </c>
      <c r="G8433" t="s">
        <v>1914</v>
      </c>
      <c r="H8433" t="s">
        <v>2017</v>
      </c>
      <c r="I8433" t="s">
        <v>1838</v>
      </c>
      <c r="J8433" t="s">
        <v>1915</v>
      </c>
      <c r="K8433" t="s">
        <v>2021</v>
      </c>
      <c r="L8433" s="24">
        <v>23980</v>
      </c>
      <c r="M8433" s="25">
        <f>+VLOOKUP(E8433, TC!A:D, 4, FALSE())</f>
        <v>1.148249998806939</v>
      </c>
      <c r="N8433" s="24">
        <f t="shared" si="655"/>
        <v>23980</v>
      </c>
      <c r="O8433" t="str">
        <f t="shared" si="656"/>
        <v>FACTURA</v>
      </c>
      <c r="P8433" t="str">
        <f t="shared" si="657"/>
        <v>2025</v>
      </c>
      <c r="Q8433" t="str">
        <f t="shared" si="658"/>
        <v>06</v>
      </c>
      <c r="R8433" t="str">
        <f>+IFERROR(VLOOKUP(I8433, Listado!A:B, 2, FALSE()), "COMERCIALIZADORA INTERNACIONAL CARIBBEAN EXOTICS S A")</f>
        <v>LONDOÑO ECHEVERRI ALEJANDRA</v>
      </c>
      <c r="S8433" s="25">
        <f>+VLOOKUP(E8433, TC!A:D, 2, FALSE())</f>
        <v>4190.8999999999996</v>
      </c>
      <c r="T8433" t="str">
        <f t="shared" si="659"/>
        <v>COP</v>
      </c>
    </row>
    <row r="8434" spans="1:20" ht="18.75" hidden="1" customHeight="1" x14ac:dyDescent="0.25">
      <c r="A8434" t="s">
        <v>3127</v>
      </c>
      <c r="B8434" t="s">
        <v>1923</v>
      </c>
      <c r="C8434" t="s">
        <v>1913</v>
      </c>
      <c r="D8434" s="24">
        <v>6085</v>
      </c>
      <c r="E8434" t="s">
        <v>1755</v>
      </c>
      <c r="F8434" t="s">
        <v>99</v>
      </c>
      <c r="G8434" t="s">
        <v>1914</v>
      </c>
      <c r="H8434" t="s">
        <v>2017</v>
      </c>
      <c r="I8434" t="s">
        <v>1838</v>
      </c>
      <c r="J8434" t="s">
        <v>1915</v>
      </c>
      <c r="K8434" t="s">
        <v>2021</v>
      </c>
      <c r="L8434" s="24">
        <v>138380</v>
      </c>
      <c r="M8434" s="25">
        <f>+VLOOKUP(E8434, TC!A:D, 4, FALSE())</f>
        <v>1.148249998806939</v>
      </c>
      <c r="N8434" s="24">
        <f t="shared" si="655"/>
        <v>138380</v>
      </c>
      <c r="O8434" t="str">
        <f t="shared" si="656"/>
        <v>FACTURA</v>
      </c>
      <c r="P8434" t="str">
        <f t="shared" si="657"/>
        <v>2025</v>
      </c>
      <c r="Q8434" t="str">
        <f t="shared" si="658"/>
        <v>06</v>
      </c>
      <c r="R8434" t="str">
        <f>+IFERROR(VLOOKUP(I8434, Listado!A:B, 2, FALSE()), "COMERCIALIZADORA INTERNACIONAL CARIBBEAN EXOTICS S A")</f>
        <v>LONDOÑO ECHEVERRI ALEJANDRA</v>
      </c>
      <c r="S8434" s="25">
        <f>+VLOOKUP(E8434, TC!A:D, 2, FALSE())</f>
        <v>4190.8999999999996</v>
      </c>
      <c r="T8434" t="str">
        <f t="shared" si="659"/>
        <v>COP</v>
      </c>
    </row>
    <row r="8435" spans="1:20" ht="18.75" hidden="1" customHeight="1" x14ac:dyDescent="0.25">
      <c r="A8435" t="s">
        <v>3127</v>
      </c>
      <c r="B8435" t="s">
        <v>1923</v>
      </c>
      <c r="C8435" t="s">
        <v>1913</v>
      </c>
      <c r="D8435" s="24">
        <v>6085</v>
      </c>
      <c r="E8435" t="s">
        <v>1755</v>
      </c>
      <c r="F8435" t="s">
        <v>99</v>
      </c>
      <c r="G8435" t="s">
        <v>1914</v>
      </c>
      <c r="H8435" t="s">
        <v>2017</v>
      </c>
      <c r="I8435" t="s">
        <v>1838</v>
      </c>
      <c r="J8435" t="s">
        <v>1915</v>
      </c>
      <c r="K8435" t="s">
        <v>2021</v>
      </c>
      <c r="L8435" s="24">
        <v>150920</v>
      </c>
      <c r="M8435" s="25">
        <f>+VLOOKUP(E8435, TC!A:D, 4, FALSE())</f>
        <v>1.148249998806939</v>
      </c>
      <c r="N8435" s="24">
        <f t="shared" si="655"/>
        <v>150920</v>
      </c>
      <c r="O8435" t="str">
        <f t="shared" si="656"/>
        <v>FACTURA</v>
      </c>
      <c r="P8435" t="str">
        <f t="shared" si="657"/>
        <v>2025</v>
      </c>
      <c r="Q8435" t="str">
        <f t="shared" si="658"/>
        <v>06</v>
      </c>
      <c r="R8435" t="str">
        <f>+IFERROR(VLOOKUP(I8435, Listado!A:B, 2, FALSE()), "COMERCIALIZADORA INTERNACIONAL CARIBBEAN EXOTICS S A")</f>
        <v>LONDOÑO ECHEVERRI ALEJANDRA</v>
      </c>
      <c r="S8435" s="25">
        <f>+VLOOKUP(E8435, TC!A:D, 2, FALSE())</f>
        <v>4190.8999999999996</v>
      </c>
      <c r="T8435" t="str">
        <f t="shared" si="659"/>
        <v>COP</v>
      </c>
    </row>
    <row r="8436" spans="1:20" ht="18.75" hidden="1" customHeight="1" x14ac:dyDescent="0.25">
      <c r="A8436" t="s">
        <v>3127</v>
      </c>
      <c r="B8436" t="s">
        <v>1923</v>
      </c>
      <c r="C8436" t="s">
        <v>1913</v>
      </c>
      <c r="D8436" s="24">
        <v>6085</v>
      </c>
      <c r="E8436" t="s">
        <v>1755</v>
      </c>
      <c r="F8436" t="s">
        <v>99</v>
      </c>
      <c r="G8436" t="s">
        <v>1914</v>
      </c>
      <c r="H8436" t="s">
        <v>2017</v>
      </c>
      <c r="I8436" t="s">
        <v>1838</v>
      </c>
      <c r="J8436" t="s">
        <v>1915</v>
      </c>
      <c r="K8436" t="s">
        <v>2021</v>
      </c>
      <c r="L8436" s="24">
        <v>297440</v>
      </c>
      <c r="M8436" s="25">
        <f>+VLOOKUP(E8436, TC!A:D, 4, FALSE())</f>
        <v>1.148249998806939</v>
      </c>
      <c r="N8436" s="24">
        <f t="shared" si="655"/>
        <v>297440</v>
      </c>
      <c r="O8436" t="str">
        <f t="shared" si="656"/>
        <v>FACTURA</v>
      </c>
      <c r="P8436" t="str">
        <f t="shared" si="657"/>
        <v>2025</v>
      </c>
      <c r="Q8436" t="str">
        <f t="shared" si="658"/>
        <v>06</v>
      </c>
      <c r="R8436" t="str">
        <f>+IFERROR(VLOOKUP(I8436, Listado!A:B, 2, FALSE()), "COMERCIALIZADORA INTERNACIONAL CARIBBEAN EXOTICS S A")</f>
        <v>LONDOÑO ECHEVERRI ALEJANDRA</v>
      </c>
      <c r="S8436" s="25">
        <f>+VLOOKUP(E8436, TC!A:D, 2, FALSE())</f>
        <v>4190.8999999999996</v>
      </c>
      <c r="T8436" t="str">
        <f t="shared" si="659"/>
        <v>COP</v>
      </c>
    </row>
    <row r="8437" spans="1:20" ht="18.75" hidden="1" customHeight="1" x14ac:dyDescent="0.25">
      <c r="A8437" t="s">
        <v>3127</v>
      </c>
      <c r="B8437" t="s">
        <v>1923</v>
      </c>
      <c r="C8437" t="s">
        <v>1913</v>
      </c>
      <c r="D8437" s="24">
        <v>6085</v>
      </c>
      <c r="E8437" t="s">
        <v>1755</v>
      </c>
      <c r="F8437" t="s">
        <v>99</v>
      </c>
      <c r="G8437" t="s">
        <v>1914</v>
      </c>
      <c r="H8437" t="s">
        <v>2017</v>
      </c>
      <c r="I8437" t="s">
        <v>1838</v>
      </c>
      <c r="J8437" t="s">
        <v>1915</v>
      </c>
      <c r="K8437" t="s">
        <v>2021</v>
      </c>
      <c r="L8437" s="24">
        <v>111540</v>
      </c>
      <c r="M8437" s="25">
        <f>+VLOOKUP(E8437, TC!A:D, 4, FALSE())</f>
        <v>1.148249998806939</v>
      </c>
      <c r="N8437" s="24">
        <f t="shared" si="655"/>
        <v>111540</v>
      </c>
      <c r="O8437" t="str">
        <f t="shared" si="656"/>
        <v>FACTURA</v>
      </c>
      <c r="P8437" t="str">
        <f t="shared" si="657"/>
        <v>2025</v>
      </c>
      <c r="Q8437" t="str">
        <f t="shared" si="658"/>
        <v>06</v>
      </c>
      <c r="R8437" t="str">
        <f>+IFERROR(VLOOKUP(I8437, Listado!A:B, 2, FALSE()), "COMERCIALIZADORA INTERNACIONAL CARIBBEAN EXOTICS S A")</f>
        <v>LONDOÑO ECHEVERRI ALEJANDRA</v>
      </c>
      <c r="S8437" s="25">
        <f>+VLOOKUP(E8437, TC!A:D, 2, FALSE())</f>
        <v>4190.8999999999996</v>
      </c>
      <c r="T8437" t="str">
        <f t="shared" si="659"/>
        <v>COP</v>
      </c>
    </row>
    <row r="8438" spans="1:20" ht="18.75" hidden="1" customHeight="1" x14ac:dyDescent="0.25">
      <c r="A8438" t="s">
        <v>3127</v>
      </c>
      <c r="B8438" t="s">
        <v>1923</v>
      </c>
      <c r="C8438" t="s">
        <v>1913</v>
      </c>
      <c r="D8438" s="24">
        <v>6085</v>
      </c>
      <c r="E8438" t="s">
        <v>1755</v>
      </c>
      <c r="F8438" t="s">
        <v>99</v>
      </c>
      <c r="G8438" t="s">
        <v>1914</v>
      </c>
      <c r="H8438" t="s">
        <v>2017</v>
      </c>
      <c r="I8438" t="s">
        <v>1838</v>
      </c>
      <c r="J8438" t="s">
        <v>1915</v>
      </c>
      <c r="K8438" t="s">
        <v>2021</v>
      </c>
      <c r="L8438" s="24">
        <v>81840</v>
      </c>
      <c r="M8438" s="25">
        <f>+VLOOKUP(E8438, TC!A:D, 4, FALSE())</f>
        <v>1.148249998806939</v>
      </c>
      <c r="N8438" s="24">
        <f t="shared" si="655"/>
        <v>81840</v>
      </c>
      <c r="O8438" t="str">
        <f t="shared" si="656"/>
        <v>FACTURA</v>
      </c>
      <c r="P8438" t="str">
        <f t="shared" si="657"/>
        <v>2025</v>
      </c>
      <c r="Q8438" t="str">
        <f t="shared" si="658"/>
        <v>06</v>
      </c>
      <c r="R8438" t="str">
        <f>+IFERROR(VLOOKUP(I8438, Listado!A:B, 2, FALSE()), "COMERCIALIZADORA INTERNACIONAL CARIBBEAN EXOTICS S A")</f>
        <v>LONDOÑO ECHEVERRI ALEJANDRA</v>
      </c>
      <c r="S8438" s="25">
        <f>+VLOOKUP(E8438, TC!A:D, 2, FALSE())</f>
        <v>4190.8999999999996</v>
      </c>
      <c r="T8438" t="str">
        <f t="shared" si="659"/>
        <v>COP</v>
      </c>
    </row>
    <row r="8439" spans="1:20" ht="18.75" hidden="1" customHeight="1" x14ac:dyDescent="0.25">
      <c r="A8439" t="s">
        <v>3127</v>
      </c>
      <c r="B8439" t="s">
        <v>1923</v>
      </c>
      <c r="C8439" t="s">
        <v>1913</v>
      </c>
      <c r="D8439" s="24">
        <v>6085</v>
      </c>
      <c r="E8439" t="s">
        <v>1755</v>
      </c>
      <c r="F8439" t="s">
        <v>99</v>
      </c>
      <c r="G8439" t="s">
        <v>1914</v>
      </c>
      <c r="H8439" t="s">
        <v>2017</v>
      </c>
      <c r="I8439" t="s">
        <v>1838</v>
      </c>
      <c r="J8439" t="s">
        <v>1915</v>
      </c>
      <c r="K8439" t="s">
        <v>2022</v>
      </c>
      <c r="L8439" s="24">
        <v>82200</v>
      </c>
      <c r="M8439" s="25">
        <f>+VLOOKUP(E8439, TC!A:D, 4, FALSE())</f>
        <v>1.148249998806939</v>
      </c>
      <c r="N8439" s="24">
        <f t="shared" si="655"/>
        <v>82200</v>
      </c>
      <c r="O8439" t="str">
        <f t="shared" si="656"/>
        <v>FACTURA</v>
      </c>
      <c r="P8439" t="str">
        <f t="shared" si="657"/>
        <v>2025</v>
      </c>
      <c r="Q8439" t="str">
        <f t="shared" si="658"/>
        <v>06</v>
      </c>
      <c r="R8439" t="str">
        <f>+IFERROR(VLOOKUP(I8439, Listado!A:B, 2, FALSE()), "COMERCIALIZADORA INTERNACIONAL CARIBBEAN EXOTICS S A")</f>
        <v>LONDOÑO ECHEVERRI ALEJANDRA</v>
      </c>
      <c r="S8439" s="25">
        <f>+VLOOKUP(E8439, TC!A:D, 2, FALSE())</f>
        <v>4190.8999999999996</v>
      </c>
      <c r="T8439" t="str">
        <f t="shared" si="659"/>
        <v>COP</v>
      </c>
    </row>
    <row r="8440" spans="1:20" ht="18.75" hidden="1" customHeight="1" x14ac:dyDescent="0.25">
      <c r="A8440" t="s">
        <v>3127</v>
      </c>
      <c r="B8440" t="s">
        <v>1923</v>
      </c>
      <c r="C8440" t="s">
        <v>1913</v>
      </c>
      <c r="D8440" s="24">
        <v>6085</v>
      </c>
      <c r="E8440" t="s">
        <v>1755</v>
      </c>
      <c r="F8440" t="s">
        <v>99</v>
      </c>
      <c r="G8440" t="s">
        <v>1914</v>
      </c>
      <c r="H8440" t="s">
        <v>2017</v>
      </c>
      <c r="I8440" t="s">
        <v>1838</v>
      </c>
      <c r="J8440" t="s">
        <v>1915</v>
      </c>
      <c r="K8440" t="s">
        <v>2022</v>
      </c>
      <c r="L8440" s="24">
        <v>256800</v>
      </c>
      <c r="M8440" s="25">
        <f>+VLOOKUP(E8440, TC!A:D, 4, FALSE())</f>
        <v>1.148249998806939</v>
      </c>
      <c r="N8440" s="24">
        <f t="shared" si="655"/>
        <v>256800</v>
      </c>
      <c r="O8440" t="str">
        <f t="shared" si="656"/>
        <v>FACTURA</v>
      </c>
      <c r="P8440" t="str">
        <f t="shared" si="657"/>
        <v>2025</v>
      </c>
      <c r="Q8440" t="str">
        <f t="shared" si="658"/>
        <v>06</v>
      </c>
      <c r="R8440" t="str">
        <f>+IFERROR(VLOOKUP(I8440, Listado!A:B, 2, FALSE()), "COMERCIALIZADORA INTERNACIONAL CARIBBEAN EXOTICS S A")</f>
        <v>LONDOÑO ECHEVERRI ALEJANDRA</v>
      </c>
      <c r="S8440" s="25">
        <f>+VLOOKUP(E8440, TC!A:D, 2, FALSE())</f>
        <v>4190.8999999999996</v>
      </c>
      <c r="T8440" t="str">
        <f t="shared" si="659"/>
        <v>COP</v>
      </c>
    </row>
    <row r="8441" spans="1:20" ht="18.75" hidden="1" customHeight="1" x14ac:dyDescent="0.25">
      <c r="A8441" t="s">
        <v>3127</v>
      </c>
      <c r="B8441" t="s">
        <v>1923</v>
      </c>
      <c r="C8441" t="s">
        <v>1913</v>
      </c>
      <c r="D8441" s="24">
        <v>6085</v>
      </c>
      <c r="E8441" t="s">
        <v>1755</v>
      </c>
      <c r="F8441" t="s">
        <v>99</v>
      </c>
      <c r="G8441" t="s">
        <v>1914</v>
      </c>
      <c r="H8441" t="s">
        <v>2017</v>
      </c>
      <c r="I8441" t="s">
        <v>1838</v>
      </c>
      <c r="J8441" t="s">
        <v>1915</v>
      </c>
      <c r="K8441" t="s">
        <v>2022</v>
      </c>
      <c r="L8441" s="24">
        <v>119400</v>
      </c>
      <c r="M8441" s="25">
        <f>+VLOOKUP(E8441, TC!A:D, 4, FALSE())</f>
        <v>1.148249998806939</v>
      </c>
      <c r="N8441" s="24">
        <f t="shared" si="655"/>
        <v>119400</v>
      </c>
      <c r="O8441" t="str">
        <f t="shared" si="656"/>
        <v>FACTURA</v>
      </c>
      <c r="P8441" t="str">
        <f t="shared" si="657"/>
        <v>2025</v>
      </c>
      <c r="Q8441" t="str">
        <f t="shared" si="658"/>
        <v>06</v>
      </c>
      <c r="R8441" t="str">
        <f>+IFERROR(VLOOKUP(I8441, Listado!A:B, 2, FALSE()), "COMERCIALIZADORA INTERNACIONAL CARIBBEAN EXOTICS S A")</f>
        <v>LONDOÑO ECHEVERRI ALEJANDRA</v>
      </c>
      <c r="S8441" s="25">
        <f>+VLOOKUP(E8441, TC!A:D, 2, FALSE())</f>
        <v>4190.8999999999996</v>
      </c>
      <c r="T8441" t="str">
        <f t="shared" si="659"/>
        <v>COP</v>
      </c>
    </row>
    <row r="8442" spans="1:20" ht="18.75" hidden="1" customHeight="1" x14ac:dyDescent="0.25">
      <c r="A8442" t="s">
        <v>3127</v>
      </c>
      <c r="B8442" t="s">
        <v>1923</v>
      </c>
      <c r="C8442" t="s">
        <v>1913</v>
      </c>
      <c r="D8442" s="24">
        <v>6085</v>
      </c>
      <c r="E8442" t="s">
        <v>1755</v>
      </c>
      <c r="F8442" t="s">
        <v>99</v>
      </c>
      <c r="G8442" t="s">
        <v>1914</v>
      </c>
      <c r="H8442" t="s">
        <v>2017</v>
      </c>
      <c r="I8442" t="s">
        <v>1838</v>
      </c>
      <c r="J8442" t="s">
        <v>1915</v>
      </c>
      <c r="K8442" t="s">
        <v>2022</v>
      </c>
      <c r="L8442" s="24">
        <v>58200</v>
      </c>
      <c r="M8442" s="25">
        <f>+VLOOKUP(E8442, TC!A:D, 4, FALSE())</f>
        <v>1.148249998806939</v>
      </c>
      <c r="N8442" s="24">
        <f t="shared" si="655"/>
        <v>58200</v>
      </c>
      <c r="O8442" t="str">
        <f t="shared" si="656"/>
        <v>FACTURA</v>
      </c>
      <c r="P8442" t="str">
        <f t="shared" si="657"/>
        <v>2025</v>
      </c>
      <c r="Q8442" t="str">
        <f t="shared" si="658"/>
        <v>06</v>
      </c>
      <c r="R8442" t="str">
        <f>+IFERROR(VLOOKUP(I8442, Listado!A:B, 2, FALSE()), "COMERCIALIZADORA INTERNACIONAL CARIBBEAN EXOTICS S A")</f>
        <v>LONDOÑO ECHEVERRI ALEJANDRA</v>
      </c>
      <c r="S8442" s="25">
        <f>+VLOOKUP(E8442, TC!A:D, 2, FALSE())</f>
        <v>4190.8999999999996</v>
      </c>
      <c r="T8442" t="str">
        <f t="shared" si="659"/>
        <v>COP</v>
      </c>
    </row>
    <row r="8443" spans="1:20" ht="18.75" hidden="1" customHeight="1" x14ac:dyDescent="0.25">
      <c r="A8443" t="s">
        <v>3127</v>
      </c>
      <c r="B8443" t="s">
        <v>1923</v>
      </c>
      <c r="C8443" t="s">
        <v>1913</v>
      </c>
      <c r="D8443" s="24">
        <v>6085</v>
      </c>
      <c r="E8443" t="s">
        <v>1755</v>
      </c>
      <c r="F8443" t="s">
        <v>99</v>
      </c>
      <c r="G8443" t="s">
        <v>1914</v>
      </c>
      <c r="H8443" t="s">
        <v>2017</v>
      </c>
      <c r="I8443" t="s">
        <v>1838</v>
      </c>
      <c r="J8443" t="s">
        <v>1915</v>
      </c>
      <c r="K8443" t="s">
        <v>2022</v>
      </c>
      <c r="L8443" s="24">
        <v>31500</v>
      </c>
      <c r="M8443" s="25">
        <f>+VLOOKUP(E8443, TC!A:D, 4, FALSE())</f>
        <v>1.148249998806939</v>
      </c>
      <c r="N8443" s="24">
        <f t="shared" si="655"/>
        <v>31500</v>
      </c>
      <c r="O8443" t="str">
        <f t="shared" si="656"/>
        <v>FACTURA</v>
      </c>
      <c r="P8443" t="str">
        <f t="shared" si="657"/>
        <v>2025</v>
      </c>
      <c r="Q8443" t="str">
        <f t="shared" si="658"/>
        <v>06</v>
      </c>
      <c r="R8443" t="str">
        <f>+IFERROR(VLOOKUP(I8443, Listado!A:B, 2, FALSE()), "COMERCIALIZADORA INTERNACIONAL CARIBBEAN EXOTICS S A")</f>
        <v>LONDOÑO ECHEVERRI ALEJANDRA</v>
      </c>
      <c r="S8443" s="25">
        <f>+VLOOKUP(E8443, TC!A:D, 2, FALSE())</f>
        <v>4190.8999999999996</v>
      </c>
      <c r="T8443" t="str">
        <f t="shared" si="659"/>
        <v>COP</v>
      </c>
    </row>
    <row r="8444" spans="1:20" ht="18.75" hidden="1" customHeight="1" x14ac:dyDescent="0.25">
      <c r="A8444" t="s">
        <v>3127</v>
      </c>
      <c r="B8444" t="s">
        <v>1923</v>
      </c>
      <c r="C8444" t="s">
        <v>1913</v>
      </c>
      <c r="D8444" s="24">
        <v>6085</v>
      </c>
      <c r="E8444" t="s">
        <v>1755</v>
      </c>
      <c r="F8444" t="s">
        <v>99</v>
      </c>
      <c r="G8444" t="s">
        <v>1914</v>
      </c>
      <c r="H8444" t="s">
        <v>2017</v>
      </c>
      <c r="I8444" t="s">
        <v>1838</v>
      </c>
      <c r="J8444" t="s">
        <v>1915</v>
      </c>
      <c r="K8444" t="s">
        <v>2022</v>
      </c>
      <c r="L8444" s="24">
        <v>52200</v>
      </c>
      <c r="M8444" s="25">
        <f>+VLOOKUP(E8444, TC!A:D, 4, FALSE())</f>
        <v>1.148249998806939</v>
      </c>
      <c r="N8444" s="24">
        <f t="shared" si="655"/>
        <v>52200</v>
      </c>
      <c r="O8444" t="str">
        <f t="shared" si="656"/>
        <v>FACTURA</v>
      </c>
      <c r="P8444" t="str">
        <f t="shared" si="657"/>
        <v>2025</v>
      </c>
      <c r="Q8444" t="str">
        <f t="shared" si="658"/>
        <v>06</v>
      </c>
      <c r="R8444" t="str">
        <f>+IFERROR(VLOOKUP(I8444, Listado!A:B, 2, FALSE()), "COMERCIALIZADORA INTERNACIONAL CARIBBEAN EXOTICS S A")</f>
        <v>LONDOÑO ECHEVERRI ALEJANDRA</v>
      </c>
      <c r="S8444" s="25">
        <f>+VLOOKUP(E8444, TC!A:D, 2, FALSE())</f>
        <v>4190.8999999999996</v>
      </c>
      <c r="T8444" t="str">
        <f t="shared" si="659"/>
        <v>COP</v>
      </c>
    </row>
    <row r="8445" spans="1:20" ht="18.75" hidden="1" customHeight="1" x14ac:dyDescent="0.25">
      <c r="A8445" t="s">
        <v>3127</v>
      </c>
      <c r="B8445" t="s">
        <v>1923</v>
      </c>
      <c r="C8445" t="s">
        <v>1913</v>
      </c>
      <c r="D8445" s="24">
        <v>6085</v>
      </c>
      <c r="E8445" t="s">
        <v>1755</v>
      </c>
      <c r="F8445" t="s">
        <v>99</v>
      </c>
      <c r="G8445" t="s">
        <v>1914</v>
      </c>
      <c r="H8445" t="s">
        <v>2017</v>
      </c>
      <c r="I8445" t="s">
        <v>1838</v>
      </c>
      <c r="J8445" t="s">
        <v>1915</v>
      </c>
      <c r="K8445" t="s">
        <v>2022</v>
      </c>
      <c r="L8445" s="24">
        <v>22500</v>
      </c>
      <c r="M8445" s="25">
        <f>+VLOOKUP(E8445, TC!A:D, 4, FALSE())</f>
        <v>1.148249998806939</v>
      </c>
      <c r="N8445" s="24">
        <f t="shared" si="655"/>
        <v>22500</v>
      </c>
      <c r="O8445" t="str">
        <f t="shared" si="656"/>
        <v>FACTURA</v>
      </c>
      <c r="P8445" t="str">
        <f t="shared" si="657"/>
        <v>2025</v>
      </c>
      <c r="Q8445" t="str">
        <f t="shared" si="658"/>
        <v>06</v>
      </c>
      <c r="R8445" t="str">
        <f>+IFERROR(VLOOKUP(I8445, Listado!A:B, 2, FALSE()), "COMERCIALIZADORA INTERNACIONAL CARIBBEAN EXOTICS S A")</f>
        <v>LONDOÑO ECHEVERRI ALEJANDRA</v>
      </c>
      <c r="S8445" s="25">
        <f>+VLOOKUP(E8445, TC!A:D, 2, FALSE())</f>
        <v>4190.8999999999996</v>
      </c>
      <c r="T8445" t="str">
        <f t="shared" si="659"/>
        <v>COP</v>
      </c>
    </row>
    <row r="8446" spans="1:20" ht="18.75" hidden="1" customHeight="1" x14ac:dyDescent="0.25">
      <c r="A8446" t="s">
        <v>3127</v>
      </c>
      <c r="B8446" t="s">
        <v>1923</v>
      </c>
      <c r="C8446" t="s">
        <v>1913</v>
      </c>
      <c r="D8446" s="24">
        <v>6085</v>
      </c>
      <c r="E8446" t="s">
        <v>1755</v>
      </c>
      <c r="F8446" t="s">
        <v>99</v>
      </c>
      <c r="G8446" t="s">
        <v>1914</v>
      </c>
      <c r="H8446" t="s">
        <v>2017</v>
      </c>
      <c r="I8446" t="s">
        <v>1838</v>
      </c>
      <c r="J8446" t="s">
        <v>1915</v>
      </c>
      <c r="K8446" t="s">
        <v>2803</v>
      </c>
      <c r="L8446" s="24">
        <v>146400</v>
      </c>
      <c r="M8446" s="25">
        <f>+VLOOKUP(E8446, TC!A:D, 4, FALSE())</f>
        <v>1.148249998806939</v>
      </c>
      <c r="N8446" s="24">
        <f t="shared" si="655"/>
        <v>146400</v>
      </c>
      <c r="O8446" t="str">
        <f t="shared" si="656"/>
        <v>FACTURA</v>
      </c>
      <c r="P8446" t="str">
        <f t="shared" si="657"/>
        <v>2025</v>
      </c>
      <c r="Q8446" t="str">
        <f t="shared" si="658"/>
        <v>06</v>
      </c>
      <c r="R8446" t="str">
        <f>+IFERROR(VLOOKUP(I8446, Listado!A:B, 2, FALSE()), "COMERCIALIZADORA INTERNACIONAL CARIBBEAN EXOTICS S A")</f>
        <v>LONDOÑO ECHEVERRI ALEJANDRA</v>
      </c>
      <c r="S8446" s="25">
        <f>+VLOOKUP(E8446, TC!A:D, 2, FALSE())</f>
        <v>4190.8999999999996</v>
      </c>
      <c r="T8446" t="str">
        <f t="shared" si="659"/>
        <v>COP</v>
      </c>
    </row>
    <row r="8447" spans="1:20" ht="18.75" hidden="1" customHeight="1" x14ac:dyDescent="0.25">
      <c r="A8447" t="s">
        <v>3127</v>
      </c>
      <c r="B8447" t="s">
        <v>5</v>
      </c>
      <c r="C8447" t="s">
        <v>1913</v>
      </c>
      <c r="D8447" s="24">
        <v>12155</v>
      </c>
      <c r="E8447" t="s">
        <v>1755</v>
      </c>
      <c r="F8447" t="s">
        <v>99</v>
      </c>
      <c r="G8447" t="s">
        <v>113</v>
      </c>
      <c r="I8447" t="s">
        <v>1843</v>
      </c>
      <c r="J8447" t="s">
        <v>1915</v>
      </c>
      <c r="K8447" t="s">
        <v>2020</v>
      </c>
      <c r="L8447" s="24">
        <v>278110</v>
      </c>
      <c r="M8447" s="25">
        <f>+VLOOKUP(E8447, TC!A:D, 4, FALSE())</f>
        <v>1.148249998806939</v>
      </c>
      <c r="N8447" s="24">
        <f t="shared" si="655"/>
        <v>278110</v>
      </c>
      <c r="O8447" t="str">
        <f t="shared" si="656"/>
        <v>FACTURA</v>
      </c>
      <c r="P8447" t="str">
        <f t="shared" si="657"/>
        <v>2025</v>
      </c>
      <c r="Q8447" t="str">
        <f t="shared" si="658"/>
        <v>06</v>
      </c>
      <c r="R8447" t="str">
        <f>+IFERROR(VLOOKUP(I8447, Listado!A:B, 2, FALSE()), "COMERCIALIZADORA INTERNACIONAL CARIBBEAN EXOTICS S A")</f>
        <v>LONDOÑO ECHEVERRI ALEJANDRA</v>
      </c>
      <c r="S8447" s="25">
        <f>+VLOOKUP(E8447, TC!A:D, 2, FALSE())</f>
        <v>4190.8999999999996</v>
      </c>
      <c r="T8447" t="str">
        <f t="shared" si="659"/>
        <v>COP</v>
      </c>
    </row>
    <row r="8448" spans="1:20" ht="18.75" hidden="1" customHeight="1" x14ac:dyDescent="0.25">
      <c r="A8448" t="s">
        <v>3127</v>
      </c>
      <c r="B8448" t="s">
        <v>5</v>
      </c>
      <c r="C8448" t="s">
        <v>1913</v>
      </c>
      <c r="D8448" s="24">
        <v>12155</v>
      </c>
      <c r="E8448" t="s">
        <v>1755</v>
      </c>
      <c r="F8448" t="s">
        <v>99</v>
      </c>
      <c r="G8448" t="s">
        <v>113</v>
      </c>
      <c r="I8448" t="s">
        <v>1843</v>
      </c>
      <c r="J8448" t="s">
        <v>1915</v>
      </c>
      <c r="K8448" t="s">
        <v>2020</v>
      </c>
      <c r="L8448" s="24">
        <v>20880</v>
      </c>
      <c r="M8448" s="25">
        <f>+VLOOKUP(E8448, TC!A:D, 4, FALSE())</f>
        <v>1.148249998806939</v>
      </c>
      <c r="N8448" s="24">
        <f t="shared" si="655"/>
        <v>20880</v>
      </c>
      <c r="O8448" t="str">
        <f t="shared" si="656"/>
        <v>FACTURA</v>
      </c>
      <c r="P8448" t="str">
        <f t="shared" si="657"/>
        <v>2025</v>
      </c>
      <c r="Q8448" t="str">
        <f t="shared" si="658"/>
        <v>06</v>
      </c>
      <c r="R8448" t="str">
        <f>+IFERROR(VLOOKUP(I8448, Listado!A:B, 2, FALSE()), "COMERCIALIZADORA INTERNACIONAL CARIBBEAN EXOTICS S A")</f>
        <v>LONDOÑO ECHEVERRI ALEJANDRA</v>
      </c>
      <c r="S8448" s="25">
        <f>+VLOOKUP(E8448, TC!A:D, 2, FALSE())</f>
        <v>4190.8999999999996</v>
      </c>
      <c r="T8448" t="str">
        <f t="shared" si="659"/>
        <v>COP</v>
      </c>
    </row>
    <row r="8449" spans="1:20" ht="18.75" hidden="1" customHeight="1" x14ac:dyDescent="0.25">
      <c r="A8449" t="s">
        <v>3127</v>
      </c>
      <c r="B8449" t="s">
        <v>5</v>
      </c>
      <c r="C8449" t="s">
        <v>1913</v>
      </c>
      <c r="D8449" s="24">
        <v>12155</v>
      </c>
      <c r="E8449" t="s">
        <v>1755</v>
      </c>
      <c r="F8449" t="s">
        <v>99</v>
      </c>
      <c r="G8449" t="s">
        <v>113</v>
      </c>
      <c r="I8449" t="s">
        <v>1843</v>
      </c>
      <c r="J8449" t="s">
        <v>1915</v>
      </c>
      <c r="K8449" t="s">
        <v>2020</v>
      </c>
      <c r="L8449" s="24">
        <v>44660</v>
      </c>
      <c r="M8449" s="25">
        <f>+VLOOKUP(E8449, TC!A:D, 4, FALSE())</f>
        <v>1.148249998806939</v>
      </c>
      <c r="N8449" s="24">
        <f t="shared" si="655"/>
        <v>44660</v>
      </c>
      <c r="O8449" t="str">
        <f t="shared" si="656"/>
        <v>FACTURA</v>
      </c>
      <c r="P8449" t="str">
        <f t="shared" si="657"/>
        <v>2025</v>
      </c>
      <c r="Q8449" t="str">
        <f t="shared" si="658"/>
        <v>06</v>
      </c>
      <c r="R8449" t="str">
        <f>+IFERROR(VLOOKUP(I8449, Listado!A:B, 2, FALSE()), "COMERCIALIZADORA INTERNACIONAL CARIBBEAN EXOTICS S A")</f>
        <v>LONDOÑO ECHEVERRI ALEJANDRA</v>
      </c>
      <c r="S8449" s="25">
        <f>+VLOOKUP(E8449, TC!A:D, 2, FALSE())</f>
        <v>4190.8999999999996</v>
      </c>
      <c r="T8449" t="str">
        <f t="shared" si="659"/>
        <v>COP</v>
      </c>
    </row>
    <row r="8450" spans="1:20" ht="18.75" hidden="1" customHeight="1" x14ac:dyDescent="0.25">
      <c r="A8450" t="s">
        <v>3127</v>
      </c>
      <c r="B8450" t="s">
        <v>5</v>
      </c>
      <c r="C8450" t="s">
        <v>1913</v>
      </c>
      <c r="D8450" s="24">
        <v>12155</v>
      </c>
      <c r="E8450" t="s">
        <v>1755</v>
      </c>
      <c r="F8450" t="s">
        <v>99</v>
      </c>
      <c r="G8450" t="s">
        <v>113</v>
      </c>
      <c r="I8450" t="s">
        <v>1843</v>
      </c>
      <c r="J8450" t="s">
        <v>1915</v>
      </c>
      <c r="K8450" t="s">
        <v>2020</v>
      </c>
      <c r="L8450" s="24">
        <v>28710</v>
      </c>
      <c r="M8450" s="25">
        <f>+VLOOKUP(E8450, TC!A:D, 4, FALSE())</f>
        <v>1.148249998806939</v>
      </c>
      <c r="N8450" s="24">
        <f t="shared" ref="N8450:N8513" si="660">+IF(F8450="EUR", (M8450*L8450), IF(I8450="JUAN MATAS SAS", (L8450/S8450), L8450))</f>
        <v>28710</v>
      </c>
      <c r="O8450" t="str">
        <f t="shared" ref="O8450:O8513" si="661">+IF(C8450="CFE", "FACTURA", IF(ISERROR(SEARCH("ANULA", H8450))=FALSE(), "ANULACIÓN FE", IF(ISERROR(SEARCH("CANCELLATION", H8450))=FALSE(), "ANULACIÓN FE", "NOTAS")))</f>
        <v>FACTURA</v>
      </c>
      <c r="P8450" t="str">
        <f t="shared" ref="P8450:P8513" si="662">+LEFT(E8450, 4)</f>
        <v>2025</v>
      </c>
      <c r="Q8450" t="str">
        <f t="shared" ref="Q8450:Q8513" si="663">+MID(E8450, 5, 2)</f>
        <v>06</v>
      </c>
      <c r="R8450" t="str">
        <f>+IFERROR(VLOOKUP(I8450, Listado!A:B, 2, FALSE()), "COMERCIALIZADORA INTERNACIONAL CARIBBEAN EXOTICS S A")</f>
        <v>LONDOÑO ECHEVERRI ALEJANDRA</v>
      </c>
      <c r="S8450" s="25">
        <f>+VLOOKUP(E8450, TC!A:D, 2, FALSE())</f>
        <v>4190.8999999999996</v>
      </c>
      <c r="T8450" t="str">
        <f t="shared" ref="T8450:T8513" si="664">+IF(I8450="JUAN MATAS SAS", "USD", F8450)</f>
        <v>COP</v>
      </c>
    </row>
    <row r="8451" spans="1:20" ht="18.75" hidden="1" customHeight="1" x14ac:dyDescent="0.25">
      <c r="A8451" t="s">
        <v>3127</v>
      </c>
      <c r="B8451" t="s">
        <v>5</v>
      </c>
      <c r="C8451" t="s">
        <v>1913</v>
      </c>
      <c r="D8451" s="24">
        <v>12155</v>
      </c>
      <c r="E8451" t="s">
        <v>1755</v>
      </c>
      <c r="F8451" t="s">
        <v>99</v>
      </c>
      <c r="G8451" t="s">
        <v>113</v>
      </c>
      <c r="I8451" t="s">
        <v>1843</v>
      </c>
      <c r="J8451" t="s">
        <v>1915</v>
      </c>
      <c r="K8451" t="s">
        <v>2020</v>
      </c>
      <c r="L8451" s="24">
        <v>36250</v>
      </c>
      <c r="M8451" s="25">
        <f>+VLOOKUP(E8451, TC!A:D, 4, FALSE())</f>
        <v>1.148249998806939</v>
      </c>
      <c r="N8451" s="24">
        <f t="shared" si="660"/>
        <v>36250</v>
      </c>
      <c r="O8451" t="str">
        <f t="shared" si="661"/>
        <v>FACTURA</v>
      </c>
      <c r="P8451" t="str">
        <f t="shared" si="662"/>
        <v>2025</v>
      </c>
      <c r="Q8451" t="str">
        <f t="shared" si="663"/>
        <v>06</v>
      </c>
      <c r="R8451" t="str">
        <f>+IFERROR(VLOOKUP(I8451, Listado!A:B, 2, FALSE()), "COMERCIALIZADORA INTERNACIONAL CARIBBEAN EXOTICS S A")</f>
        <v>LONDOÑO ECHEVERRI ALEJANDRA</v>
      </c>
      <c r="S8451" s="25">
        <f>+VLOOKUP(E8451, TC!A:D, 2, FALSE())</f>
        <v>4190.8999999999996</v>
      </c>
      <c r="T8451" t="str">
        <f t="shared" si="664"/>
        <v>COP</v>
      </c>
    </row>
    <row r="8452" spans="1:20" ht="18.75" hidden="1" customHeight="1" x14ac:dyDescent="0.25">
      <c r="A8452" t="s">
        <v>3127</v>
      </c>
      <c r="B8452" t="s">
        <v>5</v>
      </c>
      <c r="C8452" t="s">
        <v>1913</v>
      </c>
      <c r="D8452" s="24">
        <v>12155</v>
      </c>
      <c r="E8452" t="s">
        <v>1755</v>
      </c>
      <c r="F8452" t="s">
        <v>99</v>
      </c>
      <c r="G8452" t="s">
        <v>113</v>
      </c>
      <c r="I8452" t="s">
        <v>1843</v>
      </c>
      <c r="J8452" t="s">
        <v>1915</v>
      </c>
      <c r="K8452" t="s">
        <v>2020</v>
      </c>
      <c r="L8452" s="24">
        <v>8700</v>
      </c>
      <c r="M8452" s="25">
        <f>+VLOOKUP(E8452, TC!A:D, 4, FALSE())</f>
        <v>1.148249998806939</v>
      </c>
      <c r="N8452" s="24">
        <f t="shared" si="660"/>
        <v>8700</v>
      </c>
      <c r="O8452" t="str">
        <f t="shared" si="661"/>
        <v>FACTURA</v>
      </c>
      <c r="P8452" t="str">
        <f t="shared" si="662"/>
        <v>2025</v>
      </c>
      <c r="Q8452" t="str">
        <f t="shared" si="663"/>
        <v>06</v>
      </c>
      <c r="R8452" t="str">
        <f>+IFERROR(VLOOKUP(I8452, Listado!A:B, 2, FALSE()), "COMERCIALIZADORA INTERNACIONAL CARIBBEAN EXOTICS S A")</f>
        <v>LONDOÑO ECHEVERRI ALEJANDRA</v>
      </c>
      <c r="S8452" s="25">
        <f>+VLOOKUP(E8452, TC!A:D, 2, FALSE())</f>
        <v>4190.8999999999996</v>
      </c>
      <c r="T8452" t="str">
        <f t="shared" si="664"/>
        <v>COP</v>
      </c>
    </row>
    <row r="8453" spans="1:20" ht="18.75" hidden="1" customHeight="1" x14ac:dyDescent="0.25">
      <c r="A8453" t="s">
        <v>3127</v>
      </c>
      <c r="B8453" t="s">
        <v>5</v>
      </c>
      <c r="C8453" t="s">
        <v>1913</v>
      </c>
      <c r="D8453" s="24">
        <v>12155</v>
      </c>
      <c r="E8453" t="s">
        <v>1755</v>
      </c>
      <c r="F8453" t="s">
        <v>99</v>
      </c>
      <c r="G8453" t="s">
        <v>113</v>
      </c>
      <c r="I8453" t="s">
        <v>1843</v>
      </c>
      <c r="J8453" t="s">
        <v>1915</v>
      </c>
      <c r="K8453" t="s">
        <v>2020</v>
      </c>
      <c r="L8453" s="24">
        <v>3770</v>
      </c>
      <c r="M8453" s="25">
        <f>+VLOOKUP(E8453, TC!A:D, 4, FALSE())</f>
        <v>1.148249998806939</v>
      </c>
      <c r="N8453" s="24">
        <f t="shared" si="660"/>
        <v>3770</v>
      </c>
      <c r="O8453" t="str">
        <f t="shared" si="661"/>
        <v>FACTURA</v>
      </c>
      <c r="P8453" t="str">
        <f t="shared" si="662"/>
        <v>2025</v>
      </c>
      <c r="Q8453" t="str">
        <f t="shared" si="663"/>
        <v>06</v>
      </c>
      <c r="R8453" t="str">
        <f>+IFERROR(VLOOKUP(I8453, Listado!A:B, 2, FALSE()), "COMERCIALIZADORA INTERNACIONAL CARIBBEAN EXOTICS S A")</f>
        <v>LONDOÑO ECHEVERRI ALEJANDRA</v>
      </c>
      <c r="S8453" s="25">
        <f>+VLOOKUP(E8453, TC!A:D, 2, FALSE())</f>
        <v>4190.8999999999996</v>
      </c>
      <c r="T8453" t="str">
        <f t="shared" si="664"/>
        <v>COP</v>
      </c>
    </row>
    <row r="8454" spans="1:20" ht="18.75" hidden="1" customHeight="1" x14ac:dyDescent="0.25">
      <c r="A8454" t="s">
        <v>3127</v>
      </c>
      <c r="B8454" t="s">
        <v>5</v>
      </c>
      <c r="C8454" t="s">
        <v>1913</v>
      </c>
      <c r="D8454" s="24">
        <v>12155</v>
      </c>
      <c r="E8454" t="s">
        <v>1755</v>
      </c>
      <c r="F8454" t="s">
        <v>99</v>
      </c>
      <c r="G8454" t="s">
        <v>113</v>
      </c>
      <c r="I8454" t="s">
        <v>1843</v>
      </c>
      <c r="J8454" t="s">
        <v>1915</v>
      </c>
      <c r="K8454" t="s">
        <v>2020</v>
      </c>
      <c r="L8454" s="24">
        <v>9280</v>
      </c>
      <c r="M8454" s="25">
        <f>+VLOOKUP(E8454, TC!A:D, 4, FALSE())</f>
        <v>1.148249998806939</v>
      </c>
      <c r="N8454" s="24">
        <f t="shared" si="660"/>
        <v>9280</v>
      </c>
      <c r="O8454" t="str">
        <f t="shared" si="661"/>
        <v>FACTURA</v>
      </c>
      <c r="P8454" t="str">
        <f t="shared" si="662"/>
        <v>2025</v>
      </c>
      <c r="Q8454" t="str">
        <f t="shared" si="663"/>
        <v>06</v>
      </c>
      <c r="R8454" t="str">
        <f>+IFERROR(VLOOKUP(I8454, Listado!A:B, 2, FALSE()), "COMERCIALIZADORA INTERNACIONAL CARIBBEAN EXOTICS S A")</f>
        <v>LONDOÑO ECHEVERRI ALEJANDRA</v>
      </c>
      <c r="S8454" s="25">
        <f>+VLOOKUP(E8454, TC!A:D, 2, FALSE())</f>
        <v>4190.8999999999996</v>
      </c>
      <c r="T8454" t="str">
        <f t="shared" si="664"/>
        <v>COP</v>
      </c>
    </row>
    <row r="8455" spans="1:20" ht="18.75" hidden="1" customHeight="1" x14ac:dyDescent="0.25">
      <c r="A8455" t="s">
        <v>3127</v>
      </c>
      <c r="B8455" t="s">
        <v>5</v>
      </c>
      <c r="C8455" t="s">
        <v>1913</v>
      </c>
      <c r="D8455" s="24">
        <v>12155</v>
      </c>
      <c r="E8455" t="s">
        <v>1755</v>
      </c>
      <c r="F8455" t="s">
        <v>99</v>
      </c>
      <c r="G8455" t="s">
        <v>113</v>
      </c>
      <c r="I8455" t="s">
        <v>1843</v>
      </c>
      <c r="J8455" t="s">
        <v>1915</v>
      </c>
      <c r="K8455" t="s">
        <v>2020</v>
      </c>
      <c r="L8455" s="24">
        <v>2900</v>
      </c>
      <c r="M8455" s="25">
        <f>+VLOOKUP(E8455, TC!A:D, 4, FALSE())</f>
        <v>1.148249998806939</v>
      </c>
      <c r="N8455" s="24">
        <f t="shared" si="660"/>
        <v>2900</v>
      </c>
      <c r="O8455" t="str">
        <f t="shared" si="661"/>
        <v>FACTURA</v>
      </c>
      <c r="P8455" t="str">
        <f t="shared" si="662"/>
        <v>2025</v>
      </c>
      <c r="Q8455" t="str">
        <f t="shared" si="663"/>
        <v>06</v>
      </c>
      <c r="R8455" t="str">
        <f>+IFERROR(VLOOKUP(I8455, Listado!A:B, 2, FALSE()), "COMERCIALIZADORA INTERNACIONAL CARIBBEAN EXOTICS S A")</f>
        <v>LONDOÑO ECHEVERRI ALEJANDRA</v>
      </c>
      <c r="S8455" s="25">
        <f>+VLOOKUP(E8455, TC!A:D, 2, FALSE())</f>
        <v>4190.8999999999996</v>
      </c>
      <c r="T8455" t="str">
        <f t="shared" si="664"/>
        <v>COP</v>
      </c>
    </row>
    <row r="8456" spans="1:20" ht="18.75" hidden="1" customHeight="1" x14ac:dyDescent="0.25">
      <c r="A8456" t="s">
        <v>3127</v>
      </c>
      <c r="B8456" t="s">
        <v>5</v>
      </c>
      <c r="C8456" t="s">
        <v>1913</v>
      </c>
      <c r="D8456" s="24">
        <v>12155</v>
      </c>
      <c r="E8456" t="s">
        <v>1755</v>
      </c>
      <c r="F8456" t="s">
        <v>99</v>
      </c>
      <c r="G8456" t="s">
        <v>113</v>
      </c>
      <c r="I8456" t="s">
        <v>1843</v>
      </c>
      <c r="J8456" t="s">
        <v>1915</v>
      </c>
      <c r="K8456" t="s">
        <v>2020</v>
      </c>
      <c r="L8456" s="24">
        <v>1740</v>
      </c>
      <c r="M8456" s="25">
        <f>+VLOOKUP(E8456, TC!A:D, 4, FALSE())</f>
        <v>1.148249998806939</v>
      </c>
      <c r="N8456" s="24">
        <f t="shared" si="660"/>
        <v>1740</v>
      </c>
      <c r="O8456" t="str">
        <f t="shared" si="661"/>
        <v>FACTURA</v>
      </c>
      <c r="P8456" t="str">
        <f t="shared" si="662"/>
        <v>2025</v>
      </c>
      <c r="Q8456" t="str">
        <f t="shared" si="663"/>
        <v>06</v>
      </c>
      <c r="R8456" t="str">
        <f>+IFERROR(VLOOKUP(I8456, Listado!A:B, 2, FALSE()), "COMERCIALIZADORA INTERNACIONAL CARIBBEAN EXOTICS S A")</f>
        <v>LONDOÑO ECHEVERRI ALEJANDRA</v>
      </c>
      <c r="S8456" s="25">
        <f>+VLOOKUP(E8456, TC!A:D, 2, FALSE())</f>
        <v>4190.8999999999996</v>
      </c>
      <c r="T8456" t="str">
        <f t="shared" si="664"/>
        <v>COP</v>
      </c>
    </row>
    <row r="8457" spans="1:20" ht="18.75" hidden="1" customHeight="1" x14ac:dyDescent="0.25">
      <c r="A8457" t="s">
        <v>3127</v>
      </c>
      <c r="B8457" t="s">
        <v>5</v>
      </c>
      <c r="C8457" t="s">
        <v>1970</v>
      </c>
      <c r="D8457" s="24">
        <v>2399</v>
      </c>
      <c r="E8457" t="s">
        <v>1755</v>
      </c>
      <c r="F8457" t="s">
        <v>1924</v>
      </c>
      <c r="G8457" t="s">
        <v>108</v>
      </c>
      <c r="H8457" t="s">
        <v>2144</v>
      </c>
      <c r="I8457" t="s">
        <v>1865</v>
      </c>
      <c r="J8457" t="s">
        <v>1987</v>
      </c>
      <c r="K8457" t="s">
        <v>41</v>
      </c>
      <c r="L8457" s="24">
        <v>-23.08</v>
      </c>
      <c r="M8457" s="25">
        <f>+VLOOKUP(E8457, TC!A:D, 4, FALSE())</f>
        <v>1.148249998806939</v>
      </c>
      <c r="N8457" s="24">
        <f t="shared" si="660"/>
        <v>-26.501609972464152</v>
      </c>
      <c r="O8457" t="str">
        <f t="shared" si="661"/>
        <v>NOTAS</v>
      </c>
      <c r="P8457" t="str">
        <f t="shared" si="662"/>
        <v>2025</v>
      </c>
      <c r="Q8457" t="str">
        <f t="shared" si="663"/>
        <v>06</v>
      </c>
      <c r="R8457" t="str">
        <f>+IFERROR(VLOOKUP(I8457, Listado!A:B, 2, FALSE()), "COMERCIALIZADORA INTERNACIONAL CARIBBEAN EXOTICS S A")</f>
        <v>PIEDRAHITA PEREZ MARIANA</v>
      </c>
      <c r="S8457" s="25">
        <f>+VLOOKUP(E8457, TC!A:D, 2, FALSE())</f>
        <v>4190.8999999999996</v>
      </c>
      <c r="T8457" t="str">
        <f t="shared" si="664"/>
        <v>EUR</v>
      </c>
    </row>
    <row r="8458" spans="1:20" ht="18.75" hidden="1" customHeight="1" x14ac:dyDescent="0.25">
      <c r="A8458" t="s">
        <v>3127</v>
      </c>
      <c r="B8458" t="s">
        <v>5</v>
      </c>
      <c r="C8458" t="s">
        <v>1970</v>
      </c>
      <c r="D8458" s="24">
        <v>2399</v>
      </c>
      <c r="E8458" t="s">
        <v>1755</v>
      </c>
      <c r="F8458" t="s">
        <v>1924</v>
      </c>
      <c r="G8458" t="s">
        <v>108</v>
      </c>
      <c r="H8458" t="s">
        <v>2144</v>
      </c>
      <c r="I8458" t="s">
        <v>1865</v>
      </c>
      <c r="J8458" t="s">
        <v>1987</v>
      </c>
      <c r="K8458" t="s">
        <v>41</v>
      </c>
      <c r="L8458" s="24">
        <v>-86.55</v>
      </c>
      <c r="M8458" s="25">
        <f>+VLOOKUP(E8458, TC!A:D, 4, FALSE())</f>
        <v>1.148249998806939</v>
      </c>
      <c r="N8458" s="24">
        <f t="shared" si="660"/>
        <v>-99.381037396740567</v>
      </c>
      <c r="O8458" t="str">
        <f t="shared" si="661"/>
        <v>NOTAS</v>
      </c>
      <c r="P8458" t="str">
        <f t="shared" si="662"/>
        <v>2025</v>
      </c>
      <c r="Q8458" t="str">
        <f t="shared" si="663"/>
        <v>06</v>
      </c>
      <c r="R8458" t="str">
        <f>+IFERROR(VLOOKUP(I8458, Listado!A:B, 2, FALSE()), "COMERCIALIZADORA INTERNACIONAL CARIBBEAN EXOTICS S A")</f>
        <v>PIEDRAHITA PEREZ MARIANA</v>
      </c>
      <c r="S8458" s="25">
        <f>+VLOOKUP(E8458, TC!A:D, 2, FALSE())</f>
        <v>4190.8999999999996</v>
      </c>
      <c r="T8458" t="str">
        <f t="shared" si="664"/>
        <v>EUR</v>
      </c>
    </row>
    <row r="8459" spans="1:20" ht="18.75" hidden="1" customHeight="1" x14ac:dyDescent="0.25">
      <c r="A8459" t="s">
        <v>3127</v>
      </c>
      <c r="B8459" t="s">
        <v>5</v>
      </c>
      <c r="C8459" t="s">
        <v>1970</v>
      </c>
      <c r="D8459" s="24">
        <v>2399</v>
      </c>
      <c r="E8459" t="s">
        <v>1755</v>
      </c>
      <c r="F8459" t="s">
        <v>1924</v>
      </c>
      <c r="G8459" t="s">
        <v>108</v>
      </c>
      <c r="H8459" t="s">
        <v>2144</v>
      </c>
      <c r="I8459" t="s">
        <v>1865</v>
      </c>
      <c r="J8459" t="s">
        <v>1987</v>
      </c>
      <c r="K8459" t="s">
        <v>41</v>
      </c>
      <c r="L8459" s="24">
        <v>-17.309999999999999</v>
      </c>
      <c r="M8459" s="25">
        <f>+VLOOKUP(E8459, TC!A:D, 4, FALSE())</f>
        <v>1.148249998806939</v>
      </c>
      <c r="N8459" s="24">
        <f t="shared" si="660"/>
        <v>-19.876207479348114</v>
      </c>
      <c r="O8459" t="str">
        <f t="shared" si="661"/>
        <v>NOTAS</v>
      </c>
      <c r="P8459" t="str">
        <f t="shared" si="662"/>
        <v>2025</v>
      </c>
      <c r="Q8459" t="str">
        <f t="shared" si="663"/>
        <v>06</v>
      </c>
      <c r="R8459" t="str">
        <f>+IFERROR(VLOOKUP(I8459, Listado!A:B, 2, FALSE()), "COMERCIALIZADORA INTERNACIONAL CARIBBEAN EXOTICS S A")</f>
        <v>PIEDRAHITA PEREZ MARIANA</v>
      </c>
      <c r="S8459" s="25">
        <f>+VLOOKUP(E8459, TC!A:D, 2, FALSE())</f>
        <v>4190.8999999999996</v>
      </c>
      <c r="T8459" t="str">
        <f t="shared" si="664"/>
        <v>EUR</v>
      </c>
    </row>
    <row r="8460" spans="1:20" ht="18.75" hidden="1" customHeight="1" x14ac:dyDescent="0.25">
      <c r="A8460" t="s">
        <v>3127</v>
      </c>
      <c r="B8460" t="s">
        <v>5</v>
      </c>
      <c r="C8460" t="s">
        <v>1970</v>
      </c>
      <c r="D8460" s="24">
        <v>2399</v>
      </c>
      <c r="E8460" t="s">
        <v>1755</v>
      </c>
      <c r="F8460" t="s">
        <v>1924</v>
      </c>
      <c r="G8460" t="s">
        <v>108</v>
      </c>
      <c r="H8460" t="s">
        <v>2144</v>
      </c>
      <c r="I8460" t="s">
        <v>1865</v>
      </c>
      <c r="J8460" t="s">
        <v>1987</v>
      </c>
      <c r="K8460" t="s">
        <v>41</v>
      </c>
      <c r="L8460" s="24">
        <v>-103.86</v>
      </c>
      <c r="M8460" s="25">
        <f>+VLOOKUP(E8460, TC!A:D, 4, FALSE())</f>
        <v>1.148249998806939</v>
      </c>
      <c r="N8460" s="24">
        <f t="shared" si="660"/>
        <v>-119.25724487608869</v>
      </c>
      <c r="O8460" t="str">
        <f t="shared" si="661"/>
        <v>NOTAS</v>
      </c>
      <c r="P8460" t="str">
        <f t="shared" si="662"/>
        <v>2025</v>
      </c>
      <c r="Q8460" t="str">
        <f t="shared" si="663"/>
        <v>06</v>
      </c>
      <c r="R8460" t="str">
        <f>+IFERROR(VLOOKUP(I8460, Listado!A:B, 2, FALSE()), "COMERCIALIZADORA INTERNACIONAL CARIBBEAN EXOTICS S A")</f>
        <v>PIEDRAHITA PEREZ MARIANA</v>
      </c>
      <c r="S8460" s="25">
        <f>+VLOOKUP(E8460, TC!A:D, 2, FALSE())</f>
        <v>4190.8999999999996</v>
      </c>
      <c r="T8460" t="str">
        <f t="shared" si="664"/>
        <v>EUR</v>
      </c>
    </row>
    <row r="8461" spans="1:20" ht="18.75" hidden="1" customHeight="1" x14ac:dyDescent="0.25">
      <c r="A8461" t="s">
        <v>3127</v>
      </c>
      <c r="B8461" t="s">
        <v>5</v>
      </c>
      <c r="C8461" t="s">
        <v>1970</v>
      </c>
      <c r="D8461" s="24">
        <v>2399</v>
      </c>
      <c r="E8461" t="s">
        <v>1755</v>
      </c>
      <c r="F8461" t="s">
        <v>1924</v>
      </c>
      <c r="G8461" t="s">
        <v>108</v>
      </c>
      <c r="H8461" t="s">
        <v>2144</v>
      </c>
      <c r="I8461" t="s">
        <v>1865</v>
      </c>
      <c r="J8461" t="s">
        <v>1987</v>
      </c>
      <c r="K8461" t="s">
        <v>41</v>
      </c>
      <c r="L8461" s="24">
        <v>-17.309999999999999</v>
      </c>
      <c r="M8461" s="25">
        <f>+VLOOKUP(E8461, TC!A:D, 4, FALSE())</f>
        <v>1.148249998806939</v>
      </c>
      <c r="N8461" s="24">
        <f t="shared" si="660"/>
        <v>-19.876207479348114</v>
      </c>
      <c r="O8461" t="str">
        <f t="shared" si="661"/>
        <v>NOTAS</v>
      </c>
      <c r="P8461" t="str">
        <f t="shared" si="662"/>
        <v>2025</v>
      </c>
      <c r="Q8461" t="str">
        <f t="shared" si="663"/>
        <v>06</v>
      </c>
      <c r="R8461" t="str">
        <f>+IFERROR(VLOOKUP(I8461, Listado!A:B, 2, FALSE()), "COMERCIALIZADORA INTERNACIONAL CARIBBEAN EXOTICS S A")</f>
        <v>PIEDRAHITA PEREZ MARIANA</v>
      </c>
      <c r="S8461" s="25">
        <f>+VLOOKUP(E8461, TC!A:D, 2, FALSE())</f>
        <v>4190.8999999999996</v>
      </c>
      <c r="T8461" t="str">
        <f t="shared" si="664"/>
        <v>EUR</v>
      </c>
    </row>
    <row r="8462" spans="1:20" ht="18.75" hidden="1" customHeight="1" x14ac:dyDescent="0.25">
      <c r="A8462" t="s">
        <v>3127</v>
      </c>
      <c r="B8462" t="s">
        <v>5</v>
      </c>
      <c r="C8462" t="s">
        <v>1970</v>
      </c>
      <c r="D8462" s="24">
        <v>2399</v>
      </c>
      <c r="E8462" t="s">
        <v>1755</v>
      </c>
      <c r="F8462" t="s">
        <v>1924</v>
      </c>
      <c r="G8462" t="s">
        <v>108</v>
      </c>
      <c r="H8462" t="s">
        <v>2144</v>
      </c>
      <c r="I8462" t="s">
        <v>1865</v>
      </c>
      <c r="J8462" t="s">
        <v>1987</v>
      </c>
      <c r="K8462" t="s">
        <v>41</v>
      </c>
      <c r="L8462" s="24">
        <v>-115.4</v>
      </c>
      <c r="M8462" s="25">
        <f>+VLOOKUP(E8462, TC!A:D, 4, FALSE())</f>
        <v>1.148249998806939</v>
      </c>
      <c r="N8462" s="24">
        <f t="shared" si="660"/>
        <v>-132.50804986232077</v>
      </c>
      <c r="O8462" t="str">
        <f t="shared" si="661"/>
        <v>NOTAS</v>
      </c>
      <c r="P8462" t="str">
        <f t="shared" si="662"/>
        <v>2025</v>
      </c>
      <c r="Q8462" t="str">
        <f t="shared" si="663"/>
        <v>06</v>
      </c>
      <c r="R8462" t="str">
        <f>+IFERROR(VLOOKUP(I8462, Listado!A:B, 2, FALSE()), "COMERCIALIZADORA INTERNACIONAL CARIBBEAN EXOTICS S A")</f>
        <v>PIEDRAHITA PEREZ MARIANA</v>
      </c>
      <c r="S8462" s="25">
        <f>+VLOOKUP(E8462, TC!A:D, 2, FALSE())</f>
        <v>4190.8999999999996</v>
      </c>
      <c r="T8462" t="str">
        <f t="shared" si="664"/>
        <v>EUR</v>
      </c>
    </row>
    <row r="8463" spans="1:20" ht="18.75" hidden="1" customHeight="1" x14ac:dyDescent="0.25">
      <c r="A8463" t="s">
        <v>3127</v>
      </c>
      <c r="B8463" t="s">
        <v>5</v>
      </c>
      <c r="C8463" t="s">
        <v>1970</v>
      </c>
      <c r="D8463" s="24">
        <v>2399</v>
      </c>
      <c r="E8463" t="s">
        <v>1755</v>
      </c>
      <c r="F8463" t="s">
        <v>1924</v>
      </c>
      <c r="G8463" t="s">
        <v>108</v>
      </c>
      <c r="H8463" t="s">
        <v>2144</v>
      </c>
      <c r="I8463" t="s">
        <v>1865</v>
      </c>
      <c r="J8463" t="s">
        <v>1987</v>
      </c>
      <c r="K8463" t="s">
        <v>41</v>
      </c>
      <c r="L8463" s="24">
        <v>-253.88</v>
      </c>
      <c r="M8463" s="25">
        <f>+VLOOKUP(E8463, TC!A:D, 4, FALSE())</f>
        <v>1.148249998806939</v>
      </c>
      <c r="N8463" s="24">
        <f t="shared" si="660"/>
        <v>-291.51770969710566</v>
      </c>
      <c r="O8463" t="str">
        <f t="shared" si="661"/>
        <v>NOTAS</v>
      </c>
      <c r="P8463" t="str">
        <f t="shared" si="662"/>
        <v>2025</v>
      </c>
      <c r="Q8463" t="str">
        <f t="shared" si="663"/>
        <v>06</v>
      </c>
      <c r="R8463" t="str">
        <f>+IFERROR(VLOOKUP(I8463, Listado!A:B, 2, FALSE()), "COMERCIALIZADORA INTERNACIONAL CARIBBEAN EXOTICS S A")</f>
        <v>PIEDRAHITA PEREZ MARIANA</v>
      </c>
      <c r="S8463" s="25">
        <f>+VLOOKUP(E8463, TC!A:D, 2, FALSE())</f>
        <v>4190.8999999999996</v>
      </c>
      <c r="T8463" t="str">
        <f t="shared" si="664"/>
        <v>EUR</v>
      </c>
    </row>
    <row r="8464" spans="1:20" ht="18.75" hidden="1" customHeight="1" x14ac:dyDescent="0.25">
      <c r="A8464" t="s">
        <v>3127</v>
      </c>
      <c r="B8464" t="s">
        <v>5</v>
      </c>
      <c r="C8464" t="s">
        <v>1970</v>
      </c>
      <c r="D8464" s="24">
        <v>2399</v>
      </c>
      <c r="E8464" t="s">
        <v>1755</v>
      </c>
      <c r="F8464" t="s">
        <v>1924</v>
      </c>
      <c r="G8464" t="s">
        <v>108</v>
      </c>
      <c r="H8464" t="s">
        <v>2144</v>
      </c>
      <c r="I8464" t="s">
        <v>1865</v>
      </c>
      <c r="J8464" t="s">
        <v>1987</v>
      </c>
      <c r="K8464" t="s">
        <v>41</v>
      </c>
      <c r="L8464" s="24">
        <v>-380.82</v>
      </c>
      <c r="M8464" s="25">
        <f>+VLOOKUP(E8464, TC!A:D, 4, FALSE())</f>
        <v>1.148249998806939</v>
      </c>
      <c r="N8464" s="24">
        <f t="shared" si="660"/>
        <v>-437.27656454565852</v>
      </c>
      <c r="O8464" t="str">
        <f t="shared" si="661"/>
        <v>NOTAS</v>
      </c>
      <c r="P8464" t="str">
        <f t="shared" si="662"/>
        <v>2025</v>
      </c>
      <c r="Q8464" t="str">
        <f t="shared" si="663"/>
        <v>06</v>
      </c>
      <c r="R8464" t="str">
        <f>+IFERROR(VLOOKUP(I8464, Listado!A:B, 2, FALSE()), "COMERCIALIZADORA INTERNACIONAL CARIBBEAN EXOTICS S A")</f>
        <v>PIEDRAHITA PEREZ MARIANA</v>
      </c>
      <c r="S8464" s="25">
        <f>+VLOOKUP(E8464, TC!A:D, 2, FALSE())</f>
        <v>4190.8999999999996</v>
      </c>
      <c r="T8464" t="str">
        <f t="shared" si="664"/>
        <v>EUR</v>
      </c>
    </row>
    <row r="8465" spans="1:20" ht="18.75" hidden="1" customHeight="1" x14ac:dyDescent="0.25">
      <c r="A8465" t="s">
        <v>3127</v>
      </c>
      <c r="B8465" t="s">
        <v>5</v>
      </c>
      <c r="C8465" t="s">
        <v>1970</v>
      </c>
      <c r="D8465" s="24">
        <v>2399</v>
      </c>
      <c r="E8465" t="s">
        <v>1755</v>
      </c>
      <c r="F8465" t="s">
        <v>1924</v>
      </c>
      <c r="G8465" t="s">
        <v>108</v>
      </c>
      <c r="H8465" t="s">
        <v>2144</v>
      </c>
      <c r="I8465" t="s">
        <v>1865</v>
      </c>
      <c r="J8465" t="s">
        <v>1987</v>
      </c>
      <c r="K8465" t="s">
        <v>41</v>
      </c>
      <c r="L8465" s="24">
        <v>-213.49</v>
      </c>
      <c r="M8465" s="25">
        <f>+VLOOKUP(E8465, TC!A:D, 4, FALSE())</f>
        <v>1.148249998806939</v>
      </c>
      <c r="N8465" s="24">
        <f t="shared" si="660"/>
        <v>-245.13989224529342</v>
      </c>
      <c r="O8465" t="str">
        <f t="shared" si="661"/>
        <v>NOTAS</v>
      </c>
      <c r="P8465" t="str">
        <f t="shared" si="662"/>
        <v>2025</v>
      </c>
      <c r="Q8465" t="str">
        <f t="shared" si="663"/>
        <v>06</v>
      </c>
      <c r="R8465" t="str">
        <f>+IFERROR(VLOOKUP(I8465, Listado!A:B, 2, FALSE()), "COMERCIALIZADORA INTERNACIONAL CARIBBEAN EXOTICS S A")</f>
        <v>PIEDRAHITA PEREZ MARIANA</v>
      </c>
      <c r="S8465" s="25">
        <f>+VLOOKUP(E8465, TC!A:D, 2, FALSE())</f>
        <v>4190.8999999999996</v>
      </c>
      <c r="T8465" t="str">
        <f t="shared" si="664"/>
        <v>EUR</v>
      </c>
    </row>
    <row r="8466" spans="1:20" ht="18.75" hidden="1" customHeight="1" x14ac:dyDescent="0.25">
      <c r="A8466" t="s">
        <v>3127</v>
      </c>
      <c r="B8466" t="s">
        <v>5</v>
      </c>
      <c r="C8466" t="s">
        <v>1970</v>
      </c>
      <c r="D8466" s="24">
        <v>2399</v>
      </c>
      <c r="E8466" t="s">
        <v>1755</v>
      </c>
      <c r="F8466" t="s">
        <v>1924</v>
      </c>
      <c r="G8466" t="s">
        <v>108</v>
      </c>
      <c r="H8466" t="s">
        <v>2144</v>
      </c>
      <c r="I8466" t="s">
        <v>1865</v>
      </c>
      <c r="J8466" t="s">
        <v>1987</v>
      </c>
      <c r="K8466" t="s">
        <v>41</v>
      </c>
      <c r="L8466" s="24">
        <v>-230.8</v>
      </c>
      <c r="M8466" s="25">
        <f>+VLOOKUP(E8466, TC!A:D, 4, FALSE())</f>
        <v>1.148249998806939</v>
      </c>
      <c r="N8466" s="24">
        <f t="shared" si="660"/>
        <v>-265.01609972464155</v>
      </c>
      <c r="O8466" t="str">
        <f t="shared" si="661"/>
        <v>NOTAS</v>
      </c>
      <c r="P8466" t="str">
        <f t="shared" si="662"/>
        <v>2025</v>
      </c>
      <c r="Q8466" t="str">
        <f t="shared" si="663"/>
        <v>06</v>
      </c>
      <c r="R8466" t="str">
        <f>+IFERROR(VLOOKUP(I8466, Listado!A:B, 2, FALSE()), "COMERCIALIZADORA INTERNACIONAL CARIBBEAN EXOTICS S A")</f>
        <v>PIEDRAHITA PEREZ MARIANA</v>
      </c>
      <c r="S8466" s="25">
        <f>+VLOOKUP(E8466, TC!A:D, 2, FALSE())</f>
        <v>4190.8999999999996</v>
      </c>
      <c r="T8466" t="str">
        <f t="shared" si="664"/>
        <v>EUR</v>
      </c>
    </row>
    <row r="8467" spans="1:20" ht="18.75" hidden="1" customHeight="1" x14ac:dyDescent="0.25">
      <c r="A8467" t="s">
        <v>3127</v>
      </c>
      <c r="B8467" t="s">
        <v>5</v>
      </c>
      <c r="C8467" t="s">
        <v>1970</v>
      </c>
      <c r="D8467" s="24">
        <v>2399</v>
      </c>
      <c r="E8467" t="s">
        <v>1755</v>
      </c>
      <c r="F8467" t="s">
        <v>1924</v>
      </c>
      <c r="G8467" t="s">
        <v>108</v>
      </c>
      <c r="H8467" t="s">
        <v>2144</v>
      </c>
      <c r="I8467" t="s">
        <v>1865</v>
      </c>
      <c r="J8467" t="s">
        <v>1987</v>
      </c>
      <c r="K8467" t="s">
        <v>41</v>
      </c>
      <c r="L8467" s="24">
        <v>-51.93</v>
      </c>
      <c r="M8467" s="25">
        <f>+VLOOKUP(E8467, TC!A:D, 4, FALSE())</f>
        <v>1.148249998806939</v>
      </c>
      <c r="N8467" s="24">
        <f t="shared" si="660"/>
        <v>-59.628622438044346</v>
      </c>
      <c r="O8467" t="str">
        <f t="shared" si="661"/>
        <v>NOTAS</v>
      </c>
      <c r="P8467" t="str">
        <f t="shared" si="662"/>
        <v>2025</v>
      </c>
      <c r="Q8467" t="str">
        <f t="shared" si="663"/>
        <v>06</v>
      </c>
      <c r="R8467" t="str">
        <f>+IFERROR(VLOOKUP(I8467, Listado!A:B, 2, FALSE()), "COMERCIALIZADORA INTERNACIONAL CARIBBEAN EXOTICS S A")</f>
        <v>PIEDRAHITA PEREZ MARIANA</v>
      </c>
      <c r="S8467" s="25">
        <f>+VLOOKUP(E8467, TC!A:D, 2, FALSE())</f>
        <v>4190.8999999999996</v>
      </c>
      <c r="T8467" t="str">
        <f t="shared" si="664"/>
        <v>EUR</v>
      </c>
    </row>
    <row r="8468" spans="1:20" ht="18.75" hidden="1" customHeight="1" x14ac:dyDescent="0.25">
      <c r="A8468" t="s">
        <v>3127</v>
      </c>
      <c r="B8468" t="s">
        <v>5</v>
      </c>
      <c r="C8468" t="s">
        <v>1970</v>
      </c>
      <c r="D8468" s="24">
        <v>2399</v>
      </c>
      <c r="E8468" t="s">
        <v>1755</v>
      </c>
      <c r="F8468" t="s">
        <v>1924</v>
      </c>
      <c r="G8468" t="s">
        <v>108</v>
      </c>
      <c r="H8468" t="s">
        <v>2144</v>
      </c>
      <c r="I8468" t="s">
        <v>1865</v>
      </c>
      <c r="J8468" t="s">
        <v>1987</v>
      </c>
      <c r="K8468" t="s">
        <v>41</v>
      </c>
      <c r="L8468" s="24">
        <v>-121.17</v>
      </c>
      <c r="M8468" s="25">
        <f>+VLOOKUP(E8468, TC!A:D, 4, FALSE())</f>
        <v>1.148249998806939</v>
      </c>
      <c r="N8468" s="24">
        <f t="shared" si="660"/>
        <v>-139.13345235543679</v>
      </c>
      <c r="O8468" t="str">
        <f t="shared" si="661"/>
        <v>NOTAS</v>
      </c>
      <c r="P8468" t="str">
        <f t="shared" si="662"/>
        <v>2025</v>
      </c>
      <c r="Q8468" t="str">
        <f t="shared" si="663"/>
        <v>06</v>
      </c>
      <c r="R8468" t="str">
        <f>+IFERROR(VLOOKUP(I8468, Listado!A:B, 2, FALSE()), "COMERCIALIZADORA INTERNACIONAL CARIBBEAN EXOTICS S A")</f>
        <v>PIEDRAHITA PEREZ MARIANA</v>
      </c>
      <c r="S8468" s="25">
        <f>+VLOOKUP(E8468, TC!A:D, 2, FALSE())</f>
        <v>4190.8999999999996</v>
      </c>
      <c r="T8468" t="str">
        <f t="shared" si="664"/>
        <v>EUR</v>
      </c>
    </row>
    <row r="8469" spans="1:20" ht="18.75" hidden="1" customHeight="1" x14ac:dyDescent="0.25">
      <c r="A8469" t="s">
        <v>3127</v>
      </c>
      <c r="B8469" t="s">
        <v>5</v>
      </c>
      <c r="C8469" t="s">
        <v>1970</v>
      </c>
      <c r="D8469" s="24">
        <v>2399</v>
      </c>
      <c r="E8469" t="s">
        <v>1755</v>
      </c>
      <c r="F8469" t="s">
        <v>1924</v>
      </c>
      <c r="G8469" t="s">
        <v>108</v>
      </c>
      <c r="H8469" t="s">
        <v>2144</v>
      </c>
      <c r="I8469" t="s">
        <v>1865</v>
      </c>
      <c r="J8469" t="s">
        <v>1987</v>
      </c>
      <c r="K8469" t="s">
        <v>1959</v>
      </c>
      <c r="L8469" s="24">
        <v>-335</v>
      </c>
      <c r="M8469" s="25">
        <f>+VLOOKUP(E8469, TC!A:D, 4, FALSE())</f>
        <v>1.148249998806939</v>
      </c>
      <c r="N8469" s="24">
        <f t="shared" si="660"/>
        <v>-384.66374960032459</v>
      </c>
      <c r="O8469" t="str">
        <f t="shared" si="661"/>
        <v>NOTAS</v>
      </c>
      <c r="P8469" t="str">
        <f t="shared" si="662"/>
        <v>2025</v>
      </c>
      <c r="Q8469" t="str">
        <f t="shared" si="663"/>
        <v>06</v>
      </c>
      <c r="R8469" t="str">
        <f>+IFERROR(VLOOKUP(I8469, Listado!A:B, 2, FALSE()), "COMERCIALIZADORA INTERNACIONAL CARIBBEAN EXOTICS S A")</f>
        <v>PIEDRAHITA PEREZ MARIANA</v>
      </c>
      <c r="S8469" s="25">
        <f>+VLOOKUP(E8469, TC!A:D, 2, FALSE())</f>
        <v>4190.8999999999996</v>
      </c>
      <c r="T8469" t="str">
        <f t="shared" si="664"/>
        <v>EUR</v>
      </c>
    </row>
    <row r="8470" spans="1:20" ht="18.75" hidden="1" customHeight="1" x14ac:dyDescent="0.25">
      <c r="A8470" t="s">
        <v>3127</v>
      </c>
      <c r="B8470" t="s">
        <v>5</v>
      </c>
      <c r="C8470" t="s">
        <v>1970</v>
      </c>
      <c r="D8470" s="24">
        <v>2399</v>
      </c>
      <c r="E8470" t="s">
        <v>1755</v>
      </c>
      <c r="F8470" t="s">
        <v>1924</v>
      </c>
      <c r="G8470" t="s">
        <v>108</v>
      </c>
      <c r="H8470" t="s">
        <v>2144</v>
      </c>
      <c r="I8470" t="s">
        <v>1865</v>
      </c>
      <c r="J8470" t="s">
        <v>1987</v>
      </c>
      <c r="K8470" t="s">
        <v>1960</v>
      </c>
      <c r="L8470" s="24">
        <v>-9.4</v>
      </c>
      <c r="M8470" s="25">
        <f>+VLOOKUP(E8470, TC!A:D, 4, FALSE())</f>
        <v>1.148249998806939</v>
      </c>
      <c r="N8470" s="24">
        <f t="shared" si="660"/>
        <v>-10.793549988785227</v>
      </c>
      <c r="O8470" t="str">
        <f t="shared" si="661"/>
        <v>NOTAS</v>
      </c>
      <c r="P8470" t="str">
        <f t="shared" si="662"/>
        <v>2025</v>
      </c>
      <c r="Q8470" t="str">
        <f t="shared" si="663"/>
        <v>06</v>
      </c>
      <c r="R8470" t="str">
        <f>+IFERROR(VLOOKUP(I8470, Listado!A:B, 2, FALSE()), "COMERCIALIZADORA INTERNACIONAL CARIBBEAN EXOTICS S A")</f>
        <v>PIEDRAHITA PEREZ MARIANA</v>
      </c>
      <c r="S8470" s="25">
        <f>+VLOOKUP(E8470, TC!A:D, 2, FALSE())</f>
        <v>4190.8999999999996</v>
      </c>
      <c r="T8470" t="str">
        <f t="shared" si="664"/>
        <v>EUR</v>
      </c>
    </row>
    <row r="8471" spans="1:20" ht="18.75" hidden="1" customHeight="1" x14ac:dyDescent="0.25">
      <c r="A8471" t="s">
        <v>3127</v>
      </c>
      <c r="B8471" t="s">
        <v>5</v>
      </c>
      <c r="C8471" t="s">
        <v>1913</v>
      </c>
      <c r="D8471" s="24">
        <v>12156</v>
      </c>
      <c r="E8471" t="s">
        <v>1755</v>
      </c>
      <c r="F8471" t="s">
        <v>99</v>
      </c>
      <c r="G8471" t="s">
        <v>1914</v>
      </c>
      <c r="I8471" t="s">
        <v>1845</v>
      </c>
      <c r="J8471" t="s">
        <v>1915</v>
      </c>
      <c r="K8471" t="s">
        <v>2020</v>
      </c>
      <c r="L8471" s="24">
        <v>298770</v>
      </c>
      <c r="M8471" s="25">
        <f>+VLOOKUP(E8471, TC!A:D, 4, FALSE())</f>
        <v>1.148249998806939</v>
      </c>
      <c r="N8471" s="24">
        <f t="shared" si="660"/>
        <v>298770</v>
      </c>
      <c r="O8471" t="str">
        <f t="shared" si="661"/>
        <v>FACTURA</v>
      </c>
      <c r="P8471" t="str">
        <f t="shared" si="662"/>
        <v>2025</v>
      </c>
      <c r="Q8471" t="str">
        <f t="shared" si="663"/>
        <v>06</v>
      </c>
      <c r="R8471" t="str">
        <f>+IFERROR(VLOOKUP(I8471, Listado!A:B, 2, FALSE()), "COMERCIALIZADORA INTERNACIONAL CARIBBEAN EXOTICS S A")</f>
        <v>LONDOÑO ECHEVERRI ALEJANDRA</v>
      </c>
      <c r="S8471" s="25">
        <f>+VLOOKUP(E8471, TC!A:D, 2, FALSE())</f>
        <v>4190.8999999999996</v>
      </c>
      <c r="T8471" t="str">
        <f t="shared" si="664"/>
        <v>COP</v>
      </c>
    </row>
    <row r="8472" spans="1:20" ht="18.75" hidden="1" customHeight="1" x14ac:dyDescent="0.25">
      <c r="A8472" t="s">
        <v>3127</v>
      </c>
      <c r="B8472" t="s">
        <v>5</v>
      </c>
      <c r="C8472" t="s">
        <v>1913</v>
      </c>
      <c r="D8472" s="24">
        <v>12156</v>
      </c>
      <c r="E8472" t="s">
        <v>1755</v>
      </c>
      <c r="F8472" t="s">
        <v>99</v>
      </c>
      <c r="G8472" t="s">
        <v>1914</v>
      </c>
      <c r="I8472" t="s">
        <v>1845</v>
      </c>
      <c r="J8472" t="s">
        <v>1915</v>
      </c>
      <c r="K8472" t="s">
        <v>2020</v>
      </c>
      <c r="L8472" s="24">
        <v>43470</v>
      </c>
      <c r="M8472" s="25">
        <f>+VLOOKUP(E8472, TC!A:D, 4, FALSE())</f>
        <v>1.148249998806939</v>
      </c>
      <c r="N8472" s="24">
        <f t="shared" si="660"/>
        <v>43470</v>
      </c>
      <c r="O8472" t="str">
        <f t="shared" si="661"/>
        <v>FACTURA</v>
      </c>
      <c r="P8472" t="str">
        <f t="shared" si="662"/>
        <v>2025</v>
      </c>
      <c r="Q8472" t="str">
        <f t="shared" si="663"/>
        <v>06</v>
      </c>
      <c r="R8472" t="str">
        <f>+IFERROR(VLOOKUP(I8472, Listado!A:B, 2, FALSE()), "COMERCIALIZADORA INTERNACIONAL CARIBBEAN EXOTICS S A")</f>
        <v>LONDOÑO ECHEVERRI ALEJANDRA</v>
      </c>
      <c r="S8472" s="25">
        <f>+VLOOKUP(E8472, TC!A:D, 2, FALSE())</f>
        <v>4190.8999999999996</v>
      </c>
      <c r="T8472" t="str">
        <f t="shared" si="664"/>
        <v>COP</v>
      </c>
    </row>
    <row r="8473" spans="1:20" ht="18.75" hidden="1" customHeight="1" x14ac:dyDescent="0.25">
      <c r="A8473" t="s">
        <v>3127</v>
      </c>
      <c r="B8473" t="s">
        <v>5</v>
      </c>
      <c r="C8473" t="s">
        <v>1913</v>
      </c>
      <c r="D8473" s="24">
        <v>12156</v>
      </c>
      <c r="E8473" t="s">
        <v>1755</v>
      </c>
      <c r="F8473" t="s">
        <v>99</v>
      </c>
      <c r="G8473" t="s">
        <v>1914</v>
      </c>
      <c r="I8473" t="s">
        <v>1845</v>
      </c>
      <c r="J8473" t="s">
        <v>1915</v>
      </c>
      <c r="K8473" t="s">
        <v>2020</v>
      </c>
      <c r="L8473" s="24">
        <v>84640</v>
      </c>
      <c r="M8473" s="25">
        <f>+VLOOKUP(E8473, TC!A:D, 4, FALSE())</f>
        <v>1.148249998806939</v>
      </c>
      <c r="N8473" s="24">
        <f t="shared" si="660"/>
        <v>84640</v>
      </c>
      <c r="O8473" t="str">
        <f t="shared" si="661"/>
        <v>FACTURA</v>
      </c>
      <c r="P8473" t="str">
        <f t="shared" si="662"/>
        <v>2025</v>
      </c>
      <c r="Q8473" t="str">
        <f t="shared" si="663"/>
        <v>06</v>
      </c>
      <c r="R8473" t="str">
        <f>+IFERROR(VLOOKUP(I8473, Listado!A:B, 2, FALSE()), "COMERCIALIZADORA INTERNACIONAL CARIBBEAN EXOTICS S A")</f>
        <v>LONDOÑO ECHEVERRI ALEJANDRA</v>
      </c>
      <c r="S8473" s="25">
        <f>+VLOOKUP(E8473, TC!A:D, 2, FALSE())</f>
        <v>4190.8999999999996</v>
      </c>
      <c r="T8473" t="str">
        <f t="shared" si="664"/>
        <v>COP</v>
      </c>
    </row>
    <row r="8474" spans="1:20" ht="18.75" hidden="1" customHeight="1" x14ac:dyDescent="0.25">
      <c r="A8474" t="s">
        <v>3127</v>
      </c>
      <c r="B8474" t="s">
        <v>5</v>
      </c>
      <c r="C8474" t="s">
        <v>1913</v>
      </c>
      <c r="D8474" s="24">
        <v>12156</v>
      </c>
      <c r="E8474" t="s">
        <v>1755</v>
      </c>
      <c r="F8474" t="s">
        <v>99</v>
      </c>
      <c r="G8474" t="s">
        <v>1914</v>
      </c>
      <c r="I8474" t="s">
        <v>1845</v>
      </c>
      <c r="J8474" t="s">
        <v>1915</v>
      </c>
      <c r="K8474" t="s">
        <v>2020</v>
      </c>
      <c r="L8474" s="24">
        <v>9430</v>
      </c>
      <c r="M8474" s="25">
        <f>+VLOOKUP(E8474, TC!A:D, 4, FALSE())</f>
        <v>1.148249998806939</v>
      </c>
      <c r="N8474" s="24">
        <f t="shared" si="660"/>
        <v>9430</v>
      </c>
      <c r="O8474" t="str">
        <f t="shared" si="661"/>
        <v>FACTURA</v>
      </c>
      <c r="P8474" t="str">
        <f t="shared" si="662"/>
        <v>2025</v>
      </c>
      <c r="Q8474" t="str">
        <f t="shared" si="663"/>
        <v>06</v>
      </c>
      <c r="R8474" t="str">
        <f>+IFERROR(VLOOKUP(I8474, Listado!A:B, 2, FALSE()), "COMERCIALIZADORA INTERNACIONAL CARIBBEAN EXOTICS S A")</f>
        <v>LONDOÑO ECHEVERRI ALEJANDRA</v>
      </c>
      <c r="S8474" s="25">
        <f>+VLOOKUP(E8474, TC!A:D, 2, FALSE())</f>
        <v>4190.8999999999996</v>
      </c>
      <c r="T8474" t="str">
        <f t="shared" si="664"/>
        <v>COP</v>
      </c>
    </row>
    <row r="8475" spans="1:20" ht="18.75" hidden="1" customHeight="1" x14ac:dyDescent="0.25">
      <c r="A8475" t="s">
        <v>3127</v>
      </c>
      <c r="B8475" t="s">
        <v>5</v>
      </c>
      <c r="C8475" t="s">
        <v>1913</v>
      </c>
      <c r="D8475" s="24">
        <v>12156</v>
      </c>
      <c r="E8475" t="s">
        <v>1755</v>
      </c>
      <c r="F8475" t="s">
        <v>99</v>
      </c>
      <c r="G8475" t="s">
        <v>1914</v>
      </c>
      <c r="I8475" t="s">
        <v>1845</v>
      </c>
      <c r="J8475" t="s">
        <v>1915</v>
      </c>
      <c r="K8475" t="s">
        <v>2020</v>
      </c>
      <c r="L8475" s="24">
        <v>13110</v>
      </c>
      <c r="M8475" s="25">
        <f>+VLOOKUP(E8475, TC!A:D, 4, FALSE())</f>
        <v>1.148249998806939</v>
      </c>
      <c r="N8475" s="24">
        <f t="shared" si="660"/>
        <v>13110</v>
      </c>
      <c r="O8475" t="str">
        <f t="shared" si="661"/>
        <v>FACTURA</v>
      </c>
      <c r="P8475" t="str">
        <f t="shared" si="662"/>
        <v>2025</v>
      </c>
      <c r="Q8475" t="str">
        <f t="shared" si="663"/>
        <v>06</v>
      </c>
      <c r="R8475" t="str">
        <f>+IFERROR(VLOOKUP(I8475, Listado!A:B, 2, FALSE()), "COMERCIALIZADORA INTERNACIONAL CARIBBEAN EXOTICS S A")</f>
        <v>LONDOÑO ECHEVERRI ALEJANDRA</v>
      </c>
      <c r="S8475" s="25">
        <f>+VLOOKUP(E8475, TC!A:D, 2, FALSE())</f>
        <v>4190.8999999999996</v>
      </c>
      <c r="T8475" t="str">
        <f t="shared" si="664"/>
        <v>COP</v>
      </c>
    </row>
    <row r="8476" spans="1:20" ht="18.75" hidden="1" customHeight="1" x14ac:dyDescent="0.25">
      <c r="A8476" t="s">
        <v>3127</v>
      </c>
      <c r="B8476" t="s">
        <v>5</v>
      </c>
      <c r="C8476" t="s">
        <v>1913</v>
      </c>
      <c r="D8476" s="24">
        <v>12156</v>
      </c>
      <c r="E8476" t="s">
        <v>1755</v>
      </c>
      <c r="F8476" t="s">
        <v>99</v>
      </c>
      <c r="G8476" t="s">
        <v>1914</v>
      </c>
      <c r="I8476" t="s">
        <v>1845</v>
      </c>
      <c r="J8476" t="s">
        <v>1915</v>
      </c>
      <c r="K8476" t="s">
        <v>2020</v>
      </c>
      <c r="L8476" s="24">
        <v>14030</v>
      </c>
      <c r="M8476" s="25">
        <f>+VLOOKUP(E8476, TC!A:D, 4, FALSE())</f>
        <v>1.148249998806939</v>
      </c>
      <c r="N8476" s="24">
        <f t="shared" si="660"/>
        <v>14030</v>
      </c>
      <c r="O8476" t="str">
        <f t="shared" si="661"/>
        <v>FACTURA</v>
      </c>
      <c r="P8476" t="str">
        <f t="shared" si="662"/>
        <v>2025</v>
      </c>
      <c r="Q8476" t="str">
        <f t="shared" si="663"/>
        <v>06</v>
      </c>
      <c r="R8476" t="str">
        <f>+IFERROR(VLOOKUP(I8476, Listado!A:B, 2, FALSE()), "COMERCIALIZADORA INTERNACIONAL CARIBBEAN EXOTICS S A")</f>
        <v>LONDOÑO ECHEVERRI ALEJANDRA</v>
      </c>
      <c r="S8476" s="25">
        <f>+VLOOKUP(E8476, TC!A:D, 2, FALSE())</f>
        <v>4190.8999999999996</v>
      </c>
      <c r="T8476" t="str">
        <f t="shared" si="664"/>
        <v>COP</v>
      </c>
    </row>
    <row r="8477" spans="1:20" ht="18.75" hidden="1" customHeight="1" x14ac:dyDescent="0.25">
      <c r="A8477" t="s">
        <v>3127</v>
      </c>
      <c r="B8477" t="s">
        <v>5</v>
      </c>
      <c r="C8477" t="s">
        <v>1913</v>
      </c>
      <c r="D8477" s="24">
        <v>12156</v>
      </c>
      <c r="E8477" t="s">
        <v>1755</v>
      </c>
      <c r="F8477" t="s">
        <v>99</v>
      </c>
      <c r="G8477" t="s">
        <v>1914</v>
      </c>
      <c r="I8477" t="s">
        <v>1845</v>
      </c>
      <c r="J8477" t="s">
        <v>1915</v>
      </c>
      <c r="K8477" t="s">
        <v>2020</v>
      </c>
      <c r="L8477" s="24">
        <v>9200</v>
      </c>
      <c r="M8477" s="25">
        <f>+VLOOKUP(E8477, TC!A:D, 4, FALSE())</f>
        <v>1.148249998806939</v>
      </c>
      <c r="N8477" s="24">
        <f t="shared" si="660"/>
        <v>9200</v>
      </c>
      <c r="O8477" t="str">
        <f t="shared" si="661"/>
        <v>FACTURA</v>
      </c>
      <c r="P8477" t="str">
        <f t="shared" si="662"/>
        <v>2025</v>
      </c>
      <c r="Q8477" t="str">
        <f t="shared" si="663"/>
        <v>06</v>
      </c>
      <c r="R8477" t="str">
        <f>+IFERROR(VLOOKUP(I8477, Listado!A:B, 2, FALSE()), "COMERCIALIZADORA INTERNACIONAL CARIBBEAN EXOTICS S A")</f>
        <v>LONDOÑO ECHEVERRI ALEJANDRA</v>
      </c>
      <c r="S8477" s="25">
        <f>+VLOOKUP(E8477, TC!A:D, 2, FALSE())</f>
        <v>4190.8999999999996</v>
      </c>
      <c r="T8477" t="str">
        <f t="shared" si="664"/>
        <v>COP</v>
      </c>
    </row>
    <row r="8478" spans="1:20" ht="18.75" hidden="1" customHeight="1" x14ac:dyDescent="0.25">
      <c r="A8478" t="s">
        <v>3127</v>
      </c>
      <c r="B8478" t="s">
        <v>5</v>
      </c>
      <c r="C8478" t="s">
        <v>1913</v>
      </c>
      <c r="D8478" s="24">
        <v>12156</v>
      </c>
      <c r="E8478" t="s">
        <v>1755</v>
      </c>
      <c r="F8478" t="s">
        <v>99</v>
      </c>
      <c r="G8478" t="s">
        <v>1914</v>
      </c>
      <c r="I8478" t="s">
        <v>1845</v>
      </c>
      <c r="J8478" t="s">
        <v>1915</v>
      </c>
      <c r="K8478" t="s">
        <v>2020</v>
      </c>
      <c r="L8478" s="24">
        <v>5290</v>
      </c>
      <c r="M8478" s="25">
        <f>+VLOOKUP(E8478, TC!A:D, 4, FALSE())</f>
        <v>1.148249998806939</v>
      </c>
      <c r="N8478" s="24">
        <f t="shared" si="660"/>
        <v>5290</v>
      </c>
      <c r="O8478" t="str">
        <f t="shared" si="661"/>
        <v>FACTURA</v>
      </c>
      <c r="P8478" t="str">
        <f t="shared" si="662"/>
        <v>2025</v>
      </c>
      <c r="Q8478" t="str">
        <f t="shared" si="663"/>
        <v>06</v>
      </c>
      <c r="R8478" t="str">
        <f>+IFERROR(VLOOKUP(I8478, Listado!A:B, 2, FALSE()), "COMERCIALIZADORA INTERNACIONAL CARIBBEAN EXOTICS S A")</f>
        <v>LONDOÑO ECHEVERRI ALEJANDRA</v>
      </c>
      <c r="S8478" s="25">
        <f>+VLOOKUP(E8478, TC!A:D, 2, FALSE())</f>
        <v>4190.8999999999996</v>
      </c>
      <c r="T8478" t="str">
        <f t="shared" si="664"/>
        <v>COP</v>
      </c>
    </row>
    <row r="8479" spans="1:20" ht="18.75" hidden="1" customHeight="1" x14ac:dyDescent="0.25">
      <c r="A8479" t="s">
        <v>3127</v>
      </c>
      <c r="B8479" t="s">
        <v>5</v>
      </c>
      <c r="C8479" t="s">
        <v>1913</v>
      </c>
      <c r="D8479" s="24">
        <v>12157</v>
      </c>
      <c r="E8479" t="s">
        <v>1755</v>
      </c>
      <c r="F8479" t="s">
        <v>99</v>
      </c>
      <c r="G8479" t="s">
        <v>1914</v>
      </c>
      <c r="I8479" t="s">
        <v>1841</v>
      </c>
      <c r="J8479" t="s">
        <v>1915</v>
      </c>
      <c r="K8479" t="s">
        <v>2020</v>
      </c>
      <c r="L8479" s="24">
        <v>400400</v>
      </c>
      <c r="M8479" s="25">
        <f>+VLOOKUP(E8479, TC!A:D, 4, FALSE())</f>
        <v>1.148249998806939</v>
      </c>
      <c r="N8479" s="24">
        <f t="shared" si="660"/>
        <v>400400</v>
      </c>
      <c r="O8479" t="str">
        <f t="shared" si="661"/>
        <v>FACTURA</v>
      </c>
      <c r="P8479" t="str">
        <f t="shared" si="662"/>
        <v>2025</v>
      </c>
      <c r="Q8479" t="str">
        <f t="shared" si="663"/>
        <v>06</v>
      </c>
      <c r="R8479" t="str">
        <f>+IFERROR(VLOOKUP(I8479, Listado!A:B, 2, FALSE()), "COMERCIALIZADORA INTERNACIONAL CARIBBEAN EXOTICS S A")</f>
        <v>LONDOÑO ECHEVERRI ALEJANDRA</v>
      </c>
      <c r="S8479" s="25">
        <f>+VLOOKUP(E8479, TC!A:D, 2, FALSE())</f>
        <v>4190.8999999999996</v>
      </c>
      <c r="T8479" t="str">
        <f t="shared" si="664"/>
        <v>COP</v>
      </c>
    </row>
    <row r="8480" spans="1:20" ht="18.75" hidden="1" customHeight="1" x14ac:dyDescent="0.25">
      <c r="A8480" t="s">
        <v>3127</v>
      </c>
      <c r="B8480" t="s">
        <v>5</v>
      </c>
      <c r="C8480" t="s">
        <v>1913</v>
      </c>
      <c r="D8480" s="24">
        <v>12157</v>
      </c>
      <c r="E8480" t="s">
        <v>1755</v>
      </c>
      <c r="F8480" t="s">
        <v>99</v>
      </c>
      <c r="G8480" t="s">
        <v>1914</v>
      </c>
      <c r="I8480" t="s">
        <v>1841</v>
      </c>
      <c r="J8480" t="s">
        <v>1915</v>
      </c>
      <c r="K8480" t="s">
        <v>2020</v>
      </c>
      <c r="L8480" s="24">
        <v>32120</v>
      </c>
      <c r="M8480" s="25">
        <f>+VLOOKUP(E8480, TC!A:D, 4, FALSE())</f>
        <v>1.148249998806939</v>
      </c>
      <c r="N8480" s="24">
        <f t="shared" si="660"/>
        <v>32120</v>
      </c>
      <c r="O8480" t="str">
        <f t="shared" si="661"/>
        <v>FACTURA</v>
      </c>
      <c r="P8480" t="str">
        <f t="shared" si="662"/>
        <v>2025</v>
      </c>
      <c r="Q8480" t="str">
        <f t="shared" si="663"/>
        <v>06</v>
      </c>
      <c r="R8480" t="str">
        <f>+IFERROR(VLOOKUP(I8480, Listado!A:B, 2, FALSE()), "COMERCIALIZADORA INTERNACIONAL CARIBBEAN EXOTICS S A")</f>
        <v>LONDOÑO ECHEVERRI ALEJANDRA</v>
      </c>
      <c r="S8480" s="25">
        <f>+VLOOKUP(E8480, TC!A:D, 2, FALSE())</f>
        <v>4190.8999999999996</v>
      </c>
      <c r="T8480" t="str">
        <f t="shared" si="664"/>
        <v>COP</v>
      </c>
    </row>
    <row r="8481" spans="1:20" ht="18.75" hidden="1" customHeight="1" x14ac:dyDescent="0.25">
      <c r="A8481" t="s">
        <v>3127</v>
      </c>
      <c r="B8481" t="s">
        <v>5</v>
      </c>
      <c r="C8481" t="s">
        <v>1913</v>
      </c>
      <c r="D8481" s="24">
        <v>12157</v>
      </c>
      <c r="E8481" t="s">
        <v>1755</v>
      </c>
      <c r="F8481" t="s">
        <v>99</v>
      </c>
      <c r="G8481" t="s">
        <v>1914</v>
      </c>
      <c r="I8481" t="s">
        <v>1841</v>
      </c>
      <c r="J8481" t="s">
        <v>1915</v>
      </c>
      <c r="K8481" t="s">
        <v>2020</v>
      </c>
      <c r="L8481" s="24">
        <v>8360</v>
      </c>
      <c r="M8481" s="25">
        <f>+VLOOKUP(E8481, TC!A:D, 4, FALSE())</f>
        <v>1.148249998806939</v>
      </c>
      <c r="N8481" s="24">
        <f t="shared" si="660"/>
        <v>8360</v>
      </c>
      <c r="O8481" t="str">
        <f t="shared" si="661"/>
        <v>FACTURA</v>
      </c>
      <c r="P8481" t="str">
        <f t="shared" si="662"/>
        <v>2025</v>
      </c>
      <c r="Q8481" t="str">
        <f t="shared" si="663"/>
        <v>06</v>
      </c>
      <c r="R8481" t="str">
        <f>+IFERROR(VLOOKUP(I8481, Listado!A:B, 2, FALSE()), "COMERCIALIZADORA INTERNACIONAL CARIBBEAN EXOTICS S A")</f>
        <v>LONDOÑO ECHEVERRI ALEJANDRA</v>
      </c>
      <c r="S8481" s="25">
        <f>+VLOOKUP(E8481, TC!A:D, 2, FALSE())</f>
        <v>4190.8999999999996</v>
      </c>
      <c r="T8481" t="str">
        <f t="shared" si="664"/>
        <v>COP</v>
      </c>
    </row>
    <row r="8482" spans="1:20" ht="18.75" hidden="1" customHeight="1" x14ac:dyDescent="0.25">
      <c r="A8482" t="s">
        <v>3127</v>
      </c>
      <c r="B8482" t="s">
        <v>5</v>
      </c>
      <c r="C8482" t="s">
        <v>1913</v>
      </c>
      <c r="D8482" s="24">
        <v>12157</v>
      </c>
      <c r="E8482" t="s">
        <v>1755</v>
      </c>
      <c r="F8482" t="s">
        <v>99</v>
      </c>
      <c r="G8482" t="s">
        <v>1914</v>
      </c>
      <c r="I8482" t="s">
        <v>1841</v>
      </c>
      <c r="J8482" t="s">
        <v>1915</v>
      </c>
      <c r="K8482" t="s">
        <v>2020</v>
      </c>
      <c r="L8482" s="24">
        <v>440</v>
      </c>
      <c r="M8482" s="25">
        <f>+VLOOKUP(E8482, TC!A:D, 4, FALSE())</f>
        <v>1.148249998806939</v>
      </c>
      <c r="N8482" s="24">
        <f t="shared" si="660"/>
        <v>440</v>
      </c>
      <c r="O8482" t="str">
        <f t="shared" si="661"/>
        <v>FACTURA</v>
      </c>
      <c r="P8482" t="str">
        <f t="shared" si="662"/>
        <v>2025</v>
      </c>
      <c r="Q8482" t="str">
        <f t="shared" si="663"/>
        <v>06</v>
      </c>
      <c r="R8482" t="str">
        <f>+IFERROR(VLOOKUP(I8482, Listado!A:B, 2, FALSE()), "COMERCIALIZADORA INTERNACIONAL CARIBBEAN EXOTICS S A")</f>
        <v>LONDOÑO ECHEVERRI ALEJANDRA</v>
      </c>
      <c r="S8482" s="25">
        <f>+VLOOKUP(E8482, TC!A:D, 2, FALSE())</f>
        <v>4190.8999999999996</v>
      </c>
      <c r="T8482" t="str">
        <f t="shared" si="664"/>
        <v>COP</v>
      </c>
    </row>
    <row r="8483" spans="1:20" ht="18.75" hidden="1" customHeight="1" x14ac:dyDescent="0.25">
      <c r="A8483" t="s">
        <v>3127</v>
      </c>
      <c r="B8483" t="s">
        <v>5</v>
      </c>
      <c r="C8483" t="s">
        <v>1913</v>
      </c>
      <c r="D8483" s="24">
        <v>12157</v>
      </c>
      <c r="E8483" t="s">
        <v>1755</v>
      </c>
      <c r="F8483" t="s">
        <v>99</v>
      </c>
      <c r="G8483" t="s">
        <v>1914</v>
      </c>
      <c r="I8483" t="s">
        <v>1841</v>
      </c>
      <c r="J8483" t="s">
        <v>1915</v>
      </c>
      <c r="K8483" t="s">
        <v>2020</v>
      </c>
      <c r="L8483" s="24">
        <v>1980</v>
      </c>
      <c r="M8483" s="25">
        <f>+VLOOKUP(E8483, TC!A:D, 4, FALSE())</f>
        <v>1.148249998806939</v>
      </c>
      <c r="N8483" s="24">
        <f t="shared" si="660"/>
        <v>1980</v>
      </c>
      <c r="O8483" t="str">
        <f t="shared" si="661"/>
        <v>FACTURA</v>
      </c>
      <c r="P8483" t="str">
        <f t="shared" si="662"/>
        <v>2025</v>
      </c>
      <c r="Q8483" t="str">
        <f t="shared" si="663"/>
        <v>06</v>
      </c>
      <c r="R8483" t="str">
        <f>+IFERROR(VLOOKUP(I8483, Listado!A:B, 2, FALSE()), "COMERCIALIZADORA INTERNACIONAL CARIBBEAN EXOTICS S A")</f>
        <v>LONDOÑO ECHEVERRI ALEJANDRA</v>
      </c>
      <c r="S8483" s="25">
        <f>+VLOOKUP(E8483, TC!A:D, 2, FALSE())</f>
        <v>4190.8999999999996</v>
      </c>
      <c r="T8483" t="str">
        <f t="shared" si="664"/>
        <v>COP</v>
      </c>
    </row>
    <row r="8484" spans="1:20" ht="18.75" hidden="1" customHeight="1" x14ac:dyDescent="0.25">
      <c r="A8484" t="s">
        <v>3127</v>
      </c>
      <c r="B8484" t="s">
        <v>5</v>
      </c>
      <c r="C8484" t="s">
        <v>1913</v>
      </c>
      <c r="D8484" s="24">
        <v>12157</v>
      </c>
      <c r="E8484" t="s">
        <v>1755</v>
      </c>
      <c r="F8484" t="s">
        <v>99</v>
      </c>
      <c r="G8484" t="s">
        <v>1914</v>
      </c>
      <c r="I8484" t="s">
        <v>1841</v>
      </c>
      <c r="J8484" t="s">
        <v>1915</v>
      </c>
      <c r="K8484" t="s">
        <v>2020</v>
      </c>
      <c r="L8484" s="24">
        <v>4400</v>
      </c>
      <c r="M8484" s="25">
        <f>+VLOOKUP(E8484, TC!A:D, 4, FALSE())</f>
        <v>1.148249998806939</v>
      </c>
      <c r="N8484" s="24">
        <f t="shared" si="660"/>
        <v>4400</v>
      </c>
      <c r="O8484" t="str">
        <f t="shared" si="661"/>
        <v>FACTURA</v>
      </c>
      <c r="P8484" t="str">
        <f t="shared" si="662"/>
        <v>2025</v>
      </c>
      <c r="Q8484" t="str">
        <f t="shared" si="663"/>
        <v>06</v>
      </c>
      <c r="R8484" t="str">
        <f>+IFERROR(VLOOKUP(I8484, Listado!A:B, 2, FALSE()), "COMERCIALIZADORA INTERNACIONAL CARIBBEAN EXOTICS S A")</f>
        <v>LONDOÑO ECHEVERRI ALEJANDRA</v>
      </c>
      <c r="S8484" s="25">
        <f>+VLOOKUP(E8484, TC!A:D, 2, FALSE())</f>
        <v>4190.8999999999996</v>
      </c>
      <c r="T8484" t="str">
        <f t="shared" si="664"/>
        <v>COP</v>
      </c>
    </row>
    <row r="8485" spans="1:20" ht="18.75" hidden="1" customHeight="1" x14ac:dyDescent="0.25">
      <c r="A8485" t="s">
        <v>3127</v>
      </c>
      <c r="B8485" t="s">
        <v>5</v>
      </c>
      <c r="C8485" t="s">
        <v>1913</v>
      </c>
      <c r="D8485" s="24">
        <v>12157</v>
      </c>
      <c r="E8485" t="s">
        <v>1755</v>
      </c>
      <c r="F8485" t="s">
        <v>99</v>
      </c>
      <c r="G8485" t="s">
        <v>1914</v>
      </c>
      <c r="I8485" t="s">
        <v>1841</v>
      </c>
      <c r="J8485" t="s">
        <v>1915</v>
      </c>
      <c r="K8485" t="s">
        <v>2020</v>
      </c>
      <c r="L8485" s="24">
        <v>3300</v>
      </c>
      <c r="M8485" s="25">
        <f>+VLOOKUP(E8485, TC!A:D, 4, FALSE())</f>
        <v>1.148249998806939</v>
      </c>
      <c r="N8485" s="24">
        <f t="shared" si="660"/>
        <v>3300</v>
      </c>
      <c r="O8485" t="str">
        <f t="shared" si="661"/>
        <v>FACTURA</v>
      </c>
      <c r="P8485" t="str">
        <f t="shared" si="662"/>
        <v>2025</v>
      </c>
      <c r="Q8485" t="str">
        <f t="shared" si="663"/>
        <v>06</v>
      </c>
      <c r="R8485" t="str">
        <f>+IFERROR(VLOOKUP(I8485, Listado!A:B, 2, FALSE()), "COMERCIALIZADORA INTERNACIONAL CARIBBEAN EXOTICS S A")</f>
        <v>LONDOÑO ECHEVERRI ALEJANDRA</v>
      </c>
      <c r="S8485" s="25">
        <f>+VLOOKUP(E8485, TC!A:D, 2, FALSE())</f>
        <v>4190.8999999999996</v>
      </c>
      <c r="T8485" t="str">
        <f t="shared" si="664"/>
        <v>COP</v>
      </c>
    </row>
    <row r="8486" spans="1:20" ht="18.75" hidden="1" customHeight="1" x14ac:dyDescent="0.25">
      <c r="A8486" t="s">
        <v>3127</v>
      </c>
      <c r="B8486" t="s">
        <v>5</v>
      </c>
      <c r="C8486" t="s">
        <v>1913</v>
      </c>
      <c r="D8486" s="24">
        <v>12158</v>
      </c>
      <c r="E8486" t="s">
        <v>1755</v>
      </c>
      <c r="F8486" t="s">
        <v>99</v>
      </c>
      <c r="G8486" t="s">
        <v>113</v>
      </c>
      <c r="I8486" t="s">
        <v>2824</v>
      </c>
      <c r="J8486" t="s">
        <v>1915</v>
      </c>
      <c r="K8486" t="s">
        <v>2020</v>
      </c>
      <c r="L8486" s="24">
        <v>600000</v>
      </c>
      <c r="M8486" s="25">
        <f>+VLOOKUP(E8486, TC!A:D, 4, FALSE())</f>
        <v>1.148249998806939</v>
      </c>
      <c r="N8486" s="24">
        <f t="shared" si="660"/>
        <v>600000</v>
      </c>
      <c r="O8486" t="str">
        <f t="shared" si="661"/>
        <v>FACTURA</v>
      </c>
      <c r="P8486" t="str">
        <f t="shared" si="662"/>
        <v>2025</v>
      </c>
      <c r="Q8486" t="str">
        <f t="shared" si="663"/>
        <v>06</v>
      </c>
      <c r="R8486" t="str">
        <f>+IFERROR(VLOOKUP(I8486, Listado!A:B, 2, FALSE()), "COMERCIALIZADORA INTERNACIONAL CARIBBEAN EXOTICS S A")</f>
        <v>COMERCIALIZADORA INTERNACIONAL CARIBBEAN EXOTICS S A</v>
      </c>
      <c r="S8486" s="25">
        <f>+VLOOKUP(E8486, TC!A:D, 2, FALSE())</f>
        <v>4190.8999999999996</v>
      </c>
      <c r="T8486" t="str">
        <f t="shared" si="664"/>
        <v>COP</v>
      </c>
    </row>
    <row r="8487" spans="1:20" ht="18.75" hidden="1" customHeight="1" x14ac:dyDescent="0.25">
      <c r="A8487" t="s">
        <v>3127</v>
      </c>
      <c r="B8487" t="s">
        <v>5</v>
      </c>
      <c r="C8487" t="s">
        <v>1913</v>
      </c>
      <c r="D8487" s="24">
        <v>12159</v>
      </c>
      <c r="E8487" t="s">
        <v>1755</v>
      </c>
      <c r="F8487" t="s">
        <v>99</v>
      </c>
      <c r="G8487" t="s">
        <v>113</v>
      </c>
      <c r="I8487" t="s">
        <v>2162</v>
      </c>
      <c r="J8487" t="s">
        <v>1915</v>
      </c>
      <c r="K8487" t="s">
        <v>2020</v>
      </c>
      <c r="L8487" s="24">
        <v>240000</v>
      </c>
      <c r="M8487" s="25">
        <f>+VLOOKUP(E8487, TC!A:D, 4, FALSE())</f>
        <v>1.148249998806939</v>
      </c>
      <c r="N8487" s="24">
        <f t="shared" si="660"/>
        <v>240000</v>
      </c>
      <c r="O8487" t="str">
        <f t="shared" si="661"/>
        <v>FACTURA</v>
      </c>
      <c r="P8487" t="str">
        <f t="shared" si="662"/>
        <v>2025</v>
      </c>
      <c r="Q8487" t="str">
        <f t="shared" si="663"/>
        <v>06</v>
      </c>
      <c r="R8487" t="str">
        <f>+IFERROR(VLOOKUP(I8487, Listado!A:B, 2, FALSE()), "COMERCIALIZADORA INTERNACIONAL CARIBBEAN EXOTICS S A")</f>
        <v>COMERCIALIZADORA INTERNACIONAL CARIBBEAN EXOTICS S A</v>
      </c>
      <c r="S8487" s="25">
        <f>+VLOOKUP(E8487, TC!A:D, 2, FALSE())</f>
        <v>4190.8999999999996</v>
      </c>
      <c r="T8487" t="str">
        <f t="shared" si="664"/>
        <v>COP</v>
      </c>
    </row>
    <row r="8488" spans="1:20" ht="18.75" hidden="1" customHeight="1" x14ac:dyDescent="0.25">
      <c r="A8488" t="s">
        <v>3127</v>
      </c>
      <c r="B8488" t="s">
        <v>5</v>
      </c>
      <c r="C8488" t="s">
        <v>1970</v>
      </c>
      <c r="D8488" s="24">
        <v>2400</v>
      </c>
      <c r="E8488" t="s">
        <v>1755</v>
      </c>
      <c r="F8488" t="s">
        <v>1924</v>
      </c>
      <c r="G8488" t="s">
        <v>108</v>
      </c>
      <c r="H8488" t="s">
        <v>3177</v>
      </c>
      <c r="I8488" t="s">
        <v>1871</v>
      </c>
      <c r="J8488" t="s">
        <v>1919</v>
      </c>
      <c r="K8488" t="s">
        <v>1959</v>
      </c>
      <c r="L8488" s="24">
        <v>-300</v>
      </c>
      <c r="M8488" s="25">
        <f>+VLOOKUP(E8488, TC!A:D, 4, FALSE())</f>
        <v>1.148249998806939</v>
      </c>
      <c r="N8488" s="24">
        <f t="shared" si="660"/>
        <v>-344.47499964208168</v>
      </c>
      <c r="O8488" t="str">
        <f t="shared" si="661"/>
        <v>NOTAS</v>
      </c>
      <c r="P8488" t="str">
        <f t="shared" si="662"/>
        <v>2025</v>
      </c>
      <c r="Q8488" t="str">
        <f t="shared" si="663"/>
        <v>06</v>
      </c>
      <c r="R8488" t="str">
        <f>+IFERROR(VLOOKUP(I8488, Listado!A:B, 2, FALSE()), "COMERCIALIZADORA INTERNACIONAL CARIBBEAN EXOTICS S A")</f>
        <v>PIEDRAHITA PEREZ MARIANA</v>
      </c>
      <c r="S8488" s="25">
        <f>+VLOOKUP(E8488, TC!A:D, 2, FALSE())</f>
        <v>4190.8999999999996</v>
      </c>
      <c r="T8488" t="str">
        <f t="shared" si="664"/>
        <v>EUR</v>
      </c>
    </row>
    <row r="8489" spans="1:20" ht="18.75" hidden="1" customHeight="1" x14ac:dyDescent="0.25">
      <c r="A8489" t="s">
        <v>3127</v>
      </c>
      <c r="B8489" t="s">
        <v>5</v>
      </c>
      <c r="C8489" t="s">
        <v>1970</v>
      </c>
      <c r="D8489" s="24">
        <v>2400</v>
      </c>
      <c r="E8489" t="s">
        <v>1755</v>
      </c>
      <c r="F8489" t="s">
        <v>1924</v>
      </c>
      <c r="G8489" t="s">
        <v>108</v>
      </c>
      <c r="H8489" t="s">
        <v>3177</v>
      </c>
      <c r="I8489" t="s">
        <v>1871</v>
      </c>
      <c r="J8489" t="s">
        <v>1919</v>
      </c>
      <c r="K8489" t="s">
        <v>1960</v>
      </c>
      <c r="L8489" s="24">
        <v>-3</v>
      </c>
      <c r="M8489" s="25">
        <f>+VLOOKUP(E8489, TC!A:D, 4, FALSE())</f>
        <v>1.148249998806939</v>
      </c>
      <c r="N8489" s="24">
        <f t="shared" si="660"/>
        <v>-3.4447499964208168</v>
      </c>
      <c r="O8489" t="str">
        <f t="shared" si="661"/>
        <v>NOTAS</v>
      </c>
      <c r="P8489" t="str">
        <f t="shared" si="662"/>
        <v>2025</v>
      </c>
      <c r="Q8489" t="str">
        <f t="shared" si="663"/>
        <v>06</v>
      </c>
      <c r="R8489" t="str">
        <f>+IFERROR(VLOOKUP(I8489, Listado!A:B, 2, FALSE()), "COMERCIALIZADORA INTERNACIONAL CARIBBEAN EXOTICS S A")</f>
        <v>PIEDRAHITA PEREZ MARIANA</v>
      </c>
      <c r="S8489" s="25">
        <f>+VLOOKUP(E8489, TC!A:D, 2, FALSE())</f>
        <v>4190.8999999999996</v>
      </c>
      <c r="T8489" t="str">
        <f t="shared" si="664"/>
        <v>EUR</v>
      </c>
    </row>
    <row r="8490" spans="1:20" ht="18.75" hidden="1" customHeight="1" x14ac:dyDescent="0.25">
      <c r="A8490" t="s">
        <v>3127</v>
      </c>
      <c r="B8490" t="s">
        <v>5</v>
      </c>
      <c r="C8490" t="s">
        <v>1970</v>
      </c>
      <c r="D8490" s="24">
        <v>2400</v>
      </c>
      <c r="E8490" t="s">
        <v>1755</v>
      </c>
      <c r="F8490" t="s">
        <v>1924</v>
      </c>
      <c r="G8490" t="s">
        <v>108</v>
      </c>
      <c r="H8490" t="s">
        <v>3177</v>
      </c>
      <c r="I8490" t="s">
        <v>1871</v>
      </c>
      <c r="J8490" t="s">
        <v>1919</v>
      </c>
      <c r="K8490" t="s">
        <v>1964</v>
      </c>
      <c r="L8490" s="24">
        <v>-1977</v>
      </c>
      <c r="M8490" s="25">
        <f>+VLOOKUP(E8490, TC!A:D, 4, FALSE())</f>
        <v>1.148249998806939</v>
      </c>
      <c r="N8490" s="24">
        <f t="shared" si="660"/>
        <v>-2270.0902476413185</v>
      </c>
      <c r="O8490" t="str">
        <f t="shared" si="661"/>
        <v>NOTAS</v>
      </c>
      <c r="P8490" t="str">
        <f t="shared" si="662"/>
        <v>2025</v>
      </c>
      <c r="Q8490" t="str">
        <f t="shared" si="663"/>
        <v>06</v>
      </c>
      <c r="R8490" t="str">
        <f>+IFERROR(VLOOKUP(I8490, Listado!A:B, 2, FALSE()), "COMERCIALIZADORA INTERNACIONAL CARIBBEAN EXOTICS S A")</f>
        <v>PIEDRAHITA PEREZ MARIANA</v>
      </c>
      <c r="S8490" s="25">
        <f>+VLOOKUP(E8490, TC!A:D, 2, FALSE())</f>
        <v>4190.8999999999996</v>
      </c>
      <c r="T8490" t="str">
        <f t="shared" si="664"/>
        <v>EUR</v>
      </c>
    </row>
    <row r="8491" spans="1:20" ht="18.75" hidden="1" customHeight="1" x14ac:dyDescent="0.25">
      <c r="A8491" t="s">
        <v>3127</v>
      </c>
      <c r="B8491" t="s">
        <v>5</v>
      </c>
      <c r="C8491" t="s">
        <v>1913</v>
      </c>
      <c r="D8491" s="24">
        <v>12160</v>
      </c>
      <c r="E8491" t="s">
        <v>1756</v>
      </c>
      <c r="F8491" t="s">
        <v>99</v>
      </c>
      <c r="G8491" t="s">
        <v>113</v>
      </c>
      <c r="I8491" t="s">
        <v>1858</v>
      </c>
      <c r="J8491" t="s">
        <v>1915</v>
      </c>
      <c r="K8491" t="s">
        <v>1920</v>
      </c>
      <c r="L8491" s="24">
        <v>1344000</v>
      </c>
      <c r="M8491" s="25">
        <f>+VLOOKUP(E8491, TC!A:D, 4, FALSE())</f>
        <v>1.1582499994034281</v>
      </c>
      <c r="N8491" s="24">
        <f t="shared" si="660"/>
        <v>1344000</v>
      </c>
      <c r="O8491" t="str">
        <f t="shared" si="661"/>
        <v>FACTURA</v>
      </c>
      <c r="P8491" t="str">
        <f t="shared" si="662"/>
        <v>2025</v>
      </c>
      <c r="Q8491" t="str">
        <f t="shared" si="663"/>
        <v>06</v>
      </c>
      <c r="R8491" t="str">
        <f>+IFERROR(VLOOKUP(I8491, Listado!A:B, 2, FALSE()), "COMERCIALIZADORA INTERNACIONAL CARIBBEAN EXOTICS S A")</f>
        <v>LONDOÑO ECHEVERRI ALEJANDRA</v>
      </c>
      <c r="S8491" s="25">
        <f>+VLOOKUP(E8491, TC!A:D, 2, FALSE())</f>
        <v>4190.6099999999997</v>
      </c>
      <c r="T8491" t="str">
        <f t="shared" si="664"/>
        <v>COP</v>
      </c>
    </row>
    <row r="8492" spans="1:20" ht="18.75" hidden="1" customHeight="1" x14ac:dyDescent="0.25">
      <c r="A8492" t="s">
        <v>3127</v>
      </c>
      <c r="B8492" t="s">
        <v>5</v>
      </c>
      <c r="C8492" t="s">
        <v>1913</v>
      </c>
      <c r="D8492" s="24">
        <v>12161</v>
      </c>
      <c r="E8492" t="s">
        <v>1756</v>
      </c>
      <c r="F8492" t="s">
        <v>99</v>
      </c>
      <c r="G8492" t="s">
        <v>113</v>
      </c>
      <c r="I8492" t="s">
        <v>1858</v>
      </c>
      <c r="J8492" t="s">
        <v>1915</v>
      </c>
      <c r="K8492" t="s">
        <v>1920</v>
      </c>
      <c r="L8492" s="24">
        <v>1344000</v>
      </c>
      <c r="M8492" s="25">
        <f>+VLOOKUP(E8492, TC!A:D, 4, FALSE())</f>
        <v>1.1582499994034281</v>
      </c>
      <c r="N8492" s="24">
        <f t="shared" si="660"/>
        <v>1344000</v>
      </c>
      <c r="O8492" t="str">
        <f t="shared" si="661"/>
        <v>FACTURA</v>
      </c>
      <c r="P8492" t="str">
        <f t="shared" si="662"/>
        <v>2025</v>
      </c>
      <c r="Q8492" t="str">
        <f t="shared" si="663"/>
        <v>06</v>
      </c>
      <c r="R8492" t="str">
        <f>+IFERROR(VLOOKUP(I8492, Listado!A:B, 2, FALSE()), "COMERCIALIZADORA INTERNACIONAL CARIBBEAN EXOTICS S A")</f>
        <v>LONDOÑO ECHEVERRI ALEJANDRA</v>
      </c>
      <c r="S8492" s="25">
        <f>+VLOOKUP(E8492, TC!A:D, 2, FALSE())</f>
        <v>4190.6099999999997</v>
      </c>
      <c r="T8492" t="str">
        <f t="shared" si="664"/>
        <v>COP</v>
      </c>
    </row>
    <row r="8493" spans="1:20" ht="18.75" hidden="1" customHeight="1" x14ac:dyDescent="0.25">
      <c r="A8493" t="s">
        <v>3127</v>
      </c>
      <c r="B8493" t="s">
        <v>5</v>
      </c>
      <c r="C8493" t="s">
        <v>1913</v>
      </c>
      <c r="D8493" s="24">
        <v>12162</v>
      </c>
      <c r="E8493" t="s">
        <v>1756</v>
      </c>
      <c r="F8493" t="s">
        <v>99</v>
      </c>
      <c r="G8493" t="s">
        <v>113</v>
      </c>
      <c r="I8493" t="s">
        <v>1859</v>
      </c>
      <c r="J8493" t="s">
        <v>1915</v>
      </c>
      <c r="K8493" t="s">
        <v>1916</v>
      </c>
      <c r="L8493" s="24">
        <v>4245600</v>
      </c>
      <c r="M8493" s="25">
        <f>+VLOOKUP(E8493, TC!A:D, 4, FALSE())</f>
        <v>1.1582499994034281</v>
      </c>
      <c r="N8493" s="24">
        <f t="shared" si="660"/>
        <v>4245600</v>
      </c>
      <c r="O8493" t="str">
        <f t="shared" si="661"/>
        <v>FACTURA</v>
      </c>
      <c r="P8493" t="str">
        <f t="shared" si="662"/>
        <v>2025</v>
      </c>
      <c r="Q8493" t="str">
        <f t="shared" si="663"/>
        <v>06</v>
      </c>
      <c r="R8493" t="str">
        <f>+IFERROR(VLOOKUP(I8493, Listado!A:B, 2, FALSE()), "COMERCIALIZADORA INTERNACIONAL CARIBBEAN EXOTICS S A")</f>
        <v>LONDOÑO ECHEVERRI ALEJANDRA</v>
      </c>
      <c r="S8493" s="25">
        <f>+VLOOKUP(E8493, TC!A:D, 2, FALSE())</f>
        <v>4190.6099999999997</v>
      </c>
      <c r="T8493" t="str">
        <f t="shared" si="664"/>
        <v>COP</v>
      </c>
    </row>
    <row r="8494" spans="1:20" ht="18.75" hidden="1" customHeight="1" x14ac:dyDescent="0.25">
      <c r="A8494" t="s">
        <v>3127</v>
      </c>
      <c r="B8494" t="s">
        <v>5</v>
      </c>
      <c r="C8494" t="s">
        <v>1970</v>
      </c>
      <c r="D8494" s="24">
        <v>2401</v>
      </c>
      <c r="E8494" t="s">
        <v>1756</v>
      </c>
      <c r="F8494" t="s">
        <v>99</v>
      </c>
      <c r="G8494" t="s">
        <v>1914</v>
      </c>
      <c r="H8494" t="s">
        <v>3178</v>
      </c>
      <c r="I8494" t="s">
        <v>2875</v>
      </c>
      <c r="J8494" t="s">
        <v>1915</v>
      </c>
      <c r="K8494" t="s">
        <v>107</v>
      </c>
      <c r="L8494" s="24">
        <v>-220000</v>
      </c>
      <c r="M8494" s="25">
        <f>+VLOOKUP(E8494, TC!A:D, 4, FALSE())</f>
        <v>1.1582499994034281</v>
      </c>
      <c r="N8494" s="24">
        <f t="shared" si="660"/>
        <v>-220000</v>
      </c>
      <c r="O8494" t="str">
        <f t="shared" si="661"/>
        <v>NOTAS</v>
      </c>
      <c r="P8494" t="str">
        <f t="shared" si="662"/>
        <v>2025</v>
      </c>
      <c r="Q8494" t="str">
        <f t="shared" si="663"/>
        <v>06</v>
      </c>
      <c r="R8494" t="str">
        <f>+IFERROR(VLOOKUP(I8494, Listado!A:B, 2, FALSE()), "COMERCIALIZADORA INTERNACIONAL CARIBBEAN EXOTICS S A")</f>
        <v>COMERCIALIZADORA INTERNACIONAL CARIBBEAN EXOTICS S A</v>
      </c>
      <c r="S8494" s="25">
        <f>+VLOOKUP(E8494, TC!A:D, 2, FALSE())</f>
        <v>4190.6099999999997</v>
      </c>
      <c r="T8494" t="str">
        <f t="shared" si="664"/>
        <v>COP</v>
      </c>
    </row>
    <row r="8495" spans="1:20" ht="18.75" hidden="1" customHeight="1" x14ac:dyDescent="0.25">
      <c r="A8495" t="s">
        <v>3127</v>
      </c>
      <c r="B8495" t="s">
        <v>5</v>
      </c>
      <c r="C8495" t="s">
        <v>1970</v>
      </c>
      <c r="D8495" s="24">
        <v>2401</v>
      </c>
      <c r="E8495" t="s">
        <v>1756</v>
      </c>
      <c r="F8495" t="s">
        <v>99</v>
      </c>
      <c r="G8495" t="s">
        <v>1914</v>
      </c>
      <c r="H8495" t="s">
        <v>3178</v>
      </c>
      <c r="I8495" t="s">
        <v>2875</v>
      </c>
      <c r="J8495" t="s">
        <v>1915</v>
      </c>
      <c r="K8495" t="s">
        <v>111</v>
      </c>
      <c r="L8495" s="24">
        <v>-1400000</v>
      </c>
      <c r="M8495" s="25">
        <f>+VLOOKUP(E8495, TC!A:D, 4, FALSE())</f>
        <v>1.1582499994034281</v>
      </c>
      <c r="N8495" s="24">
        <f t="shared" si="660"/>
        <v>-1400000</v>
      </c>
      <c r="O8495" t="str">
        <f t="shared" si="661"/>
        <v>NOTAS</v>
      </c>
      <c r="P8495" t="str">
        <f t="shared" si="662"/>
        <v>2025</v>
      </c>
      <c r="Q8495" t="str">
        <f t="shared" si="663"/>
        <v>06</v>
      </c>
      <c r="R8495" t="str">
        <f>+IFERROR(VLOOKUP(I8495, Listado!A:B, 2, FALSE()), "COMERCIALIZADORA INTERNACIONAL CARIBBEAN EXOTICS S A")</f>
        <v>COMERCIALIZADORA INTERNACIONAL CARIBBEAN EXOTICS S A</v>
      </c>
      <c r="S8495" s="25">
        <f>+VLOOKUP(E8495, TC!A:D, 2, FALSE())</f>
        <v>4190.6099999999997</v>
      </c>
      <c r="T8495" t="str">
        <f t="shared" si="664"/>
        <v>COP</v>
      </c>
    </row>
    <row r="8496" spans="1:20" ht="18.75" hidden="1" customHeight="1" x14ac:dyDescent="0.25">
      <c r="A8496" t="s">
        <v>3127</v>
      </c>
      <c r="B8496" t="s">
        <v>5</v>
      </c>
      <c r="C8496" t="s">
        <v>1913</v>
      </c>
      <c r="D8496" s="24">
        <v>12163</v>
      </c>
      <c r="E8496" t="s">
        <v>1756</v>
      </c>
      <c r="F8496" t="s">
        <v>99</v>
      </c>
      <c r="G8496" t="s">
        <v>1914</v>
      </c>
      <c r="H8496" t="s">
        <v>2621</v>
      </c>
      <c r="I8496" t="s">
        <v>2492</v>
      </c>
      <c r="J8496" t="s">
        <v>1915</v>
      </c>
      <c r="K8496" t="s">
        <v>107</v>
      </c>
      <c r="L8496" s="24">
        <v>220000</v>
      </c>
      <c r="M8496" s="25">
        <f>+VLOOKUP(E8496, TC!A:D, 4, FALSE())</f>
        <v>1.1582499994034281</v>
      </c>
      <c r="N8496" s="24">
        <f t="shared" si="660"/>
        <v>220000</v>
      </c>
      <c r="O8496" t="str">
        <f t="shared" si="661"/>
        <v>FACTURA</v>
      </c>
      <c r="P8496" t="str">
        <f t="shared" si="662"/>
        <v>2025</v>
      </c>
      <c r="Q8496" t="str">
        <f t="shared" si="663"/>
        <v>06</v>
      </c>
      <c r="R8496" t="str">
        <f>+IFERROR(VLOOKUP(I8496, Listado!A:B, 2, FALSE()), "COMERCIALIZADORA INTERNACIONAL CARIBBEAN EXOTICS S A")</f>
        <v>COMERCIALIZADORA INTERNACIONAL CARIBBEAN EXOTICS S A</v>
      </c>
      <c r="S8496" s="25">
        <f>+VLOOKUP(E8496, TC!A:D, 2, FALSE())</f>
        <v>4190.6099999999997</v>
      </c>
      <c r="T8496" t="str">
        <f t="shared" si="664"/>
        <v>COP</v>
      </c>
    </row>
    <row r="8497" spans="1:20" ht="18.75" hidden="1" customHeight="1" x14ac:dyDescent="0.25">
      <c r="A8497" t="s">
        <v>3127</v>
      </c>
      <c r="B8497" t="s">
        <v>5</v>
      </c>
      <c r="C8497" t="s">
        <v>1913</v>
      </c>
      <c r="D8497" s="24">
        <v>12163</v>
      </c>
      <c r="E8497" t="s">
        <v>1756</v>
      </c>
      <c r="F8497" t="s">
        <v>99</v>
      </c>
      <c r="G8497" t="s">
        <v>1914</v>
      </c>
      <c r="H8497" t="s">
        <v>2621</v>
      </c>
      <c r="I8497" t="s">
        <v>2492</v>
      </c>
      <c r="J8497" t="s">
        <v>1915</v>
      </c>
      <c r="K8497" t="s">
        <v>111</v>
      </c>
      <c r="L8497" s="24">
        <v>1400000</v>
      </c>
      <c r="M8497" s="25">
        <f>+VLOOKUP(E8497, TC!A:D, 4, FALSE())</f>
        <v>1.1582499994034281</v>
      </c>
      <c r="N8497" s="24">
        <f t="shared" si="660"/>
        <v>1400000</v>
      </c>
      <c r="O8497" t="str">
        <f t="shared" si="661"/>
        <v>FACTURA</v>
      </c>
      <c r="P8497" t="str">
        <f t="shared" si="662"/>
        <v>2025</v>
      </c>
      <c r="Q8497" t="str">
        <f t="shared" si="663"/>
        <v>06</v>
      </c>
      <c r="R8497" t="str">
        <f>+IFERROR(VLOOKUP(I8497, Listado!A:B, 2, FALSE()), "COMERCIALIZADORA INTERNACIONAL CARIBBEAN EXOTICS S A")</f>
        <v>COMERCIALIZADORA INTERNACIONAL CARIBBEAN EXOTICS S A</v>
      </c>
      <c r="S8497" s="25">
        <f>+VLOOKUP(E8497, TC!A:D, 2, FALSE())</f>
        <v>4190.6099999999997</v>
      </c>
      <c r="T8497" t="str">
        <f t="shared" si="664"/>
        <v>COP</v>
      </c>
    </row>
    <row r="8498" spans="1:20" ht="18.75" hidden="1" customHeight="1" x14ac:dyDescent="0.25">
      <c r="A8498" t="s">
        <v>3127</v>
      </c>
      <c r="B8498" t="s">
        <v>5</v>
      </c>
      <c r="C8498" t="s">
        <v>1913</v>
      </c>
      <c r="D8498" s="24">
        <v>12164</v>
      </c>
      <c r="E8498" t="s">
        <v>1756</v>
      </c>
      <c r="F8498" t="s">
        <v>99</v>
      </c>
      <c r="G8498" t="s">
        <v>1914</v>
      </c>
      <c r="H8498" t="s">
        <v>3179</v>
      </c>
      <c r="I8498" t="s">
        <v>1921</v>
      </c>
      <c r="J8498" t="s">
        <v>1915</v>
      </c>
      <c r="K8498" t="s">
        <v>1922</v>
      </c>
      <c r="L8498" s="24">
        <v>111310</v>
      </c>
      <c r="M8498" s="25">
        <f>+VLOOKUP(E8498, TC!A:D, 4, FALSE())</f>
        <v>1.1582499994034281</v>
      </c>
      <c r="N8498" s="24">
        <f t="shared" si="660"/>
        <v>111310</v>
      </c>
      <c r="O8498" t="str">
        <f t="shared" si="661"/>
        <v>FACTURA</v>
      </c>
      <c r="P8498" t="str">
        <f t="shared" si="662"/>
        <v>2025</v>
      </c>
      <c r="Q8498" t="str">
        <f t="shared" si="663"/>
        <v>06</v>
      </c>
      <c r="R8498" t="str">
        <f>+IFERROR(VLOOKUP(I8498, Listado!A:B, 2, FALSE()), "COMERCIALIZADORA INTERNACIONAL CARIBBEAN EXOTICS S A")</f>
        <v>COMERCIALIZADORA INTERNACIONAL CARIBBEAN EXOTICS S A</v>
      </c>
      <c r="S8498" s="25">
        <f>+VLOOKUP(E8498, TC!A:D, 2, FALSE())</f>
        <v>4190.6099999999997</v>
      </c>
      <c r="T8498" t="str">
        <f t="shared" si="664"/>
        <v>COP</v>
      </c>
    </row>
    <row r="8499" spans="1:20" ht="18.75" hidden="1" customHeight="1" x14ac:dyDescent="0.25">
      <c r="A8499" t="s">
        <v>3127</v>
      </c>
      <c r="B8499" t="s">
        <v>1923</v>
      </c>
      <c r="C8499" t="s">
        <v>1913</v>
      </c>
      <c r="D8499" s="24">
        <v>6086</v>
      </c>
      <c r="E8499" t="s">
        <v>1756</v>
      </c>
      <c r="F8499" t="s">
        <v>128</v>
      </c>
      <c r="G8499" t="s">
        <v>112</v>
      </c>
      <c r="H8499" t="s">
        <v>3180</v>
      </c>
      <c r="I8499" t="s">
        <v>1870</v>
      </c>
      <c r="J8499" t="s">
        <v>1930</v>
      </c>
      <c r="K8499" t="s">
        <v>1928</v>
      </c>
      <c r="L8499" s="24">
        <v>1365.4</v>
      </c>
      <c r="M8499" s="25">
        <f>+VLOOKUP(E8499, TC!A:D, 4, FALSE())</f>
        <v>1.1582499994034281</v>
      </c>
      <c r="N8499" s="24">
        <f t="shared" si="660"/>
        <v>1365.4</v>
      </c>
      <c r="O8499" t="str">
        <f t="shared" si="661"/>
        <v>FACTURA</v>
      </c>
      <c r="P8499" t="str">
        <f t="shared" si="662"/>
        <v>2025</v>
      </c>
      <c r="Q8499" t="str">
        <f t="shared" si="663"/>
        <v>06</v>
      </c>
      <c r="R8499" t="str">
        <f>+IFERROR(VLOOKUP(I8499, Listado!A:B, 2, FALSE()), "COMERCIALIZADORA INTERNACIONAL CARIBBEAN EXOTICS S A")</f>
        <v>HINCAPIE CONTRERAS ERIKA STEFANIA</v>
      </c>
      <c r="S8499" s="25">
        <f>+VLOOKUP(E8499, TC!A:D, 2, FALSE())</f>
        <v>4190.6099999999997</v>
      </c>
      <c r="T8499" t="str">
        <f t="shared" si="664"/>
        <v>USD</v>
      </c>
    </row>
    <row r="8500" spans="1:20" ht="18.75" hidden="1" customHeight="1" x14ac:dyDescent="0.25">
      <c r="A8500" t="s">
        <v>3127</v>
      </c>
      <c r="B8500" t="s">
        <v>1923</v>
      </c>
      <c r="C8500" t="s">
        <v>1913</v>
      </c>
      <c r="D8500" s="24">
        <v>6086</v>
      </c>
      <c r="E8500" t="s">
        <v>1756</v>
      </c>
      <c r="F8500" t="s">
        <v>128</v>
      </c>
      <c r="G8500" t="s">
        <v>112</v>
      </c>
      <c r="H8500" t="s">
        <v>3180</v>
      </c>
      <c r="I8500" t="s">
        <v>1870</v>
      </c>
      <c r="J8500" t="s">
        <v>1930</v>
      </c>
      <c r="K8500" t="s">
        <v>1937</v>
      </c>
      <c r="L8500" s="24">
        <v>2040</v>
      </c>
      <c r="M8500" s="25">
        <f>+VLOOKUP(E8500, TC!A:D, 4, FALSE())</f>
        <v>1.1582499994034281</v>
      </c>
      <c r="N8500" s="24">
        <f t="shared" si="660"/>
        <v>2040</v>
      </c>
      <c r="O8500" t="str">
        <f t="shared" si="661"/>
        <v>FACTURA</v>
      </c>
      <c r="P8500" t="str">
        <f t="shared" si="662"/>
        <v>2025</v>
      </c>
      <c r="Q8500" t="str">
        <f t="shared" si="663"/>
        <v>06</v>
      </c>
      <c r="R8500" t="str">
        <f>+IFERROR(VLOOKUP(I8500, Listado!A:B, 2, FALSE()), "COMERCIALIZADORA INTERNACIONAL CARIBBEAN EXOTICS S A")</f>
        <v>HINCAPIE CONTRERAS ERIKA STEFANIA</v>
      </c>
      <c r="S8500" s="25">
        <f>+VLOOKUP(E8500, TC!A:D, 2, FALSE())</f>
        <v>4190.6099999999997</v>
      </c>
      <c r="T8500" t="str">
        <f t="shared" si="664"/>
        <v>USD</v>
      </c>
    </row>
    <row r="8501" spans="1:20" ht="18.75" hidden="1" customHeight="1" x14ac:dyDescent="0.25">
      <c r="A8501" t="s">
        <v>3127</v>
      </c>
      <c r="B8501" t="s">
        <v>1923</v>
      </c>
      <c r="C8501" t="s">
        <v>1913</v>
      </c>
      <c r="D8501" s="24">
        <v>6086</v>
      </c>
      <c r="E8501" t="s">
        <v>1756</v>
      </c>
      <c r="F8501" t="s">
        <v>128</v>
      </c>
      <c r="G8501" t="s">
        <v>112</v>
      </c>
      <c r="H8501" t="s">
        <v>3180</v>
      </c>
      <c r="I8501" t="s">
        <v>1870</v>
      </c>
      <c r="J8501" t="s">
        <v>1930</v>
      </c>
      <c r="K8501" t="s">
        <v>1938</v>
      </c>
      <c r="L8501" s="24">
        <v>3186</v>
      </c>
      <c r="M8501" s="25">
        <f>+VLOOKUP(E8501, TC!A:D, 4, FALSE())</f>
        <v>1.1582499994034281</v>
      </c>
      <c r="N8501" s="24">
        <f t="shared" si="660"/>
        <v>3186</v>
      </c>
      <c r="O8501" t="str">
        <f t="shared" si="661"/>
        <v>FACTURA</v>
      </c>
      <c r="P8501" t="str">
        <f t="shared" si="662"/>
        <v>2025</v>
      </c>
      <c r="Q8501" t="str">
        <f t="shared" si="663"/>
        <v>06</v>
      </c>
      <c r="R8501" t="str">
        <f>+IFERROR(VLOOKUP(I8501, Listado!A:B, 2, FALSE()), "COMERCIALIZADORA INTERNACIONAL CARIBBEAN EXOTICS S A")</f>
        <v>HINCAPIE CONTRERAS ERIKA STEFANIA</v>
      </c>
      <c r="S8501" s="25">
        <f>+VLOOKUP(E8501, TC!A:D, 2, FALSE())</f>
        <v>4190.6099999999997</v>
      </c>
      <c r="T8501" t="str">
        <f t="shared" si="664"/>
        <v>USD</v>
      </c>
    </row>
    <row r="8502" spans="1:20" ht="18.75" hidden="1" customHeight="1" x14ac:dyDescent="0.25">
      <c r="A8502" t="s">
        <v>3127</v>
      </c>
      <c r="B8502" t="s">
        <v>5</v>
      </c>
      <c r="C8502" t="s">
        <v>1913</v>
      </c>
      <c r="D8502" s="24">
        <v>12165</v>
      </c>
      <c r="E8502" t="s">
        <v>1756</v>
      </c>
      <c r="F8502" t="s">
        <v>1924</v>
      </c>
      <c r="G8502" t="s">
        <v>108</v>
      </c>
      <c r="H8502" t="s">
        <v>3181</v>
      </c>
      <c r="I8502" t="s">
        <v>1875</v>
      </c>
      <c r="J8502" t="s">
        <v>1919</v>
      </c>
      <c r="K8502" t="s">
        <v>33</v>
      </c>
      <c r="L8502" s="24">
        <v>133.18819999999999</v>
      </c>
      <c r="M8502" s="25">
        <f>+VLOOKUP(E8502, TC!A:D, 4, FALSE())</f>
        <v>1.1582499994034281</v>
      </c>
      <c r="N8502" s="24">
        <f t="shared" si="660"/>
        <v>154.26523257054365</v>
      </c>
      <c r="O8502" t="str">
        <f t="shared" si="661"/>
        <v>FACTURA</v>
      </c>
      <c r="P8502" t="str">
        <f t="shared" si="662"/>
        <v>2025</v>
      </c>
      <c r="Q8502" t="str">
        <f t="shared" si="663"/>
        <v>06</v>
      </c>
      <c r="R8502" t="str">
        <f>+IFERROR(VLOOKUP(I8502, Listado!A:B, 2, FALSE()), "COMERCIALIZADORA INTERNACIONAL CARIBBEAN EXOTICS S A")</f>
        <v>PIEDRAHITA PEREZ MARIANA</v>
      </c>
      <c r="S8502" s="25">
        <f>+VLOOKUP(E8502, TC!A:D, 2, FALSE())</f>
        <v>4190.6099999999997</v>
      </c>
      <c r="T8502" t="str">
        <f t="shared" si="664"/>
        <v>EUR</v>
      </c>
    </row>
    <row r="8503" spans="1:20" ht="18.75" hidden="1" customHeight="1" x14ac:dyDescent="0.25">
      <c r="A8503" t="s">
        <v>3127</v>
      </c>
      <c r="B8503" t="s">
        <v>5</v>
      </c>
      <c r="C8503" t="s">
        <v>1913</v>
      </c>
      <c r="D8503" s="24">
        <v>12165</v>
      </c>
      <c r="E8503" t="s">
        <v>1756</v>
      </c>
      <c r="F8503" t="s">
        <v>1924</v>
      </c>
      <c r="G8503" t="s">
        <v>108</v>
      </c>
      <c r="H8503" t="s">
        <v>3181</v>
      </c>
      <c r="I8503" t="s">
        <v>1875</v>
      </c>
      <c r="J8503" t="s">
        <v>1919</v>
      </c>
      <c r="K8503" t="s">
        <v>33</v>
      </c>
      <c r="L8503" s="24">
        <v>1931.2289000000001</v>
      </c>
      <c r="M8503" s="25">
        <f>+VLOOKUP(E8503, TC!A:D, 4, FALSE())</f>
        <v>1.1582499994034281</v>
      </c>
      <c r="N8503" s="24">
        <f t="shared" si="660"/>
        <v>2236.8458722728833</v>
      </c>
      <c r="O8503" t="str">
        <f t="shared" si="661"/>
        <v>FACTURA</v>
      </c>
      <c r="P8503" t="str">
        <f t="shared" si="662"/>
        <v>2025</v>
      </c>
      <c r="Q8503" t="str">
        <f t="shared" si="663"/>
        <v>06</v>
      </c>
      <c r="R8503" t="str">
        <f>+IFERROR(VLOOKUP(I8503, Listado!A:B, 2, FALSE()), "COMERCIALIZADORA INTERNACIONAL CARIBBEAN EXOTICS S A")</f>
        <v>PIEDRAHITA PEREZ MARIANA</v>
      </c>
      <c r="S8503" s="25">
        <f>+VLOOKUP(E8503, TC!A:D, 2, FALSE())</f>
        <v>4190.6099999999997</v>
      </c>
      <c r="T8503" t="str">
        <f t="shared" si="664"/>
        <v>EUR</v>
      </c>
    </row>
    <row r="8504" spans="1:20" ht="18.75" hidden="1" customHeight="1" x14ac:dyDescent="0.25">
      <c r="A8504" t="s">
        <v>3127</v>
      </c>
      <c r="B8504" t="s">
        <v>5</v>
      </c>
      <c r="C8504" t="s">
        <v>1913</v>
      </c>
      <c r="D8504" s="24">
        <v>12165</v>
      </c>
      <c r="E8504" t="s">
        <v>1756</v>
      </c>
      <c r="F8504" t="s">
        <v>1924</v>
      </c>
      <c r="G8504" t="s">
        <v>108</v>
      </c>
      <c r="H8504" t="s">
        <v>3181</v>
      </c>
      <c r="I8504" t="s">
        <v>1875</v>
      </c>
      <c r="J8504" t="s">
        <v>1919</v>
      </c>
      <c r="K8504" t="s">
        <v>33</v>
      </c>
      <c r="L8504" s="24">
        <v>125.3536</v>
      </c>
      <c r="M8504" s="25">
        <f>+VLOOKUP(E8504, TC!A:D, 4, FALSE())</f>
        <v>1.1582499994034281</v>
      </c>
      <c r="N8504" s="24">
        <f t="shared" si="660"/>
        <v>145.19080712521756</v>
      </c>
      <c r="O8504" t="str">
        <f t="shared" si="661"/>
        <v>FACTURA</v>
      </c>
      <c r="P8504" t="str">
        <f t="shared" si="662"/>
        <v>2025</v>
      </c>
      <c r="Q8504" t="str">
        <f t="shared" si="663"/>
        <v>06</v>
      </c>
      <c r="R8504" t="str">
        <f>+IFERROR(VLOOKUP(I8504, Listado!A:B, 2, FALSE()), "COMERCIALIZADORA INTERNACIONAL CARIBBEAN EXOTICS S A")</f>
        <v>PIEDRAHITA PEREZ MARIANA</v>
      </c>
      <c r="S8504" s="25">
        <f>+VLOOKUP(E8504, TC!A:D, 2, FALSE())</f>
        <v>4190.6099999999997</v>
      </c>
      <c r="T8504" t="str">
        <f t="shared" si="664"/>
        <v>EUR</v>
      </c>
    </row>
    <row r="8505" spans="1:20" ht="18.75" hidden="1" customHeight="1" x14ac:dyDescent="0.25">
      <c r="A8505" t="s">
        <v>3127</v>
      </c>
      <c r="B8505" t="s">
        <v>5</v>
      </c>
      <c r="C8505" t="s">
        <v>1913</v>
      </c>
      <c r="D8505" s="24">
        <v>12165</v>
      </c>
      <c r="E8505" t="s">
        <v>1756</v>
      </c>
      <c r="F8505" t="s">
        <v>1924</v>
      </c>
      <c r="G8505" t="s">
        <v>108</v>
      </c>
      <c r="H8505" t="s">
        <v>3181</v>
      </c>
      <c r="I8505" t="s">
        <v>1875</v>
      </c>
      <c r="J8505" t="s">
        <v>1919</v>
      </c>
      <c r="K8505" t="s">
        <v>33</v>
      </c>
      <c r="L8505" s="24">
        <v>62.6768</v>
      </c>
      <c r="M8505" s="25">
        <f>+VLOOKUP(E8505, TC!A:D, 4, FALSE())</f>
        <v>1.1582499994034281</v>
      </c>
      <c r="N8505" s="24">
        <f t="shared" si="660"/>
        <v>72.59540356260878</v>
      </c>
      <c r="O8505" t="str">
        <f t="shared" si="661"/>
        <v>FACTURA</v>
      </c>
      <c r="P8505" t="str">
        <f t="shared" si="662"/>
        <v>2025</v>
      </c>
      <c r="Q8505" t="str">
        <f t="shared" si="663"/>
        <v>06</v>
      </c>
      <c r="R8505" t="str">
        <f>+IFERROR(VLOOKUP(I8505, Listado!A:B, 2, FALSE()), "COMERCIALIZADORA INTERNACIONAL CARIBBEAN EXOTICS S A")</f>
        <v>PIEDRAHITA PEREZ MARIANA</v>
      </c>
      <c r="S8505" s="25">
        <f>+VLOOKUP(E8505, TC!A:D, 2, FALSE())</f>
        <v>4190.6099999999997</v>
      </c>
      <c r="T8505" t="str">
        <f t="shared" si="664"/>
        <v>EUR</v>
      </c>
    </row>
    <row r="8506" spans="1:20" ht="18.75" hidden="1" customHeight="1" x14ac:dyDescent="0.25">
      <c r="A8506" t="s">
        <v>3127</v>
      </c>
      <c r="B8506" t="s">
        <v>5</v>
      </c>
      <c r="C8506" t="s">
        <v>1913</v>
      </c>
      <c r="D8506" s="24">
        <v>12165</v>
      </c>
      <c r="E8506" t="s">
        <v>1756</v>
      </c>
      <c r="F8506" t="s">
        <v>1924</v>
      </c>
      <c r="G8506" t="s">
        <v>108</v>
      </c>
      <c r="H8506" t="s">
        <v>3181</v>
      </c>
      <c r="I8506" t="s">
        <v>1875</v>
      </c>
      <c r="J8506" t="s">
        <v>1919</v>
      </c>
      <c r="K8506" t="s">
        <v>33</v>
      </c>
      <c r="L8506" s="24">
        <v>78.346000000000004</v>
      </c>
      <c r="M8506" s="25">
        <f>+VLOOKUP(E8506, TC!A:D, 4, FALSE())</f>
        <v>1.1582499994034281</v>
      </c>
      <c r="N8506" s="24">
        <f t="shared" si="660"/>
        <v>90.744254453260979</v>
      </c>
      <c r="O8506" t="str">
        <f t="shared" si="661"/>
        <v>FACTURA</v>
      </c>
      <c r="P8506" t="str">
        <f t="shared" si="662"/>
        <v>2025</v>
      </c>
      <c r="Q8506" t="str">
        <f t="shared" si="663"/>
        <v>06</v>
      </c>
      <c r="R8506" t="str">
        <f>+IFERROR(VLOOKUP(I8506, Listado!A:B, 2, FALSE()), "COMERCIALIZADORA INTERNACIONAL CARIBBEAN EXOTICS S A")</f>
        <v>PIEDRAHITA PEREZ MARIANA</v>
      </c>
      <c r="S8506" s="25">
        <f>+VLOOKUP(E8506, TC!A:D, 2, FALSE())</f>
        <v>4190.6099999999997</v>
      </c>
      <c r="T8506" t="str">
        <f t="shared" si="664"/>
        <v>EUR</v>
      </c>
    </row>
    <row r="8507" spans="1:20" ht="18.75" hidden="1" customHeight="1" x14ac:dyDescent="0.25">
      <c r="A8507" t="s">
        <v>3127</v>
      </c>
      <c r="B8507" t="s">
        <v>5</v>
      </c>
      <c r="C8507" t="s">
        <v>1913</v>
      </c>
      <c r="D8507" s="24">
        <v>12165</v>
      </c>
      <c r="E8507" t="s">
        <v>1756</v>
      </c>
      <c r="F8507" t="s">
        <v>1924</v>
      </c>
      <c r="G8507" t="s">
        <v>108</v>
      </c>
      <c r="H8507" t="s">
        <v>3181</v>
      </c>
      <c r="I8507" t="s">
        <v>1875</v>
      </c>
      <c r="J8507" t="s">
        <v>1919</v>
      </c>
      <c r="K8507" t="s">
        <v>33</v>
      </c>
      <c r="L8507" s="24">
        <v>117.51900000000001</v>
      </c>
      <c r="M8507" s="25">
        <f>+VLOOKUP(E8507, TC!A:D, 4, FALSE())</f>
        <v>1.1582499994034281</v>
      </c>
      <c r="N8507" s="24">
        <f t="shared" si="660"/>
        <v>136.11638167989148</v>
      </c>
      <c r="O8507" t="str">
        <f t="shared" si="661"/>
        <v>FACTURA</v>
      </c>
      <c r="P8507" t="str">
        <f t="shared" si="662"/>
        <v>2025</v>
      </c>
      <c r="Q8507" t="str">
        <f t="shared" si="663"/>
        <v>06</v>
      </c>
      <c r="R8507" t="str">
        <f>+IFERROR(VLOOKUP(I8507, Listado!A:B, 2, FALSE()), "COMERCIALIZADORA INTERNACIONAL CARIBBEAN EXOTICS S A")</f>
        <v>PIEDRAHITA PEREZ MARIANA</v>
      </c>
      <c r="S8507" s="25">
        <f>+VLOOKUP(E8507, TC!A:D, 2, FALSE())</f>
        <v>4190.6099999999997</v>
      </c>
      <c r="T8507" t="str">
        <f t="shared" si="664"/>
        <v>EUR</v>
      </c>
    </row>
    <row r="8508" spans="1:20" ht="18.75" hidden="1" customHeight="1" x14ac:dyDescent="0.25">
      <c r="A8508" t="s">
        <v>3127</v>
      </c>
      <c r="B8508" t="s">
        <v>5</v>
      </c>
      <c r="C8508" t="s">
        <v>1913</v>
      </c>
      <c r="D8508" s="24">
        <v>12165</v>
      </c>
      <c r="E8508" t="s">
        <v>1756</v>
      </c>
      <c r="F8508" t="s">
        <v>1924</v>
      </c>
      <c r="G8508" t="s">
        <v>108</v>
      </c>
      <c r="H8508" t="s">
        <v>3181</v>
      </c>
      <c r="I8508" t="s">
        <v>1875</v>
      </c>
      <c r="J8508" t="s">
        <v>1919</v>
      </c>
      <c r="K8508" t="s">
        <v>33</v>
      </c>
      <c r="L8508" s="24">
        <v>450.48950000000002</v>
      </c>
      <c r="M8508" s="25">
        <f>+VLOOKUP(E8508, TC!A:D, 4, FALSE())</f>
        <v>1.1582499994034281</v>
      </c>
      <c r="N8508" s="24">
        <f t="shared" si="660"/>
        <v>521.77946310625066</v>
      </c>
      <c r="O8508" t="str">
        <f t="shared" si="661"/>
        <v>FACTURA</v>
      </c>
      <c r="P8508" t="str">
        <f t="shared" si="662"/>
        <v>2025</v>
      </c>
      <c r="Q8508" t="str">
        <f t="shared" si="663"/>
        <v>06</v>
      </c>
      <c r="R8508" t="str">
        <f>+IFERROR(VLOOKUP(I8508, Listado!A:B, 2, FALSE()), "COMERCIALIZADORA INTERNACIONAL CARIBBEAN EXOTICS S A")</f>
        <v>PIEDRAHITA PEREZ MARIANA</v>
      </c>
      <c r="S8508" s="25">
        <f>+VLOOKUP(E8508, TC!A:D, 2, FALSE())</f>
        <v>4190.6099999999997</v>
      </c>
      <c r="T8508" t="str">
        <f t="shared" si="664"/>
        <v>EUR</v>
      </c>
    </row>
    <row r="8509" spans="1:20" ht="18.75" hidden="1" customHeight="1" x14ac:dyDescent="0.25">
      <c r="A8509" t="s">
        <v>3127</v>
      </c>
      <c r="B8509" t="s">
        <v>5</v>
      </c>
      <c r="C8509" t="s">
        <v>1913</v>
      </c>
      <c r="D8509" s="24">
        <v>12165</v>
      </c>
      <c r="E8509" t="s">
        <v>1756</v>
      </c>
      <c r="F8509" t="s">
        <v>1924</v>
      </c>
      <c r="G8509" t="s">
        <v>108</v>
      </c>
      <c r="H8509" t="s">
        <v>3181</v>
      </c>
      <c r="I8509" t="s">
        <v>1875</v>
      </c>
      <c r="J8509" t="s">
        <v>1919</v>
      </c>
      <c r="K8509" t="s">
        <v>33</v>
      </c>
      <c r="L8509" s="24">
        <v>152.7747</v>
      </c>
      <c r="M8509" s="25">
        <f>+VLOOKUP(E8509, TC!A:D, 4, FALSE())</f>
        <v>1.1582499994034281</v>
      </c>
      <c r="N8509" s="24">
        <f t="shared" si="660"/>
        <v>176.95129618385891</v>
      </c>
      <c r="O8509" t="str">
        <f t="shared" si="661"/>
        <v>FACTURA</v>
      </c>
      <c r="P8509" t="str">
        <f t="shared" si="662"/>
        <v>2025</v>
      </c>
      <c r="Q8509" t="str">
        <f t="shared" si="663"/>
        <v>06</v>
      </c>
      <c r="R8509" t="str">
        <f>+IFERROR(VLOOKUP(I8509, Listado!A:B, 2, FALSE()), "COMERCIALIZADORA INTERNACIONAL CARIBBEAN EXOTICS S A")</f>
        <v>PIEDRAHITA PEREZ MARIANA</v>
      </c>
      <c r="S8509" s="25">
        <f>+VLOOKUP(E8509, TC!A:D, 2, FALSE())</f>
        <v>4190.6099999999997</v>
      </c>
      <c r="T8509" t="str">
        <f t="shared" si="664"/>
        <v>EUR</v>
      </c>
    </row>
    <row r="8510" spans="1:20" ht="18.75" hidden="1" customHeight="1" x14ac:dyDescent="0.25">
      <c r="A8510" t="s">
        <v>3127</v>
      </c>
      <c r="B8510" t="s">
        <v>5</v>
      </c>
      <c r="C8510" t="s">
        <v>1913</v>
      </c>
      <c r="D8510" s="24">
        <v>12165</v>
      </c>
      <c r="E8510" t="s">
        <v>1756</v>
      </c>
      <c r="F8510" t="s">
        <v>1924</v>
      </c>
      <c r="G8510" t="s">
        <v>108</v>
      </c>
      <c r="H8510" t="s">
        <v>3181</v>
      </c>
      <c r="I8510" t="s">
        <v>1875</v>
      </c>
      <c r="J8510" t="s">
        <v>1919</v>
      </c>
      <c r="K8510" t="s">
        <v>33</v>
      </c>
      <c r="L8510" s="24">
        <v>219.36879999999999</v>
      </c>
      <c r="M8510" s="25">
        <f>+VLOOKUP(E8510, TC!A:D, 4, FALSE())</f>
        <v>1.1582499994034281</v>
      </c>
      <c r="N8510" s="24">
        <f t="shared" si="660"/>
        <v>254.08391246913072</v>
      </c>
      <c r="O8510" t="str">
        <f t="shared" si="661"/>
        <v>FACTURA</v>
      </c>
      <c r="P8510" t="str">
        <f t="shared" si="662"/>
        <v>2025</v>
      </c>
      <c r="Q8510" t="str">
        <f t="shared" si="663"/>
        <v>06</v>
      </c>
      <c r="R8510" t="str">
        <f>+IFERROR(VLOOKUP(I8510, Listado!A:B, 2, FALSE()), "COMERCIALIZADORA INTERNACIONAL CARIBBEAN EXOTICS S A")</f>
        <v>PIEDRAHITA PEREZ MARIANA</v>
      </c>
      <c r="S8510" s="25">
        <f>+VLOOKUP(E8510, TC!A:D, 2, FALSE())</f>
        <v>4190.6099999999997</v>
      </c>
      <c r="T8510" t="str">
        <f t="shared" si="664"/>
        <v>EUR</v>
      </c>
    </row>
    <row r="8511" spans="1:20" ht="18.75" hidden="1" customHeight="1" x14ac:dyDescent="0.25">
      <c r="A8511" t="s">
        <v>3127</v>
      </c>
      <c r="B8511" t="s">
        <v>5</v>
      </c>
      <c r="C8511" t="s">
        <v>1913</v>
      </c>
      <c r="D8511" s="24">
        <v>12165</v>
      </c>
      <c r="E8511" t="s">
        <v>1756</v>
      </c>
      <c r="F8511" t="s">
        <v>1924</v>
      </c>
      <c r="G8511" t="s">
        <v>108</v>
      </c>
      <c r="H8511" t="s">
        <v>3181</v>
      </c>
      <c r="I8511" t="s">
        <v>1875</v>
      </c>
      <c r="J8511" t="s">
        <v>1919</v>
      </c>
      <c r="K8511" t="s">
        <v>33</v>
      </c>
      <c r="L8511" s="24">
        <v>19.586500000000001</v>
      </c>
      <c r="M8511" s="25">
        <f>+VLOOKUP(E8511, TC!A:D, 4, FALSE())</f>
        <v>1.1582499994034281</v>
      </c>
      <c r="N8511" s="24">
        <f t="shared" si="660"/>
        <v>22.686063613315245</v>
      </c>
      <c r="O8511" t="str">
        <f t="shared" si="661"/>
        <v>FACTURA</v>
      </c>
      <c r="P8511" t="str">
        <f t="shared" si="662"/>
        <v>2025</v>
      </c>
      <c r="Q8511" t="str">
        <f t="shared" si="663"/>
        <v>06</v>
      </c>
      <c r="R8511" t="str">
        <f>+IFERROR(VLOOKUP(I8511, Listado!A:B, 2, FALSE()), "COMERCIALIZADORA INTERNACIONAL CARIBBEAN EXOTICS S A")</f>
        <v>PIEDRAHITA PEREZ MARIANA</v>
      </c>
      <c r="S8511" s="25">
        <f>+VLOOKUP(E8511, TC!A:D, 2, FALSE())</f>
        <v>4190.6099999999997</v>
      </c>
      <c r="T8511" t="str">
        <f t="shared" si="664"/>
        <v>EUR</v>
      </c>
    </row>
    <row r="8512" spans="1:20" ht="18.75" hidden="1" customHeight="1" x14ac:dyDescent="0.25">
      <c r="A8512" t="s">
        <v>3127</v>
      </c>
      <c r="B8512" t="s">
        <v>5</v>
      </c>
      <c r="C8512" t="s">
        <v>1913</v>
      </c>
      <c r="D8512" s="24">
        <v>12165</v>
      </c>
      <c r="E8512" t="s">
        <v>1756</v>
      </c>
      <c r="F8512" t="s">
        <v>1924</v>
      </c>
      <c r="G8512" t="s">
        <v>108</v>
      </c>
      <c r="H8512" t="s">
        <v>3181</v>
      </c>
      <c r="I8512" t="s">
        <v>1875</v>
      </c>
      <c r="J8512" t="s">
        <v>1919</v>
      </c>
      <c r="K8512" t="s">
        <v>1959</v>
      </c>
      <c r="L8512" s="24">
        <v>900</v>
      </c>
      <c r="M8512" s="25">
        <f>+VLOOKUP(E8512, TC!A:D, 4, FALSE())</f>
        <v>1.1582499994034281</v>
      </c>
      <c r="N8512" s="24">
        <f t="shared" si="660"/>
        <v>1042.4249994630852</v>
      </c>
      <c r="O8512" t="str">
        <f t="shared" si="661"/>
        <v>FACTURA</v>
      </c>
      <c r="P8512" t="str">
        <f t="shared" si="662"/>
        <v>2025</v>
      </c>
      <c r="Q8512" t="str">
        <f t="shared" si="663"/>
        <v>06</v>
      </c>
      <c r="R8512" t="str">
        <f>+IFERROR(VLOOKUP(I8512, Listado!A:B, 2, FALSE()), "COMERCIALIZADORA INTERNACIONAL CARIBBEAN EXOTICS S A")</f>
        <v>PIEDRAHITA PEREZ MARIANA</v>
      </c>
      <c r="S8512" s="25">
        <f>+VLOOKUP(E8512, TC!A:D, 2, FALSE())</f>
        <v>4190.6099999999997</v>
      </c>
      <c r="T8512" t="str">
        <f t="shared" si="664"/>
        <v>EUR</v>
      </c>
    </row>
    <row r="8513" spans="1:20" ht="18.75" hidden="1" customHeight="1" x14ac:dyDescent="0.25">
      <c r="A8513" t="s">
        <v>3127</v>
      </c>
      <c r="B8513" t="s">
        <v>5</v>
      </c>
      <c r="C8513" t="s">
        <v>1913</v>
      </c>
      <c r="D8513" s="24">
        <v>12165</v>
      </c>
      <c r="E8513" t="s">
        <v>1756</v>
      </c>
      <c r="F8513" t="s">
        <v>1924</v>
      </c>
      <c r="G8513" t="s">
        <v>108</v>
      </c>
      <c r="H8513" t="s">
        <v>3181</v>
      </c>
      <c r="I8513" t="s">
        <v>1875</v>
      </c>
      <c r="J8513" t="s">
        <v>1919</v>
      </c>
      <c r="K8513" t="s">
        <v>1960</v>
      </c>
      <c r="L8513" s="24">
        <v>40.008000000000003</v>
      </c>
      <c r="M8513" s="25">
        <f>+VLOOKUP(E8513, TC!A:D, 4, FALSE())</f>
        <v>1.1582499994034281</v>
      </c>
      <c r="N8513" s="24">
        <f t="shared" si="660"/>
        <v>46.339265976132353</v>
      </c>
      <c r="O8513" t="str">
        <f t="shared" si="661"/>
        <v>FACTURA</v>
      </c>
      <c r="P8513" t="str">
        <f t="shared" si="662"/>
        <v>2025</v>
      </c>
      <c r="Q8513" t="str">
        <f t="shared" si="663"/>
        <v>06</v>
      </c>
      <c r="R8513" t="str">
        <f>+IFERROR(VLOOKUP(I8513, Listado!A:B, 2, FALSE()), "COMERCIALIZADORA INTERNACIONAL CARIBBEAN EXOTICS S A")</f>
        <v>PIEDRAHITA PEREZ MARIANA</v>
      </c>
      <c r="S8513" s="25">
        <f>+VLOOKUP(E8513, TC!A:D, 2, FALSE())</f>
        <v>4190.6099999999997</v>
      </c>
      <c r="T8513" t="str">
        <f t="shared" si="664"/>
        <v>EUR</v>
      </c>
    </row>
    <row r="8514" spans="1:20" ht="18.75" hidden="1" customHeight="1" x14ac:dyDescent="0.25">
      <c r="A8514" t="s">
        <v>3127</v>
      </c>
      <c r="B8514" t="s">
        <v>1923</v>
      </c>
      <c r="C8514" t="s">
        <v>1913</v>
      </c>
      <c r="D8514" s="24">
        <v>6087</v>
      </c>
      <c r="E8514" t="s">
        <v>1756</v>
      </c>
      <c r="F8514" t="s">
        <v>128</v>
      </c>
      <c r="G8514" t="s">
        <v>112</v>
      </c>
      <c r="H8514" t="s">
        <v>2909</v>
      </c>
      <c r="I8514" t="s">
        <v>1856</v>
      </c>
      <c r="J8514" t="s">
        <v>1930</v>
      </c>
      <c r="K8514" t="s">
        <v>1928</v>
      </c>
      <c r="L8514" s="24">
        <v>619.79</v>
      </c>
      <c r="M8514" s="25">
        <f>+VLOOKUP(E8514, TC!A:D, 4, FALSE())</f>
        <v>1.1582499994034281</v>
      </c>
      <c r="N8514" s="24">
        <f t="shared" ref="N8514:N8577" si="665">+IF(F8514="EUR", (M8514*L8514), IF(I8514="JUAN MATAS SAS", (L8514/S8514), L8514))</f>
        <v>619.79</v>
      </c>
      <c r="O8514" t="str">
        <f t="shared" ref="O8514:O8577" si="666">+IF(C8514="CFE", "FACTURA", IF(ISERROR(SEARCH("ANULA", H8514))=FALSE(), "ANULACIÓN FE", IF(ISERROR(SEARCH("CANCELLATION", H8514))=FALSE(), "ANULACIÓN FE", "NOTAS")))</f>
        <v>FACTURA</v>
      </c>
      <c r="P8514" t="str">
        <f t="shared" ref="P8514:P8577" si="667">+LEFT(E8514, 4)</f>
        <v>2025</v>
      </c>
      <c r="Q8514" t="str">
        <f t="shared" ref="Q8514:Q8577" si="668">+MID(E8514, 5, 2)</f>
        <v>06</v>
      </c>
      <c r="R8514" t="str">
        <f>+IFERROR(VLOOKUP(I8514, Listado!A:B, 2, FALSE()), "COMERCIALIZADORA INTERNACIONAL CARIBBEAN EXOTICS S A")</f>
        <v>HINCAPIE CONTRERAS ERIKA STEFANIA</v>
      </c>
      <c r="S8514" s="25">
        <f>+VLOOKUP(E8514, TC!A:D, 2, FALSE())</f>
        <v>4190.6099999999997</v>
      </c>
      <c r="T8514" t="str">
        <f t="shared" ref="T8514:T8577" si="669">+IF(I8514="JUAN MATAS SAS", "USD", F8514)</f>
        <v>USD</v>
      </c>
    </row>
    <row r="8515" spans="1:20" ht="18.75" hidden="1" customHeight="1" x14ac:dyDescent="0.25">
      <c r="A8515" t="s">
        <v>3127</v>
      </c>
      <c r="B8515" t="s">
        <v>1923</v>
      </c>
      <c r="C8515" t="s">
        <v>1913</v>
      </c>
      <c r="D8515" s="24">
        <v>6087</v>
      </c>
      <c r="E8515" t="s">
        <v>1756</v>
      </c>
      <c r="F8515" t="s">
        <v>128</v>
      </c>
      <c r="G8515" t="s">
        <v>112</v>
      </c>
      <c r="H8515" t="s">
        <v>2909</v>
      </c>
      <c r="I8515" t="s">
        <v>1856</v>
      </c>
      <c r="J8515" t="s">
        <v>1930</v>
      </c>
      <c r="K8515" t="s">
        <v>1935</v>
      </c>
      <c r="L8515" s="24">
        <v>2310</v>
      </c>
      <c r="M8515" s="25">
        <f>+VLOOKUP(E8515, TC!A:D, 4, FALSE())</f>
        <v>1.1582499994034281</v>
      </c>
      <c r="N8515" s="24">
        <f t="shared" si="665"/>
        <v>2310</v>
      </c>
      <c r="O8515" t="str">
        <f t="shared" si="666"/>
        <v>FACTURA</v>
      </c>
      <c r="P8515" t="str">
        <f t="shared" si="667"/>
        <v>2025</v>
      </c>
      <c r="Q8515" t="str">
        <f t="shared" si="668"/>
        <v>06</v>
      </c>
      <c r="R8515" t="str">
        <f>+IFERROR(VLOOKUP(I8515, Listado!A:B, 2, FALSE()), "COMERCIALIZADORA INTERNACIONAL CARIBBEAN EXOTICS S A")</f>
        <v>HINCAPIE CONTRERAS ERIKA STEFANIA</v>
      </c>
      <c r="S8515" s="25">
        <f>+VLOOKUP(E8515, TC!A:D, 2, FALSE())</f>
        <v>4190.6099999999997</v>
      </c>
      <c r="T8515" t="str">
        <f t="shared" si="669"/>
        <v>USD</v>
      </c>
    </row>
    <row r="8516" spans="1:20" ht="18.75" hidden="1" customHeight="1" x14ac:dyDescent="0.25">
      <c r="A8516" t="s">
        <v>3127</v>
      </c>
      <c r="B8516" t="s">
        <v>5</v>
      </c>
      <c r="C8516" t="s">
        <v>1913</v>
      </c>
      <c r="D8516" s="24">
        <v>12166</v>
      </c>
      <c r="E8516" t="s">
        <v>1756</v>
      </c>
      <c r="F8516" t="s">
        <v>128</v>
      </c>
      <c r="G8516" t="s">
        <v>110</v>
      </c>
      <c r="H8516" t="s">
        <v>3182</v>
      </c>
      <c r="I8516" t="s">
        <v>1852</v>
      </c>
      <c r="J8516" t="s">
        <v>1998</v>
      </c>
      <c r="K8516" t="s">
        <v>51</v>
      </c>
      <c r="L8516" s="24">
        <v>38059.008000000002</v>
      </c>
      <c r="M8516" s="25">
        <f>+VLOOKUP(E8516, TC!A:D, 4, FALSE())</f>
        <v>1.1582499994034281</v>
      </c>
      <c r="N8516" s="24">
        <f t="shared" si="665"/>
        <v>38059.008000000002</v>
      </c>
      <c r="O8516" t="str">
        <f t="shared" si="666"/>
        <v>FACTURA</v>
      </c>
      <c r="P8516" t="str">
        <f t="shared" si="667"/>
        <v>2025</v>
      </c>
      <c r="Q8516" t="str">
        <f t="shared" si="668"/>
        <v>06</v>
      </c>
      <c r="R8516" t="str">
        <f>+IFERROR(VLOOKUP(I8516, Listado!A:B, 2, FALSE()), "COMERCIALIZADORA INTERNACIONAL CARIBBEAN EXOTICS S A")</f>
        <v>PEREZ MEJIA MARIA PAULINA</v>
      </c>
      <c r="S8516" s="25">
        <f>+VLOOKUP(E8516, TC!A:D, 2, FALSE())</f>
        <v>4190.6099999999997</v>
      </c>
      <c r="T8516" t="str">
        <f t="shared" si="669"/>
        <v>USD</v>
      </c>
    </row>
    <row r="8517" spans="1:20" ht="18.75" hidden="1" customHeight="1" x14ac:dyDescent="0.25">
      <c r="A8517" t="s">
        <v>3127</v>
      </c>
      <c r="B8517" t="s">
        <v>5</v>
      </c>
      <c r="C8517" t="s">
        <v>1913</v>
      </c>
      <c r="D8517" s="24">
        <v>12166</v>
      </c>
      <c r="E8517" t="s">
        <v>1756</v>
      </c>
      <c r="F8517" t="s">
        <v>128</v>
      </c>
      <c r="G8517" t="s">
        <v>110</v>
      </c>
      <c r="H8517" t="s">
        <v>3182</v>
      </c>
      <c r="I8517" t="s">
        <v>1852</v>
      </c>
      <c r="J8517" t="s">
        <v>1998</v>
      </c>
      <c r="K8517" t="s">
        <v>44</v>
      </c>
      <c r="L8517" s="24">
        <v>6994.8</v>
      </c>
      <c r="M8517" s="25">
        <f>+VLOOKUP(E8517, TC!A:D, 4, FALSE())</f>
        <v>1.1582499994034281</v>
      </c>
      <c r="N8517" s="24">
        <f t="shared" si="665"/>
        <v>6994.8</v>
      </c>
      <c r="O8517" t="str">
        <f t="shared" si="666"/>
        <v>FACTURA</v>
      </c>
      <c r="P8517" t="str">
        <f t="shared" si="667"/>
        <v>2025</v>
      </c>
      <c r="Q8517" t="str">
        <f t="shared" si="668"/>
        <v>06</v>
      </c>
      <c r="R8517" t="str">
        <f>+IFERROR(VLOOKUP(I8517, Listado!A:B, 2, FALSE()), "COMERCIALIZADORA INTERNACIONAL CARIBBEAN EXOTICS S A")</f>
        <v>PEREZ MEJIA MARIA PAULINA</v>
      </c>
      <c r="S8517" s="25">
        <f>+VLOOKUP(E8517, TC!A:D, 2, FALSE())</f>
        <v>4190.6099999999997</v>
      </c>
      <c r="T8517" t="str">
        <f t="shared" si="669"/>
        <v>USD</v>
      </c>
    </row>
    <row r="8518" spans="1:20" ht="18.75" hidden="1" customHeight="1" x14ac:dyDescent="0.25">
      <c r="A8518" t="s">
        <v>3127</v>
      </c>
      <c r="B8518" t="s">
        <v>5</v>
      </c>
      <c r="C8518" t="s">
        <v>1913</v>
      </c>
      <c r="D8518" s="24">
        <v>12166</v>
      </c>
      <c r="E8518" t="s">
        <v>1756</v>
      </c>
      <c r="F8518" t="s">
        <v>128</v>
      </c>
      <c r="G8518" t="s">
        <v>110</v>
      </c>
      <c r="H8518" t="s">
        <v>3182</v>
      </c>
      <c r="I8518" t="s">
        <v>1852</v>
      </c>
      <c r="J8518" t="s">
        <v>1998</v>
      </c>
      <c r="K8518" t="s">
        <v>1959</v>
      </c>
      <c r="L8518" s="24">
        <v>2826.192</v>
      </c>
      <c r="M8518" s="25">
        <f>+VLOOKUP(E8518, TC!A:D, 4, FALSE())</f>
        <v>1.1582499994034281</v>
      </c>
      <c r="N8518" s="24">
        <f t="shared" si="665"/>
        <v>2826.192</v>
      </c>
      <c r="O8518" t="str">
        <f t="shared" si="666"/>
        <v>FACTURA</v>
      </c>
      <c r="P8518" t="str">
        <f t="shared" si="667"/>
        <v>2025</v>
      </c>
      <c r="Q8518" t="str">
        <f t="shared" si="668"/>
        <v>06</v>
      </c>
      <c r="R8518" t="str">
        <f>+IFERROR(VLOOKUP(I8518, Listado!A:B, 2, FALSE()), "COMERCIALIZADORA INTERNACIONAL CARIBBEAN EXOTICS S A")</f>
        <v>PEREZ MEJIA MARIA PAULINA</v>
      </c>
      <c r="S8518" s="25">
        <f>+VLOOKUP(E8518, TC!A:D, 2, FALSE())</f>
        <v>4190.6099999999997</v>
      </c>
      <c r="T8518" t="str">
        <f t="shared" si="669"/>
        <v>USD</v>
      </c>
    </row>
    <row r="8519" spans="1:20" ht="18.75" hidden="1" customHeight="1" x14ac:dyDescent="0.25">
      <c r="A8519" t="s">
        <v>3127</v>
      </c>
      <c r="B8519" t="s">
        <v>1923</v>
      </c>
      <c r="C8519" t="s">
        <v>1913</v>
      </c>
      <c r="D8519" s="24">
        <v>6088</v>
      </c>
      <c r="E8519" t="s">
        <v>1756</v>
      </c>
      <c r="F8519" t="s">
        <v>128</v>
      </c>
      <c r="G8519" t="s">
        <v>110</v>
      </c>
      <c r="H8519" t="s">
        <v>3183</v>
      </c>
      <c r="I8519" t="s">
        <v>1852</v>
      </c>
      <c r="J8519" t="s">
        <v>1998</v>
      </c>
      <c r="K8519" t="s">
        <v>3184</v>
      </c>
      <c r="L8519" s="24">
        <v>2319.12</v>
      </c>
      <c r="M8519" s="25">
        <f>+VLOOKUP(E8519, TC!A:D, 4, FALSE())</f>
        <v>1.1582499994034281</v>
      </c>
      <c r="N8519" s="24">
        <f t="shared" si="665"/>
        <v>2319.12</v>
      </c>
      <c r="O8519" t="str">
        <f t="shared" si="666"/>
        <v>FACTURA</v>
      </c>
      <c r="P8519" t="str">
        <f t="shared" si="667"/>
        <v>2025</v>
      </c>
      <c r="Q8519" t="str">
        <f t="shared" si="668"/>
        <v>06</v>
      </c>
      <c r="R8519" t="str">
        <f>+IFERROR(VLOOKUP(I8519, Listado!A:B, 2, FALSE()), "COMERCIALIZADORA INTERNACIONAL CARIBBEAN EXOTICS S A")</f>
        <v>PEREZ MEJIA MARIA PAULINA</v>
      </c>
      <c r="S8519" s="25">
        <f>+VLOOKUP(E8519, TC!A:D, 2, FALSE())</f>
        <v>4190.6099999999997</v>
      </c>
      <c r="T8519" t="str">
        <f t="shared" si="669"/>
        <v>USD</v>
      </c>
    </row>
    <row r="8520" spans="1:20" ht="18.75" hidden="1" customHeight="1" x14ac:dyDescent="0.25">
      <c r="A8520" t="s">
        <v>3127</v>
      </c>
      <c r="B8520" t="s">
        <v>1923</v>
      </c>
      <c r="C8520" t="s">
        <v>1913</v>
      </c>
      <c r="D8520" s="24">
        <v>6088</v>
      </c>
      <c r="E8520" t="s">
        <v>1756</v>
      </c>
      <c r="F8520" t="s">
        <v>128</v>
      </c>
      <c r="G8520" t="s">
        <v>110</v>
      </c>
      <c r="H8520" t="s">
        <v>3183</v>
      </c>
      <c r="I8520" t="s">
        <v>1852</v>
      </c>
      <c r="J8520" t="s">
        <v>1998</v>
      </c>
      <c r="K8520" t="s">
        <v>1928</v>
      </c>
      <c r="L8520" s="24">
        <v>1546.94</v>
      </c>
      <c r="M8520" s="25">
        <f>+VLOOKUP(E8520, TC!A:D, 4, FALSE())</f>
        <v>1.1582499994034281</v>
      </c>
      <c r="N8520" s="24">
        <f t="shared" si="665"/>
        <v>1546.94</v>
      </c>
      <c r="O8520" t="str">
        <f t="shared" si="666"/>
        <v>FACTURA</v>
      </c>
      <c r="P8520" t="str">
        <f t="shared" si="667"/>
        <v>2025</v>
      </c>
      <c r="Q8520" t="str">
        <f t="shared" si="668"/>
        <v>06</v>
      </c>
      <c r="R8520" t="str">
        <f>+IFERROR(VLOOKUP(I8520, Listado!A:B, 2, FALSE()), "COMERCIALIZADORA INTERNACIONAL CARIBBEAN EXOTICS S A")</f>
        <v>PEREZ MEJIA MARIA PAULINA</v>
      </c>
      <c r="S8520" s="25">
        <f>+VLOOKUP(E8520, TC!A:D, 2, FALSE())</f>
        <v>4190.6099999999997</v>
      </c>
      <c r="T8520" t="str">
        <f t="shared" si="669"/>
        <v>USD</v>
      </c>
    </row>
    <row r="8521" spans="1:20" ht="18.75" hidden="1" customHeight="1" x14ac:dyDescent="0.25">
      <c r="A8521" t="s">
        <v>3127</v>
      </c>
      <c r="B8521" t="s">
        <v>5</v>
      </c>
      <c r="C8521" t="s">
        <v>1913</v>
      </c>
      <c r="D8521" s="24">
        <v>12167</v>
      </c>
      <c r="E8521" t="s">
        <v>1756</v>
      </c>
      <c r="F8521" t="s">
        <v>99</v>
      </c>
      <c r="G8521" t="s">
        <v>1914</v>
      </c>
      <c r="I8521" t="s">
        <v>1841</v>
      </c>
      <c r="J8521" t="s">
        <v>1915</v>
      </c>
      <c r="K8521" t="s">
        <v>2022</v>
      </c>
      <c r="L8521" s="24">
        <v>285000</v>
      </c>
      <c r="M8521" s="25">
        <f>+VLOOKUP(E8521, TC!A:D, 4, FALSE())</f>
        <v>1.1582499994034281</v>
      </c>
      <c r="N8521" s="24">
        <f t="shared" si="665"/>
        <v>285000</v>
      </c>
      <c r="O8521" t="str">
        <f t="shared" si="666"/>
        <v>FACTURA</v>
      </c>
      <c r="P8521" t="str">
        <f t="shared" si="667"/>
        <v>2025</v>
      </c>
      <c r="Q8521" t="str">
        <f t="shared" si="668"/>
        <v>06</v>
      </c>
      <c r="R8521" t="str">
        <f>+IFERROR(VLOOKUP(I8521, Listado!A:B, 2, FALSE()), "COMERCIALIZADORA INTERNACIONAL CARIBBEAN EXOTICS S A")</f>
        <v>LONDOÑO ECHEVERRI ALEJANDRA</v>
      </c>
      <c r="S8521" s="25">
        <f>+VLOOKUP(E8521, TC!A:D, 2, FALSE())</f>
        <v>4190.6099999999997</v>
      </c>
      <c r="T8521" t="str">
        <f t="shared" si="669"/>
        <v>COP</v>
      </c>
    </row>
    <row r="8522" spans="1:20" ht="18.75" hidden="1" customHeight="1" x14ac:dyDescent="0.25">
      <c r="A8522" t="s">
        <v>3127</v>
      </c>
      <c r="B8522" t="s">
        <v>5</v>
      </c>
      <c r="C8522" t="s">
        <v>1913</v>
      </c>
      <c r="D8522" s="24">
        <v>12168</v>
      </c>
      <c r="E8522" t="s">
        <v>1756</v>
      </c>
      <c r="F8522" t="s">
        <v>99</v>
      </c>
      <c r="G8522" t="s">
        <v>1914</v>
      </c>
      <c r="I8522" t="s">
        <v>1841</v>
      </c>
      <c r="J8522" t="s">
        <v>1915</v>
      </c>
      <c r="K8522" t="s">
        <v>2022</v>
      </c>
      <c r="L8522" s="24">
        <v>63440</v>
      </c>
      <c r="M8522" s="25">
        <f>+VLOOKUP(E8522, TC!A:D, 4, FALSE())</f>
        <v>1.1582499994034281</v>
      </c>
      <c r="N8522" s="24">
        <f t="shared" si="665"/>
        <v>63440</v>
      </c>
      <c r="O8522" t="str">
        <f t="shared" si="666"/>
        <v>FACTURA</v>
      </c>
      <c r="P8522" t="str">
        <f t="shared" si="667"/>
        <v>2025</v>
      </c>
      <c r="Q8522" t="str">
        <f t="shared" si="668"/>
        <v>06</v>
      </c>
      <c r="R8522" t="str">
        <f>+IFERROR(VLOOKUP(I8522, Listado!A:B, 2, FALSE()), "COMERCIALIZADORA INTERNACIONAL CARIBBEAN EXOTICS S A")</f>
        <v>LONDOÑO ECHEVERRI ALEJANDRA</v>
      </c>
      <c r="S8522" s="25">
        <f>+VLOOKUP(E8522, TC!A:D, 2, FALSE())</f>
        <v>4190.6099999999997</v>
      </c>
      <c r="T8522" t="str">
        <f t="shared" si="669"/>
        <v>COP</v>
      </c>
    </row>
    <row r="8523" spans="1:20" ht="18.75" hidden="1" customHeight="1" x14ac:dyDescent="0.25">
      <c r="A8523" t="s">
        <v>3127</v>
      </c>
      <c r="B8523" t="s">
        <v>5</v>
      </c>
      <c r="C8523" t="s">
        <v>1913</v>
      </c>
      <c r="D8523" s="24">
        <v>12168</v>
      </c>
      <c r="E8523" t="s">
        <v>1756</v>
      </c>
      <c r="F8523" t="s">
        <v>99</v>
      </c>
      <c r="G8523" t="s">
        <v>1914</v>
      </c>
      <c r="I8523" t="s">
        <v>1841</v>
      </c>
      <c r="J8523" t="s">
        <v>1915</v>
      </c>
      <c r="K8523" t="s">
        <v>2022</v>
      </c>
      <c r="L8523" s="24">
        <v>483340</v>
      </c>
      <c r="M8523" s="25">
        <f>+VLOOKUP(E8523, TC!A:D, 4, FALSE())</f>
        <v>1.1582499994034281</v>
      </c>
      <c r="N8523" s="24">
        <f t="shared" si="665"/>
        <v>483340</v>
      </c>
      <c r="O8523" t="str">
        <f t="shared" si="666"/>
        <v>FACTURA</v>
      </c>
      <c r="P8523" t="str">
        <f t="shared" si="667"/>
        <v>2025</v>
      </c>
      <c r="Q8523" t="str">
        <f t="shared" si="668"/>
        <v>06</v>
      </c>
      <c r="R8523" t="str">
        <f>+IFERROR(VLOOKUP(I8523, Listado!A:B, 2, FALSE()), "COMERCIALIZADORA INTERNACIONAL CARIBBEAN EXOTICS S A")</f>
        <v>LONDOÑO ECHEVERRI ALEJANDRA</v>
      </c>
      <c r="S8523" s="25">
        <f>+VLOOKUP(E8523, TC!A:D, 2, FALSE())</f>
        <v>4190.6099999999997</v>
      </c>
      <c r="T8523" t="str">
        <f t="shared" si="669"/>
        <v>COP</v>
      </c>
    </row>
    <row r="8524" spans="1:20" ht="18.75" hidden="1" customHeight="1" x14ac:dyDescent="0.25">
      <c r="A8524" t="s">
        <v>3127</v>
      </c>
      <c r="B8524" t="s">
        <v>5</v>
      </c>
      <c r="C8524" t="s">
        <v>1913</v>
      </c>
      <c r="D8524" s="24">
        <v>12168</v>
      </c>
      <c r="E8524" t="s">
        <v>1756</v>
      </c>
      <c r="F8524" t="s">
        <v>99</v>
      </c>
      <c r="G8524" t="s">
        <v>1914</v>
      </c>
      <c r="I8524" t="s">
        <v>1841</v>
      </c>
      <c r="J8524" t="s">
        <v>1915</v>
      </c>
      <c r="K8524" t="s">
        <v>2022</v>
      </c>
      <c r="L8524" s="24">
        <v>117000</v>
      </c>
      <c r="M8524" s="25">
        <f>+VLOOKUP(E8524, TC!A:D, 4, FALSE())</f>
        <v>1.1582499994034281</v>
      </c>
      <c r="N8524" s="24">
        <f t="shared" si="665"/>
        <v>117000</v>
      </c>
      <c r="O8524" t="str">
        <f t="shared" si="666"/>
        <v>FACTURA</v>
      </c>
      <c r="P8524" t="str">
        <f t="shared" si="667"/>
        <v>2025</v>
      </c>
      <c r="Q8524" t="str">
        <f t="shared" si="668"/>
        <v>06</v>
      </c>
      <c r="R8524" t="str">
        <f>+IFERROR(VLOOKUP(I8524, Listado!A:B, 2, FALSE()), "COMERCIALIZADORA INTERNACIONAL CARIBBEAN EXOTICS S A")</f>
        <v>LONDOÑO ECHEVERRI ALEJANDRA</v>
      </c>
      <c r="S8524" s="25">
        <f>+VLOOKUP(E8524, TC!A:D, 2, FALSE())</f>
        <v>4190.6099999999997</v>
      </c>
      <c r="T8524" t="str">
        <f t="shared" si="669"/>
        <v>COP</v>
      </c>
    </row>
    <row r="8525" spans="1:20" ht="18.75" hidden="1" customHeight="1" x14ac:dyDescent="0.25">
      <c r="A8525" t="s">
        <v>3127</v>
      </c>
      <c r="B8525" t="s">
        <v>5</v>
      </c>
      <c r="C8525" t="s">
        <v>1913</v>
      </c>
      <c r="D8525" s="24">
        <v>12168</v>
      </c>
      <c r="E8525" t="s">
        <v>1756</v>
      </c>
      <c r="F8525" t="s">
        <v>99</v>
      </c>
      <c r="G8525" t="s">
        <v>1914</v>
      </c>
      <c r="I8525" t="s">
        <v>1841</v>
      </c>
      <c r="J8525" t="s">
        <v>1915</v>
      </c>
      <c r="K8525" t="s">
        <v>2022</v>
      </c>
      <c r="L8525" s="24">
        <v>37960</v>
      </c>
      <c r="M8525" s="25">
        <f>+VLOOKUP(E8525, TC!A:D, 4, FALSE())</f>
        <v>1.1582499994034281</v>
      </c>
      <c r="N8525" s="24">
        <f t="shared" si="665"/>
        <v>37960</v>
      </c>
      <c r="O8525" t="str">
        <f t="shared" si="666"/>
        <v>FACTURA</v>
      </c>
      <c r="P8525" t="str">
        <f t="shared" si="667"/>
        <v>2025</v>
      </c>
      <c r="Q8525" t="str">
        <f t="shared" si="668"/>
        <v>06</v>
      </c>
      <c r="R8525" t="str">
        <f>+IFERROR(VLOOKUP(I8525, Listado!A:B, 2, FALSE()), "COMERCIALIZADORA INTERNACIONAL CARIBBEAN EXOTICS S A")</f>
        <v>LONDOÑO ECHEVERRI ALEJANDRA</v>
      </c>
      <c r="S8525" s="25">
        <f>+VLOOKUP(E8525, TC!A:D, 2, FALSE())</f>
        <v>4190.6099999999997</v>
      </c>
      <c r="T8525" t="str">
        <f t="shared" si="669"/>
        <v>COP</v>
      </c>
    </row>
    <row r="8526" spans="1:20" ht="18.75" hidden="1" customHeight="1" x14ac:dyDescent="0.25">
      <c r="A8526" t="s">
        <v>3127</v>
      </c>
      <c r="B8526" t="s">
        <v>5</v>
      </c>
      <c r="C8526" t="s">
        <v>1913</v>
      </c>
      <c r="D8526" s="24">
        <v>12168</v>
      </c>
      <c r="E8526" t="s">
        <v>1756</v>
      </c>
      <c r="F8526" t="s">
        <v>99</v>
      </c>
      <c r="G8526" t="s">
        <v>1914</v>
      </c>
      <c r="I8526" t="s">
        <v>1841</v>
      </c>
      <c r="J8526" t="s">
        <v>1915</v>
      </c>
      <c r="K8526" t="s">
        <v>2022</v>
      </c>
      <c r="L8526" s="24">
        <v>14300</v>
      </c>
      <c r="M8526" s="25">
        <f>+VLOOKUP(E8526, TC!A:D, 4, FALSE())</f>
        <v>1.1582499994034281</v>
      </c>
      <c r="N8526" s="24">
        <f t="shared" si="665"/>
        <v>14300</v>
      </c>
      <c r="O8526" t="str">
        <f t="shared" si="666"/>
        <v>FACTURA</v>
      </c>
      <c r="P8526" t="str">
        <f t="shared" si="667"/>
        <v>2025</v>
      </c>
      <c r="Q8526" t="str">
        <f t="shared" si="668"/>
        <v>06</v>
      </c>
      <c r="R8526" t="str">
        <f>+IFERROR(VLOOKUP(I8526, Listado!A:B, 2, FALSE()), "COMERCIALIZADORA INTERNACIONAL CARIBBEAN EXOTICS S A")</f>
        <v>LONDOÑO ECHEVERRI ALEJANDRA</v>
      </c>
      <c r="S8526" s="25">
        <f>+VLOOKUP(E8526, TC!A:D, 2, FALSE())</f>
        <v>4190.6099999999997</v>
      </c>
      <c r="T8526" t="str">
        <f t="shared" si="669"/>
        <v>COP</v>
      </c>
    </row>
    <row r="8527" spans="1:20" ht="18.75" hidden="1" customHeight="1" x14ac:dyDescent="0.25">
      <c r="A8527" t="s">
        <v>3127</v>
      </c>
      <c r="B8527" t="s">
        <v>5</v>
      </c>
      <c r="C8527" t="s">
        <v>1913</v>
      </c>
      <c r="D8527" s="24">
        <v>12168</v>
      </c>
      <c r="E8527" t="s">
        <v>1756</v>
      </c>
      <c r="F8527" t="s">
        <v>99</v>
      </c>
      <c r="G8527" t="s">
        <v>1914</v>
      </c>
      <c r="I8527" t="s">
        <v>1841</v>
      </c>
      <c r="J8527" t="s">
        <v>1915</v>
      </c>
      <c r="K8527" t="s">
        <v>2022</v>
      </c>
      <c r="L8527" s="24">
        <v>15080</v>
      </c>
      <c r="M8527" s="25">
        <f>+VLOOKUP(E8527, TC!A:D, 4, FALSE())</f>
        <v>1.1582499994034281</v>
      </c>
      <c r="N8527" s="24">
        <f t="shared" si="665"/>
        <v>15080</v>
      </c>
      <c r="O8527" t="str">
        <f t="shared" si="666"/>
        <v>FACTURA</v>
      </c>
      <c r="P8527" t="str">
        <f t="shared" si="667"/>
        <v>2025</v>
      </c>
      <c r="Q8527" t="str">
        <f t="shared" si="668"/>
        <v>06</v>
      </c>
      <c r="R8527" t="str">
        <f>+IFERROR(VLOOKUP(I8527, Listado!A:B, 2, FALSE()), "COMERCIALIZADORA INTERNACIONAL CARIBBEAN EXOTICS S A")</f>
        <v>LONDOÑO ECHEVERRI ALEJANDRA</v>
      </c>
      <c r="S8527" s="25">
        <f>+VLOOKUP(E8527, TC!A:D, 2, FALSE())</f>
        <v>4190.6099999999997</v>
      </c>
      <c r="T8527" t="str">
        <f t="shared" si="669"/>
        <v>COP</v>
      </c>
    </row>
    <row r="8528" spans="1:20" ht="18.75" hidden="1" customHeight="1" x14ac:dyDescent="0.25">
      <c r="A8528" t="s">
        <v>3127</v>
      </c>
      <c r="B8528" t="s">
        <v>5</v>
      </c>
      <c r="C8528" t="s">
        <v>1913</v>
      </c>
      <c r="D8528" s="24">
        <v>12168</v>
      </c>
      <c r="E8528" t="s">
        <v>1756</v>
      </c>
      <c r="F8528" t="s">
        <v>99</v>
      </c>
      <c r="G8528" t="s">
        <v>1914</v>
      </c>
      <c r="I8528" t="s">
        <v>1841</v>
      </c>
      <c r="J8528" t="s">
        <v>1915</v>
      </c>
      <c r="K8528" t="s">
        <v>2022</v>
      </c>
      <c r="L8528" s="24">
        <v>27560</v>
      </c>
      <c r="M8528" s="25">
        <f>+VLOOKUP(E8528, TC!A:D, 4, FALSE())</f>
        <v>1.1582499994034281</v>
      </c>
      <c r="N8528" s="24">
        <f t="shared" si="665"/>
        <v>27560</v>
      </c>
      <c r="O8528" t="str">
        <f t="shared" si="666"/>
        <v>FACTURA</v>
      </c>
      <c r="P8528" t="str">
        <f t="shared" si="667"/>
        <v>2025</v>
      </c>
      <c r="Q8528" t="str">
        <f t="shared" si="668"/>
        <v>06</v>
      </c>
      <c r="R8528" t="str">
        <f>+IFERROR(VLOOKUP(I8528, Listado!A:B, 2, FALSE()), "COMERCIALIZADORA INTERNACIONAL CARIBBEAN EXOTICS S A")</f>
        <v>LONDOÑO ECHEVERRI ALEJANDRA</v>
      </c>
      <c r="S8528" s="25">
        <f>+VLOOKUP(E8528, TC!A:D, 2, FALSE())</f>
        <v>4190.6099999999997</v>
      </c>
      <c r="T8528" t="str">
        <f t="shared" si="669"/>
        <v>COP</v>
      </c>
    </row>
    <row r="8529" spans="1:20" ht="18.75" hidden="1" customHeight="1" x14ac:dyDescent="0.25">
      <c r="A8529" t="s">
        <v>3127</v>
      </c>
      <c r="B8529" t="s">
        <v>5</v>
      </c>
      <c r="C8529" t="s">
        <v>1913</v>
      </c>
      <c r="D8529" s="24">
        <v>12168</v>
      </c>
      <c r="E8529" t="s">
        <v>1756</v>
      </c>
      <c r="F8529" t="s">
        <v>99</v>
      </c>
      <c r="G8529" t="s">
        <v>1914</v>
      </c>
      <c r="I8529" t="s">
        <v>1841</v>
      </c>
      <c r="J8529" t="s">
        <v>1915</v>
      </c>
      <c r="K8529" t="s">
        <v>2022</v>
      </c>
      <c r="L8529" s="24">
        <v>3120</v>
      </c>
      <c r="M8529" s="25">
        <f>+VLOOKUP(E8529, TC!A:D, 4, FALSE())</f>
        <v>1.1582499994034281</v>
      </c>
      <c r="N8529" s="24">
        <f t="shared" si="665"/>
        <v>3120</v>
      </c>
      <c r="O8529" t="str">
        <f t="shared" si="666"/>
        <v>FACTURA</v>
      </c>
      <c r="P8529" t="str">
        <f t="shared" si="667"/>
        <v>2025</v>
      </c>
      <c r="Q8529" t="str">
        <f t="shared" si="668"/>
        <v>06</v>
      </c>
      <c r="R8529" t="str">
        <f>+IFERROR(VLOOKUP(I8529, Listado!A:B, 2, FALSE()), "COMERCIALIZADORA INTERNACIONAL CARIBBEAN EXOTICS S A")</f>
        <v>LONDOÑO ECHEVERRI ALEJANDRA</v>
      </c>
      <c r="S8529" s="25">
        <f>+VLOOKUP(E8529, TC!A:D, 2, FALSE())</f>
        <v>4190.6099999999997</v>
      </c>
      <c r="T8529" t="str">
        <f t="shared" si="669"/>
        <v>COP</v>
      </c>
    </row>
    <row r="8530" spans="1:20" ht="18.75" hidden="1" customHeight="1" x14ac:dyDescent="0.25">
      <c r="A8530" t="s">
        <v>3127</v>
      </c>
      <c r="B8530" t="s">
        <v>5</v>
      </c>
      <c r="C8530" t="s">
        <v>1913</v>
      </c>
      <c r="D8530" s="24">
        <v>12169</v>
      </c>
      <c r="E8530" t="s">
        <v>1756</v>
      </c>
      <c r="F8530" t="s">
        <v>99</v>
      </c>
      <c r="G8530" t="s">
        <v>113</v>
      </c>
      <c r="I8530" t="s">
        <v>2162</v>
      </c>
      <c r="J8530" t="s">
        <v>1915</v>
      </c>
      <c r="K8530" t="s">
        <v>2022</v>
      </c>
      <c r="L8530" s="24">
        <v>21840</v>
      </c>
      <c r="M8530" s="25">
        <f>+VLOOKUP(E8530, TC!A:D, 4, FALSE())</f>
        <v>1.1582499994034281</v>
      </c>
      <c r="N8530" s="24">
        <f t="shared" si="665"/>
        <v>21840</v>
      </c>
      <c r="O8530" t="str">
        <f t="shared" si="666"/>
        <v>FACTURA</v>
      </c>
      <c r="P8530" t="str">
        <f t="shared" si="667"/>
        <v>2025</v>
      </c>
      <c r="Q8530" t="str">
        <f t="shared" si="668"/>
        <v>06</v>
      </c>
      <c r="R8530" t="str">
        <f>+IFERROR(VLOOKUP(I8530, Listado!A:B, 2, FALSE()), "COMERCIALIZADORA INTERNACIONAL CARIBBEAN EXOTICS S A")</f>
        <v>COMERCIALIZADORA INTERNACIONAL CARIBBEAN EXOTICS S A</v>
      </c>
      <c r="S8530" s="25">
        <f>+VLOOKUP(E8530, TC!A:D, 2, FALSE())</f>
        <v>4190.6099999999997</v>
      </c>
      <c r="T8530" t="str">
        <f t="shared" si="669"/>
        <v>COP</v>
      </c>
    </row>
    <row r="8531" spans="1:20" ht="18.75" hidden="1" customHeight="1" x14ac:dyDescent="0.25">
      <c r="A8531" t="s">
        <v>3127</v>
      </c>
      <c r="B8531" t="s">
        <v>5</v>
      </c>
      <c r="C8531" t="s">
        <v>1913</v>
      </c>
      <c r="D8531" s="24">
        <v>12169</v>
      </c>
      <c r="E8531" t="s">
        <v>1756</v>
      </c>
      <c r="F8531" t="s">
        <v>99</v>
      </c>
      <c r="G8531" t="s">
        <v>113</v>
      </c>
      <c r="I8531" t="s">
        <v>2162</v>
      </c>
      <c r="J8531" t="s">
        <v>1915</v>
      </c>
      <c r="K8531" t="s">
        <v>2022</v>
      </c>
      <c r="L8531" s="24">
        <v>45360</v>
      </c>
      <c r="M8531" s="25">
        <f>+VLOOKUP(E8531, TC!A:D, 4, FALSE())</f>
        <v>1.1582499994034281</v>
      </c>
      <c r="N8531" s="24">
        <f t="shared" si="665"/>
        <v>45360</v>
      </c>
      <c r="O8531" t="str">
        <f t="shared" si="666"/>
        <v>FACTURA</v>
      </c>
      <c r="P8531" t="str">
        <f t="shared" si="667"/>
        <v>2025</v>
      </c>
      <c r="Q8531" t="str">
        <f t="shared" si="668"/>
        <v>06</v>
      </c>
      <c r="R8531" t="str">
        <f>+IFERROR(VLOOKUP(I8531, Listado!A:B, 2, FALSE()), "COMERCIALIZADORA INTERNACIONAL CARIBBEAN EXOTICS S A")</f>
        <v>COMERCIALIZADORA INTERNACIONAL CARIBBEAN EXOTICS S A</v>
      </c>
      <c r="S8531" s="25">
        <f>+VLOOKUP(E8531, TC!A:D, 2, FALSE())</f>
        <v>4190.6099999999997</v>
      </c>
      <c r="T8531" t="str">
        <f t="shared" si="669"/>
        <v>COP</v>
      </c>
    </row>
    <row r="8532" spans="1:20" ht="18.75" hidden="1" customHeight="1" x14ac:dyDescent="0.25">
      <c r="A8532" t="s">
        <v>3127</v>
      </c>
      <c r="B8532" t="s">
        <v>5</v>
      </c>
      <c r="C8532" t="s">
        <v>1913</v>
      </c>
      <c r="D8532" s="24">
        <v>12169</v>
      </c>
      <c r="E8532" t="s">
        <v>1756</v>
      </c>
      <c r="F8532" t="s">
        <v>99</v>
      </c>
      <c r="G8532" t="s">
        <v>113</v>
      </c>
      <c r="I8532" t="s">
        <v>2162</v>
      </c>
      <c r="J8532" t="s">
        <v>1915</v>
      </c>
      <c r="K8532" t="s">
        <v>2022</v>
      </c>
      <c r="L8532" s="24">
        <v>16800</v>
      </c>
      <c r="M8532" s="25">
        <f>+VLOOKUP(E8532, TC!A:D, 4, FALSE())</f>
        <v>1.1582499994034281</v>
      </c>
      <c r="N8532" s="24">
        <f t="shared" si="665"/>
        <v>16800</v>
      </c>
      <c r="O8532" t="str">
        <f t="shared" si="666"/>
        <v>FACTURA</v>
      </c>
      <c r="P8532" t="str">
        <f t="shared" si="667"/>
        <v>2025</v>
      </c>
      <c r="Q8532" t="str">
        <f t="shared" si="668"/>
        <v>06</v>
      </c>
      <c r="R8532" t="str">
        <f>+IFERROR(VLOOKUP(I8532, Listado!A:B, 2, FALSE()), "COMERCIALIZADORA INTERNACIONAL CARIBBEAN EXOTICS S A")</f>
        <v>COMERCIALIZADORA INTERNACIONAL CARIBBEAN EXOTICS S A</v>
      </c>
      <c r="S8532" s="25">
        <f>+VLOOKUP(E8532, TC!A:D, 2, FALSE())</f>
        <v>4190.6099999999997</v>
      </c>
      <c r="T8532" t="str">
        <f t="shared" si="669"/>
        <v>COP</v>
      </c>
    </row>
    <row r="8533" spans="1:20" ht="18.75" hidden="1" customHeight="1" x14ac:dyDescent="0.25">
      <c r="A8533" t="s">
        <v>3127</v>
      </c>
      <c r="B8533" t="s">
        <v>5</v>
      </c>
      <c r="C8533" t="s">
        <v>1913</v>
      </c>
      <c r="D8533" s="24">
        <v>12170</v>
      </c>
      <c r="E8533" t="s">
        <v>1756</v>
      </c>
      <c r="F8533" t="s">
        <v>99</v>
      </c>
      <c r="G8533" t="s">
        <v>113</v>
      </c>
      <c r="I8533" t="s">
        <v>1846</v>
      </c>
      <c r="J8533" t="s">
        <v>1915</v>
      </c>
      <c r="K8533" t="s">
        <v>2022</v>
      </c>
      <c r="L8533" s="24">
        <v>59250</v>
      </c>
      <c r="M8533" s="25">
        <f>+VLOOKUP(E8533, TC!A:D, 4, FALSE())</f>
        <v>1.1582499994034281</v>
      </c>
      <c r="N8533" s="24">
        <f t="shared" si="665"/>
        <v>59250</v>
      </c>
      <c r="O8533" t="str">
        <f t="shared" si="666"/>
        <v>FACTURA</v>
      </c>
      <c r="P8533" t="str">
        <f t="shared" si="667"/>
        <v>2025</v>
      </c>
      <c r="Q8533" t="str">
        <f t="shared" si="668"/>
        <v>06</v>
      </c>
      <c r="R8533" t="str">
        <f>+IFERROR(VLOOKUP(I8533, Listado!A:B, 2, FALSE()), "COMERCIALIZADORA INTERNACIONAL CARIBBEAN EXOTICS S A")</f>
        <v>LONDOÑO ECHEVERRI ALEJANDRA</v>
      </c>
      <c r="S8533" s="25">
        <f>+VLOOKUP(E8533, TC!A:D, 2, FALSE())</f>
        <v>4190.6099999999997</v>
      </c>
      <c r="T8533" t="str">
        <f t="shared" si="669"/>
        <v>COP</v>
      </c>
    </row>
    <row r="8534" spans="1:20" ht="18.75" hidden="1" customHeight="1" x14ac:dyDescent="0.25">
      <c r="A8534" t="s">
        <v>3127</v>
      </c>
      <c r="B8534" t="s">
        <v>5</v>
      </c>
      <c r="C8534" t="s">
        <v>1913</v>
      </c>
      <c r="D8534" s="24">
        <v>12170</v>
      </c>
      <c r="E8534" t="s">
        <v>1756</v>
      </c>
      <c r="F8534" t="s">
        <v>99</v>
      </c>
      <c r="G8534" t="s">
        <v>113</v>
      </c>
      <c r="I8534" t="s">
        <v>1846</v>
      </c>
      <c r="J8534" t="s">
        <v>1915</v>
      </c>
      <c r="K8534" t="s">
        <v>2022</v>
      </c>
      <c r="L8534" s="24">
        <v>142250</v>
      </c>
      <c r="M8534" s="25">
        <f>+VLOOKUP(E8534, TC!A:D, 4, FALSE())</f>
        <v>1.1582499994034281</v>
      </c>
      <c r="N8534" s="24">
        <f t="shared" si="665"/>
        <v>142250</v>
      </c>
      <c r="O8534" t="str">
        <f t="shared" si="666"/>
        <v>FACTURA</v>
      </c>
      <c r="P8534" t="str">
        <f t="shared" si="667"/>
        <v>2025</v>
      </c>
      <c r="Q8534" t="str">
        <f t="shared" si="668"/>
        <v>06</v>
      </c>
      <c r="R8534" t="str">
        <f>+IFERROR(VLOOKUP(I8534, Listado!A:B, 2, FALSE()), "COMERCIALIZADORA INTERNACIONAL CARIBBEAN EXOTICS S A")</f>
        <v>LONDOÑO ECHEVERRI ALEJANDRA</v>
      </c>
      <c r="S8534" s="25">
        <f>+VLOOKUP(E8534, TC!A:D, 2, FALSE())</f>
        <v>4190.6099999999997</v>
      </c>
      <c r="T8534" t="str">
        <f t="shared" si="669"/>
        <v>COP</v>
      </c>
    </row>
    <row r="8535" spans="1:20" ht="18.75" hidden="1" customHeight="1" x14ac:dyDescent="0.25">
      <c r="A8535" t="s">
        <v>3127</v>
      </c>
      <c r="B8535" t="s">
        <v>5</v>
      </c>
      <c r="C8535" t="s">
        <v>1913</v>
      </c>
      <c r="D8535" s="24">
        <v>12170</v>
      </c>
      <c r="E8535" t="s">
        <v>1756</v>
      </c>
      <c r="F8535" t="s">
        <v>99</v>
      </c>
      <c r="G8535" t="s">
        <v>113</v>
      </c>
      <c r="I8535" t="s">
        <v>1846</v>
      </c>
      <c r="J8535" t="s">
        <v>1915</v>
      </c>
      <c r="K8535" t="s">
        <v>2022</v>
      </c>
      <c r="L8535" s="24">
        <v>45750</v>
      </c>
      <c r="M8535" s="25">
        <f>+VLOOKUP(E8535, TC!A:D, 4, FALSE())</f>
        <v>1.1582499994034281</v>
      </c>
      <c r="N8535" s="24">
        <f t="shared" si="665"/>
        <v>45750</v>
      </c>
      <c r="O8535" t="str">
        <f t="shared" si="666"/>
        <v>FACTURA</v>
      </c>
      <c r="P8535" t="str">
        <f t="shared" si="667"/>
        <v>2025</v>
      </c>
      <c r="Q8535" t="str">
        <f t="shared" si="668"/>
        <v>06</v>
      </c>
      <c r="R8535" t="str">
        <f>+IFERROR(VLOOKUP(I8535, Listado!A:B, 2, FALSE()), "COMERCIALIZADORA INTERNACIONAL CARIBBEAN EXOTICS S A")</f>
        <v>LONDOÑO ECHEVERRI ALEJANDRA</v>
      </c>
      <c r="S8535" s="25">
        <f>+VLOOKUP(E8535, TC!A:D, 2, FALSE())</f>
        <v>4190.6099999999997</v>
      </c>
      <c r="T8535" t="str">
        <f t="shared" si="669"/>
        <v>COP</v>
      </c>
    </row>
    <row r="8536" spans="1:20" ht="18.75" hidden="1" customHeight="1" x14ac:dyDescent="0.25">
      <c r="A8536" t="s">
        <v>3127</v>
      </c>
      <c r="B8536" t="s">
        <v>5</v>
      </c>
      <c r="C8536" t="s">
        <v>1913</v>
      </c>
      <c r="D8536" s="24">
        <v>12170</v>
      </c>
      <c r="E8536" t="s">
        <v>1756</v>
      </c>
      <c r="F8536" t="s">
        <v>99</v>
      </c>
      <c r="G8536" t="s">
        <v>113</v>
      </c>
      <c r="I8536" t="s">
        <v>1846</v>
      </c>
      <c r="J8536" t="s">
        <v>1915</v>
      </c>
      <c r="K8536" t="s">
        <v>2022</v>
      </c>
      <c r="L8536" s="24">
        <v>250</v>
      </c>
      <c r="M8536" s="25">
        <f>+VLOOKUP(E8536, TC!A:D, 4, FALSE())</f>
        <v>1.1582499994034281</v>
      </c>
      <c r="N8536" s="24">
        <f t="shared" si="665"/>
        <v>250</v>
      </c>
      <c r="O8536" t="str">
        <f t="shared" si="666"/>
        <v>FACTURA</v>
      </c>
      <c r="P8536" t="str">
        <f t="shared" si="667"/>
        <v>2025</v>
      </c>
      <c r="Q8536" t="str">
        <f t="shared" si="668"/>
        <v>06</v>
      </c>
      <c r="R8536" t="str">
        <f>+IFERROR(VLOOKUP(I8536, Listado!A:B, 2, FALSE()), "COMERCIALIZADORA INTERNACIONAL CARIBBEAN EXOTICS S A")</f>
        <v>LONDOÑO ECHEVERRI ALEJANDRA</v>
      </c>
      <c r="S8536" s="25">
        <f>+VLOOKUP(E8536, TC!A:D, 2, FALSE())</f>
        <v>4190.6099999999997</v>
      </c>
      <c r="T8536" t="str">
        <f t="shared" si="669"/>
        <v>COP</v>
      </c>
    </row>
    <row r="8537" spans="1:20" ht="18.75" hidden="1" customHeight="1" x14ac:dyDescent="0.25">
      <c r="A8537" t="s">
        <v>3127</v>
      </c>
      <c r="B8537" t="s">
        <v>5</v>
      </c>
      <c r="C8537" t="s">
        <v>1913</v>
      </c>
      <c r="D8537" s="24">
        <v>12170</v>
      </c>
      <c r="E8537" t="s">
        <v>1756</v>
      </c>
      <c r="F8537" t="s">
        <v>99</v>
      </c>
      <c r="G8537" t="s">
        <v>113</v>
      </c>
      <c r="I8537" t="s">
        <v>1846</v>
      </c>
      <c r="J8537" t="s">
        <v>1915</v>
      </c>
      <c r="K8537" t="s">
        <v>2022</v>
      </c>
      <c r="L8537" s="24">
        <v>7500</v>
      </c>
      <c r="M8537" s="25">
        <f>+VLOOKUP(E8537, TC!A:D, 4, FALSE())</f>
        <v>1.1582499994034281</v>
      </c>
      <c r="N8537" s="24">
        <f t="shared" si="665"/>
        <v>7500</v>
      </c>
      <c r="O8537" t="str">
        <f t="shared" si="666"/>
        <v>FACTURA</v>
      </c>
      <c r="P8537" t="str">
        <f t="shared" si="667"/>
        <v>2025</v>
      </c>
      <c r="Q8537" t="str">
        <f t="shared" si="668"/>
        <v>06</v>
      </c>
      <c r="R8537" t="str">
        <f>+IFERROR(VLOOKUP(I8537, Listado!A:B, 2, FALSE()), "COMERCIALIZADORA INTERNACIONAL CARIBBEAN EXOTICS S A")</f>
        <v>LONDOÑO ECHEVERRI ALEJANDRA</v>
      </c>
      <c r="S8537" s="25">
        <f>+VLOOKUP(E8537, TC!A:D, 2, FALSE())</f>
        <v>4190.6099999999997</v>
      </c>
      <c r="T8537" t="str">
        <f t="shared" si="669"/>
        <v>COP</v>
      </c>
    </row>
    <row r="8538" spans="1:20" ht="18.75" hidden="1" customHeight="1" x14ac:dyDescent="0.25">
      <c r="A8538" t="s">
        <v>3127</v>
      </c>
      <c r="B8538" t="s">
        <v>5</v>
      </c>
      <c r="C8538" t="s">
        <v>1913</v>
      </c>
      <c r="D8538" s="24">
        <v>12171</v>
      </c>
      <c r="E8538" t="s">
        <v>1756</v>
      </c>
      <c r="F8538" t="s">
        <v>99</v>
      </c>
      <c r="G8538" t="s">
        <v>113</v>
      </c>
      <c r="I8538" t="s">
        <v>2377</v>
      </c>
      <c r="J8538" t="s">
        <v>1915</v>
      </c>
      <c r="K8538" t="s">
        <v>2020</v>
      </c>
      <c r="L8538" s="24">
        <v>400000</v>
      </c>
      <c r="M8538" s="25">
        <f>+VLOOKUP(E8538, TC!A:D, 4, FALSE())</f>
        <v>1.1582499994034281</v>
      </c>
      <c r="N8538" s="24">
        <f t="shared" si="665"/>
        <v>400000</v>
      </c>
      <c r="O8538" t="str">
        <f t="shared" si="666"/>
        <v>FACTURA</v>
      </c>
      <c r="P8538" t="str">
        <f t="shared" si="667"/>
        <v>2025</v>
      </c>
      <c r="Q8538" t="str">
        <f t="shared" si="668"/>
        <v>06</v>
      </c>
      <c r="R8538" t="str">
        <f>+IFERROR(VLOOKUP(I8538, Listado!A:B, 2, FALSE()), "COMERCIALIZADORA INTERNACIONAL CARIBBEAN EXOTICS S A")</f>
        <v>COMERCIALIZADORA INTERNACIONAL CARIBBEAN EXOTICS S A</v>
      </c>
      <c r="S8538" s="25">
        <f>+VLOOKUP(E8538, TC!A:D, 2, FALSE())</f>
        <v>4190.6099999999997</v>
      </c>
      <c r="T8538" t="str">
        <f t="shared" si="669"/>
        <v>COP</v>
      </c>
    </row>
    <row r="8539" spans="1:20" ht="18.75" hidden="1" customHeight="1" x14ac:dyDescent="0.25">
      <c r="A8539" t="s">
        <v>3127</v>
      </c>
      <c r="B8539" t="s">
        <v>5</v>
      </c>
      <c r="C8539" t="s">
        <v>1913</v>
      </c>
      <c r="D8539" s="24">
        <v>12172</v>
      </c>
      <c r="E8539" t="s">
        <v>1756</v>
      </c>
      <c r="F8539" t="s">
        <v>99</v>
      </c>
      <c r="G8539" t="s">
        <v>1914</v>
      </c>
      <c r="I8539" t="s">
        <v>1841</v>
      </c>
      <c r="J8539" t="s">
        <v>1915</v>
      </c>
      <c r="K8539" t="s">
        <v>2020</v>
      </c>
      <c r="L8539" s="24">
        <v>41800</v>
      </c>
      <c r="M8539" s="25">
        <f>+VLOOKUP(E8539, TC!A:D, 4, FALSE())</f>
        <v>1.1582499994034281</v>
      </c>
      <c r="N8539" s="24">
        <f t="shared" si="665"/>
        <v>41800</v>
      </c>
      <c r="O8539" t="str">
        <f t="shared" si="666"/>
        <v>FACTURA</v>
      </c>
      <c r="P8539" t="str">
        <f t="shared" si="667"/>
        <v>2025</v>
      </c>
      <c r="Q8539" t="str">
        <f t="shared" si="668"/>
        <v>06</v>
      </c>
      <c r="R8539" t="str">
        <f>+IFERROR(VLOOKUP(I8539, Listado!A:B, 2, FALSE()), "COMERCIALIZADORA INTERNACIONAL CARIBBEAN EXOTICS S A")</f>
        <v>LONDOÑO ECHEVERRI ALEJANDRA</v>
      </c>
      <c r="S8539" s="25">
        <f>+VLOOKUP(E8539, TC!A:D, 2, FALSE())</f>
        <v>4190.6099999999997</v>
      </c>
      <c r="T8539" t="str">
        <f t="shared" si="669"/>
        <v>COP</v>
      </c>
    </row>
    <row r="8540" spans="1:20" ht="18.75" hidden="1" customHeight="1" x14ac:dyDescent="0.25">
      <c r="A8540" t="s">
        <v>3127</v>
      </c>
      <c r="B8540" t="s">
        <v>5</v>
      </c>
      <c r="C8540" t="s">
        <v>1913</v>
      </c>
      <c r="D8540" s="24">
        <v>12172</v>
      </c>
      <c r="E8540" t="s">
        <v>1756</v>
      </c>
      <c r="F8540" t="s">
        <v>99</v>
      </c>
      <c r="G8540" t="s">
        <v>1914</v>
      </c>
      <c r="I8540" t="s">
        <v>1841</v>
      </c>
      <c r="J8540" t="s">
        <v>1915</v>
      </c>
      <c r="K8540" t="s">
        <v>2020</v>
      </c>
      <c r="L8540" s="24">
        <v>1017720</v>
      </c>
      <c r="M8540" s="25">
        <f>+VLOOKUP(E8540, TC!A:D, 4, FALSE())</f>
        <v>1.1582499994034281</v>
      </c>
      <c r="N8540" s="24">
        <f t="shared" si="665"/>
        <v>1017720</v>
      </c>
      <c r="O8540" t="str">
        <f t="shared" si="666"/>
        <v>FACTURA</v>
      </c>
      <c r="P8540" t="str">
        <f t="shared" si="667"/>
        <v>2025</v>
      </c>
      <c r="Q8540" t="str">
        <f t="shared" si="668"/>
        <v>06</v>
      </c>
      <c r="R8540" t="str">
        <f>+IFERROR(VLOOKUP(I8540, Listado!A:B, 2, FALSE()), "COMERCIALIZADORA INTERNACIONAL CARIBBEAN EXOTICS S A")</f>
        <v>LONDOÑO ECHEVERRI ALEJANDRA</v>
      </c>
      <c r="S8540" s="25">
        <f>+VLOOKUP(E8540, TC!A:D, 2, FALSE())</f>
        <v>4190.6099999999997</v>
      </c>
      <c r="T8540" t="str">
        <f t="shared" si="669"/>
        <v>COP</v>
      </c>
    </row>
    <row r="8541" spans="1:20" ht="18.75" hidden="1" customHeight="1" x14ac:dyDescent="0.25">
      <c r="A8541" t="s">
        <v>3127</v>
      </c>
      <c r="B8541" t="s">
        <v>5</v>
      </c>
      <c r="C8541" t="s">
        <v>1913</v>
      </c>
      <c r="D8541" s="24">
        <v>12172</v>
      </c>
      <c r="E8541" t="s">
        <v>1756</v>
      </c>
      <c r="F8541" t="s">
        <v>99</v>
      </c>
      <c r="G8541" t="s">
        <v>1914</v>
      </c>
      <c r="I8541" t="s">
        <v>1841</v>
      </c>
      <c r="J8541" t="s">
        <v>1915</v>
      </c>
      <c r="K8541" t="s">
        <v>2020</v>
      </c>
      <c r="L8541" s="24">
        <v>688600</v>
      </c>
      <c r="M8541" s="25">
        <f>+VLOOKUP(E8541, TC!A:D, 4, FALSE())</f>
        <v>1.1582499994034281</v>
      </c>
      <c r="N8541" s="24">
        <f t="shared" si="665"/>
        <v>688600</v>
      </c>
      <c r="O8541" t="str">
        <f t="shared" si="666"/>
        <v>FACTURA</v>
      </c>
      <c r="P8541" t="str">
        <f t="shared" si="667"/>
        <v>2025</v>
      </c>
      <c r="Q8541" t="str">
        <f t="shared" si="668"/>
        <v>06</v>
      </c>
      <c r="R8541" t="str">
        <f>+IFERROR(VLOOKUP(I8541, Listado!A:B, 2, FALSE()), "COMERCIALIZADORA INTERNACIONAL CARIBBEAN EXOTICS S A")</f>
        <v>LONDOÑO ECHEVERRI ALEJANDRA</v>
      </c>
      <c r="S8541" s="25">
        <f>+VLOOKUP(E8541, TC!A:D, 2, FALSE())</f>
        <v>4190.6099999999997</v>
      </c>
      <c r="T8541" t="str">
        <f t="shared" si="669"/>
        <v>COP</v>
      </c>
    </row>
    <row r="8542" spans="1:20" ht="18.75" hidden="1" customHeight="1" x14ac:dyDescent="0.25">
      <c r="A8542" t="s">
        <v>3127</v>
      </c>
      <c r="B8542" t="s">
        <v>5</v>
      </c>
      <c r="C8542" t="s">
        <v>1913</v>
      </c>
      <c r="D8542" s="24">
        <v>12172</v>
      </c>
      <c r="E8542" t="s">
        <v>1756</v>
      </c>
      <c r="F8542" t="s">
        <v>99</v>
      </c>
      <c r="G8542" t="s">
        <v>1914</v>
      </c>
      <c r="I8542" t="s">
        <v>1841</v>
      </c>
      <c r="J8542" t="s">
        <v>1915</v>
      </c>
      <c r="K8542" t="s">
        <v>2020</v>
      </c>
      <c r="L8542" s="24">
        <v>138820</v>
      </c>
      <c r="M8542" s="25">
        <f>+VLOOKUP(E8542, TC!A:D, 4, FALSE())</f>
        <v>1.1582499994034281</v>
      </c>
      <c r="N8542" s="24">
        <f t="shared" si="665"/>
        <v>138820</v>
      </c>
      <c r="O8542" t="str">
        <f t="shared" si="666"/>
        <v>FACTURA</v>
      </c>
      <c r="P8542" t="str">
        <f t="shared" si="667"/>
        <v>2025</v>
      </c>
      <c r="Q8542" t="str">
        <f t="shared" si="668"/>
        <v>06</v>
      </c>
      <c r="R8542" t="str">
        <f>+IFERROR(VLOOKUP(I8542, Listado!A:B, 2, FALSE()), "COMERCIALIZADORA INTERNACIONAL CARIBBEAN EXOTICS S A")</f>
        <v>LONDOÑO ECHEVERRI ALEJANDRA</v>
      </c>
      <c r="S8542" s="25">
        <f>+VLOOKUP(E8542, TC!A:D, 2, FALSE())</f>
        <v>4190.6099999999997</v>
      </c>
      <c r="T8542" t="str">
        <f t="shared" si="669"/>
        <v>COP</v>
      </c>
    </row>
    <row r="8543" spans="1:20" ht="18.75" hidden="1" customHeight="1" x14ac:dyDescent="0.25">
      <c r="A8543" t="s">
        <v>3127</v>
      </c>
      <c r="B8543" t="s">
        <v>5</v>
      </c>
      <c r="C8543" t="s">
        <v>1913</v>
      </c>
      <c r="D8543" s="24">
        <v>12172</v>
      </c>
      <c r="E8543" t="s">
        <v>1756</v>
      </c>
      <c r="F8543" t="s">
        <v>99</v>
      </c>
      <c r="G8543" t="s">
        <v>1914</v>
      </c>
      <c r="I8543" t="s">
        <v>1841</v>
      </c>
      <c r="J8543" t="s">
        <v>1915</v>
      </c>
      <c r="K8543" t="s">
        <v>2020</v>
      </c>
      <c r="L8543" s="24">
        <v>7920</v>
      </c>
      <c r="M8543" s="25">
        <f>+VLOOKUP(E8543, TC!A:D, 4, FALSE())</f>
        <v>1.1582499994034281</v>
      </c>
      <c r="N8543" s="24">
        <f t="shared" si="665"/>
        <v>7920</v>
      </c>
      <c r="O8543" t="str">
        <f t="shared" si="666"/>
        <v>FACTURA</v>
      </c>
      <c r="P8543" t="str">
        <f t="shared" si="667"/>
        <v>2025</v>
      </c>
      <c r="Q8543" t="str">
        <f t="shared" si="668"/>
        <v>06</v>
      </c>
      <c r="R8543" t="str">
        <f>+IFERROR(VLOOKUP(I8543, Listado!A:B, 2, FALSE()), "COMERCIALIZADORA INTERNACIONAL CARIBBEAN EXOTICS S A")</f>
        <v>LONDOÑO ECHEVERRI ALEJANDRA</v>
      </c>
      <c r="S8543" s="25">
        <f>+VLOOKUP(E8543, TC!A:D, 2, FALSE())</f>
        <v>4190.6099999999997</v>
      </c>
      <c r="T8543" t="str">
        <f t="shared" si="669"/>
        <v>COP</v>
      </c>
    </row>
    <row r="8544" spans="1:20" ht="18.75" hidden="1" customHeight="1" x14ac:dyDescent="0.25">
      <c r="A8544" t="s">
        <v>3127</v>
      </c>
      <c r="B8544" t="s">
        <v>5</v>
      </c>
      <c r="C8544" t="s">
        <v>1913</v>
      </c>
      <c r="D8544" s="24">
        <v>12172</v>
      </c>
      <c r="E8544" t="s">
        <v>1756</v>
      </c>
      <c r="F8544" t="s">
        <v>99</v>
      </c>
      <c r="G8544" t="s">
        <v>1914</v>
      </c>
      <c r="I8544" t="s">
        <v>1841</v>
      </c>
      <c r="J8544" t="s">
        <v>1915</v>
      </c>
      <c r="K8544" t="s">
        <v>2020</v>
      </c>
      <c r="L8544" s="24">
        <v>7700</v>
      </c>
      <c r="M8544" s="25">
        <f>+VLOOKUP(E8544, TC!A:D, 4, FALSE())</f>
        <v>1.1582499994034281</v>
      </c>
      <c r="N8544" s="24">
        <f t="shared" si="665"/>
        <v>7700</v>
      </c>
      <c r="O8544" t="str">
        <f t="shared" si="666"/>
        <v>FACTURA</v>
      </c>
      <c r="P8544" t="str">
        <f t="shared" si="667"/>
        <v>2025</v>
      </c>
      <c r="Q8544" t="str">
        <f t="shared" si="668"/>
        <v>06</v>
      </c>
      <c r="R8544" t="str">
        <f>+IFERROR(VLOOKUP(I8544, Listado!A:B, 2, FALSE()), "COMERCIALIZADORA INTERNACIONAL CARIBBEAN EXOTICS S A")</f>
        <v>LONDOÑO ECHEVERRI ALEJANDRA</v>
      </c>
      <c r="S8544" s="25">
        <f>+VLOOKUP(E8544, TC!A:D, 2, FALSE())</f>
        <v>4190.6099999999997</v>
      </c>
      <c r="T8544" t="str">
        <f t="shared" si="669"/>
        <v>COP</v>
      </c>
    </row>
    <row r="8545" spans="1:20" ht="18.75" hidden="1" customHeight="1" x14ac:dyDescent="0.25">
      <c r="A8545" t="s">
        <v>3127</v>
      </c>
      <c r="B8545" t="s">
        <v>5</v>
      </c>
      <c r="C8545" t="s">
        <v>1913</v>
      </c>
      <c r="D8545" s="24">
        <v>12173</v>
      </c>
      <c r="E8545" t="s">
        <v>1756</v>
      </c>
      <c r="F8545" t="s">
        <v>99</v>
      </c>
      <c r="G8545" t="s">
        <v>1914</v>
      </c>
      <c r="I8545" t="s">
        <v>1841</v>
      </c>
      <c r="J8545" t="s">
        <v>1915</v>
      </c>
      <c r="K8545" t="s">
        <v>2022</v>
      </c>
      <c r="L8545" s="24">
        <v>274560</v>
      </c>
      <c r="M8545" s="25">
        <f>+VLOOKUP(E8545, TC!A:D, 4, FALSE())</f>
        <v>1.1582499994034281</v>
      </c>
      <c r="N8545" s="24">
        <f t="shared" si="665"/>
        <v>274560</v>
      </c>
      <c r="O8545" t="str">
        <f t="shared" si="666"/>
        <v>FACTURA</v>
      </c>
      <c r="P8545" t="str">
        <f t="shared" si="667"/>
        <v>2025</v>
      </c>
      <c r="Q8545" t="str">
        <f t="shared" si="668"/>
        <v>06</v>
      </c>
      <c r="R8545" t="str">
        <f>+IFERROR(VLOOKUP(I8545, Listado!A:B, 2, FALSE()), "COMERCIALIZADORA INTERNACIONAL CARIBBEAN EXOTICS S A")</f>
        <v>LONDOÑO ECHEVERRI ALEJANDRA</v>
      </c>
      <c r="S8545" s="25">
        <f>+VLOOKUP(E8545, TC!A:D, 2, FALSE())</f>
        <v>4190.6099999999997</v>
      </c>
      <c r="T8545" t="str">
        <f t="shared" si="669"/>
        <v>COP</v>
      </c>
    </row>
    <row r="8546" spans="1:20" ht="18.75" hidden="1" customHeight="1" x14ac:dyDescent="0.25">
      <c r="A8546" t="s">
        <v>3127</v>
      </c>
      <c r="B8546" t="s">
        <v>5</v>
      </c>
      <c r="C8546" t="s">
        <v>1913</v>
      </c>
      <c r="D8546" s="24">
        <v>12173</v>
      </c>
      <c r="E8546" t="s">
        <v>1756</v>
      </c>
      <c r="F8546" t="s">
        <v>99</v>
      </c>
      <c r="G8546" t="s">
        <v>1914</v>
      </c>
      <c r="I8546" t="s">
        <v>1841</v>
      </c>
      <c r="J8546" t="s">
        <v>1915</v>
      </c>
      <c r="K8546" t="s">
        <v>2022</v>
      </c>
      <c r="L8546" s="24">
        <v>9620</v>
      </c>
      <c r="M8546" s="25">
        <f>+VLOOKUP(E8546, TC!A:D, 4, FALSE())</f>
        <v>1.1582499994034281</v>
      </c>
      <c r="N8546" s="24">
        <f t="shared" si="665"/>
        <v>9620</v>
      </c>
      <c r="O8546" t="str">
        <f t="shared" si="666"/>
        <v>FACTURA</v>
      </c>
      <c r="P8546" t="str">
        <f t="shared" si="667"/>
        <v>2025</v>
      </c>
      <c r="Q8546" t="str">
        <f t="shared" si="668"/>
        <v>06</v>
      </c>
      <c r="R8546" t="str">
        <f>+IFERROR(VLOOKUP(I8546, Listado!A:B, 2, FALSE()), "COMERCIALIZADORA INTERNACIONAL CARIBBEAN EXOTICS S A")</f>
        <v>LONDOÑO ECHEVERRI ALEJANDRA</v>
      </c>
      <c r="S8546" s="25">
        <f>+VLOOKUP(E8546, TC!A:D, 2, FALSE())</f>
        <v>4190.6099999999997</v>
      </c>
      <c r="T8546" t="str">
        <f t="shared" si="669"/>
        <v>COP</v>
      </c>
    </row>
    <row r="8547" spans="1:20" ht="18.75" hidden="1" customHeight="1" x14ac:dyDescent="0.25">
      <c r="A8547" t="s">
        <v>3127</v>
      </c>
      <c r="B8547" t="s">
        <v>5</v>
      </c>
      <c r="C8547" t="s">
        <v>1913</v>
      </c>
      <c r="D8547" s="24">
        <v>12173</v>
      </c>
      <c r="E8547" t="s">
        <v>1756</v>
      </c>
      <c r="F8547" t="s">
        <v>99</v>
      </c>
      <c r="G8547" t="s">
        <v>1914</v>
      </c>
      <c r="I8547" t="s">
        <v>1841</v>
      </c>
      <c r="J8547" t="s">
        <v>1915</v>
      </c>
      <c r="K8547" t="s">
        <v>2022</v>
      </c>
      <c r="L8547" s="24">
        <v>531700</v>
      </c>
      <c r="M8547" s="25">
        <f>+VLOOKUP(E8547, TC!A:D, 4, FALSE())</f>
        <v>1.1582499994034281</v>
      </c>
      <c r="N8547" s="24">
        <f t="shared" si="665"/>
        <v>531700</v>
      </c>
      <c r="O8547" t="str">
        <f t="shared" si="666"/>
        <v>FACTURA</v>
      </c>
      <c r="P8547" t="str">
        <f t="shared" si="667"/>
        <v>2025</v>
      </c>
      <c r="Q8547" t="str">
        <f t="shared" si="668"/>
        <v>06</v>
      </c>
      <c r="R8547" t="str">
        <f>+IFERROR(VLOOKUP(I8547, Listado!A:B, 2, FALSE()), "COMERCIALIZADORA INTERNACIONAL CARIBBEAN EXOTICS S A")</f>
        <v>LONDOÑO ECHEVERRI ALEJANDRA</v>
      </c>
      <c r="S8547" s="25">
        <f>+VLOOKUP(E8547, TC!A:D, 2, FALSE())</f>
        <v>4190.6099999999997</v>
      </c>
      <c r="T8547" t="str">
        <f t="shared" si="669"/>
        <v>COP</v>
      </c>
    </row>
    <row r="8548" spans="1:20" ht="18.75" hidden="1" customHeight="1" x14ac:dyDescent="0.25">
      <c r="A8548" t="s">
        <v>3127</v>
      </c>
      <c r="B8548" t="s">
        <v>5</v>
      </c>
      <c r="C8548" t="s">
        <v>1913</v>
      </c>
      <c r="D8548" s="24">
        <v>12173</v>
      </c>
      <c r="E8548" t="s">
        <v>1756</v>
      </c>
      <c r="F8548" t="s">
        <v>99</v>
      </c>
      <c r="G8548" t="s">
        <v>1914</v>
      </c>
      <c r="I8548" t="s">
        <v>1841</v>
      </c>
      <c r="J8548" t="s">
        <v>1915</v>
      </c>
      <c r="K8548" t="s">
        <v>2022</v>
      </c>
      <c r="L8548" s="24">
        <v>110240</v>
      </c>
      <c r="M8548" s="25">
        <f>+VLOOKUP(E8548, TC!A:D, 4, FALSE())</f>
        <v>1.1582499994034281</v>
      </c>
      <c r="N8548" s="24">
        <f t="shared" si="665"/>
        <v>110240</v>
      </c>
      <c r="O8548" t="str">
        <f t="shared" si="666"/>
        <v>FACTURA</v>
      </c>
      <c r="P8548" t="str">
        <f t="shared" si="667"/>
        <v>2025</v>
      </c>
      <c r="Q8548" t="str">
        <f t="shared" si="668"/>
        <v>06</v>
      </c>
      <c r="R8548" t="str">
        <f>+IFERROR(VLOOKUP(I8548, Listado!A:B, 2, FALSE()), "COMERCIALIZADORA INTERNACIONAL CARIBBEAN EXOTICS S A")</f>
        <v>LONDOÑO ECHEVERRI ALEJANDRA</v>
      </c>
      <c r="S8548" s="25">
        <f>+VLOOKUP(E8548, TC!A:D, 2, FALSE())</f>
        <v>4190.6099999999997</v>
      </c>
      <c r="T8548" t="str">
        <f t="shared" si="669"/>
        <v>COP</v>
      </c>
    </row>
    <row r="8549" spans="1:20" ht="18.75" hidden="1" customHeight="1" x14ac:dyDescent="0.25">
      <c r="A8549" t="s">
        <v>3127</v>
      </c>
      <c r="B8549" t="s">
        <v>5</v>
      </c>
      <c r="C8549" t="s">
        <v>1913</v>
      </c>
      <c r="D8549" s="24">
        <v>12173</v>
      </c>
      <c r="E8549" t="s">
        <v>1756</v>
      </c>
      <c r="F8549" t="s">
        <v>99</v>
      </c>
      <c r="G8549" t="s">
        <v>1914</v>
      </c>
      <c r="I8549" t="s">
        <v>1841</v>
      </c>
      <c r="J8549" t="s">
        <v>1915</v>
      </c>
      <c r="K8549" t="s">
        <v>2022</v>
      </c>
      <c r="L8549" s="24">
        <v>225420</v>
      </c>
      <c r="M8549" s="25">
        <f>+VLOOKUP(E8549, TC!A:D, 4, FALSE())</f>
        <v>1.1582499994034281</v>
      </c>
      <c r="N8549" s="24">
        <f t="shared" si="665"/>
        <v>225420</v>
      </c>
      <c r="O8549" t="str">
        <f t="shared" si="666"/>
        <v>FACTURA</v>
      </c>
      <c r="P8549" t="str">
        <f t="shared" si="667"/>
        <v>2025</v>
      </c>
      <c r="Q8549" t="str">
        <f t="shared" si="668"/>
        <v>06</v>
      </c>
      <c r="R8549" t="str">
        <f>+IFERROR(VLOOKUP(I8549, Listado!A:B, 2, FALSE()), "COMERCIALIZADORA INTERNACIONAL CARIBBEAN EXOTICS S A")</f>
        <v>LONDOÑO ECHEVERRI ALEJANDRA</v>
      </c>
      <c r="S8549" s="25">
        <f>+VLOOKUP(E8549, TC!A:D, 2, FALSE())</f>
        <v>4190.6099999999997</v>
      </c>
      <c r="T8549" t="str">
        <f t="shared" si="669"/>
        <v>COP</v>
      </c>
    </row>
    <row r="8550" spans="1:20" ht="18.75" hidden="1" customHeight="1" x14ac:dyDescent="0.25">
      <c r="A8550" t="s">
        <v>3127</v>
      </c>
      <c r="B8550" t="s">
        <v>5</v>
      </c>
      <c r="C8550" t="s">
        <v>1913</v>
      </c>
      <c r="D8550" s="24">
        <v>12173</v>
      </c>
      <c r="E8550" t="s">
        <v>1756</v>
      </c>
      <c r="F8550" t="s">
        <v>99</v>
      </c>
      <c r="G8550" t="s">
        <v>1914</v>
      </c>
      <c r="I8550" t="s">
        <v>1841</v>
      </c>
      <c r="J8550" t="s">
        <v>1915</v>
      </c>
      <c r="K8550" t="s">
        <v>2022</v>
      </c>
      <c r="L8550" s="24">
        <v>32240</v>
      </c>
      <c r="M8550" s="25">
        <f>+VLOOKUP(E8550, TC!A:D, 4, FALSE())</f>
        <v>1.1582499994034281</v>
      </c>
      <c r="N8550" s="24">
        <f t="shared" si="665"/>
        <v>32240</v>
      </c>
      <c r="O8550" t="str">
        <f t="shared" si="666"/>
        <v>FACTURA</v>
      </c>
      <c r="P8550" t="str">
        <f t="shared" si="667"/>
        <v>2025</v>
      </c>
      <c r="Q8550" t="str">
        <f t="shared" si="668"/>
        <v>06</v>
      </c>
      <c r="R8550" t="str">
        <f>+IFERROR(VLOOKUP(I8550, Listado!A:B, 2, FALSE()), "COMERCIALIZADORA INTERNACIONAL CARIBBEAN EXOTICS S A")</f>
        <v>LONDOÑO ECHEVERRI ALEJANDRA</v>
      </c>
      <c r="S8550" s="25">
        <f>+VLOOKUP(E8550, TC!A:D, 2, FALSE())</f>
        <v>4190.6099999999997</v>
      </c>
      <c r="T8550" t="str">
        <f t="shared" si="669"/>
        <v>COP</v>
      </c>
    </row>
    <row r="8551" spans="1:20" ht="18.75" hidden="1" customHeight="1" x14ac:dyDescent="0.25">
      <c r="A8551" t="s">
        <v>3127</v>
      </c>
      <c r="B8551" t="s">
        <v>5</v>
      </c>
      <c r="C8551" t="s">
        <v>1913</v>
      </c>
      <c r="D8551" s="24">
        <v>12173</v>
      </c>
      <c r="E8551" t="s">
        <v>1756</v>
      </c>
      <c r="F8551" t="s">
        <v>99</v>
      </c>
      <c r="G8551" t="s">
        <v>1914</v>
      </c>
      <c r="I8551" t="s">
        <v>1841</v>
      </c>
      <c r="J8551" t="s">
        <v>1915</v>
      </c>
      <c r="K8551" t="s">
        <v>2022</v>
      </c>
      <c r="L8551" s="24">
        <v>9620</v>
      </c>
      <c r="M8551" s="25">
        <f>+VLOOKUP(E8551, TC!A:D, 4, FALSE())</f>
        <v>1.1582499994034281</v>
      </c>
      <c r="N8551" s="24">
        <f t="shared" si="665"/>
        <v>9620</v>
      </c>
      <c r="O8551" t="str">
        <f t="shared" si="666"/>
        <v>FACTURA</v>
      </c>
      <c r="P8551" t="str">
        <f t="shared" si="667"/>
        <v>2025</v>
      </c>
      <c r="Q8551" t="str">
        <f t="shared" si="668"/>
        <v>06</v>
      </c>
      <c r="R8551" t="str">
        <f>+IFERROR(VLOOKUP(I8551, Listado!A:B, 2, FALSE()), "COMERCIALIZADORA INTERNACIONAL CARIBBEAN EXOTICS S A")</f>
        <v>LONDOÑO ECHEVERRI ALEJANDRA</v>
      </c>
      <c r="S8551" s="25">
        <f>+VLOOKUP(E8551, TC!A:D, 2, FALSE())</f>
        <v>4190.6099999999997</v>
      </c>
      <c r="T8551" t="str">
        <f t="shared" si="669"/>
        <v>COP</v>
      </c>
    </row>
    <row r="8552" spans="1:20" ht="18.75" hidden="1" customHeight="1" x14ac:dyDescent="0.25">
      <c r="A8552" t="s">
        <v>3127</v>
      </c>
      <c r="B8552" t="s">
        <v>5</v>
      </c>
      <c r="C8552" t="s">
        <v>1913</v>
      </c>
      <c r="D8552" s="24">
        <v>12173</v>
      </c>
      <c r="E8552" t="s">
        <v>1756</v>
      </c>
      <c r="F8552" t="s">
        <v>99</v>
      </c>
      <c r="G8552" t="s">
        <v>1914</v>
      </c>
      <c r="I8552" t="s">
        <v>1841</v>
      </c>
      <c r="J8552" t="s">
        <v>1915</v>
      </c>
      <c r="K8552" t="s">
        <v>2022</v>
      </c>
      <c r="L8552" s="24">
        <v>3380</v>
      </c>
      <c r="M8552" s="25">
        <f>+VLOOKUP(E8552, TC!A:D, 4, FALSE())</f>
        <v>1.1582499994034281</v>
      </c>
      <c r="N8552" s="24">
        <f t="shared" si="665"/>
        <v>3380</v>
      </c>
      <c r="O8552" t="str">
        <f t="shared" si="666"/>
        <v>FACTURA</v>
      </c>
      <c r="P8552" t="str">
        <f t="shared" si="667"/>
        <v>2025</v>
      </c>
      <c r="Q8552" t="str">
        <f t="shared" si="668"/>
        <v>06</v>
      </c>
      <c r="R8552" t="str">
        <f>+IFERROR(VLOOKUP(I8552, Listado!A:B, 2, FALSE()), "COMERCIALIZADORA INTERNACIONAL CARIBBEAN EXOTICS S A")</f>
        <v>LONDOÑO ECHEVERRI ALEJANDRA</v>
      </c>
      <c r="S8552" s="25">
        <f>+VLOOKUP(E8552, TC!A:D, 2, FALSE())</f>
        <v>4190.6099999999997</v>
      </c>
      <c r="T8552" t="str">
        <f t="shared" si="669"/>
        <v>COP</v>
      </c>
    </row>
    <row r="8553" spans="1:20" ht="18.75" hidden="1" customHeight="1" x14ac:dyDescent="0.25">
      <c r="A8553" t="s">
        <v>3127</v>
      </c>
      <c r="B8553" t="s">
        <v>5</v>
      </c>
      <c r="C8553" t="s">
        <v>1913</v>
      </c>
      <c r="D8553" s="24">
        <v>12174</v>
      </c>
      <c r="E8553" t="s">
        <v>1756</v>
      </c>
      <c r="F8553" t="s">
        <v>99</v>
      </c>
      <c r="G8553" t="s">
        <v>1914</v>
      </c>
      <c r="I8553" t="s">
        <v>1841</v>
      </c>
      <c r="J8553" t="s">
        <v>1915</v>
      </c>
      <c r="K8553" t="s">
        <v>2020</v>
      </c>
      <c r="L8553" s="24">
        <v>253880</v>
      </c>
      <c r="M8553" s="25">
        <f>+VLOOKUP(E8553, TC!A:D, 4, FALSE())</f>
        <v>1.1582499994034281</v>
      </c>
      <c r="N8553" s="24">
        <f t="shared" si="665"/>
        <v>253880</v>
      </c>
      <c r="O8553" t="str">
        <f t="shared" si="666"/>
        <v>FACTURA</v>
      </c>
      <c r="P8553" t="str">
        <f t="shared" si="667"/>
        <v>2025</v>
      </c>
      <c r="Q8553" t="str">
        <f t="shared" si="668"/>
        <v>06</v>
      </c>
      <c r="R8553" t="str">
        <f>+IFERROR(VLOOKUP(I8553, Listado!A:B, 2, FALSE()), "COMERCIALIZADORA INTERNACIONAL CARIBBEAN EXOTICS S A")</f>
        <v>LONDOÑO ECHEVERRI ALEJANDRA</v>
      </c>
      <c r="S8553" s="25">
        <f>+VLOOKUP(E8553, TC!A:D, 2, FALSE())</f>
        <v>4190.6099999999997</v>
      </c>
      <c r="T8553" t="str">
        <f t="shared" si="669"/>
        <v>COP</v>
      </c>
    </row>
    <row r="8554" spans="1:20" ht="18.75" hidden="1" customHeight="1" x14ac:dyDescent="0.25">
      <c r="A8554" t="s">
        <v>3127</v>
      </c>
      <c r="B8554" t="s">
        <v>5</v>
      </c>
      <c r="C8554" t="s">
        <v>1913</v>
      </c>
      <c r="D8554" s="24">
        <v>12174</v>
      </c>
      <c r="E8554" t="s">
        <v>1756</v>
      </c>
      <c r="F8554" t="s">
        <v>99</v>
      </c>
      <c r="G8554" t="s">
        <v>1914</v>
      </c>
      <c r="I8554" t="s">
        <v>1841</v>
      </c>
      <c r="J8554" t="s">
        <v>1915</v>
      </c>
      <c r="K8554" t="s">
        <v>2020</v>
      </c>
      <c r="L8554" s="24">
        <v>102300</v>
      </c>
      <c r="M8554" s="25">
        <f>+VLOOKUP(E8554, TC!A:D, 4, FALSE())</f>
        <v>1.1582499994034281</v>
      </c>
      <c r="N8554" s="24">
        <f t="shared" si="665"/>
        <v>102300</v>
      </c>
      <c r="O8554" t="str">
        <f t="shared" si="666"/>
        <v>FACTURA</v>
      </c>
      <c r="P8554" t="str">
        <f t="shared" si="667"/>
        <v>2025</v>
      </c>
      <c r="Q8554" t="str">
        <f t="shared" si="668"/>
        <v>06</v>
      </c>
      <c r="R8554" t="str">
        <f>+IFERROR(VLOOKUP(I8554, Listado!A:B, 2, FALSE()), "COMERCIALIZADORA INTERNACIONAL CARIBBEAN EXOTICS S A")</f>
        <v>LONDOÑO ECHEVERRI ALEJANDRA</v>
      </c>
      <c r="S8554" s="25">
        <f>+VLOOKUP(E8554, TC!A:D, 2, FALSE())</f>
        <v>4190.6099999999997</v>
      </c>
      <c r="T8554" t="str">
        <f t="shared" si="669"/>
        <v>COP</v>
      </c>
    </row>
    <row r="8555" spans="1:20" ht="18.75" hidden="1" customHeight="1" x14ac:dyDescent="0.25">
      <c r="A8555" t="s">
        <v>3127</v>
      </c>
      <c r="B8555" t="s">
        <v>5</v>
      </c>
      <c r="C8555" t="s">
        <v>1913</v>
      </c>
      <c r="D8555" s="24">
        <v>12174</v>
      </c>
      <c r="E8555" t="s">
        <v>1756</v>
      </c>
      <c r="F8555" t="s">
        <v>99</v>
      </c>
      <c r="G8555" t="s">
        <v>1914</v>
      </c>
      <c r="I8555" t="s">
        <v>1841</v>
      </c>
      <c r="J8555" t="s">
        <v>1915</v>
      </c>
      <c r="K8555" t="s">
        <v>2020</v>
      </c>
      <c r="L8555" s="24">
        <v>7480</v>
      </c>
      <c r="M8555" s="25">
        <f>+VLOOKUP(E8555, TC!A:D, 4, FALSE())</f>
        <v>1.1582499994034281</v>
      </c>
      <c r="N8555" s="24">
        <f t="shared" si="665"/>
        <v>7480</v>
      </c>
      <c r="O8555" t="str">
        <f t="shared" si="666"/>
        <v>FACTURA</v>
      </c>
      <c r="P8555" t="str">
        <f t="shared" si="667"/>
        <v>2025</v>
      </c>
      <c r="Q8555" t="str">
        <f t="shared" si="668"/>
        <v>06</v>
      </c>
      <c r="R8555" t="str">
        <f>+IFERROR(VLOOKUP(I8555, Listado!A:B, 2, FALSE()), "COMERCIALIZADORA INTERNACIONAL CARIBBEAN EXOTICS S A")</f>
        <v>LONDOÑO ECHEVERRI ALEJANDRA</v>
      </c>
      <c r="S8555" s="25">
        <f>+VLOOKUP(E8555, TC!A:D, 2, FALSE())</f>
        <v>4190.6099999999997</v>
      </c>
      <c r="T8555" t="str">
        <f t="shared" si="669"/>
        <v>COP</v>
      </c>
    </row>
    <row r="8556" spans="1:20" ht="18.75" hidden="1" customHeight="1" x14ac:dyDescent="0.25">
      <c r="A8556" t="s">
        <v>3127</v>
      </c>
      <c r="B8556" t="s">
        <v>5</v>
      </c>
      <c r="C8556" t="s">
        <v>1913</v>
      </c>
      <c r="D8556" s="24">
        <v>12174</v>
      </c>
      <c r="E8556" t="s">
        <v>1756</v>
      </c>
      <c r="F8556" t="s">
        <v>99</v>
      </c>
      <c r="G8556" t="s">
        <v>1914</v>
      </c>
      <c r="I8556" t="s">
        <v>1841</v>
      </c>
      <c r="J8556" t="s">
        <v>1915</v>
      </c>
      <c r="K8556" t="s">
        <v>2020</v>
      </c>
      <c r="L8556" s="24">
        <v>6820</v>
      </c>
      <c r="M8556" s="25">
        <f>+VLOOKUP(E8556, TC!A:D, 4, FALSE())</f>
        <v>1.1582499994034281</v>
      </c>
      <c r="N8556" s="24">
        <f t="shared" si="665"/>
        <v>6820</v>
      </c>
      <c r="O8556" t="str">
        <f t="shared" si="666"/>
        <v>FACTURA</v>
      </c>
      <c r="P8556" t="str">
        <f t="shared" si="667"/>
        <v>2025</v>
      </c>
      <c r="Q8556" t="str">
        <f t="shared" si="668"/>
        <v>06</v>
      </c>
      <c r="R8556" t="str">
        <f>+IFERROR(VLOOKUP(I8556, Listado!A:B, 2, FALSE()), "COMERCIALIZADORA INTERNACIONAL CARIBBEAN EXOTICS S A")</f>
        <v>LONDOÑO ECHEVERRI ALEJANDRA</v>
      </c>
      <c r="S8556" s="25">
        <f>+VLOOKUP(E8556, TC!A:D, 2, FALSE())</f>
        <v>4190.6099999999997</v>
      </c>
      <c r="T8556" t="str">
        <f t="shared" si="669"/>
        <v>COP</v>
      </c>
    </row>
    <row r="8557" spans="1:20" ht="18.75" hidden="1" customHeight="1" x14ac:dyDescent="0.25">
      <c r="A8557" t="s">
        <v>3127</v>
      </c>
      <c r="B8557" t="s">
        <v>5</v>
      </c>
      <c r="C8557" t="s">
        <v>1913</v>
      </c>
      <c r="D8557" s="24">
        <v>12174</v>
      </c>
      <c r="E8557" t="s">
        <v>1756</v>
      </c>
      <c r="F8557" t="s">
        <v>99</v>
      </c>
      <c r="G8557" t="s">
        <v>1914</v>
      </c>
      <c r="I8557" t="s">
        <v>1841</v>
      </c>
      <c r="J8557" t="s">
        <v>1915</v>
      </c>
      <c r="K8557" t="s">
        <v>2020</v>
      </c>
      <c r="L8557" s="24">
        <v>7040</v>
      </c>
      <c r="M8557" s="25">
        <f>+VLOOKUP(E8557, TC!A:D, 4, FALSE())</f>
        <v>1.1582499994034281</v>
      </c>
      <c r="N8557" s="24">
        <f t="shared" si="665"/>
        <v>7040</v>
      </c>
      <c r="O8557" t="str">
        <f t="shared" si="666"/>
        <v>FACTURA</v>
      </c>
      <c r="P8557" t="str">
        <f t="shared" si="667"/>
        <v>2025</v>
      </c>
      <c r="Q8557" t="str">
        <f t="shared" si="668"/>
        <v>06</v>
      </c>
      <c r="R8557" t="str">
        <f>+IFERROR(VLOOKUP(I8557, Listado!A:B, 2, FALSE()), "COMERCIALIZADORA INTERNACIONAL CARIBBEAN EXOTICS S A")</f>
        <v>LONDOÑO ECHEVERRI ALEJANDRA</v>
      </c>
      <c r="S8557" s="25">
        <f>+VLOOKUP(E8557, TC!A:D, 2, FALSE())</f>
        <v>4190.6099999999997</v>
      </c>
      <c r="T8557" t="str">
        <f t="shared" si="669"/>
        <v>COP</v>
      </c>
    </row>
    <row r="8558" spans="1:20" ht="18.75" hidden="1" customHeight="1" x14ac:dyDescent="0.25">
      <c r="A8558" t="s">
        <v>3127</v>
      </c>
      <c r="B8558" t="s">
        <v>5</v>
      </c>
      <c r="C8558" t="s">
        <v>1913</v>
      </c>
      <c r="D8558" s="24">
        <v>12174</v>
      </c>
      <c r="E8558" t="s">
        <v>1756</v>
      </c>
      <c r="F8558" t="s">
        <v>99</v>
      </c>
      <c r="G8558" t="s">
        <v>1914</v>
      </c>
      <c r="I8558" t="s">
        <v>1841</v>
      </c>
      <c r="J8558" t="s">
        <v>1915</v>
      </c>
      <c r="K8558" t="s">
        <v>2020</v>
      </c>
      <c r="L8558" s="24">
        <v>2860</v>
      </c>
      <c r="M8558" s="25">
        <f>+VLOOKUP(E8558, TC!A:D, 4, FALSE())</f>
        <v>1.1582499994034281</v>
      </c>
      <c r="N8558" s="24">
        <f t="shared" si="665"/>
        <v>2860</v>
      </c>
      <c r="O8558" t="str">
        <f t="shared" si="666"/>
        <v>FACTURA</v>
      </c>
      <c r="P8558" t="str">
        <f t="shared" si="667"/>
        <v>2025</v>
      </c>
      <c r="Q8558" t="str">
        <f t="shared" si="668"/>
        <v>06</v>
      </c>
      <c r="R8558" t="str">
        <f>+IFERROR(VLOOKUP(I8558, Listado!A:B, 2, FALSE()), "COMERCIALIZADORA INTERNACIONAL CARIBBEAN EXOTICS S A")</f>
        <v>LONDOÑO ECHEVERRI ALEJANDRA</v>
      </c>
      <c r="S8558" s="25">
        <f>+VLOOKUP(E8558, TC!A:D, 2, FALSE())</f>
        <v>4190.6099999999997</v>
      </c>
      <c r="T8558" t="str">
        <f t="shared" si="669"/>
        <v>COP</v>
      </c>
    </row>
    <row r="8559" spans="1:20" ht="18.75" hidden="1" customHeight="1" x14ac:dyDescent="0.25">
      <c r="A8559" t="s">
        <v>3127</v>
      </c>
      <c r="B8559" t="s">
        <v>5</v>
      </c>
      <c r="C8559" t="s">
        <v>1913</v>
      </c>
      <c r="D8559" s="24">
        <v>12174</v>
      </c>
      <c r="E8559" t="s">
        <v>1756</v>
      </c>
      <c r="F8559" t="s">
        <v>99</v>
      </c>
      <c r="G8559" t="s">
        <v>1914</v>
      </c>
      <c r="I8559" t="s">
        <v>1841</v>
      </c>
      <c r="J8559" t="s">
        <v>1915</v>
      </c>
      <c r="K8559" t="s">
        <v>2020</v>
      </c>
      <c r="L8559" s="24">
        <v>10780</v>
      </c>
      <c r="M8559" s="25">
        <f>+VLOOKUP(E8559, TC!A:D, 4, FALSE())</f>
        <v>1.1582499994034281</v>
      </c>
      <c r="N8559" s="24">
        <f t="shared" si="665"/>
        <v>10780</v>
      </c>
      <c r="O8559" t="str">
        <f t="shared" si="666"/>
        <v>FACTURA</v>
      </c>
      <c r="P8559" t="str">
        <f t="shared" si="667"/>
        <v>2025</v>
      </c>
      <c r="Q8559" t="str">
        <f t="shared" si="668"/>
        <v>06</v>
      </c>
      <c r="R8559" t="str">
        <f>+IFERROR(VLOOKUP(I8559, Listado!A:B, 2, FALSE()), "COMERCIALIZADORA INTERNACIONAL CARIBBEAN EXOTICS S A")</f>
        <v>LONDOÑO ECHEVERRI ALEJANDRA</v>
      </c>
      <c r="S8559" s="25">
        <f>+VLOOKUP(E8559, TC!A:D, 2, FALSE())</f>
        <v>4190.6099999999997</v>
      </c>
      <c r="T8559" t="str">
        <f t="shared" si="669"/>
        <v>COP</v>
      </c>
    </row>
    <row r="8560" spans="1:20" ht="18.75" hidden="1" customHeight="1" x14ac:dyDescent="0.25">
      <c r="A8560" t="s">
        <v>3127</v>
      </c>
      <c r="B8560" t="s">
        <v>5</v>
      </c>
      <c r="C8560" t="s">
        <v>1913</v>
      </c>
      <c r="D8560" s="24">
        <v>12175</v>
      </c>
      <c r="E8560" t="s">
        <v>1756</v>
      </c>
      <c r="F8560" t="s">
        <v>99</v>
      </c>
      <c r="G8560" t="s">
        <v>113</v>
      </c>
      <c r="I8560" t="s">
        <v>1842</v>
      </c>
      <c r="J8560" t="s">
        <v>1915</v>
      </c>
      <c r="K8560" t="s">
        <v>2020</v>
      </c>
      <c r="L8560" s="24">
        <v>120000</v>
      </c>
      <c r="M8560" s="25">
        <f>+VLOOKUP(E8560, TC!A:D, 4, FALSE())</f>
        <v>1.1582499994034281</v>
      </c>
      <c r="N8560" s="24">
        <f t="shared" si="665"/>
        <v>120000</v>
      </c>
      <c r="O8560" t="str">
        <f t="shared" si="666"/>
        <v>FACTURA</v>
      </c>
      <c r="P8560" t="str">
        <f t="shared" si="667"/>
        <v>2025</v>
      </c>
      <c r="Q8560" t="str">
        <f t="shared" si="668"/>
        <v>06</v>
      </c>
      <c r="R8560" t="str">
        <f>+IFERROR(VLOOKUP(I8560, Listado!A:B, 2, FALSE()), "COMERCIALIZADORA INTERNACIONAL CARIBBEAN EXOTICS S A")</f>
        <v>LONDOÑO ECHEVERRI ALEJANDRA</v>
      </c>
      <c r="S8560" s="25">
        <f>+VLOOKUP(E8560, TC!A:D, 2, FALSE())</f>
        <v>4190.6099999999997</v>
      </c>
      <c r="T8560" t="str">
        <f t="shared" si="669"/>
        <v>COP</v>
      </c>
    </row>
    <row r="8561" spans="1:20" ht="18.75" hidden="1" customHeight="1" x14ac:dyDescent="0.25">
      <c r="A8561" t="s">
        <v>3127</v>
      </c>
      <c r="B8561" t="s">
        <v>5</v>
      </c>
      <c r="C8561" t="s">
        <v>1913</v>
      </c>
      <c r="D8561" s="24">
        <v>12176</v>
      </c>
      <c r="E8561" t="s">
        <v>1756</v>
      </c>
      <c r="F8561" t="s">
        <v>99</v>
      </c>
      <c r="G8561" t="s">
        <v>113</v>
      </c>
      <c r="I8561" t="s">
        <v>1843</v>
      </c>
      <c r="J8561" t="s">
        <v>1915</v>
      </c>
      <c r="K8561" t="s">
        <v>2020</v>
      </c>
      <c r="L8561" s="24">
        <v>109040</v>
      </c>
      <c r="M8561" s="25">
        <f>+VLOOKUP(E8561, TC!A:D, 4, FALSE())</f>
        <v>1.1582499994034281</v>
      </c>
      <c r="N8561" s="24">
        <f t="shared" si="665"/>
        <v>109040</v>
      </c>
      <c r="O8561" t="str">
        <f t="shared" si="666"/>
        <v>FACTURA</v>
      </c>
      <c r="P8561" t="str">
        <f t="shared" si="667"/>
        <v>2025</v>
      </c>
      <c r="Q8561" t="str">
        <f t="shared" si="668"/>
        <v>06</v>
      </c>
      <c r="R8561" t="str">
        <f>+IFERROR(VLOOKUP(I8561, Listado!A:B, 2, FALSE()), "COMERCIALIZADORA INTERNACIONAL CARIBBEAN EXOTICS S A")</f>
        <v>LONDOÑO ECHEVERRI ALEJANDRA</v>
      </c>
      <c r="S8561" s="25">
        <f>+VLOOKUP(E8561, TC!A:D, 2, FALSE())</f>
        <v>4190.6099999999997</v>
      </c>
      <c r="T8561" t="str">
        <f t="shared" si="669"/>
        <v>COP</v>
      </c>
    </row>
    <row r="8562" spans="1:20" ht="18.75" hidden="1" customHeight="1" x14ac:dyDescent="0.25">
      <c r="A8562" t="s">
        <v>3127</v>
      </c>
      <c r="B8562" t="s">
        <v>5</v>
      </c>
      <c r="C8562" t="s">
        <v>1913</v>
      </c>
      <c r="D8562" s="24">
        <v>12176</v>
      </c>
      <c r="E8562" t="s">
        <v>1756</v>
      </c>
      <c r="F8562" t="s">
        <v>99</v>
      </c>
      <c r="G8562" t="s">
        <v>113</v>
      </c>
      <c r="I8562" t="s">
        <v>1843</v>
      </c>
      <c r="J8562" t="s">
        <v>1915</v>
      </c>
      <c r="K8562" t="s">
        <v>2020</v>
      </c>
      <c r="L8562" s="24">
        <v>137170</v>
      </c>
      <c r="M8562" s="25">
        <f>+VLOOKUP(E8562, TC!A:D, 4, FALSE())</f>
        <v>1.1582499994034281</v>
      </c>
      <c r="N8562" s="24">
        <f t="shared" si="665"/>
        <v>137170</v>
      </c>
      <c r="O8562" t="str">
        <f t="shared" si="666"/>
        <v>FACTURA</v>
      </c>
      <c r="P8562" t="str">
        <f t="shared" si="667"/>
        <v>2025</v>
      </c>
      <c r="Q8562" t="str">
        <f t="shared" si="668"/>
        <v>06</v>
      </c>
      <c r="R8562" t="str">
        <f>+IFERROR(VLOOKUP(I8562, Listado!A:B, 2, FALSE()), "COMERCIALIZADORA INTERNACIONAL CARIBBEAN EXOTICS S A")</f>
        <v>LONDOÑO ECHEVERRI ALEJANDRA</v>
      </c>
      <c r="S8562" s="25">
        <f>+VLOOKUP(E8562, TC!A:D, 2, FALSE())</f>
        <v>4190.6099999999997</v>
      </c>
      <c r="T8562" t="str">
        <f t="shared" si="669"/>
        <v>COP</v>
      </c>
    </row>
    <row r="8563" spans="1:20" ht="18.75" hidden="1" customHeight="1" x14ac:dyDescent="0.25">
      <c r="A8563" t="s">
        <v>3127</v>
      </c>
      <c r="B8563" t="s">
        <v>5</v>
      </c>
      <c r="C8563" t="s">
        <v>1913</v>
      </c>
      <c r="D8563" s="24">
        <v>12176</v>
      </c>
      <c r="E8563" t="s">
        <v>1756</v>
      </c>
      <c r="F8563" t="s">
        <v>99</v>
      </c>
      <c r="G8563" t="s">
        <v>113</v>
      </c>
      <c r="I8563" t="s">
        <v>1843</v>
      </c>
      <c r="J8563" t="s">
        <v>1915</v>
      </c>
      <c r="K8563" t="s">
        <v>2020</v>
      </c>
      <c r="L8563" s="24">
        <v>46690</v>
      </c>
      <c r="M8563" s="25">
        <f>+VLOOKUP(E8563, TC!A:D, 4, FALSE())</f>
        <v>1.1582499994034281</v>
      </c>
      <c r="N8563" s="24">
        <f t="shared" si="665"/>
        <v>46690</v>
      </c>
      <c r="O8563" t="str">
        <f t="shared" si="666"/>
        <v>FACTURA</v>
      </c>
      <c r="P8563" t="str">
        <f t="shared" si="667"/>
        <v>2025</v>
      </c>
      <c r="Q8563" t="str">
        <f t="shared" si="668"/>
        <v>06</v>
      </c>
      <c r="R8563" t="str">
        <f>+IFERROR(VLOOKUP(I8563, Listado!A:B, 2, FALSE()), "COMERCIALIZADORA INTERNACIONAL CARIBBEAN EXOTICS S A")</f>
        <v>LONDOÑO ECHEVERRI ALEJANDRA</v>
      </c>
      <c r="S8563" s="25">
        <f>+VLOOKUP(E8563, TC!A:D, 2, FALSE())</f>
        <v>4190.6099999999997</v>
      </c>
      <c r="T8563" t="str">
        <f t="shared" si="669"/>
        <v>COP</v>
      </c>
    </row>
    <row r="8564" spans="1:20" ht="18.75" hidden="1" customHeight="1" x14ac:dyDescent="0.25">
      <c r="A8564" t="s">
        <v>3127</v>
      </c>
      <c r="B8564" t="s">
        <v>5</v>
      </c>
      <c r="C8564" t="s">
        <v>1913</v>
      </c>
      <c r="D8564" s="24">
        <v>12177</v>
      </c>
      <c r="E8564" t="s">
        <v>1756</v>
      </c>
      <c r="F8564" t="s">
        <v>99</v>
      </c>
      <c r="G8564" t="s">
        <v>113</v>
      </c>
      <c r="I8564" t="s">
        <v>2162</v>
      </c>
      <c r="J8564" t="s">
        <v>1915</v>
      </c>
      <c r="K8564" t="s">
        <v>2020</v>
      </c>
      <c r="L8564" s="24">
        <v>188790</v>
      </c>
      <c r="M8564" s="25">
        <f>+VLOOKUP(E8564, TC!A:D, 4, FALSE())</f>
        <v>1.1582499994034281</v>
      </c>
      <c r="N8564" s="24">
        <f t="shared" si="665"/>
        <v>188790</v>
      </c>
      <c r="O8564" t="str">
        <f t="shared" si="666"/>
        <v>FACTURA</v>
      </c>
      <c r="P8564" t="str">
        <f t="shared" si="667"/>
        <v>2025</v>
      </c>
      <c r="Q8564" t="str">
        <f t="shared" si="668"/>
        <v>06</v>
      </c>
      <c r="R8564" t="str">
        <f>+IFERROR(VLOOKUP(I8564, Listado!A:B, 2, FALSE()), "COMERCIALIZADORA INTERNACIONAL CARIBBEAN EXOTICS S A")</f>
        <v>COMERCIALIZADORA INTERNACIONAL CARIBBEAN EXOTICS S A</v>
      </c>
      <c r="S8564" s="25">
        <f>+VLOOKUP(E8564, TC!A:D, 2, FALSE())</f>
        <v>4190.6099999999997</v>
      </c>
      <c r="T8564" t="str">
        <f t="shared" si="669"/>
        <v>COP</v>
      </c>
    </row>
    <row r="8565" spans="1:20" ht="18.75" hidden="1" customHeight="1" x14ac:dyDescent="0.25">
      <c r="A8565" t="s">
        <v>3127</v>
      </c>
      <c r="B8565" t="s">
        <v>5</v>
      </c>
      <c r="C8565" t="s">
        <v>1913</v>
      </c>
      <c r="D8565" s="24">
        <v>12177</v>
      </c>
      <c r="E8565" t="s">
        <v>1756</v>
      </c>
      <c r="F8565" t="s">
        <v>99</v>
      </c>
      <c r="G8565" t="s">
        <v>113</v>
      </c>
      <c r="I8565" t="s">
        <v>2162</v>
      </c>
      <c r="J8565" t="s">
        <v>1915</v>
      </c>
      <c r="K8565" t="s">
        <v>2020</v>
      </c>
      <c r="L8565" s="24">
        <v>43210</v>
      </c>
      <c r="M8565" s="25">
        <f>+VLOOKUP(E8565, TC!A:D, 4, FALSE())</f>
        <v>1.1582499994034281</v>
      </c>
      <c r="N8565" s="24">
        <f t="shared" si="665"/>
        <v>43210</v>
      </c>
      <c r="O8565" t="str">
        <f t="shared" si="666"/>
        <v>FACTURA</v>
      </c>
      <c r="P8565" t="str">
        <f t="shared" si="667"/>
        <v>2025</v>
      </c>
      <c r="Q8565" t="str">
        <f t="shared" si="668"/>
        <v>06</v>
      </c>
      <c r="R8565" t="str">
        <f>+IFERROR(VLOOKUP(I8565, Listado!A:B, 2, FALSE()), "COMERCIALIZADORA INTERNACIONAL CARIBBEAN EXOTICS S A")</f>
        <v>COMERCIALIZADORA INTERNACIONAL CARIBBEAN EXOTICS S A</v>
      </c>
      <c r="S8565" s="25">
        <f>+VLOOKUP(E8565, TC!A:D, 2, FALSE())</f>
        <v>4190.6099999999997</v>
      </c>
      <c r="T8565" t="str">
        <f t="shared" si="669"/>
        <v>COP</v>
      </c>
    </row>
    <row r="8566" spans="1:20" ht="18.75" hidden="1" customHeight="1" x14ac:dyDescent="0.25">
      <c r="A8566" t="s">
        <v>3127</v>
      </c>
      <c r="B8566" t="s">
        <v>5</v>
      </c>
      <c r="C8566" t="s">
        <v>1913</v>
      </c>
      <c r="D8566" s="24">
        <v>12178</v>
      </c>
      <c r="E8566" t="s">
        <v>1756</v>
      </c>
      <c r="F8566" t="s">
        <v>99</v>
      </c>
      <c r="G8566" t="s">
        <v>113</v>
      </c>
      <c r="I8566" t="s">
        <v>2592</v>
      </c>
      <c r="J8566" t="s">
        <v>1915</v>
      </c>
      <c r="K8566" t="s">
        <v>2593</v>
      </c>
      <c r="L8566" s="24">
        <v>4592000</v>
      </c>
      <c r="M8566" s="25">
        <f>+VLOOKUP(E8566, TC!A:D, 4, FALSE())</f>
        <v>1.1582499994034281</v>
      </c>
      <c r="N8566" s="24">
        <f t="shared" si="665"/>
        <v>4592000</v>
      </c>
      <c r="O8566" t="str">
        <f t="shared" si="666"/>
        <v>FACTURA</v>
      </c>
      <c r="P8566" t="str">
        <f t="shared" si="667"/>
        <v>2025</v>
      </c>
      <c r="Q8566" t="str">
        <f t="shared" si="668"/>
        <v>06</v>
      </c>
      <c r="R8566" t="str">
        <f>+IFERROR(VLOOKUP(I8566, Listado!A:B, 2, FALSE()), "COMERCIALIZADORA INTERNACIONAL CARIBBEAN EXOTICS S A")</f>
        <v>COMERCIALIZADORA INTERNACIONAL CARIBBEAN EXOTICS S A</v>
      </c>
      <c r="S8566" s="25">
        <f>+VLOOKUP(E8566, TC!A:D, 2, FALSE())</f>
        <v>4190.6099999999997</v>
      </c>
      <c r="T8566" t="str">
        <f t="shared" si="669"/>
        <v>COP</v>
      </c>
    </row>
    <row r="8567" spans="1:20" ht="18.75" hidden="1" customHeight="1" x14ac:dyDescent="0.25">
      <c r="A8567" t="s">
        <v>3127</v>
      </c>
      <c r="B8567" t="s">
        <v>5</v>
      </c>
      <c r="C8567" t="s">
        <v>1913</v>
      </c>
      <c r="D8567" s="24">
        <v>12179</v>
      </c>
      <c r="E8567" t="s">
        <v>1756</v>
      </c>
      <c r="F8567" t="s">
        <v>99</v>
      </c>
      <c r="G8567" t="s">
        <v>113</v>
      </c>
      <c r="I8567" t="s">
        <v>1844</v>
      </c>
      <c r="J8567" t="s">
        <v>1915</v>
      </c>
      <c r="K8567" t="s">
        <v>2020</v>
      </c>
      <c r="L8567" s="24">
        <v>145000</v>
      </c>
      <c r="M8567" s="25">
        <f>+VLOOKUP(E8567, TC!A:D, 4, FALSE())</f>
        <v>1.1582499994034281</v>
      </c>
      <c r="N8567" s="24">
        <f t="shared" si="665"/>
        <v>145000</v>
      </c>
      <c r="O8567" t="str">
        <f t="shared" si="666"/>
        <v>FACTURA</v>
      </c>
      <c r="P8567" t="str">
        <f t="shared" si="667"/>
        <v>2025</v>
      </c>
      <c r="Q8567" t="str">
        <f t="shared" si="668"/>
        <v>06</v>
      </c>
      <c r="R8567" t="str">
        <f>+IFERROR(VLOOKUP(I8567, Listado!A:B, 2, FALSE()), "COMERCIALIZADORA INTERNACIONAL CARIBBEAN EXOTICS S A")</f>
        <v>LONDOÑO ECHEVERRI ALEJANDRA</v>
      </c>
      <c r="S8567" s="25">
        <f>+VLOOKUP(E8567, TC!A:D, 2, FALSE())</f>
        <v>4190.6099999999997</v>
      </c>
      <c r="T8567" t="str">
        <f t="shared" si="669"/>
        <v>COP</v>
      </c>
    </row>
    <row r="8568" spans="1:20" ht="18.75" hidden="1" customHeight="1" x14ac:dyDescent="0.25">
      <c r="A8568" t="s">
        <v>3127</v>
      </c>
      <c r="B8568" t="s">
        <v>5</v>
      </c>
      <c r="C8568" t="s">
        <v>1913</v>
      </c>
      <c r="D8568" s="24">
        <v>12180</v>
      </c>
      <c r="E8568" t="s">
        <v>1756</v>
      </c>
      <c r="F8568" t="s">
        <v>99</v>
      </c>
      <c r="G8568" t="s">
        <v>1914</v>
      </c>
      <c r="I8568" t="s">
        <v>1845</v>
      </c>
      <c r="J8568" t="s">
        <v>1915</v>
      </c>
      <c r="K8568" t="s">
        <v>2020</v>
      </c>
      <c r="L8568" s="24">
        <v>118680</v>
      </c>
      <c r="M8568" s="25">
        <f>+VLOOKUP(E8568, TC!A:D, 4, FALSE())</f>
        <v>1.1582499994034281</v>
      </c>
      <c r="N8568" s="24">
        <f t="shared" si="665"/>
        <v>118680</v>
      </c>
      <c r="O8568" t="str">
        <f t="shared" si="666"/>
        <v>FACTURA</v>
      </c>
      <c r="P8568" t="str">
        <f t="shared" si="667"/>
        <v>2025</v>
      </c>
      <c r="Q8568" t="str">
        <f t="shared" si="668"/>
        <v>06</v>
      </c>
      <c r="R8568" t="str">
        <f>+IFERROR(VLOOKUP(I8568, Listado!A:B, 2, FALSE()), "COMERCIALIZADORA INTERNACIONAL CARIBBEAN EXOTICS S A")</f>
        <v>LONDOÑO ECHEVERRI ALEJANDRA</v>
      </c>
      <c r="S8568" s="25">
        <f>+VLOOKUP(E8568, TC!A:D, 2, FALSE())</f>
        <v>4190.6099999999997</v>
      </c>
      <c r="T8568" t="str">
        <f t="shared" si="669"/>
        <v>COP</v>
      </c>
    </row>
    <row r="8569" spans="1:20" ht="18.75" hidden="1" customHeight="1" x14ac:dyDescent="0.25">
      <c r="A8569" t="s">
        <v>3127</v>
      </c>
      <c r="B8569" t="s">
        <v>5</v>
      </c>
      <c r="C8569" t="s">
        <v>1913</v>
      </c>
      <c r="D8569" s="24">
        <v>12180</v>
      </c>
      <c r="E8569" t="s">
        <v>1756</v>
      </c>
      <c r="F8569" t="s">
        <v>99</v>
      </c>
      <c r="G8569" t="s">
        <v>1914</v>
      </c>
      <c r="I8569" t="s">
        <v>1845</v>
      </c>
      <c r="J8569" t="s">
        <v>1915</v>
      </c>
      <c r="K8569" t="s">
        <v>2021</v>
      </c>
      <c r="L8569" s="24">
        <v>308200</v>
      </c>
      <c r="M8569" s="25">
        <f>+VLOOKUP(E8569, TC!A:D, 4, FALSE())</f>
        <v>1.1582499994034281</v>
      </c>
      <c r="N8569" s="24">
        <f t="shared" si="665"/>
        <v>308200</v>
      </c>
      <c r="O8569" t="str">
        <f t="shared" si="666"/>
        <v>FACTURA</v>
      </c>
      <c r="P8569" t="str">
        <f t="shared" si="667"/>
        <v>2025</v>
      </c>
      <c r="Q8569" t="str">
        <f t="shared" si="668"/>
        <v>06</v>
      </c>
      <c r="R8569" t="str">
        <f>+IFERROR(VLOOKUP(I8569, Listado!A:B, 2, FALSE()), "COMERCIALIZADORA INTERNACIONAL CARIBBEAN EXOTICS S A")</f>
        <v>LONDOÑO ECHEVERRI ALEJANDRA</v>
      </c>
      <c r="S8569" s="25">
        <f>+VLOOKUP(E8569, TC!A:D, 2, FALSE())</f>
        <v>4190.6099999999997</v>
      </c>
      <c r="T8569" t="str">
        <f t="shared" si="669"/>
        <v>COP</v>
      </c>
    </row>
    <row r="8570" spans="1:20" ht="18.75" hidden="1" customHeight="1" x14ac:dyDescent="0.25">
      <c r="A8570" t="s">
        <v>3127</v>
      </c>
      <c r="B8570" t="s">
        <v>5</v>
      </c>
      <c r="C8570" t="s">
        <v>1913</v>
      </c>
      <c r="D8570" s="24">
        <v>12180</v>
      </c>
      <c r="E8570" t="s">
        <v>1756</v>
      </c>
      <c r="F8570" t="s">
        <v>99</v>
      </c>
      <c r="G8570" t="s">
        <v>1914</v>
      </c>
      <c r="I8570" t="s">
        <v>1845</v>
      </c>
      <c r="J8570" t="s">
        <v>1915</v>
      </c>
      <c r="K8570" t="s">
        <v>2021</v>
      </c>
      <c r="L8570" s="24">
        <v>233220</v>
      </c>
      <c r="M8570" s="25">
        <f>+VLOOKUP(E8570, TC!A:D, 4, FALSE())</f>
        <v>1.1582499994034281</v>
      </c>
      <c r="N8570" s="24">
        <f t="shared" si="665"/>
        <v>233220</v>
      </c>
      <c r="O8570" t="str">
        <f t="shared" si="666"/>
        <v>FACTURA</v>
      </c>
      <c r="P8570" t="str">
        <f t="shared" si="667"/>
        <v>2025</v>
      </c>
      <c r="Q8570" t="str">
        <f t="shared" si="668"/>
        <v>06</v>
      </c>
      <c r="R8570" t="str">
        <f>+IFERROR(VLOOKUP(I8570, Listado!A:B, 2, FALSE()), "COMERCIALIZADORA INTERNACIONAL CARIBBEAN EXOTICS S A")</f>
        <v>LONDOÑO ECHEVERRI ALEJANDRA</v>
      </c>
      <c r="S8570" s="25">
        <f>+VLOOKUP(E8570, TC!A:D, 2, FALSE())</f>
        <v>4190.6099999999997</v>
      </c>
      <c r="T8570" t="str">
        <f t="shared" si="669"/>
        <v>COP</v>
      </c>
    </row>
    <row r="8571" spans="1:20" ht="18.75" hidden="1" customHeight="1" x14ac:dyDescent="0.25">
      <c r="A8571" t="s">
        <v>3127</v>
      </c>
      <c r="B8571" t="s">
        <v>5</v>
      </c>
      <c r="C8571" t="s">
        <v>1913</v>
      </c>
      <c r="D8571" s="24">
        <v>12180</v>
      </c>
      <c r="E8571" t="s">
        <v>1756</v>
      </c>
      <c r="F8571" t="s">
        <v>99</v>
      </c>
      <c r="G8571" t="s">
        <v>1914</v>
      </c>
      <c r="I8571" t="s">
        <v>1845</v>
      </c>
      <c r="J8571" t="s">
        <v>1915</v>
      </c>
      <c r="K8571" t="s">
        <v>2021</v>
      </c>
      <c r="L8571" s="24">
        <v>51290</v>
      </c>
      <c r="M8571" s="25">
        <f>+VLOOKUP(E8571, TC!A:D, 4, FALSE())</f>
        <v>1.1582499994034281</v>
      </c>
      <c r="N8571" s="24">
        <f t="shared" si="665"/>
        <v>51290</v>
      </c>
      <c r="O8571" t="str">
        <f t="shared" si="666"/>
        <v>FACTURA</v>
      </c>
      <c r="P8571" t="str">
        <f t="shared" si="667"/>
        <v>2025</v>
      </c>
      <c r="Q8571" t="str">
        <f t="shared" si="668"/>
        <v>06</v>
      </c>
      <c r="R8571" t="str">
        <f>+IFERROR(VLOOKUP(I8571, Listado!A:B, 2, FALSE()), "COMERCIALIZADORA INTERNACIONAL CARIBBEAN EXOTICS S A")</f>
        <v>LONDOÑO ECHEVERRI ALEJANDRA</v>
      </c>
      <c r="S8571" s="25">
        <f>+VLOOKUP(E8571, TC!A:D, 2, FALSE())</f>
        <v>4190.6099999999997</v>
      </c>
      <c r="T8571" t="str">
        <f t="shared" si="669"/>
        <v>COP</v>
      </c>
    </row>
    <row r="8572" spans="1:20" ht="18.75" hidden="1" customHeight="1" x14ac:dyDescent="0.25">
      <c r="A8572" t="s">
        <v>3127</v>
      </c>
      <c r="B8572" t="s">
        <v>5</v>
      </c>
      <c r="C8572" t="s">
        <v>1913</v>
      </c>
      <c r="D8572" s="24">
        <v>12180</v>
      </c>
      <c r="E8572" t="s">
        <v>1756</v>
      </c>
      <c r="F8572" t="s">
        <v>99</v>
      </c>
      <c r="G8572" t="s">
        <v>1914</v>
      </c>
      <c r="I8572" t="s">
        <v>1845</v>
      </c>
      <c r="J8572" t="s">
        <v>1915</v>
      </c>
      <c r="K8572" t="s">
        <v>2021</v>
      </c>
      <c r="L8572" s="24">
        <v>41400</v>
      </c>
      <c r="M8572" s="25">
        <f>+VLOOKUP(E8572, TC!A:D, 4, FALSE())</f>
        <v>1.1582499994034281</v>
      </c>
      <c r="N8572" s="24">
        <f t="shared" si="665"/>
        <v>41400</v>
      </c>
      <c r="O8572" t="str">
        <f t="shared" si="666"/>
        <v>FACTURA</v>
      </c>
      <c r="P8572" t="str">
        <f t="shared" si="667"/>
        <v>2025</v>
      </c>
      <c r="Q8572" t="str">
        <f t="shared" si="668"/>
        <v>06</v>
      </c>
      <c r="R8572" t="str">
        <f>+IFERROR(VLOOKUP(I8572, Listado!A:B, 2, FALSE()), "COMERCIALIZADORA INTERNACIONAL CARIBBEAN EXOTICS S A")</f>
        <v>LONDOÑO ECHEVERRI ALEJANDRA</v>
      </c>
      <c r="S8572" s="25">
        <f>+VLOOKUP(E8572, TC!A:D, 2, FALSE())</f>
        <v>4190.6099999999997</v>
      </c>
      <c r="T8572" t="str">
        <f t="shared" si="669"/>
        <v>COP</v>
      </c>
    </row>
    <row r="8573" spans="1:20" ht="18.75" hidden="1" customHeight="1" x14ac:dyDescent="0.25">
      <c r="A8573" t="s">
        <v>3127</v>
      </c>
      <c r="B8573" t="s">
        <v>5</v>
      </c>
      <c r="C8573" t="s">
        <v>1913</v>
      </c>
      <c r="D8573" s="24">
        <v>12180</v>
      </c>
      <c r="E8573" t="s">
        <v>1756</v>
      </c>
      <c r="F8573" t="s">
        <v>99</v>
      </c>
      <c r="G8573" t="s">
        <v>1914</v>
      </c>
      <c r="I8573" t="s">
        <v>1845</v>
      </c>
      <c r="J8573" t="s">
        <v>1915</v>
      </c>
      <c r="K8573" t="s">
        <v>2021</v>
      </c>
      <c r="L8573" s="24">
        <v>42780</v>
      </c>
      <c r="M8573" s="25">
        <f>+VLOOKUP(E8573, TC!A:D, 4, FALSE())</f>
        <v>1.1582499994034281</v>
      </c>
      <c r="N8573" s="24">
        <f t="shared" si="665"/>
        <v>42780</v>
      </c>
      <c r="O8573" t="str">
        <f t="shared" si="666"/>
        <v>FACTURA</v>
      </c>
      <c r="P8573" t="str">
        <f t="shared" si="667"/>
        <v>2025</v>
      </c>
      <c r="Q8573" t="str">
        <f t="shared" si="668"/>
        <v>06</v>
      </c>
      <c r="R8573" t="str">
        <f>+IFERROR(VLOOKUP(I8573, Listado!A:B, 2, FALSE()), "COMERCIALIZADORA INTERNACIONAL CARIBBEAN EXOTICS S A")</f>
        <v>LONDOÑO ECHEVERRI ALEJANDRA</v>
      </c>
      <c r="S8573" s="25">
        <f>+VLOOKUP(E8573, TC!A:D, 2, FALSE())</f>
        <v>4190.6099999999997</v>
      </c>
      <c r="T8573" t="str">
        <f t="shared" si="669"/>
        <v>COP</v>
      </c>
    </row>
    <row r="8574" spans="1:20" ht="18.75" hidden="1" customHeight="1" x14ac:dyDescent="0.25">
      <c r="A8574" t="s">
        <v>3127</v>
      </c>
      <c r="B8574" t="s">
        <v>5</v>
      </c>
      <c r="C8574" t="s">
        <v>1913</v>
      </c>
      <c r="D8574" s="24">
        <v>12180</v>
      </c>
      <c r="E8574" t="s">
        <v>1756</v>
      </c>
      <c r="F8574" t="s">
        <v>99</v>
      </c>
      <c r="G8574" t="s">
        <v>1914</v>
      </c>
      <c r="I8574" t="s">
        <v>1845</v>
      </c>
      <c r="J8574" t="s">
        <v>1915</v>
      </c>
      <c r="K8574" t="s">
        <v>2021</v>
      </c>
      <c r="L8574" s="24">
        <v>12190</v>
      </c>
      <c r="M8574" s="25">
        <f>+VLOOKUP(E8574, TC!A:D, 4, FALSE())</f>
        <v>1.1582499994034281</v>
      </c>
      <c r="N8574" s="24">
        <f t="shared" si="665"/>
        <v>12190</v>
      </c>
      <c r="O8574" t="str">
        <f t="shared" si="666"/>
        <v>FACTURA</v>
      </c>
      <c r="P8574" t="str">
        <f t="shared" si="667"/>
        <v>2025</v>
      </c>
      <c r="Q8574" t="str">
        <f t="shared" si="668"/>
        <v>06</v>
      </c>
      <c r="R8574" t="str">
        <f>+IFERROR(VLOOKUP(I8574, Listado!A:B, 2, FALSE()), "COMERCIALIZADORA INTERNACIONAL CARIBBEAN EXOTICS S A")</f>
        <v>LONDOÑO ECHEVERRI ALEJANDRA</v>
      </c>
      <c r="S8574" s="25">
        <f>+VLOOKUP(E8574, TC!A:D, 2, FALSE())</f>
        <v>4190.6099999999997</v>
      </c>
      <c r="T8574" t="str">
        <f t="shared" si="669"/>
        <v>COP</v>
      </c>
    </row>
    <row r="8575" spans="1:20" ht="18.75" hidden="1" customHeight="1" x14ac:dyDescent="0.25">
      <c r="A8575" t="s">
        <v>3127</v>
      </c>
      <c r="B8575" t="s">
        <v>1923</v>
      </c>
      <c r="C8575" t="s">
        <v>1913</v>
      </c>
      <c r="D8575" s="24">
        <v>6089</v>
      </c>
      <c r="E8575" t="s">
        <v>1757</v>
      </c>
      <c r="F8575" t="s">
        <v>128</v>
      </c>
      <c r="G8575" t="s">
        <v>110</v>
      </c>
      <c r="H8575" t="s">
        <v>2533</v>
      </c>
      <c r="I8575" t="s">
        <v>1883</v>
      </c>
      <c r="J8575" t="s">
        <v>1984</v>
      </c>
      <c r="K8575" t="s">
        <v>1928</v>
      </c>
      <c r="L8575" s="24">
        <v>2664.8</v>
      </c>
      <c r="M8575" s="25">
        <f>+VLOOKUP(E8575, TC!A:D, 4, FALSE())</f>
        <v>1.1543499986807799</v>
      </c>
      <c r="N8575" s="24">
        <f t="shared" si="665"/>
        <v>2664.8</v>
      </c>
      <c r="O8575" t="str">
        <f t="shared" si="666"/>
        <v>FACTURA</v>
      </c>
      <c r="P8575" t="str">
        <f t="shared" si="667"/>
        <v>2025</v>
      </c>
      <c r="Q8575" t="str">
        <f t="shared" si="668"/>
        <v>06</v>
      </c>
      <c r="R8575" t="str">
        <f>+IFERROR(VLOOKUP(I8575, Listado!A:B, 2, FALSE()), "COMERCIALIZADORA INTERNACIONAL CARIBBEAN EXOTICS S A")</f>
        <v>PEREZ MEJIA MARIA PAULINA</v>
      </c>
      <c r="S8575" s="25">
        <f>+VLOOKUP(E8575, TC!A:D, 2, FALSE())</f>
        <v>4169.13</v>
      </c>
      <c r="T8575" t="str">
        <f t="shared" si="669"/>
        <v>USD</v>
      </c>
    </row>
    <row r="8576" spans="1:20" ht="18.75" hidden="1" customHeight="1" x14ac:dyDescent="0.25">
      <c r="A8576" t="s">
        <v>3127</v>
      </c>
      <c r="B8576" t="s">
        <v>1923</v>
      </c>
      <c r="C8576" t="s">
        <v>1913</v>
      </c>
      <c r="D8576" s="24">
        <v>6089</v>
      </c>
      <c r="E8576" t="s">
        <v>1757</v>
      </c>
      <c r="F8576" t="s">
        <v>128</v>
      </c>
      <c r="G8576" t="s">
        <v>110</v>
      </c>
      <c r="H8576" t="s">
        <v>2533</v>
      </c>
      <c r="I8576" t="s">
        <v>1883</v>
      </c>
      <c r="J8576" t="s">
        <v>1984</v>
      </c>
      <c r="K8576" t="s">
        <v>2197</v>
      </c>
      <c r="L8576" s="24">
        <v>817.8</v>
      </c>
      <c r="M8576" s="25">
        <f>+VLOOKUP(E8576, TC!A:D, 4, FALSE())</f>
        <v>1.1543499986807799</v>
      </c>
      <c r="N8576" s="24">
        <f t="shared" si="665"/>
        <v>817.8</v>
      </c>
      <c r="O8576" t="str">
        <f t="shared" si="666"/>
        <v>FACTURA</v>
      </c>
      <c r="P8576" t="str">
        <f t="shared" si="667"/>
        <v>2025</v>
      </c>
      <c r="Q8576" t="str">
        <f t="shared" si="668"/>
        <v>06</v>
      </c>
      <c r="R8576" t="str">
        <f>+IFERROR(VLOOKUP(I8576, Listado!A:B, 2, FALSE()), "COMERCIALIZADORA INTERNACIONAL CARIBBEAN EXOTICS S A")</f>
        <v>PEREZ MEJIA MARIA PAULINA</v>
      </c>
      <c r="S8576" s="25">
        <f>+VLOOKUP(E8576, TC!A:D, 2, FALSE())</f>
        <v>4169.13</v>
      </c>
      <c r="T8576" t="str">
        <f t="shared" si="669"/>
        <v>USD</v>
      </c>
    </row>
    <row r="8577" spans="1:20" ht="18.75" hidden="1" customHeight="1" x14ac:dyDescent="0.25">
      <c r="A8577" t="s">
        <v>3127</v>
      </c>
      <c r="B8577" t="s">
        <v>1923</v>
      </c>
      <c r="C8577" t="s">
        <v>1913</v>
      </c>
      <c r="D8577" s="24">
        <v>6089</v>
      </c>
      <c r="E8577" t="s">
        <v>1757</v>
      </c>
      <c r="F8577" t="s">
        <v>128</v>
      </c>
      <c r="G8577" t="s">
        <v>110</v>
      </c>
      <c r="H8577" t="s">
        <v>2533</v>
      </c>
      <c r="I8577" t="s">
        <v>1883</v>
      </c>
      <c r="J8577" t="s">
        <v>1984</v>
      </c>
      <c r="K8577" t="s">
        <v>2198</v>
      </c>
      <c r="L8577" s="24">
        <v>1847.02</v>
      </c>
      <c r="M8577" s="25">
        <f>+VLOOKUP(E8577, TC!A:D, 4, FALSE())</f>
        <v>1.1543499986807799</v>
      </c>
      <c r="N8577" s="24">
        <f t="shared" si="665"/>
        <v>1847.02</v>
      </c>
      <c r="O8577" t="str">
        <f t="shared" si="666"/>
        <v>FACTURA</v>
      </c>
      <c r="P8577" t="str">
        <f t="shared" si="667"/>
        <v>2025</v>
      </c>
      <c r="Q8577" t="str">
        <f t="shared" si="668"/>
        <v>06</v>
      </c>
      <c r="R8577" t="str">
        <f>+IFERROR(VLOOKUP(I8577, Listado!A:B, 2, FALSE()), "COMERCIALIZADORA INTERNACIONAL CARIBBEAN EXOTICS S A")</f>
        <v>PEREZ MEJIA MARIA PAULINA</v>
      </c>
      <c r="S8577" s="25">
        <f>+VLOOKUP(E8577, TC!A:D, 2, FALSE())</f>
        <v>4169.13</v>
      </c>
      <c r="T8577" t="str">
        <f t="shared" si="669"/>
        <v>USD</v>
      </c>
    </row>
    <row r="8578" spans="1:20" ht="18.75" hidden="1" customHeight="1" x14ac:dyDescent="0.25">
      <c r="A8578" t="s">
        <v>3127</v>
      </c>
      <c r="B8578" t="s">
        <v>1923</v>
      </c>
      <c r="C8578" t="s">
        <v>1913</v>
      </c>
      <c r="D8578" s="24">
        <v>6089</v>
      </c>
      <c r="E8578" t="s">
        <v>1757</v>
      </c>
      <c r="F8578" t="s">
        <v>128</v>
      </c>
      <c r="G8578" t="s">
        <v>110</v>
      </c>
      <c r="H8578" t="s">
        <v>2533</v>
      </c>
      <c r="I8578" t="s">
        <v>1883</v>
      </c>
      <c r="J8578" t="s">
        <v>1984</v>
      </c>
      <c r="K8578" t="s">
        <v>2382</v>
      </c>
      <c r="L8578" s="24">
        <v>1911.77</v>
      </c>
      <c r="M8578" s="25">
        <f>+VLOOKUP(E8578, TC!A:D, 4, FALSE())</f>
        <v>1.1543499986807799</v>
      </c>
      <c r="N8578" s="24">
        <f t="shared" ref="N8578:N8641" si="670">+IF(F8578="EUR", (M8578*L8578), IF(I8578="JUAN MATAS SAS", (L8578/S8578), L8578))</f>
        <v>1911.77</v>
      </c>
      <c r="O8578" t="str">
        <f t="shared" ref="O8578:O8641" si="671">+IF(C8578="CFE", "FACTURA", IF(ISERROR(SEARCH("ANULA", H8578))=FALSE(), "ANULACIÓN FE", IF(ISERROR(SEARCH("CANCELLATION", H8578))=FALSE(), "ANULACIÓN FE", "NOTAS")))</f>
        <v>FACTURA</v>
      </c>
      <c r="P8578" t="str">
        <f t="shared" ref="P8578:P8641" si="672">+LEFT(E8578, 4)</f>
        <v>2025</v>
      </c>
      <c r="Q8578" t="str">
        <f t="shared" ref="Q8578:Q8641" si="673">+MID(E8578, 5, 2)</f>
        <v>06</v>
      </c>
      <c r="R8578" t="str">
        <f>+IFERROR(VLOOKUP(I8578, Listado!A:B, 2, FALSE()), "COMERCIALIZADORA INTERNACIONAL CARIBBEAN EXOTICS S A")</f>
        <v>PEREZ MEJIA MARIA PAULINA</v>
      </c>
      <c r="S8578" s="25">
        <f>+VLOOKUP(E8578, TC!A:D, 2, FALSE())</f>
        <v>4169.13</v>
      </c>
      <c r="T8578" t="str">
        <f t="shared" ref="T8578:T8641" si="674">+IF(I8578="JUAN MATAS SAS", "USD", F8578)</f>
        <v>USD</v>
      </c>
    </row>
    <row r="8579" spans="1:20" ht="18.75" hidden="1" customHeight="1" x14ac:dyDescent="0.25">
      <c r="A8579" t="s">
        <v>3127</v>
      </c>
      <c r="B8579" t="s">
        <v>5</v>
      </c>
      <c r="C8579" t="s">
        <v>1913</v>
      </c>
      <c r="D8579" s="24">
        <v>12181</v>
      </c>
      <c r="E8579" t="s">
        <v>1757</v>
      </c>
      <c r="F8579" t="s">
        <v>1924</v>
      </c>
      <c r="G8579" t="s">
        <v>108</v>
      </c>
      <c r="H8579" t="s">
        <v>3185</v>
      </c>
      <c r="I8579" t="s">
        <v>1885</v>
      </c>
      <c r="J8579" t="s">
        <v>1919</v>
      </c>
      <c r="K8579" t="s">
        <v>56</v>
      </c>
      <c r="L8579" s="24">
        <v>806.56399999999996</v>
      </c>
      <c r="M8579" s="25">
        <f>+VLOOKUP(E8579, TC!A:D, 4, FALSE())</f>
        <v>1.1543499986807799</v>
      </c>
      <c r="N8579" s="24">
        <f t="shared" si="670"/>
        <v>931.05715233596459</v>
      </c>
      <c r="O8579" t="str">
        <f t="shared" si="671"/>
        <v>FACTURA</v>
      </c>
      <c r="P8579" t="str">
        <f t="shared" si="672"/>
        <v>2025</v>
      </c>
      <c r="Q8579" t="str">
        <f t="shared" si="673"/>
        <v>06</v>
      </c>
      <c r="R8579" t="str">
        <f>+IFERROR(VLOOKUP(I8579, Listado!A:B, 2, FALSE()), "COMERCIALIZADORA INTERNACIONAL CARIBBEAN EXOTICS S A")</f>
        <v>PIEDRAHITA PEREZ MARIANA</v>
      </c>
      <c r="S8579" s="25">
        <f>+VLOOKUP(E8579, TC!A:D, 2, FALSE())</f>
        <v>4169.13</v>
      </c>
      <c r="T8579" t="str">
        <f t="shared" si="674"/>
        <v>EUR</v>
      </c>
    </row>
    <row r="8580" spans="1:20" ht="18.75" hidden="1" customHeight="1" x14ac:dyDescent="0.25">
      <c r="A8580" t="s">
        <v>3127</v>
      </c>
      <c r="B8580" t="s">
        <v>5</v>
      </c>
      <c r="C8580" t="s">
        <v>1913</v>
      </c>
      <c r="D8580" s="24">
        <v>12181</v>
      </c>
      <c r="E8580" t="s">
        <v>1757</v>
      </c>
      <c r="F8580" t="s">
        <v>1924</v>
      </c>
      <c r="G8580" t="s">
        <v>108</v>
      </c>
      <c r="H8580" t="s">
        <v>3185</v>
      </c>
      <c r="I8580" t="s">
        <v>1885</v>
      </c>
      <c r="J8580" t="s">
        <v>1919</v>
      </c>
      <c r="K8580" t="s">
        <v>56</v>
      </c>
      <c r="L8580" s="24">
        <v>736.90620000000001</v>
      </c>
      <c r="M8580" s="25">
        <f>+VLOOKUP(E8580, TC!A:D, 4, FALSE())</f>
        <v>1.1543499986807799</v>
      </c>
      <c r="N8580" s="24">
        <f t="shared" si="670"/>
        <v>850.64767099785854</v>
      </c>
      <c r="O8580" t="str">
        <f t="shared" si="671"/>
        <v>FACTURA</v>
      </c>
      <c r="P8580" t="str">
        <f t="shared" si="672"/>
        <v>2025</v>
      </c>
      <c r="Q8580" t="str">
        <f t="shared" si="673"/>
        <v>06</v>
      </c>
      <c r="R8580" t="str">
        <f>+IFERROR(VLOOKUP(I8580, Listado!A:B, 2, FALSE()), "COMERCIALIZADORA INTERNACIONAL CARIBBEAN EXOTICS S A")</f>
        <v>PIEDRAHITA PEREZ MARIANA</v>
      </c>
      <c r="S8580" s="25">
        <f>+VLOOKUP(E8580, TC!A:D, 2, FALSE())</f>
        <v>4169.13</v>
      </c>
      <c r="T8580" t="str">
        <f t="shared" si="674"/>
        <v>EUR</v>
      </c>
    </row>
    <row r="8581" spans="1:20" ht="18.75" hidden="1" customHeight="1" x14ac:dyDescent="0.25">
      <c r="A8581" t="s">
        <v>3127</v>
      </c>
      <c r="B8581" t="s">
        <v>5</v>
      </c>
      <c r="C8581" t="s">
        <v>1913</v>
      </c>
      <c r="D8581" s="24">
        <v>12181</v>
      </c>
      <c r="E8581" t="s">
        <v>1757</v>
      </c>
      <c r="F8581" t="s">
        <v>1924</v>
      </c>
      <c r="G8581" t="s">
        <v>108</v>
      </c>
      <c r="H8581" t="s">
        <v>3185</v>
      </c>
      <c r="I8581" t="s">
        <v>1885</v>
      </c>
      <c r="J8581" t="s">
        <v>1919</v>
      </c>
      <c r="K8581" t="s">
        <v>56</v>
      </c>
      <c r="L8581" s="24">
        <v>113.65219999999999</v>
      </c>
      <c r="M8581" s="25">
        <f>+VLOOKUP(E8581, TC!A:D, 4, FALSE())</f>
        <v>1.1543499986807799</v>
      </c>
      <c r="N8581" s="24">
        <f t="shared" si="670"/>
        <v>131.19441692006774</v>
      </c>
      <c r="O8581" t="str">
        <f t="shared" si="671"/>
        <v>FACTURA</v>
      </c>
      <c r="P8581" t="str">
        <f t="shared" si="672"/>
        <v>2025</v>
      </c>
      <c r="Q8581" t="str">
        <f t="shared" si="673"/>
        <v>06</v>
      </c>
      <c r="R8581" t="str">
        <f>+IFERROR(VLOOKUP(I8581, Listado!A:B, 2, FALSE()), "COMERCIALIZADORA INTERNACIONAL CARIBBEAN EXOTICS S A")</f>
        <v>PIEDRAHITA PEREZ MARIANA</v>
      </c>
      <c r="S8581" s="25">
        <f>+VLOOKUP(E8581, TC!A:D, 2, FALSE())</f>
        <v>4169.13</v>
      </c>
      <c r="T8581" t="str">
        <f t="shared" si="674"/>
        <v>EUR</v>
      </c>
    </row>
    <row r="8582" spans="1:20" ht="18.75" hidden="1" customHeight="1" x14ac:dyDescent="0.25">
      <c r="A8582" t="s">
        <v>3127</v>
      </c>
      <c r="B8582" t="s">
        <v>5</v>
      </c>
      <c r="C8582" t="s">
        <v>1913</v>
      </c>
      <c r="D8582" s="24">
        <v>12181</v>
      </c>
      <c r="E8582" t="s">
        <v>1757</v>
      </c>
      <c r="F8582" t="s">
        <v>1924</v>
      </c>
      <c r="G8582" t="s">
        <v>108</v>
      </c>
      <c r="H8582" t="s">
        <v>3185</v>
      </c>
      <c r="I8582" t="s">
        <v>1885</v>
      </c>
      <c r="J8582" t="s">
        <v>1919</v>
      </c>
      <c r="K8582" t="s">
        <v>56</v>
      </c>
      <c r="L8582" s="24">
        <v>29.329599999999999</v>
      </c>
      <c r="M8582" s="25">
        <f>+VLOOKUP(E8582, TC!A:D, 4, FALSE())</f>
        <v>1.1543499986807799</v>
      </c>
      <c r="N8582" s="24">
        <f t="shared" si="670"/>
        <v>33.856623721307805</v>
      </c>
      <c r="O8582" t="str">
        <f t="shared" si="671"/>
        <v>FACTURA</v>
      </c>
      <c r="P8582" t="str">
        <f t="shared" si="672"/>
        <v>2025</v>
      </c>
      <c r="Q8582" t="str">
        <f t="shared" si="673"/>
        <v>06</v>
      </c>
      <c r="R8582" t="str">
        <f>+IFERROR(VLOOKUP(I8582, Listado!A:B, 2, FALSE()), "COMERCIALIZADORA INTERNACIONAL CARIBBEAN EXOTICS S A")</f>
        <v>PIEDRAHITA PEREZ MARIANA</v>
      </c>
      <c r="S8582" s="25">
        <f>+VLOOKUP(E8582, TC!A:D, 2, FALSE())</f>
        <v>4169.13</v>
      </c>
      <c r="T8582" t="str">
        <f t="shared" si="674"/>
        <v>EUR</v>
      </c>
    </row>
    <row r="8583" spans="1:20" ht="18.75" hidden="1" customHeight="1" x14ac:dyDescent="0.25">
      <c r="A8583" t="s">
        <v>3127</v>
      </c>
      <c r="B8583" t="s">
        <v>5</v>
      </c>
      <c r="C8583" t="s">
        <v>1913</v>
      </c>
      <c r="D8583" s="24">
        <v>12181</v>
      </c>
      <c r="E8583" t="s">
        <v>1757</v>
      </c>
      <c r="F8583" t="s">
        <v>1924</v>
      </c>
      <c r="G8583" t="s">
        <v>108</v>
      </c>
      <c r="H8583" t="s">
        <v>3185</v>
      </c>
      <c r="I8583" t="s">
        <v>1885</v>
      </c>
      <c r="J8583" t="s">
        <v>1919</v>
      </c>
      <c r="K8583" t="s">
        <v>56</v>
      </c>
      <c r="L8583" s="24">
        <v>172.31139999999999</v>
      </c>
      <c r="M8583" s="25">
        <f>+VLOOKUP(E8583, TC!A:D, 4, FALSE())</f>
        <v>1.1543499986807799</v>
      </c>
      <c r="N8583" s="24">
        <f t="shared" si="670"/>
        <v>198.90766436268333</v>
      </c>
      <c r="O8583" t="str">
        <f t="shared" si="671"/>
        <v>FACTURA</v>
      </c>
      <c r="P8583" t="str">
        <f t="shared" si="672"/>
        <v>2025</v>
      </c>
      <c r="Q8583" t="str">
        <f t="shared" si="673"/>
        <v>06</v>
      </c>
      <c r="R8583" t="str">
        <f>+IFERROR(VLOOKUP(I8583, Listado!A:B, 2, FALSE()), "COMERCIALIZADORA INTERNACIONAL CARIBBEAN EXOTICS S A")</f>
        <v>PIEDRAHITA PEREZ MARIANA</v>
      </c>
      <c r="S8583" s="25">
        <f>+VLOOKUP(E8583, TC!A:D, 2, FALSE())</f>
        <v>4169.13</v>
      </c>
      <c r="T8583" t="str">
        <f t="shared" si="674"/>
        <v>EUR</v>
      </c>
    </row>
    <row r="8584" spans="1:20" ht="18.75" hidden="1" customHeight="1" x14ac:dyDescent="0.25">
      <c r="A8584" t="s">
        <v>3127</v>
      </c>
      <c r="B8584" t="s">
        <v>5</v>
      </c>
      <c r="C8584" t="s">
        <v>1913</v>
      </c>
      <c r="D8584" s="24">
        <v>12181</v>
      </c>
      <c r="E8584" t="s">
        <v>1757</v>
      </c>
      <c r="F8584" t="s">
        <v>1924</v>
      </c>
      <c r="G8584" t="s">
        <v>108</v>
      </c>
      <c r="H8584" t="s">
        <v>3185</v>
      </c>
      <c r="I8584" t="s">
        <v>1885</v>
      </c>
      <c r="J8584" t="s">
        <v>1919</v>
      </c>
      <c r="K8584" t="s">
        <v>56</v>
      </c>
      <c r="L8584" s="24">
        <v>183.31</v>
      </c>
      <c r="M8584" s="25">
        <f>+VLOOKUP(E8584, TC!A:D, 4, FALSE())</f>
        <v>1.1543499986807799</v>
      </c>
      <c r="N8584" s="24">
        <f t="shared" si="670"/>
        <v>211.60389825817376</v>
      </c>
      <c r="O8584" t="str">
        <f t="shared" si="671"/>
        <v>FACTURA</v>
      </c>
      <c r="P8584" t="str">
        <f t="shared" si="672"/>
        <v>2025</v>
      </c>
      <c r="Q8584" t="str">
        <f t="shared" si="673"/>
        <v>06</v>
      </c>
      <c r="R8584" t="str">
        <f>+IFERROR(VLOOKUP(I8584, Listado!A:B, 2, FALSE()), "COMERCIALIZADORA INTERNACIONAL CARIBBEAN EXOTICS S A")</f>
        <v>PIEDRAHITA PEREZ MARIANA</v>
      </c>
      <c r="S8584" s="25">
        <f>+VLOOKUP(E8584, TC!A:D, 2, FALSE())</f>
        <v>4169.13</v>
      </c>
      <c r="T8584" t="str">
        <f t="shared" si="674"/>
        <v>EUR</v>
      </c>
    </row>
    <row r="8585" spans="1:20" ht="18.75" hidden="1" customHeight="1" x14ac:dyDescent="0.25">
      <c r="A8585" t="s">
        <v>3127</v>
      </c>
      <c r="B8585" t="s">
        <v>5</v>
      </c>
      <c r="C8585" t="s">
        <v>1913</v>
      </c>
      <c r="D8585" s="24">
        <v>12181</v>
      </c>
      <c r="E8585" t="s">
        <v>1757</v>
      </c>
      <c r="F8585" t="s">
        <v>1924</v>
      </c>
      <c r="G8585" t="s">
        <v>108</v>
      </c>
      <c r="H8585" t="s">
        <v>3185</v>
      </c>
      <c r="I8585" t="s">
        <v>1885</v>
      </c>
      <c r="J8585" t="s">
        <v>1919</v>
      </c>
      <c r="K8585" t="s">
        <v>56</v>
      </c>
      <c r="L8585" s="24">
        <v>10.9986</v>
      </c>
      <c r="M8585" s="25">
        <f>+VLOOKUP(E8585, TC!A:D, 4, FALSE())</f>
        <v>1.1543499986807799</v>
      </c>
      <c r="N8585" s="24">
        <f t="shared" si="670"/>
        <v>12.696233895490426</v>
      </c>
      <c r="O8585" t="str">
        <f t="shared" si="671"/>
        <v>FACTURA</v>
      </c>
      <c r="P8585" t="str">
        <f t="shared" si="672"/>
        <v>2025</v>
      </c>
      <c r="Q8585" t="str">
        <f t="shared" si="673"/>
        <v>06</v>
      </c>
      <c r="R8585" t="str">
        <f>+IFERROR(VLOOKUP(I8585, Listado!A:B, 2, FALSE()), "COMERCIALIZADORA INTERNACIONAL CARIBBEAN EXOTICS S A")</f>
        <v>PIEDRAHITA PEREZ MARIANA</v>
      </c>
      <c r="S8585" s="25">
        <f>+VLOOKUP(E8585, TC!A:D, 2, FALSE())</f>
        <v>4169.13</v>
      </c>
      <c r="T8585" t="str">
        <f t="shared" si="674"/>
        <v>EUR</v>
      </c>
    </row>
    <row r="8586" spans="1:20" ht="18.75" hidden="1" customHeight="1" x14ac:dyDescent="0.25">
      <c r="A8586" t="s">
        <v>3127</v>
      </c>
      <c r="B8586" t="s">
        <v>5</v>
      </c>
      <c r="C8586" t="s">
        <v>1913</v>
      </c>
      <c r="D8586" s="24">
        <v>12181</v>
      </c>
      <c r="E8586" t="s">
        <v>1757</v>
      </c>
      <c r="F8586" t="s">
        <v>1924</v>
      </c>
      <c r="G8586" t="s">
        <v>108</v>
      </c>
      <c r="H8586" t="s">
        <v>3185</v>
      </c>
      <c r="I8586" t="s">
        <v>1885</v>
      </c>
      <c r="J8586" t="s">
        <v>1919</v>
      </c>
      <c r="K8586" t="s">
        <v>1959</v>
      </c>
      <c r="L8586" s="24">
        <v>600</v>
      </c>
      <c r="M8586" s="25">
        <f>+VLOOKUP(E8586, TC!A:D, 4, FALSE())</f>
        <v>1.1543499986807799</v>
      </c>
      <c r="N8586" s="24">
        <f t="shared" si="670"/>
        <v>692.60999920846791</v>
      </c>
      <c r="O8586" t="str">
        <f t="shared" si="671"/>
        <v>FACTURA</v>
      </c>
      <c r="P8586" t="str">
        <f t="shared" si="672"/>
        <v>2025</v>
      </c>
      <c r="Q8586" t="str">
        <f t="shared" si="673"/>
        <v>06</v>
      </c>
      <c r="R8586" t="str">
        <f>+IFERROR(VLOOKUP(I8586, Listado!A:B, 2, FALSE()), "COMERCIALIZADORA INTERNACIONAL CARIBBEAN EXOTICS S A")</f>
        <v>PIEDRAHITA PEREZ MARIANA</v>
      </c>
      <c r="S8586" s="25">
        <f>+VLOOKUP(E8586, TC!A:D, 2, FALSE())</f>
        <v>4169.13</v>
      </c>
      <c r="T8586" t="str">
        <f t="shared" si="674"/>
        <v>EUR</v>
      </c>
    </row>
    <row r="8587" spans="1:20" ht="18.75" hidden="1" customHeight="1" x14ac:dyDescent="0.25">
      <c r="A8587" t="s">
        <v>3127</v>
      </c>
      <c r="B8587" t="s">
        <v>5</v>
      </c>
      <c r="C8587" t="s">
        <v>1913</v>
      </c>
      <c r="D8587" s="24">
        <v>12181</v>
      </c>
      <c r="E8587" t="s">
        <v>1757</v>
      </c>
      <c r="F8587" t="s">
        <v>1924</v>
      </c>
      <c r="G8587" t="s">
        <v>108</v>
      </c>
      <c r="H8587" t="s">
        <v>3185</v>
      </c>
      <c r="I8587" t="s">
        <v>1885</v>
      </c>
      <c r="J8587" t="s">
        <v>1919</v>
      </c>
      <c r="K8587" t="s">
        <v>1960</v>
      </c>
      <c r="L8587" s="24">
        <v>27.638000000000002</v>
      </c>
      <c r="M8587" s="25">
        <f>+VLOOKUP(E8587, TC!A:D, 4, FALSE())</f>
        <v>1.1543499986807799</v>
      </c>
      <c r="N8587" s="24">
        <f t="shared" si="670"/>
        <v>31.903925263539396</v>
      </c>
      <c r="O8587" t="str">
        <f t="shared" si="671"/>
        <v>FACTURA</v>
      </c>
      <c r="P8587" t="str">
        <f t="shared" si="672"/>
        <v>2025</v>
      </c>
      <c r="Q8587" t="str">
        <f t="shared" si="673"/>
        <v>06</v>
      </c>
      <c r="R8587" t="str">
        <f>+IFERROR(VLOOKUP(I8587, Listado!A:B, 2, FALSE()), "COMERCIALIZADORA INTERNACIONAL CARIBBEAN EXOTICS S A")</f>
        <v>PIEDRAHITA PEREZ MARIANA</v>
      </c>
      <c r="S8587" s="25">
        <f>+VLOOKUP(E8587, TC!A:D, 2, FALSE())</f>
        <v>4169.13</v>
      </c>
      <c r="T8587" t="str">
        <f t="shared" si="674"/>
        <v>EUR</v>
      </c>
    </row>
    <row r="8588" spans="1:20" ht="18.75" hidden="1" customHeight="1" x14ac:dyDescent="0.25">
      <c r="A8588" t="s">
        <v>3127</v>
      </c>
      <c r="B8588" t="s">
        <v>5</v>
      </c>
      <c r="C8588" t="s">
        <v>1913</v>
      </c>
      <c r="D8588" s="24">
        <v>12182</v>
      </c>
      <c r="E8588" t="s">
        <v>1757</v>
      </c>
      <c r="F8588" t="s">
        <v>128</v>
      </c>
      <c r="G8588" t="s">
        <v>110</v>
      </c>
      <c r="H8588" t="s">
        <v>3186</v>
      </c>
      <c r="I8588" t="s">
        <v>1866</v>
      </c>
      <c r="J8588" t="s">
        <v>1998</v>
      </c>
      <c r="K8588" t="s">
        <v>37</v>
      </c>
      <c r="L8588" s="24">
        <v>2191.5880000000002</v>
      </c>
      <c r="M8588" s="25">
        <f>+VLOOKUP(E8588, TC!A:D, 4, FALSE())</f>
        <v>1.1543499986807799</v>
      </c>
      <c r="N8588" s="24">
        <f t="shared" si="670"/>
        <v>2191.5880000000002</v>
      </c>
      <c r="O8588" t="str">
        <f t="shared" si="671"/>
        <v>FACTURA</v>
      </c>
      <c r="P8588" t="str">
        <f t="shared" si="672"/>
        <v>2025</v>
      </c>
      <c r="Q8588" t="str">
        <f t="shared" si="673"/>
        <v>06</v>
      </c>
      <c r="R8588" t="str">
        <f>+IFERROR(VLOOKUP(I8588, Listado!A:B, 2, FALSE()), "COMERCIALIZADORA INTERNACIONAL CARIBBEAN EXOTICS S A")</f>
        <v>PEREZ MEJIA MARIA PAULINA</v>
      </c>
      <c r="S8588" s="25">
        <f>+VLOOKUP(E8588, TC!A:D, 2, FALSE())</f>
        <v>4169.13</v>
      </c>
      <c r="T8588" t="str">
        <f t="shared" si="674"/>
        <v>USD</v>
      </c>
    </row>
    <row r="8589" spans="1:20" ht="18.75" hidden="1" customHeight="1" x14ac:dyDescent="0.25">
      <c r="A8589" t="s">
        <v>3127</v>
      </c>
      <c r="B8589" t="s">
        <v>5</v>
      </c>
      <c r="C8589" t="s">
        <v>1913</v>
      </c>
      <c r="D8589" s="24">
        <v>12182</v>
      </c>
      <c r="E8589" t="s">
        <v>1757</v>
      </c>
      <c r="F8589" t="s">
        <v>128</v>
      </c>
      <c r="G8589" t="s">
        <v>110</v>
      </c>
      <c r="H8589" t="s">
        <v>3186</v>
      </c>
      <c r="I8589" t="s">
        <v>1866</v>
      </c>
      <c r="J8589" t="s">
        <v>1998</v>
      </c>
      <c r="K8589" t="s">
        <v>17</v>
      </c>
      <c r="L8589" s="24">
        <v>3507.5880000000002</v>
      </c>
      <c r="M8589" s="25">
        <f>+VLOOKUP(E8589, TC!A:D, 4, FALSE())</f>
        <v>1.1543499986807799</v>
      </c>
      <c r="N8589" s="24">
        <f t="shared" si="670"/>
        <v>3507.5880000000002</v>
      </c>
      <c r="O8589" t="str">
        <f t="shared" si="671"/>
        <v>FACTURA</v>
      </c>
      <c r="P8589" t="str">
        <f t="shared" si="672"/>
        <v>2025</v>
      </c>
      <c r="Q8589" t="str">
        <f t="shared" si="673"/>
        <v>06</v>
      </c>
      <c r="R8589" t="str">
        <f>+IFERROR(VLOOKUP(I8589, Listado!A:B, 2, FALSE()), "COMERCIALIZADORA INTERNACIONAL CARIBBEAN EXOTICS S A")</f>
        <v>PEREZ MEJIA MARIA PAULINA</v>
      </c>
      <c r="S8589" s="25">
        <f>+VLOOKUP(E8589, TC!A:D, 2, FALSE())</f>
        <v>4169.13</v>
      </c>
      <c r="T8589" t="str">
        <f t="shared" si="674"/>
        <v>USD</v>
      </c>
    </row>
    <row r="8590" spans="1:20" ht="18.75" hidden="1" customHeight="1" x14ac:dyDescent="0.25">
      <c r="A8590" t="s">
        <v>3127</v>
      </c>
      <c r="B8590" t="s">
        <v>5</v>
      </c>
      <c r="C8590" t="s">
        <v>1913</v>
      </c>
      <c r="D8590" s="24">
        <v>12182</v>
      </c>
      <c r="E8590" t="s">
        <v>1757</v>
      </c>
      <c r="F8590" t="s">
        <v>128</v>
      </c>
      <c r="G8590" t="s">
        <v>110</v>
      </c>
      <c r="H8590" t="s">
        <v>3186</v>
      </c>
      <c r="I8590" t="s">
        <v>1866</v>
      </c>
      <c r="J8590" t="s">
        <v>1998</v>
      </c>
      <c r="K8590" t="s">
        <v>22</v>
      </c>
      <c r="L8590" s="24">
        <v>7047.1679999999997</v>
      </c>
      <c r="M8590" s="25">
        <f>+VLOOKUP(E8590, TC!A:D, 4, FALSE())</f>
        <v>1.1543499986807799</v>
      </c>
      <c r="N8590" s="24">
        <f t="shared" si="670"/>
        <v>7047.1679999999997</v>
      </c>
      <c r="O8590" t="str">
        <f t="shared" si="671"/>
        <v>FACTURA</v>
      </c>
      <c r="P8590" t="str">
        <f t="shared" si="672"/>
        <v>2025</v>
      </c>
      <c r="Q8590" t="str">
        <f t="shared" si="673"/>
        <v>06</v>
      </c>
      <c r="R8590" t="str">
        <f>+IFERROR(VLOOKUP(I8590, Listado!A:B, 2, FALSE()), "COMERCIALIZADORA INTERNACIONAL CARIBBEAN EXOTICS S A")</f>
        <v>PEREZ MEJIA MARIA PAULINA</v>
      </c>
      <c r="S8590" s="25">
        <f>+VLOOKUP(E8590, TC!A:D, 2, FALSE())</f>
        <v>4169.13</v>
      </c>
      <c r="T8590" t="str">
        <f t="shared" si="674"/>
        <v>USD</v>
      </c>
    </row>
    <row r="8591" spans="1:20" ht="18.75" hidden="1" customHeight="1" x14ac:dyDescent="0.25">
      <c r="A8591" t="s">
        <v>3127</v>
      </c>
      <c r="B8591" t="s">
        <v>5</v>
      </c>
      <c r="C8591" t="s">
        <v>1913</v>
      </c>
      <c r="D8591" s="24">
        <v>12182</v>
      </c>
      <c r="E8591" t="s">
        <v>1757</v>
      </c>
      <c r="F8591" t="s">
        <v>128</v>
      </c>
      <c r="G8591" t="s">
        <v>110</v>
      </c>
      <c r="H8591" t="s">
        <v>3186</v>
      </c>
      <c r="I8591" t="s">
        <v>1866</v>
      </c>
      <c r="J8591" t="s">
        <v>1998</v>
      </c>
      <c r="K8591" t="s">
        <v>18</v>
      </c>
      <c r="L8591" s="24">
        <v>2555.0819999999999</v>
      </c>
      <c r="M8591" s="25">
        <f>+VLOOKUP(E8591, TC!A:D, 4, FALSE())</f>
        <v>1.1543499986807799</v>
      </c>
      <c r="N8591" s="24">
        <f t="shared" si="670"/>
        <v>2555.0819999999999</v>
      </c>
      <c r="O8591" t="str">
        <f t="shared" si="671"/>
        <v>FACTURA</v>
      </c>
      <c r="P8591" t="str">
        <f t="shared" si="672"/>
        <v>2025</v>
      </c>
      <c r="Q8591" t="str">
        <f t="shared" si="673"/>
        <v>06</v>
      </c>
      <c r="R8591" t="str">
        <f>+IFERROR(VLOOKUP(I8591, Listado!A:B, 2, FALSE()), "COMERCIALIZADORA INTERNACIONAL CARIBBEAN EXOTICS S A")</f>
        <v>PEREZ MEJIA MARIA PAULINA</v>
      </c>
      <c r="S8591" s="25">
        <f>+VLOOKUP(E8591, TC!A:D, 2, FALSE())</f>
        <v>4169.13</v>
      </c>
      <c r="T8591" t="str">
        <f t="shared" si="674"/>
        <v>USD</v>
      </c>
    </row>
    <row r="8592" spans="1:20" ht="18.75" hidden="1" customHeight="1" x14ac:dyDescent="0.25">
      <c r="A8592" t="s">
        <v>3127</v>
      </c>
      <c r="B8592" t="s">
        <v>5</v>
      </c>
      <c r="C8592" t="s">
        <v>1913</v>
      </c>
      <c r="D8592" s="24">
        <v>12182</v>
      </c>
      <c r="E8592" t="s">
        <v>1757</v>
      </c>
      <c r="F8592" t="s">
        <v>128</v>
      </c>
      <c r="G8592" t="s">
        <v>110</v>
      </c>
      <c r="H8592" t="s">
        <v>3186</v>
      </c>
      <c r="I8592" t="s">
        <v>1866</v>
      </c>
      <c r="J8592" t="s">
        <v>1998</v>
      </c>
      <c r="K8592" t="s">
        <v>1959</v>
      </c>
      <c r="L8592" s="24">
        <v>942.07399999999996</v>
      </c>
      <c r="M8592" s="25">
        <f>+VLOOKUP(E8592, TC!A:D, 4, FALSE())</f>
        <v>1.1543499986807799</v>
      </c>
      <c r="N8592" s="24">
        <f t="shared" si="670"/>
        <v>942.07399999999996</v>
      </c>
      <c r="O8592" t="str">
        <f t="shared" si="671"/>
        <v>FACTURA</v>
      </c>
      <c r="P8592" t="str">
        <f t="shared" si="672"/>
        <v>2025</v>
      </c>
      <c r="Q8592" t="str">
        <f t="shared" si="673"/>
        <v>06</v>
      </c>
      <c r="R8592" t="str">
        <f>+IFERROR(VLOOKUP(I8592, Listado!A:B, 2, FALSE()), "COMERCIALIZADORA INTERNACIONAL CARIBBEAN EXOTICS S A")</f>
        <v>PEREZ MEJIA MARIA PAULINA</v>
      </c>
      <c r="S8592" s="25">
        <f>+VLOOKUP(E8592, TC!A:D, 2, FALSE())</f>
        <v>4169.13</v>
      </c>
      <c r="T8592" t="str">
        <f t="shared" si="674"/>
        <v>USD</v>
      </c>
    </row>
    <row r="8593" spans="1:20" ht="18.75" hidden="1" customHeight="1" x14ac:dyDescent="0.25">
      <c r="A8593" t="s">
        <v>3127</v>
      </c>
      <c r="B8593" t="s">
        <v>5</v>
      </c>
      <c r="C8593" t="s">
        <v>1913</v>
      </c>
      <c r="D8593" s="24">
        <v>12183</v>
      </c>
      <c r="E8593" t="s">
        <v>1757</v>
      </c>
      <c r="F8593" t="s">
        <v>99</v>
      </c>
      <c r="G8593" t="s">
        <v>1914</v>
      </c>
      <c r="I8593" t="s">
        <v>1841</v>
      </c>
      <c r="J8593" t="s">
        <v>1915</v>
      </c>
      <c r="K8593" t="s">
        <v>2021</v>
      </c>
      <c r="L8593" s="24">
        <v>544180</v>
      </c>
      <c r="M8593" s="25">
        <f>+VLOOKUP(E8593, TC!A:D, 4, FALSE())</f>
        <v>1.1543499986807799</v>
      </c>
      <c r="N8593" s="24">
        <f t="shared" si="670"/>
        <v>544180</v>
      </c>
      <c r="O8593" t="str">
        <f t="shared" si="671"/>
        <v>FACTURA</v>
      </c>
      <c r="P8593" t="str">
        <f t="shared" si="672"/>
        <v>2025</v>
      </c>
      <c r="Q8593" t="str">
        <f t="shared" si="673"/>
        <v>06</v>
      </c>
      <c r="R8593" t="str">
        <f>+IFERROR(VLOOKUP(I8593, Listado!A:B, 2, FALSE()), "COMERCIALIZADORA INTERNACIONAL CARIBBEAN EXOTICS S A")</f>
        <v>LONDOÑO ECHEVERRI ALEJANDRA</v>
      </c>
      <c r="S8593" s="25">
        <f>+VLOOKUP(E8593, TC!A:D, 2, FALSE())</f>
        <v>4169.13</v>
      </c>
      <c r="T8593" t="str">
        <f t="shared" si="674"/>
        <v>COP</v>
      </c>
    </row>
    <row r="8594" spans="1:20" ht="18.75" hidden="1" customHeight="1" x14ac:dyDescent="0.25">
      <c r="A8594" t="s">
        <v>3127</v>
      </c>
      <c r="B8594" t="s">
        <v>5</v>
      </c>
      <c r="C8594" t="s">
        <v>1913</v>
      </c>
      <c r="D8594" s="24">
        <v>12183</v>
      </c>
      <c r="E8594" t="s">
        <v>1757</v>
      </c>
      <c r="F8594" t="s">
        <v>99</v>
      </c>
      <c r="G8594" t="s">
        <v>1914</v>
      </c>
      <c r="I8594" t="s">
        <v>1841</v>
      </c>
      <c r="J8594" t="s">
        <v>1915</v>
      </c>
      <c r="K8594" t="s">
        <v>2021</v>
      </c>
      <c r="L8594" s="24">
        <v>351900</v>
      </c>
      <c r="M8594" s="25">
        <f>+VLOOKUP(E8594, TC!A:D, 4, FALSE())</f>
        <v>1.1543499986807799</v>
      </c>
      <c r="N8594" s="24">
        <f t="shared" si="670"/>
        <v>351900</v>
      </c>
      <c r="O8594" t="str">
        <f t="shared" si="671"/>
        <v>FACTURA</v>
      </c>
      <c r="P8594" t="str">
        <f t="shared" si="672"/>
        <v>2025</v>
      </c>
      <c r="Q8594" t="str">
        <f t="shared" si="673"/>
        <v>06</v>
      </c>
      <c r="R8594" t="str">
        <f>+IFERROR(VLOOKUP(I8594, Listado!A:B, 2, FALSE()), "COMERCIALIZADORA INTERNACIONAL CARIBBEAN EXOTICS S A")</f>
        <v>LONDOÑO ECHEVERRI ALEJANDRA</v>
      </c>
      <c r="S8594" s="25">
        <f>+VLOOKUP(E8594, TC!A:D, 2, FALSE())</f>
        <v>4169.13</v>
      </c>
      <c r="T8594" t="str">
        <f t="shared" si="674"/>
        <v>COP</v>
      </c>
    </row>
    <row r="8595" spans="1:20" ht="18.75" hidden="1" customHeight="1" x14ac:dyDescent="0.25">
      <c r="A8595" t="s">
        <v>3127</v>
      </c>
      <c r="B8595" t="s">
        <v>5</v>
      </c>
      <c r="C8595" t="s">
        <v>1913</v>
      </c>
      <c r="D8595" s="24">
        <v>12183</v>
      </c>
      <c r="E8595" t="s">
        <v>1757</v>
      </c>
      <c r="F8595" t="s">
        <v>99</v>
      </c>
      <c r="G8595" t="s">
        <v>1914</v>
      </c>
      <c r="I8595" t="s">
        <v>1841</v>
      </c>
      <c r="J8595" t="s">
        <v>1915</v>
      </c>
      <c r="K8595" t="s">
        <v>2021</v>
      </c>
      <c r="L8595" s="24">
        <v>40710</v>
      </c>
      <c r="M8595" s="25">
        <f>+VLOOKUP(E8595, TC!A:D, 4, FALSE())</f>
        <v>1.1543499986807799</v>
      </c>
      <c r="N8595" s="24">
        <f t="shared" si="670"/>
        <v>40710</v>
      </c>
      <c r="O8595" t="str">
        <f t="shared" si="671"/>
        <v>FACTURA</v>
      </c>
      <c r="P8595" t="str">
        <f t="shared" si="672"/>
        <v>2025</v>
      </c>
      <c r="Q8595" t="str">
        <f t="shared" si="673"/>
        <v>06</v>
      </c>
      <c r="R8595" t="str">
        <f>+IFERROR(VLOOKUP(I8595, Listado!A:B, 2, FALSE()), "COMERCIALIZADORA INTERNACIONAL CARIBBEAN EXOTICS S A")</f>
        <v>LONDOÑO ECHEVERRI ALEJANDRA</v>
      </c>
      <c r="S8595" s="25">
        <f>+VLOOKUP(E8595, TC!A:D, 2, FALSE())</f>
        <v>4169.13</v>
      </c>
      <c r="T8595" t="str">
        <f t="shared" si="674"/>
        <v>COP</v>
      </c>
    </row>
    <row r="8596" spans="1:20" ht="18.75" hidden="1" customHeight="1" x14ac:dyDescent="0.25">
      <c r="A8596" t="s">
        <v>3127</v>
      </c>
      <c r="B8596" t="s">
        <v>5</v>
      </c>
      <c r="C8596" t="s">
        <v>1913</v>
      </c>
      <c r="D8596" s="24">
        <v>12183</v>
      </c>
      <c r="E8596" t="s">
        <v>1757</v>
      </c>
      <c r="F8596" t="s">
        <v>99</v>
      </c>
      <c r="G8596" t="s">
        <v>1914</v>
      </c>
      <c r="I8596" t="s">
        <v>1841</v>
      </c>
      <c r="J8596" t="s">
        <v>1915</v>
      </c>
      <c r="K8596" t="s">
        <v>2021</v>
      </c>
      <c r="L8596" s="24">
        <v>30590</v>
      </c>
      <c r="M8596" s="25">
        <f>+VLOOKUP(E8596, TC!A:D, 4, FALSE())</f>
        <v>1.1543499986807799</v>
      </c>
      <c r="N8596" s="24">
        <f t="shared" si="670"/>
        <v>30590</v>
      </c>
      <c r="O8596" t="str">
        <f t="shared" si="671"/>
        <v>FACTURA</v>
      </c>
      <c r="P8596" t="str">
        <f t="shared" si="672"/>
        <v>2025</v>
      </c>
      <c r="Q8596" t="str">
        <f t="shared" si="673"/>
        <v>06</v>
      </c>
      <c r="R8596" t="str">
        <f>+IFERROR(VLOOKUP(I8596, Listado!A:B, 2, FALSE()), "COMERCIALIZADORA INTERNACIONAL CARIBBEAN EXOTICS S A")</f>
        <v>LONDOÑO ECHEVERRI ALEJANDRA</v>
      </c>
      <c r="S8596" s="25">
        <f>+VLOOKUP(E8596, TC!A:D, 2, FALSE())</f>
        <v>4169.13</v>
      </c>
      <c r="T8596" t="str">
        <f t="shared" si="674"/>
        <v>COP</v>
      </c>
    </row>
    <row r="8597" spans="1:20" ht="18.75" hidden="1" customHeight="1" x14ac:dyDescent="0.25">
      <c r="A8597" t="s">
        <v>3127</v>
      </c>
      <c r="B8597" t="s">
        <v>5</v>
      </c>
      <c r="C8597" t="s">
        <v>1913</v>
      </c>
      <c r="D8597" s="24">
        <v>12183</v>
      </c>
      <c r="E8597" t="s">
        <v>1757</v>
      </c>
      <c r="F8597" t="s">
        <v>99</v>
      </c>
      <c r="G8597" t="s">
        <v>1914</v>
      </c>
      <c r="I8597" t="s">
        <v>1841</v>
      </c>
      <c r="J8597" t="s">
        <v>1915</v>
      </c>
      <c r="K8597" t="s">
        <v>2021</v>
      </c>
      <c r="L8597" s="24">
        <v>10350</v>
      </c>
      <c r="M8597" s="25">
        <f>+VLOOKUP(E8597, TC!A:D, 4, FALSE())</f>
        <v>1.1543499986807799</v>
      </c>
      <c r="N8597" s="24">
        <f t="shared" si="670"/>
        <v>10350</v>
      </c>
      <c r="O8597" t="str">
        <f t="shared" si="671"/>
        <v>FACTURA</v>
      </c>
      <c r="P8597" t="str">
        <f t="shared" si="672"/>
        <v>2025</v>
      </c>
      <c r="Q8597" t="str">
        <f t="shared" si="673"/>
        <v>06</v>
      </c>
      <c r="R8597" t="str">
        <f>+IFERROR(VLOOKUP(I8597, Listado!A:B, 2, FALSE()), "COMERCIALIZADORA INTERNACIONAL CARIBBEAN EXOTICS S A")</f>
        <v>LONDOÑO ECHEVERRI ALEJANDRA</v>
      </c>
      <c r="S8597" s="25">
        <f>+VLOOKUP(E8597, TC!A:D, 2, FALSE())</f>
        <v>4169.13</v>
      </c>
      <c r="T8597" t="str">
        <f t="shared" si="674"/>
        <v>COP</v>
      </c>
    </row>
    <row r="8598" spans="1:20" ht="18.75" hidden="1" customHeight="1" x14ac:dyDescent="0.25">
      <c r="A8598" t="s">
        <v>3127</v>
      </c>
      <c r="B8598" t="s">
        <v>5</v>
      </c>
      <c r="C8598" t="s">
        <v>1913</v>
      </c>
      <c r="D8598" s="24">
        <v>12183</v>
      </c>
      <c r="E8598" t="s">
        <v>1757</v>
      </c>
      <c r="F8598" t="s">
        <v>99</v>
      </c>
      <c r="G8598" t="s">
        <v>1914</v>
      </c>
      <c r="I8598" t="s">
        <v>1841</v>
      </c>
      <c r="J8598" t="s">
        <v>1915</v>
      </c>
      <c r="K8598" t="s">
        <v>2021</v>
      </c>
      <c r="L8598" s="24">
        <v>9430</v>
      </c>
      <c r="M8598" s="25">
        <f>+VLOOKUP(E8598, TC!A:D, 4, FALSE())</f>
        <v>1.1543499986807799</v>
      </c>
      <c r="N8598" s="24">
        <f t="shared" si="670"/>
        <v>9430</v>
      </c>
      <c r="O8598" t="str">
        <f t="shared" si="671"/>
        <v>FACTURA</v>
      </c>
      <c r="P8598" t="str">
        <f t="shared" si="672"/>
        <v>2025</v>
      </c>
      <c r="Q8598" t="str">
        <f t="shared" si="673"/>
        <v>06</v>
      </c>
      <c r="R8598" t="str">
        <f>+IFERROR(VLOOKUP(I8598, Listado!A:B, 2, FALSE()), "COMERCIALIZADORA INTERNACIONAL CARIBBEAN EXOTICS S A")</f>
        <v>LONDOÑO ECHEVERRI ALEJANDRA</v>
      </c>
      <c r="S8598" s="25">
        <f>+VLOOKUP(E8598, TC!A:D, 2, FALSE())</f>
        <v>4169.13</v>
      </c>
      <c r="T8598" t="str">
        <f t="shared" si="674"/>
        <v>COP</v>
      </c>
    </row>
    <row r="8599" spans="1:20" ht="18.75" hidden="1" customHeight="1" x14ac:dyDescent="0.25">
      <c r="A8599" t="s">
        <v>3127</v>
      </c>
      <c r="B8599" t="s">
        <v>5</v>
      </c>
      <c r="C8599" t="s">
        <v>1913</v>
      </c>
      <c r="D8599" s="24">
        <v>12184</v>
      </c>
      <c r="E8599" t="s">
        <v>1757</v>
      </c>
      <c r="F8599" t="s">
        <v>99</v>
      </c>
      <c r="G8599" t="s">
        <v>1914</v>
      </c>
      <c r="I8599" t="s">
        <v>1841</v>
      </c>
      <c r="J8599" t="s">
        <v>1915</v>
      </c>
      <c r="K8599" t="s">
        <v>2022</v>
      </c>
      <c r="L8599" s="24">
        <v>132340</v>
      </c>
      <c r="M8599" s="25">
        <f>+VLOOKUP(E8599, TC!A:D, 4, FALSE())</f>
        <v>1.1543499986807799</v>
      </c>
      <c r="N8599" s="24">
        <f t="shared" si="670"/>
        <v>132340</v>
      </c>
      <c r="O8599" t="str">
        <f t="shared" si="671"/>
        <v>FACTURA</v>
      </c>
      <c r="P8599" t="str">
        <f t="shared" si="672"/>
        <v>2025</v>
      </c>
      <c r="Q8599" t="str">
        <f t="shared" si="673"/>
        <v>06</v>
      </c>
      <c r="R8599" t="str">
        <f>+IFERROR(VLOOKUP(I8599, Listado!A:B, 2, FALSE()), "COMERCIALIZADORA INTERNACIONAL CARIBBEAN EXOTICS S A")</f>
        <v>LONDOÑO ECHEVERRI ALEJANDRA</v>
      </c>
      <c r="S8599" s="25">
        <f>+VLOOKUP(E8599, TC!A:D, 2, FALSE())</f>
        <v>4169.13</v>
      </c>
      <c r="T8599" t="str">
        <f t="shared" si="674"/>
        <v>COP</v>
      </c>
    </row>
    <row r="8600" spans="1:20" ht="18.75" hidden="1" customHeight="1" x14ac:dyDescent="0.25">
      <c r="A8600" t="s">
        <v>3127</v>
      </c>
      <c r="B8600" t="s">
        <v>5</v>
      </c>
      <c r="C8600" t="s">
        <v>1913</v>
      </c>
      <c r="D8600" s="24">
        <v>12184</v>
      </c>
      <c r="E8600" t="s">
        <v>1757</v>
      </c>
      <c r="F8600" t="s">
        <v>99</v>
      </c>
      <c r="G8600" t="s">
        <v>1914</v>
      </c>
      <c r="I8600" t="s">
        <v>1841</v>
      </c>
      <c r="J8600" t="s">
        <v>1915</v>
      </c>
      <c r="K8600" t="s">
        <v>2022</v>
      </c>
      <c r="L8600" s="24">
        <v>60060</v>
      </c>
      <c r="M8600" s="25">
        <f>+VLOOKUP(E8600, TC!A:D, 4, FALSE())</f>
        <v>1.1543499986807799</v>
      </c>
      <c r="N8600" s="24">
        <f t="shared" si="670"/>
        <v>60060</v>
      </c>
      <c r="O8600" t="str">
        <f t="shared" si="671"/>
        <v>FACTURA</v>
      </c>
      <c r="P8600" t="str">
        <f t="shared" si="672"/>
        <v>2025</v>
      </c>
      <c r="Q8600" t="str">
        <f t="shared" si="673"/>
        <v>06</v>
      </c>
      <c r="R8600" t="str">
        <f>+IFERROR(VLOOKUP(I8600, Listado!A:B, 2, FALSE()), "COMERCIALIZADORA INTERNACIONAL CARIBBEAN EXOTICS S A")</f>
        <v>LONDOÑO ECHEVERRI ALEJANDRA</v>
      </c>
      <c r="S8600" s="25">
        <f>+VLOOKUP(E8600, TC!A:D, 2, FALSE())</f>
        <v>4169.13</v>
      </c>
      <c r="T8600" t="str">
        <f t="shared" si="674"/>
        <v>COP</v>
      </c>
    </row>
    <row r="8601" spans="1:20" ht="18.75" hidden="1" customHeight="1" x14ac:dyDescent="0.25">
      <c r="A8601" t="s">
        <v>3127</v>
      </c>
      <c r="B8601" t="s">
        <v>5</v>
      </c>
      <c r="C8601" t="s">
        <v>1913</v>
      </c>
      <c r="D8601" s="24">
        <v>12184</v>
      </c>
      <c r="E8601" t="s">
        <v>1757</v>
      </c>
      <c r="F8601" t="s">
        <v>99</v>
      </c>
      <c r="G8601" t="s">
        <v>1914</v>
      </c>
      <c r="I8601" t="s">
        <v>1841</v>
      </c>
      <c r="J8601" t="s">
        <v>1915</v>
      </c>
      <c r="K8601" t="s">
        <v>2022</v>
      </c>
      <c r="L8601" s="24">
        <v>67600</v>
      </c>
      <c r="M8601" s="25">
        <f>+VLOOKUP(E8601, TC!A:D, 4, FALSE())</f>
        <v>1.1543499986807799</v>
      </c>
      <c r="N8601" s="24">
        <f t="shared" si="670"/>
        <v>67600</v>
      </c>
      <c r="O8601" t="str">
        <f t="shared" si="671"/>
        <v>FACTURA</v>
      </c>
      <c r="P8601" t="str">
        <f t="shared" si="672"/>
        <v>2025</v>
      </c>
      <c r="Q8601" t="str">
        <f t="shared" si="673"/>
        <v>06</v>
      </c>
      <c r="R8601" t="str">
        <f>+IFERROR(VLOOKUP(I8601, Listado!A:B, 2, FALSE()), "COMERCIALIZADORA INTERNACIONAL CARIBBEAN EXOTICS S A")</f>
        <v>LONDOÑO ECHEVERRI ALEJANDRA</v>
      </c>
      <c r="S8601" s="25">
        <f>+VLOOKUP(E8601, TC!A:D, 2, FALSE())</f>
        <v>4169.13</v>
      </c>
      <c r="T8601" t="str">
        <f t="shared" si="674"/>
        <v>COP</v>
      </c>
    </row>
    <row r="8602" spans="1:20" ht="18.75" hidden="1" customHeight="1" x14ac:dyDescent="0.25">
      <c r="A8602" t="s">
        <v>3127</v>
      </c>
      <c r="B8602" t="s">
        <v>5</v>
      </c>
      <c r="C8602" t="s">
        <v>1913</v>
      </c>
      <c r="D8602" s="24">
        <v>12185</v>
      </c>
      <c r="E8602" t="s">
        <v>1757</v>
      </c>
      <c r="F8602" t="s">
        <v>99</v>
      </c>
      <c r="G8602" t="s">
        <v>1914</v>
      </c>
      <c r="I8602" t="s">
        <v>1841</v>
      </c>
      <c r="J8602" t="s">
        <v>1915</v>
      </c>
      <c r="K8602" t="s">
        <v>2021</v>
      </c>
      <c r="L8602" s="24">
        <v>204700</v>
      </c>
      <c r="M8602" s="25">
        <f>+VLOOKUP(E8602, TC!A:D, 4, FALSE())</f>
        <v>1.1543499986807799</v>
      </c>
      <c r="N8602" s="24">
        <f t="shared" si="670"/>
        <v>204700</v>
      </c>
      <c r="O8602" t="str">
        <f t="shared" si="671"/>
        <v>FACTURA</v>
      </c>
      <c r="P8602" t="str">
        <f t="shared" si="672"/>
        <v>2025</v>
      </c>
      <c r="Q8602" t="str">
        <f t="shared" si="673"/>
        <v>06</v>
      </c>
      <c r="R8602" t="str">
        <f>+IFERROR(VLOOKUP(I8602, Listado!A:B, 2, FALSE()), "COMERCIALIZADORA INTERNACIONAL CARIBBEAN EXOTICS S A")</f>
        <v>LONDOÑO ECHEVERRI ALEJANDRA</v>
      </c>
      <c r="S8602" s="25">
        <f>+VLOOKUP(E8602, TC!A:D, 2, FALSE())</f>
        <v>4169.13</v>
      </c>
      <c r="T8602" t="str">
        <f t="shared" si="674"/>
        <v>COP</v>
      </c>
    </row>
    <row r="8603" spans="1:20" ht="18.75" hidden="1" customHeight="1" x14ac:dyDescent="0.25">
      <c r="A8603" t="s">
        <v>3127</v>
      </c>
      <c r="B8603" t="s">
        <v>1923</v>
      </c>
      <c r="C8603" t="s">
        <v>1913</v>
      </c>
      <c r="D8603" s="24">
        <v>6090</v>
      </c>
      <c r="E8603" t="s">
        <v>1757</v>
      </c>
      <c r="F8603" t="s">
        <v>128</v>
      </c>
      <c r="G8603" t="s">
        <v>110</v>
      </c>
      <c r="H8603" t="s">
        <v>3187</v>
      </c>
      <c r="I8603" t="s">
        <v>1850</v>
      </c>
      <c r="J8603" t="s">
        <v>1919</v>
      </c>
      <c r="K8603" t="s">
        <v>2658</v>
      </c>
      <c r="L8603" s="24">
        <v>2184</v>
      </c>
      <c r="M8603" s="25">
        <f>+VLOOKUP(E8603, TC!A:D, 4, FALSE())</f>
        <v>1.1543499986807799</v>
      </c>
      <c r="N8603" s="24">
        <f t="shared" si="670"/>
        <v>2184</v>
      </c>
      <c r="O8603" t="str">
        <f t="shared" si="671"/>
        <v>FACTURA</v>
      </c>
      <c r="P8603" t="str">
        <f t="shared" si="672"/>
        <v>2025</v>
      </c>
      <c r="Q8603" t="str">
        <f t="shared" si="673"/>
        <v>06</v>
      </c>
      <c r="R8603" t="str">
        <f>+IFERROR(VLOOKUP(I8603, Listado!A:B, 2, FALSE()), "COMERCIALIZADORA INTERNACIONAL CARIBBEAN EXOTICS S A")</f>
        <v>PEREZ MEJIA MARIA PAULINA</v>
      </c>
      <c r="S8603" s="25">
        <f>+VLOOKUP(E8603, TC!A:D, 2, FALSE())</f>
        <v>4169.13</v>
      </c>
      <c r="T8603" t="str">
        <f t="shared" si="674"/>
        <v>USD</v>
      </c>
    </row>
    <row r="8604" spans="1:20" ht="18.75" hidden="1" customHeight="1" x14ac:dyDescent="0.25">
      <c r="A8604" t="s">
        <v>3127</v>
      </c>
      <c r="B8604" t="s">
        <v>1923</v>
      </c>
      <c r="C8604" t="s">
        <v>1913</v>
      </c>
      <c r="D8604" s="24">
        <v>6090</v>
      </c>
      <c r="E8604" t="s">
        <v>1757</v>
      </c>
      <c r="F8604" t="s">
        <v>128</v>
      </c>
      <c r="G8604" t="s">
        <v>110</v>
      </c>
      <c r="H8604" t="s">
        <v>3187</v>
      </c>
      <c r="I8604" t="s">
        <v>1850</v>
      </c>
      <c r="J8604" t="s">
        <v>1919</v>
      </c>
      <c r="K8604" t="s">
        <v>45</v>
      </c>
      <c r="L8604" s="24">
        <v>8250</v>
      </c>
      <c r="M8604" s="25">
        <f>+VLOOKUP(E8604, TC!A:D, 4, FALSE())</f>
        <v>1.1543499986807799</v>
      </c>
      <c r="N8604" s="24">
        <f t="shared" si="670"/>
        <v>8250</v>
      </c>
      <c r="O8604" t="str">
        <f t="shared" si="671"/>
        <v>FACTURA</v>
      </c>
      <c r="P8604" t="str">
        <f t="shared" si="672"/>
        <v>2025</v>
      </c>
      <c r="Q8604" t="str">
        <f t="shared" si="673"/>
        <v>06</v>
      </c>
      <c r="R8604" t="str">
        <f>+IFERROR(VLOOKUP(I8604, Listado!A:B, 2, FALSE()), "COMERCIALIZADORA INTERNACIONAL CARIBBEAN EXOTICS S A")</f>
        <v>PEREZ MEJIA MARIA PAULINA</v>
      </c>
      <c r="S8604" s="25">
        <f>+VLOOKUP(E8604, TC!A:D, 2, FALSE())</f>
        <v>4169.13</v>
      </c>
      <c r="T8604" t="str">
        <f t="shared" si="674"/>
        <v>USD</v>
      </c>
    </row>
    <row r="8605" spans="1:20" ht="18.75" hidden="1" customHeight="1" x14ac:dyDescent="0.25">
      <c r="A8605" t="s">
        <v>3127</v>
      </c>
      <c r="B8605" t="s">
        <v>1923</v>
      </c>
      <c r="C8605" t="s">
        <v>1913</v>
      </c>
      <c r="D8605" s="24">
        <v>6090</v>
      </c>
      <c r="E8605" t="s">
        <v>1757</v>
      </c>
      <c r="F8605" t="s">
        <v>128</v>
      </c>
      <c r="G8605" t="s">
        <v>110</v>
      </c>
      <c r="H8605" t="s">
        <v>3187</v>
      </c>
      <c r="I8605" t="s">
        <v>1850</v>
      </c>
      <c r="J8605" t="s">
        <v>1919</v>
      </c>
      <c r="K8605" t="s">
        <v>53</v>
      </c>
      <c r="L8605" s="24">
        <v>180.5</v>
      </c>
      <c r="M8605" s="25">
        <f>+VLOOKUP(E8605, TC!A:D, 4, FALSE())</f>
        <v>1.1543499986807799</v>
      </c>
      <c r="N8605" s="24">
        <f t="shared" si="670"/>
        <v>180.5</v>
      </c>
      <c r="O8605" t="str">
        <f t="shared" si="671"/>
        <v>FACTURA</v>
      </c>
      <c r="P8605" t="str">
        <f t="shared" si="672"/>
        <v>2025</v>
      </c>
      <c r="Q8605" t="str">
        <f t="shared" si="673"/>
        <v>06</v>
      </c>
      <c r="R8605" t="str">
        <f>+IFERROR(VLOOKUP(I8605, Listado!A:B, 2, FALSE()), "COMERCIALIZADORA INTERNACIONAL CARIBBEAN EXOTICS S A")</f>
        <v>PEREZ MEJIA MARIA PAULINA</v>
      </c>
      <c r="S8605" s="25">
        <f>+VLOOKUP(E8605, TC!A:D, 2, FALSE())</f>
        <v>4169.13</v>
      </c>
      <c r="T8605" t="str">
        <f t="shared" si="674"/>
        <v>USD</v>
      </c>
    </row>
    <row r="8606" spans="1:20" ht="18.75" hidden="1" customHeight="1" x14ac:dyDescent="0.25">
      <c r="A8606" t="s">
        <v>3127</v>
      </c>
      <c r="B8606" t="s">
        <v>5</v>
      </c>
      <c r="C8606" t="s">
        <v>1913</v>
      </c>
      <c r="D8606" s="24">
        <v>12186</v>
      </c>
      <c r="E8606" t="s">
        <v>1757</v>
      </c>
      <c r="F8606" t="s">
        <v>99</v>
      </c>
      <c r="G8606" t="s">
        <v>1914</v>
      </c>
      <c r="I8606" t="s">
        <v>1840</v>
      </c>
      <c r="J8606" t="s">
        <v>1915</v>
      </c>
      <c r="K8606" t="s">
        <v>2025</v>
      </c>
      <c r="L8606" s="24">
        <v>12000</v>
      </c>
      <c r="M8606" s="25">
        <f>+VLOOKUP(E8606, TC!A:D, 4, FALSE())</f>
        <v>1.1543499986807799</v>
      </c>
      <c r="N8606" s="24">
        <f t="shared" si="670"/>
        <v>12000</v>
      </c>
      <c r="O8606" t="str">
        <f t="shared" si="671"/>
        <v>FACTURA</v>
      </c>
      <c r="P8606" t="str">
        <f t="shared" si="672"/>
        <v>2025</v>
      </c>
      <c r="Q8606" t="str">
        <f t="shared" si="673"/>
        <v>06</v>
      </c>
      <c r="R8606" t="str">
        <f>+IFERROR(VLOOKUP(I8606, Listado!A:B, 2, FALSE()), "COMERCIALIZADORA INTERNACIONAL CARIBBEAN EXOTICS S A")</f>
        <v>LONDOÑO ECHEVERRI ALEJANDRA</v>
      </c>
      <c r="S8606" s="25">
        <f>+VLOOKUP(E8606, TC!A:D, 2, FALSE())</f>
        <v>4169.13</v>
      </c>
      <c r="T8606" t="str">
        <f t="shared" si="674"/>
        <v>COP</v>
      </c>
    </row>
    <row r="8607" spans="1:20" ht="18.75" hidden="1" customHeight="1" x14ac:dyDescent="0.25">
      <c r="A8607" t="s">
        <v>3127</v>
      </c>
      <c r="B8607" t="s">
        <v>5</v>
      </c>
      <c r="C8607" t="s">
        <v>1913</v>
      </c>
      <c r="D8607" s="24">
        <v>12187</v>
      </c>
      <c r="E8607" t="s">
        <v>1757</v>
      </c>
      <c r="F8607" t="s">
        <v>99</v>
      </c>
      <c r="G8607" t="s">
        <v>1914</v>
      </c>
      <c r="I8607" t="s">
        <v>1840</v>
      </c>
      <c r="J8607" t="s">
        <v>1915</v>
      </c>
      <c r="K8607" t="s">
        <v>2022</v>
      </c>
      <c r="L8607" s="24">
        <v>40000</v>
      </c>
      <c r="M8607" s="25">
        <f>+VLOOKUP(E8607, TC!A:D, 4, FALSE())</f>
        <v>1.1543499986807799</v>
      </c>
      <c r="N8607" s="24">
        <f t="shared" si="670"/>
        <v>40000</v>
      </c>
      <c r="O8607" t="str">
        <f t="shared" si="671"/>
        <v>FACTURA</v>
      </c>
      <c r="P8607" t="str">
        <f t="shared" si="672"/>
        <v>2025</v>
      </c>
      <c r="Q8607" t="str">
        <f t="shared" si="673"/>
        <v>06</v>
      </c>
      <c r="R8607" t="str">
        <f>+IFERROR(VLOOKUP(I8607, Listado!A:B, 2, FALSE()), "COMERCIALIZADORA INTERNACIONAL CARIBBEAN EXOTICS S A")</f>
        <v>LONDOÑO ECHEVERRI ALEJANDRA</v>
      </c>
      <c r="S8607" s="25">
        <f>+VLOOKUP(E8607, TC!A:D, 2, FALSE())</f>
        <v>4169.13</v>
      </c>
      <c r="T8607" t="str">
        <f t="shared" si="674"/>
        <v>COP</v>
      </c>
    </row>
    <row r="8608" spans="1:20" ht="18.75" hidden="1" customHeight="1" x14ac:dyDescent="0.25">
      <c r="A8608" t="s">
        <v>3127</v>
      </c>
      <c r="B8608" t="s">
        <v>5</v>
      </c>
      <c r="C8608" t="s">
        <v>1913</v>
      </c>
      <c r="D8608" s="24">
        <v>12188</v>
      </c>
      <c r="E8608" t="s">
        <v>1757</v>
      </c>
      <c r="F8608" t="s">
        <v>99</v>
      </c>
      <c r="G8608" t="s">
        <v>1914</v>
      </c>
      <c r="I8608" t="s">
        <v>1840</v>
      </c>
      <c r="J8608" t="s">
        <v>1915</v>
      </c>
      <c r="K8608" t="s">
        <v>2021</v>
      </c>
      <c r="L8608" s="24">
        <v>77500</v>
      </c>
      <c r="M8608" s="25">
        <f>+VLOOKUP(E8608, TC!A:D, 4, FALSE())</f>
        <v>1.1543499986807799</v>
      </c>
      <c r="N8608" s="24">
        <f t="shared" si="670"/>
        <v>77500</v>
      </c>
      <c r="O8608" t="str">
        <f t="shared" si="671"/>
        <v>FACTURA</v>
      </c>
      <c r="P8608" t="str">
        <f t="shared" si="672"/>
        <v>2025</v>
      </c>
      <c r="Q8608" t="str">
        <f t="shared" si="673"/>
        <v>06</v>
      </c>
      <c r="R8608" t="str">
        <f>+IFERROR(VLOOKUP(I8608, Listado!A:B, 2, FALSE()), "COMERCIALIZADORA INTERNACIONAL CARIBBEAN EXOTICS S A")</f>
        <v>LONDOÑO ECHEVERRI ALEJANDRA</v>
      </c>
      <c r="S8608" s="25">
        <f>+VLOOKUP(E8608, TC!A:D, 2, FALSE())</f>
        <v>4169.13</v>
      </c>
      <c r="T8608" t="str">
        <f t="shared" si="674"/>
        <v>COP</v>
      </c>
    </row>
    <row r="8609" spans="1:20" ht="18.75" hidden="1" customHeight="1" x14ac:dyDescent="0.25">
      <c r="A8609" t="s">
        <v>3127</v>
      </c>
      <c r="B8609" t="s">
        <v>1923</v>
      </c>
      <c r="C8609" t="s">
        <v>1913</v>
      </c>
      <c r="D8609" s="24">
        <v>6091</v>
      </c>
      <c r="E8609" t="s">
        <v>1757</v>
      </c>
      <c r="F8609" t="s">
        <v>128</v>
      </c>
      <c r="G8609" t="s">
        <v>110</v>
      </c>
      <c r="I8609" t="s">
        <v>1850</v>
      </c>
      <c r="J8609" t="s">
        <v>1919</v>
      </c>
      <c r="K8609" t="s">
        <v>1918</v>
      </c>
      <c r="L8609" s="24">
        <v>135</v>
      </c>
      <c r="M8609" s="25">
        <f>+VLOOKUP(E8609, TC!A:D, 4, FALSE())</f>
        <v>1.1543499986807799</v>
      </c>
      <c r="N8609" s="24">
        <f t="shared" si="670"/>
        <v>135</v>
      </c>
      <c r="O8609" t="str">
        <f t="shared" si="671"/>
        <v>FACTURA</v>
      </c>
      <c r="P8609" t="str">
        <f t="shared" si="672"/>
        <v>2025</v>
      </c>
      <c r="Q8609" t="str">
        <f t="shared" si="673"/>
        <v>06</v>
      </c>
      <c r="R8609" t="str">
        <f>+IFERROR(VLOOKUP(I8609, Listado!A:B, 2, FALSE()), "COMERCIALIZADORA INTERNACIONAL CARIBBEAN EXOTICS S A")</f>
        <v>PEREZ MEJIA MARIA PAULINA</v>
      </c>
      <c r="S8609" s="25">
        <f>+VLOOKUP(E8609, TC!A:D, 2, FALSE())</f>
        <v>4169.13</v>
      </c>
      <c r="T8609" t="str">
        <f t="shared" si="674"/>
        <v>USD</v>
      </c>
    </row>
    <row r="8610" spans="1:20" ht="18.75" hidden="1" customHeight="1" x14ac:dyDescent="0.25">
      <c r="A8610" t="s">
        <v>3127</v>
      </c>
      <c r="B8610" t="s">
        <v>1923</v>
      </c>
      <c r="C8610" t="s">
        <v>1913</v>
      </c>
      <c r="D8610" s="24">
        <v>6092</v>
      </c>
      <c r="E8610" t="s">
        <v>1757</v>
      </c>
      <c r="F8610" t="s">
        <v>1924</v>
      </c>
      <c r="G8610" t="s">
        <v>108</v>
      </c>
      <c r="H8610" t="s">
        <v>3188</v>
      </c>
      <c r="I8610" t="s">
        <v>1894</v>
      </c>
      <c r="J8610" t="s">
        <v>1919</v>
      </c>
      <c r="K8610" t="s">
        <v>1928</v>
      </c>
      <c r="L8610" s="24">
        <v>1612.26</v>
      </c>
      <c r="M8610" s="25">
        <f>+VLOOKUP(E8610, TC!A:D, 4, FALSE())</f>
        <v>1.1543499986807799</v>
      </c>
      <c r="N8610" s="24">
        <f t="shared" si="670"/>
        <v>1861.1123288730741</v>
      </c>
      <c r="O8610" t="str">
        <f t="shared" si="671"/>
        <v>FACTURA</v>
      </c>
      <c r="P8610" t="str">
        <f t="shared" si="672"/>
        <v>2025</v>
      </c>
      <c r="Q8610" t="str">
        <f t="shared" si="673"/>
        <v>06</v>
      </c>
      <c r="R8610" t="str">
        <f>+IFERROR(VLOOKUP(I8610, Listado!A:B, 2, FALSE()), "COMERCIALIZADORA INTERNACIONAL CARIBBEAN EXOTICS S A")</f>
        <v>PIEDRAHITA PEREZ MARIANA</v>
      </c>
      <c r="S8610" s="25">
        <f>+VLOOKUP(E8610, TC!A:D, 2, FALSE())</f>
        <v>4169.13</v>
      </c>
      <c r="T8610" t="str">
        <f t="shared" si="674"/>
        <v>EUR</v>
      </c>
    </row>
    <row r="8611" spans="1:20" ht="18.75" hidden="1" customHeight="1" x14ac:dyDescent="0.25">
      <c r="A8611" t="s">
        <v>3127</v>
      </c>
      <c r="B8611" t="s">
        <v>1923</v>
      </c>
      <c r="C8611" t="s">
        <v>1913</v>
      </c>
      <c r="D8611" s="24">
        <v>6092</v>
      </c>
      <c r="E8611" t="s">
        <v>1757</v>
      </c>
      <c r="F8611" t="s">
        <v>1924</v>
      </c>
      <c r="G8611" t="s">
        <v>108</v>
      </c>
      <c r="H8611" t="s">
        <v>3188</v>
      </c>
      <c r="I8611" t="s">
        <v>1894</v>
      </c>
      <c r="J8611" t="s">
        <v>1919</v>
      </c>
      <c r="K8611" t="s">
        <v>74</v>
      </c>
      <c r="L8611" s="24">
        <v>863.44</v>
      </c>
      <c r="M8611" s="25">
        <f>+VLOOKUP(E8611, TC!A:D, 4, FALSE())</f>
        <v>1.1543499986807799</v>
      </c>
      <c r="N8611" s="24">
        <f t="shared" si="670"/>
        <v>996.71196286093266</v>
      </c>
      <c r="O8611" t="str">
        <f t="shared" si="671"/>
        <v>FACTURA</v>
      </c>
      <c r="P8611" t="str">
        <f t="shared" si="672"/>
        <v>2025</v>
      </c>
      <c r="Q8611" t="str">
        <f t="shared" si="673"/>
        <v>06</v>
      </c>
      <c r="R8611" t="str">
        <f>+IFERROR(VLOOKUP(I8611, Listado!A:B, 2, FALSE()), "COMERCIALIZADORA INTERNACIONAL CARIBBEAN EXOTICS S A")</f>
        <v>PIEDRAHITA PEREZ MARIANA</v>
      </c>
      <c r="S8611" s="25">
        <f>+VLOOKUP(E8611, TC!A:D, 2, FALSE())</f>
        <v>4169.13</v>
      </c>
      <c r="T8611" t="str">
        <f t="shared" si="674"/>
        <v>EUR</v>
      </c>
    </row>
    <row r="8612" spans="1:20" ht="18.75" hidden="1" customHeight="1" x14ac:dyDescent="0.25">
      <c r="A8612" t="s">
        <v>3127</v>
      </c>
      <c r="B8612" t="s">
        <v>1923</v>
      </c>
      <c r="C8612" t="s">
        <v>1913</v>
      </c>
      <c r="D8612" s="24">
        <v>6092</v>
      </c>
      <c r="E8612" t="s">
        <v>1757</v>
      </c>
      <c r="F8612" t="s">
        <v>1924</v>
      </c>
      <c r="G8612" t="s">
        <v>108</v>
      </c>
      <c r="H8612" t="s">
        <v>3188</v>
      </c>
      <c r="I8612" t="s">
        <v>1894</v>
      </c>
      <c r="J8612" t="s">
        <v>1919</v>
      </c>
      <c r="K8612" t="s">
        <v>58</v>
      </c>
      <c r="L8612" s="24">
        <v>3218.4</v>
      </c>
      <c r="M8612" s="25">
        <f>+VLOOKUP(E8612, TC!A:D, 4, FALSE())</f>
        <v>1.1543499986807799</v>
      </c>
      <c r="N8612" s="24">
        <f t="shared" si="670"/>
        <v>3715.160035754222</v>
      </c>
      <c r="O8612" t="str">
        <f t="shared" si="671"/>
        <v>FACTURA</v>
      </c>
      <c r="P8612" t="str">
        <f t="shared" si="672"/>
        <v>2025</v>
      </c>
      <c r="Q8612" t="str">
        <f t="shared" si="673"/>
        <v>06</v>
      </c>
      <c r="R8612" t="str">
        <f>+IFERROR(VLOOKUP(I8612, Listado!A:B, 2, FALSE()), "COMERCIALIZADORA INTERNACIONAL CARIBBEAN EXOTICS S A")</f>
        <v>PIEDRAHITA PEREZ MARIANA</v>
      </c>
      <c r="S8612" s="25">
        <f>+VLOOKUP(E8612, TC!A:D, 2, FALSE())</f>
        <v>4169.13</v>
      </c>
      <c r="T8612" t="str">
        <f t="shared" si="674"/>
        <v>EUR</v>
      </c>
    </row>
    <row r="8613" spans="1:20" ht="18.75" hidden="1" customHeight="1" x14ac:dyDescent="0.25">
      <c r="A8613" t="s">
        <v>3127</v>
      </c>
      <c r="B8613" t="s">
        <v>5</v>
      </c>
      <c r="C8613" t="s">
        <v>1913</v>
      </c>
      <c r="D8613" s="24">
        <v>12189</v>
      </c>
      <c r="E8613" t="s">
        <v>1757</v>
      </c>
      <c r="F8613" t="s">
        <v>99</v>
      </c>
      <c r="G8613" t="s">
        <v>1914</v>
      </c>
      <c r="H8613" t="s">
        <v>3189</v>
      </c>
      <c r="I8613" t="s">
        <v>3011</v>
      </c>
      <c r="J8613" t="s">
        <v>1915</v>
      </c>
      <c r="K8613" t="s">
        <v>107</v>
      </c>
      <c r="L8613" s="24">
        <v>440000</v>
      </c>
      <c r="M8613" s="25">
        <f>+VLOOKUP(E8613, TC!A:D, 4, FALSE())</f>
        <v>1.1543499986807799</v>
      </c>
      <c r="N8613" s="24">
        <f t="shared" si="670"/>
        <v>440000</v>
      </c>
      <c r="O8613" t="str">
        <f t="shared" si="671"/>
        <v>FACTURA</v>
      </c>
      <c r="P8613" t="str">
        <f t="shared" si="672"/>
        <v>2025</v>
      </c>
      <c r="Q8613" t="str">
        <f t="shared" si="673"/>
        <v>06</v>
      </c>
      <c r="R8613" t="str">
        <f>+IFERROR(VLOOKUP(I8613, Listado!A:B, 2, FALSE()), "COMERCIALIZADORA INTERNACIONAL CARIBBEAN EXOTICS S A")</f>
        <v>COMERCIALIZADORA INTERNACIONAL CARIBBEAN EXOTICS S A</v>
      </c>
      <c r="S8613" s="25">
        <f>+VLOOKUP(E8613, TC!A:D, 2, FALSE())</f>
        <v>4169.13</v>
      </c>
      <c r="T8613" t="str">
        <f t="shared" si="674"/>
        <v>COP</v>
      </c>
    </row>
    <row r="8614" spans="1:20" ht="18.75" hidden="1" customHeight="1" x14ac:dyDescent="0.25">
      <c r="A8614" t="s">
        <v>3127</v>
      </c>
      <c r="B8614" t="s">
        <v>5</v>
      </c>
      <c r="C8614" t="s">
        <v>1913</v>
      </c>
      <c r="D8614" s="24">
        <v>12189</v>
      </c>
      <c r="E8614" t="s">
        <v>1757</v>
      </c>
      <c r="F8614" t="s">
        <v>99</v>
      </c>
      <c r="G8614" t="s">
        <v>1914</v>
      </c>
      <c r="H8614" t="s">
        <v>3189</v>
      </c>
      <c r="I8614" t="s">
        <v>3011</v>
      </c>
      <c r="J8614" t="s">
        <v>1915</v>
      </c>
      <c r="K8614" t="s">
        <v>2733</v>
      </c>
      <c r="L8614" s="24">
        <v>320000</v>
      </c>
      <c r="M8614" s="25">
        <f>+VLOOKUP(E8614, TC!A:D, 4, FALSE())</f>
        <v>1.1543499986807799</v>
      </c>
      <c r="N8614" s="24">
        <f t="shared" si="670"/>
        <v>320000</v>
      </c>
      <c r="O8614" t="str">
        <f t="shared" si="671"/>
        <v>FACTURA</v>
      </c>
      <c r="P8614" t="str">
        <f t="shared" si="672"/>
        <v>2025</v>
      </c>
      <c r="Q8614" t="str">
        <f t="shared" si="673"/>
        <v>06</v>
      </c>
      <c r="R8614" t="str">
        <f>+IFERROR(VLOOKUP(I8614, Listado!A:B, 2, FALSE()), "COMERCIALIZADORA INTERNACIONAL CARIBBEAN EXOTICS S A")</f>
        <v>COMERCIALIZADORA INTERNACIONAL CARIBBEAN EXOTICS S A</v>
      </c>
      <c r="S8614" s="25">
        <f>+VLOOKUP(E8614, TC!A:D, 2, FALSE())</f>
        <v>4169.13</v>
      </c>
      <c r="T8614" t="str">
        <f t="shared" si="674"/>
        <v>COP</v>
      </c>
    </row>
    <row r="8615" spans="1:20" ht="18.75" hidden="1" customHeight="1" x14ac:dyDescent="0.25">
      <c r="A8615" t="s">
        <v>3127</v>
      </c>
      <c r="B8615" t="s">
        <v>5</v>
      </c>
      <c r="C8615" t="s">
        <v>1913</v>
      </c>
      <c r="D8615" s="24">
        <v>12190</v>
      </c>
      <c r="E8615" t="s">
        <v>1757</v>
      </c>
      <c r="F8615" t="s">
        <v>99</v>
      </c>
      <c r="G8615" t="s">
        <v>1914</v>
      </c>
      <c r="H8615" t="s">
        <v>3190</v>
      </c>
      <c r="I8615" t="s">
        <v>3012</v>
      </c>
      <c r="J8615" t="s">
        <v>1915</v>
      </c>
      <c r="K8615" t="s">
        <v>107</v>
      </c>
      <c r="L8615" s="24">
        <v>220000</v>
      </c>
      <c r="M8615" s="25">
        <f>+VLOOKUP(E8615, TC!A:D, 4, FALSE())</f>
        <v>1.1543499986807799</v>
      </c>
      <c r="N8615" s="24">
        <f t="shared" si="670"/>
        <v>220000</v>
      </c>
      <c r="O8615" t="str">
        <f t="shared" si="671"/>
        <v>FACTURA</v>
      </c>
      <c r="P8615" t="str">
        <f t="shared" si="672"/>
        <v>2025</v>
      </c>
      <c r="Q8615" t="str">
        <f t="shared" si="673"/>
        <v>06</v>
      </c>
      <c r="R8615" t="str">
        <f>+IFERROR(VLOOKUP(I8615, Listado!A:B, 2, FALSE()), "COMERCIALIZADORA INTERNACIONAL CARIBBEAN EXOTICS S A")</f>
        <v>COMERCIALIZADORA INTERNACIONAL CARIBBEAN EXOTICS S A</v>
      </c>
      <c r="S8615" s="25">
        <f>+VLOOKUP(E8615, TC!A:D, 2, FALSE())</f>
        <v>4169.13</v>
      </c>
      <c r="T8615" t="str">
        <f t="shared" si="674"/>
        <v>COP</v>
      </c>
    </row>
    <row r="8616" spans="1:20" ht="18.75" hidden="1" customHeight="1" x14ac:dyDescent="0.25">
      <c r="A8616" t="s">
        <v>3127</v>
      </c>
      <c r="B8616" t="s">
        <v>5</v>
      </c>
      <c r="C8616" t="s">
        <v>1913</v>
      </c>
      <c r="D8616" s="24">
        <v>12190</v>
      </c>
      <c r="E8616" t="s">
        <v>1757</v>
      </c>
      <c r="F8616" t="s">
        <v>99</v>
      </c>
      <c r="G8616" t="s">
        <v>1914</v>
      </c>
      <c r="H8616" t="s">
        <v>3190</v>
      </c>
      <c r="I8616" t="s">
        <v>3012</v>
      </c>
      <c r="J8616" t="s">
        <v>1915</v>
      </c>
      <c r="K8616" t="s">
        <v>2733</v>
      </c>
      <c r="L8616" s="24">
        <v>320000</v>
      </c>
      <c r="M8616" s="25">
        <f>+VLOOKUP(E8616, TC!A:D, 4, FALSE())</f>
        <v>1.1543499986807799</v>
      </c>
      <c r="N8616" s="24">
        <f t="shared" si="670"/>
        <v>320000</v>
      </c>
      <c r="O8616" t="str">
        <f t="shared" si="671"/>
        <v>FACTURA</v>
      </c>
      <c r="P8616" t="str">
        <f t="shared" si="672"/>
        <v>2025</v>
      </c>
      <c r="Q8616" t="str">
        <f t="shared" si="673"/>
        <v>06</v>
      </c>
      <c r="R8616" t="str">
        <f>+IFERROR(VLOOKUP(I8616, Listado!A:B, 2, FALSE()), "COMERCIALIZADORA INTERNACIONAL CARIBBEAN EXOTICS S A")</f>
        <v>COMERCIALIZADORA INTERNACIONAL CARIBBEAN EXOTICS S A</v>
      </c>
      <c r="S8616" s="25">
        <f>+VLOOKUP(E8616, TC!A:D, 2, FALSE())</f>
        <v>4169.13</v>
      </c>
      <c r="T8616" t="str">
        <f t="shared" si="674"/>
        <v>COP</v>
      </c>
    </row>
    <row r="8617" spans="1:20" ht="18.75" hidden="1" customHeight="1" x14ac:dyDescent="0.25">
      <c r="A8617" t="s">
        <v>3127</v>
      </c>
      <c r="B8617" t="s">
        <v>1923</v>
      </c>
      <c r="C8617" t="s">
        <v>1913</v>
      </c>
      <c r="D8617" s="24">
        <v>6093</v>
      </c>
      <c r="E8617" t="s">
        <v>1757</v>
      </c>
      <c r="F8617" t="s">
        <v>128</v>
      </c>
      <c r="G8617" t="s">
        <v>110</v>
      </c>
      <c r="H8617" t="s">
        <v>3191</v>
      </c>
      <c r="I8617" t="s">
        <v>1852</v>
      </c>
      <c r="J8617" t="s">
        <v>1998</v>
      </c>
      <c r="K8617" t="s">
        <v>3184</v>
      </c>
      <c r="L8617" s="24">
        <v>2259.36</v>
      </c>
      <c r="M8617" s="25">
        <f>+VLOOKUP(E8617, TC!A:D, 4, FALSE())</f>
        <v>1.1543499986807799</v>
      </c>
      <c r="N8617" s="24">
        <f t="shared" si="670"/>
        <v>2259.36</v>
      </c>
      <c r="O8617" t="str">
        <f t="shared" si="671"/>
        <v>FACTURA</v>
      </c>
      <c r="P8617" t="str">
        <f t="shared" si="672"/>
        <v>2025</v>
      </c>
      <c r="Q8617" t="str">
        <f t="shared" si="673"/>
        <v>06</v>
      </c>
      <c r="R8617" t="str">
        <f>+IFERROR(VLOOKUP(I8617, Listado!A:B, 2, FALSE()), "COMERCIALIZADORA INTERNACIONAL CARIBBEAN EXOTICS S A")</f>
        <v>PEREZ MEJIA MARIA PAULINA</v>
      </c>
      <c r="S8617" s="25">
        <f>+VLOOKUP(E8617, TC!A:D, 2, FALSE())</f>
        <v>4169.13</v>
      </c>
      <c r="T8617" t="str">
        <f t="shared" si="674"/>
        <v>USD</v>
      </c>
    </row>
    <row r="8618" spans="1:20" ht="18.75" hidden="1" customHeight="1" x14ac:dyDescent="0.25">
      <c r="A8618" t="s">
        <v>3127</v>
      </c>
      <c r="B8618" t="s">
        <v>1923</v>
      </c>
      <c r="C8618" t="s">
        <v>1913</v>
      </c>
      <c r="D8618" s="24">
        <v>6093</v>
      </c>
      <c r="E8618" t="s">
        <v>1757</v>
      </c>
      <c r="F8618" t="s">
        <v>128</v>
      </c>
      <c r="G8618" t="s">
        <v>110</v>
      </c>
      <c r="H8618" t="s">
        <v>3191</v>
      </c>
      <c r="I8618" t="s">
        <v>1852</v>
      </c>
      <c r="J8618" t="s">
        <v>1998</v>
      </c>
      <c r="K8618" t="s">
        <v>1928</v>
      </c>
      <c r="L8618" s="24">
        <v>1606.94</v>
      </c>
      <c r="M8618" s="25">
        <f>+VLOOKUP(E8618, TC!A:D, 4, FALSE())</f>
        <v>1.1543499986807799</v>
      </c>
      <c r="N8618" s="24">
        <f t="shared" si="670"/>
        <v>1606.94</v>
      </c>
      <c r="O8618" t="str">
        <f t="shared" si="671"/>
        <v>FACTURA</v>
      </c>
      <c r="P8618" t="str">
        <f t="shared" si="672"/>
        <v>2025</v>
      </c>
      <c r="Q8618" t="str">
        <f t="shared" si="673"/>
        <v>06</v>
      </c>
      <c r="R8618" t="str">
        <f>+IFERROR(VLOOKUP(I8618, Listado!A:B, 2, FALSE()), "COMERCIALIZADORA INTERNACIONAL CARIBBEAN EXOTICS S A")</f>
        <v>PEREZ MEJIA MARIA PAULINA</v>
      </c>
      <c r="S8618" s="25">
        <f>+VLOOKUP(E8618, TC!A:D, 2, FALSE())</f>
        <v>4169.13</v>
      </c>
      <c r="T8618" t="str">
        <f t="shared" si="674"/>
        <v>USD</v>
      </c>
    </row>
    <row r="8619" spans="1:20" ht="18.75" hidden="1" customHeight="1" x14ac:dyDescent="0.25">
      <c r="A8619" t="s">
        <v>3127</v>
      </c>
      <c r="B8619" t="s">
        <v>5</v>
      </c>
      <c r="C8619" t="s">
        <v>1970</v>
      </c>
      <c r="D8619" s="24">
        <v>2402</v>
      </c>
      <c r="E8619" t="s">
        <v>1757</v>
      </c>
      <c r="F8619" t="s">
        <v>99</v>
      </c>
      <c r="G8619" t="s">
        <v>1914</v>
      </c>
      <c r="H8619" t="s">
        <v>3192</v>
      </c>
      <c r="I8619" t="s">
        <v>3012</v>
      </c>
      <c r="J8619" t="s">
        <v>1915</v>
      </c>
      <c r="K8619" t="s">
        <v>107</v>
      </c>
      <c r="L8619" s="24">
        <v>-220000</v>
      </c>
      <c r="M8619" s="25">
        <f>+VLOOKUP(E8619, TC!A:D, 4, FALSE())</f>
        <v>1.1543499986807799</v>
      </c>
      <c r="N8619" s="24">
        <f t="shared" si="670"/>
        <v>-220000</v>
      </c>
      <c r="O8619" t="str">
        <f t="shared" si="671"/>
        <v>NOTAS</v>
      </c>
      <c r="P8619" t="str">
        <f t="shared" si="672"/>
        <v>2025</v>
      </c>
      <c r="Q8619" t="str">
        <f t="shared" si="673"/>
        <v>06</v>
      </c>
      <c r="R8619" t="str">
        <f>+IFERROR(VLOOKUP(I8619, Listado!A:B, 2, FALSE()), "COMERCIALIZADORA INTERNACIONAL CARIBBEAN EXOTICS S A")</f>
        <v>COMERCIALIZADORA INTERNACIONAL CARIBBEAN EXOTICS S A</v>
      </c>
      <c r="S8619" s="25">
        <f>+VLOOKUP(E8619, TC!A:D, 2, FALSE())</f>
        <v>4169.13</v>
      </c>
      <c r="T8619" t="str">
        <f t="shared" si="674"/>
        <v>COP</v>
      </c>
    </row>
    <row r="8620" spans="1:20" ht="18.75" hidden="1" customHeight="1" x14ac:dyDescent="0.25">
      <c r="A8620" t="s">
        <v>3127</v>
      </c>
      <c r="B8620" t="s">
        <v>5</v>
      </c>
      <c r="C8620" t="s">
        <v>1970</v>
      </c>
      <c r="D8620" s="24">
        <v>2402</v>
      </c>
      <c r="E8620" t="s">
        <v>1757</v>
      </c>
      <c r="F8620" t="s">
        <v>99</v>
      </c>
      <c r="G8620" t="s">
        <v>1914</v>
      </c>
      <c r="H8620" t="s">
        <v>3192</v>
      </c>
      <c r="I8620" t="s">
        <v>3012</v>
      </c>
      <c r="J8620" t="s">
        <v>1915</v>
      </c>
      <c r="K8620" t="s">
        <v>2733</v>
      </c>
      <c r="L8620" s="24">
        <v>-320000</v>
      </c>
      <c r="M8620" s="25">
        <f>+VLOOKUP(E8620, TC!A:D, 4, FALSE())</f>
        <v>1.1543499986807799</v>
      </c>
      <c r="N8620" s="24">
        <f t="shared" si="670"/>
        <v>-320000</v>
      </c>
      <c r="O8620" t="str">
        <f t="shared" si="671"/>
        <v>NOTAS</v>
      </c>
      <c r="P8620" t="str">
        <f t="shared" si="672"/>
        <v>2025</v>
      </c>
      <c r="Q8620" t="str">
        <f t="shared" si="673"/>
        <v>06</v>
      </c>
      <c r="R8620" t="str">
        <f>+IFERROR(VLOOKUP(I8620, Listado!A:B, 2, FALSE()), "COMERCIALIZADORA INTERNACIONAL CARIBBEAN EXOTICS S A")</f>
        <v>COMERCIALIZADORA INTERNACIONAL CARIBBEAN EXOTICS S A</v>
      </c>
      <c r="S8620" s="25">
        <f>+VLOOKUP(E8620, TC!A:D, 2, FALSE())</f>
        <v>4169.13</v>
      </c>
      <c r="T8620" t="str">
        <f t="shared" si="674"/>
        <v>COP</v>
      </c>
    </row>
    <row r="8621" spans="1:20" ht="18.75" hidden="1" customHeight="1" x14ac:dyDescent="0.25">
      <c r="A8621" t="s">
        <v>3127</v>
      </c>
      <c r="B8621" t="s">
        <v>5</v>
      </c>
      <c r="C8621" t="s">
        <v>1913</v>
      </c>
      <c r="D8621" s="24">
        <v>12191</v>
      </c>
      <c r="E8621" t="s">
        <v>1757</v>
      </c>
      <c r="F8621" t="s">
        <v>99</v>
      </c>
      <c r="G8621" t="s">
        <v>1914</v>
      </c>
      <c r="H8621" t="s">
        <v>3193</v>
      </c>
      <c r="I8621" t="s">
        <v>2872</v>
      </c>
      <c r="J8621" t="s">
        <v>1915</v>
      </c>
      <c r="K8621" t="s">
        <v>2728</v>
      </c>
      <c r="L8621" s="24">
        <v>320000</v>
      </c>
      <c r="M8621" s="25">
        <f>+VLOOKUP(E8621, TC!A:D, 4, FALSE())</f>
        <v>1.1543499986807799</v>
      </c>
      <c r="N8621" s="24">
        <f t="shared" si="670"/>
        <v>320000</v>
      </c>
      <c r="O8621" t="str">
        <f t="shared" si="671"/>
        <v>FACTURA</v>
      </c>
      <c r="P8621" t="str">
        <f t="shared" si="672"/>
        <v>2025</v>
      </c>
      <c r="Q8621" t="str">
        <f t="shared" si="673"/>
        <v>06</v>
      </c>
      <c r="R8621" t="str">
        <f>+IFERROR(VLOOKUP(I8621, Listado!A:B, 2, FALSE()), "COMERCIALIZADORA INTERNACIONAL CARIBBEAN EXOTICS S A")</f>
        <v>COMERCIALIZADORA INTERNACIONAL CARIBBEAN EXOTICS S A</v>
      </c>
      <c r="S8621" s="25">
        <f>+VLOOKUP(E8621, TC!A:D, 2, FALSE())</f>
        <v>4169.13</v>
      </c>
      <c r="T8621" t="str">
        <f t="shared" si="674"/>
        <v>COP</v>
      </c>
    </row>
    <row r="8622" spans="1:20" ht="18.75" hidden="1" customHeight="1" x14ac:dyDescent="0.25">
      <c r="A8622" t="s">
        <v>3127</v>
      </c>
      <c r="B8622" t="s">
        <v>5</v>
      </c>
      <c r="C8622" t="s">
        <v>1913</v>
      </c>
      <c r="D8622" s="24">
        <v>12192</v>
      </c>
      <c r="E8622" t="s">
        <v>1757</v>
      </c>
      <c r="F8622" t="s">
        <v>99</v>
      </c>
      <c r="G8622" t="s">
        <v>1914</v>
      </c>
      <c r="H8622" t="s">
        <v>3194</v>
      </c>
      <c r="I8622" t="s">
        <v>3195</v>
      </c>
      <c r="J8622" t="s">
        <v>1915</v>
      </c>
      <c r="K8622" t="s">
        <v>107</v>
      </c>
      <c r="L8622" s="24">
        <v>220000</v>
      </c>
      <c r="M8622" s="25">
        <f>+VLOOKUP(E8622, TC!A:D, 4, FALSE())</f>
        <v>1.1543499986807799</v>
      </c>
      <c r="N8622" s="24">
        <f t="shared" si="670"/>
        <v>220000</v>
      </c>
      <c r="O8622" t="str">
        <f t="shared" si="671"/>
        <v>FACTURA</v>
      </c>
      <c r="P8622" t="str">
        <f t="shared" si="672"/>
        <v>2025</v>
      </c>
      <c r="Q8622" t="str">
        <f t="shared" si="673"/>
        <v>06</v>
      </c>
      <c r="R8622" t="str">
        <f>+IFERROR(VLOOKUP(I8622, Listado!A:B, 2, FALSE()), "COMERCIALIZADORA INTERNACIONAL CARIBBEAN EXOTICS S A")</f>
        <v>COMERCIALIZADORA INTERNACIONAL CARIBBEAN EXOTICS S A</v>
      </c>
      <c r="S8622" s="25">
        <f>+VLOOKUP(E8622, TC!A:D, 2, FALSE())</f>
        <v>4169.13</v>
      </c>
      <c r="T8622" t="str">
        <f t="shared" si="674"/>
        <v>COP</v>
      </c>
    </row>
    <row r="8623" spans="1:20" ht="18.75" hidden="1" customHeight="1" x14ac:dyDescent="0.25">
      <c r="A8623" t="s">
        <v>3127</v>
      </c>
      <c r="B8623" t="s">
        <v>5</v>
      </c>
      <c r="C8623" t="s">
        <v>1913</v>
      </c>
      <c r="D8623" s="24">
        <v>12192</v>
      </c>
      <c r="E8623" t="s">
        <v>1757</v>
      </c>
      <c r="F8623" t="s">
        <v>99</v>
      </c>
      <c r="G8623" t="s">
        <v>1914</v>
      </c>
      <c r="H8623" t="s">
        <v>3194</v>
      </c>
      <c r="I8623" t="s">
        <v>3195</v>
      </c>
      <c r="J8623" t="s">
        <v>1915</v>
      </c>
      <c r="K8623" t="s">
        <v>2728</v>
      </c>
      <c r="L8623" s="24">
        <v>320000</v>
      </c>
      <c r="M8623" s="25">
        <f>+VLOOKUP(E8623, TC!A:D, 4, FALSE())</f>
        <v>1.1543499986807799</v>
      </c>
      <c r="N8623" s="24">
        <f t="shared" si="670"/>
        <v>320000</v>
      </c>
      <c r="O8623" t="str">
        <f t="shared" si="671"/>
        <v>FACTURA</v>
      </c>
      <c r="P8623" t="str">
        <f t="shared" si="672"/>
        <v>2025</v>
      </c>
      <c r="Q8623" t="str">
        <f t="shared" si="673"/>
        <v>06</v>
      </c>
      <c r="R8623" t="str">
        <f>+IFERROR(VLOOKUP(I8623, Listado!A:B, 2, FALSE()), "COMERCIALIZADORA INTERNACIONAL CARIBBEAN EXOTICS S A")</f>
        <v>COMERCIALIZADORA INTERNACIONAL CARIBBEAN EXOTICS S A</v>
      </c>
      <c r="S8623" s="25">
        <f>+VLOOKUP(E8623, TC!A:D, 2, FALSE())</f>
        <v>4169.13</v>
      </c>
      <c r="T8623" t="str">
        <f t="shared" si="674"/>
        <v>COP</v>
      </c>
    </row>
    <row r="8624" spans="1:20" ht="18.75" hidden="1" customHeight="1" x14ac:dyDescent="0.25">
      <c r="A8624" t="s">
        <v>3127</v>
      </c>
      <c r="B8624" t="s">
        <v>5</v>
      </c>
      <c r="C8624" t="s">
        <v>1913</v>
      </c>
      <c r="D8624" s="24">
        <v>12193</v>
      </c>
      <c r="E8624" t="s">
        <v>1757</v>
      </c>
      <c r="F8624" t="s">
        <v>99</v>
      </c>
      <c r="G8624" t="s">
        <v>1914</v>
      </c>
      <c r="H8624" t="s">
        <v>3196</v>
      </c>
      <c r="I8624" t="s">
        <v>1845</v>
      </c>
      <c r="J8624" t="s">
        <v>1915</v>
      </c>
      <c r="K8624" t="s">
        <v>107</v>
      </c>
      <c r="L8624" s="24">
        <v>220000</v>
      </c>
      <c r="M8624" s="25">
        <f>+VLOOKUP(E8624, TC!A:D, 4, FALSE())</f>
        <v>1.1543499986807799</v>
      </c>
      <c r="N8624" s="24">
        <f t="shared" si="670"/>
        <v>220000</v>
      </c>
      <c r="O8624" t="str">
        <f t="shared" si="671"/>
        <v>FACTURA</v>
      </c>
      <c r="P8624" t="str">
        <f t="shared" si="672"/>
        <v>2025</v>
      </c>
      <c r="Q8624" t="str">
        <f t="shared" si="673"/>
        <v>06</v>
      </c>
      <c r="R8624" t="str">
        <f>+IFERROR(VLOOKUP(I8624, Listado!A:B, 2, FALSE()), "COMERCIALIZADORA INTERNACIONAL CARIBBEAN EXOTICS S A")</f>
        <v>LONDOÑO ECHEVERRI ALEJANDRA</v>
      </c>
      <c r="S8624" s="25">
        <f>+VLOOKUP(E8624, TC!A:D, 2, FALSE())</f>
        <v>4169.13</v>
      </c>
      <c r="T8624" t="str">
        <f t="shared" si="674"/>
        <v>COP</v>
      </c>
    </row>
    <row r="8625" spans="1:20" ht="18.75" hidden="1" customHeight="1" x14ac:dyDescent="0.25">
      <c r="A8625" t="s">
        <v>3127</v>
      </c>
      <c r="B8625" t="s">
        <v>5</v>
      </c>
      <c r="C8625" t="s">
        <v>1913</v>
      </c>
      <c r="D8625" s="24">
        <v>12194</v>
      </c>
      <c r="E8625" t="s">
        <v>1757</v>
      </c>
      <c r="F8625" t="s">
        <v>99</v>
      </c>
      <c r="G8625" t="s">
        <v>1914</v>
      </c>
      <c r="H8625" t="s">
        <v>3197</v>
      </c>
      <c r="I8625" t="s">
        <v>2512</v>
      </c>
      <c r="J8625" t="s">
        <v>1915</v>
      </c>
      <c r="K8625" t="s">
        <v>107</v>
      </c>
      <c r="L8625" s="24">
        <v>660000</v>
      </c>
      <c r="M8625" s="25">
        <f>+VLOOKUP(E8625, TC!A:D, 4, FALSE())</f>
        <v>1.1543499986807799</v>
      </c>
      <c r="N8625" s="24">
        <f t="shared" si="670"/>
        <v>660000</v>
      </c>
      <c r="O8625" t="str">
        <f t="shared" si="671"/>
        <v>FACTURA</v>
      </c>
      <c r="P8625" t="str">
        <f t="shared" si="672"/>
        <v>2025</v>
      </c>
      <c r="Q8625" t="str">
        <f t="shared" si="673"/>
        <v>06</v>
      </c>
      <c r="R8625" t="str">
        <f>+IFERROR(VLOOKUP(I8625, Listado!A:B, 2, FALSE()), "COMERCIALIZADORA INTERNACIONAL CARIBBEAN EXOTICS S A")</f>
        <v>COMERCIALIZADORA INTERNACIONAL CARIBBEAN EXOTICS S A</v>
      </c>
      <c r="S8625" s="25">
        <f>+VLOOKUP(E8625, TC!A:D, 2, FALSE())</f>
        <v>4169.13</v>
      </c>
      <c r="T8625" t="str">
        <f t="shared" si="674"/>
        <v>COP</v>
      </c>
    </row>
    <row r="8626" spans="1:20" ht="18.75" hidden="1" customHeight="1" x14ac:dyDescent="0.25">
      <c r="A8626" t="s">
        <v>3127</v>
      </c>
      <c r="B8626" t="s">
        <v>5</v>
      </c>
      <c r="C8626" t="s">
        <v>1913</v>
      </c>
      <c r="D8626" s="24">
        <v>12194</v>
      </c>
      <c r="E8626" t="s">
        <v>1757</v>
      </c>
      <c r="F8626" t="s">
        <v>99</v>
      </c>
      <c r="G8626" t="s">
        <v>1914</v>
      </c>
      <c r="H8626" t="s">
        <v>3197</v>
      </c>
      <c r="I8626" t="s">
        <v>2512</v>
      </c>
      <c r="J8626" t="s">
        <v>1915</v>
      </c>
      <c r="K8626" t="s">
        <v>111</v>
      </c>
      <c r="L8626" s="24">
        <v>1300000</v>
      </c>
      <c r="M8626" s="25">
        <f>+VLOOKUP(E8626, TC!A:D, 4, FALSE())</f>
        <v>1.1543499986807799</v>
      </c>
      <c r="N8626" s="24">
        <f t="shared" si="670"/>
        <v>1300000</v>
      </c>
      <c r="O8626" t="str">
        <f t="shared" si="671"/>
        <v>FACTURA</v>
      </c>
      <c r="P8626" t="str">
        <f t="shared" si="672"/>
        <v>2025</v>
      </c>
      <c r="Q8626" t="str">
        <f t="shared" si="673"/>
        <v>06</v>
      </c>
      <c r="R8626" t="str">
        <f>+IFERROR(VLOOKUP(I8626, Listado!A:B, 2, FALSE()), "COMERCIALIZADORA INTERNACIONAL CARIBBEAN EXOTICS S A")</f>
        <v>COMERCIALIZADORA INTERNACIONAL CARIBBEAN EXOTICS S A</v>
      </c>
      <c r="S8626" s="25">
        <f>+VLOOKUP(E8626, TC!A:D, 2, FALSE())</f>
        <v>4169.13</v>
      </c>
      <c r="T8626" t="str">
        <f t="shared" si="674"/>
        <v>COP</v>
      </c>
    </row>
    <row r="8627" spans="1:20" ht="18.75" hidden="1" customHeight="1" x14ac:dyDescent="0.25">
      <c r="A8627" t="s">
        <v>3127</v>
      </c>
      <c r="B8627" t="s">
        <v>5</v>
      </c>
      <c r="C8627" t="s">
        <v>1913</v>
      </c>
      <c r="D8627" s="24">
        <v>12195</v>
      </c>
      <c r="E8627" t="s">
        <v>1757</v>
      </c>
      <c r="F8627" t="s">
        <v>99</v>
      </c>
      <c r="G8627" t="s">
        <v>1914</v>
      </c>
      <c r="H8627" t="s">
        <v>3198</v>
      </c>
      <c r="I8627" t="s">
        <v>2730</v>
      </c>
      <c r="J8627" t="s">
        <v>1915</v>
      </c>
      <c r="K8627" t="s">
        <v>2733</v>
      </c>
      <c r="L8627" s="24">
        <v>320000</v>
      </c>
      <c r="M8627" s="25">
        <f>+VLOOKUP(E8627, TC!A:D, 4, FALSE())</f>
        <v>1.1543499986807799</v>
      </c>
      <c r="N8627" s="24">
        <f t="shared" si="670"/>
        <v>320000</v>
      </c>
      <c r="O8627" t="str">
        <f t="shared" si="671"/>
        <v>FACTURA</v>
      </c>
      <c r="P8627" t="str">
        <f t="shared" si="672"/>
        <v>2025</v>
      </c>
      <c r="Q8627" t="str">
        <f t="shared" si="673"/>
        <v>06</v>
      </c>
      <c r="R8627" t="str">
        <f>+IFERROR(VLOOKUP(I8627, Listado!A:B, 2, FALSE()), "COMERCIALIZADORA INTERNACIONAL CARIBBEAN EXOTICS S A")</f>
        <v>COMERCIALIZADORA INTERNACIONAL CARIBBEAN EXOTICS S A</v>
      </c>
      <c r="S8627" s="25">
        <f>+VLOOKUP(E8627, TC!A:D, 2, FALSE())</f>
        <v>4169.13</v>
      </c>
      <c r="T8627" t="str">
        <f t="shared" si="674"/>
        <v>COP</v>
      </c>
    </row>
    <row r="8628" spans="1:20" ht="18.75" hidden="1" customHeight="1" x14ac:dyDescent="0.25">
      <c r="A8628" t="s">
        <v>3127</v>
      </c>
      <c r="B8628" t="s">
        <v>5</v>
      </c>
      <c r="C8628" t="s">
        <v>1913</v>
      </c>
      <c r="D8628" s="24">
        <v>12196</v>
      </c>
      <c r="E8628" t="s">
        <v>1757</v>
      </c>
      <c r="F8628" t="s">
        <v>99</v>
      </c>
      <c r="G8628" t="s">
        <v>1914</v>
      </c>
      <c r="H8628" t="s">
        <v>3199</v>
      </c>
      <c r="I8628" t="s">
        <v>2505</v>
      </c>
      <c r="J8628" t="s">
        <v>1915</v>
      </c>
      <c r="K8628" t="s">
        <v>2728</v>
      </c>
      <c r="L8628" s="24">
        <v>320000</v>
      </c>
      <c r="M8628" s="25">
        <f>+VLOOKUP(E8628, TC!A:D, 4, FALSE())</f>
        <v>1.1543499986807799</v>
      </c>
      <c r="N8628" s="24">
        <f t="shared" si="670"/>
        <v>320000</v>
      </c>
      <c r="O8628" t="str">
        <f t="shared" si="671"/>
        <v>FACTURA</v>
      </c>
      <c r="P8628" t="str">
        <f t="shared" si="672"/>
        <v>2025</v>
      </c>
      <c r="Q8628" t="str">
        <f t="shared" si="673"/>
        <v>06</v>
      </c>
      <c r="R8628" t="str">
        <f>+IFERROR(VLOOKUP(I8628, Listado!A:B, 2, FALSE()), "COMERCIALIZADORA INTERNACIONAL CARIBBEAN EXOTICS S A")</f>
        <v>COMERCIALIZADORA INTERNACIONAL CARIBBEAN EXOTICS S A</v>
      </c>
      <c r="S8628" s="25">
        <f>+VLOOKUP(E8628, TC!A:D, 2, FALSE())</f>
        <v>4169.13</v>
      </c>
      <c r="T8628" t="str">
        <f t="shared" si="674"/>
        <v>COP</v>
      </c>
    </row>
    <row r="8629" spans="1:20" ht="18.75" hidden="1" customHeight="1" x14ac:dyDescent="0.25">
      <c r="A8629" t="s">
        <v>3127</v>
      </c>
      <c r="B8629" t="s">
        <v>5</v>
      </c>
      <c r="C8629" t="s">
        <v>1913</v>
      </c>
      <c r="D8629" s="24">
        <v>12197</v>
      </c>
      <c r="E8629" t="s">
        <v>1757</v>
      </c>
      <c r="F8629" t="s">
        <v>99</v>
      </c>
      <c r="G8629" t="s">
        <v>113</v>
      </c>
      <c r="I8629" t="s">
        <v>2592</v>
      </c>
      <c r="J8629" t="s">
        <v>1915</v>
      </c>
      <c r="K8629" t="s">
        <v>2593</v>
      </c>
      <c r="L8629" s="24">
        <v>1976200</v>
      </c>
      <c r="M8629" s="25">
        <f>+VLOOKUP(E8629, TC!A:D, 4, FALSE())</f>
        <v>1.1543499986807799</v>
      </c>
      <c r="N8629" s="24">
        <f t="shared" si="670"/>
        <v>1976200</v>
      </c>
      <c r="O8629" t="str">
        <f t="shared" si="671"/>
        <v>FACTURA</v>
      </c>
      <c r="P8629" t="str">
        <f t="shared" si="672"/>
        <v>2025</v>
      </c>
      <c r="Q8629" t="str">
        <f t="shared" si="673"/>
        <v>06</v>
      </c>
      <c r="R8629" t="str">
        <f>+IFERROR(VLOOKUP(I8629, Listado!A:B, 2, FALSE()), "COMERCIALIZADORA INTERNACIONAL CARIBBEAN EXOTICS S A")</f>
        <v>COMERCIALIZADORA INTERNACIONAL CARIBBEAN EXOTICS S A</v>
      </c>
      <c r="S8629" s="25">
        <f>+VLOOKUP(E8629, TC!A:D, 2, FALSE())</f>
        <v>4169.13</v>
      </c>
      <c r="T8629" t="str">
        <f t="shared" si="674"/>
        <v>COP</v>
      </c>
    </row>
    <row r="8630" spans="1:20" ht="18.75" hidden="1" customHeight="1" x14ac:dyDescent="0.25">
      <c r="A8630" t="s">
        <v>3127</v>
      </c>
      <c r="B8630" t="s">
        <v>5</v>
      </c>
      <c r="C8630" t="s">
        <v>1913</v>
      </c>
      <c r="D8630" s="24">
        <v>12198</v>
      </c>
      <c r="E8630" t="s">
        <v>1757</v>
      </c>
      <c r="F8630" t="s">
        <v>99</v>
      </c>
      <c r="G8630" t="s">
        <v>1914</v>
      </c>
      <c r="H8630" t="s">
        <v>3200</v>
      </c>
      <c r="I8630" t="s">
        <v>3014</v>
      </c>
      <c r="J8630" t="s">
        <v>1915</v>
      </c>
      <c r="K8630" t="s">
        <v>2728</v>
      </c>
      <c r="L8630" s="24">
        <v>320000</v>
      </c>
      <c r="M8630" s="25">
        <f>+VLOOKUP(E8630, TC!A:D, 4, FALSE())</f>
        <v>1.1543499986807799</v>
      </c>
      <c r="N8630" s="24">
        <f t="shared" si="670"/>
        <v>320000</v>
      </c>
      <c r="O8630" t="str">
        <f t="shared" si="671"/>
        <v>FACTURA</v>
      </c>
      <c r="P8630" t="str">
        <f t="shared" si="672"/>
        <v>2025</v>
      </c>
      <c r="Q8630" t="str">
        <f t="shared" si="673"/>
        <v>06</v>
      </c>
      <c r="R8630" t="str">
        <f>+IFERROR(VLOOKUP(I8630, Listado!A:B, 2, FALSE()), "COMERCIALIZADORA INTERNACIONAL CARIBBEAN EXOTICS S A")</f>
        <v>COMERCIALIZADORA INTERNACIONAL CARIBBEAN EXOTICS S A</v>
      </c>
      <c r="S8630" s="25">
        <f>+VLOOKUP(E8630, TC!A:D, 2, FALSE())</f>
        <v>4169.13</v>
      </c>
      <c r="T8630" t="str">
        <f t="shared" si="674"/>
        <v>COP</v>
      </c>
    </row>
    <row r="8631" spans="1:20" ht="18.75" hidden="1" customHeight="1" x14ac:dyDescent="0.25">
      <c r="A8631" t="s">
        <v>3127</v>
      </c>
      <c r="B8631" t="s">
        <v>5</v>
      </c>
      <c r="C8631" t="s">
        <v>1913</v>
      </c>
      <c r="D8631" s="24">
        <v>12199</v>
      </c>
      <c r="E8631" t="s">
        <v>1757</v>
      </c>
      <c r="F8631" t="s">
        <v>99</v>
      </c>
      <c r="G8631" t="s">
        <v>1914</v>
      </c>
      <c r="H8631" t="s">
        <v>3201</v>
      </c>
      <c r="I8631" t="s">
        <v>3015</v>
      </c>
      <c r="J8631" t="s">
        <v>1915</v>
      </c>
      <c r="K8631" t="s">
        <v>2728</v>
      </c>
      <c r="L8631" s="24">
        <v>640000</v>
      </c>
      <c r="M8631" s="25">
        <f>+VLOOKUP(E8631, TC!A:D, 4, FALSE())</f>
        <v>1.1543499986807799</v>
      </c>
      <c r="N8631" s="24">
        <f t="shared" si="670"/>
        <v>640000</v>
      </c>
      <c r="O8631" t="str">
        <f t="shared" si="671"/>
        <v>FACTURA</v>
      </c>
      <c r="P8631" t="str">
        <f t="shared" si="672"/>
        <v>2025</v>
      </c>
      <c r="Q8631" t="str">
        <f t="shared" si="673"/>
        <v>06</v>
      </c>
      <c r="R8631" t="str">
        <f>+IFERROR(VLOOKUP(I8631, Listado!A:B, 2, FALSE()), "COMERCIALIZADORA INTERNACIONAL CARIBBEAN EXOTICS S A")</f>
        <v>COMERCIALIZADORA INTERNACIONAL CARIBBEAN EXOTICS S A</v>
      </c>
      <c r="S8631" s="25">
        <f>+VLOOKUP(E8631, TC!A:D, 2, FALSE())</f>
        <v>4169.13</v>
      </c>
      <c r="T8631" t="str">
        <f t="shared" si="674"/>
        <v>COP</v>
      </c>
    </row>
    <row r="8632" spans="1:20" ht="18.75" hidden="1" customHeight="1" x14ac:dyDescent="0.25">
      <c r="A8632" t="s">
        <v>3127</v>
      </c>
      <c r="B8632" t="s">
        <v>5</v>
      </c>
      <c r="C8632" t="s">
        <v>1913</v>
      </c>
      <c r="D8632" s="24">
        <v>12200</v>
      </c>
      <c r="E8632" t="s">
        <v>1757</v>
      </c>
      <c r="F8632" t="s">
        <v>99</v>
      </c>
      <c r="G8632" t="s">
        <v>1914</v>
      </c>
      <c r="H8632" t="s">
        <v>3202</v>
      </c>
      <c r="I8632" t="s">
        <v>2494</v>
      </c>
      <c r="J8632" t="s">
        <v>1915</v>
      </c>
      <c r="K8632" t="s">
        <v>107</v>
      </c>
      <c r="L8632" s="24">
        <v>220000</v>
      </c>
      <c r="M8632" s="25">
        <f>+VLOOKUP(E8632, TC!A:D, 4, FALSE())</f>
        <v>1.1543499986807799</v>
      </c>
      <c r="N8632" s="24">
        <f t="shared" si="670"/>
        <v>220000</v>
      </c>
      <c r="O8632" t="str">
        <f t="shared" si="671"/>
        <v>FACTURA</v>
      </c>
      <c r="P8632" t="str">
        <f t="shared" si="672"/>
        <v>2025</v>
      </c>
      <c r="Q8632" t="str">
        <f t="shared" si="673"/>
        <v>06</v>
      </c>
      <c r="R8632" t="str">
        <f>+IFERROR(VLOOKUP(I8632, Listado!A:B, 2, FALSE()), "COMERCIALIZADORA INTERNACIONAL CARIBBEAN EXOTICS S A")</f>
        <v>COMERCIALIZADORA INTERNACIONAL CARIBBEAN EXOTICS S A</v>
      </c>
      <c r="S8632" s="25">
        <f>+VLOOKUP(E8632, TC!A:D, 2, FALSE())</f>
        <v>4169.13</v>
      </c>
      <c r="T8632" t="str">
        <f t="shared" si="674"/>
        <v>COP</v>
      </c>
    </row>
    <row r="8633" spans="1:20" ht="18.75" hidden="1" customHeight="1" x14ac:dyDescent="0.25">
      <c r="A8633" t="s">
        <v>3127</v>
      </c>
      <c r="B8633" t="s">
        <v>5</v>
      </c>
      <c r="C8633" t="s">
        <v>1913</v>
      </c>
      <c r="D8633" s="24">
        <v>12200</v>
      </c>
      <c r="E8633" t="s">
        <v>1757</v>
      </c>
      <c r="F8633" t="s">
        <v>99</v>
      </c>
      <c r="G8633" t="s">
        <v>1914</v>
      </c>
      <c r="H8633" t="s">
        <v>3202</v>
      </c>
      <c r="I8633" t="s">
        <v>2494</v>
      </c>
      <c r="J8633" t="s">
        <v>1915</v>
      </c>
      <c r="K8633" t="s">
        <v>2728</v>
      </c>
      <c r="L8633" s="24">
        <v>640000</v>
      </c>
      <c r="M8633" s="25">
        <f>+VLOOKUP(E8633, TC!A:D, 4, FALSE())</f>
        <v>1.1543499986807799</v>
      </c>
      <c r="N8633" s="24">
        <f t="shared" si="670"/>
        <v>640000</v>
      </c>
      <c r="O8633" t="str">
        <f t="shared" si="671"/>
        <v>FACTURA</v>
      </c>
      <c r="P8633" t="str">
        <f t="shared" si="672"/>
        <v>2025</v>
      </c>
      <c r="Q8633" t="str">
        <f t="shared" si="673"/>
        <v>06</v>
      </c>
      <c r="R8633" t="str">
        <f>+IFERROR(VLOOKUP(I8633, Listado!A:B, 2, FALSE()), "COMERCIALIZADORA INTERNACIONAL CARIBBEAN EXOTICS S A")</f>
        <v>COMERCIALIZADORA INTERNACIONAL CARIBBEAN EXOTICS S A</v>
      </c>
      <c r="S8633" s="25">
        <f>+VLOOKUP(E8633, TC!A:D, 2, FALSE())</f>
        <v>4169.13</v>
      </c>
      <c r="T8633" t="str">
        <f t="shared" si="674"/>
        <v>COP</v>
      </c>
    </row>
    <row r="8634" spans="1:20" ht="18.75" hidden="1" customHeight="1" x14ac:dyDescent="0.25">
      <c r="A8634" t="s">
        <v>3127</v>
      </c>
      <c r="B8634" t="s">
        <v>5</v>
      </c>
      <c r="C8634" t="s">
        <v>1913</v>
      </c>
      <c r="D8634" s="24">
        <v>12201</v>
      </c>
      <c r="E8634" t="s">
        <v>1757</v>
      </c>
      <c r="F8634" t="s">
        <v>99</v>
      </c>
      <c r="G8634" t="s">
        <v>1914</v>
      </c>
      <c r="H8634" t="s">
        <v>3203</v>
      </c>
      <c r="I8634" t="s">
        <v>3204</v>
      </c>
      <c r="J8634" t="s">
        <v>1915</v>
      </c>
      <c r="K8634" t="s">
        <v>2733</v>
      </c>
      <c r="L8634" s="24">
        <v>320000</v>
      </c>
      <c r="M8634" s="25">
        <f>+VLOOKUP(E8634, TC!A:D, 4, FALSE())</f>
        <v>1.1543499986807799</v>
      </c>
      <c r="N8634" s="24">
        <f t="shared" si="670"/>
        <v>320000</v>
      </c>
      <c r="O8634" t="str">
        <f t="shared" si="671"/>
        <v>FACTURA</v>
      </c>
      <c r="P8634" t="str">
        <f t="shared" si="672"/>
        <v>2025</v>
      </c>
      <c r="Q8634" t="str">
        <f t="shared" si="673"/>
        <v>06</v>
      </c>
      <c r="R8634" t="str">
        <f>+IFERROR(VLOOKUP(I8634, Listado!A:B, 2, FALSE()), "COMERCIALIZADORA INTERNACIONAL CARIBBEAN EXOTICS S A")</f>
        <v>COMERCIALIZADORA INTERNACIONAL CARIBBEAN EXOTICS S A</v>
      </c>
      <c r="S8634" s="25">
        <f>+VLOOKUP(E8634, TC!A:D, 2, FALSE())</f>
        <v>4169.13</v>
      </c>
      <c r="T8634" t="str">
        <f t="shared" si="674"/>
        <v>COP</v>
      </c>
    </row>
    <row r="8635" spans="1:20" ht="18.75" hidden="1" customHeight="1" x14ac:dyDescent="0.25">
      <c r="A8635" t="s">
        <v>3127</v>
      </c>
      <c r="B8635" t="s">
        <v>5</v>
      </c>
      <c r="C8635" t="s">
        <v>1913</v>
      </c>
      <c r="D8635" s="24">
        <v>12202</v>
      </c>
      <c r="E8635" t="s">
        <v>1757</v>
      </c>
      <c r="F8635" t="s">
        <v>99</v>
      </c>
      <c r="G8635" t="s">
        <v>1914</v>
      </c>
      <c r="H8635" t="s">
        <v>3205</v>
      </c>
      <c r="I8635" t="s">
        <v>2512</v>
      </c>
      <c r="J8635" t="s">
        <v>1915</v>
      </c>
      <c r="K8635" t="s">
        <v>2862</v>
      </c>
      <c r="L8635" s="24">
        <v>1200000</v>
      </c>
      <c r="M8635" s="25">
        <f>+VLOOKUP(E8635, TC!A:D, 4, FALSE())</f>
        <v>1.1543499986807799</v>
      </c>
      <c r="N8635" s="24">
        <f t="shared" si="670"/>
        <v>1200000</v>
      </c>
      <c r="O8635" t="str">
        <f t="shared" si="671"/>
        <v>FACTURA</v>
      </c>
      <c r="P8635" t="str">
        <f t="shared" si="672"/>
        <v>2025</v>
      </c>
      <c r="Q8635" t="str">
        <f t="shared" si="673"/>
        <v>06</v>
      </c>
      <c r="R8635" t="str">
        <f>+IFERROR(VLOOKUP(I8635, Listado!A:B, 2, FALSE()), "COMERCIALIZADORA INTERNACIONAL CARIBBEAN EXOTICS S A")</f>
        <v>COMERCIALIZADORA INTERNACIONAL CARIBBEAN EXOTICS S A</v>
      </c>
      <c r="S8635" s="25">
        <f>+VLOOKUP(E8635, TC!A:D, 2, FALSE())</f>
        <v>4169.13</v>
      </c>
      <c r="T8635" t="str">
        <f t="shared" si="674"/>
        <v>COP</v>
      </c>
    </row>
    <row r="8636" spans="1:20" ht="18.75" hidden="1" customHeight="1" x14ac:dyDescent="0.25">
      <c r="A8636" t="s">
        <v>3127</v>
      </c>
      <c r="B8636" t="s">
        <v>1923</v>
      </c>
      <c r="C8636" t="s">
        <v>1913</v>
      </c>
      <c r="D8636" s="24">
        <v>6094</v>
      </c>
      <c r="E8636" t="s">
        <v>1757</v>
      </c>
      <c r="F8636" t="s">
        <v>128</v>
      </c>
      <c r="G8636" t="s">
        <v>110</v>
      </c>
      <c r="H8636" t="s">
        <v>3206</v>
      </c>
      <c r="I8636" t="s">
        <v>1850</v>
      </c>
      <c r="J8636" t="s">
        <v>1919</v>
      </c>
      <c r="K8636" t="s">
        <v>45</v>
      </c>
      <c r="L8636" s="24">
        <v>11000</v>
      </c>
      <c r="M8636" s="25">
        <f>+VLOOKUP(E8636, TC!A:D, 4, FALSE())</f>
        <v>1.1543499986807799</v>
      </c>
      <c r="N8636" s="24">
        <f t="shared" si="670"/>
        <v>11000</v>
      </c>
      <c r="O8636" t="str">
        <f t="shared" si="671"/>
        <v>FACTURA</v>
      </c>
      <c r="P8636" t="str">
        <f t="shared" si="672"/>
        <v>2025</v>
      </c>
      <c r="Q8636" t="str">
        <f t="shared" si="673"/>
        <v>06</v>
      </c>
      <c r="R8636" t="str">
        <f>+IFERROR(VLOOKUP(I8636, Listado!A:B, 2, FALSE()), "COMERCIALIZADORA INTERNACIONAL CARIBBEAN EXOTICS S A")</f>
        <v>PEREZ MEJIA MARIA PAULINA</v>
      </c>
      <c r="S8636" s="25">
        <f>+VLOOKUP(E8636, TC!A:D, 2, FALSE())</f>
        <v>4169.13</v>
      </c>
      <c r="T8636" t="str">
        <f t="shared" si="674"/>
        <v>USD</v>
      </c>
    </row>
    <row r="8637" spans="1:20" ht="18.75" hidden="1" customHeight="1" x14ac:dyDescent="0.25">
      <c r="A8637" t="s">
        <v>3127</v>
      </c>
      <c r="B8637" t="s">
        <v>1923</v>
      </c>
      <c r="C8637" t="s">
        <v>1913</v>
      </c>
      <c r="D8637" s="24">
        <v>6094</v>
      </c>
      <c r="E8637" t="s">
        <v>1757</v>
      </c>
      <c r="F8637" t="s">
        <v>128</v>
      </c>
      <c r="G8637" t="s">
        <v>110</v>
      </c>
      <c r="H8637" t="s">
        <v>3206</v>
      </c>
      <c r="I8637" t="s">
        <v>1850</v>
      </c>
      <c r="J8637" t="s">
        <v>1919</v>
      </c>
      <c r="K8637" t="s">
        <v>53</v>
      </c>
      <c r="L8637" s="24">
        <v>1947.5</v>
      </c>
      <c r="M8637" s="25">
        <f>+VLOOKUP(E8637, TC!A:D, 4, FALSE())</f>
        <v>1.1543499986807799</v>
      </c>
      <c r="N8637" s="24">
        <f t="shared" si="670"/>
        <v>1947.5</v>
      </c>
      <c r="O8637" t="str">
        <f t="shared" si="671"/>
        <v>FACTURA</v>
      </c>
      <c r="P8637" t="str">
        <f t="shared" si="672"/>
        <v>2025</v>
      </c>
      <c r="Q8637" t="str">
        <f t="shared" si="673"/>
        <v>06</v>
      </c>
      <c r="R8637" t="str">
        <f>+IFERROR(VLOOKUP(I8637, Listado!A:B, 2, FALSE()), "COMERCIALIZADORA INTERNACIONAL CARIBBEAN EXOTICS S A")</f>
        <v>PEREZ MEJIA MARIA PAULINA</v>
      </c>
      <c r="S8637" s="25">
        <f>+VLOOKUP(E8637, TC!A:D, 2, FALSE())</f>
        <v>4169.13</v>
      </c>
      <c r="T8637" t="str">
        <f t="shared" si="674"/>
        <v>USD</v>
      </c>
    </row>
    <row r="8638" spans="1:20" ht="18.75" hidden="1" customHeight="1" x14ac:dyDescent="0.25">
      <c r="A8638" t="s">
        <v>3127</v>
      </c>
      <c r="B8638" t="s">
        <v>1923</v>
      </c>
      <c r="C8638" t="s">
        <v>1913</v>
      </c>
      <c r="D8638" s="24">
        <v>6094</v>
      </c>
      <c r="E8638" t="s">
        <v>1757</v>
      </c>
      <c r="F8638" t="s">
        <v>128</v>
      </c>
      <c r="G8638" t="s">
        <v>110</v>
      </c>
      <c r="H8638" t="s">
        <v>3206</v>
      </c>
      <c r="I8638" t="s">
        <v>1850</v>
      </c>
      <c r="J8638" t="s">
        <v>1919</v>
      </c>
      <c r="K8638" t="s">
        <v>9</v>
      </c>
      <c r="L8638" s="24">
        <v>556</v>
      </c>
      <c r="M8638" s="25">
        <f>+VLOOKUP(E8638, TC!A:D, 4, FALSE())</f>
        <v>1.1543499986807799</v>
      </c>
      <c r="N8638" s="24">
        <f t="shared" si="670"/>
        <v>556</v>
      </c>
      <c r="O8638" t="str">
        <f t="shared" si="671"/>
        <v>FACTURA</v>
      </c>
      <c r="P8638" t="str">
        <f t="shared" si="672"/>
        <v>2025</v>
      </c>
      <c r="Q8638" t="str">
        <f t="shared" si="673"/>
        <v>06</v>
      </c>
      <c r="R8638" t="str">
        <f>+IFERROR(VLOOKUP(I8638, Listado!A:B, 2, FALSE()), "COMERCIALIZADORA INTERNACIONAL CARIBBEAN EXOTICS S A")</f>
        <v>PEREZ MEJIA MARIA PAULINA</v>
      </c>
      <c r="S8638" s="25">
        <f>+VLOOKUP(E8638, TC!A:D, 2, FALSE())</f>
        <v>4169.13</v>
      </c>
      <c r="T8638" t="str">
        <f t="shared" si="674"/>
        <v>USD</v>
      </c>
    </row>
    <row r="8639" spans="1:20" ht="18.75" hidden="1" customHeight="1" x14ac:dyDescent="0.25">
      <c r="A8639" t="s">
        <v>3127</v>
      </c>
      <c r="B8639" t="s">
        <v>5</v>
      </c>
      <c r="C8639" t="s">
        <v>1913</v>
      </c>
      <c r="D8639" s="24">
        <v>12203</v>
      </c>
      <c r="E8639" t="s">
        <v>1757</v>
      </c>
      <c r="F8639" t="s">
        <v>99</v>
      </c>
      <c r="G8639" t="s">
        <v>1914</v>
      </c>
      <c r="H8639" t="s">
        <v>3207</v>
      </c>
      <c r="I8639" t="s">
        <v>2628</v>
      </c>
      <c r="J8639" t="s">
        <v>1915</v>
      </c>
      <c r="K8639" t="s">
        <v>2733</v>
      </c>
      <c r="L8639" s="24">
        <v>320000</v>
      </c>
      <c r="M8639" s="25">
        <f>+VLOOKUP(E8639, TC!A:D, 4, FALSE())</f>
        <v>1.1543499986807799</v>
      </c>
      <c r="N8639" s="24">
        <f t="shared" si="670"/>
        <v>320000</v>
      </c>
      <c r="O8639" t="str">
        <f t="shared" si="671"/>
        <v>FACTURA</v>
      </c>
      <c r="P8639" t="str">
        <f t="shared" si="672"/>
        <v>2025</v>
      </c>
      <c r="Q8639" t="str">
        <f t="shared" si="673"/>
        <v>06</v>
      </c>
      <c r="R8639" t="str">
        <f>+IFERROR(VLOOKUP(I8639, Listado!A:B, 2, FALSE()), "COMERCIALIZADORA INTERNACIONAL CARIBBEAN EXOTICS S A")</f>
        <v>COMERCIALIZADORA INTERNACIONAL CARIBBEAN EXOTICS S A</v>
      </c>
      <c r="S8639" s="25">
        <f>+VLOOKUP(E8639, TC!A:D, 2, FALSE())</f>
        <v>4169.13</v>
      </c>
      <c r="T8639" t="str">
        <f t="shared" si="674"/>
        <v>COP</v>
      </c>
    </row>
    <row r="8640" spans="1:20" ht="18.75" hidden="1" customHeight="1" x14ac:dyDescent="0.25">
      <c r="A8640" t="s">
        <v>3127</v>
      </c>
      <c r="B8640" t="s">
        <v>1923</v>
      </c>
      <c r="C8640" t="s">
        <v>1913</v>
      </c>
      <c r="D8640" s="24">
        <v>6095</v>
      </c>
      <c r="E8640" t="s">
        <v>1757</v>
      </c>
      <c r="F8640" t="s">
        <v>128</v>
      </c>
      <c r="G8640" t="s">
        <v>110</v>
      </c>
      <c r="I8640" t="s">
        <v>1850</v>
      </c>
      <c r="J8640" t="s">
        <v>1919</v>
      </c>
      <c r="K8640" t="s">
        <v>1918</v>
      </c>
      <c r="L8640" s="24">
        <v>180</v>
      </c>
      <c r="M8640" s="25">
        <f>+VLOOKUP(E8640, TC!A:D, 4, FALSE())</f>
        <v>1.1543499986807799</v>
      </c>
      <c r="N8640" s="24">
        <f t="shared" si="670"/>
        <v>180</v>
      </c>
      <c r="O8640" t="str">
        <f t="shared" si="671"/>
        <v>FACTURA</v>
      </c>
      <c r="P8640" t="str">
        <f t="shared" si="672"/>
        <v>2025</v>
      </c>
      <c r="Q8640" t="str">
        <f t="shared" si="673"/>
        <v>06</v>
      </c>
      <c r="R8640" t="str">
        <f>+IFERROR(VLOOKUP(I8640, Listado!A:B, 2, FALSE()), "COMERCIALIZADORA INTERNACIONAL CARIBBEAN EXOTICS S A")</f>
        <v>PEREZ MEJIA MARIA PAULINA</v>
      </c>
      <c r="S8640" s="25">
        <f>+VLOOKUP(E8640, TC!A:D, 2, FALSE())</f>
        <v>4169.13</v>
      </c>
      <c r="T8640" t="str">
        <f t="shared" si="674"/>
        <v>USD</v>
      </c>
    </row>
    <row r="8641" spans="1:20" ht="18.75" hidden="1" customHeight="1" x14ac:dyDescent="0.25">
      <c r="A8641" t="s">
        <v>3127</v>
      </c>
      <c r="B8641" t="s">
        <v>1923</v>
      </c>
      <c r="C8641" t="s">
        <v>1913</v>
      </c>
      <c r="D8641" s="24">
        <v>6096</v>
      </c>
      <c r="E8641" t="s">
        <v>1757</v>
      </c>
      <c r="F8641" t="s">
        <v>128</v>
      </c>
      <c r="G8641" t="s">
        <v>110</v>
      </c>
      <c r="H8641" t="s">
        <v>3208</v>
      </c>
      <c r="I8641" t="s">
        <v>1851</v>
      </c>
      <c r="J8641" t="s">
        <v>1940</v>
      </c>
      <c r="K8641" t="s">
        <v>2147</v>
      </c>
      <c r="L8641" s="24">
        <v>88.5</v>
      </c>
      <c r="M8641" s="25">
        <f>+VLOOKUP(E8641, TC!A:D, 4, FALSE())</f>
        <v>1.1543499986807799</v>
      </c>
      <c r="N8641" s="24">
        <f t="shared" si="670"/>
        <v>88.5</v>
      </c>
      <c r="O8641" t="str">
        <f t="shared" si="671"/>
        <v>FACTURA</v>
      </c>
      <c r="P8641" t="str">
        <f t="shared" si="672"/>
        <v>2025</v>
      </c>
      <c r="Q8641" t="str">
        <f t="shared" si="673"/>
        <v>06</v>
      </c>
      <c r="R8641" t="str">
        <f>+IFERROR(VLOOKUP(I8641, Listado!A:B, 2, FALSE()), "COMERCIALIZADORA INTERNACIONAL CARIBBEAN EXOTICS S A")</f>
        <v>PEREZ MEJIA MARIA PAULINA</v>
      </c>
      <c r="S8641" s="25">
        <f>+VLOOKUP(E8641, TC!A:D, 2, FALSE())</f>
        <v>4169.13</v>
      </c>
      <c r="T8641" t="str">
        <f t="shared" si="674"/>
        <v>USD</v>
      </c>
    </row>
    <row r="8642" spans="1:20" ht="18.75" hidden="1" customHeight="1" x14ac:dyDescent="0.25">
      <c r="A8642" t="s">
        <v>3127</v>
      </c>
      <c r="B8642" t="s">
        <v>1923</v>
      </c>
      <c r="C8642" t="s">
        <v>1913</v>
      </c>
      <c r="D8642" s="24">
        <v>6096</v>
      </c>
      <c r="E8642" t="s">
        <v>1757</v>
      </c>
      <c r="F8642" t="s">
        <v>128</v>
      </c>
      <c r="G8642" t="s">
        <v>110</v>
      </c>
      <c r="H8642" t="s">
        <v>3208</v>
      </c>
      <c r="I8642" t="s">
        <v>1851</v>
      </c>
      <c r="J8642" t="s">
        <v>1940</v>
      </c>
      <c r="K8642" t="s">
        <v>2070</v>
      </c>
      <c r="L8642" s="24">
        <v>400.8</v>
      </c>
      <c r="M8642" s="25">
        <f>+VLOOKUP(E8642, TC!A:D, 4, FALSE())</f>
        <v>1.1543499986807799</v>
      </c>
      <c r="N8642" s="24">
        <f t="shared" ref="N8642:N8705" si="675">+IF(F8642="EUR", (M8642*L8642), IF(I8642="JUAN MATAS SAS", (L8642/S8642), L8642))</f>
        <v>400.8</v>
      </c>
      <c r="O8642" t="str">
        <f t="shared" ref="O8642:O8705" si="676">+IF(C8642="CFE", "FACTURA", IF(ISERROR(SEARCH("ANULA", H8642))=FALSE(), "ANULACIÓN FE", IF(ISERROR(SEARCH("CANCELLATION", H8642))=FALSE(), "ANULACIÓN FE", "NOTAS")))</f>
        <v>FACTURA</v>
      </c>
      <c r="P8642" t="str">
        <f t="shared" ref="P8642:P8705" si="677">+LEFT(E8642, 4)</f>
        <v>2025</v>
      </c>
      <c r="Q8642" t="str">
        <f t="shared" ref="Q8642:Q8705" si="678">+MID(E8642, 5, 2)</f>
        <v>06</v>
      </c>
      <c r="R8642" t="str">
        <f>+IFERROR(VLOOKUP(I8642, Listado!A:B, 2, FALSE()), "COMERCIALIZADORA INTERNACIONAL CARIBBEAN EXOTICS S A")</f>
        <v>PEREZ MEJIA MARIA PAULINA</v>
      </c>
      <c r="S8642" s="25">
        <f>+VLOOKUP(E8642, TC!A:D, 2, FALSE())</f>
        <v>4169.13</v>
      </c>
      <c r="T8642" t="str">
        <f t="shared" ref="T8642:T8705" si="679">+IF(I8642="JUAN MATAS SAS", "USD", F8642)</f>
        <v>USD</v>
      </c>
    </row>
    <row r="8643" spans="1:20" ht="18.75" hidden="1" customHeight="1" x14ac:dyDescent="0.25">
      <c r="A8643" t="s">
        <v>3127</v>
      </c>
      <c r="B8643" t="s">
        <v>1923</v>
      </c>
      <c r="C8643" t="s">
        <v>1913</v>
      </c>
      <c r="D8643" s="24">
        <v>6096</v>
      </c>
      <c r="E8643" t="s">
        <v>1757</v>
      </c>
      <c r="F8643" t="s">
        <v>128</v>
      </c>
      <c r="G8643" t="s">
        <v>110</v>
      </c>
      <c r="H8643" t="s">
        <v>3208</v>
      </c>
      <c r="I8643" t="s">
        <v>1851</v>
      </c>
      <c r="J8643" t="s">
        <v>1940</v>
      </c>
      <c r="K8643" t="s">
        <v>2015</v>
      </c>
      <c r="L8643" s="24">
        <v>48.5</v>
      </c>
      <c r="M8643" s="25">
        <f>+VLOOKUP(E8643, TC!A:D, 4, FALSE())</f>
        <v>1.1543499986807799</v>
      </c>
      <c r="N8643" s="24">
        <f t="shared" si="675"/>
        <v>48.5</v>
      </c>
      <c r="O8643" t="str">
        <f t="shared" si="676"/>
        <v>FACTURA</v>
      </c>
      <c r="P8643" t="str">
        <f t="shared" si="677"/>
        <v>2025</v>
      </c>
      <c r="Q8643" t="str">
        <f t="shared" si="678"/>
        <v>06</v>
      </c>
      <c r="R8643" t="str">
        <f>+IFERROR(VLOOKUP(I8643, Listado!A:B, 2, FALSE()), "COMERCIALIZADORA INTERNACIONAL CARIBBEAN EXOTICS S A")</f>
        <v>PEREZ MEJIA MARIA PAULINA</v>
      </c>
      <c r="S8643" s="25">
        <f>+VLOOKUP(E8643, TC!A:D, 2, FALSE())</f>
        <v>4169.13</v>
      </c>
      <c r="T8643" t="str">
        <f t="shared" si="679"/>
        <v>USD</v>
      </c>
    </row>
    <row r="8644" spans="1:20" ht="18.75" hidden="1" customHeight="1" x14ac:dyDescent="0.25">
      <c r="A8644" t="s">
        <v>3127</v>
      </c>
      <c r="B8644" t="s">
        <v>1923</v>
      </c>
      <c r="C8644" t="s">
        <v>1913</v>
      </c>
      <c r="D8644" s="24">
        <v>6096</v>
      </c>
      <c r="E8644" t="s">
        <v>1757</v>
      </c>
      <c r="F8644" t="s">
        <v>128</v>
      </c>
      <c r="G8644" t="s">
        <v>110</v>
      </c>
      <c r="H8644" t="s">
        <v>3208</v>
      </c>
      <c r="I8644" t="s">
        <v>1851</v>
      </c>
      <c r="J8644" t="s">
        <v>1940</v>
      </c>
      <c r="K8644" t="s">
        <v>1942</v>
      </c>
      <c r="L8644" s="24">
        <v>1995</v>
      </c>
      <c r="M8644" s="25">
        <f>+VLOOKUP(E8644, TC!A:D, 4, FALSE())</f>
        <v>1.1543499986807799</v>
      </c>
      <c r="N8644" s="24">
        <f t="shared" si="675"/>
        <v>1995</v>
      </c>
      <c r="O8644" t="str">
        <f t="shared" si="676"/>
        <v>FACTURA</v>
      </c>
      <c r="P8644" t="str">
        <f t="shared" si="677"/>
        <v>2025</v>
      </c>
      <c r="Q8644" t="str">
        <f t="shared" si="678"/>
        <v>06</v>
      </c>
      <c r="R8644" t="str">
        <f>+IFERROR(VLOOKUP(I8644, Listado!A:B, 2, FALSE()), "COMERCIALIZADORA INTERNACIONAL CARIBBEAN EXOTICS S A")</f>
        <v>PEREZ MEJIA MARIA PAULINA</v>
      </c>
      <c r="S8644" s="25">
        <f>+VLOOKUP(E8644, TC!A:D, 2, FALSE())</f>
        <v>4169.13</v>
      </c>
      <c r="T8644" t="str">
        <f t="shared" si="679"/>
        <v>USD</v>
      </c>
    </row>
    <row r="8645" spans="1:20" ht="18.75" hidden="1" customHeight="1" x14ac:dyDescent="0.25">
      <c r="A8645" t="s">
        <v>3127</v>
      </c>
      <c r="B8645" t="s">
        <v>1923</v>
      </c>
      <c r="C8645" t="s">
        <v>1913</v>
      </c>
      <c r="D8645" s="24">
        <v>6096</v>
      </c>
      <c r="E8645" t="s">
        <v>1757</v>
      </c>
      <c r="F8645" t="s">
        <v>128</v>
      </c>
      <c r="G8645" t="s">
        <v>110</v>
      </c>
      <c r="H8645" t="s">
        <v>3208</v>
      </c>
      <c r="I8645" t="s">
        <v>1851</v>
      </c>
      <c r="J8645" t="s">
        <v>1940</v>
      </c>
      <c r="K8645" t="s">
        <v>3150</v>
      </c>
      <c r="L8645" s="24">
        <v>714</v>
      </c>
      <c r="M8645" s="25">
        <f>+VLOOKUP(E8645, TC!A:D, 4, FALSE())</f>
        <v>1.1543499986807799</v>
      </c>
      <c r="N8645" s="24">
        <f t="shared" si="675"/>
        <v>714</v>
      </c>
      <c r="O8645" t="str">
        <f t="shared" si="676"/>
        <v>FACTURA</v>
      </c>
      <c r="P8645" t="str">
        <f t="shared" si="677"/>
        <v>2025</v>
      </c>
      <c r="Q8645" t="str">
        <f t="shared" si="678"/>
        <v>06</v>
      </c>
      <c r="R8645" t="str">
        <f>+IFERROR(VLOOKUP(I8645, Listado!A:B, 2, FALSE()), "COMERCIALIZADORA INTERNACIONAL CARIBBEAN EXOTICS S A")</f>
        <v>PEREZ MEJIA MARIA PAULINA</v>
      </c>
      <c r="S8645" s="25">
        <f>+VLOOKUP(E8645, TC!A:D, 2, FALSE())</f>
        <v>4169.13</v>
      </c>
      <c r="T8645" t="str">
        <f t="shared" si="679"/>
        <v>USD</v>
      </c>
    </row>
    <row r="8646" spans="1:20" ht="18.75" hidden="1" customHeight="1" x14ac:dyDescent="0.25">
      <c r="A8646" t="s">
        <v>3127</v>
      </c>
      <c r="B8646" t="s">
        <v>1923</v>
      </c>
      <c r="C8646" t="s">
        <v>1913</v>
      </c>
      <c r="D8646" s="24">
        <v>6096</v>
      </c>
      <c r="E8646" t="s">
        <v>1757</v>
      </c>
      <c r="F8646" t="s">
        <v>128</v>
      </c>
      <c r="G8646" t="s">
        <v>110</v>
      </c>
      <c r="H8646" t="s">
        <v>3208</v>
      </c>
      <c r="I8646" t="s">
        <v>1851</v>
      </c>
      <c r="J8646" t="s">
        <v>1940</v>
      </c>
      <c r="K8646" t="s">
        <v>2016</v>
      </c>
      <c r="L8646" s="24">
        <v>400</v>
      </c>
      <c r="M8646" s="25">
        <f>+VLOOKUP(E8646, TC!A:D, 4, FALSE())</f>
        <v>1.1543499986807799</v>
      </c>
      <c r="N8646" s="24">
        <f t="shared" si="675"/>
        <v>400</v>
      </c>
      <c r="O8646" t="str">
        <f t="shared" si="676"/>
        <v>FACTURA</v>
      </c>
      <c r="P8646" t="str">
        <f t="shared" si="677"/>
        <v>2025</v>
      </c>
      <c r="Q8646" t="str">
        <f t="shared" si="678"/>
        <v>06</v>
      </c>
      <c r="R8646" t="str">
        <f>+IFERROR(VLOOKUP(I8646, Listado!A:B, 2, FALSE()), "COMERCIALIZADORA INTERNACIONAL CARIBBEAN EXOTICS S A")</f>
        <v>PEREZ MEJIA MARIA PAULINA</v>
      </c>
      <c r="S8646" s="25">
        <f>+VLOOKUP(E8646, TC!A:D, 2, FALSE())</f>
        <v>4169.13</v>
      </c>
      <c r="T8646" t="str">
        <f t="shared" si="679"/>
        <v>USD</v>
      </c>
    </row>
    <row r="8647" spans="1:20" ht="18.75" hidden="1" customHeight="1" x14ac:dyDescent="0.25">
      <c r="A8647" t="s">
        <v>3127</v>
      </c>
      <c r="B8647" t="s">
        <v>1923</v>
      </c>
      <c r="C8647" t="s">
        <v>1913</v>
      </c>
      <c r="D8647" s="24">
        <v>6096</v>
      </c>
      <c r="E8647" t="s">
        <v>1757</v>
      </c>
      <c r="F8647" t="s">
        <v>128</v>
      </c>
      <c r="G8647" t="s">
        <v>110</v>
      </c>
      <c r="H8647" t="s">
        <v>3208</v>
      </c>
      <c r="I8647" t="s">
        <v>1851</v>
      </c>
      <c r="J8647" t="s">
        <v>1940</v>
      </c>
      <c r="K8647" t="s">
        <v>2148</v>
      </c>
      <c r="L8647" s="24">
        <v>260.8</v>
      </c>
      <c r="M8647" s="25">
        <f>+VLOOKUP(E8647, TC!A:D, 4, FALSE())</f>
        <v>1.1543499986807799</v>
      </c>
      <c r="N8647" s="24">
        <f t="shared" si="675"/>
        <v>260.8</v>
      </c>
      <c r="O8647" t="str">
        <f t="shared" si="676"/>
        <v>FACTURA</v>
      </c>
      <c r="P8647" t="str">
        <f t="shared" si="677"/>
        <v>2025</v>
      </c>
      <c r="Q8647" t="str">
        <f t="shared" si="678"/>
        <v>06</v>
      </c>
      <c r="R8647" t="str">
        <f>+IFERROR(VLOOKUP(I8647, Listado!A:B, 2, FALSE()), "COMERCIALIZADORA INTERNACIONAL CARIBBEAN EXOTICS S A")</f>
        <v>PEREZ MEJIA MARIA PAULINA</v>
      </c>
      <c r="S8647" s="25">
        <f>+VLOOKUP(E8647, TC!A:D, 2, FALSE())</f>
        <v>4169.13</v>
      </c>
      <c r="T8647" t="str">
        <f t="shared" si="679"/>
        <v>USD</v>
      </c>
    </row>
    <row r="8648" spans="1:20" ht="18.75" hidden="1" customHeight="1" x14ac:dyDescent="0.25">
      <c r="A8648" t="s">
        <v>3127</v>
      </c>
      <c r="B8648" t="s">
        <v>1923</v>
      </c>
      <c r="C8648" t="s">
        <v>1913</v>
      </c>
      <c r="D8648" s="24">
        <v>6096</v>
      </c>
      <c r="E8648" t="s">
        <v>1757</v>
      </c>
      <c r="F8648" t="s">
        <v>128</v>
      </c>
      <c r="G8648" t="s">
        <v>110</v>
      </c>
      <c r="H8648" t="s">
        <v>3208</v>
      </c>
      <c r="I8648" t="s">
        <v>1851</v>
      </c>
      <c r="J8648" t="s">
        <v>1940</v>
      </c>
      <c r="K8648" t="s">
        <v>2149</v>
      </c>
      <c r="L8648" s="24">
        <v>84.6</v>
      </c>
      <c r="M8648" s="25">
        <f>+VLOOKUP(E8648, TC!A:D, 4, FALSE())</f>
        <v>1.1543499986807799</v>
      </c>
      <c r="N8648" s="24">
        <f t="shared" si="675"/>
        <v>84.6</v>
      </c>
      <c r="O8648" t="str">
        <f t="shared" si="676"/>
        <v>FACTURA</v>
      </c>
      <c r="P8648" t="str">
        <f t="shared" si="677"/>
        <v>2025</v>
      </c>
      <c r="Q8648" t="str">
        <f t="shared" si="678"/>
        <v>06</v>
      </c>
      <c r="R8648" t="str">
        <f>+IFERROR(VLOOKUP(I8648, Listado!A:B, 2, FALSE()), "COMERCIALIZADORA INTERNACIONAL CARIBBEAN EXOTICS S A")</f>
        <v>PEREZ MEJIA MARIA PAULINA</v>
      </c>
      <c r="S8648" s="25">
        <f>+VLOOKUP(E8648, TC!A:D, 2, FALSE())</f>
        <v>4169.13</v>
      </c>
      <c r="T8648" t="str">
        <f t="shared" si="679"/>
        <v>USD</v>
      </c>
    </row>
    <row r="8649" spans="1:20" ht="18.75" hidden="1" customHeight="1" x14ac:dyDescent="0.25">
      <c r="A8649" t="s">
        <v>3127</v>
      </c>
      <c r="B8649" t="s">
        <v>1923</v>
      </c>
      <c r="C8649" t="s">
        <v>1913</v>
      </c>
      <c r="D8649" s="24">
        <v>6097</v>
      </c>
      <c r="E8649" t="s">
        <v>1757</v>
      </c>
      <c r="F8649" t="s">
        <v>128</v>
      </c>
      <c r="G8649" t="s">
        <v>110</v>
      </c>
      <c r="I8649" t="s">
        <v>1851</v>
      </c>
      <c r="J8649" t="s">
        <v>1940</v>
      </c>
      <c r="K8649" t="s">
        <v>1918</v>
      </c>
      <c r="L8649" s="24">
        <v>3.6</v>
      </c>
      <c r="M8649" s="25">
        <f>+VLOOKUP(E8649, TC!A:D, 4, FALSE())</f>
        <v>1.1543499986807799</v>
      </c>
      <c r="N8649" s="24">
        <f t="shared" si="675"/>
        <v>3.6</v>
      </c>
      <c r="O8649" t="str">
        <f t="shared" si="676"/>
        <v>FACTURA</v>
      </c>
      <c r="P8649" t="str">
        <f t="shared" si="677"/>
        <v>2025</v>
      </c>
      <c r="Q8649" t="str">
        <f t="shared" si="678"/>
        <v>06</v>
      </c>
      <c r="R8649" t="str">
        <f>+IFERROR(VLOOKUP(I8649, Listado!A:B, 2, FALSE()), "COMERCIALIZADORA INTERNACIONAL CARIBBEAN EXOTICS S A")</f>
        <v>PEREZ MEJIA MARIA PAULINA</v>
      </c>
      <c r="S8649" s="25">
        <f>+VLOOKUP(E8649, TC!A:D, 2, FALSE())</f>
        <v>4169.13</v>
      </c>
      <c r="T8649" t="str">
        <f t="shared" si="679"/>
        <v>USD</v>
      </c>
    </row>
    <row r="8650" spans="1:20" ht="18.75" hidden="1" customHeight="1" x14ac:dyDescent="0.25">
      <c r="A8650" t="s">
        <v>3127</v>
      </c>
      <c r="B8650" t="s">
        <v>1923</v>
      </c>
      <c r="C8650" t="s">
        <v>1913</v>
      </c>
      <c r="D8650" s="24">
        <v>6098</v>
      </c>
      <c r="E8650" t="s">
        <v>1757</v>
      </c>
      <c r="F8650" t="s">
        <v>128</v>
      </c>
      <c r="G8650" t="s">
        <v>108</v>
      </c>
      <c r="H8650" t="s">
        <v>3209</v>
      </c>
      <c r="I8650" t="s">
        <v>1872</v>
      </c>
      <c r="J8650" t="s">
        <v>1944</v>
      </c>
      <c r="K8650" t="s">
        <v>1928</v>
      </c>
      <c r="L8650" s="24">
        <v>1121.32</v>
      </c>
      <c r="M8650" s="25">
        <f>+VLOOKUP(E8650, TC!A:D, 4, FALSE())</f>
        <v>1.1543499986807799</v>
      </c>
      <c r="N8650" s="24">
        <f t="shared" si="675"/>
        <v>1121.32</v>
      </c>
      <c r="O8650" t="str">
        <f t="shared" si="676"/>
        <v>FACTURA</v>
      </c>
      <c r="P8650" t="str">
        <f t="shared" si="677"/>
        <v>2025</v>
      </c>
      <c r="Q8650" t="str">
        <f t="shared" si="678"/>
        <v>06</v>
      </c>
      <c r="R8650" t="str">
        <f>+IFERROR(VLOOKUP(I8650, Listado!A:B, 2, FALSE()), "COMERCIALIZADORA INTERNACIONAL CARIBBEAN EXOTICS S A")</f>
        <v>PIEDRAHITA PEREZ MARIANA</v>
      </c>
      <c r="S8650" s="25">
        <f>+VLOOKUP(E8650, TC!A:D, 2, FALSE())</f>
        <v>4169.13</v>
      </c>
      <c r="T8650" t="str">
        <f t="shared" si="679"/>
        <v>USD</v>
      </c>
    </row>
    <row r="8651" spans="1:20" ht="18.75" hidden="1" customHeight="1" x14ac:dyDescent="0.25">
      <c r="A8651" t="s">
        <v>3127</v>
      </c>
      <c r="B8651" t="s">
        <v>1923</v>
      </c>
      <c r="C8651" t="s">
        <v>1913</v>
      </c>
      <c r="D8651" s="24">
        <v>6098</v>
      </c>
      <c r="E8651" t="s">
        <v>1757</v>
      </c>
      <c r="F8651" t="s">
        <v>128</v>
      </c>
      <c r="G8651" t="s">
        <v>108</v>
      </c>
      <c r="H8651" t="s">
        <v>3209</v>
      </c>
      <c r="I8651" t="s">
        <v>1872</v>
      </c>
      <c r="J8651" t="s">
        <v>1944</v>
      </c>
      <c r="K8651" t="s">
        <v>2979</v>
      </c>
      <c r="L8651" s="24">
        <v>2398.4</v>
      </c>
      <c r="M8651" s="25">
        <f>+VLOOKUP(E8651, TC!A:D, 4, FALSE())</f>
        <v>1.1543499986807799</v>
      </c>
      <c r="N8651" s="24">
        <f t="shared" si="675"/>
        <v>2398.4</v>
      </c>
      <c r="O8651" t="str">
        <f t="shared" si="676"/>
        <v>FACTURA</v>
      </c>
      <c r="P8651" t="str">
        <f t="shared" si="677"/>
        <v>2025</v>
      </c>
      <c r="Q8651" t="str">
        <f t="shared" si="678"/>
        <v>06</v>
      </c>
      <c r="R8651" t="str">
        <f>+IFERROR(VLOOKUP(I8651, Listado!A:B, 2, FALSE()), "COMERCIALIZADORA INTERNACIONAL CARIBBEAN EXOTICS S A")</f>
        <v>PIEDRAHITA PEREZ MARIANA</v>
      </c>
      <c r="S8651" s="25">
        <f>+VLOOKUP(E8651, TC!A:D, 2, FALSE())</f>
        <v>4169.13</v>
      </c>
      <c r="T8651" t="str">
        <f t="shared" si="679"/>
        <v>USD</v>
      </c>
    </row>
    <row r="8652" spans="1:20" ht="18.75" hidden="1" customHeight="1" x14ac:dyDescent="0.25">
      <c r="A8652" t="s">
        <v>3127</v>
      </c>
      <c r="B8652" t="s">
        <v>1923</v>
      </c>
      <c r="C8652" t="s">
        <v>1913</v>
      </c>
      <c r="D8652" s="24">
        <v>6099</v>
      </c>
      <c r="E8652" t="s">
        <v>1757</v>
      </c>
      <c r="F8652" t="s">
        <v>128</v>
      </c>
      <c r="G8652" t="s">
        <v>108</v>
      </c>
      <c r="H8652" t="s">
        <v>3210</v>
      </c>
      <c r="I8652" t="s">
        <v>1895</v>
      </c>
      <c r="J8652" t="s">
        <v>1998</v>
      </c>
      <c r="K8652" t="s">
        <v>1928</v>
      </c>
      <c r="L8652" s="24">
        <v>2136.52</v>
      </c>
      <c r="M8652" s="25">
        <f>+VLOOKUP(E8652, TC!A:D, 4, FALSE())</f>
        <v>1.1543499986807799</v>
      </c>
      <c r="N8652" s="24">
        <f t="shared" si="675"/>
        <v>2136.52</v>
      </c>
      <c r="O8652" t="str">
        <f t="shared" si="676"/>
        <v>FACTURA</v>
      </c>
      <c r="P8652" t="str">
        <f t="shared" si="677"/>
        <v>2025</v>
      </c>
      <c r="Q8652" t="str">
        <f t="shared" si="678"/>
        <v>06</v>
      </c>
      <c r="R8652" t="str">
        <f>+IFERROR(VLOOKUP(I8652, Listado!A:B, 2, FALSE()), "COMERCIALIZADORA INTERNACIONAL CARIBBEAN EXOTICS S A")</f>
        <v>PIEDRAHITA PEREZ MARIANA</v>
      </c>
      <c r="S8652" s="25">
        <f>+VLOOKUP(E8652, TC!A:D, 2, FALSE())</f>
        <v>4169.13</v>
      </c>
      <c r="T8652" t="str">
        <f t="shared" si="679"/>
        <v>USD</v>
      </c>
    </row>
    <row r="8653" spans="1:20" ht="18.75" hidden="1" customHeight="1" x14ac:dyDescent="0.25">
      <c r="A8653" t="s">
        <v>3127</v>
      </c>
      <c r="B8653" t="s">
        <v>1923</v>
      </c>
      <c r="C8653" t="s">
        <v>1913</v>
      </c>
      <c r="D8653" s="24">
        <v>6099</v>
      </c>
      <c r="E8653" t="s">
        <v>1757</v>
      </c>
      <c r="F8653" t="s">
        <v>128</v>
      </c>
      <c r="G8653" t="s">
        <v>108</v>
      </c>
      <c r="H8653" t="s">
        <v>3210</v>
      </c>
      <c r="I8653" t="s">
        <v>1895</v>
      </c>
      <c r="J8653" t="s">
        <v>1998</v>
      </c>
      <c r="K8653" t="s">
        <v>2410</v>
      </c>
      <c r="L8653" s="24">
        <v>1006.2</v>
      </c>
      <c r="M8653" s="25">
        <f>+VLOOKUP(E8653, TC!A:D, 4, FALSE())</f>
        <v>1.1543499986807799</v>
      </c>
      <c r="N8653" s="24">
        <f t="shared" si="675"/>
        <v>1006.2</v>
      </c>
      <c r="O8653" t="str">
        <f t="shared" si="676"/>
        <v>FACTURA</v>
      </c>
      <c r="P8653" t="str">
        <f t="shared" si="677"/>
        <v>2025</v>
      </c>
      <c r="Q8653" t="str">
        <f t="shared" si="678"/>
        <v>06</v>
      </c>
      <c r="R8653" t="str">
        <f>+IFERROR(VLOOKUP(I8653, Listado!A:B, 2, FALSE()), "COMERCIALIZADORA INTERNACIONAL CARIBBEAN EXOTICS S A")</f>
        <v>PIEDRAHITA PEREZ MARIANA</v>
      </c>
      <c r="S8653" s="25">
        <f>+VLOOKUP(E8653, TC!A:D, 2, FALSE())</f>
        <v>4169.13</v>
      </c>
      <c r="T8653" t="str">
        <f t="shared" si="679"/>
        <v>USD</v>
      </c>
    </row>
    <row r="8654" spans="1:20" ht="18.75" hidden="1" customHeight="1" x14ac:dyDescent="0.25">
      <c r="A8654" t="s">
        <v>3127</v>
      </c>
      <c r="B8654" t="s">
        <v>1923</v>
      </c>
      <c r="C8654" t="s">
        <v>1913</v>
      </c>
      <c r="D8654" s="24">
        <v>6099</v>
      </c>
      <c r="E8654" t="s">
        <v>1757</v>
      </c>
      <c r="F8654" t="s">
        <v>128</v>
      </c>
      <c r="G8654" t="s">
        <v>108</v>
      </c>
      <c r="H8654" t="s">
        <v>3210</v>
      </c>
      <c r="I8654" t="s">
        <v>1895</v>
      </c>
      <c r="J8654" t="s">
        <v>1998</v>
      </c>
      <c r="K8654" t="s">
        <v>2411</v>
      </c>
      <c r="L8654" s="24">
        <v>2376.6</v>
      </c>
      <c r="M8654" s="25">
        <f>+VLOOKUP(E8654, TC!A:D, 4, FALSE())</f>
        <v>1.1543499986807799</v>
      </c>
      <c r="N8654" s="24">
        <f t="shared" si="675"/>
        <v>2376.6</v>
      </c>
      <c r="O8654" t="str">
        <f t="shared" si="676"/>
        <v>FACTURA</v>
      </c>
      <c r="P8654" t="str">
        <f t="shared" si="677"/>
        <v>2025</v>
      </c>
      <c r="Q8654" t="str">
        <f t="shared" si="678"/>
        <v>06</v>
      </c>
      <c r="R8654" t="str">
        <f>+IFERROR(VLOOKUP(I8654, Listado!A:B, 2, FALSE()), "COMERCIALIZADORA INTERNACIONAL CARIBBEAN EXOTICS S A")</f>
        <v>PIEDRAHITA PEREZ MARIANA</v>
      </c>
      <c r="S8654" s="25">
        <f>+VLOOKUP(E8654, TC!A:D, 2, FALSE())</f>
        <v>4169.13</v>
      </c>
      <c r="T8654" t="str">
        <f t="shared" si="679"/>
        <v>USD</v>
      </c>
    </row>
    <row r="8655" spans="1:20" ht="18.75" hidden="1" customHeight="1" x14ac:dyDescent="0.25">
      <c r="A8655" t="s">
        <v>3127</v>
      </c>
      <c r="B8655" t="s">
        <v>5</v>
      </c>
      <c r="C8655" t="s">
        <v>1913</v>
      </c>
      <c r="D8655" s="24">
        <v>12204</v>
      </c>
      <c r="E8655" t="s">
        <v>1758</v>
      </c>
      <c r="F8655" t="s">
        <v>99</v>
      </c>
      <c r="G8655" t="s">
        <v>113</v>
      </c>
      <c r="I8655" t="s">
        <v>1858</v>
      </c>
      <c r="J8655" t="s">
        <v>1915</v>
      </c>
      <c r="K8655" t="s">
        <v>1920</v>
      </c>
      <c r="L8655" s="24">
        <v>960000</v>
      </c>
      <c r="M8655" s="25">
        <f>+VLOOKUP(E8655, TC!A:D, 4, FALSE())</f>
        <v>1.1543499978299343</v>
      </c>
      <c r="N8655" s="24">
        <f t="shared" si="675"/>
        <v>960000</v>
      </c>
      <c r="O8655" t="str">
        <f t="shared" si="676"/>
        <v>FACTURA</v>
      </c>
      <c r="P8655" t="str">
        <f t="shared" si="677"/>
        <v>2025</v>
      </c>
      <c r="Q8655" t="str">
        <f t="shared" si="678"/>
        <v>06</v>
      </c>
      <c r="R8655" t="str">
        <f>+IFERROR(VLOOKUP(I8655, Listado!A:B, 2, FALSE()), "COMERCIALIZADORA INTERNACIONAL CARIBBEAN EXOTICS S A")</f>
        <v>LONDOÑO ECHEVERRI ALEJANDRA</v>
      </c>
      <c r="S8655" s="25">
        <f>+VLOOKUP(E8655, TC!A:D, 2, FALSE())</f>
        <v>4147.34</v>
      </c>
      <c r="T8655" t="str">
        <f t="shared" si="679"/>
        <v>COP</v>
      </c>
    </row>
    <row r="8656" spans="1:20" ht="18.75" hidden="1" customHeight="1" x14ac:dyDescent="0.25">
      <c r="A8656" t="s">
        <v>3127</v>
      </c>
      <c r="B8656" t="s">
        <v>5</v>
      </c>
      <c r="C8656" t="s">
        <v>1913</v>
      </c>
      <c r="D8656" s="24">
        <v>12205</v>
      </c>
      <c r="E8656" t="s">
        <v>1758</v>
      </c>
      <c r="F8656" t="s">
        <v>99</v>
      </c>
      <c r="G8656" t="s">
        <v>113</v>
      </c>
      <c r="I8656" t="s">
        <v>1858</v>
      </c>
      <c r="J8656" t="s">
        <v>1915</v>
      </c>
      <c r="K8656" t="s">
        <v>1920</v>
      </c>
      <c r="L8656" s="24">
        <v>960000</v>
      </c>
      <c r="M8656" s="25">
        <f>+VLOOKUP(E8656, TC!A:D, 4, FALSE())</f>
        <v>1.1543499978299343</v>
      </c>
      <c r="N8656" s="24">
        <f t="shared" si="675"/>
        <v>960000</v>
      </c>
      <c r="O8656" t="str">
        <f t="shared" si="676"/>
        <v>FACTURA</v>
      </c>
      <c r="P8656" t="str">
        <f t="shared" si="677"/>
        <v>2025</v>
      </c>
      <c r="Q8656" t="str">
        <f t="shared" si="678"/>
        <v>06</v>
      </c>
      <c r="R8656" t="str">
        <f>+IFERROR(VLOOKUP(I8656, Listado!A:B, 2, FALSE()), "COMERCIALIZADORA INTERNACIONAL CARIBBEAN EXOTICS S A")</f>
        <v>LONDOÑO ECHEVERRI ALEJANDRA</v>
      </c>
      <c r="S8656" s="25">
        <f>+VLOOKUP(E8656, TC!A:D, 2, FALSE())</f>
        <v>4147.34</v>
      </c>
      <c r="T8656" t="str">
        <f t="shared" si="679"/>
        <v>COP</v>
      </c>
    </row>
    <row r="8657" spans="1:20" ht="18.75" hidden="1" customHeight="1" x14ac:dyDescent="0.25">
      <c r="A8657" t="s">
        <v>3127</v>
      </c>
      <c r="B8657" t="s">
        <v>5</v>
      </c>
      <c r="C8657" t="s">
        <v>1913</v>
      </c>
      <c r="D8657" s="24">
        <v>12206</v>
      </c>
      <c r="E8657" t="s">
        <v>1758</v>
      </c>
      <c r="F8657" t="s">
        <v>99</v>
      </c>
      <c r="G8657" t="s">
        <v>113</v>
      </c>
      <c r="I8657" t="s">
        <v>1859</v>
      </c>
      <c r="J8657" t="s">
        <v>1915</v>
      </c>
      <c r="K8657" t="s">
        <v>1916</v>
      </c>
      <c r="L8657" s="24">
        <v>4593600</v>
      </c>
      <c r="M8657" s="25">
        <f>+VLOOKUP(E8657, TC!A:D, 4, FALSE())</f>
        <v>1.1543499978299343</v>
      </c>
      <c r="N8657" s="24">
        <f t="shared" si="675"/>
        <v>4593600</v>
      </c>
      <c r="O8657" t="str">
        <f t="shared" si="676"/>
        <v>FACTURA</v>
      </c>
      <c r="P8657" t="str">
        <f t="shared" si="677"/>
        <v>2025</v>
      </c>
      <c r="Q8657" t="str">
        <f t="shared" si="678"/>
        <v>06</v>
      </c>
      <c r="R8657" t="str">
        <f>+IFERROR(VLOOKUP(I8657, Listado!A:B, 2, FALSE()), "COMERCIALIZADORA INTERNACIONAL CARIBBEAN EXOTICS S A")</f>
        <v>LONDOÑO ECHEVERRI ALEJANDRA</v>
      </c>
      <c r="S8657" s="25">
        <f>+VLOOKUP(E8657, TC!A:D, 2, FALSE())</f>
        <v>4147.34</v>
      </c>
      <c r="T8657" t="str">
        <f t="shared" si="679"/>
        <v>COP</v>
      </c>
    </row>
    <row r="8658" spans="1:20" ht="18.75" hidden="1" customHeight="1" x14ac:dyDescent="0.25">
      <c r="A8658" t="s">
        <v>3127</v>
      </c>
      <c r="B8658" t="s">
        <v>1923</v>
      </c>
      <c r="C8658" t="s">
        <v>1913</v>
      </c>
      <c r="D8658" s="24">
        <v>6100</v>
      </c>
      <c r="E8658" t="s">
        <v>1758</v>
      </c>
      <c r="F8658" t="s">
        <v>99</v>
      </c>
      <c r="G8658" t="s">
        <v>1914</v>
      </c>
      <c r="H8658" t="s">
        <v>3211</v>
      </c>
      <c r="I8658" t="s">
        <v>1907</v>
      </c>
      <c r="J8658" t="s">
        <v>1915</v>
      </c>
      <c r="K8658" t="s">
        <v>3066</v>
      </c>
      <c r="L8658" s="24">
        <v>5785539</v>
      </c>
      <c r="M8658" s="25">
        <f>+VLOOKUP(E8658, TC!A:D, 4, FALSE())</f>
        <v>1.1543499978299343</v>
      </c>
      <c r="N8658" s="24">
        <f t="shared" si="675"/>
        <v>1394.9999276644789</v>
      </c>
      <c r="O8658" t="str">
        <f t="shared" si="676"/>
        <v>FACTURA</v>
      </c>
      <c r="P8658" t="str">
        <f t="shared" si="677"/>
        <v>2025</v>
      </c>
      <c r="Q8658" t="str">
        <f t="shared" si="678"/>
        <v>06</v>
      </c>
      <c r="R8658" t="str">
        <f>+IFERROR(VLOOKUP(I8658, Listado!A:B, 2, FALSE()), "COMERCIALIZADORA INTERNACIONAL CARIBBEAN EXOTICS S A")</f>
        <v>PIEDRAHITA PEREZ MARIANA</v>
      </c>
      <c r="S8658" s="25">
        <f>+VLOOKUP(E8658, TC!A:D, 2, FALSE())</f>
        <v>4147.34</v>
      </c>
      <c r="T8658" t="str">
        <f t="shared" si="679"/>
        <v>USD</v>
      </c>
    </row>
    <row r="8659" spans="1:20" ht="18.75" hidden="1" customHeight="1" x14ac:dyDescent="0.25">
      <c r="A8659" t="s">
        <v>3127</v>
      </c>
      <c r="B8659" t="s">
        <v>1923</v>
      </c>
      <c r="C8659" t="s">
        <v>1913</v>
      </c>
      <c r="D8659" s="24">
        <v>6100</v>
      </c>
      <c r="E8659" t="s">
        <v>1758</v>
      </c>
      <c r="F8659" t="s">
        <v>99</v>
      </c>
      <c r="G8659" t="s">
        <v>1914</v>
      </c>
      <c r="H8659" t="s">
        <v>3211</v>
      </c>
      <c r="I8659" t="s">
        <v>1907</v>
      </c>
      <c r="J8659" t="s">
        <v>1915</v>
      </c>
      <c r="K8659" t="s">
        <v>3067</v>
      </c>
      <c r="L8659" s="24">
        <v>11216481</v>
      </c>
      <c r="M8659" s="25">
        <f>+VLOOKUP(E8659, TC!A:D, 4, FALSE())</f>
        <v>1.1543499978299343</v>
      </c>
      <c r="N8659" s="24">
        <f t="shared" si="675"/>
        <v>2704.4999927664476</v>
      </c>
      <c r="O8659" t="str">
        <f t="shared" si="676"/>
        <v>FACTURA</v>
      </c>
      <c r="P8659" t="str">
        <f t="shared" si="677"/>
        <v>2025</v>
      </c>
      <c r="Q8659" t="str">
        <f t="shared" si="678"/>
        <v>06</v>
      </c>
      <c r="R8659" t="str">
        <f>+IFERROR(VLOOKUP(I8659, Listado!A:B, 2, FALSE()), "COMERCIALIZADORA INTERNACIONAL CARIBBEAN EXOTICS S A")</f>
        <v>PIEDRAHITA PEREZ MARIANA</v>
      </c>
      <c r="S8659" s="25">
        <f>+VLOOKUP(E8659, TC!A:D, 2, FALSE())</f>
        <v>4147.34</v>
      </c>
      <c r="T8659" t="str">
        <f t="shared" si="679"/>
        <v>USD</v>
      </c>
    </row>
    <row r="8660" spans="1:20" ht="18.75" hidden="1" customHeight="1" x14ac:dyDescent="0.25">
      <c r="A8660" t="s">
        <v>3127</v>
      </c>
      <c r="B8660" t="s">
        <v>5</v>
      </c>
      <c r="C8660" t="s">
        <v>1970</v>
      </c>
      <c r="D8660" s="24">
        <v>2403</v>
      </c>
      <c r="E8660" t="s">
        <v>1760</v>
      </c>
      <c r="F8660" t="s">
        <v>99</v>
      </c>
      <c r="G8660" t="s">
        <v>1914</v>
      </c>
      <c r="H8660" t="s">
        <v>3212</v>
      </c>
      <c r="I8660" t="s">
        <v>2512</v>
      </c>
      <c r="J8660" t="s">
        <v>1915</v>
      </c>
      <c r="K8660" t="s">
        <v>107</v>
      </c>
      <c r="L8660" s="24">
        <v>-660000</v>
      </c>
      <c r="M8660" s="25">
        <f>+VLOOKUP(E8660, TC!A:D, 4, FALSE())</f>
        <v>1.1591999980710528</v>
      </c>
      <c r="N8660" s="24">
        <f t="shared" si="675"/>
        <v>-660000</v>
      </c>
      <c r="O8660" t="str">
        <f t="shared" si="676"/>
        <v>NOTAS</v>
      </c>
      <c r="P8660" t="str">
        <f t="shared" si="677"/>
        <v>2025</v>
      </c>
      <c r="Q8660" t="str">
        <f t="shared" si="678"/>
        <v>06</v>
      </c>
      <c r="R8660" t="str">
        <f>+IFERROR(VLOOKUP(I8660, Listado!A:B, 2, FALSE()), "COMERCIALIZADORA INTERNACIONAL CARIBBEAN EXOTICS S A")</f>
        <v>COMERCIALIZADORA INTERNACIONAL CARIBBEAN EXOTICS S A</v>
      </c>
      <c r="S8660" s="25">
        <f>+VLOOKUP(E8660, TC!A:D, 2, FALSE())</f>
        <v>4147.34</v>
      </c>
      <c r="T8660" t="str">
        <f t="shared" si="679"/>
        <v>COP</v>
      </c>
    </row>
    <row r="8661" spans="1:20" ht="18.75" hidden="1" customHeight="1" x14ac:dyDescent="0.25">
      <c r="A8661" t="s">
        <v>3127</v>
      </c>
      <c r="B8661" t="s">
        <v>5</v>
      </c>
      <c r="C8661" t="s">
        <v>1970</v>
      </c>
      <c r="D8661" s="24">
        <v>2403</v>
      </c>
      <c r="E8661" t="s">
        <v>1760</v>
      </c>
      <c r="F8661" t="s">
        <v>99</v>
      </c>
      <c r="G8661" t="s">
        <v>1914</v>
      </c>
      <c r="H8661" t="s">
        <v>3212</v>
      </c>
      <c r="I8661" t="s">
        <v>2512</v>
      </c>
      <c r="J8661" t="s">
        <v>1915</v>
      </c>
      <c r="K8661" t="s">
        <v>111</v>
      </c>
      <c r="L8661" s="24">
        <v>-1300000</v>
      </c>
      <c r="M8661" s="25">
        <f>+VLOOKUP(E8661, TC!A:D, 4, FALSE())</f>
        <v>1.1591999980710528</v>
      </c>
      <c r="N8661" s="24">
        <f t="shared" si="675"/>
        <v>-1300000</v>
      </c>
      <c r="O8661" t="str">
        <f t="shared" si="676"/>
        <v>NOTAS</v>
      </c>
      <c r="P8661" t="str">
        <f t="shared" si="677"/>
        <v>2025</v>
      </c>
      <c r="Q8661" t="str">
        <f t="shared" si="678"/>
        <v>06</v>
      </c>
      <c r="R8661" t="str">
        <f>+IFERROR(VLOOKUP(I8661, Listado!A:B, 2, FALSE()), "COMERCIALIZADORA INTERNACIONAL CARIBBEAN EXOTICS S A")</f>
        <v>COMERCIALIZADORA INTERNACIONAL CARIBBEAN EXOTICS S A</v>
      </c>
      <c r="S8661" s="25">
        <f>+VLOOKUP(E8661, TC!A:D, 2, FALSE())</f>
        <v>4147.34</v>
      </c>
      <c r="T8661" t="str">
        <f t="shared" si="679"/>
        <v>COP</v>
      </c>
    </row>
    <row r="8662" spans="1:20" ht="18.75" hidden="1" customHeight="1" x14ac:dyDescent="0.25">
      <c r="A8662" t="s">
        <v>3127</v>
      </c>
      <c r="B8662" t="s">
        <v>5</v>
      </c>
      <c r="C8662" t="s">
        <v>1913</v>
      </c>
      <c r="D8662" s="24">
        <v>12207</v>
      </c>
      <c r="E8662" t="s">
        <v>1760</v>
      </c>
      <c r="F8662" t="s">
        <v>99</v>
      </c>
      <c r="G8662" t="s">
        <v>1914</v>
      </c>
      <c r="H8662" t="s">
        <v>3213</v>
      </c>
      <c r="I8662" t="s">
        <v>2512</v>
      </c>
      <c r="J8662" t="s">
        <v>1915</v>
      </c>
      <c r="K8662" t="s">
        <v>107</v>
      </c>
      <c r="L8662" s="24">
        <v>660000</v>
      </c>
      <c r="M8662" s="25">
        <f>+VLOOKUP(E8662, TC!A:D, 4, FALSE())</f>
        <v>1.1591999980710528</v>
      </c>
      <c r="N8662" s="24">
        <f t="shared" si="675"/>
        <v>660000</v>
      </c>
      <c r="O8662" t="str">
        <f t="shared" si="676"/>
        <v>FACTURA</v>
      </c>
      <c r="P8662" t="str">
        <f t="shared" si="677"/>
        <v>2025</v>
      </c>
      <c r="Q8662" t="str">
        <f t="shared" si="678"/>
        <v>06</v>
      </c>
      <c r="R8662" t="str">
        <f>+IFERROR(VLOOKUP(I8662, Listado!A:B, 2, FALSE()), "COMERCIALIZADORA INTERNACIONAL CARIBBEAN EXOTICS S A")</f>
        <v>COMERCIALIZADORA INTERNACIONAL CARIBBEAN EXOTICS S A</v>
      </c>
      <c r="S8662" s="25">
        <f>+VLOOKUP(E8662, TC!A:D, 2, FALSE())</f>
        <v>4147.34</v>
      </c>
      <c r="T8662" t="str">
        <f t="shared" si="679"/>
        <v>COP</v>
      </c>
    </row>
    <row r="8663" spans="1:20" ht="18.75" hidden="1" customHeight="1" x14ac:dyDescent="0.25">
      <c r="A8663" t="s">
        <v>3127</v>
      </c>
      <c r="B8663" t="s">
        <v>5</v>
      </c>
      <c r="C8663" t="s">
        <v>1913</v>
      </c>
      <c r="D8663" s="24">
        <v>12207</v>
      </c>
      <c r="E8663" t="s">
        <v>1760</v>
      </c>
      <c r="F8663" t="s">
        <v>99</v>
      </c>
      <c r="G8663" t="s">
        <v>1914</v>
      </c>
      <c r="H8663" t="s">
        <v>3213</v>
      </c>
      <c r="I8663" t="s">
        <v>2512</v>
      </c>
      <c r="J8663" t="s">
        <v>1915</v>
      </c>
      <c r="K8663" t="s">
        <v>3214</v>
      </c>
      <c r="L8663" s="24">
        <v>1300000</v>
      </c>
      <c r="M8663" s="25">
        <f>+VLOOKUP(E8663, TC!A:D, 4, FALSE())</f>
        <v>1.1591999980710528</v>
      </c>
      <c r="N8663" s="24">
        <f t="shared" si="675"/>
        <v>1300000</v>
      </c>
      <c r="O8663" t="str">
        <f t="shared" si="676"/>
        <v>FACTURA</v>
      </c>
      <c r="P8663" t="str">
        <f t="shared" si="677"/>
        <v>2025</v>
      </c>
      <c r="Q8663" t="str">
        <f t="shared" si="678"/>
        <v>06</v>
      </c>
      <c r="R8663" t="str">
        <f>+IFERROR(VLOOKUP(I8663, Listado!A:B, 2, FALSE()), "COMERCIALIZADORA INTERNACIONAL CARIBBEAN EXOTICS S A")</f>
        <v>COMERCIALIZADORA INTERNACIONAL CARIBBEAN EXOTICS S A</v>
      </c>
      <c r="S8663" s="25">
        <f>+VLOOKUP(E8663, TC!A:D, 2, FALSE())</f>
        <v>4147.34</v>
      </c>
      <c r="T8663" t="str">
        <f t="shared" si="679"/>
        <v>COP</v>
      </c>
    </row>
    <row r="8664" spans="1:20" ht="18.75" hidden="1" customHeight="1" x14ac:dyDescent="0.25">
      <c r="A8664" t="s">
        <v>3127</v>
      </c>
      <c r="B8664" t="s">
        <v>5</v>
      </c>
      <c r="C8664" t="s">
        <v>1913</v>
      </c>
      <c r="D8664" s="24">
        <v>12208</v>
      </c>
      <c r="E8664" t="s">
        <v>1760</v>
      </c>
      <c r="F8664" t="s">
        <v>99</v>
      </c>
      <c r="G8664" t="s">
        <v>1914</v>
      </c>
      <c r="H8664" t="s">
        <v>3215</v>
      </c>
      <c r="I8664" t="s">
        <v>2512</v>
      </c>
      <c r="J8664" t="s">
        <v>1915</v>
      </c>
      <c r="K8664" t="s">
        <v>107</v>
      </c>
      <c r="L8664" s="24">
        <v>880000</v>
      </c>
      <c r="M8664" s="25">
        <f>+VLOOKUP(E8664, TC!A:D, 4, FALSE())</f>
        <v>1.1591999980710528</v>
      </c>
      <c r="N8664" s="24">
        <f t="shared" si="675"/>
        <v>880000</v>
      </c>
      <c r="O8664" t="str">
        <f t="shared" si="676"/>
        <v>FACTURA</v>
      </c>
      <c r="P8664" t="str">
        <f t="shared" si="677"/>
        <v>2025</v>
      </c>
      <c r="Q8664" t="str">
        <f t="shared" si="678"/>
        <v>06</v>
      </c>
      <c r="R8664" t="str">
        <f>+IFERROR(VLOOKUP(I8664, Listado!A:B, 2, FALSE()), "COMERCIALIZADORA INTERNACIONAL CARIBBEAN EXOTICS S A")</f>
        <v>COMERCIALIZADORA INTERNACIONAL CARIBBEAN EXOTICS S A</v>
      </c>
      <c r="S8664" s="25">
        <f>+VLOOKUP(E8664, TC!A:D, 2, FALSE())</f>
        <v>4147.34</v>
      </c>
      <c r="T8664" t="str">
        <f t="shared" si="679"/>
        <v>COP</v>
      </c>
    </row>
    <row r="8665" spans="1:20" ht="18.75" hidden="1" customHeight="1" x14ac:dyDescent="0.25">
      <c r="A8665" t="s">
        <v>3127</v>
      </c>
      <c r="B8665" t="s">
        <v>5</v>
      </c>
      <c r="C8665" t="s">
        <v>1913</v>
      </c>
      <c r="D8665" s="24">
        <v>12208</v>
      </c>
      <c r="E8665" t="s">
        <v>1760</v>
      </c>
      <c r="F8665" t="s">
        <v>99</v>
      </c>
      <c r="G8665" t="s">
        <v>1914</v>
      </c>
      <c r="H8665" t="s">
        <v>3215</v>
      </c>
      <c r="I8665" t="s">
        <v>2512</v>
      </c>
      <c r="J8665" t="s">
        <v>1915</v>
      </c>
      <c r="K8665" t="s">
        <v>3214</v>
      </c>
      <c r="L8665" s="24">
        <v>1300000</v>
      </c>
      <c r="M8665" s="25">
        <f>+VLOOKUP(E8665, TC!A:D, 4, FALSE())</f>
        <v>1.1591999980710528</v>
      </c>
      <c r="N8665" s="24">
        <f t="shared" si="675"/>
        <v>1300000</v>
      </c>
      <c r="O8665" t="str">
        <f t="shared" si="676"/>
        <v>FACTURA</v>
      </c>
      <c r="P8665" t="str">
        <f t="shared" si="677"/>
        <v>2025</v>
      </c>
      <c r="Q8665" t="str">
        <f t="shared" si="678"/>
        <v>06</v>
      </c>
      <c r="R8665" t="str">
        <f>+IFERROR(VLOOKUP(I8665, Listado!A:B, 2, FALSE()), "COMERCIALIZADORA INTERNACIONAL CARIBBEAN EXOTICS S A")</f>
        <v>COMERCIALIZADORA INTERNACIONAL CARIBBEAN EXOTICS S A</v>
      </c>
      <c r="S8665" s="25">
        <f>+VLOOKUP(E8665, TC!A:D, 2, FALSE())</f>
        <v>4147.34</v>
      </c>
      <c r="T8665" t="str">
        <f t="shared" si="679"/>
        <v>COP</v>
      </c>
    </row>
    <row r="8666" spans="1:20" ht="18.75" hidden="1" customHeight="1" x14ac:dyDescent="0.25">
      <c r="A8666" t="s">
        <v>3127</v>
      </c>
      <c r="B8666" t="s">
        <v>5</v>
      </c>
      <c r="C8666" t="s">
        <v>1913</v>
      </c>
      <c r="D8666" s="24">
        <v>12208</v>
      </c>
      <c r="E8666" t="s">
        <v>1760</v>
      </c>
      <c r="F8666" t="s">
        <v>99</v>
      </c>
      <c r="G8666" t="s">
        <v>1914</v>
      </c>
      <c r="H8666" t="s">
        <v>3215</v>
      </c>
      <c r="I8666" t="s">
        <v>2512</v>
      </c>
      <c r="J8666" t="s">
        <v>1915</v>
      </c>
      <c r="K8666" t="s">
        <v>3216</v>
      </c>
      <c r="L8666" s="24">
        <v>845464</v>
      </c>
      <c r="M8666" s="25">
        <f>+VLOOKUP(E8666, TC!A:D, 4, FALSE())</f>
        <v>1.1591999980710528</v>
      </c>
      <c r="N8666" s="24">
        <f t="shared" si="675"/>
        <v>845464</v>
      </c>
      <c r="O8666" t="str">
        <f t="shared" si="676"/>
        <v>FACTURA</v>
      </c>
      <c r="P8666" t="str">
        <f t="shared" si="677"/>
        <v>2025</v>
      </c>
      <c r="Q8666" t="str">
        <f t="shared" si="678"/>
        <v>06</v>
      </c>
      <c r="R8666" t="str">
        <f>+IFERROR(VLOOKUP(I8666, Listado!A:B, 2, FALSE()), "COMERCIALIZADORA INTERNACIONAL CARIBBEAN EXOTICS S A")</f>
        <v>COMERCIALIZADORA INTERNACIONAL CARIBBEAN EXOTICS S A</v>
      </c>
      <c r="S8666" s="25">
        <f>+VLOOKUP(E8666, TC!A:D, 2, FALSE())</f>
        <v>4147.34</v>
      </c>
      <c r="T8666" t="str">
        <f t="shared" si="679"/>
        <v>COP</v>
      </c>
    </row>
    <row r="8667" spans="1:20" ht="18.75" hidden="1" customHeight="1" x14ac:dyDescent="0.25">
      <c r="A8667" t="s">
        <v>3127</v>
      </c>
      <c r="B8667" t="s">
        <v>5</v>
      </c>
      <c r="C8667" t="s">
        <v>1913</v>
      </c>
      <c r="D8667" s="24">
        <v>12209</v>
      </c>
      <c r="E8667" t="s">
        <v>1760</v>
      </c>
      <c r="F8667" t="s">
        <v>99</v>
      </c>
      <c r="G8667" t="s">
        <v>1914</v>
      </c>
      <c r="H8667" t="s">
        <v>3217</v>
      </c>
      <c r="I8667" t="s">
        <v>2512</v>
      </c>
      <c r="J8667" t="s">
        <v>1915</v>
      </c>
      <c r="K8667" t="s">
        <v>107</v>
      </c>
      <c r="L8667" s="24">
        <v>880000</v>
      </c>
      <c r="M8667" s="25">
        <f>+VLOOKUP(E8667, TC!A:D, 4, FALSE())</f>
        <v>1.1591999980710528</v>
      </c>
      <c r="N8667" s="24">
        <f t="shared" si="675"/>
        <v>880000</v>
      </c>
      <c r="O8667" t="str">
        <f t="shared" si="676"/>
        <v>FACTURA</v>
      </c>
      <c r="P8667" t="str">
        <f t="shared" si="677"/>
        <v>2025</v>
      </c>
      <c r="Q8667" t="str">
        <f t="shared" si="678"/>
        <v>06</v>
      </c>
      <c r="R8667" t="str">
        <f>+IFERROR(VLOOKUP(I8667, Listado!A:B, 2, FALSE()), "COMERCIALIZADORA INTERNACIONAL CARIBBEAN EXOTICS S A")</f>
        <v>COMERCIALIZADORA INTERNACIONAL CARIBBEAN EXOTICS S A</v>
      </c>
      <c r="S8667" s="25">
        <f>+VLOOKUP(E8667, TC!A:D, 2, FALSE())</f>
        <v>4147.34</v>
      </c>
      <c r="T8667" t="str">
        <f t="shared" si="679"/>
        <v>COP</v>
      </c>
    </row>
    <row r="8668" spans="1:20" ht="18.75" hidden="1" customHeight="1" x14ac:dyDescent="0.25">
      <c r="A8668" t="s">
        <v>3127</v>
      </c>
      <c r="B8668" t="s">
        <v>5</v>
      </c>
      <c r="C8668" t="s">
        <v>1913</v>
      </c>
      <c r="D8668" s="24">
        <v>12209</v>
      </c>
      <c r="E8668" t="s">
        <v>1760</v>
      </c>
      <c r="F8668" t="s">
        <v>99</v>
      </c>
      <c r="G8668" t="s">
        <v>1914</v>
      </c>
      <c r="H8668" t="s">
        <v>3217</v>
      </c>
      <c r="I8668" t="s">
        <v>2512</v>
      </c>
      <c r="J8668" t="s">
        <v>1915</v>
      </c>
      <c r="K8668" t="s">
        <v>3214</v>
      </c>
      <c r="L8668" s="24">
        <v>1300000</v>
      </c>
      <c r="M8668" s="25">
        <f>+VLOOKUP(E8668, TC!A:D, 4, FALSE())</f>
        <v>1.1591999980710528</v>
      </c>
      <c r="N8668" s="24">
        <f t="shared" si="675"/>
        <v>1300000</v>
      </c>
      <c r="O8668" t="str">
        <f t="shared" si="676"/>
        <v>FACTURA</v>
      </c>
      <c r="P8668" t="str">
        <f t="shared" si="677"/>
        <v>2025</v>
      </c>
      <c r="Q8668" t="str">
        <f t="shared" si="678"/>
        <v>06</v>
      </c>
      <c r="R8668" t="str">
        <f>+IFERROR(VLOOKUP(I8668, Listado!A:B, 2, FALSE()), "COMERCIALIZADORA INTERNACIONAL CARIBBEAN EXOTICS S A")</f>
        <v>COMERCIALIZADORA INTERNACIONAL CARIBBEAN EXOTICS S A</v>
      </c>
      <c r="S8668" s="25">
        <f>+VLOOKUP(E8668, TC!A:D, 2, FALSE())</f>
        <v>4147.34</v>
      </c>
      <c r="T8668" t="str">
        <f t="shared" si="679"/>
        <v>COP</v>
      </c>
    </row>
    <row r="8669" spans="1:20" ht="18.75" hidden="1" customHeight="1" x14ac:dyDescent="0.25">
      <c r="A8669" t="s">
        <v>3127</v>
      </c>
      <c r="B8669" t="s">
        <v>5</v>
      </c>
      <c r="C8669" t="s">
        <v>1913</v>
      </c>
      <c r="D8669" s="24">
        <v>12209</v>
      </c>
      <c r="E8669" t="s">
        <v>1760</v>
      </c>
      <c r="F8669" t="s">
        <v>99</v>
      </c>
      <c r="G8669" t="s">
        <v>1914</v>
      </c>
      <c r="H8669" t="s">
        <v>3217</v>
      </c>
      <c r="I8669" t="s">
        <v>2512</v>
      </c>
      <c r="J8669" t="s">
        <v>1915</v>
      </c>
      <c r="K8669" t="s">
        <v>3216</v>
      </c>
      <c r="L8669" s="24">
        <v>845464</v>
      </c>
      <c r="M8669" s="25">
        <f>+VLOOKUP(E8669, TC!A:D, 4, FALSE())</f>
        <v>1.1591999980710528</v>
      </c>
      <c r="N8669" s="24">
        <f t="shared" si="675"/>
        <v>845464</v>
      </c>
      <c r="O8669" t="str">
        <f t="shared" si="676"/>
        <v>FACTURA</v>
      </c>
      <c r="P8669" t="str">
        <f t="shared" si="677"/>
        <v>2025</v>
      </c>
      <c r="Q8669" t="str">
        <f t="shared" si="678"/>
        <v>06</v>
      </c>
      <c r="R8669" t="str">
        <f>+IFERROR(VLOOKUP(I8669, Listado!A:B, 2, FALSE()), "COMERCIALIZADORA INTERNACIONAL CARIBBEAN EXOTICS S A")</f>
        <v>COMERCIALIZADORA INTERNACIONAL CARIBBEAN EXOTICS S A</v>
      </c>
      <c r="S8669" s="25">
        <f>+VLOOKUP(E8669, TC!A:D, 2, FALSE())</f>
        <v>4147.34</v>
      </c>
      <c r="T8669" t="str">
        <f t="shared" si="679"/>
        <v>COP</v>
      </c>
    </row>
    <row r="8670" spans="1:20" ht="18.75" hidden="1" customHeight="1" x14ac:dyDescent="0.25">
      <c r="A8670" t="s">
        <v>3127</v>
      </c>
      <c r="B8670" t="s">
        <v>5</v>
      </c>
      <c r="C8670" t="s">
        <v>1970</v>
      </c>
      <c r="D8670" s="24">
        <v>2404</v>
      </c>
      <c r="E8670" t="s">
        <v>1760</v>
      </c>
      <c r="F8670" t="s">
        <v>1924</v>
      </c>
      <c r="G8670" t="s">
        <v>108</v>
      </c>
      <c r="H8670" t="s">
        <v>2042</v>
      </c>
      <c r="I8670" t="s">
        <v>1897</v>
      </c>
      <c r="J8670" t="s">
        <v>2468</v>
      </c>
      <c r="K8670" t="s">
        <v>2523</v>
      </c>
      <c r="L8670" s="24">
        <v>-1071</v>
      </c>
      <c r="M8670" s="25">
        <f>+VLOOKUP(E8670, TC!A:D, 4, FALSE())</f>
        <v>1.1591999980710528</v>
      </c>
      <c r="N8670" s="24">
        <f t="shared" si="675"/>
        <v>-1241.5031979340974</v>
      </c>
      <c r="O8670" t="str">
        <f t="shared" si="676"/>
        <v>NOTAS</v>
      </c>
      <c r="P8670" t="str">
        <f t="shared" si="677"/>
        <v>2025</v>
      </c>
      <c r="Q8670" t="str">
        <f t="shared" si="678"/>
        <v>06</v>
      </c>
      <c r="R8670" t="str">
        <f>+IFERROR(VLOOKUP(I8670, Listado!A:B, 2, FALSE()), "COMERCIALIZADORA INTERNACIONAL CARIBBEAN EXOTICS S A")</f>
        <v>PIEDRAHITA PEREZ MARIANA</v>
      </c>
      <c r="S8670" s="25">
        <f>+VLOOKUP(E8670, TC!A:D, 2, FALSE())</f>
        <v>4147.34</v>
      </c>
      <c r="T8670" t="str">
        <f t="shared" si="679"/>
        <v>EUR</v>
      </c>
    </row>
    <row r="8671" spans="1:20" ht="18.75" hidden="1" customHeight="1" x14ac:dyDescent="0.25">
      <c r="A8671" t="s">
        <v>3127</v>
      </c>
      <c r="B8671" t="s">
        <v>5</v>
      </c>
      <c r="C8671" t="s">
        <v>1913</v>
      </c>
      <c r="D8671" s="24">
        <v>12210</v>
      </c>
      <c r="E8671" t="s">
        <v>1760</v>
      </c>
      <c r="F8671" t="s">
        <v>99</v>
      </c>
      <c r="G8671" t="s">
        <v>1914</v>
      </c>
      <c r="H8671" t="s">
        <v>3218</v>
      </c>
      <c r="I8671" t="s">
        <v>2512</v>
      </c>
      <c r="J8671" t="s">
        <v>1915</v>
      </c>
      <c r="K8671" t="s">
        <v>107</v>
      </c>
      <c r="L8671" s="24">
        <v>880000</v>
      </c>
      <c r="M8671" s="25">
        <f>+VLOOKUP(E8671, TC!A:D, 4, FALSE())</f>
        <v>1.1591999980710528</v>
      </c>
      <c r="N8671" s="24">
        <f t="shared" si="675"/>
        <v>880000</v>
      </c>
      <c r="O8671" t="str">
        <f t="shared" si="676"/>
        <v>FACTURA</v>
      </c>
      <c r="P8671" t="str">
        <f t="shared" si="677"/>
        <v>2025</v>
      </c>
      <c r="Q8671" t="str">
        <f t="shared" si="678"/>
        <v>06</v>
      </c>
      <c r="R8671" t="str">
        <f>+IFERROR(VLOOKUP(I8671, Listado!A:B, 2, FALSE()), "COMERCIALIZADORA INTERNACIONAL CARIBBEAN EXOTICS S A")</f>
        <v>COMERCIALIZADORA INTERNACIONAL CARIBBEAN EXOTICS S A</v>
      </c>
      <c r="S8671" s="25">
        <f>+VLOOKUP(E8671, TC!A:D, 2, FALSE())</f>
        <v>4147.34</v>
      </c>
      <c r="T8671" t="str">
        <f t="shared" si="679"/>
        <v>COP</v>
      </c>
    </row>
    <row r="8672" spans="1:20" ht="18.75" hidden="1" customHeight="1" x14ac:dyDescent="0.25">
      <c r="A8672" t="s">
        <v>3127</v>
      </c>
      <c r="B8672" t="s">
        <v>5</v>
      </c>
      <c r="C8672" t="s">
        <v>1913</v>
      </c>
      <c r="D8672" s="24">
        <v>12210</v>
      </c>
      <c r="E8672" t="s">
        <v>1760</v>
      </c>
      <c r="F8672" t="s">
        <v>99</v>
      </c>
      <c r="G8672" t="s">
        <v>1914</v>
      </c>
      <c r="H8672" t="s">
        <v>3218</v>
      </c>
      <c r="I8672" t="s">
        <v>2512</v>
      </c>
      <c r="J8672" t="s">
        <v>1915</v>
      </c>
      <c r="K8672" t="s">
        <v>3214</v>
      </c>
      <c r="L8672" s="24">
        <v>1300000</v>
      </c>
      <c r="M8672" s="25">
        <f>+VLOOKUP(E8672, TC!A:D, 4, FALSE())</f>
        <v>1.1591999980710528</v>
      </c>
      <c r="N8672" s="24">
        <f t="shared" si="675"/>
        <v>1300000</v>
      </c>
      <c r="O8672" t="str">
        <f t="shared" si="676"/>
        <v>FACTURA</v>
      </c>
      <c r="P8672" t="str">
        <f t="shared" si="677"/>
        <v>2025</v>
      </c>
      <c r="Q8672" t="str">
        <f t="shared" si="678"/>
        <v>06</v>
      </c>
      <c r="R8672" t="str">
        <f>+IFERROR(VLOOKUP(I8672, Listado!A:B, 2, FALSE()), "COMERCIALIZADORA INTERNACIONAL CARIBBEAN EXOTICS S A")</f>
        <v>COMERCIALIZADORA INTERNACIONAL CARIBBEAN EXOTICS S A</v>
      </c>
      <c r="S8672" s="25">
        <f>+VLOOKUP(E8672, TC!A:D, 2, FALSE())</f>
        <v>4147.34</v>
      </c>
      <c r="T8672" t="str">
        <f t="shared" si="679"/>
        <v>COP</v>
      </c>
    </row>
    <row r="8673" spans="1:20" ht="18.75" hidden="1" customHeight="1" x14ac:dyDescent="0.25">
      <c r="A8673" t="s">
        <v>3127</v>
      </c>
      <c r="B8673" t="s">
        <v>5</v>
      </c>
      <c r="C8673" t="s">
        <v>1913</v>
      </c>
      <c r="D8673" s="24">
        <v>12210</v>
      </c>
      <c r="E8673" t="s">
        <v>1760</v>
      </c>
      <c r="F8673" t="s">
        <v>99</v>
      </c>
      <c r="G8673" t="s">
        <v>1914</v>
      </c>
      <c r="H8673" t="s">
        <v>3218</v>
      </c>
      <c r="I8673" t="s">
        <v>2512</v>
      </c>
      <c r="J8673" t="s">
        <v>1915</v>
      </c>
      <c r="K8673" t="s">
        <v>3216</v>
      </c>
      <c r="L8673" s="24">
        <v>845464</v>
      </c>
      <c r="M8673" s="25">
        <f>+VLOOKUP(E8673, TC!A:D, 4, FALSE())</f>
        <v>1.1591999980710528</v>
      </c>
      <c r="N8673" s="24">
        <f t="shared" si="675"/>
        <v>845464</v>
      </c>
      <c r="O8673" t="str">
        <f t="shared" si="676"/>
        <v>FACTURA</v>
      </c>
      <c r="P8673" t="str">
        <f t="shared" si="677"/>
        <v>2025</v>
      </c>
      <c r="Q8673" t="str">
        <f t="shared" si="678"/>
        <v>06</v>
      </c>
      <c r="R8673" t="str">
        <f>+IFERROR(VLOOKUP(I8673, Listado!A:B, 2, FALSE()), "COMERCIALIZADORA INTERNACIONAL CARIBBEAN EXOTICS S A")</f>
        <v>COMERCIALIZADORA INTERNACIONAL CARIBBEAN EXOTICS S A</v>
      </c>
      <c r="S8673" s="25">
        <f>+VLOOKUP(E8673, TC!A:D, 2, FALSE())</f>
        <v>4147.34</v>
      </c>
      <c r="T8673" t="str">
        <f t="shared" si="679"/>
        <v>COP</v>
      </c>
    </row>
    <row r="8674" spans="1:20" ht="18.75" hidden="1" customHeight="1" x14ac:dyDescent="0.25">
      <c r="A8674" t="s">
        <v>3127</v>
      </c>
      <c r="B8674" t="s">
        <v>5</v>
      </c>
      <c r="C8674" t="s">
        <v>1913</v>
      </c>
      <c r="D8674" s="24">
        <v>12211</v>
      </c>
      <c r="E8674" t="s">
        <v>1760</v>
      </c>
      <c r="F8674" t="s">
        <v>99</v>
      </c>
      <c r="G8674" t="s">
        <v>1914</v>
      </c>
      <c r="H8674" t="s">
        <v>3219</v>
      </c>
      <c r="I8674" t="s">
        <v>2512</v>
      </c>
      <c r="J8674" t="s">
        <v>1915</v>
      </c>
      <c r="K8674" t="s">
        <v>3216</v>
      </c>
      <c r="L8674" s="24">
        <v>845464</v>
      </c>
      <c r="M8674" s="25">
        <f>+VLOOKUP(E8674, TC!A:D, 4, FALSE())</f>
        <v>1.1591999980710528</v>
      </c>
      <c r="N8674" s="24">
        <f t="shared" si="675"/>
        <v>845464</v>
      </c>
      <c r="O8674" t="str">
        <f t="shared" si="676"/>
        <v>FACTURA</v>
      </c>
      <c r="P8674" t="str">
        <f t="shared" si="677"/>
        <v>2025</v>
      </c>
      <c r="Q8674" t="str">
        <f t="shared" si="678"/>
        <v>06</v>
      </c>
      <c r="R8674" t="str">
        <f>+IFERROR(VLOOKUP(I8674, Listado!A:B, 2, FALSE()), "COMERCIALIZADORA INTERNACIONAL CARIBBEAN EXOTICS S A")</f>
        <v>COMERCIALIZADORA INTERNACIONAL CARIBBEAN EXOTICS S A</v>
      </c>
      <c r="S8674" s="25">
        <f>+VLOOKUP(E8674, TC!A:D, 2, FALSE())</f>
        <v>4147.34</v>
      </c>
      <c r="T8674" t="str">
        <f t="shared" si="679"/>
        <v>COP</v>
      </c>
    </row>
    <row r="8675" spans="1:20" ht="18.75" hidden="1" customHeight="1" x14ac:dyDescent="0.25">
      <c r="A8675" t="s">
        <v>3127</v>
      </c>
      <c r="B8675" t="s">
        <v>5</v>
      </c>
      <c r="C8675" t="s">
        <v>1970</v>
      </c>
      <c r="D8675" s="24">
        <v>2405</v>
      </c>
      <c r="E8675" t="s">
        <v>1760</v>
      </c>
      <c r="F8675" t="s">
        <v>1924</v>
      </c>
      <c r="G8675" t="s">
        <v>108</v>
      </c>
      <c r="H8675" t="s">
        <v>2012</v>
      </c>
      <c r="I8675" t="s">
        <v>1871</v>
      </c>
      <c r="J8675" t="s">
        <v>1919</v>
      </c>
      <c r="K8675" t="s">
        <v>1964</v>
      </c>
      <c r="L8675" s="24">
        <v>-277.2</v>
      </c>
      <c r="M8675" s="25">
        <f>+VLOOKUP(E8675, TC!A:D, 4, FALSE())</f>
        <v>1.1591999980710528</v>
      </c>
      <c r="N8675" s="24">
        <f t="shared" si="675"/>
        <v>-321.33023946529585</v>
      </c>
      <c r="O8675" t="str">
        <f t="shared" si="676"/>
        <v>NOTAS</v>
      </c>
      <c r="P8675" t="str">
        <f t="shared" si="677"/>
        <v>2025</v>
      </c>
      <c r="Q8675" t="str">
        <f t="shared" si="678"/>
        <v>06</v>
      </c>
      <c r="R8675" t="str">
        <f>+IFERROR(VLOOKUP(I8675, Listado!A:B, 2, FALSE()), "COMERCIALIZADORA INTERNACIONAL CARIBBEAN EXOTICS S A")</f>
        <v>PIEDRAHITA PEREZ MARIANA</v>
      </c>
      <c r="S8675" s="25">
        <f>+VLOOKUP(E8675, TC!A:D, 2, FALSE())</f>
        <v>4147.34</v>
      </c>
      <c r="T8675" t="str">
        <f t="shared" si="679"/>
        <v>EUR</v>
      </c>
    </row>
    <row r="8676" spans="1:20" ht="18.75" hidden="1" customHeight="1" x14ac:dyDescent="0.25">
      <c r="A8676" t="s">
        <v>3127</v>
      </c>
      <c r="B8676" t="s">
        <v>5</v>
      </c>
      <c r="C8676" t="s">
        <v>1970</v>
      </c>
      <c r="D8676" s="24">
        <v>2406</v>
      </c>
      <c r="E8676" t="s">
        <v>1760</v>
      </c>
      <c r="F8676" t="s">
        <v>128</v>
      </c>
      <c r="G8676" t="s">
        <v>108</v>
      </c>
      <c r="H8676" t="s">
        <v>2012</v>
      </c>
      <c r="I8676" t="s">
        <v>1861</v>
      </c>
      <c r="J8676" t="s">
        <v>1944</v>
      </c>
      <c r="K8676" t="s">
        <v>28</v>
      </c>
      <c r="L8676" s="24">
        <v>-2850</v>
      </c>
      <c r="M8676" s="25">
        <f>+VLOOKUP(E8676, TC!A:D, 4, FALSE())</f>
        <v>1.1591999980710528</v>
      </c>
      <c r="N8676" s="24">
        <f t="shared" si="675"/>
        <v>-2850</v>
      </c>
      <c r="O8676" t="str">
        <f t="shared" si="676"/>
        <v>NOTAS</v>
      </c>
      <c r="P8676" t="str">
        <f t="shared" si="677"/>
        <v>2025</v>
      </c>
      <c r="Q8676" t="str">
        <f t="shared" si="678"/>
        <v>06</v>
      </c>
      <c r="R8676" t="str">
        <f>+IFERROR(VLOOKUP(I8676, Listado!A:B, 2, FALSE()), "COMERCIALIZADORA INTERNACIONAL CARIBBEAN EXOTICS S A")</f>
        <v>PIEDRAHITA PEREZ MARIANA</v>
      </c>
      <c r="S8676" s="25">
        <f>+VLOOKUP(E8676, TC!A:D, 2, FALSE())</f>
        <v>4147.34</v>
      </c>
      <c r="T8676" t="str">
        <f t="shared" si="679"/>
        <v>USD</v>
      </c>
    </row>
    <row r="8677" spans="1:20" ht="18.75" hidden="1" customHeight="1" x14ac:dyDescent="0.25">
      <c r="A8677" t="s">
        <v>3127</v>
      </c>
      <c r="B8677" t="s">
        <v>5</v>
      </c>
      <c r="C8677" t="s">
        <v>1970</v>
      </c>
      <c r="D8677" s="24">
        <v>2407</v>
      </c>
      <c r="E8677" t="s">
        <v>1760</v>
      </c>
      <c r="F8677" t="s">
        <v>128</v>
      </c>
      <c r="G8677" t="s">
        <v>108</v>
      </c>
      <c r="H8677" t="s">
        <v>3220</v>
      </c>
      <c r="I8677" t="s">
        <v>1861</v>
      </c>
      <c r="J8677" t="s">
        <v>1944</v>
      </c>
      <c r="K8677" t="s">
        <v>28</v>
      </c>
      <c r="L8677" s="24">
        <v>-2977.99</v>
      </c>
      <c r="M8677" s="25">
        <f>+VLOOKUP(E8677, TC!A:D, 4, FALSE())</f>
        <v>1.1591999980710528</v>
      </c>
      <c r="N8677" s="24">
        <f t="shared" si="675"/>
        <v>-2977.99</v>
      </c>
      <c r="O8677" t="str">
        <f t="shared" si="676"/>
        <v>NOTAS</v>
      </c>
      <c r="P8677" t="str">
        <f t="shared" si="677"/>
        <v>2025</v>
      </c>
      <c r="Q8677" t="str">
        <f t="shared" si="678"/>
        <v>06</v>
      </c>
      <c r="R8677" t="str">
        <f>+IFERROR(VLOOKUP(I8677, Listado!A:B, 2, FALSE()), "COMERCIALIZADORA INTERNACIONAL CARIBBEAN EXOTICS S A")</f>
        <v>PIEDRAHITA PEREZ MARIANA</v>
      </c>
      <c r="S8677" s="25">
        <f>+VLOOKUP(E8677, TC!A:D, 2, FALSE())</f>
        <v>4147.34</v>
      </c>
      <c r="T8677" t="str">
        <f t="shared" si="679"/>
        <v>USD</v>
      </c>
    </row>
    <row r="8678" spans="1:20" ht="18.75" hidden="1" customHeight="1" x14ac:dyDescent="0.25">
      <c r="A8678" t="s">
        <v>3127</v>
      </c>
      <c r="B8678" t="s">
        <v>5</v>
      </c>
      <c r="C8678" t="s">
        <v>1970</v>
      </c>
      <c r="D8678" s="24">
        <v>2408</v>
      </c>
      <c r="E8678" t="s">
        <v>1760</v>
      </c>
      <c r="F8678" t="s">
        <v>128</v>
      </c>
      <c r="G8678" t="s">
        <v>110</v>
      </c>
      <c r="H8678" t="s">
        <v>2012</v>
      </c>
      <c r="I8678" t="s">
        <v>1851</v>
      </c>
      <c r="J8678" t="s">
        <v>1940</v>
      </c>
      <c r="K8678" t="s">
        <v>2070</v>
      </c>
      <c r="L8678" s="24">
        <v>-26.6</v>
      </c>
      <c r="M8678" s="25">
        <f>+VLOOKUP(E8678, TC!A:D, 4, FALSE())</f>
        <v>1.1591999980710528</v>
      </c>
      <c r="N8678" s="24">
        <f t="shared" si="675"/>
        <v>-26.6</v>
      </c>
      <c r="O8678" t="str">
        <f t="shared" si="676"/>
        <v>NOTAS</v>
      </c>
      <c r="P8678" t="str">
        <f t="shared" si="677"/>
        <v>2025</v>
      </c>
      <c r="Q8678" t="str">
        <f t="shared" si="678"/>
        <v>06</v>
      </c>
      <c r="R8678" t="str">
        <f>+IFERROR(VLOOKUP(I8678, Listado!A:B, 2, FALSE()), "COMERCIALIZADORA INTERNACIONAL CARIBBEAN EXOTICS S A")</f>
        <v>PEREZ MEJIA MARIA PAULINA</v>
      </c>
      <c r="S8678" s="25">
        <f>+VLOOKUP(E8678, TC!A:D, 2, FALSE())</f>
        <v>4147.34</v>
      </c>
      <c r="T8678" t="str">
        <f t="shared" si="679"/>
        <v>USD</v>
      </c>
    </row>
    <row r="8679" spans="1:20" ht="18.75" hidden="1" customHeight="1" x14ac:dyDescent="0.25">
      <c r="A8679" t="s">
        <v>3127</v>
      </c>
      <c r="B8679" t="s">
        <v>5</v>
      </c>
      <c r="C8679" t="s">
        <v>1970</v>
      </c>
      <c r="D8679" s="24">
        <v>2409</v>
      </c>
      <c r="E8679" t="s">
        <v>1760</v>
      </c>
      <c r="F8679" t="s">
        <v>128</v>
      </c>
      <c r="G8679" t="s">
        <v>108</v>
      </c>
      <c r="H8679" t="s">
        <v>2012</v>
      </c>
      <c r="I8679" t="s">
        <v>1889</v>
      </c>
      <c r="J8679" t="s">
        <v>1998</v>
      </c>
      <c r="K8679" t="s">
        <v>2652</v>
      </c>
      <c r="L8679" s="24">
        <v>-136.80000000000001</v>
      </c>
      <c r="M8679" s="25">
        <f>+VLOOKUP(E8679, TC!A:D, 4, FALSE())</f>
        <v>1.1591999980710528</v>
      </c>
      <c r="N8679" s="24">
        <f t="shared" si="675"/>
        <v>-136.80000000000001</v>
      </c>
      <c r="O8679" t="str">
        <f t="shared" si="676"/>
        <v>NOTAS</v>
      </c>
      <c r="P8679" t="str">
        <f t="shared" si="677"/>
        <v>2025</v>
      </c>
      <c r="Q8679" t="str">
        <f t="shared" si="678"/>
        <v>06</v>
      </c>
      <c r="R8679" t="str">
        <f>+IFERROR(VLOOKUP(I8679, Listado!A:B, 2, FALSE()), "COMERCIALIZADORA INTERNACIONAL CARIBBEAN EXOTICS S A")</f>
        <v>PIEDRAHITA PEREZ MARIANA</v>
      </c>
      <c r="S8679" s="25">
        <f>+VLOOKUP(E8679, TC!A:D, 2, FALSE())</f>
        <v>4147.34</v>
      </c>
      <c r="T8679" t="str">
        <f t="shared" si="679"/>
        <v>USD</v>
      </c>
    </row>
    <row r="8680" spans="1:20" ht="18.75" hidden="1" customHeight="1" x14ac:dyDescent="0.25">
      <c r="A8680" t="s">
        <v>3127</v>
      </c>
      <c r="B8680" t="s">
        <v>1923</v>
      </c>
      <c r="C8680" t="s">
        <v>1913</v>
      </c>
      <c r="D8680" s="24">
        <v>6101</v>
      </c>
      <c r="E8680" t="s">
        <v>1760</v>
      </c>
      <c r="F8680" t="s">
        <v>99</v>
      </c>
      <c r="G8680" t="s">
        <v>1914</v>
      </c>
      <c r="H8680" t="s">
        <v>3221</v>
      </c>
      <c r="I8680" t="s">
        <v>2617</v>
      </c>
      <c r="J8680" t="s">
        <v>1915</v>
      </c>
      <c r="K8680" t="s">
        <v>1922</v>
      </c>
      <c r="L8680" s="24">
        <v>47340</v>
      </c>
      <c r="M8680" s="25">
        <f>+VLOOKUP(E8680, TC!A:D, 4, FALSE())</f>
        <v>1.1591999980710528</v>
      </c>
      <c r="N8680" s="24">
        <f t="shared" si="675"/>
        <v>47340</v>
      </c>
      <c r="O8680" t="str">
        <f t="shared" si="676"/>
        <v>FACTURA</v>
      </c>
      <c r="P8680" t="str">
        <f t="shared" si="677"/>
        <v>2025</v>
      </c>
      <c r="Q8680" t="str">
        <f t="shared" si="678"/>
        <v>06</v>
      </c>
      <c r="R8680" t="str">
        <f>+IFERROR(VLOOKUP(I8680, Listado!A:B, 2, FALSE()), "COMERCIALIZADORA INTERNACIONAL CARIBBEAN EXOTICS S A")</f>
        <v>COMERCIALIZADORA INTERNACIONAL CARIBBEAN EXOTICS S A</v>
      </c>
      <c r="S8680" s="25">
        <f>+VLOOKUP(E8680, TC!A:D, 2, FALSE())</f>
        <v>4147.34</v>
      </c>
      <c r="T8680" t="str">
        <f t="shared" si="679"/>
        <v>COP</v>
      </c>
    </row>
    <row r="8681" spans="1:20" ht="18.75" hidden="1" customHeight="1" x14ac:dyDescent="0.25">
      <c r="A8681" t="s">
        <v>3127</v>
      </c>
      <c r="B8681" t="s">
        <v>1923</v>
      </c>
      <c r="C8681" t="s">
        <v>1913</v>
      </c>
      <c r="D8681" s="24">
        <v>6101</v>
      </c>
      <c r="E8681" t="s">
        <v>1760</v>
      </c>
      <c r="F8681" t="s">
        <v>99</v>
      </c>
      <c r="G8681" t="s">
        <v>1914</v>
      </c>
      <c r="H8681" t="s">
        <v>3221</v>
      </c>
      <c r="I8681" t="s">
        <v>2617</v>
      </c>
      <c r="J8681" t="s">
        <v>1915</v>
      </c>
      <c r="K8681" t="s">
        <v>1922</v>
      </c>
      <c r="L8681" s="24">
        <v>13200</v>
      </c>
      <c r="M8681" s="25">
        <f>+VLOOKUP(E8681, TC!A:D, 4, FALSE())</f>
        <v>1.1591999980710528</v>
      </c>
      <c r="N8681" s="24">
        <f t="shared" si="675"/>
        <v>13200</v>
      </c>
      <c r="O8681" t="str">
        <f t="shared" si="676"/>
        <v>FACTURA</v>
      </c>
      <c r="P8681" t="str">
        <f t="shared" si="677"/>
        <v>2025</v>
      </c>
      <c r="Q8681" t="str">
        <f t="shared" si="678"/>
        <v>06</v>
      </c>
      <c r="R8681" t="str">
        <f>+IFERROR(VLOOKUP(I8681, Listado!A:B, 2, FALSE()), "COMERCIALIZADORA INTERNACIONAL CARIBBEAN EXOTICS S A")</f>
        <v>COMERCIALIZADORA INTERNACIONAL CARIBBEAN EXOTICS S A</v>
      </c>
      <c r="S8681" s="25">
        <f>+VLOOKUP(E8681, TC!A:D, 2, FALSE())</f>
        <v>4147.34</v>
      </c>
      <c r="T8681" t="str">
        <f t="shared" si="679"/>
        <v>COP</v>
      </c>
    </row>
    <row r="8682" spans="1:20" ht="18.75" hidden="1" customHeight="1" x14ac:dyDescent="0.25">
      <c r="A8682" t="s">
        <v>3127</v>
      </c>
      <c r="B8682" t="s">
        <v>1923</v>
      </c>
      <c r="C8682" t="s">
        <v>1913</v>
      </c>
      <c r="D8682" s="24">
        <v>6101</v>
      </c>
      <c r="E8682" t="s">
        <v>1760</v>
      </c>
      <c r="F8682" t="s">
        <v>99</v>
      </c>
      <c r="G8682" t="s">
        <v>1914</v>
      </c>
      <c r="H8682" t="s">
        <v>3221</v>
      </c>
      <c r="I8682" t="s">
        <v>2617</v>
      </c>
      <c r="J8682" t="s">
        <v>1915</v>
      </c>
      <c r="K8682" t="s">
        <v>1922</v>
      </c>
      <c r="L8682" s="24">
        <v>18900</v>
      </c>
      <c r="M8682" s="25">
        <f>+VLOOKUP(E8682, TC!A:D, 4, FALSE())</f>
        <v>1.1591999980710528</v>
      </c>
      <c r="N8682" s="24">
        <f t="shared" si="675"/>
        <v>18900</v>
      </c>
      <c r="O8682" t="str">
        <f t="shared" si="676"/>
        <v>FACTURA</v>
      </c>
      <c r="P8682" t="str">
        <f t="shared" si="677"/>
        <v>2025</v>
      </c>
      <c r="Q8682" t="str">
        <f t="shared" si="678"/>
        <v>06</v>
      </c>
      <c r="R8682" t="str">
        <f>+IFERROR(VLOOKUP(I8682, Listado!A:B, 2, FALSE()), "COMERCIALIZADORA INTERNACIONAL CARIBBEAN EXOTICS S A")</f>
        <v>COMERCIALIZADORA INTERNACIONAL CARIBBEAN EXOTICS S A</v>
      </c>
      <c r="S8682" s="25">
        <f>+VLOOKUP(E8682, TC!A:D, 2, FALSE())</f>
        <v>4147.34</v>
      </c>
      <c r="T8682" t="str">
        <f t="shared" si="679"/>
        <v>COP</v>
      </c>
    </row>
    <row r="8683" spans="1:20" ht="18.75" hidden="1" customHeight="1" x14ac:dyDescent="0.25">
      <c r="A8683" t="s">
        <v>3127</v>
      </c>
      <c r="B8683" t="s">
        <v>5</v>
      </c>
      <c r="C8683" t="s">
        <v>1970</v>
      </c>
      <c r="D8683" s="24">
        <v>2410</v>
      </c>
      <c r="E8683" t="s">
        <v>1760</v>
      </c>
      <c r="F8683" t="s">
        <v>1924</v>
      </c>
      <c r="G8683" t="s">
        <v>108</v>
      </c>
      <c r="H8683" t="s">
        <v>3222</v>
      </c>
      <c r="I8683" t="s">
        <v>1896</v>
      </c>
      <c r="J8683" t="s">
        <v>1962</v>
      </c>
      <c r="K8683" t="s">
        <v>71</v>
      </c>
      <c r="L8683" s="24">
        <v>-910.01</v>
      </c>
      <c r="M8683" s="25">
        <f>+VLOOKUP(E8683, TC!A:D, 4, FALSE())</f>
        <v>1.1591999980710528</v>
      </c>
      <c r="N8683" s="24">
        <f t="shared" si="675"/>
        <v>-1054.8835902446388</v>
      </c>
      <c r="O8683" t="str">
        <f t="shared" si="676"/>
        <v>NOTAS</v>
      </c>
      <c r="P8683" t="str">
        <f t="shared" si="677"/>
        <v>2025</v>
      </c>
      <c r="Q8683" t="str">
        <f t="shared" si="678"/>
        <v>06</v>
      </c>
      <c r="R8683" t="str">
        <f>+IFERROR(VLOOKUP(I8683, Listado!A:B, 2, FALSE()), "COMERCIALIZADORA INTERNACIONAL CARIBBEAN EXOTICS S A")</f>
        <v>PIEDRAHITA PEREZ MARIANA</v>
      </c>
      <c r="S8683" s="25">
        <f>+VLOOKUP(E8683, TC!A:D, 2, FALSE())</f>
        <v>4147.34</v>
      </c>
      <c r="T8683" t="str">
        <f t="shared" si="679"/>
        <v>EUR</v>
      </c>
    </row>
    <row r="8684" spans="1:20" ht="18.75" hidden="1" customHeight="1" x14ac:dyDescent="0.25">
      <c r="A8684" t="s">
        <v>3127</v>
      </c>
      <c r="B8684" t="s">
        <v>5</v>
      </c>
      <c r="C8684" t="s">
        <v>1970</v>
      </c>
      <c r="D8684" s="24">
        <v>2410</v>
      </c>
      <c r="E8684" t="s">
        <v>1760</v>
      </c>
      <c r="F8684" t="s">
        <v>1924</v>
      </c>
      <c r="G8684" t="s">
        <v>108</v>
      </c>
      <c r="H8684" t="s">
        <v>3222</v>
      </c>
      <c r="I8684" t="s">
        <v>1896</v>
      </c>
      <c r="J8684" t="s">
        <v>1962</v>
      </c>
      <c r="K8684" t="s">
        <v>71</v>
      </c>
      <c r="L8684" s="24">
        <v>-858.5</v>
      </c>
      <c r="M8684" s="25">
        <f>+VLOOKUP(E8684, TC!A:D, 4, FALSE())</f>
        <v>1.1591999980710528</v>
      </c>
      <c r="N8684" s="24">
        <f t="shared" si="675"/>
        <v>-995.17319834399882</v>
      </c>
      <c r="O8684" t="str">
        <f t="shared" si="676"/>
        <v>NOTAS</v>
      </c>
      <c r="P8684" t="str">
        <f t="shared" si="677"/>
        <v>2025</v>
      </c>
      <c r="Q8684" t="str">
        <f t="shared" si="678"/>
        <v>06</v>
      </c>
      <c r="R8684" t="str">
        <f>+IFERROR(VLOOKUP(I8684, Listado!A:B, 2, FALSE()), "COMERCIALIZADORA INTERNACIONAL CARIBBEAN EXOTICS S A")</f>
        <v>PIEDRAHITA PEREZ MARIANA</v>
      </c>
      <c r="S8684" s="25">
        <f>+VLOOKUP(E8684, TC!A:D, 2, FALSE())</f>
        <v>4147.34</v>
      </c>
      <c r="T8684" t="str">
        <f t="shared" si="679"/>
        <v>EUR</v>
      </c>
    </row>
    <row r="8685" spans="1:20" ht="18.75" hidden="1" customHeight="1" x14ac:dyDescent="0.25">
      <c r="A8685" t="s">
        <v>3127</v>
      </c>
      <c r="B8685" t="s">
        <v>5</v>
      </c>
      <c r="C8685" t="s">
        <v>1970</v>
      </c>
      <c r="D8685" s="24">
        <v>2410</v>
      </c>
      <c r="E8685" t="s">
        <v>1760</v>
      </c>
      <c r="F8685" t="s">
        <v>1924</v>
      </c>
      <c r="G8685" t="s">
        <v>108</v>
      </c>
      <c r="H8685" t="s">
        <v>3222</v>
      </c>
      <c r="I8685" t="s">
        <v>1896</v>
      </c>
      <c r="J8685" t="s">
        <v>1962</v>
      </c>
      <c r="K8685" t="s">
        <v>71</v>
      </c>
      <c r="L8685" s="24">
        <v>-240.38</v>
      </c>
      <c r="M8685" s="25">
        <f>+VLOOKUP(E8685, TC!A:D, 4, FALSE())</f>
        <v>1.1591999980710528</v>
      </c>
      <c r="N8685" s="24">
        <f t="shared" si="675"/>
        <v>-278.64849553631967</v>
      </c>
      <c r="O8685" t="str">
        <f t="shared" si="676"/>
        <v>NOTAS</v>
      </c>
      <c r="P8685" t="str">
        <f t="shared" si="677"/>
        <v>2025</v>
      </c>
      <c r="Q8685" t="str">
        <f t="shared" si="678"/>
        <v>06</v>
      </c>
      <c r="R8685" t="str">
        <f>+IFERROR(VLOOKUP(I8685, Listado!A:B, 2, FALSE()), "COMERCIALIZADORA INTERNACIONAL CARIBBEAN EXOTICS S A")</f>
        <v>PIEDRAHITA PEREZ MARIANA</v>
      </c>
      <c r="S8685" s="25">
        <f>+VLOOKUP(E8685, TC!A:D, 2, FALSE())</f>
        <v>4147.34</v>
      </c>
      <c r="T8685" t="str">
        <f t="shared" si="679"/>
        <v>EUR</v>
      </c>
    </row>
    <row r="8686" spans="1:20" ht="18.75" hidden="1" customHeight="1" x14ac:dyDescent="0.25">
      <c r="A8686" t="s">
        <v>3127</v>
      </c>
      <c r="B8686" t="s">
        <v>5</v>
      </c>
      <c r="C8686" t="s">
        <v>1970</v>
      </c>
      <c r="D8686" s="24">
        <v>2410</v>
      </c>
      <c r="E8686" t="s">
        <v>1760</v>
      </c>
      <c r="F8686" t="s">
        <v>1924</v>
      </c>
      <c r="G8686" t="s">
        <v>108</v>
      </c>
      <c r="H8686" t="s">
        <v>3222</v>
      </c>
      <c r="I8686" t="s">
        <v>1896</v>
      </c>
      <c r="J8686" t="s">
        <v>1962</v>
      </c>
      <c r="K8686" t="s">
        <v>71</v>
      </c>
      <c r="L8686" s="24">
        <v>-51.51</v>
      </c>
      <c r="M8686" s="25">
        <f>+VLOOKUP(E8686, TC!A:D, 4, FALSE())</f>
        <v>1.1591999980710528</v>
      </c>
      <c r="N8686" s="24">
        <f t="shared" si="675"/>
        <v>-59.710391900639927</v>
      </c>
      <c r="O8686" t="str">
        <f t="shared" si="676"/>
        <v>NOTAS</v>
      </c>
      <c r="P8686" t="str">
        <f t="shared" si="677"/>
        <v>2025</v>
      </c>
      <c r="Q8686" t="str">
        <f t="shared" si="678"/>
        <v>06</v>
      </c>
      <c r="R8686" t="str">
        <f>+IFERROR(VLOOKUP(I8686, Listado!A:B, 2, FALSE()), "COMERCIALIZADORA INTERNACIONAL CARIBBEAN EXOTICS S A")</f>
        <v>PIEDRAHITA PEREZ MARIANA</v>
      </c>
      <c r="S8686" s="25">
        <f>+VLOOKUP(E8686, TC!A:D, 2, FALSE())</f>
        <v>4147.34</v>
      </c>
      <c r="T8686" t="str">
        <f t="shared" si="679"/>
        <v>EUR</v>
      </c>
    </row>
    <row r="8687" spans="1:20" ht="18.75" hidden="1" customHeight="1" x14ac:dyDescent="0.25">
      <c r="A8687" t="s">
        <v>3127</v>
      </c>
      <c r="B8687" t="s">
        <v>5</v>
      </c>
      <c r="C8687" t="s">
        <v>1970</v>
      </c>
      <c r="D8687" s="24">
        <v>2410</v>
      </c>
      <c r="E8687" t="s">
        <v>1760</v>
      </c>
      <c r="F8687" t="s">
        <v>1924</v>
      </c>
      <c r="G8687" t="s">
        <v>108</v>
      </c>
      <c r="H8687" t="s">
        <v>3222</v>
      </c>
      <c r="I8687" t="s">
        <v>1896</v>
      </c>
      <c r="J8687" t="s">
        <v>1962</v>
      </c>
      <c r="K8687" t="s">
        <v>1959</v>
      </c>
      <c r="L8687" s="24">
        <v>-335</v>
      </c>
      <c r="M8687" s="25">
        <f>+VLOOKUP(E8687, TC!A:D, 4, FALSE())</f>
        <v>1.1591999980710528</v>
      </c>
      <c r="N8687" s="24">
        <f t="shared" si="675"/>
        <v>-388.3319993538027</v>
      </c>
      <c r="O8687" t="str">
        <f t="shared" si="676"/>
        <v>NOTAS</v>
      </c>
      <c r="P8687" t="str">
        <f t="shared" si="677"/>
        <v>2025</v>
      </c>
      <c r="Q8687" t="str">
        <f t="shared" si="678"/>
        <v>06</v>
      </c>
      <c r="R8687" t="str">
        <f>+IFERROR(VLOOKUP(I8687, Listado!A:B, 2, FALSE()), "COMERCIALIZADORA INTERNACIONAL CARIBBEAN EXOTICS S A")</f>
        <v>PIEDRAHITA PEREZ MARIANA</v>
      </c>
      <c r="S8687" s="25">
        <f>+VLOOKUP(E8687, TC!A:D, 2, FALSE())</f>
        <v>4147.34</v>
      </c>
      <c r="T8687" t="str">
        <f t="shared" si="679"/>
        <v>EUR</v>
      </c>
    </row>
    <row r="8688" spans="1:20" ht="18.75" hidden="1" customHeight="1" x14ac:dyDescent="0.25">
      <c r="A8688" t="s">
        <v>3127</v>
      </c>
      <c r="B8688" t="s">
        <v>5</v>
      </c>
      <c r="C8688" t="s">
        <v>1970</v>
      </c>
      <c r="D8688" s="24">
        <v>2410</v>
      </c>
      <c r="E8688" t="s">
        <v>1760</v>
      </c>
      <c r="F8688" t="s">
        <v>1924</v>
      </c>
      <c r="G8688" t="s">
        <v>108</v>
      </c>
      <c r="H8688" t="s">
        <v>3222</v>
      </c>
      <c r="I8688" t="s">
        <v>1896</v>
      </c>
      <c r="J8688" t="s">
        <v>1962</v>
      </c>
      <c r="K8688" t="s">
        <v>1960</v>
      </c>
      <c r="L8688" s="24">
        <v>-4.5999999999999996</v>
      </c>
      <c r="M8688" s="25">
        <f>+VLOOKUP(E8688, TC!A:D, 4, FALSE())</f>
        <v>1.1591999980710528</v>
      </c>
      <c r="N8688" s="24">
        <f t="shared" si="675"/>
        <v>-5.332319991126842</v>
      </c>
      <c r="O8688" t="str">
        <f t="shared" si="676"/>
        <v>NOTAS</v>
      </c>
      <c r="P8688" t="str">
        <f t="shared" si="677"/>
        <v>2025</v>
      </c>
      <c r="Q8688" t="str">
        <f t="shared" si="678"/>
        <v>06</v>
      </c>
      <c r="R8688" t="str">
        <f>+IFERROR(VLOOKUP(I8688, Listado!A:B, 2, FALSE()), "COMERCIALIZADORA INTERNACIONAL CARIBBEAN EXOTICS S A")</f>
        <v>PIEDRAHITA PEREZ MARIANA</v>
      </c>
      <c r="S8688" s="25">
        <f>+VLOOKUP(E8688, TC!A:D, 2, FALSE())</f>
        <v>4147.34</v>
      </c>
      <c r="T8688" t="str">
        <f t="shared" si="679"/>
        <v>EUR</v>
      </c>
    </row>
    <row r="8689" spans="1:20" ht="18.75" hidden="1" customHeight="1" x14ac:dyDescent="0.25">
      <c r="A8689" t="s">
        <v>3127</v>
      </c>
      <c r="B8689" t="s">
        <v>5</v>
      </c>
      <c r="C8689" t="s">
        <v>1913</v>
      </c>
      <c r="D8689" s="24">
        <v>12212</v>
      </c>
      <c r="E8689" t="s">
        <v>1760</v>
      </c>
      <c r="F8689" t="s">
        <v>1924</v>
      </c>
      <c r="G8689" t="s">
        <v>108</v>
      </c>
      <c r="H8689" t="s">
        <v>3223</v>
      </c>
      <c r="I8689" t="s">
        <v>1862</v>
      </c>
      <c r="J8689" t="s">
        <v>2096</v>
      </c>
      <c r="K8689" t="s">
        <v>71</v>
      </c>
      <c r="L8689" s="24">
        <v>81.510000000000005</v>
      </c>
      <c r="M8689" s="25">
        <f>+VLOOKUP(E8689, TC!A:D, 4, FALSE())</f>
        <v>1.1591999980710528</v>
      </c>
      <c r="N8689" s="24">
        <f t="shared" si="675"/>
        <v>94.486391842771525</v>
      </c>
      <c r="O8689" t="str">
        <f t="shared" si="676"/>
        <v>FACTURA</v>
      </c>
      <c r="P8689" t="str">
        <f t="shared" si="677"/>
        <v>2025</v>
      </c>
      <c r="Q8689" t="str">
        <f t="shared" si="678"/>
        <v>06</v>
      </c>
      <c r="R8689" t="str">
        <f>+IFERROR(VLOOKUP(I8689, Listado!A:B, 2, FALSE()), "COMERCIALIZADORA INTERNACIONAL CARIBBEAN EXOTICS S A")</f>
        <v>PIEDRAHITA PEREZ MARIANA</v>
      </c>
      <c r="S8689" s="25">
        <f>+VLOOKUP(E8689, TC!A:D, 2, FALSE())</f>
        <v>4147.34</v>
      </c>
      <c r="T8689" t="str">
        <f t="shared" si="679"/>
        <v>EUR</v>
      </c>
    </row>
    <row r="8690" spans="1:20" ht="18.75" hidden="1" customHeight="1" x14ac:dyDescent="0.25">
      <c r="A8690" t="s">
        <v>3127</v>
      </c>
      <c r="B8690" t="s">
        <v>5</v>
      </c>
      <c r="C8690" t="s">
        <v>1913</v>
      </c>
      <c r="D8690" s="24">
        <v>12212</v>
      </c>
      <c r="E8690" t="s">
        <v>1760</v>
      </c>
      <c r="F8690" t="s">
        <v>1924</v>
      </c>
      <c r="G8690" t="s">
        <v>108</v>
      </c>
      <c r="H8690" t="s">
        <v>3223</v>
      </c>
      <c r="I8690" t="s">
        <v>1862</v>
      </c>
      <c r="J8690" t="s">
        <v>2096</v>
      </c>
      <c r="K8690" t="s">
        <v>71</v>
      </c>
      <c r="L8690" s="24">
        <v>380.38</v>
      </c>
      <c r="M8690" s="25">
        <f>+VLOOKUP(E8690, TC!A:D, 4, FALSE())</f>
        <v>1.1591999980710528</v>
      </c>
      <c r="N8690" s="24">
        <f t="shared" si="675"/>
        <v>440.93649526626706</v>
      </c>
      <c r="O8690" t="str">
        <f t="shared" si="676"/>
        <v>FACTURA</v>
      </c>
      <c r="P8690" t="str">
        <f t="shared" si="677"/>
        <v>2025</v>
      </c>
      <c r="Q8690" t="str">
        <f t="shared" si="678"/>
        <v>06</v>
      </c>
      <c r="R8690" t="str">
        <f>+IFERROR(VLOOKUP(I8690, Listado!A:B, 2, FALSE()), "COMERCIALIZADORA INTERNACIONAL CARIBBEAN EXOTICS S A")</f>
        <v>PIEDRAHITA PEREZ MARIANA</v>
      </c>
      <c r="S8690" s="25">
        <f>+VLOOKUP(E8690, TC!A:D, 2, FALSE())</f>
        <v>4147.34</v>
      </c>
      <c r="T8690" t="str">
        <f t="shared" si="679"/>
        <v>EUR</v>
      </c>
    </row>
    <row r="8691" spans="1:20" ht="18.75" hidden="1" customHeight="1" x14ac:dyDescent="0.25">
      <c r="A8691" t="s">
        <v>3127</v>
      </c>
      <c r="B8691" t="s">
        <v>5</v>
      </c>
      <c r="C8691" t="s">
        <v>1913</v>
      </c>
      <c r="D8691" s="24">
        <v>12212</v>
      </c>
      <c r="E8691" t="s">
        <v>1760</v>
      </c>
      <c r="F8691" t="s">
        <v>1924</v>
      </c>
      <c r="G8691" t="s">
        <v>108</v>
      </c>
      <c r="H8691" t="s">
        <v>3223</v>
      </c>
      <c r="I8691" t="s">
        <v>1862</v>
      </c>
      <c r="J8691" t="s">
        <v>2096</v>
      </c>
      <c r="K8691" t="s">
        <v>71</v>
      </c>
      <c r="L8691" s="24">
        <v>1358.5</v>
      </c>
      <c r="M8691" s="25">
        <f>+VLOOKUP(E8691, TC!A:D, 4, FALSE())</f>
        <v>1.1591999980710528</v>
      </c>
      <c r="N8691" s="24">
        <f t="shared" si="675"/>
        <v>1574.7731973795253</v>
      </c>
      <c r="O8691" t="str">
        <f t="shared" si="676"/>
        <v>FACTURA</v>
      </c>
      <c r="P8691" t="str">
        <f t="shared" si="677"/>
        <v>2025</v>
      </c>
      <c r="Q8691" t="str">
        <f t="shared" si="678"/>
        <v>06</v>
      </c>
      <c r="R8691" t="str">
        <f>+IFERROR(VLOOKUP(I8691, Listado!A:B, 2, FALSE()), "COMERCIALIZADORA INTERNACIONAL CARIBBEAN EXOTICS S A")</f>
        <v>PIEDRAHITA PEREZ MARIANA</v>
      </c>
      <c r="S8691" s="25">
        <f>+VLOOKUP(E8691, TC!A:D, 2, FALSE())</f>
        <v>4147.34</v>
      </c>
      <c r="T8691" t="str">
        <f t="shared" si="679"/>
        <v>EUR</v>
      </c>
    </row>
    <row r="8692" spans="1:20" ht="18.75" hidden="1" customHeight="1" x14ac:dyDescent="0.25">
      <c r="A8692" t="s">
        <v>3127</v>
      </c>
      <c r="B8692" t="s">
        <v>5</v>
      </c>
      <c r="C8692" t="s">
        <v>1913</v>
      </c>
      <c r="D8692" s="24">
        <v>12212</v>
      </c>
      <c r="E8692" t="s">
        <v>1760</v>
      </c>
      <c r="F8692" t="s">
        <v>1924</v>
      </c>
      <c r="G8692" t="s">
        <v>108</v>
      </c>
      <c r="H8692" t="s">
        <v>3223</v>
      </c>
      <c r="I8692" t="s">
        <v>1862</v>
      </c>
      <c r="J8692" t="s">
        <v>2096</v>
      </c>
      <c r="K8692" t="s">
        <v>71</v>
      </c>
      <c r="L8692" s="24">
        <v>1440.01</v>
      </c>
      <c r="M8692" s="25">
        <f>+VLOOKUP(E8692, TC!A:D, 4, FALSE())</f>
        <v>1.1591999980710528</v>
      </c>
      <c r="N8692" s="24">
        <f t="shared" si="675"/>
        <v>1669.2595892222967</v>
      </c>
      <c r="O8692" t="str">
        <f t="shared" si="676"/>
        <v>FACTURA</v>
      </c>
      <c r="P8692" t="str">
        <f t="shared" si="677"/>
        <v>2025</v>
      </c>
      <c r="Q8692" t="str">
        <f t="shared" si="678"/>
        <v>06</v>
      </c>
      <c r="R8692" t="str">
        <f>+IFERROR(VLOOKUP(I8692, Listado!A:B, 2, FALSE()), "COMERCIALIZADORA INTERNACIONAL CARIBBEAN EXOTICS S A")</f>
        <v>PIEDRAHITA PEREZ MARIANA</v>
      </c>
      <c r="S8692" s="25">
        <f>+VLOOKUP(E8692, TC!A:D, 2, FALSE())</f>
        <v>4147.34</v>
      </c>
      <c r="T8692" t="str">
        <f t="shared" si="679"/>
        <v>EUR</v>
      </c>
    </row>
    <row r="8693" spans="1:20" ht="18.75" hidden="1" customHeight="1" x14ac:dyDescent="0.25">
      <c r="A8693" t="s">
        <v>3127</v>
      </c>
      <c r="B8693" t="s">
        <v>5</v>
      </c>
      <c r="C8693" t="s">
        <v>1913</v>
      </c>
      <c r="D8693" s="24">
        <v>12212</v>
      </c>
      <c r="E8693" t="s">
        <v>1760</v>
      </c>
      <c r="F8693" t="s">
        <v>1924</v>
      </c>
      <c r="G8693" t="s">
        <v>108</v>
      </c>
      <c r="H8693" t="s">
        <v>3223</v>
      </c>
      <c r="I8693" t="s">
        <v>1862</v>
      </c>
      <c r="J8693" t="s">
        <v>2096</v>
      </c>
      <c r="K8693" t="s">
        <v>1959</v>
      </c>
      <c r="L8693" s="24">
        <v>335</v>
      </c>
      <c r="M8693" s="25">
        <f>+VLOOKUP(E8693, TC!A:D, 4, FALSE())</f>
        <v>1.1591999980710528</v>
      </c>
      <c r="N8693" s="24">
        <f t="shared" si="675"/>
        <v>388.3319993538027</v>
      </c>
      <c r="O8693" t="str">
        <f t="shared" si="676"/>
        <v>FACTURA</v>
      </c>
      <c r="P8693" t="str">
        <f t="shared" si="677"/>
        <v>2025</v>
      </c>
      <c r="Q8693" t="str">
        <f t="shared" si="678"/>
        <v>06</v>
      </c>
      <c r="R8693" t="str">
        <f>+IFERROR(VLOOKUP(I8693, Listado!A:B, 2, FALSE()), "COMERCIALIZADORA INTERNACIONAL CARIBBEAN EXOTICS S A")</f>
        <v>PIEDRAHITA PEREZ MARIANA</v>
      </c>
      <c r="S8693" s="25">
        <f>+VLOOKUP(E8693, TC!A:D, 2, FALSE())</f>
        <v>4147.34</v>
      </c>
      <c r="T8693" t="str">
        <f t="shared" si="679"/>
        <v>EUR</v>
      </c>
    </row>
    <row r="8694" spans="1:20" ht="18.75" hidden="1" customHeight="1" x14ac:dyDescent="0.25">
      <c r="A8694" t="s">
        <v>3127</v>
      </c>
      <c r="B8694" t="s">
        <v>5</v>
      </c>
      <c r="C8694" t="s">
        <v>1913</v>
      </c>
      <c r="D8694" s="24">
        <v>12212</v>
      </c>
      <c r="E8694" t="s">
        <v>1760</v>
      </c>
      <c r="F8694" t="s">
        <v>1924</v>
      </c>
      <c r="G8694" t="s">
        <v>108</v>
      </c>
      <c r="H8694" t="s">
        <v>3223</v>
      </c>
      <c r="I8694" t="s">
        <v>1862</v>
      </c>
      <c r="J8694" t="s">
        <v>2096</v>
      </c>
      <c r="K8694" t="s">
        <v>1960</v>
      </c>
      <c r="L8694" s="24">
        <v>4.5999999999999996</v>
      </c>
      <c r="M8694" s="25">
        <f>+VLOOKUP(E8694, TC!A:D, 4, FALSE())</f>
        <v>1.1591999980710528</v>
      </c>
      <c r="N8694" s="24">
        <f t="shared" si="675"/>
        <v>5.332319991126842</v>
      </c>
      <c r="O8694" t="str">
        <f t="shared" si="676"/>
        <v>FACTURA</v>
      </c>
      <c r="P8694" t="str">
        <f t="shared" si="677"/>
        <v>2025</v>
      </c>
      <c r="Q8694" t="str">
        <f t="shared" si="678"/>
        <v>06</v>
      </c>
      <c r="R8694" t="str">
        <f>+IFERROR(VLOOKUP(I8694, Listado!A:B, 2, FALSE()), "COMERCIALIZADORA INTERNACIONAL CARIBBEAN EXOTICS S A")</f>
        <v>PIEDRAHITA PEREZ MARIANA</v>
      </c>
      <c r="S8694" s="25">
        <f>+VLOOKUP(E8694, TC!A:D, 2, FALSE())</f>
        <v>4147.34</v>
      </c>
      <c r="T8694" t="str">
        <f t="shared" si="679"/>
        <v>EUR</v>
      </c>
    </row>
    <row r="8695" spans="1:20" ht="18.75" hidden="1" customHeight="1" x14ac:dyDescent="0.25">
      <c r="A8695" t="s">
        <v>3127</v>
      </c>
      <c r="B8695" t="s">
        <v>5</v>
      </c>
      <c r="C8695" t="s">
        <v>1913</v>
      </c>
      <c r="D8695" s="24">
        <v>12213</v>
      </c>
      <c r="E8695" t="s">
        <v>1760</v>
      </c>
      <c r="F8695" t="s">
        <v>99</v>
      </c>
      <c r="G8695" t="s">
        <v>113</v>
      </c>
      <c r="I8695" t="s">
        <v>3224</v>
      </c>
      <c r="J8695" t="s">
        <v>1915</v>
      </c>
      <c r="K8695" t="s">
        <v>3225</v>
      </c>
      <c r="L8695" s="24">
        <v>860000</v>
      </c>
      <c r="M8695" s="25">
        <f>+VLOOKUP(E8695, TC!A:D, 4, FALSE())</f>
        <v>1.1591999980710528</v>
      </c>
      <c r="N8695" s="24">
        <f t="shared" si="675"/>
        <v>860000</v>
      </c>
      <c r="O8695" t="str">
        <f t="shared" si="676"/>
        <v>FACTURA</v>
      </c>
      <c r="P8695" t="str">
        <f t="shared" si="677"/>
        <v>2025</v>
      </c>
      <c r="Q8695" t="str">
        <f t="shared" si="678"/>
        <v>06</v>
      </c>
      <c r="R8695" t="str">
        <f>+IFERROR(VLOOKUP(I8695, Listado!A:B, 2, FALSE()), "COMERCIALIZADORA INTERNACIONAL CARIBBEAN EXOTICS S A")</f>
        <v>COMERCIALIZADORA INTERNACIONAL CARIBBEAN EXOTICS S A</v>
      </c>
      <c r="S8695" s="25">
        <f>+VLOOKUP(E8695, TC!A:D, 2, FALSE())</f>
        <v>4147.34</v>
      </c>
      <c r="T8695" t="str">
        <f t="shared" si="679"/>
        <v>COP</v>
      </c>
    </row>
    <row r="8696" spans="1:20" ht="18.75" hidden="1" customHeight="1" x14ac:dyDescent="0.25">
      <c r="A8696" t="s">
        <v>3127</v>
      </c>
      <c r="B8696" t="s">
        <v>5</v>
      </c>
      <c r="C8696" t="s">
        <v>1913</v>
      </c>
      <c r="D8696" s="24">
        <v>12214</v>
      </c>
      <c r="E8696" t="s">
        <v>1761</v>
      </c>
      <c r="F8696" t="s">
        <v>99</v>
      </c>
      <c r="G8696" t="s">
        <v>113</v>
      </c>
      <c r="I8696" t="s">
        <v>1859</v>
      </c>
      <c r="J8696" t="s">
        <v>1915</v>
      </c>
      <c r="K8696" t="s">
        <v>1916</v>
      </c>
      <c r="L8696" s="24">
        <v>7864800</v>
      </c>
      <c r="M8696" s="25">
        <f>+VLOOKUP(E8696, TC!A:D, 4, FALSE())</f>
        <v>1.1526999980470849</v>
      </c>
      <c r="N8696" s="24">
        <f t="shared" si="675"/>
        <v>7864800</v>
      </c>
      <c r="O8696" t="str">
        <f t="shared" si="676"/>
        <v>FACTURA</v>
      </c>
      <c r="P8696" t="str">
        <f t="shared" si="677"/>
        <v>2025</v>
      </c>
      <c r="Q8696" t="str">
        <f t="shared" si="678"/>
        <v>06</v>
      </c>
      <c r="R8696" t="str">
        <f>+IFERROR(VLOOKUP(I8696, Listado!A:B, 2, FALSE()), "COMERCIALIZADORA INTERNACIONAL CARIBBEAN EXOTICS S A")</f>
        <v>LONDOÑO ECHEVERRI ALEJANDRA</v>
      </c>
      <c r="S8696" s="25">
        <f>+VLOOKUP(E8696, TC!A:D, 2, FALSE())</f>
        <v>4096.4399999999996</v>
      </c>
      <c r="T8696" t="str">
        <f t="shared" si="679"/>
        <v>COP</v>
      </c>
    </row>
    <row r="8697" spans="1:20" ht="18.75" hidden="1" customHeight="1" x14ac:dyDescent="0.25">
      <c r="A8697" t="s">
        <v>3127</v>
      </c>
      <c r="B8697" t="s">
        <v>1923</v>
      </c>
      <c r="C8697" t="s">
        <v>1913</v>
      </c>
      <c r="D8697" s="24">
        <v>6102</v>
      </c>
      <c r="E8697" t="s">
        <v>1761</v>
      </c>
      <c r="F8697" t="s">
        <v>128</v>
      </c>
      <c r="G8697" t="s">
        <v>108</v>
      </c>
      <c r="H8697" t="s">
        <v>3226</v>
      </c>
      <c r="I8697" t="s">
        <v>1872</v>
      </c>
      <c r="J8697" t="s">
        <v>1944</v>
      </c>
      <c r="K8697" t="s">
        <v>1928</v>
      </c>
      <c r="L8697" s="24">
        <v>506.66</v>
      </c>
      <c r="M8697" s="25">
        <f>+VLOOKUP(E8697, TC!A:D, 4, FALSE())</f>
        <v>1.1526999980470849</v>
      </c>
      <c r="N8697" s="24">
        <f t="shared" si="675"/>
        <v>506.66</v>
      </c>
      <c r="O8697" t="str">
        <f t="shared" si="676"/>
        <v>FACTURA</v>
      </c>
      <c r="P8697" t="str">
        <f t="shared" si="677"/>
        <v>2025</v>
      </c>
      <c r="Q8697" t="str">
        <f t="shared" si="678"/>
        <v>06</v>
      </c>
      <c r="R8697" t="str">
        <f>+IFERROR(VLOOKUP(I8697, Listado!A:B, 2, FALSE()), "COMERCIALIZADORA INTERNACIONAL CARIBBEAN EXOTICS S A")</f>
        <v>PIEDRAHITA PEREZ MARIANA</v>
      </c>
      <c r="S8697" s="25">
        <f>+VLOOKUP(E8697, TC!A:D, 2, FALSE())</f>
        <v>4096.4399999999996</v>
      </c>
      <c r="T8697" t="str">
        <f t="shared" si="679"/>
        <v>USD</v>
      </c>
    </row>
    <row r="8698" spans="1:20" ht="18.75" hidden="1" customHeight="1" x14ac:dyDescent="0.25">
      <c r="A8698" t="s">
        <v>3127</v>
      </c>
      <c r="B8698" t="s">
        <v>1923</v>
      </c>
      <c r="C8698" t="s">
        <v>1913</v>
      </c>
      <c r="D8698" s="24">
        <v>6102</v>
      </c>
      <c r="E8698" t="s">
        <v>1761</v>
      </c>
      <c r="F8698" t="s">
        <v>128</v>
      </c>
      <c r="G8698" t="s">
        <v>108</v>
      </c>
      <c r="H8698" t="s">
        <v>3226</v>
      </c>
      <c r="I8698" t="s">
        <v>1872</v>
      </c>
      <c r="J8698" t="s">
        <v>1944</v>
      </c>
      <c r="K8698" t="s">
        <v>2175</v>
      </c>
      <c r="L8698" s="24">
        <v>693</v>
      </c>
      <c r="M8698" s="25">
        <f>+VLOOKUP(E8698, TC!A:D, 4, FALSE())</f>
        <v>1.1526999980470849</v>
      </c>
      <c r="N8698" s="24">
        <f t="shared" si="675"/>
        <v>693</v>
      </c>
      <c r="O8698" t="str">
        <f t="shared" si="676"/>
        <v>FACTURA</v>
      </c>
      <c r="P8698" t="str">
        <f t="shared" si="677"/>
        <v>2025</v>
      </c>
      <c r="Q8698" t="str">
        <f t="shared" si="678"/>
        <v>06</v>
      </c>
      <c r="R8698" t="str">
        <f>+IFERROR(VLOOKUP(I8698, Listado!A:B, 2, FALSE()), "COMERCIALIZADORA INTERNACIONAL CARIBBEAN EXOTICS S A")</f>
        <v>PIEDRAHITA PEREZ MARIANA</v>
      </c>
      <c r="S8698" s="25">
        <f>+VLOOKUP(E8698, TC!A:D, 2, FALSE())</f>
        <v>4096.4399999999996</v>
      </c>
      <c r="T8698" t="str">
        <f t="shared" si="679"/>
        <v>USD</v>
      </c>
    </row>
    <row r="8699" spans="1:20" ht="18.75" hidden="1" customHeight="1" x14ac:dyDescent="0.25">
      <c r="A8699" t="s">
        <v>3127</v>
      </c>
      <c r="B8699" t="s">
        <v>1923</v>
      </c>
      <c r="C8699" t="s">
        <v>1913</v>
      </c>
      <c r="D8699" s="24">
        <v>6103</v>
      </c>
      <c r="E8699" t="s">
        <v>1761</v>
      </c>
      <c r="F8699" t="s">
        <v>128</v>
      </c>
      <c r="G8699" t="s">
        <v>108</v>
      </c>
      <c r="H8699" t="s">
        <v>3227</v>
      </c>
      <c r="I8699" t="s">
        <v>1904</v>
      </c>
      <c r="J8699" t="s">
        <v>1944</v>
      </c>
      <c r="K8699" t="s">
        <v>77</v>
      </c>
      <c r="L8699" s="24">
        <v>1656</v>
      </c>
      <c r="M8699" s="25">
        <f>+VLOOKUP(E8699, TC!A:D, 4, FALSE())</f>
        <v>1.1526999980470849</v>
      </c>
      <c r="N8699" s="24">
        <f t="shared" si="675"/>
        <v>1656</v>
      </c>
      <c r="O8699" t="str">
        <f t="shared" si="676"/>
        <v>FACTURA</v>
      </c>
      <c r="P8699" t="str">
        <f t="shared" si="677"/>
        <v>2025</v>
      </c>
      <c r="Q8699" t="str">
        <f t="shared" si="678"/>
        <v>06</v>
      </c>
      <c r="R8699" t="str">
        <f>+IFERROR(VLOOKUP(I8699, Listado!A:B, 2, FALSE()), "COMERCIALIZADORA INTERNACIONAL CARIBBEAN EXOTICS S A")</f>
        <v>PIEDRAHITA PEREZ MARIANA</v>
      </c>
      <c r="S8699" s="25">
        <f>+VLOOKUP(E8699, TC!A:D, 2, FALSE())</f>
        <v>4096.4399999999996</v>
      </c>
      <c r="T8699" t="str">
        <f t="shared" si="679"/>
        <v>USD</v>
      </c>
    </row>
    <row r="8700" spans="1:20" ht="18.75" hidden="1" customHeight="1" x14ac:dyDescent="0.25">
      <c r="A8700" t="s">
        <v>3127</v>
      </c>
      <c r="B8700" t="s">
        <v>1923</v>
      </c>
      <c r="C8700" t="s">
        <v>1913</v>
      </c>
      <c r="D8700" s="24">
        <v>6103</v>
      </c>
      <c r="E8700" t="s">
        <v>1761</v>
      </c>
      <c r="F8700" t="s">
        <v>128</v>
      </c>
      <c r="G8700" t="s">
        <v>108</v>
      </c>
      <c r="H8700" t="s">
        <v>3227</v>
      </c>
      <c r="I8700" t="s">
        <v>1904</v>
      </c>
      <c r="J8700" t="s">
        <v>1944</v>
      </c>
      <c r="K8700" t="s">
        <v>76</v>
      </c>
      <c r="L8700" s="24">
        <v>334.8</v>
      </c>
      <c r="M8700" s="25">
        <f>+VLOOKUP(E8700, TC!A:D, 4, FALSE())</f>
        <v>1.1526999980470849</v>
      </c>
      <c r="N8700" s="24">
        <f t="shared" si="675"/>
        <v>334.8</v>
      </c>
      <c r="O8700" t="str">
        <f t="shared" si="676"/>
        <v>FACTURA</v>
      </c>
      <c r="P8700" t="str">
        <f t="shared" si="677"/>
        <v>2025</v>
      </c>
      <c r="Q8700" t="str">
        <f t="shared" si="678"/>
        <v>06</v>
      </c>
      <c r="R8700" t="str">
        <f>+IFERROR(VLOOKUP(I8700, Listado!A:B, 2, FALSE()), "COMERCIALIZADORA INTERNACIONAL CARIBBEAN EXOTICS S A")</f>
        <v>PIEDRAHITA PEREZ MARIANA</v>
      </c>
      <c r="S8700" s="25">
        <f>+VLOOKUP(E8700, TC!A:D, 2, FALSE())</f>
        <v>4096.4399999999996</v>
      </c>
      <c r="T8700" t="str">
        <f t="shared" si="679"/>
        <v>USD</v>
      </c>
    </row>
    <row r="8701" spans="1:20" ht="18.75" hidden="1" customHeight="1" x14ac:dyDescent="0.25">
      <c r="A8701" t="s">
        <v>3127</v>
      </c>
      <c r="B8701" t="s">
        <v>1923</v>
      </c>
      <c r="C8701" t="s">
        <v>1913</v>
      </c>
      <c r="D8701" s="24">
        <v>6104</v>
      </c>
      <c r="E8701" t="s">
        <v>1761</v>
      </c>
      <c r="F8701" t="s">
        <v>128</v>
      </c>
      <c r="G8701" t="s">
        <v>110</v>
      </c>
      <c r="H8701" t="s">
        <v>3228</v>
      </c>
      <c r="I8701" t="s">
        <v>1852</v>
      </c>
      <c r="J8701" t="s">
        <v>1998</v>
      </c>
      <c r="K8701" t="s">
        <v>1928</v>
      </c>
      <c r="L8701" s="24">
        <v>2096.98</v>
      </c>
      <c r="M8701" s="25">
        <f>+VLOOKUP(E8701, TC!A:D, 4, FALSE())</f>
        <v>1.1526999980470849</v>
      </c>
      <c r="N8701" s="24">
        <f t="shared" si="675"/>
        <v>2096.98</v>
      </c>
      <c r="O8701" t="str">
        <f t="shared" si="676"/>
        <v>FACTURA</v>
      </c>
      <c r="P8701" t="str">
        <f t="shared" si="677"/>
        <v>2025</v>
      </c>
      <c r="Q8701" t="str">
        <f t="shared" si="678"/>
        <v>06</v>
      </c>
      <c r="R8701" t="str">
        <f>+IFERROR(VLOOKUP(I8701, Listado!A:B, 2, FALSE()), "COMERCIALIZADORA INTERNACIONAL CARIBBEAN EXOTICS S A")</f>
        <v>PEREZ MEJIA MARIA PAULINA</v>
      </c>
      <c r="S8701" s="25">
        <f>+VLOOKUP(E8701, TC!A:D, 2, FALSE())</f>
        <v>4096.4399999999996</v>
      </c>
      <c r="T8701" t="str">
        <f t="shared" si="679"/>
        <v>USD</v>
      </c>
    </row>
    <row r="8702" spans="1:20" ht="18.75" hidden="1" customHeight="1" x14ac:dyDescent="0.25">
      <c r="A8702" t="s">
        <v>3127</v>
      </c>
      <c r="B8702" t="s">
        <v>1923</v>
      </c>
      <c r="C8702" t="s">
        <v>1913</v>
      </c>
      <c r="D8702" s="24">
        <v>6104</v>
      </c>
      <c r="E8702" t="s">
        <v>1761</v>
      </c>
      <c r="F8702" t="s">
        <v>128</v>
      </c>
      <c r="G8702" t="s">
        <v>110</v>
      </c>
      <c r="H8702" t="s">
        <v>3228</v>
      </c>
      <c r="I8702" t="s">
        <v>1852</v>
      </c>
      <c r="J8702" t="s">
        <v>1998</v>
      </c>
      <c r="K8702" t="s">
        <v>3229</v>
      </c>
      <c r="L8702" s="24">
        <v>1</v>
      </c>
      <c r="M8702" s="25">
        <f>+VLOOKUP(E8702, TC!A:D, 4, FALSE())</f>
        <v>1.1526999980470849</v>
      </c>
      <c r="N8702" s="24">
        <f t="shared" si="675"/>
        <v>1</v>
      </c>
      <c r="O8702" t="str">
        <f t="shared" si="676"/>
        <v>FACTURA</v>
      </c>
      <c r="P8702" t="str">
        <f t="shared" si="677"/>
        <v>2025</v>
      </c>
      <c r="Q8702" t="str">
        <f t="shared" si="678"/>
        <v>06</v>
      </c>
      <c r="R8702" t="str">
        <f>+IFERROR(VLOOKUP(I8702, Listado!A:B, 2, FALSE()), "COMERCIALIZADORA INTERNACIONAL CARIBBEAN EXOTICS S A")</f>
        <v>PEREZ MEJIA MARIA PAULINA</v>
      </c>
      <c r="S8702" s="25">
        <f>+VLOOKUP(E8702, TC!A:D, 2, FALSE())</f>
        <v>4096.4399999999996</v>
      </c>
      <c r="T8702" t="str">
        <f t="shared" si="679"/>
        <v>USD</v>
      </c>
    </row>
    <row r="8703" spans="1:20" ht="18.75" hidden="1" customHeight="1" x14ac:dyDescent="0.25">
      <c r="A8703" t="s">
        <v>3127</v>
      </c>
      <c r="B8703" t="s">
        <v>1923</v>
      </c>
      <c r="C8703" t="s">
        <v>1913</v>
      </c>
      <c r="D8703" s="24">
        <v>6104</v>
      </c>
      <c r="E8703" t="s">
        <v>1761</v>
      </c>
      <c r="F8703" t="s">
        <v>128</v>
      </c>
      <c r="G8703" t="s">
        <v>110</v>
      </c>
      <c r="H8703" t="s">
        <v>3228</v>
      </c>
      <c r="I8703" t="s">
        <v>1852</v>
      </c>
      <c r="J8703" t="s">
        <v>1998</v>
      </c>
      <c r="K8703" t="s">
        <v>51</v>
      </c>
      <c r="L8703" s="24">
        <v>4354.5600000000004</v>
      </c>
      <c r="M8703" s="25">
        <f>+VLOOKUP(E8703, TC!A:D, 4, FALSE())</f>
        <v>1.1526999980470849</v>
      </c>
      <c r="N8703" s="24">
        <f t="shared" si="675"/>
        <v>4354.5600000000004</v>
      </c>
      <c r="O8703" t="str">
        <f t="shared" si="676"/>
        <v>FACTURA</v>
      </c>
      <c r="P8703" t="str">
        <f t="shared" si="677"/>
        <v>2025</v>
      </c>
      <c r="Q8703" t="str">
        <f t="shared" si="678"/>
        <v>06</v>
      </c>
      <c r="R8703" t="str">
        <f>+IFERROR(VLOOKUP(I8703, Listado!A:B, 2, FALSE()), "COMERCIALIZADORA INTERNACIONAL CARIBBEAN EXOTICS S A")</f>
        <v>PEREZ MEJIA MARIA PAULINA</v>
      </c>
      <c r="S8703" s="25">
        <f>+VLOOKUP(E8703, TC!A:D, 2, FALSE())</f>
        <v>4096.4399999999996</v>
      </c>
      <c r="T8703" t="str">
        <f t="shared" si="679"/>
        <v>USD</v>
      </c>
    </row>
    <row r="8704" spans="1:20" ht="18.75" hidden="1" customHeight="1" x14ac:dyDescent="0.25">
      <c r="A8704" t="s">
        <v>3127</v>
      </c>
      <c r="B8704" t="s">
        <v>5</v>
      </c>
      <c r="C8704" t="s">
        <v>1970</v>
      </c>
      <c r="D8704" s="24">
        <v>2411</v>
      </c>
      <c r="E8704" t="s">
        <v>1761</v>
      </c>
      <c r="F8704" t="s">
        <v>1924</v>
      </c>
      <c r="G8704" t="s">
        <v>108</v>
      </c>
      <c r="I8704" t="s">
        <v>1896</v>
      </c>
      <c r="J8704" t="s">
        <v>1962</v>
      </c>
      <c r="K8704" t="s">
        <v>71</v>
      </c>
      <c r="L8704" s="24">
        <v>-34.340000000000003</v>
      </c>
      <c r="M8704" s="25">
        <f>+VLOOKUP(E8704, TC!A:D, 4, FALSE())</f>
        <v>1.1526999980470849</v>
      </c>
      <c r="N8704" s="24">
        <f t="shared" si="675"/>
        <v>-39.583717932936899</v>
      </c>
      <c r="O8704" t="str">
        <f t="shared" si="676"/>
        <v>NOTAS</v>
      </c>
      <c r="P8704" t="str">
        <f t="shared" si="677"/>
        <v>2025</v>
      </c>
      <c r="Q8704" t="str">
        <f t="shared" si="678"/>
        <v>06</v>
      </c>
      <c r="R8704" t="str">
        <f>+IFERROR(VLOOKUP(I8704, Listado!A:B, 2, FALSE()), "COMERCIALIZADORA INTERNACIONAL CARIBBEAN EXOTICS S A")</f>
        <v>PIEDRAHITA PEREZ MARIANA</v>
      </c>
      <c r="S8704" s="25">
        <f>+VLOOKUP(E8704, TC!A:D, 2, FALSE())</f>
        <v>4096.4399999999996</v>
      </c>
      <c r="T8704" t="str">
        <f t="shared" si="679"/>
        <v>EUR</v>
      </c>
    </row>
    <row r="8705" spans="1:20" ht="18.75" hidden="1" customHeight="1" x14ac:dyDescent="0.25">
      <c r="A8705" t="s">
        <v>3127</v>
      </c>
      <c r="B8705" t="s">
        <v>5</v>
      </c>
      <c r="C8705" t="s">
        <v>1970</v>
      </c>
      <c r="D8705" s="24">
        <v>2411</v>
      </c>
      <c r="E8705" t="s">
        <v>1761</v>
      </c>
      <c r="F8705" t="s">
        <v>1924</v>
      </c>
      <c r="G8705" t="s">
        <v>108</v>
      </c>
      <c r="I8705" t="s">
        <v>1896</v>
      </c>
      <c r="J8705" t="s">
        <v>1962</v>
      </c>
      <c r="K8705" t="s">
        <v>71</v>
      </c>
      <c r="L8705" s="24">
        <v>-120.19</v>
      </c>
      <c r="M8705" s="25">
        <f>+VLOOKUP(E8705, TC!A:D, 4, FALSE())</f>
        <v>1.1526999980470849</v>
      </c>
      <c r="N8705" s="24">
        <f t="shared" si="675"/>
        <v>-138.54301276527914</v>
      </c>
      <c r="O8705" t="str">
        <f t="shared" si="676"/>
        <v>NOTAS</v>
      </c>
      <c r="P8705" t="str">
        <f t="shared" si="677"/>
        <v>2025</v>
      </c>
      <c r="Q8705" t="str">
        <f t="shared" si="678"/>
        <v>06</v>
      </c>
      <c r="R8705" t="str">
        <f>+IFERROR(VLOOKUP(I8705, Listado!A:B, 2, FALSE()), "COMERCIALIZADORA INTERNACIONAL CARIBBEAN EXOTICS S A")</f>
        <v>PIEDRAHITA PEREZ MARIANA</v>
      </c>
      <c r="S8705" s="25">
        <f>+VLOOKUP(E8705, TC!A:D, 2, FALSE())</f>
        <v>4096.4399999999996</v>
      </c>
      <c r="T8705" t="str">
        <f t="shared" si="679"/>
        <v>EUR</v>
      </c>
    </row>
    <row r="8706" spans="1:20" ht="18.75" hidden="1" customHeight="1" x14ac:dyDescent="0.25">
      <c r="A8706" t="s">
        <v>3127</v>
      </c>
      <c r="B8706" t="s">
        <v>5</v>
      </c>
      <c r="C8706" t="s">
        <v>1970</v>
      </c>
      <c r="D8706" s="24">
        <v>2411</v>
      </c>
      <c r="E8706" t="s">
        <v>1761</v>
      </c>
      <c r="F8706" t="s">
        <v>1924</v>
      </c>
      <c r="G8706" t="s">
        <v>108</v>
      </c>
      <c r="I8706" t="s">
        <v>1896</v>
      </c>
      <c r="J8706" t="s">
        <v>1962</v>
      </c>
      <c r="K8706" t="s">
        <v>71</v>
      </c>
      <c r="L8706" s="24">
        <v>-377.74</v>
      </c>
      <c r="M8706" s="25">
        <f>+VLOOKUP(E8706, TC!A:D, 4, FALSE())</f>
        <v>1.1526999980470849</v>
      </c>
      <c r="N8706" s="24">
        <f t="shared" ref="N8706:N8769" si="680">+IF(F8706="EUR", (M8706*L8706), IF(I8706="JUAN MATAS SAS", (L8706/S8706), L8706))</f>
        <v>-435.42089726230586</v>
      </c>
      <c r="O8706" t="str">
        <f t="shared" ref="O8706:O8769" si="681">+IF(C8706="CFE", "FACTURA", IF(ISERROR(SEARCH("ANULA", H8706))=FALSE(), "ANULACIÓN FE", IF(ISERROR(SEARCH("CANCELLATION", H8706))=FALSE(), "ANULACIÓN FE", "NOTAS")))</f>
        <v>NOTAS</v>
      </c>
      <c r="P8706" t="str">
        <f t="shared" ref="P8706:P8769" si="682">+LEFT(E8706, 4)</f>
        <v>2025</v>
      </c>
      <c r="Q8706" t="str">
        <f t="shared" ref="Q8706:Q8769" si="683">+MID(E8706, 5, 2)</f>
        <v>06</v>
      </c>
      <c r="R8706" t="str">
        <f>+IFERROR(VLOOKUP(I8706, Listado!A:B, 2, FALSE()), "COMERCIALIZADORA INTERNACIONAL CARIBBEAN EXOTICS S A")</f>
        <v>PIEDRAHITA PEREZ MARIANA</v>
      </c>
      <c r="S8706" s="25">
        <f>+VLOOKUP(E8706, TC!A:D, 2, FALSE())</f>
        <v>4096.4399999999996</v>
      </c>
      <c r="T8706" t="str">
        <f t="shared" ref="T8706:T8769" si="684">+IF(I8706="JUAN MATAS SAS", "USD", F8706)</f>
        <v>EUR</v>
      </c>
    </row>
    <row r="8707" spans="1:20" ht="18.75" hidden="1" customHeight="1" x14ac:dyDescent="0.25">
      <c r="A8707" t="s">
        <v>3127</v>
      </c>
      <c r="B8707" t="s">
        <v>5</v>
      </c>
      <c r="C8707" t="s">
        <v>1970</v>
      </c>
      <c r="D8707" s="24">
        <v>2411</v>
      </c>
      <c r="E8707" t="s">
        <v>1761</v>
      </c>
      <c r="F8707" t="s">
        <v>1924</v>
      </c>
      <c r="G8707" t="s">
        <v>108</v>
      </c>
      <c r="I8707" t="s">
        <v>1896</v>
      </c>
      <c r="J8707" t="s">
        <v>1962</v>
      </c>
      <c r="K8707" t="s">
        <v>71</v>
      </c>
      <c r="L8707" s="24">
        <v>-120.19</v>
      </c>
      <c r="M8707" s="25">
        <f>+VLOOKUP(E8707, TC!A:D, 4, FALSE())</f>
        <v>1.1526999980470849</v>
      </c>
      <c r="N8707" s="24">
        <f t="shared" si="680"/>
        <v>-138.54301276527914</v>
      </c>
      <c r="O8707" t="str">
        <f t="shared" si="681"/>
        <v>NOTAS</v>
      </c>
      <c r="P8707" t="str">
        <f t="shared" si="682"/>
        <v>2025</v>
      </c>
      <c r="Q8707" t="str">
        <f t="shared" si="683"/>
        <v>06</v>
      </c>
      <c r="R8707" t="str">
        <f>+IFERROR(VLOOKUP(I8707, Listado!A:B, 2, FALSE()), "COMERCIALIZADORA INTERNACIONAL CARIBBEAN EXOTICS S A")</f>
        <v>PIEDRAHITA PEREZ MARIANA</v>
      </c>
      <c r="S8707" s="25">
        <f>+VLOOKUP(E8707, TC!A:D, 2, FALSE())</f>
        <v>4096.4399999999996</v>
      </c>
      <c r="T8707" t="str">
        <f t="shared" si="684"/>
        <v>EUR</v>
      </c>
    </row>
    <row r="8708" spans="1:20" ht="18.75" hidden="1" customHeight="1" x14ac:dyDescent="0.25">
      <c r="A8708" t="s">
        <v>3127</v>
      </c>
      <c r="B8708" t="s">
        <v>5</v>
      </c>
      <c r="C8708" t="s">
        <v>1970</v>
      </c>
      <c r="D8708" s="24">
        <v>2411</v>
      </c>
      <c r="E8708" t="s">
        <v>1761</v>
      </c>
      <c r="F8708" t="s">
        <v>1924</v>
      </c>
      <c r="G8708" t="s">
        <v>108</v>
      </c>
      <c r="I8708" t="s">
        <v>1896</v>
      </c>
      <c r="J8708" t="s">
        <v>1962</v>
      </c>
      <c r="K8708" t="s">
        <v>71</v>
      </c>
      <c r="L8708" s="24">
        <v>-68.680000000000007</v>
      </c>
      <c r="M8708" s="25">
        <f>+VLOOKUP(E8708, TC!A:D, 4, FALSE())</f>
        <v>1.1526999980470849</v>
      </c>
      <c r="N8708" s="24">
        <f t="shared" si="680"/>
        <v>-79.167435865873799</v>
      </c>
      <c r="O8708" t="str">
        <f t="shared" si="681"/>
        <v>NOTAS</v>
      </c>
      <c r="P8708" t="str">
        <f t="shared" si="682"/>
        <v>2025</v>
      </c>
      <c r="Q8708" t="str">
        <f t="shared" si="683"/>
        <v>06</v>
      </c>
      <c r="R8708" t="str">
        <f>+IFERROR(VLOOKUP(I8708, Listado!A:B, 2, FALSE()), "COMERCIALIZADORA INTERNACIONAL CARIBBEAN EXOTICS S A")</f>
        <v>PIEDRAHITA PEREZ MARIANA</v>
      </c>
      <c r="S8708" s="25">
        <f>+VLOOKUP(E8708, TC!A:D, 2, FALSE())</f>
        <v>4096.4399999999996</v>
      </c>
      <c r="T8708" t="str">
        <f t="shared" si="684"/>
        <v>EUR</v>
      </c>
    </row>
    <row r="8709" spans="1:20" ht="18.75" hidden="1" customHeight="1" x14ac:dyDescent="0.25">
      <c r="A8709" t="s">
        <v>3127</v>
      </c>
      <c r="B8709" t="s">
        <v>5</v>
      </c>
      <c r="C8709" t="s">
        <v>1970</v>
      </c>
      <c r="D8709" s="24">
        <v>2411</v>
      </c>
      <c r="E8709" t="s">
        <v>1761</v>
      </c>
      <c r="F8709" t="s">
        <v>1924</v>
      </c>
      <c r="G8709" t="s">
        <v>108</v>
      </c>
      <c r="I8709" t="s">
        <v>1896</v>
      </c>
      <c r="J8709" t="s">
        <v>1962</v>
      </c>
      <c r="K8709" t="s">
        <v>71</v>
      </c>
      <c r="L8709" s="24">
        <v>-206.04</v>
      </c>
      <c r="M8709" s="25">
        <f>+VLOOKUP(E8709, TC!A:D, 4, FALSE())</f>
        <v>1.1526999980470849</v>
      </c>
      <c r="N8709" s="24">
        <f t="shared" si="680"/>
        <v>-237.50230759762135</v>
      </c>
      <c r="O8709" t="str">
        <f t="shared" si="681"/>
        <v>NOTAS</v>
      </c>
      <c r="P8709" t="str">
        <f t="shared" si="682"/>
        <v>2025</v>
      </c>
      <c r="Q8709" t="str">
        <f t="shared" si="683"/>
        <v>06</v>
      </c>
      <c r="R8709" t="str">
        <f>+IFERROR(VLOOKUP(I8709, Listado!A:B, 2, FALSE()), "COMERCIALIZADORA INTERNACIONAL CARIBBEAN EXOTICS S A")</f>
        <v>PIEDRAHITA PEREZ MARIANA</v>
      </c>
      <c r="S8709" s="25">
        <f>+VLOOKUP(E8709, TC!A:D, 2, FALSE())</f>
        <v>4096.4399999999996</v>
      </c>
      <c r="T8709" t="str">
        <f t="shared" si="684"/>
        <v>EUR</v>
      </c>
    </row>
    <row r="8710" spans="1:20" ht="18.75" hidden="1" customHeight="1" x14ac:dyDescent="0.25">
      <c r="A8710" t="s">
        <v>3127</v>
      </c>
      <c r="B8710" t="s">
        <v>5</v>
      </c>
      <c r="C8710" t="s">
        <v>1970</v>
      </c>
      <c r="D8710" s="24">
        <v>2411</v>
      </c>
      <c r="E8710" t="s">
        <v>1761</v>
      </c>
      <c r="F8710" t="s">
        <v>1924</v>
      </c>
      <c r="G8710" t="s">
        <v>108</v>
      </c>
      <c r="I8710" t="s">
        <v>1896</v>
      </c>
      <c r="J8710" t="s">
        <v>1962</v>
      </c>
      <c r="K8710" t="s">
        <v>71</v>
      </c>
      <c r="L8710" s="24">
        <v>-360.57</v>
      </c>
      <c r="M8710" s="25">
        <f>+VLOOKUP(E8710, TC!A:D, 4, FALSE())</f>
        <v>1.1526999980470849</v>
      </c>
      <c r="N8710" s="24">
        <f t="shared" si="680"/>
        <v>-415.6290382958374</v>
      </c>
      <c r="O8710" t="str">
        <f t="shared" si="681"/>
        <v>NOTAS</v>
      </c>
      <c r="P8710" t="str">
        <f t="shared" si="682"/>
        <v>2025</v>
      </c>
      <c r="Q8710" t="str">
        <f t="shared" si="683"/>
        <v>06</v>
      </c>
      <c r="R8710" t="str">
        <f>+IFERROR(VLOOKUP(I8710, Listado!A:B, 2, FALSE()), "COMERCIALIZADORA INTERNACIONAL CARIBBEAN EXOTICS S A")</f>
        <v>PIEDRAHITA PEREZ MARIANA</v>
      </c>
      <c r="S8710" s="25">
        <f>+VLOOKUP(E8710, TC!A:D, 2, FALSE())</f>
        <v>4096.4399999999996</v>
      </c>
      <c r="T8710" t="str">
        <f t="shared" si="684"/>
        <v>EUR</v>
      </c>
    </row>
    <row r="8711" spans="1:20" ht="18.75" hidden="1" customHeight="1" x14ac:dyDescent="0.25">
      <c r="A8711" t="s">
        <v>3127</v>
      </c>
      <c r="B8711" t="s">
        <v>5</v>
      </c>
      <c r="C8711" t="s">
        <v>1970</v>
      </c>
      <c r="D8711" s="24">
        <v>2411</v>
      </c>
      <c r="E8711" t="s">
        <v>1761</v>
      </c>
      <c r="F8711" t="s">
        <v>1924</v>
      </c>
      <c r="G8711" t="s">
        <v>108</v>
      </c>
      <c r="I8711" t="s">
        <v>1896</v>
      </c>
      <c r="J8711" t="s">
        <v>1962</v>
      </c>
      <c r="K8711" t="s">
        <v>71</v>
      </c>
      <c r="L8711" s="24">
        <v>-137.36000000000001</v>
      </c>
      <c r="M8711" s="25">
        <f>+VLOOKUP(E8711, TC!A:D, 4, FALSE())</f>
        <v>1.1526999980470849</v>
      </c>
      <c r="N8711" s="24">
        <f t="shared" si="680"/>
        <v>-158.3348717317476</v>
      </c>
      <c r="O8711" t="str">
        <f t="shared" si="681"/>
        <v>NOTAS</v>
      </c>
      <c r="P8711" t="str">
        <f t="shared" si="682"/>
        <v>2025</v>
      </c>
      <c r="Q8711" t="str">
        <f t="shared" si="683"/>
        <v>06</v>
      </c>
      <c r="R8711" t="str">
        <f>+IFERROR(VLOOKUP(I8711, Listado!A:B, 2, FALSE()), "COMERCIALIZADORA INTERNACIONAL CARIBBEAN EXOTICS S A")</f>
        <v>PIEDRAHITA PEREZ MARIANA</v>
      </c>
      <c r="S8711" s="25">
        <f>+VLOOKUP(E8711, TC!A:D, 2, FALSE())</f>
        <v>4096.4399999999996</v>
      </c>
      <c r="T8711" t="str">
        <f t="shared" si="684"/>
        <v>EUR</v>
      </c>
    </row>
    <row r="8712" spans="1:20" ht="18.75" hidden="1" customHeight="1" x14ac:dyDescent="0.25">
      <c r="A8712" t="s">
        <v>3127</v>
      </c>
      <c r="B8712" t="s">
        <v>5</v>
      </c>
      <c r="C8712" t="s">
        <v>1970</v>
      </c>
      <c r="D8712" s="24">
        <v>2411</v>
      </c>
      <c r="E8712" t="s">
        <v>1761</v>
      </c>
      <c r="F8712" t="s">
        <v>1924</v>
      </c>
      <c r="G8712" t="s">
        <v>108</v>
      </c>
      <c r="I8712" t="s">
        <v>1896</v>
      </c>
      <c r="J8712" t="s">
        <v>1962</v>
      </c>
      <c r="K8712" t="s">
        <v>71</v>
      </c>
      <c r="L8712" s="24">
        <v>-154.53</v>
      </c>
      <c r="M8712" s="25">
        <f>+VLOOKUP(E8712, TC!A:D, 4, FALSE())</f>
        <v>1.1526999980470849</v>
      </c>
      <c r="N8712" s="24">
        <f t="shared" si="680"/>
        <v>-178.12673069821602</v>
      </c>
      <c r="O8712" t="str">
        <f t="shared" si="681"/>
        <v>NOTAS</v>
      </c>
      <c r="P8712" t="str">
        <f t="shared" si="682"/>
        <v>2025</v>
      </c>
      <c r="Q8712" t="str">
        <f t="shared" si="683"/>
        <v>06</v>
      </c>
      <c r="R8712" t="str">
        <f>+IFERROR(VLOOKUP(I8712, Listado!A:B, 2, FALSE()), "COMERCIALIZADORA INTERNACIONAL CARIBBEAN EXOTICS S A")</f>
        <v>PIEDRAHITA PEREZ MARIANA</v>
      </c>
      <c r="S8712" s="25">
        <f>+VLOOKUP(E8712, TC!A:D, 2, FALSE())</f>
        <v>4096.4399999999996</v>
      </c>
      <c r="T8712" t="str">
        <f t="shared" si="684"/>
        <v>EUR</v>
      </c>
    </row>
    <row r="8713" spans="1:20" ht="18.75" hidden="1" customHeight="1" x14ac:dyDescent="0.25">
      <c r="A8713" t="s">
        <v>3127</v>
      </c>
      <c r="B8713" t="s">
        <v>5</v>
      </c>
      <c r="C8713" t="s">
        <v>1970</v>
      </c>
      <c r="D8713" s="24">
        <v>2411</v>
      </c>
      <c r="E8713" t="s">
        <v>1761</v>
      </c>
      <c r="F8713" t="s">
        <v>1924</v>
      </c>
      <c r="G8713" t="s">
        <v>108</v>
      </c>
      <c r="I8713" t="s">
        <v>1896</v>
      </c>
      <c r="J8713" t="s">
        <v>1962</v>
      </c>
      <c r="K8713" t="s">
        <v>71</v>
      </c>
      <c r="L8713" s="24">
        <v>-68.680000000000007</v>
      </c>
      <c r="M8713" s="25">
        <f>+VLOOKUP(E8713, TC!A:D, 4, FALSE())</f>
        <v>1.1526999980470849</v>
      </c>
      <c r="N8713" s="24">
        <f t="shared" si="680"/>
        <v>-79.167435865873799</v>
      </c>
      <c r="O8713" t="str">
        <f t="shared" si="681"/>
        <v>NOTAS</v>
      </c>
      <c r="P8713" t="str">
        <f t="shared" si="682"/>
        <v>2025</v>
      </c>
      <c r="Q8713" t="str">
        <f t="shared" si="683"/>
        <v>06</v>
      </c>
      <c r="R8713" t="str">
        <f>+IFERROR(VLOOKUP(I8713, Listado!A:B, 2, FALSE()), "COMERCIALIZADORA INTERNACIONAL CARIBBEAN EXOTICS S A")</f>
        <v>PIEDRAHITA PEREZ MARIANA</v>
      </c>
      <c r="S8713" s="25">
        <f>+VLOOKUP(E8713, TC!A:D, 2, FALSE())</f>
        <v>4096.4399999999996</v>
      </c>
      <c r="T8713" t="str">
        <f t="shared" si="684"/>
        <v>EUR</v>
      </c>
    </row>
    <row r="8714" spans="1:20" ht="18.75" hidden="1" customHeight="1" x14ac:dyDescent="0.25">
      <c r="A8714" t="s">
        <v>3127</v>
      </c>
      <c r="B8714" t="s">
        <v>5</v>
      </c>
      <c r="C8714" t="s">
        <v>1970</v>
      </c>
      <c r="D8714" s="24">
        <v>2411</v>
      </c>
      <c r="E8714" t="s">
        <v>1761</v>
      </c>
      <c r="F8714" t="s">
        <v>1924</v>
      </c>
      <c r="G8714" t="s">
        <v>108</v>
      </c>
      <c r="I8714" t="s">
        <v>1896</v>
      </c>
      <c r="J8714" t="s">
        <v>1962</v>
      </c>
      <c r="K8714" t="s">
        <v>71</v>
      </c>
      <c r="L8714" s="24">
        <v>-154.53</v>
      </c>
      <c r="M8714" s="25">
        <f>+VLOOKUP(E8714, TC!A:D, 4, FALSE())</f>
        <v>1.1526999980470849</v>
      </c>
      <c r="N8714" s="24">
        <f t="shared" si="680"/>
        <v>-178.12673069821602</v>
      </c>
      <c r="O8714" t="str">
        <f t="shared" si="681"/>
        <v>NOTAS</v>
      </c>
      <c r="P8714" t="str">
        <f t="shared" si="682"/>
        <v>2025</v>
      </c>
      <c r="Q8714" t="str">
        <f t="shared" si="683"/>
        <v>06</v>
      </c>
      <c r="R8714" t="str">
        <f>+IFERROR(VLOOKUP(I8714, Listado!A:B, 2, FALSE()), "COMERCIALIZADORA INTERNACIONAL CARIBBEAN EXOTICS S A")</f>
        <v>PIEDRAHITA PEREZ MARIANA</v>
      </c>
      <c r="S8714" s="25">
        <f>+VLOOKUP(E8714, TC!A:D, 2, FALSE())</f>
        <v>4096.4399999999996</v>
      </c>
      <c r="T8714" t="str">
        <f t="shared" si="684"/>
        <v>EUR</v>
      </c>
    </row>
    <row r="8715" spans="1:20" ht="18.75" hidden="1" customHeight="1" x14ac:dyDescent="0.25">
      <c r="A8715" t="s">
        <v>3127</v>
      </c>
      <c r="B8715" t="s">
        <v>5</v>
      </c>
      <c r="C8715" t="s">
        <v>1970</v>
      </c>
      <c r="D8715" s="24">
        <v>2411</v>
      </c>
      <c r="E8715" t="s">
        <v>1761</v>
      </c>
      <c r="F8715" t="s">
        <v>1924</v>
      </c>
      <c r="G8715" t="s">
        <v>108</v>
      </c>
      <c r="I8715" t="s">
        <v>1896</v>
      </c>
      <c r="J8715" t="s">
        <v>1962</v>
      </c>
      <c r="K8715" t="s">
        <v>71</v>
      </c>
      <c r="L8715" s="24">
        <v>-257.55</v>
      </c>
      <c r="M8715" s="25">
        <f>+VLOOKUP(E8715, TC!A:D, 4, FALSE())</f>
        <v>1.1526999980470849</v>
      </c>
      <c r="N8715" s="24">
        <f t="shared" si="680"/>
        <v>-296.87788449702674</v>
      </c>
      <c r="O8715" t="str">
        <f t="shared" si="681"/>
        <v>NOTAS</v>
      </c>
      <c r="P8715" t="str">
        <f t="shared" si="682"/>
        <v>2025</v>
      </c>
      <c r="Q8715" t="str">
        <f t="shared" si="683"/>
        <v>06</v>
      </c>
      <c r="R8715" t="str">
        <f>+IFERROR(VLOOKUP(I8715, Listado!A:B, 2, FALSE()), "COMERCIALIZADORA INTERNACIONAL CARIBBEAN EXOTICS S A")</f>
        <v>PIEDRAHITA PEREZ MARIANA</v>
      </c>
      <c r="S8715" s="25">
        <f>+VLOOKUP(E8715, TC!A:D, 2, FALSE())</f>
        <v>4096.4399999999996</v>
      </c>
      <c r="T8715" t="str">
        <f t="shared" si="684"/>
        <v>EUR</v>
      </c>
    </row>
    <row r="8716" spans="1:20" ht="18.75" hidden="1" customHeight="1" x14ac:dyDescent="0.25">
      <c r="A8716" t="s">
        <v>3127</v>
      </c>
      <c r="B8716" t="s">
        <v>5</v>
      </c>
      <c r="C8716" t="s">
        <v>1970</v>
      </c>
      <c r="D8716" s="24">
        <v>2411</v>
      </c>
      <c r="E8716" t="s">
        <v>1761</v>
      </c>
      <c r="F8716" t="s">
        <v>1924</v>
      </c>
      <c r="G8716" t="s">
        <v>108</v>
      </c>
      <c r="I8716" t="s">
        <v>1896</v>
      </c>
      <c r="J8716" t="s">
        <v>1962</v>
      </c>
      <c r="K8716" t="s">
        <v>1959</v>
      </c>
      <c r="L8716" s="24">
        <v>-335</v>
      </c>
      <c r="M8716" s="25">
        <f>+VLOOKUP(E8716, TC!A:D, 4, FALSE())</f>
        <v>1.1526999980470849</v>
      </c>
      <c r="N8716" s="24">
        <f t="shared" si="680"/>
        <v>-386.15449934577344</v>
      </c>
      <c r="O8716" t="str">
        <f t="shared" si="681"/>
        <v>NOTAS</v>
      </c>
      <c r="P8716" t="str">
        <f t="shared" si="682"/>
        <v>2025</v>
      </c>
      <c r="Q8716" t="str">
        <f t="shared" si="683"/>
        <v>06</v>
      </c>
      <c r="R8716" t="str">
        <f>+IFERROR(VLOOKUP(I8716, Listado!A:B, 2, FALSE()), "COMERCIALIZADORA INTERNACIONAL CARIBBEAN EXOTICS S A")</f>
        <v>PIEDRAHITA PEREZ MARIANA</v>
      </c>
      <c r="S8716" s="25">
        <f>+VLOOKUP(E8716, TC!A:D, 2, FALSE())</f>
        <v>4096.4399999999996</v>
      </c>
      <c r="T8716" t="str">
        <f t="shared" si="684"/>
        <v>EUR</v>
      </c>
    </row>
    <row r="8717" spans="1:20" ht="18.75" hidden="1" customHeight="1" x14ac:dyDescent="0.25">
      <c r="A8717" t="s">
        <v>3127</v>
      </c>
      <c r="B8717" t="s">
        <v>5</v>
      </c>
      <c r="C8717" t="s">
        <v>1970</v>
      </c>
      <c r="D8717" s="24">
        <v>2411</v>
      </c>
      <c r="E8717" t="s">
        <v>1761</v>
      </c>
      <c r="F8717" t="s">
        <v>1924</v>
      </c>
      <c r="G8717" t="s">
        <v>108</v>
      </c>
      <c r="I8717" t="s">
        <v>1896</v>
      </c>
      <c r="J8717" t="s">
        <v>1962</v>
      </c>
      <c r="K8717" t="s">
        <v>1960</v>
      </c>
      <c r="L8717" s="24">
        <v>-4.5999999999999996</v>
      </c>
      <c r="M8717" s="25">
        <f>+VLOOKUP(E8717, TC!A:D, 4, FALSE())</f>
        <v>1.1526999980470849</v>
      </c>
      <c r="N8717" s="24">
        <f t="shared" si="680"/>
        <v>-5.3024199910165901</v>
      </c>
      <c r="O8717" t="str">
        <f t="shared" si="681"/>
        <v>NOTAS</v>
      </c>
      <c r="P8717" t="str">
        <f t="shared" si="682"/>
        <v>2025</v>
      </c>
      <c r="Q8717" t="str">
        <f t="shared" si="683"/>
        <v>06</v>
      </c>
      <c r="R8717" t="str">
        <f>+IFERROR(VLOOKUP(I8717, Listado!A:B, 2, FALSE()), "COMERCIALIZADORA INTERNACIONAL CARIBBEAN EXOTICS S A")</f>
        <v>PIEDRAHITA PEREZ MARIANA</v>
      </c>
      <c r="S8717" s="25">
        <f>+VLOOKUP(E8717, TC!A:D, 2, FALSE())</f>
        <v>4096.4399999999996</v>
      </c>
      <c r="T8717" t="str">
        <f t="shared" si="684"/>
        <v>EUR</v>
      </c>
    </row>
    <row r="8718" spans="1:20" ht="18.75" hidden="1" customHeight="1" x14ac:dyDescent="0.25">
      <c r="A8718" t="s">
        <v>3127</v>
      </c>
      <c r="B8718" t="s">
        <v>5</v>
      </c>
      <c r="C8718" t="s">
        <v>1913</v>
      </c>
      <c r="D8718" s="24">
        <v>12215</v>
      </c>
      <c r="E8718" t="s">
        <v>1761</v>
      </c>
      <c r="F8718" t="s">
        <v>1924</v>
      </c>
      <c r="G8718" t="s">
        <v>108</v>
      </c>
      <c r="H8718" t="s">
        <v>3230</v>
      </c>
      <c r="I8718" t="s">
        <v>1873</v>
      </c>
      <c r="J8718" t="s">
        <v>1962</v>
      </c>
      <c r="K8718" t="s">
        <v>71</v>
      </c>
      <c r="L8718" s="24">
        <v>355.9402</v>
      </c>
      <c r="M8718" s="25">
        <f>+VLOOKUP(E8718, TC!A:D, 4, FALSE())</f>
        <v>1.1526999980470849</v>
      </c>
      <c r="N8718" s="24">
        <f t="shared" si="680"/>
        <v>410.29226784487901</v>
      </c>
      <c r="O8718" t="str">
        <f t="shared" si="681"/>
        <v>FACTURA</v>
      </c>
      <c r="P8718" t="str">
        <f t="shared" si="682"/>
        <v>2025</v>
      </c>
      <c r="Q8718" t="str">
        <f t="shared" si="683"/>
        <v>06</v>
      </c>
      <c r="R8718" t="str">
        <f>+IFERROR(VLOOKUP(I8718, Listado!A:B, 2, FALSE()), "COMERCIALIZADORA INTERNACIONAL CARIBBEAN EXOTICS S A")</f>
        <v>PIEDRAHITA PEREZ MARIANA</v>
      </c>
      <c r="S8718" s="25">
        <f>+VLOOKUP(E8718, TC!A:D, 2, FALSE())</f>
        <v>4096.4399999999996</v>
      </c>
      <c r="T8718" t="str">
        <f t="shared" si="684"/>
        <v>EUR</v>
      </c>
    </row>
    <row r="8719" spans="1:20" ht="18.75" hidden="1" customHeight="1" x14ac:dyDescent="0.25">
      <c r="A8719" t="s">
        <v>3127</v>
      </c>
      <c r="B8719" t="s">
        <v>5</v>
      </c>
      <c r="C8719" t="s">
        <v>1913</v>
      </c>
      <c r="D8719" s="24">
        <v>12215</v>
      </c>
      <c r="E8719" t="s">
        <v>1761</v>
      </c>
      <c r="F8719" t="s">
        <v>1924</v>
      </c>
      <c r="G8719" t="s">
        <v>108</v>
      </c>
      <c r="H8719" t="s">
        <v>3230</v>
      </c>
      <c r="I8719" t="s">
        <v>1873</v>
      </c>
      <c r="J8719" t="s">
        <v>1962</v>
      </c>
      <c r="K8719" t="s">
        <v>71</v>
      </c>
      <c r="L8719" s="24">
        <v>64.716399999999993</v>
      </c>
      <c r="M8719" s="25">
        <f>+VLOOKUP(E8719, TC!A:D, 4, FALSE())</f>
        <v>1.1526999980470849</v>
      </c>
      <c r="N8719" s="24">
        <f t="shared" si="680"/>
        <v>74.598594153614357</v>
      </c>
      <c r="O8719" t="str">
        <f t="shared" si="681"/>
        <v>FACTURA</v>
      </c>
      <c r="P8719" t="str">
        <f t="shared" si="682"/>
        <v>2025</v>
      </c>
      <c r="Q8719" t="str">
        <f t="shared" si="683"/>
        <v>06</v>
      </c>
      <c r="R8719" t="str">
        <f>+IFERROR(VLOOKUP(I8719, Listado!A:B, 2, FALSE()), "COMERCIALIZADORA INTERNACIONAL CARIBBEAN EXOTICS S A")</f>
        <v>PIEDRAHITA PEREZ MARIANA</v>
      </c>
      <c r="S8719" s="25">
        <f>+VLOOKUP(E8719, TC!A:D, 2, FALSE())</f>
        <v>4096.4399999999996</v>
      </c>
      <c r="T8719" t="str">
        <f t="shared" si="684"/>
        <v>EUR</v>
      </c>
    </row>
    <row r="8720" spans="1:20" ht="18.75" hidden="1" customHeight="1" x14ac:dyDescent="0.25">
      <c r="A8720" t="s">
        <v>3127</v>
      </c>
      <c r="B8720" t="s">
        <v>5</v>
      </c>
      <c r="C8720" t="s">
        <v>1913</v>
      </c>
      <c r="D8720" s="24">
        <v>12215</v>
      </c>
      <c r="E8720" t="s">
        <v>1761</v>
      </c>
      <c r="F8720" t="s">
        <v>1924</v>
      </c>
      <c r="G8720" t="s">
        <v>108</v>
      </c>
      <c r="H8720" t="s">
        <v>3230</v>
      </c>
      <c r="I8720" t="s">
        <v>1873</v>
      </c>
      <c r="J8720" t="s">
        <v>1962</v>
      </c>
      <c r="K8720" t="s">
        <v>71</v>
      </c>
      <c r="L8720" s="24">
        <v>64.716399999999993</v>
      </c>
      <c r="M8720" s="25">
        <f>+VLOOKUP(E8720, TC!A:D, 4, FALSE())</f>
        <v>1.1526999980470849</v>
      </c>
      <c r="N8720" s="24">
        <f t="shared" si="680"/>
        <v>74.598594153614357</v>
      </c>
      <c r="O8720" t="str">
        <f t="shared" si="681"/>
        <v>FACTURA</v>
      </c>
      <c r="P8720" t="str">
        <f t="shared" si="682"/>
        <v>2025</v>
      </c>
      <c r="Q8720" t="str">
        <f t="shared" si="683"/>
        <v>06</v>
      </c>
      <c r="R8720" t="str">
        <f>+IFERROR(VLOOKUP(I8720, Listado!A:B, 2, FALSE()), "COMERCIALIZADORA INTERNACIONAL CARIBBEAN EXOTICS S A")</f>
        <v>PIEDRAHITA PEREZ MARIANA</v>
      </c>
      <c r="S8720" s="25">
        <f>+VLOOKUP(E8720, TC!A:D, 2, FALSE())</f>
        <v>4096.4399999999996</v>
      </c>
      <c r="T8720" t="str">
        <f t="shared" si="684"/>
        <v>EUR</v>
      </c>
    </row>
    <row r="8721" spans="1:20" ht="18.75" hidden="1" customHeight="1" x14ac:dyDescent="0.25">
      <c r="A8721" t="s">
        <v>3127</v>
      </c>
      <c r="B8721" t="s">
        <v>5</v>
      </c>
      <c r="C8721" t="s">
        <v>1913</v>
      </c>
      <c r="D8721" s="24">
        <v>12215</v>
      </c>
      <c r="E8721" t="s">
        <v>1761</v>
      </c>
      <c r="F8721" t="s">
        <v>1924</v>
      </c>
      <c r="G8721" t="s">
        <v>108</v>
      </c>
      <c r="H8721" t="s">
        <v>3230</v>
      </c>
      <c r="I8721" t="s">
        <v>1873</v>
      </c>
      <c r="J8721" t="s">
        <v>1962</v>
      </c>
      <c r="K8721" t="s">
        <v>71</v>
      </c>
      <c r="L8721" s="24">
        <v>145.61189999999999</v>
      </c>
      <c r="M8721" s="25">
        <f>+VLOOKUP(E8721, TC!A:D, 4, FALSE())</f>
        <v>1.1526999980470849</v>
      </c>
      <c r="N8721" s="24">
        <f t="shared" si="680"/>
        <v>167.84683684563231</v>
      </c>
      <c r="O8721" t="str">
        <f t="shared" si="681"/>
        <v>FACTURA</v>
      </c>
      <c r="P8721" t="str">
        <f t="shared" si="682"/>
        <v>2025</v>
      </c>
      <c r="Q8721" t="str">
        <f t="shared" si="683"/>
        <v>06</v>
      </c>
      <c r="R8721" t="str">
        <f>+IFERROR(VLOOKUP(I8721, Listado!A:B, 2, FALSE()), "COMERCIALIZADORA INTERNACIONAL CARIBBEAN EXOTICS S A")</f>
        <v>PIEDRAHITA PEREZ MARIANA</v>
      </c>
      <c r="S8721" s="25">
        <f>+VLOOKUP(E8721, TC!A:D, 2, FALSE())</f>
        <v>4096.4399999999996</v>
      </c>
      <c r="T8721" t="str">
        <f t="shared" si="684"/>
        <v>EUR</v>
      </c>
    </row>
    <row r="8722" spans="1:20" ht="18.75" hidden="1" customHeight="1" x14ac:dyDescent="0.25">
      <c r="A8722" t="s">
        <v>3127</v>
      </c>
      <c r="B8722" t="s">
        <v>5</v>
      </c>
      <c r="C8722" t="s">
        <v>1913</v>
      </c>
      <c r="D8722" s="24">
        <v>12215</v>
      </c>
      <c r="E8722" t="s">
        <v>1761</v>
      </c>
      <c r="F8722" t="s">
        <v>1924</v>
      </c>
      <c r="G8722" t="s">
        <v>108</v>
      </c>
      <c r="H8722" t="s">
        <v>3230</v>
      </c>
      <c r="I8722" t="s">
        <v>1873</v>
      </c>
      <c r="J8722" t="s">
        <v>1962</v>
      </c>
      <c r="K8722" t="s">
        <v>71</v>
      </c>
      <c r="L8722" s="24">
        <v>113.25369999999999</v>
      </c>
      <c r="M8722" s="25">
        <f>+VLOOKUP(E8722, TC!A:D, 4, FALSE())</f>
        <v>1.1526999980470849</v>
      </c>
      <c r="N8722" s="24">
        <f t="shared" si="680"/>
        <v>130.54753976882515</v>
      </c>
      <c r="O8722" t="str">
        <f t="shared" si="681"/>
        <v>FACTURA</v>
      </c>
      <c r="P8722" t="str">
        <f t="shared" si="682"/>
        <v>2025</v>
      </c>
      <c r="Q8722" t="str">
        <f t="shared" si="683"/>
        <v>06</v>
      </c>
      <c r="R8722" t="str">
        <f>+IFERROR(VLOOKUP(I8722, Listado!A:B, 2, FALSE()), "COMERCIALIZADORA INTERNACIONAL CARIBBEAN EXOTICS S A")</f>
        <v>PIEDRAHITA PEREZ MARIANA</v>
      </c>
      <c r="S8722" s="25">
        <f>+VLOOKUP(E8722, TC!A:D, 2, FALSE())</f>
        <v>4096.4399999999996</v>
      </c>
      <c r="T8722" t="str">
        <f t="shared" si="684"/>
        <v>EUR</v>
      </c>
    </row>
    <row r="8723" spans="1:20" ht="18.75" hidden="1" customHeight="1" x14ac:dyDescent="0.25">
      <c r="A8723" t="s">
        <v>3127</v>
      </c>
      <c r="B8723" t="s">
        <v>5</v>
      </c>
      <c r="C8723" t="s">
        <v>1913</v>
      </c>
      <c r="D8723" s="24">
        <v>12215</v>
      </c>
      <c r="E8723" t="s">
        <v>1761</v>
      </c>
      <c r="F8723" t="s">
        <v>1924</v>
      </c>
      <c r="G8723" t="s">
        <v>108</v>
      </c>
      <c r="H8723" t="s">
        <v>3230</v>
      </c>
      <c r="I8723" t="s">
        <v>1873</v>
      </c>
      <c r="J8723" t="s">
        <v>1962</v>
      </c>
      <c r="K8723" t="s">
        <v>71</v>
      </c>
      <c r="L8723" s="24">
        <v>113.25369999999999</v>
      </c>
      <c r="M8723" s="25">
        <f>+VLOOKUP(E8723, TC!A:D, 4, FALSE())</f>
        <v>1.1526999980470849</v>
      </c>
      <c r="N8723" s="24">
        <f t="shared" si="680"/>
        <v>130.54753976882515</v>
      </c>
      <c r="O8723" t="str">
        <f t="shared" si="681"/>
        <v>FACTURA</v>
      </c>
      <c r="P8723" t="str">
        <f t="shared" si="682"/>
        <v>2025</v>
      </c>
      <c r="Q8723" t="str">
        <f t="shared" si="683"/>
        <v>06</v>
      </c>
      <c r="R8723" t="str">
        <f>+IFERROR(VLOOKUP(I8723, Listado!A:B, 2, FALSE()), "COMERCIALIZADORA INTERNACIONAL CARIBBEAN EXOTICS S A")</f>
        <v>PIEDRAHITA PEREZ MARIANA</v>
      </c>
      <c r="S8723" s="25">
        <f>+VLOOKUP(E8723, TC!A:D, 2, FALSE())</f>
        <v>4096.4399999999996</v>
      </c>
      <c r="T8723" t="str">
        <f t="shared" si="684"/>
        <v>EUR</v>
      </c>
    </row>
    <row r="8724" spans="1:20" ht="18.75" hidden="1" customHeight="1" x14ac:dyDescent="0.25">
      <c r="A8724" t="s">
        <v>3127</v>
      </c>
      <c r="B8724" t="s">
        <v>5</v>
      </c>
      <c r="C8724" t="s">
        <v>1913</v>
      </c>
      <c r="D8724" s="24">
        <v>12215</v>
      </c>
      <c r="E8724" t="s">
        <v>1761</v>
      </c>
      <c r="F8724" t="s">
        <v>1924</v>
      </c>
      <c r="G8724" t="s">
        <v>108</v>
      </c>
      <c r="H8724" t="s">
        <v>3230</v>
      </c>
      <c r="I8724" t="s">
        <v>1873</v>
      </c>
      <c r="J8724" t="s">
        <v>1962</v>
      </c>
      <c r="K8724" t="s">
        <v>71</v>
      </c>
      <c r="L8724" s="24">
        <v>194.14920000000001</v>
      </c>
      <c r="M8724" s="25">
        <f>+VLOOKUP(E8724, TC!A:D, 4, FALSE())</f>
        <v>1.1526999980470849</v>
      </c>
      <c r="N8724" s="24">
        <f t="shared" si="680"/>
        <v>223.7957824608431</v>
      </c>
      <c r="O8724" t="str">
        <f t="shared" si="681"/>
        <v>FACTURA</v>
      </c>
      <c r="P8724" t="str">
        <f t="shared" si="682"/>
        <v>2025</v>
      </c>
      <c r="Q8724" t="str">
        <f t="shared" si="683"/>
        <v>06</v>
      </c>
      <c r="R8724" t="str">
        <f>+IFERROR(VLOOKUP(I8724, Listado!A:B, 2, FALSE()), "COMERCIALIZADORA INTERNACIONAL CARIBBEAN EXOTICS S A")</f>
        <v>PIEDRAHITA PEREZ MARIANA</v>
      </c>
      <c r="S8724" s="25">
        <f>+VLOOKUP(E8724, TC!A:D, 2, FALSE())</f>
        <v>4096.4399999999996</v>
      </c>
      <c r="T8724" t="str">
        <f t="shared" si="684"/>
        <v>EUR</v>
      </c>
    </row>
    <row r="8725" spans="1:20" ht="18.75" hidden="1" customHeight="1" x14ac:dyDescent="0.25">
      <c r="A8725" t="s">
        <v>3127</v>
      </c>
      <c r="B8725" t="s">
        <v>5</v>
      </c>
      <c r="C8725" t="s">
        <v>1913</v>
      </c>
      <c r="D8725" s="24">
        <v>12215</v>
      </c>
      <c r="E8725" t="s">
        <v>1761</v>
      </c>
      <c r="F8725" t="s">
        <v>1924</v>
      </c>
      <c r="G8725" t="s">
        <v>108</v>
      </c>
      <c r="H8725" t="s">
        <v>3230</v>
      </c>
      <c r="I8725" t="s">
        <v>1873</v>
      </c>
      <c r="J8725" t="s">
        <v>1962</v>
      </c>
      <c r="K8725" t="s">
        <v>71</v>
      </c>
      <c r="L8725" s="24">
        <v>339.7611</v>
      </c>
      <c r="M8725" s="25">
        <f>+VLOOKUP(E8725, TC!A:D, 4, FALSE())</f>
        <v>1.1526999980470849</v>
      </c>
      <c r="N8725" s="24">
        <f t="shared" si="680"/>
        <v>391.64261930647541</v>
      </c>
      <c r="O8725" t="str">
        <f t="shared" si="681"/>
        <v>FACTURA</v>
      </c>
      <c r="P8725" t="str">
        <f t="shared" si="682"/>
        <v>2025</v>
      </c>
      <c r="Q8725" t="str">
        <f t="shared" si="683"/>
        <v>06</v>
      </c>
      <c r="R8725" t="str">
        <f>+IFERROR(VLOOKUP(I8725, Listado!A:B, 2, FALSE()), "COMERCIALIZADORA INTERNACIONAL CARIBBEAN EXOTICS S A")</f>
        <v>PIEDRAHITA PEREZ MARIANA</v>
      </c>
      <c r="S8725" s="25">
        <f>+VLOOKUP(E8725, TC!A:D, 2, FALSE())</f>
        <v>4096.4399999999996</v>
      </c>
      <c r="T8725" t="str">
        <f t="shared" si="684"/>
        <v>EUR</v>
      </c>
    </row>
    <row r="8726" spans="1:20" ht="18.75" hidden="1" customHeight="1" x14ac:dyDescent="0.25">
      <c r="A8726" t="s">
        <v>3127</v>
      </c>
      <c r="B8726" t="s">
        <v>5</v>
      </c>
      <c r="C8726" t="s">
        <v>1913</v>
      </c>
      <c r="D8726" s="24">
        <v>12215</v>
      </c>
      <c r="E8726" t="s">
        <v>1761</v>
      </c>
      <c r="F8726" t="s">
        <v>1924</v>
      </c>
      <c r="G8726" t="s">
        <v>108</v>
      </c>
      <c r="H8726" t="s">
        <v>3230</v>
      </c>
      <c r="I8726" t="s">
        <v>1873</v>
      </c>
      <c r="J8726" t="s">
        <v>1962</v>
      </c>
      <c r="K8726" t="s">
        <v>71</v>
      </c>
      <c r="L8726" s="24">
        <v>129.43279999999999</v>
      </c>
      <c r="M8726" s="25">
        <f>+VLOOKUP(E8726, TC!A:D, 4, FALSE())</f>
        <v>1.1526999980470849</v>
      </c>
      <c r="N8726" s="24">
        <f t="shared" si="680"/>
        <v>149.19718830722871</v>
      </c>
      <c r="O8726" t="str">
        <f t="shared" si="681"/>
        <v>FACTURA</v>
      </c>
      <c r="P8726" t="str">
        <f t="shared" si="682"/>
        <v>2025</v>
      </c>
      <c r="Q8726" t="str">
        <f t="shared" si="683"/>
        <v>06</v>
      </c>
      <c r="R8726" t="str">
        <f>+IFERROR(VLOOKUP(I8726, Listado!A:B, 2, FALSE()), "COMERCIALIZADORA INTERNACIONAL CARIBBEAN EXOTICS S A")</f>
        <v>PIEDRAHITA PEREZ MARIANA</v>
      </c>
      <c r="S8726" s="25">
        <f>+VLOOKUP(E8726, TC!A:D, 2, FALSE())</f>
        <v>4096.4399999999996</v>
      </c>
      <c r="T8726" t="str">
        <f t="shared" si="684"/>
        <v>EUR</v>
      </c>
    </row>
    <row r="8727" spans="1:20" ht="18.75" hidden="1" customHeight="1" x14ac:dyDescent="0.25">
      <c r="A8727" t="s">
        <v>3127</v>
      </c>
      <c r="B8727" t="s">
        <v>5</v>
      </c>
      <c r="C8727" t="s">
        <v>1913</v>
      </c>
      <c r="D8727" s="24">
        <v>12215</v>
      </c>
      <c r="E8727" t="s">
        <v>1761</v>
      </c>
      <c r="F8727" t="s">
        <v>1924</v>
      </c>
      <c r="G8727" t="s">
        <v>108</v>
      </c>
      <c r="H8727" t="s">
        <v>3230</v>
      </c>
      <c r="I8727" t="s">
        <v>1873</v>
      </c>
      <c r="J8727" t="s">
        <v>1962</v>
      </c>
      <c r="K8727" t="s">
        <v>71</v>
      </c>
      <c r="L8727" s="24">
        <v>145.61189999999999</v>
      </c>
      <c r="M8727" s="25">
        <f>+VLOOKUP(E8727, TC!A:D, 4, FALSE())</f>
        <v>1.1526999980470849</v>
      </c>
      <c r="N8727" s="24">
        <f t="shared" si="680"/>
        <v>167.84683684563231</v>
      </c>
      <c r="O8727" t="str">
        <f t="shared" si="681"/>
        <v>FACTURA</v>
      </c>
      <c r="P8727" t="str">
        <f t="shared" si="682"/>
        <v>2025</v>
      </c>
      <c r="Q8727" t="str">
        <f t="shared" si="683"/>
        <v>06</v>
      </c>
      <c r="R8727" t="str">
        <f>+IFERROR(VLOOKUP(I8727, Listado!A:B, 2, FALSE()), "COMERCIALIZADORA INTERNACIONAL CARIBBEAN EXOTICS S A")</f>
        <v>PIEDRAHITA PEREZ MARIANA</v>
      </c>
      <c r="S8727" s="25">
        <f>+VLOOKUP(E8727, TC!A:D, 2, FALSE())</f>
        <v>4096.4399999999996</v>
      </c>
      <c r="T8727" t="str">
        <f t="shared" si="684"/>
        <v>EUR</v>
      </c>
    </row>
    <row r="8728" spans="1:20" ht="18.75" hidden="1" customHeight="1" x14ac:dyDescent="0.25">
      <c r="A8728" t="s">
        <v>3127</v>
      </c>
      <c r="B8728" t="s">
        <v>5</v>
      </c>
      <c r="C8728" t="s">
        <v>1913</v>
      </c>
      <c r="D8728" s="24">
        <v>12215</v>
      </c>
      <c r="E8728" t="s">
        <v>1761</v>
      </c>
      <c r="F8728" t="s">
        <v>1924</v>
      </c>
      <c r="G8728" t="s">
        <v>108</v>
      </c>
      <c r="H8728" t="s">
        <v>3230</v>
      </c>
      <c r="I8728" t="s">
        <v>1873</v>
      </c>
      <c r="J8728" t="s">
        <v>1962</v>
      </c>
      <c r="K8728" t="s">
        <v>71</v>
      </c>
      <c r="L8728" s="24">
        <v>32.358199999999997</v>
      </c>
      <c r="M8728" s="25">
        <f>+VLOOKUP(E8728, TC!A:D, 4, FALSE())</f>
        <v>1.1526999980470849</v>
      </c>
      <c r="N8728" s="24">
        <f t="shared" si="680"/>
        <v>37.299297076807179</v>
      </c>
      <c r="O8728" t="str">
        <f t="shared" si="681"/>
        <v>FACTURA</v>
      </c>
      <c r="P8728" t="str">
        <f t="shared" si="682"/>
        <v>2025</v>
      </c>
      <c r="Q8728" t="str">
        <f t="shared" si="683"/>
        <v>06</v>
      </c>
      <c r="R8728" t="str">
        <f>+IFERROR(VLOOKUP(I8728, Listado!A:B, 2, FALSE()), "COMERCIALIZADORA INTERNACIONAL CARIBBEAN EXOTICS S A")</f>
        <v>PIEDRAHITA PEREZ MARIANA</v>
      </c>
      <c r="S8728" s="25">
        <f>+VLOOKUP(E8728, TC!A:D, 2, FALSE())</f>
        <v>4096.4399999999996</v>
      </c>
      <c r="T8728" t="str">
        <f t="shared" si="684"/>
        <v>EUR</v>
      </c>
    </row>
    <row r="8729" spans="1:20" ht="18.75" hidden="1" customHeight="1" x14ac:dyDescent="0.25">
      <c r="A8729" t="s">
        <v>3127</v>
      </c>
      <c r="B8729" t="s">
        <v>5</v>
      </c>
      <c r="C8729" t="s">
        <v>1913</v>
      </c>
      <c r="D8729" s="24">
        <v>12215</v>
      </c>
      <c r="E8729" t="s">
        <v>1761</v>
      </c>
      <c r="F8729" t="s">
        <v>1924</v>
      </c>
      <c r="G8729" t="s">
        <v>108</v>
      </c>
      <c r="H8729" t="s">
        <v>3230</v>
      </c>
      <c r="I8729" t="s">
        <v>1873</v>
      </c>
      <c r="J8729" t="s">
        <v>1962</v>
      </c>
      <c r="K8729" t="s">
        <v>71</v>
      </c>
      <c r="L8729" s="24">
        <v>242.6865</v>
      </c>
      <c r="M8729" s="25">
        <f>+VLOOKUP(E8729, TC!A:D, 4, FALSE())</f>
        <v>1.1526999980470849</v>
      </c>
      <c r="N8729" s="24">
        <f t="shared" si="680"/>
        <v>279.74472807605389</v>
      </c>
      <c r="O8729" t="str">
        <f t="shared" si="681"/>
        <v>FACTURA</v>
      </c>
      <c r="P8729" t="str">
        <f t="shared" si="682"/>
        <v>2025</v>
      </c>
      <c r="Q8729" t="str">
        <f t="shared" si="683"/>
        <v>06</v>
      </c>
      <c r="R8729" t="str">
        <f>+IFERROR(VLOOKUP(I8729, Listado!A:B, 2, FALSE()), "COMERCIALIZADORA INTERNACIONAL CARIBBEAN EXOTICS S A")</f>
        <v>PIEDRAHITA PEREZ MARIANA</v>
      </c>
      <c r="S8729" s="25">
        <f>+VLOOKUP(E8729, TC!A:D, 2, FALSE())</f>
        <v>4096.4399999999996</v>
      </c>
      <c r="T8729" t="str">
        <f t="shared" si="684"/>
        <v>EUR</v>
      </c>
    </row>
    <row r="8730" spans="1:20" ht="18.75" hidden="1" customHeight="1" x14ac:dyDescent="0.25">
      <c r="A8730" t="s">
        <v>3127</v>
      </c>
      <c r="B8730" t="s">
        <v>5</v>
      </c>
      <c r="C8730" t="s">
        <v>1913</v>
      </c>
      <c r="D8730" s="24">
        <v>12215</v>
      </c>
      <c r="E8730" t="s">
        <v>1761</v>
      </c>
      <c r="F8730" t="s">
        <v>1924</v>
      </c>
      <c r="G8730" t="s">
        <v>108</v>
      </c>
      <c r="H8730" t="s">
        <v>3230</v>
      </c>
      <c r="I8730" t="s">
        <v>1873</v>
      </c>
      <c r="J8730" t="s">
        <v>1962</v>
      </c>
      <c r="K8730" t="s">
        <v>1959</v>
      </c>
      <c r="L8730" s="24">
        <v>335</v>
      </c>
      <c r="M8730" s="25">
        <f>+VLOOKUP(E8730, TC!A:D, 4, FALSE())</f>
        <v>1.1526999980470849</v>
      </c>
      <c r="N8730" s="24">
        <f t="shared" si="680"/>
        <v>386.15449934577344</v>
      </c>
      <c r="O8730" t="str">
        <f t="shared" si="681"/>
        <v>FACTURA</v>
      </c>
      <c r="P8730" t="str">
        <f t="shared" si="682"/>
        <v>2025</v>
      </c>
      <c r="Q8730" t="str">
        <f t="shared" si="683"/>
        <v>06</v>
      </c>
      <c r="R8730" t="str">
        <f>+IFERROR(VLOOKUP(I8730, Listado!A:B, 2, FALSE()), "COMERCIALIZADORA INTERNACIONAL CARIBBEAN EXOTICS S A")</f>
        <v>PIEDRAHITA PEREZ MARIANA</v>
      </c>
      <c r="S8730" s="25">
        <f>+VLOOKUP(E8730, TC!A:D, 2, FALSE())</f>
        <v>4096.4399999999996</v>
      </c>
      <c r="T8730" t="str">
        <f t="shared" si="684"/>
        <v>EUR</v>
      </c>
    </row>
    <row r="8731" spans="1:20" ht="18.75" hidden="1" customHeight="1" x14ac:dyDescent="0.25">
      <c r="A8731" t="s">
        <v>3127</v>
      </c>
      <c r="B8731" t="s">
        <v>5</v>
      </c>
      <c r="C8731" t="s">
        <v>1913</v>
      </c>
      <c r="D8731" s="24">
        <v>12215</v>
      </c>
      <c r="E8731" t="s">
        <v>1761</v>
      </c>
      <c r="F8731" t="s">
        <v>1924</v>
      </c>
      <c r="G8731" t="s">
        <v>108</v>
      </c>
      <c r="H8731" t="s">
        <v>3230</v>
      </c>
      <c r="I8731" t="s">
        <v>1873</v>
      </c>
      <c r="J8731" t="s">
        <v>1962</v>
      </c>
      <c r="K8731" t="s">
        <v>1960</v>
      </c>
      <c r="L8731" s="24">
        <v>3.508</v>
      </c>
      <c r="M8731" s="25">
        <f>+VLOOKUP(E8731, TC!A:D, 4, FALSE())</f>
        <v>1.1526999980470849</v>
      </c>
      <c r="N8731" s="24">
        <f t="shared" si="680"/>
        <v>4.043671593149174</v>
      </c>
      <c r="O8731" t="str">
        <f t="shared" si="681"/>
        <v>FACTURA</v>
      </c>
      <c r="P8731" t="str">
        <f t="shared" si="682"/>
        <v>2025</v>
      </c>
      <c r="Q8731" t="str">
        <f t="shared" si="683"/>
        <v>06</v>
      </c>
      <c r="R8731" t="str">
        <f>+IFERROR(VLOOKUP(I8731, Listado!A:B, 2, FALSE()), "COMERCIALIZADORA INTERNACIONAL CARIBBEAN EXOTICS S A")</f>
        <v>PIEDRAHITA PEREZ MARIANA</v>
      </c>
      <c r="S8731" s="25">
        <f>+VLOOKUP(E8731, TC!A:D, 2, FALSE())</f>
        <v>4096.4399999999996</v>
      </c>
      <c r="T8731" t="str">
        <f t="shared" si="684"/>
        <v>EUR</v>
      </c>
    </row>
    <row r="8732" spans="1:20" ht="18.75" hidden="1" customHeight="1" x14ac:dyDescent="0.25">
      <c r="A8732" t="s">
        <v>3127</v>
      </c>
      <c r="B8732" t="s">
        <v>5</v>
      </c>
      <c r="C8732" t="s">
        <v>1913</v>
      </c>
      <c r="D8732" s="24">
        <v>12216</v>
      </c>
      <c r="E8732" t="s">
        <v>1761</v>
      </c>
      <c r="F8732" t="s">
        <v>128</v>
      </c>
      <c r="G8732" t="s">
        <v>110</v>
      </c>
      <c r="H8732" t="s">
        <v>3231</v>
      </c>
      <c r="I8732" t="s">
        <v>1851</v>
      </c>
      <c r="J8732" t="s">
        <v>1940</v>
      </c>
      <c r="K8732" t="s">
        <v>19</v>
      </c>
      <c r="L8732" s="24">
        <v>7360</v>
      </c>
      <c r="M8732" s="25">
        <f>+VLOOKUP(E8732, TC!A:D, 4, FALSE())</f>
        <v>1.1526999980470849</v>
      </c>
      <c r="N8732" s="24">
        <f t="shared" si="680"/>
        <v>7360</v>
      </c>
      <c r="O8732" t="str">
        <f t="shared" si="681"/>
        <v>FACTURA</v>
      </c>
      <c r="P8732" t="str">
        <f t="shared" si="682"/>
        <v>2025</v>
      </c>
      <c r="Q8732" t="str">
        <f t="shared" si="683"/>
        <v>06</v>
      </c>
      <c r="R8732" t="str">
        <f>+IFERROR(VLOOKUP(I8732, Listado!A:B, 2, FALSE()), "COMERCIALIZADORA INTERNACIONAL CARIBBEAN EXOTICS S A")</f>
        <v>PEREZ MEJIA MARIA PAULINA</v>
      </c>
      <c r="S8732" s="25">
        <f>+VLOOKUP(E8732, TC!A:D, 2, FALSE())</f>
        <v>4096.4399999999996</v>
      </c>
      <c r="T8732" t="str">
        <f t="shared" si="684"/>
        <v>USD</v>
      </c>
    </row>
    <row r="8733" spans="1:20" ht="18.75" hidden="1" customHeight="1" x14ac:dyDescent="0.25">
      <c r="A8733" t="s">
        <v>3127</v>
      </c>
      <c r="B8733" t="s">
        <v>5</v>
      </c>
      <c r="C8733" t="s">
        <v>1913</v>
      </c>
      <c r="D8733" s="24">
        <v>12216</v>
      </c>
      <c r="E8733" t="s">
        <v>1761</v>
      </c>
      <c r="F8733" t="s">
        <v>128</v>
      </c>
      <c r="G8733" t="s">
        <v>110</v>
      </c>
      <c r="H8733" t="s">
        <v>3231</v>
      </c>
      <c r="I8733" t="s">
        <v>1851</v>
      </c>
      <c r="J8733" t="s">
        <v>1940</v>
      </c>
      <c r="K8733" t="s">
        <v>42</v>
      </c>
      <c r="L8733" s="24">
        <v>1918</v>
      </c>
      <c r="M8733" s="25">
        <f>+VLOOKUP(E8733, TC!A:D, 4, FALSE())</f>
        <v>1.1526999980470849</v>
      </c>
      <c r="N8733" s="24">
        <f t="shared" si="680"/>
        <v>1918</v>
      </c>
      <c r="O8733" t="str">
        <f t="shared" si="681"/>
        <v>FACTURA</v>
      </c>
      <c r="P8733" t="str">
        <f t="shared" si="682"/>
        <v>2025</v>
      </c>
      <c r="Q8733" t="str">
        <f t="shared" si="683"/>
        <v>06</v>
      </c>
      <c r="R8733" t="str">
        <f>+IFERROR(VLOOKUP(I8733, Listado!A:B, 2, FALSE()), "COMERCIALIZADORA INTERNACIONAL CARIBBEAN EXOTICS S A")</f>
        <v>PEREZ MEJIA MARIA PAULINA</v>
      </c>
      <c r="S8733" s="25">
        <f>+VLOOKUP(E8733, TC!A:D, 2, FALSE())</f>
        <v>4096.4399999999996</v>
      </c>
      <c r="T8733" t="str">
        <f t="shared" si="684"/>
        <v>USD</v>
      </c>
    </row>
    <row r="8734" spans="1:20" ht="18.75" hidden="1" customHeight="1" x14ac:dyDescent="0.25">
      <c r="A8734" t="s">
        <v>3127</v>
      </c>
      <c r="B8734" t="s">
        <v>5</v>
      </c>
      <c r="C8734" t="s">
        <v>1913</v>
      </c>
      <c r="D8734" s="24">
        <v>12216</v>
      </c>
      <c r="E8734" t="s">
        <v>1761</v>
      </c>
      <c r="F8734" t="s">
        <v>128</v>
      </c>
      <c r="G8734" t="s">
        <v>110</v>
      </c>
      <c r="H8734" t="s">
        <v>3231</v>
      </c>
      <c r="I8734" t="s">
        <v>1851</v>
      </c>
      <c r="J8734" t="s">
        <v>1940</v>
      </c>
      <c r="K8734" t="s">
        <v>50</v>
      </c>
      <c r="L8734" s="24">
        <v>3074.4</v>
      </c>
      <c r="M8734" s="25">
        <f>+VLOOKUP(E8734, TC!A:D, 4, FALSE())</f>
        <v>1.1526999980470849</v>
      </c>
      <c r="N8734" s="24">
        <f t="shared" si="680"/>
        <v>3074.4</v>
      </c>
      <c r="O8734" t="str">
        <f t="shared" si="681"/>
        <v>FACTURA</v>
      </c>
      <c r="P8734" t="str">
        <f t="shared" si="682"/>
        <v>2025</v>
      </c>
      <c r="Q8734" t="str">
        <f t="shared" si="683"/>
        <v>06</v>
      </c>
      <c r="R8734" t="str">
        <f>+IFERROR(VLOOKUP(I8734, Listado!A:B, 2, FALSE()), "COMERCIALIZADORA INTERNACIONAL CARIBBEAN EXOTICS S A")</f>
        <v>PEREZ MEJIA MARIA PAULINA</v>
      </c>
      <c r="S8734" s="25">
        <f>+VLOOKUP(E8734, TC!A:D, 2, FALSE())</f>
        <v>4096.4399999999996</v>
      </c>
      <c r="T8734" t="str">
        <f t="shared" si="684"/>
        <v>USD</v>
      </c>
    </row>
    <row r="8735" spans="1:20" ht="18.75" hidden="1" customHeight="1" x14ac:dyDescent="0.25">
      <c r="A8735" t="s">
        <v>3127</v>
      </c>
      <c r="B8735" t="s">
        <v>5</v>
      </c>
      <c r="C8735" t="s">
        <v>1913</v>
      </c>
      <c r="D8735" s="24">
        <v>12217</v>
      </c>
      <c r="E8735" t="s">
        <v>1761</v>
      </c>
      <c r="F8735" t="s">
        <v>1924</v>
      </c>
      <c r="G8735" t="s">
        <v>112</v>
      </c>
      <c r="H8735" t="s">
        <v>3232</v>
      </c>
      <c r="I8735" t="s">
        <v>1893</v>
      </c>
      <c r="J8735" t="s">
        <v>1919</v>
      </c>
      <c r="K8735" t="s">
        <v>66</v>
      </c>
      <c r="L8735" s="24">
        <v>1791.048</v>
      </c>
      <c r="M8735" s="25">
        <f>+VLOOKUP(E8735, TC!A:D, 4, FALSE())</f>
        <v>1.1526999980470849</v>
      </c>
      <c r="N8735" s="24">
        <f t="shared" si="680"/>
        <v>2064.5410261022353</v>
      </c>
      <c r="O8735" t="str">
        <f t="shared" si="681"/>
        <v>FACTURA</v>
      </c>
      <c r="P8735" t="str">
        <f t="shared" si="682"/>
        <v>2025</v>
      </c>
      <c r="Q8735" t="str">
        <f t="shared" si="683"/>
        <v>06</v>
      </c>
      <c r="R8735" t="str">
        <f>+IFERROR(VLOOKUP(I8735, Listado!A:B, 2, FALSE()), "COMERCIALIZADORA INTERNACIONAL CARIBBEAN EXOTICS S A")</f>
        <v>HINCAPIE CONTRERAS ERIKA STEFANIA</v>
      </c>
      <c r="S8735" s="25">
        <f>+VLOOKUP(E8735, TC!A:D, 2, FALSE())</f>
        <v>4096.4399999999996</v>
      </c>
      <c r="T8735" t="str">
        <f t="shared" si="684"/>
        <v>EUR</v>
      </c>
    </row>
    <row r="8736" spans="1:20" ht="18.75" hidden="1" customHeight="1" x14ac:dyDescent="0.25">
      <c r="A8736" t="s">
        <v>3127</v>
      </c>
      <c r="B8736" t="s">
        <v>5</v>
      </c>
      <c r="C8736" t="s">
        <v>1913</v>
      </c>
      <c r="D8736" s="24">
        <v>12217</v>
      </c>
      <c r="E8736" t="s">
        <v>1761</v>
      </c>
      <c r="F8736" t="s">
        <v>1924</v>
      </c>
      <c r="G8736" t="s">
        <v>112</v>
      </c>
      <c r="H8736" t="s">
        <v>3232</v>
      </c>
      <c r="I8736" t="s">
        <v>1893</v>
      </c>
      <c r="J8736" t="s">
        <v>1919</v>
      </c>
      <c r="K8736" t="s">
        <v>67</v>
      </c>
      <c r="L8736" s="24">
        <v>1721.048</v>
      </c>
      <c r="M8736" s="25">
        <f>+VLOOKUP(E8736, TC!A:D, 4, FALSE())</f>
        <v>1.1526999980470849</v>
      </c>
      <c r="N8736" s="24">
        <f t="shared" si="680"/>
        <v>1983.8520262389393</v>
      </c>
      <c r="O8736" t="str">
        <f t="shared" si="681"/>
        <v>FACTURA</v>
      </c>
      <c r="P8736" t="str">
        <f t="shared" si="682"/>
        <v>2025</v>
      </c>
      <c r="Q8736" t="str">
        <f t="shared" si="683"/>
        <v>06</v>
      </c>
      <c r="R8736" t="str">
        <f>+IFERROR(VLOOKUP(I8736, Listado!A:B, 2, FALSE()), "COMERCIALIZADORA INTERNACIONAL CARIBBEAN EXOTICS S A")</f>
        <v>HINCAPIE CONTRERAS ERIKA STEFANIA</v>
      </c>
      <c r="S8736" s="25">
        <f>+VLOOKUP(E8736, TC!A:D, 2, FALSE())</f>
        <v>4096.4399999999996</v>
      </c>
      <c r="T8736" t="str">
        <f t="shared" si="684"/>
        <v>EUR</v>
      </c>
    </row>
    <row r="8737" spans="1:20" ht="18.75" hidden="1" customHeight="1" x14ac:dyDescent="0.25">
      <c r="A8737" t="s">
        <v>3127</v>
      </c>
      <c r="B8737" t="s">
        <v>5</v>
      </c>
      <c r="C8737" t="s">
        <v>1913</v>
      </c>
      <c r="D8737" s="24">
        <v>12217</v>
      </c>
      <c r="E8737" t="s">
        <v>1761</v>
      </c>
      <c r="F8737" t="s">
        <v>1924</v>
      </c>
      <c r="G8737" t="s">
        <v>112</v>
      </c>
      <c r="H8737" t="s">
        <v>3232</v>
      </c>
      <c r="I8737" t="s">
        <v>1893</v>
      </c>
      <c r="J8737" t="s">
        <v>1919</v>
      </c>
      <c r="K8737" t="s">
        <v>1959</v>
      </c>
      <c r="L8737" s="24">
        <v>600</v>
      </c>
      <c r="M8737" s="25">
        <f>+VLOOKUP(E8737, TC!A:D, 4, FALSE())</f>
        <v>1.1526999980470849</v>
      </c>
      <c r="N8737" s="24">
        <f t="shared" si="680"/>
        <v>691.61999882825091</v>
      </c>
      <c r="O8737" t="str">
        <f t="shared" si="681"/>
        <v>FACTURA</v>
      </c>
      <c r="P8737" t="str">
        <f t="shared" si="682"/>
        <v>2025</v>
      </c>
      <c r="Q8737" t="str">
        <f t="shared" si="683"/>
        <v>06</v>
      </c>
      <c r="R8737" t="str">
        <f>+IFERROR(VLOOKUP(I8737, Listado!A:B, 2, FALSE()), "COMERCIALIZADORA INTERNACIONAL CARIBBEAN EXOTICS S A")</f>
        <v>HINCAPIE CONTRERAS ERIKA STEFANIA</v>
      </c>
      <c r="S8737" s="25">
        <f>+VLOOKUP(E8737, TC!A:D, 2, FALSE())</f>
        <v>4096.4399999999996</v>
      </c>
      <c r="T8737" t="str">
        <f t="shared" si="684"/>
        <v>EUR</v>
      </c>
    </row>
    <row r="8738" spans="1:20" ht="18.75" hidden="1" customHeight="1" x14ac:dyDescent="0.25">
      <c r="A8738" t="s">
        <v>3127</v>
      </c>
      <c r="B8738" t="s">
        <v>5</v>
      </c>
      <c r="C8738" t="s">
        <v>1913</v>
      </c>
      <c r="D8738" s="24">
        <v>12217</v>
      </c>
      <c r="E8738" t="s">
        <v>1761</v>
      </c>
      <c r="F8738" t="s">
        <v>1924</v>
      </c>
      <c r="G8738" t="s">
        <v>112</v>
      </c>
      <c r="H8738" t="s">
        <v>3232</v>
      </c>
      <c r="I8738" t="s">
        <v>1893</v>
      </c>
      <c r="J8738" t="s">
        <v>1919</v>
      </c>
      <c r="K8738" t="s">
        <v>1960</v>
      </c>
      <c r="L8738" s="24">
        <v>17.904</v>
      </c>
      <c r="M8738" s="25">
        <f>+VLOOKUP(E8738, TC!A:D, 4, FALSE())</f>
        <v>1.1526999980470849</v>
      </c>
      <c r="N8738" s="24">
        <f t="shared" si="680"/>
        <v>20.637940765035008</v>
      </c>
      <c r="O8738" t="str">
        <f t="shared" si="681"/>
        <v>FACTURA</v>
      </c>
      <c r="P8738" t="str">
        <f t="shared" si="682"/>
        <v>2025</v>
      </c>
      <c r="Q8738" t="str">
        <f t="shared" si="683"/>
        <v>06</v>
      </c>
      <c r="R8738" t="str">
        <f>+IFERROR(VLOOKUP(I8738, Listado!A:B, 2, FALSE()), "COMERCIALIZADORA INTERNACIONAL CARIBBEAN EXOTICS S A")</f>
        <v>HINCAPIE CONTRERAS ERIKA STEFANIA</v>
      </c>
      <c r="S8738" s="25">
        <f>+VLOOKUP(E8738, TC!A:D, 2, FALSE())</f>
        <v>4096.4399999999996</v>
      </c>
      <c r="T8738" t="str">
        <f t="shared" si="684"/>
        <v>EUR</v>
      </c>
    </row>
    <row r="8739" spans="1:20" ht="18.75" hidden="1" customHeight="1" x14ac:dyDescent="0.25">
      <c r="A8739" t="s">
        <v>3127</v>
      </c>
      <c r="B8739" t="s">
        <v>5</v>
      </c>
      <c r="C8739" t="s">
        <v>1913</v>
      </c>
      <c r="D8739" s="24">
        <v>12218</v>
      </c>
      <c r="E8739" t="s">
        <v>1761</v>
      </c>
      <c r="F8739" t="s">
        <v>1924</v>
      </c>
      <c r="G8739" t="s">
        <v>112</v>
      </c>
      <c r="H8739" t="s">
        <v>3233</v>
      </c>
      <c r="I8739" t="s">
        <v>1863</v>
      </c>
      <c r="J8739" t="s">
        <v>1926</v>
      </c>
      <c r="K8739" t="s">
        <v>36</v>
      </c>
      <c r="L8739" s="24">
        <v>916.63</v>
      </c>
      <c r="M8739" s="25">
        <f>+VLOOKUP(E8739, TC!A:D, 4, FALSE())</f>
        <v>1.1526999980470849</v>
      </c>
      <c r="N8739" s="24">
        <f t="shared" si="680"/>
        <v>1056.5993992098995</v>
      </c>
      <c r="O8739" t="str">
        <f t="shared" si="681"/>
        <v>FACTURA</v>
      </c>
      <c r="P8739" t="str">
        <f t="shared" si="682"/>
        <v>2025</v>
      </c>
      <c r="Q8739" t="str">
        <f t="shared" si="683"/>
        <v>06</v>
      </c>
      <c r="R8739" t="str">
        <f>+IFERROR(VLOOKUP(I8739, Listado!A:B, 2, FALSE()), "COMERCIALIZADORA INTERNACIONAL CARIBBEAN EXOTICS S A")</f>
        <v>HINCAPIE CONTRERAS ERIKA STEFANIA</v>
      </c>
      <c r="S8739" s="25">
        <f>+VLOOKUP(E8739, TC!A:D, 2, FALSE())</f>
        <v>4096.4399999999996</v>
      </c>
      <c r="T8739" t="str">
        <f t="shared" si="684"/>
        <v>EUR</v>
      </c>
    </row>
    <row r="8740" spans="1:20" ht="18.75" hidden="1" customHeight="1" x14ac:dyDescent="0.25">
      <c r="A8740" t="s">
        <v>3127</v>
      </c>
      <c r="B8740" t="s">
        <v>5</v>
      </c>
      <c r="C8740" t="s">
        <v>1913</v>
      </c>
      <c r="D8740" s="24">
        <v>12218</v>
      </c>
      <c r="E8740" t="s">
        <v>1761</v>
      </c>
      <c r="F8740" t="s">
        <v>1924</v>
      </c>
      <c r="G8740" t="s">
        <v>112</v>
      </c>
      <c r="H8740" t="s">
        <v>3233</v>
      </c>
      <c r="I8740" t="s">
        <v>1863</v>
      </c>
      <c r="J8740" t="s">
        <v>1926</v>
      </c>
      <c r="K8740" t="s">
        <v>1959</v>
      </c>
      <c r="L8740" s="24">
        <v>107.14</v>
      </c>
      <c r="M8740" s="25">
        <f>+VLOOKUP(E8740, TC!A:D, 4, FALSE())</f>
        <v>1.1526999980470849</v>
      </c>
      <c r="N8740" s="24">
        <f t="shared" si="680"/>
        <v>123.50027779076467</v>
      </c>
      <c r="O8740" t="str">
        <f t="shared" si="681"/>
        <v>FACTURA</v>
      </c>
      <c r="P8740" t="str">
        <f t="shared" si="682"/>
        <v>2025</v>
      </c>
      <c r="Q8740" t="str">
        <f t="shared" si="683"/>
        <v>06</v>
      </c>
      <c r="R8740" t="str">
        <f>+IFERROR(VLOOKUP(I8740, Listado!A:B, 2, FALSE()), "COMERCIALIZADORA INTERNACIONAL CARIBBEAN EXOTICS S A")</f>
        <v>HINCAPIE CONTRERAS ERIKA STEFANIA</v>
      </c>
      <c r="S8740" s="25">
        <f>+VLOOKUP(E8740, TC!A:D, 2, FALSE())</f>
        <v>4096.4399999999996</v>
      </c>
      <c r="T8740" t="str">
        <f t="shared" si="684"/>
        <v>EUR</v>
      </c>
    </row>
    <row r="8741" spans="1:20" ht="18.75" hidden="1" customHeight="1" x14ac:dyDescent="0.25">
      <c r="A8741" t="s">
        <v>3127</v>
      </c>
      <c r="B8741" t="s">
        <v>5</v>
      </c>
      <c r="C8741" t="s">
        <v>1913</v>
      </c>
      <c r="D8741" s="24">
        <v>12218</v>
      </c>
      <c r="E8741" t="s">
        <v>1761</v>
      </c>
      <c r="F8741" t="s">
        <v>1924</v>
      </c>
      <c r="G8741" t="s">
        <v>112</v>
      </c>
      <c r="H8741" t="s">
        <v>3233</v>
      </c>
      <c r="I8741" t="s">
        <v>1863</v>
      </c>
      <c r="J8741" t="s">
        <v>1926</v>
      </c>
      <c r="K8741" t="s">
        <v>1960</v>
      </c>
      <c r="L8741" s="24">
        <v>36.229999999999997</v>
      </c>
      <c r="M8741" s="25">
        <f>+VLOOKUP(E8741, TC!A:D, 4, FALSE())</f>
        <v>1.1526999980470849</v>
      </c>
      <c r="N8741" s="24">
        <f t="shared" si="680"/>
        <v>41.762320929245881</v>
      </c>
      <c r="O8741" t="str">
        <f t="shared" si="681"/>
        <v>FACTURA</v>
      </c>
      <c r="P8741" t="str">
        <f t="shared" si="682"/>
        <v>2025</v>
      </c>
      <c r="Q8741" t="str">
        <f t="shared" si="683"/>
        <v>06</v>
      </c>
      <c r="R8741" t="str">
        <f>+IFERROR(VLOOKUP(I8741, Listado!A:B, 2, FALSE()), "COMERCIALIZADORA INTERNACIONAL CARIBBEAN EXOTICS S A")</f>
        <v>HINCAPIE CONTRERAS ERIKA STEFANIA</v>
      </c>
      <c r="S8741" s="25">
        <f>+VLOOKUP(E8741, TC!A:D, 2, FALSE())</f>
        <v>4096.4399999999996</v>
      </c>
      <c r="T8741" t="str">
        <f t="shared" si="684"/>
        <v>EUR</v>
      </c>
    </row>
    <row r="8742" spans="1:20" ht="18.75" hidden="1" customHeight="1" x14ac:dyDescent="0.25">
      <c r="A8742" t="s">
        <v>3127</v>
      </c>
      <c r="B8742" t="s">
        <v>5</v>
      </c>
      <c r="C8742" t="s">
        <v>1913</v>
      </c>
      <c r="D8742" s="24">
        <v>12219</v>
      </c>
      <c r="E8742" t="s">
        <v>1761</v>
      </c>
      <c r="F8742" t="s">
        <v>1924</v>
      </c>
      <c r="G8742" t="s">
        <v>112</v>
      </c>
      <c r="H8742" t="s">
        <v>3234</v>
      </c>
      <c r="I8742" t="s">
        <v>1863</v>
      </c>
      <c r="J8742" t="s">
        <v>1926</v>
      </c>
      <c r="K8742" t="s">
        <v>16</v>
      </c>
      <c r="L8742" s="24">
        <v>1582.3979999999999</v>
      </c>
      <c r="M8742" s="25">
        <f>+VLOOKUP(E8742, TC!A:D, 4, FALSE())</f>
        <v>1.1526999980470849</v>
      </c>
      <c r="N8742" s="24">
        <f t="shared" si="680"/>
        <v>1824.030171509711</v>
      </c>
      <c r="O8742" t="str">
        <f t="shared" si="681"/>
        <v>FACTURA</v>
      </c>
      <c r="P8742" t="str">
        <f t="shared" si="682"/>
        <v>2025</v>
      </c>
      <c r="Q8742" t="str">
        <f t="shared" si="683"/>
        <v>06</v>
      </c>
      <c r="R8742" t="str">
        <f>+IFERROR(VLOOKUP(I8742, Listado!A:B, 2, FALSE()), "COMERCIALIZADORA INTERNACIONAL CARIBBEAN EXOTICS S A")</f>
        <v>HINCAPIE CONTRERAS ERIKA STEFANIA</v>
      </c>
      <c r="S8742" s="25">
        <f>+VLOOKUP(E8742, TC!A:D, 2, FALSE())</f>
        <v>4096.4399999999996</v>
      </c>
      <c r="T8742" t="str">
        <f t="shared" si="684"/>
        <v>EUR</v>
      </c>
    </row>
    <row r="8743" spans="1:20" ht="18.75" hidden="1" customHeight="1" x14ac:dyDescent="0.25">
      <c r="A8743" t="s">
        <v>3127</v>
      </c>
      <c r="B8743" t="s">
        <v>5</v>
      </c>
      <c r="C8743" t="s">
        <v>1913</v>
      </c>
      <c r="D8743" s="24">
        <v>12219</v>
      </c>
      <c r="E8743" t="s">
        <v>1761</v>
      </c>
      <c r="F8743" t="s">
        <v>1924</v>
      </c>
      <c r="G8743" t="s">
        <v>112</v>
      </c>
      <c r="H8743" t="s">
        <v>3234</v>
      </c>
      <c r="I8743" t="s">
        <v>1863</v>
      </c>
      <c r="J8743" t="s">
        <v>1926</v>
      </c>
      <c r="K8743" t="s">
        <v>1959</v>
      </c>
      <c r="L8743" s="24">
        <v>192.86</v>
      </c>
      <c r="M8743" s="25">
        <f>+VLOOKUP(E8743, TC!A:D, 4, FALSE())</f>
        <v>1.1526999980470849</v>
      </c>
      <c r="N8743" s="24">
        <f t="shared" si="680"/>
        <v>222.30972162336082</v>
      </c>
      <c r="O8743" t="str">
        <f t="shared" si="681"/>
        <v>FACTURA</v>
      </c>
      <c r="P8743" t="str">
        <f t="shared" si="682"/>
        <v>2025</v>
      </c>
      <c r="Q8743" t="str">
        <f t="shared" si="683"/>
        <v>06</v>
      </c>
      <c r="R8743" t="str">
        <f>+IFERROR(VLOOKUP(I8743, Listado!A:B, 2, FALSE()), "COMERCIALIZADORA INTERNACIONAL CARIBBEAN EXOTICS S A")</f>
        <v>HINCAPIE CONTRERAS ERIKA STEFANIA</v>
      </c>
      <c r="S8743" s="25">
        <f>+VLOOKUP(E8743, TC!A:D, 2, FALSE())</f>
        <v>4096.4399999999996</v>
      </c>
      <c r="T8743" t="str">
        <f t="shared" si="684"/>
        <v>EUR</v>
      </c>
    </row>
    <row r="8744" spans="1:20" ht="18.75" hidden="1" customHeight="1" x14ac:dyDescent="0.25">
      <c r="A8744" t="s">
        <v>3127</v>
      </c>
      <c r="B8744" t="s">
        <v>5</v>
      </c>
      <c r="C8744" t="s">
        <v>1913</v>
      </c>
      <c r="D8744" s="24">
        <v>12219</v>
      </c>
      <c r="E8744" t="s">
        <v>1761</v>
      </c>
      <c r="F8744" t="s">
        <v>1924</v>
      </c>
      <c r="G8744" t="s">
        <v>112</v>
      </c>
      <c r="H8744" t="s">
        <v>3234</v>
      </c>
      <c r="I8744" t="s">
        <v>1863</v>
      </c>
      <c r="J8744" t="s">
        <v>1926</v>
      </c>
      <c r="K8744" t="s">
        <v>1960</v>
      </c>
      <c r="L8744" s="24">
        <v>69.742000000000004</v>
      </c>
      <c r="M8744" s="25">
        <f>+VLOOKUP(E8744, TC!A:D, 4, FALSE())</f>
        <v>1.1526999980470849</v>
      </c>
      <c r="N8744" s="24">
        <f t="shared" si="680"/>
        <v>80.391603263799794</v>
      </c>
      <c r="O8744" t="str">
        <f t="shared" si="681"/>
        <v>FACTURA</v>
      </c>
      <c r="P8744" t="str">
        <f t="shared" si="682"/>
        <v>2025</v>
      </c>
      <c r="Q8744" t="str">
        <f t="shared" si="683"/>
        <v>06</v>
      </c>
      <c r="R8744" t="str">
        <f>+IFERROR(VLOOKUP(I8744, Listado!A:B, 2, FALSE()), "COMERCIALIZADORA INTERNACIONAL CARIBBEAN EXOTICS S A")</f>
        <v>HINCAPIE CONTRERAS ERIKA STEFANIA</v>
      </c>
      <c r="S8744" s="25">
        <f>+VLOOKUP(E8744, TC!A:D, 2, FALSE())</f>
        <v>4096.4399999999996</v>
      </c>
      <c r="T8744" t="str">
        <f t="shared" si="684"/>
        <v>EUR</v>
      </c>
    </row>
    <row r="8745" spans="1:20" ht="18.75" hidden="1" customHeight="1" x14ac:dyDescent="0.25">
      <c r="A8745" t="s">
        <v>3127</v>
      </c>
      <c r="B8745" t="s">
        <v>5</v>
      </c>
      <c r="C8745" t="s">
        <v>1913</v>
      </c>
      <c r="D8745" s="24">
        <v>12220</v>
      </c>
      <c r="E8745" t="s">
        <v>1761</v>
      </c>
      <c r="F8745" t="s">
        <v>1924</v>
      </c>
      <c r="G8745" t="s">
        <v>108</v>
      </c>
      <c r="H8745" t="s">
        <v>3235</v>
      </c>
      <c r="I8745" t="s">
        <v>1873</v>
      </c>
      <c r="J8745" t="s">
        <v>1962</v>
      </c>
      <c r="K8745" t="s">
        <v>69</v>
      </c>
      <c r="L8745" s="24">
        <v>4408.3440000000001</v>
      </c>
      <c r="M8745" s="25">
        <f>+VLOOKUP(E8745, TC!A:D, 4, FALSE())</f>
        <v>1.1526999980470849</v>
      </c>
      <c r="N8745" s="24">
        <f t="shared" si="680"/>
        <v>5081.4981201908786</v>
      </c>
      <c r="O8745" t="str">
        <f t="shared" si="681"/>
        <v>FACTURA</v>
      </c>
      <c r="P8745" t="str">
        <f t="shared" si="682"/>
        <v>2025</v>
      </c>
      <c r="Q8745" t="str">
        <f t="shared" si="683"/>
        <v>06</v>
      </c>
      <c r="R8745" t="str">
        <f>+IFERROR(VLOOKUP(I8745, Listado!A:B, 2, FALSE()), "COMERCIALIZADORA INTERNACIONAL CARIBBEAN EXOTICS S A")</f>
        <v>PIEDRAHITA PEREZ MARIANA</v>
      </c>
      <c r="S8745" s="25">
        <f>+VLOOKUP(E8745, TC!A:D, 2, FALSE())</f>
        <v>4096.4399999999996</v>
      </c>
      <c r="T8745" t="str">
        <f t="shared" si="684"/>
        <v>EUR</v>
      </c>
    </row>
    <row r="8746" spans="1:20" ht="18.75" hidden="1" customHeight="1" x14ac:dyDescent="0.25">
      <c r="A8746" t="s">
        <v>3127</v>
      </c>
      <c r="B8746" t="s">
        <v>5</v>
      </c>
      <c r="C8746" t="s">
        <v>1913</v>
      </c>
      <c r="D8746" s="24">
        <v>12220</v>
      </c>
      <c r="E8746" t="s">
        <v>1761</v>
      </c>
      <c r="F8746" t="s">
        <v>1924</v>
      </c>
      <c r="G8746" t="s">
        <v>108</v>
      </c>
      <c r="H8746" t="s">
        <v>3235</v>
      </c>
      <c r="I8746" t="s">
        <v>1873</v>
      </c>
      <c r="J8746" t="s">
        <v>1962</v>
      </c>
      <c r="K8746" t="s">
        <v>1959</v>
      </c>
      <c r="L8746" s="24">
        <v>600</v>
      </c>
      <c r="M8746" s="25">
        <f>+VLOOKUP(E8746, TC!A:D, 4, FALSE())</f>
        <v>1.1526999980470849</v>
      </c>
      <c r="N8746" s="24">
        <f t="shared" si="680"/>
        <v>691.61999882825091</v>
      </c>
      <c r="O8746" t="str">
        <f t="shared" si="681"/>
        <v>FACTURA</v>
      </c>
      <c r="P8746" t="str">
        <f t="shared" si="682"/>
        <v>2025</v>
      </c>
      <c r="Q8746" t="str">
        <f t="shared" si="683"/>
        <v>06</v>
      </c>
      <c r="R8746" t="str">
        <f>+IFERROR(VLOOKUP(I8746, Listado!A:B, 2, FALSE()), "COMERCIALIZADORA INTERNACIONAL CARIBBEAN EXOTICS S A")</f>
        <v>PIEDRAHITA PEREZ MARIANA</v>
      </c>
      <c r="S8746" s="25">
        <f>+VLOOKUP(E8746, TC!A:D, 2, FALSE())</f>
        <v>4096.4399999999996</v>
      </c>
      <c r="T8746" t="str">
        <f t="shared" si="684"/>
        <v>EUR</v>
      </c>
    </row>
    <row r="8747" spans="1:20" ht="18.75" hidden="1" customHeight="1" x14ac:dyDescent="0.25">
      <c r="A8747" t="s">
        <v>3127</v>
      </c>
      <c r="B8747" t="s">
        <v>5</v>
      </c>
      <c r="C8747" t="s">
        <v>1913</v>
      </c>
      <c r="D8747" s="24">
        <v>12220</v>
      </c>
      <c r="E8747" t="s">
        <v>1761</v>
      </c>
      <c r="F8747" t="s">
        <v>1924</v>
      </c>
      <c r="G8747" t="s">
        <v>108</v>
      </c>
      <c r="H8747" t="s">
        <v>3235</v>
      </c>
      <c r="I8747" t="s">
        <v>1873</v>
      </c>
      <c r="J8747" t="s">
        <v>1962</v>
      </c>
      <c r="K8747" t="s">
        <v>1960</v>
      </c>
      <c r="L8747" s="24">
        <v>7.6559999999999997</v>
      </c>
      <c r="M8747" s="25">
        <f>+VLOOKUP(E8747, TC!A:D, 4, FALSE())</f>
        <v>1.1526999980470849</v>
      </c>
      <c r="N8747" s="24">
        <f t="shared" si="680"/>
        <v>8.8250711850484809</v>
      </c>
      <c r="O8747" t="str">
        <f t="shared" si="681"/>
        <v>FACTURA</v>
      </c>
      <c r="P8747" t="str">
        <f t="shared" si="682"/>
        <v>2025</v>
      </c>
      <c r="Q8747" t="str">
        <f t="shared" si="683"/>
        <v>06</v>
      </c>
      <c r="R8747" t="str">
        <f>+IFERROR(VLOOKUP(I8747, Listado!A:B, 2, FALSE()), "COMERCIALIZADORA INTERNACIONAL CARIBBEAN EXOTICS S A")</f>
        <v>PIEDRAHITA PEREZ MARIANA</v>
      </c>
      <c r="S8747" s="25">
        <f>+VLOOKUP(E8747, TC!A:D, 2, FALSE())</f>
        <v>4096.4399999999996</v>
      </c>
      <c r="T8747" t="str">
        <f t="shared" si="684"/>
        <v>EUR</v>
      </c>
    </row>
    <row r="8748" spans="1:20" ht="18.75" hidden="1" customHeight="1" x14ac:dyDescent="0.25">
      <c r="A8748" t="s">
        <v>3127</v>
      </c>
      <c r="B8748" t="s">
        <v>5</v>
      </c>
      <c r="C8748" t="s">
        <v>1913</v>
      </c>
      <c r="D8748" s="24">
        <v>12221</v>
      </c>
      <c r="E8748" t="s">
        <v>1761</v>
      </c>
      <c r="F8748" t="s">
        <v>1924</v>
      </c>
      <c r="G8748" t="s">
        <v>108</v>
      </c>
      <c r="H8748" t="s">
        <v>3236</v>
      </c>
      <c r="I8748" t="s">
        <v>1855</v>
      </c>
      <c r="J8748" t="s">
        <v>1987</v>
      </c>
      <c r="K8748" t="s">
        <v>15</v>
      </c>
      <c r="L8748" s="24">
        <v>2961.63</v>
      </c>
      <c r="M8748" s="25">
        <f>+VLOOKUP(E8748, TC!A:D, 4, FALSE())</f>
        <v>1.1526999980470849</v>
      </c>
      <c r="N8748" s="24">
        <f t="shared" si="680"/>
        <v>3413.8708952161883</v>
      </c>
      <c r="O8748" t="str">
        <f t="shared" si="681"/>
        <v>FACTURA</v>
      </c>
      <c r="P8748" t="str">
        <f t="shared" si="682"/>
        <v>2025</v>
      </c>
      <c r="Q8748" t="str">
        <f t="shared" si="683"/>
        <v>06</v>
      </c>
      <c r="R8748" t="str">
        <f>+IFERROR(VLOOKUP(I8748, Listado!A:B, 2, FALSE()), "COMERCIALIZADORA INTERNACIONAL CARIBBEAN EXOTICS S A")</f>
        <v>PIEDRAHITA PEREZ MARIANA</v>
      </c>
      <c r="S8748" s="25">
        <f>+VLOOKUP(E8748, TC!A:D, 2, FALSE())</f>
        <v>4096.4399999999996</v>
      </c>
      <c r="T8748" t="str">
        <f t="shared" si="684"/>
        <v>EUR</v>
      </c>
    </row>
    <row r="8749" spans="1:20" ht="18.75" hidden="1" customHeight="1" x14ac:dyDescent="0.25">
      <c r="A8749" t="s">
        <v>3127</v>
      </c>
      <c r="B8749" t="s">
        <v>5</v>
      </c>
      <c r="C8749" t="s">
        <v>1913</v>
      </c>
      <c r="D8749" s="24">
        <v>12221</v>
      </c>
      <c r="E8749" t="s">
        <v>1761</v>
      </c>
      <c r="F8749" t="s">
        <v>1924</v>
      </c>
      <c r="G8749" t="s">
        <v>108</v>
      </c>
      <c r="H8749" t="s">
        <v>3236</v>
      </c>
      <c r="I8749" t="s">
        <v>1855</v>
      </c>
      <c r="J8749" t="s">
        <v>1987</v>
      </c>
      <c r="K8749" t="s">
        <v>1959</v>
      </c>
      <c r="L8749" s="24">
        <v>300</v>
      </c>
      <c r="M8749" s="25">
        <f>+VLOOKUP(E8749, TC!A:D, 4, FALSE())</f>
        <v>1.1526999980470849</v>
      </c>
      <c r="N8749" s="24">
        <f t="shared" si="680"/>
        <v>345.80999941412546</v>
      </c>
      <c r="O8749" t="str">
        <f t="shared" si="681"/>
        <v>FACTURA</v>
      </c>
      <c r="P8749" t="str">
        <f t="shared" si="682"/>
        <v>2025</v>
      </c>
      <c r="Q8749" t="str">
        <f t="shared" si="683"/>
        <v>06</v>
      </c>
      <c r="R8749" t="str">
        <f>+IFERROR(VLOOKUP(I8749, Listado!A:B, 2, FALSE()), "COMERCIALIZADORA INTERNACIONAL CARIBBEAN EXOTICS S A")</f>
        <v>PIEDRAHITA PEREZ MARIANA</v>
      </c>
      <c r="S8749" s="25">
        <f>+VLOOKUP(E8749, TC!A:D, 2, FALSE())</f>
        <v>4096.4399999999996</v>
      </c>
      <c r="T8749" t="str">
        <f t="shared" si="684"/>
        <v>EUR</v>
      </c>
    </row>
    <row r="8750" spans="1:20" ht="18.75" hidden="1" customHeight="1" x14ac:dyDescent="0.25">
      <c r="A8750" t="s">
        <v>3127</v>
      </c>
      <c r="B8750" t="s">
        <v>5</v>
      </c>
      <c r="C8750" t="s">
        <v>1913</v>
      </c>
      <c r="D8750" s="24">
        <v>12221</v>
      </c>
      <c r="E8750" t="s">
        <v>1761</v>
      </c>
      <c r="F8750" t="s">
        <v>1924</v>
      </c>
      <c r="G8750" t="s">
        <v>108</v>
      </c>
      <c r="H8750" t="s">
        <v>3236</v>
      </c>
      <c r="I8750" t="s">
        <v>1855</v>
      </c>
      <c r="J8750" t="s">
        <v>1987</v>
      </c>
      <c r="K8750" t="s">
        <v>1960</v>
      </c>
      <c r="L8750" s="24">
        <v>14.37</v>
      </c>
      <c r="M8750" s="25">
        <f>+VLOOKUP(E8750, TC!A:D, 4, FALSE())</f>
        <v>1.1526999980470849</v>
      </c>
      <c r="N8750" s="24">
        <f t="shared" si="680"/>
        <v>16.564298971936608</v>
      </c>
      <c r="O8750" t="str">
        <f t="shared" si="681"/>
        <v>FACTURA</v>
      </c>
      <c r="P8750" t="str">
        <f t="shared" si="682"/>
        <v>2025</v>
      </c>
      <c r="Q8750" t="str">
        <f t="shared" si="683"/>
        <v>06</v>
      </c>
      <c r="R8750" t="str">
        <f>+IFERROR(VLOOKUP(I8750, Listado!A:B, 2, FALSE()), "COMERCIALIZADORA INTERNACIONAL CARIBBEAN EXOTICS S A")</f>
        <v>PIEDRAHITA PEREZ MARIANA</v>
      </c>
      <c r="S8750" s="25">
        <f>+VLOOKUP(E8750, TC!A:D, 2, FALSE())</f>
        <v>4096.4399999999996</v>
      </c>
      <c r="T8750" t="str">
        <f t="shared" si="684"/>
        <v>EUR</v>
      </c>
    </row>
    <row r="8751" spans="1:20" ht="18.75" hidden="1" customHeight="1" x14ac:dyDescent="0.25">
      <c r="A8751" t="s">
        <v>3127</v>
      </c>
      <c r="B8751" t="s">
        <v>5</v>
      </c>
      <c r="C8751" t="s">
        <v>1913</v>
      </c>
      <c r="D8751" s="24">
        <v>12222</v>
      </c>
      <c r="E8751" t="s">
        <v>1761</v>
      </c>
      <c r="F8751" t="s">
        <v>1924</v>
      </c>
      <c r="G8751" t="s">
        <v>110</v>
      </c>
      <c r="H8751" t="s">
        <v>3237</v>
      </c>
      <c r="I8751" t="s">
        <v>1868</v>
      </c>
      <c r="J8751" t="s">
        <v>1966</v>
      </c>
      <c r="K8751" t="s">
        <v>21</v>
      </c>
      <c r="L8751" s="24">
        <v>2881.76</v>
      </c>
      <c r="M8751" s="25">
        <f>+VLOOKUP(E8751, TC!A:D, 4, FALSE())</f>
        <v>1.1526999980470849</v>
      </c>
      <c r="N8751" s="24">
        <f t="shared" si="680"/>
        <v>3321.8047463721678</v>
      </c>
      <c r="O8751" t="str">
        <f t="shared" si="681"/>
        <v>FACTURA</v>
      </c>
      <c r="P8751" t="str">
        <f t="shared" si="682"/>
        <v>2025</v>
      </c>
      <c r="Q8751" t="str">
        <f t="shared" si="683"/>
        <v>06</v>
      </c>
      <c r="R8751" t="str">
        <f>+IFERROR(VLOOKUP(I8751, Listado!A:B, 2, FALSE()), "COMERCIALIZADORA INTERNACIONAL CARIBBEAN EXOTICS S A")</f>
        <v>PEREZ MEJIA MARIA PAULINA</v>
      </c>
      <c r="S8751" s="25">
        <f>+VLOOKUP(E8751, TC!A:D, 2, FALSE())</f>
        <v>4096.4399999999996</v>
      </c>
      <c r="T8751" t="str">
        <f t="shared" si="684"/>
        <v>EUR</v>
      </c>
    </row>
    <row r="8752" spans="1:20" ht="18.75" hidden="1" customHeight="1" x14ac:dyDescent="0.25">
      <c r="A8752" t="s">
        <v>3127</v>
      </c>
      <c r="B8752" t="s">
        <v>5</v>
      </c>
      <c r="C8752" t="s">
        <v>1913</v>
      </c>
      <c r="D8752" s="24">
        <v>12222</v>
      </c>
      <c r="E8752" t="s">
        <v>1761</v>
      </c>
      <c r="F8752" t="s">
        <v>1924</v>
      </c>
      <c r="G8752" t="s">
        <v>110</v>
      </c>
      <c r="H8752" t="s">
        <v>3237</v>
      </c>
      <c r="I8752" t="s">
        <v>1868</v>
      </c>
      <c r="J8752" t="s">
        <v>1966</v>
      </c>
      <c r="K8752" t="s">
        <v>1959</v>
      </c>
      <c r="L8752" s="24">
        <v>300</v>
      </c>
      <c r="M8752" s="25">
        <f>+VLOOKUP(E8752, TC!A:D, 4, FALSE())</f>
        <v>1.1526999980470849</v>
      </c>
      <c r="N8752" s="24">
        <f t="shared" si="680"/>
        <v>345.80999941412546</v>
      </c>
      <c r="O8752" t="str">
        <f t="shared" si="681"/>
        <v>FACTURA</v>
      </c>
      <c r="P8752" t="str">
        <f t="shared" si="682"/>
        <v>2025</v>
      </c>
      <c r="Q8752" t="str">
        <f t="shared" si="683"/>
        <v>06</v>
      </c>
      <c r="R8752" t="str">
        <f>+IFERROR(VLOOKUP(I8752, Listado!A:B, 2, FALSE()), "COMERCIALIZADORA INTERNACIONAL CARIBBEAN EXOTICS S A")</f>
        <v>PEREZ MEJIA MARIA PAULINA</v>
      </c>
      <c r="S8752" s="25">
        <f>+VLOOKUP(E8752, TC!A:D, 2, FALSE())</f>
        <v>4096.4399999999996</v>
      </c>
      <c r="T8752" t="str">
        <f t="shared" si="684"/>
        <v>EUR</v>
      </c>
    </row>
    <row r="8753" spans="1:20" ht="18.75" hidden="1" customHeight="1" x14ac:dyDescent="0.25">
      <c r="A8753" t="s">
        <v>3127</v>
      </c>
      <c r="B8753" t="s">
        <v>5</v>
      </c>
      <c r="C8753" t="s">
        <v>1913</v>
      </c>
      <c r="D8753" s="24">
        <v>12222</v>
      </c>
      <c r="E8753" t="s">
        <v>1761</v>
      </c>
      <c r="F8753" t="s">
        <v>1924</v>
      </c>
      <c r="G8753" t="s">
        <v>110</v>
      </c>
      <c r="H8753" t="s">
        <v>3237</v>
      </c>
      <c r="I8753" t="s">
        <v>1868</v>
      </c>
      <c r="J8753" t="s">
        <v>1966</v>
      </c>
      <c r="K8753" t="s">
        <v>1960</v>
      </c>
      <c r="L8753" s="24">
        <v>18.239999999999998</v>
      </c>
      <c r="M8753" s="25">
        <f>+VLOOKUP(E8753, TC!A:D, 4, FALSE())</f>
        <v>1.1526999980470849</v>
      </c>
      <c r="N8753" s="24">
        <f t="shared" si="680"/>
        <v>21.025247964378828</v>
      </c>
      <c r="O8753" t="str">
        <f t="shared" si="681"/>
        <v>FACTURA</v>
      </c>
      <c r="P8753" t="str">
        <f t="shared" si="682"/>
        <v>2025</v>
      </c>
      <c r="Q8753" t="str">
        <f t="shared" si="683"/>
        <v>06</v>
      </c>
      <c r="R8753" t="str">
        <f>+IFERROR(VLOOKUP(I8753, Listado!A:B, 2, FALSE()), "COMERCIALIZADORA INTERNACIONAL CARIBBEAN EXOTICS S A")</f>
        <v>PEREZ MEJIA MARIA PAULINA</v>
      </c>
      <c r="S8753" s="25">
        <f>+VLOOKUP(E8753, TC!A:D, 2, FALSE())</f>
        <v>4096.4399999999996</v>
      </c>
      <c r="T8753" t="str">
        <f t="shared" si="684"/>
        <v>EUR</v>
      </c>
    </row>
    <row r="8754" spans="1:20" ht="18.75" hidden="1" customHeight="1" x14ac:dyDescent="0.25">
      <c r="A8754" t="s">
        <v>3127</v>
      </c>
      <c r="B8754" t="s">
        <v>5</v>
      </c>
      <c r="C8754" t="s">
        <v>1913</v>
      </c>
      <c r="D8754" s="24">
        <v>12223</v>
      </c>
      <c r="E8754" t="s">
        <v>1761</v>
      </c>
      <c r="F8754" t="s">
        <v>1924</v>
      </c>
      <c r="G8754" t="s">
        <v>108</v>
      </c>
      <c r="H8754" t="s">
        <v>3238</v>
      </c>
      <c r="I8754" t="s">
        <v>1894</v>
      </c>
      <c r="J8754" t="s">
        <v>1919</v>
      </c>
      <c r="K8754" t="s">
        <v>57</v>
      </c>
      <c r="L8754" s="24">
        <v>3681.76</v>
      </c>
      <c r="M8754" s="25">
        <f>+VLOOKUP(E8754, TC!A:D, 4, FALSE())</f>
        <v>1.1526999980470849</v>
      </c>
      <c r="N8754" s="24">
        <f t="shared" si="680"/>
        <v>4243.9647448098358</v>
      </c>
      <c r="O8754" t="str">
        <f t="shared" si="681"/>
        <v>FACTURA</v>
      </c>
      <c r="P8754" t="str">
        <f t="shared" si="682"/>
        <v>2025</v>
      </c>
      <c r="Q8754" t="str">
        <f t="shared" si="683"/>
        <v>06</v>
      </c>
      <c r="R8754" t="str">
        <f>+IFERROR(VLOOKUP(I8754, Listado!A:B, 2, FALSE()), "COMERCIALIZADORA INTERNACIONAL CARIBBEAN EXOTICS S A")</f>
        <v>PIEDRAHITA PEREZ MARIANA</v>
      </c>
      <c r="S8754" s="25">
        <f>+VLOOKUP(E8754, TC!A:D, 2, FALSE())</f>
        <v>4096.4399999999996</v>
      </c>
      <c r="T8754" t="str">
        <f t="shared" si="684"/>
        <v>EUR</v>
      </c>
    </row>
    <row r="8755" spans="1:20" ht="18.75" hidden="1" customHeight="1" x14ac:dyDescent="0.25">
      <c r="A8755" t="s">
        <v>3127</v>
      </c>
      <c r="B8755" t="s">
        <v>5</v>
      </c>
      <c r="C8755" t="s">
        <v>1913</v>
      </c>
      <c r="D8755" s="24">
        <v>12223</v>
      </c>
      <c r="E8755" t="s">
        <v>1761</v>
      </c>
      <c r="F8755" t="s">
        <v>1924</v>
      </c>
      <c r="G8755" t="s">
        <v>108</v>
      </c>
      <c r="H8755" t="s">
        <v>3238</v>
      </c>
      <c r="I8755" t="s">
        <v>1894</v>
      </c>
      <c r="J8755" t="s">
        <v>1919</v>
      </c>
      <c r="K8755" t="s">
        <v>1959</v>
      </c>
      <c r="L8755" s="24">
        <v>300</v>
      </c>
      <c r="M8755" s="25">
        <f>+VLOOKUP(E8755, TC!A:D, 4, FALSE())</f>
        <v>1.1526999980470849</v>
      </c>
      <c r="N8755" s="24">
        <f t="shared" si="680"/>
        <v>345.80999941412546</v>
      </c>
      <c r="O8755" t="str">
        <f t="shared" si="681"/>
        <v>FACTURA</v>
      </c>
      <c r="P8755" t="str">
        <f t="shared" si="682"/>
        <v>2025</v>
      </c>
      <c r="Q8755" t="str">
        <f t="shared" si="683"/>
        <v>06</v>
      </c>
      <c r="R8755" t="str">
        <f>+IFERROR(VLOOKUP(I8755, Listado!A:B, 2, FALSE()), "COMERCIALIZADORA INTERNACIONAL CARIBBEAN EXOTICS S A")</f>
        <v>PIEDRAHITA PEREZ MARIANA</v>
      </c>
      <c r="S8755" s="25">
        <f>+VLOOKUP(E8755, TC!A:D, 2, FALSE())</f>
        <v>4096.4399999999996</v>
      </c>
      <c r="T8755" t="str">
        <f t="shared" si="684"/>
        <v>EUR</v>
      </c>
    </row>
    <row r="8756" spans="1:20" ht="18.75" hidden="1" customHeight="1" x14ac:dyDescent="0.25">
      <c r="A8756" t="s">
        <v>3127</v>
      </c>
      <c r="B8756" t="s">
        <v>5</v>
      </c>
      <c r="C8756" t="s">
        <v>1913</v>
      </c>
      <c r="D8756" s="24">
        <v>12223</v>
      </c>
      <c r="E8756" t="s">
        <v>1761</v>
      </c>
      <c r="F8756" t="s">
        <v>1924</v>
      </c>
      <c r="G8756" t="s">
        <v>108</v>
      </c>
      <c r="H8756" t="s">
        <v>3238</v>
      </c>
      <c r="I8756" t="s">
        <v>1894</v>
      </c>
      <c r="J8756" t="s">
        <v>1919</v>
      </c>
      <c r="K8756" t="s">
        <v>1960</v>
      </c>
      <c r="L8756" s="24">
        <v>18.239999999999998</v>
      </c>
      <c r="M8756" s="25">
        <f>+VLOOKUP(E8756, TC!A:D, 4, FALSE())</f>
        <v>1.1526999980470849</v>
      </c>
      <c r="N8756" s="24">
        <f t="shared" si="680"/>
        <v>21.025247964378828</v>
      </c>
      <c r="O8756" t="str">
        <f t="shared" si="681"/>
        <v>FACTURA</v>
      </c>
      <c r="P8756" t="str">
        <f t="shared" si="682"/>
        <v>2025</v>
      </c>
      <c r="Q8756" t="str">
        <f t="shared" si="683"/>
        <v>06</v>
      </c>
      <c r="R8756" t="str">
        <f>+IFERROR(VLOOKUP(I8756, Listado!A:B, 2, FALSE()), "COMERCIALIZADORA INTERNACIONAL CARIBBEAN EXOTICS S A")</f>
        <v>PIEDRAHITA PEREZ MARIANA</v>
      </c>
      <c r="S8756" s="25">
        <f>+VLOOKUP(E8756, TC!A:D, 2, FALSE())</f>
        <v>4096.4399999999996</v>
      </c>
      <c r="T8756" t="str">
        <f t="shared" si="684"/>
        <v>EUR</v>
      </c>
    </row>
    <row r="8757" spans="1:20" ht="18.75" hidden="1" customHeight="1" x14ac:dyDescent="0.25">
      <c r="A8757" t="s">
        <v>3127</v>
      </c>
      <c r="B8757" t="s">
        <v>5</v>
      </c>
      <c r="C8757" t="s">
        <v>1913</v>
      </c>
      <c r="D8757" s="24">
        <v>12224</v>
      </c>
      <c r="E8757" t="s">
        <v>1761</v>
      </c>
      <c r="F8757" t="s">
        <v>1924</v>
      </c>
      <c r="G8757" t="s">
        <v>108</v>
      </c>
      <c r="H8757" t="s">
        <v>3239</v>
      </c>
      <c r="I8757" t="s">
        <v>1860</v>
      </c>
      <c r="J8757" t="s">
        <v>1926</v>
      </c>
      <c r="K8757" t="s">
        <v>68</v>
      </c>
      <c r="L8757" s="24">
        <v>3073.76</v>
      </c>
      <c r="M8757" s="25">
        <f>+VLOOKUP(E8757, TC!A:D, 4, FALSE())</f>
        <v>1.1526999980470849</v>
      </c>
      <c r="N8757" s="24">
        <f t="shared" si="680"/>
        <v>3543.1231459972078</v>
      </c>
      <c r="O8757" t="str">
        <f t="shared" si="681"/>
        <v>FACTURA</v>
      </c>
      <c r="P8757" t="str">
        <f t="shared" si="682"/>
        <v>2025</v>
      </c>
      <c r="Q8757" t="str">
        <f t="shared" si="683"/>
        <v>06</v>
      </c>
      <c r="R8757" t="str">
        <f>+IFERROR(VLOOKUP(I8757, Listado!A:B, 2, FALSE()), "COMERCIALIZADORA INTERNACIONAL CARIBBEAN EXOTICS S A")</f>
        <v>PIEDRAHITA PEREZ MARIANA</v>
      </c>
      <c r="S8757" s="25">
        <f>+VLOOKUP(E8757, TC!A:D, 2, FALSE())</f>
        <v>4096.4399999999996</v>
      </c>
      <c r="T8757" t="str">
        <f t="shared" si="684"/>
        <v>EUR</v>
      </c>
    </row>
    <row r="8758" spans="1:20" ht="18.75" hidden="1" customHeight="1" x14ac:dyDescent="0.25">
      <c r="A8758" t="s">
        <v>3127</v>
      </c>
      <c r="B8758" t="s">
        <v>5</v>
      </c>
      <c r="C8758" t="s">
        <v>1913</v>
      </c>
      <c r="D8758" s="24">
        <v>12224</v>
      </c>
      <c r="E8758" t="s">
        <v>1761</v>
      </c>
      <c r="F8758" t="s">
        <v>1924</v>
      </c>
      <c r="G8758" t="s">
        <v>108</v>
      </c>
      <c r="H8758" t="s">
        <v>3239</v>
      </c>
      <c r="I8758" t="s">
        <v>1860</v>
      </c>
      <c r="J8758" t="s">
        <v>1926</v>
      </c>
      <c r="K8758" t="s">
        <v>1959</v>
      </c>
      <c r="L8758" s="24">
        <v>300</v>
      </c>
      <c r="M8758" s="25">
        <f>+VLOOKUP(E8758, TC!A:D, 4, FALSE())</f>
        <v>1.1526999980470849</v>
      </c>
      <c r="N8758" s="24">
        <f t="shared" si="680"/>
        <v>345.80999941412546</v>
      </c>
      <c r="O8758" t="str">
        <f t="shared" si="681"/>
        <v>FACTURA</v>
      </c>
      <c r="P8758" t="str">
        <f t="shared" si="682"/>
        <v>2025</v>
      </c>
      <c r="Q8758" t="str">
        <f t="shared" si="683"/>
        <v>06</v>
      </c>
      <c r="R8758" t="str">
        <f>+IFERROR(VLOOKUP(I8758, Listado!A:B, 2, FALSE()), "COMERCIALIZADORA INTERNACIONAL CARIBBEAN EXOTICS S A")</f>
        <v>PIEDRAHITA PEREZ MARIANA</v>
      </c>
      <c r="S8758" s="25">
        <f>+VLOOKUP(E8758, TC!A:D, 2, FALSE())</f>
        <v>4096.4399999999996</v>
      </c>
      <c r="T8758" t="str">
        <f t="shared" si="684"/>
        <v>EUR</v>
      </c>
    </row>
    <row r="8759" spans="1:20" ht="18.75" hidden="1" customHeight="1" x14ac:dyDescent="0.25">
      <c r="A8759" t="s">
        <v>3127</v>
      </c>
      <c r="B8759" t="s">
        <v>5</v>
      </c>
      <c r="C8759" t="s">
        <v>1913</v>
      </c>
      <c r="D8759" s="24">
        <v>12224</v>
      </c>
      <c r="E8759" t="s">
        <v>1761</v>
      </c>
      <c r="F8759" t="s">
        <v>1924</v>
      </c>
      <c r="G8759" t="s">
        <v>108</v>
      </c>
      <c r="H8759" t="s">
        <v>3239</v>
      </c>
      <c r="I8759" t="s">
        <v>1860</v>
      </c>
      <c r="J8759" t="s">
        <v>1926</v>
      </c>
      <c r="K8759" t="s">
        <v>1960</v>
      </c>
      <c r="L8759" s="24">
        <v>18.239999999999998</v>
      </c>
      <c r="M8759" s="25">
        <f>+VLOOKUP(E8759, TC!A:D, 4, FALSE())</f>
        <v>1.1526999980470849</v>
      </c>
      <c r="N8759" s="24">
        <f t="shared" si="680"/>
        <v>21.025247964378828</v>
      </c>
      <c r="O8759" t="str">
        <f t="shared" si="681"/>
        <v>FACTURA</v>
      </c>
      <c r="P8759" t="str">
        <f t="shared" si="682"/>
        <v>2025</v>
      </c>
      <c r="Q8759" t="str">
        <f t="shared" si="683"/>
        <v>06</v>
      </c>
      <c r="R8759" t="str">
        <f>+IFERROR(VLOOKUP(I8759, Listado!A:B, 2, FALSE()), "COMERCIALIZADORA INTERNACIONAL CARIBBEAN EXOTICS S A")</f>
        <v>PIEDRAHITA PEREZ MARIANA</v>
      </c>
      <c r="S8759" s="25">
        <f>+VLOOKUP(E8759, TC!A:D, 2, FALSE())</f>
        <v>4096.4399999999996</v>
      </c>
      <c r="T8759" t="str">
        <f t="shared" si="684"/>
        <v>EUR</v>
      </c>
    </row>
    <row r="8760" spans="1:20" ht="18.75" hidden="1" customHeight="1" x14ac:dyDescent="0.25">
      <c r="A8760" t="s">
        <v>3127</v>
      </c>
      <c r="B8760" t="s">
        <v>5</v>
      </c>
      <c r="C8760" t="s">
        <v>1913</v>
      </c>
      <c r="D8760" s="24">
        <v>12225</v>
      </c>
      <c r="E8760" t="s">
        <v>1761</v>
      </c>
      <c r="F8760" t="s">
        <v>1924</v>
      </c>
      <c r="G8760" t="s">
        <v>108</v>
      </c>
      <c r="H8760" t="s">
        <v>3240</v>
      </c>
      <c r="I8760" t="s">
        <v>1896</v>
      </c>
      <c r="J8760" t="s">
        <v>1962</v>
      </c>
      <c r="K8760" t="s">
        <v>78</v>
      </c>
      <c r="L8760" s="24">
        <v>4481.76</v>
      </c>
      <c r="M8760" s="25">
        <f>+VLOOKUP(E8760, TC!A:D, 4, FALSE())</f>
        <v>1.1526999980470849</v>
      </c>
      <c r="N8760" s="24">
        <f t="shared" si="680"/>
        <v>5166.1247432475038</v>
      </c>
      <c r="O8760" t="str">
        <f t="shared" si="681"/>
        <v>FACTURA</v>
      </c>
      <c r="P8760" t="str">
        <f t="shared" si="682"/>
        <v>2025</v>
      </c>
      <c r="Q8760" t="str">
        <f t="shared" si="683"/>
        <v>06</v>
      </c>
      <c r="R8760" t="str">
        <f>+IFERROR(VLOOKUP(I8760, Listado!A:B, 2, FALSE()), "COMERCIALIZADORA INTERNACIONAL CARIBBEAN EXOTICS S A")</f>
        <v>PIEDRAHITA PEREZ MARIANA</v>
      </c>
      <c r="S8760" s="25">
        <f>+VLOOKUP(E8760, TC!A:D, 2, FALSE())</f>
        <v>4096.4399999999996</v>
      </c>
      <c r="T8760" t="str">
        <f t="shared" si="684"/>
        <v>EUR</v>
      </c>
    </row>
    <row r="8761" spans="1:20" ht="18.75" hidden="1" customHeight="1" x14ac:dyDescent="0.25">
      <c r="A8761" t="s">
        <v>3127</v>
      </c>
      <c r="B8761" t="s">
        <v>5</v>
      </c>
      <c r="C8761" t="s">
        <v>1913</v>
      </c>
      <c r="D8761" s="24">
        <v>12225</v>
      </c>
      <c r="E8761" t="s">
        <v>1761</v>
      </c>
      <c r="F8761" t="s">
        <v>1924</v>
      </c>
      <c r="G8761" t="s">
        <v>108</v>
      </c>
      <c r="H8761" t="s">
        <v>3240</v>
      </c>
      <c r="I8761" t="s">
        <v>1896</v>
      </c>
      <c r="J8761" t="s">
        <v>1962</v>
      </c>
      <c r="K8761" t="s">
        <v>1959</v>
      </c>
      <c r="L8761" s="24">
        <v>300</v>
      </c>
      <c r="M8761" s="25">
        <f>+VLOOKUP(E8761, TC!A:D, 4, FALSE())</f>
        <v>1.1526999980470849</v>
      </c>
      <c r="N8761" s="24">
        <f t="shared" si="680"/>
        <v>345.80999941412546</v>
      </c>
      <c r="O8761" t="str">
        <f t="shared" si="681"/>
        <v>FACTURA</v>
      </c>
      <c r="P8761" t="str">
        <f t="shared" si="682"/>
        <v>2025</v>
      </c>
      <c r="Q8761" t="str">
        <f t="shared" si="683"/>
        <v>06</v>
      </c>
      <c r="R8761" t="str">
        <f>+IFERROR(VLOOKUP(I8761, Listado!A:B, 2, FALSE()), "COMERCIALIZADORA INTERNACIONAL CARIBBEAN EXOTICS S A")</f>
        <v>PIEDRAHITA PEREZ MARIANA</v>
      </c>
      <c r="S8761" s="25">
        <f>+VLOOKUP(E8761, TC!A:D, 2, FALSE())</f>
        <v>4096.4399999999996</v>
      </c>
      <c r="T8761" t="str">
        <f t="shared" si="684"/>
        <v>EUR</v>
      </c>
    </row>
    <row r="8762" spans="1:20" ht="18.75" hidden="1" customHeight="1" x14ac:dyDescent="0.25">
      <c r="A8762" t="s">
        <v>3127</v>
      </c>
      <c r="B8762" t="s">
        <v>5</v>
      </c>
      <c r="C8762" t="s">
        <v>1913</v>
      </c>
      <c r="D8762" s="24">
        <v>12225</v>
      </c>
      <c r="E8762" t="s">
        <v>1761</v>
      </c>
      <c r="F8762" t="s">
        <v>1924</v>
      </c>
      <c r="G8762" t="s">
        <v>108</v>
      </c>
      <c r="H8762" t="s">
        <v>3240</v>
      </c>
      <c r="I8762" t="s">
        <v>1896</v>
      </c>
      <c r="J8762" t="s">
        <v>1962</v>
      </c>
      <c r="K8762" t="s">
        <v>1960</v>
      </c>
      <c r="L8762" s="24">
        <v>18.239999999999998</v>
      </c>
      <c r="M8762" s="25">
        <f>+VLOOKUP(E8762, TC!A:D, 4, FALSE())</f>
        <v>1.1526999980470849</v>
      </c>
      <c r="N8762" s="24">
        <f t="shared" si="680"/>
        <v>21.025247964378828</v>
      </c>
      <c r="O8762" t="str">
        <f t="shared" si="681"/>
        <v>FACTURA</v>
      </c>
      <c r="P8762" t="str">
        <f t="shared" si="682"/>
        <v>2025</v>
      </c>
      <c r="Q8762" t="str">
        <f t="shared" si="683"/>
        <v>06</v>
      </c>
      <c r="R8762" t="str">
        <f>+IFERROR(VLOOKUP(I8762, Listado!A:B, 2, FALSE()), "COMERCIALIZADORA INTERNACIONAL CARIBBEAN EXOTICS S A")</f>
        <v>PIEDRAHITA PEREZ MARIANA</v>
      </c>
      <c r="S8762" s="25">
        <f>+VLOOKUP(E8762, TC!A:D, 2, FALSE())</f>
        <v>4096.4399999999996</v>
      </c>
      <c r="T8762" t="str">
        <f t="shared" si="684"/>
        <v>EUR</v>
      </c>
    </row>
    <row r="8763" spans="1:20" ht="18.75" hidden="1" customHeight="1" x14ac:dyDescent="0.25">
      <c r="A8763" t="s">
        <v>3127</v>
      </c>
      <c r="B8763" t="s">
        <v>5</v>
      </c>
      <c r="C8763" t="s">
        <v>1913</v>
      </c>
      <c r="D8763" s="24">
        <v>12226</v>
      </c>
      <c r="E8763" t="s">
        <v>1761</v>
      </c>
      <c r="F8763" t="s">
        <v>128</v>
      </c>
      <c r="G8763" t="s">
        <v>110</v>
      </c>
      <c r="H8763" t="s">
        <v>3241</v>
      </c>
      <c r="I8763" t="s">
        <v>1850</v>
      </c>
      <c r="J8763" t="s">
        <v>1919</v>
      </c>
      <c r="K8763" t="s">
        <v>31</v>
      </c>
      <c r="L8763" s="24">
        <v>13524</v>
      </c>
      <c r="M8763" s="25">
        <f>+VLOOKUP(E8763, TC!A:D, 4, FALSE())</f>
        <v>1.1526999980470849</v>
      </c>
      <c r="N8763" s="24">
        <f t="shared" si="680"/>
        <v>13524</v>
      </c>
      <c r="O8763" t="str">
        <f t="shared" si="681"/>
        <v>FACTURA</v>
      </c>
      <c r="P8763" t="str">
        <f t="shared" si="682"/>
        <v>2025</v>
      </c>
      <c r="Q8763" t="str">
        <f t="shared" si="683"/>
        <v>06</v>
      </c>
      <c r="R8763" t="str">
        <f>+IFERROR(VLOOKUP(I8763, Listado!A:B, 2, FALSE()), "COMERCIALIZADORA INTERNACIONAL CARIBBEAN EXOTICS S A")</f>
        <v>PEREZ MEJIA MARIA PAULINA</v>
      </c>
      <c r="S8763" s="25">
        <f>+VLOOKUP(E8763, TC!A:D, 2, FALSE())</f>
        <v>4096.4399999999996</v>
      </c>
      <c r="T8763" t="str">
        <f t="shared" si="684"/>
        <v>USD</v>
      </c>
    </row>
    <row r="8764" spans="1:20" ht="18.75" hidden="1" customHeight="1" x14ac:dyDescent="0.25">
      <c r="A8764" t="s">
        <v>3127</v>
      </c>
      <c r="B8764" t="s">
        <v>5</v>
      </c>
      <c r="C8764" t="s">
        <v>1913</v>
      </c>
      <c r="D8764" s="24">
        <v>12227</v>
      </c>
      <c r="E8764" t="s">
        <v>1761</v>
      </c>
      <c r="F8764" t="s">
        <v>1924</v>
      </c>
      <c r="G8764" t="s">
        <v>110</v>
      </c>
      <c r="H8764" t="s">
        <v>3242</v>
      </c>
      <c r="I8764" t="s">
        <v>1848</v>
      </c>
      <c r="J8764" t="s">
        <v>1917</v>
      </c>
      <c r="K8764" t="s">
        <v>39</v>
      </c>
      <c r="L8764" s="24">
        <v>1540</v>
      </c>
      <c r="M8764" s="25">
        <f>+VLOOKUP(E8764, TC!A:D, 4, FALSE())</f>
        <v>1.1526999980470849</v>
      </c>
      <c r="N8764" s="24">
        <f t="shared" si="680"/>
        <v>1775.1579969925108</v>
      </c>
      <c r="O8764" t="str">
        <f t="shared" si="681"/>
        <v>FACTURA</v>
      </c>
      <c r="P8764" t="str">
        <f t="shared" si="682"/>
        <v>2025</v>
      </c>
      <c r="Q8764" t="str">
        <f t="shared" si="683"/>
        <v>06</v>
      </c>
      <c r="R8764" t="str">
        <f>+IFERROR(VLOOKUP(I8764, Listado!A:B, 2, FALSE()), "COMERCIALIZADORA INTERNACIONAL CARIBBEAN EXOTICS S A")</f>
        <v>PEREZ MEJIA MARIA PAULINA</v>
      </c>
      <c r="S8764" s="25">
        <f>+VLOOKUP(E8764, TC!A:D, 2, FALSE())</f>
        <v>4096.4399999999996</v>
      </c>
      <c r="T8764" t="str">
        <f t="shared" si="684"/>
        <v>EUR</v>
      </c>
    </row>
    <row r="8765" spans="1:20" ht="18.75" hidden="1" customHeight="1" x14ac:dyDescent="0.25">
      <c r="A8765" t="s">
        <v>3127</v>
      </c>
      <c r="B8765" t="s">
        <v>5</v>
      </c>
      <c r="C8765" t="s">
        <v>1913</v>
      </c>
      <c r="D8765" s="24">
        <v>12227</v>
      </c>
      <c r="E8765" t="s">
        <v>1761</v>
      </c>
      <c r="F8765" t="s">
        <v>1924</v>
      </c>
      <c r="G8765" t="s">
        <v>110</v>
      </c>
      <c r="H8765" t="s">
        <v>3242</v>
      </c>
      <c r="I8765" t="s">
        <v>1848</v>
      </c>
      <c r="J8765" t="s">
        <v>1917</v>
      </c>
      <c r="K8765" t="s">
        <v>38</v>
      </c>
      <c r="L8765" s="24">
        <v>5737.2</v>
      </c>
      <c r="M8765" s="25">
        <f>+VLOOKUP(E8765, TC!A:D, 4, FALSE())</f>
        <v>1.1526999980470849</v>
      </c>
      <c r="N8765" s="24">
        <f t="shared" si="680"/>
        <v>6613.2704287957349</v>
      </c>
      <c r="O8765" t="str">
        <f t="shared" si="681"/>
        <v>FACTURA</v>
      </c>
      <c r="P8765" t="str">
        <f t="shared" si="682"/>
        <v>2025</v>
      </c>
      <c r="Q8765" t="str">
        <f t="shared" si="683"/>
        <v>06</v>
      </c>
      <c r="R8765" t="str">
        <f>+IFERROR(VLOOKUP(I8765, Listado!A:B, 2, FALSE()), "COMERCIALIZADORA INTERNACIONAL CARIBBEAN EXOTICS S A")</f>
        <v>PEREZ MEJIA MARIA PAULINA</v>
      </c>
      <c r="S8765" s="25">
        <f>+VLOOKUP(E8765, TC!A:D, 2, FALSE())</f>
        <v>4096.4399999999996</v>
      </c>
      <c r="T8765" t="str">
        <f t="shared" si="684"/>
        <v>EUR</v>
      </c>
    </row>
    <row r="8766" spans="1:20" ht="18.75" hidden="1" customHeight="1" x14ac:dyDescent="0.25">
      <c r="A8766" t="s">
        <v>3127</v>
      </c>
      <c r="B8766" t="s">
        <v>5</v>
      </c>
      <c r="C8766" t="s">
        <v>1913</v>
      </c>
      <c r="D8766" s="24">
        <v>12228</v>
      </c>
      <c r="E8766" t="s">
        <v>1761</v>
      </c>
      <c r="F8766" t="s">
        <v>1924</v>
      </c>
      <c r="G8766" t="s">
        <v>108</v>
      </c>
      <c r="H8766" t="s">
        <v>3243</v>
      </c>
      <c r="I8766" t="s">
        <v>1853</v>
      </c>
      <c r="J8766" t="s">
        <v>1919</v>
      </c>
      <c r="K8766" t="s">
        <v>1959</v>
      </c>
      <c r="L8766" s="24">
        <v>300</v>
      </c>
      <c r="M8766" s="25">
        <f>+VLOOKUP(E8766, TC!A:D, 4, FALSE())</f>
        <v>1.1526999980470849</v>
      </c>
      <c r="N8766" s="24">
        <f t="shared" si="680"/>
        <v>345.80999941412546</v>
      </c>
      <c r="O8766" t="str">
        <f t="shared" si="681"/>
        <v>FACTURA</v>
      </c>
      <c r="P8766" t="str">
        <f t="shared" si="682"/>
        <v>2025</v>
      </c>
      <c r="Q8766" t="str">
        <f t="shared" si="683"/>
        <v>06</v>
      </c>
      <c r="R8766" t="str">
        <f>+IFERROR(VLOOKUP(I8766, Listado!A:B, 2, FALSE()), "COMERCIALIZADORA INTERNACIONAL CARIBBEAN EXOTICS S A")</f>
        <v>PIEDRAHITA PEREZ MARIANA</v>
      </c>
      <c r="S8766" s="25">
        <f>+VLOOKUP(E8766, TC!A:D, 2, FALSE())</f>
        <v>4096.4399999999996</v>
      </c>
      <c r="T8766" t="str">
        <f t="shared" si="684"/>
        <v>EUR</v>
      </c>
    </row>
    <row r="8767" spans="1:20" ht="18.75" hidden="1" customHeight="1" x14ac:dyDescent="0.25">
      <c r="A8767" t="s">
        <v>3127</v>
      </c>
      <c r="B8767" t="s">
        <v>5</v>
      </c>
      <c r="C8767" t="s">
        <v>1913</v>
      </c>
      <c r="D8767" s="24">
        <v>12228</v>
      </c>
      <c r="E8767" t="s">
        <v>1761</v>
      </c>
      <c r="F8767" t="s">
        <v>1924</v>
      </c>
      <c r="G8767" t="s">
        <v>108</v>
      </c>
      <c r="H8767" t="s">
        <v>3243</v>
      </c>
      <c r="I8767" t="s">
        <v>1853</v>
      </c>
      <c r="J8767" t="s">
        <v>1919</v>
      </c>
      <c r="K8767" t="s">
        <v>1960</v>
      </c>
      <c r="L8767" s="24">
        <v>7.9560000000000004</v>
      </c>
      <c r="M8767" s="25">
        <f>+VLOOKUP(E8767, TC!A:D, 4, FALSE())</f>
        <v>1.1526999980470849</v>
      </c>
      <c r="N8767" s="24">
        <f t="shared" si="680"/>
        <v>9.1708811844626084</v>
      </c>
      <c r="O8767" t="str">
        <f t="shared" si="681"/>
        <v>FACTURA</v>
      </c>
      <c r="P8767" t="str">
        <f t="shared" si="682"/>
        <v>2025</v>
      </c>
      <c r="Q8767" t="str">
        <f t="shared" si="683"/>
        <v>06</v>
      </c>
      <c r="R8767" t="str">
        <f>+IFERROR(VLOOKUP(I8767, Listado!A:B, 2, FALSE()), "COMERCIALIZADORA INTERNACIONAL CARIBBEAN EXOTICS S A")</f>
        <v>PIEDRAHITA PEREZ MARIANA</v>
      </c>
      <c r="S8767" s="25">
        <f>+VLOOKUP(E8767, TC!A:D, 2, FALSE())</f>
        <v>4096.4399999999996</v>
      </c>
      <c r="T8767" t="str">
        <f t="shared" si="684"/>
        <v>EUR</v>
      </c>
    </row>
    <row r="8768" spans="1:20" ht="18.75" hidden="1" customHeight="1" x14ac:dyDescent="0.25">
      <c r="A8768" t="s">
        <v>3127</v>
      </c>
      <c r="B8768" t="s">
        <v>5</v>
      </c>
      <c r="C8768" t="s">
        <v>1913</v>
      </c>
      <c r="D8768" s="24">
        <v>12228</v>
      </c>
      <c r="E8768" t="s">
        <v>1761</v>
      </c>
      <c r="F8768" t="s">
        <v>1924</v>
      </c>
      <c r="G8768" t="s">
        <v>108</v>
      </c>
      <c r="H8768" t="s">
        <v>3243</v>
      </c>
      <c r="I8768" t="s">
        <v>1853</v>
      </c>
      <c r="J8768" t="s">
        <v>1919</v>
      </c>
      <c r="K8768" t="s">
        <v>55</v>
      </c>
      <c r="L8768" s="24">
        <v>1972.0440000000001</v>
      </c>
      <c r="M8768" s="25">
        <f>+VLOOKUP(E8768, TC!A:D, 4, FALSE())</f>
        <v>1.1526999980470849</v>
      </c>
      <c r="N8768" s="24">
        <f t="shared" si="680"/>
        <v>2273.1751149487654</v>
      </c>
      <c r="O8768" t="str">
        <f t="shared" si="681"/>
        <v>FACTURA</v>
      </c>
      <c r="P8768" t="str">
        <f t="shared" si="682"/>
        <v>2025</v>
      </c>
      <c r="Q8768" t="str">
        <f t="shared" si="683"/>
        <v>06</v>
      </c>
      <c r="R8768" t="str">
        <f>+IFERROR(VLOOKUP(I8768, Listado!A:B, 2, FALSE()), "COMERCIALIZADORA INTERNACIONAL CARIBBEAN EXOTICS S A")</f>
        <v>PIEDRAHITA PEREZ MARIANA</v>
      </c>
      <c r="S8768" s="25">
        <f>+VLOOKUP(E8768, TC!A:D, 2, FALSE())</f>
        <v>4096.4399999999996</v>
      </c>
      <c r="T8768" t="str">
        <f t="shared" si="684"/>
        <v>EUR</v>
      </c>
    </row>
    <row r="8769" spans="1:20" ht="18.75" hidden="1" customHeight="1" x14ac:dyDescent="0.25">
      <c r="A8769" t="s">
        <v>3127</v>
      </c>
      <c r="B8769" t="s">
        <v>5</v>
      </c>
      <c r="C8769" t="s">
        <v>1913</v>
      </c>
      <c r="D8769" s="24">
        <v>12229</v>
      </c>
      <c r="E8769" t="s">
        <v>1762</v>
      </c>
      <c r="F8769" t="s">
        <v>1924</v>
      </c>
      <c r="G8769" t="s">
        <v>108</v>
      </c>
      <c r="H8769" t="s">
        <v>3244</v>
      </c>
      <c r="I8769" t="s">
        <v>1896</v>
      </c>
      <c r="J8769" t="s">
        <v>1962</v>
      </c>
      <c r="K8769" t="s">
        <v>71</v>
      </c>
      <c r="L8769" s="24">
        <v>2092.0439999999999</v>
      </c>
      <c r="M8769" s="25">
        <f>+VLOOKUP(E8769, TC!A:D, 4, FALSE())</f>
        <v>1.1508499986581537</v>
      </c>
      <c r="N8769" s="24">
        <f t="shared" si="680"/>
        <v>2407.6288345927983</v>
      </c>
      <c r="O8769" t="str">
        <f t="shared" si="681"/>
        <v>FACTURA</v>
      </c>
      <c r="P8769" t="str">
        <f t="shared" si="682"/>
        <v>2025</v>
      </c>
      <c r="Q8769" t="str">
        <f t="shared" si="683"/>
        <v>06</v>
      </c>
      <c r="R8769" t="str">
        <f>+IFERROR(VLOOKUP(I8769, Listado!A:B, 2, FALSE()), "COMERCIALIZADORA INTERNACIONAL CARIBBEAN EXOTICS S A")</f>
        <v>PIEDRAHITA PEREZ MARIANA</v>
      </c>
      <c r="S8769" s="25">
        <f>+VLOOKUP(E8769, TC!A:D, 2, FALSE())</f>
        <v>4098.83</v>
      </c>
      <c r="T8769" t="str">
        <f t="shared" si="684"/>
        <v>EUR</v>
      </c>
    </row>
    <row r="8770" spans="1:20" ht="18.75" hidden="1" customHeight="1" x14ac:dyDescent="0.25">
      <c r="A8770" t="s">
        <v>3127</v>
      </c>
      <c r="B8770" t="s">
        <v>5</v>
      </c>
      <c r="C8770" t="s">
        <v>1913</v>
      </c>
      <c r="D8770" s="24">
        <v>12229</v>
      </c>
      <c r="E8770" t="s">
        <v>1762</v>
      </c>
      <c r="F8770" t="s">
        <v>1924</v>
      </c>
      <c r="G8770" t="s">
        <v>108</v>
      </c>
      <c r="H8770" t="s">
        <v>3244</v>
      </c>
      <c r="I8770" t="s">
        <v>1896</v>
      </c>
      <c r="J8770" t="s">
        <v>1962</v>
      </c>
      <c r="K8770" t="s">
        <v>1959</v>
      </c>
      <c r="L8770" s="24">
        <v>300</v>
      </c>
      <c r="M8770" s="25">
        <f>+VLOOKUP(E8770, TC!A:D, 4, FALSE())</f>
        <v>1.1508499986581537</v>
      </c>
      <c r="N8770" s="24">
        <f t="shared" ref="N8770:N8833" si="685">+IF(F8770="EUR", (M8770*L8770), IF(I8770="JUAN MATAS SAS", (L8770/S8770), L8770))</f>
        <v>345.2549995974461</v>
      </c>
      <c r="O8770" t="str">
        <f t="shared" ref="O8770:O8833" si="686">+IF(C8770="CFE", "FACTURA", IF(ISERROR(SEARCH("ANULA", H8770))=FALSE(), "ANULACIÓN FE", IF(ISERROR(SEARCH("CANCELLATION", H8770))=FALSE(), "ANULACIÓN FE", "NOTAS")))</f>
        <v>FACTURA</v>
      </c>
      <c r="P8770" t="str">
        <f t="shared" ref="P8770:P8833" si="687">+LEFT(E8770, 4)</f>
        <v>2025</v>
      </c>
      <c r="Q8770" t="str">
        <f t="shared" ref="Q8770:Q8833" si="688">+MID(E8770, 5, 2)</f>
        <v>06</v>
      </c>
      <c r="R8770" t="str">
        <f>+IFERROR(VLOOKUP(I8770, Listado!A:B, 2, FALSE()), "COMERCIALIZADORA INTERNACIONAL CARIBBEAN EXOTICS S A")</f>
        <v>PIEDRAHITA PEREZ MARIANA</v>
      </c>
      <c r="S8770" s="25">
        <f>+VLOOKUP(E8770, TC!A:D, 2, FALSE())</f>
        <v>4098.83</v>
      </c>
      <c r="T8770" t="str">
        <f t="shared" ref="T8770:T8833" si="689">+IF(I8770="JUAN MATAS SAS", "USD", F8770)</f>
        <v>EUR</v>
      </c>
    </row>
    <row r="8771" spans="1:20" ht="18.75" hidden="1" customHeight="1" x14ac:dyDescent="0.25">
      <c r="A8771" t="s">
        <v>3127</v>
      </c>
      <c r="B8771" t="s">
        <v>5</v>
      </c>
      <c r="C8771" t="s">
        <v>1913</v>
      </c>
      <c r="D8771" s="24">
        <v>12229</v>
      </c>
      <c r="E8771" t="s">
        <v>1762</v>
      </c>
      <c r="F8771" t="s">
        <v>1924</v>
      </c>
      <c r="G8771" t="s">
        <v>108</v>
      </c>
      <c r="H8771" t="s">
        <v>3244</v>
      </c>
      <c r="I8771" t="s">
        <v>1896</v>
      </c>
      <c r="J8771" t="s">
        <v>1962</v>
      </c>
      <c r="K8771" t="s">
        <v>1960</v>
      </c>
      <c r="L8771" s="24">
        <v>7.9560000000000004</v>
      </c>
      <c r="M8771" s="25">
        <f>+VLOOKUP(E8771, TC!A:D, 4, FALSE())</f>
        <v>1.1508499986581537</v>
      </c>
      <c r="N8771" s="24">
        <f t="shared" si="685"/>
        <v>9.1561625893242713</v>
      </c>
      <c r="O8771" t="str">
        <f t="shared" si="686"/>
        <v>FACTURA</v>
      </c>
      <c r="P8771" t="str">
        <f t="shared" si="687"/>
        <v>2025</v>
      </c>
      <c r="Q8771" t="str">
        <f t="shared" si="688"/>
        <v>06</v>
      </c>
      <c r="R8771" t="str">
        <f>+IFERROR(VLOOKUP(I8771, Listado!A:B, 2, FALSE()), "COMERCIALIZADORA INTERNACIONAL CARIBBEAN EXOTICS S A")</f>
        <v>PIEDRAHITA PEREZ MARIANA</v>
      </c>
      <c r="S8771" s="25">
        <f>+VLOOKUP(E8771, TC!A:D, 2, FALSE())</f>
        <v>4098.83</v>
      </c>
      <c r="T8771" t="str">
        <f t="shared" si="689"/>
        <v>EUR</v>
      </c>
    </row>
    <row r="8772" spans="1:20" ht="18.75" hidden="1" customHeight="1" x14ac:dyDescent="0.25">
      <c r="A8772" t="s">
        <v>3127</v>
      </c>
      <c r="B8772" t="s">
        <v>5</v>
      </c>
      <c r="C8772" t="s">
        <v>1913</v>
      </c>
      <c r="D8772" s="24">
        <v>12230</v>
      </c>
      <c r="E8772" t="s">
        <v>1762</v>
      </c>
      <c r="F8772" t="s">
        <v>128</v>
      </c>
      <c r="G8772" t="s">
        <v>112</v>
      </c>
      <c r="I8772" t="s">
        <v>1893</v>
      </c>
      <c r="J8772" t="s">
        <v>1919</v>
      </c>
      <c r="K8772" t="s">
        <v>1918</v>
      </c>
      <c r="L8772" s="24">
        <v>33.6</v>
      </c>
      <c r="M8772" s="25">
        <f>+VLOOKUP(E8772, TC!A:D, 4, FALSE())</f>
        <v>1.1508499986581537</v>
      </c>
      <c r="N8772" s="24">
        <f t="shared" si="685"/>
        <v>33.6</v>
      </c>
      <c r="O8772" t="str">
        <f t="shared" si="686"/>
        <v>FACTURA</v>
      </c>
      <c r="P8772" t="str">
        <f t="shared" si="687"/>
        <v>2025</v>
      </c>
      <c r="Q8772" t="str">
        <f t="shared" si="688"/>
        <v>06</v>
      </c>
      <c r="R8772" t="str">
        <f>+IFERROR(VLOOKUP(I8772, Listado!A:B, 2, FALSE()), "COMERCIALIZADORA INTERNACIONAL CARIBBEAN EXOTICS S A")</f>
        <v>HINCAPIE CONTRERAS ERIKA STEFANIA</v>
      </c>
      <c r="S8772" s="25">
        <f>+VLOOKUP(E8772, TC!A:D, 2, FALSE())</f>
        <v>4098.83</v>
      </c>
      <c r="T8772" t="str">
        <f t="shared" si="689"/>
        <v>USD</v>
      </c>
    </row>
    <row r="8773" spans="1:20" ht="18.75" hidden="1" customHeight="1" x14ac:dyDescent="0.25">
      <c r="A8773" t="s">
        <v>3127</v>
      </c>
      <c r="B8773" t="s">
        <v>5</v>
      </c>
      <c r="C8773" t="s">
        <v>1913</v>
      </c>
      <c r="D8773" s="24">
        <v>12231</v>
      </c>
      <c r="E8773" t="s">
        <v>1762</v>
      </c>
      <c r="F8773" t="s">
        <v>1924</v>
      </c>
      <c r="G8773" t="s">
        <v>112</v>
      </c>
      <c r="I8773" t="s">
        <v>1863</v>
      </c>
      <c r="J8773" t="s">
        <v>1926</v>
      </c>
      <c r="K8773" t="s">
        <v>1918</v>
      </c>
      <c r="L8773" s="24">
        <v>12</v>
      </c>
      <c r="M8773" s="25">
        <f>+VLOOKUP(E8773, TC!A:D, 4, FALSE())</f>
        <v>1.1508499986581537</v>
      </c>
      <c r="N8773" s="24">
        <f t="shared" si="685"/>
        <v>13.810199983897846</v>
      </c>
      <c r="O8773" t="str">
        <f t="shared" si="686"/>
        <v>FACTURA</v>
      </c>
      <c r="P8773" t="str">
        <f t="shared" si="687"/>
        <v>2025</v>
      </c>
      <c r="Q8773" t="str">
        <f t="shared" si="688"/>
        <v>06</v>
      </c>
      <c r="R8773" t="str">
        <f>+IFERROR(VLOOKUP(I8773, Listado!A:B, 2, FALSE()), "COMERCIALIZADORA INTERNACIONAL CARIBBEAN EXOTICS S A")</f>
        <v>HINCAPIE CONTRERAS ERIKA STEFANIA</v>
      </c>
      <c r="S8773" s="25">
        <f>+VLOOKUP(E8773, TC!A:D, 2, FALSE())</f>
        <v>4098.83</v>
      </c>
      <c r="T8773" t="str">
        <f t="shared" si="689"/>
        <v>EUR</v>
      </c>
    </row>
    <row r="8774" spans="1:20" ht="18.75" hidden="1" customHeight="1" x14ac:dyDescent="0.25">
      <c r="A8774" t="s">
        <v>3127</v>
      </c>
      <c r="B8774" t="s">
        <v>5</v>
      </c>
      <c r="C8774" t="s">
        <v>1913</v>
      </c>
      <c r="D8774" s="24">
        <v>12232</v>
      </c>
      <c r="E8774" t="s">
        <v>1762</v>
      </c>
      <c r="F8774" t="s">
        <v>128</v>
      </c>
      <c r="G8774" t="s">
        <v>110</v>
      </c>
      <c r="I8774" t="s">
        <v>1850</v>
      </c>
      <c r="J8774" t="s">
        <v>1919</v>
      </c>
      <c r="K8774" t="s">
        <v>1918</v>
      </c>
      <c r="L8774" s="24">
        <v>235.2</v>
      </c>
      <c r="M8774" s="25">
        <f>+VLOOKUP(E8774, TC!A:D, 4, FALSE())</f>
        <v>1.1508499986581537</v>
      </c>
      <c r="N8774" s="24">
        <f t="shared" si="685"/>
        <v>235.2</v>
      </c>
      <c r="O8774" t="str">
        <f t="shared" si="686"/>
        <v>FACTURA</v>
      </c>
      <c r="P8774" t="str">
        <f t="shared" si="687"/>
        <v>2025</v>
      </c>
      <c r="Q8774" t="str">
        <f t="shared" si="688"/>
        <v>06</v>
      </c>
      <c r="R8774" t="str">
        <f>+IFERROR(VLOOKUP(I8774, Listado!A:B, 2, FALSE()), "COMERCIALIZADORA INTERNACIONAL CARIBBEAN EXOTICS S A")</f>
        <v>PEREZ MEJIA MARIA PAULINA</v>
      </c>
      <c r="S8774" s="25">
        <f>+VLOOKUP(E8774, TC!A:D, 2, FALSE())</f>
        <v>4098.83</v>
      </c>
      <c r="T8774" t="str">
        <f t="shared" si="689"/>
        <v>USD</v>
      </c>
    </row>
    <row r="8775" spans="1:20" ht="18.75" hidden="1" customHeight="1" x14ac:dyDescent="0.25">
      <c r="A8775" t="s">
        <v>3127</v>
      </c>
      <c r="B8775" t="s">
        <v>5</v>
      </c>
      <c r="C8775" t="s">
        <v>1913</v>
      </c>
      <c r="D8775" s="24">
        <v>12233</v>
      </c>
      <c r="E8775" t="s">
        <v>1762</v>
      </c>
      <c r="F8775" t="s">
        <v>1924</v>
      </c>
      <c r="G8775" t="s">
        <v>110</v>
      </c>
      <c r="I8775" t="s">
        <v>1848</v>
      </c>
      <c r="J8775" t="s">
        <v>1917</v>
      </c>
      <c r="K8775" t="s">
        <v>1918</v>
      </c>
      <c r="L8775" s="24">
        <v>84</v>
      </c>
      <c r="M8775" s="25">
        <f>+VLOOKUP(E8775, TC!A:D, 4, FALSE())</f>
        <v>1.1508499986581537</v>
      </c>
      <c r="N8775" s="24">
        <f t="shared" si="685"/>
        <v>96.67139988728492</v>
      </c>
      <c r="O8775" t="str">
        <f t="shared" si="686"/>
        <v>FACTURA</v>
      </c>
      <c r="P8775" t="str">
        <f t="shared" si="687"/>
        <v>2025</v>
      </c>
      <c r="Q8775" t="str">
        <f t="shared" si="688"/>
        <v>06</v>
      </c>
      <c r="R8775" t="str">
        <f>+IFERROR(VLOOKUP(I8775, Listado!A:B, 2, FALSE()), "COMERCIALIZADORA INTERNACIONAL CARIBBEAN EXOTICS S A")</f>
        <v>PEREZ MEJIA MARIA PAULINA</v>
      </c>
      <c r="S8775" s="25">
        <f>+VLOOKUP(E8775, TC!A:D, 2, FALSE())</f>
        <v>4098.83</v>
      </c>
      <c r="T8775" t="str">
        <f t="shared" si="689"/>
        <v>EUR</v>
      </c>
    </row>
    <row r="8776" spans="1:20" ht="18.75" hidden="1" customHeight="1" x14ac:dyDescent="0.25">
      <c r="A8776" t="s">
        <v>3127</v>
      </c>
      <c r="B8776" t="s">
        <v>5</v>
      </c>
      <c r="C8776" t="s">
        <v>1970</v>
      </c>
      <c r="D8776" s="24">
        <v>2412</v>
      </c>
      <c r="E8776" t="s">
        <v>1762</v>
      </c>
      <c r="F8776" t="s">
        <v>128</v>
      </c>
      <c r="G8776" t="s">
        <v>110</v>
      </c>
      <c r="H8776" t="s">
        <v>3245</v>
      </c>
      <c r="I8776" t="s">
        <v>1883</v>
      </c>
      <c r="J8776" t="s">
        <v>1984</v>
      </c>
      <c r="K8776" t="s">
        <v>2672</v>
      </c>
      <c r="L8776" s="24">
        <v>-2976.06</v>
      </c>
      <c r="M8776" s="25">
        <f>+VLOOKUP(E8776, TC!A:D, 4, FALSE())</f>
        <v>1.1508499986581537</v>
      </c>
      <c r="N8776" s="24">
        <f t="shared" si="685"/>
        <v>-2976.06</v>
      </c>
      <c r="O8776" t="str">
        <f t="shared" si="686"/>
        <v>NOTAS</v>
      </c>
      <c r="P8776" t="str">
        <f t="shared" si="687"/>
        <v>2025</v>
      </c>
      <c r="Q8776" t="str">
        <f t="shared" si="688"/>
        <v>06</v>
      </c>
      <c r="R8776" t="str">
        <f>+IFERROR(VLOOKUP(I8776, Listado!A:B, 2, FALSE()), "COMERCIALIZADORA INTERNACIONAL CARIBBEAN EXOTICS S A")</f>
        <v>PEREZ MEJIA MARIA PAULINA</v>
      </c>
      <c r="S8776" s="25">
        <f>+VLOOKUP(E8776, TC!A:D, 2, FALSE())</f>
        <v>4098.83</v>
      </c>
      <c r="T8776" t="str">
        <f t="shared" si="689"/>
        <v>USD</v>
      </c>
    </row>
    <row r="8777" spans="1:20" ht="18.75" hidden="1" customHeight="1" x14ac:dyDescent="0.25">
      <c r="A8777" t="s">
        <v>3127</v>
      </c>
      <c r="B8777" t="s">
        <v>5</v>
      </c>
      <c r="C8777" t="s">
        <v>1970</v>
      </c>
      <c r="D8777" s="24">
        <v>2413</v>
      </c>
      <c r="E8777" t="s">
        <v>1762</v>
      </c>
      <c r="F8777" t="s">
        <v>128</v>
      </c>
      <c r="G8777" t="s">
        <v>110</v>
      </c>
      <c r="H8777" t="s">
        <v>3245</v>
      </c>
      <c r="I8777" t="s">
        <v>1883</v>
      </c>
      <c r="J8777" t="s">
        <v>1984</v>
      </c>
      <c r="K8777" t="s">
        <v>2382</v>
      </c>
      <c r="L8777" s="24">
        <v>-5216.2</v>
      </c>
      <c r="M8777" s="25">
        <f>+VLOOKUP(E8777, TC!A:D, 4, FALSE())</f>
        <v>1.1508499986581537</v>
      </c>
      <c r="N8777" s="24">
        <f t="shared" si="685"/>
        <v>-5216.2</v>
      </c>
      <c r="O8777" t="str">
        <f t="shared" si="686"/>
        <v>NOTAS</v>
      </c>
      <c r="P8777" t="str">
        <f t="shared" si="687"/>
        <v>2025</v>
      </c>
      <c r="Q8777" t="str">
        <f t="shared" si="688"/>
        <v>06</v>
      </c>
      <c r="R8777" t="str">
        <f>+IFERROR(VLOOKUP(I8777, Listado!A:B, 2, FALSE()), "COMERCIALIZADORA INTERNACIONAL CARIBBEAN EXOTICS S A")</f>
        <v>PEREZ MEJIA MARIA PAULINA</v>
      </c>
      <c r="S8777" s="25">
        <f>+VLOOKUP(E8777, TC!A:D, 2, FALSE())</f>
        <v>4098.83</v>
      </c>
      <c r="T8777" t="str">
        <f t="shared" si="689"/>
        <v>USD</v>
      </c>
    </row>
    <row r="8778" spans="1:20" ht="18.75" hidden="1" customHeight="1" x14ac:dyDescent="0.25">
      <c r="A8778" t="s">
        <v>3127</v>
      </c>
      <c r="B8778" t="s">
        <v>5</v>
      </c>
      <c r="C8778" t="s">
        <v>1970</v>
      </c>
      <c r="D8778" s="24">
        <v>2414</v>
      </c>
      <c r="E8778" t="s">
        <v>1762</v>
      </c>
      <c r="F8778" t="s">
        <v>1924</v>
      </c>
      <c r="G8778" t="s">
        <v>108</v>
      </c>
      <c r="H8778" t="s">
        <v>3058</v>
      </c>
      <c r="I8778" t="s">
        <v>1894</v>
      </c>
      <c r="J8778" t="s">
        <v>1919</v>
      </c>
      <c r="K8778" t="s">
        <v>59</v>
      </c>
      <c r="L8778" s="24">
        <v>-685.6</v>
      </c>
      <c r="M8778" s="25">
        <f>+VLOOKUP(E8778, TC!A:D, 4, FALSE())</f>
        <v>1.1508499986581537</v>
      </c>
      <c r="N8778" s="24">
        <f t="shared" si="685"/>
        <v>-789.02275908003026</v>
      </c>
      <c r="O8778" t="str">
        <f t="shared" si="686"/>
        <v>NOTAS</v>
      </c>
      <c r="P8778" t="str">
        <f t="shared" si="687"/>
        <v>2025</v>
      </c>
      <c r="Q8778" t="str">
        <f t="shared" si="688"/>
        <v>06</v>
      </c>
      <c r="R8778" t="str">
        <f>+IFERROR(VLOOKUP(I8778, Listado!A:B, 2, FALSE()), "COMERCIALIZADORA INTERNACIONAL CARIBBEAN EXOTICS S A")</f>
        <v>PIEDRAHITA PEREZ MARIANA</v>
      </c>
      <c r="S8778" s="25">
        <f>+VLOOKUP(E8778, TC!A:D, 2, FALSE())</f>
        <v>4098.83</v>
      </c>
      <c r="T8778" t="str">
        <f t="shared" si="689"/>
        <v>EUR</v>
      </c>
    </row>
    <row r="8779" spans="1:20" ht="18.75" hidden="1" customHeight="1" x14ac:dyDescent="0.25">
      <c r="A8779" t="s">
        <v>3127</v>
      </c>
      <c r="B8779" t="s">
        <v>5</v>
      </c>
      <c r="C8779" t="s">
        <v>1913</v>
      </c>
      <c r="D8779" s="24">
        <v>12234</v>
      </c>
      <c r="E8779" t="s">
        <v>1762</v>
      </c>
      <c r="F8779" t="s">
        <v>1924</v>
      </c>
      <c r="G8779" t="s">
        <v>110</v>
      </c>
      <c r="H8779" t="s">
        <v>3246</v>
      </c>
      <c r="I8779" t="s">
        <v>1864</v>
      </c>
      <c r="J8779" t="s">
        <v>1919</v>
      </c>
      <c r="K8779" t="s">
        <v>48</v>
      </c>
      <c r="L8779" s="24">
        <v>355.55520000000001</v>
      </c>
      <c r="M8779" s="25">
        <f>+VLOOKUP(E8779, TC!A:D, 4, FALSE())</f>
        <v>1.1508499986581537</v>
      </c>
      <c r="N8779" s="24">
        <f t="shared" si="685"/>
        <v>409.19070144289958</v>
      </c>
      <c r="O8779" t="str">
        <f t="shared" si="686"/>
        <v>FACTURA</v>
      </c>
      <c r="P8779" t="str">
        <f t="shared" si="687"/>
        <v>2025</v>
      </c>
      <c r="Q8779" t="str">
        <f t="shared" si="688"/>
        <v>06</v>
      </c>
      <c r="R8779" t="str">
        <f>+IFERROR(VLOOKUP(I8779, Listado!A:B, 2, FALSE()), "COMERCIALIZADORA INTERNACIONAL CARIBBEAN EXOTICS S A")</f>
        <v>PEREZ MEJIA MARIA PAULINA</v>
      </c>
      <c r="S8779" s="25">
        <f>+VLOOKUP(E8779, TC!A:D, 2, FALSE())</f>
        <v>4098.83</v>
      </c>
      <c r="T8779" t="str">
        <f t="shared" si="689"/>
        <v>EUR</v>
      </c>
    </row>
    <row r="8780" spans="1:20" ht="18.75" hidden="1" customHeight="1" x14ac:dyDescent="0.25">
      <c r="A8780" t="s">
        <v>3127</v>
      </c>
      <c r="B8780" t="s">
        <v>5</v>
      </c>
      <c r="C8780" t="s">
        <v>1913</v>
      </c>
      <c r="D8780" s="24">
        <v>12234</v>
      </c>
      <c r="E8780" t="s">
        <v>1762</v>
      </c>
      <c r="F8780" t="s">
        <v>1924</v>
      </c>
      <c r="G8780" t="s">
        <v>110</v>
      </c>
      <c r="H8780" t="s">
        <v>3246</v>
      </c>
      <c r="I8780" t="s">
        <v>1864</v>
      </c>
      <c r="J8780" t="s">
        <v>1919</v>
      </c>
      <c r="K8780" t="s">
        <v>48</v>
      </c>
      <c r="L8780" s="24">
        <v>647.61839999999995</v>
      </c>
      <c r="M8780" s="25">
        <f>+VLOOKUP(E8780, TC!A:D, 4, FALSE())</f>
        <v>1.1508499986581537</v>
      </c>
      <c r="N8780" s="24">
        <f t="shared" si="685"/>
        <v>745.31163477099562</v>
      </c>
      <c r="O8780" t="str">
        <f t="shared" si="686"/>
        <v>FACTURA</v>
      </c>
      <c r="P8780" t="str">
        <f t="shared" si="687"/>
        <v>2025</v>
      </c>
      <c r="Q8780" t="str">
        <f t="shared" si="688"/>
        <v>06</v>
      </c>
      <c r="R8780" t="str">
        <f>+IFERROR(VLOOKUP(I8780, Listado!A:B, 2, FALSE()), "COMERCIALIZADORA INTERNACIONAL CARIBBEAN EXOTICS S A")</f>
        <v>PEREZ MEJIA MARIA PAULINA</v>
      </c>
      <c r="S8780" s="25">
        <f>+VLOOKUP(E8780, TC!A:D, 2, FALSE())</f>
        <v>4098.83</v>
      </c>
      <c r="T8780" t="str">
        <f t="shared" si="689"/>
        <v>EUR</v>
      </c>
    </row>
    <row r="8781" spans="1:20" ht="18.75" hidden="1" customHeight="1" x14ac:dyDescent="0.25">
      <c r="A8781" t="s">
        <v>3127</v>
      </c>
      <c r="B8781" t="s">
        <v>5</v>
      </c>
      <c r="C8781" t="s">
        <v>1913</v>
      </c>
      <c r="D8781" s="24">
        <v>12234</v>
      </c>
      <c r="E8781" t="s">
        <v>1762</v>
      </c>
      <c r="F8781" t="s">
        <v>1924</v>
      </c>
      <c r="G8781" t="s">
        <v>110</v>
      </c>
      <c r="H8781" t="s">
        <v>3246</v>
      </c>
      <c r="I8781" t="s">
        <v>1864</v>
      </c>
      <c r="J8781" t="s">
        <v>1919</v>
      </c>
      <c r="K8781" t="s">
        <v>48</v>
      </c>
      <c r="L8781" s="24">
        <v>16.9312</v>
      </c>
      <c r="M8781" s="25">
        <f>+VLOOKUP(E8781, TC!A:D, 4, FALSE())</f>
        <v>1.1508499986581537</v>
      </c>
      <c r="N8781" s="24">
        <f t="shared" si="685"/>
        <v>19.485271497280934</v>
      </c>
      <c r="O8781" t="str">
        <f t="shared" si="686"/>
        <v>FACTURA</v>
      </c>
      <c r="P8781" t="str">
        <f t="shared" si="687"/>
        <v>2025</v>
      </c>
      <c r="Q8781" t="str">
        <f t="shared" si="688"/>
        <v>06</v>
      </c>
      <c r="R8781" t="str">
        <f>+IFERROR(VLOOKUP(I8781, Listado!A:B, 2, FALSE()), "COMERCIALIZADORA INTERNACIONAL CARIBBEAN EXOTICS S A")</f>
        <v>PEREZ MEJIA MARIA PAULINA</v>
      </c>
      <c r="S8781" s="25">
        <f>+VLOOKUP(E8781, TC!A:D, 2, FALSE())</f>
        <v>4098.83</v>
      </c>
      <c r="T8781" t="str">
        <f t="shared" si="689"/>
        <v>EUR</v>
      </c>
    </row>
    <row r="8782" spans="1:20" ht="18.75" hidden="1" customHeight="1" x14ac:dyDescent="0.25">
      <c r="A8782" t="s">
        <v>3127</v>
      </c>
      <c r="B8782" t="s">
        <v>5</v>
      </c>
      <c r="C8782" t="s">
        <v>1913</v>
      </c>
      <c r="D8782" s="24">
        <v>12234</v>
      </c>
      <c r="E8782" t="s">
        <v>1762</v>
      </c>
      <c r="F8782" t="s">
        <v>1924</v>
      </c>
      <c r="G8782" t="s">
        <v>110</v>
      </c>
      <c r="H8782" t="s">
        <v>3246</v>
      </c>
      <c r="I8782" t="s">
        <v>1864</v>
      </c>
      <c r="J8782" t="s">
        <v>1919</v>
      </c>
      <c r="K8782" t="s">
        <v>48</v>
      </c>
      <c r="L8782" s="24">
        <v>165.07919999999999</v>
      </c>
      <c r="M8782" s="25">
        <f>+VLOOKUP(E8782, TC!A:D, 4, FALSE())</f>
        <v>1.1508499986581537</v>
      </c>
      <c r="N8782" s="24">
        <f t="shared" si="685"/>
        <v>189.98139709848908</v>
      </c>
      <c r="O8782" t="str">
        <f t="shared" si="686"/>
        <v>FACTURA</v>
      </c>
      <c r="P8782" t="str">
        <f t="shared" si="687"/>
        <v>2025</v>
      </c>
      <c r="Q8782" t="str">
        <f t="shared" si="688"/>
        <v>06</v>
      </c>
      <c r="R8782" t="str">
        <f>+IFERROR(VLOOKUP(I8782, Listado!A:B, 2, FALSE()), "COMERCIALIZADORA INTERNACIONAL CARIBBEAN EXOTICS S A")</f>
        <v>PEREZ MEJIA MARIA PAULINA</v>
      </c>
      <c r="S8782" s="25">
        <f>+VLOOKUP(E8782, TC!A:D, 2, FALSE())</f>
        <v>4098.83</v>
      </c>
      <c r="T8782" t="str">
        <f t="shared" si="689"/>
        <v>EUR</v>
      </c>
    </row>
    <row r="8783" spans="1:20" ht="18.75" hidden="1" customHeight="1" x14ac:dyDescent="0.25">
      <c r="A8783" t="s">
        <v>3127</v>
      </c>
      <c r="B8783" t="s">
        <v>5</v>
      </c>
      <c r="C8783" t="s">
        <v>1913</v>
      </c>
      <c r="D8783" s="24">
        <v>12234</v>
      </c>
      <c r="E8783" t="s">
        <v>1762</v>
      </c>
      <c r="F8783" t="s">
        <v>1924</v>
      </c>
      <c r="G8783" t="s">
        <v>110</v>
      </c>
      <c r="H8783" t="s">
        <v>3246</v>
      </c>
      <c r="I8783" t="s">
        <v>1864</v>
      </c>
      <c r="J8783" t="s">
        <v>1919</v>
      </c>
      <c r="K8783" t="s">
        <v>1959</v>
      </c>
      <c r="L8783" s="24">
        <v>335</v>
      </c>
      <c r="M8783" s="25">
        <f>+VLOOKUP(E8783, TC!A:D, 4, FALSE())</f>
        <v>1.1508499986581537</v>
      </c>
      <c r="N8783" s="24">
        <f t="shared" si="685"/>
        <v>385.53474955048148</v>
      </c>
      <c r="O8783" t="str">
        <f t="shared" si="686"/>
        <v>FACTURA</v>
      </c>
      <c r="P8783" t="str">
        <f t="shared" si="687"/>
        <v>2025</v>
      </c>
      <c r="Q8783" t="str">
        <f t="shared" si="688"/>
        <v>06</v>
      </c>
      <c r="R8783" t="str">
        <f>+IFERROR(VLOOKUP(I8783, Listado!A:B, 2, FALSE()), "COMERCIALIZADORA INTERNACIONAL CARIBBEAN EXOTICS S A")</f>
        <v>PEREZ MEJIA MARIA PAULINA</v>
      </c>
      <c r="S8783" s="25">
        <f>+VLOOKUP(E8783, TC!A:D, 2, FALSE())</f>
        <v>4098.83</v>
      </c>
      <c r="T8783" t="str">
        <f t="shared" si="689"/>
        <v>EUR</v>
      </c>
    </row>
    <row r="8784" spans="1:20" ht="18.75" hidden="1" customHeight="1" x14ac:dyDescent="0.25">
      <c r="A8784" t="s">
        <v>3127</v>
      </c>
      <c r="B8784" t="s">
        <v>5</v>
      </c>
      <c r="C8784" t="s">
        <v>1913</v>
      </c>
      <c r="D8784" s="24">
        <v>12234</v>
      </c>
      <c r="E8784" t="s">
        <v>1762</v>
      </c>
      <c r="F8784" t="s">
        <v>1924</v>
      </c>
      <c r="G8784" t="s">
        <v>110</v>
      </c>
      <c r="H8784" t="s">
        <v>3246</v>
      </c>
      <c r="I8784" t="s">
        <v>1864</v>
      </c>
      <c r="J8784" t="s">
        <v>1919</v>
      </c>
      <c r="K8784" t="s">
        <v>1960</v>
      </c>
      <c r="L8784" s="24">
        <v>42.216000000000001</v>
      </c>
      <c r="M8784" s="25">
        <f>+VLOOKUP(E8784, TC!A:D, 4, FALSE())</f>
        <v>1.1508499986581537</v>
      </c>
      <c r="N8784" s="24">
        <f t="shared" si="685"/>
        <v>48.584283543352619</v>
      </c>
      <c r="O8784" t="str">
        <f t="shared" si="686"/>
        <v>FACTURA</v>
      </c>
      <c r="P8784" t="str">
        <f t="shared" si="687"/>
        <v>2025</v>
      </c>
      <c r="Q8784" t="str">
        <f t="shared" si="688"/>
        <v>06</v>
      </c>
      <c r="R8784" t="str">
        <f>+IFERROR(VLOOKUP(I8784, Listado!A:B, 2, FALSE()), "COMERCIALIZADORA INTERNACIONAL CARIBBEAN EXOTICS S A")</f>
        <v>PEREZ MEJIA MARIA PAULINA</v>
      </c>
      <c r="S8784" s="25">
        <f>+VLOOKUP(E8784, TC!A:D, 2, FALSE())</f>
        <v>4098.83</v>
      </c>
      <c r="T8784" t="str">
        <f t="shared" si="689"/>
        <v>EUR</v>
      </c>
    </row>
    <row r="8785" spans="1:20" ht="18.75" hidden="1" customHeight="1" x14ac:dyDescent="0.25">
      <c r="A8785" t="s">
        <v>3127</v>
      </c>
      <c r="B8785" t="s">
        <v>5</v>
      </c>
      <c r="C8785" t="s">
        <v>1913</v>
      </c>
      <c r="D8785" s="24">
        <v>12235</v>
      </c>
      <c r="E8785" t="s">
        <v>1762</v>
      </c>
      <c r="F8785" t="s">
        <v>1924</v>
      </c>
      <c r="G8785" t="s">
        <v>110</v>
      </c>
      <c r="H8785" t="s">
        <v>3247</v>
      </c>
      <c r="I8785" t="s">
        <v>1864</v>
      </c>
      <c r="J8785" t="s">
        <v>1919</v>
      </c>
      <c r="K8785" t="s">
        <v>48</v>
      </c>
      <c r="L8785" s="24">
        <v>131.04</v>
      </c>
      <c r="M8785" s="25">
        <f>+VLOOKUP(E8785, TC!A:D, 4, FALSE())</f>
        <v>1.1508499986581537</v>
      </c>
      <c r="N8785" s="24">
        <f t="shared" si="685"/>
        <v>150.80738382416445</v>
      </c>
      <c r="O8785" t="str">
        <f t="shared" si="686"/>
        <v>FACTURA</v>
      </c>
      <c r="P8785" t="str">
        <f t="shared" si="687"/>
        <v>2025</v>
      </c>
      <c r="Q8785" t="str">
        <f t="shared" si="688"/>
        <v>06</v>
      </c>
      <c r="R8785" t="str">
        <f>+IFERROR(VLOOKUP(I8785, Listado!A:B, 2, FALSE()), "COMERCIALIZADORA INTERNACIONAL CARIBBEAN EXOTICS S A")</f>
        <v>PEREZ MEJIA MARIA PAULINA</v>
      </c>
      <c r="S8785" s="25">
        <f>+VLOOKUP(E8785, TC!A:D, 2, FALSE())</f>
        <v>4098.83</v>
      </c>
      <c r="T8785" t="str">
        <f t="shared" si="689"/>
        <v>EUR</v>
      </c>
    </row>
    <row r="8786" spans="1:20" ht="18.75" hidden="1" customHeight="1" x14ac:dyDescent="0.25">
      <c r="A8786" t="s">
        <v>3127</v>
      </c>
      <c r="B8786" t="s">
        <v>5</v>
      </c>
      <c r="C8786" t="s">
        <v>1913</v>
      </c>
      <c r="D8786" s="24">
        <v>12235</v>
      </c>
      <c r="E8786" t="s">
        <v>1762</v>
      </c>
      <c r="F8786" t="s">
        <v>1924</v>
      </c>
      <c r="G8786" t="s">
        <v>110</v>
      </c>
      <c r="H8786" t="s">
        <v>3247</v>
      </c>
      <c r="I8786" t="s">
        <v>1864</v>
      </c>
      <c r="J8786" t="s">
        <v>1919</v>
      </c>
      <c r="K8786" t="s">
        <v>48</v>
      </c>
      <c r="L8786" s="24">
        <v>472.68</v>
      </c>
      <c r="M8786" s="25">
        <f>+VLOOKUP(E8786, TC!A:D, 4, FALSE())</f>
        <v>1.1508499986581537</v>
      </c>
      <c r="N8786" s="24">
        <f t="shared" si="685"/>
        <v>543.98377736573616</v>
      </c>
      <c r="O8786" t="str">
        <f t="shared" si="686"/>
        <v>FACTURA</v>
      </c>
      <c r="P8786" t="str">
        <f t="shared" si="687"/>
        <v>2025</v>
      </c>
      <c r="Q8786" t="str">
        <f t="shared" si="688"/>
        <v>06</v>
      </c>
      <c r="R8786" t="str">
        <f>+IFERROR(VLOOKUP(I8786, Listado!A:B, 2, FALSE()), "COMERCIALIZADORA INTERNACIONAL CARIBBEAN EXOTICS S A")</f>
        <v>PEREZ MEJIA MARIA PAULINA</v>
      </c>
      <c r="S8786" s="25">
        <f>+VLOOKUP(E8786, TC!A:D, 2, FALSE())</f>
        <v>4098.83</v>
      </c>
      <c r="T8786" t="str">
        <f t="shared" si="689"/>
        <v>EUR</v>
      </c>
    </row>
    <row r="8787" spans="1:20" ht="18.75" hidden="1" customHeight="1" x14ac:dyDescent="0.25">
      <c r="A8787" t="s">
        <v>3127</v>
      </c>
      <c r="B8787" t="s">
        <v>5</v>
      </c>
      <c r="C8787" t="s">
        <v>1913</v>
      </c>
      <c r="D8787" s="24">
        <v>12235</v>
      </c>
      <c r="E8787" t="s">
        <v>1762</v>
      </c>
      <c r="F8787" t="s">
        <v>1924</v>
      </c>
      <c r="G8787" t="s">
        <v>110</v>
      </c>
      <c r="H8787" t="s">
        <v>3247</v>
      </c>
      <c r="I8787" t="s">
        <v>1864</v>
      </c>
      <c r="J8787" t="s">
        <v>1919</v>
      </c>
      <c r="K8787" t="s">
        <v>48</v>
      </c>
      <c r="L8787" s="24">
        <v>131.04</v>
      </c>
      <c r="M8787" s="25">
        <f>+VLOOKUP(E8787, TC!A:D, 4, FALSE())</f>
        <v>1.1508499986581537</v>
      </c>
      <c r="N8787" s="24">
        <f t="shared" si="685"/>
        <v>150.80738382416445</v>
      </c>
      <c r="O8787" t="str">
        <f t="shared" si="686"/>
        <v>FACTURA</v>
      </c>
      <c r="P8787" t="str">
        <f t="shared" si="687"/>
        <v>2025</v>
      </c>
      <c r="Q8787" t="str">
        <f t="shared" si="688"/>
        <v>06</v>
      </c>
      <c r="R8787" t="str">
        <f>+IFERROR(VLOOKUP(I8787, Listado!A:B, 2, FALSE()), "COMERCIALIZADORA INTERNACIONAL CARIBBEAN EXOTICS S A")</f>
        <v>PEREZ MEJIA MARIA PAULINA</v>
      </c>
      <c r="S8787" s="25">
        <f>+VLOOKUP(E8787, TC!A:D, 2, FALSE())</f>
        <v>4098.83</v>
      </c>
      <c r="T8787" t="str">
        <f t="shared" si="689"/>
        <v>EUR</v>
      </c>
    </row>
    <row r="8788" spans="1:20" ht="18.75" hidden="1" customHeight="1" x14ac:dyDescent="0.25">
      <c r="A8788" t="s">
        <v>3127</v>
      </c>
      <c r="B8788" t="s">
        <v>5</v>
      </c>
      <c r="C8788" t="s">
        <v>1913</v>
      </c>
      <c r="D8788" s="24">
        <v>12235</v>
      </c>
      <c r="E8788" t="s">
        <v>1762</v>
      </c>
      <c r="F8788" t="s">
        <v>1924</v>
      </c>
      <c r="G8788" t="s">
        <v>110</v>
      </c>
      <c r="H8788" t="s">
        <v>3247</v>
      </c>
      <c r="I8788" t="s">
        <v>1864</v>
      </c>
      <c r="J8788" t="s">
        <v>1919</v>
      </c>
      <c r="K8788" t="s">
        <v>48</v>
      </c>
      <c r="L8788" s="24">
        <v>182.52</v>
      </c>
      <c r="M8788" s="25">
        <f>+VLOOKUP(E8788, TC!A:D, 4, FALSE())</f>
        <v>1.1508499986581537</v>
      </c>
      <c r="N8788" s="24">
        <f t="shared" si="685"/>
        <v>210.05314175508624</v>
      </c>
      <c r="O8788" t="str">
        <f t="shared" si="686"/>
        <v>FACTURA</v>
      </c>
      <c r="P8788" t="str">
        <f t="shared" si="687"/>
        <v>2025</v>
      </c>
      <c r="Q8788" t="str">
        <f t="shared" si="688"/>
        <v>06</v>
      </c>
      <c r="R8788" t="str">
        <f>+IFERROR(VLOOKUP(I8788, Listado!A:B, 2, FALSE()), "COMERCIALIZADORA INTERNACIONAL CARIBBEAN EXOTICS S A")</f>
        <v>PEREZ MEJIA MARIA PAULINA</v>
      </c>
      <c r="S8788" s="25">
        <f>+VLOOKUP(E8788, TC!A:D, 2, FALSE())</f>
        <v>4098.83</v>
      </c>
      <c r="T8788" t="str">
        <f t="shared" si="689"/>
        <v>EUR</v>
      </c>
    </row>
    <row r="8789" spans="1:20" ht="18.75" hidden="1" customHeight="1" x14ac:dyDescent="0.25">
      <c r="A8789" t="s">
        <v>3127</v>
      </c>
      <c r="B8789" t="s">
        <v>5</v>
      </c>
      <c r="C8789" t="s">
        <v>1913</v>
      </c>
      <c r="D8789" s="24">
        <v>12235</v>
      </c>
      <c r="E8789" t="s">
        <v>1762</v>
      </c>
      <c r="F8789" t="s">
        <v>1924</v>
      </c>
      <c r="G8789" t="s">
        <v>110</v>
      </c>
      <c r="H8789" t="s">
        <v>3247</v>
      </c>
      <c r="I8789" t="s">
        <v>1864</v>
      </c>
      <c r="J8789" t="s">
        <v>1919</v>
      </c>
      <c r="K8789" t="s">
        <v>48</v>
      </c>
      <c r="L8789" s="24">
        <v>131.04</v>
      </c>
      <c r="M8789" s="25">
        <f>+VLOOKUP(E8789, TC!A:D, 4, FALSE())</f>
        <v>1.1508499986581537</v>
      </c>
      <c r="N8789" s="24">
        <f t="shared" si="685"/>
        <v>150.80738382416445</v>
      </c>
      <c r="O8789" t="str">
        <f t="shared" si="686"/>
        <v>FACTURA</v>
      </c>
      <c r="P8789" t="str">
        <f t="shared" si="687"/>
        <v>2025</v>
      </c>
      <c r="Q8789" t="str">
        <f t="shared" si="688"/>
        <v>06</v>
      </c>
      <c r="R8789" t="str">
        <f>+IFERROR(VLOOKUP(I8789, Listado!A:B, 2, FALSE()), "COMERCIALIZADORA INTERNACIONAL CARIBBEAN EXOTICS S A")</f>
        <v>PEREZ MEJIA MARIA PAULINA</v>
      </c>
      <c r="S8789" s="25">
        <f>+VLOOKUP(E8789, TC!A:D, 2, FALSE())</f>
        <v>4098.83</v>
      </c>
      <c r="T8789" t="str">
        <f t="shared" si="689"/>
        <v>EUR</v>
      </c>
    </row>
    <row r="8790" spans="1:20" ht="18.75" hidden="1" customHeight="1" x14ac:dyDescent="0.25">
      <c r="A8790" t="s">
        <v>3127</v>
      </c>
      <c r="B8790" t="s">
        <v>5</v>
      </c>
      <c r="C8790" t="s">
        <v>1913</v>
      </c>
      <c r="D8790" s="24">
        <v>12235</v>
      </c>
      <c r="E8790" t="s">
        <v>1762</v>
      </c>
      <c r="F8790" t="s">
        <v>1924</v>
      </c>
      <c r="G8790" t="s">
        <v>110</v>
      </c>
      <c r="H8790" t="s">
        <v>3247</v>
      </c>
      <c r="I8790" t="s">
        <v>1864</v>
      </c>
      <c r="J8790" t="s">
        <v>1919</v>
      </c>
      <c r="K8790" t="s">
        <v>48</v>
      </c>
      <c r="L8790" s="24">
        <v>262.08</v>
      </c>
      <c r="M8790" s="25">
        <f>+VLOOKUP(E8790, TC!A:D, 4, FALSE())</f>
        <v>1.1508499986581537</v>
      </c>
      <c r="N8790" s="24">
        <f t="shared" si="685"/>
        <v>301.61476764832889</v>
      </c>
      <c r="O8790" t="str">
        <f t="shared" si="686"/>
        <v>FACTURA</v>
      </c>
      <c r="P8790" t="str">
        <f t="shared" si="687"/>
        <v>2025</v>
      </c>
      <c r="Q8790" t="str">
        <f t="shared" si="688"/>
        <v>06</v>
      </c>
      <c r="R8790" t="str">
        <f>+IFERROR(VLOOKUP(I8790, Listado!A:B, 2, FALSE()), "COMERCIALIZADORA INTERNACIONAL CARIBBEAN EXOTICS S A")</f>
        <v>PEREZ MEJIA MARIA PAULINA</v>
      </c>
      <c r="S8790" s="25">
        <f>+VLOOKUP(E8790, TC!A:D, 2, FALSE())</f>
        <v>4098.83</v>
      </c>
      <c r="T8790" t="str">
        <f t="shared" si="689"/>
        <v>EUR</v>
      </c>
    </row>
    <row r="8791" spans="1:20" ht="18.75" hidden="1" customHeight="1" x14ac:dyDescent="0.25">
      <c r="A8791" t="s">
        <v>3127</v>
      </c>
      <c r="B8791" t="s">
        <v>5</v>
      </c>
      <c r="C8791" t="s">
        <v>1913</v>
      </c>
      <c r="D8791" s="24">
        <v>12235</v>
      </c>
      <c r="E8791" t="s">
        <v>1762</v>
      </c>
      <c r="F8791" t="s">
        <v>1924</v>
      </c>
      <c r="G8791" t="s">
        <v>110</v>
      </c>
      <c r="H8791" t="s">
        <v>3247</v>
      </c>
      <c r="I8791" t="s">
        <v>1864</v>
      </c>
      <c r="J8791" t="s">
        <v>1919</v>
      </c>
      <c r="K8791" t="s">
        <v>1959</v>
      </c>
      <c r="L8791" s="24">
        <v>300</v>
      </c>
      <c r="M8791" s="25">
        <f>+VLOOKUP(E8791, TC!A:D, 4, FALSE())</f>
        <v>1.1508499986581537</v>
      </c>
      <c r="N8791" s="24">
        <f t="shared" si="685"/>
        <v>345.2549995974461</v>
      </c>
      <c r="O8791" t="str">
        <f t="shared" si="686"/>
        <v>FACTURA</v>
      </c>
      <c r="P8791" t="str">
        <f t="shared" si="687"/>
        <v>2025</v>
      </c>
      <c r="Q8791" t="str">
        <f t="shared" si="688"/>
        <v>06</v>
      </c>
      <c r="R8791" t="str">
        <f>+IFERROR(VLOOKUP(I8791, Listado!A:B, 2, FALSE()), "COMERCIALIZADORA INTERNACIONAL CARIBBEAN EXOTICS S A")</f>
        <v>PEREZ MEJIA MARIA PAULINA</v>
      </c>
      <c r="S8791" s="25">
        <f>+VLOOKUP(E8791, TC!A:D, 2, FALSE())</f>
        <v>4098.83</v>
      </c>
      <c r="T8791" t="str">
        <f t="shared" si="689"/>
        <v>EUR</v>
      </c>
    </row>
    <row r="8792" spans="1:20" ht="18.75" hidden="1" customHeight="1" x14ac:dyDescent="0.25">
      <c r="A8792" t="s">
        <v>3127</v>
      </c>
      <c r="B8792" t="s">
        <v>5</v>
      </c>
      <c r="C8792" t="s">
        <v>1913</v>
      </c>
      <c r="D8792" s="24">
        <v>12235</v>
      </c>
      <c r="E8792" t="s">
        <v>1762</v>
      </c>
      <c r="F8792" t="s">
        <v>1924</v>
      </c>
      <c r="G8792" t="s">
        <v>110</v>
      </c>
      <c r="H8792" t="s">
        <v>3247</v>
      </c>
      <c r="I8792" t="s">
        <v>1864</v>
      </c>
      <c r="J8792" t="s">
        <v>1919</v>
      </c>
      <c r="K8792" t="s">
        <v>1960</v>
      </c>
      <c r="L8792" s="24">
        <v>16.399999999999999</v>
      </c>
      <c r="M8792" s="25">
        <f>+VLOOKUP(E8792, TC!A:D, 4, FALSE())</f>
        <v>1.1508499986581537</v>
      </c>
      <c r="N8792" s="24">
        <f t="shared" si="685"/>
        <v>18.873939977993718</v>
      </c>
      <c r="O8792" t="str">
        <f t="shared" si="686"/>
        <v>FACTURA</v>
      </c>
      <c r="P8792" t="str">
        <f t="shared" si="687"/>
        <v>2025</v>
      </c>
      <c r="Q8792" t="str">
        <f t="shared" si="688"/>
        <v>06</v>
      </c>
      <c r="R8792" t="str">
        <f>+IFERROR(VLOOKUP(I8792, Listado!A:B, 2, FALSE()), "COMERCIALIZADORA INTERNACIONAL CARIBBEAN EXOTICS S A")</f>
        <v>PEREZ MEJIA MARIA PAULINA</v>
      </c>
      <c r="S8792" s="25">
        <f>+VLOOKUP(E8792, TC!A:D, 2, FALSE())</f>
        <v>4098.83</v>
      </c>
      <c r="T8792" t="str">
        <f t="shared" si="689"/>
        <v>EUR</v>
      </c>
    </row>
    <row r="8793" spans="1:20" ht="18.75" hidden="1" customHeight="1" x14ac:dyDescent="0.25">
      <c r="A8793" t="s">
        <v>3127</v>
      </c>
      <c r="B8793" t="s">
        <v>5</v>
      </c>
      <c r="C8793" t="s">
        <v>1913</v>
      </c>
      <c r="D8793" s="24">
        <v>12236</v>
      </c>
      <c r="E8793" t="s">
        <v>1762</v>
      </c>
      <c r="F8793" t="s">
        <v>1924</v>
      </c>
      <c r="G8793" t="s">
        <v>110</v>
      </c>
      <c r="H8793" t="s">
        <v>3248</v>
      </c>
      <c r="I8793" t="s">
        <v>1864</v>
      </c>
      <c r="J8793" t="s">
        <v>1919</v>
      </c>
      <c r="K8793" t="s">
        <v>48</v>
      </c>
      <c r="L8793" s="24">
        <v>739.21900000000005</v>
      </c>
      <c r="M8793" s="25">
        <f>+VLOOKUP(E8793, TC!A:D, 4, FALSE())</f>
        <v>1.1508499986581537</v>
      </c>
      <c r="N8793" s="24">
        <f t="shared" si="685"/>
        <v>850.73018515808178</v>
      </c>
      <c r="O8793" t="str">
        <f t="shared" si="686"/>
        <v>FACTURA</v>
      </c>
      <c r="P8793" t="str">
        <f t="shared" si="687"/>
        <v>2025</v>
      </c>
      <c r="Q8793" t="str">
        <f t="shared" si="688"/>
        <v>06</v>
      </c>
      <c r="R8793" t="str">
        <f>+IFERROR(VLOOKUP(I8793, Listado!A:B, 2, FALSE()), "COMERCIALIZADORA INTERNACIONAL CARIBBEAN EXOTICS S A")</f>
        <v>PEREZ MEJIA MARIA PAULINA</v>
      </c>
      <c r="S8793" s="25">
        <f>+VLOOKUP(E8793, TC!A:D, 2, FALSE())</f>
        <v>4098.83</v>
      </c>
      <c r="T8793" t="str">
        <f t="shared" si="689"/>
        <v>EUR</v>
      </c>
    </row>
    <row r="8794" spans="1:20" ht="18.75" hidden="1" customHeight="1" x14ac:dyDescent="0.25">
      <c r="A8794" t="s">
        <v>3127</v>
      </c>
      <c r="B8794" t="s">
        <v>5</v>
      </c>
      <c r="C8794" t="s">
        <v>1913</v>
      </c>
      <c r="D8794" s="24">
        <v>12236</v>
      </c>
      <c r="E8794" t="s">
        <v>1762</v>
      </c>
      <c r="F8794" t="s">
        <v>1924</v>
      </c>
      <c r="G8794" t="s">
        <v>110</v>
      </c>
      <c r="H8794" t="s">
        <v>3248</v>
      </c>
      <c r="I8794" t="s">
        <v>1864</v>
      </c>
      <c r="J8794" t="s">
        <v>1919</v>
      </c>
      <c r="K8794" t="s">
        <v>48</v>
      </c>
      <c r="L8794" s="24">
        <v>285.44099999999997</v>
      </c>
      <c r="M8794" s="25">
        <f>+VLOOKUP(E8794, TC!A:D, 4, FALSE())</f>
        <v>1.1508499986581537</v>
      </c>
      <c r="N8794" s="24">
        <f t="shared" si="685"/>
        <v>328.49977446698205</v>
      </c>
      <c r="O8794" t="str">
        <f t="shared" si="686"/>
        <v>FACTURA</v>
      </c>
      <c r="P8794" t="str">
        <f t="shared" si="687"/>
        <v>2025</v>
      </c>
      <c r="Q8794" t="str">
        <f t="shared" si="688"/>
        <v>06</v>
      </c>
      <c r="R8794" t="str">
        <f>+IFERROR(VLOOKUP(I8794, Listado!A:B, 2, FALSE()), "COMERCIALIZADORA INTERNACIONAL CARIBBEAN EXOTICS S A")</f>
        <v>PEREZ MEJIA MARIA PAULINA</v>
      </c>
      <c r="S8794" s="25">
        <f>+VLOOKUP(E8794, TC!A:D, 2, FALSE())</f>
        <v>4098.83</v>
      </c>
      <c r="T8794" t="str">
        <f t="shared" si="689"/>
        <v>EUR</v>
      </c>
    </row>
    <row r="8795" spans="1:20" ht="18.75" hidden="1" customHeight="1" x14ac:dyDescent="0.25">
      <c r="A8795" t="s">
        <v>3127</v>
      </c>
      <c r="B8795" t="s">
        <v>5</v>
      </c>
      <c r="C8795" t="s">
        <v>1913</v>
      </c>
      <c r="D8795" s="24">
        <v>12236</v>
      </c>
      <c r="E8795" t="s">
        <v>1762</v>
      </c>
      <c r="F8795" t="s">
        <v>1924</v>
      </c>
      <c r="G8795" t="s">
        <v>110</v>
      </c>
      <c r="H8795" t="s">
        <v>3248</v>
      </c>
      <c r="I8795" t="s">
        <v>1864</v>
      </c>
      <c r="J8795" t="s">
        <v>1919</v>
      </c>
      <c r="K8795" t="s">
        <v>1959</v>
      </c>
      <c r="L8795" s="24">
        <v>335</v>
      </c>
      <c r="M8795" s="25">
        <f>+VLOOKUP(E8795, TC!A:D, 4, FALSE())</f>
        <v>1.1508499986581537</v>
      </c>
      <c r="N8795" s="24">
        <f t="shared" si="685"/>
        <v>385.53474955048148</v>
      </c>
      <c r="O8795" t="str">
        <f t="shared" si="686"/>
        <v>FACTURA</v>
      </c>
      <c r="P8795" t="str">
        <f t="shared" si="687"/>
        <v>2025</v>
      </c>
      <c r="Q8795" t="str">
        <f t="shared" si="688"/>
        <v>06</v>
      </c>
      <c r="R8795" t="str">
        <f>+IFERROR(VLOOKUP(I8795, Listado!A:B, 2, FALSE()), "COMERCIALIZADORA INTERNACIONAL CARIBBEAN EXOTICS S A")</f>
        <v>PEREZ MEJIA MARIA PAULINA</v>
      </c>
      <c r="S8795" s="25">
        <f>+VLOOKUP(E8795, TC!A:D, 2, FALSE())</f>
        <v>4098.83</v>
      </c>
      <c r="T8795" t="str">
        <f t="shared" si="689"/>
        <v>EUR</v>
      </c>
    </row>
    <row r="8796" spans="1:20" ht="18.75" hidden="1" customHeight="1" x14ac:dyDescent="0.25">
      <c r="A8796" t="s">
        <v>3127</v>
      </c>
      <c r="B8796" t="s">
        <v>5</v>
      </c>
      <c r="C8796" t="s">
        <v>1913</v>
      </c>
      <c r="D8796" s="24">
        <v>12236</v>
      </c>
      <c r="E8796" t="s">
        <v>1762</v>
      </c>
      <c r="F8796" t="s">
        <v>1924</v>
      </c>
      <c r="G8796" t="s">
        <v>110</v>
      </c>
      <c r="H8796" t="s">
        <v>3248</v>
      </c>
      <c r="I8796" t="s">
        <v>1864</v>
      </c>
      <c r="J8796" t="s">
        <v>1919</v>
      </c>
      <c r="K8796" t="s">
        <v>1960</v>
      </c>
      <c r="L8796" s="24">
        <v>9.5399999999999991</v>
      </c>
      <c r="M8796" s="25">
        <f>+VLOOKUP(E8796, TC!A:D, 4, FALSE())</f>
        <v>1.1508499986581537</v>
      </c>
      <c r="N8796" s="24">
        <f t="shared" si="685"/>
        <v>10.979108987198785</v>
      </c>
      <c r="O8796" t="str">
        <f t="shared" si="686"/>
        <v>FACTURA</v>
      </c>
      <c r="P8796" t="str">
        <f t="shared" si="687"/>
        <v>2025</v>
      </c>
      <c r="Q8796" t="str">
        <f t="shared" si="688"/>
        <v>06</v>
      </c>
      <c r="R8796" t="str">
        <f>+IFERROR(VLOOKUP(I8796, Listado!A:B, 2, FALSE()), "COMERCIALIZADORA INTERNACIONAL CARIBBEAN EXOTICS S A")</f>
        <v>PEREZ MEJIA MARIA PAULINA</v>
      </c>
      <c r="S8796" s="25">
        <f>+VLOOKUP(E8796, TC!A:D, 2, FALSE())</f>
        <v>4098.83</v>
      </c>
      <c r="T8796" t="str">
        <f t="shared" si="689"/>
        <v>EUR</v>
      </c>
    </row>
    <row r="8797" spans="1:20" ht="18.75" hidden="1" customHeight="1" x14ac:dyDescent="0.25">
      <c r="A8797" t="s">
        <v>3127</v>
      </c>
      <c r="B8797" t="s">
        <v>5</v>
      </c>
      <c r="C8797" t="s">
        <v>1913</v>
      </c>
      <c r="D8797" s="24">
        <v>12237</v>
      </c>
      <c r="E8797" t="s">
        <v>1762</v>
      </c>
      <c r="F8797" t="s">
        <v>1924</v>
      </c>
      <c r="G8797" t="s">
        <v>108</v>
      </c>
      <c r="H8797" t="s">
        <v>3249</v>
      </c>
      <c r="I8797" t="s">
        <v>1885</v>
      </c>
      <c r="J8797" t="s">
        <v>1919</v>
      </c>
      <c r="K8797" t="s">
        <v>56</v>
      </c>
      <c r="L8797" s="24">
        <v>873.65070000000003</v>
      </c>
      <c r="M8797" s="25">
        <f>+VLOOKUP(E8797, TC!A:D, 4, FALSE())</f>
        <v>1.1508499986581537</v>
      </c>
      <c r="N8797" s="24">
        <f t="shared" si="685"/>
        <v>1005.4409069226951</v>
      </c>
      <c r="O8797" t="str">
        <f t="shared" si="686"/>
        <v>FACTURA</v>
      </c>
      <c r="P8797" t="str">
        <f t="shared" si="687"/>
        <v>2025</v>
      </c>
      <c r="Q8797" t="str">
        <f t="shared" si="688"/>
        <v>06</v>
      </c>
      <c r="R8797" t="str">
        <f>+IFERROR(VLOOKUP(I8797, Listado!A:B, 2, FALSE()), "COMERCIALIZADORA INTERNACIONAL CARIBBEAN EXOTICS S A")</f>
        <v>PIEDRAHITA PEREZ MARIANA</v>
      </c>
      <c r="S8797" s="25">
        <f>+VLOOKUP(E8797, TC!A:D, 2, FALSE())</f>
        <v>4098.83</v>
      </c>
      <c r="T8797" t="str">
        <f t="shared" si="689"/>
        <v>EUR</v>
      </c>
    </row>
    <row r="8798" spans="1:20" ht="18.75" hidden="1" customHeight="1" x14ac:dyDescent="0.25">
      <c r="A8798" t="s">
        <v>3127</v>
      </c>
      <c r="B8798" t="s">
        <v>5</v>
      </c>
      <c r="C8798" t="s">
        <v>1913</v>
      </c>
      <c r="D8798" s="24">
        <v>12237</v>
      </c>
      <c r="E8798" t="s">
        <v>1762</v>
      </c>
      <c r="F8798" t="s">
        <v>1924</v>
      </c>
      <c r="G8798" t="s">
        <v>108</v>
      </c>
      <c r="H8798" t="s">
        <v>3249</v>
      </c>
      <c r="I8798" t="s">
        <v>1885</v>
      </c>
      <c r="J8798" t="s">
        <v>1919</v>
      </c>
      <c r="K8798" t="s">
        <v>56</v>
      </c>
      <c r="L8798" s="24">
        <v>107.97929999999999</v>
      </c>
      <c r="M8798" s="25">
        <f>+VLOOKUP(E8798, TC!A:D, 4, FALSE())</f>
        <v>1.1508499986581537</v>
      </c>
      <c r="N8798" s="24">
        <f t="shared" si="685"/>
        <v>124.26797726010838</v>
      </c>
      <c r="O8798" t="str">
        <f t="shared" si="686"/>
        <v>FACTURA</v>
      </c>
      <c r="P8798" t="str">
        <f t="shared" si="687"/>
        <v>2025</v>
      </c>
      <c r="Q8798" t="str">
        <f t="shared" si="688"/>
        <v>06</v>
      </c>
      <c r="R8798" t="str">
        <f>+IFERROR(VLOOKUP(I8798, Listado!A:B, 2, FALSE()), "COMERCIALIZADORA INTERNACIONAL CARIBBEAN EXOTICS S A")</f>
        <v>PIEDRAHITA PEREZ MARIANA</v>
      </c>
      <c r="S8798" s="25">
        <f>+VLOOKUP(E8798, TC!A:D, 2, FALSE())</f>
        <v>4098.83</v>
      </c>
      <c r="T8798" t="str">
        <f t="shared" si="689"/>
        <v>EUR</v>
      </c>
    </row>
    <row r="8799" spans="1:20" ht="18.75" hidden="1" customHeight="1" x14ac:dyDescent="0.25">
      <c r="A8799" t="s">
        <v>3127</v>
      </c>
      <c r="B8799" t="s">
        <v>5</v>
      </c>
      <c r="C8799" t="s">
        <v>1913</v>
      </c>
      <c r="D8799" s="24">
        <v>12237</v>
      </c>
      <c r="E8799" t="s">
        <v>1762</v>
      </c>
      <c r="F8799" t="s">
        <v>1924</v>
      </c>
      <c r="G8799" t="s">
        <v>108</v>
      </c>
      <c r="H8799" t="s">
        <v>3249</v>
      </c>
      <c r="I8799" t="s">
        <v>1885</v>
      </c>
      <c r="J8799" t="s">
        <v>1919</v>
      </c>
      <c r="K8799" t="s">
        <v>56</v>
      </c>
      <c r="L8799" s="24">
        <v>147.24449999999999</v>
      </c>
      <c r="M8799" s="25">
        <f>+VLOOKUP(E8799, TC!A:D, 4, FALSE())</f>
        <v>1.1508499986581537</v>
      </c>
      <c r="N8799" s="24">
        <f t="shared" si="685"/>
        <v>169.45633262742049</v>
      </c>
      <c r="O8799" t="str">
        <f t="shared" si="686"/>
        <v>FACTURA</v>
      </c>
      <c r="P8799" t="str">
        <f t="shared" si="687"/>
        <v>2025</v>
      </c>
      <c r="Q8799" t="str">
        <f t="shared" si="688"/>
        <v>06</v>
      </c>
      <c r="R8799" t="str">
        <f>+IFERROR(VLOOKUP(I8799, Listado!A:B, 2, FALSE()), "COMERCIALIZADORA INTERNACIONAL CARIBBEAN EXOTICS S A")</f>
        <v>PIEDRAHITA PEREZ MARIANA</v>
      </c>
      <c r="S8799" s="25">
        <f>+VLOOKUP(E8799, TC!A:D, 2, FALSE())</f>
        <v>4098.83</v>
      </c>
      <c r="T8799" t="str">
        <f t="shared" si="689"/>
        <v>EUR</v>
      </c>
    </row>
    <row r="8800" spans="1:20" ht="18.75" hidden="1" customHeight="1" x14ac:dyDescent="0.25">
      <c r="A8800" t="s">
        <v>3127</v>
      </c>
      <c r="B8800" t="s">
        <v>5</v>
      </c>
      <c r="C8800" t="s">
        <v>1913</v>
      </c>
      <c r="D8800" s="24">
        <v>12237</v>
      </c>
      <c r="E8800" t="s">
        <v>1762</v>
      </c>
      <c r="F8800" t="s">
        <v>1924</v>
      </c>
      <c r="G8800" t="s">
        <v>108</v>
      </c>
      <c r="H8800" t="s">
        <v>3249</v>
      </c>
      <c r="I8800" t="s">
        <v>1885</v>
      </c>
      <c r="J8800" t="s">
        <v>1919</v>
      </c>
      <c r="K8800" t="s">
        <v>56</v>
      </c>
      <c r="L8800" s="24">
        <v>703.50149999999996</v>
      </c>
      <c r="M8800" s="25">
        <f>+VLOOKUP(E8800, TC!A:D, 4, FALSE())</f>
        <v>1.1508499986581537</v>
      </c>
      <c r="N8800" s="24">
        <f t="shared" si="685"/>
        <v>809.62470033100908</v>
      </c>
      <c r="O8800" t="str">
        <f t="shared" si="686"/>
        <v>FACTURA</v>
      </c>
      <c r="P8800" t="str">
        <f t="shared" si="687"/>
        <v>2025</v>
      </c>
      <c r="Q8800" t="str">
        <f t="shared" si="688"/>
        <v>06</v>
      </c>
      <c r="R8800" t="str">
        <f>+IFERROR(VLOOKUP(I8800, Listado!A:B, 2, FALSE()), "COMERCIALIZADORA INTERNACIONAL CARIBBEAN EXOTICS S A")</f>
        <v>PIEDRAHITA PEREZ MARIANA</v>
      </c>
      <c r="S8800" s="25">
        <f>+VLOOKUP(E8800, TC!A:D, 2, FALSE())</f>
        <v>4098.83</v>
      </c>
      <c r="T8800" t="str">
        <f t="shared" si="689"/>
        <v>EUR</v>
      </c>
    </row>
    <row r="8801" spans="1:20" ht="18.75" hidden="1" customHeight="1" x14ac:dyDescent="0.25">
      <c r="A8801" t="s">
        <v>3127</v>
      </c>
      <c r="B8801" t="s">
        <v>5</v>
      </c>
      <c r="C8801" t="s">
        <v>1913</v>
      </c>
      <c r="D8801" s="24">
        <v>12237</v>
      </c>
      <c r="E8801" t="s">
        <v>1762</v>
      </c>
      <c r="F8801" t="s">
        <v>1924</v>
      </c>
      <c r="G8801" t="s">
        <v>108</v>
      </c>
      <c r="H8801" t="s">
        <v>3249</v>
      </c>
      <c r="I8801" t="s">
        <v>1885</v>
      </c>
      <c r="J8801" t="s">
        <v>1919</v>
      </c>
      <c r="K8801" t="s">
        <v>56</v>
      </c>
      <c r="L8801" s="24">
        <v>225.7749</v>
      </c>
      <c r="M8801" s="25">
        <f>+VLOOKUP(E8801, TC!A:D, 4, FALSE())</f>
        <v>1.1508499986581537</v>
      </c>
      <c r="N8801" s="24">
        <f t="shared" si="685"/>
        <v>259.8330433620448</v>
      </c>
      <c r="O8801" t="str">
        <f t="shared" si="686"/>
        <v>FACTURA</v>
      </c>
      <c r="P8801" t="str">
        <f t="shared" si="687"/>
        <v>2025</v>
      </c>
      <c r="Q8801" t="str">
        <f t="shared" si="688"/>
        <v>06</v>
      </c>
      <c r="R8801" t="str">
        <f>+IFERROR(VLOOKUP(I8801, Listado!A:B, 2, FALSE()), "COMERCIALIZADORA INTERNACIONAL CARIBBEAN EXOTICS S A")</f>
        <v>PIEDRAHITA PEREZ MARIANA</v>
      </c>
      <c r="S8801" s="25">
        <f>+VLOOKUP(E8801, TC!A:D, 2, FALSE())</f>
        <v>4098.83</v>
      </c>
      <c r="T8801" t="str">
        <f t="shared" si="689"/>
        <v>EUR</v>
      </c>
    </row>
    <row r="8802" spans="1:20" ht="18.75" hidden="1" customHeight="1" x14ac:dyDescent="0.25">
      <c r="A8802" t="s">
        <v>3127</v>
      </c>
      <c r="B8802" t="s">
        <v>5</v>
      </c>
      <c r="C8802" t="s">
        <v>1913</v>
      </c>
      <c r="D8802" s="24">
        <v>12237</v>
      </c>
      <c r="E8802" t="s">
        <v>1762</v>
      </c>
      <c r="F8802" t="s">
        <v>1924</v>
      </c>
      <c r="G8802" t="s">
        <v>108</v>
      </c>
      <c r="H8802" t="s">
        <v>3249</v>
      </c>
      <c r="I8802" t="s">
        <v>1885</v>
      </c>
      <c r="J8802" t="s">
        <v>1919</v>
      </c>
      <c r="K8802" t="s">
        <v>56</v>
      </c>
      <c r="L8802" s="24">
        <v>598.79430000000002</v>
      </c>
      <c r="M8802" s="25">
        <f>+VLOOKUP(E8802, TC!A:D, 4, FALSE())</f>
        <v>1.1508499986581537</v>
      </c>
      <c r="N8802" s="24">
        <f t="shared" si="685"/>
        <v>689.12241935151008</v>
      </c>
      <c r="O8802" t="str">
        <f t="shared" si="686"/>
        <v>FACTURA</v>
      </c>
      <c r="P8802" t="str">
        <f t="shared" si="687"/>
        <v>2025</v>
      </c>
      <c r="Q8802" t="str">
        <f t="shared" si="688"/>
        <v>06</v>
      </c>
      <c r="R8802" t="str">
        <f>+IFERROR(VLOOKUP(I8802, Listado!A:B, 2, FALSE()), "COMERCIALIZADORA INTERNACIONAL CARIBBEAN EXOTICS S A")</f>
        <v>PIEDRAHITA PEREZ MARIANA</v>
      </c>
      <c r="S8802" s="25">
        <f>+VLOOKUP(E8802, TC!A:D, 2, FALSE())</f>
        <v>4098.83</v>
      </c>
      <c r="T8802" t="str">
        <f t="shared" si="689"/>
        <v>EUR</v>
      </c>
    </row>
    <row r="8803" spans="1:20" ht="18.75" hidden="1" customHeight="1" x14ac:dyDescent="0.25">
      <c r="A8803" t="s">
        <v>3127</v>
      </c>
      <c r="B8803" t="s">
        <v>5</v>
      </c>
      <c r="C8803" t="s">
        <v>1913</v>
      </c>
      <c r="D8803" s="24">
        <v>12237</v>
      </c>
      <c r="E8803" t="s">
        <v>1762</v>
      </c>
      <c r="F8803" t="s">
        <v>1924</v>
      </c>
      <c r="G8803" t="s">
        <v>108</v>
      </c>
      <c r="H8803" t="s">
        <v>3249</v>
      </c>
      <c r="I8803" t="s">
        <v>1885</v>
      </c>
      <c r="J8803" t="s">
        <v>1919</v>
      </c>
      <c r="K8803" t="s">
        <v>56</v>
      </c>
      <c r="L8803" s="24">
        <v>62.169899999999998</v>
      </c>
      <c r="M8803" s="25">
        <f>+VLOOKUP(E8803, TC!A:D, 4, FALSE())</f>
        <v>1.1508499986581537</v>
      </c>
      <c r="N8803" s="24">
        <f t="shared" si="685"/>
        <v>71.548229331577545</v>
      </c>
      <c r="O8803" t="str">
        <f t="shared" si="686"/>
        <v>FACTURA</v>
      </c>
      <c r="P8803" t="str">
        <f t="shared" si="687"/>
        <v>2025</v>
      </c>
      <c r="Q8803" t="str">
        <f t="shared" si="688"/>
        <v>06</v>
      </c>
      <c r="R8803" t="str">
        <f>+IFERROR(VLOOKUP(I8803, Listado!A:B, 2, FALSE()), "COMERCIALIZADORA INTERNACIONAL CARIBBEAN EXOTICS S A")</f>
        <v>PIEDRAHITA PEREZ MARIANA</v>
      </c>
      <c r="S8803" s="25">
        <f>+VLOOKUP(E8803, TC!A:D, 2, FALSE())</f>
        <v>4098.83</v>
      </c>
      <c r="T8803" t="str">
        <f t="shared" si="689"/>
        <v>EUR</v>
      </c>
    </row>
    <row r="8804" spans="1:20" ht="18.75" hidden="1" customHeight="1" x14ac:dyDescent="0.25">
      <c r="A8804" t="s">
        <v>3127</v>
      </c>
      <c r="B8804" t="s">
        <v>5</v>
      </c>
      <c r="C8804" t="s">
        <v>1913</v>
      </c>
      <c r="D8804" s="24">
        <v>12237</v>
      </c>
      <c r="E8804" t="s">
        <v>1762</v>
      </c>
      <c r="F8804" t="s">
        <v>1924</v>
      </c>
      <c r="G8804" t="s">
        <v>108</v>
      </c>
      <c r="H8804" t="s">
        <v>3249</v>
      </c>
      <c r="I8804" t="s">
        <v>1885</v>
      </c>
      <c r="J8804" t="s">
        <v>1919</v>
      </c>
      <c r="K8804" t="s">
        <v>56</v>
      </c>
      <c r="L8804" s="24">
        <v>29.448899999999998</v>
      </c>
      <c r="M8804" s="25">
        <f>+VLOOKUP(E8804, TC!A:D, 4, FALSE())</f>
        <v>1.1508499986581537</v>
      </c>
      <c r="N8804" s="24">
        <f t="shared" si="685"/>
        <v>33.891266525484099</v>
      </c>
      <c r="O8804" t="str">
        <f t="shared" si="686"/>
        <v>FACTURA</v>
      </c>
      <c r="P8804" t="str">
        <f t="shared" si="687"/>
        <v>2025</v>
      </c>
      <c r="Q8804" t="str">
        <f t="shared" si="688"/>
        <v>06</v>
      </c>
      <c r="R8804" t="str">
        <f>+IFERROR(VLOOKUP(I8804, Listado!A:B, 2, FALSE()), "COMERCIALIZADORA INTERNACIONAL CARIBBEAN EXOTICS S A")</f>
        <v>PIEDRAHITA PEREZ MARIANA</v>
      </c>
      <c r="S8804" s="25">
        <f>+VLOOKUP(E8804, TC!A:D, 2, FALSE())</f>
        <v>4098.83</v>
      </c>
      <c r="T8804" t="str">
        <f t="shared" si="689"/>
        <v>EUR</v>
      </c>
    </row>
    <row r="8805" spans="1:20" ht="18.75" hidden="1" customHeight="1" x14ac:dyDescent="0.25">
      <c r="A8805" t="s">
        <v>3127</v>
      </c>
      <c r="B8805" t="s">
        <v>5</v>
      </c>
      <c r="C8805" t="s">
        <v>1913</v>
      </c>
      <c r="D8805" s="24">
        <v>12237</v>
      </c>
      <c r="E8805" t="s">
        <v>1762</v>
      </c>
      <c r="F8805" t="s">
        <v>1924</v>
      </c>
      <c r="G8805" t="s">
        <v>108</v>
      </c>
      <c r="H8805" t="s">
        <v>3249</v>
      </c>
      <c r="I8805" t="s">
        <v>1885</v>
      </c>
      <c r="J8805" t="s">
        <v>1919</v>
      </c>
      <c r="K8805" t="s">
        <v>1959</v>
      </c>
      <c r="L8805" s="24">
        <v>1005</v>
      </c>
      <c r="M8805" s="25">
        <f>+VLOOKUP(E8805, TC!A:D, 4, FALSE())</f>
        <v>1.1508499986581537</v>
      </c>
      <c r="N8805" s="24">
        <f t="shared" si="685"/>
        <v>1156.6042486514445</v>
      </c>
      <c r="O8805" t="str">
        <f t="shared" si="686"/>
        <v>FACTURA</v>
      </c>
      <c r="P8805" t="str">
        <f t="shared" si="687"/>
        <v>2025</v>
      </c>
      <c r="Q8805" t="str">
        <f t="shared" si="688"/>
        <v>06</v>
      </c>
      <c r="R8805" t="str">
        <f>+IFERROR(VLOOKUP(I8805, Listado!A:B, 2, FALSE()), "COMERCIALIZADORA INTERNACIONAL CARIBBEAN EXOTICS S A")</f>
        <v>PIEDRAHITA PEREZ MARIANA</v>
      </c>
      <c r="S8805" s="25">
        <f>+VLOOKUP(E8805, TC!A:D, 2, FALSE())</f>
        <v>4098.83</v>
      </c>
      <c r="T8805" t="str">
        <f t="shared" si="689"/>
        <v>EUR</v>
      </c>
    </row>
    <row r="8806" spans="1:20" ht="18.75" hidden="1" customHeight="1" x14ac:dyDescent="0.25">
      <c r="A8806" t="s">
        <v>3127</v>
      </c>
      <c r="B8806" t="s">
        <v>5</v>
      </c>
      <c r="C8806" t="s">
        <v>1913</v>
      </c>
      <c r="D8806" s="24">
        <v>12237</v>
      </c>
      <c r="E8806" t="s">
        <v>1762</v>
      </c>
      <c r="F8806" t="s">
        <v>1924</v>
      </c>
      <c r="G8806" t="s">
        <v>108</v>
      </c>
      <c r="H8806" t="s">
        <v>3249</v>
      </c>
      <c r="I8806" t="s">
        <v>1885</v>
      </c>
      <c r="J8806" t="s">
        <v>1919</v>
      </c>
      <c r="K8806" t="s">
        <v>1960</v>
      </c>
      <c r="L8806" s="24">
        <v>27.936</v>
      </c>
      <c r="M8806" s="25">
        <f>+VLOOKUP(E8806, TC!A:D, 4, FALSE())</f>
        <v>1.1508499986581537</v>
      </c>
      <c r="N8806" s="24">
        <f t="shared" si="685"/>
        <v>32.150145562514183</v>
      </c>
      <c r="O8806" t="str">
        <f t="shared" si="686"/>
        <v>FACTURA</v>
      </c>
      <c r="P8806" t="str">
        <f t="shared" si="687"/>
        <v>2025</v>
      </c>
      <c r="Q8806" t="str">
        <f t="shared" si="688"/>
        <v>06</v>
      </c>
      <c r="R8806" t="str">
        <f>+IFERROR(VLOOKUP(I8806, Listado!A:B, 2, FALSE()), "COMERCIALIZADORA INTERNACIONAL CARIBBEAN EXOTICS S A")</f>
        <v>PIEDRAHITA PEREZ MARIANA</v>
      </c>
      <c r="S8806" s="25">
        <f>+VLOOKUP(E8806, TC!A:D, 2, FALSE())</f>
        <v>4098.83</v>
      </c>
      <c r="T8806" t="str">
        <f t="shared" si="689"/>
        <v>EUR</v>
      </c>
    </row>
    <row r="8807" spans="1:20" ht="18.75" hidden="1" customHeight="1" x14ac:dyDescent="0.25">
      <c r="A8807" t="s">
        <v>3127</v>
      </c>
      <c r="B8807" t="s">
        <v>5</v>
      </c>
      <c r="C8807" t="s">
        <v>1913</v>
      </c>
      <c r="D8807" s="24">
        <v>12238</v>
      </c>
      <c r="E8807" t="s">
        <v>1762</v>
      </c>
      <c r="F8807" t="s">
        <v>1924</v>
      </c>
      <c r="G8807" t="s">
        <v>108</v>
      </c>
      <c r="H8807" t="s">
        <v>3250</v>
      </c>
      <c r="I8807" t="s">
        <v>1885</v>
      </c>
      <c r="J8807" t="s">
        <v>1919</v>
      </c>
      <c r="K8807" t="s">
        <v>56</v>
      </c>
      <c r="L8807" s="24">
        <v>1515.8771999999999</v>
      </c>
      <c r="M8807" s="25">
        <f>+VLOOKUP(E8807, TC!A:D, 4, FALSE())</f>
        <v>1.1508499986581537</v>
      </c>
      <c r="N8807" s="24">
        <f t="shared" si="685"/>
        <v>1744.5472735859257</v>
      </c>
      <c r="O8807" t="str">
        <f t="shared" si="686"/>
        <v>FACTURA</v>
      </c>
      <c r="P8807" t="str">
        <f t="shared" si="687"/>
        <v>2025</v>
      </c>
      <c r="Q8807" t="str">
        <f t="shared" si="688"/>
        <v>06</v>
      </c>
      <c r="R8807" t="str">
        <f>+IFERROR(VLOOKUP(I8807, Listado!A:B, 2, FALSE()), "COMERCIALIZADORA INTERNACIONAL CARIBBEAN EXOTICS S A")</f>
        <v>PIEDRAHITA PEREZ MARIANA</v>
      </c>
      <c r="S8807" s="25">
        <f>+VLOOKUP(E8807, TC!A:D, 2, FALSE())</f>
        <v>4098.83</v>
      </c>
      <c r="T8807" t="str">
        <f t="shared" si="689"/>
        <v>EUR</v>
      </c>
    </row>
    <row r="8808" spans="1:20" ht="18.75" hidden="1" customHeight="1" x14ac:dyDescent="0.25">
      <c r="A8808" t="s">
        <v>3127</v>
      </c>
      <c r="B8808" t="s">
        <v>5</v>
      </c>
      <c r="C8808" t="s">
        <v>1913</v>
      </c>
      <c r="D8808" s="24">
        <v>12238</v>
      </c>
      <c r="E8808" t="s">
        <v>1762</v>
      </c>
      <c r="F8808" t="s">
        <v>1924</v>
      </c>
      <c r="G8808" t="s">
        <v>108</v>
      </c>
      <c r="H8808" t="s">
        <v>3250</v>
      </c>
      <c r="I8808" t="s">
        <v>1885</v>
      </c>
      <c r="J8808" t="s">
        <v>1919</v>
      </c>
      <c r="K8808" t="s">
        <v>56</v>
      </c>
      <c r="L8808" s="24">
        <v>148.4622</v>
      </c>
      <c r="M8808" s="25">
        <f>+VLOOKUP(E8808, TC!A:D, 4, FALSE())</f>
        <v>1.1508499986581537</v>
      </c>
      <c r="N8808" s="24">
        <f t="shared" si="685"/>
        <v>170.85772267078656</v>
      </c>
      <c r="O8808" t="str">
        <f t="shared" si="686"/>
        <v>FACTURA</v>
      </c>
      <c r="P8808" t="str">
        <f t="shared" si="687"/>
        <v>2025</v>
      </c>
      <c r="Q8808" t="str">
        <f t="shared" si="688"/>
        <v>06</v>
      </c>
      <c r="R8808" t="str">
        <f>+IFERROR(VLOOKUP(I8808, Listado!A:B, 2, FALSE()), "COMERCIALIZADORA INTERNACIONAL CARIBBEAN EXOTICS S A")</f>
        <v>PIEDRAHITA PEREZ MARIANA</v>
      </c>
      <c r="S8808" s="25">
        <f>+VLOOKUP(E8808, TC!A:D, 2, FALSE())</f>
        <v>4098.83</v>
      </c>
      <c r="T8808" t="str">
        <f t="shared" si="689"/>
        <v>EUR</v>
      </c>
    </row>
    <row r="8809" spans="1:20" ht="18.75" hidden="1" customHeight="1" x14ac:dyDescent="0.25">
      <c r="A8809" t="s">
        <v>3127</v>
      </c>
      <c r="B8809" t="s">
        <v>5</v>
      </c>
      <c r="C8809" t="s">
        <v>1913</v>
      </c>
      <c r="D8809" s="24">
        <v>12238</v>
      </c>
      <c r="E8809" t="s">
        <v>1762</v>
      </c>
      <c r="F8809" t="s">
        <v>1924</v>
      </c>
      <c r="G8809" t="s">
        <v>108</v>
      </c>
      <c r="H8809" t="s">
        <v>3250</v>
      </c>
      <c r="I8809" t="s">
        <v>1885</v>
      </c>
      <c r="J8809" t="s">
        <v>1919</v>
      </c>
      <c r="K8809" t="s">
        <v>56</v>
      </c>
      <c r="L8809" s="24">
        <v>109.39319999999999</v>
      </c>
      <c r="M8809" s="25">
        <f>+VLOOKUP(E8809, TC!A:D, 4, FALSE())</f>
        <v>1.1508499986581537</v>
      </c>
      <c r="N8809" s="24">
        <f t="shared" si="685"/>
        <v>125.89516407321113</v>
      </c>
      <c r="O8809" t="str">
        <f t="shared" si="686"/>
        <v>FACTURA</v>
      </c>
      <c r="P8809" t="str">
        <f t="shared" si="687"/>
        <v>2025</v>
      </c>
      <c r="Q8809" t="str">
        <f t="shared" si="688"/>
        <v>06</v>
      </c>
      <c r="R8809" t="str">
        <f>+IFERROR(VLOOKUP(I8809, Listado!A:B, 2, FALSE()), "COMERCIALIZADORA INTERNACIONAL CARIBBEAN EXOTICS S A")</f>
        <v>PIEDRAHITA PEREZ MARIANA</v>
      </c>
      <c r="S8809" s="25">
        <f>+VLOOKUP(E8809, TC!A:D, 2, FALSE())</f>
        <v>4098.83</v>
      </c>
      <c r="T8809" t="str">
        <f t="shared" si="689"/>
        <v>EUR</v>
      </c>
    </row>
    <row r="8810" spans="1:20" ht="18.75" hidden="1" customHeight="1" x14ac:dyDescent="0.25">
      <c r="A8810" t="s">
        <v>3127</v>
      </c>
      <c r="B8810" t="s">
        <v>5</v>
      </c>
      <c r="C8810" t="s">
        <v>1913</v>
      </c>
      <c r="D8810" s="24">
        <v>12238</v>
      </c>
      <c r="E8810" t="s">
        <v>1762</v>
      </c>
      <c r="F8810" t="s">
        <v>1924</v>
      </c>
      <c r="G8810" t="s">
        <v>108</v>
      </c>
      <c r="H8810" t="s">
        <v>3250</v>
      </c>
      <c r="I8810" t="s">
        <v>1885</v>
      </c>
      <c r="J8810" t="s">
        <v>1919</v>
      </c>
      <c r="K8810" t="s">
        <v>56</v>
      </c>
      <c r="L8810" s="24">
        <v>410.22449999999998</v>
      </c>
      <c r="M8810" s="25">
        <f>+VLOOKUP(E8810, TC!A:D, 4, FALSE())</f>
        <v>1.1508499986581537</v>
      </c>
      <c r="N8810" s="24">
        <f t="shared" si="685"/>
        <v>472.10686527454175</v>
      </c>
      <c r="O8810" t="str">
        <f t="shared" si="686"/>
        <v>FACTURA</v>
      </c>
      <c r="P8810" t="str">
        <f t="shared" si="687"/>
        <v>2025</v>
      </c>
      <c r="Q8810" t="str">
        <f t="shared" si="688"/>
        <v>06</v>
      </c>
      <c r="R8810" t="str">
        <f>+IFERROR(VLOOKUP(I8810, Listado!A:B, 2, FALSE()), "COMERCIALIZADORA INTERNACIONAL CARIBBEAN EXOTICS S A")</f>
        <v>PIEDRAHITA PEREZ MARIANA</v>
      </c>
      <c r="S8810" s="25">
        <f>+VLOOKUP(E8810, TC!A:D, 2, FALSE())</f>
        <v>4098.83</v>
      </c>
      <c r="T8810" t="str">
        <f t="shared" si="689"/>
        <v>EUR</v>
      </c>
    </row>
    <row r="8811" spans="1:20" ht="18.75" hidden="1" customHeight="1" x14ac:dyDescent="0.25">
      <c r="A8811" t="s">
        <v>3127</v>
      </c>
      <c r="B8811" t="s">
        <v>5</v>
      </c>
      <c r="C8811" t="s">
        <v>1913</v>
      </c>
      <c r="D8811" s="24">
        <v>12238</v>
      </c>
      <c r="E8811" t="s">
        <v>1762</v>
      </c>
      <c r="F8811" t="s">
        <v>1924</v>
      </c>
      <c r="G8811" t="s">
        <v>108</v>
      </c>
      <c r="H8811" t="s">
        <v>3250</v>
      </c>
      <c r="I8811" t="s">
        <v>1885</v>
      </c>
      <c r="J8811" t="s">
        <v>1919</v>
      </c>
      <c r="K8811" t="s">
        <v>56</v>
      </c>
      <c r="L8811" s="24">
        <v>3.9068999999999998</v>
      </c>
      <c r="M8811" s="25">
        <f>+VLOOKUP(E8811, TC!A:D, 4, FALSE())</f>
        <v>1.1508499986581537</v>
      </c>
      <c r="N8811" s="24">
        <f t="shared" si="685"/>
        <v>4.4962558597575404</v>
      </c>
      <c r="O8811" t="str">
        <f t="shared" si="686"/>
        <v>FACTURA</v>
      </c>
      <c r="P8811" t="str">
        <f t="shared" si="687"/>
        <v>2025</v>
      </c>
      <c r="Q8811" t="str">
        <f t="shared" si="688"/>
        <v>06</v>
      </c>
      <c r="R8811" t="str">
        <f>+IFERROR(VLOOKUP(I8811, Listado!A:B, 2, FALSE()), "COMERCIALIZADORA INTERNACIONAL CARIBBEAN EXOTICS S A")</f>
        <v>PIEDRAHITA PEREZ MARIANA</v>
      </c>
      <c r="S8811" s="25">
        <f>+VLOOKUP(E8811, TC!A:D, 2, FALSE())</f>
        <v>4098.83</v>
      </c>
      <c r="T8811" t="str">
        <f t="shared" si="689"/>
        <v>EUR</v>
      </c>
    </row>
    <row r="8812" spans="1:20" ht="18.75" hidden="1" customHeight="1" x14ac:dyDescent="0.25">
      <c r="A8812" t="s">
        <v>3127</v>
      </c>
      <c r="B8812" t="s">
        <v>5</v>
      </c>
      <c r="C8812" t="s">
        <v>1913</v>
      </c>
      <c r="D8812" s="24">
        <v>12238</v>
      </c>
      <c r="E8812" t="s">
        <v>1762</v>
      </c>
      <c r="F8812" t="s">
        <v>1924</v>
      </c>
      <c r="G8812" t="s">
        <v>108</v>
      </c>
      <c r="H8812" t="s">
        <v>3250</v>
      </c>
      <c r="I8812" t="s">
        <v>1885</v>
      </c>
      <c r="J8812" t="s">
        <v>1919</v>
      </c>
      <c r="K8812" t="s">
        <v>1959</v>
      </c>
      <c r="L8812" s="24">
        <v>600</v>
      </c>
      <c r="M8812" s="25">
        <f>+VLOOKUP(E8812, TC!A:D, 4, FALSE())</f>
        <v>1.1508499986581537</v>
      </c>
      <c r="N8812" s="24">
        <f t="shared" si="685"/>
        <v>690.5099991948922</v>
      </c>
      <c r="O8812" t="str">
        <f t="shared" si="686"/>
        <v>FACTURA</v>
      </c>
      <c r="P8812" t="str">
        <f t="shared" si="687"/>
        <v>2025</v>
      </c>
      <c r="Q8812" t="str">
        <f t="shared" si="688"/>
        <v>06</v>
      </c>
      <c r="R8812" t="str">
        <f>+IFERROR(VLOOKUP(I8812, Listado!A:B, 2, FALSE()), "COMERCIALIZADORA INTERNACIONAL CARIBBEAN EXOTICS S A")</f>
        <v>PIEDRAHITA PEREZ MARIANA</v>
      </c>
      <c r="S8812" s="25">
        <f>+VLOOKUP(E8812, TC!A:D, 2, FALSE())</f>
        <v>4098.83</v>
      </c>
      <c r="T8812" t="str">
        <f t="shared" si="689"/>
        <v>EUR</v>
      </c>
    </row>
    <row r="8813" spans="1:20" ht="18.75" hidden="1" customHeight="1" x14ac:dyDescent="0.25">
      <c r="A8813" t="s">
        <v>3127</v>
      </c>
      <c r="B8813" t="s">
        <v>5</v>
      </c>
      <c r="C8813" t="s">
        <v>1913</v>
      </c>
      <c r="D8813" s="24">
        <v>12238</v>
      </c>
      <c r="E8813" t="s">
        <v>1762</v>
      </c>
      <c r="F8813" t="s">
        <v>1924</v>
      </c>
      <c r="G8813" t="s">
        <v>108</v>
      </c>
      <c r="H8813" t="s">
        <v>3250</v>
      </c>
      <c r="I8813" t="s">
        <v>1885</v>
      </c>
      <c r="J8813" t="s">
        <v>1919</v>
      </c>
      <c r="K8813" t="s">
        <v>1960</v>
      </c>
      <c r="L8813" s="24">
        <v>21.646000000000001</v>
      </c>
      <c r="M8813" s="25">
        <f>+VLOOKUP(E8813, TC!A:D, 4, FALSE())</f>
        <v>1.1508499986581537</v>
      </c>
      <c r="N8813" s="24">
        <f t="shared" si="685"/>
        <v>24.911299070954396</v>
      </c>
      <c r="O8813" t="str">
        <f t="shared" si="686"/>
        <v>FACTURA</v>
      </c>
      <c r="P8813" t="str">
        <f t="shared" si="687"/>
        <v>2025</v>
      </c>
      <c r="Q8813" t="str">
        <f t="shared" si="688"/>
        <v>06</v>
      </c>
      <c r="R8813" t="str">
        <f>+IFERROR(VLOOKUP(I8813, Listado!A:B, 2, FALSE()), "COMERCIALIZADORA INTERNACIONAL CARIBBEAN EXOTICS S A")</f>
        <v>PIEDRAHITA PEREZ MARIANA</v>
      </c>
      <c r="S8813" s="25">
        <f>+VLOOKUP(E8813, TC!A:D, 2, FALSE())</f>
        <v>4098.83</v>
      </c>
      <c r="T8813" t="str">
        <f t="shared" si="689"/>
        <v>EUR</v>
      </c>
    </row>
    <row r="8814" spans="1:20" ht="18.75" hidden="1" customHeight="1" x14ac:dyDescent="0.25">
      <c r="A8814" t="s">
        <v>3127</v>
      </c>
      <c r="B8814" t="s">
        <v>5</v>
      </c>
      <c r="C8814" t="s">
        <v>1913</v>
      </c>
      <c r="D8814" s="24">
        <v>12239</v>
      </c>
      <c r="E8814" t="s">
        <v>1762</v>
      </c>
      <c r="F8814" t="s">
        <v>99</v>
      </c>
      <c r="G8814" t="s">
        <v>113</v>
      </c>
      <c r="I8814" t="s">
        <v>3224</v>
      </c>
      <c r="J8814" t="s">
        <v>1915</v>
      </c>
      <c r="K8814" t="s">
        <v>3225</v>
      </c>
      <c r="L8814" s="24">
        <v>645000</v>
      </c>
      <c r="M8814" s="25">
        <f>+VLOOKUP(E8814, TC!A:D, 4, FALSE())</f>
        <v>1.1508499986581537</v>
      </c>
      <c r="N8814" s="24">
        <f t="shared" si="685"/>
        <v>645000</v>
      </c>
      <c r="O8814" t="str">
        <f t="shared" si="686"/>
        <v>FACTURA</v>
      </c>
      <c r="P8814" t="str">
        <f t="shared" si="687"/>
        <v>2025</v>
      </c>
      <c r="Q8814" t="str">
        <f t="shared" si="688"/>
        <v>06</v>
      </c>
      <c r="R8814" t="str">
        <f>+IFERROR(VLOOKUP(I8814, Listado!A:B, 2, FALSE()), "COMERCIALIZADORA INTERNACIONAL CARIBBEAN EXOTICS S A")</f>
        <v>COMERCIALIZADORA INTERNACIONAL CARIBBEAN EXOTICS S A</v>
      </c>
      <c r="S8814" s="25">
        <f>+VLOOKUP(E8814, TC!A:D, 2, FALSE())</f>
        <v>4098.83</v>
      </c>
      <c r="T8814" t="str">
        <f t="shared" si="689"/>
        <v>COP</v>
      </c>
    </row>
    <row r="8815" spans="1:20" ht="18.75" hidden="1" customHeight="1" x14ac:dyDescent="0.25">
      <c r="A8815" t="s">
        <v>3127</v>
      </c>
      <c r="B8815" t="s">
        <v>5</v>
      </c>
      <c r="C8815" t="s">
        <v>1913</v>
      </c>
      <c r="D8815" s="24">
        <v>12240</v>
      </c>
      <c r="E8815" t="s">
        <v>1762</v>
      </c>
      <c r="F8815" t="s">
        <v>99</v>
      </c>
      <c r="G8815" t="s">
        <v>113</v>
      </c>
      <c r="I8815" t="s">
        <v>1858</v>
      </c>
      <c r="J8815" t="s">
        <v>1915</v>
      </c>
      <c r="K8815" t="s">
        <v>1920</v>
      </c>
      <c r="L8815" s="24">
        <v>768000</v>
      </c>
      <c r="M8815" s="25">
        <f>+VLOOKUP(E8815, TC!A:D, 4, FALSE())</f>
        <v>1.1508499986581537</v>
      </c>
      <c r="N8815" s="24">
        <f t="shared" si="685"/>
        <v>768000</v>
      </c>
      <c r="O8815" t="str">
        <f t="shared" si="686"/>
        <v>FACTURA</v>
      </c>
      <c r="P8815" t="str">
        <f t="shared" si="687"/>
        <v>2025</v>
      </c>
      <c r="Q8815" t="str">
        <f t="shared" si="688"/>
        <v>06</v>
      </c>
      <c r="R8815" t="str">
        <f>+IFERROR(VLOOKUP(I8815, Listado!A:B, 2, FALSE()), "COMERCIALIZADORA INTERNACIONAL CARIBBEAN EXOTICS S A")</f>
        <v>LONDOÑO ECHEVERRI ALEJANDRA</v>
      </c>
      <c r="S8815" s="25">
        <f>+VLOOKUP(E8815, TC!A:D, 2, FALSE())</f>
        <v>4098.83</v>
      </c>
      <c r="T8815" t="str">
        <f t="shared" si="689"/>
        <v>COP</v>
      </c>
    </row>
    <row r="8816" spans="1:20" ht="18.75" hidden="1" customHeight="1" x14ac:dyDescent="0.25">
      <c r="A8816" t="s">
        <v>3127</v>
      </c>
      <c r="B8816" t="s">
        <v>5</v>
      </c>
      <c r="C8816" t="s">
        <v>1913</v>
      </c>
      <c r="D8816" s="24">
        <v>12241</v>
      </c>
      <c r="E8816" t="s">
        <v>1762</v>
      </c>
      <c r="F8816" t="s">
        <v>99</v>
      </c>
      <c r="G8816" t="s">
        <v>113</v>
      </c>
      <c r="I8816" t="s">
        <v>1858</v>
      </c>
      <c r="J8816" t="s">
        <v>1915</v>
      </c>
      <c r="K8816" t="s">
        <v>1920</v>
      </c>
      <c r="L8816" s="24">
        <v>864000</v>
      </c>
      <c r="M8816" s="25">
        <f>+VLOOKUP(E8816, TC!A:D, 4, FALSE())</f>
        <v>1.1508499986581537</v>
      </c>
      <c r="N8816" s="24">
        <f t="shared" si="685"/>
        <v>864000</v>
      </c>
      <c r="O8816" t="str">
        <f t="shared" si="686"/>
        <v>FACTURA</v>
      </c>
      <c r="P8816" t="str">
        <f t="shared" si="687"/>
        <v>2025</v>
      </c>
      <c r="Q8816" t="str">
        <f t="shared" si="688"/>
        <v>06</v>
      </c>
      <c r="R8816" t="str">
        <f>+IFERROR(VLOOKUP(I8816, Listado!A:B, 2, FALSE()), "COMERCIALIZADORA INTERNACIONAL CARIBBEAN EXOTICS S A")</f>
        <v>LONDOÑO ECHEVERRI ALEJANDRA</v>
      </c>
      <c r="S8816" s="25">
        <f>+VLOOKUP(E8816, TC!A:D, 2, FALSE())</f>
        <v>4098.83</v>
      </c>
      <c r="T8816" t="str">
        <f t="shared" si="689"/>
        <v>COP</v>
      </c>
    </row>
    <row r="8817" spans="1:20" ht="18.75" hidden="1" customHeight="1" x14ac:dyDescent="0.25">
      <c r="A8817" t="s">
        <v>3127</v>
      </c>
      <c r="B8817" t="s">
        <v>5</v>
      </c>
      <c r="C8817" t="s">
        <v>1913</v>
      </c>
      <c r="D8817" s="24">
        <v>12242</v>
      </c>
      <c r="E8817" t="s">
        <v>1763</v>
      </c>
      <c r="F8817" t="s">
        <v>99</v>
      </c>
      <c r="G8817" t="s">
        <v>113</v>
      </c>
      <c r="I8817" t="s">
        <v>1859</v>
      </c>
      <c r="J8817" t="s">
        <v>1915</v>
      </c>
      <c r="K8817" t="s">
        <v>1916</v>
      </c>
      <c r="L8817" s="24">
        <v>4941600</v>
      </c>
      <c r="M8817" s="25">
        <f>+VLOOKUP(E8817, TC!A:D, 4, FALSE())</f>
        <v>1.1468499995093615</v>
      </c>
      <c r="N8817" s="24">
        <f t="shared" si="685"/>
        <v>4941600</v>
      </c>
      <c r="O8817" t="str">
        <f t="shared" si="686"/>
        <v>FACTURA</v>
      </c>
      <c r="P8817" t="str">
        <f t="shared" si="687"/>
        <v>2025</v>
      </c>
      <c r="Q8817" t="str">
        <f t="shared" si="688"/>
        <v>06</v>
      </c>
      <c r="R8817" t="str">
        <f>+IFERROR(VLOOKUP(I8817, Listado!A:B, 2, FALSE()), "COMERCIALIZADORA INTERNACIONAL CARIBBEAN EXOTICS S A")</f>
        <v>LONDOÑO ECHEVERRI ALEJANDRA</v>
      </c>
      <c r="S8817" s="25">
        <f>+VLOOKUP(E8817, TC!A:D, 2, FALSE())</f>
        <v>4076.32</v>
      </c>
      <c r="T8817" t="str">
        <f t="shared" si="689"/>
        <v>COP</v>
      </c>
    </row>
    <row r="8818" spans="1:20" ht="18.75" hidden="1" customHeight="1" x14ac:dyDescent="0.25">
      <c r="A8818" t="s">
        <v>3127</v>
      </c>
      <c r="B8818" t="s">
        <v>5</v>
      </c>
      <c r="C8818" t="s">
        <v>1913</v>
      </c>
      <c r="D8818" s="24">
        <v>12242</v>
      </c>
      <c r="E8818" t="s">
        <v>1763</v>
      </c>
      <c r="F8818" t="s">
        <v>99</v>
      </c>
      <c r="G8818" t="s">
        <v>113</v>
      </c>
      <c r="I8818" t="s">
        <v>1859</v>
      </c>
      <c r="J8818" t="s">
        <v>1915</v>
      </c>
      <c r="K8818" t="s">
        <v>2094</v>
      </c>
      <c r="L8818" s="24">
        <v>620000</v>
      </c>
      <c r="M8818" s="25">
        <f>+VLOOKUP(E8818, TC!A:D, 4, FALSE())</f>
        <v>1.1468499995093615</v>
      </c>
      <c r="N8818" s="24">
        <f t="shared" si="685"/>
        <v>620000</v>
      </c>
      <c r="O8818" t="str">
        <f t="shared" si="686"/>
        <v>FACTURA</v>
      </c>
      <c r="P8818" t="str">
        <f t="shared" si="687"/>
        <v>2025</v>
      </c>
      <c r="Q8818" t="str">
        <f t="shared" si="688"/>
        <v>06</v>
      </c>
      <c r="R8818" t="str">
        <f>+IFERROR(VLOOKUP(I8818, Listado!A:B, 2, FALSE()), "COMERCIALIZADORA INTERNACIONAL CARIBBEAN EXOTICS S A")</f>
        <v>LONDOÑO ECHEVERRI ALEJANDRA</v>
      </c>
      <c r="S8818" s="25">
        <f>+VLOOKUP(E8818, TC!A:D, 2, FALSE())</f>
        <v>4076.32</v>
      </c>
      <c r="T8818" t="str">
        <f t="shared" si="689"/>
        <v>COP</v>
      </c>
    </row>
    <row r="8819" spans="1:20" ht="18.75" hidden="1" customHeight="1" x14ac:dyDescent="0.25">
      <c r="A8819" t="s">
        <v>3127</v>
      </c>
      <c r="B8819" t="s">
        <v>1923</v>
      </c>
      <c r="C8819" t="s">
        <v>1913</v>
      </c>
      <c r="D8819" s="24">
        <v>6105</v>
      </c>
      <c r="E8819" t="s">
        <v>1763</v>
      </c>
      <c r="F8819" t="s">
        <v>128</v>
      </c>
      <c r="G8819" t="s">
        <v>108</v>
      </c>
      <c r="H8819" t="s">
        <v>3251</v>
      </c>
      <c r="I8819" t="s">
        <v>1879</v>
      </c>
      <c r="J8819" t="s">
        <v>1944</v>
      </c>
      <c r="K8819" t="s">
        <v>2743</v>
      </c>
      <c r="L8819" s="24">
        <v>2016</v>
      </c>
      <c r="M8819" s="25">
        <f>+VLOOKUP(E8819, TC!A:D, 4, FALSE())</f>
        <v>1.1468499995093615</v>
      </c>
      <c r="N8819" s="24">
        <f t="shared" si="685"/>
        <v>2016</v>
      </c>
      <c r="O8819" t="str">
        <f t="shared" si="686"/>
        <v>FACTURA</v>
      </c>
      <c r="P8819" t="str">
        <f t="shared" si="687"/>
        <v>2025</v>
      </c>
      <c r="Q8819" t="str">
        <f t="shared" si="688"/>
        <v>06</v>
      </c>
      <c r="R8819" t="str">
        <f>+IFERROR(VLOOKUP(I8819, Listado!A:B, 2, FALSE()), "COMERCIALIZADORA INTERNACIONAL CARIBBEAN EXOTICS S A")</f>
        <v>PIEDRAHITA PEREZ MARIANA</v>
      </c>
      <c r="S8819" s="25">
        <f>+VLOOKUP(E8819, TC!A:D, 2, FALSE())</f>
        <v>4076.32</v>
      </c>
      <c r="T8819" t="str">
        <f t="shared" si="689"/>
        <v>USD</v>
      </c>
    </row>
    <row r="8820" spans="1:20" ht="18.75" hidden="1" customHeight="1" x14ac:dyDescent="0.25">
      <c r="A8820" t="s">
        <v>3127</v>
      </c>
      <c r="B8820" t="s">
        <v>1923</v>
      </c>
      <c r="C8820" t="s">
        <v>1913</v>
      </c>
      <c r="D8820" s="24">
        <v>6106</v>
      </c>
      <c r="E8820" t="s">
        <v>1763</v>
      </c>
      <c r="F8820" t="s">
        <v>128</v>
      </c>
      <c r="G8820" t="s">
        <v>112</v>
      </c>
      <c r="H8820" t="s">
        <v>2702</v>
      </c>
      <c r="I8820" t="s">
        <v>1856</v>
      </c>
      <c r="J8820" t="s">
        <v>1930</v>
      </c>
      <c r="K8820" t="s">
        <v>1928</v>
      </c>
      <c r="L8820" s="24">
        <v>1149.58</v>
      </c>
      <c r="M8820" s="25">
        <f>+VLOOKUP(E8820, TC!A:D, 4, FALSE())</f>
        <v>1.1468499995093615</v>
      </c>
      <c r="N8820" s="24">
        <f t="shared" si="685"/>
        <v>1149.58</v>
      </c>
      <c r="O8820" t="str">
        <f t="shared" si="686"/>
        <v>FACTURA</v>
      </c>
      <c r="P8820" t="str">
        <f t="shared" si="687"/>
        <v>2025</v>
      </c>
      <c r="Q8820" t="str">
        <f t="shared" si="688"/>
        <v>06</v>
      </c>
      <c r="R8820" t="str">
        <f>+IFERROR(VLOOKUP(I8820, Listado!A:B, 2, FALSE()), "COMERCIALIZADORA INTERNACIONAL CARIBBEAN EXOTICS S A")</f>
        <v>HINCAPIE CONTRERAS ERIKA STEFANIA</v>
      </c>
      <c r="S8820" s="25">
        <f>+VLOOKUP(E8820, TC!A:D, 2, FALSE())</f>
        <v>4076.32</v>
      </c>
      <c r="T8820" t="str">
        <f t="shared" si="689"/>
        <v>USD</v>
      </c>
    </row>
    <row r="8821" spans="1:20" ht="18.75" hidden="1" customHeight="1" x14ac:dyDescent="0.25">
      <c r="A8821" t="s">
        <v>3127</v>
      </c>
      <c r="B8821" t="s">
        <v>1923</v>
      </c>
      <c r="C8821" t="s">
        <v>1913</v>
      </c>
      <c r="D8821" s="24">
        <v>6106</v>
      </c>
      <c r="E8821" t="s">
        <v>1763</v>
      </c>
      <c r="F8821" t="s">
        <v>128</v>
      </c>
      <c r="G8821" t="s">
        <v>112</v>
      </c>
      <c r="H8821" t="s">
        <v>2702</v>
      </c>
      <c r="I8821" t="s">
        <v>1856</v>
      </c>
      <c r="J8821" t="s">
        <v>1930</v>
      </c>
      <c r="K8821" t="s">
        <v>1935</v>
      </c>
      <c r="L8821" s="24">
        <v>4708.2</v>
      </c>
      <c r="M8821" s="25">
        <f>+VLOOKUP(E8821, TC!A:D, 4, FALSE())</f>
        <v>1.1468499995093615</v>
      </c>
      <c r="N8821" s="24">
        <f t="shared" si="685"/>
        <v>4708.2</v>
      </c>
      <c r="O8821" t="str">
        <f t="shared" si="686"/>
        <v>FACTURA</v>
      </c>
      <c r="P8821" t="str">
        <f t="shared" si="687"/>
        <v>2025</v>
      </c>
      <c r="Q8821" t="str">
        <f t="shared" si="688"/>
        <v>06</v>
      </c>
      <c r="R8821" t="str">
        <f>+IFERROR(VLOOKUP(I8821, Listado!A:B, 2, FALSE()), "COMERCIALIZADORA INTERNACIONAL CARIBBEAN EXOTICS S A")</f>
        <v>HINCAPIE CONTRERAS ERIKA STEFANIA</v>
      </c>
      <c r="S8821" s="25">
        <f>+VLOOKUP(E8821, TC!A:D, 2, FALSE())</f>
        <v>4076.32</v>
      </c>
      <c r="T8821" t="str">
        <f t="shared" si="689"/>
        <v>USD</v>
      </c>
    </row>
    <row r="8822" spans="1:20" ht="18.75" hidden="1" customHeight="1" x14ac:dyDescent="0.25">
      <c r="A8822" t="s">
        <v>3127</v>
      </c>
      <c r="B8822" t="s">
        <v>5</v>
      </c>
      <c r="C8822" t="s">
        <v>1913</v>
      </c>
      <c r="D8822" s="24">
        <v>12243</v>
      </c>
      <c r="E8822" t="s">
        <v>1763</v>
      </c>
      <c r="F8822" t="s">
        <v>99</v>
      </c>
      <c r="G8822" t="s">
        <v>1914</v>
      </c>
      <c r="H8822" t="s">
        <v>3252</v>
      </c>
      <c r="I8822" t="s">
        <v>1921</v>
      </c>
      <c r="J8822" t="s">
        <v>1915</v>
      </c>
      <c r="K8822" t="s">
        <v>1922</v>
      </c>
      <c r="L8822" s="24">
        <v>80850</v>
      </c>
      <c r="M8822" s="25">
        <f>+VLOOKUP(E8822, TC!A:D, 4, FALSE())</f>
        <v>1.1468499995093615</v>
      </c>
      <c r="N8822" s="24">
        <f t="shared" si="685"/>
        <v>80850</v>
      </c>
      <c r="O8822" t="str">
        <f t="shared" si="686"/>
        <v>FACTURA</v>
      </c>
      <c r="P8822" t="str">
        <f t="shared" si="687"/>
        <v>2025</v>
      </c>
      <c r="Q8822" t="str">
        <f t="shared" si="688"/>
        <v>06</v>
      </c>
      <c r="R8822" t="str">
        <f>+IFERROR(VLOOKUP(I8822, Listado!A:B, 2, FALSE()), "COMERCIALIZADORA INTERNACIONAL CARIBBEAN EXOTICS S A")</f>
        <v>COMERCIALIZADORA INTERNACIONAL CARIBBEAN EXOTICS S A</v>
      </c>
      <c r="S8822" s="25">
        <f>+VLOOKUP(E8822, TC!A:D, 2, FALSE())</f>
        <v>4076.32</v>
      </c>
      <c r="T8822" t="str">
        <f t="shared" si="689"/>
        <v>COP</v>
      </c>
    </row>
    <row r="8823" spans="1:20" ht="18.75" hidden="1" customHeight="1" x14ac:dyDescent="0.25">
      <c r="A8823" t="s">
        <v>3127</v>
      </c>
      <c r="B8823" t="s">
        <v>1923</v>
      </c>
      <c r="C8823" t="s">
        <v>1913</v>
      </c>
      <c r="D8823" s="24">
        <v>6107</v>
      </c>
      <c r="E8823" t="s">
        <v>1763</v>
      </c>
      <c r="F8823" t="s">
        <v>128</v>
      </c>
      <c r="G8823" t="s">
        <v>112</v>
      </c>
      <c r="H8823" t="s">
        <v>3253</v>
      </c>
      <c r="I8823" t="s">
        <v>1870</v>
      </c>
      <c r="J8823" t="s">
        <v>1930</v>
      </c>
      <c r="K8823" t="s">
        <v>1928</v>
      </c>
      <c r="L8823" s="24">
        <v>1198.8</v>
      </c>
      <c r="M8823" s="25">
        <f>+VLOOKUP(E8823, TC!A:D, 4, FALSE())</f>
        <v>1.1468499995093615</v>
      </c>
      <c r="N8823" s="24">
        <f t="shared" si="685"/>
        <v>1198.8</v>
      </c>
      <c r="O8823" t="str">
        <f t="shared" si="686"/>
        <v>FACTURA</v>
      </c>
      <c r="P8823" t="str">
        <f t="shared" si="687"/>
        <v>2025</v>
      </c>
      <c r="Q8823" t="str">
        <f t="shared" si="688"/>
        <v>06</v>
      </c>
      <c r="R8823" t="str">
        <f>+IFERROR(VLOOKUP(I8823, Listado!A:B, 2, FALSE()), "COMERCIALIZADORA INTERNACIONAL CARIBBEAN EXOTICS S A")</f>
        <v>HINCAPIE CONTRERAS ERIKA STEFANIA</v>
      </c>
      <c r="S8823" s="25">
        <f>+VLOOKUP(E8823, TC!A:D, 2, FALSE())</f>
        <v>4076.32</v>
      </c>
      <c r="T8823" t="str">
        <f t="shared" si="689"/>
        <v>USD</v>
      </c>
    </row>
    <row r="8824" spans="1:20" ht="18.75" hidden="1" customHeight="1" x14ac:dyDescent="0.25">
      <c r="A8824" t="s">
        <v>3127</v>
      </c>
      <c r="B8824" t="s">
        <v>1923</v>
      </c>
      <c r="C8824" t="s">
        <v>1913</v>
      </c>
      <c r="D8824" s="24">
        <v>6107</v>
      </c>
      <c r="E8824" t="s">
        <v>1763</v>
      </c>
      <c r="F8824" t="s">
        <v>128</v>
      </c>
      <c r="G8824" t="s">
        <v>112</v>
      </c>
      <c r="H8824" t="s">
        <v>3253</v>
      </c>
      <c r="I8824" t="s">
        <v>1870</v>
      </c>
      <c r="J8824" t="s">
        <v>1930</v>
      </c>
      <c r="K8824" t="s">
        <v>1937</v>
      </c>
      <c r="L8824" s="24">
        <v>2040</v>
      </c>
      <c r="M8824" s="25">
        <f>+VLOOKUP(E8824, TC!A:D, 4, FALSE())</f>
        <v>1.1468499995093615</v>
      </c>
      <c r="N8824" s="24">
        <f t="shared" si="685"/>
        <v>2040</v>
      </c>
      <c r="O8824" t="str">
        <f t="shared" si="686"/>
        <v>FACTURA</v>
      </c>
      <c r="P8824" t="str">
        <f t="shared" si="687"/>
        <v>2025</v>
      </c>
      <c r="Q8824" t="str">
        <f t="shared" si="688"/>
        <v>06</v>
      </c>
      <c r="R8824" t="str">
        <f>+IFERROR(VLOOKUP(I8824, Listado!A:B, 2, FALSE()), "COMERCIALIZADORA INTERNACIONAL CARIBBEAN EXOTICS S A")</f>
        <v>HINCAPIE CONTRERAS ERIKA STEFANIA</v>
      </c>
      <c r="S8824" s="25">
        <f>+VLOOKUP(E8824, TC!A:D, 2, FALSE())</f>
        <v>4076.32</v>
      </c>
      <c r="T8824" t="str">
        <f t="shared" si="689"/>
        <v>USD</v>
      </c>
    </row>
    <row r="8825" spans="1:20" ht="18.75" hidden="1" customHeight="1" x14ac:dyDescent="0.25">
      <c r="A8825" t="s">
        <v>3127</v>
      </c>
      <c r="B8825" t="s">
        <v>1923</v>
      </c>
      <c r="C8825" t="s">
        <v>1913</v>
      </c>
      <c r="D8825" s="24">
        <v>6107</v>
      </c>
      <c r="E8825" t="s">
        <v>1763</v>
      </c>
      <c r="F8825" t="s">
        <v>128</v>
      </c>
      <c r="G8825" t="s">
        <v>112</v>
      </c>
      <c r="H8825" t="s">
        <v>3253</v>
      </c>
      <c r="I8825" t="s">
        <v>1870</v>
      </c>
      <c r="J8825" t="s">
        <v>1930</v>
      </c>
      <c r="K8825" t="s">
        <v>1938</v>
      </c>
      <c r="L8825" s="24">
        <v>2360</v>
      </c>
      <c r="M8825" s="25">
        <f>+VLOOKUP(E8825, TC!A:D, 4, FALSE())</f>
        <v>1.1468499995093615</v>
      </c>
      <c r="N8825" s="24">
        <f t="shared" si="685"/>
        <v>2360</v>
      </c>
      <c r="O8825" t="str">
        <f t="shared" si="686"/>
        <v>FACTURA</v>
      </c>
      <c r="P8825" t="str">
        <f t="shared" si="687"/>
        <v>2025</v>
      </c>
      <c r="Q8825" t="str">
        <f t="shared" si="688"/>
        <v>06</v>
      </c>
      <c r="R8825" t="str">
        <f>+IFERROR(VLOOKUP(I8825, Listado!A:B, 2, FALSE()), "COMERCIALIZADORA INTERNACIONAL CARIBBEAN EXOTICS S A")</f>
        <v>HINCAPIE CONTRERAS ERIKA STEFANIA</v>
      </c>
      <c r="S8825" s="25">
        <f>+VLOOKUP(E8825, TC!A:D, 2, FALSE())</f>
        <v>4076.32</v>
      </c>
      <c r="T8825" t="str">
        <f t="shared" si="689"/>
        <v>USD</v>
      </c>
    </row>
    <row r="8826" spans="1:20" ht="18.75" hidden="1" customHeight="1" x14ac:dyDescent="0.25">
      <c r="A8826" t="s">
        <v>3127</v>
      </c>
      <c r="B8826" t="s">
        <v>1923</v>
      </c>
      <c r="C8826" t="s">
        <v>1913</v>
      </c>
      <c r="D8826" s="24">
        <v>6108</v>
      </c>
      <c r="E8826" t="s">
        <v>1763</v>
      </c>
      <c r="F8826" t="s">
        <v>128</v>
      </c>
      <c r="G8826" t="s">
        <v>110</v>
      </c>
      <c r="H8826" t="s">
        <v>3254</v>
      </c>
      <c r="I8826" t="s">
        <v>1851</v>
      </c>
      <c r="J8826" t="s">
        <v>1940</v>
      </c>
      <c r="K8826" t="s">
        <v>2602</v>
      </c>
      <c r="L8826" s="24">
        <v>1144</v>
      </c>
      <c r="M8826" s="25">
        <f>+VLOOKUP(E8826, TC!A:D, 4, FALSE())</f>
        <v>1.1468499995093615</v>
      </c>
      <c r="N8826" s="24">
        <f t="shared" si="685"/>
        <v>1144</v>
      </c>
      <c r="O8826" t="str">
        <f t="shared" si="686"/>
        <v>FACTURA</v>
      </c>
      <c r="P8826" t="str">
        <f t="shared" si="687"/>
        <v>2025</v>
      </c>
      <c r="Q8826" t="str">
        <f t="shared" si="688"/>
        <v>06</v>
      </c>
      <c r="R8826" t="str">
        <f>+IFERROR(VLOOKUP(I8826, Listado!A:B, 2, FALSE()), "COMERCIALIZADORA INTERNACIONAL CARIBBEAN EXOTICS S A")</f>
        <v>PEREZ MEJIA MARIA PAULINA</v>
      </c>
      <c r="S8826" s="25">
        <f>+VLOOKUP(E8826, TC!A:D, 2, FALSE())</f>
        <v>4076.32</v>
      </c>
      <c r="T8826" t="str">
        <f t="shared" si="689"/>
        <v>USD</v>
      </c>
    </row>
    <row r="8827" spans="1:20" ht="18.75" hidden="1" customHeight="1" x14ac:dyDescent="0.25">
      <c r="A8827" t="s">
        <v>3127</v>
      </c>
      <c r="B8827" t="s">
        <v>1923</v>
      </c>
      <c r="C8827" t="s">
        <v>1913</v>
      </c>
      <c r="D8827" s="24">
        <v>6108</v>
      </c>
      <c r="E8827" t="s">
        <v>1763</v>
      </c>
      <c r="F8827" t="s">
        <v>128</v>
      </c>
      <c r="G8827" t="s">
        <v>110</v>
      </c>
      <c r="H8827" t="s">
        <v>3254</v>
      </c>
      <c r="I8827" t="s">
        <v>1851</v>
      </c>
      <c r="J8827" t="s">
        <v>1940</v>
      </c>
      <c r="K8827" t="s">
        <v>1942</v>
      </c>
      <c r="L8827" s="24">
        <v>1127.7</v>
      </c>
      <c r="M8827" s="25">
        <f>+VLOOKUP(E8827, TC!A:D, 4, FALSE())</f>
        <v>1.1468499995093615</v>
      </c>
      <c r="N8827" s="24">
        <f t="shared" si="685"/>
        <v>1127.7</v>
      </c>
      <c r="O8827" t="str">
        <f t="shared" si="686"/>
        <v>FACTURA</v>
      </c>
      <c r="P8827" t="str">
        <f t="shared" si="687"/>
        <v>2025</v>
      </c>
      <c r="Q8827" t="str">
        <f t="shared" si="688"/>
        <v>06</v>
      </c>
      <c r="R8827" t="str">
        <f>+IFERROR(VLOOKUP(I8827, Listado!A:B, 2, FALSE()), "COMERCIALIZADORA INTERNACIONAL CARIBBEAN EXOTICS S A")</f>
        <v>PEREZ MEJIA MARIA PAULINA</v>
      </c>
      <c r="S8827" s="25">
        <f>+VLOOKUP(E8827, TC!A:D, 2, FALSE())</f>
        <v>4076.32</v>
      </c>
      <c r="T8827" t="str">
        <f t="shared" si="689"/>
        <v>USD</v>
      </c>
    </row>
    <row r="8828" spans="1:20" ht="18.75" hidden="1" customHeight="1" x14ac:dyDescent="0.25">
      <c r="A8828" t="s">
        <v>3127</v>
      </c>
      <c r="B8828" t="s">
        <v>1923</v>
      </c>
      <c r="C8828" t="s">
        <v>1913</v>
      </c>
      <c r="D8828" s="24">
        <v>6108</v>
      </c>
      <c r="E8828" t="s">
        <v>1763</v>
      </c>
      <c r="F8828" t="s">
        <v>128</v>
      </c>
      <c r="G8828" t="s">
        <v>110</v>
      </c>
      <c r="H8828" t="s">
        <v>3254</v>
      </c>
      <c r="I8828" t="s">
        <v>1851</v>
      </c>
      <c r="J8828" t="s">
        <v>1940</v>
      </c>
      <c r="K8828" t="s">
        <v>2016</v>
      </c>
      <c r="L8828" s="24">
        <v>408</v>
      </c>
      <c r="M8828" s="25">
        <f>+VLOOKUP(E8828, TC!A:D, 4, FALSE())</f>
        <v>1.1468499995093615</v>
      </c>
      <c r="N8828" s="24">
        <f t="shared" si="685"/>
        <v>408</v>
      </c>
      <c r="O8828" t="str">
        <f t="shared" si="686"/>
        <v>FACTURA</v>
      </c>
      <c r="P8828" t="str">
        <f t="shared" si="687"/>
        <v>2025</v>
      </c>
      <c r="Q8828" t="str">
        <f t="shared" si="688"/>
        <v>06</v>
      </c>
      <c r="R8828" t="str">
        <f>+IFERROR(VLOOKUP(I8828, Listado!A:B, 2, FALSE()), "COMERCIALIZADORA INTERNACIONAL CARIBBEAN EXOTICS S A")</f>
        <v>PEREZ MEJIA MARIA PAULINA</v>
      </c>
      <c r="S8828" s="25">
        <f>+VLOOKUP(E8828, TC!A:D, 2, FALSE())</f>
        <v>4076.32</v>
      </c>
      <c r="T8828" t="str">
        <f t="shared" si="689"/>
        <v>USD</v>
      </c>
    </row>
    <row r="8829" spans="1:20" ht="18.75" hidden="1" customHeight="1" x14ac:dyDescent="0.25">
      <c r="A8829" t="s">
        <v>3127</v>
      </c>
      <c r="B8829" t="s">
        <v>5</v>
      </c>
      <c r="C8829" t="s">
        <v>1913</v>
      </c>
      <c r="D8829" s="24">
        <v>12244</v>
      </c>
      <c r="E8829" t="s">
        <v>1763</v>
      </c>
      <c r="F8829" t="s">
        <v>99</v>
      </c>
      <c r="G8829" t="s">
        <v>1914</v>
      </c>
      <c r="I8829" t="s">
        <v>1845</v>
      </c>
      <c r="J8829" t="s">
        <v>1915</v>
      </c>
      <c r="K8829" t="s">
        <v>2025</v>
      </c>
      <c r="L8829" s="24">
        <v>72800</v>
      </c>
      <c r="M8829" s="25">
        <f>+VLOOKUP(E8829, TC!A:D, 4, FALSE())</f>
        <v>1.1468499995093615</v>
      </c>
      <c r="N8829" s="24">
        <f t="shared" si="685"/>
        <v>72800</v>
      </c>
      <c r="O8829" t="str">
        <f t="shared" si="686"/>
        <v>FACTURA</v>
      </c>
      <c r="P8829" t="str">
        <f t="shared" si="687"/>
        <v>2025</v>
      </c>
      <c r="Q8829" t="str">
        <f t="shared" si="688"/>
        <v>06</v>
      </c>
      <c r="R8829" t="str">
        <f>+IFERROR(VLOOKUP(I8829, Listado!A:B, 2, FALSE()), "COMERCIALIZADORA INTERNACIONAL CARIBBEAN EXOTICS S A")</f>
        <v>LONDOÑO ECHEVERRI ALEJANDRA</v>
      </c>
      <c r="S8829" s="25">
        <f>+VLOOKUP(E8829, TC!A:D, 2, FALSE())</f>
        <v>4076.32</v>
      </c>
      <c r="T8829" t="str">
        <f t="shared" si="689"/>
        <v>COP</v>
      </c>
    </row>
    <row r="8830" spans="1:20" ht="18.75" hidden="1" customHeight="1" x14ac:dyDescent="0.25">
      <c r="A8830" t="s">
        <v>3127</v>
      </c>
      <c r="B8830" t="s">
        <v>5</v>
      </c>
      <c r="C8830" t="s">
        <v>1913</v>
      </c>
      <c r="D8830" s="24">
        <v>12244</v>
      </c>
      <c r="E8830" t="s">
        <v>1763</v>
      </c>
      <c r="F8830" t="s">
        <v>99</v>
      </c>
      <c r="G8830" t="s">
        <v>1914</v>
      </c>
      <c r="I8830" t="s">
        <v>1845</v>
      </c>
      <c r="J8830" t="s">
        <v>1915</v>
      </c>
      <c r="K8830" t="s">
        <v>2025</v>
      </c>
      <c r="L8830" s="24">
        <v>26000</v>
      </c>
      <c r="M8830" s="25">
        <f>+VLOOKUP(E8830, TC!A:D, 4, FALSE())</f>
        <v>1.1468499995093615</v>
      </c>
      <c r="N8830" s="24">
        <f t="shared" si="685"/>
        <v>26000</v>
      </c>
      <c r="O8830" t="str">
        <f t="shared" si="686"/>
        <v>FACTURA</v>
      </c>
      <c r="P8830" t="str">
        <f t="shared" si="687"/>
        <v>2025</v>
      </c>
      <c r="Q8830" t="str">
        <f t="shared" si="688"/>
        <v>06</v>
      </c>
      <c r="R8830" t="str">
        <f>+IFERROR(VLOOKUP(I8830, Listado!A:B, 2, FALSE()), "COMERCIALIZADORA INTERNACIONAL CARIBBEAN EXOTICS S A")</f>
        <v>LONDOÑO ECHEVERRI ALEJANDRA</v>
      </c>
      <c r="S8830" s="25">
        <f>+VLOOKUP(E8830, TC!A:D, 2, FALSE())</f>
        <v>4076.32</v>
      </c>
      <c r="T8830" t="str">
        <f t="shared" si="689"/>
        <v>COP</v>
      </c>
    </row>
    <row r="8831" spans="1:20" ht="18.75" hidden="1" customHeight="1" x14ac:dyDescent="0.25">
      <c r="A8831" t="s">
        <v>3127</v>
      </c>
      <c r="B8831" t="s">
        <v>5</v>
      </c>
      <c r="C8831" t="s">
        <v>1913</v>
      </c>
      <c r="D8831" s="24">
        <v>12245</v>
      </c>
      <c r="E8831" t="s">
        <v>1763</v>
      </c>
      <c r="F8831" t="s">
        <v>99</v>
      </c>
      <c r="G8831" t="s">
        <v>1914</v>
      </c>
      <c r="I8831" t="s">
        <v>1841</v>
      </c>
      <c r="J8831" t="s">
        <v>1915</v>
      </c>
      <c r="K8831" t="s">
        <v>2021</v>
      </c>
      <c r="L8831" s="24">
        <v>151140</v>
      </c>
      <c r="M8831" s="25">
        <f>+VLOOKUP(E8831, TC!A:D, 4, FALSE())</f>
        <v>1.1468499995093615</v>
      </c>
      <c r="N8831" s="24">
        <f t="shared" si="685"/>
        <v>151140</v>
      </c>
      <c r="O8831" t="str">
        <f t="shared" si="686"/>
        <v>FACTURA</v>
      </c>
      <c r="P8831" t="str">
        <f t="shared" si="687"/>
        <v>2025</v>
      </c>
      <c r="Q8831" t="str">
        <f t="shared" si="688"/>
        <v>06</v>
      </c>
      <c r="R8831" t="str">
        <f>+IFERROR(VLOOKUP(I8831, Listado!A:B, 2, FALSE()), "COMERCIALIZADORA INTERNACIONAL CARIBBEAN EXOTICS S A")</f>
        <v>LONDOÑO ECHEVERRI ALEJANDRA</v>
      </c>
      <c r="S8831" s="25">
        <f>+VLOOKUP(E8831, TC!A:D, 2, FALSE())</f>
        <v>4076.32</v>
      </c>
      <c r="T8831" t="str">
        <f t="shared" si="689"/>
        <v>COP</v>
      </c>
    </row>
    <row r="8832" spans="1:20" ht="18.75" hidden="1" customHeight="1" x14ac:dyDescent="0.25">
      <c r="A8832" t="s">
        <v>3127</v>
      </c>
      <c r="B8832" t="s">
        <v>5</v>
      </c>
      <c r="C8832" t="s">
        <v>1913</v>
      </c>
      <c r="D8832" s="24">
        <v>12246</v>
      </c>
      <c r="E8832" t="s">
        <v>1763</v>
      </c>
      <c r="F8832" t="s">
        <v>99</v>
      </c>
      <c r="G8832" t="s">
        <v>1914</v>
      </c>
      <c r="I8832" t="s">
        <v>1841</v>
      </c>
      <c r="J8832" t="s">
        <v>1915</v>
      </c>
      <c r="K8832" t="s">
        <v>2022</v>
      </c>
      <c r="L8832" s="24">
        <v>63960</v>
      </c>
      <c r="M8832" s="25">
        <f>+VLOOKUP(E8832, TC!A:D, 4, FALSE())</f>
        <v>1.1468499995093615</v>
      </c>
      <c r="N8832" s="24">
        <f t="shared" si="685"/>
        <v>63960</v>
      </c>
      <c r="O8832" t="str">
        <f t="shared" si="686"/>
        <v>FACTURA</v>
      </c>
      <c r="P8832" t="str">
        <f t="shared" si="687"/>
        <v>2025</v>
      </c>
      <c r="Q8832" t="str">
        <f t="shared" si="688"/>
        <v>06</v>
      </c>
      <c r="R8832" t="str">
        <f>+IFERROR(VLOOKUP(I8832, Listado!A:B, 2, FALSE()), "COMERCIALIZADORA INTERNACIONAL CARIBBEAN EXOTICS S A")</f>
        <v>LONDOÑO ECHEVERRI ALEJANDRA</v>
      </c>
      <c r="S8832" s="25">
        <f>+VLOOKUP(E8832, TC!A:D, 2, FALSE())</f>
        <v>4076.32</v>
      </c>
      <c r="T8832" t="str">
        <f t="shared" si="689"/>
        <v>COP</v>
      </c>
    </row>
    <row r="8833" spans="1:20" ht="18.75" hidden="1" customHeight="1" x14ac:dyDescent="0.25">
      <c r="A8833" t="s">
        <v>3127</v>
      </c>
      <c r="B8833" t="s">
        <v>5</v>
      </c>
      <c r="C8833" t="s">
        <v>1913</v>
      </c>
      <c r="D8833" s="24">
        <v>12246</v>
      </c>
      <c r="E8833" t="s">
        <v>1763</v>
      </c>
      <c r="F8833" t="s">
        <v>99</v>
      </c>
      <c r="G8833" t="s">
        <v>1914</v>
      </c>
      <c r="I8833" t="s">
        <v>1841</v>
      </c>
      <c r="J8833" t="s">
        <v>1915</v>
      </c>
      <c r="K8833" t="s">
        <v>2022</v>
      </c>
      <c r="L8833" s="24">
        <v>44460</v>
      </c>
      <c r="M8833" s="25">
        <f>+VLOOKUP(E8833, TC!A:D, 4, FALSE())</f>
        <v>1.1468499995093615</v>
      </c>
      <c r="N8833" s="24">
        <f t="shared" si="685"/>
        <v>44460</v>
      </c>
      <c r="O8833" t="str">
        <f t="shared" si="686"/>
        <v>FACTURA</v>
      </c>
      <c r="P8833" t="str">
        <f t="shared" si="687"/>
        <v>2025</v>
      </c>
      <c r="Q8833" t="str">
        <f t="shared" si="688"/>
        <v>06</v>
      </c>
      <c r="R8833" t="str">
        <f>+IFERROR(VLOOKUP(I8833, Listado!A:B, 2, FALSE()), "COMERCIALIZADORA INTERNACIONAL CARIBBEAN EXOTICS S A")</f>
        <v>LONDOÑO ECHEVERRI ALEJANDRA</v>
      </c>
      <c r="S8833" s="25">
        <f>+VLOOKUP(E8833, TC!A:D, 2, FALSE())</f>
        <v>4076.32</v>
      </c>
      <c r="T8833" t="str">
        <f t="shared" si="689"/>
        <v>COP</v>
      </c>
    </row>
    <row r="8834" spans="1:20" ht="18.75" hidden="1" customHeight="1" x14ac:dyDescent="0.25">
      <c r="A8834" t="s">
        <v>3127</v>
      </c>
      <c r="B8834" t="s">
        <v>5</v>
      </c>
      <c r="C8834" t="s">
        <v>1913</v>
      </c>
      <c r="D8834" s="24">
        <v>12246</v>
      </c>
      <c r="E8834" t="s">
        <v>1763</v>
      </c>
      <c r="F8834" t="s">
        <v>99</v>
      </c>
      <c r="G8834" t="s">
        <v>1914</v>
      </c>
      <c r="I8834" t="s">
        <v>1841</v>
      </c>
      <c r="J8834" t="s">
        <v>1915</v>
      </c>
      <c r="K8834" t="s">
        <v>2022</v>
      </c>
      <c r="L8834" s="24">
        <v>47580</v>
      </c>
      <c r="M8834" s="25">
        <f>+VLOOKUP(E8834, TC!A:D, 4, FALSE())</f>
        <v>1.1468499995093615</v>
      </c>
      <c r="N8834" s="24">
        <f t="shared" ref="N8834:N8897" si="690">+IF(F8834="EUR", (M8834*L8834), IF(I8834="JUAN MATAS SAS", (L8834/S8834), L8834))</f>
        <v>47580</v>
      </c>
      <c r="O8834" t="str">
        <f t="shared" ref="O8834:O8897" si="691">+IF(C8834="CFE", "FACTURA", IF(ISERROR(SEARCH("ANULA", H8834))=FALSE(), "ANULACIÓN FE", IF(ISERROR(SEARCH("CANCELLATION", H8834))=FALSE(), "ANULACIÓN FE", "NOTAS")))</f>
        <v>FACTURA</v>
      </c>
      <c r="P8834" t="str">
        <f t="shared" ref="P8834:P8897" si="692">+LEFT(E8834, 4)</f>
        <v>2025</v>
      </c>
      <c r="Q8834" t="str">
        <f t="shared" ref="Q8834:Q8897" si="693">+MID(E8834, 5, 2)</f>
        <v>06</v>
      </c>
      <c r="R8834" t="str">
        <f>+IFERROR(VLOOKUP(I8834, Listado!A:B, 2, FALSE()), "COMERCIALIZADORA INTERNACIONAL CARIBBEAN EXOTICS S A")</f>
        <v>LONDOÑO ECHEVERRI ALEJANDRA</v>
      </c>
      <c r="S8834" s="25">
        <f>+VLOOKUP(E8834, TC!A:D, 2, FALSE())</f>
        <v>4076.32</v>
      </c>
      <c r="T8834" t="str">
        <f t="shared" ref="T8834:T8897" si="694">+IF(I8834="JUAN MATAS SAS", "USD", F8834)</f>
        <v>COP</v>
      </c>
    </row>
    <row r="8835" spans="1:20" ht="18.75" hidden="1" customHeight="1" x14ac:dyDescent="0.25">
      <c r="A8835" t="s">
        <v>3127</v>
      </c>
      <c r="B8835" t="s">
        <v>5</v>
      </c>
      <c r="C8835" t="s">
        <v>1913</v>
      </c>
      <c r="D8835" s="24">
        <v>12246</v>
      </c>
      <c r="E8835" t="s">
        <v>1763</v>
      </c>
      <c r="F8835" t="s">
        <v>99</v>
      </c>
      <c r="G8835" t="s">
        <v>1914</v>
      </c>
      <c r="I8835" t="s">
        <v>1841</v>
      </c>
      <c r="J8835" t="s">
        <v>1915</v>
      </c>
      <c r="K8835" t="s">
        <v>2022</v>
      </c>
      <c r="L8835" s="24">
        <v>17680</v>
      </c>
      <c r="M8835" s="25">
        <f>+VLOOKUP(E8835, TC!A:D, 4, FALSE())</f>
        <v>1.1468499995093615</v>
      </c>
      <c r="N8835" s="24">
        <f t="shared" si="690"/>
        <v>17680</v>
      </c>
      <c r="O8835" t="str">
        <f t="shared" si="691"/>
        <v>FACTURA</v>
      </c>
      <c r="P8835" t="str">
        <f t="shared" si="692"/>
        <v>2025</v>
      </c>
      <c r="Q8835" t="str">
        <f t="shared" si="693"/>
        <v>06</v>
      </c>
      <c r="R8835" t="str">
        <f>+IFERROR(VLOOKUP(I8835, Listado!A:B, 2, FALSE()), "COMERCIALIZADORA INTERNACIONAL CARIBBEAN EXOTICS S A")</f>
        <v>LONDOÑO ECHEVERRI ALEJANDRA</v>
      </c>
      <c r="S8835" s="25">
        <f>+VLOOKUP(E8835, TC!A:D, 2, FALSE())</f>
        <v>4076.32</v>
      </c>
      <c r="T8835" t="str">
        <f t="shared" si="694"/>
        <v>COP</v>
      </c>
    </row>
    <row r="8836" spans="1:20" ht="18.75" hidden="1" customHeight="1" x14ac:dyDescent="0.25">
      <c r="A8836" t="s">
        <v>3127</v>
      </c>
      <c r="B8836" t="s">
        <v>5</v>
      </c>
      <c r="C8836" t="s">
        <v>1913</v>
      </c>
      <c r="D8836" s="24">
        <v>12246</v>
      </c>
      <c r="E8836" t="s">
        <v>1763</v>
      </c>
      <c r="F8836" t="s">
        <v>99</v>
      </c>
      <c r="G8836" t="s">
        <v>1914</v>
      </c>
      <c r="I8836" t="s">
        <v>1841</v>
      </c>
      <c r="J8836" t="s">
        <v>1915</v>
      </c>
      <c r="K8836" t="s">
        <v>2022</v>
      </c>
      <c r="L8836" s="24">
        <v>8580</v>
      </c>
      <c r="M8836" s="25">
        <f>+VLOOKUP(E8836, TC!A:D, 4, FALSE())</f>
        <v>1.1468499995093615</v>
      </c>
      <c r="N8836" s="24">
        <f t="shared" si="690"/>
        <v>8580</v>
      </c>
      <c r="O8836" t="str">
        <f t="shared" si="691"/>
        <v>FACTURA</v>
      </c>
      <c r="P8836" t="str">
        <f t="shared" si="692"/>
        <v>2025</v>
      </c>
      <c r="Q8836" t="str">
        <f t="shared" si="693"/>
        <v>06</v>
      </c>
      <c r="R8836" t="str">
        <f>+IFERROR(VLOOKUP(I8836, Listado!A:B, 2, FALSE()), "COMERCIALIZADORA INTERNACIONAL CARIBBEAN EXOTICS S A")</f>
        <v>LONDOÑO ECHEVERRI ALEJANDRA</v>
      </c>
      <c r="S8836" s="25">
        <f>+VLOOKUP(E8836, TC!A:D, 2, FALSE())</f>
        <v>4076.32</v>
      </c>
      <c r="T8836" t="str">
        <f t="shared" si="694"/>
        <v>COP</v>
      </c>
    </row>
    <row r="8837" spans="1:20" ht="18.75" hidden="1" customHeight="1" x14ac:dyDescent="0.25">
      <c r="A8837" t="s">
        <v>3127</v>
      </c>
      <c r="B8837" t="s">
        <v>5</v>
      </c>
      <c r="C8837" t="s">
        <v>1913</v>
      </c>
      <c r="D8837" s="24">
        <v>12246</v>
      </c>
      <c r="E8837" t="s">
        <v>1763</v>
      </c>
      <c r="F8837" t="s">
        <v>99</v>
      </c>
      <c r="G8837" t="s">
        <v>1914</v>
      </c>
      <c r="I8837" t="s">
        <v>1841</v>
      </c>
      <c r="J8837" t="s">
        <v>1915</v>
      </c>
      <c r="K8837" t="s">
        <v>2022</v>
      </c>
      <c r="L8837" s="24">
        <v>5200</v>
      </c>
      <c r="M8837" s="25">
        <f>+VLOOKUP(E8837, TC!A:D, 4, FALSE())</f>
        <v>1.1468499995093615</v>
      </c>
      <c r="N8837" s="24">
        <f t="shared" si="690"/>
        <v>5200</v>
      </c>
      <c r="O8837" t="str">
        <f t="shared" si="691"/>
        <v>FACTURA</v>
      </c>
      <c r="P8837" t="str">
        <f t="shared" si="692"/>
        <v>2025</v>
      </c>
      <c r="Q8837" t="str">
        <f t="shared" si="693"/>
        <v>06</v>
      </c>
      <c r="R8837" t="str">
        <f>+IFERROR(VLOOKUP(I8837, Listado!A:B, 2, FALSE()), "COMERCIALIZADORA INTERNACIONAL CARIBBEAN EXOTICS S A")</f>
        <v>LONDOÑO ECHEVERRI ALEJANDRA</v>
      </c>
      <c r="S8837" s="25">
        <f>+VLOOKUP(E8837, TC!A:D, 2, FALSE())</f>
        <v>4076.32</v>
      </c>
      <c r="T8837" t="str">
        <f t="shared" si="694"/>
        <v>COP</v>
      </c>
    </row>
    <row r="8838" spans="1:20" ht="18.75" hidden="1" customHeight="1" x14ac:dyDescent="0.25">
      <c r="A8838" t="s">
        <v>3127</v>
      </c>
      <c r="B8838" t="s">
        <v>5</v>
      </c>
      <c r="C8838" t="s">
        <v>1913</v>
      </c>
      <c r="D8838" s="24">
        <v>12246</v>
      </c>
      <c r="E8838" t="s">
        <v>1763</v>
      </c>
      <c r="F8838" t="s">
        <v>99</v>
      </c>
      <c r="G8838" t="s">
        <v>1914</v>
      </c>
      <c r="I8838" t="s">
        <v>1841</v>
      </c>
      <c r="J8838" t="s">
        <v>1915</v>
      </c>
      <c r="K8838" t="s">
        <v>2022</v>
      </c>
      <c r="L8838" s="24">
        <v>3900</v>
      </c>
      <c r="M8838" s="25">
        <f>+VLOOKUP(E8838, TC!A:D, 4, FALSE())</f>
        <v>1.1468499995093615</v>
      </c>
      <c r="N8838" s="24">
        <f t="shared" si="690"/>
        <v>3900</v>
      </c>
      <c r="O8838" t="str">
        <f t="shared" si="691"/>
        <v>FACTURA</v>
      </c>
      <c r="P8838" t="str">
        <f t="shared" si="692"/>
        <v>2025</v>
      </c>
      <c r="Q8838" t="str">
        <f t="shared" si="693"/>
        <v>06</v>
      </c>
      <c r="R8838" t="str">
        <f>+IFERROR(VLOOKUP(I8838, Listado!A:B, 2, FALSE()), "COMERCIALIZADORA INTERNACIONAL CARIBBEAN EXOTICS S A")</f>
        <v>LONDOÑO ECHEVERRI ALEJANDRA</v>
      </c>
      <c r="S8838" s="25">
        <f>+VLOOKUP(E8838, TC!A:D, 2, FALSE())</f>
        <v>4076.32</v>
      </c>
      <c r="T8838" t="str">
        <f t="shared" si="694"/>
        <v>COP</v>
      </c>
    </row>
    <row r="8839" spans="1:20" ht="18.75" hidden="1" customHeight="1" x14ac:dyDescent="0.25">
      <c r="A8839" t="s">
        <v>3127</v>
      </c>
      <c r="B8839" t="s">
        <v>5</v>
      </c>
      <c r="C8839" t="s">
        <v>1913</v>
      </c>
      <c r="D8839" s="24">
        <v>12247</v>
      </c>
      <c r="E8839" t="s">
        <v>1763</v>
      </c>
      <c r="F8839" t="s">
        <v>99</v>
      </c>
      <c r="G8839" t="s">
        <v>1914</v>
      </c>
      <c r="I8839" t="s">
        <v>1841</v>
      </c>
      <c r="J8839" t="s">
        <v>1915</v>
      </c>
      <c r="K8839" t="s">
        <v>2021</v>
      </c>
      <c r="L8839" s="24">
        <v>891940</v>
      </c>
      <c r="M8839" s="25">
        <f>+VLOOKUP(E8839, TC!A:D, 4, FALSE())</f>
        <v>1.1468499995093615</v>
      </c>
      <c r="N8839" s="24">
        <f t="shared" si="690"/>
        <v>891940</v>
      </c>
      <c r="O8839" t="str">
        <f t="shared" si="691"/>
        <v>FACTURA</v>
      </c>
      <c r="P8839" t="str">
        <f t="shared" si="692"/>
        <v>2025</v>
      </c>
      <c r="Q8839" t="str">
        <f t="shared" si="693"/>
        <v>06</v>
      </c>
      <c r="R8839" t="str">
        <f>+IFERROR(VLOOKUP(I8839, Listado!A:B, 2, FALSE()), "COMERCIALIZADORA INTERNACIONAL CARIBBEAN EXOTICS S A")</f>
        <v>LONDOÑO ECHEVERRI ALEJANDRA</v>
      </c>
      <c r="S8839" s="25">
        <f>+VLOOKUP(E8839, TC!A:D, 2, FALSE())</f>
        <v>4076.32</v>
      </c>
      <c r="T8839" t="str">
        <f t="shared" si="694"/>
        <v>COP</v>
      </c>
    </row>
    <row r="8840" spans="1:20" ht="18.75" hidden="1" customHeight="1" x14ac:dyDescent="0.25">
      <c r="A8840" t="s">
        <v>3127</v>
      </c>
      <c r="B8840" t="s">
        <v>5</v>
      </c>
      <c r="C8840" t="s">
        <v>1913</v>
      </c>
      <c r="D8840" s="24">
        <v>12247</v>
      </c>
      <c r="E8840" t="s">
        <v>1763</v>
      </c>
      <c r="F8840" t="s">
        <v>99</v>
      </c>
      <c r="G8840" t="s">
        <v>1914</v>
      </c>
      <c r="I8840" t="s">
        <v>1841</v>
      </c>
      <c r="J8840" t="s">
        <v>1915</v>
      </c>
      <c r="K8840" t="s">
        <v>2021</v>
      </c>
      <c r="L8840" s="24">
        <v>39330</v>
      </c>
      <c r="M8840" s="25">
        <f>+VLOOKUP(E8840, TC!A:D, 4, FALSE())</f>
        <v>1.1468499995093615</v>
      </c>
      <c r="N8840" s="24">
        <f t="shared" si="690"/>
        <v>39330</v>
      </c>
      <c r="O8840" t="str">
        <f t="shared" si="691"/>
        <v>FACTURA</v>
      </c>
      <c r="P8840" t="str">
        <f t="shared" si="692"/>
        <v>2025</v>
      </c>
      <c r="Q8840" t="str">
        <f t="shared" si="693"/>
        <v>06</v>
      </c>
      <c r="R8840" t="str">
        <f>+IFERROR(VLOOKUP(I8840, Listado!A:B, 2, FALSE()), "COMERCIALIZADORA INTERNACIONAL CARIBBEAN EXOTICS S A")</f>
        <v>LONDOÑO ECHEVERRI ALEJANDRA</v>
      </c>
      <c r="S8840" s="25">
        <f>+VLOOKUP(E8840, TC!A:D, 2, FALSE())</f>
        <v>4076.32</v>
      </c>
      <c r="T8840" t="str">
        <f t="shared" si="694"/>
        <v>COP</v>
      </c>
    </row>
    <row r="8841" spans="1:20" ht="18.75" hidden="1" customHeight="1" x14ac:dyDescent="0.25">
      <c r="A8841" t="s">
        <v>3127</v>
      </c>
      <c r="B8841" t="s">
        <v>5</v>
      </c>
      <c r="C8841" t="s">
        <v>1913</v>
      </c>
      <c r="D8841" s="24">
        <v>12247</v>
      </c>
      <c r="E8841" t="s">
        <v>1763</v>
      </c>
      <c r="F8841" t="s">
        <v>99</v>
      </c>
      <c r="G8841" t="s">
        <v>1914</v>
      </c>
      <c r="I8841" t="s">
        <v>1841</v>
      </c>
      <c r="J8841" t="s">
        <v>1915</v>
      </c>
      <c r="K8841" t="s">
        <v>2021</v>
      </c>
      <c r="L8841" s="24">
        <v>28980</v>
      </c>
      <c r="M8841" s="25">
        <f>+VLOOKUP(E8841, TC!A:D, 4, FALSE())</f>
        <v>1.1468499995093615</v>
      </c>
      <c r="N8841" s="24">
        <f t="shared" si="690"/>
        <v>28980</v>
      </c>
      <c r="O8841" t="str">
        <f t="shared" si="691"/>
        <v>FACTURA</v>
      </c>
      <c r="P8841" t="str">
        <f t="shared" si="692"/>
        <v>2025</v>
      </c>
      <c r="Q8841" t="str">
        <f t="shared" si="693"/>
        <v>06</v>
      </c>
      <c r="R8841" t="str">
        <f>+IFERROR(VLOOKUP(I8841, Listado!A:B, 2, FALSE()), "COMERCIALIZADORA INTERNACIONAL CARIBBEAN EXOTICS S A")</f>
        <v>LONDOÑO ECHEVERRI ALEJANDRA</v>
      </c>
      <c r="S8841" s="25">
        <f>+VLOOKUP(E8841, TC!A:D, 2, FALSE())</f>
        <v>4076.32</v>
      </c>
      <c r="T8841" t="str">
        <f t="shared" si="694"/>
        <v>COP</v>
      </c>
    </row>
    <row r="8842" spans="1:20" ht="18.75" hidden="1" customHeight="1" x14ac:dyDescent="0.25">
      <c r="A8842" t="s">
        <v>3127</v>
      </c>
      <c r="B8842" t="s">
        <v>5</v>
      </c>
      <c r="C8842" t="s">
        <v>1913</v>
      </c>
      <c r="D8842" s="24">
        <v>12247</v>
      </c>
      <c r="E8842" t="s">
        <v>1763</v>
      </c>
      <c r="F8842" t="s">
        <v>99</v>
      </c>
      <c r="G8842" t="s">
        <v>1914</v>
      </c>
      <c r="I8842" t="s">
        <v>1841</v>
      </c>
      <c r="J8842" t="s">
        <v>1915</v>
      </c>
      <c r="K8842" t="s">
        <v>2021</v>
      </c>
      <c r="L8842" s="24">
        <v>29670</v>
      </c>
      <c r="M8842" s="25">
        <f>+VLOOKUP(E8842, TC!A:D, 4, FALSE())</f>
        <v>1.1468499995093615</v>
      </c>
      <c r="N8842" s="24">
        <f t="shared" si="690"/>
        <v>29670</v>
      </c>
      <c r="O8842" t="str">
        <f t="shared" si="691"/>
        <v>FACTURA</v>
      </c>
      <c r="P8842" t="str">
        <f t="shared" si="692"/>
        <v>2025</v>
      </c>
      <c r="Q8842" t="str">
        <f t="shared" si="693"/>
        <v>06</v>
      </c>
      <c r="R8842" t="str">
        <f>+IFERROR(VLOOKUP(I8842, Listado!A:B, 2, FALSE()), "COMERCIALIZADORA INTERNACIONAL CARIBBEAN EXOTICS S A")</f>
        <v>LONDOÑO ECHEVERRI ALEJANDRA</v>
      </c>
      <c r="S8842" s="25">
        <f>+VLOOKUP(E8842, TC!A:D, 2, FALSE())</f>
        <v>4076.32</v>
      </c>
      <c r="T8842" t="str">
        <f t="shared" si="694"/>
        <v>COP</v>
      </c>
    </row>
    <row r="8843" spans="1:20" ht="18.75" hidden="1" customHeight="1" x14ac:dyDescent="0.25">
      <c r="A8843" t="s">
        <v>3127</v>
      </c>
      <c r="B8843" t="s">
        <v>5</v>
      </c>
      <c r="C8843" t="s">
        <v>1913</v>
      </c>
      <c r="D8843" s="24">
        <v>12247</v>
      </c>
      <c r="E8843" t="s">
        <v>1763</v>
      </c>
      <c r="F8843" t="s">
        <v>99</v>
      </c>
      <c r="G8843" t="s">
        <v>1914</v>
      </c>
      <c r="I8843" t="s">
        <v>1841</v>
      </c>
      <c r="J8843" t="s">
        <v>1915</v>
      </c>
      <c r="K8843" t="s">
        <v>2021</v>
      </c>
      <c r="L8843" s="24">
        <v>7820</v>
      </c>
      <c r="M8843" s="25">
        <f>+VLOOKUP(E8843, TC!A:D, 4, FALSE())</f>
        <v>1.1468499995093615</v>
      </c>
      <c r="N8843" s="24">
        <f t="shared" si="690"/>
        <v>7820</v>
      </c>
      <c r="O8843" t="str">
        <f t="shared" si="691"/>
        <v>FACTURA</v>
      </c>
      <c r="P8843" t="str">
        <f t="shared" si="692"/>
        <v>2025</v>
      </c>
      <c r="Q8843" t="str">
        <f t="shared" si="693"/>
        <v>06</v>
      </c>
      <c r="R8843" t="str">
        <f>+IFERROR(VLOOKUP(I8843, Listado!A:B, 2, FALSE()), "COMERCIALIZADORA INTERNACIONAL CARIBBEAN EXOTICS S A")</f>
        <v>LONDOÑO ECHEVERRI ALEJANDRA</v>
      </c>
      <c r="S8843" s="25">
        <f>+VLOOKUP(E8843, TC!A:D, 2, FALSE())</f>
        <v>4076.32</v>
      </c>
      <c r="T8843" t="str">
        <f t="shared" si="694"/>
        <v>COP</v>
      </c>
    </row>
    <row r="8844" spans="1:20" ht="18.75" hidden="1" customHeight="1" x14ac:dyDescent="0.25">
      <c r="A8844" t="s">
        <v>3127</v>
      </c>
      <c r="B8844" t="s">
        <v>5</v>
      </c>
      <c r="C8844" t="s">
        <v>1913</v>
      </c>
      <c r="D8844" s="24">
        <v>12248</v>
      </c>
      <c r="E8844" t="s">
        <v>1763</v>
      </c>
      <c r="F8844" t="s">
        <v>99</v>
      </c>
      <c r="G8844" t="s">
        <v>1914</v>
      </c>
      <c r="I8844" t="s">
        <v>1841</v>
      </c>
      <c r="J8844" t="s">
        <v>1915</v>
      </c>
      <c r="K8844" t="s">
        <v>2022</v>
      </c>
      <c r="L8844" s="24">
        <v>16380</v>
      </c>
      <c r="M8844" s="25">
        <f>+VLOOKUP(E8844, TC!A:D, 4, FALSE())</f>
        <v>1.1468499995093615</v>
      </c>
      <c r="N8844" s="24">
        <f t="shared" si="690"/>
        <v>16380</v>
      </c>
      <c r="O8844" t="str">
        <f t="shared" si="691"/>
        <v>FACTURA</v>
      </c>
      <c r="P8844" t="str">
        <f t="shared" si="692"/>
        <v>2025</v>
      </c>
      <c r="Q8844" t="str">
        <f t="shared" si="693"/>
        <v>06</v>
      </c>
      <c r="R8844" t="str">
        <f>+IFERROR(VLOOKUP(I8844, Listado!A:B, 2, FALSE()), "COMERCIALIZADORA INTERNACIONAL CARIBBEAN EXOTICS S A")</f>
        <v>LONDOÑO ECHEVERRI ALEJANDRA</v>
      </c>
      <c r="S8844" s="25">
        <f>+VLOOKUP(E8844, TC!A:D, 2, FALSE())</f>
        <v>4076.32</v>
      </c>
      <c r="T8844" t="str">
        <f t="shared" si="694"/>
        <v>COP</v>
      </c>
    </row>
    <row r="8845" spans="1:20" ht="18.75" hidden="1" customHeight="1" x14ac:dyDescent="0.25">
      <c r="A8845" t="s">
        <v>3127</v>
      </c>
      <c r="B8845" t="s">
        <v>5</v>
      </c>
      <c r="C8845" t="s">
        <v>1913</v>
      </c>
      <c r="D8845" s="24">
        <v>12248</v>
      </c>
      <c r="E8845" t="s">
        <v>1763</v>
      </c>
      <c r="F8845" t="s">
        <v>99</v>
      </c>
      <c r="G8845" t="s">
        <v>1914</v>
      </c>
      <c r="I8845" t="s">
        <v>1841</v>
      </c>
      <c r="J8845" t="s">
        <v>1915</v>
      </c>
      <c r="K8845" t="s">
        <v>2022</v>
      </c>
      <c r="L8845" s="24">
        <v>127920</v>
      </c>
      <c r="M8845" s="25">
        <f>+VLOOKUP(E8845, TC!A:D, 4, FALSE())</f>
        <v>1.1468499995093615</v>
      </c>
      <c r="N8845" s="24">
        <f t="shared" si="690"/>
        <v>127920</v>
      </c>
      <c r="O8845" t="str">
        <f t="shared" si="691"/>
        <v>FACTURA</v>
      </c>
      <c r="P8845" t="str">
        <f t="shared" si="692"/>
        <v>2025</v>
      </c>
      <c r="Q8845" t="str">
        <f t="shared" si="693"/>
        <v>06</v>
      </c>
      <c r="R8845" t="str">
        <f>+IFERROR(VLOOKUP(I8845, Listado!A:B, 2, FALSE()), "COMERCIALIZADORA INTERNACIONAL CARIBBEAN EXOTICS S A")</f>
        <v>LONDOÑO ECHEVERRI ALEJANDRA</v>
      </c>
      <c r="S8845" s="25">
        <f>+VLOOKUP(E8845, TC!A:D, 2, FALSE())</f>
        <v>4076.32</v>
      </c>
      <c r="T8845" t="str">
        <f t="shared" si="694"/>
        <v>COP</v>
      </c>
    </row>
    <row r="8846" spans="1:20" ht="18.75" hidden="1" customHeight="1" x14ac:dyDescent="0.25">
      <c r="A8846" t="s">
        <v>3127</v>
      </c>
      <c r="B8846" t="s">
        <v>5</v>
      </c>
      <c r="C8846" t="s">
        <v>1913</v>
      </c>
      <c r="D8846" s="24">
        <v>12248</v>
      </c>
      <c r="E8846" t="s">
        <v>1763</v>
      </c>
      <c r="F8846" t="s">
        <v>99</v>
      </c>
      <c r="G8846" t="s">
        <v>1914</v>
      </c>
      <c r="I8846" t="s">
        <v>1841</v>
      </c>
      <c r="J8846" t="s">
        <v>1915</v>
      </c>
      <c r="K8846" t="s">
        <v>2022</v>
      </c>
      <c r="L8846" s="24">
        <v>3640</v>
      </c>
      <c r="M8846" s="25">
        <f>+VLOOKUP(E8846, TC!A:D, 4, FALSE())</f>
        <v>1.1468499995093615</v>
      </c>
      <c r="N8846" s="24">
        <f t="shared" si="690"/>
        <v>3640</v>
      </c>
      <c r="O8846" t="str">
        <f t="shared" si="691"/>
        <v>FACTURA</v>
      </c>
      <c r="P8846" t="str">
        <f t="shared" si="692"/>
        <v>2025</v>
      </c>
      <c r="Q8846" t="str">
        <f t="shared" si="693"/>
        <v>06</v>
      </c>
      <c r="R8846" t="str">
        <f>+IFERROR(VLOOKUP(I8846, Listado!A:B, 2, FALSE()), "COMERCIALIZADORA INTERNACIONAL CARIBBEAN EXOTICS S A")</f>
        <v>LONDOÑO ECHEVERRI ALEJANDRA</v>
      </c>
      <c r="S8846" s="25">
        <f>+VLOOKUP(E8846, TC!A:D, 2, FALSE())</f>
        <v>4076.32</v>
      </c>
      <c r="T8846" t="str">
        <f t="shared" si="694"/>
        <v>COP</v>
      </c>
    </row>
    <row r="8847" spans="1:20" ht="18.75" hidden="1" customHeight="1" x14ac:dyDescent="0.25">
      <c r="A8847" t="s">
        <v>3127</v>
      </c>
      <c r="B8847" t="s">
        <v>5</v>
      </c>
      <c r="C8847" t="s">
        <v>1913</v>
      </c>
      <c r="D8847" s="24">
        <v>12248</v>
      </c>
      <c r="E8847" t="s">
        <v>1763</v>
      </c>
      <c r="F8847" t="s">
        <v>99</v>
      </c>
      <c r="G8847" t="s">
        <v>1914</v>
      </c>
      <c r="I8847" t="s">
        <v>1841</v>
      </c>
      <c r="J8847" t="s">
        <v>1915</v>
      </c>
      <c r="K8847" t="s">
        <v>2022</v>
      </c>
      <c r="L8847" s="24">
        <v>31720</v>
      </c>
      <c r="M8847" s="25">
        <f>+VLOOKUP(E8847, TC!A:D, 4, FALSE())</f>
        <v>1.1468499995093615</v>
      </c>
      <c r="N8847" s="24">
        <f t="shared" si="690"/>
        <v>31720</v>
      </c>
      <c r="O8847" t="str">
        <f t="shared" si="691"/>
        <v>FACTURA</v>
      </c>
      <c r="P8847" t="str">
        <f t="shared" si="692"/>
        <v>2025</v>
      </c>
      <c r="Q8847" t="str">
        <f t="shared" si="693"/>
        <v>06</v>
      </c>
      <c r="R8847" t="str">
        <f>+IFERROR(VLOOKUP(I8847, Listado!A:B, 2, FALSE()), "COMERCIALIZADORA INTERNACIONAL CARIBBEAN EXOTICS S A")</f>
        <v>LONDOÑO ECHEVERRI ALEJANDRA</v>
      </c>
      <c r="S8847" s="25">
        <f>+VLOOKUP(E8847, TC!A:D, 2, FALSE())</f>
        <v>4076.32</v>
      </c>
      <c r="T8847" t="str">
        <f t="shared" si="694"/>
        <v>COP</v>
      </c>
    </row>
    <row r="8848" spans="1:20" ht="18.75" hidden="1" customHeight="1" x14ac:dyDescent="0.25">
      <c r="A8848" t="s">
        <v>3127</v>
      </c>
      <c r="B8848" t="s">
        <v>5</v>
      </c>
      <c r="C8848" t="s">
        <v>1913</v>
      </c>
      <c r="D8848" s="24">
        <v>12248</v>
      </c>
      <c r="E8848" t="s">
        <v>1763</v>
      </c>
      <c r="F8848" t="s">
        <v>99</v>
      </c>
      <c r="G8848" t="s">
        <v>1914</v>
      </c>
      <c r="I8848" t="s">
        <v>1841</v>
      </c>
      <c r="J8848" t="s">
        <v>1915</v>
      </c>
      <c r="K8848" t="s">
        <v>2022</v>
      </c>
      <c r="L8848" s="24">
        <v>18460</v>
      </c>
      <c r="M8848" s="25">
        <f>+VLOOKUP(E8848, TC!A:D, 4, FALSE())</f>
        <v>1.1468499995093615</v>
      </c>
      <c r="N8848" s="24">
        <f t="shared" si="690"/>
        <v>18460</v>
      </c>
      <c r="O8848" t="str">
        <f t="shared" si="691"/>
        <v>FACTURA</v>
      </c>
      <c r="P8848" t="str">
        <f t="shared" si="692"/>
        <v>2025</v>
      </c>
      <c r="Q8848" t="str">
        <f t="shared" si="693"/>
        <v>06</v>
      </c>
      <c r="R8848" t="str">
        <f>+IFERROR(VLOOKUP(I8848, Listado!A:B, 2, FALSE()), "COMERCIALIZADORA INTERNACIONAL CARIBBEAN EXOTICS S A")</f>
        <v>LONDOÑO ECHEVERRI ALEJANDRA</v>
      </c>
      <c r="S8848" s="25">
        <f>+VLOOKUP(E8848, TC!A:D, 2, FALSE())</f>
        <v>4076.32</v>
      </c>
      <c r="T8848" t="str">
        <f t="shared" si="694"/>
        <v>COP</v>
      </c>
    </row>
    <row r="8849" spans="1:20" ht="18.75" hidden="1" customHeight="1" x14ac:dyDescent="0.25">
      <c r="A8849" t="s">
        <v>3127</v>
      </c>
      <c r="B8849" t="s">
        <v>5</v>
      </c>
      <c r="C8849" t="s">
        <v>1913</v>
      </c>
      <c r="D8849" s="24">
        <v>12248</v>
      </c>
      <c r="E8849" t="s">
        <v>1763</v>
      </c>
      <c r="F8849" t="s">
        <v>99</v>
      </c>
      <c r="G8849" t="s">
        <v>1914</v>
      </c>
      <c r="I8849" t="s">
        <v>1841</v>
      </c>
      <c r="J8849" t="s">
        <v>1915</v>
      </c>
      <c r="K8849" t="s">
        <v>2022</v>
      </c>
      <c r="L8849" s="24">
        <v>5460</v>
      </c>
      <c r="M8849" s="25">
        <f>+VLOOKUP(E8849, TC!A:D, 4, FALSE())</f>
        <v>1.1468499995093615</v>
      </c>
      <c r="N8849" s="24">
        <f t="shared" si="690"/>
        <v>5460</v>
      </c>
      <c r="O8849" t="str">
        <f t="shared" si="691"/>
        <v>FACTURA</v>
      </c>
      <c r="P8849" t="str">
        <f t="shared" si="692"/>
        <v>2025</v>
      </c>
      <c r="Q8849" t="str">
        <f t="shared" si="693"/>
        <v>06</v>
      </c>
      <c r="R8849" t="str">
        <f>+IFERROR(VLOOKUP(I8849, Listado!A:B, 2, FALSE()), "COMERCIALIZADORA INTERNACIONAL CARIBBEAN EXOTICS S A")</f>
        <v>LONDOÑO ECHEVERRI ALEJANDRA</v>
      </c>
      <c r="S8849" s="25">
        <f>+VLOOKUP(E8849, TC!A:D, 2, FALSE())</f>
        <v>4076.32</v>
      </c>
      <c r="T8849" t="str">
        <f t="shared" si="694"/>
        <v>COP</v>
      </c>
    </row>
    <row r="8850" spans="1:20" ht="18.75" hidden="1" customHeight="1" x14ac:dyDescent="0.25">
      <c r="A8850" t="s">
        <v>3127</v>
      </c>
      <c r="B8850" t="s">
        <v>5</v>
      </c>
      <c r="C8850" t="s">
        <v>1913</v>
      </c>
      <c r="D8850" s="24">
        <v>12248</v>
      </c>
      <c r="E8850" t="s">
        <v>1763</v>
      </c>
      <c r="F8850" t="s">
        <v>99</v>
      </c>
      <c r="G8850" t="s">
        <v>1914</v>
      </c>
      <c r="I8850" t="s">
        <v>1841</v>
      </c>
      <c r="J8850" t="s">
        <v>1915</v>
      </c>
      <c r="K8850" t="s">
        <v>2022</v>
      </c>
      <c r="L8850" s="24">
        <v>7280</v>
      </c>
      <c r="M8850" s="25">
        <f>+VLOOKUP(E8850, TC!A:D, 4, FALSE())</f>
        <v>1.1468499995093615</v>
      </c>
      <c r="N8850" s="24">
        <f t="shared" si="690"/>
        <v>7280</v>
      </c>
      <c r="O8850" t="str">
        <f t="shared" si="691"/>
        <v>FACTURA</v>
      </c>
      <c r="P8850" t="str">
        <f t="shared" si="692"/>
        <v>2025</v>
      </c>
      <c r="Q8850" t="str">
        <f t="shared" si="693"/>
        <v>06</v>
      </c>
      <c r="R8850" t="str">
        <f>+IFERROR(VLOOKUP(I8850, Listado!A:B, 2, FALSE()), "COMERCIALIZADORA INTERNACIONAL CARIBBEAN EXOTICS S A")</f>
        <v>LONDOÑO ECHEVERRI ALEJANDRA</v>
      </c>
      <c r="S8850" s="25">
        <f>+VLOOKUP(E8850, TC!A:D, 2, FALSE())</f>
        <v>4076.32</v>
      </c>
      <c r="T8850" t="str">
        <f t="shared" si="694"/>
        <v>COP</v>
      </c>
    </row>
    <row r="8851" spans="1:20" ht="18.75" hidden="1" customHeight="1" x14ac:dyDescent="0.25">
      <c r="A8851" t="s">
        <v>3127</v>
      </c>
      <c r="B8851" t="s">
        <v>5</v>
      </c>
      <c r="C8851" t="s">
        <v>1913</v>
      </c>
      <c r="D8851" s="24">
        <v>12248</v>
      </c>
      <c r="E8851" t="s">
        <v>1763</v>
      </c>
      <c r="F8851" t="s">
        <v>99</v>
      </c>
      <c r="G8851" t="s">
        <v>1914</v>
      </c>
      <c r="I8851" t="s">
        <v>1841</v>
      </c>
      <c r="J8851" t="s">
        <v>1915</v>
      </c>
      <c r="K8851" t="s">
        <v>2022</v>
      </c>
      <c r="L8851" s="24">
        <v>520</v>
      </c>
      <c r="M8851" s="25">
        <f>+VLOOKUP(E8851, TC!A:D, 4, FALSE())</f>
        <v>1.1468499995093615</v>
      </c>
      <c r="N8851" s="24">
        <f t="shared" si="690"/>
        <v>520</v>
      </c>
      <c r="O8851" t="str">
        <f t="shared" si="691"/>
        <v>FACTURA</v>
      </c>
      <c r="P8851" t="str">
        <f t="shared" si="692"/>
        <v>2025</v>
      </c>
      <c r="Q8851" t="str">
        <f t="shared" si="693"/>
        <v>06</v>
      </c>
      <c r="R8851" t="str">
        <f>+IFERROR(VLOOKUP(I8851, Listado!A:B, 2, FALSE()), "COMERCIALIZADORA INTERNACIONAL CARIBBEAN EXOTICS S A")</f>
        <v>LONDOÑO ECHEVERRI ALEJANDRA</v>
      </c>
      <c r="S8851" s="25">
        <f>+VLOOKUP(E8851, TC!A:D, 2, FALSE())</f>
        <v>4076.32</v>
      </c>
      <c r="T8851" t="str">
        <f t="shared" si="694"/>
        <v>COP</v>
      </c>
    </row>
    <row r="8852" spans="1:20" ht="18.75" hidden="1" customHeight="1" x14ac:dyDescent="0.25">
      <c r="A8852" t="s">
        <v>3127</v>
      </c>
      <c r="B8852" t="s">
        <v>1923</v>
      </c>
      <c r="C8852" t="s">
        <v>1913</v>
      </c>
      <c r="D8852" s="24">
        <v>6109</v>
      </c>
      <c r="E8852" t="s">
        <v>1763</v>
      </c>
      <c r="F8852" t="s">
        <v>128</v>
      </c>
      <c r="G8852" t="s">
        <v>108</v>
      </c>
      <c r="H8852" t="s">
        <v>3255</v>
      </c>
      <c r="I8852" t="s">
        <v>1877</v>
      </c>
      <c r="J8852" t="s">
        <v>2049</v>
      </c>
      <c r="K8852" t="s">
        <v>2050</v>
      </c>
      <c r="L8852" s="24">
        <v>2242</v>
      </c>
      <c r="M8852" s="25">
        <f>+VLOOKUP(E8852, TC!A:D, 4, FALSE())</f>
        <v>1.1468499995093615</v>
      </c>
      <c r="N8852" s="24">
        <f t="shared" si="690"/>
        <v>2242</v>
      </c>
      <c r="O8852" t="str">
        <f t="shared" si="691"/>
        <v>FACTURA</v>
      </c>
      <c r="P8852" t="str">
        <f t="shared" si="692"/>
        <v>2025</v>
      </c>
      <c r="Q8852" t="str">
        <f t="shared" si="693"/>
        <v>06</v>
      </c>
      <c r="R8852" t="str">
        <f>+IFERROR(VLOOKUP(I8852, Listado!A:B, 2, FALSE()), "COMERCIALIZADORA INTERNACIONAL CARIBBEAN EXOTICS S A")</f>
        <v>PIEDRAHITA PEREZ MARIANA</v>
      </c>
      <c r="S8852" s="25">
        <f>+VLOOKUP(E8852, TC!A:D, 2, FALSE())</f>
        <v>4076.32</v>
      </c>
      <c r="T8852" t="str">
        <f t="shared" si="694"/>
        <v>USD</v>
      </c>
    </row>
    <row r="8853" spans="1:20" ht="18.75" hidden="1" customHeight="1" x14ac:dyDescent="0.25">
      <c r="A8853" t="s">
        <v>3127</v>
      </c>
      <c r="B8853" t="s">
        <v>1923</v>
      </c>
      <c r="C8853" t="s">
        <v>1913</v>
      </c>
      <c r="D8853" s="24">
        <v>6109</v>
      </c>
      <c r="E8853" t="s">
        <v>1763</v>
      </c>
      <c r="F8853" t="s">
        <v>128</v>
      </c>
      <c r="G8853" t="s">
        <v>108</v>
      </c>
      <c r="H8853" t="s">
        <v>3255</v>
      </c>
      <c r="I8853" t="s">
        <v>1877</v>
      </c>
      <c r="J8853" t="s">
        <v>2049</v>
      </c>
      <c r="K8853" t="s">
        <v>2051</v>
      </c>
      <c r="L8853" s="24">
        <v>450</v>
      </c>
      <c r="M8853" s="25">
        <f>+VLOOKUP(E8853, TC!A:D, 4, FALSE())</f>
        <v>1.1468499995093615</v>
      </c>
      <c r="N8853" s="24">
        <f t="shared" si="690"/>
        <v>450</v>
      </c>
      <c r="O8853" t="str">
        <f t="shared" si="691"/>
        <v>FACTURA</v>
      </c>
      <c r="P8853" t="str">
        <f t="shared" si="692"/>
        <v>2025</v>
      </c>
      <c r="Q8853" t="str">
        <f t="shared" si="693"/>
        <v>06</v>
      </c>
      <c r="R8853" t="str">
        <f>+IFERROR(VLOOKUP(I8853, Listado!A:B, 2, FALSE()), "COMERCIALIZADORA INTERNACIONAL CARIBBEAN EXOTICS S A")</f>
        <v>PIEDRAHITA PEREZ MARIANA</v>
      </c>
      <c r="S8853" s="25">
        <f>+VLOOKUP(E8853, TC!A:D, 2, FALSE())</f>
        <v>4076.32</v>
      </c>
      <c r="T8853" t="str">
        <f t="shared" si="694"/>
        <v>USD</v>
      </c>
    </row>
    <row r="8854" spans="1:20" ht="18.75" hidden="1" customHeight="1" x14ac:dyDescent="0.25">
      <c r="A8854" t="s">
        <v>3127</v>
      </c>
      <c r="B8854" t="s">
        <v>1923</v>
      </c>
      <c r="C8854" t="s">
        <v>1913</v>
      </c>
      <c r="D8854" s="24">
        <v>6109</v>
      </c>
      <c r="E8854" t="s">
        <v>1763</v>
      </c>
      <c r="F8854" t="s">
        <v>128</v>
      </c>
      <c r="G8854" t="s">
        <v>108</v>
      </c>
      <c r="H8854" t="s">
        <v>3255</v>
      </c>
      <c r="I8854" t="s">
        <v>1877</v>
      </c>
      <c r="J8854" t="s">
        <v>2049</v>
      </c>
      <c r="K8854" t="s">
        <v>3256</v>
      </c>
      <c r="L8854" s="24">
        <v>44.1</v>
      </c>
      <c r="M8854" s="25">
        <f>+VLOOKUP(E8854, TC!A:D, 4, FALSE())</f>
        <v>1.1468499995093615</v>
      </c>
      <c r="N8854" s="24">
        <f t="shared" si="690"/>
        <v>44.1</v>
      </c>
      <c r="O8854" t="str">
        <f t="shared" si="691"/>
        <v>FACTURA</v>
      </c>
      <c r="P8854" t="str">
        <f t="shared" si="692"/>
        <v>2025</v>
      </c>
      <c r="Q8854" t="str">
        <f t="shared" si="693"/>
        <v>06</v>
      </c>
      <c r="R8854" t="str">
        <f>+IFERROR(VLOOKUP(I8854, Listado!A:B, 2, FALSE()), "COMERCIALIZADORA INTERNACIONAL CARIBBEAN EXOTICS S A")</f>
        <v>PIEDRAHITA PEREZ MARIANA</v>
      </c>
      <c r="S8854" s="25">
        <f>+VLOOKUP(E8854, TC!A:D, 2, FALSE())</f>
        <v>4076.32</v>
      </c>
      <c r="T8854" t="str">
        <f t="shared" si="694"/>
        <v>USD</v>
      </c>
    </row>
    <row r="8855" spans="1:20" ht="18.75" hidden="1" customHeight="1" x14ac:dyDescent="0.25">
      <c r="A8855" t="s">
        <v>3127</v>
      </c>
      <c r="B8855" t="s">
        <v>1923</v>
      </c>
      <c r="C8855" t="s">
        <v>1913</v>
      </c>
      <c r="D8855" s="24">
        <v>6109</v>
      </c>
      <c r="E8855" t="s">
        <v>1763</v>
      </c>
      <c r="F8855" t="s">
        <v>128</v>
      </c>
      <c r="G8855" t="s">
        <v>108</v>
      </c>
      <c r="H8855" t="s">
        <v>3255</v>
      </c>
      <c r="I8855" t="s">
        <v>1877</v>
      </c>
      <c r="J8855" t="s">
        <v>2049</v>
      </c>
      <c r="K8855" t="s">
        <v>2200</v>
      </c>
      <c r="L8855" s="24">
        <v>600</v>
      </c>
      <c r="M8855" s="25">
        <f>+VLOOKUP(E8855, TC!A:D, 4, FALSE())</f>
        <v>1.1468499995093615</v>
      </c>
      <c r="N8855" s="24">
        <f t="shared" si="690"/>
        <v>600</v>
      </c>
      <c r="O8855" t="str">
        <f t="shared" si="691"/>
        <v>FACTURA</v>
      </c>
      <c r="P8855" t="str">
        <f t="shared" si="692"/>
        <v>2025</v>
      </c>
      <c r="Q8855" t="str">
        <f t="shared" si="693"/>
        <v>06</v>
      </c>
      <c r="R8855" t="str">
        <f>+IFERROR(VLOOKUP(I8855, Listado!A:B, 2, FALSE()), "COMERCIALIZADORA INTERNACIONAL CARIBBEAN EXOTICS S A")</f>
        <v>PIEDRAHITA PEREZ MARIANA</v>
      </c>
      <c r="S8855" s="25">
        <f>+VLOOKUP(E8855, TC!A:D, 2, FALSE())</f>
        <v>4076.32</v>
      </c>
      <c r="T8855" t="str">
        <f t="shared" si="694"/>
        <v>USD</v>
      </c>
    </row>
    <row r="8856" spans="1:20" ht="18.75" hidden="1" customHeight="1" x14ac:dyDescent="0.25">
      <c r="A8856" t="s">
        <v>3127</v>
      </c>
      <c r="B8856" t="s">
        <v>5</v>
      </c>
      <c r="C8856" t="s">
        <v>1970</v>
      </c>
      <c r="D8856" s="24">
        <v>2415</v>
      </c>
      <c r="E8856" t="s">
        <v>1763</v>
      </c>
      <c r="F8856" t="s">
        <v>128</v>
      </c>
      <c r="G8856" t="s">
        <v>110</v>
      </c>
      <c r="H8856" t="s">
        <v>3257</v>
      </c>
      <c r="I8856" t="s">
        <v>1883</v>
      </c>
      <c r="J8856" t="s">
        <v>1984</v>
      </c>
      <c r="K8856" t="s">
        <v>2968</v>
      </c>
      <c r="L8856" s="24">
        <v>-43.77</v>
      </c>
      <c r="M8856" s="25">
        <f>+VLOOKUP(E8856, TC!A:D, 4, FALSE())</f>
        <v>1.1468499995093615</v>
      </c>
      <c r="N8856" s="24">
        <f t="shared" si="690"/>
        <v>-43.77</v>
      </c>
      <c r="O8856" t="str">
        <f t="shared" si="691"/>
        <v>NOTAS</v>
      </c>
      <c r="P8856" t="str">
        <f t="shared" si="692"/>
        <v>2025</v>
      </c>
      <c r="Q8856" t="str">
        <f t="shared" si="693"/>
        <v>06</v>
      </c>
      <c r="R8856" t="str">
        <f>+IFERROR(VLOOKUP(I8856, Listado!A:B, 2, FALSE()), "COMERCIALIZADORA INTERNACIONAL CARIBBEAN EXOTICS S A")</f>
        <v>PEREZ MEJIA MARIA PAULINA</v>
      </c>
      <c r="S8856" s="25">
        <f>+VLOOKUP(E8856, TC!A:D, 2, FALSE())</f>
        <v>4076.32</v>
      </c>
      <c r="T8856" t="str">
        <f t="shared" si="694"/>
        <v>USD</v>
      </c>
    </row>
    <row r="8857" spans="1:20" ht="18.75" hidden="1" customHeight="1" x14ac:dyDescent="0.25">
      <c r="A8857" t="s">
        <v>3127</v>
      </c>
      <c r="B8857" t="s">
        <v>5</v>
      </c>
      <c r="C8857" t="s">
        <v>1913</v>
      </c>
      <c r="D8857" s="24">
        <v>12249</v>
      </c>
      <c r="E8857" t="s">
        <v>1763</v>
      </c>
      <c r="F8857" t="s">
        <v>1924</v>
      </c>
      <c r="G8857" t="s">
        <v>108</v>
      </c>
      <c r="H8857" t="s">
        <v>3258</v>
      </c>
      <c r="I8857" t="s">
        <v>1874</v>
      </c>
      <c r="J8857" t="s">
        <v>1917</v>
      </c>
      <c r="K8857" t="s">
        <v>30</v>
      </c>
      <c r="L8857" s="24">
        <v>847.16189999999995</v>
      </c>
      <c r="M8857" s="25">
        <f>+VLOOKUP(E8857, TC!A:D, 4, FALSE())</f>
        <v>1.1468499995093615</v>
      </c>
      <c r="N8857" s="24">
        <f t="shared" si="690"/>
        <v>971.56762459934976</v>
      </c>
      <c r="O8857" t="str">
        <f t="shared" si="691"/>
        <v>FACTURA</v>
      </c>
      <c r="P8857" t="str">
        <f t="shared" si="692"/>
        <v>2025</v>
      </c>
      <c r="Q8857" t="str">
        <f t="shared" si="693"/>
        <v>06</v>
      </c>
      <c r="R8857" t="str">
        <f>+IFERROR(VLOOKUP(I8857, Listado!A:B, 2, FALSE()), "COMERCIALIZADORA INTERNACIONAL CARIBBEAN EXOTICS S A")</f>
        <v>PIEDRAHITA PEREZ MARIANA</v>
      </c>
      <c r="S8857" s="25">
        <f>+VLOOKUP(E8857, TC!A:D, 2, FALSE())</f>
        <v>4076.32</v>
      </c>
      <c r="T8857" t="str">
        <f t="shared" si="694"/>
        <v>EUR</v>
      </c>
    </row>
    <row r="8858" spans="1:20" ht="18.75" hidden="1" customHeight="1" x14ac:dyDescent="0.25">
      <c r="A8858" t="s">
        <v>3127</v>
      </c>
      <c r="B8858" t="s">
        <v>5</v>
      </c>
      <c r="C8858" t="s">
        <v>1913</v>
      </c>
      <c r="D8858" s="24">
        <v>12249</v>
      </c>
      <c r="E8858" t="s">
        <v>1763</v>
      </c>
      <c r="F8858" t="s">
        <v>1924</v>
      </c>
      <c r="G8858" t="s">
        <v>108</v>
      </c>
      <c r="H8858" t="s">
        <v>3258</v>
      </c>
      <c r="I8858" t="s">
        <v>1874</v>
      </c>
      <c r="J8858" t="s">
        <v>1917</v>
      </c>
      <c r="K8858" t="s">
        <v>30</v>
      </c>
      <c r="L8858" s="24">
        <v>4.6292999999999997</v>
      </c>
      <c r="M8858" s="25">
        <f>+VLOOKUP(E8858, TC!A:D, 4, FALSE())</f>
        <v>1.1468499995093615</v>
      </c>
      <c r="N8858" s="24">
        <f t="shared" si="690"/>
        <v>5.3091127027286866</v>
      </c>
      <c r="O8858" t="str">
        <f t="shared" si="691"/>
        <v>FACTURA</v>
      </c>
      <c r="P8858" t="str">
        <f t="shared" si="692"/>
        <v>2025</v>
      </c>
      <c r="Q8858" t="str">
        <f t="shared" si="693"/>
        <v>06</v>
      </c>
      <c r="R8858" t="str">
        <f>+IFERROR(VLOOKUP(I8858, Listado!A:B, 2, FALSE()), "COMERCIALIZADORA INTERNACIONAL CARIBBEAN EXOTICS S A")</f>
        <v>PIEDRAHITA PEREZ MARIANA</v>
      </c>
      <c r="S8858" s="25">
        <f>+VLOOKUP(E8858, TC!A:D, 2, FALSE())</f>
        <v>4076.32</v>
      </c>
      <c r="T8858" t="str">
        <f t="shared" si="694"/>
        <v>EUR</v>
      </c>
    </row>
    <row r="8859" spans="1:20" ht="18.75" hidden="1" customHeight="1" x14ac:dyDescent="0.25">
      <c r="A8859" t="s">
        <v>3127</v>
      </c>
      <c r="B8859" t="s">
        <v>5</v>
      </c>
      <c r="C8859" t="s">
        <v>1913</v>
      </c>
      <c r="D8859" s="24">
        <v>12249</v>
      </c>
      <c r="E8859" t="s">
        <v>1763</v>
      </c>
      <c r="F8859" t="s">
        <v>1924</v>
      </c>
      <c r="G8859" t="s">
        <v>108</v>
      </c>
      <c r="H8859" t="s">
        <v>3258</v>
      </c>
      <c r="I8859" t="s">
        <v>1874</v>
      </c>
      <c r="J8859" t="s">
        <v>1917</v>
      </c>
      <c r="K8859" t="s">
        <v>30</v>
      </c>
      <c r="L8859" s="24">
        <v>560.14530000000002</v>
      </c>
      <c r="M8859" s="25">
        <f>+VLOOKUP(E8859, TC!A:D, 4, FALSE())</f>
        <v>1.1468499995093615</v>
      </c>
      <c r="N8859" s="24">
        <f t="shared" si="690"/>
        <v>642.40263703017115</v>
      </c>
      <c r="O8859" t="str">
        <f t="shared" si="691"/>
        <v>FACTURA</v>
      </c>
      <c r="P8859" t="str">
        <f t="shared" si="692"/>
        <v>2025</v>
      </c>
      <c r="Q8859" t="str">
        <f t="shared" si="693"/>
        <v>06</v>
      </c>
      <c r="R8859" t="str">
        <f>+IFERROR(VLOOKUP(I8859, Listado!A:B, 2, FALSE()), "COMERCIALIZADORA INTERNACIONAL CARIBBEAN EXOTICS S A")</f>
        <v>PIEDRAHITA PEREZ MARIANA</v>
      </c>
      <c r="S8859" s="25">
        <f>+VLOOKUP(E8859, TC!A:D, 2, FALSE())</f>
        <v>4076.32</v>
      </c>
      <c r="T8859" t="str">
        <f t="shared" si="694"/>
        <v>EUR</v>
      </c>
    </row>
    <row r="8860" spans="1:20" ht="18.75" hidden="1" customHeight="1" x14ac:dyDescent="0.25">
      <c r="A8860" t="s">
        <v>3127</v>
      </c>
      <c r="B8860" t="s">
        <v>5</v>
      </c>
      <c r="C8860" t="s">
        <v>1913</v>
      </c>
      <c r="D8860" s="24">
        <v>12249</v>
      </c>
      <c r="E8860" t="s">
        <v>1763</v>
      </c>
      <c r="F8860" t="s">
        <v>1924</v>
      </c>
      <c r="G8860" t="s">
        <v>108</v>
      </c>
      <c r="H8860" t="s">
        <v>3258</v>
      </c>
      <c r="I8860" t="s">
        <v>1874</v>
      </c>
      <c r="J8860" t="s">
        <v>1917</v>
      </c>
      <c r="K8860" t="s">
        <v>30</v>
      </c>
      <c r="L8860" s="24">
        <v>111.1032</v>
      </c>
      <c r="M8860" s="25">
        <f>+VLOOKUP(E8860, TC!A:D, 4, FALSE())</f>
        <v>1.1468499995093615</v>
      </c>
      <c r="N8860" s="24">
        <f t="shared" si="690"/>
        <v>127.41870486548849</v>
      </c>
      <c r="O8860" t="str">
        <f t="shared" si="691"/>
        <v>FACTURA</v>
      </c>
      <c r="P8860" t="str">
        <f t="shared" si="692"/>
        <v>2025</v>
      </c>
      <c r="Q8860" t="str">
        <f t="shared" si="693"/>
        <v>06</v>
      </c>
      <c r="R8860" t="str">
        <f>+IFERROR(VLOOKUP(I8860, Listado!A:B, 2, FALSE()), "COMERCIALIZADORA INTERNACIONAL CARIBBEAN EXOTICS S A")</f>
        <v>PIEDRAHITA PEREZ MARIANA</v>
      </c>
      <c r="S8860" s="25">
        <f>+VLOOKUP(E8860, TC!A:D, 2, FALSE())</f>
        <v>4076.32</v>
      </c>
      <c r="T8860" t="str">
        <f t="shared" si="694"/>
        <v>EUR</v>
      </c>
    </row>
    <row r="8861" spans="1:20" ht="18.75" hidden="1" customHeight="1" x14ac:dyDescent="0.25">
      <c r="A8861" t="s">
        <v>3127</v>
      </c>
      <c r="B8861" t="s">
        <v>5</v>
      </c>
      <c r="C8861" t="s">
        <v>1913</v>
      </c>
      <c r="D8861" s="24">
        <v>12249</v>
      </c>
      <c r="E8861" t="s">
        <v>1763</v>
      </c>
      <c r="F8861" t="s">
        <v>1924</v>
      </c>
      <c r="G8861" t="s">
        <v>108</v>
      </c>
      <c r="H8861" t="s">
        <v>3258</v>
      </c>
      <c r="I8861" t="s">
        <v>1874</v>
      </c>
      <c r="J8861" t="s">
        <v>1917</v>
      </c>
      <c r="K8861" t="s">
        <v>30</v>
      </c>
      <c r="L8861" s="24">
        <v>120.3618</v>
      </c>
      <c r="M8861" s="25">
        <f>+VLOOKUP(E8861, TC!A:D, 4, FALSE())</f>
        <v>1.1468499995093615</v>
      </c>
      <c r="N8861" s="24">
        <f t="shared" si="690"/>
        <v>138.03693027094587</v>
      </c>
      <c r="O8861" t="str">
        <f t="shared" si="691"/>
        <v>FACTURA</v>
      </c>
      <c r="P8861" t="str">
        <f t="shared" si="692"/>
        <v>2025</v>
      </c>
      <c r="Q8861" t="str">
        <f t="shared" si="693"/>
        <v>06</v>
      </c>
      <c r="R8861" t="str">
        <f>+IFERROR(VLOOKUP(I8861, Listado!A:B, 2, FALSE()), "COMERCIALIZADORA INTERNACIONAL CARIBBEAN EXOTICS S A")</f>
        <v>PIEDRAHITA PEREZ MARIANA</v>
      </c>
      <c r="S8861" s="25">
        <f>+VLOOKUP(E8861, TC!A:D, 2, FALSE())</f>
        <v>4076.32</v>
      </c>
      <c r="T8861" t="str">
        <f t="shared" si="694"/>
        <v>EUR</v>
      </c>
    </row>
    <row r="8862" spans="1:20" ht="18.75" hidden="1" customHeight="1" x14ac:dyDescent="0.25">
      <c r="A8862" t="s">
        <v>3127</v>
      </c>
      <c r="B8862" t="s">
        <v>5</v>
      </c>
      <c r="C8862" t="s">
        <v>1913</v>
      </c>
      <c r="D8862" s="24">
        <v>12249</v>
      </c>
      <c r="E8862" t="s">
        <v>1763</v>
      </c>
      <c r="F8862" t="s">
        <v>1924</v>
      </c>
      <c r="G8862" t="s">
        <v>108</v>
      </c>
      <c r="H8862" t="s">
        <v>3258</v>
      </c>
      <c r="I8862" t="s">
        <v>1874</v>
      </c>
      <c r="J8862" t="s">
        <v>1917</v>
      </c>
      <c r="K8862" t="s">
        <v>30</v>
      </c>
      <c r="L8862" s="24">
        <v>949.00649999999996</v>
      </c>
      <c r="M8862" s="25">
        <f>+VLOOKUP(E8862, TC!A:D, 4, FALSE())</f>
        <v>1.1468499995093615</v>
      </c>
      <c r="N8862" s="24">
        <f t="shared" si="690"/>
        <v>1088.3681040593808</v>
      </c>
      <c r="O8862" t="str">
        <f t="shared" si="691"/>
        <v>FACTURA</v>
      </c>
      <c r="P8862" t="str">
        <f t="shared" si="692"/>
        <v>2025</v>
      </c>
      <c r="Q8862" t="str">
        <f t="shared" si="693"/>
        <v>06</v>
      </c>
      <c r="R8862" t="str">
        <f>+IFERROR(VLOOKUP(I8862, Listado!A:B, 2, FALSE()), "COMERCIALIZADORA INTERNACIONAL CARIBBEAN EXOTICS S A")</f>
        <v>PIEDRAHITA PEREZ MARIANA</v>
      </c>
      <c r="S8862" s="25">
        <f>+VLOOKUP(E8862, TC!A:D, 2, FALSE())</f>
        <v>4076.32</v>
      </c>
      <c r="T8862" t="str">
        <f t="shared" si="694"/>
        <v>EUR</v>
      </c>
    </row>
    <row r="8863" spans="1:20" ht="18.75" hidden="1" customHeight="1" x14ac:dyDescent="0.25">
      <c r="A8863" t="s">
        <v>3127</v>
      </c>
      <c r="B8863" t="s">
        <v>5</v>
      </c>
      <c r="C8863" t="s">
        <v>1913</v>
      </c>
      <c r="D8863" s="24">
        <v>12249</v>
      </c>
      <c r="E8863" t="s">
        <v>1763</v>
      </c>
      <c r="F8863" t="s">
        <v>1924</v>
      </c>
      <c r="G8863" t="s">
        <v>108</v>
      </c>
      <c r="H8863" t="s">
        <v>3258</v>
      </c>
      <c r="I8863" t="s">
        <v>1874</v>
      </c>
      <c r="J8863" t="s">
        <v>1917</v>
      </c>
      <c r="K8863" t="s">
        <v>1959</v>
      </c>
      <c r="L8863" s="24">
        <v>600</v>
      </c>
      <c r="M8863" s="25">
        <f>+VLOOKUP(E8863, TC!A:D, 4, FALSE())</f>
        <v>1.1468499995093615</v>
      </c>
      <c r="N8863" s="24">
        <f t="shared" si="690"/>
        <v>688.10999970561693</v>
      </c>
      <c r="O8863" t="str">
        <f t="shared" si="691"/>
        <v>FACTURA</v>
      </c>
      <c r="P8863" t="str">
        <f t="shared" si="692"/>
        <v>2025</v>
      </c>
      <c r="Q8863" t="str">
        <f t="shared" si="693"/>
        <v>06</v>
      </c>
      <c r="R8863" t="str">
        <f>+IFERROR(VLOOKUP(I8863, Listado!A:B, 2, FALSE()), "COMERCIALIZADORA INTERNACIONAL CARIBBEAN EXOTICS S A")</f>
        <v>PIEDRAHITA PEREZ MARIANA</v>
      </c>
      <c r="S8863" s="25">
        <f>+VLOOKUP(E8863, TC!A:D, 2, FALSE())</f>
        <v>4076.32</v>
      </c>
      <c r="T8863" t="str">
        <f t="shared" si="694"/>
        <v>EUR</v>
      </c>
    </row>
    <row r="8864" spans="1:20" ht="18.75" hidden="1" customHeight="1" x14ac:dyDescent="0.25">
      <c r="A8864" t="s">
        <v>3127</v>
      </c>
      <c r="B8864" t="s">
        <v>5</v>
      </c>
      <c r="C8864" t="s">
        <v>1913</v>
      </c>
      <c r="D8864" s="24">
        <v>12249</v>
      </c>
      <c r="E8864" t="s">
        <v>1763</v>
      </c>
      <c r="F8864" t="s">
        <v>1924</v>
      </c>
      <c r="G8864" t="s">
        <v>108</v>
      </c>
      <c r="H8864" t="s">
        <v>3258</v>
      </c>
      <c r="I8864" t="s">
        <v>1874</v>
      </c>
      <c r="J8864" t="s">
        <v>1917</v>
      </c>
      <c r="K8864" t="s">
        <v>1960</v>
      </c>
      <c r="L8864" s="24">
        <v>27.591999999999999</v>
      </c>
      <c r="M8864" s="25">
        <f>+VLOOKUP(E8864, TC!A:D, 4, FALSE())</f>
        <v>1.1468499995093615</v>
      </c>
      <c r="N8864" s="24">
        <f t="shared" si="690"/>
        <v>31.643885186462303</v>
      </c>
      <c r="O8864" t="str">
        <f t="shared" si="691"/>
        <v>FACTURA</v>
      </c>
      <c r="P8864" t="str">
        <f t="shared" si="692"/>
        <v>2025</v>
      </c>
      <c r="Q8864" t="str">
        <f t="shared" si="693"/>
        <v>06</v>
      </c>
      <c r="R8864" t="str">
        <f>+IFERROR(VLOOKUP(I8864, Listado!A:B, 2, FALSE()), "COMERCIALIZADORA INTERNACIONAL CARIBBEAN EXOTICS S A")</f>
        <v>PIEDRAHITA PEREZ MARIANA</v>
      </c>
      <c r="S8864" s="25">
        <f>+VLOOKUP(E8864, TC!A:D, 2, FALSE())</f>
        <v>4076.32</v>
      </c>
      <c r="T8864" t="str">
        <f t="shared" si="694"/>
        <v>EUR</v>
      </c>
    </row>
    <row r="8865" spans="1:20" ht="18.75" hidden="1" customHeight="1" x14ac:dyDescent="0.25">
      <c r="A8865" t="s">
        <v>3127</v>
      </c>
      <c r="B8865" t="s">
        <v>5</v>
      </c>
      <c r="C8865" t="s">
        <v>1913</v>
      </c>
      <c r="D8865" s="24">
        <v>12250</v>
      </c>
      <c r="E8865" t="s">
        <v>1763</v>
      </c>
      <c r="F8865" t="s">
        <v>1924</v>
      </c>
      <c r="G8865" t="s">
        <v>108</v>
      </c>
      <c r="H8865" t="s">
        <v>3259</v>
      </c>
      <c r="I8865" t="s">
        <v>1874</v>
      </c>
      <c r="J8865" t="s">
        <v>1917</v>
      </c>
      <c r="K8865" t="s">
        <v>30</v>
      </c>
      <c r="L8865" s="24">
        <v>41.12</v>
      </c>
      <c r="M8865" s="25">
        <f>+VLOOKUP(E8865, TC!A:D, 4, FALSE())</f>
        <v>1.1468499995093615</v>
      </c>
      <c r="N8865" s="24">
        <f t="shared" si="690"/>
        <v>47.158471979824945</v>
      </c>
      <c r="O8865" t="str">
        <f t="shared" si="691"/>
        <v>FACTURA</v>
      </c>
      <c r="P8865" t="str">
        <f t="shared" si="692"/>
        <v>2025</v>
      </c>
      <c r="Q8865" t="str">
        <f t="shared" si="693"/>
        <v>06</v>
      </c>
      <c r="R8865" t="str">
        <f>+IFERROR(VLOOKUP(I8865, Listado!A:B, 2, FALSE()), "COMERCIALIZADORA INTERNACIONAL CARIBBEAN EXOTICS S A")</f>
        <v>PIEDRAHITA PEREZ MARIANA</v>
      </c>
      <c r="S8865" s="25">
        <f>+VLOOKUP(E8865, TC!A:D, 2, FALSE())</f>
        <v>4076.32</v>
      </c>
      <c r="T8865" t="str">
        <f t="shared" si="694"/>
        <v>EUR</v>
      </c>
    </row>
    <row r="8866" spans="1:20" ht="18.75" hidden="1" customHeight="1" x14ac:dyDescent="0.25">
      <c r="A8866" t="s">
        <v>3127</v>
      </c>
      <c r="B8866" t="s">
        <v>5</v>
      </c>
      <c r="C8866" t="s">
        <v>1913</v>
      </c>
      <c r="D8866" s="24">
        <v>12250</v>
      </c>
      <c r="E8866" t="s">
        <v>1763</v>
      </c>
      <c r="F8866" t="s">
        <v>1924</v>
      </c>
      <c r="G8866" t="s">
        <v>108</v>
      </c>
      <c r="H8866" t="s">
        <v>3259</v>
      </c>
      <c r="I8866" t="s">
        <v>1874</v>
      </c>
      <c r="J8866" t="s">
        <v>1917</v>
      </c>
      <c r="K8866" t="s">
        <v>30</v>
      </c>
      <c r="L8866" s="24">
        <v>2765.32</v>
      </c>
      <c r="M8866" s="25">
        <f>+VLOOKUP(E8866, TC!A:D, 4, FALSE())</f>
        <v>1.1468499995093615</v>
      </c>
      <c r="N8866" s="24">
        <f t="shared" si="690"/>
        <v>3171.4072406432279</v>
      </c>
      <c r="O8866" t="str">
        <f t="shared" si="691"/>
        <v>FACTURA</v>
      </c>
      <c r="P8866" t="str">
        <f t="shared" si="692"/>
        <v>2025</v>
      </c>
      <c r="Q8866" t="str">
        <f t="shared" si="693"/>
        <v>06</v>
      </c>
      <c r="R8866" t="str">
        <f>+IFERROR(VLOOKUP(I8866, Listado!A:B, 2, FALSE()), "COMERCIALIZADORA INTERNACIONAL CARIBBEAN EXOTICS S A")</f>
        <v>PIEDRAHITA PEREZ MARIANA</v>
      </c>
      <c r="S8866" s="25">
        <f>+VLOOKUP(E8866, TC!A:D, 2, FALSE())</f>
        <v>4076.32</v>
      </c>
      <c r="T8866" t="str">
        <f t="shared" si="694"/>
        <v>EUR</v>
      </c>
    </row>
    <row r="8867" spans="1:20" ht="18.75" hidden="1" customHeight="1" x14ac:dyDescent="0.25">
      <c r="A8867" t="s">
        <v>3127</v>
      </c>
      <c r="B8867" t="s">
        <v>5</v>
      </c>
      <c r="C8867" t="s">
        <v>1913</v>
      </c>
      <c r="D8867" s="24">
        <v>12250</v>
      </c>
      <c r="E8867" t="s">
        <v>1763</v>
      </c>
      <c r="F8867" t="s">
        <v>1924</v>
      </c>
      <c r="G8867" t="s">
        <v>108</v>
      </c>
      <c r="H8867" t="s">
        <v>3259</v>
      </c>
      <c r="I8867" t="s">
        <v>1874</v>
      </c>
      <c r="J8867" t="s">
        <v>1917</v>
      </c>
      <c r="K8867" t="s">
        <v>30</v>
      </c>
      <c r="L8867" s="24">
        <v>71.959999999999994</v>
      </c>
      <c r="M8867" s="25">
        <f>+VLOOKUP(E8867, TC!A:D, 4, FALSE())</f>
        <v>1.1468499995093615</v>
      </c>
      <c r="N8867" s="24">
        <f t="shared" si="690"/>
        <v>82.527325964693645</v>
      </c>
      <c r="O8867" t="str">
        <f t="shared" si="691"/>
        <v>FACTURA</v>
      </c>
      <c r="P8867" t="str">
        <f t="shared" si="692"/>
        <v>2025</v>
      </c>
      <c r="Q8867" t="str">
        <f t="shared" si="693"/>
        <v>06</v>
      </c>
      <c r="R8867" t="str">
        <f>+IFERROR(VLOOKUP(I8867, Listado!A:B, 2, FALSE()), "COMERCIALIZADORA INTERNACIONAL CARIBBEAN EXOTICS S A")</f>
        <v>PIEDRAHITA PEREZ MARIANA</v>
      </c>
      <c r="S8867" s="25">
        <f>+VLOOKUP(E8867, TC!A:D, 2, FALSE())</f>
        <v>4076.32</v>
      </c>
      <c r="T8867" t="str">
        <f t="shared" si="694"/>
        <v>EUR</v>
      </c>
    </row>
    <row r="8868" spans="1:20" ht="18.75" hidden="1" customHeight="1" x14ac:dyDescent="0.25">
      <c r="A8868" t="s">
        <v>3127</v>
      </c>
      <c r="B8868" t="s">
        <v>5</v>
      </c>
      <c r="C8868" t="s">
        <v>1913</v>
      </c>
      <c r="D8868" s="24">
        <v>12250</v>
      </c>
      <c r="E8868" t="s">
        <v>1763</v>
      </c>
      <c r="F8868" t="s">
        <v>1924</v>
      </c>
      <c r="G8868" t="s">
        <v>108</v>
      </c>
      <c r="H8868" t="s">
        <v>3259</v>
      </c>
      <c r="I8868" t="s">
        <v>1874</v>
      </c>
      <c r="J8868" t="s">
        <v>1917</v>
      </c>
      <c r="K8868" t="s">
        <v>1959</v>
      </c>
      <c r="L8868" s="24">
        <v>600</v>
      </c>
      <c r="M8868" s="25">
        <f>+VLOOKUP(E8868, TC!A:D, 4, FALSE())</f>
        <v>1.1468499995093615</v>
      </c>
      <c r="N8868" s="24">
        <f t="shared" si="690"/>
        <v>688.10999970561693</v>
      </c>
      <c r="O8868" t="str">
        <f t="shared" si="691"/>
        <v>FACTURA</v>
      </c>
      <c r="P8868" t="str">
        <f t="shared" si="692"/>
        <v>2025</v>
      </c>
      <c r="Q8868" t="str">
        <f t="shared" si="693"/>
        <v>06</v>
      </c>
      <c r="R8868" t="str">
        <f>+IFERROR(VLOOKUP(I8868, Listado!A:B, 2, FALSE()), "COMERCIALIZADORA INTERNACIONAL CARIBBEAN EXOTICS S A")</f>
        <v>PIEDRAHITA PEREZ MARIANA</v>
      </c>
      <c r="S8868" s="25">
        <f>+VLOOKUP(E8868, TC!A:D, 2, FALSE())</f>
        <v>4076.32</v>
      </c>
      <c r="T8868" t="str">
        <f t="shared" si="694"/>
        <v>EUR</v>
      </c>
    </row>
    <row r="8869" spans="1:20" ht="18.75" hidden="1" customHeight="1" x14ac:dyDescent="0.25">
      <c r="A8869" t="s">
        <v>3127</v>
      </c>
      <c r="B8869" t="s">
        <v>5</v>
      </c>
      <c r="C8869" t="s">
        <v>1913</v>
      </c>
      <c r="D8869" s="24">
        <v>12250</v>
      </c>
      <c r="E8869" t="s">
        <v>1763</v>
      </c>
      <c r="F8869" t="s">
        <v>1924</v>
      </c>
      <c r="G8869" t="s">
        <v>108</v>
      </c>
      <c r="H8869" t="s">
        <v>3259</v>
      </c>
      <c r="I8869" t="s">
        <v>1874</v>
      </c>
      <c r="J8869" t="s">
        <v>1917</v>
      </c>
      <c r="K8869" t="s">
        <v>1960</v>
      </c>
      <c r="L8869" s="24">
        <v>21.6</v>
      </c>
      <c r="M8869" s="25">
        <f>+VLOOKUP(E8869, TC!A:D, 4, FALSE())</f>
        <v>1.1468499995093615</v>
      </c>
      <c r="N8869" s="24">
        <f t="shared" si="690"/>
        <v>24.771959989402209</v>
      </c>
      <c r="O8869" t="str">
        <f t="shared" si="691"/>
        <v>FACTURA</v>
      </c>
      <c r="P8869" t="str">
        <f t="shared" si="692"/>
        <v>2025</v>
      </c>
      <c r="Q8869" t="str">
        <f t="shared" si="693"/>
        <v>06</v>
      </c>
      <c r="R8869" t="str">
        <f>+IFERROR(VLOOKUP(I8869, Listado!A:B, 2, FALSE()), "COMERCIALIZADORA INTERNACIONAL CARIBBEAN EXOTICS S A")</f>
        <v>PIEDRAHITA PEREZ MARIANA</v>
      </c>
      <c r="S8869" s="25">
        <f>+VLOOKUP(E8869, TC!A:D, 2, FALSE())</f>
        <v>4076.32</v>
      </c>
      <c r="T8869" t="str">
        <f t="shared" si="694"/>
        <v>EUR</v>
      </c>
    </row>
    <row r="8870" spans="1:20" ht="18.75" hidden="1" customHeight="1" x14ac:dyDescent="0.25">
      <c r="A8870" t="s">
        <v>3127</v>
      </c>
      <c r="B8870" t="s">
        <v>5</v>
      </c>
      <c r="C8870" t="s">
        <v>1913</v>
      </c>
      <c r="D8870" s="24">
        <v>12251</v>
      </c>
      <c r="E8870" t="s">
        <v>1763</v>
      </c>
      <c r="F8870" t="s">
        <v>1924</v>
      </c>
      <c r="G8870" t="s">
        <v>108</v>
      </c>
      <c r="H8870" t="s">
        <v>3260</v>
      </c>
      <c r="I8870" t="s">
        <v>1874</v>
      </c>
      <c r="J8870" t="s">
        <v>1917</v>
      </c>
      <c r="K8870" t="s">
        <v>30</v>
      </c>
      <c r="L8870" s="24">
        <v>1540.5485000000001</v>
      </c>
      <c r="M8870" s="25">
        <f>+VLOOKUP(E8870, TC!A:D, 4, FALSE())</f>
        <v>1.1468499995093615</v>
      </c>
      <c r="N8870" s="24">
        <f t="shared" si="690"/>
        <v>1766.7780464691477</v>
      </c>
      <c r="O8870" t="str">
        <f t="shared" si="691"/>
        <v>FACTURA</v>
      </c>
      <c r="P8870" t="str">
        <f t="shared" si="692"/>
        <v>2025</v>
      </c>
      <c r="Q8870" t="str">
        <f t="shared" si="693"/>
        <v>06</v>
      </c>
      <c r="R8870" t="str">
        <f>+IFERROR(VLOOKUP(I8870, Listado!A:B, 2, FALSE()), "COMERCIALIZADORA INTERNACIONAL CARIBBEAN EXOTICS S A")</f>
        <v>PIEDRAHITA PEREZ MARIANA</v>
      </c>
      <c r="S8870" s="25">
        <f>+VLOOKUP(E8870, TC!A:D, 2, FALSE())</f>
        <v>4076.32</v>
      </c>
      <c r="T8870" t="str">
        <f t="shared" si="694"/>
        <v>EUR</v>
      </c>
    </row>
    <row r="8871" spans="1:20" ht="18.75" hidden="1" customHeight="1" x14ac:dyDescent="0.25">
      <c r="A8871" t="s">
        <v>3127</v>
      </c>
      <c r="B8871" t="s">
        <v>5</v>
      </c>
      <c r="C8871" t="s">
        <v>1913</v>
      </c>
      <c r="D8871" s="24">
        <v>12251</v>
      </c>
      <c r="E8871" t="s">
        <v>1763</v>
      </c>
      <c r="F8871" t="s">
        <v>1924</v>
      </c>
      <c r="G8871" t="s">
        <v>108</v>
      </c>
      <c r="H8871" t="s">
        <v>3260</v>
      </c>
      <c r="I8871" t="s">
        <v>1874</v>
      </c>
      <c r="J8871" t="s">
        <v>1917</v>
      </c>
      <c r="K8871" t="s">
        <v>30</v>
      </c>
      <c r="L8871" s="24">
        <v>705.88599999999997</v>
      </c>
      <c r="M8871" s="25">
        <f>+VLOOKUP(E8871, TC!A:D, 4, FALSE())</f>
        <v>1.1468499995093615</v>
      </c>
      <c r="N8871" s="24">
        <f t="shared" si="690"/>
        <v>809.54535875366514</v>
      </c>
      <c r="O8871" t="str">
        <f t="shared" si="691"/>
        <v>FACTURA</v>
      </c>
      <c r="P8871" t="str">
        <f t="shared" si="692"/>
        <v>2025</v>
      </c>
      <c r="Q8871" t="str">
        <f t="shared" si="693"/>
        <v>06</v>
      </c>
      <c r="R8871" t="str">
        <f>+IFERROR(VLOOKUP(I8871, Listado!A:B, 2, FALSE()), "COMERCIALIZADORA INTERNACIONAL CARIBBEAN EXOTICS S A")</f>
        <v>PIEDRAHITA PEREZ MARIANA</v>
      </c>
      <c r="S8871" s="25">
        <f>+VLOOKUP(E8871, TC!A:D, 2, FALSE())</f>
        <v>4076.32</v>
      </c>
      <c r="T8871" t="str">
        <f t="shared" si="694"/>
        <v>EUR</v>
      </c>
    </row>
    <row r="8872" spans="1:20" ht="18.75" hidden="1" customHeight="1" x14ac:dyDescent="0.25">
      <c r="A8872" t="s">
        <v>3127</v>
      </c>
      <c r="B8872" t="s">
        <v>5</v>
      </c>
      <c r="C8872" t="s">
        <v>1913</v>
      </c>
      <c r="D8872" s="24">
        <v>12251</v>
      </c>
      <c r="E8872" t="s">
        <v>1763</v>
      </c>
      <c r="F8872" t="s">
        <v>1924</v>
      </c>
      <c r="G8872" t="s">
        <v>108</v>
      </c>
      <c r="H8872" t="s">
        <v>3260</v>
      </c>
      <c r="I8872" t="s">
        <v>1874</v>
      </c>
      <c r="J8872" t="s">
        <v>1917</v>
      </c>
      <c r="K8872" t="s">
        <v>30</v>
      </c>
      <c r="L8872" s="24">
        <v>176.47149999999999</v>
      </c>
      <c r="M8872" s="25">
        <f>+VLOOKUP(E8872, TC!A:D, 4, FALSE())</f>
        <v>1.1468499995093615</v>
      </c>
      <c r="N8872" s="24">
        <f t="shared" si="690"/>
        <v>202.38633968841629</v>
      </c>
      <c r="O8872" t="str">
        <f t="shared" si="691"/>
        <v>FACTURA</v>
      </c>
      <c r="P8872" t="str">
        <f t="shared" si="692"/>
        <v>2025</v>
      </c>
      <c r="Q8872" t="str">
        <f t="shared" si="693"/>
        <v>06</v>
      </c>
      <c r="R8872" t="str">
        <f>+IFERROR(VLOOKUP(I8872, Listado!A:B, 2, FALSE()), "COMERCIALIZADORA INTERNACIONAL CARIBBEAN EXOTICS S A")</f>
        <v>PIEDRAHITA PEREZ MARIANA</v>
      </c>
      <c r="S8872" s="25">
        <f>+VLOOKUP(E8872, TC!A:D, 2, FALSE())</f>
        <v>4076.32</v>
      </c>
      <c r="T8872" t="str">
        <f t="shared" si="694"/>
        <v>EUR</v>
      </c>
    </row>
    <row r="8873" spans="1:20" ht="18.75" hidden="1" customHeight="1" x14ac:dyDescent="0.25">
      <c r="A8873" t="s">
        <v>3127</v>
      </c>
      <c r="B8873" t="s">
        <v>5</v>
      </c>
      <c r="C8873" t="s">
        <v>1913</v>
      </c>
      <c r="D8873" s="24">
        <v>12251</v>
      </c>
      <c r="E8873" t="s">
        <v>1763</v>
      </c>
      <c r="F8873" t="s">
        <v>1924</v>
      </c>
      <c r="G8873" t="s">
        <v>108</v>
      </c>
      <c r="H8873" t="s">
        <v>3260</v>
      </c>
      <c r="I8873" t="s">
        <v>1874</v>
      </c>
      <c r="J8873" t="s">
        <v>1917</v>
      </c>
      <c r="K8873" t="s">
        <v>30</v>
      </c>
      <c r="L8873" s="24">
        <v>228.93600000000001</v>
      </c>
      <c r="M8873" s="25">
        <f>+VLOOKUP(E8873, TC!A:D, 4, FALSE())</f>
        <v>1.1468499995093615</v>
      </c>
      <c r="N8873" s="24">
        <f t="shared" si="690"/>
        <v>262.55525148767521</v>
      </c>
      <c r="O8873" t="str">
        <f t="shared" si="691"/>
        <v>FACTURA</v>
      </c>
      <c r="P8873" t="str">
        <f t="shared" si="692"/>
        <v>2025</v>
      </c>
      <c r="Q8873" t="str">
        <f t="shared" si="693"/>
        <v>06</v>
      </c>
      <c r="R8873" t="str">
        <f>+IFERROR(VLOOKUP(I8873, Listado!A:B, 2, FALSE()), "COMERCIALIZADORA INTERNACIONAL CARIBBEAN EXOTICS S A")</f>
        <v>PIEDRAHITA PEREZ MARIANA</v>
      </c>
      <c r="S8873" s="25">
        <f>+VLOOKUP(E8873, TC!A:D, 2, FALSE())</f>
        <v>4076.32</v>
      </c>
      <c r="T8873" t="str">
        <f t="shared" si="694"/>
        <v>EUR</v>
      </c>
    </row>
    <row r="8874" spans="1:20" ht="18.75" hidden="1" customHeight="1" x14ac:dyDescent="0.25">
      <c r="A8874" t="s">
        <v>3127</v>
      </c>
      <c r="B8874" t="s">
        <v>5</v>
      </c>
      <c r="C8874" t="s">
        <v>1913</v>
      </c>
      <c r="D8874" s="24">
        <v>12251</v>
      </c>
      <c r="E8874" t="s">
        <v>1763</v>
      </c>
      <c r="F8874" t="s">
        <v>1924</v>
      </c>
      <c r="G8874" t="s">
        <v>108</v>
      </c>
      <c r="H8874" t="s">
        <v>3260</v>
      </c>
      <c r="I8874" t="s">
        <v>1874</v>
      </c>
      <c r="J8874" t="s">
        <v>1917</v>
      </c>
      <c r="K8874" t="s">
        <v>30</v>
      </c>
      <c r="L8874" s="24">
        <v>558.03150000000005</v>
      </c>
      <c r="M8874" s="25">
        <f>+VLOOKUP(E8874, TC!A:D, 4, FALSE())</f>
        <v>1.1468499995093615</v>
      </c>
      <c r="N8874" s="24">
        <f t="shared" si="690"/>
        <v>639.97842550120833</v>
      </c>
      <c r="O8874" t="str">
        <f t="shared" si="691"/>
        <v>FACTURA</v>
      </c>
      <c r="P8874" t="str">
        <f t="shared" si="692"/>
        <v>2025</v>
      </c>
      <c r="Q8874" t="str">
        <f t="shared" si="693"/>
        <v>06</v>
      </c>
      <c r="R8874" t="str">
        <f>+IFERROR(VLOOKUP(I8874, Listado!A:B, 2, FALSE()), "COMERCIALIZADORA INTERNACIONAL CARIBBEAN EXOTICS S A")</f>
        <v>PIEDRAHITA PEREZ MARIANA</v>
      </c>
      <c r="S8874" s="25">
        <f>+VLOOKUP(E8874, TC!A:D, 2, FALSE())</f>
        <v>4076.32</v>
      </c>
      <c r="T8874" t="str">
        <f t="shared" si="694"/>
        <v>EUR</v>
      </c>
    </row>
    <row r="8875" spans="1:20" ht="18.75" hidden="1" customHeight="1" x14ac:dyDescent="0.25">
      <c r="A8875" t="s">
        <v>3127</v>
      </c>
      <c r="B8875" t="s">
        <v>5</v>
      </c>
      <c r="C8875" t="s">
        <v>1913</v>
      </c>
      <c r="D8875" s="24">
        <v>12251</v>
      </c>
      <c r="E8875" t="s">
        <v>1763</v>
      </c>
      <c r="F8875" t="s">
        <v>1924</v>
      </c>
      <c r="G8875" t="s">
        <v>108</v>
      </c>
      <c r="H8875" t="s">
        <v>3260</v>
      </c>
      <c r="I8875" t="s">
        <v>1874</v>
      </c>
      <c r="J8875" t="s">
        <v>1917</v>
      </c>
      <c r="K8875" t="s">
        <v>30</v>
      </c>
      <c r="L8875" s="24">
        <v>524.64499999999998</v>
      </c>
      <c r="M8875" s="25">
        <f>+VLOOKUP(E8875, TC!A:D, 4, FALSE())</f>
        <v>1.1468499995093615</v>
      </c>
      <c r="N8875" s="24">
        <f t="shared" si="690"/>
        <v>601.68911799258899</v>
      </c>
      <c r="O8875" t="str">
        <f t="shared" si="691"/>
        <v>FACTURA</v>
      </c>
      <c r="P8875" t="str">
        <f t="shared" si="692"/>
        <v>2025</v>
      </c>
      <c r="Q8875" t="str">
        <f t="shared" si="693"/>
        <v>06</v>
      </c>
      <c r="R8875" t="str">
        <f>+IFERROR(VLOOKUP(I8875, Listado!A:B, 2, FALSE()), "COMERCIALIZADORA INTERNACIONAL CARIBBEAN EXOTICS S A")</f>
        <v>PIEDRAHITA PEREZ MARIANA</v>
      </c>
      <c r="S8875" s="25">
        <f>+VLOOKUP(E8875, TC!A:D, 2, FALSE())</f>
        <v>4076.32</v>
      </c>
      <c r="T8875" t="str">
        <f t="shared" si="694"/>
        <v>EUR</v>
      </c>
    </row>
    <row r="8876" spans="1:20" ht="18.75" hidden="1" customHeight="1" x14ac:dyDescent="0.25">
      <c r="A8876" t="s">
        <v>3127</v>
      </c>
      <c r="B8876" t="s">
        <v>5</v>
      </c>
      <c r="C8876" t="s">
        <v>1913</v>
      </c>
      <c r="D8876" s="24">
        <v>12251</v>
      </c>
      <c r="E8876" t="s">
        <v>1763</v>
      </c>
      <c r="F8876" t="s">
        <v>1924</v>
      </c>
      <c r="G8876" t="s">
        <v>108</v>
      </c>
      <c r="H8876" t="s">
        <v>3260</v>
      </c>
      <c r="I8876" t="s">
        <v>1874</v>
      </c>
      <c r="J8876" t="s">
        <v>1917</v>
      </c>
      <c r="K8876" t="s">
        <v>30</v>
      </c>
      <c r="L8876" s="24">
        <v>186.01050000000001</v>
      </c>
      <c r="M8876" s="25">
        <f>+VLOOKUP(E8876, TC!A:D, 4, FALSE())</f>
        <v>1.1468499995093615</v>
      </c>
      <c r="N8876" s="24">
        <f t="shared" si="690"/>
        <v>213.3261418337361</v>
      </c>
      <c r="O8876" t="str">
        <f t="shared" si="691"/>
        <v>FACTURA</v>
      </c>
      <c r="P8876" t="str">
        <f t="shared" si="692"/>
        <v>2025</v>
      </c>
      <c r="Q8876" t="str">
        <f t="shared" si="693"/>
        <v>06</v>
      </c>
      <c r="R8876" t="str">
        <f>+IFERROR(VLOOKUP(I8876, Listado!A:B, 2, FALSE()), "COMERCIALIZADORA INTERNACIONAL CARIBBEAN EXOTICS S A")</f>
        <v>PIEDRAHITA PEREZ MARIANA</v>
      </c>
      <c r="S8876" s="25">
        <f>+VLOOKUP(E8876, TC!A:D, 2, FALSE())</f>
        <v>4076.32</v>
      </c>
      <c r="T8876" t="str">
        <f t="shared" si="694"/>
        <v>EUR</v>
      </c>
    </row>
    <row r="8877" spans="1:20" ht="18.75" hidden="1" customHeight="1" x14ac:dyDescent="0.25">
      <c r="A8877" t="s">
        <v>3127</v>
      </c>
      <c r="B8877" t="s">
        <v>5</v>
      </c>
      <c r="C8877" t="s">
        <v>1913</v>
      </c>
      <c r="D8877" s="24">
        <v>12251</v>
      </c>
      <c r="E8877" t="s">
        <v>1763</v>
      </c>
      <c r="F8877" t="s">
        <v>1924</v>
      </c>
      <c r="G8877" t="s">
        <v>108</v>
      </c>
      <c r="H8877" t="s">
        <v>3260</v>
      </c>
      <c r="I8877" t="s">
        <v>1874</v>
      </c>
      <c r="J8877" t="s">
        <v>1917</v>
      </c>
      <c r="K8877" t="s">
        <v>30</v>
      </c>
      <c r="L8877" s="24">
        <v>85.850999999999999</v>
      </c>
      <c r="M8877" s="25">
        <f>+VLOOKUP(E8877, TC!A:D, 4, FALSE())</f>
        <v>1.1468499995093615</v>
      </c>
      <c r="N8877" s="24">
        <f t="shared" si="690"/>
        <v>98.458219307878196</v>
      </c>
      <c r="O8877" t="str">
        <f t="shared" si="691"/>
        <v>FACTURA</v>
      </c>
      <c r="P8877" t="str">
        <f t="shared" si="692"/>
        <v>2025</v>
      </c>
      <c r="Q8877" t="str">
        <f t="shared" si="693"/>
        <v>06</v>
      </c>
      <c r="R8877" t="str">
        <f>+IFERROR(VLOOKUP(I8877, Listado!A:B, 2, FALSE()), "COMERCIALIZADORA INTERNACIONAL CARIBBEAN EXOTICS S A")</f>
        <v>PIEDRAHITA PEREZ MARIANA</v>
      </c>
      <c r="S8877" s="25">
        <f>+VLOOKUP(E8877, TC!A:D, 2, FALSE())</f>
        <v>4076.32</v>
      </c>
      <c r="T8877" t="str">
        <f t="shared" si="694"/>
        <v>EUR</v>
      </c>
    </row>
    <row r="8878" spans="1:20" ht="18.75" hidden="1" customHeight="1" x14ac:dyDescent="0.25">
      <c r="A8878" t="s">
        <v>3127</v>
      </c>
      <c r="B8878" t="s">
        <v>5</v>
      </c>
      <c r="C8878" t="s">
        <v>1913</v>
      </c>
      <c r="D8878" s="24">
        <v>12251</v>
      </c>
      <c r="E8878" t="s">
        <v>1763</v>
      </c>
      <c r="F8878" t="s">
        <v>1924</v>
      </c>
      <c r="G8878" t="s">
        <v>108</v>
      </c>
      <c r="H8878" t="s">
        <v>3260</v>
      </c>
      <c r="I8878" t="s">
        <v>1874</v>
      </c>
      <c r="J8878" t="s">
        <v>1917</v>
      </c>
      <c r="K8878" t="s">
        <v>1959</v>
      </c>
      <c r="L8878" s="24">
        <v>1005</v>
      </c>
      <c r="M8878" s="25">
        <f>+VLOOKUP(E8878, TC!A:D, 4, FALSE())</f>
        <v>1.1468499995093615</v>
      </c>
      <c r="N8878" s="24">
        <f t="shared" si="690"/>
        <v>1152.5842495069082</v>
      </c>
      <c r="O8878" t="str">
        <f t="shared" si="691"/>
        <v>FACTURA</v>
      </c>
      <c r="P8878" t="str">
        <f t="shared" si="692"/>
        <v>2025</v>
      </c>
      <c r="Q8878" t="str">
        <f t="shared" si="693"/>
        <v>06</v>
      </c>
      <c r="R8878" t="str">
        <f>+IFERROR(VLOOKUP(I8878, Listado!A:B, 2, FALSE()), "COMERCIALIZADORA INTERNACIONAL CARIBBEAN EXOTICS S A")</f>
        <v>PIEDRAHITA PEREZ MARIANA</v>
      </c>
      <c r="S8878" s="25">
        <f>+VLOOKUP(E8878, TC!A:D, 2, FALSE())</f>
        <v>4076.32</v>
      </c>
      <c r="T8878" t="str">
        <f t="shared" si="694"/>
        <v>EUR</v>
      </c>
    </row>
    <row r="8879" spans="1:20" ht="18.75" hidden="1" customHeight="1" x14ac:dyDescent="0.25">
      <c r="A8879" t="s">
        <v>3127</v>
      </c>
      <c r="B8879" t="s">
        <v>5</v>
      </c>
      <c r="C8879" t="s">
        <v>1913</v>
      </c>
      <c r="D8879" s="24">
        <v>12251</v>
      </c>
      <c r="E8879" t="s">
        <v>1763</v>
      </c>
      <c r="F8879" t="s">
        <v>1924</v>
      </c>
      <c r="G8879" t="s">
        <v>108</v>
      </c>
      <c r="H8879" t="s">
        <v>3260</v>
      </c>
      <c r="I8879" t="s">
        <v>1874</v>
      </c>
      <c r="J8879" t="s">
        <v>1917</v>
      </c>
      <c r="K8879" t="s">
        <v>1960</v>
      </c>
      <c r="L8879" s="24">
        <v>28.62</v>
      </c>
      <c r="M8879" s="25">
        <f>+VLOOKUP(E8879, TC!A:D, 4, FALSE())</f>
        <v>1.1468499995093615</v>
      </c>
      <c r="N8879" s="24">
        <f t="shared" si="690"/>
        <v>32.822846985957931</v>
      </c>
      <c r="O8879" t="str">
        <f t="shared" si="691"/>
        <v>FACTURA</v>
      </c>
      <c r="P8879" t="str">
        <f t="shared" si="692"/>
        <v>2025</v>
      </c>
      <c r="Q8879" t="str">
        <f t="shared" si="693"/>
        <v>06</v>
      </c>
      <c r="R8879" t="str">
        <f>+IFERROR(VLOOKUP(I8879, Listado!A:B, 2, FALSE()), "COMERCIALIZADORA INTERNACIONAL CARIBBEAN EXOTICS S A")</f>
        <v>PIEDRAHITA PEREZ MARIANA</v>
      </c>
      <c r="S8879" s="25">
        <f>+VLOOKUP(E8879, TC!A:D, 2, FALSE())</f>
        <v>4076.32</v>
      </c>
      <c r="T8879" t="str">
        <f t="shared" si="694"/>
        <v>EUR</v>
      </c>
    </row>
    <row r="8880" spans="1:20" ht="18.75" hidden="1" customHeight="1" x14ac:dyDescent="0.25">
      <c r="A8880" t="s">
        <v>3127</v>
      </c>
      <c r="B8880" t="s">
        <v>5</v>
      </c>
      <c r="C8880" t="s">
        <v>1913</v>
      </c>
      <c r="D8880" s="24">
        <v>12252</v>
      </c>
      <c r="E8880" t="s">
        <v>1763</v>
      </c>
      <c r="F8880" t="s">
        <v>99</v>
      </c>
      <c r="G8880" t="s">
        <v>113</v>
      </c>
      <c r="I8880" t="s">
        <v>2162</v>
      </c>
      <c r="J8880" t="s">
        <v>1915</v>
      </c>
      <c r="K8880" t="s">
        <v>2021</v>
      </c>
      <c r="L8880" s="24">
        <v>412960</v>
      </c>
      <c r="M8880" s="25">
        <f>+VLOOKUP(E8880, TC!A:D, 4, FALSE())</f>
        <v>1.1468499995093615</v>
      </c>
      <c r="N8880" s="24">
        <f t="shared" si="690"/>
        <v>412960</v>
      </c>
      <c r="O8880" t="str">
        <f t="shared" si="691"/>
        <v>FACTURA</v>
      </c>
      <c r="P8880" t="str">
        <f t="shared" si="692"/>
        <v>2025</v>
      </c>
      <c r="Q8880" t="str">
        <f t="shared" si="693"/>
        <v>06</v>
      </c>
      <c r="R8880" t="str">
        <f>+IFERROR(VLOOKUP(I8880, Listado!A:B, 2, FALSE()), "COMERCIALIZADORA INTERNACIONAL CARIBBEAN EXOTICS S A")</f>
        <v>COMERCIALIZADORA INTERNACIONAL CARIBBEAN EXOTICS S A</v>
      </c>
      <c r="S8880" s="25">
        <f>+VLOOKUP(E8880, TC!A:D, 2, FALSE())</f>
        <v>4076.32</v>
      </c>
      <c r="T8880" t="str">
        <f t="shared" si="694"/>
        <v>COP</v>
      </c>
    </row>
    <row r="8881" spans="1:20" ht="18.75" hidden="1" customHeight="1" x14ac:dyDescent="0.25">
      <c r="A8881" t="s">
        <v>3127</v>
      </c>
      <c r="B8881" t="s">
        <v>5</v>
      </c>
      <c r="C8881" t="s">
        <v>1913</v>
      </c>
      <c r="D8881" s="24">
        <v>12253</v>
      </c>
      <c r="E8881" t="s">
        <v>1764</v>
      </c>
      <c r="F8881" t="s">
        <v>99</v>
      </c>
      <c r="G8881" t="s">
        <v>1914</v>
      </c>
      <c r="I8881" t="s">
        <v>1841</v>
      </c>
      <c r="J8881" t="s">
        <v>1915</v>
      </c>
      <c r="K8881" t="s">
        <v>2021</v>
      </c>
      <c r="L8881" s="24">
        <v>78400</v>
      </c>
      <c r="M8881" s="25">
        <f>+VLOOKUP(E8881, TC!A:D, 4, FALSE())</f>
        <v>1.1515</v>
      </c>
      <c r="N8881" s="24">
        <f t="shared" si="690"/>
        <v>78400</v>
      </c>
      <c r="O8881" t="str">
        <f t="shared" si="691"/>
        <v>FACTURA</v>
      </c>
      <c r="P8881" t="str">
        <f t="shared" si="692"/>
        <v>2025</v>
      </c>
      <c r="Q8881" t="str">
        <f t="shared" si="693"/>
        <v>06</v>
      </c>
      <c r="R8881" t="str">
        <f>+IFERROR(VLOOKUP(I8881, Listado!A:B, 2, FALSE()), "COMERCIALIZADORA INTERNACIONAL CARIBBEAN EXOTICS S A")</f>
        <v>LONDOÑO ECHEVERRI ALEJANDRA</v>
      </c>
      <c r="S8881" s="25">
        <f>+VLOOKUP(E8881, TC!A:D, 2, FALSE())</f>
        <v>4076.32</v>
      </c>
      <c r="T8881" t="str">
        <f t="shared" si="694"/>
        <v>COP</v>
      </c>
    </row>
    <row r="8882" spans="1:20" ht="18.75" hidden="1" customHeight="1" x14ac:dyDescent="0.25">
      <c r="A8882" t="s">
        <v>3127</v>
      </c>
      <c r="B8882" t="s">
        <v>5</v>
      </c>
      <c r="C8882" t="s">
        <v>1913</v>
      </c>
      <c r="D8882" s="24">
        <v>12253</v>
      </c>
      <c r="E8882" t="s">
        <v>1764</v>
      </c>
      <c r="F8882" t="s">
        <v>99</v>
      </c>
      <c r="G8882" t="s">
        <v>1914</v>
      </c>
      <c r="I8882" t="s">
        <v>1841</v>
      </c>
      <c r="J8882" t="s">
        <v>1915</v>
      </c>
      <c r="K8882" t="s">
        <v>2021</v>
      </c>
      <c r="L8882" s="24">
        <v>110000</v>
      </c>
      <c r="M8882" s="25">
        <f>+VLOOKUP(E8882, TC!A:D, 4, FALSE())</f>
        <v>1.1515</v>
      </c>
      <c r="N8882" s="24">
        <f t="shared" si="690"/>
        <v>110000</v>
      </c>
      <c r="O8882" t="str">
        <f t="shared" si="691"/>
        <v>FACTURA</v>
      </c>
      <c r="P8882" t="str">
        <f t="shared" si="692"/>
        <v>2025</v>
      </c>
      <c r="Q8882" t="str">
        <f t="shared" si="693"/>
        <v>06</v>
      </c>
      <c r="R8882" t="str">
        <f>+IFERROR(VLOOKUP(I8882, Listado!A:B, 2, FALSE()), "COMERCIALIZADORA INTERNACIONAL CARIBBEAN EXOTICS S A")</f>
        <v>LONDOÑO ECHEVERRI ALEJANDRA</v>
      </c>
      <c r="S8882" s="25">
        <f>+VLOOKUP(E8882, TC!A:D, 2, FALSE())</f>
        <v>4076.32</v>
      </c>
      <c r="T8882" t="str">
        <f t="shared" si="694"/>
        <v>COP</v>
      </c>
    </row>
    <row r="8883" spans="1:20" ht="18.75" hidden="1" customHeight="1" x14ac:dyDescent="0.25">
      <c r="A8883" t="s">
        <v>3127</v>
      </c>
      <c r="B8883" t="s">
        <v>5</v>
      </c>
      <c r="C8883" t="s">
        <v>1913</v>
      </c>
      <c r="D8883" s="24">
        <v>12253</v>
      </c>
      <c r="E8883" t="s">
        <v>1764</v>
      </c>
      <c r="F8883" t="s">
        <v>99</v>
      </c>
      <c r="G8883" t="s">
        <v>1914</v>
      </c>
      <c r="I8883" t="s">
        <v>1841</v>
      </c>
      <c r="J8883" t="s">
        <v>1915</v>
      </c>
      <c r="K8883" t="s">
        <v>2021</v>
      </c>
      <c r="L8883" s="24">
        <v>27600</v>
      </c>
      <c r="M8883" s="25">
        <f>+VLOOKUP(E8883, TC!A:D, 4, FALSE())</f>
        <v>1.1515</v>
      </c>
      <c r="N8883" s="24">
        <f t="shared" si="690"/>
        <v>27600</v>
      </c>
      <c r="O8883" t="str">
        <f t="shared" si="691"/>
        <v>FACTURA</v>
      </c>
      <c r="P8883" t="str">
        <f t="shared" si="692"/>
        <v>2025</v>
      </c>
      <c r="Q8883" t="str">
        <f t="shared" si="693"/>
        <v>06</v>
      </c>
      <c r="R8883" t="str">
        <f>+IFERROR(VLOOKUP(I8883, Listado!A:B, 2, FALSE()), "COMERCIALIZADORA INTERNACIONAL CARIBBEAN EXOTICS S A")</f>
        <v>LONDOÑO ECHEVERRI ALEJANDRA</v>
      </c>
      <c r="S8883" s="25">
        <f>+VLOOKUP(E8883, TC!A:D, 2, FALSE())</f>
        <v>4076.32</v>
      </c>
      <c r="T8883" t="str">
        <f t="shared" si="694"/>
        <v>COP</v>
      </c>
    </row>
    <row r="8884" spans="1:20" ht="18.75" hidden="1" customHeight="1" x14ac:dyDescent="0.25">
      <c r="A8884" t="s">
        <v>3127</v>
      </c>
      <c r="B8884" t="s">
        <v>5</v>
      </c>
      <c r="C8884" t="s">
        <v>1913</v>
      </c>
      <c r="D8884" s="24">
        <v>12253</v>
      </c>
      <c r="E8884" t="s">
        <v>1764</v>
      </c>
      <c r="F8884" t="s">
        <v>99</v>
      </c>
      <c r="G8884" t="s">
        <v>1914</v>
      </c>
      <c r="I8884" t="s">
        <v>1841</v>
      </c>
      <c r="J8884" t="s">
        <v>1915</v>
      </c>
      <c r="K8884" t="s">
        <v>2021</v>
      </c>
      <c r="L8884" s="24">
        <v>22200</v>
      </c>
      <c r="M8884" s="25">
        <f>+VLOOKUP(E8884, TC!A:D, 4, FALSE())</f>
        <v>1.1515</v>
      </c>
      <c r="N8884" s="24">
        <f t="shared" si="690"/>
        <v>22200</v>
      </c>
      <c r="O8884" t="str">
        <f t="shared" si="691"/>
        <v>FACTURA</v>
      </c>
      <c r="P8884" t="str">
        <f t="shared" si="692"/>
        <v>2025</v>
      </c>
      <c r="Q8884" t="str">
        <f t="shared" si="693"/>
        <v>06</v>
      </c>
      <c r="R8884" t="str">
        <f>+IFERROR(VLOOKUP(I8884, Listado!A:B, 2, FALSE()), "COMERCIALIZADORA INTERNACIONAL CARIBBEAN EXOTICS S A")</f>
        <v>LONDOÑO ECHEVERRI ALEJANDRA</v>
      </c>
      <c r="S8884" s="25">
        <f>+VLOOKUP(E8884, TC!A:D, 2, FALSE())</f>
        <v>4076.32</v>
      </c>
      <c r="T8884" t="str">
        <f t="shared" si="694"/>
        <v>COP</v>
      </c>
    </row>
    <row r="8885" spans="1:20" ht="18.75" hidden="1" customHeight="1" x14ac:dyDescent="0.25">
      <c r="A8885" t="s">
        <v>3127</v>
      </c>
      <c r="B8885" t="s">
        <v>5</v>
      </c>
      <c r="C8885" t="s">
        <v>1913</v>
      </c>
      <c r="D8885" s="24">
        <v>12253</v>
      </c>
      <c r="E8885" t="s">
        <v>1764</v>
      </c>
      <c r="F8885" t="s">
        <v>99</v>
      </c>
      <c r="G8885" t="s">
        <v>1914</v>
      </c>
      <c r="I8885" t="s">
        <v>1841</v>
      </c>
      <c r="J8885" t="s">
        <v>1915</v>
      </c>
      <c r="K8885" t="s">
        <v>2021</v>
      </c>
      <c r="L8885" s="24">
        <v>11600</v>
      </c>
      <c r="M8885" s="25">
        <f>+VLOOKUP(E8885, TC!A:D, 4, FALSE())</f>
        <v>1.1515</v>
      </c>
      <c r="N8885" s="24">
        <f t="shared" si="690"/>
        <v>11600</v>
      </c>
      <c r="O8885" t="str">
        <f t="shared" si="691"/>
        <v>FACTURA</v>
      </c>
      <c r="P8885" t="str">
        <f t="shared" si="692"/>
        <v>2025</v>
      </c>
      <c r="Q8885" t="str">
        <f t="shared" si="693"/>
        <v>06</v>
      </c>
      <c r="R8885" t="str">
        <f>+IFERROR(VLOOKUP(I8885, Listado!A:B, 2, FALSE()), "COMERCIALIZADORA INTERNACIONAL CARIBBEAN EXOTICS S A")</f>
        <v>LONDOÑO ECHEVERRI ALEJANDRA</v>
      </c>
      <c r="S8885" s="25">
        <f>+VLOOKUP(E8885, TC!A:D, 2, FALSE())</f>
        <v>4076.32</v>
      </c>
      <c r="T8885" t="str">
        <f t="shared" si="694"/>
        <v>COP</v>
      </c>
    </row>
    <row r="8886" spans="1:20" ht="18.75" hidden="1" customHeight="1" x14ac:dyDescent="0.25">
      <c r="A8886" t="s">
        <v>3127</v>
      </c>
      <c r="B8886" t="s">
        <v>5</v>
      </c>
      <c r="C8886" t="s">
        <v>1913</v>
      </c>
      <c r="D8886" s="24">
        <v>12253</v>
      </c>
      <c r="E8886" t="s">
        <v>1764</v>
      </c>
      <c r="F8886" t="s">
        <v>99</v>
      </c>
      <c r="G8886" t="s">
        <v>1914</v>
      </c>
      <c r="I8886" t="s">
        <v>1841</v>
      </c>
      <c r="J8886" t="s">
        <v>1915</v>
      </c>
      <c r="K8886" t="s">
        <v>2021</v>
      </c>
      <c r="L8886" s="24">
        <v>2200</v>
      </c>
      <c r="M8886" s="25">
        <f>+VLOOKUP(E8886, TC!A:D, 4, FALSE())</f>
        <v>1.1515</v>
      </c>
      <c r="N8886" s="24">
        <f t="shared" si="690"/>
        <v>2200</v>
      </c>
      <c r="O8886" t="str">
        <f t="shared" si="691"/>
        <v>FACTURA</v>
      </c>
      <c r="P8886" t="str">
        <f t="shared" si="692"/>
        <v>2025</v>
      </c>
      <c r="Q8886" t="str">
        <f t="shared" si="693"/>
        <v>06</v>
      </c>
      <c r="R8886" t="str">
        <f>+IFERROR(VLOOKUP(I8886, Listado!A:B, 2, FALSE()), "COMERCIALIZADORA INTERNACIONAL CARIBBEAN EXOTICS S A")</f>
        <v>LONDOÑO ECHEVERRI ALEJANDRA</v>
      </c>
      <c r="S8886" s="25">
        <f>+VLOOKUP(E8886, TC!A:D, 2, FALSE())</f>
        <v>4076.32</v>
      </c>
      <c r="T8886" t="str">
        <f t="shared" si="694"/>
        <v>COP</v>
      </c>
    </row>
    <row r="8887" spans="1:20" ht="18.75" hidden="1" customHeight="1" x14ac:dyDescent="0.25">
      <c r="A8887" t="s">
        <v>3127</v>
      </c>
      <c r="B8887" t="s">
        <v>5</v>
      </c>
      <c r="C8887" t="s">
        <v>1913</v>
      </c>
      <c r="D8887" s="24">
        <v>12254</v>
      </c>
      <c r="E8887" t="s">
        <v>1764</v>
      </c>
      <c r="F8887" t="s">
        <v>99</v>
      </c>
      <c r="G8887" t="s">
        <v>1914</v>
      </c>
      <c r="I8887" t="s">
        <v>1841</v>
      </c>
      <c r="J8887" t="s">
        <v>1915</v>
      </c>
      <c r="K8887" t="s">
        <v>2021</v>
      </c>
      <c r="L8887" s="24">
        <v>189750</v>
      </c>
      <c r="M8887" s="25">
        <f>+VLOOKUP(E8887, TC!A:D, 4, FALSE())</f>
        <v>1.1515</v>
      </c>
      <c r="N8887" s="24">
        <f t="shared" si="690"/>
        <v>189750</v>
      </c>
      <c r="O8887" t="str">
        <f t="shared" si="691"/>
        <v>FACTURA</v>
      </c>
      <c r="P8887" t="str">
        <f t="shared" si="692"/>
        <v>2025</v>
      </c>
      <c r="Q8887" t="str">
        <f t="shared" si="693"/>
        <v>06</v>
      </c>
      <c r="R8887" t="str">
        <f>+IFERROR(VLOOKUP(I8887, Listado!A:B, 2, FALSE()), "COMERCIALIZADORA INTERNACIONAL CARIBBEAN EXOTICS S A")</f>
        <v>LONDOÑO ECHEVERRI ALEJANDRA</v>
      </c>
      <c r="S8887" s="25">
        <f>+VLOOKUP(E8887, TC!A:D, 2, FALSE())</f>
        <v>4076.32</v>
      </c>
      <c r="T8887" t="str">
        <f t="shared" si="694"/>
        <v>COP</v>
      </c>
    </row>
    <row r="8888" spans="1:20" ht="18.75" hidden="1" customHeight="1" x14ac:dyDescent="0.25">
      <c r="A8888" t="s">
        <v>3127</v>
      </c>
      <c r="B8888" t="s">
        <v>5</v>
      </c>
      <c r="C8888" t="s">
        <v>1913</v>
      </c>
      <c r="D8888" s="24">
        <v>12254</v>
      </c>
      <c r="E8888" t="s">
        <v>1764</v>
      </c>
      <c r="F8888" t="s">
        <v>99</v>
      </c>
      <c r="G8888" t="s">
        <v>1914</v>
      </c>
      <c r="I8888" t="s">
        <v>1841</v>
      </c>
      <c r="J8888" t="s">
        <v>1915</v>
      </c>
      <c r="K8888" t="s">
        <v>2021</v>
      </c>
      <c r="L8888" s="24">
        <v>119140</v>
      </c>
      <c r="M8888" s="25">
        <f>+VLOOKUP(E8888, TC!A:D, 4, FALSE())</f>
        <v>1.1515</v>
      </c>
      <c r="N8888" s="24">
        <f t="shared" si="690"/>
        <v>119140</v>
      </c>
      <c r="O8888" t="str">
        <f t="shared" si="691"/>
        <v>FACTURA</v>
      </c>
      <c r="P8888" t="str">
        <f t="shared" si="692"/>
        <v>2025</v>
      </c>
      <c r="Q8888" t="str">
        <f t="shared" si="693"/>
        <v>06</v>
      </c>
      <c r="R8888" t="str">
        <f>+IFERROR(VLOOKUP(I8888, Listado!A:B, 2, FALSE()), "COMERCIALIZADORA INTERNACIONAL CARIBBEAN EXOTICS S A")</f>
        <v>LONDOÑO ECHEVERRI ALEJANDRA</v>
      </c>
      <c r="S8888" s="25">
        <f>+VLOOKUP(E8888, TC!A:D, 2, FALSE())</f>
        <v>4076.32</v>
      </c>
      <c r="T8888" t="str">
        <f t="shared" si="694"/>
        <v>COP</v>
      </c>
    </row>
    <row r="8889" spans="1:20" ht="18.75" hidden="1" customHeight="1" x14ac:dyDescent="0.25">
      <c r="A8889" t="s">
        <v>3127</v>
      </c>
      <c r="B8889" t="s">
        <v>5</v>
      </c>
      <c r="C8889" t="s">
        <v>1913</v>
      </c>
      <c r="D8889" s="24">
        <v>12254</v>
      </c>
      <c r="E8889" t="s">
        <v>1764</v>
      </c>
      <c r="F8889" t="s">
        <v>99</v>
      </c>
      <c r="G8889" t="s">
        <v>1914</v>
      </c>
      <c r="I8889" t="s">
        <v>1841</v>
      </c>
      <c r="J8889" t="s">
        <v>1915</v>
      </c>
      <c r="K8889" t="s">
        <v>2021</v>
      </c>
      <c r="L8889" s="24">
        <v>513820</v>
      </c>
      <c r="M8889" s="25">
        <f>+VLOOKUP(E8889, TC!A:D, 4, FALSE())</f>
        <v>1.1515</v>
      </c>
      <c r="N8889" s="24">
        <f t="shared" si="690"/>
        <v>513820</v>
      </c>
      <c r="O8889" t="str">
        <f t="shared" si="691"/>
        <v>FACTURA</v>
      </c>
      <c r="P8889" t="str">
        <f t="shared" si="692"/>
        <v>2025</v>
      </c>
      <c r="Q8889" t="str">
        <f t="shared" si="693"/>
        <v>06</v>
      </c>
      <c r="R8889" t="str">
        <f>+IFERROR(VLOOKUP(I8889, Listado!A:B, 2, FALSE()), "COMERCIALIZADORA INTERNACIONAL CARIBBEAN EXOTICS S A")</f>
        <v>LONDOÑO ECHEVERRI ALEJANDRA</v>
      </c>
      <c r="S8889" s="25">
        <f>+VLOOKUP(E8889, TC!A:D, 2, FALSE())</f>
        <v>4076.32</v>
      </c>
      <c r="T8889" t="str">
        <f t="shared" si="694"/>
        <v>COP</v>
      </c>
    </row>
    <row r="8890" spans="1:20" ht="18.75" hidden="1" customHeight="1" x14ac:dyDescent="0.25">
      <c r="A8890" t="s">
        <v>3127</v>
      </c>
      <c r="B8890" t="s">
        <v>5</v>
      </c>
      <c r="C8890" t="s">
        <v>1913</v>
      </c>
      <c r="D8890" s="24">
        <v>12254</v>
      </c>
      <c r="E8890" t="s">
        <v>1764</v>
      </c>
      <c r="F8890" t="s">
        <v>99</v>
      </c>
      <c r="G8890" t="s">
        <v>1914</v>
      </c>
      <c r="I8890" t="s">
        <v>1841</v>
      </c>
      <c r="J8890" t="s">
        <v>1915</v>
      </c>
      <c r="K8890" t="s">
        <v>2021</v>
      </c>
      <c r="L8890" s="24">
        <v>205390</v>
      </c>
      <c r="M8890" s="25">
        <f>+VLOOKUP(E8890, TC!A:D, 4, FALSE())</f>
        <v>1.1515</v>
      </c>
      <c r="N8890" s="24">
        <f t="shared" si="690"/>
        <v>205390</v>
      </c>
      <c r="O8890" t="str">
        <f t="shared" si="691"/>
        <v>FACTURA</v>
      </c>
      <c r="P8890" t="str">
        <f t="shared" si="692"/>
        <v>2025</v>
      </c>
      <c r="Q8890" t="str">
        <f t="shared" si="693"/>
        <v>06</v>
      </c>
      <c r="R8890" t="str">
        <f>+IFERROR(VLOOKUP(I8890, Listado!A:B, 2, FALSE()), "COMERCIALIZADORA INTERNACIONAL CARIBBEAN EXOTICS S A")</f>
        <v>LONDOÑO ECHEVERRI ALEJANDRA</v>
      </c>
      <c r="S8890" s="25">
        <f>+VLOOKUP(E8890, TC!A:D, 2, FALSE())</f>
        <v>4076.32</v>
      </c>
      <c r="T8890" t="str">
        <f t="shared" si="694"/>
        <v>COP</v>
      </c>
    </row>
    <row r="8891" spans="1:20" ht="18.75" hidden="1" customHeight="1" x14ac:dyDescent="0.25">
      <c r="A8891" t="s">
        <v>3127</v>
      </c>
      <c r="B8891" t="s">
        <v>5</v>
      </c>
      <c r="C8891" t="s">
        <v>1913</v>
      </c>
      <c r="D8891" s="24">
        <v>12254</v>
      </c>
      <c r="E8891" t="s">
        <v>1764</v>
      </c>
      <c r="F8891" t="s">
        <v>99</v>
      </c>
      <c r="G8891" t="s">
        <v>1914</v>
      </c>
      <c r="I8891" t="s">
        <v>1841</v>
      </c>
      <c r="J8891" t="s">
        <v>1915</v>
      </c>
      <c r="K8891" t="s">
        <v>2021</v>
      </c>
      <c r="L8891" s="24">
        <v>95910</v>
      </c>
      <c r="M8891" s="25">
        <f>+VLOOKUP(E8891, TC!A:D, 4, FALSE())</f>
        <v>1.1515</v>
      </c>
      <c r="N8891" s="24">
        <f t="shared" si="690"/>
        <v>95910</v>
      </c>
      <c r="O8891" t="str">
        <f t="shared" si="691"/>
        <v>FACTURA</v>
      </c>
      <c r="P8891" t="str">
        <f t="shared" si="692"/>
        <v>2025</v>
      </c>
      <c r="Q8891" t="str">
        <f t="shared" si="693"/>
        <v>06</v>
      </c>
      <c r="R8891" t="str">
        <f>+IFERROR(VLOOKUP(I8891, Listado!A:B, 2, FALSE()), "COMERCIALIZADORA INTERNACIONAL CARIBBEAN EXOTICS S A")</f>
        <v>LONDOÑO ECHEVERRI ALEJANDRA</v>
      </c>
      <c r="S8891" s="25">
        <f>+VLOOKUP(E8891, TC!A:D, 2, FALSE())</f>
        <v>4076.32</v>
      </c>
      <c r="T8891" t="str">
        <f t="shared" si="694"/>
        <v>COP</v>
      </c>
    </row>
    <row r="8892" spans="1:20" ht="18.75" hidden="1" customHeight="1" x14ac:dyDescent="0.25">
      <c r="A8892" t="s">
        <v>3127</v>
      </c>
      <c r="B8892" t="s">
        <v>5</v>
      </c>
      <c r="C8892" t="s">
        <v>1913</v>
      </c>
      <c r="D8892" s="24">
        <v>12254</v>
      </c>
      <c r="E8892" t="s">
        <v>1764</v>
      </c>
      <c r="F8892" t="s">
        <v>99</v>
      </c>
      <c r="G8892" t="s">
        <v>1914</v>
      </c>
      <c r="I8892" t="s">
        <v>1841</v>
      </c>
      <c r="J8892" t="s">
        <v>1915</v>
      </c>
      <c r="K8892" t="s">
        <v>2021</v>
      </c>
      <c r="L8892" s="24">
        <v>184690</v>
      </c>
      <c r="M8892" s="25">
        <f>+VLOOKUP(E8892, TC!A:D, 4, FALSE())</f>
        <v>1.1515</v>
      </c>
      <c r="N8892" s="24">
        <f t="shared" si="690"/>
        <v>184690</v>
      </c>
      <c r="O8892" t="str">
        <f t="shared" si="691"/>
        <v>FACTURA</v>
      </c>
      <c r="P8892" t="str">
        <f t="shared" si="692"/>
        <v>2025</v>
      </c>
      <c r="Q8892" t="str">
        <f t="shared" si="693"/>
        <v>06</v>
      </c>
      <c r="R8892" t="str">
        <f>+IFERROR(VLOOKUP(I8892, Listado!A:B, 2, FALSE()), "COMERCIALIZADORA INTERNACIONAL CARIBBEAN EXOTICS S A")</f>
        <v>LONDOÑO ECHEVERRI ALEJANDRA</v>
      </c>
      <c r="S8892" s="25">
        <f>+VLOOKUP(E8892, TC!A:D, 2, FALSE())</f>
        <v>4076.32</v>
      </c>
      <c r="T8892" t="str">
        <f t="shared" si="694"/>
        <v>COP</v>
      </c>
    </row>
    <row r="8893" spans="1:20" ht="18.75" hidden="1" customHeight="1" x14ac:dyDescent="0.25">
      <c r="A8893" t="s">
        <v>3127</v>
      </c>
      <c r="B8893" t="s">
        <v>5</v>
      </c>
      <c r="C8893" t="s">
        <v>1913</v>
      </c>
      <c r="D8893" s="24">
        <v>12254</v>
      </c>
      <c r="E8893" t="s">
        <v>1764</v>
      </c>
      <c r="F8893" t="s">
        <v>99</v>
      </c>
      <c r="G8893" t="s">
        <v>1914</v>
      </c>
      <c r="I8893" t="s">
        <v>1841</v>
      </c>
      <c r="J8893" t="s">
        <v>1915</v>
      </c>
      <c r="K8893" t="s">
        <v>2021</v>
      </c>
      <c r="L8893" s="24">
        <v>215280</v>
      </c>
      <c r="M8893" s="25">
        <f>+VLOOKUP(E8893, TC!A:D, 4, FALSE())</f>
        <v>1.1515</v>
      </c>
      <c r="N8893" s="24">
        <f t="shared" si="690"/>
        <v>215280</v>
      </c>
      <c r="O8893" t="str">
        <f t="shared" si="691"/>
        <v>FACTURA</v>
      </c>
      <c r="P8893" t="str">
        <f t="shared" si="692"/>
        <v>2025</v>
      </c>
      <c r="Q8893" t="str">
        <f t="shared" si="693"/>
        <v>06</v>
      </c>
      <c r="R8893" t="str">
        <f>+IFERROR(VLOOKUP(I8893, Listado!A:B, 2, FALSE()), "COMERCIALIZADORA INTERNACIONAL CARIBBEAN EXOTICS S A")</f>
        <v>LONDOÑO ECHEVERRI ALEJANDRA</v>
      </c>
      <c r="S8893" s="25">
        <f>+VLOOKUP(E8893, TC!A:D, 2, FALSE())</f>
        <v>4076.32</v>
      </c>
      <c r="T8893" t="str">
        <f t="shared" si="694"/>
        <v>COP</v>
      </c>
    </row>
    <row r="8894" spans="1:20" ht="18.75" hidden="1" customHeight="1" x14ac:dyDescent="0.25">
      <c r="A8894" t="s">
        <v>3127</v>
      </c>
      <c r="B8894" t="s">
        <v>5</v>
      </c>
      <c r="C8894" t="s">
        <v>1913</v>
      </c>
      <c r="D8894" s="24">
        <v>12254</v>
      </c>
      <c r="E8894" t="s">
        <v>1764</v>
      </c>
      <c r="F8894" t="s">
        <v>99</v>
      </c>
      <c r="G8894" t="s">
        <v>1914</v>
      </c>
      <c r="I8894" t="s">
        <v>1841</v>
      </c>
      <c r="J8894" t="s">
        <v>1915</v>
      </c>
      <c r="K8894" t="s">
        <v>2021</v>
      </c>
      <c r="L8894" s="24">
        <v>78200</v>
      </c>
      <c r="M8894" s="25">
        <f>+VLOOKUP(E8894, TC!A:D, 4, FALSE())</f>
        <v>1.1515</v>
      </c>
      <c r="N8894" s="24">
        <f t="shared" si="690"/>
        <v>78200</v>
      </c>
      <c r="O8894" t="str">
        <f t="shared" si="691"/>
        <v>FACTURA</v>
      </c>
      <c r="P8894" t="str">
        <f t="shared" si="692"/>
        <v>2025</v>
      </c>
      <c r="Q8894" t="str">
        <f t="shared" si="693"/>
        <v>06</v>
      </c>
      <c r="R8894" t="str">
        <f>+IFERROR(VLOOKUP(I8894, Listado!A:B, 2, FALSE()), "COMERCIALIZADORA INTERNACIONAL CARIBBEAN EXOTICS S A")</f>
        <v>LONDOÑO ECHEVERRI ALEJANDRA</v>
      </c>
      <c r="S8894" s="25">
        <f>+VLOOKUP(E8894, TC!A:D, 2, FALSE())</f>
        <v>4076.32</v>
      </c>
      <c r="T8894" t="str">
        <f t="shared" si="694"/>
        <v>COP</v>
      </c>
    </row>
    <row r="8895" spans="1:20" ht="18.75" hidden="1" customHeight="1" x14ac:dyDescent="0.25">
      <c r="A8895" t="s">
        <v>3127</v>
      </c>
      <c r="B8895" t="s">
        <v>5</v>
      </c>
      <c r="C8895" t="s">
        <v>1913</v>
      </c>
      <c r="D8895" s="24">
        <v>12254</v>
      </c>
      <c r="E8895" t="s">
        <v>1764</v>
      </c>
      <c r="F8895" t="s">
        <v>99</v>
      </c>
      <c r="G8895" t="s">
        <v>1914</v>
      </c>
      <c r="I8895" t="s">
        <v>1841</v>
      </c>
      <c r="J8895" t="s">
        <v>1915</v>
      </c>
      <c r="K8895" t="s">
        <v>2021</v>
      </c>
      <c r="L8895" s="24">
        <v>39330</v>
      </c>
      <c r="M8895" s="25">
        <f>+VLOOKUP(E8895, TC!A:D, 4, FALSE())</f>
        <v>1.1515</v>
      </c>
      <c r="N8895" s="24">
        <f t="shared" si="690"/>
        <v>39330</v>
      </c>
      <c r="O8895" t="str">
        <f t="shared" si="691"/>
        <v>FACTURA</v>
      </c>
      <c r="P8895" t="str">
        <f t="shared" si="692"/>
        <v>2025</v>
      </c>
      <c r="Q8895" t="str">
        <f t="shared" si="693"/>
        <v>06</v>
      </c>
      <c r="R8895" t="str">
        <f>+IFERROR(VLOOKUP(I8895, Listado!A:B, 2, FALSE()), "COMERCIALIZADORA INTERNACIONAL CARIBBEAN EXOTICS S A")</f>
        <v>LONDOÑO ECHEVERRI ALEJANDRA</v>
      </c>
      <c r="S8895" s="25">
        <f>+VLOOKUP(E8895, TC!A:D, 2, FALSE())</f>
        <v>4076.32</v>
      </c>
      <c r="T8895" t="str">
        <f t="shared" si="694"/>
        <v>COP</v>
      </c>
    </row>
    <row r="8896" spans="1:20" ht="18.75" hidden="1" customHeight="1" x14ac:dyDescent="0.25">
      <c r="A8896" t="s">
        <v>3127</v>
      </c>
      <c r="B8896" t="s">
        <v>5</v>
      </c>
      <c r="C8896" t="s">
        <v>1913</v>
      </c>
      <c r="D8896" s="24">
        <v>12254</v>
      </c>
      <c r="E8896" t="s">
        <v>1764</v>
      </c>
      <c r="F8896" t="s">
        <v>99</v>
      </c>
      <c r="G8896" t="s">
        <v>1914</v>
      </c>
      <c r="I8896" t="s">
        <v>1841</v>
      </c>
      <c r="J8896" t="s">
        <v>1915</v>
      </c>
      <c r="K8896" t="s">
        <v>2021</v>
      </c>
      <c r="L8896" s="24">
        <v>24150</v>
      </c>
      <c r="M8896" s="25">
        <f>+VLOOKUP(E8896, TC!A:D, 4, FALSE())</f>
        <v>1.1515</v>
      </c>
      <c r="N8896" s="24">
        <f t="shared" si="690"/>
        <v>24150</v>
      </c>
      <c r="O8896" t="str">
        <f t="shared" si="691"/>
        <v>FACTURA</v>
      </c>
      <c r="P8896" t="str">
        <f t="shared" si="692"/>
        <v>2025</v>
      </c>
      <c r="Q8896" t="str">
        <f t="shared" si="693"/>
        <v>06</v>
      </c>
      <c r="R8896" t="str">
        <f>+IFERROR(VLOOKUP(I8896, Listado!A:B, 2, FALSE()), "COMERCIALIZADORA INTERNACIONAL CARIBBEAN EXOTICS S A")</f>
        <v>LONDOÑO ECHEVERRI ALEJANDRA</v>
      </c>
      <c r="S8896" s="25">
        <f>+VLOOKUP(E8896, TC!A:D, 2, FALSE())</f>
        <v>4076.32</v>
      </c>
      <c r="T8896" t="str">
        <f t="shared" si="694"/>
        <v>COP</v>
      </c>
    </row>
    <row r="8897" spans="1:20" ht="18.75" hidden="1" customHeight="1" x14ac:dyDescent="0.25">
      <c r="A8897" t="s">
        <v>3127</v>
      </c>
      <c r="B8897" t="s">
        <v>5</v>
      </c>
      <c r="C8897" t="s">
        <v>1913</v>
      </c>
      <c r="D8897" s="24">
        <v>12254</v>
      </c>
      <c r="E8897" t="s">
        <v>1764</v>
      </c>
      <c r="F8897" t="s">
        <v>99</v>
      </c>
      <c r="G8897" t="s">
        <v>1914</v>
      </c>
      <c r="I8897" t="s">
        <v>1841</v>
      </c>
      <c r="J8897" t="s">
        <v>1915</v>
      </c>
      <c r="K8897" t="s">
        <v>2021</v>
      </c>
      <c r="L8897" s="24">
        <v>19320</v>
      </c>
      <c r="M8897" s="25">
        <f>+VLOOKUP(E8897, TC!A:D, 4, FALSE())</f>
        <v>1.1515</v>
      </c>
      <c r="N8897" s="24">
        <f t="shared" si="690"/>
        <v>19320</v>
      </c>
      <c r="O8897" t="str">
        <f t="shared" si="691"/>
        <v>FACTURA</v>
      </c>
      <c r="P8897" t="str">
        <f t="shared" si="692"/>
        <v>2025</v>
      </c>
      <c r="Q8897" t="str">
        <f t="shared" si="693"/>
        <v>06</v>
      </c>
      <c r="R8897" t="str">
        <f>+IFERROR(VLOOKUP(I8897, Listado!A:B, 2, FALSE()), "COMERCIALIZADORA INTERNACIONAL CARIBBEAN EXOTICS S A")</f>
        <v>LONDOÑO ECHEVERRI ALEJANDRA</v>
      </c>
      <c r="S8897" s="25">
        <f>+VLOOKUP(E8897, TC!A:D, 2, FALSE())</f>
        <v>4076.32</v>
      </c>
      <c r="T8897" t="str">
        <f t="shared" si="694"/>
        <v>COP</v>
      </c>
    </row>
    <row r="8898" spans="1:20" ht="18.75" hidden="1" customHeight="1" x14ac:dyDescent="0.25">
      <c r="A8898" t="s">
        <v>3127</v>
      </c>
      <c r="B8898" t="s">
        <v>5</v>
      </c>
      <c r="C8898" t="s">
        <v>1913</v>
      </c>
      <c r="D8898" s="24">
        <v>12254</v>
      </c>
      <c r="E8898" t="s">
        <v>1764</v>
      </c>
      <c r="F8898" t="s">
        <v>99</v>
      </c>
      <c r="G8898" t="s">
        <v>1914</v>
      </c>
      <c r="I8898" t="s">
        <v>1841</v>
      </c>
      <c r="J8898" t="s">
        <v>1915</v>
      </c>
      <c r="K8898" t="s">
        <v>2021</v>
      </c>
      <c r="L8898" s="24">
        <v>920</v>
      </c>
      <c r="M8898" s="25">
        <f>+VLOOKUP(E8898, TC!A:D, 4, FALSE())</f>
        <v>1.1515</v>
      </c>
      <c r="N8898" s="24">
        <f t="shared" ref="N8898:N8961" si="695">+IF(F8898="EUR", (M8898*L8898), IF(I8898="JUAN MATAS SAS", (L8898/S8898), L8898))</f>
        <v>920</v>
      </c>
      <c r="O8898" t="str">
        <f t="shared" ref="O8898:O8961" si="696">+IF(C8898="CFE", "FACTURA", IF(ISERROR(SEARCH("ANULA", H8898))=FALSE(), "ANULACIÓN FE", IF(ISERROR(SEARCH("CANCELLATION", H8898))=FALSE(), "ANULACIÓN FE", "NOTAS")))</f>
        <v>FACTURA</v>
      </c>
      <c r="P8898" t="str">
        <f t="shared" ref="P8898:P8961" si="697">+LEFT(E8898, 4)</f>
        <v>2025</v>
      </c>
      <c r="Q8898" t="str">
        <f t="shared" ref="Q8898:Q8961" si="698">+MID(E8898, 5, 2)</f>
        <v>06</v>
      </c>
      <c r="R8898" t="str">
        <f>+IFERROR(VLOOKUP(I8898, Listado!A:B, 2, FALSE()), "COMERCIALIZADORA INTERNACIONAL CARIBBEAN EXOTICS S A")</f>
        <v>LONDOÑO ECHEVERRI ALEJANDRA</v>
      </c>
      <c r="S8898" s="25">
        <f>+VLOOKUP(E8898, TC!A:D, 2, FALSE())</f>
        <v>4076.32</v>
      </c>
      <c r="T8898" t="str">
        <f t="shared" ref="T8898:T8961" si="699">+IF(I8898="JUAN MATAS SAS", "USD", F8898)</f>
        <v>COP</v>
      </c>
    </row>
    <row r="8899" spans="1:20" ht="18.75" hidden="1" customHeight="1" x14ac:dyDescent="0.25">
      <c r="A8899" t="s">
        <v>3127</v>
      </c>
      <c r="B8899" t="s">
        <v>5</v>
      </c>
      <c r="C8899" t="s">
        <v>1913</v>
      </c>
      <c r="D8899" s="24">
        <v>12254</v>
      </c>
      <c r="E8899" t="s">
        <v>1764</v>
      </c>
      <c r="F8899" t="s">
        <v>99</v>
      </c>
      <c r="G8899" t="s">
        <v>1914</v>
      </c>
      <c r="I8899" t="s">
        <v>1841</v>
      </c>
      <c r="J8899" t="s">
        <v>1915</v>
      </c>
      <c r="K8899" t="s">
        <v>2021</v>
      </c>
      <c r="L8899" s="24">
        <v>1610</v>
      </c>
      <c r="M8899" s="25">
        <f>+VLOOKUP(E8899, TC!A:D, 4, FALSE())</f>
        <v>1.1515</v>
      </c>
      <c r="N8899" s="24">
        <f t="shared" si="695"/>
        <v>1610</v>
      </c>
      <c r="O8899" t="str">
        <f t="shared" si="696"/>
        <v>FACTURA</v>
      </c>
      <c r="P8899" t="str">
        <f t="shared" si="697"/>
        <v>2025</v>
      </c>
      <c r="Q8899" t="str">
        <f t="shared" si="698"/>
        <v>06</v>
      </c>
      <c r="R8899" t="str">
        <f>+IFERROR(VLOOKUP(I8899, Listado!A:B, 2, FALSE()), "COMERCIALIZADORA INTERNACIONAL CARIBBEAN EXOTICS S A")</f>
        <v>LONDOÑO ECHEVERRI ALEJANDRA</v>
      </c>
      <c r="S8899" s="25">
        <f>+VLOOKUP(E8899, TC!A:D, 2, FALSE())</f>
        <v>4076.32</v>
      </c>
      <c r="T8899" t="str">
        <f t="shared" si="699"/>
        <v>COP</v>
      </c>
    </row>
    <row r="8900" spans="1:20" ht="18.75" hidden="1" customHeight="1" x14ac:dyDescent="0.25">
      <c r="A8900" t="s">
        <v>3127</v>
      </c>
      <c r="B8900" t="s">
        <v>1923</v>
      </c>
      <c r="C8900" t="s">
        <v>1913</v>
      </c>
      <c r="D8900" s="24">
        <v>6110</v>
      </c>
      <c r="E8900" t="s">
        <v>1764</v>
      </c>
      <c r="F8900" t="s">
        <v>1924</v>
      </c>
      <c r="G8900" t="s">
        <v>108</v>
      </c>
      <c r="H8900" t="s">
        <v>3261</v>
      </c>
      <c r="I8900" t="s">
        <v>1871</v>
      </c>
      <c r="J8900" t="s">
        <v>1919</v>
      </c>
      <c r="K8900" t="s">
        <v>1928</v>
      </c>
      <c r="L8900" s="24">
        <v>620.58000000000004</v>
      </c>
      <c r="M8900" s="25">
        <f>+VLOOKUP(E8900, TC!A:D, 4, FALSE())</f>
        <v>1.1515</v>
      </c>
      <c r="N8900" s="24">
        <f t="shared" si="695"/>
        <v>714.59787000000006</v>
      </c>
      <c r="O8900" t="str">
        <f t="shared" si="696"/>
        <v>FACTURA</v>
      </c>
      <c r="P8900" t="str">
        <f t="shared" si="697"/>
        <v>2025</v>
      </c>
      <c r="Q8900" t="str">
        <f t="shared" si="698"/>
        <v>06</v>
      </c>
      <c r="R8900" t="str">
        <f>+IFERROR(VLOOKUP(I8900, Listado!A:B, 2, FALSE()), "COMERCIALIZADORA INTERNACIONAL CARIBBEAN EXOTICS S A")</f>
        <v>PIEDRAHITA PEREZ MARIANA</v>
      </c>
      <c r="S8900" s="25">
        <f>+VLOOKUP(E8900, TC!A:D, 2, FALSE())</f>
        <v>4076.32</v>
      </c>
      <c r="T8900" t="str">
        <f t="shared" si="699"/>
        <v>EUR</v>
      </c>
    </row>
    <row r="8901" spans="1:20" ht="18.75" hidden="1" customHeight="1" x14ac:dyDescent="0.25">
      <c r="A8901" t="s">
        <v>3127</v>
      </c>
      <c r="B8901" t="s">
        <v>1923</v>
      </c>
      <c r="C8901" t="s">
        <v>1913</v>
      </c>
      <c r="D8901" s="24">
        <v>6110</v>
      </c>
      <c r="E8901" t="s">
        <v>1764</v>
      </c>
      <c r="F8901" t="s">
        <v>1924</v>
      </c>
      <c r="G8901" t="s">
        <v>108</v>
      </c>
      <c r="H8901" t="s">
        <v>3261</v>
      </c>
      <c r="I8901" t="s">
        <v>1871</v>
      </c>
      <c r="J8901" t="s">
        <v>1919</v>
      </c>
      <c r="K8901" t="s">
        <v>2064</v>
      </c>
      <c r="L8901" s="24">
        <v>204.2</v>
      </c>
      <c r="M8901" s="25">
        <f>+VLOOKUP(E8901, TC!A:D, 4, FALSE())</f>
        <v>1.1515</v>
      </c>
      <c r="N8901" s="24">
        <f t="shared" si="695"/>
        <v>235.13629999999998</v>
      </c>
      <c r="O8901" t="str">
        <f t="shared" si="696"/>
        <v>FACTURA</v>
      </c>
      <c r="P8901" t="str">
        <f t="shared" si="697"/>
        <v>2025</v>
      </c>
      <c r="Q8901" t="str">
        <f t="shared" si="698"/>
        <v>06</v>
      </c>
      <c r="R8901" t="str">
        <f>+IFERROR(VLOOKUP(I8901, Listado!A:B, 2, FALSE()), "COMERCIALIZADORA INTERNACIONAL CARIBBEAN EXOTICS S A")</f>
        <v>PIEDRAHITA PEREZ MARIANA</v>
      </c>
      <c r="S8901" s="25">
        <f>+VLOOKUP(E8901, TC!A:D, 2, FALSE())</f>
        <v>4076.32</v>
      </c>
      <c r="T8901" t="str">
        <f t="shared" si="699"/>
        <v>EUR</v>
      </c>
    </row>
    <row r="8902" spans="1:20" ht="18.75" hidden="1" customHeight="1" x14ac:dyDescent="0.25">
      <c r="A8902" t="s">
        <v>3127</v>
      </c>
      <c r="B8902" t="s">
        <v>1923</v>
      </c>
      <c r="C8902" t="s">
        <v>1913</v>
      </c>
      <c r="D8902" s="24">
        <v>6110</v>
      </c>
      <c r="E8902" t="s">
        <v>1764</v>
      </c>
      <c r="F8902" t="s">
        <v>1924</v>
      </c>
      <c r="G8902" t="s">
        <v>108</v>
      </c>
      <c r="H8902" t="s">
        <v>3261</v>
      </c>
      <c r="I8902" t="s">
        <v>1871</v>
      </c>
      <c r="J8902" t="s">
        <v>1919</v>
      </c>
      <c r="K8902" t="s">
        <v>8</v>
      </c>
      <c r="L8902" s="24">
        <v>430.28</v>
      </c>
      <c r="M8902" s="25">
        <f>+VLOOKUP(E8902, TC!A:D, 4, FALSE())</f>
        <v>1.1515</v>
      </c>
      <c r="N8902" s="24">
        <f t="shared" si="695"/>
        <v>495.46741999999995</v>
      </c>
      <c r="O8902" t="str">
        <f t="shared" si="696"/>
        <v>FACTURA</v>
      </c>
      <c r="P8902" t="str">
        <f t="shared" si="697"/>
        <v>2025</v>
      </c>
      <c r="Q8902" t="str">
        <f t="shared" si="698"/>
        <v>06</v>
      </c>
      <c r="R8902" t="str">
        <f>+IFERROR(VLOOKUP(I8902, Listado!A:B, 2, FALSE()), "COMERCIALIZADORA INTERNACIONAL CARIBBEAN EXOTICS S A")</f>
        <v>PIEDRAHITA PEREZ MARIANA</v>
      </c>
      <c r="S8902" s="25">
        <f>+VLOOKUP(E8902, TC!A:D, 2, FALSE())</f>
        <v>4076.32</v>
      </c>
      <c r="T8902" t="str">
        <f t="shared" si="699"/>
        <v>EUR</v>
      </c>
    </row>
    <row r="8903" spans="1:20" ht="18.75" hidden="1" customHeight="1" x14ac:dyDescent="0.25">
      <c r="A8903" t="s">
        <v>3127</v>
      </c>
      <c r="B8903" t="s">
        <v>1923</v>
      </c>
      <c r="C8903" t="s">
        <v>1913</v>
      </c>
      <c r="D8903" s="24">
        <v>6110</v>
      </c>
      <c r="E8903" t="s">
        <v>1764</v>
      </c>
      <c r="F8903" t="s">
        <v>1924</v>
      </c>
      <c r="G8903" t="s">
        <v>108</v>
      </c>
      <c r="H8903" t="s">
        <v>3261</v>
      </c>
      <c r="I8903" t="s">
        <v>1871</v>
      </c>
      <c r="J8903" t="s">
        <v>1919</v>
      </c>
      <c r="K8903" t="s">
        <v>49</v>
      </c>
      <c r="L8903" s="24">
        <v>338.8</v>
      </c>
      <c r="M8903" s="25">
        <f>+VLOOKUP(E8903, TC!A:D, 4, FALSE())</f>
        <v>1.1515</v>
      </c>
      <c r="N8903" s="24">
        <f t="shared" si="695"/>
        <v>390.12819999999999</v>
      </c>
      <c r="O8903" t="str">
        <f t="shared" si="696"/>
        <v>FACTURA</v>
      </c>
      <c r="P8903" t="str">
        <f t="shared" si="697"/>
        <v>2025</v>
      </c>
      <c r="Q8903" t="str">
        <f t="shared" si="698"/>
        <v>06</v>
      </c>
      <c r="R8903" t="str">
        <f>+IFERROR(VLOOKUP(I8903, Listado!A:B, 2, FALSE()), "COMERCIALIZADORA INTERNACIONAL CARIBBEAN EXOTICS S A")</f>
        <v>PIEDRAHITA PEREZ MARIANA</v>
      </c>
      <c r="S8903" s="25">
        <f>+VLOOKUP(E8903, TC!A:D, 2, FALSE())</f>
        <v>4076.32</v>
      </c>
      <c r="T8903" t="str">
        <f t="shared" si="699"/>
        <v>EUR</v>
      </c>
    </row>
    <row r="8904" spans="1:20" ht="18.75" hidden="1" customHeight="1" x14ac:dyDescent="0.25">
      <c r="A8904" t="s">
        <v>3127</v>
      </c>
      <c r="B8904" t="s">
        <v>1923</v>
      </c>
      <c r="C8904" t="s">
        <v>1913</v>
      </c>
      <c r="D8904" s="24">
        <v>6110</v>
      </c>
      <c r="E8904" t="s">
        <v>1764</v>
      </c>
      <c r="F8904" t="s">
        <v>1924</v>
      </c>
      <c r="G8904" t="s">
        <v>108</v>
      </c>
      <c r="H8904" t="s">
        <v>3261</v>
      </c>
      <c r="I8904" t="s">
        <v>1871</v>
      </c>
      <c r="J8904" t="s">
        <v>1919</v>
      </c>
      <c r="K8904" t="s">
        <v>2065</v>
      </c>
      <c r="L8904" s="24">
        <v>143.4</v>
      </c>
      <c r="M8904" s="25">
        <f>+VLOOKUP(E8904, TC!A:D, 4, FALSE())</f>
        <v>1.1515</v>
      </c>
      <c r="N8904" s="24">
        <f t="shared" si="695"/>
        <v>165.1251</v>
      </c>
      <c r="O8904" t="str">
        <f t="shared" si="696"/>
        <v>FACTURA</v>
      </c>
      <c r="P8904" t="str">
        <f t="shared" si="697"/>
        <v>2025</v>
      </c>
      <c r="Q8904" t="str">
        <f t="shared" si="698"/>
        <v>06</v>
      </c>
      <c r="R8904" t="str">
        <f>+IFERROR(VLOOKUP(I8904, Listado!A:B, 2, FALSE()), "COMERCIALIZADORA INTERNACIONAL CARIBBEAN EXOTICS S A")</f>
        <v>PIEDRAHITA PEREZ MARIANA</v>
      </c>
      <c r="S8904" s="25">
        <f>+VLOOKUP(E8904, TC!A:D, 2, FALSE())</f>
        <v>4076.32</v>
      </c>
      <c r="T8904" t="str">
        <f t="shared" si="699"/>
        <v>EUR</v>
      </c>
    </row>
    <row r="8905" spans="1:20" ht="18.75" hidden="1" customHeight="1" x14ac:dyDescent="0.25">
      <c r="A8905" t="s">
        <v>3127</v>
      </c>
      <c r="B8905" t="s">
        <v>1923</v>
      </c>
      <c r="C8905" t="s">
        <v>1913</v>
      </c>
      <c r="D8905" s="24">
        <v>6111</v>
      </c>
      <c r="E8905" t="s">
        <v>1764</v>
      </c>
      <c r="F8905" t="s">
        <v>99</v>
      </c>
      <c r="G8905" t="s">
        <v>1914</v>
      </c>
      <c r="H8905" t="s">
        <v>2017</v>
      </c>
      <c r="I8905" t="s">
        <v>1838</v>
      </c>
      <c r="J8905" t="s">
        <v>1915</v>
      </c>
      <c r="K8905" t="s">
        <v>2021</v>
      </c>
      <c r="L8905" s="24">
        <v>6720</v>
      </c>
      <c r="M8905" s="25">
        <f>+VLOOKUP(E8905, TC!A:D, 4, FALSE())</f>
        <v>1.1515</v>
      </c>
      <c r="N8905" s="24">
        <f t="shared" si="695"/>
        <v>6720</v>
      </c>
      <c r="O8905" t="str">
        <f t="shared" si="696"/>
        <v>FACTURA</v>
      </c>
      <c r="P8905" t="str">
        <f t="shared" si="697"/>
        <v>2025</v>
      </c>
      <c r="Q8905" t="str">
        <f t="shared" si="698"/>
        <v>06</v>
      </c>
      <c r="R8905" t="str">
        <f>+IFERROR(VLOOKUP(I8905, Listado!A:B, 2, FALSE()), "COMERCIALIZADORA INTERNACIONAL CARIBBEAN EXOTICS S A")</f>
        <v>LONDOÑO ECHEVERRI ALEJANDRA</v>
      </c>
      <c r="S8905" s="25">
        <f>+VLOOKUP(E8905, TC!A:D, 2, FALSE())</f>
        <v>4076.32</v>
      </c>
      <c r="T8905" t="str">
        <f t="shared" si="699"/>
        <v>COP</v>
      </c>
    </row>
    <row r="8906" spans="1:20" ht="18.75" hidden="1" customHeight="1" x14ac:dyDescent="0.25">
      <c r="A8906" t="s">
        <v>3127</v>
      </c>
      <c r="B8906" t="s">
        <v>1923</v>
      </c>
      <c r="C8906" t="s">
        <v>1913</v>
      </c>
      <c r="D8906" s="24">
        <v>6111</v>
      </c>
      <c r="E8906" t="s">
        <v>1764</v>
      </c>
      <c r="F8906" t="s">
        <v>99</v>
      </c>
      <c r="G8906" t="s">
        <v>1914</v>
      </c>
      <c r="H8906" t="s">
        <v>2017</v>
      </c>
      <c r="I8906" t="s">
        <v>1838</v>
      </c>
      <c r="J8906" t="s">
        <v>1915</v>
      </c>
      <c r="K8906" t="s">
        <v>2021</v>
      </c>
      <c r="L8906" s="24">
        <v>960</v>
      </c>
      <c r="M8906" s="25">
        <f>+VLOOKUP(E8906, TC!A:D, 4, FALSE())</f>
        <v>1.1515</v>
      </c>
      <c r="N8906" s="24">
        <f t="shared" si="695"/>
        <v>960</v>
      </c>
      <c r="O8906" t="str">
        <f t="shared" si="696"/>
        <v>FACTURA</v>
      </c>
      <c r="P8906" t="str">
        <f t="shared" si="697"/>
        <v>2025</v>
      </c>
      <c r="Q8906" t="str">
        <f t="shared" si="698"/>
        <v>06</v>
      </c>
      <c r="R8906" t="str">
        <f>+IFERROR(VLOOKUP(I8906, Listado!A:B, 2, FALSE()), "COMERCIALIZADORA INTERNACIONAL CARIBBEAN EXOTICS S A")</f>
        <v>LONDOÑO ECHEVERRI ALEJANDRA</v>
      </c>
      <c r="S8906" s="25">
        <f>+VLOOKUP(E8906, TC!A:D, 2, FALSE())</f>
        <v>4076.32</v>
      </c>
      <c r="T8906" t="str">
        <f t="shared" si="699"/>
        <v>COP</v>
      </c>
    </row>
    <row r="8907" spans="1:20" ht="18.75" hidden="1" customHeight="1" x14ac:dyDescent="0.25">
      <c r="A8907" t="s">
        <v>3127</v>
      </c>
      <c r="B8907" t="s">
        <v>1923</v>
      </c>
      <c r="C8907" t="s">
        <v>1913</v>
      </c>
      <c r="D8907" s="24">
        <v>6111</v>
      </c>
      <c r="E8907" t="s">
        <v>1764</v>
      </c>
      <c r="F8907" t="s">
        <v>99</v>
      </c>
      <c r="G8907" t="s">
        <v>1914</v>
      </c>
      <c r="H8907" t="s">
        <v>2017</v>
      </c>
      <c r="I8907" t="s">
        <v>1838</v>
      </c>
      <c r="J8907" t="s">
        <v>1915</v>
      </c>
      <c r="K8907" t="s">
        <v>2021</v>
      </c>
      <c r="L8907" s="24">
        <v>54240</v>
      </c>
      <c r="M8907" s="25">
        <f>+VLOOKUP(E8907, TC!A:D, 4, FALSE())</f>
        <v>1.1515</v>
      </c>
      <c r="N8907" s="24">
        <f t="shared" si="695"/>
        <v>54240</v>
      </c>
      <c r="O8907" t="str">
        <f t="shared" si="696"/>
        <v>FACTURA</v>
      </c>
      <c r="P8907" t="str">
        <f t="shared" si="697"/>
        <v>2025</v>
      </c>
      <c r="Q8907" t="str">
        <f t="shared" si="698"/>
        <v>06</v>
      </c>
      <c r="R8907" t="str">
        <f>+IFERROR(VLOOKUP(I8907, Listado!A:B, 2, FALSE()), "COMERCIALIZADORA INTERNACIONAL CARIBBEAN EXOTICS S A")</f>
        <v>LONDOÑO ECHEVERRI ALEJANDRA</v>
      </c>
      <c r="S8907" s="25">
        <f>+VLOOKUP(E8907, TC!A:D, 2, FALSE())</f>
        <v>4076.32</v>
      </c>
      <c r="T8907" t="str">
        <f t="shared" si="699"/>
        <v>COP</v>
      </c>
    </row>
    <row r="8908" spans="1:20" ht="18.75" hidden="1" customHeight="1" x14ac:dyDescent="0.25">
      <c r="A8908" t="s">
        <v>3127</v>
      </c>
      <c r="B8908" t="s">
        <v>1923</v>
      </c>
      <c r="C8908" t="s">
        <v>1913</v>
      </c>
      <c r="D8908" s="24">
        <v>6111</v>
      </c>
      <c r="E8908" t="s">
        <v>1764</v>
      </c>
      <c r="F8908" t="s">
        <v>99</v>
      </c>
      <c r="G8908" t="s">
        <v>1914</v>
      </c>
      <c r="H8908" t="s">
        <v>2017</v>
      </c>
      <c r="I8908" t="s">
        <v>1838</v>
      </c>
      <c r="J8908" t="s">
        <v>1915</v>
      </c>
      <c r="K8908" t="s">
        <v>2021</v>
      </c>
      <c r="L8908" s="24">
        <v>21840</v>
      </c>
      <c r="M8908" s="25">
        <f>+VLOOKUP(E8908, TC!A:D, 4, FALSE())</f>
        <v>1.1515</v>
      </c>
      <c r="N8908" s="24">
        <f t="shared" si="695"/>
        <v>21840</v>
      </c>
      <c r="O8908" t="str">
        <f t="shared" si="696"/>
        <v>FACTURA</v>
      </c>
      <c r="P8908" t="str">
        <f t="shared" si="697"/>
        <v>2025</v>
      </c>
      <c r="Q8908" t="str">
        <f t="shared" si="698"/>
        <v>06</v>
      </c>
      <c r="R8908" t="str">
        <f>+IFERROR(VLOOKUP(I8908, Listado!A:B, 2, FALSE()), "COMERCIALIZADORA INTERNACIONAL CARIBBEAN EXOTICS S A")</f>
        <v>LONDOÑO ECHEVERRI ALEJANDRA</v>
      </c>
      <c r="S8908" s="25">
        <f>+VLOOKUP(E8908, TC!A:D, 2, FALSE())</f>
        <v>4076.32</v>
      </c>
      <c r="T8908" t="str">
        <f t="shared" si="699"/>
        <v>COP</v>
      </c>
    </row>
    <row r="8909" spans="1:20" ht="18.75" hidden="1" customHeight="1" x14ac:dyDescent="0.25">
      <c r="A8909" t="s">
        <v>3127</v>
      </c>
      <c r="B8909" t="s">
        <v>1923</v>
      </c>
      <c r="C8909" t="s">
        <v>1913</v>
      </c>
      <c r="D8909" s="24">
        <v>6111</v>
      </c>
      <c r="E8909" t="s">
        <v>1764</v>
      </c>
      <c r="F8909" t="s">
        <v>99</v>
      </c>
      <c r="G8909" t="s">
        <v>1914</v>
      </c>
      <c r="H8909" t="s">
        <v>2017</v>
      </c>
      <c r="I8909" t="s">
        <v>1838</v>
      </c>
      <c r="J8909" t="s">
        <v>1915</v>
      </c>
      <c r="K8909" t="s">
        <v>2021</v>
      </c>
      <c r="L8909" s="24">
        <v>11760</v>
      </c>
      <c r="M8909" s="25">
        <f>+VLOOKUP(E8909, TC!A:D, 4, FALSE())</f>
        <v>1.1515</v>
      </c>
      <c r="N8909" s="24">
        <f t="shared" si="695"/>
        <v>11760</v>
      </c>
      <c r="O8909" t="str">
        <f t="shared" si="696"/>
        <v>FACTURA</v>
      </c>
      <c r="P8909" t="str">
        <f t="shared" si="697"/>
        <v>2025</v>
      </c>
      <c r="Q8909" t="str">
        <f t="shared" si="698"/>
        <v>06</v>
      </c>
      <c r="R8909" t="str">
        <f>+IFERROR(VLOOKUP(I8909, Listado!A:B, 2, FALSE()), "COMERCIALIZADORA INTERNACIONAL CARIBBEAN EXOTICS S A")</f>
        <v>LONDOÑO ECHEVERRI ALEJANDRA</v>
      </c>
      <c r="S8909" s="25">
        <f>+VLOOKUP(E8909, TC!A:D, 2, FALSE())</f>
        <v>4076.32</v>
      </c>
      <c r="T8909" t="str">
        <f t="shared" si="699"/>
        <v>COP</v>
      </c>
    </row>
    <row r="8910" spans="1:20" ht="18.75" hidden="1" customHeight="1" x14ac:dyDescent="0.25">
      <c r="A8910" t="s">
        <v>3127</v>
      </c>
      <c r="B8910" t="s">
        <v>1923</v>
      </c>
      <c r="C8910" t="s">
        <v>1913</v>
      </c>
      <c r="D8910" s="24">
        <v>6111</v>
      </c>
      <c r="E8910" t="s">
        <v>1764</v>
      </c>
      <c r="F8910" t="s">
        <v>99</v>
      </c>
      <c r="G8910" t="s">
        <v>1914</v>
      </c>
      <c r="H8910" t="s">
        <v>2017</v>
      </c>
      <c r="I8910" t="s">
        <v>1838</v>
      </c>
      <c r="J8910" t="s">
        <v>1915</v>
      </c>
      <c r="K8910" t="s">
        <v>2021</v>
      </c>
      <c r="L8910" s="24">
        <v>8400</v>
      </c>
      <c r="M8910" s="25">
        <f>+VLOOKUP(E8910, TC!A:D, 4, FALSE())</f>
        <v>1.1515</v>
      </c>
      <c r="N8910" s="24">
        <f t="shared" si="695"/>
        <v>8400</v>
      </c>
      <c r="O8910" t="str">
        <f t="shared" si="696"/>
        <v>FACTURA</v>
      </c>
      <c r="P8910" t="str">
        <f t="shared" si="697"/>
        <v>2025</v>
      </c>
      <c r="Q8910" t="str">
        <f t="shared" si="698"/>
        <v>06</v>
      </c>
      <c r="R8910" t="str">
        <f>+IFERROR(VLOOKUP(I8910, Listado!A:B, 2, FALSE()), "COMERCIALIZADORA INTERNACIONAL CARIBBEAN EXOTICS S A")</f>
        <v>LONDOÑO ECHEVERRI ALEJANDRA</v>
      </c>
      <c r="S8910" s="25">
        <f>+VLOOKUP(E8910, TC!A:D, 2, FALSE())</f>
        <v>4076.32</v>
      </c>
      <c r="T8910" t="str">
        <f t="shared" si="699"/>
        <v>COP</v>
      </c>
    </row>
    <row r="8911" spans="1:20" ht="18.75" hidden="1" customHeight="1" x14ac:dyDescent="0.25">
      <c r="A8911" t="s">
        <v>3127</v>
      </c>
      <c r="B8911" t="s">
        <v>1923</v>
      </c>
      <c r="C8911" t="s">
        <v>1913</v>
      </c>
      <c r="D8911" s="24">
        <v>6111</v>
      </c>
      <c r="E8911" t="s">
        <v>1764</v>
      </c>
      <c r="F8911" t="s">
        <v>99</v>
      </c>
      <c r="G8911" t="s">
        <v>1914</v>
      </c>
      <c r="H8911" t="s">
        <v>2017</v>
      </c>
      <c r="I8911" t="s">
        <v>1838</v>
      </c>
      <c r="J8911" t="s">
        <v>1915</v>
      </c>
      <c r="K8911" t="s">
        <v>2021</v>
      </c>
      <c r="L8911" s="24">
        <v>14640</v>
      </c>
      <c r="M8911" s="25">
        <f>+VLOOKUP(E8911, TC!A:D, 4, FALSE())</f>
        <v>1.1515</v>
      </c>
      <c r="N8911" s="24">
        <f t="shared" si="695"/>
        <v>14640</v>
      </c>
      <c r="O8911" t="str">
        <f t="shared" si="696"/>
        <v>FACTURA</v>
      </c>
      <c r="P8911" t="str">
        <f t="shared" si="697"/>
        <v>2025</v>
      </c>
      <c r="Q8911" t="str">
        <f t="shared" si="698"/>
        <v>06</v>
      </c>
      <c r="R8911" t="str">
        <f>+IFERROR(VLOOKUP(I8911, Listado!A:B, 2, FALSE()), "COMERCIALIZADORA INTERNACIONAL CARIBBEAN EXOTICS S A")</f>
        <v>LONDOÑO ECHEVERRI ALEJANDRA</v>
      </c>
      <c r="S8911" s="25">
        <f>+VLOOKUP(E8911, TC!A:D, 2, FALSE())</f>
        <v>4076.32</v>
      </c>
      <c r="T8911" t="str">
        <f t="shared" si="699"/>
        <v>COP</v>
      </c>
    </row>
    <row r="8912" spans="1:20" ht="18.75" hidden="1" customHeight="1" x14ac:dyDescent="0.25">
      <c r="A8912" t="s">
        <v>3127</v>
      </c>
      <c r="B8912" t="s">
        <v>1923</v>
      </c>
      <c r="C8912" t="s">
        <v>1913</v>
      </c>
      <c r="D8912" s="24">
        <v>6111</v>
      </c>
      <c r="E8912" t="s">
        <v>1764</v>
      </c>
      <c r="F8912" t="s">
        <v>99</v>
      </c>
      <c r="G8912" t="s">
        <v>1914</v>
      </c>
      <c r="H8912" t="s">
        <v>2017</v>
      </c>
      <c r="I8912" t="s">
        <v>1838</v>
      </c>
      <c r="J8912" t="s">
        <v>1915</v>
      </c>
      <c r="K8912" t="s">
        <v>2021</v>
      </c>
      <c r="L8912" s="24">
        <v>49200</v>
      </c>
      <c r="M8912" s="25">
        <f>+VLOOKUP(E8912, TC!A:D, 4, FALSE())</f>
        <v>1.1515</v>
      </c>
      <c r="N8912" s="24">
        <f t="shared" si="695"/>
        <v>49200</v>
      </c>
      <c r="O8912" t="str">
        <f t="shared" si="696"/>
        <v>FACTURA</v>
      </c>
      <c r="P8912" t="str">
        <f t="shared" si="697"/>
        <v>2025</v>
      </c>
      <c r="Q8912" t="str">
        <f t="shared" si="698"/>
        <v>06</v>
      </c>
      <c r="R8912" t="str">
        <f>+IFERROR(VLOOKUP(I8912, Listado!A:B, 2, FALSE()), "COMERCIALIZADORA INTERNACIONAL CARIBBEAN EXOTICS S A")</f>
        <v>LONDOÑO ECHEVERRI ALEJANDRA</v>
      </c>
      <c r="S8912" s="25">
        <f>+VLOOKUP(E8912, TC!A:D, 2, FALSE())</f>
        <v>4076.32</v>
      </c>
      <c r="T8912" t="str">
        <f t="shared" si="699"/>
        <v>COP</v>
      </c>
    </row>
    <row r="8913" spans="1:20" ht="18.75" hidden="1" customHeight="1" x14ac:dyDescent="0.25">
      <c r="A8913" t="s">
        <v>3127</v>
      </c>
      <c r="B8913" t="s">
        <v>1923</v>
      </c>
      <c r="C8913" t="s">
        <v>1913</v>
      </c>
      <c r="D8913" s="24">
        <v>6111</v>
      </c>
      <c r="E8913" t="s">
        <v>1764</v>
      </c>
      <c r="F8913" t="s">
        <v>99</v>
      </c>
      <c r="G8913" t="s">
        <v>1914</v>
      </c>
      <c r="H8913" t="s">
        <v>2017</v>
      </c>
      <c r="I8913" t="s">
        <v>1838</v>
      </c>
      <c r="J8913" t="s">
        <v>1915</v>
      </c>
      <c r="K8913" t="s">
        <v>2021</v>
      </c>
      <c r="L8913" s="24">
        <v>12480</v>
      </c>
      <c r="M8913" s="25">
        <f>+VLOOKUP(E8913, TC!A:D, 4, FALSE())</f>
        <v>1.1515</v>
      </c>
      <c r="N8913" s="24">
        <f t="shared" si="695"/>
        <v>12480</v>
      </c>
      <c r="O8913" t="str">
        <f t="shared" si="696"/>
        <v>FACTURA</v>
      </c>
      <c r="P8913" t="str">
        <f t="shared" si="697"/>
        <v>2025</v>
      </c>
      <c r="Q8913" t="str">
        <f t="shared" si="698"/>
        <v>06</v>
      </c>
      <c r="R8913" t="str">
        <f>+IFERROR(VLOOKUP(I8913, Listado!A:B, 2, FALSE()), "COMERCIALIZADORA INTERNACIONAL CARIBBEAN EXOTICS S A")</f>
        <v>LONDOÑO ECHEVERRI ALEJANDRA</v>
      </c>
      <c r="S8913" s="25">
        <f>+VLOOKUP(E8913, TC!A:D, 2, FALSE())</f>
        <v>4076.32</v>
      </c>
      <c r="T8913" t="str">
        <f t="shared" si="699"/>
        <v>COP</v>
      </c>
    </row>
    <row r="8914" spans="1:20" ht="18.75" hidden="1" customHeight="1" x14ac:dyDescent="0.25">
      <c r="A8914" t="s">
        <v>3127</v>
      </c>
      <c r="B8914" t="s">
        <v>1923</v>
      </c>
      <c r="C8914" t="s">
        <v>1913</v>
      </c>
      <c r="D8914" s="24">
        <v>6111</v>
      </c>
      <c r="E8914" t="s">
        <v>1764</v>
      </c>
      <c r="F8914" t="s">
        <v>99</v>
      </c>
      <c r="G8914" t="s">
        <v>1914</v>
      </c>
      <c r="H8914" t="s">
        <v>2017</v>
      </c>
      <c r="I8914" t="s">
        <v>1838</v>
      </c>
      <c r="J8914" t="s">
        <v>1915</v>
      </c>
      <c r="K8914" t="s">
        <v>2021</v>
      </c>
      <c r="L8914" s="24">
        <v>960</v>
      </c>
      <c r="M8914" s="25">
        <f>+VLOOKUP(E8914, TC!A:D, 4, FALSE())</f>
        <v>1.1515</v>
      </c>
      <c r="N8914" s="24">
        <f t="shared" si="695"/>
        <v>960</v>
      </c>
      <c r="O8914" t="str">
        <f t="shared" si="696"/>
        <v>FACTURA</v>
      </c>
      <c r="P8914" t="str">
        <f t="shared" si="697"/>
        <v>2025</v>
      </c>
      <c r="Q8914" t="str">
        <f t="shared" si="698"/>
        <v>06</v>
      </c>
      <c r="R8914" t="str">
        <f>+IFERROR(VLOOKUP(I8914, Listado!A:B, 2, FALSE()), "COMERCIALIZADORA INTERNACIONAL CARIBBEAN EXOTICS S A")</f>
        <v>LONDOÑO ECHEVERRI ALEJANDRA</v>
      </c>
      <c r="S8914" s="25">
        <f>+VLOOKUP(E8914, TC!A:D, 2, FALSE())</f>
        <v>4076.32</v>
      </c>
      <c r="T8914" t="str">
        <f t="shared" si="699"/>
        <v>COP</v>
      </c>
    </row>
    <row r="8915" spans="1:20" ht="18.75" hidden="1" customHeight="1" x14ac:dyDescent="0.25">
      <c r="A8915" t="s">
        <v>3127</v>
      </c>
      <c r="B8915" t="s">
        <v>1923</v>
      </c>
      <c r="C8915" t="s">
        <v>1913</v>
      </c>
      <c r="D8915" s="24">
        <v>6111</v>
      </c>
      <c r="E8915" t="s">
        <v>1764</v>
      </c>
      <c r="F8915" t="s">
        <v>99</v>
      </c>
      <c r="G8915" t="s">
        <v>1914</v>
      </c>
      <c r="H8915" t="s">
        <v>2017</v>
      </c>
      <c r="I8915" t="s">
        <v>1838</v>
      </c>
      <c r="J8915" t="s">
        <v>1915</v>
      </c>
      <c r="K8915" t="s">
        <v>2021</v>
      </c>
      <c r="L8915" s="24">
        <v>960</v>
      </c>
      <c r="M8915" s="25">
        <f>+VLOOKUP(E8915, TC!A:D, 4, FALSE())</f>
        <v>1.1515</v>
      </c>
      <c r="N8915" s="24">
        <f t="shared" si="695"/>
        <v>960</v>
      </c>
      <c r="O8915" t="str">
        <f t="shared" si="696"/>
        <v>FACTURA</v>
      </c>
      <c r="P8915" t="str">
        <f t="shared" si="697"/>
        <v>2025</v>
      </c>
      <c r="Q8915" t="str">
        <f t="shared" si="698"/>
        <v>06</v>
      </c>
      <c r="R8915" t="str">
        <f>+IFERROR(VLOOKUP(I8915, Listado!A:B, 2, FALSE()), "COMERCIALIZADORA INTERNACIONAL CARIBBEAN EXOTICS S A")</f>
        <v>LONDOÑO ECHEVERRI ALEJANDRA</v>
      </c>
      <c r="S8915" s="25">
        <f>+VLOOKUP(E8915, TC!A:D, 2, FALSE())</f>
        <v>4076.32</v>
      </c>
      <c r="T8915" t="str">
        <f t="shared" si="699"/>
        <v>COP</v>
      </c>
    </row>
    <row r="8916" spans="1:20" ht="18.75" hidden="1" customHeight="1" x14ac:dyDescent="0.25">
      <c r="A8916" t="s">
        <v>3127</v>
      </c>
      <c r="B8916" t="s">
        <v>1923</v>
      </c>
      <c r="C8916" t="s">
        <v>1913</v>
      </c>
      <c r="D8916" s="24">
        <v>6111</v>
      </c>
      <c r="E8916" t="s">
        <v>1764</v>
      </c>
      <c r="F8916" t="s">
        <v>99</v>
      </c>
      <c r="G8916" t="s">
        <v>1914</v>
      </c>
      <c r="H8916" t="s">
        <v>2017</v>
      </c>
      <c r="I8916" t="s">
        <v>1838</v>
      </c>
      <c r="J8916" t="s">
        <v>1915</v>
      </c>
      <c r="K8916" t="s">
        <v>2021</v>
      </c>
      <c r="L8916" s="24">
        <v>2880</v>
      </c>
      <c r="M8916" s="25">
        <f>+VLOOKUP(E8916, TC!A:D, 4, FALSE())</f>
        <v>1.1515</v>
      </c>
      <c r="N8916" s="24">
        <f t="shared" si="695"/>
        <v>2880</v>
      </c>
      <c r="O8916" t="str">
        <f t="shared" si="696"/>
        <v>FACTURA</v>
      </c>
      <c r="P8916" t="str">
        <f t="shared" si="697"/>
        <v>2025</v>
      </c>
      <c r="Q8916" t="str">
        <f t="shared" si="698"/>
        <v>06</v>
      </c>
      <c r="R8916" t="str">
        <f>+IFERROR(VLOOKUP(I8916, Listado!A:B, 2, FALSE()), "COMERCIALIZADORA INTERNACIONAL CARIBBEAN EXOTICS S A")</f>
        <v>LONDOÑO ECHEVERRI ALEJANDRA</v>
      </c>
      <c r="S8916" s="25">
        <f>+VLOOKUP(E8916, TC!A:D, 2, FALSE())</f>
        <v>4076.32</v>
      </c>
      <c r="T8916" t="str">
        <f t="shared" si="699"/>
        <v>COP</v>
      </c>
    </row>
    <row r="8917" spans="1:20" ht="18.75" hidden="1" customHeight="1" x14ac:dyDescent="0.25">
      <c r="A8917" t="s">
        <v>3127</v>
      </c>
      <c r="B8917" t="s">
        <v>1923</v>
      </c>
      <c r="C8917" t="s">
        <v>1913</v>
      </c>
      <c r="D8917" s="24">
        <v>6111</v>
      </c>
      <c r="E8917" t="s">
        <v>1764</v>
      </c>
      <c r="F8917" t="s">
        <v>99</v>
      </c>
      <c r="G8917" t="s">
        <v>1914</v>
      </c>
      <c r="H8917" t="s">
        <v>2017</v>
      </c>
      <c r="I8917" t="s">
        <v>1838</v>
      </c>
      <c r="J8917" t="s">
        <v>1915</v>
      </c>
      <c r="K8917" t="s">
        <v>2021</v>
      </c>
      <c r="L8917" s="24">
        <v>1200</v>
      </c>
      <c r="M8917" s="25">
        <f>+VLOOKUP(E8917, TC!A:D, 4, FALSE())</f>
        <v>1.1515</v>
      </c>
      <c r="N8917" s="24">
        <f t="shared" si="695"/>
        <v>1200</v>
      </c>
      <c r="O8917" t="str">
        <f t="shared" si="696"/>
        <v>FACTURA</v>
      </c>
      <c r="P8917" t="str">
        <f t="shared" si="697"/>
        <v>2025</v>
      </c>
      <c r="Q8917" t="str">
        <f t="shared" si="698"/>
        <v>06</v>
      </c>
      <c r="R8917" t="str">
        <f>+IFERROR(VLOOKUP(I8917, Listado!A:B, 2, FALSE()), "COMERCIALIZADORA INTERNACIONAL CARIBBEAN EXOTICS S A")</f>
        <v>LONDOÑO ECHEVERRI ALEJANDRA</v>
      </c>
      <c r="S8917" s="25">
        <f>+VLOOKUP(E8917, TC!A:D, 2, FALSE())</f>
        <v>4076.32</v>
      </c>
      <c r="T8917" t="str">
        <f t="shared" si="699"/>
        <v>COP</v>
      </c>
    </row>
    <row r="8918" spans="1:20" ht="18.75" hidden="1" customHeight="1" x14ac:dyDescent="0.25">
      <c r="A8918" t="s">
        <v>3127</v>
      </c>
      <c r="B8918" t="s">
        <v>1923</v>
      </c>
      <c r="C8918" t="s">
        <v>1913</v>
      </c>
      <c r="D8918" s="24">
        <v>6111</v>
      </c>
      <c r="E8918" t="s">
        <v>1764</v>
      </c>
      <c r="F8918" t="s">
        <v>99</v>
      </c>
      <c r="G8918" t="s">
        <v>1914</v>
      </c>
      <c r="H8918" t="s">
        <v>2017</v>
      </c>
      <c r="I8918" t="s">
        <v>1838</v>
      </c>
      <c r="J8918" t="s">
        <v>1915</v>
      </c>
      <c r="K8918" t="s">
        <v>2021</v>
      </c>
      <c r="L8918" s="24">
        <v>30000</v>
      </c>
      <c r="M8918" s="25">
        <f>+VLOOKUP(E8918, TC!A:D, 4, FALSE())</f>
        <v>1.1515</v>
      </c>
      <c r="N8918" s="24">
        <f t="shared" si="695"/>
        <v>30000</v>
      </c>
      <c r="O8918" t="str">
        <f t="shared" si="696"/>
        <v>FACTURA</v>
      </c>
      <c r="P8918" t="str">
        <f t="shared" si="697"/>
        <v>2025</v>
      </c>
      <c r="Q8918" t="str">
        <f t="shared" si="698"/>
        <v>06</v>
      </c>
      <c r="R8918" t="str">
        <f>+IFERROR(VLOOKUP(I8918, Listado!A:B, 2, FALSE()), "COMERCIALIZADORA INTERNACIONAL CARIBBEAN EXOTICS S A")</f>
        <v>LONDOÑO ECHEVERRI ALEJANDRA</v>
      </c>
      <c r="S8918" s="25">
        <f>+VLOOKUP(E8918, TC!A:D, 2, FALSE())</f>
        <v>4076.32</v>
      </c>
      <c r="T8918" t="str">
        <f t="shared" si="699"/>
        <v>COP</v>
      </c>
    </row>
    <row r="8919" spans="1:20" ht="18.75" hidden="1" customHeight="1" x14ac:dyDescent="0.25">
      <c r="A8919" t="s">
        <v>3127</v>
      </c>
      <c r="B8919" t="s">
        <v>1923</v>
      </c>
      <c r="C8919" t="s">
        <v>1913</v>
      </c>
      <c r="D8919" s="24">
        <v>6111</v>
      </c>
      <c r="E8919" t="s">
        <v>1764</v>
      </c>
      <c r="F8919" t="s">
        <v>99</v>
      </c>
      <c r="G8919" t="s">
        <v>1914</v>
      </c>
      <c r="H8919" t="s">
        <v>2017</v>
      </c>
      <c r="I8919" t="s">
        <v>1838</v>
      </c>
      <c r="J8919" t="s">
        <v>1915</v>
      </c>
      <c r="K8919" t="s">
        <v>2021</v>
      </c>
      <c r="L8919" s="24">
        <v>21360</v>
      </c>
      <c r="M8919" s="25">
        <f>+VLOOKUP(E8919, TC!A:D, 4, FALSE())</f>
        <v>1.1515</v>
      </c>
      <c r="N8919" s="24">
        <f t="shared" si="695"/>
        <v>21360</v>
      </c>
      <c r="O8919" t="str">
        <f t="shared" si="696"/>
        <v>FACTURA</v>
      </c>
      <c r="P8919" t="str">
        <f t="shared" si="697"/>
        <v>2025</v>
      </c>
      <c r="Q8919" t="str">
        <f t="shared" si="698"/>
        <v>06</v>
      </c>
      <c r="R8919" t="str">
        <f>+IFERROR(VLOOKUP(I8919, Listado!A:B, 2, FALSE()), "COMERCIALIZADORA INTERNACIONAL CARIBBEAN EXOTICS S A")</f>
        <v>LONDOÑO ECHEVERRI ALEJANDRA</v>
      </c>
      <c r="S8919" s="25">
        <f>+VLOOKUP(E8919, TC!A:D, 2, FALSE())</f>
        <v>4076.32</v>
      </c>
      <c r="T8919" t="str">
        <f t="shared" si="699"/>
        <v>COP</v>
      </c>
    </row>
    <row r="8920" spans="1:20" ht="18.75" hidden="1" customHeight="1" x14ac:dyDescent="0.25">
      <c r="A8920" t="s">
        <v>3127</v>
      </c>
      <c r="B8920" t="s">
        <v>1923</v>
      </c>
      <c r="C8920" t="s">
        <v>1913</v>
      </c>
      <c r="D8920" s="24">
        <v>6111</v>
      </c>
      <c r="E8920" t="s">
        <v>1764</v>
      </c>
      <c r="F8920" t="s">
        <v>99</v>
      </c>
      <c r="G8920" t="s">
        <v>1914</v>
      </c>
      <c r="H8920" t="s">
        <v>2017</v>
      </c>
      <c r="I8920" t="s">
        <v>1838</v>
      </c>
      <c r="J8920" t="s">
        <v>1915</v>
      </c>
      <c r="K8920" t="s">
        <v>2021</v>
      </c>
      <c r="L8920" s="24">
        <v>21120</v>
      </c>
      <c r="M8920" s="25">
        <f>+VLOOKUP(E8920, TC!A:D, 4, FALSE())</f>
        <v>1.1515</v>
      </c>
      <c r="N8920" s="24">
        <f t="shared" si="695"/>
        <v>21120</v>
      </c>
      <c r="O8920" t="str">
        <f t="shared" si="696"/>
        <v>FACTURA</v>
      </c>
      <c r="P8920" t="str">
        <f t="shared" si="697"/>
        <v>2025</v>
      </c>
      <c r="Q8920" t="str">
        <f t="shared" si="698"/>
        <v>06</v>
      </c>
      <c r="R8920" t="str">
        <f>+IFERROR(VLOOKUP(I8920, Listado!A:B, 2, FALSE()), "COMERCIALIZADORA INTERNACIONAL CARIBBEAN EXOTICS S A")</f>
        <v>LONDOÑO ECHEVERRI ALEJANDRA</v>
      </c>
      <c r="S8920" s="25">
        <f>+VLOOKUP(E8920, TC!A:D, 2, FALSE())</f>
        <v>4076.32</v>
      </c>
      <c r="T8920" t="str">
        <f t="shared" si="699"/>
        <v>COP</v>
      </c>
    </row>
    <row r="8921" spans="1:20" ht="18.75" hidden="1" customHeight="1" x14ac:dyDescent="0.25">
      <c r="A8921" t="s">
        <v>3127</v>
      </c>
      <c r="B8921" t="s">
        <v>1923</v>
      </c>
      <c r="C8921" t="s">
        <v>1913</v>
      </c>
      <c r="D8921" s="24">
        <v>6111</v>
      </c>
      <c r="E8921" t="s">
        <v>1764</v>
      </c>
      <c r="F8921" t="s">
        <v>99</v>
      </c>
      <c r="G8921" t="s">
        <v>1914</v>
      </c>
      <c r="H8921" t="s">
        <v>2017</v>
      </c>
      <c r="I8921" t="s">
        <v>1838</v>
      </c>
      <c r="J8921" t="s">
        <v>1915</v>
      </c>
      <c r="K8921" t="s">
        <v>2021</v>
      </c>
      <c r="L8921" s="24">
        <v>11520</v>
      </c>
      <c r="M8921" s="25">
        <f>+VLOOKUP(E8921, TC!A:D, 4, FALSE())</f>
        <v>1.1515</v>
      </c>
      <c r="N8921" s="24">
        <f t="shared" si="695"/>
        <v>11520</v>
      </c>
      <c r="O8921" t="str">
        <f t="shared" si="696"/>
        <v>FACTURA</v>
      </c>
      <c r="P8921" t="str">
        <f t="shared" si="697"/>
        <v>2025</v>
      </c>
      <c r="Q8921" t="str">
        <f t="shared" si="698"/>
        <v>06</v>
      </c>
      <c r="R8921" t="str">
        <f>+IFERROR(VLOOKUP(I8921, Listado!A:B, 2, FALSE()), "COMERCIALIZADORA INTERNACIONAL CARIBBEAN EXOTICS S A")</f>
        <v>LONDOÑO ECHEVERRI ALEJANDRA</v>
      </c>
      <c r="S8921" s="25">
        <f>+VLOOKUP(E8921, TC!A:D, 2, FALSE())</f>
        <v>4076.32</v>
      </c>
      <c r="T8921" t="str">
        <f t="shared" si="699"/>
        <v>COP</v>
      </c>
    </row>
    <row r="8922" spans="1:20" ht="18.75" hidden="1" customHeight="1" x14ac:dyDescent="0.25">
      <c r="A8922" t="s">
        <v>3127</v>
      </c>
      <c r="B8922" t="s">
        <v>1923</v>
      </c>
      <c r="C8922" t="s">
        <v>1913</v>
      </c>
      <c r="D8922" s="24">
        <v>6111</v>
      </c>
      <c r="E8922" t="s">
        <v>1764</v>
      </c>
      <c r="F8922" t="s">
        <v>99</v>
      </c>
      <c r="G8922" t="s">
        <v>1914</v>
      </c>
      <c r="H8922" t="s">
        <v>2017</v>
      </c>
      <c r="I8922" t="s">
        <v>1838</v>
      </c>
      <c r="J8922" t="s">
        <v>1915</v>
      </c>
      <c r="K8922" t="s">
        <v>2021</v>
      </c>
      <c r="L8922" s="24">
        <v>27600</v>
      </c>
      <c r="M8922" s="25">
        <f>+VLOOKUP(E8922, TC!A:D, 4, FALSE())</f>
        <v>1.1515</v>
      </c>
      <c r="N8922" s="24">
        <f t="shared" si="695"/>
        <v>27600</v>
      </c>
      <c r="O8922" t="str">
        <f t="shared" si="696"/>
        <v>FACTURA</v>
      </c>
      <c r="P8922" t="str">
        <f t="shared" si="697"/>
        <v>2025</v>
      </c>
      <c r="Q8922" t="str">
        <f t="shared" si="698"/>
        <v>06</v>
      </c>
      <c r="R8922" t="str">
        <f>+IFERROR(VLOOKUP(I8922, Listado!A:B, 2, FALSE()), "COMERCIALIZADORA INTERNACIONAL CARIBBEAN EXOTICS S A")</f>
        <v>LONDOÑO ECHEVERRI ALEJANDRA</v>
      </c>
      <c r="S8922" s="25">
        <f>+VLOOKUP(E8922, TC!A:D, 2, FALSE())</f>
        <v>4076.32</v>
      </c>
      <c r="T8922" t="str">
        <f t="shared" si="699"/>
        <v>COP</v>
      </c>
    </row>
    <row r="8923" spans="1:20" ht="18.75" hidden="1" customHeight="1" x14ac:dyDescent="0.25">
      <c r="A8923" t="s">
        <v>3127</v>
      </c>
      <c r="B8923" t="s">
        <v>1923</v>
      </c>
      <c r="C8923" t="s">
        <v>1913</v>
      </c>
      <c r="D8923" s="24">
        <v>6111</v>
      </c>
      <c r="E8923" t="s">
        <v>1764</v>
      </c>
      <c r="F8923" t="s">
        <v>99</v>
      </c>
      <c r="G8923" t="s">
        <v>1914</v>
      </c>
      <c r="H8923" t="s">
        <v>2017</v>
      </c>
      <c r="I8923" t="s">
        <v>1838</v>
      </c>
      <c r="J8923" t="s">
        <v>1915</v>
      </c>
      <c r="K8923" t="s">
        <v>2021</v>
      </c>
      <c r="L8923" s="24">
        <v>25920</v>
      </c>
      <c r="M8923" s="25">
        <f>+VLOOKUP(E8923, TC!A:D, 4, FALSE())</f>
        <v>1.1515</v>
      </c>
      <c r="N8923" s="24">
        <f t="shared" si="695"/>
        <v>25920</v>
      </c>
      <c r="O8923" t="str">
        <f t="shared" si="696"/>
        <v>FACTURA</v>
      </c>
      <c r="P8923" t="str">
        <f t="shared" si="697"/>
        <v>2025</v>
      </c>
      <c r="Q8923" t="str">
        <f t="shared" si="698"/>
        <v>06</v>
      </c>
      <c r="R8923" t="str">
        <f>+IFERROR(VLOOKUP(I8923, Listado!A:B, 2, FALSE()), "COMERCIALIZADORA INTERNACIONAL CARIBBEAN EXOTICS S A")</f>
        <v>LONDOÑO ECHEVERRI ALEJANDRA</v>
      </c>
      <c r="S8923" s="25">
        <f>+VLOOKUP(E8923, TC!A:D, 2, FALSE())</f>
        <v>4076.32</v>
      </c>
      <c r="T8923" t="str">
        <f t="shared" si="699"/>
        <v>COP</v>
      </c>
    </row>
    <row r="8924" spans="1:20" ht="18.75" hidden="1" customHeight="1" x14ac:dyDescent="0.25">
      <c r="A8924" t="s">
        <v>3127</v>
      </c>
      <c r="B8924" t="s">
        <v>1923</v>
      </c>
      <c r="C8924" t="s">
        <v>1913</v>
      </c>
      <c r="D8924" s="24">
        <v>6111</v>
      </c>
      <c r="E8924" t="s">
        <v>1764</v>
      </c>
      <c r="F8924" t="s">
        <v>99</v>
      </c>
      <c r="G8924" t="s">
        <v>1914</v>
      </c>
      <c r="H8924" t="s">
        <v>2017</v>
      </c>
      <c r="I8924" t="s">
        <v>1838</v>
      </c>
      <c r="J8924" t="s">
        <v>1915</v>
      </c>
      <c r="K8924" t="s">
        <v>2021</v>
      </c>
      <c r="L8924" s="24">
        <v>29520</v>
      </c>
      <c r="M8924" s="25">
        <f>+VLOOKUP(E8924, TC!A:D, 4, FALSE())</f>
        <v>1.1515</v>
      </c>
      <c r="N8924" s="24">
        <f t="shared" si="695"/>
        <v>29520</v>
      </c>
      <c r="O8924" t="str">
        <f t="shared" si="696"/>
        <v>FACTURA</v>
      </c>
      <c r="P8924" t="str">
        <f t="shared" si="697"/>
        <v>2025</v>
      </c>
      <c r="Q8924" t="str">
        <f t="shared" si="698"/>
        <v>06</v>
      </c>
      <c r="R8924" t="str">
        <f>+IFERROR(VLOOKUP(I8924, Listado!A:B, 2, FALSE()), "COMERCIALIZADORA INTERNACIONAL CARIBBEAN EXOTICS S A")</f>
        <v>LONDOÑO ECHEVERRI ALEJANDRA</v>
      </c>
      <c r="S8924" s="25">
        <f>+VLOOKUP(E8924, TC!A:D, 2, FALSE())</f>
        <v>4076.32</v>
      </c>
      <c r="T8924" t="str">
        <f t="shared" si="699"/>
        <v>COP</v>
      </c>
    </row>
    <row r="8925" spans="1:20" ht="18.75" hidden="1" customHeight="1" x14ac:dyDescent="0.25">
      <c r="A8925" t="s">
        <v>3127</v>
      </c>
      <c r="B8925" t="s">
        <v>1923</v>
      </c>
      <c r="C8925" t="s">
        <v>1913</v>
      </c>
      <c r="D8925" s="24">
        <v>6111</v>
      </c>
      <c r="E8925" t="s">
        <v>1764</v>
      </c>
      <c r="F8925" t="s">
        <v>99</v>
      </c>
      <c r="G8925" t="s">
        <v>1914</v>
      </c>
      <c r="H8925" t="s">
        <v>2017</v>
      </c>
      <c r="I8925" t="s">
        <v>1838</v>
      </c>
      <c r="J8925" t="s">
        <v>1915</v>
      </c>
      <c r="K8925" t="s">
        <v>2021</v>
      </c>
      <c r="L8925" s="24">
        <v>35280</v>
      </c>
      <c r="M8925" s="25">
        <f>+VLOOKUP(E8925, TC!A:D, 4, FALSE())</f>
        <v>1.1515</v>
      </c>
      <c r="N8925" s="24">
        <f t="shared" si="695"/>
        <v>35280</v>
      </c>
      <c r="O8925" t="str">
        <f t="shared" si="696"/>
        <v>FACTURA</v>
      </c>
      <c r="P8925" t="str">
        <f t="shared" si="697"/>
        <v>2025</v>
      </c>
      <c r="Q8925" t="str">
        <f t="shared" si="698"/>
        <v>06</v>
      </c>
      <c r="R8925" t="str">
        <f>+IFERROR(VLOOKUP(I8925, Listado!A:B, 2, FALSE()), "COMERCIALIZADORA INTERNACIONAL CARIBBEAN EXOTICS S A")</f>
        <v>LONDOÑO ECHEVERRI ALEJANDRA</v>
      </c>
      <c r="S8925" s="25">
        <f>+VLOOKUP(E8925, TC!A:D, 2, FALSE())</f>
        <v>4076.32</v>
      </c>
      <c r="T8925" t="str">
        <f t="shared" si="699"/>
        <v>COP</v>
      </c>
    </row>
    <row r="8926" spans="1:20" ht="18.75" hidden="1" customHeight="1" x14ac:dyDescent="0.25">
      <c r="A8926" t="s">
        <v>3127</v>
      </c>
      <c r="B8926" t="s">
        <v>1923</v>
      </c>
      <c r="C8926" t="s">
        <v>1913</v>
      </c>
      <c r="D8926" s="24">
        <v>6111</v>
      </c>
      <c r="E8926" t="s">
        <v>1764</v>
      </c>
      <c r="F8926" t="s">
        <v>99</v>
      </c>
      <c r="G8926" t="s">
        <v>1914</v>
      </c>
      <c r="H8926" t="s">
        <v>2017</v>
      </c>
      <c r="I8926" t="s">
        <v>1838</v>
      </c>
      <c r="J8926" t="s">
        <v>1915</v>
      </c>
      <c r="K8926" t="s">
        <v>2021</v>
      </c>
      <c r="L8926" s="24">
        <v>39600</v>
      </c>
      <c r="M8926" s="25">
        <f>+VLOOKUP(E8926, TC!A:D, 4, FALSE())</f>
        <v>1.1515</v>
      </c>
      <c r="N8926" s="24">
        <f t="shared" si="695"/>
        <v>39600</v>
      </c>
      <c r="O8926" t="str">
        <f t="shared" si="696"/>
        <v>FACTURA</v>
      </c>
      <c r="P8926" t="str">
        <f t="shared" si="697"/>
        <v>2025</v>
      </c>
      <c r="Q8926" t="str">
        <f t="shared" si="698"/>
        <v>06</v>
      </c>
      <c r="R8926" t="str">
        <f>+IFERROR(VLOOKUP(I8926, Listado!A:B, 2, FALSE()), "COMERCIALIZADORA INTERNACIONAL CARIBBEAN EXOTICS S A")</f>
        <v>LONDOÑO ECHEVERRI ALEJANDRA</v>
      </c>
      <c r="S8926" s="25">
        <f>+VLOOKUP(E8926, TC!A:D, 2, FALSE())</f>
        <v>4076.32</v>
      </c>
      <c r="T8926" t="str">
        <f t="shared" si="699"/>
        <v>COP</v>
      </c>
    </row>
    <row r="8927" spans="1:20" ht="18.75" hidden="1" customHeight="1" x14ac:dyDescent="0.25">
      <c r="A8927" t="s">
        <v>3127</v>
      </c>
      <c r="B8927" t="s">
        <v>1923</v>
      </c>
      <c r="C8927" t="s">
        <v>1913</v>
      </c>
      <c r="D8927" s="24">
        <v>6111</v>
      </c>
      <c r="E8927" t="s">
        <v>1764</v>
      </c>
      <c r="F8927" t="s">
        <v>99</v>
      </c>
      <c r="G8927" t="s">
        <v>1914</v>
      </c>
      <c r="H8927" t="s">
        <v>2017</v>
      </c>
      <c r="I8927" t="s">
        <v>1838</v>
      </c>
      <c r="J8927" t="s">
        <v>1915</v>
      </c>
      <c r="K8927" t="s">
        <v>2021</v>
      </c>
      <c r="L8927" s="24">
        <v>25440</v>
      </c>
      <c r="M8927" s="25">
        <f>+VLOOKUP(E8927, TC!A:D, 4, FALSE())</f>
        <v>1.1515</v>
      </c>
      <c r="N8927" s="24">
        <f t="shared" si="695"/>
        <v>25440</v>
      </c>
      <c r="O8927" t="str">
        <f t="shared" si="696"/>
        <v>FACTURA</v>
      </c>
      <c r="P8927" t="str">
        <f t="shared" si="697"/>
        <v>2025</v>
      </c>
      <c r="Q8927" t="str">
        <f t="shared" si="698"/>
        <v>06</v>
      </c>
      <c r="R8927" t="str">
        <f>+IFERROR(VLOOKUP(I8927, Listado!A:B, 2, FALSE()), "COMERCIALIZADORA INTERNACIONAL CARIBBEAN EXOTICS S A")</f>
        <v>LONDOÑO ECHEVERRI ALEJANDRA</v>
      </c>
      <c r="S8927" s="25">
        <f>+VLOOKUP(E8927, TC!A:D, 2, FALSE())</f>
        <v>4076.32</v>
      </c>
      <c r="T8927" t="str">
        <f t="shared" si="699"/>
        <v>COP</v>
      </c>
    </row>
    <row r="8928" spans="1:20" ht="18.75" hidden="1" customHeight="1" x14ac:dyDescent="0.25">
      <c r="A8928" t="s">
        <v>3127</v>
      </c>
      <c r="B8928" t="s">
        <v>1923</v>
      </c>
      <c r="C8928" t="s">
        <v>1913</v>
      </c>
      <c r="D8928" s="24">
        <v>6111</v>
      </c>
      <c r="E8928" t="s">
        <v>1764</v>
      </c>
      <c r="F8928" t="s">
        <v>99</v>
      </c>
      <c r="G8928" t="s">
        <v>1914</v>
      </c>
      <c r="H8928" t="s">
        <v>2017</v>
      </c>
      <c r="I8928" t="s">
        <v>1838</v>
      </c>
      <c r="J8928" t="s">
        <v>1915</v>
      </c>
      <c r="K8928" t="s">
        <v>2021</v>
      </c>
      <c r="L8928" s="24">
        <v>28320</v>
      </c>
      <c r="M8928" s="25">
        <f>+VLOOKUP(E8928, TC!A:D, 4, FALSE())</f>
        <v>1.1515</v>
      </c>
      <c r="N8928" s="24">
        <f t="shared" si="695"/>
        <v>28320</v>
      </c>
      <c r="O8928" t="str">
        <f t="shared" si="696"/>
        <v>FACTURA</v>
      </c>
      <c r="P8928" t="str">
        <f t="shared" si="697"/>
        <v>2025</v>
      </c>
      <c r="Q8928" t="str">
        <f t="shared" si="698"/>
        <v>06</v>
      </c>
      <c r="R8928" t="str">
        <f>+IFERROR(VLOOKUP(I8928, Listado!A:B, 2, FALSE()), "COMERCIALIZADORA INTERNACIONAL CARIBBEAN EXOTICS S A")</f>
        <v>LONDOÑO ECHEVERRI ALEJANDRA</v>
      </c>
      <c r="S8928" s="25">
        <f>+VLOOKUP(E8928, TC!A:D, 2, FALSE())</f>
        <v>4076.32</v>
      </c>
      <c r="T8928" t="str">
        <f t="shared" si="699"/>
        <v>COP</v>
      </c>
    </row>
    <row r="8929" spans="1:20" ht="18.75" hidden="1" customHeight="1" x14ac:dyDescent="0.25">
      <c r="A8929" t="s">
        <v>3127</v>
      </c>
      <c r="B8929" t="s">
        <v>1923</v>
      </c>
      <c r="C8929" t="s">
        <v>1913</v>
      </c>
      <c r="D8929" s="24">
        <v>6111</v>
      </c>
      <c r="E8929" t="s">
        <v>1764</v>
      </c>
      <c r="F8929" t="s">
        <v>99</v>
      </c>
      <c r="G8929" t="s">
        <v>1914</v>
      </c>
      <c r="H8929" t="s">
        <v>2017</v>
      </c>
      <c r="I8929" t="s">
        <v>1838</v>
      </c>
      <c r="J8929" t="s">
        <v>1915</v>
      </c>
      <c r="K8929" t="s">
        <v>2021</v>
      </c>
      <c r="L8929" s="24">
        <v>35760</v>
      </c>
      <c r="M8929" s="25">
        <f>+VLOOKUP(E8929, TC!A:D, 4, FALSE())</f>
        <v>1.1515</v>
      </c>
      <c r="N8929" s="24">
        <f t="shared" si="695"/>
        <v>35760</v>
      </c>
      <c r="O8929" t="str">
        <f t="shared" si="696"/>
        <v>FACTURA</v>
      </c>
      <c r="P8929" t="str">
        <f t="shared" si="697"/>
        <v>2025</v>
      </c>
      <c r="Q8929" t="str">
        <f t="shared" si="698"/>
        <v>06</v>
      </c>
      <c r="R8929" t="str">
        <f>+IFERROR(VLOOKUP(I8929, Listado!A:B, 2, FALSE()), "COMERCIALIZADORA INTERNACIONAL CARIBBEAN EXOTICS S A")</f>
        <v>LONDOÑO ECHEVERRI ALEJANDRA</v>
      </c>
      <c r="S8929" s="25">
        <f>+VLOOKUP(E8929, TC!A:D, 2, FALSE())</f>
        <v>4076.32</v>
      </c>
      <c r="T8929" t="str">
        <f t="shared" si="699"/>
        <v>COP</v>
      </c>
    </row>
    <row r="8930" spans="1:20" ht="18.75" hidden="1" customHeight="1" x14ac:dyDescent="0.25">
      <c r="A8930" t="s">
        <v>3127</v>
      </c>
      <c r="B8930" t="s">
        <v>1923</v>
      </c>
      <c r="C8930" t="s">
        <v>1913</v>
      </c>
      <c r="D8930" s="24">
        <v>6111</v>
      </c>
      <c r="E8930" t="s">
        <v>1764</v>
      </c>
      <c r="F8930" t="s">
        <v>99</v>
      </c>
      <c r="G8930" t="s">
        <v>1914</v>
      </c>
      <c r="H8930" t="s">
        <v>2017</v>
      </c>
      <c r="I8930" t="s">
        <v>1838</v>
      </c>
      <c r="J8930" t="s">
        <v>1915</v>
      </c>
      <c r="K8930" t="s">
        <v>2021</v>
      </c>
      <c r="L8930" s="24">
        <v>86880</v>
      </c>
      <c r="M8930" s="25">
        <f>+VLOOKUP(E8930, TC!A:D, 4, FALSE())</f>
        <v>1.1515</v>
      </c>
      <c r="N8930" s="24">
        <f t="shared" si="695"/>
        <v>86880</v>
      </c>
      <c r="O8930" t="str">
        <f t="shared" si="696"/>
        <v>FACTURA</v>
      </c>
      <c r="P8930" t="str">
        <f t="shared" si="697"/>
        <v>2025</v>
      </c>
      <c r="Q8930" t="str">
        <f t="shared" si="698"/>
        <v>06</v>
      </c>
      <c r="R8930" t="str">
        <f>+IFERROR(VLOOKUP(I8930, Listado!A:B, 2, FALSE()), "COMERCIALIZADORA INTERNACIONAL CARIBBEAN EXOTICS S A")</f>
        <v>LONDOÑO ECHEVERRI ALEJANDRA</v>
      </c>
      <c r="S8930" s="25">
        <f>+VLOOKUP(E8930, TC!A:D, 2, FALSE())</f>
        <v>4076.32</v>
      </c>
      <c r="T8930" t="str">
        <f t="shared" si="699"/>
        <v>COP</v>
      </c>
    </row>
    <row r="8931" spans="1:20" ht="18.75" hidden="1" customHeight="1" x14ac:dyDescent="0.25">
      <c r="A8931" t="s">
        <v>3127</v>
      </c>
      <c r="B8931" t="s">
        <v>1923</v>
      </c>
      <c r="C8931" t="s">
        <v>1913</v>
      </c>
      <c r="D8931" s="24">
        <v>6111</v>
      </c>
      <c r="E8931" t="s">
        <v>1764</v>
      </c>
      <c r="F8931" t="s">
        <v>99</v>
      </c>
      <c r="G8931" t="s">
        <v>1914</v>
      </c>
      <c r="H8931" t="s">
        <v>2017</v>
      </c>
      <c r="I8931" t="s">
        <v>1838</v>
      </c>
      <c r="J8931" t="s">
        <v>1915</v>
      </c>
      <c r="K8931" t="s">
        <v>2021</v>
      </c>
      <c r="L8931" s="24">
        <v>44880</v>
      </c>
      <c r="M8931" s="25">
        <f>+VLOOKUP(E8931, TC!A:D, 4, FALSE())</f>
        <v>1.1515</v>
      </c>
      <c r="N8931" s="24">
        <f t="shared" si="695"/>
        <v>44880</v>
      </c>
      <c r="O8931" t="str">
        <f t="shared" si="696"/>
        <v>FACTURA</v>
      </c>
      <c r="P8931" t="str">
        <f t="shared" si="697"/>
        <v>2025</v>
      </c>
      <c r="Q8931" t="str">
        <f t="shared" si="698"/>
        <v>06</v>
      </c>
      <c r="R8931" t="str">
        <f>+IFERROR(VLOOKUP(I8931, Listado!A:B, 2, FALSE()), "COMERCIALIZADORA INTERNACIONAL CARIBBEAN EXOTICS S A")</f>
        <v>LONDOÑO ECHEVERRI ALEJANDRA</v>
      </c>
      <c r="S8931" s="25">
        <f>+VLOOKUP(E8931, TC!A:D, 2, FALSE())</f>
        <v>4076.32</v>
      </c>
      <c r="T8931" t="str">
        <f t="shared" si="699"/>
        <v>COP</v>
      </c>
    </row>
    <row r="8932" spans="1:20" ht="18.75" hidden="1" customHeight="1" x14ac:dyDescent="0.25">
      <c r="A8932" t="s">
        <v>3127</v>
      </c>
      <c r="B8932" t="s">
        <v>1923</v>
      </c>
      <c r="C8932" t="s">
        <v>1913</v>
      </c>
      <c r="D8932" s="24">
        <v>6111</v>
      </c>
      <c r="E8932" t="s">
        <v>1764</v>
      </c>
      <c r="F8932" t="s">
        <v>99</v>
      </c>
      <c r="G8932" t="s">
        <v>1914</v>
      </c>
      <c r="H8932" t="s">
        <v>2017</v>
      </c>
      <c r="I8932" t="s">
        <v>1838</v>
      </c>
      <c r="J8932" t="s">
        <v>1915</v>
      </c>
      <c r="K8932" t="s">
        <v>2022</v>
      </c>
      <c r="L8932" s="24">
        <v>7800</v>
      </c>
      <c r="M8932" s="25">
        <f>+VLOOKUP(E8932, TC!A:D, 4, FALSE())</f>
        <v>1.1515</v>
      </c>
      <c r="N8932" s="24">
        <f t="shared" si="695"/>
        <v>7800</v>
      </c>
      <c r="O8932" t="str">
        <f t="shared" si="696"/>
        <v>FACTURA</v>
      </c>
      <c r="P8932" t="str">
        <f t="shared" si="697"/>
        <v>2025</v>
      </c>
      <c r="Q8932" t="str">
        <f t="shared" si="698"/>
        <v>06</v>
      </c>
      <c r="R8932" t="str">
        <f>+IFERROR(VLOOKUP(I8932, Listado!A:B, 2, FALSE()), "COMERCIALIZADORA INTERNACIONAL CARIBBEAN EXOTICS S A")</f>
        <v>LONDOÑO ECHEVERRI ALEJANDRA</v>
      </c>
      <c r="S8932" s="25">
        <f>+VLOOKUP(E8932, TC!A:D, 2, FALSE())</f>
        <v>4076.32</v>
      </c>
      <c r="T8932" t="str">
        <f t="shared" si="699"/>
        <v>COP</v>
      </c>
    </row>
    <row r="8933" spans="1:20" ht="18.75" hidden="1" customHeight="1" x14ac:dyDescent="0.25">
      <c r="A8933" t="s">
        <v>3127</v>
      </c>
      <c r="B8933" t="s">
        <v>1923</v>
      </c>
      <c r="C8933" t="s">
        <v>1913</v>
      </c>
      <c r="D8933" s="24">
        <v>6111</v>
      </c>
      <c r="E8933" t="s">
        <v>1764</v>
      </c>
      <c r="F8933" t="s">
        <v>99</v>
      </c>
      <c r="G8933" t="s">
        <v>1914</v>
      </c>
      <c r="H8933" t="s">
        <v>2017</v>
      </c>
      <c r="I8933" t="s">
        <v>1838</v>
      </c>
      <c r="J8933" t="s">
        <v>1915</v>
      </c>
      <c r="K8933" t="s">
        <v>2022</v>
      </c>
      <c r="L8933" s="24">
        <v>14400</v>
      </c>
      <c r="M8933" s="25">
        <f>+VLOOKUP(E8933, TC!A:D, 4, FALSE())</f>
        <v>1.1515</v>
      </c>
      <c r="N8933" s="24">
        <f t="shared" si="695"/>
        <v>14400</v>
      </c>
      <c r="O8933" t="str">
        <f t="shared" si="696"/>
        <v>FACTURA</v>
      </c>
      <c r="P8933" t="str">
        <f t="shared" si="697"/>
        <v>2025</v>
      </c>
      <c r="Q8933" t="str">
        <f t="shared" si="698"/>
        <v>06</v>
      </c>
      <c r="R8933" t="str">
        <f>+IFERROR(VLOOKUP(I8933, Listado!A:B, 2, FALSE()), "COMERCIALIZADORA INTERNACIONAL CARIBBEAN EXOTICS S A")</f>
        <v>LONDOÑO ECHEVERRI ALEJANDRA</v>
      </c>
      <c r="S8933" s="25">
        <f>+VLOOKUP(E8933, TC!A:D, 2, FALSE())</f>
        <v>4076.32</v>
      </c>
      <c r="T8933" t="str">
        <f t="shared" si="699"/>
        <v>COP</v>
      </c>
    </row>
    <row r="8934" spans="1:20" ht="18.75" hidden="1" customHeight="1" x14ac:dyDescent="0.25">
      <c r="A8934" t="s">
        <v>3127</v>
      </c>
      <c r="B8934" t="s">
        <v>1923</v>
      </c>
      <c r="C8934" t="s">
        <v>1913</v>
      </c>
      <c r="D8934" s="24">
        <v>6111</v>
      </c>
      <c r="E8934" t="s">
        <v>1764</v>
      </c>
      <c r="F8934" t="s">
        <v>99</v>
      </c>
      <c r="G8934" t="s">
        <v>1914</v>
      </c>
      <c r="H8934" t="s">
        <v>2017</v>
      </c>
      <c r="I8934" t="s">
        <v>1838</v>
      </c>
      <c r="J8934" t="s">
        <v>1915</v>
      </c>
      <c r="K8934" t="s">
        <v>2022</v>
      </c>
      <c r="L8934" s="24">
        <v>11400</v>
      </c>
      <c r="M8934" s="25">
        <f>+VLOOKUP(E8934, TC!A:D, 4, FALSE())</f>
        <v>1.1515</v>
      </c>
      <c r="N8934" s="24">
        <f t="shared" si="695"/>
        <v>11400</v>
      </c>
      <c r="O8934" t="str">
        <f t="shared" si="696"/>
        <v>FACTURA</v>
      </c>
      <c r="P8934" t="str">
        <f t="shared" si="697"/>
        <v>2025</v>
      </c>
      <c r="Q8934" t="str">
        <f t="shared" si="698"/>
        <v>06</v>
      </c>
      <c r="R8934" t="str">
        <f>+IFERROR(VLOOKUP(I8934, Listado!A:B, 2, FALSE()), "COMERCIALIZADORA INTERNACIONAL CARIBBEAN EXOTICS S A")</f>
        <v>LONDOÑO ECHEVERRI ALEJANDRA</v>
      </c>
      <c r="S8934" s="25">
        <f>+VLOOKUP(E8934, TC!A:D, 2, FALSE())</f>
        <v>4076.32</v>
      </c>
      <c r="T8934" t="str">
        <f t="shared" si="699"/>
        <v>COP</v>
      </c>
    </row>
    <row r="8935" spans="1:20" ht="18.75" hidden="1" customHeight="1" x14ac:dyDescent="0.25">
      <c r="A8935" t="s">
        <v>3127</v>
      </c>
      <c r="B8935" t="s">
        <v>1923</v>
      </c>
      <c r="C8935" t="s">
        <v>1913</v>
      </c>
      <c r="D8935" s="24">
        <v>6111</v>
      </c>
      <c r="E8935" t="s">
        <v>1764</v>
      </c>
      <c r="F8935" t="s">
        <v>99</v>
      </c>
      <c r="G8935" t="s">
        <v>1914</v>
      </c>
      <c r="H8935" t="s">
        <v>2017</v>
      </c>
      <c r="I8935" t="s">
        <v>1838</v>
      </c>
      <c r="J8935" t="s">
        <v>1915</v>
      </c>
      <c r="K8935" t="s">
        <v>2022</v>
      </c>
      <c r="L8935" s="24">
        <v>146700</v>
      </c>
      <c r="M8935" s="25">
        <f>+VLOOKUP(E8935, TC!A:D, 4, FALSE())</f>
        <v>1.1515</v>
      </c>
      <c r="N8935" s="24">
        <f t="shared" si="695"/>
        <v>146700</v>
      </c>
      <c r="O8935" t="str">
        <f t="shared" si="696"/>
        <v>FACTURA</v>
      </c>
      <c r="P8935" t="str">
        <f t="shared" si="697"/>
        <v>2025</v>
      </c>
      <c r="Q8935" t="str">
        <f t="shared" si="698"/>
        <v>06</v>
      </c>
      <c r="R8935" t="str">
        <f>+IFERROR(VLOOKUP(I8935, Listado!A:B, 2, FALSE()), "COMERCIALIZADORA INTERNACIONAL CARIBBEAN EXOTICS S A")</f>
        <v>LONDOÑO ECHEVERRI ALEJANDRA</v>
      </c>
      <c r="S8935" s="25">
        <f>+VLOOKUP(E8935, TC!A:D, 2, FALSE())</f>
        <v>4076.32</v>
      </c>
      <c r="T8935" t="str">
        <f t="shared" si="699"/>
        <v>COP</v>
      </c>
    </row>
    <row r="8936" spans="1:20" ht="18.75" hidden="1" customHeight="1" x14ac:dyDescent="0.25">
      <c r="A8936" t="s">
        <v>3127</v>
      </c>
      <c r="B8936" t="s">
        <v>1923</v>
      </c>
      <c r="C8936" t="s">
        <v>1913</v>
      </c>
      <c r="D8936" s="24">
        <v>6111</v>
      </c>
      <c r="E8936" t="s">
        <v>1764</v>
      </c>
      <c r="F8936" t="s">
        <v>99</v>
      </c>
      <c r="G8936" t="s">
        <v>1914</v>
      </c>
      <c r="H8936" t="s">
        <v>2017</v>
      </c>
      <c r="I8936" t="s">
        <v>1838</v>
      </c>
      <c r="J8936" t="s">
        <v>1915</v>
      </c>
      <c r="K8936" t="s">
        <v>2022</v>
      </c>
      <c r="L8936" s="24">
        <v>5100</v>
      </c>
      <c r="M8936" s="25">
        <f>+VLOOKUP(E8936, TC!A:D, 4, FALSE())</f>
        <v>1.1515</v>
      </c>
      <c r="N8936" s="24">
        <f t="shared" si="695"/>
        <v>5100</v>
      </c>
      <c r="O8936" t="str">
        <f t="shared" si="696"/>
        <v>FACTURA</v>
      </c>
      <c r="P8936" t="str">
        <f t="shared" si="697"/>
        <v>2025</v>
      </c>
      <c r="Q8936" t="str">
        <f t="shared" si="698"/>
        <v>06</v>
      </c>
      <c r="R8936" t="str">
        <f>+IFERROR(VLOOKUP(I8936, Listado!A:B, 2, FALSE()), "COMERCIALIZADORA INTERNACIONAL CARIBBEAN EXOTICS S A")</f>
        <v>LONDOÑO ECHEVERRI ALEJANDRA</v>
      </c>
      <c r="S8936" s="25">
        <f>+VLOOKUP(E8936, TC!A:D, 2, FALSE())</f>
        <v>4076.32</v>
      </c>
      <c r="T8936" t="str">
        <f t="shared" si="699"/>
        <v>COP</v>
      </c>
    </row>
    <row r="8937" spans="1:20" ht="18.75" hidden="1" customHeight="1" x14ac:dyDescent="0.25">
      <c r="A8937" t="s">
        <v>3127</v>
      </c>
      <c r="B8937" t="s">
        <v>1923</v>
      </c>
      <c r="C8937" t="s">
        <v>1913</v>
      </c>
      <c r="D8937" s="24">
        <v>6111</v>
      </c>
      <c r="E8937" t="s">
        <v>1764</v>
      </c>
      <c r="F8937" t="s">
        <v>99</v>
      </c>
      <c r="G8937" t="s">
        <v>1914</v>
      </c>
      <c r="H8937" t="s">
        <v>2017</v>
      </c>
      <c r="I8937" t="s">
        <v>1838</v>
      </c>
      <c r="J8937" t="s">
        <v>1915</v>
      </c>
      <c r="K8937" t="s">
        <v>2022</v>
      </c>
      <c r="L8937" s="24">
        <v>7200</v>
      </c>
      <c r="M8937" s="25">
        <f>+VLOOKUP(E8937, TC!A:D, 4, FALSE())</f>
        <v>1.1515</v>
      </c>
      <c r="N8937" s="24">
        <f t="shared" si="695"/>
        <v>7200</v>
      </c>
      <c r="O8937" t="str">
        <f t="shared" si="696"/>
        <v>FACTURA</v>
      </c>
      <c r="P8937" t="str">
        <f t="shared" si="697"/>
        <v>2025</v>
      </c>
      <c r="Q8937" t="str">
        <f t="shared" si="698"/>
        <v>06</v>
      </c>
      <c r="R8937" t="str">
        <f>+IFERROR(VLOOKUP(I8937, Listado!A:B, 2, FALSE()), "COMERCIALIZADORA INTERNACIONAL CARIBBEAN EXOTICS S A")</f>
        <v>LONDOÑO ECHEVERRI ALEJANDRA</v>
      </c>
      <c r="S8937" s="25">
        <f>+VLOOKUP(E8937, TC!A:D, 2, FALSE())</f>
        <v>4076.32</v>
      </c>
      <c r="T8937" t="str">
        <f t="shared" si="699"/>
        <v>COP</v>
      </c>
    </row>
    <row r="8938" spans="1:20" ht="18.75" hidden="1" customHeight="1" x14ac:dyDescent="0.25">
      <c r="A8938" t="s">
        <v>3127</v>
      </c>
      <c r="B8938" t="s">
        <v>1923</v>
      </c>
      <c r="C8938" t="s">
        <v>1913</v>
      </c>
      <c r="D8938" s="24">
        <v>6111</v>
      </c>
      <c r="E8938" t="s">
        <v>1764</v>
      </c>
      <c r="F8938" t="s">
        <v>99</v>
      </c>
      <c r="G8938" t="s">
        <v>1914</v>
      </c>
      <c r="H8938" t="s">
        <v>2017</v>
      </c>
      <c r="I8938" t="s">
        <v>1838</v>
      </c>
      <c r="J8938" t="s">
        <v>1915</v>
      </c>
      <c r="K8938" t="s">
        <v>2022</v>
      </c>
      <c r="L8938" s="24">
        <v>3900</v>
      </c>
      <c r="M8938" s="25">
        <f>+VLOOKUP(E8938, TC!A:D, 4, FALSE())</f>
        <v>1.1515</v>
      </c>
      <c r="N8938" s="24">
        <f t="shared" si="695"/>
        <v>3900</v>
      </c>
      <c r="O8938" t="str">
        <f t="shared" si="696"/>
        <v>FACTURA</v>
      </c>
      <c r="P8938" t="str">
        <f t="shared" si="697"/>
        <v>2025</v>
      </c>
      <c r="Q8938" t="str">
        <f t="shared" si="698"/>
        <v>06</v>
      </c>
      <c r="R8938" t="str">
        <f>+IFERROR(VLOOKUP(I8938, Listado!A:B, 2, FALSE()), "COMERCIALIZADORA INTERNACIONAL CARIBBEAN EXOTICS S A")</f>
        <v>LONDOÑO ECHEVERRI ALEJANDRA</v>
      </c>
      <c r="S8938" s="25">
        <f>+VLOOKUP(E8938, TC!A:D, 2, FALSE())</f>
        <v>4076.32</v>
      </c>
      <c r="T8938" t="str">
        <f t="shared" si="699"/>
        <v>COP</v>
      </c>
    </row>
    <row r="8939" spans="1:20" ht="18.75" hidden="1" customHeight="1" x14ac:dyDescent="0.25">
      <c r="A8939" t="s">
        <v>3127</v>
      </c>
      <c r="B8939" t="s">
        <v>1923</v>
      </c>
      <c r="C8939" t="s">
        <v>1913</v>
      </c>
      <c r="D8939" s="24">
        <v>6111</v>
      </c>
      <c r="E8939" t="s">
        <v>1764</v>
      </c>
      <c r="F8939" t="s">
        <v>99</v>
      </c>
      <c r="G8939" t="s">
        <v>1914</v>
      </c>
      <c r="H8939" t="s">
        <v>2017</v>
      </c>
      <c r="I8939" t="s">
        <v>1838</v>
      </c>
      <c r="J8939" t="s">
        <v>1915</v>
      </c>
      <c r="K8939" t="s">
        <v>2022</v>
      </c>
      <c r="L8939" s="24">
        <v>6000</v>
      </c>
      <c r="M8939" s="25">
        <f>+VLOOKUP(E8939, TC!A:D, 4, FALSE())</f>
        <v>1.1515</v>
      </c>
      <c r="N8939" s="24">
        <f t="shared" si="695"/>
        <v>6000</v>
      </c>
      <c r="O8939" t="str">
        <f t="shared" si="696"/>
        <v>FACTURA</v>
      </c>
      <c r="P8939" t="str">
        <f t="shared" si="697"/>
        <v>2025</v>
      </c>
      <c r="Q8939" t="str">
        <f t="shared" si="698"/>
        <v>06</v>
      </c>
      <c r="R8939" t="str">
        <f>+IFERROR(VLOOKUP(I8939, Listado!A:B, 2, FALSE()), "COMERCIALIZADORA INTERNACIONAL CARIBBEAN EXOTICS S A")</f>
        <v>LONDOÑO ECHEVERRI ALEJANDRA</v>
      </c>
      <c r="S8939" s="25">
        <f>+VLOOKUP(E8939, TC!A:D, 2, FALSE())</f>
        <v>4076.32</v>
      </c>
      <c r="T8939" t="str">
        <f t="shared" si="699"/>
        <v>COP</v>
      </c>
    </row>
    <row r="8940" spans="1:20" ht="18.75" hidden="1" customHeight="1" x14ac:dyDescent="0.25">
      <c r="A8940" t="s">
        <v>3127</v>
      </c>
      <c r="B8940" t="s">
        <v>1923</v>
      </c>
      <c r="C8940" t="s">
        <v>1913</v>
      </c>
      <c r="D8940" s="24">
        <v>6111</v>
      </c>
      <c r="E8940" t="s">
        <v>1764</v>
      </c>
      <c r="F8940" t="s">
        <v>99</v>
      </c>
      <c r="G8940" t="s">
        <v>1914</v>
      </c>
      <c r="H8940" t="s">
        <v>2017</v>
      </c>
      <c r="I8940" t="s">
        <v>1838</v>
      </c>
      <c r="J8940" t="s">
        <v>1915</v>
      </c>
      <c r="K8940" t="s">
        <v>2022</v>
      </c>
      <c r="L8940" s="24">
        <v>2700</v>
      </c>
      <c r="M8940" s="25">
        <f>+VLOOKUP(E8940, TC!A:D, 4, FALSE())</f>
        <v>1.1515</v>
      </c>
      <c r="N8940" s="24">
        <f t="shared" si="695"/>
        <v>2700</v>
      </c>
      <c r="O8940" t="str">
        <f t="shared" si="696"/>
        <v>FACTURA</v>
      </c>
      <c r="P8940" t="str">
        <f t="shared" si="697"/>
        <v>2025</v>
      </c>
      <c r="Q8940" t="str">
        <f t="shared" si="698"/>
        <v>06</v>
      </c>
      <c r="R8940" t="str">
        <f>+IFERROR(VLOOKUP(I8940, Listado!A:B, 2, FALSE()), "COMERCIALIZADORA INTERNACIONAL CARIBBEAN EXOTICS S A")</f>
        <v>LONDOÑO ECHEVERRI ALEJANDRA</v>
      </c>
      <c r="S8940" s="25">
        <f>+VLOOKUP(E8940, TC!A:D, 2, FALSE())</f>
        <v>4076.32</v>
      </c>
      <c r="T8940" t="str">
        <f t="shared" si="699"/>
        <v>COP</v>
      </c>
    </row>
    <row r="8941" spans="1:20" ht="18.75" hidden="1" customHeight="1" x14ac:dyDescent="0.25">
      <c r="A8941" t="s">
        <v>3127</v>
      </c>
      <c r="B8941" t="s">
        <v>1923</v>
      </c>
      <c r="C8941" t="s">
        <v>1913</v>
      </c>
      <c r="D8941" s="24">
        <v>6111</v>
      </c>
      <c r="E8941" t="s">
        <v>1764</v>
      </c>
      <c r="F8941" t="s">
        <v>99</v>
      </c>
      <c r="G8941" t="s">
        <v>1914</v>
      </c>
      <c r="H8941" t="s">
        <v>2017</v>
      </c>
      <c r="I8941" t="s">
        <v>1838</v>
      </c>
      <c r="J8941" t="s">
        <v>1915</v>
      </c>
      <c r="K8941" t="s">
        <v>2022</v>
      </c>
      <c r="L8941" s="24">
        <v>13800</v>
      </c>
      <c r="M8941" s="25">
        <f>+VLOOKUP(E8941, TC!A:D, 4, FALSE())</f>
        <v>1.1515</v>
      </c>
      <c r="N8941" s="24">
        <f t="shared" si="695"/>
        <v>13800</v>
      </c>
      <c r="O8941" t="str">
        <f t="shared" si="696"/>
        <v>FACTURA</v>
      </c>
      <c r="P8941" t="str">
        <f t="shared" si="697"/>
        <v>2025</v>
      </c>
      <c r="Q8941" t="str">
        <f t="shared" si="698"/>
        <v>06</v>
      </c>
      <c r="R8941" t="str">
        <f>+IFERROR(VLOOKUP(I8941, Listado!A:B, 2, FALSE()), "COMERCIALIZADORA INTERNACIONAL CARIBBEAN EXOTICS S A")</f>
        <v>LONDOÑO ECHEVERRI ALEJANDRA</v>
      </c>
      <c r="S8941" s="25">
        <f>+VLOOKUP(E8941, TC!A:D, 2, FALSE())</f>
        <v>4076.32</v>
      </c>
      <c r="T8941" t="str">
        <f t="shared" si="699"/>
        <v>COP</v>
      </c>
    </row>
    <row r="8942" spans="1:20" ht="18.75" hidden="1" customHeight="1" x14ac:dyDescent="0.25">
      <c r="A8942" t="s">
        <v>3127</v>
      </c>
      <c r="B8942" t="s">
        <v>1923</v>
      </c>
      <c r="C8942" t="s">
        <v>1913</v>
      </c>
      <c r="D8942" s="24">
        <v>6111</v>
      </c>
      <c r="E8942" t="s">
        <v>1764</v>
      </c>
      <c r="F8942" t="s">
        <v>99</v>
      </c>
      <c r="G8942" t="s">
        <v>1914</v>
      </c>
      <c r="H8942" t="s">
        <v>2017</v>
      </c>
      <c r="I8942" t="s">
        <v>1838</v>
      </c>
      <c r="J8942" t="s">
        <v>1915</v>
      </c>
      <c r="K8942" t="s">
        <v>2022</v>
      </c>
      <c r="L8942" s="24">
        <v>49800</v>
      </c>
      <c r="M8942" s="25">
        <f>+VLOOKUP(E8942, TC!A:D, 4, FALSE())</f>
        <v>1.1515</v>
      </c>
      <c r="N8942" s="24">
        <f t="shared" si="695"/>
        <v>49800</v>
      </c>
      <c r="O8942" t="str">
        <f t="shared" si="696"/>
        <v>FACTURA</v>
      </c>
      <c r="P8942" t="str">
        <f t="shared" si="697"/>
        <v>2025</v>
      </c>
      <c r="Q8942" t="str">
        <f t="shared" si="698"/>
        <v>06</v>
      </c>
      <c r="R8942" t="str">
        <f>+IFERROR(VLOOKUP(I8942, Listado!A:B, 2, FALSE()), "COMERCIALIZADORA INTERNACIONAL CARIBBEAN EXOTICS S A")</f>
        <v>LONDOÑO ECHEVERRI ALEJANDRA</v>
      </c>
      <c r="S8942" s="25">
        <f>+VLOOKUP(E8942, TC!A:D, 2, FALSE())</f>
        <v>4076.32</v>
      </c>
      <c r="T8942" t="str">
        <f t="shared" si="699"/>
        <v>COP</v>
      </c>
    </row>
    <row r="8943" spans="1:20" ht="18.75" hidden="1" customHeight="1" x14ac:dyDescent="0.25">
      <c r="A8943" t="s">
        <v>3127</v>
      </c>
      <c r="B8943" t="s">
        <v>1923</v>
      </c>
      <c r="C8943" t="s">
        <v>1913</v>
      </c>
      <c r="D8943" s="24">
        <v>6111</v>
      </c>
      <c r="E8943" t="s">
        <v>1764</v>
      </c>
      <c r="F8943" t="s">
        <v>99</v>
      </c>
      <c r="G8943" t="s">
        <v>1914</v>
      </c>
      <c r="H8943" t="s">
        <v>2017</v>
      </c>
      <c r="I8943" t="s">
        <v>1838</v>
      </c>
      <c r="J8943" t="s">
        <v>1915</v>
      </c>
      <c r="K8943" t="s">
        <v>2803</v>
      </c>
      <c r="L8943" s="24">
        <v>115920</v>
      </c>
      <c r="M8943" s="25">
        <f>+VLOOKUP(E8943, TC!A:D, 4, FALSE())</f>
        <v>1.1515</v>
      </c>
      <c r="N8943" s="24">
        <f t="shared" si="695"/>
        <v>115920</v>
      </c>
      <c r="O8943" t="str">
        <f t="shared" si="696"/>
        <v>FACTURA</v>
      </c>
      <c r="P8943" t="str">
        <f t="shared" si="697"/>
        <v>2025</v>
      </c>
      <c r="Q8943" t="str">
        <f t="shared" si="698"/>
        <v>06</v>
      </c>
      <c r="R8943" t="str">
        <f>+IFERROR(VLOOKUP(I8943, Listado!A:B, 2, FALSE()), "COMERCIALIZADORA INTERNACIONAL CARIBBEAN EXOTICS S A")</f>
        <v>LONDOÑO ECHEVERRI ALEJANDRA</v>
      </c>
      <c r="S8943" s="25">
        <f>+VLOOKUP(E8943, TC!A:D, 2, FALSE())</f>
        <v>4076.32</v>
      </c>
      <c r="T8943" t="str">
        <f t="shared" si="699"/>
        <v>COP</v>
      </c>
    </row>
    <row r="8944" spans="1:20" ht="18.75" hidden="1" customHeight="1" x14ac:dyDescent="0.25">
      <c r="A8944" t="s">
        <v>3127</v>
      </c>
      <c r="B8944" t="s">
        <v>1923</v>
      </c>
      <c r="C8944" t="s">
        <v>1913</v>
      </c>
      <c r="D8944" s="24">
        <v>6112</v>
      </c>
      <c r="E8944" t="s">
        <v>1764</v>
      </c>
      <c r="F8944" t="s">
        <v>128</v>
      </c>
      <c r="G8944" t="s">
        <v>108</v>
      </c>
      <c r="H8944" t="s">
        <v>3262</v>
      </c>
      <c r="I8944" t="s">
        <v>1904</v>
      </c>
      <c r="J8944" t="s">
        <v>1944</v>
      </c>
      <c r="K8944" t="s">
        <v>75</v>
      </c>
      <c r="L8944" s="24">
        <v>1372.32</v>
      </c>
      <c r="M8944" s="25">
        <f>+VLOOKUP(E8944, TC!A:D, 4, FALSE())</f>
        <v>1.1515</v>
      </c>
      <c r="N8944" s="24">
        <f t="shared" si="695"/>
        <v>1372.32</v>
      </c>
      <c r="O8944" t="str">
        <f t="shared" si="696"/>
        <v>FACTURA</v>
      </c>
      <c r="P8944" t="str">
        <f t="shared" si="697"/>
        <v>2025</v>
      </c>
      <c r="Q8944" t="str">
        <f t="shared" si="698"/>
        <v>06</v>
      </c>
      <c r="R8944" t="str">
        <f>+IFERROR(VLOOKUP(I8944, Listado!A:B, 2, FALSE()), "COMERCIALIZADORA INTERNACIONAL CARIBBEAN EXOTICS S A")</f>
        <v>PIEDRAHITA PEREZ MARIANA</v>
      </c>
      <c r="S8944" s="25">
        <f>+VLOOKUP(E8944, TC!A:D, 2, FALSE())</f>
        <v>4076.32</v>
      </c>
      <c r="T8944" t="str">
        <f t="shared" si="699"/>
        <v>USD</v>
      </c>
    </row>
    <row r="8945" spans="1:20" ht="18.75" hidden="1" customHeight="1" x14ac:dyDescent="0.25">
      <c r="A8945" t="s">
        <v>3127</v>
      </c>
      <c r="B8945" t="s">
        <v>5</v>
      </c>
      <c r="C8945" t="s">
        <v>1913</v>
      </c>
      <c r="D8945" s="24">
        <v>12255</v>
      </c>
      <c r="E8945" t="s">
        <v>1764</v>
      </c>
      <c r="F8945" t="s">
        <v>99</v>
      </c>
      <c r="G8945" t="s">
        <v>1914</v>
      </c>
      <c r="I8945" t="s">
        <v>1841</v>
      </c>
      <c r="J8945" t="s">
        <v>1915</v>
      </c>
      <c r="K8945" t="s">
        <v>2022</v>
      </c>
      <c r="L8945" s="24">
        <v>172000</v>
      </c>
      <c r="M8945" s="25">
        <f>+VLOOKUP(E8945, TC!A:D, 4, FALSE())</f>
        <v>1.1515</v>
      </c>
      <c r="N8945" s="24">
        <f t="shared" si="695"/>
        <v>172000</v>
      </c>
      <c r="O8945" t="str">
        <f t="shared" si="696"/>
        <v>FACTURA</v>
      </c>
      <c r="P8945" t="str">
        <f t="shared" si="697"/>
        <v>2025</v>
      </c>
      <c r="Q8945" t="str">
        <f t="shared" si="698"/>
        <v>06</v>
      </c>
      <c r="R8945" t="str">
        <f>+IFERROR(VLOOKUP(I8945, Listado!A:B, 2, FALSE()), "COMERCIALIZADORA INTERNACIONAL CARIBBEAN EXOTICS S A")</f>
        <v>LONDOÑO ECHEVERRI ALEJANDRA</v>
      </c>
      <c r="S8945" s="25">
        <f>+VLOOKUP(E8945, TC!A:D, 2, FALSE())</f>
        <v>4076.32</v>
      </c>
      <c r="T8945" t="str">
        <f t="shared" si="699"/>
        <v>COP</v>
      </c>
    </row>
    <row r="8946" spans="1:20" ht="18.75" hidden="1" customHeight="1" x14ac:dyDescent="0.25">
      <c r="A8946" t="s">
        <v>3127</v>
      </c>
      <c r="B8946" t="s">
        <v>5</v>
      </c>
      <c r="C8946" t="s">
        <v>1913</v>
      </c>
      <c r="D8946" s="24">
        <v>12255</v>
      </c>
      <c r="E8946" t="s">
        <v>1764</v>
      </c>
      <c r="F8946" t="s">
        <v>99</v>
      </c>
      <c r="G8946" t="s">
        <v>1914</v>
      </c>
      <c r="I8946" t="s">
        <v>1841</v>
      </c>
      <c r="J8946" t="s">
        <v>1915</v>
      </c>
      <c r="K8946" t="s">
        <v>2022</v>
      </c>
      <c r="L8946" s="24">
        <v>30500</v>
      </c>
      <c r="M8946" s="25">
        <f>+VLOOKUP(E8946, TC!A:D, 4, FALSE())</f>
        <v>1.1515</v>
      </c>
      <c r="N8946" s="24">
        <f t="shared" si="695"/>
        <v>30500</v>
      </c>
      <c r="O8946" t="str">
        <f t="shared" si="696"/>
        <v>FACTURA</v>
      </c>
      <c r="P8946" t="str">
        <f t="shared" si="697"/>
        <v>2025</v>
      </c>
      <c r="Q8946" t="str">
        <f t="shared" si="698"/>
        <v>06</v>
      </c>
      <c r="R8946" t="str">
        <f>+IFERROR(VLOOKUP(I8946, Listado!A:B, 2, FALSE()), "COMERCIALIZADORA INTERNACIONAL CARIBBEAN EXOTICS S A")</f>
        <v>LONDOÑO ECHEVERRI ALEJANDRA</v>
      </c>
      <c r="S8946" s="25">
        <f>+VLOOKUP(E8946, TC!A:D, 2, FALSE())</f>
        <v>4076.32</v>
      </c>
      <c r="T8946" t="str">
        <f t="shared" si="699"/>
        <v>COP</v>
      </c>
    </row>
    <row r="8947" spans="1:20" ht="18.75" hidden="1" customHeight="1" x14ac:dyDescent="0.25">
      <c r="A8947" t="s">
        <v>3127</v>
      </c>
      <c r="B8947" t="s">
        <v>5</v>
      </c>
      <c r="C8947" t="s">
        <v>1913</v>
      </c>
      <c r="D8947" s="24">
        <v>12255</v>
      </c>
      <c r="E8947" t="s">
        <v>1764</v>
      </c>
      <c r="F8947" t="s">
        <v>99</v>
      </c>
      <c r="G8947" t="s">
        <v>1914</v>
      </c>
      <c r="I8947" t="s">
        <v>1841</v>
      </c>
      <c r="J8947" t="s">
        <v>1915</v>
      </c>
      <c r="K8947" t="s">
        <v>2022</v>
      </c>
      <c r="L8947" s="24">
        <v>6250</v>
      </c>
      <c r="M8947" s="25">
        <f>+VLOOKUP(E8947, TC!A:D, 4, FALSE())</f>
        <v>1.1515</v>
      </c>
      <c r="N8947" s="24">
        <f t="shared" si="695"/>
        <v>6250</v>
      </c>
      <c r="O8947" t="str">
        <f t="shared" si="696"/>
        <v>FACTURA</v>
      </c>
      <c r="P8947" t="str">
        <f t="shared" si="697"/>
        <v>2025</v>
      </c>
      <c r="Q8947" t="str">
        <f t="shared" si="698"/>
        <v>06</v>
      </c>
      <c r="R8947" t="str">
        <f>+IFERROR(VLOOKUP(I8947, Listado!A:B, 2, FALSE()), "COMERCIALIZADORA INTERNACIONAL CARIBBEAN EXOTICS S A")</f>
        <v>LONDOÑO ECHEVERRI ALEJANDRA</v>
      </c>
      <c r="S8947" s="25">
        <f>+VLOOKUP(E8947, TC!A:D, 2, FALSE())</f>
        <v>4076.32</v>
      </c>
      <c r="T8947" t="str">
        <f t="shared" si="699"/>
        <v>COP</v>
      </c>
    </row>
    <row r="8948" spans="1:20" ht="18.75" hidden="1" customHeight="1" x14ac:dyDescent="0.25">
      <c r="A8948" t="s">
        <v>3127</v>
      </c>
      <c r="B8948" t="s">
        <v>5</v>
      </c>
      <c r="C8948" t="s">
        <v>1913</v>
      </c>
      <c r="D8948" s="24">
        <v>12255</v>
      </c>
      <c r="E8948" t="s">
        <v>1764</v>
      </c>
      <c r="F8948" t="s">
        <v>99</v>
      </c>
      <c r="G8948" t="s">
        <v>1914</v>
      </c>
      <c r="I8948" t="s">
        <v>1841</v>
      </c>
      <c r="J8948" t="s">
        <v>1915</v>
      </c>
      <c r="K8948" t="s">
        <v>2022</v>
      </c>
      <c r="L8948" s="24">
        <v>2500</v>
      </c>
      <c r="M8948" s="25">
        <f>+VLOOKUP(E8948, TC!A:D, 4, FALSE())</f>
        <v>1.1515</v>
      </c>
      <c r="N8948" s="24">
        <f t="shared" si="695"/>
        <v>2500</v>
      </c>
      <c r="O8948" t="str">
        <f t="shared" si="696"/>
        <v>FACTURA</v>
      </c>
      <c r="P8948" t="str">
        <f t="shared" si="697"/>
        <v>2025</v>
      </c>
      <c r="Q8948" t="str">
        <f t="shared" si="698"/>
        <v>06</v>
      </c>
      <c r="R8948" t="str">
        <f>+IFERROR(VLOOKUP(I8948, Listado!A:B, 2, FALSE()), "COMERCIALIZADORA INTERNACIONAL CARIBBEAN EXOTICS S A")</f>
        <v>LONDOÑO ECHEVERRI ALEJANDRA</v>
      </c>
      <c r="S8948" s="25">
        <f>+VLOOKUP(E8948, TC!A:D, 2, FALSE())</f>
        <v>4076.32</v>
      </c>
      <c r="T8948" t="str">
        <f t="shared" si="699"/>
        <v>COP</v>
      </c>
    </row>
    <row r="8949" spans="1:20" ht="18.75" hidden="1" customHeight="1" x14ac:dyDescent="0.25">
      <c r="A8949" t="s">
        <v>3127</v>
      </c>
      <c r="B8949" t="s">
        <v>5</v>
      </c>
      <c r="C8949" t="s">
        <v>1913</v>
      </c>
      <c r="D8949" s="24">
        <v>12255</v>
      </c>
      <c r="E8949" t="s">
        <v>1764</v>
      </c>
      <c r="F8949" t="s">
        <v>99</v>
      </c>
      <c r="G8949" t="s">
        <v>1914</v>
      </c>
      <c r="I8949" t="s">
        <v>1841</v>
      </c>
      <c r="J8949" t="s">
        <v>1915</v>
      </c>
      <c r="K8949" t="s">
        <v>2022</v>
      </c>
      <c r="L8949" s="24">
        <v>18250</v>
      </c>
      <c r="M8949" s="25">
        <f>+VLOOKUP(E8949, TC!A:D, 4, FALSE())</f>
        <v>1.1515</v>
      </c>
      <c r="N8949" s="24">
        <f t="shared" si="695"/>
        <v>18250</v>
      </c>
      <c r="O8949" t="str">
        <f t="shared" si="696"/>
        <v>FACTURA</v>
      </c>
      <c r="P8949" t="str">
        <f t="shared" si="697"/>
        <v>2025</v>
      </c>
      <c r="Q8949" t="str">
        <f t="shared" si="698"/>
        <v>06</v>
      </c>
      <c r="R8949" t="str">
        <f>+IFERROR(VLOOKUP(I8949, Listado!A:B, 2, FALSE()), "COMERCIALIZADORA INTERNACIONAL CARIBBEAN EXOTICS S A")</f>
        <v>LONDOÑO ECHEVERRI ALEJANDRA</v>
      </c>
      <c r="S8949" s="25">
        <f>+VLOOKUP(E8949, TC!A:D, 2, FALSE())</f>
        <v>4076.32</v>
      </c>
      <c r="T8949" t="str">
        <f t="shared" si="699"/>
        <v>COP</v>
      </c>
    </row>
    <row r="8950" spans="1:20" ht="18.75" hidden="1" customHeight="1" x14ac:dyDescent="0.25">
      <c r="A8950" t="s">
        <v>3127</v>
      </c>
      <c r="B8950" t="s">
        <v>5</v>
      </c>
      <c r="C8950" t="s">
        <v>1913</v>
      </c>
      <c r="D8950" s="24">
        <v>12255</v>
      </c>
      <c r="E8950" t="s">
        <v>1764</v>
      </c>
      <c r="F8950" t="s">
        <v>99</v>
      </c>
      <c r="G8950" t="s">
        <v>1914</v>
      </c>
      <c r="I8950" t="s">
        <v>1841</v>
      </c>
      <c r="J8950" t="s">
        <v>1915</v>
      </c>
      <c r="K8950" t="s">
        <v>2022</v>
      </c>
      <c r="L8950" s="24">
        <v>4250</v>
      </c>
      <c r="M8950" s="25">
        <f>+VLOOKUP(E8950, TC!A:D, 4, FALSE())</f>
        <v>1.1515</v>
      </c>
      <c r="N8950" s="24">
        <f t="shared" si="695"/>
        <v>4250</v>
      </c>
      <c r="O8950" t="str">
        <f t="shared" si="696"/>
        <v>FACTURA</v>
      </c>
      <c r="P8950" t="str">
        <f t="shared" si="697"/>
        <v>2025</v>
      </c>
      <c r="Q8950" t="str">
        <f t="shared" si="698"/>
        <v>06</v>
      </c>
      <c r="R8950" t="str">
        <f>+IFERROR(VLOOKUP(I8950, Listado!A:B, 2, FALSE()), "COMERCIALIZADORA INTERNACIONAL CARIBBEAN EXOTICS S A")</f>
        <v>LONDOÑO ECHEVERRI ALEJANDRA</v>
      </c>
      <c r="S8950" s="25">
        <f>+VLOOKUP(E8950, TC!A:D, 2, FALSE())</f>
        <v>4076.32</v>
      </c>
      <c r="T8950" t="str">
        <f t="shared" si="699"/>
        <v>COP</v>
      </c>
    </row>
    <row r="8951" spans="1:20" ht="18.75" hidden="1" customHeight="1" x14ac:dyDescent="0.25">
      <c r="A8951" t="s">
        <v>3127</v>
      </c>
      <c r="B8951" t="s">
        <v>5</v>
      </c>
      <c r="C8951" t="s">
        <v>1913</v>
      </c>
      <c r="D8951" s="24">
        <v>12255</v>
      </c>
      <c r="E8951" t="s">
        <v>1764</v>
      </c>
      <c r="F8951" t="s">
        <v>99</v>
      </c>
      <c r="G8951" t="s">
        <v>1914</v>
      </c>
      <c r="I8951" t="s">
        <v>1841</v>
      </c>
      <c r="J8951" t="s">
        <v>1915</v>
      </c>
      <c r="K8951" t="s">
        <v>2022</v>
      </c>
      <c r="L8951" s="24">
        <v>1500</v>
      </c>
      <c r="M8951" s="25">
        <f>+VLOOKUP(E8951, TC!A:D, 4, FALSE())</f>
        <v>1.1515</v>
      </c>
      <c r="N8951" s="24">
        <f t="shared" si="695"/>
        <v>1500</v>
      </c>
      <c r="O8951" t="str">
        <f t="shared" si="696"/>
        <v>FACTURA</v>
      </c>
      <c r="P8951" t="str">
        <f t="shared" si="697"/>
        <v>2025</v>
      </c>
      <c r="Q8951" t="str">
        <f t="shared" si="698"/>
        <v>06</v>
      </c>
      <c r="R8951" t="str">
        <f>+IFERROR(VLOOKUP(I8951, Listado!A:B, 2, FALSE()), "COMERCIALIZADORA INTERNACIONAL CARIBBEAN EXOTICS S A")</f>
        <v>LONDOÑO ECHEVERRI ALEJANDRA</v>
      </c>
      <c r="S8951" s="25">
        <f>+VLOOKUP(E8951, TC!A:D, 2, FALSE())</f>
        <v>4076.32</v>
      </c>
      <c r="T8951" t="str">
        <f t="shared" si="699"/>
        <v>COP</v>
      </c>
    </row>
    <row r="8952" spans="1:20" ht="18.75" hidden="1" customHeight="1" x14ac:dyDescent="0.25">
      <c r="A8952" t="s">
        <v>3127</v>
      </c>
      <c r="B8952" t="s">
        <v>5</v>
      </c>
      <c r="C8952" t="s">
        <v>1913</v>
      </c>
      <c r="D8952" s="24">
        <v>12255</v>
      </c>
      <c r="E8952" t="s">
        <v>1764</v>
      </c>
      <c r="F8952" t="s">
        <v>99</v>
      </c>
      <c r="G8952" t="s">
        <v>1914</v>
      </c>
      <c r="I8952" t="s">
        <v>1841</v>
      </c>
      <c r="J8952" t="s">
        <v>1915</v>
      </c>
      <c r="K8952" t="s">
        <v>2022</v>
      </c>
      <c r="L8952" s="24">
        <v>1750</v>
      </c>
      <c r="M8952" s="25">
        <f>+VLOOKUP(E8952, TC!A:D, 4, FALSE())</f>
        <v>1.1515</v>
      </c>
      <c r="N8952" s="24">
        <f t="shared" si="695"/>
        <v>1750</v>
      </c>
      <c r="O8952" t="str">
        <f t="shared" si="696"/>
        <v>FACTURA</v>
      </c>
      <c r="P8952" t="str">
        <f t="shared" si="697"/>
        <v>2025</v>
      </c>
      <c r="Q8952" t="str">
        <f t="shared" si="698"/>
        <v>06</v>
      </c>
      <c r="R8952" t="str">
        <f>+IFERROR(VLOOKUP(I8952, Listado!A:B, 2, FALSE()), "COMERCIALIZADORA INTERNACIONAL CARIBBEAN EXOTICS S A")</f>
        <v>LONDOÑO ECHEVERRI ALEJANDRA</v>
      </c>
      <c r="S8952" s="25">
        <f>+VLOOKUP(E8952, TC!A:D, 2, FALSE())</f>
        <v>4076.32</v>
      </c>
      <c r="T8952" t="str">
        <f t="shared" si="699"/>
        <v>COP</v>
      </c>
    </row>
    <row r="8953" spans="1:20" ht="18.75" hidden="1" customHeight="1" x14ac:dyDescent="0.25">
      <c r="A8953" t="s">
        <v>3127</v>
      </c>
      <c r="B8953" t="s">
        <v>1923</v>
      </c>
      <c r="C8953" t="s">
        <v>1913</v>
      </c>
      <c r="D8953" s="24">
        <v>6113</v>
      </c>
      <c r="E8953" t="s">
        <v>1764</v>
      </c>
      <c r="F8953" t="s">
        <v>128</v>
      </c>
      <c r="G8953" t="s">
        <v>110</v>
      </c>
      <c r="H8953" t="s">
        <v>3263</v>
      </c>
      <c r="I8953" t="s">
        <v>1850</v>
      </c>
      <c r="J8953" t="s">
        <v>1919</v>
      </c>
      <c r="K8953" t="s">
        <v>2658</v>
      </c>
      <c r="L8953" s="24">
        <v>1560</v>
      </c>
      <c r="M8953" s="25">
        <f>+VLOOKUP(E8953, TC!A:D, 4, FALSE())</f>
        <v>1.1515</v>
      </c>
      <c r="N8953" s="24">
        <f t="shared" si="695"/>
        <v>1560</v>
      </c>
      <c r="O8953" t="str">
        <f t="shared" si="696"/>
        <v>FACTURA</v>
      </c>
      <c r="P8953" t="str">
        <f t="shared" si="697"/>
        <v>2025</v>
      </c>
      <c r="Q8953" t="str">
        <f t="shared" si="698"/>
        <v>06</v>
      </c>
      <c r="R8953" t="str">
        <f>+IFERROR(VLOOKUP(I8953, Listado!A:B, 2, FALSE()), "COMERCIALIZADORA INTERNACIONAL CARIBBEAN EXOTICS S A")</f>
        <v>PEREZ MEJIA MARIA PAULINA</v>
      </c>
      <c r="S8953" s="25">
        <f>+VLOOKUP(E8953, TC!A:D, 2, FALSE())</f>
        <v>4076.32</v>
      </c>
      <c r="T8953" t="str">
        <f t="shared" si="699"/>
        <v>USD</v>
      </c>
    </row>
    <row r="8954" spans="1:20" ht="18.75" hidden="1" customHeight="1" x14ac:dyDescent="0.25">
      <c r="A8954" t="s">
        <v>3127</v>
      </c>
      <c r="B8954" t="s">
        <v>1923</v>
      </c>
      <c r="C8954" t="s">
        <v>1913</v>
      </c>
      <c r="D8954" s="24">
        <v>6113</v>
      </c>
      <c r="E8954" t="s">
        <v>1764</v>
      </c>
      <c r="F8954" t="s">
        <v>128</v>
      </c>
      <c r="G8954" t="s">
        <v>110</v>
      </c>
      <c r="H8954" t="s">
        <v>3263</v>
      </c>
      <c r="I8954" t="s">
        <v>1850</v>
      </c>
      <c r="J8954" t="s">
        <v>1919</v>
      </c>
      <c r="K8954" t="s">
        <v>45</v>
      </c>
      <c r="L8954" s="24">
        <v>16500</v>
      </c>
      <c r="M8954" s="25">
        <f>+VLOOKUP(E8954, TC!A:D, 4, FALSE())</f>
        <v>1.1515</v>
      </c>
      <c r="N8954" s="24">
        <f t="shared" si="695"/>
        <v>16500</v>
      </c>
      <c r="O8954" t="str">
        <f t="shared" si="696"/>
        <v>FACTURA</v>
      </c>
      <c r="P8954" t="str">
        <f t="shared" si="697"/>
        <v>2025</v>
      </c>
      <c r="Q8954" t="str">
        <f t="shared" si="698"/>
        <v>06</v>
      </c>
      <c r="R8954" t="str">
        <f>+IFERROR(VLOOKUP(I8954, Listado!A:B, 2, FALSE()), "COMERCIALIZADORA INTERNACIONAL CARIBBEAN EXOTICS S A")</f>
        <v>PEREZ MEJIA MARIA PAULINA</v>
      </c>
      <c r="S8954" s="25">
        <f>+VLOOKUP(E8954, TC!A:D, 2, FALSE())</f>
        <v>4076.32</v>
      </c>
      <c r="T8954" t="str">
        <f t="shared" si="699"/>
        <v>USD</v>
      </c>
    </row>
    <row r="8955" spans="1:20" ht="18.75" hidden="1" customHeight="1" x14ac:dyDescent="0.25">
      <c r="A8955" t="s">
        <v>3127</v>
      </c>
      <c r="B8955" t="s">
        <v>1923</v>
      </c>
      <c r="C8955" t="s">
        <v>1913</v>
      </c>
      <c r="D8955" s="24">
        <v>6113</v>
      </c>
      <c r="E8955" t="s">
        <v>1764</v>
      </c>
      <c r="F8955" t="s">
        <v>128</v>
      </c>
      <c r="G8955" t="s">
        <v>110</v>
      </c>
      <c r="H8955" t="s">
        <v>3263</v>
      </c>
      <c r="I8955" t="s">
        <v>1850</v>
      </c>
      <c r="J8955" t="s">
        <v>1919</v>
      </c>
      <c r="K8955" t="s">
        <v>9</v>
      </c>
      <c r="L8955" s="24">
        <v>556</v>
      </c>
      <c r="M8955" s="25">
        <f>+VLOOKUP(E8955, TC!A:D, 4, FALSE())</f>
        <v>1.1515</v>
      </c>
      <c r="N8955" s="24">
        <f t="shared" si="695"/>
        <v>556</v>
      </c>
      <c r="O8955" t="str">
        <f t="shared" si="696"/>
        <v>FACTURA</v>
      </c>
      <c r="P8955" t="str">
        <f t="shared" si="697"/>
        <v>2025</v>
      </c>
      <c r="Q8955" t="str">
        <f t="shared" si="698"/>
        <v>06</v>
      </c>
      <c r="R8955" t="str">
        <f>+IFERROR(VLOOKUP(I8955, Listado!A:B, 2, FALSE()), "COMERCIALIZADORA INTERNACIONAL CARIBBEAN EXOTICS S A")</f>
        <v>PEREZ MEJIA MARIA PAULINA</v>
      </c>
      <c r="S8955" s="25">
        <f>+VLOOKUP(E8955, TC!A:D, 2, FALSE())</f>
        <v>4076.32</v>
      </c>
      <c r="T8955" t="str">
        <f t="shared" si="699"/>
        <v>USD</v>
      </c>
    </row>
    <row r="8956" spans="1:20" ht="18.75" hidden="1" customHeight="1" x14ac:dyDescent="0.25">
      <c r="A8956" t="s">
        <v>3127</v>
      </c>
      <c r="B8956" t="s">
        <v>1923</v>
      </c>
      <c r="C8956" t="s">
        <v>1913</v>
      </c>
      <c r="D8956" s="24">
        <v>6114</v>
      </c>
      <c r="E8956" t="s">
        <v>1764</v>
      </c>
      <c r="F8956" t="s">
        <v>128</v>
      </c>
      <c r="G8956" t="s">
        <v>110</v>
      </c>
      <c r="I8956" t="s">
        <v>1850</v>
      </c>
      <c r="J8956" t="s">
        <v>1919</v>
      </c>
      <c r="K8956" t="s">
        <v>1918</v>
      </c>
      <c r="L8956" s="24">
        <v>270</v>
      </c>
      <c r="M8956" s="25">
        <f>+VLOOKUP(E8956, TC!A:D, 4, FALSE())</f>
        <v>1.1515</v>
      </c>
      <c r="N8956" s="24">
        <f t="shared" si="695"/>
        <v>270</v>
      </c>
      <c r="O8956" t="str">
        <f t="shared" si="696"/>
        <v>FACTURA</v>
      </c>
      <c r="P8956" t="str">
        <f t="shared" si="697"/>
        <v>2025</v>
      </c>
      <c r="Q8956" t="str">
        <f t="shared" si="698"/>
        <v>06</v>
      </c>
      <c r="R8956" t="str">
        <f>+IFERROR(VLOOKUP(I8956, Listado!A:B, 2, FALSE()), "COMERCIALIZADORA INTERNACIONAL CARIBBEAN EXOTICS S A")</f>
        <v>PEREZ MEJIA MARIA PAULINA</v>
      </c>
      <c r="S8956" s="25">
        <f>+VLOOKUP(E8956, TC!A:D, 2, FALSE())</f>
        <v>4076.32</v>
      </c>
      <c r="T8956" t="str">
        <f t="shared" si="699"/>
        <v>USD</v>
      </c>
    </row>
    <row r="8957" spans="1:20" ht="18.75" hidden="1" customHeight="1" x14ac:dyDescent="0.25">
      <c r="A8957" t="s">
        <v>3127</v>
      </c>
      <c r="B8957" t="s">
        <v>1923</v>
      </c>
      <c r="C8957" t="s">
        <v>1913</v>
      </c>
      <c r="D8957" s="24">
        <v>6115</v>
      </c>
      <c r="E8957" t="s">
        <v>1764</v>
      </c>
      <c r="F8957" t="s">
        <v>128</v>
      </c>
      <c r="G8957" t="s">
        <v>108</v>
      </c>
      <c r="H8957" t="s">
        <v>2006</v>
      </c>
      <c r="I8957" t="s">
        <v>1878</v>
      </c>
      <c r="J8957" t="s">
        <v>2007</v>
      </c>
      <c r="K8957" t="s">
        <v>2008</v>
      </c>
      <c r="L8957" s="24">
        <v>1700</v>
      </c>
      <c r="M8957" s="25">
        <f>+VLOOKUP(E8957, TC!A:D, 4, FALSE())</f>
        <v>1.1515</v>
      </c>
      <c r="N8957" s="24">
        <f t="shared" si="695"/>
        <v>1700</v>
      </c>
      <c r="O8957" t="str">
        <f t="shared" si="696"/>
        <v>FACTURA</v>
      </c>
      <c r="P8957" t="str">
        <f t="shared" si="697"/>
        <v>2025</v>
      </c>
      <c r="Q8957" t="str">
        <f t="shared" si="698"/>
        <v>06</v>
      </c>
      <c r="R8957" t="str">
        <f>+IFERROR(VLOOKUP(I8957, Listado!A:B, 2, FALSE()), "COMERCIALIZADORA INTERNACIONAL CARIBBEAN EXOTICS S A")</f>
        <v>PIEDRAHITA PEREZ MARIANA</v>
      </c>
      <c r="S8957" s="25">
        <f>+VLOOKUP(E8957, TC!A:D, 2, FALSE())</f>
        <v>4076.32</v>
      </c>
      <c r="T8957" t="str">
        <f t="shared" si="699"/>
        <v>USD</v>
      </c>
    </row>
    <row r="8958" spans="1:20" ht="18.75" hidden="1" customHeight="1" x14ac:dyDescent="0.25">
      <c r="A8958" t="s">
        <v>3127</v>
      </c>
      <c r="B8958" t="s">
        <v>1923</v>
      </c>
      <c r="C8958" t="s">
        <v>1913</v>
      </c>
      <c r="D8958" s="24">
        <v>6115</v>
      </c>
      <c r="E8958" t="s">
        <v>1764</v>
      </c>
      <c r="F8958" t="s">
        <v>128</v>
      </c>
      <c r="G8958" t="s">
        <v>108</v>
      </c>
      <c r="H8958" t="s">
        <v>2006</v>
      </c>
      <c r="I8958" t="s">
        <v>1878</v>
      </c>
      <c r="J8958" t="s">
        <v>2007</v>
      </c>
      <c r="K8958" t="s">
        <v>2009</v>
      </c>
      <c r="L8958" s="24">
        <v>528</v>
      </c>
      <c r="M8958" s="25">
        <f>+VLOOKUP(E8958, TC!A:D, 4, FALSE())</f>
        <v>1.1515</v>
      </c>
      <c r="N8958" s="24">
        <f t="shared" si="695"/>
        <v>528</v>
      </c>
      <c r="O8958" t="str">
        <f t="shared" si="696"/>
        <v>FACTURA</v>
      </c>
      <c r="P8958" t="str">
        <f t="shared" si="697"/>
        <v>2025</v>
      </c>
      <c r="Q8958" t="str">
        <f t="shared" si="698"/>
        <v>06</v>
      </c>
      <c r="R8958" t="str">
        <f>+IFERROR(VLOOKUP(I8958, Listado!A:B, 2, FALSE()), "COMERCIALIZADORA INTERNACIONAL CARIBBEAN EXOTICS S A")</f>
        <v>PIEDRAHITA PEREZ MARIANA</v>
      </c>
      <c r="S8958" s="25">
        <f>+VLOOKUP(E8958, TC!A:D, 2, FALSE())</f>
        <v>4076.32</v>
      </c>
      <c r="T8958" t="str">
        <f t="shared" si="699"/>
        <v>USD</v>
      </c>
    </row>
    <row r="8959" spans="1:20" ht="18.75" hidden="1" customHeight="1" x14ac:dyDescent="0.25">
      <c r="A8959" t="s">
        <v>3127</v>
      </c>
      <c r="B8959" t="s">
        <v>1923</v>
      </c>
      <c r="C8959" t="s">
        <v>1913</v>
      </c>
      <c r="D8959" s="24">
        <v>6115</v>
      </c>
      <c r="E8959" t="s">
        <v>1764</v>
      </c>
      <c r="F8959" t="s">
        <v>128</v>
      </c>
      <c r="G8959" t="s">
        <v>108</v>
      </c>
      <c r="H8959" t="s">
        <v>2006</v>
      </c>
      <c r="I8959" t="s">
        <v>1878</v>
      </c>
      <c r="J8959" t="s">
        <v>2007</v>
      </c>
      <c r="K8959" t="s">
        <v>2011</v>
      </c>
      <c r="L8959" s="24">
        <v>436</v>
      </c>
      <c r="M8959" s="25">
        <f>+VLOOKUP(E8959, TC!A:D, 4, FALSE())</f>
        <v>1.1515</v>
      </c>
      <c r="N8959" s="24">
        <f t="shared" si="695"/>
        <v>436</v>
      </c>
      <c r="O8959" t="str">
        <f t="shared" si="696"/>
        <v>FACTURA</v>
      </c>
      <c r="P8959" t="str">
        <f t="shared" si="697"/>
        <v>2025</v>
      </c>
      <c r="Q8959" t="str">
        <f t="shared" si="698"/>
        <v>06</v>
      </c>
      <c r="R8959" t="str">
        <f>+IFERROR(VLOOKUP(I8959, Listado!A:B, 2, FALSE()), "COMERCIALIZADORA INTERNACIONAL CARIBBEAN EXOTICS S A")</f>
        <v>PIEDRAHITA PEREZ MARIANA</v>
      </c>
      <c r="S8959" s="25">
        <f>+VLOOKUP(E8959, TC!A:D, 2, FALSE())</f>
        <v>4076.32</v>
      </c>
      <c r="T8959" t="str">
        <f t="shared" si="699"/>
        <v>USD</v>
      </c>
    </row>
    <row r="8960" spans="1:20" ht="18.75" hidden="1" customHeight="1" x14ac:dyDescent="0.25">
      <c r="A8960" t="s">
        <v>3127</v>
      </c>
      <c r="B8960" t="s">
        <v>5</v>
      </c>
      <c r="C8960" t="s">
        <v>1913</v>
      </c>
      <c r="D8960" s="24">
        <v>12256</v>
      </c>
      <c r="E8960" t="s">
        <v>1764</v>
      </c>
      <c r="F8960" t="s">
        <v>99</v>
      </c>
      <c r="G8960" t="s">
        <v>1914</v>
      </c>
      <c r="I8960" t="s">
        <v>1841</v>
      </c>
      <c r="J8960" t="s">
        <v>1915</v>
      </c>
      <c r="K8960" t="s">
        <v>2021</v>
      </c>
      <c r="L8960" s="24">
        <v>375590</v>
      </c>
      <c r="M8960" s="25">
        <f>+VLOOKUP(E8960, TC!A:D, 4, FALSE())</f>
        <v>1.1515</v>
      </c>
      <c r="N8960" s="24">
        <f t="shared" si="695"/>
        <v>375590</v>
      </c>
      <c r="O8960" t="str">
        <f t="shared" si="696"/>
        <v>FACTURA</v>
      </c>
      <c r="P8960" t="str">
        <f t="shared" si="697"/>
        <v>2025</v>
      </c>
      <c r="Q8960" t="str">
        <f t="shared" si="698"/>
        <v>06</v>
      </c>
      <c r="R8960" t="str">
        <f>+IFERROR(VLOOKUP(I8960, Listado!A:B, 2, FALSE()), "COMERCIALIZADORA INTERNACIONAL CARIBBEAN EXOTICS S A")</f>
        <v>LONDOÑO ECHEVERRI ALEJANDRA</v>
      </c>
      <c r="S8960" s="25">
        <f>+VLOOKUP(E8960, TC!A:D, 2, FALSE())</f>
        <v>4076.32</v>
      </c>
      <c r="T8960" t="str">
        <f t="shared" si="699"/>
        <v>COP</v>
      </c>
    </row>
    <row r="8961" spans="1:20" ht="18.75" hidden="1" customHeight="1" x14ac:dyDescent="0.25">
      <c r="A8961" t="s">
        <v>3127</v>
      </c>
      <c r="B8961" t="s">
        <v>5</v>
      </c>
      <c r="C8961" t="s">
        <v>1913</v>
      </c>
      <c r="D8961" s="24">
        <v>12256</v>
      </c>
      <c r="E8961" t="s">
        <v>1764</v>
      </c>
      <c r="F8961" t="s">
        <v>99</v>
      </c>
      <c r="G8961" t="s">
        <v>1914</v>
      </c>
      <c r="I8961" t="s">
        <v>1841</v>
      </c>
      <c r="J8961" t="s">
        <v>1915</v>
      </c>
      <c r="K8961" t="s">
        <v>2021</v>
      </c>
      <c r="L8961" s="24">
        <v>345920</v>
      </c>
      <c r="M8961" s="25">
        <f>+VLOOKUP(E8961, TC!A:D, 4, FALSE())</f>
        <v>1.1515</v>
      </c>
      <c r="N8961" s="24">
        <f t="shared" si="695"/>
        <v>345920</v>
      </c>
      <c r="O8961" t="str">
        <f t="shared" si="696"/>
        <v>FACTURA</v>
      </c>
      <c r="P8961" t="str">
        <f t="shared" si="697"/>
        <v>2025</v>
      </c>
      <c r="Q8961" t="str">
        <f t="shared" si="698"/>
        <v>06</v>
      </c>
      <c r="R8961" t="str">
        <f>+IFERROR(VLOOKUP(I8961, Listado!A:B, 2, FALSE()), "COMERCIALIZADORA INTERNACIONAL CARIBBEAN EXOTICS S A")</f>
        <v>LONDOÑO ECHEVERRI ALEJANDRA</v>
      </c>
      <c r="S8961" s="25">
        <f>+VLOOKUP(E8961, TC!A:D, 2, FALSE())</f>
        <v>4076.32</v>
      </c>
      <c r="T8961" t="str">
        <f t="shared" si="699"/>
        <v>COP</v>
      </c>
    </row>
    <row r="8962" spans="1:20" ht="18.75" hidden="1" customHeight="1" x14ac:dyDescent="0.25">
      <c r="A8962" t="s">
        <v>3127</v>
      </c>
      <c r="B8962" t="s">
        <v>5</v>
      </c>
      <c r="C8962" t="s">
        <v>1913</v>
      </c>
      <c r="D8962" s="24">
        <v>12256</v>
      </c>
      <c r="E8962" t="s">
        <v>1764</v>
      </c>
      <c r="F8962" t="s">
        <v>99</v>
      </c>
      <c r="G8962" t="s">
        <v>1914</v>
      </c>
      <c r="I8962" t="s">
        <v>1841</v>
      </c>
      <c r="J8962" t="s">
        <v>1915</v>
      </c>
      <c r="K8962" t="s">
        <v>2021</v>
      </c>
      <c r="L8962" s="24">
        <v>366850</v>
      </c>
      <c r="M8962" s="25">
        <f>+VLOOKUP(E8962, TC!A:D, 4, FALSE())</f>
        <v>1.1515</v>
      </c>
      <c r="N8962" s="24">
        <f t="shared" ref="N8962:N9025" si="700">+IF(F8962="EUR", (M8962*L8962), IF(I8962="JUAN MATAS SAS", (L8962/S8962), L8962))</f>
        <v>366850</v>
      </c>
      <c r="O8962" t="str">
        <f t="shared" ref="O8962:O9025" si="701">+IF(C8962="CFE", "FACTURA", IF(ISERROR(SEARCH("ANULA", H8962))=FALSE(), "ANULACIÓN FE", IF(ISERROR(SEARCH("CANCELLATION", H8962))=FALSE(), "ANULACIÓN FE", "NOTAS")))</f>
        <v>FACTURA</v>
      </c>
      <c r="P8962" t="str">
        <f t="shared" ref="P8962:P9025" si="702">+LEFT(E8962, 4)</f>
        <v>2025</v>
      </c>
      <c r="Q8962" t="str">
        <f t="shared" ref="Q8962:Q9025" si="703">+MID(E8962, 5, 2)</f>
        <v>06</v>
      </c>
      <c r="R8962" t="str">
        <f>+IFERROR(VLOOKUP(I8962, Listado!A:B, 2, FALSE()), "COMERCIALIZADORA INTERNACIONAL CARIBBEAN EXOTICS S A")</f>
        <v>LONDOÑO ECHEVERRI ALEJANDRA</v>
      </c>
      <c r="S8962" s="25">
        <f>+VLOOKUP(E8962, TC!A:D, 2, FALSE())</f>
        <v>4076.32</v>
      </c>
      <c r="T8962" t="str">
        <f t="shared" ref="T8962:T9025" si="704">+IF(I8962="JUAN MATAS SAS", "USD", F8962)</f>
        <v>COP</v>
      </c>
    </row>
    <row r="8963" spans="1:20" ht="18.75" hidden="1" customHeight="1" x14ac:dyDescent="0.25">
      <c r="A8963" t="s">
        <v>3127</v>
      </c>
      <c r="B8963" t="s">
        <v>5</v>
      </c>
      <c r="C8963" t="s">
        <v>1913</v>
      </c>
      <c r="D8963" s="24">
        <v>12256</v>
      </c>
      <c r="E8963" t="s">
        <v>1764</v>
      </c>
      <c r="F8963" t="s">
        <v>99</v>
      </c>
      <c r="G8963" t="s">
        <v>1914</v>
      </c>
      <c r="I8963" t="s">
        <v>1841</v>
      </c>
      <c r="J8963" t="s">
        <v>1915</v>
      </c>
      <c r="K8963" t="s">
        <v>2021</v>
      </c>
      <c r="L8963" s="24">
        <v>168590</v>
      </c>
      <c r="M8963" s="25">
        <f>+VLOOKUP(E8963, TC!A:D, 4, FALSE())</f>
        <v>1.1515</v>
      </c>
      <c r="N8963" s="24">
        <f t="shared" si="700"/>
        <v>168590</v>
      </c>
      <c r="O8963" t="str">
        <f t="shared" si="701"/>
        <v>FACTURA</v>
      </c>
      <c r="P8963" t="str">
        <f t="shared" si="702"/>
        <v>2025</v>
      </c>
      <c r="Q8963" t="str">
        <f t="shared" si="703"/>
        <v>06</v>
      </c>
      <c r="R8963" t="str">
        <f>+IFERROR(VLOOKUP(I8963, Listado!A:B, 2, FALSE()), "COMERCIALIZADORA INTERNACIONAL CARIBBEAN EXOTICS S A")</f>
        <v>LONDOÑO ECHEVERRI ALEJANDRA</v>
      </c>
      <c r="S8963" s="25">
        <f>+VLOOKUP(E8963, TC!A:D, 2, FALSE())</f>
        <v>4076.32</v>
      </c>
      <c r="T8963" t="str">
        <f t="shared" si="704"/>
        <v>COP</v>
      </c>
    </row>
    <row r="8964" spans="1:20" ht="18.75" hidden="1" customHeight="1" x14ac:dyDescent="0.25">
      <c r="A8964" t="s">
        <v>3127</v>
      </c>
      <c r="B8964" t="s">
        <v>5</v>
      </c>
      <c r="C8964" t="s">
        <v>1913</v>
      </c>
      <c r="D8964" s="24">
        <v>12256</v>
      </c>
      <c r="E8964" t="s">
        <v>1764</v>
      </c>
      <c r="F8964" t="s">
        <v>99</v>
      </c>
      <c r="G8964" t="s">
        <v>1914</v>
      </c>
      <c r="I8964" t="s">
        <v>1841</v>
      </c>
      <c r="J8964" t="s">
        <v>1915</v>
      </c>
      <c r="K8964" t="s">
        <v>2021</v>
      </c>
      <c r="L8964" s="24">
        <v>44390</v>
      </c>
      <c r="M8964" s="25">
        <f>+VLOOKUP(E8964, TC!A:D, 4, FALSE())</f>
        <v>1.1515</v>
      </c>
      <c r="N8964" s="24">
        <f t="shared" si="700"/>
        <v>44390</v>
      </c>
      <c r="O8964" t="str">
        <f t="shared" si="701"/>
        <v>FACTURA</v>
      </c>
      <c r="P8964" t="str">
        <f t="shared" si="702"/>
        <v>2025</v>
      </c>
      <c r="Q8964" t="str">
        <f t="shared" si="703"/>
        <v>06</v>
      </c>
      <c r="R8964" t="str">
        <f>+IFERROR(VLOOKUP(I8964, Listado!A:B, 2, FALSE()), "COMERCIALIZADORA INTERNACIONAL CARIBBEAN EXOTICS S A")</f>
        <v>LONDOÑO ECHEVERRI ALEJANDRA</v>
      </c>
      <c r="S8964" s="25">
        <f>+VLOOKUP(E8964, TC!A:D, 2, FALSE())</f>
        <v>4076.32</v>
      </c>
      <c r="T8964" t="str">
        <f t="shared" si="704"/>
        <v>COP</v>
      </c>
    </row>
    <row r="8965" spans="1:20" ht="18.75" hidden="1" customHeight="1" x14ac:dyDescent="0.25">
      <c r="A8965" t="s">
        <v>3127</v>
      </c>
      <c r="B8965" t="s">
        <v>5</v>
      </c>
      <c r="C8965" t="s">
        <v>1913</v>
      </c>
      <c r="D8965" s="24">
        <v>12256</v>
      </c>
      <c r="E8965" t="s">
        <v>1764</v>
      </c>
      <c r="F8965" t="s">
        <v>99</v>
      </c>
      <c r="G8965" t="s">
        <v>1914</v>
      </c>
      <c r="I8965" t="s">
        <v>1841</v>
      </c>
      <c r="J8965" t="s">
        <v>1915</v>
      </c>
      <c r="K8965" t="s">
        <v>2021</v>
      </c>
      <c r="L8965" s="24">
        <v>43930</v>
      </c>
      <c r="M8965" s="25">
        <f>+VLOOKUP(E8965, TC!A:D, 4, FALSE())</f>
        <v>1.1515</v>
      </c>
      <c r="N8965" s="24">
        <f t="shared" si="700"/>
        <v>43930</v>
      </c>
      <c r="O8965" t="str">
        <f t="shared" si="701"/>
        <v>FACTURA</v>
      </c>
      <c r="P8965" t="str">
        <f t="shared" si="702"/>
        <v>2025</v>
      </c>
      <c r="Q8965" t="str">
        <f t="shared" si="703"/>
        <v>06</v>
      </c>
      <c r="R8965" t="str">
        <f>+IFERROR(VLOOKUP(I8965, Listado!A:B, 2, FALSE()), "COMERCIALIZADORA INTERNACIONAL CARIBBEAN EXOTICS S A")</f>
        <v>LONDOÑO ECHEVERRI ALEJANDRA</v>
      </c>
      <c r="S8965" s="25">
        <f>+VLOOKUP(E8965, TC!A:D, 2, FALSE())</f>
        <v>4076.32</v>
      </c>
      <c r="T8965" t="str">
        <f t="shared" si="704"/>
        <v>COP</v>
      </c>
    </row>
    <row r="8966" spans="1:20" ht="18.75" hidden="1" customHeight="1" x14ac:dyDescent="0.25">
      <c r="A8966" t="s">
        <v>3127</v>
      </c>
      <c r="B8966" t="s">
        <v>5</v>
      </c>
      <c r="C8966" t="s">
        <v>1913</v>
      </c>
      <c r="D8966" s="24">
        <v>12256</v>
      </c>
      <c r="E8966" t="s">
        <v>1764</v>
      </c>
      <c r="F8966" t="s">
        <v>99</v>
      </c>
      <c r="G8966" t="s">
        <v>1914</v>
      </c>
      <c r="I8966" t="s">
        <v>1841</v>
      </c>
      <c r="J8966" t="s">
        <v>1915</v>
      </c>
      <c r="K8966" t="s">
        <v>2021</v>
      </c>
      <c r="L8966" s="24">
        <v>12880</v>
      </c>
      <c r="M8966" s="25">
        <f>+VLOOKUP(E8966, TC!A:D, 4, FALSE())</f>
        <v>1.1515</v>
      </c>
      <c r="N8966" s="24">
        <f t="shared" si="700"/>
        <v>12880</v>
      </c>
      <c r="O8966" t="str">
        <f t="shared" si="701"/>
        <v>FACTURA</v>
      </c>
      <c r="P8966" t="str">
        <f t="shared" si="702"/>
        <v>2025</v>
      </c>
      <c r="Q8966" t="str">
        <f t="shared" si="703"/>
        <v>06</v>
      </c>
      <c r="R8966" t="str">
        <f>+IFERROR(VLOOKUP(I8966, Listado!A:B, 2, FALSE()), "COMERCIALIZADORA INTERNACIONAL CARIBBEAN EXOTICS S A")</f>
        <v>LONDOÑO ECHEVERRI ALEJANDRA</v>
      </c>
      <c r="S8966" s="25">
        <f>+VLOOKUP(E8966, TC!A:D, 2, FALSE())</f>
        <v>4076.32</v>
      </c>
      <c r="T8966" t="str">
        <f t="shared" si="704"/>
        <v>COP</v>
      </c>
    </row>
    <row r="8967" spans="1:20" ht="18.75" hidden="1" customHeight="1" x14ac:dyDescent="0.25">
      <c r="A8967" t="s">
        <v>3127</v>
      </c>
      <c r="B8967" t="s">
        <v>5</v>
      </c>
      <c r="C8967" t="s">
        <v>1913</v>
      </c>
      <c r="D8967" s="24">
        <v>12256</v>
      </c>
      <c r="E8967" t="s">
        <v>1764</v>
      </c>
      <c r="F8967" t="s">
        <v>99</v>
      </c>
      <c r="G8967" t="s">
        <v>1914</v>
      </c>
      <c r="I8967" t="s">
        <v>1841</v>
      </c>
      <c r="J8967" t="s">
        <v>1915</v>
      </c>
      <c r="K8967" t="s">
        <v>2021</v>
      </c>
      <c r="L8967" s="24">
        <v>6210</v>
      </c>
      <c r="M8967" s="25">
        <f>+VLOOKUP(E8967, TC!A:D, 4, FALSE())</f>
        <v>1.1515</v>
      </c>
      <c r="N8967" s="24">
        <f t="shared" si="700"/>
        <v>6210</v>
      </c>
      <c r="O8967" t="str">
        <f t="shared" si="701"/>
        <v>FACTURA</v>
      </c>
      <c r="P8967" t="str">
        <f t="shared" si="702"/>
        <v>2025</v>
      </c>
      <c r="Q8967" t="str">
        <f t="shared" si="703"/>
        <v>06</v>
      </c>
      <c r="R8967" t="str">
        <f>+IFERROR(VLOOKUP(I8967, Listado!A:B, 2, FALSE()), "COMERCIALIZADORA INTERNACIONAL CARIBBEAN EXOTICS S A")</f>
        <v>LONDOÑO ECHEVERRI ALEJANDRA</v>
      </c>
      <c r="S8967" s="25">
        <f>+VLOOKUP(E8967, TC!A:D, 2, FALSE())</f>
        <v>4076.32</v>
      </c>
      <c r="T8967" t="str">
        <f t="shared" si="704"/>
        <v>COP</v>
      </c>
    </row>
    <row r="8968" spans="1:20" ht="18.75" hidden="1" customHeight="1" x14ac:dyDescent="0.25">
      <c r="A8968" t="s">
        <v>3127</v>
      </c>
      <c r="B8968" t="s">
        <v>5</v>
      </c>
      <c r="C8968" t="s">
        <v>1913</v>
      </c>
      <c r="D8968" s="24">
        <v>12257</v>
      </c>
      <c r="E8968" t="s">
        <v>1764</v>
      </c>
      <c r="F8968" t="s">
        <v>99</v>
      </c>
      <c r="G8968" t="s">
        <v>1914</v>
      </c>
      <c r="I8968" t="s">
        <v>1841</v>
      </c>
      <c r="J8968" t="s">
        <v>1915</v>
      </c>
      <c r="K8968" t="s">
        <v>2021</v>
      </c>
      <c r="L8968" s="24">
        <v>899430</v>
      </c>
      <c r="M8968" s="25">
        <f>+VLOOKUP(E8968, TC!A:D, 4, FALSE())</f>
        <v>1.1515</v>
      </c>
      <c r="N8968" s="24">
        <f t="shared" si="700"/>
        <v>899430</v>
      </c>
      <c r="O8968" t="str">
        <f t="shared" si="701"/>
        <v>FACTURA</v>
      </c>
      <c r="P8968" t="str">
        <f t="shared" si="702"/>
        <v>2025</v>
      </c>
      <c r="Q8968" t="str">
        <f t="shared" si="703"/>
        <v>06</v>
      </c>
      <c r="R8968" t="str">
        <f>+IFERROR(VLOOKUP(I8968, Listado!A:B, 2, FALSE()), "COMERCIALIZADORA INTERNACIONAL CARIBBEAN EXOTICS S A")</f>
        <v>LONDOÑO ECHEVERRI ALEJANDRA</v>
      </c>
      <c r="S8968" s="25">
        <f>+VLOOKUP(E8968, TC!A:D, 2, FALSE())</f>
        <v>4076.32</v>
      </c>
      <c r="T8968" t="str">
        <f t="shared" si="704"/>
        <v>COP</v>
      </c>
    </row>
    <row r="8969" spans="1:20" ht="18.75" hidden="1" customHeight="1" x14ac:dyDescent="0.25">
      <c r="A8969" t="s">
        <v>3127</v>
      </c>
      <c r="B8969" t="s">
        <v>5</v>
      </c>
      <c r="C8969" t="s">
        <v>1913</v>
      </c>
      <c r="D8969" s="24">
        <v>12257</v>
      </c>
      <c r="E8969" t="s">
        <v>1764</v>
      </c>
      <c r="F8969" t="s">
        <v>99</v>
      </c>
      <c r="G8969" t="s">
        <v>1914</v>
      </c>
      <c r="I8969" t="s">
        <v>1841</v>
      </c>
      <c r="J8969" t="s">
        <v>1915</v>
      </c>
      <c r="K8969" t="s">
        <v>2021</v>
      </c>
      <c r="L8969" s="24">
        <v>384930</v>
      </c>
      <c r="M8969" s="25">
        <f>+VLOOKUP(E8969, TC!A:D, 4, FALSE())</f>
        <v>1.1515</v>
      </c>
      <c r="N8969" s="24">
        <f t="shared" si="700"/>
        <v>384930</v>
      </c>
      <c r="O8969" t="str">
        <f t="shared" si="701"/>
        <v>FACTURA</v>
      </c>
      <c r="P8969" t="str">
        <f t="shared" si="702"/>
        <v>2025</v>
      </c>
      <c r="Q8969" t="str">
        <f t="shared" si="703"/>
        <v>06</v>
      </c>
      <c r="R8969" t="str">
        <f>+IFERROR(VLOOKUP(I8969, Listado!A:B, 2, FALSE()), "COMERCIALIZADORA INTERNACIONAL CARIBBEAN EXOTICS S A")</f>
        <v>LONDOÑO ECHEVERRI ALEJANDRA</v>
      </c>
      <c r="S8969" s="25">
        <f>+VLOOKUP(E8969, TC!A:D, 2, FALSE())</f>
        <v>4076.32</v>
      </c>
      <c r="T8969" t="str">
        <f t="shared" si="704"/>
        <v>COP</v>
      </c>
    </row>
    <row r="8970" spans="1:20" ht="18.75" hidden="1" customHeight="1" x14ac:dyDescent="0.25">
      <c r="A8970" t="s">
        <v>3127</v>
      </c>
      <c r="B8970" t="s">
        <v>5</v>
      </c>
      <c r="C8970" t="s">
        <v>1913</v>
      </c>
      <c r="D8970" s="24">
        <v>12257</v>
      </c>
      <c r="E8970" t="s">
        <v>1764</v>
      </c>
      <c r="F8970" t="s">
        <v>99</v>
      </c>
      <c r="G8970" t="s">
        <v>1914</v>
      </c>
      <c r="I8970" t="s">
        <v>1841</v>
      </c>
      <c r="J8970" t="s">
        <v>1915</v>
      </c>
      <c r="K8970" t="s">
        <v>2021</v>
      </c>
      <c r="L8970" s="24">
        <v>79590</v>
      </c>
      <c r="M8970" s="25">
        <f>+VLOOKUP(E8970, TC!A:D, 4, FALSE())</f>
        <v>1.1515</v>
      </c>
      <c r="N8970" s="24">
        <f t="shared" si="700"/>
        <v>79590</v>
      </c>
      <c r="O8970" t="str">
        <f t="shared" si="701"/>
        <v>FACTURA</v>
      </c>
      <c r="P8970" t="str">
        <f t="shared" si="702"/>
        <v>2025</v>
      </c>
      <c r="Q8970" t="str">
        <f t="shared" si="703"/>
        <v>06</v>
      </c>
      <c r="R8970" t="str">
        <f>+IFERROR(VLOOKUP(I8970, Listado!A:B, 2, FALSE()), "COMERCIALIZADORA INTERNACIONAL CARIBBEAN EXOTICS S A")</f>
        <v>LONDOÑO ECHEVERRI ALEJANDRA</v>
      </c>
      <c r="S8970" s="25">
        <f>+VLOOKUP(E8970, TC!A:D, 2, FALSE())</f>
        <v>4076.32</v>
      </c>
      <c r="T8970" t="str">
        <f t="shared" si="704"/>
        <v>COP</v>
      </c>
    </row>
    <row r="8971" spans="1:20" ht="18.75" hidden="1" customHeight="1" x14ac:dyDescent="0.25">
      <c r="A8971" t="s">
        <v>3127</v>
      </c>
      <c r="B8971" t="s">
        <v>5</v>
      </c>
      <c r="C8971" t="s">
        <v>1913</v>
      </c>
      <c r="D8971" s="24">
        <v>12257</v>
      </c>
      <c r="E8971" t="s">
        <v>1764</v>
      </c>
      <c r="F8971" t="s">
        <v>99</v>
      </c>
      <c r="G8971" t="s">
        <v>1914</v>
      </c>
      <c r="I8971" t="s">
        <v>1841</v>
      </c>
      <c r="J8971" t="s">
        <v>1915</v>
      </c>
      <c r="K8971" t="s">
        <v>2021</v>
      </c>
      <c r="L8971" s="24">
        <v>118440</v>
      </c>
      <c r="M8971" s="25">
        <f>+VLOOKUP(E8971, TC!A:D, 4, FALSE())</f>
        <v>1.1515</v>
      </c>
      <c r="N8971" s="24">
        <f t="shared" si="700"/>
        <v>118440</v>
      </c>
      <c r="O8971" t="str">
        <f t="shared" si="701"/>
        <v>FACTURA</v>
      </c>
      <c r="P8971" t="str">
        <f t="shared" si="702"/>
        <v>2025</v>
      </c>
      <c r="Q8971" t="str">
        <f t="shared" si="703"/>
        <v>06</v>
      </c>
      <c r="R8971" t="str">
        <f>+IFERROR(VLOOKUP(I8971, Listado!A:B, 2, FALSE()), "COMERCIALIZADORA INTERNACIONAL CARIBBEAN EXOTICS S A")</f>
        <v>LONDOÑO ECHEVERRI ALEJANDRA</v>
      </c>
      <c r="S8971" s="25">
        <f>+VLOOKUP(E8971, TC!A:D, 2, FALSE())</f>
        <v>4076.32</v>
      </c>
      <c r="T8971" t="str">
        <f t="shared" si="704"/>
        <v>COP</v>
      </c>
    </row>
    <row r="8972" spans="1:20" ht="18.75" hidden="1" customHeight="1" x14ac:dyDescent="0.25">
      <c r="A8972" t="s">
        <v>3127</v>
      </c>
      <c r="B8972" t="s">
        <v>5</v>
      </c>
      <c r="C8972" t="s">
        <v>1913</v>
      </c>
      <c r="D8972" s="24">
        <v>12257</v>
      </c>
      <c r="E8972" t="s">
        <v>1764</v>
      </c>
      <c r="F8972" t="s">
        <v>99</v>
      </c>
      <c r="G8972" t="s">
        <v>1914</v>
      </c>
      <c r="I8972" t="s">
        <v>1841</v>
      </c>
      <c r="J8972" t="s">
        <v>1915</v>
      </c>
      <c r="K8972" t="s">
        <v>2021</v>
      </c>
      <c r="L8972" s="24">
        <v>52290</v>
      </c>
      <c r="M8972" s="25">
        <f>+VLOOKUP(E8972, TC!A:D, 4, FALSE())</f>
        <v>1.1515</v>
      </c>
      <c r="N8972" s="24">
        <f t="shared" si="700"/>
        <v>52290</v>
      </c>
      <c r="O8972" t="str">
        <f t="shared" si="701"/>
        <v>FACTURA</v>
      </c>
      <c r="P8972" t="str">
        <f t="shared" si="702"/>
        <v>2025</v>
      </c>
      <c r="Q8972" t="str">
        <f t="shared" si="703"/>
        <v>06</v>
      </c>
      <c r="R8972" t="str">
        <f>+IFERROR(VLOOKUP(I8972, Listado!A:B, 2, FALSE()), "COMERCIALIZADORA INTERNACIONAL CARIBBEAN EXOTICS S A")</f>
        <v>LONDOÑO ECHEVERRI ALEJANDRA</v>
      </c>
      <c r="S8972" s="25">
        <f>+VLOOKUP(E8972, TC!A:D, 2, FALSE())</f>
        <v>4076.32</v>
      </c>
      <c r="T8972" t="str">
        <f t="shared" si="704"/>
        <v>COP</v>
      </c>
    </row>
    <row r="8973" spans="1:20" ht="18.75" hidden="1" customHeight="1" x14ac:dyDescent="0.25">
      <c r="A8973" t="s">
        <v>3127</v>
      </c>
      <c r="B8973" t="s">
        <v>5</v>
      </c>
      <c r="C8973" t="s">
        <v>1913</v>
      </c>
      <c r="D8973" s="24">
        <v>12257</v>
      </c>
      <c r="E8973" t="s">
        <v>1764</v>
      </c>
      <c r="F8973" t="s">
        <v>99</v>
      </c>
      <c r="G8973" t="s">
        <v>1914</v>
      </c>
      <c r="I8973" t="s">
        <v>1841</v>
      </c>
      <c r="J8973" t="s">
        <v>1915</v>
      </c>
      <c r="K8973" t="s">
        <v>2021</v>
      </c>
      <c r="L8973" s="24">
        <v>76650</v>
      </c>
      <c r="M8973" s="25">
        <f>+VLOOKUP(E8973, TC!A:D, 4, FALSE())</f>
        <v>1.1515</v>
      </c>
      <c r="N8973" s="24">
        <f t="shared" si="700"/>
        <v>76650</v>
      </c>
      <c r="O8973" t="str">
        <f t="shared" si="701"/>
        <v>FACTURA</v>
      </c>
      <c r="P8973" t="str">
        <f t="shared" si="702"/>
        <v>2025</v>
      </c>
      <c r="Q8973" t="str">
        <f t="shared" si="703"/>
        <v>06</v>
      </c>
      <c r="R8973" t="str">
        <f>+IFERROR(VLOOKUP(I8973, Listado!A:B, 2, FALSE()), "COMERCIALIZADORA INTERNACIONAL CARIBBEAN EXOTICS S A")</f>
        <v>LONDOÑO ECHEVERRI ALEJANDRA</v>
      </c>
      <c r="S8973" s="25">
        <f>+VLOOKUP(E8973, TC!A:D, 2, FALSE())</f>
        <v>4076.32</v>
      </c>
      <c r="T8973" t="str">
        <f t="shared" si="704"/>
        <v>COP</v>
      </c>
    </row>
    <row r="8974" spans="1:20" ht="18.75" hidden="1" customHeight="1" x14ac:dyDescent="0.25">
      <c r="A8974" t="s">
        <v>3127</v>
      </c>
      <c r="B8974" t="s">
        <v>5</v>
      </c>
      <c r="C8974" t="s">
        <v>1913</v>
      </c>
      <c r="D8974" s="24">
        <v>12257</v>
      </c>
      <c r="E8974" t="s">
        <v>1764</v>
      </c>
      <c r="F8974" t="s">
        <v>99</v>
      </c>
      <c r="G8974" t="s">
        <v>1914</v>
      </c>
      <c r="I8974" t="s">
        <v>1841</v>
      </c>
      <c r="J8974" t="s">
        <v>1915</v>
      </c>
      <c r="K8974" t="s">
        <v>2021</v>
      </c>
      <c r="L8974" s="24">
        <v>30660</v>
      </c>
      <c r="M8974" s="25">
        <f>+VLOOKUP(E8974, TC!A:D, 4, FALSE())</f>
        <v>1.1515</v>
      </c>
      <c r="N8974" s="24">
        <f t="shared" si="700"/>
        <v>30660</v>
      </c>
      <c r="O8974" t="str">
        <f t="shared" si="701"/>
        <v>FACTURA</v>
      </c>
      <c r="P8974" t="str">
        <f t="shared" si="702"/>
        <v>2025</v>
      </c>
      <c r="Q8974" t="str">
        <f t="shared" si="703"/>
        <v>06</v>
      </c>
      <c r="R8974" t="str">
        <f>+IFERROR(VLOOKUP(I8974, Listado!A:B, 2, FALSE()), "COMERCIALIZADORA INTERNACIONAL CARIBBEAN EXOTICS S A")</f>
        <v>LONDOÑO ECHEVERRI ALEJANDRA</v>
      </c>
      <c r="S8974" s="25">
        <f>+VLOOKUP(E8974, TC!A:D, 2, FALSE())</f>
        <v>4076.32</v>
      </c>
      <c r="T8974" t="str">
        <f t="shared" si="704"/>
        <v>COP</v>
      </c>
    </row>
    <row r="8975" spans="1:20" ht="18.75" hidden="1" customHeight="1" x14ac:dyDescent="0.25">
      <c r="A8975" t="s">
        <v>3127</v>
      </c>
      <c r="B8975" t="s">
        <v>5</v>
      </c>
      <c r="C8975" t="s">
        <v>1913</v>
      </c>
      <c r="D8975" s="24">
        <v>12257</v>
      </c>
      <c r="E8975" t="s">
        <v>1764</v>
      </c>
      <c r="F8975" t="s">
        <v>99</v>
      </c>
      <c r="G8975" t="s">
        <v>1914</v>
      </c>
      <c r="I8975" t="s">
        <v>1841</v>
      </c>
      <c r="J8975" t="s">
        <v>1915</v>
      </c>
      <c r="K8975" t="s">
        <v>2021</v>
      </c>
      <c r="L8975" s="24">
        <v>24780</v>
      </c>
      <c r="M8975" s="25">
        <f>+VLOOKUP(E8975, TC!A:D, 4, FALSE())</f>
        <v>1.1515</v>
      </c>
      <c r="N8975" s="24">
        <f t="shared" si="700"/>
        <v>24780</v>
      </c>
      <c r="O8975" t="str">
        <f t="shared" si="701"/>
        <v>FACTURA</v>
      </c>
      <c r="P8975" t="str">
        <f t="shared" si="702"/>
        <v>2025</v>
      </c>
      <c r="Q8975" t="str">
        <f t="shared" si="703"/>
        <v>06</v>
      </c>
      <c r="R8975" t="str">
        <f>+IFERROR(VLOOKUP(I8975, Listado!A:B, 2, FALSE()), "COMERCIALIZADORA INTERNACIONAL CARIBBEAN EXOTICS S A")</f>
        <v>LONDOÑO ECHEVERRI ALEJANDRA</v>
      </c>
      <c r="S8975" s="25">
        <f>+VLOOKUP(E8975, TC!A:D, 2, FALSE())</f>
        <v>4076.32</v>
      </c>
      <c r="T8975" t="str">
        <f t="shared" si="704"/>
        <v>COP</v>
      </c>
    </row>
    <row r="8976" spans="1:20" ht="18.75" hidden="1" customHeight="1" x14ac:dyDescent="0.25">
      <c r="A8976" t="s">
        <v>3127</v>
      </c>
      <c r="B8976" t="s">
        <v>5</v>
      </c>
      <c r="C8976" t="s">
        <v>1913</v>
      </c>
      <c r="D8976" s="24">
        <v>12257</v>
      </c>
      <c r="E8976" t="s">
        <v>1764</v>
      </c>
      <c r="F8976" t="s">
        <v>99</v>
      </c>
      <c r="G8976" t="s">
        <v>1914</v>
      </c>
      <c r="I8976" t="s">
        <v>1841</v>
      </c>
      <c r="J8976" t="s">
        <v>1915</v>
      </c>
      <c r="K8976" t="s">
        <v>2021</v>
      </c>
      <c r="L8976" s="24">
        <v>3150</v>
      </c>
      <c r="M8976" s="25">
        <f>+VLOOKUP(E8976, TC!A:D, 4, FALSE())</f>
        <v>1.1515</v>
      </c>
      <c r="N8976" s="24">
        <f t="shared" si="700"/>
        <v>3150</v>
      </c>
      <c r="O8976" t="str">
        <f t="shared" si="701"/>
        <v>FACTURA</v>
      </c>
      <c r="P8976" t="str">
        <f t="shared" si="702"/>
        <v>2025</v>
      </c>
      <c r="Q8976" t="str">
        <f t="shared" si="703"/>
        <v>06</v>
      </c>
      <c r="R8976" t="str">
        <f>+IFERROR(VLOOKUP(I8976, Listado!A:B, 2, FALSE()), "COMERCIALIZADORA INTERNACIONAL CARIBBEAN EXOTICS S A")</f>
        <v>LONDOÑO ECHEVERRI ALEJANDRA</v>
      </c>
      <c r="S8976" s="25">
        <f>+VLOOKUP(E8976, TC!A:D, 2, FALSE())</f>
        <v>4076.32</v>
      </c>
      <c r="T8976" t="str">
        <f t="shared" si="704"/>
        <v>COP</v>
      </c>
    </row>
    <row r="8977" spans="1:20" ht="18.75" hidden="1" customHeight="1" x14ac:dyDescent="0.25">
      <c r="A8977" t="s">
        <v>3127</v>
      </c>
      <c r="B8977" t="s">
        <v>1923</v>
      </c>
      <c r="C8977" t="s">
        <v>1913</v>
      </c>
      <c r="D8977" s="24">
        <v>6116</v>
      </c>
      <c r="E8977" t="s">
        <v>1764</v>
      </c>
      <c r="F8977" t="s">
        <v>128</v>
      </c>
      <c r="G8977" t="s">
        <v>110</v>
      </c>
      <c r="H8977" t="s">
        <v>3264</v>
      </c>
      <c r="I8977" t="s">
        <v>1883</v>
      </c>
      <c r="J8977" t="s">
        <v>1984</v>
      </c>
      <c r="K8977" t="s">
        <v>2195</v>
      </c>
      <c r="L8977" s="24">
        <v>2754</v>
      </c>
      <c r="M8977" s="25">
        <f>+VLOOKUP(E8977, TC!A:D, 4, FALSE())</f>
        <v>1.1515</v>
      </c>
      <c r="N8977" s="24">
        <f t="shared" si="700"/>
        <v>2754</v>
      </c>
      <c r="O8977" t="str">
        <f t="shared" si="701"/>
        <v>FACTURA</v>
      </c>
      <c r="P8977" t="str">
        <f t="shared" si="702"/>
        <v>2025</v>
      </c>
      <c r="Q8977" t="str">
        <f t="shared" si="703"/>
        <v>06</v>
      </c>
      <c r="R8977" t="str">
        <f>+IFERROR(VLOOKUP(I8977, Listado!A:B, 2, FALSE()), "COMERCIALIZADORA INTERNACIONAL CARIBBEAN EXOTICS S A")</f>
        <v>PEREZ MEJIA MARIA PAULINA</v>
      </c>
      <c r="S8977" s="25">
        <f>+VLOOKUP(E8977, TC!A:D, 2, FALSE())</f>
        <v>4076.32</v>
      </c>
      <c r="T8977" t="str">
        <f t="shared" si="704"/>
        <v>USD</v>
      </c>
    </row>
    <row r="8978" spans="1:20" ht="18.75" hidden="1" customHeight="1" x14ac:dyDescent="0.25">
      <c r="A8978" t="s">
        <v>3127</v>
      </c>
      <c r="B8978" t="s">
        <v>1923</v>
      </c>
      <c r="C8978" t="s">
        <v>1913</v>
      </c>
      <c r="D8978" s="24">
        <v>6116</v>
      </c>
      <c r="E8978" t="s">
        <v>1764</v>
      </c>
      <c r="F8978" t="s">
        <v>128</v>
      </c>
      <c r="G8978" t="s">
        <v>110</v>
      </c>
      <c r="H8978" t="s">
        <v>3264</v>
      </c>
      <c r="I8978" t="s">
        <v>1883</v>
      </c>
      <c r="J8978" t="s">
        <v>1984</v>
      </c>
      <c r="K8978" t="s">
        <v>1928</v>
      </c>
      <c r="L8978" s="24">
        <v>2910.2</v>
      </c>
      <c r="M8978" s="25">
        <f>+VLOOKUP(E8978, TC!A:D, 4, FALSE())</f>
        <v>1.1515</v>
      </c>
      <c r="N8978" s="24">
        <f t="shared" si="700"/>
        <v>2910.2</v>
      </c>
      <c r="O8978" t="str">
        <f t="shared" si="701"/>
        <v>FACTURA</v>
      </c>
      <c r="P8978" t="str">
        <f t="shared" si="702"/>
        <v>2025</v>
      </c>
      <c r="Q8978" t="str">
        <f t="shared" si="703"/>
        <v>06</v>
      </c>
      <c r="R8978" t="str">
        <f>+IFERROR(VLOOKUP(I8978, Listado!A:B, 2, FALSE()), "COMERCIALIZADORA INTERNACIONAL CARIBBEAN EXOTICS S A")</f>
        <v>PEREZ MEJIA MARIA PAULINA</v>
      </c>
      <c r="S8978" s="25">
        <f>+VLOOKUP(E8978, TC!A:D, 2, FALSE())</f>
        <v>4076.32</v>
      </c>
      <c r="T8978" t="str">
        <f t="shared" si="704"/>
        <v>USD</v>
      </c>
    </row>
    <row r="8979" spans="1:20" ht="18.75" hidden="1" customHeight="1" x14ac:dyDescent="0.25">
      <c r="A8979" t="s">
        <v>3127</v>
      </c>
      <c r="B8979" t="s">
        <v>1923</v>
      </c>
      <c r="C8979" t="s">
        <v>1913</v>
      </c>
      <c r="D8979" s="24">
        <v>6116</v>
      </c>
      <c r="E8979" t="s">
        <v>1764</v>
      </c>
      <c r="F8979" t="s">
        <v>128</v>
      </c>
      <c r="G8979" t="s">
        <v>110</v>
      </c>
      <c r="H8979" t="s">
        <v>3264</v>
      </c>
      <c r="I8979" t="s">
        <v>1883</v>
      </c>
      <c r="J8979" t="s">
        <v>1984</v>
      </c>
      <c r="K8979" t="s">
        <v>2197</v>
      </c>
      <c r="L8979" s="24">
        <v>580.79999999999995</v>
      </c>
      <c r="M8979" s="25">
        <f>+VLOOKUP(E8979, TC!A:D, 4, FALSE())</f>
        <v>1.1515</v>
      </c>
      <c r="N8979" s="24">
        <f t="shared" si="700"/>
        <v>580.79999999999995</v>
      </c>
      <c r="O8979" t="str">
        <f t="shared" si="701"/>
        <v>FACTURA</v>
      </c>
      <c r="P8979" t="str">
        <f t="shared" si="702"/>
        <v>2025</v>
      </c>
      <c r="Q8979" t="str">
        <f t="shared" si="703"/>
        <v>06</v>
      </c>
      <c r="R8979" t="str">
        <f>+IFERROR(VLOOKUP(I8979, Listado!A:B, 2, FALSE()), "COMERCIALIZADORA INTERNACIONAL CARIBBEAN EXOTICS S A")</f>
        <v>PEREZ MEJIA MARIA PAULINA</v>
      </c>
      <c r="S8979" s="25">
        <f>+VLOOKUP(E8979, TC!A:D, 2, FALSE())</f>
        <v>4076.32</v>
      </c>
      <c r="T8979" t="str">
        <f t="shared" si="704"/>
        <v>USD</v>
      </c>
    </row>
    <row r="8980" spans="1:20" ht="18.75" hidden="1" customHeight="1" x14ac:dyDescent="0.25">
      <c r="A8980" t="s">
        <v>3127</v>
      </c>
      <c r="B8980" t="s">
        <v>1923</v>
      </c>
      <c r="C8980" t="s">
        <v>1913</v>
      </c>
      <c r="D8980" s="24">
        <v>6116</v>
      </c>
      <c r="E8980" t="s">
        <v>1764</v>
      </c>
      <c r="F8980" t="s">
        <v>128</v>
      </c>
      <c r="G8980" t="s">
        <v>110</v>
      </c>
      <c r="H8980" t="s">
        <v>3264</v>
      </c>
      <c r="I8980" t="s">
        <v>1883</v>
      </c>
      <c r="J8980" t="s">
        <v>1984</v>
      </c>
      <c r="K8980" t="s">
        <v>2328</v>
      </c>
      <c r="L8980" s="24">
        <v>416.75</v>
      </c>
      <c r="M8980" s="25">
        <f>+VLOOKUP(E8980, TC!A:D, 4, FALSE())</f>
        <v>1.1515</v>
      </c>
      <c r="N8980" s="24">
        <f t="shared" si="700"/>
        <v>416.75</v>
      </c>
      <c r="O8980" t="str">
        <f t="shared" si="701"/>
        <v>FACTURA</v>
      </c>
      <c r="P8980" t="str">
        <f t="shared" si="702"/>
        <v>2025</v>
      </c>
      <c r="Q8980" t="str">
        <f t="shared" si="703"/>
        <v>06</v>
      </c>
      <c r="R8980" t="str">
        <f>+IFERROR(VLOOKUP(I8980, Listado!A:B, 2, FALSE()), "COMERCIALIZADORA INTERNACIONAL CARIBBEAN EXOTICS S A")</f>
        <v>PEREZ MEJIA MARIA PAULINA</v>
      </c>
      <c r="S8980" s="25">
        <f>+VLOOKUP(E8980, TC!A:D, 2, FALSE())</f>
        <v>4076.32</v>
      </c>
      <c r="T8980" t="str">
        <f t="shared" si="704"/>
        <v>USD</v>
      </c>
    </row>
    <row r="8981" spans="1:20" ht="18.75" hidden="1" customHeight="1" x14ac:dyDescent="0.25">
      <c r="A8981" t="s">
        <v>3127</v>
      </c>
      <c r="B8981" t="s">
        <v>1923</v>
      </c>
      <c r="C8981" t="s">
        <v>1913</v>
      </c>
      <c r="D8981" s="24">
        <v>6116</v>
      </c>
      <c r="E8981" t="s">
        <v>1764</v>
      </c>
      <c r="F8981" t="s">
        <v>128</v>
      </c>
      <c r="G8981" t="s">
        <v>110</v>
      </c>
      <c r="H8981" t="s">
        <v>3264</v>
      </c>
      <c r="I8981" t="s">
        <v>1883</v>
      </c>
      <c r="J8981" t="s">
        <v>1984</v>
      </c>
      <c r="K8981" t="s">
        <v>2198</v>
      </c>
      <c r="L8981" s="24">
        <v>1469.65</v>
      </c>
      <c r="M8981" s="25">
        <f>+VLOOKUP(E8981, TC!A:D, 4, FALSE())</f>
        <v>1.1515</v>
      </c>
      <c r="N8981" s="24">
        <f t="shared" si="700"/>
        <v>1469.65</v>
      </c>
      <c r="O8981" t="str">
        <f t="shared" si="701"/>
        <v>FACTURA</v>
      </c>
      <c r="P8981" t="str">
        <f t="shared" si="702"/>
        <v>2025</v>
      </c>
      <c r="Q8981" t="str">
        <f t="shared" si="703"/>
        <v>06</v>
      </c>
      <c r="R8981" t="str">
        <f>+IFERROR(VLOOKUP(I8981, Listado!A:B, 2, FALSE()), "COMERCIALIZADORA INTERNACIONAL CARIBBEAN EXOTICS S A")</f>
        <v>PEREZ MEJIA MARIA PAULINA</v>
      </c>
      <c r="S8981" s="25">
        <f>+VLOOKUP(E8981, TC!A:D, 2, FALSE())</f>
        <v>4076.32</v>
      </c>
      <c r="T8981" t="str">
        <f t="shared" si="704"/>
        <v>USD</v>
      </c>
    </row>
    <row r="8982" spans="1:20" ht="18.75" hidden="1" customHeight="1" x14ac:dyDescent="0.25">
      <c r="A8982" t="s">
        <v>3127</v>
      </c>
      <c r="B8982" t="s">
        <v>1923</v>
      </c>
      <c r="C8982" t="s">
        <v>1913</v>
      </c>
      <c r="D8982" s="24">
        <v>6116</v>
      </c>
      <c r="E8982" t="s">
        <v>1764</v>
      </c>
      <c r="F8982" t="s">
        <v>128</v>
      </c>
      <c r="G8982" t="s">
        <v>110</v>
      </c>
      <c r="H8982" t="s">
        <v>3264</v>
      </c>
      <c r="I8982" t="s">
        <v>1883</v>
      </c>
      <c r="J8982" t="s">
        <v>1984</v>
      </c>
      <c r="K8982" t="s">
        <v>2968</v>
      </c>
      <c r="L8982" s="24">
        <v>1672.95</v>
      </c>
      <c r="M8982" s="25">
        <f>+VLOOKUP(E8982, TC!A:D, 4, FALSE())</f>
        <v>1.1515</v>
      </c>
      <c r="N8982" s="24">
        <f t="shared" si="700"/>
        <v>1672.95</v>
      </c>
      <c r="O8982" t="str">
        <f t="shared" si="701"/>
        <v>FACTURA</v>
      </c>
      <c r="P8982" t="str">
        <f t="shared" si="702"/>
        <v>2025</v>
      </c>
      <c r="Q8982" t="str">
        <f t="shared" si="703"/>
        <v>06</v>
      </c>
      <c r="R8982" t="str">
        <f>+IFERROR(VLOOKUP(I8982, Listado!A:B, 2, FALSE()), "COMERCIALIZADORA INTERNACIONAL CARIBBEAN EXOTICS S A")</f>
        <v>PEREZ MEJIA MARIA PAULINA</v>
      </c>
      <c r="S8982" s="25">
        <f>+VLOOKUP(E8982, TC!A:D, 2, FALSE())</f>
        <v>4076.32</v>
      </c>
      <c r="T8982" t="str">
        <f t="shared" si="704"/>
        <v>USD</v>
      </c>
    </row>
    <row r="8983" spans="1:20" ht="18.75" hidden="1" customHeight="1" x14ac:dyDescent="0.25">
      <c r="A8983" t="s">
        <v>3127</v>
      </c>
      <c r="B8983" t="s">
        <v>1923</v>
      </c>
      <c r="C8983" t="s">
        <v>1913</v>
      </c>
      <c r="D8983" s="24">
        <v>6117</v>
      </c>
      <c r="E8983" t="s">
        <v>1764</v>
      </c>
      <c r="F8983" t="s">
        <v>128</v>
      </c>
      <c r="G8983" t="s">
        <v>108</v>
      </c>
      <c r="H8983" t="s">
        <v>3265</v>
      </c>
      <c r="I8983" t="s">
        <v>1861</v>
      </c>
      <c r="J8983" t="s">
        <v>1944</v>
      </c>
      <c r="K8983" t="s">
        <v>10</v>
      </c>
      <c r="L8983" s="24">
        <v>784.8</v>
      </c>
      <c r="M8983" s="25">
        <f>+VLOOKUP(E8983, TC!A:D, 4, FALSE())</f>
        <v>1.1515</v>
      </c>
      <c r="N8983" s="24">
        <f t="shared" si="700"/>
        <v>784.8</v>
      </c>
      <c r="O8983" t="str">
        <f t="shared" si="701"/>
        <v>FACTURA</v>
      </c>
      <c r="P8983" t="str">
        <f t="shared" si="702"/>
        <v>2025</v>
      </c>
      <c r="Q8983" t="str">
        <f t="shared" si="703"/>
        <v>06</v>
      </c>
      <c r="R8983" t="str">
        <f>+IFERROR(VLOOKUP(I8983, Listado!A:B, 2, FALSE()), "COMERCIALIZADORA INTERNACIONAL CARIBBEAN EXOTICS S A")</f>
        <v>PIEDRAHITA PEREZ MARIANA</v>
      </c>
      <c r="S8983" s="25">
        <f>+VLOOKUP(E8983, TC!A:D, 2, FALSE())</f>
        <v>4076.32</v>
      </c>
      <c r="T8983" t="str">
        <f t="shared" si="704"/>
        <v>USD</v>
      </c>
    </row>
    <row r="8984" spans="1:20" ht="18.75" hidden="1" customHeight="1" x14ac:dyDescent="0.25">
      <c r="A8984" t="s">
        <v>3127</v>
      </c>
      <c r="B8984" t="s">
        <v>1923</v>
      </c>
      <c r="C8984" t="s">
        <v>1913</v>
      </c>
      <c r="D8984" s="24">
        <v>6117</v>
      </c>
      <c r="E8984" t="s">
        <v>1764</v>
      </c>
      <c r="F8984" t="s">
        <v>128</v>
      </c>
      <c r="G8984" t="s">
        <v>108</v>
      </c>
      <c r="H8984" t="s">
        <v>3265</v>
      </c>
      <c r="I8984" t="s">
        <v>1861</v>
      </c>
      <c r="J8984" t="s">
        <v>1944</v>
      </c>
      <c r="K8984" t="s">
        <v>1928</v>
      </c>
      <c r="L8984" s="24">
        <v>1931.28</v>
      </c>
      <c r="M8984" s="25">
        <f>+VLOOKUP(E8984, TC!A:D, 4, FALSE())</f>
        <v>1.1515</v>
      </c>
      <c r="N8984" s="24">
        <f t="shared" si="700"/>
        <v>1931.28</v>
      </c>
      <c r="O8984" t="str">
        <f t="shared" si="701"/>
        <v>FACTURA</v>
      </c>
      <c r="P8984" t="str">
        <f t="shared" si="702"/>
        <v>2025</v>
      </c>
      <c r="Q8984" t="str">
        <f t="shared" si="703"/>
        <v>06</v>
      </c>
      <c r="R8984" t="str">
        <f>+IFERROR(VLOOKUP(I8984, Listado!A:B, 2, FALSE()), "COMERCIALIZADORA INTERNACIONAL CARIBBEAN EXOTICS S A")</f>
        <v>PIEDRAHITA PEREZ MARIANA</v>
      </c>
      <c r="S8984" s="25">
        <f>+VLOOKUP(E8984, TC!A:D, 2, FALSE())</f>
        <v>4076.32</v>
      </c>
      <c r="T8984" t="str">
        <f t="shared" si="704"/>
        <v>USD</v>
      </c>
    </row>
    <row r="8985" spans="1:20" ht="18.75" hidden="1" customHeight="1" x14ac:dyDescent="0.25">
      <c r="A8985" t="s">
        <v>3127</v>
      </c>
      <c r="B8985" t="s">
        <v>1923</v>
      </c>
      <c r="C8985" t="s">
        <v>1913</v>
      </c>
      <c r="D8985" s="24">
        <v>6117</v>
      </c>
      <c r="E8985" t="s">
        <v>1764</v>
      </c>
      <c r="F8985" t="s">
        <v>128</v>
      </c>
      <c r="G8985" t="s">
        <v>108</v>
      </c>
      <c r="H8985" t="s">
        <v>3265</v>
      </c>
      <c r="I8985" t="s">
        <v>1861</v>
      </c>
      <c r="J8985" t="s">
        <v>1944</v>
      </c>
      <c r="K8985" t="s">
        <v>28</v>
      </c>
      <c r="L8985" s="24">
        <v>1456</v>
      </c>
      <c r="M8985" s="25">
        <f>+VLOOKUP(E8985, TC!A:D, 4, FALSE())</f>
        <v>1.1515</v>
      </c>
      <c r="N8985" s="24">
        <f t="shared" si="700"/>
        <v>1456</v>
      </c>
      <c r="O8985" t="str">
        <f t="shared" si="701"/>
        <v>FACTURA</v>
      </c>
      <c r="P8985" t="str">
        <f t="shared" si="702"/>
        <v>2025</v>
      </c>
      <c r="Q8985" t="str">
        <f t="shared" si="703"/>
        <v>06</v>
      </c>
      <c r="R8985" t="str">
        <f>+IFERROR(VLOOKUP(I8985, Listado!A:B, 2, FALSE()), "COMERCIALIZADORA INTERNACIONAL CARIBBEAN EXOTICS S A")</f>
        <v>PIEDRAHITA PEREZ MARIANA</v>
      </c>
      <c r="S8985" s="25">
        <f>+VLOOKUP(E8985, TC!A:D, 2, FALSE())</f>
        <v>4076.32</v>
      </c>
      <c r="T8985" t="str">
        <f t="shared" si="704"/>
        <v>USD</v>
      </c>
    </row>
    <row r="8986" spans="1:20" ht="18.75" hidden="1" customHeight="1" x14ac:dyDescent="0.25">
      <c r="A8986" t="s">
        <v>3127</v>
      </c>
      <c r="B8986" t="s">
        <v>1923</v>
      </c>
      <c r="C8986" t="s">
        <v>1913</v>
      </c>
      <c r="D8986" s="24">
        <v>6117</v>
      </c>
      <c r="E8986" t="s">
        <v>1764</v>
      </c>
      <c r="F8986" t="s">
        <v>128</v>
      </c>
      <c r="G8986" t="s">
        <v>108</v>
      </c>
      <c r="H8986" t="s">
        <v>3265</v>
      </c>
      <c r="I8986" t="s">
        <v>1861</v>
      </c>
      <c r="J8986" t="s">
        <v>1944</v>
      </c>
      <c r="K8986" t="s">
        <v>54</v>
      </c>
      <c r="L8986" s="24">
        <v>646</v>
      </c>
      <c r="M8986" s="25">
        <f>+VLOOKUP(E8986, TC!A:D, 4, FALSE())</f>
        <v>1.1515</v>
      </c>
      <c r="N8986" s="24">
        <f t="shared" si="700"/>
        <v>646</v>
      </c>
      <c r="O8986" t="str">
        <f t="shared" si="701"/>
        <v>FACTURA</v>
      </c>
      <c r="P8986" t="str">
        <f t="shared" si="702"/>
        <v>2025</v>
      </c>
      <c r="Q8986" t="str">
        <f t="shared" si="703"/>
        <v>06</v>
      </c>
      <c r="R8986" t="str">
        <f>+IFERROR(VLOOKUP(I8986, Listado!A:B, 2, FALSE()), "COMERCIALIZADORA INTERNACIONAL CARIBBEAN EXOTICS S A")</f>
        <v>PIEDRAHITA PEREZ MARIANA</v>
      </c>
      <c r="S8986" s="25">
        <f>+VLOOKUP(E8986, TC!A:D, 2, FALSE())</f>
        <v>4076.32</v>
      </c>
      <c r="T8986" t="str">
        <f t="shared" si="704"/>
        <v>USD</v>
      </c>
    </row>
    <row r="8987" spans="1:20" ht="18.75" hidden="1" customHeight="1" x14ac:dyDescent="0.25">
      <c r="A8987" t="s">
        <v>3127</v>
      </c>
      <c r="B8987" t="s">
        <v>1923</v>
      </c>
      <c r="C8987" t="s">
        <v>1913</v>
      </c>
      <c r="D8987" s="24">
        <v>6117</v>
      </c>
      <c r="E8987" t="s">
        <v>1764</v>
      </c>
      <c r="F8987" t="s">
        <v>128</v>
      </c>
      <c r="G8987" t="s">
        <v>108</v>
      </c>
      <c r="H8987" t="s">
        <v>3265</v>
      </c>
      <c r="I8987" t="s">
        <v>1861</v>
      </c>
      <c r="J8987" t="s">
        <v>1944</v>
      </c>
      <c r="K8987" t="s">
        <v>52</v>
      </c>
      <c r="L8987" s="24">
        <v>392.8</v>
      </c>
      <c r="M8987" s="25">
        <f>+VLOOKUP(E8987, TC!A:D, 4, FALSE())</f>
        <v>1.1515</v>
      </c>
      <c r="N8987" s="24">
        <f t="shared" si="700"/>
        <v>392.8</v>
      </c>
      <c r="O8987" t="str">
        <f t="shared" si="701"/>
        <v>FACTURA</v>
      </c>
      <c r="P8987" t="str">
        <f t="shared" si="702"/>
        <v>2025</v>
      </c>
      <c r="Q8987" t="str">
        <f t="shared" si="703"/>
        <v>06</v>
      </c>
      <c r="R8987" t="str">
        <f>+IFERROR(VLOOKUP(I8987, Listado!A:B, 2, FALSE()), "COMERCIALIZADORA INTERNACIONAL CARIBBEAN EXOTICS S A")</f>
        <v>PIEDRAHITA PEREZ MARIANA</v>
      </c>
      <c r="S8987" s="25">
        <f>+VLOOKUP(E8987, TC!A:D, 2, FALSE())</f>
        <v>4076.32</v>
      </c>
      <c r="T8987" t="str">
        <f t="shared" si="704"/>
        <v>USD</v>
      </c>
    </row>
    <row r="8988" spans="1:20" ht="18.75" hidden="1" customHeight="1" x14ac:dyDescent="0.25">
      <c r="A8988" t="s">
        <v>3127</v>
      </c>
      <c r="B8988" t="s">
        <v>1923</v>
      </c>
      <c r="C8988" t="s">
        <v>1913</v>
      </c>
      <c r="D8988" s="24">
        <v>6118</v>
      </c>
      <c r="E8988" t="s">
        <v>1764</v>
      </c>
      <c r="F8988" t="s">
        <v>128</v>
      </c>
      <c r="G8988" t="s">
        <v>110</v>
      </c>
      <c r="H8988" t="s">
        <v>3266</v>
      </c>
      <c r="I8988" t="s">
        <v>1851</v>
      </c>
      <c r="J8988" t="s">
        <v>1940</v>
      </c>
      <c r="K8988" t="s">
        <v>2147</v>
      </c>
      <c r="L8988" s="24">
        <v>88.5</v>
      </c>
      <c r="M8988" s="25">
        <f>+VLOOKUP(E8988, TC!A:D, 4, FALSE())</f>
        <v>1.1515</v>
      </c>
      <c r="N8988" s="24">
        <f t="shared" si="700"/>
        <v>88.5</v>
      </c>
      <c r="O8988" t="str">
        <f t="shared" si="701"/>
        <v>FACTURA</v>
      </c>
      <c r="P8988" t="str">
        <f t="shared" si="702"/>
        <v>2025</v>
      </c>
      <c r="Q8988" t="str">
        <f t="shared" si="703"/>
        <v>06</v>
      </c>
      <c r="R8988" t="str">
        <f>+IFERROR(VLOOKUP(I8988, Listado!A:B, 2, FALSE()), "COMERCIALIZADORA INTERNACIONAL CARIBBEAN EXOTICS S A")</f>
        <v>PEREZ MEJIA MARIA PAULINA</v>
      </c>
      <c r="S8988" s="25">
        <f>+VLOOKUP(E8988, TC!A:D, 2, FALSE())</f>
        <v>4076.32</v>
      </c>
      <c r="T8988" t="str">
        <f t="shared" si="704"/>
        <v>USD</v>
      </c>
    </row>
    <row r="8989" spans="1:20" ht="18.75" hidden="1" customHeight="1" x14ac:dyDescent="0.25">
      <c r="A8989" t="s">
        <v>3127</v>
      </c>
      <c r="B8989" t="s">
        <v>1923</v>
      </c>
      <c r="C8989" t="s">
        <v>1913</v>
      </c>
      <c r="D8989" s="24">
        <v>6118</v>
      </c>
      <c r="E8989" t="s">
        <v>1764</v>
      </c>
      <c r="F8989" t="s">
        <v>128</v>
      </c>
      <c r="G8989" t="s">
        <v>110</v>
      </c>
      <c r="H8989" t="s">
        <v>3266</v>
      </c>
      <c r="I8989" t="s">
        <v>1851</v>
      </c>
      <c r="J8989" t="s">
        <v>1940</v>
      </c>
      <c r="K8989" t="s">
        <v>2602</v>
      </c>
      <c r="L8989" s="24">
        <v>1680</v>
      </c>
      <c r="M8989" s="25">
        <f>+VLOOKUP(E8989, TC!A:D, 4, FALSE())</f>
        <v>1.1515</v>
      </c>
      <c r="N8989" s="24">
        <f t="shared" si="700"/>
        <v>1680</v>
      </c>
      <c r="O8989" t="str">
        <f t="shared" si="701"/>
        <v>FACTURA</v>
      </c>
      <c r="P8989" t="str">
        <f t="shared" si="702"/>
        <v>2025</v>
      </c>
      <c r="Q8989" t="str">
        <f t="shared" si="703"/>
        <v>06</v>
      </c>
      <c r="R8989" t="str">
        <f>+IFERROR(VLOOKUP(I8989, Listado!A:B, 2, FALSE()), "COMERCIALIZADORA INTERNACIONAL CARIBBEAN EXOTICS S A")</f>
        <v>PEREZ MEJIA MARIA PAULINA</v>
      </c>
      <c r="S8989" s="25">
        <f>+VLOOKUP(E8989, TC!A:D, 2, FALSE())</f>
        <v>4076.32</v>
      </c>
      <c r="T8989" t="str">
        <f t="shared" si="704"/>
        <v>USD</v>
      </c>
    </row>
    <row r="8990" spans="1:20" ht="18.75" hidden="1" customHeight="1" x14ac:dyDescent="0.25">
      <c r="A8990" t="s">
        <v>3127</v>
      </c>
      <c r="B8990" t="s">
        <v>1923</v>
      </c>
      <c r="C8990" t="s">
        <v>1913</v>
      </c>
      <c r="D8990" s="24">
        <v>6118</v>
      </c>
      <c r="E8990" t="s">
        <v>1764</v>
      </c>
      <c r="F8990" t="s">
        <v>128</v>
      </c>
      <c r="G8990" t="s">
        <v>110</v>
      </c>
      <c r="H8990" t="s">
        <v>3266</v>
      </c>
      <c r="I8990" t="s">
        <v>1851</v>
      </c>
      <c r="J8990" t="s">
        <v>1940</v>
      </c>
      <c r="K8990" t="s">
        <v>2070</v>
      </c>
      <c r="L8990" s="24">
        <v>400.8</v>
      </c>
      <c r="M8990" s="25">
        <f>+VLOOKUP(E8990, TC!A:D, 4, FALSE())</f>
        <v>1.1515</v>
      </c>
      <c r="N8990" s="24">
        <f t="shared" si="700"/>
        <v>400.8</v>
      </c>
      <c r="O8990" t="str">
        <f t="shared" si="701"/>
        <v>FACTURA</v>
      </c>
      <c r="P8990" t="str">
        <f t="shared" si="702"/>
        <v>2025</v>
      </c>
      <c r="Q8990" t="str">
        <f t="shared" si="703"/>
        <v>06</v>
      </c>
      <c r="R8990" t="str">
        <f>+IFERROR(VLOOKUP(I8990, Listado!A:B, 2, FALSE()), "COMERCIALIZADORA INTERNACIONAL CARIBBEAN EXOTICS S A")</f>
        <v>PEREZ MEJIA MARIA PAULINA</v>
      </c>
      <c r="S8990" s="25">
        <f>+VLOOKUP(E8990, TC!A:D, 2, FALSE())</f>
        <v>4076.32</v>
      </c>
      <c r="T8990" t="str">
        <f t="shared" si="704"/>
        <v>USD</v>
      </c>
    </row>
    <row r="8991" spans="1:20" ht="18.75" hidden="1" customHeight="1" x14ac:dyDescent="0.25">
      <c r="A8991" t="s">
        <v>3127</v>
      </c>
      <c r="B8991" t="s">
        <v>1923</v>
      </c>
      <c r="C8991" t="s">
        <v>1913</v>
      </c>
      <c r="D8991" s="24">
        <v>6118</v>
      </c>
      <c r="E8991" t="s">
        <v>1764</v>
      </c>
      <c r="F8991" t="s">
        <v>128</v>
      </c>
      <c r="G8991" t="s">
        <v>110</v>
      </c>
      <c r="H8991" t="s">
        <v>3266</v>
      </c>
      <c r="I8991" t="s">
        <v>1851</v>
      </c>
      <c r="J8991" t="s">
        <v>1940</v>
      </c>
      <c r="K8991" t="s">
        <v>3267</v>
      </c>
      <c r="L8991" s="24">
        <v>1</v>
      </c>
      <c r="M8991" s="25">
        <f>+VLOOKUP(E8991, TC!A:D, 4, FALSE())</f>
        <v>1.1515</v>
      </c>
      <c r="N8991" s="24">
        <f t="shared" si="700"/>
        <v>1</v>
      </c>
      <c r="O8991" t="str">
        <f t="shared" si="701"/>
        <v>FACTURA</v>
      </c>
      <c r="P8991" t="str">
        <f t="shared" si="702"/>
        <v>2025</v>
      </c>
      <c r="Q8991" t="str">
        <f t="shared" si="703"/>
        <v>06</v>
      </c>
      <c r="R8991" t="str">
        <f>+IFERROR(VLOOKUP(I8991, Listado!A:B, 2, FALSE()), "COMERCIALIZADORA INTERNACIONAL CARIBBEAN EXOTICS S A")</f>
        <v>PEREZ MEJIA MARIA PAULINA</v>
      </c>
      <c r="S8991" s="25">
        <f>+VLOOKUP(E8991, TC!A:D, 2, FALSE())</f>
        <v>4076.32</v>
      </c>
      <c r="T8991" t="str">
        <f t="shared" si="704"/>
        <v>USD</v>
      </c>
    </row>
    <row r="8992" spans="1:20" ht="18.75" hidden="1" customHeight="1" x14ac:dyDescent="0.25">
      <c r="A8992" t="s">
        <v>3127</v>
      </c>
      <c r="B8992" t="s">
        <v>1923</v>
      </c>
      <c r="C8992" t="s">
        <v>1913</v>
      </c>
      <c r="D8992" s="24">
        <v>6118</v>
      </c>
      <c r="E8992" t="s">
        <v>1764</v>
      </c>
      <c r="F8992" t="s">
        <v>128</v>
      </c>
      <c r="G8992" t="s">
        <v>110</v>
      </c>
      <c r="H8992" t="s">
        <v>3266</v>
      </c>
      <c r="I8992" t="s">
        <v>1851</v>
      </c>
      <c r="J8992" t="s">
        <v>1940</v>
      </c>
      <c r="K8992" t="s">
        <v>2015</v>
      </c>
      <c r="L8992" s="24">
        <v>97</v>
      </c>
      <c r="M8992" s="25">
        <f>+VLOOKUP(E8992, TC!A:D, 4, FALSE())</f>
        <v>1.1515</v>
      </c>
      <c r="N8992" s="24">
        <f t="shared" si="700"/>
        <v>97</v>
      </c>
      <c r="O8992" t="str">
        <f t="shared" si="701"/>
        <v>FACTURA</v>
      </c>
      <c r="P8992" t="str">
        <f t="shared" si="702"/>
        <v>2025</v>
      </c>
      <c r="Q8992" t="str">
        <f t="shared" si="703"/>
        <v>06</v>
      </c>
      <c r="R8992" t="str">
        <f>+IFERROR(VLOOKUP(I8992, Listado!A:B, 2, FALSE()), "COMERCIALIZADORA INTERNACIONAL CARIBBEAN EXOTICS S A")</f>
        <v>PEREZ MEJIA MARIA PAULINA</v>
      </c>
      <c r="S8992" s="25">
        <f>+VLOOKUP(E8992, TC!A:D, 2, FALSE())</f>
        <v>4076.32</v>
      </c>
      <c r="T8992" t="str">
        <f t="shared" si="704"/>
        <v>USD</v>
      </c>
    </row>
    <row r="8993" spans="1:20" ht="18.75" hidden="1" customHeight="1" x14ac:dyDescent="0.25">
      <c r="A8993" t="s">
        <v>3127</v>
      </c>
      <c r="B8993" t="s">
        <v>1923</v>
      </c>
      <c r="C8993" t="s">
        <v>1913</v>
      </c>
      <c r="D8993" s="24">
        <v>6118</v>
      </c>
      <c r="E8993" t="s">
        <v>1764</v>
      </c>
      <c r="F8993" t="s">
        <v>128</v>
      </c>
      <c r="G8993" t="s">
        <v>110</v>
      </c>
      <c r="H8993" t="s">
        <v>3266</v>
      </c>
      <c r="I8993" t="s">
        <v>1851</v>
      </c>
      <c r="J8993" t="s">
        <v>1940</v>
      </c>
      <c r="K8993" t="s">
        <v>1942</v>
      </c>
      <c r="L8993" s="24">
        <v>682.5</v>
      </c>
      <c r="M8993" s="25">
        <f>+VLOOKUP(E8993, TC!A:D, 4, FALSE())</f>
        <v>1.1515</v>
      </c>
      <c r="N8993" s="24">
        <f t="shared" si="700"/>
        <v>682.5</v>
      </c>
      <c r="O8993" t="str">
        <f t="shared" si="701"/>
        <v>FACTURA</v>
      </c>
      <c r="P8993" t="str">
        <f t="shared" si="702"/>
        <v>2025</v>
      </c>
      <c r="Q8993" t="str">
        <f t="shared" si="703"/>
        <v>06</v>
      </c>
      <c r="R8993" t="str">
        <f>+IFERROR(VLOOKUP(I8993, Listado!A:B, 2, FALSE()), "COMERCIALIZADORA INTERNACIONAL CARIBBEAN EXOTICS S A")</f>
        <v>PEREZ MEJIA MARIA PAULINA</v>
      </c>
      <c r="S8993" s="25">
        <f>+VLOOKUP(E8993, TC!A:D, 2, FALSE())</f>
        <v>4076.32</v>
      </c>
      <c r="T8993" t="str">
        <f t="shared" si="704"/>
        <v>USD</v>
      </c>
    </row>
    <row r="8994" spans="1:20" ht="18.75" hidden="1" customHeight="1" x14ac:dyDescent="0.25">
      <c r="A8994" t="s">
        <v>3127</v>
      </c>
      <c r="B8994" t="s">
        <v>1923</v>
      </c>
      <c r="C8994" t="s">
        <v>1913</v>
      </c>
      <c r="D8994" s="24">
        <v>6118</v>
      </c>
      <c r="E8994" t="s">
        <v>1764</v>
      </c>
      <c r="F8994" t="s">
        <v>128</v>
      </c>
      <c r="G8994" t="s">
        <v>110</v>
      </c>
      <c r="H8994" t="s">
        <v>3266</v>
      </c>
      <c r="I8994" t="s">
        <v>1851</v>
      </c>
      <c r="J8994" t="s">
        <v>1940</v>
      </c>
      <c r="K8994" t="s">
        <v>3150</v>
      </c>
      <c r="L8994" s="24">
        <v>2958</v>
      </c>
      <c r="M8994" s="25">
        <f>+VLOOKUP(E8994, TC!A:D, 4, FALSE())</f>
        <v>1.1515</v>
      </c>
      <c r="N8994" s="24">
        <f t="shared" si="700"/>
        <v>2958</v>
      </c>
      <c r="O8994" t="str">
        <f t="shared" si="701"/>
        <v>FACTURA</v>
      </c>
      <c r="P8994" t="str">
        <f t="shared" si="702"/>
        <v>2025</v>
      </c>
      <c r="Q8994" t="str">
        <f t="shared" si="703"/>
        <v>06</v>
      </c>
      <c r="R8994" t="str">
        <f>+IFERROR(VLOOKUP(I8994, Listado!A:B, 2, FALSE()), "COMERCIALIZADORA INTERNACIONAL CARIBBEAN EXOTICS S A")</f>
        <v>PEREZ MEJIA MARIA PAULINA</v>
      </c>
      <c r="S8994" s="25">
        <f>+VLOOKUP(E8994, TC!A:D, 2, FALSE())</f>
        <v>4076.32</v>
      </c>
      <c r="T8994" t="str">
        <f t="shared" si="704"/>
        <v>USD</v>
      </c>
    </row>
    <row r="8995" spans="1:20" ht="18.75" hidden="1" customHeight="1" x14ac:dyDescent="0.25">
      <c r="A8995" t="s">
        <v>3127</v>
      </c>
      <c r="B8995" t="s">
        <v>1923</v>
      </c>
      <c r="C8995" t="s">
        <v>1913</v>
      </c>
      <c r="D8995" s="24">
        <v>6118</v>
      </c>
      <c r="E8995" t="s">
        <v>1764</v>
      </c>
      <c r="F8995" t="s">
        <v>128</v>
      </c>
      <c r="G8995" t="s">
        <v>110</v>
      </c>
      <c r="H8995" t="s">
        <v>3266</v>
      </c>
      <c r="I8995" t="s">
        <v>1851</v>
      </c>
      <c r="J8995" t="s">
        <v>1940</v>
      </c>
      <c r="K8995" t="s">
        <v>2016</v>
      </c>
      <c r="L8995" s="24">
        <v>200</v>
      </c>
      <c r="M8995" s="25">
        <f>+VLOOKUP(E8995, TC!A:D, 4, FALSE())</f>
        <v>1.1515</v>
      </c>
      <c r="N8995" s="24">
        <f t="shared" si="700"/>
        <v>200</v>
      </c>
      <c r="O8995" t="str">
        <f t="shared" si="701"/>
        <v>FACTURA</v>
      </c>
      <c r="P8995" t="str">
        <f t="shared" si="702"/>
        <v>2025</v>
      </c>
      <c r="Q8995" t="str">
        <f t="shared" si="703"/>
        <v>06</v>
      </c>
      <c r="R8995" t="str">
        <f>+IFERROR(VLOOKUP(I8995, Listado!A:B, 2, FALSE()), "COMERCIALIZADORA INTERNACIONAL CARIBBEAN EXOTICS S A")</f>
        <v>PEREZ MEJIA MARIA PAULINA</v>
      </c>
      <c r="S8995" s="25">
        <f>+VLOOKUP(E8995, TC!A:D, 2, FALSE())</f>
        <v>4076.32</v>
      </c>
      <c r="T8995" t="str">
        <f t="shared" si="704"/>
        <v>USD</v>
      </c>
    </row>
    <row r="8996" spans="1:20" ht="18.75" hidden="1" customHeight="1" x14ac:dyDescent="0.25">
      <c r="A8996" t="s">
        <v>3127</v>
      </c>
      <c r="B8996" t="s">
        <v>1923</v>
      </c>
      <c r="C8996" t="s">
        <v>1913</v>
      </c>
      <c r="D8996" s="24">
        <v>6118</v>
      </c>
      <c r="E8996" t="s">
        <v>1764</v>
      </c>
      <c r="F8996" t="s">
        <v>128</v>
      </c>
      <c r="G8996" t="s">
        <v>110</v>
      </c>
      <c r="H8996" t="s">
        <v>3266</v>
      </c>
      <c r="I8996" t="s">
        <v>1851</v>
      </c>
      <c r="J8996" t="s">
        <v>1940</v>
      </c>
      <c r="K8996" t="s">
        <v>3079</v>
      </c>
      <c r="L8996" s="24">
        <v>214</v>
      </c>
      <c r="M8996" s="25">
        <f>+VLOOKUP(E8996, TC!A:D, 4, FALSE())</f>
        <v>1.1515</v>
      </c>
      <c r="N8996" s="24">
        <f t="shared" si="700"/>
        <v>214</v>
      </c>
      <c r="O8996" t="str">
        <f t="shared" si="701"/>
        <v>FACTURA</v>
      </c>
      <c r="P8996" t="str">
        <f t="shared" si="702"/>
        <v>2025</v>
      </c>
      <c r="Q8996" t="str">
        <f t="shared" si="703"/>
        <v>06</v>
      </c>
      <c r="R8996" t="str">
        <f>+IFERROR(VLOOKUP(I8996, Listado!A:B, 2, FALSE()), "COMERCIALIZADORA INTERNACIONAL CARIBBEAN EXOTICS S A")</f>
        <v>PEREZ MEJIA MARIA PAULINA</v>
      </c>
      <c r="S8996" s="25">
        <f>+VLOOKUP(E8996, TC!A:D, 2, FALSE())</f>
        <v>4076.32</v>
      </c>
      <c r="T8996" t="str">
        <f t="shared" si="704"/>
        <v>USD</v>
      </c>
    </row>
    <row r="8997" spans="1:20" ht="18.75" hidden="1" customHeight="1" x14ac:dyDescent="0.25">
      <c r="A8997" t="s">
        <v>3127</v>
      </c>
      <c r="B8997" t="s">
        <v>1923</v>
      </c>
      <c r="C8997" t="s">
        <v>1913</v>
      </c>
      <c r="D8997" s="24">
        <v>6118</v>
      </c>
      <c r="E8997" t="s">
        <v>1764</v>
      </c>
      <c r="F8997" t="s">
        <v>128</v>
      </c>
      <c r="G8997" t="s">
        <v>110</v>
      </c>
      <c r="H8997" t="s">
        <v>3266</v>
      </c>
      <c r="I8997" t="s">
        <v>1851</v>
      </c>
      <c r="J8997" t="s">
        <v>1940</v>
      </c>
      <c r="K8997" t="s">
        <v>2148</v>
      </c>
      <c r="L8997" s="24">
        <v>260.8</v>
      </c>
      <c r="M8997" s="25">
        <f>+VLOOKUP(E8997, TC!A:D, 4, FALSE())</f>
        <v>1.1515</v>
      </c>
      <c r="N8997" s="24">
        <f t="shared" si="700"/>
        <v>260.8</v>
      </c>
      <c r="O8997" t="str">
        <f t="shared" si="701"/>
        <v>FACTURA</v>
      </c>
      <c r="P8997" t="str">
        <f t="shared" si="702"/>
        <v>2025</v>
      </c>
      <c r="Q8997" t="str">
        <f t="shared" si="703"/>
        <v>06</v>
      </c>
      <c r="R8997" t="str">
        <f>+IFERROR(VLOOKUP(I8997, Listado!A:B, 2, FALSE()), "COMERCIALIZADORA INTERNACIONAL CARIBBEAN EXOTICS S A")</f>
        <v>PEREZ MEJIA MARIA PAULINA</v>
      </c>
      <c r="S8997" s="25">
        <f>+VLOOKUP(E8997, TC!A:D, 2, FALSE())</f>
        <v>4076.32</v>
      </c>
      <c r="T8997" t="str">
        <f t="shared" si="704"/>
        <v>USD</v>
      </c>
    </row>
    <row r="8998" spans="1:20" ht="18.75" hidden="1" customHeight="1" x14ac:dyDescent="0.25">
      <c r="A8998" t="s">
        <v>3127</v>
      </c>
      <c r="B8998" t="s">
        <v>1923</v>
      </c>
      <c r="C8998" t="s">
        <v>1913</v>
      </c>
      <c r="D8998" s="24">
        <v>6118</v>
      </c>
      <c r="E8998" t="s">
        <v>1764</v>
      </c>
      <c r="F8998" t="s">
        <v>128</v>
      </c>
      <c r="G8998" t="s">
        <v>110</v>
      </c>
      <c r="H8998" t="s">
        <v>3266</v>
      </c>
      <c r="I8998" t="s">
        <v>1851</v>
      </c>
      <c r="J8998" t="s">
        <v>1940</v>
      </c>
      <c r="K8998" t="s">
        <v>2149</v>
      </c>
      <c r="L8998" s="24">
        <v>169.2</v>
      </c>
      <c r="M8998" s="25">
        <f>+VLOOKUP(E8998, TC!A:D, 4, FALSE())</f>
        <v>1.1515</v>
      </c>
      <c r="N8998" s="24">
        <f t="shared" si="700"/>
        <v>169.2</v>
      </c>
      <c r="O8998" t="str">
        <f t="shared" si="701"/>
        <v>FACTURA</v>
      </c>
      <c r="P8998" t="str">
        <f t="shared" si="702"/>
        <v>2025</v>
      </c>
      <c r="Q8998" t="str">
        <f t="shared" si="703"/>
        <v>06</v>
      </c>
      <c r="R8998" t="str">
        <f>+IFERROR(VLOOKUP(I8998, Listado!A:B, 2, FALSE()), "COMERCIALIZADORA INTERNACIONAL CARIBBEAN EXOTICS S A")</f>
        <v>PEREZ MEJIA MARIA PAULINA</v>
      </c>
      <c r="S8998" s="25">
        <f>+VLOOKUP(E8998, TC!A:D, 2, FALSE())</f>
        <v>4076.32</v>
      </c>
      <c r="T8998" t="str">
        <f t="shared" si="704"/>
        <v>USD</v>
      </c>
    </row>
    <row r="8999" spans="1:20" ht="18.75" hidden="1" customHeight="1" x14ac:dyDescent="0.25">
      <c r="A8999" t="s">
        <v>3127</v>
      </c>
      <c r="B8999" t="s">
        <v>1923</v>
      </c>
      <c r="C8999" t="s">
        <v>1913</v>
      </c>
      <c r="D8999" s="24">
        <v>6119</v>
      </c>
      <c r="E8999" t="s">
        <v>1764</v>
      </c>
      <c r="F8999" t="s">
        <v>99</v>
      </c>
      <c r="G8999" t="s">
        <v>1914</v>
      </c>
      <c r="H8999" t="s">
        <v>2017</v>
      </c>
      <c r="I8999" t="s">
        <v>2389</v>
      </c>
      <c r="J8999" t="s">
        <v>1915</v>
      </c>
      <c r="K8999" t="s">
        <v>2025</v>
      </c>
      <c r="L8999" s="24">
        <v>12600</v>
      </c>
      <c r="M8999" s="25">
        <f>+VLOOKUP(E8999, TC!A:D, 4, FALSE())</f>
        <v>1.1515</v>
      </c>
      <c r="N8999" s="24">
        <f t="shared" si="700"/>
        <v>12600</v>
      </c>
      <c r="O8999" t="str">
        <f t="shared" si="701"/>
        <v>FACTURA</v>
      </c>
      <c r="P8999" t="str">
        <f t="shared" si="702"/>
        <v>2025</v>
      </c>
      <c r="Q8999" t="str">
        <f t="shared" si="703"/>
        <v>06</v>
      </c>
      <c r="R8999" t="str">
        <f>+IFERROR(VLOOKUP(I8999, Listado!A:B, 2, FALSE()), "COMERCIALIZADORA INTERNACIONAL CARIBBEAN EXOTICS S A")</f>
        <v>COMERCIALIZADORA INTERNACIONAL CARIBBEAN EXOTICS S A</v>
      </c>
      <c r="S8999" s="25">
        <f>+VLOOKUP(E8999, TC!A:D, 2, FALSE())</f>
        <v>4076.32</v>
      </c>
      <c r="T8999" t="str">
        <f t="shared" si="704"/>
        <v>COP</v>
      </c>
    </row>
    <row r="9000" spans="1:20" ht="18.75" hidden="1" customHeight="1" x14ac:dyDescent="0.25">
      <c r="A9000" t="s">
        <v>3127</v>
      </c>
      <c r="B9000" t="s">
        <v>1923</v>
      </c>
      <c r="C9000" t="s">
        <v>1913</v>
      </c>
      <c r="D9000" s="24">
        <v>6119</v>
      </c>
      <c r="E9000" t="s">
        <v>1764</v>
      </c>
      <c r="F9000" t="s">
        <v>99</v>
      </c>
      <c r="G9000" t="s">
        <v>1914</v>
      </c>
      <c r="H9000" t="s">
        <v>2017</v>
      </c>
      <c r="I9000" t="s">
        <v>2389</v>
      </c>
      <c r="J9000" t="s">
        <v>1915</v>
      </c>
      <c r="K9000" t="s">
        <v>2027</v>
      </c>
      <c r="L9000" s="24">
        <v>15050</v>
      </c>
      <c r="M9000" s="25">
        <f>+VLOOKUP(E9000, TC!A:D, 4, FALSE())</f>
        <v>1.1515</v>
      </c>
      <c r="N9000" s="24">
        <f t="shared" si="700"/>
        <v>15050</v>
      </c>
      <c r="O9000" t="str">
        <f t="shared" si="701"/>
        <v>FACTURA</v>
      </c>
      <c r="P9000" t="str">
        <f t="shared" si="702"/>
        <v>2025</v>
      </c>
      <c r="Q9000" t="str">
        <f t="shared" si="703"/>
        <v>06</v>
      </c>
      <c r="R9000" t="str">
        <f>+IFERROR(VLOOKUP(I9000, Listado!A:B, 2, FALSE()), "COMERCIALIZADORA INTERNACIONAL CARIBBEAN EXOTICS S A")</f>
        <v>COMERCIALIZADORA INTERNACIONAL CARIBBEAN EXOTICS S A</v>
      </c>
      <c r="S9000" s="25">
        <f>+VLOOKUP(E9000, TC!A:D, 2, FALSE())</f>
        <v>4076.32</v>
      </c>
      <c r="T9000" t="str">
        <f t="shared" si="704"/>
        <v>COP</v>
      </c>
    </row>
    <row r="9001" spans="1:20" ht="18.75" hidden="1" customHeight="1" x14ac:dyDescent="0.25">
      <c r="A9001" t="s">
        <v>3127</v>
      </c>
      <c r="B9001" t="s">
        <v>1923</v>
      </c>
      <c r="C9001" t="s">
        <v>1913</v>
      </c>
      <c r="D9001" s="24">
        <v>6119</v>
      </c>
      <c r="E9001" t="s">
        <v>1764</v>
      </c>
      <c r="F9001" t="s">
        <v>99</v>
      </c>
      <c r="G9001" t="s">
        <v>1914</v>
      </c>
      <c r="H9001" t="s">
        <v>2017</v>
      </c>
      <c r="I9001" t="s">
        <v>2389</v>
      </c>
      <c r="J9001" t="s">
        <v>1915</v>
      </c>
      <c r="K9001" t="s">
        <v>2022</v>
      </c>
      <c r="L9001" s="24">
        <v>12000</v>
      </c>
      <c r="M9001" s="25">
        <f>+VLOOKUP(E9001, TC!A:D, 4, FALSE())</f>
        <v>1.1515</v>
      </c>
      <c r="N9001" s="24">
        <f t="shared" si="700"/>
        <v>12000</v>
      </c>
      <c r="O9001" t="str">
        <f t="shared" si="701"/>
        <v>FACTURA</v>
      </c>
      <c r="P9001" t="str">
        <f t="shared" si="702"/>
        <v>2025</v>
      </c>
      <c r="Q9001" t="str">
        <f t="shared" si="703"/>
        <v>06</v>
      </c>
      <c r="R9001" t="str">
        <f>+IFERROR(VLOOKUP(I9001, Listado!A:B, 2, FALSE()), "COMERCIALIZADORA INTERNACIONAL CARIBBEAN EXOTICS S A")</f>
        <v>COMERCIALIZADORA INTERNACIONAL CARIBBEAN EXOTICS S A</v>
      </c>
      <c r="S9001" s="25">
        <f>+VLOOKUP(E9001, TC!A:D, 2, FALSE())</f>
        <v>4076.32</v>
      </c>
      <c r="T9001" t="str">
        <f t="shared" si="704"/>
        <v>COP</v>
      </c>
    </row>
    <row r="9002" spans="1:20" ht="18.75" hidden="1" customHeight="1" x14ac:dyDescent="0.25">
      <c r="A9002" t="s">
        <v>3127</v>
      </c>
      <c r="B9002" t="s">
        <v>1923</v>
      </c>
      <c r="C9002" t="s">
        <v>1913</v>
      </c>
      <c r="D9002" s="24">
        <v>6119</v>
      </c>
      <c r="E9002" t="s">
        <v>1764</v>
      </c>
      <c r="F9002" t="s">
        <v>99</v>
      </c>
      <c r="G9002" t="s">
        <v>1914</v>
      </c>
      <c r="H9002" t="s">
        <v>2017</v>
      </c>
      <c r="I9002" t="s">
        <v>2389</v>
      </c>
      <c r="J9002" t="s">
        <v>1915</v>
      </c>
      <c r="K9002" t="s">
        <v>2803</v>
      </c>
      <c r="L9002" s="24">
        <v>14000</v>
      </c>
      <c r="M9002" s="25">
        <f>+VLOOKUP(E9002, TC!A:D, 4, FALSE())</f>
        <v>1.1515</v>
      </c>
      <c r="N9002" s="24">
        <f t="shared" si="700"/>
        <v>14000</v>
      </c>
      <c r="O9002" t="str">
        <f t="shared" si="701"/>
        <v>FACTURA</v>
      </c>
      <c r="P9002" t="str">
        <f t="shared" si="702"/>
        <v>2025</v>
      </c>
      <c r="Q9002" t="str">
        <f t="shared" si="703"/>
        <v>06</v>
      </c>
      <c r="R9002" t="str">
        <f>+IFERROR(VLOOKUP(I9002, Listado!A:B, 2, FALSE()), "COMERCIALIZADORA INTERNACIONAL CARIBBEAN EXOTICS S A")</f>
        <v>COMERCIALIZADORA INTERNACIONAL CARIBBEAN EXOTICS S A</v>
      </c>
      <c r="S9002" s="25">
        <f>+VLOOKUP(E9002, TC!A:D, 2, FALSE())</f>
        <v>4076.32</v>
      </c>
      <c r="T9002" t="str">
        <f t="shared" si="704"/>
        <v>COP</v>
      </c>
    </row>
    <row r="9003" spans="1:20" ht="18.75" hidden="1" customHeight="1" x14ac:dyDescent="0.25">
      <c r="A9003" t="s">
        <v>3127</v>
      </c>
      <c r="B9003" t="s">
        <v>5</v>
      </c>
      <c r="C9003" t="s">
        <v>1913</v>
      </c>
      <c r="D9003" s="24">
        <v>12258</v>
      </c>
      <c r="E9003" t="s">
        <v>1764</v>
      </c>
      <c r="F9003" t="s">
        <v>99</v>
      </c>
      <c r="G9003" t="s">
        <v>1914</v>
      </c>
      <c r="I9003" t="s">
        <v>1840</v>
      </c>
      <c r="J9003" t="s">
        <v>1915</v>
      </c>
      <c r="K9003" t="s">
        <v>2021</v>
      </c>
      <c r="L9003" s="24">
        <v>25000</v>
      </c>
      <c r="M9003" s="25">
        <f>+VLOOKUP(E9003, TC!A:D, 4, FALSE())</f>
        <v>1.1515</v>
      </c>
      <c r="N9003" s="24">
        <f t="shared" si="700"/>
        <v>25000</v>
      </c>
      <c r="O9003" t="str">
        <f t="shared" si="701"/>
        <v>FACTURA</v>
      </c>
      <c r="P9003" t="str">
        <f t="shared" si="702"/>
        <v>2025</v>
      </c>
      <c r="Q9003" t="str">
        <f t="shared" si="703"/>
        <v>06</v>
      </c>
      <c r="R9003" t="str">
        <f>+IFERROR(VLOOKUP(I9003, Listado!A:B, 2, FALSE()), "COMERCIALIZADORA INTERNACIONAL CARIBBEAN EXOTICS S A")</f>
        <v>LONDOÑO ECHEVERRI ALEJANDRA</v>
      </c>
      <c r="S9003" s="25">
        <f>+VLOOKUP(E9003, TC!A:D, 2, FALSE())</f>
        <v>4076.32</v>
      </c>
      <c r="T9003" t="str">
        <f t="shared" si="704"/>
        <v>COP</v>
      </c>
    </row>
    <row r="9004" spans="1:20" ht="18.75" hidden="1" customHeight="1" x14ac:dyDescent="0.25">
      <c r="A9004" t="s">
        <v>3127</v>
      </c>
      <c r="B9004" t="s">
        <v>1923</v>
      </c>
      <c r="C9004" t="s">
        <v>1913</v>
      </c>
      <c r="D9004" s="24">
        <v>6120</v>
      </c>
      <c r="E9004" t="s">
        <v>1764</v>
      </c>
      <c r="F9004" t="s">
        <v>99</v>
      </c>
      <c r="G9004" t="s">
        <v>1914</v>
      </c>
      <c r="I9004" t="s">
        <v>1907</v>
      </c>
      <c r="J9004" t="s">
        <v>1915</v>
      </c>
      <c r="K9004" t="s">
        <v>3066</v>
      </c>
      <c r="L9004" s="24">
        <v>947744</v>
      </c>
      <c r="M9004" s="25">
        <f>+VLOOKUP(E9004, TC!A:D, 4, FALSE())</f>
        <v>1.1515</v>
      </c>
      <c r="N9004" s="24">
        <f t="shared" si="700"/>
        <v>232.49990187227695</v>
      </c>
      <c r="O9004" t="str">
        <f t="shared" si="701"/>
        <v>FACTURA</v>
      </c>
      <c r="P9004" t="str">
        <f t="shared" si="702"/>
        <v>2025</v>
      </c>
      <c r="Q9004" t="str">
        <f t="shared" si="703"/>
        <v>06</v>
      </c>
      <c r="R9004" t="str">
        <f>+IFERROR(VLOOKUP(I9004, Listado!A:B, 2, FALSE()), "COMERCIALIZADORA INTERNACIONAL CARIBBEAN EXOTICS S A")</f>
        <v>PIEDRAHITA PEREZ MARIANA</v>
      </c>
      <c r="S9004" s="25">
        <f>+VLOOKUP(E9004, TC!A:D, 2, FALSE())</f>
        <v>4076.32</v>
      </c>
      <c r="T9004" t="str">
        <f t="shared" si="704"/>
        <v>USD</v>
      </c>
    </row>
    <row r="9005" spans="1:20" ht="18.75" hidden="1" customHeight="1" x14ac:dyDescent="0.25">
      <c r="A9005" t="s">
        <v>3127</v>
      </c>
      <c r="B9005" t="s">
        <v>1923</v>
      </c>
      <c r="C9005" t="s">
        <v>1913</v>
      </c>
      <c r="D9005" s="24">
        <v>6120</v>
      </c>
      <c r="E9005" t="s">
        <v>1764</v>
      </c>
      <c r="F9005" t="s">
        <v>99</v>
      </c>
      <c r="G9005" t="s">
        <v>1914</v>
      </c>
      <c r="I9005" t="s">
        <v>1907</v>
      </c>
      <c r="J9005" t="s">
        <v>1915</v>
      </c>
      <c r="K9005" t="s">
        <v>3067</v>
      </c>
      <c r="L9005" s="24">
        <v>1837401</v>
      </c>
      <c r="M9005" s="25">
        <f>+VLOOKUP(E9005, TC!A:D, 4, FALSE())</f>
        <v>1.1515</v>
      </c>
      <c r="N9005" s="24">
        <f t="shared" si="700"/>
        <v>450.74994112336617</v>
      </c>
      <c r="O9005" t="str">
        <f t="shared" si="701"/>
        <v>FACTURA</v>
      </c>
      <c r="P9005" t="str">
        <f t="shared" si="702"/>
        <v>2025</v>
      </c>
      <c r="Q9005" t="str">
        <f t="shared" si="703"/>
        <v>06</v>
      </c>
      <c r="R9005" t="str">
        <f>+IFERROR(VLOOKUP(I9005, Listado!A:B, 2, FALSE()), "COMERCIALIZADORA INTERNACIONAL CARIBBEAN EXOTICS S A")</f>
        <v>PIEDRAHITA PEREZ MARIANA</v>
      </c>
      <c r="S9005" s="25">
        <f>+VLOOKUP(E9005, TC!A:D, 2, FALSE())</f>
        <v>4076.32</v>
      </c>
      <c r="T9005" t="str">
        <f t="shared" si="704"/>
        <v>USD</v>
      </c>
    </row>
    <row r="9006" spans="1:20" ht="18.75" hidden="1" customHeight="1" x14ac:dyDescent="0.25">
      <c r="A9006" t="s">
        <v>3127</v>
      </c>
      <c r="B9006" t="s">
        <v>1923</v>
      </c>
      <c r="C9006" t="s">
        <v>1913</v>
      </c>
      <c r="D9006" s="24">
        <v>6121</v>
      </c>
      <c r="E9006" t="s">
        <v>1764</v>
      </c>
      <c r="F9006" t="s">
        <v>128</v>
      </c>
      <c r="G9006" t="s">
        <v>110</v>
      </c>
      <c r="I9006" t="s">
        <v>1851</v>
      </c>
      <c r="J9006" t="s">
        <v>1940</v>
      </c>
      <c r="K9006" t="s">
        <v>1918</v>
      </c>
      <c r="L9006" s="24">
        <v>3.6</v>
      </c>
      <c r="M9006" s="25">
        <f>+VLOOKUP(E9006, TC!A:D, 4, FALSE())</f>
        <v>1.1515</v>
      </c>
      <c r="N9006" s="24">
        <f t="shared" si="700"/>
        <v>3.6</v>
      </c>
      <c r="O9006" t="str">
        <f t="shared" si="701"/>
        <v>FACTURA</v>
      </c>
      <c r="P9006" t="str">
        <f t="shared" si="702"/>
        <v>2025</v>
      </c>
      <c r="Q9006" t="str">
        <f t="shared" si="703"/>
        <v>06</v>
      </c>
      <c r="R9006" t="str">
        <f>+IFERROR(VLOOKUP(I9006, Listado!A:B, 2, FALSE()), "COMERCIALIZADORA INTERNACIONAL CARIBBEAN EXOTICS S A")</f>
        <v>PEREZ MEJIA MARIA PAULINA</v>
      </c>
      <c r="S9006" s="25">
        <f>+VLOOKUP(E9006, TC!A:D, 2, FALSE())</f>
        <v>4076.32</v>
      </c>
      <c r="T9006" t="str">
        <f t="shared" si="704"/>
        <v>USD</v>
      </c>
    </row>
    <row r="9007" spans="1:20" ht="18.75" hidden="1" customHeight="1" x14ac:dyDescent="0.25">
      <c r="A9007" t="s">
        <v>3127</v>
      </c>
      <c r="B9007" t="s">
        <v>1923</v>
      </c>
      <c r="C9007" t="s">
        <v>1913</v>
      </c>
      <c r="D9007" s="24">
        <v>6122</v>
      </c>
      <c r="E9007" t="s">
        <v>1764</v>
      </c>
      <c r="F9007" t="s">
        <v>128</v>
      </c>
      <c r="G9007" t="s">
        <v>110</v>
      </c>
      <c r="H9007" t="s">
        <v>3264</v>
      </c>
      <c r="I9007" t="s">
        <v>1883</v>
      </c>
      <c r="J9007" t="s">
        <v>1984</v>
      </c>
      <c r="K9007" t="s">
        <v>2195</v>
      </c>
      <c r="L9007" s="24">
        <v>2584</v>
      </c>
      <c r="M9007" s="25">
        <f>+VLOOKUP(E9007, TC!A:D, 4, FALSE())</f>
        <v>1.1515</v>
      </c>
      <c r="N9007" s="24">
        <f t="shared" si="700"/>
        <v>2584</v>
      </c>
      <c r="O9007" t="str">
        <f t="shared" si="701"/>
        <v>FACTURA</v>
      </c>
      <c r="P9007" t="str">
        <f t="shared" si="702"/>
        <v>2025</v>
      </c>
      <c r="Q9007" t="str">
        <f t="shared" si="703"/>
        <v>06</v>
      </c>
      <c r="R9007" t="str">
        <f>+IFERROR(VLOOKUP(I9007, Listado!A:B, 2, FALSE()), "COMERCIALIZADORA INTERNACIONAL CARIBBEAN EXOTICS S A")</f>
        <v>PEREZ MEJIA MARIA PAULINA</v>
      </c>
      <c r="S9007" s="25">
        <f>+VLOOKUP(E9007, TC!A:D, 2, FALSE())</f>
        <v>4076.32</v>
      </c>
      <c r="T9007" t="str">
        <f t="shared" si="704"/>
        <v>USD</v>
      </c>
    </row>
    <row r="9008" spans="1:20" ht="18.75" hidden="1" customHeight="1" x14ac:dyDescent="0.25">
      <c r="A9008" t="s">
        <v>3127</v>
      </c>
      <c r="B9008" t="s">
        <v>1923</v>
      </c>
      <c r="C9008" t="s">
        <v>1913</v>
      </c>
      <c r="D9008" s="24">
        <v>6122</v>
      </c>
      <c r="E9008" t="s">
        <v>1764</v>
      </c>
      <c r="F9008" t="s">
        <v>128</v>
      </c>
      <c r="G9008" t="s">
        <v>110</v>
      </c>
      <c r="H9008" t="s">
        <v>3264</v>
      </c>
      <c r="I9008" t="s">
        <v>1883</v>
      </c>
      <c r="J9008" t="s">
        <v>1984</v>
      </c>
      <c r="K9008" t="s">
        <v>1928</v>
      </c>
      <c r="L9008" s="24">
        <v>3336.23</v>
      </c>
      <c r="M9008" s="25">
        <f>+VLOOKUP(E9008, TC!A:D, 4, FALSE())</f>
        <v>1.1515</v>
      </c>
      <c r="N9008" s="24">
        <f t="shared" si="700"/>
        <v>3336.23</v>
      </c>
      <c r="O9008" t="str">
        <f t="shared" si="701"/>
        <v>FACTURA</v>
      </c>
      <c r="P9008" t="str">
        <f t="shared" si="702"/>
        <v>2025</v>
      </c>
      <c r="Q9008" t="str">
        <f t="shared" si="703"/>
        <v>06</v>
      </c>
      <c r="R9008" t="str">
        <f>+IFERROR(VLOOKUP(I9008, Listado!A:B, 2, FALSE()), "COMERCIALIZADORA INTERNACIONAL CARIBBEAN EXOTICS S A")</f>
        <v>PEREZ MEJIA MARIA PAULINA</v>
      </c>
      <c r="S9008" s="25">
        <f>+VLOOKUP(E9008, TC!A:D, 2, FALSE())</f>
        <v>4076.32</v>
      </c>
      <c r="T9008" t="str">
        <f t="shared" si="704"/>
        <v>USD</v>
      </c>
    </row>
    <row r="9009" spans="1:20" ht="18.75" hidden="1" customHeight="1" x14ac:dyDescent="0.25">
      <c r="A9009" t="s">
        <v>3127</v>
      </c>
      <c r="B9009" t="s">
        <v>1923</v>
      </c>
      <c r="C9009" t="s">
        <v>1913</v>
      </c>
      <c r="D9009" s="24">
        <v>6122</v>
      </c>
      <c r="E9009" t="s">
        <v>1764</v>
      </c>
      <c r="F9009" t="s">
        <v>128</v>
      </c>
      <c r="G9009" t="s">
        <v>110</v>
      </c>
      <c r="H9009" t="s">
        <v>3264</v>
      </c>
      <c r="I9009" t="s">
        <v>1883</v>
      </c>
      <c r="J9009" t="s">
        <v>1984</v>
      </c>
      <c r="K9009" t="s">
        <v>2197</v>
      </c>
      <c r="L9009" s="24">
        <v>553.6</v>
      </c>
      <c r="M9009" s="25">
        <f>+VLOOKUP(E9009, TC!A:D, 4, FALSE())</f>
        <v>1.1515</v>
      </c>
      <c r="N9009" s="24">
        <f t="shared" si="700"/>
        <v>553.6</v>
      </c>
      <c r="O9009" t="str">
        <f t="shared" si="701"/>
        <v>FACTURA</v>
      </c>
      <c r="P9009" t="str">
        <f t="shared" si="702"/>
        <v>2025</v>
      </c>
      <c r="Q9009" t="str">
        <f t="shared" si="703"/>
        <v>06</v>
      </c>
      <c r="R9009" t="str">
        <f>+IFERROR(VLOOKUP(I9009, Listado!A:B, 2, FALSE()), "COMERCIALIZADORA INTERNACIONAL CARIBBEAN EXOTICS S A")</f>
        <v>PEREZ MEJIA MARIA PAULINA</v>
      </c>
      <c r="S9009" s="25">
        <f>+VLOOKUP(E9009, TC!A:D, 2, FALSE())</f>
        <v>4076.32</v>
      </c>
      <c r="T9009" t="str">
        <f t="shared" si="704"/>
        <v>USD</v>
      </c>
    </row>
    <row r="9010" spans="1:20" ht="18.75" hidden="1" customHeight="1" x14ac:dyDescent="0.25">
      <c r="A9010" t="s">
        <v>3127</v>
      </c>
      <c r="B9010" t="s">
        <v>1923</v>
      </c>
      <c r="C9010" t="s">
        <v>1913</v>
      </c>
      <c r="D9010" s="24">
        <v>6122</v>
      </c>
      <c r="E9010" t="s">
        <v>1764</v>
      </c>
      <c r="F9010" t="s">
        <v>128</v>
      </c>
      <c r="G9010" t="s">
        <v>110</v>
      </c>
      <c r="H9010" t="s">
        <v>3264</v>
      </c>
      <c r="I9010" t="s">
        <v>1883</v>
      </c>
      <c r="J9010" t="s">
        <v>1984</v>
      </c>
      <c r="K9010" t="s">
        <v>2328</v>
      </c>
      <c r="L9010" s="24">
        <v>399.75</v>
      </c>
      <c r="M9010" s="25">
        <f>+VLOOKUP(E9010, TC!A:D, 4, FALSE())</f>
        <v>1.1515</v>
      </c>
      <c r="N9010" s="24">
        <f t="shared" si="700"/>
        <v>399.75</v>
      </c>
      <c r="O9010" t="str">
        <f t="shared" si="701"/>
        <v>FACTURA</v>
      </c>
      <c r="P9010" t="str">
        <f t="shared" si="702"/>
        <v>2025</v>
      </c>
      <c r="Q9010" t="str">
        <f t="shared" si="703"/>
        <v>06</v>
      </c>
      <c r="R9010" t="str">
        <f>+IFERROR(VLOOKUP(I9010, Listado!A:B, 2, FALSE()), "COMERCIALIZADORA INTERNACIONAL CARIBBEAN EXOTICS S A")</f>
        <v>PEREZ MEJIA MARIA PAULINA</v>
      </c>
      <c r="S9010" s="25">
        <f>+VLOOKUP(E9010, TC!A:D, 2, FALSE())</f>
        <v>4076.32</v>
      </c>
      <c r="T9010" t="str">
        <f t="shared" si="704"/>
        <v>USD</v>
      </c>
    </row>
    <row r="9011" spans="1:20" ht="18.75" hidden="1" customHeight="1" x14ac:dyDescent="0.25">
      <c r="A9011" t="s">
        <v>3127</v>
      </c>
      <c r="B9011" t="s">
        <v>1923</v>
      </c>
      <c r="C9011" t="s">
        <v>1913</v>
      </c>
      <c r="D9011" s="24">
        <v>6122</v>
      </c>
      <c r="E9011" t="s">
        <v>1764</v>
      </c>
      <c r="F9011" t="s">
        <v>128</v>
      </c>
      <c r="G9011" t="s">
        <v>110</v>
      </c>
      <c r="H9011" t="s">
        <v>3264</v>
      </c>
      <c r="I9011" t="s">
        <v>1883</v>
      </c>
      <c r="J9011" t="s">
        <v>1984</v>
      </c>
      <c r="K9011" t="s">
        <v>2198</v>
      </c>
      <c r="L9011" s="24">
        <v>1336.65</v>
      </c>
      <c r="M9011" s="25">
        <f>+VLOOKUP(E9011, TC!A:D, 4, FALSE())</f>
        <v>1.1515</v>
      </c>
      <c r="N9011" s="24">
        <f t="shared" si="700"/>
        <v>1336.65</v>
      </c>
      <c r="O9011" t="str">
        <f t="shared" si="701"/>
        <v>FACTURA</v>
      </c>
      <c r="P9011" t="str">
        <f t="shared" si="702"/>
        <v>2025</v>
      </c>
      <c r="Q9011" t="str">
        <f t="shared" si="703"/>
        <v>06</v>
      </c>
      <c r="R9011" t="str">
        <f>+IFERROR(VLOOKUP(I9011, Listado!A:B, 2, FALSE()), "COMERCIALIZADORA INTERNACIONAL CARIBBEAN EXOTICS S A")</f>
        <v>PEREZ MEJIA MARIA PAULINA</v>
      </c>
      <c r="S9011" s="25">
        <f>+VLOOKUP(E9011, TC!A:D, 2, FALSE())</f>
        <v>4076.32</v>
      </c>
      <c r="T9011" t="str">
        <f t="shared" si="704"/>
        <v>USD</v>
      </c>
    </row>
    <row r="9012" spans="1:20" ht="18.75" hidden="1" customHeight="1" x14ac:dyDescent="0.25">
      <c r="A9012" t="s">
        <v>3127</v>
      </c>
      <c r="B9012" t="s">
        <v>1923</v>
      </c>
      <c r="C9012" t="s">
        <v>1913</v>
      </c>
      <c r="D9012" s="24">
        <v>6122</v>
      </c>
      <c r="E9012" t="s">
        <v>1764</v>
      </c>
      <c r="F9012" t="s">
        <v>128</v>
      </c>
      <c r="G9012" t="s">
        <v>110</v>
      </c>
      <c r="H9012" t="s">
        <v>3264</v>
      </c>
      <c r="I9012" t="s">
        <v>1883</v>
      </c>
      <c r="J9012" t="s">
        <v>1984</v>
      </c>
      <c r="K9012" t="s">
        <v>2968</v>
      </c>
      <c r="L9012" s="24">
        <v>1593.15</v>
      </c>
      <c r="M9012" s="25">
        <f>+VLOOKUP(E9012, TC!A:D, 4, FALSE())</f>
        <v>1.1515</v>
      </c>
      <c r="N9012" s="24">
        <f t="shared" si="700"/>
        <v>1593.15</v>
      </c>
      <c r="O9012" t="str">
        <f t="shared" si="701"/>
        <v>FACTURA</v>
      </c>
      <c r="P9012" t="str">
        <f t="shared" si="702"/>
        <v>2025</v>
      </c>
      <c r="Q9012" t="str">
        <f t="shared" si="703"/>
        <v>06</v>
      </c>
      <c r="R9012" t="str">
        <f>+IFERROR(VLOOKUP(I9012, Listado!A:B, 2, FALSE()), "COMERCIALIZADORA INTERNACIONAL CARIBBEAN EXOTICS S A")</f>
        <v>PEREZ MEJIA MARIA PAULINA</v>
      </c>
      <c r="S9012" s="25">
        <f>+VLOOKUP(E9012, TC!A:D, 2, FALSE())</f>
        <v>4076.32</v>
      </c>
      <c r="T9012" t="str">
        <f t="shared" si="704"/>
        <v>USD</v>
      </c>
    </row>
    <row r="9013" spans="1:20" ht="18.75" hidden="1" customHeight="1" x14ac:dyDescent="0.25">
      <c r="A9013" t="s">
        <v>3127</v>
      </c>
      <c r="B9013" t="s">
        <v>5</v>
      </c>
      <c r="C9013" t="s">
        <v>1913</v>
      </c>
      <c r="D9013" s="24">
        <v>12259</v>
      </c>
      <c r="E9013" t="s">
        <v>1765</v>
      </c>
      <c r="F9013" t="s">
        <v>99</v>
      </c>
      <c r="G9013" t="s">
        <v>113</v>
      </c>
      <c r="I9013" t="s">
        <v>1858</v>
      </c>
      <c r="J9013" t="s">
        <v>1915</v>
      </c>
      <c r="K9013" t="s">
        <v>1920</v>
      </c>
      <c r="L9013" s="24">
        <v>672000</v>
      </c>
      <c r="M9013" s="25">
        <f>+VLOOKUP(E9013, TC!A:D, 4, FALSE())</f>
        <v>1.1515</v>
      </c>
      <c r="N9013" s="24">
        <f t="shared" si="700"/>
        <v>672000</v>
      </c>
      <c r="O9013" t="str">
        <f t="shared" si="701"/>
        <v>FACTURA</v>
      </c>
      <c r="P9013" t="str">
        <f t="shared" si="702"/>
        <v>2025</v>
      </c>
      <c r="Q9013" t="str">
        <f t="shared" si="703"/>
        <v>06</v>
      </c>
      <c r="R9013" t="str">
        <f>+IFERROR(VLOOKUP(I9013, Listado!A:B, 2, FALSE()), "COMERCIALIZADORA INTERNACIONAL CARIBBEAN EXOTICS S A")</f>
        <v>LONDOÑO ECHEVERRI ALEJANDRA</v>
      </c>
      <c r="S9013" s="25">
        <f>+VLOOKUP(E9013, TC!A:D, 2, FALSE())</f>
        <v>4080.06</v>
      </c>
      <c r="T9013" t="str">
        <f t="shared" si="704"/>
        <v>COP</v>
      </c>
    </row>
    <row r="9014" spans="1:20" ht="18.75" hidden="1" customHeight="1" x14ac:dyDescent="0.25">
      <c r="A9014" t="s">
        <v>3127</v>
      </c>
      <c r="B9014" t="s">
        <v>5</v>
      </c>
      <c r="C9014" t="s">
        <v>1913</v>
      </c>
      <c r="D9014" s="24">
        <v>12260</v>
      </c>
      <c r="E9014" t="s">
        <v>1765</v>
      </c>
      <c r="F9014" t="s">
        <v>99</v>
      </c>
      <c r="G9014" t="s">
        <v>113</v>
      </c>
      <c r="I9014" t="s">
        <v>1858</v>
      </c>
      <c r="J9014" t="s">
        <v>1915</v>
      </c>
      <c r="K9014" t="s">
        <v>1920</v>
      </c>
      <c r="L9014" s="24">
        <v>672000</v>
      </c>
      <c r="M9014" s="25">
        <f>+VLOOKUP(E9014, TC!A:D, 4, FALSE())</f>
        <v>1.1515</v>
      </c>
      <c r="N9014" s="24">
        <f t="shared" si="700"/>
        <v>672000</v>
      </c>
      <c r="O9014" t="str">
        <f t="shared" si="701"/>
        <v>FACTURA</v>
      </c>
      <c r="P9014" t="str">
        <f t="shared" si="702"/>
        <v>2025</v>
      </c>
      <c r="Q9014" t="str">
        <f t="shared" si="703"/>
        <v>06</v>
      </c>
      <c r="R9014" t="str">
        <f>+IFERROR(VLOOKUP(I9014, Listado!A:B, 2, FALSE()), "COMERCIALIZADORA INTERNACIONAL CARIBBEAN EXOTICS S A")</f>
        <v>LONDOÑO ECHEVERRI ALEJANDRA</v>
      </c>
      <c r="S9014" s="25">
        <f>+VLOOKUP(E9014, TC!A:D, 2, FALSE())</f>
        <v>4080.06</v>
      </c>
      <c r="T9014" t="str">
        <f t="shared" si="704"/>
        <v>COP</v>
      </c>
    </row>
    <row r="9015" spans="1:20" ht="18.75" hidden="1" customHeight="1" x14ac:dyDescent="0.25">
      <c r="A9015" t="s">
        <v>3127</v>
      </c>
      <c r="B9015" t="s">
        <v>5</v>
      </c>
      <c r="C9015" t="s">
        <v>1913</v>
      </c>
      <c r="D9015" s="24">
        <v>12261</v>
      </c>
      <c r="E9015" t="s">
        <v>1765</v>
      </c>
      <c r="F9015" t="s">
        <v>99</v>
      </c>
      <c r="G9015" t="s">
        <v>113</v>
      </c>
      <c r="I9015" t="s">
        <v>1859</v>
      </c>
      <c r="J9015" t="s">
        <v>1915</v>
      </c>
      <c r="K9015" t="s">
        <v>1916</v>
      </c>
      <c r="L9015" s="24">
        <v>7864800</v>
      </c>
      <c r="M9015" s="25">
        <f>+VLOOKUP(E9015, TC!A:D, 4, FALSE())</f>
        <v>1.1515</v>
      </c>
      <c r="N9015" s="24">
        <f t="shared" si="700"/>
        <v>7864800</v>
      </c>
      <c r="O9015" t="str">
        <f t="shared" si="701"/>
        <v>FACTURA</v>
      </c>
      <c r="P9015" t="str">
        <f t="shared" si="702"/>
        <v>2025</v>
      </c>
      <c r="Q9015" t="str">
        <f t="shared" si="703"/>
        <v>06</v>
      </c>
      <c r="R9015" t="str">
        <f>+IFERROR(VLOOKUP(I9015, Listado!A:B, 2, FALSE()), "COMERCIALIZADORA INTERNACIONAL CARIBBEAN EXOTICS S A")</f>
        <v>LONDOÑO ECHEVERRI ALEJANDRA</v>
      </c>
      <c r="S9015" s="25">
        <f>+VLOOKUP(E9015, TC!A:D, 2, FALSE())</f>
        <v>4080.06</v>
      </c>
      <c r="T9015" t="str">
        <f t="shared" si="704"/>
        <v>COP</v>
      </c>
    </row>
    <row r="9016" spans="1:20" ht="18.75" hidden="1" customHeight="1" x14ac:dyDescent="0.25">
      <c r="A9016" t="s">
        <v>3127</v>
      </c>
      <c r="B9016" t="s">
        <v>5</v>
      </c>
      <c r="C9016" t="s">
        <v>1913</v>
      </c>
      <c r="D9016" s="24">
        <v>12262</v>
      </c>
      <c r="E9016" t="s">
        <v>1765</v>
      </c>
      <c r="F9016" t="s">
        <v>128</v>
      </c>
      <c r="G9016" t="s">
        <v>110</v>
      </c>
      <c r="H9016" t="s">
        <v>3268</v>
      </c>
      <c r="I9016" t="s">
        <v>1850</v>
      </c>
      <c r="J9016" t="s">
        <v>1919</v>
      </c>
      <c r="K9016" t="s">
        <v>12</v>
      </c>
      <c r="L9016" s="24">
        <v>3840</v>
      </c>
      <c r="M9016" s="25">
        <f>+VLOOKUP(E9016, TC!A:D, 4, FALSE())</f>
        <v>1.1515</v>
      </c>
      <c r="N9016" s="24">
        <f t="shared" si="700"/>
        <v>3840</v>
      </c>
      <c r="O9016" t="str">
        <f t="shared" si="701"/>
        <v>FACTURA</v>
      </c>
      <c r="P9016" t="str">
        <f t="shared" si="702"/>
        <v>2025</v>
      </c>
      <c r="Q9016" t="str">
        <f t="shared" si="703"/>
        <v>06</v>
      </c>
      <c r="R9016" t="str">
        <f>+IFERROR(VLOOKUP(I9016, Listado!A:B, 2, FALSE()), "COMERCIALIZADORA INTERNACIONAL CARIBBEAN EXOTICS S A")</f>
        <v>PEREZ MEJIA MARIA PAULINA</v>
      </c>
      <c r="S9016" s="25">
        <f>+VLOOKUP(E9016, TC!A:D, 2, FALSE())</f>
        <v>4080.06</v>
      </c>
      <c r="T9016" t="str">
        <f t="shared" si="704"/>
        <v>USD</v>
      </c>
    </row>
    <row r="9017" spans="1:20" ht="18.75" hidden="1" customHeight="1" x14ac:dyDescent="0.25">
      <c r="A9017" t="s">
        <v>3127</v>
      </c>
      <c r="B9017" t="s">
        <v>5</v>
      </c>
      <c r="C9017" t="s">
        <v>1913</v>
      </c>
      <c r="D9017" s="24">
        <v>12262</v>
      </c>
      <c r="E9017" t="s">
        <v>1765</v>
      </c>
      <c r="F9017" t="s">
        <v>128</v>
      </c>
      <c r="G9017" t="s">
        <v>110</v>
      </c>
      <c r="H9017" t="s">
        <v>3268</v>
      </c>
      <c r="I9017" t="s">
        <v>1850</v>
      </c>
      <c r="J9017" t="s">
        <v>1919</v>
      </c>
      <c r="K9017" t="s">
        <v>13</v>
      </c>
      <c r="L9017" s="24">
        <v>3840</v>
      </c>
      <c r="M9017" s="25">
        <f>+VLOOKUP(E9017, TC!A:D, 4, FALSE())</f>
        <v>1.1515</v>
      </c>
      <c r="N9017" s="24">
        <f t="shared" si="700"/>
        <v>3840</v>
      </c>
      <c r="O9017" t="str">
        <f t="shared" si="701"/>
        <v>FACTURA</v>
      </c>
      <c r="P9017" t="str">
        <f t="shared" si="702"/>
        <v>2025</v>
      </c>
      <c r="Q9017" t="str">
        <f t="shared" si="703"/>
        <v>06</v>
      </c>
      <c r="R9017" t="str">
        <f>+IFERROR(VLOOKUP(I9017, Listado!A:B, 2, FALSE()), "COMERCIALIZADORA INTERNACIONAL CARIBBEAN EXOTICS S A")</f>
        <v>PEREZ MEJIA MARIA PAULINA</v>
      </c>
      <c r="S9017" s="25">
        <f>+VLOOKUP(E9017, TC!A:D, 2, FALSE())</f>
        <v>4080.06</v>
      </c>
      <c r="T9017" t="str">
        <f t="shared" si="704"/>
        <v>USD</v>
      </c>
    </row>
    <row r="9018" spans="1:20" ht="18.75" hidden="1" customHeight="1" x14ac:dyDescent="0.25">
      <c r="A9018" t="s">
        <v>3127</v>
      </c>
      <c r="B9018" t="s">
        <v>5</v>
      </c>
      <c r="C9018" t="s">
        <v>1913</v>
      </c>
      <c r="D9018" s="24">
        <v>12262</v>
      </c>
      <c r="E9018" t="s">
        <v>1765</v>
      </c>
      <c r="F9018" t="s">
        <v>128</v>
      </c>
      <c r="G9018" t="s">
        <v>110</v>
      </c>
      <c r="H9018" t="s">
        <v>3268</v>
      </c>
      <c r="I9018" t="s">
        <v>1850</v>
      </c>
      <c r="J9018" t="s">
        <v>1919</v>
      </c>
      <c r="K9018" t="s">
        <v>31</v>
      </c>
      <c r="L9018" s="24">
        <v>1932</v>
      </c>
      <c r="M9018" s="25">
        <f>+VLOOKUP(E9018, TC!A:D, 4, FALSE())</f>
        <v>1.1515</v>
      </c>
      <c r="N9018" s="24">
        <f t="shared" si="700"/>
        <v>1932</v>
      </c>
      <c r="O9018" t="str">
        <f t="shared" si="701"/>
        <v>FACTURA</v>
      </c>
      <c r="P9018" t="str">
        <f t="shared" si="702"/>
        <v>2025</v>
      </c>
      <c r="Q9018" t="str">
        <f t="shared" si="703"/>
        <v>06</v>
      </c>
      <c r="R9018" t="str">
        <f>+IFERROR(VLOOKUP(I9018, Listado!A:B, 2, FALSE()), "COMERCIALIZADORA INTERNACIONAL CARIBBEAN EXOTICS S A")</f>
        <v>PEREZ MEJIA MARIA PAULINA</v>
      </c>
      <c r="S9018" s="25">
        <f>+VLOOKUP(E9018, TC!A:D, 2, FALSE())</f>
        <v>4080.06</v>
      </c>
      <c r="T9018" t="str">
        <f t="shared" si="704"/>
        <v>USD</v>
      </c>
    </row>
    <row r="9019" spans="1:20" ht="18.75" hidden="1" customHeight="1" x14ac:dyDescent="0.25">
      <c r="A9019" t="s">
        <v>3127</v>
      </c>
      <c r="B9019" t="s">
        <v>5</v>
      </c>
      <c r="C9019" t="s">
        <v>1913</v>
      </c>
      <c r="D9019" s="24">
        <v>12262</v>
      </c>
      <c r="E9019" t="s">
        <v>1765</v>
      </c>
      <c r="F9019" t="s">
        <v>128</v>
      </c>
      <c r="G9019" t="s">
        <v>110</v>
      </c>
      <c r="H9019" t="s">
        <v>3268</v>
      </c>
      <c r="I9019" t="s">
        <v>1850</v>
      </c>
      <c r="J9019" t="s">
        <v>1919</v>
      </c>
      <c r="K9019" t="s">
        <v>53</v>
      </c>
      <c r="L9019" s="24">
        <v>2280</v>
      </c>
      <c r="M9019" s="25">
        <f>+VLOOKUP(E9019, TC!A:D, 4, FALSE())</f>
        <v>1.1515</v>
      </c>
      <c r="N9019" s="24">
        <f t="shared" si="700"/>
        <v>2280</v>
      </c>
      <c r="O9019" t="str">
        <f t="shared" si="701"/>
        <v>FACTURA</v>
      </c>
      <c r="P9019" t="str">
        <f t="shared" si="702"/>
        <v>2025</v>
      </c>
      <c r="Q9019" t="str">
        <f t="shared" si="703"/>
        <v>06</v>
      </c>
      <c r="R9019" t="str">
        <f>+IFERROR(VLOOKUP(I9019, Listado!A:B, 2, FALSE()), "COMERCIALIZADORA INTERNACIONAL CARIBBEAN EXOTICS S A")</f>
        <v>PEREZ MEJIA MARIA PAULINA</v>
      </c>
      <c r="S9019" s="25">
        <f>+VLOOKUP(E9019, TC!A:D, 2, FALSE())</f>
        <v>4080.06</v>
      </c>
      <c r="T9019" t="str">
        <f t="shared" si="704"/>
        <v>USD</v>
      </c>
    </row>
    <row r="9020" spans="1:20" ht="18.75" hidden="1" customHeight="1" x14ac:dyDescent="0.25">
      <c r="A9020" t="s">
        <v>3127</v>
      </c>
      <c r="B9020" t="s">
        <v>5</v>
      </c>
      <c r="C9020" t="s">
        <v>1913</v>
      </c>
      <c r="D9020" s="24">
        <v>12262</v>
      </c>
      <c r="E9020" t="s">
        <v>1765</v>
      </c>
      <c r="F9020" t="s">
        <v>128</v>
      </c>
      <c r="G9020" t="s">
        <v>110</v>
      </c>
      <c r="H9020" t="s">
        <v>3268</v>
      </c>
      <c r="I9020" t="s">
        <v>1850</v>
      </c>
      <c r="J9020" t="s">
        <v>1919</v>
      </c>
      <c r="K9020" t="s">
        <v>3269</v>
      </c>
      <c r="L9020" s="24">
        <v>10</v>
      </c>
      <c r="M9020" s="25">
        <f>+VLOOKUP(E9020, TC!A:D, 4, FALSE())</f>
        <v>1.1515</v>
      </c>
      <c r="N9020" s="24">
        <f t="shared" si="700"/>
        <v>10</v>
      </c>
      <c r="O9020" t="str">
        <f t="shared" si="701"/>
        <v>FACTURA</v>
      </c>
      <c r="P9020" t="str">
        <f t="shared" si="702"/>
        <v>2025</v>
      </c>
      <c r="Q9020" t="str">
        <f t="shared" si="703"/>
        <v>06</v>
      </c>
      <c r="R9020" t="str">
        <f>+IFERROR(VLOOKUP(I9020, Listado!A:B, 2, FALSE()), "COMERCIALIZADORA INTERNACIONAL CARIBBEAN EXOTICS S A")</f>
        <v>PEREZ MEJIA MARIA PAULINA</v>
      </c>
      <c r="S9020" s="25">
        <f>+VLOOKUP(E9020, TC!A:D, 2, FALSE())</f>
        <v>4080.06</v>
      </c>
      <c r="T9020" t="str">
        <f t="shared" si="704"/>
        <v>USD</v>
      </c>
    </row>
    <row r="9021" spans="1:20" ht="18.75" hidden="1" customHeight="1" x14ac:dyDescent="0.25">
      <c r="A9021" t="s">
        <v>3127</v>
      </c>
      <c r="B9021" t="s">
        <v>5</v>
      </c>
      <c r="C9021" t="s">
        <v>1913</v>
      </c>
      <c r="D9021" s="24">
        <v>12262</v>
      </c>
      <c r="E9021" t="s">
        <v>1765</v>
      </c>
      <c r="F9021" t="s">
        <v>128</v>
      </c>
      <c r="G9021" t="s">
        <v>110</v>
      </c>
      <c r="H9021" t="s">
        <v>3268</v>
      </c>
      <c r="I9021" t="s">
        <v>1850</v>
      </c>
      <c r="J9021" t="s">
        <v>1919</v>
      </c>
      <c r="K9021" t="s">
        <v>34</v>
      </c>
      <c r="L9021" s="24">
        <v>5376</v>
      </c>
      <c r="M9021" s="25">
        <f>+VLOOKUP(E9021, TC!A:D, 4, FALSE())</f>
        <v>1.1515</v>
      </c>
      <c r="N9021" s="24">
        <f t="shared" si="700"/>
        <v>5376</v>
      </c>
      <c r="O9021" t="str">
        <f t="shared" si="701"/>
        <v>FACTURA</v>
      </c>
      <c r="P9021" t="str">
        <f t="shared" si="702"/>
        <v>2025</v>
      </c>
      <c r="Q9021" t="str">
        <f t="shared" si="703"/>
        <v>06</v>
      </c>
      <c r="R9021" t="str">
        <f>+IFERROR(VLOOKUP(I9021, Listado!A:B, 2, FALSE()), "COMERCIALIZADORA INTERNACIONAL CARIBBEAN EXOTICS S A")</f>
        <v>PEREZ MEJIA MARIA PAULINA</v>
      </c>
      <c r="S9021" s="25">
        <f>+VLOOKUP(E9021, TC!A:D, 2, FALSE())</f>
        <v>4080.06</v>
      </c>
      <c r="T9021" t="str">
        <f t="shared" si="704"/>
        <v>USD</v>
      </c>
    </row>
    <row r="9022" spans="1:20" ht="18.75" hidden="1" customHeight="1" x14ac:dyDescent="0.25">
      <c r="A9022" t="s">
        <v>3127</v>
      </c>
      <c r="B9022" t="s">
        <v>5</v>
      </c>
      <c r="C9022" t="s">
        <v>1913</v>
      </c>
      <c r="D9022" s="24">
        <v>12263</v>
      </c>
      <c r="E9022" t="s">
        <v>1765</v>
      </c>
      <c r="F9022" t="s">
        <v>1924</v>
      </c>
      <c r="G9022" t="s">
        <v>110</v>
      </c>
      <c r="H9022" t="s">
        <v>3270</v>
      </c>
      <c r="I9022" t="s">
        <v>1848</v>
      </c>
      <c r="J9022" t="s">
        <v>1917</v>
      </c>
      <c r="K9022" t="s">
        <v>40</v>
      </c>
      <c r="L9022" s="24">
        <v>1842.4</v>
      </c>
      <c r="M9022" s="25">
        <f>+VLOOKUP(E9022, TC!A:D, 4, FALSE())</f>
        <v>1.1515</v>
      </c>
      <c r="N9022" s="24">
        <f t="shared" si="700"/>
        <v>2121.5236</v>
      </c>
      <c r="O9022" t="str">
        <f t="shared" si="701"/>
        <v>FACTURA</v>
      </c>
      <c r="P9022" t="str">
        <f t="shared" si="702"/>
        <v>2025</v>
      </c>
      <c r="Q9022" t="str">
        <f t="shared" si="703"/>
        <v>06</v>
      </c>
      <c r="R9022" t="str">
        <f>+IFERROR(VLOOKUP(I9022, Listado!A:B, 2, FALSE()), "COMERCIALIZADORA INTERNACIONAL CARIBBEAN EXOTICS S A")</f>
        <v>PEREZ MEJIA MARIA PAULINA</v>
      </c>
      <c r="S9022" s="25">
        <f>+VLOOKUP(E9022, TC!A:D, 2, FALSE())</f>
        <v>4080.06</v>
      </c>
      <c r="T9022" t="str">
        <f t="shared" si="704"/>
        <v>EUR</v>
      </c>
    </row>
    <row r="9023" spans="1:20" ht="18.75" hidden="1" customHeight="1" x14ac:dyDescent="0.25">
      <c r="A9023" t="s">
        <v>3127</v>
      </c>
      <c r="B9023" t="s">
        <v>5</v>
      </c>
      <c r="C9023" t="s">
        <v>1913</v>
      </c>
      <c r="D9023" s="24">
        <v>12263</v>
      </c>
      <c r="E9023" t="s">
        <v>1765</v>
      </c>
      <c r="F9023" t="s">
        <v>1924</v>
      </c>
      <c r="G9023" t="s">
        <v>110</v>
      </c>
      <c r="H9023" t="s">
        <v>3270</v>
      </c>
      <c r="I9023" t="s">
        <v>1848</v>
      </c>
      <c r="J9023" t="s">
        <v>1917</v>
      </c>
      <c r="K9023" t="s">
        <v>23</v>
      </c>
      <c r="L9023" s="24">
        <v>4160</v>
      </c>
      <c r="M9023" s="25">
        <f>+VLOOKUP(E9023, TC!A:D, 4, FALSE())</f>
        <v>1.1515</v>
      </c>
      <c r="N9023" s="24">
        <f t="shared" si="700"/>
        <v>4790.24</v>
      </c>
      <c r="O9023" t="str">
        <f t="shared" si="701"/>
        <v>FACTURA</v>
      </c>
      <c r="P9023" t="str">
        <f t="shared" si="702"/>
        <v>2025</v>
      </c>
      <c r="Q9023" t="str">
        <f t="shared" si="703"/>
        <v>06</v>
      </c>
      <c r="R9023" t="str">
        <f>+IFERROR(VLOOKUP(I9023, Listado!A:B, 2, FALSE()), "COMERCIALIZADORA INTERNACIONAL CARIBBEAN EXOTICS S A")</f>
        <v>PEREZ MEJIA MARIA PAULINA</v>
      </c>
      <c r="S9023" s="25">
        <f>+VLOOKUP(E9023, TC!A:D, 2, FALSE())</f>
        <v>4080.06</v>
      </c>
      <c r="T9023" t="str">
        <f t="shared" si="704"/>
        <v>EUR</v>
      </c>
    </row>
    <row r="9024" spans="1:20" ht="18.75" hidden="1" customHeight="1" x14ac:dyDescent="0.25">
      <c r="A9024" t="s">
        <v>3127</v>
      </c>
      <c r="B9024" t="s">
        <v>5</v>
      </c>
      <c r="C9024" t="s">
        <v>1913</v>
      </c>
      <c r="D9024" s="24">
        <v>12264</v>
      </c>
      <c r="E9024" t="s">
        <v>1765</v>
      </c>
      <c r="F9024" t="s">
        <v>1924</v>
      </c>
      <c r="G9024" t="s">
        <v>108</v>
      </c>
      <c r="H9024" t="s">
        <v>3271</v>
      </c>
      <c r="I9024" t="s">
        <v>1873</v>
      </c>
      <c r="J9024" t="s">
        <v>1962</v>
      </c>
      <c r="K9024" t="s">
        <v>69</v>
      </c>
      <c r="L9024" s="24">
        <v>4334.7120000000004</v>
      </c>
      <c r="M9024" s="25">
        <f>+VLOOKUP(E9024, TC!A:D, 4, FALSE())</f>
        <v>1.1515</v>
      </c>
      <c r="N9024" s="24">
        <f t="shared" si="700"/>
        <v>4991.4208680000002</v>
      </c>
      <c r="O9024" t="str">
        <f t="shared" si="701"/>
        <v>FACTURA</v>
      </c>
      <c r="P9024" t="str">
        <f t="shared" si="702"/>
        <v>2025</v>
      </c>
      <c r="Q9024" t="str">
        <f t="shared" si="703"/>
        <v>06</v>
      </c>
      <c r="R9024" t="str">
        <f>+IFERROR(VLOOKUP(I9024, Listado!A:B, 2, FALSE()), "COMERCIALIZADORA INTERNACIONAL CARIBBEAN EXOTICS S A")</f>
        <v>PIEDRAHITA PEREZ MARIANA</v>
      </c>
      <c r="S9024" s="25">
        <f>+VLOOKUP(E9024, TC!A:D, 2, FALSE())</f>
        <v>4080.06</v>
      </c>
      <c r="T9024" t="str">
        <f t="shared" si="704"/>
        <v>EUR</v>
      </c>
    </row>
    <row r="9025" spans="1:20" ht="18.75" hidden="1" customHeight="1" x14ac:dyDescent="0.25">
      <c r="A9025" t="s">
        <v>3127</v>
      </c>
      <c r="B9025" t="s">
        <v>5</v>
      </c>
      <c r="C9025" t="s">
        <v>1913</v>
      </c>
      <c r="D9025" s="24">
        <v>12264</v>
      </c>
      <c r="E9025" t="s">
        <v>1765</v>
      </c>
      <c r="F9025" t="s">
        <v>1924</v>
      </c>
      <c r="G9025" t="s">
        <v>108</v>
      </c>
      <c r="H9025" t="s">
        <v>3271</v>
      </c>
      <c r="I9025" t="s">
        <v>1873</v>
      </c>
      <c r="J9025" t="s">
        <v>1962</v>
      </c>
      <c r="K9025" t="s">
        <v>1959</v>
      </c>
      <c r="L9025" s="24">
        <v>670</v>
      </c>
      <c r="M9025" s="25">
        <f>+VLOOKUP(E9025, TC!A:D, 4, FALSE())</f>
        <v>1.1515</v>
      </c>
      <c r="N9025" s="24">
        <f t="shared" si="700"/>
        <v>771.505</v>
      </c>
      <c r="O9025" t="str">
        <f t="shared" si="701"/>
        <v>FACTURA</v>
      </c>
      <c r="P9025" t="str">
        <f t="shared" si="702"/>
        <v>2025</v>
      </c>
      <c r="Q9025" t="str">
        <f t="shared" si="703"/>
        <v>06</v>
      </c>
      <c r="R9025" t="str">
        <f>+IFERROR(VLOOKUP(I9025, Listado!A:B, 2, FALSE()), "COMERCIALIZADORA INTERNACIONAL CARIBBEAN EXOTICS S A")</f>
        <v>PIEDRAHITA PEREZ MARIANA</v>
      </c>
      <c r="S9025" s="25">
        <f>+VLOOKUP(E9025, TC!A:D, 2, FALSE())</f>
        <v>4080.06</v>
      </c>
      <c r="T9025" t="str">
        <f t="shared" si="704"/>
        <v>EUR</v>
      </c>
    </row>
    <row r="9026" spans="1:20" ht="18.75" hidden="1" customHeight="1" x14ac:dyDescent="0.25">
      <c r="A9026" t="s">
        <v>3127</v>
      </c>
      <c r="B9026" t="s">
        <v>5</v>
      </c>
      <c r="C9026" t="s">
        <v>1913</v>
      </c>
      <c r="D9026" s="24">
        <v>12264</v>
      </c>
      <c r="E9026" t="s">
        <v>1765</v>
      </c>
      <c r="F9026" t="s">
        <v>1924</v>
      </c>
      <c r="G9026" t="s">
        <v>108</v>
      </c>
      <c r="H9026" t="s">
        <v>3271</v>
      </c>
      <c r="I9026" t="s">
        <v>1873</v>
      </c>
      <c r="J9026" t="s">
        <v>1962</v>
      </c>
      <c r="K9026" t="s">
        <v>1960</v>
      </c>
      <c r="L9026" s="24">
        <v>11.288</v>
      </c>
      <c r="M9026" s="25">
        <f>+VLOOKUP(E9026, TC!A:D, 4, FALSE())</f>
        <v>1.1515</v>
      </c>
      <c r="N9026" s="24">
        <f t="shared" ref="N9026:N9089" si="705">+IF(F9026="EUR", (M9026*L9026), IF(I9026="JUAN MATAS SAS", (L9026/S9026), L9026))</f>
        <v>12.998132</v>
      </c>
      <c r="O9026" t="str">
        <f t="shared" ref="O9026:O9089" si="706">+IF(C9026="CFE", "FACTURA", IF(ISERROR(SEARCH("ANULA", H9026))=FALSE(), "ANULACIÓN FE", IF(ISERROR(SEARCH("CANCELLATION", H9026))=FALSE(), "ANULACIÓN FE", "NOTAS")))</f>
        <v>FACTURA</v>
      </c>
      <c r="P9026" t="str">
        <f t="shared" ref="P9026:P9089" si="707">+LEFT(E9026, 4)</f>
        <v>2025</v>
      </c>
      <c r="Q9026" t="str">
        <f t="shared" ref="Q9026:Q9089" si="708">+MID(E9026, 5, 2)</f>
        <v>06</v>
      </c>
      <c r="R9026" t="str">
        <f>+IFERROR(VLOOKUP(I9026, Listado!A:B, 2, FALSE()), "COMERCIALIZADORA INTERNACIONAL CARIBBEAN EXOTICS S A")</f>
        <v>PIEDRAHITA PEREZ MARIANA</v>
      </c>
      <c r="S9026" s="25">
        <f>+VLOOKUP(E9026, TC!A:D, 2, FALSE())</f>
        <v>4080.06</v>
      </c>
      <c r="T9026" t="str">
        <f t="shared" ref="T9026:T9089" si="709">+IF(I9026="JUAN MATAS SAS", "USD", F9026)</f>
        <v>EUR</v>
      </c>
    </row>
    <row r="9027" spans="1:20" ht="18.75" hidden="1" customHeight="1" x14ac:dyDescent="0.25">
      <c r="A9027" t="s">
        <v>3127</v>
      </c>
      <c r="B9027" t="s">
        <v>5</v>
      </c>
      <c r="C9027" t="s">
        <v>1913</v>
      </c>
      <c r="D9027" s="24">
        <v>12265</v>
      </c>
      <c r="E9027" t="s">
        <v>1765</v>
      </c>
      <c r="F9027" t="s">
        <v>1924</v>
      </c>
      <c r="G9027" t="s">
        <v>108</v>
      </c>
      <c r="H9027" t="s">
        <v>3272</v>
      </c>
      <c r="I9027" t="s">
        <v>1855</v>
      </c>
      <c r="J9027" t="s">
        <v>1987</v>
      </c>
      <c r="K9027" t="s">
        <v>32</v>
      </c>
      <c r="L9027" s="24">
        <v>1611.848</v>
      </c>
      <c r="M9027" s="25">
        <f>+VLOOKUP(E9027, TC!A:D, 4, FALSE())</f>
        <v>1.1515</v>
      </c>
      <c r="N9027" s="24">
        <f t="shared" si="705"/>
        <v>1856.042972</v>
      </c>
      <c r="O9027" t="str">
        <f t="shared" si="706"/>
        <v>FACTURA</v>
      </c>
      <c r="P9027" t="str">
        <f t="shared" si="707"/>
        <v>2025</v>
      </c>
      <c r="Q9027" t="str">
        <f t="shared" si="708"/>
        <v>06</v>
      </c>
      <c r="R9027" t="str">
        <f>+IFERROR(VLOOKUP(I9027, Listado!A:B, 2, FALSE()), "COMERCIALIZADORA INTERNACIONAL CARIBBEAN EXOTICS S A")</f>
        <v>PIEDRAHITA PEREZ MARIANA</v>
      </c>
      <c r="S9027" s="25">
        <f>+VLOOKUP(E9027, TC!A:D, 2, FALSE())</f>
        <v>4080.06</v>
      </c>
      <c r="T9027" t="str">
        <f t="shared" si="709"/>
        <v>EUR</v>
      </c>
    </row>
    <row r="9028" spans="1:20" ht="18.75" hidden="1" customHeight="1" x14ac:dyDescent="0.25">
      <c r="A9028" t="s">
        <v>3127</v>
      </c>
      <c r="B9028" t="s">
        <v>5</v>
      </c>
      <c r="C9028" t="s">
        <v>1913</v>
      </c>
      <c r="D9028" s="24">
        <v>12265</v>
      </c>
      <c r="E9028" t="s">
        <v>1765</v>
      </c>
      <c r="F9028" t="s">
        <v>1924</v>
      </c>
      <c r="G9028" t="s">
        <v>108</v>
      </c>
      <c r="H9028" t="s">
        <v>3272</v>
      </c>
      <c r="I9028" t="s">
        <v>1855</v>
      </c>
      <c r="J9028" t="s">
        <v>1987</v>
      </c>
      <c r="K9028" t="s">
        <v>15</v>
      </c>
      <c r="L9028" s="24">
        <v>2677.1471999999999</v>
      </c>
      <c r="M9028" s="25">
        <f>+VLOOKUP(E9028, TC!A:D, 4, FALSE())</f>
        <v>1.1515</v>
      </c>
      <c r="N9028" s="24">
        <f t="shared" si="705"/>
        <v>3082.7350007999999</v>
      </c>
      <c r="O9028" t="str">
        <f t="shared" si="706"/>
        <v>FACTURA</v>
      </c>
      <c r="P9028" t="str">
        <f t="shared" si="707"/>
        <v>2025</v>
      </c>
      <c r="Q9028" t="str">
        <f t="shared" si="708"/>
        <v>06</v>
      </c>
      <c r="R9028" t="str">
        <f>+IFERROR(VLOOKUP(I9028, Listado!A:B, 2, FALSE()), "COMERCIALIZADORA INTERNACIONAL CARIBBEAN EXOTICS S A")</f>
        <v>PIEDRAHITA PEREZ MARIANA</v>
      </c>
      <c r="S9028" s="25">
        <f>+VLOOKUP(E9028, TC!A:D, 2, FALSE())</f>
        <v>4080.06</v>
      </c>
      <c r="T9028" t="str">
        <f t="shared" si="709"/>
        <v>EUR</v>
      </c>
    </row>
    <row r="9029" spans="1:20" ht="18.75" hidden="1" customHeight="1" x14ac:dyDescent="0.25">
      <c r="A9029" t="s">
        <v>3127</v>
      </c>
      <c r="B9029" t="s">
        <v>5</v>
      </c>
      <c r="C9029" t="s">
        <v>1913</v>
      </c>
      <c r="D9029" s="24">
        <v>12265</v>
      </c>
      <c r="E9029" t="s">
        <v>1765</v>
      </c>
      <c r="F9029" t="s">
        <v>1924</v>
      </c>
      <c r="G9029" t="s">
        <v>108</v>
      </c>
      <c r="H9029" t="s">
        <v>3272</v>
      </c>
      <c r="I9029" t="s">
        <v>1855</v>
      </c>
      <c r="J9029" t="s">
        <v>1987</v>
      </c>
      <c r="K9029" t="s">
        <v>1959</v>
      </c>
      <c r="L9029" s="24">
        <v>670</v>
      </c>
      <c r="M9029" s="25">
        <f>+VLOOKUP(E9029, TC!A:D, 4, FALSE())</f>
        <v>1.1515</v>
      </c>
      <c r="N9029" s="24">
        <f t="shared" si="705"/>
        <v>771.505</v>
      </c>
      <c r="O9029" t="str">
        <f t="shared" si="706"/>
        <v>FACTURA</v>
      </c>
      <c r="P9029" t="str">
        <f t="shared" si="707"/>
        <v>2025</v>
      </c>
      <c r="Q9029" t="str">
        <f t="shared" si="708"/>
        <v>06</v>
      </c>
      <c r="R9029" t="str">
        <f>+IFERROR(VLOOKUP(I9029, Listado!A:B, 2, FALSE()), "COMERCIALIZADORA INTERNACIONAL CARIBBEAN EXOTICS S A")</f>
        <v>PIEDRAHITA PEREZ MARIANA</v>
      </c>
      <c r="S9029" s="25">
        <f>+VLOOKUP(E9029, TC!A:D, 2, FALSE())</f>
        <v>4080.06</v>
      </c>
      <c r="T9029" t="str">
        <f t="shared" si="709"/>
        <v>EUR</v>
      </c>
    </row>
    <row r="9030" spans="1:20" ht="18.75" hidden="1" customHeight="1" x14ac:dyDescent="0.25">
      <c r="A9030" t="s">
        <v>3127</v>
      </c>
      <c r="B9030" t="s">
        <v>5</v>
      </c>
      <c r="C9030" t="s">
        <v>1913</v>
      </c>
      <c r="D9030" s="24">
        <v>12265</v>
      </c>
      <c r="E9030" t="s">
        <v>1765</v>
      </c>
      <c r="F9030" t="s">
        <v>1924</v>
      </c>
      <c r="G9030" t="s">
        <v>108</v>
      </c>
      <c r="H9030" t="s">
        <v>3272</v>
      </c>
      <c r="I9030" t="s">
        <v>1855</v>
      </c>
      <c r="J9030" t="s">
        <v>1987</v>
      </c>
      <c r="K9030" t="s">
        <v>1960</v>
      </c>
      <c r="L9030" s="24">
        <v>25.004799999999999</v>
      </c>
      <c r="M9030" s="25">
        <f>+VLOOKUP(E9030, TC!A:D, 4, FALSE())</f>
        <v>1.1515</v>
      </c>
      <c r="N9030" s="24">
        <f t="shared" si="705"/>
        <v>28.793027199999997</v>
      </c>
      <c r="O9030" t="str">
        <f t="shared" si="706"/>
        <v>FACTURA</v>
      </c>
      <c r="P9030" t="str">
        <f t="shared" si="707"/>
        <v>2025</v>
      </c>
      <c r="Q9030" t="str">
        <f t="shared" si="708"/>
        <v>06</v>
      </c>
      <c r="R9030" t="str">
        <f>+IFERROR(VLOOKUP(I9030, Listado!A:B, 2, FALSE()), "COMERCIALIZADORA INTERNACIONAL CARIBBEAN EXOTICS S A")</f>
        <v>PIEDRAHITA PEREZ MARIANA</v>
      </c>
      <c r="S9030" s="25">
        <f>+VLOOKUP(E9030, TC!A:D, 2, FALSE())</f>
        <v>4080.06</v>
      </c>
      <c r="T9030" t="str">
        <f t="shared" si="709"/>
        <v>EUR</v>
      </c>
    </row>
    <row r="9031" spans="1:20" ht="18.75" hidden="1" customHeight="1" x14ac:dyDescent="0.25">
      <c r="A9031" t="s">
        <v>3127</v>
      </c>
      <c r="B9031" t="s">
        <v>5</v>
      </c>
      <c r="C9031" t="s">
        <v>1913</v>
      </c>
      <c r="D9031" s="24">
        <v>12266</v>
      </c>
      <c r="E9031" t="s">
        <v>1765</v>
      </c>
      <c r="F9031" t="s">
        <v>1924</v>
      </c>
      <c r="G9031" t="s">
        <v>108</v>
      </c>
      <c r="H9031" t="s">
        <v>3273</v>
      </c>
      <c r="I9031" t="s">
        <v>1894</v>
      </c>
      <c r="J9031" t="s">
        <v>1919</v>
      </c>
      <c r="K9031" t="s">
        <v>57</v>
      </c>
      <c r="L9031" s="24">
        <v>3649.9520000000002</v>
      </c>
      <c r="M9031" s="25">
        <f>+VLOOKUP(E9031, TC!A:D, 4, FALSE())</f>
        <v>1.1515</v>
      </c>
      <c r="N9031" s="24">
        <f t="shared" si="705"/>
        <v>4202.9197279999998</v>
      </c>
      <c r="O9031" t="str">
        <f t="shared" si="706"/>
        <v>FACTURA</v>
      </c>
      <c r="P9031" t="str">
        <f t="shared" si="707"/>
        <v>2025</v>
      </c>
      <c r="Q9031" t="str">
        <f t="shared" si="708"/>
        <v>06</v>
      </c>
      <c r="R9031" t="str">
        <f>+IFERROR(VLOOKUP(I9031, Listado!A:B, 2, FALSE()), "COMERCIALIZADORA INTERNACIONAL CARIBBEAN EXOTICS S A")</f>
        <v>PIEDRAHITA PEREZ MARIANA</v>
      </c>
      <c r="S9031" s="25">
        <f>+VLOOKUP(E9031, TC!A:D, 2, FALSE())</f>
        <v>4080.06</v>
      </c>
      <c r="T9031" t="str">
        <f t="shared" si="709"/>
        <v>EUR</v>
      </c>
    </row>
    <row r="9032" spans="1:20" ht="18.75" hidden="1" customHeight="1" x14ac:dyDescent="0.25">
      <c r="A9032" t="s">
        <v>3127</v>
      </c>
      <c r="B9032" t="s">
        <v>5</v>
      </c>
      <c r="C9032" t="s">
        <v>1913</v>
      </c>
      <c r="D9032" s="24">
        <v>12266</v>
      </c>
      <c r="E9032" t="s">
        <v>1765</v>
      </c>
      <c r="F9032" t="s">
        <v>1924</v>
      </c>
      <c r="G9032" t="s">
        <v>108</v>
      </c>
      <c r="H9032" t="s">
        <v>3273</v>
      </c>
      <c r="I9032" t="s">
        <v>1894</v>
      </c>
      <c r="J9032" t="s">
        <v>1919</v>
      </c>
      <c r="K9032" t="s">
        <v>1959</v>
      </c>
      <c r="L9032" s="24">
        <v>335</v>
      </c>
      <c r="M9032" s="25">
        <f>+VLOOKUP(E9032, TC!A:D, 4, FALSE())</f>
        <v>1.1515</v>
      </c>
      <c r="N9032" s="24">
        <f t="shared" si="705"/>
        <v>385.7525</v>
      </c>
      <c r="O9032" t="str">
        <f t="shared" si="706"/>
        <v>FACTURA</v>
      </c>
      <c r="P9032" t="str">
        <f t="shared" si="707"/>
        <v>2025</v>
      </c>
      <c r="Q9032" t="str">
        <f t="shared" si="708"/>
        <v>06</v>
      </c>
      <c r="R9032" t="str">
        <f>+IFERROR(VLOOKUP(I9032, Listado!A:B, 2, FALSE()), "COMERCIALIZADORA INTERNACIONAL CARIBBEAN EXOTICS S A")</f>
        <v>PIEDRAHITA PEREZ MARIANA</v>
      </c>
      <c r="S9032" s="25">
        <f>+VLOOKUP(E9032, TC!A:D, 2, FALSE())</f>
        <v>4080.06</v>
      </c>
      <c r="T9032" t="str">
        <f t="shared" si="709"/>
        <v>EUR</v>
      </c>
    </row>
    <row r="9033" spans="1:20" ht="18.75" hidden="1" customHeight="1" x14ac:dyDescent="0.25">
      <c r="A9033" t="s">
        <v>3127</v>
      </c>
      <c r="B9033" t="s">
        <v>5</v>
      </c>
      <c r="C9033" t="s">
        <v>1913</v>
      </c>
      <c r="D9033" s="24">
        <v>12266</v>
      </c>
      <c r="E9033" t="s">
        <v>1765</v>
      </c>
      <c r="F9033" t="s">
        <v>1924</v>
      </c>
      <c r="G9033" t="s">
        <v>108</v>
      </c>
      <c r="H9033" t="s">
        <v>3273</v>
      </c>
      <c r="I9033" t="s">
        <v>1894</v>
      </c>
      <c r="J9033" t="s">
        <v>1919</v>
      </c>
      <c r="K9033" t="s">
        <v>1960</v>
      </c>
      <c r="L9033" s="24">
        <v>15.048</v>
      </c>
      <c r="M9033" s="25">
        <f>+VLOOKUP(E9033, TC!A:D, 4, FALSE())</f>
        <v>1.1515</v>
      </c>
      <c r="N9033" s="24">
        <f t="shared" si="705"/>
        <v>17.327772</v>
      </c>
      <c r="O9033" t="str">
        <f t="shared" si="706"/>
        <v>FACTURA</v>
      </c>
      <c r="P9033" t="str">
        <f t="shared" si="707"/>
        <v>2025</v>
      </c>
      <c r="Q9033" t="str">
        <f t="shared" si="708"/>
        <v>06</v>
      </c>
      <c r="R9033" t="str">
        <f>+IFERROR(VLOOKUP(I9033, Listado!A:B, 2, FALSE()), "COMERCIALIZADORA INTERNACIONAL CARIBBEAN EXOTICS S A")</f>
        <v>PIEDRAHITA PEREZ MARIANA</v>
      </c>
      <c r="S9033" s="25">
        <f>+VLOOKUP(E9033, TC!A:D, 2, FALSE())</f>
        <v>4080.06</v>
      </c>
      <c r="T9033" t="str">
        <f t="shared" si="709"/>
        <v>EUR</v>
      </c>
    </row>
    <row r="9034" spans="1:20" ht="18.75" hidden="1" customHeight="1" x14ac:dyDescent="0.25">
      <c r="A9034" t="s">
        <v>3127</v>
      </c>
      <c r="B9034" t="s">
        <v>5</v>
      </c>
      <c r="C9034" t="s">
        <v>1913</v>
      </c>
      <c r="D9034" s="24">
        <v>12267</v>
      </c>
      <c r="E9034" t="s">
        <v>1765</v>
      </c>
      <c r="F9034" t="s">
        <v>1924</v>
      </c>
      <c r="G9034" t="s">
        <v>112</v>
      </c>
      <c r="H9034" t="s">
        <v>3274</v>
      </c>
      <c r="I9034" t="s">
        <v>1863</v>
      </c>
      <c r="J9034" t="s">
        <v>1926</v>
      </c>
      <c r="K9034" t="s">
        <v>16</v>
      </c>
      <c r="L9034" s="24">
        <v>2837.4720000000002</v>
      </c>
      <c r="M9034" s="25">
        <f>+VLOOKUP(E9034, TC!A:D, 4, FALSE())</f>
        <v>1.1515</v>
      </c>
      <c r="N9034" s="24">
        <f t="shared" si="705"/>
        <v>3267.3490080000001</v>
      </c>
      <c r="O9034" t="str">
        <f t="shared" si="706"/>
        <v>FACTURA</v>
      </c>
      <c r="P9034" t="str">
        <f t="shared" si="707"/>
        <v>2025</v>
      </c>
      <c r="Q9034" t="str">
        <f t="shared" si="708"/>
        <v>06</v>
      </c>
      <c r="R9034" t="str">
        <f>+IFERROR(VLOOKUP(I9034, Listado!A:B, 2, FALSE()), "COMERCIALIZADORA INTERNACIONAL CARIBBEAN EXOTICS S A")</f>
        <v>HINCAPIE CONTRERAS ERIKA STEFANIA</v>
      </c>
      <c r="S9034" s="25">
        <f>+VLOOKUP(E9034, TC!A:D, 2, FALSE())</f>
        <v>4080.06</v>
      </c>
      <c r="T9034" t="str">
        <f t="shared" si="709"/>
        <v>EUR</v>
      </c>
    </row>
    <row r="9035" spans="1:20" ht="18.75" hidden="1" customHeight="1" x14ac:dyDescent="0.25">
      <c r="A9035" t="s">
        <v>3127</v>
      </c>
      <c r="B9035" t="s">
        <v>5</v>
      </c>
      <c r="C9035" t="s">
        <v>1913</v>
      </c>
      <c r="D9035" s="24">
        <v>12267</v>
      </c>
      <c r="E9035" t="s">
        <v>1765</v>
      </c>
      <c r="F9035" t="s">
        <v>1924</v>
      </c>
      <c r="G9035" t="s">
        <v>112</v>
      </c>
      <c r="H9035" t="s">
        <v>3274</v>
      </c>
      <c r="I9035" t="s">
        <v>1863</v>
      </c>
      <c r="J9035" t="s">
        <v>1926</v>
      </c>
      <c r="K9035" t="s">
        <v>1959</v>
      </c>
      <c r="L9035" s="24">
        <v>335</v>
      </c>
      <c r="M9035" s="25">
        <f>+VLOOKUP(E9035, TC!A:D, 4, FALSE())</f>
        <v>1.1515</v>
      </c>
      <c r="N9035" s="24">
        <f t="shared" si="705"/>
        <v>385.7525</v>
      </c>
      <c r="O9035" t="str">
        <f t="shared" si="706"/>
        <v>FACTURA</v>
      </c>
      <c r="P9035" t="str">
        <f t="shared" si="707"/>
        <v>2025</v>
      </c>
      <c r="Q9035" t="str">
        <f t="shared" si="708"/>
        <v>06</v>
      </c>
      <c r="R9035" t="str">
        <f>+IFERROR(VLOOKUP(I9035, Listado!A:B, 2, FALSE()), "COMERCIALIZADORA INTERNACIONAL CARIBBEAN EXOTICS S A")</f>
        <v>HINCAPIE CONTRERAS ERIKA STEFANIA</v>
      </c>
      <c r="S9035" s="25">
        <f>+VLOOKUP(E9035, TC!A:D, 2, FALSE())</f>
        <v>4080.06</v>
      </c>
      <c r="T9035" t="str">
        <f t="shared" si="709"/>
        <v>EUR</v>
      </c>
    </row>
    <row r="9036" spans="1:20" ht="18.75" hidden="1" customHeight="1" x14ac:dyDescent="0.25">
      <c r="A9036" t="s">
        <v>3127</v>
      </c>
      <c r="B9036" t="s">
        <v>5</v>
      </c>
      <c r="C9036" t="s">
        <v>1913</v>
      </c>
      <c r="D9036" s="24">
        <v>12267</v>
      </c>
      <c r="E9036" t="s">
        <v>1765</v>
      </c>
      <c r="F9036" t="s">
        <v>1924</v>
      </c>
      <c r="G9036" t="s">
        <v>112</v>
      </c>
      <c r="H9036" t="s">
        <v>3274</v>
      </c>
      <c r="I9036" t="s">
        <v>1863</v>
      </c>
      <c r="J9036" t="s">
        <v>1926</v>
      </c>
      <c r="K9036" t="s">
        <v>1960</v>
      </c>
      <c r="L9036" s="24">
        <v>107.52800000000001</v>
      </c>
      <c r="M9036" s="25">
        <f>+VLOOKUP(E9036, TC!A:D, 4, FALSE())</f>
        <v>1.1515</v>
      </c>
      <c r="N9036" s="24">
        <f t="shared" si="705"/>
        <v>123.81849200000001</v>
      </c>
      <c r="O9036" t="str">
        <f t="shared" si="706"/>
        <v>FACTURA</v>
      </c>
      <c r="P9036" t="str">
        <f t="shared" si="707"/>
        <v>2025</v>
      </c>
      <c r="Q9036" t="str">
        <f t="shared" si="708"/>
        <v>06</v>
      </c>
      <c r="R9036" t="str">
        <f>+IFERROR(VLOOKUP(I9036, Listado!A:B, 2, FALSE()), "COMERCIALIZADORA INTERNACIONAL CARIBBEAN EXOTICS S A")</f>
        <v>HINCAPIE CONTRERAS ERIKA STEFANIA</v>
      </c>
      <c r="S9036" s="25">
        <f>+VLOOKUP(E9036, TC!A:D, 2, FALSE())</f>
        <v>4080.06</v>
      </c>
      <c r="T9036" t="str">
        <f t="shared" si="709"/>
        <v>EUR</v>
      </c>
    </row>
    <row r="9037" spans="1:20" ht="18.75" hidden="1" customHeight="1" x14ac:dyDescent="0.25">
      <c r="A9037" t="s">
        <v>3127</v>
      </c>
      <c r="B9037" t="s">
        <v>5</v>
      </c>
      <c r="C9037" t="s">
        <v>1913</v>
      </c>
      <c r="D9037" s="24">
        <v>12268</v>
      </c>
      <c r="E9037" t="s">
        <v>1765</v>
      </c>
      <c r="F9037" t="s">
        <v>1924</v>
      </c>
      <c r="G9037" t="s">
        <v>113</v>
      </c>
      <c r="H9037" t="s">
        <v>3275</v>
      </c>
      <c r="I9037" t="s">
        <v>1903</v>
      </c>
      <c r="J9037" t="s">
        <v>1919</v>
      </c>
      <c r="K9037" t="s">
        <v>72</v>
      </c>
      <c r="L9037" s="24">
        <v>2943.6959999999999</v>
      </c>
      <c r="M9037" s="25">
        <f>+VLOOKUP(E9037, TC!A:D, 4, FALSE())</f>
        <v>1.1515</v>
      </c>
      <c r="N9037" s="24">
        <f t="shared" si="705"/>
        <v>3389.6659439999999</v>
      </c>
      <c r="O9037" t="str">
        <f t="shared" si="706"/>
        <v>FACTURA</v>
      </c>
      <c r="P9037" t="str">
        <f t="shared" si="707"/>
        <v>2025</v>
      </c>
      <c r="Q9037" t="str">
        <f t="shared" si="708"/>
        <v>06</v>
      </c>
      <c r="R9037" t="str">
        <f>+IFERROR(VLOOKUP(I9037, Listado!A:B, 2, FALSE()), "COMERCIALIZADORA INTERNACIONAL CARIBBEAN EXOTICS S A")</f>
        <v>LONDOÑO ECHEVERRI ALEJANDRA</v>
      </c>
      <c r="S9037" s="25">
        <f>+VLOOKUP(E9037, TC!A:D, 2, FALSE())</f>
        <v>4080.06</v>
      </c>
      <c r="T9037" t="str">
        <f t="shared" si="709"/>
        <v>EUR</v>
      </c>
    </row>
    <row r="9038" spans="1:20" ht="18.75" hidden="1" customHeight="1" x14ac:dyDescent="0.25">
      <c r="A9038" t="s">
        <v>3127</v>
      </c>
      <c r="B9038" t="s">
        <v>5</v>
      </c>
      <c r="C9038" t="s">
        <v>1913</v>
      </c>
      <c r="D9038" s="24">
        <v>12268</v>
      </c>
      <c r="E9038" t="s">
        <v>1765</v>
      </c>
      <c r="F9038" t="s">
        <v>1924</v>
      </c>
      <c r="G9038" t="s">
        <v>113</v>
      </c>
      <c r="H9038" t="s">
        <v>3275</v>
      </c>
      <c r="I9038" t="s">
        <v>1903</v>
      </c>
      <c r="J9038" t="s">
        <v>1919</v>
      </c>
      <c r="K9038" t="s">
        <v>1959</v>
      </c>
      <c r="L9038" s="24">
        <v>670</v>
      </c>
      <c r="M9038" s="25">
        <f>+VLOOKUP(E9038, TC!A:D, 4, FALSE())</f>
        <v>1.1515</v>
      </c>
      <c r="N9038" s="24">
        <f t="shared" si="705"/>
        <v>771.505</v>
      </c>
      <c r="O9038" t="str">
        <f t="shared" si="706"/>
        <v>FACTURA</v>
      </c>
      <c r="P9038" t="str">
        <f t="shared" si="707"/>
        <v>2025</v>
      </c>
      <c r="Q9038" t="str">
        <f t="shared" si="708"/>
        <v>06</v>
      </c>
      <c r="R9038" t="str">
        <f>+IFERROR(VLOOKUP(I9038, Listado!A:B, 2, FALSE()), "COMERCIALIZADORA INTERNACIONAL CARIBBEAN EXOTICS S A")</f>
        <v>LONDOÑO ECHEVERRI ALEJANDRA</v>
      </c>
      <c r="S9038" s="25">
        <f>+VLOOKUP(E9038, TC!A:D, 2, FALSE())</f>
        <v>4080.06</v>
      </c>
      <c r="T9038" t="str">
        <f t="shared" si="709"/>
        <v>EUR</v>
      </c>
    </row>
    <row r="9039" spans="1:20" ht="18.75" hidden="1" customHeight="1" x14ac:dyDescent="0.25">
      <c r="A9039" t="s">
        <v>3127</v>
      </c>
      <c r="B9039" t="s">
        <v>5</v>
      </c>
      <c r="C9039" t="s">
        <v>1913</v>
      </c>
      <c r="D9039" s="24">
        <v>12268</v>
      </c>
      <c r="E9039" t="s">
        <v>1765</v>
      </c>
      <c r="F9039" t="s">
        <v>1924</v>
      </c>
      <c r="G9039" t="s">
        <v>113</v>
      </c>
      <c r="H9039" t="s">
        <v>3275</v>
      </c>
      <c r="I9039" t="s">
        <v>1903</v>
      </c>
      <c r="J9039" t="s">
        <v>1919</v>
      </c>
      <c r="K9039" t="s">
        <v>1960</v>
      </c>
      <c r="L9039" s="24">
        <v>26.303999999999998</v>
      </c>
      <c r="M9039" s="25">
        <f>+VLOOKUP(E9039, TC!A:D, 4, FALSE())</f>
        <v>1.1515</v>
      </c>
      <c r="N9039" s="24">
        <f t="shared" si="705"/>
        <v>30.289055999999999</v>
      </c>
      <c r="O9039" t="str">
        <f t="shared" si="706"/>
        <v>FACTURA</v>
      </c>
      <c r="P9039" t="str">
        <f t="shared" si="707"/>
        <v>2025</v>
      </c>
      <c r="Q9039" t="str">
        <f t="shared" si="708"/>
        <v>06</v>
      </c>
      <c r="R9039" t="str">
        <f>+IFERROR(VLOOKUP(I9039, Listado!A:B, 2, FALSE()), "COMERCIALIZADORA INTERNACIONAL CARIBBEAN EXOTICS S A")</f>
        <v>LONDOÑO ECHEVERRI ALEJANDRA</v>
      </c>
      <c r="S9039" s="25">
        <f>+VLOOKUP(E9039, TC!A:D, 2, FALSE())</f>
        <v>4080.06</v>
      </c>
      <c r="T9039" t="str">
        <f t="shared" si="709"/>
        <v>EUR</v>
      </c>
    </row>
    <row r="9040" spans="1:20" ht="18.75" hidden="1" customHeight="1" x14ac:dyDescent="0.25">
      <c r="A9040" t="s">
        <v>3127</v>
      </c>
      <c r="B9040" t="s">
        <v>5</v>
      </c>
      <c r="C9040" t="s">
        <v>1913</v>
      </c>
      <c r="D9040" s="24">
        <v>12269</v>
      </c>
      <c r="E9040" t="s">
        <v>1765</v>
      </c>
      <c r="F9040" t="s">
        <v>1924</v>
      </c>
      <c r="G9040" t="s">
        <v>110</v>
      </c>
      <c r="H9040" t="s">
        <v>3276</v>
      </c>
      <c r="I9040" t="s">
        <v>1848</v>
      </c>
      <c r="J9040" t="s">
        <v>1917</v>
      </c>
      <c r="K9040" t="s">
        <v>38</v>
      </c>
      <c r="L9040" s="24">
        <v>5737.2</v>
      </c>
      <c r="M9040" s="25">
        <f>+VLOOKUP(E9040, TC!A:D, 4, FALSE())</f>
        <v>1.1515</v>
      </c>
      <c r="N9040" s="24">
        <f t="shared" si="705"/>
        <v>6606.3858</v>
      </c>
      <c r="O9040" t="str">
        <f t="shared" si="706"/>
        <v>FACTURA</v>
      </c>
      <c r="P9040" t="str">
        <f t="shared" si="707"/>
        <v>2025</v>
      </c>
      <c r="Q9040" t="str">
        <f t="shared" si="708"/>
        <v>06</v>
      </c>
      <c r="R9040" t="str">
        <f>+IFERROR(VLOOKUP(I9040, Listado!A:B, 2, FALSE()), "COMERCIALIZADORA INTERNACIONAL CARIBBEAN EXOTICS S A")</f>
        <v>PEREZ MEJIA MARIA PAULINA</v>
      </c>
      <c r="S9040" s="25">
        <f>+VLOOKUP(E9040, TC!A:D, 2, FALSE())</f>
        <v>4080.06</v>
      </c>
      <c r="T9040" t="str">
        <f t="shared" si="709"/>
        <v>EUR</v>
      </c>
    </row>
    <row r="9041" spans="1:20" ht="18.75" hidden="1" customHeight="1" x14ac:dyDescent="0.25">
      <c r="A9041" t="s">
        <v>3127</v>
      </c>
      <c r="B9041" t="s">
        <v>5</v>
      </c>
      <c r="C9041" t="s">
        <v>1913</v>
      </c>
      <c r="D9041" s="24">
        <v>12269</v>
      </c>
      <c r="E9041" t="s">
        <v>1765</v>
      </c>
      <c r="F9041" t="s">
        <v>1924</v>
      </c>
      <c r="G9041" t="s">
        <v>110</v>
      </c>
      <c r="H9041" t="s">
        <v>3276</v>
      </c>
      <c r="I9041" t="s">
        <v>1848</v>
      </c>
      <c r="J9041" t="s">
        <v>1917</v>
      </c>
      <c r="K9041" t="s">
        <v>14</v>
      </c>
      <c r="L9041" s="24">
        <v>2980</v>
      </c>
      <c r="M9041" s="25">
        <f>+VLOOKUP(E9041, TC!A:D, 4, FALSE())</f>
        <v>1.1515</v>
      </c>
      <c r="N9041" s="24">
        <f t="shared" si="705"/>
        <v>3431.47</v>
      </c>
      <c r="O9041" t="str">
        <f t="shared" si="706"/>
        <v>FACTURA</v>
      </c>
      <c r="P9041" t="str">
        <f t="shared" si="707"/>
        <v>2025</v>
      </c>
      <c r="Q9041" t="str">
        <f t="shared" si="708"/>
        <v>06</v>
      </c>
      <c r="R9041" t="str">
        <f>+IFERROR(VLOOKUP(I9041, Listado!A:B, 2, FALSE()), "COMERCIALIZADORA INTERNACIONAL CARIBBEAN EXOTICS S A")</f>
        <v>PEREZ MEJIA MARIA PAULINA</v>
      </c>
      <c r="S9041" s="25">
        <f>+VLOOKUP(E9041, TC!A:D, 2, FALSE())</f>
        <v>4080.06</v>
      </c>
      <c r="T9041" t="str">
        <f t="shared" si="709"/>
        <v>EUR</v>
      </c>
    </row>
    <row r="9042" spans="1:20" ht="18.75" hidden="1" customHeight="1" x14ac:dyDescent="0.25">
      <c r="A9042" t="s">
        <v>3127</v>
      </c>
      <c r="B9042" t="s">
        <v>5</v>
      </c>
      <c r="C9042" t="s">
        <v>1913</v>
      </c>
      <c r="D9042" s="24">
        <v>12270</v>
      </c>
      <c r="E9042" t="s">
        <v>1765</v>
      </c>
      <c r="F9042" t="s">
        <v>128</v>
      </c>
      <c r="G9042" t="s">
        <v>110</v>
      </c>
      <c r="H9042" t="s">
        <v>3277</v>
      </c>
      <c r="I9042" t="s">
        <v>1851</v>
      </c>
      <c r="J9042" t="s">
        <v>1940</v>
      </c>
      <c r="K9042" t="s">
        <v>19</v>
      </c>
      <c r="L9042" s="24">
        <v>7360</v>
      </c>
      <c r="M9042" s="25">
        <f>+VLOOKUP(E9042, TC!A:D, 4, FALSE())</f>
        <v>1.1515</v>
      </c>
      <c r="N9042" s="24">
        <f t="shared" si="705"/>
        <v>7360</v>
      </c>
      <c r="O9042" t="str">
        <f t="shared" si="706"/>
        <v>FACTURA</v>
      </c>
      <c r="P9042" t="str">
        <f t="shared" si="707"/>
        <v>2025</v>
      </c>
      <c r="Q9042" t="str">
        <f t="shared" si="708"/>
        <v>06</v>
      </c>
      <c r="R9042" t="str">
        <f>+IFERROR(VLOOKUP(I9042, Listado!A:B, 2, FALSE()), "COMERCIALIZADORA INTERNACIONAL CARIBBEAN EXOTICS S A")</f>
        <v>PEREZ MEJIA MARIA PAULINA</v>
      </c>
      <c r="S9042" s="25">
        <f>+VLOOKUP(E9042, TC!A:D, 2, FALSE())</f>
        <v>4080.06</v>
      </c>
      <c r="T9042" t="str">
        <f t="shared" si="709"/>
        <v>USD</v>
      </c>
    </row>
    <row r="9043" spans="1:20" ht="18.75" hidden="1" customHeight="1" x14ac:dyDescent="0.25">
      <c r="A9043" t="s">
        <v>3127</v>
      </c>
      <c r="B9043" t="s">
        <v>5</v>
      </c>
      <c r="C9043" t="s">
        <v>1913</v>
      </c>
      <c r="D9043" s="24">
        <v>12270</v>
      </c>
      <c r="E9043" t="s">
        <v>1765</v>
      </c>
      <c r="F9043" t="s">
        <v>128</v>
      </c>
      <c r="G9043" t="s">
        <v>110</v>
      </c>
      <c r="H9043" t="s">
        <v>3277</v>
      </c>
      <c r="I9043" t="s">
        <v>1851</v>
      </c>
      <c r="J9043" t="s">
        <v>1940</v>
      </c>
      <c r="K9043" t="s">
        <v>42</v>
      </c>
      <c r="L9043" s="24">
        <v>1918</v>
      </c>
      <c r="M9043" s="25">
        <f>+VLOOKUP(E9043, TC!A:D, 4, FALSE())</f>
        <v>1.1515</v>
      </c>
      <c r="N9043" s="24">
        <f t="shared" si="705"/>
        <v>1918</v>
      </c>
      <c r="O9043" t="str">
        <f t="shared" si="706"/>
        <v>FACTURA</v>
      </c>
      <c r="P9043" t="str">
        <f t="shared" si="707"/>
        <v>2025</v>
      </c>
      <c r="Q9043" t="str">
        <f t="shared" si="708"/>
        <v>06</v>
      </c>
      <c r="R9043" t="str">
        <f>+IFERROR(VLOOKUP(I9043, Listado!A:B, 2, FALSE()), "COMERCIALIZADORA INTERNACIONAL CARIBBEAN EXOTICS S A")</f>
        <v>PEREZ MEJIA MARIA PAULINA</v>
      </c>
      <c r="S9043" s="25">
        <f>+VLOOKUP(E9043, TC!A:D, 2, FALSE())</f>
        <v>4080.06</v>
      </c>
      <c r="T9043" t="str">
        <f t="shared" si="709"/>
        <v>USD</v>
      </c>
    </row>
    <row r="9044" spans="1:20" ht="18.75" hidden="1" customHeight="1" x14ac:dyDescent="0.25">
      <c r="A9044" t="s">
        <v>3127</v>
      </c>
      <c r="B9044" t="s">
        <v>5</v>
      </c>
      <c r="C9044" t="s">
        <v>1913</v>
      </c>
      <c r="D9044" s="24">
        <v>12271</v>
      </c>
      <c r="E9044" t="s">
        <v>1765</v>
      </c>
      <c r="F9044" t="s">
        <v>1924</v>
      </c>
      <c r="G9044" t="s">
        <v>108</v>
      </c>
      <c r="H9044" t="s">
        <v>3278</v>
      </c>
      <c r="I9044" t="s">
        <v>1894</v>
      </c>
      <c r="J9044" t="s">
        <v>1919</v>
      </c>
      <c r="K9044" t="s">
        <v>57</v>
      </c>
      <c r="L9044" s="24">
        <v>3661.9839999999999</v>
      </c>
      <c r="M9044" s="25">
        <f>+VLOOKUP(E9044, TC!A:D, 4, FALSE())</f>
        <v>1.1515</v>
      </c>
      <c r="N9044" s="24">
        <f t="shared" si="705"/>
        <v>4216.7745759999998</v>
      </c>
      <c r="O9044" t="str">
        <f t="shared" si="706"/>
        <v>FACTURA</v>
      </c>
      <c r="P9044" t="str">
        <f t="shared" si="707"/>
        <v>2025</v>
      </c>
      <c r="Q9044" t="str">
        <f t="shared" si="708"/>
        <v>06</v>
      </c>
      <c r="R9044" t="str">
        <f>+IFERROR(VLOOKUP(I9044, Listado!A:B, 2, FALSE()), "COMERCIALIZADORA INTERNACIONAL CARIBBEAN EXOTICS S A")</f>
        <v>PIEDRAHITA PEREZ MARIANA</v>
      </c>
      <c r="S9044" s="25">
        <f>+VLOOKUP(E9044, TC!A:D, 2, FALSE())</f>
        <v>4080.06</v>
      </c>
      <c r="T9044" t="str">
        <f t="shared" si="709"/>
        <v>EUR</v>
      </c>
    </row>
    <row r="9045" spans="1:20" ht="18.75" hidden="1" customHeight="1" x14ac:dyDescent="0.25">
      <c r="A9045" t="s">
        <v>3127</v>
      </c>
      <c r="B9045" t="s">
        <v>5</v>
      </c>
      <c r="C9045" t="s">
        <v>1913</v>
      </c>
      <c r="D9045" s="24">
        <v>12271</v>
      </c>
      <c r="E9045" t="s">
        <v>1765</v>
      </c>
      <c r="F9045" t="s">
        <v>1924</v>
      </c>
      <c r="G9045" t="s">
        <v>108</v>
      </c>
      <c r="H9045" t="s">
        <v>3278</v>
      </c>
      <c r="I9045" t="s">
        <v>1894</v>
      </c>
      <c r="J9045" t="s">
        <v>1919</v>
      </c>
      <c r="K9045" t="s">
        <v>1959</v>
      </c>
      <c r="L9045" s="24">
        <v>300</v>
      </c>
      <c r="M9045" s="25">
        <f>+VLOOKUP(E9045, TC!A:D, 4, FALSE())</f>
        <v>1.1515</v>
      </c>
      <c r="N9045" s="24">
        <f t="shared" si="705"/>
        <v>345.45</v>
      </c>
      <c r="O9045" t="str">
        <f t="shared" si="706"/>
        <v>FACTURA</v>
      </c>
      <c r="P9045" t="str">
        <f t="shared" si="707"/>
        <v>2025</v>
      </c>
      <c r="Q9045" t="str">
        <f t="shared" si="708"/>
        <v>06</v>
      </c>
      <c r="R9045" t="str">
        <f>+IFERROR(VLOOKUP(I9045, Listado!A:B, 2, FALSE()), "COMERCIALIZADORA INTERNACIONAL CARIBBEAN EXOTICS S A")</f>
        <v>PIEDRAHITA PEREZ MARIANA</v>
      </c>
      <c r="S9045" s="25">
        <f>+VLOOKUP(E9045, TC!A:D, 2, FALSE())</f>
        <v>4080.06</v>
      </c>
      <c r="T9045" t="str">
        <f t="shared" si="709"/>
        <v>EUR</v>
      </c>
    </row>
    <row r="9046" spans="1:20" ht="18.75" hidden="1" customHeight="1" x14ac:dyDescent="0.25">
      <c r="A9046" t="s">
        <v>3127</v>
      </c>
      <c r="B9046" t="s">
        <v>5</v>
      </c>
      <c r="C9046" t="s">
        <v>1913</v>
      </c>
      <c r="D9046" s="24">
        <v>12271</v>
      </c>
      <c r="E9046" t="s">
        <v>1765</v>
      </c>
      <c r="F9046" t="s">
        <v>1924</v>
      </c>
      <c r="G9046" t="s">
        <v>108</v>
      </c>
      <c r="H9046" t="s">
        <v>3278</v>
      </c>
      <c r="I9046" t="s">
        <v>1894</v>
      </c>
      <c r="J9046" t="s">
        <v>1919</v>
      </c>
      <c r="K9046" t="s">
        <v>1960</v>
      </c>
      <c r="L9046" s="24">
        <v>38.015999999999998</v>
      </c>
      <c r="M9046" s="25">
        <f>+VLOOKUP(E9046, TC!A:D, 4, FALSE())</f>
        <v>1.1515</v>
      </c>
      <c r="N9046" s="24">
        <f t="shared" si="705"/>
        <v>43.775423999999994</v>
      </c>
      <c r="O9046" t="str">
        <f t="shared" si="706"/>
        <v>FACTURA</v>
      </c>
      <c r="P9046" t="str">
        <f t="shared" si="707"/>
        <v>2025</v>
      </c>
      <c r="Q9046" t="str">
        <f t="shared" si="708"/>
        <v>06</v>
      </c>
      <c r="R9046" t="str">
        <f>+IFERROR(VLOOKUP(I9046, Listado!A:B, 2, FALSE()), "COMERCIALIZADORA INTERNACIONAL CARIBBEAN EXOTICS S A")</f>
        <v>PIEDRAHITA PEREZ MARIANA</v>
      </c>
      <c r="S9046" s="25">
        <f>+VLOOKUP(E9046, TC!A:D, 2, FALSE())</f>
        <v>4080.06</v>
      </c>
      <c r="T9046" t="str">
        <f t="shared" si="709"/>
        <v>EUR</v>
      </c>
    </row>
    <row r="9047" spans="1:20" ht="18.75" hidden="1" customHeight="1" x14ac:dyDescent="0.25">
      <c r="A9047" t="s">
        <v>3127</v>
      </c>
      <c r="B9047" t="s">
        <v>5</v>
      </c>
      <c r="C9047" t="s">
        <v>1913</v>
      </c>
      <c r="D9047" s="24">
        <v>12272</v>
      </c>
      <c r="E9047" t="s">
        <v>1765</v>
      </c>
      <c r="F9047" t="s">
        <v>1924</v>
      </c>
      <c r="G9047" t="s">
        <v>112</v>
      </c>
      <c r="H9047" t="s">
        <v>3279</v>
      </c>
      <c r="I9047" t="s">
        <v>1893</v>
      </c>
      <c r="J9047" t="s">
        <v>1919</v>
      </c>
      <c r="K9047" t="s">
        <v>66</v>
      </c>
      <c r="L9047" s="24">
        <v>1788.164</v>
      </c>
      <c r="M9047" s="25">
        <f>+VLOOKUP(E9047, TC!A:D, 4, FALSE())</f>
        <v>1.1515</v>
      </c>
      <c r="N9047" s="24">
        <f t="shared" si="705"/>
        <v>2059.0708460000001</v>
      </c>
      <c r="O9047" t="str">
        <f t="shared" si="706"/>
        <v>FACTURA</v>
      </c>
      <c r="P9047" t="str">
        <f t="shared" si="707"/>
        <v>2025</v>
      </c>
      <c r="Q9047" t="str">
        <f t="shared" si="708"/>
        <v>06</v>
      </c>
      <c r="R9047" t="str">
        <f>+IFERROR(VLOOKUP(I9047, Listado!A:B, 2, FALSE()), "COMERCIALIZADORA INTERNACIONAL CARIBBEAN EXOTICS S A")</f>
        <v>HINCAPIE CONTRERAS ERIKA STEFANIA</v>
      </c>
      <c r="S9047" s="25">
        <f>+VLOOKUP(E9047, TC!A:D, 2, FALSE())</f>
        <v>4080.06</v>
      </c>
      <c r="T9047" t="str">
        <f t="shared" si="709"/>
        <v>EUR</v>
      </c>
    </row>
    <row r="9048" spans="1:20" ht="18.75" hidden="1" customHeight="1" x14ac:dyDescent="0.25">
      <c r="A9048" t="s">
        <v>3127</v>
      </c>
      <c r="B9048" t="s">
        <v>5</v>
      </c>
      <c r="C9048" t="s">
        <v>1913</v>
      </c>
      <c r="D9048" s="24">
        <v>12272</v>
      </c>
      <c r="E9048" t="s">
        <v>1765</v>
      </c>
      <c r="F9048" t="s">
        <v>1924</v>
      </c>
      <c r="G9048" t="s">
        <v>112</v>
      </c>
      <c r="H9048" t="s">
        <v>3279</v>
      </c>
      <c r="I9048" t="s">
        <v>1893</v>
      </c>
      <c r="J9048" t="s">
        <v>1919</v>
      </c>
      <c r="K9048" t="s">
        <v>67</v>
      </c>
      <c r="L9048" s="24">
        <v>1718.164</v>
      </c>
      <c r="M9048" s="25">
        <f>+VLOOKUP(E9048, TC!A:D, 4, FALSE())</f>
        <v>1.1515</v>
      </c>
      <c r="N9048" s="24">
        <f t="shared" si="705"/>
        <v>1978.4658459999998</v>
      </c>
      <c r="O9048" t="str">
        <f t="shared" si="706"/>
        <v>FACTURA</v>
      </c>
      <c r="P9048" t="str">
        <f t="shared" si="707"/>
        <v>2025</v>
      </c>
      <c r="Q9048" t="str">
        <f t="shared" si="708"/>
        <v>06</v>
      </c>
      <c r="R9048" t="str">
        <f>+IFERROR(VLOOKUP(I9048, Listado!A:B, 2, FALSE()), "COMERCIALIZADORA INTERNACIONAL CARIBBEAN EXOTICS S A")</f>
        <v>HINCAPIE CONTRERAS ERIKA STEFANIA</v>
      </c>
      <c r="S9048" s="25">
        <f>+VLOOKUP(E9048, TC!A:D, 2, FALSE())</f>
        <v>4080.06</v>
      </c>
      <c r="T9048" t="str">
        <f t="shared" si="709"/>
        <v>EUR</v>
      </c>
    </row>
    <row r="9049" spans="1:20" ht="18.75" hidden="1" customHeight="1" x14ac:dyDescent="0.25">
      <c r="A9049" t="s">
        <v>3127</v>
      </c>
      <c r="B9049" t="s">
        <v>5</v>
      </c>
      <c r="C9049" t="s">
        <v>1913</v>
      </c>
      <c r="D9049" s="24">
        <v>12272</v>
      </c>
      <c r="E9049" t="s">
        <v>1765</v>
      </c>
      <c r="F9049" t="s">
        <v>1924</v>
      </c>
      <c r="G9049" t="s">
        <v>112</v>
      </c>
      <c r="H9049" t="s">
        <v>3279</v>
      </c>
      <c r="I9049" t="s">
        <v>1893</v>
      </c>
      <c r="J9049" t="s">
        <v>1919</v>
      </c>
      <c r="K9049" t="s">
        <v>1959</v>
      </c>
      <c r="L9049" s="24">
        <v>600</v>
      </c>
      <c r="M9049" s="25">
        <f>+VLOOKUP(E9049, TC!A:D, 4, FALSE())</f>
        <v>1.1515</v>
      </c>
      <c r="N9049" s="24">
        <f t="shared" si="705"/>
        <v>690.9</v>
      </c>
      <c r="O9049" t="str">
        <f t="shared" si="706"/>
        <v>FACTURA</v>
      </c>
      <c r="P9049" t="str">
        <f t="shared" si="707"/>
        <v>2025</v>
      </c>
      <c r="Q9049" t="str">
        <f t="shared" si="708"/>
        <v>06</v>
      </c>
      <c r="R9049" t="str">
        <f>+IFERROR(VLOOKUP(I9049, Listado!A:B, 2, FALSE()), "COMERCIALIZADORA INTERNACIONAL CARIBBEAN EXOTICS S A")</f>
        <v>HINCAPIE CONTRERAS ERIKA STEFANIA</v>
      </c>
      <c r="S9049" s="25">
        <f>+VLOOKUP(E9049, TC!A:D, 2, FALSE())</f>
        <v>4080.06</v>
      </c>
      <c r="T9049" t="str">
        <f t="shared" si="709"/>
        <v>EUR</v>
      </c>
    </row>
    <row r="9050" spans="1:20" ht="18.75" hidden="1" customHeight="1" x14ac:dyDescent="0.25">
      <c r="A9050" t="s">
        <v>3127</v>
      </c>
      <c r="B9050" t="s">
        <v>5</v>
      </c>
      <c r="C9050" t="s">
        <v>1913</v>
      </c>
      <c r="D9050" s="24">
        <v>12272</v>
      </c>
      <c r="E9050" t="s">
        <v>1765</v>
      </c>
      <c r="F9050" t="s">
        <v>1924</v>
      </c>
      <c r="G9050" t="s">
        <v>112</v>
      </c>
      <c r="H9050" t="s">
        <v>3279</v>
      </c>
      <c r="I9050" t="s">
        <v>1893</v>
      </c>
      <c r="J9050" t="s">
        <v>1919</v>
      </c>
      <c r="K9050" t="s">
        <v>1960</v>
      </c>
      <c r="L9050" s="24">
        <v>23.672000000000001</v>
      </c>
      <c r="M9050" s="25">
        <f>+VLOOKUP(E9050, TC!A:D, 4, FALSE())</f>
        <v>1.1515</v>
      </c>
      <c r="N9050" s="24">
        <f t="shared" si="705"/>
        <v>27.258308</v>
      </c>
      <c r="O9050" t="str">
        <f t="shared" si="706"/>
        <v>FACTURA</v>
      </c>
      <c r="P9050" t="str">
        <f t="shared" si="707"/>
        <v>2025</v>
      </c>
      <c r="Q9050" t="str">
        <f t="shared" si="708"/>
        <v>06</v>
      </c>
      <c r="R9050" t="str">
        <f>+IFERROR(VLOOKUP(I9050, Listado!A:B, 2, FALSE()), "COMERCIALIZADORA INTERNACIONAL CARIBBEAN EXOTICS S A")</f>
        <v>HINCAPIE CONTRERAS ERIKA STEFANIA</v>
      </c>
      <c r="S9050" s="25">
        <f>+VLOOKUP(E9050, TC!A:D, 2, FALSE())</f>
        <v>4080.06</v>
      </c>
      <c r="T9050" t="str">
        <f t="shared" si="709"/>
        <v>EUR</v>
      </c>
    </row>
    <row r="9051" spans="1:20" ht="18.75" hidden="1" customHeight="1" x14ac:dyDescent="0.25">
      <c r="A9051" t="s">
        <v>3127</v>
      </c>
      <c r="B9051" t="s">
        <v>5</v>
      </c>
      <c r="C9051" t="s">
        <v>1913</v>
      </c>
      <c r="D9051" s="24">
        <v>12273</v>
      </c>
      <c r="E9051" t="s">
        <v>1765</v>
      </c>
      <c r="F9051" t="s">
        <v>1924</v>
      </c>
      <c r="G9051" t="s">
        <v>112</v>
      </c>
      <c r="H9051" t="s">
        <v>3280</v>
      </c>
      <c r="I9051" t="s">
        <v>1863</v>
      </c>
      <c r="J9051" t="s">
        <v>1926</v>
      </c>
      <c r="K9051" t="s">
        <v>36</v>
      </c>
      <c r="L9051" s="24">
        <v>921.35</v>
      </c>
      <c r="M9051" s="25">
        <f>+VLOOKUP(E9051, TC!A:D, 4, FALSE())</f>
        <v>1.1515</v>
      </c>
      <c r="N9051" s="24">
        <f t="shared" si="705"/>
        <v>1060.9345249999999</v>
      </c>
      <c r="O9051" t="str">
        <f t="shared" si="706"/>
        <v>FACTURA</v>
      </c>
      <c r="P9051" t="str">
        <f t="shared" si="707"/>
        <v>2025</v>
      </c>
      <c r="Q9051" t="str">
        <f t="shared" si="708"/>
        <v>06</v>
      </c>
      <c r="R9051" t="str">
        <f>+IFERROR(VLOOKUP(I9051, Listado!A:B, 2, FALSE()), "COMERCIALIZADORA INTERNACIONAL CARIBBEAN EXOTICS S A")</f>
        <v>HINCAPIE CONTRERAS ERIKA STEFANIA</v>
      </c>
      <c r="S9051" s="25">
        <f>+VLOOKUP(E9051, TC!A:D, 2, FALSE())</f>
        <v>4080.06</v>
      </c>
      <c r="T9051" t="str">
        <f t="shared" si="709"/>
        <v>EUR</v>
      </c>
    </row>
    <row r="9052" spans="1:20" ht="18.75" hidden="1" customHeight="1" x14ac:dyDescent="0.25">
      <c r="A9052" t="s">
        <v>3127</v>
      </c>
      <c r="B9052" t="s">
        <v>5</v>
      </c>
      <c r="C9052" t="s">
        <v>1913</v>
      </c>
      <c r="D9052" s="24">
        <v>12273</v>
      </c>
      <c r="E9052" t="s">
        <v>1765</v>
      </c>
      <c r="F9052" t="s">
        <v>1924</v>
      </c>
      <c r="G9052" t="s">
        <v>112</v>
      </c>
      <c r="H9052" t="s">
        <v>3280</v>
      </c>
      <c r="I9052" t="s">
        <v>1863</v>
      </c>
      <c r="J9052" t="s">
        <v>1926</v>
      </c>
      <c r="K9052" t="s">
        <v>1959</v>
      </c>
      <c r="L9052" s="24">
        <v>102.7397</v>
      </c>
      <c r="M9052" s="25">
        <f>+VLOOKUP(E9052, TC!A:D, 4, FALSE())</f>
        <v>1.1515</v>
      </c>
      <c r="N9052" s="24">
        <f t="shared" si="705"/>
        <v>118.30476455</v>
      </c>
      <c r="O9052" t="str">
        <f t="shared" si="706"/>
        <v>FACTURA</v>
      </c>
      <c r="P9052" t="str">
        <f t="shared" si="707"/>
        <v>2025</v>
      </c>
      <c r="Q9052" t="str">
        <f t="shared" si="708"/>
        <v>06</v>
      </c>
      <c r="R9052" t="str">
        <f>+IFERROR(VLOOKUP(I9052, Listado!A:B, 2, FALSE()), "COMERCIALIZADORA INTERNACIONAL CARIBBEAN EXOTICS S A")</f>
        <v>HINCAPIE CONTRERAS ERIKA STEFANIA</v>
      </c>
      <c r="S9052" s="25">
        <f>+VLOOKUP(E9052, TC!A:D, 2, FALSE())</f>
        <v>4080.06</v>
      </c>
      <c r="T9052" t="str">
        <f t="shared" si="709"/>
        <v>EUR</v>
      </c>
    </row>
    <row r="9053" spans="1:20" ht="18.75" hidden="1" customHeight="1" x14ac:dyDescent="0.25">
      <c r="A9053" t="s">
        <v>3127</v>
      </c>
      <c r="B9053" t="s">
        <v>5</v>
      </c>
      <c r="C9053" t="s">
        <v>1913</v>
      </c>
      <c r="D9053" s="24">
        <v>12273</v>
      </c>
      <c r="E9053" t="s">
        <v>1765</v>
      </c>
      <c r="F9053" t="s">
        <v>1924</v>
      </c>
      <c r="G9053" t="s">
        <v>112</v>
      </c>
      <c r="H9053" t="s">
        <v>3280</v>
      </c>
      <c r="I9053" t="s">
        <v>1863</v>
      </c>
      <c r="J9053" t="s">
        <v>1926</v>
      </c>
      <c r="K9053" t="s">
        <v>1960</v>
      </c>
      <c r="L9053" s="24">
        <v>35.910299999999999</v>
      </c>
      <c r="M9053" s="25">
        <f>+VLOOKUP(E9053, TC!A:D, 4, FALSE())</f>
        <v>1.1515</v>
      </c>
      <c r="N9053" s="24">
        <f t="shared" si="705"/>
        <v>41.350710450000001</v>
      </c>
      <c r="O9053" t="str">
        <f t="shared" si="706"/>
        <v>FACTURA</v>
      </c>
      <c r="P9053" t="str">
        <f t="shared" si="707"/>
        <v>2025</v>
      </c>
      <c r="Q9053" t="str">
        <f t="shared" si="708"/>
        <v>06</v>
      </c>
      <c r="R9053" t="str">
        <f>+IFERROR(VLOOKUP(I9053, Listado!A:B, 2, FALSE()), "COMERCIALIZADORA INTERNACIONAL CARIBBEAN EXOTICS S A")</f>
        <v>HINCAPIE CONTRERAS ERIKA STEFANIA</v>
      </c>
      <c r="S9053" s="25">
        <f>+VLOOKUP(E9053, TC!A:D, 2, FALSE())</f>
        <v>4080.06</v>
      </c>
      <c r="T9053" t="str">
        <f t="shared" si="709"/>
        <v>EUR</v>
      </c>
    </row>
    <row r="9054" spans="1:20" ht="18.75" hidden="1" customHeight="1" x14ac:dyDescent="0.25">
      <c r="A9054" t="s">
        <v>3127</v>
      </c>
      <c r="B9054" t="s">
        <v>5</v>
      </c>
      <c r="C9054" t="s">
        <v>1913</v>
      </c>
      <c r="D9054" s="24">
        <v>12274</v>
      </c>
      <c r="E9054" t="s">
        <v>1765</v>
      </c>
      <c r="F9054" t="s">
        <v>1924</v>
      </c>
      <c r="G9054" t="s">
        <v>112</v>
      </c>
      <c r="H9054" t="s">
        <v>3281</v>
      </c>
      <c r="I9054" t="s">
        <v>1863</v>
      </c>
      <c r="J9054" t="s">
        <v>1926</v>
      </c>
      <c r="K9054" t="s">
        <v>16</v>
      </c>
      <c r="L9054" s="24">
        <v>1687.104</v>
      </c>
      <c r="M9054" s="25">
        <f>+VLOOKUP(E9054, TC!A:D, 4, FALSE())</f>
        <v>1.1515</v>
      </c>
      <c r="N9054" s="24">
        <f t="shared" si="705"/>
        <v>1942.7002560000001</v>
      </c>
      <c r="O9054" t="str">
        <f t="shared" si="706"/>
        <v>FACTURA</v>
      </c>
      <c r="P9054" t="str">
        <f t="shared" si="707"/>
        <v>2025</v>
      </c>
      <c r="Q9054" t="str">
        <f t="shared" si="708"/>
        <v>06</v>
      </c>
      <c r="R9054" t="str">
        <f>+IFERROR(VLOOKUP(I9054, Listado!A:B, 2, FALSE()), "COMERCIALIZADORA INTERNACIONAL CARIBBEAN EXOTICS S A")</f>
        <v>HINCAPIE CONTRERAS ERIKA STEFANIA</v>
      </c>
      <c r="S9054" s="25">
        <f>+VLOOKUP(E9054, TC!A:D, 2, FALSE())</f>
        <v>4080.06</v>
      </c>
      <c r="T9054" t="str">
        <f t="shared" si="709"/>
        <v>EUR</v>
      </c>
    </row>
    <row r="9055" spans="1:20" ht="18.75" hidden="1" customHeight="1" x14ac:dyDescent="0.25">
      <c r="A9055" t="s">
        <v>3127</v>
      </c>
      <c r="B9055" t="s">
        <v>5</v>
      </c>
      <c r="C9055" t="s">
        <v>1913</v>
      </c>
      <c r="D9055" s="24">
        <v>12274</v>
      </c>
      <c r="E9055" t="s">
        <v>1765</v>
      </c>
      <c r="F9055" t="s">
        <v>1924</v>
      </c>
      <c r="G9055" t="s">
        <v>112</v>
      </c>
      <c r="H9055" t="s">
        <v>3281</v>
      </c>
      <c r="I9055" t="s">
        <v>1863</v>
      </c>
      <c r="J9055" t="s">
        <v>1926</v>
      </c>
      <c r="K9055" t="s">
        <v>1959</v>
      </c>
      <c r="L9055" s="24">
        <v>197.2602</v>
      </c>
      <c r="M9055" s="25">
        <f>+VLOOKUP(E9055, TC!A:D, 4, FALSE())</f>
        <v>1.1515</v>
      </c>
      <c r="N9055" s="24">
        <f t="shared" si="705"/>
        <v>227.1451203</v>
      </c>
      <c r="O9055" t="str">
        <f t="shared" si="706"/>
        <v>FACTURA</v>
      </c>
      <c r="P9055" t="str">
        <f t="shared" si="707"/>
        <v>2025</v>
      </c>
      <c r="Q9055" t="str">
        <f t="shared" si="708"/>
        <v>06</v>
      </c>
      <c r="R9055" t="str">
        <f>+IFERROR(VLOOKUP(I9055, Listado!A:B, 2, FALSE()), "COMERCIALIZADORA INTERNACIONAL CARIBBEAN EXOTICS S A")</f>
        <v>HINCAPIE CONTRERAS ERIKA STEFANIA</v>
      </c>
      <c r="S9055" s="25">
        <f>+VLOOKUP(E9055, TC!A:D, 2, FALSE())</f>
        <v>4080.06</v>
      </c>
      <c r="T9055" t="str">
        <f t="shared" si="709"/>
        <v>EUR</v>
      </c>
    </row>
    <row r="9056" spans="1:20" ht="18.75" hidden="1" customHeight="1" x14ac:dyDescent="0.25">
      <c r="A9056" t="s">
        <v>3127</v>
      </c>
      <c r="B9056" t="s">
        <v>5</v>
      </c>
      <c r="C9056" t="s">
        <v>1913</v>
      </c>
      <c r="D9056" s="24">
        <v>12274</v>
      </c>
      <c r="E9056" t="s">
        <v>1765</v>
      </c>
      <c r="F9056" t="s">
        <v>1924</v>
      </c>
      <c r="G9056" t="s">
        <v>112</v>
      </c>
      <c r="H9056" t="s">
        <v>3281</v>
      </c>
      <c r="I9056" t="s">
        <v>1863</v>
      </c>
      <c r="J9056" t="s">
        <v>1926</v>
      </c>
      <c r="K9056" t="s">
        <v>1960</v>
      </c>
      <c r="L9056" s="24">
        <v>83.635800000000003</v>
      </c>
      <c r="M9056" s="25">
        <f>+VLOOKUP(E9056, TC!A:D, 4, FALSE())</f>
        <v>1.1515</v>
      </c>
      <c r="N9056" s="24">
        <f t="shared" si="705"/>
        <v>96.306623700000003</v>
      </c>
      <c r="O9056" t="str">
        <f t="shared" si="706"/>
        <v>FACTURA</v>
      </c>
      <c r="P9056" t="str">
        <f t="shared" si="707"/>
        <v>2025</v>
      </c>
      <c r="Q9056" t="str">
        <f t="shared" si="708"/>
        <v>06</v>
      </c>
      <c r="R9056" t="str">
        <f>+IFERROR(VLOOKUP(I9056, Listado!A:B, 2, FALSE()), "COMERCIALIZADORA INTERNACIONAL CARIBBEAN EXOTICS S A")</f>
        <v>HINCAPIE CONTRERAS ERIKA STEFANIA</v>
      </c>
      <c r="S9056" s="25">
        <f>+VLOOKUP(E9056, TC!A:D, 2, FALSE())</f>
        <v>4080.06</v>
      </c>
      <c r="T9056" t="str">
        <f t="shared" si="709"/>
        <v>EUR</v>
      </c>
    </row>
    <row r="9057" spans="1:20" ht="18.75" hidden="1" customHeight="1" x14ac:dyDescent="0.25">
      <c r="A9057" t="s">
        <v>3127</v>
      </c>
      <c r="B9057" t="s">
        <v>5</v>
      </c>
      <c r="C9057" t="s">
        <v>1913</v>
      </c>
      <c r="D9057" s="24">
        <v>12275</v>
      </c>
      <c r="E9057" t="s">
        <v>1765</v>
      </c>
      <c r="F9057" t="s">
        <v>1924</v>
      </c>
      <c r="G9057" t="s">
        <v>108</v>
      </c>
      <c r="H9057" t="s">
        <v>3282</v>
      </c>
      <c r="I9057" t="s">
        <v>1853</v>
      </c>
      <c r="J9057" t="s">
        <v>1919</v>
      </c>
      <c r="K9057" t="s">
        <v>1959</v>
      </c>
      <c r="L9057" s="24">
        <v>300</v>
      </c>
      <c r="M9057" s="25">
        <f>+VLOOKUP(E9057, TC!A:D, 4, FALSE())</f>
        <v>1.1515</v>
      </c>
      <c r="N9057" s="24">
        <f t="shared" si="705"/>
        <v>345.45</v>
      </c>
      <c r="O9057" t="str">
        <f t="shared" si="706"/>
        <v>FACTURA</v>
      </c>
      <c r="P9057" t="str">
        <f t="shared" si="707"/>
        <v>2025</v>
      </c>
      <c r="Q9057" t="str">
        <f t="shared" si="708"/>
        <v>06</v>
      </c>
      <c r="R9057" t="str">
        <f>+IFERROR(VLOOKUP(I9057, Listado!A:B, 2, FALSE()), "COMERCIALIZADORA INTERNACIONAL CARIBBEAN EXOTICS S A")</f>
        <v>PIEDRAHITA PEREZ MARIANA</v>
      </c>
      <c r="S9057" s="25">
        <f>+VLOOKUP(E9057, TC!A:D, 2, FALSE())</f>
        <v>4080.06</v>
      </c>
      <c r="T9057" t="str">
        <f t="shared" si="709"/>
        <v>EUR</v>
      </c>
    </row>
    <row r="9058" spans="1:20" ht="18.75" hidden="1" customHeight="1" x14ac:dyDescent="0.25">
      <c r="A9058" t="s">
        <v>3127</v>
      </c>
      <c r="B9058" t="s">
        <v>5</v>
      </c>
      <c r="C9058" t="s">
        <v>1913</v>
      </c>
      <c r="D9058" s="24">
        <v>12275</v>
      </c>
      <c r="E9058" t="s">
        <v>1765</v>
      </c>
      <c r="F9058" t="s">
        <v>1924</v>
      </c>
      <c r="G9058" t="s">
        <v>108</v>
      </c>
      <c r="H9058" t="s">
        <v>3282</v>
      </c>
      <c r="I9058" t="s">
        <v>1853</v>
      </c>
      <c r="J9058" t="s">
        <v>1919</v>
      </c>
      <c r="K9058" t="s">
        <v>1960</v>
      </c>
      <c r="L9058" s="24">
        <v>5.0759999999999996</v>
      </c>
      <c r="M9058" s="25">
        <f>+VLOOKUP(E9058, TC!A:D, 4, FALSE())</f>
        <v>1.1515</v>
      </c>
      <c r="N9058" s="24">
        <f t="shared" si="705"/>
        <v>5.845013999999999</v>
      </c>
      <c r="O9058" t="str">
        <f t="shared" si="706"/>
        <v>FACTURA</v>
      </c>
      <c r="P9058" t="str">
        <f t="shared" si="707"/>
        <v>2025</v>
      </c>
      <c r="Q9058" t="str">
        <f t="shared" si="708"/>
        <v>06</v>
      </c>
      <c r="R9058" t="str">
        <f>+IFERROR(VLOOKUP(I9058, Listado!A:B, 2, FALSE()), "COMERCIALIZADORA INTERNACIONAL CARIBBEAN EXOTICS S A")</f>
        <v>PIEDRAHITA PEREZ MARIANA</v>
      </c>
      <c r="S9058" s="25">
        <f>+VLOOKUP(E9058, TC!A:D, 2, FALSE())</f>
        <v>4080.06</v>
      </c>
      <c r="T9058" t="str">
        <f t="shared" si="709"/>
        <v>EUR</v>
      </c>
    </row>
    <row r="9059" spans="1:20" ht="18.75" hidden="1" customHeight="1" x14ac:dyDescent="0.25">
      <c r="A9059" t="s">
        <v>3127</v>
      </c>
      <c r="B9059" t="s">
        <v>5</v>
      </c>
      <c r="C9059" t="s">
        <v>1913</v>
      </c>
      <c r="D9059" s="24">
        <v>12275</v>
      </c>
      <c r="E9059" t="s">
        <v>1765</v>
      </c>
      <c r="F9059" t="s">
        <v>1924</v>
      </c>
      <c r="G9059" t="s">
        <v>108</v>
      </c>
      <c r="H9059" t="s">
        <v>3282</v>
      </c>
      <c r="I9059" t="s">
        <v>1853</v>
      </c>
      <c r="J9059" t="s">
        <v>1919</v>
      </c>
      <c r="K9059" t="s">
        <v>55</v>
      </c>
      <c r="L9059" s="24">
        <v>1974.924</v>
      </c>
      <c r="M9059" s="25">
        <f>+VLOOKUP(E9059, TC!A:D, 4, FALSE())</f>
        <v>1.1515</v>
      </c>
      <c r="N9059" s="24">
        <f t="shared" si="705"/>
        <v>2274.1249859999998</v>
      </c>
      <c r="O9059" t="str">
        <f t="shared" si="706"/>
        <v>FACTURA</v>
      </c>
      <c r="P9059" t="str">
        <f t="shared" si="707"/>
        <v>2025</v>
      </c>
      <c r="Q9059" t="str">
        <f t="shared" si="708"/>
        <v>06</v>
      </c>
      <c r="R9059" t="str">
        <f>+IFERROR(VLOOKUP(I9059, Listado!A:B, 2, FALSE()), "COMERCIALIZADORA INTERNACIONAL CARIBBEAN EXOTICS S A")</f>
        <v>PIEDRAHITA PEREZ MARIANA</v>
      </c>
      <c r="S9059" s="25">
        <f>+VLOOKUP(E9059, TC!A:D, 2, FALSE())</f>
        <v>4080.06</v>
      </c>
      <c r="T9059" t="str">
        <f t="shared" si="709"/>
        <v>EUR</v>
      </c>
    </row>
    <row r="9060" spans="1:20" ht="18.75" hidden="1" customHeight="1" x14ac:dyDescent="0.25">
      <c r="A9060" t="s">
        <v>3127</v>
      </c>
      <c r="B9060" t="s">
        <v>5</v>
      </c>
      <c r="C9060" t="s">
        <v>1913</v>
      </c>
      <c r="D9060" s="24">
        <v>12276</v>
      </c>
      <c r="E9060" t="s">
        <v>1765</v>
      </c>
      <c r="F9060" t="s">
        <v>1924</v>
      </c>
      <c r="G9060" t="s">
        <v>108</v>
      </c>
      <c r="H9060" t="s">
        <v>3283</v>
      </c>
      <c r="I9060" t="s">
        <v>1896</v>
      </c>
      <c r="J9060" t="s">
        <v>1962</v>
      </c>
      <c r="K9060" t="s">
        <v>71</v>
      </c>
      <c r="L9060" s="24">
        <v>2094.924</v>
      </c>
      <c r="M9060" s="25">
        <f>+VLOOKUP(E9060, TC!A:D, 4, FALSE())</f>
        <v>1.1515</v>
      </c>
      <c r="N9060" s="24">
        <f t="shared" si="705"/>
        <v>2412.3049860000001</v>
      </c>
      <c r="O9060" t="str">
        <f t="shared" si="706"/>
        <v>FACTURA</v>
      </c>
      <c r="P9060" t="str">
        <f t="shared" si="707"/>
        <v>2025</v>
      </c>
      <c r="Q9060" t="str">
        <f t="shared" si="708"/>
        <v>06</v>
      </c>
      <c r="R9060" t="str">
        <f>+IFERROR(VLOOKUP(I9060, Listado!A:B, 2, FALSE()), "COMERCIALIZADORA INTERNACIONAL CARIBBEAN EXOTICS S A")</f>
        <v>PIEDRAHITA PEREZ MARIANA</v>
      </c>
      <c r="S9060" s="25">
        <f>+VLOOKUP(E9060, TC!A:D, 2, FALSE())</f>
        <v>4080.06</v>
      </c>
      <c r="T9060" t="str">
        <f t="shared" si="709"/>
        <v>EUR</v>
      </c>
    </row>
    <row r="9061" spans="1:20" ht="18.75" hidden="1" customHeight="1" x14ac:dyDescent="0.25">
      <c r="A9061" t="s">
        <v>3127</v>
      </c>
      <c r="B9061" t="s">
        <v>5</v>
      </c>
      <c r="C9061" t="s">
        <v>1913</v>
      </c>
      <c r="D9061" s="24">
        <v>12276</v>
      </c>
      <c r="E9061" t="s">
        <v>1765</v>
      </c>
      <c r="F9061" t="s">
        <v>1924</v>
      </c>
      <c r="G9061" t="s">
        <v>108</v>
      </c>
      <c r="H9061" t="s">
        <v>3283</v>
      </c>
      <c r="I9061" t="s">
        <v>1896</v>
      </c>
      <c r="J9061" t="s">
        <v>1962</v>
      </c>
      <c r="K9061" t="s">
        <v>1959</v>
      </c>
      <c r="L9061" s="24">
        <v>300</v>
      </c>
      <c r="M9061" s="25">
        <f>+VLOOKUP(E9061, TC!A:D, 4, FALSE())</f>
        <v>1.1515</v>
      </c>
      <c r="N9061" s="24">
        <f t="shared" si="705"/>
        <v>345.45</v>
      </c>
      <c r="O9061" t="str">
        <f t="shared" si="706"/>
        <v>FACTURA</v>
      </c>
      <c r="P9061" t="str">
        <f t="shared" si="707"/>
        <v>2025</v>
      </c>
      <c r="Q9061" t="str">
        <f t="shared" si="708"/>
        <v>06</v>
      </c>
      <c r="R9061" t="str">
        <f>+IFERROR(VLOOKUP(I9061, Listado!A:B, 2, FALSE()), "COMERCIALIZADORA INTERNACIONAL CARIBBEAN EXOTICS S A")</f>
        <v>PIEDRAHITA PEREZ MARIANA</v>
      </c>
      <c r="S9061" s="25">
        <f>+VLOOKUP(E9061, TC!A:D, 2, FALSE())</f>
        <v>4080.06</v>
      </c>
      <c r="T9061" t="str">
        <f t="shared" si="709"/>
        <v>EUR</v>
      </c>
    </row>
    <row r="9062" spans="1:20" ht="18.75" hidden="1" customHeight="1" x14ac:dyDescent="0.25">
      <c r="A9062" t="s">
        <v>3127</v>
      </c>
      <c r="B9062" t="s">
        <v>5</v>
      </c>
      <c r="C9062" t="s">
        <v>1913</v>
      </c>
      <c r="D9062" s="24">
        <v>12276</v>
      </c>
      <c r="E9062" t="s">
        <v>1765</v>
      </c>
      <c r="F9062" t="s">
        <v>1924</v>
      </c>
      <c r="G9062" t="s">
        <v>108</v>
      </c>
      <c r="H9062" t="s">
        <v>3283</v>
      </c>
      <c r="I9062" t="s">
        <v>1896</v>
      </c>
      <c r="J9062" t="s">
        <v>1962</v>
      </c>
      <c r="K9062" t="s">
        <v>1960</v>
      </c>
      <c r="L9062" s="24">
        <v>5.0759999999999996</v>
      </c>
      <c r="M9062" s="25">
        <f>+VLOOKUP(E9062, TC!A:D, 4, FALSE())</f>
        <v>1.1515</v>
      </c>
      <c r="N9062" s="24">
        <f t="shared" si="705"/>
        <v>5.845013999999999</v>
      </c>
      <c r="O9062" t="str">
        <f t="shared" si="706"/>
        <v>FACTURA</v>
      </c>
      <c r="P9062" t="str">
        <f t="shared" si="707"/>
        <v>2025</v>
      </c>
      <c r="Q9062" t="str">
        <f t="shared" si="708"/>
        <v>06</v>
      </c>
      <c r="R9062" t="str">
        <f>+IFERROR(VLOOKUP(I9062, Listado!A:B, 2, FALSE()), "COMERCIALIZADORA INTERNACIONAL CARIBBEAN EXOTICS S A")</f>
        <v>PIEDRAHITA PEREZ MARIANA</v>
      </c>
      <c r="S9062" s="25">
        <f>+VLOOKUP(E9062, TC!A:D, 2, FALSE())</f>
        <v>4080.06</v>
      </c>
      <c r="T9062" t="str">
        <f t="shared" si="709"/>
        <v>EUR</v>
      </c>
    </row>
    <row r="9063" spans="1:20" ht="18.75" hidden="1" customHeight="1" x14ac:dyDescent="0.25">
      <c r="A9063" t="s">
        <v>3127</v>
      </c>
      <c r="B9063" t="s">
        <v>5</v>
      </c>
      <c r="C9063" t="s">
        <v>1913</v>
      </c>
      <c r="D9063" s="24">
        <v>12277</v>
      </c>
      <c r="E9063" t="s">
        <v>1765</v>
      </c>
      <c r="F9063" t="s">
        <v>128</v>
      </c>
      <c r="G9063" t="s">
        <v>110</v>
      </c>
      <c r="H9063" t="s">
        <v>3284</v>
      </c>
      <c r="I9063" t="s">
        <v>1852</v>
      </c>
      <c r="J9063" t="s">
        <v>1998</v>
      </c>
      <c r="K9063" t="s">
        <v>51</v>
      </c>
      <c r="L9063" s="24">
        <v>25372.671999999999</v>
      </c>
      <c r="M9063" s="25">
        <f>+VLOOKUP(E9063, TC!A:D, 4, FALSE())</f>
        <v>1.1515</v>
      </c>
      <c r="N9063" s="24">
        <f t="shared" si="705"/>
        <v>25372.671999999999</v>
      </c>
      <c r="O9063" t="str">
        <f t="shared" si="706"/>
        <v>FACTURA</v>
      </c>
      <c r="P9063" t="str">
        <f t="shared" si="707"/>
        <v>2025</v>
      </c>
      <c r="Q9063" t="str">
        <f t="shared" si="708"/>
        <v>06</v>
      </c>
      <c r="R9063" t="str">
        <f>+IFERROR(VLOOKUP(I9063, Listado!A:B, 2, FALSE()), "COMERCIALIZADORA INTERNACIONAL CARIBBEAN EXOTICS S A")</f>
        <v>PEREZ MEJIA MARIA PAULINA</v>
      </c>
      <c r="S9063" s="25">
        <f>+VLOOKUP(E9063, TC!A:D, 2, FALSE())</f>
        <v>4080.06</v>
      </c>
      <c r="T9063" t="str">
        <f t="shared" si="709"/>
        <v>USD</v>
      </c>
    </row>
    <row r="9064" spans="1:20" ht="18.75" hidden="1" customHeight="1" x14ac:dyDescent="0.25">
      <c r="A9064" t="s">
        <v>3127</v>
      </c>
      <c r="B9064" t="s">
        <v>5</v>
      </c>
      <c r="C9064" t="s">
        <v>1913</v>
      </c>
      <c r="D9064" s="24">
        <v>12277</v>
      </c>
      <c r="E9064" t="s">
        <v>1765</v>
      </c>
      <c r="F9064" t="s">
        <v>128</v>
      </c>
      <c r="G9064" t="s">
        <v>110</v>
      </c>
      <c r="H9064" t="s">
        <v>3284</v>
      </c>
      <c r="I9064" t="s">
        <v>1852</v>
      </c>
      <c r="J9064" t="s">
        <v>1998</v>
      </c>
      <c r="K9064" t="s">
        <v>44</v>
      </c>
      <c r="L9064" s="24">
        <v>14572.5</v>
      </c>
      <c r="M9064" s="25">
        <f>+VLOOKUP(E9064, TC!A:D, 4, FALSE())</f>
        <v>1.1515</v>
      </c>
      <c r="N9064" s="24">
        <f t="shared" si="705"/>
        <v>14572.5</v>
      </c>
      <c r="O9064" t="str">
        <f t="shared" si="706"/>
        <v>FACTURA</v>
      </c>
      <c r="P9064" t="str">
        <f t="shared" si="707"/>
        <v>2025</v>
      </c>
      <c r="Q9064" t="str">
        <f t="shared" si="708"/>
        <v>06</v>
      </c>
      <c r="R9064" t="str">
        <f>+IFERROR(VLOOKUP(I9064, Listado!A:B, 2, FALSE()), "COMERCIALIZADORA INTERNACIONAL CARIBBEAN EXOTICS S A")</f>
        <v>PEREZ MEJIA MARIA PAULINA</v>
      </c>
      <c r="S9064" s="25">
        <f>+VLOOKUP(E9064, TC!A:D, 2, FALSE())</f>
        <v>4080.06</v>
      </c>
      <c r="T9064" t="str">
        <f t="shared" si="709"/>
        <v>USD</v>
      </c>
    </row>
    <row r="9065" spans="1:20" ht="18.75" hidden="1" customHeight="1" x14ac:dyDescent="0.25">
      <c r="A9065" t="s">
        <v>3127</v>
      </c>
      <c r="B9065" t="s">
        <v>5</v>
      </c>
      <c r="C9065" t="s">
        <v>1913</v>
      </c>
      <c r="D9065" s="24">
        <v>12277</v>
      </c>
      <c r="E9065" t="s">
        <v>1765</v>
      </c>
      <c r="F9065" t="s">
        <v>128</v>
      </c>
      <c r="G9065" t="s">
        <v>110</v>
      </c>
      <c r="H9065" t="s">
        <v>3284</v>
      </c>
      <c r="I9065" t="s">
        <v>1852</v>
      </c>
      <c r="J9065" t="s">
        <v>1998</v>
      </c>
      <c r="K9065" t="s">
        <v>1959</v>
      </c>
      <c r="L9065" s="24">
        <v>2054.828</v>
      </c>
      <c r="M9065" s="25">
        <f>+VLOOKUP(E9065, TC!A:D, 4, FALSE())</f>
        <v>1.1515</v>
      </c>
      <c r="N9065" s="24">
        <f t="shared" si="705"/>
        <v>2054.828</v>
      </c>
      <c r="O9065" t="str">
        <f t="shared" si="706"/>
        <v>FACTURA</v>
      </c>
      <c r="P9065" t="str">
        <f t="shared" si="707"/>
        <v>2025</v>
      </c>
      <c r="Q9065" t="str">
        <f t="shared" si="708"/>
        <v>06</v>
      </c>
      <c r="R9065" t="str">
        <f>+IFERROR(VLOOKUP(I9065, Listado!A:B, 2, FALSE()), "COMERCIALIZADORA INTERNACIONAL CARIBBEAN EXOTICS S A")</f>
        <v>PEREZ MEJIA MARIA PAULINA</v>
      </c>
      <c r="S9065" s="25">
        <f>+VLOOKUP(E9065, TC!A:D, 2, FALSE())</f>
        <v>4080.06</v>
      </c>
      <c r="T9065" t="str">
        <f t="shared" si="709"/>
        <v>USD</v>
      </c>
    </row>
    <row r="9066" spans="1:20" ht="18.75" hidden="1" customHeight="1" x14ac:dyDescent="0.25">
      <c r="A9066" t="s">
        <v>3127</v>
      </c>
      <c r="B9066" t="s">
        <v>5</v>
      </c>
      <c r="C9066" t="s">
        <v>1913</v>
      </c>
      <c r="D9066" s="24">
        <v>12278</v>
      </c>
      <c r="E9066" t="s">
        <v>1765</v>
      </c>
      <c r="F9066" t="s">
        <v>128</v>
      </c>
      <c r="G9066" t="s">
        <v>110</v>
      </c>
      <c r="H9066" t="s">
        <v>3285</v>
      </c>
      <c r="I9066" t="s">
        <v>1866</v>
      </c>
      <c r="J9066" t="s">
        <v>1998</v>
      </c>
      <c r="K9066" t="s">
        <v>17</v>
      </c>
      <c r="L9066" s="24">
        <v>6820.884</v>
      </c>
      <c r="M9066" s="25">
        <f>+VLOOKUP(E9066, TC!A:D, 4, FALSE())</f>
        <v>1.1515</v>
      </c>
      <c r="N9066" s="24">
        <f t="shared" si="705"/>
        <v>6820.884</v>
      </c>
      <c r="O9066" t="str">
        <f t="shared" si="706"/>
        <v>FACTURA</v>
      </c>
      <c r="P9066" t="str">
        <f t="shared" si="707"/>
        <v>2025</v>
      </c>
      <c r="Q9066" t="str">
        <f t="shared" si="708"/>
        <v>06</v>
      </c>
      <c r="R9066" t="str">
        <f>+IFERROR(VLOOKUP(I9066, Listado!A:B, 2, FALSE()), "COMERCIALIZADORA INTERNACIONAL CARIBBEAN EXOTICS S A")</f>
        <v>PEREZ MEJIA MARIA PAULINA</v>
      </c>
      <c r="S9066" s="25">
        <f>+VLOOKUP(E9066, TC!A:D, 2, FALSE())</f>
        <v>4080.06</v>
      </c>
      <c r="T9066" t="str">
        <f t="shared" si="709"/>
        <v>USD</v>
      </c>
    </row>
    <row r="9067" spans="1:20" ht="18.75" hidden="1" customHeight="1" x14ac:dyDescent="0.25">
      <c r="A9067" t="s">
        <v>3127</v>
      </c>
      <c r="B9067" t="s">
        <v>5</v>
      </c>
      <c r="C9067" t="s">
        <v>1913</v>
      </c>
      <c r="D9067" s="24">
        <v>12278</v>
      </c>
      <c r="E9067" t="s">
        <v>1765</v>
      </c>
      <c r="F9067" t="s">
        <v>128</v>
      </c>
      <c r="G9067" t="s">
        <v>110</v>
      </c>
      <c r="H9067" t="s">
        <v>3285</v>
      </c>
      <c r="I9067" t="s">
        <v>1866</v>
      </c>
      <c r="J9067" t="s">
        <v>1998</v>
      </c>
      <c r="K9067" t="s">
        <v>22</v>
      </c>
      <c r="L9067" s="24">
        <v>10279.392</v>
      </c>
      <c r="M9067" s="25">
        <f>+VLOOKUP(E9067, TC!A:D, 4, FALSE())</f>
        <v>1.1515</v>
      </c>
      <c r="N9067" s="24">
        <f t="shared" si="705"/>
        <v>10279.392</v>
      </c>
      <c r="O9067" t="str">
        <f t="shared" si="706"/>
        <v>FACTURA</v>
      </c>
      <c r="P9067" t="str">
        <f t="shared" si="707"/>
        <v>2025</v>
      </c>
      <c r="Q9067" t="str">
        <f t="shared" si="708"/>
        <v>06</v>
      </c>
      <c r="R9067" t="str">
        <f>+IFERROR(VLOOKUP(I9067, Listado!A:B, 2, FALSE()), "COMERCIALIZADORA INTERNACIONAL CARIBBEAN EXOTICS S A")</f>
        <v>PEREZ MEJIA MARIA PAULINA</v>
      </c>
      <c r="S9067" s="25">
        <f>+VLOOKUP(E9067, TC!A:D, 2, FALSE())</f>
        <v>4080.06</v>
      </c>
      <c r="T9067" t="str">
        <f t="shared" si="709"/>
        <v>USD</v>
      </c>
    </row>
    <row r="9068" spans="1:20" ht="18.75" hidden="1" customHeight="1" x14ac:dyDescent="0.25">
      <c r="A9068" t="s">
        <v>3127</v>
      </c>
      <c r="B9068" t="s">
        <v>5</v>
      </c>
      <c r="C9068" t="s">
        <v>1913</v>
      </c>
      <c r="D9068" s="24">
        <v>12278</v>
      </c>
      <c r="E9068" t="s">
        <v>1765</v>
      </c>
      <c r="F9068" t="s">
        <v>128</v>
      </c>
      <c r="G9068" t="s">
        <v>110</v>
      </c>
      <c r="H9068" t="s">
        <v>3285</v>
      </c>
      <c r="I9068" t="s">
        <v>1866</v>
      </c>
      <c r="J9068" t="s">
        <v>1998</v>
      </c>
      <c r="K9068" t="s">
        <v>18</v>
      </c>
      <c r="L9068" s="24">
        <v>2457.9589999999998</v>
      </c>
      <c r="M9068" s="25">
        <f>+VLOOKUP(E9068, TC!A:D, 4, FALSE())</f>
        <v>1.1515</v>
      </c>
      <c r="N9068" s="24">
        <f t="shared" si="705"/>
        <v>2457.9589999999998</v>
      </c>
      <c r="O9068" t="str">
        <f t="shared" si="706"/>
        <v>FACTURA</v>
      </c>
      <c r="P9068" t="str">
        <f t="shared" si="707"/>
        <v>2025</v>
      </c>
      <c r="Q9068" t="str">
        <f t="shared" si="708"/>
        <v>06</v>
      </c>
      <c r="R9068" t="str">
        <f>+IFERROR(VLOOKUP(I9068, Listado!A:B, 2, FALSE()), "COMERCIALIZADORA INTERNACIONAL CARIBBEAN EXOTICS S A")</f>
        <v>PEREZ MEJIA MARIA PAULINA</v>
      </c>
      <c r="S9068" s="25">
        <f>+VLOOKUP(E9068, TC!A:D, 2, FALSE())</f>
        <v>4080.06</v>
      </c>
      <c r="T9068" t="str">
        <f t="shared" si="709"/>
        <v>USD</v>
      </c>
    </row>
    <row r="9069" spans="1:20" ht="18.75" hidden="1" customHeight="1" x14ac:dyDescent="0.25">
      <c r="A9069" t="s">
        <v>3127</v>
      </c>
      <c r="B9069" t="s">
        <v>5</v>
      </c>
      <c r="C9069" t="s">
        <v>1913</v>
      </c>
      <c r="D9069" s="24">
        <v>12278</v>
      </c>
      <c r="E9069" t="s">
        <v>1765</v>
      </c>
      <c r="F9069" t="s">
        <v>128</v>
      </c>
      <c r="G9069" t="s">
        <v>110</v>
      </c>
      <c r="H9069" t="s">
        <v>3285</v>
      </c>
      <c r="I9069" t="s">
        <v>1866</v>
      </c>
      <c r="J9069" t="s">
        <v>1998</v>
      </c>
      <c r="K9069" t="s">
        <v>1959</v>
      </c>
      <c r="L9069" s="24">
        <v>1713.2650000000001</v>
      </c>
      <c r="M9069" s="25">
        <f>+VLOOKUP(E9069, TC!A:D, 4, FALSE())</f>
        <v>1.1515</v>
      </c>
      <c r="N9069" s="24">
        <f t="shared" si="705"/>
        <v>1713.2650000000001</v>
      </c>
      <c r="O9069" t="str">
        <f t="shared" si="706"/>
        <v>FACTURA</v>
      </c>
      <c r="P9069" t="str">
        <f t="shared" si="707"/>
        <v>2025</v>
      </c>
      <c r="Q9069" t="str">
        <f t="shared" si="708"/>
        <v>06</v>
      </c>
      <c r="R9069" t="str">
        <f>+IFERROR(VLOOKUP(I9069, Listado!A:B, 2, FALSE()), "COMERCIALIZADORA INTERNACIONAL CARIBBEAN EXOTICS S A")</f>
        <v>PEREZ MEJIA MARIA PAULINA</v>
      </c>
      <c r="S9069" s="25">
        <f>+VLOOKUP(E9069, TC!A:D, 2, FALSE())</f>
        <v>4080.06</v>
      </c>
      <c r="T9069" t="str">
        <f t="shared" si="709"/>
        <v>USD</v>
      </c>
    </row>
    <row r="9070" spans="1:20" ht="18.75" hidden="1" customHeight="1" x14ac:dyDescent="0.25">
      <c r="A9070" t="s">
        <v>3127</v>
      </c>
      <c r="B9070" t="s">
        <v>5</v>
      </c>
      <c r="C9070" t="s">
        <v>1913</v>
      </c>
      <c r="D9070" s="24">
        <v>12279</v>
      </c>
      <c r="E9070" t="s">
        <v>1765</v>
      </c>
      <c r="F9070" t="s">
        <v>128</v>
      </c>
      <c r="G9070" t="s">
        <v>110</v>
      </c>
      <c r="I9070" t="s">
        <v>1850</v>
      </c>
      <c r="J9070" t="s">
        <v>1919</v>
      </c>
      <c r="K9070" t="s">
        <v>1918</v>
      </c>
      <c r="L9070" s="24">
        <v>33.6</v>
      </c>
      <c r="M9070" s="25">
        <f>+VLOOKUP(E9070, TC!A:D, 4, FALSE())</f>
        <v>1.1515</v>
      </c>
      <c r="N9070" s="24">
        <f t="shared" si="705"/>
        <v>33.6</v>
      </c>
      <c r="O9070" t="str">
        <f t="shared" si="706"/>
        <v>FACTURA</v>
      </c>
      <c r="P9070" t="str">
        <f t="shared" si="707"/>
        <v>2025</v>
      </c>
      <c r="Q9070" t="str">
        <f t="shared" si="708"/>
        <v>06</v>
      </c>
      <c r="R9070" t="str">
        <f>+IFERROR(VLOOKUP(I9070, Listado!A:B, 2, FALSE()), "COMERCIALIZADORA INTERNACIONAL CARIBBEAN EXOTICS S A")</f>
        <v>PEREZ MEJIA MARIA PAULINA</v>
      </c>
      <c r="S9070" s="25">
        <f>+VLOOKUP(E9070, TC!A:D, 2, FALSE())</f>
        <v>4080.06</v>
      </c>
      <c r="T9070" t="str">
        <f t="shared" si="709"/>
        <v>USD</v>
      </c>
    </row>
    <row r="9071" spans="1:20" ht="18.75" hidden="1" customHeight="1" x14ac:dyDescent="0.25">
      <c r="A9071" t="s">
        <v>3127</v>
      </c>
      <c r="B9071" t="s">
        <v>5</v>
      </c>
      <c r="C9071" t="s">
        <v>1913</v>
      </c>
      <c r="D9071" s="24">
        <v>12280</v>
      </c>
      <c r="E9071" t="s">
        <v>1765</v>
      </c>
      <c r="F9071" t="s">
        <v>1924</v>
      </c>
      <c r="G9071" t="s">
        <v>110</v>
      </c>
      <c r="I9071" t="s">
        <v>1848</v>
      </c>
      <c r="J9071" t="s">
        <v>1917</v>
      </c>
      <c r="K9071" t="s">
        <v>1918</v>
      </c>
      <c r="L9071" s="24">
        <v>84</v>
      </c>
      <c r="M9071" s="25">
        <f>+VLOOKUP(E9071, TC!A:D, 4, FALSE())</f>
        <v>1.1515</v>
      </c>
      <c r="N9071" s="24">
        <f t="shared" si="705"/>
        <v>96.725999999999999</v>
      </c>
      <c r="O9071" t="str">
        <f t="shared" si="706"/>
        <v>FACTURA</v>
      </c>
      <c r="P9071" t="str">
        <f t="shared" si="707"/>
        <v>2025</v>
      </c>
      <c r="Q9071" t="str">
        <f t="shared" si="708"/>
        <v>06</v>
      </c>
      <c r="R9071" t="str">
        <f>+IFERROR(VLOOKUP(I9071, Listado!A:B, 2, FALSE()), "COMERCIALIZADORA INTERNACIONAL CARIBBEAN EXOTICS S A")</f>
        <v>PEREZ MEJIA MARIA PAULINA</v>
      </c>
      <c r="S9071" s="25">
        <f>+VLOOKUP(E9071, TC!A:D, 2, FALSE())</f>
        <v>4080.06</v>
      </c>
      <c r="T9071" t="str">
        <f t="shared" si="709"/>
        <v>EUR</v>
      </c>
    </row>
    <row r="9072" spans="1:20" ht="18.75" hidden="1" customHeight="1" x14ac:dyDescent="0.25">
      <c r="A9072" t="s">
        <v>3127</v>
      </c>
      <c r="B9072" t="s">
        <v>5</v>
      </c>
      <c r="C9072" t="s">
        <v>1913</v>
      </c>
      <c r="D9072" s="24">
        <v>12280</v>
      </c>
      <c r="E9072" t="s">
        <v>1765</v>
      </c>
      <c r="F9072" t="s">
        <v>1924</v>
      </c>
      <c r="G9072" t="s">
        <v>110</v>
      </c>
      <c r="I9072" t="s">
        <v>1848</v>
      </c>
      <c r="J9072" t="s">
        <v>1917</v>
      </c>
      <c r="K9072" t="s">
        <v>1918</v>
      </c>
      <c r="L9072" s="24">
        <v>55.6</v>
      </c>
      <c r="M9072" s="25">
        <f>+VLOOKUP(E9072, TC!A:D, 4, FALSE())</f>
        <v>1.1515</v>
      </c>
      <c r="N9072" s="24">
        <f t="shared" si="705"/>
        <v>64.023399999999995</v>
      </c>
      <c r="O9072" t="str">
        <f t="shared" si="706"/>
        <v>FACTURA</v>
      </c>
      <c r="P9072" t="str">
        <f t="shared" si="707"/>
        <v>2025</v>
      </c>
      <c r="Q9072" t="str">
        <f t="shared" si="708"/>
        <v>06</v>
      </c>
      <c r="R9072" t="str">
        <f>+IFERROR(VLOOKUP(I9072, Listado!A:B, 2, FALSE()), "COMERCIALIZADORA INTERNACIONAL CARIBBEAN EXOTICS S A")</f>
        <v>PEREZ MEJIA MARIA PAULINA</v>
      </c>
      <c r="S9072" s="25">
        <f>+VLOOKUP(E9072, TC!A:D, 2, FALSE())</f>
        <v>4080.06</v>
      </c>
      <c r="T9072" t="str">
        <f t="shared" si="709"/>
        <v>EUR</v>
      </c>
    </row>
    <row r="9073" spans="1:20" ht="18.75" hidden="1" customHeight="1" x14ac:dyDescent="0.25">
      <c r="A9073" t="s">
        <v>3127</v>
      </c>
      <c r="B9073" t="s">
        <v>5</v>
      </c>
      <c r="C9073" t="s">
        <v>1913</v>
      </c>
      <c r="D9073" s="24">
        <v>12281</v>
      </c>
      <c r="E9073" t="s">
        <v>1765</v>
      </c>
      <c r="F9073" t="s">
        <v>128</v>
      </c>
      <c r="G9073" t="s">
        <v>112</v>
      </c>
      <c r="I9073" t="s">
        <v>1893</v>
      </c>
      <c r="J9073" t="s">
        <v>1919</v>
      </c>
      <c r="K9073" t="s">
        <v>1918</v>
      </c>
      <c r="L9073" s="24">
        <v>33.6</v>
      </c>
      <c r="M9073" s="25">
        <f>+VLOOKUP(E9073, TC!A:D, 4, FALSE())</f>
        <v>1.1515</v>
      </c>
      <c r="N9073" s="24">
        <f t="shared" si="705"/>
        <v>33.6</v>
      </c>
      <c r="O9073" t="str">
        <f t="shared" si="706"/>
        <v>FACTURA</v>
      </c>
      <c r="P9073" t="str">
        <f t="shared" si="707"/>
        <v>2025</v>
      </c>
      <c r="Q9073" t="str">
        <f t="shared" si="708"/>
        <v>06</v>
      </c>
      <c r="R9073" t="str">
        <f>+IFERROR(VLOOKUP(I9073, Listado!A:B, 2, FALSE()), "COMERCIALIZADORA INTERNACIONAL CARIBBEAN EXOTICS S A")</f>
        <v>HINCAPIE CONTRERAS ERIKA STEFANIA</v>
      </c>
      <c r="S9073" s="25">
        <f>+VLOOKUP(E9073, TC!A:D, 2, FALSE())</f>
        <v>4080.06</v>
      </c>
      <c r="T9073" t="str">
        <f t="shared" si="709"/>
        <v>USD</v>
      </c>
    </row>
    <row r="9074" spans="1:20" ht="18.75" hidden="1" customHeight="1" x14ac:dyDescent="0.25">
      <c r="A9074" t="s">
        <v>3127</v>
      </c>
      <c r="B9074" t="s">
        <v>5</v>
      </c>
      <c r="C9074" t="s">
        <v>1913</v>
      </c>
      <c r="D9074" s="24">
        <v>12282</v>
      </c>
      <c r="E9074" t="s">
        <v>1765</v>
      </c>
      <c r="F9074" t="s">
        <v>1924</v>
      </c>
      <c r="G9074" t="s">
        <v>112</v>
      </c>
      <c r="I9074" t="s">
        <v>1863</v>
      </c>
      <c r="J9074" t="s">
        <v>1926</v>
      </c>
      <c r="K9074" t="s">
        <v>1918</v>
      </c>
      <c r="L9074" s="24">
        <v>12</v>
      </c>
      <c r="M9074" s="25">
        <f>+VLOOKUP(E9074, TC!A:D, 4, FALSE())</f>
        <v>1.1515</v>
      </c>
      <c r="N9074" s="24">
        <f t="shared" si="705"/>
        <v>13.818</v>
      </c>
      <c r="O9074" t="str">
        <f t="shared" si="706"/>
        <v>FACTURA</v>
      </c>
      <c r="P9074" t="str">
        <f t="shared" si="707"/>
        <v>2025</v>
      </c>
      <c r="Q9074" t="str">
        <f t="shared" si="708"/>
        <v>06</v>
      </c>
      <c r="R9074" t="str">
        <f>+IFERROR(VLOOKUP(I9074, Listado!A:B, 2, FALSE()), "COMERCIALIZADORA INTERNACIONAL CARIBBEAN EXOTICS S A")</f>
        <v>HINCAPIE CONTRERAS ERIKA STEFANIA</v>
      </c>
      <c r="S9074" s="25">
        <f>+VLOOKUP(E9074, TC!A:D, 2, FALSE())</f>
        <v>4080.06</v>
      </c>
      <c r="T9074" t="str">
        <f t="shared" si="709"/>
        <v>EUR</v>
      </c>
    </row>
    <row r="9075" spans="1:20" ht="18.75" hidden="1" customHeight="1" x14ac:dyDescent="0.25">
      <c r="A9075" t="s">
        <v>3127</v>
      </c>
      <c r="B9075" t="s">
        <v>5</v>
      </c>
      <c r="C9075" t="s">
        <v>1970</v>
      </c>
      <c r="D9075" s="24">
        <v>2416</v>
      </c>
      <c r="E9075" t="s">
        <v>1765</v>
      </c>
      <c r="F9075" t="s">
        <v>128</v>
      </c>
      <c r="G9075" t="s">
        <v>110</v>
      </c>
      <c r="H9075" t="s">
        <v>3286</v>
      </c>
      <c r="I9075" t="s">
        <v>1850</v>
      </c>
      <c r="J9075" t="s">
        <v>1919</v>
      </c>
      <c r="K9075" t="s">
        <v>1928</v>
      </c>
      <c r="L9075" s="24">
        <v>-1860.62</v>
      </c>
      <c r="M9075" s="25">
        <f>+VLOOKUP(E9075, TC!A:D, 4, FALSE())</f>
        <v>1.1515</v>
      </c>
      <c r="N9075" s="24">
        <f t="shared" si="705"/>
        <v>-1860.62</v>
      </c>
      <c r="O9075" t="str">
        <f t="shared" si="706"/>
        <v>NOTAS</v>
      </c>
      <c r="P9075" t="str">
        <f t="shared" si="707"/>
        <v>2025</v>
      </c>
      <c r="Q9075" t="str">
        <f t="shared" si="708"/>
        <v>06</v>
      </c>
      <c r="R9075" t="str">
        <f>+IFERROR(VLOOKUP(I9075, Listado!A:B, 2, FALSE()), "COMERCIALIZADORA INTERNACIONAL CARIBBEAN EXOTICS S A")</f>
        <v>PEREZ MEJIA MARIA PAULINA</v>
      </c>
      <c r="S9075" s="25">
        <f>+VLOOKUP(E9075, TC!A:D, 2, FALSE())</f>
        <v>4080.06</v>
      </c>
      <c r="T9075" t="str">
        <f t="shared" si="709"/>
        <v>USD</v>
      </c>
    </row>
    <row r="9076" spans="1:20" ht="18.75" hidden="1" customHeight="1" x14ac:dyDescent="0.25">
      <c r="A9076" t="s">
        <v>3127</v>
      </c>
      <c r="B9076" t="s">
        <v>5</v>
      </c>
      <c r="C9076" t="s">
        <v>1970</v>
      </c>
      <c r="D9076" s="24">
        <v>2417</v>
      </c>
      <c r="E9076" t="s">
        <v>1765</v>
      </c>
      <c r="F9076" t="s">
        <v>128</v>
      </c>
      <c r="G9076" t="s">
        <v>110</v>
      </c>
      <c r="H9076" t="s">
        <v>3286</v>
      </c>
      <c r="I9076" t="s">
        <v>1850</v>
      </c>
      <c r="J9076" t="s">
        <v>1919</v>
      </c>
      <c r="K9076" t="s">
        <v>1928</v>
      </c>
      <c r="L9076" s="24">
        <v>-3031.2</v>
      </c>
      <c r="M9076" s="25">
        <f>+VLOOKUP(E9076, TC!A:D, 4, FALSE())</f>
        <v>1.1515</v>
      </c>
      <c r="N9076" s="24">
        <f t="shared" si="705"/>
        <v>-3031.2</v>
      </c>
      <c r="O9076" t="str">
        <f t="shared" si="706"/>
        <v>NOTAS</v>
      </c>
      <c r="P9076" t="str">
        <f t="shared" si="707"/>
        <v>2025</v>
      </c>
      <c r="Q9076" t="str">
        <f t="shared" si="708"/>
        <v>06</v>
      </c>
      <c r="R9076" t="str">
        <f>+IFERROR(VLOOKUP(I9076, Listado!A:B, 2, FALSE()), "COMERCIALIZADORA INTERNACIONAL CARIBBEAN EXOTICS S A")</f>
        <v>PEREZ MEJIA MARIA PAULINA</v>
      </c>
      <c r="S9076" s="25">
        <f>+VLOOKUP(E9076, TC!A:D, 2, FALSE())</f>
        <v>4080.06</v>
      </c>
      <c r="T9076" t="str">
        <f t="shared" si="709"/>
        <v>USD</v>
      </c>
    </row>
    <row r="9077" spans="1:20" ht="18.75" hidden="1" customHeight="1" x14ac:dyDescent="0.25">
      <c r="A9077" t="s">
        <v>3127</v>
      </c>
      <c r="B9077" t="s">
        <v>5</v>
      </c>
      <c r="C9077" t="s">
        <v>1970</v>
      </c>
      <c r="D9077" s="24">
        <v>2418</v>
      </c>
      <c r="E9077" t="s">
        <v>1765</v>
      </c>
      <c r="F9077" t="s">
        <v>128</v>
      </c>
      <c r="G9077" t="s">
        <v>110</v>
      </c>
      <c r="H9077" t="s">
        <v>3286</v>
      </c>
      <c r="I9077" t="s">
        <v>1850</v>
      </c>
      <c r="J9077" t="s">
        <v>1919</v>
      </c>
      <c r="K9077" t="s">
        <v>1928</v>
      </c>
      <c r="L9077" s="24">
        <v>-2357.15</v>
      </c>
      <c r="M9077" s="25">
        <f>+VLOOKUP(E9077, TC!A:D, 4, FALSE())</f>
        <v>1.1515</v>
      </c>
      <c r="N9077" s="24">
        <f t="shared" si="705"/>
        <v>-2357.15</v>
      </c>
      <c r="O9077" t="str">
        <f t="shared" si="706"/>
        <v>NOTAS</v>
      </c>
      <c r="P9077" t="str">
        <f t="shared" si="707"/>
        <v>2025</v>
      </c>
      <c r="Q9077" t="str">
        <f t="shared" si="708"/>
        <v>06</v>
      </c>
      <c r="R9077" t="str">
        <f>+IFERROR(VLOOKUP(I9077, Listado!A:B, 2, FALSE()), "COMERCIALIZADORA INTERNACIONAL CARIBBEAN EXOTICS S A")</f>
        <v>PEREZ MEJIA MARIA PAULINA</v>
      </c>
      <c r="S9077" s="25">
        <f>+VLOOKUP(E9077, TC!A:D, 2, FALSE())</f>
        <v>4080.06</v>
      </c>
      <c r="T9077" t="str">
        <f t="shared" si="709"/>
        <v>USD</v>
      </c>
    </row>
    <row r="9078" spans="1:20" ht="18.75" hidden="1" customHeight="1" x14ac:dyDescent="0.25">
      <c r="A9078" t="s">
        <v>3127</v>
      </c>
      <c r="B9078" t="s">
        <v>5</v>
      </c>
      <c r="C9078" t="s">
        <v>1970</v>
      </c>
      <c r="D9078" s="24">
        <v>2419</v>
      </c>
      <c r="E9078" t="s">
        <v>1765</v>
      </c>
      <c r="F9078" t="s">
        <v>128</v>
      </c>
      <c r="G9078" t="s">
        <v>110</v>
      </c>
      <c r="H9078" t="s">
        <v>3286</v>
      </c>
      <c r="I9078" t="s">
        <v>1850</v>
      </c>
      <c r="J9078" t="s">
        <v>1919</v>
      </c>
      <c r="K9078" t="s">
        <v>1928</v>
      </c>
      <c r="L9078" s="24">
        <v>-7883.4</v>
      </c>
      <c r="M9078" s="25">
        <f>+VLOOKUP(E9078, TC!A:D, 4, FALSE())</f>
        <v>1.1515</v>
      </c>
      <c r="N9078" s="24">
        <f t="shared" si="705"/>
        <v>-7883.4</v>
      </c>
      <c r="O9078" t="str">
        <f t="shared" si="706"/>
        <v>NOTAS</v>
      </c>
      <c r="P9078" t="str">
        <f t="shared" si="707"/>
        <v>2025</v>
      </c>
      <c r="Q9078" t="str">
        <f t="shared" si="708"/>
        <v>06</v>
      </c>
      <c r="R9078" t="str">
        <f>+IFERROR(VLOOKUP(I9078, Listado!A:B, 2, FALSE()), "COMERCIALIZADORA INTERNACIONAL CARIBBEAN EXOTICS S A")</f>
        <v>PEREZ MEJIA MARIA PAULINA</v>
      </c>
      <c r="S9078" s="25">
        <f>+VLOOKUP(E9078, TC!A:D, 2, FALSE())</f>
        <v>4080.06</v>
      </c>
      <c r="T9078" t="str">
        <f t="shared" si="709"/>
        <v>USD</v>
      </c>
    </row>
    <row r="9079" spans="1:20" ht="18.75" hidden="1" customHeight="1" x14ac:dyDescent="0.25">
      <c r="A9079" t="s">
        <v>3127</v>
      </c>
      <c r="B9079" t="s">
        <v>5</v>
      </c>
      <c r="C9079" t="s">
        <v>1970</v>
      </c>
      <c r="D9079" s="24">
        <v>2420</v>
      </c>
      <c r="E9079" t="s">
        <v>1765</v>
      </c>
      <c r="F9079" t="s">
        <v>128</v>
      </c>
      <c r="G9079" t="s">
        <v>110</v>
      </c>
      <c r="H9079" t="s">
        <v>3286</v>
      </c>
      <c r="I9079" t="s">
        <v>1850</v>
      </c>
      <c r="J9079" t="s">
        <v>1919</v>
      </c>
      <c r="K9079" t="s">
        <v>1928</v>
      </c>
      <c r="L9079" s="24">
        <v>-7580.6</v>
      </c>
      <c r="M9079" s="25">
        <f>+VLOOKUP(E9079, TC!A:D, 4, FALSE())</f>
        <v>1.1515</v>
      </c>
      <c r="N9079" s="24">
        <f t="shared" si="705"/>
        <v>-7580.6</v>
      </c>
      <c r="O9079" t="str">
        <f t="shared" si="706"/>
        <v>NOTAS</v>
      </c>
      <c r="P9079" t="str">
        <f t="shared" si="707"/>
        <v>2025</v>
      </c>
      <c r="Q9079" t="str">
        <f t="shared" si="708"/>
        <v>06</v>
      </c>
      <c r="R9079" t="str">
        <f>+IFERROR(VLOOKUP(I9079, Listado!A:B, 2, FALSE()), "COMERCIALIZADORA INTERNACIONAL CARIBBEAN EXOTICS S A")</f>
        <v>PEREZ MEJIA MARIA PAULINA</v>
      </c>
      <c r="S9079" s="25">
        <f>+VLOOKUP(E9079, TC!A:D, 2, FALSE())</f>
        <v>4080.06</v>
      </c>
      <c r="T9079" t="str">
        <f t="shared" si="709"/>
        <v>USD</v>
      </c>
    </row>
    <row r="9080" spans="1:20" ht="18.75" hidden="1" customHeight="1" x14ac:dyDescent="0.25">
      <c r="A9080" t="s">
        <v>3127</v>
      </c>
      <c r="B9080" t="s">
        <v>5</v>
      </c>
      <c r="C9080" t="s">
        <v>1970</v>
      </c>
      <c r="D9080" s="24">
        <v>2421</v>
      </c>
      <c r="E9080" t="s">
        <v>1765</v>
      </c>
      <c r="F9080" t="s">
        <v>128</v>
      </c>
      <c r="G9080" t="s">
        <v>110</v>
      </c>
      <c r="H9080" t="s">
        <v>3286</v>
      </c>
      <c r="I9080" t="s">
        <v>1850</v>
      </c>
      <c r="J9080" t="s">
        <v>1919</v>
      </c>
      <c r="K9080" t="s">
        <v>1928</v>
      </c>
      <c r="L9080" s="24">
        <v>-4407.28</v>
      </c>
      <c r="M9080" s="25">
        <f>+VLOOKUP(E9080, TC!A:D, 4, FALSE())</f>
        <v>1.1515</v>
      </c>
      <c r="N9080" s="24">
        <f t="shared" si="705"/>
        <v>-4407.28</v>
      </c>
      <c r="O9080" t="str">
        <f t="shared" si="706"/>
        <v>NOTAS</v>
      </c>
      <c r="P9080" t="str">
        <f t="shared" si="707"/>
        <v>2025</v>
      </c>
      <c r="Q9080" t="str">
        <f t="shared" si="708"/>
        <v>06</v>
      </c>
      <c r="R9080" t="str">
        <f>+IFERROR(VLOOKUP(I9080, Listado!A:B, 2, FALSE()), "COMERCIALIZADORA INTERNACIONAL CARIBBEAN EXOTICS S A")</f>
        <v>PEREZ MEJIA MARIA PAULINA</v>
      </c>
      <c r="S9080" s="25">
        <f>+VLOOKUP(E9080, TC!A:D, 2, FALSE())</f>
        <v>4080.06</v>
      </c>
      <c r="T9080" t="str">
        <f t="shared" si="709"/>
        <v>USD</v>
      </c>
    </row>
    <row r="9081" spans="1:20" ht="18.75" hidden="1" customHeight="1" x14ac:dyDescent="0.25">
      <c r="A9081" t="s">
        <v>3127</v>
      </c>
      <c r="B9081" t="s">
        <v>5</v>
      </c>
      <c r="C9081" t="s">
        <v>1913</v>
      </c>
      <c r="D9081" s="24">
        <v>12283</v>
      </c>
      <c r="E9081" t="s">
        <v>1765</v>
      </c>
      <c r="F9081" t="s">
        <v>99</v>
      </c>
      <c r="G9081" t="s">
        <v>113</v>
      </c>
      <c r="I9081" t="s">
        <v>1859</v>
      </c>
      <c r="J9081" t="s">
        <v>1915</v>
      </c>
      <c r="K9081" t="s">
        <v>1916</v>
      </c>
      <c r="L9081" s="24">
        <v>5776800</v>
      </c>
      <c r="M9081" s="25">
        <f>+VLOOKUP(E9081, TC!A:D, 4, FALSE())</f>
        <v>1.1515</v>
      </c>
      <c r="N9081" s="24">
        <f t="shared" si="705"/>
        <v>5776800</v>
      </c>
      <c r="O9081" t="str">
        <f t="shared" si="706"/>
        <v>FACTURA</v>
      </c>
      <c r="P9081" t="str">
        <f t="shared" si="707"/>
        <v>2025</v>
      </c>
      <c r="Q9081" t="str">
        <f t="shared" si="708"/>
        <v>06</v>
      </c>
      <c r="R9081" t="str">
        <f>+IFERROR(VLOOKUP(I9081, Listado!A:B, 2, FALSE()), "COMERCIALIZADORA INTERNACIONAL CARIBBEAN EXOTICS S A")</f>
        <v>LONDOÑO ECHEVERRI ALEJANDRA</v>
      </c>
      <c r="S9081" s="25">
        <f>+VLOOKUP(E9081, TC!A:D, 2, FALSE())</f>
        <v>4080.06</v>
      </c>
      <c r="T9081" t="str">
        <f t="shared" si="709"/>
        <v>COP</v>
      </c>
    </row>
    <row r="9082" spans="1:20" ht="18.75" hidden="1" customHeight="1" x14ac:dyDescent="0.25">
      <c r="A9082" t="s">
        <v>3127</v>
      </c>
      <c r="B9082" t="s">
        <v>5</v>
      </c>
      <c r="C9082" t="s">
        <v>1970</v>
      </c>
      <c r="D9082" s="24">
        <v>2422</v>
      </c>
      <c r="E9082" t="s">
        <v>1765</v>
      </c>
      <c r="F9082" t="s">
        <v>128</v>
      </c>
      <c r="G9082" t="s">
        <v>110</v>
      </c>
      <c r="H9082" t="s">
        <v>3286</v>
      </c>
      <c r="I9082" t="s">
        <v>1850</v>
      </c>
      <c r="J9082" t="s">
        <v>1919</v>
      </c>
      <c r="K9082" t="s">
        <v>1928</v>
      </c>
      <c r="L9082" s="24">
        <v>-8288.5499999999993</v>
      </c>
      <c r="M9082" s="25">
        <f>+VLOOKUP(E9082, TC!A:D, 4, FALSE())</f>
        <v>1.1515</v>
      </c>
      <c r="N9082" s="24">
        <f t="shared" si="705"/>
        <v>-8288.5499999999993</v>
      </c>
      <c r="O9082" t="str">
        <f t="shared" si="706"/>
        <v>NOTAS</v>
      </c>
      <c r="P9082" t="str">
        <f t="shared" si="707"/>
        <v>2025</v>
      </c>
      <c r="Q9082" t="str">
        <f t="shared" si="708"/>
        <v>06</v>
      </c>
      <c r="R9082" t="str">
        <f>+IFERROR(VLOOKUP(I9082, Listado!A:B, 2, FALSE()), "COMERCIALIZADORA INTERNACIONAL CARIBBEAN EXOTICS S A")</f>
        <v>PEREZ MEJIA MARIA PAULINA</v>
      </c>
      <c r="S9082" s="25">
        <f>+VLOOKUP(E9082, TC!A:D, 2, FALSE())</f>
        <v>4080.06</v>
      </c>
      <c r="T9082" t="str">
        <f t="shared" si="709"/>
        <v>USD</v>
      </c>
    </row>
    <row r="9083" spans="1:20" ht="18.75" hidden="1" customHeight="1" x14ac:dyDescent="0.25">
      <c r="A9083" t="s">
        <v>3127</v>
      </c>
      <c r="B9083" t="s">
        <v>5</v>
      </c>
      <c r="C9083" t="s">
        <v>1970</v>
      </c>
      <c r="D9083" s="24">
        <v>2423</v>
      </c>
      <c r="E9083" t="s">
        <v>1765</v>
      </c>
      <c r="F9083" t="s">
        <v>128</v>
      </c>
      <c r="G9083" t="s">
        <v>110</v>
      </c>
      <c r="H9083" t="s">
        <v>3286</v>
      </c>
      <c r="I9083" t="s">
        <v>1850</v>
      </c>
      <c r="J9083" t="s">
        <v>1919</v>
      </c>
      <c r="K9083" t="s">
        <v>1928</v>
      </c>
      <c r="L9083" s="24">
        <v>-5198.93</v>
      </c>
      <c r="M9083" s="25">
        <f>+VLOOKUP(E9083, TC!A:D, 4, FALSE())</f>
        <v>1.1515</v>
      </c>
      <c r="N9083" s="24">
        <f t="shared" si="705"/>
        <v>-5198.93</v>
      </c>
      <c r="O9083" t="str">
        <f t="shared" si="706"/>
        <v>NOTAS</v>
      </c>
      <c r="P9083" t="str">
        <f t="shared" si="707"/>
        <v>2025</v>
      </c>
      <c r="Q9083" t="str">
        <f t="shared" si="708"/>
        <v>06</v>
      </c>
      <c r="R9083" t="str">
        <f>+IFERROR(VLOOKUP(I9083, Listado!A:B, 2, FALSE()), "COMERCIALIZADORA INTERNACIONAL CARIBBEAN EXOTICS S A")</f>
        <v>PEREZ MEJIA MARIA PAULINA</v>
      </c>
      <c r="S9083" s="25">
        <f>+VLOOKUP(E9083, TC!A:D, 2, FALSE())</f>
        <v>4080.06</v>
      </c>
      <c r="T9083" t="str">
        <f t="shared" si="709"/>
        <v>USD</v>
      </c>
    </row>
    <row r="9084" spans="1:20" ht="18.75" hidden="1" customHeight="1" x14ac:dyDescent="0.25">
      <c r="A9084" t="s">
        <v>3127</v>
      </c>
      <c r="B9084" t="s">
        <v>5</v>
      </c>
      <c r="C9084" t="s">
        <v>1970</v>
      </c>
      <c r="D9084" s="24">
        <v>2424</v>
      </c>
      <c r="E9084" t="s">
        <v>1765</v>
      </c>
      <c r="F9084" t="s">
        <v>128</v>
      </c>
      <c r="G9084" t="s">
        <v>110</v>
      </c>
      <c r="H9084" t="s">
        <v>3287</v>
      </c>
      <c r="I9084" t="s">
        <v>1850</v>
      </c>
      <c r="J9084" t="s">
        <v>1919</v>
      </c>
      <c r="K9084" t="s">
        <v>31</v>
      </c>
      <c r="L9084" s="24">
        <v>-10999.39</v>
      </c>
      <c r="M9084" s="25">
        <f>+VLOOKUP(E9084, TC!A:D, 4, FALSE())</f>
        <v>1.1515</v>
      </c>
      <c r="N9084" s="24">
        <f t="shared" si="705"/>
        <v>-10999.39</v>
      </c>
      <c r="O9084" t="str">
        <f t="shared" si="706"/>
        <v>NOTAS</v>
      </c>
      <c r="P9084" t="str">
        <f t="shared" si="707"/>
        <v>2025</v>
      </c>
      <c r="Q9084" t="str">
        <f t="shared" si="708"/>
        <v>06</v>
      </c>
      <c r="R9084" t="str">
        <f>+IFERROR(VLOOKUP(I9084, Listado!A:B, 2, FALSE()), "COMERCIALIZADORA INTERNACIONAL CARIBBEAN EXOTICS S A")</f>
        <v>PEREZ MEJIA MARIA PAULINA</v>
      </c>
      <c r="S9084" s="25">
        <f>+VLOOKUP(E9084, TC!A:D, 2, FALSE())</f>
        <v>4080.06</v>
      </c>
      <c r="T9084" t="str">
        <f t="shared" si="709"/>
        <v>USD</v>
      </c>
    </row>
    <row r="9085" spans="1:20" ht="18.75" hidden="1" customHeight="1" x14ac:dyDescent="0.25">
      <c r="A9085" t="s">
        <v>3127</v>
      </c>
      <c r="B9085" t="s">
        <v>5</v>
      </c>
      <c r="C9085" t="s">
        <v>1970</v>
      </c>
      <c r="D9085" s="24">
        <v>2425</v>
      </c>
      <c r="E9085" t="s">
        <v>1765</v>
      </c>
      <c r="F9085" t="s">
        <v>1924</v>
      </c>
      <c r="G9085" t="s">
        <v>108</v>
      </c>
      <c r="H9085" t="s">
        <v>3288</v>
      </c>
      <c r="I9085" t="s">
        <v>1873</v>
      </c>
      <c r="J9085" t="s">
        <v>1962</v>
      </c>
      <c r="K9085" t="s">
        <v>69</v>
      </c>
      <c r="L9085" s="24">
        <v>-1235.74</v>
      </c>
      <c r="M9085" s="25">
        <f>+VLOOKUP(E9085, TC!A:D, 4, FALSE())</f>
        <v>1.1515</v>
      </c>
      <c r="N9085" s="24">
        <f t="shared" si="705"/>
        <v>-1422.95461</v>
      </c>
      <c r="O9085" t="str">
        <f t="shared" si="706"/>
        <v>NOTAS</v>
      </c>
      <c r="P9085" t="str">
        <f t="shared" si="707"/>
        <v>2025</v>
      </c>
      <c r="Q9085" t="str">
        <f t="shared" si="708"/>
        <v>06</v>
      </c>
      <c r="R9085" t="str">
        <f>+IFERROR(VLOOKUP(I9085, Listado!A:B, 2, FALSE()), "COMERCIALIZADORA INTERNACIONAL CARIBBEAN EXOTICS S A")</f>
        <v>PIEDRAHITA PEREZ MARIANA</v>
      </c>
      <c r="S9085" s="25">
        <f>+VLOOKUP(E9085, TC!A:D, 2, FALSE())</f>
        <v>4080.06</v>
      </c>
      <c r="T9085" t="str">
        <f t="shared" si="709"/>
        <v>EUR</v>
      </c>
    </row>
    <row r="9086" spans="1:20" ht="18.75" hidden="1" customHeight="1" x14ac:dyDescent="0.25">
      <c r="A9086" t="s">
        <v>3127</v>
      </c>
      <c r="B9086" t="s">
        <v>5</v>
      </c>
      <c r="C9086" t="s">
        <v>1970</v>
      </c>
      <c r="D9086" s="24">
        <v>2426</v>
      </c>
      <c r="E9086" t="s">
        <v>1765</v>
      </c>
      <c r="F9086" t="s">
        <v>1924</v>
      </c>
      <c r="G9086" t="s">
        <v>110</v>
      </c>
      <c r="H9086" t="s">
        <v>2012</v>
      </c>
      <c r="I9086" t="s">
        <v>1848</v>
      </c>
      <c r="J9086" t="s">
        <v>1917</v>
      </c>
      <c r="K9086" t="s">
        <v>38</v>
      </c>
      <c r="L9086" s="24">
        <v>-561.84</v>
      </c>
      <c r="M9086" s="25">
        <f>+VLOOKUP(E9086, TC!A:D, 4, FALSE())</f>
        <v>1.1515</v>
      </c>
      <c r="N9086" s="24">
        <f t="shared" si="705"/>
        <v>-646.95875999999998</v>
      </c>
      <c r="O9086" t="str">
        <f t="shared" si="706"/>
        <v>NOTAS</v>
      </c>
      <c r="P9086" t="str">
        <f t="shared" si="707"/>
        <v>2025</v>
      </c>
      <c r="Q9086" t="str">
        <f t="shared" si="708"/>
        <v>06</v>
      </c>
      <c r="R9086" t="str">
        <f>+IFERROR(VLOOKUP(I9086, Listado!A:B, 2, FALSE()), "COMERCIALIZADORA INTERNACIONAL CARIBBEAN EXOTICS S A")</f>
        <v>PEREZ MEJIA MARIA PAULINA</v>
      </c>
      <c r="S9086" s="25">
        <f>+VLOOKUP(E9086, TC!A:D, 2, FALSE())</f>
        <v>4080.06</v>
      </c>
      <c r="T9086" t="str">
        <f t="shared" si="709"/>
        <v>EUR</v>
      </c>
    </row>
    <row r="9087" spans="1:20" ht="18.75" hidden="1" customHeight="1" x14ac:dyDescent="0.25">
      <c r="A9087" t="s">
        <v>3127</v>
      </c>
      <c r="B9087" t="s">
        <v>5</v>
      </c>
      <c r="C9087" t="s">
        <v>1970</v>
      </c>
      <c r="D9087" s="24">
        <v>2427</v>
      </c>
      <c r="E9087" t="s">
        <v>1765</v>
      </c>
      <c r="F9087" t="s">
        <v>1924</v>
      </c>
      <c r="G9087" t="s">
        <v>108</v>
      </c>
      <c r="H9087" t="s">
        <v>2042</v>
      </c>
      <c r="I9087" t="s">
        <v>1896</v>
      </c>
      <c r="J9087" t="s">
        <v>1962</v>
      </c>
      <c r="K9087" t="s">
        <v>60</v>
      </c>
      <c r="L9087" s="24">
        <v>-240</v>
      </c>
      <c r="M9087" s="25">
        <f>+VLOOKUP(E9087, TC!A:D, 4, FALSE())</f>
        <v>1.1515</v>
      </c>
      <c r="N9087" s="24">
        <f t="shared" si="705"/>
        <v>-276.36</v>
      </c>
      <c r="O9087" t="str">
        <f t="shared" si="706"/>
        <v>NOTAS</v>
      </c>
      <c r="P9087" t="str">
        <f t="shared" si="707"/>
        <v>2025</v>
      </c>
      <c r="Q9087" t="str">
        <f t="shared" si="708"/>
        <v>06</v>
      </c>
      <c r="R9087" t="str">
        <f>+IFERROR(VLOOKUP(I9087, Listado!A:B, 2, FALSE()), "COMERCIALIZADORA INTERNACIONAL CARIBBEAN EXOTICS S A")</f>
        <v>PIEDRAHITA PEREZ MARIANA</v>
      </c>
      <c r="S9087" s="25">
        <f>+VLOOKUP(E9087, TC!A:D, 2, FALSE())</f>
        <v>4080.06</v>
      </c>
      <c r="T9087" t="str">
        <f t="shared" si="709"/>
        <v>EUR</v>
      </c>
    </row>
    <row r="9088" spans="1:20" ht="18.75" hidden="1" customHeight="1" x14ac:dyDescent="0.25">
      <c r="A9088" t="s">
        <v>3127</v>
      </c>
      <c r="B9088" t="s">
        <v>5</v>
      </c>
      <c r="C9088" t="s">
        <v>1970</v>
      </c>
      <c r="D9088" s="24">
        <v>2428</v>
      </c>
      <c r="E9088" t="s">
        <v>1765</v>
      </c>
      <c r="F9088" t="s">
        <v>1924</v>
      </c>
      <c r="G9088" t="s">
        <v>112</v>
      </c>
      <c r="H9088" t="s">
        <v>2012</v>
      </c>
      <c r="I9088" t="s">
        <v>1893</v>
      </c>
      <c r="J9088" t="s">
        <v>1919</v>
      </c>
      <c r="K9088" t="s">
        <v>67</v>
      </c>
      <c r="L9088" s="24">
        <v>-205.5</v>
      </c>
      <c r="M9088" s="25">
        <f>+VLOOKUP(E9088, TC!A:D, 4, FALSE())</f>
        <v>1.1515</v>
      </c>
      <c r="N9088" s="24">
        <f t="shared" si="705"/>
        <v>-236.63325</v>
      </c>
      <c r="O9088" t="str">
        <f t="shared" si="706"/>
        <v>NOTAS</v>
      </c>
      <c r="P9088" t="str">
        <f t="shared" si="707"/>
        <v>2025</v>
      </c>
      <c r="Q9088" t="str">
        <f t="shared" si="708"/>
        <v>06</v>
      </c>
      <c r="R9088" t="str">
        <f>+IFERROR(VLOOKUP(I9088, Listado!A:B, 2, FALSE()), "COMERCIALIZADORA INTERNACIONAL CARIBBEAN EXOTICS S A")</f>
        <v>HINCAPIE CONTRERAS ERIKA STEFANIA</v>
      </c>
      <c r="S9088" s="25">
        <f>+VLOOKUP(E9088, TC!A:D, 2, FALSE())</f>
        <v>4080.06</v>
      </c>
      <c r="T9088" t="str">
        <f t="shared" si="709"/>
        <v>EUR</v>
      </c>
    </row>
    <row r="9089" spans="1:20" ht="18.75" hidden="1" customHeight="1" x14ac:dyDescent="0.25">
      <c r="A9089" t="s">
        <v>3127</v>
      </c>
      <c r="B9089" t="s">
        <v>1923</v>
      </c>
      <c r="C9089" t="s">
        <v>1913</v>
      </c>
      <c r="D9089" s="24">
        <v>6123</v>
      </c>
      <c r="E9089" t="s">
        <v>1768</v>
      </c>
      <c r="F9089" t="s">
        <v>99</v>
      </c>
      <c r="G9089" t="s">
        <v>1914</v>
      </c>
      <c r="I9089" t="s">
        <v>1907</v>
      </c>
      <c r="J9089" t="s">
        <v>1915</v>
      </c>
      <c r="K9089" t="s">
        <v>3066</v>
      </c>
      <c r="L9089" s="24">
        <v>5691684</v>
      </c>
      <c r="M9089" s="25">
        <f>+VLOOKUP(E9089, TC!A:D, 4, FALSE())</f>
        <v>1.1616999995098112</v>
      </c>
      <c r="N9089" s="24">
        <f t="shared" si="705"/>
        <v>1395.0000735283304</v>
      </c>
      <c r="O9089" t="str">
        <f t="shared" si="706"/>
        <v>FACTURA</v>
      </c>
      <c r="P9089" t="str">
        <f t="shared" si="707"/>
        <v>2025</v>
      </c>
      <c r="Q9089" t="str">
        <f t="shared" si="708"/>
        <v>06</v>
      </c>
      <c r="R9089" t="str">
        <f>+IFERROR(VLOOKUP(I9089, Listado!A:B, 2, FALSE()), "COMERCIALIZADORA INTERNACIONAL CARIBBEAN EXOTICS S A")</f>
        <v>PIEDRAHITA PEREZ MARIANA</v>
      </c>
      <c r="S9089" s="25">
        <f>+VLOOKUP(E9089, TC!A:D, 2, FALSE())</f>
        <v>4080.06</v>
      </c>
      <c r="T9089" t="str">
        <f t="shared" si="709"/>
        <v>USD</v>
      </c>
    </row>
    <row r="9090" spans="1:20" ht="18.75" hidden="1" customHeight="1" x14ac:dyDescent="0.25">
      <c r="A9090" t="s">
        <v>3127</v>
      </c>
      <c r="B9090" t="s">
        <v>1923</v>
      </c>
      <c r="C9090" t="s">
        <v>1913</v>
      </c>
      <c r="D9090" s="24">
        <v>6123</v>
      </c>
      <c r="E9090" t="s">
        <v>1768</v>
      </c>
      <c r="F9090" t="s">
        <v>99</v>
      </c>
      <c r="G9090" t="s">
        <v>1914</v>
      </c>
      <c r="I9090" t="s">
        <v>1907</v>
      </c>
      <c r="J9090" t="s">
        <v>1915</v>
      </c>
      <c r="K9090" t="s">
        <v>1916</v>
      </c>
      <c r="L9090" s="24">
        <v>11034522</v>
      </c>
      <c r="M9090" s="25">
        <f>+VLOOKUP(E9090, TC!A:D, 4, FALSE())</f>
        <v>1.1616999995098112</v>
      </c>
      <c r="N9090" s="24">
        <f t="shared" ref="N9090:N9153" si="710">+IF(F9090="EUR", (M9090*L9090), IF(I9090="JUAN MATAS SAS", (L9090/S9090), L9090))</f>
        <v>2704.4999338245025</v>
      </c>
      <c r="O9090" t="str">
        <f t="shared" ref="O9090:O9153" si="711">+IF(C9090="CFE", "FACTURA", IF(ISERROR(SEARCH("ANULA", H9090))=FALSE(), "ANULACIÓN FE", IF(ISERROR(SEARCH("CANCELLATION", H9090))=FALSE(), "ANULACIÓN FE", "NOTAS")))</f>
        <v>FACTURA</v>
      </c>
      <c r="P9090" t="str">
        <f t="shared" ref="P9090:P9153" si="712">+LEFT(E9090, 4)</f>
        <v>2025</v>
      </c>
      <c r="Q9090" t="str">
        <f t="shared" ref="Q9090:Q9153" si="713">+MID(E9090, 5, 2)</f>
        <v>06</v>
      </c>
      <c r="R9090" t="str">
        <f>+IFERROR(VLOOKUP(I9090, Listado!A:B, 2, FALSE()), "COMERCIALIZADORA INTERNACIONAL CARIBBEAN EXOTICS S A")</f>
        <v>PIEDRAHITA PEREZ MARIANA</v>
      </c>
      <c r="S9090" s="25">
        <f>+VLOOKUP(E9090, TC!A:D, 2, FALSE())</f>
        <v>4080.06</v>
      </c>
      <c r="T9090" t="str">
        <f t="shared" ref="T9090:T9153" si="714">+IF(I9090="JUAN MATAS SAS", "USD", F9090)</f>
        <v>USD</v>
      </c>
    </row>
    <row r="9091" spans="1:20" ht="18.75" hidden="1" customHeight="1" x14ac:dyDescent="0.25">
      <c r="A9091" t="s">
        <v>3127</v>
      </c>
      <c r="B9091" t="s">
        <v>1923</v>
      </c>
      <c r="C9091" t="s">
        <v>1913</v>
      </c>
      <c r="D9091" s="24">
        <v>6124</v>
      </c>
      <c r="E9091" t="s">
        <v>1768</v>
      </c>
      <c r="F9091" t="s">
        <v>99</v>
      </c>
      <c r="G9091" t="s">
        <v>1914</v>
      </c>
      <c r="I9091" t="s">
        <v>1907</v>
      </c>
      <c r="J9091" t="s">
        <v>1915</v>
      </c>
      <c r="K9091" t="s">
        <v>3066</v>
      </c>
      <c r="L9091" s="24">
        <v>5691684</v>
      </c>
      <c r="M9091" s="25">
        <f>+VLOOKUP(E9091, TC!A:D, 4, FALSE())</f>
        <v>1.1616999995098112</v>
      </c>
      <c r="N9091" s="24">
        <f t="shared" si="710"/>
        <v>1395.0000735283304</v>
      </c>
      <c r="O9091" t="str">
        <f t="shared" si="711"/>
        <v>FACTURA</v>
      </c>
      <c r="P9091" t="str">
        <f t="shared" si="712"/>
        <v>2025</v>
      </c>
      <c r="Q9091" t="str">
        <f t="shared" si="713"/>
        <v>06</v>
      </c>
      <c r="R9091" t="str">
        <f>+IFERROR(VLOOKUP(I9091, Listado!A:B, 2, FALSE()), "COMERCIALIZADORA INTERNACIONAL CARIBBEAN EXOTICS S A")</f>
        <v>PIEDRAHITA PEREZ MARIANA</v>
      </c>
      <c r="S9091" s="25">
        <f>+VLOOKUP(E9091, TC!A:D, 2, FALSE())</f>
        <v>4080.06</v>
      </c>
      <c r="T9091" t="str">
        <f t="shared" si="714"/>
        <v>USD</v>
      </c>
    </row>
    <row r="9092" spans="1:20" ht="18.75" hidden="1" customHeight="1" x14ac:dyDescent="0.25">
      <c r="A9092" t="s">
        <v>3127</v>
      </c>
      <c r="B9092" t="s">
        <v>1923</v>
      </c>
      <c r="C9092" t="s">
        <v>1913</v>
      </c>
      <c r="D9092" s="24">
        <v>6124</v>
      </c>
      <c r="E9092" t="s">
        <v>1768</v>
      </c>
      <c r="F9092" t="s">
        <v>99</v>
      </c>
      <c r="G9092" t="s">
        <v>1914</v>
      </c>
      <c r="I9092" t="s">
        <v>1907</v>
      </c>
      <c r="J9092" t="s">
        <v>1915</v>
      </c>
      <c r="K9092" t="s">
        <v>3067</v>
      </c>
      <c r="L9092" s="24">
        <v>11034522</v>
      </c>
      <c r="M9092" s="25">
        <f>+VLOOKUP(E9092, TC!A:D, 4, FALSE())</f>
        <v>1.1616999995098112</v>
      </c>
      <c r="N9092" s="24">
        <f t="shared" si="710"/>
        <v>2704.4999338245025</v>
      </c>
      <c r="O9092" t="str">
        <f t="shared" si="711"/>
        <v>FACTURA</v>
      </c>
      <c r="P9092" t="str">
        <f t="shared" si="712"/>
        <v>2025</v>
      </c>
      <c r="Q9092" t="str">
        <f t="shared" si="713"/>
        <v>06</v>
      </c>
      <c r="R9092" t="str">
        <f>+IFERROR(VLOOKUP(I9092, Listado!A:B, 2, FALSE()), "COMERCIALIZADORA INTERNACIONAL CARIBBEAN EXOTICS S A")</f>
        <v>PIEDRAHITA PEREZ MARIANA</v>
      </c>
      <c r="S9092" s="25">
        <f>+VLOOKUP(E9092, TC!A:D, 2, FALSE())</f>
        <v>4080.06</v>
      </c>
      <c r="T9092" t="str">
        <f t="shared" si="714"/>
        <v>USD</v>
      </c>
    </row>
    <row r="9093" spans="1:20" ht="18.75" hidden="1" customHeight="1" x14ac:dyDescent="0.25">
      <c r="A9093" t="s">
        <v>3127</v>
      </c>
      <c r="B9093" t="s">
        <v>5</v>
      </c>
      <c r="C9093" t="s">
        <v>1913</v>
      </c>
      <c r="D9093" s="24">
        <v>12284</v>
      </c>
      <c r="E9093" t="s">
        <v>1768</v>
      </c>
      <c r="F9093" t="s">
        <v>99</v>
      </c>
      <c r="G9093" t="s">
        <v>113</v>
      </c>
      <c r="I9093" t="s">
        <v>1859</v>
      </c>
      <c r="J9093" t="s">
        <v>1915</v>
      </c>
      <c r="K9093" t="s">
        <v>1916</v>
      </c>
      <c r="L9093" s="24">
        <v>6542400</v>
      </c>
      <c r="M9093" s="25">
        <f>+VLOOKUP(E9093, TC!A:D, 4, FALSE())</f>
        <v>1.1616999995098112</v>
      </c>
      <c r="N9093" s="24">
        <f t="shared" si="710"/>
        <v>6542400</v>
      </c>
      <c r="O9093" t="str">
        <f t="shared" si="711"/>
        <v>FACTURA</v>
      </c>
      <c r="P9093" t="str">
        <f t="shared" si="712"/>
        <v>2025</v>
      </c>
      <c r="Q9093" t="str">
        <f t="shared" si="713"/>
        <v>06</v>
      </c>
      <c r="R9093" t="str">
        <f>+IFERROR(VLOOKUP(I9093, Listado!A:B, 2, FALSE()), "COMERCIALIZADORA INTERNACIONAL CARIBBEAN EXOTICS S A")</f>
        <v>LONDOÑO ECHEVERRI ALEJANDRA</v>
      </c>
      <c r="S9093" s="25">
        <f>+VLOOKUP(E9093, TC!A:D, 2, FALSE())</f>
        <v>4080.06</v>
      </c>
      <c r="T9093" t="str">
        <f t="shared" si="714"/>
        <v>COP</v>
      </c>
    </row>
    <row r="9094" spans="1:20" ht="18.75" hidden="1" customHeight="1" x14ac:dyDescent="0.25">
      <c r="A9094" t="s">
        <v>3127</v>
      </c>
      <c r="B9094" t="s">
        <v>1923</v>
      </c>
      <c r="C9094" t="s">
        <v>1913</v>
      </c>
      <c r="D9094" s="24">
        <v>6125</v>
      </c>
      <c r="E9094" t="s">
        <v>1769</v>
      </c>
      <c r="F9094" t="s">
        <v>128</v>
      </c>
      <c r="G9094" t="s">
        <v>108</v>
      </c>
      <c r="H9094" t="s">
        <v>3289</v>
      </c>
      <c r="I9094" t="s">
        <v>1895</v>
      </c>
      <c r="J9094" t="s">
        <v>1998</v>
      </c>
      <c r="K9094" t="s">
        <v>1928</v>
      </c>
      <c r="L9094" s="24">
        <v>975.86</v>
      </c>
      <c r="M9094" s="25">
        <f>+VLOOKUP(E9094, TC!A:D, 4, FALSE())</f>
        <v>1.1620999987748553</v>
      </c>
      <c r="N9094" s="24">
        <f t="shared" si="710"/>
        <v>975.86</v>
      </c>
      <c r="O9094" t="str">
        <f t="shared" si="711"/>
        <v>FACTURA</v>
      </c>
      <c r="P9094" t="str">
        <f t="shared" si="712"/>
        <v>2025</v>
      </c>
      <c r="Q9094" t="str">
        <f t="shared" si="713"/>
        <v>06</v>
      </c>
      <c r="R9094" t="str">
        <f>+IFERROR(VLOOKUP(I9094, Listado!A:B, 2, FALSE()), "COMERCIALIZADORA INTERNACIONAL CARIBBEAN EXOTICS S A")</f>
        <v>PIEDRAHITA PEREZ MARIANA</v>
      </c>
      <c r="S9094" s="25">
        <f>+VLOOKUP(E9094, TC!A:D, 2, FALSE())</f>
        <v>4081.15</v>
      </c>
      <c r="T9094" t="str">
        <f t="shared" si="714"/>
        <v>USD</v>
      </c>
    </row>
    <row r="9095" spans="1:20" ht="18.75" hidden="1" customHeight="1" x14ac:dyDescent="0.25">
      <c r="A9095" t="s">
        <v>3127</v>
      </c>
      <c r="B9095" t="s">
        <v>1923</v>
      </c>
      <c r="C9095" t="s">
        <v>1913</v>
      </c>
      <c r="D9095" s="24">
        <v>6125</v>
      </c>
      <c r="E9095" t="s">
        <v>1769</v>
      </c>
      <c r="F9095" t="s">
        <v>128</v>
      </c>
      <c r="G9095" t="s">
        <v>108</v>
      </c>
      <c r="H9095" t="s">
        <v>3289</v>
      </c>
      <c r="I9095" t="s">
        <v>1895</v>
      </c>
      <c r="J9095" t="s">
        <v>1998</v>
      </c>
      <c r="K9095" t="s">
        <v>2411</v>
      </c>
      <c r="L9095" s="24">
        <v>1291.5</v>
      </c>
      <c r="M9095" s="25">
        <f>+VLOOKUP(E9095, TC!A:D, 4, FALSE())</f>
        <v>1.1620999987748553</v>
      </c>
      <c r="N9095" s="24">
        <f t="shared" si="710"/>
        <v>1291.5</v>
      </c>
      <c r="O9095" t="str">
        <f t="shared" si="711"/>
        <v>FACTURA</v>
      </c>
      <c r="P9095" t="str">
        <f t="shared" si="712"/>
        <v>2025</v>
      </c>
      <c r="Q9095" t="str">
        <f t="shared" si="713"/>
        <v>06</v>
      </c>
      <c r="R9095" t="str">
        <f>+IFERROR(VLOOKUP(I9095, Listado!A:B, 2, FALSE()), "COMERCIALIZADORA INTERNACIONAL CARIBBEAN EXOTICS S A")</f>
        <v>PIEDRAHITA PEREZ MARIANA</v>
      </c>
      <c r="S9095" s="25">
        <f>+VLOOKUP(E9095, TC!A:D, 2, FALSE())</f>
        <v>4081.15</v>
      </c>
      <c r="T9095" t="str">
        <f t="shared" si="714"/>
        <v>USD</v>
      </c>
    </row>
    <row r="9096" spans="1:20" ht="18.75" hidden="1" customHeight="1" x14ac:dyDescent="0.25">
      <c r="A9096" t="s">
        <v>3127</v>
      </c>
      <c r="B9096" t="s">
        <v>5</v>
      </c>
      <c r="C9096" t="s">
        <v>1913</v>
      </c>
      <c r="D9096" s="24">
        <v>12285</v>
      </c>
      <c r="E9096" t="s">
        <v>1769</v>
      </c>
      <c r="F9096" t="s">
        <v>99</v>
      </c>
      <c r="G9096" t="s">
        <v>1914</v>
      </c>
      <c r="I9096" t="s">
        <v>1841</v>
      </c>
      <c r="J9096" t="s">
        <v>1915</v>
      </c>
      <c r="K9096" t="s">
        <v>2022</v>
      </c>
      <c r="L9096" s="24">
        <v>869280</v>
      </c>
      <c r="M9096" s="25">
        <f>+VLOOKUP(E9096, TC!A:D, 4, FALSE())</f>
        <v>1.1620999987748553</v>
      </c>
      <c r="N9096" s="24">
        <f t="shared" si="710"/>
        <v>869280</v>
      </c>
      <c r="O9096" t="str">
        <f t="shared" si="711"/>
        <v>FACTURA</v>
      </c>
      <c r="P9096" t="str">
        <f t="shared" si="712"/>
        <v>2025</v>
      </c>
      <c r="Q9096" t="str">
        <f t="shared" si="713"/>
        <v>06</v>
      </c>
      <c r="R9096" t="str">
        <f>+IFERROR(VLOOKUP(I9096, Listado!A:B, 2, FALSE()), "COMERCIALIZADORA INTERNACIONAL CARIBBEAN EXOTICS S A")</f>
        <v>LONDOÑO ECHEVERRI ALEJANDRA</v>
      </c>
      <c r="S9096" s="25">
        <f>+VLOOKUP(E9096, TC!A:D, 2, FALSE())</f>
        <v>4081.15</v>
      </c>
      <c r="T9096" t="str">
        <f t="shared" si="714"/>
        <v>COP</v>
      </c>
    </row>
    <row r="9097" spans="1:20" ht="18.75" hidden="1" customHeight="1" x14ac:dyDescent="0.25">
      <c r="A9097" t="s">
        <v>3127</v>
      </c>
      <c r="B9097" t="s">
        <v>5</v>
      </c>
      <c r="C9097" t="s">
        <v>1913</v>
      </c>
      <c r="D9097" s="24">
        <v>12286</v>
      </c>
      <c r="E9097" t="s">
        <v>1769</v>
      </c>
      <c r="F9097" t="s">
        <v>99</v>
      </c>
      <c r="G9097" t="s">
        <v>113</v>
      </c>
      <c r="I9097" t="s">
        <v>2824</v>
      </c>
      <c r="J9097" t="s">
        <v>1915</v>
      </c>
      <c r="K9097" t="s">
        <v>2022</v>
      </c>
      <c r="L9097" s="24">
        <v>39520</v>
      </c>
      <c r="M9097" s="25">
        <f>+VLOOKUP(E9097, TC!A:D, 4, FALSE())</f>
        <v>1.1620999987748553</v>
      </c>
      <c r="N9097" s="24">
        <f t="shared" si="710"/>
        <v>39520</v>
      </c>
      <c r="O9097" t="str">
        <f t="shared" si="711"/>
        <v>FACTURA</v>
      </c>
      <c r="P9097" t="str">
        <f t="shared" si="712"/>
        <v>2025</v>
      </c>
      <c r="Q9097" t="str">
        <f t="shared" si="713"/>
        <v>06</v>
      </c>
      <c r="R9097" t="str">
        <f>+IFERROR(VLOOKUP(I9097, Listado!A:B, 2, FALSE()), "COMERCIALIZADORA INTERNACIONAL CARIBBEAN EXOTICS S A")</f>
        <v>COMERCIALIZADORA INTERNACIONAL CARIBBEAN EXOTICS S A</v>
      </c>
      <c r="S9097" s="25">
        <f>+VLOOKUP(E9097, TC!A:D, 2, FALSE())</f>
        <v>4081.15</v>
      </c>
      <c r="T9097" t="str">
        <f t="shared" si="714"/>
        <v>COP</v>
      </c>
    </row>
    <row r="9098" spans="1:20" ht="18.75" hidden="1" customHeight="1" x14ac:dyDescent="0.25">
      <c r="A9098" t="s">
        <v>3127</v>
      </c>
      <c r="B9098" t="s">
        <v>5</v>
      </c>
      <c r="C9098" t="s">
        <v>1913</v>
      </c>
      <c r="D9098" s="24">
        <v>12286</v>
      </c>
      <c r="E9098" t="s">
        <v>1769</v>
      </c>
      <c r="F9098" t="s">
        <v>99</v>
      </c>
      <c r="G9098" t="s">
        <v>113</v>
      </c>
      <c r="I9098" t="s">
        <v>2824</v>
      </c>
      <c r="J9098" t="s">
        <v>1915</v>
      </c>
      <c r="K9098" t="s">
        <v>2022</v>
      </c>
      <c r="L9098" s="24">
        <v>190320</v>
      </c>
      <c r="M9098" s="25">
        <f>+VLOOKUP(E9098, TC!A:D, 4, FALSE())</f>
        <v>1.1620999987748553</v>
      </c>
      <c r="N9098" s="24">
        <f t="shared" si="710"/>
        <v>190320</v>
      </c>
      <c r="O9098" t="str">
        <f t="shared" si="711"/>
        <v>FACTURA</v>
      </c>
      <c r="P9098" t="str">
        <f t="shared" si="712"/>
        <v>2025</v>
      </c>
      <c r="Q9098" t="str">
        <f t="shared" si="713"/>
        <v>06</v>
      </c>
      <c r="R9098" t="str">
        <f>+IFERROR(VLOOKUP(I9098, Listado!A:B, 2, FALSE()), "COMERCIALIZADORA INTERNACIONAL CARIBBEAN EXOTICS S A")</f>
        <v>COMERCIALIZADORA INTERNACIONAL CARIBBEAN EXOTICS S A</v>
      </c>
      <c r="S9098" s="25">
        <f>+VLOOKUP(E9098, TC!A:D, 2, FALSE())</f>
        <v>4081.15</v>
      </c>
      <c r="T9098" t="str">
        <f t="shared" si="714"/>
        <v>COP</v>
      </c>
    </row>
    <row r="9099" spans="1:20" ht="18.75" hidden="1" customHeight="1" x14ac:dyDescent="0.25">
      <c r="A9099" t="s">
        <v>3127</v>
      </c>
      <c r="B9099" t="s">
        <v>5</v>
      </c>
      <c r="C9099" t="s">
        <v>1913</v>
      </c>
      <c r="D9099" s="24">
        <v>12286</v>
      </c>
      <c r="E9099" t="s">
        <v>1769</v>
      </c>
      <c r="F9099" t="s">
        <v>99</v>
      </c>
      <c r="G9099" t="s">
        <v>113</v>
      </c>
      <c r="I9099" t="s">
        <v>2824</v>
      </c>
      <c r="J9099" t="s">
        <v>1915</v>
      </c>
      <c r="K9099" t="s">
        <v>2022</v>
      </c>
      <c r="L9099" s="24">
        <v>19760</v>
      </c>
      <c r="M9099" s="25">
        <f>+VLOOKUP(E9099, TC!A:D, 4, FALSE())</f>
        <v>1.1620999987748553</v>
      </c>
      <c r="N9099" s="24">
        <f t="shared" si="710"/>
        <v>19760</v>
      </c>
      <c r="O9099" t="str">
        <f t="shared" si="711"/>
        <v>FACTURA</v>
      </c>
      <c r="P9099" t="str">
        <f t="shared" si="712"/>
        <v>2025</v>
      </c>
      <c r="Q9099" t="str">
        <f t="shared" si="713"/>
        <v>06</v>
      </c>
      <c r="R9099" t="str">
        <f>+IFERROR(VLOOKUP(I9099, Listado!A:B, 2, FALSE()), "COMERCIALIZADORA INTERNACIONAL CARIBBEAN EXOTICS S A")</f>
        <v>COMERCIALIZADORA INTERNACIONAL CARIBBEAN EXOTICS S A</v>
      </c>
      <c r="S9099" s="25">
        <f>+VLOOKUP(E9099, TC!A:D, 2, FALSE())</f>
        <v>4081.15</v>
      </c>
      <c r="T9099" t="str">
        <f t="shared" si="714"/>
        <v>COP</v>
      </c>
    </row>
    <row r="9100" spans="1:20" ht="18.75" hidden="1" customHeight="1" x14ac:dyDescent="0.25">
      <c r="A9100" t="s">
        <v>3127</v>
      </c>
      <c r="B9100" t="s">
        <v>5</v>
      </c>
      <c r="C9100" t="s">
        <v>1913</v>
      </c>
      <c r="D9100" s="24">
        <v>12286</v>
      </c>
      <c r="E9100" t="s">
        <v>1769</v>
      </c>
      <c r="F9100" t="s">
        <v>99</v>
      </c>
      <c r="G9100" t="s">
        <v>113</v>
      </c>
      <c r="I9100" t="s">
        <v>2824</v>
      </c>
      <c r="J9100" t="s">
        <v>1915</v>
      </c>
      <c r="K9100" t="s">
        <v>2022</v>
      </c>
      <c r="L9100" s="24">
        <v>5980</v>
      </c>
      <c r="M9100" s="25">
        <f>+VLOOKUP(E9100, TC!A:D, 4, FALSE())</f>
        <v>1.1620999987748553</v>
      </c>
      <c r="N9100" s="24">
        <f t="shared" si="710"/>
        <v>5980</v>
      </c>
      <c r="O9100" t="str">
        <f t="shared" si="711"/>
        <v>FACTURA</v>
      </c>
      <c r="P9100" t="str">
        <f t="shared" si="712"/>
        <v>2025</v>
      </c>
      <c r="Q9100" t="str">
        <f t="shared" si="713"/>
        <v>06</v>
      </c>
      <c r="R9100" t="str">
        <f>+IFERROR(VLOOKUP(I9100, Listado!A:B, 2, FALSE()), "COMERCIALIZADORA INTERNACIONAL CARIBBEAN EXOTICS S A")</f>
        <v>COMERCIALIZADORA INTERNACIONAL CARIBBEAN EXOTICS S A</v>
      </c>
      <c r="S9100" s="25">
        <f>+VLOOKUP(E9100, TC!A:D, 2, FALSE())</f>
        <v>4081.15</v>
      </c>
      <c r="T9100" t="str">
        <f t="shared" si="714"/>
        <v>COP</v>
      </c>
    </row>
    <row r="9101" spans="1:20" ht="18.75" hidden="1" customHeight="1" x14ac:dyDescent="0.25">
      <c r="A9101" t="s">
        <v>3127</v>
      </c>
      <c r="B9101" t="s">
        <v>5</v>
      </c>
      <c r="C9101" t="s">
        <v>1913</v>
      </c>
      <c r="D9101" s="24">
        <v>12286</v>
      </c>
      <c r="E9101" t="s">
        <v>1769</v>
      </c>
      <c r="F9101" t="s">
        <v>99</v>
      </c>
      <c r="G9101" t="s">
        <v>113</v>
      </c>
      <c r="I9101" t="s">
        <v>2824</v>
      </c>
      <c r="J9101" t="s">
        <v>1915</v>
      </c>
      <c r="K9101" t="s">
        <v>2022</v>
      </c>
      <c r="L9101" s="24">
        <v>12220</v>
      </c>
      <c r="M9101" s="25">
        <f>+VLOOKUP(E9101, TC!A:D, 4, FALSE())</f>
        <v>1.1620999987748553</v>
      </c>
      <c r="N9101" s="24">
        <f t="shared" si="710"/>
        <v>12220</v>
      </c>
      <c r="O9101" t="str">
        <f t="shared" si="711"/>
        <v>FACTURA</v>
      </c>
      <c r="P9101" t="str">
        <f t="shared" si="712"/>
        <v>2025</v>
      </c>
      <c r="Q9101" t="str">
        <f t="shared" si="713"/>
        <v>06</v>
      </c>
      <c r="R9101" t="str">
        <f>+IFERROR(VLOOKUP(I9101, Listado!A:B, 2, FALSE()), "COMERCIALIZADORA INTERNACIONAL CARIBBEAN EXOTICS S A")</f>
        <v>COMERCIALIZADORA INTERNACIONAL CARIBBEAN EXOTICS S A</v>
      </c>
      <c r="S9101" s="25">
        <f>+VLOOKUP(E9101, TC!A:D, 2, FALSE())</f>
        <v>4081.15</v>
      </c>
      <c r="T9101" t="str">
        <f t="shared" si="714"/>
        <v>COP</v>
      </c>
    </row>
    <row r="9102" spans="1:20" ht="18.75" hidden="1" customHeight="1" x14ac:dyDescent="0.25">
      <c r="A9102" t="s">
        <v>3127</v>
      </c>
      <c r="B9102" t="s">
        <v>5</v>
      </c>
      <c r="C9102" t="s">
        <v>1913</v>
      </c>
      <c r="D9102" s="24">
        <v>12286</v>
      </c>
      <c r="E9102" t="s">
        <v>1769</v>
      </c>
      <c r="F9102" t="s">
        <v>99</v>
      </c>
      <c r="G9102" t="s">
        <v>113</v>
      </c>
      <c r="I9102" t="s">
        <v>2824</v>
      </c>
      <c r="J9102" t="s">
        <v>1915</v>
      </c>
      <c r="K9102" t="s">
        <v>2022</v>
      </c>
      <c r="L9102" s="24">
        <v>24700</v>
      </c>
      <c r="M9102" s="25">
        <f>+VLOOKUP(E9102, TC!A:D, 4, FALSE())</f>
        <v>1.1620999987748553</v>
      </c>
      <c r="N9102" s="24">
        <f t="shared" si="710"/>
        <v>24700</v>
      </c>
      <c r="O9102" t="str">
        <f t="shared" si="711"/>
        <v>FACTURA</v>
      </c>
      <c r="P9102" t="str">
        <f t="shared" si="712"/>
        <v>2025</v>
      </c>
      <c r="Q9102" t="str">
        <f t="shared" si="713"/>
        <v>06</v>
      </c>
      <c r="R9102" t="str">
        <f>+IFERROR(VLOOKUP(I9102, Listado!A:B, 2, FALSE()), "COMERCIALIZADORA INTERNACIONAL CARIBBEAN EXOTICS S A")</f>
        <v>COMERCIALIZADORA INTERNACIONAL CARIBBEAN EXOTICS S A</v>
      </c>
      <c r="S9102" s="25">
        <f>+VLOOKUP(E9102, TC!A:D, 2, FALSE())</f>
        <v>4081.15</v>
      </c>
      <c r="T9102" t="str">
        <f t="shared" si="714"/>
        <v>COP</v>
      </c>
    </row>
    <row r="9103" spans="1:20" ht="18.75" hidden="1" customHeight="1" x14ac:dyDescent="0.25">
      <c r="A9103" t="s">
        <v>3127</v>
      </c>
      <c r="B9103" t="s">
        <v>5</v>
      </c>
      <c r="C9103" t="s">
        <v>1913</v>
      </c>
      <c r="D9103" s="24">
        <v>12286</v>
      </c>
      <c r="E9103" t="s">
        <v>1769</v>
      </c>
      <c r="F9103" t="s">
        <v>99</v>
      </c>
      <c r="G9103" t="s">
        <v>113</v>
      </c>
      <c r="I9103" t="s">
        <v>2824</v>
      </c>
      <c r="J9103" t="s">
        <v>1915</v>
      </c>
      <c r="K9103" t="s">
        <v>2022</v>
      </c>
      <c r="L9103" s="24">
        <v>8580</v>
      </c>
      <c r="M9103" s="25">
        <f>+VLOOKUP(E9103, TC!A:D, 4, FALSE())</f>
        <v>1.1620999987748553</v>
      </c>
      <c r="N9103" s="24">
        <f t="shared" si="710"/>
        <v>8580</v>
      </c>
      <c r="O9103" t="str">
        <f t="shared" si="711"/>
        <v>FACTURA</v>
      </c>
      <c r="P9103" t="str">
        <f t="shared" si="712"/>
        <v>2025</v>
      </c>
      <c r="Q9103" t="str">
        <f t="shared" si="713"/>
        <v>06</v>
      </c>
      <c r="R9103" t="str">
        <f>+IFERROR(VLOOKUP(I9103, Listado!A:B, 2, FALSE()), "COMERCIALIZADORA INTERNACIONAL CARIBBEAN EXOTICS S A")</f>
        <v>COMERCIALIZADORA INTERNACIONAL CARIBBEAN EXOTICS S A</v>
      </c>
      <c r="S9103" s="25">
        <f>+VLOOKUP(E9103, TC!A:D, 2, FALSE())</f>
        <v>4081.15</v>
      </c>
      <c r="T9103" t="str">
        <f t="shared" si="714"/>
        <v>COP</v>
      </c>
    </row>
    <row r="9104" spans="1:20" ht="18.75" hidden="1" customHeight="1" x14ac:dyDescent="0.25">
      <c r="A9104" t="s">
        <v>3127</v>
      </c>
      <c r="B9104" t="s">
        <v>5</v>
      </c>
      <c r="C9104" t="s">
        <v>1913</v>
      </c>
      <c r="D9104" s="24">
        <v>12286</v>
      </c>
      <c r="E9104" t="s">
        <v>1769</v>
      </c>
      <c r="F9104" t="s">
        <v>99</v>
      </c>
      <c r="G9104" t="s">
        <v>113</v>
      </c>
      <c r="I9104" t="s">
        <v>2824</v>
      </c>
      <c r="J9104" t="s">
        <v>1915</v>
      </c>
      <c r="K9104" t="s">
        <v>2022</v>
      </c>
      <c r="L9104" s="24">
        <v>7540</v>
      </c>
      <c r="M9104" s="25">
        <f>+VLOOKUP(E9104, TC!A:D, 4, FALSE())</f>
        <v>1.1620999987748553</v>
      </c>
      <c r="N9104" s="24">
        <f t="shared" si="710"/>
        <v>7540</v>
      </c>
      <c r="O9104" t="str">
        <f t="shared" si="711"/>
        <v>FACTURA</v>
      </c>
      <c r="P9104" t="str">
        <f t="shared" si="712"/>
        <v>2025</v>
      </c>
      <c r="Q9104" t="str">
        <f t="shared" si="713"/>
        <v>06</v>
      </c>
      <c r="R9104" t="str">
        <f>+IFERROR(VLOOKUP(I9104, Listado!A:B, 2, FALSE()), "COMERCIALIZADORA INTERNACIONAL CARIBBEAN EXOTICS S A")</f>
        <v>COMERCIALIZADORA INTERNACIONAL CARIBBEAN EXOTICS S A</v>
      </c>
      <c r="S9104" s="25">
        <f>+VLOOKUP(E9104, TC!A:D, 2, FALSE())</f>
        <v>4081.15</v>
      </c>
      <c r="T9104" t="str">
        <f t="shared" si="714"/>
        <v>COP</v>
      </c>
    </row>
    <row r="9105" spans="1:20" ht="18.75" hidden="1" customHeight="1" x14ac:dyDescent="0.25">
      <c r="A9105" t="s">
        <v>3127</v>
      </c>
      <c r="B9105" t="s">
        <v>5</v>
      </c>
      <c r="C9105" t="s">
        <v>1913</v>
      </c>
      <c r="D9105" s="24">
        <v>12286</v>
      </c>
      <c r="E9105" t="s">
        <v>1769</v>
      </c>
      <c r="F9105" t="s">
        <v>99</v>
      </c>
      <c r="G9105" t="s">
        <v>113</v>
      </c>
      <c r="I9105" t="s">
        <v>2824</v>
      </c>
      <c r="J9105" t="s">
        <v>1915</v>
      </c>
      <c r="K9105" t="s">
        <v>2022</v>
      </c>
      <c r="L9105" s="24">
        <v>3380</v>
      </c>
      <c r="M9105" s="25">
        <f>+VLOOKUP(E9105, TC!A:D, 4, FALSE())</f>
        <v>1.1620999987748553</v>
      </c>
      <c r="N9105" s="24">
        <f t="shared" si="710"/>
        <v>3380</v>
      </c>
      <c r="O9105" t="str">
        <f t="shared" si="711"/>
        <v>FACTURA</v>
      </c>
      <c r="P9105" t="str">
        <f t="shared" si="712"/>
        <v>2025</v>
      </c>
      <c r="Q9105" t="str">
        <f t="shared" si="713"/>
        <v>06</v>
      </c>
      <c r="R9105" t="str">
        <f>+IFERROR(VLOOKUP(I9105, Listado!A:B, 2, FALSE()), "COMERCIALIZADORA INTERNACIONAL CARIBBEAN EXOTICS S A")</f>
        <v>COMERCIALIZADORA INTERNACIONAL CARIBBEAN EXOTICS S A</v>
      </c>
      <c r="S9105" s="25">
        <f>+VLOOKUP(E9105, TC!A:D, 2, FALSE())</f>
        <v>4081.15</v>
      </c>
      <c r="T9105" t="str">
        <f t="shared" si="714"/>
        <v>COP</v>
      </c>
    </row>
    <row r="9106" spans="1:20" ht="18.75" hidden="1" customHeight="1" x14ac:dyDescent="0.25">
      <c r="A9106" t="s">
        <v>3127</v>
      </c>
      <c r="B9106" t="s">
        <v>5</v>
      </c>
      <c r="C9106" t="s">
        <v>1913</v>
      </c>
      <c r="D9106" s="24">
        <v>12287</v>
      </c>
      <c r="E9106" t="s">
        <v>1769</v>
      </c>
      <c r="F9106" t="s">
        <v>99</v>
      </c>
      <c r="G9106" t="s">
        <v>1914</v>
      </c>
      <c r="I9106" t="s">
        <v>1841</v>
      </c>
      <c r="J9106" t="s">
        <v>1915</v>
      </c>
      <c r="K9106" t="s">
        <v>2022</v>
      </c>
      <c r="L9106" s="24">
        <v>89250</v>
      </c>
      <c r="M9106" s="25">
        <f>+VLOOKUP(E9106, TC!A:D, 4, FALSE())</f>
        <v>1.1620999987748553</v>
      </c>
      <c r="N9106" s="24">
        <f t="shared" si="710"/>
        <v>89250</v>
      </c>
      <c r="O9106" t="str">
        <f t="shared" si="711"/>
        <v>FACTURA</v>
      </c>
      <c r="P9106" t="str">
        <f t="shared" si="712"/>
        <v>2025</v>
      </c>
      <c r="Q9106" t="str">
        <f t="shared" si="713"/>
        <v>06</v>
      </c>
      <c r="R9106" t="str">
        <f>+IFERROR(VLOOKUP(I9106, Listado!A:B, 2, FALSE()), "COMERCIALIZADORA INTERNACIONAL CARIBBEAN EXOTICS S A")</f>
        <v>LONDOÑO ECHEVERRI ALEJANDRA</v>
      </c>
      <c r="S9106" s="25">
        <f>+VLOOKUP(E9106, TC!A:D, 2, FALSE())</f>
        <v>4081.15</v>
      </c>
      <c r="T9106" t="str">
        <f t="shared" si="714"/>
        <v>COP</v>
      </c>
    </row>
    <row r="9107" spans="1:20" ht="18.75" hidden="1" customHeight="1" x14ac:dyDescent="0.25">
      <c r="A9107" t="s">
        <v>3127</v>
      </c>
      <c r="B9107" t="s">
        <v>5</v>
      </c>
      <c r="C9107" t="s">
        <v>1913</v>
      </c>
      <c r="D9107" s="24">
        <v>12287</v>
      </c>
      <c r="E9107" t="s">
        <v>1769</v>
      </c>
      <c r="F9107" t="s">
        <v>99</v>
      </c>
      <c r="G9107" t="s">
        <v>1914</v>
      </c>
      <c r="I9107" t="s">
        <v>1841</v>
      </c>
      <c r="J9107" t="s">
        <v>1915</v>
      </c>
      <c r="K9107" t="s">
        <v>2022</v>
      </c>
      <c r="L9107" s="24">
        <v>39250</v>
      </c>
      <c r="M9107" s="25">
        <f>+VLOOKUP(E9107, TC!A:D, 4, FALSE())</f>
        <v>1.1620999987748553</v>
      </c>
      <c r="N9107" s="24">
        <f t="shared" si="710"/>
        <v>39250</v>
      </c>
      <c r="O9107" t="str">
        <f t="shared" si="711"/>
        <v>FACTURA</v>
      </c>
      <c r="P9107" t="str">
        <f t="shared" si="712"/>
        <v>2025</v>
      </c>
      <c r="Q9107" t="str">
        <f t="shared" si="713"/>
        <v>06</v>
      </c>
      <c r="R9107" t="str">
        <f>+IFERROR(VLOOKUP(I9107, Listado!A:B, 2, FALSE()), "COMERCIALIZADORA INTERNACIONAL CARIBBEAN EXOTICS S A")</f>
        <v>LONDOÑO ECHEVERRI ALEJANDRA</v>
      </c>
      <c r="S9107" s="25">
        <f>+VLOOKUP(E9107, TC!A:D, 2, FALSE())</f>
        <v>4081.15</v>
      </c>
      <c r="T9107" t="str">
        <f t="shared" si="714"/>
        <v>COP</v>
      </c>
    </row>
    <row r="9108" spans="1:20" ht="18.75" hidden="1" customHeight="1" x14ac:dyDescent="0.25">
      <c r="A9108" t="s">
        <v>3127</v>
      </c>
      <c r="B9108" t="s">
        <v>5</v>
      </c>
      <c r="C9108" t="s">
        <v>1913</v>
      </c>
      <c r="D9108" s="24">
        <v>12287</v>
      </c>
      <c r="E9108" t="s">
        <v>1769</v>
      </c>
      <c r="F9108" t="s">
        <v>99</v>
      </c>
      <c r="G9108" t="s">
        <v>1914</v>
      </c>
      <c r="I9108" t="s">
        <v>1841</v>
      </c>
      <c r="J9108" t="s">
        <v>1915</v>
      </c>
      <c r="K9108" t="s">
        <v>2022</v>
      </c>
      <c r="L9108" s="24">
        <v>75000</v>
      </c>
      <c r="M9108" s="25">
        <f>+VLOOKUP(E9108, TC!A:D, 4, FALSE())</f>
        <v>1.1620999987748553</v>
      </c>
      <c r="N9108" s="24">
        <f t="shared" si="710"/>
        <v>75000</v>
      </c>
      <c r="O9108" t="str">
        <f t="shared" si="711"/>
        <v>FACTURA</v>
      </c>
      <c r="P9108" t="str">
        <f t="shared" si="712"/>
        <v>2025</v>
      </c>
      <c r="Q9108" t="str">
        <f t="shared" si="713"/>
        <v>06</v>
      </c>
      <c r="R9108" t="str">
        <f>+IFERROR(VLOOKUP(I9108, Listado!A:B, 2, FALSE()), "COMERCIALIZADORA INTERNACIONAL CARIBBEAN EXOTICS S A")</f>
        <v>LONDOÑO ECHEVERRI ALEJANDRA</v>
      </c>
      <c r="S9108" s="25">
        <f>+VLOOKUP(E9108, TC!A:D, 2, FALSE())</f>
        <v>4081.15</v>
      </c>
      <c r="T9108" t="str">
        <f t="shared" si="714"/>
        <v>COP</v>
      </c>
    </row>
    <row r="9109" spans="1:20" ht="18.75" hidden="1" customHeight="1" x14ac:dyDescent="0.25">
      <c r="A9109" t="s">
        <v>3127</v>
      </c>
      <c r="B9109" t="s">
        <v>5</v>
      </c>
      <c r="C9109" t="s">
        <v>1913</v>
      </c>
      <c r="D9109" s="24">
        <v>12287</v>
      </c>
      <c r="E9109" t="s">
        <v>1769</v>
      </c>
      <c r="F9109" t="s">
        <v>99</v>
      </c>
      <c r="G9109" t="s">
        <v>1914</v>
      </c>
      <c r="I9109" t="s">
        <v>1841</v>
      </c>
      <c r="J9109" t="s">
        <v>1915</v>
      </c>
      <c r="K9109" t="s">
        <v>2022</v>
      </c>
      <c r="L9109" s="24">
        <v>67000</v>
      </c>
      <c r="M9109" s="25">
        <f>+VLOOKUP(E9109, TC!A:D, 4, FALSE())</f>
        <v>1.1620999987748553</v>
      </c>
      <c r="N9109" s="24">
        <f t="shared" si="710"/>
        <v>67000</v>
      </c>
      <c r="O9109" t="str">
        <f t="shared" si="711"/>
        <v>FACTURA</v>
      </c>
      <c r="P9109" t="str">
        <f t="shared" si="712"/>
        <v>2025</v>
      </c>
      <c r="Q9109" t="str">
        <f t="shared" si="713"/>
        <v>06</v>
      </c>
      <c r="R9109" t="str">
        <f>+IFERROR(VLOOKUP(I9109, Listado!A:B, 2, FALSE()), "COMERCIALIZADORA INTERNACIONAL CARIBBEAN EXOTICS S A")</f>
        <v>LONDOÑO ECHEVERRI ALEJANDRA</v>
      </c>
      <c r="S9109" s="25">
        <f>+VLOOKUP(E9109, TC!A:D, 2, FALSE())</f>
        <v>4081.15</v>
      </c>
      <c r="T9109" t="str">
        <f t="shared" si="714"/>
        <v>COP</v>
      </c>
    </row>
    <row r="9110" spans="1:20" ht="18.75" hidden="1" customHeight="1" x14ac:dyDescent="0.25">
      <c r="A9110" t="s">
        <v>3127</v>
      </c>
      <c r="B9110" t="s">
        <v>5</v>
      </c>
      <c r="C9110" t="s">
        <v>1913</v>
      </c>
      <c r="D9110" s="24">
        <v>12287</v>
      </c>
      <c r="E9110" t="s">
        <v>1769</v>
      </c>
      <c r="F9110" t="s">
        <v>99</v>
      </c>
      <c r="G9110" t="s">
        <v>1914</v>
      </c>
      <c r="I9110" t="s">
        <v>1841</v>
      </c>
      <c r="J9110" t="s">
        <v>1915</v>
      </c>
      <c r="K9110" t="s">
        <v>2022</v>
      </c>
      <c r="L9110" s="24">
        <v>41250</v>
      </c>
      <c r="M9110" s="25">
        <f>+VLOOKUP(E9110, TC!A:D, 4, FALSE())</f>
        <v>1.1620999987748553</v>
      </c>
      <c r="N9110" s="24">
        <f t="shared" si="710"/>
        <v>41250</v>
      </c>
      <c r="O9110" t="str">
        <f t="shared" si="711"/>
        <v>FACTURA</v>
      </c>
      <c r="P9110" t="str">
        <f t="shared" si="712"/>
        <v>2025</v>
      </c>
      <c r="Q9110" t="str">
        <f t="shared" si="713"/>
        <v>06</v>
      </c>
      <c r="R9110" t="str">
        <f>+IFERROR(VLOOKUP(I9110, Listado!A:B, 2, FALSE()), "COMERCIALIZADORA INTERNACIONAL CARIBBEAN EXOTICS S A")</f>
        <v>LONDOÑO ECHEVERRI ALEJANDRA</v>
      </c>
      <c r="S9110" s="25">
        <f>+VLOOKUP(E9110, TC!A:D, 2, FALSE())</f>
        <v>4081.15</v>
      </c>
      <c r="T9110" t="str">
        <f t="shared" si="714"/>
        <v>COP</v>
      </c>
    </row>
    <row r="9111" spans="1:20" ht="18.75" hidden="1" customHeight="1" x14ac:dyDescent="0.25">
      <c r="A9111" t="s">
        <v>3127</v>
      </c>
      <c r="B9111" t="s">
        <v>5</v>
      </c>
      <c r="C9111" t="s">
        <v>1913</v>
      </c>
      <c r="D9111" s="24">
        <v>12287</v>
      </c>
      <c r="E9111" t="s">
        <v>1769</v>
      </c>
      <c r="F9111" t="s">
        <v>99</v>
      </c>
      <c r="G9111" t="s">
        <v>1914</v>
      </c>
      <c r="I9111" t="s">
        <v>1841</v>
      </c>
      <c r="J9111" t="s">
        <v>1915</v>
      </c>
      <c r="K9111" t="s">
        <v>2022</v>
      </c>
      <c r="L9111" s="24">
        <v>24750</v>
      </c>
      <c r="M9111" s="25">
        <f>+VLOOKUP(E9111, TC!A:D, 4, FALSE())</f>
        <v>1.1620999987748553</v>
      </c>
      <c r="N9111" s="24">
        <f t="shared" si="710"/>
        <v>24750</v>
      </c>
      <c r="O9111" t="str">
        <f t="shared" si="711"/>
        <v>FACTURA</v>
      </c>
      <c r="P9111" t="str">
        <f t="shared" si="712"/>
        <v>2025</v>
      </c>
      <c r="Q9111" t="str">
        <f t="shared" si="713"/>
        <v>06</v>
      </c>
      <c r="R9111" t="str">
        <f>+IFERROR(VLOOKUP(I9111, Listado!A:B, 2, FALSE()), "COMERCIALIZADORA INTERNACIONAL CARIBBEAN EXOTICS S A")</f>
        <v>LONDOÑO ECHEVERRI ALEJANDRA</v>
      </c>
      <c r="S9111" s="25">
        <f>+VLOOKUP(E9111, TC!A:D, 2, FALSE())</f>
        <v>4081.15</v>
      </c>
      <c r="T9111" t="str">
        <f t="shared" si="714"/>
        <v>COP</v>
      </c>
    </row>
    <row r="9112" spans="1:20" ht="18.75" hidden="1" customHeight="1" x14ac:dyDescent="0.25">
      <c r="A9112" t="s">
        <v>3127</v>
      </c>
      <c r="B9112" t="s">
        <v>5</v>
      </c>
      <c r="C9112" t="s">
        <v>1913</v>
      </c>
      <c r="D9112" s="24">
        <v>12287</v>
      </c>
      <c r="E9112" t="s">
        <v>1769</v>
      </c>
      <c r="F9112" t="s">
        <v>99</v>
      </c>
      <c r="G9112" t="s">
        <v>1914</v>
      </c>
      <c r="I9112" t="s">
        <v>1841</v>
      </c>
      <c r="J9112" t="s">
        <v>1915</v>
      </c>
      <c r="K9112" t="s">
        <v>2022</v>
      </c>
      <c r="L9112" s="24">
        <v>29000</v>
      </c>
      <c r="M9112" s="25">
        <f>+VLOOKUP(E9112, TC!A:D, 4, FALSE())</f>
        <v>1.1620999987748553</v>
      </c>
      <c r="N9112" s="24">
        <f t="shared" si="710"/>
        <v>29000</v>
      </c>
      <c r="O9112" t="str">
        <f t="shared" si="711"/>
        <v>FACTURA</v>
      </c>
      <c r="P9112" t="str">
        <f t="shared" si="712"/>
        <v>2025</v>
      </c>
      <c r="Q9112" t="str">
        <f t="shared" si="713"/>
        <v>06</v>
      </c>
      <c r="R9112" t="str">
        <f>+IFERROR(VLOOKUP(I9112, Listado!A:B, 2, FALSE()), "COMERCIALIZADORA INTERNACIONAL CARIBBEAN EXOTICS S A")</f>
        <v>LONDOÑO ECHEVERRI ALEJANDRA</v>
      </c>
      <c r="S9112" s="25">
        <f>+VLOOKUP(E9112, TC!A:D, 2, FALSE())</f>
        <v>4081.15</v>
      </c>
      <c r="T9112" t="str">
        <f t="shared" si="714"/>
        <v>COP</v>
      </c>
    </row>
    <row r="9113" spans="1:20" ht="18.75" hidden="1" customHeight="1" x14ac:dyDescent="0.25">
      <c r="A9113" t="s">
        <v>3127</v>
      </c>
      <c r="B9113" t="s">
        <v>5</v>
      </c>
      <c r="C9113" t="s">
        <v>1913</v>
      </c>
      <c r="D9113" s="24">
        <v>12287</v>
      </c>
      <c r="E9113" t="s">
        <v>1769</v>
      </c>
      <c r="F9113" t="s">
        <v>99</v>
      </c>
      <c r="G9113" t="s">
        <v>1914</v>
      </c>
      <c r="I9113" t="s">
        <v>1841</v>
      </c>
      <c r="J9113" t="s">
        <v>1915</v>
      </c>
      <c r="K9113" t="s">
        <v>2022</v>
      </c>
      <c r="L9113" s="24">
        <v>29500</v>
      </c>
      <c r="M9113" s="25">
        <f>+VLOOKUP(E9113, TC!A:D, 4, FALSE())</f>
        <v>1.1620999987748553</v>
      </c>
      <c r="N9113" s="24">
        <f t="shared" si="710"/>
        <v>29500</v>
      </c>
      <c r="O9113" t="str">
        <f t="shared" si="711"/>
        <v>FACTURA</v>
      </c>
      <c r="P9113" t="str">
        <f t="shared" si="712"/>
        <v>2025</v>
      </c>
      <c r="Q9113" t="str">
        <f t="shared" si="713"/>
        <v>06</v>
      </c>
      <c r="R9113" t="str">
        <f>+IFERROR(VLOOKUP(I9113, Listado!A:B, 2, FALSE()), "COMERCIALIZADORA INTERNACIONAL CARIBBEAN EXOTICS S A")</f>
        <v>LONDOÑO ECHEVERRI ALEJANDRA</v>
      </c>
      <c r="S9113" s="25">
        <f>+VLOOKUP(E9113, TC!A:D, 2, FALSE())</f>
        <v>4081.15</v>
      </c>
      <c r="T9113" t="str">
        <f t="shared" si="714"/>
        <v>COP</v>
      </c>
    </row>
    <row r="9114" spans="1:20" ht="18.75" hidden="1" customHeight="1" x14ac:dyDescent="0.25">
      <c r="A9114" t="s">
        <v>3127</v>
      </c>
      <c r="B9114" t="s">
        <v>5</v>
      </c>
      <c r="C9114" t="s">
        <v>1913</v>
      </c>
      <c r="D9114" s="24">
        <v>12287</v>
      </c>
      <c r="E9114" t="s">
        <v>1769</v>
      </c>
      <c r="F9114" t="s">
        <v>99</v>
      </c>
      <c r="G9114" t="s">
        <v>1914</v>
      </c>
      <c r="I9114" t="s">
        <v>1841</v>
      </c>
      <c r="J9114" t="s">
        <v>1915</v>
      </c>
      <c r="K9114" t="s">
        <v>2022</v>
      </c>
      <c r="L9114" s="24">
        <v>19750</v>
      </c>
      <c r="M9114" s="25">
        <f>+VLOOKUP(E9114, TC!A:D, 4, FALSE())</f>
        <v>1.1620999987748553</v>
      </c>
      <c r="N9114" s="24">
        <f t="shared" si="710"/>
        <v>19750</v>
      </c>
      <c r="O9114" t="str">
        <f t="shared" si="711"/>
        <v>FACTURA</v>
      </c>
      <c r="P9114" t="str">
        <f t="shared" si="712"/>
        <v>2025</v>
      </c>
      <c r="Q9114" t="str">
        <f t="shared" si="713"/>
        <v>06</v>
      </c>
      <c r="R9114" t="str">
        <f>+IFERROR(VLOOKUP(I9114, Listado!A:B, 2, FALSE()), "COMERCIALIZADORA INTERNACIONAL CARIBBEAN EXOTICS S A")</f>
        <v>LONDOÑO ECHEVERRI ALEJANDRA</v>
      </c>
      <c r="S9114" s="25">
        <f>+VLOOKUP(E9114, TC!A:D, 2, FALSE())</f>
        <v>4081.15</v>
      </c>
      <c r="T9114" t="str">
        <f t="shared" si="714"/>
        <v>COP</v>
      </c>
    </row>
    <row r="9115" spans="1:20" ht="18.75" hidden="1" customHeight="1" x14ac:dyDescent="0.25">
      <c r="A9115" t="s">
        <v>3127</v>
      </c>
      <c r="B9115" t="s">
        <v>5</v>
      </c>
      <c r="C9115" t="s">
        <v>1913</v>
      </c>
      <c r="D9115" s="24">
        <v>12287</v>
      </c>
      <c r="E9115" t="s">
        <v>1769</v>
      </c>
      <c r="F9115" t="s">
        <v>99</v>
      </c>
      <c r="G9115" t="s">
        <v>1914</v>
      </c>
      <c r="I9115" t="s">
        <v>1841</v>
      </c>
      <c r="J9115" t="s">
        <v>1915</v>
      </c>
      <c r="K9115" t="s">
        <v>2022</v>
      </c>
      <c r="L9115" s="24">
        <v>4750</v>
      </c>
      <c r="M9115" s="25">
        <f>+VLOOKUP(E9115, TC!A:D, 4, FALSE())</f>
        <v>1.1620999987748553</v>
      </c>
      <c r="N9115" s="24">
        <f t="shared" si="710"/>
        <v>4750</v>
      </c>
      <c r="O9115" t="str">
        <f t="shared" si="711"/>
        <v>FACTURA</v>
      </c>
      <c r="P9115" t="str">
        <f t="shared" si="712"/>
        <v>2025</v>
      </c>
      <c r="Q9115" t="str">
        <f t="shared" si="713"/>
        <v>06</v>
      </c>
      <c r="R9115" t="str">
        <f>+IFERROR(VLOOKUP(I9115, Listado!A:B, 2, FALSE()), "COMERCIALIZADORA INTERNACIONAL CARIBBEAN EXOTICS S A")</f>
        <v>LONDOÑO ECHEVERRI ALEJANDRA</v>
      </c>
      <c r="S9115" s="25">
        <f>+VLOOKUP(E9115, TC!A:D, 2, FALSE())</f>
        <v>4081.15</v>
      </c>
      <c r="T9115" t="str">
        <f t="shared" si="714"/>
        <v>COP</v>
      </c>
    </row>
    <row r="9116" spans="1:20" ht="18.75" hidden="1" customHeight="1" x14ac:dyDescent="0.25">
      <c r="A9116" t="s">
        <v>3127</v>
      </c>
      <c r="B9116" t="s">
        <v>5</v>
      </c>
      <c r="C9116" t="s">
        <v>1913</v>
      </c>
      <c r="D9116" s="24">
        <v>12287</v>
      </c>
      <c r="E9116" t="s">
        <v>1769</v>
      </c>
      <c r="F9116" t="s">
        <v>99</v>
      </c>
      <c r="G9116" t="s">
        <v>1914</v>
      </c>
      <c r="I9116" t="s">
        <v>1841</v>
      </c>
      <c r="J9116" t="s">
        <v>1915</v>
      </c>
      <c r="K9116" t="s">
        <v>2022</v>
      </c>
      <c r="L9116" s="24">
        <v>5500</v>
      </c>
      <c r="M9116" s="25">
        <f>+VLOOKUP(E9116, TC!A:D, 4, FALSE())</f>
        <v>1.1620999987748553</v>
      </c>
      <c r="N9116" s="24">
        <f t="shared" si="710"/>
        <v>5500</v>
      </c>
      <c r="O9116" t="str">
        <f t="shared" si="711"/>
        <v>FACTURA</v>
      </c>
      <c r="P9116" t="str">
        <f t="shared" si="712"/>
        <v>2025</v>
      </c>
      <c r="Q9116" t="str">
        <f t="shared" si="713"/>
        <v>06</v>
      </c>
      <c r="R9116" t="str">
        <f>+IFERROR(VLOOKUP(I9116, Listado!A:B, 2, FALSE()), "COMERCIALIZADORA INTERNACIONAL CARIBBEAN EXOTICS S A")</f>
        <v>LONDOÑO ECHEVERRI ALEJANDRA</v>
      </c>
      <c r="S9116" s="25">
        <f>+VLOOKUP(E9116, TC!A:D, 2, FALSE())</f>
        <v>4081.15</v>
      </c>
      <c r="T9116" t="str">
        <f t="shared" si="714"/>
        <v>COP</v>
      </c>
    </row>
    <row r="9117" spans="1:20" ht="18.75" hidden="1" customHeight="1" x14ac:dyDescent="0.25">
      <c r="A9117" t="s">
        <v>3127</v>
      </c>
      <c r="B9117" t="s">
        <v>5</v>
      </c>
      <c r="C9117" t="s">
        <v>1913</v>
      </c>
      <c r="D9117" s="24">
        <v>12287</v>
      </c>
      <c r="E9117" t="s">
        <v>1769</v>
      </c>
      <c r="F9117" t="s">
        <v>99</v>
      </c>
      <c r="G9117" t="s">
        <v>1914</v>
      </c>
      <c r="I9117" t="s">
        <v>1841</v>
      </c>
      <c r="J9117" t="s">
        <v>1915</v>
      </c>
      <c r="K9117" t="s">
        <v>2022</v>
      </c>
      <c r="L9117" s="24">
        <v>10750</v>
      </c>
      <c r="M9117" s="25">
        <f>+VLOOKUP(E9117, TC!A:D, 4, FALSE())</f>
        <v>1.1620999987748553</v>
      </c>
      <c r="N9117" s="24">
        <f t="shared" si="710"/>
        <v>10750</v>
      </c>
      <c r="O9117" t="str">
        <f t="shared" si="711"/>
        <v>FACTURA</v>
      </c>
      <c r="P9117" t="str">
        <f t="shared" si="712"/>
        <v>2025</v>
      </c>
      <c r="Q9117" t="str">
        <f t="shared" si="713"/>
        <v>06</v>
      </c>
      <c r="R9117" t="str">
        <f>+IFERROR(VLOOKUP(I9117, Listado!A:B, 2, FALSE()), "COMERCIALIZADORA INTERNACIONAL CARIBBEAN EXOTICS S A")</f>
        <v>LONDOÑO ECHEVERRI ALEJANDRA</v>
      </c>
      <c r="S9117" s="25">
        <f>+VLOOKUP(E9117, TC!A:D, 2, FALSE())</f>
        <v>4081.15</v>
      </c>
      <c r="T9117" t="str">
        <f t="shared" si="714"/>
        <v>COP</v>
      </c>
    </row>
    <row r="9118" spans="1:20" ht="18.75" hidden="1" customHeight="1" x14ac:dyDescent="0.25">
      <c r="A9118" t="s">
        <v>3127</v>
      </c>
      <c r="B9118" t="s">
        <v>1923</v>
      </c>
      <c r="C9118" t="s">
        <v>1913</v>
      </c>
      <c r="D9118" s="24">
        <v>6126</v>
      </c>
      <c r="E9118" t="s">
        <v>1769</v>
      </c>
      <c r="F9118" t="s">
        <v>128</v>
      </c>
      <c r="G9118" t="s">
        <v>110</v>
      </c>
      <c r="H9118" t="s">
        <v>3290</v>
      </c>
      <c r="I9118" t="s">
        <v>1851</v>
      </c>
      <c r="J9118" t="s">
        <v>1940</v>
      </c>
      <c r="K9118" t="s">
        <v>2602</v>
      </c>
      <c r="L9118" s="24">
        <v>2100</v>
      </c>
      <c r="M9118" s="25">
        <f>+VLOOKUP(E9118, TC!A:D, 4, FALSE())</f>
        <v>1.1620999987748553</v>
      </c>
      <c r="N9118" s="24">
        <f t="shared" si="710"/>
        <v>2100</v>
      </c>
      <c r="O9118" t="str">
        <f t="shared" si="711"/>
        <v>FACTURA</v>
      </c>
      <c r="P9118" t="str">
        <f t="shared" si="712"/>
        <v>2025</v>
      </c>
      <c r="Q9118" t="str">
        <f t="shared" si="713"/>
        <v>06</v>
      </c>
      <c r="R9118" t="str">
        <f>+IFERROR(VLOOKUP(I9118, Listado!A:B, 2, FALSE()), "COMERCIALIZADORA INTERNACIONAL CARIBBEAN EXOTICS S A")</f>
        <v>PEREZ MEJIA MARIA PAULINA</v>
      </c>
      <c r="S9118" s="25">
        <f>+VLOOKUP(E9118, TC!A:D, 2, FALSE())</f>
        <v>4081.15</v>
      </c>
      <c r="T9118" t="str">
        <f t="shared" si="714"/>
        <v>USD</v>
      </c>
    </row>
    <row r="9119" spans="1:20" ht="18.75" hidden="1" customHeight="1" x14ac:dyDescent="0.25">
      <c r="A9119" t="s">
        <v>3127</v>
      </c>
      <c r="B9119" t="s">
        <v>1923</v>
      </c>
      <c r="C9119" t="s">
        <v>1913</v>
      </c>
      <c r="D9119" s="24">
        <v>6126</v>
      </c>
      <c r="E9119" t="s">
        <v>1769</v>
      </c>
      <c r="F9119" t="s">
        <v>128</v>
      </c>
      <c r="G9119" t="s">
        <v>110</v>
      </c>
      <c r="H9119" t="s">
        <v>3290</v>
      </c>
      <c r="I9119" t="s">
        <v>1851</v>
      </c>
      <c r="J9119" t="s">
        <v>1940</v>
      </c>
      <c r="K9119" t="s">
        <v>2070</v>
      </c>
      <c r="L9119" s="24">
        <v>160.32</v>
      </c>
      <c r="M9119" s="25">
        <f>+VLOOKUP(E9119, TC!A:D, 4, FALSE())</f>
        <v>1.1620999987748553</v>
      </c>
      <c r="N9119" s="24">
        <f t="shared" si="710"/>
        <v>160.32</v>
      </c>
      <c r="O9119" t="str">
        <f t="shared" si="711"/>
        <v>FACTURA</v>
      </c>
      <c r="P9119" t="str">
        <f t="shared" si="712"/>
        <v>2025</v>
      </c>
      <c r="Q9119" t="str">
        <f t="shared" si="713"/>
        <v>06</v>
      </c>
      <c r="R9119" t="str">
        <f>+IFERROR(VLOOKUP(I9119, Listado!A:B, 2, FALSE()), "COMERCIALIZADORA INTERNACIONAL CARIBBEAN EXOTICS S A")</f>
        <v>PEREZ MEJIA MARIA PAULINA</v>
      </c>
      <c r="S9119" s="25">
        <f>+VLOOKUP(E9119, TC!A:D, 2, FALSE())</f>
        <v>4081.15</v>
      </c>
      <c r="T9119" t="str">
        <f t="shared" si="714"/>
        <v>USD</v>
      </c>
    </row>
    <row r="9120" spans="1:20" ht="18.75" hidden="1" customHeight="1" x14ac:dyDescent="0.25">
      <c r="A9120" t="s">
        <v>3127</v>
      </c>
      <c r="B9120" t="s">
        <v>1923</v>
      </c>
      <c r="C9120" t="s">
        <v>1913</v>
      </c>
      <c r="D9120" s="24">
        <v>6126</v>
      </c>
      <c r="E9120" t="s">
        <v>1769</v>
      </c>
      <c r="F9120" t="s">
        <v>128</v>
      </c>
      <c r="G9120" t="s">
        <v>110</v>
      </c>
      <c r="H9120" t="s">
        <v>3290</v>
      </c>
      <c r="I9120" t="s">
        <v>1851</v>
      </c>
      <c r="J9120" t="s">
        <v>1940</v>
      </c>
      <c r="K9120" t="s">
        <v>1942</v>
      </c>
      <c r="L9120" s="24">
        <v>385</v>
      </c>
      <c r="M9120" s="25">
        <f>+VLOOKUP(E9120, TC!A:D, 4, FALSE())</f>
        <v>1.1620999987748553</v>
      </c>
      <c r="N9120" s="24">
        <f t="shared" si="710"/>
        <v>385</v>
      </c>
      <c r="O9120" t="str">
        <f t="shared" si="711"/>
        <v>FACTURA</v>
      </c>
      <c r="P9120" t="str">
        <f t="shared" si="712"/>
        <v>2025</v>
      </c>
      <c r="Q9120" t="str">
        <f t="shared" si="713"/>
        <v>06</v>
      </c>
      <c r="R9120" t="str">
        <f>+IFERROR(VLOOKUP(I9120, Listado!A:B, 2, FALSE()), "COMERCIALIZADORA INTERNACIONAL CARIBBEAN EXOTICS S A")</f>
        <v>PEREZ MEJIA MARIA PAULINA</v>
      </c>
      <c r="S9120" s="25">
        <f>+VLOOKUP(E9120, TC!A:D, 2, FALSE())</f>
        <v>4081.15</v>
      </c>
      <c r="T9120" t="str">
        <f t="shared" si="714"/>
        <v>USD</v>
      </c>
    </row>
    <row r="9121" spans="1:20" ht="18.75" hidden="1" customHeight="1" x14ac:dyDescent="0.25">
      <c r="A9121" t="s">
        <v>3127</v>
      </c>
      <c r="B9121" t="s">
        <v>1923</v>
      </c>
      <c r="C9121" t="s">
        <v>1913</v>
      </c>
      <c r="D9121" s="24">
        <v>6126</v>
      </c>
      <c r="E9121" t="s">
        <v>1769</v>
      </c>
      <c r="F9121" t="s">
        <v>128</v>
      </c>
      <c r="G9121" t="s">
        <v>110</v>
      </c>
      <c r="H9121" t="s">
        <v>3290</v>
      </c>
      <c r="I9121" t="s">
        <v>1851</v>
      </c>
      <c r="J9121" t="s">
        <v>1940</v>
      </c>
      <c r="K9121" t="s">
        <v>3150</v>
      </c>
      <c r="L9121" s="24">
        <v>476</v>
      </c>
      <c r="M9121" s="25">
        <f>+VLOOKUP(E9121, TC!A:D, 4, FALSE())</f>
        <v>1.1620999987748553</v>
      </c>
      <c r="N9121" s="24">
        <f t="shared" si="710"/>
        <v>476</v>
      </c>
      <c r="O9121" t="str">
        <f t="shared" si="711"/>
        <v>FACTURA</v>
      </c>
      <c r="P9121" t="str">
        <f t="shared" si="712"/>
        <v>2025</v>
      </c>
      <c r="Q9121" t="str">
        <f t="shared" si="713"/>
        <v>06</v>
      </c>
      <c r="R9121" t="str">
        <f>+IFERROR(VLOOKUP(I9121, Listado!A:B, 2, FALSE()), "COMERCIALIZADORA INTERNACIONAL CARIBBEAN EXOTICS S A")</f>
        <v>PEREZ MEJIA MARIA PAULINA</v>
      </c>
      <c r="S9121" s="25">
        <f>+VLOOKUP(E9121, TC!A:D, 2, FALSE())</f>
        <v>4081.15</v>
      </c>
      <c r="T9121" t="str">
        <f t="shared" si="714"/>
        <v>USD</v>
      </c>
    </row>
    <row r="9122" spans="1:20" ht="18.75" hidden="1" customHeight="1" x14ac:dyDescent="0.25">
      <c r="A9122" t="s">
        <v>3127</v>
      </c>
      <c r="B9122" t="s">
        <v>1923</v>
      </c>
      <c r="C9122" t="s">
        <v>1913</v>
      </c>
      <c r="D9122" s="24">
        <v>6126</v>
      </c>
      <c r="E9122" t="s">
        <v>1769</v>
      </c>
      <c r="F9122" t="s">
        <v>128</v>
      </c>
      <c r="G9122" t="s">
        <v>110</v>
      </c>
      <c r="H9122" t="s">
        <v>3290</v>
      </c>
      <c r="I9122" t="s">
        <v>1851</v>
      </c>
      <c r="J9122" t="s">
        <v>1940</v>
      </c>
      <c r="K9122" t="s">
        <v>2148</v>
      </c>
      <c r="L9122" s="24">
        <v>260.8</v>
      </c>
      <c r="M9122" s="25">
        <f>+VLOOKUP(E9122, TC!A:D, 4, FALSE())</f>
        <v>1.1620999987748553</v>
      </c>
      <c r="N9122" s="24">
        <f t="shared" si="710"/>
        <v>260.8</v>
      </c>
      <c r="O9122" t="str">
        <f t="shared" si="711"/>
        <v>FACTURA</v>
      </c>
      <c r="P9122" t="str">
        <f t="shared" si="712"/>
        <v>2025</v>
      </c>
      <c r="Q9122" t="str">
        <f t="shared" si="713"/>
        <v>06</v>
      </c>
      <c r="R9122" t="str">
        <f>+IFERROR(VLOOKUP(I9122, Listado!A:B, 2, FALSE()), "COMERCIALIZADORA INTERNACIONAL CARIBBEAN EXOTICS S A")</f>
        <v>PEREZ MEJIA MARIA PAULINA</v>
      </c>
      <c r="S9122" s="25">
        <f>+VLOOKUP(E9122, TC!A:D, 2, FALSE())</f>
        <v>4081.15</v>
      </c>
      <c r="T9122" t="str">
        <f t="shared" si="714"/>
        <v>USD</v>
      </c>
    </row>
    <row r="9123" spans="1:20" ht="18.75" hidden="1" customHeight="1" x14ac:dyDescent="0.25">
      <c r="A9123" t="s">
        <v>3127</v>
      </c>
      <c r="B9123" t="s">
        <v>5</v>
      </c>
      <c r="C9123" t="s">
        <v>1913</v>
      </c>
      <c r="D9123" s="24">
        <v>12288</v>
      </c>
      <c r="E9123" t="s">
        <v>1769</v>
      </c>
      <c r="F9123" t="s">
        <v>99</v>
      </c>
      <c r="G9123" t="s">
        <v>1914</v>
      </c>
      <c r="I9123" t="s">
        <v>3291</v>
      </c>
      <c r="J9123" t="s">
        <v>1915</v>
      </c>
      <c r="K9123" t="s">
        <v>2021</v>
      </c>
      <c r="L9123" s="24">
        <v>960400</v>
      </c>
      <c r="M9123" s="25">
        <f>+VLOOKUP(E9123, TC!A:D, 4, FALSE())</f>
        <v>1.1620999987748553</v>
      </c>
      <c r="N9123" s="24">
        <f t="shared" si="710"/>
        <v>960400</v>
      </c>
      <c r="O9123" t="str">
        <f t="shared" si="711"/>
        <v>FACTURA</v>
      </c>
      <c r="P9123" t="str">
        <f t="shared" si="712"/>
        <v>2025</v>
      </c>
      <c r="Q9123" t="str">
        <f t="shared" si="713"/>
        <v>06</v>
      </c>
      <c r="R9123" t="str">
        <f>+IFERROR(VLOOKUP(I9123, Listado!A:B, 2, FALSE()), "COMERCIALIZADORA INTERNACIONAL CARIBBEAN EXOTICS S A")</f>
        <v>COMERCIALIZADORA INTERNACIONAL CARIBBEAN EXOTICS S A</v>
      </c>
      <c r="S9123" s="25">
        <f>+VLOOKUP(E9123, TC!A:D, 2, FALSE())</f>
        <v>4081.15</v>
      </c>
      <c r="T9123" t="str">
        <f t="shared" si="714"/>
        <v>COP</v>
      </c>
    </row>
    <row r="9124" spans="1:20" ht="18.75" hidden="1" customHeight="1" x14ac:dyDescent="0.25">
      <c r="A9124" t="s">
        <v>3127</v>
      </c>
      <c r="B9124" t="s">
        <v>5</v>
      </c>
      <c r="C9124" t="s">
        <v>1913</v>
      </c>
      <c r="D9124" s="24">
        <v>12288</v>
      </c>
      <c r="E9124" t="s">
        <v>1769</v>
      </c>
      <c r="F9124" t="s">
        <v>99</v>
      </c>
      <c r="G9124" t="s">
        <v>1914</v>
      </c>
      <c r="I9124" t="s">
        <v>3291</v>
      </c>
      <c r="J9124" t="s">
        <v>1915</v>
      </c>
      <c r="K9124" t="s">
        <v>2021</v>
      </c>
      <c r="L9124" s="24">
        <v>1157800</v>
      </c>
      <c r="M9124" s="25">
        <f>+VLOOKUP(E9124, TC!A:D, 4, FALSE())</f>
        <v>1.1620999987748553</v>
      </c>
      <c r="N9124" s="24">
        <f t="shared" si="710"/>
        <v>1157800</v>
      </c>
      <c r="O9124" t="str">
        <f t="shared" si="711"/>
        <v>FACTURA</v>
      </c>
      <c r="P9124" t="str">
        <f t="shared" si="712"/>
        <v>2025</v>
      </c>
      <c r="Q9124" t="str">
        <f t="shared" si="713"/>
        <v>06</v>
      </c>
      <c r="R9124" t="str">
        <f>+IFERROR(VLOOKUP(I9124, Listado!A:B, 2, FALSE()), "COMERCIALIZADORA INTERNACIONAL CARIBBEAN EXOTICS S A")</f>
        <v>COMERCIALIZADORA INTERNACIONAL CARIBBEAN EXOTICS S A</v>
      </c>
      <c r="S9124" s="25">
        <f>+VLOOKUP(E9124, TC!A:D, 2, FALSE())</f>
        <v>4081.15</v>
      </c>
      <c r="T9124" t="str">
        <f t="shared" si="714"/>
        <v>COP</v>
      </c>
    </row>
    <row r="9125" spans="1:20" ht="18.75" hidden="1" customHeight="1" x14ac:dyDescent="0.25">
      <c r="A9125" t="s">
        <v>3127</v>
      </c>
      <c r="B9125" t="s">
        <v>5</v>
      </c>
      <c r="C9125" t="s">
        <v>1913</v>
      </c>
      <c r="D9125" s="24">
        <v>12288</v>
      </c>
      <c r="E9125" t="s">
        <v>1769</v>
      </c>
      <c r="F9125" t="s">
        <v>99</v>
      </c>
      <c r="G9125" t="s">
        <v>1914</v>
      </c>
      <c r="I9125" t="s">
        <v>3291</v>
      </c>
      <c r="J9125" t="s">
        <v>1915</v>
      </c>
      <c r="K9125" t="s">
        <v>2021</v>
      </c>
      <c r="L9125" s="24">
        <v>1339800</v>
      </c>
      <c r="M9125" s="25">
        <f>+VLOOKUP(E9125, TC!A:D, 4, FALSE())</f>
        <v>1.1620999987748553</v>
      </c>
      <c r="N9125" s="24">
        <f t="shared" si="710"/>
        <v>1339800</v>
      </c>
      <c r="O9125" t="str">
        <f t="shared" si="711"/>
        <v>FACTURA</v>
      </c>
      <c r="P9125" t="str">
        <f t="shared" si="712"/>
        <v>2025</v>
      </c>
      <c r="Q9125" t="str">
        <f t="shared" si="713"/>
        <v>06</v>
      </c>
      <c r="R9125" t="str">
        <f>+IFERROR(VLOOKUP(I9125, Listado!A:B, 2, FALSE()), "COMERCIALIZADORA INTERNACIONAL CARIBBEAN EXOTICS S A")</f>
        <v>COMERCIALIZADORA INTERNACIONAL CARIBBEAN EXOTICS S A</v>
      </c>
      <c r="S9125" s="25">
        <f>+VLOOKUP(E9125, TC!A:D, 2, FALSE())</f>
        <v>4081.15</v>
      </c>
      <c r="T9125" t="str">
        <f t="shared" si="714"/>
        <v>COP</v>
      </c>
    </row>
    <row r="9126" spans="1:20" ht="18.75" hidden="1" customHeight="1" x14ac:dyDescent="0.25">
      <c r="A9126" t="s">
        <v>3127</v>
      </c>
      <c r="B9126" t="s">
        <v>5</v>
      </c>
      <c r="C9126" t="s">
        <v>1913</v>
      </c>
      <c r="D9126" s="24">
        <v>12288</v>
      </c>
      <c r="E9126" t="s">
        <v>1769</v>
      </c>
      <c r="F9126" t="s">
        <v>99</v>
      </c>
      <c r="G9126" t="s">
        <v>1914</v>
      </c>
      <c r="I9126" t="s">
        <v>3291</v>
      </c>
      <c r="J9126" t="s">
        <v>1915</v>
      </c>
      <c r="K9126" t="s">
        <v>2021</v>
      </c>
      <c r="L9126" s="24">
        <v>912800</v>
      </c>
      <c r="M9126" s="25">
        <f>+VLOOKUP(E9126, TC!A:D, 4, FALSE())</f>
        <v>1.1620999987748553</v>
      </c>
      <c r="N9126" s="24">
        <f t="shared" si="710"/>
        <v>912800</v>
      </c>
      <c r="O9126" t="str">
        <f t="shared" si="711"/>
        <v>FACTURA</v>
      </c>
      <c r="P9126" t="str">
        <f t="shared" si="712"/>
        <v>2025</v>
      </c>
      <c r="Q9126" t="str">
        <f t="shared" si="713"/>
        <v>06</v>
      </c>
      <c r="R9126" t="str">
        <f>+IFERROR(VLOOKUP(I9126, Listado!A:B, 2, FALSE()), "COMERCIALIZADORA INTERNACIONAL CARIBBEAN EXOTICS S A")</f>
        <v>COMERCIALIZADORA INTERNACIONAL CARIBBEAN EXOTICS S A</v>
      </c>
      <c r="S9126" s="25">
        <f>+VLOOKUP(E9126, TC!A:D, 2, FALSE())</f>
        <v>4081.15</v>
      </c>
      <c r="T9126" t="str">
        <f t="shared" si="714"/>
        <v>COP</v>
      </c>
    </row>
    <row r="9127" spans="1:20" ht="18.75" hidden="1" customHeight="1" x14ac:dyDescent="0.25">
      <c r="A9127" t="s">
        <v>3127</v>
      </c>
      <c r="B9127" t="s">
        <v>5</v>
      </c>
      <c r="C9127" t="s">
        <v>1913</v>
      </c>
      <c r="D9127" s="24">
        <v>12288</v>
      </c>
      <c r="E9127" t="s">
        <v>1769</v>
      </c>
      <c r="F9127" t="s">
        <v>99</v>
      </c>
      <c r="G9127" t="s">
        <v>1914</v>
      </c>
      <c r="I9127" t="s">
        <v>3291</v>
      </c>
      <c r="J9127" t="s">
        <v>1915</v>
      </c>
      <c r="K9127" t="s">
        <v>2021</v>
      </c>
      <c r="L9127" s="24">
        <v>730100</v>
      </c>
      <c r="M9127" s="25">
        <f>+VLOOKUP(E9127, TC!A:D, 4, FALSE())</f>
        <v>1.1620999987748553</v>
      </c>
      <c r="N9127" s="24">
        <f t="shared" si="710"/>
        <v>730100</v>
      </c>
      <c r="O9127" t="str">
        <f t="shared" si="711"/>
        <v>FACTURA</v>
      </c>
      <c r="P9127" t="str">
        <f t="shared" si="712"/>
        <v>2025</v>
      </c>
      <c r="Q9127" t="str">
        <f t="shared" si="713"/>
        <v>06</v>
      </c>
      <c r="R9127" t="str">
        <f>+IFERROR(VLOOKUP(I9127, Listado!A:B, 2, FALSE()), "COMERCIALIZADORA INTERNACIONAL CARIBBEAN EXOTICS S A")</f>
        <v>COMERCIALIZADORA INTERNACIONAL CARIBBEAN EXOTICS S A</v>
      </c>
      <c r="S9127" s="25">
        <f>+VLOOKUP(E9127, TC!A:D, 2, FALSE())</f>
        <v>4081.15</v>
      </c>
      <c r="T9127" t="str">
        <f t="shared" si="714"/>
        <v>COP</v>
      </c>
    </row>
    <row r="9128" spans="1:20" ht="18.75" hidden="1" customHeight="1" x14ac:dyDescent="0.25">
      <c r="A9128" t="s">
        <v>3127</v>
      </c>
      <c r="B9128" t="s">
        <v>5</v>
      </c>
      <c r="C9128" t="s">
        <v>1913</v>
      </c>
      <c r="D9128" s="24">
        <v>12288</v>
      </c>
      <c r="E9128" t="s">
        <v>1769</v>
      </c>
      <c r="F9128" t="s">
        <v>99</v>
      </c>
      <c r="G9128" t="s">
        <v>1914</v>
      </c>
      <c r="I9128" t="s">
        <v>3291</v>
      </c>
      <c r="J9128" t="s">
        <v>1915</v>
      </c>
      <c r="K9128" t="s">
        <v>2021</v>
      </c>
      <c r="L9128" s="24">
        <v>1035300</v>
      </c>
      <c r="M9128" s="25">
        <f>+VLOOKUP(E9128, TC!A:D, 4, FALSE())</f>
        <v>1.1620999987748553</v>
      </c>
      <c r="N9128" s="24">
        <f t="shared" si="710"/>
        <v>1035300</v>
      </c>
      <c r="O9128" t="str">
        <f t="shared" si="711"/>
        <v>FACTURA</v>
      </c>
      <c r="P9128" t="str">
        <f t="shared" si="712"/>
        <v>2025</v>
      </c>
      <c r="Q9128" t="str">
        <f t="shared" si="713"/>
        <v>06</v>
      </c>
      <c r="R9128" t="str">
        <f>+IFERROR(VLOOKUP(I9128, Listado!A:B, 2, FALSE()), "COMERCIALIZADORA INTERNACIONAL CARIBBEAN EXOTICS S A")</f>
        <v>COMERCIALIZADORA INTERNACIONAL CARIBBEAN EXOTICS S A</v>
      </c>
      <c r="S9128" s="25">
        <f>+VLOOKUP(E9128, TC!A:D, 2, FALSE())</f>
        <v>4081.15</v>
      </c>
      <c r="T9128" t="str">
        <f t="shared" si="714"/>
        <v>COP</v>
      </c>
    </row>
    <row r="9129" spans="1:20" ht="18.75" hidden="1" customHeight="1" x14ac:dyDescent="0.25">
      <c r="A9129" t="s">
        <v>3127</v>
      </c>
      <c r="B9129" t="s">
        <v>5</v>
      </c>
      <c r="C9129" t="s">
        <v>1913</v>
      </c>
      <c r="D9129" s="24">
        <v>12288</v>
      </c>
      <c r="E9129" t="s">
        <v>1769</v>
      </c>
      <c r="F9129" t="s">
        <v>99</v>
      </c>
      <c r="G9129" t="s">
        <v>1914</v>
      </c>
      <c r="I9129" t="s">
        <v>3291</v>
      </c>
      <c r="J9129" t="s">
        <v>1915</v>
      </c>
      <c r="K9129" t="s">
        <v>2021</v>
      </c>
      <c r="L9129" s="24">
        <v>547400</v>
      </c>
      <c r="M9129" s="25">
        <f>+VLOOKUP(E9129, TC!A:D, 4, FALSE())</f>
        <v>1.1620999987748553</v>
      </c>
      <c r="N9129" s="24">
        <f t="shared" si="710"/>
        <v>547400</v>
      </c>
      <c r="O9129" t="str">
        <f t="shared" si="711"/>
        <v>FACTURA</v>
      </c>
      <c r="P9129" t="str">
        <f t="shared" si="712"/>
        <v>2025</v>
      </c>
      <c r="Q9129" t="str">
        <f t="shared" si="713"/>
        <v>06</v>
      </c>
      <c r="R9129" t="str">
        <f>+IFERROR(VLOOKUP(I9129, Listado!A:B, 2, FALSE()), "COMERCIALIZADORA INTERNACIONAL CARIBBEAN EXOTICS S A")</f>
        <v>COMERCIALIZADORA INTERNACIONAL CARIBBEAN EXOTICS S A</v>
      </c>
      <c r="S9129" s="25">
        <f>+VLOOKUP(E9129, TC!A:D, 2, FALSE())</f>
        <v>4081.15</v>
      </c>
      <c r="T9129" t="str">
        <f t="shared" si="714"/>
        <v>COP</v>
      </c>
    </row>
    <row r="9130" spans="1:20" ht="18.75" hidden="1" customHeight="1" x14ac:dyDescent="0.25">
      <c r="A9130" t="s">
        <v>3127</v>
      </c>
      <c r="B9130" t="s">
        <v>5</v>
      </c>
      <c r="C9130" t="s">
        <v>1913</v>
      </c>
      <c r="D9130" s="24">
        <v>12288</v>
      </c>
      <c r="E9130" t="s">
        <v>1769</v>
      </c>
      <c r="F9130" t="s">
        <v>99</v>
      </c>
      <c r="G9130" t="s">
        <v>1914</v>
      </c>
      <c r="I9130" t="s">
        <v>3291</v>
      </c>
      <c r="J9130" t="s">
        <v>1915</v>
      </c>
      <c r="K9130" t="s">
        <v>2021</v>
      </c>
      <c r="L9130" s="24">
        <v>665000</v>
      </c>
      <c r="M9130" s="25">
        <f>+VLOOKUP(E9130, TC!A:D, 4, FALSE())</f>
        <v>1.1620999987748553</v>
      </c>
      <c r="N9130" s="24">
        <f t="shared" si="710"/>
        <v>665000</v>
      </c>
      <c r="O9130" t="str">
        <f t="shared" si="711"/>
        <v>FACTURA</v>
      </c>
      <c r="P9130" t="str">
        <f t="shared" si="712"/>
        <v>2025</v>
      </c>
      <c r="Q9130" t="str">
        <f t="shared" si="713"/>
        <v>06</v>
      </c>
      <c r="R9130" t="str">
        <f>+IFERROR(VLOOKUP(I9130, Listado!A:B, 2, FALSE()), "COMERCIALIZADORA INTERNACIONAL CARIBBEAN EXOTICS S A")</f>
        <v>COMERCIALIZADORA INTERNACIONAL CARIBBEAN EXOTICS S A</v>
      </c>
      <c r="S9130" s="25">
        <f>+VLOOKUP(E9130, TC!A:D, 2, FALSE())</f>
        <v>4081.15</v>
      </c>
      <c r="T9130" t="str">
        <f t="shared" si="714"/>
        <v>COP</v>
      </c>
    </row>
    <row r="9131" spans="1:20" ht="18.75" hidden="1" customHeight="1" x14ac:dyDescent="0.25">
      <c r="A9131" t="s">
        <v>3127</v>
      </c>
      <c r="B9131" t="s">
        <v>5</v>
      </c>
      <c r="C9131" t="s">
        <v>1913</v>
      </c>
      <c r="D9131" s="24">
        <v>12288</v>
      </c>
      <c r="E9131" t="s">
        <v>1769</v>
      </c>
      <c r="F9131" t="s">
        <v>99</v>
      </c>
      <c r="G9131" t="s">
        <v>1914</v>
      </c>
      <c r="I9131" t="s">
        <v>3291</v>
      </c>
      <c r="J9131" t="s">
        <v>1915</v>
      </c>
      <c r="K9131" t="s">
        <v>2021</v>
      </c>
      <c r="L9131" s="24">
        <v>416500</v>
      </c>
      <c r="M9131" s="25">
        <f>+VLOOKUP(E9131, TC!A:D, 4, FALSE())</f>
        <v>1.1620999987748553</v>
      </c>
      <c r="N9131" s="24">
        <f t="shared" si="710"/>
        <v>416500</v>
      </c>
      <c r="O9131" t="str">
        <f t="shared" si="711"/>
        <v>FACTURA</v>
      </c>
      <c r="P9131" t="str">
        <f t="shared" si="712"/>
        <v>2025</v>
      </c>
      <c r="Q9131" t="str">
        <f t="shared" si="713"/>
        <v>06</v>
      </c>
      <c r="R9131" t="str">
        <f>+IFERROR(VLOOKUP(I9131, Listado!A:B, 2, FALSE()), "COMERCIALIZADORA INTERNACIONAL CARIBBEAN EXOTICS S A")</f>
        <v>COMERCIALIZADORA INTERNACIONAL CARIBBEAN EXOTICS S A</v>
      </c>
      <c r="S9131" s="25">
        <f>+VLOOKUP(E9131, TC!A:D, 2, FALSE())</f>
        <v>4081.15</v>
      </c>
      <c r="T9131" t="str">
        <f t="shared" si="714"/>
        <v>COP</v>
      </c>
    </row>
    <row r="9132" spans="1:20" ht="18.75" hidden="1" customHeight="1" x14ac:dyDescent="0.25">
      <c r="A9132" t="s">
        <v>3127</v>
      </c>
      <c r="B9132" t="s">
        <v>5</v>
      </c>
      <c r="C9132" t="s">
        <v>1913</v>
      </c>
      <c r="D9132" s="24">
        <v>12288</v>
      </c>
      <c r="E9132" t="s">
        <v>1769</v>
      </c>
      <c r="F9132" t="s">
        <v>99</v>
      </c>
      <c r="G9132" t="s">
        <v>1914</v>
      </c>
      <c r="I9132" t="s">
        <v>3291</v>
      </c>
      <c r="J9132" t="s">
        <v>1915</v>
      </c>
      <c r="K9132" t="s">
        <v>2021</v>
      </c>
      <c r="L9132" s="24">
        <v>379400</v>
      </c>
      <c r="M9132" s="25">
        <f>+VLOOKUP(E9132, TC!A:D, 4, FALSE())</f>
        <v>1.1620999987748553</v>
      </c>
      <c r="N9132" s="24">
        <f t="shared" si="710"/>
        <v>379400</v>
      </c>
      <c r="O9132" t="str">
        <f t="shared" si="711"/>
        <v>FACTURA</v>
      </c>
      <c r="P9132" t="str">
        <f t="shared" si="712"/>
        <v>2025</v>
      </c>
      <c r="Q9132" t="str">
        <f t="shared" si="713"/>
        <v>06</v>
      </c>
      <c r="R9132" t="str">
        <f>+IFERROR(VLOOKUP(I9132, Listado!A:B, 2, FALSE()), "COMERCIALIZADORA INTERNACIONAL CARIBBEAN EXOTICS S A")</f>
        <v>COMERCIALIZADORA INTERNACIONAL CARIBBEAN EXOTICS S A</v>
      </c>
      <c r="S9132" s="25">
        <f>+VLOOKUP(E9132, TC!A:D, 2, FALSE())</f>
        <v>4081.15</v>
      </c>
      <c r="T9132" t="str">
        <f t="shared" si="714"/>
        <v>COP</v>
      </c>
    </row>
    <row r="9133" spans="1:20" ht="18.75" hidden="1" customHeight="1" x14ac:dyDescent="0.25">
      <c r="A9133" t="s">
        <v>3127</v>
      </c>
      <c r="B9133" t="s">
        <v>5</v>
      </c>
      <c r="C9133" t="s">
        <v>1913</v>
      </c>
      <c r="D9133" s="24">
        <v>12288</v>
      </c>
      <c r="E9133" t="s">
        <v>1769</v>
      </c>
      <c r="F9133" t="s">
        <v>99</v>
      </c>
      <c r="G9133" t="s">
        <v>1914</v>
      </c>
      <c r="I9133" t="s">
        <v>3291</v>
      </c>
      <c r="J9133" t="s">
        <v>1915</v>
      </c>
      <c r="K9133" t="s">
        <v>2021</v>
      </c>
      <c r="L9133" s="24">
        <v>320600</v>
      </c>
      <c r="M9133" s="25">
        <f>+VLOOKUP(E9133, TC!A:D, 4, FALSE())</f>
        <v>1.1620999987748553</v>
      </c>
      <c r="N9133" s="24">
        <f t="shared" si="710"/>
        <v>320600</v>
      </c>
      <c r="O9133" t="str">
        <f t="shared" si="711"/>
        <v>FACTURA</v>
      </c>
      <c r="P9133" t="str">
        <f t="shared" si="712"/>
        <v>2025</v>
      </c>
      <c r="Q9133" t="str">
        <f t="shared" si="713"/>
        <v>06</v>
      </c>
      <c r="R9133" t="str">
        <f>+IFERROR(VLOOKUP(I9133, Listado!A:B, 2, FALSE()), "COMERCIALIZADORA INTERNACIONAL CARIBBEAN EXOTICS S A")</f>
        <v>COMERCIALIZADORA INTERNACIONAL CARIBBEAN EXOTICS S A</v>
      </c>
      <c r="S9133" s="25">
        <f>+VLOOKUP(E9133, TC!A:D, 2, FALSE())</f>
        <v>4081.15</v>
      </c>
      <c r="T9133" t="str">
        <f t="shared" si="714"/>
        <v>COP</v>
      </c>
    </row>
    <row r="9134" spans="1:20" ht="18.75" hidden="1" customHeight="1" x14ac:dyDescent="0.25">
      <c r="A9134" t="s">
        <v>3127</v>
      </c>
      <c r="B9134" t="s">
        <v>5</v>
      </c>
      <c r="C9134" t="s">
        <v>1913</v>
      </c>
      <c r="D9134" s="24">
        <v>12288</v>
      </c>
      <c r="E9134" t="s">
        <v>1769</v>
      </c>
      <c r="F9134" t="s">
        <v>99</v>
      </c>
      <c r="G9134" t="s">
        <v>1914</v>
      </c>
      <c r="I9134" t="s">
        <v>3291</v>
      </c>
      <c r="J9134" t="s">
        <v>1915</v>
      </c>
      <c r="K9134" t="s">
        <v>2021</v>
      </c>
      <c r="L9134" s="24">
        <v>473900</v>
      </c>
      <c r="M9134" s="25">
        <f>+VLOOKUP(E9134, TC!A:D, 4, FALSE())</f>
        <v>1.1620999987748553</v>
      </c>
      <c r="N9134" s="24">
        <f t="shared" si="710"/>
        <v>473900</v>
      </c>
      <c r="O9134" t="str">
        <f t="shared" si="711"/>
        <v>FACTURA</v>
      </c>
      <c r="P9134" t="str">
        <f t="shared" si="712"/>
        <v>2025</v>
      </c>
      <c r="Q9134" t="str">
        <f t="shared" si="713"/>
        <v>06</v>
      </c>
      <c r="R9134" t="str">
        <f>+IFERROR(VLOOKUP(I9134, Listado!A:B, 2, FALSE()), "COMERCIALIZADORA INTERNACIONAL CARIBBEAN EXOTICS S A")</f>
        <v>COMERCIALIZADORA INTERNACIONAL CARIBBEAN EXOTICS S A</v>
      </c>
      <c r="S9134" s="25">
        <f>+VLOOKUP(E9134, TC!A:D, 2, FALSE())</f>
        <v>4081.15</v>
      </c>
      <c r="T9134" t="str">
        <f t="shared" si="714"/>
        <v>COP</v>
      </c>
    </row>
    <row r="9135" spans="1:20" ht="18.75" hidden="1" customHeight="1" x14ac:dyDescent="0.25">
      <c r="A9135" t="s">
        <v>3127</v>
      </c>
      <c r="B9135" t="s">
        <v>5</v>
      </c>
      <c r="C9135" t="s">
        <v>1913</v>
      </c>
      <c r="D9135" s="24">
        <v>12288</v>
      </c>
      <c r="E9135" t="s">
        <v>1769</v>
      </c>
      <c r="F9135" t="s">
        <v>99</v>
      </c>
      <c r="G9135" t="s">
        <v>1914</v>
      </c>
      <c r="I9135" t="s">
        <v>3291</v>
      </c>
      <c r="J9135" t="s">
        <v>1915</v>
      </c>
      <c r="K9135" t="s">
        <v>2021</v>
      </c>
      <c r="L9135" s="24">
        <v>268100</v>
      </c>
      <c r="M9135" s="25">
        <f>+VLOOKUP(E9135, TC!A:D, 4, FALSE())</f>
        <v>1.1620999987748553</v>
      </c>
      <c r="N9135" s="24">
        <f t="shared" si="710"/>
        <v>268100</v>
      </c>
      <c r="O9135" t="str">
        <f t="shared" si="711"/>
        <v>FACTURA</v>
      </c>
      <c r="P9135" t="str">
        <f t="shared" si="712"/>
        <v>2025</v>
      </c>
      <c r="Q9135" t="str">
        <f t="shared" si="713"/>
        <v>06</v>
      </c>
      <c r="R9135" t="str">
        <f>+IFERROR(VLOOKUP(I9135, Listado!A:B, 2, FALSE()), "COMERCIALIZADORA INTERNACIONAL CARIBBEAN EXOTICS S A")</f>
        <v>COMERCIALIZADORA INTERNACIONAL CARIBBEAN EXOTICS S A</v>
      </c>
      <c r="S9135" s="25">
        <f>+VLOOKUP(E9135, TC!A:D, 2, FALSE())</f>
        <v>4081.15</v>
      </c>
      <c r="T9135" t="str">
        <f t="shared" si="714"/>
        <v>COP</v>
      </c>
    </row>
    <row r="9136" spans="1:20" ht="18.75" hidden="1" customHeight="1" x14ac:dyDescent="0.25">
      <c r="A9136" t="s">
        <v>3127</v>
      </c>
      <c r="B9136" t="s">
        <v>5</v>
      </c>
      <c r="C9136" t="s">
        <v>1913</v>
      </c>
      <c r="D9136" s="24">
        <v>12288</v>
      </c>
      <c r="E9136" t="s">
        <v>1769</v>
      </c>
      <c r="F9136" t="s">
        <v>99</v>
      </c>
      <c r="G9136" t="s">
        <v>1914</v>
      </c>
      <c r="I9136" t="s">
        <v>3291</v>
      </c>
      <c r="J9136" t="s">
        <v>1915</v>
      </c>
      <c r="K9136" t="s">
        <v>2021</v>
      </c>
      <c r="L9136" s="24">
        <v>294700</v>
      </c>
      <c r="M9136" s="25">
        <f>+VLOOKUP(E9136, TC!A:D, 4, FALSE())</f>
        <v>1.1620999987748553</v>
      </c>
      <c r="N9136" s="24">
        <f t="shared" si="710"/>
        <v>294700</v>
      </c>
      <c r="O9136" t="str">
        <f t="shared" si="711"/>
        <v>FACTURA</v>
      </c>
      <c r="P9136" t="str">
        <f t="shared" si="712"/>
        <v>2025</v>
      </c>
      <c r="Q9136" t="str">
        <f t="shared" si="713"/>
        <v>06</v>
      </c>
      <c r="R9136" t="str">
        <f>+IFERROR(VLOOKUP(I9136, Listado!A:B, 2, FALSE()), "COMERCIALIZADORA INTERNACIONAL CARIBBEAN EXOTICS S A")</f>
        <v>COMERCIALIZADORA INTERNACIONAL CARIBBEAN EXOTICS S A</v>
      </c>
      <c r="S9136" s="25">
        <f>+VLOOKUP(E9136, TC!A:D, 2, FALSE())</f>
        <v>4081.15</v>
      </c>
      <c r="T9136" t="str">
        <f t="shared" si="714"/>
        <v>COP</v>
      </c>
    </row>
    <row r="9137" spans="1:20" ht="18.75" hidden="1" customHeight="1" x14ac:dyDescent="0.25">
      <c r="A9137" t="s">
        <v>3127</v>
      </c>
      <c r="B9137" t="s">
        <v>5</v>
      </c>
      <c r="C9137" t="s">
        <v>1913</v>
      </c>
      <c r="D9137" s="24">
        <v>12288</v>
      </c>
      <c r="E9137" t="s">
        <v>1769</v>
      </c>
      <c r="F9137" t="s">
        <v>99</v>
      </c>
      <c r="G9137" t="s">
        <v>1914</v>
      </c>
      <c r="I9137" t="s">
        <v>3291</v>
      </c>
      <c r="J9137" t="s">
        <v>1915</v>
      </c>
      <c r="K9137" t="s">
        <v>2021</v>
      </c>
      <c r="L9137" s="24">
        <v>344400</v>
      </c>
      <c r="M9137" s="25">
        <f>+VLOOKUP(E9137, TC!A:D, 4, FALSE())</f>
        <v>1.1620999987748553</v>
      </c>
      <c r="N9137" s="24">
        <f t="shared" si="710"/>
        <v>344400</v>
      </c>
      <c r="O9137" t="str">
        <f t="shared" si="711"/>
        <v>FACTURA</v>
      </c>
      <c r="P9137" t="str">
        <f t="shared" si="712"/>
        <v>2025</v>
      </c>
      <c r="Q9137" t="str">
        <f t="shared" si="713"/>
        <v>06</v>
      </c>
      <c r="R9137" t="str">
        <f>+IFERROR(VLOOKUP(I9137, Listado!A:B, 2, FALSE()), "COMERCIALIZADORA INTERNACIONAL CARIBBEAN EXOTICS S A")</f>
        <v>COMERCIALIZADORA INTERNACIONAL CARIBBEAN EXOTICS S A</v>
      </c>
      <c r="S9137" s="25">
        <f>+VLOOKUP(E9137, TC!A:D, 2, FALSE())</f>
        <v>4081.15</v>
      </c>
      <c r="T9137" t="str">
        <f t="shared" si="714"/>
        <v>COP</v>
      </c>
    </row>
    <row r="9138" spans="1:20" ht="18.75" hidden="1" customHeight="1" x14ac:dyDescent="0.25">
      <c r="A9138" t="s">
        <v>3127</v>
      </c>
      <c r="B9138" t="s">
        <v>5</v>
      </c>
      <c r="C9138" t="s">
        <v>1913</v>
      </c>
      <c r="D9138" s="24">
        <v>12288</v>
      </c>
      <c r="E9138" t="s">
        <v>1769</v>
      </c>
      <c r="F9138" t="s">
        <v>99</v>
      </c>
      <c r="G9138" t="s">
        <v>1914</v>
      </c>
      <c r="I9138" t="s">
        <v>3291</v>
      </c>
      <c r="J9138" t="s">
        <v>1915</v>
      </c>
      <c r="K9138" t="s">
        <v>2021</v>
      </c>
      <c r="L9138" s="24">
        <v>182000</v>
      </c>
      <c r="M9138" s="25">
        <f>+VLOOKUP(E9138, TC!A:D, 4, FALSE())</f>
        <v>1.1620999987748553</v>
      </c>
      <c r="N9138" s="24">
        <f t="shared" si="710"/>
        <v>182000</v>
      </c>
      <c r="O9138" t="str">
        <f t="shared" si="711"/>
        <v>FACTURA</v>
      </c>
      <c r="P9138" t="str">
        <f t="shared" si="712"/>
        <v>2025</v>
      </c>
      <c r="Q9138" t="str">
        <f t="shared" si="713"/>
        <v>06</v>
      </c>
      <c r="R9138" t="str">
        <f>+IFERROR(VLOOKUP(I9138, Listado!A:B, 2, FALSE()), "COMERCIALIZADORA INTERNACIONAL CARIBBEAN EXOTICS S A")</f>
        <v>COMERCIALIZADORA INTERNACIONAL CARIBBEAN EXOTICS S A</v>
      </c>
      <c r="S9138" s="25">
        <f>+VLOOKUP(E9138, TC!A:D, 2, FALSE())</f>
        <v>4081.15</v>
      </c>
      <c r="T9138" t="str">
        <f t="shared" si="714"/>
        <v>COP</v>
      </c>
    </row>
    <row r="9139" spans="1:20" ht="18.75" hidden="1" customHeight="1" x14ac:dyDescent="0.25">
      <c r="A9139" t="s">
        <v>3127</v>
      </c>
      <c r="B9139" t="s">
        <v>5</v>
      </c>
      <c r="C9139" t="s">
        <v>1913</v>
      </c>
      <c r="D9139" s="24">
        <v>12288</v>
      </c>
      <c r="E9139" t="s">
        <v>1769</v>
      </c>
      <c r="F9139" t="s">
        <v>99</v>
      </c>
      <c r="G9139" t="s">
        <v>1914</v>
      </c>
      <c r="I9139" t="s">
        <v>3291</v>
      </c>
      <c r="J9139" t="s">
        <v>1915</v>
      </c>
      <c r="K9139" t="s">
        <v>2021</v>
      </c>
      <c r="L9139" s="24">
        <v>71400</v>
      </c>
      <c r="M9139" s="25">
        <f>+VLOOKUP(E9139, TC!A:D, 4, FALSE())</f>
        <v>1.1620999987748553</v>
      </c>
      <c r="N9139" s="24">
        <f t="shared" si="710"/>
        <v>71400</v>
      </c>
      <c r="O9139" t="str">
        <f t="shared" si="711"/>
        <v>FACTURA</v>
      </c>
      <c r="P9139" t="str">
        <f t="shared" si="712"/>
        <v>2025</v>
      </c>
      <c r="Q9139" t="str">
        <f t="shared" si="713"/>
        <v>06</v>
      </c>
      <c r="R9139" t="str">
        <f>+IFERROR(VLOOKUP(I9139, Listado!A:B, 2, FALSE()), "COMERCIALIZADORA INTERNACIONAL CARIBBEAN EXOTICS S A")</f>
        <v>COMERCIALIZADORA INTERNACIONAL CARIBBEAN EXOTICS S A</v>
      </c>
      <c r="S9139" s="25">
        <f>+VLOOKUP(E9139, TC!A:D, 2, FALSE())</f>
        <v>4081.15</v>
      </c>
      <c r="T9139" t="str">
        <f t="shared" si="714"/>
        <v>COP</v>
      </c>
    </row>
    <row r="9140" spans="1:20" ht="18.75" hidden="1" customHeight="1" x14ac:dyDescent="0.25">
      <c r="A9140" t="s">
        <v>3127</v>
      </c>
      <c r="B9140" t="s">
        <v>5</v>
      </c>
      <c r="C9140" t="s">
        <v>1913</v>
      </c>
      <c r="D9140" s="24">
        <v>12288</v>
      </c>
      <c r="E9140" t="s">
        <v>1769</v>
      </c>
      <c r="F9140" t="s">
        <v>99</v>
      </c>
      <c r="G9140" t="s">
        <v>1914</v>
      </c>
      <c r="I9140" t="s">
        <v>3291</v>
      </c>
      <c r="J9140" t="s">
        <v>1915</v>
      </c>
      <c r="K9140" t="s">
        <v>2021</v>
      </c>
      <c r="L9140" s="24">
        <v>79100</v>
      </c>
      <c r="M9140" s="25">
        <f>+VLOOKUP(E9140, TC!A:D, 4, FALSE())</f>
        <v>1.1620999987748553</v>
      </c>
      <c r="N9140" s="24">
        <f t="shared" si="710"/>
        <v>79100</v>
      </c>
      <c r="O9140" t="str">
        <f t="shared" si="711"/>
        <v>FACTURA</v>
      </c>
      <c r="P9140" t="str">
        <f t="shared" si="712"/>
        <v>2025</v>
      </c>
      <c r="Q9140" t="str">
        <f t="shared" si="713"/>
        <v>06</v>
      </c>
      <c r="R9140" t="str">
        <f>+IFERROR(VLOOKUP(I9140, Listado!A:B, 2, FALSE()), "COMERCIALIZADORA INTERNACIONAL CARIBBEAN EXOTICS S A")</f>
        <v>COMERCIALIZADORA INTERNACIONAL CARIBBEAN EXOTICS S A</v>
      </c>
      <c r="S9140" s="25">
        <f>+VLOOKUP(E9140, TC!A:D, 2, FALSE())</f>
        <v>4081.15</v>
      </c>
      <c r="T9140" t="str">
        <f t="shared" si="714"/>
        <v>COP</v>
      </c>
    </row>
    <row r="9141" spans="1:20" ht="18.75" hidden="1" customHeight="1" x14ac:dyDescent="0.25">
      <c r="A9141" t="s">
        <v>3127</v>
      </c>
      <c r="B9141" t="s">
        <v>5</v>
      </c>
      <c r="C9141" t="s">
        <v>1913</v>
      </c>
      <c r="D9141" s="24">
        <v>12288</v>
      </c>
      <c r="E9141" t="s">
        <v>1769</v>
      </c>
      <c r="F9141" t="s">
        <v>99</v>
      </c>
      <c r="G9141" t="s">
        <v>1914</v>
      </c>
      <c r="I9141" t="s">
        <v>3291</v>
      </c>
      <c r="J9141" t="s">
        <v>1915</v>
      </c>
      <c r="K9141" t="s">
        <v>2021</v>
      </c>
      <c r="L9141" s="24">
        <v>81200</v>
      </c>
      <c r="M9141" s="25">
        <f>+VLOOKUP(E9141, TC!A:D, 4, FALSE())</f>
        <v>1.1620999987748553</v>
      </c>
      <c r="N9141" s="24">
        <f t="shared" si="710"/>
        <v>81200</v>
      </c>
      <c r="O9141" t="str">
        <f t="shared" si="711"/>
        <v>FACTURA</v>
      </c>
      <c r="P9141" t="str">
        <f t="shared" si="712"/>
        <v>2025</v>
      </c>
      <c r="Q9141" t="str">
        <f t="shared" si="713"/>
        <v>06</v>
      </c>
      <c r="R9141" t="str">
        <f>+IFERROR(VLOOKUP(I9141, Listado!A:B, 2, FALSE()), "COMERCIALIZADORA INTERNACIONAL CARIBBEAN EXOTICS S A")</f>
        <v>COMERCIALIZADORA INTERNACIONAL CARIBBEAN EXOTICS S A</v>
      </c>
      <c r="S9141" s="25">
        <f>+VLOOKUP(E9141, TC!A:D, 2, FALSE())</f>
        <v>4081.15</v>
      </c>
      <c r="T9141" t="str">
        <f t="shared" si="714"/>
        <v>COP</v>
      </c>
    </row>
    <row r="9142" spans="1:20" ht="18.75" hidden="1" customHeight="1" x14ac:dyDescent="0.25">
      <c r="A9142" t="s">
        <v>3127</v>
      </c>
      <c r="B9142" t="s">
        <v>5</v>
      </c>
      <c r="C9142" t="s">
        <v>1913</v>
      </c>
      <c r="D9142" s="24">
        <v>12288</v>
      </c>
      <c r="E9142" t="s">
        <v>1769</v>
      </c>
      <c r="F9142" t="s">
        <v>99</v>
      </c>
      <c r="G9142" t="s">
        <v>1914</v>
      </c>
      <c r="I9142" t="s">
        <v>3291</v>
      </c>
      <c r="J9142" t="s">
        <v>1915</v>
      </c>
      <c r="K9142" t="s">
        <v>2021</v>
      </c>
      <c r="L9142" s="24">
        <v>91000</v>
      </c>
      <c r="M9142" s="25">
        <f>+VLOOKUP(E9142, TC!A:D, 4, FALSE())</f>
        <v>1.1620999987748553</v>
      </c>
      <c r="N9142" s="24">
        <f t="shared" si="710"/>
        <v>91000</v>
      </c>
      <c r="O9142" t="str">
        <f t="shared" si="711"/>
        <v>FACTURA</v>
      </c>
      <c r="P9142" t="str">
        <f t="shared" si="712"/>
        <v>2025</v>
      </c>
      <c r="Q9142" t="str">
        <f t="shared" si="713"/>
        <v>06</v>
      </c>
      <c r="R9142" t="str">
        <f>+IFERROR(VLOOKUP(I9142, Listado!A:B, 2, FALSE()), "COMERCIALIZADORA INTERNACIONAL CARIBBEAN EXOTICS S A")</f>
        <v>COMERCIALIZADORA INTERNACIONAL CARIBBEAN EXOTICS S A</v>
      </c>
      <c r="S9142" s="25">
        <f>+VLOOKUP(E9142, TC!A:D, 2, FALSE())</f>
        <v>4081.15</v>
      </c>
      <c r="T9142" t="str">
        <f t="shared" si="714"/>
        <v>COP</v>
      </c>
    </row>
    <row r="9143" spans="1:20" ht="18.75" hidden="1" customHeight="1" x14ac:dyDescent="0.25">
      <c r="A9143" t="s">
        <v>3127</v>
      </c>
      <c r="B9143" t="s">
        <v>5</v>
      </c>
      <c r="C9143" t="s">
        <v>1913</v>
      </c>
      <c r="D9143" s="24">
        <v>12288</v>
      </c>
      <c r="E9143" t="s">
        <v>1769</v>
      </c>
      <c r="F9143" t="s">
        <v>99</v>
      </c>
      <c r="G9143" t="s">
        <v>1914</v>
      </c>
      <c r="I9143" t="s">
        <v>3291</v>
      </c>
      <c r="J9143" t="s">
        <v>1915</v>
      </c>
      <c r="K9143" t="s">
        <v>2021</v>
      </c>
      <c r="L9143" s="24">
        <v>72800</v>
      </c>
      <c r="M9143" s="25">
        <f>+VLOOKUP(E9143, TC!A:D, 4, FALSE())</f>
        <v>1.1620999987748553</v>
      </c>
      <c r="N9143" s="24">
        <f t="shared" si="710"/>
        <v>72800</v>
      </c>
      <c r="O9143" t="str">
        <f t="shared" si="711"/>
        <v>FACTURA</v>
      </c>
      <c r="P9143" t="str">
        <f t="shared" si="712"/>
        <v>2025</v>
      </c>
      <c r="Q9143" t="str">
        <f t="shared" si="713"/>
        <v>06</v>
      </c>
      <c r="R9143" t="str">
        <f>+IFERROR(VLOOKUP(I9143, Listado!A:B, 2, FALSE()), "COMERCIALIZADORA INTERNACIONAL CARIBBEAN EXOTICS S A")</f>
        <v>COMERCIALIZADORA INTERNACIONAL CARIBBEAN EXOTICS S A</v>
      </c>
      <c r="S9143" s="25">
        <f>+VLOOKUP(E9143, TC!A:D, 2, FALSE())</f>
        <v>4081.15</v>
      </c>
      <c r="T9143" t="str">
        <f t="shared" si="714"/>
        <v>COP</v>
      </c>
    </row>
    <row r="9144" spans="1:20" ht="18.75" hidden="1" customHeight="1" x14ac:dyDescent="0.25">
      <c r="A9144" t="s">
        <v>3127</v>
      </c>
      <c r="B9144" t="s">
        <v>5</v>
      </c>
      <c r="C9144" t="s">
        <v>1913</v>
      </c>
      <c r="D9144" s="24">
        <v>12288</v>
      </c>
      <c r="E9144" t="s">
        <v>1769</v>
      </c>
      <c r="F9144" t="s">
        <v>99</v>
      </c>
      <c r="G9144" t="s">
        <v>1914</v>
      </c>
      <c r="I9144" t="s">
        <v>3291</v>
      </c>
      <c r="J9144" t="s">
        <v>1915</v>
      </c>
      <c r="K9144" t="s">
        <v>2021</v>
      </c>
      <c r="L9144" s="24">
        <v>8400</v>
      </c>
      <c r="M9144" s="25">
        <f>+VLOOKUP(E9144, TC!A:D, 4, FALSE())</f>
        <v>1.1620999987748553</v>
      </c>
      <c r="N9144" s="24">
        <f t="shared" si="710"/>
        <v>8400</v>
      </c>
      <c r="O9144" t="str">
        <f t="shared" si="711"/>
        <v>FACTURA</v>
      </c>
      <c r="P9144" t="str">
        <f t="shared" si="712"/>
        <v>2025</v>
      </c>
      <c r="Q9144" t="str">
        <f t="shared" si="713"/>
        <v>06</v>
      </c>
      <c r="R9144" t="str">
        <f>+IFERROR(VLOOKUP(I9144, Listado!A:B, 2, FALSE()), "COMERCIALIZADORA INTERNACIONAL CARIBBEAN EXOTICS S A")</f>
        <v>COMERCIALIZADORA INTERNACIONAL CARIBBEAN EXOTICS S A</v>
      </c>
      <c r="S9144" s="25">
        <f>+VLOOKUP(E9144, TC!A:D, 2, FALSE())</f>
        <v>4081.15</v>
      </c>
      <c r="T9144" t="str">
        <f t="shared" si="714"/>
        <v>COP</v>
      </c>
    </row>
    <row r="9145" spans="1:20" ht="18.75" hidden="1" customHeight="1" x14ac:dyDescent="0.25">
      <c r="A9145" t="s">
        <v>3127</v>
      </c>
      <c r="B9145" t="s">
        <v>5</v>
      </c>
      <c r="C9145" t="s">
        <v>1913</v>
      </c>
      <c r="D9145" s="24">
        <v>12288</v>
      </c>
      <c r="E9145" t="s">
        <v>1769</v>
      </c>
      <c r="F9145" t="s">
        <v>99</v>
      </c>
      <c r="G9145" t="s">
        <v>1914</v>
      </c>
      <c r="I9145" t="s">
        <v>3291</v>
      </c>
      <c r="J9145" t="s">
        <v>1915</v>
      </c>
      <c r="K9145" t="s">
        <v>2021</v>
      </c>
      <c r="L9145" s="24">
        <v>8400</v>
      </c>
      <c r="M9145" s="25">
        <f>+VLOOKUP(E9145, TC!A:D, 4, FALSE())</f>
        <v>1.1620999987748553</v>
      </c>
      <c r="N9145" s="24">
        <f t="shared" si="710"/>
        <v>8400</v>
      </c>
      <c r="O9145" t="str">
        <f t="shared" si="711"/>
        <v>FACTURA</v>
      </c>
      <c r="P9145" t="str">
        <f t="shared" si="712"/>
        <v>2025</v>
      </c>
      <c r="Q9145" t="str">
        <f t="shared" si="713"/>
        <v>06</v>
      </c>
      <c r="R9145" t="str">
        <f>+IFERROR(VLOOKUP(I9145, Listado!A:B, 2, FALSE()), "COMERCIALIZADORA INTERNACIONAL CARIBBEAN EXOTICS S A")</f>
        <v>COMERCIALIZADORA INTERNACIONAL CARIBBEAN EXOTICS S A</v>
      </c>
      <c r="S9145" s="25">
        <f>+VLOOKUP(E9145, TC!A:D, 2, FALSE())</f>
        <v>4081.15</v>
      </c>
      <c r="T9145" t="str">
        <f t="shared" si="714"/>
        <v>COP</v>
      </c>
    </row>
    <row r="9146" spans="1:20" ht="18.75" hidden="1" customHeight="1" x14ac:dyDescent="0.25">
      <c r="A9146" t="s">
        <v>3127</v>
      </c>
      <c r="B9146" t="s">
        <v>1923</v>
      </c>
      <c r="C9146" t="s">
        <v>1913</v>
      </c>
      <c r="D9146" s="24">
        <v>6127</v>
      </c>
      <c r="E9146" t="s">
        <v>1769</v>
      </c>
      <c r="F9146" t="s">
        <v>128</v>
      </c>
      <c r="G9146" t="s">
        <v>110</v>
      </c>
      <c r="I9146" t="s">
        <v>1851</v>
      </c>
      <c r="J9146" t="s">
        <v>1940</v>
      </c>
      <c r="K9146" t="s">
        <v>1918</v>
      </c>
      <c r="L9146" s="24">
        <v>1.44</v>
      </c>
      <c r="M9146" s="25">
        <f>+VLOOKUP(E9146, TC!A:D, 4, FALSE())</f>
        <v>1.1620999987748553</v>
      </c>
      <c r="N9146" s="24">
        <f t="shared" si="710"/>
        <v>1.44</v>
      </c>
      <c r="O9146" t="str">
        <f t="shared" si="711"/>
        <v>FACTURA</v>
      </c>
      <c r="P9146" t="str">
        <f t="shared" si="712"/>
        <v>2025</v>
      </c>
      <c r="Q9146" t="str">
        <f t="shared" si="713"/>
        <v>06</v>
      </c>
      <c r="R9146" t="str">
        <f>+IFERROR(VLOOKUP(I9146, Listado!A:B, 2, FALSE()), "COMERCIALIZADORA INTERNACIONAL CARIBBEAN EXOTICS S A")</f>
        <v>PEREZ MEJIA MARIA PAULINA</v>
      </c>
      <c r="S9146" s="25">
        <f>+VLOOKUP(E9146, TC!A:D, 2, FALSE())</f>
        <v>4081.15</v>
      </c>
      <c r="T9146" t="str">
        <f t="shared" si="714"/>
        <v>USD</v>
      </c>
    </row>
    <row r="9147" spans="1:20" ht="18.75" hidden="1" customHeight="1" x14ac:dyDescent="0.25">
      <c r="A9147" t="s">
        <v>3127</v>
      </c>
      <c r="B9147" t="s">
        <v>1923</v>
      </c>
      <c r="C9147" t="s">
        <v>1913</v>
      </c>
      <c r="D9147" s="24">
        <v>6128</v>
      </c>
      <c r="E9147" t="s">
        <v>1769</v>
      </c>
      <c r="F9147" t="s">
        <v>128</v>
      </c>
      <c r="G9147" t="s">
        <v>112</v>
      </c>
      <c r="H9147" t="s">
        <v>2930</v>
      </c>
      <c r="I9147" t="s">
        <v>1856</v>
      </c>
      <c r="J9147" t="s">
        <v>1930</v>
      </c>
      <c r="K9147" t="s">
        <v>1928</v>
      </c>
      <c r="L9147" s="24">
        <v>1149.58</v>
      </c>
      <c r="M9147" s="25">
        <f>+VLOOKUP(E9147, TC!A:D, 4, FALSE())</f>
        <v>1.1620999987748553</v>
      </c>
      <c r="N9147" s="24">
        <f t="shared" si="710"/>
        <v>1149.58</v>
      </c>
      <c r="O9147" t="str">
        <f t="shared" si="711"/>
        <v>FACTURA</v>
      </c>
      <c r="P9147" t="str">
        <f t="shared" si="712"/>
        <v>2025</v>
      </c>
      <c r="Q9147" t="str">
        <f t="shared" si="713"/>
        <v>06</v>
      </c>
      <c r="R9147" t="str">
        <f>+IFERROR(VLOOKUP(I9147, Listado!A:B, 2, FALSE()), "COMERCIALIZADORA INTERNACIONAL CARIBBEAN EXOTICS S A")</f>
        <v>HINCAPIE CONTRERAS ERIKA STEFANIA</v>
      </c>
      <c r="S9147" s="25">
        <f>+VLOOKUP(E9147, TC!A:D, 2, FALSE())</f>
        <v>4081.15</v>
      </c>
      <c r="T9147" t="str">
        <f t="shared" si="714"/>
        <v>USD</v>
      </c>
    </row>
    <row r="9148" spans="1:20" ht="18.75" hidden="1" customHeight="1" x14ac:dyDescent="0.25">
      <c r="A9148" t="s">
        <v>3127</v>
      </c>
      <c r="B9148" t="s">
        <v>1923</v>
      </c>
      <c r="C9148" t="s">
        <v>1913</v>
      </c>
      <c r="D9148" s="24">
        <v>6128</v>
      </c>
      <c r="E9148" t="s">
        <v>1769</v>
      </c>
      <c r="F9148" t="s">
        <v>128</v>
      </c>
      <c r="G9148" t="s">
        <v>112</v>
      </c>
      <c r="H9148" t="s">
        <v>2930</v>
      </c>
      <c r="I9148" t="s">
        <v>1856</v>
      </c>
      <c r="J9148" t="s">
        <v>1930</v>
      </c>
      <c r="K9148" t="s">
        <v>1935</v>
      </c>
      <c r="L9148" s="24">
        <v>4708.2</v>
      </c>
      <c r="M9148" s="25">
        <f>+VLOOKUP(E9148, TC!A:D, 4, FALSE())</f>
        <v>1.1620999987748553</v>
      </c>
      <c r="N9148" s="24">
        <f t="shared" si="710"/>
        <v>4708.2</v>
      </c>
      <c r="O9148" t="str">
        <f t="shared" si="711"/>
        <v>FACTURA</v>
      </c>
      <c r="P9148" t="str">
        <f t="shared" si="712"/>
        <v>2025</v>
      </c>
      <c r="Q9148" t="str">
        <f t="shared" si="713"/>
        <v>06</v>
      </c>
      <c r="R9148" t="str">
        <f>+IFERROR(VLOOKUP(I9148, Listado!A:B, 2, FALSE()), "COMERCIALIZADORA INTERNACIONAL CARIBBEAN EXOTICS S A")</f>
        <v>HINCAPIE CONTRERAS ERIKA STEFANIA</v>
      </c>
      <c r="S9148" s="25">
        <f>+VLOOKUP(E9148, TC!A:D, 2, FALSE())</f>
        <v>4081.15</v>
      </c>
      <c r="T9148" t="str">
        <f t="shared" si="714"/>
        <v>USD</v>
      </c>
    </row>
    <row r="9149" spans="1:20" ht="18.75" hidden="1" customHeight="1" x14ac:dyDescent="0.25">
      <c r="A9149" t="s">
        <v>3127</v>
      </c>
      <c r="B9149" t="s">
        <v>5</v>
      </c>
      <c r="C9149" t="s">
        <v>1913</v>
      </c>
      <c r="D9149" s="24">
        <v>12289</v>
      </c>
      <c r="E9149" t="s">
        <v>1769</v>
      </c>
      <c r="F9149" t="s">
        <v>99</v>
      </c>
      <c r="G9149" t="s">
        <v>113</v>
      </c>
      <c r="I9149" t="s">
        <v>1843</v>
      </c>
      <c r="J9149" t="s">
        <v>1915</v>
      </c>
      <c r="K9149" t="s">
        <v>2021</v>
      </c>
      <c r="L9149" s="24">
        <v>284780</v>
      </c>
      <c r="M9149" s="25">
        <f>+VLOOKUP(E9149, TC!A:D, 4, FALSE())</f>
        <v>1.1620999987748553</v>
      </c>
      <c r="N9149" s="24">
        <f t="shared" si="710"/>
        <v>284780</v>
      </c>
      <c r="O9149" t="str">
        <f t="shared" si="711"/>
        <v>FACTURA</v>
      </c>
      <c r="P9149" t="str">
        <f t="shared" si="712"/>
        <v>2025</v>
      </c>
      <c r="Q9149" t="str">
        <f t="shared" si="713"/>
        <v>06</v>
      </c>
      <c r="R9149" t="str">
        <f>+IFERROR(VLOOKUP(I9149, Listado!A:B, 2, FALSE()), "COMERCIALIZADORA INTERNACIONAL CARIBBEAN EXOTICS S A")</f>
        <v>LONDOÑO ECHEVERRI ALEJANDRA</v>
      </c>
      <c r="S9149" s="25">
        <f>+VLOOKUP(E9149, TC!A:D, 2, FALSE())</f>
        <v>4081.15</v>
      </c>
      <c r="T9149" t="str">
        <f t="shared" si="714"/>
        <v>COP</v>
      </c>
    </row>
    <row r="9150" spans="1:20" ht="18.75" hidden="1" customHeight="1" x14ac:dyDescent="0.25">
      <c r="A9150" t="s">
        <v>3127</v>
      </c>
      <c r="B9150" t="s">
        <v>5</v>
      </c>
      <c r="C9150" t="s">
        <v>1913</v>
      </c>
      <c r="D9150" s="24">
        <v>12289</v>
      </c>
      <c r="E9150" t="s">
        <v>1769</v>
      </c>
      <c r="F9150" t="s">
        <v>99</v>
      </c>
      <c r="G9150" t="s">
        <v>113</v>
      </c>
      <c r="I9150" t="s">
        <v>1843</v>
      </c>
      <c r="J9150" t="s">
        <v>1915</v>
      </c>
      <c r="K9150" t="s">
        <v>2021</v>
      </c>
      <c r="L9150" s="24">
        <v>73080</v>
      </c>
      <c r="M9150" s="25">
        <f>+VLOOKUP(E9150, TC!A:D, 4, FALSE())</f>
        <v>1.1620999987748553</v>
      </c>
      <c r="N9150" s="24">
        <f t="shared" si="710"/>
        <v>73080</v>
      </c>
      <c r="O9150" t="str">
        <f t="shared" si="711"/>
        <v>FACTURA</v>
      </c>
      <c r="P9150" t="str">
        <f t="shared" si="712"/>
        <v>2025</v>
      </c>
      <c r="Q9150" t="str">
        <f t="shared" si="713"/>
        <v>06</v>
      </c>
      <c r="R9150" t="str">
        <f>+IFERROR(VLOOKUP(I9150, Listado!A:B, 2, FALSE()), "COMERCIALIZADORA INTERNACIONAL CARIBBEAN EXOTICS S A")</f>
        <v>LONDOÑO ECHEVERRI ALEJANDRA</v>
      </c>
      <c r="S9150" s="25">
        <f>+VLOOKUP(E9150, TC!A:D, 2, FALSE())</f>
        <v>4081.15</v>
      </c>
      <c r="T9150" t="str">
        <f t="shared" si="714"/>
        <v>COP</v>
      </c>
    </row>
    <row r="9151" spans="1:20" ht="18.75" hidden="1" customHeight="1" x14ac:dyDescent="0.25">
      <c r="A9151" t="s">
        <v>3127</v>
      </c>
      <c r="B9151" t="s">
        <v>5</v>
      </c>
      <c r="C9151" t="s">
        <v>1913</v>
      </c>
      <c r="D9151" s="24">
        <v>12289</v>
      </c>
      <c r="E9151" t="s">
        <v>1769</v>
      </c>
      <c r="F9151" t="s">
        <v>99</v>
      </c>
      <c r="G9151" t="s">
        <v>113</v>
      </c>
      <c r="I9151" t="s">
        <v>1843</v>
      </c>
      <c r="J9151" t="s">
        <v>1915</v>
      </c>
      <c r="K9151" t="s">
        <v>2021</v>
      </c>
      <c r="L9151" s="24">
        <v>32190</v>
      </c>
      <c r="M9151" s="25">
        <f>+VLOOKUP(E9151, TC!A:D, 4, FALSE())</f>
        <v>1.1620999987748553</v>
      </c>
      <c r="N9151" s="24">
        <f t="shared" si="710"/>
        <v>32190</v>
      </c>
      <c r="O9151" t="str">
        <f t="shared" si="711"/>
        <v>FACTURA</v>
      </c>
      <c r="P9151" t="str">
        <f t="shared" si="712"/>
        <v>2025</v>
      </c>
      <c r="Q9151" t="str">
        <f t="shared" si="713"/>
        <v>06</v>
      </c>
      <c r="R9151" t="str">
        <f>+IFERROR(VLOOKUP(I9151, Listado!A:B, 2, FALSE()), "COMERCIALIZADORA INTERNACIONAL CARIBBEAN EXOTICS S A")</f>
        <v>LONDOÑO ECHEVERRI ALEJANDRA</v>
      </c>
      <c r="S9151" s="25">
        <f>+VLOOKUP(E9151, TC!A:D, 2, FALSE())</f>
        <v>4081.15</v>
      </c>
      <c r="T9151" t="str">
        <f t="shared" si="714"/>
        <v>COP</v>
      </c>
    </row>
    <row r="9152" spans="1:20" ht="18.75" hidden="1" customHeight="1" x14ac:dyDescent="0.25">
      <c r="A9152" t="s">
        <v>3127</v>
      </c>
      <c r="B9152" t="s">
        <v>5</v>
      </c>
      <c r="C9152" t="s">
        <v>1913</v>
      </c>
      <c r="D9152" s="24">
        <v>12289</v>
      </c>
      <c r="E9152" t="s">
        <v>1769</v>
      </c>
      <c r="F9152" t="s">
        <v>99</v>
      </c>
      <c r="G9152" t="s">
        <v>113</v>
      </c>
      <c r="I9152" t="s">
        <v>1843</v>
      </c>
      <c r="J9152" t="s">
        <v>1915</v>
      </c>
      <c r="K9152" t="s">
        <v>2021</v>
      </c>
      <c r="L9152" s="24">
        <v>57420</v>
      </c>
      <c r="M9152" s="25">
        <f>+VLOOKUP(E9152, TC!A:D, 4, FALSE())</f>
        <v>1.1620999987748553</v>
      </c>
      <c r="N9152" s="24">
        <f t="shared" si="710"/>
        <v>57420</v>
      </c>
      <c r="O9152" t="str">
        <f t="shared" si="711"/>
        <v>FACTURA</v>
      </c>
      <c r="P9152" t="str">
        <f t="shared" si="712"/>
        <v>2025</v>
      </c>
      <c r="Q9152" t="str">
        <f t="shared" si="713"/>
        <v>06</v>
      </c>
      <c r="R9152" t="str">
        <f>+IFERROR(VLOOKUP(I9152, Listado!A:B, 2, FALSE()), "COMERCIALIZADORA INTERNACIONAL CARIBBEAN EXOTICS S A")</f>
        <v>LONDOÑO ECHEVERRI ALEJANDRA</v>
      </c>
      <c r="S9152" s="25">
        <f>+VLOOKUP(E9152, TC!A:D, 2, FALSE())</f>
        <v>4081.15</v>
      </c>
      <c r="T9152" t="str">
        <f t="shared" si="714"/>
        <v>COP</v>
      </c>
    </row>
    <row r="9153" spans="1:20" ht="18.75" hidden="1" customHeight="1" x14ac:dyDescent="0.25">
      <c r="A9153" t="s">
        <v>3127</v>
      </c>
      <c r="B9153" t="s">
        <v>5</v>
      </c>
      <c r="C9153" t="s">
        <v>1913</v>
      </c>
      <c r="D9153" s="24">
        <v>12289</v>
      </c>
      <c r="E9153" t="s">
        <v>1769</v>
      </c>
      <c r="F9153" t="s">
        <v>99</v>
      </c>
      <c r="G9153" t="s">
        <v>113</v>
      </c>
      <c r="I9153" t="s">
        <v>1843</v>
      </c>
      <c r="J9153" t="s">
        <v>1915</v>
      </c>
      <c r="K9153" t="s">
        <v>2021</v>
      </c>
      <c r="L9153" s="24">
        <v>58000</v>
      </c>
      <c r="M9153" s="25">
        <f>+VLOOKUP(E9153, TC!A:D, 4, FALSE())</f>
        <v>1.1620999987748553</v>
      </c>
      <c r="N9153" s="24">
        <f t="shared" si="710"/>
        <v>58000</v>
      </c>
      <c r="O9153" t="str">
        <f t="shared" si="711"/>
        <v>FACTURA</v>
      </c>
      <c r="P9153" t="str">
        <f t="shared" si="712"/>
        <v>2025</v>
      </c>
      <c r="Q9153" t="str">
        <f t="shared" si="713"/>
        <v>06</v>
      </c>
      <c r="R9153" t="str">
        <f>+IFERROR(VLOOKUP(I9153, Listado!A:B, 2, FALSE()), "COMERCIALIZADORA INTERNACIONAL CARIBBEAN EXOTICS S A")</f>
        <v>LONDOÑO ECHEVERRI ALEJANDRA</v>
      </c>
      <c r="S9153" s="25">
        <f>+VLOOKUP(E9153, TC!A:D, 2, FALSE())</f>
        <v>4081.15</v>
      </c>
      <c r="T9153" t="str">
        <f t="shared" si="714"/>
        <v>COP</v>
      </c>
    </row>
    <row r="9154" spans="1:20" ht="18.75" hidden="1" customHeight="1" x14ac:dyDescent="0.25">
      <c r="A9154" t="s">
        <v>3127</v>
      </c>
      <c r="B9154" t="s">
        <v>5</v>
      </c>
      <c r="C9154" t="s">
        <v>1913</v>
      </c>
      <c r="D9154" s="24">
        <v>12289</v>
      </c>
      <c r="E9154" t="s">
        <v>1769</v>
      </c>
      <c r="F9154" t="s">
        <v>99</v>
      </c>
      <c r="G9154" t="s">
        <v>113</v>
      </c>
      <c r="I9154" t="s">
        <v>1843</v>
      </c>
      <c r="J9154" t="s">
        <v>1915</v>
      </c>
      <c r="K9154" t="s">
        <v>2021</v>
      </c>
      <c r="L9154" s="24">
        <v>22040</v>
      </c>
      <c r="M9154" s="25">
        <f>+VLOOKUP(E9154, TC!A:D, 4, FALSE())</f>
        <v>1.1620999987748553</v>
      </c>
      <c r="N9154" s="24">
        <f t="shared" ref="N9154:N9217" si="715">+IF(F9154="EUR", (M9154*L9154), IF(I9154="JUAN MATAS SAS", (L9154/S9154), L9154))</f>
        <v>22040</v>
      </c>
      <c r="O9154" t="str">
        <f t="shared" ref="O9154:O9217" si="716">+IF(C9154="CFE", "FACTURA", IF(ISERROR(SEARCH("ANULA", H9154))=FALSE(), "ANULACIÓN FE", IF(ISERROR(SEARCH("CANCELLATION", H9154))=FALSE(), "ANULACIÓN FE", "NOTAS")))</f>
        <v>FACTURA</v>
      </c>
      <c r="P9154" t="str">
        <f t="shared" ref="P9154:P9217" si="717">+LEFT(E9154, 4)</f>
        <v>2025</v>
      </c>
      <c r="Q9154" t="str">
        <f t="shared" ref="Q9154:Q9217" si="718">+MID(E9154, 5, 2)</f>
        <v>06</v>
      </c>
      <c r="R9154" t="str">
        <f>+IFERROR(VLOOKUP(I9154, Listado!A:B, 2, FALSE()), "COMERCIALIZADORA INTERNACIONAL CARIBBEAN EXOTICS S A")</f>
        <v>LONDOÑO ECHEVERRI ALEJANDRA</v>
      </c>
      <c r="S9154" s="25">
        <f>+VLOOKUP(E9154, TC!A:D, 2, FALSE())</f>
        <v>4081.15</v>
      </c>
      <c r="T9154" t="str">
        <f t="shared" ref="T9154:T9217" si="719">+IF(I9154="JUAN MATAS SAS", "USD", F9154)</f>
        <v>COP</v>
      </c>
    </row>
    <row r="9155" spans="1:20" ht="18.75" hidden="1" customHeight="1" x14ac:dyDescent="0.25">
      <c r="A9155" t="s">
        <v>3127</v>
      </c>
      <c r="B9155" t="s">
        <v>5</v>
      </c>
      <c r="C9155" t="s">
        <v>1913</v>
      </c>
      <c r="D9155" s="24">
        <v>12289</v>
      </c>
      <c r="E9155" t="s">
        <v>1769</v>
      </c>
      <c r="F9155" t="s">
        <v>99</v>
      </c>
      <c r="G9155" t="s">
        <v>113</v>
      </c>
      <c r="I9155" t="s">
        <v>1843</v>
      </c>
      <c r="J9155" t="s">
        <v>1915</v>
      </c>
      <c r="K9155" t="s">
        <v>2021</v>
      </c>
      <c r="L9155" s="24">
        <v>23490</v>
      </c>
      <c r="M9155" s="25">
        <f>+VLOOKUP(E9155, TC!A:D, 4, FALSE())</f>
        <v>1.1620999987748553</v>
      </c>
      <c r="N9155" s="24">
        <f t="shared" si="715"/>
        <v>23490</v>
      </c>
      <c r="O9155" t="str">
        <f t="shared" si="716"/>
        <v>FACTURA</v>
      </c>
      <c r="P9155" t="str">
        <f t="shared" si="717"/>
        <v>2025</v>
      </c>
      <c r="Q9155" t="str">
        <f t="shared" si="718"/>
        <v>06</v>
      </c>
      <c r="R9155" t="str">
        <f>+IFERROR(VLOOKUP(I9155, Listado!A:B, 2, FALSE()), "COMERCIALIZADORA INTERNACIONAL CARIBBEAN EXOTICS S A")</f>
        <v>LONDOÑO ECHEVERRI ALEJANDRA</v>
      </c>
      <c r="S9155" s="25">
        <f>+VLOOKUP(E9155, TC!A:D, 2, FALSE())</f>
        <v>4081.15</v>
      </c>
      <c r="T9155" t="str">
        <f t="shared" si="719"/>
        <v>COP</v>
      </c>
    </row>
    <row r="9156" spans="1:20" ht="18.75" hidden="1" customHeight="1" x14ac:dyDescent="0.25">
      <c r="A9156" t="s">
        <v>3127</v>
      </c>
      <c r="B9156" t="s">
        <v>5</v>
      </c>
      <c r="C9156" t="s">
        <v>1913</v>
      </c>
      <c r="D9156" s="24">
        <v>12289</v>
      </c>
      <c r="E9156" t="s">
        <v>1769</v>
      </c>
      <c r="F9156" t="s">
        <v>99</v>
      </c>
      <c r="G9156" t="s">
        <v>113</v>
      </c>
      <c r="I9156" t="s">
        <v>1843</v>
      </c>
      <c r="J9156" t="s">
        <v>1915</v>
      </c>
      <c r="K9156" t="s">
        <v>2021</v>
      </c>
      <c r="L9156" s="24">
        <v>22620</v>
      </c>
      <c r="M9156" s="25">
        <f>+VLOOKUP(E9156, TC!A:D, 4, FALSE())</f>
        <v>1.1620999987748553</v>
      </c>
      <c r="N9156" s="24">
        <f t="shared" si="715"/>
        <v>22620</v>
      </c>
      <c r="O9156" t="str">
        <f t="shared" si="716"/>
        <v>FACTURA</v>
      </c>
      <c r="P9156" t="str">
        <f t="shared" si="717"/>
        <v>2025</v>
      </c>
      <c r="Q9156" t="str">
        <f t="shared" si="718"/>
        <v>06</v>
      </c>
      <c r="R9156" t="str">
        <f>+IFERROR(VLOOKUP(I9156, Listado!A:B, 2, FALSE()), "COMERCIALIZADORA INTERNACIONAL CARIBBEAN EXOTICS S A")</f>
        <v>LONDOÑO ECHEVERRI ALEJANDRA</v>
      </c>
      <c r="S9156" s="25">
        <f>+VLOOKUP(E9156, TC!A:D, 2, FALSE())</f>
        <v>4081.15</v>
      </c>
      <c r="T9156" t="str">
        <f t="shared" si="719"/>
        <v>COP</v>
      </c>
    </row>
    <row r="9157" spans="1:20" ht="18.75" hidden="1" customHeight="1" x14ac:dyDescent="0.25">
      <c r="A9157" t="s">
        <v>3127</v>
      </c>
      <c r="B9157" t="s">
        <v>5</v>
      </c>
      <c r="C9157" t="s">
        <v>1913</v>
      </c>
      <c r="D9157" s="24">
        <v>12289</v>
      </c>
      <c r="E9157" t="s">
        <v>1769</v>
      </c>
      <c r="F9157" t="s">
        <v>99</v>
      </c>
      <c r="G9157" t="s">
        <v>113</v>
      </c>
      <c r="I9157" t="s">
        <v>1843</v>
      </c>
      <c r="J9157" t="s">
        <v>1915</v>
      </c>
      <c r="K9157" t="s">
        <v>2021</v>
      </c>
      <c r="L9157" s="24">
        <v>6380</v>
      </c>
      <c r="M9157" s="25">
        <f>+VLOOKUP(E9157, TC!A:D, 4, FALSE())</f>
        <v>1.1620999987748553</v>
      </c>
      <c r="N9157" s="24">
        <f t="shared" si="715"/>
        <v>6380</v>
      </c>
      <c r="O9157" t="str">
        <f t="shared" si="716"/>
        <v>FACTURA</v>
      </c>
      <c r="P9157" t="str">
        <f t="shared" si="717"/>
        <v>2025</v>
      </c>
      <c r="Q9157" t="str">
        <f t="shared" si="718"/>
        <v>06</v>
      </c>
      <c r="R9157" t="str">
        <f>+IFERROR(VLOOKUP(I9157, Listado!A:B, 2, FALSE()), "COMERCIALIZADORA INTERNACIONAL CARIBBEAN EXOTICS S A")</f>
        <v>LONDOÑO ECHEVERRI ALEJANDRA</v>
      </c>
      <c r="S9157" s="25">
        <f>+VLOOKUP(E9157, TC!A:D, 2, FALSE())</f>
        <v>4081.15</v>
      </c>
      <c r="T9157" t="str">
        <f t="shared" si="719"/>
        <v>COP</v>
      </c>
    </row>
    <row r="9158" spans="1:20" ht="18.75" hidden="1" customHeight="1" x14ac:dyDescent="0.25">
      <c r="A9158" t="s">
        <v>3127</v>
      </c>
      <c r="B9158" t="s">
        <v>1923</v>
      </c>
      <c r="C9158" t="s">
        <v>1913</v>
      </c>
      <c r="D9158" s="24">
        <v>6129</v>
      </c>
      <c r="E9158" t="s">
        <v>1769</v>
      </c>
      <c r="F9158" t="s">
        <v>128</v>
      </c>
      <c r="G9158" t="s">
        <v>112</v>
      </c>
      <c r="H9158" t="s">
        <v>3292</v>
      </c>
      <c r="I9158" t="s">
        <v>1870</v>
      </c>
      <c r="J9158" t="s">
        <v>1930</v>
      </c>
      <c r="K9158" t="s">
        <v>1928</v>
      </c>
      <c r="L9158" s="24">
        <v>1646.8</v>
      </c>
      <c r="M9158" s="25">
        <f>+VLOOKUP(E9158, TC!A:D, 4, FALSE())</f>
        <v>1.1620999987748553</v>
      </c>
      <c r="N9158" s="24">
        <f t="shared" si="715"/>
        <v>1646.8</v>
      </c>
      <c r="O9158" t="str">
        <f t="shared" si="716"/>
        <v>FACTURA</v>
      </c>
      <c r="P9158" t="str">
        <f t="shared" si="717"/>
        <v>2025</v>
      </c>
      <c r="Q9158" t="str">
        <f t="shared" si="718"/>
        <v>06</v>
      </c>
      <c r="R9158" t="str">
        <f>+IFERROR(VLOOKUP(I9158, Listado!A:B, 2, FALSE()), "COMERCIALIZADORA INTERNACIONAL CARIBBEAN EXOTICS S A")</f>
        <v>HINCAPIE CONTRERAS ERIKA STEFANIA</v>
      </c>
      <c r="S9158" s="25">
        <f>+VLOOKUP(E9158, TC!A:D, 2, FALSE())</f>
        <v>4081.15</v>
      </c>
      <c r="T9158" t="str">
        <f t="shared" si="719"/>
        <v>USD</v>
      </c>
    </row>
    <row r="9159" spans="1:20" ht="18.75" hidden="1" customHeight="1" x14ac:dyDescent="0.25">
      <c r="A9159" t="s">
        <v>3127</v>
      </c>
      <c r="B9159" t="s">
        <v>1923</v>
      </c>
      <c r="C9159" t="s">
        <v>1913</v>
      </c>
      <c r="D9159" s="24">
        <v>6129</v>
      </c>
      <c r="E9159" t="s">
        <v>1769</v>
      </c>
      <c r="F9159" t="s">
        <v>128</v>
      </c>
      <c r="G9159" t="s">
        <v>112</v>
      </c>
      <c r="H9159" t="s">
        <v>3292</v>
      </c>
      <c r="I9159" t="s">
        <v>1870</v>
      </c>
      <c r="J9159" t="s">
        <v>1930</v>
      </c>
      <c r="K9159" t="s">
        <v>1937</v>
      </c>
      <c r="L9159" s="24">
        <v>2720</v>
      </c>
      <c r="M9159" s="25">
        <f>+VLOOKUP(E9159, TC!A:D, 4, FALSE())</f>
        <v>1.1620999987748553</v>
      </c>
      <c r="N9159" s="24">
        <f t="shared" si="715"/>
        <v>2720</v>
      </c>
      <c r="O9159" t="str">
        <f t="shared" si="716"/>
        <v>FACTURA</v>
      </c>
      <c r="P9159" t="str">
        <f t="shared" si="717"/>
        <v>2025</v>
      </c>
      <c r="Q9159" t="str">
        <f t="shared" si="718"/>
        <v>06</v>
      </c>
      <c r="R9159" t="str">
        <f>+IFERROR(VLOOKUP(I9159, Listado!A:B, 2, FALSE()), "COMERCIALIZADORA INTERNACIONAL CARIBBEAN EXOTICS S A")</f>
        <v>HINCAPIE CONTRERAS ERIKA STEFANIA</v>
      </c>
      <c r="S9159" s="25">
        <f>+VLOOKUP(E9159, TC!A:D, 2, FALSE())</f>
        <v>4081.15</v>
      </c>
      <c r="T9159" t="str">
        <f t="shared" si="719"/>
        <v>USD</v>
      </c>
    </row>
    <row r="9160" spans="1:20" ht="18.75" hidden="1" customHeight="1" x14ac:dyDescent="0.25">
      <c r="A9160" t="s">
        <v>3127</v>
      </c>
      <c r="B9160" t="s">
        <v>1923</v>
      </c>
      <c r="C9160" t="s">
        <v>1913</v>
      </c>
      <c r="D9160" s="24">
        <v>6129</v>
      </c>
      <c r="E9160" t="s">
        <v>1769</v>
      </c>
      <c r="F9160" t="s">
        <v>128</v>
      </c>
      <c r="G9160" t="s">
        <v>112</v>
      </c>
      <c r="H9160" t="s">
        <v>3292</v>
      </c>
      <c r="I9160" t="s">
        <v>1870</v>
      </c>
      <c r="J9160" t="s">
        <v>1930</v>
      </c>
      <c r="K9160" t="s">
        <v>1938</v>
      </c>
      <c r="L9160" s="24">
        <v>3540</v>
      </c>
      <c r="M9160" s="25">
        <f>+VLOOKUP(E9160, TC!A:D, 4, FALSE())</f>
        <v>1.1620999987748553</v>
      </c>
      <c r="N9160" s="24">
        <f t="shared" si="715"/>
        <v>3540</v>
      </c>
      <c r="O9160" t="str">
        <f t="shared" si="716"/>
        <v>FACTURA</v>
      </c>
      <c r="P9160" t="str">
        <f t="shared" si="717"/>
        <v>2025</v>
      </c>
      <c r="Q9160" t="str">
        <f t="shared" si="718"/>
        <v>06</v>
      </c>
      <c r="R9160" t="str">
        <f>+IFERROR(VLOOKUP(I9160, Listado!A:B, 2, FALSE()), "COMERCIALIZADORA INTERNACIONAL CARIBBEAN EXOTICS S A")</f>
        <v>HINCAPIE CONTRERAS ERIKA STEFANIA</v>
      </c>
      <c r="S9160" s="25">
        <f>+VLOOKUP(E9160, TC!A:D, 2, FALSE())</f>
        <v>4081.15</v>
      </c>
      <c r="T9160" t="str">
        <f t="shared" si="719"/>
        <v>USD</v>
      </c>
    </row>
    <row r="9161" spans="1:20" ht="18.75" hidden="1" customHeight="1" x14ac:dyDescent="0.25">
      <c r="A9161" t="s">
        <v>3127</v>
      </c>
      <c r="B9161" t="s">
        <v>5</v>
      </c>
      <c r="C9161" t="s">
        <v>1970</v>
      </c>
      <c r="D9161" s="24">
        <v>2429</v>
      </c>
      <c r="E9161" t="s">
        <v>1769</v>
      </c>
      <c r="F9161" t="s">
        <v>128</v>
      </c>
      <c r="G9161" t="s">
        <v>110</v>
      </c>
      <c r="H9161" t="s">
        <v>3293</v>
      </c>
      <c r="I9161" t="s">
        <v>1852</v>
      </c>
      <c r="J9161" t="s">
        <v>1998</v>
      </c>
      <c r="K9161" t="s">
        <v>44</v>
      </c>
      <c r="L9161" s="24">
        <v>-14572.5</v>
      </c>
      <c r="M9161" s="25">
        <f>+VLOOKUP(E9161, TC!A:D, 4, FALSE())</f>
        <v>1.1620999987748553</v>
      </c>
      <c r="N9161" s="24">
        <f t="shared" si="715"/>
        <v>-14572.5</v>
      </c>
      <c r="O9161" t="str">
        <f t="shared" si="716"/>
        <v>NOTAS</v>
      </c>
      <c r="P9161" t="str">
        <f t="shared" si="717"/>
        <v>2025</v>
      </c>
      <c r="Q9161" t="str">
        <f t="shared" si="718"/>
        <v>06</v>
      </c>
      <c r="R9161" t="str">
        <f>+IFERROR(VLOOKUP(I9161, Listado!A:B, 2, FALSE()), "COMERCIALIZADORA INTERNACIONAL CARIBBEAN EXOTICS S A")</f>
        <v>PEREZ MEJIA MARIA PAULINA</v>
      </c>
      <c r="S9161" s="25">
        <f>+VLOOKUP(E9161, TC!A:D, 2, FALSE())</f>
        <v>4081.15</v>
      </c>
      <c r="T9161" t="str">
        <f t="shared" si="719"/>
        <v>USD</v>
      </c>
    </row>
    <row r="9162" spans="1:20" ht="18.75" hidden="1" customHeight="1" x14ac:dyDescent="0.25">
      <c r="A9162" t="s">
        <v>3127</v>
      </c>
      <c r="B9162" t="s">
        <v>5</v>
      </c>
      <c r="C9162" t="s">
        <v>1970</v>
      </c>
      <c r="D9162" s="24">
        <v>2429</v>
      </c>
      <c r="E9162" t="s">
        <v>1769</v>
      </c>
      <c r="F9162" t="s">
        <v>128</v>
      </c>
      <c r="G9162" t="s">
        <v>110</v>
      </c>
      <c r="H9162" t="s">
        <v>3293</v>
      </c>
      <c r="I9162" t="s">
        <v>1852</v>
      </c>
      <c r="J9162" t="s">
        <v>1998</v>
      </c>
      <c r="K9162" t="s">
        <v>1959</v>
      </c>
      <c r="L9162" s="24">
        <v>-547.5</v>
      </c>
      <c r="M9162" s="25">
        <f>+VLOOKUP(E9162, TC!A:D, 4, FALSE())</f>
        <v>1.1620999987748553</v>
      </c>
      <c r="N9162" s="24">
        <f t="shared" si="715"/>
        <v>-547.5</v>
      </c>
      <c r="O9162" t="str">
        <f t="shared" si="716"/>
        <v>NOTAS</v>
      </c>
      <c r="P9162" t="str">
        <f t="shared" si="717"/>
        <v>2025</v>
      </c>
      <c r="Q9162" t="str">
        <f t="shared" si="718"/>
        <v>06</v>
      </c>
      <c r="R9162" t="str">
        <f>+IFERROR(VLOOKUP(I9162, Listado!A:B, 2, FALSE()), "COMERCIALIZADORA INTERNACIONAL CARIBBEAN EXOTICS S A")</f>
        <v>PEREZ MEJIA MARIA PAULINA</v>
      </c>
      <c r="S9162" s="25">
        <f>+VLOOKUP(E9162, TC!A:D, 2, FALSE())</f>
        <v>4081.15</v>
      </c>
      <c r="T9162" t="str">
        <f t="shared" si="719"/>
        <v>USD</v>
      </c>
    </row>
    <row r="9163" spans="1:20" ht="18.75" hidden="1" customHeight="1" x14ac:dyDescent="0.25">
      <c r="A9163" t="s">
        <v>3127</v>
      </c>
      <c r="B9163" t="s">
        <v>5</v>
      </c>
      <c r="C9163" t="s">
        <v>1913</v>
      </c>
      <c r="D9163" s="24">
        <v>12290</v>
      </c>
      <c r="E9163" t="s">
        <v>1769</v>
      </c>
      <c r="F9163" t="s">
        <v>128</v>
      </c>
      <c r="G9163" t="s">
        <v>110</v>
      </c>
      <c r="H9163" t="s">
        <v>3294</v>
      </c>
      <c r="I9163" t="s">
        <v>1852</v>
      </c>
      <c r="J9163" t="s">
        <v>1998</v>
      </c>
      <c r="K9163" t="s">
        <v>44</v>
      </c>
      <c r="L9163" s="24">
        <v>14572.44</v>
      </c>
      <c r="M9163" s="25">
        <f>+VLOOKUP(E9163, TC!A:D, 4, FALSE())</f>
        <v>1.1620999987748553</v>
      </c>
      <c r="N9163" s="24">
        <f t="shared" si="715"/>
        <v>14572.44</v>
      </c>
      <c r="O9163" t="str">
        <f t="shared" si="716"/>
        <v>FACTURA</v>
      </c>
      <c r="P9163" t="str">
        <f t="shared" si="717"/>
        <v>2025</v>
      </c>
      <c r="Q9163" t="str">
        <f t="shared" si="718"/>
        <v>06</v>
      </c>
      <c r="R9163" t="str">
        <f>+IFERROR(VLOOKUP(I9163, Listado!A:B, 2, FALSE()), "COMERCIALIZADORA INTERNACIONAL CARIBBEAN EXOTICS S A")</f>
        <v>PEREZ MEJIA MARIA PAULINA</v>
      </c>
      <c r="S9163" s="25">
        <f>+VLOOKUP(E9163, TC!A:D, 2, FALSE())</f>
        <v>4081.15</v>
      </c>
      <c r="T9163" t="str">
        <f t="shared" si="719"/>
        <v>USD</v>
      </c>
    </row>
    <row r="9164" spans="1:20" ht="18.75" hidden="1" customHeight="1" x14ac:dyDescent="0.25">
      <c r="A9164" t="s">
        <v>3127</v>
      </c>
      <c r="B9164" t="s">
        <v>5</v>
      </c>
      <c r="C9164" t="s">
        <v>1913</v>
      </c>
      <c r="D9164" s="24">
        <v>12290</v>
      </c>
      <c r="E9164" t="s">
        <v>1769</v>
      </c>
      <c r="F9164" t="s">
        <v>128</v>
      </c>
      <c r="G9164" t="s">
        <v>110</v>
      </c>
      <c r="H9164" t="s">
        <v>3294</v>
      </c>
      <c r="I9164" t="s">
        <v>1852</v>
      </c>
      <c r="J9164" t="s">
        <v>1998</v>
      </c>
      <c r="K9164" t="s">
        <v>1959</v>
      </c>
      <c r="L9164" s="24">
        <v>547.55999999999995</v>
      </c>
      <c r="M9164" s="25">
        <f>+VLOOKUP(E9164, TC!A:D, 4, FALSE())</f>
        <v>1.1620999987748553</v>
      </c>
      <c r="N9164" s="24">
        <f t="shared" si="715"/>
        <v>547.55999999999995</v>
      </c>
      <c r="O9164" t="str">
        <f t="shared" si="716"/>
        <v>FACTURA</v>
      </c>
      <c r="P9164" t="str">
        <f t="shared" si="717"/>
        <v>2025</v>
      </c>
      <c r="Q9164" t="str">
        <f t="shared" si="718"/>
        <v>06</v>
      </c>
      <c r="R9164" t="str">
        <f>+IFERROR(VLOOKUP(I9164, Listado!A:B, 2, FALSE()), "COMERCIALIZADORA INTERNACIONAL CARIBBEAN EXOTICS S A")</f>
        <v>PEREZ MEJIA MARIA PAULINA</v>
      </c>
      <c r="S9164" s="25">
        <f>+VLOOKUP(E9164, TC!A:D, 2, FALSE())</f>
        <v>4081.15</v>
      </c>
      <c r="T9164" t="str">
        <f t="shared" si="719"/>
        <v>USD</v>
      </c>
    </row>
    <row r="9165" spans="1:20" ht="18.75" hidden="1" customHeight="1" x14ac:dyDescent="0.25">
      <c r="A9165" t="s">
        <v>3127</v>
      </c>
      <c r="B9165" t="s">
        <v>5</v>
      </c>
      <c r="C9165" t="s">
        <v>1970</v>
      </c>
      <c r="D9165" s="24">
        <v>2430</v>
      </c>
      <c r="E9165" t="s">
        <v>1769</v>
      </c>
      <c r="F9165" t="s">
        <v>99</v>
      </c>
      <c r="G9165" t="s">
        <v>113</v>
      </c>
      <c r="I9165" t="s">
        <v>1859</v>
      </c>
      <c r="J9165" t="s">
        <v>1915</v>
      </c>
      <c r="K9165" t="s">
        <v>1916</v>
      </c>
      <c r="L9165" s="24">
        <v>-7864800</v>
      </c>
      <c r="M9165" s="25">
        <f>+VLOOKUP(E9165, TC!A:D, 4, FALSE())</f>
        <v>1.1620999987748553</v>
      </c>
      <c r="N9165" s="24">
        <f t="shared" si="715"/>
        <v>-7864800</v>
      </c>
      <c r="O9165" t="str">
        <f t="shared" si="716"/>
        <v>NOTAS</v>
      </c>
      <c r="P9165" t="str">
        <f t="shared" si="717"/>
        <v>2025</v>
      </c>
      <c r="Q9165" t="str">
        <f t="shared" si="718"/>
        <v>06</v>
      </c>
      <c r="R9165" t="str">
        <f>+IFERROR(VLOOKUP(I9165, Listado!A:B, 2, FALSE()), "COMERCIALIZADORA INTERNACIONAL CARIBBEAN EXOTICS S A")</f>
        <v>LONDOÑO ECHEVERRI ALEJANDRA</v>
      </c>
      <c r="S9165" s="25">
        <f>+VLOOKUP(E9165, TC!A:D, 2, FALSE())</f>
        <v>4081.15</v>
      </c>
      <c r="T9165" t="str">
        <f t="shared" si="719"/>
        <v>COP</v>
      </c>
    </row>
    <row r="9166" spans="1:20" ht="18.75" hidden="1" customHeight="1" x14ac:dyDescent="0.25">
      <c r="A9166" t="s">
        <v>3127</v>
      </c>
      <c r="B9166" t="s">
        <v>5</v>
      </c>
      <c r="C9166" t="s">
        <v>1913</v>
      </c>
      <c r="D9166" s="24">
        <v>12291</v>
      </c>
      <c r="E9166" t="s">
        <v>1770</v>
      </c>
      <c r="F9166" t="s">
        <v>99</v>
      </c>
      <c r="G9166" t="s">
        <v>113</v>
      </c>
      <c r="I9166" t="s">
        <v>1858</v>
      </c>
      <c r="J9166" t="s">
        <v>1915</v>
      </c>
      <c r="K9166" t="s">
        <v>1920</v>
      </c>
      <c r="L9166" s="24">
        <v>960000</v>
      </c>
      <c r="M9166" s="25">
        <f>+VLOOKUP(E9166, TC!A:D, 4, FALSE())</f>
        <v>1.1707999995083143</v>
      </c>
      <c r="N9166" s="24">
        <f t="shared" si="715"/>
        <v>960000</v>
      </c>
      <c r="O9166" t="str">
        <f t="shared" si="716"/>
        <v>FACTURA</v>
      </c>
      <c r="P9166" t="str">
        <f t="shared" si="717"/>
        <v>2025</v>
      </c>
      <c r="Q9166" t="str">
        <f t="shared" si="718"/>
        <v>06</v>
      </c>
      <c r="R9166" t="str">
        <f>+IFERROR(VLOOKUP(I9166, Listado!A:B, 2, FALSE()), "COMERCIALIZADORA INTERNACIONAL CARIBBEAN EXOTICS S A")</f>
        <v>LONDOÑO ECHEVERRI ALEJANDRA</v>
      </c>
      <c r="S9166" s="25">
        <f>+VLOOKUP(E9166, TC!A:D, 2, FALSE())</f>
        <v>4067.64</v>
      </c>
      <c r="T9166" t="str">
        <f t="shared" si="719"/>
        <v>COP</v>
      </c>
    </row>
    <row r="9167" spans="1:20" ht="18.75" hidden="1" customHeight="1" x14ac:dyDescent="0.25">
      <c r="A9167" t="s">
        <v>3127</v>
      </c>
      <c r="B9167" t="s">
        <v>5</v>
      </c>
      <c r="C9167" t="s">
        <v>1913</v>
      </c>
      <c r="D9167" s="24">
        <v>12292</v>
      </c>
      <c r="E9167" t="s">
        <v>1770</v>
      </c>
      <c r="F9167" t="s">
        <v>99</v>
      </c>
      <c r="G9167" t="s">
        <v>113</v>
      </c>
      <c r="I9167" t="s">
        <v>1858</v>
      </c>
      <c r="J9167" t="s">
        <v>1915</v>
      </c>
      <c r="K9167" t="s">
        <v>1920</v>
      </c>
      <c r="L9167" s="24">
        <v>960000</v>
      </c>
      <c r="M9167" s="25">
        <f>+VLOOKUP(E9167, TC!A:D, 4, FALSE())</f>
        <v>1.1707999995083143</v>
      </c>
      <c r="N9167" s="24">
        <f t="shared" si="715"/>
        <v>960000</v>
      </c>
      <c r="O9167" t="str">
        <f t="shared" si="716"/>
        <v>FACTURA</v>
      </c>
      <c r="P9167" t="str">
        <f t="shared" si="717"/>
        <v>2025</v>
      </c>
      <c r="Q9167" t="str">
        <f t="shared" si="718"/>
        <v>06</v>
      </c>
      <c r="R9167" t="str">
        <f>+IFERROR(VLOOKUP(I9167, Listado!A:B, 2, FALSE()), "COMERCIALIZADORA INTERNACIONAL CARIBBEAN EXOTICS S A")</f>
        <v>LONDOÑO ECHEVERRI ALEJANDRA</v>
      </c>
      <c r="S9167" s="25">
        <f>+VLOOKUP(E9167, TC!A:D, 2, FALSE())</f>
        <v>4067.64</v>
      </c>
      <c r="T9167" t="str">
        <f t="shared" si="719"/>
        <v>COP</v>
      </c>
    </row>
    <row r="9168" spans="1:20" ht="18.75" hidden="1" customHeight="1" x14ac:dyDescent="0.25">
      <c r="A9168" t="s">
        <v>3127</v>
      </c>
      <c r="B9168" t="s">
        <v>5</v>
      </c>
      <c r="C9168" t="s">
        <v>1913</v>
      </c>
      <c r="D9168" s="24">
        <v>12293</v>
      </c>
      <c r="E9168" t="s">
        <v>1770</v>
      </c>
      <c r="F9168" t="s">
        <v>99</v>
      </c>
      <c r="G9168" t="s">
        <v>113</v>
      </c>
      <c r="I9168" t="s">
        <v>1859</v>
      </c>
      <c r="J9168" t="s">
        <v>1915</v>
      </c>
      <c r="K9168" t="s">
        <v>1916</v>
      </c>
      <c r="L9168" s="24">
        <v>6960000</v>
      </c>
      <c r="M9168" s="25">
        <f>+VLOOKUP(E9168, TC!A:D, 4, FALSE())</f>
        <v>1.1707999995083143</v>
      </c>
      <c r="N9168" s="24">
        <f t="shared" si="715"/>
        <v>6960000</v>
      </c>
      <c r="O9168" t="str">
        <f t="shared" si="716"/>
        <v>FACTURA</v>
      </c>
      <c r="P9168" t="str">
        <f t="shared" si="717"/>
        <v>2025</v>
      </c>
      <c r="Q9168" t="str">
        <f t="shared" si="718"/>
        <v>06</v>
      </c>
      <c r="R9168" t="str">
        <f>+IFERROR(VLOOKUP(I9168, Listado!A:B, 2, FALSE()), "COMERCIALIZADORA INTERNACIONAL CARIBBEAN EXOTICS S A")</f>
        <v>LONDOÑO ECHEVERRI ALEJANDRA</v>
      </c>
      <c r="S9168" s="25">
        <f>+VLOOKUP(E9168, TC!A:D, 2, FALSE())</f>
        <v>4067.64</v>
      </c>
      <c r="T9168" t="str">
        <f t="shared" si="719"/>
        <v>COP</v>
      </c>
    </row>
    <row r="9169" spans="1:20" ht="18.75" hidden="1" customHeight="1" x14ac:dyDescent="0.25">
      <c r="A9169" t="s">
        <v>3127</v>
      </c>
      <c r="B9169" t="s">
        <v>5</v>
      </c>
      <c r="C9169" t="s">
        <v>1913</v>
      </c>
      <c r="D9169" s="24">
        <v>12293</v>
      </c>
      <c r="E9169" t="s">
        <v>1770</v>
      </c>
      <c r="F9169" t="s">
        <v>99</v>
      </c>
      <c r="G9169" t="s">
        <v>113</v>
      </c>
      <c r="I9169" t="s">
        <v>1859</v>
      </c>
      <c r="J9169" t="s">
        <v>1915</v>
      </c>
      <c r="K9169" t="s">
        <v>2094</v>
      </c>
      <c r="L9169" s="24">
        <v>868000</v>
      </c>
      <c r="M9169" s="25">
        <f>+VLOOKUP(E9169, TC!A:D, 4, FALSE())</f>
        <v>1.1707999995083143</v>
      </c>
      <c r="N9169" s="24">
        <f t="shared" si="715"/>
        <v>868000</v>
      </c>
      <c r="O9169" t="str">
        <f t="shared" si="716"/>
        <v>FACTURA</v>
      </c>
      <c r="P9169" t="str">
        <f t="shared" si="717"/>
        <v>2025</v>
      </c>
      <c r="Q9169" t="str">
        <f t="shared" si="718"/>
        <v>06</v>
      </c>
      <c r="R9169" t="str">
        <f>+IFERROR(VLOOKUP(I9169, Listado!A:B, 2, FALSE()), "COMERCIALIZADORA INTERNACIONAL CARIBBEAN EXOTICS S A")</f>
        <v>LONDOÑO ECHEVERRI ALEJANDRA</v>
      </c>
      <c r="S9169" s="25">
        <f>+VLOOKUP(E9169, TC!A:D, 2, FALSE())</f>
        <v>4067.64</v>
      </c>
      <c r="T9169" t="str">
        <f t="shared" si="719"/>
        <v>COP</v>
      </c>
    </row>
    <row r="9170" spans="1:20" ht="18.75" hidden="1" customHeight="1" x14ac:dyDescent="0.25">
      <c r="A9170" t="s">
        <v>3127</v>
      </c>
      <c r="B9170" t="s">
        <v>5</v>
      </c>
      <c r="C9170" t="s">
        <v>1913</v>
      </c>
      <c r="D9170" s="24">
        <v>12294</v>
      </c>
      <c r="E9170" t="s">
        <v>1770</v>
      </c>
      <c r="F9170" t="s">
        <v>128</v>
      </c>
      <c r="G9170" t="s">
        <v>110</v>
      </c>
      <c r="H9170" t="s">
        <v>3295</v>
      </c>
      <c r="I9170" t="s">
        <v>1850</v>
      </c>
      <c r="J9170" t="s">
        <v>1919</v>
      </c>
      <c r="K9170" t="s">
        <v>31</v>
      </c>
      <c r="L9170" s="24">
        <v>25116</v>
      </c>
      <c r="M9170" s="25">
        <f>+VLOOKUP(E9170, TC!A:D, 4, FALSE())</f>
        <v>1.1707999995083143</v>
      </c>
      <c r="N9170" s="24">
        <f t="shared" si="715"/>
        <v>25116</v>
      </c>
      <c r="O9170" t="str">
        <f t="shared" si="716"/>
        <v>FACTURA</v>
      </c>
      <c r="P9170" t="str">
        <f t="shared" si="717"/>
        <v>2025</v>
      </c>
      <c r="Q9170" t="str">
        <f t="shared" si="718"/>
        <v>06</v>
      </c>
      <c r="R9170" t="str">
        <f>+IFERROR(VLOOKUP(I9170, Listado!A:B, 2, FALSE()), "COMERCIALIZADORA INTERNACIONAL CARIBBEAN EXOTICS S A")</f>
        <v>PEREZ MEJIA MARIA PAULINA</v>
      </c>
      <c r="S9170" s="25">
        <f>+VLOOKUP(E9170, TC!A:D, 2, FALSE())</f>
        <v>4067.64</v>
      </c>
      <c r="T9170" t="str">
        <f t="shared" si="719"/>
        <v>USD</v>
      </c>
    </row>
    <row r="9171" spans="1:20" ht="18.75" hidden="1" customHeight="1" x14ac:dyDescent="0.25">
      <c r="A9171" t="s">
        <v>3127</v>
      </c>
      <c r="B9171" t="s">
        <v>5</v>
      </c>
      <c r="C9171" t="s">
        <v>1913</v>
      </c>
      <c r="D9171" s="24">
        <v>12294</v>
      </c>
      <c r="E9171" t="s">
        <v>1770</v>
      </c>
      <c r="F9171" t="s">
        <v>128</v>
      </c>
      <c r="G9171" t="s">
        <v>110</v>
      </c>
      <c r="H9171" t="s">
        <v>3295</v>
      </c>
      <c r="I9171" t="s">
        <v>1850</v>
      </c>
      <c r="J9171" t="s">
        <v>1919</v>
      </c>
      <c r="K9171" t="s">
        <v>53</v>
      </c>
      <c r="L9171" s="24">
        <v>2470</v>
      </c>
      <c r="M9171" s="25">
        <f>+VLOOKUP(E9171, TC!A:D, 4, FALSE())</f>
        <v>1.1707999995083143</v>
      </c>
      <c r="N9171" s="24">
        <f t="shared" si="715"/>
        <v>2470</v>
      </c>
      <c r="O9171" t="str">
        <f t="shared" si="716"/>
        <v>FACTURA</v>
      </c>
      <c r="P9171" t="str">
        <f t="shared" si="717"/>
        <v>2025</v>
      </c>
      <c r="Q9171" t="str">
        <f t="shared" si="718"/>
        <v>06</v>
      </c>
      <c r="R9171" t="str">
        <f>+IFERROR(VLOOKUP(I9171, Listado!A:B, 2, FALSE()), "COMERCIALIZADORA INTERNACIONAL CARIBBEAN EXOTICS S A")</f>
        <v>PEREZ MEJIA MARIA PAULINA</v>
      </c>
      <c r="S9171" s="25">
        <f>+VLOOKUP(E9171, TC!A:D, 2, FALSE())</f>
        <v>4067.64</v>
      </c>
      <c r="T9171" t="str">
        <f t="shared" si="719"/>
        <v>USD</v>
      </c>
    </row>
    <row r="9172" spans="1:20" ht="18.75" hidden="1" customHeight="1" x14ac:dyDescent="0.25">
      <c r="A9172" t="s">
        <v>3127</v>
      </c>
      <c r="B9172" t="s">
        <v>5</v>
      </c>
      <c r="C9172" t="s">
        <v>1913</v>
      </c>
      <c r="D9172" s="24">
        <v>12295</v>
      </c>
      <c r="E9172" t="s">
        <v>1770</v>
      </c>
      <c r="F9172" t="s">
        <v>128</v>
      </c>
      <c r="G9172" t="s">
        <v>110</v>
      </c>
      <c r="H9172" t="s">
        <v>3296</v>
      </c>
      <c r="I9172" t="s">
        <v>1851</v>
      </c>
      <c r="J9172" t="s">
        <v>1940</v>
      </c>
      <c r="K9172" t="s">
        <v>50</v>
      </c>
      <c r="L9172" s="24">
        <v>3074.4</v>
      </c>
      <c r="M9172" s="25">
        <f>+VLOOKUP(E9172, TC!A:D, 4, FALSE())</f>
        <v>1.1707999995083143</v>
      </c>
      <c r="N9172" s="24">
        <f t="shared" si="715"/>
        <v>3074.4</v>
      </c>
      <c r="O9172" t="str">
        <f t="shared" si="716"/>
        <v>FACTURA</v>
      </c>
      <c r="P9172" t="str">
        <f t="shared" si="717"/>
        <v>2025</v>
      </c>
      <c r="Q9172" t="str">
        <f t="shared" si="718"/>
        <v>06</v>
      </c>
      <c r="R9172" t="str">
        <f>+IFERROR(VLOOKUP(I9172, Listado!A:B, 2, FALSE()), "COMERCIALIZADORA INTERNACIONAL CARIBBEAN EXOTICS S A")</f>
        <v>PEREZ MEJIA MARIA PAULINA</v>
      </c>
      <c r="S9172" s="25">
        <f>+VLOOKUP(E9172, TC!A:D, 2, FALSE())</f>
        <v>4067.64</v>
      </c>
      <c r="T9172" t="str">
        <f t="shared" si="719"/>
        <v>USD</v>
      </c>
    </row>
    <row r="9173" spans="1:20" ht="18.75" hidden="1" customHeight="1" x14ac:dyDescent="0.25">
      <c r="A9173" t="s">
        <v>3127</v>
      </c>
      <c r="B9173" t="s">
        <v>5</v>
      </c>
      <c r="C9173" t="s">
        <v>1913</v>
      </c>
      <c r="D9173" s="24">
        <v>12296</v>
      </c>
      <c r="E9173" t="s">
        <v>1770</v>
      </c>
      <c r="F9173" t="s">
        <v>1924</v>
      </c>
      <c r="G9173" t="s">
        <v>108</v>
      </c>
      <c r="H9173" t="s">
        <v>3297</v>
      </c>
      <c r="I9173" t="s">
        <v>1855</v>
      </c>
      <c r="J9173" t="s">
        <v>1987</v>
      </c>
      <c r="K9173" t="s">
        <v>15</v>
      </c>
      <c r="L9173" s="24">
        <v>2726.6904</v>
      </c>
      <c r="M9173" s="25">
        <f>+VLOOKUP(E9173, TC!A:D, 4, FALSE())</f>
        <v>1.1707999995083143</v>
      </c>
      <c r="N9173" s="24">
        <f t="shared" si="715"/>
        <v>3192.4091189793253</v>
      </c>
      <c r="O9173" t="str">
        <f t="shared" si="716"/>
        <v>FACTURA</v>
      </c>
      <c r="P9173" t="str">
        <f t="shared" si="717"/>
        <v>2025</v>
      </c>
      <c r="Q9173" t="str">
        <f t="shared" si="718"/>
        <v>06</v>
      </c>
      <c r="R9173" t="str">
        <f>+IFERROR(VLOOKUP(I9173, Listado!A:B, 2, FALSE()), "COMERCIALIZADORA INTERNACIONAL CARIBBEAN EXOTICS S A")</f>
        <v>PIEDRAHITA PEREZ MARIANA</v>
      </c>
      <c r="S9173" s="25">
        <f>+VLOOKUP(E9173, TC!A:D, 2, FALSE())</f>
        <v>4067.64</v>
      </c>
      <c r="T9173" t="str">
        <f t="shared" si="719"/>
        <v>EUR</v>
      </c>
    </row>
    <row r="9174" spans="1:20" ht="18.75" hidden="1" customHeight="1" x14ac:dyDescent="0.25">
      <c r="A9174" t="s">
        <v>3127</v>
      </c>
      <c r="B9174" t="s">
        <v>5</v>
      </c>
      <c r="C9174" t="s">
        <v>1913</v>
      </c>
      <c r="D9174" s="24">
        <v>12296</v>
      </c>
      <c r="E9174" t="s">
        <v>1770</v>
      </c>
      <c r="F9174" t="s">
        <v>1924</v>
      </c>
      <c r="G9174" t="s">
        <v>108</v>
      </c>
      <c r="H9174" t="s">
        <v>3297</v>
      </c>
      <c r="I9174" t="s">
        <v>1855</v>
      </c>
      <c r="J9174" t="s">
        <v>1987</v>
      </c>
      <c r="K9174" t="s">
        <v>1959</v>
      </c>
      <c r="L9174" s="24">
        <v>275</v>
      </c>
      <c r="M9174" s="25">
        <f>+VLOOKUP(E9174, TC!A:D, 4, FALSE())</f>
        <v>1.1707999995083143</v>
      </c>
      <c r="N9174" s="24">
        <f t="shared" si="715"/>
        <v>321.96999986478642</v>
      </c>
      <c r="O9174" t="str">
        <f t="shared" si="716"/>
        <v>FACTURA</v>
      </c>
      <c r="P9174" t="str">
        <f t="shared" si="717"/>
        <v>2025</v>
      </c>
      <c r="Q9174" t="str">
        <f t="shared" si="718"/>
        <v>06</v>
      </c>
      <c r="R9174" t="str">
        <f>+IFERROR(VLOOKUP(I9174, Listado!A:B, 2, FALSE()), "COMERCIALIZADORA INTERNACIONAL CARIBBEAN EXOTICS S A")</f>
        <v>PIEDRAHITA PEREZ MARIANA</v>
      </c>
      <c r="S9174" s="25">
        <f>+VLOOKUP(E9174, TC!A:D, 2, FALSE())</f>
        <v>4067.64</v>
      </c>
      <c r="T9174" t="str">
        <f t="shared" si="719"/>
        <v>EUR</v>
      </c>
    </row>
    <row r="9175" spans="1:20" ht="18.75" hidden="1" customHeight="1" x14ac:dyDescent="0.25">
      <c r="A9175" t="s">
        <v>3127</v>
      </c>
      <c r="B9175" t="s">
        <v>5</v>
      </c>
      <c r="C9175" t="s">
        <v>1913</v>
      </c>
      <c r="D9175" s="24">
        <v>12296</v>
      </c>
      <c r="E9175" t="s">
        <v>1770</v>
      </c>
      <c r="F9175" t="s">
        <v>1924</v>
      </c>
      <c r="G9175" t="s">
        <v>108</v>
      </c>
      <c r="H9175" t="s">
        <v>3297</v>
      </c>
      <c r="I9175" t="s">
        <v>1855</v>
      </c>
      <c r="J9175" t="s">
        <v>1987</v>
      </c>
      <c r="K9175" t="s">
        <v>1960</v>
      </c>
      <c r="L9175" s="24">
        <v>22.3096</v>
      </c>
      <c r="M9175" s="25">
        <f>+VLOOKUP(E9175, TC!A:D, 4, FALSE())</f>
        <v>1.1707999995083143</v>
      </c>
      <c r="N9175" s="24">
        <f t="shared" si="715"/>
        <v>26.120079669030687</v>
      </c>
      <c r="O9175" t="str">
        <f t="shared" si="716"/>
        <v>FACTURA</v>
      </c>
      <c r="P9175" t="str">
        <f t="shared" si="717"/>
        <v>2025</v>
      </c>
      <c r="Q9175" t="str">
        <f t="shared" si="718"/>
        <v>06</v>
      </c>
      <c r="R9175" t="str">
        <f>+IFERROR(VLOOKUP(I9175, Listado!A:B, 2, FALSE()), "COMERCIALIZADORA INTERNACIONAL CARIBBEAN EXOTICS S A")</f>
        <v>PIEDRAHITA PEREZ MARIANA</v>
      </c>
      <c r="S9175" s="25">
        <f>+VLOOKUP(E9175, TC!A:D, 2, FALSE())</f>
        <v>4067.64</v>
      </c>
      <c r="T9175" t="str">
        <f t="shared" si="719"/>
        <v>EUR</v>
      </c>
    </row>
    <row r="9176" spans="1:20" ht="18.75" hidden="1" customHeight="1" x14ac:dyDescent="0.25">
      <c r="A9176" t="s">
        <v>3127</v>
      </c>
      <c r="B9176" t="s">
        <v>5</v>
      </c>
      <c r="C9176" t="s">
        <v>1913</v>
      </c>
      <c r="D9176" s="24">
        <v>12297</v>
      </c>
      <c r="E9176" t="s">
        <v>1770</v>
      </c>
      <c r="F9176" t="s">
        <v>1924</v>
      </c>
      <c r="G9176" t="s">
        <v>112</v>
      </c>
      <c r="H9176" t="s">
        <v>3298</v>
      </c>
      <c r="I9176" t="s">
        <v>1863</v>
      </c>
      <c r="J9176" t="s">
        <v>1926</v>
      </c>
      <c r="K9176" t="s">
        <v>16</v>
      </c>
      <c r="L9176" s="24">
        <v>2884.16</v>
      </c>
      <c r="M9176" s="25">
        <f>+VLOOKUP(E9176, TC!A:D, 4, FALSE())</f>
        <v>1.1707999995083143</v>
      </c>
      <c r="N9176" s="24">
        <f t="shared" si="715"/>
        <v>3376.7745265818994</v>
      </c>
      <c r="O9176" t="str">
        <f t="shared" si="716"/>
        <v>FACTURA</v>
      </c>
      <c r="P9176" t="str">
        <f t="shared" si="717"/>
        <v>2025</v>
      </c>
      <c r="Q9176" t="str">
        <f t="shared" si="718"/>
        <v>06</v>
      </c>
      <c r="R9176" t="str">
        <f>+IFERROR(VLOOKUP(I9176, Listado!A:B, 2, FALSE()), "COMERCIALIZADORA INTERNACIONAL CARIBBEAN EXOTICS S A")</f>
        <v>HINCAPIE CONTRERAS ERIKA STEFANIA</v>
      </c>
      <c r="S9176" s="25">
        <f>+VLOOKUP(E9176, TC!A:D, 2, FALSE())</f>
        <v>4067.64</v>
      </c>
      <c r="T9176" t="str">
        <f t="shared" si="719"/>
        <v>EUR</v>
      </c>
    </row>
    <row r="9177" spans="1:20" ht="18.75" hidden="1" customHeight="1" x14ac:dyDescent="0.25">
      <c r="A9177" t="s">
        <v>3127</v>
      </c>
      <c r="B9177" t="s">
        <v>5</v>
      </c>
      <c r="C9177" t="s">
        <v>1913</v>
      </c>
      <c r="D9177" s="24">
        <v>12297</v>
      </c>
      <c r="E9177" t="s">
        <v>1770</v>
      </c>
      <c r="F9177" t="s">
        <v>1924</v>
      </c>
      <c r="G9177" t="s">
        <v>112</v>
      </c>
      <c r="H9177" t="s">
        <v>3298</v>
      </c>
      <c r="I9177" t="s">
        <v>1863</v>
      </c>
      <c r="J9177" t="s">
        <v>1926</v>
      </c>
      <c r="K9177" t="s">
        <v>1959</v>
      </c>
      <c r="L9177" s="24">
        <v>275</v>
      </c>
      <c r="M9177" s="25">
        <f>+VLOOKUP(E9177, TC!A:D, 4, FALSE())</f>
        <v>1.1707999995083143</v>
      </c>
      <c r="N9177" s="24">
        <f t="shared" si="715"/>
        <v>321.96999986478642</v>
      </c>
      <c r="O9177" t="str">
        <f t="shared" si="716"/>
        <v>FACTURA</v>
      </c>
      <c r="P9177" t="str">
        <f t="shared" si="717"/>
        <v>2025</v>
      </c>
      <c r="Q9177" t="str">
        <f t="shared" si="718"/>
        <v>06</v>
      </c>
      <c r="R9177" t="str">
        <f>+IFERROR(VLOOKUP(I9177, Listado!A:B, 2, FALSE()), "COMERCIALIZADORA INTERNACIONAL CARIBBEAN EXOTICS S A")</f>
        <v>HINCAPIE CONTRERAS ERIKA STEFANIA</v>
      </c>
      <c r="S9177" s="25">
        <f>+VLOOKUP(E9177, TC!A:D, 2, FALSE())</f>
        <v>4067.64</v>
      </c>
      <c r="T9177" t="str">
        <f t="shared" si="719"/>
        <v>EUR</v>
      </c>
    </row>
    <row r="9178" spans="1:20" ht="18.75" hidden="1" customHeight="1" x14ac:dyDescent="0.25">
      <c r="A9178" t="s">
        <v>3127</v>
      </c>
      <c r="B9178" t="s">
        <v>5</v>
      </c>
      <c r="C9178" t="s">
        <v>1913</v>
      </c>
      <c r="D9178" s="24">
        <v>12297</v>
      </c>
      <c r="E9178" t="s">
        <v>1770</v>
      </c>
      <c r="F9178" t="s">
        <v>1924</v>
      </c>
      <c r="G9178" t="s">
        <v>112</v>
      </c>
      <c r="H9178" t="s">
        <v>3298</v>
      </c>
      <c r="I9178" t="s">
        <v>1863</v>
      </c>
      <c r="J9178" t="s">
        <v>1926</v>
      </c>
      <c r="K9178" t="s">
        <v>1960</v>
      </c>
      <c r="L9178" s="24">
        <v>120.84</v>
      </c>
      <c r="M9178" s="25">
        <f>+VLOOKUP(E9178, TC!A:D, 4, FALSE())</f>
        <v>1.1707999995083143</v>
      </c>
      <c r="N9178" s="24">
        <f t="shared" si="715"/>
        <v>141.47947194058469</v>
      </c>
      <c r="O9178" t="str">
        <f t="shared" si="716"/>
        <v>FACTURA</v>
      </c>
      <c r="P9178" t="str">
        <f t="shared" si="717"/>
        <v>2025</v>
      </c>
      <c r="Q9178" t="str">
        <f t="shared" si="718"/>
        <v>06</v>
      </c>
      <c r="R9178" t="str">
        <f>+IFERROR(VLOOKUP(I9178, Listado!A:B, 2, FALSE()), "COMERCIALIZADORA INTERNACIONAL CARIBBEAN EXOTICS S A")</f>
        <v>HINCAPIE CONTRERAS ERIKA STEFANIA</v>
      </c>
      <c r="S9178" s="25">
        <f>+VLOOKUP(E9178, TC!A:D, 2, FALSE())</f>
        <v>4067.64</v>
      </c>
      <c r="T9178" t="str">
        <f t="shared" si="719"/>
        <v>EUR</v>
      </c>
    </row>
    <row r="9179" spans="1:20" ht="18.75" hidden="1" customHeight="1" x14ac:dyDescent="0.25">
      <c r="A9179" t="s">
        <v>3127</v>
      </c>
      <c r="B9179" t="s">
        <v>5</v>
      </c>
      <c r="C9179" t="s">
        <v>1913</v>
      </c>
      <c r="D9179" s="24">
        <v>12298</v>
      </c>
      <c r="E9179" t="s">
        <v>1770</v>
      </c>
      <c r="F9179" t="s">
        <v>1924</v>
      </c>
      <c r="G9179" t="s">
        <v>108</v>
      </c>
      <c r="H9179" t="s">
        <v>3299</v>
      </c>
      <c r="I9179" t="s">
        <v>1860</v>
      </c>
      <c r="J9179" t="s">
        <v>1926</v>
      </c>
      <c r="K9179" t="s">
        <v>68</v>
      </c>
      <c r="L9179" s="24">
        <v>3088.672</v>
      </c>
      <c r="M9179" s="25">
        <f>+VLOOKUP(E9179, TC!A:D, 4, FALSE())</f>
        <v>1.1707999995083143</v>
      </c>
      <c r="N9179" s="24">
        <f t="shared" si="715"/>
        <v>3616.217176081344</v>
      </c>
      <c r="O9179" t="str">
        <f t="shared" si="716"/>
        <v>FACTURA</v>
      </c>
      <c r="P9179" t="str">
        <f t="shared" si="717"/>
        <v>2025</v>
      </c>
      <c r="Q9179" t="str">
        <f t="shared" si="718"/>
        <v>06</v>
      </c>
      <c r="R9179" t="str">
        <f>+IFERROR(VLOOKUP(I9179, Listado!A:B, 2, FALSE()), "COMERCIALIZADORA INTERNACIONAL CARIBBEAN EXOTICS S A")</f>
        <v>PIEDRAHITA PEREZ MARIANA</v>
      </c>
      <c r="S9179" s="25">
        <f>+VLOOKUP(E9179, TC!A:D, 2, FALSE())</f>
        <v>4067.64</v>
      </c>
      <c r="T9179" t="str">
        <f t="shared" si="719"/>
        <v>EUR</v>
      </c>
    </row>
    <row r="9180" spans="1:20" ht="18.75" hidden="1" customHeight="1" x14ac:dyDescent="0.25">
      <c r="A9180" t="s">
        <v>3127</v>
      </c>
      <c r="B9180" t="s">
        <v>5</v>
      </c>
      <c r="C9180" t="s">
        <v>1913</v>
      </c>
      <c r="D9180" s="24">
        <v>12298</v>
      </c>
      <c r="E9180" t="s">
        <v>1770</v>
      </c>
      <c r="F9180" t="s">
        <v>1924</v>
      </c>
      <c r="G9180" t="s">
        <v>108</v>
      </c>
      <c r="H9180" t="s">
        <v>3299</v>
      </c>
      <c r="I9180" t="s">
        <v>1860</v>
      </c>
      <c r="J9180" t="s">
        <v>1926</v>
      </c>
      <c r="K9180" t="s">
        <v>1959</v>
      </c>
      <c r="L9180" s="24">
        <v>275</v>
      </c>
      <c r="M9180" s="25">
        <f>+VLOOKUP(E9180, TC!A:D, 4, FALSE())</f>
        <v>1.1707999995083143</v>
      </c>
      <c r="N9180" s="24">
        <f t="shared" si="715"/>
        <v>321.96999986478642</v>
      </c>
      <c r="O9180" t="str">
        <f t="shared" si="716"/>
        <v>FACTURA</v>
      </c>
      <c r="P9180" t="str">
        <f t="shared" si="717"/>
        <v>2025</v>
      </c>
      <c r="Q9180" t="str">
        <f t="shared" si="718"/>
        <v>06</v>
      </c>
      <c r="R9180" t="str">
        <f>+IFERROR(VLOOKUP(I9180, Listado!A:B, 2, FALSE()), "COMERCIALIZADORA INTERNACIONAL CARIBBEAN EXOTICS S A")</f>
        <v>PIEDRAHITA PEREZ MARIANA</v>
      </c>
      <c r="S9180" s="25">
        <f>+VLOOKUP(E9180, TC!A:D, 2, FALSE())</f>
        <v>4067.64</v>
      </c>
      <c r="T9180" t="str">
        <f t="shared" si="719"/>
        <v>EUR</v>
      </c>
    </row>
    <row r="9181" spans="1:20" ht="18.75" hidden="1" customHeight="1" x14ac:dyDescent="0.25">
      <c r="A9181" t="s">
        <v>3127</v>
      </c>
      <c r="B9181" t="s">
        <v>5</v>
      </c>
      <c r="C9181" t="s">
        <v>1913</v>
      </c>
      <c r="D9181" s="24">
        <v>12298</v>
      </c>
      <c r="E9181" t="s">
        <v>1770</v>
      </c>
      <c r="F9181" t="s">
        <v>1924</v>
      </c>
      <c r="G9181" t="s">
        <v>108</v>
      </c>
      <c r="H9181" t="s">
        <v>3299</v>
      </c>
      <c r="I9181" t="s">
        <v>1860</v>
      </c>
      <c r="J9181" t="s">
        <v>1926</v>
      </c>
      <c r="K9181" t="s">
        <v>1960</v>
      </c>
      <c r="L9181" s="24">
        <v>28.327999999999999</v>
      </c>
      <c r="M9181" s="25">
        <f>+VLOOKUP(E9181, TC!A:D, 4, FALSE())</f>
        <v>1.1707999995083143</v>
      </c>
      <c r="N9181" s="24">
        <f t="shared" si="715"/>
        <v>33.166422386071524</v>
      </c>
      <c r="O9181" t="str">
        <f t="shared" si="716"/>
        <v>FACTURA</v>
      </c>
      <c r="P9181" t="str">
        <f t="shared" si="717"/>
        <v>2025</v>
      </c>
      <c r="Q9181" t="str">
        <f t="shared" si="718"/>
        <v>06</v>
      </c>
      <c r="R9181" t="str">
        <f>+IFERROR(VLOOKUP(I9181, Listado!A:B, 2, FALSE()), "COMERCIALIZADORA INTERNACIONAL CARIBBEAN EXOTICS S A")</f>
        <v>PIEDRAHITA PEREZ MARIANA</v>
      </c>
      <c r="S9181" s="25">
        <f>+VLOOKUP(E9181, TC!A:D, 2, FALSE())</f>
        <v>4067.64</v>
      </c>
      <c r="T9181" t="str">
        <f t="shared" si="719"/>
        <v>EUR</v>
      </c>
    </row>
    <row r="9182" spans="1:20" ht="18.75" hidden="1" customHeight="1" x14ac:dyDescent="0.25">
      <c r="A9182" t="s">
        <v>3127</v>
      </c>
      <c r="B9182" t="s">
        <v>5</v>
      </c>
      <c r="C9182" t="s">
        <v>1913</v>
      </c>
      <c r="D9182" s="24">
        <v>12299</v>
      </c>
      <c r="E9182" t="s">
        <v>1770</v>
      </c>
      <c r="F9182" t="s">
        <v>128</v>
      </c>
      <c r="G9182" t="s">
        <v>110</v>
      </c>
      <c r="I9182" t="s">
        <v>1850</v>
      </c>
      <c r="J9182" t="s">
        <v>1919</v>
      </c>
      <c r="K9182" t="s">
        <v>1918</v>
      </c>
      <c r="L9182" s="24">
        <v>436.8</v>
      </c>
      <c r="M9182" s="25">
        <f>+VLOOKUP(E9182, TC!A:D, 4, FALSE())</f>
        <v>1.1707999995083143</v>
      </c>
      <c r="N9182" s="24">
        <f t="shared" si="715"/>
        <v>436.8</v>
      </c>
      <c r="O9182" t="str">
        <f t="shared" si="716"/>
        <v>FACTURA</v>
      </c>
      <c r="P9182" t="str">
        <f t="shared" si="717"/>
        <v>2025</v>
      </c>
      <c r="Q9182" t="str">
        <f t="shared" si="718"/>
        <v>06</v>
      </c>
      <c r="R9182" t="str">
        <f>+IFERROR(VLOOKUP(I9182, Listado!A:B, 2, FALSE()), "COMERCIALIZADORA INTERNACIONAL CARIBBEAN EXOTICS S A")</f>
        <v>PEREZ MEJIA MARIA PAULINA</v>
      </c>
      <c r="S9182" s="25">
        <f>+VLOOKUP(E9182, TC!A:D, 2, FALSE())</f>
        <v>4067.64</v>
      </c>
      <c r="T9182" t="str">
        <f t="shared" si="719"/>
        <v>USD</v>
      </c>
    </row>
    <row r="9183" spans="1:20" ht="18.75" hidden="1" customHeight="1" x14ac:dyDescent="0.25">
      <c r="A9183" t="s">
        <v>3127</v>
      </c>
      <c r="B9183" t="s">
        <v>1923</v>
      </c>
      <c r="C9183" t="s">
        <v>1913</v>
      </c>
      <c r="D9183" s="24">
        <v>6130</v>
      </c>
      <c r="E9183" t="s">
        <v>1770</v>
      </c>
      <c r="F9183" t="s">
        <v>99</v>
      </c>
      <c r="G9183" t="s">
        <v>1914</v>
      </c>
      <c r="H9183" t="s">
        <v>2024</v>
      </c>
      <c r="I9183" t="s">
        <v>1838</v>
      </c>
      <c r="J9183" t="s">
        <v>1915</v>
      </c>
      <c r="K9183" t="s">
        <v>2025</v>
      </c>
      <c r="L9183" s="24">
        <v>649600</v>
      </c>
      <c r="M9183" s="25">
        <f>+VLOOKUP(E9183, TC!A:D, 4, FALSE())</f>
        <v>1.1707999995083143</v>
      </c>
      <c r="N9183" s="24">
        <f t="shared" si="715"/>
        <v>649600</v>
      </c>
      <c r="O9183" t="str">
        <f t="shared" si="716"/>
        <v>FACTURA</v>
      </c>
      <c r="P9183" t="str">
        <f t="shared" si="717"/>
        <v>2025</v>
      </c>
      <c r="Q9183" t="str">
        <f t="shared" si="718"/>
        <v>06</v>
      </c>
      <c r="R9183" t="str">
        <f>+IFERROR(VLOOKUP(I9183, Listado!A:B, 2, FALSE()), "COMERCIALIZADORA INTERNACIONAL CARIBBEAN EXOTICS S A")</f>
        <v>LONDOÑO ECHEVERRI ALEJANDRA</v>
      </c>
      <c r="S9183" s="25">
        <f>+VLOOKUP(E9183, TC!A:D, 2, FALSE())</f>
        <v>4067.64</v>
      </c>
      <c r="T9183" t="str">
        <f t="shared" si="719"/>
        <v>COP</v>
      </c>
    </row>
    <row r="9184" spans="1:20" ht="18.75" hidden="1" customHeight="1" x14ac:dyDescent="0.25">
      <c r="A9184" t="s">
        <v>3127</v>
      </c>
      <c r="B9184" t="s">
        <v>1923</v>
      </c>
      <c r="C9184" t="s">
        <v>1913</v>
      </c>
      <c r="D9184" s="24">
        <v>6130</v>
      </c>
      <c r="E9184" t="s">
        <v>1770</v>
      </c>
      <c r="F9184" t="s">
        <v>99</v>
      </c>
      <c r="G9184" t="s">
        <v>1914</v>
      </c>
      <c r="H9184" t="s">
        <v>2024</v>
      </c>
      <c r="I9184" t="s">
        <v>1838</v>
      </c>
      <c r="J9184" t="s">
        <v>1915</v>
      </c>
      <c r="K9184" t="s">
        <v>2018</v>
      </c>
      <c r="L9184" s="24">
        <v>374760</v>
      </c>
      <c r="M9184" s="25">
        <f>+VLOOKUP(E9184, TC!A:D, 4, FALSE())</f>
        <v>1.1707999995083143</v>
      </c>
      <c r="N9184" s="24">
        <f t="shared" si="715"/>
        <v>374760</v>
      </c>
      <c r="O9184" t="str">
        <f t="shared" si="716"/>
        <v>FACTURA</v>
      </c>
      <c r="P9184" t="str">
        <f t="shared" si="717"/>
        <v>2025</v>
      </c>
      <c r="Q9184" t="str">
        <f t="shared" si="718"/>
        <v>06</v>
      </c>
      <c r="R9184" t="str">
        <f>+IFERROR(VLOOKUP(I9184, Listado!A:B, 2, FALSE()), "COMERCIALIZADORA INTERNACIONAL CARIBBEAN EXOTICS S A")</f>
        <v>LONDOÑO ECHEVERRI ALEJANDRA</v>
      </c>
      <c r="S9184" s="25">
        <f>+VLOOKUP(E9184, TC!A:D, 2, FALSE())</f>
        <v>4067.64</v>
      </c>
      <c r="T9184" t="str">
        <f t="shared" si="719"/>
        <v>COP</v>
      </c>
    </row>
    <row r="9185" spans="1:20" ht="18.75" hidden="1" customHeight="1" x14ac:dyDescent="0.25">
      <c r="A9185" t="s">
        <v>3127</v>
      </c>
      <c r="B9185" t="s">
        <v>1923</v>
      </c>
      <c r="C9185" t="s">
        <v>1913</v>
      </c>
      <c r="D9185" s="24">
        <v>6130</v>
      </c>
      <c r="E9185" t="s">
        <v>1770</v>
      </c>
      <c r="F9185" t="s">
        <v>99</v>
      </c>
      <c r="G9185" t="s">
        <v>1914</v>
      </c>
      <c r="H9185" t="s">
        <v>2024</v>
      </c>
      <c r="I9185" t="s">
        <v>1838</v>
      </c>
      <c r="J9185" t="s">
        <v>1915</v>
      </c>
      <c r="K9185" t="s">
        <v>2018</v>
      </c>
      <c r="L9185" s="24">
        <v>81600</v>
      </c>
      <c r="M9185" s="25">
        <f>+VLOOKUP(E9185, TC!A:D, 4, FALSE())</f>
        <v>1.1707999995083143</v>
      </c>
      <c r="N9185" s="24">
        <f t="shared" si="715"/>
        <v>81600</v>
      </c>
      <c r="O9185" t="str">
        <f t="shared" si="716"/>
        <v>FACTURA</v>
      </c>
      <c r="P9185" t="str">
        <f t="shared" si="717"/>
        <v>2025</v>
      </c>
      <c r="Q9185" t="str">
        <f t="shared" si="718"/>
        <v>06</v>
      </c>
      <c r="R9185" t="str">
        <f>+IFERROR(VLOOKUP(I9185, Listado!A:B, 2, FALSE()), "COMERCIALIZADORA INTERNACIONAL CARIBBEAN EXOTICS S A")</f>
        <v>LONDOÑO ECHEVERRI ALEJANDRA</v>
      </c>
      <c r="S9185" s="25">
        <f>+VLOOKUP(E9185, TC!A:D, 2, FALSE())</f>
        <v>4067.64</v>
      </c>
      <c r="T9185" t="str">
        <f t="shared" si="719"/>
        <v>COP</v>
      </c>
    </row>
    <row r="9186" spans="1:20" ht="18.75" hidden="1" customHeight="1" x14ac:dyDescent="0.25">
      <c r="A9186" t="s">
        <v>3127</v>
      </c>
      <c r="B9186" t="s">
        <v>1923</v>
      </c>
      <c r="C9186" t="s">
        <v>1913</v>
      </c>
      <c r="D9186" s="24">
        <v>6130</v>
      </c>
      <c r="E9186" t="s">
        <v>1770</v>
      </c>
      <c r="F9186" t="s">
        <v>99</v>
      </c>
      <c r="G9186" t="s">
        <v>1914</v>
      </c>
      <c r="H9186" t="s">
        <v>2024</v>
      </c>
      <c r="I9186" t="s">
        <v>1838</v>
      </c>
      <c r="J9186" t="s">
        <v>1915</v>
      </c>
      <c r="K9186" t="s">
        <v>2019</v>
      </c>
      <c r="L9186" s="24">
        <v>16100</v>
      </c>
      <c r="M9186" s="25">
        <f>+VLOOKUP(E9186, TC!A:D, 4, FALSE())</f>
        <v>1.1707999995083143</v>
      </c>
      <c r="N9186" s="24">
        <f t="shared" si="715"/>
        <v>16100</v>
      </c>
      <c r="O9186" t="str">
        <f t="shared" si="716"/>
        <v>FACTURA</v>
      </c>
      <c r="P9186" t="str">
        <f t="shared" si="717"/>
        <v>2025</v>
      </c>
      <c r="Q9186" t="str">
        <f t="shared" si="718"/>
        <v>06</v>
      </c>
      <c r="R9186" t="str">
        <f>+IFERROR(VLOOKUP(I9186, Listado!A:B, 2, FALSE()), "COMERCIALIZADORA INTERNACIONAL CARIBBEAN EXOTICS S A")</f>
        <v>LONDOÑO ECHEVERRI ALEJANDRA</v>
      </c>
      <c r="S9186" s="25">
        <f>+VLOOKUP(E9186, TC!A:D, 2, FALSE())</f>
        <v>4067.64</v>
      </c>
      <c r="T9186" t="str">
        <f t="shared" si="719"/>
        <v>COP</v>
      </c>
    </row>
    <row r="9187" spans="1:20" ht="18.75" hidden="1" customHeight="1" x14ac:dyDescent="0.25">
      <c r="A9187" t="s">
        <v>3127</v>
      </c>
      <c r="B9187" t="s">
        <v>1923</v>
      </c>
      <c r="C9187" t="s">
        <v>1913</v>
      </c>
      <c r="D9187" s="24">
        <v>6130</v>
      </c>
      <c r="E9187" t="s">
        <v>1770</v>
      </c>
      <c r="F9187" t="s">
        <v>99</v>
      </c>
      <c r="G9187" t="s">
        <v>1914</v>
      </c>
      <c r="H9187" t="s">
        <v>2024</v>
      </c>
      <c r="I9187" t="s">
        <v>1838</v>
      </c>
      <c r="J9187" t="s">
        <v>1915</v>
      </c>
      <c r="K9187" t="s">
        <v>2020</v>
      </c>
      <c r="L9187" s="24">
        <v>232320</v>
      </c>
      <c r="M9187" s="25">
        <f>+VLOOKUP(E9187, TC!A:D, 4, FALSE())</f>
        <v>1.1707999995083143</v>
      </c>
      <c r="N9187" s="24">
        <f t="shared" si="715"/>
        <v>232320</v>
      </c>
      <c r="O9187" t="str">
        <f t="shared" si="716"/>
        <v>FACTURA</v>
      </c>
      <c r="P9187" t="str">
        <f t="shared" si="717"/>
        <v>2025</v>
      </c>
      <c r="Q9187" t="str">
        <f t="shared" si="718"/>
        <v>06</v>
      </c>
      <c r="R9187" t="str">
        <f>+IFERROR(VLOOKUP(I9187, Listado!A:B, 2, FALSE()), "COMERCIALIZADORA INTERNACIONAL CARIBBEAN EXOTICS S A")</f>
        <v>LONDOÑO ECHEVERRI ALEJANDRA</v>
      </c>
      <c r="S9187" s="25">
        <f>+VLOOKUP(E9187, TC!A:D, 2, FALSE())</f>
        <v>4067.64</v>
      </c>
      <c r="T9187" t="str">
        <f t="shared" si="719"/>
        <v>COP</v>
      </c>
    </row>
    <row r="9188" spans="1:20" ht="18.75" hidden="1" customHeight="1" x14ac:dyDescent="0.25">
      <c r="A9188" t="s">
        <v>3127</v>
      </c>
      <c r="B9188" t="s">
        <v>1923</v>
      </c>
      <c r="C9188" t="s">
        <v>1913</v>
      </c>
      <c r="D9188" s="24">
        <v>6130</v>
      </c>
      <c r="E9188" t="s">
        <v>1770</v>
      </c>
      <c r="F9188" t="s">
        <v>99</v>
      </c>
      <c r="G9188" t="s">
        <v>1914</v>
      </c>
      <c r="H9188" t="s">
        <v>2024</v>
      </c>
      <c r="I9188" t="s">
        <v>1838</v>
      </c>
      <c r="J9188" t="s">
        <v>1915</v>
      </c>
      <c r="K9188" t="s">
        <v>2021</v>
      </c>
      <c r="L9188" s="24">
        <v>73260</v>
      </c>
      <c r="M9188" s="25">
        <f>+VLOOKUP(E9188, TC!A:D, 4, FALSE())</f>
        <v>1.1707999995083143</v>
      </c>
      <c r="N9188" s="24">
        <f t="shared" si="715"/>
        <v>73260</v>
      </c>
      <c r="O9188" t="str">
        <f t="shared" si="716"/>
        <v>FACTURA</v>
      </c>
      <c r="P9188" t="str">
        <f t="shared" si="717"/>
        <v>2025</v>
      </c>
      <c r="Q9188" t="str">
        <f t="shared" si="718"/>
        <v>06</v>
      </c>
      <c r="R9188" t="str">
        <f>+IFERROR(VLOOKUP(I9188, Listado!A:B, 2, FALSE()), "COMERCIALIZADORA INTERNACIONAL CARIBBEAN EXOTICS S A")</f>
        <v>LONDOÑO ECHEVERRI ALEJANDRA</v>
      </c>
      <c r="S9188" s="25">
        <f>+VLOOKUP(E9188, TC!A:D, 2, FALSE())</f>
        <v>4067.64</v>
      </c>
      <c r="T9188" t="str">
        <f t="shared" si="719"/>
        <v>COP</v>
      </c>
    </row>
    <row r="9189" spans="1:20" ht="18.75" hidden="1" customHeight="1" x14ac:dyDescent="0.25">
      <c r="A9189" t="s">
        <v>3127</v>
      </c>
      <c r="B9189" t="s">
        <v>1923</v>
      </c>
      <c r="C9189" t="s">
        <v>1913</v>
      </c>
      <c r="D9189" s="24">
        <v>6130</v>
      </c>
      <c r="E9189" t="s">
        <v>1770</v>
      </c>
      <c r="F9189" t="s">
        <v>99</v>
      </c>
      <c r="G9189" t="s">
        <v>1914</v>
      </c>
      <c r="H9189" t="s">
        <v>2024</v>
      </c>
      <c r="I9189" t="s">
        <v>1838</v>
      </c>
      <c r="J9189" t="s">
        <v>1915</v>
      </c>
      <c r="K9189" t="s">
        <v>2021</v>
      </c>
      <c r="L9189" s="24">
        <v>150260</v>
      </c>
      <c r="M9189" s="25">
        <f>+VLOOKUP(E9189, TC!A:D, 4, FALSE())</f>
        <v>1.1707999995083143</v>
      </c>
      <c r="N9189" s="24">
        <f t="shared" si="715"/>
        <v>150260</v>
      </c>
      <c r="O9189" t="str">
        <f t="shared" si="716"/>
        <v>FACTURA</v>
      </c>
      <c r="P9189" t="str">
        <f t="shared" si="717"/>
        <v>2025</v>
      </c>
      <c r="Q9189" t="str">
        <f t="shared" si="718"/>
        <v>06</v>
      </c>
      <c r="R9189" t="str">
        <f>+IFERROR(VLOOKUP(I9189, Listado!A:B, 2, FALSE()), "COMERCIALIZADORA INTERNACIONAL CARIBBEAN EXOTICS S A")</f>
        <v>LONDOÑO ECHEVERRI ALEJANDRA</v>
      </c>
      <c r="S9189" s="25">
        <f>+VLOOKUP(E9189, TC!A:D, 2, FALSE())</f>
        <v>4067.64</v>
      </c>
      <c r="T9189" t="str">
        <f t="shared" si="719"/>
        <v>COP</v>
      </c>
    </row>
    <row r="9190" spans="1:20" ht="18.75" hidden="1" customHeight="1" x14ac:dyDescent="0.25">
      <c r="A9190" t="s">
        <v>3127</v>
      </c>
      <c r="B9190" t="s">
        <v>1923</v>
      </c>
      <c r="C9190" t="s">
        <v>1913</v>
      </c>
      <c r="D9190" s="24">
        <v>6130</v>
      </c>
      <c r="E9190" t="s">
        <v>1770</v>
      </c>
      <c r="F9190" t="s">
        <v>99</v>
      </c>
      <c r="G9190" t="s">
        <v>1914</v>
      </c>
      <c r="H9190" t="s">
        <v>2024</v>
      </c>
      <c r="I9190" t="s">
        <v>1838</v>
      </c>
      <c r="J9190" t="s">
        <v>1915</v>
      </c>
      <c r="K9190" t="s">
        <v>2021</v>
      </c>
      <c r="L9190" s="24">
        <v>57420</v>
      </c>
      <c r="M9190" s="25">
        <f>+VLOOKUP(E9190, TC!A:D, 4, FALSE())</f>
        <v>1.1707999995083143</v>
      </c>
      <c r="N9190" s="24">
        <f t="shared" si="715"/>
        <v>57420</v>
      </c>
      <c r="O9190" t="str">
        <f t="shared" si="716"/>
        <v>FACTURA</v>
      </c>
      <c r="P9190" t="str">
        <f t="shared" si="717"/>
        <v>2025</v>
      </c>
      <c r="Q9190" t="str">
        <f t="shared" si="718"/>
        <v>06</v>
      </c>
      <c r="R9190" t="str">
        <f>+IFERROR(VLOOKUP(I9190, Listado!A:B, 2, FALSE()), "COMERCIALIZADORA INTERNACIONAL CARIBBEAN EXOTICS S A")</f>
        <v>LONDOÑO ECHEVERRI ALEJANDRA</v>
      </c>
      <c r="S9190" s="25">
        <f>+VLOOKUP(E9190, TC!A:D, 2, FALSE())</f>
        <v>4067.64</v>
      </c>
      <c r="T9190" t="str">
        <f t="shared" si="719"/>
        <v>COP</v>
      </c>
    </row>
    <row r="9191" spans="1:20" ht="18.75" hidden="1" customHeight="1" x14ac:dyDescent="0.25">
      <c r="A9191" t="s">
        <v>3127</v>
      </c>
      <c r="B9191" t="s">
        <v>1923</v>
      </c>
      <c r="C9191" t="s">
        <v>1913</v>
      </c>
      <c r="D9191" s="24">
        <v>6130</v>
      </c>
      <c r="E9191" t="s">
        <v>1770</v>
      </c>
      <c r="F9191" t="s">
        <v>99</v>
      </c>
      <c r="G9191" t="s">
        <v>1914</v>
      </c>
      <c r="H9191" t="s">
        <v>2024</v>
      </c>
      <c r="I9191" t="s">
        <v>1838</v>
      </c>
      <c r="J9191" t="s">
        <v>1915</v>
      </c>
      <c r="K9191" t="s">
        <v>2021</v>
      </c>
      <c r="L9191" s="24">
        <v>90200</v>
      </c>
      <c r="M9191" s="25">
        <f>+VLOOKUP(E9191, TC!A:D, 4, FALSE())</f>
        <v>1.1707999995083143</v>
      </c>
      <c r="N9191" s="24">
        <f t="shared" si="715"/>
        <v>90200</v>
      </c>
      <c r="O9191" t="str">
        <f t="shared" si="716"/>
        <v>FACTURA</v>
      </c>
      <c r="P9191" t="str">
        <f t="shared" si="717"/>
        <v>2025</v>
      </c>
      <c r="Q9191" t="str">
        <f t="shared" si="718"/>
        <v>06</v>
      </c>
      <c r="R9191" t="str">
        <f>+IFERROR(VLOOKUP(I9191, Listado!A:B, 2, FALSE()), "COMERCIALIZADORA INTERNACIONAL CARIBBEAN EXOTICS S A")</f>
        <v>LONDOÑO ECHEVERRI ALEJANDRA</v>
      </c>
      <c r="S9191" s="25">
        <f>+VLOOKUP(E9191, TC!A:D, 2, FALSE())</f>
        <v>4067.64</v>
      </c>
      <c r="T9191" t="str">
        <f t="shared" si="719"/>
        <v>COP</v>
      </c>
    </row>
    <row r="9192" spans="1:20" ht="18.75" hidden="1" customHeight="1" x14ac:dyDescent="0.25">
      <c r="A9192" t="s">
        <v>3127</v>
      </c>
      <c r="B9192" t="s">
        <v>1923</v>
      </c>
      <c r="C9192" t="s">
        <v>1913</v>
      </c>
      <c r="D9192" s="24">
        <v>6130</v>
      </c>
      <c r="E9192" t="s">
        <v>1770</v>
      </c>
      <c r="F9192" t="s">
        <v>99</v>
      </c>
      <c r="G9192" t="s">
        <v>1914</v>
      </c>
      <c r="H9192" t="s">
        <v>2024</v>
      </c>
      <c r="I9192" t="s">
        <v>1838</v>
      </c>
      <c r="J9192" t="s">
        <v>1915</v>
      </c>
      <c r="K9192" t="s">
        <v>2021</v>
      </c>
      <c r="L9192" s="24">
        <v>27500</v>
      </c>
      <c r="M9192" s="25">
        <f>+VLOOKUP(E9192, TC!A:D, 4, FALSE())</f>
        <v>1.1707999995083143</v>
      </c>
      <c r="N9192" s="24">
        <f t="shared" si="715"/>
        <v>27500</v>
      </c>
      <c r="O9192" t="str">
        <f t="shared" si="716"/>
        <v>FACTURA</v>
      </c>
      <c r="P9192" t="str">
        <f t="shared" si="717"/>
        <v>2025</v>
      </c>
      <c r="Q9192" t="str">
        <f t="shared" si="718"/>
        <v>06</v>
      </c>
      <c r="R9192" t="str">
        <f>+IFERROR(VLOOKUP(I9192, Listado!A:B, 2, FALSE()), "COMERCIALIZADORA INTERNACIONAL CARIBBEAN EXOTICS S A")</f>
        <v>LONDOÑO ECHEVERRI ALEJANDRA</v>
      </c>
      <c r="S9192" s="25">
        <f>+VLOOKUP(E9192, TC!A:D, 2, FALSE())</f>
        <v>4067.64</v>
      </c>
      <c r="T9192" t="str">
        <f t="shared" si="719"/>
        <v>COP</v>
      </c>
    </row>
    <row r="9193" spans="1:20" ht="18.75" hidden="1" customHeight="1" x14ac:dyDescent="0.25">
      <c r="A9193" t="s">
        <v>3127</v>
      </c>
      <c r="B9193" t="s">
        <v>1923</v>
      </c>
      <c r="C9193" t="s">
        <v>1913</v>
      </c>
      <c r="D9193" s="24">
        <v>6130</v>
      </c>
      <c r="E9193" t="s">
        <v>1770</v>
      </c>
      <c r="F9193" t="s">
        <v>99</v>
      </c>
      <c r="G9193" t="s">
        <v>1914</v>
      </c>
      <c r="H9193" t="s">
        <v>2024</v>
      </c>
      <c r="I9193" t="s">
        <v>1838</v>
      </c>
      <c r="J9193" t="s">
        <v>1915</v>
      </c>
      <c r="K9193" t="s">
        <v>2022</v>
      </c>
      <c r="L9193" s="24">
        <v>858000</v>
      </c>
      <c r="M9193" s="25">
        <f>+VLOOKUP(E9193, TC!A:D, 4, FALSE())</f>
        <v>1.1707999995083143</v>
      </c>
      <c r="N9193" s="24">
        <f t="shared" si="715"/>
        <v>858000</v>
      </c>
      <c r="O9193" t="str">
        <f t="shared" si="716"/>
        <v>FACTURA</v>
      </c>
      <c r="P9193" t="str">
        <f t="shared" si="717"/>
        <v>2025</v>
      </c>
      <c r="Q9193" t="str">
        <f t="shared" si="718"/>
        <v>06</v>
      </c>
      <c r="R9193" t="str">
        <f>+IFERROR(VLOOKUP(I9193, Listado!A:B, 2, FALSE()), "COMERCIALIZADORA INTERNACIONAL CARIBBEAN EXOTICS S A")</f>
        <v>LONDOÑO ECHEVERRI ALEJANDRA</v>
      </c>
      <c r="S9193" s="25">
        <f>+VLOOKUP(E9193, TC!A:D, 2, FALSE())</f>
        <v>4067.64</v>
      </c>
      <c r="T9193" t="str">
        <f t="shared" si="719"/>
        <v>COP</v>
      </c>
    </row>
    <row r="9194" spans="1:20" ht="18.75" hidden="1" customHeight="1" x14ac:dyDescent="0.25">
      <c r="A9194" t="s">
        <v>3127</v>
      </c>
      <c r="B9194" t="s">
        <v>1923</v>
      </c>
      <c r="C9194" t="s">
        <v>1913</v>
      </c>
      <c r="D9194" s="24">
        <v>6130</v>
      </c>
      <c r="E9194" t="s">
        <v>1770</v>
      </c>
      <c r="F9194" t="s">
        <v>99</v>
      </c>
      <c r="G9194" t="s">
        <v>1914</v>
      </c>
      <c r="H9194" t="s">
        <v>2024</v>
      </c>
      <c r="I9194" t="s">
        <v>1838</v>
      </c>
      <c r="J9194" t="s">
        <v>1915</v>
      </c>
      <c r="K9194" t="s">
        <v>2022</v>
      </c>
      <c r="L9194" s="24">
        <v>581400</v>
      </c>
      <c r="M9194" s="25">
        <f>+VLOOKUP(E9194, TC!A:D, 4, FALSE())</f>
        <v>1.1707999995083143</v>
      </c>
      <c r="N9194" s="24">
        <f t="shared" si="715"/>
        <v>581400</v>
      </c>
      <c r="O9194" t="str">
        <f t="shared" si="716"/>
        <v>FACTURA</v>
      </c>
      <c r="P9194" t="str">
        <f t="shared" si="717"/>
        <v>2025</v>
      </c>
      <c r="Q9194" t="str">
        <f t="shared" si="718"/>
        <v>06</v>
      </c>
      <c r="R9194" t="str">
        <f>+IFERROR(VLOOKUP(I9194, Listado!A:B, 2, FALSE()), "COMERCIALIZADORA INTERNACIONAL CARIBBEAN EXOTICS S A")</f>
        <v>LONDOÑO ECHEVERRI ALEJANDRA</v>
      </c>
      <c r="S9194" s="25">
        <f>+VLOOKUP(E9194, TC!A:D, 2, FALSE())</f>
        <v>4067.64</v>
      </c>
      <c r="T9194" t="str">
        <f t="shared" si="719"/>
        <v>COP</v>
      </c>
    </row>
    <row r="9195" spans="1:20" ht="18.75" hidden="1" customHeight="1" x14ac:dyDescent="0.25">
      <c r="A9195" t="s">
        <v>3127</v>
      </c>
      <c r="B9195" t="s">
        <v>1923</v>
      </c>
      <c r="C9195" t="s">
        <v>1913</v>
      </c>
      <c r="D9195" s="24">
        <v>6130</v>
      </c>
      <c r="E9195" t="s">
        <v>1770</v>
      </c>
      <c r="F9195" t="s">
        <v>99</v>
      </c>
      <c r="G9195" t="s">
        <v>1914</v>
      </c>
      <c r="H9195" t="s">
        <v>2024</v>
      </c>
      <c r="I9195" t="s">
        <v>1838</v>
      </c>
      <c r="J9195" t="s">
        <v>1915</v>
      </c>
      <c r="K9195" t="s">
        <v>2022</v>
      </c>
      <c r="L9195" s="24">
        <v>381000</v>
      </c>
      <c r="M9195" s="25">
        <f>+VLOOKUP(E9195, TC!A:D, 4, FALSE())</f>
        <v>1.1707999995083143</v>
      </c>
      <c r="N9195" s="24">
        <f t="shared" si="715"/>
        <v>381000</v>
      </c>
      <c r="O9195" t="str">
        <f t="shared" si="716"/>
        <v>FACTURA</v>
      </c>
      <c r="P9195" t="str">
        <f t="shared" si="717"/>
        <v>2025</v>
      </c>
      <c r="Q9195" t="str">
        <f t="shared" si="718"/>
        <v>06</v>
      </c>
      <c r="R9195" t="str">
        <f>+IFERROR(VLOOKUP(I9195, Listado!A:B, 2, FALSE()), "COMERCIALIZADORA INTERNACIONAL CARIBBEAN EXOTICS S A")</f>
        <v>LONDOÑO ECHEVERRI ALEJANDRA</v>
      </c>
      <c r="S9195" s="25">
        <f>+VLOOKUP(E9195, TC!A:D, 2, FALSE())</f>
        <v>4067.64</v>
      </c>
      <c r="T9195" t="str">
        <f t="shared" si="719"/>
        <v>COP</v>
      </c>
    </row>
    <row r="9196" spans="1:20" ht="18.75" hidden="1" customHeight="1" x14ac:dyDescent="0.25">
      <c r="A9196" t="s">
        <v>3127</v>
      </c>
      <c r="B9196" t="s">
        <v>1923</v>
      </c>
      <c r="C9196" t="s">
        <v>1913</v>
      </c>
      <c r="D9196" s="24">
        <v>6130</v>
      </c>
      <c r="E9196" t="s">
        <v>1770</v>
      </c>
      <c r="F9196" t="s">
        <v>99</v>
      </c>
      <c r="G9196" t="s">
        <v>1914</v>
      </c>
      <c r="H9196" t="s">
        <v>2024</v>
      </c>
      <c r="I9196" t="s">
        <v>1838</v>
      </c>
      <c r="J9196" t="s">
        <v>1915</v>
      </c>
      <c r="K9196" t="s">
        <v>2022</v>
      </c>
      <c r="L9196" s="24">
        <v>341400</v>
      </c>
      <c r="M9196" s="25">
        <f>+VLOOKUP(E9196, TC!A:D, 4, FALSE())</f>
        <v>1.1707999995083143</v>
      </c>
      <c r="N9196" s="24">
        <f t="shared" si="715"/>
        <v>341400</v>
      </c>
      <c r="O9196" t="str">
        <f t="shared" si="716"/>
        <v>FACTURA</v>
      </c>
      <c r="P9196" t="str">
        <f t="shared" si="717"/>
        <v>2025</v>
      </c>
      <c r="Q9196" t="str">
        <f t="shared" si="718"/>
        <v>06</v>
      </c>
      <c r="R9196" t="str">
        <f>+IFERROR(VLOOKUP(I9196, Listado!A:B, 2, FALSE()), "COMERCIALIZADORA INTERNACIONAL CARIBBEAN EXOTICS S A")</f>
        <v>LONDOÑO ECHEVERRI ALEJANDRA</v>
      </c>
      <c r="S9196" s="25">
        <f>+VLOOKUP(E9196, TC!A:D, 2, FALSE())</f>
        <v>4067.64</v>
      </c>
      <c r="T9196" t="str">
        <f t="shared" si="719"/>
        <v>COP</v>
      </c>
    </row>
    <row r="9197" spans="1:20" ht="18.75" hidden="1" customHeight="1" x14ac:dyDescent="0.25">
      <c r="A9197" t="s">
        <v>3127</v>
      </c>
      <c r="B9197" t="s">
        <v>1923</v>
      </c>
      <c r="C9197" t="s">
        <v>1913</v>
      </c>
      <c r="D9197" s="24">
        <v>6130</v>
      </c>
      <c r="E9197" t="s">
        <v>1770</v>
      </c>
      <c r="F9197" t="s">
        <v>99</v>
      </c>
      <c r="G9197" t="s">
        <v>1914</v>
      </c>
      <c r="H9197" t="s">
        <v>2024</v>
      </c>
      <c r="I9197" t="s">
        <v>1838</v>
      </c>
      <c r="J9197" t="s">
        <v>1915</v>
      </c>
      <c r="K9197" t="s">
        <v>2022</v>
      </c>
      <c r="L9197" s="24">
        <v>594000</v>
      </c>
      <c r="M9197" s="25">
        <f>+VLOOKUP(E9197, TC!A:D, 4, FALSE())</f>
        <v>1.1707999995083143</v>
      </c>
      <c r="N9197" s="24">
        <f t="shared" si="715"/>
        <v>594000</v>
      </c>
      <c r="O9197" t="str">
        <f t="shared" si="716"/>
        <v>FACTURA</v>
      </c>
      <c r="P9197" t="str">
        <f t="shared" si="717"/>
        <v>2025</v>
      </c>
      <c r="Q9197" t="str">
        <f t="shared" si="718"/>
        <v>06</v>
      </c>
      <c r="R9197" t="str">
        <f>+IFERROR(VLOOKUP(I9197, Listado!A:B, 2, FALSE()), "COMERCIALIZADORA INTERNACIONAL CARIBBEAN EXOTICS S A")</f>
        <v>LONDOÑO ECHEVERRI ALEJANDRA</v>
      </c>
      <c r="S9197" s="25">
        <f>+VLOOKUP(E9197, TC!A:D, 2, FALSE())</f>
        <v>4067.64</v>
      </c>
      <c r="T9197" t="str">
        <f t="shared" si="719"/>
        <v>COP</v>
      </c>
    </row>
    <row r="9198" spans="1:20" ht="18.75" hidden="1" customHeight="1" x14ac:dyDescent="0.25">
      <c r="A9198" t="s">
        <v>3127</v>
      </c>
      <c r="B9198" t="s">
        <v>1923</v>
      </c>
      <c r="C9198" t="s">
        <v>1913</v>
      </c>
      <c r="D9198" s="24">
        <v>6130</v>
      </c>
      <c r="E9198" t="s">
        <v>1770</v>
      </c>
      <c r="F9198" t="s">
        <v>99</v>
      </c>
      <c r="G9198" t="s">
        <v>1914</v>
      </c>
      <c r="H9198" t="s">
        <v>2024</v>
      </c>
      <c r="I9198" t="s">
        <v>1838</v>
      </c>
      <c r="J9198" t="s">
        <v>1915</v>
      </c>
      <c r="K9198" t="s">
        <v>2022</v>
      </c>
      <c r="L9198" s="24">
        <v>94800</v>
      </c>
      <c r="M9198" s="25">
        <f>+VLOOKUP(E9198, TC!A:D, 4, FALSE())</f>
        <v>1.1707999995083143</v>
      </c>
      <c r="N9198" s="24">
        <f t="shared" si="715"/>
        <v>94800</v>
      </c>
      <c r="O9198" t="str">
        <f t="shared" si="716"/>
        <v>FACTURA</v>
      </c>
      <c r="P9198" t="str">
        <f t="shared" si="717"/>
        <v>2025</v>
      </c>
      <c r="Q9198" t="str">
        <f t="shared" si="718"/>
        <v>06</v>
      </c>
      <c r="R9198" t="str">
        <f>+IFERROR(VLOOKUP(I9198, Listado!A:B, 2, FALSE()), "COMERCIALIZADORA INTERNACIONAL CARIBBEAN EXOTICS S A")</f>
        <v>LONDOÑO ECHEVERRI ALEJANDRA</v>
      </c>
      <c r="S9198" s="25">
        <f>+VLOOKUP(E9198, TC!A:D, 2, FALSE())</f>
        <v>4067.64</v>
      </c>
      <c r="T9198" t="str">
        <f t="shared" si="719"/>
        <v>COP</v>
      </c>
    </row>
    <row r="9199" spans="1:20" ht="18.75" hidden="1" customHeight="1" x14ac:dyDescent="0.25">
      <c r="A9199" t="s">
        <v>3127</v>
      </c>
      <c r="B9199" t="s">
        <v>1923</v>
      </c>
      <c r="C9199" t="s">
        <v>1913</v>
      </c>
      <c r="D9199" s="24">
        <v>6130</v>
      </c>
      <c r="E9199" t="s">
        <v>1770</v>
      </c>
      <c r="F9199" t="s">
        <v>99</v>
      </c>
      <c r="G9199" t="s">
        <v>1914</v>
      </c>
      <c r="H9199" t="s">
        <v>2024</v>
      </c>
      <c r="I9199" t="s">
        <v>1838</v>
      </c>
      <c r="J9199" t="s">
        <v>1915</v>
      </c>
      <c r="K9199" t="s">
        <v>2045</v>
      </c>
      <c r="L9199" s="24">
        <v>68000</v>
      </c>
      <c r="M9199" s="25">
        <f>+VLOOKUP(E9199, TC!A:D, 4, FALSE())</f>
        <v>1.1707999995083143</v>
      </c>
      <c r="N9199" s="24">
        <f t="shared" si="715"/>
        <v>68000</v>
      </c>
      <c r="O9199" t="str">
        <f t="shared" si="716"/>
        <v>FACTURA</v>
      </c>
      <c r="P9199" t="str">
        <f t="shared" si="717"/>
        <v>2025</v>
      </c>
      <c r="Q9199" t="str">
        <f t="shared" si="718"/>
        <v>06</v>
      </c>
      <c r="R9199" t="str">
        <f>+IFERROR(VLOOKUP(I9199, Listado!A:B, 2, FALSE()), "COMERCIALIZADORA INTERNACIONAL CARIBBEAN EXOTICS S A")</f>
        <v>LONDOÑO ECHEVERRI ALEJANDRA</v>
      </c>
      <c r="S9199" s="25">
        <f>+VLOOKUP(E9199, TC!A:D, 2, FALSE())</f>
        <v>4067.64</v>
      </c>
      <c r="T9199" t="str">
        <f t="shared" si="719"/>
        <v>COP</v>
      </c>
    </row>
    <row r="9200" spans="1:20" ht="18.75" hidden="1" customHeight="1" x14ac:dyDescent="0.25">
      <c r="A9200" t="s">
        <v>3127</v>
      </c>
      <c r="B9200" t="s">
        <v>1923</v>
      </c>
      <c r="C9200" t="s">
        <v>1913</v>
      </c>
      <c r="D9200" s="24">
        <v>6130</v>
      </c>
      <c r="E9200" t="s">
        <v>1770</v>
      </c>
      <c r="F9200" t="s">
        <v>99</v>
      </c>
      <c r="G9200" t="s">
        <v>1914</v>
      </c>
      <c r="H9200" t="s">
        <v>2024</v>
      </c>
      <c r="I9200" t="s">
        <v>1838</v>
      </c>
      <c r="J9200" t="s">
        <v>1915</v>
      </c>
      <c r="K9200" t="s">
        <v>2803</v>
      </c>
      <c r="L9200" s="24">
        <v>494500</v>
      </c>
      <c r="M9200" s="25">
        <f>+VLOOKUP(E9200, TC!A:D, 4, FALSE())</f>
        <v>1.1707999995083143</v>
      </c>
      <c r="N9200" s="24">
        <f t="shared" si="715"/>
        <v>494500</v>
      </c>
      <c r="O9200" t="str">
        <f t="shared" si="716"/>
        <v>FACTURA</v>
      </c>
      <c r="P9200" t="str">
        <f t="shared" si="717"/>
        <v>2025</v>
      </c>
      <c r="Q9200" t="str">
        <f t="shared" si="718"/>
        <v>06</v>
      </c>
      <c r="R9200" t="str">
        <f>+IFERROR(VLOOKUP(I9200, Listado!A:B, 2, FALSE()), "COMERCIALIZADORA INTERNACIONAL CARIBBEAN EXOTICS S A")</f>
        <v>LONDOÑO ECHEVERRI ALEJANDRA</v>
      </c>
      <c r="S9200" s="25">
        <f>+VLOOKUP(E9200, TC!A:D, 2, FALSE())</f>
        <v>4067.64</v>
      </c>
      <c r="T9200" t="str">
        <f t="shared" si="719"/>
        <v>COP</v>
      </c>
    </row>
    <row r="9201" spans="1:20" ht="18.75" hidden="1" customHeight="1" x14ac:dyDescent="0.25">
      <c r="A9201" t="s">
        <v>3127</v>
      </c>
      <c r="B9201" t="s">
        <v>1923</v>
      </c>
      <c r="C9201" t="s">
        <v>1913</v>
      </c>
      <c r="D9201" s="24">
        <v>6130</v>
      </c>
      <c r="E9201" t="s">
        <v>1770</v>
      </c>
      <c r="F9201" t="s">
        <v>99</v>
      </c>
      <c r="G9201" t="s">
        <v>1914</v>
      </c>
      <c r="H9201" t="s">
        <v>2024</v>
      </c>
      <c r="I9201" t="s">
        <v>1838</v>
      </c>
      <c r="J9201" t="s">
        <v>1915</v>
      </c>
      <c r="K9201" t="s">
        <v>2803</v>
      </c>
      <c r="L9201" s="24">
        <v>183750</v>
      </c>
      <c r="M9201" s="25">
        <f>+VLOOKUP(E9201, TC!A:D, 4, FALSE())</f>
        <v>1.1707999995083143</v>
      </c>
      <c r="N9201" s="24">
        <f t="shared" si="715"/>
        <v>183750</v>
      </c>
      <c r="O9201" t="str">
        <f t="shared" si="716"/>
        <v>FACTURA</v>
      </c>
      <c r="P9201" t="str">
        <f t="shared" si="717"/>
        <v>2025</v>
      </c>
      <c r="Q9201" t="str">
        <f t="shared" si="718"/>
        <v>06</v>
      </c>
      <c r="R9201" t="str">
        <f>+IFERROR(VLOOKUP(I9201, Listado!A:B, 2, FALSE()), "COMERCIALIZADORA INTERNACIONAL CARIBBEAN EXOTICS S A")</f>
        <v>LONDOÑO ECHEVERRI ALEJANDRA</v>
      </c>
      <c r="S9201" s="25">
        <f>+VLOOKUP(E9201, TC!A:D, 2, FALSE())</f>
        <v>4067.64</v>
      </c>
      <c r="T9201" t="str">
        <f t="shared" si="719"/>
        <v>COP</v>
      </c>
    </row>
    <row r="9202" spans="1:20" ht="18.75" hidden="1" customHeight="1" x14ac:dyDescent="0.25">
      <c r="A9202" t="s">
        <v>3127</v>
      </c>
      <c r="B9202" t="s">
        <v>1923</v>
      </c>
      <c r="C9202" t="s">
        <v>1913</v>
      </c>
      <c r="D9202" s="24">
        <v>6130</v>
      </c>
      <c r="E9202" t="s">
        <v>1770</v>
      </c>
      <c r="F9202" t="s">
        <v>99</v>
      </c>
      <c r="G9202" t="s">
        <v>1914</v>
      </c>
      <c r="H9202" t="s">
        <v>2024</v>
      </c>
      <c r="I9202" t="s">
        <v>1838</v>
      </c>
      <c r="J9202" t="s">
        <v>1915</v>
      </c>
      <c r="K9202" t="s">
        <v>2803</v>
      </c>
      <c r="L9202" s="24">
        <v>26250</v>
      </c>
      <c r="M9202" s="25">
        <f>+VLOOKUP(E9202, TC!A:D, 4, FALSE())</f>
        <v>1.1707999995083143</v>
      </c>
      <c r="N9202" s="24">
        <f t="shared" si="715"/>
        <v>26250</v>
      </c>
      <c r="O9202" t="str">
        <f t="shared" si="716"/>
        <v>FACTURA</v>
      </c>
      <c r="P9202" t="str">
        <f t="shared" si="717"/>
        <v>2025</v>
      </c>
      <c r="Q9202" t="str">
        <f t="shared" si="718"/>
        <v>06</v>
      </c>
      <c r="R9202" t="str">
        <f>+IFERROR(VLOOKUP(I9202, Listado!A:B, 2, FALSE()), "COMERCIALIZADORA INTERNACIONAL CARIBBEAN EXOTICS S A")</f>
        <v>LONDOÑO ECHEVERRI ALEJANDRA</v>
      </c>
      <c r="S9202" s="25">
        <f>+VLOOKUP(E9202, TC!A:D, 2, FALSE())</f>
        <v>4067.64</v>
      </c>
      <c r="T9202" t="str">
        <f t="shared" si="719"/>
        <v>COP</v>
      </c>
    </row>
    <row r="9203" spans="1:20" ht="18.75" hidden="1" customHeight="1" x14ac:dyDescent="0.25">
      <c r="A9203" t="s">
        <v>3127</v>
      </c>
      <c r="B9203" t="s">
        <v>5</v>
      </c>
      <c r="C9203" t="s">
        <v>1913</v>
      </c>
      <c r="D9203" s="24">
        <v>12300</v>
      </c>
      <c r="E9203" t="s">
        <v>1770</v>
      </c>
      <c r="F9203" t="s">
        <v>99</v>
      </c>
      <c r="G9203" t="s">
        <v>1914</v>
      </c>
      <c r="I9203" t="s">
        <v>1921</v>
      </c>
      <c r="J9203" t="s">
        <v>1915</v>
      </c>
      <c r="K9203" t="s">
        <v>1922</v>
      </c>
      <c r="L9203" s="24">
        <v>96830</v>
      </c>
      <c r="M9203" s="25">
        <f>+VLOOKUP(E9203, TC!A:D, 4, FALSE())</f>
        <v>1.1707999995083143</v>
      </c>
      <c r="N9203" s="24">
        <f t="shared" si="715"/>
        <v>96830</v>
      </c>
      <c r="O9203" t="str">
        <f t="shared" si="716"/>
        <v>FACTURA</v>
      </c>
      <c r="P9203" t="str">
        <f t="shared" si="717"/>
        <v>2025</v>
      </c>
      <c r="Q9203" t="str">
        <f t="shared" si="718"/>
        <v>06</v>
      </c>
      <c r="R9203" t="str">
        <f>+IFERROR(VLOOKUP(I9203, Listado!A:B, 2, FALSE()), "COMERCIALIZADORA INTERNACIONAL CARIBBEAN EXOTICS S A")</f>
        <v>COMERCIALIZADORA INTERNACIONAL CARIBBEAN EXOTICS S A</v>
      </c>
      <c r="S9203" s="25">
        <f>+VLOOKUP(E9203, TC!A:D, 2, FALSE())</f>
        <v>4067.64</v>
      </c>
      <c r="T9203" t="str">
        <f t="shared" si="719"/>
        <v>COP</v>
      </c>
    </row>
    <row r="9204" spans="1:20" ht="18.75" hidden="1" customHeight="1" x14ac:dyDescent="0.25">
      <c r="A9204" t="s">
        <v>3127</v>
      </c>
      <c r="B9204" t="s">
        <v>5</v>
      </c>
      <c r="C9204" t="s">
        <v>1913</v>
      </c>
      <c r="D9204" s="24">
        <v>12301</v>
      </c>
      <c r="E9204" t="s">
        <v>1770</v>
      </c>
      <c r="F9204" t="s">
        <v>99</v>
      </c>
      <c r="G9204" t="s">
        <v>113</v>
      </c>
      <c r="I9204" t="s">
        <v>2162</v>
      </c>
      <c r="J9204" t="s">
        <v>1915</v>
      </c>
      <c r="K9204" t="s">
        <v>2021</v>
      </c>
      <c r="L9204" s="24">
        <v>86420</v>
      </c>
      <c r="M9204" s="25">
        <f>+VLOOKUP(E9204, TC!A:D, 4, FALSE())</f>
        <v>1.1707999995083143</v>
      </c>
      <c r="N9204" s="24">
        <f t="shared" si="715"/>
        <v>86420</v>
      </c>
      <c r="O9204" t="str">
        <f t="shared" si="716"/>
        <v>FACTURA</v>
      </c>
      <c r="P9204" t="str">
        <f t="shared" si="717"/>
        <v>2025</v>
      </c>
      <c r="Q9204" t="str">
        <f t="shared" si="718"/>
        <v>06</v>
      </c>
      <c r="R9204" t="str">
        <f>+IFERROR(VLOOKUP(I9204, Listado!A:B, 2, FALSE()), "COMERCIALIZADORA INTERNACIONAL CARIBBEAN EXOTICS S A")</f>
        <v>COMERCIALIZADORA INTERNACIONAL CARIBBEAN EXOTICS S A</v>
      </c>
      <c r="S9204" s="25">
        <f>+VLOOKUP(E9204, TC!A:D, 2, FALSE())</f>
        <v>4067.64</v>
      </c>
      <c r="T9204" t="str">
        <f t="shared" si="719"/>
        <v>COP</v>
      </c>
    </row>
    <row r="9205" spans="1:20" ht="18.75" hidden="1" customHeight="1" x14ac:dyDescent="0.25">
      <c r="A9205" t="s">
        <v>3127</v>
      </c>
      <c r="B9205" t="s">
        <v>5</v>
      </c>
      <c r="C9205" t="s">
        <v>1913</v>
      </c>
      <c r="D9205" s="24">
        <v>12301</v>
      </c>
      <c r="E9205" t="s">
        <v>1770</v>
      </c>
      <c r="F9205" t="s">
        <v>99</v>
      </c>
      <c r="G9205" t="s">
        <v>113</v>
      </c>
      <c r="I9205" t="s">
        <v>2162</v>
      </c>
      <c r="J9205" t="s">
        <v>1915</v>
      </c>
      <c r="K9205" t="s">
        <v>2021</v>
      </c>
      <c r="L9205" s="24">
        <v>175450</v>
      </c>
      <c r="M9205" s="25">
        <f>+VLOOKUP(E9205, TC!A:D, 4, FALSE())</f>
        <v>1.1707999995083143</v>
      </c>
      <c r="N9205" s="24">
        <f t="shared" si="715"/>
        <v>175450</v>
      </c>
      <c r="O9205" t="str">
        <f t="shared" si="716"/>
        <v>FACTURA</v>
      </c>
      <c r="P9205" t="str">
        <f t="shared" si="717"/>
        <v>2025</v>
      </c>
      <c r="Q9205" t="str">
        <f t="shared" si="718"/>
        <v>06</v>
      </c>
      <c r="R9205" t="str">
        <f>+IFERROR(VLOOKUP(I9205, Listado!A:B, 2, FALSE()), "COMERCIALIZADORA INTERNACIONAL CARIBBEAN EXOTICS S A")</f>
        <v>COMERCIALIZADORA INTERNACIONAL CARIBBEAN EXOTICS S A</v>
      </c>
      <c r="S9205" s="25">
        <f>+VLOOKUP(E9205, TC!A:D, 2, FALSE())</f>
        <v>4067.64</v>
      </c>
      <c r="T9205" t="str">
        <f t="shared" si="719"/>
        <v>COP</v>
      </c>
    </row>
    <row r="9206" spans="1:20" ht="18.75" hidden="1" customHeight="1" x14ac:dyDescent="0.25">
      <c r="A9206" t="s">
        <v>3127</v>
      </c>
      <c r="B9206" t="s">
        <v>5</v>
      </c>
      <c r="C9206" t="s">
        <v>1913</v>
      </c>
      <c r="D9206" s="24">
        <v>12301</v>
      </c>
      <c r="E9206" t="s">
        <v>1770</v>
      </c>
      <c r="F9206" t="s">
        <v>99</v>
      </c>
      <c r="G9206" t="s">
        <v>113</v>
      </c>
      <c r="I9206" t="s">
        <v>2162</v>
      </c>
      <c r="J9206" t="s">
        <v>1915</v>
      </c>
      <c r="K9206" t="s">
        <v>2021</v>
      </c>
      <c r="L9206" s="24">
        <v>69020</v>
      </c>
      <c r="M9206" s="25">
        <f>+VLOOKUP(E9206, TC!A:D, 4, FALSE())</f>
        <v>1.1707999995083143</v>
      </c>
      <c r="N9206" s="24">
        <f t="shared" si="715"/>
        <v>69020</v>
      </c>
      <c r="O9206" t="str">
        <f t="shared" si="716"/>
        <v>FACTURA</v>
      </c>
      <c r="P9206" t="str">
        <f t="shared" si="717"/>
        <v>2025</v>
      </c>
      <c r="Q9206" t="str">
        <f t="shared" si="718"/>
        <v>06</v>
      </c>
      <c r="R9206" t="str">
        <f>+IFERROR(VLOOKUP(I9206, Listado!A:B, 2, FALSE()), "COMERCIALIZADORA INTERNACIONAL CARIBBEAN EXOTICS S A")</f>
        <v>COMERCIALIZADORA INTERNACIONAL CARIBBEAN EXOTICS S A</v>
      </c>
      <c r="S9206" s="25">
        <f>+VLOOKUP(E9206, TC!A:D, 2, FALSE())</f>
        <v>4067.64</v>
      </c>
      <c r="T9206" t="str">
        <f t="shared" si="719"/>
        <v>COP</v>
      </c>
    </row>
    <row r="9207" spans="1:20" ht="18.75" hidden="1" customHeight="1" x14ac:dyDescent="0.25">
      <c r="A9207" t="s">
        <v>3127</v>
      </c>
      <c r="B9207" t="s">
        <v>5</v>
      </c>
      <c r="C9207" t="s">
        <v>1913</v>
      </c>
      <c r="D9207" s="24">
        <v>12301</v>
      </c>
      <c r="E9207" t="s">
        <v>1770</v>
      </c>
      <c r="F9207" t="s">
        <v>99</v>
      </c>
      <c r="G9207" t="s">
        <v>113</v>
      </c>
      <c r="I9207" t="s">
        <v>2162</v>
      </c>
      <c r="J9207" t="s">
        <v>1915</v>
      </c>
      <c r="K9207" t="s">
        <v>2021</v>
      </c>
      <c r="L9207" s="24">
        <v>25520</v>
      </c>
      <c r="M9207" s="25">
        <f>+VLOOKUP(E9207, TC!A:D, 4, FALSE())</f>
        <v>1.1707999995083143</v>
      </c>
      <c r="N9207" s="24">
        <f t="shared" si="715"/>
        <v>25520</v>
      </c>
      <c r="O9207" t="str">
        <f t="shared" si="716"/>
        <v>FACTURA</v>
      </c>
      <c r="P9207" t="str">
        <f t="shared" si="717"/>
        <v>2025</v>
      </c>
      <c r="Q9207" t="str">
        <f t="shared" si="718"/>
        <v>06</v>
      </c>
      <c r="R9207" t="str">
        <f>+IFERROR(VLOOKUP(I9207, Listado!A:B, 2, FALSE()), "COMERCIALIZADORA INTERNACIONAL CARIBBEAN EXOTICS S A")</f>
        <v>COMERCIALIZADORA INTERNACIONAL CARIBBEAN EXOTICS S A</v>
      </c>
      <c r="S9207" s="25">
        <f>+VLOOKUP(E9207, TC!A:D, 2, FALSE())</f>
        <v>4067.64</v>
      </c>
      <c r="T9207" t="str">
        <f t="shared" si="719"/>
        <v>COP</v>
      </c>
    </row>
    <row r="9208" spans="1:20" ht="18.75" hidden="1" customHeight="1" x14ac:dyDescent="0.25">
      <c r="A9208" t="s">
        <v>3127</v>
      </c>
      <c r="B9208" t="s">
        <v>5</v>
      </c>
      <c r="C9208" t="s">
        <v>1913</v>
      </c>
      <c r="D9208" s="24">
        <v>12301</v>
      </c>
      <c r="E9208" t="s">
        <v>1770</v>
      </c>
      <c r="F9208" t="s">
        <v>99</v>
      </c>
      <c r="G9208" t="s">
        <v>113</v>
      </c>
      <c r="I9208" t="s">
        <v>2162</v>
      </c>
      <c r="J9208" t="s">
        <v>1915</v>
      </c>
      <c r="K9208" t="s">
        <v>2021</v>
      </c>
      <c r="L9208" s="24">
        <v>24360</v>
      </c>
      <c r="M9208" s="25">
        <f>+VLOOKUP(E9208, TC!A:D, 4, FALSE())</f>
        <v>1.1707999995083143</v>
      </c>
      <c r="N9208" s="24">
        <f t="shared" si="715"/>
        <v>24360</v>
      </c>
      <c r="O9208" t="str">
        <f t="shared" si="716"/>
        <v>FACTURA</v>
      </c>
      <c r="P9208" t="str">
        <f t="shared" si="717"/>
        <v>2025</v>
      </c>
      <c r="Q9208" t="str">
        <f t="shared" si="718"/>
        <v>06</v>
      </c>
      <c r="R9208" t="str">
        <f>+IFERROR(VLOOKUP(I9208, Listado!A:B, 2, FALSE()), "COMERCIALIZADORA INTERNACIONAL CARIBBEAN EXOTICS S A")</f>
        <v>COMERCIALIZADORA INTERNACIONAL CARIBBEAN EXOTICS S A</v>
      </c>
      <c r="S9208" s="25">
        <f>+VLOOKUP(E9208, TC!A:D, 2, FALSE())</f>
        <v>4067.64</v>
      </c>
      <c r="T9208" t="str">
        <f t="shared" si="719"/>
        <v>COP</v>
      </c>
    </row>
    <row r="9209" spans="1:20" ht="18.75" hidden="1" customHeight="1" x14ac:dyDescent="0.25">
      <c r="A9209" t="s">
        <v>3127</v>
      </c>
      <c r="B9209" t="s">
        <v>5</v>
      </c>
      <c r="C9209" t="s">
        <v>1913</v>
      </c>
      <c r="D9209" s="24">
        <v>12301</v>
      </c>
      <c r="E9209" t="s">
        <v>1770</v>
      </c>
      <c r="F9209" t="s">
        <v>99</v>
      </c>
      <c r="G9209" t="s">
        <v>113</v>
      </c>
      <c r="I9209" t="s">
        <v>2162</v>
      </c>
      <c r="J9209" t="s">
        <v>1915</v>
      </c>
      <c r="K9209" t="s">
        <v>2021</v>
      </c>
      <c r="L9209" s="24">
        <v>24940</v>
      </c>
      <c r="M9209" s="25">
        <f>+VLOOKUP(E9209, TC!A:D, 4, FALSE())</f>
        <v>1.1707999995083143</v>
      </c>
      <c r="N9209" s="24">
        <f t="shared" si="715"/>
        <v>24940</v>
      </c>
      <c r="O9209" t="str">
        <f t="shared" si="716"/>
        <v>FACTURA</v>
      </c>
      <c r="P9209" t="str">
        <f t="shared" si="717"/>
        <v>2025</v>
      </c>
      <c r="Q9209" t="str">
        <f t="shared" si="718"/>
        <v>06</v>
      </c>
      <c r="R9209" t="str">
        <f>+IFERROR(VLOOKUP(I9209, Listado!A:B, 2, FALSE()), "COMERCIALIZADORA INTERNACIONAL CARIBBEAN EXOTICS S A")</f>
        <v>COMERCIALIZADORA INTERNACIONAL CARIBBEAN EXOTICS S A</v>
      </c>
      <c r="S9209" s="25">
        <f>+VLOOKUP(E9209, TC!A:D, 2, FALSE())</f>
        <v>4067.64</v>
      </c>
      <c r="T9209" t="str">
        <f t="shared" si="719"/>
        <v>COP</v>
      </c>
    </row>
    <row r="9210" spans="1:20" ht="18.75" hidden="1" customHeight="1" x14ac:dyDescent="0.25">
      <c r="A9210" t="s">
        <v>3127</v>
      </c>
      <c r="B9210" t="s">
        <v>5</v>
      </c>
      <c r="C9210" t="s">
        <v>1913</v>
      </c>
      <c r="D9210" s="24">
        <v>12301</v>
      </c>
      <c r="E9210" t="s">
        <v>1770</v>
      </c>
      <c r="F9210" t="s">
        <v>99</v>
      </c>
      <c r="G9210" t="s">
        <v>113</v>
      </c>
      <c r="I9210" t="s">
        <v>2162</v>
      </c>
      <c r="J9210" t="s">
        <v>1915</v>
      </c>
      <c r="K9210" t="s">
        <v>2021</v>
      </c>
      <c r="L9210" s="24">
        <v>16820</v>
      </c>
      <c r="M9210" s="25">
        <f>+VLOOKUP(E9210, TC!A:D, 4, FALSE())</f>
        <v>1.1707999995083143</v>
      </c>
      <c r="N9210" s="24">
        <f t="shared" si="715"/>
        <v>16820</v>
      </c>
      <c r="O9210" t="str">
        <f t="shared" si="716"/>
        <v>FACTURA</v>
      </c>
      <c r="P9210" t="str">
        <f t="shared" si="717"/>
        <v>2025</v>
      </c>
      <c r="Q9210" t="str">
        <f t="shared" si="718"/>
        <v>06</v>
      </c>
      <c r="R9210" t="str">
        <f>+IFERROR(VLOOKUP(I9210, Listado!A:B, 2, FALSE()), "COMERCIALIZADORA INTERNACIONAL CARIBBEAN EXOTICS S A")</f>
        <v>COMERCIALIZADORA INTERNACIONAL CARIBBEAN EXOTICS S A</v>
      </c>
      <c r="S9210" s="25">
        <f>+VLOOKUP(E9210, TC!A:D, 2, FALSE())</f>
        <v>4067.64</v>
      </c>
      <c r="T9210" t="str">
        <f t="shared" si="719"/>
        <v>COP</v>
      </c>
    </row>
    <row r="9211" spans="1:20" ht="18.75" hidden="1" customHeight="1" x14ac:dyDescent="0.25">
      <c r="A9211" t="s">
        <v>3127</v>
      </c>
      <c r="B9211" t="s">
        <v>5</v>
      </c>
      <c r="C9211" t="s">
        <v>1913</v>
      </c>
      <c r="D9211" s="24">
        <v>12301</v>
      </c>
      <c r="E9211" t="s">
        <v>1770</v>
      </c>
      <c r="F9211" t="s">
        <v>99</v>
      </c>
      <c r="G9211" t="s">
        <v>113</v>
      </c>
      <c r="I9211" t="s">
        <v>2162</v>
      </c>
      <c r="J9211" t="s">
        <v>1915</v>
      </c>
      <c r="K9211" t="s">
        <v>2021</v>
      </c>
      <c r="L9211" s="24">
        <v>7830</v>
      </c>
      <c r="M9211" s="25">
        <f>+VLOOKUP(E9211, TC!A:D, 4, FALSE())</f>
        <v>1.1707999995083143</v>
      </c>
      <c r="N9211" s="24">
        <f t="shared" si="715"/>
        <v>7830</v>
      </c>
      <c r="O9211" t="str">
        <f t="shared" si="716"/>
        <v>FACTURA</v>
      </c>
      <c r="P9211" t="str">
        <f t="shared" si="717"/>
        <v>2025</v>
      </c>
      <c r="Q9211" t="str">
        <f t="shared" si="718"/>
        <v>06</v>
      </c>
      <c r="R9211" t="str">
        <f>+IFERROR(VLOOKUP(I9211, Listado!A:B, 2, FALSE()), "COMERCIALIZADORA INTERNACIONAL CARIBBEAN EXOTICS S A")</f>
        <v>COMERCIALIZADORA INTERNACIONAL CARIBBEAN EXOTICS S A</v>
      </c>
      <c r="S9211" s="25">
        <f>+VLOOKUP(E9211, TC!A:D, 2, FALSE())</f>
        <v>4067.64</v>
      </c>
      <c r="T9211" t="str">
        <f t="shared" si="719"/>
        <v>COP</v>
      </c>
    </row>
    <row r="9212" spans="1:20" ht="18.75" hidden="1" customHeight="1" x14ac:dyDescent="0.25">
      <c r="A9212" t="s">
        <v>3127</v>
      </c>
      <c r="B9212" t="s">
        <v>5</v>
      </c>
      <c r="C9212" t="s">
        <v>1913</v>
      </c>
      <c r="D9212" s="24">
        <v>12301</v>
      </c>
      <c r="E9212" t="s">
        <v>1770</v>
      </c>
      <c r="F9212" t="s">
        <v>99</v>
      </c>
      <c r="G9212" t="s">
        <v>113</v>
      </c>
      <c r="I9212" t="s">
        <v>2162</v>
      </c>
      <c r="J9212" t="s">
        <v>1915</v>
      </c>
      <c r="K9212" t="s">
        <v>2021</v>
      </c>
      <c r="L9212" s="24">
        <v>4640</v>
      </c>
      <c r="M9212" s="25">
        <f>+VLOOKUP(E9212, TC!A:D, 4, FALSE())</f>
        <v>1.1707999995083143</v>
      </c>
      <c r="N9212" s="24">
        <f t="shared" si="715"/>
        <v>4640</v>
      </c>
      <c r="O9212" t="str">
        <f t="shared" si="716"/>
        <v>FACTURA</v>
      </c>
      <c r="P9212" t="str">
        <f t="shared" si="717"/>
        <v>2025</v>
      </c>
      <c r="Q9212" t="str">
        <f t="shared" si="718"/>
        <v>06</v>
      </c>
      <c r="R9212" t="str">
        <f>+IFERROR(VLOOKUP(I9212, Listado!A:B, 2, FALSE()), "COMERCIALIZADORA INTERNACIONAL CARIBBEAN EXOTICS S A")</f>
        <v>COMERCIALIZADORA INTERNACIONAL CARIBBEAN EXOTICS S A</v>
      </c>
      <c r="S9212" s="25">
        <f>+VLOOKUP(E9212, TC!A:D, 2, FALSE())</f>
        <v>4067.64</v>
      </c>
      <c r="T9212" t="str">
        <f t="shared" si="719"/>
        <v>COP</v>
      </c>
    </row>
    <row r="9213" spans="1:20" ht="18.75" hidden="1" customHeight="1" x14ac:dyDescent="0.25">
      <c r="A9213" t="s">
        <v>3127</v>
      </c>
      <c r="B9213" t="s">
        <v>5</v>
      </c>
      <c r="C9213" t="s">
        <v>1913</v>
      </c>
      <c r="D9213" s="24">
        <v>12302</v>
      </c>
      <c r="E9213" t="s">
        <v>1770</v>
      </c>
      <c r="F9213" t="s">
        <v>99</v>
      </c>
      <c r="G9213" t="s">
        <v>113</v>
      </c>
      <c r="I9213" t="s">
        <v>2162</v>
      </c>
      <c r="J9213" t="s">
        <v>1915</v>
      </c>
      <c r="K9213" t="s">
        <v>2022</v>
      </c>
      <c r="L9213" s="24">
        <v>5880</v>
      </c>
      <c r="M9213" s="25">
        <f>+VLOOKUP(E9213, TC!A:D, 4, FALSE())</f>
        <v>1.1707999995083143</v>
      </c>
      <c r="N9213" s="24">
        <f t="shared" si="715"/>
        <v>5880</v>
      </c>
      <c r="O9213" t="str">
        <f t="shared" si="716"/>
        <v>FACTURA</v>
      </c>
      <c r="P9213" t="str">
        <f t="shared" si="717"/>
        <v>2025</v>
      </c>
      <c r="Q9213" t="str">
        <f t="shared" si="718"/>
        <v>06</v>
      </c>
      <c r="R9213" t="str">
        <f>+IFERROR(VLOOKUP(I9213, Listado!A:B, 2, FALSE()), "COMERCIALIZADORA INTERNACIONAL CARIBBEAN EXOTICS S A")</f>
        <v>COMERCIALIZADORA INTERNACIONAL CARIBBEAN EXOTICS S A</v>
      </c>
      <c r="S9213" s="25">
        <f>+VLOOKUP(E9213, TC!A:D, 2, FALSE())</f>
        <v>4067.64</v>
      </c>
      <c r="T9213" t="str">
        <f t="shared" si="719"/>
        <v>COP</v>
      </c>
    </row>
    <row r="9214" spans="1:20" ht="18.75" hidden="1" customHeight="1" x14ac:dyDescent="0.25">
      <c r="A9214" t="s">
        <v>3127</v>
      </c>
      <c r="B9214" t="s">
        <v>5</v>
      </c>
      <c r="C9214" t="s">
        <v>1913</v>
      </c>
      <c r="D9214" s="24">
        <v>12302</v>
      </c>
      <c r="E9214" t="s">
        <v>1770</v>
      </c>
      <c r="F9214" t="s">
        <v>99</v>
      </c>
      <c r="G9214" t="s">
        <v>113</v>
      </c>
      <c r="I9214" t="s">
        <v>2162</v>
      </c>
      <c r="J9214" t="s">
        <v>1915</v>
      </c>
      <c r="K9214" t="s">
        <v>2022</v>
      </c>
      <c r="L9214" s="24">
        <v>8120</v>
      </c>
      <c r="M9214" s="25">
        <f>+VLOOKUP(E9214, TC!A:D, 4, FALSE())</f>
        <v>1.1707999995083143</v>
      </c>
      <c r="N9214" s="24">
        <f t="shared" si="715"/>
        <v>8120</v>
      </c>
      <c r="O9214" t="str">
        <f t="shared" si="716"/>
        <v>FACTURA</v>
      </c>
      <c r="P9214" t="str">
        <f t="shared" si="717"/>
        <v>2025</v>
      </c>
      <c r="Q9214" t="str">
        <f t="shared" si="718"/>
        <v>06</v>
      </c>
      <c r="R9214" t="str">
        <f>+IFERROR(VLOOKUP(I9214, Listado!A:B, 2, FALSE()), "COMERCIALIZADORA INTERNACIONAL CARIBBEAN EXOTICS S A")</f>
        <v>COMERCIALIZADORA INTERNACIONAL CARIBBEAN EXOTICS S A</v>
      </c>
      <c r="S9214" s="25">
        <f>+VLOOKUP(E9214, TC!A:D, 2, FALSE())</f>
        <v>4067.64</v>
      </c>
      <c r="T9214" t="str">
        <f t="shared" si="719"/>
        <v>COP</v>
      </c>
    </row>
    <row r="9215" spans="1:20" ht="18.75" hidden="1" customHeight="1" x14ac:dyDescent="0.25">
      <c r="A9215" t="s">
        <v>3127</v>
      </c>
      <c r="B9215" t="s">
        <v>5</v>
      </c>
      <c r="C9215" t="s">
        <v>1913</v>
      </c>
      <c r="D9215" s="24">
        <v>12302</v>
      </c>
      <c r="E9215" t="s">
        <v>1770</v>
      </c>
      <c r="F9215" t="s">
        <v>99</v>
      </c>
      <c r="G9215" t="s">
        <v>113</v>
      </c>
      <c r="I9215" t="s">
        <v>2162</v>
      </c>
      <c r="J9215" t="s">
        <v>1915</v>
      </c>
      <c r="K9215" t="s">
        <v>2022</v>
      </c>
      <c r="L9215" s="24">
        <v>13720</v>
      </c>
      <c r="M9215" s="25">
        <f>+VLOOKUP(E9215, TC!A:D, 4, FALSE())</f>
        <v>1.1707999995083143</v>
      </c>
      <c r="N9215" s="24">
        <f t="shared" si="715"/>
        <v>13720</v>
      </c>
      <c r="O9215" t="str">
        <f t="shared" si="716"/>
        <v>FACTURA</v>
      </c>
      <c r="P9215" t="str">
        <f t="shared" si="717"/>
        <v>2025</v>
      </c>
      <c r="Q9215" t="str">
        <f t="shared" si="718"/>
        <v>06</v>
      </c>
      <c r="R9215" t="str">
        <f>+IFERROR(VLOOKUP(I9215, Listado!A:B, 2, FALSE()), "COMERCIALIZADORA INTERNACIONAL CARIBBEAN EXOTICS S A")</f>
        <v>COMERCIALIZADORA INTERNACIONAL CARIBBEAN EXOTICS S A</v>
      </c>
      <c r="S9215" s="25">
        <f>+VLOOKUP(E9215, TC!A:D, 2, FALSE())</f>
        <v>4067.64</v>
      </c>
      <c r="T9215" t="str">
        <f t="shared" si="719"/>
        <v>COP</v>
      </c>
    </row>
    <row r="9216" spans="1:20" ht="18.75" hidden="1" customHeight="1" x14ac:dyDescent="0.25">
      <c r="A9216" t="s">
        <v>3127</v>
      </c>
      <c r="B9216" t="s">
        <v>5</v>
      </c>
      <c r="C9216" t="s">
        <v>1913</v>
      </c>
      <c r="D9216" s="24">
        <v>12302</v>
      </c>
      <c r="E9216" t="s">
        <v>1770</v>
      </c>
      <c r="F9216" t="s">
        <v>99</v>
      </c>
      <c r="G9216" t="s">
        <v>113</v>
      </c>
      <c r="I9216" t="s">
        <v>2162</v>
      </c>
      <c r="J9216" t="s">
        <v>1915</v>
      </c>
      <c r="K9216" t="s">
        <v>2022</v>
      </c>
      <c r="L9216" s="24">
        <v>26320</v>
      </c>
      <c r="M9216" s="25">
        <f>+VLOOKUP(E9216, TC!A:D, 4, FALSE())</f>
        <v>1.1707999995083143</v>
      </c>
      <c r="N9216" s="24">
        <f t="shared" si="715"/>
        <v>26320</v>
      </c>
      <c r="O9216" t="str">
        <f t="shared" si="716"/>
        <v>FACTURA</v>
      </c>
      <c r="P9216" t="str">
        <f t="shared" si="717"/>
        <v>2025</v>
      </c>
      <c r="Q9216" t="str">
        <f t="shared" si="718"/>
        <v>06</v>
      </c>
      <c r="R9216" t="str">
        <f>+IFERROR(VLOOKUP(I9216, Listado!A:B, 2, FALSE()), "COMERCIALIZADORA INTERNACIONAL CARIBBEAN EXOTICS S A")</f>
        <v>COMERCIALIZADORA INTERNACIONAL CARIBBEAN EXOTICS S A</v>
      </c>
      <c r="S9216" s="25">
        <f>+VLOOKUP(E9216, TC!A:D, 2, FALSE())</f>
        <v>4067.64</v>
      </c>
      <c r="T9216" t="str">
        <f t="shared" si="719"/>
        <v>COP</v>
      </c>
    </row>
    <row r="9217" spans="1:20" ht="18.75" hidden="1" customHeight="1" x14ac:dyDescent="0.25">
      <c r="A9217" t="s">
        <v>3127</v>
      </c>
      <c r="B9217" t="s">
        <v>5</v>
      </c>
      <c r="C9217" t="s">
        <v>1913</v>
      </c>
      <c r="D9217" s="24">
        <v>12302</v>
      </c>
      <c r="E9217" t="s">
        <v>1770</v>
      </c>
      <c r="F9217" t="s">
        <v>99</v>
      </c>
      <c r="G9217" t="s">
        <v>113</v>
      </c>
      <c r="I9217" t="s">
        <v>2162</v>
      </c>
      <c r="J9217" t="s">
        <v>1915</v>
      </c>
      <c r="K9217" t="s">
        <v>2022</v>
      </c>
      <c r="L9217" s="24">
        <v>19600</v>
      </c>
      <c r="M9217" s="25">
        <f>+VLOOKUP(E9217, TC!A:D, 4, FALSE())</f>
        <v>1.1707999995083143</v>
      </c>
      <c r="N9217" s="24">
        <f t="shared" si="715"/>
        <v>19600</v>
      </c>
      <c r="O9217" t="str">
        <f t="shared" si="716"/>
        <v>FACTURA</v>
      </c>
      <c r="P9217" t="str">
        <f t="shared" si="717"/>
        <v>2025</v>
      </c>
      <c r="Q9217" t="str">
        <f t="shared" si="718"/>
        <v>06</v>
      </c>
      <c r="R9217" t="str">
        <f>+IFERROR(VLOOKUP(I9217, Listado!A:B, 2, FALSE()), "COMERCIALIZADORA INTERNACIONAL CARIBBEAN EXOTICS S A")</f>
        <v>COMERCIALIZADORA INTERNACIONAL CARIBBEAN EXOTICS S A</v>
      </c>
      <c r="S9217" s="25">
        <f>+VLOOKUP(E9217, TC!A:D, 2, FALSE())</f>
        <v>4067.64</v>
      </c>
      <c r="T9217" t="str">
        <f t="shared" si="719"/>
        <v>COP</v>
      </c>
    </row>
    <row r="9218" spans="1:20" ht="18.75" hidden="1" customHeight="1" x14ac:dyDescent="0.25">
      <c r="A9218" t="s">
        <v>3127</v>
      </c>
      <c r="B9218" t="s">
        <v>5</v>
      </c>
      <c r="C9218" t="s">
        <v>1913</v>
      </c>
      <c r="D9218" s="24">
        <v>12302</v>
      </c>
      <c r="E9218" t="s">
        <v>1770</v>
      </c>
      <c r="F9218" t="s">
        <v>99</v>
      </c>
      <c r="G9218" t="s">
        <v>113</v>
      </c>
      <c r="I9218" t="s">
        <v>2162</v>
      </c>
      <c r="J9218" t="s">
        <v>1915</v>
      </c>
      <c r="K9218" t="s">
        <v>2022</v>
      </c>
      <c r="L9218" s="24">
        <v>7280</v>
      </c>
      <c r="M9218" s="25">
        <f>+VLOOKUP(E9218, TC!A:D, 4, FALSE())</f>
        <v>1.1707999995083143</v>
      </c>
      <c r="N9218" s="24">
        <f t="shared" ref="N9218:N9281" si="720">+IF(F9218="EUR", (M9218*L9218), IF(I9218="JUAN MATAS SAS", (L9218/S9218), L9218))</f>
        <v>7280</v>
      </c>
      <c r="O9218" t="str">
        <f t="shared" ref="O9218:O9281" si="721">+IF(C9218="CFE", "FACTURA", IF(ISERROR(SEARCH("ANULA", H9218))=FALSE(), "ANULACIÓN FE", IF(ISERROR(SEARCH("CANCELLATION", H9218))=FALSE(), "ANULACIÓN FE", "NOTAS")))</f>
        <v>FACTURA</v>
      </c>
      <c r="P9218" t="str">
        <f t="shared" ref="P9218:P9281" si="722">+LEFT(E9218, 4)</f>
        <v>2025</v>
      </c>
      <c r="Q9218" t="str">
        <f t="shared" ref="Q9218:Q9281" si="723">+MID(E9218, 5, 2)</f>
        <v>06</v>
      </c>
      <c r="R9218" t="str">
        <f>+IFERROR(VLOOKUP(I9218, Listado!A:B, 2, FALSE()), "COMERCIALIZADORA INTERNACIONAL CARIBBEAN EXOTICS S A")</f>
        <v>COMERCIALIZADORA INTERNACIONAL CARIBBEAN EXOTICS S A</v>
      </c>
      <c r="S9218" s="25">
        <f>+VLOOKUP(E9218, TC!A:D, 2, FALSE())</f>
        <v>4067.64</v>
      </c>
      <c r="T9218" t="str">
        <f t="shared" ref="T9218:T9281" si="724">+IF(I9218="JUAN MATAS SAS", "USD", F9218)</f>
        <v>COP</v>
      </c>
    </row>
    <row r="9219" spans="1:20" ht="18.75" hidden="1" customHeight="1" x14ac:dyDescent="0.25">
      <c r="A9219" t="s">
        <v>3127</v>
      </c>
      <c r="B9219" t="s">
        <v>5</v>
      </c>
      <c r="C9219" t="s">
        <v>1913</v>
      </c>
      <c r="D9219" s="24">
        <v>12302</v>
      </c>
      <c r="E9219" t="s">
        <v>1770</v>
      </c>
      <c r="F9219" t="s">
        <v>99</v>
      </c>
      <c r="G9219" t="s">
        <v>113</v>
      </c>
      <c r="I9219" t="s">
        <v>2162</v>
      </c>
      <c r="J9219" t="s">
        <v>1915</v>
      </c>
      <c r="K9219" t="s">
        <v>2022</v>
      </c>
      <c r="L9219" s="24">
        <v>3080</v>
      </c>
      <c r="M9219" s="25">
        <f>+VLOOKUP(E9219, TC!A:D, 4, FALSE())</f>
        <v>1.1707999995083143</v>
      </c>
      <c r="N9219" s="24">
        <f t="shared" si="720"/>
        <v>3080</v>
      </c>
      <c r="O9219" t="str">
        <f t="shared" si="721"/>
        <v>FACTURA</v>
      </c>
      <c r="P9219" t="str">
        <f t="shared" si="722"/>
        <v>2025</v>
      </c>
      <c r="Q9219" t="str">
        <f t="shared" si="723"/>
        <v>06</v>
      </c>
      <c r="R9219" t="str">
        <f>+IFERROR(VLOOKUP(I9219, Listado!A:B, 2, FALSE()), "COMERCIALIZADORA INTERNACIONAL CARIBBEAN EXOTICS S A")</f>
        <v>COMERCIALIZADORA INTERNACIONAL CARIBBEAN EXOTICS S A</v>
      </c>
      <c r="S9219" s="25">
        <f>+VLOOKUP(E9219, TC!A:D, 2, FALSE())</f>
        <v>4067.64</v>
      </c>
      <c r="T9219" t="str">
        <f t="shared" si="724"/>
        <v>COP</v>
      </c>
    </row>
    <row r="9220" spans="1:20" ht="18.75" hidden="1" customHeight="1" x14ac:dyDescent="0.25">
      <c r="A9220" t="s">
        <v>3127</v>
      </c>
      <c r="B9220" t="s">
        <v>5</v>
      </c>
      <c r="C9220" t="s">
        <v>1913</v>
      </c>
      <c r="D9220" s="24">
        <v>12303</v>
      </c>
      <c r="E9220" t="s">
        <v>1770</v>
      </c>
      <c r="F9220" t="s">
        <v>99</v>
      </c>
      <c r="G9220" t="s">
        <v>113</v>
      </c>
      <c r="I9220" t="s">
        <v>2824</v>
      </c>
      <c r="J9220" t="s">
        <v>1915</v>
      </c>
      <c r="K9220" t="s">
        <v>2021</v>
      </c>
      <c r="L9220" s="24">
        <v>231710</v>
      </c>
      <c r="M9220" s="25">
        <f>+VLOOKUP(E9220, TC!A:D, 4, FALSE())</f>
        <v>1.1707999995083143</v>
      </c>
      <c r="N9220" s="24">
        <f t="shared" si="720"/>
        <v>231710</v>
      </c>
      <c r="O9220" t="str">
        <f t="shared" si="721"/>
        <v>FACTURA</v>
      </c>
      <c r="P9220" t="str">
        <f t="shared" si="722"/>
        <v>2025</v>
      </c>
      <c r="Q9220" t="str">
        <f t="shared" si="723"/>
        <v>06</v>
      </c>
      <c r="R9220" t="str">
        <f>+IFERROR(VLOOKUP(I9220, Listado!A:B, 2, FALSE()), "COMERCIALIZADORA INTERNACIONAL CARIBBEAN EXOTICS S A")</f>
        <v>COMERCIALIZADORA INTERNACIONAL CARIBBEAN EXOTICS S A</v>
      </c>
      <c r="S9220" s="25">
        <f>+VLOOKUP(E9220, TC!A:D, 2, FALSE())</f>
        <v>4067.64</v>
      </c>
      <c r="T9220" t="str">
        <f t="shared" si="724"/>
        <v>COP</v>
      </c>
    </row>
    <row r="9221" spans="1:20" ht="18.75" hidden="1" customHeight="1" x14ac:dyDescent="0.25">
      <c r="A9221" t="s">
        <v>3127</v>
      </c>
      <c r="B9221" t="s">
        <v>5</v>
      </c>
      <c r="C9221" t="s">
        <v>1913</v>
      </c>
      <c r="D9221" s="24">
        <v>12303</v>
      </c>
      <c r="E9221" t="s">
        <v>1770</v>
      </c>
      <c r="F9221" t="s">
        <v>99</v>
      </c>
      <c r="G9221" t="s">
        <v>113</v>
      </c>
      <c r="I9221" t="s">
        <v>2824</v>
      </c>
      <c r="J9221" t="s">
        <v>1915</v>
      </c>
      <c r="K9221" t="s">
        <v>2021</v>
      </c>
      <c r="L9221" s="24">
        <v>51330</v>
      </c>
      <c r="M9221" s="25">
        <f>+VLOOKUP(E9221, TC!A:D, 4, FALSE())</f>
        <v>1.1707999995083143</v>
      </c>
      <c r="N9221" s="24">
        <f t="shared" si="720"/>
        <v>51330</v>
      </c>
      <c r="O9221" t="str">
        <f t="shared" si="721"/>
        <v>FACTURA</v>
      </c>
      <c r="P9221" t="str">
        <f t="shared" si="722"/>
        <v>2025</v>
      </c>
      <c r="Q9221" t="str">
        <f t="shared" si="723"/>
        <v>06</v>
      </c>
      <c r="R9221" t="str">
        <f>+IFERROR(VLOOKUP(I9221, Listado!A:B, 2, FALSE()), "COMERCIALIZADORA INTERNACIONAL CARIBBEAN EXOTICS S A")</f>
        <v>COMERCIALIZADORA INTERNACIONAL CARIBBEAN EXOTICS S A</v>
      </c>
      <c r="S9221" s="25">
        <f>+VLOOKUP(E9221, TC!A:D, 2, FALSE())</f>
        <v>4067.64</v>
      </c>
      <c r="T9221" t="str">
        <f t="shared" si="724"/>
        <v>COP</v>
      </c>
    </row>
    <row r="9222" spans="1:20" ht="18.75" hidden="1" customHeight="1" x14ac:dyDescent="0.25">
      <c r="A9222" t="s">
        <v>3127</v>
      </c>
      <c r="B9222" t="s">
        <v>5</v>
      </c>
      <c r="C9222" t="s">
        <v>1913</v>
      </c>
      <c r="D9222" s="24">
        <v>12303</v>
      </c>
      <c r="E9222" t="s">
        <v>1770</v>
      </c>
      <c r="F9222" t="s">
        <v>99</v>
      </c>
      <c r="G9222" t="s">
        <v>113</v>
      </c>
      <c r="I9222" t="s">
        <v>2824</v>
      </c>
      <c r="J9222" t="s">
        <v>1915</v>
      </c>
      <c r="K9222" t="s">
        <v>2021</v>
      </c>
      <c r="L9222" s="24">
        <v>23200</v>
      </c>
      <c r="M9222" s="25">
        <f>+VLOOKUP(E9222, TC!A:D, 4, FALSE())</f>
        <v>1.1707999995083143</v>
      </c>
      <c r="N9222" s="24">
        <f t="shared" si="720"/>
        <v>23200</v>
      </c>
      <c r="O9222" t="str">
        <f t="shared" si="721"/>
        <v>FACTURA</v>
      </c>
      <c r="P9222" t="str">
        <f t="shared" si="722"/>
        <v>2025</v>
      </c>
      <c r="Q9222" t="str">
        <f t="shared" si="723"/>
        <v>06</v>
      </c>
      <c r="R9222" t="str">
        <f>+IFERROR(VLOOKUP(I9222, Listado!A:B, 2, FALSE()), "COMERCIALIZADORA INTERNACIONAL CARIBBEAN EXOTICS S A")</f>
        <v>COMERCIALIZADORA INTERNACIONAL CARIBBEAN EXOTICS S A</v>
      </c>
      <c r="S9222" s="25">
        <f>+VLOOKUP(E9222, TC!A:D, 2, FALSE())</f>
        <v>4067.64</v>
      </c>
      <c r="T9222" t="str">
        <f t="shared" si="724"/>
        <v>COP</v>
      </c>
    </row>
    <row r="9223" spans="1:20" ht="18.75" hidden="1" customHeight="1" x14ac:dyDescent="0.25">
      <c r="A9223" t="s">
        <v>3127</v>
      </c>
      <c r="B9223" t="s">
        <v>5</v>
      </c>
      <c r="C9223" t="s">
        <v>1913</v>
      </c>
      <c r="D9223" s="24">
        <v>12303</v>
      </c>
      <c r="E9223" t="s">
        <v>1770</v>
      </c>
      <c r="F9223" t="s">
        <v>99</v>
      </c>
      <c r="G9223" t="s">
        <v>113</v>
      </c>
      <c r="I9223" t="s">
        <v>2824</v>
      </c>
      <c r="J9223" t="s">
        <v>1915</v>
      </c>
      <c r="K9223" t="s">
        <v>2021</v>
      </c>
      <c r="L9223" s="24">
        <v>32190</v>
      </c>
      <c r="M9223" s="25">
        <f>+VLOOKUP(E9223, TC!A:D, 4, FALSE())</f>
        <v>1.1707999995083143</v>
      </c>
      <c r="N9223" s="24">
        <f t="shared" si="720"/>
        <v>32190</v>
      </c>
      <c r="O9223" t="str">
        <f t="shared" si="721"/>
        <v>FACTURA</v>
      </c>
      <c r="P9223" t="str">
        <f t="shared" si="722"/>
        <v>2025</v>
      </c>
      <c r="Q9223" t="str">
        <f t="shared" si="723"/>
        <v>06</v>
      </c>
      <c r="R9223" t="str">
        <f>+IFERROR(VLOOKUP(I9223, Listado!A:B, 2, FALSE()), "COMERCIALIZADORA INTERNACIONAL CARIBBEAN EXOTICS S A")</f>
        <v>COMERCIALIZADORA INTERNACIONAL CARIBBEAN EXOTICS S A</v>
      </c>
      <c r="S9223" s="25">
        <f>+VLOOKUP(E9223, TC!A:D, 2, FALSE())</f>
        <v>4067.64</v>
      </c>
      <c r="T9223" t="str">
        <f t="shared" si="724"/>
        <v>COP</v>
      </c>
    </row>
    <row r="9224" spans="1:20" ht="18.75" hidden="1" customHeight="1" x14ac:dyDescent="0.25">
      <c r="A9224" t="s">
        <v>3127</v>
      </c>
      <c r="B9224" t="s">
        <v>5</v>
      </c>
      <c r="C9224" t="s">
        <v>1913</v>
      </c>
      <c r="D9224" s="24">
        <v>12303</v>
      </c>
      <c r="E9224" t="s">
        <v>1770</v>
      </c>
      <c r="F9224" t="s">
        <v>99</v>
      </c>
      <c r="G9224" t="s">
        <v>113</v>
      </c>
      <c r="I9224" t="s">
        <v>2824</v>
      </c>
      <c r="J9224" t="s">
        <v>1915</v>
      </c>
      <c r="K9224" t="s">
        <v>2021</v>
      </c>
      <c r="L9224" s="24">
        <v>16530</v>
      </c>
      <c r="M9224" s="25">
        <f>+VLOOKUP(E9224, TC!A:D, 4, FALSE())</f>
        <v>1.1707999995083143</v>
      </c>
      <c r="N9224" s="24">
        <f t="shared" si="720"/>
        <v>16530</v>
      </c>
      <c r="O9224" t="str">
        <f t="shared" si="721"/>
        <v>FACTURA</v>
      </c>
      <c r="P9224" t="str">
        <f t="shared" si="722"/>
        <v>2025</v>
      </c>
      <c r="Q9224" t="str">
        <f t="shared" si="723"/>
        <v>06</v>
      </c>
      <c r="R9224" t="str">
        <f>+IFERROR(VLOOKUP(I9224, Listado!A:B, 2, FALSE()), "COMERCIALIZADORA INTERNACIONAL CARIBBEAN EXOTICS S A")</f>
        <v>COMERCIALIZADORA INTERNACIONAL CARIBBEAN EXOTICS S A</v>
      </c>
      <c r="S9224" s="25">
        <f>+VLOOKUP(E9224, TC!A:D, 2, FALSE())</f>
        <v>4067.64</v>
      </c>
      <c r="T9224" t="str">
        <f t="shared" si="724"/>
        <v>COP</v>
      </c>
    </row>
    <row r="9225" spans="1:20" ht="18.75" hidden="1" customHeight="1" x14ac:dyDescent="0.25">
      <c r="A9225" t="s">
        <v>3127</v>
      </c>
      <c r="B9225" t="s">
        <v>5</v>
      </c>
      <c r="C9225" t="s">
        <v>1913</v>
      </c>
      <c r="D9225" s="24">
        <v>12303</v>
      </c>
      <c r="E9225" t="s">
        <v>1770</v>
      </c>
      <c r="F9225" t="s">
        <v>99</v>
      </c>
      <c r="G9225" t="s">
        <v>113</v>
      </c>
      <c r="I9225" t="s">
        <v>2824</v>
      </c>
      <c r="J9225" t="s">
        <v>1915</v>
      </c>
      <c r="K9225" t="s">
        <v>2021</v>
      </c>
      <c r="L9225" s="24">
        <v>15080</v>
      </c>
      <c r="M9225" s="25">
        <f>+VLOOKUP(E9225, TC!A:D, 4, FALSE())</f>
        <v>1.1707999995083143</v>
      </c>
      <c r="N9225" s="24">
        <f t="shared" si="720"/>
        <v>15080</v>
      </c>
      <c r="O9225" t="str">
        <f t="shared" si="721"/>
        <v>FACTURA</v>
      </c>
      <c r="P9225" t="str">
        <f t="shared" si="722"/>
        <v>2025</v>
      </c>
      <c r="Q9225" t="str">
        <f t="shared" si="723"/>
        <v>06</v>
      </c>
      <c r="R9225" t="str">
        <f>+IFERROR(VLOOKUP(I9225, Listado!A:B, 2, FALSE()), "COMERCIALIZADORA INTERNACIONAL CARIBBEAN EXOTICS S A")</f>
        <v>COMERCIALIZADORA INTERNACIONAL CARIBBEAN EXOTICS S A</v>
      </c>
      <c r="S9225" s="25">
        <f>+VLOOKUP(E9225, TC!A:D, 2, FALSE())</f>
        <v>4067.64</v>
      </c>
      <c r="T9225" t="str">
        <f t="shared" si="724"/>
        <v>COP</v>
      </c>
    </row>
    <row r="9226" spans="1:20" ht="18.75" hidden="1" customHeight="1" x14ac:dyDescent="0.25">
      <c r="A9226" t="s">
        <v>3127</v>
      </c>
      <c r="B9226" t="s">
        <v>5</v>
      </c>
      <c r="C9226" t="s">
        <v>1913</v>
      </c>
      <c r="D9226" s="24">
        <v>12303</v>
      </c>
      <c r="E9226" t="s">
        <v>1770</v>
      </c>
      <c r="F9226" t="s">
        <v>99</v>
      </c>
      <c r="G9226" t="s">
        <v>113</v>
      </c>
      <c r="I9226" t="s">
        <v>2824</v>
      </c>
      <c r="J9226" t="s">
        <v>1915</v>
      </c>
      <c r="K9226" t="s">
        <v>2021</v>
      </c>
      <c r="L9226" s="24">
        <v>17400</v>
      </c>
      <c r="M9226" s="25">
        <f>+VLOOKUP(E9226, TC!A:D, 4, FALSE())</f>
        <v>1.1707999995083143</v>
      </c>
      <c r="N9226" s="24">
        <f t="shared" si="720"/>
        <v>17400</v>
      </c>
      <c r="O9226" t="str">
        <f t="shared" si="721"/>
        <v>FACTURA</v>
      </c>
      <c r="P9226" t="str">
        <f t="shared" si="722"/>
        <v>2025</v>
      </c>
      <c r="Q9226" t="str">
        <f t="shared" si="723"/>
        <v>06</v>
      </c>
      <c r="R9226" t="str">
        <f>+IFERROR(VLOOKUP(I9226, Listado!A:B, 2, FALSE()), "COMERCIALIZADORA INTERNACIONAL CARIBBEAN EXOTICS S A")</f>
        <v>COMERCIALIZADORA INTERNACIONAL CARIBBEAN EXOTICS S A</v>
      </c>
      <c r="S9226" s="25">
        <f>+VLOOKUP(E9226, TC!A:D, 2, FALSE())</f>
        <v>4067.64</v>
      </c>
      <c r="T9226" t="str">
        <f t="shared" si="724"/>
        <v>COP</v>
      </c>
    </row>
    <row r="9227" spans="1:20" ht="18.75" hidden="1" customHeight="1" x14ac:dyDescent="0.25">
      <c r="A9227" t="s">
        <v>3127</v>
      </c>
      <c r="B9227" t="s">
        <v>5</v>
      </c>
      <c r="C9227" t="s">
        <v>1913</v>
      </c>
      <c r="D9227" s="24">
        <v>12303</v>
      </c>
      <c r="E9227" t="s">
        <v>1770</v>
      </c>
      <c r="F9227" t="s">
        <v>99</v>
      </c>
      <c r="G9227" t="s">
        <v>113</v>
      </c>
      <c r="I9227" t="s">
        <v>2824</v>
      </c>
      <c r="J9227" t="s">
        <v>1915</v>
      </c>
      <c r="K9227" t="s">
        <v>2021</v>
      </c>
      <c r="L9227" s="24">
        <v>19430</v>
      </c>
      <c r="M9227" s="25">
        <f>+VLOOKUP(E9227, TC!A:D, 4, FALSE())</f>
        <v>1.1707999995083143</v>
      </c>
      <c r="N9227" s="24">
        <f t="shared" si="720"/>
        <v>19430</v>
      </c>
      <c r="O9227" t="str">
        <f t="shared" si="721"/>
        <v>FACTURA</v>
      </c>
      <c r="P9227" t="str">
        <f t="shared" si="722"/>
        <v>2025</v>
      </c>
      <c r="Q9227" t="str">
        <f t="shared" si="723"/>
        <v>06</v>
      </c>
      <c r="R9227" t="str">
        <f>+IFERROR(VLOOKUP(I9227, Listado!A:B, 2, FALSE()), "COMERCIALIZADORA INTERNACIONAL CARIBBEAN EXOTICS S A")</f>
        <v>COMERCIALIZADORA INTERNACIONAL CARIBBEAN EXOTICS S A</v>
      </c>
      <c r="S9227" s="25">
        <f>+VLOOKUP(E9227, TC!A:D, 2, FALSE())</f>
        <v>4067.64</v>
      </c>
      <c r="T9227" t="str">
        <f t="shared" si="724"/>
        <v>COP</v>
      </c>
    </row>
    <row r="9228" spans="1:20" ht="18.75" hidden="1" customHeight="1" x14ac:dyDescent="0.25">
      <c r="A9228" t="s">
        <v>3127</v>
      </c>
      <c r="B9228" t="s">
        <v>5</v>
      </c>
      <c r="C9228" t="s">
        <v>1913</v>
      </c>
      <c r="D9228" s="24">
        <v>12303</v>
      </c>
      <c r="E9228" t="s">
        <v>1770</v>
      </c>
      <c r="F9228" t="s">
        <v>99</v>
      </c>
      <c r="G9228" t="s">
        <v>113</v>
      </c>
      <c r="I9228" t="s">
        <v>2824</v>
      </c>
      <c r="J9228" t="s">
        <v>1915</v>
      </c>
      <c r="K9228" t="s">
        <v>2021</v>
      </c>
      <c r="L9228" s="24">
        <v>13050</v>
      </c>
      <c r="M9228" s="25">
        <f>+VLOOKUP(E9228, TC!A:D, 4, FALSE())</f>
        <v>1.1707999995083143</v>
      </c>
      <c r="N9228" s="24">
        <f t="shared" si="720"/>
        <v>13050</v>
      </c>
      <c r="O9228" t="str">
        <f t="shared" si="721"/>
        <v>FACTURA</v>
      </c>
      <c r="P9228" t="str">
        <f t="shared" si="722"/>
        <v>2025</v>
      </c>
      <c r="Q9228" t="str">
        <f t="shared" si="723"/>
        <v>06</v>
      </c>
      <c r="R9228" t="str">
        <f>+IFERROR(VLOOKUP(I9228, Listado!A:B, 2, FALSE()), "COMERCIALIZADORA INTERNACIONAL CARIBBEAN EXOTICS S A")</f>
        <v>COMERCIALIZADORA INTERNACIONAL CARIBBEAN EXOTICS S A</v>
      </c>
      <c r="S9228" s="25">
        <f>+VLOOKUP(E9228, TC!A:D, 2, FALSE())</f>
        <v>4067.64</v>
      </c>
      <c r="T9228" t="str">
        <f t="shared" si="724"/>
        <v>COP</v>
      </c>
    </row>
    <row r="9229" spans="1:20" ht="18.75" hidden="1" customHeight="1" x14ac:dyDescent="0.25">
      <c r="A9229" t="s">
        <v>3127</v>
      </c>
      <c r="B9229" t="s">
        <v>5</v>
      </c>
      <c r="C9229" t="s">
        <v>1913</v>
      </c>
      <c r="D9229" s="24">
        <v>12303</v>
      </c>
      <c r="E9229" t="s">
        <v>1770</v>
      </c>
      <c r="F9229" t="s">
        <v>99</v>
      </c>
      <c r="G9229" t="s">
        <v>113</v>
      </c>
      <c r="I9229" t="s">
        <v>2824</v>
      </c>
      <c r="J9229" t="s">
        <v>1915</v>
      </c>
      <c r="K9229" t="s">
        <v>2021</v>
      </c>
      <c r="L9229" s="24">
        <v>11310</v>
      </c>
      <c r="M9229" s="25">
        <f>+VLOOKUP(E9229, TC!A:D, 4, FALSE())</f>
        <v>1.1707999995083143</v>
      </c>
      <c r="N9229" s="24">
        <f t="shared" si="720"/>
        <v>11310</v>
      </c>
      <c r="O9229" t="str">
        <f t="shared" si="721"/>
        <v>FACTURA</v>
      </c>
      <c r="P9229" t="str">
        <f t="shared" si="722"/>
        <v>2025</v>
      </c>
      <c r="Q9229" t="str">
        <f t="shared" si="723"/>
        <v>06</v>
      </c>
      <c r="R9229" t="str">
        <f>+IFERROR(VLOOKUP(I9229, Listado!A:B, 2, FALSE()), "COMERCIALIZADORA INTERNACIONAL CARIBBEAN EXOTICS S A")</f>
        <v>COMERCIALIZADORA INTERNACIONAL CARIBBEAN EXOTICS S A</v>
      </c>
      <c r="S9229" s="25">
        <f>+VLOOKUP(E9229, TC!A:D, 2, FALSE())</f>
        <v>4067.64</v>
      </c>
      <c r="T9229" t="str">
        <f t="shared" si="724"/>
        <v>COP</v>
      </c>
    </row>
    <row r="9230" spans="1:20" ht="18.75" hidden="1" customHeight="1" x14ac:dyDescent="0.25">
      <c r="A9230" t="s">
        <v>3127</v>
      </c>
      <c r="B9230" t="s">
        <v>5</v>
      </c>
      <c r="C9230" t="s">
        <v>1913</v>
      </c>
      <c r="D9230" s="24">
        <v>12303</v>
      </c>
      <c r="E9230" t="s">
        <v>1770</v>
      </c>
      <c r="F9230" t="s">
        <v>99</v>
      </c>
      <c r="G9230" t="s">
        <v>113</v>
      </c>
      <c r="I9230" t="s">
        <v>2824</v>
      </c>
      <c r="J9230" t="s">
        <v>1915</v>
      </c>
      <c r="K9230" t="s">
        <v>2021</v>
      </c>
      <c r="L9230" s="24">
        <v>3770</v>
      </c>
      <c r="M9230" s="25">
        <f>+VLOOKUP(E9230, TC!A:D, 4, FALSE())</f>
        <v>1.1707999995083143</v>
      </c>
      <c r="N9230" s="24">
        <f t="shared" si="720"/>
        <v>3770</v>
      </c>
      <c r="O9230" t="str">
        <f t="shared" si="721"/>
        <v>FACTURA</v>
      </c>
      <c r="P9230" t="str">
        <f t="shared" si="722"/>
        <v>2025</v>
      </c>
      <c r="Q9230" t="str">
        <f t="shared" si="723"/>
        <v>06</v>
      </c>
      <c r="R9230" t="str">
        <f>+IFERROR(VLOOKUP(I9230, Listado!A:B, 2, FALSE()), "COMERCIALIZADORA INTERNACIONAL CARIBBEAN EXOTICS S A")</f>
        <v>COMERCIALIZADORA INTERNACIONAL CARIBBEAN EXOTICS S A</v>
      </c>
      <c r="S9230" s="25">
        <f>+VLOOKUP(E9230, TC!A:D, 2, FALSE())</f>
        <v>4067.64</v>
      </c>
      <c r="T9230" t="str">
        <f t="shared" si="724"/>
        <v>COP</v>
      </c>
    </row>
    <row r="9231" spans="1:20" ht="18.75" hidden="1" customHeight="1" x14ac:dyDescent="0.25">
      <c r="A9231" t="s">
        <v>3127</v>
      </c>
      <c r="B9231" t="s">
        <v>5</v>
      </c>
      <c r="C9231" t="s">
        <v>1913</v>
      </c>
      <c r="D9231" s="24">
        <v>12304</v>
      </c>
      <c r="E9231" t="s">
        <v>1770</v>
      </c>
      <c r="F9231" t="s">
        <v>128</v>
      </c>
      <c r="G9231" t="s">
        <v>110</v>
      </c>
      <c r="H9231" t="s">
        <v>3300</v>
      </c>
      <c r="I9231" t="s">
        <v>1850</v>
      </c>
      <c r="J9231" t="s">
        <v>1919</v>
      </c>
      <c r="K9231" t="s">
        <v>13</v>
      </c>
      <c r="L9231" s="24">
        <v>3840</v>
      </c>
      <c r="M9231" s="25">
        <f>+VLOOKUP(E9231, TC!A:D, 4, FALSE())</f>
        <v>1.1707999995083143</v>
      </c>
      <c r="N9231" s="24">
        <f t="shared" si="720"/>
        <v>3840</v>
      </c>
      <c r="O9231" t="str">
        <f t="shared" si="721"/>
        <v>FACTURA</v>
      </c>
      <c r="P9231" t="str">
        <f t="shared" si="722"/>
        <v>2025</v>
      </c>
      <c r="Q9231" t="str">
        <f t="shared" si="723"/>
        <v>06</v>
      </c>
      <c r="R9231" t="str">
        <f>+IFERROR(VLOOKUP(I9231, Listado!A:B, 2, FALSE()), "COMERCIALIZADORA INTERNACIONAL CARIBBEAN EXOTICS S A")</f>
        <v>PEREZ MEJIA MARIA PAULINA</v>
      </c>
      <c r="S9231" s="25">
        <f>+VLOOKUP(E9231, TC!A:D, 2, FALSE())</f>
        <v>4067.64</v>
      </c>
      <c r="T9231" t="str">
        <f t="shared" si="724"/>
        <v>USD</v>
      </c>
    </row>
    <row r="9232" spans="1:20" ht="18.75" hidden="1" customHeight="1" x14ac:dyDescent="0.25">
      <c r="A9232" t="s">
        <v>3127</v>
      </c>
      <c r="B9232" t="s">
        <v>5</v>
      </c>
      <c r="C9232" t="s">
        <v>1913</v>
      </c>
      <c r="D9232" s="24">
        <v>12304</v>
      </c>
      <c r="E9232" t="s">
        <v>1770</v>
      </c>
      <c r="F9232" t="s">
        <v>128</v>
      </c>
      <c r="G9232" t="s">
        <v>110</v>
      </c>
      <c r="H9232" t="s">
        <v>3300</v>
      </c>
      <c r="I9232" t="s">
        <v>1850</v>
      </c>
      <c r="J9232" t="s">
        <v>1919</v>
      </c>
      <c r="K9232" t="s">
        <v>31</v>
      </c>
      <c r="L9232" s="24">
        <v>35378</v>
      </c>
      <c r="M9232" s="25">
        <f>+VLOOKUP(E9232, TC!A:D, 4, FALSE())</f>
        <v>1.1707999995083143</v>
      </c>
      <c r="N9232" s="24">
        <f t="shared" si="720"/>
        <v>35378</v>
      </c>
      <c r="O9232" t="str">
        <f t="shared" si="721"/>
        <v>FACTURA</v>
      </c>
      <c r="P9232" t="str">
        <f t="shared" si="722"/>
        <v>2025</v>
      </c>
      <c r="Q9232" t="str">
        <f t="shared" si="723"/>
        <v>06</v>
      </c>
      <c r="R9232" t="str">
        <f>+IFERROR(VLOOKUP(I9232, Listado!A:B, 2, FALSE()), "COMERCIALIZADORA INTERNACIONAL CARIBBEAN EXOTICS S A")</f>
        <v>PEREZ MEJIA MARIA PAULINA</v>
      </c>
      <c r="S9232" s="25">
        <f>+VLOOKUP(E9232, TC!A:D, 2, FALSE())</f>
        <v>4067.64</v>
      </c>
      <c r="T9232" t="str">
        <f t="shared" si="724"/>
        <v>USD</v>
      </c>
    </row>
    <row r="9233" spans="1:20" ht="18.75" hidden="1" customHeight="1" x14ac:dyDescent="0.25">
      <c r="A9233" t="s">
        <v>3127</v>
      </c>
      <c r="B9233" t="s">
        <v>5</v>
      </c>
      <c r="C9233" t="s">
        <v>1913</v>
      </c>
      <c r="D9233" s="24">
        <v>12305</v>
      </c>
      <c r="E9233" t="s">
        <v>1770</v>
      </c>
      <c r="F9233" t="s">
        <v>99</v>
      </c>
      <c r="G9233" t="s">
        <v>113</v>
      </c>
      <c r="I9233" t="s">
        <v>2377</v>
      </c>
      <c r="J9233" t="s">
        <v>1915</v>
      </c>
      <c r="K9233" t="s">
        <v>2021</v>
      </c>
      <c r="L9233" s="24">
        <v>173420</v>
      </c>
      <c r="M9233" s="25">
        <f>+VLOOKUP(E9233, TC!A:D, 4, FALSE())</f>
        <v>1.1707999995083143</v>
      </c>
      <c r="N9233" s="24">
        <f t="shared" si="720"/>
        <v>173420</v>
      </c>
      <c r="O9233" t="str">
        <f t="shared" si="721"/>
        <v>FACTURA</v>
      </c>
      <c r="P9233" t="str">
        <f t="shared" si="722"/>
        <v>2025</v>
      </c>
      <c r="Q9233" t="str">
        <f t="shared" si="723"/>
        <v>06</v>
      </c>
      <c r="R9233" t="str">
        <f>+IFERROR(VLOOKUP(I9233, Listado!A:B, 2, FALSE()), "COMERCIALIZADORA INTERNACIONAL CARIBBEAN EXOTICS S A")</f>
        <v>COMERCIALIZADORA INTERNACIONAL CARIBBEAN EXOTICS S A</v>
      </c>
      <c r="S9233" s="25">
        <f>+VLOOKUP(E9233, TC!A:D, 2, FALSE())</f>
        <v>4067.64</v>
      </c>
      <c r="T9233" t="str">
        <f t="shared" si="724"/>
        <v>COP</v>
      </c>
    </row>
    <row r="9234" spans="1:20" ht="18.75" hidden="1" customHeight="1" x14ac:dyDescent="0.25">
      <c r="A9234" t="s">
        <v>3127</v>
      </c>
      <c r="B9234" t="s">
        <v>5</v>
      </c>
      <c r="C9234" t="s">
        <v>1913</v>
      </c>
      <c r="D9234" s="24">
        <v>12305</v>
      </c>
      <c r="E9234" t="s">
        <v>1770</v>
      </c>
      <c r="F9234" t="s">
        <v>99</v>
      </c>
      <c r="G9234" t="s">
        <v>113</v>
      </c>
      <c r="I9234" t="s">
        <v>2377</v>
      </c>
      <c r="J9234" t="s">
        <v>1915</v>
      </c>
      <c r="K9234" t="s">
        <v>2021</v>
      </c>
      <c r="L9234" s="24">
        <v>32770</v>
      </c>
      <c r="M9234" s="25">
        <f>+VLOOKUP(E9234, TC!A:D, 4, FALSE())</f>
        <v>1.1707999995083143</v>
      </c>
      <c r="N9234" s="24">
        <f t="shared" si="720"/>
        <v>32770</v>
      </c>
      <c r="O9234" t="str">
        <f t="shared" si="721"/>
        <v>FACTURA</v>
      </c>
      <c r="P9234" t="str">
        <f t="shared" si="722"/>
        <v>2025</v>
      </c>
      <c r="Q9234" t="str">
        <f t="shared" si="723"/>
        <v>06</v>
      </c>
      <c r="R9234" t="str">
        <f>+IFERROR(VLOOKUP(I9234, Listado!A:B, 2, FALSE()), "COMERCIALIZADORA INTERNACIONAL CARIBBEAN EXOTICS S A")</f>
        <v>COMERCIALIZADORA INTERNACIONAL CARIBBEAN EXOTICS S A</v>
      </c>
      <c r="S9234" s="25">
        <f>+VLOOKUP(E9234, TC!A:D, 2, FALSE())</f>
        <v>4067.64</v>
      </c>
      <c r="T9234" t="str">
        <f t="shared" si="724"/>
        <v>COP</v>
      </c>
    </row>
    <row r="9235" spans="1:20" ht="18.75" hidden="1" customHeight="1" x14ac:dyDescent="0.25">
      <c r="A9235" t="s">
        <v>3127</v>
      </c>
      <c r="B9235" t="s">
        <v>5</v>
      </c>
      <c r="C9235" t="s">
        <v>1913</v>
      </c>
      <c r="D9235" s="24">
        <v>12305</v>
      </c>
      <c r="E9235" t="s">
        <v>1770</v>
      </c>
      <c r="F9235" t="s">
        <v>99</v>
      </c>
      <c r="G9235" t="s">
        <v>113</v>
      </c>
      <c r="I9235" t="s">
        <v>2377</v>
      </c>
      <c r="J9235" t="s">
        <v>1915</v>
      </c>
      <c r="K9235" t="s">
        <v>2021</v>
      </c>
      <c r="L9235" s="24">
        <v>24650</v>
      </c>
      <c r="M9235" s="25">
        <f>+VLOOKUP(E9235, TC!A:D, 4, FALSE())</f>
        <v>1.1707999995083143</v>
      </c>
      <c r="N9235" s="24">
        <f t="shared" si="720"/>
        <v>24650</v>
      </c>
      <c r="O9235" t="str">
        <f t="shared" si="721"/>
        <v>FACTURA</v>
      </c>
      <c r="P9235" t="str">
        <f t="shared" si="722"/>
        <v>2025</v>
      </c>
      <c r="Q9235" t="str">
        <f t="shared" si="723"/>
        <v>06</v>
      </c>
      <c r="R9235" t="str">
        <f>+IFERROR(VLOOKUP(I9235, Listado!A:B, 2, FALSE()), "COMERCIALIZADORA INTERNACIONAL CARIBBEAN EXOTICS S A")</f>
        <v>COMERCIALIZADORA INTERNACIONAL CARIBBEAN EXOTICS S A</v>
      </c>
      <c r="S9235" s="25">
        <f>+VLOOKUP(E9235, TC!A:D, 2, FALSE())</f>
        <v>4067.64</v>
      </c>
      <c r="T9235" t="str">
        <f t="shared" si="724"/>
        <v>COP</v>
      </c>
    </row>
    <row r="9236" spans="1:20" ht="18.75" hidden="1" customHeight="1" x14ac:dyDescent="0.25">
      <c r="A9236" t="s">
        <v>3127</v>
      </c>
      <c r="B9236" t="s">
        <v>5</v>
      </c>
      <c r="C9236" t="s">
        <v>1913</v>
      </c>
      <c r="D9236" s="24">
        <v>12305</v>
      </c>
      <c r="E9236" t="s">
        <v>1770</v>
      </c>
      <c r="F9236" t="s">
        <v>99</v>
      </c>
      <c r="G9236" t="s">
        <v>113</v>
      </c>
      <c r="I9236" t="s">
        <v>2377</v>
      </c>
      <c r="J9236" t="s">
        <v>1915</v>
      </c>
      <c r="K9236" t="s">
        <v>2021</v>
      </c>
      <c r="L9236" s="24">
        <v>38280</v>
      </c>
      <c r="M9236" s="25">
        <f>+VLOOKUP(E9236, TC!A:D, 4, FALSE())</f>
        <v>1.1707999995083143</v>
      </c>
      <c r="N9236" s="24">
        <f t="shared" si="720"/>
        <v>38280</v>
      </c>
      <c r="O9236" t="str">
        <f t="shared" si="721"/>
        <v>FACTURA</v>
      </c>
      <c r="P9236" t="str">
        <f t="shared" si="722"/>
        <v>2025</v>
      </c>
      <c r="Q9236" t="str">
        <f t="shared" si="723"/>
        <v>06</v>
      </c>
      <c r="R9236" t="str">
        <f>+IFERROR(VLOOKUP(I9236, Listado!A:B, 2, FALSE()), "COMERCIALIZADORA INTERNACIONAL CARIBBEAN EXOTICS S A")</f>
        <v>COMERCIALIZADORA INTERNACIONAL CARIBBEAN EXOTICS S A</v>
      </c>
      <c r="S9236" s="25">
        <f>+VLOOKUP(E9236, TC!A:D, 2, FALSE())</f>
        <v>4067.64</v>
      </c>
      <c r="T9236" t="str">
        <f t="shared" si="724"/>
        <v>COP</v>
      </c>
    </row>
    <row r="9237" spans="1:20" ht="18.75" hidden="1" customHeight="1" x14ac:dyDescent="0.25">
      <c r="A9237" t="s">
        <v>3127</v>
      </c>
      <c r="B9237" t="s">
        <v>5</v>
      </c>
      <c r="C9237" t="s">
        <v>1913</v>
      </c>
      <c r="D9237" s="24">
        <v>12305</v>
      </c>
      <c r="E9237" t="s">
        <v>1770</v>
      </c>
      <c r="F9237" t="s">
        <v>99</v>
      </c>
      <c r="G9237" t="s">
        <v>113</v>
      </c>
      <c r="I9237" t="s">
        <v>2377</v>
      </c>
      <c r="J9237" t="s">
        <v>1915</v>
      </c>
      <c r="K9237" t="s">
        <v>2021</v>
      </c>
      <c r="L9237" s="24">
        <v>13920</v>
      </c>
      <c r="M9237" s="25">
        <f>+VLOOKUP(E9237, TC!A:D, 4, FALSE())</f>
        <v>1.1707999995083143</v>
      </c>
      <c r="N9237" s="24">
        <f t="shared" si="720"/>
        <v>13920</v>
      </c>
      <c r="O9237" t="str">
        <f t="shared" si="721"/>
        <v>FACTURA</v>
      </c>
      <c r="P9237" t="str">
        <f t="shared" si="722"/>
        <v>2025</v>
      </c>
      <c r="Q9237" t="str">
        <f t="shared" si="723"/>
        <v>06</v>
      </c>
      <c r="R9237" t="str">
        <f>+IFERROR(VLOOKUP(I9237, Listado!A:B, 2, FALSE()), "COMERCIALIZADORA INTERNACIONAL CARIBBEAN EXOTICS S A")</f>
        <v>COMERCIALIZADORA INTERNACIONAL CARIBBEAN EXOTICS S A</v>
      </c>
      <c r="S9237" s="25">
        <f>+VLOOKUP(E9237, TC!A:D, 2, FALSE())</f>
        <v>4067.64</v>
      </c>
      <c r="T9237" t="str">
        <f t="shared" si="724"/>
        <v>COP</v>
      </c>
    </row>
    <row r="9238" spans="1:20" ht="18.75" hidden="1" customHeight="1" x14ac:dyDescent="0.25">
      <c r="A9238" t="s">
        <v>3127</v>
      </c>
      <c r="B9238" t="s">
        <v>5</v>
      </c>
      <c r="C9238" t="s">
        <v>1913</v>
      </c>
      <c r="D9238" s="24">
        <v>12305</v>
      </c>
      <c r="E9238" t="s">
        <v>1770</v>
      </c>
      <c r="F9238" t="s">
        <v>99</v>
      </c>
      <c r="G9238" t="s">
        <v>113</v>
      </c>
      <c r="I9238" t="s">
        <v>2377</v>
      </c>
      <c r="J9238" t="s">
        <v>1915</v>
      </c>
      <c r="K9238" t="s">
        <v>2021</v>
      </c>
      <c r="L9238" s="24">
        <v>6960</v>
      </c>
      <c r="M9238" s="25">
        <f>+VLOOKUP(E9238, TC!A:D, 4, FALSE())</f>
        <v>1.1707999995083143</v>
      </c>
      <c r="N9238" s="24">
        <f t="shared" si="720"/>
        <v>6960</v>
      </c>
      <c r="O9238" t="str">
        <f t="shared" si="721"/>
        <v>FACTURA</v>
      </c>
      <c r="P9238" t="str">
        <f t="shared" si="722"/>
        <v>2025</v>
      </c>
      <c r="Q9238" t="str">
        <f t="shared" si="723"/>
        <v>06</v>
      </c>
      <c r="R9238" t="str">
        <f>+IFERROR(VLOOKUP(I9238, Listado!A:B, 2, FALSE()), "COMERCIALIZADORA INTERNACIONAL CARIBBEAN EXOTICS S A")</f>
        <v>COMERCIALIZADORA INTERNACIONAL CARIBBEAN EXOTICS S A</v>
      </c>
      <c r="S9238" s="25">
        <f>+VLOOKUP(E9238, TC!A:D, 2, FALSE())</f>
        <v>4067.64</v>
      </c>
      <c r="T9238" t="str">
        <f t="shared" si="724"/>
        <v>COP</v>
      </c>
    </row>
    <row r="9239" spans="1:20" ht="18.75" hidden="1" customHeight="1" x14ac:dyDescent="0.25">
      <c r="A9239" t="s">
        <v>3127</v>
      </c>
      <c r="B9239" t="s">
        <v>5</v>
      </c>
      <c r="C9239" t="s">
        <v>1913</v>
      </c>
      <c r="D9239" s="24">
        <v>12306</v>
      </c>
      <c r="E9239" t="s">
        <v>1770</v>
      </c>
      <c r="F9239" t="s">
        <v>128</v>
      </c>
      <c r="G9239" t="s">
        <v>110</v>
      </c>
      <c r="I9239" t="s">
        <v>1850</v>
      </c>
      <c r="J9239" t="s">
        <v>1919</v>
      </c>
      <c r="K9239" t="s">
        <v>1918</v>
      </c>
      <c r="L9239" s="24">
        <v>638.4</v>
      </c>
      <c r="M9239" s="25">
        <f>+VLOOKUP(E9239, TC!A:D, 4, FALSE())</f>
        <v>1.1707999995083143</v>
      </c>
      <c r="N9239" s="24">
        <f t="shared" si="720"/>
        <v>638.4</v>
      </c>
      <c r="O9239" t="str">
        <f t="shared" si="721"/>
        <v>FACTURA</v>
      </c>
      <c r="P9239" t="str">
        <f t="shared" si="722"/>
        <v>2025</v>
      </c>
      <c r="Q9239" t="str">
        <f t="shared" si="723"/>
        <v>06</v>
      </c>
      <c r="R9239" t="str">
        <f>+IFERROR(VLOOKUP(I9239, Listado!A:B, 2, FALSE()), "COMERCIALIZADORA INTERNACIONAL CARIBBEAN EXOTICS S A")</f>
        <v>PEREZ MEJIA MARIA PAULINA</v>
      </c>
      <c r="S9239" s="25">
        <f>+VLOOKUP(E9239, TC!A:D, 2, FALSE())</f>
        <v>4067.64</v>
      </c>
      <c r="T9239" t="str">
        <f t="shared" si="724"/>
        <v>USD</v>
      </c>
    </row>
    <row r="9240" spans="1:20" ht="18.75" hidden="1" customHeight="1" x14ac:dyDescent="0.25">
      <c r="A9240" t="s">
        <v>3127</v>
      </c>
      <c r="B9240" t="s">
        <v>5</v>
      </c>
      <c r="C9240" t="s">
        <v>1913</v>
      </c>
      <c r="D9240" s="24">
        <v>12307</v>
      </c>
      <c r="E9240" t="s">
        <v>1770</v>
      </c>
      <c r="F9240" t="s">
        <v>99</v>
      </c>
      <c r="G9240" t="s">
        <v>1914</v>
      </c>
      <c r="I9240" t="s">
        <v>3301</v>
      </c>
      <c r="J9240" t="s">
        <v>1915</v>
      </c>
      <c r="K9240" t="s">
        <v>2021</v>
      </c>
      <c r="L9240" s="24">
        <v>171100</v>
      </c>
      <c r="M9240" s="25">
        <f>+VLOOKUP(E9240, TC!A:D, 4, FALSE())</f>
        <v>1.1707999995083143</v>
      </c>
      <c r="N9240" s="24">
        <f t="shared" si="720"/>
        <v>171100</v>
      </c>
      <c r="O9240" t="str">
        <f t="shared" si="721"/>
        <v>FACTURA</v>
      </c>
      <c r="P9240" t="str">
        <f t="shared" si="722"/>
        <v>2025</v>
      </c>
      <c r="Q9240" t="str">
        <f t="shared" si="723"/>
        <v>06</v>
      </c>
      <c r="R9240" t="str">
        <f>+IFERROR(VLOOKUP(I9240, Listado!A:B, 2, FALSE()), "COMERCIALIZADORA INTERNACIONAL CARIBBEAN EXOTICS S A")</f>
        <v>COMERCIALIZADORA INTERNACIONAL CARIBBEAN EXOTICS S A</v>
      </c>
      <c r="S9240" s="25">
        <f>+VLOOKUP(E9240, TC!A:D, 2, FALSE())</f>
        <v>4067.64</v>
      </c>
      <c r="T9240" t="str">
        <f t="shared" si="724"/>
        <v>COP</v>
      </c>
    </row>
    <row r="9241" spans="1:20" ht="18.75" hidden="1" customHeight="1" x14ac:dyDescent="0.25">
      <c r="A9241" t="s">
        <v>3127</v>
      </c>
      <c r="B9241" t="s">
        <v>5</v>
      </c>
      <c r="C9241" t="s">
        <v>1913</v>
      </c>
      <c r="D9241" s="24">
        <v>12307</v>
      </c>
      <c r="E9241" t="s">
        <v>1770</v>
      </c>
      <c r="F9241" t="s">
        <v>99</v>
      </c>
      <c r="G9241" t="s">
        <v>1914</v>
      </c>
      <c r="I9241" t="s">
        <v>3301</v>
      </c>
      <c r="J9241" t="s">
        <v>1915</v>
      </c>
      <c r="K9241" t="s">
        <v>2021</v>
      </c>
      <c r="L9241" s="24">
        <v>60030</v>
      </c>
      <c r="M9241" s="25">
        <f>+VLOOKUP(E9241, TC!A:D, 4, FALSE())</f>
        <v>1.1707999995083143</v>
      </c>
      <c r="N9241" s="24">
        <f t="shared" si="720"/>
        <v>60030</v>
      </c>
      <c r="O9241" t="str">
        <f t="shared" si="721"/>
        <v>FACTURA</v>
      </c>
      <c r="P9241" t="str">
        <f t="shared" si="722"/>
        <v>2025</v>
      </c>
      <c r="Q9241" t="str">
        <f t="shared" si="723"/>
        <v>06</v>
      </c>
      <c r="R9241" t="str">
        <f>+IFERROR(VLOOKUP(I9241, Listado!A:B, 2, FALSE()), "COMERCIALIZADORA INTERNACIONAL CARIBBEAN EXOTICS S A")</f>
        <v>COMERCIALIZADORA INTERNACIONAL CARIBBEAN EXOTICS S A</v>
      </c>
      <c r="S9241" s="25">
        <f>+VLOOKUP(E9241, TC!A:D, 2, FALSE())</f>
        <v>4067.64</v>
      </c>
      <c r="T9241" t="str">
        <f t="shared" si="724"/>
        <v>COP</v>
      </c>
    </row>
    <row r="9242" spans="1:20" ht="18.75" hidden="1" customHeight="1" x14ac:dyDescent="0.25">
      <c r="A9242" t="s">
        <v>3127</v>
      </c>
      <c r="B9242" t="s">
        <v>5</v>
      </c>
      <c r="C9242" t="s">
        <v>1913</v>
      </c>
      <c r="D9242" s="24">
        <v>12307</v>
      </c>
      <c r="E9242" t="s">
        <v>1770</v>
      </c>
      <c r="F9242" t="s">
        <v>99</v>
      </c>
      <c r="G9242" t="s">
        <v>1914</v>
      </c>
      <c r="I9242" t="s">
        <v>3301</v>
      </c>
      <c r="J9242" t="s">
        <v>1915</v>
      </c>
      <c r="K9242" t="s">
        <v>2021</v>
      </c>
      <c r="L9242" s="24">
        <v>13050</v>
      </c>
      <c r="M9242" s="25">
        <f>+VLOOKUP(E9242, TC!A:D, 4, FALSE())</f>
        <v>1.1707999995083143</v>
      </c>
      <c r="N9242" s="24">
        <f t="shared" si="720"/>
        <v>13050</v>
      </c>
      <c r="O9242" t="str">
        <f t="shared" si="721"/>
        <v>FACTURA</v>
      </c>
      <c r="P9242" t="str">
        <f t="shared" si="722"/>
        <v>2025</v>
      </c>
      <c r="Q9242" t="str">
        <f t="shared" si="723"/>
        <v>06</v>
      </c>
      <c r="R9242" t="str">
        <f>+IFERROR(VLOOKUP(I9242, Listado!A:B, 2, FALSE()), "COMERCIALIZADORA INTERNACIONAL CARIBBEAN EXOTICS S A")</f>
        <v>COMERCIALIZADORA INTERNACIONAL CARIBBEAN EXOTICS S A</v>
      </c>
      <c r="S9242" s="25">
        <f>+VLOOKUP(E9242, TC!A:D, 2, FALSE())</f>
        <v>4067.64</v>
      </c>
      <c r="T9242" t="str">
        <f t="shared" si="724"/>
        <v>COP</v>
      </c>
    </row>
    <row r="9243" spans="1:20" ht="18.75" hidden="1" customHeight="1" x14ac:dyDescent="0.25">
      <c r="A9243" t="s">
        <v>3127</v>
      </c>
      <c r="B9243" t="s">
        <v>5</v>
      </c>
      <c r="C9243" t="s">
        <v>1913</v>
      </c>
      <c r="D9243" s="24">
        <v>12307</v>
      </c>
      <c r="E9243" t="s">
        <v>1770</v>
      </c>
      <c r="F9243" t="s">
        <v>99</v>
      </c>
      <c r="G9243" t="s">
        <v>1914</v>
      </c>
      <c r="I9243" t="s">
        <v>3301</v>
      </c>
      <c r="J9243" t="s">
        <v>1915</v>
      </c>
      <c r="K9243" t="s">
        <v>2021</v>
      </c>
      <c r="L9243" s="24">
        <v>13050</v>
      </c>
      <c r="M9243" s="25">
        <f>+VLOOKUP(E9243, TC!A:D, 4, FALSE())</f>
        <v>1.1707999995083143</v>
      </c>
      <c r="N9243" s="24">
        <f t="shared" si="720"/>
        <v>13050</v>
      </c>
      <c r="O9243" t="str">
        <f t="shared" si="721"/>
        <v>FACTURA</v>
      </c>
      <c r="P9243" t="str">
        <f t="shared" si="722"/>
        <v>2025</v>
      </c>
      <c r="Q9243" t="str">
        <f t="shared" si="723"/>
        <v>06</v>
      </c>
      <c r="R9243" t="str">
        <f>+IFERROR(VLOOKUP(I9243, Listado!A:B, 2, FALSE()), "COMERCIALIZADORA INTERNACIONAL CARIBBEAN EXOTICS S A")</f>
        <v>COMERCIALIZADORA INTERNACIONAL CARIBBEAN EXOTICS S A</v>
      </c>
      <c r="S9243" s="25">
        <f>+VLOOKUP(E9243, TC!A:D, 2, FALSE())</f>
        <v>4067.64</v>
      </c>
      <c r="T9243" t="str">
        <f t="shared" si="724"/>
        <v>COP</v>
      </c>
    </row>
    <row r="9244" spans="1:20" ht="18.75" hidden="1" customHeight="1" x14ac:dyDescent="0.25">
      <c r="A9244" t="s">
        <v>3127</v>
      </c>
      <c r="B9244" t="s">
        <v>5</v>
      </c>
      <c r="C9244" t="s">
        <v>1913</v>
      </c>
      <c r="D9244" s="24">
        <v>12307</v>
      </c>
      <c r="E9244" t="s">
        <v>1770</v>
      </c>
      <c r="F9244" t="s">
        <v>99</v>
      </c>
      <c r="G9244" t="s">
        <v>1914</v>
      </c>
      <c r="I9244" t="s">
        <v>3301</v>
      </c>
      <c r="J9244" t="s">
        <v>1915</v>
      </c>
      <c r="K9244" t="s">
        <v>2021</v>
      </c>
      <c r="L9244" s="24">
        <v>14210</v>
      </c>
      <c r="M9244" s="25">
        <f>+VLOOKUP(E9244, TC!A:D, 4, FALSE())</f>
        <v>1.1707999995083143</v>
      </c>
      <c r="N9244" s="24">
        <f t="shared" si="720"/>
        <v>14210</v>
      </c>
      <c r="O9244" t="str">
        <f t="shared" si="721"/>
        <v>FACTURA</v>
      </c>
      <c r="P9244" t="str">
        <f t="shared" si="722"/>
        <v>2025</v>
      </c>
      <c r="Q9244" t="str">
        <f t="shared" si="723"/>
        <v>06</v>
      </c>
      <c r="R9244" t="str">
        <f>+IFERROR(VLOOKUP(I9244, Listado!A:B, 2, FALSE()), "COMERCIALIZADORA INTERNACIONAL CARIBBEAN EXOTICS S A")</f>
        <v>COMERCIALIZADORA INTERNACIONAL CARIBBEAN EXOTICS S A</v>
      </c>
      <c r="S9244" s="25">
        <f>+VLOOKUP(E9244, TC!A:D, 2, FALSE())</f>
        <v>4067.64</v>
      </c>
      <c r="T9244" t="str">
        <f t="shared" si="724"/>
        <v>COP</v>
      </c>
    </row>
    <row r="9245" spans="1:20" ht="18.75" hidden="1" customHeight="1" x14ac:dyDescent="0.25">
      <c r="A9245" t="s">
        <v>3127</v>
      </c>
      <c r="B9245" t="s">
        <v>5</v>
      </c>
      <c r="C9245" t="s">
        <v>1913</v>
      </c>
      <c r="D9245" s="24">
        <v>12307</v>
      </c>
      <c r="E9245" t="s">
        <v>1770</v>
      </c>
      <c r="F9245" t="s">
        <v>99</v>
      </c>
      <c r="G9245" t="s">
        <v>1914</v>
      </c>
      <c r="I9245" t="s">
        <v>3301</v>
      </c>
      <c r="J9245" t="s">
        <v>1915</v>
      </c>
      <c r="K9245" t="s">
        <v>2021</v>
      </c>
      <c r="L9245" s="24">
        <v>14500</v>
      </c>
      <c r="M9245" s="25">
        <f>+VLOOKUP(E9245, TC!A:D, 4, FALSE())</f>
        <v>1.1707999995083143</v>
      </c>
      <c r="N9245" s="24">
        <f t="shared" si="720"/>
        <v>14500</v>
      </c>
      <c r="O9245" t="str">
        <f t="shared" si="721"/>
        <v>FACTURA</v>
      </c>
      <c r="P9245" t="str">
        <f t="shared" si="722"/>
        <v>2025</v>
      </c>
      <c r="Q9245" t="str">
        <f t="shared" si="723"/>
        <v>06</v>
      </c>
      <c r="R9245" t="str">
        <f>+IFERROR(VLOOKUP(I9245, Listado!A:B, 2, FALSE()), "COMERCIALIZADORA INTERNACIONAL CARIBBEAN EXOTICS S A")</f>
        <v>COMERCIALIZADORA INTERNACIONAL CARIBBEAN EXOTICS S A</v>
      </c>
      <c r="S9245" s="25">
        <f>+VLOOKUP(E9245, TC!A:D, 2, FALSE())</f>
        <v>4067.64</v>
      </c>
      <c r="T9245" t="str">
        <f t="shared" si="724"/>
        <v>COP</v>
      </c>
    </row>
    <row r="9246" spans="1:20" ht="18.75" hidden="1" customHeight="1" x14ac:dyDescent="0.25">
      <c r="A9246" t="s">
        <v>3127</v>
      </c>
      <c r="B9246" t="s">
        <v>5</v>
      </c>
      <c r="C9246" t="s">
        <v>1913</v>
      </c>
      <c r="D9246" s="24">
        <v>12307</v>
      </c>
      <c r="E9246" t="s">
        <v>1770</v>
      </c>
      <c r="F9246" t="s">
        <v>99</v>
      </c>
      <c r="G9246" t="s">
        <v>1914</v>
      </c>
      <c r="I9246" t="s">
        <v>3301</v>
      </c>
      <c r="J9246" t="s">
        <v>1915</v>
      </c>
      <c r="K9246" t="s">
        <v>2021</v>
      </c>
      <c r="L9246" s="24">
        <v>4060</v>
      </c>
      <c r="M9246" s="25">
        <f>+VLOOKUP(E9246, TC!A:D, 4, FALSE())</f>
        <v>1.1707999995083143</v>
      </c>
      <c r="N9246" s="24">
        <f t="shared" si="720"/>
        <v>4060</v>
      </c>
      <c r="O9246" t="str">
        <f t="shared" si="721"/>
        <v>FACTURA</v>
      </c>
      <c r="P9246" t="str">
        <f t="shared" si="722"/>
        <v>2025</v>
      </c>
      <c r="Q9246" t="str">
        <f t="shared" si="723"/>
        <v>06</v>
      </c>
      <c r="R9246" t="str">
        <f>+IFERROR(VLOOKUP(I9246, Listado!A:B, 2, FALSE()), "COMERCIALIZADORA INTERNACIONAL CARIBBEAN EXOTICS S A")</f>
        <v>COMERCIALIZADORA INTERNACIONAL CARIBBEAN EXOTICS S A</v>
      </c>
      <c r="S9246" s="25">
        <f>+VLOOKUP(E9246, TC!A:D, 2, FALSE())</f>
        <v>4067.64</v>
      </c>
      <c r="T9246" t="str">
        <f t="shared" si="724"/>
        <v>COP</v>
      </c>
    </row>
    <row r="9247" spans="1:20" ht="18.75" hidden="1" customHeight="1" x14ac:dyDescent="0.25">
      <c r="A9247" t="s">
        <v>3127</v>
      </c>
      <c r="B9247" t="s">
        <v>5</v>
      </c>
      <c r="C9247" t="s">
        <v>1913</v>
      </c>
      <c r="D9247" s="24">
        <v>12308</v>
      </c>
      <c r="E9247" t="s">
        <v>1770</v>
      </c>
      <c r="F9247" t="s">
        <v>99</v>
      </c>
      <c r="G9247" t="s">
        <v>113</v>
      </c>
      <c r="I9247" t="s">
        <v>1844</v>
      </c>
      <c r="J9247" t="s">
        <v>1915</v>
      </c>
      <c r="K9247" t="s">
        <v>2021</v>
      </c>
      <c r="L9247" s="24">
        <v>152830</v>
      </c>
      <c r="M9247" s="25">
        <f>+VLOOKUP(E9247, TC!A:D, 4, FALSE())</f>
        <v>1.1707999995083143</v>
      </c>
      <c r="N9247" s="24">
        <f t="shared" si="720"/>
        <v>152830</v>
      </c>
      <c r="O9247" t="str">
        <f t="shared" si="721"/>
        <v>FACTURA</v>
      </c>
      <c r="P9247" t="str">
        <f t="shared" si="722"/>
        <v>2025</v>
      </c>
      <c r="Q9247" t="str">
        <f t="shared" si="723"/>
        <v>06</v>
      </c>
      <c r="R9247" t="str">
        <f>+IFERROR(VLOOKUP(I9247, Listado!A:B, 2, FALSE()), "COMERCIALIZADORA INTERNACIONAL CARIBBEAN EXOTICS S A")</f>
        <v>LONDOÑO ECHEVERRI ALEJANDRA</v>
      </c>
      <c r="S9247" s="25">
        <f>+VLOOKUP(E9247, TC!A:D, 2, FALSE())</f>
        <v>4067.64</v>
      </c>
      <c r="T9247" t="str">
        <f t="shared" si="724"/>
        <v>COP</v>
      </c>
    </row>
    <row r="9248" spans="1:20" ht="18.75" hidden="1" customHeight="1" x14ac:dyDescent="0.25">
      <c r="A9248" t="s">
        <v>3127</v>
      </c>
      <c r="B9248" t="s">
        <v>5</v>
      </c>
      <c r="C9248" t="s">
        <v>1913</v>
      </c>
      <c r="D9248" s="24">
        <v>12308</v>
      </c>
      <c r="E9248" t="s">
        <v>1770</v>
      </c>
      <c r="F9248" t="s">
        <v>99</v>
      </c>
      <c r="G9248" t="s">
        <v>113</v>
      </c>
      <c r="I9248" t="s">
        <v>1844</v>
      </c>
      <c r="J9248" t="s">
        <v>1915</v>
      </c>
      <c r="K9248" t="s">
        <v>2021</v>
      </c>
      <c r="L9248" s="24">
        <v>7830</v>
      </c>
      <c r="M9248" s="25">
        <f>+VLOOKUP(E9248, TC!A:D, 4, FALSE())</f>
        <v>1.1707999995083143</v>
      </c>
      <c r="N9248" s="24">
        <f t="shared" si="720"/>
        <v>7830</v>
      </c>
      <c r="O9248" t="str">
        <f t="shared" si="721"/>
        <v>FACTURA</v>
      </c>
      <c r="P9248" t="str">
        <f t="shared" si="722"/>
        <v>2025</v>
      </c>
      <c r="Q9248" t="str">
        <f t="shared" si="723"/>
        <v>06</v>
      </c>
      <c r="R9248" t="str">
        <f>+IFERROR(VLOOKUP(I9248, Listado!A:B, 2, FALSE()), "COMERCIALIZADORA INTERNACIONAL CARIBBEAN EXOTICS S A")</f>
        <v>LONDOÑO ECHEVERRI ALEJANDRA</v>
      </c>
      <c r="S9248" s="25">
        <f>+VLOOKUP(E9248, TC!A:D, 2, FALSE())</f>
        <v>4067.64</v>
      </c>
      <c r="T9248" t="str">
        <f t="shared" si="724"/>
        <v>COP</v>
      </c>
    </row>
    <row r="9249" spans="1:20" ht="18.75" hidden="1" customHeight="1" x14ac:dyDescent="0.25">
      <c r="A9249" t="s">
        <v>3127</v>
      </c>
      <c r="B9249" t="s">
        <v>5</v>
      </c>
      <c r="C9249" t="s">
        <v>1913</v>
      </c>
      <c r="D9249" s="24">
        <v>12308</v>
      </c>
      <c r="E9249" t="s">
        <v>1770</v>
      </c>
      <c r="F9249" t="s">
        <v>99</v>
      </c>
      <c r="G9249" t="s">
        <v>113</v>
      </c>
      <c r="I9249" t="s">
        <v>1844</v>
      </c>
      <c r="J9249" t="s">
        <v>1915</v>
      </c>
      <c r="K9249" t="s">
        <v>2021</v>
      </c>
      <c r="L9249" s="24">
        <v>23780</v>
      </c>
      <c r="M9249" s="25">
        <f>+VLOOKUP(E9249, TC!A:D, 4, FALSE())</f>
        <v>1.1707999995083143</v>
      </c>
      <c r="N9249" s="24">
        <f t="shared" si="720"/>
        <v>23780</v>
      </c>
      <c r="O9249" t="str">
        <f t="shared" si="721"/>
        <v>FACTURA</v>
      </c>
      <c r="P9249" t="str">
        <f t="shared" si="722"/>
        <v>2025</v>
      </c>
      <c r="Q9249" t="str">
        <f t="shared" si="723"/>
        <v>06</v>
      </c>
      <c r="R9249" t="str">
        <f>+IFERROR(VLOOKUP(I9249, Listado!A:B, 2, FALSE()), "COMERCIALIZADORA INTERNACIONAL CARIBBEAN EXOTICS S A")</f>
        <v>LONDOÑO ECHEVERRI ALEJANDRA</v>
      </c>
      <c r="S9249" s="25">
        <f>+VLOOKUP(E9249, TC!A:D, 2, FALSE())</f>
        <v>4067.64</v>
      </c>
      <c r="T9249" t="str">
        <f t="shared" si="724"/>
        <v>COP</v>
      </c>
    </row>
    <row r="9250" spans="1:20" ht="18.75" hidden="1" customHeight="1" x14ac:dyDescent="0.25">
      <c r="A9250" t="s">
        <v>3127</v>
      </c>
      <c r="B9250" t="s">
        <v>5</v>
      </c>
      <c r="C9250" t="s">
        <v>1913</v>
      </c>
      <c r="D9250" s="24">
        <v>12308</v>
      </c>
      <c r="E9250" t="s">
        <v>1770</v>
      </c>
      <c r="F9250" t="s">
        <v>99</v>
      </c>
      <c r="G9250" t="s">
        <v>113</v>
      </c>
      <c r="I9250" t="s">
        <v>1844</v>
      </c>
      <c r="J9250" t="s">
        <v>1915</v>
      </c>
      <c r="K9250" t="s">
        <v>2021</v>
      </c>
      <c r="L9250" s="24">
        <v>16530</v>
      </c>
      <c r="M9250" s="25">
        <f>+VLOOKUP(E9250, TC!A:D, 4, FALSE())</f>
        <v>1.1707999995083143</v>
      </c>
      <c r="N9250" s="24">
        <f t="shared" si="720"/>
        <v>16530</v>
      </c>
      <c r="O9250" t="str">
        <f t="shared" si="721"/>
        <v>FACTURA</v>
      </c>
      <c r="P9250" t="str">
        <f t="shared" si="722"/>
        <v>2025</v>
      </c>
      <c r="Q9250" t="str">
        <f t="shared" si="723"/>
        <v>06</v>
      </c>
      <c r="R9250" t="str">
        <f>+IFERROR(VLOOKUP(I9250, Listado!A:B, 2, FALSE()), "COMERCIALIZADORA INTERNACIONAL CARIBBEAN EXOTICS S A")</f>
        <v>LONDOÑO ECHEVERRI ALEJANDRA</v>
      </c>
      <c r="S9250" s="25">
        <f>+VLOOKUP(E9250, TC!A:D, 2, FALSE())</f>
        <v>4067.64</v>
      </c>
      <c r="T9250" t="str">
        <f t="shared" si="724"/>
        <v>COP</v>
      </c>
    </row>
    <row r="9251" spans="1:20" ht="18.75" hidden="1" customHeight="1" x14ac:dyDescent="0.25">
      <c r="A9251" t="s">
        <v>3127</v>
      </c>
      <c r="B9251" t="s">
        <v>5</v>
      </c>
      <c r="C9251" t="s">
        <v>1913</v>
      </c>
      <c r="D9251" s="24">
        <v>12308</v>
      </c>
      <c r="E9251" t="s">
        <v>1770</v>
      </c>
      <c r="F9251" t="s">
        <v>99</v>
      </c>
      <c r="G9251" t="s">
        <v>113</v>
      </c>
      <c r="I9251" t="s">
        <v>1844</v>
      </c>
      <c r="J9251" t="s">
        <v>1915</v>
      </c>
      <c r="K9251" t="s">
        <v>2021</v>
      </c>
      <c r="L9251" s="24">
        <v>12180</v>
      </c>
      <c r="M9251" s="25">
        <f>+VLOOKUP(E9251, TC!A:D, 4, FALSE())</f>
        <v>1.1707999995083143</v>
      </c>
      <c r="N9251" s="24">
        <f t="shared" si="720"/>
        <v>12180</v>
      </c>
      <c r="O9251" t="str">
        <f t="shared" si="721"/>
        <v>FACTURA</v>
      </c>
      <c r="P9251" t="str">
        <f t="shared" si="722"/>
        <v>2025</v>
      </c>
      <c r="Q9251" t="str">
        <f t="shared" si="723"/>
        <v>06</v>
      </c>
      <c r="R9251" t="str">
        <f>+IFERROR(VLOOKUP(I9251, Listado!A:B, 2, FALSE()), "COMERCIALIZADORA INTERNACIONAL CARIBBEAN EXOTICS S A")</f>
        <v>LONDOÑO ECHEVERRI ALEJANDRA</v>
      </c>
      <c r="S9251" s="25">
        <f>+VLOOKUP(E9251, TC!A:D, 2, FALSE())</f>
        <v>4067.64</v>
      </c>
      <c r="T9251" t="str">
        <f t="shared" si="724"/>
        <v>COP</v>
      </c>
    </row>
    <row r="9252" spans="1:20" ht="18.75" hidden="1" customHeight="1" x14ac:dyDescent="0.25">
      <c r="A9252" t="s">
        <v>3127</v>
      </c>
      <c r="B9252" t="s">
        <v>5</v>
      </c>
      <c r="C9252" t="s">
        <v>1913</v>
      </c>
      <c r="D9252" s="24">
        <v>12308</v>
      </c>
      <c r="E9252" t="s">
        <v>1770</v>
      </c>
      <c r="F9252" t="s">
        <v>99</v>
      </c>
      <c r="G9252" t="s">
        <v>113</v>
      </c>
      <c r="I9252" t="s">
        <v>1844</v>
      </c>
      <c r="J9252" t="s">
        <v>1915</v>
      </c>
      <c r="K9252" t="s">
        <v>2021</v>
      </c>
      <c r="L9252" s="24">
        <v>11600</v>
      </c>
      <c r="M9252" s="25">
        <f>+VLOOKUP(E9252, TC!A:D, 4, FALSE())</f>
        <v>1.1707999995083143</v>
      </c>
      <c r="N9252" s="24">
        <f t="shared" si="720"/>
        <v>11600</v>
      </c>
      <c r="O9252" t="str">
        <f t="shared" si="721"/>
        <v>FACTURA</v>
      </c>
      <c r="P9252" t="str">
        <f t="shared" si="722"/>
        <v>2025</v>
      </c>
      <c r="Q9252" t="str">
        <f t="shared" si="723"/>
        <v>06</v>
      </c>
      <c r="R9252" t="str">
        <f>+IFERROR(VLOOKUP(I9252, Listado!A:B, 2, FALSE()), "COMERCIALIZADORA INTERNACIONAL CARIBBEAN EXOTICS S A")</f>
        <v>LONDOÑO ECHEVERRI ALEJANDRA</v>
      </c>
      <c r="S9252" s="25">
        <f>+VLOOKUP(E9252, TC!A:D, 2, FALSE())</f>
        <v>4067.64</v>
      </c>
      <c r="T9252" t="str">
        <f t="shared" si="724"/>
        <v>COP</v>
      </c>
    </row>
    <row r="9253" spans="1:20" ht="18.75" hidden="1" customHeight="1" x14ac:dyDescent="0.25">
      <c r="A9253" t="s">
        <v>3127</v>
      </c>
      <c r="B9253" t="s">
        <v>5</v>
      </c>
      <c r="C9253" t="s">
        <v>1913</v>
      </c>
      <c r="D9253" s="24">
        <v>12308</v>
      </c>
      <c r="E9253" t="s">
        <v>1770</v>
      </c>
      <c r="F9253" t="s">
        <v>99</v>
      </c>
      <c r="G9253" t="s">
        <v>113</v>
      </c>
      <c r="I9253" t="s">
        <v>1844</v>
      </c>
      <c r="J9253" t="s">
        <v>1915</v>
      </c>
      <c r="K9253" t="s">
        <v>2021</v>
      </c>
      <c r="L9253" s="24">
        <v>7250</v>
      </c>
      <c r="M9253" s="25">
        <f>+VLOOKUP(E9253, TC!A:D, 4, FALSE())</f>
        <v>1.1707999995083143</v>
      </c>
      <c r="N9253" s="24">
        <f t="shared" si="720"/>
        <v>7250</v>
      </c>
      <c r="O9253" t="str">
        <f t="shared" si="721"/>
        <v>FACTURA</v>
      </c>
      <c r="P9253" t="str">
        <f t="shared" si="722"/>
        <v>2025</v>
      </c>
      <c r="Q9253" t="str">
        <f t="shared" si="723"/>
        <v>06</v>
      </c>
      <c r="R9253" t="str">
        <f>+IFERROR(VLOOKUP(I9253, Listado!A:B, 2, FALSE()), "COMERCIALIZADORA INTERNACIONAL CARIBBEAN EXOTICS S A")</f>
        <v>LONDOÑO ECHEVERRI ALEJANDRA</v>
      </c>
      <c r="S9253" s="25">
        <f>+VLOOKUP(E9253, TC!A:D, 2, FALSE())</f>
        <v>4067.64</v>
      </c>
      <c r="T9253" t="str">
        <f t="shared" si="724"/>
        <v>COP</v>
      </c>
    </row>
    <row r="9254" spans="1:20" ht="18.75" hidden="1" customHeight="1" x14ac:dyDescent="0.25">
      <c r="A9254" t="s">
        <v>3127</v>
      </c>
      <c r="B9254" t="s">
        <v>5</v>
      </c>
      <c r="C9254" t="s">
        <v>1913</v>
      </c>
      <c r="D9254" s="24">
        <v>12309</v>
      </c>
      <c r="E9254" t="s">
        <v>1770</v>
      </c>
      <c r="F9254" t="s">
        <v>99</v>
      </c>
      <c r="G9254" t="s">
        <v>1914</v>
      </c>
      <c r="I9254" t="s">
        <v>1845</v>
      </c>
      <c r="J9254" t="s">
        <v>1915</v>
      </c>
      <c r="K9254" t="s">
        <v>2021</v>
      </c>
      <c r="L9254" s="24">
        <v>41400</v>
      </c>
      <c r="M9254" s="25">
        <f>+VLOOKUP(E9254, TC!A:D, 4, FALSE())</f>
        <v>1.1707999995083143</v>
      </c>
      <c r="N9254" s="24">
        <f t="shared" si="720"/>
        <v>41400</v>
      </c>
      <c r="O9254" t="str">
        <f t="shared" si="721"/>
        <v>FACTURA</v>
      </c>
      <c r="P9254" t="str">
        <f t="shared" si="722"/>
        <v>2025</v>
      </c>
      <c r="Q9254" t="str">
        <f t="shared" si="723"/>
        <v>06</v>
      </c>
      <c r="R9254" t="str">
        <f>+IFERROR(VLOOKUP(I9254, Listado!A:B, 2, FALSE()), "COMERCIALIZADORA INTERNACIONAL CARIBBEAN EXOTICS S A")</f>
        <v>LONDOÑO ECHEVERRI ALEJANDRA</v>
      </c>
      <c r="S9254" s="25">
        <f>+VLOOKUP(E9254, TC!A:D, 2, FALSE())</f>
        <v>4067.64</v>
      </c>
      <c r="T9254" t="str">
        <f t="shared" si="724"/>
        <v>COP</v>
      </c>
    </row>
    <row r="9255" spans="1:20" ht="18.75" hidden="1" customHeight="1" x14ac:dyDescent="0.25">
      <c r="A9255" t="s">
        <v>3127</v>
      </c>
      <c r="B9255" t="s">
        <v>5</v>
      </c>
      <c r="C9255" t="s">
        <v>1913</v>
      </c>
      <c r="D9255" s="24">
        <v>12309</v>
      </c>
      <c r="E9255" t="s">
        <v>1770</v>
      </c>
      <c r="F9255" t="s">
        <v>99</v>
      </c>
      <c r="G9255" t="s">
        <v>1914</v>
      </c>
      <c r="I9255" t="s">
        <v>1845</v>
      </c>
      <c r="J9255" t="s">
        <v>1915</v>
      </c>
      <c r="K9255" t="s">
        <v>2021</v>
      </c>
      <c r="L9255" s="24">
        <v>115000</v>
      </c>
      <c r="M9255" s="25">
        <f>+VLOOKUP(E9255, TC!A:D, 4, FALSE())</f>
        <v>1.1707999995083143</v>
      </c>
      <c r="N9255" s="24">
        <f t="shared" si="720"/>
        <v>115000</v>
      </c>
      <c r="O9255" t="str">
        <f t="shared" si="721"/>
        <v>FACTURA</v>
      </c>
      <c r="P9255" t="str">
        <f t="shared" si="722"/>
        <v>2025</v>
      </c>
      <c r="Q9255" t="str">
        <f t="shared" si="723"/>
        <v>06</v>
      </c>
      <c r="R9255" t="str">
        <f>+IFERROR(VLOOKUP(I9255, Listado!A:B, 2, FALSE()), "COMERCIALIZADORA INTERNACIONAL CARIBBEAN EXOTICS S A")</f>
        <v>LONDOÑO ECHEVERRI ALEJANDRA</v>
      </c>
      <c r="S9255" s="25">
        <f>+VLOOKUP(E9255, TC!A:D, 2, FALSE())</f>
        <v>4067.64</v>
      </c>
      <c r="T9255" t="str">
        <f t="shared" si="724"/>
        <v>COP</v>
      </c>
    </row>
    <row r="9256" spans="1:20" ht="18.75" hidden="1" customHeight="1" x14ac:dyDescent="0.25">
      <c r="A9256" t="s">
        <v>3127</v>
      </c>
      <c r="B9256" t="s">
        <v>5</v>
      </c>
      <c r="C9256" t="s">
        <v>1913</v>
      </c>
      <c r="D9256" s="24">
        <v>12309</v>
      </c>
      <c r="E9256" t="s">
        <v>1770</v>
      </c>
      <c r="F9256" t="s">
        <v>99</v>
      </c>
      <c r="G9256" t="s">
        <v>1914</v>
      </c>
      <c r="I9256" t="s">
        <v>1845</v>
      </c>
      <c r="J9256" t="s">
        <v>1915</v>
      </c>
      <c r="K9256" t="s">
        <v>2021</v>
      </c>
      <c r="L9256" s="24">
        <v>117070</v>
      </c>
      <c r="M9256" s="25">
        <f>+VLOOKUP(E9256, TC!A:D, 4, FALSE())</f>
        <v>1.1707999995083143</v>
      </c>
      <c r="N9256" s="24">
        <f t="shared" si="720"/>
        <v>117070</v>
      </c>
      <c r="O9256" t="str">
        <f t="shared" si="721"/>
        <v>FACTURA</v>
      </c>
      <c r="P9256" t="str">
        <f t="shared" si="722"/>
        <v>2025</v>
      </c>
      <c r="Q9256" t="str">
        <f t="shared" si="723"/>
        <v>06</v>
      </c>
      <c r="R9256" t="str">
        <f>+IFERROR(VLOOKUP(I9256, Listado!A:B, 2, FALSE()), "COMERCIALIZADORA INTERNACIONAL CARIBBEAN EXOTICS S A")</f>
        <v>LONDOÑO ECHEVERRI ALEJANDRA</v>
      </c>
      <c r="S9256" s="25">
        <f>+VLOOKUP(E9256, TC!A:D, 2, FALSE())</f>
        <v>4067.64</v>
      </c>
      <c r="T9256" t="str">
        <f t="shared" si="724"/>
        <v>COP</v>
      </c>
    </row>
    <row r="9257" spans="1:20" ht="18.75" hidden="1" customHeight="1" x14ac:dyDescent="0.25">
      <c r="A9257" t="s">
        <v>3127</v>
      </c>
      <c r="B9257" t="s">
        <v>5</v>
      </c>
      <c r="C9257" t="s">
        <v>1913</v>
      </c>
      <c r="D9257" s="24">
        <v>12309</v>
      </c>
      <c r="E9257" t="s">
        <v>1770</v>
      </c>
      <c r="F9257" t="s">
        <v>99</v>
      </c>
      <c r="G9257" t="s">
        <v>1914</v>
      </c>
      <c r="I9257" t="s">
        <v>1845</v>
      </c>
      <c r="J9257" t="s">
        <v>1915</v>
      </c>
      <c r="K9257" t="s">
        <v>2021</v>
      </c>
      <c r="L9257" s="24">
        <v>46000</v>
      </c>
      <c r="M9257" s="25">
        <f>+VLOOKUP(E9257, TC!A:D, 4, FALSE())</f>
        <v>1.1707999995083143</v>
      </c>
      <c r="N9257" s="24">
        <f t="shared" si="720"/>
        <v>46000</v>
      </c>
      <c r="O9257" t="str">
        <f t="shared" si="721"/>
        <v>FACTURA</v>
      </c>
      <c r="P9257" t="str">
        <f t="shared" si="722"/>
        <v>2025</v>
      </c>
      <c r="Q9257" t="str">
        <f t="shared" si="723"/>
        <v>06</v>
      </c>
      <c r="R9257" t="str">
        <f>+IFERROR(VLOOKUP(I9257, Listado!A:B, 2, FALSE()), "COMERCIALIZADORA INTERNACIONAL CARIBBEAN EXOTICS S A")</f>
        <v>LONDOÑO ECHEVERRI ALEJANDRA</v>
      </c>
      <c r="S9257" s="25">
        <f>+VLOOKUP(E9257, TC!A:D, 2, FALSE())</f>
        <v>4067.64</v>
      </c>
      <c r="T9257" t="str">
        <f t="shared" si="724"/>
        <v>COP</v>
      </c>
    </row>
    <row r="9258" spans="1:20" ht="18.75" hidden="1" customHeight="1" x14ac:dyDescent="0.25">
      <c r="A9258" t="s">
        <v>3127</v>
      </c>
      <c r="B9258" t="s">
        <v>5</v>
      </c>
      <c r="C9258" t="s">
        <v>1913</v>
      </c>
      <c r="D9258" s="24">
        <v>12309</v>
      </c>
      <c r="E9258" t="s">
        <v>1770</v>
      </c>
      <c r="F9258" t="s">
        <v>99</v>
      </c>
      <c r="G9258" t="s">
        <v>1914</v>
      </c>
      <c r="I9258" t="s">
        <v>1845</v>
      </c>
      <c r="J9258" t="s">
        <v>1915</v>
      </c>
      <c r="K9258" t="s">
        <v>2021</v>
      </c>
      <c r="L9258" s="24">
        <v>46000</v>
      </c>
      <c r="M9258" s="25">
        <f>+VLOOKUP(E9258, TC!A:D, 4, FALSE())</f>
        <v>1.1707999995083143</v>
      </c>
      <c r="N9258" s="24">
        <f t="shared" si="720"/>
        <v>46000</v>
      </c>
      <c r="O9258" t="str">
        <f t="shared" si="721"/>
        <v>FACTURA</v>
      </c>
      <c r="P9258" t="str">
        <f t="shared" si="722"/>
        <v>2025</v>
      </c>
      <c r="Q9258" t="str">
        <f t="shared" si="723"/>
        <v>06</v>
      </c>
      <c r="R9258" t="str">
        <f>+IFERROR(VLOOKUP(I9258, Listado!A:B, 2, FALSE()), "COMERCIALIZADORA INTERNACIONAL CARIBBEAN EXOTICS S A")</f>
        <v>LONDOÑO ECHEVERRI ALEJANDRA</v>
      </c>
      <c r="S9258" s="25">
        <f>+VLOOKUP(E9258, TC!A:D, 2, FALSE())</f>
        <v>4067.64</v>
      </c>
      <c r="T9258" t="str">
        <f t="shared" si="724"/>
        <v>COP</v>
      </c>
    </row>
    <row r="9259" spans="1:20" ht="18.75" hidden="1" customHeight="1" x14ac:dyDescent="0.25">
      <c r="A9259" t="s">
        <v>3127</v>
      </c>
      <c r="B9259" t="s">
        <v>5</v>
      </c>
      <c r="C9259" t="s">
        <v>1913</v>
      </c>
      <c r="D9259" s="24">
        <v>12309</v>
      </c>
      <c r="E9259" t="s">
        <v>1770</v>
      </c>
      <c r="F9259" t="s">
        <v>99</v>
      </c>
      <c r="G9259" t="s">
        <v>1914</v>
      </c>
      <c r="I9259" t="s">
        <v>1845</v>
      </c>
      <c r="J9259" t="s">
        <v>1915</v>
      </c>
      <c r="K9259" t="s">
        <v>2021</v>
      </c>
      <c r="L9259" s="24">
        <v>42320</v>
      </c>
      <c r="M9259" s="25">
        <f>+VLOOKUP(E9259, TC!A:D, 4, FALSE())</f>
        <v>1.1707999995083143</v>
      </c>
      <c r="N9259" s="24">
        <f t="shared" si="720"/>
        <v>42320</v>
      </c>
      <c r="O9259" t="str">
        <f t="shared" si="721"/>
        <v>FACTURA</v>
      </c>
      <c r="P9259" t="str">
        <f t="shared" si="722"/>
        <v>2025</v>
      </c>
      <c r="Q9259" t="str">
        <f t="shared" si="723"/>
        <v>06</v>
      </c>
      <c r="R9259" t="str">
        <f>+IFERROR(VLOOKUP(I9259, Listado!A:B, 2, FALSE()), "COMERCIALIZADORA INTERNACIONAL CARIBBEAN EXOTICS S A")</f>
        <v>LONDOÑO ECHEVERRI ALEJANDRA</v>
      </c>
      <c r="S9259" s="25">
        <f>+VLOOKUP(E9259, TC!A:D, 2, FALSE())</f>
        <v>4067.64</v>
      </c>
      <c r="T9259" t="str">
        <f t="shared" si="724"/>
        <v>COP</v>
      </c>
    </row>
    <row r="9260" spans="1:20" ht="18.75" hidden="1" customHeight="1" x14ac:dyDescent="0.25">
      <c r="A9260" t="s">
        <v>3127</v>
      </c>
      <c r="B9260" t="s">
        <v>5</v>
      </c>
      <c r="C9260" t="s">
        <v>1913</v>
      </c>
      <c r="D9260" s="24">
        <v>12309</v>
      </c>
      <c r="E9260" t="s">
        <v>1770</v>
      </c>
      <c r="F9260" t="s">
        <v>99</v>
      </c>
      <c r="G9260" t="s">
        <v>1914</v>
      </c>
      <c r="I9260" t="s">
        <v>1845</v>
      </c>
      <c r="J9260" t="s">
        <v>1915</v>
      </c>
      <c r="K9260" t="s">
        <v>2021</v>
      </c>
      <c r="L9260" s="24">
        <v>52670</v>
      </c>
      <c r="M9260" s="25">
        <f>+VLOOKUP(E9260, TC!A:D, 4, FALSE())</f>
        <v>1.1707999995083143</v>
      </c>
      <c r="N9260" s="24">
        <f t="shared" si="720"/>
        <v>52670</v>
      </c>
      <c r="O9260" t="str">
        <f t="shared" si="721"/>
        <v>FACTURA</v>
      </c>
      <c r="P9260" t="str">
        <f t="shared" si="722"/>
        <v>2025</v>
      </c>
      <c r="Q9260" t="str">
        <f t="shared" si="723"/>
        <v>06</v>
      </c>
      <c r="R9260" t="str">
        <f>+IFERROR(VLOOKUP(I9260, Listado!A:B, 2, FALSE()), "COMERCIALIZADORA INTERNACIONAL CARIBBEAN EXOTICS S A")</f>
        <v>LONDOÑO ECHEVERRI ALEJANDRA</v>
      </c>
      <c r="S9260" s="25">
        <f>+VLOOKUP(E9260, TC!A:D, 2, FALSE())</f>
        <v>4067.64</v>
      </c>
      <c r="T9260" t="str">
        <f t="shared" si="724"/>
        <v>COP</v>
      </c>
    </row>
    <row r="9261" spans="1:20" ht="18.75" hidden="1" customHeight="1" x14ac:dyDescent="0.25">
      <c r="A9261" t="s">
        <v>3127</v>
      </c>
      <c r="B9261" t="s">
        <v>5</v>
      </c>
      <c r="C9261" t="s">
        <v>1913</v>
      </c>
      <c r="D9261" s="24">
        <v>12309</v>
      </c>
      <c r="E9261" t="s">
        <v>1770</v>
      </c>
      <c r="F9261" t="s">
        <v>99</v>
      </c>
      <c r="G9261" t="s">
        <v>1914</v>
      </c>
      <c r="I9261" t="s">
        <v>1845</v>
      </c>
      <c r="J9261" t="s">
        <v>1915</v>
      </c>
      <c r="K9261" t="s">
        <v>2021</v>
      </c>
      <c r="L9261" s="24">
        <v>56580</v>
      </c>
      <c r="M9261" s="25">
        <f>+VLOOKUP(E9261, TC!A:D, 4, FALSE())</f>
        <v>1.1707999995083143</v>
      </c>
      <c r="N9261" s="24">
        <f t="shared" si="720"/>
        <v>56580</v>
      </c>
      <c r="O9261" t="str">
        <f t="shared" si="721"/>
        <v>FACTURA</v>
      </c>
      <c r="P9261" t="str">
        <f t="shared" si="722"/>
        <v>2025</v>
      </c>
      <c r="Q9261" t="str">
        <f t="shared" si="723"/>
        <v>06</v>
      </c>
      <c r="R9261" t="str">
        <f>+IFERROR(VLOOKUP(I9261, Listado!A:B, 2, FALSE()), "COMERCIALIZADORA INTERNACIONAL CARIBBEAN EXOTICS S A")</f>
        <v>LONDOÑO ECHEVERRI ALEJANDRA</v>
      </c>
      <c r="S9261" s="25">
        <f>+VLOOKUP(E9261, TC!A:D, 2, FALSE())</f>
        <v>4067.64</v>
      </c>
      <c r="T9261" t="str">
        <f t="shared" si="724"/>
        <v>COP</v>
      </c>
    </row>
    <row r="9262" spans="1:20" ht="18.75" hidden="1" customHeight="1" x14ac:dyDescent="0.25">
      <c r="A9262" t="s">
        <v>3127</v>
      </c>
      <c r="B9262" t="s">
        <v>5</v>
      </c>
      <c r="C9262" t="s">
        <v>1913</v>
      </c>
      <c r="D9262" s="24">
        <v>12309</v>
      </c>
      <c r="E9262" t="s">
        <v>1770</v>
      </c>
      <c r="F9262" t="s">
        <v>99</v>
      </c>
      <c r="G9262" t="s">
        <v>1914</v>
      </c>
      <c r="I9262" t="s">
        <v>1845</v>
      </c>
      <c r="J9262" t="s">
        <v>1915</v>
      </c>
      <c r="K9262" t="s">
        <v>2021</v>
      </c>
      <c r="L9262" s="24">
        <v>47610</v>
      </c>
      <c r="M9262" s="25">
        <f>+VLOOKUP(E9262, TC!A:D, 4, FALSE())</f>
        <v>1.1707999995083143</v>
      </c>
      <c r="N9262" s="24">
        <f t="shared" si="720"/>
        <v>47610</v>
      </c>
      <c r="O9262" t="str">
        <f t="shared" si="721"/>
        <v>FACTURA</v>
      </c>
      <c r="P9262" t="str">
        <f t="shared" si="722"/>
        <v>2025</v>
      </c>
      <c r="Q9262" t="str">
        <f t="shared" si="723"/>
        <v>06</v>
      </c>
      <c r="R9262" t="str">
        <f>+IFERROR(VLOOKUP(I9262, Listado!A:B, 2, FALSE()), "COMERCIALIZADORA INTERNACIONAL CARIBBEAN EXOTICS S A")</f>
        <v>LONDOÑO ECHEVERRI ALEJANDRA</v>
      </c>
      <c r="S9262" s="25">
        <f>+VLOOKUP(E9262, TC!A:D, 2, FALSE())</f>
        <v>4067.64</v>
      </c>
      <c r="T9262" t="str">
        <f t="shared" si="724"/>
        <v>COP</v>
      </c>
    </row>
    <row r="9263" spans="1:20" ht="18.75" hidden="1" customHeight="1" x14ac:dyDescent="0.25">
      <c r="A9263" t="s">
        <v>3127</v>
      </c>
      <c r="B9263" t="s">
        <v>5</v>
      </c>
      <c r="C9263" t="s">
        <v>1913</v>
      </c>
      <c r="D9263" s="24">
        <v>12309</v>
      </c>
      <c r="E9263" t="s">
        <v>1770</v>
      </c>
      <c r="F9263" t="s">
        <v>99</v>
      </c>
      <c r="G9263" t="s">
        <v>1914</v>
      </c>
      <c r="I9263" t="s">
        <v>1845</v>
      </c>
      <c r="J9263" t="s">
        <v>1915</v>
      </c>
      <c r="K9263" t="s">
        <v>2021</v>
      </c>
      <c r="L9263" s="24">
        <v>48990</v>
      </c>
      <c r="M9263" s="25">
        <f>+VLOOKUP(E9263, TC!A:D, 4, FALSE())</f>
        <v>1.1707999995083143</v>
      </c>
      <c r="N9263" s="24">
        <f t="shared" si="720"/>
        <v>48990</v>
      </c>
      <c r="O9263" t="str">
        <f t="shared" si="721"/>
        <v>FACTURA</v>
      </c>
      <c r="P9263" t="str">
        <f t="shared" si="722"/>
        <v>2025</v>
      </c>
      <c r="Q9263" t="str">
        <f t="shared" si="723"/>
        <v>06</v>
      </c>
      <c r="R9263" t="str">
        <f>+IFERROR(VLOOKUP(I9263, Listado!A:B, 2, FALSE()), "COMERCIALIZADORA INTERNACIONAL CARIBBEAN EXOTICS S A")</f>
        <v>LONDOÑO ECHEVERRI ALEJANDRA</v>
      </c>
      <c r="S9263" s="25">
        <f>+VLOOKUP(E9263, TC!A:D, 2, FALSE())</f>
        <v>4067.64</v>
      </c>
      <c r="T9263" t="str">
        <f t="shared" si="724"/>
        <v>COP</v>
      </c>
    </row>
    <row r="9264" spans="1:20" ht="18.75" hidden="1" customHeight="1" x14ac:dyDescent="0.25">
      <c r="A9264" t="s">
        <v>3127</v>
      </c>
      <c r="B9264" t="s">
        <v>5</v>
      </c>
      <c r="C9264" t="s">
        <v>1913</v>
      </c>
      <c r="D9264" s="24">
        <v>12309</v>
      </c>
      <c r="E9264" t="s">
        <v>1770</v>
      </c>
      <c r="F9264" t="s">
        <v>99</v>
      </c>
      <c r="G9264" t="s">
        <v>1914</v>
      </c>
      <c r="I9264" t="s">
        <v>1845</v>
      </c>
      <c r="J9264" t="s">
        <v>1915</v>
      </c>
      <c r="K9264" t="s">
        <v>2021</v>
      </c>
      <c r="L9264" s="24">
        <v>23690</v>
      </c>
      <c r="M9264" s="25">
        <f>+VLOOKUP(E9264, TC!A:D, 4, FALSE())</f>
        <v>1.1707999995083143</v>
      </c>
      <c r="N9264" s="24">
        <f t="shared" si="720"/>
        <v>23690</v>
      </c>
      <c r="O9264" t="str">
        <f t="shared" si="721"/>
        <v>FACTURA</v>
      </c>
      <c r="P9264" t="str">
        <f t="shared" si="722"/>
        <v>2025</v>
      </c>
      <c r="Q9264" t="str">
        <f t="shared" si="723"/>
        <v>06</v>
      </c>
      <c r="R9264" t="str">
        <f>+IFERROR(VLOOKUP(I9264, Listado!A:B, 2, FALSE()), "COMERCIALIZADORA INTERNACIONAL CARIBBEAN EXOTICS S A")</f>
        <v>LONDOÑO ECHEVERRI ALEJANDRA</v>
      </c>
      <c r="S9264" s="25">
        <f>+VLOOKUP(E9264, TC!A:D, 2, FALSE())</f>
        <v>4067.64</v>
      </c>
      <c r="T9264" t="str">
        <f t="shared" si="724"/>
        <v>COP</v>
      </c>
    </row>
    <row r="9265" spans="1:20" ht="18.75" hidden="1" customHeight="1" x14ac:dyDescent="0.25">
      <c r="A9265" t="s">
        <v>3127</v>
      </c>
      <c r="B9265" t="s">
        <v>5</v>
      </c>
      <c r="C9265" t="s">
        <v>1913</v>
      </c>
      <c r="D9265" s="24">
        <v>12309</v>
      </c>
      <c r="E9265" t="s">
        <v>1770</v>
      </c>
      <c r="F9265" t="s">
        <v>99</v>
      </c>
      <c r="G9265" t="s">
        <v>1914</v>
      </c>
      <c r="I9265" t="s">
        <v>1845</v>
      </c>
      <c r="J9265" t="s">
        <v>1915</v>
      </c>
      <c r="K9265" t="s">
        <v>2021</v>
      </c>
      <c r="L9265" s="24">
        <v>43700</v>
      </c>
      <c r="M9265" s="25">
        <f>+VLOOKUP(E9265, TC!A:D, 4, FALSE())</f>
        <v>1.1707999995083143</v>
      </c>
      <c r="N9265" s="24">
        <f t="shared" si="720"/>
        <v>43700</v>
      </c>
      <c r="O9265" t="str">
        <f t="shared" si="721"/>
        <v>FACTURA</v>
      </c>
      <c r="P9265" t="str">
        <f t="shared" si="722"/>
        <v>2025</v>
      </c>
      <c r="Q9265" t="str">
        <f t="shared" si="723"/>
        <v>06</v>
      </c>
      <c r="R9265" t="str">
        <f>+IFERROR(VLOOKUP(I9265, Listado!A:B, 2, FALSE()), "COMERCIALIZADORA INTERNACIONAL CARIBBEAN EXOTICS S A")</f>
        <v>LONDOÑO ECHEVERRI ALEJANDRA</v>
      </c>
      <c r="S9265" s="25">
        <f>+VLOOKUP(E9265, TC!A:D, 2, FALSE())</f>
        <v>4067.64</v>
      </c>
      <c r="T9265" t="str">
        <f t="shared" si="724"/>
        <v>COP</v>
      </c>
    </row>
    <row r="9266" spans="1:20" ht="18.75" hidden="1" customHeight="1" x14ac:dyDescent="0.25">
      <c r="A9266" t="s">
        <v>3127</v>
      </c>
      <c r="B9266" t="s">
        <v>5</v>
      </c>
      <c r="C9266" t="s">
        <v>1913</v>
      </c>
      <c r="D9266" s="24">
        <v>12309</v>
      </c>
      <c r="E9266" t="s">
        <v>1770</v>
      </c>
      <c r="F9266" t="s">
        <v>99</v>
      </c>
      <c r="G9266" t="s">
        <v>1914</v>
      </c>
      <c r="I9266" t="s">
        <v>1845</v>
      </c>
      <c r="J9266" t="s">
        <v>1915</v>
      </c>
      <c r="K9266" t="s">
        <v>2021</v>
      </c>
      <c r="L9266" s="24">
        <v>24840</v>
      </c>
      <c r="M9266" s="25">
        <f>+VLOOKUP(E9266, TC!A:D, 4, FALSE())</f>
        <v>1.1707999995083143</v>
      </c>
      <c r="N9266" s="24">
        <f t="shared" si="720"/>
        <v>24840</v>
      </c>
      <c r="O9266" t="str">
        <f t="shared" si="721"/>
        <v>FACTURA</v>
      </c>
      <c r="P9266" t="str">
        <f t="shared" si="722"/>
        <v>2025</v>
      </c>
      <c r="Q9266" t="str">
        <f t="shared" si="723"/>
        <v>06</v>
      </c>
      <c r="R9266" t="str">
        <f>+IFERROR(VLOOKUP(I9266, Listado!A:B, 2, FALSE()), "COMERCIALIZADORA INTERNACIONAL CARIBBEAN EXOTICS S A")</f>
        <v>LONDOÑO ECHEVERRI ALEJANDRA</v>
      </c>
      <c r="S9266" s="25">
        <f>+VLOOKUP(E9266, TC!A:D, 2, FALSE())</f>
        <v>4067.64</v>
      </c>
      <c r="T9266" t="str">
        <f t="shared" si="724"/>
        <v>COP</v>
      </c>
    </row>
    <row r="9267" spans="1:20" ht="18.75" hidden="1" customHeight="1" x14ac:dyDescent="0.25">
      <c r="A9267" t="s">
        <v>3127</v>
      </c>
      <c r="B9267" t="s">
        <v>5</v>
      </c>
      <c r="C9267" t="s">
        <v>1913</v>
      </c>
      <c r="D9267" s="24">
        <v>12309</v>
      </c>
      <c r="E9267" t="s">
        <v>1770</v>
      </c>
      <c r="F9267" t="s">
        <v>99</v>
      </c>
      <c r="G9267" t="s">
        <v>1914</v>
      </c>
      <c r="I9267" t="s">
        <v>1845</v>
      </c>
      <c r="J9267" t="s">
        <v>1915</v>
      </c>
      <c r="K9267" t="s">
        <v>2021</v>
      </c>
      <c r="L9267" s="24">
        <v>4370</v>
      </c>
      <c r="M9267" s="25">
        <f>+VLOOKUP(E9267, TC!A:D, 4, FALSE())</f>
        <v>1.1707999995083143</v>
      </c>
      <c r="N9267" s="24">
        <f t="shared" si="720"/>
        <v>4370</v>
      </c>
      <c r="O9267" t="str">
        <f t="shared" si="721"/>
        <v>FACTURA</v>
      </c>
      <c r="P9267" t="str">
        <f t="shared" si="722"/>
        <v>2025</v>
      </c>
      <c r="Q9267" t="str">
        <f t="shared" si="723"/>
        <v>06</v>
      </c>
      <c r="R9267" t="str">
        <f>+IFERROR(VLOOKUP(I9267, Listado!A:B, 2, FALSE()), "COMERCIALIZADORA INTERNACIONAL CARIBBEAN EXOTICS S A")</f>
        <v>LONDOÑO ECHEVERRI ALEJANDRA</v>
      </c>
      <c r="S9267" s="25">
        <f>+VLOOKUP(E9267, TC!A:D, 2, FALSE())</f>
        <v>4067.64</v>
      </c>
      <c r="T9267" t="str">
        <f t="shared" si="724"/>
        <v>COP</v>
      </c>
    </row>
    <row r="9268" spans="1:20" ht="18.75" hidden="1" customHeight="1" x14ac:dyDescent="0.25">
      <c r="A9268" t="s">
        <v>3127</v>
      </c>
      <c r="B9268" t="s">
        <v>5</v>
      </c>
      <c r="C9268" t="s">
        <v>1913</v>
      </c>
      <c r="D9268" s="24">
        <v>12309</v>
      </c>
      <c r="E9268" t="s">
        <v>1770</v>
      </c>
      <c r="F9268" t="s">
        <v>99</v>
      </c>
      <c r="G9268" t="s">
        <v>1914</v>
      </c>
      <c r="I9268" t="s">
        <v>1845</v>
      </c>
      <c r="J9268" t="s">
        <v>1915</v>
      </c>
      <c r="K9268" t="s">
        <v>2021</v>
      </c>
      <c r="L9268" s="24">
        <v>1150</v>
      </c>
      <c r="M9268" s="25">
        <f>+VLOOKUP(E9268, TC!A:D, 4, FALSE())</f>
        <v>1.1707999995083143</v>
      </c>
      <c r="N9268" s="24">
        <f t="shared" si="720"/>
        <v>1150</v>
      </c>
      <c r="O9268" t="str">
        <f t="shared" si="721"/>
        <v>FACTURA</v>
      </c>
      <c r="P9268" t="str">
        <f t="shared" si="722"/>
        <v>2025</v>
      </c>
      <c r="Q9268" t="str">
        <f t="shared" si="723"/>
        <v>06</v>
      </c>
      <c r="R9268" t="str">
        <f>+IFERROR(VLOOKUP(I9268, Listado!A:B, 2, FALSE()), "COMERCIALIZADORA INTERNACIONAL CARIBBEAN EXOTICS S A")</f>
        <v>LONDOÑO ECHEVERRI ALEJANDRA</v>
      </c>
      <c r="S9268" s="25">
        <f>+VLOOKUP(E9268, TC!A:D, 2, FALSE())</f>
        <v>4067.64</v>
      </c>
      <c r="T9268" t="str">
        <f t="shared" si="724"/>
        <v>COP</v>
      </c>
    </row>
    <row r="9269" spans="1:20" ht="18.75" hidden="1" customHeight="1" x14ac:dyDescent="0.25">
      <c r="A9269" t="s">
        <v>3127</v>
      </c>
      <c r="B9269" t="s">
        <v>5</v>
      </c>
      <c r="C9269" t="s">
        <v>1913</v>
      </c>
      <c r="D9269" s="24">
        <v>12310</v>
      </c>
      <c r="E9269" t="s">
        <v>1770</v>
      </c>
      <c r="F9269" t="s">
        <v>99</v>
      </c>
      <c r="G9269" t="s">
        <v>1914</v>
      </c>
      <c r="I9269" t="s">
        <v>1840</v>
      </c>
      <c r="J9269" t="s">
        <v>1915</v>
      </c>
      <c r="K9269" t="s">
        <v>2022</v>
      </c>
      <c r="L9269" s="24">
        <v>3250</v>
      </c>
      <c r="M9269" s="25">
        <f>+VLOOKUP(E9269, TC!A:D, 4, FALSE())</f>
        <v>1.1707999995083143</v>
      </c>
      <c r="N9269" s="24">
        <f t="shared" si="720"/>
        <v>3250</v>
      </c>
      <c r="O9269" t="str">
        <f t="shared" si="721"/>
        <v>FACTURA</v>
      </c>
      <c r="P9269" t="str">
        <f t="shared" si="722"/>
        <v>2025</v>
      </c>
      <c r="Q9269" t="str">
        <f t="shared" si="723"/>
        <v>06</v>
      </c>
      <c r="R9269" t="str">
        <f>+IFERROR(VLOOKUP(I9269, Listado!A:B, 2, FALSE()), "COMERCIALIZADORA INTERNACIONAL CARIBBEAN EXOTICS S A")</f>
        <v>LONDOÑO ECHEVERRI ALEJANDRA</v>
      </c>
      <c r="S9269" s="25">
        <f>+VLOOKUP(E9269, TC!A:D, 2, FALSE())</f>
        <v>4067.64</v>
      </c>
      <c r="T9269" t="str">
        <f t="shared" si="724"/>
        <v>COP</v>
      </c>
    </row>
    <row r="9270" spans="1:20" ht="18.75" hidden="1" customHeight="1" x14ac:dyDescent="0.25">
      <c r="A9270" t="s">
        <v>3127</v>
      </c>
      <c r="B9270" t="s">
        <v>5</v>
      </c>
      <c r="C9270" t="s">
        <v>1913</v>
      </c>
      <c r="D9270" s="24">
        <v>12310</v>
      </c>
      <c r="E9270" t="s">
        <v>1770</v>
      </c>
      <c r="F9270" t="s">
        <v>99</v>
      </c>
      <c r="G9270" t="s">
        <v>1914</v>
      </c>
      <c r="I9270" t="s">
        <v>1840</v>
      </c>
      <c r="J9270" t="s">
        <v>1915</v>
      </c>
      <c r="K9270" t="s">
        <v>2022</v>
      </c>
      <c r="L9270" s="24">
        <v>13250</v>
      </c>
      <c r="M9270" s="25">
        <f>+VLOOKUP(E9270, TC!A:D, 4, FALSE())</f>
        <v>1.1707999995083143</v>
      </c>
      <c r="N9270" s="24">
        <f t="shared" si="720"/>
        <v>13250</v>
      </c>
      <c r="O9270" t="str">
        <f t="shared" si="721"/>
        <v>FACTURA</v>
      </c>
      <c r="P9270" t="str">
        <f t="shared" si="722"/>
        <v>2025</v>
      </c>
      <c r="Q9270" t="str">
        <f t="shared" si="723"/>
        <v>06</v>
      </c>
      <c r="R9270" t="str">
        <f>+IFERROR(VLOOKUP(I9270, Listado!A:B, 2, FALSE()), "COMERCIALIZADORA INTERNACIONAL CARIBBEAN EXOTICS S A")</f>
        <v>LONDOÑO ECHEVERRI ALEJANDRA</v>
      </c>
      <c r="S9270" s="25">
        <f>+VLOOKUP(E9270, TC!A:D, 2, FALSE())</f>
        <v>4067.64</v>
      </c>
      <c r="T9270" t="str">
        <f t="shared" si="724"/>
        <v>COP</v>
      </c>
    </row>
    <row r="9271" spans="1:20" ht="18.75" hidden="1" customHeight="1" x14ac:dyDescent="0.25">
      <c r="A9271" t="s">
        <v>3127</v>
      </c>
      <c r="B9271" t="s">
        <v>5</v>
      </c>
      <c r="C9271" t="s">
        <v>1913</v>
      </c>
      <c r="D9271" s="24">
        <v>12310</v>
      </c>
      <c r="E9271" t="s">
        <v>1770</v>
      </c>
      <c r="F9271" t="s">
        <v>99</v>
      </c>
      <c r="G9271" t="s">
        <v>1914</v>
      </c>
      <c r="I9271" t="s">
        <v>1840</v>
      </c>
      <c r="J9271" t="s">
        <v>1915</v>
      </c>
      <c r="K9271" t="s">
        <v>2022</v>
      </c>
      <c r="L9271" s="24">
        <v>10750</v>
      </c>
      <c r="M9271" s="25">
        <f>+VLOOKUP(E9271, TC!A:D, 4, FALSE())</f>
        <v>1.1707999995083143</v>
      </c>
      <c r="N9271" s="24">
        <f t="shared" si="720"/>
        <v>10750</v>
      </c>
      <c r="O9271" t="str">
        <f t="shared" si="721"/>
        <v>FACTURA</v>
      </c>
      <c r="P9271" t="str">
        <f t="shared" si="722"/>
        <v>2025</v>
      </c>
      <c r="Q9271" t="str">
        <f t="shared" si="723"/>
        <v>06</v>
      </c>
      <c r="R9271" t="str">
        <f>+IFERROR(VLOOKUP(I9271, Listado!A:B, 2, FALSE()), "COMERCIALIZADORA INTERNACIONAL CARIBBEAN EXOTICS S A")</f>
        <v>LONDOÑO ECHEVERRI ALEJANDRA</v>
      </c>
      <c r="S9271" s="25">
        <f>+VLOOKUP(E9271, TC!A:D, 2, FALSE())</f>
        <v>4067.64</v>
      </c>
      <c r="T9271" t="str">
        <f t="shared" si="724"/>
        <v>COP</v>
      </c>
    </row>
    <row r="9272" spans="1:20" ht="18.75" hidden="1" customHeight="1" x14ac:dyDescent="0.25">
      <c r="A9272" t="s">
        <v>3127</v>
      </c>
      <c r="B9272" t="s">
        <v>5</v>
      </c>
      <c r="C9272" t="s">
        <v>1913</v>
      </c>
      <c r="D9272" s="24">
        <v>12310</v>
      </c>
      <c r="E9272" t="s">
        <v>1770</v>
      </c>
      <c r="F9272" t="s">
        <v>99</v>
      </c>
      <c r="G9272" t="s">
        <v>1914</v>
      </c>
      <c r="I9272" t="s">
        <v>1840</v>
      </c>
      <c r="J9272" t="s">
        <v>1915</v>
      </c>
      <c r="K9272" t="s">
        <v>2022</v>
      </c>
      <c r="L9272" s="24">
        <v>250</v>
      </c>
      <c r="M9272" s="25">
        <f>+VLOOKUP(E9272, TC!A:D, 4, FALSE())</f>
        <v>1.1707999995083143</v>
      </c>
      <c r="N9272" s="24">
        <f t="shared" si="720"/>
        <v>250</v>
      </c>
      <c r="O9272" t="str">
        <f t="shared" si="721"/>
        <v>FACTURA</v>
      </c>
      <c r="P9272" t="str">
        <f t="shared" si="722"/>
        <v>2025</v>
      </c>
      <c r="Q9272" t="str">
        <f t="shared" si="723"/>
        <v>06</v>
      </c>
      <c r="R9272" t="str">
        <f>+IFERROR(VLOOKUP(I9272, Listado!A:B, 2, FALSE()), "COMERCIALIZADORA INTERNACIONAL CARIBBEAN EXOTICS S A")</f>
        <v>LONDOÑO ECHEVERRI ALEJANDRA</v>
      </c>
      <c r="S9272" s="25">
        <f>+VLOOKUP(E9272, TC!A:D, 2, FALSE())</f>
        <v>4067.64</v>
      </c>
      <c r="T9272" t="str">
        <f t="shared" si="724"/>
        <v>COP</v>
      </c>
    </row>
    <row r="9273" spans="1:20" ht="18.75" hidden="1" customHeight="1" x14ac:dyDescent="0.25">
      <c r="A9273" t="s">
        <v>3127</v>
      </c>
      <c r="B9273" t="s">
        <v>5</v>
      </c>
      <c r="C9273" t="s">
        <v>1913</v>
      </c>
      <c r="D9273" s="24">
        <v>12311</v>
      </c>
      <c r="E9273" t="s">
        <v>1770</v>
      </c>
      <c r="F9273" t="s">
        <v>99</v>
      </c>
      <c r="G9273" t="s">
        <v>113</v>
      </c>
      <c r="I9273" t="s">
        <v>3302</v>
      </c>
      <c r="J9273" t="s">
        <v>1915</v>
      </c>
      <c r="K9273" t="s">
        <v>3216</v>
      </c>
      <c r="L9273" s="24">
        <v>1200000</v>
      </c>
      <c r="M9273" s="25">
        <f>+VLOOKUP(E9273, TC!A:D, 4, FALSE())</f>
        <v>1.1707999995083143</v>
      </c>
      <c r="N9273" s="24">
        <f t="shared" si="720"/>
        <v>1200000</v>
      </c>
      <c r="O9273" t="str">
        <f t="shared" si="721"/>
        <v>FACTURA</v>
      </c>
      <c r="P9273" t="str">
        <f t="shared" si="722"/>
        <v>2025</v>
      </c>
      <c r="Q9273" t="str">
        <f t="shared" si="723"/>
        <v>06</v>
      </c>
      <c r="R9273" t="str">
        <f>+IFERROR(VLOOKUP(I9273, Listado!A:B, 2, FALSE()), "COMERCIALIZADORA INTERNACIONAL CARIBBEAN EXOTICS S A")</f>
        <v>COMERCIALIZADORA INTERNACIONAL CARIBBEAN EXOTICS S A</v>
      </c>
      <c r="S9273" s="25">
        <f>+VLOOKUP(E9273, TC!A:D, 2, FALSE())</f>
        <v>4067.64</v>
      </c>
      <c r="T9273" t="str">
        <f t="shared" si="724"/>
        <v>COP</v>
      </c>
    </row>
    <row r="9274" spans="1:20" ht="18.75" hidden="1" customHeight="1" x14ac:dyDescent="0.25">
      <c r="A9274" t="s">
        <v>3127</v>
      </c>
      <c r="B9274" t="s">
        <v>1923</v>
      </c>
      <c r="C9274" t="s">
        <v>1913</v>
      </c>
      <c r="D9274" s="24">
        <v>6131</v>
      </c>
      <c r="E9274" t="s">
        <v>1771</v>
      </c>
      <c r="F9274" t="s">
        <v>99</v>
      </c>
      <c r="G9274" t="s">
        <v>1914</v>
      </c>
      <c r="H9274" t="s">
        <v>2017</v>
      </c>
      <c r="I9274" t="s">
        <v>2391</v>
      </c>
      <c r="J9274" t="s">
        <v>1915</v>
      </c>
      <c r="K9274" t="s">
        <v>2025</v>
      </c>
      <c r="L9274" s="24">
        <v>4500</v>
      </c>
      <c r="M9274" s="25">
        <f>+VLOOKUP(E9274, TC!A:D, 4, FALSE())</f>
        <v>1.1717999985159058</v>
      </c>
      <c r="N9274" s="24">
        <f t="shared" si="720"/>
        <v>4500</v>
      </c>
      <c r="O9274" t="str">
        <f t="shared" si="721"/>
        <v>FACTURA</v>
      </c>
      <c r="P9274" t="str">
        <f t="shared" si="722"/>
        <v>2025</v>
      </c>
      <c r="Q9274" t="str">
        <f t="shared" si="723"/>
        <v>06</v>
      </c>
      <c r="R9274" t="str">
        <f>+IFERROR(VLOOKUP(I9274, Listado!A:B, 2, FALSE()), "COMERCIALIZADORA INTERNACIONAL CARIBBEAN EXOTICS S A")</f>
        <v>COMERCIALIZADORA INTERNACIONAL CARIBBEAN EXOTICS S A</v>
      </c>
      <c r="S9274" s="25">
        <f>+VLOOKUP(E9274, TC!A:D, 2, FALSE())</f>
        <v>4042.87</v>
      </c>
      <c r="T9274" t="str">
        <f t="shared" si="724"/>
        <v>COP</v>
      </c>
    </row>
    <row r="9275" spans="1:20" ht="18.75" hidden="1" customHeight="1" x14ac:dyDescent="0.25">
      <c r="A9275" t="s">
        <v>3127</v>
      </c>
      <c r="B9275" t="s">
        <v>1923</v>
      </c>
      <c r="C9275" t="s">
        <v>1913</v>
      </c>
      <c r="D9275" s="24">
        <v>6131</v>
      </c>
      <c r="E9275" t="s">
        <v>1771</v>
      </c>
      <c r="F9275" t="s">
        <v>99</v>
      </c>
      <c r="G9275" t="s">
        <v>1914</v>
      </c>
      <c r="H9275" t="s">
        <v>2017</v>
      </c>
      <c r="I9275" t="s">
        <v>2391</v>
      </c>
      <c r="J9275" t="s">
        <v>1915</v>
      </c>
      <c r="K9275" t="s">
        <v>2025</v>
      </c>
      <c r="L9275" s="24">
        <v>13800</v>
      </c>
      <c r="M9275" s="25">
        <f>+VLOOKUP(E9275, TC!A:D, 4, FALSE())</f>
        <v>1.1717999985159058</v>
      </c>
      <c r="N9275" s="24">
        <f t="shared" si="720"/>
        <v>13800</v>
      </c>
      <c r="O9275" t="str">
        <f t="shared" si="721"/>
        <v>FACTURA</v>
      </c>
      <c r="P9275" t="str">
        <f t="shared" si="722"/>
        <v>2025</v>
      </c>
      <c r="Q9275" t="str">
        <f t="shared" si="723"/>
        <v>06</v>
      </c>
      <c r="R9275" t="str">
        <f>+IFERROR(VLOOKUP(I9275, Listado!A:B, 2, FALSE()), "COMERCIALIZADORA INTERNACIONAL CARIBBEAN EXOTICS S A")</f>
        <v>COMERCIALIZADORA INTERNACIONAL CARIBBEAN EXOTICS S A</v>
      </c>
      <c r="S9275" s="25">
        <f>+VLOOKUP(E9275, TC!A:D, 2, FALSE())</f>
        <v>4042.87</v>
      </c>
      <c r="T9275" t="str">
        <f t="shared" si="724"/>
        <v>COP</v>
      </c>
    </row>
    <row r="9276" spans="1:20" ht="18.75" hidden="1" customHeight="1" x14ac:dyDescent="0.25">
      <c r="A9276" t="s">
        <v>3127</v>
      </c>
      <c r="B9276" t="s">
        <v>1923</v>
      </c>
      <c r="C9276" t="s">
        <v>1913</v>
      </c>
      <c r="D9276" s="24">
        <v>6131</v>
      </c>
      <c r="E9276" t="s">
        <v>1771</v>
      </c>
      <c r="F9276" t="s">
        <v>99</v>
      </c>
      <c r="G9276" t="s">
        <v>1914</v>
      </c>
      <c r="H9276" t="s">
        <v>2017</v>
      </c>
      <c r="I9276" t="s">
        <v>2391</v>
      </c>
      <c r="J9276" t="s">
        <v>1915</v>
      </c>
      <c r="K9276" t="s">
        <v>2025</v>
      </c>
      <c r="L9276" s="24">
        <v>8900</v>
      </c>
      <c r="M9276" s="25">
        <f>+VLOOKUP(E9276, TC!A:D, 4, FALSE())</f>
        <v>1.1717999985159058</v>
      </c>
      <c r="N9276" s="24">
        <f t="shared" si="720"/>
        <v>8900</v>
      </c>
      <c r="O9276" t="str">
        <f t="shared" si="721"/>
        <v>FACTURA</v>
      </c>
      <c r="P9276" t="str">
        <f t="shared" si="722"/>
        <v>2025</v>
      </c>
      <c r="Q9276" t="str">
        <f t="shared" si="723"/>
        <v>06</v>
      </c>
      <c r="R9276" t="str">
        <f>+IFERROR(VLOOKUP(I9276, Listado!A:B, 2, FALSE()), "COMERCIALIZADORA INTERNACIONAL CARIBBEAN EXOTICS S A")</f>
        <v>COMERCIALIZADORA INTERNACIONAL CARIBBEAN EXOTICS S A</v>
      </c>
      <c r="S9276" s="25">
        <f>+VLOOKUP(E9276, TC!A:D, 2, FALSE())</f>
        <v>4042.87</v>
      </c>
      <c r="T9276" t="str">
        <f t="shared" si="724"/>
        <v>COP</v>
      </c>
    </row>
    <row r="9277" spans="1:20" ht="18.75" hidden="1" customHeight="1" x14ac:dyDescent="0.25">
      <c r="A9277" t="s">
        <v>3127</v>
      </c>
      <c r="B9277" t="s">
        <v>1923</v>
      </c>
      <c r="C9277" t="s">
        <v>1913</v>
      </c>
      <c r="D9277" s="24">
        <v>6131</v>
      </c>
      <c r="E9277" t="s">
        <v>1771</v>
      </c>
      <c r="F9277" t="s">
        <v>99</v>
      </c>
      <c r="G9277" t="s">
        <v>1914</v>
      </c>
      <c r="H9277" t="s">
        <v>2017</v>
      </c>
      <c r="I9277" t="s">
        <v>2391</v>
      </c>
      <c r="J9277" t="s">
        <v>1915</v>
      </c>
      <c r="K9277" t="s">
        <v>2025</v>
      </c>
      <c r="L9277" s="24">
        <v>14100</v>
      </c>
      <c r="M9277" s="25">
        <f>+VLOOKUP(E9277, TC!A:D, 4, FALSE())</f>
        <v>1.1717999985159058</v>
      </c>
      <c r="N9277" s="24">
        <f t="shared" si="720"/>
        <v>14100</v>
      </c>
      <c r="O9277" t="str">
        <f t="shared" si="721"/>
        <v>FACTURA</v>
      </c>
      <c r="P9277" t="str">
        <f t="shared" si="722"/>
        <v>2025</v>
      </c>
      <c r="Q9277" t="str">
        <f t="shared" si="723"/>
        <v>06</v>
      </c>
      <c r="R9277" t="str">
        <f>+IFERROR(VLOOKUP(I9277, Listado!A:B, 2, FALSE()), "COMERCIALIZADORA INTERNACIONAL CARIBBEAN EXOTICS S A")</f>
        <v>COMERCIALIZADORA INTERNACIONAL CARIBBEAN EXOTICS S A</v>
      </c>
      <c r="S9277" s="25">
        <f>+VLOOKUP(E9277, TC!A:D, 2, FALSE())</f>
        <v>4042.87</v>
      </c>
      <c r="T9277" t="str">
        <f t="shared" si="724"/>
        <v>COP</v>
      </c>
    </row>
    <row r="9278" spans="1:20" ht="18.75" hidden="1" customHeight="1" x14ac:dyDescent="0.25">
      <c r="A9278" t="s">
        <v>3127</v>
      </c>
      <c r="B9278" t="s">
        <v>1923</v>
      </c>
      <c r="C9278" t="s">
        <v>1913</v>
      </c>
      <c r="D9278" s="24">
        <v>6131</v>
      </c>
      <c r="E9278" t="s">
        <v>1771</v>
      </c>
      <c r="F9278" t="s">
        <v>99</v>
      </c>
      <c r="G9278" t="s">
        <v>1914</v>
      </c>
      <c r="H9278" t="s">
        <v>2017</v>
      </c>
      <c r="I9278" t="s">
        <v>2391</v>
      </c>
      <c r="J9278" t="s">
        <v>1915</v>
      </c>
      <c r="K9278" t="s">
        <v>2025</v>
      </c>
      <c r="L9278" s="24">
        <v>93000</v>
      </c>
      <c r="M9278" s="25">
        <f>+VLOOKUP(E9278, TC!A:D, 4, FALSE())</f>
        <v>1.1717999985159058</v>
      </c>
      <c r="N9278" s="24">
        <f t="shared" si="720"/>
        <v>93000</v>
      </c>
      <c r="O9278" t="str">
        <f t="shared" si="721"/>
        <v>FACTURA</v>
      </c>
      <c r="P9278" t="str">
        <f t="shared" si="722"/>
        <v>2025</v>
      </c>
      <c r="Q9278" t="str">
        <f t="shared" si="723"/>
        <v>06</v>
      </c>
      <c r="R9278" t="str">
        <f>+IFERROR(VLOOKUP(I9278, Listado!A:B, 2, FALSE()), "COMERCIALIZADORA INTERNACIONAL CARIBBEAN EXOTICS S A")</f>
        <v>COMERCIALIZADORA INTERNACIONAL CARIBBEAN EXOTICS S A</v>
      </c>
      <c r="S9278" s="25">
        <f>+VLOOKUP(E9278, TC!A:D, 2, FALSE())</f>
        <v>4042.87</v>
      </c>
      <c r="T9278" t="str">
        <f t="shared" si="724"/>
        <v>COP</v>
      </c>
    </row>
    <row r="9279" spans="1:20" ht="18.75" hidden="1" customHeight="1" x14ac:dyDescent="0.25">
      <c r="A9279" t="s">
        <v>3127</v>
      </c>
      <c r="B9279" t="s">
        <v>1923</v>
      </c>
      <c r="C9279" t="s">
        <v>1913</v>
      </c>
      <c r="D9279" s="24">
        <v>6131</v>
      </c>
      <c r="E9279" t="s">
        <v>1771</v>
      </c>
      <c r="F9279" t="s">
        <v>99</v>
      </c>
      <c r="G9279" t="s">
        <v>1914</v>
      </c>
      <c r="H9279" t="s">
        <v>2017</v>
      </c>
      <c r="I9279" t="s">
        <v>2391</v>
      </c>
      <c r="J9279" t="s">
        <v>1915</v>
      </c>
      <c r="K9279" t="s">
        <v>2025</v>
      </c>
      <c r="L9279" s="24">
        <v>10000</v>
      </c>
      <c r="M9279" s="25">
        <f>+VLOOKUP(E9279, TC!A:D, 4, FALSE())</f>
        <v>1.1717999985159058</v>
      </c>
      <c r="N9279" s="24">
        <f t="shared" si="720"/>
        <v>10000</v>
      </c>
      <c r="O9279" t="str">
        <f t="shared" si="721"/>
        <v>FACTURA</v>
      </c>
      <c r="P9279" t="str">
        <f t="shared" si="722"/>
        <v>2025</v>
      </c>
      <c r="Q9279" t="str">
        <f t="shared" si="723"/>
        <v>06</v>
      </c>
      <c r="R9279" t="str">
        <f>+IFERROR(VLOOKUP(I9279, Listado!A:B, 2, FALSE()), "COMERCIALIZADORA INTERNACIONAL CARIBBEAN EXOTICS S A")</f>
        <v>COMERCIALIZADORA INTERNACIONAL CARIBBEAN EXOTICS S A</v>
      </c>
      <c r="S9279" s="25">
        <f>+VLOOKUP(E9279, TC!A:D, 2, FALSE())</f>
        <v>4042.87</v>
      </c>
      <c r="T9279" t="str">
        <f t="shared" si="724"/>
        <v>COP</v>
      </c>
    </row>
    <row r="9280" spans="1:20" ht="18.75" hidden="1" customHeight="1" x14ac:dyDescent="0.25">
      <c r="A9280" t="s">
        <v>3127</v>
      </c>
      <c r="B9280" t="s">
        <v>1923</v>
      </c>
      <c r="C9280" t="s">
        <v>1913</v>
      </c>
      <c r="D9280" s="24">
        <v>6131</v>
      </c>
      <c r="E9280" t="s">
        <v>1771</v>
      </c>
      <c r="F9280" t="s">
        <v>99</v>
      </c>
      <c r="G9280" t="s">
        <v>1914</v>
      </c>
      <c r="H9280" t="s">
        <v>2017</v>
      </c>
      <c r="I9280" t="s">
        <v>2391</v>
      </c>
      <c r="J9280" t="s">
        <v>1915</v>
      </c>
      <c r="K9280" t="s">
        <v>2025</v>
      </c>
      <c r="L9280" s="24">
        <v>3200</v>
      </c>
      <c r="M9280" s="25">
        <f>+VLOOKUP(E9280, TC!A:D, 4, FALSE())</f>
        <v>1.1717999985159058</v>
      </c>
      <c r="N9280" s="24">
        <f t="shared" si="720"/>
        <v>3200</v>
      </c>
      <c r="O9280" t="str">
        <f t="shared" si="721"/>
        <v>FACTURA</v>
      </c>
      <c r="P9280" t="str">
        <f t="shared" si="722"/>
        <v>2025</v>
      </c>
      <c r="Q9280" t="str">
        <f t="shared" si="723"/>
        <v>06</v>
      </c>
      <c r="R9280" t="str">
        <f>+IFERROR(VLOOKUP(I9280, Listado!A:B, 2, FALSE()), "COMERCIALIZADORA INTERNACIONAL CARIBBEAN EXOTICS S A")</f>
        <v>COMERCIALIZADORA INTERNACIONAL CARIBBEAN EXOTICS S A</v>
      </c>
      <c r="S9280" s="25">
        <f>+VLOOKUP(E9280, TC!A:D, 2, FALSE())</f>
        <v>4042.87</v>
      </c>
      <c r="T9280" t="str">
        <f t="shared" si="724"/>
        <v>COP</v>
      </c>
    </row>
    <row r="9281" spans="1:20" ht="18.75" hidden="1" customHeight="1" x14ac:dyDescent="0.25">
      <c r="A9281" t="s">
        <v>3127</v>
      </c>
      <c r="B9281" t="s">
        <v>1923</v>
      </c>
      <c r="C9281" t="s">
        <v>1913</v>
      </c>
      <c r="D9281" s="24">
        <v>6131</v>
      </c>
      <c r="E9281" t="s">
        <v>1771</v>
      </c>
      <c r="F9281" t="s">
        <v>99</v>
      </c>
      <c r="G9281" t="s">
        <v>1914</v>
      </c>
      <c r="H9281" t="s">
        <v>2017</v>
      </c>
      <c r="I9281" t="s">
        <v>2391</v>
      </c>
      <c r="J9281" t="s">
        <v>1915</v>
      </c>
      <c r="K9281" t="s">
        <v>2025</v>
      </c>
      <c r="L9281" s="24">
        <v>2500</v>
      </c>
      <c r="M9281" s="25">
        <f>+VLOOKUP(E9281, TC!A:D, 4, FALSE())</f>
        <v>1.1717999985159058</v>
      </c>
      <c r="N9281" s="24">
        <f t="shared" si="720"/>
        <v>2500</v>
      </c>
      <c r="O9281" t="str">
        <f t="shared" si="721"/>
        <v>FACTURA</v>
      </c>
      <c r="P9281" t="str">
        <f t="shared" si="722"/>
        <v>2025</v>
      </c>
      <c r="Q9281" t="str">
        <f t="shared" si="723"/>
        <v>06</v>
      </c>
      <c r="R9281" t="str">
        <f>+IFERROR(VLOOKUP(I9281, Listado!A:B, 2, FALSE()), "COMERCIALIZADORA INTERNACIONAL CARIBBEAN EXOTICS S A")</f>
        <v>COMERCIALIZADORA INTERNACIONAL CARIBBEAN EXOTICS S A</v>
      </c>
      <c r="S9281" s="25">
        <f>+VLOOKUP(E9281, TC!A:D, 2, FALSE())</f>
        <v>4042.87</v>
      </c>
      <c r="T9281" t="str">
        <f t="shared" si="724"/>
        <v>COP</v>
      </c>
    </row>
    <row r="9282" spans="1:20" ht="18.75" hidden="1" customHeight="1" x14ac:dyDescent="0.25">
      <c r="A9282" t="s">
        <v>3127</v>
      </c>
      <c r="B9282" t="s">
        <v>1923</v>
      </c>
      <c r="C9282" t="s">
        <v>1913</v>
      </c>
      <c r="D9282" s="24">
        <v>6131</v>
      </c>
      <c r="E9282" t="s">
        <v>1771</v>
      </c>
      <c r="F9282" t="s">
        <v>99</v>
      </c>
      <c r="G9282" t="s">
        <v>1914</v>
      </c>
      <c r="H9282" t="s">
        <v>2017</v>
      </c>
      <c r="I9282" t="s">
        <v>2391</v>
      </c>
      <c r="J9282" t="s">
        <v>1915</v>
      </c>
      <c r="K9282" t="s">
        <v>2025</v>
      </c>
      <c r="L9282" s="24">
        <v>40500</v>
      </c>
      <c r="M9282" s="25">
        <f>+VLOOKUP(E9282, TC!A:D, 4, FALSE())</f>
        <v>1.1717999985159058</v>
      </c>
      <c r="N9282" s="24">
        <f t="shared" ref="N9282:N9345" si="725">+IF(F9282="EUR", (M9282*L9282), IF(I9282="JUAN MATAS SAS", (L9282/S9282), L9282))</f>
        <v>40500</v>
      </c>
      <c r="O9282" t="str">
        <f t="shared" ref="O9282:O9345" si="726">+IF(C9282="CFE", "FACTURA", IF(ISERROR(SEARCH("ANULA", H9282))=FALSE(), "ANULACIÓN FE", IF(ISERROR(SEARCH("CANCELLATION", H9282))=FALSE(), "ANULACIÓN FE", "NOTAS")))</f>
        <v>FACTURA</v>
      </c>
      <c r="P9282" t="str">
        <f t="shared" ref="P9282:P9345" si="727">+LEFT(E9282, 4)</f>
        <v>2025</v>
      </c>
      <c r="Q9282" t="str">
        <f t="shared" ref="Q9282:Q9345" si="728">+MID(E9282, 5, 2)</f>
        <v>06</v>
      </c>
      <c r="R9282" t="str">
        <f>+IFERROR(VLOOKUP(I9282, Listado!A:B, 2, FALSE()), "COMERCIALIZADORA INTERNACIONAL CARIBBEAN EXOTICS S A")</f>
        <v>COMERCIALIZADORA INTERNACIONAL CARIBBEAN EXOTICS S A</v>
      </c>
      <c r="S9282" s="25">
        <f>+VLOOKUP(E9282, TC!A:D, 2, FALSE())</f>
        <v>4042.87</v>
      </c>
      <c r="T9282" t="str">
        <f t="shared" ref="T9282:T9345" si="729">+IF(I9282="JUAN MATAS SAS", "USD", F9282)</f>
        <v>COP</v>
      </c>
    </row>
    <row r="9283" spans="1:20" ht="18.75" hidden="1" customHeight="1" x14ac:dyDescent="0.25">
      <c r="A9283" t="s">
        <v>3127</v>
      </c>
      <c r="B9283" t="s">
        <v>1923</v>
      </c>
      <c r="C9283" t="s">
        <v>1913</v>
      </c>
      <c r="D9283" s="24">
        <v>6131</v>
      </c>
      <c r="E9283" t="s">
        <v>1771</v>
      </c>
      <c r="F9283" t="s">
        <v>99</v>
      </c>
      <c r="G9283" t="s">
        <v>1914</v>
      </c>
      <c r="H9283" t="s">
        <v>2017</v>
      </c>
      <c r="I9283" t="s">
        <v>2391</v>
      </c>
      <c r="J9283" t="s">
        <v>1915</v>
      </c>
      <c r="K9283" t="s">
        <v>2027</v>
      </c>
      <c r="L9283" s="24">
        <v>17500</v>
      </c>
      <c r="M9283" s="25">
        <f>+VLOOKUP(E9283, TC!A:D, 4, FALSE())</f>
        <v>1.1717999985159058</v>
      </c>
      <c r="N9283" s="24">
        <f t="shared" si="725"/>
        <v>17500</v>
      </c>
      <c r="O9283" t="str">
        <f t="shared" si="726"/>
        <v>FACTURA</v>
      </c>
      <c r="P9283" t="str">
        <f t="shared" si="727"/>
        <v>2025</v>
      </c>
      <c r="Q9283" t="str">
        <f t="shared" si="728"/>
        <v>06</v>
      </c>
      <c r="R9283" t="str">
        <f>+IFERROR(VLOOKUP(I9283, Listado!A:B, 2, FALSE()), "COMERCIALIZADORA INTERNACIONAL CARIBBEAN EXOTICS S A")</f>
        <v>COMERCIALIZADORA INTERNACIONAL CARIBBEAN EXOTICS S A</v>
      </c>
      <c r="S9283" s="25">
        <f>+VLOOKUP(E9283, TC!A:D, 2, FALSE())</f>
        <v>4042.87</v>
      </c>
      <c r="T9283" t="str">
        <f t="shared" si="729"/>
        <v>COP</v>
      </c>
    </row>
    <row r="9284" spans="1:20" ht="18.75" hidden="1" customHeight="1" x14ac:dyDescent="0.25">
      <c r="A9284" t="s">
        <v>3127</v>
      </c>
      <c r="B9284" t="s">
        <v>1923</v>
      </c>
      <c r="C9284" t="s">
        <v>1913</v>
      </c>
      <c r="D9284" s="24">
        <v>6131</v>
      </c>
      <c r="E9284" t="s">
        <v>1771</v>
      </c>
      <c r="F9284" t="s">
        <v>99</v>
      </c>
      <c r="G9284" t="s">
        <v>1914</v>
      </c>
      <c r="H9284" t="s">
        <v>2017</v>
      </c>
      <c r="I9284" t="s">
        <v>2391</v>
      </c>
      <c r="J9284" t="s">
        <v>1915</v>
      </c>
      <c r="K9284" t="s">
        <v>2018</v>
      </c>
      <c r="L9284" s="24">
        <v>7500</v>
      </c>
      <c r="M9284" s="25">
        <f>+VLOOKUP(E9284, TC!A:D, 4, FALSE())</f>
        <v>1.1717999985159058</v>
      </c>
      <c r="N9284" s="24">
        <f t="shared" si="725"/>
        <v>7500</v>
      </c>
      <c r="O9284" t="str">
        <f t="shared" si="726"/>
        <v>FACTURA</v>
      </c>
      <c r="P9284" t="str">
        <f t="shared" si="727"/>
        <v>2025</v>
      </c>
      <c r="Q9284" t="str">
        <f t="shared" si="728"/>
        <v>06</v>
      </c>
      <c r="R9284" t="str">
        <f>+IFERROR(VLOOKUP(I9284, Listado!A:B, 2, FALSE()), "COMERCIALIZADORA INTERNACIONAL CARIBBEAN EXOTICS S A")</f>
        <v>COMERCIALIZADORA INTERNACIONAL CARIBBEAN EXOTICS S A</v>
      </c>
      <c r="S9284" s="25">
        <f>+VLOOKUP(E9284, TC!A:D, 2, FALSE())</f>
        <v>4042.87</v>
      </c>
      <c r="T9284" t="str">
        <f t="shared" si="729"/>
        <v>COP</v>
      </c>
    </row>
    <row r="9285" spans="1:20" ht="18.75" hidden="1" customHeight="1" x14ac:dyDescent="0.25">
      <c r="A9285" t="s">
        <v>3127</v>
      </c>
      <c r="B9285" t="s">
        <v>1923</v>
      </c>
      <c r="C9285" t="s">
        <v>1913</v>
      </c>
      <c r="D9285" s="24">
        <v>6131</v>
      </c>
      <c r="E9285" t="s">
        <v>1771</v>
      </c>
      <c r="F9285" t="s">
        <v>99</v>
      </c>
      <c r="G9285" t="s">
        <v>1914</v>
      </c>
      <c r="H9285" t="s">
        <v>2017</v>
      </c>
      <c r="I9285" t="s">
        <v>2391</v>
      </c>
      <c r="J9285" t="s">
        <v>1915</v>
      </c>
      <c r="K9285" t="s">
        <v>2018</v>
      </c>
      <c r="L9285" s="24">
        <v>10000</v>
      </c>
      <c r="M9285" s="25">
        <f>+VLOOKUP(E9285, TC!A:D, 4, FALSE())</f>
        <v>1.1717999985159058</v>
      </c>
      <c r="N9285" s="24">
        <f t="shared" si="725"/>
        <v>10000</v>
      </c>
      <c r="O9285" t="str">
        <f t="shared" si="726"/>
        <v>FACTURA</v>
      </c>
      <c r="P9285" t="str">
        <f t="shared" si="727"/>
        <v>2025</v>
      </c>
      <c r="Q9285" t="str">
        <f t="shared" si="728"/>
        <v>06</v>
      </c>
      <c r="R9285" t="str">
        <f>+IFERROR(VLOOKUP(I9285, Listado!A:B, 2, FALSE()), "COMERCIALIZADORA INTERNACIONAL CARIBBEAN EXOTICS S A")</f>
        <v>COMERCIALIZADORA INTERNACIONAL CARIBBEAN EXOTICS S A</v>
      </c>
      <c r="S9285" s="25">
        <f>+VLOOKUP(E9285, TC!A:D, 2, FALSE())</f>
        <v>4042.87</v>
      </c>
      <c r="T9285" t="str">
        <f t="shared" si="729"/>
        <v>COP</v>
      </c>
    </row>
    <row r="9286" spans="1:20" ht="18.75" hidden="1" customHeight="1" x14ac:dyDescent="0.25">
      <c r="A9286" t="s">
        <v>3127</v>
      </c>
      <c r="B9286" t="s">
        <v>1923</v>
      </c>
      <c r="C9286" t="s">
        <v>1913</v>
      </c>
      <c r="D9286" s="24">
        <v>6131</v>
      </c>
      <c r="E9286" t="s">
        <v>1771</v>
      </c>
      <c r="F9286" t="s">
        <v>99</v>
      </c>
      <c r="G9286" t="s">
        <v>1914</v>
      </c>
      <c r="H9286" t="s">
        <v>2017</v>
      </c>
      <c r="I9286" t="s">
        <v>2391</v>
      </c>
      <c r="J9286" t="s">
        <v>1915</v>
      </c>
      <c r="K9286" t="s">
        <v>2021</v>
      </c>
      <c r="L9286" s="24">
        <v>4000</v>
      </c>
      <c r="M9286" s="25">
        <f>+VLOOKUP(E9286, TC!A:D, 4, FALSE())</f>
        <v>1.1717999985159058</v>
      </c>
      <c r="N9286" s="24">
        <f t="shared" si="725"/>
        <v>4000</v>
      </c>
      <c r="O9286" t="str">
        <f t="shared" si="726"/>
        <v>FACTURA</v>
      </c>
      <c r="P9286" t="str">
        <f t="shared" si="727"/>
        <v>2025</v>
      </c>
      <c r="Q9286" t="str">
        <f t="shared" si="728"/>
        <v>06</v>
      </c>
      <c r="R9286" t="str">
        <f>+IFERROR(VLOOKUP(I9286, Listado!A:B, 2, FALSE()), "COMERCIALIZADORA INTERNACIONAL CARIBBEAN EXOTICS S A")</f>
        <v>COMERCIALIZADORA INTERNACIONAL CARIBBEAN EXOTICS S A</v>
      </c>
      <c r="S9286" s="25">
        <f>+VLOOKUP(E9286, TC!A:D, 2, FALSE())</f>
        <v>4042.87</v>
      </c>
      <c r="T9286" t="str">
        <f t="shared" si="729"/>
        <v>COP</v>
      </c>
    </row>
    <row r="9287" spans="1:20" ht="18.75" hidden="1" customHeight="1" x14ac:dyDescent="0.25">
      <c r="A9287" t="s">
        <v>3127</v>
      </c>
      <c r="B9287" t="s">
        <v>1923</v>
      </c>
      <c r="C9287" t="s">
        <v>1913</v>
      </c>
      <c r="D9287" s="24">
        <v>6131</v>
      </c>
      <c r="E9287" t="s">
        <v>1771</v>
      </c>
      <c r="F9287" t="s">
        <v>99</v>
      </c>
      <c r="G9287" t="s">
        <v>1914</v>
      </c>
      <c r="H9287" t="s">
        <v>2017</v>
      </c>
      <c r="I9287" t="s">
        <v>2391</v>
      </c>
      <c r="J9287" t="s">
        <v>1915</v>
      </c>
      <c r="K9287" t="s">
        <v>2045</v>
      </c>
      <c r="L9287" s="24">
        <v>32500</v>
      </c>
      <c r="M9287" s="25">
        <f>+VLOOKUP(E9287, TC!A:D, 4, FALSE())</f>
        <v>1.1717999985159058</v>
      </c>
      <c r="N9287" s="24">
        <f t="shared" si="725"/>
        <v>32500</v>
      </c>
      <c r="O9287" t="str">
        <f t="shared" si="726"/>
        <v>FACTURA</v>
      </c>
      <c r="P9287" t="str">
        <f t="shared" si="727"/>
        <v>2025</v>
      </c>
      <c r="Q9287" t="str">
        <f t="shared" si="728"/>
        <v>06</v>
      </c>
      <c r="R9287" t="str">
        <f>+IFERROR(VLOOKUP(I9287, Listado!A:B, 2, FALSE()), "COMERCIALIZADORA INTERNACIONAL CARIBBEAN EXOTICS S A")</f>
        <v>COMERCIALIZADORA INTERNACIONAL CARIBBEAN EXOTICS S A</v>
      </c>
      <c r="S9287" s="25">
        <f>+VLOOKUP(E9287, TC!A:D, 2, FALSE())</f>
        <v>4042.87</v>
      </c>
      <c r="T9287" t="str">
        <f t="shared" si="729"/>
        <v>COP</v>
      </c>
    </row>
    <row r="9288" spans="1:20" ht="18.75" hidden="1" customHeight="1" x14ac:dyDescent="0.25">
      <c r="A9288" t="s">
        <v>3127</v>
      </c>
      <c r="B9288" t="s">
        <v>1923</v>
      </c>
      <c r="C9288" t="s">
        <v>1913</v>
      </c>
      <c r="D9288" s="24">
        <v>6131</v>
      </c>
      <c r="E9288" t="s">
        <v>1771</v>
      </c>
      <c r="F9288" t="s">
        <v>99</v>
      </c>
      <c r="G9288" t="s">
        <v>1914</v>
      </c>
      <c r="H9288" t="s">
        <v>2017</v>
      </c>
      <c r="I9288" t="s">
        <v>2391</v>
      </c>
      <c r="J9288" t="s">
        <v>1915</v>
      </c>
      <c r="K9288" t="s">
        <v>2803</v>
      </c>
      <c r="L9288" s="24">
        <v>115280</v>
      </c>
      <c r="M9288" s="25">
        <f>+VLOOKUP(E9288, TC!A:D, 4, FALSE())</f>
        <v>1.1717999985159058</v>
      </c>
      <c r="N9288" s="24">
        <f t="shared" si="725"/>
        <v>115280</v>
      </c>
      <c r="O9288" t="str">
        <f t="shared" si="726"/>
        <v>FACTURA</v>
      </c>
      <c r="P9288" t="str">
        <f t="shared" si="727"/>
        <v>2025</v>
      </c>
      <c r="Q9288" t="str">
        <f t="shared" si="728"/>
        <v>06</v>
      </c>
      <c r="R9288" t="str">
        <f>+IFERROR(VLOOKUP(I9288, Listado!A:B, 2, FALSE()), "COMERCIALIZADORA INTERNACIONAL CARIBBEAN EXOTICS S A")</f>
        <v>COMERCIALIZADORA INTERNACIONAL CARIBBEAN EXOTICS S A</v>
      </c>
      <c r="S9288" s="25">
        <f>+VLOOKUP(E9288, TC!A:D, 2, FALSE())</f>
        <v>4042.87</v>
      </c>
      <c r="T9288" t="str">
        <f t="shared" si="729"/>
        <v>COP</v>
      </c>
    </row>
    <row r="9289" spans="1:20" ht="18.75" hidden="1" customHeight="1" x14ac:dyDescent="0.25">
      <c r="A9289" t="s">
        <v>3127</v>
      </c>
      <c r="B9289" t="s">
        <v>1923</v>
      </c>
      <c r="C9289" t="s">
        <v>1913</v>
      </c>
      <c r="D9289" s="24">
        <v>6131</v>
      </c>
      <c r="E9289" t="s">
        <v>1771</v>
      </c>
      <c r="F9289" t="s">
        <v>99</v>
      </c>
      <c r="G9289" t="s">
        <v>1914</v>
      </c>
      <c r="H9289" t="s">
        <v>2017</v>
      </c>
      <c r="I9289" t="s">
        <v>2391</v>
      </c>
      <c r="J9289" t="s">
        <v>1915</v>
      </c>
      <c r="K9289" t="s">
        <v>2803</v>
      </c>
      <c r="L9289" s="24">
        <v>26048</v>
      </c>
      <c r="M9289" s="25">
        <f>+VLOOKUP(E9289, TC!A:D, 4, FALSE())</f>
        <v>1.1717999985159058</v>
      </c>
      <c r="N9289" s="24">
        <f t="shared" si="725"/>
        <v>26048</v>
      </c>
      <c r="O9289" t="str">
        <f t="shared" si="726"/>
        <v>FACTURA</v>
      </c>
      <c r="P9289" t="str">
        <f t="shared" si="727"/>
        <v>2025</v>
      </c>
      <c r="Q9289" t="str">
        <f t="shared" si="728"/>
        <v>06</v>
      </c>
      <c r="R9289" t="str">
        <f>+IFERROR(VLOOKUP(I9289, Listado!A:B, 2, FALSE()), "COMERCIALIZADORA INTERNACIONAL CARIBBEAN EXOTICS S A")</f>
        <v>COMERCIALIZADORA INTERNACIONAL CARIBBEAN EXOTICS S A</v>
      </c>
      <c r="S9289" s="25">
        <f>+VLOOKUP(E9289, TC!A:D, 2, FALSE())</f>
        <v>4042.87</v>
      </c>
      <c r="T9289" t="str">
        <f t="shared" si="729"/>
        <v>COP</v>
      </c>
    </row>
    <row r="9290" spans="1:20" ht="18.75" hidden="1" customHeight="1" x14ac:dyDescent="0.25">
      <c r="A9290" t="s">
        <v>3127</v>
      </c>
      <c r="B9290" t="s">
        <v>1923</v>
      </c>
      <c r="C9290" t="s">
        <v>1913</v>
      </c>
      <c r="D9290" s="24">
        <v>6131</v>
      </c>
      <c r="E9290" t="s">
        <v>1771</v>
      </c>
      <c r="F9290" t="s">
        <v>99</v>
      </c>
      <c r="G9290" t="s">
        <v>1914</v>
      </c>
      <c r="H9290" t="s">
        <v>2017</v>
      </c>
      <c r="I9290" t="s">
        <v>2391</v>
      </c>
      <c r="J9290" t="s">
        <v>1915</v>
      </c>
      <c r="K9290" t="s">
        <v>2803</v>
      </c>
      <c r="L9290" s="24">
        <v>7000</v>
      </c>
      <c r="M9290" s="25">
        <f>+VLOOKUP(E9290, TC!A:D, 4, FALSE())</f>
        <v>1.1717999985159058</v>
      </c>
      <c r="N9290" s="24">
        <f t="shared" si="725"/>
        <v>7000</v>
      </c>
      <c r="O9290" t="str">
        <f t="shared" si="726"/>
        <v>FACTURA</v>
      </c>
      <c r="P9290" t="str">
        <f t="shared" si="727"/>
        <v>2025</v>
      </c>
      <c r="Q9290" t="str">
        <f t="shared" si="728"/>
        <v>06</v>
      </c>
      <c r="R9290" t="str">
        <f>+IFERROR(VLOOKUP(I9290, Listado!A:B, 2, FALSE()), "COMERCIALIZADORA INTERNACIONAL CARIBBEAN EXOTICS S A")</f>
        <v>COMERCIALIZADORA INTERNACIONAL CARIBBEAN EXOTICS S A</v>
      </c>
      <c r="S9290" s="25">
        <f>+VLOOKUP(E9290, TC!A:D, 2, FALSE())</f>
        <v>4042.87</v>
      </c>
      <c r="T9290" t="str">
        <f t="shared" si="729"/>
        <v>COP</v>
      </c>
    </row>
    <row r="9291" spans="1:20" ht="18.75" hidden="1" customHeight="1" x14ac:dyDescent="0.25">
      <c r="A9291" t="s">
        <v>3127</v>
      </c>
      <c r="B9291" t="s">
        <v>1923</v>
      </c>
      <c r="C9291" t="s">
        <v>1913</v>
      </c>
      <c r="D9291" s="24">
        <v>6131</v>
      </c>
      <c r="E9291" t="s">
        <v>1771</v>
      </c>
      <c r="F9291" t="s">
        <v>99</v>
      </c>
      <c r="G9291" t="s">
        <v>1914</v>
      </c>
      <c r="H9291" t="s">
        <v>2017</v>
      </c>
      <c r="I9291" t="s">
        <v>2391</v>
      </c>
      <c r="J9291" t="s">
        <v>1915</v>
      </c>
      <c r="K9291" t="s">
        <v>2803</v>
      </c>
      <c r="L9291" s="24">
        <v>6600</v>
      </c>
      <c r="M9291" s="25">
        <f>+VLOOKUP(E9291, TC!A:D, 4, FALSE())</f>
        <v>1.1717999985159058</v>
      </c>
      <c r="N9291" s="24">
        <f t="shared" si="725"/>
        <v>6600</v>
      </c>
      <c r="O9291" t="str">
        <f t="shared" si="726"/>
        <v>FACTURA</v>
      </c>
      <c r="P9291" t="str">
        <f t="shared" si="727"/>
        <v>2025</v>
      </c>
      <c r="Q9291" t="str">
        <f t="shared" si="728"/>
        <v>06</v>
      </c>
      <c r="R9291" t="str">
        <f>+IFERROR(VLOOKUP(I9291, Listado!A:B, 2, FALSE()), "COMERCIALIZADORA INTERNACIONAL CARIBBEAN EXOTICS S A")</f>
        <v>COMERCIALIZADORA INTERNACIONAL CARIBBEAN EXOTICS S A</v>
      </c>
      <c r="S9291" s="25">
        <f>+VLOOKUP(E9291, TC!A:D, 2, FALSE())</f>
        <v>4042.87</v>
      </c>
      <c r="T9291" t="str">
        <f t="shared" si="729"/>
        <v>COP</v>
      </c>
    </row>
    <row r="9292" spans="1:20" ht="18.75" hidden="1" customHeight="1" x14ac:dyDescent="0.25">
      <c r="A9292" t="s">
        <v>3127</v>
      </c>
      <c r="B9292" t="s">
        <v>1923</v>
      </c>
      <c r="C9292" t="s">
        <v>1913</v>
      </c>
      <c r="D9292" s="24">
        <v>6131</v>
      </c>
      <c r="E9292" t="s">
        <v>1771</v>
      </c>
      <c r="F9292" t="s">
        <v>99</v>
      </c>
      <c r="G9292" t="s">
        <v>1914</v>
      </c>
      <c r="H9292" t="s">
        <v>2017</v>
      </c>
      <c r="I9292" t="s">
        <v>2391</v>
      </c>
      <c r="J9292" t="s">
        <v>1915</v>
      </c>
      <c r="K9292" t="s">
        <v>2803</v>
      </c>
      <c r="L9292" s="24">
        <v>28000</v>
      </c>
      <c r="M9292" s="25">
        <f>+VLOOKUP(E9292, TC!A:D, 4, FALSE())</f>
        <v>1.1717999985159058</v>
      </c>
      <c r="N9292" s="24">
        <f t="shared" si="725"/>
        <v>28000</v>
      </c>
      <c r="O9292" t="str">
        <f t="shared" si="726"/>
        <v>FACTURA</v>
      </c>
      <c r="P9292" t="str">
        <f t="shared" si="727"/>
        <v>2025</v>
      </c>
      <c r="Q9292" t="str">
        <f t="shared" si="728"/>
        <v>06</v>
      </c>
      <c r="R9292" t="str">
        <f>+IFERROR(VLOOKUP(I9292, Listado!A:B, 2, FALSE()), "COMERCIALIZADORA INTERNACIONAL CARIBBEAN EXOTICS S A")</f>
        <v>COMERCIALIZADORA INTERNACIONAL CARIBBEAN EXOTICS S A</v>
      </c>
      <c r="S9292" s="25">
        <f>+VLOOKUP(E9292, TC!A:D, 2, FALSE())</f>
        <v>4042.87</v>
      </c>
      <c r="T9292" t="str">
        <f t="shared" si="729"/>
        <v>COP</v>
      </c>
    </row>
    <row r="9293" spans="1:20" ht="18.75" hidden="1" customHeight="1" x14ac:dyDescent="0.25">
      <c r="A9293" t="s">
        <v>3127</v>
      </c>
      <c r="B9293" t="s">
        <v>1923</v>
      </c>
      <c r="C9293" t="s">
        <v>1913</v>
      </c>
      <c r="D9293" s="24">
        <v>6132</v>
      </c>
      <c r="E9293" t="s">
        <v>1771</v>
      </c>
      <c r="F9293" t="s">
        <v>128</v>
      </c>
      <c r="G9293" t="s">
        <v>110</v>
      </c>
      <c r="H9293" t="s">
        <v>3303</v>
      </c>
      <c r="I9293" t="s">
        <v>1850</v>
      </c>
      <c r="J9293" t="s">
        <v>1919</v>
      </c>
      <c r="K9293" t="s">
        <v>45</v>
      </c>
      <c r="L9293" s="24">
        <v>14170.8</v>
      </c>
      <c r="M9293" s="25">
        <f>+VLOOKUP(E9293, TC!A:D, 4, FALSE())</f>
        <v>1.1717999985159058</v>
      </c>
      <c r="N9293" s="24">
        <f t="shared" si="725"/>
        <v>14170.8</v>
      </c>
      <c r="O9293" t="str">
        <f t="shared" si="726"/>
        <v>FACTURA</v>
      </c>
      <c r="P9293" t="str">
        <f t="shared" si="727"/>
        <v>2025</v>
      </c>
      <c r="Q9293" t="str">
        <f t="shared" si="728"/>
        <v>06</v>
      </c>
      <c r="R9293" t="str">
        <f>+IFERROR(VLOOKUP(I9293, Listado!A:B, 2, FALSE()), "COMERCIALIZADORA INTERNACIONAL CARIBBEAN EXOTICS S A")</f>
        <v>PEREZ MEJIA MARIA PAULINA</v>
      </c>
      <c r="S9293" s="25">
        <f>+VLOOKUP(E9293, TC!A:D, 2, FALSE())</f>
        <v>4042.87</v>
      </c>
      <c r="T9293" t="str">
        <f t="shared" si="729"/>
        <v>USD</v>
      </c>
    </row>
    <row r="9294" spans="1:20" ht="18.75" hidden="1" customHeight="1" x14ac:dyDescent="0.25">
      <c r="A9294" t="s">
        <v>3127</v>
      </c>
      <c r="B9294" t="s">
        <v>1923</v>
      </c>
      <c r="C9294" t="s">
        <v>1913</v>
      </c>
      <c r="D9294" s="24">
        <v>6132</v>
      </c>
      <c r="E9294" t="s">
        <v>1771</v>
      </c>
      <c r="F9294" t="s">
        <v>128</v>
      </c>
      <c r="G9294" t="s">
        <v>110</v>
      </c>
      <c r="H9294" t="s">
        <v>3303</v>
      </c>
      <c r="I9294" t="s">
        <v>1850</v>
      </c>
      <c r="J9294" t="s">
        <v>1919</v>
      </c>
      <c r="K9294" t="s">
        <v>9</v>
      </c>
      <c r="L9294" s="24">
        <v>2056</v>
      </c>
      <c r="M9294" s="25">
        <f>+VLOOKUP(E9294, TC!A:D, 4, FALSE())</f>
        <v>1.1717999985159058</v>
      </c>
      <c r="N9294" s="24">
        <f t="shared" si="725"/>
        <v>2056</v>
      </c>
      <c r="O9294" t="str">
        <f t="shared" si="726"/>
        <v>FACTURA</v>
      </c>
      <c r="P9294" t="str">
        <f t="shared" si="727"/>
        <v>2025</v>
      </c>
      <c r="Q9294" t="str">
        <f t="shared" si="728"/>
        <v>06</v>
      </c>
      <c r="R9294" t="str">
        <f>+IFERROR(VLOOKUP(I9294, Listado!A:B, 2, FALSE()), "COMERCIALIZADORA INTERNACIONAL CARIBBEAN EXOTICS S A")</f>
        <v>PEREZ MEJIA MARIA PAULINA</v>
      </c>
      <c r="S9294" s="25">
        <f>+VLOOKUP(E9294, TC!A:D, 2, FALSE())</f>
        <v>4042.87</v>
      </c>
      <c r="T9294" t="str">
        <f t="shared" si="729"/>
        <v>USD</v>
      </c>
    </row>
    <row r="9295" spans="1:20" ht="18.75" hidden="1" customHeight="1" x14ac:dyDescent="0.25">
      <c r="A9295" t="s">
        <v>3127</v>
      </c>
      <c r="B9295" t="s">
        <v>1923</v>
      </c>
      <c r="C9295" t="s">
        <v>1913</v>
      </c>
      <c r="D9295" s="24">
        <v>6133</v>
      </c>
      <c r="E9295" t="s">
        <v>1771</v>
      </c>
      <c r="F9295" t="s">
        <v>128</v>
      </c>
      <c r="G9295" t="s">
        <v>110</v>
      </c>
      <c r="I9295" t="s">
        <v>1850</v>
      </c>
      <c r="J9295" t="s">
        <v>1919</v>
      </c>
      <c r="K9295" t="s">
        <v>1918</v>
      </c>
      <c r="L9295" s="24">
        <v>260.27999999999997</v>
      </c>
      <c r="M9295" s="25">
        <f>+VLOOKUP(E9295, TC!A:D, 4, FALSE())</f>
        <v>1.1717999985159058</v>
      </c>
      <c r="N9295" s="24">
        <f t="shared" si="725"/>
        <v>260.27999999999997</v>
      </c>
      <c r="O9295" t="str">
        <f t="shared" si="726"/>
        <v>FACTURA</v>
      </c>
      <c r="P9295" t="str">
        <f t="shared" si="727"/>
        <v>2025</v>
      </c>
      <c r="Q9295" t="str">
        <f t="shared" si="728"/>
        <v>06</v>
      </c>
      <c r="R9295" t="str">
        <f>+IFERROR(VLOOKUP(I9295, Listado!A:B, 2, FALSE()), "COMERCIALIZADORA INTERNACIONAL CARIBBEAN EXOTICS S A")</f>
        <v>PEREZ MEJIA MARIA PAULINA</v>
      </c>
      <c r="S9295" s="25">
        <f>+VLOOKUP(E9295, TC!A:D, 2, FALSE())</f>
        <v>4042.87</v>
      </c>
      <c r="T9295" t="str">
        <f t="shared" si="729"/>
        <v>USD</v>
      </c>
    </row>
    <row r="9296" spans="1:20" ht="18.75" hidden="1" customHeight="1" x14ac:dyDescent="0.25">
      <c r="A9296" t="s">
        <v>3127</v>
      </c>
      <c r="B9296" t="s">
        <v>1923</v>
      </c>
      <c r="C9296" t="s">
        <v>1913</v>
      </c>
      <c r="D9296" s="24">
        <v>6134</v>
      </c>
      <c r="E9296" t="s">
        <v>1771</v>
      </c>
      <c r="F9296" t="s">
        <v>99</v>
      </c>
      <c r="G9296" t="s">
        <v>1914</v>
      </c>
      <c r="H9296" t="s">
        <v>2024</v>
      </c>
      <c r="I9296" t="s">
        <v>2391</v>
      </c>
      <c r="J9296" t="s">
        <v>1915</v>
      </c>
      <c r="K9296" t="s">
        <v>2027</v>
      </c>
      <c r="L9296" s="24">
        <v>7800</v>
      </c>
      <c r="M9296" s="25">
        <f>+VLOOKUP(E9296, TC!A:D, 4, FALSE())</f>
        <v>1.1717999985159058</v>
      </c>
      <c r="N9296" s="24">
        <f t="shared" si="725"/>
        <v>7800</v>
      </c>
      <c r="O9296" t="str">
        <f t="shared" si="726"/>
        <v>FACTURA</v>
      </c>
      <c r="P9296" t="str">
        <f t="shared" si="727"/>
        <v>2025</v>
      </c>
      <c r="Q9296" t="str">
        <f t="shared" si="728"/>
        <v>06</v>
      </c>
      <c r="R9296" t="str">
        <f>+IFERROR(VLOOKUP(I9296, Listado!A:B, 2, FALSE()), "COMERCIALIZADORA INTERNACIONAL CARIBBEAN EXOTICS S A")</f>
        <v>COMERCIALIZADORA INTERNACIONAL CARIBBEAN EXOTICS S A</v>
      </c>
      <c r="S9296" s="25">
        <f>+VLOOKUP(E9296, TC!A:D, 2, FALSE())</f>
        <v>4042.87</v>
      </c>
      <c r="T9296" t="str">
        <f t="shared" si="729"/>
        <v>COP</v>
      </c>
    </row>
    <row r="9297" spans="1:20" ht="18.75" hidden="1" customHeight="1" x14ac:dyDescent="0.25">
      <c r="A9297" t="s">
        <v>3127</v>
      </c>
      <c r="B9297" t="s">
        <v>1923</v>
      </c>
      <c r="C9297" t="s">
        <v>1913</v>
      </c>
      <c r="D9297" s="24">
        <v>6134</v>
      </c>
      <c r="E9297" t="s">
        <v>1771</v>
      </c>
      <c r="F9297" t="s">
        <v>99</v>
      </c>
      <c r="G9297" t="s">
        <v>1914</v>
      </c>
      <c r="H9297" t="s">
        <v>2024</v>
      </c>
      <c r="I9297" t="s">
        <v>2391</v>
      </c>
      <c r="J9297" t="s">
        <v>1915</v>
      </c>
      <c r="K9297" t="s">
        <v>2018</v>
      </c>
      <c r="L9297" s="24">
        <v>4000</v>
      </c>
      <c r="M9297" s="25">
        <f>+VLOOKUP(E9297, TC!A:D, 4, FALSE())</f>
        <v>1.1717999985159058</v>
      </c>
      <c r="N9297" s="24">
        <f t="shared" si="725"/>
        <v>4000</v>
      </c>
      <c r="O9297" t="str">
        <f t="shared" si="726"/>
        <v>FACTURA</v>
      </c>
      <c r="P9297" t="str">
        <f t="shared" si="727"/>
        <v>2025</v>
      </c>
      <c r="Q9297" t="str">
        <f t="shared" si="728"/>
        <v>06</v>
      </c>
      <c r="R9297" t="str">
        <f>+IFERROR(VLOOKUP(I9297, Listado!A:B, 2, FALSE()), "COMERCIALIZADORA INTERNACIONAL CARIBBEAN EXOTICS S A")</f>
        <v>COMERCIALIZADORA INTERNACIONAL CARIBBEAN EXOTICS S A</v>
      </c>
      <c r="S9297" s="25">
        <f>+VLOOKUP(E9297, TC!A:D, 2, FALSE())</f>
        <v>4042.87</v>
      </c>
      <c r="T9297" t="str">
        <f t="shared" si="729"/>
        <v>COP</v>
      </c>
    </row>
    <row r="9298" spans="1:20" ht="18.75" hidden="1" customHeight="1" x14ac:dyDescent="0.25">
      <c r="A9298" t="s">
        <v>3127</v>
      </c>
      <c r="B9298" t="s">
        <v>1923</v>
      </c>
      <c r="C9298" t="s">
        <v>1913</v>
      </c>
      <c r="D9298" s="24">
        <v>6134</v>
      </c>
      <c r="E9298" t="s">
        <v>1771</v>
      </c>
      <c r="F9298" t="s">
        <v>99</v>
      </c>
      <c r="G9298" t="s">
        <v>1914</v>
      </c>
      <c r="H9298" t="s">
        <v>2024</v>
      </c>
      <c r="I9298" t="s">
        <v>2391</v>
      </c>
      <c r="J9298" t="s">
        <v>1915</v>
      </c>
      <c r="K9298" t="s">
        <v>2028</v>
      </c>
      <c r="L9298" s="24">
        <v>2628</v>
      </c>
      <c r="M9298" s="25">
        <f>+VLOOKUP(E9298, TC!A:D, 4, FALSE())</f>
        <v>1.1717999985159058</v>
      </c>
      <c r="N9298" s="24">
        <f t="shared" si="725"/>
        <v>2628</v>
      </c>
      <c r="O9298" t="str">
        <f t="shared" si="726"/>
        <v>FACTURA</v>
      </c>
      <c r="P9298" t="str">
        <f t="shared" si="727"/>
        <v>2025</v>
      </c>
      <c r="Q9298" t="str">
        <f t="shared" si="728"/>
        <v>06</v>
      </c>
      <c r="R9298" t="str">
        <f>+IFERROR(VLOOKUP(I9298, Listado!A:B, 2, FALSE()), "COMERCIALIZADORA INTERNACIONAL CARIBBEAN EXOTICS S A")</f>
        <v>COMERCIALIZADORA INTERNACIONAL CARIBBEAN EXOTICS S A</v>
      </c>
      <c r="S9298" s="25">
        <f>+VLOOKUP(E9298, TC!A:D, 2, FALSE())</f>
        <v>4042.87</v>
      </c>
      <c r="T9298" t="str">
        <f t="shared" si="729"/>
        <v>COP</v>
      </c>
    </row>
    <row r="9299" spans="1:20" ht="18.75" hidden="1" customHeight="1" x14ac:dyDescent="0.25">
      <c r="A9299" t="s">
        <v>3127</v>
      </c>
      <c r="B9299" t="s">
        <v>1923</v>
      </c>
      <c r="C9299" t="s">
        <v>1913</v>
      </c>
      <c r="D9299" s="24">
        <v>6134</v>
      </c>
      <c r="E9299" t="s">
        <v>1771</v>
      </c>
      <c r="F9299" t="s">
        <v>99</v>
      </c>
      <c r="G9299" t="s">
        <v>1914</v>
      </c>
      <c r="H9299" t="s">
        <v>2024</v>
      </c>
      <c r="I9299" t="s">
        <v>2391</v>
      </c>
      <c r="J9299" t="s">
        <v>1915</v>
      </c>
      <c r="K9299" t="s">
        <v>2021</v>
      </c>
      <c r="L9299" s="24">
        <v>1500</v>
      </c>
      <c r="M9299" s="25">
        <f>+VLOOKUP(E9299, TC!A:D, 4, FALSE())</f>
        <v>1.1717999985159058</v>
      </c>
      <c r="N9299" s="24">
        <f t="shared" si="725"/>
        <v>1500</v>
      </c>
      <c r="O9299" t="str">
        <f t="shared" si="726"/>
        <v>FACTURA</v>
      </c>
      <c r="P9299" t="str">
        <f t="shared" si="727"/>
        <v>2025</v>
      </c>
      <c r="Q9299" t="str">
        <f t="shared" si="728"/>
        <v>06</v>
      </c>
      <c r="R9299" t="str">
        <f>+IFERROR(VLOOKUP(I9299, Listado!A:B, 2, FALSE()), "COMERCIALIZADORA INTERNACIONAL CARIBBEAN EXOTICS S A")</f>
        <v>COMERCIALIZADORA INTERNACIONAL CARIBBEAN EXOTICS S A</v>
      </c>
      <c r="S9299" s="25">
        <f>+VLOOKUP(E9299, TC!A:D, 2, FALSE())</f>
        <v>4042.87</v>
      </c>
      <c r="T9299" t="str">
        <f t="shared" si="729"/>
        <v>COP</v>
      </c>
    </row>
    <row r="9300" spans="1:20" ht="18.75" hidden="1" customHeight="1" x14ac:dyDescent="0.25">
      <c r="A9300" t="s">
        <v>3127</v>
      </c>
      <c r="B9300" t="s">
        <v>1923</v>
      </c>
      <c r="C9300" t="s">
        <v>1913</v>
      </c>
      <c r="D9300" s="24">
        <v>6134</v>
      </c>
      <c r="E9300" t="s">
        <v>1771</v>
      </c>
      <c r="F9300" t="s">
        <v>99</v>
      </c>
      <c r="G9300" t="s">
        <v>1914</v>
      </c>
      <c r="H9300" t="s">
        <v>2024</v>
      </c>
      <c r="I9300" t="s">
        <v>2391</v>
      </c>
      <c r="J9300" t="s">
        <v>1915</v>
      </c>
      <c r="K9300" t="s">
        <v>2803</v>
      </c>
      <c r="L9300" s="24">
        <v>10000</v>
      </c>
      <c r="M9300" s="25">
        <f>+VLOOKUP(E9300, TC!A:D, 4, FALSE())</f>
        <v>1.1717999985159058</v>
      </c>
      <c r="N9300" s="24">
        <f t="shared" si="725"/>
        <v>10000</v>
      </c>
      <c r="O9300" t="str">
        <f t="shared" si="726"/>
        <v>FACTURA</v>
      </c>
      <c r="P9300" t="str">
        <f t="shared" si="727"/>
        <v>2025</v>
      </c>
      <c r="Q9300" t="str">
        <f t="shared" si="728"/>
        <v>06</v>
      </c>
      <c r="R9300" t="str">
        <f>+IFERROR(VLOOKUP(I9300, Listado!A:B, 2, FALSE()), "COMERCIALIZADORA INTERNACIONAL CARIBBEAN EXOTICS S A")</f>
        <v>COMERCIALIZADORA INTERNACIONAL CARIBBEAN EXOTICS S A</v>
      </c>
      <c r="S9300" s="25">
        <f>+VLOOKUP(E9300, TC!A:D, 2, FALSE())</f>
        <v>4042.87</v>
      </c>
      <c r="T9300" t="str">
        <f t="shared" si="729"/>
        <v>COP</v>
      </c>
    </row>
    <row r="9301" spans="1:20" ht="18.75" hidden="1" customHeight="1" x14ac:dyDescent="0.25">
      <c r="A9301" t="s">
        <v>3127</v>
      </c>
      <c r="B9301" t="s">
        <v>1923</v>
      </c>
      <c r="C9301" t="s">
        <v>1913</v>
      </c>
      <c r="D9301" s="24">
        <v>6135</v>
      </c>
      <c r="E9301" t="s">
        <v>1771</v>
      </c>
      <c r="F9301" t="s">
        <v>128</v>
      </c>
      <c r="G9301" t="s">
        <v>110</v>
      </c>
      <c r="H9301" t="s">
        <v>3304</v>
      </c>
      <c r="I9301" t="s">
        <v>1851</v>
      </c>
      <c r="J9301" t="s">
        <v>1940</v>
      </c>
      <c r="K9301" t="s">
        <v>2602</v>
      </c>
      <c r="L9301" s="24">
        <v>924</v>
      </c>
      <c r="M9301" s="25">
        <f>+VLOOKUP(E9301, TC!A:D, 4, FALSE())</f>
        <v>1.1717999985159058</v>
      </c>
      <c r="N9301" s="24">
        <f t="shared" si="725"/>
        <v>924</v>
      </c>
      <c r="O9301" t="str">
        <f t="shared" si="726"/>
        <v>FACTURA</v>
      </c>
      <c r="P9301" t="str">
        <f t="shared" si="727"/>
        <v>2025</v>
      </c>
      <c r="Q9301" t="str">
        <f t="shared" si="728"/>
        <v>06</v>
      </c>
      <c r="R9301" t="str">
        <f>+IFERROR(VLOOKUP(I9301, Listado!A:B, 2, FALSE()), "COMERCIALIZADORA INTERNACIONAL CARIBBEAN EXOTICS S A")</f>
        <v>PEREZ MEJIA MARIA PAULINA</v>
      </c>
      <c r="S9301" s="25">
        <f>+VLOOKUP(E9301, TC!A:D, 2, FALSE())</f>
        <v>4042.87</v>
      </c>
      <c r="T9301" t="str">
        <f t="shared" si="729"/>
        <v>USD</v>
      </c>
    </row>
    <row r="9302" spans="1:20" ht="18.75" hidden="1" customHeight="1" x14ac:dyDescent="0.25">
      <c r="A9302" t="s">
        <v>3127</v>
      </c>
      <c r="B9302" t="s">
        <v>1923</v>
      </c>
      <c r="C9302" t="s">
        <v>1913</v>
      </c>
      <c r="D9302" s="24">
        <v>6135</v>
      </c>
      <c r="E9302" t="s">
        <v>1771</v>
      </c>
      <c r="F9302" t="s">
        <v>128</v>
      </c>
      <c r="G9302" t="s">
        <v>110</v>
      </c>
      <c r="H9302" t="s">
        <v>3304</v>
      </c>
      <c r="I9302" t="s">
        <v>1851</v>
      </c>
      <c r="J9302" t="s">
        <v>1940</v>
      </c>
      <c r="K9302" t="s">
        <v>3150</v>
      </c>
      <c r="L9302" s="24">
        <v>1904</v>
      </c>
      <c r="M9302" s="25">
        <f>+VLOOKUP(E9302, TC!A:D, 4, FALSE())</f>
        <v>1.1717999985159058</v>
      </c>
      <c r="N9302" s="24">
        <f t="shared" si="725"/>
        <v>1904</v>
      </c>
      <c r="O9302" t="str">
        <f t="shared" si="726"/>
        <v>FACTURA</v>
      </c>
      <c r="P9302" t="str">
        <f t="shared" si="727"/>
        <v>2025</v>
      </c>
      <c r="Q9302" t="str">
        <f t="shared" si="728"/>
        <v>06</v>
      </c>
      <c r="R9302" t="str">
        <f>+IFERROR(VLOOKUP(I9302, Listado!A:B, 2, FALSE()), "COMERCIALIZADORA INTERNACIONAL CARIBBEAN EXOTICS S A")</f>
        <v>PEREZ MEJIA MARIA PAULINA</v>
      </c>
      <c r="S9302" s="25">
        <f>+VLOOKUP(E9302, TC!A:D, 2, FALSE())</f>
        <v>4042.87</v>
      </c>
      <c r="T9302" t="str">
        <f t="shared" si="729"/>
        <v>USD</v>
      </c>
    </row>
    <row r="9303" spans="1:20" ht="18.75" hidden="1" customHeight="1" x14ac:dyDescent="0.25">
      <c r="A9303" t="s">
        <v>3127</v>
      </c>
      <c r="B9303" t="s">
        <v>1923</v>
      </c>
      <c r="C9303" t="s">
        <v>1913</v>
      </c>
      <c r="D9303" s="24">
        <v>6135</v>
      </c>
      <c r="E9303" t="s">
        <v>1771</v>
      </c>
      <c r="F9303" t="s">
        <v>128</v>
      </c>
      <c r="G9303" t="s">
        <v>110</v>
      </c>
      <c r="H9303" t="s">
        <v>3304</v>
      </c>
      <c r="I9303" t="s">
        <v>1851</v>
      </c>
      <c r="J9303" t="s">
        <v>1940</v>
      </c>
      <c r="K9303" t="s">
        <v>2016</v>
      </c>
      <c r="L9303" s="24">
        <v>300</v>
      </c>
      <c r="M9303" s="25">
        <f>+VLOOKUP(E9303, TC!A:D, 4, FALSE())</f>
        <v>1.1717999985159058</v>
      </c>
      <c r="N9303" s="24">
        <f t="shared" si="725"/>
        <v>300</v>
      </c>
      <c r="O9303" t="str">
        <f t="shared" si="726"/>
        <v>FACTURA</v>
      </c>
      <c r="P9303" t="str">
        <f t="shared" si="727"/>
        <v>2025</v>
      </c>
      <c r="Q9303" t="str">
        <f t="shared" si="728"/>
        <v>06</v>
      </c>
      <c r="R9303" t="str">
        <f>+IFERROR(VLOOKUP(I9303, Listado!A:B, 2, FALSE()), "COMERCIALIZADORA INTERNACIONAL CARIBBEAN EXOTICS S A")</f>
        <v>PEREZ MEJIA MARIA PAULINA</v>
      </c>
      <c r="S9303" s="25">
        <f>+VLOOKUP(E9303, TC!A:D, 2, FALSE())</f>
        <v>4042.87</v>
      </c>
      <c r="T9303" t="str">
        <f t="shared" si="729"/>
        <v>USD</v>
      </c>
    </row>
    <row r="9304" spans="1:20" ht="18.75" hidden="1" customHeight="1" x14ac:dyDescent="0.25">
      <c r="A9304" t="s">
        <v>3127</v>
      </c>
      <c r="B9304" t="s">
        <v>1923</v>
      </c>
      <c r="C9304" t="s">
        <v>1913</v>
      </c>
      <c r="D9304" s="24">
        <v>6136</v>
      </c>
      <c r="E9304" t="s">
        <v>1771</v>
      </c>
      <c r="F9304" t="s">
        <v>128</v>
      </c>
      <c r="G9304" t="s">
        <v>108</v>
      </c>
      <c r="H9304" t="s">
        <v>3305</v>
      </c>
      <c r="I9304" t="s">
        <v>1905</v>
      </c>
      <c r="J9304" t="s">
        <v>1919</v>
      </c>
      <c r="K9304" t="s">
        <v>79</v>
      </c>
      <c r="L9304" s="24">
        <v>128.19999999999999</v>
      </c>
      <c r="M9304" s="25">
        <f>+VLOOKUP(E9304, TC!A:D, 4, FALSE())</f>
        <v>1.1717999985159058</v>
      </c>
      <c r="N9304" s="24">
        <f t="shared" si="725"/>
        <v>128.19999999999999</v>
      </c>
      <c r="O9304" t="str">
        <f t="shared" si="726"/>
        <v>FACTURA</v>
      </c>
      <c r="P9304" t="str">
        <f t="shared" si="727"/>
        <v>2025</v>
      </c>
      <c r="Q9304" t="str">
        <f t="shared" si="728"/>
        <v>06</v>
      </c>
      <c r="R9304" t="str">
        <f>+IFERROR(VLOOKUP(I9304, Listado!A:B, 2, FALSE()), "COMERCIALIZADORA INTERNACIONAL CARIBBEAN EXOTICS S A")</f>
        <v>PIEDRAHITA PEREZ MARIANA</v>
      </c>
      <c r="S9304" s="25">
        <f>+VLOOKUP(E9304, TC!A:D, 2, FALSE())</f>
        <v>4042.87</v>
      </c>
      <c r="T9304" t="str">
        <f t="shared" si="729"/>
        <v>USD</v>
      </c>
    </row>
    <row r="9305" spans="1:20" ht="18.75" hidden="1" customHeight="1" x14ac:dyDescent="0.25">
      <c r="A9305" t="s">
        <v>3127</v>
      </c>
      <c r="B9305" t="s">
        <v>1923</v>
      </c>
      <c r="C9305" t="s">
        <v>1913</v>
      </c>
      <c r="D9305" s="24">
        <v>6136</v>
      </c>
      <c r="E9305" t="s">
        <v>1771</v>
      </c>
      <c r="F9305" t="s">
        <v>128</v>
      </c>
      <c r="G9305" t="s">
        <v>108</v>
      </c>
      <c r="H9305" t="s">
        <v>3305</v>
      </c>
      <c r="I9305" t="s">
        <v>1905</v>
      </c>
      <c r="J9305" t="s">
        <v>1919</v>
      </c>
      <c r="K9305" t="s">
        <v>3306</v>
      </c>
      <c r="L9305" s="24">
        <v>951</v>
      </c>
      <c r="M9305" s="25">
        <f>+VLOOKUP(E9305, TC!A:D, 4, FALSE())</f>
        <v>1.1717999985159058</v>
      </c>
      <c r="N9305" s="24">
        <f t="shared" si="725"/>
        <v>951</v>
      </c>
      <c r="O9305" t="str">
        <f t="shared" si="726"/>
        <v>FACTURA</v>
      </c>
      <c r="P9305" t="str">
        <f t="shared" si="727"/>
        <v>2025</v>
      </c>
      <c r="Q9305" t="str">
        <f t="shared" si="728"/>
        <v>06</v>
      </c>
      <c r="R9305" t="str">
        <f>+IFERROR(VLOOKUP(I9305, Listado!A:B, 2, FALSE()), "COMERCIALIZADORA INTERNACIONAL CARIBBEAN EXOTICS S A")</f>
        <v>PIEDRAHITA PEREZ MARIANA</v>
      </c>
      <c r="S9305" s="25">
        <f>+VLOOKUP(E9305, TC!A:D, 2, FALSE())</f>
        <v>4042.87</v>
      </c>
      <c r="T9305" t="str">
        <f t="shared" si="729"/>
        <v>USD</v>
      </c>
    </row>
    <row r="9306" spans="1:20" ht="18.75" hidden="1" customHeight="1" x14ac:dyDescent="0.25">
      <c r="A9306" t="s">
        <v>3127</v>
      </c>
      <c r="B9306" t="s">
        <v>1923</v>
      </c>
      <c r="C9306" t="s">
        <v>1913</v>
      </c>
      <c r="D9306" s="24">
        <v>6136</v>
      </c>
      <c r="E9306" t="s">
        <v>1771</v>
      </c>
      <c r="F9306" t="s">
        <v>128</v>
      </c>
      <c r="G9306" t="s">
        <v>108</v>
      </c>
      <c r="H9306" t="s">
        <v>3305</v>
      </c>
      <c r="I9306" t="s">
        <v>1905</v>
      </c>
      <c r="J9306" t="s">
        <v>1919</v>
      </c>
      <c r="K9306" t="s">
        <v>80</v>
      </c>
      <c r="L9306" s="24">
        <v>1369.2</v>
      </c>
      <c r="M9306" s="25">
        <f>+VLOOKUP(E9306, TC!A:D, 4, FALSE())</f>
        <v>1.1717999985159058</v>
      </c>
      <c r="N9306" s="24">
        <f t="shared" si="725"/>
        <v>1369.2</v>
      </c>
      <c r="O9306" t="str">
        <f t="shared" si="726"/>
        <v>FACTURA</v>
      </c>
      <c r="P9306" t="str">
        <f t="shared" si="727"/>
        <v>2025</v>
      </c>
      <c r="Q9306" t="str">
        <f t="shared" si="728"/>
        <v>06</v>
      </c>
      <c r="R9306" t="str">
        <f>+IFERROR(VLOOKUP(I9306, Listado!A:B, 2, FALSE()), "COMERCIALIZADORA INTERNACIONAL CARIBBEAN EXOTICS S A")</f>
        <v>PIEDRAHITA PEREZ MARIANA</v>
      </c>
      <c r="S9306" s="25">
        <f>+VLOOKUP(E9306, TC!A:D, 2, FALSE())</f>
        <v>4042.87</v>
      </c>
      <c r="T9306" t="str">
        <f t="shared" si="729"/>
        <v>USD</v>
      </c>
    </row>
    <row r="9307" spans="1:20" ht="18.75" hidden="1" customHeight="1" x14ac:dyDescent="0.25">
      <c r="A9307" t="s">
        <v>3127</v>
      </c>
      <c r="B9307" t="s">
        <v>1923</v>
      </c>
      <c r="C9307" t="s">
        <v>1913</v>
      </c>
      <c r="D9307" s="24">
        <v>6136</v>
      </c>
      <c r="E9307" t="s">
        <v>1771</v>
      </c>
      <c r="F9307" t="s">
        <v>128</v>
      </c>
      <c r="G9307" t="s">
        <v>108</v>
      </c>
      <c r="H9307" t="s">
        <v>3305</v>
      </c>
      <c r="I9307" t="s">
        <v>1905</v>
      </c>
      <c r="J9307" t="s">
        <v>1919</v>
      </c>
      <c r="K9307" t="s">
        <v>3307</v>
      </c>
      <c r="L9307" s="24">
        <v>980.8</v>
      </c>
      <c r="M9307" s="25">
        <f>+VLOOKUP(E9307, TC!A:D, 4, FALSE())</f>
        <v>1.1717999985159058</v>
      </c>
      <c r="N9307" s="24">
        <f t="shared" si="725"/>
        <v>980.8</v>
      </c>
      <c r="O9307" t="str">
        <f t="shared" si="726"/>
        <v>FACTURA</v>
      </c>
      <c r="P9307" t="str">
        <f t="shared" si="727"/>
        <v>2025</v>
      </c>
      <c r="Q9307" t="str">
        <f t="shared" si="728"/>
        <v>06</v>
      </c>
      <c r="R9307" t="str">
        <f>+IFERROR(VLOOKUP(I9307, Listado!A:B, 2, FALSE()), "COMERCIALIZADORA INTERNACIONAL CARIBBEAN EXOTICS S A")</f>
        <v>PIEDRAHITA PEREZ MARIANA</v>
      </c>
      <c r="S9307" s="25">
        <f>+VLOOKUP(E9307, TC!A:D, 2, FALSE())</f>
        <v>4042.87</v>
      </c>
      <c r="T9307" t="str">
        <f t="shared" si="729"/>
        <v>USD</v>
      </c>
    </row>
    <row r="9308" spans="1:20" ht="18.75" hidden="1" customHeight="1" x14ac:dyDescent="0.25">
      <c r="A9308" t="s">
        <v>3127</v>
      </c>
      <c r="B9308" t="s">
        <v>1923</v>
      </c>
      <c r="C9308" t="s">
        <v>1913</v>
      </c>
      <c r="D9308" s="24">
        <v>6137</v>
      </c>
      <c r="E9308" t="s">
        <v>1771</v>
      </c>
      <c r="F9308" t="s">
        <v>128</v>
      </c>
      <c r="G9308" t="s">
        <v>108</v>
      </c>
      <c r="I9308" t="s">
        <v>1857</v>
      </c>
      <c r="J9308" t="s">
        <v>1948</v>
      </c>
      <c r="K9308" t="s">
        <v>1928</v>
      </c>
      <c r="L9308" s="24">
        <v>1150.8</v>
      </c>
      <c r="M9308" s="25">
        <f>+VLOOKUP(E9308, TC!A:D, 4, FALSE())</f>
        <v>1.1717999985159058</v>
      </c>
      <c r="N9308" s="24">
        <f t="shared" si="725"/>
        <v>1150.8</v>
      </c>
      <c r="O9308" t="str">
        <f t="shared" si="726"/>
        <v>FACTURA</v>
      </c>
      <c r="P9308" t="str">
        <f t="shared" si="727"/>
        <v>2025</v>
      </c>
      <c r="Q9308" t="str">
        <f t="shared" si="728"/>
        <v>06</v>
      </c>
      <c r="R9308" t="str">
        <f>+IFERROR(VLOOKUP(I9308, Listado!A:B, 2, FALSE()), "COMERCIALIZADORA INTERNACIONAL CARIBBEAN EXOTICS S A")</f>
        <v>PIEDRAHITA PEREZ MARIANA</v>
      </c>
      <c r="S9308" s="25">
        <f>+VLOOKUP(E9308, TC!A:D, 2, FALSE())</f>
        <v>4042.87</v>
      </c>
      <c r="T9308" t="str">
        <f t="shared" si="729"/>
        <v>USD</v>
      </c>
    </row>
    <row r="9309" spans="1:20" ht="18.75" hidden="1" customHeight="1" x14ac:dyDescent="0.25">
      <c r="A9309" t="s">
        <v>3127</v>
      </c>
      <c r="B9309" t="s">
        <v>1923</v>
      </c>
      <c r="C9309" t="s">
        <v>1913</v>
      </c>
      <c r="D9309" s="24">
        <v>6137</v>
      </c>
      <c r="E9309" t="s">
        <v>1771</v>
      </c>
      <c r="F9309" t="s">
        <v>128</v>
      </c>
      <c r="G9309" t="s">
        <v>108</v>
      </c>
      <c r="I9309" t="s">
        <v>1857</v>
      </c>
      <c r="J9309" t="s">
        <v>1948</v>
      </c>
      <c r="K9309" t="s">
        <v>1949</v>
      </c>
      <c r="L9309" s="24">
        <v>928</v>
      </c>
      <c r="M9309" s="25">
        <f>+VLOOKUP(E9309, TC!A:D, 4, FALSE())</f>
        <v>1.1717999985159058</v>
      </c>
      <c r="N9309" s="24">
        <f t="shared" si="725"/>
        <v>928</v>
      </c>
      <c r="O9309" t="str">
        <f t="shared" si="726"/>
        <v>FACTURA</v>
      </c>
      <c r="P9309" t="str">
        <f t="shared" si="727"/>
        <v>2025</v>
      </c>
      <c r="Q9309" t="str">
        <f t="shared" si="728"/>
        <v>06</v>
      </c>
      <c r="R9309" t="str">
        <f>+IFERROR(VLOOKUP(I9309, Listado!A:B, 2, FALSE()), "COMERCIALIZADORA INTERNACIONAL CARIBBEAN EXOTICS S A")</f>
        <v>PIEDRAHITA PEREZ MARIANA</v>
      </c>
      <c r="S9309" s="25">
        <f>+VLOOKUP(E9309, TC!A:D, 2, FALSE())</f>
        <v>4042.87</v>
      </c>
      <c r="T9309" t="str">
        <f t="shared" si="729"/>
        <v>USD</v>
      </c>
    </row>
    <row r="9310" spans="1:20" ht="18.75" hidden="1" customHeight="1" x14ac:dyDescent="0.25">
      <c r="A9310" t="s">
        <v>3127</v>
      </c>
      <c r="B9310" t="s">
        <v>5</v>
      </c>
      <c r="C9310" t="s">
        <v>1970</v>
      </c>
      <c r="D9310" s="24">
        <v>2431</v>
      </c>
      <c r="E9310" t="s">
        <v>1771</v>
      </c>
      <c r="F9310" t="s">
        <v>99</v>
      </c>
      <c r="G9310" t="s">
        <v>1914</v>
      </c>
      <c r="H9310" t="s">
        <v>3308</v>
      </c>
      <c r="I9310" t="s">
        <v>1907</v>
      </c>
      <c r="J9310" t="s">
        <v>1915</v>
      </c>
      <c r="K9310" t="s">
        <v>3066</v>
      </c>
      <c r="L9310" s="24">
        <v>-5691684</v>
      </c>
      <c r="M9310" s="25">
        <f>+VLOOKUP(E9310, TC!A:D, 4, FALSE())</f>
        <v>1.1717999985159058</v>
      </c>
      <c r="N9310" s="24">
        <f t="shared" si="725"/>
        <v>-1407.8325545961161</v>
      </c>
      <c r="O9310" t="str">
        <f t="shared" si="726"/>
        <v>ANULACIÓN FE</v>
      </c>
      <c r="P9310" t="str">
        <f t="shared" si="727"/>
        <v>2025</v>
      </c>
      <c r="Q9310" t="str">
        <f t="shared" si="728"/>
        <v>06</v>
      </c>
      <c r="R9310" t="str">
        <f>+IFERROR(VLOOKUP(I9310, Listado!A:B, 2, FALSE()), "COMERCIALIZADORA INTERNACIONAL CARIBBEAN EXOTICS S A")</f>
        <v>PIEDRAHITA PEREZ MARIANA</v>
      </c>
      <c r="S9310" s="25">
        <f>+VLOOKUP(E9310, TC!A:D, 2, FALSE())</f>
        <v>4042.87</v>
      </c>
      <c r="T9310" t="str">
        <f t="shared" si="729"/>
        <v>USD</v>
      </c>
    </row>
    <row r="9311" spans="1:20" ht="18.75" hidden="1" customHeight="1" x14ac:dyDescent="0.25">
      <c r="A9311" t="s">
        <v>3127</v>
      </c>
      <c r="B9311" t="s">
        <v>5</v>
      </c>
      <c r="C9311" t="s">
        <v>1970</v>
      </c>
      <c r="D9311" s="24">
        <v>2431</v>
      </c>
      <c r="E9311" t="s">
        <v>1771</v>
      </c>
      <c r="F9311" t="s">
        <v>99</v>
      </c>
      <c r="G9311" t="s">
        <v>1914</v>
      </c>
      <c r="H9311" t="s">
        <v>3308</v>
      </c>
      <c r="I9311" t="s">
        <v>1907</v>
      </c>
      <c r="J9311" t="s">
        <v>1915</v>
      </c>
      <c r="K9311" t="s">
        <v>1916</v>
      </c>
      <c r="L9311" s="24">
        <v>-11034522</v>
      </c>
      <c r="M9311" s="25">
        <f>+VLOOKUP(E9311, TC!A:D, 4, FALSE())</f>
        <v>1.1717999985159058</v>
      </c>
      <c r="N9311" s="24">
        <f t="shared" si="725"/>
        <v>-2729.3783871358714</v>
      </c>
      <c r="O9311" t="str">
        <f t="shared" si="726"/>
        <v>ANULACIÓN FE</v>
      </c>
      <c r="P9311" t="str">
        <f t="shared" si="727"/>
        <v>2025</v>
      </c>
      <c r="Q9311" t="str">
        <f t="shared" si="728"/>
        <v>06</v>
      </c>
      <c r="R9311" t="str">
        <f>+IFERROR(VLOOKUP(I9311, Listado!A:B, 2, FALSE()), "COMERCIALIZADORA INTERNACIONAL CARIBBEAN EXOTICS S A")</f>
        <v>PIEDRAHITA PEREZ MARIANA</v>
      </c>
      <c r="S9311" s="25">
        <f>+VLOOKUP(E9311, TC!A:D, 2, FALSE())</f>
        <v>4042.87</v>
      </c>
      <c r="T9311" t="str">
        <f t="shared" si="729"/>
        <v>USD</v>
      </c>
    </row>
    <row r="9312" spans="1:20" ht="18.75" hidden="1" customHeight="1" x14ac:dyDescent="0.25">
      <c r="A9312" t="s">
        <v>3127</v>
      </c>
      <c r="B9312" t="s">
        <v>5</v>
      </c>
      <c r="C9312" t="s">
        <v>1970</v>
      </c>
      <c r="D9312" s="24">
        <v>2432</v>
      </c>
      <c r="E9312" t="s">
        <v>1771</v>
      </c>
      <c r="F9312" t="s">
        <v>128</v>
      </c>
      <c r="G9312" t="s">
        <v>110</v>
      </c>
      <c r="H9312" t="s">
        <v>2226</v>
      </c>
      <c r="I9312" t="s">
        <v>1883</v>
      </c>
      <c r="J9312" t="s">
        <v>1984</v>
      </c>
      <c r="K9312" t="s">
        <v>2195</v>
      </c>
      <c r="L9312" s="24">
        <v>-2754</v>
      </c>
      <c r="M9312" s="25">
        <f>+VLOOKUP(E9312, TC!A:D, 4, FALSE())</f>
        <v>1.1717999985159058</v>
      </c>
      <c r="N9312" s="24">
        <f t="shared" si="725"/>
        <v>-2754</v>
      </c>
      <c r="O9312" t="str">
        <f t="shared" si="726"/>
        <v>ANULACIÓN FE</v>
      </c>
      <c r="P9312" t="str">
        <f t="shared" si="727"/>
        <v>2025</v>
      </c>
      <c r="Q9312" t="str">
        <f t="shared" si="728"/>
        <v>06</v>
      </c>
      <c r="R9312" t="str">
        <f>+IFERROR(VLOOKUP(I9312, Listado!A:B, 2, FALSE()), "COMERCIALIZADORA INTERNACIONAL CARIBBEAN EXOTICS S A")</f>
        <v>PEREZ MEJIA MARIA PAULINA</v>
      </c>
      <c r="S9312" s="25">
        <f>+VLOOKUP(E9312, TC!A:D, 2, FALSE())</f>
        <v>4042.87</v>
      </c>
      <c r="T9312" t="str">
        <f t="shared" si="729"/>
        <v>USD</v>
      </c>
    </row>
    <row r="9313" spans="1:20" ht="18.75" hidden="1" customHeight="1" x14ac:dyDescent="0.25">
      <c r="A9313" t="s">
        <v>3127</v>
      </c>
      <c r="B9313" t="s">
        <v>5</v>
      </c>
      <c r="C9313" t="s">
        <v>1970</v>
      </c>
      <c r="D9313" s="24">
        <v>2432</v>
      </c>
      <c r="E9313" t="s">
        <v>1771</v>
      </c>
      <c r="F9313" t="s">
        <v>128</v>
      </c>
      <c r="G9313" t="s">
        <v>110</v>
      </c>
      <c r="H9313" t="s">
        <v>2226</v>
      </c>
      <c r="I9313" t="s">
        <v>1883</v>
      </c>
      <c r="J9313" t="s">
        <v>1984</v>
      </c>
      <c r="K9313" t="s">
        <v>1928</v>
      </c>
      <c r="L9313" s="24">
        <v>-2910.2</v>
      </c>
      <c r="M9313" s="25">
        <f>+VLOOKUP(E9313, TC!A:D, 4, FALSE())</f>
        <v>1.1717999985159058</v>
      </c>
      <c r="N9313" s="24">
        <f t="shared" si="725"/>
        <v>-2910.2</v>
      </c>
      <c r="O9313" t="str">
        <f t="shared" si="726"/>
        <v>ANULACIÓN FE</v>
      </c>
      <c r="P9313" t="str">
        <f t="shared" si="727"/>
        <v>2025</v>
      </c>
      <c r="Q9313" t="str">
        <f t="shared" si="728"/>
        <v>06</v>
      </c>
      <c r="R9313" t="str">
        <f>+IFERROR(VLOOKUP(I9313, Listado!A:B, 2, FALSE()), "COMERCIALIZADORA INTERNACIONAL CARIBBEAN EXOTICS S A")</f>
        <v>PEREZ MEJIA MARIA PAULINA</v>
      </c>
      <c r="S9313" s="25">
        <f>+VLOOKUP(E9313, TC!A:D, 2, FALSE())</f>
        <v>4042.87</v>
      </c>
      <c r="T9313" t="str">
        <f t="shared" si="729"/>
        <v>USD</v>
      </c>
    </row>
    <row r="9314" spans="1:20" ht="18.75" hidden="1" customHeight="1" x14ac:dyDescent="0.25">
      <c r="A9314" t="s">
        <v>3127</v>
      </c>
      <c r="B9314" t="s">
        <v>5</v>
      </c>
      <c r="C9314" t="s">
        <v>1970</v>
      </c>
      <c r="D9314" s="24">
        <v>2432</v>
      </c>
      <c r="E9314" t="s">
        <v>1771</v>
      </c>
      <c r="F9314" t="s">
        <v>128</v>
      </c>
      <c r="G9314" t="s">
        <v>110</v>
      </c>
      <c r="H9314" t="s">
        <v>2226</v>
      </c>
      <c r="I9314" t="s">
        <v>1883</v>
      </c>
      <c r="J9314" t="s">
        <v>1984</v>
      </c>
      <c r="K9314" t="s">
        <v>2197</v>
      </c>
      <c r="L9314" s="24">
        <v>-580.79999999999995</v>
      </c>
      <c r="M9314" s="25">
        <f>+VLOOKUP(E9314, TC!A:D, 4, FALSE())</f>
        <v>1.1717999985159058</v>
      </c>
      <c r="N9314" s="24">
        <f t="shared" si="725"/>
        <v>-580.79999999999995</v>
      </c>
      <c r="O9314" t="str">
        <f t="shared" si="726"/>
        <v>ANULACIÓN FE</v>
      </c>
      <c r="P9314" t="str">
        <f t="shared" si="727"/>
        <v>2025</v>
      </c>
      <c r="Q9314" t="str">
        <f t="shared" si="728"/>
        <v>06</v>
      </c>
      <c r="R9314" t="str">
        <f>+IFERROR(VLOOKUP(I9314, Listado!A:B, 2, FALSE()), "COMERCIALIZADORA INTERNACIONAL CARIBBEAN EXOTICS S A")</f>
        <v>PEREZ MEJIA MARIA PAULINA</v>
      </c>
      <c r="S9314" s="25">
        <f>+VLOOKUP(E9314, TC!A:D, 2, FALSE())</f>
        <v>4042.87</v>
      </c>
      <c r="T9314" t="str">
        <f t="shared" si="729"/>
        <v>USD</v>
      </c>
    </row>
    <row r="9315" spans="1:20" ht="18.75" hidden="1" customHeight="1" x14ac:dyDescent="0.25">
      <c r="A9315" t="s">
        <v>3127</v>
      </c>
      <c r="B9315" t="s">
        <v>5</v>
      </c>
      <c r="C9315" t="s">
        <v>1970</v>
      </c>
      <c r="D9315" s="24">
        <v>2432</v>
      </c>
      <c r="E9315" t="s">
        <v>1771</v>
      </c>
      <c r="F9315" t="s">
        <v>128</v>
      </c>
      <c r="G9315" t="s">
        <v>110</v>
      </c>
      <c r="H9315" t="s">
        <v>2226</v>
      </c>
      <c r="I9315" t="s">
        <v>1883</v>
      </c>
      <c r="J9315" t="s">
        <v>1984</v>
      </c>
      <c r="K9315" t="s">
        <v>2328</v>
      </c>
      <c r="L9315" s="24">
        <v>-416.75</v>
      </c>
      <c r="M9315" s="25">
        <f>+VLOOKUP(E9315, TC!A:D, 4, FALSE())</f>
        <v>1.1717999985159058</v>
      </c>
      <c r="N9315" s="24">
        <f t="shared" si="725"/>
        <v>-416.75</v>
      </c>
      <c r="O9315" t="str">
        <f t="shared" si="726"/>
        <v>ANULACIÓN FE</v>
      </c>
      <c r="P9315" t="str">
        <f t="shared" si="727"/>
        <v>2025</v>
      </c>
      <c r="Q9315" t="str">
        <f t="shared" si="728"/>
        <v>06</v>
      </c>
      <c r="R9315" t="str">
        <f>+IFERROR(VLOOKUP(I9315, Listado!A:B, 2, FALSE()), "COMERCIALIZADORA INTERNACIONAL CARIBBEAN EXOTICS S A")</f>
        <v>PEREZ MEJIA MARIA PAULINA</v>
      </c>
      <c r="S9315" s="25">
        <f>+VLOOKUP(E9315, TC!A:D, 2, FALSE())</f>
        <v>4042.87</v>
      </c>
      <c r="T9315" t="str">
        <f t="shared" si="729"/>
        <v>USD</v>
      </c>
    </row>
    <row r="9316" spans="1:20" ht="18.75" hidden="1" customHeight="1" x14ac:dyDescent="0.25">
      <c r="A9316" t="s">
        <v>3127</v>
      </c>
      <c r="B9316" t="s">
        <v>5</v>
      </c>
      <c r="C9316" t="s">
        <v>1970</v>
      </c>
      <c r="D9316" s="24">
        <v>2432</v>
      </c>
      <c r="E9316" t="s">
        <v>1771</v>
      </c>
      <c r="F9316" t="s">
        <v>128</v>
      </c>
      <c r="G9316" t="s">
        <v>110</v>
      </c>
      <c r="H9316" t="s">
        <v>2226</v>
      </c>
      <c r="I9316" t="s">
        <v>1883</v>
      </c>
      <c r="J9316" t="s">
        <v>1984</v>
      </c>
      <c r="K9316" t="s">
        <v>2198</v>
      </c>
      <c r="L9316" s="24">
        <v>-1469.65</v>
      </c>
      <c r="M9316" s="25">
        <f>+VLOOKUP(E9316, TC!A:D, 4, FALSE())</f>
        <v>1.1717999985159058</v>
      </c>
      <c r="N9316" s="24">
        <f t="shared" si="725"/>
        <v>-1469.65</v>
      </c>
      <c r="O9316" t="str">
        <f t="shared" si="726"/>
        <v>ANULACIÓN FE</v>
      </c>
      <c r="P9316" t="str">
        <f t="shared" si="727"/>
        <v>2025</v>
      </c>
      <c r="Q9316" t="str">
        <f t="shared" si="728"/>
        <v>06</v>
      </c>
      <c r="R9316" t="str">
        <f>+IFERROR(VLOOKUP(I9316, Listado!A:B, 2, FALSE()), "COMERCIALIZADORA INTERNACIONAL CARIBBEAN EXOTICS S A")</f>
        <v>PEREZ MEJIA MARIA PAULINA</v>
      </c>
      <c r="S9316" s="25">
        <f>+VLOOKUP(E9316, TC!A:D, 2, FALSE())</f>
        <v>4042.87</v>
      </c>
      <c r="T9316" t="str">
        <f t="shared" si="729"/>
        <v>USD</v>
      </c>
    </row>
    <row r="9317" spans="1:20" ht="18.75" hidden="1" customHeight="1" x14ac:dyDescent="0.25">
      <c r="A9317" t="s">
        <v>3127</v>
      </c>
      <c r="B9317" t="s">
        <v>5</v>
      </c>
      <c r="C9317" t="s">
        <v>1970</v>
      </c>
      <c r="D9317" s="24">
        <v>2432</v>
      </c>
      <c r="E9317" t="s">
        <v>1771</v>
      </c>
      <c r="F9317" t="s">
        <v>128</v>
      </c>
      <c r="G9317" t="s">
        <v>110</v>
      </c>
      <c r="H9317" t="s">
        <v>2226</v>
      </c>
      <c r="I9317" t="s">
        <v>1883</v>
      </c>
      <c r="J9317" t="s">
        <v>1984</v>
      </c>
      <c r="K9317" t="s">
        <v>2968</v>
      </c>
      <c r="L9317" s="24">
        <v>-1672.95</v>
      </c>
      <c r="M9317" s="25">
        <f>+VLOOKUP(E9317, TC!A:D, 4, FALSE())</f>
        <v>1.1717999985159058</v>
      </c>
      <c r="N9317" s="24">
        <f t="shared" si="725"/>
        <v>-1672.95</v>
      </c>
      <c r="O9317" t="str">
        <f t="shared" si="726"/>
        <v>ANULACIÓN FE</v>
      </c>
      <c r="P9317" t="str">
        <f t="shared" si="727"/>
        <v>2025</v>
      </c>
      <c r="Q9317" t="str">
        <f t="shared" si="728"/>
        <v>06</v>
      </c>
      <c r="R9317" t="str">
        <f>+IFERROR(VLOOKUP(I9317, Listado!A:B, 2, FALSE()), "COMERCIALIZADORA INTERNACIONAL CARIBBEAN EXOTICS S A")</f>
        <v>PEREZ MEJIA MARIA PAULINA</v>
      </c>
      <c r="S9317" s="25">
        <f>+VLOOKUP(E9317, TC!A:D, 2, FALSE())</f>
        <v>4042.87</v>
      </c>
      <c r="T9317" t="str">
        <f t="shared" si="729"/>
        <v>USD</v>
      </c>
    </row>
    <row r="9318" spans="1:20" ht="18.75" hidden="1" customHeight="1" x14ac:dyDescent="0.25">
      <c r="A9318" t="s">
        <v>3127</v>
      </c>
      <c r="B9318" t="s">
        <v>1923</v>
      </c>
      <c r="C9318" t="s">
        <v>1913</v>
      </c>
      <c r="D9318" s="24">
        <v>6138</v>
      </c>
      <c r="E9318" t="s">
        <v>1771</v>
      </c>
      <c r="F9318" t="s">
        <v>128</v>
      </c>
      <c r="G9318" t="s">
        <v>110</v>
      </c>
      <c r="H9318" t="s">
        <v>3309</v>
      </c>
      <c r="I9318" t="s">
        <v>1883</v>
      </c>
      <c r="J9318" t="s">
        <v>1984</v>
      </c>
      <c r="K9318" t="s">
        <v>2195</v>
      </c>
      <c r="L9318" s="24">
        <v>1378.7</v>
      </c>
      <c r="M9318" s="25">
        <f>+VLOOKUP(E9318, TC!A:D, 4, FALSE())</f>
        <v>1.1717999985159058</v>
      </c>
      <c r="N9318" s="24">
        <f t="shared" si="725"/>
        <v>1378.7</v>
      </c>
      <c r="O9318" t="str">
        <f t="shared" si="726"/>
        <v>FACTURA</v>
      </c>
      <c r="P9318" t="str">
        <f t="shared" si="727"/>
        <v>2025</v>
      </c>
      <c r="Q9318" t="str">
        <f t="shared" si="728"/>
        <v>06</v>
      </c>
      <c r="R9318" t="str">
        <f>+IFERROR(VLOOKUP(I9318, Listado!A:B, 2, FALSE()), "COMERCIALIZADORA INTERNACIONAL CARIBBEAN EXOTICS S A")</f>
        <v>PEREZ MEJIA MARIA PAULINA</v>
      </c>
      <c r="S9318" s="25">
        <f>+VLOOKUP(E9318, TC!A:D, 2, FALSE())</f>
        <v>4042.87</v>
      </c>
      <c r="T9318" t="str">
        <f t="shared" si="729"/>
        <v>USD</v>
      </c>
    </row>
    <row r="9319" spans="1:20" ht="18.75" hidden="1" customHeight="1" x14ac:dyDescent="0.25">
      <c r="A9319" t="s">
        <v>3127</v>
      </c>
      <c r="B9319" t="s">
        <v>1923</v>
      </c>
      <c r="C9319" t="s">
        <v>1913</v>
      </c>
      <c r="D9319" s="24">
        <v>6138</v>
      </c>
      <c r="E9319" t="s">
        <v>1771</v>
      </c>
      <c r="F9319" t="s">
        <v>128</v>
      </c>
      <c r="G9319" t="s">
        <v>110</v>
      </c>
      <c r="H9319" t="s">
        <v>3309</v>
      </c>
      <c r="I9319" t="s">
        <v>1883</v>
      </c>
      <c r="J9319" t="s">
        <v>1984</v>
      </c>
      <c r="K9319" t="s">
        <v>1928</v>
      </c>
      <c r="L9319" s="24">
        <v>3242.4</v>
      </c>
      <c r="M9319" s="25">
        <f>+VLOOKUP(E9319, TC!A:D, 4, FALSE())</f>
        <v>1.1717999985159058</v>
      </c>
      <c r="N9319" s="24">
        <f t="shared" si="725"/>
        <v>3242.4</v>
      </c>
      <c r="O9319" t="str">
        <f t="shared" si="726"/>
        <v>FACTURA</v>
      </c>
      <c r="P9319" t="str">
        <f t="shared" si="727"/>
        <v>2025</v>
      </c>
      <c r="Q9319" t="str">
        <f t="shared" si="728"/>
        <v>06</v>
      </c>
      <c r="R9319" t="str">
        <f>+IFERROR(VLOOKUP(I9319, Listado!A:B, 2, FALSE()), "COMERCIALIZADORA INTERNACIONAL CARIBBEAN EXOTICS S A")</f>
        <v>PEREZ MEJIA MARIA PAULINA</v>
      </c>
      <c r="S9319" s="25">
        <f>+VLOOKUP(E9319, TC!A:D, 2, FALSE())</f>
        <v>4042.87</v>
      </c>
      <c r="T9319" t="str">
        <f t="shared" si="729"/>
        <v>USD</v>
      </c>
    </row>
    <row r="9320" spans="1:20" ht="18.75" hidden="1" customHeight="1" x14ac:dyDescent="0.25">
      <c r="A9320" t="s">
        <v>3127</v>
      </c>
      <c r="B9320" t="s">
        <v>1923</v>
      </c>
      <c r="C9320" t="s">
        <v>1913</v>
      </c>
      <c r="D9320" s="24">
        <v>6138</v>
      </c>
      <c r="E9320" t="s">
        <v>1771</v>
      </c>
      <c r="F9320" t="s">
        <v>128</v>
      </c>
      <c r="G9320" t="s">
        <v>110</v>
      </c>
      <c r="H9320" t="s">
        <v>3309</v>
      </c>
      <c r="I9320" t="s">
        <v>1883</v>
      </c>
      <c r="J9320" t="s">
        <v>1984</v>
      </c>
      <c r="K9320" t="s">
        <v>2197</v>
      </c>
      <c r="L9320" s="24">
        <v>1846.58</v>
      </c>
      <c r="M9320" s="25">
        <f>+VLOOKUP(E9320, TC!A:D, 4, FALSE())</f>
        <v>1.1717999985159058</v>
      </c>
      <c r="N9320" s="24">
        <f t="shared" si="725"/>
        <v>1846.58</v>
      </c>
      <c r="O9320" t="str">
        <f t="shared" si="726"/>
        <v>FACTURA</v>
      </c>
      <c r="P9320" t="str">
        <f t="shared" si="727"/>
        <v>2025</v>
      </c>
      <c r="Q9320" t="str">
        <f t="shared" si="728"/>
        <v>06</v>
      </c>
      <c r="R9320" t="str">
        <f>+IFERROR(VLOOKUP(I9320, Listado!A:B, 2, FALSE()), "COMERCIALIZADORA INTERNACIONAL CARIBBEAN EXOTICS S A")</f>
        <v>PEREZ MEJIA MARIA PAULINA</v>
      </c>
      <c r="S9320" s="25">
        <f>+VLOOKUP(E9320, TC!A:D, 2, FALSE())</f>
        <v>4042.87</v>
      </c>
      <c r="T9320" t="str">
        <f t="shared" si="729"/>
        <v>USD</v>
      </c>
    </row>
    <row r="9321" spans="1:20" ht="18.75" hidden="1" customHeight="1" x14ac:dyDescent="0.25">
      <c r="A9321" t="s">
        <v>3127</v>
      </c>
      <c r="B9321" t="s">
        <v>1923</v>
      </c>
      <c r="C9321" t="s">
        <v>1913</v>
      </c>
      <c r="D9321" s="24">
        <v>6138</v>
      </c>
      <c r="E9321" t="s">
        <v>1771</v>
      </c>
      <c r="F9321" t="s">
        <v>128</v>
      </c>
      <c r="G9321" t="s">
        <v>110</v>
      </c>
      <c r="H9321" t="s">
        <v>3309</v>
      </c>
      <c r="I9321" t="s">
        <v>1883</v>
      </c>
      <c r="J9321" t="s">
        <v>1984</v>
      </c>
      <c r="K9321" t="s">
        <v>2198</v>
      </c>
      <c r="L9321" s="24">
        <v>2003.67</v>
      </c>
      <c r="M9321" s="25">
        <f>+VLOOKUP(E9321, TC!A:D, 4, FALSE())</f>
        <v>1.1717999985159058</v>
      </c>
      <c r="N9321" s="24">
        <f t="shared" si="725"/>
        <v>2003.67</v>
      </c>
      <c r="O9321" t="str">
        <f t="shared" si="726"/>
        <v>FACTURA</v>
      </c>
      <c r="P9321" t="str">
        <f t="shared" si="727"/>
        <v>2025</v>
      </c>
      <c r="Q9321" t="str">
        <f t="shared" si="728"/>
        <v>06</v>
      </c>
      <c r="R9321" t="str">
        <f>+IFERROR(VLOOKUP(I9321, Listado!A:B, 2, FALSE()), "COMERCIALIZADORA INTERNACIONAL CARIBBEAN EXOTICS S A")</f>
        <v>PEREZ MEJIA MARIA PAULINA</v>
      </c>
      <c r="S9321" s="25">
        <f>+VLOOKUP(E9321, TC!A:D, 2, FALSE())</f>
        <v>4042.87</v>
      </c>
      <c r="T9321" t="str">
        <f t="shared" si="729"/>
        <v>USD</v>
      </c>
    </row>
    <row r="9322" spans="1:20" ht="18.75" hidden="1" customHeight="1" x14ac:dyDescent="0.25">
      <c r="A9322" t="s">
        <v>3127</v>
      </c>
      <c r="B9322" t="s">
        <v>1923</v>
      </c>
      <c r="C9322" t="s">
        <v>1913</v>
      </c>
      <c r="D9322" s="24">
        <v>6138</v>
      </c>
      <c r="E9322" t="s">
        <v>1771</v>
      </c>
      <c r="F9322" t="s">
        <v>128</v>
      </c>
      <c r="G9322" t="s">
        <v>110</v>
      </c>
      <c r="H9322" t="s">
        <v>3309</v>
      </c>
      <c r="I9322" t="s">
        <v>1883</v>
      </c>
      <c r="J9322" t="s">
        <v>1984</v>
      </c>
      <c r="K9322" t="s">
        <v>2968</v>
      </c>
      <c r="L9322" s="24">
        <v>2609.2399999999998</v>
      </c>
      <c r="M9322" s="25">
        <f>+VLOOKUP(E9322, TC!A:D, 4, FALSE())</f>
        <v>1.1717999985159058</v>
      </c>
      <c r="N9322" s="24">
        <f t="shared" si="725"/>
        <v>2609.2399999999998</v>
      </c>
      <c r="O9322" t="str">
        <f t="shared" si="726"/>
        <v>FACTURA</v>
      </c>
      <c r="P9322" t="str">
        <f t="shared" si="727"/>
        <v>2025</v>
      </c>
      <c r="Q9322" t="str">
        <f t="shared" si="728"/>
        <v>06</v>
      </c>
      <c r="R9322" t="str">
        <f>+IFERROR(VLOOKUP(I9322, Listado!A:B, 2, FALSE()), "COMERCIALIZADORA INTERNACIONAL CARIBBEAN EXOTICS S A")</f>
        <v>PEREZ MEJIA MARIA PAULINA</v>
      </c>
      <c r="S9322" s="25">
        <f>+VLOOKUP(E9322, TC!A:D, 2, FALSE())</f>
        <v>4042.87</v>
      </c>
      <c r="T9322" t="str">
        <f t="shared" si="729"/>
        <v>USD</v>
      </c>
    </row>
    <row r="9323" spans="1:20" ht="18.75" hidden="1" customHeight="1" x14ac:dyDescent="0.25">
      <c r="A9323" t="s">
        <v>3127</v>
      </c>
      <c r="B9323" t="s">
        <v>5</v>
      </c>
      <c r="C9323" t="s">
        <v>1970</v>
      </c>
      <c r="D9323" s="24">
        <v>2433</v>
      </c>
      <c r="E9323" t="s">
        <v>1771</v>
      </c>
      <c r="F9323" t="s">
        <v>99</v>
      </c>
      <c r="G9323" t="s">
        <v>113</v>
      </c>
      <c r="I9323" t="s">
        <v>3224</v>
      </c>
      <c r="J9323" t="s">
        <v>1915</v>
      </c>
      <c r="K9323" t="s">
        <v>3225</v>
      </c>
      <c r="L9323" s="24">
        <v>-645000</v>
      </c>
      <c r="M9323" s="25">
        <f>+VLOOKUP(E9323, TC!A:D, 4, FALSE())</f>
        <v>1.1717999985159058</v>
      </c>
      <c r="N9323" s="24">
        <f t="shared" si="725"/>
        <v>-645000</v>
      </c>
      <c r="O9323" t="str">
        <f t="shared" si="726"/>
        <v>NOTAS</v>
      </c>
      <c r="P9323" t="str">
        <f t="shared" si="727"/>
        <v>2025</v>
      </c>
      <c r="Q9323" t="str">
        <f t="shared" si="728"/>
        <v>06</v>
      </c>
      <c r="R9323" t="str">
        <f>+IFERROR(VLOOKUP(I9323, Listado!A:B, 2, FALSE()), "COMERCIALIZADORA INTERNACIONAL CARIBBEAN EXOTICS S A")</f>
        <v>COMERCIALIZADORA INTERNACIONAL CARIBBEAN EXOTICS S A</v>
      </c>
      <c r="S9323" s="25">
        <f>+VLOOKUP(E9323, TC!A:D, 2, FALSE())</f>
        <v>4042.87</v>
      </c>
      <c r="T9323" t="str">
        <f t="shared" si="729"/>
        <v>COP</v>
      </c>
    </row>
    <row r="9324" spans="1:20" ht="18.75" hidden="1" customHeight="1" x14ac:dyDescent="0.25">
      <c r="A9324" t="s">
        <v>3127</v>
      </c>
      <c r="B9324" t="s">
        <v>1923</v>
      </c>
      <c r="C9324" t="s">
        <v>1913</v>
      </c>
      <c r="D9324" s="24">
        <v>6139</v>
      </c>
      <c r="E9324" t="s">
        <v>1771</v>
      </c>
      <c r="F9324" t="s">
        <v>1924</v>
      </c>
      <c r="G9324" t="s">
        <v>108</v>
      </c>
      <c r="H9324" t="s">
        <v>3310</v>
      </c>
      <c r="I9324" t="s">
        <v>1885</v>
      </c>
      <c r="J9324" t="s">
        <v>1919</v>
      </c>
      <c r="K9324" t="s">
        <v>81</v>
      </c>
      <c r="L9324" s="24">
        <v>341.36</v>
      </c>
      <c r="M9324" s="25">
        <f>+VLOOKUP(E9324, TC!A:D, 4, FALSE())</f>
        <v>1.1717999985159058</v>
      </c>
      <c r="N9324" s="24">
        <f t="shared" si="725"/>
        <v>400.00564749338963</v>
      </c>
      <c r="O9324" t="str">
        <f t="shared" si="726"/>
        <v>FACTURA</v>
      </c>
      <c r="P9324" t="str">
        <f t="shared" si="727"/>
        <v>2025</v>
      </c>
      <c r="Q9324" t="str">
        <f t="shared" si="728"/>
        <v>06</v>
      </c>
      <c r="R9324" t="str">
        <f>+IFERROR(VLOOKUP(I9324, Listado!A:B, 2, FALSE()), "COMERCIALIZADORA INTERNACIONAL CARIBBEAN EXOTICS S A")</f>
        <v>PIEDRAHITA PEREZ MARIANA</v>
      </c>
      <c r="S9324" s="25">
        <f>+VLOOKUP(E9324, TC!A:D, 2, FALSE())</f>
        <v>4042.87</v>
      </c>
      <c r="T9324" t="str">
        <f t="shared" si="729"/>
        <v>EUR</v>
      </c>
    </row>
    <row r="9325" spans="1:20" ht="18.75" hidden="1" customHeight="1" x14ac:dyDescent="0.25">
      <c r="A9325" t="s">
        <v>3127</v>
      </c>
      <c r="B9325" t="s">
        <v>1923</v>
      </c>
      <c r="C9325" t="s">
        <v>1913</v>
      </c>
      <c r="D9325" s="24">
        <v>6139</v>
      </c>
      <c r="E9325" t="s">
        <v>1771</v>
      </c>
      <c r="F9325" t="s">
        <v>1924</v>
      </c>
      <c r="G9325" t="s">
        <v>108</v>
      </c>
      <c r="H9325" t="s">
        <v>3310</v>
      </c>
      <c r="I9325" t="s">
        <v>1885</v>
      </c>
      <c r="J9325" t="s">
        <v>1919</v>
      </c>
      <c r="K9325" t="s">
        <v>1928</v>
      </c>
      <c r="L9325" s="24">
        <v>1213.47</v>
      </c>
      <c r="M9325" s="25">
        <f>+VLOOKUP(E9325, TC!A:D, 4, FALSE())</f>
        <v>1.1717999985159058</v>
      </c>
      <c r="N9325" s="24">
        <f t="shared" si="725"/>
        <v>1421.9441441990962</v>
      </c>
      <c r="O9325" t="str">
        <f t="shared" si="726"/>
        <v>FACTURA</v>
      </c>
      <c r="P9325" t="str">
        <f t="shared" si="727"/>
        <v>2025</v>
      </c>
      <c r="Q9325" t="str">
        <f t="shared" si="728"/>
        <v>06</v>
      </c>
      <c r="R9325" t="str">
        <f>+IFERROR(VLOOKUP(I9325, Listado!A:B, 2, FALSE()), "COMERCIALIZADORA INTERNACIONAL CARIBBEAN EXOTICS S A")</f>
        <v>PIEDRAHITA PEREZ MARIANA</v>
      </c>
      <c r="S9325" s="25">
        <f>+VLOOKUP(E9325, TC!A:D, 2, FALSE())</f>
        <v>4042.87</v>
      </c>
      <c r="T9325" t="str">
        <f t="shared" si="729"/>
        <v>EUR</v>
      </c>
    </row>
    <row r="9326" spans="1:20" ht="18.75" hidden="1" customHeight="1" x14ac:dyDescent="0.25">
      <c r="A9326" t="s">
        <v>3127</v>
      </c>
      <c r="B9326" t="s">
        <v>1923</v>
      </c>
      <c r="C9326" t="s">
        <v>1913</v>
      </c>
      <c r="D9326" s="24">
        <v>6139</v>
      </c>
      <c r="E9326" t="s">
        <v>1771</v>
      </c>
      <c r="F9326" t="s">
        <v>1924</v>
      </c>
      <c r="G9326" t="s">
        <v>108</v>
      </c>
      <c r="H9326" t="s">
        <v>3310</v>
      </c>
      <c r="I9326" t="s">
        <v>1885</v>
      </c>
      <c r="J9326" t="s">
        <v>1919</v>
      </c>
      <c r="K9326" t="s">
        <v>3311</v>
      </c>
      <c r="L9326" s="24">
        <v>538.88</v>
      </c>
      <c r="M9326" s="25">
        <f>+VLOOKUP(E9326, TC!A:D, 4, FALSE())</f>
        <v>1.1717999985159058</v>
      </c>
      <c r="N9326" s="24">
        <f t="shared" si="725"/>
        <v>631.45958320025125</v>
      </c>
      <c r="O9326" t="str">
        <f t="shared" si="726"/>
        <v>FACTURA</v>
      </c>
      <c r="P9326" t="str">
        <f t="shared" si="727"/>
        <v>2025</v>
      </c>
      <c r="Q9326" t="str">
        <f t="shared" si="728"/>
        <v>06</v>
      </c>
      <c r="R9326" t="str">
        <f>+IFERROR(VLOOKUP(I9326, Listado!A:B, 2, FALSE()), "COMERCIALIZADORA INTERNACIONAL CARIBBEAN EXOTICS S A")</f>
        <v>PIEDRAHITA PEREZ MARIANA</v>
      </c>
      <c r="S9326" s="25">
        <f>+VLOOKUP(E9326, TC!A:D, 2, FALSE())</f>
        <v>4042.87</v>
      </c>
      <c r="T9326" t="str">
        <f t="shared" si="729"/>
        <v>EUR</v>
      </c>
    </row>
    <row r="9327" spans="1:20" ht="18.75" hidden="1" customHeight="1" x14ac:dyDescent="0.25">
      <c r="A9327" t="s">
        <v>3127</v>
      </c>
      <c r="B9327" t="s">
        <v>1923</v>
      </c>
      <c r="C9327" t="s">
        <v>1913</v>
      </c>
      <c r="D9327" s="24">
        <v>6139</v>
      </c>
      <c r="E9327" t="s">
        <v>1771</v>
      </c>
      <c r="F9327" t="s">
        <v>1924</v>
      </c>
      <c r="G9327" t="s">
        <v>108</v>
      </c>
      <c r="H9327" t="s">
        <v>3310</v>
      </c>
      <c r="I9327" t="s">
        <v>1885</v>
      </c>
      <c r="J9327" t="s">
        <v>1919</v>
      </c>
      <c r="K9327" t="s">
        <v>3312</v>
      </c>
      <c r="L9327" s="24">
        <v>579.96</v>
      </c>
      <c r="M9327" s="25">
        <f>+VLOOKUP(E9327, TC!A:D, 4, FALSE())</f>
        <v>1.1717999985159058</v>
      </c>
      <c r="N9327" s="24">
        <f t="shared" si="725"/>
        <v>679.59712713928479</v>
      </c>
      <c r="O9327" t="str">
        <f t="shared" si="726"/>
        <v>FACTURA</v>
      </c>
      <c r="P9327" t="str">
        <f t="shared" si="727"/>
        <v>2025</v>
      </c>
      <c r="Q9327" t="str">
        <f t="shared" si="728"/>
        <v>06</v>
      </c>
      <c r="R9327" t="str">
        <f>+IFERROR(VLOOKUP(I9327, Listado!A:B, 2, FALSE()), "COMERCIALIZADORA INTERNACIONAL CARIBBEAN EXOTICS S A")</f>
        <v>PIEDRAHITA PEREZ MARIANA</v>
      </c>
      <c r="S9327" s="25">
        <f>+VLOOKUP(E9327, TC!A:D, 2, FALSE())</f>
        <v>4042.87</v>
      </c>
      <c r="T9327" t="str">
        <f t="shared" si="729"/>
        <v>EUR</v>
      </c>
    </row>
    <row r="9328" spans="1:20" ht="18.75" hidden="1" customHeight="1" x14ac:dyDescent="0.25">
      <c r="A9328" t="s">
        <v>3127</v>
      </c>
      <c r="B9328" t="s">
        <v>1923</v>
      </c>
      <c r="C9328" t="s">
        <v>1913</v>
      </c>
      <c r="D9328" s="24">
        <v>6139</v>
      </c>
      <c r="E9328" t="s">
        <v>1771</v>
      </c>
      <c r="F9328" t="s">
        <v>1924</v>
      </c>
      <c r="G9328" t="s">
        <v>108</v>
      </c>
      <c r="H9328" t="s">
        <v>3310</v>
      </c>
      <c r="I9328" t="s">
        <v>1885</v>
      </c>
      <c r="J9328" t="s">
        <v>1919</v>
      </c>
      <c r="K9328" t="s">
        <v>3313</v>
      </c>
      <c r="L9328" s="24">
        <v>141</v>
      </c>
      <c r="M9328" s="25">
        <f>+VLOOKUP(E9328, TC!A:D, 4, FALSE())</f>
        <v>1.1717999985159058</v>
      </c>
      <c r="N9328" s="24">
        <f t="shared" si="725"/>
        <v>165.2237997907427</v>
      </c>
      <c r="O9328" t="str">
        <f t="shared" si="726"/>
        <v>FACTURA</v>
      </c>
      <c r="P9328" t="str">
        <f t="shared" si="727"/>
        <v>2025</v>
      </c>
      <c r="Q9328" t="str">
        <f t="shared" si="728"/>
        <v>06</v>
      </c>
      <c r="R9328" t="str">
        <f>+IFERROR(VLOOKUP(I9328, Listado!A:B, 2, FALSE()), "COMERCIALIZADORA INTERNACIONAL CARIBBEAN EXOTICS S A")</f>
        <v>PIEDRAHITA PEREZ MARIANA</v>
      </c>
      <c r="S9328" s="25">
        <f>+VLOOKUP(E9328, TC!A:D, 2, FALSE())</f>
        <v>4042.87</v>
      </c>
      <c r="T9328" t="str">
        <f t="shared" si="729"/>
        <v>EUR</v>
      </c>
    </row>
    <row r="9329" spans="1:20" ht="18.75" hidden="1" customHeight="1" x14ac:dyDescent="0.25">
      <c r="A9329" t="s">
        <v>3127</v>
      </c>
      <c r="B9329" t="s">
        <v>5</v>
      </c>
      <c r="C9329" t="s">
        <v>1913</v>
      </c>
      <c r="D9329" s="24">
        <v>12312</v>
      </c>
      <c r="E9329" t="s">
        <v>1771</v>
      </c>
      <c r="F9329" t="s">
        <v>128</v>
      </c>
      <c r="G9329" t="s">
        <v>110</v>
      </c>
      <c r="H9329" t="s">
        <v>3314</v>
      </c>
      <c r="I9329" t="s">
        <v>1850</v>
      </c>
      <c r="J9329" t="s">
        <v>1919</v>
      </c>
      <c r="K9329" t="s">
        <v>12</v>
      </c>
      <c r="L9329" s="24">
        <v>3840</v>
      </c>
      <c r="M9329" s="25">
        <f>+VLOOKUP(E9329, TC!A:D, 4, FALSE())</f>
        <v>1.1717999985159058</v>
      </c>
      <c r="N9329" s="24">
        <f t="shared" si="725"/>
        <v>3840</v>
      </c>
      <c r="O9329" t="str">
        <f t="shared" si="726"/>
        <v>FACTURA</v>
      </c>
      <c r="P9329" t="str">
        <f t="shared" si="727"/>
        <v>2025</v>
      </c>
      <c r="Q9329" t="str">
        <f t="shared" si="728"/>
        <v>06</v>
      </c>
      <c r="R9329" t="str">
        <f>+IFERROR(VLOOKUP(I9329, Listado!A:B, 2, FALSE()), "COMERCIALIZADORA INTERNACIONAL CARIBBEAN EXOTICS S A")</f>
        <v>PEREZ MEJIA MARIA PAULINA</v>
      </c>
      <c r="S9329" s="25">
        <f>+VLOOKUP(E9329, TC!A:D, 2, FALSE())</f>
        <v>4042.87</v>
      </c>
      <c r="T9329" t="str">
        <f t="shared" si="729"/>
        <v>USD</v>
      </c>
    </row>
    <row r="9330" spans="1:20" ht="18.75" hidden="1" customHeight="1" x14ac:dyDescent="0.25">
      <c r="A9330" t="s">
        <v>3127</v>
      </c>
      <c r="B9330" t="s">
        <v>5</v>
      </c>
      <c r="C9330" t="s">
        <v>1913</v>
      </c>
      <c r="D9330" s="24">
        <v>12312</v>
      </c>
      <c r="E9330" t="s">
        <v>1771</v>
      </c>
      <c r="F9330" t="s">
        <v>128</v>
      </c>
      <c r="G9330" t="s">
        <v>110</v>
      </c>
      <c r="H9330" t="s">
        <v>3314</v>
      </c>
      <c r="I9330" t="s">
        <v>1850</v>
      </c>
      <c r="J9330" t="s">
        <v>1919</v>
      </c>
      <c r="K9330" t="s">
        <v>13</v>
      </c>
      <c r="L9330" s="24">
        <v>3840</v>
      </c>
      <c r="M9330" s="25">
        <f>+VLOOKUP(E9330, TC!A:D, 4, FALSE())</f>
        <v>1.1717999985159058</v>
      </c>
      <c r="N9330" s="24">
        <f t="shared" si="725"/>
        <v>3840</v>
      </c>
      <c r="O9330" t="str">
        <f t="shared" si="726"/>
        <v>FACTURA</v>
      </c>
      <c r="P9330" t="str">
        <f t="shared" si="727"/>
        <v>2025</v>
      </c>
      <c r="Q9330" t="str">
        <f t="shared" si="728"/>
        <v>06</v>
      </c>
      <c r="R9330" t="str">
        <f>+IFERROR(VLOOKUP(I9330, Listado!A:B, 2, FALSE()), "COMERCIALIZADORA INTERNACIONAL CARIBBEAN EXOTICS S A")</f>
        <v>PEREZ MEJIA MARIA PAULINA</v>
      </c>
      <c r="S9330" s="25">
        <f>+VLOOKUP(E9330, TC!A:D, 2, FALSE())</f>
        <v>4042.87</v>
      </c>
      <c r="T9330" t="str">
        <f t="shared" si="729"/>
        <v>USD</v>
      </c>
    </row>
    <row r="9331" spans="1:20" ht="18.75" hidden="1" customHeight="1" x14ac:dyDescent="0.25">
      <c r="A9331" t="s">
        <v>3127</v>
      </c>
      <c r="B9331" t="s">
        <v>5</v>
      </c>
      <c r="C9331" t="s">
        <v>1913</v>
      </c>
      <c r="D9331" s="24">
        <v>12312</v>
      </c>
      <c r="E9331" t="s">
        <v>1771</v>
      </c>
      <c r="F9331" t="s">
        <v>128</v>
      </c>
      <c r="G9331" t="s">
        <v>110</v>
      </c>
      <c r="H9331" t="s">
        <v>3314</v>
      </c>
      <c r="I9331" t="s">
        <v>1850</v>
      </c>
      <c r="J9331" t="s">
        <v>1919</v>
      </c>
      <c r="K9331" t="s">
        <v>34</v>
      </c>
      <c r="L9331" s="24">
        <v>5376</v>
      </c>
      <c r="M9331" s="25">
        <f>+VLOOKUP(E9331, TC!A:D, 4, FALSE())</f>
        <v>1.1717999985159058</v>
      </c>
      <c r="N9331" s="24">
        <f t="shared" si="725"/>
        <v>5376</v>
      </c>
      <c r="O9331" t="str">
        <f t="shared" si="726"/>
        <v>FACTURA</v>
      </c>
      <c r="P9331" t="str">
        <f t="shared" si="727"/>
        <v>2025</v>
      </c>
      <c r="Q9331" t="str">
        <f t="shared" si="728"/>
        <v>06</v>
      </c>
      <c r="R9331" t="str">
        <f>+IFERROR(VLOOKUP(I9331, Listado!A:B, 2, FALSE()), "COMERCIALIZADORA INTERNACIONAL CARIBBEAN EXOTICS S A")</f>
        <v>PEREZ MEJIA MARIA PAULINA</v>
      </c>
      <c r="S9331" s="25">
        <f>+VLOOKUP(E9331, TC!A:D, 2, FALSE())</f>
        <v>4042.87</v>
      </c>
      <c r="T9331" t="str">
        <f t="shared" si="729"/>
        <v>USD</v>
      </c>
    </row>
    <row r="9332" spans="1:20" ht="18.75" hidden="1" customHeight="1" x14ac:dyDescent="0.25">
      <c r="A9332" t="s">
        <v>3127</v>
      </c>
      <c r="B9332" t="s">
        <v>5</v>
      </c>
      <c r="C9332" t="s">
        <v>1913</v>
      </c>
      <c r="D9332" s="24">
        <v>12313</v>
      </c>
      <c r="E9332" t="s">
        <v>1771</v>
      </c>
      <c r="F9332" t="s">
        <v>1924</v>
      </c>
      <c r="G9332" t="s">
        <v>110</v>
      </c>
      <c r="H9332" t="s">
        <v>3315</v>
      </c>
      <c r="I9332" t="s">
        <v>1848</v>
      </c>
      <c r="J9332" t="s">
        <v>1917</v>
      </c>
      <c r="K9332" t="s">
        <v>23</v>
      </c>
      <c r="L9332" s="24">
        <v>4160</v>
      </c>
      <c r="M9332" s="25">
        <f>+VLOOKUP(E9332, TC!A:D, 4, FALSE())</f>
        <v>1.1717999985159058</v>
      </c>
      <c r="N9332" s="24">
        <f t="shared" si="725"/>
        <v>4874.6879938261682</v>
      </c>
      <c r="O9332" t="str">
        <f t="shared" si="726"/>
        <v>FACTURA</v>
      </c>
      <c r="P9332" t="str">
        <f t="shared" si="727"/>
        <v>2025</v>
      </c>
      <c r="Q9332" t="str">
        <f t="shared" si="728"/>
        <v>06</v>
      </c>
      <c r="R9332" t="str">
        <f>+IFERROR(VLOOKUP(I9332, Listado!A:B, 2, FALSE()), "COMERCIALIZADORA INTERNACIONAL CARIBBEAN EXOTICS S A")</f>
        <v>PEREZ MEJIA MARIA PAULINA</v>
      </c>
      <c r="S9332" s="25">
        <f>+VLOOKUP(E9332, TC!A:D, 2, FALSE())</f>
        <v>4042.87</v>
      </c>
      <c r="T9332" t="str">
        <f t="shared" si="729"/>
        <v>EUR</v>
      </c>
    </row>
    <row r="9333" spans="1:20" ht="18.75" hidden="1" customHeight="1" x14ac:dyDescent="0.25">
      <c r="A9333" t="s">
        <v>3127</v>
      </c>
      <c r="B9333" t="s">
        <v>5</v>
      </c>
      <c r="C9333" t="s">
        <v>1913</v>
      </c>
      <c r="D9333" s="24">
        <v>12313</v>
      </c>
      <c r="E9333" t="s">
        <v>1771</v>
      </c>
      <c r="F9333" t="s">
        <v>1924</v>
      </c>
      <c r="G9333" t="s">
        <v>110</v>
      </c>
      <c r="H9333" t="s">
        <v>3315</v>
      </c>
      <c r="I9333" t="s">
        <v>1848</v>
      </c>
      <c r="J9333" t="s">
        <v>1917</v>
      </c>
      <c r="K9333" t="s">
        <v>39</v>
      </c>
      <c r="L9333" s="24">
        <v>781</v>
      </c>
      <c r="M9333" s="25">
        <f>+VLOOKUP(E9333, TC!A:D, 4, FALSE())</f>
        <v>1.1717999985159058</v>
      </c>
      <c r="N9333" s="24">
        <f t="shared" si="725"/>
        <v>915.17579884092243</v>
      </c>
      <c r="O9333" t="str">
        <f t="shared" si="726"/>
        <v>FACTURA</v>
      </c>
      <c r="P9333" t="str">
        <f t="shared" si="727"/>
        <v>2025</v>
      </c>
      <c r="Q9333" t="str">
        <f t="shared" si="728"/>
        <v>06</v>
      </c>
      <c r="R9333" t="str">
        <f>+IFERROR(VLOOKUP(I9333, Listado!A:B, 2, FALSE()), "COMERCIALIZADORA INTERNACIONAL CARIBBEAN EXOTICS S A")</f>
        <v>PEREZ MEJIA MARIA PAULINA</v>
      </c>
      <c r="S9333" s="25">
        <f>+VLOOKUP(E9333, TC!A:D, 2, FALSE())</f>
        <v>4042.87</v>
      </c>
      <c r="T9333" t="str">
        <f t="shared" si="729"/>
        <v>EUR</v>
      </c>
    </row>
    <row r="9334" spans="1:20" ht="18.75" hidden="1" customHeight="1" x14ac:dyDescent="0.25">
      <c r="A9334" t="s">
        <v>3127</v>
      </c>
      <c r="B9334" t="s">
        <v>5</v>
      </c>
      <c r="C9334" t="s">
        <v>1913</v>
      </c>
      <c r="D9334" s="24">
        <v>12313</v>
      </c>
      <c r="E9334" t="s">
        <v>1771</v>
      </c>
      <c r="F9334" t="s">
        <v>1924</v>
      </c>
      <c r="G9334" t="s">
        <v>110</v>
      </c>
      <c r="H9334" t="s">
        <v>3315</v>
      </c>
      <c r="I9334" t="s">
        <v>1848</v>
      </c>
      <c r="J9334" t="s">
        <v>1917</v>
      </c>
      <c r="K9334" t="s">
        <v>14</v>
      </c>
      <c r="L9334" s="24">
        <v>2980</v>
      </c>
      <c r="M9334" s="25">
        <f>+VLOOKUP(E9334, TC!A:D, 4, FALSE())</f>
        <v>1.1717999985159058</v>
      </c>
      <c r="N9334" s="24">
        <f t="shared" si="725"/>
        <v>3491.9639955773991</v>
      </c>
      <c r="O9334" t="str">
        <f t="shared" si="726"/>
        <v>FACTURA</v>
      </c>
      <c r="P9334" t="str">
        <f t="shared" si="727"/>
        <v>2025</v>
      </c>
      <c r="Q9334" t="str">
        <f t="shared" si="728"/>
        <v>06</v>
      </c>
      <c r="R9334" t="str">
        <f>+IFERROR(VLOOKUP(I9334, Listado!A:B, 2, FALSE()), "COMERCIALIZADORA INTERNACIONAL CARIBBEAN EXOTICS S A")</f>
        <v>PEREZ MEJIA MARIA PAULINA</v>
      </c>
      <c r="S9334" s="25">
        <f>+VLOOKUP(E9334, TC!A:D, 2, FALSE())</f>
        <v>4042.87</v>
      </c>
      <c r="T9334" t="str">
        <f t="shared" si="729"/>
        <v>EUR</v>
      </c>
    </row>
    <row r="9335" spans="1:20" ht="18.75" hidden="1" customHeight="1" x14ac:dyDescent="0.25">
      <c r="A9335" t="s">
        <v>3127</v>
      </c>
      <c r="B9335" t="s">
        <v>5</v>
      </c>
      <c r="C9335" t="s">
        <v>1913</v>
      </c>
      <c r="D9335" s="24">
        <v>12313</v>
      </c>
      <c r="E9335" t="s">
        <v>1771</v>
      </c>
      <c r="F9335" t="s">
        <v>1924</v>
      </c>
      <c r="G9335" t="s">
        <v>110</v>
      </c>
      <c r="H9335" t="s">
        <v>3315</v>
      </c>
      <c r="I9335" t="s">
        <v>1848</v>
      </c>
      <c r="J9335" t="s">
        <v>1917</v>
      </c>
      <c r="K9335" t="s">
        <v>27</v>
      </c>
      <c r="L9335" s="24">
        <v>972.9</v>
      </c>
      <c r="M9335" s="25">
        <f>+VLOOKUP(E9335, TC!A:D, 4, FALSE())</f>
        <v>1.1717999985159058</v>
      </c>
      <c r="N9335" s="24">
        <f t="shared" si="725"/>
        <v>1140.0442185561246</v>
      </c>
      <c r="O9335" t="str">
        <f t="shared" si="726"/>
        <v>FACTURA</v>
      </c>
      <c r="P9335" t="str">
        <f t="shared" si="727"/>
        <v>2025</v>
      </c>
      <c r="Q9335" t="str">
        <f t="shared" si="728"/>
        <v>06</v>
      </c>
      <c r="R9335" t="str">
        <f>+IFERROR(VLOOKUP(I9335, Listado!A:B, 2, FALSE()), "COMERCIALIZADORA INTERNACIONAL CARIBBEAN EXOTICS S A")</f>
        <v>PEREZ MEJIA MARIA PAULINA</v>
      </c>
      <c r="S9335" s="25">
        <f>+VLOOKUP(E9335, TC!A:D, 2, FALSE())</f>
        <v>4042.87</v>
      </c>
      <c r="T9335" t="str">
        <f t="shared" si="729"/>
        <v>EUR</v>
      </c>
    </row>
    <row r="9336" spans="1:20" ht="18.75" hidden="1" customHeight="1" x14ac:dyDescent="0.25">
      <c r="A9336" t="s">
        <v>3127</v>
      </c>
      <c r="B9336" t="s">
        <v>1923</v>
      </c>
      <c r="C9336" t="s">
        <v>1913</v>
      </c>
      <c r="D9336" s="24">
        <v>6140</v>
      </c>
      <c r="E9336" t="s">
        <v>1771</v>
      </c>
      <c r="F9336" t="s">
        <v>128</v>
      </c>
      <c r="G9336" t="s">
        <v>110</v>
      </c>
      <c r="H9336" t="s">
        <v>3316</v>
      </c>
      <c r="I9336" t="s">
        <v>1852</v>
      </c>
      <c r="J9336" t="s">
        <v>1998</v>
      </c>
      <c r="K9336" t="s">
        <v>1928</v>
      </c>
      <c r="L9336" s="24">
        <v>1988.56</v>
      </c>
      <c r="M9336" s="25">
        <f>+VLOOKUP(E9336, TC!A:D, 4, FALSE())</f>
        <v>1.1717999985159058</v>
      </c>
      <c r="N9336" s="24">
        <f t="shared" si="725"/>
        <v>1988.56</v>
      </c>
      <c r="O9336" t="str">
        <f t="shared" si="726"/>
        <v>FACTURA</v>
      </c>
      <c r="P9336" t="str">
        <f t="shared" si="727"/>
        <v>2025</v>
      </c>
      <c r="Q9336" t="str">
        <f t="shared" si="728"/>
        <v>06</v>
      </c>
      <c r="R9336" t="str">
        <f>+IFERROR(VLOOKUP(I9336, Listado!A:B, 2, FALSE()), "COMERCIALIZADORA INTERNACIONAL CARIBBEAN EXOTICS S A")</f>
        <v>PEREZ MEJIA MARIA PAULINA</v>
      </c>
      <c r="S9336" s="25">
        <f>+VLOOKUP(E9336, TC!A:D, 2, FALSE())</f>
        <v>4042.87</v>
      </c>
      <c r="T9336" t="str">
        <f t="shared" si="729"/>
        <v>USD</v>
      </c>
    </row>
    <row r="9337" spans="1:20" ht="18.75" hidden="1" customHeight="1" x14ac:dyDescent="0.25">
      <c r="A9337" t="s">
        <v>3127</v>
      </c>
      <c r="B9337" t="s">
        <v>1923</v>
      </c>
      <c r="C9337" t="s">
        <v>1913</v>
      </c>
      <c r="D9337" s="24">
        <v>6140</v>
      </c>
      <c r="E9337" t="s">
        <v>1771</v>
      </c>
      <c r="F9337" t="s">
        <v>128</v>
      </c>
      <c r="G9337" t="s">
        <v>110</v>
      </c>
      <c r="H9337" t="s">
        <v>3316</v>
      </c>
      <c r="I9337" t="s">
        <v>1852</v>
      </c>
      <c r="J9337" t="s">
        <v>1998</v>
      </c>
      <c r="K9337" t="s">
        <v>51</v>
      </c>
      <c r="L9337" s="24">
        <v>4462.08</v>
      </c>
      <c r="M9337" s="25">
        <f>+VLOOKUP(E9337, TC!A:D, 4, FALSE())</f>
        <v>1.1717999985159058</v>
      </c>
      <c r="N9337" s="24">
        <f t="shared" si="725"/>
        <v>4462.08</v>
      </c>
      <c r="O9337" t="str">
        <f t="shared" si="726"/>
        <v>FACTURA</v>
      </c>
      <c r="P9337" t="str">
        <f t="shared" si="727"/>
        <v>2025</v>
      </c>
      <c r="Q9337" t="str">
        <f t="shared" si="728"/>
        <v>06</v>
      </c>
      <c r="R9337" t="str">
        <f>+IFERROR(VLOOKUP(I9337, Listado!A:B, 2, FALSE()), "COMERCIALIZADORA INTERNACIONAL CARIBBEAN EXOTICS S A")</f>
        <v>PEREZ MEJIA MARIA PAULINA</v>
      </c>
      <c r="S9337" s="25">
        <f>+VLOOKUP(E9337, TC!A:D, 2, FALSE())</f>
        <v>4042.87</v>
      </c>
      <c r="T9337" t="str">
        <f t="shared" si="729"/>
        <v>USD</v>
      </c>
    </row>
    <row r="9338" spans="1:20" ht="18.75" hidden="1" customHeight="1" x14ac:dyDescent="0.25">
      <c r="A9338" t="s">
        <v>3127</v>
      </c>
      <c r="B9338" t="s">
        <v>5</v>
      </c>
      <c r="C9338" t="s">
        <v>1913</v>
      </c>
      <c r="D9338" s="24">
        <v>12314</v>
      </c>
      <c r="E9338" t="s">
        <v>1771</v>
      </c>
      <c r="F9338" t="s">
        <v>128</v>
      </c>
      <c r="G9338" t="s">
        <v>110</v>
      </c>
      <c r="H9338" t="s">
        <v>3317</v>
      </c>
      <c r="I9338" t="s">
        <v>1851</v>
      </c>
      <c r="J9338" t="s">
        <v>1940</v>
      </c>
      <c r="K9338" t="s">
        <v>19</v>
      </c>
      <c r="L9338" s="24">
        <v>7360</v>
      </c>
      <c r="M9338" s="25">
        <f>+VLOOKUP(E9338, TC!A:D, 4, FALSE())</f>
        <v>1.1717999985159058</v>
      </c>
      <c r="N9338" s="24">
        <f t="shared" si="725"/>
        <v>7360</v>
      </c>
      <c r="O9338" t="str">
        <f t="shared" si="726"/>
        <v>FACTURA</v>
      </c>
      <c r="P9338" t="str">
        <f t="shared" si="727"/>
        <v>2025</v>
      </c>
      <c r="Q9338" t="str">
        <f t="shared" si="728"/>
        <v>06</v>
      </c>
      <c r="R9338" t="str">
        <f>+IFERROR(VLOOKUP(I9338, Listado!A:B, 2, FALSE()), "COMERCIALIZADORA INTERNACIONAL CARIBBEAN EXOTICS S A")</f>
        <v>PEREZ MEJIA MARIA PAULINA</v>
      </c>
      <c r="S9338" s="25">
        <f>+VLOOKUP(E9338, TC!A:D, 2, FALSE())</f>
        <v>4042.87</v>
      </c>
      <c r="T9338" t="str">
        <f t="shared" si="729"/>
        <v>USD</v>
      </c>
    </row>
    <row r="9339" spans="1:20" ht="18.75" hidden="1" customHeight="1" x14ac:dyDescent="0.25">
      <c r="A9339" t="s">
        <v>3127</v>
      </c>
      <c r="B9339" t="s">
        <v>5</v>
      </c>
      <c r="C9339" t="s">
        <v>1913</v>
      </c>
      <c r="D9339" s="24">
        <v>12314</v>
      </c>
      <c r="E9339" t="s">
        <v>1771</v>
      </c>
      <c r="F9339" t="s">
        <v>128</v>
      </c>
      <c r="G9339" t="s">
        <v>110</v>
      </c>
      <c r="H9339" t="s">
        <v>3317</v>
      </c>
      <c r="I9339" t="s">
        <v>1851</v>
      </c>
      <c r="J9339" t="s">
        <v>1940</v>
      </c>
      <c r="K9339" t="s">
        <v>42</v>
      </c>
      <c r="L9339" s="24">
        <v>1918</v>
      </c>
      <c r="M9339" s="25">
        <f>+VLOOKUP(E9339, TC!A:D, 4, FALSE())</f>
        <v>1.1717999985159058</v>
      </c>
      <c r="N9339" s="24">
        <f t="shared" si="725"/>
        <v>1918</v>
      </c>
      <c r="O9339" t="str">
        <f t="shared" si="726"/>
        <v>FACTURA</v>
      </c>
      <c r="P9339" t="str">
        <f t="shared" si="727"/>
        <v>2025</v>
      </c>
      <c r="Q9339" t="str">
        <f t="shared" si="728"/>
        <v>06</v>
      </c>
      <c r="R9339" t="str">
        <f>+IFERROR(VLOOKUP(I9339, Listado!A:B, 2, FALSE()), "COMERCIALIZADORA INTERNACIONAL CARIBBEAN EXOTICS S A")</f>
        <v>PEREZ MEJIA MARIA PAULINA</v>
      </c>
      <c r="S9339" s="25">
        <f>+VLOOKUP(E9339, TC!A:D, 2, FALSE())</f>
        <v>4042.87</v>
      </c>
      <c r="T9339" t="str">
        <f t="shared" si="729"/>
        <v>USD</v>
      </c>
    </row>
    <row r="9340" spans="1:20" ht="18.75" hidden="1" customHeight="1" x14ac:dyDescent="0.25">
      <c r="A9340" t="s">
        <v>3127</v>
      </c>
      <c r="B9340" t="s">
        <v>5</v>
      </c>
      <c r="C9340" t="s">
        <v>1913</v>
      </c>
      <c r="D9340" s="24">
        <v>12314</v>
      </c>
      <c r="E9340" t="s">
        <v>1771</v>
      </c>
      <c r="F9340" t="s">
        <v>128</v>
      </c>
      <c r="G9340" t="s">
        <v>110</v>
      </c>
      <c r="H9340" t="s">
        <v>3317</v>
      </c>
      <c r="I9340" t="s">
        <v>1851</v>
      </c>
      <c r="J9340" t="s">
        <v>1940</v>
      </c>
      <c r="K9340" t="s">
        <v>50</v>
      </c>
      <c r="L9340" s="24">
        <v>3074.4</v>
      </c>
      <c r="M9340" s="25">
        <f>+VLOOKUP(E9340, TC!A:D, 4, FALSE())</f>
        <v>1.1717999985159058</v>
      </c>
      <c r="N9340" s="24">
        <f t="shared" si="725"/>
        <v>3074.4</v>
      </c>
      <c r="O9340" t="str">
        <f t="shared" si="726"/>
        <v>FACTURA</v>
      </c>
      <c r="P9340" t="str">
        <f t="shared" si="727"/>
        <v>2025</v>
      </c>
      <c r="Q9340" t="str">
        <f t="shared" si="728"/>
        <v>06</v>
      </c>
      <c r="R9340" t="str">
        <f>+IFERROR(VLOOKUP(I9340, Listado!A:B, 2, FALSE()), "COMERCIALIZADORA INTERNACIONAL CARIBBEAN EXOTICS S A")</f>
        <v>PEREZ MEJIA MARIA PAULINA</v>
      </c>
      <c r="S9340" s="25">
        <f>+VLOOKUP(E9340, TC!A:D, 2, FALSE())</f>
        <v>4042.87</v>
      </c>
      <c r="T9340" t="str">
        <f t="shared" si="729"/>
        <v>USD</v>
      </c>
    </row>
    <row r="9341" spans="1:20" ht="18.75" hidden="1" customHeight="1" x14ac:dyDescent="0.25">
      <c r="A9341" t="s">
        <v>3127</v>
      </c>
      <c r="B9341" t="s">
        <v>5</v>
      </c>
      <c r="C9341" t="s">
        <v>1913</v>
      </c>
      <c r="D9341" s="24">
        <v>12315</v>
      </c>
      <c r="E9341" t="s">
        <v>1771</v>
      </c>
      <c r="F9341" t="s">
        <v>1924</v>
      </c>
      <c r="G9341" t="s">
        <v>112</v>
      </c>
      <c r="H9341" t="s">
        <v>3318</v>
      </c>
      <c r="I9341" t="s">
        <v>1863</v>
      </c>
      <c r="J9341" t="s">
        <v>1926</v>
      </c>
      <c r="K9341" t="s">
        <v>36</v>
      </c>
      <c r="L9341" s="24">
        <v>935.68</v>
      </c>
      <c r="M9341" s="25">
        <f>+VLOOKUP(E9341, TC!A:D, 4, FALSE())</f>
        <v>1.1717999985159058</v>
      </c>
      <c r="N9341" s="24">
        <f t="shared" si="725"/>
        <v>1096.4298226113626</v>
      </c>
      <c r="O9341" t="str">
        <f t="shared" si="726"/>
        <v>FACTURA</v>
      </c>
      <c r="P9341" t="str">
        <f t="shared" si="727"/>
        <v>2025</v>
      </c>
      <c r="Q9341" t="str">
        <f t="shared" si="728"/>
        <v>06</v>
      </c>
      <c r="R9341" t="str">
        <f>+IFERROR(VLOOKUP(I9341, Listado!A:B, 2, FALSE()), "COMERCIALIZADORA INTERNACIONAL CARIBBEAN EXOTICS S A")</f>
        <v>HINCAPIE CONTRERAS ERIKA STEFANIA</v>
      </c>
      <c r="S9341" s="25">
        <f>+VLOOKUP(E9341, TC!A:D, 2, FALSE())</f>
        <v>4042.87</v>
      </c>
      <c r="T9341" t="str">
        <f t="shared" si="729"/>
        <v>EUR</v>
      </c>
    </row>
    <row r="9342" spans="1:20" ht="18.75" hidden="1" customHeight="1" x14ac:dyDescent="0.25">
      <c r="A9342" t="s">
        <v>3127</v>
      </c>
      <c r="B9342" t="s">
        <v>5</v>
      </c>
      <c r="C9342" t="s">
        <v>1913</v>
      </c>
      <c r="D9342" s="24">
        <v>12315</v>
      </c>
      <c r="E9342" t="s">
        <v>1771</v>
      </c>
      <c r="F9342" t="s">
        <v>1924</v>
      </c>
      <c r="G9342" t="s">
        <v>112</v>
      </c>
      <c r="H9342" t="s">
        <v>3318</v>
      </c>
      <c r="I9342" t="s">
        <v>1863</v>
      </c>
      <c r="J9342" t="s">
        <v>1926</v>
      </c>
      <c r="K9342" t="s">
        <v>1959</v>
      </c>
      <c r="L9342" s="24">
        <v>102.7397</v>
      </c>
      <c r="M9342" s="25">
        <f>+VLOOKUP(E9342, TC!A:D, 4, FALSE())</f>
        <v>1.1717999985159058</v>
      </c>
      <c r="N9342" s="24">
        <f t="shared" si="725"/>
        <v>120.39038030752461</v>
      </c>
      <c r="O9342" t="str">
        <f t="shared" si="726"/>
        <v>FACTURA</v>
      </c>
      <c r="P9342" t="str">
        <f t="shared" si="727"/>
        <v>2025</v>
      </c>
      <c r="Q9342" t="str">
        <f t="shared" si="728"/>
        <v>06</v>
      </c>
      <c r="R9342" t="str">
        <f>+IFERROR(VLOOKUP(I9342, Listado!A:B, 2, FALSE()), "COMERCIALIZADORA INTERNACIONAL CARIBBEAN EXOTICS S A")</f>
        <v>HINCAPIE CONTRERAS ERIKA STEFANIA</v>
      </c>
      <c r="S9342" s="25">
        <f>+VLOOKUP(E9342, TC!A:D, 2, FALSE())</f>
        <v>4042.87</v>
      </c>
      <c r="T9342" t="str">
        <f t="shared" si="729"/>
        <v>EUR</v>
      </c>
    </row>
    <row r="9343" spans="1:20" ht="18.75" hidden="1" customHeight="1" x14ac:dyDescent="0.25">
      <c r="A9343" t="s">
        <v>3127</v>
      </c>
      <c r="B9343" t="s">
        <v>5</v>
      </c>
      <c r="C9343" t="s">
        <v>1913</v>
      </c>
      <c r="D9343" s="24">
        <v>12315</v>
      </c>
      <c r="E9343" t="s">
        <v>1771</v>
      </c>
      <c r="F9343" t="s">
        <v>1924</v>
      </c>
      <c r="G9343" t="s">
        <v>112</v>
      </c>
      <c r="H9343" t="s">
        <v>3318</v>
      </c>
      <c r="I9343" t="s">
        <v>1863</v>
      </c>
      <c r="J9343" t="s">
        <v>1926</v>
      </c>
      <c r="K9343" t="s">
        <v>1960</v>
      </c>
      <c r="L9343" s="24">
        <v>21.580300000000001</v>
      </c>
      <c r="M9343" s="25">
        <f>+VLOOKUP(E9343, TC!A:D, 4, FALSE())</f>
        <v>1.1717999985159058</v>
      </c>
      <c r="N9343" s="24">
        <f t="shared" si="725"/>
        <v>25.287795507972803</v>
      </c>
      <c r="O9343" t="str">
        <f t="shared" si="726"/>
        <v>FACTURA</v>
      </c>
      <c r="P9343" t="str">
        <f t="shared" si="727"/>
        <v>2025</v>
      </c>
      <c r="Q9343" t="str">
        <f t="shared" si="728"/>
        <v>06</v>
      </c>
      <c r="R9343" t="str">
        <f>+IFERROR(VLOOKUP(I9343, Listado!A:B, 2, FALSE()), "COMERCIALIZADORA INTERNACIONAL CARIBBEAN EXOTICS S A")</f>
        <v>HINCAPIE CONTRERAS ERIKA STEFANIA</v>
      </c>
      <c r="S9343" s="25">
        <f>+VLOOKUP(E9343, TC!A:D, 2, FALSE())</f>
        <v>4042.87</v>
      </c>
      <c r="T9343" t="str">
        <f t="shared" si="729"/>
        <v>EUR</v>
      </c>
    </row>
    <row r="9344" spans="1:20" ht="18.75" hidden="1" customHeight="1" x14ac:dyDescent="0.25">
      <c r="A9344" t="s">
        <v>3127</v>
      </c>
      <c r="B9344" t="s">
        <v>5</v>
      </c>
      <c r="C9344" t="s">
        <v>1913</v>
      </c>
      <c r="D9344" s="24">
        <v>12316</v>
      </c>
      <c r="E9344" t="s">
        <v>1771</v>
      </c>
      <c r="F9344" t="s">
        <v>1924</v>
      </c>
      <c r="G9344" t="s">
        <v>112</v>
      </c>
      <c r="H9344" t="s">
        <v>3319</v>
      </c>
      <c r="I9344" t="s">
        <v>1863</v>
      </c>
      <c r="J9344" t="s">
        <v>1926</v>
      </c>
      <c r="K9344" t="s">
        <v>16</v>
      </c>
      <c r="L9344" s="24">
        <v>4612.4543999999996</v>
      </c>
      <c r="M9344" s="25">
        <f>+VLOOKUP(E9344, TC!A:D, 4, FALSE())</f>
        <v>1.1717999985159058</v>
      </c>
      <c r="N9344" s="24">
        <f t="shared" si="725"/>
        <v>5404.8740590746829</v>
      </c>
      <c r="O9344" t="str">
        <f t="shared" si="726"/>
        <v>FACTURA</v>
      </c>
      <c r="P9344" t="str">
        <f t="shared" si="727"/>
        <v>2025</v>
      </c>
      <c r="Q9344" t="str">
        <f t="shared" si="728"/>
        <v>06</v>
      </c>
      <c r="R9344" t="str">
        <f>+IFERROR(VLOOKUP(I9344, Listado!A:B, 2, FALSE()), "COMERCIALIZADORA INTERNACIONAL CARIBBEAN EXOTICS S A")</f>
        <v>HINCAPIE CONTRERAS ERIKA STEFANIA</v>
      </c>
      <c r="S9344" s="25">
        <f>+VLOOKUP(E9344, TC!A:D, 2, FALSE())</f>
        <v>4042.87</v>
      </c>
      <c r="T9344" t="str">
        <f t="shared" si="729"/>
        <v>EUR</v>
      </c>
    </row>
    <row r="9345" spans="1:20" ht="18.75" hidden="1" customHeight="1" x14ac:dyDescent="0.25">
      <c r="A9345" t="s">
        <v>3127</v>
      </c>
      <c r="B9345" t="s">
        <v>5</v>
      </c>
      <c r="C9345" t="s">
        <v>1913</v>
      </c>
      <c r="D9345" s="24">
        <v>12316</v>
      </c>
      <c r="E9345" t="s">
        <v>1771</v>
      </c>
      <c r="F9345" t="s">
        <v>1924</v>
      </c>
      <c r="G9345" t="s">
        <v>112</v>
      </c>
      <c r="H9345" t="s">
        <v>3319</v>
      </c>
      <c r="I9345" t="s">
        <v>1863</v>
      </c>
      <c r="J9345" t="s">
        <v>1926</v>
      </c>
      <c r="K9345" t="s">
        <v>1959</v>
      </c>
      <c r="L9345" s="24">
        <v>497.26029999999997</v>
      </c>
      <c r="M9345" s="25">
        <f>+VLOOKUP(E9345, TC!A:D, 4, FALSE())</f>
        <v>1.1717999985159058</v>
      </c>
      <c r="N9345" s="24">
        <f t="shared" si="725"/>
        <v>582.6896188020188</v>
      </c>
      <c r="O9345" t="str">
        <f t="shared" si="726"/>
        <v>FACTURA</v>
      </c>
      <c r="P9345" t="str">
        <f t="shared" si="727"/>
        <v>2025</v>
      </c>
      <c r="Q9345" t="str">
        <f t="shared" si="728"/>
        <v>06</v>
      </c>
      <c r="R9345" t="str">
        <f>+IFERROR(VLOOKUP(I9345, Listado!A:B, 2, FALSE()), "COMERCIALIZADORA INTERNACIONAL CARIBBEAN EXOTICS S A")</f>
        <v>HINCAPIE CONTRERAS ERIKA STEFANIA</v>
      </c>
      <c r="S9345" s="25">
        <f>+VLOOKUP(E9345, TC!A:D, 2, FALSE())</f>
        <v>4042.87</v>
      </c>
      <c r="T9345" t="str">
        <f t="shared" si="729"/>
        <v>EUR</v>
      </c>
    </row>
    <row r="9346" spans="1:20" ht="18.75" hidden="1" customHeight="1" x14ac:dyDescent="0.25">
      <c r="A9346" t="s">
        <v>3127</v>
      </c>
      <c r="B9346" t="s">
        <v>5</v>
      </c>
      <c r="C9346" t="s">
        <v>1913</v>
      </c>
      <c r="D9346" s="24">
        <v>12316</v>
      </c>
      <c r="E9346" t="s">
        <v>1771</v>
      </c>
      <c r="F9346" t="s">
        <v>1924</v>
      </c>
      <c r="G9346" t="s">
        <v>112</v>
      </c>
      <c r="H9346" t="s">
        <v>3319</v>
      </c>
      <c r="I9346" t="s">
        <v>1863</v>
      </c>
      <c r="J9346" t="s">
        <v>1926</v>
      </c>
      <c r="K9346" t="s">
        <v>1960</v>
      </c>
      <c r="L9346" s="24">
        <v>138.28530000000001</v>
      </c>
      <c r="M9346" s="25">
        <f>+VLOOKUP(E9346, TC!A:D, 4, FALSE())</f>
        <v>1.1717999985159058</v>
      </c>
      <c r="N9346" s="24">
        <f t="shared" ref="N9346:N9409" si="730">+IF(F9346="EUR", (M9346*L9346), IF(I9346="JUAN MATAS SAS", (L9346/S9346), L9346))</f>
        <v>162.0427143347716</v>
      </c>
      <c r="O9346" t="str">
        <f t="shared" ref="O9346:O9409" si="731">+IF(C9346="CFE", "FACTURA", IF(ISERROR(SEARCH("ANULA", H9346))=FALSE(), "ANULACIÓN FE", IF(ISERROR(SEARCH("CANCELLATION", H9346))=FALSE(), "ANULACIÓN FE", "NOTAS")))</f>
        <v>FACTURA</v>
      </c>
      <c r="P9346" t="str">
        <f t="shared" ref="P9346:P9409" si="732">+LEFT(E9346, 4)</f>
        <v>2025</v>
      </c>
      <c r="Q9346" t="str">
        <f t="shared" ref="Q9346:Q9409" si="733">+MID(E9346, 5, 2)</f>
        <v>06</v>
      </c>
      <c r="R9346" t="str">
        <f>+IFERROR(VLOOKUP(I9346, Listado!A:B, 2, FALSE()), "COMERCIALIZADORA INTERNACIONAL CARIBBEAN EXOTICS S A")</f>
        <v>HINCAPIE CONTRERAS ERIKA STEFANIA</v>
      </c>
      <c r="S9346" s="25">
        <f>+VLOOKUP(E9346, TC!A:D, 2, FALSE())</f>
        <v>4042.87</v>
      </c>
      <c r="T9346" t="str">
        <f t="shared" ref="T9346:T9409" si="734">+IF(I9346="JUAN MATAS SAS", "USD", F9346)</f>
        <v>EUR</v>
      </c>
    </row>
    <row r="9347" spans="1:20" ht="18.75" hidden="1" customHeight="1" x14ac:dyDescent="0.25">
      <c r="A9347" t="s">
        <v>3127</v>
      </c>
      <c r="B9347" t="s">
        <v>5</v>
      </c>
      <c r="C9347" t="s">
        <v>1913</v>
      </c>
      <c r="D9347" s="24">
        <v>12317</v>
      </c>
      <c r="E9347" t="s">
        <v>1771</v>
      </c>
      <c r="F9347" t="s">
        <v>1924</v>
      </c>
      <c r="G9347" t="s">
        <v>112</v>
      </c>
      <c r="H9347" t="s">
        <v>3320</v>
      </c>
      <c r="I9347" t="s">
        <v>1893</v>
      </c>
      <c r="J9347" t="s">
        <v>1919</v>
      </c>
      <c r="K9347" t="s">
        <v>66</v>
      </c>
      <c r="L9347" s="24">
        <v>1781.8920000000001</v>
      </c>
      <c r="M9347" s="25">
        <f>+VLOOKUP(E9347, TC!A:D, 4, FALSE())</f>
        <v>1.1717999985159058</v>
      </c>
      <c r="N9347" s="24">
        <f t="shared" si="730"/>
        <v>2088.0210429555045</v>
      </c>
      <c r="O9347" t="str">
        <f t="shared" si="731"/>
        <v>FACTURA</v>
      </c>
      <c r="P9347" t="str">
        <f t="shared" si="732"/>
        <v>2025</v>
      </c>
      <c r="Q9347" t="str">
        <f t="shared" si="733"/>
        <v>06</v>
      </c>
      <c r="R9347" t="str">
        <f>+IFERROR(VLOOKUP(I9347, Listado!A:B, 2, FALSE()), "COMERCIALIZADORA INTERNACIONAL CARIBBEAN EXOTICS S A")</f>
        <v>HINCAPIE CONTRERAS ERIKA STEFANIA</v>
      </c>
      <c r="S9347" s="25">
        <f>+VLOOKUP(E9347, TC!A:D, 2, FALSE())</f>
        <v>4042.87</v>
      </c>
      <c r="T9347" t="str">
        <f t="shared" si="734"/>
        <v>EUR</v>
      </c>
    </row>
    <row r="9348" spans="1:20" ht="18.75" hidden="1" customHeight="1" x14ac:dyDescent="0.25">
      <c r="A9348" t="s">
        <v>3127</v>
      </c>
      <c r="B9348" t="s">
        <v>5</v>
      </c>
      <c r="C9348" t="s">
        <v>1913</v>
      </c>
      <c r="D9348" s="24">
        <v>12317</v>
      </c>
      <c r="E9348" t="s">
        <v>1771</v>
      </c>
      <c r="F9348" t="s">
        <v>1924</v>
      </c>
      <c r="G9348" t="s">
        <v>112</v>
      </c>
      <c r="H9348" t="s">
        <v>3320</v>
      </c>
      <c r="I9348" t="s">
        <v>1893</v>
      </c>
      <c r="J9348" t="s">
        <v>1919</v>
      </c>
      <c r="K9348" t="s">
        <v>67</v>
      </c>
      <c r="L9348" s="24">
        <v>1711.8920000000001</v>
      </c>
      <c r="M9348" s="25">
        <f>+VLOOKUP(E9348, TC!A:D, 4, FALSE())</f>
        <v>1.1717999985159058</v>
      </c>
      <c r="N9348" s="24">
        <f t="shared" si="730"/>
        <v>2005.995043059391</v>
      </c>
      <c r="O9348" t="str">
        <f t="shared" si="731"/>
        <v>FACTURA</v>
      </c>
      <c r="P9348" t="str">
        <f t="shared" si="732"/>
        <v>2025</v>
      </c>
      <c r="Q9348" t="str">
        <f t="shared" si="733"/>
        <v>06</v>
      </c>
      <c r="R9348" t="str">
        <f>+IFERROR(VLOOKUP(I9348, Listado!A:B, 2, FALSE()), "COMERCIALIZADORA INTERNACIONAL CARIBBEAN EXOTICS S A")</f>
        <v>HINCAPIE CONTRERAS ERIKA STEFANIA</v>
      </c>
      <c r="S9348" s="25">
        <f>+VLOOKUP(E9348, TC!A:D, 2, FALSE())</f>
        <v>4042.87</v>
      </c>
      <c r="T9348" t="str">
        <f t="shared" si="734"/>
        <v>EUR</v>
      </c>
    </row>
    <row r="9349" spans="1:20" ht="18.75" hidden="1" customHeight="1" x14ac:dyDescent="0.25">
      <c r="A9349" t="s">
        <v>3127</v>
      </c>
      <c r="B9349" t="s">
        <v>5</v>
      </c>
      <c r="C9349" t="s">
        <v>1913</v>
      </c>
      <c r="D9349" s="24">
        <v>12317</v>
      </c>
      <c r="E9349" t="s">
        <v>1771</v>
      </c>
      <c r="F9349" t="s">
        <v>1924</v>
      </c>
      <c r="G9349" t="s">
        <v>112</v>
      </c>
      <c r="H9349" t="s">
        <v>3320</v>
      </c>
      <c r="I9349" t="s">
        <v>1893</v>
      </c>
      <c r="J9349" t="s">
        <v>1919</v>
      </c>
      <c r="K9349" t="s">
        <v>1959</v>
      </c>
      <c r="L9349" s="24">
        <v>600</v>
      </c>
      <c r="M9349" s="25">
        <f>+VLOOKUP(E9349, TC!A:D, 4, FALSE())</f>
        <v>1.1717999985159058</v>
      </c>
      <c r="N9349" s="24">
        <f t="shared" si="730"/>
        <v>703.07999910954345</v>
      </c>
      <c r="O9349" t="str">
        <f t="shared" si="731"/>
        <v>FACTURA</v>
      </c>
      <c r="P9349" t="str">
        <f t="shared" si="732"/>
        <v>2025</v>
      </c>
      <c r="Q9349" t="str">
        <f t="shared" si="733"/>
        <v>06</v>
      </c>
      <c r="R9349" t="str">
        <f>+IFERROR(VLOOKUP(I9349, Listado!A:B, 2, FALSE()), "COMERCIALIZADORA INTERNACIONAL CARIBBEAN EXOTICS S A")</f>
        <v>HINCAPIE CONTRERAS ERIKA STEFANIA</v>
      </c>
      <c r="S9349" s="25">
        <f>+VLOOKUP(E9349, TC!A:D, 2, FALSE())</f>
        <v>4042.87</v>
      </c>
      <c r="T9349" t="str">
        <f t="shared" si="734"/>
        <v>EUR</v>
      </c>
    </row>
    <row r="9350" spans="1:20" ht="18.75" hidden="1" customHeight="1" x14ac:dyDescent="0.25">
      <c r="A9350" t="s">
        <v>3127</v>
      </c>
      <c r="B9350" t="s">
        <v>5</v>
      </c>
      <c r="C9350" t="s">
        <v>1913</v>
      </c>
      <c r="D9350" s="24">
        <v>12317</v>
      </c>
      <c r="E9350" t="s">
        <v>1771</v>
      </c>
      <c r="F9350" t="s">
        <v>1924</v>
      </c>
      <c r="G9350" t="s">
        <v>112</v>
      </c>
      <c r="H9350" t="s">
        <v>3320</v>
      </c>
      <c r="I9350" t="s">
        <v>1893</v>
      </c>
      <c r="J9350" t="s">
        <v>1919</v>
      </c>
      <c r="K9350" t="s">
        <v>1960</v>
      </c>
      <c r="L9350" s="24">
        <v>36.216000000000001</v>
      </c>
      <c r="M9350" s="25">
        <f>+VLOOKUP(E9350, TC!A:D, 4, FALSE())</f>
        <v>1.1717999985159058</v>
      </c>
      <c r="N9350" s="24">
        <f t="shared" si="730"/>
        <v>42.437908746252042</v>
      </c>
      <c r="O9350" t="str">
        <f t="shared" si="731"/>
        <v>FACTURA</v>
      </c>
      <c r="P9350" t="str">
        <f t="shared" si="732"/>
        <v>2025</v>
      </c>
      <c r="Q9350" t="str">
        <f t="shared" si="733"/>
        <v>06</v>
      </c>
      <c r="R9350" t="str">
        <f>+IFERROR(VLOOKUP(I9350, Listado!A:B, 2, FALSE()), "COMERCIALIZADORA INTERNACIONAL CARIBBEAN EXOTICS S A")</f>
        <v>HINCAPIE CONTRERAS ERIKA STEFANIA</v>
      </c>
      <c r="S9350" s="25">
        <f>+VLOOKUP(E9350, TC!A:D, 2, FALSE())</f>
        <v>4042.87</v>
      </c>
      <c r="T9350" t="str">
        <f t="shared" si="734"/>
        <v>EUR</v>
      </c>
    </row>
    <row r="9351" spans="1:20" ht="18.75" hidden="1" customHeight="1" x14ac:dyDescent="0.25">
      <c r="A9351" t="s">
        <v>3127</v>
      </c>
      <c r="B9351" t="s">
        <v>5</v>
      </c>
      <c r="C9351" t="s">
        <v>1913</v>
      </c>
      <c r="D9351" s="24">
        <v>12318</v>
      </c>
      <c r="E9351" t="s">
        <v>1771</v>
      </c>
      <c r="F9351" t="s">
        <v>1924</v>
      </c>
      <c r="G9351" t="s">
        <v>108</v>
      </c>
      <c r="H9351" t="s">
        <v>3321</v>
      </c>
      <c r="I9351" t="s">
        <v>1873</v>
      </c>
      <c r="J9351" t="s">
        <v>1962</v>
      </c>
      <c r="K9351" t="s">
        <v>69</v>
      </c>
      <c r="L9351" s="24">
        <v>4400.4960000000001</v>
      </c>
      <c r="M9351" s="25">
        <f>+VLOOKUP(E9351, TC!A:D, 4, FALSE())</f>
        <v>1.1717999985159058</v>
      </c>
      <c r="N9351" s="24">
        <f t="shared" si="730"/>
        <v>5156.5012062692495</v>
      </c>
      <c r="O9351" t="str">
        <f t="shared" si="731"/>
        <v>FACTURA</v>
      </c>
      <c r="P9351" t="str">
        <f t="shared" si="732"/>
        <v>2025</v>
      </c>
      <c r="Q9351" t="str">
        <f t="shared" si="733"/>
        <v>06</v>
      </c>
      <c r="R9351" t="str">
        <f>+IFERROR(VLOOKUP(I9351, Listado!A:B, 2, FALSE()), "COMERCIALIZADORA INTERNACIONAL CARIBBEAN EXOTICS S A")</f>
        <v>PIEDRAHITA PEREZ MARIANA</v>
      </c>
      <c r="S9351" s="25">
        <f>+VLOOKUP(E9351, TC!A:D, 2, FALSE())</f>
        <v>4042.87</v>
      </c>
      <c r="T9351" t="str">
        <f t="shared" si="734"/>
        <v>EUR</v>
      </c>
    </row>
    <row r="9352" spans="1:20" ht="18.75" hidden="1" customHeight="1" x14ac:dyDescent="0.25">
      <c r="A9352" t="s">
        <v>3127</v>
      </c>
      <c r="B9352" t="s">
        <v>5</v>
      </c>
      <c r="C9352" t="s">
        <v>1913</v>
      </c>
      <c r="D9352" s="24">
        <v>12318</v>
      </c>
      <c r="E9352" t="s">
        <v>1771</v>
      </c>
      <c r="F9352" t="s">
        <v>1924</v>
      </c>
      <c r="G9352" t="s">
        <v>108</v>
      </c>
      <c r="H9352" t="s">
        <v>3321</v>
      </c>
      <c r="I9352" t="s">
        <v>1873</v>
      </c>
      <c r="J9352" t="s">
        <v>1962</v>
      </c>
      <c r="K9352" t="s">
        <v>1959</v>
      </c>
      <c r="L9352" s="24">
        <v>600</v>
      </c>
      <c r="M9352" s="25">
        <f>+VLOOKUP(E9352, TC!A:D, 4, FALSE())</f>
        <v>1.1717999985159058</v>
      </c>
      <c r="N9352" s="24">
        <f t="shared" si="730"/>
        <v>703.07999910954345</v>
      </c>
      <c r="O9352" t="str">
        <f t="shared" si="731"/>
        <v>FACTURA</v>
      </c>
      <c r="P9352" t="str">
        <f t="shared" si="732"/>
        <v>2025</v>
      </c>
      <c r="Q9352" t="str">
        <f t="shared" si="733"/>
        <v>06</v>
      </c>
      <c r="R9352" t="str">
        <f>+IFERROR(VLOOKUP(I9352, Listado!A:B, 2, FALSE()), "COMERCIALIZADORA INTERNACIONAL CARIBBEAN EXOTICS S A")</f>
        <v>PIEDRAHITA PEREZ MARIANA</v>
      </c>
      <c r="S9352" s="25">
        <f>+VLOOKUP(E9352, TC!A:D, 2, FALSE())</f>
        <v>4042.87</v>
      </c>
      <c r="T9352" t="str">
        <f t="shared" si="734"/>
        <v>EUR</v>
      </c>
    </row>
    <row r="9353" spans="1:20" ht="18.75" hidden="1" customHeight="1" x14ac:dyDescent="0.25">
      <c r="A9353" t="s">
        <v>3127</v>
      </c>
      <c r="B9353" t="s">
        <v>5</v>
      </c>
      <c r="C9353" t="s">
        <v>1913</v>
      </c>
      <c r="D9353" s="24">
        <v>12318</v>
      </c>
      <c r="E9353" t="s">
        <v>1771</v>
      </c>
      <c r="F9353" t="s">
        <v>1924</v>
      </c>
      <c r="G9353" t="s">
        <v>108</v>
      </c>
      <c r="H9353" t="s">
        <v>3321</v>
      </c>
      <c r="I9353" t="s">
        <v>1873</v>
      </c>
      <c r="J9353" t="s">
        <v>1962</v>
      </c>
      <c r="K9353" t="s">
        <v>1960</v>
      </c>
      <c r="L9353" s="24">
        <v>15.504</v>
      </c>
      <c r="M9353" s="25">
        <f>+VLOOKUP(E9353, TC!A:D, 4, FALSE())</f>
        <v>1.1717999985159058</v>
      </c>
      <c r="N9353" s="24">
        <f t="shared" si="730"/>
        <v>18.167587176990601</v>
      </c>
      <c r="O9353" t="str">
        <f t="shared" si="731"/>
        <v>FACTURA</v>
      </c>
      <c r="P9353" t="str">
        <f t="shared" si="732"/>
        <v>2025</v>
      </c>
      <c r="Q9353" t="str">
        <f t="shared" si="733"/>
        <v>06</v>
      </c>
      <c r="R9353" t="str">
        <f>+IFERROR(VLOOKUP(I9353, Listado!A:B, 2, FALSE()), "COMERCIALIZADORA INTERNACIONAL CARIBBEAN EXOTICS S A")</f>
        <v>PIEDRAHITA PEREZ MARIANA</v>
      </c>
      <c r="S9353" s="25">
        <f>+VLOOKUP(E9353, TC!A:D, 2, FALSE())</f>
        <v>4042.87</v>
      </c>
      <c r="T9353" t="str">
        <f t="shared" si="734"/>
        <v>EUR</v>
      </c>
    </row>
    <row r="9354" spans="1:20" ht="18.75" hidden="1" customHeight="1" x14ac:dyDescent="0.25">
      <c r="A9354" t="s">
        <v>3127</v>
      </c>
      <c r="B9354" t="s">
        <v>5</v>
      </c>
      <c r="C9354" t="s">
        <v>1913</v>
      </c>
      <c r="D9354" s="24">
        <v>12319</v>
      </c>
      <c r="E9354" t="s">
        <v>1771</v>
      </c>
      <c r="F9354" t="s">
        <v>128</v>
      </c>
      <c r="G9354" t="s">
        <v>110</v>
      </c>
      <c r="H9354" t="s">
        <v>3322</v>
      </c>
      <c r="I9354" t="s">
        <v>1850</v>
      </c>
      <c r="J9354" t="s">
        <v>1919</v>
      </c>
      <c r="K9354" t="s">
        <v>12</v>
      </c>
      <c r="L9354" s="24">
        <v>3840</v>
      </c>
      <c r="M9354" s="25">
        <f>+VLOOKUP(E9354, TC!A:D, 4, FALSE())</f>
        <v>1.1717999985159058</v>
      </c>
      <c r="N9354" s="24">
        <f t="shared" si="730"/>
        <v>3840</v>
      </c>
      <c r="O9354" t="str">
        <f t="shared" si="731"/>
        <v>FACTURA</v>
      </c>
      <c r="P9354" t="str">
        <f t="shared" si="732"/>
        <v>2025</v>
      </c>
      <c r="Q9354" t="str">
        <f t="shared" si="733"/>
        <v>06</v>
      </c>
      <c r="R9354" t="str">
        <f>+IFERROR(VLOOKUP(I9354, Listado!A:B, 2, FALSE()), "COMERCIALIZADORA INTERNACIONAL CARIBBEAN EXOTICS S A")</f>
        <v>PEREZ MEJIA MARIA PAULINA</v>
      </c>
      <c r="S9354" s="25">
        <f>+VLOOKUP(E9354, TC!A:D, 2, FALSE())</f>
        <v>4042.87</v>
      </c>
      <c r="T9354" t="str">
        <f t="shared" si="734"/>
        <v>USD</v>
      </c>
    </row>
    <row r="9355" spans="1:20" ht="18.75" hidden="1" customHeight="1" x14ac:dyDescent="0.25">
      <c r="A9355" t="s">
        <v>3127</v>
      </c>
      <c r="B9355" t="s">
        <v>5</v>
      </c>
      <c r="C9355" t="s">
        <v>1913</v>
      </c>
      <c r="D9355" s="24">
        <v>12319</v>
      </c>
      <c r="E9355" t="s">
        <v>1771</v>
      </c>
      <c r="F9355" t="s">
        <v>128</v>
      </c>
      <c r="G9355" t="s">
        <v>110</v>
      </c>
      <c r="H9355" t="s">
        <v>3322</v>
      </c>
      <c r="I9355" t="s">
        <v>1850</v>
      </c>
      <c r="J9355" t="s">
        <v>1919</v>
      </c>
      <c r="K9355" t="s">
        <v>31</v>
      </c>
      <c r="L9355" s="24">
        <v>1904</v>
      </c>
      <c r="M9355" s="25">
        <f>+VLOOKUP(E9355, TC!A:D, 4, FALSE())</f>
        <v>1.1717999985159058</v>
      </c>
      <c r="N9355" s="24">
        <f t="shared" si="730"/>
        <v>1904</v>
      </c>
      <c r="O9355" t="str">
        <f t="shared" si="731"/>
        <v>FACTURA</v>
      </c>
      <c r="P9355" t="str">
        <f t="shared" si="732"/>
        <v>2025</v>
      </c>
      <c r="Q9355" t="str">
        <f t="shared" si="733"/>
        <v>06</v>
      </c>
      <c r="R9355" t="str">
        <f>+IFERROR(VLOOKUP(I9355, Listado!A:B, 2, FALSE()), "COMERCIALIZADORA INTERNACIONAL CARIBBEAN EXOTICS S A")</f>
        <v>PEREZ MEJIA MARIA PAULINA</v>
      </c>
      <c r="S9355" s="25">
        <f>+VLOOKUP(E9355, TC!A:D, 2, FALSE())</f>
        <v>4042.87</v>
      </c>
      <c r="T9355" t="str">
        <f t="shared" si="734"/>
        <v>USD</v>
      </c>
    </row>
    <row r="9356" spans="1:20" ht="18.75" hidden="1" customHeight="1" x14ac:dyDescent="0.25">
      <c r="A9356" t="s">
        <v>3127</v>
      </c>
      <c r="B9356" t="s">
        <v>5</v>
      </c>
      <c r="C9356" t="s">
        <v>1913</v>
      </c>
      <c r="D9356" s="24">
        <v>12319</v>
      </c>
      <c r="E9356" t="s">
        <v>1771</v>
      </c>
      <c r="F9356" t="s">
        <v>128</v>
      </c>
      <c r="G9356" t="s">
        <v>110</v>
      </c>
      <c r="H9356" t="s">
        <v>3322</v>
      </c>
      <c r="I9356" t="s">
        <v>1850</v>
      </c>
      <c r="J9356" t="s">
        <v>1919</v>
      </c>
      <c r="K9356" t="s">
        <v>53</v>
      </c>
      <c r="L9356" s="24">
        <v>1900</v>
      </c>
      <c r="M9356" s="25">
        <f>+VLOOKUP(E9356, TC!A:D, 4, FALSE())</f>
        <v>1.1717999985159058</v>
      </c>
      <c r="N9356" s="24">
        <f t="shared" si="730"/>
        <v>1900</v>
      </c>
      <c r="O9356" t="str">
        <f t="shared" si="731"/>
        <v>FACTURA</v>
      </c>
      <c r="P9356" t="str">
        <f t="shared" si="732"/>
        <v>2025</v>
      </c>
      <c r="Q9356" t="str">
        <f t="shared" si="733"/>
        <v>06</v>
      </c>
      <c r="R9356" t="str">
        <f>+IFERROR(VLOOKUP(I9356, Listado!A:B, 2, FALSE()), "COMERCIALIZADORA INTERNACIONAL CARIBBEAN EXOTICS S A")</f>
        <v>PEREZ MEJIA MARIA PAULINA</v>
      </c>
      <c r="S9356" s="25">
        <f>+VLOOKUP(E9356, TC!A:D, 2, FALSE())</f>
        <v>4042.87</v>
      </c>
      <c r="T9356" t="str">
        <f t="shared" si="734"/>
        <v>USD</v>
      </c>
    </row>
    <row r="9357" spans="1:20" ht="18.75" hidden="1" customHeight="1" x14ac:dyDescent="0.25">
      <c r="A9357" t="s">
        <v>3127</v>
      </c>
      <c r="B9357" t="s">
        <v>5</v>
      </c>
      <c r="C9357" t="s">
        <v>1913</v>
      </c>
      <c r="D9357" s="24">
        <v>12320</v>
      </c>
      <c r="E9357" t="s">
        <v>1771</v>
      </c>
      <c r="F9357" t="s">
        <v>1924</v>
      </c>
      <c r="G9357" t="s">
        <v>110</v>
      </c>
      <c r="H9357" t="s">
        <v>3323</v>
      </c>
      <c r="I9357" t="s">
        <v>1848</v>
      </c>
      <c r="J9357" t="s">
        <v>1917</v>
      </c>
      <c r="K9357" t="s">
        <v>39</v>
      </c>
      <c r="L9357" s="24">
        <v>1540</v>
      </c>
      <c r="M9357" s="25">
        <f>+VLOOKUP(E9357, TC!A:D, 4, FALSE())</f>
        <v>1.1717999985159058</v>
      </c>
      <c r="N9357" s="24">
        <f t="shared" si="730"/>
        <v>1804.571997714495</v>
      </c>
      <c r="O9357" t="str">
        <f t="shared" si="731"/>
        <v>FACTURA</v>
      </c>
      <c r="P9357" t="str">
        <f t="shared" si="732"/>
        <v>2025</v>
      </c>
      <c r="Q9357" t="str">
        <f t="shared" si="733"/>
        <v>06</v>
      </c>
      <c r="R9357" t="str">
        <f>+IFERROR(VLOOKUP(I9357, Listado!A:B, 2, FALSE()), "COMERCIALIZADORA INTERNACIONAL CARIBBEAN EXOTICS S A")</f>
        <v>PEREZ MEJIA MARIA PAULINA</v>
      </c>
      <c r="S9357" s="25">
        <f>+VLOOKUP(E9357, TC!A:D, 2, FALSE())</f>
        <v>4042.87</v>
      </c>
      <c r="T9357" t="str">
        <f t="shared" si="734"/>
        <v>EUR</v>
      </c>
    </row>
    <row r="9358" spans="1:20" ht="18.75" hidden="1" customHeight="1" x14ac:dyDescent="0.25">
      <c r="A9358" t="s">
        <v>3127</v>
      </c>
      <c r="B9358" t="s">
        <v>5</v>
      </c>
      <c r="C9358" t="s">
        <v>1913</v>
      </c>
      <c r="D9358" s="24">
        <v>12320</v>
      </c>
      <c r="E9358" t="s">
        <v>1771</v>
      </c>
      <c r="F9358" t="s">
        <v>1924</v>
      </c>
      <c r="G9358" t="s">
        <v>110</v>
      </c>
      <c r="H9358" t="s">
        <v>3323</v>
      </c>
      <c r="I9358" t="s">
        <v>1848</v>
      </c>
      <c r="J9358" t="s">
        <v>1917</v>
      </c>
      <c r="K9358" t="s">
        <v>38</v>
      </c>
      <c r="L9358" s="24">
        <v>5737.2</v>
      </c>
      <c r="M9358" s="25">
        <f>+VLOOKUP(E9358, TC!A:D, 4, FALSE())</f>
        <v>1.1717999985159058</v>
      </c>
      <c r="N9358" s="24">
        <f t="shared" si="730"/>
        <v>6722.8509514854541</v>
      </c>
      <c r="O9358" t="str">
        <f t="shared" si="731"/>
        <v>FACTURA</v>
      </c>
      <c r="P9358" t="str">
        <f t="shared" si="732"/>
        <v>2025</v>
      </c>
      <c r="Q9358" t="str">
        <f t="shared" si="733"/>
        <v>06</v>
      </c>
      <c r="R9358" t="str">
        <f>+IFERROR(VLOOKUP(I9358, Listado!A:B, 2, FALSE()), "COMERCIALIZADORA INTERNACIONAL CARIBBEAN EXOTICS S A")</f>
        <v>PEREZ MEJIA MARIA PAULINA</v>
      </c>
      <c r="S9358" s="25">
        <f>+VLOOKUP(E9358, TC!A:D, 2, FALSE())</f>
        <v>4042.87</v>
      </c>
      <c r="T9358" t="str">
        <f t="shared" si="734"/>
        <v>EUR</v>
      </c>
    </row>
    <row r="9359" spans="1:20" ht="18.75" hidden="1" customHeight="1" x14ac:dyDescent="0.25">
      <c r="A9359" t="s">
        <v>3127</v>
      </c>
      <c r="B9359" t="s">
        <v>5</v>
      </c>
      <c r="C9359" t="s">
        <v>1913</v>
      </c>
      <c r="D9359" s="24">
        <v>12321</v>
      </c>
      <c r="E9359" t="s">
        <v>1771</v>
      </c>
      <c r="F9359" t="s">
        <v>1924</v>
      </c>
      <c r="G9359" t="s">
        <v>108</v>
      </c>
      <c r="H9359" t="s">
        <v>3324</v>
      </c>
      <c r="I9359" t="s">
        <v>1855</v>
      </c>
      <c r="J9359" t="s">
        <v>1987</v>
      </c>
      <c r="K9359" t="s">
        <v>15</v>
      </c>
      <c r="L9359" s="24">
        <v>2958.3036000000002</v>
      </c>
      <c r="M9359" s="25">
        <f>+VLOOKUP(E9359, TC!A:D, 4, FALSE())</f>
        <v>1.1717999985159058</v>
      </c>
      <c r="N9359" s="24">
        <f t="shared" si="730"/>
        <v>3466.5401540895991</v>
      </c>
      <c r="O9359" t="str">
        <f t="shared" si="731"/>
        <v>FACTURA</v>
      </c>
      <c r="P9359" t="str">
        <f t="shared" si="732"/>
        <v>2025</v>
      </c>
      <c r="Q9359" t="str">
        <f t="shared" si="733"/>
        <v>06</v>
      </c>
      <c r="R9359" t="str">
        <f>+IFERROR(VLOOKUP(I9359, Listado!A:B, 2, FALSE()), "COMERCIALIZADORA INTERNACIONAL CARIBBEAN EXOTICS S A")</f>
        <v>PIEDRAHITA PEREZ MARIANA</v>
      </c>
      <c r="S9359" s="25">
        <f>+VLOOKUP(E9359, TC!A:D, 2, FALSE())</f>
        <v>4042.87</v>
      </c>
      <c r="T9359" t="str">
        <f t="shared" si="734"/>
        <v>EUR</v>
      </c>
    </row>
    <row r="9360" spans="1:20" ht="18.75" hidden="1" customHeight="1" x14ac:dyDescent="0.25">
      <c r="A9360" t="s">
        <v>3127</v>
      </c>
      <c r="B9360" t="s">
        <v>5</v>
      </c>
      <c r="C9360" t="s">
        <v>1913</v>
      </c>
      <c r="D9360" s="24">
        <v>12321</v>
      </c>
      <c r="E9360" t="s">
        <v>1771</v>
      </c>
      <c r="F9360" t="s">
        <v>1924</v>
      </c>
      <c r="G9360" t="s">
        <v>108</v>
      </c>
      <c r="H9360" t="s">
        <v>3324</v>
      </c>
      <c r="I9360" t="s">
        <v>1855</v>
      </c>
      <c r="J9360" t="s">
        <v>1987</v>
      </c>
      <c r="K9360" t="s">
        <v>1959</v>
      </c>
      <c r="L9360" s="24">
        <v>300</v>
      </c>
      <c r="M9360" s="25">
        <f>+VLOOKUP(E9360, TC!A:D, 4, FALSE())</f>
        <v>1.1717999985159058</v>
      </c>
      <c r="N9360" s="24">
        <f t="shared" si="730"/>
        <v>351.53999955477173</v>
      </c>
      <c r="O9360" t="str">
        <f t="shared" si="731"/>
        <v>FACTURA</v>
      </c>
      <c r="P9360" t="str">
        <f t="shared" si="732"/>
        <v>2025</v>
      </c>
      <c r="Q9360" t="str">
        <f t="shared" si="733"/>
        <v>06</v>
      </c>
      <c r="R9360" t="str">
        <f>+IFERROR(VLOOKUP(I9360, Listado!A:B, 2, FALSE()), "COMERCIALIZADORA INTERNACIONAL CARIBBEAN EXOTICS S A")</f>
        <v>PIEDRAHITA PEREZ MARIANA</v>
      </c>
      <c r="S9360" s="25">
        <f>+VLOOKUP(E9360, TC!A:D, 2, FALSE())</f>
        <v>4042.87</v>
      </c>
      <c r="T9360" t="str">
        <f t="shared" si="734"/>
        <v>EUR</v>
      </c>
    </row>
    <row r="9361" spans="1:20" ht="18.75" hidden="1" customHeight="1" x14ac:dyDescent="0.25">
      <c r="A9361" t="s">
        <v>3127</v>
      </c>
      <c r="B9361" t="s">
        <v>5</v>
      </c>
      <c r="C9361" t="s">
        <v>1913</v>
      </c>
      <c r="D9361" s="24">
        <v>12321</v>
      </c>
      <c r="E9361" t="s">
        <v>1771</v>
      </c>
      <c r="F9361" t="s">
        <v>1924</v>
      </c>
      <c r="G9361" t="s">
        <v>108</v>
      </c>
      <c r="H9361" t="s">
        <v>3324</v>
      </c>
      <c r="I9361" t="s">
        <v>1855</v>
      </c>
      <c r="J9361" t="s">
        <v>1987</v>
      </c>
      <c r="K9361" t="s">
        <v>1960</v>
      </c>
      <c r="L9361" s="24">
        <v>17.696400000000001</v>
      </c>
      <c r="M9361" s="25">
        <f>+VLOOKUP(E9361, TC!A:D, 4, FALSE())</f>
        <v>1.1717999985159058</v>
      </c>
      <c r="N9361" s="24">
        <f t="shared" si="730"/>
        <v>20.736641493736876</v>
      </c>
      <c r="O9361" t="str">
        <f t="shared" si="731"/>
        <v>FACTURA</v>
      </c>
      <c r="P9361" t="str">
        <f t="shared" si="732"/>
        <v>2025</v>
      </c>
      <c r="Q9361" t="str">
        <f t="shared" si="733"/>
        <v>06</v>
      </c>
      <c r="R9361" t="str">
        <f>+IFERROR(VLOOKUP(I9361, Listado!A:B, 2, FALSE()), "COMERCIALIZADORA INTERNACIONAL CARIBBEAN EXOTICS S A")</f>
        <v>PIEDRAHITA PEREZ MARIANA</v>
      </c>
      <c r="S9361" s="25">
        <f>+VLOOKUP(E9361, TC!A:D, 2, FALSE())</f>
        <v>4042.87</v>
      </c>
      <c r="T9361" t="str">
        <f t="shared" si="734"/>
        <v>EUR</v>
      </c>
    </row>
    <row r="9362" spans="1:20" ht="18.75" hidden="1" customHeight="1" x14ac:dyDescent="0.25">
      <c r="A9362" t="s">
        <v>3127</v>
      </c>
      <c r="B9362" t="s">
        <v>5</v>
      </c>
      <c r="C9362" t="s">
        <v>1913</v>
      </c>
      <c r="D9362" s="24">
        <v>12322</v>
      </c>
      <c r="E9362" t="s">
        <v>1771</v>
      </c>
      <c r="F9362" t="s">
        <v>1924</v>
      </c>
      <c r="G9362" t="s">
        <v>108</v>
      </c>
      <c r="H9362" t="s">
        <v>3325</v>
      </c>
      <c r="I9362" t="s">
        <v>1853</v>
      </c>
      <c r="J9362" t="s">
        <v>1919</v>
      </c>
      <c r="K9362" t="s">
        <v>1959</v>
      </c>
      <c r="L9362" s="24">
        <v>300</v>
      </c>
      <c r="M9362" s="25">
        <f>+VLOOKUP(E9362, TC!A:D, 4, FALSE())</f>
        <v>1.1717999985159058</v>
      </c>
      <c r="N9362" s="24">
        <f t="shared" si="730"/>
        <v>351.53999955477173</v>
      </c>
      <c r="O9362" t="str">
        <f t="shared" si="731"/>
        <v>FACTURA</v>
      </c>
      <c r="P9362" t="str">
        <f t="shared" si="732"/>
        <v>2025</v>
      </c>
      <c r="Q9362" t="str">
        <f t="shared" si="733"/>
        <v>06</v>
      </c>
      <c r="R9362" t="str">
        <f>+IFERROR(VLOOKUP(I9362, Listado!A:B, 2, FALSE()), "COMERCIALIZADORA INTERNACIONAL CARIBBEAN EXOTICS S A")</f>
        <v>PIEDRAHITA PEREZ MARIANA</v>
      </c>
      <c r="S9362" s="25">
        <f>+VLOOKUP(E9362, TC!A:D, 2, FALSE())</f>
        <v>4042.87</v>
      </c>
      <c r="T9362" t="str">
        <f t="shared" si="734"/>
        <v>EUR</v>
      </c>
    </row>
    <row r="9363" spans="1:20" ht="18.75" hidden="1" customHeight="1" x14ac:dyDescent="0.25">
      <c r="A9363" t="s">
        <v>3127</v>
      </c>
      <c r="B9363" t="s">
        <v>5</v>
      </c>
      <c r="C9363" t="s">
        <v>1913</v>
      </c>
      <c r="D9363" s="24">
        <v>12322</v>
      </c>
      <c r="E9363" t="s">
        <v>1771</v>
      </c>
      <c r="F9363" t="s">
        <v>1924</v>
      </c>
      <c r="G9363" t="s">
        <v>108</v>
      </c>
      <c r="H9363" t="s">
        <v>3325</v>
      </c>
      <c r="I9363" t="s">
        <v>1853</v>
      </c>
      <c r="J9363" t="s">
        <v>1919</v>
      </c>
      <c r="K9363" t="s">
        <v>1960</v>
      </c>
      <c r="L9363" s="24">
        <v>4.5359999999999996</v>
      </c>
      <c r="M9363" s="25">
        <f>+VLOOKUP(E9363, TC!A:D, 4, FALSE())</f>
        <v>1.1717999985159058</v>
      </c>
      <c r="N9363" s="24">
        <f t="shared" si="730"/>
        <v>5.3152847932681482</v>
      </c>
      <c r="O9363" t="str">
        <f t="shared" si="731"/>
        <v>FACTURA</v>
      </c>
      <c r="P9363" t="str">
        <f t="shared" si="732"/>
        <v>2025</v>
      </c>
      <c r="Q9363" t="str">
        <f t="shared" si="733"/>
        <v>06</v>
      </c>
      <c r="R9363" t="str">
        <f>+IFERROR(VLOOKUP(I9363, Listado!A:B, 2, FALSE()), "COMERCIALIZADORA INTERNACIONAL CARIBBEAN EXOTICS S A")</f>
        <v>PIEDRAHITA PEREZ MARIANA</v>
      </c>
      <c r="S9363" s="25">
        <f>+VLOOKUP(E9363, TC!A:D, 2, FALSE())</f>
        <v>4042.87</v>
      </c>
      <c r="T9363" t="str">
        <f t="shared" si="734"/>
        <v>EUR</v>
      </c>
    </row>
    <row r="9364" spans="1:20" ht="18.75" hidden="1" customHeight="1" x14ac:dyDescent="0.25">
      <c r="A9364" t="s">
        <v>3127</v>
      </c>
      <c r="B9364" t="s">
        <v>5</v>
      </c>
      <c r="C9364" t="s">
        <v>1913</v>
      </c>
      <c r="D9364" s="24">
        <v>12322</v>
      </c>
      <c r="E9364" t="s">
        <v>1771</v>
      </c>
      <c r="F9364" t="s">
        <v>1924</v>
      </c>
      <c r="G9364" t="s">
        <v>108</v>
      </c>
      <c r="H9364" t="s">
        <v>3325</v>
      </c>
      <c r="I9364" t="s">
        <v>1853</v>
      </c>
      <c r="J9364" t="s">
        <v>1919</v>
      </c>
      <c r="K9364" t="s">
        <v>55</v>
      </c>
      <c r="L9364" s="24">
        <v>1975.4639999999999</v>
      </c>
      <c r="M9364" s="25">
        <f>+VLOOKUP(E9364, TC!A:D, 4, FALSE())</f>
        <v>1.1717999985159058</v>
      </c>
      <c r="N9364" s="24">
        <f t="shared" si="730"/>
        <v>2314.8487122682254</v>
      </c>
      <c r="O9364" t="str">
        <f t="shared" si="731"/>
        <v>FACTURA</v>
      </c>
      <c r="P9364" t="str">
        <f t="shared" si="732"/>
        <v>2025</v>
      </c>
      <c r="Q9364" t="str">
        <f t="shared" si="733"/>
        <v>06</v>
      </c>
      <c r="R9364" t="str">
        <f>+IFERROR(VLOOKUP(I9364, Listado!A:B, 2, FALSE()), "COMERCIALIZADORA INTERNACIONAL CARIBBEAN EXOTICS S A")</f>
        <v>PIEDRAHITA PEREZ MARIANA</v>
      </c>
      <c r="S9364" s="25">
        <f>+VLOOKUP(E9364, TC!A:D, 2, FALSE())</f>
        <v>4042.87</v>
      </c>
      <c r="T9364" t="str">
        <f t="shared" si="734"/>
        <v>EUR</v>
      </c>
    </row>
    <row r="9365" spans="1:20" ht="18.75" hidden="1" customHeight="1" x14ac:dyDescent="0.25">
      <c r="A9365" t="s">
        <v>3127</v>
      </c>
      <c r="B9365" t="s">
        <v>5</v>
      </c>
      <c r="C9365" t="s">
        <v>1913</v>
      </c>
      <c r="D9365" s="24">
        <v>12323</v>
      </c>
      <c r="E9365" t="s">
        <v>1771</v>
      </c>
      <c r="F9365" t="s">
        <v>1924</v>
      </c>
      <c r="G9365" t="s">
        <v>110</v>
      </c>
      <c r="H9365" t="s">
        <v>3326</v>
      </c>
      <c r="I9365" t="s">
        <v>1868</v>
      </c>
      <c r="J9365" t="s">
        <v>1966</v>
      </c>
      <c r="K9365" t="s">
        <v>21</v>
      </c>
      <c r="L9365" s="24">
        <v>2877.5360000000001</v>
      </c>
      <c r="M9365" s="25">
        <f>+VLOOKUP(E9365, TC!A:D, 4, FALSE())</f>
        <v>1.1717999985159058</v>
      </c>
      <c r="N9365" s="24">
        <f t="shared" si="730"/>
        <v>3371.8966805294654</v>
      </c>
      <c r="O9365" t="str">
        <f t="shared" si="731"/>
        <v>FACTURA</v>
      </c>
      <c r="P9365" t="str">
        <f t="shared" si="732"/>
        <v>2025</v>
      </c>
      <c r="Q9365" t="str">
        <f t="shared" si="733"/>
        <v>06</v>
      </c>
      <c r="R9365" t="str">
        <f>+IFERROR(VLOOKUP(I9365, Listado!A:B, 2, FALSE()), "COMERCIALIZADORA INTERNACIONAL CARIBBEAN EXOTICS S A")</f>
        <v>PEREZ MEJIA MARIA PAULINA</v>
      </c>
      <c r="S9365" s="25">
        <f>+VLOOKUP(E9365, TC!A:D, 2, FALSE())</f>
        <v>4042.87</v>
      </c>
      <c r="T9365" t="str">
        <f t="shared" si="734"/>
        <v>EUR</v>
      </c>
    </row>
    <row r="9366" spans="1:20" ht="18.75" hidden="1" customHeight="1" x14ac:dyDescent="0.25">
      <c r="A9366" t="s">
        <v>3127</v>
      </c>
      <c r="B9366" t="s">
        <v>5</v>
      </c>
      <c r="C9366" t="s">
        <v>1913</v>
      </c>
      <c r="D9366" s="24">
        <v>12323</v>
      </c>
      <c r="E9366" t="s">
        <v>1771</v>
      </c>
      <c r="F9366" t="s">
        <v>1924</v>
      </c>
      <c r="G9366" t="s">
        <v>110</v>
      </c>
      <c r="H9366" t="s">
        <v>3326</v>
      </c>
      <c r="I9366" t="s">
        <v>1868</v>
      </c>
      <c r="J9366" t="s">
        <v>1966</v>
      </c>
      <c r="K9366" t="s">
        <v>1959</v>
      </c>
      <c r="L9366" s="24">
        <v>300</v>
      </c>
      <c r="M9366" s="25">
        <f>+VLOOKUP(E9366, TC!A:D, 4, FALSE())</f>
        <v>1.1717999985159058</v>
      </c>
      <c r="N9366" s="24">
        <f t="shared" si="730"/>
        <v>351.53999955477173</v>
      </c>
      <c r="O9366" t="str">
        <f t="shared" si="731"/>
        <v>FACTURA</v>
      </c>
      <c r="P9366" t="str">
        <f t="shared" si="732"/>
        <v>2025</v>
      </c>
      <c r="Q9366" t="str">
        <f t="shared" si="733"/>
        <v>06</v>
      </c>
      <c r="R9366" t="str">
        <f>+IFERROR(VLOOKUP(I9366, Listado!A:B, 2, FALSE()), "COMERCIALIZADORA INTERNACIONAL CARIBBEAN EXOTICS S A")</f>
        <v>PEREZ MEJIA MARIA PAULINA</v>
      </c>
      <c r="S9366" s="25">
        <f>+VLOOKUP(E9366, TC!A:D, 2, FALSE())</f>
        <v>4042.87</v>
      </c>
      <c r="T9366" t="str">
        <f t="shared" si="734"/>
        <v>EUR</v>
      </c>
    </row>
    <row r="9367" spans="1:20" ht="18.75" hidden="1" customHeight="1" x14ac:dyDescent="0.25">
      <c r="A9367" t="s">
        <v>3127</v>
      </c>
      <c r="B9367" t="s">
        <v>5</v>
      </c>
      <c r="C9367" t="s">
        <v>1913</v>
      </c>
      <c r="D9367" s="24">
        <v>12323</v>
      </c>
      <c r="E9367" t="s">
        <v>1771</v>
      </c>
      <c r="F9367" t="s">
        <v>1924</v>
      </c>
      <c r="G9367" t="s">
        <v>110</v>
      </c>
      <c r="H9367" t="s">
        <v>3326</v>
      </c>
      <c r="I9367" t="s">
        <v>1868</v>
      </c>
      <c r="J9367" t="s">
        <v>1966</v>
      </c>
      <c r="K9367" t="s">
        <v>1960</v>
      </c>
      <c r="L9367" s="24">
        <v>22.463999999999999</v>
      </c>
      <c r="M9367" s="25">
        <f>+VLOOKUP(E9367, TC!A:D, 4, FALSE())</f>
        <v>1.1717999985159058</v>
      </c>
      <c r="N9367" s="24">
        <f t="shared" si="730"/>
        <v>26.323315166661306</v>
      </c>
      <c r="O9367" t="str">
        <f t="shared" si="731"/>
        <v>FACTURA</v>
      </c>
      <c r="P9367" t="str">
        <f t="shared" si="732"/>
        <v>2025</v>
      </c>
      <c r="Q9367" t="str">
        <f t="shared" si="733"/>
        <v>06</v>
      </c>
      <c r="R9367" t="str">
        <f>+IFERROR(VLOOKUP(I9367, Listado!A:B, 2, FALSE()), "COMERCIALIZADORA INTERNACIONAL CARIBBEAN EXOTICS S A")</f>
        <v>PEREZ MEJIA MARIA PAULINA</v>
      </c>
      <c r="S9367" s="25">
        <f>+VLOOKUP(E9367, TC!A:D, 2, FALSE())</f>
        <v>4042.87</v>
      </c>
      <c r="T9367" t="str">
        <f t="shared" si="734"/>
        <v>EUR</v>
      </c>
    </row>
    <row r="9368" spans="1:20" ht="18.75" hidden="1" customHeight="1" x14ac:dyDescent="0.25">
      <c r="A9368" t="s">
        <v>3127</v>
      </c>
      <c r="B9368" t="s">
        <v>5</v>
      </c>
      <c r="C9368" t="s">
        <v>1913</v>
      </c>
      <c r="D9368" s="24">
        <v>12324</v>
      </c>
      <c r="E9368" t="s">
        <v>1771</v>
      </c>
      <c r="F9368" t="s">
        <v>1924</v>
      </c>
      <c r="G9368" t="s">
        <v>108</v>
      </c>
      <c r="H9368" t="s">
        <v>3327</v>
      </c>
      <c r="I9368" t="s">
        <v>1894</v>
      </c>
      <c r="J9368" t="s">
        <v>1919</v>
      </c>
      <c r="K9368" t="s">
        <v>57</v>
      </c>
      <c r="L9368" s="24">
        <v>3677.5360000000001</v>
      </c>
      <c r="M9368" s="25">
        <f>+VLOOKUP(E9368, TC!A:D, 4, FALSE())</f>
        <v>1.1717999985159058</v>
      </c>
      <c r="N9368" s="24">
        <f t="shared" si="730"/>
        <v>4309.3366793421901</v>
      </c>
      <c r="O9368" t="str">
        <f t="shared" si="731"/>
        <v>FACTURA</v>
      </c>
      <c r="P9368" t="str">
        <f t="shared" si="732"/>
        <v>2025</v>
      </c>
      <c r="Q9368" t="str">
        <f t="shared" si="733"/>
        <v>06</v>
      </c>
      <c r="R9368" t="str">
        <f>+IFERROR(VLOOKUP(I9368, Listado!A:B, 2, FALSE()), "COMERCIALIZADORA INTERNACIONAL CARIBBEAN EXOTICS S A")</f>
        <v>PIEDRAHITA PEREZ MARIANA</v>
      </c>
      <c r="S9368" s="25">
        <f>+VLOOKUP(E9368, TC!A:D, 2, FALSE())</f>
        <v>4042.87</v>
      </c>
      <c r="T9368" t="str">
        <f t="shared" si="734"/>
        <v>EUR</v>
      </c>
    </row>
    <row r="9369" spans="1:20" ht="18.75" hidden="1" customHeight="1" x14ac:dyDescent="0.25">
      <c r="A9369" t="s">
        <v>3127</v>
      </c>
      <c r="B9369" t="s">
        <v>5</v>
      </c>
      <c r="C9369" t="s">
        <v>1913</v>
      </c>
      <c r="D9369" s="24">
        <v>12324</v>
      </c>
      <c r="E9369" t="s">
        <v>1771</v>
      </c>
      <c r="F9369" t="s">
        <v>1924</v>
      </c>
      <c r="G9369" t="s">
        <v>108</v>
      </c>
      <c r="H9369" t="s">
        <v>3327</v>
      </c>
      <c r="I9369" t="s">
        <v>1894</v>
      </c>
      <c r="J9369" t="s">
        <v>1919</v>
      </c>
      <c r="K9369" t="s">
        <v>1959</v>
      </c>
      <c r="L9369" s="24">
        <v>300</v>
      </c>
      <c r="M9369" s="25">
        <f>+VLOOKUP(E9369, TC!A:D, 4, FALSE())</f>
        <v>1.1717999985159058</v>
      </c>
      <c r="N9369" s="24">
        <f t="shared" si="730"/>
        <v>351.53999955477173</v>
      </c>
      <c r="O9369" t="str">
        <f t="shared" si="731"/>
        <v>FACTURA</v>
      </c>
      <c r="P9369" t="str">
        <f t="shared" si="732"/>
        <v>2025</v>
      </c>
      <c r="Q9369" t="str">
        <f t="shared" si="733"/>
        <v>06</v>
      </c>
      <c r="R9369" t="str">
        <f>+IFERROR(VLOOKUP(I9369, Listado!A:B, 2, FALSE()), "COMERCIALIZADORA INTERNACIONAL CARIBBEAN EXOTICS S A")</f>
        <v>PIEDRAHITA PEREZ MARIANA</v>
      </c>
      <c r="S9369" s="25">
        <f>+VLOOKUP(E9369, TC!A:D, 2, FALSE())</f>
        <v>4042.87</v>
      </c>
      <c r="T9369" t="str">
        <f t="shared" si="734"/>
        <v>EUR</v>
      </c>
    </row>
    <row r="9370" spans="1:20" ht="18.75" hidden="1" customHeight="1" x14ac:dyDescent="0.25">
      <c r="A9370" t="s">
        <v>3127</v>
      </c>
      <c r="B9370" t="s">
        <v>5</v>
      </c>
      <c r="C9370" t="s">
        <v>1913</v>
      </c>
      <c r="D9370" s="24">
        <v>12324</v>
      </c>
      <c r="E9370" t="s">
        <v>1771</v>
      </c>
      <c r="F9370" t="s">
        <v>1924</v>
      </c>
      <c r="G9370" t="s">
        <v>108</v>
      </c>
      <c r="H9370" t="s">
        <v>3327</v>
      </c>
      <c r="I9370" t="s">
        <v>1894</v>
      </c>
      <c r="J9370" t="s">
        <v>1919</v>
      </c>
      <c r="K9370" t="s">
        <v>1960</v>
      </c>
      <c r="L9370" s="24">
        <v>22.463999999999999</v>
      </c>
      <c r="M9370" s="25">
        <f>+VLOOKUP(E9370, TC!A:D, 4, FALSE())</f>
        <v>1.1717999985159058</v>
      </c>
      <c r="N9370" s="24">
        <f t="shared" si="730"/>
        <v>26.323315166661306</v>
      </c>
      <c r="O9370" t="str">
        <f t="shared" si="731"/>
        <v>FACTURA</v>
      </c>
      <c r="P9370" t="str">
        <f t="shared" si="732"/>
        <v>2025</v>
      </c>
      <c r="Q9370" t="str">
        <f t="shared" si="733"/>
        <v>06</v>
      </c>
      <c r="R9370" t="str">
        <f>+IFERROR(VLOOKUP(I9370, Listado!A:B, 2, FALSE()), "COMERCIALIZADORA INTERNACIONAL CARIBBEAN EXOTICS S A")</f>
        <v>PIEDRAHITA PEREZ MARIANA</v>
      </c>
      <c r="S9370" s="25">
        <f>+VLOOKUP(E9370, TC!A:D, 2, FALSE())</f>
        <v>4042.87</v>
      </c>
      <c r="T9370" t="str">
        <f t="shared" si="734"/>
        <v>EUR</v>
      </c>
    </row>
    <row r="9371" spans="1:20" ht="18.75" hidden="1" customHeight="1" x14ac:dyDescent="0.25">
      <c r="A9371" t="s">
        <v>3127</v>
      </c>
      <c r="B9371" t="s">
        <v>5</v>
      </c>
      <c r="C9371" t="s">
        <v>1913</v>
      </c>
      <c r="D9371" s="24">
        <v>12325</v>
      </c>
      <c r="E9371" t="s">
        <v>1771</v>
      </c>
      <c r="F9371" t="s">
        <v>1924</v>
      </c>
      <c r="G9371" t="s">
        <v>108</v>
      </c>
      <c r="H9371" t="s">
        <v>3328</v>
      </c>
      <c r="I9371" t="s">
        <v>1896</v>
      </c>
      <c r="J9371" t="s">
        <v>1962</v>
      </c>
      <c r="K9371" t="s">
        <v>71</v>
      </c>
      <c r="L9371" s="24">
        <v>2095.4639999999999</v>
      </c>
      <c r="M9371" s="25">
        <f>+VLOOKUP(E9371, TC!A:D, 4, FALSE())</f>
        <v>1.1717999985159058</v>
      </c>
      <c r="N9371" s="24">
        <f t="shared" si="730"/>
        <v>2455.4647120901341</v>
      </c>
      <c r="O9371" t="str">
        <f t="shared" si="731"/>
        <v>FACTURA</v>
      </c>
      <c r="P9371" t="str">
        <f t="shared" si="732"/>
        <v>2025</v>
      </c>
      <c r="Q9371" t="str">
        <f t="shared" si="733"/>
        <v>06</v>
      </c>
      <c r="R9371" t="str">
        <f>+IFERROR(VLOOKUP(I9371, Listado!A:B, 2, FALSE()), "COMERCIALIZADORA INTERNACIONAL CARIBBEAN EXOTICS S A")</f>
        <v>PIEDRAHITA PEREZ MARIANA</v>
      </c>
      <c r="S9371" s="25">
        <f>+VLOOKUP(E9371, TC!A:D, 2, FALSE())</f>
        <v>4042.87</v>
      </c>
      <c r="T9371" t="str">
        <f t="shared" si="734"/>
        <v>EUR</v>
      </c>
    </row>
    <row r="9372" spans="1:20" ht="18.75" hidden="1" customHeight="1" x14ac:dyDescent="0.25">
      <c r="A9372" t="s">
        <v>3127</v>
      </c>
      <c r="B9372" t="s">
        <v>5</v>
      </c>
      <c r="C9372" t="s">
        <v>1913</v>
      </c>
      <c r="D9372" s="24">
        <v>12325</v>
      </c>
      <c r="E9372" t="s">
        <v>1771</v>
      </c>
      <c r="F9372" t="s">
        <v>1924</v>
      </c>
      <c r="G9372" t="s">
        <v>108</v>
      </c>
      <c r="H9372" t="s">
        <v>3328</v>
      </c>
      <c r="I9372" t="s">
        <v>1896</v>
      </c>
      <c r="J9372" t="s">
        <v>1962</v>
      </c>
      <c r="K9372" t="s">
        <v>1959</v>
      </c>
      <c r="L9372" s="24">
        <v>300</v>
      </c>
      <c r="M9372" s="25">
        <f>+VLOOKUP(E9372, TC!A:D, 4, FALSE())</f>
        <v>1.1717999985159058</v>
      </c>
      <c r="N9372" s="24">
        <f t="shared" si="730"/>
        <v>351.53999955477173</v>
      </c>
      <c r="O9372" t="str">
        <f t="shared" si="731"/>
        <v>FACTURA</v>
      </c>
      <c r="P9372" t="str">
        <f t="shared" si="732"/>
        <v>2025</v>
      </c>
      <c r="Q9372" t="str">
        <f t="shared" si="733"/>
        <v>06</v>
      </c>
      <c r="R9372" t="str">
        <f>+IFERROR(VLOOKUP(I9372, Listado!A:B, 2, FALSE()), "COMERCIALIZADORA INTERNACIONAL CARIBBEAN EXOTICS S A")</f>
        <v>PIEDRAHITA PEREZ MARIANA</v>
      </c>
      <c r="S9372" s="25">
        <f>+VLOOKUP(E9372, TC!A:D, 2, FALSE())</f>
        <v>4042.87</v>
      </c>
      <c r="T9372" t="str">
        <f t="shared" si="734"/>
        <v>EUR</v>
      </c>
    </row>
    <row r="9373" spans="1:20" ht="18.75" hidden="1" customHeight="1" x14ac:dyDescent="0.25">
      <c r="A9373" t="s">
        <v>3127</v>
      </c>
      <c r="B9373" t="s">
        <v>5</v>
      </c>
      <c r="C9373" t="s">
        <v>1913</v>
      </c>
      <c r="D9373" s="24">
        <v>12325</v>
      </c>
      <c r="E9373" t="s">
        <v>1771</v>
      </c>
      <c r="F9373" t="s">
        <v>1924</v>
      </c>
      <c r="G9373" t="s">
        <v>108</v>
      </c>
      <c r="H9373" t="s">
        <v>3328</v>
      </c>
      <c r="I9373" t="s">
        <v>1896</v>
      </c>
      <c r="J9373" t="s">
        <v>1962</v>
      </c>
      <c r="K9373" t="s">
        <v>1960</v>
      </c>
      <c r="L9373" s="24">
        <v>4.5359999999999996</v>
      </c>
      <c r="M9373" s="25">
        <f>+VLOOKUP(E9373, TC!A:D, 4, FALSE())</f>
        <v>1.1717999985159058</v>
      </c>
      <c r="N9373" s="24">
        <f t="shared" si="730"/>
        <v>5.3152847932681482</v>
      </c>
      <c r="O9373" t="str">
        <f t="shared" si="731"/>
        <v>FACTURA</v>
      </c>
      <c r="P9373" t="str">
        <f t="shared" si="732"/>
        <v>2025</v>
      </c>
      <c r="Q9373" t="str">
        <f t="shared" si="733"/>
        <v>06</v>
      </c>
      <c r="R9373" t="str">
        <f>+IFERROR(VLOOKUP(I9373, Listado!A:B, 2, FALSE()), "COMERCIALIZADORA INTERNACIONAL CARIBBEAN EXOTICS S A")</f>
        <v>PIEDRAHITA PEREZ MARIANA</v>
      </c>
      <c r="S9373" s="25">
        <f>+VLOOKUP(E9373, TC!A:D, 2, FALSE())</f>
        <v>4042.87</v>
      </c>
      <c r="T9373" t="str">
        <f t="shared" si="734"/>
        <v>EUR</v>
      </c>
    </row>
    <row r="9374" spans="1:20" ht="18.75" hidden="1" customHeight="1" x14ac:dyDescent="0.25">
      <c r="A9374" t="s">
        <v>3127</v>
      </c>
      <c r="B9374" t="s">
        <v>5</v>
      </c>
      <c r="C9374" t="s">
        <v>1913</v>
      </c>
      <c r="D9374" s="24">
        <v>12326</v>
      </c>
      <c r="E9374" t="s">
        <v>1771</v>
      </c>
      <c r="F9374" t="s">
        <v>128</v>
      </c>
      <c r="G9374" t="s">
        <v>110</v>
      </c>
      <c r="H9374" t="s">
        <v>3329</v>
      </c>
      <c r="I9374" t="s">
        <v>1852</v>
      </c>
      <c r="J9374" t="s">
        <v>1998</v>
      </c>
      <c r="K9374" t="s">
        <v>51</v>
      </c>
      <c r="L9374" s="24">
        <v>28614.240000000002</v>
      </c>
      <c r="M9374" s="25">
        <f>+VLOOKUP(E9374, TC!A:D, 4, FALSE())</f>
        <v>1.1717999985159058</v>
      </c>
      <c r="N9374" s="24">
        <f t="shared" si="730"/>
        <v>28614.240000000002</v>
      </c>
      <c r="O9374" t="str">
        <f t="shared" si="731"/>
        <v>FACTURA</v>
      </c>
      <c r="P9374" t="str">
        <f t="shared" si="732"/>
        <v>2025</v>
      </c>
      <c r="Q9374" t="str">
        <f t="shared" si="733"/>
        <v>06</v>
      </c>
      <c r="R9374" t="str">
        <f>+IFERROR(VLOOKUP(I9374, Listado!A:B, 2, FALSE()), "COMERCIALIZADORA INTERNACIONAL CARIBBEAN EXOTICS S A")</f>
        <v>PEREZ MEJIA MARIA PAULINA</v>
      </c>
      <c r="S9374" s="25">
        <f>+VLOOKUP(E9374, TC!A:D, 2, FALSE())</f>
        <v>4042.87</v>
      </c>
      <c r="T9374" t="str">
        <f t="shared" si="734"/>
        <v>USD</v>
      </c>
    </row>
    <row r="9375" spans="1:20" ht="18.75" hidden="1" customHeight="1" x14ac:dyDescent="0.25">
      <c r="A9375" t="s">
        <v>3127</v>
      </c>
      <c r="B9375" t="s">
        <v>5</v>
      </c>
      <c r="C9375" t="s">
        <v>1913</v>
      </c>
      <c r="D9375" s="24">
        <v>12326</v>
      </c>
      <c r="E9375" t="s">
        <v>1771</v>
      </c>
      <c r="F9375" t="s">
        <v>128</v>
      </c>
      <c r="G9375" t="s">
        <v>110</v>
      </c>
      <c r="H9375" t="s">
        <v>3329</v>
      </c>
      <c r="I9375" t="s">
        <v>1852</v>
      </c>
      <c r="J9375" t="s">
        <v>1998</v>
      </c>
      <c r="K9375" t="s">
        <v>44</v>
      </c>
      <c r="L9375" s="24">
        <v>14036.111999999999</v>
      </c>
      <c r="M9375" s="25">
        <f>+VLOOKUP(E9375, TC!A:D, 4, FALSE())</f>
        <v>1.1717999985159058</v>
      </c>
      <c r="N9375" s="24">
        <f t="shared" si="730"/>
        <v>14036.111999999999</v>
      </c>
      <c r="O9375" t="str">
        <f t="shared" si="731"/>
        <v>FACTURA</v>
      </c>
      <c r="P9375" t="str">
        <f t="shared" si="732"/>
        <v>2025</v>
      </c>
      <c r="Q9375" t="str">
        <f t="shared" si="733"/>
        <v>06</v>
      </c>
      <c r="R9375" t="str">
        <f>+IFERROR(VLOOKUP(I9375, Listado!A:B, 2, FALSE()), "COMERCIALIZADORA INTERNACIONAL CARIBBEAN EXOTICS S A")</f>
        <v>PEREZ MEJIA MARIA PAULINA</v>
      </c>
      <c r="S9375" s="25">
        <f>+VLOOKUP(E9375, TC!A:D, 2, FALSE())</f>
        <v>4042.87</v>
      </c>
      <c r="T9375" t="str">
        <f t="shared" si="734"/>
        <v>USD</v>
      </c>
    </row>
    <row r="9376" spans="1:20" ht="18.75" hidden="1" customHeight="1" x14ac:dyDescent="0.25">
      <c r="A9376" t="s">
        <v>3127</v>
      </c>
      <c r="B9376" t="s">
        <v>5</v>
      </c>
      <c r="C9376" t="s">
        <v>1913</v>
      </c>
      <c r="D9376" s="24">
        <v>12326</v>
      </c>
      <c r="E9376" t="s">
        <v>1771</v>
      </c>
      <c r="F9376" t="s">
        <v>128</v>
      </c>
      <c r="G9376" t="s">
        <v>110</v>
      </c>
      <c r="H9376" t="s">
        <v>3329</v>
      </c>
      <c r="I9376" t="s">
        <v>1852</v>
      </c>
      <c r="J9376" t="s">
        <v>1998</v>
      </c>
      <c r="K9376" t="s">
        <v>1959</v>
      </c>
      <c r="L9376" s="24">
        <v>2709.6480000000001</v>
      </c>
      <c r="M9376" s="25">
        <f>+VLOOKUP(E9376, TC!A:D, 4, FALSE())</f>
        <v>1.1717999985159058</v>
      </c>
      <c r="N9376" s="24">
        <f t="shared" si="730"/>
        <v>2709.6480000000001</v>
      </c>
      <c r="O9376" t="str">
        <f t="shared" si="731"/>
        <v>FACTURA</v>
      </c>
      <c r="P9376" t="str">
        <f t="shared" si="732"/>
        <v>2025</v>
      </c>
      <c r="Q9376" t="str">
        <f t="shared" si="733"/>
        <v>06</v>
      </c>
      <c r="R9376" t="str">
        <f>+IFERROR(VLOOKUP(I9376, Listado!A:B, 2, FALSE()), "COMERCIALIZADORA INTERNACIONAL CARIBBEAN EXOTICS S A")</f>
        <v>PEREZ MEJIA MARIA PAULINA</v>
      </c>
      <c r="S9376" s="25">
        <f>+VLOOKUP(E9376, TC!A:D, 2, FALSE())</f>
        <v>4042.87</v>
      </c>
      <c r="T9376" t="str">
        <f t="shared" si="734"/>
        <v>USD</v>
      </c>
    </row>
    <row r="9377" spans="1:20" ht="18.75" hidden="1" customHeight="1" x14ac:dyDescent="0.25">
      <c r="A9377" t="s">
        <v>3127</v>
      </c>
      <c r="B9377" t="s">
        <v>5</v>
      </c>
      <c r="C9377" t="s">
        <v>1913</v>
      </c>
      <c r="D9377" s="24">
        <v>12327</v>
      </c>
      <c r="E9377" t="s">
        <v>1771</v>
      </c>
      <c r="F9377" t="s">
        <v>128</v>
      </c>
      <c r="G9377" t="s">
        <v>110</v>
      </c>
      <c r="H9377" t="s">
        <v>3330</v>
      </c>
      <c r="I9377" t="s">
        <v>1866</v>
      </c>
      <c r="J9377" t="s">
        <v>1998</v>
      </c>
      <c r="K9377" t="s">
        <v>37</v>
      </c>
      <c r="L9377" s="24">
        <v>2199.3440000000001</v>
      </c>
      <c r="M9377" s="25">
        <f>+VLOOKUP(E9377, TC!A:D, 4, FALSE())</f>
        <v>1.1717999985159058</v>
      </c>
      <c r="N9377" s="24">
        <f t="shared" si="730"/>
        <v>2199.3440000000001</v>
      </c>
      <c r="O9377" t="str">
        <f t="shared" si="731"/>
        <v>FACTURA</v>
      </c>
      <c r="P9377" t="str">
        <f t="shared" si="732"/>
        <v>2025</v>
      </c>
      <c r="Q9377" t="str">
        <f t="shared" si="733"/>
        <v>06</v>
      </c>
      <c r="R9377" t="str">
        <f>+IFERROR(VLOOKUP(I9377, Listado!A:B, 2, FALSE()), "COMERCIALIZADORA INTERNACIONAL CARIBBEAN EXOTICS S A")</f>
        <v>PEREZ MEJIA MARIA PAULINA</v>
      </c>
      <c r="S9377" s="25">
        <f>+VLOOKUP(E9377, TC!A:D, 2, FALSE())</f>
        <v>4042.87</v>
      </c>
      <c r="T9377" t="str">
        <f t="shared" si="734"/>
        <v>USD</v>
      </c>
    </row>
    <row r="9378" spans="1:20" ht="18.75" hidden="1" customHeight="1" x14ac:dyDescent="0.25">
      <c r="A9378" t="s">
        <v>3127</v>
      </c>
      <c r="B9378" t="s">
        <v>5</v>
      </c>
      <c r="C9378" t="s">
        <v>1913</v>
      </c>
      <c r="D9378" s="24">
        <v>12327</v>
      </c>
      <c r="E9378" t="s">
        <v>1771</v>
      </c>
      <c r="F9378" t="s">
        <v>128</v>
      </c>
      <c r="G9378" t="s">
        <v>110</v>
      </c>
      <c r="H9378" t="s">
        <v>3330</v>
      </c>
      <c r="I9378" t="s">
        <v>1866</v>
      </c>
      <c r="J9378" t="s">
        <v>1998</v>
      </c>
      <c r="K9378" t="s">
        <v>17</v>
      </c>
      <c r="L9378" s="24">
        <v>3515.3580000000002</v>
      </c>
      <c r="M9378" s="25">
        <f>+VLOOKUP(E9378, TC!A:D, 4, FALSE())</f>
        <v>1.1717999985159058</v>
      </c>
      <c r="N9378" s="24">
        <f t="shared" si="730"/>
        <v>3515.3580000000002</v>
      </c>
      <c r="O9378" t="str">
        <f t="shared" si="731"/>
        <v>FACTURA</v>
      </c>
      <c r="P9378" t="str">
        <f t="shared" si="732"/>
        <v>2025</v>
      </c>
      <c r="Q9378" t="str">
        <f t="shared" si="733"/>
        <v>06</v>
      </c>
      <c r="R9378" t="str">
        <f>+IFERROR(VLOOKUP(I9378, Listado!A:B, 2, FALSE()), "COMERCIALIZADORA INTERNACIONAL CARIBBEAN EXOTICS S A")</f>
        <v>PEREZ MEJIA MARIA PAULINA</v>
      </c>
      <c r="S9378" s="25">
        <f>+VLOOKUP(E9378, TC!A:D, 2, FALSE())</f>
        <v>4042.87</v>
      </c>
      <c r="T9378" t="str">
        <f t="shared" si="734"/>
        <v>USD</v>
      </c>
    </row>
    <row r="9379" spans="1:20" ht="18.75" hidden="1" customHeight="1" x14ac:dyDescent="0.25">
      <c r="A9379" t="s">
        <v>3127</v>
      </c>
      <c r="B9379" t="s">
        <v>5</v>
      </c>
      <c r="C9379" t="s">
        <v>1913</v>
      </c>
      <c r="D9379" s="24">
        <v>12327</v>
      </c>
      <c r="E9379" t="s">
        <v>1771</v>
      </c>
      <c r="F9379" t="s">
        <v>128</v>
      </c>
      <c r="G9379" t="s">
        <v>110</v>
      </c>
      <c r="H9379" t="s">
        <v>3330</v>
      </c>
      <c r="I9379" t="s">
        <v>1866</v>
      </c>
      <c r="J9379" t="s">
        <v>1998</v>
      </c>
      <c r="K9379" t="s">
        <v>22</v>
      </c>
      <c r="L9379" s="24">
        <v>7062.72</v>
      </c>
      <c r="M9379" s="25">
        <f>+VLOOKUP(E9379, TC!A:D, 4, FALSE())</f>
        <v>1.1717999985159058</v>
      </c>
      <c r="N9379" s="24">
        <f t="shared" si="730"/>
        <v>7062.72</v>
      </c>
      <c r="O9379" t="str">
        <f t="shared" si="731"/>
        <v>FACTURA</v>
      </c>
      <c r="P9379" t="str">
        <f t="shared" si="732"/>
        <v>2025</v>
      </c>
      <c r="Q9379" t="str">
        <f t="shared" si="733"/>
        <v>06</v>
      </c>
      <c r="R9379" t="str">
        <f>+IFERROR(VLOOKUP(I9379, Listado!A:B, 2, FALSE()), "COMERCIALIZADORA INTERNACIONAL CARIBBEAN EXOTICS S A")</f>
        <v>PEREZ MEJIA MARIA PAULINA</v>
      </c>
      <c r="S9379" s="25">
        <f>+VLOOKUP(E9379, TC!A:D, 2, FALSE())</f>
        <v>4042.87</v>
      </c>
      <c r="T9379" t="str">
        <f t="shared" si="734"/>
        <v>USD</v>
      </c>
    </row>
    <row r="9380" spans="1:20" ht="18.75" hidden="1" customHeight="1" x14ac:dyDescent="0.25">
      <c r="A9380" t="s">
        <v>3127</v>
      </c>
      <c r="B9380" t="s">
        <v>5</v>
      </c>
      <c r="C9380" t="s">
        <v>1913</v>
      </c>
      <c r="D9380" s="24">
        <v>12327</v>
      </c>
      <c r="E9380" t="s">
        <v>1771</v>
      </c>
      <c r="F9380" t="s">
        <v>128</v>
      </c>
      <c r="G9380" t="s">
        <v>110</v>
      </c>
      <c r="H9380" t="s">
        <v>3330</v>
      </c>
      <c r="I9380" t="s">
        <v>1866</v>
      </c>
      <c r="J9380" t="s">
        <v>1998</v>
      </c>
      <c r="K9380" t="s">
        <v>18</v>
      </c>
      <c r="L9380" s="24">
        <v>2828.3580000000002</v>
      </c>
      <c r="M9380" s="25">
        <f>+VLOOKUP(E9380, TC!A:D, 4, FALSE())</f>
        <v>1.1717999985159058</v>
      </c>
      <c r="N9380" s="24">
        <f t="shared" si="730"/>
        <v>2828.3580000000002</v>
      </c>
      <c r="O9380" t="str">
        <f t="shared" si="731"/>
        <v>FACTURA</v>
      </c>
      <c r="P9380" t="str">
        <f t="shared" si="732"/>
        <v>2025</v>
      </c>
      <c r="Q9380" t="str">
        <f t="shared" si="733"/>
        <v>06</v>
      </c>
      <c r="R9380" t="str">
        <f>+IFERROR(VLOOKUP(I9380, Listado!A:B, 2, FALSE()), "COMERCIALIZADORA INTERNACIONAL CARIBBEAN EXOTICS S A")</f>
        <v>PEREZ MEJIA MARIA PAULINA</v>
      </c>
      <c r="S9380" s="25">
        <f>+VLOOKUP(E9380, TC!A:D, 2, FALSE())</f>
        <v>4042.87</v>
      </c>
      <c r="T9380" t="str">
        <f t="shared" si="734"/>
        <v>USD</v>
      </c>
    </row>
    <row r="9381" spans="1:20" ht="18.75" hidden="1" customHeight="1" x14ac:dyDescent="0.25">
      <c r="A9381" t="s">
        <v>3127</v>
      </c>
      <c r="B9381" t="s">
        <v>5</v>
      </c>
      <c r="C9381" t="s">
        <v>1913</v>
      </c>
      <c r="D9381" s="24">
        <v>12327</v>
      </c>
      <c r="E9381" t="s">
        <v>1771</v>
      </c>
      <c r="F9381" t="s">
        <v>128</v>
      </c>
      <c r="G9381" t="s">
        <v>110</v>
      </c>
      <c r="H9381" t="s">
        <v>3330</v>
      </c>
      <c r="I9381" t="s">
        <v>1866</v>
      </c>
      <c r="J9381" t="s">
        <v>1998</v>
      </c>
      <c r="K9381" t="s">
        <v>1959</v>
      </c>
      <c r="L9381" s="24">
        <v>903.22</v>
      </c>
      <c r="M9381" s="25">
        <f>+VLOOKUP(E9381, TC!A:D, 4, FALSE())</f>
        <v>1.1717999985159058</v>
      </c>
      <c r="N9381" s="24">
        <f t="shared" si="730"/>
        <v>903.22</v>
      </c>
      <c r="O9381" t="str">
        <f t="shared" si="731"/>
        <v>FACTURA</v>
      </c>
      <c r="P9381" t="str">
        <f t="shared" si="732"/>
        <v>2025</v>
      </c>
      <c r="Q9381" t="str">
        <f t="shared" si="733"/>
        <v>06</v>
      </c>
      <c r="R9381" t="str">
        <f>+IFERROR(VLOOKUP(I9381, Listado!A:B, 2, FALSE()), "COMERCIALIZADORA INTERNACIONAL CARIBBEAN EXOTICS S A")</f>
        <v>PEREZ MEJIA MARIA PAULINA</v>
      </c>
      <c r="S9381" s="25">
        <f>+VLOOKUP(E9381, TC!A:D, 2, FALSE())</f>
        <v>4042.87</v>
      </c>
      <c r="T9381" t="str">
        <f t="shared" si="734"/>
        <v>USD</v>
      </c>
    </row>
    <row r="9382" spans="1:20" ht="18.75" hidden="1" customHeight="1" x14ac:dyDescent="0.25">
      <c r="A9382" t="s">
        <v>3127</v>
      </c>
      <c r="B9382" t="s">
        <v>5</v>
      </c>
      <c r="C9382" t="s">
        <v>1913</v>
      </c>
      <c r="D9382" s="24">
        <v>12328</v>
      </c>
      <c r="E9382" t="s">
        <v>1771</v>
      </c>
      <c r="F9382" t="s">
        <v>128</v>
      </c>
      <c r="G9382" t="s">
        <v>110</v>
      </c>
      <c r="H9382" t="s">
        <v>3331</v>
      </c>
      <c r="I9382" t="s">
        <v>1850</v>
      </c>
      <c r="J9382" t="s">
        <v>1919</v>
      </c>
      <c r="K9382" t="s">
        <v>13</v>
      </c>
      <c r="L9382" s="24">
        <v>7680</v>
      </c>
      <c r="M9382" s="25">
        <f>+VLOOKUP(E9382, TC!A:D, 4, FALSE())</f>
        <v>1.1717999985159058</v>
      </c>
      <c r="N9382" s="24">
        <f t="shared" si="730"/>
        <v>7680</v>
      </c>
      <c r="O9382" t="str">
        <f t="shared" si="731"/>
        <v>FACTURA</v>
      </c>
      <c r="P9382" t="str">
        <f t="shared" si="732"/>
        <v>2025</v>
      </c>
      <c r="Q9382" t="str">
        <f t="shared" si="733"/>
        <v>06</v>
      </c>
      <c r="R9382" t="str">
        <f>+IFERROR(VLOOKUP(I9382, Listado!A:B, 2, FALSE()), "COMERCIALIZADORA INTERNACIONAL CARIBBEAN EXOTICS S A")</f>
        <v>PEREZ MEJIA MARIA PAULINA</v>
      </c>
      <c r="S9382" s="25">
        <f>+VLOOKUP(E9382, TC!A:D, 2, FALSE())</f>
        <v>4042.87</v>
      </c>
      <c r="T9382" t="str">
        <f t="shared" si="734"/>
        <v>USD</v>
      </c>
    </row>
    <row r="9383" spans="1:20" ht="18.75" hidden="1" customHeight="1" x14ac:dyDescent="0.25">
      <c r="A9383" t="s">
        <v>3127</v>
      </c>
      <c r="B9383" t="s">
        <v>5</v>
      </c>
      <c r="C9383" t="s">
        <v>1913</v>
      </c>
      <c r="D9383" s="24">
        <v>12328</v>
      </c>
      <c r="E9383" t="s">
        <v>1771</v>
      </c>
      <c r="F9383" t="s">
        <v>128</v>
      </c>
      <c r="G9383" t="s">
        <v>110</v>
      </c>
      <c r="H9383" t="s">
        <v>3331</v>
      </c>
      <c r="I9383" t="s">
        <v>1850</v>
      </c>
      <c r="J9383" t="s">
        <v>1919</v>
      </c>
      <c r="K9383" t="s">
        <v>31</v>
      </c>
      <c r="L9383" s="24">
        <v>5712</v>
      </c>
      <c r="M9383" s="25">
        <f>+VLOOKUP(E9383, TC!A:D, 4, FALSE())</f>
        <v>1.1717999985159058</v>
      </c>
      <c r="N9383" s="24">
        <f t="shared" si="730"/>
        <v>5712</v>
      </c>
      <c r="O9383" t="str">
        <f t="shared" si="731"/>
        <v>FACTURA</v>
      </c>
      <c r="P9383" t="str">
        <f t="shared" si="732"/>
        <v>2025</v>
      </c>
      <c r="Q9383" t="str">
        <f t="shared" si="733"/>
        <v>06</v>
      </c>
      <c r="R9383" t="str">
        <f>+IFERROR(VLOOKUP(I9383, Listado!A:B, 2, FALSE()), "COMERCIALIZADORA INTERNACIONAL CARIBBEAN EXOTICS S A")</f>
        <v>PEREZ MEJIA MARIA PAULINA</v>
      </c>
      <c r="S9383" s="25">
        <f>+VLOOKUP(E9383, TC!A:D, 2, FALSE())</f>
        <v>4042.87</v>
      </c>
      <c r="T9383" t="str">
        <f t="shared" si="734"/>
        <v>USD</v>
      </c>
    </row>
    <row r="9384" spans="1:20" ht="18.75" hidden="1" customHeight="1" x14ac:dyDescent="0.25">
      <c r="A9384" t="s">
        <v>3127</v>
      </c>
      <c r="B9384" t="s">
        <v>5</v>
      </c>
      <c r="C9384" t="s">
        <v>1913</v>
      </c>
      <c r="D9384" s="24">
        <v>12329</v>
      </c>
      <c r="E9384" t="s">
        <v>1771</v>
      </c>
      <c r="F9384" t="s">
        <v>1924</v>
      </c>
      <c r="G9384" t="s">
        <v>110</v>
      </c>
      <c r="H9384" t="s">
        <v>3332</v>
      </c>
      <c r="I9384" t="s">
        <v>1848</v>
      </c>
      <c r="J9384" t="s">
        <v>1917</v>
      </c>
      <c r="K9384" t="s">
        <v>40</v>
      </c>
      <c r="L9384" s="24">
        <v>1842.4</v>
      </c>
      <c r="M9384" s="25">
        <f>+VLOOKUP(E9384, TC!A:D, 4, FALSE())</f>
        <v>1.1717999985159058</v>
      </c>
      <c r="N9384" s="24">
        <f t="shared" si="730"/>
        <v>2158.9243172657048</v>
      </c>
      <c r="O9384" t="str">
        <f t="shared" si="731"/>
        <v>FACTURA</v>
      </c>
      <c r="P9384" t="str">
        <f t="shared" si="732"/>
        <v>2025</v>
      </c>
      <c r="Q9384" t="str">
        <f t="shared" si="733"/>
        <v>06</v>
      </c>
      <c r="R9384" t="str">
        <f>+IFERROR(VLOOKUP(I9384, Listado!A:B, 2, FALSE()), "COMERCIALIZADORA INTERNACIONAL CARIBBEAN EXOTICS S A")</f>
        <v>PEREZ MEJIA MARIA PAULINA</v>
      </c>
      <c r="S9384" s="25">
        <f>+VLOOKUP(E9384, TC!A:D, 2, FALSE())</f>
        <v>4042.87</v>
      </c>
      <c r="T9384" t="str">
        <f t="shared" si="734"/>
        <v>EUR</v>
      </c>
    </row>
    <row r="9385" spans="1:20" ht="18.75" hidden="1" customHeight="1" x14ac:dyDescent="0.25">
      <c r="A9385" t="s">
        <v>3127</v>
      </c>
      <c r="B9385" t="s">
        <v>5</v>
      </c>
      <c r="C9385" t="s">
        <v>1913</v>
      </c>
      <c r="D9385" s="24">
        <v>12329</v>
      </c>
      <c r="E9385" t="s">
        <v>1771</v>
      </c>
      <c r="F9385" t="s">
        <v>1924</v>
      </c>
      <c r="G9385" t="s">
        <v>110</v>
      </c>
      <c r="H9385" t="s">
        <v>3332</v>
      </c>
      <c r="I9385" t="s">
        <v>1848</v>
      </c>
      <c r="J9385" t="s">
        <v>1917</v>
      </c>
      <c r="K9385" t="s">
        <v>23</v>
      </c>
      <c r="L9385" s="24">
        <v>4160</v>
      </c>
      <c r="M9385" s="25">
        <f>+VLOOKUP(E9385, TC!A:D, 4, FALSE())</f>
        <v>1.1717999985159058</v>
      </c>
      <c r="N9385" s="24">
        <f t="shared" si="730"/>
        <v>4874.6879938261682</v>
      </c>
      <c r="O9385" t="str">
        <f t="shared" si="731"/>
        <v>FACTURA</v>
      </c>
      <c r="P9385" t="str">
        <f t="shared" si="732"/>
        <v>2025</v>
      </c>
      <c r="Q9385" t="str">
        <f t="shared" si="733"/>
        <v>06</v>
      </c>
      <c r="R9385" t="str">
        <f>+IFERROR(VLOOKUP(I9385, Listado!A:B, 2, FALSE()), "COMERCIALIZADORA INTERNACIONAL CARIBBEAN EXOTICS S A")</f>
        <v>PEREZ MEJIA MARIA PAULINA</v>
      </c>
      <c r="S9385" s="25">
        <f>+VLOOKUP(E9385, TC!A:D, 2, FALSE())</f>
        <v>4042.87</v>
      </c>
      <c r="T9385" t="str">
        <f t="shared" si="734"/>
        <v>EUR</v>
      </c>
    </row>
    <row r="9386" spans="1:20" ht="18.75" hidden="1" customHeight="1" x14ac:dyDescent="0.25">
      <c r="A9386" t="s">
        <v>3127</v>
      </c>
      <c r="B9386" t="s">
        <v>5</v>
      </c>
      <c r="C9386" t="s">
        <v>1913</v>
      </c>
      <c r="D9386" s="24">
        <v>12329</v>
      </c>
      <c r="E9386" t="s">
        <v>1771</v>
      </c>
      <c r="F9386" t="s">
        <v>1924</v>
      </c>
      <c r="G9386" t="s">
        <v>110</v>
      </c>
      <c r="H9386" t="s">
        <v>3332</v>
      </c>
      <c r="I9386" t="s">
        <v>1848</v>
      </c>
      <c r="J9386" t="s">
        <v>1917</v>
      </c>
      <c r="K9386" t="s">
        <v>38</v>
      </c>
      <c r="L9386" s="24">
        <v>5737.2</v>
      </c>
      <c r="M9386" s="25">
        <f>+VLOOKUP(E9386, TC!A:D, 4, FALSE())</f>
        <v>1.1717999985159058</v>
      </c>
      <c r="N9386" s="24">
        <f t="shared" si="730"/>
        <v>6722.8509514854541</v>
      </c>
      <c r="O9386" t="str">
        <f t="shared" si="731"/>
        <v>FACTURA</v>
      </c>
      <c r="P9386" t="str">
        <f t="shared" si="732"/>
        <v>2025</v>
      </c>
      <c r="Q9386" t="str">
        <f t="shared" si="733"/>
        <v>06</v>
      </c>
      <c r="R9386" t="str">
        <f>+IFERROR(VLOOKUP(I9386, Listado!A:B, 2, FALSE()), "COMERCIALIZADORA INTERNACIONAL CARIBBEAN EXOTICS S A")</f>
        <v>PEREZ MEJIA MARIA PAULINA</v>
      </c>
      <c r="S9386" s="25">
        <f>+VLOOKUP(E9386, TC!A:D, 2, FALSE())</f>
        <v>4042.87</v>
      </c>
      <c r="T9386" t="str">
        <f t="shared" si="734"/>
        <v>EUR</v>
      </c>
    </row>
    <row r="9387" spans="1:20" ht="18.75" hidden="1" customHeight="1" x14ac:dyDescent="0.25">
      <c r="A9387" t="s">
        <v>3127</v>
      </c>
      <c r="B9387" t="s">
        <v>5</v>
      </c>
      <c r="C9387" t="s">
        <v>1913</v>
      </c>
      <c r="D9387" s="24">
        <v>12329</v>
      </c>
      <c r="E9387" t="s">
        <v>1771</v>
      </c>
      <c r="F9387" t="s">
        <v>1924</v>
      </c>
      <c r="G9387" t="s">
        <v>110</v>
      </c>
      <c r="H9387" t="s">
        <v>3332</v>
      </c>
      <c r="I9387" t="s">
        <v>1848</v>
      </c>
      <c r="J9387" t="s">
        <v>1917</v>
      </c>
      <c r="K9387" t="s">
        <v>14</v>
      </c>
      <c r="L9387" s="24">
        <v>2980</v>
      </c>
      <c r="M9387" s="25">
        <f>+VLOOKUP(E9387, TC!A:D, 4, FALSE())</f>
        <v>1.1717999985159058</v>
      </c>
      <c r="N9387" s="24">
        <f t="shared" si="730"/>
        <v>3491.9639955773991</v>
      </c>
      <c r="O9387" t="str">
        <f t="shared" si="731"/>
        <v>FACTURA</v>
      </c>
      <c r="P9387" t="str">
        <f t="shared" si="732"/>
        <v>2025</v>
      </c>
      <c r="Q9387" t="str">
        <f t="shared" si="733"/>
        <v>06</v>
      </c>
      <c r="R9387" t="str">
        <f>+IFERROR(VLOOKUP(I9387, Listado!A:B, 2, FALSE()), "COMERCIALIZADORA INTERNACIONAL CARIBBEAN EXOTICS S A")</f>
        <v>PEREZ MEJIA MARIA PAULINA</v>
      </c>
      <c r="S9387" s="25">
        <f>+VLOOKUP(E9387, TC!A:D, 2, FALSE())</f>
        <v>4042.87</v>
      </c>
      <c r="T9387" t="str">
        <f t="shared" si="734"/>
        <v>EUR</v>
      </c>
    </row>
    <row r="9388" spans="1:20" ht="18.75" hidden="1" customHeight="1" x14ac:dyDescent="0.25">
      <c r="A9388" t="s">
        <v>3127</v>
      </c>
      <c r="B9388" t="s">
        <v>5</v>
      </c>
      <c r="C9388" t="s">
        <v>1913</v>
      </c>
      <c r="D9388" s="24">
        <v>12330</v>
      </c>
      <c r="E9388" t="s">
        <v>1771</v>
      </c>
      <c r="F9388" t="s">
        <v>128</v>
      </c>
      <c r="G9388" t="s">
        <v>110</v>
      </c>
      <c r="H9388" t="s">
        <v>3333</v>
      </c>
      <c r="I9388" t="s">
        <v>1851</v>
      </c>
      <c r="J9388" t="s">
        <v>1940</v>
      </c>
      <c r="K9388" t="s">
        <v>19</v>
      </c>
      <c r="L9388" s="24">
        <v>7360</v>
      </c>
      <c r="M9388" s="25">
        <f>+VLOOKUP(E9388, TC!A:D, 4, FALSE())</f>
        <v>1.1717999985159058</v>
      </c>
      <c r="N9388" s="24">
        <f t="shared" si="730"/>
        <v>7360</v>
      </c>
      <c r="O9388" t="str">
        <f t="shared" si="731"/>
        <v>FACTURA</v>
      </c>
      <c r="P9388" t="str">
        <f t="shared" si="732"/>
        <v>2025</v>
      </c>
      <c r="Q9388" t="str">
        <f t="shared" si="733"/>
        <v>06</v>
      </c>
      <c r="R9388" t="str">
        <f>+IFERROR(VLOOKUP(I9388, Listado!A:B, 2, FALSE()), "COMERCIALIZADORA INTERNACIONAL CARIBBEAN EXOTICS S A")</f>
        <v>PEREZ MEJIA MARIA PAULINA</v>
      </c>
      <c r="S9388" s="25">
        <f>+VLOOKUP(E9388, TC!A:D, 2, FALSE())</f>
        <v>4042.87</v>
      </c>
      <c r="T9388" t="str">
        <f t="shared" si="734"/>
        <v>USD</v>
      </c>
    </row>
    <row r="9389" spans="1:20" ht="18.75" hidden="1" customHeight="1" x14ac:dyDescent="0.25">
      <c r="A9389" t="s">
        <v>3127</v>
      </c>
      <c r="B9389" t="s">
        <v>5</v>
      </c>
      <c r="C9389" t="s">
        <v>1913</v>
      </c>
      <c r="D9389" s="24">
        <v>12330</v>
      </c>
      <c r="E9389" t="s">
        <v>1771</v>
      </c>
      <c r="F9389" t="s">
        <v>128</v>
      </c>
      <c r="G9389" t="s">
        <v>110</v>
      </c>
      <c r="H9389" t="s">
        <v>3333</v>
      </c>
      <c r="I9389" t="s">
        <v>1851</v>
      </c>
      <c r="J9389" t="s">
        <v>1940</v>
      </c>
      <c r="K9389" t="s">
        <v>42</v>
      </c>
      <c r="L9389" s="24">
        <v>1918</v>
      </c>
      <c r="M9389" s="25">
        <f>+VLOOKUP(E9389, TC!A:D, 4, FALSE())</f>
        <v>1.1717999985159058</v>
      </c>
      <c r="N9389" s="24">
        <f t="shared" si="730"/>
        <v>1918</v>
      </c>
      <c r="O9389" t="str">
        <f t="shared" si="731"/>
        <v>FACTURA</v>
      </c>
      <c r="P9389" t="str">
        <f t="shared" si="732"/>
        <v>2025</v>
      </c>
      <c r="Q9389" t="str">
        <f t="shared" si="733"/>
        <v>06</v>
      </c>
      <c r="R9389" t="str">
        <f>+IFERROR(VLOOKUP(I9389, Listado!A:B, 2, FALSE()), "COMERCIALIZADORA INTERNACIONAL CARIBBEAN EXOTICS S A")</f>
        <v>PEREZ MEJIA MARIA PAULINA</v>
      </c>
      <c r="S9389" s="25">
        <f>+VLOOKUP(E9389, TC!A:D, 2, FALSE())</f>
        <v>4042.87</v>
      </c>
      <c r="T9389" t="str">
        <f t="shared" si="734"/>
        <v>USD</v>
      </c>
    </row>
    <row r="9390" spans="1:20" ht="18.75" hidden="1" customHeight="1" x14ac:dyDescent="0.25">
      <c r="A9390" t="s">
        <v>3127</v>
      </c>
      <c r="B9390" t="s">
        <v>5</v>
      </c>
      <c r="C9390" t="s">
        <v>1913</v>
      </c>
      <c r="D9390" s="24">
        <v>12330</v>
      </c>
      <c r="E9390" t="s">
        <v>1771</v>
      </c>
      <c r="F9390" t="s">
        <v>128</v>
      </c>
      <c r="G9390" t="s">
        <v>110</v>
      </c>
      <c r="H9390" t="s">
        <v>3333</v>
      </c>
      <c r="I9390" t="s">
        <v>1851</v>
      </c>
      <c r="J9390" t="s">
        <v>1940</v>
      </c>
      <c r="K9390" t="s">
        <v>50</v>
      </c>
      <c r="L9390" s="24">
        <v>3074.4</v>
      </c>
      <c r="M9390" s="25">
        <f>+VLOOKUP(E9390, TC!A:D, 4, FALSE())</f>
        <v>1.1717999985159058</v>
      </c>
      <c r="N9390" s="24">
        <f t="shared" si="730"/>
        <v>3074.4</v>
      </c>
      <c r="O9390" t="str">
        <f t="shared" si="731"/>
        <v>FACTURA</v>
      </c>
      <c r="P9390" t="str">
        <f t="shared" si="732"/>
        <v>2025</v>
      </c>
      <c r="Q9390" t="str">
        <f t="shared" si="733"/>
        <v>06</v>
      </c>
      <c r="R9390" t="str">
        <f>+IFERROR(VLOOKUP(I9390, Listado!A:B, 2, FALSE()), "COMERCIALIZADORA INTERNACIONAL CARIBBEAN EXOTICS S A")</f>
        <v>PEREZ MEJIA MARIA PAULINA</v>
      </c>
      <c r="S9390" s="25">
        <f>+VLOOKUP(E9390, TC!A:D, 2, FALSE())</f>
        <v>4042.87</v>
      </c>
      <c r="T9390" t="str">
        <f t="shared" si="734"/>
        <v>USD</v>
      </c>
    </row>
    <row r="9391" spans="1:20" ht="18.75" hidden="1" customHeight="1" x14ac:dyDescent="0.25">
      <c r="A9391" t="s">
        <v>3127</v>
      </c>
      <c r="B9391" t="s">
        <v>5</v>
      </c>
      <c r="C9391" t="s">
        <v>1913</v>
      </c>
      <c r="D9391" s="24">
        <v>12331</v>
      </c>
      <c r="E9391" t="s">
        <v>1771</v>
      </c>
      <c r="F9391" t="s">
        <v>1924</v>
      </c>
      <c r="G9391" t="s">
        <v>108</v>
      </c>
      <c r="H9391" t="s">
        <v>3334</v>
      </c>
      <c r="I9391" t="s">
        <v>1855</v>
      </c>
      <c r="J9391" t="s">
        <v>1987</v>
      </c>
      <c r="K9391" t="s">
        <v>15</v>
      </c>
      <c r="L9391" s="24">
        <v>2913.5484000000001</v>
      </c>
      <c r="M9391" s="25">
        <f>+VLOOKUP(E9391, TC!A:D, 4, FALSE())</f>
        <v>1.1717999985159058</v>
      </c>
      <c r="N9391" s="24">
        <f t="shared" si="730"/>
        <v>3414.09601079602</v>
      </c>
      <c r="O9391" t="str">
        <f t="shared" si="731"/>
        <v>FACTURA</v>
      </c>
      <c r="P9391" t="str">
        <f t="shared" si="732"/>
        <v>2025</v>
      </c>
      <c r="Q9391" t="str">
        <f t="shared" si="733"/>
        <v>06</v>
      </c>
      <c r="R9391" t="str">
        <f>+IFERROR(VLOOKUP(I9391, Listado!A:B, 2, FALSE()), "COMERCIALIZADORA INTERNACIONAL CARIBBEAN EXOTICS S A")</f>
        <v>PIEDRAHITA PEREZ MARIANA</v>
      </c>
      <c r="S9391" s="25">
        <f>+VLOOKUP(E9391, TC!A:D, 2, FALSE())</f>
        <v>4042.87</v>
      </c>
      <c r="T9391" t="str">
        <f t="shared" si="734"/>
        <v>EUR</v>
      </c>
    </row>
    <row r="9392" spans="1:20" ht="18.75" hidden="1" customHeight="1" x14ac:dyDescent="0.25">
      <c r="A9392" t="s">
        <v>3127</v>
      </c>
      <c r="B9392" t="s">
        <v>5</v>
      </c>
      <c r="C9392" t="s">
        <v>1913</v>
      </c>
      <c r="D9392" s="24">
        <v>12331</v>
      </c>
      <c r="E9392" t="s">
        <v>1771</v>
      </c>
      <c r="F9392" t="s">
        <v>1924</v>
      </c>
      <c r="G9392" t="s">
        <v>108</v>
      </c>
      <c r="H9392" t="s">
        <v>3334</v>
      </c>
      <c r="I9392" t="s">
        <v>1855</v>
      </c>
      <c r="J9392" t="s">
        <v>1987</v>
      </c>
      <c r="K9392" t="s">
        <v>1959</v>
      </c>
      <c r="L9392" s="24">
        <v>335</v>
      </c>
      <c r="M9392" s="25">
        <f>+VLOOKUP(E9392, TC!A:D, 4, FALSE())</f>
        <v>1.1717999985159058</v>
      </c>
      <c r="N9392" s="24">
        <f t="shared" si="730"/>
        <v>392.55299950282841</v>
      </c>
      <c r="O9392" t="str">
        <f t="shared" si="731"/>
        <v>FACTURA</v>
      </c>
      <c r="P9392" t="str">
        <f t="shared" si="732"/>
        <v>2025</v>
      </c>
      <c r="Q9392" t="str">
        <f t="shared" si="733"/>
        <v>06</v>
      </c>
      <c r="R9392" t="str">
        <f>+IFERROR(VLOOKUP(I9392, Listado!A:B, 2, FALSE()), "COMERCIALIZADORA INTERNACIONAL CARIBBEAN EXOTICS S A")</f>
        <v>PIEDRAHITA PEREZ MARIANA</v>
      </c>
      <c r="S9392" s="25">
        <f>+VLOOKUP(E9392, TC!A:D, 2, FALSE())</f>
        <v>4042.87</v>
      </c>
      <c r="T9392" t="str">
        <f t="shared" si="734"/>
        <v>EUR</v>
      </c>
    </row>
    <row r="9393" spans="1:20" ht="18.75" hidden="1" customHeight="1" x14ac:dyDescent="0.25">
      <c r="A9393" t="s">
        <v>3127</v>
      </c>
      <c r="B9393" t="s">
        <v>5</v>
      </c>
      <c r="C9393" t="s">
        <v>1913</v>
      </c>
      <c r="D9393" s="24">
        <v>12331</v>
      </c>
      <c r="E9393" t="s">
        <v>1771</v>
      </c>
      <c r="F9393" t="s">
        <v>1924</v>
      </c>
      <c r="G9393" t="s">
        <v>108</v>
      </c>
      <c r="H9393" t="s">
        <v>3334</v>
      </c>
      <c r="I9393" t="s">
        <v>1855</v>
      </c>
      <c r="J9393" t="s">
        <v>1987</v>
      </c>
      <c r="K9393" t="s">
        <v>1960</v>
      </c>
      <c r="L9393" s="24">
        <v>27.451599999999999</v>
      </c>
      <c r="M9393" s="25">
        <f>+VLOOKUP(E9393, TC!A:D, 4, FALSE())</f>
        <v>1.1717999985159058</v>
      </c>
      <c r="N9393" s="24">
        <f t="shared" si="730"/>
        <v>32.167784839259241</v>
      </c>
      <c r="O9393" t="str">
        <f t="shared" si="731"/>
        <v>FACTURA</v>
      </c>
      <c r="P9393" t="str">
        <f t="shared" si="732"/>
        <v>2025</v>
      </c>
      <c r="Q9393" t="str">
        <f t="shared" si="733"/>
        <v>06</v>
      </c>
      <c r="R9393" t="str">
        <f>+IFERROR(VLOOKUP(I9393, Listado!A:B, 2, FALSE()), "COMERCIALIZADORA INTERNACIONAL CARIBBEAN EXOTICS S A")</f>
        <v>PIEDRAHITA PEREZ MARIANA</v>
      </c>
      <c r="S9393" s="25">
        <f>+VLOOKUP(E9393, TC!A:D, 2, FALSE())</f>
        <v>4042.87</v>
      </c>
      <c r="T9393" t="str">
        <f t="shared" si="734"/>
        <v>EUR</v>
      </c>
    </row>
    <row r="9394" spans="1:20" ht="18.75" hidden="1" customHeight="1" x14ac:dyDescent="0.25">
      <c r="A9394" t="s">
        <v>3127</v>
      </c>
      <c r="B9394" t="s">
        <v>5</v>
      </c>
      <c r="C9394" t="s">
        <v>1913</v>
      </c>
      <c r="D9394" s="24">
        <v>12332</v>
      </c>
      <c r="E9394" t="s">
        <v>1771</v>
      </c>
      <c r="F9394" t="s">
        <v>1924</v>
      </c>
      <c r="G9394" t="s">
        <v>108</v>
      </c>
      <c r="H9394" t="s">
        <v>3335</v>
      </c>
      <c r="I9394" t="s">
        <v>1894</v>
      </c>
      <c r="J9394" t="s">
        <v>1919</v>
      </c>
      <c r="K9394" t="s">
        <v>57</v>
      </c>
      <c r="L9394" s="24">
        <v>7260.2879999999996</v>
      </c>
      <c r="M9394" s="25">
        <f>+VLOOKUP(E9394, TC!A:D, 4, FALSE())</f>
        <v>1.1717999985159058</v>
      </c>
      <c r="N9394" s="24">
        <f t="shared" si="730"/>
        <v>8507.6054676250478</v>
      </c>
      <c r="O9394" t="str">
        <f t="shared" si="731"/>
        <v>FACTURA</v>
      </c>
      <c r="P9394" t="str">
        <f t="shared" si="732"/>
        <v>2025</v>
      </c>
      <c r="Q9394" t="str">
        <f t="shared" si="733"/>
        <v>06</v>
      </c>
      <c r="R9394" t="str">
        <f>+IFERROR(VLOOKUP(I9394, Listado!A:B, 2, FALSE()), "COMERCIALIZADORA INTERNACIONAL CARIBBEAN EXOTICS S A")</f>
        <v>PIEDRAHITA PEREZ MARIANA</v>
      </c>
      <c r="S9394" s="25">
        <f>+VLOOKUP(E9394, TC!A:D, 2, FALSE())</f>
        <v>4042.87</v>
      </c>
      <c r="T9394" t="str">
        <f t="shared" si="734"/>
        <v>EUR</v>
      </c>
    </row>
    <row r="9395" spans="1:20" ht="18.75" hidden="1" customHeight="1" x14ac:dyDescent="0.25">
      <c r="A9395" t="s">
        <v>3127</v>
      </c>
      <c r="B9395" t="s">
        <v>5</v>
      </c>
      <c r="C9395" t="s">
        <v>1913</v>
      </c>
      <c r="D9395" s="24">
        <v>12332</v>
      </c>
      <c r="E9395" t="s">
        <v>1771</v>
      </c>
      <c r="F9395" t="s">
        <v>1924</v>
      </c>
      <c r="G9395" t="s">
        <v>108</v>
      </c>
      <c r="H9395" t="s">
        <v>3335</v>
      </c>
      <c r="I9395" t="s">
        <v>1894</v>
      </c>
      <c r="J9395" t="s">
        <v>1919</v>
      </c>
      <c r="K9395" t="s">
        <v>1959</v>
      </c>
      <c r="L9395" s="24">
        <v>670</v>
      </c>
      <c r="M9395" s="25">
        <f>+VLOOKUP(E9395, TC!A:D, 4, FALSE())</f>
        <v>1.1717999985159058</v>
      </c>
      <c r="N9395" s="24">
        <f t="shared" si="730"/>
        <v>785.10599900565683</v>
      </c>
      <c r="O9395" t="str">
        <f t="shared" si="731"/>
        <v>FACTURA</v>
      </c>
      <c r="P9395" t="str">
        <f t="shared" si="732"/>
        <v>2025</v>
      </c>
      <c r="Q9395" t="str">
        <f t="shared" si="733"/>
        <v>06</v>
      </c>
      <c r="R9395" t="str">
        <f>+IFERROR(VLOOKUP(I9395, Listado!A:B, 2, FALSE()), "COMERCIALIZADORA INTERNACIONAL CARIBBEAN EXOTICS S A")</f>
        <v>PIEDRAHITA PEREZ MARIANA</v>
      </c>
      <c r="S9395" s="25">
        <f>+VLOOKUP(E9395, TC!A:D, 2, FALSE())</f>
        <v>4042.87</v>
      </c>
      <c r="T9395" t="str">
        <f t="shared" si="734"/>
        <v>EUR</v>
      </c>
    </row>
    <row r="9396" spans="1:20" ht="18.75" hidden="1" customHeight="1" x14ac:dyDescent="0.25">
      <c r="A9396" t="s">
        <v>3127</v>
      </c>
      <c r="B9396" t="s">
        <v>5</v>
      </c>
      <c r="C9396" t="s">
        <v>1913</v>
      </c>
      <c r="D9396" s="24">
        <v>12332</v>
      </c>
      <c r="E9396" t="s">
        <v>1771</v>
      </c>
      <c r="F9396" t="s">
        <v>1924</v>
      </c>
      <c r="G9396" t="s">
        <v>108</v>
      </c>
      <c r="H9396" t="s">
        <v>3335</v>
      </c>
      <c r="I9396" t="s">
        <v>1894</v>
      </c>
      <c r="J9396" t="s">
        <v>1919</v>
      </c>
      <c r="K9396" t="s">
        <v>1960</v>
      </c>
      <c r="L9396" s="24">
        <v>69.712000000000003</v>
      </c>
      <c r="M9396" s="25">
        <f>+VLOOKUP(E9396, TC!A:D, 4, FALSE())</f>
        <v>1.1717999985159058</v>
      </c>
      <c r="N9396" s="24">
        <f t="shared" si="730"/>
        <v>81.68852149654083</v>
      </c>
      <c r="O9396" t="str">
        <f t="shared" si="731"/>
        <v>FACTURA</v>
      </c>
      <c r="P9396" t="str">
        <f t="shared" si="732"/>
        <v>2025</v>
      </c>
      <c r="Q9396" t="str">
        <f t="shared" si="733"/>
        <v>06</v>
      </c>
      <c r="R9396" t="str">
        <f>+IFERROR(VLOOKUP(I9396, Listado!A:B, 2, FALSE()), "COMERCIALIZADORA INTERNACIONAL CARIBBEAN EXOTICS S A")</f>
        <v>PIEDRAHITA PEREZ MARIANA</v>
      </c>
      <c r="S9396" s="25">
        <f>+VLOOKUP(E9396, TC!A:D, 2, FALSE())</f>
        <v>4042.87</v>
      </c>
      <c r="T9396" t="str">
        <f t="shared" si="734"/>
        <v>EUR</v>
      </c>
    </row>
    <row r="9397" spans="1:20" ht="18.75" hidden="1" customHeight="1" x14ac:dyDescent="0.25">
      <c r="A9397" t="s">
        <v>3127</v>
      </c>
      <c r="B9397" t="s">
        <v>5</v>
      </c>
      <c r="C9397" t="s">
        <v>1913</v>
      </c>
      <c r="D9397" s="24">
        <v>12333</v>
      </c>
      <c r="E9397" t="s">
        <v>1771</v>
      </c>
      <c r="F9397" t="s">
        <v>1924</v>
      </c>
      <c r="G9397" t="s">
        <v>110</v>
      </c>
      <c r="H9397" t="s">
        <v>3336</v>
      </c>
      <c r="I9397" t="s">
        <v>1906</v>
      </c>
      <c r="J9397" t="s">
        <v>1940</v>
      </c>
      <c r="K9397" t="s">
        <v>82</v>
      </c>
      <c r="L9397" s="24">
        <v>7295.1679999999997</v>
      </c>
      <c r="M9397" s="25">
        <f>+VLOOKUP(E9397, TC!A:D, 4, FALSE())</f>
        <v>1.1717999985159058</v>
      </c>
      <c r="N9397" s="24">
        <f t="shared" si="730"/>
        <v>8548.4778515732833</v>
      </c>
      <c r="O9397" t="str">
        <f t="shared" si="731"/>
        <v>FACTURA</v>
      </c>
      <c r="P9397" t="str">
        <f t="shared" si="732"/>
        <v>2025</v>
      </c>
      <c r="Q9397" t="str">
        <f t="shared" si="733"/>
        <v>06</v>
      </c>
      <c r="R9397" t="str">
        <f>+IFERROR(VLOOKUP(I9397, Listado!A:B, 2, FALSE()), "COMERCIALIZADORA INTERNACIONAL CARIBBEAN EXOTICS S A")</f>
        <v>PEREZ MEJIA MARIA PAULINA</v>
      </c>
      <c r="S9397" s="25">
        <f>+VLOOKUP(E9397, TC!A:D, 2, FALSE())</f>
        <v>4042.87</v>
      </c>
      <c r="T9397" t="str">
        <f t="shared" si="734"/>
        <v>EUR</v>
      </c>
    </row>
    <row r="9398" spans="1:20" ht="18.75" hidden="1" customHeight="1" x14ac:dyDescent="0.25">
      <c r="A9398" t="s">
        <v>3127</v>
      </c>
      <c r="B9398" t="s">
        <v>5</v>
      </c>
      <c r="C9398" t="s">
        <v>1913</v>
      </c>
      <c r="D9398" s="24">
        <v>12333</v>
      </c>
      <c r="E9398" t="s">
        <v>1771</v>
      </c>
      <c r="F9398" t="s">
        <v>1924</v>
      </c>
      <c r="G9398" t="s">
        <v>110</v>
      </c>
      <c r="H9398" t="s">
        <v>3336</v>
      </c>
      <c r="I9398" t="s">
        <v>1906</v>
      </c>
      <c r="J9398" t="s">
        <v>1940</v>
      </c>
      <c r="K9398" t="s">
        <v>1959</v>
      </c>
      <c r="L9398" s="24">
        <v>670</v>
      </c>
      <c r="M9398" s="25">
        <f>+VLOOKUP(E9398, TC!A:D, 4, FALSE())</f>
        <v>1.1717999985159058</v>
      </c>
      <c r="N9398" s="24">
        <f t="shared" si="730"/>
        <v>785.10599900565683</v>
      </c>
      <c r="O9398" t="str">
        <f t="shared" si="731"/>
        <v>FACTURA</v>
      </c>
      <c r="P9398" t="str">
        <f t="shared" si="732"/>
        <v>2025</v>
      </c>
      <c r="Q9398" t="str">
        <f t="shared" si="733"/>
        <v>06</v>
      </c>
      <c r="R9398" t="str">
        <f>+IFERROR(VLOOKUP(I9398, Listado!A:B, 2, FALSE()), "COMERCIALIZADORA INTERNACIONAL CARIBBEAN EXOTICS S A")</f>
        <v>PEREZ MEJIA MARIA PAULINA</v>
      </c>
      <c r="S9398" s="25">
        <f>+VLOOKUP(E9398, TC!A:D, 2, FALSE())</f>
        <v>4042.87</v>
      </c>
      <c r="T9398" t="str">
        <f t="shared" si="734"/>
        <v>EUR</v>
      </c>
    </row>
    <row r="9399" spans="1:20" ht="18.75" hidden="1" customHeight="1" x14ac:dyDescent="0.25">
      <c r="A9399" t="s">
        <v>3127</v>
      </c>
      <c r="B9399" t="s">
        <v>5</v>
      </c>
      <c r="C9399" t="s">
        <v>1913</v>
      </c>
      <c r="D9399" s="24">
        <v>12333</v>
      </c>
      <c r="E9399" t="s">
        <v>1771</v>
      </c>
      <c r="F9399" t="s">
        <v>1924</v>
      </c>
      <c r="G9399" t="s">
        <v>110</v>
      </c>
      <c r="H9399" t="s">
        <v>3336</v>
      </c>
      <c r="I9399" t="s">
        <v>1906</v>
      </c>
      <c r="J9399" t="s">
        <v>1940</v>
      </c>
      <c r="K9399" t="s">
        <v>1960</v>
      </c>
      <c r="L9399" s="24">
        <v>34.832000000000001</v>
      </c>
      <c r="M9399" s="25">
        <f>+VLOOKUP(E9399, TC!A:D, 4, FALSE())</f>
        <v>1.1717999985159058</v>
      </c>
      <c r="N9399" s="24">
        <f t="shared" si="730"/>
        <v>40.816137548306031</v>
      </c>
      <c r="O9399" t="str">
        <f t="shared" si="731"/>
        <v>FACTURA</v>
      </c>
      <c r="P9399" t="str">
        <f t="shared" si="732"/>
        <v>2025</v>
      </c>
      <c r="Q9399" t="str">
        <f t="shared" si="733"/>
        <v>06</v>
      </c>
      <c r="R9399" t="str">
        <f>+IFERROR(VLOOKUP(I9399, Listado!A:B, 2, FALSE()), "COMERCIALIZADORA INTERNACIONAL CARIBBEAN EXOTICS S A")</f>
        <v>PEREZ MEJIA MARIA PAULINA</v>
      </c>
      <c r="S9399" s="25">
        <f>+VLOOKUP(E9399, TC!A:D, 2, FALSE())</f>
        <v>4042.87</v>
      </c>
      <c r="T9399" t="str">
        <f t="shared" si="734"/>
        <v>EUR</v>
      </c>
    </row>
    <row r="9400" spans="1:20" ht="18.75" hidden="1" customHeight="1" x14ac:dyDescent="0.25">
      <c r="A9400" t="s">
        <v>3127</v>
      </c>
      <c r="B9400" t="s">
        <v>5</v>
      </c>
      <c r="C9400" t="s">
        <v>1913</v>
      </c>
      <c r="D9400" s="24">
        <v>12334</v>
      </c>
      <c r="E9400" t="s">
        <v>1771</v>
      </c>
      <c r="F9400" t="s">
        <v>1924</v>
      </c>
      <c r="G9400" t="s">
        <v>108</v>
      </c>
      <c r="H9400" t="s">
        <v>3337</v>
      </c>
      <c r="I9400" t="s">
        <v>1875</v>
      </c>
      <c r="J9400" t="s">
        <v>1919</v>
      </c>
      <c r="K9400" t="s">
        <v>33</v>
      </c>
      <c r="L9400" s="24">
        <v>1104.6735000000001</v>
      </c>
      <c r="M9400" s="25">
        <f>+VLOOKUP(E9400, TC!A:D, 4, FALSE())</f>
        <v>1.1717999985159058</v>
      </c>
      <c r="N9400" s="24">
        <f t="shared" si="730"/>
        <v>1294.4564056605604</v>
      </c>
      <c r="O9400" t="str">
        <f t="shared" si="731"/>
        <v>FACTURA</v>
      </c>
      <c r="P9400" t="str">
        <f t="shared" si="732"/>
        <v>2025</v>
      </c>
      <c r="Q9400" t="str">
        <f t="shared" si="733"/>
        <v>06</v>
      </c>
      <c r="R9400" t="str">
        <f>+IFERROR(VLOOKUP(I9400, Listado!A:B, 2, FALSE()), "COMERCIALIZADORA INTERNACIONAL CARIBBEAN EXOTICS S A")</f>
        <v>PIEDRAHITA PEREZ MARIANA</v>
      </c>
      <c r="S9400" s="25">
        <f>+VLOOKUP(E9400, TC!A:D, 2, FALSE())</f>
        <v>4042.87</v>
      </c>
      <c r="T9400" t="str">
        <f t="shared" si="734"/>
        <v>EUR</v>
      </c>
    </row>
    <row r="9401" spans="1:20" ht="18.75" hidden="1" customHeight="1" x14ac:dyDescent="0.25">
      <c r="A9401" t="s">
        <v>3127</v>
      </c>
      <c r="B9401" t="s">
        <v>5</v>
      </c>
      <c r="C9401" t="s">
        <v>1913</v>
      </c>
      <c r="D9401" s="24">
        <v>12334</v>
      </c>
      <c r="E9401" t="s">
        <v>1771</v>
      </c>
      <c r="F9401" t="s">
        <v>1924</v>
      </c>
      <c r="G9401" t="s">
        <v>108</v>
      </c>
      <c r="H9401" t="s">
        <v>3337</v>
      </c>
      <c r="I9401" t="s">
        <v>1875</v>
      </c>
      <c r="J9401" t="s">
        <v>1919</v>
      </c>
      <c r="K9401" t="s">
        <v>33</v>
      </c>
      <c r="L9401" s="24">
        <v>3.5068999999999999</v>
      </c>
      <c r="M9401" s="25">
        <f>+VLOOKUP(E9401, TC!A:D, 4, FALSE())</f>
        <v>1.1717999985159058</v>
      </c>
      <c r="N9401" s="24">
        <f t="shared" si="730"/>
        <v>4.1093854147954296</v>
      </c>
      <c r="O9401" t="str">
        <f t="shared" si="731"/>
        <v>FACTURA</v>
      </c>
      <c r="P9401" t="str">
        <f t="shared" si="732"/>
        <v>2025</v>
      </c>
      <c r="Q9401" t="str">
        <f t="shared" si="733"/>
        <v>06</v>
      </c>
      <c r="R9401" t="str">
        <f>+IFERROR(VLOOKUP(I9401, Listado!A:B, 2, FALSE()), "COMERCIALIZADORA INTERNACIONAL CARIBBEAN EXOTICS S A")</f>
        <v>PIEDRAHITA PEREZ MARIANA</v>
      </c>
      <c r="S9401" s="25">
        <f>+VLOOKUP(E9401, TC!A:D, 2, FALSE())</f>
        <v>4042.87</v>
      </c>
      <c r="T9401" t="str">
        <f t="shared" si="734"/>
        <v>EUR</v>
      </c>
    </row>
    <row r="9402" spans="1:20" ht="18.75" hidden="1" customHeight="1" x14ac:dyDescent="0.25">
      <c r="A9402" t="s">
        <v>3127</v>
      </c>
      <c r="B9402" t="s">
        <v>5</v>
      </c>
      <c r="C9402" t="s">
        <v>1913</v>
      </c>
      <c r="D9402" s="24">
        <v>12334</v>
      </c>
      <c r="E9402" t="s">
        <v>1771</v>
      </c>
      <c r="F9402" t="s">
        <v>1924</v>
      </c>
      <c r="G9402" t="s">
        <v>108</v>
      </c>
      <c r="H9402" t="s">
        <v>3337</v>
      </c>
      <c r="I9402" t="s">
        <v>1875</v>
      </c>
      <c r="J9402" t="s">
        <v>1919</v>
      </c>
      <c r="K9402" t="s">
        <v>33</v>
      </c>
      <c r="L9402" s="24">
        <v>680.33860000000004</v>
      </c>
      <c r="M9402" s="25">
        <f>+VLOOKUP(E9402, TC!A:D, 4, FALSE())</f>
        <v>1.1717999985159058</v>
      </c>
      <c r="N9402" s="24">
        <f t="shared" si="730"/>
        <v>797.22077047031348</v>
      </c>
      <c r="O9402" t="str">
        <f t="shared" si="731"/>
        <v>FACTURA</v>
      </c>
      <c r="P9402" t="str">
        <f t="shared" si="732"/>
        <v>2025</v>
      </c>
      <c r="Q9402" t="str">
        <f t="shared" si="733"/>
        <v>06</v>
      </c>
      <c r="R9402" t="str">
        <f>+IFERROR(VLOOKUP(I9402, Listado!A:B, 2, FALSE()), "COMERCIALIZADORA INTERNACIONAL CARIBBEAN EXOTICS S A")</f>
        <v>PIEDRAHITA PEREZ MARIANA</v>
      </c>
      <c r="S9402" s="25">
        <f>+VLOOKUP(E9402, TC!A:D, 2, FALSE())</f>
        <v>4042.87</v>
      </c>
      <c r="T9402" t="str">
        <f t="shared" si="734"/>
        <v>EUR</v>
      </c>
    </row>
    <row r="9403" spans="1:20" ht="18.75" hidden="1" customHeight="1" x14ac:dyDescent="0.25">
      <c r="A9403" t="s">
        <v>3127</v>
      </c>
      <c r="B9403" t="s">
        <v>5</v>
      </c>
      <c r="C9403" t="s">
        <v>1913</v>
      </c>
      <c r="D9403" s="24">
        <v>12334</v>
      </c>
      <c r="E9403" t="s">
        <v>1771</v>
      </c>
      <c r="F9403" t="s">
        <v>1924</v>
      </c>
      <c r="G9403" t="s">
        <v>108</v>
      </c>
      <c r="H9403" t="s">
        <v>3337</v>
      </c>
      <c r="I9403" t="s">
        <v>1875</v>
      </c>
      <c r="J9403" t="s">
        <v>1919</v>
      </c>
      <c r="K9403" t="s">
        <v>33</v>
      </c>
      <c r="L9403" s="24">
        <v>105.20699999999999</v>
      </c>
      <c r="M9403" s="25">
        <f>+VLOOKUP(E9403, TC!A:D, 4, FALSE())</f>
        <v>1.1717999985159058</v>
      </c>
      <c r="N9403" s="24">
        <f t="shared" si="730"/>
        <v>123.2815624438629</v>
      </c>
      <c r="O9403" t="str">
        <f t="shared" si="731"/>
        <v>FACTURA</v>
      </c>
      <c r="P9403" t="str">
        <f t="shared" si="732"/>
        <v>2025</v>
      </c>
      <c r="Q9403" t="str">
        <f t="shared" si="733"/>
        <v>06</v>
      </c>
      <c r="R9403" t="str">
        <f>+IFERROR(VLOOKUP(I9403, Listado!A:B, 2, FALSE()), "COMERCIALIZADORA INTERNACIONAL CARIBBEAN EXOTICS S A")</f>
        <v>PIEDRAHITA PEREZ MARIANA</v>
      </c>
      <c r="S9403" s="25">
        <f>+VLOOKUP(E9403, TC!A:D, 2, FALSE())</f>
        <v>4042.87</v>
      </c>
      <c r="T9403" t="str">
        <f t="shared" si="734"/>
        <v>EUR</v>
      </c>
    </row>
    <row r="9404" spans="1:20" ht="18.75" hidden="1" customHeight="1" x14ac:dyDescent="0.25">
      <c r="A9404" t="s">
        <v>3127</v>
      </c>
      <c r="B9404" t="s">
        <v>5</v>
      </c>
      <c r="C9404" t="s">
        <v>1913</v>
      </c>
      <c r="D9404" s="24">
        <v>12334</v>
      </c>
      <c r="E9404" t="s">
        <v>1771</v>
      </c>
      <c r="F9404" t="s">
        <v>1924</v>
      </c>
      <c r="G9404" t="s">
        <v>108</v>
      </c>
      <c r="H9404" t="s">
        <v>3337</v>
      </c>
      <c r="I9404" t="s">
        <v>1875</v>
      </c>
      <c r="J9404" t="s">
        <v>1919</v>
      </c>
      <c r="K9404" t="s">
        <v>33</v>
      </c>
      <c r="L9404" s="24">
        <v>3.5068999999999999</v>
      </c>
      <c r="M9404" s="25">
        <f>+VLOOKUP(E9404, TC!A:D, 4, FALSE())</f>
        <v>1.1717999985159058</v>
      </c>
      <c r="N9404" s="24">
        <f t="shared" si="730"/>
        <v>4.1093854147954296</v>
      </c>
      <c r="O9404" t="str">
        <f t="shared" si="731"/>
        <v>FACTURA</v>
      </c>
      <c r="P9404" t="str">
        <f t="shared" si="732"/>
        <v>2025</v>
      </c>
      <c r="Q9404" t="str">
        <f t="shared" si="733"/>
        <v>06</v>
      </c>
      <c r="R9404" t="str">
        <f>+IFERROR(VLOOKUP(I9404, Listado!A:B, 2, FALSE()), "COMERCIALIZADORA INTERNACIONAL CARIBBEAN EXOTICS S A")</f>
        <v>PIEDRAHITA PEREZ MARIANA</v>
      </c>
      <c r="S9404" s="25">
        <f>+VLOOKUP(E9404, TC!A:D, 2, FALSE())</f>
        <v>4042.87</v>
      </c>
      <c r="T9404" t="str">
        <f t="shared" si="734"/>
        <v>EUR</v>
      </c>
    </row>
    <row r="9405" spans="1:20" ht="18.75" hidden="1" customHeight="1" x14ac:dyDescent="0.25">
      <c r="A9405" t="s">
        <v>3127</v>
      </c>
      <c r="B9405" t="s">
        <v>5</v>
      </c>
      <c r="C9405" t="s">
        <v>1913</v>
      </c>
      <c r="D9405" s="24">
        <v>12334</v>
      </c>
      <c r="E9405" t="s">
        <v>1771</v>
      </c>
      <c r="F9405" t="s">
        <v>1924</v>
      </c>
      <c r="G9405" t="s">
        <v>108</v>
      </c>
      <c r="H9405" t="s">
        <v>3337</v>
      </c>
      <c r="I9405" t="s">
        <v>1875</v>
      </c>
      <c r="J9405" t="s">
        <v>1919</v>
      </c>
      <c r="K9405" t="s">
        <v>33</v>
      </c>
      <c r="L9405" s="24">
        <v>66.631100000000004</v>
      </c>
      <c r="M9405" s="25">
        <f>+VLOOKUP(E9405, TC!A:D, 4, FALSE())</f>
        <v>1.1717999985159058</v>
      </c>
      <c r="N9405" s="24">
        <f t="shared" si="730"/>
        <v>78.078322881113166</v>
      </c>
      <c r="O9405" t="str">
        <f t="shared" si="731"/>
        <v>FACTURA</v>
      </c>
      <c r="P9405" t="str">
        <f t="shared" si="732"/>
        <v>2025</v>
      </c>
      <c r="Q9405" t="str">
        <f t="shared" si="733"/>
        <v>06</v>
      </c>
      <c r="R9405" t="str">
        <f>+IFERROR(VLOOKUP(I9405, Listado!A:B, 2, FALSE()), "COMERCIALIZADORA INTERNACIONAL CARIBBEAN EXOTICS S A")</f>
        <v>PIEDRAHITA PEREZ MARIANA</v>
      </c>
      <c r="S9405" s="25">
        <f>+VLOOKUP(E9405, TC!A:D, 2, FALSE())</f>
        <v>4042.87</v>
      </c>
      <c r="T9405" t="str">
        <f t="shared" si="734"/>
        <v>EUR</v>
      </c>
    </row>
    <row r="9406" spans="1:20" ht="18.75" hidden="1" customHeight="1" x14ac:dyDescent="0.25">
      <c r="A9406" t="s">
        <v>3127</v>
      </c>
      <c r="B9406" t="s">
        <v>5</v>
      </c>
      <c r="C9406" t="s">
        <v>1913</v>
      </c>
      <c r="D9406" s="24">
        <v>12334</v>
      </c>
      <c r="E9406" t="s">
        <v>1771</v>
      </c>
      <c r="F9406" t="s">
        <v>1924</v>
      </c>
      <c r="G9406" t="s">
        <v>108</v>
      </c>
      <c r="H9406" t="s">
        <v>3337</v>
      </c>
      <c r="I9406" t="s">
        <v>1875</v>
      </c>
      <c r="J9406" t="s">
        <v>1919</v>
      </c>
      <c r="K9406" t="s">
        <v>33</v>
      </c>
      <c r="L9406" s="24">
        <v>652.28340000000003</v>
      </c>
      <c r="M9406" s="25">
        <f>+VLOOKUP(E9406, TC!A:D, 4, FALSE())</f>
        <v>1.1717999985159058</v>
      </c>
      <c r="N9406" s="24">
        <f t="shared" si="730"/>
        <v>764.34568715194996</v>
      </c>
      <c r="O9406" t="str">
        <f t="shared" si="731"/>
        <v>FACTURA</v>
      </c>
      <c r="P9406" t="str">
        <f t="shared" si="732"/>
        <v>2025</v>
      </c>
      <c r="Q9406" t="str">
        <f t="shared" si="733"/>
        <v>06</v>
      </c>
      <c r="R9406" t="str">
        <f>+IFERROR(VLOOKUP(I9406, Listado!A:B, 2, FALSE()), "COMERCIALIZADORA INTERNACIONAL CARIBBEAN EXOTICS S A")</f>
        <v>PIEDRAHITA PEREZ MARIANA</v>
      </c>
      <c r="S9406" s="25">
        <f>+VLOOKUP(E9406, TC!A:D, 2, FALSE())</f>
        <v>4042.87</v>
      </c>
      <c r="T9406" t="str">
        <f t="shared" si="734"/>
        <v>EUR</v>
      </c>
    </row>
    <row r="9407" spans="1:20" ht="18.75" hidden="1" customHeight="1" x14ac:dyDescent="0.25">
      <c r="A9407" t="s">
        <v>3127</v>
      </c>
      <c r="B9407" t="s">
        <v>5</v>
      </c>
      <c r="C9407" t="s">
        <v>1913</v>
      </c>
      <c r="D9407" s="24">
        <v>12334</v>
      </c>
      <c r="E9407" t="s">
        <v>1771</v>
      </c>
      <c r="F9407" t="s">
        <v>1924</v>
      </c>
      <c r="G9407" t="s">
        <v>108</v>
      </c>
      <c r="H9407" t="s">
        <v>3337</v>
      </c>
      <c r="I9407" t="s">
        <v>1875</v>
      </c>
      <c r="J9407" t="s">
        <v>1919</v>
      </c>
      <c r="K9407" t="s">
        <v>33</v>
      </c>
      <c r="L9407" s="24">
        <v>105.20699999999999</v>
      </c>
      <c r="M9407" s="25">
        <f>+VLOOKUP(E9407, TC!A:D, 4, FALSE())</f>
        <v>1.1717999985159058</v>
      </c>
      <c r="N9407" s="24">
        <f t="shared" si="730"/>
        <v>123.2815624438629</v>
      </c>
      <c r="O9407" t="str">
        <f t="shared" si="731"/>
        <v>FACTURA</v>
      </c>
      <c r="P9407" t="str">
        <f t="shared" si="732"/>
        <v>2025</v>
      </c>
      <c r="Q9407" t="str">
        <f t="shared" si="733"/>
        <v>06</v>
      </c>
      <c r="R9407" t="str">
        <f>+IFERROR(VLOOKUP(I9407, Listado!A:B, 2, FALSE()), "COMERCIALIZADORA INTERNACIONAL CARIBBEAN EXOTICS S A")</f>
        <v>PIEDRAHITA PEREZ MARIANA</v>
      </c>
      <c r="S9407" s="25">
        <f>+VLOOKUP(E9407, TC!A:D, 2, FALSE())</f>
        <v>4042.87</v>
      </c>
      <c r="T9407" t="str">
        <f t="shared" si="734"/>
        <v>EUR</v>
      </c>
    </row>
    <row r="9408" spans="1:20" ht="18.75" hidden="1" customHeight="1" x14ac:dyDescent="0.25">
      <c r="A9408" t="s">
        <v>3127</v>
      </c>
      <c r="B9408" t="s">
        <v>5</v>
      </c>
      <c r="C9408" t="s">
        <v>1913</v>
      </c>
      <c r="D9408" s="24">
        <v>12334</v>
      </c>
      <c r="E9408" t="s">
        <v>1771</v>
      </c>
      <c r="F9408" t="s">
        <v>1924</v>
      </c>
      <c r="G9408" t="s">
        <v>108</v>
      </c>
      <c r="H9408" t="s">
        <v>3337</v>
      </c>
      <c r="I9408" t="s">
        <v>1875</v>
      </c>
      <c r="J9408" t="s">
        <v>1919</v>
      </c>
      <c r="K9408" t="s">
        <v>33</v>
      </c>
      <c r="L9408" s="24">
        <v>224.44159999999999</v>
      </c>
      <c r="M9408" s="25">
        <f>+VLOOKUP(E9408, TC!A:D, 4, FALSE())</f>
        <v>1.1717999985159058</v>
      </c>
      <c r="N9408" s="24">
        <f t="shared" si="730"/>
        <v>263.0006665469075</v>
      </c>
      <c r="O9408" t="str">
        <f t="shared" si="731"/>
        <v>FACTURA</v>
      </c>
      <c r="P9408" t="str">
        <f t="shared" si="732"/>
        <v>2025</v>
      </c>
      <c r="Q9408" t="str">
        <f t="shared" si="733"/>
        <v>06</v>
      </c>
      <c r="R9408" t="str">
        <f>+IFERROR(VLOOKUP(I9408, Listado!A:B, 2, FALSE()), "COMERCIALIZADORA INTERNACIONAL CARIBBEAN EXOTICS S A")</f>
        <v>PIEDRAHITA PEREZ MARIANA</v>
      </c>
      <c r="S9408" s="25">
        <f>+VLOOKUP(E9408, TC!A:D, 2, FALSE())</f>
        <v>4042.87</v>
      </c>
      <c r="T9408" t="str">
        <f t="shared" si="734"/>
        <v>EUR</v>
      </c>
    </row>
    <row r="9409" spans="1:20" ht="18.75" hidden="1" customHeight="1" x14ac:dyDescent="0.25">
      <c r="A9409" t="s">
        <v>3127</v>
      </c>
      <c r="B9409" t="s">
        <v>5</v>
      </c>
      <c r="C9409" t="s">
        <v>1913</v>
      </c>
      <c r="D9409" s="24">
        <v>12334</v>
      </c>
      <c r="E9409" t="s">
        <v>1771</v>
      </c>
      <c r="F9409" t="s">
        <v>1924</v>
      </c>
      <c r="G9409" t="s">
        <v>108</v>
      </c>
      <c r="H9409" t="s">
        <v>3337</v>
      </c>
      <c r="I9409" t="s">
        <v>1875</v>
      </c>
      <c r="J9409" t="s">
        <v>1919</v>
      </c>
      <c r="K9409" t="s">
        <v>1959</v>
      </c>
      <c r="L9409" s="24">
        <v>900</v>
      </c>
      <c r="M9409" s="25">
        <f>+VLOOKUP(E9409, TC!A:D, 4, FALSE())</f>
        <v>1.1717999985159058</v>
      </c>
      <c r="N9409" s="24">
        <f t="shared" si="730"/>
        <v>1054.6199986643153</v>
      </c>
      <c r="O9409" t="str">
        <f t="shared" si="731"/>
        <v>FACTURA</v>
      </c>
      <c r="P9409" t="str">
        <f t="shared" si="732"/>
        <v>2025</v>
      </c>
      <c r="Q9409" t="str">
        <f t="shared" si="733"/>
        <v>06</v>
      </c>
      <c r="R9409" t="str">
        <f>+IFERROR(VLOOKUP(I9409, Listado!A:B, 2, FALSE()), "COMERCIALIZADORA INTERNACIONAL CARIBBEAN EXOTICS S A")</f>
        <v>PIEDRAHITA PEREZ MARIANA</v>
      </c>
      <c r="S9409" s="25">
        <f>+VLOOKUP(E9409, TC!A:D, 2, FALSE())</f>
        <v>4042.87</v>
      </c>
      <c r="T9409" t="str">
        <f t="shared" si="734"/>
        <v>EUR</v>
      </c>
    </row>
    <row r="9410" spans="1:20" ht="18.75" hidden="1" customHeight="1" x14ac:dyDescent="0.25">
      <c r="A9410" t="s">
        <v>3127</v>
      </c>
      <c r="B9410" t="s">
        <v>5</v>
      </c>
      <c r="C9410" t="s">
        <v>1913</v>
      </c>
      <c r="D9410" s="24">
        <v>12334</v>
      </c>
      <c r="E9410" t="s">
        <v>1771</v>
      </c>
      <c r="F9410" t="s">
        <v>1924</v>
      </c>
      <c r="G9410" t="s">
        <v>108</v>
      </c>
      <c r="H9410" t="s">
        <v>3337</v>
      </c>
      <c r="I9410" t="s">
        <v>1875</v>
      </c>
      <c r="J9410" t="s">
        <v>1919</v>
      </c>
      <c r="K9410" t="s">
        <v>1960</v>
      </c>
      <c r="L9410" s="24">
        <v>49.213999999999999</v>
      </c>
      <c r="M9410" s="25">
        <f>+VLOOKUP(E9410, TC!A:D, 4, FALSE())</f>
        <v>1.1717999985159058</v>
      </c>
      <c r="N9410" s="24">
        <f t="shared" ref="N9410:N9473" si="735">+IF(F9410="EUR", (M9410*L9410), IF(I9410="JUAN MATAS SAS", (L9410/S9410), L9410))</f>
        <v>57.668965126961787</v>
      </c>
      <c r="O9410" t="str">
        <f t="shared" ref="O9410:O9473" si="736">+IF(C9410="CFE", "FACTURA", IF(ISERROR(SEARCH("ANULA", H9410))=FALSE(), "ANULACIÓN FE", IF(ISERROR(SEARCH("CANCELLATION", H9410))=FALSE(), "ANULACIÓN FE", "NOTAS")))</f>
        <v>FACTURA</v>
      </c>
      <c r="P9410" t="str">
        <f t="shared" ref="P9410:P9473" si="737">+LEFT(E9410, 4)</f>
        <v>2025</v>
      </c>
      <c r="Q9410" t="str">
        <f t="shared" ref="Q9410:Q9473" si="738">+MID(E9410, 5, 2)</f>
        <v>06</v>
      </c>
      <c r="R9410" t="str">
        <f>+IFERROR(VLOOKUP(I9410, Listado!A:B, 2, FALSE()), "COMERCIALIZADORA INTERNACIONAL CARIBBEAN EXOTICS S A")</f>
        <v>PIEDRAHITA PEREZ MARIANA</v>
      </c>
      <c r="S9410" s="25">
        <f>+VLOOKUP(E9410, TC!A:D, 2, FALSE())</f>
        <v>4042.87</v>
      </c>
      <c r="T9410" t="str">
        <f t="shared" ref="T9410:T9473" si="739">+IF(I9410="JUAN MATAS SAS", "USD", F9410)</f>
        <v>EUR</v>
      </c>
    </row>
    <row r="9411" spans="1:20" ht="18.75" hidden="1" customHeight="1" x14ac:dyDescent="0.25">
      <c r="A9411" t="s">
        <v>3127</v>
      </c>
      <c r="B9411" t="s">
        <v>5</v>
      </c>
      <c r="C9411" t="s">
        <v>1913</v>
      </c>
      <c r="D9411" s="24">
        <v>12335</v>
      </c>
      <c r="E9411" t="s">
        <v>1771</v>
      </c>
      <c r="F9411" t="s">
        <v>1924</v>
      </c>
      <c r="G9411" t="s">
        <v>108</v>
      </c>
      <c r="H9411" t="s">
        <v>3338</v>
      </c>
      <c r="I9411" t="s">
        <v>1875</v>
      </c>
      <c r="J9411" t="s">
        <v>1919</v>
      </c>
      <c r="K9411" t="s">
        <v>33</v>
      </c>
      <c r="L9411" s="24">
        <v>40.462800000000001</v>
      </c>
      <c r="M9411" s="25">
        <f>+VLOOKUP(E9411, TC!A:D, 4, FALSE())</f>
        <v>1.1717999985159058</v>
      </c>
      <c r="N9411" s="24">
        <f t="shared" si="735"/>
        <v>47.414308979949396</v>
      </c>
      <c r="O9411" t="str">
        <f t="shared" si="736"/>
        <v>FACTURA</v>
      </c>
      <c r="P9411" t="str">
        <f t="shared" si="737"/>
        <v>2025</v>
      </c>
      <c r="Q9411" t="str">
        <f t="shared" si="738"/>
        <v>06</v>
      </c>
      <c r="R9411" t="str">
        <f>+IFERROR(VLOOKUP(I9411, Listado!A:B, 2, FALSE()), "COMERCIALIZADORA INTERNACIONAL CARIBBEAN EXOTICS S A")</f>
        <v>PIEDRAHITA PEREZ MARIANA</v>
      </c>
      <c r="S9411" s="25">
        <f>+VLOOKUP(E9411, TC!A:D, 2, FALSE())</f>
        <v>4042.87</v>
      </c>
      <c r="T9411" t="str">
        <f t="shared" si="739"/>
        <v>EUR</v>
      </c>
    </row>
    <row r="9412" spans="1:20" ht="18.75" hidden="1" customHeight="1" x14ac:dyDescent="0.25">
      <c r="A9412" t="s">
        <v>3127</v>
      </c>
      <c r="B9412" t="s">
        <v>5</v>
      </c>
      <c r="C9412" t="s">
        <v>1913</v>
      </c>
      <c r="D9412" s="24">
        <v>12335</v>
      </c>
      <c r="E9412" t="s">
        <v>1771</v>
      </c>
      <c r="F9412" t="s">
        <v>1924</v>
      </c>
      <c r="G9412" t="s">
        <v>108</v>
      </c>
      <c r="H9412" t="s">
        <v>3338</v>
      </c>
      <c r="I9412" t="s">
        <v>1875</v>
      </c>
      <c r="J9412" t="s">
        <v>1919</v>
      </c>
      <c r="K9412" t="s">
        <v>33</v>
      </c>
      <c r="L9412" s="24">
        <v>593.45439999999996</v>
      </c>
      <c r="M9412" s="25">
        <f>+VLOOKUP(E9412, TC!A:D, 4, FALSE())</f>
        <v>1.1717999985159058</v>
      </c>
      <c r="N9412" s="24">
        <f t="shared" si="735"/>
        <v>695.40986503925774</v>
      </c>
      <c r="O9412" t="str">
        <f t="shared" si="736"/>
        <v>FACTURA</v>
      </c>
      <c r="P9412" t="str">
        <f t="shared" si="737"/>
        <v>2025</v>
      </c>
      <c r="Q9412" t="str">
        <f t="shared" si="738"/>
        <v>06</v>
      </c>
      <c r="R9412" t="str">
        <f>+IFERROR(VLOOKUP(I9412, Listado!A:B, 2, FALSE()), "COMERCIALIZADORA INTERNACIONAL CARIBBEAN EXOTICS S A")</f>
        <v>PIEDRAHITA PEREZ MARIANA</v>
      </c>
      <c r="S9412" s="25">
        <f>+VLOOKUP(E9412, TC!A:D, 2, FALSE())</f>
        <v>4042.87</v>
      </c>
      <c r="T9412" t="str">
        <f t="shared" si="739"/>
        <v>EUR</v>
      </c>
    </row>
    <row r="9413" spans="1:20" ht="18.75" hidden="1" customHeight="1" x14ac:dyDescent="0.25">
      <c r="A9413" t="s">
        <v>3127</v>
      </c>
      <c r="B9413" t="s">
        <v>5</v>
      </c>
      <c r="C9413" t="s">
        <v>1913</v>
      </c>
      <c r="D9413" s="24">
        <v>12335</v>
      </c>
      <c r="E9413" t="s">
        <v>1771</v>
      </c>
      <c r="F9413" t="s">
        <v>1924</v>
      </c>
      <c r="G9413" t="s">
        <v>108</v>
      </c>
      <c r="H9413" t="s">
        <v>3338</v>
      </c>
      <c r="I9413" t="s">
        <v>1875</v>
      </c>
      <c r="J9413" t="s">
        <v>1919</v>
      </c>
      <c r="K9413" t="s">
        <v>33</v>
      </c>
      <c r="L9413" s="24">
        <v>67.438000000000002</v>
      </c>
      <c r="M9413" s="25">
        <f>+VLOOKUP(E9413, TC!A:D, 4, FALSE())</f>
        <v>1.1717999985159058</v>
      </c>
      <c r="N9413" s="24">
        <f t="shared" si="735"/>
        <v>79.023848299915656</v>
      </c>
      <c r="O9413" t="str">
        <f t="shared" si="736"/>
        <v>FACTURA</v>
      </c>
      <c r="P9413" t="str">
        <f t="shared" si="737"/>
        <v>2025</v>
      </c>
      <c r="Q9413" t="str">
        <f t="shared" si="738"/>
        <v>06</v>
      </c>
      <c r="R9413" t="str">
        <f>+IFERROR(VLOOKUP(I9413, Listado!A:B, 2, FALSE()), "COMERCIALIZADORA INTERNACIONAL CARIBBEAN EXOTICS S A")</f>
        <v>PIEDRAHITA PEREZ MARIANA</v>
      </c>
      <c r="S9413" s="25">
        <f>+VLOOKUP(E9413, TC!A:D, 2, FALSE())</f>
        <v>4042.87</v>
      </c>
      <c r="T9413" t="str">
        <f t="shared" si="739"/>
        <v>EUR</v>
      </c>
    </row>
    <row r="9414" spans="1:20" ht="18.75" hidden="1" customHeight="1" x14ac:dyDescent="0.25">
      <c r="A9414" t="s">
        <v>3127</v>
      </c>
      <c r="B9414" t="s">
        <v>5</v>
      </c>
      <c r="C9414" t="s">
        <v>1913</v>
      </c>
      <c r="D9414" s="24">
        <v>12335</v>
      </c>
      <c r="E9414" t="s">
        <v>1771</v>
      </c>
      <c r="F9414" t="s">
        <v>1924</v>
      </c>
      <c r="G9414" t="s">
        <v>108</v>
      </c>
      <c r="H9414" t="s">
        <v>3338</v>
      </c>
      <c r="I9414" t="s">
        <v>1875</v>
      </c>
      <c r="J9414" t="s">
        <v>1919</v>
      </c>
      <c r="K9414" t="s">
        <v>33</v>
      </c>
      <c r="L9414" s="24">
        <v>300.09910000000002</v>
      </c>
      <c r="M9414" s="25">
        <f>+VLOOKUP(E9414, TC!A:D, 4, FALSE())</f>
        <v>1.1717999985159058</v>
      </c>
      <c r="N9414" s="24">
        <f t="shared" si="735"/>
        <v>351.6561249346247</v>
      </c>
      <c r="O9414" t="str">
        <f t="shared" si="736"/>
        <v>FACTURA</v>
      </c>
      <c r="P9414" t="str">
        <f t="shared" si="737"/>
        <v>2025</v>
      </c>
      <c r="Q9414" t="str">
        <f t="shared" si="738"/>
        <v>06</v>
      </c>
      <c r="R9414" t="str">
        <f>+IFERROR(VLOOKUP(I9414, Listado!A:B, 2, FALSE()), "COMERCIALIZADORA INTERNACIONAL CARIBBEAN EXOTICS S A")</f>
        <v>PIEDRAHITA PEREZ MARIANA</v>
      </c>
      <c r="S9414" s="25">
        <f>+VLOOKUP(E9414, TC!A:D, 2, FALSE())</f>
        <v>4042.87</v>
      </c>
      <c r="T9414" t="str">
        <f t="shared" si="739"/>
        <v>EUR</v>
      </c>
    </row>
    <row r="9415" spans="1:20" ht="18.75" hidden="1" customHeight="1" x14ac:dyDescent="0.25">
      <c r="A9415" t="s">
        <v>3127</v>
      </c>
      <c r="B9415" t="s">
        <v>5</v>
      </c>
      <c r="C9415" t="s">
        <v>1913</v>
      </c>
      <c r="D9415" s="24">
        <v>12335</v>
      </c>
      <c r="E9415" t="s">
        <v>1771</v>
      </c>
      <c r="F9415" t="s">
        <v>1924</v>
      </c>
      <c r="G9415" t="s">
        <v>108</v>
      </c>
      <c r="H9415" t="s">
        <v>3338</v>
      </c>
      <c r="I9415" t="s">
        <v>1875</v>
      </c>
      <c r="J9415" t="s">
        <v>1919</v>
      </c>
      <c r="K9415" t="s">
        <v>33</v>
      </c>
      <c r="L9415" s="24">
        <v>381.0247</v>
      </c>
      <c r="M9415" s="25">
        <f>+VLOOKUP(E9415, TC!A:D, 4, FALSE())</f>
        <v>1.1717999985159058</v>
      </c>
      <c r="N9415" s="24">
        <f t="shared" si="735"/>
        <v>446.48474289452344</v>
      </c>
      <c r="O9415" t="str">
        <f t="shared" si="736"/>
        <v>FACTURA</v>
      </c>
      <c r="P9415" t="str">
        <f t="shared" si="737"/>
        <v>2025</v>
      </c>
      <c r="Q9415" t="str">
        <f t="shared" si="738"/>
        <v>06</v>
      </c>
      <c r="R9415" t="str">
        <f>+IFERROR(VLOOKUP(I9415, Listado!A:B, 2, FALSE()), "COMERCIALIZADORA INTERNACIONAL CARIBBEAN EXOTICS S A")</f>
        <v>PIEDRAHITA PEREZ MARIANA</v>
      </c>
      <c r="S9415" s="25">
        <f>+VLOOKUP(E9415, TC!A:D, 2, FALSE())</f>
        <v>4042.87</v>
      </c>
      <c r="T9415" t="str">
        <f t="shared" si="739"/>
        <v>EUR</v>
      </c>
    </row>
    <row r="9416" spans="1:20" ht="18.75" hidden="1" customHeight="1" x14ac:dyDescent="0.25">
      <c r="A9416" t="s">
        <v>3127</v>
      </c>
      <c r="B9416" t="s">
        <v>5</v>
      </c>
      <c r="C9416" t="s">
        <v>1913</v>
      </c>
      <c r="D9416" s="24">
        <v>12335</v>
      </c>
      <c r="E9416" t="s">
        <v>1771</v>
      </c>
      <c r="F9416" t="s">
        <v>1924</v>
      </c>
      <c r="G9416" t="s">
        <v>108</v>
      </c>
      <c r="H9416" t="s">
        <v>3338</v>
      </c>
      <c r="I9416" t="s">
        <v>1875</v>
      </c>
      <c r="J9416" t="s">
        <v>1919</v>
      </c>
      <c r="K9416" t="s">
        <v>33</v>
      </c>
      <c r="L9416" s="24">
        <v>158.47929999999999</v>
      </c>
      <c r="M9416" s="25">
        <f>+VLOOKUP(E9416, TC!A:D, 4, FALSE())</f>
        <v>1.1717999985159058</v>
      </c>
      <c r="N9416" s="24">
        <f t="shared" si="735"/>
        <v>185.70604350480178</v>
      </c>
      <c r="O9416" t="str">
        <f t="shared" si="736"/>
        <v>FACTURA</v>
      </c>
      <c r="P9416" t="str">
        <f t="shared" si="737"/>
        <v>2025</v>
      </c>
      <c r="Q9416" t="str">
        <f t="shared" si="738"/>
        <v>06</v>
      </c>
      <c r="R9416" t="str">
        <f>+IFERROR(VLOOKUP(I9416, Listado!A:B, 2, FALSE()), "COMERCIALIZADORA INTERNACIONAL CARIBBEAN EXOTICS S A")</f>
        <v>PIEDRAHITA PEREZ MARIANA</v>
      </c>
      <c r="S9416" s="25">
        <f>+VLOOKUP(E9416, TC!A:D, 2, FALSE())</f>
        <v>4042.87</v>
      </c>
      <c r="T9416" t="str">
        <f t="shared" si="739"/>
        <v>EUR</v>
      </c>
    </row>
    <row r="9417" spans="1:20" ht="18.75" hidden="1" customHeight="1" x14ac:dyDescent="0.25">
      <c r="A9417" t="s">
        <v>3127</v>
      </c>
      <c r="B9417" t="s">
        <v>5</v>
      </c>
      <c r="C9417" t="s">
        <v>1913</v>
      </c>
      <c r="D9417" s="24">
        <v>12335</v>
      </c>
      <c r="E9417" t="s">
        <v>1771</v>
      </c>
      <c r="F9417" t="s">
        <v>1924</v>
      </c>
      <c r="G9417" t="s">
        <v>108</v>
      </c>
      <c r="H9417" t="s">
        <v>3338</v>
      </c>
      <c r="I9417" t="s">
        <v>1875</v>
      </c>
      <c r="J9417" t="s">
        <v>1919</v>
      </c>
      <c r="K9417" t="s">
        <v>33</v>
      </c>
      <c r="L9417" s="24">
        <v>347.3057</v>
      </c>
      <c r="M9417" s="25">
        <f>+VLOOKUP(E9417, TC!A:D, 4, FALSE())</f>
        <v>1.1717999985159058</v>
      </c>
      <c r="N9417" s="24">
        <f t="shared" si="735"/>
        <v>406.97281874456564</v>
      </c>
      <c r="O9417" t="str">
        <f t="shared" si="736"/>
        <v>FACTURA</v>
      </c>
      <c r="P9417" t="str">
        <f t="shared" si="737"/>
        <v>2025</v>
      </c>
      <c r="Q9417" t="str">
        <f t="shared" si="738"/>
        <v>06</v>
      </c>
      <c r="R9417" t="str">
        <f>+IFERROR(VLOOKUP(I9417, Listado!A:B, 2, FALSE()), "COMERCIALIZADORA INTERNACIONAL CARIBBEAN EXOTICS S A")</f>
        <v>PIEDRAHITA PEREZ MARIANA</v>
      </c>
      <c r="S9417" s="25">
        <f>+VLOOKUP(E9417, TC!A:D, 2, FALSE())</f>
        <v>4042.87</v>
      </c>
      <c r="T9417" t="str">
        <f t="shared" si="739"/>
        <v>EUR</v>
      </c>
    </row>
    <row r="9418" spans="1:20" ht="18.75" hidden="1" customHeight="1" x14ac:dyDescent="0.25">
      <c r="A9418" t="s">
        <v>3127</v>
      </c>
      <c r="B9418" t="s">
        <v>5</v>
      </c>
      <c r="C9418" t="s">
        <v>1913</v>
      </c>
      <c r="D9418" s="24">
        <v>12335</v>
      </c>
      <c r="E9418" t="s">
        <v>1771</v>
      </c>
      <c r="F9418" t="s">
        <v>1924</v>
      </c>
      <c r="G9418" t="s">
        <v>108</v>
      </c>
      <c r="H9418" t="s">
        <v>3338</v>
      </c>
      <c r="I9418" t="s">
        <v>1875</v>
      </c>
      <c r="J9418" t="s">
        <v>1919</v>
      </c>
      <c r="K9418" t="s">
        <v>33</v>
      </c>
      <c r="L9418" s="24">
        <v>627.17340000000002</v>
      </c>
      <c r="M9418" s="25">
        <f>+VLOOKUP(E9418, TC!A:D, 4, FALSE())</f>
        <v>1.1717999985159058</v>
      </c>
      <c r="N9418" s="24">
        <f t="shared" si="735"/>
        <v>734.92178918921559</v>
      </c>
      <c r="O9418" t="str">
        <f t="shared" si="736"/>
        <v>FACTURA</v>
      </c>
      <c r="P9418" t="str">
        <f t="shared" si="737"/>
        <v>2025</v>
      </c>
      <c r="Q9418" t="str">
        <f t="shared" si="738"/>
        <v>06</v>
      </c>
      <c r="R9418" t="str">
        <f>+IFERROR(VLOOKUP(I9418, Listado!A:B, 2, FALSE()), "COMERCIALIZADORA INTERNACIONAL CARIBBEAN EXOTICS S A")</f>
        <v>PIEDRAHITA PEREZ MARIANA</v>
      </c>
      <c r="S9418" s="25">
        <f>+VLOOKUP(E9418, TC!A:D, 2, FALSE())</f>
        <v>4042.87</v>
      </c>
      <c r="T9418" t="str">
        <f t="shared" si="739"/>
        <v>EUR</v>
      </c>
    </row>
    <row r="9419" spans="1:20" ht="18.75" hidden="1" customHeight="1" x14ac:dyDescent="0.25">
      <c r="A9419" t="s">
        <v>3127</v>
      </c>
      <c r="B9419" t="s">
        <v>5</v>
      </c>
      <c r="C9419" t="s">
        <v>1913</v>
      </c>
      <c r="D9419" s="24">
        <v>12335</v>
      </c>
      <c r="E9419" t="s">
        <v>1771</v>
      </c>
      <c r="F9419" t="s">
        <v>1924</v>
      </c>
      <c r="G9419" t="s">
        <v>108</v>
      </c>
      <c r="H9419" t="s">
        <v>3338</v>
      </c>
      <c r="I9419" t="s">
        <v>1875</v>
      </c>
      <c r="J9419" t="s">
        <v>1919</v>
      </c>
      <c r="K9419" t="s">
        <v>33</v>
      </c>
      <c r="L9419" s="24">
        <v>316.95859999999999</v>
      </c>
      <c r="M9419" s="25">
        <f>+VLOOKUP(E9419, TC!A:D, 4, FALSE())</f>
        <v>1.1717999985159058</v>
      </c>
      <c r="N9419" s="24">
        <f t="shared" si="735"/>
        <v>371.41208700960357</v>
      </c>
      <c r="O9419" t="str">
        <f t="shared" si="736"/>
        <v>FACTURA</v>
      </c>
      <c r="P9419" t="str">
        <f t="shared" si="737"/>
        <v>2025</v>
      </c>
      <c r="Q9419" t="str">
        <f t="shared" si="738"/>
        <v>06</v>
      </c>
      <c r="R9419" t="str">
        <f>+IFERROR(VLOOKUP(I9419, Listado!A:B, 2, FALSE()), "COMERCIALIZADORA INTERNACIONAL CARIBBEAN EXOTICS S A")</f>
        <v>PIEDRAHITA PEREZ MARIANA</v>
      </c>
      <c r="S9419" s="25">
        <f>+VLOOKUP(E9419, TC!A:D, 2, FALSE())</f>
        <v>4042.87</v>
      </c>
      <c r="T9419" t="str">
        <f t="shared" si="739"/>
        <v>EUR</v>
      </c>
    </row>
    <row r="9420" spans="1:20" ht="18.75" hidden="1" customHeight="1" x14ac:dyDescent="0.25">
      <c r="A9420" t="s">
        <v>3127</v>
      </c>
      <c r="B9420" t="s">
        <v>5</v>
      </c>
      <c r="C9420" t="s">
        <v>1913</v>
      </c>
      <c r="D9420" s="24">
        <v>12335</v>
      </c>
      <c r="E9420" t="s">
        <v>1771</v>
      </c>
      <c r="F9420" t="s">
        <v>1924</v>
      </c>
      <c r="G9420" t="s">
        <v>108</v>
      </c>
      <c r="H9420" t="s">
        <v>3338</v>
      </c>
      <c r="I9420" t="s">
        <v>1875</v>
      </c>
      <c r="J9420" t="s">
        <v>1919</v>
      </c>
      <c r="K9420" t="s">
        <v>33</v>
      </c>
      <c r="L9420" s="24">
        <v>67.438000000000002</v>
      </c>
      <c r="M9420" s="25">
        <f>+VLOOKUP(E9420, TC!A:D, 4, FALSE())</f>
        <v>1.1717999985159058</v>
      </c>
      <c r="N9420" s="24">
        <f t="shared" si="735"/>
        <v>79.023848299915656</v>
      </c>
      <c r="O9420" t="str">
        <f t="shared" si="736"/>
        <v>FACTURA</v>
      </c>
      <c r="P9420" t="str">
        <f t="shared" si="737"/>
        <v>2025</v>
      </c>
      <c r="Q9420" t="str">
        <f t="shared" si="738"/>
        <v>06</v>
      </c>
      <c r="R9420" t="str">
        <f>+IFERROR(VLOOKUP(I9420, Listado!A:B, 2, FALSE()), "COMERCIALIZADORA INTERNACIONAL CARIBBEAN EXOTICS S A")</f>
        <v>PIEDRAHITA PEREZ MARIANA</v>
      </c>
      <c r="S9420" s="25">
        <f>+VLOOKUP(E9420, TC!A:D, 2, FALSE())</f>
        <v>4042.87</v>
      </c>
      <c r="T9420" t="str">
        <f t="shared" si="739"/>
        <v>EUR</v>
      </c>
    </row>
    <row r="9421" spans="1:20" ht="18.75" hidden="1" customHeight="1" x14ac:dyDescent="0.25">
      <c r="A9421" t="s">
        <v>3127</v>
      </c>
      <c r="B9421" t="s">
        <v>5</v>
      </c>
      <c r="C9421" t="s">
        <v>1913</v>
      </c>
      <c r="D9421" s="24">
        <v>12335</v>
      </c>
      <c r="E9421" t="s">
        <v>1771</v>
      </c>
      <c r="F9421" t="s">
        <v>1924</v>
      </c>
      <c r="G9421" t="s">
        <v>108</v>
      </c>
      <c r="H9421" t="s">
        <v>3338</v>
      </c>
      <c r="I9421" t="s">
        <v>1875</v>
      </c>
      <c r="J9421" t="s">
        <v>1919</v>
      </c>
      <c r="K9421" t="s">
        <v>33</v>
      </c>
      <c r="L9421" s="24">
        <v>80.925600000000003</v>
      </c>
      <c r="M9421" s="25">
        <f>+VLOOKUP(E9421, TC!A:D, 4, FALSE())</f>
        <v>1.1717999985159058</v>
      </c>
      <c r="N9421" s="24">
        <f t="shared" si="735"/>
        <v>94.828617959898793</v>
      </c>
      <c r="O9421" t="str">
        <f t="shared" si="736"/>
        <v>FACTURA</v>
      </c>
      <c r="P9421" t="str">
        <f t="shared" si="737"/>
        <v>2025</v>
      </c>
      <c r="Q9421" t="str">
        <f t="shared" si="738"/>
        <v>06</v>
      </c>
      <c r="R9421" t="str">
        <f>+IFERROR(VLOOKUP(I9421, Listado!A:B, 2, FALSE()), "COMERCIALIZADORA INTERNACIONAL CARIBBEAN EXOTICS S A")</f>
        <v>PIEDRAHITA PEREZ MARIANA</v>
      </c>
      <c r="S9421" s="25">
        <f>+VLOOKUP(E9421, TC!A:D, 2, FALSE())</f>
        <v>4042.87</v>
      </c>
      <c r="T9421" t="str">
        <f t="shared" si="739"/>
        <v>EUR</v>
      </c>
    </row>
    <row r="9422" spans="1:20" ht="18.75" hidden="1" customHeight="1" x14ac:dyDescent="0.25">
      <c r="A9422" t="s">
        <v>3127</v>
      </c>
      <c r="B9422" t="s">
        <v>5</v>
      </c>
      <c r="C9422" t="s">
        <v>1913</v>
      </c>
      <c r="D9422" s="24">
        <v>12335</v>
      </c>
      <c r="E9422" t="s">
        <v>1771</v>
      </c>
      <c r="F9422" t="s">
        <v>1924</v>
      </c>
      <c r="G9422" t="s">
        <v>108</v>
      </c>
      <c r="H9422" t="s">
        <v>3338</v>
      </c>
      <c r="I9422" t="s">
        <v>1875</v>
      </c>
      <c r="J9422" t="s">
        <v>1919</v>
      </c>
      <c r="K9422" t="s">
        <v>33</v>
      </c>
      <c r="L9422" s="24">
        <v>310.21480000000003</v>
      </c>
      <c r="M9422" s="25">
        <f>+VLOOKUP(E9422, TC!A:D, 4, FALSE())</f>
        <v>1.1717999985159058</v>
      </c>
      <c r="N9422" s="24">
        <f t="shared" si="735"/>
        <v>363.50970217961202</v>
      </c>
      <c r="O9422" t="str">
        <f t="shared" si="736"/>
        <v>FACTURA</v>
      </c>
      <c r="P9422" t="str">
        <f t="shared" si="737"/>
        <v>2025</v>
      </c>
      <c r="Q9422" t="str">
        <f t="shared" si="738"/>
        <v>06</v>
      </c>
      <c r="R9422" t="str">
        <f>+IFERROR(VLOOKUP(I9422, Listado!A:B, 2, FALSE()), "COMERCIALIZADORA INTERNACIONAL CARIBBEAN EXOTICS S A")</f>
        <v>PIEDRAHITA PEREZ MARIANA</v>
      </c>
      <c r="S9422" s="25">
        <f>+VLOOKUP(E9422, TC!A:D, 2, FALSE())</f>
        <v>4042.87</v>
      </c>
      <c r="T9422" t="str">
        <f t="shared" si="739"/>
        <v>EUR</v>
      </c>
    </row>
    <row r="9423" spans="1:20" ht="18.75" hidden="1" customHeight="1" x14ac:dyDescent="0.25">
      <c r="A9423" t="s">
        <v>3127</v>
      </c>
      <c r="B9423" t="s">
        <v>5</v>
      </c>
      <c r="C9423" t="s">
        <v>1913</v>
      </c>
      <c r="D9423" s="24">
        <v>12335</v>
      </c>
      <c r="E9423" t="s">
        <v>1771</v>
      </c>
      <c r="F9423" t="s">
        <v>1924</v>
      </c>
      <c r="G9423" t="s">
        <v>108</v>
      </c>
      <c r="H9423" t="s">
        <v>3338</v>
      </c>
      <c r="I9423" t="s">
        <v>1875</v>
      </c>
      <c r="J9423" t="s">
        <v>1919</v>
      </c>
      <c r="K9423" t="s">
        <v>33</v>
      </c>
      <c r="L9423" s="24">
        <v>485.55360000000002</v>
      </c>
      <c r="M9423" s="25">
        <f>+VLOOKUP(E9423, TC!A:D, 4, FALSE())</f>
        <v>1.1717999985159058</v>
      </c>
      <c r="N9423" s="24">
        <f t="shared" si="735"/>
        <v>568.97170775939276</v>
      </c>
      <c r="O9423" t="str">
        <f t="shared" si="736"/>
        <v>FACTURA</v>
      </c>
      <c r="P9423" t="str">
        <f t="shared" si="737"/>
        <v>2025</v>
      </c>
      <c r="Q9423" t="str">
        <f t="shared" si="738"/>
        <v>06</v>
      </c>
      <c r="R9423" t="str">
        <f>+IFERROR(VLOOKUP(I9423, Listado!A:B, 2, FALSE()), "COMERCIALIZADORA INTERNACIONAL CARIBBEAN EXOTICS S A")</f>
        <v>PIEDRAHITA PEREZ MARIANA</v>
      </c>
      <c r="S9423" s="25">
        <f>+VLOOKUP(E9423, TC!A:D, 2, FALSE())</f>
        <v>4042.87</v>
      </c>
      <c r="T9423" t="str">
        <f t="shared" si="739"/>
        <v>EUR</v>
      </c>
    </row>
    <row r="9424" spans="1:20" ht="18.75" hidden="1" customHeight="1" x14ac:dyDescent="0.25">
      <c r="A9424" t="s">
        <v>3127</v>
      </c>
      <c r="B9424" t="s">
        <v>5</v>
      </c>
      <c r="C9424" t="s">
        <v>1913</v>
      </c>
      <c r="D9424" s="24">
        <v>12335</v>
      </c>
      <c r="E9424" t="s">
        <v>1771</v>
      </c>
      <c r="F9424" t="s">
        <v>1924</v>
      </c>
      <c r="G9424" t="s">
        <v>108</v>
      </c>
      <c r="H9424" t="s">
        <v>3338</v>
      </c>
      <c r="I9424" t="s">
        <v>1875</v>
      </c>
      <c r="J9424" t="s">
        <v>1919</v>
      </c>
      <c r="K9424" t="s">
        <v>1959</v>
      </c>
      <c r="L9424" s="24">
        <v>1200</v>
      </c>
      <c r="M9424" s="25">
        <f>+VLOOKUP(E9424, TC!A:D, 4, FALSE())</f>
        <v>1.1717999985159058</v>
      </c>
      <c r="N9424" s="24">
        <f t="shared" si="735"/>
        <v>1406.1599982190869</v>
      </c>
      <c r="O9424" t="str">
        <f t="shared" si="736"/>
        <v>FACTURA</v>
      </c>
      <c r="P9424" t="str">
        <f t="shared" si="737"/>
        <v>2025</v>
      </c>
      <c r="Q9424" t="str">
        <f t="shared" si="738"/>
        <v>06</v>
      </c>
      <c r="R9424" t="str">
        <f>+IFERROR(VLOOKUP(I9424, Listado!A:B, 2, FALSE()), "COMERCIALIZADORA INTERNACIONAL CARIBBEAN EXOTICS S A")</f>
        <v>PIEDRAHITA PEREZ MARIANA</v>
      </c>
      <c r="S9424" s="25">
        <f>+VLOOKUP(E9424, TC!A:D, 2, FALSE())</f>
        <v>4042.87</v>
      </c>
      <c r="T9424" t="str">
        <f t="shared" si="739"/>
        <v>EUR</v>
      </c>
    </row>
    <row r="9425" spans="1:20" ht="18.75" hidden="1" customHeight="1" x14ac:dyDescent="0.25">
      <c r="A9425" t="s">
        <v>3127</v>
      </c>
      <c r="B9425" t="s">
        <v>5</v>
      </c>
      <c r="C9425" t="s">
        <v>1913</v>
      </c>
      <c r="D9425" s="24">
        <v>12335</v>
      </c>
      <c r="E9425" t="s">
        <v>1771</v>
      </c>
      <c r="F9425" t="s">
        <v>1924</v>
      </c>
      <c r="G9425" t="s">
        <v>108</v>
      </c>
      <c r="H9425" t="s">
        <v>3338</v>
      </c>
      <c r="I9425" t="s">
        <v>1875</v>
      </c>
      <c r="J9425" t="s">
        <v>1919</v>
      </c>
      <c r="K9425" t="s">
        <v>1960</v>
      </c>
      <c r="L9425" s="24">
        <v>43.252000000000002</v>
      </c>
      <c r="M9425" s="25">
        <f>+VLOOKUP(E9425, TC!A:D, 4, FALSE())</f>
        <v>1.1717999985159058</v>
      </c>
      <c r="N9425" s="24">
        <f t="shared" si="735"/>
        <v>50.68269353580996</v>
      </c>
      <c r="O9425" t="str">
        <f t="shared" si="736"/>
        <v>FACTURA</v>
      </c>
      <c r="P9425" t="str">
        <f t="shared" si="737"/>
        <v>2025</v>
      </c>
      <c r="Q9425" t="str">
        <f t="shared" si="738"/>
        <v>06</v>
      </c>
      <c r="R9425" t="str">
        <f>+IFERROR(VLOOKUP(I9425, Listado!A:B, 2, FALSE()), "COMERCIALIZADORA INTERNACIONAL CARIBBEAN EXOTICS S A")</f>
        <v>PIEDRAHITA PEREZ MARIANA</v>
      </c>
      <c r="S9425" s="25">
        <f>+VLOOKUP(E9425, TC!A:D, 2, FALSE())</f>
        <v>4042.87</v>
      </c>
      <c r="T9425" t="str">
        <f t="shared" si="739"/>
        <v>EUR</v>
      </c>
    </row>
    <row r="9426" spans="1:20" ht="18.75" hidden="1" customHeight="1" x14ac:dyDescent="0.25">
      <c r="A9426" t="s">
        <v>3127</v>
      </c>
      <c r="B9426" t="s">
        <v>5</v>
      </c>
      <c r="C9426" t="s">
        <v>1913</v>
      </c>
      <c r="D9426" s="24">
        <v>12336</v>
      </c>
      <c r="E9426" t="s">
        <v>1771</v>
      </c>
      <c r="F9426" t="s">
        <v>1924</v>
      </c>
      <c r="G9426" t="s">
        <v>108</v>
      </c>
      <c r="H9426" t="s">
        <v>3339</v>
      </c>
      <c r="I9426" t="s">
        <v>1875</v>
      </c>
      <c r="J9426" t="s">
        <v>1919</v>
      </c>
      <c r="K9426" t="s">
        <v>33</v>
      </c>
      <c r="L9426" s="24">
        <v>297.85860000000002</v>
      </c>
      <c r="M9426" s="25">
        <f>+VLOOKUP(E9426, TC!A:D, 4, FALSE())</f>
        <v>1.1717999985159058</v>
      </c>
      <c r="N9426" s="24">
        <f t="shared" si="735"/>
        <v>349.03070703794981</v>
      </c>
      <c r="O9426" t="str">
        <f t="shared" si="736"/>
        <v>FACTURA</v>
      </c>
      <c r="P9426" t="str">
        <f t="shared" si="737"/>
        <v>2025</v>
      </c>
      <c r="Q9426" t="str">
        <f t="shared" si="738"/>
        <v>06</v>
      </c>
      <c r="R9426" t="str">
        <f>+IFERROR(VLOOKUP(I9426, Listado!A:B, 2, FALSE()), "COMERCIALIZADORA INTERNACIONAL CARIBBEAN EXOTICS S A")</f>
        <v>PIEDRAHITA PEREZ MARIANA</v>
      </c>
      <c r="S9426" s="25">
        <f>+VLOOKUP(E9426, TC!A:D, 2, FALSE())</f>
        <v>4042.87</v>
      </c>
      <c r="T9426" t="str">
        <f t="shared" si="739"/>
        <v>EUR</v>
      </c>
    </row>
    <row r="9427" spans="1:20" ht="18.75" hidden="1" customHeight="1" x14ac:dyDescent="0.25">
      <c r="A9427" t="s">
        <v>3127</v>
      </c>
      <c r="B9427" t="s">
        <v>5</v>
      </c>
      <c r="C9427" t="s">
        <v>1913</v>
      </c>
      <c r="D9427" s="24">
        <v>12336</v>
      </c>
      <c r="E9427" t="s">
        <v>1771</v>
      </c>
      <c r="F9427" t="s">
        <v>1924</v>
      </c>
      <c r="G9427" t="s">
        <v>108</v>
      </c>
      <c r="H9427" t="s">
        <v>3339</v>
      </c>
      <c r="I9427" t="s">
        <v>1875</v>
      </c>
      <c r="J9427" t="s">
        <v>1919</v>
      </c>
      <c r="K9427" t="s">
        <v>33</v>
      </c>
      <c r="L9427" s="24">
        <v>771.37739999999997</v>
      </c>
      <c r="M9427" s="25">
        <f>+VLOOKUP(E9427, TC!A:D, 4, FALSE())</f>
        <v>1.1717999985159058</v>
      </c>
      <c r="N9427" s="24">
        <f t="shared" si="735"/>
        <v>903.90003617520324</v>
      </c>
      <c r="O9427" t="str">
        <f t="shared" si="736"/>
        <v>FACTURA</v>
      </c>
      <c r="P9427" t="str">
        <f t="shared" si="737"/>
        <v>2025</v>
      </c>
      <c r="Q9427" t="str">
        <f t="shared" si="738"/>
        <v>06</v>
      </c>
      <c r="R9427" t="str">
        <f>+IFERROR(VLOOKUP(I9427, Listado!A:B, 2, FALSE()), "COMERCIALIZADORA INTERNACIONAL CARIBBEAN EXOTICS S A")</f>
        <v>PIEDRAHITA PEREZ MARIANA</v>
      </c>
      <c r="S9427" s="25">
        <f>+VLOOKUP(E9427, TC!A:D, 2, FALSE())</f>
        <v>4042.87</v>
      </c>
      <c r="T9427" t="str">
        <f t="shared" si="739"/>
        <v>EUR</v>
      </c>
    </row>
    <row r="9428" spans="1:20" ht="18.75" hidden="1" customHeight="1" x14ac:dyDescent="0.25">
      <c r="A9428" t="s">
        <v>3127</v>
      </c>
      <c r="B9428" t="s">
        <v>5</v>
      </c>
      <c r="C9428" t="s">
        <v>1913</v>
      </c>
      <c r="D9428" s="24">
        <v>12336</v>
      </c>
      <c r="E9428" t="s">
        <v>1771</v>
      </c>
      <c r="F9428" t="s">
        <v>1924</v>
      </c>
      <c r="G9428" t="s">
        <v>108</v>
      </c>
      <c r="H9428" t="s">
        <v>3339</v>
      </c>
      <c r="I9428" t="s">
        <v>1875</v>
      </c>
      <c r="J9428" t="s">
        <v>1919</v>
      </c>
      <c r="K9428" t="s">
        <v>1959</v>
      </c>
      <c r="L9428" s="24">
        <v>335</v>
      </c>
      <c r="M9428" s="25">
        <f>+VLOOKUP(E9428, TC!A:D, 4, FALSE())</f>
        <v>1.1717999985159058</v>
      </c>
      <c r="N9428" s="24">
        <f t="shared" si="735"/>
        <v>392.55299950282841</v>
      </c>
      <c r="O9428" t="str">
        <f t="shared" si="736"/>
        <v>FACTURA</v>
      </c>
      <c r="P9428" t="str">
        <f t="shared" si="737"/>
        <v>2025</v>
      </c>
      <c r="Q9428" t="str">
        <f t="shared" si="738"/>
        <v>06</v>
      </c>
      <c r="R9428" t="str">
        <f>+IFERROR(VLOOKUP(I9428, Listado!A:B, 2, FALSE()), "COMERCIALIZADORA INTERNACIONAL CARIBBEAN EXOTICS S A")</f>
        <v>PIEDRAHITA PEREZ MARIANA</v>
      </c>
      <c r="S9428" s="25">
        <f>+VLOOKUP(E9428, TC!A:D, 2, FALSE())</f>
        <v>4042.87</v>
      </c>
      <c r="T9428" t="str">
        <f t="shared" si="739"/>
        <v>EUR</v>
      </c>
    </row>
    <row r="9429" spans="1:20" ht="18.75" hidden="1" customHeight="1" x14ac:dyDescent="0.25">
      <c r="A9429" t="s">
        <v>3127</v>
      </c>
      <c r="B9429" t="s">
        <v>5</v>
      </c>
      <c r="C9429" t="s">
        <v>1913</v>
      </c>
      <c r="D9429" s="24">
        <v>12336</v>
      </c>
      <c r="E9429" t="s">
        <v>1771</v>
      </c>
      <c r="F9429" t="s">
        <v>1924</v>
      </c>
      <c r="G9429" t="s">
        <v>108</v>
      </c>
      <c r="H9429" t="s">
        <v>3339</v>
      </c>
      <c r="I9429" t="s">
        <v>1875</v>
      </c>
      <c r="J9429" t="s">
        <v>1919</v>
      </c>
      <c r="K9429" t="s">
        <v>1960</v>
      </c>
      <c r="L9429" s="24">
        <v>10.124000000000001</v>
      </c>
      <c r="M9429" s="25">
        <f>+VLOOKUP(E9429, TC!A:D, 4, FALSE())</f>
        <v>1.1717999985159058</v>
      </c>
      <c r="N9429" s="24">
        <f t="shared" si="735"/>
        <v>11.863303184975031</v>
      </c>
      <c r="O9429" t="str">
        <f t="shared" si="736"/>
        <v>FACTURA</v>
      </c>
      <c r="P9429" t="str">
        <f t="shared" si="737"/>
        <v>2025</v>
      </c>
      <c r="Q9429" t="str">
        <f t="shared" si="738"/>
        <v>06</v>
      </c>
      <c r="R9429" t="str">
        <f>+IFERROR(VLOOKUP(I9429, Listado!A:B, 2, FALSE()), "COMERCIALIZADORA INTERNACIONAL CARIBBEAN EXOTICS S A")</f>
        <v>PIEDRAHITA PEREZ MARIANA</v>
      </c>
      <c r="S9429" s="25">
        <f>+VLOOKUP(E9429, TC!A:D, 2, FALSE())</f>
        <v>4042.87</v>
      </c>
      <c r="T9429" t="str">
        <f t="shared" si="739"/>
        <v>EUR</v>
      </c>
    </row>
    <row r="9430" spans="1:20" ht="18.75" hidden="1" customHeight="1" x14ac:dyDescent="0.25">
      <c r="A9430" t="s">
        <v>3127</v>
      </c>
      <c r="B9430" t="s">
        <v>5</v>
      </c>
      <c r="C9430" t="s">
        <v>1913</v>
      </c>
      <c r="D9430" s="24">
        <v>12337</v>
      </c>
      <c r="E9430" t="s">
        <v>1772</v>
      </c>
      <c r="F9430" t="s">
        <v>99</v>
      </c>
      <c r="G9430" t="s">
        <v>113</v>
      </c>
      <c r="I9430" t="s">
        <v>1858</v>
      </c>
      <c r="J9430" t="s">
        <v>1915</v>
      </c>
      <c r="K9430" t="s">
        <v>1920</v>
      </c>
      <c r="L9430" s="24">
        <v>960000</v>
      </c>
      <c r="M9430" s="25">
        <f>+VLOOKUP(E9430, TC!A:D, 4, FALSE())</f>
        <v>1.1717999985256788</v>
      </c>
      <c r="N9430" s="24">
        <f t="shared" si="735"/>
        <v>960000</v>
      </c>
      <c r="O9430" t="str">
        <f t="shared" si="736"/>
        <v>FACTURA</v>
      </c>
      <c r="P9430" t="str">
        <f t="shared" si="737"/>
        <v>2025</v>
      </c>
      <c r="Q9430" t="str">
        <f t="shared" si="738"/>
        <v>06</v>
      </c>
      <c r="R9430" t="str">
        <f>+IFERROR(VLOOKUP(I9430, Listado!A:B, 2, FALSE()), "COMERCIALIZADORA INTERNACIONAL CARIBBEAN EXOTICS S A")</f>
        <v>LONDOÑO ECHEVERRI ALEJANDRA</v>
      </c>
      <c r="S9430" s="25">
        <f>+VLOOKUP(E9430, TC!A:D, 2, FALSE())</f>
        <v>4069.67</v>
      </c>
      <c r="T9430" t="str">
        <f t="shared" si="739"/>
        <v>COP</v>
      </c>
    </row>
    <row r="9431" spans="1:20" ht="18.75" hidden="1" customHeight="1" x14ac:dyDescent="0.25">
      <c r="A9431" t="s">
        <v>3127</v>
      </c>
      <c r="B9431" t="s">
        <v>5</v>
      </c>
      <c r="C9431" t="s">
        <v>1913</v>
      </c>
      <c r="D9431" s="24">
        <v>12338</v>
      </c>
      <c r="E9431" t="s">
        <v>1772</v>
      </c>
      <c r="F9431" t="s">
        <v>99</v>
      </c>
      <c r="G9431" t="s">
        <v>113</v>
      </c>
      <c r="I9431" t="s">
        <v>1858</v>
      </c>
      <c r="J9431" t="s">
        <v>1915</v>
      </c>
      <c r="K9431" t="s">
        <v>1920</v>
      </c>
      <c r="L9431" s="24">
        <v>1440000</v>
      </c>
      <c r="M9431" s="25">
        <f>+VLOOKUP(E9431, TC!A:D, 4, FALSE())</f>
        <v>1.1717999985256788</v>
      </c>
      <c r="N9431" s="24">
        <f t="shared" si="735"/>
        <v>1440000</v>
      </c>
      <c r="O9431" t="str">
        <f t="shared" si="736"/>
        <v>FACTURA</v>
      </c>
      <c r="P9431" t="str">
        <f t="shared" si="737"/>
        <v>2025</v>
      </c>
      <c r="Q9431" t="str">
        <f t="shared" si="738"/>
        <v>06</v>
      </c>
      <c r="R9431" t="str">
        <f>+IFERROR(VLOOKUP(I9431, Listado!A:B, 2, FALSE()), "COMERCIALIZADORA INTERNACIONAL CARIBBEAN EXOTICS S A")</f>
        <v>LONDOÑO ECHEVERRI ALEJANDRA</v>
      </c>
      <c r="S9431" s="25">
        <f>+VLOOKUP(E9431, TC!A:D, 2, FALSE())</f>
        <v>4069.67</v>
      </c>
      <c r="T9431" t="str">
        <f t="shared" si="739"/>
        <v>COP</v>
      </c>
    </row>
    <row r="9432" spans="1:20" ht="18.75" hidden="1" customHeight="1" x14ac:dyDescent="0.25">
      <c r="A9432" t="s">
        <v>3127</v>
      </c>
      <c r="B9432" t="s">
        <v>5</v>
      </c>
      <c r="C9432" t="s">
        <v>1970</v>
      </c>
      <c r="D9432" s="24">
        <v>2434</v>
      </c>
      <c r="E9432" t="s">
        <v>1772</v>
      </c>
      <c r="F9432" t="s">
        <v>1924</v>
      </c>
      <c r="G9432" t="s">
        <v>110</v>
      </c>
      <c r="H9432" t="s">
        <v>2012</v>
      </c>
      <c r="I9432" t="s">
        <v>1848</v>
      </c>
      <c r="J9432" t="s">
        <v>1917</v>
      </c>
      <c r="K9432" t="s">
        <v>1953</v>
      </c>
      <c r="L9432" s="24">
        <v>-1487.97</v>
      </c>
      <c r="M9432" s="25">
        <f>+VLOOKUP(E9432, TC!A:D, 4, FALSE())</f>
        <v>1.1717999985256788</v>
      </c>
      <c r="N9432" s="24">
        <f t="shared" si="735"/>
        <v>-1743.6032438062543</v>
      </c>
      <c r="O9432" t="str">
        <f t="shared" si="736"/>
        <v>NOTAS</v>
      </c>
      <c r="P9432" t="str">
        <f t="shared" si="737"/>
        <v>2025</v>
      </c>
      <c r="Q9432" t="str">
        <f t="shared" si="738"/>
        <v>06</v>
      </c>
      <c r="R9432" t="str">
        <f>+IFERROR(VLOOKUP(I9432, Listado!A:B, 2, FALSE()), "COMERCIALIZADORA INTERNACIONAL CARIBBEAN EXOTICS S A")</f>
        <v>PEREZ MEJIA MARIA PAULINA</v>
      </c>
      <c r="S9432" s="25">
        <f>+VLOOKUP(E9432, TC!A:D, 2, FALSE())</f>
        <v>4069.67</v>
      </c>
      <c r="T9432" t="str">
        <f t="shared" si="739"/>
        <v>EUR</v>
      </c>
    </row>
    <row r="9433" spans="1:20" ht="18.75" hidden="1" customHeight="1" x14ac:dyDescent="0.25">
      <c r="A9433" t="s">
        <v>3127</v>
      </c>
      <c r="B9433" t="s">
        <v>5</v>
      </c>
      <c r="C9433" t="s">
        <v>1970</v>
      </c>
      <c r="D9433" s="24">
        <v>2435</v>
      </c>
      <c r="E9433" t="s">
        <v>1772</v>
      </c>
      <c r="F9433" t="s">
        <v>1924</v>
      </c>
      <c r="G9433" t="s">
        <v>110</v>
      </c>
      <c r="H9433" t="s">
        <v>2012</v>
      </c>
      <c r="I9433" t="s">
        <v>1848</v>
      </c>
      <c r="J9433" t="s">
        <v>1917</v>
      </c>
      <c r="K9433" t="s">
        <v>1953</v>
      </c>
      <c r="L9433" s="24">
        <v>-1417.04</v>
      </c>
      <c r="M9433" s="25">
        <f>+VLOOKUP(E9433, TC!A:D, 4, FALSE())</f>
        <v>1.1717999985256788</v>
      </c>
      <c r="N9433" s="24">
        <f t="shared" si="735"/>
        <v>-1660.4874699108279</v>
      </c>
      <c r="O9433" t="str">
        <f t="shared" si="736"/>
        <v>NOTAS</v>
      </c>
      <c r="P9433" t="str">
        <f t="shared" si="737"/>
        <v>2025</v>
      </c>
      <c r="Q9433" t="str">
        <f t="shared" si="738"/>
        <v>06</v>
      </c>
      <c r="R9433" t="str">
        <f>+IFERROR(VLOOKUP(I9433, Listado!A:B, 2, FALSE()), "COMERCIALIZADORA INTERNACIONAL CARIBBEAN EXOTICS S A")</f>
        <v>PEREZ MEJIA MARIA PAULINA</v>
      </c>
      <c r="S9433" s="25">
        <f>+VLOOKUP(E9433, TC!A:D, 2, FALSE())</f>
        <v>4069.67</v>
      </c>
      <c r="T9433" t="str">
        <f t="shared" si="739"/>
        <v>EUR</v>
      </c>
    </row>
    <row r="9434" spans="1:20" ht="18.75" hidden="1" customHeight="1" x14ac:dyDescent="0.25">
      <c r="A9434" t="s">
        <v>3127</v>
      </c>
      <c r="B9434" t="s">
        <v>5</v>
      </c>
      <c r="C9434" t="s">
        <v>1970</v>
      </c>
      <c r="D9434" s="24">
        <v>2436</v>
      </c>
      <c r="E9434" t="s">
        <v>1772</v>
      </c>
      <c r="F9434" t="s">
        <v>1924</v>
      </c>
      <c r="G9434" t="s">
        <v>108</v>
      </c>
      <c r="H9434" t="s">
        <v>2012</v>
      </c>
      <c r="I9434" t="s">
        <v>1869</v>
      </c>
      <c r="J9434" t="s">
        <v>1919</v>
      </c>
      <c r="K9434" t="s">
        <v>2496</v>
      </c>
      <c r="L9434" s="24">
        <v>-5939</v>
      </c>
      <c r="M9434" s="25">
        <f>+VLOOKUP(E9434, TC!A:D, 4, FALSE())</f>
        <v>1.1717999985256788</v>
      </c>
      <c r="N9434" s="24">
        <f t="shared" si="735"/>
        <v>-6959.3201912440063</v>
      </c>
      <c r="O9434" t="str">
        <f t="shared" si="736"/>
        <v>NOTAS</v>
      </c>
      <c r="P9434" t="str">
        <f t="shared" si="737"/>
        <v>2025</v>
      </c>
      <c r="Q9434" t="str">
        <f t="shared" si="738"/>
        <v>06</v>
      </c>
      <c r="R9434" t="str">
        <f>+IFERROR(VLOOKUP(I9434, Listado!A:B, 2, FALSE()), "COMERCIALIZADORA INTERNACIONAL CARIBBEAN EXOTICS S A")</f>
        <v>PIEDRAHITA PEREZ MARIANA</v>
      </c>
      <c r="S9434" s="25">
        <f>+VLOOKUP(E9434, TC!A:D, 2, FALSE())</f>
        <v>4069.67</v>
      </c>
      <c r="T9434" t="str">
        <f t="shared" si="739"/>
        <v>EUR</v>
      </c>
    </row>
    <row r="9435" spans="1:20" ht="18.75" hidden="1" customHeight="1" x14ac:dyDescent="0.25">
      <c r="A9435" t="s">
        <v>3127</v>
      </c>
      <c r="B9435" t="s">
        <v>5</v>
      </c>
      <c r="C9435" t="s">
        <v>1970</v>
      </c>
      <c r="D9435" s="24">
        <v>2437</v>
      </c>
      <c r="E9435" t="s">
        <v>1772</v>
      </c>
      <c r="F9435" t="s">
        <v>128</v>
      </c>
      <c r="G9435" t="s">
        <v>110</v>
      </c>
      <c r="H9435" t="s">
        <v>3340</v>
      </c>
      <c r="I9435" t="s">
        <v>1850</v>
      </c>
      <c r="J9435" t="s">
        <v>1919</v>
      </c>
      <c r="K9435" t="s">
        <v>31</v>
      </c>
      <c r="L9435" s="24">
        <v>-3006.8</v>
      </c>
      <c r="M9435" s="25">
        <f>+VLOOKUP(E9435, TC!A:D, 4, FALSE())</f>
        <v>1.1717999985256788</v>
      </c>
      <c r="N9435" s="24">
        <f t="shared" si="735"/>
        <v>-3006.8</v>
      </c>
      <c r="O9435" t="str">
        <f t="shared" si="736"/>
        <v>NOTAS</v>
      </c>
      <c r="P9435" t="str">
        <f t="shared" si="737"/>
        <v>2025</v>
      </c>
      <c r="Q9435" t="str">
        <f t="shared" si="738"/>
        <v>06</v>
      </c>
      <c r="R9435" t="str">
        <f>+IFERROR(VLOOKUP(I9435, Listado!A:B, 2, FALSE()), "COMERCIALIZADORA INTERNACIONAL CARIBBEAN EXOTICS S A")</f>
        <v>PEREZ MEJIA MARIA PAULINA</v>
      </c>
      <c r="S9435" s="25">
        <f>+VLOOKUP(E9435, TC!A:D, 2, FALSE())</f>
        <v>4069.67</v>
      </c>
      <c r="T9435" t="str">
        <f t="shared" si="739"/>
        <v>USD</v>
      </c>
    </row>
    <row r="9436" spans="1:20" ht="18.75" hidden="1" customHeight="1" x14ac:dyDescent="0.25">
      <c r="A9436" t="s">
        <v>3127</v>
      </c>
      <c r="B9436" t="s">
        <v>5</v>
      </c>
      <c r="C9436" t="s">
        <v>1970</v>
      </c>
      <c r="D9436" s="24">
        <v>2438</v>
      </c>
      <c r="E9436" t="s">
        <v>1772</v>
      </c>
      <c r="F9436" t="s">
        <v>1924</v>
      </c>
      <c r="G9436" t="s">
        <v>110</v>
      </c>
      <c r="H9436" t="s">
        <v>2012</v>
      </c>
      <c r="I9436" t="s">
        <v>1848</v>
      </c>
      <c r="J9436" t="s">
        <v>1917</v>
      </c>
      <c r="K9436" t="s">
        <v>40</v>
      </c>
      <c r="L9436" s="24">
        <v>-1456.21</v>
      </c>
      <c r="M9436" s="25">
        <f>+VLOOKUP(E9436, TC!A:D, 4, FALSE())</f>
        <v>1.1717999985256788</v>
      </c>
      <c r="N9436" s="24">
        <f t="shared" si="735"/>
        <v>-1706.3868758530789</v>
      </c>
      <c r="O9436" t="str">
        <f t="shared" si="736"/>
        <v>NOTAS</v>
      </c>
      <c r="P9436" t="str">
        <f t="shared" si="737"/>
        <v>2025</v>
      </c>
      <c r="Q9436" t="str">
        <f t="shared" si="738"/>
        <v>06</v>
      </c>
      <c r="R9436" t="str">
        <f>+IFERROR(VLOOKUP(I9436, Listado!A:B, 2, FALSE()), "COMERCIALIZADORA INTERNACIONAL CARIBBEAN EXOTICS S A")</f>
        <v>PEREZ MEJIA MARIA PAULINA</v>
      </c>
      <c r="S9436" s="25">
        <f>+VLOOKUP(E9436, TC!A:D, 2, FALSE())</f>
        <v>4069.67</v>
      </c>
      <c r="T9436" t="str">
        <f t="shared" si="739"/>
        <v>EUR</v>
      </c>
    </row>
    <row r="9437" spans="1:20" ht="18.75" hidden="1" customHeight="1" x14ac:dyDescent="0.25">
      <c r="A9437" t="s">
        <v>3127</v>
      </c>
      <c r="B9437" t="s">
        <v>5</v>
      </c>
      <c r="C9437" t="s">
        <v>1970</v>
      </c>
      <c r="D9437" s="24">
        <v>2439</v>
      </c>
      <c r="E9437" t="s">
        <v>1772</v>
      </c>
      <c r="F9437" t="s">
        <v>1924</v>
      </c>
      <c r="G9437" t="s">
        <v>108</v>
      </c>
      <c r="H9437" t="s">
        <v>2012</v>
      </c>
      <c r="I9437" t="s">
        <v>1894</v>
      </c>
      <c r="J9437" t="s">
        <v>1919</v>
      </c>
      <c r="K9437" t="s">
        <v>58</v>
      </c>
      <c r="L9437" s="24">
        <v>-2426.3000000000002</v>
      </c>
      <c r="M9437" s="25">
        <f>+VLOOKUP(E9437, TC!A:D, 4, FALSE())</f>
        <v>1.1717999985256788</v>
      </c>
      <c r="N9437" s="24">
        <f t="shared" si="735"/>
        <v>-2843.138336422855</v>
      </c>
      <c r="O9437" t="str">
        <f t="shared" si="736"/>
        <v>NOTAS</v>
      </c>
      <c r="P9437" t="str">
        <f t="shared" si="737"/>
        <v>2025</v>
      </c>
      <c r="Q9437" t="str">
        <f t="shared" si="738"/>
        <v>06</v>
      </c>
      <c r="R9437" t="str">
        <f>+IFERROR(VLOOKUP(I9437, Listado!A:B, 2, FALSE()), "COMERCIALIZADORA INTERNACIONAL CARIBBEAN EXOTICS S A")</f>
        <v>PIEDRAHITA PEREZ MARIANA</v>
      </c>
      <c r="S9437" s="25">
        <f>+VLOOKUP(E9437, TC!A:D, 2, FALSE())</f>
        <v>4069.67</v>
      </c>
      <c r="T9437" t="str">
        <f t="shared" si="739"/>
        <v>EUR</v>
      </c>
    </row>
    <row r="9438" spans="1:20" ht="18.75" hidden="1" customHeight="1" x14ac:dyDescent="0.25">
      <c r="A9438" t="s">
        <v>3127</v>
      </c>
      <c r="B9438" t="s">
        <v>5</v>
      </c>
      <c r="C9438" t="s">
        <v>1913</v>
      </c>
      <c r="D9438" s="24">
        <v>12339</v>
      </c>
      <c r="E9438" t="s">
        <v>1772</v>
      </c>
      <c r="F9438" t="s">
        <v>99</v>
      </c>
      <c r="G9438" t="s">
        <v>113</v>
      </c>
      <c r="I9438" t="s">
        <v>1859</v>
      </c>
      <c r="J9438" t="s">
        <v>1915</v>
      </c>
      <c r="K9438" t="s">
        <v>1916</v>
      </c>
      <c r="L9438" s="24">
        <v>5220000</v>
      </c>
      <c r="M9438" s="25">
        <f>+VLOOKUP(E9438, TC!A:D, 4, FALSE())</f>
        <v>1.1717999985256788</v>
      </c>
      <c r="N9438" s="24">
        <f t="shared" si="735"/>
        <v>5220000</v>
      </c>
      <c r="O9438" t="str">
        <f t="shared" si="736"/>
        <v>FACTURA</v>
      </c>
      <c r="P9438" t="str">
        <f t="shared" si="737"/>
        <v>2025</v>
      </c>
      <c r="Q9438" t="str">
        <f t="shared" si="738"/>
        <v>06</v>
      </c>
      <c r="R9438" t="str">
        <f>+IFERROR(VLOOKUP(I9438, Listado!A:B, 2, FALSE()), "COMERCIALIZADORA INTERNACIONAL CARIBBEAN EXOTICS S A")</f>
        <v>LONDOÑO ECHEVERRI ALEJANDRA</v>
      </c>
      <c r="S9438" s="25">
        <f>+VLOOKUP(E9438, TC!A:D, 2, FALSE())</f>
        <v>4069.67</v>
      </c>
      <c r="T9438" t="str">
        <f t="shared" si="739"/>
        <v>COP</v>
      </c>
    </row>
    <row r="9439" spans="1:20" ht="18.75" hidden="1" customHeight="1" x14ac:dyDescent="0.25">
      <c r="A9439" t="s">
        <v>3127</v>
      </c>
      <c r="B9439" t="s">
        <v>5</v>
      </c>
      <c r="C9439" t="s">
        <v>1913</v>
      </c>
      <c r="D9439" s="24">
        <v>12339</v>
      </c>
      <c r="E9439" t="s">
        <v>1772</v>
      </c>
      <c r="F9439" t="s">
        <v>99</v>
      </c>
      <c r="G9439" t="s">
        <v>113</v>
      </c>
      <c r="I9439" t="s">
        <v>1859</v>
      </c>
      <c r="J9439" t="s">
        <v>1915</v>
      </c>
      <c r="K9439" t="s">
        <v>2094</v>
      </c>
      <c r="L9439" s="24">
        <v>248000</v>
      </c>
      <c r="M9439" s="25">
        <f>+VLOOKUP(E9439, TC!A:D, 4, FALSE())</f>
        <v>1.1717999985256788</v>
      </c>
      <c r="N9439" s="24">
        <f t="shared" si="735"/>
        <v>248000</v>
      </c>
      <c r="O9439" t="str">
        <f t="shared" si="736"/>
        <v>FACTURA</v>
      </c>
      <c r="P9439" t="str">
        <f t="shared" si="737"/>
        <v>2025</v>
      </c>
      <c r="Q9439" t="str">
        <f t="shared" si="738"/>
        <v>06</v>
      </c>
      <c r="R9439" t="str">
        <f>+IFERROR(VLOOKUP(I9439, Listado!A:B, 2, FALSE()), "COMERCIALIZADORA INTERNACIONAL CARIBBEAN EXOTICS S A")</f>
        <v>LONDOÑO ECHEVERRI ALEJANDRA</v>
      </c>
      <c r="S9439" s="25">
        <f>+VLOOKUP(E9439, TC!A:D, 2, FALSE())</f>
        <v>4069.67</v>
      </c>
      <c r="T9439" t="str">
        <f t="shared" si="739"/>
        <v>COP</v>
      </c>
    </row>
    <row r="9440" spans="1:20" ht="18.75" hidden="1" customHeight="1" x14ac:dyDescent="0.25">
      <c r="A9440" t="s">
        <v>3127</v>
      </c>
      <c r="B9440" t="s">
        <v>5</v>
      </c>
      <c r="C9440" t="s">
        <v>1970</v>
      </c>
      <c r="D9440" s="24">
        <v>2440</v>
      </c>
      <c r="E9440" t="s">
        <v>1772</v>
      </c>
      <c r="F9440" t="s">
        <v>128</v>
      </c>
      <c r="G9440" t="s">
        <v>108</v>
      </c>
      <c r="H9440" t="s">
        <v>2012</v>
      </c>
      <c r="I9440" t="s">
        <v>1904</v>
      </c>
      <c r="J9440" t="s">
        <v>1944</v>
      </c>
      <c r="K9440" t="s">
        <v>3158</v>
      </c>
      <c r="L9440" s="24">
        <v>-653.30999999999995</v>
      </c>
      <c r="M9440" s="25">
        <f>+VLOOKUP(E9440, TC!A:D, 4, FALSE())</f>
        <v>1.1717999985256788</v>
      </c>
      <c r="N9440" s="24">
        <f t="shared" si="735"/>
        <v>-653.30999999999995</v>
      </c>
      <c r="O9440" t="str">
        <f t="shared" si="736"/>
        <v>NOTAS</v>
      </c>
      <c r="P9440" t="str">
        <f t="shared" si="737"/>
        <v>2025</v>
      </c>
      <c r="Q9440" t="str">
        <f t="shared" si="738"/>
        <v>06</v>
      </c>
      <c r="R9440" t="str">
        <f>+IFERROR(VLOOKUP(I9440, Listado!A:B, 2, FALSE()), "COMERCIALIZADORA INTERNACIONAL CARIBBEAN EXOTICS S A")</f>
        <v>PIEDRAHITA PEREZ MARIANA</v>
      </c>
      <c r="S9440" s="25">
        <f>+VLOOKUP(E9440, TC!A:D, 2, FALSE())</f>
        <v>4069.67</v>
      </c>
      <c r="T9440" t="str">
        <f t="shared" si="739"/>
        <v>USD</v>
      </c>
    </row>
    <row r="9441" spans="1:20" ht="18.75" hidden="1" customHeight="1" x14ac:dyDescent="0.25">
      <c r="A9441" t="s">
        <v>3127</v>
      </c>
      <c r="B9441" t="s">
        <v>5</v>
      </c>
      <c r="C9441" t="s">
        <v>1970</v>
      </c>
      <c r="D9441" s="24">
        <v>2441</v>
      </c>
      <c r="E9441" t="s">
        <v>1772</v>
      </c>
      <c r="F9441" t="s">
        <v>1924</v>
      </c>
      <c r="G9441" t="s">
        <v>108</v>
      </c>
      <c r="H9441" t="s">
        <v>2012</v>
      </c>
      <c r="I9441" t="s">
        <v>1894</v>
      </c>
      <c r="J9441" t="s">
        <v>1919</v>
      </c>
      <c r="K9441" t="s">
        <v>58</v>
      </c>
      <c r="L9441" s="24">
        <v>-1126.2</v>
      </c>
      <c r="M9441" s="25">
        <f>+VLOOKUP(E9441, TC!A:D, 4, FALSE())</f>
        <v>1.1717999985256788</v>
      </c>
      <c r="N9441" s="24">
        <f t="shared" si="735"/>
        <v>-1319.6811583396195</v>
      </c>
      <c r="O9441" t="str">
        <f t="shared" si="736"/>
        <v>NOTAS</v>
      </c>
      <c r="P9441" t="str">
        <f t="shared" si="737"/>
        <v>2025</v>
      </c>
      <c r="Q9441" t="str">
        <f t="shared" si="738"/>
        <v>06</v>
      </c>
      <c r="R9441" t="str">
        <f>+IFERROR(VLOOKUP(I9441, Listado!A:B, 2, FALSE()), "COMERCIALIZADORA INTERNACIONAL CARIBBEAN EXOTICS S A")</f>
        <v>PIEDRAHITA PEREZ MARIANA</v>
      </c>
      <c r="S9441" s="25">
        <f>+VLOOKUP(E9441, TC!A:D, 2, FALSE())</f>
        <v>4069.67</v>
      </c>
      <c r="T9441" t="str">
        <f t="shared" si="739"/>
        <v>EUR</v>
      </c>
    </row>
    <row r="9442" spans="1:20" ht="18.75" hidden="1" customHeight="1" x14ac:dyDescent="0.25">
      <c r="A9442" t="s">
        <v>3127</v>
      </c>
      <c r="B9442" t="s">
        <v>5</v>
      </c>
      <c r="C9442" t="s">
        <v>1913</v>
      </c>
      <c r="D9442" s="24">
        <v>12340</v>
      </c>
      <c r="E9442" t="s">
        <v>1772</v>
      </c>
      <c r="F9442" t="s">
        <v>99</v>
      </c>
      <c r="G9442" t="s">
        <v>1914</v>
      </c>
      <c r="I9442" t="s">
        <v>1841</v>
      </c>
      <c r="J9442" t="s">
        <v>1915</v>
      </c>
      <c r="K9442" t="s">
        <v>2021</v>
      </c>
      <c r="L9442" s="24">
        <v>63420</v>
      </c>
      <c r="M9442" s="25">
        <f>+VLOOKUP(E9442, TC!A:D, 4, FALSE())</f>
        <v>1.1717999985256788</v>
      </c>
      <c r="N9442" s="24">
        <f t="shared" si="735"/>
        <v>63420</v>
      </c>
      <c r="O9442" t="str">
        <f t="shared" si="736"/>
        <v>FACTURA</v>
      </c>
      <c r="P9442" t="str">
        <f t="shared" si="737"/>
        <v>2025</v>
      </c>
      <c r="Q9442" t="str">
        <f t="shared" si="738"/>
        <v>06</v>
      </c>
      <c r="R9442" t="str">
        <f>+IFERROR(VLOOKUP(I9442, Listado!A:B, 2, FALSE()), "COMERCIALIZADORA INTERNACIONAL CARIBBEAN EXOTICS S A")</f>
        <v>LONDOÑO ECHEVERRI ALEJANDRA</v>
      </c>
      <c r="S9442" s="25">
        <f>+VLOOKUP(E9442, TC!A:D, 2, FALSE())</f>
        <v>4069.67</v>
      </c>
      <c r="T9442" t="str">
        <f t="shared" si="739"/>
        <v>COP</v>
      </c>
    </row>
    <row r="9443" spans="1:20" ht="18.75" hidden="1" customHeight="1" x14ac:dyDescent="0.25">
      <c r="A9443" t="s">
        <v>3127</v>
      </c>
      <c r="B9443" t="s">
        <v>5</v>
      </c>
      <c r="C9443" t="s">
        <v>1913</v>
      </c>
      <c r="D9443" s="24">
        <v>12340</v>
      </c>
      <c r="E9443" t="s">
        <v>1772</v>
      </c>
      <c r="F9443" t="s">
        <v>99</v>
      </c>
      <c r="G9443" t="s">
        <v>1914</v>
      </c>
      <c r="I9443" t="s">
        <v>1841</v>
      </c>
      <c r="J9443" t="s">
        <v>1915</v>
      </c>
      <c r="K9443" t="s">
        <v>2021</v>
      </c>
      <c r="L9443" s="24">
        <v>516810</v>
      </c>
      <c r="M9443" s="25">
        <f>+VLOOKUP(E9443, TC!A:D, 4, FALSE())</f>
        <v>1.1717999985256788</v>
      </c>
      <c r="N9443" s="24">
        <f t="shared" si="735"/>
        <v>516810</v>
      </c>
      <c r="O9443" t="str">
        <f t="shared" si="736"/>
        <v>FACTURA</v>
      </c>
      <c r="P9443" t="str">
        <f t="shared" si="737"/>
        <v>2025</v>
      </c>
      <c r="Q9443" t="str">
        <f t="shared" si="738"/>
        <v>06</v>
      </c>
      <c r="R9443" t="str">
        <f>+IFERROR(VLOOKUP(I9443, Listado!A:B, 2, FALSE()), "COMERCIALIZADORA INTERNACIONAL CARIBBEAN EXOTICS S A")</f>
        <v>LONDOÑO ECHEVERRI ALEJANDRA</v>
      </c>
      <c r="S9443" s="25">
        <f>+VLOOKUP(E9443, TC!A:D, 2, FALSE())</f>
        <v>4069.67</v>
      </c>
      <c r="T9443" t="str">
        <f t="shared" si="739"/>
        <v>COP</v>
      </c>
    </row>
    <row r="9444" spans="1:20" ht="18.75" hidden="1" customHeight="1" x14ac:dyDescent="0.25">
      <c r="A9444" t="s">
        <v>3127</v>
      </c>
      <c r="B9444" t="s">
        <v>5</v>
      </c>
      <c r="C9444" t="s">
        <v>1913</v>
      </c>
      <c r="D9444" s="24">
        <v>12340</v>
      </c>
      <c r="E9444" t="s">
        <v>1772</v>
      </c>
      <c r="F9444" t="s">
        <v>99</v>
      </c>
      <c r="G9444" t="s">
        <v>1914</v>
      </c>
      <c r="I9444" t="s">
        <v>1841</v>
      </c>
      <c r="J9444" t="s">
        <v>1915</v>
      </c>
      <c r="K9444" t="s">
        <v>2021</v>
      </c>
      <c r="L9444" s="24">
        <v>225540</v>
      </c>
      <c r="M9444" s="25">
        <f>+VLOOKUP(E9444, TC!A:D, 4, FALSE())</f>
        <v>1.1717999985256788</v>
      </c>
      <c r="N9444" s="24">
        <f t="shared" si="735"/>
        <v>225540</v>
      </c>
      <c r="O9444" t="str">
        <f t="shared" si="736"/>
        <v>FACTURA</v>
      </c>
      <c r="P9444" t="str">
        <f t="shared" si="737"/>
        <v>2025</v>
      </c>
      <c r="Q9444" t="str">
        <f t="shared" si="738"/>
        <v>06</v>
      </c>
      <c r="R9444" t="str">
        <f>+IFERROR(VLOOKUP(I9444, Listado!A:B, 2, FALSE()), "COMERCIALIZADORA INTERNACIONAL CARIBBEAN EXOTICS S A")</f>
        <v>LONDOÑO ECHEVERRI ALEJANDRA</v>
      </c>
      <c r="S9444" s="25">
        <f>+VLOOKUP(E9444, TC!A:D, 2, FALSE())</f>
        <v>4069.67</v>
      </c>
      <c r="T9444" t="str">
        <f t="shared" si="739"/>
        <v>COP</v>
      </c>
    </row>
    <row r="9445" spans="1:20" ht="18.75" hidden="1" customHeight="1" x14ac:dyDescent="0.25">
      <c r="A9445" t="s">
        <v>3127</v>
      </c>
      <c r="B9445" t="s">
        <v>5</v>
      </c>
      <c r="C9445" t="s">
        <v>1913</v>
      </c>
      <c r="D9445" s="24">
        <v>12340</v>
      </c>
      <c r="E9445" t="s">
        <v>1772</v>
      </c>
      <c r="F9445" t="s">
        <v>99</v>
      </c>
      <c r="G9445" t="s">
        <v>1914</v>
      </c>
      <c r="I9445" t="s">
        <v>1841</v>
      </c>
      <c r="J9445" t="s">
        <v>1915</v>
      </c>
      <c r="K9445" t="s">
        <v>2021</v>
      </c>
      <c r="L9445" s="24">
        <v>215040</v>
      </c>
      <c r="M9445" s="25">
        <f>+VLOOKUP(E9445, TC!A:D, 4, FALSE())</f>
        <v>1.1717999985256788</v>
      </c>
      <c r="N9445" s="24">
        <f t="shared" si="735"/>
        <v>215040</v>
      </c>
      <c r="O9445" t="str">
        <f t="shared" si="736"/>
        <v>FACTURA</v>
      </c>
      <c r="P9445" t="str">
        <f t="shared" si="737"/>
        <v>2025</v>
      </c>
      <c r="Q9445" t="str">
        <f t="shared" si="738"/>
        <v>06</v>
      </c>
      <c r="R9445" t="str">
        <f>+IFERROR(VLOOKUP(I9445, Listado!A:B, 2, FALSE()), "COMERCIALIZADORA INTERNACIONAL CARIBBEAN EXOTICS S A")</f>
        <v>LONDOÑO ECHEVERRI ALEJANDRA</v>
      </c>
      <c r="S9445" s="25">
        <f>+VLOOKUP(E9445, TC!A:D, 2, FALSE())</f>
        <v>4069.67</v>
      </c>
      <c r="T9445" t="str">
        <f t="shared" si="739"/>
        <v>COP</v>
      </c>
    </row>
    <row r="9446" spans="1:20" ht="18.75" hidden="1" customHeight="1" x14ac:dyDescent="0.25">
      <c r="A9446" t="s">
        <v>3127</v>
      </c>
      <c r="B9446" t="s">
        <v>5</v>
      </c>
      <c r="C9446" t="s">
        <v>1913</v>
      </c>
      <c r="D9446" s="24">
        <v>12340</v>
      </c>
      <c r="E9446" t="s">
        <v>1772</v>
      </c>
      <c r="F9446" t="s">
        <v>99</v>
      </c>
      <c r="G9446" t="s">
        <v>1914</v>
      </c>
      <c r="I9446" t="s">
        <v>1841</v>
      </c>
      <c r="J9446" t="s">
        <v>1915</v>
      </c>
      <c r="K9446" t="s">
        <v>2021</v>
      </c>
      <c r="L9446" s="24">
        <v>522900</v>
      </c>
      <c r="M9446" s="25">
        <f>+VLOOKUP(E9446, TC!A:D, 4, FALSE())</f>
        <v>1.1717999985256788</v>
      </c>
      <c r="N9446" s="24">
        <f t="shared" si="735"/>
        <v>522900</v>
      </c>
      <c r="O9446" t="str">
        <f t="shared" si="736"/>
        <v>FACTURA</v>
      </c>
      <c r="P9446" t="str">
        <f t="shared" si="737"/>
        <v>2025</v>
      </c>
      <c r="Q9446" t="str">
        <f t="shared" si="738"/>
        <v>06</v>
      </c>
      <c r="R9446" t="str">
        <f>+IFERROR(VLOOKUP(I9446, Listado!A:B, 2, FALSE()), "COMERCIALIZADORA INTERNACIONAL CARIBBEAN EXOTICS S A")</f>
        <v>LONDOÑO ECHEVERRI ALEJANDRA</v>
      </c>
      <c r="S9446" s="25">
        <f>+VLOOKUP(E9446, TC!A:D, 2, FALSE())</f>
        <v>4069.67</v>
      </c>
      <c r="T9446" t="str">
        <f t="shared" si="739"/>
        <v>COP</v>
      </c>
    </row>
    <row r="9447" spans="1:20" ht="18.75" hidden="1" customHeight="1" x14ac:dyDescent="0.25">
      <c r="A9447" t="s">
        <v>3127</v>
      </c>
      <c r="B9447" t="s">
        <v>5</v>
      </c>
      <c r="C9447" t="s">
        <v>1913</v>
      </c>
      <c r="D9447" s="24">
        <v>12340</v>
      </c>
      <c r="E9447" t="s">
        <v>1772</v>
      </c>
      <c r="F9447" t="s">
        <v>99</v>
      </c>
      <c r="G9447" t="s">
        <v>1914</v>
      </c>
      <c r="I9447" t="s">
        <v>1841</v>
      </c>
      <c r="J9447" t="s">
        <v>1915</v>
      </c>
      <c r="K9447" t="s">
        <v>2021</v>
      </c>
      <c r="L9447" s="24">
        <v>96810</v>
      </c>
      <c r="M9447" s="25">
        <f>+VLOOKUP(E9447, TC!A:D, 4, FALSE())</f>
        <v>1.1717999985256788</v>
      </c>
      <c r="N9447" s="24">
        <f t="shared" si="735"/>
        <v>96810</v>
      </c>
      <c r="O9447" t="str">
        <f t="shared" si="736"/>
        <v>FACTURA</v>
      </c>
      <c r="P9447" t="str">
        <f t="shared" si="737"/>
        <v>2025</v>
      </c>
      <c r="Q9447" t="str">
        <f t="shared" si="738"/>
        <v>06</v>
      </c>
      <c r="R9447" t="str">
        <f>+IFERROR(VLOOKUP(I9447, Listado!A:B, 2, FALSE()), "COMERCIALIZADORA INTERNACIONAL CARIBBEAN EXOTICS S A")</f>
        <v>LONDOÑO ECHEVERRI ALEJANDRA</v>
      </c>
      <c r="S9447" s="25">
        <f>+VLOOKUP(E9447, TC!A:D, 2, FALSE())</f>
        <v>4069.67</v>
      </c>
      <c r="T9447" t="str">
        <f t="shared" si="739"/>
        <v>COP</v>
      </c>
    </row>
    <row r="9448" spans="1:20" ht="18.75" hidden="1" customHeight="1" x14ac:dyDescent="0.25">
      <c r="A9448" t="s">
        <v>3127</v>
      </c>
      <c r="B9448" t="s">
        <v>5</v>
      </c>
      <c r="C9448" t="s">
        <v>1913</v>
      </c>
      <c r="D9448" s="24">
        <v>12340</v>
      </c>
      <c r="E9448" t="s">
        <v>1772</v>
      </c>
      <c r="F9448" t="s">
        <v>99</v>
      </c>
      <c r="G9448" t="s">
        <v>1914</v>
      </c>
      <c r="I9448" t="s">
        <v>1841</v>
      </c>
      <c r="J9448" t="s">
        <v>1915</v>
      </c>
      <c r="K9448" t="s">
        <v>2021</v>
      </c>
      <c r="L9448" s="24">
        <v>125370</v>
      </c>
      <c r="M9448" s="25">
        <f>+VLOOKUP(E9448, TC!A:D, 4, FALSE())</f>
        <v>1.1717999985256788</v>
      </c>
      <c r="N9448" s="24">
        <f t="shared" si="735"/>
        <v>125370</v>
      </c>
      <c r="O9448" t="str">
        <f t="shared" si="736"/>
        <v>FACTURA</v>
      </c>
      <c r="P9448" t="str">
        <f t="shared" si="737"/>
        <v>2025</v>
      </c>
      <c r="Q9448" t="str">
        <f t="shared" si="738"/>
        <v>06</v>
      </c>
      <c r="R9448" t="str">
        <f>+IFERROR(VLOOKUP(I9448, Listado!A:B, 2, FALSE()), "COMERCIALIZADORA INTERNACIONAL CARIBBEAN EXOTICS S A")</f>
        <v>LONDOÑO ECHEVERRI ALEJANDRA</v>
      </c>
      <c r="S9448" s="25">
        <f>+VLOOKUP(E9448, TC!A:D, 2, FALSE())</f>
        <v>4069.67</v>
      </c>
      <c r="T9448" t="str">
        <f t="shared" si="739"/>
        <v>COP</v>
      </c>
    </row>
    <row r="9449" spans="1:20" ht="18.75" hidden="1" customHeight="1" x14ac:dyDescent="0.25">
      <c r="A9449" t="s">
        <v>3127</v>
      </c>
      <c r="B9449" t="s">
        <v>5</v>
      </c>
      <c r="C9449" t="s">
        <v>1913</v>
      </c>
      <c r="D9449" s="24">
        <v>12340</v>
      </c>
      <c r="E9449" t="s">
        <v>1772</v>
      </c>
      <c r="F9449" t="s">
        <v>99</v>
      </c>
      <c r="G9449" t="s">
        <v>1914</v>
      </c>
      <c r="I9449" t="s">
        <v>1841</v>
      </c>
      <c r="J9449" t="s">
        <v>1915</v>
      </c>
      <c r="K9449" t="s">
        <v>2021</v>
      </c>
      <c r="L9449" s="24">
        <v>82320</v>
      </c>
      <c r="M9449" s="25">
        <f>+VLOOKUP(E9449, TC!A:D, 4, FALSE())</f>
        <v>1.1717999985256788</v>
      </c>
      <c r="N9449" s="24">
        <f t="shared" si="735"/>
        <v>82320</v>
      </c>
      <c r="O9449" t="str">
        <f t="shared" si="736"/>
        <v>FACTURA</v>
      </c>
      <c r="P9449" t="str">
        <f t="shared" si="737"/>
        <v>2025</v>
      </c>
      <c r="Q9449" t="str">
        <f t="shared" si="738"/>
        <v>06</v>
      </c>
      <c r="R9449" t="str">
        <f>+IFERROR(VLOOKUP(I9449, Listado!A:B, 2, FALSE()), "COMERCIALIZADORA INTERNACIONAL CARIBBEAN EXOTICS S A")</f>
        <v>LONDOÑO ECHEVERRI ALEJANDRA</v>
      </c>
      <c r="S9449" s="25">
        <f>+VLOOKUP(E9449, TC!A:D, 2, FALSE())</f>
        <v>4069.67</v>
      </c>
      <c r="T9449" t="str">
        <f t="shared" si="739"/>
        <v>COP</v>
      </c>
    </row>
    <row r="9450" spans="1:20" ht="18.75" hidden="1" customHeight="1" x14ac:dyDescent="0.25">
      <c r="A9450" t="s">
        <v>3127</v>
      </c>
      <c r="B9450" t="s">
        <v>5</v>
      </c>
      <c r="C9450" t="s">
        <v>1913</v>
      </c>
      <c r="D9450" s="24">
        <v>12340</v>
      </c>
      <c r="E9450" t="s">
        <v>1772</v>
      </c>
      <c r="F9450" t="s">
        <v>99</v>
      </c>
      <c r="G9450" t="s">
        <v>1914</v>
      </c>
      <c r="I9450" t="s">
        <v>1841</v>
      </c>
      <c r="J9450" t="s">
        <v>1915</v>
      </c>
      <c r="K9450" t="s">
        <v>2021</v>
      </c>
      <c r="L9450" s="24">
        <v>19740</v>
      </c>
      <c r="M9450" s="25">
        <f>+VLOOKUP(E9450, TC!A:D, 4, FALSE())</f>
        <v>1.1717999985256788</v>
      </c>
      <c r="N9450" s="24">
        <f t="shared" si="735"/>
        <v>19740</v>
      </c>
      <c r="O9450" t="str">
        <f t="shared" si="736"/>
        <v>FACTURA</v>
      </c>
      <c r="P9450" t="str">
        <f t="shared" si="737"/>
        <v>2025</v>
      </c>
      <c r="Q9450" t="str">
        <f t="shared" si="738"/>
        <v>06</v>
      </c>
      <c r="R9450" t="str">
        <f>+IFERROR(VLOOKUP(I9450, Listado!A:B, 2, FALSE()), "COMERCIALIZADORA INTERNACIONAL CARIBBEAN EXOTICS S A")</f>
        <v>LONDOÑO ECHEVERRI ALEJANDRA</v>
      </c>
      <c r="S9450" s="25">
        <f>+VLOOKUP(E9450, TC!A:D, 2, FALSE())</f>
        <v>4069.67</v>
      </c>
      <c r="T9450" t="str">
        <f t="shared" si="739"/>
        <v>COP</v>
      </c>
    </row>
    <row r="9451" spans="1:20" ht="18.75" hidden="1" customHeight="1" x14ac:dyDescent="0.25">
      <c r="A9451" t="s">
        <v>3127</v>
      </c>
      <c r="B9451" t="s">
        <v>5</v>
      </c>
      <c r="C9451" t="s">
        <v>1913</v>
      </c>
      <c r="D9451" s="24">
        <v>12340</v>
      </c>
      <c r="E9451" t="s">
        <v>1772</v>
      </c>
      <c r="F9451" t="s">
        <v>99</v>
      </c>
      <c r="G9451" t="s">
        <v>1914</v>
      </c>
      <c r="I9451" t="s">
        <v>1841</v>
      </c>
      <c r="J9451" t="s">
        <v>1915</v>
      </c>
      <c r="K9451" t="s">
        <v>2021</v>
      </c>
      <c r="L9451" s="24">
        <v>19530</v>
      </c>
      <c r="M9451" s="25">
        <f>+VLOOKUP(E9451, TC!A:D, 4, FALSE())</f>
        <v>1.1717999985256788</v>
      </c>
      <c r="N9451" s="24">
        <f t="shared" si="735"/>
        <v>19530</v>
      </c>
      <c r="O9451" t="str">
        <f t="shared" si="736"/>
        <v>FACTURA</v>
      </c>
      <c r="P9451" t="str">
        <f t="shared" si="737"/>
        <v>2025</v>
      </c>
      <c r="Q9451" t="str">
        <f t="shared" si="738"/>
        <v>06</v>
      </c>
      <c r="R9451" t="str">
        <f>+IFERROR(VLOOKUP(I9451, Listado!A:B, 2, FALSE()), "COMERCIALIZADORA INTERNACIONAL CARIBBEAN EXOTICS S A")</f>
        <v>LONDOÑO ECHEVERRI ALEJANDRA</v>
      </c>
      <c r="S9451" s="25">
        <f>+VLOOKUP(E9451, TC!A:D, 2, FALSE())</f>
        <v>4069.67</v>
      </c>
      <c r="T9451" t="str">
        <f t="shared" si="739"/>
        <v>COP</v>
      </c>
    </row>
    <row r="9452" spans="1:20" ht="18.75" hidden="1" customHeight="1" x14ac:dyDescent="0.25">
      <c r="A9452" t="s">
        <v>3127</v>
      </c>
      <c r="B9452" t="s">
        <v>5</v>
      </c>
      <c r="C9452" t="s">
        <v>1913</v>
      </c>
      <c r="D9452" s="24">
        <v>12340</v>
      </c>
      <c r="E9452" t="s">
        <v>1772</v>
      </c>
      <c r="F9452" t="s">
        <v>99</v>
      </c>
      <c r="G9452" t="s">
        <v>1914</v>
      </c>
      <c r="I9452" t="s">
        <v>1841</v>
      </c>
      <c r="J9452" t="s">
        <v>1915</v>
      </c>
      <c r="K9452" t="s">
        <v>2021</v>
      </c>
      <c r="L9452" s="24">
        <v>22260</v>
      </c>
      <c r="M9452" s="25">
        <f>+VLOOKUP(E9452, TC!A:D, 4, FALSE())</f>
        <v>1.1717999985256788</v>
      </c>
      <c r="N9452" s="24">
        <f t="shared" si="735"/>
        <v>22260</v>
      </c>
      <c r="O9452" t="str">
        <f t="shared" si="736"/>
        <v>FACTURA</v>
      </c>
      <c r="P9452" t="str">
        <f t="shared" si="737"/>
        <v>2025</v>
      </c>
      <c r="Q9452" t="str">
        <f t="shared" si="738"/>
        <v>06</v>
      </c>
      <c r="R9452" t="str">
        <f>+IFERROR(VLOOKUP(I9452, Listado!A:B, 2, FALSE()), "COMERCIALIZADORA INTERNACIONAL CARIBBEAN EXOTICS S A")</f>
        <v>LONDOÑO ECHEVERRI ALEJANDRA</v>
      </c>
      <c r="S9452" s="25">
        <f>+VLOOKUP(E9452, TC!A:D, 2, FALSE())</f>
        <v>4069.67</v>
      </c>
      <c r="T9452" t="str">
        <f t="shared" si="739"/>
        <v>COP</v>
      </c>
    </row>
    <row r="9453" spans="1:20" ht="18.75" hidden="1" customHeight="1" x14ac:dyDescent="0.25">
      <c r="A9453" t="s">
        <v>3127</v>
      </c>
      <c r="B9453" t="s">
        <v>5</v>
      </c>
      <c r="C9453" t="s">
        <v>1913</v>
      </c>
      <c r="D9453" s="24">
        <v>12340</v>
      </c>
      <c r="E9453" t="s">
        <v>1772</v>
      </c>
      <c r="F9453" t="s">
        <v>99</v>
      </c>
      <c r="G9453" t="s">
        <v>1914</v>
      </c>
      <c r="I9453" t="s">
        <v>1841</v>
      </c>
      <c r="J9453" t="s">
        <v>1915</v>
      </c>
      <c r="K9453" t="s">
        <v>2021</v>
      </c>
      <c r="L9453" s="24">
        <v>14910</v>
      </c>
      <c r="M9453" s="25">
        <f>+VLOOKUP(E9453, TC!A:D, 4, FALSE())</f>
        <v>1.1717999985256788</v>
      </c>
      <c r="N9453" s="24">
        <f t="shared" si="735"/>
        <v>14910</v>
      </c>
      <c r="O9453" t="str">
        <f t="shared" si="736"/>
        <v>FACTURA</v>
      </c>
      <c r="P9453" t="str">
        <f t="shared" si="737"/>
        <v>2025</v>
      </c>
      <c r="Q9453" t="str">
        <f t="shared" si="738"/>
        <v>06</v>
      </c>
      <c r="R9453" t="str">
        <f>+IFERROR(VLOOKUP(I9453, Listado!A:B, 2, FALSE()), "COMERCIALIZADORA INTERNACIONAL CARIBBEAN EXOTICS S A")</f>
        <v>LONDOÑO ECHEVERRI ALEJANDRA</v>
      </c>
      <c r="S9453" s="25">
        <f>+VLOOKUP(E9453, TC!A:D, 2, FALSE())</f>
        <v>4069.67</v>
      </c>
      <c r="T9453" t="str">
        <f t="shared" si="739"/>
        <v>COP</v>
      </c>
    </row>
    <row r="9454" spans="1:20" ht="18.75" hidden="1" customHeight="1" x14ac:dyDescent="0.25">
      <c r="A9454" t="s">
        <v>3127</v>
      </c>
      <c r="B9454" t="s">
        <v>5</v>
      </c>
      <c r="C9454" t="s">
        <v>1913</v>
      </c>
      <c r="D9454" s="24">
        <v>12340</v>
      </c>
      <c r="E9454" t="s">
        <v>1772</v>
      </c>
      <c r="F9454" t="s">
        <v>99</v>
      </c>
      <c r="G9454" t="s">
        <v>1914</v>
      </c>
      <c r="I9454" t="s">
        <v>1841</v>
      </c>
      <c r="J9454" t="s">
        <v>1915</v>
      </c>
      <c r="K9454" t="s">
        <v>2021</v>
      </c>
      <c r="L9454" s="24">
        <v>15120</v>
      </c>
      <c r="M9454" s="25">
        <f>+VLOOKUP(E9454, TC!A:D, 4, FALSE())</f>
        <v>1.1717999985256788</v>
      </c>
      <c r="N9454" s="24">
        <f t="shared" si="735"/>
        <v>15120</v>
      </c>
      <c r="O9454" t="str">
        <f t="shared" si="736"/>
        <v>FACTURA</v>
      </c>
      <c r="P9454" t="str">
        <f t="shared" si="737"/>
        <v>2025</v>
      </c>
      <c r="Q9454" t="str">
        <f t="shared" si="738"/>
        <v>06</v>
      </c>
      <c r="R9454" t="str">
        <f>+IFERROR(VLOOKUP(I9454, Listado!A:B, 2, FALSE()), "COMERCIALIZADORA INTERNACIONAL CARIBBEAN EXOTICS S A")</f>
        <v>LONDOÑO ECHEVERRI ALEJANDRA</v>
      </c>
      <c r="S9454" s="25">
        <f>+VLOOKUP(E9454, TC!A:D, 2, FALSE())</f>
        <v>4069.67</v>
      </c>
      <c r="T9454" t="str">
        <f t="shared" si="739"/>
        <v>COP</v>
      </c>
    </row>
    <row r="9455" spans="1:20" ht="18.75" hidden="1" customHeight="1" x14ac:dyDescent="0.25">
      <c r="A9455" t="s">
        <v>3127</v>
      </c>
      <c r="B9455" t="s">
        <v>5</v>
      </c>
      <c r="C9455" t="s">
        <v>1913</v>
      </c>
      <c r="D9455" s="24">
        <v>12340</v>
      </c>
      <c r="E9455" t="s">
        <v>1772</v>
      </c>
      <c r="F9455" t="s">
        <v>99</v>
      </c>
      <c r="G9455" t="s">
        <v>1914</v>
      </c>
      <c r="I9455" t="s">
        <v>1841</v>
      </c>
      <c r="J9455" t="s">
        <v>1915</v>
      </c>
      <c r="K9455" t="s">
        <v>2021</v>
      </c>
      <c r="L9455" s="24">
        <v>7350</v>
      </c>
      <c r="M9455" s="25">
        <f>+VLOOKUP(E9455, TC!A:D, 4, FALSE())</f>
        <v>1.1717999985256788</v>
      </c>
      <c r="N9455" s="24">
        <f t="shared" si="735"/>
        <v>7350</v>
      </c>
      <c r="O9455" t="str">
        <f t="shared" si="736"/>
        <v>FACTURA</v>
      </c>
      <c r="P9455" t="str">
        <f t="shared" si="737"/>
        <v>2025</v>
      </c>
      <c r="Q9455" t="str">
        <f t="shared" si="738"/>
        <v>06</v>
      </c>
      <c r="R9455" t="str">
        <f>+IFERROR(VLOOKUP(I9455, Listado!A:B, 2, FALSE()), "COMERCIALIZADORA INTERNACIONAL CARIBBEAN EXOTICS S A")</f>
        <v>LONDOÑO ECHEVERRI ALEJANDRA</v>
      </c>
      <c r="S9455" s="25">
        <f>+VLOOKUP(E9455, TC!A:D, 2, FALSE())</f>
        <v>4069.67</v>
      </c>
      <c r="T9455" t="str">
        <f t="shared" si="739"/>
        <v>COP</v>
      </c>
    </row>
    <row r="9456" spans="1:20" ht="18.75" hidden="1" customHeight="1" x14ac:dyDescent="0.25">
      <c r="A9456" t="s">
        <v>3127</v>
      </c>
      <c r="B9456" t="s">
        <v>5</v>
      </c>
      <c r="C9456" t="s">
        <v>1913</v>
      </c>
      <c r="D9456" s="24">
        <v>12340</v>
      </c>
      <c r="E9456" t="s">
        <v>1772</v>
      </c>
      <c r="F9456" t="s">
        <v>99</v>
      </c>
      <c r="G9456" t="s">
        <v>1914</v>
      </c>
      <c r="I9456" t="s">
        <v>1841</v>
      </c>
      <c r="J9456" t="s">
        <v>1915</v>
      </c>
      <c r="K9456" t="s">
        <v>2021</v>
      </c>
      <c r="L9456" s="24">
        <v>5460</v>
      </c>
      <c r="M9456" s="25">
        <f>+VLOOKUP(E9456, TC!A:D, 4, FALSE())</f>
        <v>1.1717999985256788</v>
      </c>
      <c r="N9456" s="24">
        <f t="shared" si="735"/>
        <v>5460</v>
      </c>
      <c r="O9456" t="str">
        <f t="shared" si="736"/>
        <v>FACTURA</v>
      </c>
      <c r="P9456" t="str">
        <f t="shared" si="737"/>
        <v>2025</v>
      </c>
      <c r="Q9456" t="str">
        <f t="shared" si="738"/>
        <v>06</v>
      </c>
      <c r="R9456" t="str">
        <f>+IFERROR(VLOOKUP(I9456, Listado!A:B, 2, FALSE()), "COMERCIALIZADORA INTERNACIONAL CARIBBEAN EXOTICS S A")</f>
        <v>LONDOÑO ECHEVERRI ALEJANDRA</v>
      </c>
      <c r="S9456" s="25">
        <f>+VLOOKUP(E9456, TC!A:D, 2, FALSE())</f>
        <v>4069.67</v>
      </c>
      <c r="T9456" t="str">
        <f t="shared" si="739"/>
        <v>COP</v>
      </c>
    </row>
    <row r="9457" spans="1:20" ht="18.75" hidden="1" customHeight="1" x14ac:dyDescent="0.25">
      <c r="A9457" t="s">
        <v>3127</v>
      </c>
      <c r="B9457" t="s">
        <v>5</v>
      </c>
      <c r="C9457" t="s">
        <v>1913</v>
      </c>
      <c r="D9457" s="24">
        <v>12341</v>
      </c>
      <c r="E9457" t="s">
        <v>1772</v>
      </c>
      <c r="F9457" t="s">
        <v>99</v>
      </c>
      <c r="G9457" t="s">
        <v>1914</v>
      </c>
      <c r="I9457" t="s">
        <v>1841</v>
      </c>
      <c r="J9457" t="s">
        <v>1915</v>
      </c>
      <c r="K9457" t="s">
        <v>2021</v>
      </c>
      <c r="L9457" s="24">
        <v>179630</v>
      </c>
      <c r="M9457" s="25">
        <f>+VLOOKUP(E9457, TC!A:D, 4, FALSE())</f>
        <v>1.1717999985256788</v>
      </c>
      <c r="N9457" s="24">
        <f t="shared" si="735"/>
        <v>179630</v>
      </c>
      <c r="O9457" t="str">
        <f t="shared" si="736"/>
        <v>FACTURA</v>
      </c>
      <c r="P9457" t="str">
        <f t="shared" si="737"/>
        <v>2025</v>
      </c>
      <c r="Q9457" t="str">
        <f t="shared" si="738"/>
        <v>06</v>
      </c>
      <c r="R9457" t="str">
        <f>+IFERROR(VLOOKUP(I9457, Listado!A:B, 2, FALSE()), "COMERCIALIZADORA INTERNACIONAL CARIBBEAN EXOTICS S A")</f>
        <v>LONDOÑO ECHEVERRI ALEJANDRA</v>
      </c>
      <c r="S9457" s="25">
        <f>+VLOOKUP(E9457, TC!A:D, 2, FALSE())</f>
        <v>4069.67</v>
      </c>
      <c r="T9457" t="str">
        <f t="shared" si="739"/>
        <v>COP</v>
      </c>
    </row>
    <row r="9458" spans="1:20" ht="18.75" hidden="1" customHeight="1" x14ac:dyDescent="0.25">
      <c r="A9458" t="s">
        <v>3127</v>
      </c>
      <c r="B9458" t="s">
        <v>5</v>
      </c>
      <c r="C9458" t="s">
        <v>1913</v>
      </c>
      <c r="D9458" s="24">
        <v>12341</v>
      </c>
      <c r="E9458" t="s">
        <v>1772</v>
      </c>
      <c r="F9458" t="s">
        <v>99</v>
      </c>
      <c r="G9458" t="s">
        <v>1914</v>
      </c>
      <c r="I9458" t="s">
        <v>1841</v>
      </c>
      <c r="J9458" t="s">
        <v>1915</v>
      </c>
      <c r="K9458" t="s">
        <v>2021</v>
      </c>
      <c r="L9458" s="24">
        <v>183540</v>
      </c>
      <c r="M9458" s="25">
        <f>+VLOOKUP(E9458, TC!A:D, 4, FALSE())</f>
        <v>1.1717999985256788</v>
      </c>
      <c r="N9458" s="24">
        <f t="shared" si="735"/>
        <v>183540</v>
      </c>
      <c r="O9458" t="str">
        <f t="shared" si="736"/>
        <v>FACTURA</v>
      </c>
      <c r="P9458" t="str">
        <f t="shared" si="737"/>
        <v>2025</v>
      </c>
      <c r="Q9458" t="str">
        <f t="shared" si="738"/>
        <v>06</v>
      </c>
      <c r="R9458" t="str">
        <f>+IFERROR(VLOOKUP(I9458, Listado!A:B, 2, FALSE()), "COMERCIALIZADORA INTERNACIONAL CARIBBEAN EXOTICS S A")</f>
        <v>LONDOÑO ECHEVERRI ALEJANDRA</v>
      </c>
      <c r="S9458" s="25">
        <f>+VLOOKUP(E9458, TC!A:D, 2, FALSE())</f>
        <v>4069.67</v>
      </c>
      <c r="T9458" t="str">
        <f t="shared" si="739"/>
        <v>COP</v>
      </c>
    </row>
    <row r="9459" spans="1:20" ht="18.75" hidden="1" customHeight="1" x14ac:dyDescent="0.25">
      <c r="A9459" t="s">
        <v>3127</v>
      </c>
      <c r="B9459" t="s">
        <v>5</v>
      </c>
      <c r="C9459" t="s">
        <v>1913</v>
      </c>
      <c r="D9459" s="24">
        <v>12341</v>
      </c>
      <c r="E9459" t="s">
        <v>1772</v>
      </c>
      <c r="F9459" t="s">
        <v>99</v>
      </c>
      <c r="G9459" t="s">
        <v>1914</v>
      </c>
      <c r="I9459" t="s">
        <v>1841</v>
      </c>
      <c r="J9459" t="s">
        <v>1915</v>
      </c>
      <c r="K9459" t="s">
        <v>2021</v>
      </c>
      <c r="L9459" s="24">
        <v>169050</v>
      </c>
      <c r="M9459" s="25">
        <f>+VLOOKUP(E9459, TC!A:D, 4, FALSE())</f>
        <v>1.1717999985256788</v>
      </c>
      <c r="N9459" s="24">
        <f t="shared" si="735"/>
        <v>169050</v>
      </c>
      <c r="O9459" t="str">
        <f t="shared" si="736"/>
        <v>FACTURA</v>
      </c>
      <c r="P9459" t="str">
        <f t="shared" si="737"/>
        <v>2025</v>
      </c>
      <c r="Q9459" t="str">
        <f t="shared" si="738"/>
        <v>06</v>
      </c>
      <c r="R9459" t="str">
        <f>+IFERROR(VLOOKUP(I9459, Listado!A:B, 2, FALSE()), "COMERCIALIZADORA INTERNACIONAL CARIBBEAN EXOTICS S A")</f>
        <v>LONDOÑO ECHEVERRI ALEJANDRA</v>
      </c>
      <c r="S9459" s="25">
        <f>+VLOOKUP(E9459, TC!A:D, 2, FALSE())</f>
        <v>4069.67</v>
      </c>
      <c r="T9459" t="str">
        <f t="shared" si="739"/>
        <v>COP</v>
      </c>
    </row>
    <row r="9460" spans="1:20" ht="18.75" hidden="1" customHeight="1" x14ac:dyDescent="0.25">
      <c r="A9460" t="s">
        <v>3127</v>
      </c>
      <c r="B9460" t="s">
        <v>5</v>
      </c>
      <c r="C9460" t="s">
        <v>1913</v>
      </c>
      <c r="D9460" s="24">
        <v>12341</v>
      </c>
      <c r="E9460" t="s">
        <v>1772</v>
      </c>
      <c r="F9460" t="s">
        <v>99</v>
      </c>
      <c r="G9460" t="s">
        <v>1914</v>
      </c>
      <c r="I9460" t="s">
        <v>1841</v>
      </c>
      <c r="J9460" t="s">
        <v>1915</v>
      </c>
      <c r="K9460" t="s">
        <v>2021</v>
      </c>
      <c r="L9460" s="24">
        <v>189290</v>
      </c>
      <c r="M9460" s="25">
        <f>+VLOOKUP(E9460, TC!A:D, 4, FALSE())</f>
        <v>1.1717999985256788</v>
      </c>
      <c r="N9460" s="24">
        <f t="shared" si="735"/>
        <v>189290</v>
      </c>
      <c r="O9460" t="str">
        <f t="shared" si="736"/>
        <v>FACTURA</v>
      </c>
      <c r="P9460" t="str">
        <f t="shared" si="737"/>
        <v>2025</v>
      </c>
      <c r="Q9460" t="str">
        <f t="shared" si="738"/>
        <v>06</v>
      </c>
      <c r="R9460" t="str">
        <f>+IFERROR(VLOOKUP(I9460, Listado!A:B, 2, FALSE()), "COMERCIALIZADORA INTERNACIONAL CARIBBEAN EXOTICS S A")</f>
        <v>LONDOÑO ECHEVERRI ALEJANDRA</v>
      </c>
      <c r="S9460" s="25">
        <f>+VLOOKUP(E9460, TC!A:D, 2, FALSE())</f>
        <v>4069.67</v>
      </c>
      <c r="T9460" t="str">
        <f t="shared" si="739"/>
        <v>COP</v>
      </c>
    </row>
    <row r="9461" spans="1:20" ht="18.75" hidden="1" customHeight="1" x14ac:dyDescent="0.25">
      <c r="A9461" t="s">
        <v>3127</v>
      </c>
      <c r="B9461" t="s">
        <v>5</v>
      </c>
      <c r="C9461" t="s">
        <v>1913</v>
      </c>
      <c r="D9461" s="24">
        <v>12341</v>
      </c>
      <c r="E9461" t="s">
        <v>1772</v>
      </c>
      <c r="F9461" t="s">
        <v>99</v>
      </c>
      <c r="G9461" t="s">
        <v>1914</v>
      </c>
      <c r="I9461" t="s">
        <v>1841</v>
      </c>
      <c r="J9461" t="s">
        <v>1915</v>
      </c>
      <c r="K9461" t="s">
        <v>2021</v>
      </c>
      <c r="L9461" s="24">
        <v>210910</v>
      </c>
      <c r="M9461" s="25">
        <f>+VLOOKUP(E9461, TC!A:D, 4, FALSE())</f>
        <v>1.1717999985256788</v>
      </c>
      <c r="N9461" s="24">
        <f t="shared" si="735"/>
        <v>210910</v>
      </c>
      <c r="O9461" t="str">
        <f t="shared" si="736"/>
        <v>FACTURA</v>
      </c>
      <c r="P9461" t="str">
        <f t="shared" si="737"/>
        <v>2025</v>
      </c>
      <c r="Q9461" t="str">
        <f t="shared" si="738"/>
        <v>06</v>
      </c>
      <c r="R9461" t="str">
        <f>+IFERROR(VLOOKUP(I9461, Listado!A:B, 2, FALSE()), "COMERCIALIZADORA INTERNACIONAL CARIBBEAN EXOTICS S A")</f>
        <v>LONDOÑO ECHEVERRI ALEJANDRA</v>
      </c>
      <c r="S9461" s="25">
        <f>+VLOOKUP(E9461, TC!A:D, 2, FALSE())</f>
        <v>4069.67</v>
      </c>
      <c r="T9461" t="str">
        <f t="shared" si="739"/>
        <v>COP</v>
      </c>
    </row>
    <row r="9462" spans="1:20" ht="18.75" hidden="1" customHeight="1" x14ac:dyDescent="0.25">
      <c r="A9462" t="s">
        <v>3127</v>
      </c>
      <c r="B9462" t="s">
        <v>5</v>
      </c>
      <c r="C9462" t="s">
        <v>1913</v>
      </c>
      <c r="D9462" s="24">
        <v>12341</v>
      </c>
      <c r="E9462" t="s">
        <v>1772</v>
      </c>
      <c r="F9462" t="s">
        <v>99</v>
      </c>
      <c r="G9462" t="s">
        <v>1914</v>
      </c>
      <c r="I9462" t="s">
        <v>1841</v>
      </c>
      <c r="J9462" t="s">
        <v>1915</v>
      </c>
      <c r="K9462" t="s">
        <v>2021</v>
      </c>
      <c r="L9462" s="24">
        <v>120060</v>
      </c>
      <c r="M9462" s="25">
        <f>+VLOOKUP(E9462, TC!A:D, 4, FALSE())</f>
        <v>1.1717999985256788</v>
      </c>
      <c r="N9462" s="24">
        <f t="shared" si="735"/>
        <v>120060</v>
      </c>
      <c r="O9462" t="str">
        <f t="shared" si="736"/>
        <v>FACTURA</v>
      </c>
      <c r="P9462" t="str">
        <f t="shared" si="737"/>
        <v>2025</v>
      </c>
      <c r="Q9462" t="str">
        <f t="shared" si="738"/>
        <v>06</v>
      </c>
      <c r="R9462" t="str">
        <f>+IFERROR(VLOOKUP(I9462, Listado!A:B, 2, FALSE()), "COMERCIALIZADORA INTERNACIONAL CARIBBEAN EXOTICS S A")</f>
        <v>LONDOÑO ECHEVERRI ALEJANDRA</v>
      </c>
      <c r="S9462" s="25">
        <f>+VLOOKUP(E9462, TC!A:D, 2, FALSE())</f>
        <v>4069.67</v>
      </c>
      <c r="T9462" t="str">
        <f t="shared" si="739"/>
        <v>COP</v>
      </c>
    </row>
    <row r="9463" spans="1:20" ht="18.75" hidden="1" customHeight="1" x14ac:dyDescent="0.25">
      <c r="A9463" t="s">
        <v>3127</v>
      </c>
      <c r="B9463" t="s">
        <v>5</v>
      </c>
      <c r="C9463" t="s">
        <v>1913</v>
      </c>
      <c r="D9463" s="24">
        <v>12341</v>
      </c>
      <c r="E9463" t="s">
        <v>1772</v>
      </c>
      <c r="F9463" t="s">
        <v>99</v>
      </c>
      <c r="G9463" t="s">
        <v>1914</v>
      </c>
      <c r="I9463" t="s">
        <v>1841</v>
      </c>
      <c r="J9463" t="s">
        <v>1915</v>
      </c>
      <c r="K9463" t="s">
        <v>2021</v>
      </c>
      <c r="L9463" s="24">
        <v>148580</v>
      </c>
      <c r="M9463" s="25">
        <f>+VLOOKUP(E9463, TC!A:D, 4, FALSE())</f>
        <v>1.1717999985256788</v>
      </c>
      <c r="N9463" s="24">
        <f t="shared" si="735"/>
        <v>148580</v>
      </c>
      <c r="O9463" t="str">
        <f t="shared" si="736"/>
        <v>FACTURA</v>
      </c>
      <c r="P9463" t="str">
        <f t="shared" si="737"/>
        <v>2025</v>
      </c>
      <c r="Q9463" t="str">
        <f t="shared" si="738"/>
        <v>06</v>
      </c>
      <c r="R9463" t="str">
        <f>+IFERROR(VLOOKUP(I9463, Listado!A:B, 2, FALSE()), "COMERCIALIZADORA INTERNACIONAL CARIBBEAN EXOTICS S A")</f>
        <v>LONDOÑO ECHEVERRI ALEJANDRA</v>
      </c>
      <c r="S9463" s="25">
        <f>+VLOOKUP(E9463, TC!A:D, 2, FALSE())</f>
        <v>4069.67</v>
      </c>
      <c r="T9463" t="str">
        <f t="shared" si="739"/>
        <v>COP</v>
      </c>
    </row>
    <row r="9464" spans="1:20" ht="18.75" hidden="1" customHeight="1" x14ac:dyDescent="0.25">
      <c r="A9464" t="s">
        <v>3127</v>
      </c>
      <c r="B9464" t="s">
        <v>5</v>
      </c>
      <c r="C9464" t="s">
        <v>1913</v>
      </c>
      <c r="D9464" s="24">
        <v>12341</v>
      </c>
      <c r="E9464" t="s">
        <v>1772</v>
      </c>
      <c r="F9464" t="s">
        <v>99</v>
      </c>
      <c r="G9464" t="s">
        <v>1914</v>
      </c>
      <c r="I9464" t="s">
        <v>1841</v>
      </c>
      <c r="J9464" t="s">
        <v>1915</v>
      </c>
      <c r="K9464" t="s">
        <v>2021</v>
      </c>
      <c r="L9464" s="24">
        <v>41860</v>
      </c>
      <c r="M9464" s="25">
        <f>+VLOOKUP(E9464, TC!A:D, 4, FALSE())</f>
        <v>1.1717999985256788</v>
      </c>
      <c r="N9464" s="24">
        <f t="shared" si="735"/>
        <v>41860</v>
      </c>
      <c r="O9464" t="str">
        <f t="shared" si="736"/>
        <v>FACTURA</v>
      </c>
      <c r="P9464" t="str">
        <f t="shared" si="737"/>
        <v>2025</v>
      </c>
      <c r="Q9464" t="str">
        <f t="shared" si="738"/>
        <v>06</v>
      </c>
      <c r="R9464" t="str">
        <f>+IFERROR(VLOOKUP(I9464, Listado!A:B, 2, FALSE()), "COMERCIALIZADORA INTERNACIONAL CARIBBEAN EXOTICS S A")</f>
        <v>LONDOÑO ECHEVERRI ALEJANDRA</v>
      </c>
      <c r="S9464" s="25">
        <f>+VLOOKUP(E9464, TC!A:D, 2, FALSE())</f>
        <v>4069.67</v>
      </c>
      <c r="T9464" t="str">
        <f t="shared" si="739"/>
        <v>COP</v>
      </c>
    </row>
    <row r="9465" spans="1:20" ht="18.75" hidden="1" customHeight="1" x14ac:dyDescent="0.25">
      <c r="A9465" t="s">
        <v>3127</v>
      </c>
      <c r="B9465" t="s">
        <v>5</v>
      </c>
      <c r="C9465" t="s">
        <v>1913</v>
      </c>
      <c r="D9465" s="24">
        <v>12341</v>
      </c>
      <c r="E9465" t="s">
        <v>1772</v>
      </c>
      <c r="F9465" t="s">
        <v>99</v>
      </c>
      <c r="G9465" t="s">
        <v>1914</v>
      </c>
      <c r="I9465" t="s">
        <v>1841</v>
      </c>
      <c r="J9465" t="s">
        <v>1915</v>
      </c>
      <c r="K9465" t="s">
        <v>2021</v>
      </c>
      <c r="L9465" s="24">
        <v>18860</v>
      </c>
      <c r="M9465" s="25">
        <f>+VLOOKUP(E9465, TC!A:D, 4, FALSE())</f>
        <v>1.1717999985256788</v>
      </c>
      <c r="N9465" s="24">
        <f t="shared" si="735"/>
        <v>18860</v>
      </c>
      <c r="O9465" t="str">
        <f t="shared" si="736"/>
        <v>FACTURA</v>
      </c>
      <c r="P9465" t="str">
        <f t="shared" si="737"/>
        <v>2025</v>
      </c>
      <c r="Q9465" t="str">
        <f t="shared" si="738"/>
        <v>06</v>
      </c>
      <c r="R9465" t="str">
        <f>+IFERROR(VLOOKUP(I9465, Listado!A:B, 2, FALSE()), "COMERCIALIZADORA INTERNACIONAL CARIBBEAN EXOTICS S A")</f>
        <v>LONDOÑO ECHEVERRI ALEJANDRA</v>
      </c>
      <c r="S9465" s="25">
        <f>+VLOOKUP(E9465, TC!A:D, 2, FALSE())</f>
        <v>4069.67</v>
      </c>
      <c r="T9465" t="str">
        <f t="shared" si="739"/>
        <v>COP</v>
      </c>
    </row>
    <row r="9466" spans="1:20" ht="18.75" hidden="1" customHeight="1" x14ac:dyDescent="0.25">
      <c r="A9466" t="s">
        <v>3127</v>
      </c>
      <c r="B9466" t="s">
        <v>5</v>
      </c>
      <c r="C9466" t="s">
        <v>1913</v>
      </c>
      <c r="D9466" s="24">
        <v>12341</v>
      </c>
      <c r="E9466" t="s">
        <v>1772</v>
      </c>
      <c r="F9466" t="s">
        <v>99</v>
      </c>
      <c r="G9466" t="s">
        <v>1914</v>
      </c>
      <c r="I9466" t="s">
        <v>1841</v>
      </c>
      <c r="J9466" t="s">
        <v>1915</v>
      </c>
      <c r="K9466" t="s">
        <v>2021</v>
      </c>
      <c r="L9466" s="24">
        <v>81880</v>
      </c>
      <c r="M9466" s="25">
        <f>+VLOOKUP(E9466, TC!A:D, 4, FALSE())</f>
        <v>1.1717999985256788</v>
      </c>
      <c r="N9466" s="24">
        <f t="shared" si="735"/>
        <v>81880</v>
      </c>
      <c r="O9466" t="str">
        <f t="shared" si="736"/>
        <v>FACTURA</v>
      </c>
      <c r="P9466" t="str">
        <f t="shared" si="737"/>
        <v>2025</v>
      </c>
      <c r="Q9466" t="str">
        <f t="shared" si="738"/>
        <v>06</v>
      </c>
      <c r="R9466" t="str">
        <f>+IFERROR(VLOOKUP(I9466, Listado!A:B, 2, FALSE()), "COMERCIALIZADORA INTERNACIONAL CARIBBEAN EXOTICS S A")</f>
        <v>LONDOÑO ECHEVERRI ALEJANDRA</v>
      </c>
      <c r="S9466" s="25">
        <f>+VLOOKUP(E9466, TC!A:D, 2, FALSE())</f>
        <v>4069.67</v>
      </c>
      <c r="T9466" t="str">
        <f t="shared" si="739"/>
        <v>COP</v>
      </c>
    </row>
    <row r="9467" spans="1:20" ht="18.75" hidden="1" customHeight="1" x14ac:dyDescent="0.25">
      <c r="A9467" t="s">
        <v>3127</v>
      </c>
      <c r="B9467" t="s">
        <v>5</v>
      </c>
      <c r="C9467" t="s">
        <v>1913</v>
      </c>
      <c r="D9467" s="24">
        <v>12341</v>
      </c>
      <c r="E9467" t="s">
        <v>1772</v>
      </c>
      <c r="F9467" t="s">
        <v>99</v>
      </c>
      <c r="G9467" t="s">
        <v>1914</v>
      </c>
      <c r="I9467" t="s">
        <v>1841</v>
      </c>
      <c r="J9467" t="s">
        <v>1915</v>
      </c>
      <c r="K9467" t="s">
        <v>2021</v>
      </c>
      <c r="L9467" s="24">
        <v>14260</v>
      </c>
      <c r="M9467" s="25">
        <f>+VLOOKUP(E9467, TC!A:D, 4, FALSE())</f>
        <v>1.1717999985256788</v>
      </c>
      <c r="N9467" s="24">
        <f t="shared" si="735"/>
        <v>14260</v>
      </c>
      <c r="O9467" t="str">
        <f t="shared" si="736"/>
        <v>FACTURA</v>
      </c>
      <c r="P9467" t="str">
        <f t="shared" si="737"/>
        <v>2025</v>
      </c>
      <c r="Q9467" t="str">
        <f t="shared" si="738"/>
        <v>06</v>
      </c>
      <c r="R9467" t="str">
        <f>+IFERROR(VLOOKUP(I9467, Listado!A:B, 2, FALSE()), "COMERCIALIZADORA INTERNACIONAL CARIBBEAN EXOTICS S A")</f>
        <v>LONDOÑO ECHEVERRI ALEJANDRA</v>
      </c>
      <c r="S9467" s="25">
        <f>+VLOOKUP(E9467, TC!A:D, 2, FALSE())</f>
        <v>4069.67</v>
      </c>
      <c r="T9467" t="str">
        <f t="shared" si="739"/>
        <v>COP</v>
      </c>
    </row>
    <row r="9468" spans="1:20" ht="18.75" hidden="1" customHeight="1" x14ac:dyDescent="0.25">
      <c r="A9468" t="s">
        <v>3127</v>
      </c>
      <c r="B9468" t="s">
        <v>5</v>
      </c>
      <c r="C9468" t="s">
        <v>1913</v>
      </c>
      <c r="D9468" s="24">
        <v>12341</v>
      </c>
      <c r="E9468" t="s">
        <v>1772</v>
      </c>
      <c r="F9468" t="s">
        <v>99</v>
      </c>
      <c r="G9468" t="s">
        <v>1914</v>
      </c>
      <c r="I9468" t="s">
        <v>1841</v>
      </c>
      <c r="J9468" t="s">
        <v>1915</v>
      </c>
      <c r="K9468" t="s">
        <v>2021</v>
      </c>
      <c r="L9468" s="24">
        <v>10810</v>
      </c>
      <c r="M9468" s="25">
        <f>+VLOOKUP(E9468, TC!A:D, 4, FALSE())</f>
        <v>1.1717999985256788</v>
      </c>
      <c r="N9468" s="24">
        <f t="shared" si="735"/>
        <v>10810</v>
      </c>
      <c r="O9468" t="str">
        <f t="shared" si="736"/>
        <v>FACTURA</v>
      </c>
      <c r="P9468" t="str">
        <f t="shared" si="737"/>
        <v>2025</v>
      </c>
      <c r="Q9468" t="str">
        <f t="shared" si="738"/>
        <v>06</v>
      </c>
      <c r="R9468" t="str">
        <f>+IFERROR(VLOOKUP(I9468, Listado!A:B, 2, FALSE()), "COMERCIALIZADORA INTERNACIONAL CARIBBEAN EXOTICS S A")</f>
        <v>LONDOÑO ECHEVERRI ALEJANDRA</v>
      </c>
      <c r="S9468" s="25">
        <f>+VLOOKUP(E9468, TC!A:D, 2, FALSE())</f>
        <v>4069.67</v>
      </c>
      <c r="T9468" t="str">
        <f t="shared" si="739"/>
        <v>COP</v>
      </c>
    </row>
    <row r="9469" spans="1:20" ht="18.75" hidden="1" customHeight="1" x14ac:dyDescent="0.25">
      <c r="A9469" t="s">
        <v>3127</v>
      </c>
      <c r="B9469" t="s">
        <v>5</v>
      </c>
      <c r="C9469" t="s">
        <v>1913</v>
      </c>
      <c r="D9469" s="24">
        <v>12341</v>
      </c>
      <c r="E9469" t="s">
        <v>1772</v>
      </c>
      <c r="F9469" t="s">
        <v>99</v>
      </c>
      <c r="G9469" t="s">
        <v>1914</v>
      </c>
      <c r="I9469" t="s">
        <v>1841</v>
      </c>
      <c r="J9469" t="s">
        <v>1915</v>
      </c>
      <c r="K9469" t="s">
        <v>2021</v>
      </c>
      <c r="L9469" s="24">
        <v>9430</v>
      </c>
      <c r="M9469" s="25">
        <f>+VLOOKUP(E9469, TC!A:D, 4, FALSE())</f>
        <v>1.1717999985256788</v>
      </c>
      <c r="N9469" s="24">
        <f t="shared" si="735"/>
        <v>9430</v>
      </c>
      <c r="O9469" t="str">
        <f t="shared" si="736"/>
        <v>FACTURA</v>
      </c>
      <c r="P9469" t="str">
        <f t="shared" si="737"/>
        <v>2025</v>
      </c>
      <c r="Q9469" t="str">
        <f t="shared" si="738"/>
        <v>06</v>
      </c>
      <c r="R9469" t="str">
        <f>+IFERROR(VLOOKUP(I9469, Listado!A:B, 2, FALSE()), "COMERCIALIZADORA INTERNACIONAL CARIBBEAN EXOTICS S A")</f>
        <v>LONDOÑO ECHEVERRI ALEJANDRA</v>
      </c>
      <c r="S9469" s="25">
        <f>+VLOOKUP(E9469, TC!A:D, 2, FALSE())</f>
        <v>4069.67</v>
      </c>
      <c r="T9469" t="str">
        <f t="shared" si="739"/>
        <v>COP</v>
      </c>
    </row>
    <row r="9470" spans="1:20" ht="18.75" hidden="1" customHeight="1" x14ac:dyDescent="0.25">
      <c r="A9470" t="s">
        <v>3127</v>
      </c>
      <c r="B9470" t="s">
        <v>5</v>
      </c>
      <c r="C9470" t="s">
        <v>1913</v>
      </c>
      <c r="D9470" s="24">
        <v>12341</v>
      </c>
      <c r="E9470" t="s">
        <v>1772</v>
      </c>
      <c r="F9470" t="s">
        <v>99</v>
      </c>
      <c r="G9470" t="s">
        <v>1914</v>
      </c>
      <c r="I9470" t="s">
        <v>1841</v>
      </c>
      <c r="J9470" t="s">
        <v>1915</v>
      </c>
      <c r="K9470" t="s">
        <v>2021</v>
      </c>
      <c r="L9470" s="24">
        <v>4370</v>
      </c>
      <c r="M9470" s="25">
        <f>+VLOOKUP(E9470, TC!A:D, 4, FALSE())</f>
        <v>1.1717999985256788</v>
      </c>
      <c r="N9470" s="24">
        <f t="shared" si="735"/>
        <v>4370</v>
      </c>
      <c r="O9470" t="str">
        <f t="shared" si="736"/>
        <v>FACTURA</v>
      </c>
      <c r="P9470" t="str">
        <f t="shared" si="737"/>
        <v>2025</v>
      </c>
      <c r="Q9470" t="str">
        <f t="shared" si="738"/>
        <v>06</v>
      </c>
      <c r="R9470" t="str">
        <f>+IFERROR(VLOOKUP(I9470, Listado!A:B, 2, FALSE()), "COMERCIALIZADORA INTERNACIONAL CARIBBEAN EXOTICS S A")</f>
        <v>LONDOÑO ECHEVERRI ALEJANDRA</v>
      </c>
      <c r="S9470" s="25">
        <f>+VLOOKUP(E9470, TC!A:D, 2, FALSE())</f>
        <v>4069.67</v>
      </c>
      <c r="T9470" t="str">
        <f t="shared" si="739"/>
        <v>COP</v>
      </c>
    </row>
    <row r="9471" spans="1:20" ht="18.75" hidden="1" customHeight="1" x14ac:dyDescent="0.25">
      <c r="A9471" t="s">
        <v>3127</v>
      </c>
      <c r="B9471" t="s">
        <v>5</v>
      </c>
      <c r="C9471" t="s">
        <v>1913</v>
      </c>
      <c r="D9471" s="24">
        <v>12341</v>
      </c>
      <c r="E9471" t="s">
        <v>1772</v>
      </c>
      <c r="F9471" t="s">
        <v>99</v>
      </c>
      <c r="G9471" t="s">
        <v>1914</v>
      </c>
      <c r="I9471" t="s">
        <v>1841</v>
      </c>
      <c r="J9471" t="s">
        <v>1915</v>
      </c>
      <c r="K9471" t="s">
        <v>2021</v>
      </c>
      <c r="L9471" s="24">
        <v>3220</v>
      </c>
      <c r="M9471" s="25">
        <f>+VLOOKUP(E9471, TC!A:D, 4, FALSE())</f>
        <v>1.1717999985256788</v>
      </c>
      <c r="N9471" s="24">
        <f t="shared" si="735"/>
        <v>3220</v>
      </c>
      <c r="O9471" t="str">
        <f t="shared" si="736"/>
        <v>FACTURA</v>
      </c>
      <c r="P9471" t="str">
        <f t="shared" si="737"/>
        <v>2025</v>
      </c>
      <c r="Q9471" t="str">
        <f t="shared" si="738"/>
        <v>06</v>
      </c>
      <c r="R9471" t="str">
        <f>+IFERROR(VLOOKUP(I9471, Listado!A:B, 2, FALSE()), "COMERCIALIZADORA INTERNACIONAL CARIBBEAN EXOTICS S A")</f>
        <v>LONDOÑO ECHEVERRI ALEJANDRA</v>
      </c>
      <c r="S9471" s="25">
        <f>+VLOOKUP(E9471, TC!A:D, 2, FALSE())</f>
        <v>4069.67</v>
      </c>
      <c r="T9471" t="str">
        <f t="shared" si="739"/>
        <v>COP</v>
      </c>
    </row>
    <row r="9472" spans="1:20" ht="18.75" hidden="1" customHeight="1" x14ac:dyDescent="0.25">
      <c r="A9472" t="s">
        <v>3127</v>
      </c>
      <c r="B9472" t="s">
        <v>5</v>
      </c>
      <c r="C9472" t="s">
        <v>1913</v>
      </c>
      <c r="D9472" s="24">
        <v>12342</v>
      </c>
      <c r="E9472" t="s">
        <v>1772</v>
      </c>
      <c r="F9472" t="s">
        <v>99</v>
      </c>
      <c r="G9472" t="s">
        <v>1914</v>
      </c>
      <c r="I9472" t="s">
        <v>3301</v>
      </c>
      <c r="J9472" t="s">
        <v>1915</v>
      </c>
      <c r="K9472" t="s">
        <v>2021</v>
      </c>
      <c r="L9472" s="24">
        <v>237510</v>
      </c>
      <c r="M9472" s="25">
        <f>+VLOOKUP(E9472, TC!A:D, 4, FALSE())</f>
        <v>1.1717999985256788</v>
      </c>
      <c r="N9472" s="24">
        <f t="shared" si="735"/>
        <v>237510</v>
      </c>
      <c r="O9472" t="str">
        <f t="shared" si="736"/>
        <v>FACTURA</v>
      </c>
      <c r="P9472" t="str">
        <f t="shared" si="737"/>
        <v>2025</v>
      </c>
      <c r="Q9472" t="str">
        <f t="shared" si="738"/>
        <v>06</v>
      </c>
      <c r="R9472" t="str">
        <f>+IFERROR(VLOOKUP(I9472, Listado!A:B, 2, FALSE()), "COMERCIALIZADORA INTERNACIONAL CARIBBEAN EXOTICS S A")</f>
        <v>COMERCIALIZADORA INTERNACIONAL CARIBBEAN EXOTICS S A</v>
      </c>
      <c r="S9472" s="25">
        <f>+VLOOKUP(E9472, TC!A:D, 2, FALSE())</f>
        <v>4069.67</v>
      </c>
      <c r="T9472" t="str">
        <f t="shared" si="739"/>
        <v>COP</v>
      </c>
    </row>
    <row r="9473" spans="1:20" ht="18.75" hidden="1" customHeight="1" x14ac:dyDescent="0.25">
      <c r="A9473" t="s">
        <v>3127</v>
      </c>
      <c r="B9473" t="s">
        <v>5</v>
      </c>
      <c r="C9473" t="s">
        <v>1913</v>
      </c>
      <c r="D9473" s="24">
        <v>12342</v>
      </c>
      <c r="E9473" t="s">
        <v>1772</v>
      </c>
      <c r="F9473" t="s">
        <v>99</v>
      </c>
      <c r="G9473" t="s">
        <v>1914</v>
      </c>
      <c r="I9473" t="s">
        <v>3301</v>
      </c>
      <c r="J9473" t="s">
        <v>1915</v>
      </c>
      <c r="K9473" t="s">
        <v>2021</v>
      </c>
      <c r="L9473" s="24">
        <v>88160</v>
      </c>
      <c r="M9473" s="25">
        <f>+VLOOKUP(E9473, TC!A:D, 4, FALSE())</f>
        <v>1.1717999985256788</v>
      </c>
      <c r="N9473" s="24">
        <f t="shared" si="735"/>
        <v>88160</v>
      </c>
      <c r="O9473" t="str">
        <f t="shared" si="736"/>
        <v>FACTURA</v>
      </c>
      <c r="P9473" t="str">
        <f t="shared" si="737"/>
        <v>2025</v>
      </c>
      <c r="Q9473" t="str">
        <f t="shared" si="738"/>
        <v>06</v>
      </c>
      <c r="R9473" t="str">
        <f>+IFERROR(VLOOKUP(I9473, Listado!A:B, 2, FALSE()), "COMERCIALIZADORA INTERNACIONAL CARIBBEAN EXOTICS S A")</f>
        <v>COMERCIALIZADORA INTERNACIONAL CARIBBEAN EXOTICS S A</v>
      </c>
      <c r="S9473" s="25">
        <f>+VLOOKUP(E9473, TC!A:D, 2, FALSE())</f>
        <v>4069.67</v>
      </c>
      <c r="T9473" t="str">
        <f t="shared" si="739"/>
        <v>COP</v>
      </c>
    </row>
    <row r="9474" spans="1:20" ht="18.75" hidden="1" customHeight="1" x14ac:dyDescent="0.25">
      <c r="A9474" t="s">
        <v>3127</v>
      </c>
      <c r="B9474" t="s">
        <v>5</v>
      </c>
      <c r="C9474" t="s">
        <v>1913</v>
      </c>
      <c r="D9474" s="24">
        <v>12342</v>
      </c>
      <c r="E9474" t="s">
        <v>1772</v>
      </c>
      <c r="F9474" t="s">
        <v>99</v>
      </c>
      <c r="G9474" t="s">
        <v>1914</v>
      </c>
      <c r="I9474" t="s">
        <v>3301</v>
      </c>
      <c r="J9474" t="s">
        <v>1915</v>
      </c>
      <c r="K9474" t="s">
        <v>2021</v>
      </c>
      <c r="L9474" s="24">
        <v>58870</v>
      </c>
      <c r="M9474" s="25">
        <f>+VLOOKUP(E9474, TC!A:D, 4, FALSE())</f>
        <v>1.1717999985256788</v>
      </c>
      <c r="N9474" s="24">
        <f t="shared" ref="N9474:N9537" si="740">+IF(F9474="EUR", (M9474*L9474), IF(I9474="JUAN MATAS SAS", (L9474/S9474), L9474))</f>
        <v>58870</v>
      </c>
      <c r="O9474" t="str">
        <f t="shared" ref="O9474:O9537" si="741">+IF(C9474="CFE", "FACTURA", IF(ISERROR(SEARCH("ANULA", H9474))=FALSE(), "ANULACIÓN FE", IF(ISERROR(SEARCH("CANCELLATION", H9474))=FALSE(), "ANULACIÓN FE", "NOTAS")))</f>
        <v>FACTURA</v>
      </c>
      <c r="P9474" t="str">
        <f t="shared" ref="P9474:P9537" si="742">+LEFT(E9474, 4)</f>
        <v>2025</v>
      </c>
      <c r="Q9474" t="str">
        <f t="shared" ref="Q9474:Q9537" si="743">+MID(E9474, 5, 2)</f>
        <v>06</v>
      </c>
      <c r="R9474" t="str">
        <f>+IFERROR(VLOOKUP(I9474, Listado!A:B, 2, FALSE()), "COMERCIALIZADORA INTERNACIONAL CARIBBEAN EXOTICS S A")</f>
        <v>COMERCIALIZADORA INTERNACIONAL CARIBBEAN EXOTICS S A</v>
      </c>
      <c r="S9474" s="25">
        <f>+VLOOKUP(E9474, TC!A:D, 2, FALSE())</f>
        <v>4069.67</v>
      </c>
      <c r="T9474" t="str">
        <f t="shared" ref="T9474:T9537" si="744">+IF(I9474="JUAN MATAS SAS", "USD", F9474)</f>
        <v>COP</v>
      </c>
    </row>
    <row r="9475" spans="1:20" ht="18.75" hidden="1" customHeight="1" x14ac:dyDescent="0.25">
      <c r="A9475" t="s">
        <v>3127</v>
      </c>
      <c r="B9475" t="s">
        <v>5</v>
      </c>
      <c r="C9475" t="s">
        <v>1913</v>
      </c>
      <c r="D9475" s="24">
        <v>12342</v>
      </c>
      <c r="E9475" t="s">
        <v>1772</v>
      </c>
      <c r="F9475" t="s">
        <v>99</v>
      </c>
      <c r="G9475" t="s">
        <v>1914</v>
      </c>
      <c r="I9475" t="s">
        <v>3301</v>
      </c>
      <c r="J9475" t="s">
        <v>1915</v>
      </c>
      <c r="K9475" t="s">
        <v>2021</v>
      </c>
      <c r="L9475" s="24">
        <v>40020</v>
      </c>
      <c r="M9475" s="25">
        <f>+VLOOKUP(E9475, TC!A:D, 4, FALSE())</f>
        <v>1.1717999985256788</v>
      </c>
      <c r="N9475" s="24">
        <f t="shared" si="740"/>
        <v>40020</v>
      </c>
      <c r="O9475" t="str">
        <f t="shared" si="741"/>
        <v>FACTURA</v>
      </c>
      <c r="P9475" t="str">
        <f t="shared" si="742"/>
        <v>2025</v>
      </c>
      <c r="Q9475" t="str">
        <f t="shared" si="743"/>
        <v>06</v>
      </c>
      <c r="R9475" t="str">
        <f>+IFERROR(VLOOKUP(I9475, Listado!A:B, 2, FALSE()), "COMERCIALIZADORA INTERNACIONAL CARIBBEAN EXOTICS S A")</f>
        <v>COMERCIALIZADORA INTERNACIONAL CARIBBEAN EXOTICS S A</v>
      </c>
      <c r="S9475" s="25">
        <f>+VLOOKUP(E9475, TC!A:D, 2, FALSE())</f>
        <v>4069.67</v>
      </c>
      <c r="T9475" t="str">
        <f t="shared" si="744"/>
        <v>COP</v>
      </c>
    </row>
    <row r="9476" spans="1:20" ht="18.75" hidden="1" customHeight="1" x14ac:dyDescent="0.25">
      <c r="A9476" t="s">
        <v>3127</v>
      </c>
      <c r="B9476" t="s">
        <v>5</v>
      </c>
      <c r="C9476" t="s">
        <v>1913</v>
      </c>
      <c r="D9476" s="24">
        <v>12342</v>
      </c>
      <c r="E9476" t="s">
        <v>1772</v>
      </c>
      <c r="F9476" t="s">
        <v>99</v>
      </c>
      <c r="G9476" t="s">
        <v>1914</v>
      </c>
      <c r="I9476" t="s">
        <v>3301</v>
      </c>
      <c r="J9476" t="s">
        <v>1915</v>
      </c>
      <c r="K9476" t="s">
        <v>2021</v>
      </c>
      <c r="L9476" s="24">
        <v>103530</v>
      </c>
      <c r="M9476" s="25">
        <f>+VLOOKUP(E9476, TC!A:D, 4, FALSE())</f>
        <v>1.1717999985256788</v>
      </c>
      <c r="N9476" s="24">
        <f t="shared" si="740"/>
        <v>103530</v>
      </c>
      <c r="O9476" t="str">
        <f t="shared" si="741"/>
        <v>FACTURA</v>
      </c>
      <c r="P9476" t="str">
        <f t="shared" si="742"/>
        <v>2025</v>
      </c>
      <c r="Q9476" t="str">
        <f t="shared" si="743"/>
        <v>06</v>
      </c>
      <c r="R9476" t="str">
        <f>+IFERROR(VLOOKUP(I9476, Listado!A:B, 2, FALSE()), "COMERCIALIZADORA INTERNACIONAL CARIBBEAN EXOTICS S A")</f>
        <v>COMERCIALIZADORA INTERNACIONAL CARIBBEAN EXOTICS S A</v>
      </c>
      <c r="S9476" s="25">
        <f>+VLOOKUP(E9476, TC!A:D, 2, FALSE())</f>
        <v>4069.67</v>
      </c>
      <c r="T9476" t="str">
        <f t="shared" si="744"/>
        <v>COP</v>
      </c>
    </row>
    <row r="9477" spans="1:20" ht="18.75" hidden="1" customHeight="1" x14ac:dyDescent="0.25">
      <c r="A9477" t="s">
        <v>3127</v>
      </c>
      <c r="B9477" t="s">
        <v>5</v>
      </c>
      <c r="C9477" t="s">
        <v>1913</v>
      </c>
      <c r="D9477" s="24">
        <v>12342</v>
      </c>
      <c r="E9477" t="s">
        <v>1772</v>
      </c>
      <c r="F9477" t="s">
        <v>99</v>
      </c>
      <c r="G9477" t="s">
        <v>1914</v>
      </c>
      <c r="I9477" t="s">
        <v>3301</v>
      </c>
      <c r="J9477" t="s">
        <v>1915</v>
      </c>
      <c r="K9477" t="s">
        <v>2021</v>
      </c>
      <c r="L9477" s="24">
        <v>2030</v>
      </c>
      <c r="M9477" s="25">
        <f>+VLOOKUP(E9477, TC!A:D, 4, FALSE())</f>
        <v>1.1717999985256788</v>
      </c>
      <c r="N9477" s="24">
        <f t="shared" si="740"/>
        <v>2030</v>
      </c>
      <c r="O9477" t="str">
        <f t="shared" si="741"/>
        <v>FACTURA</v>
      </c>
      <c r="P9477" t="str">
        <f t="shared" si="742"/>
        <v>2025</v>
      </c>
      <c r="Q9477" t="str">
        <f t="shared" si="743"/>
        <v>06</v>
      </c>
      <c r="R9477" t="str">
        <f>+IFERROR(VLOOKUP(I9477, Listado!A:B, 2, FALSE()), "COMERCIALIZADORA INTERNACIONAL CARIBBEAN EXOTICS S A")</f>
        <v>COMERCIALIZADORA INTERNACIONAL CARIBBEAN EXOTICS S A</v>
      </c>
      <c r="S9477" s="25">
        <f>+VLOOKUP(E9477, TC!A:D, 2, FALSE())</f>
        <v>4069.67</v>
      </c>
      <c r="T9477" t="str">
        <f t="shared" si="744"/>
        <v>COP</v>
      </c>
    </row>
    <row r="9478" spans="1:20" ht="18.75" hidden="1" customHeight="1" x14ac:dyDescent="0.25">
      <c r="A9478" t="s">
        <v>3127</v>
      </c>
      <c r="B9478" t="s">
        <v>5</v>
      </c>
      <c r="C9478" t="s">
        <v>1913</v>
      </c>
      <c r="D9478" s="24">
        <v>12342</v>
      </c>
      <c r="E9478" t="s">
        <v>1772</v>
      </c>
      <c r="F9478" t="s">
        <v>99</v>
      </c>
      <c r="G9478" t="s">
        <v>1914</v>
      </c>
      <c r="I9478" t="s">
        <v>3301</v>
      </c>
      <c r="J9478" t="s">
        <v>1915</v>
      </c>
      <c r="K9478" t="s">
        <v>2021</v>
      </c>
      <c r="L9478" s="24">
        <v>12470</v>
      </c>
      <c r="M9478" s="25">
        <f>+VLOOKUP(E9478, TC!A:D, 4, FALSE())</f>
        <v>1.1717999985256788</v>
      </c>
      <c r="N9478" s="24">
        <f t="shared" si="740"/>
        <v>12470</v>
      </c>
      <c r="O9478" t="str">
        <f t="shared" si="741"/>
        <v>FACTURA</v>
      </c>
      <c r="P9478" t="str">
        <f t="shared" si="742"/>
        <v>2025</v>
      </c>
      <c r="Q9478" t="str">
        <f t="shared" si="743"/>
        <v>06</v>
      </c>
      <c r="R9478" t="str">
        <f>+IFERROR(VLOOKUP(I9478, Listado!A:B, 2, FALSE()), "COMERCIALIZADORA INTERNACIONAL CARIBBEAN EXOTICS S A")</f>
        <v>COMERCIALIZADORA INTERNACIONAL CARIBBEAN EXOTICS S A</v>
      </c>
      <c r="S9478" s="25">
        <f>+VLOOKUP(E9478, TC!A:D, 2, FALSE())</f>
        <v>4069.67</v>
      </c>
      <c r="T9478" t="str">
        <f t="shared" si="744"/>
        <v>COP</v>
      </c>
    </row>
    <row r="9479" spans="1:20" ht="18.75" hidden="1" customHeight="1" x14ac:dyDescent="0.25">
      <c r="A9479" t="s">
        <v>3127</v>
      </c>
      <c r="B9479" t="s">
        <v>5</v>
      </c>
      <c r="C9479" t="s">
        <v>1913</v>
      </c>
      <c r="D9479" s="24">
        <v>12342</v>
      </c>
      <c r="E9479" t="s">
        <v>1772</v>
      </c>
      <c r="F9479" t="s">
        <v>99</v>
      </c>
      <c r="G9479" t="s">
        <v>1914</v>
      </c>
      <c r="I9479" t="s">
        <v>3301</v>
      </c>
      <c r="J9479" t="s">
        <v>1915</v>
      </c>
      <c r="K9479" t="s">
        <v>2021</v>
      </c>
      <c r="L9479" s="24">
        <v>12470</v>
      </c>
      <c r="M9479" s="25">
        <f>+VLOOKUP(E9479, TC!A:D, 4, FALSE())</f>
        <v>1.1717999985256788</v>
      </c>
      <c r="N9479" s="24">
        <f t="shared" si="740"/>
        <v>12470</v>
      </c>
      <c r="O9479" t="str">
        <f t="shared" si="741"/>
        <v>FACTURA</v>
      </c>
      <c r="P9479" t="str">
        <f t="shared" si="742"/>
        <v>2025</v>
      </c>
      <c r="Q9479" t="str">
        <f t="shared" si="743"/>
        <v>06</v>
      </c>
      <c r="R9479" t="str">
        <f>+IFERROR(VLOOKUP(I9479, Listado!A:B, 2, FALSE()), "COMERCIALIZADORA INTERNACIONAL CARIBBEAN EXOTICS S A")</f>
        <v>COMERCIALIZADORA INTERNACIONAL CARIBBEAN EXOTICS S A</v>
      </c>
      <c r="S9479" s="25">
        <f>+VLOOKUP(E9479, TC!A:D, 2, FALSE())</f>
        <v>4069.67</v>
      </c>
      <c r="T9479" t="str">
        <f t="shared" si="744"/>
        <v>COP</v>
      </c>
    </row>
    <row r="9480" spans="1:20" ht="18.75" hidden="1" customHeight="1" x14ac:dyDescent="0.25">
      <c r="A9480" t="s">
        <v>3127</v>
      </c>
      <c r="B9480" t="s">
        <v>5</v>
      </c>
      <c r="C9480" t="s">
        <v>1913</v>
      </c>
      <c r="D9480" s="24">
        <v>12342</v>
      </c>
      <c r="E9480" t="s">
        <v>1772</v>
      </c>
      <c r="F9480" t="s">
        <v>99</v>
      </c>
      <c r="G9480" t="s">
        <v>1914</v>
      </c>
      <c r="I9480" t="s">
        <v>3301</v>
      </c>
      <c r="J9480" t="s">
        <v>1915</v>
      </c>
      <c r="K9480" t="s">
        <v>2021</v>
      </c>
      <c r="L9480" s="24">
        <v>16530</v>
      </c>
      <c r="M9480" s="25">
        <f>+VLOOKUP(E9480, TC!A:D, 4, FALSE())</f>
        <v>1.1717999985256788</v>
      </c>
      <c r="N9480" s="24">
        <f t="shared" si="740"/>
        <v>16530</v>
      </c>
      <c r="O9480" t="str">
        <f t="shared" si="741"/>
        <v>FACTURA</v>
      </c>
      <c r="P9480" t="str">
        <f t="shared" si="742"/>
        <v>2025</v>
      </c>
      <c r="Q9480" t="str">
        <f t="shared" si="743"/>
        <v>06</v>
      </c>
      <c r="R9480" t="str">
        <f>+IFERROR(VLOOKUP(I9480, Listado!A:B, 2, FALSE()), "COMERCIALIZADORA INTERNACIONAL CARIBBEAN EXOTICS S A")</f>
        <v>COMERCIALIZADORA INTERNACIONAL CARIBBEAN EXOTICS S A</v>
      </c>
      <c r="S9480" s="25">
        <f>+VLOOKUP(E9480, TC!A:D, 2, FALSE())</f>
        <v>4069.67</v>
      </c>
      <c r="T9480" t="str">
        <f t="shared" si="744"/>
        <v>COP</v>
      </c>
    </row>
    <row r="9481" spans="1:20" ht="18.75" hidden="1" customHeight="1" x14ac:dyDescent="0.25">
      <c r="A9481" t="s">
        <v>3127</v>
      </c>
      <c r="B9481" t="s">
        <v>5</v>
      </c>
      <c r="C9481" t="s">
        <v>1913</v>
      </c>
      <c r="D9481" s="24">
        <v>12342</v>
      </c>
      <c r="E9481" t="s">
        <v>1772</v>
      </c>
      <c r="F9481" t="s">
        <v>99</v>
      </c>
      <c r="G9481" t="s">
        <v>1914</v>
      </c>
      <c r="I9481" t="s">
        <v>3301</v>
      </c>
      <c r="J9481" t="s">
        <v>1915</v>
      </c>
      <c r="K9481" t="s">
        <v>2021</v>
      </c>
      <c r="L9481" s="24">
        <v>6090</v>
      </c>
      <c r="M9481" s="25">
        <f>+VLOOKUP(E9481, TC!A:D, 4, FALSE())</f>
        <v>1.1717999985256788</v>
      </c>
      <c r="N9481" s="24">
        <f t="shared" si="740"/>
        <v>6090</v>
      </c>
      <c r="O9481" t="str">
        <f t="shared" si="741"/>
        <v>FACTURA</v>
      </c>
      <c r="P9481" t="str">
        <f t="shared" si="742"/>
        <v>2025</v>
      </c>
      <c r="Q9481" t="str">
        <f t="shared" si="743"/>
        <v>06</v>
      </c>
      <c r="R9481" t="str">
        <f>+IFERROR(VLOOKUP(I9481, Listado!A:B, 2, FALSE()), "COMERCIALIZADORA INTERNACIONAL CARIBBEAN EXOTICS S A")</f>
        <v>COMERCIALIZADORA INTERNACIONAL CARIBBEAN EXOTICS S A</v>
      </c>
      <c r="S9481" s="25">
        <f>+VLOOKUP(E9481, TC!A:D, 2, FALSE())</f>
        <v>4069.67</v>
      </c>
      <c r="T9481" t="str">
        <f t="shared" si="744"/>
        <v>COP</v>
      </c>
    </row>
    <row r="9482" spans="1:20" ht="18.75" hidden="1" customHeight="1" x14ac:dyDescent="0.25">
      <c r="A9482" t="s">
        <v>3127</v>
      </c>
      <c r="B9482" t="s">
        <v>5</v>
      </c>
      <c r="C9482" t="s">
        <v>1913</v>
      </c>
      <c r="D9482" s="24">
        <v>12342</v>
      </c>
      <c r="E9482" t="s">
        <v>1772</v>
      </c>
      <c r="F9482" t="s">
        <v>99</v>
      </c>
      <c r="G9482" t="s">
        <v>1914</v>
      </c>
      <c r="I9482" t="s">
        <v>3301</v>
      </c>
      <c r="J9482" t="s">
        <v>1915</v>
      </c>
      <c r="K9482" t="s">
        <v>2021</v>
      </c>
      <c r="L9482" s="24">
        <v>2320</v>
      </c>
      <c r="M9482" s="25">
        <f>+VLOOKUP(E9482, TC!A:D, 4, FALSE())</f>
        <v>1.1717999985256788</v>
      </c>
      <c r="N9482" s="24">
        <f t="shared" si="740"/>
        <v>2320</v>
      </c>
      <c r="O9482" t="str">
        <f t="shared" si="741"/>
        <v>FACTURA</v>
      </c>
      <c r="P9482" t="str">
        <f t="shared" si="742"/>
        <v>2025</v>
      </c>
      <c r="Q9482" t="str">
        <f t="shared" si="743"/>
        <v>06</v>
      </c>
      <c r="R9482" t="str">
        <f>+IFERROR(VLOOKUP(I9482, Listado!A:B, 2, FALSE()), "COMERCIALIZADORA INTERNACIONAL CARIBBEAN EXOTICS S A")</f>
        <v>COMERCIALIZADORA INTERNACIONAL CARIBBEAN EXOTICS S A</v>
      </c>
      <c r="S9482" s="25">
        <f>+VLOOKUP(E9482, TC!A:D, 2, FALSE())</f>
        <v>4069.67</v>
      </c>
      <c r="T9482" t="str">
        <f t="shared" si="744"/>
        <v>COP</v>
      </c>
    </row>
    <row r="9483" spans="1:20" ht="18.75" hidden="1" customHeight="1" x14ac:dyDescent="0.25">
      <c r="A9483" t="s">
        <v>3127</v>
      </c>
      <c r="B9483" t="s">
        <v>5</v>
      </c>
      <c r="C9483" t="s">
        <v>1913</v>
      </c>
      <c r="D9483" s="24">
        <v>12343</v>
      </c>
      <c r="E9483" t="s">
        <v>1772</v>
      </c>
      <c r="F9483" t="s">
        <v>99</v>
      </c>
      <c r="G9483" t="s">
        <v>113</v>
      </c>
      <c r="I9483" t="s">
        <v>2824</v>
      </c>
      <c r="J9483" t="s">
        <v>1915</v>
      </c>
      <c r="K9483" t="s">
        <v>2021</v>
      </c>
      <c r="L9483" s="24">
        <v>169800</v>
      </c>
      <c r="M9483" s="25">
        <f>+VLOOKUP(E9483, TC!A:D, 4, FALSE())</f>
        <v>1.1717999985256788</v>
      </c>
      <c r="N9483" s="24">
        <f t="shared" si="740"/>
        <v>169800</v>
      </c>
      <c r="O9483" t="str">
        <f t="shared" si="741"/>
        <v>FACTURA</v>
      </c>
      <c r="P9483" t="str">
        <f t="shared" si="742"/>
        <v>2025</v>
      </c>
      <c r="Q9483" t="str">
        <f t="shared" si="743"/>
        <v>06</v>
      </c>
      <c r="R9483" t="str">
        <f>+IFERROR(VLOOKUP(I9483, Listado!A:B, 2, FALSE()), "COMERCIALIZADORA INTERNACIONAL CARIBBEAN EXOTICS S A")</f>
        <v>COMERCIALIZADORA INTERNACIONAL CARIBBEAN EXOTICS S A</v>
      </c>
      <c r="S9483" s="25">
        <f>+VLOOKUP(E9483, TC!A:D, 2, FALSE())</f>
        <v>4069.67</v>
      </c>
      <c r="T9483" t="str">
        <f t="shared" si="744"/>
        <v>COP</v>
      </c>
    </row>
    <row r="9484" spans="1:20" ht="18.75" hidden="1" customHeight="1" x14ac:dyDescent="0.25">
      <c r="A9484" t="s">
        <v>3127</v>
      </c>
      <c r="B9484" t="s">
        <v>5</v>
      </c>
      <c r="C9484" t="s">
        <v>1913</v>
      </c>
      <c r="D9484" s="24">
        <v>12343</v>
      </c>
      <c r="E9484" t="s">
        <v>1772</v>
      </c>
      <c r="F9484" t="s">
        <v>99</v>
      </c>
      <c r="G9484" t="s">
        <v>113</v>
      </c>
      <c r="I9484" t="s">
        <v>2824</v>
      </c>
      <c r="J9484" t="s">
        <v>1915</v>
      </c>
      <c r="K9484" t="s">
        <v>2021</v>
      </c>
      <c r="L9484" s="24">
        <v>114600</v>
      </c>
      <c r="M9484" s="25">
        <f>+VLOOKUP(E9484, TC!A:D, 4, FALSE())</f>
        <v>1.1717999985256788</v>
      </c>
      <c r="N9484" s="24">
        <f t="shared" si="740"/>
        <v>114600</v>
      </c>
      <c r="O9484" t="str">
        <f t="shared" si="741"/>
        <v>FACTURA</v>
      </c>
      <c r="P9484" t="str">
        <f t="shared" si="742"/>
        <v>2025</v>
      </c>
      <c r="Q9484" t="str">
        <f t="shared" si="743"/>
        <v>06</v>
      </c>
      <c r="R9484" t="str">
        <f>+IFERROR(VLOOKUP(I9484, Listado!A:B, 2, FALSE()), "COMERCIALIZADORA INTERNACIONAL CARIBBEAN EXOTICS S A")</f>
        <v>COMERCIALIZADORA INTERNACIONAL CARIBBEAN EXOTICS S A</v>
      </c>
      <c r="S9484" s="25">
        <f>+VLOOKUP(E9484, TC!A:D, 2, FALSE())</f>
        <v>4069.67</v>
      </c>
      <c r="T9484" t="str">
        <f t="shared" si="744"/>
        <v>COP</v>
      </c>
    </row>
    <row r="9485" spans="1:20" ht="18.75" hidden="1" customHeight="1" x14ac:dyDescent="0.25">
      <c r="A9485" t="s">
        <v>3127</v>
      </c>
      <c r="B9485" t="s">
        <v>5</v>
      </c>
      <c r="C9485" t="s">
        <v>1913</v>
      </c>
      <c r="D9485" s="24">
        <v>12343</v>
      </c>
      <c r="E9485" t="s">
        <v>1772</v>
      </c>
      <c r="F9485" t="s">
        <v>99</v>
      </c>
      <c r="G9485" t="s">
        <v>113</v>
      </c>
      <c r="I9485" t="s">
        <v>2824</v>
      </c>
      <c r="J9485" t="s">
        <v>1915</v>
      </c>
      <c r="K9485" t="s">
        <v>2021</v>
      </c>
      <c r="L9485" s="24">
        <v>34800</v>
      </c>
      <c r="M9485" s="25">
        <f>+VLOOKUP(E9485, TC!A:D, 4, FALSE())</f>
        <v>1.1717999985256788</v>
      </c>
      <c r="N9485" s="24">
        <f t="shared" si="740"/>
        <v>34800</v>
      </c>
      <c r="O9485" t="str">
        <f t="shared" si="741"/>
        <v>FACTURA</v>
      </c>
      <c r="P9485" t="str">
        <f t="shared" si="742"/>
        <v>2025</v>
      </c>
      <c r="Q9485" t="str">
        <f t="shared" si="743"/>
        <v>06</v>
      </c>
      <c r="R9485" t="str">
        <f>+IFERROR(VLOOKUP(I9485, Listado!A:B, 2, FALSE()), "COMERCIALIZADORA INTERNACIONAL CARIBBEAN EXOTICS S A")</f>
        <v>COMERCIALIZADORA INTERNACIONAL CARIBBEAN EXOTICS S A</v>
      </c>
      <c r="S9485" s="25">
        <f>+VLOOKUP(E9485, TC!A:D, 2, FALSE())</f>
        <v>4069.67</v>
      </c>
      <c r="T9485" t="str">
        <f t="shared" si="744"/>
        <v>COP</v>
      </c>
    </row>
    <row r="9486" spans="1:20" ht="18.75" hidden="1" customHeight="1" x14ac:dyDescent="0.25">
      <c r="A9486" t="s">
        <v>3127</v>
      </c>
      <c r="B9486" t="s">
        <v>5</v>
      </c>
      <c r="C9486" t="s">
        <v>1913</v>
      </c>
      <c r="D9486" s="24">
        <v>12343</v>
      </c>
      <c r="E9486" t="s">
        <v>1772</v>
      </c>
      <c r="F9486" t="s">
        <v>99</v>
      </c>
      <c r="G9486" t="s">
        <v>113</v>
      </c>
      <c r="I9486" t="s">
        <v>2824</v>
      </c>
      <c r="J9486" t="s">
        <v>1915</v>
      </c>
      <c r="K9486" t="s">
        <v>2021</v>
      </c>
      <c r="L9486" s="24">
        <v>21600</v>
      </c>
      <c r="M9486" s="25">
        <f>+VLOOKUP(E9486, TC!A:D, 4, FALSE())</f>
        <v>1.1717999985256788</v>
      </c>
      <c r="N9486" s="24">
        <f t="shared" si="740"/>
        <v>21600</v>
      </c>
      <c r="O9486" t="str">
        <f t="shared" si="741"/>
        <v>FACTURA</v>
      </c>
      <c r="P9486" t="str">
        <f t="shared" si="742"/>
        <v>2025</v>
      </c>
      <c r="Q9486" t="str">
        <f t="shared" si="743"/>
        <v>06</v>
      </c>
      <c r="R9486" t="str">
        <f>+IFERROR(VLOOKUP(I9486, Listado!A:B, 2, FALSE()), "COMERCIALIZADORA INTERNACIONAL CARIBBEAN EXOTICS S A")</f>
        <v>COMERCIALIZADORA INTERNACIONAL CARIBBEAN EXOTICS S A</v>
      </c>
      <c r="S9486" s="25">
        <f>+VLOOKUP(E9486, TC!A:D, 2, FALSE())</f>
        <v>4069.67</v>
      </c>
      <c r="T9486" t="str">
        <f t="shared" si="744"/>
        <v>COP</v>
      </c>
    </row>
    <row r="9487" spans="1:20" ht="18.75" hidden="1" customHeight="1" x14ac:dyDescent="0.25">
      <c r="A9487" t="s">
        <v>3127</v>
      </c>
      <c r="B9487" t="s">
        <v>5</v>
      </c>
      <c r="C9487" t="s">
        <v>1913</v>
      </c>
      <c r="D9487" s="24">
        <v>12343</v>
      </c>
      <c r="E9487" t="s">
        <v>1772</v>
      </c>
      <c r="F9487" t="s">
        <v>99</v>
      </c>
      <c r="G9487" t="s">
        <v>113</v>
      </c>
      <c r="I9487" t="s">
        <v>2824</v>
      </c>
      <c r="J9487" t="s">
        <v>1915</v>
      </c>
      <c r="K9487" t="s">
        <v>2021</v>
      </c>
      <c r="L9487" s="24">
        <v>5700</v>
      </c>
      <c r="M9487" s="25">
        <f>+VLOOKUP(E9487, TC!A:D, 4, FALSE())</f>
        <v>1.1717999985256788</v>
      </c>
      <c r="N9487" s="24">
        <f t="shared" si="740"/>
        <v>5700</v>
      </c>
      <c r="O9487" t="str">
        <f t="shared" si="741"/>
        <v>FACTURA</v>
      </c>
      <c r="P9487" t="str">
        <f t="shared" si="742"/>
        <v>2025</v>
      </c>
      <c r="Q9487" t="str">
        <f t="shared" si="743"/>
        <v>06</v>
      </c>
      <c r="R9487" t="str">
        <f>+IFERROR(VLOOKUP(I9487, Listado!A:B, 2, FALSE()), "COMERCIALIZADORA INTERNACIONAL CARIBBEAN EXOTICS S A")</f>
        <v>COMERCIALIZADORA INTERNACIONAL CARIBBEAN EXOTICS S A</v>
      </c>
      <c r="S9487" s="25">
        <f>+VLOOKUP(E9487, TC!A:D, 2, FALSE())</f>
        <v>4069.67</v>
      </c>
      <c r="T9487" t="str">
        <f t="shared" si="744"/>
        <v>COP</v>
      </c>
    </row>
    <row r="9488" spans="1:20" ht="18.75" hidden="1" customHeight="1" x14ac:dyDescent="0.25">
      <c r="A9488" t="s">
        <v>3127</v>
      </c>
      <c r="B9488" t="s">
        <v>5</v>
      </c>
      <c r="C9488" t="s">
        <v>1913</v>
      </c>
      <c r="D9488" s="24">
        <v>12343</v>
      </c>
      <c r="E9488" t="s">
        <v>1772</v>
      </c>
      <c r="F9488" t="s">
        <v>99</v>
      </c>
      <c r="G9488" t="s">
        <v>113</v>
      </c>
      <c r="I9488" t="s">
        <v>2824</v>
      </c>
      <c r="J9488" t="s">
        <v>1915</v>
      </c>
      <c r="K9488" t="s">
        <v>2021</v>
      </c>
      <c r="L9488" s="24">
        <v>7500</v>
      </c>
      <c r="M9488" s="25">
        <f>+VLOOKUP(E9488, TC!A:D, 4, FALSE())</f>
        <v>1.1717999985256788</v>
      </c>
      <c r="N9488" s="24">
        <f t="shared" si="740"/>
        <v>7500</v>
      </c>
      <c r="O9488" t="str">
        <f t="shared" si="741"/>
        <v>FACTURA</v>
      </c>
      <c r="P9488" t="str">
        <f t="shared" si="742"/>
        <v>2025</v>
      </c>
      <c r="Q9488" t="str">
        <f t="shared" si="743"/>
        <v>06</v>
      </c>
      <c r="R9488" t="str">
        <f>+IFERROR(VLOOKUP(I9488, Listado!A:B, 2, FALSE()), "COMERCIALIZADORA INTERNACIONAL CARIBBEAN EXOTICS S A")</f>
        <v>COMERCIALIZADORA INTERNACIONAL CARIBBEAN EXOTICS S A</v>
      </c>
      <c r="S9488" s="25">
        <f>+VLOOKUP(E9488, TC!A:D, 2, FALSE())</f>
        <v>4069.67</v>
      </c>
      <c r="T9488" t="str">
        <f t="shared" si="744"/>
        <v>COP</v>
      </c>
    </row>
    <row r="9489" spans="1:20" ht="18.75" hidden="1" customHeight="1" x14ac:dyDescent="0.25">
      <c r="A9489" t="s">
        <v>3127</v>
      </c>
      <c r="B9489" t="s">
        <v>5</v>
      </c>
      <c r="C9489" t="s">
        <v>1913</v>
      </c>
      <c r="D9489" s="24">
        <v>12344</v>
      </c>
      <c r="E9489" t="s">
        <v>1772</v>
      </c>
      <c r="F9489" t="s">
        <v>99</v>
      </c>
      <c r="G9489" t="s">
        <v>113</v>
      </c>
      <c r="I9489" t="s">
        <v>2377</v>
      </c>
      <c r="J9489" t="s">
        <v>1915</v>
      </c>
      <c r="K9489" t="s">
        <v>2021</v>
      </c>
      <c r="L9489" s="24">
        <v>151740</v>
      </c>
      <c r="M9489" s="25">
        <f>+VLOOKUP(E9489, TC!A:D, 4, FALSE())</f>
        <v>1.1717999985256788</v>
      </c>
      <c r="N9489" s="24">
        <f t="shared" si="740"/>
        <v>151740</v>
      </c>
      <c r="O9489" t="str">
        <f t="shared" si="741"/>
        <v>FACTURA</v>
      </c>
      <c r="P9489" t="str">
        <f t="shared" si="742"/>
        <v>2025</v>
      </c>
      <c r="Q9489" t="str">
        <f t="shared" si="743"/>
        <v>06</v>
      </c>
      <c r="R9489" t="str">
        <f>+IFERROR(VLOOKUP(I9489, Listado!A:B, 2, FALSE()), "COMERCIALIZADORA INTERNACIONAL CARIBBEAN EXOTICS S A")</f>
        <v>COMERCIALIZADORA INTERNACIONAL CARIBBEAN EXOTICS S A</v>
      </c>
      <c r="S9489" s="25">
        <f>+VLOOKUP(E9489, TC!A:D, 2, FALSE())</f>
        <v>4069.67</v>
      </c>
      <c r="T9489" t="str">
        <f t="shared" si="744"/>
        <v>COP</v>
      </c>
    </row>
    <row r="9490" spans="1:20" ht="18.75" hidden="1" customHeight="1" x14ac:dyDescent="0.25">
      <c r="A9490" t="s">
        <v>3127</v>
      </c>
      <c r="B9490" t="s">
        <v>5</v>
      </c>
      <c r="C9490" t="s">
        <v>1913</v>
      </c>
      <c r="D9490" s="24">
        <v>12344</v>
      </c>
      <c r="E9490" t="s">
        <v>1772</v>
      </c>
      <c r="F9490" t="s">
        <v>99</v>
      </c>
      <c r="G9490" t="s">
        <v>113</v>
      </c>
      <c r="I9490" t="s">
        <v>2377</v>
      </c>
      <c r="J9490" t="s">
        <v>1915</v>
      </c>
      <c r="K9490" t="s">
        <v>2021</v>
      </c>
      <c r="L9490" s="24">
        <v>62370</v>
      </c>
      <c r="M9490" s="25">
        <f>+VLOOKUP(E9490, TC!A:D, 4, FALSE())</f>
        <v>1.1717999985256788</v>
      </c>
      <c r="N9490" s="24">
        <f t="shared" si="740"/>
        <v>62370</v>
      </c>
      <c r="O9490" t="str">
        <f t="shared" si="741"/>
        <v>FACTURA</v>
      </c>
      <c r="P9490" t="str">
        <f t="shared" si="742"/>
        <v>2025</v>
      </c>
      <c r="Q9490" t="str">
        <f t="shared" si="743"/>
        <v>06</v>
      </c>
      <c r="R9490" t="str">
        <f>+IFERROR(VLOOKUP(I9490, Listado!A:B, 2, FALSE()), "COMERCIALIZADORA INTERNACIONAL CARIBBEAN EXOTICS S A")</f>
        <v>COMERCIALIZADORA INTERNACIONAL CARIBBEAN EXOTICS S A</v>
      </c>
      <c r="S9490" s="25">
        <f>+VLOOKUP(E9490, TC!A:D, 2, FALSE())</f>
        <v>4069.67</v>
      </c>
      <c r="T9490" t="str">
        <f t="shared" si="744"/>
        <v>COP</v>
      </c>
    </row>
    <row r="9491" spans="1:20" ht="18.75" hidden="1" customHeight="1" x14ac:dyDescent="0.25">
      <c r="A9491" t="s">
        <v>3127</v>
      </c>
      <c r="B9491" t="s">
        <v>5</v>
      </c>
      <c r="C9491" t="s">
        <v>1913</v>
      </c>
      <c r="D9491" s="24">
        <v>12344</v>
      </c>
      <c r="E9491" t="s">
        <v>1772</v>
      </c>
      <c r="F9491" t="s">
        <v>99</v>
      </c>
      <c r="G9491" t="s">
        <v>113</v>
      </c>
      <c r="I9491" t="s">
        <v>2377</v>
      </c>
      <c r="J9491" t="s">
        <v>1915</v>
      </c>
      <c r="K9491" t="s">
        <v>2021</v>
      </c>
      <c r="L9491" s="24">
        <v>23490</v>
      </c>
      <c r="M9491" s="25">
        <f>+VLOOKUP(E9491, TC!A:D, 4, FALSE())</f>
        <v>1.1717999985256788</v>
      </c>
      <c r="N9491" s="24">
        <f t="shared" si="740"/>
        <v>23490</v>
      </c>
      <c r="O9491" t="str">
        <f t="shared" si="741"/>
        <v>FACTURA</v>
      </c>
      <c r="P9491" t="str">
        <f t="shared" si="742"/>
        <v>2025</v>
      </c>
      <c r="Q9491" t="str">
        <f t="shared" si="743"/>
        <v>06</v>
      </c>
      <c r="R9491" t="str">
        <f>+IFERROR(VLOOKUP(I9491, Listado!A:B, 2, FALSE()), "COMERCIALIZADORA INTERNACIONAL CARIBBEAN EXOTICS S A")</f>
        <v>COMERCIALIZADORA INTERNACIONAL CARIBBEAN EXOTICS S A</v>
      </c>
      <c r="S9491" s="25">
        <f>+VLOOKUP(E9491, TC!A:D, 2, FALSE())</f>
        <v>4069.67</v>
      </c>
      <c r="T9491" t="str">
        <f t="shared" si="744"/>
        <v>COP</v>
      </c>
    </row>
    <row r="9492" spans="1:20" ht="18.75" hidden="1" customHeight="1" x14ac:dyDescent="0.25">
      <c r="A9492" t="s">
        <v>3127</v>
      </c>
      <c r="B9492" t="s">
        <v>5</v>
      </c>
      <c r="C9492" t="s">
        <v>1913</v>
      </c>
      <c r="D9492" s="24">
        <v>12344</v>
      </c>
      <c r="E9492" t="s">
        <v>1772</v>
      </c>
      <c r="F9492" t="s">
        <v>99</v>
      </c>
      <c r="G9492" t="s">
        <v>113</v>
      </c>
      <c r="I9492" t="s">
        <v>2377</v>
      </c>
      <c r="J9492" t="s">
        <v>1915</v>
      </c>
      <c r="K9492" t="s">
        <v>2021</v>
      </c>
      <c r="L9492" s="24">
        <v>13500</v>
      </c>
      <c r="M9492" s="25">
        <f>+VLOOKUP(E9492, TC!A:D, 4, FALSE())</f>
        <v>1.1717999985256788</v>
      </c>
      <c r="N9492" s="24">
        <f t="shared" si="740"/>
        <v>13500</v>
      </c>
      <c r="O9492" t="str">
        <f t="shared" si="741"/>
        <v>FACTURA</v>
      </c>
      <c r="P9492" t="str">
        <f t="shared" si="742"/>
        <v>2025</v>
      </c>
      <c r="Q9492" t="str">
        <f t="shared" si="743"/>
        <v>06</v>
      </c>
      <c r="R9492" t="str">
        <f>+IFERROR(VLOOKUP(I9492, Listado!A:B, 2, FALSE()), "COMERCIALIZADORA INTERNACIONAL CARIBBEAN EXOTICS S A")</f>
        <v>COMERCIALIZADORA INTERNACIONAL CARIBBEAN EXOTICS S A</v>
      </c>
      <c r="S9492" s="25">
        <f>+VLOOKUP(E9492, TC!A:D, 2, FALSE())</f>
        <v>4069.67</v>
      </c>
      <c r="T9492" t="str">
        <f t="shared" si="744"/>
        <v>COP</v>
      </c>
    </row>
    <row r="9493" spans="1:20" ht="18.75" hidden="1" customHeight="1" x14ac:dyDescent="0.25">
      <c r="A9493" t="s">
        <v>3127</v>
      </c>
      <c r="B9493" t="s">
        <v>5</v>
      </c>
      <c r="C9493" t="s">
        <v>1913</v>
      </c>
      <c r="D9493" s="24">
        <v>12344</v>
      </c>
      <c r="E9493" t="s">
        <v>1772</v>
      </c>
      <c r="F9493" t="s">
        <v>99</v>
      </c>
      <c r="G9493" t="s">
        <v>113</v>
      </c>
      <c r="I9493" t="s">
        <v>2377</v>
      </c>
      <c r="J9493" t="s">
        <v>1915</v>
      </c>
      <c r="K9493" t="s">
        <v>2021</v>
      </c>
      <c r="L9493" s="24">
        <v>24300</v>
      </c>
      <c r="M9493" s="25">
        <f>+VLOOKUP(E9493, TC!A:D, 4, FALSE())</f>
        <v>1.1717999985256788</v>
      </c>
      <c r="N9493" s="24">
        <f t="shared" si="740"/>
        <v>24300</v>
      </c>
      <c r="O9493" t="str">
        <f t="shared" si="741"/>
        <v>FACTURA</v>
      </c>
      <c r="P9493" t="str">
        <f t="shared" si="742"/>
        <v>2025</v>
      </c>
      <c r="Q9493" t="str">
        <f t="shared" si="743"/>
        <v>06</v>
      </c>
      <c r="R9493" t="str">
        <f>+IFERROR(VLOOKUP(I9493, Listado!A:B, 2, FALSE()), "COMERCIALIZADORA INTERNACIONAL CARIBBEAN EXOTICS S A")</f>
        <v>COMERCIALIZADORA INTERNACIONAL CARIBBEAN EXOTICS S A</v>
      </c>
      <c r="S9493" s="25">
        <f>+VLOOKUP(E9493, TC!A:D, 2, FALSE())</f>
        <v>4069.67</v>
      </c>
      <c r="T9493" t="str">
        <f t="shared" si="744"/>
        <v>COP</v>
      </c>
    </row>
    <row r="9494" spans="1:20" ht="18.75" hidden="1" customHeight="1" x14ac:dyDescent="0.25">
      <c r="A9494" t="s">
        <v>3127</v>
      </c>
      <c r="B9494" t="s">
        <v>5</v>
      </c>
      <c r="C9494" t="s">
        <v>1913</v>
      </c>
      <c r="D9494" s="24">
        <v>12345</v>
      </c>
      <c r="E9494" t="s">
        <v>1772</v>
      </c>
      <c r="F9494" t="s">
        <v>99</v>
      </c>
      <c r="G9494" t="s">
        <v>113</v>
      </c>
      <c r="I9494" t="s">
        <v>2377</v>
      </c>
      <c r="J9494" t="s">
        <v>1915</v>
      </c>
      <c r="K9494" t="s">
        <v>2021</v>
      </c>
      <c r="L9494" s="24">
        <v>117160</v>
      </c>
      <c r="M9494" s="25">
        <f>+VLOOKUP(E9494, TC!A:D, 4, FALSE())</f>
        <v>1.1717999985256788</v>
      </c>
      <c r="N9494" s="24">
        <f t="shared" si="740"/>
        <v>117160</v>
      </c>
      <c r="O9494" t="str">
        <f t="shared" si="741"/>
        <v>FACTURA</v>
      </c>
      <c r="P9494" t="str">
        <f t="shared" si="742"/>
        <v>2025</v>
      </c>
      <c r="Q9494" t="str">
        <f t="shared" si="743"/>
        <v>06</v>
      </c>
      <c r="R9494" t="str">
        <f>+IFERROR(VLOOKUP(I9494, Listado!A:B, 2, FALSE()), "COMERCIALIZADORA INTERNACIONAL CARIBBEAN EXOTICS S A")</f>
        <v>COMERCIALIZADORA INTERNACIONAL CARIBBEAN EXOTICS S A</v>
      </c>
      <c r="S9494" s="25">
        <f>+VLOOKUP(E9494, TC!A:D, 2, FALSE())</f>
        <v>4069.67</v>
      </c>
      <c r="T9494" t="str">
        <f t="shared" si="744"/>
        <v>COP</v>
      </c>
    </row>
    <row r="9495" spans="1:20" ht="18.75" hidden="1" customHeight="1" x14ac:dyDescent="0.25">
      <c r="A9495" t="s">
        <v>3127</v>
      </c>
      <c r="B9495" t="s">
        <v>5</v>
      </c>
      <c r="C9495" t="s">
        <v>1913</v>
      </c>
      <c r="D9495" s="24">
        <v>12345</v>
      </c>
      <c r="E9495" t="s">
        <v>1772</v>
      </c>
      <c r="F9495" t="s">
        <v>99</v>
      </c>
      <c r="G9495" t="s">
        <v>113</v>
      </c>
      <c r="I9495" t="s">
        <v>2377</v>
      </c>
      <c r="J9495" t="s">
        <v>1915</v>
      </c>
      <c r="K9495" t="s">
        <v>2021</v>
      </c>
      <c r="L9495" s="24">
        <v>191980</v>
      </c>
      <c r="M9495" s="25">
        <f>+VLOOKUP(E9495, TC!A:D, 4, FALSE())</f>
        <v>1.1717999985256788</v>
      </c>
      <c r="N9495" s="24">
        <f t="shared" si="740"/>
        <v>191980</v>
      </c>
      <c r="O9495" t="str">
        <f t="shared" si="741"/>
        <v>FACTURA</v>
      </c>
      <c r="P9495" t="str">
        <f t="shared" si="742"/>
        <v>2025</v>
      </c>
      <c r="Q9495" t="str">
        <f t="shared" si="743"/>
        <v>06</v>
      </c>
      <c r="R9495" t="str">
        <f>+IFERROR(VLOOKUP(I9495, Listado!A:B, 2, FALSE()), "COMERCIALIZADORA INTERNACIONAL CARIBBEAN EXOTICS S A")</f>
        <v>COMERCIALIZADORA INTERNACIONAL CARIBBEAN EXOTICS S A</v>
      </c>
      <c r="S9495" s="25">
        <f>+VLOOKUP(E9495, TC!A:D, 2, FALSE())</f>
        <v>4069.67</v>
      </c>
      <c r="T9495" t="str">
        <f t="shared" si="744"/>
        <v>COP</v>
      </c>
    </row>
    <row r="9496" spans="1:20" ht="18.75" hidden="1" customHeight="1" x14ac:dyDescent="0.25">
      <c r="A9496" t="s">
        <v>3127</v>
      </c>
      <c r="B9496" t="s">
        <v>5</v>
      </c>
      <c r="C9496" t="s">
        <v>1913</v>
      </c>
      <c r="D9496" s="24">
        <v>12345</v>
      </c>
      <c r="E9496" t="s">
        <v>1772</v>
      </c>
      <c r="F9496" t="s">
        <v>99</v>
      </c>
      <c r="G9496" t="s">
        <v>113</v>
      </c>
      <c r="I9496" t="s">
        <v>2377</v>
      </c>
      <c r="J9496" t="s">
        <v>1915</v>
      </c>
      <c r="K9496" t="s">
        <v>2021</v>
      </c>
      <c r="L9496" s="24">
        <v>258100</v>
      </c>
      <c r="M9496" s="25">
        <f>+VLOOKUP(E9496, TC!A:D, 4, FALSE())</f>
        <v>1.1717999985256788</v>
      </c>
      <c r="N9496" s="24">
        <f t="shared" si="740"/>
        <v>258100</v>
      </c>
      <c r="O9496" t="str">
        <f t="shared" si="741"/>
        <v>FACTURA</v>
      </c>
      <c r="P9496" t="str">
        <f t="shared" si="742"/>
        <v>2025</v>
      </c>
      <c r="Q9496" t="str">
        <f t="shared" si="743"/>
        <v>06</v>
      </c>
      <c r="R9496" t="str">
        <f>+IFERROR(VLOOKUP(I9496, Listado!A:B, 2, FALSE()), "COMERCIALIZADORA INTERNACIONAL CARIBBEAN EXOTICS S A")</f>
        <v>COMERCIALIZADORA INTERNACIONAL CARIBBEAN EXOTICS S A</v>
      </c>
      <c r="S9496" s="25">
        <f>+VLOOKUP(E9496, TC!A:D, 2, FALSE())</f>
        <v>4069.67</v>
      </c>
      <c r="T9496" t="str">
        <f t="shared" si="744"/>
        <v>COP</v>
      </c>
    </row>
    <row r="9497" spans="1:20" ht="18.75" hidden="1" customHeight="1" x14ac:dyDescent="0.25">
      <c r="A9497" t="s">
        <v>3127</v>
      </c>
      <c r="B9497" t="s">
        <v>5</v>
      </c>
      <c r="C9497" t="s">
        <v>1913</v>
      </c>
      <c r="D9497" s="24">
        <v>12345</v>
      </c>
      <c r="E9497" t="s">
        <v>1772</v>
      </c>
      <c r="F9497" t="s">
        <v>99</v>
      </c>
      <c r="G9497" t="s">
        <v>113</v>
      </c>
      <c r="I9497" t="s">
        <v>2377</v>
      </c>
      <c r="J9497" t="s">
        <v>1915</v>
      </c>
      <c r="K9497" t="s">
        <v>2021</v>
      </c>
      <c r="L9497" s="24">
        <v>88160</v>
      </c>
      <c r="M9497" s="25">
        <f>+VLOOKUP(E9497, TC!A:D, 4, FALSE())</f>
        <v>1.1717999985256788</v>
      </c>
      <c r="N9497" s="24">
        <f t="shared" si="740"/>
        <v>88160</v>
      </c>
      <c r="O9497" t="str">
        <f t="shared" si="741"/>
        <v>FACTURA</v>
      </c>
      <c r="P9497" t="str">
        <f t="shared" si="742"/>
        <v>2025</v>
      </c>
      <c r="Q9497" t="str">
        <f t="shared" si="743"/>
        <v>06</v>
      </c>
      <c r="R9497" t="str">
        <f>+IFERROR(VLOOKUP(I9497, Listado!A:B, 2, FALSE()), "COMERCIALIZADORA INTERNACIONAL CARIBBEAN EXOTICS S A")</f>
        <v>COMERCIALIZADORA INTERNACIONAL CARIBBEAN EXOTICS S A</v>
      </c>
      <c r="S9497" s="25">
        <f>+VLOOKUP(E9497, TC!A:D, 2, FALSE())</f>
        <v>4069.67</v>
      </c>
      <c r="T9497" t="str">
        <f t="shared" si="744"/>
        <v>COP</v>
      </c>
    </row>
    <row r="9498" spans="1:20" ht="18.75" hidden="1" customHeight="1" x14ac:dyDescent="0.25">
      <c r="A9498" t="s">
        <v>3127</v>
      </c>
      <c r="B9498" t="s">
        <v>5</v>
      </c>
      <c r="C9498" t="s">
        <v>1913</v>
      </c>
      <c r="D9498" s="24">
        <v>12345</v>
      </c>
      <c r="E9498" t="s">
        <v>1772</v>
      </c>
      <c r="F9498" t="s">
        <v>99</v>
      </c>
      <c r="G9498" t="s">
        <v>113</v>
      </c>
      <c r="I9498" t="s">
        <v>2377</v>
      </c>
      <c r="J9498" t="s">
        <v>1915</v>
      </c>
      <c r="K9498" t="s">
        <v>2021</v>
      </c>
      <c r="L9498" s="24">
        <v>50750</v>
      </c>
      <c r="M9498" s="25">
        <f>+VLOOKUP(E9498, TC!A:D, 4, FALSE())</f>
        <v>1.1717999985256788</v>
      </c>
      <c r="N9498" s="24">
        <f t="shared" si="740"/>
        <v>50750</v>
      </c>
      <c r="O9498" t="str">
        <f t="shared" si="741"/>
        <v>FACTURA</v>
      </c>
      <c r="P9498" t="str">
        <f t="shared" si="742"/>
        <v>2025</v>
      </c>
      <c r="Q9498" t="str">
        <f t="shared" si="743"/>
        <v>06</v>
      </c>
      <c r="R9498" t="str">
        <f>+IFERROR(VLOOKUP(I9498, Listado!A:B, 2, FALSE()), "COMERCIALIZADORA INTERNACIONAL CARIBBEAN EXOTICS S A")</f>
        <v>COMERCIALIZADORA INTERNACIONAL CARIBBEAN EXOTICS S A</v>
      </c>
      <c r="S9498" s="25">
        <f>+VLOOKUP(E9498, TC!A:D, 2, FALSE())</f>
        <v>4069.67</v>
      </c>
      <c r="T9498" t="str">
        <f t="shared" si="744"/>
        <v>COP</v>
      </c>
    </row>
    <row r="9499" spans="1:20" ht="18.75" hidden="1" customHeight="1" x14ac:dyDescent="0.25">
      <c r="A9499" t="s">
        <v>3127</v>
      </c>
      <c r="B9499" t="s">
        <v>5</v>
      </c>
      <c r="C9499" t="s">
        <v>1913</v>
      </c>
      <c r="D9499" s="24">
        <v>12345</v>
      </c>
      <c r="E9499" t="s">
        <v>1772</v>
      </c>
      <c r="F9499" t="s">
        <v>99</v>
      </c>
      <c r="G9499" t="s">
        <v>113</v>
      </c>
      <c r="I9499" t="s">
        <v>2377</v>
      </c>
      <c r="J9499" t="s">
        <v>1915</v>
      </c>
      <c r="K9499" t="s">
        <v>2021</v>
      </c>
      <c r="L9499" s="24">
        <v>17110</v>
      </c>
      <c r="M9499" s="25">
        <f>+VLOOKUP(E9499, TC!A:D, 4, FALSE())</f>
        <v>1.1717999985256788</v>
      </c>
      <c r="N9499" s="24">
        <f t="shared" si="740"/>
        <v>17110</v>
      </c>
      <c r="O9499" t="str">
        <f t="shared" si="741"/>
        <v>FACTURA</v>
      </c>
      <c r="P9499" t="str">
        <f t="shared" si="742"/>
        <v>2025</v>
      </c>
      <c r="Q9499" t="str">
        <f t="shared" si="743"/>
        <v>06</v>
      </c>
      <c r="R9499" t="str">
        <f>+IFERROR(VLOOKUP(I9499, Listado!A:B, 2, FALSE()), "COMERCIALIZADORA INTERNACIONAL CARIBBEAN EXOTICS S A")</f>
        <v>COMERCIALIZADORA INTERNACIONAL CARIBBEAN EXOTICS S A</v>
      </c>
      <c r="S9499" s="25">
        <f>+VLOOKUP(E9499, TC!A:D, 2, FALSE())</f>
        <v>4069.67</v>
      </c>
      <c r="T9499" t="str">
        <f t="shared" si="744"/>
        <v>COP</v>
      </c>
    </row>
    <row r="9500" spans="1:20" ht="18.75" hidden="1" customHeight="1" x14ac:dyDescent="0.25">
      <c r="A9500" t="s">
        <v>3127</v>
      </c>
      <c r="B9500" t="s">
        <v>5</v>
      </c>
      <c r="C9500" t="s">
        <v>1913</v>
      </c>
      <c r="D9500" s="24">
        <v>12345</v>
      </c>
      <c r="E9500" t="s">
        <v>1772</v>
      </c>
      <c r="F9500" t="s">
        <v>99</v>
      </c>
      <c r="G9500" t="s">
        <v>113</v>
      </c>
      <c r="I9500" t="s">
        <v>2377</v>
      </c>
      <c r="J9500" t="s">
        <v>1915</v>
      </c>
      <c r="K9500" t="s">
        <v>2021</v>
      </c>
      <c r="L9500" s="24">
        <v>1740</v>
      </c>
      <c r="M9500" s="25">
        <f>+VLOOKUP(E9500, TC!A:D, 4, FALSE())</f>
        <v>1.1717999985256788</v>
      </c>
      <c r="N9500" s="24">
        <f t="shared" si="740"/>
        <v>1740</v>
      </c>
      <c r="O9500" t="str">
        <f t="shared" si="741"/>
        <v>FACTURA</v>
      </c>
      <c r="P9500" t="str">
        <f t="shared" si="742"/>
        <v>2025</v>
      </c>
      <c r="Q9500" t="str">
        <f t="shared" si="743"/>
        <v>06</v>
      </c>
      <c r="R9500" t="str">
        <f>+IFERROR(VLOOKUP(I9500, Listado!A:B, 2, FALSE()), "COMERCIALIZADORA INTERNACIONAL CARIBBEAN EXOTICS S A")</f>
        <v>COMERCIALIZADORA INTERNACIONAL CARIBBEAN EXOTICS S A</v>
      </c>
      <c r="S9500" s="25">
        <f>+VLOOKUP(E9500, TC!A:D, 2, FALSE())</f>
        <v>4069.67</v>
      </c>
      <c r="T9500" t="str">
        <f t="shared" si="744"/>
        <v>COP</v>
      </c>
    </row>
    <row r="9501" spans="1:20" ht="18.75" hidden="1" customHeight="1" x14ac:dyDescent="0.25">
      <c r="A9501" t="s">
        <v>3127</v>
      </c>
      <c r="B9501" t="s">
        <v>1923</v>
      </c>
      <c r="C9501" t="s">
        <v>1913</v>
      </c>
      <c r="D9501" s="24">
        <v>6141</v>
      </c>
      <c r="E9501" t="s">
        <v>1772</v>
      </c>
      <c r="F9501" t="s">
        <v>99</v>
      </c>
      <c r="G9501" t="s">
        <v>1914</v>
      </c>
      <c r="H9501" t="s">
        <v>2017</v>
      </c>
      <c r="I9501" t="s">
        <v>1838</v>
      </c>
      <c r="J9501" t="s">
        <v>1915</v>
      </c>
      <c r="K9501" t="s">
        <v>2025</v>
      </c>
      <c r="L9501" s="24">
        <v>281400</v>
      </c>
      <c r="M9501" s="25">
        <f>+VLOOKUP(E9501, TC!A:D, 4, FALSE())</f>
        <v>1.1717999985256788</v>
      </c>
      <c r="N9501" s="24">
        <f t="shared" si="740"/>
        <v>281400</v>
      </c>
      <c r="O9501" t="str">
        <f t="shared" si="741"/>
        <v>FACTURA</v>
      </c>
      <c r="P9501" t="str">
        <f t="shared" si="742"/>
        <v>2025</v>
      </c>
      <c r="Q9501" t="str">
        <f t="shared" si="743"/>
        <v>06</v>
      </c>
      <c r="R9501" t="str">
        <f>+IFERROR(VLOOKUP(I9501, Listado!A:B, 2, FALSE()), "COMERCIALIZADORA INTERNACIONAL CARIBBEAN EXOTICS S A")</f>
        <v>LONDOÑO ECHEVERRI ALEJANDRA</v>
      </c>
      <c r="S9501" s="25">
        <f>+VLOOKUP(E9501, TC!A:D, 2, FALSE())</f>
        <v>4069.67</v>
      </c>
      <c r="T9501" t="str">
        <f t="shared" si="744"/>
        <v>COP</v>
      </c>
    </row>
    <row r="9502" spans="1:20" ht="18.75" hidden="1" customHeight="1" x14ac:dyDescent="0.25">
      <c r="A9502" t="s">
        <v>3127</v>
      </c>
      <c r="B9502" t="s">
        <v>1923</v>
      </c>
      <c r="C9502" t="s">
        <v>1913</v>
      </c>
      <c r="D9502" s="24">
        <v>6141</v>
      </c>
      <c r="E9502" t="s">
        <v>1772</v>
      </c>
      <c r="F9502" t="s">
        <v>99</v>
      </c>
      <c r="G9502" t="s">
        <v>1914</v>
      </c>
      <c r="H9502" t="s">
        <v>2017</v>
      </c>
      <c r="I9502" t="s">
        <v>1838</v>
      </c>
      <c r="J9502" t="s">
        <v>1915</v>
      </c>
      <c r="K9502" t="s">
        <v>2025</v>
      </c>
      <c r="L9502" s="24">
        <v>63700</v>
      </c>
      <c r="M9502" s="25">
        <f>+VLOOKUP(E9502, TC!A:D, 4, FALSE())</f>
        <v>1.1717999985256788</v>
      </c>
      <c r="N9502" s="24">
        <f t="shared" si="740"/>
        <v>63700</v>
      </c>
      <c r="O9502" t="str">
        <f t="shared" si="741"/>
        <v>FACTURA</v>
      </c>
      <c r="P9502" t="str">
        <f t="shared" si="742"/>
        <v>2025</v>
      </c>
      <c r="Q9502" t="str">
        <f t="shared" si="743"/>
        <v>06</v>
      </c>
      <c r="R9502" t="str">
        <f>+IFERROR(VLOOKUP(I9502, Listado!A:B, 2, FALSE()), "COMERCIALIZADORA INTERNACIONAL CARIBBEAN EXOTICS S A")</f>
        <v>LONDOÑO ECHEVERRI ALEJANDRA</v>
      </c>
      <c r="S9502" s="25">
        <f>+VLOOKUP(E9502, TC!A:D, 2, FALSE())</f>
        <v>4069.67</v>
      </c>
      <c r="T9502" t="str">
        <f t="shared" si="744"/>
        <v>COP</v>
      </c>
    </row>
    <row r="9503" spans="1:20" ht="18.75" hidden="1" customHeight="1" x14ac:dyDescent="0.25">
      <c r="A9503" t="s">
        <v>3127</v>
      </c>
      <c r="B9503" t="s">
        <v>1923</v>
      </c>
      <c r="C9503" t="s">
        <v>1913</v>
      </c>
      <c r="D9503" s="24">
        <v>6141</v>
      </c>
      <c r="E9503" t="s">
        <v>1772</v>
      </c>
      <c r="F9503" t="s">
        <v>99</v>
      </c>
      <c r="G9503" t="s">
        <v>1914</v>
      </c>
      <c r="H9503" t="s">
        <v>2017</v>
      </c>
      <c r="I9503" t="s">
        <v>1838</v>
      </c>
      <c r="J9503" t="s">
        <v>1915</v>
      </c>
      <c r="K9503" t="s">
        <v>2025</v>
      </c>
      <c r="L9503" s="24">
        <v>133000</v>
      </c>
      <c r="M9503" s="25">
        <f>+VLOOKUP(E9503, TC!A:D, 4, FALSE())</f>
        <v>1.1717999985256788</v>
      </c>
      <c r="N9503" s="24">
        <f t="shared" si="740"/>
        <v>133000</v>
      </c>
      <c r="O9503" t="str">
        <f t="shared" si="741"/>
        <v>FACTURA</v>
      </c>
      <c r="P9503" t="str">
        <f t="shared" si="742"/>
        <v>2025</v>
      </c>
      <c r="Q9503" t="str">
        <f t="shared" si="743"/>
        <v>06</v>
      </c>
      <c r="R9503" t="str">
        <f>+IFERROR(VLOOKUP(I9503, Listado!A:B, 2, FALSE()), "COMERCIALIZADORA INTERNACIONAL CARIBBEAN EXOTICS S A")</f>
        <v>LONDOÑO ECHEVERRI ALEJANDRA</v>
      </c>
      <c r="S9503" s="25">
        <f>+VLOOKUP(E9503, TC!A:D, 2, FALSE())</f>
        <v>4069.67</v>
      </c>
      <c r="T9503" t="str">
        <f t="shared" si="744"/>
        <v>COP</v>
      </c>
    </row>
    <row r="9504" spans="1:20" ht="18.75" hidden="1" customHeight="1" x14ac:dyDescent="0.25">
      <c r="A9504" t="s">
        <v>3127</v>
      </c>
      <c r="B9504" t="s">
        <v>1923</v>
      </c>
      <c r="C9504" t="s">
        <v>1913</v>
      </c>
      <c r="D9504" s="24">
        <v>6141</v>
      </c>
      <c r="E9504" t="s">
        <v>1772</v>
      </c>
      <c r="F9504" t="s">
        <v>99</v>
      </c>
      <c r="G9504" t="s">
        <v>1914</v>
      </c>
      <c r="H9504" t="s">
        <v>2017</v>
      </c>
      <c r="I9504" t="s">
        <v>1838</v>
      </c>
      <c r="J9504" t="s">
        <v>1915</v>
      </c>
      <c r="K9504" t="s">
        <v>2025</v>
      </c>
      <c r="L9504" s="24">
        <v>150850</v>
      </c>
      <c r="M9504" s="25">
        <f>+VLOOKUP(E9504, TC!A:D, 4, FALSE())</f>
        <v>1.1717999985256788</v>
      </c>
      <c r="N9504" s="24">
        <f t="shared" si="740"/>
        <v>150850</v>
      </c>
      <c r="O9504" t="str">
        <f t="shared" si="741"/>
        <v>FACTURA</v>
      </c>
      <c r="P9504" t="str">
        <f t="shared" si="742"/>
        <v>2025</v>
      </c>
      <c r="Q9504" t="str">
        <f t="shared" si="743"/>
        <v>06</v>
      </c>
      <c r="R9504" t="str">
        <f>+IFERROR(VLOOKUP(I9504, Listado!A:B, 2, FALSE()), "COMERCIALIZADORA INTERNACIONAL CARIBBEAN EXOTICS S A")</f>
        <v>LONDOÑO ECHEVERRI ALEJANDRA</v>
      </c>
      <c r="S9504" s="25">
        <f>+VLOOKUP(E9504, TC!A:D, 2, FALSE())</f>
        <v>4069.67</v>
      </c>
      <c r="T9504" t="str">
        <f t="shared" si="744"/>
        <v>COP</v>
      </c>
    </row>
    <row r="9505" spans="1:20" ht="18.75" hidden="1" customHeight="1" x14ac:dyDescent="0.25">
      <c r="A9505" t="s">
        <v>3127</v>
      </c>
      <c r="B9505" t="s">
        <v>1923</v>
      </c>
      <c r="C9505" t="s">
        <v>1913</v>
      </c>
      <c r="D9505" s="24">
        <v>6141</v>
      </c>
      <c r="E9505" t="s">
        <v>1772</v>
      </c>
      <c r="F9505" t="s">
        <v>99</v>
      </c>
      <c r="G9505" t="s">
        <v>1914</v>
      </c>
      <c r="H9505" t="s">
        <v>2017</v>
      </c>
      <c r="I9505" t="s">
        <v>1838</v>
      </c>
      <c r="J9505" t="s">
        <v>1915</v>
      </c>
      <c r="K9505" t="s">
        <v>2025</v>
      </c>
      <c r="L9505" s="24">
        <v>174650</v>
      </c>
      <c r="M9505" s="25">
        <f>+VLOOKUP(E9505, TC!A:D, 4, FALSE())</f>
        <v>1.1717999985256788</v>
      </c>
      <c r="N9505" s="24">
        <f t="shared" si="740"/>
        <v>174650</v>
      </c>
      <c r="O9505" t="str">
        <f t="shared" si="741"/>
        <v>FACTURA</v>
      </c>
      <c r="P9505" t="str">
        <f t="shared" si="742"/>
        <v>2025</v>
      </c>
      <c r="Q9505" t="str">
        <f t="shared" si="743"/>
        <v>06</v>
      </c>
      <c r="R9505" t="str">
        <f>+IFERROR(VLOOKUP(I9505, Listado!A:B, 2, FALSE()), "COMERCIALIZADORA INTERNACIONAL CARIBBEAN EXOTICS S A")</f>
        <v>LONDOÑO ECHEVERRI ALEJANDRA</v>
      </c>
      <c r="S9505" s="25">
        <f>+VLOOKUP(E9505, TC!A:D, 2, FALSE())</f>
        <v>4069.67</v>
      </c>
      <c r="T9505" t="str">
        <f t="shared" si="744"/>
        <v>COP</v>
      </c>
    </row>
    <row r="9506" spans="1:20" ht="18.75" hidden="1" customHeight="1" x14ac:dyDescent="0.25">
      <c r="A9506" t="s">
        <v>3127</v>
      </c>
      <c r="B9506" t="s">
        <v>1923</v>
      </c>
      <c r="C9506" t="s">
        <v>1913</v>
      </c>
      <c r="D9506" s="24">
        <v>6141</v>
      </c>
      <c r="E9506" t="s">
        <v>1772</v>
      </c>
      <c r="F9506" t="s">
        <v>99</v>
      </c>
      <c r="G9506" t="s">
        <v>1914</v>
      </c>
      <c r="H9506" t="s">
        <v>2017</v>
      </c>
      <c r="I9506" t="s">
        <v>1838</v>
      </c>
      <c r="J9506" t="s">
        <v>1915</v>
      </c>
      <c r="K9506" t="s">
        <v>2018</v>
      </c>
      <c r="L9506" s="24">
        <v>264440</v>
      </c>
      <c r="M9506" s="25">
        <f>+VLOOKUP(E9506, TC!A:D, 4, FALSE())</f>
        <v>1.1717999985256788</v>
      </c>
      <c r="N9506" s="24">
        <f t="shared" si="740"/>
        <v>264440</v>
      </c>
      <c r="O9506" t="str">
        <f t="shared" si="741"/>
        <v>FACTURA</v>
      </c>
      <c r="P9506" t="str">
        <f t="shared" si="742"/>
        <v>2025</v>
      </c>
      <c r="Q9506" t="str">
        <f t="shared" si="743"/>
        <v>06</v>
      </c>
      <c r="R9506" t="str">
        <f>+IFERROR(VLOOKUP(I9506, Listado!A:B, 2, FALSE()), "COMERCIALIZADORA INTERNACIONAL CARIBBEAN EXOTICS S A")</f>
        <v>LONDOÑO ECHEVERRI ALEJANDRA</v>
      </c>
      <c r="S9506" s="25">
        <f>+VLOOKUP(E9506, TC!A:D, 2, FALSE())</f>
        <v>4069.67</v>
      </c>
      <c r="T9506" t="str">
        <f t="shared" si="744"/>
        <v>COP</v>
      </c>
    </row>
    <row r="9507" spans="1:20" ht="18.75" hidden="1" customHeight="1" x14ac:dyDescent="0.25">
      <c r="A9507" t="s">
        <v>3127</v>
      </c>
      <c r="B9507" t="s">
        <v>1923</v>
      </c>
      <c r="C9507" t="s">
        <v>1913</v>
      </c>
      <c r="D9507" s="24">
        <v>6141</v>
      </c>
      <c r="E9507" t="s">
        <v>1772</v>
      </c>
      <c r="F9507" t="s">
        <v>99</v>
      </c>
      <c r="G9507" t="s">
        <v>1914</v>
      </c>
      <c r="H9507" t="s">
        <v>2017</v>
      </c>
      <c r="I9507" t="s">
        <v>1838</v>
      </c>
      <c r="J9507" t="s">
        <v>1915</v>
      </c>
      <c r="K9507" t="s">
        <v>2019</v>
      </c>
      <c r="L9507" s="24">
        <v>142800</v>
      </c>
      <c r="M9507" s="25">
        <f>+VLOOKUP(E9507, TC!A:D, 4, FALSE())</f>
        <v>1.1717999985256788</v>
      </c>
      <c r="N9507" s="24">
        <f t="shared" si="740"/>
        <v>142800</v>
      </c>
      <c r="O9507" t="str">
        <f t="shared" si="741"/>
        <v>FACTURA</v>
      </c>
      <c r="P9507" t="str">
        <f t="shared" si="742"/>
        <v>2025</v>
      </c>
      <c r="Q9507" t="str">
        <f t="shared" si="743"/>
        <v>06</v>
      </c>
      <c r="R9507" t="str">
        <f>+IFERROR(VLOOKUP(I9507, Listado!A:B, 2, FALSE()), "COMERCIALIZADORA INTERNACIONAL CARIBBEAN EXOTICS S A")</f>
        <v>LONDOÑO ECHEVERRI ALEJANDRA</v>
      </c>
      <c r="S9507" s="25">
        <f>+VLOOKUP(E9507, TC!A:D, 2, FALSE())</f>
        <v>4069.67</v>
      </c>
      <c r="T9507" t="str">
        <f t="shared" si="744"/>
        <v>COP</v>
      </c>
    </row>
    <row r="9508" spans="1:20" ht="18.75" hidden="1" customHeight="1" x14ac:dyDescent="0.25">
      <c r="A9508" t="s">
        <v>3127</v>
      </c>
      <c r="B9508" t="s">
        <v>1923</v>
      </c>
      <c r="C9508" t="s">
        <v>1913</v>
      </c>
      <c r="D9508" s="24">
        <v>6141</v>
      </c>
      <c r="E9508" t="s">
        <v>1772</v>
      </c>
      <c r="F9508" t="s">
        <v>99</v>
      </c>
      <c r="G9508" t="s">
        <v>1914</v>
      </c>
      <c r="H9508" t="s">
        <v>2017</v>
      </c>
      <c r="I9508" t="s">
        <v>1838</v>
      </c>
      <c r="J9508" t="s">
        <v>1915</v>
      </c>
      <c r="K9508" t="s">
        <v>2019</v>
      </c>
      <c r="L9508" s="24">
        <v>93000</v>
      </c>
      <c r="M9508" s="25">
        <f>+VLOOKUP(E9508, TC!A:D, 4, FALSE())</f>
        <v>1.1717999985256788</v>
      </c>
      <c r="N9508" s="24">
        <f t="shared" si="740"/>
        <v>93000</v>
      </c>
      <c r="O9508" t="str">
        <f t="shared" si="741"/>
        <v>FACTURA</v>
      </c>
      <c r="P9508" t="str">
        <f t="shared" si="742"/>
        <v>2025</v>
      </c>
      <c r="Q9508" t="str">
        <f t="shared" si="743"/>
        <v>06</v>
      </c>
      <c r="R9508" t="str">
        <f>+IFERROR(VLOOKUP(I9508, Listado!A:B, 2, FALSE()), "COMERCIALIZADORA INTERNACIONAL CARIBBEAN EXOTICS S A")</f>
        <v>LONDOÑO ECHEVERRI ALEJANDRA</v>
      </c>
      <c r="S9508" s="25">
        <f>+VLOOKUP(E9508, TC!A:D, 2, FALSE())</f>
        <v>4069.67</v>
      </c>
      <c r="T9508" t="str">
        <f t="shared" si="744"/>
        <v>COP</v>
      </c>
    </row>
    <row r="9509" spans="1:20" ht="18.75" hidden="1" customHeight="1" x14ac:dyDescent="0.25">
      <c r="A9509" t="s">
        <v>3127</v>
      </c>
      <c r="B9509" t="s">
        <v>1923</v>
      </c>
      <c r="C9509" t="s">
        <v>1913</v>
      </c>
      <c r="D9509" s="24">
        <v>6141</v>
      </c>
      <c r="E9509" t="s">
        <v>1772</v>
      </c>
      <c r="F9509" t="s">
        <v>99</v>
      </c>
      <c r="G9509" t="s">
        <v>1914</v>
      </c>
      <c r="H9509" t="s">
        <v>2017</v>
      </c>
      <c r="I9509" t="s">
        <v>1838</v>
      </c>
      <c r="J9509" t="s">
        <v>1915</v>
      </c>
      <c r="K9509" t="s">
        <v>2021</v>
      </c>
      <c r="L9509" s="24">
        <v>79350</v>
      </c>
      <c r="M9509" s="25">
        <f>+VLOOKUP(E9509, TC!A:D, 4, FALSE())</f>
        <v>1.1717999985256788</v>
      </c>
      <c r="N9509" s="24">
        <f t="shared" si="740"/>
        <v>79350</v>
      </c>
      <c r="O9509" t="str">
        <f t="shared" si="741"/>
        <v>FACTURA</v>
      </c>
      <c r="P9509" t="str">
        <f t="shared" si="742"/>
        <v>2025</v>
      </c>
      <c r="Q9509" t="str">
        <f t="shared" si="743"/>
        <v>06</v>
      </c>
      <c r="R9509" t="str">
        <f>+IFERROR(VLOOKUP(I9509, Listado!A:B, 2, FALSE()), "COMERCIALIZADORA INTERNACIONAL CARIBBEAN EXOTICS S A")</f>
        <v>LONDOÑO ECHEVERRI ALEJANDRA</v>
      </c>
      <c r="S9509" s="25">
        <f>+VLOOKUP(E9509, TC!A:D, 2, FALSE())</f>
        <v>4069.67</v>
      </c>
      <c r="T9509" t="str">
        <f t="shared" si="744"/>
        <v>COP</v>
      </c>
    </row>
    <row r="9510" spans="1:20" ht="18.75" hidden="1" customHeight="1" x14ac:dyDescent="0.25">
      <c r="A9510" t="s">
        <v>3127</v>
      </c>
      <c r="B9510" t="s">
        <v>1923</v>
      </c>
      <c r="C9510" t="s">
        <v>1913</v>
      </c>
      <c r="D9510" s="24">
        <v>6141</v>
      </c>
      <c r="E9510" t="s">
        <v>1772</v>
      </c>
      <c r="F9510" t="s">
        <v>99</v>
      </c>
      <c r="G9510" t="s">
        <v>1914</v>
      </c>
      <c r="H9510" t="s">
        <v>2017</v>
      </c>
      <c r="I9510" t="s">
        <v>1838</v>
      </c>
      <c r="J9510" t="s">
        <v>1915</v>
      </c>
      <c r="K9510" t="s">
        <v>2021</v>
      </c>
      <c r="L9510" s="24">
        <v>64860</v>
      </c>
      <c r="M9510" s="25">
        <f>+VLOOKUP(E9510, TC!A:D, 4, FALSE())</f>
        <v>1.1717999985256788</v>
      </c>
      <c r="N9510" s="24">
        <f t="shared" si="740"/>
        <v>64860</v>
      </c>
      <c r="O9510" t="str">
        <f t="shared" si="741"/>
        <v>FACTURA</v>
      </c>
      <c r="P9510" t="str">
        <f t="shared" si="742"/>
        <v>2025</v>
      </c>
      <c r="Q9510" t="str">
        <f t="shared" si="743"/>
        <v>06</v>
      </c>
      <c r="R9510" t="str">
        <f>+IFERROR(VLOOKUP(I9510, Listado!A:B, 2, FALSE()), "COMERCIALIZADORA INTERNACIONAL CARIBBEAN EXOTICS S A")</f>
        <v>LONDOÑO ECHEVERRI ALEJANDRA</v>
      </c>
      <c r="S9510" s="25">
        <f>+VLOOKUP(E9510, TC!A:D, 2, FALSE())</f>
        <v>4069.67</v>
      </c>
      <c r="T9510" t="str">
        <f t="shared" si="744"/>
        <v>COP</v>
      </c>
    </row>
    <row r="9511" spans="1:20" ht="18.75" hidden="1" customHeight="1" x14ac:dyDescent="0.25">
      <c r="A9511" t="s">
        <v>3127</v>
      </c>
      <c r="B9511" t="s">
        <v>1923</v>
      </c>
      <c r="C9511" t="s">
        <v>1913</v>
      </c>
      <c r="D9511" s="24">
        <v>6141</v>
      </c>
      <c r="E9511" t="s">
        <v>1772</v>
      </c>
      <c r="F9511" t="s">
        <v>99</v>
      </c>
      <c r="G9511" t="s">
        <v>1914</v>
      </c>
      <c r="H9511" t="s">
        <v>2017</v>
      </c>
      <c r="I9511" t="s">
        <v>1838</v>
      </c>
      <c r="J9511" t="s">
        <v>1915</v>
      </c>
      <c r="K9511" t="s">
        <v>2021</v>
      </c>
      <c r="L9511" s="24">
        <v>85100</v>
      </c>
      <c r="M9511" s="25">
        <f>+VLOOKUP(E9511, TC!A:D, 4, FALSE())</f>
        <v>1.1717999985256788</v>
      </c>
      <c r="N9511" s="24">
        <f t="shared" si="740"/>
        <v>85100</v>
      </c>
      <c r="O9511" t="str">
        <f t="shared" si="741"/>
        <v>FACTURA</v>
      </c>
      <c r="P9511" t="str">
        <f t="shared" si="742"/>
        <v>2025</v>
      </c>
      <c r="Q9511" t="str">
        <f t="shared" si="743"/>
        <v>06</v>
      </c>
      <c r="R9511" t="str">
        <f>+IFERROR(VLOOKUP(I9511, Listado!A:B, 2, FALSE()), "COMERCIALIZADORA INTERNACIONAL CARIBBEAN EXOTICS S A")</f>
        <v>LONDOÑO ECHEVERRI ALEJANDRA</v>
      </c>
      <c r="S9511" s="25">
        <f>+VLOOKUP(E9511, TC!A:D, 2, FALSE())</f>
        <v>4069.67</v>
      </c>
      <c r="T9511" t="str">
        <f t="shared" si="744"/>
        <v>COP</v>
      </c>
    </row>
    <row r="9512" spans="1:20" ht="18.75" hidden="1" customHeight="1" x14ac:dyDescent="0.25">
      <c r="A9512" t="s">
        <v>3127</v>
      </c>
      <c r="B9512" t="s">
        <v>1923</v>
      </c>
      <c r="C9512" t="s">
        <v>1913</v>
      </c>
      <c r="D9512" s="24">
        <v>6141</v>
      </c>
      <c r="E9512" t="s">
        <v>1772</v>
      </c>
      <c r="F9512" t="s">
        <v>99</v>
      </c>
      <c r="G9512" t="s">
        <v>1914</v>
      </c>
      <c r="H9512" t="s">
        <v>2017</v>
      </c>
      <c r="I9512" t="s">
        <v>1838</v>
      </c>
      <c r="J9512" t="s">
        <v>1915</v>
      </c>
      <c r="K9512" t="s">
        <v>2021</v>
      </c>
      <c r="L9512" s="24">
        <v>109020</v>
      </c>
      <c r="M9512" s="25">
        <f>+VLOOKUP(E9512, TC!A:D, 4, FALSE())</f>
        <v>1.1717999985256788</v>
      </c>
      <c r="N9512" s="24">
        <f t="shared" si="740"/>
        <v>109020</v>
      </c>
      <c r="O9512" t="str">
        <f t="shared" si="741"/>
        <v>FACTURA</v>
      </c>
      <c r="P9512" t="str">
        <f t="shared" si="742"/>
        <v>2025</v>
      </c>
      <c r="Q9512" t="str">
        <f t="shared" si="743"/>
        <v>06</v>
      </c>
      <c r="R9512" t="str">
        <f>+IFERROR(VLOOKUP(I9512, Listado!A:B, 2, FALSE()), "COMERCIALIZADORA INTERNACIONAL CARIBBEAN EXOTICS S A")</f>
        <v>LONDOÑO ECHEVERRI ALEJANDRA</v>
      </c>
      <c r="S9512" s="25">
        <f>+VLOOKUP(E9512, TC!A:D, 2, FALSE())</f>
        <v>4069.67</v>
      </c>
      <c r="T9512" t="str">
        <f t="shared" si="744"/>
        <v>COP</v>
      </c>
    </row>
    <row r="9513" spans="1:20" ht="18.75" hidden="1" customHeight="1" x14ac:dyDescent="0.25">
      <c r="A9513" t="s">
        <v>3127</v>
      </c>
      <c r="B9513" t="s">
        <v>1923</v>
      </c>
      <c r="C9513" t="s">
        <v>1913</v>
      </c>
      <c r="D9513" s="24">
        <v>6141</v>
      </c>
      <c r="E9513" t="s">
        <v>1772</v>
      </c>
      <c r="F9513" t="s">
        <v>99</v>
      </c>
      <c r="G9513" t="s">
        <v>1914</v>
      </c>
      <c r="H9513" t="s">
        <v>2017</v>
      </c>
      <c r="I9513" t="s">
        <v>1838</v>
      </c>
      <c r="J9513" t="s">
        <v>1915</v>
      </c>
      <c r="K9513" t="s">
        <v>2021</v>
      </c>
      <c r="L9513" s="24">
        <v>45080</v>
      </c>
      <c r="M9513" s="25">
        <f>+VLOOKUP(E9513, TC!A:D, 4, FALSE())</f>
        <v>1.1717999985256788</v>
      </c>
      <c r="N9513" s="24">
        <f t="shared" si="740"/>
        <v>45080</v>
      </c>
      <c r="O9513" t="str">
        <f t="shared" si="741"/>
        <v>FACTURA</v>
      </c>
      <c r="P9513" t="str">
        <f t="shared" si="742"/>
        <v>2025</v>
      </c>
      <c r="Q9513" t="str">
        <f t="shared" si="743"/>
        <v>06</v>
      </c>
      <c r="R9513" t="str">
        <f>+IFERROR(VLOOKUP(I9513, Listado!A:B, 2, FALSE()), "COMERCIALIZADORA INTERNACIONAL CARIBBEAN EXOTICS S A")</f>
        <v>LONDOÑO ECHEVERRI ALEJANDRA</v>
      </c>
      <c r="S9513" s="25">
        <f>+VLOOKUP(E9513, TC!A:D, 2, FALSE())</f>
        <v>4069.67</v>
      </c>
      <c r="T9513" t="str">
        <f t="shared" si="744"/>
        <v>COP</v>
      </c>
    </row>
    <row r="9514" spans="1:20" ht="18.75" hidden="1" customHeight="1" x14ac:dyDescent="0.25">
      <c r="A9514" t="s">
        <v>3127</v>
      </c>
      <c r="B9514" t="s">
        <v>1923</v>
      </c>
      <c r="C9514" t="s">
        <v>1913</v>
      </c>
      <c r="D9514" s="24">
        <v>6141</v>
      </c>
      <c r="E9514" t="s">
        <v>1772</v>
      </c>
      <c r="F9514" t="s">
        <v>99</v>
      </c>
      <c r="G9514" t="s">
        <v>1914</v>
      </c>
      <c r="H9514" t="s">
        <v>2017</v>
      </c>
      <c r="I9514" t="s">
        <v>1838</v>
      </c>
      <c r="J9514" t="s">
        <v>1915</v>
      </c>
      <c r="K9514" t="s">
        <v>2021</v>
      </c>
      <c r="L9514" s="24">
        <v>147660</v>
      </c>
      <c r="M9514" s="25">
        <f>+VLOOKUP(E9514, TC!A:D, 4, FALSE())</f>
        <v>1.1717999985256788</v>
      </c>
      <c r="N9514" s="24">
        <f t="shared" si="740"/>
        <v>147660</v>
      </c>
      <c r="O9514" t="str">
        <f t="shared" si="741"/>
        <v>FACTURA</v>
      </c>
      <c r="P9514" t="str">
        <f t="shared" si="742"/>
        <v>2025</v>
      </c>
      <c r="Q9514" t="str">
        <f t="shared" si="743"/>
        <v>06</v>
      </c>
      <c r="R9514" t="str">
        <f>+IFERROR(VLOOKUP(I9514, Listado!A:B, 2, FALSE()), "COMERCIALIZADORA INTERNACIONAL CARIBBEAN EXOTICS S A")</f>
        <v>LONDOÑO ECHEVERRI ALEJANDRA</v>
      </c>
      <c r="S9514" s="25">
        <f>+VLOOKUP(E9514, TC!A:D, 2, FALSE())</f>
        <v>4069.67</v>
      </c>
      <c r="T9514" t="str">
        <f t="shared" si="744"/>
        <v>COP</v>
      </c>
    </row>
    <row r="9515" spans="1:20" ht="18.75" hidden="1" customHeight="1" x14ac:dyDescent="0.25">
      <c r="A9515" t="s">
        <v>3127</v>
      </c>
      <c r="B9515" t="s">
        <v>1923</v>
      </c>
      <c r="C9515" t="s">
        <v>1913</v>
      </c>
      <c r="D9515" s="24">
        <v>6141</v>
      </c>
      <c r="E9515" t="s">
        <v>1772</v>
      </c>
      <c r="F9515" t="s">
        <v>99</v>
      </c>
      <c r="G9515" t="s">
        <v>1914</v>
      </c>
      <c r="H9515" t="s">
        <v>2017</v>
      </c>
      <c r="I9515" t="s">
        <v>1838</v>
      </c>
      <c r="J9515" t="s">
        <v>1915</v>
      </c>
      <c r="K9515" t="s">
        <v>2022</v>
      </c>
      <c r="L9515" s="24">
        <v>137200</v>
      </c>
      <c r="M9515" s="25">
        <f>+VLOOKUP(E9515, TC!A:D, 4, FALSE())</f>
        <v>1.1717999985256788</v>
      </c>
      <c r="N9515" s="24">
        <f t="shared" si="740"/>
        <v>137200</v>
      </c>
      <c r="O9515" t="str">
        <f t="shared" si="741"/>
        <v>FACTURA</v>
      </c>
      <c r="P9515" t="str">
        <f t="shared" si="742"/>
        <v>2025</v>
      </c>
      <c r="Q9515" t="str">
        <f t="shared" si="743"/>
        <v>06</v>
      </c>
      <c r="R9515" t="str">
        <f>+IFERROR(VLOOKUP(I9515, Listado!A:B, 2, FALSE()), "COMERCIALIZADORA INTERNACIONAL CARIBBEAN EXOTICS S A")</f>
        <v>LONDOÑO ECHEVERRI ALEJANDRA</v>
      </c>
      <c r="S9515" s="25">
        <f>+VLOOKUP(E9515, TC!A:D, 2, FALSE())</f>
        <v>4069.67</v>
      </c>
      <c r="T9515" t="str">
        <f t="shared" si="744"/>
        <v>COP</v>
      </c>
    </row>
    <row r="9516" spans="1:20" ht="18.75" hidden="1" customHeight="1" x14ac:dyDescent="0.25">
      <c r="A9516" t="s">
        <v>3127</v>
      </c>
      <c r="B9516" t="s">
        <v>1923</v>
      </c>
      <c r="C9516" t="s">
        <v>1913</v>
      </c>
      <c r="D9516" s="24">
        <v>6141</v>
      </c>
      <c r="E9516" t="s">
        <v>1772</v>
      </c>
      <c r="F9516" t="s">
        <v>99</v>
      </c>
      <c r="G9516" t="s">
        <v>1914</v>
      </c>
      <c r="H9516" t="s">
        <v>2017</v>
      </c>
      <c r="I9516" t="s">
        <v>1838</v>
      </c>
      <c r="J9516" t="s">
        <v>1915</v>
      </c>
      <c r="K9516" t="s">
        <v>2022</v>
      </c>
      <c r="L9516" s="24">
        <v>6400</v>
      </c>
      <c r="M9516" s="25">
        <f>+VLOOKUP(E9516, TC!A:D, 4, FALSE())</f>
        <v>1.1717999985256788</v>
      </c>
      <c r="N9516" s="24">
        <f t="shared" si="740"/>
        <v>6400</v>
      </c>
      <c r="O9516" t="str">
        <f t="shared" si="741"/>
        <v>FACTURA</v>
      </c>
      <c r="P9516" t="str">
        <f t="shared" si="742"/>
        <v>2025</v>
      </c>
      <c r="Q9516" t="str">
        <f t="shared" si="743"/>
        <v>06</v>
      </c>
      <c r="R9516" t="str">
        <f>+IFERROR(VLOOKUP(I9516, Listado!A:B, 2, FALSE()), "COMERCIALIZADORA INTERNACIONAL CARIBBEAN EXOTICS S A")</f>
        <v>LONDOÑO ECHEVERRI ALEJANDRA</v>
      </c>
      <c r="S9516" s="25">
        <f>+VLOOKUP(E9516, TC!A:D, 2, FALSE())</f>
        <v>4069.67</v>
      </c>
      <c r="T9516" t="str">
        <f t="shared" si="744"/>
        <v>COP</v>
      </c>
    </row>
    <row r="9517" spans="1:20" ht="18.75" hidden="1" customHeight="1" x14ac:dyDescent="0.25">
      <c r="A9517" t="s">
        <v>3127</v>
      </c>
      <c r="B9517" t="s">
        <v>1923</v>
      </c>
      <c r="C9517" t="s">
        <v>1913</v>
      </c>
      <c r="D9517" s="24">
        <v>6141</v>
      </c>
      <c r="E9517" t="s">
        <v>1772</v>
      </c>
      <c r="F9517" t="s">
        <v>99</v>
      </c>
      <c r="G9517" t="s">
        <v>1914</v>
      </c>
      <c r="H9517" t="s">
        <v>2017</v>
      </c>
      <c r="I9517" t="s">
        <v>1838</v>
      </c>
      <c r="J9517" t="s">
        <v>1915</v>
      </c>
      <c r="K9517" t="s">
        <v>2022</v>
      </c>
      <c r="L9517" s="24">
        <v>800</v>
      </c>
      <c r="M9517" s="25">
        <f>+VLOOKUP(E9517, TC!A:D, 4, FALSE())</f>
        <v>1.1717999985256788</v>
      </c>
      <c r="N9517" s="24">
        <f t="shared" si="740"/>
        <v>800</v>
      </c>
      <c r="O9517" t="str">
        <f t="shared" si="741"/>
        <v>FACTURA</v>
      </c>
      <c r="P9517" t="str">
        <f t="shared" si="742"/>
        <v>2025</v>
      </c>
      <c r="Q9517" t="str">
        <f t="shared" si="743"/>
        <v>06</v>
      </c>
      <c r="R9517" t="str">
        <f>+IFERROR(VLOOKUP(I9517, Listado!A:B, 2, FALSE()), "COMERCIALIZADORA INTERNACIONAL CARIBBEAN EXOTICS S A")</f>
        <v>LONDOÑO ECHEVERRI ALEJANDRA</v>
      </c>
      <c r="S9517" s="25">
        <f>+VLOOKUP(E9517, TC!A:D, 2, FALSE())</f>
        <v>4069.67</v>
      </c>
      <c r="T9517" t="str">
        <f t="shared" si="744"/>
        <v>COP</v>
      </c>
    </row>
    <row r="9518" spans="1:20" ht="18.75" hidden="1" customHeight="1" x14ac:dyDescent="0.25">
      <c r="A9518" t="s">
        <v>3127</v>
      </c>
      <c r="B9518" t="s">
        <v>1923</v>
      </c>
      <c r="C9518" t="s">
        <v>1913</v>
      </c>
      <c r="D9518" s="24">
        <v>6141</v>
      </c>
      <c r="E9518" t="s">
        <v>1772</v>
      </c>
      <c r="F9518" t="s">
        <v>99</v>
      </c>
      <c r="G9518" t="s">
        <v>1914</v>
      </c>
      <c r="H9518" t="s">
        <v>2017</v>
      </c>
      <c r="I9518" t="s">
        <v>1838</v>
      </c>
      <c r="J9518" t="s">
        <v>1915</v>
      </c>
      <c r="K9518" t="s">
        <v>2022</v>
      </c>
      <c r="L9518" s="24">
        <v>78400</v>
      </c>
      <c r="M9518" s="25">
        <f>+VLOOKUP(E9518, TC!A:D, 4, FALSE())</f>
        <v>1.1717999985256788</v>
      </c>
      <c r="N9518" s="24">
        <f t="shared" si="740"/>
        <v>78400</v>
      </c>
      <c r="O9518" t="str">
        <f t="shared" si="741"/>
        <v>FACTURA</v>
      </c>
      <c r="P9518" t="str">
        <f t="shared" si="742"/>
        <v>2025</v>
      </c>
      <c r="Q9518" t="str">
        <f t="shared" si="743"/>
        <v>06</v>
      </c>
      <c r="R9518" t="str">
        <f>+IFERROR(VLOOKUP(I9518, Listado!A:B, 2, FALSE()), "COMERCIALIZADORA INTERNACIONAL CARIBBEAN EXOTICS S A")</f>
        <v>LONDOÑO ECHEVERRI ALEJANDRA</v>
      </c>
      <c r="S9518" s="25">
        <f>+VLOOKUP(E9518, TC!A:D, 2, FALSE())</f>
        <v>4069.67</v>
      </c>
      <c r="T9518" t="str">
        <f t="shared" si="744"/>
        <v>COP</v>
      </c>
    </row>
    <row r="9519" spans="1:20" ht="18.75" hidden="1" customHeight="1" x14ac:dyDescent="0.25">
      <c r="A9519" t="s">
        <v>3127</v>
      </c>
      <c r="B9519" t="s">
        <v>1923</v>
      </c>
      <c r="C9519" t="s">
        <v>1913</v>
      </c>
      <c r="D9519" s="24">
        <v>6141</v>
      </c>
      <c r="E9519" t="s">
        <v>1772</v>
      </c>
      <c r="F9519" t="s">
        <v>99</v>
      </c>
      <c r="G9519" t="s">
        <v>1914</v>
      </c>
      <c r="H9519" t="s">
        <v>2017</v>
      </c>
      <c r="I9519" t="s">
        <v>1838</v>
      </c>
      <c r="J9519" t="s">
        <v>1915</v>
      </c>
      <c r="K9519" t="s">
        <v>2022</v>
      </c>
      <c r="L9519" s="24">
        <v>190800</v>
      </c>
      <c r="M9519" s="25">
        <f>+VLOOKUP(E9519, TC!A:D, 4, FALSE())</f>
        <v>1.1717999985256788</v>
      </c>
      <c r="N9519" s="24">
        <f t="shared" si="740"/>
        <v>190800</v>
      </c>
      <c r="O9519" t="str">
        <f t="shared" si="741"/>
        <v>FACTURA</v>
      </c>
      <c r="P9519" t="str">
        <f t="shared" si="742"/>
        <v>2025</v>
      </c>
      <c r="Q9519" t="str">
        <f t="shared" si="743"/>
        <v>06</v>
      </c>
      <c r="R9519" t="str">
        <f>+IFERROR(VLOOKUP(I9519, Listado!A:B, 2, FALSE()), "COMERCIALIZADORA INTERNACIONAL CARIBBEAN EXOTICS S A")</f>
        <v>LONDOÑO ECHEVERRI ALEJANDRA</v>
      </c>
      <c r="S9519" s="25">
        <f>+VLOOKUP(E9519, TC!A:D, 2, FALSE())</f>
        <v>4069.67</v>
      </c>
      <c r="T9519" t="str">
        <f t="shared" si="744"/>
        <v>COP</v>
      </c>
    </row>
    <row r="9520" spans="1:20" ht="18.75" hidden="1" customHeight="1" x14ac:dyDescent="0.25">
      <c r="A9520" t="s">
        <v>3127</v>
      </c>
      <c r="B9520" t="s">
        <v>1923</v>
      </c>
      <c r="C9520" t="s">
        <v>1913</v>
      </c>
      <c r="D9520" s="24">
        <v>6141</v>
      </c>
      <c r="E9520" t="s">
        <v>1772</v>
      </c>
      <c r="F9520" t="s">
        <v>99</v>
      </c>
      <c r="G9520" t="s">
        <v>1914</v>
      </c>
      <c r="H9520" t="s">
        <v>2017</v>
      </c>
      <c r="I9520" t="s">
        <v>1838</v>
      </c>
      <c r="J9520" t="s">
        <v>1915</v>
      </c>
      <c r="K9520" t="s">
        <v>2022</v>
      </c>
      <c r="L9520" s="24">
        <v>139600</v>
      </c>
      <c r="M9520" s="25">
        <f>+VLOOKUP(E9520, TC!A:D, 4, FALSE())</f>
        <v>1.1717999985256788</v>
      </c>
      <c r="N9520" s="24">
        <f t="shared" si="740"/>
        <v>139600</v>
      </c>
      <c r="O9520" t="str">
        <f t="shared" si="741"/>
        <v>FACTURA</v>
      </c>
      <c r="P9520" t="str">
        <f t="shared" si="742"/>
        <v>2025</v>
      </c>
      <c r="Q9520" t="str">
        <f t="shared" si="743"/>
        <v>06</v>
      </c>
      <c r="R9520" t="str">
        <f>+IFERROR(VLOOKUP(I9520, Listado!A:B, 2, FALSE()), "COMERCIALIZADORA INTERNACIONAL CARIBBEAN EXOTICS S A")</f>
        <v>LONDOÑO ECHEVERRI ALEJANDRA</v>
      </c>
      <c r="S9520" s="25">
        <f>+VLOOKUP(E9520, TC!A:D, 2, FALSE())</f>
        <v>4069.67</v>
      </c>
      <c r="T9520" t="str">
        <f t="shared" si="744"/>
        <v>COP</v>
      </c>
    </row>
    <row r="9521" spans="1:20" ht="18.75" hidden="1" customHeight="1" x14ac:dyDescent="0.25">
      <c r="A9521" t="s">
        <v>3127</v>
      </c>
      <c r="B9521" t="s">
        <v>1923</v>
      </c>
      <c r="C9521" t="s">
        <v>1913</v>
      </c>
      <c r="D9521" s="24">
        <v>6141</v>
      </c>
      <c r="E9521" t="s">
        <v>1772</v>
      </c>
      <c r="F9521" t="s">
        <v>99</v>
      </c>
      <c r="G9521" t="s">
        <v>1914</v>
      </c>
      <c r="H9521" t="s">
        <v>2017</v>
      </c>
      <c r="I9521" t="s">
        <v>1838</v>
      </c>
      <c r="J9521" t="s">
        <v>1915</v>
      </c>
      <c r="K9521" t="s">
        <v>2022</v>
      </c>
      <c r="L9521" s="24">
        <v>4400</v>
      </c>
      <c r="M9521" s="25">
        <f>+VLOOKUP(E9521, TC!A:D, 4, FALSE())</f>
        <v>1.1717999985256788</v>
      </c>
      <c r="N9521" s="24">
        <f t="shared" si="740"/>
        <v>4400</v>
      </c>
      <c r="O9521" t="str">
        <f t="shared" si="741"/>
        <v>FACTURA</v>
      </c>
      <c r="P9521" t="str">
        <f t="shared" si="742"/>
        <v>2025</v>
      </c>
      <c r="Q9521" t="str">
        <f t="shared" si="743"/>
        <v>06</v>
      </c>
      <c r="R9521" t="str">
        <f>+IFERROR(VLOOKUP(I9521, Listado!A:B, 2, FALSE()), "COMERCIALIZADORA INTERNACIONAL CARIBBEAN EXOTICS S A")</f>
        <v>LONDOÑO ECHEVERRI ALEJANDRA</v>
      </c>
      <c r="S9521" s="25">
        <f>+VLOOKUP(E9521, TC!A:D, 2, FALSE())</f>
        <v>4069.67</v>
      </c>
      <c r="T9521" t="str">
        <f t="shared" si="744"/>
        <v>COP</v>
      </c>
    </row>
    <row r="9522" spans="1:20" ht="18.75" hidden="1" customHeight="1" x14ac:dyDescent="0.25">
      <c r="A9522" t="s">
        <v>3127</v>
      </c>
      <c r="B9522" t="s">
        <v>1923</v>
      </c>
      <c r="C9522" t="s">
        <v>1913</v>
      </c>
      <c r="D9522" s="24">
        <v>6141</v>
      </c>
      <c r="E9522" t="s">
        <v>1772</v>
      </c>
      <c r="F9522" t="s">
        <v>99</v>
      </c>
      <c r="G9522" t="s">
        <v>1914</v>
      </c>
      <c r="H9522" t="s">
        <v>2017</v>
      </c>
      <c r="I9522" t="s">
        <v>1838</v>
      </c>
      <c r="J9522" t="s">
        <v>1915</v>
      </c>
      <c r="K9522" t="s">
        <v>2022</v>
      </c>
      <c r="L9522" s="24">
        <v>2600</v>
      </c>
      <c r="M9522" s="25">
        <f>+VLOOKUP(E9522, TC!A:D, 4, FALSE())</f>
        <v>1.1717999985256788</v>
      </c>
      <c r="N9522" s="24">
        <f t="shared" si="740"/>
        <v>2600</v>
      </c>
      <c r="O9522" t="str">
        <f t="shared" si="741"/>
        <v>FACTURA</v>
      </c>
      <c r="P9522" t="str">
        <f t="shared" si="742"/>
        <v>2025</v>
      </c>
      <c r="Q9522" t="str">
        <f t="shared" si="743"/>
        <v>06</v>
      </c>
      <c r="R9522" t="str">
        <f>+IFERROR(VLOOKUP(I9522, Listado!A:B, 2, FALSE()), "COMERCIALIZADORA INTERNACIONAL CARIBBEAN EXOTICS S A")</f>
        <v>LONDOÑO ECHEVERRI ALEJANDRA</v>
      </c>
      <c r="S9522" s="25">
        <f>+VLOOKUP(E9522, TC!A:D, 2, FALSE())</f>
        <v>4069.67</v>
      </c>
      <c r="T9522" t="str">
        <f t="shared" si="744"/>
        <v>COP</v>
      </c>
    </row>
    <row r="9523" spans="1:20" ht="18.75" hidden="1" customHeight="1" x14ac:dyDescent="0.25">
      <c r="A9523" t="s">
        <v>3127</v>
      </c>
      <c r="B9523" t="s">
        <v>1923</v>
      </c>
      <c r="C9523" t="s">
        <v>1913</v>
      </c>
      <c r="D9523" s="24">
        <v>6141</v>
      </c>
      <c r="E9523" t="s">
        <v>1772</v>
      </c>
      <c r="F9523" t="s">
        <v>99</v>
      </c>
      <c r="G9523" t="s">
        <v>1914</v>
      </c>
      <c r="H9523" t="s">
        <v>2017</v>
      </c>
      <c r="I9523" t="s">
        <v>1838</v>
      </c>
      <c r="J9523" t="s">
        <v>1915</v>
      </c>
      <c r="K9523" t="s">
        <v>2022</v>
      </c>
      <c r="L9523" s="24">
        <v>2400</v>
      </c>
      <c r="M9523" s="25">
        <f>+VLOOKUP(E9523, TC!A:D, 4, FALSE())</f>
        <v>1.1717999985256788</v>
      </c>
      <c r="N9523" s="24">
        <f t="shared" si="740"/>
        <v>2400</v>
      </c>
      <c r="O9523" t="str">
        <f t="shared" si="741"/>
        <v>FACTURA</v>
      </c>
      <c r="P9523" t="str">
        <f t="shared" si="742"/>
        <v>2025</v>
      </c>
      <c r="Q9523" t="str">
        <f t="shared" si="743"/>
        <v>06</v>
      </c>
      <c r="R9523" t="str">
        <f>+IFERROR(VLOOKUP(I9523, Listado!A:B, 2, FALSE()), "COMERCIALIZADORA INTERNACIONAL CARIBBEAN EXOTICS S A")</f>
        <v>LONDOÑO ECHEVERRI ALEJANDRA</v>
      </c>
      <c r="S9523" s="25">
        <f>+VLOOKUP(E9523, TC!A:D, 2, FALSE())</f>
        <v>4069.67</v>
      </c>
      <c r="T9523" t="str">
        <f t="shared" si="744"/>
        <v>COP</v>
      </c>
    </row>
    <row r="9524" spans="1:20" ht="18.75" hidden="1" customHeight="1" x14ac:dyDescent="0.25">
      <c r="A9524" t="s">
        <v>3127</v>
      </c>
      <c r="B9524" t="s">
        <v>1923</v>
      </c>
      <c r="C9524" t="s">
        <v>1913</v>
      </c>
      <c r="D9524" s="24">
        <v>6141</v>
      </c>
      <c r="E9524" t="s">
        <v>1772</v>
      </c>
      <c r="F9524" t="s">
        <v>99</v>
      </c>
      <c r="G9524" t="s">
        <v>1914</v>
      </c>
      <c r="H9524" t="s">
        <v>2017</v>
      </c>
      <c r="I9524" t="s">
        <v>1838</v>
      </c>
      <c r="J9524" t="s">
        <v>1915</v>
      </c>
      <c r="K9524" t="s">
        <v>2022</v>
      </c>
      <c r="L9524" s="24">
        <v>4000</v>
      </c>
      <c r="M9524" s="25">
        <f>+VLOOKUP(E9524, TC!A:D, 4, FALSE())</f>
        <v>1.1717999985256788</v>
      </c>
      <c r="N9524" s="24">
        <f t="shared" si="740"/>
        <v>4000</v>
      </c>
      <c r="O9524" t="str">
        <f t="shared" si="741"/>
        <v>FACTURA</v>
      </c>
      <c r="P9524" t="str">
        <f t="shared" si="742"/>
        <v>2025</v>
      </c>
      <c r="Q9524" t="str">
        <f t="shared" si="743"/>
        <v>06</v>
      </c>
      <c r="R9524" t="str">
        <f>+IFERROR(VLOOKUP(I9524, Listado!A:B, 2, FALSE()), "COMERCIALIZADORA INTERNACIONAL CARIBBEAN EXOTICS S A")</f>
        <v>LONDOÑO ECHEVERRI ALEJANDRA</v>
      </c>
      <c r="S9524" s="25">
        <f>+VLOOKUP(E9524, TC!A:D, 2, FALSE())</f>
        <v>4069.67</v>
      </c>
      <c r="T9524" t="str">
        <f t="shared" si="744"/>
        <v>COP</v>
      </c>
    </row>
    <row r="9525" spans="1:20" ht="18.75" hidden="1" customHeight="1" x14ac:dyDescent="0.25">
      <c r="A9525" t="s">
        <v>3127</v>
      </c>
      <c r="B9525" t="s">
        <v>1923</v>
      </c>
      <c r="C9525" t="s">
        <v>1913</v>
      </c>
      <c r="D9525" s="24">
        <v>6141</v>
      </c>
      <c r="E9525" t="s">
        <v>1772</v>
      </c>
      <c r="F9525" t="s">
        <v>99</v>
      </c>
      <c r="G9525" t="s">
        <v>1914</v>
      </c>
      <c r="H9525" t="s">
        <v>2017</v>
      </c>
      <c r="I9525" t="s">
        <v>1838</v>
      </c>
      <c r="J9525" t="s">
        <v>1915</v>
      </c>
      <c r="K9525" t="s">
        <v>2022</v>
      </c>
      <c r="L9525" s="24">
        <v>5200</v>
      </c>
      <c r="M9525" s="25">
        <f>+VLOOKUP(E9525, TC!A:D, 4, FALSE())</f>
        <v>1.1717999985256788</v>
      </c>
      <c r="N9525" s="24">
        <f t="shared" si="740"/>
        <v>5200</v>
      </c>
      <c r="O9525" t="str">
        <f t="shared" si="741"/>
        <v>FACTURA</v>
      </c>
      <c r="P9525" t="str">
        <f t="shared" si="742"/>
        <v>2025</v>
      </c>
      <c r="Q9525" t="str">
        <f t="shared" si="743"/>
        <v>06</v>
      </c>
      <c r="R9525" t="str">
        <f>+IFERROR(VLOOKUP(I9525, Listado!A:B, 2, FALSE()), "COMERCIALIZADORA INTERNACIONAL CARIBBEAN EXOTICS S A")</f>
        <v>LONDOÑO ECHEVERRI ALEJANDRA</v>
      </c>
      <c r="S9525" s="25">
        <f>+VLOOKUP(E9525, TC!A:D, 2, FALSE())</f>
        <v>4069.67</v>
      </c>
      <c r="T9525" t="str">
        <f t="shared" si="744"/>
        <v>COP</v>
      </c>
    </row>
    <row r="9526" spans="1:20" ht="18.75" hidden="1" customHeight="1" x14ac:dyDescent="0.25">
      <c r="A9526" t="s">
        <v>3127</v>
      </c>
      <c r="B9526" t="s">
        <v>1923</v>
      </c>
      <c r="C9526" t="s">
        <v>1913</v>
      </c>
      <c r="D9526" s="24">
        <v>6141</v>
      </c>
      <c r="E9526" t="s">
        <v>1772</v>
      </c>
      <c r="F9526" t="s">
        <v>99</v>
      </c>
      <c r="G9526" t="s">
        <v>1914</v>
      </c>
      <c r="H9526" t="s">
        <v>2017</v>
      </c>
      <c r="I9526" t="s">
        <v>1838</v>
      </c>
      <c r="J9526" t="s">
        <v>1915</v>
      </c>
      <c r="K9526" t="s">
        <v>2022</v>
      </c>
      <c r="L9526" s="24">
        <v>4400</v>
      </c>
      <c r="M9526" s="25">
        <f>+VLOOKUP(E9526, TC!A:D, 4, FALSE())</f>
        <v>1.1717999985256788</v>
      </c>
      <c r="N9526" s="24">
        <f t="shared" si="740"/>
        <v>4400</v>
      </c>
      <c r="O9526" t="str">
        <f t="shared" si="741"/>
        <v>FACTURA</v>
      </c>
      <c r="P9526" t="str">
        <f t="shared" si="742"/>
        <v>2025</v>
      </c>
      <c r="Q9526" t="str">
        <f t="shared" si="743"/>
        <v>06</v>
      </c>
      <c r="R9526" t="str">
        <f>+IFERROR(VLOOKUP(I9526, Listado!A:B, 2, FALSE()), "COMERCIALIZADORA INTERNACIONAL CARIBBEAN EXOTICS S A")</f>
        <v>LONDOÑO ECHEVERRI ALEJANDRA</v>
      </c>
      <c r="S9526" s="25">
        <f>+VLOOKUP(E9526, TC!A:D, 2, FALSE())</f>
        <v>4069.67</v>
      </c>
      <c r="T9526" t="str">
        <f t="shared" si="744"/>
        <v>COP</v>
      </c>
    </row>
    <row r="9527" spans="1:20" ht="18.75" hidden="1" customHeight="1" x14ac:dyDescent="0.25">
      <c r="A9527" t="s">
        <v>3127</v>
      </c>
      <c r="B9527" t="s">
        <v>1923</v>
      </c>
      <c r="C9527" t="s">
        <v>1913</v>
      </c>
      <c r="D9527" s="24">
        <v>6141</v>
      </c>
      <c r="E9527" t="s">
        <v>1772</v>
      </c>
      <c r="F9527" t="s">
        <v>99</v>
      </c>
      <c r="G9527" t="s">
        <v>1914</v>
      </c>
      <c r="H9527" t="s">
        <v>2017</v>
      </c>
      <c r="I9527" t="s">
        <v>1838</v>
      </c>
      <c r="J9527" t="s">
        <v>1915</v>
      </c>
      <c r="K9527" t="s">
        <v>2022</v>
      </c>
      <c r="L9527" s="24">
        <v>3400</v>
      </c>
      <c r="M9527" s="25">
        <f>+VLOOKUP(E9527, TC!A:D, 4, FALSE())</f>
        <v>1.1717999985256788</v>
      </c>
      <c r="N9527" s="24">
        <f t="shared" si="740"/>
        <v>3400</v>
      </c>
      <c r="O9527" t="str">
        <f t="shared" si="741"/>
        <v>FACTURA</v>
      </c>
      <c r="P9527" t="str">
        <f t="shared" si="742"/>
        <v>2025</v>
      </c>
      <c r="Q9527" t="str">
        <f t="shared" si="743"/>
        <v>06</v>
      </c>
      <c r="R9527" t="str">
        <f>+IFERROR(VLOOKUP(I9527, Listado!A:B, 2, FALSE()), "COMERCIALIZADORA INTERNACIONAL CARIBBEAN EXOTICS S A")</f>
        <v>LONDOÑO ECHEVERRI ALEJANDRA</v>
      </c>
      <c r="S9527" s="25">
        <f>+VLOOKUP(E9527, TC!A:D, 2, FALSE())</f>
        <v>4069.67</v>
      </c>
      <c r="T9527" t="str">
        <f t="shared" si="744"/>
        <v>COP</v>
      </c>
    </row>
    <row r="9528" spans="1:20" ht="18.75" hidden="1" customHeight="1" x14ac:dyDescent="0.25">
      <c r="A9528" t="s">
        <v>3127</v>
      </c>
      <c r="B9528" t="s">
        <v>1923</v>
      </c>
      <c r="C9528" t="s">
        <v>1913</v>
      </c>
      <c r="D9528" s="24">
        <v>6141</v>
      </c>
      <c r="E9528" t="s">
        <v>1772</v>
      </c>
      <c r="F9528" t="s">
        <v>99</v>
      </c>
      <c r="G9528" t="s">
        <v>1914</v>
      </c>
      <c r="H9528" t="s">
        <v>2017</v>
      </c>
      <c r="I9528" t="s">
        <v>1838</v>
      </c>
      <c r="J9528" t="s">
        <v>1915</v>
      </c>
      <c r="K9528" t="s">
        <v>2022</v>
      </c>
      <c r="L9528" s="24">
        <v>800</v>
      </c>
      <c r="M9528" s="25">
        <f>+VLOOKUP(E9528, TC!A:D, 4, FALSE())</f>
        <v>1.1717999985256788</v>
      </c>
      <c r="N9528" s="24">
        <f t="shared" si="740"/>
        <v>800</v>
      </c>
      <c r="O9528" t="str">
        <f t="shared" si="741"/>
        <v>FACTURA</v>
      </c>
      <c r="P9528" t="str">
        <f t="shared" si="742"/>
        <v>2025</v>
      </c>
      <c r="Q9528" t="str">
        <f t="shared" si="743"/>
        <v>06</v>
      </c>
      <c r="R9528" t="str">
        <f>+IFERROR(VLOOKUP(I9528, Listado!A:B, 2, FALSE()), "COMERCIALIZADORA INTERNACIONAL CARIBBEAN EXOTICS S A")</f>
        <v>LONDOÑO ECHEVERRI ALEJANDRA</v>
      </c>
      <c r="S9528" s="25">
        <f>+VLOOKUP(E9528, TC!A:D, 2, FALSE())</f>
        <v>4069.67</v>
      </c>
      <c r="T9528" t="str">
        <f t="shared" si="744"/>
        <v>COP</v>
      </c>
    </row>
    <row r="9529" spans="1:20" ht="18.75" hidden="1" customHeight="1" x14ac:dyDescent="0.25">
      <c r="A9529" t="s">
        <v>3127</v>
      </c>
      <c r="B9529" t="s">
        <v>1923</v>
      </c>
      <c r="C9529" t="s">
        <v>1913</v>
      </c>
      <c r="D9529" s="24">
        <v>6141</v>
      </c>
      <c r="E9529" t="s">
        <v>1772</v>
      </c>
      <c r="F9529" t="s">
        <v>99</v>
      </c>
      <c r="G9529" t="s">
        <v>1914</v>
      </c>
      <c r="H9529" t="s">
        <v>2017</v>
      </c>
      <c r="I9529" t="s">
        <v>1838</v>
      </c>
      <c r="J9529" t="s">
        <v>1915</v>
      </c>
      <c r="K9529" t="s">
        <v>2045</v>
      </c>
      <c r="L9529" s="24">
        <v>102900</v>
      </c>
      <c r="M9529" s="25">
        <f>+VLOOKUP(E9529, TC!A:D, 4, FALSE())</f>
        <v>1.1717999985256788</v>
      </c>
      <c r="N9529" s="24">
        <f t="shared" si="740"/>
        <v>102900</v>
      </c>
      <c r="O9529" t="str">
        <f t="shared" si="741"/>
        <v>FACTURA</v>
      </c>
      <c r="P9529" t="str">
        <f t="shared" si="742"/>
        <v>2025</v>
      </c>
      <c r="Q9529" t="str">
        <f t="shared" si="743"/>
        <v>06</v>
      </c>
      <c r="R9529" t="str">
        <f>+IFERROR(VLOOKUP(I9529, Listado!A:B, 2, FALSE()), "COMERCIALIZADORA INTERNACIONAL CARIBBEAN EXOTICS S A")</f>
        <v>LONDOÑO ECHEVERRI ALEJANDRA</v>
      </c>
      <c r="S9529" s="25">
        <f>+VLOOKUP(E9529, TC!A:D, 2, FALSE())</f>
        <v>4069.67</v>
      </c>
      <c r="T9529" t="str">
        <f t="shared" si="744"/>
        <v>COP</v>
      </c>
    </row>
    <row r="9530" spans="1:20" ht="18.75" hidden="1" customHeight="1" x14ac:dyDescent="0.25">
      <c r="A9530" t="s">
        <v>3127</v>
      </c>
      <c r="B9530" t="s">
        <v>1923</v>
      </c>
      <c r="C9530" t="s">
        <v>1913</v>
      </c>
      <c r="D9530" s="24">
        <v>6141</v>
      </c>
      <c r="E9530" t="s">
        <v>1772</v>
      </c>
      <c r="F9530" t="s">
        <v>99</v>
      </c>
      <c r="G9530" t="s">
        <v>1914</v>
      </c>
      <c r="H9530" t="s">
        <v>2017</v>
      </c>
      <c r="I9530" t="s">
        <v>1838</v>
      </c>
      <c r="J9530" t="s">
        <v>1915</v>
      </c>
      <c r="K9530" t="s">
        <v>2045</v>
      </c>
      <c r="L9530" s="24">
        <v>62400</v>
      </c>
      <c r="M9530" s="25">
        <f>+VLOOKUP(E9530, TC!A:D, 4, FALSE())</f>
        <v>1.1717999985256788</v>
      </c>
      <c r="N9530" s="24">
        <f t="shared" si="740"/>
        <v>62400</v>
      </c>
      <c r="O9530" t="str">
        <f t="shared" si="741"/>
        <v>FACTURA</v>
      </c>
      <c r="P9530" t="str">
        <f t="shared" si="742"/>
        <v>2025</v>
      </c>
      <c r="Q9530" t="str">
        <f t="shared" si="743"/>
        <v>06</v>
      </c>
      <c r="R9530" t="str">
        <f>+IFERROR(VLOOKUP(I9530, Listado!A:B, 2, FALSE()), "COMERCIALIZADORA INTERNACIONAL CARIBBEAN EXOTICS S A")</f>
        <v>LONDOÑO ECHEVERRI ALEJANDRA</v>
      </c>
      <c r="S9530" s="25">
        <f>+VLOOKUP(E9530, TC!A:D, 2, FALSE())</f>
        <v>4069.67</v>
      </c>
      <c r="T9530" t="str">
        <f t="shared" si="744"/>
        <v>COP</v>
      </c>
    </row>
    <row r="9531" spans="1:20" ht="18.75" hidden="1" customHeight="1" x14ac:dyDescent="0.25">
      <c r="A9531" t="s">
        <v>3127</v>
      </c>
      <c r="B9531" t="s">
        <v>1923</v>
      </c>
      <c r="C9531" t="s">
        <v>1913</v>
      </c>
      <c r="D9531" s="24">
        <v>6141</v>
      </c>
      <c r="E9531" t="s">
        <v>1772</v>
      </c>
      <c r="F9531" t="s">
        <v>99</v>
      </c>
      <c r="G9531" t="s">
        <v>1914</v>
      </c>
      <c r="H9531" t="s">
        <v>2017</v>
      </c>
      <c r="I9531" t="s">
        <v>1838</v>
      </c>
      <c r="J9531" t="s">
        <v>1915</v>
      </c>
      <c r="K9531" t="s">
        <v>2803</v>
      </c>
      <c r="L9531" s="24">
        <v>177000</v>
      </c>
      <c r="M9531" s="25">
        <f>+VLOOKUP(E9531, TC!A:D, 4, FALSE())</f>
        <v>1.1717999985256788</v>
      </c>
      <c r="N9531" s="24">
        <f t="shared" si="740"/>
        <v>177000</v>
      </c>
      <c r="O9531" t="str">
        <f t="shared" si="741"/>
        <v>FACTURA</v>
      </c>
      <c r="P9531" t="str">
        <f t="shared" si="742"/>
        <v>2025</v>
      </c>
      <c r="Q9531" t="str">
        <f t="shared" si="743"/>
        <v>06</v>
      </c>
      <c r="R9531" t="str">
        <f>+IFERROR(VLOOKUP(I9531, Listado!A:B, 2, FALSE()), "COMERCIALIZADORA INTERNACIONAL CARIBBEAN EXOTICS S A")</f>
        <v>LONDOÑO ECHEVERRI ALEJANDRA</v>
      </c>
      <c r="S9531" s="25">
        <f>+VLOOKUP(E9531, TC!A:D, 2, FALSE())</f>
        <v>4069.67</v>
      </c>
      <c r="T9531" t="str">
        <f t="shared" si="744"/>
        <v>COP</v>
      </c>
    </row>
    <row r="9532" spans="1:20" ht="18.75" hidden="1" customHeight="1" x14ac:dyDescent="0.25">
      <c r="A9532" t="s">
        <v>3127</v>
      </c>
      <c r="B9532" t="s">
        <v>5</v>
      </c>
      <c r="C9532" t="s">
        <v>1913</v>
      </c>
      <c r="D9532" s="24">
        <v>12346</v>
      </c>
      <c r="E9532" t="s">
        <v>1772</v>
      </c>
      <c r="F9532" t="s">
        <v>99</v>
      </c>
      <c r="G9532" t="s">
        <v>113</v>
      </c>
      <c r="I9532" t="s">
        <v>1842</v>
      </c>
      <c r="J9532" t="s">
        <v>1915</v>
      </c>
      <c r="K9532" t="s">
        <v>2021</v>
      </c>
      <c r="L9532" s="24">
        <v>120060</v>
      </c>
      <c r="M9532" s="25">
        <f>+VLOOKUP(E9532, TC!A:D, 4, FALSE())</f>
        <v>1.1717999985256788</v>
      </c>
      <c r="N9532" s="24">
        <f t="shared" si="740"/>
        <v>120060</v>
      </c>
      <c r="O9532" t="str">
        <f t="shared" si="741"/>
        <v>FACTURA</v>
      </c>
      <c r="P9532" t="str">
        <f t="shared" si="742"/>
        <v>2025</v>
      </c>
      <c r="Q9532" t="str">
        <f t="shared" si="743"/>
        <v>06</v>
      </c>
      <c r="R9532" t="str">
        <f>+IFERROR(VLOOKUP(I9532, Listado!A:B, 2, FALSE()), "COMERCIALIZADORA INTERNACIONAL CARIBBEAN EXOTICS S A")</f>
        <v>LONDOÑO ECHEVERRI ALEJANDRA</v>
      </c>
      <c r="S9532" s="25">
        <f>+VLOOKUP(E9532, TC!A:D, 2, FALSE())</f>
        <v>4069.67</v>
      </c>
      <c r="T9532" t="str">
        <f t="shared" si="744"/>
        <v>COP</v>
      </c>
    </row>
    <row r="9533" spans="1:20" ht="18.75" hidden="1" customHeight="1" x14ac:dyDescent="0.25">
      <c r="A9533" t="s">
        <v>3127</v>
      </c>
      <c r="B9533" t="s">
        <v>5</v>
      </c>
      <c r="C9533" t="s">
        <v>1913</v>
      </c>
      <c r="D9533" s="24">
        <v>12346</v>
      </c>
      <c r="E9533" t="s">
        <v>1772</v>
      </c>
      <c r="F9533" t="s">
        <v>99</v>
      </c>
      <c r="G9533" t="s">
        <v>113</v>
      </c>
      <c r="I9533" t="s">
        <v>1842</v>
      </c>
      <c r="J9533" t="s">
        <v>1915</v>
      </c>
      <c r="K9533" t="s">
        <v>2021</v>
      </c>
      <c r="L9533" s="24">
        <v>19140</v>
      </c>
      <c r="M9533" s="25">
        <f>+VLOOKUP(E9533, TC!A:D, 4, FALSE())</f>
        <v>1.1717999985256788</v>
      </c>
      <c r="N9533" s="24">
        <f t="shared" si="740"/>
        <v>19140</v>
      </c>
      <c r="O9533" t="str">
        <f t="shared" si="741"/>
        <v>FACTURA</v>
      </c>
      <c r="P9533" t="str">
        <f t="shared" si="742"/>
        <v>2025</v>
      </c>
      <c r="Q9533" t="str">
        <f t="shared" si="743"/>
        <v>06</v>
      </c>
      <c r="R9533" t="str">
        <f>+IFERROR(VLOOKUP(I9533, Listado!A:B, 2, FALSE()), "COMERCIALIZADORA INTERNACIONAL CARIBBEAN EXOTICS S A")</f>
        <v>LONDOÑO ECHEVERRI ALEJANDRA</v>
      </c>
      <c r="S9533" s="25">
        <f>+VLOOKUP(E9533, TC!A:D, 2, FALSE())</f>
        <v>4069.67</v>
      </c>
      <c r="T9533" t="str">
        <f t="shared" si="744"/>
        <v>COP</v>
      </c>
    </row>
    <row r="9534" spans="1:20" ht="18.75" hidden="1" customHeight="1" x14ac:dyDescent="0.25">
      <c r="A9534" t="s">
        <v>3127</v>
      </c>
      <c r="B9534" t="s">
        <v>5</v>
      </c>
      <c r="C9534" t="s">
        <v>1913</v>
      </c>
      <c r="D9534" s="24">
        <v>12346</v>
      </c>
      <c r="E9534" t="s">
        <v>1772</v>
      </c>
      <c r="F9534" t="s">
        <v>99</v>
      </c>
      <c r="G9534" t="s">
        <v>113</v>
      </c>
      <c r="I9534" t="s">
        <v>1842</v>
      </c>
      <c r="J9534" t="s">
        <v>1915</v>
      </c>
      <c r="K9534" t="s">
        <v>2021</v>
      </c>
      <c r="L9534" s="24">
        <v>5800</v>
      </c>
      <c r="M9534" s="25">
        <f>+VLOOKUP(E9534, TC!A:D, 4, FALSE())</f>
        <v>1.1717999985256788</v>
      </c>
      <c r="N9534" s="24">
        <f t="shared" si="740"/>
        <v>5800</v>
      </c>
      <c r="O9534" t="str">
        <f t="shared" si="741"/>
        <v>FACTURA</v>
      </c>
      <c r="P9534" t="str">
        <f t="shared" si="742"/>
        <v>2025</v>
      </c>
      <c r="Q9534" t="str">
        <f t="shared" si="743"/>
        <v>06</v>
      </c>
      <c r="R9534" t="str">
        <f>+IFERROR(VLOOKUP(I9534, Listado!A:B, 2, FALSE()), "COMERCIALIZADORA INTERNACIONAL CARIBBEAN EXOTICS S A")</f>
        <v>LONDOÑO ECHEVERRI ALEJANDRA</v>
      </c>
      <c r="S9534" s="25">
        <f>+VLOOKUP(E9534, TC!A:D, 2, FALSE())</f>
        <v>4069.67</v>
      </c>
      <c r="T9534" t="str">
        <f t="shared" si="744"/>
        <v>COP</v>
      </c>
    </row>
    <row r="9535" spans="1:20" ht="18.75" hidden="1" customHeight="1" x14ac:dyDescent="0.25">
      <c r="A9535" t="s">
        <v>3127</v>
      </c>
      <c r="B9535" t="s">
        <v>5</v>
      </c>
      <c r="C9535" t="s">
        <v>1913</v>
      </c>
      <c r="D9535" s="24">
        <v>12347</v>
      </c>
      <c r="E9535" t="s">
        <v>1772</v>
      </c>
      <c r="F9535" t="s">
        <v>99</v>
      </c>
      <c r="G9535" t="s">
        <v>113</v>
      </c>
      <c r="I9535" t="s">
        <v>2824</v>
      </c>
      <c r="J9535" t="s">
        <v>1915</v>
      </c>
      <c r="K9535" t="s">
        <v>2025</v>
      </c>
      <c r="L9535" s="24">
        <v>67200</v>
      </c>
      <c r="M9535" s="25">
        <f>+VLOOKUP(E9535, TC!A:D, 4, FALSE())</f>
        <v>1.1717999985256788</v>
      </c>
      <c r="N9535" s="24">
        <f t="shared" si="740"/>
        <v>67200</v>
      </c>
      <c r="O9535" t="str">
        <f t="shared" si="741"/>
        <v>FACTURA</v>
      </c>
      <c r="P9535" t="str">
        <f t="shared" si="742"/>
        <v>2025</v>
      </c>
      <c r="Q9535" t="str">
        <f t="shared" si="743"/>
        <v>06</v>
      </c>
      <c r="R9535" t="str">
        <f>+IFERROR(VLOOKUP(I9535, Listado!A:B, 2, FALSE()), "COMERCIALIZADORA INTERNACIONAL CARIBBEAN EXOTICS S A")</f>
        <v>COMERCIALIZADORA INTERNACIONAL CARIBBEAN EXOTICS S A</v>
      </c>
      <c r="S9535" s="25">
        <f>+VLOOKUP(E9535, TC!A:D, 2, FALSE())</f>
        <v>4069.67</v>
      </c>
      <c r="T9535" t="str">
        <f t="shared" si="744"/>
        <v>COP</v>
      </c>
    </row>
    <row r="9536" spans="1:20" ht="18.75" hidden="1" customHeight="1" x14ac:dyDescent="0.25">
      <c r="A9536" t="s">
        <v>3127</v>
      </c>
      <c r="B9536" t="s">
        <v>5</v>
      </c>
      <c r="C9536" t="s">
        <v>1913</v>
      </c>
      <c r="D9536" s="24">
        <v>12348</v>
      </c>
      <c r="E9536" t="s">
        <v>1772</v>
      </c>
      <c r="F9536" t="s">
        <v>99</v>
      </c>
      <c r="G9536" t="s">
        <v>113</v>
      </c>
      <c r="I9536" t="s">
        <v>2824</v>
      </c>
      <c r="J9536" t="s">
        <v>1915</v>
      </c>
      <c r="K9536" t="s">
        <v>2025</v>
      </c>
      <c r="L9536" s="24">
        <v>16240</v>
      </c>
      <c r="M9536" s="25">
        <f>+VLOOKUP(E9536, TC!A:D, 4, FALSE())</f>
        <v>1.1717999985256788</v>
      </c>
      <c r="N9536" s="24">
        <f t="shared" si="740"/>
        <v>16240</v>
      </c>
      <c r="O9536" t="str">
        <f t="shared" si="741"/>
        <v>FACTURA</v>
      </c>
      <c r="P9536" t="str">
        <f t="shared" si="742"/>
        <v>2025</v>
      </c>
      <c r="Q9536" t="str">
        <f t="shared" si="743"/>
        <v>06</v>
      </c>
      <c r="R9536" t="str">
        <f>+IFERROR(VLOOKUP(I9536, Listado!A:B, 2, FALSE()), "COMERCIALIZADORA INTERNACIONAL CARIBBEAN EXOTICS S A")</f>
        <v>COMERCIALIZADORA INTERNACIONAL CARIBBEAN EXOTICS S A</v>
      </c>
      <c r="S9536" s="25">
        <f>+VLOOKUP(E9536, TC!A:D, 2, FALSE())</f>
        <v>4069.67</v>
      </c>
      <c r="T9536" t="str">
        <f t="shared" si="744"/>
        <v>COP</v>
      </c>
    </row>
    <row r="9537" spans="1:20" ht="18.75" hidden="1" customHeight="1" x14ac:dyDescent="0.25">
      <c r="A9537" t="s">
        <v>3127</v>
      </c>
      <c r="B9537" t="s">
        <v>5</v>
      </c>
      <c r="C9537" t="s">
        <v>1913</v>
      </c>
      <c r="D9537" s="24">
        <v>12348</v>
      </c>
      <c r="E9537" t="s">
        <v>1772</v>
      </c>
      <c r="F9537" t="s">
        <v>99</v>
      </c>
      <c r="G9537" t="s">
        <v>113</v>
      </c>
      <c r="I9537" t="s">
        <v>2824</v>
      </c>
      <c r="J9537" t="s">
        <v>1915</v>
      </c>
      <c r="K9537" t="s">
        <v>2025</v>
      </c>
      <c r="L9537" s="24">
        <v>47560</v>
      </c>
      <c r="M9537" s="25">
        <f>+VLOOKUP(E9537, TC!A:D, 4, FALSE())</f>
        <v>1.1717999985256788</v>
      </c>
      <c r="N9537" s="24">
        <f t="shared" si="740"/>
        <v>47560</v>
      </c>
      <c r="O9537" t="str">
        <f t="shared" si="741"/>
        <v>FACTURA</v>
      </c>
      <c r="P9537" t="str">
        <f t="shared" si="742"/>
        <v>2025</v>
      </c>
      <c r="Q9537" t="str">
        <f t="shared" si="743"/>
        <v>06</v>
      </c>
      <c r="R9537" t="str">
        <f>+IFERROR(VLOOKUP(I9537, Listado!A:B, 2, FALSE()), "COMERCIALIZADORA INTERNACIONAL CARIBBEAN EXOTICS S A")</f>
        <v>COMERCIALIZADORA INTERNACIONAL CARIBBEAN EXOTICS S A</v>
      </c>
      <c r="S9537" s="25">
        <f>+VLOOKUP(E9537, TC!A:D, 2, FALSE())</f>
        <v>4069.67</v>
      </c>
      <c r="T9537" t="str">
        <f t="shared" si="744"/>
        <v>COP</v>
      </c>
    </row>
    <row r="9538" spans="1:20" ht="18.75" hidden="1" customHeight="1" x14ac:dyDescent="0.25">
      <c r="A9538" t="s">
        <v>3127</v>
      </c>
      <c r="B9538" t="s">
        <v>5</v>
      </c>
      <c r="C9538" t="s">
        <v>1913</v>
      </c>
      <c r="D9538" s="24">
        <v>12349</v>
      </c>
      <c r="E9538" t="s">
        <v>1772</v>
      </c>
      <c r="F9538" t="s">
        <v>99</v>
      </c>
      <c r="G9538" t="s">
        <v>113</v>
      </c>
      <c r="I9538" t="s">
        <v>1843</v>
      </c>
      <c r="J9538" t="s">
        <v>1915</v>
      </c>
      <c r="K9538" t="s">
        <v>2021</v>
      </c>
      <c r="L9538" s="24">
        <v>192850</v>
      </c>
      <c r="M9538" s="25">
        <f>+VLOOKUP(E9538, TC!A:D, 4, FALSE())</f>
        <v>1.1717999985256788</v>
      </c>
      <c r="N9538" s="24">
        <f t="shared" ref="N9538:N9601" si="745">+IF(F9538="EUR", (M9538*L9538), IF(I9538="JUAN MATAS SAS", (L9538/S9538), L9538))</f>
        <v>192850</v>
      </c>
      <c r="O9538" t="str">
        <f t="shared" ref="O9538:O9601" si="746">+IF(C9538="CFE", "FACTURA", IF(ISERROR(SEARCH("ANULA", H9538))=FALSE(), "ANULACIÓN FE", IF(ISERROR(SEARCH("CANCELLATION", H9538))=FALSE(), "ANULACIÓN FE", "NOTAS")))</f>
        <v>FACTURA</v>
      </c>
      <c r="P9538" t="str">
        <f t="shared" ref="P9538:P9601" si="747">+LEFT(E9538, 4)</f>
        <v>2025</v>
      </c>
      <c r="Q9538" t="str">
        <f t="shared" ref="Q9538:Q9601" si="748">+MID(E9538, 5, 2)</f>
        <v>06</v>
      </c>
      <c r="R9538" t="str">
        <f>+IFERROR(VLOOKUP(I9538, Listado!A:B, 2, FALSE()), "COMERCIALIZADORA INTERNACIONAL CARIBBEAN EXOTICS S A")</f>
        <v>LONDOÑO ECHEVERRI ALEJANDRA</v>
      </c>
      <c r="S9538" s="25">
        <f>+VLOOKUP(E9538, TC!A:D, 2, FALSE())</f>
        <v>4069.67</v>
      </c>
      <c r="T9538" t="str">
        <f t="shared" ref="T9538:T9601" si="749">+IF(I9538="JUAN MATAS SAS", "USD", F9538)</f>
        <v>COP</v>
      </c>
    </row>
    <row r="9539" spans="1:20" ht="18.75" hidden="1" customHeight="1" x14ac:dyDescent="0.25">
      <c r="A9539" t="s">
        <v>3127</v>
      </c>
      <c r="B9539" t="s">
        <v>5</v>
      </c>
      <c r="C9539" t="s">
        <v>1913</v>
      </c>
      <c r="D9539" s="24">
        <v>12349</v>
      </c>
      <c r="E9539" t="s">
        <v>1772</v>
      </c>
      <c r="F9539" t="s">
        <v>99</v>
      </c>
      <c r="G9539" t="s">
        <v>113</v>
      </c>
      <c r="I9539" t="s">
        <v>1843</v>
      </c>
      <c r="J9539" t="s">
        <v>1915</v>
      </c>
      <c r="K9539" t="s">
        <v>2021</v>
      </c>
      <c r="L9539" s="24">
        <v>136300</v>
      </c>
      <c r="M9539" s="25">
        <f>+VLOOKUP(E9539, TC!A:D, 4, FALSE())</f>
        <v>1.1717999985256788</v>
      </c>
      <c r="N9539" s="24">
        <f t="shared" si="745"/>
        <v>136300</v>
      </c>
      <c r="O9539" t="str">
        <f t="shared" si="746"/>
        <v>FACTURA</v>
      </c>
      <c r="P9539" t="str">
        <f t="shared" si="747"/>
        <v>2025</v>
      </c>
      <c r="Q9539" t="str">
        <f t="shared" si="748"/>
        <v>06</v>
      </c>
      <c r="R9539" t="str">
        <f>+IFERROR(VLOOKUP(I9539, Listado!A:B, 2, FALSE()), "COMERCIALIZADORA INTERNACIONAL CARIBBEAN EXOTICS S A")</f>
        <v>LONDOÑO ECHEVERRI ALEJANDRA</v>
      </c>
      <c r="S9539" s="25">
        <f>+VLOOKUP(E9539, TC!A:D, 2, FALSE())</f>
        <v>4069.67</v>
      </c>
      <c r="T9539" t="str">
        <f t="shared" si="749"/>
        <v>COP</v>
      </c>
    </row>
    <row r="9540" spans="1:20" ht="18.75" hidden="1" customHeight="1" x14ac:dyDescent="0.25">
      <c r="A9540" t="s">
        <v>3127</v>
      </c>
      <c r="B9540" t="s">
        <v>5</v>
      </c>
      <c r="C9540" t="s">
        <v>1913</v>
      </c>
      <c r="D9540" s="24">
        <v>12349</v>
      </c>
      <c r="E9540" t="s">
        <v>1772</v>
      </c>
      <c r="F9540" t="s">
        <v>99</v>
      </c>
      <c r="G9540" t="s">
        <v>113</v>
      </c>
      <c r="I9540" t="s">
        <v>1843</v>
      </c>
      <c r="J9540" t="s">
        <v>1915</v>
      </c>
      <c r="K9540" t="s">
        <v>2021</v>
      </c>
      <c r="L9540" s="24">
        <v>149350</v>
      </c>
      <c r="M9540" s="25">
        <f>+VLOOKUP(E9540, TC!A:D, 4, FALSE())</f>
        <v>1.1717999985256788</v>
      </c>
      <c r="N9540" s="24">
        <f t="shared" si="745"/>
        <v>149350</v>
      </c>
      <c r="O9540" t="str">
        <f t="shared" si="746"/>
        <v>FACTURA</v>
      </c>
      <c r="P9540" t="str">
        <f t="shared" si="747"/>
        <v>2025</v>
      </c>
      <c r="Q9540" t="str">
        <f t="shared" si="748"/>
        <v>06</v>
      </c>
      <c r="R9540" t="str">
        <f>+IFERROR(VLOOKUP(I9540, Listado!A:B, 2, FALSE()), "COMERCIALIZADORA INTERNACIONAL CARIBBEAN EXOTICS S A")</f>
        <v>LONDOÑO ECHEVERRI ALEJANDRA</v>
      </c>
      <c r="S9540" s="25">
        <f>+VLOOKUP(E9540, TC!A:D, 2, FALSE())</f>
        <v>4069.67</v>
      </c>
      <c r="T9540" t="str">
        <f t="shared" si="749"/>
        <v>COP</v>
      </c>
    </row>
    <row r="9541" spans="1:20" ht="18.75" hidden="1" customHeight="1" x14ac:dyDescent="0.25">
      <c r="A9541" t="s">
        <v>3127</v>
      </c>
      <c r="B9541" t="s">
        <v>5</v>
      </c>
      <c r="C9541" t="s">
        <v>1913</v>
      </c>
      <c r="D9541" s="24">
        <v>12349</v>
      </c>
      <c r="E9541" t="s">
        <v>1772</v>
      </c>
      <c r="F9541" t="s">
        <v>99</v>
      </c>
      <c r="G9541" t="s">
        <v>113</v>
      </c>
      <c r="I9541" t="s">
        <v>1843</v>
      </c>
      <c r="J9541" t="s">
        <v>1915</v>
      </c>
      <c r="K9541" t="s">
        <v>2021</v>
      </c>
      <c r="L9541" s="24">
        <v>60320</v>
      </c>
      <c r="M9541" s="25">
        <f>+VLOOKUP(E9541, TC!A:D, 4, FALSE())</f>
        <v>1.1717999985256788</v>
      </c>
      <c r="N9541" s="24">
        <f t="shared" si="745"/>
        <v>60320</v>
      </c>
      <c r="O9541" t="str">
        <f t="shared" si="746"/>
        <v>FACTURA</v>
      </c>
      <c r="P9541" t="str">
        <f t="shared" si="747"/>
        <v>2025</v>
      </c>
      <c r="Q9541" t="str">
        <f t="shared" si="748"/>
        <v>06</v>
      </c>
      <c r="R9541" t="str">
        <f>+IFERROR(VLOOKUP(I9541, Listado!A:B, 2, FALSE()), "COMERCIALIZADORA INTERNACIONAL CARIBBEAN EXOTICS S A")</f>
        <v>LONDOÑO ECHEVERRI ALEJANDRA</v>
      </c>
      <c r="S9541" s="25">
        <f>+VLOOKUP(E9541, TC!A:D, 2, FALSE())</f>
        <v>4069.67</v>
      </c>
      <c r="T9541" t="str">
        <f t="shared" si="749"/>
        <v>COP</v>
      </c>
    </row>
    <row r="9542" spans="1:20" ht="18.75" hidden="1" customHeight="1" x14ac:dyDescent="0.25">
      <c r="A9542" t="s">
        <v>3127</v>
      </c>
      <c r="B9542" t="s">
        <v>5</v>
      </c>
      <c r="C9542" t="s">
        <v>1913</v>
      </c>
      <c r="D9542" s="24">
        <v>12349</v>
      </c>
      <c r="E9542" t="s">
        <v>1772</v>
      </c>
      <c r="F9542" t="s">
        <v>99</v>
      </c>
      <c r="G9542" t="s">
        <v>113</v>
      </c>
      <c r="I9542" t="s">
        <v>1843</v>
      </c>
      <c r="J9542" t="s">
        <v>1915</v>
      </c>
      <c r="K9542" t="s">
        <v>2021</v>
      </c>
      <c r="L9542" s="24">
        <v>39150</v>
      </c>
      <c r="M9542" s="25">
        <f>+VLOOKUP(E9542, TC!A:D, 4, FALSE())</f>
        <v>1.1717999985256788</v>
      </c>
      <c r="N9542" s="24">
        <f t="shared" si="745"/>
        <v>39150</v>
      </c>
      <c r="O9542" t="str">
        <f t="shared" si="746"/>
        <v>FACTURA</v>
      </c>
      <c r="P9542" t="str">
        <f t="shared" si="747"/>
        <v>2025</v>
      </c>
      <c r="Q9542" t="str">
        <f t="shared" si="748"/>
        <v>06</v>
      </c>
      <c r="R9542" t="str">
        <f>+IFERROR(VLOOKUP(I9542, Listado!A:B, 2, FALSE()), "COMERCIALIZADORA INTERNACIONAL CARIBBEAN EXOTICS S A")</f>
        <v>LONDOÑO ECHEVERRI ALEJANDRA</v>
      </c>
      <c r="S9542" s="25">
        <f>+VLOOKUP(E9542, TC!A:D, 2, FALSE())</f>
        <v>4069.67</v>
      </c>
      <c r="T9542" t="str">
        <f t="shared" si="749"/>
        <v>COP</v>
      </c>
    </row>
    <row r="9543" spans="1:20" ht="18.75" hidden="1" customHeight="1" x14ac:dyDescent="0.25">
      <c r="A9543" t="s">
        <v>3127</v>
      </c>
      <c r="B9543" t="s">
        <v>5</v>
      </c>
      <c r="C9543" t="s">
        <v>1913</v>
      </c>
      <c r="D9543" s="24">
        <v>12349</v>
      </c>
      <c r="E9543" t="s">
        <v>1772</v>
      </c>
      <c r="F9543" t="s">
        <v>99</v>
      </c>
      <c r="G9543" t="s">
        <v>113</v>
      </c>
      <c r="I9543" t="s">
        <v>1843</v>
      </c>
      <c r="J9543" t="s">
        <v>1915</v>
      </c>
      <c r="K9543" t="s">
        <v>2021</v>
      </c>
      <c r="L9543" s="24">
        <v>2030</v>
      </c>
      <c r="M9543" s="25">
        <f>+VLOOKUP(E9543, TC!A:D, 4, FALSE())</f>
        <v>1.1717999985256788</v>
      </c>
      <c r="N9543" s="24">
        <f t="shared" si="745"/>
        <v>2030</v>
      </c>
      <c r="O9543" t="str">
        <f t="shared" si="746"/>
        <v>FACTURA</v>
      </c>
      <c r="P9543" t="str">
        <f t="shared" si="747"/>
        <v>2025</v>
      </c>
      <c r="Q9543" t="str">
        <f t="shared" si="748"/>
        <v>06</v>
      </c>
      <c r="R9543" t="str">
        <f>+IFERROR(VLOOKUP(I9543, Listado!A:B, 2, FALSE()), "COMERCIALIZADORA INTERNACIONAL CARIBBEAN EXOTICS S A")</f>
        <v>LONDOÑO ECHEVERRI ALEJANDRA</v>
      </c>
      <c r="S9543" s="25">
        <f>+VLOOKUP(E9543, TC!A:D, 2, FALSE())</f>
        <v>4069.67</v>
      </c>
      <c r="T9543" t="str">
        <f t="shared" si="749"/>
        <v>COP</v>
      </c>
    </row>
    <row r="9544" spans="1:20" ht="18.75" hidden="1" customHeight="1" x14ac:dyDescent="0.25">
      <c r="A9544" t="s">
        <v>3127</v>
      </c>
      <c r="B9544" t="s">
        <v>5</v>
      </c>
      <c r="C9544" t="s">
        <v>1913</v>
      </c>
      <c r="D9544" s="24">
        <v>12350</v>
      </c>
      <c r="E9544" t="s">
        <v>1772</v>
      </c>
      <c r="F9544" t="s">
        <v>99</v>
      </c>
      <c r="G9544" t="s">
        <v>113</v>
      </c>
      <c r="I9544" t="s">
        <v>1844</v>
      </c>
      <c r="J9544" t="s">
        <v>1915</v>
      </c>
      <c r="K9544" t="s">
        <v>2021</v>
      </c>
      <c r="L9544" s="24">
        <v>117740</v>
      </c>
      <c r="M9544" s="25">
        <f>+VLOOKUP(E9544, TC!A:D, 4, FALSE())</f>
        <v>1.1717999985256788</v>
      </c>
      <c r="N9544" s="24">
        <f t="shared" si="745"/>
        <v>117740</v>
      </c>
      <c r="O9544" t="str">
        <f t="shared" si="746"/>
        <v>FACTURA</v>
      </c>
      <c r="P9544" t="str">
        <f t="shared" si="747"/>
        <v>2025</v>
      </c>
      <c r="Q9544" t="str">
        <f t="shared" si="748"/>
        <v>06</v>
      </c>
      <c r="R9544" t="str">
        <f>+IFERROR(VLOOKUP(I9544, Listado!A:B, 2, FALSE()), "COMERCIALIZADORA INTERNACIONAL CARIBBEAN EXOTICS S A")</f>
        <v>LONDOÑO ECHEVERRI ALEJANDRA</v>
      </c>
      <c r="S9544" s="25">
        <f>+VLOOKUP(E9544, TC!A:D, 2, FALSE())</f>
        <v>4069.67</v>
      </c>
      <c r="T9544" t="str">
        <f t="shared" si="749"/>
        <v>COP</v>
      </c>
    </row>
    <row r="9545" spans="1:20" ht="18.75" hidden="1" customHeight="1" x14ac:dyDescent="0.25">
      <c r="A9545" t="s">
        <v>3127</v>
      </c>
      <c r="B9545" t="s">
        <v>5</v>
      </c>
      <c r="C9545" t="s">
        <v>1913</v>
      </c>
      <c r="D9545" s="24">
        <v>12350</v>
      </c>
      <c r="E9545" t="s">
        <v>1772</v>
      </c>
      <c r="F9545" t="s">
        <v>99</v>
      </c>
      <c r="G9545" t="s">
        <v>113</v>
      </c>
      <c r="I9545" t="s">
        <v>1844</v>
      </c>
      <c r="J9545" t="s">
        <v>1915</v>
      </c>
      <c r="K9545" t="s">
        <v>2021</v>
      </c>
      <c r="L9545" s="24">
        <v>21460</v>
      </c>
      <c r="M9545" s="25">
        <f>+VLOOKUP(E9545, TC!A:D, 4, FALSE())</f>
        <v>1.1717999985256788</v>
      </c>
      <c r="N9545" s="24">
        <f t="shared" si="745"/>
        <v>21460</v>
      </c>
      <c r="O9545" t="str">
        <f t="shared" si="746"/>
        <v>FACTURA</v>
      </c>
      <c r="P9545" t="str">
        <f t="shared" si="747"/>
        <v>2025</v>
      </c>
      <c r="Q9545" t="str">
        <f t="shared" si="748"/>
        <v>06</v>
      </c>
      <c r="R9545" t="str">
        <f>+IFERROR(VLOOKUP(I9545, Listado!A:B, 2, FALSE()), "COMERCIALIZADORA INTERNACIONAL CARIBBEAN EXOTICS S A")</f>
        <v>LONDOÑO ECHEVERRI ALEJANDRA</v>
      </c>
      <c r="S9545" s="25">
        <f>+VLOOKUP(E9545, TC!A:D, 2, FALSE())</f>
        <v>4069.67</v>
      </c>
      <c r="T9545" t="str">
        <f t="shared" si="749"/>
        <v>COP</v>
      </c>
    </row>
    <row r="9546" spans="1:20" ht="18.75" hidden="1" customHeight="1" x14ac:dyDescent="0.25">
      <c r="A9546" t="s">
        <v>3127</v>
      </c>
      <c r="B9546" t="s">
        <v>5</v>
      </c>
      <c r="C9546" t="s">
        <v>1913</v>
      </c>
      <c r="D9546" s="24">
        <v>12350</v>
      </c>
      <c r="E9546" t="s">
        <v>1772</v>
      </c>
      <c r="F9546" t="s">
        <v>99</v>
      </c>
      <c r="G9546" t="s">
        <v>113</v>
      </c>
      <c r="I9546" t="s">
        <v>1844</v>
      </c>
      <c r="J9546" t="s">
        <v>1915</v>
      </c>
      <c r="K9546" t="s">
        <v>2021</v>
      </c>
      <c r="L9546" s="24">
        <v>5800</v>
      </c>
      <c r="M9546" s="25">
        <f>+VLOOKUP(E9546, TC!A:D, 4, FALSE())</f>
        <v>1.1717999985256788</v>
      </c>
      <c r="N9546" s="24">
        <f t="shared" si="745"/>
        <v>5800</v>
      </c>
      <c r="O9546" t="str">
        <f t="shared" si="746"/>
        <v>FACTURA</v>
      </c>
      <c r="P9546" t="str">
        <f t="shared" si="747"/>
        <v>2025</v>
      </c>
      <c r="Q9546" t="str">
        <f t="shared" si="748"/>
        <v>06</v>
      </c>
      <c r="R9546" t="str">
        <f>+IFERROR(VLOOKUP(I9546, Listado!A:B, 2, FALSE()), "COMERCIALIZADORA INTERNACIONAL CARIBBEAN EXOTICS S A")</f>
        <v>LONDOÑO ECHEVERRI ALEJANDRA</v>
      </c>
      <c r="S9546" s="25">
        <f>+VLOOKUP(E9546, TC!A:D, 2, FALSE())</f>
        <v>4069.67</v>
      </c>
      <c r="T9546" t="str">
        <f t="shared" si="749"/>
        <v>COP</v>
      </c>
    </row>
    <row r="9547" spans="1:20" ht="18.75" hidden="1" customHeight="1" x14ac:dyDescent="0.25">
      <c r="A9547" t="s">
        <v>3127</v>
      </c>
      <c r="B9547" t="s">
        <v>5</v>
      </c>
      <c r="C9547" t="s">
        <v>1913</v>
      </c>
      <c r="D9547" s="24">
        <v>12351</v>
      </c>
      <c r="E9547" t="s">
        <v>1772</v>
      </c>
      <c r="F9547" t="s">
        <v>99</v>
      </c>
      <c r="G9547" t="s">
        <v>113</v>
      </c>
      <c r="I9547" t="s">
        <v>2377</v>
      </c>
      <c r="J9547" t="s">
        <v>1915</v>
      </c>
      <c r="K9547" t="s">
        <v>2021</v>
      </c>
      <c r="L9547" s="24">
        <v>153410</v>
      </c>
      <c r="M9547" s="25">
        <f>+VLOOKUP(E9547, TC!A:D, 4, FALSE())</f>
        <v>1.1717999985256788</v>
      </c>
      <c r="N9547" s="24">
        <f t="shared" si="745"/>
        <v>153410</v>
      </c>
      <c r="O9547" t="str">
        <f t="shared" si="746"/>
        <v>FACTURA</v>
      </c>
      <c r="P9547" t="str">
        <f t="shared" si="747"/>
        <v>2025</v>
      </c>
      <c r="Q9547" t="str">
        <f t="shared" si="748"/>
        <v>06</v>
      </c>
      <c r="R9547" t="str">
        <f>+IFERROR(VLOOKUP(I9547, Listado!A:B, 2, FALSE()), "COMERCIALIZADORA INTERNACIONAL CARIBBEAN EXOTICS S A")</f>
        <v>COMERCIALIZADORA INTERNACIONAL CARIBBEAN EXOTICS S A</v>
      </c>
      <c r="S9547" s="25">
        <f>+VLOOKUP(E9547, TC!A:D, 2, FALSE())</f>
        <v>4069.67</v>
      </c>
      <c r="T9547" t="str">
        <f t="shared" si="749"/>
        <v>COP</v>
      </c>
    </row>
    <row r="9548" spans="1:20" ht="18.75" hidden="1" customHeight="1" x14ac:dyDescent="0.25">
      <c r="A9548" t="s">
        <v>3127</v>
      </c>
      <c r="B9548" t="s">
        <v>5</v>
      </c>
      <c r="C9548" t="s">
        <v>1913</v>
      </c>
      <c r="D9548" s="24">
        <v>12351</v>
      </c>
      <c r="E9548" t="s">
        <v>1772</v>
      </c>
      <c r="F9548" t="s">
        <v>99</v>
      </c>
      <c r="G9548" t="s">
        <v>113</v>
      </c>
      <c r="I9548" t="s">
        <v>2377</v>
      </c>
      <c r="J9548" t="s">
        <v>1915</v>
      </c>
      <c r="K9548" t="s">
        <v>2021</v>
      </c>
      <c r="L9548" s="24">
        <v>148770</v>
      </c>
      <c r="M9548" s="25">
        <f>+VLOOKUP(E9548, TC!A:D, 4, FALSE())</f>
        <v>1.1717999985256788</v>
      </c>
      <c r="N9548" s="24">
        <f t="shared" si="745"/>
        <v>148770</v>
      </c>
      <c r="O9548" t="str">
        <f t="shared" si="746"/>
        <v>FACTURA</v>
      </c>
      <c r="P9548" t="str">
        <f t="shared" si="747"/>
        <v>2025</v>
      </c>
      <c r="Q9548" t="str">
        <f t="shared" si="748"/>
        <v>06</v>
      </c>
      <c r="R9548" t="str">
        <f>+IFERROR(VLOOKUP(I9548, Listado!A:B, 2, FALSE()), "COMERCIALIZADORA INTERNACIONAL CARIBBEAN EXOTICS S A")</f>
        <v>COMERCIALIZADORA INTERNACIONAL CARIBBEAN EXOTICS S A</v>
      </c>
      <c r="S9548" s="25">
        <f>+VLOOKUP(E9548, TC!A:D, 2, FALSE())</f>
        <v>4069.67</v>
      </c>
      <c r="T9548" t="str">
        <f t="shared" si="749"/>
        <v>COP</v>
      </c>
    </row>
    <row r="9549" spans="1:20" ht="18.75" hidden="1" customHeight="1" x14ac:dyDescent="0.25">
      <c r="A9549" t="s">
        <v>3127</v>
      </c>
      <c r="B9549" t="s">
        <v>5</v>
      </c>
      <c r="C9549" t="s">
        <v>1913</v>
      </c>
      <c r="D9549" s="24">
        <v>12351</v>
      </c>
      <c r="E9549" t="s">
        <v>1772</v>
      </c>
      <c r="F9549" t="s">
        <v>99</v>
      </c>
      <c r="G9549" t="s">
        <v>113</v>
      </c>
      <c r="I9549" t="s">
        <v>2377</v>
      </c>
      <c r="J9549" t="s">
        <v>1915</v>
      </c>
      <c r="K9549" t="s">
        <v>2021</v>
      </c>
      <c r="L9549" s="24">
        <v>136010</v>
      </c>
      <c r="M9549" s="25">
        <f>+VLOOKUP(E9549, TC!A:D, 4, FALSE())</f>
        <v>1.1717999985256788</v>
      </c>
      <c r="N9549" s="24">
        <f t="shared" si="745"/>
        <v>136010</v>
      </c>
      <c r="O9549" t="str">
        <f t="shared" si="746"/>
        <v>FACTURA</v>
      </c>
      <c r="P9549" t="str">
        <f t="shared" si="747"/>
        <v>2025</v>
      </c>
      <c r="Q9549" t="str">
        <f t="shared" si="748"/>
        <v>06</v>
      </c>
      <c r="R9549" t="str">
        <f>+IFERROR(VLOOKUP(I9549, Listado!A:B, 2, FALSE()), "COMERCIALIZADORA INTERNACIONAL CARIBBEAN EXOTICS S A")</f>
        <v>COMERCIALIZADORA INTERNACIONAL CARIBBEAN EXOTICS S A</v>
      </c>
      <c r="S9549" s="25">
        <f>+VLOOKUP(E9549, TC!A:D, 2, FALSE())</f>
        <v>4069.67</v>
      </c>
      <c r="T9549" t="str">
        <f t="shared" si="749"/>
        <v>COP</v>
      </c>
    </row>
    <row r="9550" spans="1:20" ht="18.75" hidden="1" customHeight="1" x14ac:dyDescent="0.25">
      <c r="A9550" t="s">
        <v>3127</v>
      </c>
      <c r="B9550" t="s">
        <v>5</v>
      </c>
      <c r="C9550" t="s">
        <v>1913</v>
      </c>
      <c r="D9550" s="24">
        <v>12351</v>
      </c>
      <c r="E9550" t="s">
        <v>1772</v>
      </c>
      <c r="F9550" t="s">
        <v>99</v>
      </c>
      <c r="G9550" t="s">
        <v>113</v>
      </c>
      <c r="I9550" t="s">
        <v>2377</v>
      </c>
      <c r="J9550" t="s">
        <v>1915</v>
      </c>
      <c r="K9550" t="s">
        <v>2021</v>
      </c>
      <c r="L9550" s="24">
        <v>104400</v>
      </c>
      <c r="M9550" s="25">
        <f>+VLOOKUP(E9550, TC!A:D, 4, FALSE())</f>
        <v>1.1717999985256788</v>
      </c>
      <c r="N9550" s="24">
        <f t="shared" si="745"/>
        <v>104400</v>
      </c>
      <c r="O9550" t="str">
        <f t="shared" si="746"/>
        <v>FACTURA</v>
      </c>
      <c r="P9550" t="str">
        <f t="shared" si="747"/>
        <v>2025</v>
      </c>
      <c r="Q9550" t="str">
        <f t="shared" si="748"/>
        <v>06</v>
      </c>
      <c r="R9550" t="str">
        <f>+IFERROR(VLOOKUP(I9550, Listado!A:B, 2, FALSE()), "COMERCIALIZADORA INTERNACIONAL CARIBBEAN EXOTICS S A")</f>
        <v>COMERCIALIZADORA INTERNACIONAL CARIBBEAN EXOTICS S A</v>
      </c>
      <c r="S9550" s="25">
        <f>+VLOOKUP(E9550, TC!A:D, 2, FALSE())</f>
        <v>4069.67</v>
      </c>
      <c r="T9550" t="str">
        <f t="shared" si="749"/>
        <v>COP</v>
      </c>
    </row>
    <row r="9551" spans="1:20" ht="18.75" hidden="1" customHeight="1" x14ac:dyDescent="0.25">
      <c r="A9551" t="s">
        <v>3127</v>
      </c>
      <c r="B9551" t="s">
        <v>5</v>
      </c>
      <c r="C9551" t="s">
        <v>1913</v>
      </c>
      <c r="D9551" s="24">
        <v>12351</v>
      </c>
      <c r="E9551" t="s">
        <v>1772</v>
      </c>
      <c r="F9551" t="s">
        <v>99</v>
      </c>
      <c r="G9551" t="s">
        <v>113</v>
      </c>
      <c r="I9551" t="s">
        <v>2377</v>
      </c>
      <c r="J9551" t="s">
        <v>1915</v>
      </c>
      <c r="K9551" t="s">
        <v>2021</v>
      </c>
      <c r="L9551" s="24">
        <v>83810</v>
      </c>
      <c r="M9551" s="25">
        <f>+VLOOKUP(E9551, TC!A:D, 4, FALSE())</f>
        <v>1.1717999985256788</v>
      </c>
      <c r="N9551" s="24">
        <f t="shared" si="745"/>
        <v>83810</v>
      </c>
      <c r="O9551" t="str">
        <f t="shared" si="746"/>
        <v>FACTURA</v>
      </c>
      <c r="P9551" t="str">
        <f t="shared" si="747"/>
        <v>2025</v>
      </c>
      <c r="Q9551" t="str">
        <f t="shared" si="748"/>
        <v>06</v>
      </c>
      <c r="R9551" t="str">
        <f>+IFERROR(VLOOKUP(I9551, Listado!A:B, 2, FALSE()), "COMERCIALIZADORA INTERNACIONAL CARIBBEAN EXOTICS S A")</f>
        <v>COMERCIALIZADORA INTERNACIONAL CARIBBEAN EXOTICS S A</v>
      </c>
      <c r="S9551" s="25">
        <f>+VLOOKUP(E9551, TC!A:D, 2, FALSE())</f>
        <v>4069.67</v>
      </c>
      <c r="T9551" t="str">
        <f t="shared" si="749"/>
        <v>COP</v>
      </c>
    </row>
    <row r="9552" spans="1:20" ht="18.75" hidden="1" customHeight="1" x14ac:dyDescent="0.25">
      <c r="A9552" t="s">
        <v>3127</v>
      </c>
      <c r="B9552" t="s">
        <v>5</v>
      </c>
      <c r="C9552" t="s">
        <v>1913</v>
      </c>
      <c r="D9552" s="24">
        <v>12351</v>
      </c>
      <c r="E9552" t="s">
        <v>1772</v>
      </c>
      <c r="F9552" t="s">
        <v>99</v>
      </c>
      <c r="G9552" t="s">
        <v>113</v>
      </c>
      <c r="I9552" t="s">
        <v>2377</v>
      </c>
      <c r="J9552" t="s">
        <v>1915</v>
      </c>
      <c r="K9552" t="s">
        <v>2021</v>
      </c>
      <c r="L9552" s="24">
        <v>62350</v>
      </c>
      <c r="M9552" s="25">
        <f>+VLOOKUP(E9552, TC!A:D, 4, FALSE())</f>
        <v>1.1717999985256788</v>
      </c>
      <c r="N9552" s="24">
        <f t="shared" si="745"/>
        <v>62350</v>
      </c>
      <c r="O9552" t="str">
        <f t="shared" si="746"/>
        <v>FACTURA</v>
      </c>
      <c r="P9552" t="str">
        <f t="shared" si="747"/>
        <v>2025</v>
      </c>
      <c r="Q9552" t="str">
        <f t="shared" si="748"/>
        <v>06</v>
      </c>
      <c r="R9552" t="str">
        <f>+IFERROR(VLOOKUP(I9552, Listado!A:B, 2, FALSE()), "COMERCIALIZADORA INTERNACIONAL CARIBBEAN EXOTICS S A")</f>
        <v>COMERCIALIZADORA INTERNACIONAL CARIBBEAN EXOTICS S A</v>
      </c>
      <c r="S9552" s="25">
        <f>+VLOOKUP(E9552, TC!A:D, 2, FALSE())</f>
        <v>4069.67</v>
      </c>
      <c r="T9552" t="str">
        <f t="shared" si="749"/>
        <v>COP</v>
      </c>
    </row>
    <row r="9553" spans="1:20" ht="18.75" hidden="1" customHeight="1" x14ac:dyDescent="0.25">
      <c r="A9553" t="s">
        <v>3127</v>
      </c>
      <c r="B9553" t="s">
        <v>5</v>
      </c>
      <c r="C9553" t="s">
        <v>1913</v>
      </c>
      <c r="D9553" s="24">
        <v>12351</v>
      </c>
      <c r="E9553" t="s">
        <v>1772</v>
      </c>
      <c r="F9553" t="s">
        <v>99</v>
      </c>
      <c r="G9553" t="s">
        <v>113</v>
      </c>
      <c r="I9553" t="s">
        <v>2377</v>
      </c>
      <c r="J9553" t="s">
        <v>1915</v>
      </c>
      <c r="K9553" t="s">
        <v>2021</v>
      </c>
      <c r="L9553" s="24">
        <v>36250</v>
      </c>
      <c r="M9553" s="25">
        <f>+VLOOKUP(E9553, TC!A:D, 4, FALSE())</f>
        <v>1.1717999985256788</v>
      </c>
      <c r="N9553" s="24">
        <f t="shared" si="745"/>
        <v>36250</v>
      </c>
      <c r="O9553" t="str">
        <f t="shared" si="746"/>
        <v>FACTURA</v>
      </c>
      <c r="P9553" t="str">
        <f t="shared" si="747"/>
        <v>2025</v>
      </c>
      <c r="Q9553" t="str">
        <f t="shared" si="748"/>
        <v>06</v>
      </c>
      <c r="R9553" t="str">
        <f>+IFERROR(VLOOKUP(I9553, Listado!A:B, 2, FALSE()), "COMERCIALIZADORA INTERNACIONAL CARIBBEAN EXOTICS S A")</f>
        <v>COMERCIALIZADORA INTERNACIONAL CARIBBEAN EXOTICS S A</v>
      </c>
      <c r="S9553" s="25">
        <f>+VLOOKUP(E9553, TC!A:D, 2, FALSE())</f>
        <v>4069.67</v>
      </c>
      <c r="T9553" t="str">
        <f t="shared" si="749"/>
        <v>COP</v>
      </c>
    </row>
    <row r="9554" spans="1:20" ht="18.75" hidden="1" customHeight="1" x14ac:dyDescent="0.25">
      <c r="A9554" t="s">
        <v>3127</v>
      </c>
      <c r="B9554" t="s">
        <v>5</v>
      </c>
      <c r="C9554" t="s">
        <v>1913</v>
      </c>
      <c r="D9554" s="24">
        <v>12352</v>
      </c>
      <c r="E9554" t="s">
        <v>1772</v>
      </c>
      <c r="F9554" t="s">
        <v>99</v>
      </c>
      <c r="G9554" t="s">
        <v>113</v>
      </c>
      <c r="I9554" t="s">
        <v>2824</v>
      </c>
      <c r="J9554" t="s">
        <v>1915</v>
      </c>
      <c r="K9554" t="s">
        <v>2021</v>
      </c>
      <c r="L9554" s="24">
        <v>127600</v>
      </c>
      <c r="M9554" s="25">
        <f>+VLOOKUP(E9554, TC!A:D, 4, FALSE())</f>
        <v>1.1717999985256788</v>
      </c>
      <c r="N9554" s="24">
        <f t="shared" si="745"/>
        <v>127600</v>
      </c>
      <c r="O9554" t="str">
        <f t="shared" si="746"/>
        <v>FACTURA</v>
      </c>
      <c r="P9554" t="str">
        <f t="shared" si="747"/>
        <v>2025</v>
      </c>
      <c r="Q9554" t="str">
        <f t="shared" si="748"/>
        <v>06</v>
      </c>
      <c r="R9554" t="str">
        <f>+IFERROR(VLOOKUP(I9554, Listado!A:B, 2, FALSE()), "COMERCIALIZADORA INTERNACIONAL CARIBBEAN EXOTICS S A")</f>
        <v>COMERCIALIZADORA INTERNACIONAL CARIBBEAN EXOTICS S A</v>
      </c>
      <c r="S9554" s="25">
        <f>+VLOOKUP(E9554, TC!A:D, 2, FALSE())</f>
        <v>4069.67</v>
      </c>
      <c r="T9554" t="str">
        <f t="shared" si="749"/>
        <v>COP</v>
      </c>
    </row>
    <row r="9555" spans="1:20" ht="18.75" hidden="1" customHeight="1" x14ac:dyDescent="0.25">
      <c r="A9555" t="s">
        <v>3127</v>
      </c>
      <c r="B9555" t="s">
        <v>5</v>
      </c>
      <c r="C9555" t="s">
        <v>1913</v>
      </c>
      <c r="D9555" s="24">
        <v>12352</v>
      </c>
      <c r="E9555" t="s">
        <v>1772</v>
      </c>
      <c r="F9555" t="s">
        <v>99</v>
      </c>
      <c r="G9555" t="s">
        <v>113</v>
      </c>
      <c r="I9555" t="s">
        <v>2824</v>
      </c>
      <c r="J9555" t="s">
        <v>1915</v>
      </c>
      <c r="K9555" t="s">
        <v>2021</v>
      </c>
      <c r="L9555" s="24">
        <v>87000</v>
      </c>
      <c r="M9555" s="25">
        <f>+VLOOKUP(E9555, TC!A:D, 4, FALSE())</f>
        <v>1.1717999985256788</v>
      </c>
      <c r="N9555" s="24">
        <f t="shared" si="745"/>
        <v>87000</v>
      </c>
      <c r="O9555" t="str">
        <f t="shared" si="746"/>
        <v>FACTURA</v>
      </c>
      <c r="P9555" t="str">
        <f t="shared" si="747"/>
        <v>2025</v>
      </c>
      <c r="Q9555" t="str">
        <f t="shared" si="748"/>
        <v>06</v>
      </c>
      <c r="R9555" t="str">
        <f>+IFERROR(VLOOKUP(I9555, Listado!A:B, 2, FALSE()), "COMERCIALIZADORA INTERNACIONAL CARIBBEAN EXOTICS S A")</f>
        <v>COMERCIALIZADORA INTERNACIONAL CARIBBEAN EXOTICS S A</v>
      </c>
      <c r="S9555" s="25">
        <f>+VLOOKUP(E9555, TC!A:D, 2, FALSE())</f>
        <v>4069.67</v>
      </c>
      <c r="T9555" t="str">
        <f t="shared" si="749"/>
        <v>COP</v>
      </c>
    </row>
    <row r="9556" spans="1:20" ht="18.75" hidden="1" customHeight="1" x14ac:dyDescent="0.25">
      <c r="A9556" t="s">
        <v>3127</v>
      </c>
      <c r="B9556" t="s">
        <v>5</v>
      </c>
      <c r="C9556" t="s">
        <v>1913</v>
      </c>
      <c r="D9556" s="24">
        <v>12352</v>
      </c>
      <c r="E9556" t="s">
        <v>1772</v>
      </c>
      <c r="F9556" t="s">
        <v>99</v>
      </c>
      <c r="G9556" t="s">
        <v>113</v>
      </c>
      <c r="I9556" t="s">
        <v>2824</v>
      </c>
      <c r="J9556" t="s">
        <v>1915</v>
      </c>
      <c r="K9556" t="s">
        <v>2021</v>
      </c>
      <c r="L9556" s="24">
        <v>80910</v>
      </c>
      <c r="M9556" s="25">
        <f>+VLOOKUP(E9556, TC!A:D, 4, FALSE())</f>
        <v>1.1717999985256788</v>
      </c>
      <c r="N9556" s="24">
        <f t="shared" si="745"/>
        <v>80910</v>
      </c>
      <c r="O9556" t="str">
        <f t="shared" si="746"/>
        <v>FACTURA</v>
      </c>
      <c r="P9556" t="str">
        <f t="shared" si="747"/>
        <v>2025</v>
      </c>
      <c r="Q9556" t="str">
        <f t="shared" si="748"/>
        <v>06</v>
      </c>
      <c r="R9556" t="str">
        <f>+IFERROR(VLOOKUP(I9556, Listado!A:B, 2, FALSE()), "COMERCIALIZADORA INTERNACIONAL CARIBBEAN EXOTICS S A")</f>
        <v>COMERCIALIZADORA INTERNACIONAL CARIBBEAN EXOTICS S A</v>
      </c>
      <c r="S9556" s="25">
        <f>+VLOOKUP(E9556, TC!A:D, 2, FALSE())</f>
        <v>4069.67</v>
      </c>
      <c r="T9556" t="str">
        <f t="shared" si="749"/>
        <v>COP</v>
      </c>
    </row>
    <row r="9557" spans="1:20" ht="18.75" hidden="1" customHeight="1" x14ac:dyDescent="0.25">
      <c r="A9557" t="s">
        <v>3127</v>
      </c>
      <c r="B9557" t="s">
        <v>5</v>
      </c>
      <c r="C9557" t="s">
        <v>1913</v>
      </c>
      <c r="D9557" s="24">
        <v>12352</v>
      </c>
      <c r="E9557" t="s">
        <v>1772</v>
      </c>
      <c r="F9557" t="s">
        <v>99</v>
      </c>
      <c r="G9557" t="s">
        <v>113</v>
      </c>
      <c r="I9557" t="s">
        <v>2824</v>
      </c>
      <c r="J9557" t="s">
        <v>1915</v>
      </c>
      <c r="K9557" t="s">
        <v>2021</v>
      </c>
      <c r="L9557" s="24">
        <v>75980</v>
      </c>
      <c r="M9557" s="25">
        <f>+VLOOKUP(E9557, TC!A:D, 4, FALSE())</f>
        <v>1.1717999985256788</v>
      </c>
      <c r="N9557" s="24">
        <f t="shared" si="745"/>
        <v>75980</v>
      </c>
      <c r="O9557" t="str">
        <f t="shared" si="746"/>
        <v>FACTURA</v>
      </c>
      <c r="P9557" t="str">
        <f t="shared" si="747"/>
        <v>2025</v>
      </c>
      <c r="Q9557" t="str">
        <f t="shared" si="748"/>
        <v>06</v>
      </c>
      <c r="R9557" t="str">
        <f>+IFERROR(VLOOKUP(I9557, Listado!A:B, 2, FALSE()), "COMERCIALIZADORA INTERNACIONAL CARIBBEAN EXOTICS S A")</f>
        <v>COMERCIALIZADORA INTERNACIONAL CARIBBEAN EXOTICS S A</v>
      </c>
      <c r="S9557" s="25">
        <f>+VLOOKUP(E9557, TC!A:D, 2, FALSE())</f>
        <v>4069.67</v>
      </c>
      <c r="T9557" t="str">
        <f t="shared" si="749"/>
        <v>COP</v>
      </c>
    </row>
    <row r="9558" spans="1:20" ht="18.75" hidden="1" customHeight="1" x14ac:dyDescent="0.25">
      <c r="A9558" t="s">
        <v>3127</v>
      </c>
      <c r="B9558" t="s">
        <v>5</v>
      </c>
      <c r="C9558" t="s">
        <v>1913</v>
      </c>
      <c r="D9558" s="24">
        <v>12352</v>
      </c>
      <c r="E9558" t="s">
        <v>1772</v>
      </c>
      <c r="F9558" t="s">
        <v>99</v>
      </c>
      <c r="G9558" t="s">
        <v>113</v>
      </c>
      <c r="I9558" t="s">
        <v>2824</v>
      </c>
      <c r="J9558" t="s">
        <v>1915</v>
      </c>
      <c r="K9558" t="s">
        <v>2021</v>
      </c>
      <c r="L9558" s="24">
        <v>91350</v>
      </c>
      <c r="M9558" s="25">
        <f>+VLOOKUP(E9558, TC!A:D, 4, FALSE())</f>
        <v>1.1717999985256788</v>
      </c>
      <c r="N9558" s="24">
        <f t="shared" si="745"/>
        <v>91350</v>
      </c>
      <c r="O9558" t="str">
        <f t="shared" si="746"/>
        <v>FACTURA</v>
      </c>
      <c r="P9558" t="str">
        <f t="shared" si="747"/>
        <v>2025</v>
      </c>
      <c r="Q9558" t="str">
        <f t="shared" si="748"/>
        <v>06</v>
      </c>
      <c r="R9558" t="str">
        <f>+IFERROR(VLOOKUP(I9558, Listado!A:B, 2, FALSE()), "COMERCIALIZADORA INTERNACIONAL CARIBBEAN EXOTICS S A")</f>
        <v>COMERCIALIZADORA INTERNACIONAL CARIBBEAN EXOTICS S A</v>
      </c>
      <c r="S9558" s="25">
        <f>+VLOOKUP(E9558, TC!A:D, 2, FALSE())</f>
        <v>4069.67</v>
      </c>
      <c r="T9558" t="str">
        <f t="shared" si="749"/>
        <v>COP</v>
      </c>
    </row>
    <row r="9559" spans="1:20" ht="18.75" hidden="1" customHeight="1" x14ac:dyDescent="0.25">
      <c r="A9559" t="s">
        <v>3127</v>
      </c>
      <c r="B9559" t="s">
        <v>5</v>
      </c>
      <c r="C9559" t="s">
        <v>1913</v>
      </c>
      <c r="D9559" s="24">
        <v>12352</v>
      </c>
      <c r="E9559" t="s">
        <v>1772</v>
      </c>
      <c r="F9559" t="s">
        <v>99</v>
      </c>
      <c r="G9559" t="s">
        <v>113</v>
      </c>
      <c r="I9559" t="s">
        <v>2824</v>
      </c>
      <c r="J9559" t="s">
        <v>1915</v>
      </c>
      <c r="K9559" t="s">
        <v>2021</v>
      </c>
      <c r="L9559" s="24">
        <v>62350</v>
      </c>
      <c r="M9559" s="25">
        <f>+VLOOKUP(E9559, TC!A:D, 4, FALSE())</f>
        <v>1.1717999985256788</v>
      </c>
      <c r="N9559" s="24">
        <f t="shared" si="745"/>
        <v>62350</v>
      </c>
      <c r="O9559" t="str">
        <f t="shared" si="746"/>
        <v>FACTURA</v>
      </c>
      <c r="P9559" t="str">
        <f t="shared" si="747"/>
        <v>2025</v>
      </c>
      <c r="Q9559" t="str">
        <f t="shared" si="748"/>
        <v>06</v>
      </c>
      <c r="R9559" t="str">
        <f>+IFERROR(VLOOKUP(I9559, Listado!A:B, 2, FALSE()), "COMERCIALIZADORA INTERNACIONAL CARIBBEAN EXOTICS S A")</f>
        <v>COMERCIALIZADORA INTERNACIONAL CARIBBEAN EXOTICS S A</v>
      </c>
      <c r="S9559" s="25">
        <f>+VLOOKUP(E9559, TC!A:D, 2, FALSE())</f>
        <v>4069.67</v>
      </c>
      <c r="T9559" t="str">
        <f t="shared" si="749"/>
        <v>COP</v>
      </c>
    </row>
    <row r="9560" spans="1:20" ht="18.75" hidden="1" customHeight="1" x14ac:dyDescent="0.25">
      <c r="A9560" t="s">
        <v>3127</v>
      </c>
      <c r="B9560" t="s">
        <v>5</v>
      </c>
      <c r="C9560" t="s">
        <v>1913</v>
      </c>
      <c r="D9560" s="24">
        <v>12352</v>
      </c>
      <c r="E9560" t="s">
        <v>1772</v>
      </c>
      <c r="F9560" t="s">
        <v>99</v>
      </c>
      <c r="G9560" t="s">
        <v>113</v>
      </c>
      <c r="I9560" t="s">
        <v>2824</v>
      </c>
      <c r="J9560" t="s">
        <v>1915</v>
      </c>
      <c r="K9560" t="s">
        <v>2021</v>
      </c>
      <c r="L9560" s="24">
        <v>42920</v>
      </c>
      <c r="M9560" s="25">
        <f>+VLOOKUP(E9560, TC!A:D, 4, FALSE())</f>
        <v>1.1717999985256788</v>
      </c>
      <c r="N9560" s="24">
        <f t="shared" si="745"/>
        <v>42920</v>
      </c>
      <c r="O9560" t="str">
        <f t="shared" si="746"/>
        <v>FACTURA</v>
      </c>
      <c r="P9560" t="str">
        <f t="shared" si="747"/>
        <v>2025</v>
      </c>
      <c r="Q9560" t="str">
        <f t="shared" si="748"/>
        <v>06</v>
      </c>
      <c r="R9560" t="str">
        <f>+IFERROR(VLOOKUP(I9560, Listado!A:B, 2, FALSE()), "COMERCIALIZADORA INTERNACIONAL CARIBBEAN EXOTICS S A")</f>
        <v>COMERCIALIZADORA INTERNACIONAL CARIBBEAN EXOTICS S A</v>
      </c>
      <c r="S9560" s="25">
        <f>+VLOOKUP(E9560, TC!A:D, 2, FALSE())</f>
        <v>4069.67</v>
      </c>
      <c r="T9560" t="str">
        <f t="shared" si="749"/>
        <v>COP</v>
      </c>
    </row>
    <row r="9561" spans="1:20" ht="18.75" hidden="1" customHeight="1" x14ac:dyDescent="0.25">
      <c r="A9561" t="s">
        <v>3127</v>
      </c>
      <c r="B9561" t="s">
        <v>5</v>
      </c>
      <c r="C9561" t="s">
        <v>1913</v>
      </c>
      <c r="D9561" s="24">
        <v>12352</v>
      </c>
      <c r="E9561" t="s">
        <v>1772</v>
      </c>
      <c r="F9561" t="s">
        <v>99</v>
      </c>
      <c r="G9561" t="s">
        <v>113</v>
      </c>
      <c r="I9561" t="s">
        <v>2824</v>
      </c>
      <c r="J9561" t="s">
        <v>1915</v>
      </c>
      <c r="K9561" t="s">
        <v>2021</v>
      </c>
      <c r="L9561" s="24">
        <v>11890</v>
      </c>
      <c r="M9561" s="25">
        <f>+VLOOKUP(E9561, TC!A:D, 4, FALSE())</f>
        <v>1.1717999985256788</v>
      </c>
      <c r="N9561" s="24">
        <f t="shared" si="745"/>
        <v>11890</v>
      </c>
      <c r="O9561" t="str">
        <f t="shared" si="746"/>
        <v>FACTURA</v>
      </c>
      <c r="P9561" t="str">
        <f t="shared" si="747"/>
        <v>2025</v>
      </c>
      <c r="Q9561" t="str">
        <f t="shared" si="748"/>
        <v>06</v>
      </c>
      <c r="R9561" t="str">
        <f>+IFERROR(VLOOKUP(I9561, Listado!A:B, 2, FALSE()), "COMERCIALIZADORA INTERNACIONAL CARIBBEAN EXOTICS S A")</f>
        <v>COMERCIALIZADORA INTERNACIONAL CARIBBEAN EXOTICS S A</v>
      </c>
      <c r="S9561" s="25">
        <f>+VLOOKUP(E9561, TC!A:D, 2, FALSE())</f>
        <v>4069.67</v>
      </c>
      <c r="T9561" t="str">
        <f t="shared" si="749"/>
        <v>COP</v>
      </c>
    </row>
    <row r="9562" spans="1:20" ht="18.75" hidden="1" customHeight="1" x14ac:dyDescent="0.25">
      <c r="A9562" t="s">
        <v>3127</v>
      </c>
      <c r="B9562" t="s">
        <v>5</v>
      </c>
      <c r="C9562" t="s">
        <v>1913</v>
      </c>
      <c r="D9562" s="24">
        <v>12353</v>
      </c>
      <c r="E9562" t="s">
        <v>1772</v>
      </c>
      <c r="F9562" t="s">
        <v>99</v>
      </c>
      <c r="G9562" t="s">
        <v>113</v>
      </c>
      <c r="I9562" t="s">
        <v>2162</v>
      </c>
      <c r="J9562" t="s">
        <v>1915</v>
      </c>
      <c r="K9562" t="s">
        <v>2021</v>
      </c>
      <c r="L9562" s="24">
        <v>83230</v>
      </c>
      <c r="M9562" s="25">
        <f>+VLOOKUP(E9562, TC!A:D, 4, FALSE())</f>
        <v>1.1717999985256788</v>
      </c>
      <c r="N9562" s="24">
        <f t="shared" si="745"/>
        <v>83230</v>
      </c>
      <c r="O9562" t="str">
        <f t="shared" si="746"/>
        <v>FACTURA</v>
      </c>
      <c r="P9562" t="str">
        <f t="shared" si="747"/>
        <v>2025</v>
      </c>
      <c r="Q9562" t="str">
        <f t="shared" si="748"/>
        <v>06</v>
      </c>
      <c r="R9562" t="str">
        <f>+IFERROR(VLOOKUP(I9562, Listado!A:B, 2, FALSE()), "COMERCIALIZADORA INTERNACIONAL CARIBBEAN EXOTICS S A")</f>
        <v>COMERCIALIZADORA INTERNACIONAL CARIBBEAN EXOTICS S A</v>
      </c>
      <c r="S9562" s="25">
        <f>+VLOOKUP(E9562, TC!A:D, 2, FALSE())</f>
        <v>4069.67</v>
      </c>
      <c r="T9562" t="str">
        <f t="shared" si="749"/>
        <v>COP</v>
      </c>
    </row>
    <row r="9563" spans="1:20" ht="18.75" hidden="1" customHeight="1" x14ac:dyDescent="0.25">
      <c r="A9563" t="s">
        <v>3127</v>
      </c>
      <c r="B9563" t="s">
        <v>5</v>
      </c>
      <c r="C9563" t="s">
        <v>1913</v>
      </c>
      <c r="D9563" s="24">
        <v>12353</v>
      </c>
      <c r="E9563" t="s">
        <v>1772</v>
      </c>
      <c r="F9563" t="s">
        <v>99</v>
      </c>
      <c r="G9563" t="s">
        <v>113</v>
      </c>
      <c r="I9563" t="s">
        <v>2162</v>
      </c>
      <c r="J9563" t="s">
        <v>1915</v>
      </c>
      <c r="K9563" t="s">
        <v>2021</v>
      </c>
      <c r="L9563" s="24">
        <v>69890</v>
      </c>
      <c r="M9563" s="25">
        <f>+VLOOKUP(E9563, TC!A:D, 4, FALSE())</f>
        <v>1.1717999985256788</v>
      </c>
      <c r="N9563" s="24">
        <f t="shared" si="745"/>
        <v>69890</v>
      </c>
      <c r="O9563" t="str">
        <f t="shared" si="746"/>
        <v>FACTURA</v>
      </c>
      <c r="P9563" t="str">
        <f t="shared" si="747"/>
        <v>2025</v>
      </c>
      <c r="Q9563" t="str">
        <f t="shared" si="748"/>
        <v>06</v>
      </c>
      <c r="R9563" t="str">
        <f>+IFERROR(VLOOKUP(I9563, Listado!A:B, 2, FALSE()), "COMERCIALIZADORA INTERNACIONAL CARIBBEAN EXOTICS S A")</f>
        <v>COMERCIALIZADORA INTERNACIONAL CARIBBEAN EXOTICS S A</v>
      </c>
      <c r="S9563" s="25">
        <f>+VLOOKUP(E9563, TC!A:D, 2, FALSE())</f>
        <v>4069.67</v>
      </c>
      <c r="T9563" t="str">
        <f t="shared" si="749"/>
        <v>COP</v>
      </c>
    </row>
    <row r="9564" spans="1:20" ht="18.75" hidden="1" customHeight="1" x14ac:dyDescent="0.25">
      <c r="A9564" t="s">
        <v>3127</v>
      </c>
      <c r="B9564" t="s">
        <v>5</v>
      </c>
      <c r="C9564" t="s">
        <v>1913</v>
      </c>
      <c r="D9564" s="24">
        <v>12353</v>
      </c>
      <c r="E9564" t="s">
        <v>1772</v>
      </c>
      <c r="F9564" t="s">
        <v>99</v>
      </c>
      <c r="G9564" t="s">
        <v>113</v>
      </c>
      <c r="I9564" t="s">
        <v>2162</v>
      </c>
      <c r="J9564" t="s">
        <v>1915</v>
      </c>
      <c r="K9564" t="s">
        <v>2021</v>
      </c>
      <c r="L9564" s="24">
        <v>75400</v>
      </c>
      <c r="M9564" s="25">
        <f>+VLOOKUP(E9564, TC!A:D, 4, FALSE())</f>
        <v>1.1717999985256788</v>
      </c>
      <c r="N9564" s="24">
        <f t="shared" si="745"/>
        <v>75400</v>
      </c>
      <c r="O9564" t="str">
        <f t="shared" si="746"/>
        <v>FACTURA</v>
      </c>
      <c r="P9564" t="str">
        <f t="shared" si="747"/>
        <v>2025</v>
      </c>
      <c r="Q9564" t="str">
        <f t="shared" si="748"/>
        <v>06</v>
      </c>
      <c r="R9564" t="str">
        <f>+IFERROR(VLOOKUP(I9564, Listado!A:B, 2, FALSE()), "COMERCIALIZADORA INTERNACIONAL CARIBBEAN EXOTICS S A")</f>
        <v>COMERCIALIZADORA INTERNACIONAL CARIBBEAN EXOTICS S A</v>
      </c>
      <c r="S9564" s="25">
        <f>+VLOOKUP(E9564, TC!A:D, 2, FALSE())</f>
        <v>4069.67</v>
      </c>
      <c r="T9564" t="str">
        <f t="shared" si="749"/>
        <v>COP</v>
      </c>
    </row>
    <row r="9565" spans="1:20" ht="18.75" hidden="1" customHeight="1" x14ac:dyDescent="0.25">
      <c r="A9565" t="s">
        <v>3127</v>
      </c>
      <c r="B9565" t="s">
        <v>5</v>
      </c>
      <c r="C9565" t="s">
        <v>1913</v>
      </c>
      <c r="D9565" s="24">
        <v>12353</v>
      </c>
      <c r="E9565" t="s">
        <v>1772</v>
      </c>
      <c r="F9565" t="s">
        <v>99</v>
      </c>
      <c r="G9565" t="s">
        <v>113</v>
      </c>
      <c r="I9565" t="s">
        <v>2162</v>
      </c>
      <c r="J9565" t="s">
        <v>1915</v>
      </c>
      <c r="K9565" t="s">
        <v>2021</v>
      </c>
      <c r="L9565" s="24">
        <v>3480</v>
      </c>
      <c r="M9565" s="25">
        <f>+VLOOKUP(E9565, TC!A:D, 4, FALSE())</f>
        <v>1.1717999985256788</v>
      </c>
      <c r="N9565" s="24">
        <f t="shared" si="745"/>
        <v>3480</v>
      </c>
      <c r="O9565" t="str">
        <f t="shared" si="746"/>
        <v>FACTURA</v>
      </c>
      <c r="P9565" t="str">
        <f t="shared" si="747"/>
        <v>2025</v>
      </c>
      <c r="Q9565" t="str">
        <f t="shared" si="748"/>
        <v>06</v>
      </c>
      <c r="R9565" t="str">
        <f>+IFERROR(VLOOKUP(I9565, Listado!A:B, 2, FALSE()), "COMERCIALIZADORA INTERNACIONAL CARIBBEAN EXOTICS S A")</f>
        <v>COMERCIALIZADORA INTERNACIONAL CARIBBEAN EXOTICS S A</v>
      </c>
      <c r="S9565" s="25">
        <f>+VLOOKUP(E9565, TC!A:D, 2, FALSE())</f>
        <v>4069.67</v>
      </c>
      <c r="T9565" t="str">
        <f t="shared" si="749"/>
        <v>COP</v>
      </c>
    </row>
    <row r="9566" spans="1:20" ht="18.75" hidden="1" customHeight="1" x14ac:dyDescent="0.25">
      <c r="A9566" t="s">
        <v>3127</v>
      </c>
      <c r="B9566" t="s">
        <v>5</v>
      </c>
      <c r="C9566" t="s">
        <v>1913</v>
      </c>
      <c r="D9566" s="24">
        <v>12354</v>
      </c>
      <c r="E9566" t="s">
        <v>1772</v>
      </c>
      <c r="F9566" t="s">
        <v>99</v>
      </c>
      <c r="G9566" t="s">
        <v>113</v>
      </c>
      <c r="I9566" t="s">
        <v>2824</v>
      </c>
      <c r="J9566" t="s">
        <v>1915</v>
      </c>
      <c r="K9566" t="s">
        <v>2025</v>
      </c>
      <c r="L9566" s="24">
        <v>756000</v>
      </c>
      <c r="M9566" s="25">
        <f>+VLOOKUP(E9566, TC!A:D, 4, FALSE())</f>
        <v>1.1717999985256788</v>
      </c>
      <c r="N9566" s="24">
        <f t="shared" si="745"/>
        <v>756000</v>
      </c>
      <c r="O9566" t="str">
        <f t="shared" si="746"/>
        <v>FACTURA</v>
      </c>
      <c r="P9566" t="str">
        <f t="shared" si="747"/>
        <v>2025</v>
      </c>
      <c r="Q9566" t="str">
        <f t="shared" si="748"/>
        <v>06</v>
      </c>
      <c r="R9566" t="str">
        <f>+IFERROR(VLOOKUP(I9566, Listado!A:B, 2, FALSE()), "COMERCIALIZADORA INTERNACIONAL CARIBBEAN EXOTICS S A")</f>
        <v>COMERCIALIZADORA INTERNACIONAL CARIBBEAN EXOTICS S A</v>
      </c>
      <c r="S9566" s="25">
        <f>+VLOOKUP(E9566, TC!A:D, 2, FALSE())</f>
        <v>4069.67</v>
      </c>
      <c r="T9566" t="str">
        <f t="shared" si="749"/>
        <v>COP</v>
      </c>
    </row>
    <row r="9567" spans="1:20" ht="18.75" hidden="1" customHeight="1" x14ac:dyDescent="0.25">
      <c r="A9567" t="s">
        <v>3127</v>
      </c>
      <c r="B9567" t="s">
        <v>5</v>
      </c>
      <c r="C9567" t="s">
        <v>1913</v>
      </c>
      <c r="D9567" s="24">
        <v>12355</v>
      </c>
      <c r="E9567" t="s">
        <v>1772</v>
      </c>
      <c r="F9567" t="s">
        <v>99</v>
      </c>
      <c r="G9567" t="s">
        <v>1914</v>
      </c>
      <c r="I9567" t="s">
        <v>1840</v>
      </c>
      <c r="J9567" t="s">
        <v>1915</v>
      </c>
      <c r="K9567" t="s">
        <v>2022</v>
      </c>
      <c r="L9567" s="24">
        <v>19000</v>
      </c>
      <c r="M9567" s="25">
        <f>+VLOOKUP(E9567, TC!A:D, 4, FALSE())</f>
        <v>1.1717999985256788</v>
      </c>
      <c r="N9567" s="24">
        <f t="shared" si="745"/>
        <v>19000</v>
      </c>
      <c r="O9567" t="str">
        <f t="shared" si="746"/>
        <v>FACTURA</v>
      </c>
      <c r="P9567" t="str">
        <f t="shared" si="747"/>
        <v>2025</v>
      </c>
      <c r="Q9567" t="str">
        <f t="shared" si="748"/>
        <v>06</v>
      </c>
      <c r="R9567" t="str">
        <f>+IFERROR(VLOOKUP(I9567, Listado!A:B, 2, FALSE()), "COMERCIALIZADORA INTERNACIONAL CARIBBEAN EXOTICS S A")</f>
        <v>LONDOÑO ECHEVERRI ALEJANDRA</v>
      </c>
      <c r="S9567" s="25">
        <f>+VLOOKUP(E9567, TC!A:D, 2, FALSE())</f>
        <v>4069.67</v>
      </c>
      <c r="T9567" t="str">
        <f t="shared" si="749"/>
        <v>COP</v>
      </c>
    </row>
    <row r="9568" spans="1:20" ht="18.75" hidden="1" customHeight="1" x14ac:dyDescent="0.25">
      <c r="A9568" t="s">
        <v>3127</v>
      </c>
      <c r="B9568" t="s">
        <v>5</v>
      </c>
      <c r="C9568" t="s">
        <v>1913</v>
      </c>
      <c r="D9568" s="24">
        <v>12355</v>
      </c>
      <c r="E9568" t="s">
        <v>1772</v>
      </c>
      <c r="F9568" t="s">
        <v>99</v>
      </c>
      <c r="G9568" t="s">
        <v>1914</v>
      </c>
      <c r="I9568" t="s">
        <v>1840</v>
      </c>
      <c r="J9568" t="s">
        <v>1915</v>
      </c>
      <c r="K9568" t="s">
        <v>2022</v>
      </c>
      <c r="L9568" s="24">
        <v>20000</v>
      </c>
      <c r="M9568" s="25">
        <f>+VLOOKUP(E9568, TC!A:D, 4, FALSE())</f>
        <v>1.1717999985256788</v>
      </c>
      <c r="N9568" s="24">
        <f t="shared" si="745"/>
        <v>20000</v>
      </c>
      <c r="O9568" t="str">
        <f t="shared" si="746"/>
        <v>FACTURA</v>
      </c>
      <c r="P9568" t="str">
        <f t="shared" si="747"/>
        <v>2025</v>
      </c>
      <c r="Q9568" t="str">
        <f t="shared" si="748"/>
        <v>06</v>
      </c>
      <c r="R9568" t="str">
        <f>+IFERROR(VLOOKUP(I9568, Listado!A:B, 2, FALSE()), "COMERCIALIZADORA INTERNACIONAL CARIBBEAN EXOTICS S A")</f>
        <v>LONDOÑO ECHEVERRI ALEJANDRA</v>
      </c>
      <c r="S9568" s="25">
        <f>+VLOOKUP(E9568, TC!A:D, 2, FALSE())</f>
        <v>4069.67</v>
      </c>
      <c r="T9568" t="str">
        <f t="shared" si="749"/>
        <v>COP</v>
      </c>
    </row>
    <row r="9569" spans="1:20" ht="18.75" hidden="1" customHeight="1" x14ac:dyDescent="0.25">
      <c r="A9569" t="s">
        <v>3127</v>
      </c>
      <c r="B9569" t="s">
        <v>5</v>
      </c>
      <c r="C9569" t="s">
        <v>1913</v>
      </c>
      <c r="D9569" s="24">
        <v>12355</v>
      </c>
      <c r="E9569" t="s">
        <v>1772</v>
      </c>
      <c r="F9569" t="s">
        <v>99</v>
      </c>
      <c r="G9569" t="s">
        <v>1914</v>
      </c>
      <c r="I9569" t="s">
        <v>1840</v>
      </c>
      <c r="J9569" t="s">
        <v>1915</v>
      </c>
      <c r="K9569" t="s">
        <v>2022</v>
      </c>
      <c r="L9569" s="24">
        <v>15000</v>
      </c>
      <c r="M9569" s="25">
        <f>+VLOOKUP(E9569, TC!A:D, 4, FALSE())</f>
        <v>1.1717999985256788</v>
      </c>
      <c r="N9569" s="24">
        <f t="shared" si="745"/>
        <v>15000</v>
      </c>
      <c r="O9569" t="str">
        <f t="shared" si="746"/>
        <v>FACTURA</v>
      </c>
      <c r="P9569" t="str">
        <f t="shared" si="747"/>
        <v>2025</v>
      </c>
      <c r="Q9569" t="str">
        <f t="shared" si="748"/>
        <v>06</v>
      </c>
      <c r="R9569" t="str">
        <f>+IFERROR(VLOOKUP(I9569, Listado!A:B, 2, FALSE()), "COMERCIALIZADORA INTERNACIONAL CARIBBEAN EXOTICS S A")</f>
        <v>LONDOÑO ECHEVERRI ALEJANDRA</v>
      </c>
      <c r="S9569" s="25">
        <f>+VLOOKUP(E9569, TC!A:D, 2, FALSE())</f>
        <v>4069.67</v>
      </c>
      <c r="T9569" t="str">
        <f t="shared" si="749"/>
        <v>COP</v>
      </c>
    </row>
    <row r="9570" spans="1:20" ht="18.75" hidden="1" customHeight="1" x14ac:dyDescent="0.25">
      <c r="A9570" t="s">
        <v>3127</v>
      </c>
      <c r="B9570" t="s">
        <v>5</v>
      </c>
      <c r="C9570" t="s">
        <v>1913</v>
      </c>
      <c r="D9570" s="24">
        <v>12355</v>
      </c>
      <c r="E9570" t="s">
        <v>1772</v>
      </c>
      <c r="F9570" t="s">
        <v>99</v>
      </c>
      <c r="G9570" t="s">
        <v>1914</v>
      </c>
      <c r="I9570" t="s">
        <v>1840</v>
      </c>
      <c r="J9570" t="s">
        <v>1915</v>
      </c>
      <c r="K9570" t="s">
        <v>2022</v>
      </c>
      <c r="L9570" s="24">
        <v>16000</v>
      </c>
      <c r="M9570" s="25">
        <f>+VLOOKUP(E9570, TC!A:D, 4, FALSE())</f>
        <v>1.1717999985256788</v>
      </c>
      <c r="N9570" s="24">
        <f t="shared" si="745"/>
        <v>16000</v>
      </c>
      <c r="O9570" t="str">
        <f t="shared" si="746"/>
        <v>FACTURA</v>
      </c>
      <c r="P9570" t="str">
        <f t="shared" si="747"/>
        <v>2025</v>
      </c>
      <c r="Q9570" t="str">
        <f t="shared" si="748"/>
        <v>06</v>
      </c>
      <c r="R9570" t="str">
        <f>+IFERROR(VLOOKUP(I9570, Listado!A:B, 2, FALSE()), "COMERCIALIZADORA INTERNACIONAL CARIBBEAN EXOTICS S A")</f>
        <v>LONDOÑO ECHEVERRI ALEJANDRA</v>
      </c>
      <c r="S9570" s="25">
        <f>+VLOOKUP(E9570, TC!A:D, 2, FALSE())</f>
        <v>4069.67</v>
      </c>
      <c r="T9570" t="str">
        <f t="shared" si="749"/>
        <v>COP</v>
      </c>
    </row>
    <row r="9571" spans="1:20" ht="18.75" hidden="1" customHeight="1" x14ac:dyDescent="0.25">
      <c r="A9571" t="s">
        <v>3127</v>
      </c>
      <c r="B9571" t="s">
        <v>5</v>
      </c>
      <c r="C9571" t="s">
        <v>1913</v>
      </c>
      <c r="D9571" s="24">
        <v>12355</v>
      </c>
      <c r="E9571" t="s">
        <v>1772</v>
      </c>
      <c r="F9571" t="s">
        <v>99</v>
      </c>
      <c r="G9571" t="s">
        <v>1914</v>
      </c>
      <c r="I9571" t="s">
        <v>1840</v>
      </c>
      <c r="J9571" t="s">
        <v>1915</v>
      </c>
      <c r="K9571" t="s">
        <v>2022</v>
      </c>
      <c r="L9571" s="24">
        <v>24000</v>
      </c>
      <c r="M9571" s="25">
        <f>+VLOOKUP(E9571, TC!A:D, 4, FALSE())</f>
        <v>1.1717999985256788</v>
      </c>
      <c r="N9571" s="24">
        <f t="shared" si="745"/>
        <v>24000</v>
      </c>
      <c r="O9571" t="str">
        <f t="shared" si="746"/>
        <v>FACTURA</v>
      </c>
      <c r="P9571" t="str">
        <f t="shared" si="747"/>
        <v>2025</v>
      </c>
      <c r="Q9571" t="str">
        <f t="shared" si="748"/>
        <v>06</v>
      </c>
      <c r="R9571" t="str">
        <f>+IFERROR(VLOOKUP(I9571, Listado!A:B, 2, FALSE()), "COMERCIALIZADORA INTERNACIONAL CARIBBEAN EXOTICS S A")</f>
        <v>LONDOÑO ECHEVERRI ALEJANDRA</v>
      </c>
      <c r="S9571" s="25">
        <f>+VLOOKUP(E9571, TC!A:D, 2, FALSE())</f>
        <v>4069.67</v>
      </c>
      <c r="T9571" t="str">
        <f t="shared" si="749"/>
        <v>COP</v>
      </c>
    </row>
    <row r="9572" spans="1:20" ht="18.75" hidden="1" customHeight="1" x14ac:dyDescent="0.25">
      <c r="A9572" t="s">
        <v>3127</v>
      </c>
      <c r="B9572" t="s">
        <v>5</v>
      </c>
      <c r="C9572" t="s">
        <v>1913</v>
      </c>
      <c r="D9572" s="24">
        <v>12355</v>
      </c>
      <c r="E9572" t="s">
        <v>1772</v>
      </c>
      <c r="F9572" t="s">
        <v>99</v>
      </c>
      <c r="G9572" t="s">
        <v>1914</v>
      </c>
      <c r="I9572" t="s">
        <v>1840</v>
      </c>
      <c r="J9572" t="s">
        <v>1915</v>
      </c>
      <c r="K9572" t="s">
        <v>2022</v>
      </c>
      <c r="L9572" s="24">
        <v>8500</v>
      </c>
      <c r="M9572" s="25">
        <f>+VLOOKUP(E9572, TC!A:D, 4, FALSE())</f>
        <v>1.1717999985256788</v>
      </c>
      <c r="N9572" s="24">
        <f t="shared" si="745"/>
        <v>8500</v>
      </c>
      <c r="O9572" t="str">
        <f t="shared" si="746"/>
        <v>FACTURA</v>
      </c>
      <c r="P9572" t="str">
        <f t="shared" si="747"/>
        <v>2025</v>
      </c>
      <c r="Q9572" t="str">
        <f t="shared" si="748"/>
        <v>06</v>
      </c>
      <c r="R9572" t="str">
        <f>+IFERROR(VLOOKUP(I9572, Listado!A:B, 2, FALSE()), "COMERCIALIZADORA INTERNACIONAL CARIBBEAN EXOTICS S A")</f>
        <v>LONDOÑO ECHEVERRI ALEJANDRA</v>
      </c>
      <c r="S9572" s="25">
        <f>+VLOOKUP(E9572, TC!A:D, 2, FALSE())</f>
        <v>4069.67</v>
      </c>
      <c r="T9572" t="str">
        <f t="shared" si="749"/>
        <v>COP</v>
      </c>
    </row>
    <row r="9573" spans="1:20" ht="18.75" hidden="1" customHeight="1" x14ac:dyDescent="0.25">
      <c r="A9573" t="s">
        <v>3127</v>
      </c>
      <c r="B9573" t="s">
        <v>5</v>
      </c>
      <c r="C9573" t="s">
        <v>1913</v>
      </c>
      <c r="D9573" s="24">
        <v>12356</v>
      </c>
      <c r="E9573" t="s">
        <v>1772</v>
      </c>
      <c r="F9573" t="s">
        <v>99</v>
      </c>
      <c r="G9573" t="s">
        <v>1914</v>
      </c>
      <c r="I9573" t="s">
        <v>3175</v>
      </c>
      <c r="J9573" t="s">
        <v>1915</v>
      </c>
      <c r="K9573" t="s">
        <v>2803</v>
      </c>
      <c r="L9573" s="24">
        <v>45000</v>
      </c>
      <c r="M9573" s="25">
        <f>+VLOOKUP(E9573, TC!A:D, 4, FALSE())</f>
        <v>1.1717999985256788</v>
      </c>
      <c r="N9573" s="24">
        <f t="shared" si="745"/>
        <v>45000</v>
      </c>
      <c r="O9573" t="str">
        <f t="shared" si="746"/>
        <v>FACTURA</v>
      </c>
      <c r="P9573" t="str">
        <f t="shared" si="747"/>
        <v>2025</v>
      </c>
      <c r="Q9573" t="str">
        <f t="shared" si="748"/>
        <v>06</v>
      </c>
      <c r="R9573" t="str">
        <f>+IFERROR(VLOOKUP(I9573, Listado!A:B, 2, FALSE()), "COMERCIALIZADORA INTERNACIONAL CARIBBEAN EXOTICS S A")</f>
        <v>COMERCIALIZADORA INTERNACIONAL CARIBBEAN EXOTICS S A</v>
      </c>
      <c r="S9573" s="25">
        <f>+VLOOKUP(E9573, TC!A:D, 2, FALSE())</f>
        <v>4069.67</v>
      </c>
      <c r="T9573" t="str">
        <f t="shared" si="749"/>
        <v>COP</v>
      </c>
    </row>
    <row r="9574" spans="1:20" ht="18.75" hidden="1" customHeight="1" x14ac:dyDescent="0.25">
      <c r="A9574" t="s">
        <v>3127</v>
      </c>
      <c r="B9574" t="s">
        <v>5</v>
      </c>
      <c r="C9574" t="s">
        <v>1913</v>
      </c>
      <c r="D9574" s="24">
        <v>12357</v>
      </c>
      <c r="E9574" t="s">
        <v>1772</v>
      </c>
      <c r="F9574" t="s">
        <v>99</v>
      </c>
      <c r="G9574" t="s">
        <v>1914</v>
      </c>
      <c r="I9574" t="s">
        <v>1840</v>
      </c>
      <c r="J9574" t="s">
        <v>1915</v>
      </c>
      <c r="K9574" t="s">
        <v>2803</v>
      </c>
      <c r="L9574" s="24">
        <v>21000</v>
      </c>
      <c r="M9574" s="25">
        <f>+VLOOKUP(E9574, TC!A:D, 4, FALSE())</f>
        <v>1.1717999985256788</v>
      </c>
      <c r="N9574" s="24">
        <f t="shared" si="745"/>
        <v>21000</v>
      </c>
      <c r="O9574" t="str">
        <f t="shared" si="746"/>
        <v>FACTURA</v>
      </c>
      <c r="P9574" t="str">
        <f t="shared" si="747"/>
        <v>2025</v>
      </c>
      <c r="Q9574" t="str">
        <f t="shared" si="748"/>
        <v>06</v>
      </c>
      <c r="R9574" t="str">
        <f>+IFERROR(VLOOKUP(I9574, Listado!A:B, 2, FALSE()), "COMERCIALIZADORA INTERNACIONAL CARIBBEAN EXOTICS S A")</f>
        <v>LONDOÑO ECHEVERRI ALEJANDRA</v>
      </c>
      <c r="S9574" s="25">
        <f>+VLOOKUP(E9574, TC!A:D, 2, FALSE())</f>
        <v>4069.67</v>
      </c>
      <c r="T9574" t="str">
        <f t="shared" si="749"/>
        <v>COP</v>
      </c>
    </row>
    <row r="9575" spans="1:20" ht="18.75" hidden="1" customHeight="1" x14ac:dyDescent="0.25">
      <c r="A9575" t="s">
        <v>3341</v>
      </c>
      <c r="B9575" t="s">
        <v>1923</v>
      </c>
      <c r="C9575" t="s">
        <v>1913</v>
      </c>
      <c r="D9575" s="24">
        <v>6142</v>
      </c>
      <c r="E9575" t="s">
        <v>1775</v>
      </c>
      <c r="F9575" t="s">
        <v>99</v>
      </c>
      <c r="G9575" t="s">
        <v>1914</v>
      </c>
      <c r="I9575" t="s">
        <v>1907</v>
      </c>
      <c r="J9575" t="s">
        <v>1915</v>
      </c>
      <c r="K9575" t="s">
        <v>3066</v>
      </c>
      <c r="L9575" s="24">
        <v>3784793</v>
      </c>
      <c r="M9575" s="25">
        <f>+VLOOKUP(E9575, TC!A:D, 4, FALSE())</f>
        <v>1.1778499976656582</v>
      </c>
      <c r="N9575" s="24">
        <f t="shared" si="745"/>
        <v>929.99997542798303</v>
      </c>
      <c r="O9575" t="str">
        <f t="shared" si="746"/>
        <v>FACTURA</v>
      </c>
      <c r="P9575" t="str">
        <f t="shared" si="747"/>
        <v>2025</v>
      </c>
      <c r="Q9575" t="str">
        <f t="shared" si="748"/>
        <v>07</v>
      </c>
      <c r="R9575" t="str">
        <f>+IFERROR(VLOOKUP(I9575, Listado!A:B, 2, FALSE()), "COMERCIALIZADORA INTERNACIONAL CARIBBEAN EXOTICS S A")</f>
        <v>PIEDRAHITA PEREZ MARIANA</v>
      </c>
      <c r="S9575" s="25">
        <f>+VLOOKUP(E9575, TC!A:D, 2, FALSE())</f>
        <v>4069.67</v>
      </c>
      <c r="T9575" t="str">
        <f t="shared" si="749"/>
        <v>USD</v>
      </c>
    </row>
    <row r="9576" spans="1:20" ht="18.75" hidden="1" customHeight="1" x14ac:dyDescent="0.25">
      <c r="A9576" t="s">
        <v>3341</v>
      </c>
      <c r="B9576" t="s">
        <v>1923</v>
      </c>
      <c r="C9576" t="s">
        <v>1913</v>
      </c>
      <c r="D9576" s="24">
        <v>6142</v>
      </c>
      <c r="E9576" t="s">
        <v>1775</v>
      </c>
      <c r="F9576" t="s">
        <v>99</v>
      </c>
      <c r="G9576" t="s">
        <v>1914</v>
      </c>
      <c r="I9576" t="s">
        <v>1907</v>
      </c>
      <c r="J9576" t="s">
        <v>1915</v>
      </c>
      <c r="K9576" t="s">
        <v>3067</v>
      </c>
      <c r="L9576" s="24">
        <v>7337615</v>
      </c>
      <c r="M9576" s="25">
        <f>+VLOOKUP(E9576, TC!A:D, 4, FALSE())</f>
        <v>1.1778499976656582</v>
      </c>
      <c r="N9576" s="24">
        <f t="shared" si="745"/>
        <v>1802.9999975427984</v>
      </c>
      <c r="O9576" t="str">
        <f t="shared" si="746"/>
        <v>FACTURA</v>
      </c>
      <c r="P9576" t="str">
        <f t="shared" si="747"/>
        <v>2025</v>
      </c>
      <c r="Q9576" t="str">
        <f t="shared" si="748"/>
        <v>07</v>
      </c>
      <c r="R9576" t="str">
        <f>+IFERROR(VLOOKUP(I9576, Listado!A:B, 2, FALSE()), "COMERCIALIZADORA INTERNACIONAL CARIBBEAN EXOTICS S A")</f>
        <v>PIEDRAHITA PEREZ MARIANA</v>
      </c>
      <c r="S9576" s="25">
        <f>+VLOOKUP(E9576, TC!A:D, 2, FALSE())</f>
        <v>4069.67</v>
      </c>
      <c r="T9576" t="str">
        <f t="shared" si="749"/>
        <v>USD</v>
      </c>
    </row>
    <row r="9577" spans="1:20" ht="18.75" hidden="1" customHeight="1" x14ac:dyDescent="0.25">
      <c r="A9577" t="s">
        <v>3341</v>
      </c>
      <c r="B9577" t="s">
        <v>5</v>
      </c>
      <c r="C9577" t="s">
        <v>1913</v>
      </c>
      <c r="D9577" s="24">
        <v>12358</v>
      </c>
      <c r="E9577" t="s">
        <v>1775</v>
      </c>
      <c r="F9577" t="s">
        <v>99</v>
      </c>
      <c r="G9577" t="s">
        <v>113</v>
      </c>
      <c r="I9577" t="s">
        <v>1859</v>
      </c>
      <c r="J9577" t="s">
        <v>1915</v>
      </c>
      <c r="K9577" t="s">
        <v>1916</v>
      </c>
      <c r="L9577" s="24">
        <v>5776800</v>
      </c>
      <c r="M9577" s="25">
        <f>+VLOOKUP(E9577, TC!A:D, 4, FALSE())</f>
        <v>1.1778499976656582</v>
      </c>
      <c r="N9577" s="24">
        <f t="shared" si="745"/>
        <v>5776800</v>
      </c>
      <c r="O9577" t="str">
        <f t="shared" si="746"/>
        <v>FACTURA</v>
      </c>
      <c r="P9577" t="str">
        <f t="shared" si="747"/>
        <v>2025</v>
      </c>
      <c r="Q9577" t="str">
        <f t="shared" si="748"/>
        <v>07</v>
      </c>
      <c r="R9577" t="str">
        <f>+IFERROR(VLOOKUP(I9577, Listado!A:B, 2, FALSE()), "COMERCIALIZADORA INTERNACIONAL CARIBBEAN EXOTICS S A")</f>
        <v>LONDOÑO ECHEVERRI ALEJANDRA</v>
      </c>
      <c r="S9577" s="25">
        <f>+VLOOKUP(E9577, TC!A:D, 2, FALSE())</f>
        <v>4069.67</v>
      </c>
      <c r="T9577" t="str">
        <f t="shared" si="749"/>
        <v>COP</v>
      </c>
    </row>
    <row r="9578" spans="1:20" ht="18.75" hidden="1" customHeight="1" x14ac:dyDescent="0.25">
      <c r="A9578" t="s">
        <v>3341</v>
      </c>
      <c r="B9578" t="s">
        <v>5</v>
      </c>
      <c r="C9578" t="s">
        <v>1970</v>
      </c>
      <c r="D9578" s="24">
        <v>2442</v>
      </c>
      <c r="E9578" t="s">
        <v>1775</v>
      </c>
      <c r="F9578" t="s">
        <v>1924</v>
      </c>
      <c r="G9578" t="s">
        <v>108</v>
      </c>
      <c r="H9578" t="s">
        <v>3342</v>
      </c>
      <c r="I9578" t="s">
        <v>1871</v>
      </c>
      <c r="J9578" t="s">
        <v>1919</v>
      </c>
      <c r="K9578" t="s">
        <v>1964</v>
      </c>
      <c r="L9578" s="24">
        <v>-210</v>
      </c>
      <c r="M9578" s="25">
        <f>+VLOOKUP(E9578, TC!A:D, 4, FALSE())</f>
        <v>1.1778499976656582</v>
      </c>
      <c r="N9578" s="24">
        <f t="shared" si="745"/>
        <v>-247.34849950978824</v>
      </c>
      <c r="O9578" t="str">
        <f t="shared" si="746"/>
        <v>NOTAS</v>
      </c>
      <c r="P9578" t="str">
        <f t="shared" si="747"/>
        <v>2025</v>
      </c>
      <c r="Q9578" t="str">
        <f t="shared" si="748"/>
        <v>07</v>
      </c>
      <c r="R9578" t="str">
        <f>+IFERROR(VLOOKUP(I9578, Listado!A:B, 2, FALSE()), "COMERCIALIZADORA INTERNACIONAL CARIBBEAN EXOTICS S A")</f>
        <v>PIEDRAHITA PEREZ MARIANA</v>
      </c>
      <c r="S9578" s="25">
        <f>+VLOOKUP(E9578, TC!A:D, 2, FALSE())</f>
        <v>4069.67</v>
      </c>
      <c r="T9578" t="str">
        <f t="shared" si="749"/>
        <v>EUR</v>
      </c>
    </row>
    <row r="9579" spans="1:20" ht="18.75" hidden="1" customHeight="1" x14ac:dyDescent="0.25">
      <c r="A9579" t="s">
        <v>3341</v>
      </c>
      <c r="B9579" t="s">
        <v>1923</v>
      </c>
      <c r="C9579" t="s">
        <v>1913</v>
      </c>
      <c r="D9579" s="24">
        <v>6143</v>
      </c>
      <c r="E9579" t="s">
        <v>1775</v>
      </c>
      <c r="F9579" t="s">
        <v>1924</v>
      </c>
      <c r="G9579" t="s">
        <v>112</v>
      </c>
      <c r="H9579" t="s">
        <v>3343</v>
      </c>
      <c r="I9579" t="s">
        <v>1863</v>
      </c>
      <c r="J9579" t="s">
        <v>1926</v>
      </c>
      <c r="K9579" t="s">
        <v>1928</v>
      </c>
      <c r="L9579" s="24">
        <v>929.96</v>
      </c>
      <c r="M9579" s="25">
        <f>+VLOOKUP(E9579, TC!A:D, 4, FALSE())</f>
        <v>1.1778499976656582</v>
      </c>
      <c r="N9579" s="24">
        <f t="shared" si="745"/>
        <v>1095.3533838291555</v>
      </c>
      <c r="O9579" t="str">
        <f t="shared" si="746"/>
        <v>FACTURA</v>
      </c>
      <c r="P9579" t="str">
        <f t="shared" si="747"/>
        <v>2025</v>
      </c>
      <c r="Q9579" t="str">
        <f t="shared" si="748"/>
        <v>07</v>
      </c>
      <c r="R9579" t="str">
        <f>+IFERROR(VLOOKUP(I9579, Listado!A:B, 2, FALSE()), "COMERCIALIZADORA INTERNACIONAL CARIBBEAN EXOTICS S A")</f>
        <v>HINCAPIE CONTRERAS ERIKA STEFANIA</v>
      </c>
      <c r="S9579" s="25">
        <f>+VLOOKUP(E9579, TC!A:D, 2, FALSE())</f>
        <v>4069.67</v>
      </c>
      <c r="T9579" t="str">
        <f t="shared" si="749"/>
        <v>EUR</v>
      </c>
    </row>
    <row r="9580" spans="1:20" ht="18.75" hidden="1" customHeight="1" x14ac:dyDescent="0.25">
      <c r="A9580" t="s">
        <v>3341</v>
      </c>
      <c r="B9580" t="s">
        <v>1923</v>
      </c>
      <c r="C9580" t="s">
        <v>1913</v>
      </c>
      <c r="D9580" s="24">
        <v>6143</v>
      </c>
      <c r="E9580" t="s">
        <v>1775</v>
      </c>
      <c r="F9580" t="s">
        <v>1924</v>
      </c>
      <c r="G9580" t="s">
        <v>112</v>
      </c>
      <c r="H9580" t="s">
        <v>3343</v>
      </c>
      <c r="I9580" t="s">
        <v>1863</v>
      </c>
      <c r="J9580" t="s">
        <v>1926</v>
      </c>
      <c r="K9580" t="s">
        <v>2949</v>
      </c>
      <c r="L9580" s="24">
        <v>2123.52</v>
      </c>
      <c r="M9580" s="25">
        <f>+VLOOKUP(E9580, TC!A:D, 4, FALSE())</f>
        <v>1.1778499976656582</v>
      </c>
      <c r="N9580" s="24">
        <f t="shared" si="745"/>
        <v>2501.1880270429788</v>
      </c>
      <c r="O9580" t="str">
        <f t="shared" si="746"/>
        <v>FACTURA</v>
      </c>
      <c r="P9580" t="str">
        <f t="shared" si="747"/>
        <v>2025</v>
      </c>
      <c r="Q9580" t="str">
        <f t="shared" si="748"/>
        <v>07</v>
      </c>
      <c r="R9580" t="str">
        <f>+IFERROR(VLOOKUP(I9580, Listado!A:B, 2, FALSE()), "COMERCIALIZADORA INTERNACIONAL CARIBBEAN EXOTICS S A")</f>
        <v>HINCAPIE CONTRERAS ERIKA STEFANIA</v>
      </c>
      <c r="S9580" s="25">
        <f>+VLOOKUP(E9580, TC!A:D, 2, FALSE())</f>
        <v>4069.67</v>
      </c>
      <c r="T9580" t="str">
        <f t="shared" si="749"/>
        <v>EUR</v>
      </c>
    </row>
    <row r="9581" spans="1:20" ht="18.75" hidden="1" customHeight="1" x14ac:dyDescent="0.25">
      <c r="A9581" t="s">
        <v>3341</v>
      </c>
      <c r="B9581" t="s">
        <v>1923</v>
      </c>
      <c r="C9581" t="s">
        <v>1913</v>
      </c>
      <c r="D9581" s="24">
        <v>6144</v>
      </c>
      <c r="E9581" t="s">
        <v>1775</v>
      </c>
      <c r="F9581" t="s">
        <v>128</v>
      </c>
      <c r="G9581" t="s">
        <v>108</v>
      </c>
      <c r="H9581" t="s">
        <v>3344</v>
      </c>
      <c r="I9581" t="s">
        <v>1895</v>
      </c>
      <c r="J9581" t="s">
        <v>1998</v>
      </c>
      <c r="K9581" t="s">
        <v>1928</v>
      </c>
      <c r="L9581" s="24">
        <v>2446.4899999999998</v>
      </c>
      <c r="M9581" s="25">
        <f>+VLOOKUP(E9581, TC!A:D, 4, FALSE())</f>
        <v>1.1778499976656582</v>
      </c>
      <c r="N9581" s="24">
        <f t="shared" si="745"/>
        <v>2446.4899999999998</v>
      </c>
      <c r="O9581" t="str">
        <f t="shared" si="746"/>
        <v>FACTURA</v>
      </c>
      <c r="P9581" t="str">
        <f t="shared" si="747"/>
        <v>2025</v>
      </c>
      <c r="Q9581" t="str">
        <f t="shared" si="748"/>
        <v>07</v>
      </c>
      <c r="R9581" t="str">
        <f>+IFERROR(VLOOKUP(I9581, Listado!A:B, 2, FALSE()), "COMERCIALIZADORA INTERNACIONAL CARIBBEAN EXOTICS S A")</f>
        <v>PIEDRAHITA PEREZ MARIANA</v>
      </c>
      <c r="S9581" s="25">
        <f>+VLOOKUP(E9581, TC!A:D, 2, FALSE())</f>
        <v>4069.67</v>
      </c>
      <c r="T9581" t="str">
        <f t="shared" si="749"/>
        <v>USD</v>
      </c>
    </row>
    <row r="9582" spans="1:20" ht="18.75" hidden="1" customHeight="1" x14ac:dyDescent="0.25">
      <c r="A9582" t="s">
        <v>3341</v>
      </c>
      <c r="B9582" t="s">
        <v>1923</v>
      </c>
      <c r="C9582" t="s">
        <v>1913</v>
      </c>
      <c r="D9582" s="24">
        <v>6144</v>
      </c>
      <c r="E9582" t="s">
        <v>1775</v>
      </c>
      <c r="F9582" t="s">
        <v>128</v>
      </c>
      <c r="G9582" t="s">
        <v>108</v>
      </c>
      <c r="H9582" t="s">
        <v>3344</v>
      </c>
      <c r="I9582" t="s">
        <v>1895</v>
      </c>
      <c r="J9582" t="s">
        <v>1998</v>
      </c>
      <c r="K9582" t="s">
        <v>2410</v>
      </c>
      <c r="L9582" s="24">
        <v>1065.5999999999999</v>
      </c>
      <c r="M9582" s="25">
        <f>+VLOOKUP(E9582, TC!A:D, 4, FALSE())</f>
        <v>1.1778499976656582</v>
      </c>
      <c r="N9582" s="24">
        <f t="shared" si="745"/>
        <v>1065.5999999999999</v>
      </c>
      <c r="O9582" t="str">
        <f t="shared" si="746"/>
        <v>FACTURA</v>
      </c>
      <c r="P9582" t="str">
        <f t="shared" si="747"/>
        <v>2025</v>
      </c>
      <c r="Q9582" t="str">
        <f t="shared" si="748"/>
        <v>07</v>
      </c>
      <c r="R9582" t="str">
        <f>+IFERROR(VLOOKUP(I9582, Listado!A:B, 2, FALSE()), "COMERCIALIZADORA INTERNACIONAL CARIBBEAN EXOTICS S A")</f>
        <v>PIEDRAHITA PEREZ MARIANA</v>
      </c>
      <c r="S9582" s="25">
        <f>+VLOOKUP(E9582, TC!A:D, 2, FALSE())</f>
        <v>4069.67</v>
      </c>
      <c r="T9582" t="str">
        <f t="shared" si="749"/>
        <v>USD</v>
      </c>
    </row>
    <row r="9583" spans="1:20" ht="18.75" hidden="1" customHeight="1" x14ac:dyDescent="0.25">
      <c r="A9583" t="s">
        <v>3341</v>
      </c>
      <c r="B9583" t="s">
        <v>1923</v>
      </c>
      <c r="C9583" t="s">
        <v>1913</v>
      </c>
      <c r="D9583" s="24">
        <v>6144</v>
      </c>
      <c r="E9583" t="s">
        <v>1775</v>
      </c>
      <c r="F9583" t="s">
        <v>128</v>
      </c>
      <c r="G9583" t="s">
        <v>108</v>
      </c>
      <c r="H9583" t="s">
        <v>3344</v>
      </c>
      <c r="I9583" t="s">
        <v>1895</v>
      </c>
      <c r="J9583" t="s">
        <v>1998</v>
      </c>
      <c r="K9583" t="s">
        <v>2411</v>
      </c>
      <c r="L9583" s="24">
        <v>2906.4</v>
      </c>
      <c r="M9583" s="25">
        <f>+VLOOKUP(E9583, TC!A:D, 4, FALSE())</f>
        <v>1.1778499976656582</v>
      </c>
      <c r="N9583" s="24">
        <f t="shared" si="745"/>
        <v>2906.4</v>
      </c>
      <c r="O9583" t="str">
        <f t="shared" si="746"/>
        <v>FACTURA</v>
      </c>
      <c r="P9583" t="str">
        <f t="shared" si="747"/>
        <v>2025</v>
      </c>
      <c r="Q9583" t="str">
        <f t="shared" si="748"/>
        <v>07</v>
      </c>
      <c r="R9583" t="str">
        <f>+IFERROR(VLOOKUP(I9583, Listado!A:B, 2, FALSE()), "COMERCIALIZADORA INTERNACIONAL CARIBBEAN EXOTICS S A")</f>
        <v>PIEDRAHITA PEREZ MARIANA</v>
      </c>
      <c r="S9583" s="25">
        <f>+VLOOKUP(E9583, TC!A:D, 2, FALSE())</f>
        <v>4069.67</v>
      </c>
      <c r="T9583" t="str">
        <f t="shared" si="749"/>
        <v>USD</v>
      </c>
    </row>
    <row r="9584" spans="1:20" ht="18.75" hidden="1" customHeight="1" x14ac:dyDescent="0.25">
      <c r="A9584" t="s">
        <v>3341</v>
      </c>
      <c r="B9584" t="s">
        <v>1923</v>
      </c>
      <c r="C9584" t="s">
        <v>1913</v>
      </c>
      <c r="D9584" s="24">
        <v>6145</v>
      </c>
      <c r="E9584" t="s">
        <v>1775</v>
      </c>
      <c r="F9584" t="s">
        <v>1924</v>
      </c>
      <c r="G9584" t="s">
        <v>108</v>
      </c>
      <c r="H9584" t="s">
        <v>3345</v>
      </c>
      <c r="I9584" t="s">
        <v>1885</v>
      </c>
      <c r="J9584" t="s">
        <v>1919</v>
      </c>
      <c r="K9584" t="s">
        <v>1928</v>
      </c>
      <c r="L9584" s="24">
        <v>2085.9899999999998</v>
      </c>
      <c r="M9584" s="25">
        <f>+VLOOKUP(E9584, TC!A:D, 4, FALSE())</f>
        <v>1.1778499976656582</v>
      </c>
      <c r="N9584" s="24">
        <f t="shared" si="745"/>
        <v>2456.9833166305862</v>
      </c>
      <c r="O9584" t="str">
        <f t="shared" si="746"/>
        <v>FACTURA</v>
      </c>
      <c r="P9584" t="str">
        <f t="shared" si="747"/>
        <v>2025</v>
      </c>
      <c r="Q9584" t="str">
        <f t="shared" si="748"/>
        <v>07</v>
      </c>
      <c r="R9584" t="str">
        <f>+IFERROR(VLOOKUP(I9584, Listado!A:B, 2, FALSE()), "COMERCIALIZADORA INTERNACIONAL CARIBBEAN EXOTICS S A")</f>
        <v>PIEDRAHITA PEREZ MARIANA</v>
      </c>
      <c r="S9584" s="25">
        <f>+VLOOKUP(E9584, TC!A:D, 2, FALSE())</f>
        <v>4069.67</v>
      </c>
      <c r="T9584" t="str">
        <f t="shared" si="749"/>
        <v>EUR</v>
      </c>
    </row>
    <row r="9585" spans="1:20" ht="18.75" hidden="1" customHeight="1" x14ac:dyDescent="0.25">
      <c r="A9585" t="s">
        <v>3341</v>
      </c>
      <c r="B9585" t="s">
        <v>1923</v>
      </c>
      <c r="C9585" t="s">
        <v>1913</v>
      </c>
      <c r="D9585" s="24">
        <v>6145</v>
      </c>
      <c r="E9585" t="s">
        <v>1775</v>
      </c>
      <c r="F9585" t="s">
        <v>1924</v>
      </c>
      <c r="G9585" t="s">
        <v>108</v>
      </c>
      <c r="H9585" t="s">
        <v>3345</v>
      </c>
      <c r="I9585" t="s">
        <v>1885</v>
      </c>
      <c r="J9585" t="s">
        <v>1919</v>
      </c>
      <c r="K9585" t="s">
        <v>3311</v>
      </c>
      <c r="L9585" s="24">
        <v>1469.7</v>
      </c>
      <c r="M9585" s="25">
        <f>+VLOOKUP(E9585, TC!A:D, 4, FALSE())</f>
        <v>1.1778499976656582</v>
      </c>
      <c r="N9585" s="24">
        <f t="shared" si="745"/>
        <v>1731.0861415692179</v>
      </c>
      <c r="O9585" t="str">
        <f t="shared" si="746"/>
        <v>FACTURA</v>
      </c>
      <c r="P9585" t="str">
        <f t="shared" si="747"/>
        <v>2025</v>
      </c>
      <c r="Q9585" t="str">
        <f t="shared" si="748"/>
        <v>07</v>
      </c>
      <c r="R9585" t="str">
        <f>+IFERROR(VLOOKUP(I9585, Listado!A:B, 2, FALSE()), "COMERCIALIZADORA INTERNACIONAL CARIBBEAN EXOTICS S A")</f>
        <v>PIEDRAHITA PEREZ MARIANA</v>
      </c>
      <c r="S9585" s="25">
        <f>+VLOOKUP(E9585, TC!A:D, 2, FALSE())</f>
        <v>4069.67</v>
      </c>
      <c r="T9585" t="str">
        <f t="shared" si="749"/>
        <v>EUR</v>
      </c>
    </row>
    <row r="9586" spans="1:20" ht="18.75" hidden="1" customHeight="1" x14ac:dyDescent="0.25">
      <c r="A9586" t="s">
        <v>3341</v>
      </c>
      <c r="B9586" t="s">
        <v>1923</v>
      </c>
      <c r="C9586" t="s">
        <v>1913</v>
      </c>
      <c r="D9586" s="24">
        <v>6145</v>
      </c>
      <c r="E9586" t="s">
        <v>1775</v>
      </c>
      <c r="F9586" t="s">
        <v>1924</v>
      </c>
      <c r="G9586" t="s">
        <v>108</v>
      </c>
      <c r="H9586" t="s">
        <v>3345</v>
      </c>
      <c r="I9586" t="s">
        <v>1885</v>
      </c>
      <c r="J9586" t="s">
        <v>1919</v>
      </c>
      <c r="K9586" t="s">
        <v>3312</v>
      </c>
      <c r="L9586" s="24">
        <v>1679.1</v>
      </c>
      <c r="M9586" s="25">
        <f>+VLOOKUP(E9586, TC!A:D, 4, FALSE())</f>
        <v>1.1778499976656582</v>
      </c>
      <c r="N9586" s="24">
        <f t="shared" si="745"/>
        <v>1977.7279310804067</v>
      </c>
      <c r="O9586" t="str">
        <f t="shared" si="746"/>
        <v>FACTURA</v>
      </c>
      <c r="P9586" t="str">
        <f t="shared" si="747"/>
        <v>2025</v>
      </c>
      <c r="Q9586" t="str">
        <f t="shared" si="748"/>
        <v>07</v>
      </c>
      <c r="R9586" t="str">
        <f>+IFERROR(VLOOKUP(I9586, Listado!A:B, 2, FALSE()), "COMERCIALIZADORA INTERNACIONAL CARIBBEAN EXOTICS S A")</f>
        <v>PIEDRAHITA PEREZ MARIANA</v>
      </c>
      <c r="S9586" s="25">
        <f>+VLOOKUP(E9586, TC!A:D, 2, FALSE())</f>
        <v>4069.67</v>
      </c>
      <c r="T9586" t="str">
        <f t="shared" si="749"/>
        <v>EUR</v>
      </c>
    </row>
    <row r="9587" spans="1:20" ht="18.75" hidden="1" customHeight="1" x14ac:dyDescent="0.25">
      <c r="A9587" t="s">
        <v>3341</v>
      </c>
      <c r="B9587" t="s">
        <v>5</v>
      </c>
      <c r="C9587" t="s">
        <v>1913</v>
      </c>
      <c r="D9587" s="24">
        <v>12359</v>
      </c>
      <c r="E9587" t="s">
        <v>1775</v>
      </c>
      <c r="F9587" t="s">
        <v>1924</v>
      </c>
      <c r="G9587" t="s">
        <v>110</v>
      </c>
      <c r="I9587" t="s">
        <v>1848</v>
      </c>
      <c r="J9587" t="s">
        <v>1917</v>
      </c>
      <c r="K9587" t="s">
        <v>1918</v>
      </c>
      <c r="L9587" s="24">
        <v>54.4</v>
      </c>
      <c r="M9587" s="25">
        <f>+VLOOKUP(E9587, TC!A:D, 4, FALSE())</f>
        <v>1.1778499976656582</v>
      </c>
      <c r="N9587" s="24">
        <f t="shared" si="745"/>
        <v>64.075039873011804</v>
      </c>
      <c r="O9587" t="str">
        <f t="shared" si="746"/>
        <v>FACTURA</v>
      </c>
      <c r="P9587" t="str">
        <f t="shared" si="747"/>
        <v>2025</v>
      </c>
      <c r="Q9587" t="str">
        <f t="shared" si="748"/>
        <v>07</v>
      </c>
      <c r="R9587" t="str">
        <f>+IFERROR(VLOOKUP(I9587, Listado!A:B, 2, FALSE()), "COMERCIALIZADORA INTERNACIONAL CARIBBEAN EXOTICS S A")</f>
        <v>PEREZ MEJIA MARIA PAULINA</v>
      </c>
      <c r="S9587" s="25">
        <f>+VLOOKUP(E9587, TC!A:D, 2, FALSE())</f>
        <v>4069.67</v>
      </c>
      <c r="T9587" t="str">
        <f t="shared" si="749"/>
        <v>EUR</v>
      </c>
    </row>
    <row r="9588" spans="1:20" ht="18.75" hidden="1" customHeight="1" x14ac:dyDescent="0.25">
      <c r="A9588" t="s">
        <v>3341</v>
      </c>
      <c r="B9588" t="s">
        <v>5</v>
      </c>
      <c r="C9588" t="s">
        <v>1913</v>
      </c>
      <c r="D9588" s="24">
        <v>12360</v>
      </c>
      <c r="E9588" t="s">
        <v>1775</v>
      </c>
      <c r="F9588" t="s">
        <v>1924</v>
      </c>
      <c r="G9588" t="s">
        <v>112</v>
      </c>
      <c r="I9588" t="s">
        <v>1863</v>
      </c>
      <c r="J9588" t="s">
        <v>1926</v>
      </c>
      <c r="K9588" t="s">
        <v>1918</v>
      </c>
      <c r="L9588" s="24">
        <v>12</v>
      </c>
      <c r="M9588" s="25">
        <f>+VLOOKUP(E9588, TC!A:D, 4, FALSE())</f>
        <v>1.1778499976656582</v>
      </c>
      <c r="N9588" s="24">
        <f t="shared" si="745"/>
        <v>14.134199971987899</v>
      </c>
      <c r="O9588" t="str">
        <f t="shared" si="746"/>
        <v>FACTURA</v>
      </c>
      <c r="P9588" t="str">
        <f t="shared" si="747"/>
        <v>2025</v>
      </c>
      <c r="Q9588" t="str">
        <f t="shared" si="748"/>
        <v>07</v>
      </c>
      <c r="R9588" t="str">
        <f>+IFERROR(VLOOKUP(I9588, Listado!A:B, 2, FALSE()), "COMERCIALIZADORA INTERNACIONAL CARIBBEAN EXOTICS S A")</f>
        <v>HINCAPIE CONTRERAS ERIKA STEFANIA</v>
      </c>
      <c r="S9588" s="25">
        <f>+VLOOKUP(E9588, TC!A:D, 2, FALSE())</f>
        <v>4069.67</v>
      </c>
      <c r="T9588" t="str">
        <f t="shared" si="749"/>
        <v>EUR</v>
      </c>
    </row>
    <row r="9589" spans="1:20" ht="18.75" hidden="1" customHeight="1" x14ac:dyDescent="0.25">
      <c r="A9589" t="s">
        <v>3341</v>
      </c>
      <c r="B9589" t="s">
        <v>5</v>
      </c>
      <c r="C9589" t="s">
        <v>1913</v>
      </c>
      <c r="D9589" s="24">
        <v>12361</v>
      </c>
      <c r="E9589" t="s">
        <v>1775</v>
      </c>
      <c r="F9589" t="s">
        <v>128</v>
      </c>
      <c r="G9589" t="s">
        <v>112</v>
      </c>
      <c r="I9589" t="s">
        <v>1893</v>
      </c>
      <c r="J9589" t="s">
        <v>1919</v>
      </c>
      <c r="K9589" t="s">
        <v>1918</v>
      </c>
      <c r="L9589" s="24">
        <v>33.6</v>
      </c>
      <c r="M9589" s="25">
        <f>+VLOOKUP(E9589, TC!A:D, 4, FALSE())</f>
        <v>1.1778499976656582</v>
      </c>
      <c r="N9589" s="24">
        <f t="shared" si="745"/>
        <v>33.6</v>
      </c>
      <c r="O9589" t="str">
        <f t="shared" si="746"/>
        <v>FACTURA</v>
      </c>
      <c r="P9589" t="str">
        <f t="shared" si="747"/>
        <v>2025</v>
      </c>
      <c r="Q9589" t="str">
        <f t="shared" si="748"/>
        <v>07</v>
      </c>
      <c r="R9589" t="str">
        <f>+IFERROR(VLOOKUP(I9589, Listado!A:B, 2, FALSE()), "COMERCIALIZADORA INTERNACIONAL CARIBBEAN EXOTICS S A")</f>
        <v>HINCAPIE CONTRERAS ERIKA STEFANIA</v>
      </c>
      <c r="S9589" s="25">
        <f>+VLOOKUP(E9589, TC!A:D, 2, FALSE())</f>
        <v>4069.67</v>
      </c>
      <c r="T9589" t="str">
        <f t="shared" si="749"/>
        <v>USD</v>
      </c>
    </row>
    <row r="9590" spans="1:20" ht="18.75" hidden="1" customHeight="1" x14ac:dyDescent="0.25">
      <c r="A9590" t="s">
        <v>3341</v>
      </c>
      <c r="B9590" t="s">
        <v>5</v>
      </c>
      <c r="C9590" t="s">
        <v>1913</v>
      </c>
      <c r="D9590" s="24">
        <v>12362</v>
      </c>
      <c r="E9590" t="s">
        <v>1776</v>
      </c>
      <c r="F9590" t="s">
        <v>128</v>
      </c>
      <c r="G9590" t="s">
        <v>110</v>
      </c>
      <c r="I9590" t="s">
        <v>1850</v>
      </c>
      <c r="J9590" t="s">
        <v>1919</v>
      </c>
      <c r="K9590" t="s">
        <v>1918</v>
      </c>
      <c r="L9590" s="24">
        <v>33.6</v>
      </c>
      <c r="M9590" s="25">
        <f>+VLOOKUP(E9590, TC!A:D, 4, FALSE())</f>
        <v>1.1767499993823669</v>
      </c>
      <c r="N9590" s="24">
        <f t="shared" si="745"/>
        <v>33.6</v>
      </c>
      <c r="O9590" t="str">
        <f t="shared" si="746"/>
        <v>FACTURA</v>
      </c>
      <c r="P9590" t="str">
        <f t="shared" si="747"/>
        <v>2025</v>
      </c>
      <c r="Q9590" t="str">
        <f t="shared" si="748"/>
        <v>07</v>
      </c>
      <c r="R9590" t="str">
        <f>+IFERROR(VLOOKUP(I9590, Listado!A:B, 2, FALSE()), "COMERCIALIZADORA INTERNACIONAL CARIBBEAN EXOTICS S A")</f>
        <v>PEREZ MEJIA MARIA PAULINA</v>
      </c>
      <c r="S9590" s="25">
        <f>+VLOOKUP(E9590, TC!A:D, 2, FALSE())</f>
        <v>4047.71</v>
      </c>
      <c r="T9590" t="str">
        <f t="shared" si="749"/>
        <v>USD</v>
      </c>
    </row>
    <row r="9591" spans="1:20" ht="18.75" hidden="1" customHeight="1" x14ac:dyDescent="0.25">
      <c r="A9591" t="s">
        <v>3341</v>
      </c>
      <c r="B9591" t="s">
        <v>5</v>
      </c>
      <c r="C9591" t="s">
        <v>1913</v>
      </c>
      <c r="D9591" s="24">
        <v>12363</v>
      </c>
      <c r="E9591" t="s">
        <v>1776</v>
      </c>
      <c r="F9591" t="s">
        <v>1924</v>
      </c>
      <c r="G9591" t="s">
        <v>110</v>
      </c>
      <c r="I9591" t="s">
        <v>1848</v>
      </c>
      <c r="J9591" t="s">
        <v>1917</v>
      </c>
      <c r="K9591" t="s">
        <v>1918</v>
      </c>
      <c r="L9591" s="24">
        <v>84</v>
      </c>
      <c r="M9591" s="25">
        <f>+VLOOKUP(E9591, TC!A:D, 4, FALSE())</f>
        <v>1.1767499993823669</v>
      </c>
      <c r="N9591" s="24">
        <f t="shared" si="745"/>
        <v>98.846999948118821</v>
      </c>
      <c r="O9591" t="str">
        <f t="shared" si="746"/>
        <v>FACTURA</v>
      </c>
      <c r="P9591" t="str">
        <f t="shared" si="747"/>
        <v>2025</v>
      </c>
      <c r="Q9591" t="str">
        <f t="shared" si="748"/>
        <v>07</v>
      </c>
      <c r="R9591" t="str">
        <f>+IFERROR(VLOOKUP(I9591, Listado!A:B, 2, FALSE()), "COMERCIALIZADORA INTERNACIONAL CARIBBEAN EXOTICS S A")</f>
        <v>PEREZ MEJIA MARIA PAULINA</v>
      </c>
      <c r="S9591" s="25">
        <f>+VLOOKUP(E9591, TC!A:D, 2, FALSE())</f>
        <v>4047.71</v>
      </c>
      <c r="T9591" t="str">
        <f t="shared" si="749"/>
        <v>EUR</v>
      </c>
    </row>
    <row r="9592" spans="1:20" ht="18.75" hidden="1" customHeight="1" x14ac:dyDescent="0.25">
      <c r="A9592" t="s">
        <v>3341</v>
      </c>
      <c r="B9592" t="s">
        <v>5</v>
      </c>
      <c r="C9592" t="s">
        <v>1913</v>
      </c>
      <c r="D9592" s="24">
        <v>12364</v>
      </c>
      <c r="E9592" t="s">
        <v>1776</v>
      </c>
      <c r="F9592" t="s">
        <v>128</v>
      </c>
      <c r="G9592" t="s">
        <v>110</v>
      </c>
      <c r="I9592" t="s">
        <v>1850</v>
      </c>
      <c r="J9592" t="s">
        <v>1919</v>
      </c>
      <c r="K9592" t="s">
        <v>1918</v>
      </c>
      <c r="L9592" s="24">
        <v>100.8</v>
      </c>
      <c r="M9592" s="25">
        <f>+VLOOKUP(E9592, TC!A:D, 4, FALSE())</f>
        <v>1.1767499993823669</v>
      </c>
      <c r="N9592" s="24">
        <f t="shared" si="745"/>
        <v>100.8</v>
      </c>
      <c r="O9592" t="str">
        <f t="shared" si="746"/>
        <v>FACTURA</v>
      </c>
      <c r="P9592" t="str">
        <f t="shared" si="747"/>
        <v>2025</v>
      </c>
      <c r="Q9592" t="str">
        <f t="shared" si="748"/>
        <v>07</v>
      </c>
      <c r="R9592" t="str">
        <f>+IFERROR(VLOOKUP(I9592, Listado!A:B, 2, FALSE()), "COMERCIALIZADORA INTERNACIONAL CARIBBEAN EXOTICS S A")</f>
        <v>PEREZ MEJIA MARIA PAULINA</v>
      </c>
      <c r="S9592" s="25">
        <f>+VLOOKUP(E9592, TC!A:D, 2, FALSE())</f>
        <v>4047.71</v>
      </c>
      <c r="T9592" t="str">
        <f t="shared" si="749"/>
        <v>USD</v>
      </c>
    </row>
    <row r="9593" spans="1:20" ht="18.75" hidden="1" customHeight="1" x14ac:dyDescent="0.25">
      <c r="A9593" t="s">
        <v>3341</v>
      </c>
      <c r="B9593" t="s">
        <v>5</v>
      </c>
      <c r="C9593" t="s">
        <v>1913</v>
      </c>
      <c r="D9593" s="24">
        <v>12365</v>
      </c>
      <c r="E9593" t="s">
        <v>1776</v>
      </c>
      <c r="F9593" t="s">
        <v>1924</v>
      </c>
      <c r="G9593" t="s">
        <v>110</v>
      </c>
      <c r="I9593" t="s">
        <v>1848</v>
      </c>
      <c r="J9593" t="s">
        <v>1917</v>
      </c>
      <c r="K9593" t="s">
        <v>1918</v>
      </c>
      <c r="L9593" s="24">
        <v>84</v>
      </c>
      <c r="M9593" s="25">
        <f>+VLOOKUP(E9593, TC!A:D, 4, FALSE())</f>
        <v>1.1767499993823669</v>
      </c>
      <c r="N9593" s="24">
        <f t="shared" si="745"/>
        <v>98.846999948118821</v>
      </c>
      <c r="O9593" t="str">
        <f t="shared" si="746"/>
        <v>FACTURA</v>
      </c>
      <c r="P9593" t="str">
        <f t="shared" si="747"/>
        <v>2025</v>
      </c>
      <c r="Q9593" t="str">
        <f t="shared" si="748"/>
        <v>07</v>
      </c>
      <c r="R9593" t="str">
        <f>+IFERROR(VLOOKUP(I9593, Listado!A:B, 2, FALSE()), "COMERCIALIZADORA INTERNACIONAL CARIBBEAN EXOTICS S A")</f>
        <v>PEREZ MEJIA MARIA PAULINA</v>
      </c>
      <c r="S9593" s="25">
        <f>+VLOOKUP(E9593, TC!A:D, 2, FALSE())</f>
        <v>4047.71</v>
      </c>
      <c r="T9593" t="str">
        <f t="shared" si="749"/>
        <v>EUR</v>
      </c>
    </row>
    <row r="9594" spans="1:20" ht="18.75" hidden="1" customHeight="1" x14ac:dyDescent="0.25">
      <c r="A9594" t="s">
        <v>3341</v>
      </c>
      <c r="B9594" t="s">
        <v>5</v>
      </c>
      <c r="C9594" t="s">
        <v>1913</v>
      </c>
      <c r="D9594" s="24">
        <v>12365</v>
      </c>
      <c r="E9594" t="s">
        <v>1776</v>
      </c>
      <c r="F9594" t="s">
        <v>1924</v>
      </c>
      <c r="G9594" t="s">
        <v>110</v>
      </c>
      <c r="I9594" t="s">
        <v>1848</v>
      </c>
      <c r="J9594" t="s">
        <v>1917</v>
      </c>
      <c r="K9594" t="s">
        <v>1918</v>
      </c>
      <c r="L9594" s="24">
        <v>54.4</v>
      </c>
      <c r="M9594" s="25">
        <f>+VLOOKUP(E9594, TC!A:D, 4, FALSE())</f>
        <v>1.1767499993823669</v>
      </c>
      <c r="N9594" s="24">
        <f t="shared" si="745"/>
        <v>64.015199966400758</v>
      </c>
      <c r="O9594" t="str">
        <f t="shared" si="746"/>
        <v>FACTURA</v>
      </c>
      <c r="P9594" t="str">
        <f t="shared" si="747"/>
        <v>2025</v>
      </c>
      <c r="Q9594" t="str">
        <f t="shared" si="748"/>
        <v>07</v>
      </c>
      <c r="R9594" t="str">
        <f>+IFERROR(VLOOKUP(I9594, Listado!A:B, 2, FALSE()), "COMERCIALIZADORA INTERNACIONAL CARIBBEAN EXOTICS S A")</f>
        <v>PEREZ MEJIA MARIA PAULINA</v>
      </c>
      <c r="S9594" s="25">
        <f>+VLOOKUP(E9594, TC!A:D, 2, FALSE())</f>
        <v>4047.71</v>
      </c>
      <c r="T9594" t="str">
        <f t="shared" si="749"/>
        <v>EUR</v>
      </c>
    </row>
    <row r="9595" spans="1:20" ht="18.75" hidden="1" customHeight="1" x14ac:dyDescent="0.25">
      <c r="A9595" t="s">
        <v>3341</v>
      </c>
      <c r="B9595" t="s">
        <v>1923</v>
      </c>
      <c r="C9595" t="s">
        <v>1913</v>
      </c>
      <c r="D9595" s="24">
        <v>6146</v>
      </c>
      <c r="E9595" t="s">
        <v>1776</v>
      </c>
      <c r="F9595" t="s">
        <v>99</v>
      </c>
      <c r="G9595" t="s">
        <v>1914</v>
      </c>
      <c r="H9595" t="s">
        <v>2024</v>
      </c>
      <c r="I9595" t="s">
        <v>3346</v>
      </c>
      <c r="J9595" t="s">
        <v>1915</v>
      </c>
      <c r="K9595" t="s">
        <v>2025</v>
      </c>
      <c r="L9595" s="24">
        <v>4500</v>
      </c>
      <c r="M9595" s="25">
        <f>+VLOOKUP(E9595, TC!A:D, 4, FALSE())</f>
        <v>1.1767499993823669</v>
      </c>
      <c r="N9595" s="24">
        <f t="shared" si="745"/>
        <v>4500</v>
      </c>
      <c r="O9595" t="str">
        <f t="shared" si="746"/>
        <v>FACTURA</v>
      </c>
      <c r="P9595" t="str">
        <f t="shared" si="747"/>
        <v>2025</v>
      </c>
      <c r="Q9595" t="str">
        <f t="shared" si="748"/>
        <v>07</v>
      </c>
      <c r="R9595" t="str">
        <f>+IFERROR(VLOOKUP(I9595, Listado!A:B, 2, FALSE()), "COMERCIALIZADORA INTERNACIONAL CARIBBEAN EXOTICS S A")</f>
        <v>COMERCIALIZADORA INTERNACIONAL CARIBBEAN EXOTICS S A</v>
      </c>
      <c r="S9595" s="25">
        <f>+VLOOKUP(E9595, TC!A:D, 2, FALSE())</f>
        <v>4047.71</v>
      </c>
      <c r="T9595" t="str">
        <f t="shared" si="749"/>
        <v>COP</v>
      </c>
    </row>
    <row r="9596" spans="1:20" ht="18.75" hidden="1" customHeight="1" x14ac:dyDescent="0.25">
      <c r="A9596" t="s">
        <v>3341</v>
      </c>
      <c r="B9596" t="s">
        <v>1923</v>
      </c>
      <c r="C9596" t="s">
        <v>1913</v>
      </c>
      <c r="D9596" s="24">
        <v>6146</v>
      </c>
      <c r="E9596" t="s">
        <v>1776</v>
      </c>
      <c r="F9596" t="s">
        <v>99</v>
      </c>
      <c r="G9596" t="s">
        <v>1914</v>
      </c>
      <c r="H9596" t="s">
        <v>2024</v>
      </c>
      <c r="I9596" t="s">
        <v>3346</v>
      </c>
      <c r="J9596" t="s">
        <v>1915</v>
      </c>
      <c r="K9596" t="s">
        <v>2803</v>
      </c>
      <c r="L9596" s="24">
        <v>4400</v>
      </c>
      <c r="M9596" s="25">
        <f>+VLOOKUP(E9596, TC!A:D, 4, FALSE())</f>
        <v>1.1767499993823669</v>
      </c>
      <c r="N9596" s="24">
        <f t="shared" si="745"/>
        <v>4400</v>
      </c>
      <c r="O9596" t="str">
        <f t="shared" si="746"/>
        <v>FACTURA</v>
      </c>
      <c r="P9596" t="str">
        <f t="shared" si="747"/>
        <v>2025</v>
      </c>
      <c r="Q9596" t="str">
        <f t="shared" si="748"/>
        <v>07</v>
      </c>
      <c r="R9596" t="str">
        <f>+IFERROR(VLOOKUP(I9596, Listado!A:B, 2, FALSE()), "COMERCIALIZADORA INTERNACIONAL CARIBBEAN EXOTICS S A")</f>
        <v>COMERCIALIZADORA INTERNACIONAL CARIBBEAN EXOTICS S A</v>
      </c>
      <c r="S9596" s="25">
        <f>+VLOOKUP(E9596, TC!A:D, 2, FALSE())</f>
        <v>4047.71</v>
      </c>
      <c r="T9596" t="str">
        <f t="shared" si="749"/>
        <v>COP</v>
      </c>
    </row>
    <row r="9597" spans="1:20" ht="18.75" hidden="1" customHeight="1" x14ac:dyDescent="0.25">
      <c r="A9597" t="s">
        <v>3341</v>
      </c>
      <c r="B9597" t="s">
        <v>1923</v>
      </c>
      <c r="C9597" t="s">
        <v>1913</v>
      </c>
      <c r="D9597" s="24">
        <v>6147</v>
      </c>
      <c r="E9597" t="s">
        <v>1776</v>
      </c>
      <c r="F9597" t="s">
        <v>99</v>
      </c>
      <c r="G9597" t="s">
        <v>1914</v>
      </c>
      <c r="H9597" t="s">
        <v>2024</v>
      </c>
      <c r="I9597" t="s">
        <v>3347</v>
      </c>
      <c r="J9597" t="s">
        <v>1915</v>
      </c>
      <c r="K9597" t="s">
        <v>2026</v>
      </c>
      <c r="L9597" s="24">
        <v>12000</v>
      </c>
      <c r="M9597" s="25">
        <f>+VLOOKUP(E9597, TC!A:D, 4, FALSE())</f>
        <v>1.1767499993823669</v>
      </c>
      <c r="N9597" s="24">
        <f t="shared" si="745"/>
        <v>12000</v>
      </c>
      <c r="O9597" t="str">
        <f t="shared" si="746"/>
        <v>FACTURA</v>
      </c>
      <c r="P9597" t="str">
        <f t="shared" si="747"/>
        <v>2025</v>
      </c>
      <c r="Q9597" t="str">
        <f t="shared" si="748"/>
        <v>07</v>
      </c>
      <c r="R9597" t="str">
        <f>+IFERROR(VLOOKUP(I9597, Listado!A:B, 2, FALSE()), "COMERCIALIZADORA INTERNACIONAL CARIBBEAN EXOTICS S A")</f>
        <v>COMERCIALIZADORA INTERNACIONAL CARIBBEAN EXOTICS S A</v>
      </c>
      <c r="S9597" s="25">
        <f>+VLOOKUP(E9597, TC!A:D, 2, FALSE())</f>
        <v>4047.71</v>
      </c>
      <c r="T9597" t="str">
        <f t="shared" si="749"/>
        <v>COP</v>
      </c>
    </row>
    <row r="9598" spans="1:20" ht="18.75" hidden="1" customHeight="1" x14ac:dyDescent="0.25">
      <c r="A9598" t="s">
        <v>3341</v>
      </c>
      <c r="B9598" t="s">
        <v>1923</v>
      </c>
      <c r="C9598" t="s">
        <v>1913</v>
      </c>
      <c r="D9598" s="24">
        <v>6147</v>
      </c>
      <c r="E9598" t="s">
        <v>1776</v>
      </c>
      <c r="F9598" t="s">
        <v>99</v>
      </c>
      <c r="G9598" t="s">
        <v>1914</v>
      </c>
      <c r="H9598" t="s">
        <v>2024</v>
      </c>
      <c r="I9598" t="s">
        <v>3347</v>
      </c>
      <c r="J9598" t="s">
        <v>1915</v>
      </c>
      <c r="K9598" t="s">
        <v>2018</v>
      </c>
      <c r="L9598" s="24">
        <v>8080</v>
      </c>
      <c r="M9598" s="25">
        <f>+VLOOKUP(E9598, TC!A:D, 4, FALSE())</f>
        <v>1.1767499993823669</v>
      </c>
      <c r="N9598" s="24">
        <f t="shared" si="745"/>
        <v>8080</v>
      </c>
      <c r="O9598" t="str">
        <f t="shared" si="746"/>
        <v>FACTURA</v>
      </c>
      <c r="P9598" t="str">
        <f t="shared" si="747"/>
        <v>2025</v>
      </c>
      <c r="Q9598" t="str">
        <f t="shared" si="748"/>
        <v>07</v>
      </c>
      <c r="R9598" t="str">
        <f>+IFERROR(VLOOKUP(I9598, Listado!A:B, 2, FALSE()), "COMERCIALIZADORA INTERNACIONAL CARIBBEAN EXOTICS S A")</f>
        <v>COMERCIALIZADORA INTERNACIONAL CARIBBEAN EXOTICS S A</v>
      </c>
      <c r="S9598" s="25">
        <f>+VLOOKUP(E9598, TC!A:D, 2, FALSE())</f>
        <v>4047.71</v>
      </c>
      <c r="T9598" t="str">
        <f t="shared" si="749"/>
        <v>COP</v>
      </c>
    </row>
    <row r="9599" spans="1:20" ht="18.75" hidden="1" customHeight="1" x14ac:dyDescent="0.25">
      <c r="A9599" t="s">
        <v>3341</v>
      </c>
      <c r="B9599" t="s">
        <v>1923</v>
      </c>
      <c r="C9599" t="s">
        <v>1913</v>
      </c>
      <c r="D9599" s="24">
        <v>6147</v>
      </c>
      <c r="E9599" t="s">
        <v>1776</v>
      </c>
      <c r="F9599" t="s">
        <v>99</v>
      </c>
      <c r="G9599" t="s">
        <v>1914</v>
      </c>
      <c r="H9599" t="s">
        <v>2024</v>
      </c>
      <c r="I9599" t="s">
        <v>3347</v>
      </c>
      <c r="J9599" t="s">
        <v>1915</v>
      </c>
      <c r="K9599" t="s">
        <v>2021</v>
      </c>
      <c r="L9599" s="24">
        <v>8694</v>
      </c>
      <c r="M9599" s="25">
        <f>+VLOOKUP(E9599, TC!A:D, 4, FALSE())</f>
        <v>1.1767499993823669</v>
      </c>
      <c r="N9599" s="24">
        <f t="shared" si="745"/>
        <v>8694</v>
      </c>
      <c r="O9599" t="str">
        <f t="shared" si="746"/>
        <v>FACTURA</v>
      </c>
      <c r="P9599" t="str">
        <f t="shared" si="747"/>
        <v>2025</v>
      </c>
      <c r="Q9599" t="str">
        <f t="shared" si="748"/>
        <v>07</v>
      </c>
      <c r="R9599" t="str">
        <f>+IFERROR(VLOOKUP(I9599, Listado!A:B, 2, FALSE()), "COMERCIALIZADORA INTERNACIONAL CARIBBEAN EXOTICS S A")</f>
        <v>COMERCIALIZADORA INTERNACIONAL CARIBBEAN EXOTICS S A</v>
      </c>
      <c r="S9599" s="25">
        <f>+VLOOKUP(E9599, TC!A:D, 2, FALSE())</f>
        <v>4047.71</v>
      </c>
      <c r="T9599" t="str">
        <f t="shared" si="749"/>
        <v>COP</v>
      </c>
    </row>
    <row r="9600" spans="1:20" ht="18.75" hidden="1" customHeight="1" x14ac:dyDescent="0.25">
      <c r="A9600" t="s">
        <v>3341</v>
      </c>
      <c r="B9600" t="s">
        <v>1923</v>
      </c>
      <c r="C9600" t="s">
        <v>1913</v>
      </c>
      <c r="D9600" s="24">
        <v>6147</v>
      </c>
      <c r="E9600" t="s">
        <v>1776</v>
      </c>
      <c r="F9600" t="s">
        <v>99</v>
      </c>
      <c r="G9600" t="s">
        <v>1914</v>
      </c>
      <c r="H9600" t="s">
        <v>2024</v>
      </c>
      <c r="I9600" t="s">
        <v>3347</v>
      </c>
      <c r="J9600" t="s">
        <v>1915</v>
      </c>
      <c r="K9600" t="s">
        <v>2022</v>
      </c>
      <c r="L9600" s="24">
        <v>8400</v>
      </c>
      <c r="M9600" s="25">
        <f>+VLOOKUP(E9600, TC!A:D, 4, FALSE())</f>
        <v>1.1767499993823669</v>
      </c>
      <c r="N9600" s="24">
        <f t="shared" si="745"/>
        <v>8400</v>
      </c>
      <c r="O9600" t="str">
        <f t="shared" si="746"/>
        <v>FACTURA</v>
      </c>
      <c r="P9600" t="str">
        <f t="shared" si="747"/>
        <v>2025</v>
      </c>
      <c r="Q9600" t="str">
        <f t="shared" si="748"/>
        <v>07</v>
      </c>
      <c r="R9600" t="str">
        <f>+IFERROR(VLOOKUP(I9600, Listado!A:B, 2, FALSE()), "COMERCIALIZADORA INTERNACIONAL CARIBBEAN EXOTICS S A")</f>
        <v>COMERCIALIZADORA INTERNACIONAL CARIBBEAN EXOTICS S A</v>
      </c>
      <c r="S9600" s="25">
        <f>+VLOOKUP(E9600, TC!A:D, 2, FALSE())</f>
        <v>4047.71</v>
      </c>
      <c r="T9600" t="str">
        <f t="shared" si="749"/>
        <v>COP</v>
      </c>
    </row>
    <row r="9601" spans="1:20" ht="18.75" hidden="1" customHeight="1" x14ac:dyDescent="0.25">
      <c r="A9601" t="s">
        <v>3341</v>
      </c>
      <c r="B9601" t="s">
        <v>1923</v>
      </c>
      <c r="C9601" t="s">
        <v>1913</v>
      </c>
      <c r="D9601" s="24">
        <v>6148</v>
      </c>
      <c r="E9601" t="s">
        <v>1776</v>
      </c>
      <c r="F9601" t="s">
        <v>99</v>
      </c>
      <c r="G9601" t="s">
        <v>1914</v>
      </c>
      <c r="H9601" t="s">
        <v>2384</v>
      </c>
      <c r="I9601" t="s">
        <v>3348</v>
      </c>
      <c r="J9601" t="s">
        <v>1915</v>
      </c>
      <c r="K9601" t="s">
        <v>2025</v>
      </c>
      <c r="L9601" s="24">
        <v>24000</v>
      </c>
      <c r="M9601" s="25">
        <f>+VLOOKUP(E9601, TC!A:D, 4, FALSE())</f>
        <v>1.1767499993823669</v>
      </c>
      <c r="N9601" s="24">
        <f t="shared" si="745"/>
        <v>24000</v>
      </c>
      <c r="O9601" t="str">
        <f t="shared" si="746"/>
        <v>FACTURA</v>
      </c>
      <c r="P9601" t="str">
        <f t="shared" si="747"/>
        <v>2025</v>
      </c>
      <c r="Q9601" t="str">
        <f t="shared" si="748"/>
        <v>07</v>
      </c>
      <c r="R9601" t="str">
        <f>+IFERROR(VLOOKUP(I9601, Listado!A:B, 2, FALSE()), "COMERCIALIZADORA INTERNACIONAL CARIBBEAN EXOTICS S A")</f>
        <v>COMERCIALIZADORA INTERNACIONAL CARIBBEAN EXOTICS S A</v>
      </c>
      <c r="S9601" s="25">
        <f>+VLOOKUP(E9601, TC!A:D, 2, FALSE())</f>
        <v>4047.71</v>
      </c>
      <c r="T9601" t="str">
        <f t="shared" si="749"/>
        <v>COP</v>
      </c>
    </row>
    <row r="9602" spans="1:20" ht="18.75" hidden="1" customHeight="1" x14ac:dyDescent="0.25">
      <c r="A9602" t="s">
        <v>3341</v>
      </c>
      <c r="B9602" t="s">
        <v>1923</v>
      </c>
      <c r="C9602" t="s">
        <v>1913</v>
      </c>
      <c r="D9602" s="24">
        <v>6148</v>
      </c>
      <c r="E9602" t="s">
        <v>1776</v>
      </c>
      <c r="F9602" t="s">
        <v>99</v>
      </c>
      <c r="G9602" t="s">
        <v>1914</v>
      </c>
      <c r="H9602" t="s">
        <v>2384</v>
      </c>
      <c r="I9602" t="s">
        <v>3348</v>
      </c>
      <c r="J9602" t="s">
        <v>1915</v>
      </c>
      <c r="K9602" t="s">
        <v>2025</v>
      </c>
      <c r="L9602" s="24">
        <v>8000</v>
      </c>
      <c r="M9602" s="25">
        <f>+VLOOKUP(E9602, TC!A:D, 4, FALSE())</f>
        <v>1.1767499993823669</v>
      </c>
      <c r="N9602" s="24">
        <f t="shared" ref="N9602:N9665" si="750">+IF(F9602="EUR", (M9602*L9602), IF(I9602="JUAN MATAS SAS", (L9602/S9602), L9602))</f>
        <v>8000</v>
      </c>
      <c r="O9602" t="str">
        <f t="shared" ref="O9602:O9665" si="751">+IF(C9602="CFE", "FACTURA", IF(ISERROR(SEARCH("ANULA", H9602))=FALSE(), "ANULACIÓN FE", IF(ISERROR(SEARCH("CANCELLATION", H9602))=FALSE(), "ANULACIÓN FE", "NOTAS")))</f>
        <v>FACTURA</v>
      </c>
      <c r="P9602" t="str">
        <f t="shared" ref="P9602:P9665" si="752">+LEFT(E9602, 4)</f>
        <v>2025</v>
      </c>
      <c r="Q9602" t="str">
        <f t="shared" ref="Q9602:Q9665" si="753">+MID(E9602, 5, 2)</f>
        <v>07</v>
      </c>
      <c r="R9602" t="str">
        <f>+IFERROR(VLOOKUP(I9602, Listado!A:B, 2, FALSE()), "COMERCIALIZADORA INTERNACIONAL CARIBBEAN EXOTICS S A")</f>
        <v>COMERCIALIZADORA INTERNACIONAL CARIBBEAN EXOTICS S A</v>
      </c>
      <c r="S9602" s="25">
        <f>+VLOOKUP(E9602, TC!A:D, 2, FALSE())</f>
        <v>4047.71</v>
      </c>
      <c r="T9602" t="str">
        <f t="shared" ref="T9602:T9665" si="754">+IF(I9602="JUAN MATAS SAS", "USD", F9602)</f>
        <v>COP</v>
      </c>
    </row>
    <row r="9603" spans="1:20" ht="18.75" hidden="1" customHeight="1" x14ac:dyDescent="0.25">
      <c r="A9603" t="s">
        <v>3341</v>
      </c>
      <c r="B9603" t="s">
        <v>1923</v>
      </c>
      <c r="C9603" t="s">
        <v>1913</v>
      </c>
      <c r="D9603" s="24">
        <v>6148</v>
      </c>
      <c r="E9603" t="s">
        <v>1776</v>
      </c>
      <c r="F9603" t="s">
        <v>99</v>
      </c>
      <c r="G9603" t="s">
        <v>1914</v>
      </c>
      <c r="H9603" t="s">
        <v>2384</v>
      </c>
      <c r="I9603" t="s">
        <v>3348</v>
      </c>
      <c r="J9603" t="s">
        <v>1915</v>
      </c>
      <c r="K9603" t="s">
        <v>2025</v>
      </c>
      <c r="L9603" s="24">
        <v>20000</v>
      </c>
      <c r="M9603" s="25">
        <f>+VLOOKUP(E9603, TC!A:D, 4, FALSE())</f>
        <v>1.1767499993823669</v>
      </c>
      <c r="N9603" s="24">
        <f t="shared" si="750"/>
        <v>20000</v>
      </c>
      <c r="O9603" t="str">
        <f t="shared" si="751"/>
        <v>FACTURA</v>
      </c>
      <c r="P9603" t="str">
        <f t="shared" si="752"/>
        <v>2025</v>
      </c>
      <c r="Q9603" t="str">
        <f t="shared" si="753"/>
        <v>07</v>
      </c>
      <c r="R9603" t="str">
        <f>+IFERROR(VLOOKUP(I9603, Listado!A:B, 2, FALSE()), "COMERCIALIZADORA INTERNACIONAL CARIBBEAN EXOTICS S A")</f>
        <v>COMERCIALIZADORA INTERNACIONAL CARIBBEAN EXOTICS S A</v>
      </c>
      <c r="S9603" s="25">
        <f>+VLOOKUP(E9603, TC!A:D, 2, FALSE())</f>
        <v>4047.71</v>
      </c>
      <c r="T9603" t="str">
        <f t="shared" si="754"/>
        <v>COP</v>
      </c>
    </row>
    <row r="9604" spans="1:20" ht="18.75" hidden="1" customHeight="1" x14ac:dyDescent="0.25">
      <c r="A9604" t="s">
        <v>3341</v>
      </c>
      <c r="B9604" t="s">
        <v>1923</v>
      </c>
      <c r="C9604" t="s">
        <v>1913</v>
      </c>
      <c r="D9604" s="24">
        <v>6148</v>
      </c>
      <c r="E9604" t="s">
        <v>1776</v>
      </c>
      <c r="F9604" t="s">
        <v>99</v>
      </c>
      <c r="G9604" t="s">
        <v>1914</v>
      </c>
      <c r="H9604" t="s">
        <v>2384</v>
      </c>
      <c r="I9604" t="s">
        <v>3348</v>
      </c>
      <c r="J9604" t="s">
        <v>1915</v>
      </c>
      <c r="K9604" t="s">
        <v>2026</v>
      </c>
      <c r="L9604" s="24">
        <v>12000</v>
      </c>
      <c r="M9604" s="25">
        <f>+VLOOKUP(E9604, TC!A:D, 4, FALSE())</f>
        <v>1.1767499993823669</v>
      </c>
      <c r="N9604" s="24">
        <f t="shared" si="750"/>
        <v>12000</v>
      </c>
      <c r="O9604" t="str">
        <f t="shared" si="751"/>
        <v>FACTURA</v>
      </c>
      <c r="P9604" t="str">
        <f t="shared" si="752"/>
        <v>2025</v>
      </c>
      <c r="Q9604" t="str">
        <f t="shared" si="753"/>
        <v>07</v>
      </c>
      <c r="R9604" t="str">
        <f>+IFERROR(VLOOKUP(I9604, Listado!A:B, 2, FALSE()), "COMERCIALIZADORA INTERNACIONAL CARIBBEAN EXOTICS S A")</f>
        <v>COMERCIALIZADORA INTERNACIONAL CARIBBEAN EXOTICS S A</v>
      </c>
      <c r="S9604" s="25">
        <f>+VLOOKUP(E9604, TC!A:D, 2, FALSE())</f>
        <v>4047.71</v>
      </c>
      <c r="T9604" t="str">
        <f t="shared" si="754"/>
        <v>COP</v>
      </c>
    </row>
    <row r="9605" spans="1:20" ht="18.75" hidden="1" customHeight="1" x14ac:dyDescent="0.25">
      <c r="A9605" t="s">
        <v>3341</v>
      </c>
      <c r="B9605" t="s">
        <v>1923</v>
      </c>
      <c r="C9605" t="s">
        <v>1913</v>
      </c>
      <c r="D9605" s="24">
        <v>6148</v>
      </c>
      <c r="E9605" t="s">
        <v>1776</v>
      </c>
      <c r="F9605" t="s">
        <v>99</v>
      </c>
      <c r="G9605" t="s">
        <v>1914</v>
      </c>
      <c r="H9605" t="s">
        <v>2384</v>
      </c>
      <c r="I9605" t="s">
        <v>3348</v>
      </c>
      <c r="J9605" t="s">
        <v>1915</v>
      </c>
      <c r="K9605" t="s">
        <v>2026</v>
      </c>
      <c r="L9605" s="24">
        <v>6000</v>
      </c>
      <c r="M9605" s="25">
        <f>+VLOOKUP(E9605, TC!A:D, 4, FALSE())</f>
        <v>1.1767499993823669</v>
      </c>
      <c r="N9605" s="24">
        <f t="shared" si="750"/>
        <v>6000</v>
      </c>
      <c r="O9605" t="str">
        <f t="shared" si="751"/>
        <v>FACTURA</v>
      </c>
      <c r="P9605" t="str">
        <f t="shared" si="752"/>
        <v>2025</v>
      </c>
      <c r="Q9605" t="str">
        <f t="shared" si="753"/>
        <v>07</v>
      </c>
      <c r="R9605" t="str">
        <f>+IFERROR(VLOOKUP(I9605, Listado!A:B, 2, FALSE()), "COMERCIALIZADORA INTERNACIONAL CARIBBEAN EXOTICS S A")</f>
        <v>COMERCIALIZADORA INTERNACIONAL CARIBBEAN EXOTICS S A</v>
      </c>
      <c r="S9605" s="25">
        <f>+VLOOKUP(E9605, TC!A:D, 2, FALSE())</f>
        <v>4047.71</v>
      </c>
      <c r="T9605" t="str">
        <f t="shared" si="754"/>
        <v>COP</v>
      </c>
    </row>
    <row r="9606" spans="1:20" ht="18.75" hidden="1" customHeight="1" x14ac:dyDescent="0.25">
      <c r="A9606" t="s">
        <v>3341</v>
      </c>
      <c r="B9606" t="s">
        <v>1923</v>
      </c>
      <c r="C9606" t="s">
        <v>1913</v>
      </c>
      <c r="D9606" s="24">
        <v>6148</v>
      </c>
      <c r="E9606" t="s">
        <v>1776</v>
      </c>
      <c r="F9606" t="s">
        <v>99</v>
      </c>
      <c r="G9606" t="s">
        <v>1914</v>
      </c>
      <c r="H9606" t="s">
        <v>2384</v>
      </c>
      <c r="I9606" t="s">
        <v>3348</v>
      </c>
      <c r="J9606" t="s">
        <v>1915</v>
      </c>
      <c r="K9606" t="s">
        <v>2018</v>
      </c>
      <c r="L9606" s="24">
        <v>12500</v>
      </c>
      <c r="M9606" s="25">
        <f>+VLOOKUP(E9606, TC!A:D, 4, FALSE())</f>
        <v>1.1767499993823669</v>
      </c>
      <c r="N9606" s="24">
        <f t="shared" si="750"/>
        <v>12500</v>
      </c>
      <c r="O9606" t="str">
        <f t="shared" si="751"/>
        <v>FACTURA</v>
      </c>
      <c r="P9606" t="str">
        <f t="shared" si="752"/>
        <v>2025</v>
      </c>
      <c r="Q9606" t="str">
        <f t="shared" si="753"/>
        <v>07</v>
      </c>
      <c r="R9606" t="str">
        <f>+IFERROR(VLOOKUP(I9606, Listado!A:B, 2, FALSE()), "COMERCIALIZADORA INTERNACIONAL CARIBBEAN EXOTICS S A")</f>
        <v>COMERCIALIZADORA INTERNACIONAL CARIBBEAN EXOTICS S A</v>
      </c>
      <c r="S9606" s="25">
        <f>+VLOOKUP(E9606, TC!A:D, 2, FALSE())</f>
        <v>4047.71</v>
      </c>
      <c r="T9606" t="str">
        <f t="shared" si="754"/>
        <v>COP</v>
      </c>
    </row>
    <row r="9607" spans="1:20" ht="18.75" hidden="1" customHeight="1" x14ac:dyDescent="0.25">
      <c r="A9607" t="s">
        <v>3341</v>
      </c>
      <c r="B9607" t="s">
        <v>1923</v>
      </c>
      <c r="C9607" t="s">
        <v>1913</v>
      </c>
      <c r="D9607" s="24">
        <v>6148</v>
      </c>
      <c r="E9607" t="s">
        <v>1776</v>
      </c>
      <c r="F9607" t="s">
        <v>99</v>
      </c>
      <c r="G9607" t="s">
        <v>1914</v>
      </c>
      <c r="H9607" t="s">
        <v>2384</v>
      </c>
      <c r="I9607" t="s">
        <v>3348</v>
      </c>
      <c r="J9607" t="s">
        <v>1915</v>
      </c>
      <c r="K9607" t="s">
        <v>2022</v>
      </c>
      <c r="L9607" s="24">
        <v>42000</v>
      </c>
      <c r="M9607" s="25">
        <f>+VLOOKUP(E9607, TC!A:D, 4, FALSE())</f>
        <v>1.1767499993823669</v>
      </c>
      <c r="N9607" s="24">
        <f t="shared" si="750"/>
        <v>42000</v>
      </c>
      <c r="O9607" t="str">
        <f t="shared" si="751"/>
        <v>FACTURA</v>
      </c>
      <c r="P9607" t="str">
        <f t="shared" si="752"/>
        <v>2025</v>
      </c>
      <c r="Q9607" t="str">
        <f t="shared" si="753"/>
        <v>07</v>
      </c>
      <c r="R9607" t="str">
        <f>+IFERROR(VLOOKUP(I9607, Listado!A:B, 2, FALSE()), "COMERCIALIZADORA INTERNACIONAL CARIBBEAN EXOTICS S A")</f>
        <v>COMERCIALIZADORA INTERNACIONAL CARIBBEAN EXOTICS S A</v>
      </c>
      <c r="S9607" s="25">
        <f>+VLOOKUP(E9607, TC!A:D, 2, FALSE())</f>
        <v>4047.71</v>
      </c>
      <c r="T9607" t="str">
        <f t="shared" si="754"/>
        <v>COP</v>
      </c>
    </row>
    <row r="9608" spans="1:20" ht="18.75" hidden="1" customHeight="1" x14ac:dyDescent="0.25">
      <c r="A9608" t="s">
        <v>3341</v>
      </c>
      <c r="B9608" t="s">
        <v>1923</v>
      </c>
      <c r="C9608" t="s">
        <v>1913</v>
      </c>
      <c r="D9608" s="24">
        <v>6148</v>
      </c>
      <c r="E9608" t="s">
        <v>1776</v>
      </c>
      <c r="F9608" t="s">
        <v>99</v>
      </c>
      <c r="G9608" t="s">
        <v>1914</v>
      </c>
      <c r="H9608" t="s">
        <v>2384</v>
      </c>
      <c r="I9608" t="s">
        <v>3348</v>
      </c>
      <c r="J9608" t="s">
        <v>1915</v>
      </c>
      <c r="K9608" t="s">
        <v>2022</v>
      </c>
      <c r="L9608" s="24">
        <v>10500</v>
      </c>
      <c r="M9608" s="25">
        <f>+VLOOKUP(E9608, TC!A:D, 4, FALSE())</f>
        <v>1.1767499993823669</v>
      </c>
      <c r="N9608" s="24">
        <f t="shared" si="750"/>
        <v>10500</v>
      </c>
      <c r="O9608" t="str">
        <f t="shared" si="751"/>
        <v>FACTURA</v>
      </c>
      <c r="P9608" t="str">
        <f t="shared" si="752"/>
        <v>2025</v>
      </c>
      <c r="Q9608" t="str">
        <f t="shared" si="753"/>
        <v>07</v>
      </c>
      <c r="R9608" t="str">
        <f>+IFERROR(VLOOKUP(I9608, Listado!A:B, 2, FALSE()), "COMERCIALIZADORA INTERNACIONAL CARIBBEAN EXOTICS S A")</f>
        <v>COMERCIALIZADORA INTERNACIONAL CARIBBEAN EXOTICS S A</v>
      </c>
      <c r="S9608" s="25">
        <f>+VLOOKUP(E9608, TC!A:D, 2, FALSE())</f>
        <v>4047.71</v>
      </c>
      <c r="T9608" t="str">
        <f t="shared" si="754"/>
        <v>COP</v>
      </c>
    </row>
    <row r="9609" spans="1:20" ht="18.75" hidden="1" customHeight="1" x14ac:dyDescent="0.25">
      <c r="A9609" t="s">
        <v>3341</v>
      </c>
      <c r="B9609" t="s">
        <v>1923</v>
      </c>
      <c r="C9609" t="s">
        <v>1913</v>
      </c>
      <c r="D9609" s="24">
        <v>6149</v>
      </c>
      <c r="E9609" t="s">
        <v>1776</v>
      </c>
      <c r="F9609" t="s">
        <v>99</v>
      </c>
      <c r="G9609" t="s">
        <v>1914</v>
      </c>
      <c r="H9609" t="s">
        <v>2017</v>
      </c>
      <c r="I9609" t="s">
        <v>1839</v>
      </c>
      <c r="J9609" t="s">
        <v>1915</v>
      </c>
      <c r="K9609" t="s">
        <v>2018</v>
      </c>
      <c r="L9609" s="24">
        <v>4000</v>
      </c>
      <c r="M9609" s="25">
        <f>+VLOOKUP(E9609, TC!A:D, 4, FALSE())</f>
        <v>1.1767499993823669</v>
      </c>
      <c r="N9609" s="24">
        <f t="shared" si="750"/>
        <v>4000</v>
      </c>
      <c r="O9609" t="str">
        <f t="shared" si="751"/>
        <v>FACTURA</v>
      </c>
      <c r="P9609" t="str">
        <f t="shared" si="752"/>
        <v>2025</v>
      </c>
      <c r="Q9609" t="str">
        <f t="shared" si="753"/>
        <v>07</v>
      </c>
      <c r="R9609" t="str">
        <f>+IFERROR(VLOOKUP(I9609, Listado!A:B, 2, FALSE()), "COMERCIALIZADORA INTERNACIONAL CARIBBEAN EXOTICS S A")</f>
        <v>LONDOÑO ECHEVERRI ALEJANDRA</v>
      </c>
      <c r="S9609" s="25">
        <f>+VLOOKUP(E9609, TC!A:D, 2, FALSE())</f>
        <v>4047.71</v>
      </c>
      <c r="T9609" t="str">
        <f t="shared" si="754"/>
        <v>COP</v>
      </c>
    </row>
    <row r="9610" spans="1:20" ht="18.75" hidden="1" customHeight="1" x14ac:dyDescent="0.25">
      <c r="A9610" t="s">
        <v>3341</v>
      </c>
      <c r="B9610" t="s">
        <v>1923</v>
      </c>
      <c r="C9610" t="s">
        <v>1913</v>
      </c>
      <c r="D9610" s="24">
        <v>6149</v>
      </c>
      <c r="E9610" t="s">
        <v>1776</v>
      </c>
      <c r="F9610" t="s">
        <v>99</v>
      </c>
      <c r="G9610" t="s">
        <v>1914</v>
      </c>
      <c r="H9610" t="s">
        <v>2017</v>
      </c>
      <c r="I9610" t="s">
        <v>1839</v>
      </c>
      <c r="J9610" t="s">
        <v>1915</v>
      </c>
      <c r="K9610" t="s">
        <v>2803</v>
      </c>
      <c r="L9610" s="24">
        <v>4400</v>
      </c>
      <c r="M9610" s="25">
        <f>+VLOOKUP(E9610, TC!A:D, 4, FALSE())</f>
        <v>1.1767499993823669</v>
      </c>
      <c r="N9610" s="24">
        <f t="shared" si="750"/>
        <v>4400</v>
      </c>
      <c r="O9610" t="str">
        <f t="shared" si="751"/>
        <v>FACTURA</v>
      </c>
      <c r="P9610" t="str">
        <f t="shared" si="752"/>
        <v>2025</v>
      </c>
      <c r="Q9610" t="str">
        <f t="shared" si="753"/>
        <v>07</v>
      </c>
      <c r="R9610" t="str">
        <f>+IFERROR(VLOOKUP(I9610, Listado!A:B, 2, FALSE()), "COMERCIALIZADORA INTERNACIONAL CARIBBEAN EXOTICS S A")</f>
        <v>LONDOÑO ECHEVERRI ALEJANDRA</v>
      </c>
      <c r="S9610" s="25">
        <f>+VLOOKUP(E9610, TC!A:D, 2, FALSE())</f>
        <v>4047.71</v>
      </c>
      <c r="T9610" t="str">
        <f t="shared" si="754"/>
        <v>COP</v>
      </c>
    </row>
    <row r="9611" spans="1:20" ht="18.75" hidden="1" customHeight="1" x14ac:dyDescent="0.25">
      <c r="A9611" t="s">
        <v>3341</v>
      </c>
      <c r="B9611" t="s">
        <v>1923</v>
      </c>
      <c r="C9611" t="s">
        <v>1913</v>
      </c>
      <c r="D9611" s="24">
        <v>6150</v>
      </c>
      <c r="E9611" t="s">
        <v>1776</v>
      </c>
      <c r="F9611" t="s">
        <v>99</v>
      </c>
      <c r="G9611" t="s">
        <v>113</v>
      </c>
      <c r="H9611" t="s">
        <v>2017</v>
      </c>
      <c r="I9611" t="s">
        <v>3349</v>
      </c>
      <c r="J9611" t="s">
        <v>1915</v>
      </c>
      <c r="K9611" t="s">
        <v>2026</v>
      </c>
      <c r="L9611" s="24">
        <v>1200</v>
      </c>
      <c r="M9611" s="25">
        <f>+VLOOKUP(E9611, TC!A:D, 4, FALSE())</f>
        <v>1.1767499993823669</v>
      </c>
      <c r="N9611" s="24">
        <f t="shared" si="750"/>
        <v>1200</v>
      </c>
      <c r="O9611" t="str">
        <f t="shared" si="751"/>
        <v>FACTURA</v>
      </c>
      <c r="P9611" t="str">
        <f t="shared" si="752"/>
        <v>2025</v>
      </c>
      <c r="Q9611" t="str">
        <f t="shared" si="753"/>
        <v>07</v>
      </c>
      <c r="R9611" t="str">
        <f>+IFERROR(VLOOKUP(I9611, Listado!A:B, 2, FALSE()), "COMERCIALIZADORA INTERNACIONAL CARIBBEAN EXOTICS S A")</f>
        <v>COMERCIALIZADORA INTERNACIONAL CARIBBEAN EXOTICS S A</v>
      </c>
      <c r="S9611" s="25">
        <f>+VLOOKUP(E9611, TC!A:D, 2, FALSE())</f>
        <v>4047.71</v>
      </c>
      <c r="T9611" t="str">
        <f t="shared" si="754"/>
        <v>COP</v>
      </c>
    </row>
    <row r="9612" spans="1:20" ht="18.75" hidden="1" customHeight="1" x14ac:dyDescent="0.25">
      <c r="A9612" t="s">
        <v>3341</v>
      </c>
      <c r="B9612" t="s">
        <v>1923</v>
      </c>
      <c r="C9612" t="s">
        <v>1913</v>
      </c>
      <c r="D9612" s="24">
        <v>6150</v>
      </c>
      <c r="E9612" t="s">
        <v>1776</v>
      </c>
      <c r="F9612" t="s">
        <v>99</v>
      </c>
      <c r="G9612" t="s">
        <v>113</v>
      </c>
      <c r="H9612" t="s">
        <v>2017</v>
      </c>
      <c r="I9612" t="s">
        <v>3349</v>
      </c>
      <c r="J9612" t="s">
        <v>1915</v>
      </c>
      <c r="K9612" t="s">
        <v>2026</v>
      </c>
      <c r="L9612" s="24">
        <v>4800</v>
      </c>
      <c r="M9612" s="25">
        <f>+VLOOKUP(E9612, TC!A:D, 4, FALSE())</f>
        <v>1.1767499993823669</v>
      </c>
      <c r="N9612" s="24">
        <f t="shared" si="750"/>
        <v>4800</v>
      </c>
      <c r="O9612" t="str">
        <f t="shared" si="751"/>
        <v>FACTURA</v>
      </c>
      <c r="P9612" t="str">
        <f t="shared" si="752"/>
        <v>2025</v>
      </c>
      <c r="Q9612" t="str">
        <f t="shared" si="753"/>
        <v>07</v>
      </c>
      <c r="R9612" t="str">
        <f>+IFERROR(VLOOKUP(I9612, Listado!A:B, 2, FALSE()), "COMERCIALIZADORA INTERNACIONAL CARIBBEAN EXOTICS S A")</f>
        <v>COMERCIALIZADORA INTERNACIONAL CARIBBEAN EXOTICS S A</v>
      </c>
      <c r="S9612" s="25">
        <f>+VLOOKUP(E9612, TC!A:D, 2, FALSE())</f>
        <v>4047.71</v>
      </c>
      <c r="T9612" t="str">
        <f t="shared" si="754"/>
        <v>COP</v>
      </c>
    </row>
    <row r="9613" spans="1:20" ht="18.75" hidden="1" customHeight="1" x14ac:dyDescent="0.25">
      <c r="A9613" t="s">
        <v>3341</v>
      </c>
      <c r="B9613" t="s">
        <v>1923</v>
      </c>
      <c r="C9613" t="s">
        <v>1913</v>
      </c>
      <c r="D9613" s="24">
        <v>6150</v>
      </c>
      <c r="E9613" t="s">
        <v>1776</v>
      </c>
      <c r="F9613" t="s">
        <v>99</v>
      </c>
      <c r="G9613" t="s">
        <v>113</v>
      </c>
      <c r="H9613" t="s">
        <v>2017</v>
      </c>
      <c r="I9613" t="s">
        <v>3349</v>
      </c>
      <c r="J9613" t="s">
        <v>1915</v>
      </c>
      <c r="K9613" t="s">
        <v>2022</v>
      </c>
      <c r="L9613" s="24">
        <v>4200</v>
      </c>
      <c r="M9613" s="25">
        <f>+VLOOKUP(E9613, TC!A:D, 4, FALSE())</f>
        <v>1.1767499993823669</v>
      </c>
      <c r="N9613" s="24">
        <f t="shared" si="750"/>
        <v>4200</v>
      </c>
      <c r="O9613" t="str">
        <f t="shared" si="751"/>
        <v>FACTURA</v>
      </c>
      <c r="P9613" t="str">
        <f t="shared" si="752"/>
        <v>2025</v>
      </c>
      <c r="Q9613" t="str">
        <f t="shared" si="753"/>
        <v>07</v>
      </c>
      <c r="R9613" t="str">
        <f>+IFERROR(VLOOKUP(I9613, Listado!A:B, 2, FALSE()), "COMERCIALIZADORA INTERNACIONAL CARIBBEAN EXOTICS S A")</f>
        <v>COMERCIALIZADORA INTERNACIONAL CARIBBEAN EXOTICS S A</v>
      </c>
      <c r="S9613" s="25">
        <f>+VLOOKUP(E9613, TC!A:D, 2, FALSE())</f>
        <v>4047.71</v>
      </c>
      <c r="T9613" t="str">
        <f t="shared" si="754"/>
        <v>COP</v>
      </c>
    </row>
    <row r="9614" spans="1:20" ht="18.75" hidden="1" customHeight="1" x14ac:dyDescent="0.25">
      <c r="A9614" t="s">
        <v>3341</v>
      </c>
      <c r="B9614" t="s">
        <v>1923</v>
      </c>
      <c r="C9614" t="s">
        <v>1913</v>
      </c>
      <c r="D9614" s="24">
        <v>6151</v>
      </c>
      <c r="E9614" t="s">
        <v>1776</v>
      </c>
      <c r="F9614" t="s">
        <v>99</v>
      </c>
      <c r="G9614" t="s">
        <v>1914</v>
      </c>
      <c r="I9614" t="s">
        <v>1907</v>
      </c>
      <c r="J9614" t="s">
        <v>1915</v>
      </c>
      <c r="K9614" t="s">
        <v>3066</v>
      </c>
      <c r="L9614" s="24">
        <v>564656</v>
      </c>
      <c r="M9614" s="25">
        <f>+VLOOKUP(E9614, TC!A:D, 4, FALSE())</f>
        <v>1.1767499993823669</v>
      </c>
      <c r="N9614" s="24">
        <f t="shared" si="750"/>
        <v>139.5001124092388</v>
      </c>
      <c r="O9614" t="str">
        <f t="shared" si="751"/>
        <v>FACTURA</v>
      </c>
      <c r="P9614" t="str">
        <f t="shared" si="752"/>
        <v>2025</v>
      </c>
      <c r="Q9614" t="str">
        <f t="shared" si="753"/>
        <v>07</v>
      </c>
      <c r="R9614" t="str">
        <f>+IFERROR(VLOOKUP(I9614, Listado!A:B, 2, FALSE()), "COMERCIALIZADORA INTERNACIONAL CARIBBEAN EXOTICS S A")</f>
        <v>PIEDRAHITA PEREZ MARIANA</v>
      </c>
      <c r="S9614" s="25">
        <f>+VLOOKUP(E9614, TC!A:D, 2, FALSE())</f>
        <v>4047.71</v>
      </c>
      <c r="T9614" t="str">
        <f t="shared" si="754"/>
        <v>USD</v>
      </c>
    </row>
    <row r="9615" spans="1:20" ht="18.75" hidden="1" customHeight="1" x14ac:dyDescent="0.25">
      <c r="A9615" t="s">
        <v>3341</v>
      </c>
      <c r="B9615" t="s">
        <v>1923</v>
      </c>
      <c r="C9615" t="s">
        <v>1913</v>
      </c>
      <c r="D9615" s="24">
        <v>6151</v>
      </c>
      <c r="E9615" t="s">
        <v>1776</v>
      </c>
      <c r="F9615" t="s">
        <v>99</v>
      </c>
      <c r="G9615" t="s">
        <v>1914</v>
      </c>
      <c r="I9615" t="s">
        <v>1907</v>
      </c>
      <c r="J9615" t="s">
        <v>1915</v>
      </c>
      <c r="K9615" t="s">
        <v>3067</v>
      </c>
      <c r="L9615" s="24">
        <v>1094703</v>
      </c>
      <c r="M9615" s="25">
        <f>+VLOOKUP(E9615, TC!A:D, 4, FALSE())</f>
        <v>1.1767499993823669</v>
      </c>
      <c r="N9615" s="24">
        <f t="shared" si="750"/>
        <v>270.44995812447036</v>
      </c>
      <c r="O9615" t="str">
        <f t="shared" si="751"/>
        <v>FACTURA</v>
      </c>
      <c r="P9615" t="str">
        <f t="shared" si="752"/>
        <v>2025</v>
      </c>
      <c r="Q9615" t="str">
        <f t="shared" si="753"/>
        <v>07</v>
      </c>
      <c r="R9615" t="str">
        <f>+IFERROR(VLOOKUP(I9615, Listado!A:B, 2, FALSE()), "COMERCIALIZADORA INTERNACIONAL CARIBBEAN EXOTICS S A")</f>
        <v>PIEDRAHITA PEREZ MARIANA</v>
      </c>
      <c r="S9615" s="25">
        <f>+VLOOKUP(E9615, TC!A:D, 2, FALSE())</f>
        <v>4047.71</v>
      </c>
      <c r="T9615" t="str">
        <f t="shared" si="754"/>
        <v>USD</v>
      </c>
    </row>
    <row r="9616" spans="1:20" ht="18.75" hidden="1" customHeight="1" x14ac:dyDescent="0.25">
      <c r="A9616" t="s">
        <v>3341</v>
      </c>
      <c r="B9616" t="s">
        <v>1923</v>
      </c>
      <c r="C9616" t="s">
        <v>1913</v>
      </c>
      <c r="D9616" s="24">
        <v>6152</v>
      </c>
      <c r="E9616" t="s">
        <v>1776</v>
      </c>
      <c r="F9616" t="s">
        <v>99</v>
      </c>
      <c r="G9616" t="s">
        <v>1914</v>
      </c>
      <c r="H9616" t="s">
        <v>2017</v>
      </c>
      <c r="I9616" t="s">
        <v>3350</v>
      </c>
      <c r="J9616" t="s">
        <v>1915</v>
      </c>
      <c r="K9616" t="s">
        <v>2025</v>
      </c>
      <c r="L9616" s="24">
        <v>8000</v>
      </c>
      <c r="M9616" s="25">
        <f>+VLOOKUP(E9616, TC!A:D, 4, FALSE())</f>
        <v>1.1767499993823669</v>
      </c>
      <c r="N9616" s="24">
        <f t="shared" si="750"/>
        <v>8000</v>
      </c>
      <c r="O9616" t="str">
        <f t="shared" si="751"/>
        <v>FACTURA</v>
      </c>
      <c r="P9616" t="str">
        <f t="shared" si="752"/>
        <v>2025</v>
      </c>
      <c r="Q9616" t="str">
        <f t="shared" si="753"/>
        <v>07</v>
      </c>
      <c r="R9616" t="str">
        <f>+IFERROR(VLOOKUP(I9616, Listado!A:B, 2, FALSE()), "COMERCIALIZADORA INTERNACIONAL CARIBBEAN EXOTICS S A")</f>
        <v>COMERCIALIZADORA INTERNACIONAL CARIBBEAN EXOTICS S A</v>
      </c>
      <c r="S9616" s="25">
        <f>+VLOOKUP(E9616, TC!A:D, 2, FALSE())</f>
        <v>4047.71</v>
      </c>
      <c r="T9616" t="str">
        <f t="shared" si="754"/>
        <v>COP</v>
      </c>
    </row>
    <row r="9617" spans="1:20" ht="18.75" hidden="1" customHeight="1" x14ac:dyDescent="0.25">
      <c r="A9617" t="s">
        <v>3341</v>
      </c>
      <c r="B9617" t="s">
        <v>1923</v>
      </c>
      <c r="C9617" t="s">
        <v>1913</v>
      </c>
      <c r="D9617" s="24">
        <v>6152</v>
      </c>
      <c r="E9617" t="s">
        <v>1776</v>
      </c>
      <c r="F9617" t="s">
        <v>99</v>
      </c>
      <c r="G9617" t="s">
        <v>1914</v>
      </c>
      <c r="H9617" t="s">
        <v>2017</v>
      </c>
      <c r="I9617" t="s">
        <v>3350</v>
      </c>
      <c r="J9617" t="s">
        <v>1915</v>
      </c>
      <c r="K9617" t="s">
        <v>2026</v>
      </c>
      <c r="L9617" s="24">
        <v>9000</v>
      </c>
      <c r="M9617" s="25">
        <f>+VLOOKUP(E9617, TC!A:D, 4, FALSE())</f>
        <v>1.1767499993823669</v>
      </c>
      <c r="N9617" s="24">
        <f t="shared" si="750"/>
        <v>9000</v>
      </c>
      <c r="O9617" t="str">
        <f t="shared" si="751"/>
        <v>FACTURA</v>
      </c>
      <c r="P9617" t="str">
        <f t="shared" si="752"/>
        <v>2025</v>
      </c>
      <c r="Q9617" t="str">
        <f t="shared" si="753"/>
        <v>07</v>
      </c>
      <c r="R9617" t="str">
        <f>+IFERROR(VLOOKUP(I9617, Listado!A:B, 2, FALSE()), "COMERCIALIZADORA INTERNACIONAL CARIBBEAN EXOTICS S A")</f>
        <v>COMERCIALIZADORA INTERNACIONAL CARIBBEAN EXOTICS S A</v>
      </c>
      <c r="S9617" s="25">
        <f>+VLOOKUP(E9617, TC!A:D, 2, FALSE())</f>
        <v>4047.71</v>
      </c>
      <c r="T9617" t="str">
        <f t="shared" si="754"/>
        <v>COP</v>
      </c>
    </row>
    <row r="9618" spans="1:20" ht="18.75" hidden="1" customHeight="1" x14ac:dyDescent="0.25">
      <c r="A9618" t="s">
        <v>3341</v>
      </c>
      <c r="B9618" t="s">
        <v>1923</v>
      </c>
      <c r="C9618" t="s">
        <v>1913</v>
      </c>
      <c r="D9618" s="24">
        <v>6152</v>
      </c>
      <c r="E9618" t="s">
        <v>1776</v>
      </c>
      <c r="F9618" t="s">
        <v>99</v>
      </c>
      <c r="G9618" t="s">
        <v>1914</v>
      </c>
      <c r="H9618" t="s">
        <v>2017</v>
      </c>
      <c r="I9618" t="s">
        <v>3350</v>
      </c>
      <c r="J9618" t="s">
        <v>1915</v>
      </c>
      <c r="K9618" t="s">
        <v>2018</v>
      </c>
      <c r="L9618" s="24">
        <v>4000</v>
      </c>
      <c r="M9618" s="25">
        <f>+VLOOKUP(E9618, TC!A:D, 4, FALSE())</f>
        <v>1.1767499993823669</v>
      </c>
      <c r="N9618" s="24">
        <f t="shared" si="750"/>
        <v>4000</v>
      </c>
      <c r="O9618" t="str">
        <f t="shared" si="751"/>
        <v>FACTURA</v>
      </c>
      <c r="P9618" t="str">
        <f t="shared" si="752"/>
        <v>2025</v>
      </c>
      <c r="Q9618" t="str">
        <f t="shared" si="753"/>
        <v>07</v>
      </c>
      <c r="R9618" t="str">
        <f>+IFERROR(VLOOKUP(I9618, Listado!A:B, 2, FALSE()), "COMERCIALIZADORA INTERNACIONAL CARIBBEAN EXOTICS S A")</f>
        <v>COMERCIALIZADORA INTERNACIONAL CARIBBEAN EXOTICS S A</v>
      </c>
      <c r="S9618" s="25">
        <f>+VLOOKUP(E9618, TC!A:D, 2, FALSE())</f>
        <v>4047.71</v>
      </c>
      <c r="T9618" t="str">
        <f t="shared" si="754"/>
        <v>COP</v>
      </c>
    </row>
    <row r="9619" spans="1:20" ht="18.75" hidden="1" customHeight="1" x14ac:dyDescent="0.25">
      <c r="A9619" t="s">
        <v>3341</v>
      </c>
      <c r="B9619" t="s">
        <v>1923</v>
      </c>
      <c r="C9619" t="s">
        <v>1913</v>
      </c>
      <c r="D9619" s="24">
        <v>6152</v>
      </c>
      <c r="E9619" t="s">
        <v>1776</v>
      </c>
      <c r="F9619" t="s">
        <v>99</v>
      </c>
      <c r="G9619" t="s">
        <v>1914</v>
      </c>
      <c r="H9619" t="s">
        <v>2017</v>
      </c>
      <c r="I9619" t="s">
        <v>3350</v>
      </c>
      <c r="J9619" t="s">
        <v>1915</v>
      </c>
      <c r="K9619" t="s">
        <v>2022</v>
      </c>
      <c r="L9619" s="24">
        <v>10500</v>
      </c>
      <c r="M9619" s="25">
        <f>+VLOOKUP(E9619, TC!A:D, 4, FALSE())</f>
        <v>1.1767499993823669</v>
      </c>
      <c r="N9619" s="24">
        <f t="shared" si="750"/>
        <v>10500</v>
      </c>
      <c r="O9619" t="str">
        <f t="shared" si="751"/>
        <v>FACTURA</v>
      </c>
      <c r="P9619" t="str">
        <f t="shared" si="752"/>
        <v>2025</v>
      </c>
      <c r="Q9619" t="str">
        <f t="shared" si="753"/>
        <v>07</v>
      </c>
      <c r="R9619" t="str">
        <f>+IFERROR(VLOOKUP(I9619, Listado!A:B, 2, FALSE()), "COMERCIALIZADORA INTERNACIONAL CARIBBEAN EXOTICS S A")</f>
        <v>COMERCIALIZADORA INTERNACIONAL CARIBBEAN EXOTICS S A</v>
      </c>
      <c r="S9619" s="25">
        <f>+VLOOKUP(E9619, TC!A:D, 2, FALSE())</f>
        <v>4047.71</v>
      </c>
      <c r="T9619" t="str">
        <f t="shared" si="754"/>
        <v>COP</v>
      </c>
    </row>
    <row r="9620" spans="1:20" ht="18.75" hidden="1" customHeight="1" x14ac:dyDescent="0.25">
      <c r="A9620" t="s">
        <v>3341</v>
      </c>
      <c r="B9620" t="s">
        <v>1923</v>
      </c>
      <c r="C9620" t="s">
        <v>1913</v>
      </c>
      <c r="D9620" s="24">
        <v>6153</v>
      </c>
      <c r="E9620" t="s">
        <v>1776</v>
      </c>
      <c r="F9620" t="s">
        <v>99</v>
      </c>
      <c r="G9620" t="s">
        <v>1914</v>
      </c>
      <c r="H9620" t="s">
        <v>2024</v>
      </c>
      <c r="I9620" t="s">
        <v>2391</v>
      </c>
      <c r="J9620" t="s">
        <v>1915</v>
      </c>
      <c r="K9620" t="s">
        <v>2025</v>
      </c>
      <c r="L9620" s="24">
        <v>4000</v>
      </c>
      <c r="M9620" s="25">
        <f>+VLOOKUP(E9620, TC!A:D, 4, FALSE())</f>
        <v>1.1767499993823669</v>
      </c>
      <c r="N9620" s="24">
        <f t="shared" si="750"/>
        <v>4000</v>
      </c>
      <c r="O9620" t="str">
        <f t="shared" si="751"/>
        <v>FACTURA</v>
      </c>
      <c r="P9620" t="str">
        <f t="shared" si="752"/>
        <v>2025</v>
      </c>
      <c r="Q9620" t="str">
        <f t="shared" si="753"/>
        <v>07</v>
      </c>
      <c r="R9620" t="str">
        <f>+IFERROR(VLOOKUP(I9620, Listado!A:B, 2, FALSE()), "COMERCIALIZADORA INTERNACIONAL CARIBBEAN EXOTICS S A")</f>
        <v>COMERCIALIZADORA INTERNACIONAL CARIBBEAN EXOTICS S A</v>
      </c>
      <c r="S9620" s="25">
        <f>+VLOOKUP(E9620, TC!A:D, 2, FALSE())</f>
        <v>4047.71</v>
      </c>
      <c r="T9620" t="str">
        <f t="shared" si="754"/>
        <v>COP</v>
      </c>
    </row>
    <row r="9621" spans="1:20" ht="18.75" hidden="1" customHeight="1" x14ac:dyDescent="0.25">
      <c r="A9621" t="s">
        <v>3341</v>
      </c>
      <c r="B9621" t="s">
        <v>1923</v>
      </c>
      <c r="C9621" t="s">
        <v>1913</v>
      </c>
      <c r="D9621" s="24">
        <v>6153</v>
      </c>
      <c r="E9621" t="s">
        <v>1776</v>
      </c>
      <c r="F9621" t="s">
        <v>99</v>
      </c>
      <c r="G9621" t="s">
        <v>1914</v>
      </c>
      <c r="H9621" t="s">
        <v>2024</v>
      </c>
      <c r="I9621" t="s">
        <v>2391</v>
      </c>
      <c r="J9621" t="s">
        <v>1915</v>
      </c>
      <c r="K9621" t="s">
        <v>2026</v>
      </c>
      <c r="L9621" s="24">
        <v>3000</v>
      </c>
      <c r="M9621" s="25">
        <f>+VLOOKUP(E9621, TC!A:D, 4, FALSE())</f>
        <v>1.1767499993823669</v>
      </c>
      <c r="N9621" s="24">
        <f t="shared" si="750"/>
        <v>3000</v>
      </c>
      <c r="O9621" t="str">
        <f t="shared" si="751"/>
        <v>FACTURA</v>
      </c>
      <c r="P9621" t="str">
        <f t="shared" si="752"/>
        <v>2025</v>
      </c>
      <c r="Q9621" t="str">
        <f t="shared" si="753"/>
        <v>07</v>
      </c>
      <c r="R9621" t="str">
        <f>+IFERROR(VLOOKUP(I9621, Listado!A:B, 2, FALSE()), "COMERCIALIZADORA INTERNACIONAL CARIBBEAN EXOTICS S A")</f>
        <v>COMERCIALIZADORA INTERNACIONAL CARIBBEAN EXOTICS S A</v>
      </c>
      <c r="S9621" s="25">
        <f>+VLOOKUP(E9621, TC!A:D, 2, FALSE())</f>
        <v>4047.71</v>
      </c>
      <c r="T9621" t="str">
        <f t="shared" si="754"/>
        <v>COP</v>
      </c>
    </row>
    <row r="9622" spans="1:20" ht="18.75" hidden="1" customHeight="1" x14ac:dyDescent="0.25">
      <c r="A9622" t="s">
        <v>3341</v>
      </c>
      <c r="B9622" t="s">
        <v>1923</v>
      </c>
      <c r="C9622" t="s">
        <v>1913</v>
      </c>
      <c r="D9622" s="24">
        <v>6153</v>
      </c>
      <c r="E9622" t="s">
        <v>1776</v>
      </c>
      <c r="F9622" t="s">
        <v>99</v>
      </c>
      <c r="G9622" t="s">
        <v>1914</v>
      </c>
      <c r="H9622" t="s">
        <v>2024</v>
      </c>
      <c r="I9622" t="s">
        <v>2391</v>
      </c>
      <c r="J9622" t="s">
        <v>1915</v>
      </c>
      <c r="K9622" t="s">
        <v>2027</v>
      </c>
      <c r="L9622" s="24">
        <v>36000</v>
      </c>
      <c r="M9622" s="25">
        <f>+VLOOKUP(E9622, TC!A:D, 4, FALSE())</f>
        <v>1.1767499993823669</v>
      </c>
      <c r="N9622" s="24">
        <f t="shared" si="750"/>
        <v>36000</v>
      </c>
      <c r="O9622" t="str">
        <f t="shared" si="751"/>
        <v>FACTURA</v>
      </c>
      <c r="P9622" t="str">
        <f t="shared" si="752"/>
        <v>2025</v>
      </c>
      <c r="Q9622" t="str">
        <f t="shared" si="753"/>
        <v>07</v>
      </c>
      <c r="R9622" t="str">
        <f>+IFERROR(VLOOKUP(I9622, Listado!A:B, 2, FALSE()), "COMERCIALIZADORA INTERNACIONAL CARIBBEAN EXOTICS S A")</f>
        <v>COMERCIALIZADORA INTERNACIONAL CARIBBEAN EXOTICS S A</v>
      </c>
      <c r="S9622" s="25">
        <f>+VLOOKUP(E9622, TC!A:D, 2, FALSE())</f>
        <v>4047.71</v>
      </c>
      <c r="T9622" t="str">
        <f t="shared" si="754"/>
        <v>COP</v>
      </c>
    </row>
    <row r="9623" spans="1:20" ht="18.75" hidden="1" customHeight="1" x14ac:dyDescent="0.25">
      <c r="A9623" t="s">
        <v>3341</v>
      </c>
      <c r="B9623" t="s">
        <v>1923</v>
      </c>
      <c r="C9623" t="s">
        <v>1913</v>
      </c>
      <c r="D9623" s="24">
        <v>6153</v>
      </c>
      <c r="E9623" t="s">
        <v>1776</v>
      </c>
      <c r="F9623" t="s">
        <v>99</v>
      </c>
      <c r="G9623" t="s">
        <v>1914</v>
      </c>
      <c r="H9623" t="s">
        <v>2024</v>
      </c>
      <c r="I9623" t="s">
        <v>2391</v>
      </c>
      <c r="J9623" t="s">
        <v>1915</v>
      </c>
      <c r="K9623" t="s">
        <v>2018</v>
      </c>
      <c r="L9623" s="24">
        <v>4000</v>
      </c>
      <c r="M9623" s="25">
        <f>+VLOOKUP(E9623, TC!A:D, 4, FALSE())</f>
        <v>1.1767499993823669</v>
      </c>
      <c r="N9623" s="24">
        <f t="shared" si="750"/>
        <v>4000</v>
      </c>
      <c r="O9623" t="str">
        <f t="shared" si="751"/>
        <v>FACTURA</v>
      </c>
      <c r="P9623" t="str">
        <f t="shared" si="752"/>
        <v>2025</v>
      </c>
      <c r="Q9623" t="str">
        <f t="shared" si="753"/>
        <v>07</v>
      </c>
      <c r="R9623" t="str">
        <f>+IFERROR(VLOOKUP(I9623, Listado!A:B, 2, FALSE()), "COMERCIALIZADORA INTERNACIONAL CARIBBEAN EXOTICS S A")</f>
        <v>COMERCIALIZADORA INTERNACIONAL CARIBBEAN EXOTICS S A</v>
      </c>
      <c r="S9623" s="25">
        <f>+VLOOKUP(E9623, TC!A:D, 2, FALSE())</f>
        <v>4047.71</v>
      </c>
      <c r="T9623" t="str">
        <f t="shared" si="754"/>
        <v>COP</v>
      </c>
    </row>
    <row r="9624" spans="1:20" ht="18.75" hidden="1" customHeight="1" x14ac:dyDescent="0.25">
      <c r="A9624" t="s">
        <v>3341</v>
      </c>
      <c r="B9624" t="s">
        <v>1923</v>
      </c>
      <c r="C9624" t="s">
        <v>1913</v>
      </c>
      <c r="D9624" s="24">
        <v>6153</v>
      </c>
      <c r="E9624" t="s">
        <v>1776</v>
      </c>
      <c r="F9624" t="s">
        <v>99</v>
      </c>
      <c r="G9624" t="s">
        <v>1914</v>
      </c>
      <c r="H9624" t="s">
        <v>2024</v>
      </c>
      <c r="I9624" t="s">
        <v>2391</v>
      </c>
      <c r="J9624" t="s">
        <v>1915</v>
      </c>
      <c r="K9624" t="s">
        <v>2022</v>
      </c>
      <c r="L9624" s="24">
        <v>2100</v>
      </c>
      <c r="M9624" s="25">
        <f>+VLOOKUP(E9624, TC!A:D, 4, FALSE())</f>
        <v>1.1767499993823669</v>
      </c>
      <c r="N9624" s="24">
        <f t="shared" si="750"/>
        <v>2100</v>
      </c>
      <c r="O9624" t="str">
        <f t="shared" si="751"/>
        <v>FACTURA</v>
      </c>
      <c r="P9624" t="str">
        <f t="shared" si="752"/>
        <v>2025</v>
      </c>
      <c r="Q9624" t="str">
        <f t="shared" si="753"/>
        <v>07</v>
      </c>
      <c r="R9624" t="str">
        <f>+IFERROR(VLOOKUP(I9624, Listado!A:B, 2, FALSE()), "COMERCIALIZADORA INTERNACIONAL CARIBBEAN EXOTICS S A")</f>
        <v>COMERCIALIZADORA INTERNACIONAL CARIBBEAN EXOTICS S A</v>
      </c>
      <c r="S9624" s="25">
        <f>+VLOOKUP(E9624, TC!A:D, 2, FALSE())</f>
        <v>4047.71</v>
      </c>
      <c r="T9624" t="str">
        <f t="shared" si="754"/>
        <v>COP</v>
      </c>
    </row>
    <row r="9625" spans="1:20" ht="18.75" hidden="1" customHeight="1" x14ac:dyDescent="0.25">
      <c r="A9625" t="s">
        <v>3341</v>
      </c>
      <c r="B9625" t="s">
        <v>1923</v>
      </c>
      <c r="C9625" t="s">
        <v>1913</v>
      </c>
      <c r="D9625" s="24">
        <v>6154</v>
      </c>
      <c r="E9625" t="s">
        <v>1776</v>
      </c>
      <c r="F9625" t="s">
        <v>99</v>
      </c>
      <c r="G9625" t="s">
        <v>1914</v>
      </c>
      <c r="H9625" t="s">
        <v>2024</v>
      </c>
      <c r="I9625" t="s">
        <v>3351</v>
      </c>
      <c r="J9625" t="s">
        <v>1915</v>
      </c>
      <c r="K9625" t="s">
        <v>2027</v>
      </c>
      <c r="L9625" s="24">
        <v>4000</v>
      </c>
      <c r="M9625" s="25">
        <f>+VLOOKUP(E9625, TC!A:D, 4, FALSE())</f>
        <v>1.1767499993823669</v>
      </c>
      <c r="N9625" s="24">
        <f t="shared" si="750"/>
        <v>4000</v>
      </c>
      <c r="O9625" t="str">
        <f t="shared" si="751"/>
        <v>FACTURA</v>
      </c>
      <c r="P9625" t="str">
        <f t="shared" si="752"/>
        <v>2025</v>
      </c>
      <c r="Q9625" t="str">
        <f t="shared" si="753"/>
        <v>07</v>
      </c>
      <c r="R9625" t="str">
        <f>+IFERROR(VLOOKUP(I9625, Listado!A:B, 2, FALSE()), "COMERCIALIZADORA INTERNACIONAL CARIBBEAN EXOTICS S A")</f>
        <v>COMERCIALIZADORA INTERNACIONAL CARIBBEAN EXOTICS S A</v>
      </c>
      <c r="S9625" s="25">
        <f>+VLOOKUP(E9625, TC!A:D, 2, FALSE())</f>
        <v>4047.71</v>
      </c>
      <c r="T9625" t="str">
        <f t="shared" si="754"/>
        <v>COP</v>
      </c>
    </row>
    <row r="9626" spans="1:20" ht="18.75" hidden="1" customHeight="1" x14ac:dyDescent="0.25">
      <c r="A9626" t="s">
        <v>3341</v>
      </c>
      <c r="B9626" t="s">
        <v>1923</v>
      </c>
      <c r="C9626" t="s">
        <v>1913</v>
      </c>
      <c r="D9626" s="24">
        <v>6155</v>
      </c>
      <c r="E9626" t="s">
        <v>1776</v>
      </c>
      <c r="F9626" t="s">
        <v>99</v>
      </c>
      <c r="G9626" t="s">
        <v>1914</v>
      </c>
      <c r="H9626" t="s">
        <v>2017</v>
      </c>
      <c r="I9626" t="s">
        <v>3347</v>
      </c>
      <c r="J9626" t="s">
        <v>1915</v>
      </c>
      <c r="K9626" t="s">
        <v>2027</v>
      </c>
      <c r="L9626" s="24">
        <v>2000</v>
      </c>
      <c r="M9626" s="25">
        <f>+VLOOKUP(E9626, TC!A:D, 4, FALSE())</f>
        <v>1.1767499993823669</v>
      </c>
      <c r="N9626" s="24">
        <f t="shared" si="750"/>
        <v>2000</v>
      </c>
      <c r="O9626" t="str">
        <f t="shared" si="751"/>
        <v>FACTURA</v>
      </c>
      <c r="P9626" t="str">
        <f t="shared" si="752"/>
        <v>2025</v>
      </c>
      <c r="Q9626" t="str">
        <f t="shared" si="753"/>
        <v>07</v>
      </c>
      <c r="R9626" t="str">
        <f>+IFERROR(VLOOKUP(I9626, Listado!A:B, 2, FALSE()), "COMERCIALIZADORA INTERNACIONAL CARIBBEAN EXOTICS S A")</f>
        <v>COMERCIALIZADORA INTERNACIONAL CARIBBEAN EXOTICS S A</v>
      </c>
      <c r="S9626" s="25">
        <f>+VLOOKUP(E9626, TC!A:D, 2, FALSE())</f>
        <v>4047.71</v>
      </c>
      <c r="T9626" t="str">
        <f t="shared" si="754"/>
        <v>COP</v>
      </c>
    </row>
    <row r="9627" spans="1:20" ht="18.75" hidden="1" customHeight="1" x14ac:dyDescent="0.25">
      <c r="A9627" t="s">
        <v>3341</v>
      </c>
      <c r="B9627" t="s">
        <v>1923</v>
      </c>
      <c r="C9627" t="s">
        <v>1913</v>
      </c>
      <c r="D9627" s="24">
        <v>6155</v>
      </c>
      <c r="E9627" t="s">
        <v>1776</v>
      </c>
      <c r="F9627" t="s">
        <v>99</v>
      </c>
      <c r="G9627" t="s">
        <v>1914</v>
      </c>
      <c r="H9627" t="s">
        <v>2017</v>
      </c>
      <c r="I9627" t="s">
        <v>3347</v>
      </c>
      <c r="J9627" t="s">
        <v>1915</v>
      </c>
      <c r="K9627" t="s">
        <v>2027</v>
      </c>
      <c r="L9627" s="24">
        <v>400</v>
      </c>
      <c r="M9627" s="25">
        <f>+VLOOKUP(E9627, TC!A:D, 4, FALSE())</f>
        <v>1.1767499993823669</v>
      </c>
      <c r="N9627" s="24">
        <f t="shared" si="750"/>
        <v>400</v>
      </c>
      <c r="O9627" t="str">
        <f t="shared" si="751"/>
        <v>FACTURA</v>
      </c>
      <c r="P9627" t="str">
        <f t="shared" si="752"/>
        <v>2025</v>
      </c>
      <c r="Q9627" t="str">
        <f t="shared" si="753"/>
        <v>07</v>
      </c>
      <c r="R9627" t="str">
        <f>+IFERROR(VLOOKUP(I9627, Listado!A:B, 2, FALSE()), "COMERCIALIZADORA INTERNACIONAL CARIBBEAN EXOTICS S A")</f>
        <v>COMERCIALIZADORA INTERNACIONAL CARIBBEAN EXOTICS S A</v>
      </c>
      <c r="S9627" s="25">
        <f>+VLOOKUP(E9627, TC!A:D, 2, FALSE())</f>
        <v>4047.71</v>
      </c>
      <c r="T9627" t="str">
        <f t="shared" si="754"/>
        <v>COP</v>
      </c>
    </row>
    <row r="9628" spans="1:20" ht="18.75" hidden="1" customHeight="1" x14ac:dyDescent="0.25">
      <c r="A9628" t="s">
        <v>3341</v>
      </c>
      <c r="B9628" t="s">
        <v>1923</v>
      </c>
      <c r="C9628" t="s">
        <v>1913</v>
      </c>
      <c r="D9628" s="24">
        <v>6155</v>
      </c>
      <c r="E9628" t="s">
        <v>1776</v>
      </c>
      <c r="F9628" t="s">
        <v>99</v>
      </c>
      <c r="G9628" t="s">
        <v>1914</v>
      </c>
      <c r="H9628" t="s">
        <v>2017</v>
      </c>
      <c r="I9628" t="s">
        <v>3347</v>
      </c>
      <c r="J9628" t="s">
        <v>1915</v>
      </c>
      <c r="K9628" t="s">
        <v>2027</v>
      </c>
      <c r="L9628" s="24">
        <v>4000</v>
      </c>
      <c r="M9628" s="25">
        <f>+VLOOKUP(E9628, TC!A:D, 4, FALSE())</f>
        <v>1.1767499993823669</v>
      </c>
      <c r="N9628" s="24">
        <f t="shared" si="750"/>
        <v>4000</v>
      </c>
      <c r="O9628" t="str">
        <f t="shared" si="751"/>
        <v>FACTURA</v>
      </c>
      <c r="P9628" t="str">
        <f t="shared" si="752"/>
        <v>2025</v>
      </c>
      <c r="Q9628" t="str">
        <f t="shared" si="753"/>
        <v>07</v>
      </c>
      <c r="R9628" t="str">
        <f>+IFERROR(VLOOKUP(I9628, Listado!A:B, 2, FALSE()), "COMERCIALIZADORA INTERNACIONAL CARIBBEAN EXOTICS S A")</f>
        <v>COMERCIALIZADORA INTERNACIONAL CARIBBEAN EXOTICS S A</v>
      </c>
      <c r="S9628" s="25">
        <f>+VLOOKUP(E9628, TC!A:D, 2, FALSE())</f>
        <v>4047.71</v>
      </c>
      <c r="T9628" t="str">
        <f t="shared" si="754"/>
        <v>COP</v>
      </c>
    </row>
    <row r="9629" spans="1:20" ht="18.75" hidden="1" customHeight="1" x14ac:dyDescent="0.25">
      <c r="A9629" t="s">
        <v>3341</v>
      </c>
      <c r="B9629" t="s">
        <v>1923</v>
      </c>
      <c r="C9629" t="s">
        <v>1913</v>
      </c>
      <c r="D9629" s="24">
        <v>6155</v>
      </c>
      <c r="E9629" t="s">
        <v>1776</v>
      </c>
      <c r="F9629" t="s">
        <v>99</v>
      </c>
      <c r="G9629" t="s">
        <v>1914</v>
      </c>
      <c r="H9629" t="s">
        <v>2017</v>
      </c>
      <c r="I9629" t="s">
        <v>3347</v>
      </c>
      <c r="J9629" t="s">
        <v>1915</v>
      </c>
      <c r="K9629" t="s">
        <v>2027</v>
      </c>
      <c r="L9629" s="24">
        <v>4400</v>
      </c>
      <c r="M9629" s="25">
        <f>+VLOOKUP(E9629, TC!A:D, 4, FALSE())</f>
        <v>1.1767499993823669</v>
      </c>
      <c r="N9629" s="24">
        <f t="shared" si="750"/>
        <v>4400</v>
      </c>
      <c r="O9629" t="str">
        <f t="shared" si="751"/>
        <v>FACTURA</v>
      </c>
      <c r="P9629" t="str">
        <f t="shared" si="752"/>
        <v>2025</v>
      </c>
      <c r="Q9629" t="str">
        <f t="shared" si="753"/>
        <v>07</v>
      </c>
      <c r="R9629" t="str">
        <f>+IFERROR(VLOOKUP(I9629, Listado!A:B, 2, FALSE()), "COMERCIALIZADORA INTERNACIONAL CARIBBEAN EXOTICS S A")</f>
        <v>COMERCIALIZADORA INTERNACIONAL CARIBBEAN EXOTICS S A</v>
      </c>
      <c r="S9629" s="25">
        <f>+VLOOKUP(E9629, TC!A:D, 2, FALSE())</f>
        <v>4047.71</v>
      </c>
      <c r="T9629" t="str">
        <f t="shared" si="754"/>
        <v>COP</v>
      </c>
    </row>
    <row r="9630" spans="1:20" ht="18.75" hidden="1" customHeight="1" x14ac:dyDescent="0.25">
      <c r="A9630" t="s">
        <v>3341</v>
      </c>
      <c r="B9630" t="s">
        <v>1923</v>
      </c>
      <c r="C9630" t="s">
        <v>1913</v>
      </c>
      <c r="D9630" s="24">
        <v>6155</v>
      </c>
      <c r="E9630" t="s">
        <v>1776</v>
      </c>
      <c r="F9630" t="s">
        <v>99</v>
      </c>
      <c r="G9630" t="s">
        <v>1914</v>
      </c>
      <c r="H9630" t="s">
        <v>2017</v>
      </c>
      <c r="I9630" t="s">
        <v>3347</v>
      </c>
      <c r="J9630" t="s">
        <v>1915</v>
      </c>
      <c r="K9630" t="s">
        <v>2027</v>
      </c>
      <c r="L9630" s="24">
        <v>10000</v>
      </c>
      <c r="M9630" s="25">
        <f>+VLOOKUP(E9630, TC!A:D, 4, FALSE())</f>
        <v>1.1767499993823669</v>
      </c>
      <c r="N9630" s="24">
        <f t="shared" si="750"/>
        <v>10000</v>
      </c>
      <c r="O9630" t="str">
        <f t="shared" si="751"/>
        <v>FACTURA</v>
      </c>
      <c r="P9630" t="str">
        <f t="shared" si="752"/>
        <v>2025</v>
      </c>
      <c r="Q9630" t="str">
        <f t="shared" si="753"/>
        <v>07</v>
      </c>
      <c r="R9630" t="str">
        <f>+IFERROR(VLOOKUP(I9630, Listado!A:B, 2, FALSE()), "COMERCIALIZADORA INTERNACIONAL CARIBBEAN EXOTICS S A")</f>
        <v>COMERCIALIZADORA INTERNACIONAL CARIBBEAN EXOTICS S A</v>
      </c>
      <c r="S9630" s="25">
        <f>+VLOOKUP(E9630, TC!A:D, 2, FALSE())</f>
        <v>4047.71</v>
      </c>
      <c r="T9630" t="str">
        <f t="shared" si="754"/>
        <v>COP</v>
      </c>
    </row>
    <row r="9631" spans="1:20" ht="18.75" hidden="1" customHeight="1" x14ac:dyDescent="0.25">
      <c r="A9631" t="s">
        <v>3341</v>
      </c>
      <c r="B9631" t="s">
        <v>1923</v>
      </c>
      <c r="C9631" t="s">
        <v>1913</v>
      </c>
      <c r="D9631" s="24">
        <v>6155</v>
      </c>
      <c r="E9631" t="s">
        <v>1776</v>
      </c>
      <c r="F9631" t="s">
        <v>99</v>
      </c>
      <c r="G9631" t="s">
        <v>1914</v>
      </c>
      <c r="H9631" t="s">
        <v>2017</v>
      </c>
      <c r="I9631" t="s">
        <v>3347</v>
      </c>
      <c r="J9631" t="s">
        <v>1915</v>
      </c>
      <c r="K9631" t="s">
        <v>2027</v>
      </c>
      <c r="L9631" s="24">
        <v>80</v>
      </c>
      <c r="M9631" s="25">
        <f>+VLOOKUP(E9631, TC!A:D, 4, FALSE())</f>
        <v>1.1767499993823669</v>
      </c>
      <c r="N9631" s="24">
        <f t="shared" si="750"/>
        <v>80</v>
      </c>
      <c r="O9631" t="str">
        <f t="shared" si="751"/>
        <v>FACTURA</v>
      </c>
      <c r="P9631" t="str">
        <f t="shared" si="752"/>
        <v>2025</v>
      </c>
      <c r="Q9631" t="str">
        <f t="shared" si="753"/>
        <v>07</v>
      </c>
      <c r="R9631" t="str">
        <f>+IFERROR(VLOOKUP(I9631, Listado!A:B, 2, FALSE()), "COMERCIALIZADORA INTERNACIONAL CARIBBEAN EXOTICS S A")</f>
        <v>COMERCIALIZADORA INTERNACIONAL CARIBBEAN EXOTICS S A</v>
      </c>
      <c r="S9631" s="25">
        <f>+VLOOKUP(E9631, TC!A:D, 2, FALSE())</f>
        <v>4047.71</v>
      </c>
      <c r="T9631" t="str">
        <f t="shared" si="754"/>
        <v>COP</v>
      </c>
    </row>
    <row r="9632" spans="1:20" ht="18.75" hidden="1" customHeight="1" x14ac:dyDescent="0.25">
      <c r="A9632" t="s">
        <v>3341</v>
      </c>
      <c r="B9632" t="s">
        <v>1923</v>
      </c>
      <c r="C9632" t="s">
        <v>1913</v>
      </c>
      <c r="D9632" s="24">
        <v>6156</v>
      </c>
      <c r="E9632" t="s">
        <v>1776</v>
      </c>
      <c r="F9632" t="s">
        <v>99</v>
      </c>
      <c r="G9632" t="s">
        <v>1914</v>
      </c>
      <c r="H9632" t="s">
        <v>2017</v>
      </c>
      <c r="I9632" t="s">
        <v>3352</v>
      </c>
      <c r="J9632" t="s">
        <v>1915</v>
      </c>
      <c r="K9632" t="s">
        <v>2022</v>
      </c>
      <c r="L9632" s="24">
        <v>6300</v>
      </c>
      <c r="M9632" s="25">
        <f>+VLOOKUP(E9632, TC!A:D, 4, FALSE())</f>
        <v>1.1767499993823669</v>
      </c>
      <c r="N9632" s="24">
        <f t="shared" si="750"/>
        <v>6300</v>
      </c>
      <c r="O9632" t="str">
        <f t="shared" si="751"/>
        <v>FACTURA</v>
      </c>
      <c r="P9632" t="str">
        <f t="shared" si="752"/>
        <v>2025</v>
      </c>
      <c r="Q9632" t="str">
        <f t="shared" si="753"/>
        <v>07</v>
      </c>
      <c r="R9632" t="str">
        <f>+IFERROR(VLOOKUP(I9632, Listado!A:B, 2, FALSE()), "COMERCIALIZADORA INTERNACIONAL CARIBBEAN EXOTICS S A")</f>
        <v>COMERCIALIZADORA INTERNACIONAL CARIBBEAN EXOTICS S A</v>
      </c>
      <c r="S9632" s="25">
        <f>+VLOOKUP(E9632, TC!A:D, 2, FALSE())</f>
        <v>4047.71</v>
      </c>
      <c r="T9632" t="str">
        <f t="shared" si="754"/>
        <v>COP</v>
      </c>
    </row>
    <row r="9633" spans="1:20" ht="18.75" hidden="1" customHeight="1" x14ac:dyDescent="0.25">
      <c r="A9633" t="s">
        <v>3341</v>
      </c>
      <c r="B9633" t="s">
        <v>1923</v>
      </c>
      <c r="C9633" t="s">
        <v>1913</v>
      </c>
      <c r="D9633" s="24">
        <v>6157</v>
      </c>
      <c r="E9633" t="s">
        <v>1776</v>
      </c>
      <c r="F9633" t="s">
        <v>99</v>
      </c>
      <c r="G9633" t="s">
        <v>1914</v>
      </c>
      <c r="H9633" t="s">
        <v>2024</v>
      </c>
      <c r="I9633" t="s">
        <v>1838</v>
      </c>
      <c r="J9633" t="s">
        <v>1915</v>
      </c>
      <c r="K9633" t="s">
        <v>2019</v>
      </c>
      <c r="L9633" s="24">
        <v>97120</v>
      </c>
      <c r="M9633" s="25">
        <f>+VLOOKUP(E9633, TC!A:D, 4, FALSE())</f>
        <v>1.1767499993823669</v>
      </c>
      <c r="N9633" s="24">
        <f t="shared" si="750"/>
        <v>97120</v>
      </c>
      <c r="O9633" t="str">
        <f t="shared" si="751"/>
        <v>FACTURA</v>
      </c>
      <c r="P9633" t="str">
        <f t="shared" si="752"/>
        <v>2025</v>
      </c>
      <c r="Q9633" t="str">
        <f t="shared" si="753"/>
        <v>07</v>
      </c>
      <c r="R9633" t="str">
        <f>+IFERROR(VLOOKUP(I9633, Listado!A:B, 2, FALSE()), "COMERCIALIZADORA INTERNACIONAL CARIBBEAN EXOTICS S A")</f>
        <v>LONDOÑO ECHEVERRI ALEJANDRA</v>
      </c>
      <c r="S9633" s="25">
        <f>+VLOOKUP(E9633, TC!A:D, 2, FALSE())</f>
        <v>4047.71</v>
      </c>
      <c r="T9633" t="str">
        <f t="shared" si="754"/>
        <v>COP</v>
      </c>
    </row>
    <row r="9634" spans="1:20" ht="18.75" hidden="1" customHeight="1" x14ac:dyDescent="0.25">
      <c r="A9634" t="s">
        <v>3341</v>
      </c>
      <c r="B9634" t="s">
        <v>1923</v>
      </c>
      <c r="C9634" t="s">
        <v>1913</v>
      </c>
      <c r="D9634" s="24">
        <v>6157</v>
      </c>
      <c r="E9634" t="s">
        <v>1776</v>
      </c>
      <c r="F9634" t="s">
        <v>99</v>
      </c>
      <c r="G9634" t="s">
        <v>1914</v>
      </c>
      <c r="H9634" t="s">
        <v>2024</v>
      </c>
      <c r="I9634" t="s">
        <v>1838</v>
      </c>
      <c r="J9634" t="s">
        <v>1915</v>
      </c>
      <c r="K9634" t="s">
        <v>2019</v>
      </c>
      <c r="L9634" s="24">
        <v>47360</v>
      </c>
      <c r="M9634" s="25">
        <f>+VLOOKUP(E9634, TC!A:D, 4, FALSE())</f>
        <v>1.1767499993823669</v>
      </c>
      <c r="N9634" s="24">
        <f t="shared" si="750"/>
        <v>47360</v>
      </c>
      <c r="O9634" t="str">
        <f t="shared" si="751"/>
        <v>FACTURA</v>
      </c>
      <c r="P9634" t="str">
        <f t="shared" si="752"/>
        <v>2025</v>
      </c>
      <c r="Q9634" t="str">
        <f t="shared" si="753"/>
        <v>07</v>
      </c>
      <c r="R9634" t="str">
        <f>+IFERROR(VLOOKUP(I9634, Listado!A:B, 2, FALSE()), "COMERCIALIZADORA INTERNACIONAL CARIBBEAN EXOTICS S A")</f>
        <v>LONDOÑO ECHEVERRI ALEJANDRA</v>
      </c>
      <c r="S9634" s="25">
        <f>+VLOOKUP(E9634, TC!A:D, 2, FALSE())</f>
        <v>4047.71</v>
      </c>
      <c r="T9634" t="str">
        <f t="shared" si="754"/>
        <v>COP</v>
      </c>
    </row>
    <row r="9635" spans="1:20" ht="18.75" hidden="1" customHeight="1" x14ac:dyDescent="0.25">
      <c r="A9635" t="s">
        <v>3341</v>
      </c>
      <c r="B9635" t="s">
        <v>1923</v>
      </c>
      <c r="C9635" t="s">
        <v>1913</v>
      </c>
      <c r="D9635" s="24">
        <v>6157</v>
      </c>
      <c r="E9635" t="s">
        <v>1776</v>
      </c>
      <c r="F9635" t="s">
        <v>99</v>
      </c>
      <c r="G9635" t="s">
        <v>1914</v>
      </c>
      <c r="H9635" t="s">
        <v>2024</v>
      </c>
      <c r="I9635" t="s">
        <v>1838</v>
      </c>
      <c r="J9635" t="s">
        <v>1915</v>
      </c>
      <c r="K9635" t="s">
        <v>2019</v>
      </c>
      <c r="L9635" s="24">
        <v>33920</v>
      </c>
      <c r="M9635" s="25">
        <f>+VLOOKUP(E9635, TC!A:D, 4, FALSE())</f>
        <v>1.1767499993823669</v>
      </c>
      <c r="N9635" s="24">
        <f t="shared" si="750"/>
        <v>33920</v>
      </c>
      <c r="O9635" t="str">
        <f t="shared" si="751"/>
        <v>FACTURA</v>
      </c>
      <c r="P9635" t="str">
        <f t="shared" si="752"/>
        <v>2025</v>
      </c>
      <c r="Q9635" t="str">
        <f t="shared" si="753"/>
        <v>07</v>
      </c>
      <c r="R9635" t="str">
        <f>+IFERROR(VLOOKUP(I9635, Listado!A:B, 2, FALSE()), "COMERCIALIZADORA INTERNACIONAL CARIBBEAN EXOTICS S A")</f>
        <v>LONDOÑO ECHEVERRI ALEJANDRA</v>
      </c>
      <c r="S9635" s="25">
        <f>+VLOOKUP(E9635, TC!A:D, 2, FALSE())</f>
        <v>4047.71</v>
      </c>
      <c r="T9635" t="str">
        <f t="shared" si="754"/>
        <v>COP</v>
      </c>
    </row>
    <row r="9636" spans="1:20" ht="18.75" hidden="1" customHeight="1" x14ac:dyDescent="0.25">
      <c r="A9636" t="s">
        <v>3341</v>
      </c>
      <c r="B9636" t="s">
        <v>1923</v>
      </c>
      <c r="C9636" t="s">
        <v>1913</v>
      </c>
      <c r="D9636" s="24">
        <v>6157</v>
      </c>
      <c r="E9636" t="s">
        <v>1776</v>
      </c>
      <c r="F9636" t="s">
        <v>99</v>
      </c>
      <c r="G9636" t="s">
        <v>1914</v>
      </c>
      <c r="H9636" t="s">
        <v>2024</v>
      </c>
      <c r="I9636" t="s">
        <v>1838</v>
      </c>
      <c r="J9636" t="s">
        <v>1915</v>
      </c>
      <c r="K9636" t="s">
        <v>2019</v>
      </c>
      <c r="L9636" s="24">
        <v>36480</v>
      </c>
      <c r="M9636" s="25">
        <f>+VLOOKUP(E9636, TC!A:D, 4, FALSE())</f>
        <v>1.1767499993823669</v>
      </c>
      <c r="N9636" s="24">
        <f t="shared" si="750"/>
        <v>36480</v>
      </c>
      <c r="O9636" t="str">
        <f t="shared" si="751"/>
        <v>FACTURA</v>
      </c>
      <c r="P9636" t="str">
        <f t="shared" si="752"/>
        <v>2025</v>
      </c>
      <c r="Q9636" t="str">
        <f t="shared" si="753"/>
        <v>07</v>
      </c>
      <c r="R9636" t="str">
        <f>+IFERROR(VLOOKUP(I9636, Listado!A:B, 2, FALSE()), "COMERCIALIZADORA INTERNACIONAL CARIBBEAN EXOTICS S A")</f>
        <v>LONDOÑO ECHEVERRI ALEJANDRA</v>
      </c>
      <c r="S9636" s="25">
        <f>+VLOOKUP(E9636, TC!A:D, 2, FALSE())</f>
        <v>4047.71</v>
      </c>
      <c r="T9636" t="str">
        <f t="shared" si="754"/>
        <v>COP</v>
      </c>
    </row>
    <row r="9637" spans="1:20" ht="18.75" hidden="1" customHeight="1" x14ac:dyDescent="0.25">
      <c r="A9637" t="s">
        <v>3341</v>
      </c>
      <c r="B9637" t="s">
        <v>1923</v>
      </c>
      <c r="C9637" t="s">
        <v>1913</v>
      </c>
      <c r="D9637" s="24">
        <v>6157</v>
      </c>
      <c r="E9637" t="s">
        <v>1776</v>
      </c>
      <c r="F9637" t="s">
        <v>99</v>
      </c>
      <c r="G9637" t="s">
        <v>1914</v>
      </c>
      <c r="H9637" t="s">
        <v>2024</v>
      </c>
      <c r="I9637" t="s">
        <v>1838</v>
      </c>
      <c r="J9637" t="s">
        <v>1915</v>
      </c>
      <c r="K9637" t="s">
        <v>2019</v>
      </c>
      <c r="L9637" s="24">
        <v>5600</v>
      </c>
      <c r="M9637" s="25">
        <f>+VLOOKUP(E9637, TC!A:D, 4, FALSE())</f>
        <v>1.1767499993823669</v>
      </c>
      <c r="N9637" s="24">
        <f t="shared" si="750"/>
        <v>5600</v>
      </c>
      <c r="O9637" t="str">
        <f t="shared" si="751"/>
        <v>FACTURA</v>
      </c>
      <c r="P9637" t="str">
        <f t="shared" si="752"/>
        <v>2025</v>
      </c>
      <c r="Q9637" t="str">
        <f t="shared" si="753"/>
        <v>07</v>
      </c>
      <c r="R9637" t="str">
        <f>+IFERROR(VLOOKUP(I9637, Listado!A:B, 2, FALSE()), "COMERCIALIZADORA INTERNACIONAL CARIBBEAN EXOTICS S A")</f>
        <v>LONDOÑO ECHEVERRI ALEJANDRA</v>
      </c>
      <c r="S9637" s="25">
        <f>+VLOOKUP(E9637, TC!A:D, 2, FALSE())</f>
        <v>4047.71</v>
      </c>
      <c r="T9637" t="str">
        <f t="shared" si="754"/>
        <v>COP</v>
      </c>
    </row>
    <row r="9638" spans="1:20" ht="18.75" hidden="1" customHeight="1" x14ac:dyDescent="0.25">
      <c r="A9638" t="s">
        <v>3341</v>
      </c>
      <c r="B9638" t="s">
        <v>1923</v>
      </c>
      <c r="C9638" t="s">
        <v>1913</v>
      </c>
      <c r="D9638" s="24">
        <v>6157</v>
      </c>
      <c r="E9638" t="s">
        <v>1776</v>
      </c>
      <c r="F9638" t="s">
        <v>99</v>
      </c>
      <c r="G9638" t="s">
        <v>1914</v>
      </c>
      <c r="H9638" t="s">
        <v>2024</v>
      </c>
      <c r="I9638" t="s">
        <v>1838</v>
      </c>
      <c r="J9638" t="s">
        <v>1915</v>
      </c>
      <c r="K9638" t="s">
        <v>2021</v>
      </c>
      <c r="L9638" s="24">
        <v>88200</v>
      </c>
      <c r="M9638" s="25">
        <f>+VLOOKUP(E9638, TC!A:D, 4, FALSE())</f>
        <v>1.1767499993823669</v>
      </c>
      <c r="N9638" s="24">
        <f t="shared" si="750"/>
        <v>88200</v>
      </c>
      <c r="O9638" t="str">
        <f t="shared" si="751"/>
        <v>FACTURA</v>
      </c>
      <c r="P9638" t="str">
        <f t="shared" si="752"/>
        <v>2025</v>
      </c>
      <c r="Q9638" t="str">
        <f t="shared" si="753"/>
        <v>07</v>
      </c>
      <c r="R9638" t="str">
        <f>+IFERROR(VLOOKUP(I9638, Listado!A:B, 2, FALSE()), "COMERCIALIZADORA INTERNACIONAL CARIBBEAN EXOTICS S A")</f>
        <v>LONDOÑO ECHEVERRI ALEJANDRA</v>
      </c>
      <c r="S9638" s="25">
        <f>+VLOOKUP(E9638, TC!A:D, 2, FALSE())</f>
        <v>4047.71</v>
      </c>
      <c r="T9638" t="str">
        <f t="shared" si="754"/>
        <v>COP</v>
      </c>
    </row>
    <row r="9639" spans="1:20" ht="18.75" hidden="1" customHeight="1" x14ac:dyDescent="0.25">
      <c r="A9639" t="s">
        <v>3341</v>
      </c>
      <c r="B9639" t="s">
        <v>1923</v>
      </c>
      <c r="C9639" t="s">
        <v>1913</v>
      </c>
      <c r="D9639" s="24">
        <v>6157</v>
      </c>
      <c r="E9639" t="s">
        <v>1776</v>
      </c>
      <c r="F9639" t="s">
        <v>99</v>
      </c>
      <c r="G9639" t="s">
        <v>1914</v>
      </c>
      <c r="H9639" t="s">
        <v>2024</v>
      </c>
      <c r="I9639" t="s">
        <v>1838</v>
      </c>
      <c r="J9639" t="s">
        <v>1915</v>
      </c>
      <c r="K9639" t="s">
        <v>2021</v>
      </c>
      <c r="L9639" s="24">
        <v>213840</v>
      </c>
      <c r="M9639" s="25">
        <f>+VLOOKUP(E9639, TC!A:D, 4, FALSE())</f>
        <v>1.1767499993823669</v>
      </c>
      <c r="N9639" s="24">
        <f t="shared" si="750"/>
        <v>213840</v>
      </c>
      <c r="O9639" t="str">
        <f t="shared" si="751"/>
        <v>FACTURA</v>
      </c>
      <c r="P9639" t="str">
        <f t="shared" si="752"/>
        <v>2025</v>
      </c>
      <c r="Q9639" t="str">
        <f t="shared" si="753"/>
        <v>07</v>
      </c>
      <c r="R9639" t="str">
        <f>+IFERROR(VLOOKUP(I9639, Listado!A:B, 2, FALSE()), "COMERCIALIZADORA INTERNACIONAL CARIBBEAN EXOTICS S A")</f>
        <v>LONDOÑO ECHEVERRI ALEJANDRA</v>
      </c>
      <c r="S9639" s="25">
        <f>+VLOOKUP(E9639, TC!A:D, 2, FALSE())</f>
        <v>4047.71</v>
      </c>
      <c r="T9639" t="str">
        <f t="shared" si="754"/>
        <v>COP</v>
      </c>
    </row>
    <row r="9640" spans="1:20" ht="18.75" hidden="1" customHeight="1" x14ac:dyDescent="0.25">
      <c r="A9640" t="s">
        <v>3341</v>
      </c>
      <c r="B9640" t="s">
        <v>1923</v>
      </c>
      <c r="C9640" t="s">
        <v>1913</v>
      </c>
      <c r="D9640" s="24">
        <v>6157</v>
      </c>
      <c r="E9640" t="s">
        <v>1776</v>
      </c>
      <c r="F9640" t="s">
        <v>99</v>
      </c>
      <c r="G9640" t="s">
        <v>1914</v>
      </c>
      <c r="H9640" t="s">
        <v>2024</v>
      </c>
      <c r="I9640" t="s">
        <v>1838</v>
      </c>
      <c r="J9640" t="s">
        <v>1915</v>
      </c>
      <c r="K9640" t="s">
        <v>2021</v>
      </c>
      <c r="L9640" s="24">
        <v>76680</v>
      </c>
      <c r="M9640" s="25">
        <f>+VLOOKUP(E9640, TC!A:D, 4, FALSE())</f>
        <v>1.1767499993823669</v>
      </c>
      <c r="N9640" s="24">
        <f t="shared" si="750"/>
        <v>76680</v>
      </c>
      <c r="O9640" t="str">
        <f t="shared" si="751"/>
        <v>FACTURA</v>
      </c>
      <c r="P9640" t="str">
        <f t="shared" si="752"/>
        <v>2025</v>
      </c>
      <c r="Q9640" t="str">
        <f t="shared" si="753"/>
        <v>07</v>
      </c>
      <c r="R9640" t="str">
        <f>+IFERROR(VLOOKUP(I9640, Listado!A:B, 2, FALSE()), "COMERCIALIZADORA INTERNACIONAL CARIBBEAN EXOTICS S A")</f>
        <v>LONDOÑO ECHEVERRI ALEJANDRA</v>
      </c>
      <c r="S9640" s="25">
        <f>+VLOOKUP(E9640, TC!A:D, 2, FALSE())</f>
        <v>4047.71</v>
      </c>
      <c r="T9640" t="str">
        <f t="shared" si="754"/>
        <v>COP</v>
      </c>
    </row>
    <row r="9641" spans="1:20" ht="18.75" hidden="1" customHeight="1" x14ac:dyDescent="0.25">
      <c r="A9641" t="s">
        <v>3341</v>
      </c>
      <c r="B9641" t="s">
        <v>1923</v>
      </c>
      <c r="C9641" t="s">
        <v>1913</v>
      </c>
      <c r="D9641" s="24">
        <v>6157</v>
      </c>
      <c r="E9641" t="s">
        <v>1776</v>
      </c>
      <c r="F9641" t="s">
        <v>99</v>
      </c>
      <c r="G9641" t="s">
        <v>1914</v>
      </c>
      <c r="H9641" t="s">
        <v>2024</v>
      </c>
      <c r="I9641" t="s">
        <v>1838</v>
      </c>
      <c r="J9641" t="s">
        <v>1915</v>
      </c>
      <c r="K9641" t="s">
        <v>2021</v>
      </c>
      <c r="L9641" s="24">
        <v>81540</v>
      </c>
      <c r="M9641" s="25">
        <f>+VLOOKUP(E9641, TC!A:D, 4, FALSE())</f>
        <v>1.1767499993823669</v>
      </c>
      <c r="N9641" s="24">
        <f t="shared" si="750"/>
        <v>81540</v>
      </c>
      <c r="O9641" t="str">
        <f t="shared" si="751"/>
        <v>FACTURA</v>
      </c>
      <c r="P9641" t="str">
        <f t="shared" si="752"/>
        <v>2025</v>
      </c>
      <c r="Q9641" t="str">
        <f t="shared" si="753"/>
        <v>07</v>
      </c>
      <c r="R9641" t="str">
        <f>+IFERROR(VLOOKUP(I9641, Listado!A:B, 2, FALSE()), "COMERCIALIZADORA INTERNACIONAL CARIBBEAN EXOTICS S A")</f>
        <v>LONDOÑO ECHEVERRI ALEJANDRA</v>
      </c>
      <c r="S9641" s="25">
        <f>+VLOOKUP(E9641, TC!A:D, 2, FALSE())</f>
        <v>4047.71</v>
      </c>
      <c r="T9641" t="str">
        <f t="shared" si="754"/>
        <v>COP</v>
      </c>
    </row>
    <row r="9642" spans="1:20" ht="18.75" hidden="1" customHeight="1" x14ac:dyDescent="0.25">
      <c r="A9642" t="s">
        <v>3341</v>
      </c>
      <c r="B9642" t="s">
        <v>1923</v>
      </c>
      <c r="C9642" t="s">
        <v>1913</v>
      </c>
      <c r="D9642" s="24">
        <v>6157</v>
      </c>
      <c r="E9642" t="s">
        <v>1776</v>
      </c>
      <c r="F9642" t="s">
        <v>99</v>
      </c>
      <c r="G9642" t="s">
        <v>1914</v>
      </c>
      <c r="H9642" t="s">
        <v>2024</v>
      </c>
      <c r="I9642" t="s">
        <v>1838</v>
      </c>
      <c r="J9642" t="s">
        <v>1915</v>
      </c>
      <c r="K9642" t="s">
        <v>2022</v>
      </c>
      <c r="L9642" s="24">
        <v>781200</v>
      </c>
      <c r="M9642" s="25">
        <f>+VLOOKUP(E9642, TC!A:D, 4, FALSE())</f>
        <v>1.1767499993823669</v>
      </c>
      <c r="N9642" s="24">
        <f t="shared" si="750"/>
        <v>781200</v>
      </c>
      <c r="O9642" t="str">
        <f t="shared" si="751"/>
        <v>FACTURA</v>
      </c>
      <c r="P9642" t="str">
        <f t="shared" si="752"/>
        <v>2025</v>
      </c>
      <c r="Q9642" t="str">
        <f t="shared" si="753"/>
        <v>07</v>
      </c>
      <c r="R9642" t="str">
        <f>+IFERROR(VLOOKUP(I9642, Listado!A:B, 2, FALSE()), "COMERCIALIZADORA INTERNACIONAL CARIBBEAN EXOTICS S A")</f>
        <v>LONDOÑO ECHEVERRI ALEJANDRA</v>
      </c>
      <c r="S9642" s="25">
        <f>+VLOOKUP(E9642, TC!A:D, 2, FALSE())</f>
        <v>4047.71</v>
      </c>
      <c r="T9642" t="str">
        <f t="shared" si="754"/>
        <v>COP</v>
      </c>
    </row>
    <row r="9643" spans="1:20" ht="18.75" hidden="1" customHeight="1" x14ac:dyDescent="0.25">
      <c r="A9643" t="s">
        <v>3341</v>
      </c>
      <c r="B9643" t="s">
        <v>1923</v>
      </c>
      <c r="C9643" t="s">
        <v>1913</v>
      </c>
      <c r="D9643" s="24">
        <v>6157</v>
      </c>
      <c r="E9643" t="s">
        <v>1776</v>
      </c>
      <c r="F9643" t="s">
        <v>99</v>
      </c>
      <c r="G9643" t="s">
        <v>1914</v>
      </c>
      <c r="H9643" t="s">
        <v>2024</v>
      </c>
      <c r="I9643" t="s">
        <v>1838</v>
      </c>
      <c r="J9643" t="s">
        <v>1915</v>
      </c>
      <c r="K9643" t="s">
        <v>2022</v>
      </c>
      <c r="L9643" s="24">
        <v>464040</v>
      </c>
      <c r="M9643" s="25">
        <f>+VLOOKUP(E9643, TC!A:D, 4, FALSE())</f>
        <v>1.1767499993823669</v>
      </c>
      <c r="N9643" s="24">
        <f t="shared" si="750"/>
        <v>464040</v>
      </c>
      <c r="O9643" t="str">
        <f t="shared" si="751"/>
        <v>FACTURA</v>
      </c>
      <c r="P9643" t="str">
        <f t="shared" si="752"/>
        <v>2025</v>
      </c>
      <c r="Q9643" t="str">
        <f t="shared" si="753"/>
        <v>07</v>
      </c>
      <c r="R9643" t="str">
        <f>+IFERROR(VLOOKUP(I9643, Listado!A:B, 2, FALSE()), "COMERCIALIZADORA INTERNACIONAL CARIBBEAN EXOTICS S A")</f>
        <v>LONDOÑO ECHEVERRI ALEJANDRA</v>
      </c>
      <c r="S9643" s="25">
        <f>+VLOOKUP(E9643, TC!A:D, 2, FALSE())</f>
        <v>4047.71</v>
      </c>
      <c r="T9643" t="str">
        <f t="shared" si="754"/>
        <v>COP</v>
      </c>
    </row>
    <row r="9644" spans="1:20" ht="18.75" hidden="1" customHeight="1" x14ac:dyDescent="0.25">
      <c r="A9644" t="s">
        <v>3341</v>
      </c>
      <c r="B9644" t="s">
        <v>1923</v>
      </c>
      <c r="C9644" t="s">
        <v>1913</v>
      </c>
      <c r="D9644" s="24">
        <v>6157</v>
      </c>
      <c r="E9644" t="s">
        <v>1776</v>
      </c>
      <c r="F9644" t="s">
        <v>99</v>
      </c>
      <c r="G9644" t="s">
        <v>1914</v>
      </c>
      <c r="H9644" t="s">
        <v>2024</v>
      </c>
      <c r="I9644" t="s">
        <v>1838</v>
      </c>
      <c r="J9644" t="s">
        <v>1915</v>
      </c>
      <c r="K9644" t="s">
        <v>2022</v>
      </c>
      <c r="L9644" s="24">
        <v>25200</v>
      </c>
      <c r="M9644" s="25">
        <f>+VLOOKUP(E9644, TC!A:D, 4, FALSE())</f>
        <v>1.1767499993823669</v>
      </c>
      <c r="N9644" s="24">
        <f t="shared" si="750"/>
        <v>25200</v>
      </c>
      <c r="O9644" t="str">
        <f t="shared" si="751"/>
        <v>FACTURA</v>
      </c>
      <c r="P9644" t="str">
        <f t="shared" si="752"/>
        <v>2025</v>
      </c>
      <c r="Q9644" t="str">
        <f t="shared" si="753"/>
        <v>07</v>
      </c>
      <c r="R9644" t="str">
        <f>+IFERROR(VLOOKUP(I9644, Listado!A:B, 2, FALSE()), "COMERCIALIZADORA INTERNACIONAL CARIBBEAN EXOTICS S A")</f>
        <v>LONDOÑO ECHEVERRI ALEJANDRA</v>
      </c>
      <c r="S9644" s="25">
        <f>+VLOOKUP(E9644, TC!A:D, 2, FALSE())</f>
        <v>4047.71</v>
      </c>
      <c r="T9644" t="str">
        <f t="shared" si="754"/>
        <v>COP</v>
      </c>
    </row>
    <row r="9645" spans="1:20" ht="18.75" hidden="1" customHeight="1" x14ac:dyDescent="0.25">
      <c r="A9645" t="s">
        <v>3341</v>
      </c>
      <c r="B9645" t="s">
        <v>1923</v>
      </c>
      <c r="C9645" t="s">
        <v>1913</v>
      </c>
      <c r="D9645" s="24">
        <v>6158</v>
      </c>
      <c r="E9645" t="s">
        <v>1776</v>
      </c>
      <c r="F9645" t="s">
        <v>99</v>
      </c>
      <c r="G9645" t="s">
        <v>1914</v>
      </c>
      <c r="H9645" t="s">
        <v>2017</v>
      </c>
      <c r="I9645" t="s">
        <v>1838</v>
      </c>
      <c r="J9645" t="s">
        <v>1915</v>
      </c>
      <c r="K9645" t="s">
        <v>2025</v>
      </c>
      <c r="L9645" s="24">
        <v>533050</v>
      </c>
      <c r="M9645" s="25">
        <f>+VLOOKUP(E9645, TC!A:D, 4, FALSE())</f>
        <v>1.1767499993823669</v>
      </c>
      <c r="N9645" s="24">
        <f t="shared" si="750"/>
        <v>533050</v>
      </c>
      <c r="O9645" t="str">
        <f t="shared" si="751"/>
        <v>FACTURA</v>
      </c>
      <c r="P9645" t="str">
        <f t="shared" si="752"/>
        <v>2025</v>
      </c>
      <c r="Q9645" t="str">
        <f t="shared" si="753"/>
        <v>07</v>
      </c>
      <c r="R9645" t="str">
        <f>+IFERROR(VLOOKUP(I9645, Listado!A:B, 2, FALSE()), "COMERCIALIZADORA INTERNACIONAL CARIBBEAN EXOTICS S A")</f>
        <v>LONDOÑO ECHEVERRI ALEJANDRA</v>
      </c>
      <c r="S9645" s="25">
        <f>+VLOOKUP(E9645, TC!A:D, 2, FALSE())</f>
        <v>4047.71</v>
      </c>
      <c r="T9645" t="str">
        <f t="shared" si="754"/>
        <v>COP</v>
      </c>
    </row>
    <row r="9646" spans="1:20" ht="18.75" hidden="1" customHeight="1" x14ac:dyDescent="0.25">
      <c r="A9646" t="s">
        <v>3341</v>
      </c>
      <c r="B9646" t="s">
        <v>1923</v>
      </c>
      <c r="C9646" t="s">
        <v>1913</v>
      </c>
      <c r="D9646" s="24">
        <v>6158</v>
      </c>
      <c r="E9646" t="s">
        <v>1776</v>
      </c>
      <c r="F9646" t="s">
        <v>99</v>
      </c>
      <c r="G9646" t="s">
        <v>1914</v>
      </c>
      <c r="H9646" t="s">
        <v>2017</v>
      </c>
      <c r="I9646" t="s">
        <v>1838</v>
      </c>
      <c r="J9646" t="s">
        <v>1915</v>
      </c>
      <c r="K9646" t="s">
        <v>2025</v>
      </c>
      <c r="L9646" s="24">
        <v>361900</v>
      </c>
      <c r="M9646" s="25">
        <f>+VLOOKUP(E9646, TC!A:D, 4, FALSE())</f>
        <v>1.1767499993823669</v>
      </c>
      <c r="N9646" s="24">
        <f t="shared" si="750"/>
        <v>361900</v>
      </c>
      <c r="O9646" t="str">
        <f t="shared" si="751"/>
        <v>FACTURA</v>
      </c>
      <c r="P9646" t="str">
        <f t="shared" si="752"/>
        <v>2025</v>
      </c>
      <c r="Q9646" t="str">
        <f t="shared" si="753"/>
        <v>07</v>
      </c>
      <c r="R9646" t="str">
        <f>+IFERROR(VLOOKUP(I9646, Listado!A:B, 2, FALSE()), "COMERCIALIZADORA INTERNACIONAL CARIBBEAN EXOTICS S A")</f>
        <v>LONDOÑO ECHEVERRI ALEJANDRA</v>
      </c>
      <c r="S9646" s="25">
        <f>+VLOOKUP(E9646, TC!A:D, 2, FALSE())</f>
        <v>4047.71</v>
      </c>
      <c r="T9646" t="str">
        <f t="shared" si="754"/>
        <v>COP</v>
      </c>
    </row>
    <row r="9647" spans="1:20" ht="18.75" hidden="1" customHeight="1" x14ac:dyDescent="0.25">
      <c r="A9647" t="s">
        <v>3341</v>
      </c>
      <c r="B9647" t="s">
        <v>1923</v>
      </c>
      <c r="C9647" t="s">
        <v>1913</v>
      </c>
      <c r="D9647" s="24">
        <v>6158</v>
      </c>
      <c r="E9647" t="s">
        <v>1776</v>
      </c>
      <c r="F9647" t="s">
        <v>99</v>
      </c>
      <c r="G9647" t="s">
        <v>1914</v>
      </c>
      <c r="H9647" t="s">
        <v>2017</v>
      </c>
      <c r="I9647" t="s">
        <v>1838</v>
      </c>
      <c r="J9647" t="s">
        <v>1915</v>
      </c>
      <c r="K9647" t="s">
        <v>2025</v>
      </c>
      <c r="L9647" s="24">
        <v>78750</v>
      </c>
      <c r="M9647" s="25">
        <f>+VLOOKUP(E9647, TC!A:D, 4, FALSE())</f>
        <v>1.1767499993823669</v>
      </c>
      <c r="N9647" s="24">
        <f t="shared" si="750"/>
        <v>78750</v>
      </c>
      <c r="O9647" t="str">
        <f t="shared" si="751"/>
        <v>FACTURA</v>
      </c>
      <c r="P9647" t="str">
        <f t="shared" si="752"/>
        <v>2025</v>
      </c>
      <c r="Q9647" t="str">
        <f t="shared" si="753"/>
        <v>07</v>
      </c>
      <c r="R9647" t="str">
        <f>+IFERROR(VLOOKUP(I9647, Listado!A:B, 2, FALSE()), "COMERCIALIZADORA INTERNACIONAL CARIBBEAN EXOTICS S A")</f>
        <v>LONDOÑO ECHEVERRI ALEJANDRA</v>
      </c>
      <c r="S9647" s="25">
        <f>+VLOOKUP(E9647, TC!A:D, 2, FALSE())</f>
        <v>4047.71</v>
      </c>
      <c r="T9647" t="str">
        <f t="shared" si="754"/>
        <v>COP</v>
      </c>
    </row>
    <row r="9648" spans="1:20" ht="18.75" hidden="1" customHeight="1" x14ac:dyDescent="0.25">
      <c r="A9648" t="s">
        <v>3341</v>
      </c>
      <c r="B9648" t="s">
        <v>1923</v>
      </c>
      <c r="C9648" t="s">
        <v>1913</v>
      </c>
      <c r="D9648" s="24">
        <v>6158</v>
      </c>
      <c r="E9648" t="s">
        <v>1776</v>
      </c>
      <c r="F9648" t="s">
        <v>99</v>
      </c>
      <c r="G9648" t="s">
        <v>1914</v>
      </c>
      <c r="H9648" t="s">
        <v>2017</v>
      </c>
      <c r="I9648" t="s">
        <v>1838</v>
      </c>
      <c r="J9648" t="s">
        <v>1915</v>
      </c>
      <c r="K9648" t="s">
        <v>2025</v>
      </c>
      <c r="L9648" s="24">
        <v>178000</v>
      </c>
      <c r="M9648" s="25">
        <f>+VLOOKUP(E9648, TC!A:D, 4, FALSE())</f>
        <v>1.1767499993823669</v>
      </c>
      <c r="N9648" s="24">
        <f t="shared" si="750"/>
        <v>178000</v>
      </c>
      <c r="O9648" t="str">
        <f t="shared" si="751"/>
        <v>FACTURA</v>
      </c>
      <c r="P9648" t="str">
        <f t="shared" si="752"/>
        <v>2025</v>
      </c>
      <c r="Q9648" t="str">
        <f t="shared" si="753"/>
        <v>07</v>
      </c>
      <c r="R9648" t="str">
        <f>+IFERROR(VLOOKUP(I9648, Listado!A:B, 2, FALSE()), "COMERCIALIZADORA INTERNACIONAL CARIBBEAN EXOTICS S A")</f>
        <v>LONDOÑO ECHEVERRI ALEJANDRA</v>
      </c>
      <c r="S9648" s="25">
        <f>+VLOOKUP(E9648, TC!A:D, 2, FALSE())</f>
        <v>4047.71</v>
      </c>
      <c r="T9648" t="str">
        <f t="shared" si="754"/>
        <v>COP</v>
      </c>
    </row>
    <row r="9649" spans="1:20" ht="18.75" hidden="1" customHeight="1" x14ac:dyDescent="0.25">
      <c r="A9649" t="s">
        <v>3341</v>
      </c>
      <c r="B9649" t="s">
        <v>1923</v>
      </c>
      <c r="C9649" t="s">
        <v>1913</v>
      </c>
      <c r="D9649" s="24">
        <v>6158</v>
      </c>
      <c r="E9649" t="s">
        <v>1776</v>
      </c>
      <c r="F9649" t="s">
        <v>99</v>
      </c>
      <c r="G9649" t="s">
        <v>1914</v>
      </c>
      <c r="H9649" t="s">
        <v>2017</v>
      </c>
      <c r="I9649" t="s">
        <v>1838</v>
      </c>
      <c r="J9649" t="s">
        <v>1915</v>
      </c>
      <c r="K9649" t="s">
        <v>2025</v>
      </c>
      <c r="L9649" s="24">
        <v>115000</v>
      </c>
      <c r="M9649" s="25">
        <f>+VLOOKUP(E9649, TC!A:D, 4, FALSE())</f>
        <v>1.1767499993823669</v>
      </c>
      <c r="N9649" s="24">
        <f t="shared" si="750"/>
        <v>115000</v>
      </c>
      <c r="O9649" t="str">
        <f t="shared" si="751"/>
        <v>FACTURA</v>
      </c>
      <c r="P9649" t="str">
        <f t="shared" si="752"/>
        <v>2025</v>
      </c>
      <c r="Q9649" t="str">
        <f t="shared" si="753"/>
        <v>07</v>
      </c>
      <c r="R9649" t="str">
        <f>+IFERROR(VLOOKUP(I9649, Listado!A:B, 2, FALSE()), "COMERCIALIZADORA INTERNACIONAL CARIBBEAN EXOTICS S A")</f>
        <v>LONDOÑO ECHEVERRI ALEJANDRA</v>
      </c>
      <c r="S9649" s="25">
        <f>+VLOOKUP(E9649, TC!A:D, 2, FALSE())</f>
        <v>4047.71</v>
      </c>
      <c r="T9649" t="str">
        <f t="shared" si="754"/>
        <v>COP</v>
      </c>
    </row>
    <row r="9650" spans="1:20" ht="18.75" hidden="1" customHeight="1" x14ac:dyDescent="0.25">
      <c r="A9650" t="s">
        <v>3341</v>
      </c>
      <c r="B9650" t="s">
        <v>1923</v>
      </c>
      <c r="C9650" t="s">
        <v>1913</v>
      </c>
      <c r="D9650" s="24">
        <v>6158</v>
      </c>
      <c r="E9650" t="s">
        <v>1776</v>
      </c>
      <c r="F9650" t="s">
        <v>99</v>
      </c>
      <c r="G9650" t="s">
        <v>1914</v>
      </c>
      <c r="H9650" t="s">
        <v>2017</v>
      </c>
      <c r="I9650" t="s">
        <v>1838</v>
      </c>
      <c r="J9650" t="s">
        <v>1915</v>
      </c>
      <c r="K9650" t="s">
        <v>2025</v>
      </c>
      <c r="L9650" s="24">
        <v>80000</v>
      </c>
      <c r="M9650" s="25">
        <f>+VLOOKUP(E9650, TC!A:D, 4, FALSE())</f>
        <v>1.1767499993823669</v>
      </c>
      <c r="N9650" s="24">
        <f t="shared" si="750"/>
        <v>80000</v>
      </c>
      <c r="O9650" t="str">
        <f t="shared" si="751"/>
        <v>FACTURA</v>
      </c>
      <c r="P9650" t="str">
        <f t="shared" si="752"/>
        <v>2025</v>
      </c>
      <c r="Q9650" t="str">
        <f t="shared" si="753"/>
        <v>07</v>
      </c>
      <c r="R9650" t="str">
        <f>+IFERROR(VLOOKUP(I9650, Listado!A:B, 2, FALSE()), "COMERCIALIZADORA INTERNACIONAL CARIBBEAN EXOTICS S A")</f>
        <v>LONDOÑO ECHEVERRI ALEJANDRA</v>
      </c>
      <c r="S9650" s="25">
        <f>+VLOOKUP(E9650, TC!A:D, 2, FALSE())</f>
        <v>4047.71</v>
      </c>
      <c r="T9650" t="str">
        <f t="shared" si="754"/>
        <v>COP</v>
      </c>
    </row>
    <row r="9651" spans="1:20" ht="18.75" hidden="1" customHeight="1" x14ac:dyDescent="0.25">
      <c r="A9651" t="s">
        <v>3341</v>
      </c>
      <c r="B9651" t="s">
        <v>1923</v>
      </c>
      <c r="C9651" t="s">
        <v>1913</v>
      </c>
      <c r="D9651" s="24">
        <v>6158</v>
      </c>
      <c r="E9651" t="s">
        <v>1776</v>
      </c>
      <c r="F9651" t="s">
        <v>99</v>
      </c>
      <c r="G9651" t="s">
        <v>1914</v>
      </c>
      <c r="H9651" t="s">
        <v>2017</v>
      </c>
      <c r="I9651" t="s">
        <v>1838</v>
      </c>
      <c r="J9651" t="s">
        <v>1915</v>
      </c>
      <c r="K9651" t="s">
        <v>2025</v>
      </c>
      <c r="L9651" s="24">
        <v>45000</v>
      </c>
      <c r="M9651" s="25">
        <f>+VLOOKUP(E9651, TC!A:D, 4, FALSE())</f>
        <v>1.1767499993823669</v>
      </c>
      <c r="N9651" s="24">
        <f t="shared" si="750"/>
        <v>45000</v>
      </c>
      <c r="O9651" t="str">
        <f t="shared" si="751"/>
        <v>FACTURA</v>
      </c>
      <c r="P9651" t="str">
        <f t="shared" si="752"/>
        <v>2025</v>
      </c>
      <c r="Q9651" t="str">
        <f t="shared" si="753"/>
        <v>07</v>
      </c>
      <c r="R9651" t="str">
        <f>+IFERROR(VLOOKUP(I9651, Listado!A:B, 2, FALSE()), "COMERCIALIZADORA INTERNACIONAL CARIBBEAN EXOTICS S A")</f>
        <v>LONDOÑO ECHEVERRI ALEJANDRA</v>
      </c>
      <c r="S9651" s="25">
        <f>+VLOOKUP(E9651, TC!A:D, 2, FALSE())</f>
        <v>4047.71</v>
      </c>
      <c r="T9651" t="str">
        <f t="shared" si="754"/>
        <v>COP</v>
      </c>
    </row>
    <row r="9652" spans="1:20" ht="18.75" hidden="1" customHeight="1" x14ac:dyDescent="0.25">
      <c r="A9652" t="s">
        <v>3341</v>
      </c>
      <c r="B9652" t="s">
        <v>1923</v>
      </c>
      <c r="C9652" t="s">
        <v>1913</v>
      </c>
      <c r="D9652" s="24">
        <v>6158</v>
      </c>
      <c r="E9652" t="s">
        <v>1776</v>
      </c>
      <c r="F9652" t="s">
        <v>99</v>
      </c>
      <c r="G9652" t="s">
        <v>1914</v>
      </c>
      <c r="H9652" t="s">
        <v>2017</v>
      </c>
      <c r="I9652" t="s">
        <v>1838</v>
      </c>
      <c r="J9652" t="s">
        <v>1915</v>
      </c>
      <c r="K9652" t="s">
        <v>2025</v>
      </c>
      <c r="L9652" s="24">
        <v>31500</v>
      </c>
      <c r="M9652" s="25">
        <f>+VLOOKUP(E9652, TC!A:D, 4, FALSE())</f>
        <v>1.1767499993823669</v>
      </c>
      <c r="N9652" s="24">
        <f t="shared" si="750"/>
        <v>31500</v>
      </c>
      <c r="O9652" t="str">
        <f t="shared" si="751"/>
        <v>FACTURA</v>
      </c>
      <c r="P9652" t="str">
        <f t="shared" si="752"/>
        <v>2025</v>
      </c>
      <c r="Q9652" t="str">
        <f t="shared" si="753"/>
        <v>07</v>
      </c>
      <c r="R9652" t="str">
        <f>+IFERROR(VLOOKUP(I9652, Listado!A:B, 2, FALSE()), "COMERCIALIZADORA INTERNACIONAL CARIBBEAN EXOTICS S A")</f>
        <v>LONDOÑO ECHEVERRI ALEJANDRA</v>
      </c>
      <c r="S9652" s="25">
        <f>+VLOOKUP(E9652, TC!A:D, 2, FALSE())</f>
        <v>4047.71</v>
      </c>
      <c r="T9652" t="str">
        <f t="shared" si="754"/>
        <v>COP</v>
      </c>
    </row>
    <row r="9653" spans="1:20" ht="18.75" hidden="1" customHeight="1" x14ac:dyDescent="0.25">
      <c r="A9653" t="s">
        <v>3341</v>
      </c>
      <c r="B9653" t="s">
        <v>1923</v>
      </c>
      <c r="C9653" t="s">
        <v>1913</v>
      </c>
      <c r="D9653" s="24">
        <v>6158</v>
      </c>
      <c r="E9653" t="s">
        <v>1776</v>
      </c>
      <c r="F9653" t="s">
        <v>99</v>
      </c>
      <c r="G9653" t="s">
        <v>1914</v>
      </c>
      <c r="H9653" t="s">
        <v>2017</v>
      </c>
      <c r="I9653" t="s">
        <v>1838</v>
      </c>
      <c r="J9653" t="s">
        <v>1915</v>
      </c>
      <c r="K9653" t="s">
        <v>2025</v>
      </c>
      <c r="L9653" s="24">
        <v>16500</v>
      </c>
      <c r="M9653" s="25">
        <f>+VLOOKUP(E9653, TC!A:D, 4, FALSE())</f>
        <v>1.1767499993823669</v>
      </c>
      <c r="N9653" s="24">
        <f t="shared" si="750"/>
        <v>16500</v>
      </c>
      <c r="O9653" t="str">
        <f t="shared" si="751"/>
        <v>FACTURA</v>
      </c>
      <c r="P9653" t="str">
        <f t="shared" si="752"/>
        <v>2025</v>
      </c>
      <c r="Q9653" t="str">
        <f t="shared" si="753"/>
        <v>07</v>
      </c>
      <c r="R9653" t="str">
        <f>+IFERROR(VLOOKUP(I9653, Listado!A:B, 2, FALSE()), "COMERCIALIZADORA INTERNACIONAL CARIBBEAN EXOTICS S A")</f>
        <v>LONDOÑO ECHEVERRI ALEJANDRA</v>
      </c>
      <c r="S9653" s="25">
        <f>+VLOOKUP(E9653, TC!A:D, 2, FALSE())</f>
        <v>4047.71</v>
      </c>
      <c r="T9653" t="str">
        <f t="shared" si="754"/>
        <v>COP</v>
      </c>
    </row>
    <row r="9654" spans="1:20" ht="18.75" hidden="1" customHeight="1" x14ac:dyDescent="0.25">
      <c r="A9654" t="s">
        <v>3341</v>
      </c>
      <c r="B9654" t="s">
        <v>1923</v>
      </c>
      <c r="C9654" t="s">
        <v>1913</v>
      </c>
      <c r="D9654" s="24">
        <v>6158</v>
      </c>
      <c r="E9654" t="s">
        <v>1776</v>
      </c>
      <c r="F9654" t="s">
        <v>99</v>
      </c>
      <c r="G9654" t="s">
        <v>1914</v>
      </c>
      <c r="H9654" t="s">
        <v>2017</v>
      </c>
      <c r="I9654" t="s">
        <v>1838</v>
      </c>
      <c r="J9654" t="s">
        <v>1915</v>
      </c>
      <c r="K9654" t="s">
        <v>2026</v>
      </c>
      <c r="L9654" s="24">
        <v>118580</v>
      </c>
      <c r="M9654" s="25">
        <f>+VLOOKUP(E9654, TC!A:D, 4, FALSE())</f>
        <v>1.1767499993823669</v>
      </c>
      <c r="N9654" s="24">
        <f t="shared" si="750"/>
        <v>118580</v>
      </c>
      <c r="O9654" t="str">
        <f t="shared" si="751"/>
        <v>FACTURA</v>
      </c>
      <c r="P9654" t="str">
        <f t="shared" si="752"/>
        <v>2025</v>
      </c>
      <c r="Q9654" t="str">
        <f t="shared" si="753"/>
        <v>07</v>
      </c>
      <c r="R9654" t="str">
        <f>+IFERROR(VLOOKUP(I9654, Listado!A:B, 2, FALSE()), "COMERCIALIZADORA INTERNACIONAL CARIBBEAN EXOTICS S A")</f>
        <v>LONDOÑO ECHEVERRI ALEJANDRA</v>
      </c>
      <c r="S9654" s="25">
        <f>+VLOOKUP(E9654, TC!A:D, 2, FALSE())</f>
        <v>4047.71</v>
      </c>
      <c r="T9654" t="str">
        <f t="shared" si="754"/>
        <v>COP</v>
      </c>
    </row>
    <row r="9655" spans="1:20" ht="18.75" hidden="1" customHeight="1" x14ac:dyDescent="0.25">
      <c r="A9655" t="s">
        <v>3341</v>
      </c>
      <c r="B9655" t="s">
        <v>1923</v>
      </c>
      <c r="C9655" t="s">
        <v>1913</v>
      </c>
      <c r="D9655" s="24">
        <v>6158</v>
      </c>
      <c r="E9655" t="s">
        <v>1776</v>
      </c>
      <c r="F9655" t="s">
        <v>99</v>
      </c>
      <c r="G9655" t="s">
        <v>1914</v>
      </c>
      <c r="H9655" t="s">
        <v>2017</v>
      </c>
      <c r="I9655" t="s">
        <v>1838</v>
      </c>
      <c r="J9655" t="s">
        <v>1915</v>
      </c>
      <c r="K9655" t="s">
        <v>2026</v>
      </c>
      <c r="L9655" s="24">
        <v>14080</v>
      </c>
      <c r="M9655" s="25">
        <f>+VLOOKUP(E9655, TC!A:D, 4, FALSE())</f>
        <v>1.1767499993823669</v>
      </c>
      <c r="N9655" s="24">
        <f t="shared" si="750"/>
        <v>14080</v>
      </c>
      <c r="O9655" t="str">
        <f t="shared" si="751"/>
        <v>FACTURA</v>
      </c>
      <c r="P9655" t="str">
        <f t="shared" si="752"/>
        <v>2025</v>
      </c>
      <c r="Q9655" t="str">
        <f t="shared" si="753"/>
        <v>07</v>
      </c>
      <c r="R9655" t="str">
        <f>+IFERROR(VLOOKUP(I9655, Listado!A:B, 2, FALSE()), "COMERCIALIZADORA INTERNACIONAL CARIBBEAN EXOTICS S A")</f>
        <v>LONDOÑO ECHEVERRI ALEJANDRA</v>
      </c>
      <c r="S9655" s="25">
        <f>+VLOOKUP(E9655, TC!A:D, 2, FALSE())</f>
        <v>4047.71</v>
      </c>
      <c r="T9655" t="str">
        <f t="shared" si="754"/>
        <v>COP</v>
      </c>
    </row>
    <row r="9656" spans="1:20" ht="18.75" hidden="1" customHeight="1" x14ac:dyDescent="0.25">
      <c r="A9656" t="s">
        <v>3341</v>
      </c>
      <c r="B9656" t="s">
        <v>1923</v>
      </c>
      <c r="C9656" t="s">
        <v>1913</v>
      </c>
      <c r="D9656" s="24">
        <v>6158</v>
      </c>
      <c r="E9656" t="s">
        <v>1776</v>
      </c>
      <c r="F9656" t="s">
        <v>99</v>
      </c>
      <c r="G9656" t="s">
        <v>1914</v>
      </c>
      <c r="H9656" t="s">
        <v>2017</v>
      </c>
      <c r="I9656" t="s">
        <v>1838</v>
      </c>
      <c r="J9656" t="s">
        <v>1915</v>
      </c>
      <c r="K9656" t="s">
        <v>2018</v>
      </c>
      <c r="L9656" s="24">
        <v>40480</v>
      </c>
      <c r="M9656" s="25">
        <f>+VLOOKUP(E9656, TC!A:D, 4, FALSE())</f>
        <v>1.1767499993823669</v>
      </c>
      <c r="N9656" s="24">
        <f t="shared" si="750"/>
        <v>40480</v>
      </c>
      <c r="O9656" t="str">
        <f t="shared" si="751"/>
        <v>FACTURA</v>
      </c>
      <c r="P9656" t="str">
        <f t="shared" si="752"/>
        <v>2025</v>
      </c>
      <c r="Q9656" t="str">
        <f t="shared" si="753"/>
        <v>07</v>
      </c>
      <c r="R9656" t="str">
        <f>+IFERROR(VLOOKUP(I9656, Listado!A:B, 2, FALSE()), "COMERCIALIZADORA INTERNACIONAL CARIBBEAN EXOTICS S A")</f>
        <v>LONDOÑO ECHEVERRI ALEJANDRA</v>
      </c>
      <c r="S9656" s="25">
        <f>+VLOOKUP(E9656, TC!A:D, 2, FALSE())</f>
        <v>4047.71</v>
      </c>
      <c r="T9656" t="str">
        <f t="shared" si="754"/>
        <v>COP</v>
      </c>
    </row>
    <row r="9657" spans="1:20" ht="18.75" hidden="1" customHeight="1" x14ac:dyDescent="0.25">
      <c r="A9657" t="s">
        <v>3341</v>
      </c>
      <c r="B9657" t="s">
        <v>1923</v>
      </c>
      <c r="C9657" t="s">
        <v>1913</v>
      </c>
      <c r="D9657" s="24">
        <v>6158</v>
      </c>
      <c r="E9657" t="s">
        <v>1776</v>
      </c>
      <c r="F9657" t="s">
        <v>99</v>
      </c>
      <c r="G9657" t="s">
        <v>1914</v>
      </c>
      <c r="H9657" t="s">
        <v>2017</v>
      </c>
      <c r="I9657" t="s">
        <v>1838</v>
      </c>
      <c r="J9657" t="s">
        <v>1915</v>
      </c>
      <c r="K9657" t="s">
        <v>2018</v>
      </c>
      <c r="L9657" s="24">
        <v>107360</v>
      </c>
      <c r="M9657" s="25">
        <f>+VLOOKUP(E9657, TC!A:D, 4, FALSE())</f>
        <v>1.1767499993823669</v>
      </c>
      <c r="N9657" s="24">
        <f t="shared" si="750"/>
        <v>107360</v>
      </c>
      <c r="O9657" t="str">
        <f t="shared" si="751"/>
        <v>FACTURA</v>
      </c>
      <c r="P9657" t="str">
        <f t="shared" si="752"/>
        <v>2025</v>
      </c>
      <c r="Q9657" t="str">
        <f t="shared" si="753"/>
        <v>07</v>
      </c>
      <c r="R9657" t="str">
        <f>+IFERROR(VLOOKUP(I9657, Listado!A:B, 2, FALSE()), "COMERCIALIZADORA INTERNACIONAL CARIBBEAN EXOTICS S A")</f>
        <v>LONDOÑO ECHEVERRI ALEJANDRA</v>
      </c>
      <c r="S9657" s="25">
        <f>+VLOOKUP(E9657, TC!A:D, 2, FALSE())</f>
        <v>4047.71</v>
      </c>
      <c r="T9657" t="str">
        <f t="shared" si="754"/>
        <v>COP</v>
      </c>
    </row>
    <row r="9658" spans="1:20" ht="18.75" hidden="1" customHeight="1" x14ac:dyDescent="0.25">
      <c r="A9658" t="s">
        <v>3341</v>
      </c>
      <c r="B9658" t="s">
        <v>1923</v>
      </c>
      <c r="C9658" t="s">
        <v>1913</v>
      </c>
      <c r="D9658" s="24">
        <v>6158</v>
      </c>
      <c r="E9658" t="s">
        <v>1776</v>
      </c>
      <c r="F9658" t="s">
        <v>99</v>
      </c>
      <c r="G9658" t="s">
        <v>1914</v>
      </c>
      <c r="H9658" t="s">
        <v>2017</v>
      </c>
      <c r="I9658" t="s">
        <v>1838</v>
      </c>
      <c r="J9658" t="s">
        <v>1915</v>
      </c>
      <c r="K9658" t="s">
        <v>2019</v>
      </c>
      <c r="L9658" s="24">
        <v>23760</v>
      </c>
      <c r="M9658" s="25">
        <f>+VLOOKUP(E9658, TC!A:D, 4, FALSE())</f>
        <v>1.1767499993823669</v>
      </c>
      <c r="N9658" s="24">
        <f t="shared" si="750"/>
        <v>23760</v>
      </c>
      <c r="O9658" t="str">
        <f t="shared" si="751"/>
        <v>FACTURA</v>
      </c>
      <c r="P9658" t="str">
        <f t="shared" si="752"/>
        <v>2025</v>
      </c>
      <c r="Q9658" t="str">
        <f t="shared" si="753"/>
        <v>07</v>
      </c>
      <c r="R9658" t="str">
        <f>+IFERROR(VLOOKUP(I9658, Listado!A:B, 2, FALSE()), "COMERCIALIZADORA INTERNACIONAL CARIBBEAN EXOTICS S A")</f>
        <v>LONDOÑO ECHEVERRI ALEJANDRA</v>
      </c>
      <c r="S9658" s="25">
        <f>+VLOOKUP(E9658, TC!A:D, 2, FALSE())</f>
        <v>4047.71</v>
      </c>
      <c r="T9658" t="str">
        <f t="shared" si="754"/>
        <v>COP</v>
      </c>
    </row>
    <row r="9659" spans="1:20" ht="18.75" hidden="1" customHeight="1" x14ac:dyDescent="0.25">
      <c r="A9659" t="s">
        <v>3341</v>
      </c>
      <c r="B9659" t="s">
        <v>1923</v>
      </c>
      <c r="C9659" t="s">
        <v>1913</v>
      </c>
      <c r="D9659" s="24">
        <v>6158</v>
      </c>
      <c r="E9659" t="s">
        <v>1776</v>
      </c>
      <c r="F9659" t="s">
        <v>99</v>
      </c>
      <c r="G9659" t="s">
        <v>1914</v>
      </c>
      <c r="H9659" t="s">
        <v>2017</v>
      </c>
      <c r="I9659" t="s">
        <v>1838</v>
      </c>
      <c r="J9659" t="s">
        <v>1915</v>
      </c>
      <c r="K9659" t="s">
        <v>2019</v>
      </c>
      <c r="L9659" s="24">
        <v>25440</v>
      </c>
      <c r="M9659" s="25">
        <f>+VLOOKUP(E9659, TC!A:D, 4, FALSE())</f>
        <v>1.1767499993823669</v>
      </c>
      <c r="N9659" s="24">
        <f t="shared" si="750"/>
        <v>25440</v>
      </c>
      <c r="O9659" t="str">
        <f t="shared" si="751"/>
        <v>FACTURA</v>
      </c>
      <c r="P9659" t="str">
        <f t="shared" si="752"/>
        <v>2025</v>
      </c>
      <c r="Q9659" t="str">
        <f t="shared" si="753"/>
        <v>07</v>
      </c>
      <c r="R9659" t="str">
        <f>+IFERROR(VLOOKUP(I9659, Listado!A:B, 2, FALSE()), "COMERCIALIZADORA INTERNACIONAL CARIBBEAN EXOTICS S A")</f>
        <v>LONDOÑO ECHEVERRI ALEJANDRA</v>
      </c>
      <c r="S9659" s="25">
        <f>+VLOOKUP(E9659, TC!A:D, 2, FALSE())</f>
        <v>4047.71</v>
      </c>
      <c r="T9659" t="str">
        <f t="shared" si="754"/>
        <v>COP</v>
      </c>
    </row>
    <row r="9660" spans="1:20" ht="18.75" hidden="1" customHeight="1" x14ac:dyDescent="0.25">
      <c r="A9660" t="s">
        <v>3341</v>
      </c>
      <c r="B9660" t="s">
        <v>1923</v>
      </c>
      <c r="C9660" t="s">
        <v>1913</v>
      </c>
      <c r="D9660" s="24">
        <v>6158</v>
      </c>
      <c r="E9660" t="s">
        <v>1776</v>
      </c>
      <c r="F9660" t="s">
        <v>99</v>
      </c>
      <c r="G9660" t="s">
        <v>1914</v>
      </c>
      <c r="H9660" t="s">
        <v>2017</v>
      </c>
      <c r="I9660" t="s">
        <v>1838</v>
      </c>
      <c r="J9660" t="s">
        <v>1915</v>
      </c>
      <c r="K9660" t="s">
        <v>2019</v>
      </c>
      <c r="L9660" s="24">
        <v>18840</v>
      </c>
      <c r="M9660" s="25">
        <f>+VLOOKUP(E9660, TC!A:D, 4, FALSE())</f>
        <v>1.1767499993823669</v>
      </c>
      <c r="N9660" s="24">
        <f t="shared" si="750"/>
        <v>18840</v>
      </c>
      <c r="O9660" t="str">
        <f t="shared" si="751"/>
        <v>FACTURA</v>
      </c>
      <c r="P9660" t="str">
        <f t="shared" si="752"/>
        <v>2025</v>
      </c>
      <c r="Q9660" t="str">
        <f t="shared" si="753"/>
        <v>07</v>
      </c>
      <c r="R9660" t="str">
        <f>+IFERROR(VLOOKUP(I9660, Listado!A:B, 2, FALSE()), "COMERCIALIZADORA INTERNACIONAL CARIBBEAN EXOTICS S A")</f>
        <v>LONDOÑO ECHEVERRI ALEJANDRA</v>
      </c>
      <c r="S9660" s="25">
        <f>+VLOOKUP(E9660, TC!A:D, 2, FALSE())</f>
        <v>4047.71</v>
      </c>
      <c r="T9660" t="str">
        <f t="shared" si="754"/>
        <v>COP</v>
      </c>
    </row>
    <row r="9661" spans="1:20" ht="18.75" hidden="1" customHeight="1" x14ac:dyDescent="0.25">
      <c r="A9661" t="s">
        <v>3341</v>
      </c>
      <c r="B9661" t="s">
        <v>1923</v>
      </c>
      <c r="C9661" t="s">
        <v>1913</v>
      </c>
      <c r="D9661" s="24">
        <v>6158</v>
      </c>
      <c r="E9661" t="s">
        <v>1776</v>
      </c>
      <c r="F9661" t="s">
        <v>99</v>
      </c>
      <c r="G9661" t="s">
        <v>1914</v>
      </c>
      <c r="H9661" t="s">
        <v>2017</v>
      </c>
      <c r="I9661" t="s">
        <v>1838</v>
      </c>
      <c r="J9661" t="s">
        <v>1915</v>
      </c>
      <c r="K9661" t="s">
        <v>2019</v>
      </c>
      <c r="L9661" s="24">
        <v>9960</v>
      </c>
      <c r="M9661" s="25">
        <f>+VLOOKUP(E9661, TC!A:D, 4, FALSE())</f>
        <v>1.1767499993823669</v>
      </c>
      <c r="N9661" s="24">
        <f t="shared" si="750"/>
        <v>9960</v>
      </c>
      <c r="O9661" t="str">
        <f t="shared" si="751"/>
        <v>FACTURA</v>
      </c>
      <c r="P9661" t="str">
        <f t="shared" si="752"/>
        <v>2025</v>
      </c>
      <c r="Q9661" t="str">
        <f t="shared" si="753"/>
        <v>07</v>
      </c>
      <c r="R9661" t="str">
        <f>+IFERROR(VLOOKUP(I9661, Listado!A:B, 2, FALSE()), "COMERCIALIZADORA INTERNACIONAL CARIBBEAN EXOTICS S A")</f>
        <v>LONDOÑO ECHEVERRI ALEJANDRA</v>
      </c>
      <c r="S9661" s="25">
        <f>+VLOOKUP(E9661, TC!A:D, 2, FALSE())</f>
        <v>4047.71</v>
      </c>
      <c r="T9661" t="str">
        <f t="shared" si="754"/>
        <v>COP</v>
      </c>
    </row>
    <row r="9662" spans="1:20" ht="18.75" hidden="1" customHeight="1" x14ac:dyDescent="0.25">
      <c r="A9662" t="s">
        <v>3341</v>
      </c>
      <c r="B9662" t="s">
        <v>1923</v>
      </c>
      <c r="C9662" t="s">
        <v>1913</v>
      </c>
      <c r="D9662" s="24">
        <v>6158</v>
      </c>
      <c r="E9662" t="s">
        <v>1776</v>
      </c>
      <c r="F9662" t="s">
        <v>99</v>
      </c>
      <c r="G9662" t="s">
        <v>1914</v>
      </c>
      <c r="H9662" t="s">
        <v>2017</v>
      </c>
      <c r="I9662" t="s">
        <v>1838</v>
      </c>
      <c r="J9662" t="s">
        <v>1915</v>
      </c>
      <c r="K9662" t="s">
        <v>2021</v>
      </c>
      <c r="L9662" s="24">
        <v>144640</v>
      </c>
      <c r="M9662" s="25">
        <f>+VLOOKUP(E9662, TC!A:D, 4, FALSE())</f>
        <v>1.1767499993823669</v>
      </c>
      <c r="N9662" s="24">
        <f t="shared" si="750"/>
        <v>144640</v>
      </c>
      <c r="O9662" t="str">
        <f t="shared" si="751"/>
        <v>FACTURA</v>
      </c>
      <c r="P9662" t="str">
        <f t="shared" si="752"/>
        <v>2025</v>
      </c>
      <c r="Q9662" t="str">
        <f t="shared" si="753"/>
        <v>07</v>
      </c>
      <c r="R9662" t="str">
        <f>+IFERROR(VLOOKUP(I9662, Listado!A:B, 2, FALSE()), "COMERCIALIZADORA INTERNACIONAL CARIBBEAN EXOTICS S A")</f>
        <v>LONDOÑO ECHEVERRI ALEJANDRA</v>
      </c>
      <c r="S9662" s="25">
        <f>+VLOOKUP(E9662, TC!A:D, 2, FALSE())</f>
        <v>4047.71</v>
      </c>
      <c r="T9662" t="str">
        <f t="shared" si="754"/>
        <v>COP</v>
      </c>
    </row>
    <row r="9663" spans="1:20" ht="18.75" hidden="1" customHeight="1" x14ac:dyDescent="0.25">
      <c r="A9663" t="s">
        <v>3341</v>
      </c>
      <c r="B9663" t="s">
        <v>1923</v>
      </c>
      <c r="C9663" t="s">
        <v>1913</v>
      </c>
      <c r="D9663" s="24">
        <v>6158</v>
      </c>
      <c r="E9663" t="s">
        <v>1776</v>
      </c>
      <c r="F9663" t="s">
        <v>99</v>
      </c>
      <c r="G9663" t="s">
        <v>1914</v>
      </c>
      <c r="H9663" t="s">
        <v>2017</v>
      </c>
      <c r="I9663" t="s">
        <v>1838</v>
      </c>
      <c r="J9663" t="s">
        <v>1915</v>
      </c>
      <c r="K9663" t="s">
        <v>2021</v>
      </c>
      <c r="L9663" s="24">
        <v>51360</v>
      </c>
      <c r="M9663" s="25">
        <f>+VLOOKUP(E9663, TC!A:D, 4, FALSE())</f>
        <v>1.1767499993823669</v>
      </c>
      <c r="N9663" s="24">
        <f t="shared" si="750"/>
        <v>51360</v>
      </c>
      <c r="O9663" t="str">
        <f t="shared" si="751"/>
        <v>FACTURA</v>
      </c>
      <c r="P9663" t="str">
        <f t="shared" si="752"/>
        <v>2025</v>
      </c>
      <c r="Q9663" t="str">
        <f t="shared" si="753"/>
        <v>07</v>
      </c>
      <c r="R9663" t="str">
        <f>+IFERROR(VLOOKUP(I9663, Listado!A:B, 2, FALSE()), "COMERCIALIZADORA INTERNACIONAL CARIBBEAN EXOTICS S A")</f>
        <v>LONDOÑO ECHEVERRI ALEJANDRA</v>
      </c>
      <c r="S9663" s="25">
        <f>+VLOOKUP(E9663, TC!A:D, 2, FALSE())</f>
        <v>4047.71</v>
      </c>
      <c r="T9663" t="str">
        <f t="shared" si="754"/>
        <v>COP</v>
      </c>
    </row>
    <row r="9664" spans="1:20" ht="18.75" hidden="1" customHeight="1" x14ac:dyDescent="0.25">
      <c r="A9664" t="s">
        <v>3341</v>
      </c>
      <c r="B9664" t="s">
        <v>1923</v>
      </c>
      <c r="C9664" t="s">
        <v>1913</v>
      </c>
      <c r="D9664" s="24">
        <v>6158</v>
      </c>
      <c r="E9664" t="s">
        <v>1776</v>
      </c>
      <c r="F9664" t="s">
        <v>99</v>
      </c>
      <c r="G9664" t="s">
        <v>1914</v>
      </c>
      <c r="H9664" t="s">
        <v>2017</v>
      </c>
      <c r="I9664" t="s">
        <v>1838</v>
      </c>
      <c r="J9664" t="s">
        <v>1915</v>
      </c>
      <c r="K9664" t="s">
        <v>2021</v>
      </c>
      <c r="L9664" s="24">
        <v>25280</v>
      </c>
      <c r="M9664" s="25">
        <f>+VLOOKUP(E9664, TC!A:D, 4, FALSE())</f>
        <v>1.1767499993823669</v>
      </c>
      <c r="N9664" s="24">
        <f t="shared" si="750"/>
        <v>25280</v>
      </c>
      <c r="O9664" t="str">
        <f t="shared" si="751"/>
        <v>FACTURA</v>
      </c>
      <c r="P9664" t="str">
        <f t="shared" si="752"/>
        <v>2025</v>
      </c>
      <c r="Q9664" t="str">
        <f t="shared" si="753"/>
        <v>07</v>
      </c>
      <c r="R9664" t="str">
        <f>+IFERROR(VLOOKUP(I9664, Listado!A:B, 2, FALSE()), "COMERCIALIZADORA INTERNACIONAL CARIBBEAN EXOTICS S A")</f>
        <v>LONDOÑO ECHEVERRI ALEJANDRA</v>
      </c>
      <c r="S9664" s="25">
        <f>+VLOOKUP(E9664, TC!A:D, 2, FALSE())</f>
        <v>4047.71</v>
      </c>
      <c r="T9664" t="str">
        <f t="shared" si="754"/>
        <v>COP</v>
      </c>
    </row>
    <row r="9665" spans="1:20" ht="18.75" hidden="1" customHeight="1" x14ac:dyDescent="0.25">
      <c r="A9665" t="s">
        <v>3341</v>
      </c>
      <c r="B9665" t="s">
        <v>1923</v>
      </c>
      <c r="C9665" t="s">
        <v>1913</v>
      </c>
      <c r="D9665" s="24">
        <v>6158</v>
      </c>
      <c r="E9665" t="s">
        <v>1776</v>
      </c>
      <c r="F9665" t="s">
        <v>99</v>
      </c>
      <c r="G9665" t="s">
        <v>1914</v>
      </c>
      <c r="H9665" t="s">
        <v>2017</v>
      </c>
      <c r="I9665" t="s">
        <v>1838</v>
      </c>
      <c r="J9665" t="s">
        <v>1915</v>
      </c>
      <c r="K9665" t="s">
        <v>2021</v>
      </c>
      <c r="L9665" s="24">
        <v>10560</v>
      </c>
      <c r="M9665" s="25">
        <f>+VLOOKUP(E9665, TC!A:D, 4, FALSE())</f>
        <v>1.1767499993823669</v>
      </c>
      <c r="N9665" s="24">
        <f t="shared" si="750"/>
        <v>10560</v>
      </c>
      <c r="O9665" t="str">
        <f t="shared" si="751"/>
        <v>FACTURA</v>
      </c>
      <c r="P9665" t="str">
        <f t="shared" si="752"/>
        <v>2025</v>
      </c>
      <c r="Q9665" t="str">
        <f t="shared" si="753"/>
        <v>07</v>
      </c>
      <c r="R9665" t="str">
        <f>+IFERROR(VLOOKUP(I9665, Listado!A:B, 2, FALSE()), "COMERCIALIZADORA INTERNACIONAL CARIBBEAN EXOTICS S A")</f>
        <v>LONDOÑO ECHEVERRI ALEJANDRA</v>
      </c>
      <c r="S9665" s="25">
        <f>+VLOOKUP(E9665, TC!A:D, 2, FALSE())</f>
        <v>4047.71</v>
      </c>
      <c r="T9665" t="str">
        <f t="shared" si="754"/>
        <v>COP</v>
      </c>
    </row>
    <row r="9666" spans="1:20" ht="18.75" hidden="1" customHeight="1" x14ac:dyDescent="0.25">
      <c r="A9666" t="s">
        <v>3341</v>
      </c>
      <c r="B9666" t="s">
        <v>1923</v>
      </c>
      <c r="C9666" t="s">
        <v>1913</v>
      </c>
      <c r="D9666" s="24">
        <v>6158</v>
      </c>
      <c r="E9666" t="s">
        <v>1776</v>
      </c>
      <c r="F9666" t="s">
        <v>99</v>
      </c>
      <c r="G9666" t="s">
        <v>1914</v>
      </c>
      <c r="H9666" t="s">
        <v>2017</v>
      </c>
      <c r="I9666" t="s">
        <v>1838</v>
      </c>
      <c r="J9666" t="s">
        <v>1915</v>
      </c>
      <c r="K9666" t="s">
        <v>2022</v>
      </c>
      <c r="L9666" s="24">
        <v>109800</v>
      </c>
      <c r="M9666" s="25">
        <f>+VLOOKUP(E9666, TC!A:D, 4, FALSE())</f>
        <v>1.1767499993823669</v>
      </c>
      <c r="N9666" s="24">
        <f t="shared" ref="N9666:N9729" si="755">+IF(F9666="EUR", (M9666*L9666), IF(I9666="JUAN MATAS SAS", (L9666/S9666), L9666))</f>
        <v>109800</v>
      </c>
      <c r="O9666" t="str">
        <f t="shared" ref="O9666:O9729" si="756">+IF(C9666="CFE", "FACTURA", IF(ISERROR(SEARCH("ANULA", H9666))=FALSE(), "ANULACIÓN FE", IF(ISERROR(SEARCH("CANCELLATION", H9666))=FALSE(), "ANULACIÓN FE", "NOTAS")))</f>
        <v>FACTURA</v>
      </c>
      <c r="P9666" t="str">
        <f t="shared" ref="P9666:P9729" si="757">+LEFT(E9666, 4)</f>
        <v>2025</v>
      </c>
      <c r="Q9666" t="str">
        <f t="shared" ref="Q9666:Q9729" si="758">+MID(E9666, 5, 2)</f>
        <v>07</v>
      </c>
      <c r="R9666" t="str">
        <f>+IFERROR(VLOOKUP(I9666, Listado!A:B, 2, FALSE()), "COMERCIALIZADORA INTERNACIONAL CARIBBEAN EXOTICS S A")</f>
        <v>LONDOÑO ECHEVERRI ALEJANDRA</v>
      </c>
      <c r="S9666" s="25">
        <f>+VLOOKUP(E9666, TC!A:D, 2, FALSE())</f>
        <v>4047.71</v>
      </c>
      <c r="T9666" t="str">
        <f t="shared" ref="T9666:T9729" si="759">+IF(I9666="JUAN MATAS SAS", "USD", F9666)</f>
        <v>COP</v>
      </c>
    </row>
    <row r="9667" spans="1:20" ht="18.75" hidden="1" customHeight="1" x14ac:dyDescent="0.25">
      <c r="A9667" t="s">
        <v>3341</v>
      </c>
      <c r="B9667" t="s">
        <v>1923</v>
      </c>
      <c r="C9667" t="s">
        <v>1913</v>
      </c>
      <c r="D9667" s="24">
        <v>6158</v>
      </c>
      <c r="E9667" t="s">
        <v>1776</v>
      </c>
      <c r="F9667" t="s">
        <v>99</v>
      </c>
      <c r="G9667" t="s">
        <v>1914</v>
      </c>
      <c r="H9667" t="s">
        <v>2017</v>
      </c>
      <c r="I9667" t="s">
        <v>1838</v>
      </c>
      <c r="J9667" t="s">
        <v>1915</v>
      </c>
      <c r="K9667" t="s">
        <v>2022</v>
      </c>
      <c r="L9667" s="24">
        <v>63600</v>
      </c>
      <c r="M9667" s="25">
        <f>+VLOOKUP(E9667, TC!A:D, 4, FALSE())</f>
        <v>1.1767499993823669</v>
      </c>
      <c r="N9667" s="24">
        <f t="shared" si="755"/>
        <v>63600</v>
      </c>
      <c r="O9667" t="str">
        <f t="shared" si="756"/>
        <v>FACTURA</v>
      </c>
      <c r="P9667" t="str">
        <f t="shared" si="757"/>
        <v>2025</v>
      </c>
      <c r="Q9667" t="str">
        <f t="shared" si="758"/>
        <v>07</v>
      </c>
      <c r="R9667" t="str">
        <f>+IFERROR(VLOOKUP(I9667, Listado!A:B, 2, FALSE()), "COMERCIALIZADORA INTERNACIONAL CARIBBEAN EXOTICS S A")</f>
        <v>LONDOÑO ECHEVERRI ALEJANDRA</v>
      </c>
      <c r="S9667" s="25">
        <f>+VLOOKUP(E9667, TC!A:D, 2, FALSE())</f>
        <v>4047.71</v>
      </c>
      <c r="T9667" t="str">
        <f t="shared" si="759"/>
        <v>COP</v>
      </c>
    </row>
    <row r="9668" spans="1:20" ht="18.75" hidden="1" customHeight="1" x14ac:dyDescent="0.25">
      <c r="A9668" t="s">
        <v>3341</v>
      </c>
      <c r="B9668" t="s">
        <v>1923</v>
      </c>
      <c r="C9668" t="s">
        <v>1913</v>
      </c>
      <c r="D9668" s="24">
        <v>6158</v>
      </c>
      <c r="E9668" t="s">
        <v>1776</v>
      </c>
      <c r="F9668" t="s">
        <v>99</v>
      </c>
      <c r="G9668" t="s">
        <v>1914</v>
      </c>
      <c r="H9668" t="s">
        <v>2017</v>
      </c>
      <c r="I9668" t="s">
        <v>1838</v>
      </c>
      <c r="J9668" t="s">
        <v>1915</v>
      </c>
      <c r="K9668" t="s">
        <v>2022</v>
      </c>
      <c r="L9668" s="24">
        <v>66400</v>
      </c>
      <c r="M9668" s="25">
        <f>+VLOOKUP(E9668, TC!A:D, 4, FALSE())</f>
        <v>1.1767499993823669</v>
      </c>
      <c r="N9668" s="24">
        <f t="shared" si="755"/>
        <v>66400</v>
      </c>
      <c r="O9668" t="str">
        <f t="shared" si="756"/>
        <v>FACTURA</v>
      </c>
      <c r="P9668" t="str">
        <f t="shared" si="757"/>
        <v>2025</v>
      </c>
      <c r="Q9668" t="str">
        <f t="shared" si="758"/>
        <v>07</v>
      </c>
      <c r="R9668" t="str">
        <f>+IFERROR(VLOOKUP(I9668, Listado!A:B, 2, FALSE()), "COMERCIALIZADORA INTERNACIONAL CARIBBEAN EXOTICS S A")</f>
        <v>LONDOÑO ECHEVERRI ALEJANDRA</v>
      </c>
      <c r="S9668" s="25">
        <f>+VLOOKUP(E9668, TC!A:D, 2, FALSE())</f>
        <v>4047.71</v>
      </c>
      <c r="T9668" t="str">
        <f t="shared" si="759"/>
        <v>COP</v>
      </c>
    </row>
    <row r="9669" spans="1:20" ht="18.75" hidden="1" customHeight="1" x14ac:dyDescent="0.25">
      <c r="A9669" t="s">
        <v>3341</v>
      </c>
      <c r="B9669" t="s">
        <v>1923</v>
      </c>
      <c r="C9669" t="s">
        <v>1913</v>
      </c>
      <c r="D9669" s="24">
        <v>6158</v>
      </c>
      <c r="E9669" t="s">
        <v>1776</v>
      </c>
      <c r="F9669" t="s">
        <v>99</v>
      </c>
      <c r="G9669" t="s">
        <v>1914</v>
      </c>
      <c r="H9669" t="s">
        <v>2017</v>
      </c>
      <c r="I9669" t="s">
        <v>1838</v>
      </c>
      <c r="J9669" t="s">
        <v>1915</v>
      </c>
      <c r="K9669" t="s">
        <v>2022</v>
      </c>
      <c r="L9669" s="24">
        <v>204900</v>
      </c>
      <c r="M9669" s="25">
        <f>+VLOOKUP(E9669, TC!A:D, 4, FALSE())</f>
        <v>1.1767499993823669</v>
      </c>
      <c r="N9669" s="24">
        <f t="shared" si="755"/>
        <v>204900</v>
      </c>
      <c r="O9669" t="str">
        <f t="shared" si="756"/>
        <v>FACTURA</v>
      </c>
      <c r="P9669" t="str">
        <f t="shared" si="757"/>
        <v>2025</v>
      </c>
      <c r="Q9669" t="str">
        <f t="shared" si="758"/>
        <v>07</v>
      </c>
      <c r="R9669" t="str">
        <f>+IFERROR(VLOOKUP(I9669, Listado!A:B, 2, FALSE()), "COMERCIALIZADORA INTERNACIONAL CARIBBEAN EXOTICS S A")</f>
        <v>LONDOÑO ECHEVERRI ALEJANDRA</v>
      </c>
      <c r="S9669" s="25">
        <f>+VLOOKUP(E9669, TC!A:D, 2, FALSE())</f>
        <v>4047.71</v>
      </c>
      <c r="T9669" t="str">
        <f t="shared" si="759"/>
        <v>COP</v>
      </c>
    </row>
    <row r="9670" spans="1:20" ht="18.75" hidden="1" customHeight="1" x14ac:dyDescent="0.25">
      <c r="A9670" t="s">
        <v>3341</v>
      </c>
      <c r="B9670" t="s">
        <v>1923</v>
      </c>
      <c r="C9670" t="s">
        <v>1913</v>
      </c>
      <c r="D9670" s="24">
        <v>6158</v>
      </c>
      <c r="E9670" t="s">
        <v>1776</v>
      </c>
      <c r="F9670" t="s">
        <v>99</v>
      </c>
      <c r="G9670" t="s">
        <v>1914</v>
      </c>
      <c r="H9670" t="s">
        <v>2017</v>
      </c>
      <c r="I9670" t="s">
        <v>1838</v>
      </c>
      <c r="J9670" t="s">
        <v>1915</v>
      </c>
      <c r="K9670" t="s">
        <v>2022</v>
      </c>
      <c r="L9670" s="24">
        <v>36700</v>
      </c>
      <c r="M9670" s="25">
        <f>+VLOOKUP(E9670, TC!A:D, 4, FALSE())</f>
        <v>1.1767499993823669</v>
      </c>
      <c r="N9670" s="24">
        <f t="shared" si="755"/>
        <v>36700</v>
      </c>
      <c r="O9670" t="str">
        <f t="shared" si="756"/>
        <v>FACTURA</v>
      </c>
      <c r="P9670" t="str">
        <f t="shared" si="757"/>
        <v>2025</v>
      </c>
      <c r="Q9670" t="str">
        <f t="shared" si="758"/>
        <v>07</v>
      </c>
      <c r="R9670" t="str">
        <f>+IFERROR(VLOOKUP(I9670, Listado!A:B, 2, FALSE()), "COMERCIALIZADORA INTERNACIONAL CARIBBEAN EXOTICS S A")</f>
        <v>LONDOÑO ECHEVERRI ALEJANDRA</v>
      </c>
      <c r="S9670" s="25">
        <f>+VLOOKUP(E9670, TC!A:D, 2, FALSE())</f>
        <v>4047.71</v>
      </c>
      <c r="T9670" t="str">
        <f t="shared" si="759"/>
        <v>COP</v>
      </c>
    </row>
    <row r="9671" spans="1:20" ht="18.75" hidden="1" customHeight="1" x14ac:dyDescent="0.25">
      <c r="A9671" t="s">
        <v>3341</v>
      </c>
      <c r="B9671" t="s">
        <v>1923</v>
      </c>
      <c r="C9671" t="s">
        <v>1913</v>
      </c>
      <c r="D9671" s="24">
        <v>6158</v>
      </c>
      <c r="E9671" t="s">
        <v>1776</v>
      </c>
      <c r="F9671" t="s">
        <v>99</v>
      </c>
      <c r="G9671" t="s">
        <v>1914</v>
      </c>
      <c r="H9671" t="s">
        <v>2017</v>
      </c>
      <c r="I9671" t="s">
        <v>1838</v>
      </c>
      <c r="J9671" t="s">
        <v>1915</v>
      </c>
      <c r="K9671" t="s">
        <v>2022</v>
      </c>
      <c r="L9671" s="24">
        <v>299500</v>
      </c>
      <c r="M9671" s="25">
        <f>+VLOOKUP(E9671, TC!A:D, 4, FALSE())</f>
        <v>1.1767499993823669</v>
      </c>
      <c r="N9671" s="24">
        <f t="shared" si="755"/>
        <v>299500</v>
      </c>
      <c r="O9671" t="str">
        <f t="shared" si="756"/>
        <v>FACTURA</v>
      </c>
      <c r="P9671" t="str">
        <f t="shared" si="757"/>
        <v>2025</v>
      </c>
      <c r="Q9671" t="str">
        <f t="shared" si="758"/>
        <v>07</v>
      </c>
      <c r="R9671" t="str">
        <f>+IFERROR(VLOOKUP(I9671, Listado!A:B, 2, FALSE()), "COMERCIALIZADORA INTERNACIONAL CARIBBEAN EXOTICS S A")</f>
        <v>LONDOÑO ECHEVERRI ALEJANDRA</v>
      </c>
      <c r="S9671" s="25">
        <f>+VLOOKUP(E9671, TC!A:D, 2, FALSE())</f>
        <v>4047.71</v>
      </c>
      <c r="T9671" t="str">
        <f t="shared" si="759"/>
        <v>COP</v>
      </c>
    </row>
    <row r="9672" spans="1:20" ht="18.75" hidden="1" customHeight="1" x14ac:dyDescent="0.25">
      <c r="A9672" t="s">
        <v>3341</v>
      </c>
      <c r="B9672" t="s">
        <v>1923</v>
      </c>
      <c r="C9672" t="s">
        <v>1913</v>
      </c>
      <c r="D9672" s="24">
        <v>6158</v>
      </c>
      <c r="E9672" t="s">
        <v>1776</v>
      </c>
      <c r="F9672" t="s">
        <v>99</v>
      </c>
      <c r="G9672" t="s">
        <v>1914</v>
      </c>
      <c r="H9672" t="s">
        <v>2017</v>
      </c>
      <c r="I9672" t="s">
        <v>1838</v>
      </c>
      <c r="J9672" t="s">
        <v>1915</v>
      </c>
      <c r="K9672" t="s">
        <v>2022</v>
      </c>
      <c r="L9672" s="24">
        <v>89100</v>
      </c>
      <c r="M9672" s="25">
        <f>+VLOOKUP(E9672, TC!A:D, 4, FALSE())</f>
        <v>1.1767499993823669</v>
      </c>
      <c r="N9672" s="24">
        <f t="shared" si="755"/>
        <v>89100</v>
      </c>
      <c r="O9672" t="str">
        <f t="shared" si="756"/>
        <v>FACTURA</v>
      </c>
      <c r="P9672" t="str">
        <f t="shared" si="757"/>
        <v>2025</v>
      </c>
      <c r="Q9672" t="str">
        <f t="shared" si="758"/>
        <v>07</v>
      </c>
      <c r="R9672" t="str">
        <f>+IFERROR(VLOOKUP(I9672, Listado!A:B, 2, FALSE()), "COMERCIALIZADORA INTERNACIONAL CARIBBEAN EXOTICS S A")</f>
        <v>LONDOÑO ECHEVERRI ALEJANDRA</v>
      </c>
      <c r="S9672" s="25">
        <f>+VLOOKUP(E9672, TC!A:D, 2, FALSE())</f>
        <v>4047.71</v>
      </c>
      <c r="T9672" t="str">
        <f t="shared" si="759"/>
        <v>COP</v>
      </c>
    </row>
    <row r="9673" spans="1:20" ht="18.75" hidden="1" customHeight="1" x14ac:dyDescent="0.25">
      <c r="A9673" t="s">
        <v>3341</v>
      </c>
      <c r="B9673" t="s">
        <v>5</v>
      </c>
      <c r="C9673" t="s">
        <v>1913</v>
      </c>
      <c r="D9673" s="24">
        <v>12366</v>
      </c>
      <c r="E9673" t="s">
        <v>1777</v>
      </c>
      <c r="F9673" t="s">
        <v>99</v>
      </c>
      <c r="G9673" t="s">
        <v>113</v>
      </c>
      <c r="I9673" t="s">
        <v>1858</v>
      </c>
      <c r="J9673" t="s">
        <v>1915</v>
      </c>
      <c r="K9673" t="s">
        <v>1920</v>
      </c>
      <c r="L9673" s="24">
        <v>1344000</v>
      </c>
      <c r="M9673" s="25">
        <f>+VLOOKUP(E9673, TC!A:D, 4, FALSE())</f>
        <v>1.1752499987520153</v>
      </c>
      <c r="N9673" s="24">
        <f t="shared" si="755"/>
        <v>1344000</v>
      </c>
      <c r="O9673" t="str">
        <f t="shared" si="756"/>
        <v>FACTURA</v>
      </c>
      <c r="P9673" t="str">
        <f t="shared" si="757"/>
        <v>2025</v>
      </c>
      <c r="Q9673" t="str">
        <f t="shared" si="758"/>
        <v>07</v>
      </c>
      <c r="R9673" t="str">
        <f>+IFERROR(VLOOKUP(I9673, Listado!A:B, 2, FALSE()), "COMERCIALIZADORA INTERNACIONAL CARIBBEAN EXOTICS S A")</f>
        <v>LONDOÑO ECHEVERRI ALEJANDRA</v>
      </c>
      <c r="S9673" s="25">
        <f>+VLOOKUP(E9673, TC!A:D, 2, FALSE())</f>
        <v>4006.46</v>
      </c>
      <c r="T9673" t="str">
        <f t="shared" si="759"/>
        <v>COP</v>
      </c>
    </row>
    <row r="9674" spans="1:20" ht="18.75" hidden="1" customHeight="1" x14ac:dyDescent="0.25">
      <c r="A9674" t="s">
        <v>3341</v>
      </c>
      <c r="B9674" t="s">
        <v>5</v>
      </c>
      <c r="C9674" t="s">
        <v>1913</v>
      </c>
      <c r="D9674" s="24">
        <v>12367</v>
      </c>
      <c r="E9674" t="s">
        <v>1777</v>
      </c>
      <c r="F9674" t="s">
        <v>99</v>
      </c>
      <c r="G9674" t="s">
        <v>113</v>
      </c>
      <c r="I9674" t="s">
        <v>1858</v>
      </c>
      <c r="J9674" t="s">
        <v>1915</v>
      </c>
      <c r="K9674" t="s">
        <v>1920</v>
      </c>
      <c r="L9674" s="24">
        <v>1344000</v>
      </c>
      <c r="M9674" s="25">
        <f>+VLOOKUP(E9674, TC!A:D, 4, FALSE())</f>
        <v>1.1752499987520153</v>
      </c>
      <c r="N9674" s="24">
        <f t="shared" si="755"/>
        <v>1344000</v>
      </c>
      <c r="O9674" t="str">
        <f t="shared" si="756"/>
        <v>FACTURA</v>
      </c>
      <c r="P9674" t="str">
        <f t="shared" si="757"/>
        <v>2025</v>
      </c>
      <c r="Q9674" t="str">
        <f t="shared" si="758"/>
        <v>07</v>
      </c>
      <c r="R9674" t="str">
        <f>+IFERROR(VLOOKUP(I9674, Listado!A:B, 2, FALSE()), "COMERCIALIZADORA INTERNACIONAL CARIBBEAN EXOTICS S A")</f>
        <v>LONDOÑO ECHEVERRI ALEJANDRA</v>
      </c>
      <c r="S9674" s="25">
        <f>+VLOOKUP(E9674, TC!A:D, 2, FALSE())</f>
        <v>4006.46</v>
      </c>
      <c r="T9674" t="str">
        <f t="shared" si="759"/>
        <v>COP</v>
      </c>
    </row>
    <row r="9675" spans="1:20" ht="18.75" hidden="1" customHeight="1" x14ac:dyDescent="0.25">
      <c r="A9675" t="s">
        <v>3341</v>
      </c>
      <c r="B9675" t="s">
        <v>5</v>
      </c>
      <c r="C9675" t="s">
        <v>1913</v>
      </c>
      <c r="D9675" s="24">
        <v>12368</v>
      </c>
      <c r="E9675" t="s">
        <v>1777</v>
      </c>
      <c r="F9675" t="s">
        <v>99</v>
      </c>
      <c r="G9675" t="s">
        <v>113</v>
      </c>
      <c r="I9675" t="s">
        <v>1859</v>
      </c>
      <c r="J9675" t="s">
        <v>1915</v>
      </c>
      <c r="K9675" t="s">
        <v>1916</v>
      </c>
      <c r="L9675" s="24">
        <v>3967200</v>
      </c>
      <c r="M9675" s="25">
        <f>+VLOOKUP(E9675, TC!A:D, 4, FALSE())</f>
        <v>1.1752499987520153</v>
      </c>
      <c r="N9675" s="24">
        <f t="shared" si="755"/>
        <v>3967200</v>
      </c>
      <c r="O9675" t="str">
        <f t="shared" si="756"/>
        <v>FACTURA</v>
      </c>
      <c r="P9675" t="str">
        <f t="shared" si="757"/>
        <v>2025</v>
      </c>
      <c r="Q9675" t="str">
        <f t="shared" si="758"/>
        <v>07</v>
      </c>
      <c r="R9675" t="str">
        <f>+IFERROR(VLOOKUP(I9675, Listado!A:B, 2, FALSE()), "COMERCIALIZADORA INTERNACIONAL CARIBBEAN EXOTICS S A")</f>
        <v>LONDOÑO ECHEVERRI ALEJANDRA</v>
      </c>
      <c r="S9675" s="25">
        <f>+VLOOKUP(E9675, TC!A:D, 2, FALSE())</f>
        <v>4006.46</v>
      </c>
      <c r="T9675" t="str">
        <f t="shared" si="759"/>
        <v>COP</v>
      </c>
    </row>
    <row r="9676" spans="1:20" ht="18.75" hidden="1" customHeight="1" x14ac:dyDescent="0.25">
      <c r="A9676" t="s">
        <v>3341</v>
      </c>
      <c r="B9676" t="s">
        <v>5</v>
      </c>
      <c r="C9676" t="s">
        <v>1913</v>
      </c>
      <c r="D9676" s="24">
        <v>12368</v>
      </c>
      <c r="E9676" t="s">
        <v>1777</v>
      </c>
      <c r="F9676" t="s">
        <v>99</v>
      </c>
      <c r="G9676" t="s">
        <v>113</v>
      </c>
      <c r="I9676" t="s">
        <v>1859</v>
      </c>
      <c r="J9676" t="s">
        <v>1915</v>
      </c>
      <c r="K9676" t="s">
        <v>2094</v>
      </c>
      <c r="L9676" s="24">
        <v>620000</v>
      </c>
      <c r="M9676" s="25">
        <f>+VLOOKUP(E9676, TC!A:D, 4, FALSE())</f>
        <v>1.1752499987520153</v>
      </c>
      <c r="N9676" s="24">
        <f t="shared" si="755"/>
        <v>620000</v>
      </c>
      <c r="O9676" t="str">
        <f t="shared" si="756"/>
        <v>FACTURA</v>
      </c>
      <c r="P9676" t="str">
        <f t="shared" si="757"/>
        <v>2025</v>
      </c>
      <c r="Q9676" t="str">
        <f t="shared" si="758"/>
        <v>07</v>
      </c>
      <c r="R9676" t="str">
        <f>+IFERROR(VLOOKUP(I9676, Listado!A:B, 2, FALSE()), "COMERCIALIZADORA INTERNACIONAL CARIBBEAN EXOTICS S A")</f>
        <v>LONDOÑO ECHEVERRI ALEJANDRA</v>
      </c>
      <c r="S9676" s="25">
        <f>+VLOOKUP(E9676, TC!A:D, 2, FALSE())</f>
        <v>4006.46</v>
      </c>
      <c r="T9676" t="str">
        <f t="shared" si="759"/>
        <v>COP</v>
      </c>
    </row>
    <row r="9677" spans="1:20" ht="18.75" hidden="1" customHeight="1" x14ac:dyDescent="0.25">
      <c r="A9677" t="s">
        <v>3341</v>
      </c>
      <c r="B9677" t="s">
        <v>1923</v>
      </c>
      <c r="C9677" t="s">
        <v>1913</v>
      </c>
      <c r="D9677" s="24">
        <v>6159</v>
      </c>
      <c r="E9677" t="s">
        <v>1777</v>
      </c>
      <c r="F9677" t="s">
        <v>128</v>
      </c>
      <c r="G9677" t="s">
        <v>112</v>
      </c>
      <c r="H9677" t="s">
        <v>3353</v>
      </c>
      <c r="I9677" t="s">
        <v>1870</v>
      </c>
      <c r="J9677" t="s">
        <v>1930</v>
      </c>
      <c r="K9677" t="s">
        <v>1928</v>
      </c>
      <c r="L9677" s="24">
        <v>1694.4</v>
      </c>
      <c r="M9677" s="25">
        <f>+VLOOKUP(E9677, TC!A:D, 4, FALSE())</f>
        <v>1.1752499987520153</v>
      </c>
      <c r="N9677" s="24">
        <f t="shared" si="755"/>
        <v>1694.4</v>
      </c>
      <c r="O9677" t="str">
        <f t="shared" si="756"/>
        <v>FACTURA</v>
      </c>
      <c r="P9677" t="str">
        <f t="shared" si="757"/>
        <v>2025</v>
      </c>
      <c r="Q9677" t="str">
        <f t="shared" si="758"/>
        <v>07</v>
      </c>
      <c r="R9677" t="str">
        <f>+IFERROR(VLOOKUP(I9677, Listado!A:B, 2, FALSE()), "COMERCIALIZADORA INTERNACIONAL CARIBBEAN EXOTICS S A")</f>
        <v>HINCAPIE CONTRERAS ERIKA STEFANIA</v>
      </c>
      <c r="S9677" s="25">
        <f>+VLOOKUP(E9677, TC!A:D, 2, FALSE())</f>
        <v>4006.46</v>
      </c>
      <c r="T9677" t="str">
        <f t="shared" si="759"/>
        <v>USD</v>
      </c>
    </row>
    <row r="9678" spans="1:20" ht="18.75" hidden="1" customHeight="1" x14ac:dyDescent="0.25">
      <c r="A9678" t="s">
        <v>3341</v>
      </c>
      <c r="B9678" t="s">
        <v>1923</v>
      </c>
      <c r="C9678" t="s">
        <v>1913</v>
      </c>
      <c r="D9678" s="24">
        <v>6159</v>
      </c>
      <c r="E9678" t="s">
        <v>1777</v>
      </c>
      <c r="F9678" t="s">
        <v>128</v>
      </c>
      <c r="G9678" t="s">
        <v>112</v>
      </c>
      <c r="H9678" t="s">
        <v>3353</v>
      </c>
      <c r="I9678" t="s">
        <v>1870</v>
      </c>
      <c r="J9678" t="s">
        <v>1930</v>
      </c>
      <c r="K9678" t="s">
        <v>1937</v>
      </c>
      <c r="L9678" s="24">
        <v>2720</v>
      </c>
      <c r="M9678" s="25">
        <f>+VLOOKUP(E9678, TC!A:D, 4, FALSE())</f>
        <v>1.1752499987520153</v>
      </c>
      <c r="N9678" s="24">
        <f t="shared" si="755"/>
        <v>2720</v>
      </c>
      <c r="O9678" t="str">
        <f t="shared" si="756"/>
        <v>FACTURA</v>
      </c>
      <c r="P9678" t="str">
        <f t="shared" si="757"/>
        <v>2025</v>
      </c>
      <c r="Q9678" t="str">
        <f t="shared" si="758"/>
        <v>07</v>
      </c>
      <c r="R9678" t="str">
        <f>+IFERROR(VLOOKUP(I9678, Listado!A:B, 2, FALSE()), "COMERCIALIZADORA INTERNACIONAL CARIBBEAN EXOTICS S A")</f>
        <v>HINCAPIE CONTRERAS ERIKA STEFANIA</v>
      </c>
      <c r="S9678" s="25">
        <f>+VLOOKUP(E9678, TC!A:D, 2, FALSE())</f>
        <v>4006.46</v>
      </c>
      <c r="T9678" t="str">
        <f t="shared" si="759"/>
        <v>USD</v>
      </c>
    </row>
    <row r="9679" spans="1:20" ht="18.75" hidden="1" customHeight="1" x14ac:dyDescent="0.25">
      <c r="A9679" t="s">
        <v>3341</v>
      </c>
      <c r="B9679" t="s">
        <v>1923</v>
      </c>
      <c r="C9679" t="s">
        <v>1913</v>
      </c>
      <c r="D9679" s="24">
        <v>6159</v>
      </c>
      <c r="E9679" t="s">
        <v>1777</v>
      </c>
      <c r="F9679" t="s">
        <v>128</v>
      </c>
      <c r="G9679" t="s">
        <v>112</v>
      </c>
      <c r="H9679" t="s">
        <v>3353</v>
      </c>
      <c r="I9679" t="s">
        <v>1870</v>
      </c>
      <c r="J9679" t="s">
        <v>1930</v>
      </c>
      <c r="K9679" t="s">
        <v>1938</v>
      </c>
      <c r="L9679" s="24">
        <v>3776</v>
      </c>
      <c r="M9679" s="25">
        <f>+VLOOKUP(E9679, TC!A:D, 4, FALSE())</f>
        <v>1.1752499987520153</v>
      </c>
      <c r="N9679" s="24">
        <f t="shared" si="755"/>
        <v>3776</v>
      </c>
      <c r="O9679" t="str">
        <f t="shared" si="756"/>
        <v>FACTURA</v>
      </c>
      <c r="P9679" t="str">
        <f t="shared" si="757"/>
        <v>2025</v>
      </c>
      <c r="Q9679" t="str">
        <f t="shared" si="758"/>
        <v>07</v>
      </c>
      <c r="R9679" t="str">
        <f>+IFERROR(VLOOKUP(I9679, Listado!A:B, 2, FALSE()), "COMERCIALIZADORA INTERNACIONAL CARIBBEAN EXOTICS S A")</f>
        <v>HINCAPIE CONTRERAS ERIKA STEFANIA</v>
      </c>
      <c r="S9679" s="25">
        <f>+VLOOKUP(E9679, TC!A:D, 2, FALSE())</f>
        <v>4006.46</v>
      </c>
      <c r="T9679" t="str">
        <f t="shared" si="759"/>
        <v>USD</v>
      </c>
    </row>
    <row r="9680" spans="1:20" ht="18.75" hidden="1" customHeight="1" x14ac:dyDescent="0.25">
      <c r="A9680" t="s">
        <v>3341</v>
      </c>
      <c r="B9680" t="s">
        <v>5</v>
      </c>
      <c r="C9680" t="s">
        <v>1913</v>
      </c>
      <c r="D9680" s="24">
        <v>12369</v>
      </c>
      <c r="E9680" t="s">
        <v>1777</v>
      </c>
      <c r="F9680" t="s">
        <v>99</v>
      </c>
      <c r="G9680" t="s">
        <v>1914</v>
      </c>
      <c r="H9680" t="s">
        <v>3354</v>
      </c>
      <c r="I9680" t="s">
        <v>1921</v>
      </c>
      <c r="J9680" t="s">
        <v>1915</v>
      </c>
      <c r="K9680" t="s">
        <v>1922</v>
      </c>
      <c r="L9680" s="24">
        <v>98250</v>
      </c>
      <c r="M9680" s="25">
        <f>+VLOOKUP(E9680, TC!A:D, 4, FALSE())</f>
        <v>1.1752499987520153</v>
      </c>
      <c r="N9680" s="24">
        <f t="shared" si="755"/>
        <v>98250</v>
      </c>
      <c r="O9680" t="str">
        <f t="shared" si="756"/>
        <v>FACTURA</v>
      </c>
      <c r="P9680" t="str">
        <f t="shared" si="757"/>
        <v>2025</v>
      </c>
      <c r="Q9680" t="str">
        <f t="shared" si="758"/>
        <v>07</v>
      </c>
      <c r="R9680" t="str">
        <f>+IFERROR(VLOOKUP(I9680, Listado!A:B, 2, FALSE()), "COMERCIALIZADORA INTERNACIONAL CARIBBEAN EXOTICS S A")</f>
        <v>COMERCIALIZADORA INTERNACIONAL CARIBBEAN EXOTICS S A</v>
      </c>
      <c r="S9680" s="25">
        <f>+VLOOKUP(E9680, TC!A:D, 2, FALSE())</f>
        <v>4006.46</v>
      </c>
      <c r="T9680" t="str">
        <f t="shared" si="759"/>
        <v>COP</v>
      </c>
    </row>
    <row r="9681" spans="1:20" ht="18.75" hidden="1" customHeight="1" x14ac:dyDescent="0.25">
      <c r="A9681" t="s">
        <v>3341</v>
      </c>
      <c r="B9681" t="s">
        <v>5</v>
      </c>
      <c r="C9681" t="s">
        <v>1913</v>
      </c>
      <c r="D9681" s="24">
        <v>12370</v>
      </c>
      <c r="E9681" t="s">
        <v>1777</v>
      </c>
      <c r="F9681" t="s">
        <v>1924</v>
      </c>
      <c r="G9681" t="s">
        <v>108</v>
      </c>
      <c r="H9681" t="s">
        <v>3355</v>
      </c>
      <c r="I9681" t="s">
        <v>1885</v>
      </c>
      <c r="J9681" t="s">
        <v>1919</v>
      </c>
      <c r="K9681" t="s">
        <v>56</v>
      </c>
      <c r="L9681" s="24">
        <v>73.9696</v>
      </c>
      <c r="M9681" s="25">
        <f>+VLOOKUP(E9681, TC!A:D, 4, FALSE())</f>
        <v>1.1752499987520153</v>
      </c>
      <c r="N9681" s="24">
        <f t="shared" si="755"/>
        <v>86.932772307687074</v>
      </c>
      <c r="O9681" t="str">
        <f t="shared" si="756"/>
        <v>FACTURA</v>
      </c>
      <c r="P9681" t="str">
        <f t="shared" si="757"/>
        <v>2025</v>
      </c>
      <c r="Q9681" t="str">
        <f t="shared" si="758"/>
        <v>07</v>
      </c>
      <c r="R9681" t="str">
        <f>+IFERROR(VLOOKUP(I9681, Listado!A:B, 2, FALSE()), "COMERCIALIZADORA INTERNACIONAL CARIBBEAN EXOTICS S A")</f>
        <v>PIEDRAHITA PEREZ MARIANA</v>
      </c>
      <c r="S9681" s="25">
        <f>+VLOOKUP(E9681, TC!A:D, 2, FALSE())</f>
        <v>4006.46</v>
      </c>
      <c r="T9681" t="str">
        <f t="shared" si="759"/>
        <v>EUR</v>
      </c>
    </row>
    <row r="9682" spans="1:20" ht="18.75" hidden="1" customHeight="1" x14ac:dyDescent="0.25">
      <c r="A9682" t="s">
        <v>3341</v>
      </c>
      <c r="B9682" t="s">
        <v>5</v>
      </c>
      <c r="C9682" t="s">
        <v>1913</v>
      </c>
      <c r="D9682" s="24">
        <v>12370</v>
      </c>
      <c r="E9682" t="s">
        <v>1777</v>
      </c>
      <c r="F9682" t="s">
        <v>1924</v>
      </c>
      <c r="G9682" t="s">
        <v>108</v>
      </c>
      <c r="H9682" t="s">
        <v>3355</v>
      </c>
      <c r="I9682" t="s">
        <v>1885</v>
      </c>
      <c r="J9682" t="s">
        <v>1919</v>
      </c>
      <c r="K9682" t="s">
        <v>56</v>
      </c>
      <c r="L9682" s="24">
        <v>605.62609999999995</v>
      </c>
      <c r="M9682" s="25">
        <f>+VLOOKUP(E9682, TC!A:D, 4, FALSE())</f>
        <v>1.1752499987520153</v>
      </c>
      <c r="N9682" s="24">
        <f t="shared" si="755"/>
        <v>711.76207326918779</v>
      </c>
      <c r="O9682" t="str">
        <f t="shared" si="756"/>
        <v>FACTURA</v>
      </c>
      <c r="P9682" t="str">
        <f t="shared" si="757"/>
        <v>2025</v>
      </c>
      <c r="Q9682" t="str">
        <f t="shared" si="758"/>
        <v>07</v>
      </c>
      <c r="R9682" t="str">
        <f>+IFERROR(VLOOKUP(I9682, Listado!A:B, 2, FALSE()), "COMERCIALIZADORA INTERNACIONAL CARIBBEAN EXOTICS S A")</f>
        <v>PIEDRAHITA PEREZ MARIANA</v>
      </c>
      <c r="S9682" s="25">
        <f>+VLOOKUP(E9682, TC!A:D, 2, FALSE())</f>
        <v>4006.46</v>
      </c>
      <c r="T9682" t="str">
        <f t="shared" si="759"/>
        <v>EUR</v>
      </c>
    </row>
    <row r="9683" spans="1:20" ht="18.75" hidden="1" customHeight="1" x14ac:dyDescent="0.25">
      <c r="A9683" t="s">
        <v>3341</v>
      </c>
      <c r="B9683" t="s">
        <v>5</v>
      </c>
      <c r="C9683" t="s">
        <v>1913</v>
      </c>
      <c r="D9683" s="24">
        <v>12370</v>
      </c>
      <c r="E9683" t="s">
        <v>1777</v>
      </c>
      <c r="F9683" t="s">
        <v>1924</v>
      </c>
      <c r="G9683" t="s">
        <v>108</v>
      </c>
      <c r="H9683" t="s">
        <v>3355</v>
      </c>
      <c r="I9683" t="s">
        <v>1885</v>
      </c>
      <c r="J9683" t="s">
        <v>1919</v>
      </c>
      <c r="K9683" t="s">
        <v>56</v>
      </c>
      <c r="L9683" s="24">
        <v>221.90880000000001</v>
      </c>
      <c r="M9683" s="25">
        <f>+VLOOKUP(E9683, TC!A:D, 4, FALSE())</f>
        <v>1.1752499987520153</v>
      </c>
      <c r="N9683" s="24">
        <f t="shared" si="755"/>
        <v>260.79831692306124</v>
      </c>
      <c r="O9683" t="str">
        <f t="shared" si="756"/>
        <v>FACTURA</v>
      </c>
      <c r="P9683" t="str">
        <f t="shared" si="757"/>
        <v>2025</v>
      </c>
      <c r="Q9683" t="str">
        <f t="shared" si="758"/>
        <v>07</v>
      </c>
      <c r="R9683" t="str">
        <f>+IFERROR(VLOOKUP(I9683, Listado!A:B, 2, FALSE()), "COMERCIALIZADORA INTERNACIONAL CARIBBEAN EXOTICS S A")</f>
        <v>PIEDRAHITA PEREZ MARIANA</v>
      </c>
      <c r="S9683" s="25">
        <f>+VLOOKUP(E9683, TC!A:D, 2, FALSE())</f>
        <v>4006.46</v>
      </c>
      <c r="T9683" t="str">
        <f t="shared" si="759"/>
        <v>EUR</v>
      </c>
    </row>
    <row r="9684" spans="1:20" ht="18.75" hidden="1" customHeight="1" x14ac:dyDescent="0.25">
      <c r="A9684" t="s">
        <v>3341</v>
      </c>
      <c r="B9684" t="s">
        <v>5</v>
      </c>
      <c r="C9684" t="s">
        <v>1913</v>
      </c>
      <c r="D9684" s="24">
        <v>12370</v>
      </c>
      <c r="E9684" t="s">
        <v>1777</v>
      </c>
      <c r="F9684" t="s">
        <v>1924</v>
      </c>
      <c r="G9684" t="s">
        <v>108</v>
      </c>
      <c r="H9684" t="s">
        <v>3355</v>
      </c>
      <c r="I9684" t="s">
        <v>1885</v>
      </c>
      <c r="J9684" t="s">
        <v>1919</v>
      </c>
      <c r="K9684" t="s">
        <v>56</v>
      </c>
      <c r="L9684" s="24">
        <v>166.4316</v>
      </c>
      <c r="M9684" s="25">
        <f>+VLOOKUP(E9684, TC!A:D, 4, FALSE())</f>
        <v>1.1752499987520153</v>
      </c>
      <c r="N9684" s="24">
        <f t="shared" si="755"/>
        <v>195.59873769229591</v>
      </c>
      <c r="O9684" t="str">
        <f t="shared" si="756"/>
        <v>FACTURA</v>
      </c>
      <c r="P9684" t="str">
        <f t="shared" si="757"/>
        <v>2025</v>
      </c>
      <c r="Q9684" t="str">
        <f t="shared" si="758"/>
        <v>07</v>
      </c>
      <c r="R9684" t="str">
        <f>+IFERROR(VLOOKUP(I9684, Listado!A:B, 2, FALSE()), "COMERCIALIZADORA INTERNACIONAL CARIBBEAN EXOTICS S A")</f>
        <v>PIEDRAHITA PEREZ MARIANA</v>
      </c>
      <c r="S9684" s="25">
        <f>+VLOOKUP(E9684, TC!A:D, 2, FALSE())</f>
        <v>4006.46</v>
      </c>
      <c r="T9684" t="str">
        <f t="shared" si="759"/>
        <v>EUR</v>
      </c>
    </row>
    <row r="9685" spans="1:20" ht="18.75" hidden="1" customHeight="1" x14ac:dyDescent="0.25">
      <c r="A9685" t="s">
        <v>3341</v>
      </c>
      <c r="B9685" t="s">
        <v>5</v>
      </c>
      <c r="C9685" t="s">
        <v>1913</v>
      </c>
      <c r="D9685" s="24">
        <v>12370</v>
      </c>
      <c r="E9685" t="s">
        <v>1777</v>
      </c>
      <c r="F9685" t="s">
        <v>1924</v>
      </c>
      <c r="G9685" t="s">
        <v>108</v>
      </c>
      <c r="H9685" t="s">
        <v>3355</v>
      </c>
      <c r="I9685" t="s">
        <v>1885</v>
      </c>
      <c r="J9685" t="s">
        <v>1919</v>
      </c>
      <c r="K9685" t="s">
        <v>56</v>
      </c>
      <c r="L9685" s="24">
        <v>41.607900000000001</v>
      </c>
      <c r="M9685" s="25">
        <f>+VLOOKUP(E9685, TC!A:D, 4, FALSE())</f>
        <v>1.1752499987520153</v>
      </c>
      <c r="N9685" s="24">
        <f t="shared" si="755"/>
        <v>48.899684423073978</v>
      </c>
      <c r="O9685" t="str">
        <f t="shared" si="756"/>
        <v>FACTURA</v>
      </c>
      <c r="P9685" t="str">
        <f t="shared" si="757"/>
        <v>2025</v>
      </c>
      <c r="Q9685" t="str">
        <f t="shared" si="758"/>
        <v>07</v>
      </c>
      <c r="R9685" t="str">
        <f>+IFERROR(VLOOKUP(I9685, Listado!A:B, 2, FALSE()), "COMERCIALIZADORA INTERNACIONAL CARIBBEAN EXOTICS S A")</f>
        <v>PIEDRAHITA PEREZ MARIANA</v>
      </c>
      <c r="S9685" s="25">
        <f>+VLOOKUP(E9685, TC!A:D, 2, FALSE())</f>
        <v>4006.46</v>
      </c>
      <c r="T9685" t="str">
        <f t="shared" si="759"/>
        <v>EUR</v>
      </c>
    </row>
    <row r="9686" spans="1:20" ht="18.75" hidden="1" customHeight="1" x14ac:dyDescent="0.25">
      <c r="A9686" t="s">
        <v>3341</v>
      </c>
      <c r="B9686" t="s">
        <v>5</v>
      </c>
      <c r="C9686" t="s">
        <v>1913</v>
      </c>
      <c r="D9686" s="24">
        <v>12370</v>
      </c>
      <c r="E9686" t="s">
        <v>1777</v>
      </c>
      <c r="F9686" t="s">
        <v>1924</v>
      </c>
      <c r="G9686" t="s">
        <v>108</v>
      </c>
      <c r="H9686" t="s">
        <v>3355</v>
      </c>
      <c r="I9686" t="s">
        <v>1885</v>
      </c>
      <c r="J9686" t="s">
        <v>1919</v>
      </c>
      <c r="K9686" t="s">
        <v>56</v>
      </c>
      <c r="L9686" s="24">
        <v>184.92400000000001</v>
      </c>
      <c r="M9686" s="25">
        <f>+VLOOKUP(E9686, TC!A:D, 4, FALSE())</f>
        <v>1.1752499987520153</v>
      </c>
      <c r="N9686" s="24">
        <f t="shared" si="755"/>
        <v>217.33193076921768</v>
      </c>
      <c r="O9686" t="str">
        <f t="shared" si="756"/>
        <v>FACTURA</v>
      </c>
      <c r="P9686" t="str">
        <f t="shared" si="757"/>
        <v>2025</v>
      </c>
      <c r="Q9686" t="str">
        <f t="shared" si="758"/>
        <v>07</v>
      </c>
      <c r="R9686" t="str">
        <f>+IFERROR(VLOOKUP(I9686, Listado!A:B, 2, FALSE()), "COMERCIALIZADORA INTERNACIONAL CARIBBEAN EXOTICS S A")</f>
        <v>PIEDRAHITA PEREZ MARIANA</v>
      </c>
      <c r="S9686" s="25">
        <f>+VLOOKUP(E9686, TC!A:D, 2, FALSE())</f>
        <v>4006.46</v>
      </c>
      <c r="T9686" t="str">
        <f t="shared" si="759"/>
        <v>EUR</v>
      </c>
    </row>
    <row r="9687" spans="1:20" ht="18.75" hidden="1" customHeight="1" x14ac:dyDescent="0.25">
      <c r="A9687" t="s">
        <v>3341</v>
      </c>
      <c r="B9687" t="s">
        <v>5</v>
      </c>
      <c r="C9687" t="s">
        <v>1913</v>
      </c>
      <c r="D9687" s="24">
        <v>12370</v>
      </c>
      <c r="E9687" t="s">
        <v>1777</v>
      </c>
      <c r="F9687" t="s">
        <v>1924</v>
      </c>
      <c r="G9687" t="s">
        <v>108</v>
      </c>
      <c r="H9687" t="s">
        <v>3355</v>
      </c>
      <c r="I9687" t="s">
        <v>1885</v>
      </c>
      <c r="J9687" t="s">
        <v>1919</v>
      </c>
      <c r="K9687" t="s">
        <v>56</v>
      </c>
      <c r="L9687" s="24">
        <v>388.34039999999999</v>
      </c>
      <c r="M9687" s="25">
        <f>+VLOOKUP(E9687, TC!A:D, 4, FALSE())</f>
        <v>1.1752499987520153</v>
      </c>
      <c r="N9687" s="24">
        <f t="shared" si="755"/>
        <v>456.39705461535709</v>
      </c>
      <c r="O9687" t="str">
        <f t="shared" si="756"/>
        <v>FACTURA</v>
      </c>
      <c r="P9687" t="str">
        <f t="shared" si="757"/>
        <v>2025</v>
      </c>
      <c r="Q9687" t="str">
        <f t="shared" si="758"/>
        <v>07</v>
      </c>
      <c r="R9687" t="str">
        <f>+IFERROR(VLOOKUP(I9687, Listado!A:B, 2, FALSE()), "COMERCIALIZADORA INTERNACIONAL CARIBBEAN EXOTICS S A")</f>
        <v>PIEDRAHITA PEREZ MARIANA</v>
      </c>
      <c r="S9687" s="25">
        <f>+VLOOKUP(E9687, TC!A:D, 2, FALSE())</f>
        <v>4006.46</v>
      </c>
      <c r="T9687" t="str">
        <f t="shared" si="759"/>
        <v>EUR</v>
      </c>
    </row>
    <row r="9688" spans="1:20" ht="18.75" hidden="1" customHeight="1" x14ac:dyDescent="0.25">
      <c r="A9688" t="s">
        <v>3341</v>
      </c>
      <c r="B9688" t="s">
        <v>5</v>
      </c>
      <c r="C9688" t="s">
        <v>1913</v>
      </c>
      <c r="D9688" s="24">
        <v>12370</v>
      </c>
      <c r="E9688" t="s">
        <v>1777</v>
      </c>
      <c r="F9688" t="s">
        <v>1924</v>
      </c>
      <c r="G9688" t="s">
        <v>108</v>
      </c>
      <c r="H9688" t="s">
        <v>3355</v>
      </c>
      <c r="I9688" t="s">
        <v>1885</v>
      </c>
      <c r="J9688" t="s">
        <v>1919</v>
      </c>
      <c r="K9688" t="s">
        <v>56</v>
      </c>
      <c r="L9688" s="24">
        <v>147.9392</v>
      </c>
      <c r="M9688" s="25">
        <f>+VLOOKUP(E9688, TC!A:D, 4, FALSE())</f>
        <v>1.1752499987520153</v>
      </c>
      <c r="N9688" s="24">
        <f t="shared" si="755"/>
        <v>173.86554461537415</v>
      </c>
      <c r="O9688" t="str">
        <f t="shared" si="756"/>
        <v>FACTURA</v>
      </c>
      <c r="P9688" t="str">
        <f t="shared" si="757"/>
        <v>2025</v>
      </c>
      <c r="Q9688" t="str">
        <f t="shared" si="758"/>
        <v>07</v>
      </c>
      <c r="R9688" t="str">
        <f>+IFERROR(VLOOKUP(I9688, Listado!A:B, 2, FALSE()), "COMERCIALIZADORA INTERNACIONAL CARIBBEAN EXOTICS S A")</f>
        <v>PIEDRAHITA PEREZ MARIANA</v>
      </c>
      <c r="S9688" s="25">
        <f>+VLOOKUP(E9688, TC!A:D, 2, FALSE())</f>
        <v>4006.46</v>
      </c>
      <c r="T9688" t="str">
        <f t="shared" si="759"/>
        <v>EUR</v>
      </c>
    </row>
    <row r="9689" spans="1:20" ht="18.75" hidden="1" customHeight="1" x14ac:dyDescent="0.25">
      <c r="A9689" t="s">
        <v>3341</v>
      </c>
      <c r="B9689" t="s">
        <v>5</v>
      </c>
      <c r="C9689" t="s">
        <v>1913</v>
      </c>
      <c r="D9689" s="24">
        <v>12370</v>
      </c>
      <c r="E9689" t="s">
        <v>1777</v>
      </c>
      <c r="F9689" t="s">
        <v>1924</v>
      </c>
      <c r="G9689" t="s">
        <v>108</v>
      </c>
      <c r="H9689" t="s">
        <v>3355</v>
      </c>
      <c r="I9689" t="s">
        <v>1885</v>
      </c>
      <c r="J9689" t="s">
        <v>1919</v>
      </c>
      <c r="K9689" t="s">
        <v>56</v>
      </c>
      <c r="L9689" s="24">
        <v>27.738600000000002</v>
      </c>
      <c r="M9689" s="25">
        <f>+VLOOKUP(E9689, TC!A:D, 4, FALSE())</f>
        <v>1.1752499987520153</v>
      </c>
      <c r="N9689" s="24">
        <f t="shared" si="755"/>
        <v>32.599789615382655</v>
      </c>
      <c r="O9689" t="str">
        <f t="shared" si="756"/>
        <v>FACTURA</v>
      </c>
      <c r="P9689" t="str">
        <f t="shared" si="757"/>
        <v>2025</v>
      </c>
      <c r="Q9689" t="str">
        <f t="shared" si="758"/>
        <v>07</v>
      </c>
      <c r="R9689" t="str">
        <f>+IFERROR(VLOOKUP(I9689, Listado!A:B, 2, FALSE()), "COMERCIALIZADORA INTERNACIONAL CARIBBEAN EXOTICS S A")</f>
        <v>PIEDRAHITA PEREZ MARIANA</v>
      </c>
      <c r="S9689" s="25">
        <f>+VLOOKUP(E9689, TC!A:D, 2, FALSE())</f>
        <v>4006.46</v>
      </c>
      <c r="T9689" t="str">
        <f t="shared" si="759"/>
        <v>EUR</v>
      </c>
    </row>
    <row r="9690" spans="1:20" ht="18.75" hidden="1" customHeight="1" x14ac:dyDescent="0.25">
      <c r="A9690" t="s">
        <v>3341</v>
      </c>
      <c r="B9690" t="s">
        <v>5</v>
      </c>
      <c r="C9690" t="s">
        <v>1913</v>
      </c>
      <c r="D9690" s="24">
        <v>12370</v>
      </c>
      <c r="E9690" t="s">
        <v>1777</v>
      </c>
      <c r="F9690" t="s">
        <v>1924</v>
      </c>
      <c r="G9690" t="s">
        <v>108</v>
      </c>
      <c r="H9690" t="s">
        <v>3355</v>
      </c>
      <c r="I9690" t="s">
        <v>1885</v>
      </c>
      <c r="J9690" t="s">
        <v>1919</v>
      </c>
      <c r="K9690" t="s">
        <v>56</v>
      </c>
      <c r="L9690" s="24">
        <v>411.45589999999999</v>
      </c>
      <c r="M9690" s="25">
        <f>+VLOOKUP(E9690, TC!A:D, 4, FALSE())</f>
        <v>1.1752499987520153</v>
      </c>
      <c r="N9690" s="24">
        <f t="shared" si="755"/>
        <v>483.56354596150931</v>
      </c>
      <c r="O9690" t="str">
        <f t="shared" si="756"/>
        <v>FACTURA</v>
      </c>
      <c r="P9690" t="str">
        <f t="shared" si="757"/>
        <v>2025</v>
      </c>
      <c r="Q9690" t="str">
        <f t="shared" si="758"/>
        <v>07</v>
      </c>
      <c r="R9690" t="str">
        <f>+IFERROR(VLOOKUP(I9690, Listado!A:B, 2, FALSE()), "COMERCIALIZADORA INTERNACIONAL CARIBBEAN EXOTICS S A")</f>
        <v>PIEDRAHITA PEREZ MARIANA</v>
      </c>
      <c r="S9690" s="25">
        <f>+VLOOKUP(E9690, TC!A:D, 2, FALSE())</f>
        <v>4006.46</v>
      </c>
      <c r="T9690" t="str">
        <f t="shared" si="759"/>
        <v>EUR</v>
      </c>
    </row>
    <row r="9691" spans="1:20" ht="18.75" hidden="1" customHeight="1" x14ac:dyDescent="0.25">
      <c r="A9691" t="s">
        <v>3341</v>
      </c>
      <c r="B9691" t="s">
        <v>5</v>
      </c>
      <c r="C9691" t="s">
        <v>1913</v>
      </c>
      <c r="D9691" s="24">
        <v>12370</v>
      </c>
      <c r="E9691" t="s">
        <v>1777</v>
      </c>
      <c r="F9691" t="s">
        <v>1924</v>
      </c>
      <c r="G9691" t="s">
        <v>108</v>
      </c>
      <c r="H9691" t="s">
        <v>3355</v>
      </c>
      <c r="I9691" t="s">
        <v>1885</v>
      </c>
      <c r="J9691" t="s">
        <v>1919</v>
      </c>
      <c r="K9691" t="s">
        <v>56</v>
      </c>
      <c r="L9691" s="24">
        <v>318.9939</v>
      </c>
      <c r="M9691" s="25">
        <f>+VLOOKUP(E9691, TC!A:D, 4, FALSE())</f>
        <v>1.1752499987520153</v>
      </c>
      <c r="N9691" s="24">
        <f t="shared" si="755"/>
        <v>374.89758057690051</v>
      </c>
      <c r="O9691" t="str">
        <f t="shared" si="756"/>
        <v>FACTURA</v>
      </c>
      <c r="P9691" t="str">
        <f t="shared" si="757"/>
        <v>2025</v>
      </c>
      <c r="Q9691" t="str">
        <f t="shared" si="758"/>
        <v>07</v>
      </c>
      <c r="R9691" t="str">
        <f>+IFERROR(VLOOKUP(I9691, Listado!A:B, 2, FALSE()), "COMERCIALIZADORA INTERNACIONAL CARIBBEAN EXOTICS S A")</f>
        <v>PIEDRAHITA PEREZ MARIANA</v>
      </c>
      <c r="S9691" s="25">
        <f>+VLOOKUP(E9691, TC!A:D, 2, FALSE())</f>
        <v>4006.46</v>
      </c>
      <c r="T9691" t="str">
        <f t="shared" si="759"/>
        <v>EUR</v>
      </c>
    </row>
    <row r="9692" spans="1:20" ht="18.75" hidden="1" customHeight="1" x14ac:dyDescent="0.25">
      <c r="A9692" t="s">
        <v>3341</v>
      </c>
      <c r="B9692" t="s">
        <v>5</v>
      </c>
      <c r="C9692" t="s">
        <v>1913</v>
      </c>
      <c r="D9692" s="24">
        <v>12370</v>
      </c>
      <c r="E9692" t="s">
        <v>1777</v>
      </c>
      <c r="F9692" t="s">
        <v>1924</v>
      </c>
      <c r="G9692" t="s">
        <v>108</v>
      </c>
      <c r="H9692" t="s">
        <v>3355</v>
      </c>
      <c r="I9692" t="s">
        <v>1885</v>
      </c>
      <c r="J9692" t="s">
        <v>1919</v>
      </c>
      <c r="K9692" t="s">
        <v>1959</v>
      </c>
      <c r="L9692" s="24">
        <v>600</v>
      </c>
      <c r="M9692" s="25">
        <f>+VLOOKUP(E9692, TC!A:D, 4, FALSE())</f>
        <v>1.1752499987520153</v>
      </c>
      <c r="N9692" s="24">
        <f t="shared" si="755"/>
        <v>705.14999925120924</v>
      </c>
      <c r="O9692" t="str">
        <f t="shared" si="756"/>
        <v>FACTURA</v>
      </c>
      <c r="P9692" t="str">
        <f t="shared" si="757"/>
        <v>2025</v>
      </c>
      <c r="Q9692" t="str">
        <f t="shared" si="758"/>
        <v>07</v>
      </c>
      <c r="R9692" t="str">
        <f>+IFERROR(VLOOKUP(I9692, Listado!A:B, 2, FALSE()), "COMERCIALIZADORA INTERNACIONAL CARIBBEAN EXOTICS S A")</f>
        <v>PIEDRAHITA PEREZ MARIANA</v>
      </c>
      <c r="S9692" s="25">
        <f>+VLOOKUP(E9692, TC!A:D, 2, FALSE())</f>
        <v>4006.46</v>
      </c>
      <c r="T9692" t="str">
        <f t="shared" si="759"/>
        <v>EUR</v>
      </c>
    </row>
    <row r="9693" spans="1:20" ht="18.75" hidden="1" customHeight="1" x14ac:dyDescent="0.25">
      <c r="A9693" t="s">
        <v>3341</v>
      </c>
      <c r="B9693" t="s">
        <v>5</v>
      </c>
      <c r="C9693" t="s">
        <v>1913</v>
      </c>
      <c r="D9693" s="24">
        <v>12370</v>
      </c>
      <c r="E9693" t="s">
        <v>1777</v>
      </c>
      <c r="F9693" t="s">
        <v>1924</v>
      </c>
      <c r="G9693" t="s">
        <v>108</v>
      </c>
      <c r="H9693" t="s">
        <v>3355</v>
      </c>
      <c r="I9693" t="s">
        <v>1885</v>
      </c>
      <c r="J9693" t="s">
        <v>1919</v>
      </c>
      <c r="K9693" t="s">
        <v>1960</v>
      </c>
      <c r="L9693" s="24">
        <v>27.584</v>
      </c>
      <c r="M9693" s="25">
        <f>+VLOOKUP(E9693, TC!A:D, 4, FALSE())</f>
        <v>1.1752499987520153</v>
      </c>
      <c r="N9693" s="24">
        <f t="shared" si="755"/>
        <v>32.418095965575588</v>
      </c>
      <c r="O9693" t="str">
        <f t="shared" si="756"/>
        <v>FACTURA</v>
      </c>
      <c r="P9693" t="str">
        <f t="shared" si="757"/>
        <v>2025</v>
      </c>
      <c r="Q9693" t="str">
        <f t="shared" si="758"/>
        <v>07</v>
      </c>
      <c r="R9693" t="str">
        <f>+IFERROR(VLOOKUP(I9693, Listado!A:B, 2, FALSE()), "COMERCIALIZADORA INTERNACIONAL CARIBBEAN EXOTICS S A")</f>
        <v>PIEDRAHITA PEREZ MARIANA</v>
      </c>
      <c r="S9693" s="25">
        <f>+VLOOKUP(E9693, TC!A:D, 2, FALSE())</f>
        <v>4006.46</v>
      </c>
      <c r="T9693" t="str">
        <f t="shared" si="759"/>
        <v>EUR</v>
      </c>
    </row>
    <row r="9694" spans="1:20" ht="18.75" hidden="1" customHeight="1" x14ac:dyDescent="0.25">
      <c r="A9694" t="s">
        <v>3341</v>
      </c>
      <c r="B9694" t="s">
        <v>1923</v>
      </c>
      <c r="C9694" t="s">
        <v>1913</v>
      </c>
      <c r="D9694" s="24">
        <v>6160</v>
      </c>
      <c r="E9694" t="s">
        <v>1777</v>
      </c>
      <c r="F9694" t="s">
        <v>128</v>
      </c>
      <c r="G9694" t="s">
        <v>112</v>
      </c>
      <c r="H9694" t="s">
        <v>2688</v>
      </c>
      <c r="I9694" t="s">
        <v>1856</v>
      </c>
      <c r="J9694" t="s">
        <v>1930</v>
      </c>
      <c r="K9694" t="s">
        <v>1928</v>
      </c>
      <c r="L9694" s="24">
        <v>1149.97</v>
      </c>
      <c r="M9694" s="25">
        <f>+VLOOKUP(E9694, TC!A:D, 4, FALSE())</f>
        <v>1.1752499987520153</v>
      </c>
      <c r="N9694" s="24">
        <f t="shared" si="755"/>
        <v>1149.97</v>
      </c>
      <c r="O9694" t="str">
        <f t="shared" si="756"/>
        <v>FACTURA</v>
      </c>
      <c r="P9694" t="str">
        <f t="shared" si="757"/>
        <v>2025</v>
      </c>
      <c r="Q9694" t="str">
        <f t="shared" si="758"/>
        <v>07</v>
      </c>
      <c r="R9694" t="str">
        <f>+IFERROR(VLOOKUP(I9694, Listado!A:B, 2, FALSE()), "COMERCIALIZADORA INTERNACIONAL CARIBBEAN EXOTICS S A")</f>
        <v>HINCAPIE CONTRERAS ERIKA STEFANIA</v>
      </c>
      <c r="S9694" s="25">
        <f>+VLOOKUP(E9694, TC!A:D, 2, FALSE())</f>
        <v>4006.46</v>
      </c>
      <c r="T9694" t="str">
        <f t="shared" si="759"/>
        <v>USD</v>
      </c>
    </row>
    <row r="9695" spans="1:20" ht="18.75" hidden="1" customHeight="1" x14ac:dyDescent="0.25">
      <c r="A9695" t="s">
        <v>3341</v>
      </c>
      <c r="B9695" t="s">
        <v>1923</v>
      </c>
      <c r="C9695" t="s">
        <v>1913</v>
      </c>
      <c r="D9695" s="24">
        <v>6160</v>
      </c>
      <c r="E9695" t="s">
        <v>1777</v>
      </c>
      <c r="F9695" t="s">
        <v>128</v>
      </c>
      <c r="G9695" t="s">
        <v>112</v>
      </c>
      <c r="H9695" t="s">
        <v>2688</v>
      </c>
      <c r="I9695" t="s">
        <v>1856</v>
      </c>
      <c r="J9695" t="s">
        <v>1930</v>
      </c>
      <c r="K9695" t="s">
        <v>1934</v>
      </c>
      <c r="L9695" s="24">
        <v>1586.1</v>
      </c>
      <c r="M9695" s="25">
        <f>+VLOOKUP(E9695, TC!A:D, 4, FALSE())</f>
        <v>1.1752499987520153</v>
      </c>
      <c r="N9695" s="24">
        <f t="shared" si="755"/>
        <v>1586.1</v>
      </c>
      <c r="O9695" t="str">
        <f t="shared" si="756"/>
        <v>FACTURA</v>
      </c>
      <c r="P9695" t="str">
        <f t="shared" si="757"/>
        <v>2025</v>
      </c>
      <c r="Q9695" t="str">
        <f t="shared" si="758"/>
        <v>07</v>
      </c>
      <c r="R9695" t="str">
        <f>+IFERROR(VLOOKUP(I9695, Listado!A:B, 2, FALSE()), "COMERCIALIZADORA INTERNACIONAL CARIBBEAN EXOTICS S A")</f>
        <v>HINCAPIE CONTRERAS ERIKA STEFANIA</v>
      </c>
      <c r="S9695" s="25">
        <f>+VLOOKUP(E9695, TC!A:D, 2, FALSE())</f>
        <v>4006.46</v>
      </c>
      <c r="T9695" t="str">
        <f t="shared" si="759"/>
        <v>USD</v>
      </c>
    </row>
    <row r="9696" spans="1:20" ht="18.75" hidden="1" customHeight="1" x14ac:dyDescent="0.25">
      <c r="A9696" t="s">
        <v>3341</v>
      </c>
      <c r="B9696" t="s">
        <v>1923</v>
      </c>
      <c r="C9696" t="s">
        <v>1913</v>
      </c>
      <c r="D9696" s="24">
        <v>6160</v>
      </c>
      <c r="E9696" t="s">
        <v>1777</v>
      </c>
      <c r="F9696" t="s">
        <v>128</v>
      </c>
      <c r="G9696" t="s">
        <v>112</v>
      </c>
      <c r="H9696" t="s">
        <v>2688</v>
      </c>
      <c r="I9696" t="s">
        <v>1856</v>
      </c>
      <c r="J9696" t="s">
        <v>1930</v>
      </c>
      <c r="K9696" t="s">
        <v>1935</v>
      </c>
      <c r="L9696" s="24">
        <v>2316.3000000000002</v>
      </c>
      <c r="M9696" s="25">
        <f>+VLOOKUP(E9696, TC!A:D, 4, FALSE())</f>
        <v>1.1752499987520153</v>
      </c>
      <c r="N9696" s="24">
        <f t="shared" si="755"/>
        <v>2316.3000000000002</v>
      </c>
      <c r="O9696" t="str">
        <f t="shared" si="756"/>
        <v>FACTURA</v>
      </c>
      <c r="P9696" t="str">
        <f t="shared" si="757"/>
        <v>2025</v>
      </c>
      <c r="Q9696" t="str">
        <f t="shared" si="758"/>
        <v>07</v>
      </c>
      <c r="R9696" t="str">
        <f>+IFERROR(VLOOKUP(I9696, Listado!A:B, 2, FALSE()), "COMERCIALIZADORA INTERNACIONAL CARIBBEAN EXOTICS S A")</f>
        <v>HINCAPIE CONTRERAS ERIKA STEFANIA</v>
      </c>
      <c r="S9696" s="25">
        <f>+VLOOKUP(E9696, TC!A:D, 2, FALSE())</f>
        <v>4006.46</v>
      </c>
      <c r="T9696" t="str">
        <f t="shared" si="759"/>
        <v>USD</v>
      </c>
    </row>
    <row r="9697" spans="1:20" ht="18.75" hidden="1" customHeight="1" x14ac:dyDescent="0.25">
      <c r="A9697" t="s">
        <v>3341</v>
      </c>
      <c r="B9697" t="s">
        <v>5</v>
      </c>
      <c r="C9697" t="s">
        <v>1913</v>
      </c>
      <c r="D9697" s="24">
        <v>12371</v>
      </c>
      <c r="E9697" t="s">
        <v>1777</v>
      </c>
      <c r="F9697" t="s">
        <v>128</v>
      </c>
      <c r="G9697" t="s">
        <v>110</v>
      </c>
      <c r="H9697" t="s">
        <v>3356</v>
      </c>
      <c r="I9697" t="s">
        <v>1850</v>
      </c>
      <c r="J9697" t="s">
        <v>1919</v>
      </c>
      <c r="K9697" t="s">
        <v>35</v>
      </c>
      <c r="L9697" s="24">
        <v>101.85</v>
      </c>
      <c r="M9697" s="25">
        <f>+VLOOKUP(E9697, TC!A:D, 4, FALSE())</f>
        <v>1.1752499987520153</v>
      </c>
      <c r="N9697" s="24">
        <f t="shared" si="755"/>
        <v>101.85</v>
      </c>
      <c r="O9697" t="str">
        <f t="shared" si="756"/>
        <v>FACTURA</v>
      </c>
      <c r="P9697" t="str">
        <f t="shared" si="757"/>
        <v>2025</v>
      </c>
      <c r="Q9697" t="str">
        <f t="shared" si="758"/>
        <v>07</v>
      </c>
      <c r="R9697" t="str">
        <f>+IFERROR(VLOOKUP(I9697, Listado!A:B, 2, FALSE()), "COMERCIALIZADORA INTERNACIONAL CARIBBEAN EXOTICS S A")</f>
        <v>PEREZ MEJIA MARIA PAULINA</v>
      </c>
      <c r="S9697" s="25">
        <f>+VLOOKUP(E9697, TC!A:D, 2, FALSE())</f>
        <v>4006.46</v>
      </c>
      <c r="T9697" t="str">
        <f t="shared" si="759"/>
        <v>USD</v>
      </c>
    </row>
    <row r="9698" spans="1:20" ht="18.75" hidden="1" customHeight="1" x14ac:dyDescent="0.25">
      <c r="A9698" t="s">
        <v>3341</v>
      </c>
      <c r="B9698" t="s">
        <v>5</v>
      </c>
      <c r="C9698" t="s">
        <v>1913</v>
      </c>
      <c r="D9698" s="24">
        <v>12371</v>
      </c>
      <c r="E9698" t="s">
        <v>1777</v>
      </c>
      <c r="F9698" t="s">
        <v>128</v>
      </c>
      <c r="G9698" t="s">
        <v>110</v>
      </c>
      <c r="H9698" t="s">
        <v>3356</v>
      </c>
      <c r="I9698" t="s">
        <v>1850</v>
      </c>
      <c r="J9698" t="s">
        <v>1919</v>
      </c>
      <c r="K9698" t="s">
        <v>35</v>
      </c>
      <c r="L9698" s="24">
        <v>24.25</v>
      </c>
      <c r="M9698" s="25">
        <f>+VLOOKUP(E9698, TC!A:D, 4, FALSE())</f>
        <v>1.1752499987520153</v>
      </c>
      <c r="N9698" s="24">
        <f t="shared" si="755"/>
        <v>24.25</v>
      </c>
      <c r="O9698" t="str">
        <f t="shared" si="756"/>
        <v>FACTURA</v>
      </c>
      <c r="P9698" t="str">
        <f t="shared" si="757"/>
        <v>2025</v>
      </c>
      <c r="Q9698" t="str">
        <f t="shared" si="758"/>
        <v>07</v>
      </c>
      <c r="R9698" t="str">
        <f>+IFERROR(VLOOKUP(I9698, Listado!A:B, 2, FALSE()), "COMERCIALIZADORA INTERNACIONAL CARIBBEAN EXOTICS S A")</f>
        <v>PEREZ MEJIA MARIA PAULINA</v>
      </c>
      <c r="S9698" s="25">
        <f>+VLOOKUP(E9698, TC!A:D, 2, FALSE())</f>
        <v>4006.46</v>
      </c>
      <c r="T9698" t="str">
        <f t="shared" si="759"/>
        <v>USD</v>
      </c>
    </row>
    <row r="9699" spans="1:20" ht="18.75" hidden="1" customHeight="1" x14ac:dyDescent="0.25">
      <c r="A9699" t="s">
        <v>3341</v>
      </c>
      <c r="B9699" t="s">
        <v>5</v>
      </c>
      <c r="C9699" t="s">
        <v>1913</v>
      </c>
      <c r="D9699" s="24">
        <v>12371</v>
      </c>
      <c r="E9699" t="s">
        <v>1777</v>
      </c>
      <c r="F9699" t="s">
        <v>128</v>
      </c>
      <c r="G9699" t="s">
        <v>110</v>
      </c>
      <c r="H9699" t="s">
        <v>3356</v>
      </c>
      <c r="I9699" t="s">
        <v>1850</v>
      </c>
      <c r="J9699" t="s">
        <v>1919</v>
      </c>
      <c r="K9699" t="s">
        <v>35</v>
      </c>
      <c r="L9699" s="24">
        <v>111.55</v>
      </c>
      <c r="M9699" s="25">
        <f>+VLOOKUP(E9699, TC!A:D, 4, FALSE())</f>
        <v>1.1752499987520153</v>
      </c>
      <c r="N9699" s="24">
        <f t="shared" si="755"/>
        <v>111.55</v>
      </c>
      <c r="O9699" t="str">
        <f t="shared" si="756"/>
        <v>FACTURA</v>
      </c>
      <c r="P9699" t="str">
        <f t="shared" si="757"/>
        <v>2025</v>
      </c>
      <c r="Q9699" t="str">
        <f t="shared" si="758"/>
        <v>07</v>
      </c>
      <c r="R9699" t="str">
        <f>+IFERROR(VLOOKUP(I9699, Listado!A:B, 2, FALSE()), "COMERCIALIZADORA INTERNACIONAL CARIBBEAN EXOTICS S A")</f>
        <v>PEREZ MEJIA MARIA PAULINA</v>
      </c>
      <c r="S9699" s="25">
        <f>+VLOOKUP(E9699, TC!A:D, 2, FALSE())</f>
        <v>4006.46</v>
      </c>
      <c r="T9699" t="str">
        <f t="shared" si="759"/>
        <v>USD</v>
      </c>
    </row>
    <row r="9700" spans="1:20" ht="18.75" hidden="1" customHeight="1" x14ac:dyDescent="0.25">
      <c r="A9700" t="s">
        <v>3341</v>
      </c>
      <c r="B9700" t="s">
        <v>5</v>
      </c>
      <c r="C9700" t="s">
        <v>1913</v>
      </c>
      <c r="D9700" s="24">
        <v>12371</v>
      </c>
      <c r="E9700" t="s">
        <v>1777</v>
      </c>
      <c r="F9700" t="s">
        <v>128</v>
      </c>
      <c r="G9700" t="s">
        <v>110</v>
      </c>
      <c r="H9700" t="s">
        <v>3356</v>
      </c>
      <c r="I9700" t="s">
        <v>1850</v>
      </c>
      <c r="J9700" t="s">
        <v>1919</v>
      </c>
      <c r="K9700" t="s">
        <v>35</v>
      </c>
      <c r="L9700" s="24">
        <v>979.7</v>
      </c>
      <c r="M9700" s="25">
        <f>+VLOOKUP(E9700, TC!A:D, 4, FALSE())</f>
        <v>1.1752499987520153</v>
      </c>
      <c r="N9700" s="24">
        <f t="shared" si="755"/>
        <v>979.7</v>
      </c>
      <c r="O9700" t="str">
        <f t="shared" si="756"/>
        <v>FACTURA</v>
      </c>
      <c r="P9700" t="str">
        <f t="shared" si="757"/>
        <v>2025</v>
      </c>
      <c r="Q9700" t="str">
        <f t="shared" si="758"/>
        <v>07</v>
      </c>
      <c r="R9700" t="str">
        <f>+IFERROR(VLOOKUP(I9700, Listado!A:B, 2, FALSE()), "COMERCIALIZADORA INTERNACIONAL CARIBBEAN EXOTICS S A")</f>
        <v>PEREZ MEJIA MARIA PAULINA</v>
      </c>
      <c r="S9700" s="25">
        <f>+VLOOKUP(E9700, TC!A:D, 2, FALSE())</f>
        <v>4006.46</v>
      </c>
      <c r="T9700" t="str">
        <f t="shared" si="759"/>
        <v>USD</v>
      </c>
    </row>
    <row r="9701" spans="1:20" ht="18.75" hidden="1" customHeight="1" x14ac:dyDescent="0.25">
      <c r="A9701" t="s">
        <v>3341</v>
      </c>
      <c r="B9701" t="s">
        <v>5</v>
      </c>
      <c r="C9701" t="s">
        <v>1913</v>
      </c>
      <c r="D9701" s="24">
        <v>12371</v>
      </c>
      <c r="E9701" t="s">
        <v>1777</v>
      </c>
      <c r="F9701" t="s">
        <v>128</v>
      </c>
      <c r="G9701" t="s">
        <v>110</v>
      </c>
      <c r="H9701" t="s">
        <v>3356</v>
      </c>
      <c r="I9701" t="s">
        <v>1850</v>
      </c>
      <c r="J9701" t="s">
        <v>1919</v>
      </c>
      <c r="K9701" t="s">
        <v>35</v>
      </c>
      <c r="L9701" s="24">
        <v>140.65</v>
      </c>
      <c r="M9701" s="25">
        <f>+VLOOKUP(E9701, TC!A:D, 4, FALSE())</f>
        <v>1.1752499987520153</v>
      </c>
      <c r="N9701" s="24">
        <f t="shared" si="755"/>
        <v>140.65</v>
      </c>
      <c r="O9701" t="str">
        <f t="shared" si="756"/>
        <v>FACTURA</v>
      </c>
      <c r="P9701" t="str">
        <f t="shared" si="757"/>
        <v>2025</v>
      </c>
      <c r="Q9701" t="str">
        <f t="shared" si="758"/>
        <v>07</v>
      </c>
      <c r="R9701" t="str">
        <f>+IFERROR(VLOOKUP(I9701, Listado!A:B, 2, FALSE()), "COMERCIALIZADORA INTERNACIONAL CARIBBEAN EXOTICS S A")</f>
        <v>PEREZ MEJIA MARIA PAULINA</v>
      </c>
      <c r="S9701" s="25">
        <f>+VLOOKUP(E9701, TC!A:D, 2, FALSE())</f>
        <v>4006.46</v>
      </c>
      <c r="T9701" t="str">
        <f t="shared" si="759"/>
        <v>USD</v>
      </c>
    </row>
    <row r="9702" spans="1:20" ht="18.75" hidden="1" customHeight="1" x14ac:dyDescent="0.25">
      <c r="A9702" t="s">
        <v>3341</v>
      </c>
      <c r="B9702" t="s">
        <v>5</v>
      </c>
      <c r="C9702" t="s">
        <v>1913</v>
      </c>
      <c r="D9702" s="24">
        <v>12372</v>
      </c>
      <c r="E9702" t="s">
        <v>1777</v>
      </c>
      <c r="F9702" t="s">
        <v>128</v>
      </c>
      <c r="G9702" t="s">
        <v>110</v>
      </c>
      <c r="H9702" t="s">
        <v>3357</v>
      </c>
      <c r="I9702" t="s">
        <v>1850</v>
      </c>
      <c r="J9702" t="s">
        <v>1919</v>
      </c>
      <c r="K9702" t="s">
        <v>35</v>
      </c>
      <c r="L9702" s="24">
        <v>968</v>
      </c>
      <c r="M9702" s="25">
        <f>+VLOOKUP(E9702, TC!A:D, 4, FALSE())</f>
        <v>1.1752499987520153</v>
      </c>
      <c r="N9702" s="24">
        <f t="shared" si="755"/>
        <v>968</v>
      </c>
      <c r="O9702" t="str">
        <f t="shared" si="756"/>
        <v>FACTURA</v>
      </c>
      <c r="P9702" t="str">
        <f t="shared" si="757"/>
        <v>2025</v>
      </c>
      <c r="Q9702" t="str">
        <f t="shared" si="758"/>
        <v>07</v>
      </c>
      <c r="R9702" t="str">
        <f>+IFERROR(VLOOKUP(I9702, Listado!A:B, 2, FALSE()), "COMERCIALIZADORA INTERNACIONAL CARIBBEAN EXOTICS S A")</f>
        <v>PEREZ MEJIA MARIA PAULINA</v>
      </c>
      <c r="S9702" s="25">
        <f>+VLOOKUP(E9702, TC!A:D, 2, FALSE())</f>
        <v>4006.46</v>
      </c>
      <c r="T9702" t="str">
        <f t="shared" si="759"/>
        <v>USD</v>
      </c>
    </row>
    <row r="9703" spans="1:20" ht="18.75" hidden="1" customHeight="1" x14ac:dyDescent="0.25">
      <c r="A9703" t="s">
        <v>3341</v>
      </c>
      <c r="B9703" t="s">
        <v>5</v>
      </c>
      <c r="C9703" t="s">
        <v>1913</v>
      </c>
      <c r="D9703" s="24">
        <v>12372</v>
      </c>
      <c r="E9703" t="s">
        <v>1777</v>
      </c>
      <c r="F9703" t="s">
        <v>128</v>
      </c>
      <c r="G9703" t="s">
        <v>110</v>
      </c>
      <c r="H9703" t="s">
        <v>3357</v>
      </c>
      <c r="I9703" t="s">
        <v>1850</v>
      </c>
      <c r="J9703" t="s">
        <v>1919</v>
      </c>
      <c r="K9703" t="s">
        <v>35</v>
      </c>
      <c r="L9703" s="24">
        <v>357.5</v>
      </c>
      <c r="M9703" s="25">
        <f>+VLOOKUP(E9703, TC!A:D, 4, FALSE())</f>
        <v>1.1752499987520153</v>
      </c>
      <c r="N9703" s="24">
        <f t="shared" si="755"/>
        <v>357.5</v>
      </c>
      <c r="O9703" t="str">
        <f t="shared" si="756"/>
        <v>FACTURA</v>
      </c>
      <c r="P9703" t="str">
        <f t="shared" si="757"/>
        <v>2025</v>
      </c>
      <c r="Q9703" t="str">
        <f t="shared" si="758"/>
        <v>07</v>
      </c>
      <c r="R9703" t="str">
        <f>+IFERROR(VLOOKUP(I9703, Listado!A:B, 2, FALSE()), "COMERCIALIZADORA INTERNACIONAL CARIBBEAN EXOTICS S A")</f>
        <v>PEREZ MEJIA MARIA PAULINA</v>
      </c>
      <c r="S9703" s="25">
        <f>+VLOOKUP(E9703, TC!A:D, 2, FALSE())</f>
        <v>4006.46</v>
      </c>
      <c r="T9703" t="str">
        <f t="shared" si="759"/>
        <v>USD</v>
      </c>
    </row>
    <row r="9704" spans="1:20" ht="18.75" hidden="1" customHeight="1" x14ac:dyDescent="0.25">
      <c r="A9704" t="s">
        <v>3341</v>
      </c>
      <c r="B9704" t="s">
        <v>5</v>
      </c>
      <c r="C9704" t="s">
        <v>1913</v>
      </c>
      <c r="D9704" s="24">
        <v>12372</v>
      </c>
      <c r="E9704" t="s">
        <v>1777</v>
      </c>
      <c r="F9704" t="s">
        <v>128</v>
      </c>
      <c r="G9704" t="s">
        <v>110</v>
      </c>
      <c r="H9704" t="s">
        <v>3357</v>
      </c>
      <c r="I9704" t="s">
        <v>1850</v>
      </c>
      <c r="J9704" t="s">
        <v>1919</v>
      </c>
      <c r="K9704" t="s">
        <v>35</v>
      </c>
      <c r="L9704" s="24">
        <v>11</v>
      </c>
      <c r="M9704" s="25">
        <f>+VLOOKUP(E9704, TC!A:D, 4, FALSE())</f>
        <v>1.1752499987520153</v>
      </c>
      <c r="N9704" s="24">
        <f t="shared" si="755"/>
        <v>11</v>
      </c>
      <c r="O9704" t="str">
        <f t="shared" si="756"/>
        <v>FACTURA</v>
      </c>
      <c r="P9704" t="str">
        <f t="shared" si="757"/>
        <v>2025</v>
      </c>
      <c r="Q9704" t="str">
        <f t="shared" si="758"/>
        <v>07</v>
      </c>
      <c r="R9704" t="str">
        <f>+IFERROR(VLOOKUP(I9704, Listado!A:B, 2, FALSE()), "COMERCIALIZADORA INTERNACIONAL CARIBBEAN EXOTICS S A")</f>
        <v>PEREZ MEJIA MARIA PAULINA</v>
      </c>
      <c r="S9704" s="25">
        <f>+VLOOKUP(E9704, TC!A:D, 2, FALSE())</f>
        <v>4006.46</v>
      </c>
      <c r="T9704" t="str">
        <f t="shared" si="759"/>
        <v>USD</v>
      </c>
    </row>
    <row r="9705" spans="1:20" ht="18.75" hidden="1" customHeight="1" x14ac:dyDescent="0.25">
      <c r="A9705" t="s">
        <v>3341</v>
      </c>
      <c r="B9705" t="s">
        <v>5</v>
      </c>
      <c r="C9705" t="s">
        <v>1913</v>
      </c>
      <c r="D9705" s="24">
        <v>12372</v>
      </c>
      <c r="E9705" t="s">
        <v>1777</v>
      </c>
      <c r="F9705" t="s">
        <v>128</v>
      </c>
      <c r="G9705" t="s">
        <v>110</v>
      </c>
      <c r="H9705" t="s">
        <v>3357</v>
      </c>
      <c r="I9705" t="s">
        <v>1850</v>
      </c>
      <c r="J9705" t="s">
        <v>1919</v>
      </c>
      <c r="K9705" t="s">
        <v>35</v>
      </c>
      <c r="L9705" s="24">
        <v>60.5</v>
      </c>
      <c r="M9705" s="25">
        <f>+VLOOKUP(E9705, TC!A:D, 4, FALSE())</f>
        <v>1.1752499987520153</v>
      </c>
      <c r="N9705" s="24">
        <f t="shared" si="755"/>
        <v>60.5</v>
      </c>
      <c r="O9705" t="str">
        <f t="shared" si="756"/>
        <v>FACTURA</v>
      </c>
      <c r="P9705" t="str">
        <f t="shared" si="757"/>
        <v>2025</v>
      </c>
      <c r="Q9705" t="str">
        <f t="shared" si="758"/>
        <v>07</v>
      </c>
      <c r="R9705" t="str">
        <f>+IFERROR(VLOOKUP(I9705, Listado!A:B, 2, FALSE()), "COMERCIALIZADORA INTERNACIONAL CARIBBEAN EXOTICS S A")</f>
        <v>PEREZ MEJIA MARIA PAULINA</v>
      </c>
      <c r="S9705" s="25">
        <f>+VLOOKUP(E9705, TC!A:D, 2, FALSE())</f>
        <v>4006.46</v>
      </c>
      <c r="T9705" t="str">
        <f t="shared" si="759"/>
        <v>USD</v>
      </c>
    </row>
    <row r="9706" spans="1:20" ht="18.75" hidden="1" customHeight="1" x14ac:dyDescent="0.25">
      <c r="A9706" t="s">
        <v>3341</v>
      </c>
      <c r="B9706" t="s">
        <v>5</v>
      </c>
      <c r="C9706" t="s">
        <v>1913</v>
      </c>
      <c r="D9706" s="24">
        <v>12372</v>
      </c>
      <c r="E9706" t="s">
        <v>1777</v>
      </c>
      <c r="F9706" t="s">
        <v>128</v>
      </c>
      <c r="G9706" t="s">
        <v>110</v>
      </c>
      <c r="H9706" t="s">
        <v>3357</v>
      </c>
      <c r="I9706" t="s">
        <v>1850</v>
      </c>
      <c r="J9706" t="s">
        <v>1919</v>
      </c>
      <c r="K9706" t="s">
        <v>35</v>
      </c>
      <c r="L9706" s="24">
        <v>143</v>
      </c>
      <c r="M9706" s="25">
        <f>+VLOOKUP(E9706, TC!A:D, 4, FALSE())</f>
        <v>1.1752499987520153</v>
      </c>
      <c r="N9706" s="24">
        <f t="shared" si="755"/>
        <v>143</v>
      </c>
      <c r="O9706" t="str">
        <f t="shared" si="756"/>
        <v>FACTURA</v>
      </c>
      <c r="P9706" t="str">
        <f t="shared" si="757"/>
        <v>2025</v>
      </c>
      <c r="Q9706" t="str">
        <f t="shared" si="758"/>
        <v>07</v>
      </c>
      <c r="R9706" t="str">
        <f>+IFERROR(VLOOKUP(I9706, Listado!A:B, 2, FALSE()), "COMERCIALIZADORA INTERNACIONAL CARIBBEAN EXOTICS S A")</f>
        <v>PEREZ MEJIA MARIA PAULINA</v>
      </c>
      <c r="S9706" s="25">
        <f>+VLOOKUP(E9706, TC!A:D, 2, FALSE())</f>
        <v>4006.46</v>
      </c>
      <c r="T9706" t="str">
        <f t="shared" si="759"/>
        <v>USD</v>
      </c>
    </row>
    <row r="9707" spans="1:20" ht="18.75" hidden="1" customHeight="1" x14ac:dyDescent="0.25">
      <c r="A9707" t="s">
        <v>3341</v>
      </c>
      <c r="B9707" t="s">
        <v>5</v>
      </c>
      <c r="C9707" t="s">
        <v>2041</v>
      </c>
      <c r="D9707" s="24">
        <v>187</v>
      </c>
      <c r="E9707" t="s">
        <v>1777</v>
      </c>
      <c r="F9707" t="s">
        <v>1924</v>
      </c>
      <c r="G9707" t="s">
        <v>112</v>
      </c>
      <c r="H9707" t="s">
        <v>2042</v>
      </c>
      <c r="I9707" t="s">
        <v>1863</v>
      </c>
      <c r="J9707" t="s">
        <v>1926</v>
      </c>
      <c r="K9707" t="s">
        <v>2949</v>
      </c>
      <c r="L9707" s="24">
        <v>172.8</v>
      </c>
      <c r="M9707" s="25">
        <f>+VLOOKUP(E9707, TC!A:D, 4, FALSE())</f>
        <v>1.1752499987520153</v>
      </c>
      <c r="N9707" s="24">
        <f t="shared" si="755"/>
        <v>203.08319978434827</v>
      </c>
      <c r="O9707" t="str">
        <f t="shared" si="756"/>
        <v>NOTAS</v>
      </c>
      <c r="P9707" t="str">
        <f t="shared" si="757"/>
        <v>2025</v>
      </c>
      <c r="Q9707" t="str">
        <f t="shared" si="758"/>
        <v>07</v>
      </c>
      <c r="R9707" t="str">
        <f>+IFERROR(VLOOKUP(I9707, Listado!A:B, 2, FALSE()), "COMERCIALIZADORA INTERNACIONAL CARIBBEAN EXOTICS S A")</f>
        <v>HINCAPIE CONTRERAS ERIKA STEFANIA</v>
      </c>
      <c r="S9707" s="25">
        <f>+VLOOKUP(E9707, TC!A:D, 2, FALSE())</f>
        <v>4006.46</v>
      </c>
      <c r="T9707" t="str">
        <f t="shared" si="759"/>
        <v>EUR</v>
      </c>
    </row>
    <row r="9708" spans="1:20" ht="18.75" hidden="1" customHeight="1" x14ac:dyDescent="0.25">
      <c r="A9708" t="s">
        <v>3341</v>
      </c>
      <c r="B9708" t="s">
        <v>5</v>
      </c>
      <c r="C9708" t="s">
        <v>1913</v>
      </c>
      <c r="D9708" s="24">
        <v>12373</v>
      </c>
      <c r="E9708" t="s">
        <v>1777</v>
      </c>
      <c r="F9708" t="s">
        <v>128</v>
      </c>
      <c r="G9708" t="s">
        <v>110</v>
      </c>
      <c r="H9708" t="s">
        <v>3358</v>
      </c>
      <c r="I9708" t="s">
        <v>1850</v>
      </c>
      <c r="J9708" t="s">
        <v>1919</v>
      </c>
      <c r="K9708" t="s">
        <v>45</v>
      </c>
      <c r="L9708" s="24">
        <v>14888.8</v>
      </c>
      <c r="M9708" s="25">
        <f>+VLOOKUP(E9708, TC!A:D, 4, FALSE())</f>
        <v>1.1752499987520153</v>
      </c>
      <c r="N9708" s="24">
        <f t="shared" si="755"/>
        <v>14888.8</v>
      </c>
      <c r="O9708" t="str">
        <f t="shared" si="756"/>
        <v>FACTURA</v>
      </c>
      <c r="P9708" t="str">
        <f t="shared" si="757"/>
        <v>2025</v>
      </c>
      <c r="Q9708" t="str">
        <f t="shared" si="758"/>
        <v>07</v>
      </c>
      <c r="R9708" t="str">
        <f>+IFERROR(VLOOKUP(I9708, Listado!A:B, 2, FALSE()), "COMERCIALIZADORA INTERNACIONAL CARIBBEAN EXOTICS S A")</f>
        <v>PEREZ MEJIA MARIA PAULINA</v>
      </c>
      <c r="S9708" s="25">
        <f>+VLOOKUP(E9708, TC!A:D, 2, FALSE())</f>
        <v>4006.46</v>
      </c>
      <c r="T9708" t="str">
        <f t="shared" si="759"/>
        <v>USD</v>
      </c>
    </row>
    <row r="9709" spans="1:20" ht="18.75" hidden="1" customHeight="1" x14ac:dyDescent="0.25">
      <c r="A9709" t="s">
        <v>3341</v>
      </c>
      <c r="B9709" t="s">
        <v>5</v>
      </c>
      <c r="C9709" t="s">
        <v>1913</v>
      </c>
      <c r="D9709" s="24">
        <v>12373</v>
      </c>
      <c r="E9709" t="s">
        <v>1777</v>
      </c>
      <c r="F9709" t="s">
        <v>128</v>
      </c>
      <c r="G9709" t="s">
        <v>110</v>
      </c>
      <c r="H9709" t="s">
        <v>3358</v>
      </c>
      <c r="I9709" t="s">
        <v>1850</v>
      </c>
      <c r="J9709" t="s">
        <v>1919</v>
      </c>
      <c r="K9709" t="s">
        <v>9</v>
      </c>
      <c r="L9709" s="24">
        <v>6864</v>
      </c>
      <c r="M9709" s="25">
        <f>+VLOOKUP(E9709, TC!A:D, 4, FALSE())</f>
        <v>1.1752499987520153</v>
      </c>
      <c r="N9709" s="24">
        <f t="shared" si="755"/>
        <v>6864</v>
      </c>
      <c r="O9709" t="str">
        <f t="shared" si="756"/>
        <v>FACTURA</v>
      </c>
      <c r="P9709" t="str">
        <f t="shared" si="757"/>
        <v>2025</v>
      </c>
      <c r="Q9709" t="str">
        <f t="shared" si="758"/>
        <v>07</v>
      </c>
      <c r="R9709" t="str">
        <f>+IFERROR(VLOOKUP(I9709, Listado!A:B, 2, FALSE()), "COMERCIALIZADORA INTERNACIONAL CARIBBEAN EXOTICS S A")</f>
        <v>PEREZ MEJIA MARIA PAULINA</v>
      </c>
      <c r="S9709" s="25">
        <f>+VLOOKUP(E9709, TC!A:D, 2, FALSE())</f>
        <v>4006.46</v>
      </c>
      <c r="T9709" t="str">
        <f t="shared" si="759"/>
        <v>USD</v>
      </c>
    </row>
    <row r="9710" spans="1:20" ht="18.75" hidden="1" customHeight="1" x14ac:dyDescent="0.25">
      <c r="A9710" t="s">
        <v>3341</v>
      </c>
      <c r="B9710" t="s">
        <v>5</v>
      </c>
      <c r="C9710" t="s">
        <v>1970</v>
      </c>
      <c r="D9710" s="24">
        <v>2443</v>
      </c>
      <c r="E9710" t="s">
        <v>1777</v>
      </c>
      <c r="F9710" t="s">
        <v>128</v>
      </c>
      <c r="G9710" t="s">
        <v>110</v>
      </c>
      <c r="H9710" t="s">
        <v>3359</v>
      </c>
      <c r="I9710" t="s">
        <v>1850</v>
      </c>
      <c r="J9710" t="s">
        <v>1919</v>
      </c>
      <c r="K9710" t="s">
        <v>45</v>
      </c>
      <c r="L9710" s="24">
        <v>-2877.98</v>
      </c>
      <c r="M9710" s="25">
        <f>+VLOOKUP(E9710, TC!A:D, 4, FALSE())</f>
        <v>1.1752499987520153</v>
      </c>
      <c r="N9710" s="24">
        <f t="shared" si="755"/>
        <v>-2877.98</v>
      </c>
      <c r="O9710" t="str">
        <f t="shared" si="756"/>
        <v>NOTAS</v>
      </c>
      <c r="P9710" t="str">
        <f t="shared" si="757"/>
        <v>2025</v>
      </c>
      <c r="Q9710" t="str">
        <f t="shared" si="758"/>
        <v>07</v>
      </c>
      <c r="R9710" t="str">
        <f>+IFERROR(VLOOKUP(I9710, Listado!A:B, 2, FALSE()), "COMERCIALIZADORA INTERNACIONAL CARIBBEAN EXOTICS S A")</f>
        <v>PEREZ MEJIA MARIA PAULINA</v>
      </c>
      <c r="S9710" s="25">
        <f>+VLOOKUP(E9710, TC!A:D, 2, FALSE())</f>
        <v>4006.46</v>
      </c>
      <c r="T9710" t="str">
        <f t="shared" si="759"/>
        <v>USD</v>
      </c>
    </row>
    <row r="9711" spans="1:20" ht="18.75" hidden="1" customHeight="1" x14ac:dyDescent="0.25">
      <c r="A9711" t="s">
        <v>3341</v>
      </c>
      <c r="B9711" t="s">
        <v>5</v>
      </c>
      <c r="C9711" t="s">
        <v>1970</v>
      </c>
      <c r="D9711" s="24">
        <v>2444</v>
      </c>
      <c r="E9711" t="s">
        <v>1777</v>
      </c>
      <c r="F9711" t="s">
        <v>128</v>
      </c>
      <c r="G9711" t="s">
        <v>110</v>
      </c>
      <c r="H9711" t="s">
        <v>3360</v>
      </c>
      <c r="I9711" t="s">
        <v>1850</v>
      </c>
      <c r="J9711" t="s">
        <v>1919</v>
      </c>
      <c r="K9711" t="s">
        <v>31</v>
      </c>
      <c r="L9711" s="24">
        <v>-4054</v>
      </c>
      <c r="M9711" s="25">
        <f>+VLOOKUP(E9711, TC!A:D, 4, FALSE())</f>
        <v>1.1752499987520153</v>
      </c>
      <c r="N9711" s="24">
        <f t="shared" si="755"/>
        <v>-4054</v>
      </c>
      <c r="O9711" t="str">
        <f t="shared" si="756"/>
        <v>NOTAS</v>
      </c>
      <c r="P9711" t="str">
        <f t="shared" si="757"/>
        <v>2025</v>
      </c>
      <c r="Q9711" t="str">
        <f t="shared" si="758"/>
        <v>07</v>
      </c>
      <c r="R9711" t="str">
        <f>+IFERROR(VLOOKUP(I9711, Listado!A:B, 2, FALSE()), "COMERCIALIZADORA INTERNACIONAL CARIBBEAN EXOTICS S A")</f>
        <v>PEREZ MEJIA MARIA PAULINA</v>
      </c>
      <c r="S9711" s="25">
        <f>+VLOOKUP(E9711, TC!A:D, 2, FALSE())</f>
        <v>4006.46</v>
      </c>
      <c r="T9711" t="str">
        <f t="shared" si="759"/>
        <v>USD</v>
      </c>
    </row>
    <row r="9712" spans="1:20" ht="18.75" hidden="1" customHeight="1" x14ac:dyDescent="0.25">
      <c r="A9712" t="s">
        <v>3341</v>
      </c>
      <c r="B9712" t="s">
        <v>5</v>
      </c>
      <c r="C9712" t="s">
        <v>1970</v>
      </c>
      <c r="D9712" s="24">
        <v>2445</v>
      </c>
      <c r="E9712" t="s">
        <v>1777</v>
      </c>
      <c r="F9712" t="s">
        <v>128</v>
      </c>
      <c r="G9712" t="s">
        <v>110</v>
      </c>
      <c r="H9712" t="s">
        <v>3361</v>
      </c>
      <c r="I9712" t="s">
        <v>1850</v>
      </c>
      <c r="J9712" t="s">
        <v>1919</v>
      </c>
      <c r="K9712" t="s">
        <v>31</v>
      </c>
      <c r="L9712" s="24">
        <v>-2766</v>
      </c>
      <c r="M9712" s="25">
        <f>+VLOOKUP(E9712, TC!A:D, 4, FALSE())</f>
        <v>1.1752499987520153</v>
      </c>
      <c r="N9712" s="24">
        <f t="shared" si="755"/>
        <v>-2766</v>
      </c>
      <c r="O9712" t="str">
        <f t="shared" si="756"/>
        <v>NOTAS</v>
      </c>
      <c r="P9712" t="str">
        <f t="shared" si="757"/>
        <v>2025</v>
      </c>
      <c r="Q9712" t="str">
        <f t="shared" si="758"/>
        <v>07</v>
      </c>
      <c r="R9712" t="str">
        <f>+IFERROR(VLOOKUP(I9712, Listado!A:B, 2, FALSE()), "COMERCIALIZADORA INTERNACIONAL CARIBBEAN EXOTICS S A")</f>
        <v>PEREZ MEJIA MARIA PAULINA</v>
      </c>
      <c r="S9712" s="25">
        <f>+VLOOKUP(E9712, TC!A:D, 2, FALSE())</f>
        <v>4006.46</v>
      </c>
      <c r="T9712" t="str">
        <f t="shared" si="759"/>
        <v>USD</v>
      </c>
    </row>
    <row r="9713" spans="1:20" ht="18.75" hidden="1" customHeight="1" x14ac:dyDescent="0.25">
      <c r="A9713" t="s">
        <v>3341</v>
      </c>
      <c r="B9713" t="s">
        <v>5</v>
      </c>
      <c r="C9713" t="s">
        <v>1913</v>
      </c>
      <c r="D9713" s="24">
        <v>12374</v>
      </c>
      <c r="E9713" t="s">
        <v>1777</v>
      </c>
      <c r="F9713" t="s">
        <v>128</v>
      </c>
      <c r="G9713" t="s">
        <v>110</v>
      </c>
      <c r="I9713" t="s">
        <v>1850</v>
      </c>
      <c r="J9713" t="s">
        <v>1919</v>
      </c>
      <c r="K9713" t="s">
        <v>1918</v>
      </c>
      <c r="L9713" s="24">
        <v>266.39999999999998</v>
      </c>
      <c r="M9713" s="25">
        <f>+VLOOKUP(E9713, TC!A:D, 4, FALSE())</f>
        <v>1.1752499987520153</v>
      </c>
      <c r="N9713" s="24">
        <f t="shared" si="755"/>
        <v>266.39999999999998</v>
      </c>
      <c r="O9713" t="str">
        <f t="shared" si="756"/>
        <v>FACTURA</v>
      </c>
      <c r="P9713" t="str">
        <f t="shared" si="757"/>
        <v>2025</v>
      </c>
      <c r="Q9713" t="str">
        <f t="shared" si="758"/>
        <v>07</v>
      </c>
      <c r="R9713" t="str">
        <f>+IFERROR(VLOOKUP(I9713, Listado!A:B, 2, FALSE()), "COMERCIALIZADORA INTERNACIONAL CARIBBEAN EXOTICS S A")</f>
        <v>PEREZ MEJIA MARIA PAULINA</v>
      </c>
      <c r="S9713" s="25">
        <f>+VLOOKUP(E9713, TC!A:D, 2, FALSE())</f>
        <v>4006.46</v>
      </c>
      <c r="T9713" t="str">
        <f t="shared" si="759"/>
        <v>USD</v>
      </c>
    </row>
    <row r="9714" spans="1:20" ht="18.75" hidden="1" customHeight="1" x14ac:dyDescent="0.25">
      <c r="A9714" t="s">
        <v>3341</v>
      </c>
      <c r="B9714" t="s">
        <v>5</v>
      </c>
      <c r="C9714" t="s">
        <v>1970</v>
      </c>
      <c r="D9714" s="24">
        <v>2446</v>
      </c>
      <c r="E9714" t="s">
        <v>1777</v>
      </c>
      <c r="F9714" t="s">
        <v>128</v>
      </c>
      <c r="G9714" t="s">
        <v>110</v>
      </c>
      <c r="H9714" t="s">
        <v>3362</v>
      </c>
      <c r="I9714" t="s">
        <v>1850</v>
      </c>
      <c r="J9714" t="s">
        <v>1919</v>
      </c>
      <c r="K9714" t="s">
        <v>31</v>
      </c>
      <c r="L9714" s="24">
        <v>-974</v>
      </c>
      <c r="M9714" s="25">
        <f>+VLOOKUP(E9714, TC!A:D, 4, FALSE())</f>
        <v>1.1752499987520153</v>
      </c>
      <c r="N9714" s="24">
        <f t="shared" si="755"/>
        <v>-974</v>
      </c>
      <c r="O9714" t="str">
        <f t="shared" si="756"/>
        <v>NOTAS</v>
      </c>
      <c r="P9714" t="str">
        <f t="shared" si="757"/>
        <v>2025</v>
      </c>
      <c r="Q9714" t="str">
        <f t="shared" si="758"/>
        <v>07</v>
      </c>
      <c r="R9714" t="str">
        <f>+IFERROR(VLOOKUP(I9714, Listado!A:B, 2, FALSE()), "COMERCIALIZADORA INTERNACIONAL CARIBBEAN EXOTICS S A")</f>
        <v>PEREZ MEJIA MARIA PAULINA</v>
      </c>
      <c r="S9714" s="25">
        <f>+VLOOKUP(E9714, TC!A:D, 2, FALSE())</f>
        <v>4006.46</v>
      </c>
      <c r="T9714" t="str">
        <f t="shared" si="759"/>
        <v>USD</v>
      </c>
    </row>
    <row r="9715" spans="1:20" ht="18.75" hidden="1" customHeight="1" x14ac:dyDescent="0.25">
      <c r="A9715" t="s">
        <v>3341</v>
      </c>
      <c r="B9715" t="s">
        <v>5</v>
      </c>
      <c r="C9715" t="s">
        <v>1970</v>
      </c>
      <c r="D9715" s="24">
        <v>2447</v>
      </c>
      <c r="E9715" t="s">
        <v>1777</v>
      </c>
      <c r="F9715" t="s">
        <v>1924</v>
      </c>
      <c r="G9715" t="s">
        <v>110</v>
      </c>
      <c r="H9715" t="s">
        <v>2012</v>
      </c>
      <c r="I9715" t="s">
        <v>1848</v>
      </c>
      <c r="J9715" t="s">
        <v>1917</v>
      </c>
      <c r="K9715" t="s">
        <v>38</v>
      </c>
      <c r="L9715" s="24">
        <v>-2000</v>
      </c>
      <c r="M9715" s="25">
        <f>+VLOOKUP(E9715, TC!A:D, 4, FALSE())</f>
        <v>1.1752499987520153</v>
      </c>
      <c r="N9715" s="24">
        <f t="shared" si="755"/>
        <v>-2350.4999975040305</v>
      </c>
      <c r="O9715" t="str">
        <f t="shared" si="756"/>
        <v>NOTAS</v>
      </c>
      <c r="P9715" t="str">
        <f t="shared" si="757"/>
        <v>2025</v>
      </c>
      <c r="Q9715" t="str">
        <f t="shared" si="758"/>
        <v>07</v>
      </c>
      <c r="R9715" t="str">
        <f>+IFERROR(VLOOKUP(I9715, Listado!A:B, 2, FALSE()), "COMERCIALIZADORA INTERNACIONAL CARIBBEAN EXOTICS S A")</f>
        <v>PEREZ MEJIA MARIA PAULINA</v>
      </c>
      <c r="S9715" s="25">
        <f>+VLOOKUP(E9715, TC!A:D, 2, FALSE())</f>
        <v>4006.46</v>
      </c>
      <c r="T9715" t="str">
        <f t="shared" si="759"/>
        <v>EUR</v>
      </c>
    </row>
    <row r="9716" spans="1:20" ht="18.75" hidden="1" customHeight="1" x14ac:dyDescent="0.25">
      <c r="A9716" t="s">
        <v>3341</v>
      </c>
      <c r="B9716" t="s">
        <v>5</v>
      </c>
      <c r="C9716" t="s">
        <v>1970</v>
      </c>
      <c r="D9716" s="24">
        <v>2448</v>
      </c>
      <c r="E9716" t="s">
        <v>1777</v>
      </c>
      <c r="F9716" t="s">
        <v>1924</v>
      </c>
      <c r="G9716" t="s">
        <v>108</v>
      </c>
      <c r="H9716" t="s">
        <v>3363</v>
      </c>
      <c r="I9716" t="s">
        <v>1873</v>
      </c>
      <c r="J9716" t="s">
        <v>1962</v>
      </c>
      <c r="K9716" t="s">
        <v>69</v>
      </c>
      <c r="L9716" s="24">
        <v>-126.6</v>
      </c>
      <c r="M9716" s="25">
        <f>+VLOOKUP(E9716, TC!A:D, 4, FALSE())</f>
        <v>1.1752499987520153</v>
      </c>
      <c r="N9716" s="24">
        <f t="shared" si="755"/>
        <v>-148.78664984200512</v>
      </c>
      <c r="O9716" t="str">
        <f t="shared" si="756"/>
        <v>NOTAS</v>
      </c>
      <c r="P9716" t="str">
        <f t="shared" si="757"/>
        <v>2025</v>
      </c>
      <c r="Q9716" t="str">
        <f t="shared" si="758"/>
        <v>07</v>
      </c>
      <c r="R9716" t="str">
        <f>+IFERROR(VLOOKUP(I9716, Listado!A:B, 2, FALSE()), "COMERCIALIZADORA INTERNACIONAL CARIBBEAN EXOTICS S A")</f>
        <v>PIEDRAHITA PEREZ MARIANA</v>
      </c>
      <c r="S9716" s="25">
        <f>+VLOOKUP(E9716, TC!A:D, 2, FALSE())</f>
        <v>4006.46</v>
      </c>
      <c r="T9716" t="str">
        <f t="shared" si="759"/>
        <v>EUR</v>
      </c>
    </row>
    <row r="9717" spans="1:20" ht="18.75" hidden="1" customHeight="1" x14ac:dyDescent="0.25">
      <c r="A9717" t="s">
        <v>3341</v>
      </c>
      <c r="B9717" t="s">
        <v>5</v>
      </c>
      <c r="C9717" t="s">
        <v>1970</v>
      </c>
      <c r="D9717" s="24">
        <v>2449</v>
      </c>
      <c r="E9717" t="s">
        <v>1777</v>
      </c>
      <c r="F9717" t="s">
        <v>1924</v>
      </c>
      <c r="G9717" t="s">
        <v>108</v>
      </c>
      <c r="H9717" t="s">
        <v>2012</v>
      </c>
      <c r="I9717" t="s">
        <v>1894</v>
      </c>
      <c r="J9717" t="s">
        <v>1919</v>
      </c>
      <c r="K9717" t="s">
        <v>58</v>
      </c>
      <c r="L9717" s="24">
        <v>-1145.42</v>
      </c>
      <c r="M9717" s="25">
        <f>+VLOOKUP(E9717, TC!A:D, 4, FALSE())</f>
        <v>1.1752499987520153</v>
      </c>
      <c r="N9717" s="24">
        <f t="shared" si="755"/>
        <v>-1346.1548535705335</v>
      </c>
      <c r="O9717" t="str">
        <f t="shared" si="756"/>
        <v>NOTAS</v>
      </c>
      <c r="P9717" t="str">
        <f t="shared" si="757"/>
        <v>2025</v>
      </c>
      <c r="Q9717" t="str">
        <f t="shared" si="758"/>
        <v>07</v>
      </c>
      <c r="R9717" t="str">
        <f>+IFERROR(VLOOKUP(I9717, Listado!A:B, 2, FALSE()), "COMERCIALIZADORA INTERNACIONAL CARIBBEAN EXOTICS S A")</f>
        <v>PIEDRAHITA PEREZ MARIANA</v>
      </c>
      <c r="S9717" s="25">
        <f>+VLOOKUP(E9717, TC!A:D, 2, FALSE())</f>
        <v>4006.46</v>
      </c>
      <c r="T9717" t="str">
        <f t="shared" si="759"/>
        <v>EUR</v>
      </c>
    </row>
    <row r="9718" spans="1:20" ht="18.75" hidden="1" customHeight="1" x14ac:dyDescent="0.25">
      <c r="A9718" t="s">
        <v>3341</v>
      </c>
      <c r="B9718" t="s">
        <v>5</v>
      </c>
      <c r="C9718" t="s">
        <v>1970</v>
      </c>
      <c r="D9718" s="24">
        <v>2450</v>
      </c>
      <c r="E9718" t="s">
        <v>1777</v>
      </c>
      <c r="F9718" t="s">
        <v>1924</v>
      </c>
      <c r="G9718" t="s">
        <v>113</v>
      </c>
      <c r="H9718" t="s">
        <v>2012</v>
      </c>
      <c r="I9718" t="s">
        <v>1901</v>
      </c>
      <c r="J9718" t="s">
        <v>1926</v>
      </c>
      <c r="K9718" t="s">
        <v>3102</v>
      </c>
      <c r="L9718" s="24">
        <v>-1145.67</v>
      </c>
      <c r="M9718" s="25">
        <f>+VLOOKUP(E9718, TC!A:D, 4, FALSE())</f>
        <v>1.1752499987520153</v>
      </c>
      <c r="N9718" s="24">
        <f t="shared" si="755"/>
        <v>-1346.4486660702214</v>
      </c>
      <c r="O9718" t="str">
        <f t="shared" si="756"/>
        <v>NOTAS</v>
      </c>
      <c r="P9718" t="str">
        <f t="shared" si="757"/>
        <v>2025</v>
      </c>
      <c r="Q9718" t="str">
        <f t="shared" si="758"/>
        <v>07</v>
      </c>
      <c r="R9718" t="str">
        <f>+IFERROR(VLOOKUP(I9718, Listado!A:B, 2, FALSE()), "COMERCIALIZADORA INTERNACIONAL CARIBBEAN EXOTICS S A")</f>
        <v>LONDOÑO ECHEVERRI ALEJANDRA</v>
      </c>
      <c r="S9718" s="25">
        <f>+VLOOKUP(E9718, TC!A:D, 2, FALSE())</f>
        <v>4006.46</v>
      </c>
      <c r="T9718" t="str">
        <f t="shared" si="759"/>
        <v>EUR</v>
      </c>
    </row>
    <row r="9719" spans="1:20" ht="18.75" hidden="1" customHeight="1" x14ac:dyDescent="0.25">
      <c r="A9719" t="s">
        <v>3341</v>
      </c>
      <c r="B9719" t="s">
        <v>5</v>
      </c>
      <c r="C9719" t="s">
        <v>1970</v>
      </c>
      <c r="D9719" s="24">
        <v>2451</v>
      </c>
      <c r="E9719" t="s">
        <v>1778</v>
      </c>
      <c r="F9719" t="s">
        <v>128</v>
      </c>
      <c r="G9719" t="s">
        <v>110</v>
      </c>
      <c r="H9719" t="s">
        <v>2012</v>
      </c>
      <c r="I9719" t="s">
        <v>1883</v>
      </c>
      <c r="J9719" t="s">
        <v>1984</v>
      </c>
      <c r="K9719" t="s">
        <v>2672</v>
      </c>
      <c r="L9719" s="24">
        <v>-579.15</v>
      </c>
      <c r="M9719" s="25">
        <f>+VLOOKUP(E9719, TC!A:D, 4, FALSE())</f>
        <v>1.1778499988677451</v>
      </c>
      <c r="N9719" s="24">
        <f t="shared" si="755"/>
        <v>-579.15</v>
      </c>
      <c r="O9719" t="str">
        <f t="shared" si="756"/>
        <v>NOTAS</v>
      </c>
      <c r="P9719" t="str">
        <f t="shared" si="757"/>
        <v>2025</v>
      </c>
      <c r="Q9719" t="str">
        <f t="shared" si="758"/>
        <v>07</v>
      </c>
      <c r="R9719" t="str">
        <f>+IFERROR(VLOOKUP(I9719, Listado!A:B, 2, FALSE()), "COMERCIALIZADORA INTERNACIONAL CARIBBEAN EXOTICS S A")</f>
        <v>PEREZ MEJIA MARIA PAULINA</v>
      </c>
      <c r="S9719" s="25">
        <f>+VLOOKUP(E9719, TC!A:D, 2, FALSE())</f>
        <v>3974.37</v>
      </c>
      <c r="T9719" t="str">
        <f t="shared" si="759"/>
        <v>USD</v>
      </c>
    </row>
    <row r="9720" spans="1:20" ht="18.75" hidden="1" customHeight="1" x14ac:dyDescent="0.25">
      <c r="A9720" t="s">
        <v>3341</v>
      </c>
      <c r="B9720" t="s">
        <v>1923</v>
      </c>
      <c r="C9720" t="s">
        <v>1913</v>
      </c>
      <c r="D9720" s="24">
        <v>6161</v>
      </c>
      <c r="E9720" t="s">
        <v>1778</v>
      </c>
      <c r="F9720" t="s">
        <v>128</v>
      </c>
      <c r="G9720" t="s">
        <v>112</v>
      </c>
      <c r="H9720" t="s">
        <v>3364</v>
      </c>
      <c r="I9720" t="s">
        <v>1876</v>
      </c>
      <c r="J9720" t="s">
        <v>1948</v>
      </c>
      <c r="K9720" t="s">
        <v>3365</v>
      </c>
      <c r="L9720" s="24">
        <v>160</v>
      </c>
      <c r="M9720" s="25">
        <f>+VLOOKUP(E9720, TC!A:D, 4, FALSE())</f>
        <v>1.1778499988677451</v>
      </c>
      <c r="N9720" s="24">
        <f t="shared" si="755"/>
        <v>160</v>
      </c>
      <c r="O9720" t="str">
        <f t="shared" si="756"/>
        <v>FACTURA</v>
      </c>
      <c r="P9720" t="str">
        <f t="shared" si="757"/>
        <v>2025</v>
      </c>
      <c r="Q9720" t="str">
        <f t="shared" si="758"/>
        <v>07</v>
      </c>
      <c r="R9720" t="str">
        <f>+IFERROR(VLOOKUP(I9720, Listado!A:B, 2, FALSE()), "COMERCIALIZADORA INTERNACIONAL CARIBBEAN EXOTICS S A")</f>
        <v>HINCAPIE CONTRERAS ERIKA STEFANIA</v>
      </c>
      <c r="S9720" s="25">
        <f>+VLOOKUP(E9720, TC!A:D, 2, FALSE())</f>
        <v>3974.37</v>
      </c>
      <c r="T9720" t="str">
        <f t="shared" si="759"/>
        <v>USD</v>
      </c>
    </row>
    <row r="9721" spans="1:20" ht="18.75" hidden="1" customHeight="1" x14ac:dyDescent="0.25">
      <c r="A9721" t="s">
        <v>3341</v>
      </c>
      <c r="B9721" t="s">
        <v>1923</v>
      </c>
      <c r="C9721" t="s">
        <v>1913</v>
      </c>
      <c r="D9721" s="24">
        <v>6161</v>
      </c>
      <c r="E9721" t="s">
        <v>1778</v>
      </c>
      <c r="F9721" t="s">
        <v>128</v>
      </c>
      <c r="G9721" t="s">
        <v>112</v>
      </c>
      <c r="H9721" t="s">
        <v>3364</v>
      </c>
      <c r="I9721" t="s">
        <v>1876</v>
      </c>
      <c r="J9721" t="s">
        <v>1948</v>
      </c>
      <c r="K9721" t="s">
        <v>3366</v>
      </c>
      <c r="L9721" s="24">
        <v>83</v>
      </c>
      <c r="M9721" s="25">
        <f>+VLOOKUP(E9721, TC!A:D, 4, FALSE())</f>
        <v>1.1778499988677451</v>
      </c>
      <c r="N9721" s="24">
        <f t="shared" si="755"/>
        <v>83</v>
      </c>
      <c r="O9721" t="str">
        <f t="shared" si="756"/>
        <v>FACTURA</v>
      </c>
      <c r="P9721" t="str">
        <f t="shared" si="757"/>
        <v>2025</v>
      </c>
      <c r="Q9721" t="str">
        <f t="shared" si="758"/>
        <v>07</v>
      </c>
      <c r="R9721" t="str">
        <f>+IFERROR(VLOOKUP(I9721, Listado!A:B, 2, FALSE()), "COMERCIALIZADORA INTERNACIONAL CARIBBEAN EXOTICS S A")</f>
        <v>HINCAPIE CONTRERAS ERIKA STEFANIA</v>
      </c>
      <c r="S9721" s="25">
        <f>+VLOOKUP(E9721, TC!A:D, 2, FALSE())</f>
        <v>3974.37</v>
      </c>
      <c r="T9721" t="str">
        <f t="shared" si="759"/>
        <v>USD</v>
      </c>
    </row>
    <row r="9722" spans="1:20" ht="18.75" hidden="1" customHeight="1" x14ac:dyDescent="0.25">
      <c r="A9722" t="s">
        <v>3341</v>
      </c>
      <c r="B9722" t="s">
        <v>1923</v>
      </c>
      <c r="C9722" t="s">
        <v>1913</v>
      </c>
      <c r="D9722" s="24">
        <v>6161</v>
      </c>
      <c r="E9722" t="s">
        <v>1778</v>
      </c>
      <c r="F9722" t="s">
        <v>128</v>
      </c>
      <c r="G9722" t="s">
        <v>112</v>
      </c>
      <c r="H9722" t="s">
        <v>3364</v>
      </c>
      <c r="I9722" t="s">
        <v>1876</v>
      </c>
      <c r="J9722" t="s">
        <v>1948</v>
      </c>
      <c r="K9722" t="s">
        <v>2480</v>
      </c>
      <c r="L9722" s="24">
        <v>85</v>
      </c>
      <c r="M9722" s="25">
        <f>+VLOOKUP(E9722, TC!A:D, 4, FALSE())</f>
        <v>1.1778499988677451</v>
      </c>
      <c r="N9722" s="24">
        <f t="shared" si="755"/>
        <v>85</v>
      </c>
      <c r="O9722" t="str">
        <f t="shared" si="756"/>
        <v>FACTURA</v>
      </c>
      <c r="P9722" t="str">
        <f t="shared" si="757"/>
        <v>2025</v>
      </c>
      <c r="Q9722" t="str">
        <f t="shared" si="758"/>
        <v>07</v>
      </c>
      <c r="R9722" t="str">
        <f>+IFERROR(VLOOKUP(I9722, Listado!A:B, 2, FALSE()), "COMERCIALIZADORA INTERNACIONAL CARIBBEAN EXOTICS S A")</f>
        <v>HINCAPIE CONTRERAS ERIKA STEFANIA</v>
      </c>
      <c r="S9722" s="25">
        <f>+VLOOKUP(E9722, TC!A:D, 2, FALSE())</f>
        <v>3974.37</v>
      </c>
      <c r="T9722" t="str">
        <f t="shared" si="759"/>
        <v>USD</v>
      </c>
    </row>
    <row r="9723" spans="1:20" ht="18.75" hidden="1" customHeight="1" x14ac:dyDescent="0.25">
      <c r="A9723" t="s">
        <v>3341</v>
      </c>
      <c r="B9723" t="s">
        <v>1923</v>
      </c>
      <c r="C9723" t="s">
        <v>1913</v>
      </c>
      <c r="D9723" s="24">
        <v>6161</v>
      </c>
      <c r="E9723" t="s">
        <v>1778</v>
      </c>
      <c r="F9723" t="s">
        <v>128</v>
      </c>
      <c r="G9723" t="s">
        <v>112</v>
      </c>
      <c r="H9723" t="s">
        <v>3364</v>
      </c>
      <c r="I9723" t="s">
        <v>1876</v>
      </c>
      <c r="J9723" t="s">
        <v>1948</v>
      </c>
      <c r="K9723" t="s">
        <v>2002</v>
      </c>
      <c r="L9723" s="24">
        <v>545</v>
      </c>
      <c r="M9723" s="25">
        <f>+VLOOKUP(E9723, TC!A:D, 4, FALSE())</f>
        <v>1.1778499988677451</v>
      </c>
      <c r="N9723" s="24">
        <f t="shared" si="755"/>
        <v>545</v>
      </c>
      <c r="O9723" t="str">
        <f t="shared" si="756"/>
        <v>FACTURA</v>
      </c>
      <c r="P9723" t="str">
        <f t="shared" si="757"/>
        <v>2025</v>
      </c>
      <c r="Q9723" t="str">
        <f t="shared" si="758"/>
        <v>07</v>
      </c>
      <c r="R9723" t="str">
        <f>+IFERROR(VLOOKUP(I9723, Listado!A:B, 2, FALSE()), "COMERCIALIZADORA INTERNACIONAL CARIBBEAN EXOTICS S A")</f>
        <v>HINCAPIE CONTRERAS ERIKA STEFANIA</v>
      </c>
      <c r="S9723" s="25">
        <f>+VLOOKUP(E9723, TC!A:D, 2, FALSE())</f>
        <v>3974.37</v>
      </c>
      <c r="T9723" t="str">
        <f t="shared" si="759"/>
        <v>USD</v>
      </c>
    </row>
    <row r="9724" spans="1:20" ht="18.75" hidden="1" customHeight="1" x14ac:dyDescent="0.25">
      <c r="A9724" t="s">
        <v>3341</v>
      </c>
      <c r="B9724" t="s">
        <v>1923</v>
      </c>
      <c r="C9724" t="s">
        <v>1913</v>
      </c>
      <c r="D9724" s="24">
        <v>6162</v>
      </c>
      <c r="E9724" t="s">
        <v>1778</v>
      </c>
      <c r="F9724" t="s">
        <v>128</v>
      </c>
      <c r="G9724" t="s">
        <v>108</v>
      </c>
      <c r="H9724" t="s">
        <v>3367</v>
      </c>
      <c r="I9724" t="s">
        <v>1857</v>
      </c>
      <c r="J9724" t="s">
        <v>1948</v>
      </c>
      <c r="K9724" t="s">
        <v>1928</v>
      </c>
      <c r="L9724" s="24">
        <v>1103.1600000000001</v>
      </c>
      <c r="M9724" s="25">
        <f>+VLOOKUP(E9724, TC!A:D, 4, FALSE())</f>
        <v>1.1778499988677451</v>
      </c>
      <c r="N9724" s="24">
        <f t="shared" si="755"/>
        <v>1103.1600000000001</v>
      </c>
      <c r="O9724" t="str">
        <f t="shared" si="756"/>
        <v>FACTURA</v>
      </c>
      <c r="P9724" t="str">
        <f t="shared" si="757"/>
        <v>2025</v>
      </c>
      <c r="Q9724" t="str">
        <f t="shared" si="758"/>
        <v>07</v>
      </c>
      <c r="R9724" t="str">
        <f>+IFERROR(VLOOKUP(I9724, Listado!A:B, 2, FALSE()), "COMERCIALIZADORA INTERNACIONAL CARIBBEAN EXOTICS S A")</f>
        <v>PIEDRAHITA PEREZ MARIANA</v>
      </c>
      <c r="S9724" s="25">
        <f>+VLOOKUP(E9724, TC!A:D, 2, FALSE())</f>
        <v>3974.37</v>
      </c>
      <c r="T9724" t="str">
        <f t="shared" si="759"/>
        <v>USD</v>
      </c>
    </row>
    <row r="9725" spans="1:20" ht="18.75" hidden="1" customHeight="1" x14ac:dyDescent="0.25">
      <c r="A9725" t="s">
        <v>3341</v>
      </c>
      <c r="B9725" t="s">
        <v>1923</v>
      </c>
      <c r="C9725" t="s">
        <v>1913</v>
      </c>
      <c r="D9725" s="24">
        <v>6162</v>
      </c>
      <c r="E9725" t="s">
        <v>1778</v>
      </c>
      <c r="F9725" t="s">
        <v>128</v>
      </c>
      <c r="G9725" t="s">
        <v>108</v>
      </c>
      <c r="H9725" t="s">
        <v>3367</v>
      </c>
      <c r="I9725" t="s">
        <v>1857</v>
      </c>
      <c r="J9725" t="s">
        <v>1948</v>
      </c>
      <c r="K9725" t="s">
        <v>1949</v>
      </c>
      <c r="L9725" s="24">
        <v>976</v>
      </c>
      <c r="M9725" s="25">
        <f>+VLOOKUP(E9725, TC!A:D, 4, FALSE())</f>
        <v>1.1778499988677451</v>
      </c>
      <c r="N9725" s="24">
        <f t="shared" si="755"/>
        <v>976</v>
      </c>
      <c r="O9725" t="str">
        <f t="shared" si="756"/>
        <v>FACTURA</v>
      </c>
      <c r="P9725" t="str">
        <f t="shared" si="757"/>
        <v>2025</v>
      </c>
      <c r="Q9725" t="str">
        <f t="shared" si="758"/>
        <v>07</v>
      </c>
      <c r="R9725" t="str">
        <f>+IFERROR(VLOOKUP(I9725, Listado!A:B, 2, FALSE()), "COMERCIALIZADORA INTERNACIONAL CARIBBEAN EXOTICS S A")</f>
        <v>PIEDRAHITA PEREZ MARIANA</v>
      </c>
      <c r="S9725" s="25">
        <f>+VLOOKUP(E9725, TC!A:D, 2, FALSE())</f>
        <v>3974.37</v>
      </c>
      <c r="T9725" t="str">
        <f t="shared" si="759"/>
        <v>USD</v>
      </c>
    </row>
    <row r="9726" spans="1:20" ht="18.75" hidden="1" customHeight="1" x14ac:dyDescent="0.25">
      <c r="A9726" t="s">
        <v>3341</v>
      </c>
      <c r="B9726" t="s">
        <v>1923</v>
      </c>
      <c r="C9726" t="s">
        <v>1913</v>
      </c>
      <c r="D9726" s="24">
        <v>6163</v>
      </c>
      <c r="E9726" t="s">
        <v>1778</v>
      </c>
      <c r="F9726" t="s">
        <v>128</v>
      </c>
      <c r="G9726" t="s">
        <v>108</v>
      </c>
      <c r="H9726" t="s">
        <v>3368</v>
      </c>
      <c r="I9726" t="s">
        <v>1898</v>
      </c>
      <c r="J9726" t="s">
        <v>1944</v>
      </c>
      <c r="K9726" t="s">
        <v>1928</v>
      </c>
      <c r="L9726" s="24">
        <v>1057.3399999999999</v>
      </c>
      <c r="M9726" s="25">
        <f>+VLOOKUP(E9726, TC!A:D, 4, FALSE())</f>
        <v>1.1778499988677451</v>
      </c>
      <c r="N9726" s="24">
        <f t="shared" si="755"/>
        <v>1057.3399999999999</v>
      </c>
      <c r="O9726" t="str">
        <f t="shared" si="756"/>
        <v>FACTURA</v>
      </c>
      <c r="P9726" t="str">
        <f t="shared" si="757"/>
        <v>2025</v>
      </c>
      <c r="Q9726" t="str">
        <f t="shared" si="758"/>
        <v>07</v>
      </c>
      <c r="R9726" t="str">
        <f>+IFERROR(VLOOKUP(I9726, Listado!A:B, 2, FALSE()), "COMERCIALIZADORA INTERNACIONAL CARIBBEAN EXOTICS S A")</f>
        <v>PIEDRAHITA PEREZ MARIANA</v>
      </c>
      <c r="S9726" s="25">
        <f>+VLOOKUP(E9726, TC!A:D, 2, FALSE())</f>
        <v>3974.37</v>
      </c>
      <c r="T9726" t="str">
        <f t="shared" si="759"/>
        <v>USD</v>
      </c>
    </row>
    <row r="9727" spans="1:20" ht="18.75" hidden="1" customHeight="1" x14ac:dyDescent="0.25">
      <c r="A9727" t="s">
        <v>3341</v>
      </c>
      <c r="B9727" t="s">
        <v>1923</v>
      </c>
      <c r="C9727" t="s">
        <v>1913</v>
      </c>
      <c r="D9727" s="24">
        <v>6163</v>
      </c>
      <c r="E9727" t="s">
        <v>1778</v>
      </c>
      <c r="F9727" t="s">
        <v>128</v>
      </c>
      <c r="G9727" t="s">
        <v>108</v>
      </c>
      <c r="H9727" t="s">
        <v>3368</v>
      </c>
      <c r="I9727" t="s">
        <v>1898</v>
      </c>
      <c r="J9727" t="s">
        <v>1944</v>
      </c>
      <c r="K9727" t="s">
        <v>3369</v>
      </c>
      <c r="L9727" s="24">
        <v>1422.4</v>
      </c>
      <c r="M9727" s="25">
        <f>+VLOOKUP(E9727, TC!A:D, 4, FALSE())</f>
        <v>1.1778499988677451</v>
      </c>
      <c r="N9727" s="24">
        <f t="shared" si="755"/>
        <v>1422.4</v>
      </c>
      <c r="O9727" t="str">
        <f t="shared" si="756"/>
        <v>FACTURA</v>
      </c>
      <c r="P9727" t="str">
        <f t="shared" si="757"/>
        <v>2025</v>
      </c>
      <c r="Q9727" t="str">
        <f t="shared" si="758"/>
        <v>07</v>
      </c>
      <c r="R9727" t="str">
        <f>+IFERROR(VLOOKUP(I9727, Listado!A:B, 2, FALSE()), "COMERCIALIZADORA INTERNACIONAL CARIBBEAN EXOTICS S A")</f>
        <v>PIEDRAHITA PEREZ MARIANA</v>
      </c>
      <c r="S9727" s="25">
        <f>+VLOOKUP(E9727, TC!A:D, 2, FALSE())</f>
        <v>3974.37</v>
      </c>
      <c r="T9727" t="str">
        <f t="shared" si="759"/>
        <v>USD</v>
      </c>
    </row>
    <row r="9728" spans="1:20" ht="18.75" hidden="1" customHeight="1" x14ac:dyDescent="0.25">
      <c r="A9728" t="s">
        <v>3341</v>
      </c>
      <c r="B9728" t="s">
        <v>1923</v>
      </c>
      <c r="C9728" t="s">
        <v>1913</v>
      </c>
      <c r="D9728" s="24">
        <v>6164</v>
      </c>
      <c r="E9728" t="s">
        <v>1778</v>
      </c>
      <c r="F9728" t="s">
        <v>99</v>
      </c>
      <c r="G9728" t="s">
        <v>113</v>
      </c>
      <c r="H9728" t="s">
        <v>2017</v>
      </c>
      <c r="I9728" t="s">
        <v>2472</v>
      </c>
      <c r="J9728" t="s">
        <v>1915</v>
      </c>
      <c r="K9728" t="s">
        <v>2022</v>
      </c>
      <c r="L9728" s="24">
        <v>2830400</v>
      </c>
      <c r="M9728" s="25">
        <f>+VLOOKUP(E9728, TC!A:D, 4, FALSE())</f>
        <v>1.1778499988677451</v>
      </c>
      <c r="N9728" s="24">
        <f t="shared" si="755"/>
        <v>2830400</v>
      </c>
      <c r="O9728" t="str">
        <f t="shared" si="756"/>
        <v>FACTURA</v>
      </c>
      <c r="P9728" t="str">
        <f t="shared" si="757"/>
        <v>2025</v>
      </c>
      <c r="Q9728" t="str">
        <f t="shared" si="758"/>
        <v>07</v>
      </c>
      <c r="R9728" t="str">
        <f>+IFERROR(VLOOKUP(I9728, Listado!A:B, 2, FALSE()), "COMERCIALIZADORA INTERNACIONAL CARIBBEAN EXOTICS S A")</f>
        <v>COMERCIALIZADORA INTERNACIONAL CARIBBEAN EXOTICS S A</v>
      </c>
      <c r="S9728" s="25">
        <f>+VLOOKUP(E9728, TC!A:D, 2, FALSE())</f>
        <v>3974.37</v>
      </c>
      <c r="T9728" t="str">
        <f t="shared" si="759"/>
        <v>COP</v>
      </c>
    </row>
    <row r="9729" spans="1:20" ht="18.75" hidden="1" customHeight="1" x14ac:dyDescent="0.25">
      <c r="A9729" t="s">
        <v>3341</v>
      </c>
      <c r="B9729" t="s">
        <v>1923</v>
      </c>
      <c r="C9729" t="s">
        <v>1913</v>
      </c>
      <c r="D9729" s="24">
        <v>6164</v>
      </c>
      <c r="E9729" t="s">
        <v>1778</v>
      </c>
      <c r="F9729" t="s">
        <v>99</v>
      </c>
      <c r="G9729" t="s">
        <v>113</v>
      </c>
      <c r="H9729" t="s">
        <v>2017</v>
      </c>
      <c r="I9729" t="s">
        <v>2472</v>
      </c>
      <c r="J9729" t="s">
        <v>1915</v>
      </c>
      <c r="K9729" t="s">
        <v>2022</v>
      </c>
      <c r="L9729" s="24">
        <v>2324800</v>
      </c>
      <c r="M9729" s="25">
        <f>+VLOOKUP(E9729, TC!A:D, 4, FALSE())</f>
        <v>1.1778499988677451</v>
      </c>
      <c r="N9729" s="24">
        <f t="shared" si="755"/>
        <v>2324800</v>
      </c>
      <c r="O9729" t="str">
        <f t="shared" si="756"/>
        <v>FACTURA</v>
      </c>
      <c r="P9729" t="str">
        <f t="shared" si="757"/>
        <v>2025</v>
      </c>
      <c r="Q9729" t="str">
        <f t="shared" si="758"/>
        <v>07</v>
      </c>
      <c r="R9729" t="str">
        <f>+IFERROR(VLOOKUP(I9729, Listado!A:B, 2, FALSE()), "COMERCIALIZADORA INTERNACIONAL CARIBBEAN EXOTICS S A")</f>
        <v>COMERCIALIZADORA INTERNACIONAL CARIBBEAN EXOTICS S A</v>
      </c>
      <c r="S9729" s="25">
        <f>+VLOOKUP(E9729, TC!A:D, 2, FALSE())</f>
        <v>3974.37</v>
      </c>
      <c r="T9729" t="str">
        <f t="shared" si="759"/>
        <v>COP</v>
      </c>
    </row>
    <row r="9730" spans="1:20" ht="18.75" hidden="1" customHeight="1" x14ac:dyDescent="0.25">
      <c r="A9730" t="s">
        <v>3341</v>
      </c>
      <c r="B9730" t="s">
        <v>1923</v>
      </c>
      <c r="C9730" t="s">
        <v>1913</v>
      </c>
      <c r="D9730" s="24">
        <v>6164</v>
      </c>
      <c r="E9730" t="s">
        <v>1778</v>
      </c>
      <c r="F9730" t="s">
        <v>99</v>
      </c>
      <c r="G9730" t="s">
        <v>113</v>
      </c>
      <c r="H9730" t="s">
        <v>2017</v>
      </c>
      <c r="I9730" t="s">
        <v>2472</v>
      </c>
      <c r="J9730" t="s">
        <v>1915</v>
      </c>
      <c r="K9730" t="s">
        <v>2022</v>
      </c>
      <c r="L9730" s="24">
        <v>7223200</v>
      </c>
      <c r="M9730" s="25">
        <f>+VLOOKUP(E9730, TC!A:D, 4, FALSE())</f>
        <v>1.1778499988677451</v>
      </c>
      <c r="N9730" s="24">
        <f t="shared" ref="N9730:N9793" si="760">+IF(F9730="EUR", (M9730*L9730), IF(I9730="JUAN MATAS SAS", (L9730/S9730), L9730))</f>
        <v>7223200</v>
      </c>
      <c r="O9730" t="str">
        <f t="shared" ref="O9730:O9793" si="761">+IF(C9730="CFE", "FACTURA", IF(ISERROR(SEARCH("ANULA", H9730))=FALSE(), "ANULACIÓN FE", IF(ISERROR(SEARCH("CANCELLATION", H9730))=FALSE(), "ANULACIÓN FE", "NOTAS")))</f>
        <v>FACTURA</v>
      </c>
      <c r="P9730" t="str">
        <f t="shared" ref="P9730:P9793" si="762">+LEFT(E9730, 4)</f>
        <v>2025</v>
      </c>
      <c r="Q9730" t="str">
        <f t="shared" ref="Q9730:Q9793" si="763">+MID(E9730, 5, 2)</f>
        <v>07</v>
      </c>
      <c r="R9730" t="str">
        <f>+IFERROR(VLOOKUP(I9730, Listado!A:B, 2, FALSE()), "COMERCIALIZADORA INTERNACIONAL CARIBBEAN EXOTICS S A")</f>
        <v>COMERCIALIZADORA INTERNACIONAL CARIBBEAN EXOTICS S A</v>
      </c>
      <c r="S9730" s="25">
        <f>+VLOOKUP(E9730, TC!A:D, 2, FALSE())</f>
        <v>3974.37</v>
      </c>
      <c r="T9730" t="str">
        <f t="shared" ref="T9730:T9793" si="764">+IF(I9730="JUAN MATAS SAS", "USD", F9730)</f>
        <v>COP</v>
      </c>
    </row>
    <row r="9731" spans="1:20" ht="18.75" hidden="1" customHeight="1" x14ac:dyDescent="0.25">
      <c r="A9731" t="s">
        <v>3341</v>
      </c>
      <c r="B9731" t="s">
        <v>1923</v>
      </c>
      <c r="C9731" t="s">
        <v>1913</v>
      </c>
      <c r="D9731" s="24">
        <v>6164</v>
      </c>
      <c r="E9731" t="s">
        <v>1778</v>
      </c>
      <c r="F9731" t="s">
        <v>99</v>
      </c>
      <c r="G9731" t="s">
        <v>113</v>
      </c>
      <c r="H9731" t="s">
        <v>2017</v>
      </c>
      <c r="I9731" t="s">
        <v>2472</v>
      </c>
      <c r="J9731" t="s">
        <v>1915</v>
      </c>
      <c r="K9731" t="s">
        <v>2022</v>
      </c>
      <c r="L9731" s="24">
        <v>2765600</v>
      </c>
      <c r="M9731" s="25">
        <f>+VLOOKUP(E9731, TC!A:D, 4, FALSE())</f>
        <v>1.1778499988677451</v>
      </c>
      <c r="N9731" s="24">
        <f t="shared" si="760"/>
        <v>2765600</v>
      </c>
      <c r="O9731" t="str">
        <f t="shared" si="761"/>
        <v>FACTURA</v>
      </c>
      <c r="P9731" t="str">
        <f t="shared" si="762"/>
        <v>2025</v>
      </c>
      <c r="Q9731" t="str">
        <f t="shared" si="763"/>
        <v>07</v>
      </c>
      <c r="R9731" t="str">
        <f>+IFERROR(VLOOKUP(I9731, Listado!A:B, 2, FALSE()), "COMERCIALIZADORA INTERNACIONAL CARIBBEAN EXOTICS S A")</f>
        <v>COMERCIALIZADORA INTERNACIONAL CARIBBEAN EXOTICS S A</v>
      </c>
      <c r="S9731" s="25">
        <f>+VLOOKUP(E9731, TC!A:D, 2, FALSE())</f>
        <v>3974.37</v>
      </c>
      <c r="T9731" t="str">
        <f t="shared" si="764"/>
        <v>COP</v>
      </c>
    </row>
    <row r="9732" spans="1:20" ht="18.75" hidden="1" customHeight="1" x14ac:dyDescent="0.25">
      <c r="A9732" t="s">
        <v>3341</v>
      </c>
      <c r="B9732" t="s">
        <v>1923</v>
      </c>
      <c r="C9732" t="s">
        <v>1913</v>
      </c>
      <c r="D9732" s="24">
        <v>6164</v>
      </c>
      <c r="E9732" t="s">
        <v>1778</v>
      </c>
      <c r="F9732" t="s">
        <v>99</v>
      </c>
      <c r="G9732" t="s">
        <v>113</v>
      </c>
      <c r="H9732" t="s">
        <v>2017</v>
      </c>
      <c r="I9732" t="s">
        <v>2472</v>
      </c>
      <c r="J9732" t="s">
        <v>1915</v>
      </c>
      <c r="K9732" t="s">
        <v>2022</v>
      </c>
      <c r="L9732" s="24">
        <v>684000</v>
      </c>
      <c r="M9732" s="25">
        <f>+VLOOKUP(E9732, TC!A:D, 4, FALSE())</f>
        <v>1.1778499988677451</v>
      </c>
      <c r="N9732" s="24">
        <f t="shared" si="760"/>
        <v>684000</v>
      </c>
      <c r="O9732" t="str">
        <f t="shared" si="761"/>
        <v>FACTURA</v>
      </c>
      <c r="P9732" t="str">
        <f t="shared" si="762"/>
        <v>2025</v>
      </c>
      <c r="Q9732" t="str">
        <f t="shared" si="763"/>
        <v>07</v>
      </c>
      <c r="R9732" t="str">
        <f>+IFERROR(VLOOKUP(I9732, Listado!A:B, 2, FALSE()), "COMERCIALIZADORA INTERNACIONAL CARIBBEAN EXOTICS S A")</f>
        <v>COMERCIALIZADORA INTERNACIONAL CARIBBEAN EXOTICS S A</v>
      </c>
      <c r="S9732" s="25">
        <f>+VLOOKUP(E9732, TC!A:D, 2, FALSE())</f>
        <v>3974.37</v>
      </c>
      <c r="T9732" t="str">
        <f t="shared" si="764"/>
        <v>COP</v>
      </c>
    </row>
    <row r="9733" spans="1:20" ht="18.75" hidden="1" customHeight="1" x14ac:dyDescent="0.25">
      <c r="A9733" t="s">
        <v>3341</v>
      </c>
      <c r="B9733" t="s">
        <v>1923</v>
      </c>
      <c r="C9733" t="s">
        <v>1913</v>
      </c>
      <c r="D9733" s="24">
        <v>6164</v>
      </c>
      <c r="E9733" t="s">
        <v>1778</v>
      </c>
      <c r="F9733" t="s">
        <v>99</v>
      </c>
      <c r="G9733" t="s">
        <v>113</v>
      </c>
      <c r="H9733" t="s">
        <v>2017</v>
      </c>
      <c r="I9733" t="s">
        <v>2472</v>
      </c>
      <c r="J9733" t="s">
        <v>1915</v>
      </c>
      <c r="K9733" t="s">
        <v>2022</v>
      </c>
      <c r="L9733" s="24">
        <v>1030400</v>
      </c>
      <c r="M9733" s="25">
        <f>+VLOOKUP(E9733, TC!A:D, 4, FALSE())</f>
        <v>1.1778499988677451</v>
      </c>
      <c r="N9733" s="24">
        <f t="shared" si="760"/>
        <v>1030400</v>
      </c>
      <c r="O9733" t="str">
        <f t="shared" si="761"/>
        <v>FACTURA</v>
      </c>
      <c r="P9733" t="str">
        <f t="shared" si="762"/>
        <v>2025</v>
      </c>
      <c r="Q9733" t="str">
        <f t="shared" si="763"/>
        <v>07</v>
      </c>
      <c r="R9733" t="str">
        <f>+IFERROR(VLOOKUP(I9733, Listado!A:B, 2, FALSE()), "COMERCIALIZADORA INTERNACIONAL CARIBBEAN EXOTICS S A")</f>
        <v>COMERCIALIZADORA INTERNACIONAL CARIBBEAN EXOTICS S A</v>
      </c>
      <c r="S9733" s="25">
        <f>+VLOOKUP(E9733, TC!A:D, 2, FALSE())</f>
        <v>3974.37</v>
      </c>
      <c r="T9733" t="str">
        <f t="shared" si="764"/>
        <v>COP</v>
      </c>
    </row>
    <row r="9734" spans="1:20" ht="18.75" hidden="1" customHeight="1" x14ac:dyDescent="0.25">
      <c r="A9734" t="s">
        <v>3341</v>
      </c>
      <c r="B9734" t="s">
        <v>1923</v>
      </c>
      <c r="C9734" t="s">
        <v>1913</v>
      </c>
      <c r="D9734" s="24">
        <v>6164</v>
      </c>
      <c r="E9734" t="s">
        <v>1778</v>
      </c>
      <c r="F9734" t="s">
        <v>99</v>
      </c>
      <c r="G9734" t="s">
        <v>113</v>
      </c>
      <c r="H9734" t="s">
        <v>2017</v>
      </c>
      <c r="I9734" t="s">
        <v>2472</v>
      </c>
      <c r="J9734" t="s">
        <v>1915</v>
      </c>
      <c r="K9734" t="s">
        <v>2022</v>
      </c>
      <c r="L9734" s="24">
        <v>1928560</v>
      </c>
      <c r="M9734" s="25">
        <f>+VLOOKUP(E9734, TC!A:D, 4, FALSE())</f>
        <v>1.1778499988677451</v>
      </c>
      <c r="N9734" s="24">
        <f t="shared" si="760"/>
        <v>1928560</v>
      </c>
      <c r="O9734" t="str">
        <f t="shared" si="761"/>
        <v>FACTURA</v>
      </c>
      <c r="P9734" t="str">
        <f t="shared" si="762"/>
        <v>2025</v>
      </c>
      <c r="Q9734" t="str">
        <f t="shared" si="763"/>
        <v>07</v>
      </c>
      <c r="R9734" t="str">
        <f>+IFERROR(VLOOKUP(I9734, Listado!A:B, 2, FALSE()), "COMERCIALIZADORA INTERNACIONAL CARIBBEAN EXOTICS S A")</f>
        <v>COMERCIALIZADORA INTERNACIONAL CARIBBEAN EXOTICS S A</v>
      </c>
      <c r="S9734" s="25">
        <f>+VLOOKUP(E9734, TC!A:D, 2, FALSE())</f>
        <v>3974.37</v>
      </c>
      <c r="T9734" t="str">
        <f t="shared" si="764"/>
        <v>COP</v>
      </c>
    </row>
    <row r="9735" spans="1:20" ht="18.75" hidden="1" customHeight="1" x14ac:dyDescent="0.25">
      <c r="A9735" t="s">
        <v>3341</v>
      </c>
      <c r="B9735" t="s">
        <v>1923</v>
      </c>
      <c r="C9735" t="s">
        <v>1913</v>
      </c>
      <c r="D9735" s="24">
        <v>6165</v>
      </c>
      <c r="E9735" t="s">
        <v>1778</v>
      </c>
      <c r="F9735" t="s">
        <v>128</v>
      </c>
      <c r="G9735" t="s">
        <v>108</v>
      </c>
      <c r="H9735" t="s">
        <v>3370</v>
      </c>
      <c r="I9735" t="s">
        <v>1905</v>
      </c>
      <c r="J9735" t="s">
        <v>1919</v>
      </c>
      <c r="K9735" t="s">
        <v>79</v>
      </c>
      <c r="L9735" s="24">
        <v>136.30000000000001</v>
      </c>
      <c r="M9735" s="25">
        <f>+VLOOKUP(E9735, TC!A:D, 4, FALSE())</f>
        <v>1.1778499988677451</v>
      </c>
      <c r="N9735" s="24">
        <f t="shared" si="760"/>
        <v>136.30000000000001</v>
      </c>
      <c r="O9735" t="str">
        <f t="shared" si="761"/>
        <v>FACTURA</v>
      </c>
      <c r="P9735" t="str">
        <f t="shared" si="762"/>
        <v>2025</v>
      </c>
      <c r="Q9735" t="str">
        <f t="shared" si="763"/>
        <v>07</v>
      </c>
      <c r="R9735" t="str">
        <f>+IFERROR(VLOOKUP(I9735, Listado!A:B, 2, FALSE()), "COMERCIALIZADORA INTERNACIONAL CARIBBEAN EXOTICS S A")</f>
        <v>PIEDRAHITA PEREZ MARIANA</v>
      </c>
      <c r="S9735" s="25">
        <f>+VLOOKUP(E9735, TC!A:D, 2, FALSE())</f>
        <v>3974.37</v>
      </c>
      <c r="T9735" t="str">
        <f t="shared" si="764"/>
        <v>USD</v>
      </c>
    </row>
    <row r="9736" spans="1:20" ht="18.75" hidden="1" customHeight="1" x14ac:dyDescent="0.25">
      <c r="A9736" t="s">
        <v>3341</v>
      </c>
      <c r="B9736" t="s">
        <v>1923</v>
      </c>
      <c r="C9736" t="s">
        <v>1913</v>
      </c>
      <c r="D9736" s="24">
        <v>6165</v>
      </c>
      <c r="E9736" t="s">
        <v>1778</v>
      </c>
      <c r="F9736" t="s">
        <v>128</v>
      </c>
      <c r="G9736" t="s">
        <v>108</v>
      </c>
      <c r="H9736" t="s">
        <v>3370</v>
      </c>
      <c r="I9736" t="s">
        <v>1905</v>
      </c>
      <c r="J9736" t="s">
        <v>1919</v>
      </c>
      <c r="K9736" t="s">
        <v>83</v>
      </c>
      <c r="L9736" s="24">
        <v>1604.4</v>
      </c>
      <c r="M9736" s="25">
        <f>+VLOOKUP(E9736, TC!A:D, 4, FALSE())</f>
        <v>1.1778499988677451</v>
      </c>
      <c r="N9736" s="24">
        <f t="shared" si="760"/>
        <v>1604.4</v>
      </c>
      <c r="O9736" t="str">
        <f t="shared" si="761"/>
        <v>FACTURA</v>
      </c>
      <c r="P9736" t="str">
        <f t="shared" si="762"/>
        <v>2025</v>
      </c>
      <c r="Q9736" t="str">
        <f t="shared" si="763"/>
        <v>07</v>
      </c>
      <c r="R9736" t="str">
        <f>+IFERROR(VLOOKUP(I9736, Listado!A:B, 2, FALSE()), "COMERCIALIZADORA INTERNACIONAL CARIBBEAN EXOTICS S A")</f>
        <v>PIEDRAHITA PEREZ MARIANA</v>
      </c>
      <c r="S9736" s="25">
        <f>+VLOOKUP(E9736, TC!A:D, 2, FALSE())</f>
        <v>3974.37</v>
      </c>
      <c r="T9736" t="str">
        <f t="shared" si="764"/>
        <v>USD</v>
      </c>
    </row>
    <row r="9737" spans="1:20" ht="18.75" hidden="1" customHeight="1" x14ac:dyDescent="0.25">
      <c r="A9737" t="s">
        <v>3341</v>
      </c>
      <c r="B9737" t="s">
        <v>1923</v>
      </c>
      <c r="C9737" t="s">
        <v>1913</v>
      </c>
      <c r="D9737" s="24">
        <v>6165</v>
      </c>
      <c r="E9737" t="s">
        <v>1778</v>
      </c>
      <c r="F9737" t="s">
        <v>128</v>
      </c>
      <c r="G9737" t="s">
        <v>108</v>
      </c>
      <c r="H9737" t="s">
        <v>3370</v>
      </c>
      <c r="I9737" t="s">
        <v>1905</v>
      </c>
      <c r="J9737" t="s">
        <v>1919</v>
      </c>
      <c r="K9737" t="s">
        <v>84</v>
      </c>
      <c r="L9737" s="24">
        <v>539.6</v>
      </c>
      <c r="M9737" s="25">
        <f>+VLOOKUP(E9737, TC!A:D, 4, FALSE())</f>
        <v>1.1778499988677451</v>
      </c>
      <c r="N9737" s="24">
        <f t="shared" si="760"/>
        <v>539.6</v>
      </c>
      <c r="O9737" t="str">
        <f t="shared" si="761"/>
        <v>FACTURA</v>
      </c>
      <c r="P9737" t="str">
        <f t="shared" si="762"/>
        <v>2025</v>
      </c>
      <c r="Q9737" t="str">
        <f t="shared" si="763"/>
        <v>07</v>
      </c>
      <c r="R9737" t="str">
        <f>+IFERROR(VLOOKUP(I9737, Listado!A:B, 2, FALSE()), "COMERCIALIZADORA INTERNACIONAL CARIBBEAN EXOTICS S A")</f>
        <v>PIEDRAHITA PEREZ MARIANA</v>
      </c>
      <c r="S9737" s="25">
        <f>+VLOOKUP(E9737, TC!A:D, 2, FALSE())</f>
        <v>3974.37</v>
      </c>
      <c r="T9737" t="str">
        <f t="shared" si="764"/>
        <v>USD</v>
      </c>
    </row>
    <row r="9738" spans="1:20" ht="18.75" hidden="1" customHeight="1" x14ac:dyDescent="0.25">
      <c r="A9738" t="s">
        <v>3341</v>
      </c>
      <c r="B9738" t="s">
        <v>1923</v>
      </c>
      <c r="C9738" t="s">
        <v>1913</v>
      </c>
      <c r="D9738" s="24">
        <v>6165</v>
      </c>
      <c r="E9738" t="s">
        <v>1778</v>
      </c>
      <c r="F9738" t="s">
        <v>128</v>
      </c>
      <c r="G9738" t="s">
        <v>108</v>
      </c>
      <c r="H9738" t="s">
        <v>3370</v>
      </c>
      <c r="I9738" t="s">
        <v>1905</v>
      </c>
      <c r="J9738" t="s">
        <v>1919</v>
      </c>
      <c r="K9738" t="s">
        <v>80</v>
      </c>
      <c r="L9738" s="24">
        <v>116.4</v>
      </c>
      <c r="M9738" s="25">
        <f>+VLOOKUP(E9738, TC!A:D, 4, FALSE())</f>
        <v>1.1778499988677451</v>
      </c>
      <c r="N9738" s="24">
        <f t="shared" si="760"/>
        <v>116.4</v>
      </c>
      <c r="O9738" t="str">
        <f t="shared" si="761"/>
        <v>FACTURA</v>
      </c>
      <c r="P9738" t="str">
        <f t="shared" si="762"/>
        <v>2025</v>
      </c>
      <c r="Q9738" t="str">
        <f t="shared" si="763"/>
        <v>07</v>
      </c>
      <c r="R9738" t="str">
        <f>+IFERROR(VLOOKUP(I9738, Listado!A:B, 2, FALSE()), "COMERCIALIZADORA INTERNACIONAL CARIBBEAN EXOTICS S A")</f>
        <v>PIEDRAHITA PEREZ MARIANA</v>
      </c>
      <c r="S9738" s="25">
        <f>+VLOOKUP(E9738, TC!A:D, 2, FALSE())</f>
        <v>3974.37</v>
      </c>
      <c r="T9738" t="str">
        <f t="shared" si="764"/>
        <v>USD</v>
      </c>
    </row>
    <row r="9739" spans="1:20" ht="18.75" hidden="1" customHeight="1" x14ac:dyDescent="0.25">
      <c r="A9739" t="s">
        <v>3341</v>
      </c>
      <c r="B9739" t="s">
        <v>1923</v>
      </c>
      <c r="C9739" t="s">
        <v>1913</v>
      </c>
      <c r="D9739" s="24">
        <v>6165</v>
      </c>
      <c r="E9739" t="s">
        <v>1778</v>
      </c>
      <c r="F9739" t="s">
        <v>128</v>
      </c>
      <c r="G9739" t="s">
        <v>108</v>
      </c>
      <c r="H9739" t="s">
        <v>3370</v>
      </c>
      <c r="I9739" t="s">
        <v>1905</v>
      </c>
      <c r="J9739" t="s">
        <v>1919</v>
      </c>
      <c r="K9739" t="s">
        <v>85</v>
      </c>
      <c r="L9739" s="24">
        <v>680.4</v>
      </c>
      <c r="M9739" s="25">
        <f>+VLOOKUP(E9739, TC!A:D, 4, FALSE())</f>
        <v>1.1778499988677451</v>
      </c>
      <c r="N9739" s="24">
        <f t="shared" si="760"/>
        <v>680.4</v>
      </c>
      <c r="O9739" t="str">
        <f t="shared" si="761"/>
        <v>FACTURA</v>
      </c>
      <c r="P9739" t="str">
        <f t="shared" si="762"/>
        <v>2025</v>
      </c>
      <c r="Q9739" t="str">
        <f t="shared" si="763"/>
        <v>07</v>
      </c>
      <c r="R9739" t="str">
        <f>+IFERROR(VLOOKUP(I9739, Listado!A:B, 2, FALSE()), "COMERCIALIZADORA INTERNACIONAL CARIBBEAN EXOTICS S A")</f>
        <v>PIEDRAHITA PEREZ MARIANA</v>
      </c>
      <c r="S9739" s="25">
        <f>+VLOOKUP(E9739, TC!A:D, 2, FALSE())</f>
        <v>3974.37</v>
      </c>
      <c r="T9739" t="str">
        <f t="shared" si="764"/>
        <v>USD</v>
      </c>
    </row>
    <row r="9740" spans="1:20" ht="18.75" hidden="1" customHeight="1" x14ac:dyDescent="0.25">
      <c r="A9740" t="s">
        <v>3341</v>
      </c>
      <c r="B9740" t="s">
        <v>1923</v>
      </c>
      <c r="C9740" t="s">
        <v>1913</v>
      </c>
      <c r="D9740" s="24">
        <v>6166</v>
      </c>
      <c r="E9740" t="s">
        <v>1778</v>
      </c>
      <c r="F9740" t="s">
        <v>128</v>
      </c>
      <c r="G9740" t="s">
        <v>110</v>
      </c>
      <c r="H9740" t="s">
        <v>3371</v>
      </c>
      <c r="I9740" t="s">
        <v>1851</v>
      </c>
      <c r="J9740" t="s">
        <v>1940</v>
      </c>
      <c r="K9740" t="s">
        <v>1941</v>
      </c>
      <c r="L9740" s="24">
        <v>550</v>
      </c>
      <c r="M9740" s="25">
        <f>+VLOOKUP(E9740, TC!A:D, 4, FALSE())</f>
        <v>1.1778499988677451</v>
      </c>
      <c r="N9740" s="24">
        <f t="shared" si="760"/>
        <v>550</v>
      </c>
      <c r="O9740" t="str">
        <f t="shared" si="761"/>
        <v>FACTURA</v>
      </c>
      <c r="P9740" t="str">
        <f t="shared" si="762"/>
        <v>2025</v>
      </c>
      <c r="Q9740" t="str">
        <f t="shared" si="763"/>
        <v>07</v>
      </c>
      <c r="R9740" t="str">
        <f>+IFERROR(VLOOKUP(I9740, Listado!A:B, 2, FALSE()), "COMERCIALIZADORA INTERNACIONAL CARIBBEAN EXOTICS S A")</f>
        <v>PEREZ MEJIA MARIA PAULINA</v>
      </c>
      <c r="S9740" s="25">
        <f>+VLOOKUP(E9740, TC!A:D, 2, FALSE())</f>
        <v>3974.37</v>
      </c>
      <c r="T9740" t="str">
        <f t="shared" si="764"/>
        <v>USD</v>
      </c>
    </row>
    <row r="9741" spans="1:20" ht="18.75" hidden="1" customHeight="1" x14ac:dyDescent="0.25">
      <c r="A9741" t="s">
        <v>3341</v>
      </c>
      <c r="B9741" t="s">
        <v>1923</v>
      </c>
      <c r="C9741" t="s">
        <v>1913</v>
      </c>
      <c r="D9741" s="24">
        <v>6166</v>
      </c>
      <c r="E9741" t="s">
        <v>1778</v>
      </c>
      <c r="F9741" t="s">
        <v>128</v>
      </c>
      <c r="G9741" t="s">
        <v>110</v>
      </c>
      <c r="H9741" t="s">
        <v>3371</v>
      </c>
      <c r="I9741" t="s">
        <v>1851</v>
      </c>
      <c r="J9741" t="s">
        <v>1940</v>
      </c>
      <c r="K9741" t="s">
        <v>3372</v>
      </c>
      <c r="L9741" s="24">
        <v>3480</v>
      </c>
      <c r="M9741" s="25">
        <f>+VLOOKUP(E9741, TC!A:D, 4, FALSE())</f>
        <v>1.1778499988677451</v>
      </c>
      <c r="N9741" s="24">
        <f t="shared" si="760"/>
        <v>3480</v>
      </c>
      <c r="O9741" t="str">
        <f t="shared" si="761"/>
        <v>FACTURA</v>
      </c>
      <c r="P9741" t="str">
        <f t="shared" si="762"/>
        <v>2025</v>
      </c>
      <c r="Q9741" t="str">
        <f t="shared" si="763"/>
        <v>07</v>
      </c>
      <c r="R9741" t="str">
        <f>+IFERROR(VLOOKUP(I9741, Listado!A:B, 2, FALSE()), "COMERCIALIZADORA INTERNACIONAL CARIBBEAN EXOTICS S A")</f>
        <v>PEREZ MEJIA MARIA PAULINA</v>
      </c>
      <c r="S9741" s="25">
        <f>+VLOOKUP(E9741, TC!A:D, 2, FALSE())</f>
        <v>3974.37</v>
      </c>
      <c r="T9741" t="str">
        <f t="shared" si="764"/>
        <v>USD</v>
      </c>
    </row>
    <row r="9742" spans="1:20" ht="18.75" hidden="1" customHeight="1" x14ac:dyDescent="0.25">
      <c r="A9742" t="s">
        <v>3341</v>
      </c>
      <c r="B9742" t="s">
        <v>1923</v>
      </c>
      <c r="C9742" t="s">
        <v>1913</v>
      </c>
      <c r="D9742" s="24">
        <v>6166</v>
      </c>
      <c r="E9742" t="s">
        <v>1778</v>
      </c>
      <c r="F9742" t="s">
        <v>128</v>
      </c>
      <c r="G9742" t="s">
        <v>110</v>
      </c>
      <c r="H9742" t="s">
        <v>3371</v>
      </c>
      <c r="I9742" t="s">
        <v>1851</v>
      </c>
      <c r="J9742" t="s">
        <v>1940</v>
      </c>
      <c r="K9742" t="s">
        <v>2602</v>
      </c>
      <c r="L9742" s="24">
        <v>840</v>
      </c>
      <c r="M9742" s="25">
        <f>+VLOOKUP(E9742, TC!A:D, 4, FALSE())</f>
        <v>1.1778499988677451</v>
      </c>
      <c r="N9742" s="24">
        <f t="shared" si="760"/>
        <v>840</v>
      </c>
      <c r="O9742" t="str">
        <f t="shared" si="761"/>
        <v>FACTURA</v>
      </c>
      <c r="P9742" t="str">
        <f t="shared" si="762"/>
        <v>2025</v>
      </c>
      <c r="Q9742" t="str">
        <f t="shared" si="763"/>
        <v>07</v>
      </c>
      <c r="R9742" t="str">
        <f>+IFERROR(VLOOKUP(I9742, Listado!A:B, 2, FALSE()), "COMERCIALIZADORA INTERNACIONAL CARIBBEAN EXOTICS S A")</f>
        <v>PEREZ MEJIA MARIA PAULINA</v>
      </c>
      <c r="S9742" s="25">
        <f>+VLOOKUP(E9742, TC!A:D, 2, FALSE())</f>
        <v>3974.37</v>
      </c>
      <c r="T9742" t="str">
        <f t="shared" si="764"/>
        <v>USD</v>
      </c>
    </row>
    <row r="9743" spans="1:20" ht="18.75" hidden="1" customHeight="1" x14ac:dyDescent="0.25">
      <c r="A9743" t="s">
        <v>3341</v>
      </c>
      <c r="B9743" t="s">
        <v>1923</v>
      </c>
      <c r="C9743" t="s">
        <v>1913</v>
      </c>
      <c r="D9743" s="24">
        <v>6166</v>
      </c>
      <c r="E9743" t="s">
        <v>1778</v>
      </c>
      <c r="F9743" t="s">
        <v>128</v>
      </c>
      <c r="G9743" t="s">
        <v>110</v>
      </c>
      <c r="H9743" t="s">
        <v>3371</v>
      </c>
      <c r="I9743" t="s">
        <v>1851</v>
      </c>
      <c r="J9743" t="s">
        <v>1940</v>
      </c>
      <c r="K9743" t="s">
        <v>2070</v>
      </c>
      <c r="L9743" s="24">
        <v>160.32</v>
      </c>
      <c r="M9743" s="25">
        <f>+VLOOKUP(E9743, TC!A:D, 4, FALSE())</f>
        <v>1.1778499988677451</v>
      </c>
      <c r="N9743" s="24">
        <f t="shared" si="760"/>
        <v>160.32</v>
      </c>
      <c r="O9743" t="str">
        <f t="shared" si="761"/>
        <v>FACTURA</v>
      </c>
      <c r="P9743" t="str">
        <f t="shared" si="762"/>
        <v>2025</v>
      </c>
      <c r="Q9743" t="str">
        <f t="shared" si="763"/>
        <v>07</v>
      </c>
      <c r="R9743" t="str">
        <f>+IFERROR(VLOOKUP(I9743, Listado!A:B, 2, FALSE()), "COMERCIALIZADORA INTERNACIONAL CARIBBEAN EXOTICS S A")</f>
        <v>PEREZ MEJIA MARIA PAULINA</v>
      </c>
      <c r="S9743" s="25">
        <f>+VLOOKUP(E9743, TC!A:D, 2, FALSE())</f>
        <v>3974.37</v>
      </c>
      <c r="T9743" t="str">
        <f t="shared" si="764"/>
        <v>USD</v>
      </c>
    </row>
    <row r="9744" spans="1:20" ht="18.75" hidden="1" customHeight="1" x14ac:dyDescent="0.25">
      <c r="A9744" t="s">
        <v>3341</v>
      </c>
      <c r="B9744" t="s">
        <v>1923</v>
      </c>
      <c r="C9744" t="s">
        <v>1913</v>
      </c>
      <c r="D9744" s="24">
        <v>6166</v>
      </c>
      <c r="E9744" t="s">
        <v>1778</v>
      </c>
      <c r="F9744" t="s">
        <v>128</v>
      </c>
      <c r="G9744" t="s">
        <v>110</v>
      </c>
      <c r="H9744" t="s">
        <v>3371</v>
      </c>
      <c r="I9744" t="s">
        <v>1851</v>
      </c>
      <c r="J9744" t="s">
        <v>1940</v>
      </c>
      <c r="K9744" t="s">
        <v>1942</v>
      </c>
      <c r="L9744" s="24">
        <v>1980</v>
      </c>
      <c r="M9744" s="25">
        <f>+VLOOKUP(E9744, TC!A:D, 4, FALSE())</f>
        <v>1.1778499988677451</v>
      </c>
      <c r="N9744" s="24">
        <f t="shared" si="760"/>
        <v>1980</v>
      </c>
      <c r="O9744" t="str">
        <f t="shared" si="761"/>
        <v>FACTURA</v>
      </c>
      <c r="P9744" t="str">
        <f t="shared" si="762"/>
        <v>2025</v>
      </c>
      <c r="Q9744" t="str">
        <f t="shared" si="763"/>
        <v>07</v>
      </c>
      <c r="R9744" t="str">
        <f>+IFERROR(VLOOKUP(I9744, Listado!A:B, 2, FALSE()), "COMERCIALIZADORA INTERNACIONAL CARIBBEAN EXOTICS S A")</f>
        <v>PEREZ MEJIA MARIA PAULINA</v>
      </c>
      <c r="S9744" s="25">
        <f>+VLOOKUP(E9744, TC!A:D, 2, FALSE())</f>
        <v>3974.37</v>
      </c>
      <c r="T9744" t="str">
        <f t="shared" si="764"/>
        <v>USD</v>
      </c>
    </row>
    <row r="9745" spans="1:20" ht="18.75" hidden="1" customHeight="1" x14ac:dyDescent="0.25">
      <c r="A9745" t="s">
        <v>3341</v>
      </c>
      <c r="B9745" t="s">
        <v>1923</v>
      </c>
      <c r="C9745" t="s">
        <v>1913</v>
      </c>
      <c r="D9745" s="24">
        <v>6166</v>
      </c>
      <c r="E9745" t="s">
        <v>1778</v>
      </c>
      <c r="F9745" t="s">
        <v>128</v>
      </c>
      <c r="G9745" t="s">
        <v>110</v>
      </c>
      <c r="H9745" t="s">
        <v>3371</v>
      </c>
      <c r="I9745" t="s">
        <v>1851</v>
      </c>
      <c r="J9745" t="s">
        <v>1940</v>
      </c>
      <c r="K9745" t="s">
        <v>2016</v>
      </c>
      <c r="L9745" s="24">
        <v>400</v>
      </c>
      <c r="M9745" s="25">
        <f>+VLOOKUP(E9745, TC!A:D, 4, FALSE())</f>
        <v>1.1778499988677451</v>
      </c>
      <c r="N9745" s="24">
        <f t="shared" si="760"/>
        <v>400</v>
      </c>
      <c r="O9745" t="str">
        <f t="shared" si="761"/>
        <v>FACTURA</v>
      </c>
      <c r="P9745" t="str">
        <f t="shared" si="762"/>
        <v>2025</v>
      </c>
      <c r="Q9745" t="str">
        <f t="shared" si="763"/>
        <v>07</v>
      </c>
      <c r="R9745" t="str">
        <f>+IFERROR(VLOOKUP(I9745, Listado!A:B, 2, FALSE()), "COMERCIALIZADORA INTERNACIONAL CARIBBEAN EXOTICS S A")</f>
        <v>PEREZ MEJIA MARIA PAULINA</v>
      </c>
      <c r="S9745" s="25">
        <f>+VLOOKUP(E9745, TC!A:D, 2, FALSE())</f>
        <v>3974.37</v>
      </c>
      <c r="T9745" t="str">
        <f t="shared" si="764"/>
        <v>USD</v>
      </c>
    </row>
    <row r="9746" spans="1:20" ht="18.75" hidden="1" customHeight="1" x14ac:dyDescent="0.25">
      <c r="A9746" t="s">
        <v>3341</v>
      </c>
      <c r="B9746" t="s">
        <v>1923</v>
      </c>
      <c r="C9746" t="s">
        <v>1913</v>
      </c>
      <c r="D9746" s="24">
        <v>6166</v>
      </c>
      <c r="E9746" t="s">
        <v>1778</v>
      </c>
      <c r="F9746" t="s">
        <v>128</v>
      </c>
      <c r="G9746" t="s">
        <v>110</v>
      </c>
      <c r="H9746" t="s">
        <v>3371</v>
      </c>
      <c r="I9746" t="s">
        <v>1851</v>
      </c>
      <c r="J9746" t="s">
        <v>1940</v>
      </c>
      <c r="K9746" t="s">
        <v>2148</v>
      </c>
      <c r="L9746" s="24">
        <v>260.8</v>
      </c>
      <c r="M9746" s="25">
        <f>+VLOOKUP(E9746, TC!A:D, 4, FALSE())</f>
        <v>1.1778499988677451</v>
      </c>
      <c r="N9746" s="24">
        <f t="shared" si="760"/>
        <v>260.8</v>
      </c>
      <c r="O9746" t="str">
        <f t="shared" si="761"/>
        <v>FACTURA</v>
      </c>
      <c r="P9746" t="str">
        <f t="shared" si="762"/>
        <v>2025</v>
      </c>
      <c r="Q9746" t="str">
        <f t="shared" si="763"/>
        <v>07</v>
      </c>
      <c r="R9746" t="str">
        <f>+IFERROR(VLOOKUP(I9746, Listado!A:B, 2, FALSE()), "COMERCIALIZADORA INTERNACIONAL CARIBBEAN EXOTICS S A")</f>
        <v>PEREZ MEJIA MARIA PAULINA</v>
      </c>
      <c r="S9746" s="25">
        <f>+VLOOKUP(E9746, TC!A:D, 2, FALSE())</f>
        <v>3974.37</v>
      </c>
      <c r="T9746" t="str">
        <f t="shared" si="764"/>
        <v>USD</v>
      </c>
    </row>
    <row r="9747" spans="1:20" ht="18.75" hidden="1" customHeight="1" x14ac:dyDescent="0.25">
      <c r="A9747" t="s">
        <v>3341</v>
      </c>
      <c r="B9747" t="s">
        <v>1923</v>
      </c>
      <c r="C9747" t="s">
        <v>1913</v>
      </c>
      <c r="D9747" s="24">
        <v>6166</v>
      </c>
      <c r="E9747" t="s">
        <v>1778</v>
      </c>
      <c r="F9747" t="s">
        <v>128</v>
      </c>
      <c r="G9747" t="s">
        <v>110</v>
      </c>
      <c r="H9747" t="s">
        <v>3371</v>
      </c>
      <c r="I9747" t="s">
        <v>1851</v>
      </c>
      <c r="J9747" t="s">
        <v>1940</v>
      </c>
      <c r="K9747" t="s">
        <v>2149</v>
      </c>
      <c r="L9747" s="24">
        <v>84.6</v>
      </c>
      <c r="M9747" s="25">
        <f>+VLOOKUP(E9747, TC!A:D, 4, FALSE())</f>
        <v>1.1778499988677451</v>
      </c>
      <c r="N9747" s="24">
        <f t="shared" si="760"/>
        <v>84.6</v>
      </c>
      <c r="O9747" t="str">
        <f t="shared" si="761"/>
        <v>FACTURA</v>
      </c>
      <c r="P9747" t="str">
        <f t="shared" si="762"/>
        <v>2025</v>
      </c>
      <c r="Q9747" t="str">
        <f t="shared" si="763"/>
        <v>07</v>
      </c>
      <c r="R9747" t="str">
        <f>+IFERROR(VLOOKUP(I9747, Listado!A:B, 2, FALSE()), "COMERCIALIZADORA INTERNACIONAL CARIBBEAN EXOTICS S A")</f>
        <v>PEREZ MEJIA MARIA PAULINA</v>
      </c>
      <c r="S9747" s="25">
        <f>+VLOOKUP(E9747, TC!A:D, 2, FALSE())</f>
        <v>3974.37</v>
      </c>
      <c r="T9747" t="str">
        <f t="shared" si="764"/>
        <v>USD</v>
      </c>
    </row>
    <row r="9748" spans="1:20" ht="18.75" hidden="1" customHeight="1" x14ac:dyDescent="0.25">
      <c r="A9748" t="s">
        <v>3341</v>
      </c>
      <c r="B9748" t="s">
        <v>1923</v>
      </c>
      <c r="C9748" t="s">
        <v>1913</v>
      </c>
      <c r="D9748" s="24">
        <v>6167</v>
      </c>
      <c r="E9748" t="s">
        <v>1778</v>
      </c>
      <c r="F9748" t="s">
        <v>128</v>
      </c>
      <c r="G9748" t="s">
        <v>110</v>
      </c>
      <c r="I9748" t="s">
        <v>1851</v>
      </c>
      <c r="J9748" t="s">
        <v>1940</v>
      </c>
      <c r="K9748" t="s">
        <v>1918</v>
      </c>
      <c r="L9748" s="24">
        <v>1.44</v>
      </c>
      <c r="M9748" s="25">
        <f>+VLOOKUP(E9748, TC!A:D, 4, FALSE())</f>
        <v>1.1778499988677451</v>
      </c>
      <c r="N9748" s="24">
        <f t="shared" si="760"/>
        <v>1.44</v>
      </c>
      <c r="O9748" t="str">
        <f t="shared" si="761"/>
        <v>FACTURA</v>
      </c>
      <c r="P9748" t="str">
        <f t="shared" si="762"/>
        <v>2025</v>
      </c>
      <c r="Q9748" t="str">
        <f t="shared" si="763"/>
        <v>07</v>
      </c>
      <c r="R9748" t="str">
        <f>+IFERROR(VLOOKUP(I9748, Listado!A:B, 2, FALSE()), "COMERCIALIZADORA INTERNACIONAL CARIBBEAN EXOTICS S A")</f>
        <v>PEREZ MEJIA MARIA PAULINA</v>
      </c>
      <c r="S9748" s="25">
        <f>+VLOOKUP(E9748, TC!A:D, 2, FALSE())</f>
        <v>3974.37</v>
      </c>
      <c r="T9748" t="str">
        <f t="shared" si="764"/>
        <v>USD</v>
      </c>
    </row>
    <row r="9749" spans="1:20" ht="18.75" hidden="1" customHeight="1" x14ac:dyDescent="0.25">
      <c r="A9749" t="s">
        <v>3341</v>
      </c>
      <c r="B9749" t="s">
        <v>1923</v>
      </c>
      <c r="C9749" t="s">
        <v>1913</v>
      </c>
      <c r="D9749" s="24">
        <v>6168</v>
      </c>
      <c r="E9749" t="s">
        <v>1778</v>
      </c>
      <c r="F9749" t="s">
        <v>128</v>
      </c>
      <c r="G9749" t="s">
        <v>108</v>
      </c>
      <c r="H9749" t="s">
        <v>3373</v>
      </c>
      <c r="I9749" t="s">
        <v>1877</v>
      </c>
      <c r="J9749" t="s">
        <v>2049</v>
      </c>
      <c r="K9749" t="s">
        <v>2050</v>
      </c>
      <c r="L9749" s="24">
        <v>2340</v>
      </c>
      <c r="M9749" s="25">
        <f>+VLOOKUP(E9749, TC!A:D, 4, FALSE())</f>
        <v>1.1778499988677451</v>
      </c>
      <c r="N9749" s="24">
        <f t="shared" si="760"/>
        <v>2340</v>
      </c>
      <c r="O9749" t="str">
        <f t="shared" si="761"/>
        <v>FACTURA</v>
      </c>
      <c r="P9749" t="str">
        <f t="shared" si="762"/>
        <v>2025</v>
      </c>
      <c r="Q9749" t="str">
        <f t="shared" si="763"/>
        <v>07</v>
      </c>
      <c r="R9749" t="str">
        <f>+IFERROR(VLOOKUP(I9749, Listado!A:B, 2, FALSE()), "COMERCIALIZADORA INTERNACIONAL CARIBBEAN EXOTICS S A")</f>
        <v>PIEDRAHITA PEREZ MARIANA</v>
      </c>
      <c r="S9749" s="25">
        <f>+VLOOKUP(E9749, TC!A:D, 2, FALSE())</f>
        <v>3974.37</v>
      </c>
      <c r="T9749" t="str">
        <f t="shared" si="764"/>
        <v>USD</v>
      </c>
    </row>
    <row r="9750" spans="1:20" ht="18.75" hidden="1" customHeight="1" x14ac:dyDescent="0.25">
      <c r="A9750" t="s">
        <v>3341</v>
      </c>
      <c r="B9750" t="s">
        <v>1923</v>
      </c>
      <c r="C9750" t="s">
        <v>1913</v>
      </c>
      <c r="D9750" s="24">
        <v>6168</v>
      </c>
      <c r="E9750" t="s">
        <v>1778</v>
      </c>
      <c r="F9750" t="s">
        <v>128</v>
      </c>
      <c r="G9750" t="s">
        <v>108</v>
      </c>
      <c r="H9750" t="s">
        <v>3373</v>
      </c>
      <c r="I9750" t="s">
        <v>1877</v>
      </c>
      <c r="J9750" t="s">
        <v>2049</v>
      </c>
      <c r="K9750" t="s">
        <v>3256</v>
      </c>
      <c r="L9750" s="24">
        <v>48.6</v>
      </c>
      <c r="M9750" s="25">
        <f>+VLOOKUP(E9750, TC!A:D, 4, FALSE())</f>
        <v>1.1778499988677451</v>
      </c>
      <c r="N9750" s="24">
        <f t="shared" si="760"/>
        <v>48.6</v>
      </c>
      <c r="O9750" t="str">
        <f t="shared" si="761"/>
        <v>FACTURA</v>
      </c>
      <c r="P9750" t="str">
        <f t="shared" si="762"/>
        <v>2025</v>
      </c>
      <c r="Q9750" t="str">
        <f t="shared" si="763"/>
        <v>07</v>
      </c>
      <c r="R9750" t="str">
        <f>+IFERROR(VLOOKUP(I9750, Listado!A:B, 2, FALSE()), "COMERCIALIZADORA INTERNACIONAL CARIBBEAN EXOTICS S A")</f>
        <v>PIEDRAHITA PEREZ MARIANA</v>
      </c>
      <c r="S9750" s="25">
        <f>+VLOOKUP(E9750, TC!A:D, 2, FALSE())</f>
        <v>3974.37</v>
      </c>
      <c r="T9750" t="str">
        <f t="shared" si="764"/>
        <v>USD</v>
      </c>
    </row>
    <row r="9751" spans="1:20" ht="18.75" hidden="1" customHeight="1" x14ac:dyDescent="0.25">
      <c r="A9751" t="s">
        <v>3341</v>
      </c>
      <c r="B9751" t="s">
        <v>1923</v>
      </c>
      <c r="C9751" t="s">
        <v>1913</v>
      </c>
      <c r="D9751" s="24">
        <v>6168</v>
      </c>
      <c r="E9751" t="s">
        <v>1778</v>
      </c>
      <c r="F9751" t="s">
        <v>128</v>
      </c>
      <c r="G9751" t="s">
        <v>108</v>
      </c>
      <c r="H9751" t="s">
        <v>3373</v>
      </c>
      <c r="I9751" t="s">
        <v>1877</v>
      </c>
      <c r="J9751" t="s">
        <v>2049</v>
      </c>
      <c r="K9751" t="s">
        <v>3374</v>
      </c>
      <c r="L9751" s="24">
        <v>1050</v>
      </c>
      <c r="M9751" s="25">
        <f>+VLOOKUP(E9751, TC!A:D, 4, FALSE())</f>
        <v>1.1778499988677451</v>
      </c>
      <c r="N9751" s="24">
        <f t="shared" si="760"/>
        <v>1050</v>
      </c>
      <c r="O9751" t="str">
        <f t="shared" si="761"/>
        <v>FACTURA</v>
      </c>
      <c r="P9751" t="str">
        <f t="shared" si="762"/>
        <v>2025</v>
      </c>
      <c r="Q9751" t="str">
        <f t="shared" si="763"/>
        <v>07</v>
      </c>
      <c r="R9751" t="str">
        <f>+IFERROR(VLOOKUP(I9751, Listado!A:B, 2, FALSE()), "COMERCIALIZADORA INTERNACIONAL CARIBBEAN EXOTICS S A")</f>
        <v>PIEDRAHITA PEREZ MARIANA</v>
      </c>
      <c r="S9751" s="25">
        <f>+VLOOKUP(E9751, TC!A:D, 2, FALSE())</f>
        <v>3974.37</v>
      </c>
      <c r="T9751" t="str">
        <f t="shared" si="764"/>
        <v>USD</v>
      </c>
    </row>
    <row r="9752" spans="1:20" ht="18.75" hidden="1" customHeight="1" x14ac:dyDescent="0.25">
      <c r="A9752" t="s">
        <v>3341</v>
      </c>
      <c r="B9752" t="s">
        <v>1923</v>
      </c>
      <c r="C9752" t="s">
        <v>1913</v>
      </c>
      <c r="D9752" s="24">
        <v>6168</v>
      </c>
      <c r="E9752" t="s">
        <v>1778</v>
      </c>
      <c r="F9752" t="s">
        <v>128</v>
      </c>
      <c r="G9752" t="s">
        <v>108</v>
      </c>
      <c r="H9752" t="s">
        <v>3373</v>
      </c>
      <c r="I9752" t="s">
        <v>1877</v>
      </c>
      <c r="J9752" t="s">
        <v>2049</v>
      </c>
      <c r="K9752" t="s">
        <v>2200</v>
      </c>
      <c r="L9752" s="24">
        <v>360</v>
      </c>
      <c r="M9752" s="25">
        <f>+VLOOKUP(E9752, TC!A:D, 4, FALSE())</f>
        <v>1.1778499988677451</v>
      </c>
      <c r="N9752" s="24">
        <f t="shared" si="760"/>
        <v>360</v>
      </c>
      <c r="O9752" t="str">
        <f t="shared" si="761"/>
        <v>FACTURA</v>
      </c>
      <c r="P9752" t="str">
        <f t="shared" si="762"/>
        <v>2025</v>
      </c>
      <c r="Q9752" t="str">
        <f t="shared" si="763"/>
        <v>07</v>
      </c>
      <c r="R9752" t="str">
        <f>+IFERROR(VLOOKUP(I9752, Listado!A:B, 2, FALSE()), "COMERCIALIZADORA INTERNACIONAL CARIBBEAN EXOTICS S A")</f>
        <v>PIEDRAHITA PEREZ MARIANA</v>
      </c>
      <c r="S9752" s="25">
        <f>+VLOOKUP(E9752, TC!A:D, 2, FALSE())</f>
        <v>3974.37</v>
      </c>
      <c r="T9752" t="str">
        <f t="shared" si="764"/>
        <v>USD</v>
      </c>
    </row>
    <row r="9753" spans="1:20" ht="18.75" hidden="1" customHeight="1" x14ac:dyDescent="0.25">
      <c r="A9753" t="s">
        <v>3341</v>
      </c>
      <c r="B9753" t="s">
        <v>1923</v>
      </c>
      <c r="C9753" t="s">
        <v>1913</v>
      </c>
      <c r="D9753" s="24">
        <v>6169</v>
      </c>
      <c r="E9753" t="s">
        <v>1778</v>
      </c>
      <c r="F9753" t="s">
        <v>128</v>
      </c>
      <c r="G9753" t="s">
        <v>108</v>
      </c>
      <c r="H9753" t="s">
        <v>2975</v>
      </c>
      <c r="I9753" t="s">
        <v>1879</v>
      </c>
      <c r="J9753" t="s">
        <v>1944</v>
      </c>
      <c r="K9753" t="s">
        <v>2743</v>
      </c>
      <c r="L9753" s="24">
        <v>2976</v>
      </c>
      <c r="M9753" s="25">
        <f>+VLOOKUP(E9753, TC!A:D, 4, FALSE())</f>
        <v>1.1778499988677451</v>
      </c>
      <c r="N9753" s="24">
        <f t="shared" si="760"/>
        <v>2976</v>
      </c>
      <c r="O9753" t="str">
        <f t="shared" si="761"/>
        <v>FACTURA</v>
      </c>
      <c r="P9753" t="str">
        <f t="shared" si="762"/>
        <v>2025</v>
      </c>
      <c r="Q9753" t="str">
        <f t="shared" si="763"/>
        <v>07</v>
      </c>
      <c r="R9753" t="str">
        <f>+IFERROR(VLOOKUP(I9753, Listado!A:B, 2, FALSE()), "COMERCIALIZADORA INTERNACIONAL CARIBBEAN EXOTICS S A")</f>
        <v>PIEDRAHITA PEREZ MARIANA</v>
      </c>
      <c r="S9753" s="25">
        <f>+VLOOKUP(E9753, TC!A:D, 2, FALSE())</f>
        <v>3974.37</v>
      </c>
      <c r="T9753" t="str">
        <f t="shared" si="764"/>
        <v>USD</v>
      </c>
    </row>
    <row r="9754" spans="1:20" ht="18.75" hidden="1" customHeight="1" x14ac:dyDescent="0.25">
      <c r="A9754" t="s">
        <v>3341</v>
      </c>
      <c r="B9754" t="s">
        <v>1923</v>
      </c>
      <c r="C9754" t="s">
        <v>1913</v>
      </c>
      <c r="D9754" s="24">
        <v>6170</v>
      </c>
      <c r="E9754" t="s">
        <v>1778</v>
      </c>
      <c r="F9754" t="s">
        <v>1924</v>
      </c>
      <c r="G9754" t="s">
        <v>108</v>
      </c>
      <c r="H9754" t="s">
        <v>3375</v>
      </c>
      <c r="I9754" t="s">
        <v>1894</v>
      </c>
      <c r="J9754" t="s">
        <v>1919</v>
      </c>
      <c r="K9754" t="s">
        <v>1928</v>
      </c>
      <c r="L9754" s="24">
        <v>1205.2</v>
      </c>
      <c r="M9754" s="25">
        <f>+VLOOKUP(E9754, TC!A:D, 4, FALSE())</f>
        <v>1.1778499988677451</v>
      </c>
      <c r="N9754" s="24">
        <f t="shared" si="760"/>
        <v>1419.5448186354065</v>
      </c>
      <c r="O9754" t="str">
        <f t="shared" si="761"/>
        <v>FACTURA</v>
      </c>
      <c r="P9754" t="str">
        <f t="shared" si="762"/>
        <v>2025</v>
      </c>
      <c r="Q9754" t="str">
        <f t="shared" si="763"/>
        <v>07</v>
      </c>
      <c r="R9754" t="str">
        <f>+IFERROR(VLOOKUP(I9754, Listado!A:B, 2, FALSE()), "COMERCIALIZADORA INTERNACIONAL CARIBBEAN EXOTICS S A")</f>
        <v>PIEDRAHITA PEREZ MARIANA</v>
      </c>
      <c r="S9754" s="25">
        <f>+VLOOKUP(E9754, TC!A:D, 2, FALSE())</f>
        <v>3974.37</v>
      </c>
      <c r="T9754" t="str">
        <f t="shared" si="764"/>
        <v>EUR</v>
      </c>
    </row>
    <row r="9755" spans="1:20" ht="18.75" hidden="1" customHeight="1" x14ac:dyDescent="0.25">
      <c r="A9755" t="s">
        <v>3341</v>
      </c>
      <c r="B9755" t="s">
        <v>1923</v>
      </c>
      <c r="C9755" t="s">
        <v>1913</v>
      </c>
      <c r="D9755" s="24">
        <v>6170</v>
      </c>
      <c r="E9755" t="s">
        <v>1778</v>
      </c>
      <c r="F9755" t="s">
        <v>1924</v>
      </c>
      <c r="G9755" t="s">
        <v>108</v>
      </c>
      <c r="H9755" t="s">
        <v>3375</v>
      </c>
      <c r="I9755" t="s">
        <v>1894</v>
      </c>
      <c r="J9755" t="s">
        <v>1919</v>
      </c>
      <c r="K9755" t="s">
        <v>73</v>
      </c>
      <c r="L9755" s="24">
        <v>2500.8000000000002</v>
      </c>
      <c r="M9755" s="25">
        <f>+VLOOKUP(E9755, TC!A:D, 4, FALSE())</f>
        <v>1.1778499988677451</v>
      </c>
      <c r="N9755" s="24">
        <f t="shared" si="760"/>
        <v>2945.5672771684572</v>
      </c>
      <c r="O9755" t="str">
        <f t="shared" si="761"/>
        <v>FACTURA</v>
      </c>
      <c r="P9755" t="str">
        <f t="shared" si="762"/>
        <v>2025</v>
      </c>
      <c r="Q9755" t="str">
        <f t="shared" si="763"/>
        <v>07</v>
      </c>
      <c r="R9755" t="str">
        <f>+IFERROR(VLOOKUP(I9755, Listado!A:B, 2, FALSE()), "COMERCIALIZADORA INTERNACIONAL CARIBBEAN EXOTICS S A")</f>
        <v>PIEDRAHITA PEREZ MARIANA</v>
      </c>
      <c r="S9755" s="25">
        <f>+VLOOKUP(E9755, TC!A:D, 2, FALSE())</f>
        <v>3974.37</v>
      </c>
      <c r="T9755" t="str">
        <f t="shared" si="764"/>
        <v>EUR</v>
      </c>
    </row>
    <row r="9756" spans="1:20" ht="18.75" hidden="1" customHeight="1" x14ac:dyDescent="0.25">
      <c r="A9756" t="s">
        <v>3341</v>
      </c>
      <c r="B9756" t="s">
        <v>1923</v>
      </c>
      <c r="C9756" t="s">
        <v>1913</v>
      </c>
      <c r="D9756" s="24">
        <v>6170</v>
      </c>
      <c r="E9756" t="s">
        <v>1778</v>
      </c>
      <c r="F9756" t="s">
        <v>1924</v>
      </c>
      <c r="G9756" t="s">
        <v>108</v>
      </c>
      <c r="H9756" t="s">
        <v>3375</v>
      </c>
      <c r="I9756" t="s">
        <v>1894</v>
      </c>
      <c r="J9756" t="s">
        <v>1919</v>
      </c>
      <c r="K9756" t="s">
        <v>74</v>
      </c>
      <c r="L9756" s="24">
        <v>1614.4</v>
      </c>
      <c r="M9756" s="25">
        <f>+VLOOKUP(E9756, TC!A:D, 4, FALSE())</f>
        <v>1.1778499988677451</v>
      </c>
      <c r="N9756" s="24">
        <f t="shared" si="760"/>
        <v>1901.5210381720879</v>
      </c>
      <c r="O9756" t="str">
        <f t="shared" si="761"/>
        <v>FACTURA</v>
      </c>
      <c r="P9756" t="str">
        <f t="shared" si="762"/>
        <v>2025</v>
      </c>
      <c r="Q9756" t="str">
        <f t="shared" si="763"/>
        <v>07</v>
      </c>
      <c r="R9756" t="str">
        <f>+IFERROR(VLOOKUP(I9756, Listado!A:B, 2, FALSE()), "COMERCIALIZADORA INTERNACIONAL CARIBBEAN EXOTICS S A")</f>
        <v>PIEDRAHITA PEREZ MARIANA</v>
      </c>
      <c r="S9756" s="25">
        <f>+VLOOKUP(E9756, TC!A:D, 2, FALSE())</f>
        <v>3974.37</v>
      </c>
      <c r="T9756" t="str">
        <f t="shared" si="764"/>
        <v>EUR</v>
      </c>
    </row>
    <row r="9757" spans="1:20" ht="18.75" hidden="1" customHeight="1" x14ac:dyDescent="0.25">
      <c r="A9757" t="s">
        <v>3341</v>
      </c>
      <c r="B9757" t="s">
        <v>1923</v>
      </c>
      <c r="C9757" t="s">
        <v>1913</v>
      </c>
      <c r="D9757" s="24">
        <v>6171</v>
      </c>
      <c r="E9757" t="s">
        <v>1778</v>
      </c>
      <c r="F9757" t="s">
        <v>128</v>
      </c>
      <c r="G9757" t="s">
        <v>110</v>
      </c>
      <c r="H9757" t="s">
        <v>3376</v>
      </c>
      <c r="I9757" t="s">
        <v>1883</v>
      </c>
      <c r="J9757" t="s">
        <v>1984</v>
      </c>
      <c r="K9757" t="s">
        <v>2195</v>
      </c>
      <c r="L9757" s="24">
        <v>1377</v>
      </c>
      <c r="M9757" s="25">
        <f>+VLOOKUP(E9757, TC!A:D, 4, FALSE())</f>
        <v>1.1778499988677451</v>
      </c>
      <c r="N9757" s="24">
        <f t="shared" si="760"/>
        <v>1377</v>
      </c>
      <c r="O9757" t="str">
        <f t="shared" si="761"/>
        <v>FACTURA</v>
      </c>
      <c r="P9757" t="str">
        <f t="shared" si="762"/>
        <v>2025</v>
      </c>
      <c r="Q9757" t="str">
        <f t="shared" si="763"/>
        <v>07</v>
      </c>
      <c r="R9757" t="str">
        <f>+IFERROR(VLOOKUP(I9757, Listado!A:B, 2, FALSE()), "COMERCIALIZADORA INTERNACIONAL CARIBBEAN EXOTICS S A")</f>
        <v>PEREZ MEJIA MARIA PAULINA</v>
      </c>
      <c r="S9757" s="25">
        <f>+VLOOKUP(E9757, TC!A:D, 2, FALSE())</f>
        <v>3974.37</v>
      </c>
      <c r="T9757" t="str">
        <f t="shared" si="764"/>
        <v>USD</v>
      </c>
    </row>
    <row r="9758" spans="1:20" ht="18.75" hidden="1" customHeight="1" x14ac:dyDescent="0.25">
      <c r="A9758" t="s">
        <v>3341</v>
      </c>
      <c r="B9758" t="s">
        <v>1923</v>
      </c>
      <c r="C9758" t="s">
        <v>1913</v>
      </c>
      <c r="D9758" s="24">
        <v>6171</v>
      </c>
      <c r="E9758" t="s">
        <v>1778</v>
      </c>
      <c r="F9758" t="s">
        <v>128</v>
      </c>
      <c r="G9758" t="s">
        <v>110</v>
      </c>
      <c r="H9758" t="s">
        <v>3376</v>
      </c>
      <c r="I9758" t="s">
        <v>1883</v>
      </c>
      <c r="J9758" t="s">
        <v>1984</v>
      </c>
      <c r="K9758" t="s">
        <v>1928</v>
      </c>
      <c r="L9758" s="24">
        <v>3586</v>
      </c>
      <c r="M9758" s="25">
        <f>+VLOOKUP(E9758, TC!A:D, 4, FALSE())</f>
        <v>1.1778499988677451</v>
      </c>
      <c r="N9758" s="24">
        <f t="shared" si="760"/>
        <v>3586</v>
      </c>
      <c r="O9758" t="str">
        <f t="shared" si="761"/>
        <v>FACTURA</v>
      </c>
      <c r="P9758" t="str">
        <f t="shared" si="762"/>
        <v>2025</v>
      </c>
      <c r="Q9758" t="str">
        <f t="shared" si="763"/>
        <v>07</v>
      </c>
      <c r="R9758" t="str">
        <f>+IFERROR(VLOOKUP(I9758, Listado!A:B, 2, FALSE()), "COMERCIALIZADORA INTERNACIONAL CARIBBEAN EXOTICS S A")</f>
        <v>PEREZ MEJIA MARIA PAULINA</v>
      </c>
      <c r="S9758" s="25">
        <f>+VLOOKUP(E9758, TC!A:D, 2, FALSE())</f>
        <v>3974.37</v>
      </c>
      <c r="T9758" t="str">
        <f t="shared" si="764"/>
        <v>USD</v>
      </c>
    </row>
    <row r="9759" spans="1:20" ht="18.75" hidden="1" customHeight="1" x14ac:dyDescent="0.25">
      <c r="A9759" t="s">
        <v>3341</v>
      </c>
      <c r="B9759" t="s">
        <v>1923</v>
      </c>
      <c r="C9759" t="s">
        <v>1913</v>
      </c>
      <c r="D9759" s="24">
        <v>6171</v>
      </c>
      <c r="E9759" t="s">
        <v>1778</v>
      </c>
      <c r="F9759" t="s">
        <v>128</v>
      </c>
      <c r="G9759" t="s">
        <v>110</v>
      </c>
      <c r="H9759" t="s">
        <v>3376</v>
      </c>
      <c r="I9759" t="s">
        <v>1883</v>
      </c>
      <c r="J9759" t="s">
        <v>1984</v>
      </c>
      <c r="K9759" t="s">
        <v>2196</v>
      </c>
      <c r="L9759" s="24">
        <v>1177.5999999999999</v>
      </c>
      <c r="M9759" s="25">
        <f>+VLOOKUP(E9759, TC!A:D, 4, FALSE())</f>
        <v>1.1778499988677451</v>
      </c>
      <c r="N9759" s="24">
        <f t="shared" si="760"/>
        <v>1177.5999999999999</v>
      </c>
      <c r="O9759" t="str">
        <f t="shared" si="761"/>
        <v>FACTURA</v>
      </c>
      <c r="P9759" t="str">
        <f t="shared" si="762"/>
        <v>2025</v>
      </c>
      <c r="Q9759" t="str">
        <f t="shared" si="763"/>
        <v>07</v>
      </c>
      <c r="R9759" t="str">
        <f>+IFERROR(VLOOKUP(I9759, Listado!A:B, 2, FALSE()), "COMERCIALIZADORA INTERNACIONAL CARIBBEAN EXOTICS S A")</f>
        <v>PEREZ MEJIA MARIA PAULINA</v>
      </c>
      <c r="S9759" s="25">
        <f>+VLOOKUP(E9759, TC!A:D, 2, FALSE())</f>
        <v>3974.37</v>
      </c>
      <c r="T9759" t="str">
        <f t="shared" si="764"/>
        <v>USD</v>
      </c>
    </row>
    <row r="9760" spans="1:20" ht="18.75" hidden="1" customHeight="1" x14ac:dyDescent="0.25">
      <c r="A9760" t="s">
        <v>3341</v>
      </c>
      <c r="B9760" t="s">
        <v>1923</v>
      </c>
      <c r="C9760" t="s">
        <v>1913</v>
      </c>
      <c r="D9760" s="24">
        <v>6171</v>
      </c>
      <c r="E9760" t="s">
        <v>1778</v>
      </c>
      <c r="F9760" t="s">
        <v>128</v>
      </c>
      <c r="G9760" t="s">
        <v>110</v>
      </c>
      <c r="H9760" t="s">
        <v>3376</v>
      </c>
      <c r="I9760" t="s">
        <v>1883</v>
      </c>
      <c r="J9760" t="s">
        <v>1984</v>
      </c>
      <c r="K9760" t="s">
        <v>2197</v>
      </c>
      <c r="L9760" s="24">
        <v>2324.8000000000002</v>
      </c>
      <c r="M9760" s="25">
        <f>+VLOOKUP(E9760, TC!A:D, 4, FALSE())</f>
        <v>1.1778499988677451</v>
      </c>
      <c r="N9760" s="24">
        <f t="shared" si="760"/>
        <v>2324.8000000000002</v>
      </c>
      <c r="O9760" t="str">
        <f t="shared" si="761"/>
        <v>FACTURA</v>
      </c>
      <c r="P9760" t="str">
        <f t="shared" si="762"/>
        <v>2025</v>
      </c>
      <c r="Q9760" t="str">
        <f t="shared" si="763"/>
        <v>07</v>
      </c>
      <c r="R9760" t="str">
        <f>+IFERROR(VLOOKUP(I9760, Listado!A:B, 2, FALSE()), "COMERCIALIZADORA INTERNACIONAL CARIBBEAN EXOTICS S A")</f>
        <v>PEREZ MEJIA MARIA PAULINA</v>
      </c>
      <c r="S9760" s="25">
        <f>+VLOOKUP(E9760, TC!A:D, 2, FALSE())</f>
        <v>3974.37</v>
      </c>
      <c r="T9760" t="str">
        <f t="shared" si="764"/>
        <v>USD</v>
      </c>
    </row>
    <row r="9761" spans="1:20" ht="18.75" hidden="1" customHeight="1" x14ac:dyDescent="0.25">
      <c r="A9761" t="s">
        <v>3341</v>
      </c>
      <c r="B9761" t="s">
        <v>1923</v>
      </c>
      <c r="C9761" t="s">
        <v>1913</v>
      </c>
      <c r="D9761" s="24">
        <v>6171</v>
      </c>
      <c r="E9761" t="s">
        <v>1778</v>
      </c>
      <c r="F9761" t="s">
        <v>128</v>
      </c>
      <c r="G9761" t="s">
        <v>110</v>
      </c>
      <c r="H9761" t="s">
        <v>3376</v>
      </c>
      <c r="I9761" t="s">
        <v>1883</v>
      </c>
      <c r="J9761" t="s">
        <v>1984</v>
      </c>
      <c r="K9761" t="s">
        <v>2198</v>
      </c>
      <c r="L9761" s="24">
        <v>1326</v>
      </c>
      <c r="M9761" s="25">
        <f>+VLOOKUP(E9761, TC!A:D, 4, FALSE())</f>
        <v>1.1778499988677451</v>
      </c>
      <c r="N9761" s="24">
        <f t="shared" si="760"/>
        <v>1326</v>
      </c>
      <c r="O9761" t="str">
        <f t="shared" si="761"/>
        <v>FACTURA</v>
      </c>
      <c r="P9761" t="str">
        <f t="shared" si="762"/>
        <v>2025</v>
      </c>
      <c r="Q9761" t="str">
        <f t="shared" si="763"/>
        <v>07</v>
      </c>
      <c r="R9761" t="str">
        <f>+IFERROR(VLOOKUP(I9761, Listado!A:B, 2, FALSE()), "COMERCIALIZADORA INTERNACIONAL CARIBBEAN EXOTICS S A")</f>
        <v>PEREZ MEJIA MARIA PAULINA</v>
      </c>
      <c r="S9761" s="25">
        <f>+VLOOKUP(E9761, TC!A:D, 2, FALSE())</f>
        <v>3974.37</v>
      </c>
      <c r="T9761" t="str">
        <f t="shared" si="764"/>
        <v>USD</v>
      </c>
    </row>
    <row r="9762" spans="1:20" ht="18.75" hidden="1" customHeight="1" x14ac:dyDescent="0.25">
      <c r="A9762" t="s">
        <v>3341</v>
      </c>
      <c r="B9762" t="s">
        <v>1923</v>
      </c>
      <c r="C9762" t="s">
        <v>1913</v>
      </c>
      <c r="D9762" s="24">
        <v>6171</v>
      </c>
      <c r="E9762" t="s">
        <v>1778</v>
      </c>
      <c r="F9762" t="s">
        <v>128</v>
      </c>
      <c r="G9762" t="s">
        <v>110</v>
      </c>
      <c r="H9762" t="s">
        <v>3376</v>
      </c>
      <c r="I9762" t="s">
        <v>1883</v>
      </c>
      <c r="J9762" t="s">
        <v>1984</v>
      </c>
      <c r="K9762" t="s">
        <v>2968</v>
      </c>
      <c r="L9762" s="24">
        <v>1961.6</v>
      </c>
      <c r="M9762" s="25">
        <f>+VLOOKUP(E9762, TC!A:D, 4, FALSE())</f>
        <v>1.1778499988677451</v>
      </c>
      <c r="N9762" s="24">
        <f t="shared" si="760"/>
        <v>1961.6</v>
      </c>
      <c r="O9762" t="str">
        <f t="shared" si="761"/>
        <v>FACTURA</v>
      </c>
      <c r="P9762" t="str">
        <f t="shared" si="762"/>
        <v>2025</v>
      </c>
      <c r="Q9762" t="str">
        <f t="shared" si="763"/>
        <v>07</v>
      </c>
      <c r="R9762" t="str">
        <f>+IFERROR(VLOOKUP(I9762, Listado!A:B, 2, FALSE()), "COMERCIALIZADORA INTERNACIONAL CARIBBEAN EXOTICS S A")</f>
        <v>PEREZ MEJIA MARIA PAULINA</v>
      </c>
      <c r="S9762" s="25">
        <f>+VLOOKUP(E9762, TC!A:D, 2, FALSE())</f>
        <v>3974.37</v>
      </c>
      <c r="T9762" t="str">
        <f t="shared" si="764"/>
        <v>USD</v>
      </c>
    </row>
    <row r="9763" spans="1:20" ht="18.75" hidden="1" customHeight="1" x14ac:dyDescent="0.25">
      <c r="A9763" t="s">
        <v>3341</v>
      </c>
      <c r="B9763" t="s">
        <v>5</v>
      </c>
      <c r="C9763" t="s">
        <v>1913</v>
      </c>
      <c r="D9763" s="24">
        <v>12375</v>
      </c>
      <c r="E9763" t="s">
        <v>1779</v>
      </c>
      <c r="F9763" t="s">
        <v>99</v>
      </c>
      <c r="G9763" t="s">
        <v>113</v>
      </c>
      <c r="I9763" t="s">
        <v>1858</v>
      </c>
      <c r="J9763" t="s">
        <v>1915</v>
      </c>
      <c r="K9763" t="s">
        <v>1920</v>
      </c>
      <c r="L9763" s="24">
        <v>768000</v>
      </c>
      <c r="M9763" s="25">
        <f>+VLOOKUP(E9763, TC!A:D, 4, FALSE())</f>
        <v>1.1778499988677451</v>
      </c>
      <c r="N9763" s="24">
        <f t="shared" si="760"/>
        <v>768000</v>
      </c>
      <c r="O9763" t="str">
        <f t="shared" si="761"/>
        <v>FACTURA</v>
      </c>
      <c r="P9763" t="str">
        <f t="shared" si="762"/>
        <v>2025</v>
      </c>
      <c r="Q9763" t="str">
        <f t="shared" si="763"/>
        <v>07</v>
      </c>
      <c r="R9763" t="str">
        <f>+IFERROR(VLOOKUP(I9763, Listado!A:B, 2, FALSE()), "COMERCIALIZADORA INTERNACIONAL CARIBBEAN EXOTICS S A")</f>
        <v>LONDOÑO ECHEVERRI ALEJANDRA</v>
      </c>
      <c r="S9763" s="25">
        <f>+VLOOKUP(E9763, TC!A:D, 2, FALSE())</f>
        <v>3974.37</v>
      </c>
      <c r="T9763" t="str">
        <f t="shared" si="764"/>
        <v>COP</v>
      </c>
    </row>
    <row r="9764" spans="1:20" ht="18.75" hidden="1" customHeight="1" x14ac:dyDescent="0.25">
      <c r="A9764" t="s">
        <v>3341</v>
      </c>
      <c r="B9764" t="s">
        <v>5</v>
      </c>
      <c r="C9764" t="s">
        <v>1913</v>
      </c>
      <c r="D9764" s="24">
        <v>12376</v>
      </c>
      <c r="E9764" t="s">
        <v>1779</v>
      </c>
      <c r="F9764" t="s">
        <v>99</v>
      </c>
      <c r="G9764" t="s">
        <v>113</v>
      </c>
      <c r="I9764" t="s">
        <v>1858</v>
      </c>
      <c r="J9764" t="s">
        <v>1915</v>
      </c>
      <c r="K9764" t="s">
        <v>1920</v>
      </c>
      <c r="L9764" s="24">
        <v>960000</v>
      </c>
      <c r="M9764" s="25">
        <f>+VLOOKUP(E9764, TC!A:D, 4, FALSE())</f>
        <v>1.1778499988677451</v>
      </c>
      <c r="N9764" s="24">
        <f t="shared" si="760"/>
        <v>960000</v>
      </c>
      <c r="O9764" t="str">
        <f t="shared" si="761"/>
        <v>FACTURA</v>
      </c>
      <c r="P9764" t="str">
        <f t="shared" si="762"/>
        <v>2025</v>
      </c>
      <c r="Q9764" t="str">
        <f t="shared" si="763"/>
        <v>07</v>
      </c>
      <c r="R9764" t="str">
        <f>+IFERROR(VLOOKUP(I9764, Listado!A:B, 2, FALSE()), "COMERCIALIZADORA INTERNACIONAL CARIBBEAN EXOTICS S A")</f>
        <v>LONDOÑO ECHEVERRI ALEJANDRA</v>
      </c>
      <c r="S9764" s="25">
        <f>+VLOOKUP(E9764, TC!A:D, 2, FALSE())</f>
        <v>3974.37</v>
      </c>
      <c r="T9764" t="str">
        <f t="shared" si="764"/>
        <v>COP</v>
      </c>
    </row>
    <row r="9765" spans="1:20" ht="18.75" hidden="1" customHeight="1" x14ac:dyDescent="0.25">
      <c r="A9765" t="s">
        <v>3341</v>
      </c>
      <c r="B9765" t="s">
        <v>5</v>
      </c>
      <c r="C9765" t="s">
        <v>1913</v>
      </c>
      <c r="D9765" s="24">
        <v>12377</v>
      </c>
      <c r="E9765" t="s">
        <v>1779</v>
      </c>
      <c r="F9765" t="s">
        <v>99</v>
      </c>
      <c r="G9765" t="s">
        <v>113</v>
      </c>
      <c r="I9765" t="s">
        <v>1859</v>
      </c>
      <c r="J9765" t="s">
        <v>1915</v>
      </c>
      <c r="K9765" t="s">
        <v>1916</v>
      </c>
      <c r="L9765" s="24">
        <v>5150400</v>
      </c>
      <c r="M9765" s="25">
        <f>+VLOOKUP(E9765, TC!A:D, 4, FALSE())</f>
        <v>1.1778499988677451</v>
      </c>
      <c r="N9765" s="24">
        <f t="shared" si="760"/>
        <v>5150400</v>
      </c>
      <c r="O9765" t="str">
        <f t="shared" si="761"/>
        <v>FACTURA</v>
      </c>
      <c r="P9765" t="str">
        <f t="shared" si="762"/>
        <v>2025</v>
      </c>
      <c r="Q9765" t="str">
        <f t="shared" si="763"/>
        <v>07</v>
      </c>
      <c r="R9765" t="str">
        <f>+IFERROR(VLOOKUP(I9765, Listado!A:B, 2, FALSE()), "COMERCIALIZADORA INTERNACIONAL CARIBBEAN EXOTICS S A")</f>
        <v>LONDOÑO ECHEVERRI ALEJANDRA</v>
      </c>
      <c r="S9765" s="25">
        <f>+VLOOKUP(E9765, TC!A:D, 2, FALSE())</f>
        <v>3974.37</v>
      </c>
      <c r="T9765" t="str">
        <f t="shared" si="764"/>
        <v>COP</v>
      </c>
    </row>
    <row r="9766" spans="1:20" ht="18.75" hidden="1" customHeight="1" x14ac:dyDescent="0.25">
      <c r="A9766" t="s">
        <v>3341</v>
      </c>
      <c r="B9766" t="s">
        <v>1923</v>
      </c>
      <c r="C9766" t="s">
        <v>1913</v>
      </c>
      <c r="D9766" s="24">
        <v>6172</v>
      </c>
      <c r="E9766" t="s">
        <v>1781</v>
      </c>
      <c r="F9766" t="s">
        <v>99</v>
      </c>
      <c r="G9766" t="s">
        <v>1914</v>
      </c>
      <c r="I9766" t="s">
        <v>1907</v>
      </c>
      <c r="J9766" t="s">
        <v>1915</v>
      </c>
      <c r="K9766" t="s">
        <v>3066</v>
      </c>
      <c r="L9766" s="24">
        <v>3696164</v>
      </c>
      <c r="M9766" s="25">
        <f>+VLOOKUP(E9766, TC!A:D, 4, FALSE())</f>
        <v>1.1738499988677451</v>
      </c>
      <c r="N9766" s="24">
        <f t="shared" si="760"/>
        <v>929.99997483877951</v>
      </c>
      <c r="O9766" t="str">
        <f t="shared" si="761"/>
        <v>FACTURA</v>
      </c>
      <c r="P9766" t="str">
        <f t="shared" si="762"/>
        <v>2025</v>
      </c>
      <c r="Q9766" t="str">
        <f t="shared" si="763"/>
        <v>07</v>
      </c>
      <c r="R9766" t="str">
        <f>+IFERROR(VLOOKUP(I9766, Listado!A:B, 2, FALSE()), "COMERCIALIZADORA INTERNACIONAL CARIBBEAN EXOTICS S A")</f>
        <v>PIEDRAHITA PEREZ MARIANA</v>
      </c>
      <c r="S9766" s="25">
        <f>+VLOOKUP(E9766, TC!A:D, 2, FALSE())</f>
        <v>3974.37</v>
      </c>
      <c r="T9766" t="str">
        <f t="shared" si="764"/>
        <v>USD</v>
      </c>
    </row>
    <row r="9767" spans="1:20" ht="18.75" hidden="1" customHeight="1" x14ac:dyDescent="0.25">
      <c r="A9767" t="s">
        <v>3341</v>
      </c>
      <c r="B9767" t="s">
        <v>1923</v>
      </c>
      <c r="C9767" t="s">
        <v>1913</v>
      </c>
      <c r="D9767" s="24">
        <v>6172</v>
      </c>
      <c r="E9767" t="s">
        <v>1781</v>
      </c>
      <c r="F9767" t="s">
        <v>99</v>
      </c>
      <c r="G9767" t="s">
        <v>1914</v>
      </c>
      <c r="I9767" t="s">
        <v>1907</v>
      </c>
      <c r="J9767" t="s">
        <v>1915</v>
      </c>
      <c r="K9767" t="s">
        <v>3067</v>
      </c>
      <c r="L9767" s="24">
        <v>7165789</v>
      </c>
      <c r="M9767" s="25">
        <f>+VLOOKUP(E9767, TC!A:D, 4, FALSE())</f>
        <v>1.1738499988677451</v>
      </c>
      <c r="N9767" s="24">
        <f t="shared" si="760"/>
        <v>1802.9999723226574</v>
      </c>
      <c r="O9767" t="str">
        <f t="shared" si="761"/>
        <v>FACTURA</v>
      </c>
      <c r="P9767" t="str">
        <f t="shared" si="762"/>
        <v>2025</v>
      </c>
      <c r="Q9767" t="str">
        <f t="shared" si="763"/>
        <v>07</v>
      </c>
      <c r="R9767" t="str">
        <f>+IFERROR(VLOOKUP(I9767, Listado!A:B, 2, FALSE()), "COMERCIALIZADORA INTERNACIONAL CARIBBEAN EXOTICS S A")</f>
        <v>PIEDRAHITA PEREZ MARIANA</v>
      </c>
      <c r="S9767" s="25">
        <f>+VLOOKUP(E9767, TC!A:D, 2, FALSE())</f>
        <v>3974.37</v>
      </c>
      <c r="T9767" t="str">
        <f t="shared" si="764"/>
        <v>USD</v>
      </c>
    </row>
    <row r="9768" spans="1:20" ht="18.75" hidden="1" customHeight="1" x14ac:dyDescent="0.25">
      <c r="A9768" t="s">
        <v>3341</v>
      </c>
      <c r="B9768" t="s">
        <v>5</v>
      </c>
      <c r="C9768" t="s">
        <v>1913</v>
      </c>
      <c r="D9768" s="24">
        <v>12378</v>
      </c>
      <c r="E9768" t="s">
        <v>1781</v>
      </c>
      <c r="F9768" t="s">
        <v>128</v>
      </c>
      <c r="G9768" t="s">
        <v>110</v>
      </c>
      <c r="H9768" t="s">
        <v>3377</v>
      </c>
      <c r="I9768" t="s">
        <v>1850</v>
      </c>
      <c r="J9768" t="s">
        <v>1919</v>
      </c>
      <c r="K9768" t="s">
        <v>12</v>
      </c>
      <c r="L9768" s="24">
        <v>3840</v>
      </c>
      <c r="M9768" s="25">
        <f>+VLOOKUP(E9768, TC!A:D, 4, FALSE())</f>
        <v>1.1738499988677451</v>
      </c>
      <c r="N9768" s="24">
        <f t="shared" si="760"/>
        <v>3840</v>
      </c>
      <c r="O9768" t="str">
        <f t="shared" si="761"/>
        <v>FACTURA</v>
      </c>
      <c r="P9768" t="str">
        <f t="shared" si="762"/>
        <v>2025</v>
      </c>
      <c r="Q9768" t="str">
        <f t="shared" si="763"/>
        <v>07</v>
      </c>
      <c r="R9768" t="str">
        <f>+IFERROR(VLOOKUP(I9768, Listado!A:B, 2, FALSE()), "COMERCIALIZADORA INTERNACIONAL CARIBBEAN EXOTICS S A")</f>
        <v>PEREZ MEJIA MARIA PAULINA</v>
      </c>
      <c r="S9768" s="25">
        <f>+VLOOKUP(E9768, TC!A:D, 2, FALSE())</f>
        <v>3974.37</v>
      </c>
      <c r="T9768" t="str">
        <f t="shared" si="764"/>
        <v>USD</v>
      </c>
    </row>
    <row r="9769" spans="1:20" ht="18.75" hidden="1" customHeight="1" x14ac:dyDescent="0.25">
      <c r="A9769" t="s">
        <v>3341</v>
      </c>
      <c r="B9769" t="s">
        <v>5</v>
      </c>
      <c r="C9769" t="s">
        <v>1913</v>
      </c>
      <c r="D9769" s="24">
        <v>12379</v>
      </c>
      <c r="E9769" t="s">
        <v>1781</v>
      </c>
      <c r="F9769" t="s">
        <v>1924</v>
      </c>
      <c r="G9769" t="s">
        <v>110</v>
      </c>
      <c r="H9769" t="s">
        <v>3378</v>
      </c>
      <c r="I9769" t="s">
        <v>1848</v>
      </c>
      <c r="J9769" t="s">
        <v>1917</v>
      </c>
      <c r="K9769" t="s">
        <v>14</v>
      </c>
      <c r="L9769" s="24">
        <v>2980</v>
      </c>
      <c r="M9769" s="25">
        <f>+VLOOKUP(E9769, TC!A:D, 4, FALSE())</f>
        <v>1.1738499988677451</v>
      </c>
      <c r="N9769" s="24">
        <f t="shared" si="760"/>
        <v>3498.0729966258805</v>
      </c>
      <c r="O9769" t="str">
        <f t="shared" si="761"/>
        <v>FACTURA</v>
      </c>
      <c r="P9769" t="str">
        <f t="shared" si="762"/>
        <v>2025</v>
      </c>
      <c r="Q9769" t="str">
        <f t="shared" si="763"/>
        <v>07</v>
      </c>
      <c r="R9769" t="str">
        <f>+IFERROR(VLOOKUP(I9769, Listado!A:B, 2, FALSE()), "COMERCIALIZADORA INTERNACIONAL CARIBBEAN EXOTICS S A")</f>
        <v>PEREZ MEJIA MARIA PAULINA</v>
      </c>
      <c r="S9769" s="25">
        <f>+VLOOKUP(E9769, TC!A:D, 2, FALSE())</f>
        <v>3974.37</v>
      </c>
      <c r="T9769" t="str">
        <f t="shared" si="764"/>
        <v>EUR</v>
      </c>
    </row>
    <row r="9770" spans="1:20" ht="18.75" hidden="1" customHeight="1" x14ac:dyDescent="0.25">
      <c r="A9770" t="s">
        <v>3341</v>
      </c>
      <c r="B9770" t="s">
        <v>5</v>
      </c>
      <c r="C9770" t="s">
        <v>1913</v>
      </c>
      <c r="D9770" s="24">
        <v>12380</v>
      </c>
      <c r="E9770" t="s">
        <v>1781</v>
      </c>
      <c r="F9770" t="s">
        <v>128</v>
      </c>
      <c r="G9770" t="s">
        <v>110</v>
      </c>
      <c r="H9770" t="s">
        <v>3379</v>
      </c>
      <c r="I9770" t="s">
        <v>1851</v>
      </c>
      <c r="J9770" t="s">
        <v>1940</v>
      </c>
      <c r="K9770" t="s">
        <v>19</v>
      </c>
      <c r="L9770" s="24">
        <v>7360</v>
      </c>
      <c r="M9770" s="25">
        <f>+VLOOKUP(E9770, TC!A:D, 4, FALSE())</f>
        <v>1.1738499988677451</v>
      </c>
      <c r="N9770" s="24">
        <f t="shared" si="760"/>
        <v>7360</v>
      </c>
      <c r="O9770" t="str">
        <f t="shared" si="761"/>
        <v>FACTURA</v>
      </c>
      <c r="P9770" t="str">
        <f t="shared" si="762"/>
        <v>2025</v>
      </c>
      <c r="Q9770" t="str">
        <f t="shared" si="763"/>
        <v>07</v>
      </c>
      <c r="R9770" t="str">
        <f>+IFERROR(VLOOKUP(I9770, Listado!A:B, 2, FALSE()), "COMERCIALIZADORA INTERNACIONAL CARIBBEAN EXOTICS S A")</f>
        <v>PEREZ MEJIA MARIA PAULINA</v>
      </c>
      <c r="S9770" s="25">
        <f>+VLOOKUP(E9770, TC!A:D, 2, FALSE())</f>
        <v>3974.37</v>
      </c>
      <c r="T9770" t="str">
        <f t="shared" si="764"/>
        <v>USD</v>
      </c>
    </row>
    <row r="9771" spans="1:20" ht="18.75" hidden="1" customHeight="1" x14ac:dyDescent="0.25">
      <c r="A9771" t="s">
        <v>3341</v>
      </c>
      <c r="B9771" t="s">
        <v>5</v>
      </c>
      <c r="C9771" t="s">
        <v>1913</v>
      </c>
      <c r="D9771" s="24">
        <v>12380</v>
      </c>
      <c r="E9771" t="s">
        <v>1781</v>
      </c>
      <c r="F9771" t="s">
        <v>128</v>
      </c>
      <c r="G9771" t="s">
        <v>110</v>
      </c>
      <c r="H9771" t="s">
        <v>3379</v>
      </c>
      <c r="I9771" t="s">
        <v>1851</v>
      </c>
      <c r="J9771" t="s">
        <v>1940</v>
      </c>
      <c r="K9771" t="s">
        <v>50</v>
      </c>
      <c r="L9771" s="24">
        <v>3074.4</v>
      </c>
      <c r="M9771" s="25">
        <f>+VLOOKUP(E9771, TC!A:D, 4, FALSE())</f>
        <v>1.1738499988677451</v>
      </c>
      <c r="N9771" s="24">
        <f t="shared" si="760"/>
        <v>3074.4</v>
      </c>
      <c r="O9771" t="str">
        <f t="shared" si="761"/>
        <v>FACTURA</v>
      </c>
      <c r="P9771" t="str">
        <f t="shared" si="762"/>
        <v>2025</v>
      </c>
      <c r="Q9771" t="str">
        <f t="shared" si="763"/>
        <v>07</v>
      </c>
      <c r="R9771" t="str">
        <f>+IFERROR(VLOOKUP(I9771, Listado!A:B, 2, FALSE()), "COMERCIALIZADORA INTERNACIONAL CARIBBEAN EXOTICS S A")</f>
        <v>PEREZ MEJIA MARIA PAULINA</v>
      </c>
      <c r="S9771" s="25">
        <f>+VLOOKUP(E9771, TC!A:D, 2, FALSE())</f>
        <v>3974.37</v>
      </c>
      <c r="T9771" t="str">
        <f t="shared" si="764"/>
        <v>USD</v>
      </c>
    </row>
    <row r="9772" spans="1:20" ht="18.75" hidden="1" customHeight="1" x14ac:dyDescent="0.25">
      <c r="A9772" t="s">
        <v>3341</v>
      </c>
      <c r="B9772" t="s">
        <v>5</v>
      </c>
      <c r="C9772" t="s">
        <v>1913</v>
      </c>
      <c r="D9772" s="24">
        <v>12381</v>
      </c>
      <c r="E9772" t="s">
        <v>1781</v>
      </c>
      <c r="F9772" t="s">
        <v>1924</v>
      </c>
      <c r="G9772" t="s">
        <v>108</v>
      </c>
      <c r="H9772" t="s">
        <v>3380</v>
      </c>
      <c r="I9772" t="s">
        <v>1853</v>
      </c>
      <c r="J9772" t="s">
        <v>1919</v>
      </c>
      <c r="K9772" t="s">
        <v>24</v>
      </c>
      <c r="L9772" s="24">
        <v>3676.5120000000002</v>
      </c>
      <c r="M9772" s="25">
        <f>+VLOOKUP(E9772, TC!A:D, 4, FALSE())</f>
        <v>1.1738499988677451</v>
      </c>
      <c r="N9772" s="24">
        <f t="shared" si="760"/>
        <v>4315.6736070372517</v>
      </c>
      <c r="O9772" t="str">
        <f t="shared" si="761"/>
        <v>FACTURA</v>
      </c>
      <c r="P9772" t="str">
        <f t="shared" si="762"/>
        <v>2025</v>
      </c>
      <c r="Q9772" t="str">
        <f t="shared" si="763"/>
        <v>07</v>
      </c>
      <c r="R9772" t="str">
        <f>+IFERROR(VLOOKUP(I9772, Listado!A:B, 2, FALSE()), "COMERCIALIZADORA INTERNACIONAL CARIBBEAN EXOTICS S A")</f>
        <v>PIEDRAHITA PEREZ MARIANA</v>
      </c>
      <c r="S9772" s="25">
        <f>+VLOOKUP(E9772, TC!A:D, 2, FALSE())</f>
        <v>3974.37</v>
      </c>
      <c r="T9772" t="str">
        <f t="shared" si="764"/>
        <v>EUR</v>
      </c>
    </row>
    <row r="9773" spans="1:20" ht="18.75" hidden="1" customHeight="1" x14ac:dyDescent="0.25">
      <c r="A9773" t="s">
        <v>3341</v>
      </c>
      <c r="B9773" t="s">
        <v>5</v>
      </c>
      <c r="C9773" t="s">
        <v>1913</v>
      </c>
      <c r="D9773" s="24">
        <v>12381</v>
      </c>
      <c r="E9773" t="s">
        <v>1781</v>
      </c>
      <c r="F9773" t="s">
        <v>1924</v>
      </c>
      <c r="G9773" t="s">
        <v>108</v>
      </c>
      <c r="H9773" t="s">
        <v>3380</v>
      </c>
      <c r="I9773" t="s">
        <v>1853</v>
      </c>
      <c r="J9773" t="s">
        <v>1919</v>
      </c>
      <c r="K9773" t="s">
        <v>1959</v>
      </c>
      <c r="L9773" s="24">
        <v>600</v>
      </c>
      <c r="M9773" s="25">
        <f>+VLOOKUP(E9773, TC!A:D, 4, FALSE())</f>
        <v>1.1738499988677451</v>
      </c>
      <c r="N9773" s="24">
        <f t="shared" si="760"/>
        <v>704.30999932064708</v>
      </c>
      <c r="O9773" t="str">
        <f t="shared" si="761"/>
        <v>FACTURA</v>
      </c>
      <c r="P9773" t="str">
        <f t="shared" si="762"/>
        <v>2025</v>
      </c>
      <c r="Q9773" t="str">
        <f t="shared" si="763"/>
        <v>07</v>
      </c>
      <c r="R9773" t="str">
        <f>+IFERROR(VLOOKUP(I9773, Listado!A:B, 2, FALSE()), "COMERCIALIZADORA INTERNACIONAL CARIBBEAN EXOTICS S A")</f>
        <v>PIEDRAHITA PEREZ MARIANA</v>
      </c>
      <c r="S9773" s="25">
        <f>+VLOOKUP(E9773, TC!A:D, 2, FALSE())</f>
        <v>3974.37</v>
      </c>
      <c r="T9773" t="str">
        <f t="shared" si="764"/>
        <v>EUR</v>
      </c>
    </row>
    <row r="9774" spans="1:20" ht="18.75" hidden="1" customHeight="1" x14ac:dyDescent="0.25">
      <c r="A9774" t="s">
        <v>3341</v>
      </c>
      <c r="B9774" t="s">
        <v>5</v>
      </c>
      <c r="C9774" t="s">
        <v>1913</v>
      </c>
      <c r="D9774" s="24">
        <v>12381</v>
      </c>
      <c r="E9774" t="s">
        <v>1781</v>
      </c>
      <c r="F9774" t="s">
        <v>1924</v>
      </c>
      <c r="G9774" t="s">
        <v>108</v>
      </c>
      <c r="H9774" t="s">
        <v>3380</v>
      </c>
      <c r="I9774" t="s">
        <v>1853</v>
      </c>
      <c r="J9774" t="s">
        <v>1919</v>
      </c>
      <c r="K9774" t="s">
        <v>1960</v>
      </c>
      <c r="L9774" s="24">
        <v>27.4</v>
      </c>
      <c r="M9774" s="25">
        <f>+VLOOKUP(E9774, TC!A:D, 4, FALSE())</f>
        <v>1.1738499988677451</v>
      </c>
      <c r="N9774" s="24">
        <f t="shared" si="760"/>
        <v>32.163489968976215</v>
      </c>
      <c r="O9774" t="str">
        <f t="shared" si="761"/>
        <v>FACTURA</v>
      </c>
      <c r="P9774" t="str">
        <f t="shared" si="762"/>
        <v>2025</v>
      </c>
      <c r="Q9774" t="str">
        <f t="shared" si="763"/>
        <v>07</v>
      </c>
      <c r="R9774" t="str">
        <f>+IFERROR(VLOOKUP(I9774, Listado!A:B, 2, FALSE()), "COMERCIALIZADORA INTERNACIONAL CARIBBEAN EXOTICS S A")</f>
        <v>PIEDRAHITA PEREZ MARIANA</v>
      </c>
      <c r="S9774" s="25">
        <f>+VLOOKUP(E9774, TC!A:D, 2, FALSE())</f>
        <v>3974.37</v>
      </c>
      <c r="T9774" t="str">
        <f t="shared" si="764"/>
        <v>EUR</v>
      </c>
    </row>
    <row r="9775" spans="1:20" ht="18.75" hidden="1" customHeight="1" x14ac:dyDescent="0.25">
      <c r="A9775" t="s">
        <v>3341</v>
      </c>
      <c r="B9775" t="s">
        <v>5</v>
      </c>
      <c r="C9775" t="s">
        <v>1913</v>
      </c>
      <c r="D9775" s="24">
        <v>12381</v>
      </c>
      <c r="E9775" t="s">
        <v>1781</v>
      </c>
      <c r="F9775" t="s">
        <v>1924</v>
      </c>
      <c r="G9775" t="s">
        <v>108</v>
      </c>
      <c r="H9775" t="s">
        <v>3380</v>
      </c>
      <c r="I9775" t="s">
        <v>1853</v>
      </c>
      <c r="J9775" t="s">
        <v>1919</v>
      </c>
      <c r="K9775" t="s">
        <v>55</v>
      </c>
      <c r="L9775" s="24">
        <v>1976.088</v>
      </c>
      <c r="M9775" s="25">
        <f>+VLOOKUP(E9775, TC!A:D, 4, FALSE())</f>
        <v>1.1738499988677451</v>
      </c>
      <c r="N9775" s="24">
        <f t="shared" si="760"/>
        <v>2319.6308965625644</v>
      </c>
      <c r="O9775" t="str">
        <f t="shared" si="761"/>
        <v>FACTURA</v>
      </c>
      <c r="P9775" t="str">
        <f t="shared" si="762"/>
        <v>2025</v>
      </c>
      <c r="Q9775" t="str">
        <f t="shared" si="763"/>
        <v>07</v>
      </c>
      <c r="R9775" t="str">
        <f>+IFERROR(VLOOKUP(I9775, Listado!A:B, 2, FALSE()), "COMERCIALIZADORA INTERNACIONAL CARIBBEAN EXOTICS S A")</f>
        <v>PIEDRAHITA PEREZ MARIANA</v>
      </c>
      <c r="S9775" s="25">
        <f>+VLOOKUP(E9775, TC!A:D, 2, FALSE())</f>
        <v>3974.37</v>
      </c>
      <c r="T9775" t="str">
        <f t="shared" si="764"/>
        <v>EUR</v>
      </c>
    </row>
    <row r="9776" spans="1:20" ht="18.75" hidden="1" customHeight="1" x14ac:dyDescent="0.25">
      <c r="A9776" t="s">
        <v>3341</v>
      </c>
      <c r="B9776" t="s">
        <v>5</v>
      </c>
      <c r="C9776" t="s">
        <v>1913</v>
      </c>
      <c r="D9776" s="24">
        <v>12382</v>
      </c>
      <c r="E9776" t="s">
        <v>1781</v>
      </c>
      <c r="F9776" t="s">
        <v>1924</v>
      </c>
      <c r="G9776" t="s">
        <v>108</v>
      </c>
      <c r="H9776" t="s">
        <v>3381</v>
      </c>
      <c r="I9776" t="s">
        <v>1873</v>
      </c>
      <c r="J9776" t="s">
        <v>1962</v>
      </c>
      <c r="K9776" t="s">
        <v>69</v>
      </c>
      <c r="L9776" s="24">
        <v>2204.0880000000002</v>
      </c>
      <c r="M9776" s="25">
        <f>+VLOOKUP(E9776, TC!A:D, 4, FALSE())</f>
        <v>1.1738499988677451</v>
      </c>
      <c r="N9776" s="24">
        <f t="shared" si="760"/>
        <v>2587.2686963044107</v>
      </c>
      <c r="O9776" t="str">
        <f t="shared" si="761"/>
        <v>FACTURA</v>
      </c>
      <c r="P9776" t="str">
        <f t="shared" si="762"/>
        <v>2025</v>
      </c>
      <c r="Q9776" t="str">
        <f t="shared" si="763"/>
        <v>07</v>
      </c>
      <c r="R9776" t="str">
        <f>+IFERROR(VLOOKUP(I9776, Listado!A:B, 2, FALSE()), "COMERCIALIZADORA INTERNACIONAL CARIBBEAN EXOTICS S A")</f>
        <v>PIEDRAHITA PEREZ MARIANA</v>
      </c>
      <c r="S9776" s="25">
        <f>+VLOOKUP(E9776, TC!A:D, 2, FALSE())</f>
        <v>3974.37</v>
      </c>
      <c r="T9776" t="str">
        <f t="shared" si="764"/>
        <v>EUR</v>
      </c>
    </row>
    <row r="9777" spans="1:20" ht="18.75" hidden="1" customHeight="1" x14ac:dyDescent="0.25">
      <c r="A9777" t="s">
        <v>3341</v>
      </c>
      <c r="B9777" t="s">
        <v>5</v>
      </c>
      <c r="C9777" t="s">
        <v>1913</v>
      </c>
      <c r="D9777" s="24">
        <v>12382</v>
      </c>
      <c r="E9777" t="s">
        <v>1781</v>
      </c>
      <c r="F9777" t="s">
        <v>1924</v>
      </c>
      <c r="G9777" t="s">
        <v>108</v>
      </c>
      <c r="H9777" t="s">
        <v>3381</v>
      </c>
      <c r="I9777" t="s">
        <v>1873</v>
      </c>
      <c r="J9777" t="s">
        <v>1962</v>
      </c>
      <c r="K9777" t="s">
        <v>65</v>
      </c>
      <c r="L9777" s="24">
        <v>3581.7040000000002</v>
      </c>
      <c r="M9777" s="25">
        <f>+VLOOKUP(E9777, TC!A:D, 4, FALSE())</f>
        <v>1.1738499988677451</v>
      </c>
      <c r="N9777" s="24">
        <f t="shared" si="760"/>
        <v>4204.3832363445981</v>
      </c>
      <c r="O9777" t="str">
        <f t="shared" si="761"/>
        <v>FACTURA</v>
      </c>
      <c r="P9777" t="str">
        <f t="shared" si="762"/>
        <v>2025</v>
      </c>
      <c r="Q9777" t="str">
        <f t="shared" si="763"/>
        <v>07</v>
      </c>
      <c r="R9777" t="str">
        <f>+IFERROR(VLOOKUP(I9777, Listado!A:B, 2, FALSE()), "COMERCIALIZADORA INTERNACIONAL CARIBBEAN EXOTICS S A")</f>
        <v>PIEDRAHITA PEREZ MARIANA</v>
      </c>
      <c r="S9777" s="25">
        <f>+VLOOKUP(E9777, TC!A:D, 2, FALSE())</f>
        <v>3974.37</v>
      </c>
      <c r="T9777" t="str">
        <f t="shared" si="764"/>
        <v>EUR</v>
      </c>
    </row>
    <row r="9778" spans="1:20" ht="18.75" hidden="1" customHeight="1" x14ac:dyDescent="0.25">
      <c r="A9778" t="s">
        <v>3341</v>
      </c>
      <c r="B9778" t="s">
        <v>5</v>
      </c>
      <c r="C9778" t="s">
        <v>1913</v>
      </c>
      <c r="D9778" s="24">
        <v>12382</v>
      </c>
      <c r="E9778" t="s">
        <v>1781</v>
      </c>
      <c r="F9778" t="s">
        <v>1924</v>
      </c>
      <c r="G9778" t="s">
        <v>108</v>
      </c>
      <c r="H9778" t="s">
        <v>3381</v>
      </c>
      <c r="I9778" t="s">
        <v>1873</v>
      </c>
      <c r="J9778" t="s">
        <v>1962</v>
      </c>
      <c r="K9778" t="s">
        <v>1959</v>
      </c>
      <c r="L9778" s="24">
        <v>900</v>
      </c>
      <c r="M9778" s="25">
        <f>+VLOOKUP(E9778, TC!A:D, 4, FALSE())</f>
        <v>1.1738499988677451</v>
      </c>
      <c r="N9778" s="24">
        <f t="shared" si="760"/>
        <v>1056.4649989809707</v>
      </c>
      <c r="O9778" t="str">
        <f t="shared" si="761"/>
        <v>FACTURA</v>
      </c>
      <c r="P9778" t="str">
        <f t="shared" si="762"/>
        <v>2025</v>
      </c>
      <c r="Q9778" t="str">
        <f t="shared" si="763"/>
        <v>07</v>
      </c>
      <c r="R9778" t="str">
        <f>+IFERROR(VLOOKUP(I9778, Listado!A:B, 2, FALSE()), "COMERCIALIZADORA INTERNACIONAL CARIBBEAN EXOTICS S A")</f>
        <v>PIEDRAHITA PEREZ MARIANA</v>
      </c>
      <c r="S9778" s="25">
        <f>+VLOOKUP(E9778, TC!A:D, 2, FALSE())</f>
        <v>3974.37</v>
      </c>
      <c r="T9778" t="str">
        <f t="shared" si="764"/>
        <v>EUR</v>
      </c>
    </row>
    <row r="9779" spans="1:20" ht="18.75" hidden="1" customHeight="1" x14ac:dyDescent="0.25">
      <c r="A9779" t="s">
        <v>3341</v>
      </c>
      <c r="B9779" t="s">
        <v>5</v>
      </c>
      <c r="C9779" t="s">
        <v>1913</v>
      </c>
      <c r="D9779" s="24">
        <v>12382</v>
      </c>
      <c r="E9779" t="s">
        <v>1781</v>
      </c>
      <c r="F9779" t="s">
        <v>1924</v>
      </c>
      <c r="G9779" t="s">
        <v>108</v>
      </c>
      <c r="H9779" t="s">
        <v>3381</v>
      </c>
      <c r="I9779" t="s">
        <v>1873</v>
      </c>
      <c r="J9779" t="s">
        <v>1962</v>
      </c>
      <c r="K9779" t="s">
        <v>1960</v>
      </c>
      <c r="L9779" s="24">
        <v>22.207999999999998</v>
      </c>
      <c r="M9779" s="25">
        <f>+VLOOKUP(E9779, TC!A:D, 4, FALSE())</f>
        <v>1.1738499988677451</v>
      </c>
      <c r="N9779" s="24">
        <f t="shared" si="760"/>
        <v>26.06886077485488</v>
      </c>
      <c r="O9779" t="str">
        <f t="shared" si="761"/>
        <v>FACTURA</v>
      </c>
      <c r="P9779" t="str">
        <f t="shared" si="762"/>
        <v>2025</v>
      </c>
      <c r="Q9779" t="str">
        <f t="shared" si="763"/>
        <v>07</v>
      </c>
      <c r="R9779" t="str">
        <f>+IFERROR(VLOOKUP(I9779, Listado!A:B, 2, FALSE()), "COMERCIALIZADORA INTERNACIONAL CARIBBEAN EXOTICS S A")</f>
        <v>PIEDRAHITA PEREZ MARIANA</v>
      </c>
      <c r="S9779" s="25">
        <f>+VLOOKUP(E9779, TC!A:D, 2, FALSE())</f>
        <v>3974.37</v>
      </c>
      <c r="T9779" t="str">
        <f t="shared" si="764"/>
        <v>EUR</v>
      </c>
    </row>
    <row r="9780" spans="1:20" ht="18.75" hidden="1" customHeight="1" x14ac:dyDescent="0.25">
      <c r="A9780" t="s">
        <v>3341</v>
      </c>
      <c r="B9780" t="s">
        <v>1923</v>
      </c>
      <c r="C9780" t="s">
        <v>1913</v>
      </c>
      <c r="D9780" s="24">
        <v>6173</v>
      </c>
      <c r="E9780" t="s">
        <v>1781</v>
      </c>
      <c r="F9780" t="s">
        <v>1924</v>
      </c>
      <c r="G9780" t="s">
        <v>108</v>
      </c>
      <c r="H9780" t="s">
        <v>3382</v>
      </c>
      <c r="I9780" t="s">
        <v>1885</v>
      </c>
      <c r="J9780" t="s">
        <v>1919</v>
      </c>
      <c r="K9780" t="s">
        <v>1928</v>
      </c>
      <c r="L9780" s="24">
        <v>1827.69</v>
      </c>
      <c r="M9780" s="25">
        <f>+VLOOKUP(E9780, TC!A:D, 4, FALSE())</f>
        <v>1.1738499988677451</v>
      </c>
      <c r="N9780" s="24">
        <f t="shared" si="760"/>
        <v>2145.4339044305893</v>
      </c>
      <c r="O9780" t="str">
        <f t="shared" si="761"/>
        <v>FACTURA</v>
      </c>
      <c r="P9780" t="str">
        <f t="shared" si="762"/>
        <v>2025</v>
      </c>
      <c r="Q9780" t="str">
        <f t="shared" si="763"/>
        <v>07</v>
      </c>
      <c r="R9780" t="str">
        <f>+IFERROR(VLOOKUP(I9780, Listado!A:B, 2, FALSE()), "COMERCIALIZADORA INTERNACIONAL CARIBBEAN EXOTICS S A")</f>
        <v>PIEDRAHITA PEREZ MARIANA</v>
      </c>
      <c r="S9780" s="25">
        <f>+VLOOKUP(E9780, TC!A:D, 2, FALSE())</f>
        <v>3974.37</v>
      </c>
      <c r="T9780" t="str">
        <f t="shared" si="764"/>
        <v>EUR</v>
      </c>
    </row>
    <row r="9781" spans="1:20" ht="18.75" hidden="1" customHeight="1" x14ac:dyDescent="0.25">
      <c r="A9781" t="s">
        <v>3341</v>
      </c>
      <c r="B9781" t="s">
        <v>1923</v>
      </c>
      <c r="C9781" t="s">
        <v>1913</v>
      </c>
      <c r="D9781" s="24">
        <v>6173</v>
      </c>
      <c r="E9781" t="s">
        <v>1781</v>
      </c>
      <c r="F9781" t="s">
        <v>1924</v>
      </c>
      <c r="G9781" t="s">
        <v>108</v>
      </c>
      <c r="H9781" t="s">
        <v>3382</v>
      </c>
      <c r="I9781" t="s">
        <v>1885</v>
      </c>
      <c r="J9781" t="s">
        <v>1919</v>
      </c>
      <c r="K9781" t="s">
        <v>3311</v>
      </c>
      <c r="L9781" s="24">
        <v>1159.3499999999999</v>
      </c>
      <c r="M9781" s="25">
        <f>+VLOOKUP(E9781, TC!A:D, 4, FALSE())</f>
        <v>1.1738499988677451</v>
      </c>
      <c r="N9781" s="24">
        <f t="shared" si="760"/>
        <v>1360.9029961873202</v>
      </c>
      <c r="O9781" t="str">
        <f t="shared" si="761"/>
        <v>FACTURA</v>
      </c>
      <c r="P9781" t="str">
        <f t="shared" si="762"/>
        <v>2025</v>
      </c>
      <c r="Q9781" t="str">
        <f t="shared" si="763"/>
        <v>07</v>
      </c>
      <c r="R9781" t="str">
        <f>+IFERROR(VLOOKUP(I9781, Listado!A:B, 2, FALSE()), "COMERCIALIZADORA INTERNACIONAL CARIBBEAN EXOTICS S A")</f>
        <v>PIEDRAHITA PEREZ MARIANA</v>
      </c>
      <c r="S9781" s="25">
        <f>+VLOOKUP(E9781, TC!A:D, 2, FALSE())</f>
        <v>3974.37</v>
      </c>
      <c r="T9781" t="str">
        <f t="shared" si="764"/>
        <v>EUR</v>
      </c>
    </row>
    <row r="9782" spans="1:20" ht="18.75" hidden="1" customHeight="1" x14ac:dyDescent="0.25">
      <c r="A9782" t="s">
        <v>3341</v>
      </c>
      <c r="B9782" t="s">
        <v>1923</v>
      </c>
      <c r="C9782" t="s">
        <v>1913</v>
      </c>
      <c r="D9782" s="24">
        <v>6173</v>
      </c>
      <c r="E9782" t="s">
        <v>1781</v>
      </c>
      <c r="F9782" t="s">
        <v>1924</v>
      </c>
      <c r="G9782" t="s">
        <v>108</v>
      </c>
      <c r="H9782" t="s">
        <v>3382</v>
      </c>
      <c r="I9782" t="s">
        <v>1885</v>
      </c>
      <c r="J9782" t="s">
        <v>1919</v>
      </c>
      <c r="K9782" t="s">
        <v>3312</v>
      </c>
      <c r="L9782" s="24">
        <v>1799.28</v>
      </c>
      <c r="M9782" s="25">
        <f>+VLOOKUP(E9782, TC!A:D, 4, FALSE())</f>
        <v>1.1738499988677451</v>
      </c>
      <c r="N9782" s="24">
        <f t="shared" si="760"/>
        <v>2112.0848259627564</v>
      </c>
      <c r="O9782" t="str">
        <f t="shared" si="761"/>
        <v>FACTURA</v>
      </c>
      <c r="P9782" t="str">
        <f t="shared" si="762"/>
        <v>2025</v>
      </c>
      <c r="Q9782" t="str">
        <f t="shared" si="763"/>
        <v>07</v>
      </c>
      <c r="R9782" t="str">
        <f>+IFERROR(VLOOKUP(I9782, Listado!A:B, 2, FALSE()), "COMERCIALIZADORA INTERNACIONAL CARIBBEAN EXOTICS S A")</f>
        <v>PIEDRAHITA PEREZ MARIANA</v>
      </c>
      <c r="S9782" s="25">
        <f>+VLOOKUP(E9782, TC!A:D, 2, FALSE())</f>
        <v>3974.37</v>
      </c>
      <c r="T9782" t="str">
        <f t="shared" si="764"/>
        <v>EUR</v>
      </c>
    </row>
    <row r="9783" spans="1:20" ht="18.75" hidden="1" customHeight="1" x14ac:dyDescent="0.25">
      <c r="A9783" t="s">
        <v>3341</v>
      </c>
      <c r="B9783" t="s">
        <v>5</v>
      </c>
      <c r="C9783" t="s">
        <v>1913</v>
      </c>
      <c r="D9783" s="24">
        <v>12383</v>
      </c>
      <c r="E9783" t="s">
        <v>1781</v>
      </c>
      <c r="F9783" t="s">
        <v>1924</v>
      </c>
      <c r="G9783" t="s">
        <v>112</v>
      </c>
      <c r="H9783" t="s">
        <v>3383</v>
      </c>
      <c r="I9783" t="s">
        <v>1893</v>
      </c>
      <c r="J9783" t="s">
        <v>1919</v>
      </c>
      <c r="K9783" t="s">
        <v>66</v>
      </c>
      <c r="L9783" s="24">
        <v>1790.8520000000001</v>
      </c>
      <c r="M9783" s="25">
        <f>+VLOOKUP(E9783, TC!A:D, 4, FALSE())</f>
        <v>1.1738499988677451</v>
      </c>
      <c r="N9783" s="24">
        <f t="shared" si="760"/>
        <v>2102.1916181722991</v>
      </c>
      <c r="O9783" t="str">
        <f t="shared" si="761"/>
        <v>FACTURA</v>
      </c>
      <c r="P9783" t="str">
        <f t="shared" si="762"/>
        <v>2025</v>
      </c>
      <c r="Q9783" t="str">
        <f t="shared" si="763"/>
        <v>07</v>
      </c>
      <c r="R9783" t="str">
        <f>+IFERROR(VLOOKUP(I9783, Listado!A:B, 2, FALSE()), "COMERCIALIZADORA INTERNACIONAL CARIBBEAN EXOTICS S A")</f>
        <v>HINCAPIE CONTRERAS ERIKA STEFANIA</v>
      </c>
      <c r="S9783" s="25">
        <f>+VLOOKUP(E9783, TC!A:D, 2, FALSE())</f>
        <v>3974.37</v>
      </c>
      <c r="T9783" t="str">
        <f t="shared" si="764"/>
        <v>EUR</v>
      </c>
    </row>
    <row r="9784" spans="1:20" ht="18.75" hidden="1" customHeight="1" x14ac:dyDescent="0.25">
      <c r="A9784" t="s">
        <v>3341</v>
      </c>
      <c r="B9784" t="s">
        <v>5</v>
      </c>
      <c r="C9784" t="s">
        <v>1913</v>
      </c>
      <c r="D9784" s="24">
        <v>12383</v>
      </c>
      <c r="E9784" t="s">
        <v>1781</v>
      </c>
      <c r="F9784" t="s">
        <v>1924</v>
      </c>
      <c r="G9784" t="s">
        <v>112</v>
      </c>
      <c r="H9784" t="s">
        <v>3383</v>
      </c>
      <c r="I9784" t="s">
        <v>1893</v>
      </c>
      <c r="J9784" t="s">
        <v>1919</v>
      </c>
      <c r="K9784" t="s">
        <v>67</v>
      </c>
      <c r="L9784" s="24">
        <v>1720.8520000000001</v>
      </c>
      <c r="M9784" s="25">
        <f>+VLOOKUP(E9784, TC!A:D, 4, FALSE())</f>
        <v>1.1738499988677451</v>
      </c>
      <c r="N9784" s="24">
        <f t="shared" si="760"/>
        <v>2020.022118251557</v>
      </c>
      <c r="O9784" t="str">
        <f t="shared" si="761"/>
        <v>FACTURA</v>
      </c>
      <c r="P9784" t="str">
        <f t="shared" si="762"/>
        <v>2025</v>
      </c>
      <c r="Q9784" t="str">
        <f t="shared" si="763"/>
        <v>07</v>
      </c>
      <c r="R9784" t="str">
        <f>+IFERROR(VLOOKUP(I9784, Listado!A:B, 2, FALSE()), "COMERCIALIZADORA INTERNACIONAL CARIBBEAN EXOTICS S A")</f>
        <v>HINCAPIE CONTRERAS ERIKA STEFANIA</v>
      </c>
      <c r="S9784" s="25">
        <f>+VLOOKUP(E9784, TC!A:D, 2, FALSE())</f>
        <v>3974.37</v>
      </c>
      <c r="T9784" t="str">
        <f t="shared" si="764"/>
        <v>EUR</v>
      </c>
    </row>
    <row r="9785" spans="1:20" ht="18.75" hidden="1" customHeight="1" x14ac:dyDescent="0.25">
      <c r="A9785" t="s">
        <v>3341</v>
      </c>
      <c r="B9785" t="s">
        <v>5</v>
      </c>
      <c r="C9785" t="s">
        <v>1913</v>
      </c>
      <c r="D9785" s="24">
        <v>12383</v>
      </c>
      <c r="E9785" t="s">
        <v>1781</v>
      </c>
      <c r="F9785" t="s">
        <v>1924</v>
      </c>
      <c r="G9785" t="s">
        <v>112</v>
      </c>
      <c r="H9785" t="s">
        <v>3383</v>
      </c>
      <c r="I9785" t="s">
        <v>1893</v>
      </c>
      <c r="J9785" t="s">
        <v>1919</v>
      </c>
      <c r="K9785" t="s">
        <v>1959</v>
      </c>
      <c r="L9785" s="24">
        <v>600</v>
      </c>
      <c r="M9785" s="25">
        <f>+VLOOKUP(E9785, TC!A:D, 4, FALSE())</f>
        <v>1.1738499988677451</v>
      </c>
      <c r="N9785" s="24">
        <f t="shared" si="760"/>
        <v>704.30999932064708</v>
      </c>
      <c r="O9785" t="str">
        <f t="shared" si="761"/>
        <v>FACTURA</v>
      </c>
      <c r="P9785" t="str">
        <f t="shared" si="762"/>
        <v>2025</v>
      </c>
      <c r="Q9785" t="str">
        <f t="shared" si="763"/>
        <v>07</v>
      </c>
      <c r="R9785" t="str">
        <f>+IFERROR(VLOOKUP(I9785, Listado!A:B, 2, FALSE()), "COMERCIALIZADORA INTERNACIONAL CARIBBEAN EXOTICS S A")</f>
        <v>HINCAPIE CONTRERAS ERIKA STEFANIA</v>
      </c>
      <c r="S9785" s="25">
        <f>+VLOOKUP(E9785, TC!A:D, 2, FALSE())</f>
        <v>3974.37</v>
      </c>
      <c r="T9785" t="str">
        <f t="shared" si="764"/>
        <v>EUR</v>
      </c>
    </row>
    <row r="9786" spans="1:20" ht="18.75" hidden="1" customHeight="1" x14ac:dyDescent="0.25">
      <c r="A9786" t="s">
        <v>3341</v>
      </c>
      <c r="B9786" t="s">
        <v>5</v>
      </c>
      <c r="C9786" t="s">
        <v>1913</v>
      </c>
      <c r="D9786" s="24">
        <v>12383</v>
      </c>
      <c r="E9786" t="s">
        <v>1781</v>
      </c>
      <c r="F9786" t="s">
        <v>1924</v>
      </c>
      <c r="G9786" t="s">
        <v>112</v>
      </c>
      <c r="H9786" t="s">
        <v>3383</v>
      </c>
      <c r="I9786" t="s">
        <v>1893</v>
      </c>
      <c r="J9786" t="s">
        <v>1919</v>
      </c>
      <c r="K9786" t="s">
        <v>1960</v>
      </c>
      <c r="L9786" s="24">
        <v>18.295999999999999</v>
      </c>
      <c r="M9786" s="25">
        <f>+VLOOKUP(E9786, TC!A:D, 4, FALSE())</f>
        <v>1.1738499988677451</v>
      </c>
      <c r="N9786" s="24">
        <f t="shared" si="760"/>
        <v>21.476759579284263</v>
      </c>
      <c r="O9786" t="str">
        <f t="shared" si="761"/>
        <v>FACTURA</v>
      </c>
      <c r="P9786" t="str">
        <f t="shared" si="762"/>
        <v>2025</v>
      </c>
      <c r="Q9786" t="str">
        <f t="shared" si="763"/>
        <v>07</v>
      </c>
      <c r="R9786" t="str">
        <f>+IFERROR(VLOOKUP(I9786, Listado!A:B, 2, FALSE()), "COMERCIALIZADORA INTERNACIONAL CARIBBEAN EXOTICS S A")</f>
        <v>HINCAPIE CONTRERAS ERIKA STEFANIA</v>
      </c>
      <c r="S9786" s="25">
        <f>+VLOOKUP(E9786, TC!A:D, 2, FALSE())</f>
        <v>3974.37</v>
      </c>
      <c r="T9786" t="str">
        <f t="shared" si="764"/>
        <v>EUR</v>
      </c>
    </row>
    <row r="9787" spans="1:20" ht="18.75" hidden="1" customHeight="1" x14ac:dyDescent="0.25">
      <c r="A9787" t="s">
        <v>3341</v>
      </c>
      <c r="B9787" t="s">
        <v>5</v>
      </c>
      <c r="C9787" t="s">
        <v>1913</v>
      </c>
      <c r="D9787" s="24">
        <v>12384</v>
      </c>
      <c r="E9787" t="s">
        <v>1781</v>
      </c>
      <c r="F9787" t="s">
        <v>1924</v>
      </c>
      <c r="G9787" t="s">
        <v>112</v>
      </c>
      <c r="H9787" t="s">
        <v>3384</v>
      </c>
      <c r="I9787" t="s">
        <v>1863</v>
      </c>
      <c r="J9787" t="s">
        <v>1926</v>
      </c>
      <c r="K9787" t="s">
        <v>36</v>
      </c>
      <c r="L9787" s="24">
        <v>922.32</v>
      </c>
      <c r="M9787" s="25">
        <f>+VLOOKUP(E9787, TC!A:D, 4, FALSE())</f>
        <v>1.1738499988677451</v>
      </c>
      <c r="N9787" s="24">
        <f t="shared" si="760"/>
        <v>1082.6653309556987</v>
      </c>
      <c r="O9787" t="str">
        <f t="shared" si="761"/>
        <v>FACTURA</v>
      </c>
      <c r="P9787" t="str">
        <f t="shared" si="762"/>
        <v>2025</v>
      </c>
      <c r="Q9787" t="str">
        <f t="shared" si="763"/>
        <v>07</v>
      </c>
      <c r="R9787" t="str">
        <f>+IFERROR(VLOOKUP(I9787, Listado!A:B, 2, FALSE()), "COMERCIALIZADORA INTERNACIONAL CARIBBEAN EXOTICS S A")</f>
        <v>HINCAPIE CONTRERAS ERIKA STEFANIA</v>
      </c>
      <c r="S9787" s="25">
        <f>+VLOOKUP(E9787, TC!A:D, 2, FALSE())</f>
        <v>3974.37</v>
      </c>
      <c r="T9787" t="str">
        <f t="shared" si="764"/>
        <v>EUR</v>
      </c>
    </row>
    <row r="9788" spans="1:20" ht="18.75" hidden="1" customHeight="1" x14ac:dyDescent="0.25">
      <c r="A9788" t="s">
        <v>3341</v>
      </c>
      <c r="B9788" t="s">
        <v>5</v>
      </c>
      <c r="C9788" t="s">
        <v>1913</v>
      </c>
      <c r="D9788" s="24">
        <v>12384</v>
      </c>
      <c r="E9788" t="s">
        <v>1781</v>
      </c>
      <c r="F9788" t="s">
        <v>1924</v>
      </c>
      <c r="G9788" t="s">
        <v>112</v>
      </c>
      <c r="H9788" t="s">
        <v>3384</v>
      </c>
      <c r="I9788" t="s">
        <v>1863</v>
      </c>
      <c r="J9788" t="s">
        <v>1926</v>
      </c>
      <c r="K9788" t="s">
        <v>1959</v>
      </c>
      <c r="L9788" s="24">
        <v>102.74</v>
      </c>
      <c r="M9788" s="25">
        <f>+VLOOKUP(E9788, TC!A:D, 4, FALSE())</f>
        <v>1.1738499988677451</v>
      </c>
      <c r="N9788" s="24">
        <f t="shared" si="760"/>
        <v>120.60134888367213</v>
      </c>
      <c r="O9788" t="str">
        <f t="shared" si="761"/>
        <v>FACTURA</v>
      </c>
      <c r="P9788" t="str">
        <f t="shared" si="762"/>
        <v>2025</v>
      </c>
      <c r="Q9788" t="str">
        <f t="shared" si="763"/>
        <v>07</v>
      </c>
      <c r="R9788" t="str">
        <f>+IFERROR(VLOOKUP(I9788, Listado!A:B, 2, FALSE()), "COMERCIALIZADORA INTERNACIONAL CARIBBEAN EXOTICS S A")</f>
        <v>HINCAPIE CONTRERAS ERIKA STEFANIA</v>
      </c>
      <c r="S9788" s="25">
        <f>+VLOOKUP(E9788, TC!A:D, 2, FALSE())</f>
        <v>3974.37</v>
      </c>
      <c r="T9788" t="str">
        <f t="shared" si="764"/>
        <v>EUR</v>
      </c>
    </row>
    <row r="9789" spans="1:20" ht="18.75" hidden="1" customHeight="1" x14ac:dyDescent="0.25">
      <c r="A9789" t="s">
        <v>3341</v>
      </c>
      <c r="B9789" t="s">
        <v>5</v>
      </c>
      <c r="C9789" t="s">
        <v>1913</v>
      </c>
      <c r="D9789" s="24">
        <v>12384</v>
      </c>
      <c r="E9789" t="s">
        <v>1781</v>
      </c>
      <c r="F9789" t="s">
        <v>1924</v>
      </c>
      <c r="G9789" t="s">
        <v>112</v>
      </c>
      <c r="H9789" t="s">
        <v>3384</v>
      </c>
      <c r="I9789" t="s">
        <v>1863</v>
      </c>
      <c r="J9789" t="s">
        <v>1926</v>
      </c>
      <c r="K9789" t="s">
        <v>1960</v>
      </c>
      <c r="L9789" s="24">
        <v>34.94</v>
      </c>
      <c r="M9789" s="25">
        <f>+VLOOKUP(E9789, TC!A:D, 4, FALSE())</f>
        <v>1.1738499988677451</v>
      </c>
      <c r="N9789" s="24">
        <f t="shared" si="760"/>
        <v>41.014318960439013</v>
      </c>
      <c r="O9789" t="str">
        <f t="shared" si="761"/>
        <v>FACTURA</v>
      </c>
      <c r="P9789" t="str">
        <f t="shared" si="762"/>
        <v>2025</v>
      </c>
      <c r="Q9789" t="str">
        <f t="shared" si="763"/>
        <v>07</v>
      </c>
      <c r="R9789" t="str">
        <f>+IFERROR(VLOOKUP(I9789, Listado!A:B, 2, FALSE()), "COMERCIALIZADORA INTERNACIONAL CARIBBEAN EXOTICS S A")</f>
        <v>HINCAPIE CONTRERAS ERIKA STEFANIA</v>
      </c>
      <c r="S9789" s="25">
        <f>+VLOOKUP(E9789, TC!A:D, 2, FALSE())</f>
        <v>3974.37</v>
      </c>
      <c r="T9789" t="str">
        <f t="shared" si="764"/>
        <v>EUR</v>
      </c>
    </row>
    <row r="9790" spans="1:20" ht="18.75" hidden="1" customHeight="1" x14ac:dyDescent="0.25">
      <c r="A9790" t="s">
        <v>3341</v>
      </c>
      <c r="B9790" t="s">
        <v>5</v>
      </c>
      <c r="C9790" t="s">
        <v>1913</v>
      </c>
      <c r="D9790" s="24">
        <v>12385</v>
      </c>
      <c r="E9790" t="s">
        <v>1781</v>
      </c>
      <c r="F9790" t="s">
        <v>1924</v>
      </c>
      <c r="G9790" t="s">
        <v>112</v>
      </c>
      <c r="H9790" t="s">
        <v>3385</v>
      </c>
      <c r="I9790" t="s">
        <v>1863</v>
      </c>
      <c r="J9790" t="s">
        <v>1926</v>
      </c>
      <c r="K9790" t="s">
        <v>16</v>
      </c>
      <c r="L9790" s="24">
        <v>1695.8208</v>
      </c>
      <c r="M9790" s="25">
        <f>+VLOOKUP(E9790, TC!A:D, 4, FALSE())</f>
        <v>1.1738499988677451</v>
      </c>
      <c r="N9790" s="24">
        <f t="shared" si="760"/>
        <v>1990.6392441598985</v>
      </c>
      <c r="O9790" t="str">
        <f t="shared" si="761"/>
        <v>FACTURA</v>
      </c>
      <c r="P9790" t="str">
        <f t="shared" si="762"/>
        <v>2025</v>
      </c>
      <c r="Q9790" t="str">
        <f t="shared" si="763"/>
        <v>07</v>
      </c>
      <c r="R9790" t="str">
        <f>+IFERROR(VLOOKUP(I9790, Listado!A:B, 2, FALSE()), "COMERCIALIZADORA INTERNACIONAL CARIBBEAN EXOTICS S A")</f>
        <v>HINCAPIE CONTRERAS ERIKA STEFANIA</v>
      </c>
      <c r="S9790" s="25">
        <f>+VLOOKUP(E9790, TC!A:D, 2, FALSE())</f>
        <v>3974.37</v>
      </c>
      <c r="T9790" t="str">
        <f t="shared" si="764"/>
        <v>EUR</v>
      </c>
    </row>
    <row r="9791" spans="1:20" ht="18.75" hidden="1" customHeight="1" x14ac:dyDescent="0.25">
      <c r="A9791" t="s">
        <v>3341</v>
      </c>
      <c r="B9791" t="s">
        <v>5</v>
      </c>
      <c r="C9791" t="s">
        <v>1913</v>
      </c>
      <c r="D9791" s="24">
        <v>12385</v>
      </c>
      <c r="E9791" t="s">
        <v>1781</v>
      </c>
      <c r="F9791" t="s">
        <v>1924</v>
      </c>
      <c r="G9791" t="s">
        <v>112</v>
      </c>
      <c r="H9791" t="s">
        <v>3385</v>
      </c>
      <c r="I9791" t="s">
        <v>1863</v>
      </c>
      <c r="J9791" t="s">
        <v>1926</v>
      </c>
      <c r="K9791" t="s">
        <v>1959</v>
      </c>
      <c r="L9791" s="24">
        <v>197.26</v>
      </c>
      <c r="M9791" s="25">
        <f>+VLOOKUP(E9791, TC!A:D, 4, FALSE())</f>
        <v>1.1738499988677451</v>
      </c>
      <c r="N9791" s="24">
        <f t="shared" si="760"/>
        <v>231.55365077665138</v>
      </c>
      <c r="O9791" t="str">
        <f t="shared" si="761"/>
        <v>FACTURA</v>
      </c>
      <c r="P9791" t="str">
        <f t="shared" si="762"/>
        <v>2025</v>
      </c>
      <c r="Q9791" t="str">
        <f t="shared" si="763"/>
        <v>07</v>
      </c>
      <c r="R9791" t="str">
        <f>+IFERROR(VLOOKUP(I9791, Listado!A:B, 2, FALSE()), "COMERCIALIZADORA INTERNACIONAL CARIBBEAN EXOTICS S A")</f>
        <v>HINCAPIE CONTRERAS ERIKA STEFANIA</v>
      </c>
      <c r="S9791" s="25">
        <f>+VLOOKUP(E9791, TC!A:D, 2, FALSE())</f>
        <v>3974.37</v>
      </c>
      <c r="T9791" t="str">
        <f t="shared" si="764"/>
        <v>EUR</v>
      </c>
    </row>
    <row r="9792" spans="1:20" ht="18.75" hidden="1" customHeight="1" x14ac:dyDescent="0.25">
      <c r="A9792" t="s">
        <v>3341</v>
      </c>
      <c r="B9792" t="s">
        <v>5</v>
      </c>
      <c r="C9792" t="s">
        <v>1913</v>
      </c>
      <c r="D9792" s="24">
        <v>12385</v>
      </c>
      <c r="E9792" t="s">
        <v>1781</v>
      </c>
      <c r="F9792" t="s">
        <v>1924</v>
      </c>
      <c r="G9792" t="s">
        <v>112</v>
      </c>
      <c r="H9792" t="s">
        <v>3385</v>
      </c>
      <c r="I9792" t="s">
        <v>1863</v>
      </c>
      <c r="J9792" t="s">
        <v>1926</v>
      </c>
      <c r="K9792" t="s">
        <v>1960</v>
      </c>
      <c r="L9792" s="24">
        <v>74.919200000000004</v>
      </c>
      <c r="M9792" s="25">
        <f>+VLOOKUP(E9792, TC!A:D, 4, FALSE())</f>
        <v>1.1738499988677451</v>
      </c>
      <c r="N9792" s="24">
        <f t="shared" si="760"/>
        <v>87.943902835172366</v>
      </c>
      <c r="O9792" t="str">
        <f t="shared" si="761"/>
        <v>FACTURA</v>
      </c>
      <c r="P9792" t="str">
        <f t="shared" si="762"/>
        <v>2025</v>
      </c>
      <c r="Q9792" t="str">
        <f t="shared" si="763"/>
        <v>07</v>
      </c>
      <c r="R9792" t="str">
        <f>+IFERROR(VLOOKUP(I9792, Listado!A:B, 2, FALSE()), "COMERCIALIZADORA INTERNACIONAL CARIBBEAN EXOTICS S A")</f>
        <v>HINCAPIE CONTRERAS ERIKA STEFANIA</v>
      </c>
      <c r="S9792" s="25">
        <f>+VLOOKUP(E9792, TC!A:D, 2, FALSE())</f>
        <v>3974.37</v>
      </c>
      <c r="T9792" t="str">
        <f t="shared" si="764"/>
        <v>EUR</v>
      </c>
    </row>
    <row r="9793" spans="1:20" ht="18.75" hidden="1" customHeight="1" x14ac:dyDescent="0.25">
      <c r="A9793" t="s">
        <v>3341</v>
      </c>
      <c r="B9793" t="s">
        <v>5</v>
      </c>
      <c r="C9793" t="s">
        <v>1913</v>
      </c>
      <c r="D9793" s="24">
        <v>12386</v>
      </c>
      <c r="E9793" t="s">
        <v>1781</v>
      </c>
      <c r="F9793" t="s">
        <v>1924</v>
      </c>
      <c r="G9793" t="s">
        <v>108</v>
      </c>
      <c r="H9793" t="s">
        <v>3386</v>
      </c>
      <c r="I9793" t="s">
        <v>1860</v>
      </c>
      <c r="J9793" t="s">
        <v>1926</v>
      </c>
      <c r="K9793" t="s">
        <v>68</v>
      </c>
      <c r="L9793" s="24">
        <v>2876.5120000000002</v>
      </c>
      <c r="M9793" s="25">
        <f>+VLOOKUP(E9793, TC!A:D, 4, FALSE())</f>
        <v>1.1738499988677451</v>
      </c>
      <c r="N9793" s="24">
        <f t="shared" si="760"/>
        <v>3376.5936079430553</v>
      </c>
      <c r="O9793" t="str">
        <f t="shared" si="761"/>
        <v>FACTURA</v>
      </c>
      <c r="P9793" t="str">
        <f t="shared" si="762"/>
        <v>2025</v>
      </c>
      <c r="Q9793" t="str">
        <f t="shared" si="763"/>
        <v>07</v>
      </c>
      <c r="R9793" t="str">
        <f>+IFERROR(VLOOKUP(I9793, Listado!A:B, 2, FALSE()), "COMERCIALIZADORA INTERNACIONAL CARIBBEAN EXOTICS S A")</f>
        <v>PIEDRAHITA PEREZ MARIANA</v>
      </c>
      <c r="S9793" s="25">
        <f>+VLOOKUP(E9793, TC!A:D, 2, FALSE())</f>
        <v>3974.37</v>
      </c>
      <c r="T9793" t="str">
        <f t="shared" si="764"/>
        <v>EUR</v>
      </c>
    </row>
    <row r="9794" spans="1:20" ht="18.75" hidden="1" customHeight="1" x14ac:dyDescent="0.25">
      <c r="A9794" t="s">
        <v>3341</v>
      </c>
      <c r="B9794" t="s">
        <v>5</v>
      </c>
      <c r="C9794" t="s">
        <v>1913</v>
      </c>
      <c r="D9794" s="24">
        <v>12386</v>
      </c>
      <c r="E9794" t="s">
        <v>1781</v>
      </c>
      <c r="F9794" t="s">
        <v>1924</v>
      </c>
      <c r="G9794" t="s">
        <v>108</v>
      </c>
      <c r="H9794" t="s">
        <v>3386</v>
      </c>
      <c r="I9794" t="s">
        <v>1860</v>
      </c>
      <c r="J9794" t="s">
        <v>1926</v>
      </c>
      <c r="K9794" t="s">
        <v>1959</v>
      </c>
      <c r="L9794" s="24">
        <v>300</v>
      </c>
      <c r="M9794" s="25">
        <f>+VLOOKUP(E9794, TC!A:D, 4, FALSE())</f>
        <v>1.1738499988677451</v>
      </c>
      <c r="N9794" s="24">
        <f t="shared" ref="N9794:N9857" si="765">+IF(F9794="EUR", (M9794*L9794), IF(I9794="JUAN MATAS SAS", (L9794/S9794), L9794))</f>
        <v>352.15499966032354</v>
      </c>
      <c r="O9794" t="str">
        <f t="shared" ref="O9794:O9857" si="766">+IF(C9794="CFE", "FACTURA", IF(ISERROR(SEARCH("ANULA", H9794))=FALSE(), "ANULACIÓN FE", IF(ISERROR(SEARCH("CANCELLATION", H9794))=FALSE(), "ANULACIÓN FE", "NOTAS")))</f>
        <v>FACTURA</v>
      </c>
      <c r="P9794" t="str">
        <f t="shared" ref="P9794:P9857" si="767">+LEFT(E9794, 4)</f>
        <v>2025</v>
      </c>
      <c r="Q9794" t="str">
        <f t="shared" ref="Q9794:Q9857" si="768">+MID(E9794, 5, 2)</f>
        <v>07</v>
      </c>
      <c r="R9794" t="str">
        <f>+IFERROR(VLOOKUP(I9794, Listado!A:B, 2, FALSE()), "COMERCIALIZADORA INTERNACIONAL CARIBBEAN EXOTICS S A")</f>
        <v>PIEDRAHITA PEREZ MARIANA</v>
      </c>
      <c r="S9794" s="25">
        <f>+VLOOKUP(E9794, TC!A:D, 2, FALSE())</f>
        <v>3974.37</v>
      </c>
      <c r="T9794" t="str">
        <f t="shared" ref="T9794:T9857" si="769">+IF(I9794="JUAN MATAS SAS", "USD", F9794)</f>
        <v>EUR</v>
      </c>
    </row>
    <row r="9795" spans="1:20" ht="18.75" hidden="1" customHeight="1" x14ac:dyDescent="0.25">
      <c r="A9795" t="s">
        <v>3341</v>
      </c>
      <c r="B9795" t="s">
        <v>5</v>
      </c>
      <c r="C9795" t="s">
        <v>1913</v>
      </c>
      <c r="D9795" s="24">
        <v>12386</v>
      </c>
      <c r="E9795" t="s">
        <v>1781</v>
      </c>
      <c r="F9795" t="s">
        <v>1924</v>
      </c>
      <c r="G9795" t="s">
        <v>108</v>
      </c>
      <c r="H9795" t="s">
        <v>3386</v>
      </c>
      <c r="I9795" t="s">
        <v>1860</v>
      </c>
      <c r="J9795" t="s">
        <v>1926</v>
      </c>
      <c r="K9795" t="s">
        <v>1960</v>
      </c>
      <c r="L9795" s="24">
        <v>23.488</v>
      </c>
      <c r="M9795" s="25">
        <f>+VLOOKUP(E9795, TC!A:D, 4, FALSE())</f>
        <v>1.1738499988677451</v>
      </c>
      <c r="N9795" s="24">
        <f t="shared" si="765"/>
        <v>27.571388773405598</v>
      </c>
      <c r="O9795" t="str">
        <f t="shared" si="766"/>
        <v>FACTURA</v>
      </c>
      <c r="P9795" t="str">
        <f t="shared" si="767"/>
        <v>2025</v>
      </c>
      <c r="Q9795" t="str">
        <f t="shared" si="768"/>
        <v>07</v>
      </c>
      <c r="R9795" t="str">
        <f>+IFERROR(VLOOKUP(I9795, Listado!A:B, 2, FALSE()), "COMERCIALIZADORA INTERNACIONAL CARIBBEAN EXOTICS S A")</f>
        <v>PIEDRAHITA PEREZ MARIANA</v>
      </c>
      <c r="S9795" s="25">
        <f>+VLOOKUP(E9795, TC!A:D, 2, FALSE())</f>
        <v>3974.37</v>
      </c>
      <c r="T9795" t="str">
        <f t="shared" si="769"/>
        <v>EUR</v>
      </c>
    </row>
    <row r="9796" spans="1:20" ht="18.75" hidden="1" customHeight="1" x14ac:dyDescent="0.25">
      <c r="A9796" t="s">
        <v>3341</v>
      </c>
      <c r="B9796" t="s">
        <v>5</v>
      </c>
      <c r="C9796" t="s">
        <v>1913</v>
      </c>
      <c r="D9796" s="24">
        <v>12387</v>
      </c>
      <c r="E9796" t="s">
        <v>1781</v>
      </c>
      <c r="F9796" t="s">
        <v>1924</v>
      </c>
      <c r="G9796" t="s">
        <v>113</v>
      </c>
      <c r="H9796" t="s">
        <v>3387</v>
      </c>
      <c r="I9796" t="s">
        <v>1903</v>
      </c>
      <c r="J9796" t="s">
        <v>1919</v>
      </c>
      <c r="K9796" t="s">
        <v>72</v>
      </c>
      <c r="L9796" s="24">
        <v>1510.8520000000001</v>
      </c>
      <c r="M9796" s="25">
        <f>+VLOOKUP(E9796, TC!A:D, 4, FALSE())</f>
        <v>1.1738499988677451</v>
      </c>
      <c r="N9796" s="24">
        <f t="shared" si="765"/>
        <v>1773.5136184893306</v>
      </c>
      <c r="O9796" t="str">
        <f t="shared" si="766"/>
        <v>FACTURA</v>
      </c>
      <c r="P9796" t="str">
        <f t="shared" si="767"/>
        <v>2025</v>
      </c>
      <c r="Q9796" t="str">
        <f t="shared" si="768"/>
        <v>07</v>
      </c>
      <c r="R9796" t="str">
        <f>+IFERROR(VLOOKUP(I9796, Listado!A:B, 2, FALSE()), "COMERCIALIZADORA INTERNACIONAL CARIBBEAN EXOTICS S A")</f>
        <v>LONDOÑO ECHEVERRI ALEJANDRA</v>
      </c>
      <c r="S9796" s="25">
        <f>+VLOOKUP(E9796, TC!A:D, 2, FALSE())</f>
        <v>3974.37</v>
      </c>
      <c r="T9796" t="str">
        <f t="shared" si="769"/>
        <v>EUR</v>
      </c>
    </row>
    <row r="9797" spans="1:20" ht="18.75" hidden="1" customHeight="1" x14ac:dyDescent="0.25">
      <c r="A9797" t="s">
        <v>3341</v>
      </c>
      <c r="B9797" t="s">
        <v>5</v>
      </c>
      <c r="C9797" t="s">
        <v>1913</v>
      </c>
      <c r="D9797" s="24">
        <v>12387</v>
      </c>
      <c r="E9797" t="s">
        <v>1781</v>
      </c>
      <c r="F9797" t="s">
        <v>1924</v>
      </c>
      <c r="G9797" t="s">
        <v>113</v>
      </c>
      <c r="H9797" t="s">
        <v>3387</v>
      </c>
      <c r="I9797" t="s">
        <v>1903</v>
      </c>
      <c r="J9797" t="s">
        <v>1919</v>
      </c>
      <c r="K9797" t="s">
        <v>1959</v>
      </c>
      <c r="L9797" s="24">
        <v>300</v>
      </c>
      <c r="M9797" s="25">
        <f>+VLOOKUP(E9797, TC!A:D, 4, FALSE())</f>
        <v>1.1738499988677451</v>
      </c>
      <c r="N9797" s="24">
        <f t="shared" si="765"/>
        <v>352.15499966032354</v>
      </c>
      <c r="O9797" t="str">
        <f t="shared" si="766"/>
        <v>FACTURA</v>
      </c>
      <c r="P9797" t="str">
        <f t="shared" si="767"/>
        <v>2025</v>
      </c>
      <c r="Q9797" t="str">
        <f t="shared" si="768"/>
        <v>07</v>
      </c>
      <c r="R9797" t="str">
        <f>+IFERROR(VLOOKUP(I9797, Listado!A:B, 2, FALSE()), "COMERCIALIZADORA INTERNACIONAL CARIBBEAN EXOTICS S A")</f>
        <v>LONDOÑO ECHEVERRI ALEJANDRA</v>
      </c>
      <c r="S9797" s="25">
        <f>+VLOOKUP(E9797, TC!A:D, 2, FALSE())</f>
        <v>3974.37</v>
      </c>
      <c r="T9797" t="str">
        <f t="shared" si="769"/>
        <v>EUR</v>
      </c>
    </row>
    <row r="9798" spans="1:20" ht="18.75" hidden="1" customHeight="1" x14ac:dyDescent="0.25">
      <c r="A9798" t="s">
        <v>3341</v>
      </c>
      <c r="B9798" t="s">
        <v>5</v>
      </c>
      <c r="C9798" t="s">
        <v>1913</v>
      </c>
      <c r="D9798" s="24">
        <v>12387</v>
      </c>
      <c r="E9798" t="s">
        <v>1781</v>
      </c>
      <c r="F9798" t="s">
        <v>1924</v>
      </c>
      <c r="G9798" t="s">
        <v>113</v>
      </c>
      <c r="H9798" t="s">
        <v>3387</v>
      </c>
      <c r="I9798" t="s">
        <v>1903</v>
      </c>
      <c r="J9798" t="s">
        <v>1919</v>
      </c>
      <c r="K9798" t="s">
        <v>1960</v>
      </c>
      <c r="L9798" s="24">
        <v>9.1479999999999997</v>
      </c>
      <c r="M9798" s="25">
        <f>+VLOOKUP(E9798, TC!A:D, 4, FALSE())</f>
        <v>1.1738499988677451</v>
      </c>
      <c r="N9798" s="24">
        <f t="shared" si="765"/>
        <v>10.738379789642131</v>
      </c>
      <c r="O9798" t="str">
        <f t="shared" si="766"/>
        <v>FACTURA</v>
      </c>
      <c r="P9798" t="str">
        <f t="shared" si="767"/>
        <v>2025</v>
      </c>
      <c r="Q9798" t="str">
        <f t="shared" si="768"/>
        <v>07</v>
      </c>
      <c r="R9798" t="str">
        <f>+IFERROR(VLOOKUP(I9798, Listado!A:B, 2, FALSE()), "COMERCIALIZADORA INTERNACIONAL CARIBBEAN EXOTICS S A")</f>
        <v>LONDOÑO ECHEVERRI ALEJANDRA</v>
      </c>
      <c r="S9798" s="25">
        <f>+VLOOKUP(E9798, TC!A:D, 2, FALSE())</f>
        <v>3974.37</v>
      </c>
      <c r="T9798" t="str">
        <f t="shared" si="769"/>
        <v>EUR</v>
      </c>
    </row>
    <row r="9799" spans="1:20" ht="18.75" hidden="1" customHeight="1" x14ac:dyDescent="0.25">
      <c r="A9799" t="s">
        <v>3341</v>
      </c>
      <c r="B9799" t="s">
        <v>5</v>
      </c>
      <c r="C9799" t="s">
        <v>1913</v>
      </c>
      <c r="D9799" s="24">
        <v>12388</v>
      </c>
      <c r="E9799" t="s">
        <v>1781</v>
      </c>
      <c r="F9799" t="s">
        <v>1924</v>
      </c>
      <c r="G9799" t="s">
        <v>108</v>
      </c>
      <c r="H9799" t="s">
        <v>3388</v>
      </c>
      <c r="I9799" t="s">
        <v>1896</v>
      </c>
      <c r="J9799" t="s">
        <v>1962</v>
      </c>
      <c r="K9799" t="s">
        <v>78</v>
      </c>
      <c r="L9799" s="24">
        <v>4476.5119999999997</v>
      </c>
      <c r="M9799" s="25">
        <f>+VLOOKUP(E9799, TC!A:D, 4, FALSE())</f>
        <v>1.1738499988677451</v>
      </c>
      <c r="N9799" s="24">
        <f t="shared" si="765"/>
        <v>5254.7536061314468</v>
      </c>
      <c r="O9799" t="str">
        <f t="shared" si="766"/>
        <v>FACTURA</v>
      </c>
      <c r="P9799" t="str">
        <f t="shared" si="767"/>
        <v>2025</v>
      </c>
      <c r="Q9799" t="str">
        <f t="shared" si="768"/>
        <v>07</v>
      </c>
      <c r="R9799" t="str">
        <f>+IFERROR(VLOOKUP(I9799, Listado!A:B, 2, FALSE()), "COMERCIALIZADORA INTERNACIONAL CARIBBEAN EXOTICS S A")</f>
        <v>PIEDRAHITA PEREZ MARIANA</v>
      </c>
      <c r="S9799" s="25">
        <f>+VLOOKUP(E9799, TC!A:D, 2, FALSE())</f>
        <v>3974.37</v>
      </c>
      <c r="T9799" t="str">
        <f t="shared" si="769"/>
        <v>EUR</v>
      </c>
    </row>
    <row r="9800" spans="1:20" ht="18.75" hidden="1" customHeight="1" x14ac:dyDescent="0.25">
      <c r="A9800" t="s">
        <v>3341</v>
      </c>
      <c r="B9800" t="s">
        <v>5</v>
      </c>
      <c r="C9800" t="s">
        <v>1913</v>
      </c>
      <c r="D9800" s="24">
        <v>12388</v>
      </c>
      <c r="E9800" t="s">
        <v>1781</v>
      </c>
      <c r="F9800" t="s">
        <v>1924</v>
      </c>
      <c r="G9800" t="s">
        <v>108</v>
      </c>
      <c r="H9800" t="s">
        <v>3388</v>
      </c>
      <c r="I9800" t="s">
        <v>1896</v>
      </c>
      <c r="J9800" t="s">
        <v>1962</v>
      </c>
      <c r="K9800" t="s">
        <v>1959</v>
      </c>
      <c r="L9800" s="24">
        <v>300</v>
      </c>
      <c r="M9800" s="25">
        <f>+VLOOKUP(E9800, TC!A:D, 4, FALSE())</f>
        <v>1.1738499988677451</v>
      </c>
      <c r="N9800" s="24">
        <f t="shared" si="765"/>
        <v>352.15499966032354</v>
      </c>
      <c r="O9800" t="str">
        <f t="shared" si="766"/>
        <v>FACTURA</v>
      </c>
      <c r="P9800" t="str">
        <f t="shared" si="767"/>
        <v>2025</v>
      </c>
      <c r="Q9800" t="str">
        <f t="shared" si="768"/>
        <v>07</v>
      </c>
      <c r="R9800" t="str">
        <f>+IFERROR(VLOOKUP(I9800, Listado!A:B, 2, FALSE()), "COMERCIALIZADORA INTERNACIONAL CARIBBEAN EXOTICS S A")</f>
        <v>PIEDRAHITA PEREZ MARIANA</v>
      </c>
      <c r="S9800" s="25">
        <f>+VLOOKUP(E9800, TC!A:D, 2, FALSE())</f>
        <v>3974.37</v>
      </c>
      <c r="T9800" t="str">
        <f t="shared" si="769"/>
        <v>EUR</v>
      </c>
    </row>
    <row r="9801" spans="1:20" ht="18.75" hidden="1" customHeight="1" x14ac:dyDescent="0.25">
      <c r="A9801" t="s">
        <v>3341</v>
      </c>
      <c r="B9801" t="s">
        <v>5</v>
      </c>
      <c r="C9801" t="s">
        <v>1913</v>
      </c>
      <c r="D9801" s="24">
        <v>12388</v>
      </c>
      <c r="E9801" t="s">
        <v>1781</v>
      </c>
      <c r="F9801" t="s">
        <v>1924</v>
      </c>
      <c r="G9801" t="s">
        <v>108</v>
      </c>
      <c r="H9801" t="s">
        <v>3388</v>
      </c>
      <c r="I9801" t="s">
        <v>1896</v>
      </c>
      <c r="J9801" t="s">
        <v>1962</v>
      </c>
      <c r="K9801" t="s">
        <v>1960</v>
      </c>
      <c r="L9801" s="24">
        <v>23.488</v>
      </c>
      <c r="M9801" s="25">
        <f>+VLOOKUP(E9801, TC!A:D, 4, FALSE())</f>
        <v>1.1738499988677451</v>
      </c>
      <c r="N9801" s="24">
        <f t="shared" si="765"/>
        <v>27.571388773405598</v>
      </c>
      <c r="O9801" t="str">
        <f t="shared" si="766"/>
        <v>FACTURA</v>
      </c>
      <c r="P9801" t="str">
        <f t="shared" si="767"/>
        <v>2025</v>
      </c>
      <c r="Q9801" t="str">
        <f t="shared" si="768"/>
        <v>07</v>
      </c>
      <c r="R9801" t="str">
        <f>+IFERROR(VLOOKUP(I9801, Listado!A:B, 2, FALSE()), "COMERCIALIZADORA INTERNACIONAL CARIBBEAN EXOTICS S A")</f>
        <v>PIEDRAHITA PEREZ MARIANA</v>
      </c>
      <c r="S9801" s="25">
        <f>+VLOOKUP(E9801, TC!A:D, 2, FALSE())</f>
        <v>3974.37</v>
      </c>
      <c r="T9801" t="str">
        <f t="shared" si="769"/>
        <v>EUR</v>
      </c>
    </row>
    <row r="9802" spans="1:20" ht="18.75" hidden="1" customHeight="1" x14ac:dyDescent="0.25">
      <c r="A9802" t="s">
        <v>3341</v>
      </c>
      <c r="B9802" t="s">
        <v>5</v>
      </c>
      <c r="C9802" t="s">
        <v>1913</v>
      </c>
      <c r="D9802" s="24">
        <v>12389</v>
      </c>
      <c r="E9802" t="s">
        <v>1781</v>
      </c>
      <c r="F9802" t="s">
        <v>1924</v>
      </c>
      <c r="G9802" t="s">
        <v>110</v>
      </c>
      <c r="H9802" t="s">
        <v>3389</v>
      </c>
      <c r="I9802" t="s">
        <v>1848</v>
      </c>
      <c r="J9802" t="s">
        <v>1917</v>
      </c>
      <c r="K9802" t="s">
        <v>23</v>
      </c>
      <c r="L9802" s="24">
        <v>4160</v>
      </c>
      <c r="M9802" s="25">
        <f>+VLOOKUP(E9802, TC!A:D, 4, FALSE())</f>
        <v>1.1738499988677451</v>
      </c>
      <c r="N9802" s="24">
        <f t="shared" si="765"/>
        <v>4883.2159952898201</v>
      </c>
      <c r="O9802" t="str">
        <f t="shared" si="766"/>
        <v>FACTURA</v>
      </c>
      <c r="P9802" t="str">
        <f t="shared" si="767"/>
        <v>2025</v>
      </c>
      <c r="Q9802" t="str">
        <f t="shared" si="768"/>
        <v>07</v>
      </c>
      <c r="R9802" t="str">
        <f>+IFERROR(VLOOKUP(I9802, Listado!A:B, 2, FALSE()), "COMERCIALIZADORA INTERNACIONAL CARIBBEAN EXOTICS S A")</f>
        <v>PEREZ MEJIA MARIA PAULINA</v>
      </c>
      <c r="S9802" s="25">
        <f>+VLOOKUP(E9802, TC!A:D, 2, FALSE())</f>
        <v>3974.37</v>
      </c>
      <c r="T9802" t="str">
        <f t="shared" si="769"/>
        <v>EUR</v>
      </c>
    </row>
    <row r="9803" spans="1:20" ht="18.75" hidden="1" customHeight="1" x14ac:dyDescent="0.25">
      <c r="A9803" t="s">
        <v>3341</v>
      </c>
      <c r="B9803" t="s">
        <v>5</v>
      </c>
      <c r="C9803" t="s">
        <v>1913</v>
      </c>
      <c r="D9803" s="24">
        <v>12389</v>
      </c>
      <c r="E9803" t="s">
        <v>1781</v>
      </c>
      <c r="F9803" t="s">
        <v>1924</v>
      </c>
      <c r="G9803" t="s">
        <v>110</v>
      </c>
      <c r="H9803" t="s">
        <v>3389</v>
      </c>
      <c r="I9803" t="s">
        <v>1848</v>
      </c>
      <c r="J9803" t="s">
        <v>1917</v>
      </c>
      <c r="K9803" t="s">
        <v>39</v>
      </c>
      <c r="L9803" s="24">
        <v>1540</v>
      </c>
      <c r="M9803" s="25">
        <f>+VLOOKUP(E9803, TC!A:D, 4, FALSE())</f>
        <v>1.1738499988677451</v>
      </c>
      <c r="N9803" s="24">
        <f t="shared" si="765"/>
        <v>1807.7289982563275</v>
      </c>
      <c r="O9803" t="str">
        <f t="shared" si="766"/>
        <v>FACTURA</v>
      </c>
      <c r="P9803" t="str">
        <f t="shared" si="767"/>
        <v>2025</v>
      </c>
      <c r="Q9803" t="str">
        <f t="shared" si="768"/>
        <v>07</v>
      </c>
      <c r="R9803" t="str">
        <f>+IFERROR(VLOOKUP(I9803, Listado!A:B, 2, FALSE()), "COMERCIALIZADORA INTERNACIONAL CARIBBEAN EXOTICS S A")</f>
        <v>PEREZ MEJIA MARIA PAULINA</v>
      </c>
      <c r="S9803" s="25">
        <f>+VLOOKUP(E9803, TC!A:D, 2, FALSE())</f>
        <v>3974.37</v>
      </c>
      <c r="T9803" t="str">
        <f t="shared" si="769"/>
        <v>EUR</v>
      </c>
    </row>
    <row r="9804" spans="1:20" ht="18.75" hidden="1" customHeight="1" x14ac:dyDescent="0.25">
      <c r="A9804" t="s">
        <v>3341</v>
      </c>
      <c r="B9804" t="s">
        <v>5</v>
      </c>
      <c r="C9804" t="s">
        <v>1913</v>
      </c>
      <c r="D9804" s="24">
        <v>12390</v>
      </c>
      <c r="E9804" t="s">
        <v>1781</v>
      </c>
      <c r="F9804" t="s">
        <v>1924</v>
      </c>
      <c r="G9804" t="s">
        <v>108</v>
      </c>
      <c r="H9804" t="s">
        <v>3390</v>
      </c>
      <c r="I9804" t="s">
        <v>1855</v>
      </c>
      <c r="J9804" t="s">
        <v>1987</v>
      </c>
      <c r="K9804" t="s">
        <v>15</v>
      </c>
      <c r="L9804" s="24">
        <v>5927.6448</v>
      </c>
      <c r="M9804" s="25">
        <f>+VLOOKUP(E9804, TC!A:D, 4, FALSE())</f>
        <v>1.1738499988677451</v>
      </c>
      <c r="N9804" s="24">
        <f t="shared" si="765"/>
        <v>6958.1658417683948</v>
      </c>
      <c r="O9804" t="str">
        <f t="shared" si="766"/>
        <v>FACTURA</v>
      </c>
      <c r="P9804" t="str">
        <f t="shared" si="767"/>
        <v>2025</v>
      </c>
      <c r="Q9804" t="str">
        <f t="shared" si="768"/>
        <v>07</v>
      </c>
      <c r="R9804" t="str">
        <f>+IFERROR(VLOOKUP(I9804, Listado!A:B, 2, FALSE()), "COMERCIALIZADORA INTERNACIONAL CARIBBEAN EXOTICS S A")</f>
        <v>PIEDRAHITA PEREZ MARIANA</v>
      </c>
      <c r="S9804" s="25">
        <f>+VLOOKUP(E9804, TC!A:D, 2, FALSE())</f>
        <v>3974.37</v>
      </c>
      <c r="T9804" t="str">
        <f t="shared" si="769"/>
        <v>EUR</v>
      </c>
    </row>
    <row r="9805" spans="1:20" ht="18.75" hidden="1" customHeight="1" x14ac:dyDescent="0.25">
      <c r="A9805" t="s">
        <v>3341</v>
      </c>
      <c r="B9805" t="s">
        <v>5</v>
      </c>
      <c r="C9805" t="s">
        <v>1913</v>
      </c>
      <c r="D9805" s="24">
        <v>12390</v>
      </c>
      <c r="E9805" t="s">
        <v>1781</v>
      </c>
      <c r="F9805" t="s">
        <v>1924</v>
      </c>
      <c r="G9805" t="s">
        <v>108</v>
      </c>
      <c r="H9805" t="s">
        <v>3390</v>
      </c>
      <c r="I9805" t="s">
        <v>1855</v>
      </c>
      <c r="J9805" t="s">
        <v>1987</v>
      </c>
      <c r="K9805" t="s">
        <v>1959</v>
      </c>
      <c r="L9805" s="24">
        <v>600</v>
      </c>
      <c r="M9805" s="25">
        <f>+VLOOKUP(E9805, TC!A:D, 4, FALSE())</f>
        <v>1.1738499988677451</v>
      </c>
      <c r="N9805" s="24">
        <f t="shared" si="765"/>
        <v>704.30999932064708</v>
      </c>
      <c r="O9805" t="str">
        <f t="shared" si="766"/>
        <v>FACTURA</v>
      </c>
      <c r="P9805" t="str">
        <f t="shared" si="767"/>
        <v>2025</v>
      </c>
      <c r="Q9805" t="str">
        <f t="shared" si="768"/>
        <v>07</v>
      </c>
      <c r="R9805" t="str">
        <f>+IFERROR(VLOOKUP(I9805, Listado!A:B, 2, FALSE()), "COMERCIALIZADORA INTERNACIONAL CARIBBEAN EXOTICS S A")</f>
        <v>PIEDRAHITA PEREZ MARIANA</v>
      </c>
      <c r="S9805" s="25">
        <f>+VLOOKUP(E9805, TC!A:D, 2, FALSE())</f>
        <v>3974.37</v>
      </c>
      <c r="T9805" t="str">
        <f t="shared" si="769"/>
        <v>EUR</v>
      </c>
    </row>
    <row r="9806" spans="1:20" ht="18.75" hidden="1" customHeight="1" x14ac:dyDescent="0.25">
      <c r="A9806" t="s">
        <v>3341</v>
      </c>
      <c r="B9806" t="s">
        <v>5</v>
      </c>
      <c r="C9806" t="s">
        <v>1913</v>
      </c>
      <c r="D9806" s="24">
        <v>12390</v>
      </c>
      <c r="E9806" t="s">
        <v>1781</v>
      </c>
      <c r="F9806" t="s">
        <v>1924</v>
      </c>
      <c r="G9806" t="s">
        <v>108</v>
      </c>
      <c r="H9806" t="s">
        <v>3390</v>
      </c>
      <c r="I9806" t="s">
        <v>1855</v>
      </c>
      <c r="J9806" t="s">
        <v>1987</v>
      </c>
      <c r="K9806" t="s">
        <v>1960</v>
      </c>
      <c r="L9806" s="24">
        <v>24.3552</v>
      </c>
      <c r="M9806" s="25">
        <f>+VLOOKUP(E9806, TC!A:D, 4, FALSE())</f>
        <v>1.1738499988677451</v>
      </c>
      <c r="N9806" s="24">
        <f t="shared" si="765"/>
        <v>28.589351492423706</v>
      </c>
      <c r="O9806" t="str">
        <f t="shared" si="766"/>
        <v>FACTURA</v>
      </c>
      <c r="P9806" t="str">
        <f t="shared" si="767"/>
        <v>2025</v>
      </c>
      <c r="Q9806" t="str">
        <f t="shared" si="768"/>
        <v>07</v>
      </c>
      <c r="R9806" t="str">
        <f>+IFERROR(VLOOKUP(I9806, Listado!A:B, 2, FALSE()), "COMERCIALIZADORA INTERNACIONAL CARIBBEAN EXOTICS S A")</f>
        <v>PIEDRAHITA PEREZ MARIANA</v>
      </c>
      <c r="S9806" s="25">
        <f>+VLOOKUP(E9806, TC!A:D, 2, FALSE())</f>
        <v>3974.37</v>
      </c>
      <c r="T9806" t="str">
        <f t="shared" si="769"/>
        <v>EUR</v>
      </c>
    </row>
    <row r="9807" spans="1:20" ht="18.75" hidden="1" customHeight="1" x14ac:dyDescent="0.25">
      <c r="A9807" t="s">
        <v>3341</v>
      </c>
      <c r="B9807" t="s">
        <v>5</v>
      </c>
      <c r="C9807" t="s">
        <v>1913</v>
      </c>
      <c r="D9807" s="24">
        <v>12391</v>
      </c>
      <c r="E9807" t="s">
        <v>1781</v>
      </c>
      <c r="F9807" t="s">
        <v>1924</v>
      </c>
      <c r="G9807" t="s">
        <v>112</v>
      </c>
      <c r="H9807" t="s">
        <v>3391</v>
      </c>
      <c r="I9807" t="s">
        <v>1863</v>
      </c>
      <c r="J9807" t="s">
        <v>1926</v>
      </c>
      <c r="K9807" t="s">
        <v>16</v>
      </c>
      <c r="L9807" s="24">
        <v>5836.6080000000002</v>
      </c>
      <c r="M9807" s="25">
        <f>+VLOOKUP(E9807, TC!A:D, 4, FALSE())</f>
        <v>1.1738499988677451</v>
      </c>
      <c r="N9807" s="24">
        <f t="shared" si="765"/>
        <v>6851.3022941914724</v>
      </c>
      <c r="O9807" t="str">
        <f t="shared" si="766"/>
        <v>FACTURA</v>
      </c>
      <c r="P9807" t="str">
        <f t="shared" si="767"/>
        <v>2025</v>
      </c>
      <c r="Q9807" t="str">
        <f t="shared" si="768"/>
        <v>07</v>
      </c>
      <c r="R9807" t="str">
        <f>+IFERROR(VLOOKUP(I9807, Listado!A:B, 2, FALSE()), "COMERCIALIZADORA INTERNACIONAL CARIBBEAN EXOTICS S A")</f>
        <v>HINCAPIE CONTRERAS ERIKA STEFANIA</v>
      </c>
      <c r="S9807" s="25">
        <f>+VLOOKUP(E9807, TC!A:D, 2, FALSE())</f>
        <v>3974.37</v>
      </c>
      <c r="T9807" t="str">
        <f t="shared" si="769"/>
        <v>EUR</v>
      </c>
    </row>
    <row r="9808" spans="1:20" ht="18.75" hidden="1" customHeight="1" x14ac:dyDescent="0.25">
      <c r="A9808" t="s">
        <v>3341</v>
      </c>
      <c r="B9808" t="s">
        <v>5</v>
      </c>
      <c r="C9808" t="s">
        <v>1913</v>
      </c>
      <c r="D9808" s="24">
        <v>12391</v>
      </c>
      <c r="E9808" t="s">
        <v>1781</v>
      </c>
      <c r="F9808" t="s">
        <v>1924</v>
      </c>
      <c r="G9808" t="s">
        <v>112</v>
      </c>
      <c r="H9808" t="s">
        <v>3391</v>
      </c>
      <c r="I9808" t="s">
        <v>1863</v>
      </c>
      <c r="J9808" t="s">
        <v>1926</v>
      </c>
      <c r="K9808" t="s">
        <v>1959</v>
      </c>
      <c r="L9808" s="24">
        <v>600</v>
      </c>
      <c r="M9808" s="25">
        <f>+VLOOKUP(E9808, TC!A:D, 4, FALSE())</f>
        <v>1.1738499988677451</v>
      </c>
      <c r="N9808" s="24">
        <f t="shared" si="765"/>
        <v>704.30999932064708</v>
      </c>
      <c r="O9808" t="str">
        <f t="shared" si="766"/>
        <v>FACTURA</v>
      </c>
      <c r="P9808" t="str">
        <f t="shared" si="767"/>
        <v>2025</v>
      </c>
      <c r="Q9808" t="str">
        <f t="shared" si="768"/>
        <v>07</v>
      </c>
      <c r="R9808" t="str">
        <f>+IFERROR(VLOOKUP(I9808, Listado!A:B, 2, FALSE()), "COMERCIALIZADORA INTERNACIONAL CARIBBEAN EXOTICS S A")</f>
        <v>HINCAPIE CONTRERAS ERIKA STEFANIA</v>
      </c>
      <c r="S9808" s="25">
        <f>+VLOOKUP(E9808, TC!A:D, 2, FALSE())</f>
        <v>3974.37</v>
      </c>
      <c r="T9808" t="str">
        <f t="shared" si="769"/>
        <v>EUR</v>
      </c>
    </row>
    <row r="9809" spans="1:20" ht="18.75" hidden="1" customHeight="1" x14ac:dyDescent="0.25">
      <c r="A9809" t="s">
        <v>3341</v>
      </c>
      <c r="B9809" t="s">
        <v>5</v>
      </c>
      <c r="C9809" t="s">
        <v>1913</v>
      </c>
      <c r="D9809" s="24">
        <v>12391</v>
      </c>
      <c r="E9809" t="s">
        <v>1781</v>
      </c>
      <c r="F9809" t="s">
        <v>1924</v>
      </c>
      <c r="G9809" t="s">
        <v>112</v>
      </c>
      <c r="H9809" t="s">
        <v>3391</v>
      </c>
      <c r="I9809" t="s">
        <v>1863</v>
      </c>
      <c r="J9809" t="s">
        <v>1926</v>
      </c>
      <c r="K9809" t="s">
        <v>1960</v>
      </c>
      <c r="L9809" s="24">
        <v>123.392</v>
      </c>
      <c r="M9809" s="25">
        <f>+VLOOKUP(E9809, TC!A:D, 4, FALSE())</f>
        <v>1.1738499988677451</v>
      </c>
      <c r="N9809" s="24">
        <f t="shared" si="765"/>
        <v>144.8436990602888</v>
      </c>
      <c r="O9809" t="str">
        <f t="shared" si="766"/>
        <v>FACTURA</v>
      </c>
      <c r="P9809" t="str">
        <f t="shared" si="767"/>
        <v>2025</v>
      </c>
      <c r="Q9809" t="str">
        <f t="shared" si="768"/>
        <v>07</v>
      </c>
      <c r="R9809" t="str">
        <f>+IFERROR(VLOOKUP(I9809, Listado!A:B, 2, FALSE()), "COMERCIALIZADORA INTERNACIONAL CARIBBEAN EXOTICS S A")</f>
        <v>HINCAPIE CONTRERAS ERIKA STEFANIA</v>
      </c>
      <c r="S9809" s="25">
        <f>+VLOOKUP(E9809, TC!A:D, 2, FALSE())</f>
        <v>3974.37</v>
      </c>
      <c r="T9809" t="str">
        <f t="shared" si="769"/>
        <v>EUR</v>
      </c>
    </row>
    <row r="9810" spans="1:20" ht="18.75" hidden="1" customHeight="1" x14ac:dyDescent="0.25">
      <c r="A9810" t="s">
        <v>3341</v>
      </c>
      <c r="B9810" t="s">
        <v>5</v>
      </c>
      <c r="C9810" t="s">
        <v>1913</v>
      </c>
      <c r="D9810" s="24">
        <v>12392</v>
      </c>
      <c r="E9810" t="s">
        <v>1781</v>
      </c>
      <c r="F9810" t="s">
        <v>1924</v>
      </c>
      <c r="G9810" t="s">
        <v>110</v>
      </c>
      <c r="H9810" t="s">
        <v>3392</v>
      </c>
      <c r="I9810" t="s">
        <v>1868</v>
      </c>
      <c r="J9810" t="s">
        <v>1966</v>
      </c>
      <c r="K9810" t="s">
        <v>21</v>
      </c>
      <c r="L9810" s="24">
        <v>5769.0879999999997</v>
      </c>
      <c r="M9810" s="25">
        <f>+VLOOKUP(E9810, TC!A:D, 4, FALSE())</f>
        <v>1.1738499988677451</v>
      </c>
      <c r="N9810" s="24">
        <f t="shared" si="765"/>
        <v>6772.0439422679219</v>
      </c>
      <c r="O9810" t="str">
        <f t="shared" si="766"/>
        <v>FACTURA</v>
      </c>
      <c r="P9810" t="str">
        <f t="shared" si="767"/>
        <v>2025</v>
      </c>
      <c r="Q9810" t="str">
        <f t="shared" si="768"/>
        <v>07</v>
      </c>
      <c r="R9810" t="str">
        <f>+IFERROR(VLOOKUP(I9810, Listado!A:B, 2, FALSE()), "COMERCIALIZADORA INTERNACIONAL CARIBBEAN EXOTICS S A")</f>
        <v>PEREZ MEJIA MARIA PAULINA</v>
      </c>
      <c r="S9810" s="25">
        <f>+VLOOKUP(E9810, TC!A:D, 2, FALSE())</f>
        <v>3974.37</v>
      </c>
      <c r="T9810" t="str">
        <f t="shared" si="769"/>
        <v>EUR</v>
      </c>
    </row>
    <row r="9811" spans="1:20" ht="18.75" hidden="1" customHeight="1" x14ac:dyDescent="0.25">
      <c r="A9811" t="s">
        <v>3341</v>
      </c>
      <c r="B9811" t="s">
        <v>5</v>
      </c>
      <c r="C9811" t="s">
        <v>1913</v>
      </c>
      <c r="D9811" s="24">
        <v>12392</v>
      </c>
      <c r="E9811" t="s">
        <v>1781</v>
      </c>
      <c r="F9811" t="s">
        <v>1924</v>
      </c>
      <c r="G9811" t="s">
        <v>110</v>
      </c>
      <c r="H9811" t="s">
        <v>3392</v>
      </c>
      <c r="I9811" t="s">
        <v>1868</v>
      </c>
      <c r="J9811" t="s">
        <v>1966</v>
      </c>
      <c r="K9811" t="s">
        <v>1959</v>
      </c>
      <c r="L9811" s="24">
        <v>600</v>
      </c>
      <c r="M9811" s="25">
        <f>+VLOOKUP(E9811, TC!A:D, 4, FALSE())</f>
        <v>1.1738499988677451</v>
      </c>
      <c r="N9811" s="24">
        <f t="shared" si="765"/>
        <v>704.30999932064708</v>
      </c>
      <c r="O9811" t="str">
        <f t="shared" si="766"/>
        <v>FACTURA</v>
      </c>
      <c r="P9811" t="str">
        <f t="shared" si="767"/>
        <v>2025</v>
      </c>
      <c r="Q9811" t="str">
        <f t="shared" si="768"/>
        <v>07</v>
      </c>
      <c r="R9811" t="str">
        <f>+IFERROR(VLOOKUP(I9811, Listado!A:B, 2, FALSE()), "COMERCIALIZADORA INTERNACIONAL CARIBBEAN EXOTICS S A")</f>
        <v>PEREZ MEJIA MARIA PAULINA</v>
      </c>
      <c r="S9811" s="25">
        <f>+VLOOKUP(E9811, TC!A:D, 2, FALSE())</f>
        <v>3974.37</v>
      </c>
      <c r="T9811" t="str">
        <f t="shared" si="769"/>
        <v>EUR</v>
      </c>
    </row>
    <row r="9812" spans="1:20" ht="18.75" hidden="1" customHeight="1" x14ac:dyDescent="0.25">
      <c r="A9812" t="s">
        <v>3341</v>
      </c>
      <c r="B9812" t="s">
        <v>5</v>
      </c>
      <c r="C9812" t="s">
        <v>1913</v>
      </c>
      <c r="D9812" s="24">
        <v>12392</v>
      </c>
      <c r="E9812" t="s">
        <v>1781</v>
      </c>
      <c r="F9812" t="s">
        <v>1924</v>
      </c>
      <c r="G9812" t="s">
        <v>110</v>
      </c>
      <c r="H9812" t="s">
        <v>3392</v>
      </c>
      <c r="I9812" t="s">
        <v>1868</v>
      </c>
      <c r="J9812" t="s">
        <v>1966</v>
      </c>
      <c r="K9812" t="s">
        <v>1960</v>
      </c>
      <c r="L9812" s="24">
        <v>30.911999999999999</v>
      </c>
      <c r="M9812" s="25">
        <f>+VLOOKUP(E9812, TC!A:D, 4, FALSE())</f>
        <v>1.1738499988677451</v>
      </c>
      <c r="N9812" s="24">
        <f t="shared" si="765"/>
        <v>36.286051164999733</v>
      </c>
      <c r="O9812" t="str">
        <f t="shared" si="766"/>
        <v>FACTURA</v>
      </c>
      <c r="P9812" t="str">
        <f t="shared" si="767"/>
        <v>2025</v>
      </c>
      <c r="Q9812" t="str">
        <f t="shared" si="768"/>
        <v>07</v>
      </c>
      <c r="R9812" t="str">
        <f>+IFERROR(VLOOKUP(I9812, Listado!A:B, 2, FALSE()), "COMERCIALIZADORA INTERNACIONAL CARIBBEAN EXOTICS S A")</f>
        <v>PEREZ MEJIA MARIA PAULINA</v>
      </c>
      <c r="S9812" s="25">
        <f>+VLOOKUP(E9812, TC!A:D, 2, FALSE())</f>
        <v>3974.37</v>
      </c>
      <c r="T9812" t="str">
        <f t="shared" si="769"/>
        <v>EUR</v>
      </c>
    </row>
    <row r="9813" spans="1:20" ht="18.75" hidden="1" customHeight="1" x14ac:dyDescent="0.25">
      <c r="A9813" t="s">
        <v>3341</v>
      </c>
      <c r="B9813" t="s">
        <v>5</v>
      </c>
      <c r="C9813" t="s">
        <v>1913</v>
      </c>
      <c r="D9813" s="24">
        <v>12393</v>
      </c>
      <c r="E9813" t="s">
        <v>1781</v>
      </c>
      <c r="F9813" t="s">
        <v>1924</v>
      </c>
      <c r="G9813" t="s">
        <v>110</v>
      </c>
      <c r="H9813" t="s">
        <v>3393</v>
      </c>
      <c r="I9813" t="s">
        <v>1852</v>
      </c>
      <c r="J9813" t="s">
        <v>1998</v>
      </c>
      <c r="K9813" t="s">
        <v>44</v>
      </c>
      <c r="L9813" s="24">
        <v>5936.4</v>
      </c>
      <c r="M9813" s="25">
        <f>+VLOOKUP(E9813, TC!A:D, 4, FALSE())</f>
        <v>1.1738499988677451</v>
      </c>
      <c r="N9813" s="24">
        <f t="shared" si="765"/>
        <v>6968.4431332784816</v>
      </c>
      <c r="O9813" t="str">
        <f t="shared" si="766"/>
        <v>FACTURA</v>
      </c>
      <c r="P9813" t="str">
        <f t="shared" si="767"/>
        <v>2025</v>
      </c>
      <c r="Q9813" t="str">
        <f t="shared" si="768"/>
        <v>07</v>
      </c>
      <c r="R9813" t="str">
        <f>+IFERROR(VLOOKUP(I9813, Listado!A:B, 2, FALSE()), "COMERCIALIZADORA INTERNACIONAL CARIBBEAN EXOTICS S A")</f>
        <v>PEREZ MEJIA MARIA PAULINA</v>
      </c>
      <c r="S9813" s="25">
        <f>+VLOOKUP(E9813, TC!A:D, 2, FALSE())</f>
        <v>3974.37</v>
      </c>
      <c r="T9813" t="str">
        <f t="shared" si="769"/>
        <v>EUR</v>
      </c>
    </row>
    <row r="9814" spans="1:20" ht="18.75" hidden="1" customHeight="1" x14ac:dyDescent="0.25">
      <c r="A9814" t="s">
        <v>3341</v>
      </c>
      <c r="B9814" t="s">
        <v>5</v>
      </c>
      <c r="C9814" t="s">
        <v>1913</v>
      </c>
      <c r="D9814" s="24">
        <v>12393</v>
      </c>
      <c r="E9814" t="s">
        <v>1781</v>
      </c>
      <c r="F9814" t="s">
        <v>1924</v>
      </c>
      <c r="G9814" t="s">
        <v>110</v>
      </c>
      <c r="H9814" t="s">
        <v>3393</v>
      </c>
      <c r="I9814" t="s">
        <v>1852</v>
      </c>
      <c r="J9814" t="s">
        <v>1998</v>
      </c>
      <c r="K9814" t="s">
        <v>1959</v>
      </c>
      <c r="L9814" s="24">
        <v>900</v>
      </c>
      <c r="M9814" s="25">
        <f>+VLOOKUP(E9814, TC!A:D, 4, FALSE())</f>
        <v>1.1738499988677451</v>
      </c>
      <c r="N9814" s="24">
        <f t="shared" si="765"/>
        <v>1056.4649989809707</v>
      </c>
      <c r="O9814" t="str">
        <f t="shared" si="766"/>
        <v>FACTURA</v>
      </c>
      <c r="P9814" t="str">
        <f t="shared" si="767"/>
        <v>2025</v>
      </c>
      <c r="Q9814" t="str">
        <f t="shared" si="768"/>
        <v>07</v>
      </c>
      <c r="R9814" t="str">
        <f>+IFERROR(VLOOKUP(I9814, Listado!A:B, 2, FALSE()), "COMERCIALIZADORA INTERNACIONAL CARIBBEAN EXOTICS S A")</f>
        <v>PEREZ MEJIA MARIA PAULINA</v>
      </c>
      <c r="S9814" s="25">
        <f>+VLOOKUP(E9814, TC!A:D, 2, FALSE())</f>
        <v>3974.37</v>
      </c>
      <c r="T9814" t="str">
        <f t="shared" si="769"/>
        <v>EUR</v>
      </c>
    </row>
    <row r="9815" spans="1:20" ht="18.75" hidden="1" customHeight="1" x14ac:dyDescent="0.25">
      <c r="A9815" t="s">
        <v>3341</v>
      </c>
      <c r="B9815" t="s">
        <v>5</v>
      </c>
      <c r="C9815" t="s">
        <v>1913</v>
      </c>
      <c r="D9815" s="24">
        <v>12393</v>
      </c>
      <c r="E9815" t="s">
        <v>1781</v>
      </c>
      <c r="F9815" t="s">
        <v>1924</v>
      </c>
      <c r="G9815" t="s">
        <v>110</v>
      </c>
      <c r="H9815" t="s">
        <v>3393</v>
      </c>
      <c r="I9815" t="s">
        <v>1852</v>
      </c>
      <c r="J9815" t="s">
        <v>1998</v>
      </c>
      <c r="K9815" t="s">
        <v>1960</v>
      </c>
      <c r="L9815" s="24">
        <v>10.206200000000001</v>
      </c>
      <c r="M9815" s="25">
        <f>+VLOOKUP(E9815, TC!A:D, 4, FALSE())</f>
        <v>1.1738499988677451</v>
      </c>
      <c r="N9815" s="24">
        <f t="shared" si="765"/>
        <v>11.98054785844398</v>
      </c>
      <c r="O9815" t="str">
        <f t="shared" si="766"/>
        <v>FACTURA</v>
      </c>
      <c r="P9815" t="str">
        <f t="shared" si="767"/>
        <v>2025</v>
      </c>
      <c r="Q9815" t="str">
        <f t="shared" si="768"/>
        <v>07</v>
      </c>
      <c r="R9815" t="str">
        <f>+IFERROR(VLOOKUP(I9815, Listado!A:B, 2, FALSE()), "COMERCIALIZADORA INTERNACIONAL CARIBBEAN EXOTICS S A")</f>
        <v>PEREZ MEJIA MARIA PAULINA</v>
      </c>
      <c r="S9815" s="25">
        <f>+VLOOKUP(E9815, TC!A:D, 2, FALSE())</f>
        <v>3974.37</v>
      </c>
      <c r="T9815" t="str">
        <f t="shared" si="769"/>
        <v>EUR</v>
      </c>
    </row>
    <row r="9816" spans="1:20" ht="18.75" hidden="1" customHeight="1" x14ac:dyDescent="0.25">
      <c r="A9816" t="s">
        <v>3341</v>
      </c>
      <c r="B9816" t="s">
        <v>5</v>
      </c>
      <c r="C9816" t="s">
        <v>1913</v>
      </c>
      <c r="D9816" s="24">
        <v>12394</v>
      </c>
      <c r="E9816" t="s">
        <v>1781</v>
      </c>
      <c r="F9816" t="s">
        <v>1924</v>
      </c>
      <c r="G9816" t="s">
        <v>108</v>
      </c>
      <c r="H9816" t="s">
        <v>3394</v>
      </c>
      <c r="I9816" t="s">
        <v>1896</v>
      </c>
      <c r="J9816" t="s">
        <v>1962</v>
      </c>
      <c r="K9816" t="s">
        <v>71</v>
      </c>
      <c r="L9816" s="24">
        <v>2096.5920000000001</v>
      </c>
      <c r="M9816" s="25">
        <f>+VLOOKUP(E9816, TC!A:D, 4, FALSE())</f>
        <v>1.1738499988677451</v>
      </c>
      <c r="N9816" s="24">
        <f t="shared" si="765"/>
        <v>2461.0845168261235</v>
      </c>
      <c r="O9816" t="str">
        <f t="shared" si="766"/>
        <v>FACTURA</v>
      </c>
      <c r="P9816" t="str">
        <f t="shared" si="767"/>
        <v>2025</v>
      </c>
      <c r="Q9816" t="str">
        <f t="shared" si="768"/>
        <v>07</v>
      </c>
      <c r="R9816" t="str">
        <f>+IFERROR(VLOOKUP(I9816, Listado!A:B, 2, FALSE()), "COMERCIALIZADORA INTERNACIONAL CARIBBEAN EXOTICS S A")</f>
        <v>PIEDRAHITA PEREZ MARIANA</v>
      </c>
      <c r="S9816" s="25">
        <f>+VLOOKUP(E9816, TC!A:D, 2, FALSE())</f>
        <v>3974.37</v>
      </c>
      <c r="T9816" t="str">
        <f t="shared" si="769"/>
        <v>EUR</v>
      </c>
    </row>
    <row r="9817" spans="1:20" ht="18.75" hidden="1" customHeight="1" x14ac:dyDescent="0.25">
      <c r="A9817" t="s">
        <v>3341</v>
      </c>
      <c r="B9817" t="s">
        <v>5</v>
      </c>
      <c r="C9817" t="s">
        <v>1913</v>
      </c>
      <c r="D9817" s="24">
        <v>12394</v>
      </c>
      <c r="E9817" t="s">
        <v>1781</v>
      </c>
      <c r="F9817" t="s">
        <v>1924</v>
      </c>
      <c r="G9817" t="s">
        <v>108</v>
      </c>
      <c r="H9817" t="s">
        <v>3394</v>
      </c>
      <c r="I9817" t="s">
        <v>1896</v>
      </c>
      <c r="J9817" t="s">
        <v>1962</v>
      </c>
      <c r="K9817" t="s">
        <v>1959</v>
      </c>
      <c r="L9817" s="24">
        <v>300</v>
      </c>
      <c r="M9817" s="25">
        <f>+VLOOKUP(E9817, TC!A:D, 4, FALSE())</f>
        <v>1.1738499988677451</v>
      </c>
      <c r="N9817" s="24">
        <f t="shared" si="765"/>
        <v>352.15499966032354</v>
      </c>
      <c r="O9817" t="str">
        <f t="shared" si="766"/>
        <v>FACTURA</v>
      </c>
      <c r="P9817" t="str">
        <f t="shared" si="767"/>
        <v>2025</v>
      </c>
      <c r="Q9817" t="str">
        <f t="shared" si="768"/>
        <v>07</v>
      </c>
      <c r="R9817" t="str">
        <f>+IFERROR(VLOOKUP(I9817, Listado!A:B, 2, FALSE()), "COMERCIALIZADORA INTERNACIONAL CARIBBEAN EXOTICS S A")</f>
        <v>PIEDRAHITA PEREZ MARIANA</v>
      </c>
      <c r="S9817" s="25">
        <f>+VLOOKUP(E9817, TC!A:D, 2, FALSE())</f>
        <v>3974.37</v>
      </c>
      <c r="T9817" t="str">
        <f t="shared" si="769"/>
        <v>EUR</v>
      </c>
    </row>
    <row r="9818" spans="1:20" ht="18.75" hidden="1" customHeight="1" x14ac:dyDescent="0.25">
      <c r="A9818" t="s">
        <v>3341</v>
      </c>
      <c r="B9818" t="s">
        <v>5</v>
      </c>
      <c r="C9818" t="s">
        <v>1913</v>
      </c>
      <c r="D9818" s="24">
        <v>12394</v>
      </c>
      <c r="E9818" t="s">
        <v>1781</v>
      </c>
      <c r="F9818" t="s">
        <v>1924</v>
      </c>
      <c r="G9818" t="s">
        <v>108</v>
      </c>
      <c r="H9818" t="s">
        <v>3394</v>
      </c>
      <c r="I9818" t="s">
        <v>1896</v>
      </c>
      <c r="J9818" t="s">
        <v>1962</v>
      </c>
      <c r="K9818" t="s">
        <v>1960</v>
      </c>
      <c r="L9818" s="24">
        <v>3.4079999999999999</v>
      </c>
      <c r="M9818" s="25">
        <f>+VLOOKUP(E9818, TC!A:D, 4, FALSE())</f>
        <v>1.1738499988677451</v>
      </c>
      <c r="N9818" s="24">
        <f t="shared" si="765"/>
        <v>4.0004807961412752</v>
      </c>
      <c r="O9818" t="str">
        <f t="shared" si="766"/>
        <v>FACTURA</v>
      </c>
      <c r="P9818" t="str">
        <f t="shared" si="767"/>
        <v>2025</v>
      </c>
      <c r="Q9818" t="str">
        <f t="shared" si="768"/>
        <v>07</v>
      </c>
      <c r="R9818" t="str">
        <f>+IFERROR(VLOOKUP(I9818, Listado!A:B, 2, FALSE()), "COMERCIALIZADORA INTERNACIONAL CARIBBEAN EXOTICS S A")</f>
        <v>PIEDRAHITA PEREZ MARIANA</v>
      </c>
      <c r="S9818" s="25">
        <f>+VLOOKUP(E9818, TC!A:D, 2, FALSE())</f>
        <v>3974.37</v>
      </c>
      <c r="T9818" t="str">
        <f t="shared" si="769"/>
        <v>EUR</v>
      </c>
    </row>
    <row r="9819" spans="1:20" ht="18.75" hidden="1" customHeight="1" x14ac:dyDescent="0.25">
      <c r="A9819" t="s">
        <v>3341</v>
      </c>
      <c r="B9819" t="s">
        <v>5</v>
      </c>
      <c r="C9819" t="s">
        <v>1913</v>
      </c>
      <c r="D9819" s="24">
        <v>12395</v>
      </c>
      <c r="E9819" t="s">
        <v>1781</v>
      </c>
      <c r="F9819" t="s">
        <v>128</v>
      </c>
      <c r="G9819" t="s">
        <v>110</v>
      </c>
      <c r="H9819" t="s">
        <v>3395</v>
      </c>
      <c r="I9819" t="s">
        <v>1850</v>
      </c>
      <c r="J9819" t="s">
        <v>1919</v>
      </c>
      <c r="K9819" t="s">
        <v>12</v>
      </c>
      <c r="L9819" s="24">
        <v>3768</v>
      </c>
      <c r="M9819" s="25">
        <f>+VLOOKUP(E9819, TC!A:D, 4, FALSE())</f>
        <v>1.1738499988677451</v>
      </c>
      <c r="N9819" s="24">
        <f t="shared" si="765"/>
        <v>3768</v>
      </c>
      <c r="O9819" t="str">
        <f t="shared" si="766"/>
        <v>FACTURA</v>
      </c>
      <c r="P9819" t="str">
        <f t="shared" si="767"/>
        <v>2025</v>
      </c>
      <c r="Q9819" t="str">
        <f t="shared" si="768"/>
        <v>07</v>
      </c>
      <c r="R9819" t="str">
        <f>+IFERROR(VLOOKUP(I9819, Listado!A:B, 2, FALSE()), "COMERCIALIZADORA INTERNACIONAL CARIBBEAN EXOTICS S A")</f>
        <v>PEREZ MEJIA MARIA PAULINA</v>
      </c>
      <c r="S9819" s="25">
        <f>+VLOOKUP(E9819, TC!A:D, 2, FALSE())</f>
        <v>3974.37</v>
      </c>
      <c r="T9819" t="str">
        <f t="shared" si="769"/>
        <v>USD</v>
      </c>
    </row>
    <row r="9820" spans="1:20" ht="18.75" hidden="1" customHeight="1" x14ac:dyDescent="0.25">
      <c r="A9820" t="s">
        <v>3341</v>
      </c>
      <c r="B9820" t="s">
        <v>5</v>
      </c>
      <c r="C9820" t="s">
        <v>1913</v>
      </c>
      <c r="D9820" s="24">
        <v>12395</v>
      </c>
      <c r="E9820" t="s">
        <v>1781</v>
      </c>
      <c r="F9820" t="s">
        <v>128</v>
      </c>
      <c r="G9820" t="s">
        <v>110</v>
      </c>
      <c r="H9820" t="s">
        <v>3395</v>
      </c>
      <c r="I9820" t="s">
        <v>1850</v>
      </c>
      <c r="J9820" t="s">
        <v>1919</v>
      </c>
      <c r="K9820" t="s">
        <v>13</v>
      </c>
      <c r="L9820" s="24">
        <v>3840</v>
      </c>
      <c r="M9820" s="25">
        <f>+VLOOKUP(E9820, TC!A:D, 4, FALSE())</f>
        <v>1.1738499988677451</v>
      </c>
      <c r="N9820" s="24">
        <f t="shared" si="765"/>
        <v>3840</v>
      </c>
      <c r="O9820" t="str">
        <f t="shared" si="766"/>
        <v>FACTURA</v>
      </c>
      <c r="P9820" t="str">
        <f t="shared" si="767"/>
        <v>2025</v>
      </c>
      <c r="Q9820" t="str">
        <f t="shared" si="768"/>
        <v>07</v>
      </c>
      <c r="R9820" t="str">
        <f>+IFERROR(VLOOKUP(I9820, Listado!A:B, 2, FALSE()), "COMERCIALIZADORA INTERNACIONAL CARIBBEAN EXOTICS S A")</f>
        <v>PEREZ MEJIA MARIA PAULINA</v>
      </c>
      <c r="S9820" s="25">
        <f>+VLOOKUP(E9820, TC!A:D, 2, FALSE())</f>
        <v>3974.37</v>
      </c>
      <c r="T9820" t="str">
        <f t="shared" si="769"/>
        <v>USD</v>
      </c>
    </row>
    <row r="9821" spans="1:20" ht="18.75" hidden="1" customHeight="1" x14ac:dyDescent="0.25">
      <c r="A9821" t="s">
        <v>3341</v>
      </c>
      <c r="B9821" t="s">
        <v>5</v>
      </c>
      <c r="C9821" t="s">
        <v>1913</v>
      </c>
      <c r="D9821" s="24">
        <v>12395</v>
      </c>
      <c r="E9821" t="s">
        <v>1781</v>
      </c>
      <c r="F9821" t="s">
        <v>128</v>
      </c>
      <c r="G9821" t="s">
        <v>110</v>
      </c>
      <c r="H9821" t="s">
        <v>3395</v>
      </c>
      <c r="I9821" t="s">
        <v>1850</v>
      </c>
      <c r="J9821" t="s">
        <v>1919</v>
      </c>
      <c r="K9821" t="s">
        <v>31</v>
      </c>
      <c r="L9821" s="24">
        <v>7616</v>
      </c>
      <c r="M9821" s="25">
        <f>+VLOOKUP(E9821, TC!A:D, 4, FALSE())</f>
        <v>1.1738499988677451</v>
      </c>
      <c r="N9821" s="24">
        <f t="shared" si="765"/>
        <v>7616</v>
      </c>
      <c r="O9821" t="str">
        <f t="shared" si="766"/>
        <v>FACTURA</v>
      </c>
      <c r="P9821" t="str">
        <f t="shared" si="767"/>
        <v>2025</v>
      </c>
      <c r="Q9821" t="str">
        <f t="shared" si="768"/>
        <v>07</v>
      </c>
      <c r="R9821" t="str">
        <f>+IFERROR(VLOOKUP(I9821, Listado!A:B, 2, FALSE()), "COMERCIALIZADORA INTERNACIONAL CARIBBEAN EXOTICS S A")</f>
        <v>PEREZ MEJIA MARIA PAULINA</v>
      </c>
      <c r="S9821" s="25">
        <f>+VLOOKUP(E9821, TC!A:D, 2, FALSE())</f>
        <v>3974.37</v>
      </c>
      <c r="T9821" t="str">
        <f t="shared" si="769"/>
        <v>USD</v>
      </c>
    </row>
    <row r="9822" spans="1:20" ht="18.75" hidden="1" customHeight="1" x14ac:dyDescent="0.25">
      <c r="A9822" t="s">
        <v>3341</v>
      </c>
      <c r="B9822" t="s">
        <v>5</v>
      </c>
      <c r="C9822" t="s">
        <v>1913</v>
      </c>
      <c r="D9822" s="24">
        <v>12395</v>
      </c>
      <c r="E9822" t="s">
        <v>1781</v>
      </c>
      <c r="F9822" t="s">
        <v>128</v>
      </c>
      <c r="G9822" t="s">
        <v>110</v>
      </c>
      <c r="H9822" t="s">
        <v>3395</v>
      </c>
      <c r="I9822" t="s">
        <v>1850</v>
      </c>
      <c r="J9822" t="s">
        <v>1919</v>
      </c>
      <c r="K9822" t="s">
        <v>87</v>
      </c>
      <c r="L9822" s="24">
        <v>6</v>
      </c>
      <c r="M9822" s="25">
        <f>+VLOOKUP(E9822, TC!A:D, 4, FALSE())</f>
        <v>1.1738499988677451</v>
      </c>
      <c r="N9822" s="24">
        <f t="shared" si="765"/>
        <v>6</v>
      </c>
      <c r="O9822" t="str">
        <f t="shared" si="766"/>
        <v>FACTURA</v>
      </c>
      <c r="P9822" t="str">
        <f t="shared" si="767"/>
        <v>2025</v>
      </c>
      <c r="Q9822" t="str">
        <f t="shared" si="768"/>
        <v>07</v>
      </c>
      <c r="R9822" t="str">
        <f>+IFERROR(VLOOKUP(I9822, Listado!A:B, 2, FALSE()), "COMERCIALIZADORA INTERNACIONAL CARIBBEAN EXOTICS S A")</f>
        <v>PEREZ MEJIA MARIA PAULINA</v>
      </c>
      <c r="S9822" s="25">
        <f>+VLOOKUP(E9822, TC!A:D, 2, FALSE())</f>
        <v>3974.37</v>
      </c>
      <c r="T9822" t="str">
        <f t="shared" si="769"/>
        <v>USD</v>
      </c>
    </row>
    <row r="9823" spans="1:20" ht="18.75" hidden="1" customHeight="1" x14ac:dyDescent="0.25">
      <c r="A9823" t="s">
        <v>3341</v>
      </c>
      <c r="B9823" t="s">
        <v>5</v>
      </c>
      <c r="C9823" t="s">
        <v>1913</v>
      </c>
      <c r="D9823" s="24">
        <v>12395</v>
      </c>
      <c r="E9823" t="s">
        <v>1781</v>
      </c>
      <c r="F9823" t="s">
        <v>128</v>
      </c>
      <c r="G9823" t="s">
        <v>110</v>
      </c>
      <c r="H9823" t="s">
        <v>3395</v>
      </c>
      <c r="I9823" t="s">
        <v>1850</v>
      </c>
      <c r="J9823" t="s">
        <v>1919</v>
      </c>
      <c r="K9823" t="s">
        <v>34</v>
      </c>
      <c r="L9823" s="24">
        <v>3584</v>
      </c>
      <c r="M9823" s="25">
        <f>+VLOOKUP(E9823, TC!A:D, 4, FALSE())</f>
        <v>1.1738499988677451</v>
      </c>
      <c r="N9823" s="24">
        <f t="shared" si="765"/>
        <v>3584</v>
      </c>
      <c r="O9823" t="str">
        <f t="shared" si="766"/>
        <v>FACTURA</v>
      </c>
      <c r="P9823" t="str">
        <f t="shared" si="767"/>
        <v>2025</v>
      </c>
      <c r="Q9823" t="str">
        <f t="shared" si="768"/>
        <v>07</v>
      </c>
      <c r="R9823" t="str">
        <f>+IFERROR(VLOOKUP(I9823, Listado!A:B, 2, FALSE()), "COMERCIALIZADORA INTERNACIONAL CARIBBEAN EXOTICS S A")</f>
        <v>PEREZ MEJIA MARIA PAULINA</v>
      </c>
      <c r="S9823" s="25">
        <f>+VLOOKUP(E9823, TC!A:D, 2, FALSE())</f>
        <v>3974.37</v>
      </c>
      <c r="T9823" t="str">
        <f t="shared" si="769"/>
        <v>USD</v>
      </c>
    </row>
    <row r="9824" spans="1:20" ht="18.75" hidden="1" customHeight="1" x14ac:dyDescent="0.25">
      <c r="A9824" t="s">
        <v>3341</v>
      </c>
      <c r="B9824" t="s">
        <v>5</v>
      </c>
      <c r="C9824" t="s">
        <v>1913</v>
      </c>
      <c r="D9824" s="24">
        <v>12396</v>
      </c>
      <c r="E9824" t="s">
        <v>1781</v>
      </c>
      <c r="F9824" t="s">
        <v>1924</v>
      </c>
      <c r="G9824" t="s">
        <v>110</v>
      </c>
      <c r="H9824" t="s">
        <v>3396</v>
      </c>
      <c r="I9824" t="s">
        <v>1848</v>
      </c>
      <c r="J9824" t="s">
        <v>1917</v>
      </c>
      <c r="K9824" t="s">
        <v>38</v>
      </c>
      <c r="L9824" s="24">
        <v>5737.2</v>
      </c>
      <c r="M9824" s="25">
        <f>+VLOOKUP(E9824, TC!A:D, 4, FALSE())</f>
        <v>1.1738499988677451</v>
      </c>
      <c r="N9824" s="24">
        <f t="shared" si="765"/>
        <v>6734.6122135040268</v>
      </c>
      <c r="O9824" t="str">
        <f t="shared" si="766"/>
        <v>FACTURA</v>
      </c>
      <c r="P9824" t="str">
        <f t="shared" si="767"/>
        <v>2025</v>
      </c>
      <c r="Q9824" t="str">
        <f t="shared" si="768"/>
        <v>07</v>
      </c>
      <c r="R9824" t="str">
        <f>+IFERROR(VLOOKUP(I9824, Listado!A:B, 2, FALSE()), "COMERCIALIZADORA INTERNACIONAL CARIBBEAN EXOTICS S A")</f>
        <v>PEREZ MEJIA MARIA PAULINA</v>
      </c>
      <c r="S9824" s="25">
        <f>+VLOOKUP(E9824, TC!A:D, 2, FALSE())</f>
        <v>3974.37</v>
      </c>
      <c r="T9824" t="str">
        <f t="shared" si="769"/>
        <v>EUR</v>
      </c>
    </row>
    <row r="9825" spans="1:20" ht="18.75" hidden="1" customHeight="1" x14ac:dyDescent="0.25">
      <c r="A9825" t="s">
        <v>3341</v>
      </c>
      <c r="B9825" t="s">
        <v>5</v>
      </c>
      <c r="C9825" t="s">
        <v>1913</v>
      </c>
      <c r="D9825" s="24">
        <v>12396</v>
      </c>
      <c r="E9825" t="s">
        <v>1781</v>
      </c>
      <c r="F9825" t="s">
        <v>1924</v>
      </c>
      <c r="G9825" t="s">
        <v>110</v>
      </c>
      <c r="H9825" t="s">
        <v>3396</v>
      </c>
      <c r="I9825" t="s">
        <v>1848</v>
      </c>
      <c r="J9825" t="s">
        <v>1917</v>
      </c>
      <c r="K9825" t="s">
        <v>14</v>
      </c>
      <c r="L9825" s="24">
        <v>5960</v>
      </c>
      <c r="M9825" s="25">
        <f>+VLOOKUP(E9825, TC!A:D, 4, FALSE())</f>
        <v>1.1738499988677451</v>
      </c>
      <c r="N9825" s="24">
        <f t="shared" si="765"/>
        <v>6996.145993251761</v>
      </c>
      <c r="O9825" t="str">
        <f t="shared" si="766"/>
        <v>FACTURA</v>
      </c>
      <c r="P9825" t="str">
        <f t="shared" si="767"/>
        <v>2025</v>
      </c>
      <c r="Q9825" t="str">
        <f t="shared" si="768"/>
        <v>07</v>
      </c>
      <c r="R9825" t="str">
        <f>+IFERROR(VLOOKUP(I9825, Listado!A:B, 2, FALSE()), "COMERCIALIZADORA INTERNACIONAL CARIBBEAN EXOTICS S A")</f>
        <v>PEREZ MEJIA MARIA PAULINA</v>
      </c>
      <c r="S9825" s="25">
        <f>+VLOOKUP(E9825, TC!A:D, 2, FALSE())</f>
        <v>3974.37</v>
      </c>
      <c r="T9825" t="str">
        <f t="shared" si="769"/>
        <v>EUR</v>
      </c>
    </row>
    <row r="9826" spans="1:20" ht="18.75" hidden="1" customHeight="1" x14ac:dyDescent="0.25">
      <c r="A9826" t="s">
        <v>3341</v>
      </c>
      <c r="B9826" t="s">
        <v>5</v>
      </c>
      <c r="C9826" t="s">
        <v>1913</v>
      </c>
      <c r="D9826" s="24">
        <v>12397</v>
      </c>
      <c r="E9826" t="s">
        <v>1781</v>
      </c>
      <c r="F9826" t="s">
        <v>1924</v>
      </c>
      <c r="G9826" t="s">
        <v>113</v>
      </c>
      <c r="H9826" t="s">
        <v>3397</v>
      </c>
      <c r="I9826" t="s">
        <v>1903</v>
      </c>
      <c r="J9826" t="s">
        <v>1919</v>
      </c>
      <c r="K9826" t="s">
        <v>72</v>
      </c>
      <c r="L9826" s="24">
        <v>3055.752</v>
      </c>
      <c r="M9826" s="25">
        <f>+VLOOKUP(E9826, TC!A:D, 4, FALSE())</f>
        <v>1.1738499988677451</v>
      </c>
      <c r="N9826" s="24">
        <f t="shared" si="765"/>
        <v>3586.9944817401097</v>
      </c>
      <c r="O9826" t="str">
        <f t="shared" si="766"/>
        <v>FACTURA</v>
      </c>
      <c r="P9826" t="str">
        <f t="shared" si="767"/>
        <v>2025</v>
      </c>
      <c r="Q9826" t="str">
        <f t="shared" si="768"/>
        <v>07</v>
      </c>
      <c r="R9826" t="str">
        <f>+IFERROR(VLOOKUP(I9826, Listado!A:B, 2, FALSE()), "COMERCIALIZADORA INTERNACIONAL CARIBBEAN EXOTICS S A")</f>
        <v>LONDOÑO ECHEVERRI ALEJANDRA</v>
      </c>
      <c r="S9826" s="25">
        <f>+VLOOKUP(E9826, TC!A:D, 2, FALSE())</f>
        <v>3974.37</v>
      </c>
      <c r="T9826" t="str">
        <f t="shared" si="769"/>
        <v>EUR</v>
      </c>
    </row>
    <row r="9827" spans="1:20" ht="18.75" hidden="1" customHeight="1" x14ac:dyDescent="0.25">
      <c r="A9827" t="s">
        <v>3341</v>
      </c>
      <c r="B9827" t="s">
        <v>5</v>
      </c>
      <c r="C9827" t="s">
        <v>1913</v>
      </c>
      <c r="D9827" s="24">
        <v>12397</v>
      </c>
      <c r="E9827" t="s">
        <v>1781</v>
      </c>
      <c r="F9827" t="s">
        <v>1924</v>
      </c>
      <c r="G9827" t="s">
        <v>113</v>
      </c>
      <c r="H9827" t="s">
        <v>3397</v>
      </c>
      <c r="I9827" t="s">
        <v>1903</v>
      </c>
      <c r="J9827" t="s">
        <v>1919</v>
      </c>
      <c r="K9827" t="s">
        <v>1959</v>
      </c>
      <c r="L9827" s="24">
        <v>550</v>
      </c>
      <c r="M9827" s="25">
        <f>+VLOOKUP(E9827, TC!A:D, 4, FALSE())</f>
        <v>1.1738499988677451</v>
      </c>
      <c r="N9827" s="24">
        <f t="shared" si="765"/>
        <v>645.61749937725983</v>
      </c>
      <c r="O9827" t="str">
        <f t="shared" si="766"/>
        <v>FACTURA</v>
      </c>
      <c r="P9827" t="str">
        <f t="shared" si="767"/>
        <v>2025</v>
      </c>
      <c r="Q9827" t="str">
        <f t="shared" si="768"/>
        <v>07</v>
      </c>
      <c r="R9827" t="str">
        <f>+IFERROR(VLOOKUP(I9827, Listado!A:B, 2, FALSE()), "COMERCIALIZADORA INTERNACIONAL CARIBBEAN EXOTICS S A")</f>
        <v>LONDOÑO ECHEVERRI ALEJANDRA</v>
      </c>
      <c r="S9827" s="25">
        <f>+VLOOKUP(E9827, TC!A:D, 2, FALSE())</f>
        <v>3974.37</v>
      </c>
      <c r="T9827" t="str">
        <f t="shared" si="769"/>
        <v>EUR</v>
      </c>
    </row>
    <row r="9828" spans="1:20" ht="18.75" hidden="1" customHeight="1" x14ac:dyDescent="0.25">
      <c r="A9828" t="s">
        <v>3341</v>
      </c>
      <c r="B9828" t="s">
        <v>5</v>
      </c>
      <c r="C9828" t="s">
        <v>1913</v>
      </c>
      <c r="D9828" s="24">
        <v>12397</v>
      </c>
      <c r="E9828" t="s">
        <v>1781</v>
      </c>
      <c r="F9828" t="s">
        <v>1924</v>
      </c>
      <c r="G9828" t="s">
        <v>113</v>
      </c>
      <c r="H9828" t="s">
        <v>3397</v>
      </c>
      <c r="I9828" t="s">
        <v>1903</v>
      </c>
      <c r="J9828" t="s">
        <v>1919</v>
      </c>
      <c r="K9828" t="s">
        <v>1960</v>
      </c>
      <c r="L9828" s="24">
        <v>34.247999999999998</v>
      </c>
      <c r="M9828" s="25">
        <f>+VLOOKUP(E9828, TC!A:D, 4, FALSE())</f>
        <v>1.1738499988677451</v>
      </c>
      <c r="N9828" s="24">
        <f t="shared" si="765"/>
        <v>40.202014761222529</v>
      </c>
      <c r="O9828" t="str">
        <f t="shared" si="766"/>
        <v>FACTURA</v>
      </c>
      <c r="P9828" t="str">
        <f t="shared" si="767"/>
        <v>2025</v>
      </c>
      <c r="Q9828" t="str">
        <f t="shared" si="768"/>
        <v>07</v>
      </c>
      <c r="R9828" t="str">
        <f>+IFERROR(VLOOKUP(I9828, Listado!A:B, 2, FALSE()), "COMERCIALIZADORA INTERNACIONAL CARIBBEAN EXOTICS S A")</f>
        <v>LONDOÑO ECHEVERRI ALEJANDRA</v>
      </c>
      <c r="S9828" s="25">
        <f>+VLOOKUP(E9828, TC!A:D, 2, FALSE())</f>
        <v>3974.37</v>
      </c>
      <c r="T9828" t="str">
        <f t="shared" si="769"/>
        <v>EUR</v>
      </c>
    </row>
    <row r="9829" spans="1:20" ht="18.75" hidden="1" customHeight="1" x14ac:dyDescent="0.25">
      <c r="A9829" t="s">
        <v>3341</v>
      </c>
      <c r="B9829" t="s">
        <v>5</v>
      </c>
      <c r="C9829" t="s">
        <v>1913</v>
      </c>
      <c r="D9829" s="24">
        <v>12398</v>
      </c>
      <c r="E9829" t="s">
        <v>1781</v>
      </c>
      <c r="F9829" t="s">
        <v>1924</v>
      </c>
      <c r="G9829" t="s">
        <v>108</v>
      </c>
      <c r="H9829" t="s">
        <v>3398</v>
      </c>
      <c r="I9829" t="s">
        <v>1894</v>
      </c>
      <c r="J9829" t="s">
        <v>1919</v>
      </c>
      <c r="K9829" t="s">
        <v>57</v>
      </c>
      <c r="L9829" s="24">
        <v>11116.32</v>
      </c>
      <c r="M9829" s="25">
        <f>+VLOOKUP(E9829, TC!A:D, 4, FALSE())</f>
        <v>1.1738499988677451</v>
      </c>
      <c r="N9829" s="24">
        <f t="shared" si="765"/>
        <v>13048.892219413492</v>
      </c>
      <c r="O9829" t="str">
        <f t="shared" si="766"/>
        <v>FACTURA</v>
      </c>
      <c r="P9829" t="str">
        <f t="shared" si="767"/>
        <v>2025</v>
      </c>
      <c r="Q9829" t="str">
        <f t="shared" si="768"/>
        <v>07</v>
      </c>
      <c r="R9829" t="str">
        <f>+IFERROR(VLOOKUP(I9829, Listado!A:B, 2, FALSE()), "COMERCIALIZADORA INTERNACIONAL CARIBBEAN EXOTICS S A")</f>
        <v>PIEDRAHITA PEREZ MARIANA</v>
      </c>
      <c r="S9829" s="25">
        <f>+VLOOKUP(E9829, TC!A:D, 2, FALSE())</f>
        <v>3974.37</v>
      </c>
      <c r="T9829" t="str">
        <f t="shared" si="769"/>
        <v>EUR</v>
      </c>
    </row>
    <row r="9830" spans="1:20" ht="18.75" hidden="1" customHeight="1" x14ac:dyDescent="0.25">
      <c r="A9830" t="s">
        <v>3341</v>
      </c>
      <c r="B9830" t="s">
        <v>5</v>
      </c>
      <c r="C9830" t="s">
        <v>1913</v>
      </c>
      <c r="D9830" s="24">
        <v>12398</v>
      </c>
      <c r="E9830" t="s">
        <v>1781</v>
      </c>
      <c r="F9830" t="s">
        <v>1924</v>
      </c>
      <c r="G9830" t="s">
        <v>108</v>
      </c>
      <c r="H9830" t="s">
        <v>3398</v>
      </c>
      <c r="I9830" t="s">
        <v>1894</v>
      </c>
      <c r="J9830" t="s">
        <v>1919</v>
      </c>
      <c r="K9830" t="s">
        <v>1959</v>
      </c>
      <c r="L9830" s="24">
        <v>825</v>
      </c>
      <c r="M9830" s="25">
        <f>+VLOOKUP(E9830, TC!A:D, 4, FALSE())</f>
        <v>1.1738499988677451</v>
      </c>
      <c r="N9830" s="24">
        <f t="shared" si="765"/>
        <v>968.42624906588969</v>
      </c>
      <c r="O9830" t="str">
        <f t="shared" si="766"/>
        <v>FACTURA</v>
      </c>
      <c r="P9830" t="str">
        <f t="shared" si="767"/>
        <v>2025</v>
      </c>
      <c r="Q9830" t="str">
        <f t="shared" si="768"/>
        <v>07</v>
      </c>
      <c r="R9830" t="str">
        <f>+IFERROR(VLOOKUP(I9830, Listado!A:B, 2, FALSE()), "COMERCIALIZADORA INTERNACIONAL CARIBBEAN EXOTICS S A")</f>
        <v>PIEDRAHITA PEREZ MARIANA</v>
      </c>
      <c r="S9830" s="25">
        <f>+VLOOKUP(E9830, TC!A:D, 2, FALSE())</f>
        <v>3974.37</v>
      </c>
      <c r="T9830" t="str">
        <f t="shared" si="769"/>
        <v>EUR</v>
      </c>
    </row>
    <row r="9831" spans="1:20" ht="18.75" hidden="1" customHeight="1" x14ac:dyDescent="0.25">
      <c r="A9831" t="s">
        <v>3341</v>
      </c>
      <c r="B9831" t="s">
        <v>5</v>
      </c>
      <c r="C9831" t="s">
        <v>1913</v>
      </c>
      <c r="D9831" s="24">
        <v>12398</v>
      </c>
      <c r="E9831" t="s">
        <v>1781</v>
      </c>
      <c r="F9831" t="s">
        <v>1924</v>
      </c>
      <c r="G9831" t="s">
        <v>108</v>
      </c>
      <c r="H9831" t="s">
        <v>3398</v>
      </c>
      <c r="I9831" t="s">
        <v>1894</v>
      </c>
      <c r="J9831" t="s">
        <v>1919</v>
      </c>
      <c r="K9831" t="s">
        <v>1960</v>
      </c>
      <c r="L9831" s="24">
        <v>58.68</v>
      </c>
      <c r="M9831" s="25">
        <f>+VLOOKUP(E9831, TC!A:D, 4, FALSE())</f>
        <v>1.1738499988677451</v>
      </c>
      <c r="N9831" s="24">
        <f t="shared" si="765"/>
        <v>68.88151793355928</v>
      </c>
      <c r="O9831" t="str">
        <f t="shared" si="766"/>
        <v>FACTURA</v>
      </c>
      <c r="P9831" t="str">
        <f t="shared" si="767"/>
        <v>2025</v>
      </c>
      <c r="Q9831" t="str">
        <f t="shared" si="768"/>
        <v>07</v>
      </c>
      <c r="R9831" t="str">
        <f>+IFERROR(VLOOKUP(I9831, Listado!A:B, 2, FALSE()), "COMERCIALIZADORA INTERNACIONAL CARIBBEAN EXOTICS S A")</f>
        <v>PIEDRAHITA PEREZ MARIANA</v>
      </c>
      <c r="S9831" s="25">
        <f>+VLOOKUP(E9831, TC!A:D, 2, FALSE())</f>
        <v>3974.37</v>
      </c>
      <c r="T9831" t="str">
        <f t="shared" si="769"/>
        <v>EUR</v>
      </c>
    </row>
    <row r="9832" spans="1:20" ht="18.75" hidden="1" customHeight="1" x14ac:dyDescent="0.25">
      <c r="A9832" t="s">
        <v>3341</v>
      </c>
      <c r="B9832" t="s">
        <v>5</v>
      </c>
      <c r="C9832" t="s">
        <v>1913</v>
      </c>
      <c r="D9832" s="24">
        <v>12399</v>
      </c>
      <c r="E9832" t="s">
        <v>1781</v>
      </c>
      <c r="F9832" t="s">
        <v>1924</v>
      </c>
      <c r="G9832" t="s">
        <v>110</v>
      </c>
      <c r="H9832" t="s">
        <v>3399</v>
      </c>
      <c r="I9832" t="s">
        <v>1906</v>
      </c>
      <c r="J9832" t="s">
        <v>1940</v>
      </c>
      <c r="K9832" t="s">
        <v>82</v>
      </c>
      <c r="L9832" s="24">
        <v>7410.88</v>
      </c>
      <c r="M9832" s="25">
        <f>+VLOOKUP(E9832, TC!A:D, 4, FALSE())</f>
        <v>1.1738499988677451</v>
      </c>
      <c r="N9832" s="24">
        <f t="shared" si="765"/>
        <v>8699.2614796089947</v>
      </c>
      <c r="O9832" t="str">
        <f t="shared" si="766"/>
        <v>FACTURA</v>
      </c>
      <c r="P9832" t="str">
        <f t="shared" si="767"/>
        <v>2025</v>
      </c>
      <c r="Q9832" t="str">
        <f t="shared" si="768"/>
        <v>07</v>
      </c>
      <c r="R9832" t="str">
        <f>+IFERROR(VLOOKUP(I9832, Listado!A:B, 2, FALSE()), "COMERCIALIZADORA INTERNACIONAL CARIBBEAN EXOTICS S A")</f>
        <v>PEREZ MEJIA MARIA PAULINA</v>
      </c>
      <c r="S9832" s="25">
        <f>+VLOOKUP(E9832, TC!A:D, 2, FALSE())</f>
        <v>3974.37</v>
      </c>
      <c r="T9832" t="str">
        <f t="shared" si="769"/>
        <v>EUR</v>
      </c>
    </row>
    <row r="9833" spans="1:20" ht="18.75" hidden="1" customHeight="1" x14ac:dyDescent="0.25">
      <c r="A9833" t="s">
        <v>3341</v>
      </c>
      <c r="B9833" t="s">
        <v>5</v>
      </c>
      <c r="C9833" t="s">
        <v>1913</v>
      </c>
      <c r="D9833" s="24">
        <v>12399</v>
      </c>
      <c r="E9833" t="s">
        <v>1781</v>
      </c>
      <c r="F9833" t="s">
        <v>1924</v>
      </c>
      <c r="G9833" t="s">
        <v>110</v>
      </c>
      <c r="H9833" t="s">
        <v>3399</v>
      </c>
      <c r="I9833" t="s">
        <v>1906</v>
      </c>
      <c r="J9833" t="s">
        <v>1940</v>
      </c>
      <c r="K9833" t="s">
        <v>1959</v>
      </c>
      <c r="L9833" s="24">
        <v>550</v>
      </c>
      <c r="M9833" s="25">
        <f>+VLOOKUP(E9833, TC!A:D, 4, FALSE())</f>
        <v>1.1738499988677451</v>
      </c>
      <c r="N9833" s="24">
        <f t="shared" si="765"/>
        <v>645.61749937725983</v>
      </c>
      <c r="O9833" t="str">
        <f t="shared" si="766"/>
        <v>FACTURA</v>
      </c>
      <c r="P9833" t="str">
        <f t="shared" si="767"/>
        <v>2025</v>
      </c>
      <c r="Q9833" t="str">
        <f t="shared" si="768"/>
        <v>07</v>
      </c>
      <c r="R9833" t="str">
        <f>+IFERROR(VLOOKUP(I9833, Listado!A:B, 2, FALSE()), "COMERCIALIZADORA INTERNACIONAL CARIBBEAN EXOTICS S A")</f>
        <v>PEREZ MEJIA MARIA PAULINA</v>
      </c>
      <c r="S9833" s="25">
        <f>+VLOOKUP(E9833, TC!A:D, 2, FALSE())</f>
        <v>3974.37</v>
      </c>
      <c r="T9833" t="str">
        <f t="shared" si="769"/>
        <v>EUR</v>
      </c>
    </row>
    <row r="9834" spans="1:20" ht="18.75" hidden="1" customHeight="1" x14ac:dyDescent="0.25">
      <c r="A9834" t="s">
        <v>3341</v>
      </c>
      <c r="B9834" t="s">
        <v>5</v>
      </c>
      <c r="C9834" t="s">
        <v>1913</v>
      </c>
      <c r="D9834" s="24">
        <v>12399</v>
      </c>
      <c r="E9834" t="s">
        <v>1781</v>
      </c>
      <c r="F9834" t="s">
        <v>1924</v>
      </c>
      <c r="G9834" t="s">
        <v>110</v>
      </c>
      <c r="H9834" t="s">
        <v>3399</v>
      </c>
      <c r="I9834" t="s">
        <v>1906</v>
      </c>
      <c r="J9834" t="s">
        <v>1940</v>
      </c>
      <c r="K9834" t="s">
        <v>1960</v>
      </c>
      <c r="L9834" s="24">
        <v>39.119999999999997</v>
      </c>
      <c r="M9834" s="25">
        <f>+VLOOKUP(E9834, TC!A:D, 4, FALSE())</f>
        <v>1.1738499988677451</v>
      </c>
      <c r="N9834" s="24">
        <f t="shared" si="765"/>
        <v>45.921011955706184</v>
      </c>
      <c r="O9834" t="str">
        <f t="shared" si="766"/>
        <v>FACTURA</v>
      </c>
      <c r="P9834" t="str">
        <f t="shared" si="767"/>
        <v>2025</v>
      </c>
      <c r="Q9834" t="str">
        <f t="shared" si="768"/>
        <v>07</v>
      </c>
      <c r="R9834" t="str">
        <f>+IFERROR(VLOOKUP(I9834, Listado!A:B, 2, FALSE()), "COMERCIALIZADORA INTERNACIONAL CARIBBEAN EXOTICS S A")</f>
        <v>PEREZ MEJIA MARIA PAULINA</v>
      </c>
      <c r="S9834" s="25">
        <f>+VLOOKUP(E9834, TC!A:D, 2, FALSE())</f>
        <v>3974.37</v>
      </c>
      <c r="T9834" t="str">
        <f t="shared" si="769"/>
        <v>EUR</v>
      </c>
    </row>
    <row r="9835" spans="1:20" ht="18.75" hidden="1" customHeight="1" x14ac:dyDescent="0.25">
      <c r="A9835" t="s">
        <v>3341</v>
      </c>
      <c r="B9835" t="s">
        <v>5</v>
      </c>
      <c r="C9835" t="s">
        <v>1913</v>
      </c>
      <c r="D9835" s="24">
        <v>12400</v>
      </c>
      <c r="E9835" t="s">
        <v>1781</v>
      </c>
      <c r="F9835" t="s">
        <v>1924</v>
      </c>
      <c r="G9835" t="s">
        <v>108</v>
      </c>
      <c r="H9835" t="s">
        <v>3400</v>
      </c>
      <c r="I9835" t="s">
        <v>1869</v>
      </c>
      <c r="J9835" t="s">
        <v>1919</v>
      </c>
      <c r="K9835" t="s">
        <v>47</v>
      </c>
      <c r="L9835" s="24">
        <v>1132.1898000000001</v>
      </c>
      <c r="M9835" s="25">
        <f>+VLOOKUP(E9835, TC!A:D, 4, FALSE())</f>
        <v>1.1738499988677451</v>
      </c>
      <c r="N9835" s="24">
        <f t="shared" si="765"/>
        <v>1329.0209954480727</v>
      </c>
      <c r="O9835" t="str">
        <f t="shared" si="766"/>
        <v>FACTURA</v>
      </c>
      <c r="P9835" t="str">
        <f t="shared" si="767"/>
        <v>2025</v>
      </c>
      <c r="Q9835" t="str">
        <f t="shared" si="768"/>
        <v>07</v>
      </c>
      <c r="R9835" t="str">
        <f>+IFERROR(VLOOKUP(I9835, Listado!A:B, 2, FALSE()), "COMERCIALIZADORA INTERNACIONAL CARIBBEAN EXOTICS S A")</f>
        <v>PIEDRAHITA PEREZ MARIANA</v>
      </c>
      <c r="S9835" s="25">
        <f>+VLOOKUP(E9835, TC!A:D, 2, FALSE())</f>
        <v>3974.37</v>
      </c>
      <c r="T9835" t="str">
        <f t="shared" si="769"/>
        <v>EUR</v>
      </c>
    </row>
    <row r="9836" spans="1:20" ht="18.75" hidden="1" customHeight="1" x14ac:dyDescent="0.25">
      <c r="A9836" t="s">
        <v>3341</v>
      </c>
      <c r="B9836" t="s">
        <v>5</v>
      </c>
      <c r="C9836" t="s">
        <v>1913</v>
      </c>
      <c r="D9836" s="24">
        <v>12400</v>
      </c>
      <c r="E9836" t="s">
        <v>1781</v>
      </c>
      <c r="F9836" t="s">
        <v>1924</v>
      </c>
      <c r="G9836" t="s">
        <v>108</v>
      </c>
      <c r="H9836" t="s">
        <v>3400</v>
      </c>
      <c r="I9836" t="s">
        <v>1869</v>
      </c>
      <c r="J9836" t="s">
        <v>1919</v>
      </c>
      <c r="K9836" t="s">
        <v>47</v>
      </c>
      <c r="L9836" s="24">
        <v>47.570999999999998</v>
      </c>
      <c r="M9836" s="25">
        <f>+VLOOKUP(E9836, TC!A:D, 4, FALSE())</f>
        <v>1.1738499988677451</v>
      </c>
      <c r="N9836" s="24">
        <f t="shared" si="765"/>
        <v>55.841218296137498</v>
      </c>
      <c r="O9836" t="str">
        <f t="shared" si="766"/>
        <v>FACTURA</v>
      </c>
      <c r="P9836" t="str">
        <f t="shared" si="767"/>
        <v>2025</v>
      </c>
      <c r="Q9836" t="str">
        <f t="shared" si="768"/>
        <v>07</v>
      </c>
      <c r="R9836" t="str">
        <f>+IFERROR(VLOOKUP(I9836, Listado!A:B, 2, FALSE()), "COMERCIALIZADORA INTERNACIONAL CARIBBEAN EXOTICS S A")</f>
        <v>PIEDRAHITA PEREZ MARIANA</v>
      </c>
      <c r="S9836" s="25">
        <f>+VLOOKUP(E9836, TC!A:D, 2, FALSE())</f>
        <v>3974.37</v>
      </c>
      <c r="T9836" t="str">
        <f t="shared" si="769"/>
        <v>EUR</v>
      </c>
    </row>
    <row r="9837" spans="1:20" ht="18.75" hidden="1" customHeight="1" x14ac:dyDescent="0.25">
      <c r="A9837" t="s">
        <v>3341</v>
      </c>
      <c r="B9837" t="s">
        <v>5</v>
      </c>
      <c r="C9837" t="s">
        <v>1913</v>
      </c>
      <c r="D9837" s="24">
        <v>12400</v>
      </c>
      <c r="E9837" t="s">
        <v>1781</v>
      </c>
      <c r="F9837" t="s">
        <v>1924</v>
      </c>
      <c r="G9837" t="s">
        <v>108</v>
      </c>
      <c r="H9837" t="s">
        <v>3400</v>
      </c>
      <c r="I9837" t="s">
        <v>1869</v>
      </c>
      <c r="J9837" t="s">
        <v>1919</v>
      </c>
      <c r="K9837" t="s">
        <v>47</v>
      </c>
      <c r="L9837" s="24">
        <v>152.22720000000001</v>
      </c>
      <c r="M9837" s="25">
        <f>+VLOOKUP(E9837, TC!A:D, 4, FALSE())</f>
        <v>1.1738499988677451</v>
      </c>
      <c r="N9837" s="24">
        <f t="shared" si="765"/>
        <v>178.69189854764002</v>
      </c>
      <c r="O9837" t="str">
        <f t="shared" si="766"/>
        <v>FACTURA</v>
      </c>
      <c r="P9837" t="str">
        <f t="shared" si="767"/>
        <v>2025</v>
      </c>
      <c r="Q9837" t="str">
        <f t="shared" si="768"/>
        <v>07</v>
      </c>
      <c r="R9837" t="str">
        <f>+IFERROR(VLOOKUP(I9837, Listado!A:B, 2, FALSE()), "COMERCIALIZADORA INTERNACIONAL CARIBBEAN EXOTICS S A")</f>
        <v>PIEDRAHITA PEREZ MARIANA</v>
      </c>
      <c r="S9837" s="25">
        <f>+VLOOKUP(E9837, TC!A:D, 2, FALSE())</f>
        <v>3974.37</v>
      </c>
      <c r="T9837" t="str">
        <f t="shared" si="769"/>
        <v>EUR</v>
      </c>
    </row>
    <row r="9838" spans="1:20" ht="18.75" hidden="1" customHeight="1" x14ac:dyDescent="0.25">
      <c r="A9838" t="s">
        <v>3341</v>
      </c>
      <c r="B9838" t="s">
        <v>5</v>
      </c>
      <c r="C9838" t="s">
        <v>1913</v>
      </c>
      <c r="D9838" s="24">
        <v>12400</v>
      </c>
      <c r="E9838" t="s">
        <v>1781</v>
      </c>
      <c r="F9838" t="s">
        <v>1924</v>
      </c>
      <c r="G9838" t="s">
        <v>108</v>
      </c>
      <c r="H9838" t="s">
        <v>3400</v>
      </c>
      <c r="I9838" t="s">
        <v>1869</v>
      </c>
      <c r="J9838" t="s">
        <v>1919</v>
      </c>
      <c r="K9838" t="s">
        <v>20</v>
      </c>
      <c r="L9838" s="24">
        <v>286.31880000000001</v>
      </c>
      <c r="M9838" s="25">
        <f>+VLOOKUP(E9838, TC!A:D, 4, FALSE())</f>
        <v>1.1738499988677451</v>
      </c>
      <c r="N9838" s="24">
        <f t="shared" si="765"/>
        <v>336.09532305581416</v>
      </c>
      <c r="O9838" t="str">
        <f t="shared" si="766"/>
        <v>FACTURA</v>
      </c>
      <c r="P9838" t="str">
        <f t="shared" si="767"/>
        <v>2025</v>
      </c>
      <c r="Q9838" t="str">
        <f t="shared" si="768"/>
        <v>07</v>
      </c>
      <c r="R9838" t="str">
        <f>+IFERROR(VLOOKUP(I9838, Listado!A:B, 2, FALSE()), "COMERCIALIZADORA INTERNACIONAL CARIBBEAN EXOTICS S A")</f>
        <v>PIEDRAHITA PEREZ MARIANA</v>
      </c>
      <c r="S9838" s="25">
        <f>+VLOOKUP(E9838, TC!A:D, 2, FALSE())</f>
        <v>3974.37</v>
      </c>
      <c r="T9838" t="str">
        <f t="shared" si="769"/>
        <v>EUR</v>
      </c>
    </row>
    <row r="9839" spans="1:20" ht="18.75" hidden="1" customHeight="1" x14ac:dyDescent="0.25">
      <c r="A9839" t="s">
        <v>3341</v>
      </c>
      <c r="B9839" t="s">
        <v>5</v>
      </c>
      <c r="C9839" t="s">
        <v>1913</v>
      </c>
      <c r="D9839" s="24">
        <v>12400</v>
      </c>
      <c r="E9839" t="s">
        <v>1781</v>
      </c>
      <c r="F9839" t="s">
        <v>1924</v>
      </c>
      <c r="G9839" t="s">
        <v>108</v>
      </c>
      <c r="H9839" t="s">
        <v>3400</v>
      </c>
      <c r="I9839" t="s">
        <v>1869</v>
      </c>
      <c r="J9839" t="s">
        <v>1919</v>
      </c>
      <c r="K9839" t="s">
        <v>20</v>
      </c>
      <c r="L9839" s="24">
        <v>4803.7932000000001</v>
      </c>
      <c r="M9839" s="25">
        <f>+VLOOKUP(E9839, TC!A:D, 4, FALSE())</f>
        <v>1.1738499988677451</v>
      </c>
      <c r="N9839" s="24">
        <f t="shared" si="765"/>
        <v>5638.9326423808816</v>
      </c>
      <c r="O9839" t="str">
        <f t="shared" si="766"/>
        <v>FACTURA</v>
      </c>
      <c r="P9839" t="str">
        <f t="shared" si="767"/>
        <v>2025</v>
      </c>
      <c r="Q9839" t="str">
        <f t="shared" si="768"/>
        <v>07</v>
      </c>
      <c r="R9839" t="str">
        <f>+IFERROR(VLOOKUP(I9839, Listado!A:B, 2, FALSE()), "COMERCIALIZADORA INTERNACIONAL CARIBBEAN EXOTICS S A")</f>
        <v>PIEDRAHITA PEREZ MARIANA</v>
      </c>
      <c r="S9839" s="25">
        <f>+VLOOKUP(E9839, TC!A:D, 2, FALSE())</f>
        <v>3974.37</v>
      </c>
      <c r="T9839" t="str">
        <f t="shared" si="769"/>
        <v>EUR</v>
      </c>
    </row>
    <row r="9840" spans="1:20" ht="18.75" hidden="1" customHeight="1" x14ac:dyDescent="0.25">
      <c r="A9840" t="s">
        <v>3341</v>
      </c>
      <c r="B9840" t="s">
        <v>5</v>
      </c>
      <c r="C9840" t="s">
        <v>1913</v>
      </c>
      <c r="D9840" s="24">
        <v>12400</v>
      </c>
      <c r="E9840" t="s">
        <v>1781</v>
      </c>
      <c r="F9840" t="s">
        <v>1924</v>
      </c>
      <c r="G9840" t="s">
        <v>108</v>
      </c>
      <c r="H9840" t="s">
        <v>3400</v>
      </c>
      <c r="I9840" t="s">
        <v>1869</v>
      </c>
      <c r="J9840" t="s">
        <v>1919</v>
      </c>
      <c r="K9840" t="s">
        <v>1959</v>
      </c>
      <c r="L9840" s="24">
        <v>670</v>
      </c>
      <c r="M9840" s="25">
        <f>+VLOOKUP(E9840, TC!A:D, 4, FALSE())</f>
        <v>1.1738499988677451</v>
      </c>
      <c r="N9840" s="24">
        <f t="shared" si="765"/>
        <v>786.47949924138925</v>
      </c>
      <c r="O9840" t="str">
        <f t="shared" si="766"/>
        <v>FACTURA</v>
      </c>
      <c r="P9840" t="str">
        <f t="shared" si="767"/>
        <v>2025</v>
      </c>
      <c r="Q9840" t="str">
        <f t="shared" si="768"/>
        <v>07</v>
      </c>
      <c r="R9840" t="str">
        <f>+IFERROR(VLOOKUP(I9840, Listado!A:B, 2, FALSE()), "COMERCIALIZADORA INTERNACIONAL CARIBBEAN EXOTICS S A")</f>
        <v>PIEDRAHITA PEREZ MARIANA</v>
      </c>
      <c r="S9840" s="25">
        <f>+VLOOKUP(E9840, TC!A:D, 2, FALSE())</f>
        <v>3974.37</v>
      </c>
      <c r="T9840" t="str">
        <f t="shared" si="769"/>
        <v>EUR</v>
      </c>
    </row>
    <row r="9841" spans="1:20" ht="18.75" hidden="1" customHeight="1" x14ac:dyDescent="0.25">
      <c r="A9841" t="s">
        <v>3341</v>
      </c>
      <c r="B9841" t="s">
        <v>5</v>
      </c>
      <c r="C9841" t="s">
        <v>1913</v>
      </c>
      <c r="D9841" s="24">
        <v>12400</v>
      </c>
      <c r="E9841" t="s">
        <v>1781</v>
      </c>
      <c r="F9841" t="s">
        <v>1924</v>
      </c>
      <c r="G9841" t="s">
        <v>108</v>
      </c>
      <c r="H9841" t="s">
        <v>3400</v>
      </c>
      <c r="I9841" t="s">
        <v>1869</v>
      </c>
      <c r="J9841" t="s">
        <v>1919</v>
      </c>
      <c r="K9841" t="s">
        <v>1960</v>
      </c>
      <c r="L9841" s="24">
        <v>27.9</v>
      </c>
      <c r="M9841" s="25">
        <f>+VLOOKUP(E9841, TC!A:D, 4, FALSE())</f>
        <v>1.1738499988677451</v>
      </c>
      <c r="N9841" s="24">
        <f t="shared" si="765"/>
        <v>32.750414968410084</v>
      </c>
      <c r="O9841" t="str">
        <f t="shared" si="766"/>
        <v>FACTURA</v>
      </c>
      <c r="P9841" t="str">
        <f t="shared" si="767"/>
        <v>2025</v>
      </c>
      <c r="Q9841" t="str">
        <f t="shared" si="768"/>
        <v>07</v>
      </c>
      <c r="R9841" t="str">
        <f>+IFERROR(VLOOKUP(I9841, Listado!A:B, 2, FALSE()), "COMERCIALIZADORA INTERNACIONAL CARIBBEAN EXOTICS S A")</f>
        <v>PIEDRAHITA PEREZ MARIANA</v>
      </c>
      <c r="S9841" s="25">
        <f>+VLOOKUP(E9841, TC!A:D, 2, FALSE())</f>
        <v>3974.37</v>
      </c>
      <c r="T9841" t="str">
        <f t="shared" si="769"/>
        <v>EUR</v>
      </c>
    </row>
    <row r="9842" spans="1:20" ht="18.75" hidden="1" customHeight="1" x14ac:dyDescent="0.25">
      <c r="A9842" t="s">
        <v>3341</v>
      </c>
      <c r="B9842" t="s">
        <v>5</v>
      </c>
      <c r="C9842" t="s">
        <v>1913</v>
      </c>
      <c r="D9842" s="24">
        <v>12401</v>
      </c>
      <c r="E9842" t="s">
        <v>1781</v>
      </c>
      <c r="F9842" t="s">
        <v>1924</v>
      </c>
      <c r="G9842" t="s">
        <v>108</v>
      </c>
      <c r="H9842" t="s">
        <v>3401</v>
      </c>
      <c r="I9842" t="s">
        <v>1874</v>
      </c>
      <c r="J9842" t="s">
        <v>1917</v>
      </c>
      <c r="K9842" t="s">
        <v>30</v>
      </c>
      <c r="L9842" s="24">
        <v>327.31</v>
      </c>
      <c r="M9842" s="25">
        <f>+VLOOKUP(E9842, TC!A:D, 4, FALSE())</f>
        <v>1.1738499988677451</v>
      </c>
      <c r="N9842" s="24">
        <f t="shared" si="765"/>
        <v>384.21284312940168</v>
      </c>
      <c r="O9842" t="str">
        <f t="shared" si="766"/>
        <v>FACTURA</v>
      </c>
      <c r="P9842" t="str">
        <f t="shared" si="767"/>
        <v>2025</v>
      </c>
      <c r="Q9842" t="str">
        <f t="shared" si="768"/>
        <v>07</v>
      </c>
      <c r="R9842" t="str">
        <f>+IFERROR(VLOOKUP(I9842, Listado!A:B, 2, FALSE()), "COMERCIALIZADORA INTERNACIONAL CARIBBEAN EXOTICS S A")</f>
        <v>PIEDRAHITA PEREZ MARIANA</v>
      </c>
      <c r="S9842" s="25">
        <f>+VLOOKUP(E9842, TC!A:D, 2, FALSE())</f>
        <v>3974.37</v>
      </c>
      <c r="T9842" t="str">
        <f t="shared" si="769"/>
        <v>EUR</v>
      </c>
    </row>
    <row r="9843" spans="1:20" ht="18.75" hidden="1" customHeight="1" x14ac:dyDescent="0.25">
      <c r="A9843" t="s">
        <v>3341</v>
      </c>
      <c r="B9843" t="s">
        <v>5</v>
      </c>
      <c r="C9843" t="s">
        <v>1913</v>
      </c>
      <c r="D9843" s="24">
        <v>12401</v>
      </c>
      <c r="E9843" t="s">
        <v>1781</v>
      </c>
      <c r="F9843" t="s">
        <v>1924</v>
      </c>
      <c r="G9843" t="s">
        <v>108</v>
      </c>
      <c r="H9843" t="s">
        <v>3401</v>
      </c>
      <c r="I9843" t="s">
        <v>1874</v>
      </c>
      <c r="J9843" t="s">
        <v>1917</v>
      </c>
      <c r="K9843" t="s">
        <v>30</v>
      </c>
      <c r="L9843" s="24">
        <v>585.47</v>
      </c>
      <c r="M9843" s="25">
        <f>+VLOOKUP(E9843, TC!A:D, 4, FALSE())</f>
        <v>1.1738499988677451</v>
      </c>
      <c r="N9843" s="24">
        <f t="shared" si="765"/>
        <v>687.25395883709871</v>
      </c>
      <c r="O9843" t="str">
        <f t="shared" si="766"/>
        <v>FACTURA</v>
      </c>
      <c r="P9843" t="str">
        <f t="shared" si="767"/>
        <v>2025</v>
      </c>
      <c r="Q9843" t="str">
        <f t="shared" si="768"/>
        <v>07</v>
      </c>
      <c r="R9843" t="str">
        <f>+IFERROR(VLOOKUP(I9843, Listado!A:B, 2, FALSE()), "COMERCIALIZADORA INTERNACIONAL CARIBBEAN EXOTICS S A")</f>
        <v>PIEDRAHITA PEREZ MARIANA</v>
      </c>
      <c r="S9843" s="25">
        <f>+VLOOKUP(E9843, TC!A:D, 2, FALSE())</f>
        <v>3974.37</v>
      </c>
      <c r="T9843" t="str">
        <f t="shared" si="769"/>
        <v>EUR</v>
      </c>
    </row>
    <row r="9844" spans="1:20" ht="18.75" hidden="1" customHeight="1" x14ac:dyDescent="0.25">
      <c r="A9844" t="s">
        <v>3341</v>
      </c>
      <c r="B9844" t="s">
        <v>5</v>
      </c>
      <c r="C9844" t="s">
        <v>1913</v>
      </c>
      <c r="D9844" s="24">
        <v>12401</v>
      </c>
      <c r="E9844" t="s">
        <v>1781</v>
      </c>
      <c r="F9844" t="s">
        <v>1924</v>
      </c>
      <c r="G9844" t="s">
        <v>108</v>
      </c>
      <c r="H9844" t="s">
        <v>3401</v>
      </c>
      <c r="I9844" t="s">
        <v>1874</v>
      </c>
      <c r="J9844" t="s">
        <v>1917</v>
      </c>
      <c r="K9844" t="s">
        <v>30</v>
      </c>
      <c r="L9844" s="24">
        <v>419.51</v>
      </c>
      <c r="M9844" s="25">
        <f>+VLOOKUP(E9844, TC!A:D, 4, FALSE())</f>
        <v>1.1738499988677451</v>
      </c>
      <c r="N9844" s="24">
        <f t="shared" si="765"/>
        <v>492.44181302500772</v>
      </c>
      <c r="O9844" t="str">
        <f t="shared" si="766"/>
        <v>FACTURA</v>
      </c>
      <c r="P9844" t="str">
        <f t="shared" si="767"/>
        <v>2025</v>
      </c>
      <c r="Q9844" t="str">
        <f t="shared" si="768"/>
        <v>07</v>
      </c>
      <c r="R9844" t="str">
        <f>+IFERROR(VLOOKUP(I9844, Listado!A:B, 2, FALSE()), "COMERCIALIZADORA INTERNACIONAL CARIBBEAN EXOTICS S A")</f>
        <v>PIEDRAHITA PEREZ MARIANA</v>
      </c>
      <c r="S9844" s="25">
        <f>+VLOOKUP(E9844, TC!A:D, 2, FALSE())</f>
        <v>3974.37</v>
      </c>
      <c r="T9844" t="str">
        <f t="shared" si="769"/>
        <v>EUR</v>
      </c>
    </row>
    <row r="9845" spans="1:20" ht="18.75" hidden="1" customHeight="1" x14ac:dyDescent="0.25">
      <c r="A9845" t="s">
        <v>3341</v>
      </c>
      <c r="B9845" t="s">
        <v>5</v>
      </c>
      <c r="C9845" t="s">
        <v>1913</v>
      </c>
      <c r="D9845" s="24">
        <v>12401</v>
      </c>
      <c r="E9845" t="s">
        <v>1781</v>
      </c>
      <c r="F9845" t="s">
        <v>1924</v>
      </c>
      <c r="G9845" t="s">
        <v>108</v>
      </c>
      <c r="H9845" t="s">
        <v>3401</v>
      </c>
      <c r="I9845" t="s">
        <v>1874</v>
      </c>
      <c r="J9845" t="s">
        <v>1917</v>
      </c>
      <c r="K9845" t="s">
        <v>30</v>
      </c>
      <c r="L9845" s="24">
        <v>170.57</v>
      </c>
      <c r="M9845" s="25">
        <f>+VLOOKUP(E9845, TC!A:D, 4, FALSE())</f>
        <v>1.1738499988677451</v>
      </c>
      <c r="N9845" s="24">
        <f t="shared" si="765"/>
        <v>200.22359430687126</v>
      </c>
      <c r="O9845" t="str">
        <f t="shared" si="766"/>
        <v>FACTURA</v>
      </c>
      <c r="P9845" t="str">
        <f t="shared" si="767"/>
        <v>2025</v>
      </c>
      <c r="Q9845" t="str">
        <f t="shared" si="768"/>
        <v>07</v>
      </c>
      <c r="R9845" t="str">
        <f>+IFERROR(VLOOKUP(I9845, Listado!A:B, 2, FALSE()), "COMERCIALIZADORA INTERNACIONAL CARIBBEAN EXOTICS S A")</f>
        <v>PIEDRAHITA PEREZ MARIANA</v>
      </c>
      <c r="S9845" s="25">
        <f>+VLOOKUP(E9845, TC!A:D, 2, FALSE())</f>
        <v>3974.37</v>
      </c>
      <c r="T9845" t="str">
        <f t="shared" si="769"/>
        <v>EUR</v>
      </c>
    </row>
    <row r="9846" spans="1:20" ht="18.75" hidden="1" customHeight="1" x14ac:dyDescent="0.25">
      <c r="A9846" t="s">
        <v>3341</v>
      </c>
      <c r="B9846" t="s">
        <v>5</v>
      </c>
      <c r="C9846" t="s">
        <v>1913</v>
      </c>
      <c r="D9846" s="24">
        <v>12401</v>
      </c>
      <c r="E9846" t="s">
        <v>1781</v>
      </c>
      <c r="F9846" t="s">
        <v>1924</v>
      </c>
      <c r="G9846" t="s">
        <v>108</v>
      </c>
      <c r="H9846" t="s">
        <v>3401</v>
      </c>
      <c r="I9846" t="s">
        <v>1874</v>
      </c>
      <c r="J9846" t="s">
        <v>1917</v>
      </c>
      <c r="K9846" t="s">
        <v>30</v>
      </c>
      <c r="L9846" s="24">
        <v>1078.74</v>
      </c>
      <c r="M9846" s="25">
        <f>+VLOOKUP(E9846, TC!A:D, 4, FALSE())</f>
        <v>1.1738499988677451</v>
      </c>
      <c r="N9846" s="24">
        <f t="shared" si="765"/>
        <v>1266.2789477785914</v>
      </c>
      <c r="O9846" t="str">
        <f t="shared" si="766"/>
        <v>FACTURA</v>
      </c>
      <c r="P9846" t="str">
        <f t="shared" si="767"/>
        <v>2025</v>
      </c>
      <c r="Q9846" t="str">
        <f t="shared" si="768"/>
        <v>07</v>
      </c>
      <c r="R9846" t="str">
        <f>+IFERROR(VLOOKUP(I9846, Listado!A:B, 2, FALSE()), "COMERCIALIZADORA INTERNACIONAL CARIBBEAN EXOTICS S A")</f>
        <v>PIEDRAHITA PEREZ MARIANA</v>
      </c>
      <c r="S9846" s="25">
        <f>+VLOOKUP(E9846, TC!A:D, 2, FALSE())</f>
        <v>3974.37</v>
      </c>
      <c r="T9846" t="str">
        <f t="shared" si="769"/>
        <v>EUR</v>
      </c>
    </row>
    <row r="9847" spans="1:20" ht="18.75" hidden="1" customHeight="1" x14ac:dyDescent="0.25">
      <c r="A9847" t="s">
        <v>3341</v>
      </c>
      <c r="B9847" t="s">
        <v>5</v>
      </c>
      <c r="C9847" t="s">
        <v>1913</v>
      </c>
      <c r="D9847" s="24">
        <v>12401</v>
      </c>
      <c r="E9847" t="s">
        <v>1781</v>
      </c>
      <c r="F9847" t="s">
        <v>1924</v>
      </c>
      <c r="G9847" t="s">
        <v>108</v>
      </c>
      <c r="H9847" t="s">
        <v>3401</v>
      </c>
      <c r="I9847" t="s">
        <v>1874</v>
      </c>
      <c r="J9847" t="s">
        <v>1917</v>
      </c>
      <c r="K9847" t="s">
        <v>1959</v>
      </c>
      <c r="L9847" s="24">
        <v>600</v>
      </c>
      <c r="M9847" s="25">
        <f>+VLOOKUP(E9847, TC!A:D, 4, FALSE())</f>
        <v>1.1738499988677451</v>
      </c>
      <c r="N9847" s="24">
        <f t="shared" si="765"/>
        <v>704.30999932064708</v>
      </c>
      <c r="O9847" t="str">
        <f t="shared" si="766"/>
        <v>FACTURA</v>
      </c>
      <c r="P9847" t="str">
        <f t="shared" si="767"/>
        <v>2025</v>
      </c>
      <c r="Q9847" t="str">
        <f t="shared" si="768"/>
        <v>07</v>
      </c>
      <c r="R9847" t="str">
        <f>+IFERROR(VLOOKUP(I9847, Listado!A:B, 2, FALSE()), "COMERCIALIZADORA INTERNACIONAL CARIBBEAN EXOTICS S A")</f>
        <v>PIEDRAHITA PEREZ MARIANA</v>
      </c>
      <c r="S9847" s="25">
        <f>+VLOOKUP(E9847, TC!A:D, 2, FALSE())</f>
        <v>3974.37</v>
      </c>
      <c r="T9847" t="str">
        <f t="shared" si="769"/>
        <v>EUR</v>
      </c>
    </row>
    <row r="9848" spans="1:20" ht="18.75" hidden="1" customHeight="1" x14ac:dyDescent="0.25">
      <c r="A9848" t="s">
        <v>3341</v>
      </c>
      <c r="B9848" t="s">
        <v>5</v>
      </c>
      <c r="C9848" t="s">
        <v>1913</v>
      </c>
      <c r="D9848" s="24">
        <v>12401</v>
      </c>
      <c r="E9848" t="s">
        <v>1781</v>
      </c>
      <c r="F9848" t="s">
        <v>1924</v>
      </c>
      <c r="G9848" t="s">
        <v>108</v>
      </c>
      <c r="H9848" t="s">
        <v>3401</v>
      </c>
      <c r="I9848" t="s">
        <v>1874</v>
      </c>
      <c r="J9848" t="s">
        <v>1917</v>
      </c>
      <c r="K9848" t="s">
        <v>1960</v>
      </c>
      <c r="L9848" s="24">
        <v>38.4</v>
      </c>
      <c r="M9848" s="25">
        <f>+VLOOKUP(E9848, TC!A:D, 4, FALSE())</f>
        <v>1.1738499988677451</v>
      </c>
      <c r="N9848" s="24">
        <f t="shared" si="765"/>
        <v>45.075839956521413</v>
      </c>
      <c r="O9848" t="str">
        <f t="shared" si="766"/>
        <v>FACTURA</v>
      </c>
      <c r="P9848" t="str">
        <f t="shared" si="767"/>
        <v>2025</v>
      </c>
      <c r="Q9848" t="str">
        <f t="shared" si="768"/>
        <v>07</v>
      </c>
      <c r="R9848" t="str">
        <f>+IFERROR(VLOOKUP(I9848, Listado!A:B, 2, FALSE()), "COMERCIALIZADORA INTERNACIONAL CARIBBEAN EXOTICS S A")</f>
        <v>PIEDRAHITA PEREZ MARIANA</v>
      </c>
      <c r="S9848" s="25">
        <f>+VLOOKUP(E9848, TC!A:D, 2, FALSE())</f>
        <v>3974.37</v>
      </c>
      <c r="T9848" t="str">
        <f t="shared" si="769"/>
        <v>EUR</v>
      </c>
    </row>
    <row r="9849" spans="1:20" ht="18.75" hidden="1" customHeight="1" x14ac:dyDescent="0.25">
      <c r="A9849" t="s">
        <v>3341</v>
      </c>
      <c r="B9849" t="s">
        <v>5</v>
      </c>
      <c r="C9849" t="s">
        <v>1913</v>
      </c>
      <c r="D9849" s="24">
        <v>12402</v>
      </c>
      <c r="E9849" t="s">
        <v>1781</v>
      </c>
      <c r="F9849" t="s">
        <v>1924</v>
      </c>
      <c r="G9849" t="s">
        <v>108</v>
      </c>
      <c r="H9849" t="s">
        <v>3402</v>
      </c>
      <c r="I9849" t="s">
        <v>1874</v>
      </c>
      <c r="J9849" t="s">
        <v>1917</v>
      </c>
      <c r="K9849" t="s">
        <v>30</v>
      </c>
      <c r="L9849" s="24">
        <v>82.068799999999996</v>
      </c>
      <c r="M9849" s="25">
        <f>+VLOOKUP(E9849, TC!A:D, 4, FALSE())</f>
        <v>1.1738499988677451</v>
      </c>
      <c r="N9849" s="24">
        <f t="shared" si="765"/>
        <v>96.336460787077201</v>
      </c>
      <c r="O9849" t="str">
        <f t="shared" si="766"/>
        <v>FACTURA</v>
      </c>
      <c r="P9849" t="str">
        <f t="shared" si="767"/>
        <v>2025</v>
      </c>
      <c r="Q9849" t="str">
        <f t="shared" si="768"/>
        <v>07</v>
      </c>
      <c r="R9849" t="str">
        <f>+IFERROR(VLOOKUP(I9849, Listado!A:B, 2, FALSE()), "COMERCIALIZADORA INTERNACIONAL CARIBBEAN EXOTICS S A")</f>
        <v>PIEDRAHITA PEREZ MARIANA</v>
      </c>
      <c r="S9849" s="25">
        <f>+VLOOKUP(E9849, TC!A:D, 2, FALSE())</f>
        <v>3974.37</v>
      </c>
      <c r="T9849" t="str">
        <f t="shared" si="769"/>
        <v>EUR</v>
      </c>
    </row>
    <row r="9850" spans="1:20" ht="18.75" hidden="1" customHeight="1" x14ac:dyDescent="0.25">
      <c r="A9850" t="s">
        <v>3341</v>
      </c>
      <c r="B9850" t="s">
        <v>5</v>
      </c>
      <c r="C9850" t="s">
        <v>1913</v>
      </c>
      <c r="D9850" s="24">
        <v>12402</v>
      </c>
      <c r="E9850" t="s">
        <v>1781</v>
      </c>
      <c r="F9850" t="s">
        <v>1924</v>
      </c>
      <c r="G9850" t="s">
        <v>108</v>
      </c>
      <c r="H9850" t="s">
        <v>3402</v>
      </c>
      <c r="I9850" t="s">
        <v>1874</v>
      </c>
      <c r="J9850" t="s">
        <v>1917</v>
      </c>
      <c r="K9850" t="s">
        <v>30</v>
      </c>
      <c r="L9850" s="24">
        <v>1354.1351999999999</v>
      </c>
      <c r="M9850" s="25">
        <f>+VLOOKUP(E9850, TC!A:D, 4, FALSE())</f>
        <v>1.1738499988677451</v>
      </c>
      <c r="N9850" s="24">
        <f t="shared" si="765"/>
        <v>1589.5516029867738</v>
      </c>
      <c r="O9850" t="str">
        <f t="shared" si="766"/>
        <v>FACTURA</v>
      </c>
      <c r="P9850" t="str">
        <f t="shared" si="767"/>
        <v>2025</v>
      </c>
      <c r="Q9850" t="str">
        <f t="shared" si="768"/>
        <v>07</v>
      </c>
      <c r="R9850" t="str">
        <f>+IFERROR(VLOOKUP(I9850, Listado!A:B, 2, FALSE()), "COMERCIALIZADORA INTERNACIONAL CARIBBEAN EXOTICS S A")</f>
        <v>PIEDRAHITA PEREZ MARIANA</v>
      </c>
      <c r="S9850" s="25">
        <f>+VLOOKUP(E9850, TC!A:D, 2, FALSE())</f>
        <v>3974.37</v>
      </c>
      <c r="T9850" t="str">
        <f t="shared" si="769"/>
        <v>EUR</v>
      </c>
    </row>
    <row r="9851" spans="1:20" ht="18.75" hidden="1" customHeight="1" x14ac:dyDescent="0.25">
      <c r="A9851" t="s">
        <v>3341</v>
      </c>
      <c r="B9851" t="s">
        <v>5</v>
      </c>
      <c r="C9851" t="s">
        <v>1913</v>
      </c>
      <c r="D9851" s="24">
        <v>12402</v>
      </c>
      <c r="E9851" t="s">
        <v>1781</v>
      </c>
      <c r="F9851" t="s">
        <v>1924</v>
      </c>
      <c r="G9851" t="s">
        <v>108</v>
      </c>
      <c r="H9851" t="s">
        <v>3402</v>
      </c>
      <c r="I9851" t="s">
        <v>1874</v>
      </c>
      <c r="J9851" t="s">
        <v>1917</v>
      </c>
      <c r="K9851" t="s">
        <v>1959</v>
      </c>
      <c r="L9851" s="24">
        <v>300</v>
      </c>
      <c r="M9851" s="25">
        <f>+VLOOKUP(E9851, TC!A:D, 4, FALSE())</f>
        <v>1.1738499988677451</v>
      </c>
      <c r="N9851" s="24">
        <f t="shared" si="765"/>
        <v>352.15499966032354</v>
      </c>
      <c r="O9851" t="str">
        <f t="shared" si="766"/>
        <v>FACTURA</v>
      </c>
      <c r="P9851" t="str">
        <f t="shared" si="767"/>
        <v>2025</v>
      </c>
      <c r="Q9851" t="str">
        <f t="shared" si="768"/>
        <v>07</v>
      </c>
      <c r="R9851" t="str">
        <f>+IFERROR(VLOOKUP(I9851, Listado!A:B, 2, FALSE()), "COMERCIALIZADORA INTERNACIONAL CARIBBEAN EXOTICS S A")</f>
        <v>PIEDRAHITA PEREZ MARIANA</v>
      </c>
      <c r="S9851" s="25">
        <f>+VLOOKUP(E9851, TC!A:D, 2, FALSE())</f>
        <v>3974.37</v>
      </c>
      <c r="T9851" t="str">
        <f t="shared" si="769"/>
        <v>EUR</v>
      </c>
    </row>
    <row r="9852" spans="1:20" ht="18.75" hidden="1" customHeight="1" x14ac:dyDescent="0.25">
      <c r="A9852" t="s">
        <v>3341</v>
      </c>
      <c r="B9852" t="s">
        <v>5</v>
      </c>
      <c r="C9852" t="s">
        <v>1913</v>
      </c>
      <c r="D9852" s="24">
        <v>12402</v>
      </c>
      <c r="E9852" t="s">
        <v>1781</v>
      </c>
      <c r="F9852" t="s">
        <v>1924</v>
      </c>
      <c r="G9852" t="s">
        <v>108</v>
      </c>
      <c r="H9852" t="s">
        <v>3402</v>
      </c>
      <c r="I9852" t="s">
        <v>1874</v>
      </c>
      <c r="J9852" t="s">
        <v>1917</v>
      </c>
      <c r="K9852" t="s">
        <v>1960</v>
      </c>
      <c r="L9852" s="24">
        <v>13.795999999999999</v>
      </c>
      <c r="M9852" s="25">
        <f>+VLOOKUP(E9852, TC!A:D, 4, FALSE())</f>
        <v>1.1738499988677451</v>
      </c>
      <c r="N9852" s="24">
        <f t="shared" si="765"/>
        <v>16.194434584379412</v>
      </c>
      <c r="O9852" t="str">
        <f t="shared" si="766"/>
        <v>FACTURA</v>
      </c>
      <c r="P9852" t="str">
        <f t="shared" si="767"/>
        <v>2025</v>
      </c>
      <c r="Q9852" t="str">
        <f t="shared" si="768"/>
        <v>07</v>
      </c>
      <c r="R9852" t="str">
        <f>+IFERROR(VLOOKUP(I9852, Listado!A:B, 2, FALSE()), "COMERCIALIZADORA INTERNACIONAL CARIBBEAN EXOTICS S A")</f>
        <v>PIEDRAHITA PEREZ MARIANA</v>
      </c>
      <c r="S9852" s="25">
        <f>+VLOOKUP(E9852, TC!A:D, 2, FALSE())</f>
        <v>3974.37</v>
      </c>
      <c r="T9852" t="str">
        <f t="shared" si="769"/>
        <v>EUR</v>
      </c>
    </row>
    <row r="9853" spans="1:20" ht="18.75" hidden="1" customHeight="1" x14ac:dyDescent="0.25">
      <c r="A9853" t="s">
        <v>3341</v>
      </c>
      <c r="B9853" t="s">
        <v>5</v>
      </c>
      <c r="C9853" t="s">
        <v>1913</v>
      </c>
      <c r="D9853" s="24">
        <v>12403</v>
      </c>
      <c r="E9853" t="s">
        <v>1781</v>
      </c>
      <c r="F9853" t="s">
        <v>1924</v>
      </c>
      <c r="G9853" t="s">
        <v>108</v>
      </c>
      <c r="H9853" t="s">
        <v>3403</v>
      </c>
      <c r="I9853" t="s">
        <v>1874</v>
      </c>
      <c r="J9853" t="s">
        <v>1917</v>
      </c>
      <c r="K9853" t="s">
        <v>30</v>
      </c>
      <c r="L9853" s="24">
        <v>178.55090000000001</v>
      </c>
      <c r="M9853" s="25">
        <f>+VLOOKUP(E9853, TC!A:D, 4, FALSE())</f>
        <v>1.1738499988677451</v>
      </c>
      <c r="N9853" s="24">
        <f t="shared" si="765"/>
        <v>209.5919737628349</v>
      </c>
      <c r="O9853" t="str">
        <f t="shared" si="766"/>
        <v>FACTURA</v>
      </c>
      <c r="P9853" t="str">
        <f t="shared" si="767"/>
        <v>2025</v>
      </c>
      <c r="Q9853" t="str">
        <f t="shared" si="768"/>
        <v>07</v>
      </c>
      <c r="R9853" t="str">
        <f>+IFERROR(VLOOKUP(I9853, Listado!A:B, 2, FALSE()), "COMERCIALIZADORA INTERNACIONAL CARIBBEAN EXOTICS S A")</f>
        <v>PIEDRAHITA PEREZ MARIANA</v>
      </c>
      <c r="S9853" s="25">
        <f>+VLOOKUP(E9853, TC!A:D, 2, FALSE())</f>
        <v>3974.37</v>
      </c>
      <c r="T9853" t="str">
        <f t="shared" si="769"/>
        <v>EUR</v>
      </c>
    </row>
    <row r="9854" spans="1:20" ht="18.75" hidden="1" customHeight="1" x14ac:dyDescent="0.25">
      <c r="A9854" t="s">
        <v>3341</v>
      </c>
      <c r="B9854" t="s">
        <v>5</v>
      </c>
      <c r="C9854" t="s">
        <v>1913</v>
      </c>
      <c r="D9854" s="24">
        <v>12403</v>
      </c>
      <c r="E9854" t="s">
        <v>1781</v>
      </c>
      <c r="F9854" t="s">
        <v>1924</v>
      </c>
      <c r="G9854" t="s">
        <v>108</v>
      </c>
      <c r="H9854" t="s">
        <v>3403</v>
      </c>
      <c r="I9854" t="s">
        <v>1874</v>
      </c>
      <c r="J9854" t="s">
        <v>1917</v>
      </c>
      <c r="K9854" t="s">
        <v>30</v>
      </c>
      <c r="L9854" s="24">
        <v>78.388199999999998</v>
      </c>
      <c r="M9854" s="25">
        <f>+VLOOKUP(E9854, TC!A:D, 4, FALSE())</f>
        <v>1.1738499988677451</v>
      </c>
      <c r="N9854" s="24">
        <f t="shared" si="765"/>
        <v>92.015988481244577</v>
      </c>
      <c r="O9854" t="str">
        <f t="shared" si="766"/>
        <v>FACTURA</v>
      </c>
      <c r="P9854" t="str">
        <f t="shared" si="767"/>
        <v>2025</v>
      </c>
      <c r="Q9854" t="str">
        <f t="shared" si="768"/>
        <v>07</v>
      </c>
      <c r="R9854" t="str">
        <f>+IFERROR(VLOOKUP(I9854, Listado!A:B, 2, FALSE()), "COMERCIALIZADORA INTERNACIONAL CARIBBEAN EXOTICS S A")</f>
        <v>PIEDRAHITA PEREZ MARIANA</v>
      </c>
      <c r="S9854" s="25">
        <f>+VLOOKUP(E9854, TC!A:D, 2, FALSE())</f>
        <v>3974.37</v>
      </c>
      <c r="T9854" t="str">
        <f t="shared" si="769"/>
        <v>EUR</v>
      </c>
    </row>
    <row r="9855" spans="1:20" ht="18.75" hidden="1" customHeight="1" x14ac:dyDescent="0.25">
      <c r="A9855" t="s">
        <v>3341</v>
      </c>
      <c r="B9855" t="s">
        <v>5</v>
      </c>
      <c r="C9855" t="s">
        <v>1913</v>
      </c>
      <c r="D9855" s="24">
        <v>12403</v>
      </c>
      <c r="E9855" t="s">
        <v>1781</v>
      </c>
      <c r="F9855" t="s">
        <v>1924</v>
      </c>
      <c r="G9855" t="s">
        <v>108</v>
      </c>
      <c r="H9855" t="s">
        <v>3403</v>
      </c>
      <c r="I9855" t="s">
        <v>1874</v>
      </c>
      <c r="J9855" t="s">
        <v>1917</v>
      </c>
      <c r="K9855" t="s">
        <v>30</v>
      </c>
      <c r="L9855" s="24">
        <v>291.7783</v>
      </c>
      <c r="M9855" s="25">
        <f>+VLOOKUP(E9855, TC!A:D, 4, FALSE())</f>
        <v>1.1738499988677451</v>
      </c>
      <c r="N9855" s="24">
        <f t="shared" si="765"/>
        <v>342.50395712463262</v>
      </c>
      <c r="O9855" t="str">
        <f t="shared" si="766"/>
        <v>FACTURA</v>
      </c>
      <c r="P9855" t="str">
        <f t="shared" si="767"/>
        <v>2025</v>
      </c>
      <c r="Q9855" t="str">
        <f t="shared" si="768"/>
        <v>07</v>
      </c>
      <c r="R9855" t="str">
        <f>+IFERROR(VLOOKUP(I9855, Listado!A:B, 2, FALSE()), "COMERCIALIZADORA INTERNACIONAL CARIBBEAN EXOTICS S A")</f>
        <v>PIEDRAHITA PEREZ MARIANA</v>
      </c>
      <c r="S9855" s="25">
        <f>+VLOOKUP(E9855, TC!A:D, 2, FALSE())</f>
        <v>3974.37</v>
      </c>
      <c r="T9855" t="str">
        <f t="shared" si="769"/>
        <v>EUR</v>
      </c>
    </row>
    <row r="9856" spans="1:20" ht="18.75" hidden="1" customHeight="1" x14ac:dyDescent="0.25">
      <c r="A9856" t="s">
        <v>3341</v>
      </c>
      <c r="B9856" t="s">
        <v>5</v>
      </c>
      <c r="C9856" t="s">
        <v>1913</v>
      </c>
      <c r="D9856" s="24">
        <v>12403</v>
      </c>
      <c r="E9856" t="s">
        <v>1781</v>
      </c>
      <c r="F9856" t="s">
        <v>1924</v>
      </c>
      <c r="G9856" t="s">
        <v>108</v>
      </c>
      <c r="H9856" t="s">
        <v>3403</v>
      </c>
      <c r="I9856" t="s">
        <v>1874</v>
      </c>
      <c r="J9856" t="s">
        <v>1917</v>
      </c>
      <c r="K9856" t="s">
        <v>30</v>
      </c>
      <c r="L9856" s="24">
        <v>444.19979999999998</v>
      </c>
      <c r="M9856" s="25">
        <f>+VLOOKUP(E9856, TC!A:D, 4, FALSE())</f>
        <v>1.1738499988677451</v>
      </c>
      <c r="N9856" s="24">
        <f t="shared" si="765"/>
        <v>521.4239347270526</v>
      </c>
      <c r="O9856" t="str">
        <f t="shared" si="766"/>
        <v>FACTURA</v>
      </c>
      <c r="P9856" t="str">
        <f t="shared" si="767"/>
        <v>2025</v>
      </c>
      <c r="Q9856" t="str">
        <f t="shared" si="768"/>
        <v>07</v>
      </c>
      <c r="R9856" t="str">
        <f>+IFERROR(VLOOKUP(I9856, Listado!A:B, 2, FALSE()), "COMERCIALIZADORA INTERNACIONAL CARIBBEAN EXOTICS S A")</f>
        <v>PIEDRAHITA PEREZ MARIANA</v>
      </c>
      <c r="S9856" s="25">
        <f>+VLOOKUP(E9856, TC!A:D, 2, FALSE())</f>
        <v>3974.37</v>
      </c>
      <c r="T9856" t="str">
        <f t="shared" si="769"/>
        <v>EUR</v>
      </c>
    </row>
    <row r="9857" spans="1:20" ht="18.75" hidden="1" customHeight="1" x14ac:dyDescent="0.25">
      <c r="A9857" t="s">
        <v>3341</v>
      </c>
      <c r="B9857" t="s">
        <v>5</v>
      </c>
      <c r="C9857" t="s">
        <v>1913</v>
      </c>
      <c r="D9857" s="24">
        <v>12403</v>
      </c>
      <c r="E9857" t="s">
        <v>1781</v>
      </c>
      <c r="F9857" t="s">
        <v>1924</v>
      </c>
      <c r="G9857" t="s">
        <v>108</v>
      </c>
      <c r="H9857" t="s">
        <v>3403</v>
      </c>
      <c r="I9857" t="s">
        <v>1874</v>
      </c>
      <c r="J9857" t="s">
        <v>1917</v>
      </c>
      <c r="K9857" t="s">
        <v>30</v>
      </c>
      <c r="L9857" s="24">
        <v>34.839199999999998</v>
      </c>
      <c r="M9857" s="25">
        <f>+VLOOKUP(E9857, TC!A:D, 4, FALSE())</f>
        <v>1.1738499988677451</v>
      </c>
      <c r="N9857" s="24">
        <f t="shared" si="765"/>
        <v>40.89599488055314</v>
      </c>
      <c r="O9857" t="str">
        <f t="shared" si="766"/>
        <v>FACTURA</v>
      </c>
      <c r="P9857" t="str">
        <f t="shared" si="767"/>
        <v>2025</v>
      </c>
      <c r="Q9857" t="str">
        <f t="shared" si="768"/>
        <v>07</v>
      </c>
      <c r="R9857" t="str">
        <f>+IFERROR(VLOOKUP(I9857, Listado!A:B, 2, FALSE()), "COMERCIALIZADORA INTERNACIONAL CARIBBEAN EXOTICS S A")</f>
        <v>PIEDRAHITA PEREZ MARIANA</v>
      </c>
      <c r="S9857" s="25">
        <f>+VLOOKUP(E9857, TC!A:D, 2, FALSE())</f>
        <v>3974.37</v>
      </c>
      <c r="T9857" t="str">
        <f t="shared" si="769"/>
        <v>EUR</v>
      </c>
    </row>
    <row r="9858" spans="1:20" ht="18.75" hidden="1" customHeight="1" x14ac:dyDescent="0.25">
      <c r="A9858" t="s">
        <v>3341</v>
      </c>
      <c r="B9858" t="s">
        <v>5</v>
      </c>
      <c r="C9858" t="s">
        <v>1913</v>
      </c>
      <c r="D9858" s="24">
        <v>12403</v>
      </c>
      <c r="E9858" t="s">
        <v>1781</v>
      </c>
      <c r="F9858" t="s">
        <v>1924</v>
      </c>
      <c r="G9858" t="s">
        <v>108</v>
      </c>
      <c r="H9858" t="s">
        <v>3403</v>
      </c>
      <c r="I9858" t="s">
        <v>1874</v>
      </c>
      <c r="J9858" t="s">
        <v>1917</v>
      </c>
      <c r="K9858" t="s">
        <v>30</v>
      </c>
      <c r="L9858" s="24">
        <v>191.6156</v>
      </c>
      <c r="M9858" s="25">
        <f>+VLOOKUP(E9858, TC!A:D, 4, FALSE())</f>
        <v>1.1738499988677451</v>
      </c>
      <c r="N9858" s="24">
        <f t="shared" ref="N9858:N9921" si="770">+IF(F9858="EUR", (M9858*L9858), IF(I9858="JUAN MATAS SAS", (L9858/S9858), L9858))</f>
        <v>224.92797184304229</v>
      </c>
      <c r="O9858" t="str">
        <f t="shared" ref="O9858:O9921" si="771">+IF(C9858="CFE", "FACTURA", IF(ISERROR(SEARCH("ANULA", H9858))=FALSE(), "ANULACIÓN FE", IF(ISERROR(SEARCH("CANCELLATION", H9858))=FALSE(), "ANULACIÓN FE", "NOTAS")))</f>
        <v>FACTURA</v>
      </c>
      <c r="P9858" t="str">
        <f t="shared" ref="P9858:P9921" si="772">+LEFT(E9858, 4)</f>
        <v>2025</v>
      </c>
      <c r="Q9858" t="str">
        <f t="shared" ref="Q9858:Q9921" si="773">+MID(E9858, 5, 2)</f>
        <v>07</v>
      </c>
      <c r="R9858" t="str">
        <f>+IFERROR(VLOOKUP(I9858, Listado!A:B, 2, FALSE()), "COMERCIALIZADORA INTERNACIONAL CARIBBEAN EXOTICS S A")</f>
        <v>PIEDRAHITA PEREZ MARIANA</v>
      </c>
      <c r="S9858" s="25">
        <f>+VLOOKUP(E9858, TC!A:D, 2, FALSE())</f>
        <v>3974.37</v>
      </c>
      <c r="T9858" t="str">
        <f t="shared" ref="T9858:T9921" si="774">+IF(I9858="JUAN MATAS SAS", "USD", F9858)</f>
        <v>EUR</v>
      </c>
    </row>
    <row r="9859" spans="1:20" ht="18.75" hidden="1" customHeight="1" x14ac:dyDescent="0.25">
      <c r="A9859" t="s">
        <v>3341</v>
      </c>
      <c r="B9859" t="s">
        <v>5</v>
      </c>
      <c r="C9859" t="s">
        <v>1913</v>
      </c>
      <c r="D9859" s="24">
        <v>12403</v>
      </c>
      <c r="E9859" t="s">
        <v>1781</v>
      </c>
      <c r="F9859" t="s">
        <v>1924</v>
      </c>
      <c r="G9859" t="s">
        <v>108</v>
      </c>
      <c r="H9859" t="s">
        <v>3403</v>
      </c>
      <c r="I9859" t="s">
        <v>1874</v>
      </c>
      <c r="J9859" t="s">
        <v>1917</v>
      </c>
      <c r="K9859" t="s">
        <v>1959</v>
      </c>
      <c r="L9859" s="24">
        <v>300</v>
      </c>
      <c r="M9859" s="25">
        <f>+VLOOKUP(E9859, TC!A:D, 4, FALSE())</f>
        <v>1.1738499988677451</v>
      </c>
      <c r="N9859" s="24">
        <f t="shared" si="770"/>
        <v>352.15499966032354</v>
      </c>
      <c r="O9859" t="str">
        <f t="shared" si="771"/>
        <v>FACTURA</v>
      </c>
      <c r="P9859" t="str">
        <f t="shared" si="772"/>
        <v>2025</v>
      </c>
      <c r="Q9859" t="str">
        <f t="shared" si="773"/>
        <v>07</v>
      </c>
      <c r="R9859" t="str">
        <f>+IFERROR(VLOOKUP(I9859, Listado!A:B, 2, FALSE()), "COMERCIALIZADORA INTERNACIONAL CARIBBEAN EXOTICS S A")</f>
        <v>PIEDRAHITA PEREZ MARIANA</v>
      </c>
      <c r="S9859" s="25">
        <f>+VLOOKUP(E9859, TC!A:D, 2, FALSE())</f>
        <v>3974.37</v>
      </c>
      <c r="T9859" t="str">
        <f t="shared" si="774"/>
        <v>EUR</v>
      </c>
    </row>
    <row r="9860" spans="1:20" ht="18.75" hidden="1" customHeight="1" x14ac:dyDescent="0.25">
      <c r="A9860" t="s">
        <v>3341</v>
      </c>
      <c r="B9860" t="s">
        <v>5</v>
      </c>
      <c r="C9860" t="s">
        <v>1913</v>
      </c>
      <c r="D9860" s="24">
        <v>12403</v>
      </c>
      <c r="E9860" t="s">
        <v>1781</v>
      </c>
      <c r="F9860" t="s">
        <v>1924</v>
      </c>
      <c r="G9860" t="s">
        <v>108</v>
      </c>
      <c r="H9860" t="s">
        <v>3403</v>
      </c>
      <c r="I9860" t="s">
        <v>1874</v>
      </c>
      <c r="J9860" t="s">
        <v>1917</v>
      </c>
      <c r="K9860" t="s">
        <v>1960</v>
      </c>
      <c r="L9860" s="24">
        <v>20.628</v>
      </c>
      <c r="M9860" s="25">
        <f>+VLOOKUP(E9860, TC!A:D, 4, FALSE())</f>
        <v>1.1738499988677451</v>
      </c>
      <c r="N9860" s="24">
        <f t="shared" si="770"/>
        <v>24.214177776643847</v>
      </c>
      <c r="O9860" t="str">
        <f t="shared" si="771"/>
        <v>FACTURA</v>
      </c>
      <c r="P9860" t="str">
        <f t="shared" si="772"/>
        <v>2025</v>
      </c>
      <c r="Q9860" t="str">
        <f t="shared" si="773"/>
        <v>07</v>
      </c>
      <c r="R9860" t="str">
        <f>+IFERROR(VLOOKUP(I9860, Listado!A:B, 2, FALSE()), "COMERCIALIZADORA INTERNACIONAL CARIBBEAN EXOTICS S A")</f>
        <v>PIEDRAHITA PEREZ MARIANA</v>
      </c>
      <c r="S9860" s="25">
        <f>+VLOOKUP(E9860, TC!A:D, 2, FALSE())</f>
        <v>3974.37</v>
      </c>
      <c r="T9860" t="str">
        <f t="shared" si="774"/>
        <v>EUR</v>
      </c>
    </row>
    <row r="9861" spans="1:20" ht="18.75" hidden="1" customHeight="1" x14ac:dyDescent="0.25">
      <c r="A9861" t="s">
        <v>3341</v>
      </c>
      <c r="B9861" t="s">
        <v>5</v>
      </c>
      <c r="C9861" t="s">
        <v>1913</v>
      </c>
      <c r="D9861" s="24">
        <v>12404</v>
      </c>
      <c r="E9861" t="s">
        <v>1782</v>
      </c>
      <c r="F9861" t="s">
        <v>1924</v>
      </c>
      <c r="G9861" t="s">
        <v>110</v>
      </c>
      <c r="I9861" t="s">
        <v>1848</v>
      </c>
      <c r="J9861" t="s">
        <v>1917</v>
      </c>
      <c r="K9861" t="s">
        <v>1918</v>
      </c>
      <c r="L9861" s="24">
        <v>54.4</v>
      </c>
      <c r="M9861" s="25">
        <f>+VLOOKUP(E9861, TC!A:D, 4, FALSE())</f>
        <v>1.1692999982596979</v>
      </c>
      <c r="N9861" s="24">
        <f t="shared" si="770"/>
        <v>63.609919905327565</v>
      </c>
      <c r="O9861" t="str">
        <f t="shared" si="771"/>
        <v>FACTURA</v>
      </c>
      <c r="P9861" t="str">
        <f t="shared" si="772"/>
        <v>2025</v>
      </c>
      <c r="Q9861" t="str">
        <f t="shared" si="773"/>
        <v>07</v>
      </c>
      <c r="R9861" t="str">
        <f>+IFERROR(VLOOKUP(I9861, Listado!A:B, 2, FALSE()), "COMERCIALIZADORA INTERNACIONAL CARIBBEAN EXOTICS S A")</f>
        <v>PEREZ MEJIA MARIA PAULINA</v>
      </c>
      <c r="S9861" s="25">
        <f>+VLOOKUP(E9861, TC!A:D, 2, FALSE())</f>
        <v>4022.29</v>
      </c>
      <c r="T9861" t="str">
        <f t="shared" si="774"/>
        <v>EUR</v>
      </c>
    </row>
    <row r="9862" spans="1:20" ht="18.75" hidden="1" customHeight="1" x14ac:dyDescent="0.25">
      <c r="A9862" t="s">
        <v>3341</v>
      </c>
      <c r="B9862" t="s">
        <v>5</v>
      </c>
      <c r="C9862" t="s">
        <v>1913</v>
      </c>
      <c r="D9862" s="24">
        <v>12405</v>
      </c>
      <c r="E9862" t="s">
        <v>1782</v>
      </c>
      <c r="F9862" t="s">
        <v>99</v>
      </c>
      <c r="G9862" t="s">
        <v>113</v>
      </c>
      <c r="I9862" t="s">
        <v>1859</v>
      </c>
      <c r="J9862" t="s">
        <v>1915</v>
      </c>
      <c r="K9862" t="s">
        <v>1916</v>
      </c>
      <c r="L9862" s="24">
        <v>7864800</v>
      </c>
      <c r="M9862" s="25">
        <f>+VLOOKUP(E9862, TC!A:D, 4, FALSE())</f>
        <v>1.1692999982596979</v>
      </c>
      <c r="N9862" s="24">
        <f t="shared" si="770"/>
        <v>7864800</v>
      </c>
      <c r="O9862" t="str">
        <f t="shared" si="771"/>
        <v>FACTURA</v>
      </c>
      <c r="P9862" t="str">
        <f t="shared" si="772"/>
        <v>2025</v>
      </c>
      <c r="Q9862" t="str">
        <f t="shared" si="773"/>
        <v>07</v>
      </c>
      <c r="R9862" t="str">
        <f>+IFERROR(VLOOKUP(I9862, Listado!A:B, 2, FALSE()), "COMERCIALIZADORA INTERNACIONAL CARIBBEAN EXOTICS S A")</f>
        <v>LONDOÑO ECHEVERRI ALEJANDRA</v>
      </c>
      <c r="S9862" s="25">
        <f>+VLOOKUP(E9862, TC!A:D, 2, FALSE())</f>
        <v>4022.29</v>
      </c>
      <c r="T9862" t="str">
        <f t="shared" si="774"/>
        <v>COP</v>
      </c>
    </row>
    <row r="9863" spans="1:20" ht="18.75" hidden="1" customHeight="1" x14ac:dyDescent="0.25">
      <c r="A9863" t="s">
        <v>3341</v>
      </c>
      <c r="B9863" t="s">
        <v>5</v>
      </c>
      <c r="C9863" t="s">
        <v>1913</v>
      </c>
      <c r="D9863" s="24">
        <v>12406</v>
      </c>
      <c r="E9863" t="s">
        <v>1782</v>
      </c>
      <c r="F9863" t="s">
        <v>1924</v>
      </c>
      <c r="G9863" t="s">
        <v>112</v>
      </c>
      <c r="I9863" t="s">
        <v>1863</v>
      </c>
      <c r="J9863" t="s">
        <v>1926</v>
      </c>
      <c r="K9863" t="s">
        <v>1918</v>
      </c>
      <c r="L9863" s="24">
        <v>12</v>
      </c>
      <c r="M9863" s="25">
        <f>+VLOOKUP(E9863, TC!A:D, 4, FALSE())</f>
        <v>1.1692999982596979</v>
      </c>
      <c r="N9863" s="24">
        <f t="shared" si="770"/>
        <v>14.031599979116375</v>
      </c>
      <c r="O9863" t="str">
        <f t="shared" si="771"/>
        <v>FACTURA</v>
      </c>
      <c r="P9863" t="str">
        <f t="shared" si="772"/>
        <v>2025</v>
      </c>
      <c r="Q9863" t="str">
        <f t="shared" si="773"/>
        <v>07</v>
      </c>
      <c r="R9863" t="str">
        <f>+IFERROR(VLOOKUP(I9863, Listado!A:B, 2, FALSE()), "COMERCIALIZADORA INTERNACIONAL CARIBBEAN EXOTICS S A")</f>
        <v>HINCAPIE CONTRERAS ERIKA STEFANIA</v>
      </c>
      <c r="S9863" s="25">
        <f>+VLOOKUP(E9863, TC!A:D, 2, FALSE())</f>
        <v>4022.29</v>
      </c>
      <c r="T9863" t="str">
        <f t="shared" si="774"/>
        <v>EUR</v>
      </c>
    </row>
    <row r="9864" spans="1:20" ht="18.75" hidden="1" customHeight="1" x14ac:dyDescent="0.25">
      <c r="A9864" t="s">
        <v>3341</v>
      </c>
      <c r="B9864" t="s">
        <v>5</v>
      </c>
      <c r="C9864" t="s">
        <v>1913</v>
      </c>
      <c r="D9864" s="24">
        <v>12407</v>
      </c>
      <c r="E9864" t="s">
        <v>1782</v>
      </c>
      <c r="F9864" t="s">
        <v>128</v>
      </c>
      <c r="G9864" t="s">
        <v>112</v>
      </c>
      <c r="I9864" t="s">
        <v>1893</v>
      </c>
      <c r="J9864" t="s">
        <v>1919</v>
      </c>
      <c r="K9864" t="s">
        <v>1918</v>
      </c>
      <c r="L9864" s="24">
        <v>33.6</v>
      </c>
      <c r="M9864" s="25">
        <f>+VLOOKUP(E9864, TC!A:D, 4, FALSE())</f>
        <v>1.1692999982596979</v>
      </c>
      <c r="N9864" s="24">
        <f t="shared" si="770"/>
        <v>33.6</v>
      </c>
      <c r="O9864" t="str">
        <f t="shared" si="771"/>
        <v>FACTURA</v>
      </c>
      <c r="P9864" t="str">
        <f t="shared" si="772"/>
        <v>2025</v>
      </c>
      <c r="Q9864" t="str">
        <f t="shared" si="773"/>
        <v>07</v>
      </c>
      <c r="R9864" t="str">
        <f>+IFERROR(VLOOKUP(I9864, Listado!A:B, 2, FALSE()), "COMERCIALIZADORA INTERNACIONAL CARIBBEAN EXOTICS S A")</f>
        <v>HINCAPIE CONTRERAS ERIKA STEFANIA</v>
      </c>
      <c r="S9864" s="25">
        <f>+VLOOKUP(E9864, TC!A:D, 2, FALSE())</f>
        <v>4022.29</v>
      </c>
      <c r="T9864" t="str">
        <f t="shared" si="774"/>
        <v>USD</v>
      </c>
    </row>
    <row r="9865" spans="1:20" ht="18.75" hidden="1" customHeight="1" x14ac:dyDescent="0.25">
      <c r="A9865" t="s">
        <v>3341</v>
      </c>
      <c r="B9865" t="s">
        <v>5</v>
      </c>
      <c r="C9865" t="s">
        <v>1913</v>
      </c>
      <c r="D9865" s="24">
        <v>12408</v>
      </c>
      <c r="E9865" t="s">
        <v>1782</v>
      </c>
      <c r="F9865" t="s">
        <v>128</v>
      </c>
      <c r="G9865" t="s">
        <v>110</v>
      </c>
      <c r="I9865" t="s">
        <v>1850</v>
      </c>
      <c r="J9865" t="s">
        <v>1919</v>
      </c>
      <c r="K9865" t="s">
        <v>1918</v>
      </c>
      <c r="L9865" s="24">
        <v>134.4</v>
      </c>
      <c r="M9865" s="25">
        <f>+VLOOKUP(E9865, TC!A:D, 4, FALSE())</f>
        <v>1.1692999982596979</v>
      </c>
      <c r="N9865" s="24">
        <f t="shared" si="770"/>
        <v>134.4</v>
      </c>
      <c r="O9865" t="str">
        <f t="shared" si="771"/>
        <v>FACTURA</v>
      </c>
      <c r="P9865" t="str">
        <f t="shared" si="772"/>
        <v>2025</v>
      </c>
      <c r="Q9865" t="str">
        <f t="shared" si="773"/>
        <v>07</v>
      </c>
      <c r="R9865" t="str">
        <f>+IFERROR(VLOOKUP(I9865, Listado!A:B, 2, FALSE()), "COMERCIALIZADORA INTERNACIONAL CARIBBEAN EXOTICS S A")</f>
        <v>PEREZ MEJIA MARIA PAULINA</v>
      </c>
      <c r="S9865" s="25">
        <f>+VLOOKUP(E9865, TC!A:D, 2, FALSE())</f>
        <v>4022.29</v>
      </c>
      <c r="T9865" t="str">
        <f t="shared" si="774"/>
        <v>USD</v>
      </c>
    </row>
    <row r="9866" spans="1:20" ht="18.75" hidden="1" customHeight="1" x14ac:dyDescent="0.25">
      <c r="A9866" t="s">
        <v>3341</v>
      </c>
      <c r="B9866" t="s">
        <v>5</v>
      </c>
      <c r="C9866" t="s">
        <v>1913</v>
      </c>
      <c r="D9866" s="24">
        <v>12409</v>
      </c>
      <c r="E9866" t="s">
        <v>1782</v>
      </c>
      <c r="F9866" t="s">
        <v>1924</v>
      </c>
      <c r="G9866" t="s">
        <v>110</v>
      </c>
      <c r="I9866" t="s">
        <v>1848</v>
      </c>
      <c r="J9866" t="s">
        <v>1917</v>
      </c>
      <c r="K9866" t="s">
        <v>1918</v>
      </c>
      <c r="L9866" s="24">
        <v>84</v>
      </c>
      <c r="M9866" s="25">
        <f>+VLOOKUP(E9866, TC!A:D, 4, FALSE())</f>
        <v>1.1692999982596979</v>
      </c>
      <c r="N9866" s="24">
        <f t="shared" si="770"/>
        <v>98.221199853814625</v>
      </c>
      <c r="O9866" t="str">
        <f t="shared" si="771"/>
        <v>FACTURA</v>
      </c>
      <c r="P9866" t="str">
        <f t="shared" si="772"/>
        <v>2025</v>
      </c>
      <c r="Q9866" t="str">
        <f t="shared" si="773"/>
        <v>07</v>
      </c>
      <c r="R9866" t="str">
        <f>+IFERROR(VLOOKUP(I9866, Listado!A:B, 2, FALSE()), "COMERCIALIZADORA INTERNACIONAL CARIBBEAN EXOTICS S A")</f>
        <v>PEREZ MEJIA MARIA PAULINA</v>
      </c>
      <c r="S9866" s="25">
        <f>+VLOOKUP(E9866, TC!A:D, 2, FALSE())</f>
        <v>4022.29</v>
      </c>
      <c r="T9866" t="str">
        <f t="shared" si="774"/>
        <v>EUR</v>
      </c>
    </row>
    <row r="9867" spans="1:20" ht="18.75" hidden="1" customHeight="1" x14ac:dyDescent="0.25">
      <c r="A9867" t="s">
        <v>3341</v>
      </c>
      <c r="B9867" t="s">
        <v>5</v>
      </c>
      <c r="C9867" t="s">
        <v>1913</v>
      </c>
      <c r="D9867" s="24">
        <v>12409</v>
      </c>
      <c r="E9867" t="s">
        <v>1782</v>
      </c>
      <c r="F9867" t="s">
        <v>1924</v>
      </c>
      <c r="G9867" t="s">
        <v>110</v>
      </c>
      <c r="I9867" t="s">
        <v>1848</v>
      </c>
      <c r="J9867" t="s">
        <v>1917</v>
      </c>
      <c r="K9867" t="s">
        <v>1918</v>
      </c>
      <c r="L9867" s="24">
        <v>108.8</v>
      </c>
      <c r="M9867" s="25">
        <f>+VLOOKUP(E9867, TC!A:D, 4, FALSE())</f>
        <v>1.1692999982596979</v>
      </c>
      <c r="N9867" s="24">
        <f t="shared" si="770"/>
        <v>127.21983981065513</v>
      </c>
      <c r="O9867" t="str">
        <f t="shared" si="771"/>
        <v>FACTURA</v>
      </c>
      <c r="P9867" t="str">
        <f t="shared" si="772"/>
        <v>2025</v>
      </c>
      <c r="Q9867" t="str">
        <f t="shared" si="773"/>
        <v>07</v>
      </c>
      <c r="R9867" t="str">
        <f>+IFERROR(VLOOKUP(I9867, Listado!A:B, 2, FALSE()), "COMERCIALIZADORA INTERNACIONAL CARIBBEAN EXOTICS S A")</f>
        <v>PEREZ MEJIA MARIA PAULINA</v>
      </c>
      <c r="S9867" s="25">
        <f>+VLOOKUP(E9867, TC!A:D, 2, FALSE())</f>
        <v>4022.29</v>
      </c>
      <c r="T9867" t="str">
        <f t="shared" si="774"/>
        <v>EUR</v>
      </c>
    </row>
    <row r="9868" spans="1:20" ht="18.75" hidden="1" customHeight="1" x14ac:dyDescent="0.25">
      <c r="A9868" t="s">
        <v>3341</v>
      </c>
      <c r="B9868" t="s">
        <v>1923</v>
      </c>
      <c r="C9868" t="s">
        <v>1913</v>
      </c>
      <c r="D9868" s="24">
        <v>6174</v>
      </c>
      <c r="E9868" t="s">
        <v>1782</v>
      </c>
      <c r="F9868" t="s">
        <v>128</v>
      </c>
      <c r="G9868" t="s">
        <v>108</v>
      </c>
      <c r="H9868" t="s">
        <v>3367</v>
      </c>
      <c r="I9868" t="s">
        <v>1857</v>
      </c>
      <c r="J9868" t="s">
        <v>1948</v>
      </c>
      <c r="K9868" t="s">
        <v>1928</v>
      </c>
      <c r="L9868" s="24">
        <v>1116.22</v>
      </c>
      <c r="M9868" s="25">
        <f>+VLOOKUP(E9868, TC!A:D, 4, FALSE())</f>
        <v>1.1692999982596979</v>
      </c>
      <c r="N9868" s="24">
        <f t="shared" si="770"/>
        <v>1116.22</v>
      </c>
      <c r="O9868" t="str">
        <f t="shared" si="771"/>
        <v>FACTURA</v>
      </c>
      <c r="P9868" t="str">
        <f t="shared" si="772"/>
        <v>2025</v>
      </c>
      <c r="Q9868" t="str">
        <f t="shared" si="773"/>
        <v>07</v>
      </c>
      <c r="R9868" t="str">
        <f>+IFERROR(VLOOKUP(I9868, Listado!A:B, 2, FALSE()), "COMERCIALIZADORA INTERNACIONAL CARIBBEAN EXOTICS S A")</f>
        <v>PIEDRAHITA PEREZ MARIANA</v>
      </c>
      <c r="S9868" s="25">
        <f>+VLOOKUP(E9868, TC!A:D, 2, FALSE())</f>
        <v>4022.29</v>
      </c>
      <c r="T9868" t="str">
        <f t="shared" si="774"/>
        <v>USD</v>
      </c>
    </row>
    <row r="9869" spans="1:20" ht="18.75" hidden="1" customHeight="1" x14ac:dyDescent="0.25">
      <c r="A9869" t="s">
        <v>3341</v>
      </c>
      <c r="B9869" t="s">
        <v>1923</v>
      </c>
      <c r="C9869" t="s">
        <v>1913</v>
      </c>
      <c r="D9869" s="24">
        <v>6174</v>
      </c>
      <c r="E9869" t="s">
        <v>1782</v>
      </c>
      <c r="F9869" t="s">
        <v>128</v>
      </c>
      <c r="G9869" t="s">
        <v>108</v>
      </c>
      <c r="H9869" t="s">
        <v>3367</v>
      </c>
      <c r="I9869" t="s">
        <v>1857</v>
      </c>
      <c r="J9869" t="s">
        <v>1948</v>
      </c>
      <c r="K9869" t="s">
        <v>1949</v>
      </c>
      <c r="L9869" s="24">
        <v>964</v>
      </c>
      <c r="M9869" s="25">
        <f>+VLOOKUP(E9869, TC!A:D, 4, FALSE())</f>
        <v>1.1692999982596979</v>
      </c>
      <c r="N9869" s="24">
        <f t="shared" si="770"/>
        <v>964</v>
      </c>
      <c r="O9869" t="str">
        <f t="shared" si="771"/>
        <v>FACTURA</v>
      </c>
      <c r="P9869" t="str">
        <f t="shared" si="772"/>
        <v>2025</v>
      </c>
      <c r="Q9869" t="str">
        <f t="shared" si="773"/>
        <v>07</v>
      </c>
      <c r="R9869" t="str">
        <f>+IFERROR(VLOOKUP(I9869, Listado!A:B, 2, FALSE()), "COMERCIALIZADORA INTERNACIONAL CARIBBEAN EXOTICS S A")</f>
        <v>PIEDRAHITA PEREZ MARIANA</v>
      </c>
      <c r="S9869" s="25">
        <f>+VLOOKUP(E9869, TC!A:D, 2, FALSE())</f>
        <v>4022.29</v>
      </c>
      <c r="T9869" t="str">
        <f t="shared" si="774"/>
        <v>USD</v>
      </c>
    </row>
    <row r="9870" spans="1:20" ht="18.75" hidden="1" customHeight="1" x14ac:dyDescent="0.25">
      <c r="A9870" t="s">
        <v>3341</v>
      </c>
      <c r="B9870" t="s">
        <v>1923</v>
      </c>
      <c r="C9870" t="s">
        <v>1913</v>
      </c>
      <c r="D9870" s="24">
        <v>6175</v>
      </c>
      <c r="E9870" t="s">
        <v>1782</v>
      </c>
      <c r="F9870" t="s">
        <v>128</v>
      </c>
      <c r="G9870" t="s">
        <v>108</v>
      </c>
      <c r="H9870" t="s">
        <v>3404</v>
      </c>
      <c r="I9870" t="s">
        <v>1861</v>
      </c>
      <c r="J9870" t="s">
        <v>1944</v>
      </c>
      <c r="K9870" t="s">
        <v>29</v>
      </c>
      <c r="L9870" s="24">
        <v>457.92</v>
      </c>
      <c r="M9870" s="25">
        <f>+VLOOKUP(E9870, TC!A:D, 4, FALSE())</f>
        <v>1.1692999982596979</v>
      </c>
      <c r="N9870" s="24">
        <f t="shared" si="770"/>
        <v>457.92</v>
      </c>
      <c r="O9870" t="str">
        <f t="shared" si="771"/>
        <v>FACTURA</v>
      </c>
      <c r="P9870" t="str">
        <f t="shared" si="772"/>
        <v>2025</v>
      </c>
      <c r="Q9870" t="str">
        <f t="shared" si="773"/>
        <v>07</v>
      </c>
      <c r="R9870" t="str">
        <f>+IFERROR(VLOOKUP(I9870, Listado!A:B, 2, FALSE()), "COMERCIALIZADORA INTERNACIONAL CARIBBEAN EXOTICS S A")</f>
        <v>PIEDRAHITA PEREZ MARIANA</v>
      </c>
      <c r="S9870" s="25">
        <f>+VLOOKUP(E9870, TC!A:D, 2, FALSE())</f>
        <v>4022.29</v>
      </c>
      <c r="T9870" t="str">
        <f t="shared" si="774"/>
        <v>USD</v>
      </c>
    </row>
    <row r="9871" spans="1:20" ht="18.75" hidden="1" customHeight="1" x14ac:dyDescent="0.25">
      <c r="A9871" t="s">
        <v>3341</v>
      </c>
      <c r="B9871" t="s">
        <v>1923</v>
      </c>
      <c r="C9871" t="s">
        <v>1913</v>
      </c>
      <c r="D9871" s="24">
        <v>6175</v>
      </c>
      <c r="E9871" t="s">
        <v>1782</v>
      </c>
      <c r="F9871" t="s">
        <v>128</v>
      </c>
      <c r="G9871" t="s">
        <v>108</v>
      </c>
      <c r="H9871" t="s">
        <v>3404</v>
      </c>
      <c r="I9871" t="s">
        <v>1861</v>
      </c>
      <c r="J9871" t="s">
        <v>1944</v>
      </c>
      <c r="K9871" t="s">
        <v>10</v>
      </c>
      <c r="L9871" s="24">
        <v>328.5</v>
      </c>
      <c r="M9871" s="25">
        <f>+VLOOKUP(E9871, TC!A:D, 4, FALSE())</f>
        <v>1.1692999982596979</v>
      </c>
      <c r="N9871" s="24">
        <f t="shared" si="770"/>
        <v>328.5</v>
      </c>
      <c r="O9871" t="str">
        <f t="shared" si="771"/>
        <v>FACTURA</v>
      </c>
      <c r="P9871" t="str">
        <f t="shared" si="772"/>
        <v>2025</v>
      </c>
      <c r="Q9871" t="str">
        <f t="shared" si="773"/>
        <v>07</v>
      </c>
      <c r="R9871" t="str">
        <f>+IFERROR(VLOOKUP(I9871, Listado!A:B, 2, FALSE()), "COMERCIALIZADORA INTERNACIONAL CARIBBEAN EXOTICS S A")</f>
        <v>PIEDRAHITA PEREZ MARIANA</v>
      </c>
      <c r="S9871" s="25">
        <f>+VLOOKUP(E9871, TC!A:D, 2, FALSE())</f>
        <v>4022.29</v>
      </c>
      <c r="T9871" t="str">
        <f t="shared" si="774"/>
        <v>USD</v>
      </c>
    </row>
    <row r="9872" spans="1:20" ht="18.75" hidden="1" customHeight="1" x14ac:dyDescent="0.25">
      <c r="A9872" t="s">
        <v>3341</v>
      </c>
      <c r="B9872" t="s">
        <v>1923</v>
      </c>
      <c r="C9872" t="s">
        <v>1913</v>
      </c>
      <c r="D9872" s="24">
        <v>6175</v>
      </c>
      <c r="E9872" t="s">
        <v>1782</v>
      </c>
      <c r="F9872" t="s">
        <v>128</v>
      </c>
      <c r="G9872" t="s">
        <v>108</v>
      </c>
      <c r="H9872" t="s">
        <v>3404</v>
      </c>
      <c r="I9872" t="s">
        <v>1861</v>
      </c>
      <c r="J9872" t="s">
        <v>1944</v>
      </c>
      <c r="K9872" t="s">
        <v>1928</v>
      </c>
      <c r="L9872" s="24">
        <v>3795.53</v>
      </c>
      <c r="M9872" s="25">
        <f>+VLOOKUP(E9872, TC!A:D, 4, FALSE())</f>
        <v>1.1692999982596979</v>
      </c>
      <c r="N9872" s="24">
        <f t="shared" si="770"/>
        <v>3795.53</v>
      </c>
      <c r="O9872" t="str">
        <f t="shared" si="771"/>
        <v>FACTURA</v>
      </c>
      <c r="P9872" t="str">
        <f t="shared" si="772"/>
        <v>2025</v>
      </c>
      <c r="Q9872" t="str">
        <f t="shared" si="773"/>
        <v>07</v>
      </c>
      <c r="R9872" t="str">
        <f>+IFERROR(VLOOKUP(I9872, Listado!A:B, 2, FALSE()), "COMERCIALIZADORA INTERNACIONAL CARIBBEAN EXOTICS S A")</f>
        <v>PIEDRAHITA PEREZ MARIANA</v>
      </c>
      <c r="S9872" s="25">
        <f>+VLOOKUP(E9872, TC!A:D, 2, FALSE())</f>
        <v>4022.29</v>
      </c>
      <c r="T9872" t="str">
        <f t="shared" si="774"/>
        <v>USD</v>
      </c>
    </row>
    <row r="9873" spans="1:20" ht="18.75" hidden="1" customHeight="1" x14ac:dyDescent="0.25">
      <c r="A9873" t="s">
        <v>3341</v>
      </c>
      <c r="B9873" t="s">
        <v>1923</v>
      </c>
      <c r="C9873" t="s">
        <v>1913</v>
      </c>
      <c r="D9873" s="24">
        <v>6175</v>
      </c>
      <c r="E9873" t="s">
        <v>1782</v>
      </c>
      <c r="F9873" t="s">
        <v>128</v>
      </c>
      <c r="G9873" t="s">
        <v>108</v>
      </c>
      <c r="H9873" t="s">
        <v>3404</v>
      </c>
      <c r="I9873" t="s">
        <v>1861</v>
      </c>
      <c r="J9873" t="s">
        <v>1944</v>
      </c>
      <c r="K9873" t="s">
        <v>28</v>
      </c>
      <c r="L9873" s="24">
        <v>4126.5</v>
      </c>
      <c r="M9873" s="25">
        <f>+VLOOKUP(E9873, TC!A:D, 4, FALSE())</f>
        <v>1.1692999982596979</v>
      </c>
      <c r="N9873" s="24">
        <f t="shared" si="770"/>
        <v>4126.5</v>
      </c>
      <c r="O9873" t="str">
        <f t="shared" si="771"/>
        <v>FACTURA</v>
      </c>
      <c r="P9873" t="str">
        <f t="shared" si="772"/>
        <v>2025</v>
      </c>
      <c r="Q9873" t="str">
        <f t="shared" si="773"/>
        <v>07</v>
      </c>
      <c r="R9873" t="str">
        <f>+IFERROR(VLOOKUP(I9873, Listado!A:B, 2, FALSE()), "COMERCIALIZADORA INTERNACIONAL CARIBBEAN EXOTICS S A")</f>
        <v>PIEDRAHITA PEREZ MARIANA</v>
      </c>
      <c r="S9873" s="25">
        <f>+VLOOKUP(E9873, TC!A:D, 2, FALSE())</f>
        <v>4022.29</v>
      </c>
      <c r="T9873" t="str">
        <f t="shared" si="774"/>
        <v>USD</v>
      </c>
    </row>
    <row r="9874" spans="1:20" ht="18.75" hidden="1" customHeight="1" x14ac:dyDescent="0.25">
      <c r="A9874" t="s">
        <v>3341</v>
      </c>
      <c r="B9874" t="s">
        <v>1923</v>
      </c>
      <c r="C9874" t="s">
        <v>1913</v>
      </c>
      <c r="D9874" s="24">
        <v>6175</v>
      </c>
      <c r="E9874" t="s">
        <v>1782</v>
      </c>
      <c r="F9874" t="s">
        <v>128</v>
      </c>
      <c r="G9874" t="s">
        <v>108</v>
      </c>
      <c r="H9874" t="s">
        <v>3404</v>
      </c>
      <c r="I9874" t="s">
        <v>1861</v>
      </c>
      <c r="J9874" t="s">
        <v>1944</v>
      </c>
      <c r="K9874" t="s">
        <v>54</v>
      </c>
      <c r="L9874" s="24">
        <v>973.2</v>
      </c>
      <c r="M9874" s="25">
        <f>+VLOOKUP(E9874, TC!A:D, 4, FALSE())</f>
        <v>1.1692999982596979</v>
      </c>
      <c r="N9874" s="24">
        <f t="shared" si="770"/>
        <v>973.2</v>
      </c>
      <c r="O9874" t="str">
        <f t="shared" si="771"/>
        <v>FACTURA</v>
      </c>
      <c r="P9874" t="str">
        <f t="shared" si="772"/>
        <v>2025</v>
      </c>
      <c r="Q9874" t="str">
        <f t="shared" si="773"/>
        <v>07</v>
      </c>
      <c r="R9874" t="str">
        <f>+IFERROR(VLOOKUP(I9874, Listado!A:B, 2, FALSE()), "COMERCIALIZADORA INTERNACIONAL CARIBBEAN EXOTICS S A")</f>
        <v>PIEDRAHITA PEREZ MARIANA</v>
      </c>
      <c r="S9874" s="25">
        <f>+VLOOKUP(E9874, TC!A:D, 2, FALSE())</f>
        <v>4022.29</v>
      </c>
      <c r="T9874" t="str">
        <f t="shared" si="774"/>
        <v>USD</v>
      </c>
    </row>
    <row r="9875" spans="1:20" ht="18.75" hidden="1" customHeight="1" x14ac:dyDescent="0.25">
      <c r="A9875" t="s">
        <v>3341</v>
      </c>
      <c r="B9875" t="s">
        <v>1923</v>
      </c>
      <c r="C9875" t="s">
        <v>1913</v>
      </c>
      <c r="D9875" s="24">
        <v>6175</v>
      </c>
      <c r="E9875" t="s">
        <v>1782</v>
      </c>
      <c r="F9875" t="s">
        <v>128</v>
      </c>
      <c r="G9875" t="s">
        <v>108</v>
      </c>
      <c r="H9875" t="s">
        <v>3404</v>
      </c>
      <c r="I9875" t="s">
        <v>1861</v>
      </c>
      <c r="J9875" t="s">
        <v>1944</v>
      </c>
      <c r="K9875" t="s">
        <v>52</v>
      </c>
      <c r="L9875" s="24">
        <v>198.2</v>
      </c>
      <c r="M9875" s="25">
        <f>+VLOOKUP(E9875, TC!A:D, 4, FALSE())</f>
        <v>1.1692999982596979</v>
      </c>
      <c r="N9875" s="24">
        <f t="shared" si="770"/>
        <v>198.2</v>
      </c>
      <c r="O9875" t="str">
        <f t="shared" si="771"/>
        <v>FACTURA</v>
      </c>
      <c r="P9875" t="str">
        <f t="shared" si="772"/>
        <v>2025</v>
      </c>
      <c r="Q9875" t="str">
        <f t="shared" si="773"/>
        <v>07</v>
      </c>
      <c r="R9875" t="str">
        <f>+IFERROR(VLOOKUP(I9875, Listado!A:B, 2, FALSE()), "COMERCIALIZADORA INTERNACIONAL CARIBBEAN EXOTICS S A")</f>
        <v>PIEDRAHITA PEREZ MARIANA</v>
      </c>
      <c r="S9875" s="25">
        <f>+VLOOKUP(E9875, TC!A:D, 2, FALSE())</f>
        <v>4022.29</v>
      </c>
      <c r="T9875" t="str">
        <f t="shared" si="774"/>
        <v>USD</v>
      </c>
    </row>
    <row r="9876" spans="1:20" ht="18.75" hidden="1" customHeight="1" x14ac:dyDescent="0.25">
      <c r="A9876" t="s">
        <v>3341</v>
      </c>
      <c r="B9876" t="s">
        <v>1923</v>
      </c>
      <c r="C9876" t="s">
        <v>1913</v>
      </c>
      <c r="D9876" s="24">
        <v>6176</v>
      </c>
      <c r="E9876" t="s">
        <v>1782</v>
      </c>
      <c r="F9876" t="s">
        <v>128</v>
      </c>
      <c r="G9876" t="s">
        <v>112</v>
      </c>
      <c r="H9876" t="s">
        <v>3405</v>
      </c>
      <c r="I9876" t="s">
        <v>1908</v>
      </c>
      <c r="J9876" t="s">
        <v>2468</v>
      </c>
      <c r="K9876" t="s">
        <v>3406</v>
      </c>
      <c r="L9876" s="24">
        <v>1054</v>
      </c>
      <c r="M9876" s="25">
        <f>+VLOOKUP(E9876, TC!A:D, 4, FALSE())</f>
        <v>1.1692999982596979</v>
      </c>
      <c r="N9876" s="24">
        <f t="shared" si="770"/>
        <v>1054</v>
      </c>
      <c r="O9876" t="str">
        <f t="shared" si="771"/>
        <v>FACTURA</v>
      </c>
      <c r="P9876" t="str">
        <f t="shared" si="772"/>
        <v>2025</v>
      </c>
      <c r="Q9876" t="str">
        <f t="shared" si="773"/>
        <v>07</v>
      </c>
      <c r="R9876" t="str">
        <f>+IFERROR(VLOOKUP(I9876, Listado!A:B, 2, FALSE()), "COMERCIALIZADORA INTERNACIONAL CARIBBEAN EXOTICS S A")</f>
        <v>HINCAPIE CONTRERAS ERIKA STEFANIA</v>
      </c>
      <c r="S9876" s="25">
        <f>+VLOOKUP(E9876, TC!A:D, 2, FALSE())</f>
        <v>4022.29</v>
      </c>
      <c r="T9876" t="str">
        <f t="shared" si="774"/>
        <v>USD</v>
      </c>
    </row>
    <row r="9877" spans="1:20" ht="18.75" hidden="1" customHeight="1" x14ac:dyDescent="0.25">
      <c r="A9877" t="s">
        <v>3341</v>
      </c>
      <c r="B9877" t="s">
        <v>1923</v>
      </c>
      <c r="C9877" t="s">
        <v>1913</v>
      </c>
      <c r="D9877" s="24">
        <v>6176</v>
      </c>
      <c r="E9877" t="s">
        <v>1782</v>
      </c>
      <c r="F9877" t="s">
        <v>128</v>
      </c>
      <c r="G9877" t="s">
        <v>112</v>
      </c>
      <c r="H9877" t="s">
        <v>3405</v>
      </c>
      <c r="I9877" t="s">
        <v>1908</v>
      </c>
      <c r="J9877" t="s">
        <v>2468</v>
      </c>
      <c r="K9877" t="s">
        <v>3407</v>
      </c>
      <c r="L9877" s="24">
        <v>4896</v>
      </c>
      <c r="M9877" s="25">
        <f>+VLOOKUP(E9877, TC!A:D, 4, FALSE())</f>
        <v>1.1692999982596979</v>
      </c>
      <c r="N9877" s="24">
        <f t="shared" si="770"/>
        <v>4896</v>
      </c>
      <c r="O9877" t="str">
        <f t="shared" si="771"/>
        <v>FACTURA</v>
      </c>
      <c r="P9877" t="str">
        <f t="shared" si="772"/>
        <v>2025</v>
      </c>
      <c r="Q9877" t="str">
        <f t="shared" si="773"/>
        <v>07</v>
      </c>
      <c r="R9877" t="str">
        <f>+IFERROR(VLOOKUP(I9877, Listado!A:B, 2, FALSE()), "COMERCIALIZADORA INTERNACIONAL CARIBBEAN EXOTICS S A")</f>
        <v>HINCAPIE CONTRERAS ERIKA STEFANIA</v>
      </c>
      <c r="S9877" s="25">
        <f>+VLOOKUP(E9877, TC!A:D, 2, FALSE())</f>
        <v>4022.29</v>
      </c>
      <c r="T9877" t="str">
        <f t="shared" si="774"/>
        <v>USD</v>
      </c>
    </row>
    <row r="9878" spans="1:20" ht="18.75" hidden="1" customHeight="1" x14ac:dyDescent="0.25">
      <c r="A9878" t="s">
        <v>3341</v>
      </c>
      <c r="B9878" t="s">
        <v>1923</v>
      </c>
      <c r="C9878" t="s">
        <v>1913</v>
      </c>
      <c r="D9878" s="24">
        <v>6177</v>
      </c>
      <c r="E9878" t="s">
        <v>1782</v>
      </c>
      <c r="F9878" t="s">
        <v>128</v>
      </c>
      <c r="G9878" t="s">
        <v>108</v>
      </c>
      <c r="H9878" t="s">
        <v>3408</v>
      </c>
      <c r="I9878" t="s">
        <v>1861</v>
      </c>
      <c r="J9878" t="s">
        <v>1944</v>
      </c>
      <c r="K9878" t="s">
        <v>29</v>
      </c>
      <c r="L9878" s="24">
        <v>458.4</v>
      </c>
      <c r="M9878" s="25">
        <f>+VLOOKUP(E9878, TC!A:D, 4, FALSE())</f>
        <v>1.1692999982596979</v>
      </c>
      <c r="N9878" s="24">
        <f t="shared" si="770"/>
        <v>458.4</v>
      </c>
      <c r="O9878" t="str">
        <f t="shared" si="771"/>
        <v>FACTURA</v>
      </c>
      <c r="P9878" t="str">
        <f t="shared" si="772"/>
        <v>2025</v>
      </c>
      <c r="Q9878" t="str">
        <f t="shared" si="773"/>
        <v>07</v>
      </c>
      <c r="R9878" t="str">
        <f>+IFERROR(VLOOKUP(I9878, Listado!A:B, 2, FALSE()), "COMERCIALIZADORA INTERNACIONAL CARIBBEAN EXOTICS S A")</f>
        <v>PIEDRAHITA PEREZ MARIANA</v>
      </c>
      <c r="S9878" s="25">
        <f>+VLOOKUP(E9878, TC!A:D, 2, FALSE())</f>
        <v>4022.29</v>
      </c>
      <c r="T9878" t="str">
        <f t="shared" si="774"/>
        <v>USD</v>
      </c>
    </row>
    <row r="9879" spans="1:20" ht="18.75" hidden="1" customHeight="1" x14ac:dyDescent="0.25">
      <c r="A9879" t="s">
        <v>3341</v>
      </c>
      <c r="B9879" t="s">
        <v>1923</v>
      </c>
      <c r="C9879" t="s">
        <v>1913</v>
      </c>
      <c r="D9879" s="24">
        <v>6177</v>
      </c>
      <c r="E9879" t="s">
        <v>1782</v>
      </c>
      <c r="F9879" t="s">
        <v>128</v>
      </c>
      <c r="G9879" t="s">
        <v>108</v>
      </c>
      <c r="H9879" t="s">
        <v>3408</v>
      </c>
      <c r="I9879" t="s">
        <v>1861</v>
      </c>
      <c r="J9879" t="s">
        <v>1944</v>
      </c>
      <c r="K9879" t="s">
        <v>10</v>
      </c>
      <c r="L9879" s="24">
        <v>526</v>
      </c>
      <c r="M9879" s="25">
        <f>+VLOOKUP(E9879, TC!A:D, 4, FALSE())</f>
        <v>1.1692999982596979</v>
      </c>
      <c r="N9879" s="24">
        <f t="shared" si="770"/>
        <v>526</v>
      </c>
      <c r="O9879" t="str">
        <f t="shared" si="771"/>
        <v>FACTURA</v>
      </c>
      <c r="P9879" t="str">
        <f t="shared" si="772"/>
        <v>2025</v>
      </c>
      <c r="Q9879" t="str">
        <f t="shared" si="773"/>
        <v>07</v>
      </c>
      <c r="R9879" t="str">
        <f>+IFERROR(VLOOKUP(I9879, Listado!A:B, 2, FALSE()), "COMERCIALIZADORA INTERNACIONAL CARIBBEAN EXOTICS S A")</f>
        <v>PIEDRAHITA PEREZ MARIANA</v>
      </c>
      <c r="S9879" s="25">
        <f>+VLOOKUP(E9879, TC!A:D, 2, FALSE())</f>
        <v>4022.29</v>
      </c>
      <c r="T9879" t="str">
        <f t="shared" si="774"/>
        <v>USD</v>
      </c>
    </row>
    <row r="9880" spans="1:20" ht="18.75" hidden="1" customHeight="1" x14ac:dyDescent="0.25">
      <c r="A9880" t="s">
        <v>3341</v>
      </c>
      <c r="B9880" t="s">
        <v>1923</v>
      </c>
      <c r="C9880" t="s">
        <v>1913</v>
      </c>
      <c r="D9880" s="24">
        <v>6177</v>
      </c>
      <c r="E9880" t="s">
        <v>1782</v>
      </c>
      <c r="F9880" t="s">
        <v>128</v>
      </c>
      <c r="G9880" t="s">
        <v>108</v>
      </c>
      <c r="H9880" t="s">
        <v>3408</v>
      </c>
      <c r="I9880" t="s">
        <v>1861</v>
      </c>
      <c r="J9880" t="s">
        <v>1944</v>
      </c>
      <c r="K9880" t="s">
        <v>1928</v>
      </c>
      <c r="L9880" s="24">
        <v>3872.19</v>
      </c>
      <c r="M9880" s="25">
        <f>+VLOOKUP(E9880, TC!A:D, 4, FALSE())</f>
        <v>1.1692999982596979</v>
      </c>
      <c r="N9880" s="24">
        <f t="shared" si="770"/>
        <v>3872.19</v>
      </c>
      <c r="O9880" t="str">
        <f t="shared" si="771"/>
        <v>FACTURA</v>
      </c>
      <c r="P9880" t="str">
        <f t="shared" si="772"/>
        <v>2025</v>
      </c>
      <c r="Q9880" t="str">
        <f t="shared" si="773"/>
        <v>07</v>
      </c>
      <c r="R9880" t="str">
        <f>+IFERROR(VLOOKUP(I9880, Listado!A:B, 2, FALSE()), "COMERCIALIZADORA INTERNACIONAL CARIBBEAN EXOTICS S A")</f>
        <v>PIEDRAHITA PEREZ MARIANA</v>
      </c>
      <c r="S9880" s="25">
        <f>+VLOOKUP(E9880, TC!A:D, 2, FALSE())</f>
        <v>4022.29</v>
      </c>
      <c r="T9880" t="str">
        <f t="shared" si="774"/>
        <v>USD</v>
      </c>
    </row>
    <row r="9881" spans="1:20" ht="18.75" hidden="1" customHeight="1" x14ac:dyDescent="0.25">
      <c r="A9881" t="s">
        <v>3341</v>
      </c>
      <c r="B9881" t="s">
        <v>1923</v>
      </c>
      <c r="C9881" t="s">
        <v>1913</v>
      </c>
      <c r="D9881" s="24">
        <v>6177</v>
      </c>
      <c r="E9881" t="s">
        <v>1782</v>
      </c>
      <c r="F9881" t="s">
        <v>128</v>
      </c>
      <c r="G9881" t="s">
        <v>108</v>
      </c>
      <c r="H9881" t="s">
        <v>3408</v>
      </c>
      <c r="I9881" t="s">
        <v>1861</v>
      </c>
      <c r="J9881" t="s">
        <v>1944</v>
      </c>
      <c r="K9881" t="s">
        <v>28</v>
      </c>
      <c r="L9881" s="24">
        <v>4126.5</v>
      </c>
      <c r="M9881" s="25">
        <f>+VLOOKUP(E9881, TC!A:D, 4, FALSE())</f>
        <v>1.1692999982596979</v>
      </c>
      <c r="N9881" s="24">
        <f t="shared" si="770"/>
        <v>4126.5</v>
      </c>
      <c r="O9881" t="str">
        <f t="shared" si="771"/>
        <v>FACTURA</v>
      </c>
      <c r="P9881" t="str">
        <f t="shared" si="772"/>
        <v>2025</v>
      </c>
      <c r="Q9881" t="str">
        <f t="shared" si="773"/>
        <v>07</v>
      </c>
      <c r="R9881" t="str">
        <f>+IFERROR(VLOOKUP(I9881, Listado!A:B, 2, FALSE()), "COMERCIALIZADORA INTERNACIONAL CARIBBEAN EXOTICS S A")</f>
        <v>PIEDRAHITA PEREZ MARIANA</v>
      </c>
      <c r="S9881" s="25">
        <f>+VLOOKUP(E9881, TC!A:D, 2, FALSE())</f>
        <v>4022.29</v>
      </c>
      <c r="T9881" t="str">
        <f t="shared" si="774"/>
        <v>USD</v>
      </c>
    </row>
    <row r="9882" spans="1:20" ht="18.75" hidden="1" customHeight="1" x14ac:dyDescent="0.25">
      <c r="A9882" t="s">
        <v>3341</v>
      </c>
      <c r="B9882" t="s">
        <v>1923</v>
      </c>
      <c r="C9882" t="s">
        <v>1913</v>
      </c>
      <c r="D9882" s="24">
        <v>6177</v>
      </c>
      <c r="E9882" t="s">
        <v>1782</v>
      </c>
      <c r="F9882" t="s">
        <v>128</v>
      </c>
      <c r="G9882" t="s">
        <v>108</v>
      </c>
      <c r="H9882" t="s">
        <v>3408</v>
      </c>
      <c r="I9882" t="s">
        <v>1861</v>
      </c>
      <c r="J9882" t="s">
        <v>1944</v>
      </c>
      <c r="K9882" t="s">
        <v>54</v>
      </c>
      <c r="L9882" s="24">
        <v>973.8</v>
      </c>
      <c r="M9882" s="25">
        <f>+VLOOKUP(E9882, TC!A:D, 4, FALSE())</f>
        <v>1.1692999982596979</v>
      </c>
      <c r="N9882" s="24">
        <f t="shared" si="770"/>
        <v>973.8</v>
      </c>
      <c r="O9882" t="str">
        <f t="shared" si="771"/>
        <v>FACTURA</v>
      </c>
      <c r="P9882" t="str">
        <f t="shared" si="772"/>
        <v>2025</v>
      </c>
      <c r="Q9882" t="str">
        <f t="shared" si="773"/>
        <v>07</v>
      </c>
      <c r="R9882" t="str">
        <f>+IFERROR(VLOOKUP(I9882, Listado!A:B, 2, FALSE()), "COMERCIALIZADORA INTERNACIONAL CARIBBEAN EXOTICS S A")</f>
        <v>PIEDRAHITA PEREZ MARIANA</v>
      </c>
      <c r="S9882" s="25">
        <f>+VLOOKUP(E9882, TC!A:D, 2, FALSE())</f>
        <v>4022.29</v>
      </c>
      <c r="T9882" t="str">
        <f t="shared" si="774"/>
        <v>USD</v>
      </c>
    </row>
    <row r="9883" spans="1:20" ht="18.75" hidden="1" customHeight="1" x14ac:dyDescent="0.25">
      <c r="A9883" t="s">
        <v>3341</v>
      </c>
      <c r="B9883" t="s">
        <v>1923</v>
      </c>
      <c r="C9883" t="s">
        <v>1913</v>
      </c>
      <c r="D9883" s="24">
        <v>6177</v>
      </c>
      <c r="E9883" t="s">
        <v>1782</v>
      </c>
      <c r="F9883" t="s">
        <v>128</v>
      </c>
      <c r="G9883" t="s">
        <v>108</v>
      </c>
      <c r="H9883" t="s">
        <v>3408</v>
      </c>
      <c r="I9883" t="s">
        <v>1861</v>
      </c>
      <c r="J9883" t="s">
        <v>1944</v>
      </c>
      <c r="K9883" t="s">
        <v>52</v>
      </c>
      <c r="L9883" s="24">
        <v>198.2</v>
      </c>
      <c r="M9883" s="25">
        <f>+VLOOKUP(E9883, TC!A:D, 4, FALSE())</f>
        <v>1.1692999982596979</v>
      </c>
      <c r="N9883" s="24">
        <f t="shared" si="770"/>
        <v>198.2</v>
      </c>
      <c r="O9883" t="str">
        <f t="shared" si="771"/>
        <v>FACTURA</v>
      </c>
      <c r="P9883" t="str">
        <f t="shared" si="772"/>
        <v>2025</v>
      </c>
      <c r="Q9883" t="str">
        <f t="shared" si="773"/>
        <v>07</v>
      </c>
      <c r="R9883" t="str">
        <f>+IFERROR(VLOOKUP(I9883, Listado!A:B, 2, FALSE()), "COMERCIALIZADORA INTERNACIONAL CARIBBEAN EXOTICS S A")</f>
        <v>PIEDRAHITA PEREZ MARIANA</v>
      </c>
      <c r="S9883" s="25">
        <f>+VLOOKUP(E9883, TC!A:D, 2, FALSE())</f>
        <v>4022.29</v>
      </c>
      <c r="T9883" t="str">
        <f t="shared" si="774"/>
        <v>USD</v>
      </c>
    </row>
    <row r="9884" spans="1:20" ht="18.75" hidden="1" customHeight="1" x14ac:dyDescent="0.25">
      <c r="A9884" t="s">
        <v>3341</v>
      </c>
      <c r="B9884" t="s">
        <v>1923</v>
      </c>
      <c r="C9884" t="s">
        <v>1913</v>
      </c>
      <c r="D9884" s="24">
        <v>6178</v>
      </c>
      <c r="E9884" t="s">
        <v>1782</v>
      </c>
      <c r="F9884" t="s">
        <v>99</v>
      </c>
      <c r="G9884" t="s">
        <v>113</v>
      </c>
      <c r="I9884" t="s">
        <v>2472</v>
      </c>
      <c r="J9884" t="s">
        <v>1915</v>
      </c>
      <c r="K9884" t="s">
        <v>2022</v>
      </c>
      <c r="L9884" s="24">
        <v>113400</v>
      </c>
      <c r="M9884" s="25">
        <f>+VLOOKUP(E9884, TC!A:D, 4, FALSE())</f>
        <v>1.1692999982596979</v>
      </c>
      <c r="N9884" s="24">
        <f t="shared" si="770"/>
        <v>113400</v>
      </c>
      <c r="O9884" t="str">
        <f t="shared" si="771"/>
        <v>FACTURA</v>
      </c>
      <c r="P9884" t="str">
        <f t="shared" si="772"/>
        <v>2025</v>
      </c>
      <c r="Q9884" t="str">
        <f t="shared" si="773"/>
        <v>07</v>
      </c>
      <c r="R9884" t="str">
        <f>+IFERROR(VLOOKUP(I9884, Listado!A:B, 2, FALSE()), "COMERCIALIZADORA INTERNACIONAL CARIBBEAN EXOTICS S A")</f>
        <v>COMERCIALIZADORA INTERNACIONAL CARIBBEAN EXOTICS S A</v>
      </c>
      <c r="S9884" s="25">
        <f>+VLOOKUP(E9884, TC!A:D, 2, FALSE())</f>
        <v>4022.29</v>
      </c>
      <c r="T9884" t="str">
        <f t="shared" si="774"/>
        <v>COP</v>
      </c>
    </row>
    <row r="9885" spans="1:20" ht="18.75" hidden="1" customHeight="1" x14ac:dyDescent="0.25">
      <c r="A9885" t="s">
        <v>3341</v>
      </c>
      <c r="B9885" t="s">
        <v>1923</v>
      </c>
      <c r="C9885" t="s">
        <v>1913</v>
      </c>
      <c r="D9885" s="24">
        <v>6178</v>
      </c>
      <c r="E9885" t="s">
        <v>1782</v>
      </c>
      <c r="F9885" t="s">
        <v>99</v>
      </c>
      <c r="G9885" t="s">
        <v>113</v>
      </c>
      <c r="I9885" t="s">
        <v>2472</v>
      </c>
      <c r="J9885" t="s">
        <v>1915</v>
      </c>
      <c r="K9885" t="s">
        <v>2022</v>
      </c>
      <c r="L9885" s="24">
        <v>90400</v>
      </c>
      <c r="M9885" s="25">
        <f>+VLOOKUP(E9885, TC!A:D, 4, FALSE())</f>
        <v>1.1692999982596979</v>
      </c>
      <c r="N9885" s="24">
        <f t="shared" si="770"/>
        <v>90400</v>
      </c>
      <c r="O9885" t="str">
        <f t="shared" si="771"/>
        <v>FACTURA</v>
      </c>
      <c r="P9885" t="str">
        <f t="shared" si="772"/>
        <v>2025</v>
      </c>
      <c r="Q9885" t="str">
        <f t="shared" si="773"/>
        <v>07</v>
      </c>
      <c r="R9885" t="str">
        <f>+IFERROR(VLOOKUP(I9885, Listado!A:B, 2, FALSE()), "COMERCIALIZADORA INTERNACIONAL CARIBBEAN EXOTICS S A")</f>
        <v>COMERCIALIZADORA INTERNACIONAL CARIBBEAN EXOTICS S A</v>
      </c>
      <c r="S9885" s="25">
        <f>+VLOOKUP(E9885, TC!A:D, 2, FALSE())</f>
        <v>4022.29</v>
      </c>
      <c r="T9885" t="str">
        <f t="shared" si="774"/>
        <v>COP</v>
      </c>
    </row>
    <row r="9886" spans="1:20" ht="18.75" hidden="1" customHeight="1" x14ac:dyDescent="0.25">
      <c r="A9886" t="s">
        <v>3341</v>
      </c>
      <c r="B9886" t="s">
        <v>1923</v>
      </c>
      <c r="C9886" t="s">
        <v>1913</v>
      </c>
      <c r="D9886" s="24">
        <v>6178</v>
      </c>
      <c r="E9886" t="s">
        <v>1782</v>
      </c>
      <c r="F9886" t="s">
        <v>99</v>
      </c>
      <c r="G9886" t="s">
        <v>113</v>
      </c>
      <c r="I9886" t="s">
        <v>2472</v>
      </c>
      <c r="J9886" t="s">
        <v>1915</v>
      </c>
      <c r="K9886" t="s">
        <v>2022</v>
      </c>
      <c r="L9886" s="24">
        <v>97060</v>
      </c>
      <c r="M9886" s="25">
        <f>+VLOOKUP(E9886, TC!A:D, 4, FALSE())</f>
        <v>1.1692999982596979</v>
      </c>
      <c r="N9886" s="24">
        <f t="shared" si="770"/>
        <v>97060</v>
      </c>
      <c r="O9886" t="str">
        <f t="shared" si="771"/>
        <v>FACTURA</v>
      </c>
      <c r="P9886" t="str">
        <f t="shared" si="772"/>
        <v>2025</v>
      </c>
      <c r="Q9886" t="str">
        <f t="shared" si="773"/>
        <v>07</v>
      </c>
      <c r="R9886" t="str">
        <f>+IFERROR(VLOOKUP(I9886, Listado!A:B, 2, FALSE()), "COMERCIALIZADORA INTERNACIONAL CARIBBEAN EXOTICS S A")</f>
        <v>COMERCIALIZADORA INTERNACIONAL CARIBBEAN EXOTICS S A</v>
      </c>
      <c r="S9886" s="25">
        <f>+VLOOKUP(E9886, TC!A:D, 2, FALSE())</f>
        <v>4022.29</v>
      </c>
      <c r="T9886" t="str">
        <f t="shared" si="774"/>
        <v>COP</v>
      </c>
    </row>
    <row r="9887" spans="1:20" ht="18.75" hidden="1" customHeight="1" x14ac:dyDescent="0.25">
      <c r="A9887" t="s">
        <v>3341</v>
      </c>
      <c r="B9887" t="s">
        <v>5</v>
      </c>
      <c r="C9887" t="s">
        <v>1913</v>
      </c>
      <c r="D9887" s="24">
        <v>12410</v>
      </c>
      <c r="E9887" t="s">
        <v>1782</v>
      </c>
      <c r="F9887" t="s">
        <v>99</v>
      </c>
      <c r="G9887" t="s">
        <v>1914</v>
      </c>
      <c r="I9887" t="s">
        <v>1841</v>
      </c>
      <c r="J9887" t="s">
        <v>1915</v>
      </c>
      <c r="K9887" t="s">
        <v>2022</v>
      </c>
      <c r="L9887" s="24">
        <v>740750</v>
      </c>
      <c r="M9887" s="25">
        <f>+VLOOKUP(E9887, TC!A:D, 4, FALSE())</f>
        <v>1.1692999982596979</v>
      </c>
      <c r="N9887" s="24">
        <f t="shared" si="770"/>
        <v>740750</v>
      </c>
      <c r="O9887" t="str">
        <f t="shared" si="771"/>
        <v>FACTURA</v>
      </c>
      <c r="P9887" t="str">
        <f t="shared" si="772"/>
        <v>2025</v>
      </c>
      <c r="Q9887" t="str">
        <f t="shared" si="773"/>
        <v>07</v>
      </c>
      <c r="R9887" t="str">
        <f>+IFERROR(VLOOKUP(I9887, Listado!A:B, 2, FALSE()), "COMERCIALIZADORA INTERNACIONAL CARIBBEAN EXOTICS S A")</f>
        <v>LONDOÑO ECHEVERRI ALEJANDRA</v>
      </c>
      <c r="S9887" s="25">
        <f>+VLOOKUP(E9887, TC!A:D, 2, FALSE())</f>
        <v>4022.29</v>
      </c>
      <c r="T9887" t="str">
        <f t="shared" si="774"/>
        <v>COP</v>
      </c>
    </row>
    <row r="9888" spans="1:20" ht="18.75" hidden="1" customHeight="1" x14ac:dyDescent="0.25">
      <c r="A9888" t="s">
        <v>3341</v>
      </c>
      <c r="B9888" t="s">
        <v>5</v>
      </c>
      <c r="C9888" t="s">
        <v>1913</v>
      </c>
      <c r="D9888" s="24">
        <v>12410</v>
      </c>
      <c r="E9888" t="s">
        <v>1782</v>
      </c>
      <c r="F9888" t="s">
        <v>99</v>
      </c>
      <c r="G9888" t="s">
        <v>1914</v>
      </c>
      <c r="I9888" t="s">
        <v>1841</v>
      </c>
      <c r="J9888" t="s">
        <v>1915</v>
      </c>
      <c r="K9888" t="s">
        <v>2022</v>
      </c>
      <c r="L9888" s="24">
        <v>587500</v>
      </c>
      <c r="M9888" s="25">
        <f>+VLOOKUP(E9888, TC!A:D, 4, FALSE())</f>
        <v>1.1692999982596979</v>
      </c>
      <c r="N9888" s="24">
        <f t="shared" si="770"/>
        <v>587500</v>
      </c>
      <c r="O9888" t="str">
        <f t="shared" si="771"/>
        <v>FACTURA</v>
      </c>
      <c r="P9888" t="str">
        <f t="shared" si="772"/>
        <v>2025</v>
      </c>
      <c r="Q9888" t="str">
        <f t="shared" si="773"/>
        <v>07</v>
      </c>
      <c r="R9888" t="str">
        <f>+IFERROR(VLOOKUP(I9888, Listado!A:B, 2, FALSE()), "COMERCIALIZADORA INTERNACIONAL CARIBBEAN EXOTICS S A")</f>
        <v>LONDOÑO ECHEVERRI ALEJANDRA</v>
      </c>
      <c r="S9888" s="25">
        <f>+VLOOKUP(E9888, TC!A:D, 2, FALSE())</f>
        <v>4022.29</v>
      </c>
      <c r="T9888" t="str">
        <f t="shared" si="774"/>
        <v>COP</v>
      </c>
    </row>
    <row r="9889" spans="1:20" ht="18.75" hidden="1" customHeight="1" x14ac:dyDescent="0.25">
      <c r="A9889" t="s">
        <v>3341</v>
      </c>
      <c r="B9889" t="s">
        <v>5</v>
      </c>
      <c r="C9889" t="s">
        <v>1913</v>
      </c>
      <c r="D9889" s="24">
        <v>12410</v>
      </c>
      <c r="E9889" t="s">
        <v>1782</v>
      </c>
      <c r="F9889" t="s">
        <v>99</v>
      </c>
      <c r="G9889" t="s">
        <v>1914</v>
      </c>
      <c r="I9889" t="s">
        <v>1841</v>
      </c>
      <c r="J9889" t="s">
        <v>1915</v>
      </c>
      <c r="K9889" t="s">
        <v>2022</v>
      </c>
      <c r="L9889" s="24">
        <v>230000</v>
      </c>
      <c r="M9889" s="25">
        <f>+VLOOKUP(E9889, TC!A:D, 4, FALSE())</f>
        <v>1.1692999982596979</v>
      </c>
      <c r="N9889" s="24">
        <f t="shared" si="770"/>
        <v>230000</v>
      </c>
      <c r="O9889" t="str">
        <f t="shared" si="771"/>
        <v>FACTURA</v>
      </c>
      <c r="P9889" t="str">
        <f t="shared" si="772"/>
        <v>2025</v>
      </c>
      <c r="Q9889" t="str">
        <f t="shared" si="773"/>
        <v>07</v>
      </c>
      <c r="R9889" t="str">
        <f>+IFERROR(VLOOKUP(I9889, Listado!A:B, 2, FALSE()), "COMERCIALIZADORA INTERNACIONAL CARIBBEAN EXOTICS S A")</f>
        <v>LONDOÑO ECHEVERRI ALEJANDRA</v>
      </c>
      <c r="S9889" s="25">
        <f>+VLOOKUP(E9889, TC!A:D, 2, FALSE())</f>
        <v>4022.29</v>
      </c>
      <c r="T9889" t="str">
        <f t="shared" si="774"/>
        <v>COP</v>
      </c>
    </row>
    <row r="9890" spans="1:20" ht="18.75" hidden="1" customHeight="1" x14ac:dyDescent="0.25">
      <c r="A9890" t="s">
        <v>3341</v>
      </c>
      <c r="B9890" t="s">
        <v>5</v>
      </c>
      <c r="C9890" t="s">
        <v>1913</v>
      </c>
      <c r="D9890" s="24">
        <v>12410</v>
      </c>
      <c r="E9890" t="s">
        <v>1782</v>
      </c>
      <c r="F9890" t="s">
        <v>99</v>
      </c>
      <c r="G9890" t="s">
        <v>1914</v>
      </c>
      <c r="I9890" t="s">
        <v>1841</v>
      </c>
      <c r="J9890" t="s">
        <v>1915</v>
      </c>
      <c r="K9890" t="s">
        <v>2022</v>
      </c>
      <c r="L9890" s="24">
        <v>158250</v>
      </c>
      <c r="M9890" s="25">
        <f>+VLOOKUP(E9890, TC!A:D, 4, FALSE())</f>
        <v>1.1692999982596979</v>
      </c>
      <c r="N9890" s="24">
        <f t="shared" si="770"/>
        <v>158250</v>
      </c>
      <c r="O9890" t="str">
        <f t="shared" si="771"/>
        <v>FACTURA</v>
      </c>
      <c r="P9890" t="str">
        <f t="shared" si="772"/>
        <v>2025</v>
      </c>
      <c r="Q9890" t="str">
        <f t="shared" si="773"/>
        <v>07</v>
      </c>
      <c r="R9890" t="str">
        <f>+IFERROR(VLOOKUP(I9890, Listado!A:B, 2, FALSE()), "COMERCIALIZADORA INTERNACIONAL CARIBBEAN EXOTICS S A")</f>
        <v>LONDOÑO ECHEVERRI ALEJANDRA</v>
      </c>
      <c r="S9890" s="25">
        <f>+VLOOKUP(E9890, TC!A:D, 2, FALSE())</f>
        <v>4022.29</v>
      </c>
      <c r="T9890" t="str">
        <f t="shared" si="774"/>
        <v>COP</v>
      </c>
    </row>
    <row r="9891" spans="1:20" ht="18.75" hidden="1" customHeight="1" x14ac:dyDescent="0.25">
      <c r="A9891" t="s">
        <v>3341</v>
      </c>
      <c r="B9891" t="s">
        <v>5</v>
      </c>
      <c r="C9891" t="s">
        <v>1913</v>
      </c>
      <c r="D9891" s="24">
        <v>12410</v>
      </c>
      <c r="E9891" t="s">
        <v>1782</v>
      </c>
      <c r="F9891" t="s">
        <v>99</v>
      </c>
      <c r="G9891" t="s">
        <v>1914</v>
      </c>
      <c r="I9891" t="s">
        <v>1841</v>
      </c>
      <c r="J9891" t="s">
        <v>1915</v>
      </c>
      <c r="K9891" t="s">
        <v>2022</v>
      </c>
      <c r="L9891" s="24">
        <v>151500</v>
      </c>
      <c r="M9891" s="25">
        <f>+VLOOKUP(E9891, TC!A:D, 4, FALSE())</f>
        <v>1.1692999982596979</v>
      </c>
      <c r="N9891" s="24">
        <f t="shared" si="770"/>
        <v>151500</v>
      </c>
      <c r="O9891" t="str">
        <f t="shared" si="771"/>
        <v>FACTURA</v>
      </c>
      <c r="P9891" t="str">
        <f t="shared" si="772"/>
        <v>2025</v>
      </c>
      <c r="Q9891" t="str">
        <f t="shared" si="773"/>
        <v>07</v>
      </c>
      <c r="R9891" t="str">
        <f>+IFERROR(VLOOKUP(I9891, Listado!A:B, 2, FALSE()), "COMERCIALIZADORA INTERNACIONAL CARIBBEAN EXOTICS S A")</f>
        <v>LONDOÑO ECHEVERRI ALEJANDRA</v>
      </c>
      <c r="S9891" s="25">
        <f>+VLOOKUP(E9891, TC!A:D, 2, FALSE())</f>
        <v>4022.29</v>
      </c>
      <c r="T9891" t="str">
        <f t="shared" si="774"/>
        <v>COP</v>
      </c>
    </row>
    <row r="9892" spans="1:20" ht="18.75" hidden="1" customHeight="1" x14ac:dyDescent="0.25">
      <c r="A9892" t="s">
        <v>3341</v>
      </c>
      <c r="B9892" t="s">
        <v>5</v>
      </c>
      <c r="C9892" t="s">
        <v>1913</v>
      </c>
      <c r="D9892" s="24">
        <v>12410</v>
      </c>
      <c r="E9892" t="s">
        <v>1782</v>
      </c>
      <c r="F9892" t="s">
        <v>99</v>
      </c>
      <c r="G9892" t="s">
        <v>1914</v>
      </c>
      <c r="I9892" t="s">
        <v>1841</v>
      </c>
      <c r="J9892" t="s">
        <v>1915</v>
      </c>
      <c r="K9892" t="s">
        <v>2022</v>
      </c>
      <c r="L9892" s="24">
        <v>122500</v>
      </c>
      <c r="M9892" s="25">
        <f>+VLOOKUP(E9892, TC!A:D, 4, FALSE())</f>
        <v>1.1692999982596979</v>
      </c>
      <c r="N9892" s="24">
        <f t="shared" si="770"/>
        <v>122500</v>
      </c>
      <c r="O9892" t="str">
        <f t="shared" si="771"/>
        <v>FACTURA</v>
      </c>
      <c r="P9892" t="str">
        <f t="shared" si="772"/>
        <v>2025</v>
      </c>
      <c r="Q9892" t="str">
        <f t="shared" si="773"/>
        <v>07</v>
      </c>
      <c r="R9892" t="str">
        <f>+IFERROR(VLOOKUP(I9892, Listado!A:B, 2, FALSE()), "COMERCIALIZADORA INTERNACIONAL CARIBBEAN EXOTICS S A")</f>
        <v>LONDOÑO ECHEVERRI ALEJANDRA</v>
      </c>
      <c r="S9892" s="25">
        <f>+VLOOKUP(E9892, TC!A:D, 2, FALSE())</f>
        <v>4022.29</v>
      </c>
      <c r="T9892" t="str">
        <f t="shared" si="774"/>
        <v>COP</v>
      </c>
    </row>
    <row r="9893" spans="1:20" ht="18.75" hidden="1" customHeight="1" x14ac:dyDescent="0.25">
      <c r="A9893" t="s">
        <v>3341</v>
      </c>
      <c r="B9893" t="s">
        <v>5</v>
      </c>
      <c r="C9893" t="s">
        <v>1913</v>
      </c>
      <c r="D9893" s="24">
        <v>12410</v>
      </c>
      <c r="E9893" t="s">
        <v>1782</v>
      </c>
      <c r="F9893" t="s">
        <v>99</v>
      </c>
      <c r="G9893" t="s">
        <v>1914</v>
      </c>
      <c r="I9893" t="s">
        <v>1841</v>
      </c>
      <c r="J9893" t="s">
        <v>1915</v>
      </c>
      <c r="K9893" t="s">
        <v>2022</v>
      </c>
      <c r="L9893" s="24">
        <v>98000</v>
      </c>
      <c r="M9893" s="25">
        <f>+VLOOKUP(E9893, TC!A:D, 4, FALSE())</f>
        <v>1.1692999982596979</v>
      </c>
      <c r="N9893" s="24">
        <f t="shared" si="770"/>
        <v>98000</v>
      </c>
      <c r="O9893" t="str">
        <f t="shared" si="771"/>
        <v>FACTURA</v>
      </c>
      <c r="P9893" t="str">
        <f t="shared" si="772"/>
        <v>2025</v>
      </c>
      <c r="Q9893" t="str">
        <f t="shared" si="773"/>
        <v>07</v>
      </c>
      <c r="R9893" t="str">
        <f>+IFERROR(VLOOKUP(I9893, Listado!A:B, 2, FALSE()), "COMERCIALIZADORA INTERNACIONAL CARIBBEAN EXOTICS S A")</f>
        <v>LONDOÑO ECHEVERRI ALEJANDRA</v>
      </c>
      <c r="S9893" s="25">
        <f>+VLOOKUP(E9893, TC!A:D, 2, FALSE())</f>
        <v>4022.29</v>
      </c>
      <c r="T9893" t="str">
        <f t="shared" si="774"/>
        <v>COP</v>
      </c>
    </row>
    <row r="9894" spans="1:20" ht="18.75" hidden="1" customHeight="1" x14ac:dyDescent="0.25">
      <c r="A9894" t="s">
        <v>3341</v>
      </c>
      <c r="B9894" t="s">
        <v>5</v>
      </c>
      <c r="C9894" t="s">
        <v>1913</v>
      </c>
      <c r="D9894" s="24">
        <v>12410</v>
      </c>
      <c r="E9894" t="s">
        <v>1782</v>
      </c>
      <c r="F9894" t="s">
        <v>99</v>
      </c>
      <c r="G9894" t="s">
        <v>1914</v>
      </c>
      <c r="I9894" t="s">
        <v>1841</v>
      </c>
      <c r="J9894" t="s">
        <v>1915</v>
      </c>
      <c r="K9894" t="s">
        <v>2022</v>
      </c>
      <c r="L9894" s="24">
        <v>21750</v>
      </c>
      <c r="M9894" s="25">
        <f>+VLOOKUP(E9894, TC!A:D, 4, FALSE())</f>
        <v>1.1692999982596979</v>
      </c>
      <c r="N9894" s="24">
        <f t="shared" si="770"/>
        <v>21750</v>
      </c>
      <c r="O9894" t="str">
        <f t="shared" si="771"/>
        <v>FACTURA</v>
      </c>
      <c r="P9894" t="str">
        <f t="shared" si="772"/>
        <v>2025</v>
      </c>
      <c r="Q9894" t="str">
        <f t="shared" si="773"/>
        <v>07</v>
      </c>
      <c r="R9894" t="str">
        <f>+IFERROR(VLOOKUP(I9894, Listado!A:B, 2, FALSE()), "COMERCIALIZADORA INTERNACIONAL CARIBBEAN EXOTICS S A")</f>
        <v>LONDOÑO ECHEVERRI ALEJANDRA</v>
      </c>
      <c r="S9894" s="25">
        <f>+VLOOKUP(E9894, TC!A:D, 2, FALSE())</f>
        <v>4022.29</v>
      </c>
      <c r="T9894" t="str">
        <f t="shared" si="774"/>
        <v>COP</v>
      </c>
    </row>
    <row r="9895" spans="1:20" ht="18.75" hidden="1" customHeight="1" x14ac:dyDescent="0.25">
      <c r="A9895" t="s">
        <v>3341</v>
      </c>
      <c r="B9895" t="s">
        <v>5</v>
      </c>
      <c r="C9895" t="s">
        <v>1913</v>
      </c>
      <c r="D9895" s="24">
        <v>12410</v>
      </c>
      <c r="E9895" t="s">
        <v>1782</v>
      </c>
      <c r="F9895" t="s">
        <v>99</v>
      </c>
      <c r="G9895" t="s">
        <v>1914</v>
      </c>
      <c r="I9895" t="s">
        <v>1841</v>
      </c>
      <c r="J9895" t="s">
        <v>1915</v>
      </c>
      <c r="K9895" t="s">
        <v>2022</v>
      </c>
      <c r="L9895" s="24">
        <v>3250</v>
      </c>
      <c r="M9895" s="25">
        <f>+VLOOKUP(E9895, TC!A:D, 4, FALSE())</f>
        <v>1.1692999982596979</v>
      </c>
      <c r="N9895" s="24">
        <f t="shared" si="770"/>
        <v>3250</v>
      </c>
      <c r="O9895" t="str">
        <f t="shared" si="771"/>
        <v>FACTURA</v>
      </c>
      <c r="P9895" t="str">
        <f t="shared" si="772"/>
        <v>2025</v>
      </c>
      <c r="Q9895" t="str">
        <f t="shared" si="773"/>
        <v>07</v>
      </c>
      <c r="R9895" t="str">
        <f>+IFERROR(VLOOKUP(I9895, Listado!A:B, 2, FALSE()), "COMERCIALIZADORA INTERNACIONAL CARIBBEAN EXOTICS S A")</f>
        <v>LONDOÑO ECHEVERRI ALEJANDRA</v>
      </c>
      <c r="S9895" s="25">
        <f>+VLOOKUP(E9895, TC!A:D, 2, FALSE())</f>
        <v>4022.29</v>
      </c>
      <c r="T9895" t="str">
        <f t="shared" si="774"/>
        <v>COP</v>
      </c>
    </row>
    <row r="9896" spans="1:20" ht="18.75" hidden="1" customHeight="1" x14ac:dyDescent="0.25">
      <c r="A9896" t="s">
        <v>3341</v>
      </c>
      <c r="B9896" t="s">
        <v>5</v>
      </c>
      <c r="C9896" t="s">
        <v>1913</v>
      </c>
      <c r="D9896" s="24">
        <v>12411</v>
      </c>
      <c r="E9896" t="s">
        <v>1782</v>
      </c>
      <c r="F9896" t="s">
        <v>99</v>
      </c>
      <c r="G9896" t="s">
        <v>113</v>
      </c>
      <c r="I9896" t="s">
        <v>2824</v>
      </c>
      <c r="J9896" t="s">
        <v>1915</v>
      </c>
      <c r="K9896" t="s">
        <v>2025</v>
      </c>
      <c r="L9896" s="24">
        <v>152830</v>
      </c>
      <c r="M9896" s="25">
        <f>+VLOOKUP(E9896, TC!A:D, 4, FALSE())</f>
        <v>1.1692999982596979</v>
      </c>
      <c r="N9896" s="24">
        <f t="shared" si="770"/>
        <v>152830</v>
      </c>
      <c r="O9896" t="str">
        <f t="shared" si="771"/>
        <v>FACTURA</v>
      </c>
      <c r="P9896" t="str">
        <f t="shared" si="772"/>
        <v>2025</v>
      </c>
      <c r="Q9896" t="str">
        <f t="shared" si="773"/>
        <v>07</v>
      </c>
      <c r="R9896" t="str">
        <f>+IFERROR(VLOOKUP(I9896, Listado!A:B, 2, FALSE()), "COMERCIALIZADORA INTERNACIONAL CARIBBEAN EXOTICS S A")</f>
        <v>COMERCIALIZADORA INTERNACIONAL CARIBBEAN EXOTICS S A</v>
      </c>
      <c r="S9896" s="25">
        <f>+VLOOKUP(E9896, TC!A:D, 2, FALSE())</f>
        <v>4022.29</v>
      </c>
      <c r="T9896" t="str">
        <f t="shared" si="774"/>
        <v>COP</v>
      </c>
    </row>
    <row r="9897" spans="1:20" ht="18.75" hidden="1" customHeight="1" x14ac:dyDescent="0.25">
      <c r="A9897" t="s">
        <v>3341</v>
      </c>
      <c r="B9897" t="s">
        <v>5</v>
      </c>
      <c r="C9897" t="s">
        <v>1913</v>
      </c>
      <c r="D9897" s="24">
        <v>12411</v>
      </c>
      <c r="E9897" t="s">
        <v>1782</v>
      </c>
      <c r="F9897" t="s">
        <v>99</v>
      </c>
      <c r="G9897" t="s">
        <v>113</v>
      </c>
      <c r="I9897" t="s">
        <v>2824</v>
      </c>
      <c r="J9897" t="s">
        <v>1915</v>
      </c>
      <c r="K9897" t="s">
        <v>2025</v>
      </c>
      <c r="L9897" s="24">
        <v>9570</v>
      </c>
      <c r="M9897" s="25">
        <f>+VLOOKUP(E9897, TC!A:D, 4, FALSE())</f>
        <v>1.1692999982596979</v>
      </c>
      <c r="N9897" s="24">
        <f t="shared" si="770"/>
        <v>9570</v>
      </c>
      <c r="O9897" t="str">
        <f t="shared" si="771"/>
        <v>FACTURA</v>
      </c>
      <c r="P9897" t="str">
        <f t="shared" si="772"/>
        <v>2025</v>
      </c>
      <c r="Q9897" t="str">
        <f t="shared" si="773"/>
        <v>07</v>
      </c>
      <c r="R9897" t="str">
        <f>+IFERROR(VLOOKUP(I9897, Listado!A:B, 2, FALSE()), "COMERCIALIZADORA INTERNACIONAL CARIBBEAN EXOTICS S A")</f>
        <v>COMERCIALIZADORA INTERNACIONAL CARIBBEAN EXOTICS S A</v>
      </c>
      <c r="S9897" s="25">
        <f>+VLOOKUP(E9897, TC!A:D, 2, FALSE())</f>
        <v>4022.29</v>
      </c>
      <c r="T9897" t="str">
        <f t="shared" si="774"/>
        <v>COP</v>
      </c>
    </row>
    <row r="9898" spans="1:20" ht="18.75" hidden="1" customHeight="1" x14ac:dyDescent="0.25">
      <c r="A9898" t="s">
        <v>3341</v>
      </c>
      <c r="B9898" t="s">
        <v>1923</v>
      </c>
      <c r="C9898" t="s">
        <v>1913</v>
      </c>
      <c r="D9898" s="24">
        <v>6179</v>
      </c>
      <c r="E9898" t="s">
        <v>1783</v>
      </c>
      <c r="F9898" t="s">
        <v>99</v>
      </c>
      <c r="G9898" t="s">
        <v>1914</v>
      </c>
      <c r="I9898" t="s">
        <v>1838</v>
      </c>
      <c r="J9898" t="s">
        <v>1915</v>
      </c>
      <c r="K9898" t="s">
        <v>2018</v>
      </c>
      <c r="L9898" s="24">
        <v>1650</v>
      </c>
      <c r="M9898" s="25">
        <f>+VLOOKUP(E9898, TC!A:D, 4, FALSE())</f>
        <v>1.1715499996300069</v>
      </c>
      <c r="N9898" s="24">
        <f t="shared" si="770"/>
        <v>1650</v>
      </c>
      <c r="O9898" t="str">
        <f t="shared" si="771"/>
        <v>FACTURA</v>
      </c>
      <c r="P9898" t="str">
        <f t="shared" si="772"/>
        <v>2025</v>
      </c>
      <c r="Q9898" t="str">
        <f t="shared" si="773"/>
        <v>07</v>
      </c>
      <c r="R9898" t="str">
        <f>+IFERROR(VLOOKUP(I9898, Listado!A:B, 2, FALSE()), "COMERCIALIZADORA INTERNACIONAL CARIBBEAN EXOTICS S A")</f>
        <v>LONDOÑO ECHEVERRI ALEJANDRA</v>
      </c>
      <c r="S9898" s="25">
        <f>+VLOOKUP(E9898, TC!A:D, 2, FALSE())</f>
        <v>4054.13</v>
      </c>
      <c r="T9898" t="str">
        <f t="shared" si="774"/>
        <v>COP</v>
      </c>
    </row>
    <row r="9899" spans="1:20" ht="18.75" hidden="1" customHeight="1" x14ac:dyDescent="0.25">
      <c r="A9899" t="s">
        <v>3341</v>
      </c>
      <c r="B9899" t="s">
        <v>1923</v>
      </c>
      <c r="C9899" t="s">
        <v>1913</v>
      </c>
      <c r="D9899" s="24">
        <v>6179</v>
      </c>
      <c r="E9899" t="s">
        <v>1783</v>
      </c>
      <c r="F9899" t="s">
        <v>99</v>
      </c>
      <c r="G9899" t="s">
        <v>1914</v>
      </c>
      <c r="I9899" t="s">
        <v>1838</v>
      </c>
      <c r="J9899" t="s">
        <v>1915</v>
      </c>
      <c r="K9899" t="s">
        <v>2018</v>
      </c>
      <c r="L9899" s="24">
        <v>600</v>
      </c>
      <c r="M9899" s="25">
        <f>+VLOOKUP(E9899, TC!A:D, 4, FALSE())</f>
        <v>1.1715499996300069</v>
      </c>
      <c r="N9899" s="24">
        <f t="shared" si="770"/>
        <v>600</v>
      </c>
      <c r="O9899" t="str">
        <f t="shared" si="771"/>
        <v>FACTURA</v>
      </c>
      <c r="P9899" t="str">
        <f t="shared" si="772"/>
        <v>2025</v>
      </c>
      <c r="Q9899" t="str">
        <f t="shared" si="773"/>
        <v>07</v>
      </c>
      <c r="R9899" t="str">
        <f>+IFERROR(VLOOKUP(I9899, Listado!A:B, 2, FALSE()), "COMERCIALIZADORA INTERNACIONAL CARIBBEAN EXOTICS S A")</f>
        <v>LONDOÑO ECHEVERRI ALEJANDRA</v>
      </c>
      <c r="S9899" s="25">
        <f>+VLOOKUP(E9899, TC!A:D, 2, FALSE())</f>
        <v>4054.13</v>
      </c>
      <c r="T9899" t="str">
        <f t="shared" si="774"/>
        <v>COP</v>
      </c>
    </row>
    <row r="9900" spans="1:20" ht="18.75" hidden="1" customHeight="1" x14ac:dyDescent="0.25">
      <c r="A9900" t="s">
        <v>3341</v>
      </c>
      <c r="B9900" t="s">
        <v>1923</v>
      </c>
      <c r="C9900" t="s">
        <v>1913</v>
      </c>
      <c r="D9900" s="24">
        <v>6179</v>
      </c>
      <c r="E9900" t="s">
        <v>1783</v>
      </c>
      <c r="F9900" t="s">
        <v>99</v>
      </c>
      <c r="G9900" t="s">
        <v>1914</v>
      </c>
      <c r="I9900" t="s">
        <v>1838</v>
      </c>
      <c r="J9900" t="s">
        <v>1915</v>
      </c>
      <c r="K9900" t="s">
        <v>2018</v>
      </c>
      <c r="L9900" s="24">
        <v>73200</v>
      </c>
      <c r="M9900" s="25">
        <f>+VLOOKUP(E9900, TC!A:D, 4, FALSE())</f>
        <v>1.1715499996300069</v>
      </c>
      <c r="N9900" s="24">
        <f t="shared" si="770"/>
        <v>73200</v>
      </c>
      <c r="O9900" t="str">
        <f t="shared" si="771"/>
        <v>FACTURA</v>
      </c>
      <c r="P9900" t="str">
        <f t="shared" si="772"/>
        <v>2025</v>
      </c>
      <c r="Q9900" t="str">
        <f t="shared" si="773"/>
        <v>07</v>
      </c>
      <c r="R9900" t="str">
        <f>+IFERROR(VLOOKUP(I9900, Listado!A:B, 2, FALSE()), "COMERCIALIZADORA INTERNACIONAL CARIBBEAN EXOTICS S A")</f>
        <v>LONDOÑO ECHEVERRI ALEJANDRA</v>
      </c>
      <c r="S9900" s="25">
        <f>+VLOOKUP(E9900, TC!A:D, 2, FALSE())</f>
        <v>4054.13</v>
      </c>
      <c r="T9900" t="str">
        <f t="shared" si="774"/>
        <v>COP</v>
      </c>
    </row>
    <row r="9901" spans="1:20" ht="18.75" hidden="1" customHeight="1" x14ac:dyDescent="0.25">
      <c r="A9901" t="s">
        <v>3341</v>
      </c>
      <c r="B9901" t="s">
        <v>1923</v>
      </c>
      <c r="C9901" t="s">
        <v>1913</v>
      </c>
      <c r="D9901" s="24">
        <v>6179</v>
      </c>
      <c r="E9901" t="s">
        <v>1783</v>
      </c>
      <c r="F9901" t="s">
        <v>99</v>
      </c>
      <c r="G9901" t="s">
        <v>1914</v>
      </c>
      <c r="I9901" t="s">
        <v>1838</v>
      </c>
      <c r="J9901" t="s">
        <v>1915</v>
      </c>
      <c r="K9901" t="s">
        <v>2018</v>
      </c>
      <c r="L9901" s="24">
        <v>117150</v>
      </c>
      <c r="M9901" s="25">
        <f>+VLOOKUP(E9901, TC!A:D, 4, FALSE())</f>
        <v>1.1715499996300069</v>
      </c>
      <c r="N9901" s="24">
        <f t="shared" si="770"/>
        <v>117150</v>
      </c>
      <c r="O9901" t="str">
        <f t="shared" si="771"/>
        <v>FACTURA</v>
      </c>
      <c r="P9901" t="str">
        <f t="shared" si="772"/>
        <v>2025</v>
      </c>
      <c r="Q9901" t="str">
        <f t="shared" si="773"/>
        <v>07</v>
      </c>
      <c r="R9901" t="str">
        <f>+IFERROR(VLOOKUP(I9901, Listado!A:B, 2, FALSE()), "COMERCIALIZADORA INTERNACIONAL CARIBBEAN EXOTICS S A")</f>
        <v>LONDOÑO ECHEVERRI ALEJANDRA</v>
      </c>
      <c r="S9901" s="25">
        <f>+VLOOKUP(E9901, TC!A:D, 2, FALSE())</f>
        <v>4054.13</v>
      </c>
      <c r="T9901" t="str">
        <f t="shared" si="774"/>
        <v>COP</v>
      </c>
    </row>
    <row r="9902" spans="1:20" ht="18.75" hidden="1" customHeight="1" x14ac:dyDescent="0.25">
      <c r="A9902" t="s">
        <v>3341</v>
      </c>
      <c r="B9902" t="s">
        <v>1923</v>
      </c>
      <c r="C9902" t="s">
        <v>1913</v>
      </c>
      <c r="D9902" s="24">
        <v>6179</v>
      </c>
      <c r="E9902" t="s">
        <v>1783</v>
      </c>
      <c r="F9902" t="s">
        <v>99</v>
      </c>
      <c r="G9902" t="s">
        <v>1914</v>
      </c>
      <c r="I9902" t="s">
        <v>1838</v>
      </c>
      <c r="J9902" t="s">
        <v>1915</v>
      </c>
      <c r="K9902" t="s">
        <v>2018</v>
      </c>
      <c r="L9902" s="24">
        <v>512160</v>
      </c>
      <c r="M9902" s="25">
        <f>+VLOOKUP(E9902, TC!A:D, 4, FALSE())</f>
        <v>1.1715499996300069</v>
      </c>
      <c r="N9902" s="24">
        <f t="shared" si="770"/>
        <v>512160</v>
      </c>
      <c r="O9902" t="str">
        <f t="shared" si="771"/>
        <v>FACTURA</v>
      </c>
      <c r="P9902" t="str">
        <f t="shared" si="772"/>
        <v>2025</v>
      </c>
      <c r="Q9902" t="str">
        <f t="shared" si="773"/>
        <v>07</v>
      </c>
      <c r="R9902" t="str">
        <f>+IFERROR(VLOOKUP(I9902, Listado!A:B, 2, FALSE()), "COMERCIALIZADORA INTERNACIONAL CARIBBEAN EXOTICS S A")</f>
        <v>LONDOÑO ECHEVERRI ALEJANDRA</v>
      </c>
      <c r="S9902" s="25">
        <f>+VLOOKUP(E9902, TC!A:D, 2, FALSE())</f>
        <v>4054.13</v>
      </c>
      <c r="T9902" t="str">
        <f t="shared" si="774"/>
        <v>COP</v>
      </c>
    </row>
    <row r="9903" spans="1:20" ht="18.75" hidden="1" customHeight="1" x14ac:dyDescent="0.25">
      <c r="A9903" t="s">
        <v>3341</v>
      </c>
      <c r="B9903" t="s">
        <v>1923</v>
      </c>
      <c r="C9903" t="s">
        <v>1913</v>
      </c>
      <c r="D9903" s="24">
        <v>6179</v>
      </c>
      <c r="E9903" t="s">
        <v>1783</v>
      </c>
      <c r="F9903" t="s">
        <v>99</v>
      </c>
      <c r="G9903" t="s">
        <v>1914</v>
      </c>
      <c r="I9903" t="s">
        <v>1838</v>
      </c>
      <c r="J9903" t="s">
        <v>1915</v>
      </c>
      <c r="K9903" t="s">
        <v>2018</v>
      </c>
      <c r="L9903" s="24">
        <v>45900</v>
      </c>
      <c r="M9903" s="25">
        <f>+VLOOKUP(E9903, TC!A:D, 4, FALSE())</f>
        <v>1.1715499996300069</v>
      </c>
      <c r="N9903" s="24">
        <f t="shared" si="770"/>
        <v>45900</v>
      </c>
      <c r="O9903" t="str">
        <f t="shared" si="771"/>
        <v>FACTURA</v>
      </c>
      <c r="P9903" t="str">
        <f t="shared" si="772"/>
        <v>2025</v>
      </c>
      <c r="Q9903" t="str">
        <f t="shared" si="773"/>
        <v>07</v>
      </c>
      <c r="R9903" t="str">
        <f>+IFERROR(VLOOKUP(I9903, Listado!A:B, 2, FALSE()), "COMERCIALIZADORA INTERNACIONAL CARIBBEAN EXOTICS S A")</f>
        <v>LONDOÑO ECHEVERRI ALEJANDRA</v>
      </c>
      <c r="S9903" s="25">
        <f>+VLOOKUP(E9903, TC!A:D, 2, FALSE())</f>
        <v>4054.13</v>
      </c>
      <c r="T9903" t="str">
        <f t="shared" si="774"/>
        <v>COP</v>
      </c>
    </row>
    <row r="9904" spans="1:20" ht="18.75" hidden="1" customHeight="1" x14ac:dyDescent="0.25">
      <c r="A9904" t="s">
        <v>3341</v>
      </c>
      <c r="B9904" t="s">
        <v>1923</v>
      </c>
      <c r="C9904" t="s">
        <v>1913</v>
      </c>
      <c r="D9904" s="24">
        <v>6179</v>
      </c>
      <c r="E9904" t="s">
        <v>1783</v>
      </c>
      <c r="F9904" t="s">
        <v>99</v>
      </c>
      <c r="G9904" t="s">
        <v>1914</v>
      </c>
      <c r="I9904" t="s">
        <v>1838</v>
      </c>
      <c r="J9904" t="s">
        <v>1915</v>
      </c>
      <c r="K9904" t="s">
        <v>2018</v>
      </c>
      <c r="L9904" s="24">
        <v>10740</v>
      </c>
      <c r="M9904" s="25">
        <f>+VLOOKUP(E9904, TC!A:D, 4, FALSE())</f>
        <v>1.1715499996300069</v>
      </c>
      <c r="N9904" s="24">
        <f t="shared" si="770"/>
        <v>10740</v>
      </c>
      <c r="O9904" t="str">
        <f t="shared" si="771"/>
        <v>FACTURA</v>
      </c>
      <c r="P9904" t="str">
        <f t="shared" si="772"/>
        <v>2025</v>
      </c>
      <c r="Q9904" t="str">
        <f t="shared" si="773"/>
        <v>07</v>
      </c>
      <c r="R9904" t="str">
        <f>+IFERROR(VLOOKUP(I9904, Listado!A:B, 2, FALSE()), "COMERCIALIZADORA INTERNACIONAL CARIBBEAN EXOTICS S A")</f>
        <v>LONDOÑO ECHEVERRI ALEJANDRA</v>
      </c>
      <c r="S9904" s="25">
        <f>+VLOOKUP(E9904, TC!A:D, 2, FALSE())</f>
        <v>4054.13</v>
      </c>
      <c r="T9904" t="str">
        <f t="shared" si="774"/>
        <v>COP</v>
      </c>
    </row>
    <row r="9905" spans="1:20" ht="18.75" hidden="1" customHeight="1" x14ac:dyDescent="0.25">
      <c r="A9905" t="s">
        <v>3341</v>
      </c>
      <c r="B9905" t="s">
        <v>1923</v>
      </c>
      <c r="C9905" t="s">
        <v>1913</v>
      </c>
      <c r="D9905" s="24">
        <v>6179</v>
      </c>
      <c r="E9905" t="s">
        <v>1783</v>
      </c>
      <c r="F9905" t="s">
        <v>99</v>
      </c>
      <c r="G9905" t="s">
        <v>1914</v>
      </c>
      <c r="I9905" t="s">
        <v>1838</v>
      </c>
      <c r="J9905" t="s">
        <v>1915</v>
      </c>
      <c r="K9905" t="s">
        <v>2018</v>
      </c>
      <c r="L9905" s="24">
        <v>21000</v>
      </c>
      <c r="M9905" s="25">
        <f>+VLOOKUP(E9905, TC!A:D, 4, FALSE())</f>
        <v>1.1715499996300069</v>
      </c>
      <c r="N9905" s="24">
        <f t="shared" si="770"/>
        <v>21000</v>
      </c>
      <c r="O9905" t="str">
        <f t="shared" si="771"/>
        <v>FACTURA</v>
      </c>
      <c r="P9905" t="str">
        <f t="shared" si="772"/>
        <v>2025</v>
      </c>
      <c r="Q9905" t="str">
        <f t="shared" si="773"/>
        <v>07</v>
      </c>
      <c r="R9905" t="str">
        <f>+IFERROR(VLOOKUP(I9905, Listado!A:B, 2, FALSE()), "COMERCIALIZADORA INTERNACIONAL CARIBBEAN EXOTICS S A")</f>
        <v>LONDOÑO ECHEVERRI ALEJANDRA</v>
      </c>
      <c r="S9905" s="25">
        <f>+VLOOKUP(E9905, TC!A:D, 2, FALSE())</f>
        <v>4054.13</v>
      </c>
      <c r="T9905" t="str">
        <f t="shared" si="774"/>
        <v>COP</v>
      </c>
    </row>
    <row r="9906" spans="1:20" ht="18.75" hidden="1" customHeight="1" x14ac:dyDescent="0.25">
      <c r="A9906" t="s">
        <v>3341</v>
      </c>
      <c r="B9906" t="s">
        <v>1923</v>
      </c>
      <c r="C9906" t="s">
        <v>1913</v>
      </c>
      <c r="D9906" s="24">
        <v>6179</v>
      </c>
      <c r="E9906" t="s">
        <v>1783</v>
      </c>
      <c r="F9906" t="s">
        <v>99</v>
      </c>
      <c r="G9906" t="s">
        <v>1914</v>
      </c>
      <c r="I9906" t="s">
        <v>1838</v>
      </c>
      <c r="J9906" t="s">
        <v>1915</v>
      </c>
      <c r="K9906" t="s">
        <v>2021</v>
      </c>
      <c r="L9906" s="24">
        <v>56238</v>
      </c>
      <c r="M9906" s="25">
        <f>+VLOOKUP(E9906, TC!A:D, 4, FALSE())</f>
        <v>1.1715499996300069</v>
      </c>
      <c r="N9906" s="24">
        <f t="shared" si="770"/>
        <v>56238</v>
      </c>
      <c r="O9906" t="str">
        <f t="shared" si="771"/>
        <v>FACTURA</v>
      </c>
      <c r="P9906" t="str">
        <f t="shared" si="772"/>
        <v>2025</v>
      </c>
      <c r="Q9906" t="str">
        <f t="shared" si="773"/>
        <v>07</v>
      </c>
      <c r="R9906" t="str">
        <f>+IFERROR(VLOOKUP(I9906, Listado!A:B, 2, FALSE()), "COMERCIALIZADORA INTERNACIONAL CARIBBEAN EXOTICS S A")</f>
        <v>LONDOÑO ECHEVERRI ALEJANDRA</v>
      </c>
      <c r="S9906" s="25">
        <f>+VLOOKUP(E9906, TC!A:D, 2, FALSE())</f>
        <v>4054.13</v>
      </c>
      <c r="T9906" t="str">
        <f t="shared" si="774"/>
        <v>COP</v>
      </c>
    </row>
    <row r="9907" spans="1:20" ht="18.75" hidden="1" customHeight="1" x14ac:dyDescent="0.25">
      <c r="A9907" t="s">
        <v>3341</v>
      </c>
      <c r="B9907" t="s">
        <v>1923</v>
      </c>
      <c r="C9907" t="s">
        <v>1913</v>
      </c>
      <c r="D9907" s="24">
        <v>6179</v>
      </c>
      <c r="E9907" t="s">
        <v>1783</v>
      </c>
      <c r="F9907" t="s">
        <v>99</v>
      </c>
      <c r="G9907" t="s">
        <v>1914</v>
      </c>
      <c r="I9907" t="s">
        <v>1838</v>
      </c>
      <c r="J9907" t="s">
        <v>1915</v>
      </c>
      <c r="K9907" t="s">
        <v>2021</v>
      </c>
      <c r="L9907" s="24">
        <v>68670</v>
      </c>
      <c r="M9907" s="25">
        <f>+VLOOKUP(E9907, TC!A:D, 4, FALSE())</f>
        <v>1.1715499996300069</v>
      </c>
      <c r="N9907" s="24">
        <f t="shared" si="770"/>
        <v>68670</v>
      </c>
      <c r="O9907" t="str">
        <f t="shared" si="771"/>
        <v>FACTURA</v>
      </c>
      <c r="P9907" t="str">
        <f t="shared" si="772"/>
        <v>2025</v>
      </c>
      <c r="Q9907" t="str">
        <f t="shared" si="773"/>
        <v>07</v>
      </c>
      <c r="R9907" t="str">
        <f>+IFERROR(VLOOKUP(I9907, Listado!A:B, 2, FALSE()), "COMERCIALIZADORA INTERNACIONAL CARIBBEAN EXOTICS S A")</f>
        <v>LONDOÑO ECHEVERRI ALEJANDRA</v>
      </c>
      <c r="S9907" s="25">
        <f>+VLOOKUP(E9907, TC!A:D, 2, FALSE())</f>
        <v>4054.13</v>
      </c>
      <c r="T9907" t="str">
        <f t="shared" si="774"/>
        <v>COP</v>
      </c>
    </row>
    <row r="9908" spans="1:20" ht="18.75" hidden="1" customHeight="1" x14ac:dyDescent="0.25">
      <c r="A9908" t="s">
        <v>3341</v>
      </c>
      <c r="B9908" t="s">
        <v>1923</v>
      </c>
      <c r="C9908" t="s">
        <v>1913</v>
      </c>
      <c r="D9908" s="24">
        <v>6179</v>
      </c>
      <c r="E9908" t="s">
        <v>1783</v>
      </c>
      <c r="F9908" t="s">
        <v>99</v>
      </c>
      <c r="G9908" t="s">
        <v>1914</v>
      </c>
      <c r="I9908" t="s">
        <v>1838</v>
      </c>
      <c r="J9908" t="s">
        <v>1915</v>
      </c>
      <c r="K9908" t="s">
        <v>2021</v>
      </c>
      <c r="L9908" s="24">
        <v>35490</v>
      </c>
      <c r="M9908" s="25">
        <f>+VLOOKUP(E9908, TC!A:D, 4, FALSE())</f>
        <v>1.1715499996300069</v>
      </c>
      <c r="N9908" s="24">
        <f t="shared" si="770"/>
        <v>35490</v>
      </c>
      <c r="O9908" t="str">
        <f t="shared" si="771"/>
        <v>FACTURA</v>
      </c>
      <c r="P9908" t="str">
        <f t="shared" si="772"/>
        <v>2025</v>
      </c>
      <c r="Q9908" t="str">
        <f t="shared" si="773"/>
        <v>07</v>
      </c>
      <c r="R9908" t="str">
        <f>+IFERROR(VLOOKUP(I9908, Listado!A:B, 2, FALSE()), "COMERCIALIZADORA INTERNACIONAL CARIBBEAN EXOTICS S A")</f>
        <v>LONDOÑO ECHEVERRI ALEJANDRA</v>
      </c>
      <c r="S9908" s="25">
        <f>+VLOOKUP(E9908, TC!A:D, 2, FALSE())</f>
        <v>4054.13</v>
      </c>
      <c r="T9908" t="str">
        <f t="shared" si="774"/>
        <v>COP</v>
      </c>
    </row>
    <row r="9909" spans="1:20" ht="18.75" hidden="1" customHeight="1" x14ac:dyDescent="0.25">
      <c r="A9909" t="s">
        <v>3341</v>
      </c>
      <c r="B9909" t="s">
        <v>1923</v>
      </c>
      <c r="C9909" t="s">
        <v>1913</v>
      </c>
      <c r="D9909" s="24">
        <v>6179</v>
      </c>
      <c r="E9909" t="s">
        <v>1783</v>
      </c>
      <c r="F9909" t="s">
        <v>99</v>
      </c>
      <c r="G9909" t="s">
        <v>1914</v>
      </c>
      <c r="I9909" t="s">
        <v>1838</v>
      </c>
      <c r="J9909" t="s">
        <v>1915</v>
      </c>
      <c r="K9909" t="s">
        <v>2021</v>
      </c>
      <c r="L9909" s="24">
        <v>28140</v>
      </c>
      <c r="M9909" s="25">
        <f>+VLOOKUP(E9909, TC!A:D, 4, FALSE())</f>
        <v>1.1715499996300069</v>
      </c>
      <c r="N9909" s="24">
        <f t="shared" si="770"/>
        <v>28140</v>
      </c>
      <c r="O9909" t="str">
        <f t="shared" si="771"/>
        <v>FACTURA</v>
      </c>
      <c r="P9909" t="str">
        <f t="shared" si="772"/>
        <v>2025</v>
      </c>
      <c r="Q9909" t="str">
        <f t="shared" si="773"/>
        <v>07</v>
      </c>
      <c r="R9909" t="str">
        <f>+IFERROR(VLOOKUP(I9909, Listado!A:B, 2, FALSE()), "COMERCIALIZADORA INTERNACIONAL CARIBBEAN EXOTICS S A")</f>
        <v>LONDOÑO ECHEVERRI ALEJANDRA</v>
      </c>
      <c r="S9909" s="25">
        <f>+VLOOKUP(E9909, TC!A:D, 2, FALSE())</f>
        <v>4054.13</v>
      </c>
      <c r="T9909" t="str">
        <f t="shared" si="774"/>
        <v>COP</v>
      </c>
    </row>
    <row r="9910" spans="1:20" ht="18.75" hidden="1" customHeight="1" x14ac:dyDescent="0.25">
      <c r="A9910" t="s">
        <v>3341</v>
      </c>
      <c r="B9910" t="s">
        <v>1923</v>
      </c>
      <c r="C9910" t="s">
        <v>1913</v>
      </c>
      <c r="D9910" s="24">
        <v>6179</v>
      </c>
      <c r="E9910" t="s">
        <v>1783</v>
      </c>
      <c r="F9910" t="s">
        <v>99</v>
      </c>
      <c r="G9910" t="s">
        <v>1914</v>
      </c>
      <c r="I9910" t="s">
        <v>1838</v>
      </c>
      <c r="J9910" t="s">
        <v>1915</v>
      </c>
      <c r="K9910" t="s">
        <v>2021</v>
      </c>
      <c r="L9910" s="24">
        <v>210</v>
      </c>
      <c r="M9910" s="25">
        <f>+VLOOKUP(E9910, TC!A:D, 4, FALSE())</f>
        <v>1.1715499996300069</v>
      </c>
      <c r="N9910" s="24">
        <f t="shared" si="770"/>
        <v>210</v>
      </c>
      <c r="O9910" t="str">
        <f t="shared" si="771"/>
        <v>FACTURA</v>
      </c>
      <c r="P9910" t="str">
        <f t="shared" si="772"/>
        <v>2025</v>
      </c>
      <c r="Q9910" t="str">
        <f t="shared" si="773"/>
        <v>07</v>
      </c>
      <c r="R9910" t="str">
        <f>+IFERROR(VLOOKUP(I9910, Listado!A:B, 2, FALSE()), "COMERCIALIZADORA INTERNACIONAL CARIBBEAN EXOTICS S A")</f>
        <v>LONDOÑO ECHEVERRI ALEJANDRA</v>
      </c>
      <c r="S9910" s="25">
        <f>+VLOOKUP(E9910, TC!A:D, 2, FALSE())</f>
        <v>4054.13</v>
      </c>
      <c r="T9910" t="str">
        <f t="shared" si="774"/>
        <v>COP</v>
      </c>
    </row>
    <row r="9911" spans="1:20" ht="18.75" hidden="1" customHeight="1" x14ac:dyDescent="0.25">
      <c r="A9911" t="s">
        <v>3341</v>
      </c>
      <c r="B9911" t="s">
        <v>1923</v>
      </c>
      <c r="C9911" t="s">
        <v>1913</v>
      </c>
      <c r="D9911" s="24">
        <v>6179</v>
      </c>
      <c r="E9911" t="s">
        <v>1783</v>
      </c>
      <c r="F9911" t="s">
        <v>99</v>
      </c>
      <c r="G9911" t="s">
        <v>1914</v>
      </c>
      <c r="I9911" t="s">
        <v>1838</v>
      </c>
      <c r="J9911" t="s">
        <v>1915</v>
      </c>
      <c r="K9911" t="s">
        <v>2021</v>
      </c>
      <c r="L9911" s="24">
        <v>24360</v>
      </c>
      <c r="M9911" s="25">
        <f>+VLOOKUP(E9911, TC!A:D, 4, FALSE())</f>
        <v>1.1715499996300069</v>
      </c>
      <c r="N9911" s="24">
        <f t="shared" si="770"/>
        <v>24360</v>
      </c>
      <c r="O9911" t="str">
        <f t="shared" si="771"/>
        <v>FACTURA</v>
      </c>
      <c r="P9911" t="str">
        <f t="shared" si="772"/>
        <v>2025</v>
      </c>
      <c r="Q9911" t="str">
        <f t="shared" si="773"/>
        <v>07</v>
      </c>
      <c r="R9911" t="str">
        <f>+IFERROR(VLOOKUP(I9911, Listado!A:B, 2, FALSE()), "COMERCIALIZADORA INTERNACIONAL CARIBBEAN EXOTICS S A")</f>
        <v>LONDOÑO ECHEVERRI ALEJANDRA</v>
      </c>
      <c r="S9911" s="25">
        <f>+VLOOKUP(E9911, TC!A:D, 2, FALSE())</f>
        <v>4054.13</v>
      </c>
      <c r="T9911" t="str">
        <f t="shared" si="774"/>
        <v>COP</v>
      </c>
    </row>
    <row r="9912" spans="1:20" ht="18.75" hidden="1" customHeight="1" x14ac:dyDescent="0.25">
      <c r="A9912" t="s">
        <v>3341</v>
      </c>
      <c r="B9912" t="s">
        <v>1923</v>
      </c>
      <c r="C9912" t="s">
        <v>1913</v>
      </c>
      <c r="D9912" s="24">
        <v>6179</v>
      </c>
      <c r="E9912" t="s">
        <v>1783</v>
      </c>
      <c r="F9912" t="s">
        <v>99</v>
      </c>
      <c r="G9912" t="s">
        <v>1914</v>
      </c>
      <c r="I9912" t="s">
        <v>1838</v>
      </c>
      <c r="J9912" t="s">
        <v>1915</v>
      </c>
      <c r="K9912" t="s">
        <v>2021</v>
      </c>
      <c r="L9912" s="24">
        <v>10920</v>
      </c>
      <c r="M9912" s="25">
        <f>+VLOOKUP(E9912, TC!A:D, 4, FALSE())</f>
        <v>1.1715499996300069</v>
      </c>
      <c r="N9912" s="24">
        <f t="shared" si="770"/>
        <v>10920</v>
      </c>
      <c r="O9912" t="str">
        <f t="shared" si="771"/>
        <v>FACTURA</v>
      </c>
      <c r="P9912" t="str">
        <f t="shared" si="772"/>
        <v>2025</v>
      </c>
      <c r="Q9912" t="str">
        <f t="shared" si="773"/>
        <v>07</v>
      </c>
      <c r="R9912" t="str">
        <f>+IFERROR(VLOOKUP(I9912, Listado!A:B, 2, FALSE()), "COMERCIALIZADORA INTERNACIONAL CARIBBEAN EXOTICS S A")</f>
        <v>LONDOÑO ECHEVERRI ALEJANDRA</v>
      </c>
      <c r="S9912" s="25">
        <f>+VLOOKUP(E9912, TC!A:D, 2, FALSE())</f>
        <v>4054.13</v>
      </c>
      <c r="T9912" t="str">
        <f t="shared" si="774"/>
        <v>COP</v>
      </c>
    </row>
    <row r="9913" spans="1:20" ht="18.75" hidden="1" customHeight="1" x14ac:dyDescent="0.25">
      <c r="A9913" t="s">
        <v>3341</v>
      </c>
      <c r="B9913" t="s">
        <v>1923</v>
      </c>
      <c r="C9913" t="s">
        <v>1913</v>
      </c>
      <c r="D9913" s="24">
        <v>6179</v>
      </c>
      <c r="E9913" t="s">
        <v>1783</v>
      </c>
      <c r="F9913" t="s">
        <v>99</v>
      </c>
      <c r="G9913" t="s">
        <v>1914</v>
      </c>
      <c r="I9913" t="s">
        <v>1838</v>
      </c>
      <c r="J9913" t="s">
        <v>1915</v>
      </c>
      <c r="K9913" t="s">
        <v>2021</v>
      </c>
      <c r="L9913" s="24">
        <v>49140</v>
      </c>
      <c r="M9913" s="25">
        <f>+VLOOKUP(E9913, TC!A:D, 4, FALSE())</f>
        <v>1.1715499996300069</v>
      </c>
      <c r="N9913" s="24">
        <f t="shared" si="770"/>
        <v>49140</v>
      </c>
      <c r="O9913" t="str">
        <f t="shared" si="771"/>
        <v>FACTURA</v>
      </c>
      <c r="P9913" t="str">
        <f t="shared" si="772"/>
        <v>2025</v>
      </c>
      <c r="Q9913" t="str">
        <f t="shared" si="773"/>
        <v>07</v>
      </c>
      <c r="R9913" t="str">
        <f>+IFERROR(VLOOKUP(I9913, Listado!A:B, 2, FALSE()), "COMERCIALIZADORA INTERNACIONAL CARIBBEAN EXOTICS S A")</f>
        <v>LONDOÑO ECHEVERRI ALEJANDRA</v>
      </c>
      <c r="S9913" s="25">
        <f>+VLOOKUP(E9913, TC!A:D, 2, FALSE())</f>
        <v>4054.13</v>
      </c>
      <c r="T9913" t="str">
        <f t="shared" si="774"/>
        <v>COP</v>
      </c>
    </row>
    <row r="9914" spans="1:20" ht="18.75" hidden="1" customHeight="1" x14ac:dyDescent="0.25">
      <c r="A9914" t="s">
        <v>3341</v>
      </c>
      <c r="B9914" t="s">
        <v>1923</v>
      </c>
      <c r="C9914" t="s">
        <v>1913</v>
      </c>
      <c r="D9914" s="24">
        <v>6179</v>
      </c>
      <c r="E9914" t="s">
        <v>1783</v>
      </c>
      <c r="F9914" t="s">
        <v>99</v>
      </c>
      <c r="G9914" t="s">
        <v>1914</v>
      </c>
      <c r="I9914" t="s">
        <v>1838</v>
      </c>
      <c r="J9914" t="s">
        <v>1915</v>
      </c>
      <c r="K9914" t="s">
        <v>2021</v>
      </c>
      <c r="L9914" s="24">
        <v>3570</v>
      </c>
      <c r="M9914" s="25">
        <f>+VLOOKUP(E9914, TC!A:D, 4, FALSE())</f>
        <v>1.1715499996300069</v>
      </c>
      <c r="N9914" s="24">
        <f t="shared" si="770"/>
        <v>3570</v>
      </c>
      <c r="O9914" t="str">
        <f t="shared" si="771"/>
        <v>FACTURA</v>
      </c>
      <c r="P9914" t="str">
        <f t="shared" si="772"/>
        <v>2025</v>
      </c>
      <c r="Q9914" t="str">
        <f t="shared" si="773"/>
        <v>07</v>
      </c>
      <c r="R9914" t="str">
        <f>+IFERROR(VLOOKUP(I9914, Listado!A:B, 2, FALSE()), "COMERCIALIZADORA INTERNACIONAL CARIBBEAN EXOTICS S A")</f>
        <v>LONDOÑO ECHEVERRI ALEJANDRA</v>
      </c>
      <c r="S9914" s="25">
        <f>+VLOOKUP(E9914, TC!A:D, 2, FALSE())</f>
        <v>4054.13</v>
      </c>
      <c r="T9914" t="str">
        <f t="shared" si="774"/>
        <v>COP</v>
      </c>
    </row>
    <row r="9915" spans="1:20" ht="18.75" hidden="1" customHeight="1" x14ac:dyDescent="0.25">
      <c r="A9915" t="s">
        <v>3341</v>
      </c>
      <c r="B9915" t="s">
        <v>1923</v>
      </c>
      <c r="C9915" t="s">
        <v>1913</v>
      </c>
      <c r="D9915" s="24">
        <v>6179</v>
      </c>
      <c r="E9915" t="s">
        <v>1783</v>
      </c>
      <c r="F9915" t="s">
        <v>99</v>
      </c>
      <c r="G9915" t="s">
        <v>1914</v>
      </c>
      <c r="I9915" t="s">
        <v>1838</v>
      </c>
      <c r="J9915" t="s">
        <v>1915</v>
      </c>
      <c r="K9915" t="s">
        <v>2021</v>
      </c>
      <c r="L9915" s="24">
        <v>41790</v>
      </c>
      <c r="M9915" s="25">
        <f>+VLOOKUP(E9915, TC!A:D, 4, FALSE())</f>
        <v>1.1715499996300069</v>
      </c>
      <c r="N9915" s="24">
        <f t="shared" si="770"/>
        <v>41790</v>
      </c>
      <c r="O9915" t="str">
        <f t="shared" si="771"/>
        <v>FACTURA</v>
      </c>
      <c r="P9915" t="str">
        <f t="shared" si="772"/>
        <v>2025</v>
      </c>
      <c r="Q9915" t="str">
        <f t="shared" si="773"/>
        <v>07</v>
      </c>
      <c r="R9915" t="str">
        <f>+IFERROR(VLOOKUP(I9915, Listado!A:B, 2, FALSE()), "COMERCIALIZADORA INTERNACIONAL CARIBBEAN EXOTICS S A")</f>
        <v>LONDOÑO ECHEVERRI ALEJANDRA</v>
      </c>
      <c r="S9915" s="25">
        <f>+VLOOKUP(E9915, TC!A:D, 2, FALSE())</f>
        <v>4054.13</v>
      </c>
      <c r="T9915" t="str">
        <f t="shared" si="774"/>
        <v>COP</v>
      </c>
    </row>
    <row r="9916" spans="1:20" ht="18.75" hidden="1" customHeight="1" x14ac:dyDescent="0.25">
      <c r="A9916" t="s">
        <v>3341</v>
      </c>
      <c r="B9916" t="s">
        <v>1923</v>
      </c>
      <c r="C9916" t="s">
        <v>1913</v>
      </c>
      <c r="D9916" s="24">
        <v>6179</v>
      </c>
      <c r="E9916" t="s">
        <v>1783</v>
      </c>
      <c r="F9916" t="s">
        <v>99</v>
      </c>
      <c r="G9916" t="s">
        <v>1914</v>
      </c>
      <c r="I9916" t="s">
        <v>1838</v>
      </c>
      <c r="J9916" t="s">
        <v>1915</v>
      </c>
      <c r="K9916" t="s">
        <v>2021</v>
      </c>
      <c r="L9916" s="24">
        <v>12600</v>
      </c>
      <c r="M9916" s="25">
        <f>+VLOOKUP(E9916, TC!A:D, 4, FALSE())</f>
        <v>1.1715499996300069</v>
      </c>
      <c r="N9916" s="24">
        <f t="shared" si="770"/>
        <v>12600</v>
      </c>
      <c r="O9916" t="str">
        <f t="shared" si="771"/>
        <v>FACTURA</v>
      </c>
      <c r="P9916" t="str">
        <f t="shared" si="772"/>
        <v>2025</v>
      </c>
      <c r="Q9916" t="str">
        <f t="shared" si="773"/>
        <v>07</v>
      </c>
      <c r="R9916" t="str">
        <f>+IFERROR(VLOOKUP(I9916, Listado!A:B, 2, FALSE()), "COMERCIALIZADORA INTERNACIONAL CARIBBEAN EXOTICS S A")</f>
        <v>LONDOÑO ECHEVERRI ALEJANDRA</v>
      </c>
      <c r="S9916" s="25">
        <f>+VLOOKUP(E9916, TC!A:D, 2, FALSE())</f>
        <v>4054.13</v>
      </c>
      <c r="T9916" t="str">
        <f t="shared" si="774"/>
        <v>COP</v>
      </c>
    </row>
    <row r="9917" spans="1:20" ht="18.75" hidden="1" customHeight="1" x14ac:dyDescent="0.25">
      <c r="A9917" t="s">
        <v>3341</v>
      </c>
      <c r="B9917" t="s">
        <v>1923</v>
      </c>
      <c r="C9917" t="s">
        <v>1913</v>
      </c>
      <c r="D9917" s="24">
        <v>6179</v>
      </c>
      <c r="E9917" t="s">
        <v>1783</v>
      </c>
      <c r="F9917" t="s">
        <v>99</v>
      </c>
      <c r="G9917" t="s">
        <v>1914</v>
      </c>
      <c r="I9917" t="s">
        <v>1838</v>
      </c>
      <c r="J9917" t="s">
        <v>1915</v>
      </c>
      <c r="K9917" t="s">
        <v>2021</v>
      </c>
      <c r="L9917" s="24">
        <v>6720</v>
      </c>
      <c r="M9917" s="25">
        <f>+VLOOKUP(E9917, TC!A:D, 4, FALSE())</f>
        <v>1.1715499996300069</v>
      </c>
      <c r="N9917" s="24">
        <f t="shared" si="770"/>
        <v>6720</v>
      </c>
      <c r="O9917" t="str">
        <f t="shared" si="771"/>
        <v>FACTURA</v>
      </c>
      <c r="P9917" t="str">
        <f t="shared" si="772"/>
        <v>2025</v>
      </c>
      <c r="Q9917" t="str">
        <f t="shared" si="773"/>
        <v>07</v>
      </c>
      <c r="R9917" t="str">
        <f>+IFERROR(VLOOKUP(I9917, Listado!A:B, 2, FALSE()), "COMERCIALIZADORA INTERNACIONAL CARIBBEAN EXOTICS S A")</f>
        <v>LONDOÑO ECHEVERRI ALEJANDRA</v>
      </c>
      <c r="S9917" s="25">
        <f>+VLOOKUP(E9917, TC!A:D, 2, FALSE())</f>
        <v>4054.13</v>
      </c>
      <c r="T9917" t="str">
        <f t="shared" si="774"/>
        <v>COP</v>
      </c>
    </row>
    <row r="9918" spans="1:20" ht="18.75" hidden="1" customHeight="1" x14ac:dyDescent="0.25">
      <c r="A9918" t="s">
        <v>3341</v>
      </c>
      <c r="B9918" t="s">
        <v>1923</v>
      </c>
      <c r="C9918" t="s">
        <v>1913</v>
      </c>
      <c r="D9918" s="24">
        <v>6179</v>
      </c>
      <c r="E9918" t="s">
        <v>1783</v>
      </c>
      <c r="F9918" t="s">
        <v>99</v>
      </c>
      <c r="G9918" t="s">
        <v>1914</v>
      </c>
      <c r="I9918" t="s">
        <v>1838</v>
      </c>
      <c r="J9918" t="s">
        <v>1915</v>
      </c>
      <c r="K9918" t="s">
        <v>2021</v>
      </c>
      <c r="L9918" s="24">
        <v>22680</v>
      </c>
      <c r="M9918" s="25">
        <f>+VLOOKUP(E9918, TC!A:D, 4, FALSE())</f>
        <v>1.1715499996300069</v>
      </c>
      <c r="N9918" s="24">
        <f t="shared" si="770"/>
        <v>22680</v>
      </c>
      <c r="O9918" t="str">
        <f t="shared" si="771"/>
        <v>FACTURA</v>
      </c>
      <c r="P9918" t="str">
        <f t="shared" si="772"/>
        <v>2025</v>
      </c>
      <c r="Q9918" t="str">
        <f t="shared" si="773"/>
        <v>07</v>
      </c>
      <c r="R9918" t="str">
        <f>+IFERROR(VLOOKUP(I9918, Listado!A:B, 2, FALSE()), "COMERCIALIZADORA INTERNACIONAL CARIBBEAN EXOTICS S A")</f>
        <v>LONDOÑO ECHEVERRI ALEJANDRA</v>
      </c>
      <c r="S9918" s="25">
        <f>+VLOOKUP(E9918, TC!A:D, 2, FALSE())</f>
        <v>4054.13</v>
      </c>
      <c r="T9918" t="str">
        <f t="shared" si="774"/>
        <v>COP</v>
      </c>
    </row>
    <row r="9919" spans="1:20" ht="18.75" hidden="1" customHeight="1" x14ac:dyDescent="0.25">
      <c r="A9919" t="s">
        <v>3341</v>
      </c>
      <c r="B9919" t="s">
        <v>1923</v>
      </c>
      <c r="C9919" t="s">
        <v>1913</v>
      </c>
      <c r="D9919" s="24">
        <v>6179</v>
      </c>
      <c r="E9919" t="s">
        <v>1783</v>
      </c>
      <c r="F9919" t="s">
        <v>99</v>
      </c>
      <c r="G9919" t="s">
        <v>1914</v>
      </c>
      <c r="I9919" t="s">
        <v>1838</v>
      </c>
      <c r="J9919" t="s">
        <v>1915</v>
      </c>
      <c r="K9919" t="s">
        <v>2021</v>
      </c>
      <c r="L9919" s="24">
        <v>17640</v>
      </c>
      <c r="M9919" s="25">
        <f>+VLOOKUP(E9919, TC!A:D, 4, FALSE())</f>
        <v>1.1715499996300069</v>
      </c>
      <c r="N9919" s="24">
        <f t="shared" si="770"/>
        <v>17640</v>
      </c>
      <c r="O9919" t="str">
        <f t="shared" si="771"/>
        <v>FACTURA</v>
      </c>
      <c r="P9919" t="str">
        <f t="shared" si="772"/>
        <v>2025</v>
      </c>
      <c r="Q9919" t="str">
        <f t="shared" si="773"/>
        <v>07</v>
      </c>
      <c r="R9919" t="str">
        <f>+IFERROR(VLOOKUP(I9919, Listado!A:B, 2, FALSE()), "COMERCIALIZADORA INTERNACIONAL CARIBBEAN EXOTICS S A")</f>
        <v>LONDOÑO ECHEVERRI ALEJANDRA</v>
      </c>
      <c r="S9919" s="25">
        <f>+VLOOKUP(E9919, TC!A:D, 2, FALSE())</f>
        <v>4054.13</v>
      </c>
      <c r="T9919" t="str">
        <f t="shared" si="774"/>
        <v>COP</v>
      </c>
    </row>
    <row r="9920" spans="1:20" ht="18.75" hidden="1" customHeight="1" x14ac:dyDescent="0.25">
      <c r="A9920" t="s">
        <v>3341</v>
      </c>
      <c r="B9920" t="s">
        <v>1923</v>
      </c>
      <c r="C9920" t="s">
        <v>1913</v>
      </c>
      <c r="D9920" s="24">
        <v>6179</v>
      </c>
      <c r="E9920" t="s">
        <v>1783</v>
      </c>
      <c r="F9920" t="s">
        <v>99</v>
      </c>
      <c r="G9920" t="s">
        <v>1914</v>
      </c>
      <c r="I9920" t="s">
        <v>1838</v>
      </c>
      <c r="J9920" t="s">
        <v>1915</v>
      </c>
      <c r="K9920" t="s">
        <v>2021</v>
      </c>
      <c r="L9920" s="24">
        <v>2100</v>
      </c>
      <c r="M9920" s="25">
        <f>+VLOOKUP(E9920, TC!A:D, 4, FALSE())</f>
        <v>1.1715499996300069</v>
      </c>
      <c r="N9920" s="24">
        <f t="shared" si="770"/>
        <v>2100</v>
      </c>
      <c r="O9920" t="str">
        <f t="shared" si="771"/>
        <v>FACTURA</v>
      </c>
      <c r="P9920" t="str">
        <f t="shared" si="772"/>
        <v>2025</v>
      </c>
      <c r="Q9920" t="str">
        <f t="shared" si="773"/>
        <v>07</v>
      </c>
      <c r="R9920" t="str">
        <f>+IFERROR(VLOOKUP(I9920, Listado!A:B, 2, FALSE()), "COMERCIALIZADORA INTERNACIONAL CARIBBEAN EXOTICS S A")</f>
        <v>LONDOÑO ECHEVERRI ALEJANDRA</v>
      </c>
      <c r="S9920" s="25">
        <f>+VLOOKUP(E9920, TC!A:D, 2, FALSE())</f>
        <v>4054.13</v>
      </c>
      <c r="T9920" t="str">
        <f t="shared" si="774"/>
        <v>COP</v>
      </c>
    </row>
    <row r="9921" spans="1:20" ht="18.75" hidden="1" customHeight="1" x14ac:dyDescent="0.25">
      <c r="A9921" t="s">
        <v>3341</v>
      </c>
      <c r="B9921" t="s">
        <v>1923</v>
      </c>
      <c r="C9921" t="s">
        <v>1913</v>
      </c>
      <c r="D9921" s="24">
        <v>6179</v>
      </c>
      <c r="E9921" t="s">
        <v>1783</v>
      </c>
      <c r="F9921" t="s">
        <v>99</v>
      </c>
      <c r="G9921" t="s">
        <v>1914</v>
      </c>
      <c r="I9921" t="s">
        <v>1838</v>
      </c>
      <c r="J9921" t="s">
        <v>1915</v>
      </c>
      <c r="K9921" t="s">
        <v>2021</v>
      </c>
      <c r="L9921" s="24">
        <v>69510</v>
      </c>
      <c r="M9921" s="25">
        <f>+VLOOKUP(E9921, TC!A:D, 4, FALSE())</f>
        <v>1.1715499996300069</v>
      </c>
      <c r="N9921" s="24">
        <f t="shared" si="770"/>
        <v>69510</v>
      </c>
      <c r="O9921" t="str">
        <f t="shared" si="771"/>
        <v>FACTURA</v>
      </c>
      <c r="P9921" t="str">
        <f t="shared" si="772"/>
        <v>2025</v>
      </c>
      <c r="Q9921" t="str">
        <f t="shared" si="773"/>
        <v>07</v>
      </c>
      <c r="R9921" t="str">
        <f>+IFERROR(VLOOKUP(I9921, Listado!A:B, 2, FALSE()), "COMERCIALIZADORA INTERNACIONAL CARIBBEAN EXOTICS S A")</f>
        <v>LONDOÑO ECHEVERRI ALEJANDRA</v>
      </c>
      <c r="S9921" s="25">
        <f>+VLOOKUP(E9921, TC!A:D, 2, FALSE())</f>
        <v>4054.13</v>
      </c>
      <c r="T9921" t="str">
        <f t="shared" si="774"/>
        <v>COP</v>
      </c>
    </row>
    <row r="9922" spans="1:20" ht="18.75" hidden="1" customHeight="1" x14ac:dyDescent="0.25">
      <c r="A9922" t="s">
        <v>3341</v>
      </c>
      <c r="B9922" t="s">
        <v>1923</v>
      </c>
      <c r="C9922" t="s">
        <v>1913</v>
      </c>
      <c r="D9922" s="24">
        <v>6179</v>
      </c>
      <c r="E9922" t="s">
        <v>1783</v>
      </c>
      <c r="F9922" t="s">
        <v>99</v>
      </c>
      <c r="G9922" t="s">
        <v>1914</v>
      </c>
      <c r="I9922" t="s">
        <v>1838</v>
      </c>
      <c r="J9922" t="s">
        <v>1915</v>
      </c>
      <c r="K9922" t="s">
        <v>2021</v>
      </c>
      <c r="L9922" s="24">
        <v>77490</v>
      </c>
      <c r="M9922" s="25">
        <f>+VLOOKUP(E9922, TC!A:D, 4, FALSE())</f>
        <v>1.1715499996300069</v>
      </c>
      <c r="N9922" s="24">
        <f t="shared" ref="N9922:N9985" si="775">+IF(F9922="EUR", (M9922*L9922), IF(I9922="JUAN MATAS SAS", (L9922/S9922), L9922))</f>
        <v>77490</v>
      </c>
      <c r="O9922" t="str">
        <f t="shared" ref="O9922:O9985" si="776">+IF(C9922="CFE", "FACTURA", IF(ISERROR(SEARCH("ANULA", H9922))=FALSE(), "ANULACIÓN FE", IF(ISERROR(SEARCH("CANCELLATION", H9922))=FALSE(), "ANULACIÓN FE", "NOTAS")))</f>
        <v>FACTURA</v>
      </c>
      <c r="P9922" t="str">
        <f t="shared" ref="P9922:P9985" si="777">+LEFT(E9922, 4)</f>
        <v>2025</v>
      </c>
      <c r="Q9922" t="str">
        <f t="shared" ref="Q9922:Q9985" si="778">+MID(E9922, 5, 2)</f>
        <v>07</v>
      </c>
      <c r="R9922" t="str">
        <f>+IFERROR(VLOOKUP(I9922, Listado!A:B, 2, FALSE()), "COMERCIALIZADORA INTERNACIONAL CARIBBEAN EXOTICS S A")</f>
        <v>LONDOÑO ECHEVERRI ALEJANDRA</v>
      </c>
      <c r="S9922" s="25">
        <f>+VLOOKUP(E9922, TC!A:D, 2, FALSE())</f>
        <v>4054.13</v>
      </c>
      <c r="T9922" t="str">
        <f t="shared" ref="T9922:T9985" si="779">+IF(I9922="JUAN MATAS SAS", "USD", F9922)</f>
        <v>COP</v>
      </c>
    </row>
    <row r="9923" spans="1:20" ht="18.75" hidden="1" customHeight="1" x14ac:dyDescent="0.25">
      <c r="A9923" t="s">
        <v>3341</v>
      </c>
      <c r="B9923" t="s">
        <v>1923</v>
      </c>
      <c r="C9923" t="s">
        <v>1913</v>
      </c>
      <c r="D9923" s="24">
        <v>6179</v>
      </c>
      <c r="E9923" t="s">
        <v>1783</v>
      </c>
      <c r="F9923" t="s">
        <v>99</v>
      </c>
      <c r="G9923" t="s">
        <v>1914</v>
      </c>
      <c r="I9923" t="s">
        <v>1838</v>
      </c>
      <c r="J9923" t="s">
        <v>1915</v>
      </c>
      <c r="K9923" t="s">
        <v>2021</v>
      </c>
      <c r="L9923" s="24">
        <v>5250</v>
      </c>
      <c r="M9923" s="25">
        <f>+VLOOKUP(E9923, TC!A:D, 4, FALSE())</f>
        <v>1.1715499996300069</v>
      </c>
      <c r="N9923" s="24">
        <f t="shared" si="775"/>
        <v>5250</v>
      </c>
      <c r="O9923" t="str">
        <f t="shared" si="776"/>
        <v>FACTURA</v>
      </c>
      <c r="P9923" t="str">
        <f t="shared" si="777"/>
        <v>2025</v>
      </c>
      <c r="Q9923" t="str">
        <f t="shared" si="778"/>
        <v>07</v>
      </c>
      <c r="R9923" t="str">
        <f>+IFERROR(VLOOKUP(I9923, Listado!A:B, 2, FALSE()), "COMERCIALIZADORA INTERNACIONAL CARIBBEAN EXOTICS S A")</f>
        <v>LONDOÑO ECHEVERRI ALEJANDRA</v>
      </c>
      <c r="S9923" s="25">
        <f>+VLOOKUP(E9923, TC!A:D, 2, FALSE())</f>
        <v>4054.13</v>
      </c>
      <c r="T9923" t="str">
        <f t="shared" si="779"/>
        <v>COP</v>
      </c>
    </row>
    <row r="9924" spans="1:20" ht="18.75" hidden="1" customHeight="1" x14ac:dyDescent="0.25">
      <c r="A9924" t="s">
        <v>3341</v>
      </c>
      <c r="B9924" t="s">
        <v>1923</v>
      </c>
      <c r="C9924" t="s">
        <v>1913</v>
      </c>
      <c r="D9924" s="24">
        <v>6179</v>
      </c>
      <c r="E9924" t="s">
        <v>1783</v>
      </c>
      <c r="F9924" t="s">
        <v>99</v>
      </c>
      <c r="G9924" t="s">
        <v>1914</v>
      </c>
      <c r="I9924" t="s">
        <v>1838</v>
      </c>
      <c r="J9924" t="s">
        <v>1915</v>
      </c>
      <c r="K9924" t="s">
        <v>2021</v>
      </c>
      <c r="L9924" s="24">
        <v>32970</v>
      </c>
      <c r="M9924" s="25">
        <f>+VLOOKUP(E9924, TC!A:D, 4, FALSE())</f>
        <v>1.1715499996300069</v>
      </c>
      <c r="N9924" s="24">
        <f t="shared" si="775"/>
        <v>32970</v>
      </c>
      <c r="O9924" t="str">
        <f t="shared" si="776"/>
        <v>FACTURA</v>
      </c>
      <c r="P9924" t="str">
        <f t="shared" si="777"/>
        <v>2025</v>
      </c>
      <c r="Q9924" t="str">
        <f t="shared" si="778"/>
        <v>07</v>
      </c>
      <c r="R9924" t="str">
        <f>+IFERROR(VLOOKUP(I9924, Listado!A:B, 2, FALSE()), "COMERCIALIZADORA INTERNACIONAL CARIBBEAN EXOTICS S A")</f>
        <v>LONDOÑO ECHEVERRI ALEJANDRA</v>
      </c>
      <c r="S9924" s="25">
        <f>+VLOOKUP(E9924, TC!A:D, 2, FALSE())</f>
        <v>4054.13</v>
      </c>
      <c r="T9924" t="str">
        <f t="shared" si="779"/>
        <v>COP</v>
      </c>
    </row>
    <row r="9925" spans="1:20" ht="18.75" hidden="1" customHeight="1" x14ac:dyDescent="0.25">
      <c r="A9925" t="s">
        <v>3341</v>
      </c>
      <c r="B9925" t="s">
        <v>1923</v>
      </c>
      <c r="C9925" t="s">
        <v>1913</v>
      </c>
      <c r="D9925" s="24">
        <v>6179</v>
      </c>
      <c r="E9925" t="s">
        <v>1783</v>
      </c>
      <c r="F9925" t="s">
        <v>99</v>
      </c>
      <c r="G9925" t="s">
        <v>1914</v>
      </c>
      <c r="I9925" t="s">
        <v>1838</v>
      </c>
      <c r="J9925" t="s">
        <v>1915</v>
      </c>
      <c r="K9925" t="s">
        <v>2021</v>
      </c>
      <c r="L9925" s="24">
        <v>61740</v>
      </c>
      <c r="M9925" s="25">
        <f>+VLOOKUP(E9925, TC!A:D, 4, FALSE())</f>
        <v>1.1715499996300069</v>
      </c>
      <c r="N9925" s="24">
        <f t="shared" si="775"/>
        <v>61740</v>
      </c>
      <c r="O9925" t="str">
        <f t="shared" si="776"/>
        <v>FACTURA</v>
      </c>
      <c r="P9925" t="str">
        <f t="shared" si="777"/>
        <v>2025</v>
      </c>
      <c r="Q9925" t="str">
        <f t="shared" si="778"/>
        <v>07</v>
      </c>
      <c r="R9925" t="str">
        <f>+IFERROR(VLOOKUP(I9925, Listado!A:B, 2, FALSE()), "COMERCIALIZADORA INTERNACIONAL CARIBBEAN EXOTICS S A")</f>
        <v>LONDOÑO ECHEVERRI ALEJANDRA</v>
      </c>
      <c r="S9925" s="25">
        <f>+VLOOKUP(E9925, TC!A:D, 2, FALSE())</f>
        <v>4054.13</v>
      </c>
      <c r="T9925" t="str">
        <f t="shared" si="779"/>
        <v>COP</v>
      </c>
    </row>
    <row r="9926" spans="1:20" ht="18.75" hidden="1" customHeight="1" x14ac:dyDescent="0.25">
      <c r="A9926" t="s">
        <v>3341</v>
      </c>
      <c r="B9926" t="s">
        <v>1923</v>
      </c>
      <c r="C9926" t="s">
        <v>1913</v>
      </c>
      <c r="D9926" s="24">
        <v>6179</v>
      </c>
      <c r="E9926" t="s">
        <v>1783</v>
      </c>
      <c r="F9926" t="s">
        <v>99</v>
      </c>
      <c r="G9926" t="s">
        <v>1914</v>
      </c>
      <c r="I9926" t="s">
        <v>1838</v>
      </c>
      <c r="J9926" t="s">
        <v>1915</v>
      </c>
      <c r="K9926" t="s">
        <v>2021</v>
      </c>
      <c r="L9926" s="24">
        <v>1680</v>
      </c>
      <c r="M9926" s="25">
        <f>+VLOOKUP(E9926, TC!A:D, 4, FALSE())</f>
        <v>1.1715499996300069</v>
      </c>
      <c r="N9926" s="24">
        <f t="shared" si="775"/>
        <v>1680</v>
      </c>
      <c r="O9926" t="str">
        <f t="shared" si="776"/>
        <v>FACTURA</v>
      </c>
      <c r="P9926" t="str">
        <f t="shared" si="777"/>
        <v>2025</v>
      </c>
      <c r="Q9926" t="str">
        <f t="shared" si="778"/>
        <v>07</v>
      </c>
      <c r="R9926" t="str">
        <f>+IFERROR(VLOOKUP(I9926, Listado!A:B, 2, FALSE()), "COMERCIALIZADORA INTERNACIONAL CARIBBEAN EXOTICS S A")</f>
        <v>LONDOÑO ECHEVERRI ALEJANDRA</v>
      </c>
      <c r="S9926" s="25">
        <f>+VLOOKUP(E9926, TC!A:D, 2, FALSE())</f>
        <v>4054.13</v>
      </c>
      <c r="T9926" t="str">
        <f t="shared" si="779"/>
        <v>COP</v>
      </c>
    </row>
    <row r="9927" spans="1:20" ht="18.75" hidden="1" customHeight="1" x14ac:dyDescent="0.25">
      <c r="A9927" t="s">
        <v>3341</v>
      </c>
      <c r="B9927" t="s">
        <v>1923</v>
      </c>
      <c r="C9927" t="s">
        <v>1913</v>
      </c>
      <c r="D9927" s="24">
        <v>6179</v>
      </c>
      <c r="E9927" t="s">
        <v>1783</v>
      </c>
      <c r="F9927" t="s">
        <v>99</v>
      </c>
      <c r="G9927" t="s">
        <v>1914</v>
      </c>
      <c r="I9927" t="s">
        <v>1838</v>
      </c>
      <c r="J9927" t="s">
        <v>1915</v>
      </c>
      <c r="K9927" t="s">
        <v>2021</v>
      </c>
      <c r="L9927" s="24">
        <v>3360</v>
      </c>
      <c r="M9927" s="25">
        <f>+VLOOKUP(E9927, TC!A:D, 4, FALSE())</f>
        <v>1.1715499996300069</v>
      </c>
      <c r="N9927" s="24">
        <f t="shared" si="775"/>
        <v>3360</v>
      </c>
      <c r="O9927" t="str">
        <f t="shared" si="776"/>
        <v>FACTURA</v>
      </c>
      <c r="P9927" t="str">
        <f t="shared" si="777"/>
        <v>2025</v>
      </c>
      <c r="Q9927" t="str">
        <f t="shared" si="778"/>
        <v>07</v>
      </c>
      <c r="R9927" t="str">
        <f>+IFERROR(VLOOKUP(I9927, Listado!A:B, 2, FALSE()), "COMERCIALIZADORA INTERNACIONAL CARIBBEAN EXOTICS S A")</f>
        <v>LONDOÑO ECHEVERRI ALEJANDRA</v>
      </c>
      <c r="S9927" s="25">
        <f>+VLOOKUP(E9927, TC!A:D, 2, FALSE())</f>
        <v>4054.13</v>
      </c>
      <c r="T9927" t="str">
        <f t="shared" si="779"/>
        <v>COP</v>
      </c>
    </row>
    <row r="9928" spans="1:20" ht="18.75" hidden="1" customHeight="1" x14ac:dyDescent="0.25">
      <c r="A9928" t="s">
        <v>3341</v>
      </c>
      <c r="B9928" t="s">
        <v>1923</v>
      </c>
      <c r="C9928" t="s">
        <v>1913</v>
      </c>
      <c r="D9928" s="24">
        <v>6179</v>
      </c>
      <c r="E9928" t="s">
        <v>1783</v>
      </c>
      <c r="F9928" t="s">
        <v>99</v>
      </c>
      <c r="G9928" t="s">
        <v>1914</v>
      </c>
      <c r="I9928" t="s">
        <v>1838</v>
      </c>
      <c r="J9928" t="s">
        <v>1915</v>
      </c>
      <c r="K9928" t="s">
        <v>2021</v>
      </c>
      <c r="L9928" s="24">
        <v>41160</v>
      </c>
      <c r="M9928" s="25">
        <f>+VLOOKUP(E9928, TC!A:D, 4, FALSE())</f>
        <v>1.1715499996300069</v>
      </c>
      <c r="N9928" s="24">
        <f t="shared" si="775"/>
        <v>41160</v>
      </c>
      <c r="O9928" t="str">
        <f t="shared" si="776"/>
        <v>FACTURA</v>
      </c>
      <c r="P9928" t="str">
        <f t="shared" si="777"/>
        <v>2025</v>
      </c>
      <c r="Q9928" t="str">
        <f t="shared" si="778"/>
        <v>07</v>
      </c>
      <c r="R9928" t="str">
        <f>+IFERROR(VLOOKUP(I9928, Listado!A:B, 2, FALSE()), "COMERCIALIZADORA INTERNACIONAL CARIBBEAN EXOTICS S A")</f>
        <v>LONDOÑO ECHEVERRI ALEJANDRA</v>
      </c>
      <c r="S9928" s="25">
        <f>+VLOOKUP(E9928, TC!A:D, 2, FALSE())</f>
        <v>4054.13</v>
      </c>
      <c r="T9928" t="str">
        <f t="shared" si="779"/>
        <v>COP</v>
      </c>
    </row>
    <row r="9929" spans="1:20" ht="18.75" hidden="1" customHeight="1" x14ac:dyDescent="0.25">
      <c r="A9929" t="s">
        <v>3341</v>
      </c>
      <c r="B9929" t="s">
        <v>1923</v>
      </c>
      <c r="C9929" t="s">
        <v>1913</v>
      </c>
      <c r="D9929" s="24">
        <v>6179</v>
      </c>
      <c r="E9929" t="s">
        <v>1783</v>
      </c>
      <c r="F9929" t="s">
        <v>99</v>
      </c>
      <c r="G9929" t="s">
        <v>1914</v>
      </c>
      <c r="I9929" t="s">
        <v>1838</v>
      </c>
      <c r="J9929" t="s">
        <v>1915</v>
      </c>
      <c r="K9929" t="s">
        <v>2021</v>
      </c>
      <c r="L9929" s="24">
        <v>21210</v>
      </c>
      <c r="M9929" s="25">
        <f>+VLOOKUP(E9929, TC!A:D, 4, FALSE())</f>
        <v>1.1715499996300069</v>
      </c>
      <c r="N9929" s="24">
        <f t="shared" si="775"/>
        <v>21210</v>
      </c>
      <c r="O9929" t="str">
        <f t="shared" si="776"/>
        <v>FACTURA</v>
      </c>
      <c r="P9929" t="str">
        <f t="shared" si="777"/>
        <v>2025</v>
      </c>
      <c r="Q9929" t="str">
        <f t="shared" si="778"/>
        <v>07</v>
      </c>
      <c r="R9929" t="str">
        <f>+IFERROR(VLOOKUP(I9929, Listado!A:B, 2, FALSE()), "COMERCIALIZADORA INTERNACIONAL CARIBBEAN EXOTICS S A")</f>
        <v>LONDOÑO ECHEVERRI ALEJANDRA</v>
      </c>
      <c r="S9929" s="25">
        <f>+VLOOKUP(E9929, TC!A:D, 2, FALSE())</f>
        <v>4054.13</v>
      </c>
      <c r="T9929" t="str">
        <f t="shared" si="779"/>
        <v>COP</v>
      </c>
    </row>
    <row r="9930" spans="1:20" ht="18.75" hidden="1" customHeight="1" x14ac:dyDescent="0.25">
      <c r="A9930" t="s">
        <v>3341</v>
      </c>
      <c r="B9930" t="s">
        <v>1923</v>
      </c>
      <c r="C9930" t="s">
        <v>1913</v>
      </c>
      <c r="D9930" s="24">
        <v>6179</v>
      </c>
      <c r="E9930" t="s">
        <v>1783</v>
      </c>
      <c r="F9930" t="s">
        <v>99</v>
      </c>
      <c r="G9930" t="s">
        <v>1914</v>
      </c>
      <c r="I9930" t="s">
        <v>1838</v>
      </c>
      <c r="J9930" t="s">
        <v>1915</v>
      </c>
      <c r="K9930" t="s">
        <v>2021</v>
      </c>
      <c r="L9930" s="24">
        <v>12180</v>
      </c>
      <c r="M9930" s="25">
        <f>+VLOOKUP(E9930, TC!A:D, 4, FALSE())</f>
        <v>1.1715499996300069</v>
      </c>
      <c r="N9930" s="24">
        <f t="shared" si="775"/>
        <v>12180</v>
      </c>
      <c r="O9930" t="str">
        <f t="shared" si="776"/>
        <v>FACTURA</v>
      </c>
      <c r="P9930" t="str">
        <f t="shared" si="777"/>
        <v>2025</v>
      </c>
      <c r="Q9930" t="str">
        <f t="shared" si="778"/>
        <v>07</v>
      </c>
      <c r="R9930" t="str">
        <f>+IFERROR(VLOOKUP(I9930, Listado!A:B, 2, FALSE()), "COMERCIALIZADORA INTERNACIONAL CARIBBEAN EXOTICS S A")</f>
        <v>LONDOÑO ECHEVERRI ALEJANDRA</v>
      </c>
      <c r="S9930" s="25">
        <f>+VLOOKUP(E9930, TC!A:D, 2, FALSE())</f>
        <v>4054.13</v>
      </c>
      <c r="T9930" t="str">
        <f t="shared" si="779"/>
        <v>COP</v>
      </c>
    </row>
    <row r="9931" spans="1:20" ht="18.75" hidden="1" customHeight="1" x14ac:dyDescent="0.25">
      <c r="A9931" t="s">
        <v>3341</v>
      </c>
      <c r="B9931" t="s">
        <v>1923</v>
      </c>
      <c r="C9931" t="s">
        <v>1913</v>
      </c>
      <c r="D9931" s="24">
        <v>6179</v>
      </c>
      <c r="E9931" t="s">
        <v>1783</v>
      </c>
      <c r="F9931" t="s">
        <v>99</v>
      </c>
      <c r="G9931" t="s">
        <v>1914</v>
      </c>
      <c r="I9931" t="s">
        <v>1838</v>
      </c>
      <c r="J9931" t="s">
        <v>1915</v>
      </c>
      <c r="K9931" t="s">
        <v>2021</v>
      </c>
      <c r="L9931" s="24">
        <v>2520</v>
      </c>
      <c r="M9931" s="25">
        <f>+VLOOKUP(E9931, TC!A:D, 4, FALSE())</f>
        <v>1.1715499996300069</v>
      </c>
      <c r="N9931" s="24">
        <f t="shared" si="775"/>
        <v>2520</v>
      </c>
      <c r="O9931" t="str">
        <f t="shared" si="776"/>
        <v>FACTURA</v>
      </c>
      <c r="P9931" t="str">
        <f t="shared" si="777"/>
        <v>2025</v>
      </c>
      <c r="Q9931" t="str">
        <f t="shared" si="778"/>
        <v>07</v>
      </c>
      <c r="R9931" t="str">
        <f>+IFERROR(VLOOKUP(I9931, Listado!A:B, 2, FALSE()), "COMERCIALIZADORA INTERNACIONAL CARIBBEAN EXOTICS S A")</f>
        <v>LONDOÑO ECHEVERRI ALEJANDRA</v>
      </c>
      <c r="S9931" s="25">
        <f>+VLOOKUP(E9931, TC!A:D, 2, FALSE())</f>
        <v>4054.13</v>
      </c>
      <c r="T9931" t="str">
        <f t="shared" si="779"/>
        <v>COP</v>
      </c>
    </row>
    <row r="9932" spans="1:20" ht="18.75" hidden="1" customHeight="1" x14ac:dyDescent="0.25">
      <c r="A9932" t="s">
        <v>3341</v>
      </c>
      <c r="B9932" t="s">
        <v>1923</v>
      </c>
      <c r="C9932" t="s">
        <v>1913</v>
      </c>
      <c r="D9932" s="24">
        <v>6179</v>
      </c>
      <c r="E9932" t="s">
        <v>1783</v>
      </c>
      <c r="F9932" t="s">
        <v>99</v>
      </c>
      <c r="G9932" t="s">
        <v>1914</v>
      </c>
      <c r="I9932" t="s">
        <v>1838</v>
      </c>
      <c r="J9932" t="s">
        <v>1915</v>
      </c>
      <c r="K9932" t="s">
        <v>2021</v>
      </c>
      <c r="L9932" s="24">
        <v>5670</v>
      </c>
      <c r="M9932" s="25">
        <f>+VLOOKUP(E9932, TC!A:D, 4, FALSE())</f>
        <v>1.1715499996300069</v>
      </c>
      <c r="N9932" s="24">
        <f t="shared" si="775"/>
        <v>5670</v>
      </c>
      <c r="O9932" t="str">
        <f t="shared" si="776"/>
        <v>FACTURA</v>
      </c>
      <c r="P9932" t="str">
        <f t="shared" si="777"/>
        <v>2025</v>
      </c>
      <c r="Q9932" t="str">
        <f t="shared" si="778"/>
        <v>07</v>
      </c>
      <c r="R9932" t="str">
        <f>+IFERROR(VLOOKUP(I9932, Listado!A:B, 2, FALSE()), "COMERCIALIZADORA INTERNACIONAL CARIBBEAN EXOTICS S A")</f>
        <v>LONDOÑO ECHEVERRI ALEJANDRA</v>
      </c>
      <c r="S9932" s="25">
        <f>+VLOOKUP(E9932, TC!A:D, 2, FALSE())</f>
        <v>4054.13</v>
      </c>
      <c r="T9932" t="str">
        <f t="shared" si="779"/>
        <v>COP</v>
      </c>
    </row>
    <row r="9933" spans="1:20" ht="18.75" hidden="1" customHeight="1" x14ac:dyDescent="0.25">
      <c r="A9933" t="s">
        <v>3341</v>
      </c>
      <c r="B9933" t="s">
        <v>1923</v>
      </c>
      <c r="C9933" t="s">
        <v>1913</v>
      </c>
      <c r="D9933" s="24">
        <v>6179</v>
      </c>
      <c r="E9933" t="s">
        <v>1783</v>
      </c>
      <c r="F9933" t="s">
        <v>99</v>
      </c>
      <c r="G9933" t="s">
        <v>1914</v>
      </c>
      <c r="I9933" t="s">
        <v>1838</v>
      </c>
      <c r="J9933" t="s">
        <v>1915</v>
      </c>
      <c r="K9933" t="s">
        <v>2021</v>
      </c>
      <c r="L9933" s="24">
        <v>44562</v>
      </c>
      <c r="M9933" s="25">
        <f>+VLOOKUP(E9933, TC!A:D, 4, FALSE())</f>
        <v>1.1715499996300069</v>
      </c>
      <c r="N9933" s="24">
        <f t="shared" si="775"/>
        <v>44562</v>
      </c>
      <c r="O9933" t="str">
        <f t="shared" si="776"/>
        <v>FACTURA</v>
      </c>
      <c r="P9933" t="str">
        <f t="shared" si="777"/>
        <v>2025</v>
      </c>
      <c r="Q9933" t="str">
        <f t="shared" si="778"/>
        <v>07</v>
      </c>
      <c r="R9933" t="str">
        <f>+IFERROR(VLOOKUP(I9933, Listado!A:B, 2, FALSE()), "COMERCIALIZADORA INTERNACIONAL CARIBBEAN EXOTICS S A")</f>
        <v>LONDOÑO ECHEVERRI ALEJANDRA</v>
      </c>
      <c r="S9933" s="25">
        <f>+VLOOKUP(E9933, TC!A:D, 2, FALSE())</f>
        <v>4054.13</v>
      </c>
      <c r="T9933" t="str">
        <f t="shared" si="779"/>
        <v>COP</v>
      </c>
    </row>
    <row r="9934" spans="1:20" ht="18.75" hidden="1" customHeight="1" x14ac:dyDescent="0.25">
      <c r="A9934" t="s">
        <v>3341</v>
      </c>
      <c r="B9934" t="s">
        <v>1923</v>
      </c>
      <c r="C9934" t="s">
        <v>1913</v>
      </c>
      <c r="D9934" s="24">
        <v>6179</v>
      </c>
      <c r="E9934" t="s">
        <v>1783</v>
      </c>
      <c r="F9934" t="s">
        <v>99</v>
      </c>
      <c r="G9934" t="s">
        <v>1914</v>
      </c>
      <c r="I9934" t="s">
        <v>1838</v>
      </c>
      <c r="J9934" t="s">
        <v>1915</v>
      </c>
      <c r="K9934" t="s">
        <v>2022</v>
      </c>
      <c r="L9934" s="24">
        <v>5670</v>
      </c>
      <c r="M9934" s="25">
        <f>+VLOOKUP(E9934, TC!A:D, 4, FALSE())</f>
        <v>1.1715499996300069</v>
      </c>
      <c r="N9934" s="24">
        <f t="shared" si="775"/>
        <v>5670</v>
      </c>
      <c r="O9934" t="str">
        <f t="shared" si="776"/>
        <v>FACTURA</v>
      </c>
      <c r="P9934" t="str">
        <f t="shared" si="777"/>
        <v>2025</v>
      </c>
      <c r="Q9934" t="str">
        <f t="shared" si="778"/>
        <v>07</v>
      </c>
      <c r="R9934" t="str">
        <f>+IFERROR(VLOOKUP(I9934, Listado!A:B, 2, FALSE()), "COMERCIALIZADORA INTERNACIONAL CARIBBEAN EXOTICS S A")</f>
        <v>LONDOÑO ECHEVERRI ALEJANDRA</v>
      </c>
      <c r="S9934" s="25">
        <f>+VLOOKUP(E9934, TC!A:D, 2, FALSE())</f>
        <v>4054.13</v>
      </c>
      <c r="T9934" t="str">
        <f t="shared" si="779"/>
        <v>COP</v>
      </c>
    </row>
    <row r="9935" spans="1:20" ht="18.75" hidden="1" customHeight="1" x14ac:dyDescent="0.25">
      <c r="A9935" t="s">
        <v>3341</v>
      </c>
      <c r="B9935" t="s">
        <v>1923</v>
      </c>
      <c r="C9935" t="s">
        <v>1913</v>
      </c>
      <c r="D9935" s="24">
        <v>6179</v>
      </c>
      <c r="E9935" t="s">
        <v>1783</v>
      </c>
      <c r="F9935" t="s">
        <v>99</v>
      </c>
      <c r="G9935" t="s">
        <v>1914</v>
      </c>
      <c r="I9935" t="s">
        <v>1838</v>
      </c>
      <c r="J9935" t="s">
        <v>1915</v>
      </c>
      <c r="K9935" t="s">
        <v>2022</v>
      </c>
      <c r="L9935" s="24">
        <v>363930</v>
      </c>
      <c r="M9935" s="25">
        <f>+VLOOKUP(E9935, TC!A:D, 4, FALSE())</f>
        <v>1.1715499996300069</v>
      </c>
      <c r="N9935" s="24">
        <f t="shared" si="775"/>
        <v>363930</v>
      </c>
      <c r="O9935" t="str">
        <f t="shared" si="776"/>
        <v>FACTURA</v>
      </c>
      <c r="P9935" t="str">
        <f t="shared" si="777"/>
        <v>2025</v>
      </c>
      <c r="Q9935" t="str">
        <f t="shared" si="778"/>
        <v>07</v>
      </c>
      <c r="R9935" t="str">
        <f>+IFERROR(VLOOKUP(I9935, Listado!A:B, 2, FALSE()), "COMERCIALIZADORA INTERNACIONAL CARIBBEAN EXOTICS S A")</f>
        <v>LONDOÑO ECHEVERRI ALEJANDRA</v>
      </c>
      <c r="S9935" s="25">
        <f>+VLOOKUP(E9935, TC!A:D, 2, FALSE())</f>
        <v>4054.13</v>
      </c>
      <c r="T9935" t="str">
        <f t="shared" si="779"/>
        <v>COP</v>
      </c>
    </row>
    <row r="9936" spans="1:20" ht="18.75" hidden="1" customHeight="1" x14ac:dyDescent="0.25">
      <c r="A9936" t="s">
        <v>3341</v>
      </c>
      <c r="B9936" t="s">
        <v>1923</v>
      </c>
      <c r="C9936" t="s">
        <v>1913</v>
      </c>
      <c r="D9936" s="24">
        <v>6179</v>
      </c>
      <c r="E9936" t="s">
        <v>1783</v>
      </c>
      <c r="F9936" t="s">
        <v>99</v>
      </c>
      <c r="G9936" t="s">
        <v>1914</v>
      </c>
      <c r="I9936" t="s">
        <v>1838</v>
      </c>
      <c r="J9936" t="s">
        <v>1915</v>
      </c>
      <c r="K9936" t="s">
        <v>2022</v>
      </c>
      <c r="L9936" s="24">
        <v>26880</v>
      </c>
      <c r="M9936" s="25">
        <f>+VLOOKUP(E9936, TC!A:D, 4, FALSE())</f>
        <v>1.1715499996300069</v>
      </c>
      <c r="N9936" s="24">
        <f t="shared" si="775"/>
        <v>26880</v>
      </c>
      <c r="O9936" t="str">
        <f t="shared" si="776"/>
        <v>FACTURA</v>
      </c>
      <c r="P9936" t="str">
        <f t="shared" si="777"/>
        <v>2025</v>
      </c>
      <c r="Q9936" t="str">
        <f t="shared" si="778"/>
        <v>07</v>
      </c>
      <c r="R9936" t="str">
        <f>+IFERROR(VLOOKUP(I9936, Listado!A:B, 2, FALSE()), "COMERCIALIZADORA INTERNACIONAL CARIBBEAN EXOTICS S A")</f>
        <v>LONDOÑO ECHEVERRI ALEJANDRA</v>
      </c>
      <c r="S9936" s="25">
        <f>+VLOOKUP(E9936, TC!A:D, 2, FALSE())</f>
        <v>4054.13</v>
      </c>
      <c r="T9936" t="str">
        <f t="shared" si="779"/>
        <v>COP</v>
      </c>
    </row>
    <row r="9937" spans="1:20" ht="18.75" hidden="1" customHeight="1" x14ac:dyDescent="0.25">
      <c r="A9937" t="s">
        <v>3341</v>
      </c>
      <c r="B9937" t="s">
        <v>1923</v>
      </c>
      <c r="C9937" t="s">
        <v>1913</v>
      </c>
      <c r="D9937" s="24">
        <v>6179</v>
      </c>
      <c r="E9937" t="s">
        <v>1783</v>
      </c>
      <c r="F9937" t="s">
        <v>99</v>
      </c>
      <c r="G9937" t="s">
        <v>1914</v>
      </c>
      <c r="I9937" t="s">
        <v>1838</v>
      </c>
      <c r="J9937" t="s">
        <v>1915</v>
      </c>
      <c r="K9937" t="s">
        <v>2022</v>
      </c>
      <c r="L9937" s="24">
        <v>7980</v>
      </c>
      <c r="M9937" s="25">
        <f>+VLOOKUP(E9937, TC!A:D, 4, FALSE())</f>
        <v>1.1715499996300069</v>
      </c>
      <c r="N9937" s="24">
        <f t="shared" si="775"/>
        <v>7980</v>
      </c>
      <c r="O9937" t="str">
        <f t="shared" si="776"/>
        <v>FACTURA</v>
      </c>
      <c r="P9937" t="str">
        <f t="shared" si="777"/>
        <v>2025</v>
      </c>
      <c r="Q9937" t="str">
        <f t="shared" si="778"/>
        <v>07</v>
      </c>
      <c r="R9937" t="str">
        <f>+IFERROR(VLOOKUP(I9937, Listado!A:B, 2, FALSE()), "COMERCIALIZADORA INTERNACIONAL CARIBBEAN EXOTICS S A")</f>
        <v>LONDOÑO ECHEVERRI ALEJANDRA</v>
      </c>
      <c r="S9937" s="25">
        <f>+VLOOKUP(E9937, TC!A:D, 2, FALSE())</f>
        <v>4054.13</v>
      </c>
      <c r="T9937" t="str">
        <f t="shared" si="779"/>
        <v>COP</v>
      </c>
    </row>
    <row r="9938" spans="1:20" ht="18.75" hidden="1" customHeight="1" x14ac:dyDescent="0.25">
      <c r="A9938" t="s">
        <v>3341</v>
      </c>
      <c r="B9938" t="s">
        <v>1923</v>
      </c>
      <c r="C9938" t="s">
        <v>1913</v>
      </c>
      <c r="D9938" s="24">
        <v>6179</v>
      </c>
      <c r="E9938" t="s">
        <v>1783</v>
      </c>
      <c r="F9938" t="s">
        <v>99</v>
      </c>
      <c r="G9938" t="s">
        <v>1914</v>
      </c>
      <c r="I9938" t="s">
        <v>1838</v>
      </c>
      <c r="J9938" t="s">
        <v>1915</v>
      </c>
      <c r="K9938" t="s">
        <v>2022</v>
      </c>
      <c r="L9938" s="24">
        <v>310170</v>
      </c>
      <c r="M9938" s="25">
        <f>+VLOOKUP(E9938, TC!A:D, 4, FALSE())</f>
        <v>1.1715499996300069</v>
      </c>
      <c r="N9938" s="24">
        <f t="shared" si="775"/>
        <v>310170</v>
      </c>
      <c r="O9938" t="str">
        <f t="shared" si="776"/>
        <v>FACTURA</v>
      </c>
      <c r="P9938" t="str">
        <f t="shared" si="777"/>
        <v>2025</v>
      </c>
      <c r="Q9938" t="str">
        <f t="shared" si="778"/>
        <v>07</v>
      </c>
      <c r="R9938" t="str">
        <f>+IFERROR(VLOOKUP(I9938, Listado!A:B, 2, FALSE()), "COMERCIALIZADORA INTERNACIONAL CARIBBEAN EXOTICS S A")</f>
        <v>LONDOÑO ECHEVERRI ALEJANDRA</v>
      </c>
      <c r="S9938" s="25">
        <f>+VLOOKUP(E9938, TC!A:D, 2, FALSE())</f>
        <v>4054.13</v>
      </c>
      <c r="T9938" t="str">
        <f t="shared" si="779"/>
        <v>COP</v>
      </c>
    </row>
    <row r="9939" spans="1:20" ht="18.75" hidden="1" customHeight="1" x14ac:dyDescent="0.25">
      <c r="A9939" t="s">
        <v>3341</v>
      </c>
      <c r="B9939" t="s">
        <v>1923</v>
      </c>
      <c r="C9939" t="s">
        <v>1913</v>
      </c>
      <c r="D9939" s="24">
        <v>6180</v>
      </c>
      <c r="E9939" t="s">
        <v>1783</v>
      </c>
      <c r="F9939" t="s">
        <v>128</v>
      </c>
      <c r="G9939" t="s">
        <v>110</v>
      </c>
      <c r="H9939" t="s">
        <v>3409</v>
      </c>
      <c r="I9939" t="s">
        <v>1851</v>
      </c>
      <c r="J9939" t="s">
        <v>1940</v>
      </c>
      <c r="K9939" t="s">
        <v>2602</v>
      </c>
      <c r="L9939" s="24">
        <v>3360</v>
      </c>
      <c r="M9939" s="25">
        <f>+VLOOKUP(E9939, TC!A:D, 4, FALSE())</f>
        <v>1.1715499996300069</v>
      </c>
      <c r="N9939" s="24">
        <f t="shared" si="775"/>
        <v>3360</v>
      </c>
      <c r="O9939" t="str">
        <f t="shared" si="776"/>
        <v>FACTURA</v>
      </c>
      <c r="P9939" t="str">
        <f t="shared" si="777"/>
        <v>2025</v>
      </c>
      <c r="Q9939" t="str">
        <f t="shared" si="778"/>
        <v>07</v>
      </c>
      <c r="R9939" t="str">
        <f>+IFERROR(VLOOKUP(I9939, Listado!A:B, 2, FALSE()), "COMERCIALIZADORA INTERNACIONAL CARIBBEAN EXOTICS S A")</f>
        <v>PEREZ MEJIA MARIA PAULINA</v>
      </c>
      <c r="S9939" s="25">
        <f>+VLOOKUP(E9939, TC!A:D, 2, FALSE())</f>
        <v>4054.13</v>
      </c>
      <c r="T9939" t="str">
        <f t="shared" si="779"/>
        <v>USD</v>
      </c>
    </row>
    <row r="9940" spans="1:20" ht="18.75" hidden="1" customHeight="1" x14ac:dyDescent="0.25">
      <c r="A9940" t="s">
        <v>3341</v>
      </c>
      <c r="B9940" t="s">
        <v>1923</v>
      </c>
      <c r="C9940" t="s">
        <v>1913</v>
      </c>
      <c r="D9940" s="24">
        <v>6180</v>
      </c>
      <c r="E9940" t="s">
        <v>1783</v>
      </c>
      <c r="F9940" t="s">
        <v>128</v>
      </c>
      <c r="G9940" t="s">
        <v>110</v>
      </c>
      <c r="H9940" t="s">
        <v>3409</v>
      </c>
      <c r="I9940" t="s">
        <v>1851</v>
      </c>
      <c r="J9940" t="s">
        <v>1940</v>
      </c>
      <c r="K9940" t="s">
        <v>1942</v>
      </c>
      <c r="L9940" s="24">
        <v>800</v>
      </c>
      <c r="M9940" s="25">
        <f>+VLOOKUP(E9940, TC!A:D, 4, FALSE())</f>
        <v>1.1715499996300069</v>
      </c>
      <c r="N9940" s="24">
        <f t="shared" si="775"/>
        <v>800</v>
      </c>
      <c r="O9940" t="str">
        <f t="shared" si="776"/>
        <v>FACTURA</v>
      </c>
      <c r="P9940" t="str">
        <f t="shared" si="777"/>
        <v>2025</v>
      </c>
      <c r="Q9940" t="str">
        <f t="shared" si="778"/>
        <v>07</v>
      </c>
      <c r="R9940" t="str">
        <f>+IFERROR(VLOOKUP(I9940, Listado!A:B, 2, FALSE()), "COMERCIALIZADORA INTERNACIONAL CARIBBEAN EXOTICS S A")</f>
        <v>PEREZ MEJIA MARIA PAULINA</v>
      </c>
      <c r="S9940" s="25">
        <f>+VLOOKUP(E9940, TC!A:D, 2, FALSE())</f>
        <v>4054.13</v>
      </c>
      <c r="T9940" t="str">
        <f t="shared" si="779"/>
        <v>USD</v>
      </c>
    </row>
    <row r="9941" spans="1:20" ht="18.75" hidden="1" customHeight="1" x14ac:dyDescent="0.25">
      <c r="A9941" t="s">
        <v>3341</v>
      </c>
      <c r="B9941" t="s">
        <v>1923</v>
      </c>
      <c r="C9941" t="s">
        <v>1913</v>
      </c>
      <c r="D9941" s="24">
        <v>6180</v>
      </c>
      <c r="E9941" t="s">
        <v>1783</v>
      </c>
      <c r="F9941" t="s">
        <v>128</v>
      </c>
      <c r="G9941" t="s">
        <v>110</v>
      </c>
      <c r="H9941" t="s">
        <v>3409</v>
      </c>
      <c r="I9941" t="s">
        <v>1851</v>
      </c>
      <c r="J9941" t="s">
        <v>1940</v>
      </c>
      <c r="K9941" t="s">
        <v>2016</v>
      </c>
      <c r="L9941" s="24">
        <v>600</v>
      </c>
      <c r="M9941" s="25">
        <f>+VLOOKUP(E9941, TC!A:D, 4, FALSE())</f>
        <v>1.1715499996300069</v>
      </c>
      <c r="N9941" s="24">
        <f t="shared" si="775"/>
        <v>600</v>
      </c>
      <c r="O9941" t="str">
        <f t="shared" si="776"/>
        <v>FACTURA</v>
      </c>
      <c r="P9941" t="str">
        <f t="shared" si="777"/>
        <v>2025</v>
      </c>
      <c r="Q9941" t="str">
        <f t="shared" si="778"/>
        <v>07</v>
      </c>
      <c r="R9941" t="str">
        <f>+IFERROR(VLOOKUP(I9941, Listado!A:B, 2, FALSE()), "COMERCIALIZADORA INTERNACIONAL CARIBBEAN EXOTICS S A")</f>
        <v>PEREZ MEJIA MARIA PAULINA</v>
      </c>
      <c r="S9941" s="25">
        <f>+VLOOKUP(E9941, TC!A:D, 2, FALSE())</f>
        <v>4054.13</v>
      </c>
      <c r="T9941" t="str">
        <f t="shared" si="779"/>
        <v>USD</v>
      </c>
    </row>
    <row r="9942" spans="1:20" ht="18.75" hidden="1" customHeight="1" x14ac:dyDescent="0.25">
      <c r="A9942" t="s">
        <v>3341</v>
      </c>
      <c r="B9942" t="s">
        <v>1923</v>
      </c>
      <c r="C9942" t="s">
        <v>1913</v>
      </c>
      <c r="D9942" s="24">
        <v>6180</v>
      </c>
      <c r="E9942" t="s">
        <v>1783</v>
      </c>
      <c r="F9942" t="s">
        <v>128</v>
      </c>
      <c r="G9942" t="s">
        <v>110</v>
      </c>
      <c r="H9942" t="s">
        <v>3409</v>
      </c>
      <c r="I9942" t="s">
        <v>1851</v>
      </c>
      <c r="J9942" t="s">
        <v>1940</v>
      </c>
      <c r="K9942" t="s">
        <v>2148</v>
      </c>
      <c r="L9942" s="24">
        <v>260.8</v>
      </c>
      <c r="M9942" s="25">
        <f>+VLOOKUP(E9942, TC!A:D, 4, FALSE())</f>
        <v>1.1715499996300069</v>
      </c>
      <c r="N9942" s="24">
        <f t="shared" si="775"/>
        <v>260.8</v>
      </c>
      <c r="O9942" t="str">
        <f t="shared" si="776"/>
        <v>FACTURA</v>
      </c>
      <c r="P9942" t="str">
        <f t="shared" si="777"/>
        <v>2025</v>
      </c>
      <c r="Q9942" t="str">
        <f t="shared" si="778"/>
        <v>07</v>
      </c>
      <c r="R9942" t="str">
        <f>+IFERROR(VLOOKUP(I9942, Listado!A:B, 2, FALSE()), "COMERCIALIZADORA INTERNACIONAL CARIBBEAN EXOTICS S A")</f>
        <v>PEREZ MEJIA MARIA PAULINA</v>
      </c>
      <c r="S9942" s="25">
        <f>+VLOOKUP(E9942, TC!A:D, 2, FALSE())</f>
        <v>4054.13</v>
      </c>
      <c r="T9942" t="str">
        <f t="shared" si="779"/>
        <v>USD</v>
      </c>
    </row>
    <row r="9943" spans="1:20" ht="18.75" hidden="1" customHeight="1" x14ac:dyDescent="0.25">
      <c r="A9943" t="s">
        <v>3341</v>
      </c>
      <c r="B9943" t="s">
        <v>5</v>
      </c>
      <c r="C9943" t="s">
        <v>1913</v>
      </c>
      <c r="D9943" s="24">
        <v>12412</v>
      </c>
      <c r="E9943" t="s">
        <v>1783</v>
      </c>
      <c r="F9943" t="s">
        <v>99</v>
      </c>
      <c r="G9943" t="s">
        <v>1914</v>
      </c>
      <c r="I9943" t="s">
        <v>1841</v>
      </c>
      <c r="J9943" t="s">
        <v>1915</v>
      </c>
      <c r="K9943" t="s">
        <v>2022</v>
      </c>
      <c r="L9943" s="24">
        <v>183000</v>
      </c>
      <c r="M9943" s="25">
        <f>+VLOOKUP(E9943, TC!A:D, 4, FALSE())</f>
        <v>1.1715499996300069</v>
      </c>
      <c r="N9943" s="24">
        <f t="shared" si="775"/>
        <v>183000</v>
      </c>
      <c r="O9943" t="str">
        <f t="shared" si="776"/>
        <v>FACTURA</v>
      </c>
      <c r="P9943" t="str">
        <f t="shared" si="777"/>
        <v>2025</v>
      </c>
      <c r="Q9943" t="str">
        <f t="shared" si="778"/>
        <v>07</v>
      </c>
      <c r="R9943" t="str">
        <f>+IFERROR(VLOOKUP(I9943, Listado!A:B, 2, FALSE()), "COMERCIALIZADORA INTERNACIONAL CARIBBEAN EXOTICS S A")</f>
        <v>LONDOÑO ECHEVERRI ALEJANDRA</v>
      </c>
      <c r="S9943" s="25">
        <f>+VLOOKUP(E9943, TC!A:D, 2, FALSE())</f>
        <v>4054.13</v>
      </c>
      <c r="T9943" t="str">
        <f t="shared" si="779"/>
        <v>COP</v>
      </c>
    </row>
    <row r="9944" spans="1:20" ht="18.75" hidden="1" customHeight="1" x14ac:dyDescent="0.25">
      <c r="A9944" t="s">
        <v>3341</v>
      </c>
      <c r="B9944" t="s">
        <v>5</v>
      </c>
      <c r="C9944" t="s">
        <v>1913</v>
      </c>
      <c r="D9944" s="24">
        <v>12412</v>
      </c>
      <c r="E9944" t="s">
        <v>1783</v>
      </c>
      <c r="F9944" t="s">
        <v>99</v>
      </c>
      <c r="G9944" t="s">
        <v>1914</v>
      </c>
      <c r="I9944" t="s">
        <v>1841</v>
      </c>
      <c r="J9944" t="s">
        <v>1915</v>
      </c>
      <c r="K9944" t="s">
        <v>2022</v>
      </c>
      <c r="L9944" s="24">
        <v>64000</v>
      </c>
      <c r="M9944" s="25">
        <f>+VLOOKUP(E9944, TC!A:D, 4, FALSE())</f>
        <v>1.1715499996300069</v>
      </c>
      <c r="N9944" s="24">
        <f t="shared" si="775"/>
        <v>64000</v>
      </c>
      <c r="O9944" t="str">
        <f t="shared" si="776"/>
        <v>FACTURA</v>
      </c>
      <c r="P9944" t="str">
        <f t="shared" si="777"/>
        <v>2025</v>
      </c>
      <c r="Q9944" t="str">
        <f t="shared" si="778"/>
        <v>07</v>
      </c>
      <c r="R9944" t="str">
        <f>+IFERROR(VLOOKUP(I9944, Listado!A:B, 2, FALSE()), "COMERCIALIZADORA INTERNACIONAL CARIBBEAN EXOTICS S A")</f>
        <v>LONDOÑO ECHEVERRI ALEJANDRA</v>
      </c>
      <c r="S9944" s="25">
        <f>+VLOOKUP(E9944, TC!A:D, 2, FALSE())</f>
        <v>4054.13</v>
      </c>
      <c r="T9944" t="str">
        <f t="shared" si="779"/>
        <v>COP</v>
      </c>
    </row>
    <row r="9945" spans="1:20" ht="18.75" hidden="1" customHeight="1" x14ac:dyDescent="0.25">
      <c r="A9945" t="s">
        <v>3341</v>
      </c>
      <c r="B9945" t="s">
        <v>5</v>
      </c>
      <c r="C9945" t="s">
        <v>1913</v>
      </c>
      <c r="D9945" s="24">
        <v>12412</v>
      </c>
      <c r="E9945" t="s">
        <v>1783</v>
      </c>
      <c r="F9945" t="s">
        <v>99</v>
      </c>
      <c r="G9945" t="s">
        <v>1914</v>
      </c>
      <c r="I9945" t="s">
        <v>1841</v>
      </c>
      <c r="J9945" t="s">
        <v>1915</v>
      </c>
      <c r="K9945" t="s">
        <v>2022</v>
      </c>
      <c r="L9945" s="24">
        <v>75750</v>
      </c>
      <c r="M9945" s="25">
        <f>+VLOOKUP(E9945, TC!A:D, 4, FALSE())</f>
        <v>1.1715499996300069</v>
      </c>
      <c r="N9945" s="24">
        <f t="shared" si="775"/>
        <v>75750</v>
      </c>
      <c r="O9945" t="str">
        <f t="shared" si="776"/>
        <v>FACTURA</v>
      </c>
      <c r="P9945" t="str">
        <f t="shared" si="777"/>
        <v>2025</v>
      </c>
      <c r="Q9945" t="str">
        <f t="shared" si="778"/>
        <v>07</v>
      </c>
      <c r="R9945" t="str">
        <f>+IFERROR(VLOOKUP(I9945, Listado!A:B, 2, FALSE()), "COMERCIALIZADORA INTERNACIONAL CARIBBEAN EXOTICS S A")</f>
        <v>LONDOÑO ECHEVERRI ALEJANDRA</v>
      </c>
      <c r="S9945" s="25">
        <f>+VLOOKUP(E9945, TC!A:D, 2, FALSE())</f>
        <v>4054.13</v>
      </c>
      <c r="T9945" t="str">
        <f t="shared" si="779"/>
        <v>COP</v>
      </c>
    </row>
    <row r="9946" spans="1:20" ht="18.75" hidden="1" customHeight="1" x14ac:dyDescent="0.25">
      <c r="A9946" t="s">
        <v>3341</v>
      </c>
      <c r="B9946" t="s">
        <v>5</v>
      </c>
      <c r="C9946" t="s">
        <v>1913</v>
      </c>
      <c r="D9946" s="24">
        <v>12412</v>
      </c>
      <c r="E9946" t="s">
        <v>1783</v>
      </c>
      <c r="F9946" t="s">
        <v>99</v>
      </c>
      <c r="G9946" t="s">
        <v>1914</v>
      </c>
      <c r="I9946" t="s">
        <v>1841</v>
      </c>
      <c r="J9946" t="s">
        <v>1915</v>
      </c>
      <c r="K9946" t="s">
        <v>2022</v>
      </c>
      <c r="L9946" s="24">
        <v>79250</v>
      </c>
      <c r="M9946" s="25">
        <f>+VLOOKUP(E9946, TC!A:D, 4, FALSE())</f>
        <v>1.1715499996300069</v>
      </c>
      <c r="N9946" s="24">
        <f t="shared" si="775"/>
        <v>79250</v>
      </c>
      <c r="O9946" t="str">
        <f t="shared" si="776"/>
        <v>FACTURA</v>
      </c>
      <c r="P9946" t="str">
        <f t="shared" si="777"/>
        <v>2025</v>
      </c>
      <c r="Q9946" t="str">
        <f t="shared" si="778"/>
        <v>07</v>
      </c>
      <c r="R9946" t="str">
        <f>+IFERROR(VLOOKUP(I9946, Listado!A:B, 2, FALSE()), "COMERCIALIZADORA INTERNACIONAL CARIBBEAN EXOTICS S A")</f>
        <v>LONDOÑO ECHEVERRI ALEJANDRA</v>
      </c>
      <c r="S9946" s="25">
        <f>+VLOOKUP(E9946, TC!A:D, 2, FALSE())</f>
        <v>4054.13</v>
      </c>
      <c r="T9946" t="str">
        <f t="shared" si="779"/>
        <v>COP</v>
      </c>
    </row>
    <row r="9947" spans="1:20" ht="18.75" hidden="1" customHeight="1" x14ac:dyDescent="0.25">
      <c r="A9947" t="s">
        <v>3341</v>
      </c>
      <c r="B9947" t="s">
        <v>5</v>
      </c>
      <c r="C9947" t="s">
        <v>1913</v>
      </c>
      <c r="D9947" s="24">
        <v>12412</v>
      </c>
      <c r="E9947" t="s">
        <v>1783</v>
      </c>
      <c r="F9947" t="s">
        <v>99</v>
      </c>
      <c r="G9947" t="s">
        <v>1914</v>
      </c>
      <c r="I9947" t="s">
        <v>1841</v>
      </c>
      <c r="J9947" t="s">
        <v>1915</v>
      </c>
      <c r="K9947" t="s">
        <v>2022</v>
      </c>
      <c r="L9947" s="24">
        <v>71500</v>
      </c>
      <c r="M9947" s="25">
        <f>+VLOOKUP(E9947, TC!A:D, 4, FALSE())</f>
        <v>1.1715499996300069</v>
      </c>
      <c r="N9947" s="24">
        <f t="shared" si="775"/>
        <v>71500</v>
      </c>
      <c r="O9947" t="str">
        <f t="shared" si="776"/>
        <v>FACTURA</v>
      </c>
      <c r="P9947" t="str">
        <f t="shared" si="777"/>
        <v>2025</v>
      </c>
      <c r="Q9947" t="str">
        <f t="shared" si="778"/>
        <v>07</v>
      </c>
      <c r="R9947" t="str">
        <f>+IFERROR(VLOOKUP(I9947, Listado!A:B, 2, FALSE()), "COMERCIALIZADORA INTERNACIONAL CARIBBEAN EXOTICS S A")</f>
        <v>LONDOÑO ECHEVERRI ALEJANDRA</v>
      </c>
      <c r="S9947" s="25">
        <f>+VLOOKUP(E9947, TC!A:D, 2, FALSE())</f>
        <v>4054.13</v>
      </c>
      <c r="T9947" t="str">
        <f t="shared" si="779"/>
        <v>COP</v>
      </c>
    </row>
    <row r="9948" spans="1:20" ht="18.75" hidden="1" customHeight="1" x14ac:dyDescent="0.25">
      <c r="A9948" t="s">
        <v>3341</v>
      </c>
      <c r="B9948" t="s">
        <v>5</v>
      </c>
      <c r="C9948" t="s">
        <v>1913</v>
      </c>
      <c r="D9948" s="24">
        <v>12412</v>
      </c>
      <c r="E9948" t="s">
        <v>1783</v>
      </c>
      <c r="F9948" t="s">
        <v>99</v>
      </c>
      <c r="G9948" t="s">
        <v>1914</v>
      </c>
      <c r="I9948" t="s">
        <v>1841</v>
      </c>
      <c r="J9948" t="s">
        <v>1915</v>
      </c>
      <c r="K9948" t="s">
        <v>2022</v>
      </c>
      <c r="L9948" s="24">
        <v>65000</v>
      </c>
      <c r="M9948" s="25">
        <f>+VLOOKUP(E9948, TC!A:D, 4, FALSE())</f>
        <v>1.1715499996300069</v>
      </c>
      <c r="N9948" s="24">
        <f t="shared" si="775"/>
        <v>65000</v>
      </c>
      <c r="O9948" t="str">
        <f t="shared" si="776"/>
        <v>FACTURA</v>
      </c>
      <c r="P9948" t="str">
        <f t="shared" si="777"/>
        <v>2025</v>
      </c>
      <c r="Q9948" t="str">
        <f t="shared" si="778"/>
        <v>07</v>
      </c>
      <c r="R9948" t="str">
        <f>+IFERROR(VLOOKUP(I9948, Listado!A:B, 2, FALSE()), "COMERCIALIZADORA INTERNACIONAL CARIBBEAN EXOTICS S A")</f>
        <v>LONDOÑO ECHEVERRI ALEJANDRA</v>
      </c>
      <c r="S9948" s="25">
        <f>+VLOOKUP(E9948, TC!A:D, 2, FALSE())</f>
        <v>4054.13</v>
      </c>
      <c r="T9948" t="str">
        <f t="shared" si="779"/>
        <v>COP</v>
      </c>
    </row>
    <row r="9949" spans="1:20" ht="18.75" hidden="1" customHeight="1" x14ac:dyDescent="0.25">
      <c r="A9949" t="s">
        <v>3341</v>
      </c>
      <c r="B9949" t="s">
        <v>5</v>
      </c>
      <c r="C9949" t="s">
        <v>1913</v>
      </c>
      <c r="D9949" s="24">
        <v>12412</v>
      </c>
      <c r="E9949" t="s">
        <v>1783</v>
      </c>
      <c r="F9949" t="s">
        <v>99</v>
      </c>
      <c r="G9949" t="s">
        <v>1914</v>
      </c>
      <c r="I9949" t="s">
        <v>1841</v>
      </c>
      <c r="J9949" t="s">
        <v>1915</v>
      </c>
      <c r="K9949" t="s">
        <v>2022</v>
      </c>
      <c r="L9949" s="24">
        <v>2500</v>
      </c>
      <c r="M9949" s="25">
        <f>+VLOOKUP(E9949, TC!A:D, 4, FALSE())</f>
        <v>1.1715499996300069</v>
      </c>
      <c r="N9949" s="24">
        <f t="shared" si="775"/>
        <v>2500</v>
      </c>
      <c r="O9949" t="str">
        <f t="shared" si="776"/>
        <v>FACTURA</v>
      </c>
      <c r="P9949" t="str">
        <f t="shared" si="777"/>
        <v>2025</v>
      </c>
      <c r="Q9949" t="str">
        <f t="shared" si="778"/>
        <v>07</v>
      </c>
      <c r="R9949" t="str">
        <f>+IFERROR(VLOOKUP(I9949, Listado!A:B, 2, FALSE()), "COMERCIALIZADORA INTERNACIONAL CARIBBEAN EXOTICS S A")</f>
        <v>LONDOÑO ECHEVERRI ALEJANDRA</v>
      </c>
      <c r="S9949" s="25">
        <f>+VLOOKUP(E9949, TC!A:D, 2, FALSE())</f>
        <v>4054.13</v>
      </c>
      <c r="T9949" t="str">
        <f t="shared" si="779"/>
        <v>COP</v>
      </c>
    </row>
    <row r="9950" spans="1:20" ht="18.75" hidden="1" customHeight="1" x14ac:dyDescent="0.25">
      <c r="A9950" t="s">
        <v>3341</v>
      </c>
      <c r="B9950" t="s">
        <v>5</v>
      </c>
      <c r="C9950" t="s">
        <v>1913</v>
      </c>
      <c r="D9950" s="24">
        <v>12413</v>
      </c>
      <c r="E9950" t="s">
        <v>1783</v>
      </c>
      <c r="F9950" t="s">
        <v>99</v>
      </c>
      <c r="G9950" t="s">
        <v>1914</v>
      </c>
      <c r="I9950" t="s">
        <v>1841</v>
      </c>
      <c r="J9950" t="s">
        <v>1915</v>
      </c>
      <c r="K9950" t="s">
        <v>2022</v>
      </c>
      <c r="L9950" s="24">
        <v>698510</v>
      </c>
      <c r="M9950" s="25">
        <f>+VLOOKUP(E9950, TC!A:D, 4, FALSE())</f>
        <v>1.1715499996300069</v>
      </c>
      <c r="N9950" s="24">
        <f t="shared" si="775"/>
        <v>698510</v>
      </c>
      <c r="O9950" t="str">
        <f t="shared" si="776"/>
        <v>FACTURA</v>
      </c>
      <c r="P9950" t="str">
        <f t="shared" si="777"/>
        <v>2025</v>
      </c>
      <c r="Q9950" t="str">
        <f t="shared" si="778"/>
        <v>07</v>
      </c>
      <c r="R9950" t="str">
        <f>+IFERROR(VLOOKUP(I9950, Listado!A:B, 2, FALSE()), "COMERCIALIZADORA INTERNACIONAL CARIBBEAN EXOTICS S A")</f>
        <v>LONDOÑO ECHEVERRI ALEJANDRA</v>
      </c>
      <c r="S9950" s="25">
        <f>+VLOOKUP(E9950, TC!A:D, 2, FALSE())</f>
        <v>4054.13</v>
      </c>
      <c r="T9950" t="str">
        <f t="shared" si="779"/>
        <v>COP</v>
      </c>
    </row>
    <row r="9951" spans="1:20" ht="18.75" hidden="1" customHeight="1" x14ac:dyDescent="0.25">
      <c r="A9951" t="s">
        <v>3341</v>
      </c>
      <c r="B9951" t="s">
        <v>5</v>
      </c>
      <c r="C9951" t="s">
        <v>1913</v>
      </c>
      <c r="D9951" s="24">
        <v>12414</v>
      </c>
      <c r="E9951" t="s">
        <v>1783</v>
      </c>
      <c r="F9951" t="s">
        <v>99</v>
      </c>
      <c r="G9951" t="s">
        <v>1914</v>
      </c>
      <c r="I9951" t="s">
        <v>1841</v>
      </c>
      <c r="J9951" t="s">
        <v>1915</v>
      </c>
      <c r="K9951" t="s">
        <v>2021</v>
      </c>
      <c r="L9951" s="24">
        <v>911820</v>
      </c>
      <c r="M9951" s="25">
        <f>+VLOOKUP(E9951, TC!A:D, 4, FALSE())</f>
        <v>1.1715499996300069</v>
      </c>
      <c r="N9951" s="24">
        <f t="shared" si="775"/>
        <v>911820</v>
      </c>
      <c r="O9951" t="str">
        <f t="shared" si="776"/>
        <v>FACTURA</v>
      </c>
      <c r="P9951" t="str">
        <f t="shared" si="777"/>
        <v>2025</v>
      </c>
      <c r="Q9951" t="str">
        <f t="shared" si="778"/>
        <v>07</v>
      </c>
      <c r="R9951" t="str">
        <f>+IFERROR(VLOOKUP(I9951, Listado!A:B, 2, FALSE()), "COMERCIALIZADORA INTERNACIONAL CARIBBEAN EXOTICS S A")</f>
        <v>LONDOÑO ECHEVERRI ALEJANDRA</v>
      </c>
      <c r="S9951" s="25">
        <f>+VLOOKUP(E9951, TC!A:D, 2, FALSE())</f>
        <v>4054.13</v>
      </c>
      <c r="T9951" t="str">
        <f t="shared" si="779"/>
        <v>COP</v>
      </c>
    </row>
    <row r="9952" spans="1:20" ht="18.75" hidden="1" customHeight="1" x14ac:dyDescent="0.25">
      <c r="A9952" t="s">
        <v>3341</v>
      </c>
      <c r="B9952" t="s">
        <v>5</v>
      </c>
      <c r="C9952" t="s">
        <v>1913</v>
      </c>
      <c r="D9952" s="24">
        <v>12414</v>
      </c>
      <c r="E9952" t="s">
        <v>1783</v>
      </c>
      <c r="F9952" t="s">
        <v>99</v>
      </c>
      <c r="G9952" t="s">
        <v>1914</v>
      </c>
      <c r="I9952" t="s">
        <v>1841</v>
      </c>
      <c r="J9952" t="s">
        <v>1915</v>
      </c>
      <c r="K9952" t="s">
        <v>2021</v>
      </c>
      <c r="L9952" s="24">
        <v>22050</v>
      </c>
      <c r="M9952" s="25">
        <f>+VLOOKUP(E9952, TC!A:D, 4, FALSE())</f>
        <v>1.1715499996300069</v>
      </c>
      <c r="N9952" s="24">
        <f t="shared" si="775"/>
        <v>22050</v>
      </c>
      <c r="O9952" t="str">
        <f t="shared" si="776"/>
        <v>FACTURA</v>
      </c>
      <c r="P9952" t="str">
        <f t="shared" si="777"/>
        <v>2025</v>
      </c>
      <c r="Q9952" t="str">
        <f t="shared" si="778"/>
        <v>07</v>
      </c>
      <c r="R9952" t="str">
        <f>+IFERROR(VLOOKUP(I9952, Listado!A:B, 2, FALSE()), "COMERCIALIZADORA INTERNACIONAL CARIBBEAN EXOTICS S A")</f>
        <v>LONDOÑO ECHEVERRI ALEJANDRA</v>
      </c>
      <c r="S9952" s="25">
        <f>+VLOOKUP(E9952, TC!A:D, 2, FALSE())</f>
        <v>4054.13</v>
      </c>
      <c r="T9952" t="str">
        <f t="shared" si="779"/>
        <v>COP</v>
      </c>
    </row>
    <row r="9953" spans="1:20" ht="18.75" hidden="1" customHeight="1" x14ac:dyDescent="0.25">
      <c r="A9953" t="s">
        <v>3341</v>
      </c>
      <c r="B9953" t="s">
        <v>5</v>
      </c>
      <c r="C9953" t="s">
        <v>1913</v>
      </c>
      <c r="D9953" s="24">
        <v>12414</v>
      </c>
      <c r="E9953" t="s">
        <v>1783</v>
      </c>
      <c r="F9953" t="s">
        <v>99</v>
      </c>
      <c r="G9953" t="s">
        <v>1914</v>
      </c>
      <c r="I9953" t="s">
        <v>1841</v>
      </c>
      <c r="J9953" t="s">
        <v>1915</v>
      </c>
      <c r="K9953" t="s">
        <v>2021</v>
      </c>
      <c r="L9953" s="24">
        <v>19740</v>
      </c>
      <c r="M9953" s="25">
        <f>+VLOOKUP(E9953, TC!A:D, 4, FALSE())</f>
        <v>1.1715499996300069</v>
      </c>
      <c r="N9953" s="24">
        <f t="shared" si="775"/>
        <v>19740</v>
      </c>
      <c r="O9953" t="str">
        <f t="shared" si="776"/>
        <v>FACTURA</v>
      </c>
      <c r="P9953" t="str">
        <f t="shared" si="777"/>
        <v>2025</v>
      </c>
      <c r="Q9953" t="str">
        <f t="shared" si="778"/>
        <v>07</v>
      </c>
      <c r="R9953" t="str">
        <f>+IFERROR(VLOOKUP(I9953, Listado!A:B, 2, FALSE()), "COMERCIALIZADORA INTERNACIONAL CARIBBEAN EXOTICS S A")</f>
        <v>LONDOÑO ECHEVERRI ALEJANDRA</v>
      </c>
      <c r="S9953" s="25">
        <f>+VLOOKUP(E9953, TC!A:D, 2, FALSE())</f>
        <v>4054.13</v>
      </c>
      <c r="T9953" t="str">
        <f t="shared" si="779"/>
        <v>COP</v>
      </c>
    </row>
    <row r="9954" spans="1:20" ht="18.75" hidden="1" customHeight="1" x14ac:dyDescent="0.25">
      <c r="A9954" t="s">
        <v>3341</v>
      </c>
      <c r="B9954" t="s">
        <v>5</v>
      </c>
      <c r="C9954" t="s">
        <v>1913</v>
      </c>
      <c r="D9954" s="24">
        <v>12414</v>
      </c>
      <c r="E9954" t="s">
        <v>1783</v>
      </c>
      <c r="F9954" t="s">
        <v>99</v>
      </c>
      <c r="G9954" t="s">
        <v>1914</v>
      </c>
      <c r="I9954" t="s">
        <v>1841</v>
      </c>
      <c r="J9954" t="s">
        <v>1915</v>
      </c>
      <c r="K9954" t="s">
        <v>2021</v>
      </c>
      <c r="L9954" s="24">
        <v>10290</v>
      </c>
      <c r="M9954" s="25">
        <f>+VLOOKUP(E9954, TC!A:D, 4, FALSE())</f>
        <v>1.1715499996300069</v>
      </c>
      <c r="N9954" s="24">
        <f t="shared" si="775"/>
        <v>10290</v>
      </c>
      <c r="O9954" t="str">
        <f t="shared" si="776"/>
        <v>FACTURA</v>
      </c>
      <c r="P9954" t="str">
        <f t="shared" si="777"/>
        <v>2025</v>
      </c>
      <c r="Q9954" t="str">
        <f t="shared" si="778"/>
        <v>07</v>
      </c>
      <c r="R9954" t="str">
        <f>+IFERROR(VLOOKUP(I9954, Listado!A:B, 2, FALSE()), "COMERCIALIZADORA INTERNACIONAL CARIBBEAN EXOTICS S A")</f>
        <v>LONDOÑO ECHEVERRI ALEJANDRA</v>
      </c>
      <c r="S9954" s="25">
        <f>+VLOOKUP(E9954, TC!A:D, 2, FALSE())</f>
        <v>4054.13</v>
      </c>
      <c r="T9954" t="str">
        <f t="shared" si="779"/>
        <v>COP</v>
      </c>
    </row>
    <row r="9955" spans="1:20" ht="18.75" hidden="1" customHeight="1" x14ac:dyDescent="0.25">
      <c r="A9955" t="s">
        <v>3341</v>
      </c>
      <c r="B9955" t="s">
        <v>5</v>
      </c>
      <c r="C9955" t="s">
        <v>1913</v>
      </c>
      <c r="D9955" s="24">
        <v>12414</v>
      </c>
      <c r="E9955" t="s">
        <v>1783</v>
      </c>
      <c r="F9955" t="s">
        <v>99</v>
      </c>
      <c r="G9955" t="s">
        <v>1914</v>
      </c>
      <c r="I9955" t="s">
        <v>1841</v>
      </c>
      <c r="J9955" t="s">
        <v>1915</v>
      </c>
      <c r="K9955" t="s">
        <v>2021</v>
      </c>
      <c r="L9955" s="24">
        <v>7980</v>
      </c>
      <c r="M9955" s="25">
        <f>+VLOOKUP(E9955, TC!A:D, 4, FALSE())</f>
        <v>1.1715499996300069</v>
      </c>
      <c r="N9955" s="24">
        <f t="shared" si="775"/>
        <v>7980</v>
      </c>
      <c r="O9955" t="str">
        <f t="shared" si="776"/>
        <v>FACTURA</v>
      </c>
      <c r="P9955" t="str">
        <f t="shared" si="777"/>
        <v>2025</v>
      </c>
      <c r="Q9955" t="str">
        <f t="shared" si="778"/>
        <v>07</v>
      </c>
      <c r="R9955" t="str">
        <f>+IFERROR(VLOOKUP(I9955, Listado!A:B, 2, FALSE()), "COMERCIALIZADORA INTERNACIONAL CARIBBEAN EXOTICS S A")</f>
        <v>LONDOÑO ECHEVERRI ALEJANDRA</v>
      </c>
      <c r="S9955" s="25">
        <f>+VLOOKUP(E9955, TC!A:D, 2, FALSE())</f>
        <v>4054.13</v>
      </c>
      <c r="T9955" t="str">
        <f t="shared" si="779"/>
        <v>COP</v>
      </c>
    </row>
    <row r="9956" spans="1:20" ht="18.75" hidden="1" customHeight="1" x14ac:dyDescent="0.25">
      <c r="A9956" t="s">
        <v>3341</v>
      </c>
      <c r="B9956" t="s">
        <v>5</v>
      </c>
      <c r="C9956" t="s">
        <v>1913</v>
      </c>
      <c r="D9956" s="24">
        <v>12415</v>
      </c>
      <c r="E9956" t="s">
        <v>1783</v>
      </c>
      <c r="F9956" t="s">
        <v>99</v>
      </c>
      <c r="G9956" t="s">
        <v>1914</v>
      </c>
      <c r="I9956" t="s">
        <v>1841</v>
      </c>
      <c r="J9956" t="s">
        <v>1915</v>
      </c>
      <c r="K9956" t="s">
        <v>2021</v>
      </c>
      <c r="L9956" s="24">
        <v>725120</v>
      </c>
      <c r="M9956" s="25">
        <f>+VLOOKUP(E9956, TC!A:D, 4, FALSE())</f>
        <v>1.1715499996300069</v>
      </c>
      <c r="N9956" s="24">
        <f t="shared" si="775"/>
        <v>725120</v>
      </c>
      <c r="O9956" t="str">
        <f t="shared" si="776"/>
        <v>FACTURA</v>
      </c>
      <c r="P9956" t="str">
        <f t="shared" si="777"/>
        <v>2025</v>
      </c>
      <c r="Q9956" t="str">
        <f t="shared" si="778"/>
        <v>07</v>
      </c>
      <c r="R9956" t="str">
        <f>+IFERROR(VLOOKUP(I9956, Listado!A:B, 2, FALSE()), "COMERCIALIZADORA INTERNACIONAL CARIBBEAN EXOTICS S A")</f>
        <v>LONDOÑO ECHEVERRI ALEJANDRA</v>
      </c>
      <c r="S9956" s="25">
        <f>+VLOOKUP(E9956, TC!A:D, 2, FALSE())</f>
        <v>4054.13</v>
      </c>
      <c r="T9956" t="str">
        <f t="shared" si="779"/>
        <v>COP</v>
      </c>
    </row>
    <row r="9957" spans="1:20" ht="18.75" hidden="1" customHeight="1" x14ac:dyDescent="0.25">
      <c r="A9957" t="s">
        <v>3341</v>
      </c>
      <c r="B9957" t="s">
        <v>5</v>
      </c>
      <c r="C9957" t="s">
        <v>1913</v>
      </c>
      <c r="D9957" s="24">
        <v>12415</v>
      </c>
      <c r="E9957" t="s">
        <v>1783</v>
      </c>
      <c r="F9957" t="s">
        <v>99</v>
      </c>
      <c r="G9957" t="s">
        <v>1914</v>
      </c>
      <c r="I9957" t="s">
        <v>1841</v>
      </c>
      <c r="J9957" t="s">
        <v>1915</v>
      </c>
      <c r="K9957" t="s">
        <v>2021</v>
      </c>
      <c r="L9957" s="24">
        <v>312620</v>
      </c>
      <c r="M9957" s="25">
        <f>+VLOOKUP(E9957, TC!A:D, 4, FALSE())</f>
        <v>1.1715499996300069</v>
      </c>
      <c r="N9957" s="24">
        <f t="shared" si="775"/>
        <v>312620</v>
      </c>
      <c r="O9957" t="str">
        <f t="shared" si="776"/>
        <v>FACTURA</v>
      </c>
      <c r="P9957" t="str">
        <f t="shared" si="777"/>
        <v>2025</v>
      </c>
      <c r="Q9957" t="str">
        <f t="shared" si="778"/>
        <v>07</v>
      </c>
      <c r="R9957" t="str">
        <f>+IFERROR(VLOOKUP(I9957, Listado!A:B, 2, FALSE()), "COMERCIALIZADORA INTERNACIONAL CARIBBEAN EXOTICS S A")</f>
        <v>LONDOÑO ECHEVERRI ALEJANDRA</v>
      </c>
      <c r="S9957" s="25">
        <f>+VLOOKUP(E9957, TC!A:D, 2, FALSE())</f>
        <v>4054.13</v>
      </c>
      <c r="T9957" t="str">
        <f t="shared" si="779"/>
        <v>COP</v>
      </c>
    </row>
    <row r="9958" spans="1:20" ht="18.75" hidden="1" customHeight="1" x14ac:dyDescent="0.25">
      <c r="A9958" t="s">
        <v>3341</v>
      </c>
      <c r="B9958" t="s">
        <v>5</v>
      </c>
      <c r="C9958" t="s">
        <v>1913</v>
      </c>
      <c r="D9958" s="24">
        <v>12415</v>
      </c>
      <c r="E9958" t="s">
        <v>1783</v>
      </c>
      <c r="F9958" t="s">
        <v>99</v>
      </c>
      <c r="G9958" t="s">
        <v>1914</v>
      </c>
      <c r="I9958" t="s">
        <v>1841</v>
      </c>
      <c r="J9958" t="s">
        <v>1915</v>
      </c>
      <c r="K9958" t="s">
        <v>2021</v>
      </c>
      <c r="L9958" s="24">
        <v>117480</v>
      </c>
      <c r="M9958" s="25">
        <f>+VLOOKUP(E9958, TC!A:D, 4, FALSE())</f>
        <v>1.1715499996300069</v>
      </c>
      <c r="N9958" s="24">
        <f t="shared" si="775"/>
        <v>117480</v>
      </c>
      <c r="O9958" t="str">
        <f t="shared" si="776"/>
        <v>FACTURA</v>
      </c>
      <c r="P9958" t="str">
        <f t="shared" si="777"/>
        <v>2025</v>
      </c>
      <c r="Q9958" t="str">
        <f t="shared" si="778"/>
        <v>07</v>
      </c>
      <c r="R9958" t="str">
        <f>+IFERROR(VLOOKUP(I9958, Listado!A:B, 2, FALSE()), "COMERCIALIZADORA INTERNACIONAL CARIBBEAN EXOTICS S A")</f>
        <v>LONDOÑO ECHEVERRI ALEJANDRA</v>
      </c>
      <c r="S9958" s="25">
        <f>+VLOOKUP(E9958, TC!A:D, 2, FALSE())</f>
        <v>4054.13</v>
      </c>
      <c r="T9958" t="str">
        <f t="shared" si="779"/>
        <v>COP</v>
      </c>
    </row>
    <row r="9959" spans="1:20" ht="18.75" hidden="1" customHeight="1" x14ac:dyDescent="0.25">
      <c r="A9959" t="s">
        <v>3341</v>
      </c>
      <c r="B9959" t="s">
        <v>5</v>
      </c>
      <c r="C9959" t="s">
        <v>1913</v>
      </c>
      <c r="D9959" s="24">
        <v>12415</v>
      </c>
      <c r="E9959" t="s">
        <v>1783</v>
      </c>
      <c r="F9959" t="s">
        <v>99</v>
      </c>
      <c r="G9959" t="s">
        <v>1914</v>
      </c>
      <c r="I9959" t="s">
        <v>1841</v>
      </c>
      <c r="J9959" t="s">
        <v>1915</v>
      </c>
      <c r="K9959" t="s">
        <v>2021</v>
      </c>
      <c r="L9959" s="24">
        <v>76120</v>
      </c>
      <c r="M9959" s="25">
        <f>+VLOOKUP(E9959, TC!A:D, 4, FALSE())</f>
        <v>1.1715499996300069</v>
      </c>
      <c r="N9959" s="24">
        <f t="shared" si="775"/>
        <v>76120</v>
      </c>
      <c r="O9959" t="str">
        <f t="shared" si="776"/>
        <v>FACTURA</v>
      </c>
      <c r="P9959" t="str">
        <f t="shared" si="777"/>
        <v>2025</v>
      </c>
      <c r="Q9959" t="str">
        <f t="shared" si="778"/>
        <v>07</v>
      </c>
      <c r="R9959" t="str">
        <f>+IFERROR(VLOOKUP(I9959, Listado!A:B, 2, FALSE()), "COMERCIALIZADORA INTERNACIONAL CARIBBEAN EXOTICS S A")</f>
        <v>LONDOÑO ECHEVERRI ALEJANDRA</v>
      </c>
      <c r="S9959" s="25">
        <f>+VLOOKUP(E9959, TC!A:D, 2, FALSE())</f>
        <v>4054.13</v>
      </c>
      <c r="T9959" t="str">
        <f t="shared" si="779"/>
        <v>COP</v>
      </c>
    </row>
    <row r="9960" spans="1:20" ht="18.75" hidden="1" customHeight="1" x14ac:dyDescent="0.25">
      <c r="A9960" t="s">
        <v>3341</v>
      </c>
      <c r="B9960" t="s">
        <v>5</v>
      </c>
      <c r="C9960" t="s">
        <v>1913</v>
      </c>
      <c r="D9960" s="24">
        <v>12415</v>
      </c>
      <c r="E9960" t="s">
        <v>1783</v>
      </c>
      <c r="F9960" t="s">
        <v>99</v>
      </c>
      <c r="G9960" t="s">
        <v>1914</v>
      </c>
      <c r="I9960" t="s">
        <v>1841</v>
      </c>
      <c r="J9960" t="s">
        <v>1915</v>
      </c>
      <c r="K9960" t="s">
        <v>2021</v>
      </c>
      <c r="L9960" s="24">
        <v>54780</v>
      </c>
      <c r="M9960" s="25">
        <f>+VLOOKUP(E9960, TC!A:D, 4, FALSE())</f>
        <v>1.1715499996300069</v>
      </c>
      <c r="N9960" s="24">
        <f t="shared" si="775"/>
        <v>54780</v>
      </c>
      <c r="O9960" t="str">
        <f t="shared" si="776"/>
        <v>FACTURA</v>
      </c>
      <c r="P9960" t="str">
        <f t="shared" si="777"/>
        <v>2025</v>
      </c>
      <c r="Q9960" t="str">
        <f t="shared" si="778"/>
        <v>07</v>
      </c>
      <c r="R9960" t="str">
        <f>+IFERROR(VLOOKUP(I9960, Listado!A:B, 2, FALSE()), "COMERCIALIZADORA INTERNACIONAL CARIBBEAN EXOTICS S A")</f>
        <v>LONDOÑO ECHEVERRI ALEJANDRA</v>
      </c>
      <c r="S9960" s="25">
        <f>+VLOOKUP(E9960, TC!A:D, 2, FALSE())</f>
        <v>4054.13</v>
      </c>
      <c r="T9960" t="str">
        <f t="shared" si="779"/>
        <v>COP</v>
      </c>
    </row>
    <row r="9961" spans="1:20" ht="18.75" hidden="1" customHeight="1" x14ac:dyDescent="0.25">
      <c r="A9961" t="s">
        <v>3341</v>
      </c>
      <c r="B9961" t="s">
        <v>5</v>
      </c>
      <c r="C9961" t="s">
        <v>1913</v>
      </c>
      <c r="D9961" s="24">
        <v>12415</v>
      </c>
      <c r="E9961" t="s">
        <v>1783</v>
      </c>
      <c r="F9961" t="s">
        <v>99</v>
      </c>
      <c r="G9961" t="s">
        <v>1914</v>
      </c>
      <c r="I9961" t="s">
        <v>1841</v>
      </c>
      <c r="J9961" t="s">
        <v>1915</v>
      </c>
      <c r="K9961" t="s">
        <v>2021</v>
      </c>
      <c r="L9961" s="24">
        <v>34320</v>
      </c>
      <c r="M9961" s="25">
        <f>+VLOOKUP(E9961, TC!A:D, 4, FALSE())</f>
        <v>1.1715499996300069</v>
      </c>
      <c r="N9961" s="24">
        <f t="shared" si="775"/>
        <v>34320</v>
      </c>
      <c r="O9961" t="str">
        <f t="shared" si="776"/>
        <v>FACTURA</v>
      </c>
      <c r="P9961" t="str">
        <f t="shared" si="777"/>
        <v>2025</v>
      </c>
      <c r="Q9961" t="str">
        <f t="shared" si="778"/>
        <v>07</v>
      </c>
      <c r="R9961" t="str">
        <f>+IFERROR(VLOOKUP(I9961, Listado!A:B, 2, FALSE()), "COMERCIALIZADORA INTERNACIONAL CARIBBEAN EXOTICS S A")</f>
        <v>LONDOÑO ECHEVERRI ALEJANDRA</v>
      </c>
      <c r="S9961" s="25">
        <f>+VLOOKUP(E9961, TC!A:D, 2, FALSE())</f>
        <v>4054.13</v>
      </c>
      <c r="T9961" t="str">
        <f t="shared" si="779"/>
        <v>COP</v>
      </c>
    </row>
    <row r="9962" spans="1:20" ht="18.75" hidden="1" customHeight="1" x14ac:dyDescent="0.25">
      <c r="A9962" t="s">
        <v>3341</v>
      </c>
      <c r="B9962" t="s">
        <v>5</v>
      </c>
      <c r="C9962" t="s">
        <v>1913</v>
      </c>
      <c r="D9962" s="24">
        <v>12415</v>
      </c>
      <c r="E9962" t="s">
        <v>1783</v>
      </c>
      <c r="F9962" t="s">
        <v>99</v>
      </c>
      <c r="G9962" t="s">
        <v>1914</v>
      </c>
      <c r="I9962" t="s">
        <v>1841</v>
      </c>
      <c r="J9962" t="s">
        <v>1915</v>
      </c>
      <c r="K9962" t="s">
        <v>2021</v>
      </c>
      <c r="L9962" s="24">
        <v>4840</v>
      </c>
      <c r="M9962" s="25">
        <f>+VLOOKUP(E9962, TC!A:D, 4, FALSE())</f>
        <v>1.1715499996300069</v>
      </c>
      <c r="N9962" s="24">
        <f t="shared" si="775"/>
        <v>4840</v>
      </c>
      <c r="O9962" t="str">
        <f t="shared" si="776"/>
        <v>FACTURA</v>
      </c>
      <c r="P9962" t="str">
        <f t="shared" si="777"/>
        <v>2025</v>
      </c>
      <c r="Q9962" t="str">
        <f t="shared" si="778"/>
        <v>07</v>
      </c>
      <c r="R9962" t="str">
        <f>+IFERROR(VLOOKUP(I9962, Listado!A:B, 2, FALSE()), "COMERCIALIZADORA INTERNACIONAL CARIBBEAN EXOTICS S A")</f>
        <v>LONDOÑO ECHEVERRI ALEJANDRA</v>
      </c>
      <c r="S9962" s="25">
        <f>+VLOOKUP(E9962, TC!A:D, 2, FALSE())</f>
        <v>4054.13</v>
      </c>
      <c r="T9962" t="str">
        <f t="shared" si="779"/>
        <v>COP</v>
      </c>
    </row>
    <row r="9963" spans="1:20" ht="18.75" hidden="1" customHeight="1" x14ac:dyDescent="0.25">
      <c r="A9963" t="s">
        <v>3341</v>
      </c>
      <c r="B9963" t="s">
        <v>5</v>
      </c>
      <c r="C9963" t="s">
        <v>1913</v>
      </c>
      <c r="D9963" s="24">
        <v>12415</v>
      </c>
      <c r="E9963" t="s">
        <v>1783</v>
      </c>
      <c r="F9963" t="s">
        <v>99</v>
      </c>
      <c r="G9963" t="s">
        <v>1914</v>
      </c>
      <c r="I9963" t="s">
        <v>1841</v>
      </c>
      <c r="J9963" t="s">
        <v>1915</v>
      </c>
      <c r="K9963" t="s">
        <v>2021</v>
      </c>
      <c r="L9963" s="24">
        <v>5060</v>
      </c>
      <c r="M9963" s="25">
        <f>+VLOOKUP(E9963, TC!A:D, 4, FALSE())</f>
        <v>1.1715499996300069</v>
      </c>
      <c r="N9963" s="24">
        <f t="shared" si="775"/>
        <v>5060</v>
      </c>
      <c r="O9963" t="str">
        <f t="shared" si="776"/>
        <v>FACTURA</v>
      </c>
      <c r="P9963" t="str">
        <f t="shared" si="777"/>
        <v>2025</v>
      </c>
      <c r="Q9963" t="str">
        <f t="shared" si="778"/>
        <v>07</v>
      </c>
      <c r="R9963" t="str">
        <f>+IFERROR(VLOOKUP(I9963, Listado!A:B, 2, FALSE()), "COMERCIALIZADORA INTERNACIONAL CARIBBEAN EXOTICS S A")</f>
        <v>LONDOÑO ECHEVERRI ALEJANDRA</v>
      </c>
      <c r="S9963" s="25">
        <f>+VLOOKUP(E9963, TC!A:D, 2, FALSE())</f>
        <v>4054.13</v>
      </c>
      <c r="T9963" t="str">
        <f t="shared" si="779"/>
        <v>COP</v>
      </c>
    </row>
    <row r="9964" spans="1:20" ht="18.75" hidden="1" customHeight="1" x14ac:dyDescent="0.25">
      <c r="A9964" t="s">
        <v>3341</v>
      </c>
      <c r="B9964" t="s">
        <v>5</v>
      </c>
      <c r="C9964" t="s">
        <v>1913</v>
      </c>
      <c r="D9964" s="24">
        <v>12415</v>
      </c>
      <c r="E9964" t="s">
        <v>1783</v>
      </c>
      <c r="F9964" t="s">
        <v>99</v>
      </c>
      <c r="G9964" t="s">
        <v>1914</v>
      </c>
      <c r="I9964" t="s">
        <v>1841</v>
      </c>
      <c r="J9964" t="s">
        <v>1915</v>
      </c>
      <c r="K9964" t="s">
        <v>2021</v>
      </c>
      <c r="L9964" s="24">
        <v>7700</v>
      </c>
      <c r="M9964" s="25">
        <f>+VLOOKUP(E9964, TC!A:D, 4, FALSE())</f>
        <v>1.1715499996300069</v>
      </c>
      <c r="N9964" s="24">
        <f t="shared" si="775"/>
        <v>7700</v>
      </c>
      <c r="O9964" t="str">
        <f t="shared" si="776"/>
        <v>FACTURA</v>
      </c>
      <c r="P9964" t="str">
        <f t="shared" si="777"/>
        <v>2025</v>
      </c>
      <c r="Q9964" t="str">
        <f t="shared" si="778"/>
        <v>07</v>
      </c>
      <c r="R9964" t="str">
        <f>+IFERROR(VLOOKUP(I9964, Listado!A:B, 2, FALSE()), "COMERCIALIZADORA INTERNACIONAL CARIBBEAN EXOTICS S A")</f>
        <v>LONDOÑO ECHEVERRI ALEJANDRA</v>
      </c>
      <c r="S9964" s="25">
        <f>+VLOOKUP(E9964, TC!A:D, 2, FALSE())</f>
        <v>4054.13</v>
      </c>
      <c r="T9964" t="str">
        <f t="shared" si="779"/>
        <v>COP</v>
      </c>
    </row>
    <row r="9965" spans="1:20" ht="18.75" hidden="1" customHeight="1" x14ac:dyDescent="0.25">
      <c r="A9965" t="s">
        <v>3341</v>
      </c>
      <c r="B9965" t="s">
        <v>5</v>
      </c>
      <c r="C9965" t="s">
        <v>1913</v>
      </c>
      <c r="D9965" s="24">
        <v>12415</v>
      </c>
      <c r="E9965" t="s">
        <v>1783</v>
      </c>
      <c r="F9965" t="s">
        <v>99</v>
      </c>
      <c r="G9965" t="s">
        <v>1914</v>
      </c>
      <c r="I9965" t="s">
        <v>1841</v>
      </c>
      <c r="J9965" t="s">
        <v>1915</v>
      </c>
      <c r="K9965" t="s">
        <v>2021</v>
      </c>
      <c r="L9965" s="24">
        <v>4840</v>
      </c>
      <c r="M9965" s="25">
        <f>+VLOOKUP(E9965, TC!A:D, 4, FALSE())</f>
        <v>1.1715499996300069</v>
      </c>
      <c r="N9965" s="24">
        <f t="shared" si="775"/>
        <v>4840</v>
      </c>
      <c r="O9965" t="str">
        <f t="shared" si="776"/>
        <v>FACTURA</v>
      </c>
      <c r="P9965" t="str">
        <f t="shared" si="777"/>
        <v>2025</v>
      </c>
      <c r="Q9965" t="str">
        <f t="shared" si="778"/>
        <v>07</v>
      </c>
      <c r="R9965" t="str">
        <f>+IFERROR(VLOOKUP(I9965, Listado!A:B, 2, FALSE()), "COMERCIALIZADORA INTERNACIONAL CARIBBEAN EXOTICS S A")</f>
        <v>LONDOÑO ECHEVERRI ALEJANDRA</v>
      </c>
      <c r="S9965" s="25">
        <f>+VLOOKUP(E9965, TC!A:D, 2, FALSE())</f>
        <v>4054.13</v>
      </c>
      <c r="T9965" t="str">
        <f t="shared" si="779"/>
        <v>COP</v>
      </c>
    </row>
    <row r="9966" spans="1:20" ht="18.75" hidden="1" customHeight="1" x14ac:dyDescent="0.25">
      <c r="A9966" t="s">
        <v>3341</v>
      </c>
      <c r="B9966" t="s">
        <v>5</v>
      </c>
      <c r="C9966" t="s">
        <v>1913</v>
      </c>
      <c r="D9966" s="24">
        <v>12416</v>
      </c>
      <c r="E9966" t="s">
        <v>1783</v>
      </c>
      <c r="F9966" t="s">
        <v>99</v>
      </c>
      <c r="G9966" t="s">
        <v>1914</v>
      </c>
      <c r="I9966" t="s">
        <v>1841</v>
      </c>
      <c r="J9966" t="s">
        <v>1915</v>
      </c>
      <c r="K9966" t="s">
        <v>2022</v>
      </c>
      <c r="L9966" s="24">
        <v>917700</v>
      </c>
      <c r="M9966" s="25">
        <f>+VLOOKUP(E9966, TC!A:D, 4, FALSE())</f>
        <v>1.1715499996300069</v>
      </c>
      <c r="N9966" s="24">
        <f t="shared" si="775"/>
        <v>917700</v>
      </c>
      <c r="O9966" t="str">
        <f t="shared" si="776"/>
        <v>FACTURA</v>
      </c>
      <c r="P9966" t="str">
        <f t="shared" si="777"/>
        <v>2025</v>
      </c>
      <c r="Q9966" t="str">
        <f t="shared" si="778"/>
        <v>07</v>
      </c>
      <c r="R9966" t="str">
        <f>+IFERROR(VLOOKUP(I9966, Listado!A:B, 2, FALSE()), "COMERCIALIZADORA INTERNACIONAL CARIBBEAN EXOTICS S A")</f>
        <v>LONDOÑO ECHEVERRI ALEJANDRA</v>
      </c>
      <c r="S9966" s="25">
        <f>+VLOOKUP(E9966, TC!A:D, 2, FALSE())</f>
        <v>4054.13</v>
      </c>
      <c r="T9966" t="str">
        <f t="shared" si="779"/>
        <v>COP</v>
      </c>
    </row>
    <row r="9967" spans="1:20" ht="18.75" hidden="1" customHeight="1" x14ac:dyDescent="0.25">
      <c r="A9967" t="s">
        <v>3341</v>
      </c>
      <c r="B9967" t="s">
        <v>5</v>
      </c>
      <c r="C9967" t="s">
        <v>1913</v>
      </c>
      <c r="D9967" s="24">
        <v>12417</v>
      </c>
      <c r="E9967" t="s">
        <v>1783</v>
      </c>
      <c r="F9967" t="s">
        <v>99</v>
      </c>
      <c r="G9967" t="s">
        <v>113</v>
      </c>
      <c r="I9967" t="s">
        <v>2377</v>
      </c>
      <c r="J9967" t="s">
        <v>1915</v>
      </c>
      <c r="K9967" t="s">
        <v>2021</v>
      </c>
      <c r="L9967" s="24">
        <v>245575</v>
      </c>
      <c r="M9967" s="25">
        <f>+VLOOKUP(E9967, TC!A:D, 4, FALSE())</f>
        <v>1.1715499996300069</v>
      </c>
      <c r="N9967" s="24">
        <f t="shared" si="775"/>
        <v>245575</v>
      </c>
      <c r="O9967" t="str">
        <f t="shared" si="776"/>
        <v>FACTURA</v>
      </c>
      <c r="P9967" t="str">
        <f t="shared" si="777"/>
        <v>2025</v>
      </c>
      <c r="Q9967" t="str">
        <f t="shared" si="778"/>
        <v>07</v>
      </c>
      <c r="R9967" t="str">
        <f>+IFERROR(VLOOKUP(I9967, Listado!A:B, 2, FALSE()), "COMERCIALIZADORA INTERNACIONAL CARIBBEAN EXOTICS S A")</f>
        <v>COMERCIALIZADORA INTERNACIONAL CARIBBEAN EXOTICS S A</v>
      </c>
      <c r="S9967" s="25">
        <f>+VLOOKUP(E9967, TC!A:D, 2, FALSE())</f>
        <v>4054.13</v>
      </c>
      <c r="T9967" t="str">
        <f t="shared" si="779"/>
        <v>COP</v>
      </c>
    </row>
    <row r="9968" spans="1:20" ht="18.75" hidden="1" customHeight="1" x14ac:dyDescent="0.25">
      <c r="A9968" t="s">
        <v>3341</v>
      </c>
      <c r="B9968" t="s">
        <v>5</v>
      </c>
      <c r="C9968" t="s">
        <v>1913</v>
      </c>
      <c r="D9968" s="24">
        <v>12417</v>
      </c>
      <c r="E9968" t="s">
        <v>1783</v>
      </c>
      <c r="F9968" t="s">
        <v>99</v>
      </c>
      <c r="G9968" t="s">
        <v>113</v>
      </c>
      <c r="I9968" t="s">
        <v>2377</v>
      </c>
      <c r="J9968" t="s">
        <v>1915</v>
      </c>
      <c r="K9968" t="s">
        <v>2021</v>
      </c>
      <c r="L9968" s="24">
        <v>17050</v>
      </c>
      <c r="M9968" s="25">
        <f>+VLOOKUP(E9968, TC!A:D, 4, FALSE())</f>
        <v>1.1715499996300069</v>
      </c>
      <c r="N9968" s="24">
        <f t="shared" si="775"/>
        <v>17050</v>
      </c>
      <c r="O9968" t="str">
        <f t="shared" si="776"/>
        <v>FACTURA</v>
      </c>
      <c r="P9968" t="str">
        <f t="shared" si="777"/>
        <v>2025</v>
      </c>
      <c r="Q9968" t="str">
        <f t="shared" si="778"/>
        <v>07</v>
      </c>
      <c r="R9968" t="str">
        <f>+IFERROR(VLOOKUP(I9968, Listado!A:B, 2, FALSE()), "COMERCIALIZADORA INTERNACIONAL CARIBBEAN EXOTICS S A")</f>
        <v>COMERCIALIZADORA INTERNACIONAL CARIBBEAN EXOTICS S A</v>
      </c>
      <c r="S9968" s="25">
        <f>+VLOOKUP(E9968, TC!A:D, 2, FALSE())</f>
        <v>4054.13</v>
      </c>
      <c r="T9968" t="str">
        <f t="shared" si="779"/>
        <v>COP</v>
      </c>
    </row>
    <row r="9969" spans="1:20" ht="18.75" hidden="1" customHeight="1" x14ac:dyDescent="0.25">
      <c r="A9969" t="s">
        <v>3341</v>
      </c>
      <c r="B9969" t="s">
        <v>5</v>
      </c>
      <c r="C9969" t="s">
        <v>1913</v>
      </c>
      <c r="D9969" s="24">
        <v>12417</v>
      </c>
      <c r="E9969" t="s">
        <v>1783</v>
      </c>
      <c r="F9969" t="s">
        <v>99</v>
      </c>
      <c r="G9969" t="s">
        <v>113</v>
      </c>
      <c r="I9969" t="s">
        <v>2377</v>
      </c>
      <c r="J9969" t="s">
        <v>1915</v>
      </c>
      <c r="K9969" t="s">
        <v>2021</v>
      </c>
      <c r="L9969" s="24">
        <v>4125</v>
      </c>
      <c r="M9969" s="25">
        <f>+VLOOKUP(E9969, TC!A:D, 4, FALSE())</f>
        <v>1.1715499996300069</v>
      </c>
      <c r="N9969" s="24">
        <f t="shared" si="775"/>
        <v>4125</v>
      </c>
      <c r="O9969" t="str">
        <f t="shared" si="776"/>
        <v>FACTURA</v>
      </c>
      <c r="P9969" t="str">
        <f t="shared" si="777"/>
        <v>2025</v>
      </c>
      <c r="Q9969" t="str">
        <f t="shared" si="778"/>
        <v>07</v>
      </c>
      <c r="R9969" t="str">
        <f>+IFERROR(VLOOKUP(I9969, Listado!A:B, 2, FALSE()), "COMERCIALIZADORA INTERNACIONAL CARIBBEAN EXOTICS S A")</f>
        <v>COMERCIALIZADORA INTERNACIONAL CARIBBEAN EXOTICS S A</v>
      </c>
      <c r="S9969" s="25">
        <f>+VLOOKUP(E9969, TC!A:D, 2, FALSE())</f>
        <v>4054.13</v>
      </c>
      <c r="T9969" t="str">
        <f t="shared" si="779"/>
        <v>COP</v>
      </c>
    </row>
    <row r="9970" spans="1:20" ht="18.75" hidden="1" customHeight="1" x14ac:dyDescent="0.25">
      <c r="A9970" t="s">
        <v>3341</v>
      </c>
      <c r="B9970" t="s">
        <v>5</v>
      </c>
      <c r="C9970" t="s">
        <v>1913</v>
      </c>
      <c r="D9970" s="24">
        <v>12417</v>
      </c>
      <c r="E9970" t="s">
        <v>1783</v>
      </c>
      <c r="F9970" t="s">
        <v>99</v>
      </c>
      <c r="G9970" t="s">
        <v>113</v>
      </c>
      <c r="I9970" t="s">
        <v>2377</v>
      </c>
      <c r="J9970" t="s">
        <v>1915</v>
      </c>
      <c r="K9970" t="s">
        <v>2021</v>
      </c>
      <c r="L9970" s="24">
        <v>8250</v>
      </c>
      <c r="M9970" s="25">
        <f>+VLOOKUP(E9970, TC!A:D, 4, FALSE())</f>
        <v>1.1715499996300069</v>
      </c>
      <c r="N9970" s="24">
        <f t="shared" si="775"/>
        <v>8250</v>
      </c>
      <c r="O9970" t="str">
        <f t="shared" si="776"/>
        <v>FACTURA</v>
      </c>
      <c r="P9970" t="str">
        <f t="shared" si="777"/>
        <v>2025</v>
      </c>
      <c r="Q9970" t="str">
        <f t="shared" si="778"/>
        <v>07</v>
      </c>
      <c r="R9970" t="str">
        <f>+IFERROR(VLOOKUP(I9970, Listado!A:B, 2, FALSE()), "COMERCIALIZADORA INTERNACIONAL CARIBBEAN EXOTICS S A")</f>
        <v>COMERCIALIZADORA INTERNACIONAL CARIBBEAN EXOTICS S A</v>
      </c>
      <c r="S9970" s="25">
        <f>+VLOOKUP(E9970, TC!A:D, 2, FALSE())</f>
        <v>4054.13</v>
      </c>
      <c r="T9970" t="str">
        <f t="shared" si="779"/>
        <v>COP</v>
      </c>
    </row>
    <row r="9971" spans="1:20" ht="18.75" hidden="1" customHeight="1" x14ac:dyDescent="0.25">
      <c r="A9971" t="s">
        <v>3341</v>
      </c>
      <c r="B9971" t="s">
        <v>5</v>
      </c>
      <c r="C9971" t="s">
        <v>1913</v>
      </c>
      <c r="D9971" s="24">
        <v>12418</v>
      </c>
      <c r="E9971" t="s">
        <v>1783</v>
      </c>
      <c r="F9971" t="s">
        <v>99</v>
      </c>
      <c r="G9971" t="s">
        <v>1914</v>
      </c>
      <c r="I9971" t="s">
        <v>3301</v>
      </c>
      <c r="J9971" t="s">
        <v>1915</v>
      </c>
      <c r="K9971" t="s">
        <v>2021</v>
      </c>
      <c r="L9971" s="24">
        <v>261580</v>
      </c>
      <c r="M9971" s="25">
        <f>+VLOOKUP(E9971, TC!A:D, 4, FALSE())</f>
        <v>1.1715499996300069</v>
      </c>
      <c r="N9971" s="24">
        <f t="shared" si="775"/>
        <v>261580</v>
      </c>
      <c r="O9971" t="str">
        <f t="shared" si="776"/>
        <v>FACTURA</v>
      </c>
      <c r="P9971" t="str">
        <f t="shared" si="777"/>
        <v>2025</v>
      </c>
      <c r="Q9971" t="str">
        <f t="shared" si="778"/>
        <v>07</v>
      </c>
      <c r="R9971" t="str">
        <f>+IFERROR(VLOOKUP(I9971, Listado!A:B, 2, FALSE()), "COMERCIALIZADORA INTERNACIONAL CARIBBEAN EXOTICS S A")</f>
        <v>COMERCIALIZADORA INTERNACIONAL CARIBBEAN EXOTICS S A</v>
      </c>
      <c r="S9971" s="25">
        <f>+VLOOKUP(E9971, TC!A:D, 2, FALSE())</f>
        <v>4054.13</v>
      </c>
      <c r="T9971" t="str">
        <f t="shared" si="779"/>
        <v>COP</v>
      </c>
    </row>
    <row r="9972" spans="1:20" ht="18.75" hidden="1" customHeight="1" x14ac:dyDescent="0.25">
      <c r="A9972" t="s">
        <v>3341</v>
      </c>
      <c r="B9972" t="s">
        <v>5</v>
      </c>
      <c r="C9972" t="s">
        <v>1913</v>
      </c>
      <c r="D9972" s="24">
        <v>12418</v>
      </c>
      <c r="E9972" t="s">
        <v>1783</v>
      </c>
      <c r="F9972" t="s">
        <v>99</v>
      </c>
      <c r="G9972" t="s">
        <v>1914</v>
      </c>
      <c r="I9972" t="s">
        <v>3301</v>
      </c>
      <c r="J9972" t="s">
        <v>1915</v>
      </c>
      <c r="K9972" t="s">
        <v>2021</v>
      </c>
      <c r="L9972" s="24">
        <v>2030</v>
      </c>
      <c r="M9972" s="25">
        <f>+VLOOKUP(E9972, TC!A:D, 4, FALSE())</f>
        <v>1.1715499996300069</v>
      </c>
      <c r="N9972" s="24">
        <f t="shared" si="775"/>
        <v>2030</v>
      </c>
      <c r="O9972" t="str">
        <f t="shared" si="776"/>
        <v>FACTURA</v>
      </c>
      <c r="P9972" t="str">
        <f t="shared" si="777"/>
        <v>2025</v>
      </c>
      <c r="Q9972" t="str">
        <f t="shared" si="778"/>
        <v>07</v>
      </c>
      <c r="R9972" t="str">
        <f>+IFERROR(VLOOKUP(I9972, Listado!A:B, 2, FALSE()), "COMERCIALIZADORA INTERNACIONAL CARIBBEAN EXOTICS S A")</f>
        <v>COMERCIALIZADORA INTERNACIONAL CARIBBEAN EXOTICS S A</v>
      </c>
      <c r="S9972" s="25">
        <f>+VLOOKUP(E9972, TC!A:D, 2, FALSE())</f>
        <v>4054.13</v>
      </c>
      <c r="T9972" t="str">
        <f t="shared" si="779"/>
        <v>COP</v>
      </c>
    </row>
    <row r="9973" spans="1:20" ht="18.75" hidden="1" customHeight="1" x14ac:dyDescent="0.25">
      <c r="A9973" t="s">
        <v>3341</v>
      </c>
      <c r="B9973" t="s">
        <v>5</v>
      </c>
      <c r="C9973" t="s">
        <v>1913</v>
      </c>
      <c r="D9973" s="24">
        <v>12418</v>
      </c>
      <c r="E9973" t="s">
        <v>1783</v>
      </c>
      <c r="F9973" t="s">
        <v>99</v>
      </c>
      <c r="G9973" t="s">
        <v>1914</v>
      </c>
      <c r="I9973" t="s">
        <v>3301</v>
      </c>
      <c r="J9973" t="s">
        <v>1915</v>
      </c>
      <c r="K9973" t="s">
        <v>2021</v>
      </c>
      <c r="L9973" s="24">
        <v>17400</v>
      </c>
      <c r="M9973" s="25">
        <f>+VLOOKUP(E9973, TC!A:D, 4, FALSE())</f>
        <v>1.1715499996300069</v>
      </c>
      <c r="N9973" s="24">
        <f t="shared" si="775"/>
        <v>17400</v>
      </c>
      <c r="O9973" t="str">
        <f t="shared" si="776"/>
        <v>FACTURA</v>
      </c>
      <c r="P9973" t="str">
        <f t="shared" si="777"/>
        <v>2025</v>
      </c>
      <c r="Q9973" t="str">
        <f t="shared" si="778"/>
        <v>07</v>
      </c>
      <c r="R9973" t="str">
        <f>+IFERROR(VLOOKUP(I9973, Listado!A:B, 2, FALSE()), "COMERCIALIZADORA INTERNACIONAL CARIBBEAN EXOTICS S A")</f>
        <v>COMERCIALIZADORA INTERNACIONAL CARIBBEAN EXOTICS S A</v>
      </c>
      <c r="S9973" s="25">
        <f>+VLOOKUP(E9973, TC!A:D, 2, FALSE())</f>
        <v>4054.13</v>
      </c>
      <c r="T9973" t="str">
        <f t="shared" si="779"/>
        <v>COP</v>
      </c>
    </row>
    <row r="9974" spans="1:20" ht="18.75" hidden="1" customHeight="1" x14ac:dyDescent="0.25">
      <c r="A9974" t="s">
        <v>3341</v>
      </c>
      <c r="B9974" t="s">
        <v>5</v>
      </c>
      <c r="C9974" t="s">
        <v>1913</v>
      </c>
      <c r="D9974" s="24">
        <v>12418</v>
      </c>
      <c r="E9974" t="s">
        <v>1783</v>
      </c>
      <c r="F9974" t="s">
        <v>99</v>
      </c>
      <c r="G9974" t="s">
        <v>1914</v>
      </c>
      <c r="I9974" t="s">
        <v>3301</v>
      </c>
      <c r="J9974" t="s">
        <v>1915</v>
      </c>
      <c r="K9974" t="s">
        <v>2021</v>
      </c>
      <c r="L9974" s="24">
        <v>8990</v>
      </c>
      <c r="M9974" s="25">
        <f>+VLOOKUP(E9974, TC!A:D, 4, FALSE())</f>
        <v>1.1715499996300069</v>
      </c>
      <c r="N9974" s="24">
        <f t="shared" si="775"/>
        <v>8990</v>
      </c>
      <c r="O9974" t="str">
        <f t="shared" si="776"/>
        <v>FACTURA</v>
      </c>
      <c r="P9974" t="str">
        <f t="shared" si="777"/>
        <v>2025</v>
      </c>
      <c r="Q9974" t="str">
        <f t="shared" si="778"/>
        <v>07</v>
      </c>
      <c r="R9974" t="str">
        <f>+IFERROR(VLOOKUP(I9974, Listado!A:B, 2, FALSE()), "COMERCIALIZADORA INTERNACIONAL CARIBBEAN EXOTICS S A")</f>
        <v>COMERCIALIZADORA INTERNACIONAL CARIBBEAN EXOTICS S A</v>
      </c>
      <c r="S9974" s="25">
        <f>+VLOOKUP(E9974, TC!A:D, 2, FALSE())</f>
        <v>4054.13</v>
      </c>
      <c r="T9974" t="str">
        <f t="shared" si="779"/>
        <v>COP</v>
      </c>
    </row>
    <row r="9975" spans="1:20" ht="18.75" hidden="1" customHeight="1" x14ac:dyDescent="0.25">
      <c r="A9975" t="s">
        <v>3341</v>
      </c>
      <c r="B9975" t="s">
        <v>5</v>
      </c>
      <c r="C9975" t="s">
        <v>1913</v>
      </c>
      <c r="D9975" s="24">
        <v>12419</v>
      </c>
      <c r="E9975" t="s">
        <v>1783</v>
      </c>
      <c r="F9975" t="s">
        <v>99</v>
      </c>
      <c r="G9975" t="s">
        <v>113</v>
      </c>
      <c r="I9975" t="s">
        <v>1843</v>
      </c>
      <c r="J9975" t="s">
        <v>1915</v>
      </c>
      <c r="K9975" t="s">
        <v>2021</v>
      </c>
      <c r="L9975" s="24">
        <v>101500</v>
      </c>
      <c r="M9975" s="25">
        <f>+VLOOKUP(E9975, TC!A:D, 4, FALSE())</f>
        <v>1.1715499996300069</v>
      </c>
      <c r="N9975" s="24">
        <f t="shared" si="775"/>
        <v>101500</v>
      </c>
      <c r="O9975" t="str">
        <f t="shared" si="776"/>
        <v>FACTURA</v>
      </c>
      <c r="P9975" t="str">
        <f t="shared" si="777"/>
        <v>2025</v>
      </c>
      <c r="Q9975" t="str">
        <f t="shared" si="778"/>
        <v>07</v>
      </c>
      <c r="R9975" t="str">
        <f>+IFERROR(VLOOKUP(I9975, Listado!A:B, 2, FALSE()), "COMERCIALIZADORA INTERNACIONAL CARIBBEAN EXOTICS S A")</f>
        <v>LONDOÑO ECHEVERRI ALEJANDRA</v>
      </c>
      <c r="S9975" s="25">
        <f>+VLOOKUP(E9975, TC!A:D, 2, FALSE())</f>
        <v>4054.13</v>
      </c>
      <c r="T9975" t="str">
        <f t="shared" si="779"/>
        <v>COP</v>
      </c>
    </row>
    <row r="9976" spans="1:20" ht="18.75" hidden="1" customHeight="1" x14ac:dyDescent="0.25">
      <c r="A9976" t="s">
        <v>3341</v>
      </c>
      <c r="B9976" t="s">
        <v>5</v>
      </c>
      <c r="C9976" t="s">
        <v>1913</v>
      </c>
      <c r="D9976" s="24">
        <v>12419</v>
      </c>
      <c r="E9976" t="s">
        <v>1783</v>
      </c>
      <c r="F9976" t="s">
        <v>99</v>
      </c>
      <c r="G9976" t="s">
        <v>113</v>
      </c>
      <c r="I9976" t="s">
        <v>1843</v>
      </c>
      <c r="J9976" t="s">
        <v>1915</v>
      </c>
      <c r="K9976" t="s">
        <v>2021</v>
      </c>
      <c r="L9976" s="24">
        <v>82360</v>
      </c>
      <c r="M9976" s="25">
        <f>+VLOOKUP(E9976, TC!A:D, 4, FALSE())</f>
        <v>1.1715499996300069</v>
      </c>
      <c r="N9976" s="24">
        <f t="shared" si="775"/>
        <v>82360</v>
      </c>
      <c r="O9976" t="str">
        <f t="shared" si="776"/>
        <v>FACTURA</v>
      </c>
      <c r="P9976" t="str">
        <f t="shared" si="777"/>
        <v>2025</v>
      </c>
      <c r="Q9976" t="str">
        <f t="shared" si="778"/>
        <v>07</v>
      </c>
      <c r="R9976" t="str">
        <f>+IFERROR(VLOOKUP(I9976, Listado!A:B, 2, FALSE()), "COMERCIALIZADORA INTERNACIONAL CARIBBEAN EXOTICS S A")</f>
        <v>LONDOÑO ECHEVERRI ALEJANDRA</v>
      </c>
      <c r="S9976" s="25">
        <f>+VLOOKUP(E9976, TC!A:D, 2, FALSE())</f>
        <v>4054.13</v>
      </c>
      <c r="T9976" t="str">
        <f t="shared" si="779"/>
        <v>COP</v>
      </c>
    </row>
    <row r="9977" spans="1:20" ht="18.75" hidden="1" customHeight="1" x14ac:dyDescent="0.25">
      <c r="A9977" t="s">
        <v>3341</v>
      </c>
      <c r="B9977" t="s">
        <v>5</v>
      </c>
      <c r="C9977" t="s">
        <v>1913</v>
      </c>
      <c r="D9977" s="24">
        <v>12419</v>
      </c>
      <c r="E9977" t="s">
        <v>1783</v>
      </c>
      <c r="F9977" t="s">
        <v>99</v>
      </c>
      <c r="G9977" t="s">
        <v>113</v>
      </c>
      <c r="I9977" t="s">
        <v>1843</v>
      </c>
      <c r="J9977" t="s">
        <v>1915</v>
      </c>
      <c r="K9977" t="s">
        <v>2021</v>
      </c>
      <c r="L9977" s="24">
        <v>17690</v>
      </c>
      <c r="M9977" s="25">
        <f>+VLOOKUP(E9977, TC!A:D, 4, FALSE())</f>
        <v>1.1715499996300069</v>
      </c>
      <c r="N9977" s="24">
        <f t="shared" si="775"/>
        <v>17690</v>
      </c>
      <c r="O9977" t="str">
        <f t="shared" si="776"/>
        <v>FACTURA</v>
      </c>
      <c r="P9977" t="str">
        <f t="shared" si="777"/>
        <v>2025</v>
      </c>
      <c r="Q9977" t="str">
        <f t="shared" si="778"/>
        <v>07</v>
      </c>
      <c r="R9977" t="str">
        <f>+IFERROR(VLOOKUP(I9977, Listado!A:B, 2, FALSE()), "COMERCIALIZADORA INTERNACIONAL CARIBBEAN EXOTICS S A")</f>
        <v>LONDOÑO ECHEVERRI ALEJANDRA</v>
      </c>
      <c r="S9977" s="25">
        <f>+VLOOKUP(E9977, TC!A:D, 2, FALSE())</f>
        <v>4054.13</v>
      </c>
      <c r="T9977" t="str">
        <f t="shared" si="779"/>
        <v>COP</v>
      </c>
    </row>
    <row r="9978" spans="1:20" ht="18.75" hidden="1" customHeight="1" x14ac:dyDescent="0.25">
      <c r="A9978" t="s">
        <v>3341</v>
      </c>
      <c r="B9978" t="s">
        <v>5</v>
      </c>
      <c r="C9978" t="s">
        <v>1913</v>
      </c>
      <c r="D9978" s="24">
        <v>12419</v>
      </c>
      <c r="E9978" t="s">
        <v>1783</v>
      </c>
      <c r="F9978" t="s">
        <v>99</v>
      </c>
      <c r="G9978" t="s">
        <v>113</v>
      </c>
      <c r="I9978" t="s">
        <v>1843</v>
      </c>
      <c r="J9978" t="s">
        <v>1915</v>
      </c>
      <c r="K9978" t="s">
        <v>2021</v>
      </c>
      <c r="L9978" s="24">
        <v>22040</v>
      </c>
      <c r="M9978" s="25">
        <f>+VLOOKUP(E9978, TC!A:D, 4, FALSE())</f>
        <v>1.1715499996300069</v>
      </c>
      <c r="N9978" s="24">
        <f t="shared" si="775"/>
        <v>22040</v>
      </c>
      <c r="O9978" t="str">
        <f t="shared" si="776"/>
        <v>FACTURA</v>
      </c>
      <c r="P9978" t="str">
        <f t="shared" si="777"/>
        <v>2025</v>
      </c>
      <c r="Q9978" t="str">
        <f t="shared" si="778"/>
        <v>07</v>
      </c>
      <c r="R9978" t="str">
        <f>+IFERROR(VLOOKUP(I9978, Listado!A:B, 2, FALSE()), "COMERCIALIZADORA INTERNACIONAL CARIBBEAN EXOTICS S A")</f>
        <v>LONDOÑO ECHEVERRI ALEJANDRA</v>
      </c>
      <c r="S9978" s="25">
        <f>+VLOOKUP(E9978, TC!A:D, 2, FALSE())</f>
        <v>4054.13</v>
      </c>
      <c r="T9978" t="str">
        <f t="shared" si="779"/>
        <v>COP</v>
      </c>
    </row>
    <row r="9979" spans="1:20" ht="18.75" hidden="1" customHeight="1" x14ac:dyDescent="0.25">
      <c r="A9979" t="s">
        <v>3341</v>
      </c>
      <c r="B9979" t="s">
        <v>5</v>
      </c>
      <c r="C9979" t="s">
        <v>1913</v>
      </c>
      <c r="D9979" s="24">
        <v>12419</v>
      </c>
      <c r="E9979" t="s">
        <v>1783</v>
      </c>
      <c r="F9979" t="s">
        <v>99</v>
      </c>
      <c r="G9979" t="s">
        <v>113</v>
      </c>
      <c r="I9979" t="s">
        <v>1843</v>
      </c>
      <c r="J9979" t="s">
        <v>1915</v>
      </c>
      <c r="K9979" t="s">
        <v>2021</v>
      </c>
      <c r="L9979" s="24">
        <v>36540</v>
      </c>
      <c r="M9979" s="25">
        <f>+VLOOKUP(E9979, TC!A:D, 4, FALSE())</f>
        <v>1.1715499996300069</v>
      </c>
      <c r="N9979" s="24">
        <f t="shared" si="775"/>
        <v>36540</v>
      </c>
      <c r="O9979" t="str">
        <f t="shared" si="776"/>
        <v>FACTURA</v>
      </c>
      <c r="P9979" t="str">
        <f t="shared" si="777"/>
        <v>2025</v>
      </c>
      <c r="Q9979" t="str">
        <f t="shared" si="778"/>
        <v>07</v>
      </c>
      <c r="R9979" t="str">
        <f>+IFERROR(VLOOKUP(I9979, Listado!A:B, 2, FALSE()), "COMERCIALIZADORA INTERNACIONAL CARIBBEAN EXOTICS S A")</f>
        <v>LONDOÑO ECHEVERRI ALEJANDRA</v>
      </c>
      <c r="S9979" s="25">
        <f>+VLOOKUP(E9979, TC!A:D, 2, FALSE())</f>
        <v>4054.13</v>
      </c>
      <c r="T9979" t="str">
        <f t="shared" si="779"/>
        <v>COP</v>
      </c>
    </row>
    <row r="9980" spans="1:20" ht="18.75" hidden="1" customHeight="1" x14ac:dyDescent="0.25">
      <c r="A9980" t="s">
        <v>3341</v>
      </c>
      <c r="B9980" t="s">
        <v>5</v>
      </c>
      <c r="C9980" t="s">
        <v>1913</v>
      </c>
      <c r="D9980" s="24">
        <v>12419</v>
      </c>
      <c r="E9980" t="s">
        <v>1783</v>
      </c>
      <c r="F9980" t="s">
        <v>99</v>
      </c>
      <c r="G9980" t="s">
        <v>113</v>
      </c>
      <c r="I9980" t="s">
        <v>1843</v>
      </c>
      <c r="J9980" t="s">
        <v>1915</v>
      </c>
      <c r="K9980" t="s">
        <v>2021</v>
      </c>
      <c r="L9980" s="24">
        <v>21170</v>
      </c>
      <c r="M9980" s="25">
        <f>+VLOOKUP(E9980, TC!A:D, 4, FALSE())</f>
        <v>1.1715499996300069</v>
      </c>
      <c r="N9980" s="24">
        <f t="shared" si="775"/>
        <v>21170</v>
      </c>
      <c r="O9980" t="str">
        <f t="shared" si="776"/>
        <v>FACTURA</v>
      </c>
      <c r="P9980" t="str">
        <f t="shared" si="777"/>
        <v>2025</v>
      </c>
      <c r="Q9980" t="str">
        <f t="shared" si="778"/>
        <v>07</v>
      </c>
      <c r="R9980" t="str">
        <f>+IFERROR(VLOOKUP(I9980, Listado!A:B, 2, FALSE()), "COMERCIALIZADORA INTERNACIONAL CARIBBEAN EXOTICS S A")</f>
        <v>LONDOÑO ECHEVERRI ALEJANDRA</v>
      </c>
      <c r="S9980" s="25">
        <f>+VLOOKUP(E9980, TC!A:D, 2, FALSE())</f>
        <v>4054.13</v>
      </c>
      <c r="T9980" t="str">
        <f t="shared" si="779"/>
        <v>COP</v>
      </c>
    </row>
    <row r="9981" spans="1:20" ht="18.75" hidden="1" customHeight="1" x14ac:dyDescent="0.25">
      <c r="A9981" t="s">
        <v>3341</v>
      </c>
      <c r="B9981" t="s">
        <v>5</v>
      </c>
      <c r="C9981" t="s">
        <v>1913</v>
      </c>
      <c r="D9981" s="24">
        <v>12420</v>
      </c>
      <c r="E9981" t="s">
        <v>1783</v>
      </c>
      <c r="F9981" t="s">
        <v>99</v>
      </c>
      <c r="G9981" t="s">
        <v>113</v>
      </c>
      <c r="I9981" t="s">
        <v>1846</v>
      </c>
      <c r="J9981" t="s">
        <v>1915</v>
      </c>
      <c r="K9981" t="s">
        <v>2022</v>
      </c>
      <c r="L9981" s="24">
        <v>188100</v>
      </c>
      <c r="M9981" s="25">
        <f>+VLOOKUP(E9981, TC!A:D, 4, FALSE())</f>
        <v>1.1715499996300069</v>
      </c>
      <c r="N9981" s="24">
        <f t="shared" si="775"/>
        <v>188100</v>
      </c>
      <c r="O9981" t="str">
        <f t="shared" si="776"/>
        <v>FACTURA</v>
      </c>
      <c r="P9981" t="str">
        <f t="shared" si="777"/>
        <v>2025</v>
      </c>
      <c r="Q9981" t="str">
        <f t="shared" si="778"/>
        <v>07</v>
      </c>
      <c r="R9981" t="str">
        <f>+IFERROR(VLOOKUP(I9981, Listado!A:B, 2, FALSE()), "COMERCIALIZADORA INTERNACIONAL CARIBBEAN EXOTICS S A")</f>
        <v>LONDOÑO ECHEVERRI ALEJANDRA</v>
      </c>
      <c r="S9981" s="25">
        <f>+VLOOKUP(E9981, TC!A:D, 2, FALSE())</f>
        <v>4054.13</v>
      </c>
      <c r="T9981" t="str">
        <f t="shared" si="779"/>
        <v>COP</v>
      </c>
    </row>
    <row r="9982" spans="1:20" ht="18.75" hidden="1" customHeight="1" x14ac:dyDescent="0.25">
      <c r="A9982" t="s">
        <v>3341</v>
      </c>
      <c r="B9982" t="s">
        <v>5</v>
      </c>
      <c r="C9982" t="s">
        <v>1913</v>
      </c>
      <c r="D9982" s="24">
        <v>12420</v>
      </c>
      <c r="E9982" t="s">
        <v>1783</v>
      </c>
      <c r="F9982" t="s">
        <v>99</v>
      </c>
      <c r="G9982" t="s">
        <v>113</v>
      </c>
      <c r="I9982" t="s">
        <v>1846</v>
      </c>
      <c r="J9982" t="s">
        <v>1915</v>
      </c>
      <c r="K9982" t="s">
        <v>2022</v>
      </c>
      <c r="L9982" s="24">
        <v>18700</v>
      </c>
      <c r="M9982" s="25">
        <f>+VLOOKUP(E9982, TC!A:D, 4, FALSE())</f>
        <v>1.1715499996300069</v>
      </c>
      <c r="N9982" s="24">
        <f t="shared" si="775"/>
        <v>18700</v>
      </c>
      <c r="O9982" t="str">
        <f t="shared" si="776"/>
        <v>FACTURA</v>
      </c>
      <c r="P9982" t="str">
        <f t="shared" si="777"/>
        <v>2025</v>
      </c>
      <c r="Q9982" t="str">
        <f t="shared" si="778"/>
        <v>07</v>
      </c>
      <c r="R9982" t="str">
        <f>+IFERROR(VLOOKUP(I9982, Listado!A:B, 2, FALSE()), "COMERCIALIZADORA INTERNACIONAL CARIBBEAN EXOTICS S A")</f>
        <v>LONDOÑO ECHEVERRI ALEJANDRA</v>
      </c>
      <c r="S9982" s="25">
        <f>+VLOOKUP(E9982, TC!A:D, 2, FALSE())</f>
        <v>4054.13</v>
      </c>
      <c r="T9982" t="str">
        <f t="shared" si="779"/>
        <v>COP</v>
      </c>
    </row>
    <row r="9983" spans="1:20" ht="18.75" hidden="1" customHeight="1" x14ac:dyDescent="0.25">
      <c r="A9983" t="s">
        <v>3341</v>
      </c>
      <c r="B9983" t="s">
        <v>5</v>
      </c>
      <c r="C9983" t="s">
        <v>1913</v>
      </c>
      <c r="D9983" s="24">
        <v>12420</v>
      </c>
      <c r="E9983" t="s">
        <v>1783</v>
      </c>
      <c r="F9983" t="s">
        <v>99</v>
      </c>
      <c r="G9983" t="s">
        <v>113</v>
      </c>
      <c r="I9983" t="s">
        <v>1846</v>
      </c>
      <c r="J9983" t="s">
        <v>1915</v>
      </c>
      <c r="K9983" t="s">
        <v>2022</v>
      </c>
      <c r="L9983" s="24">
        <v>5940</v>
      </c>
      <c r="M9983" s="25">
        <f>+VLOOKUP(E9983, TC!A:D, 4, FALSE())</f>
        <v>1.1715499996300069</v>
      </c>
      <c r="N9983" s="24">
        <f t="shared" si="775"/>
        <v>5940</v>
      </c>
      <c r="O9983" t="str">
        <f t="shared" si="776"/>
        <v>FACTURA</v>
      </c>
      <c r="P9983" t="str">
        <f t="shared" si="777"/>
        <v>2025</v>
      </c>
      <c r="Q9983" t="str">
        <f t="shared" si="778"/>
        <v>07</v>
      </c>
      <c r="R9983" t="str">
        <f>+IFERROR(VLOOKUP(I9983, Listado!A:B, 2, FALSE()), "COMERCIALIZADORA INTERNACIONAL CARIBBEAN EXOTICS S A")</f>
        <v>LONDOÑO ECHEVERRI ALEJANDRA</v>
      </c>
      <c r="S9983" s="25">
        <f>+VLOOKUP(E9983, TC!A:D, 2, FALSE())</f>
        <v>4054.13</v>
      </c>
      <c r="T9983" t="str">
        <f t="shared" si="779"/>
        <v>COP</v>
      </c>
    </row>
    <row r="9984" spans="1:20" ht="18.75" hidden="1" customHeight="1" x14ac:dyDescent="0.25">
      <c r="A9984" t="s">
        <v>3341</v>
      </c>
      <c r="B9984" t="s">
        <v>5</v>
      </c>
      <c r="C9984" t="s">
        <v>1913</v>
      </c>
      <c r="D9984" s="24">
        <v>12420</v>
      </c>
      <c r="E9984" t="s">
        <v>1783</v>
      </c>
      <c r="F9984" t="s">
        <v>99</v>
      </c>
      <c r="G9984" t="s">
        <v>113</v>
      </c>
      <c r="I9984" t="s">
        <v>1846</v>
      </c>
      <c r="J9984" t="s">
        <v>1915</v>
      </c>
      <c r="K9984" t="s">
        <v>2022</v>
      </c>
      <c r="L9984" s="24">
        <v>4620</v>
      </c>
      <c r="M9984" s="25">
        <f>+VLOOKUP(E9984, TC!A:D, 4, FALSE())</f>
        <v>1.1715499996300069</v>
      </c>
      <c r="N9984" s="24">
        <f t="shared" si="775"/>
        <v>4620</v>
      </c>
      <c r="O9984" t="str">
        <f t="shared" si="776"/>
        <v>FACTURA</v>
      </c>
      <c r="P9984" t="str">
        <f t="shared" si="777"/>
        <v>2025</v>
      </c>
      <c r="Q9984" t="str">
        <f t="shared" si="778"/>
        <v>07</v>
      </c>
      <c r="R9984" t="str">
        <f>+IFERROR(VLOOKUP(I9984, Listado!A:B, 2, FALSE()), "COMERCIALIZADORA INTERNACIONAL CARIBBEAN EXOTICS S A")</f>
        <v>LONDOÑO ECHEVERRI ALEJANDRA</v>
      </c>
      <c r="S9984" s="25">
        <f>+VLOOKUP(E9984, TC!A:D, 2, FALSE())</f>
        <v>4054.13</v>
      </c>
      <c r="T9984" t="str">
        <f t="shared" si="779"/>
        <v>COP</v>
      </c>
    </row>
    <row r="9985" spans="1:20" ht="18.75" hidden="1" customHeight="1" x14ac:dyDescent="0.25">
      <c r="A9985" t="s">
        <v>3341</v>
      </c>
      <c r="B9985" t="s">
        <v>5</v>
      </c>
      <c r="C9985" t="s">
        <v>1913</v>
      </c>
      <c r="D9985" s="24">
        <v>12420</v>
      </c>
      <c r="E9985" t="s">
        <v>1783</v>
      </c>
      <c r="F9985" t="s">
        <v>99</v>
      </c>
      <c r="G9985" t="s">
        <v>113</v>
      </c>
      <c r="I9985" t="s">
        <v>1846</v>
      </c>
      <c r="J9985" t="s">
        <v>1915</v>
      </c>
      <c r="K9985" t="s">
        <v>2022</v>
      </c>
      <c r="L9985" s="24">
        <v>2640</v>
      </c>
      <c r="M9985" s="25">
        <f>+VLOOKUP(E9985, TC!A:D, 4, FALSE())</f>
        <v>1.1715499996300069</v>
      </c>
      <c r="N9985" s="24">
        <f t="shared" si="775"/>
        <v>2640</v>
      </c>
      <c r="O9985" t="str">
        <f t="shared" si="776"/>
        <v>FACTURA</v>
      </c>
      <c r="P9985" t="str">
        <f t="shared" si="777"/>
        <v>2025</v>
      </c>
      <c r="Q9985" t="str">
        <f t="shared" si="778"/>
        <v>07</v>
      </c>
      <c r="R9985" t="str">
        <f>+IFERROR(VLOOKUP(I9985, Listado!A:B, 2, FALSE()), "COMERCIALIZADORA INTERNACIONAL CARIBBEAN EXOTICS S A")</f>
        <v>LONDOÑO ECHEVERRI ALEJANDRA</v>
      </c>
      <c r="S9985" s="25">
        <f>+VLOOKUP(E9985, TC!A:D, 2, FALSE())</f>
        <v>4054.13</v>
      </c>
      <c r="T9985" t="str">
        <f t="shared" si="779"/>
        <v>COP</v>
      </c>
    </row>
    <row r="9986" spans="1:20" ht="18.75" hidden="1" customHeight="1" x14ac:dyDescent="0.25">
      <c r="A9986" t="s">
        <v>3341</v>
      </c>
      <c r="B9986" t="s">
        <v>1923</v>
      </c>
      <c r="C9986" t="s">
        <v>1913</v>
      </c>
      <c r="D9986" s="24">
        <v>6181</v>
      </c>
      <c r="E9986" t="s">
        <v>1783</v>
      </c>
      <c r="F9986" t="s">
        <v>99</v>
      </c>
      <c r="G9986" t="s">
        <v>1914</v>
      </c>
      <c r="I9986" t="s">
        <v>2391</v>
      </c>
      <c r="J9986" t="s">
        <v>1915</v>
      </c>
      <c r="K9986" t="s">
        <v>2025</v>
      </c>
      <c r="L9986" s="24">
        <v>10000</v>
      </c>
      <c r="M9986" s="25">
        <f>+VLOOKUP(E9986, TC!A:D, 4, FALSE())</f>
        <v>1.1715499996300069</v>
      </c>
      <c r="N9986" s="24">
        <f t="shared" ref="N9986:N10049" si="780">+IF(F9986="EUR", (M9986*L9986), IF(I9986="JUAN MATAS SAS", (L9986/S9986), L9986))</f>
        <v>10000</v>
      </c>
      <c r="O9986" t="str">
        <f t="shared" ref="O9986:O10049" si="781">+IF(C9986="CFE", "FACTURA", IF(ISERROR(SEARCH("ANULA", H9986))=FALSE(), "ANULACIÓN FE", IF(ISERROR(SEARCH("CANCELLATION", H9986))=FALSE(), "ANULACIÓN FE", "NOTAS")))</f>
        <v>FACTURA</v>
      </c>
      <c r="P9986" t="str">
        <f t="shared" ref="P9986:P10049" si="782">+LEFT(E9986, 4)</f>
        <v>2025</v>
      </c>
      <c r="Q9986" t="str">
        <f t="shared" ref="Q9986:Q10049" si="783">+MID(E9986, 5, 2)</f>
        <v>07</v>
      </c>
      <c r="R9986" t="str">
        <f>+IFERROR(VLOOKUP(I9986, Listado!A:B, 2, FALSE()), "COMERCIALIZADORA INTERNACIONAL CARIBBEAN EXOTICS S A")</f>
        <v>COMERCIALIZADORA INTERNACIONAL CARIBBEAN EXOTICS S A</v>
      </c>
      <c r="S9986" s="25">
        <f>+VLOOKUP(E9986, TC!A:D, 2, FALSE())</f>
        <v>4054.13</v>
      </c>
      <c r="T9986" t="str">
        <f t="shared" ref="T9986:T10049" si="784">+IF(I9986="JUAN MATAS SAS", "USD", F9986)</f>
        <v>COP</v>
      </c>
    </row>
    <row r="9987" spans="1:20" ht="18.75" hidden="1" customHeight="1" x14ac:dyDescent="0.25">
      <c r="A9987" t="s">
        <v>3341</v>
      </c>
      <c r="B9987" t="s">
        <v>1923</v>
      </c>
      <c r="C9987" t="s">
        <v>1913</v>
      </c>
      <c r="D9987" s="24">
        <v>6181</v>
      </c>
      <c r="E9987" t="s">
        <v>1783</v>
      </c>
      <c r="F9987" t="s">
        <v>99</v>
      </c>
      <c r="G9987" t="s">
        <v>1914</v>
      </c>
      <c r="I9987" t="s">
        <v>2391</v>
      </c>
      <c r="J9987" t="s">
        <v>1915</v>
      </c>
      <c r="K9987" t="s">
        <v>2028</v>
      </c>
      <c r="L9987" s="24">
        <v>15000</v>
      </c>
      <c r="M9987" s="25">
        <f>+VLOOKUP(E9987, TC!A:D, 4, FALSE())</f>
        <v>1.1715499996300069</v>
      </c>
      <c r="N9987" s="24">
        <f t="shared" si="780"/>
        <v>15000</v>
      </c>
      <c r="O9987" t="str">
        <f t="shared" si="781"/>
        <v>FACTURA</v>
      </c>
      <c r="P9987" t="str">
        <f t="shared" si="782"/>
        <v>2025</v>
      </c>
      <c r="Q9987" t="str">
        <f t="shared" si="783"/>
        <v>07</v>
      </c>
      <c r="R9987" t="str">
        <f>+IFERROR(VLOOKUP(I9987, Listado!A:B, 2, FALSE()), "COMERCIALIZADORA INTERNACIONAL CARIBBEAN EXOTICS S A")</f>
        <v>COMERCIALIZADORA INTERNACIONAL CARIBBEAN EXOTICS S A</v>
      </c>
      <c r="S9987" s="25">
        <f>+VLOOKUP(E9987, TC!A:D, 2, FALSE())</f>
        <v>4054.13</v>
      </c>
      <c r="T9987" t="str">
        <f t="shared" si="784"/>
        <v>COP</v>
      </c>
    </row>
    <row r="9988" spans="1:20" ht="18.75" hidden="1" customHeight="1" x14ac:dyDescent="0.25">
      <c r="A9988" t="s">
        <v>3341</v>
      </c>
      <c r="B9988" t="s">
        <v>1923</v>
      </c>
      <c r="C9988" t="s">
        <v>1913</v>
      </c>
      <c r="D9988" s="24">
        <v>6181</v>
      </c>
      <c r="E9988" t="s">
        <v>1783</v>
      </c>
      <c r="F9988" t="s">
        <v>99</v>
      </c>
      <c r="G9988" t="s">
        <v>1914</v>
      </c>
      <c r="I9988" t="s">
        <v>2391</v>
      </c>
      <c r="J9988" t="s">
        <v>1915</v>
      </c>
      <c r="K9988" t="s">
        <v>2021</v>
      </c>
      <c r="L9988" s="24">
        <v>2000</v>
      </c>
      <c r="M9988" s="25">
        <f>+VLOOKUP(E9988, TC!A:D, 4, FALSE())</f>
        <v>1.1715499996300069</v>
      </c>
      <c r="N9988" s="24">
        <f t="shared" si="780"/>
        <v>2000</v>
      </c>
      <c r="O9988" t="str">
        <f t="shared" si="781"/>
        <v>FACTURA</v>
      </c>
      <c r="P9988" t="str">
        <f t="shared" si="782"/>
        <v>2025</v>
      </c>
      <c r="Q9988" t="str">
        <f t="shared" si="783"/>
        <v>07</v>
      </c>
      <c r="R9988" t="str">
        <f>+IFERROR(VLOOKUP(I9988, Listado!A:B, 2, FALSE()), "COMERCIALIZADORA INTERNACIONAL CARIBBEAN EXOTICS S A")</f>
        <v>COMERCIALIZADORA INTERNACIONAL CARIBBEAN EXOTICS S A</v>
      </c>
      <c r="S9988" s="25">
        <f>+VLOOKUP(E9988, TC!A:D, 2, FALSE())</f>
        <v>4054.13</v>
      </c>
      <c r="T9988" t="str">
        <f t="shared" si="784"/>
        <v>COP</v>
      </c>
    </row>
    <row r="9989" spans="1:20" ht="18.75" hidden="1" customHeight="1" x14ac:dyDescent="0.25">
      <c r="A9989" t="s">
        <v>3341</v>
      </c>
      <c r="B9989" t="s">
        <v>5</v>
      </c>
      <c r="C9989" t="s">
        <v>1913</v>
      </c>
      <c r="D9989" s="24">
        <v>12421</v>
      </c>
      <c r="E9989" t="s">
        <v>1783</v>
      </c>
      <c r="F9989" t="s">
        <v>99</v>
      </c>
      <c r="G9989" t="s">
        <v>1914</v>
      </c>
      <c r="I9989" t="s">
        <v>1841</v>
      </c>
      <c r="J9989" t="s">
        <v>1915</v>
      </c>
      <c r="K9989" t="s">
        <v>2022</v>
      </c>
      <c r="L9989" s="24">
        <v>27800</v>
      </c>
      <c r="M9989" s="25">
        <f>+VLOOKUP(E9989, TC!A:D, 4, FALSE())</f>
        <v>1.1715499996300069</v>
      </c>
      <c r="N9989" s="24">
        <f t="shared" si="780"/>
        <v>27800</v>
      </c>
      <c r="O9989" t="str">
        <f t="shared" si="781"/>
        <v>FACTURA</v>
      </c>
      <c r="P9989" t="str">
        <f t="shared" si="782"/>
        <v>2025</v>
      </c>
      <c r="Q9989" t="str">
        <f t="shared" si="783"/>
        <v>07</v>
      </c>
      <c r="R9989" t="str">
        <f>+IFERROR(VLOOKUP(I9989, Listado!A:B, 2, FALSE()), "COMERCIALIZADORA INTERNACIONAL CARIBBEAN EXOTICS S A")</f>
        <v>LONDOÑO ECHEVERRI ALEJANDRA</v>
      </c>
      <c r="S9989" s="25">
        <f>+VLOOKUP(E9989, TC!A:D, 2, FALSE())</f>
        <v>4054.13</v>
      </c>
      <c r="T9989" t="str">
        <f t="shared" si="784"/>
        <v>COP</v>
      </c>
    </row>
    <row r="9990" spans="1:20" ht="18.75" hidden="1" customHeight="1" x14ac:dyDescent="0.25">
      <c r="A9990" t="s">
        <v>3341</v>
      </c>
      <c r="B9990" t="s">
        <v>5</v>
      </c>
      <c r="C9990" t="s">
        <v>1913</v>
      </c>
      <c r="D9990" s="24">
        <v>12421</v>
      </c>
      <c r="E9990" t="s">
        <v>1783</v>
      </c>
      <c r="F9990" t="s">
        <v>99</v>
      </c>
      <c r="G9990" t="s">
        <v>1914</v>
      </c>
      <c r="I9990" t="s">
        <v>1841</v>
      </c>
      <c r="J9990" t="s">
        <v>1915</v>
      </c>
      <c r="K9990" t="s">
        <v>2022</v>
      </c>
      <c r="L9990" s="24">
        <v>25800</v>
      </c>
      <c r="M9990" s="25">
        <f>+VLOOKUP(E9990, TC!A:D, 4, FALSE())</f>
        <v>1.1715499996300069</v>
      </c>
      <c r="N9990" s="24">
        <f t="shared" si="780"/>
        <v>25800</v>
      </c>
      <c r="O9990" t="str">
        <f t="shared" si="781"/>
        <v>FACTURA</v>
      </c>
      <c r="P9990" t="str">
        <f t="shared" si="782"/>
        <v>2025</v>
      </c>
      <c r="Q9990" t="str">
        <f t="shared" si="783"/>
        <v>07</v>
      </c>
      <c r="R9990" t="str">
        <f>+IFERROR(VLOOKUP(I9990, Listado!A:B, 2, FALSE()), "COMERCIALIZADORA INTERNACIONAL CARIBBEAN EXOTICS S A")</f>
        <v>LONDOÑO ECHEVERRI ALEJANDRA</v>
      </c>
      <c r="S9990" s="25">
        <f>+VLOOKUP(E9990, TC!A:D, 2, FALSE())</f>
        <v>4054.13</v>
      </c>
      <c r="T9990" t="str">
        <f t="shared" si="784"/>
        <v>COP</v>
      </c>
    </row>
    <row r="9991" spans="1:20" ht="18.75" hidden="1" customHeight="1" x14ac:dyDescent="0.25">
      <c r="A9991" t="s">
        <v>3341</v>
      </c>
      <c r="B9991" t="s">
        <v>5</v>
      </c>
      <c r="C9991" t="s">
        <v>1913</v>
      </c>
      <c r="D9991" s="24">
        <v>12421</v>
      </c>
      <c r="E9991" t="s">
        <v>1783</v>
      </c>
      <c r="F9991" t="s">
        <v>99</v>
      </c>
      <c r="G9991" t="s">
        <v>1914</v>
      </c>
      <c r="I9991" t="s">
        <v>1841</v>
      </c>
      <c r="J9991" t="s">
        <v>1915</v>
      </c>
      <c r="K9991" t="s">
        <v>2022</v>
      </c>
      <c r="L9991" s="24">
        <v>40000</v>
      </c>
      <c r="M9991" s="25">
        <f>+VLOOKUP(E9991, TC!A:D, 4, FALSE())</f>
        <v>1.1715499996300069</v>
      </c>
      <c r="N9991" s="24">
        <f t="shared" si="780"/>
        <v>40000</v>
      </c>
      <c r="O9991" t="str">
        <f t="shared" si="781"/>
        <v>FACTURA</v>
      </c>
      <c r="P9991" t="str">
        <f t="shared" si="782"/>
        <v>2025</v>
      </c>
      <c r="Q9991" t="str">
        <f t="shared" si="783"/>
        <v>07</v>
      </c>
      <c r="R9991" t="str">
        <f>+IFERROR(VLOOKUP(I9991, Listado!A:B, 2, FALSE()), "COMERCIALIZADORA INTERNACIONAL CARIBBEAN EXOTICS S A")</f>
        <v>LONDOÑO ECHEVERRI ALEJANDRA</v>
      </c>
      <c r="S9991" s="25">
        <f>+VLOOKUP(E9991, TC!A:D, 2, FALSE())</f>
        <v>4054.13</v>
      </c>
      <c r="T9991" t="str">
        <f t="shared" si="784"/>
        <v>COP</v>
      </c>
    </row>
    <row r="9992" spans="1:20" ht="18.75" hidden="1" customHeight="1" x14ac:dyDescent="0.25">
      <c r="A9992" t="s">
        <v>3341</v>
      </c>
      <c r="B9992" t="s">
        <v>5</v>
      </c>
      <c r="C9992" t="s">
        <v>1913</v>
      </c>
      <c r="D9992" s="24">
        <v>12421</v>
      </c>
      <c r="E9992" t="s">
        <v>1783</v>
      </c>
      <c r="F9992" t="s">
        <v>99</v>
      </c>
      <c r="G9992" t="s">
        <v>1914</v>
      </c>
      <c r="I9992" t="s">
        <v>1841</v>
      </c>
      <c r="J9992" t="s">
        <v>1915</v>
      </c>
      <c r="K9992" t="s">
        <v>2022</v>
      </c>
      <c r="L9992" s="24">
        <v>27400</v>
      </c>
      <c r="M9992" s="25">
        <f>+VLOOKUP(E9992, TC!A:D, 4, FALSE())</f>
        <v>1.1715499996300069</v>
      </c>
      <c r="N9992" s="24">
        <f t="shared" si="780"/>
        <v>27400</v>
      </c>
      <c r="O9992" t="str">
        <f t="shared" si="781"/>
        <v>FACTURA</v>
      </c>
      <c r="P9992" t="str">
        <f t="shared" si="782"/>
        <v>2025</v>
      </c>
      <c r="Q9992" t="str">
        <f t="shared" si="783"/>
        <v>07</v>
      </c>
      <c r="R9992" t="str">
        <f>+IFERROR(VLOOKUP(I9992, Listado!A:B, 2, FALSE()), "COMERCIALIZADORA INTERNACIONAL CARIBBEAN EXOTICS S A")</f>
        <v>LONDOÑO ECHEVERRI ALEJANDRA</v>
      </c>
      <c r="S9992" s="25">
        <f>+VLOOKUP(E9992, TC!A:D, 2, FALSE())</f>
        <v>4054.13</v>
      </c>
      <c r="T9992" t="str">
        <f t="shared" si="784"/>
        <v>COP</v>
      </c>
    </row>
    <row r="9993" spans="1:20" ht="18.75" hidden="1" customHeight="1" x14ac:dyDescent="0.25">
      <c r="A9993" t="s">
        <v>3341</v>
      </c>
      <c r="B9993" t="s">
        <v>5</v>
      </c>
      <c r="C9993" t="s">
        <v>1913</v>
      </c>
      <c r="D9993" s="24">
        <v>12421</v>
      </c>
      <c r="E9993" t="s">
        <v>1783</v>
      </c>
      <c r="F9993" t="s">
        <v>99</v>
      </c>
      <c r="G9993" t="s">
        <v>1914</v>
      </c>
      <c r="I9993" t="s">
        <v>1841</v>
      </c>
      <c r="J9993" t="s">
        <v>1915</v>
      </c>
      <c r="K9993" t="s">
        <v>2022</v>
      </c>
      <c r="L9993" s="24">
        <v>32800</v>
      </c>
      <c r="M9993" s="25">
        <f>+VLOOKUP(E9993, TC!A:D, 4, FALSE())</f>
        <v>1.1715499996300069</v>
      </c>
      <c r="N9993" s="24">
        <f t="shared" si="780"/>
        <v>32800</v>
      </c>
      <c r="O9993" t="str">
        <f t="shared" si="781"/>
        <v>FACTURA</v>
      </c>
      <c r="P9993" t="str">
        <f t="shared" si="782"/>
        <v>2025</v>
      </c>
      <c r="Q9993" t="str">
        <f t="shared" si="783"/>
        <v>07</v>
      </c>
      <c r="R9993" t="str">
        <f>+IFERROR(VLOOKUP(I9993, Listado!A:B, 2, FALSE()), "COMERCIALIZADORA INTERNACIONAL CARIBBEAN EXOTICS S A")</f>
        <v>LONDOÑO ECHEVERRI ALEJANDRA</v>
      </c>
      <c r="S9993" s="25">
        <f>+VLOOKUP(E9993, TC!A:D, 2, FALSE())</f>
        <v>4054.13</v>
      </c>
      <c r="T9993" t="str">
        <f t="shared" si="784"/>
        <v>COP</v>
      </c>
    </row>
    <row r="9994" spans="1:20" ht="18.75" hidden="1" customHeight="1" x14ac:dyDescent="0.25">
      <c r="A9994" t="s">
        <v>3341</v>
      </c>
      <c r="B9994" t="s">
        <v>5</v>
      </c>
      <c r="C9994" t="s">
        <v>1913</v>
      </c>
      <c r="D9994" s="24">
        <v>12421</v>
      </c>
      <c r="E9994" t="s">
        <v>1783</v>
      </c>
      <c r="F9994" t="s">
        <v>99</v>
      </c>
      <c r="G9994" t="s">
        <v>1914</v>
      </c>
      <c r="I9994" t="s">
        <v>1841</v>
      </c>
      <c r="J9994" t="s">
        <v>1915</v>
      </c>
      <c r="K9994" t="s">
        <v>2022</v>
      </c>
      <c r="L9994" s="24">
        <v>30800</v>
      </c>
      <c r="M9994" s="25">
        <f>+VLOOKUP(E9994, TC!A:D, 4, FALSE())</f>
        <v>1.1715499996300069</v>
      </c>
      <c r="N9994" s="24">
        <f t="shared" si="780"/>
        <v>30800</v>
      </c>
      <c r="O9994" t="str">
        <f t="shared" si="781"/>
        <v>FACTURA</v>
      </c>
      <c r="P9994" t="str">
        <f t="shared" si="782"/>
        <v>2025</v>
      </c>
      <c r="Q9994" t="str">
        <f t="shared" si="783"/>
        <v>07</v>
      </c>
      <c r="R9994" t="str">
        <f>+IFERROR(VLOOKUP(I9994, Listado!A:B, 2, FALSE()), "COMERCIALIZADORA INTERNACIONAL CARIBBEAN EXOTICS S A")</f>
        <v>LONDOÑO ECHEVERRI ALEJANDRA</v>
      </c>
      <c r="S9994" s="25">
        <f>+VLOOKUP(E9994, TC!A:D, 2, FALSE())</f>
        <v>4054.13</v>
      </c>
      <c r="T9994" t="str">
        <f t="shared" si="784"/>
        <v>COP</v>
      </c>
    </row>
    <row r="9995" spans="1:20" ht="18.75" hidden="1" customHeight="1" x14ac:dyDescent="0.25">
      <c r="A9995" t="s">
        <v>3341</v>
      </c>
      <c r="B9995" t="s">
        <v>5</v>
      </c>
      <c r="C9995" t="s">
        <v>1913</v>
      </c>
      <c r="D9995" s="24">
        <v>12421</v>
      </c>
      <c r="E9995" t="s">
        <v>1783</v>
      </c>
      <c r="F9995" t="s">
        <v>99</v>
      </c>
      <c r="G9995" t="s">
        <v>1914</v>
      </c>
      <c r="I9995" t="s">
        <v>1841</v>
      </c>
      <c r="J9995" t="s">
        <v>1915</v>
      </c>
      <c r="K9995" t="s">
        <v>2022</v>
      </c>
      <c r="L9995" s="24">
        <v>1200</v>
      </c>
      <c r="M9995" s="25">
        <f>+VLOOKUP(E9995, TC!A:D, 4, FALSE())</f>
        <v>1.1715499996300069</v>
      </c>
      <c r="N9995" s="24">
        <f t="shared" si="780"/>
        <v>1200</v>
      </c>
      <c r="O9995" t="str">
        <f t="shared" si="781"/>
        <v>FACTURA</v>
      </c>
      <c r="P9995" t="str">
        <f t="shared" si="782"/>
        <v>2025</v>
      </c>
      <c r="Q9995" t="str">
        <f t="shared" si="783"/>
        <v>07</v>
      </c>
      <c r="R9995" t="str">
        <f>+IFERROR(VLOOKUP(I9995, Listado!A:B, 2, FALSE()), "COMERCIALIZADORA INTERNACIONAL CARIBBEAN EXOTICS S A")</f>
        <v>LONDOÑO ECHEVERRI ALEJANDRA</v>
      </c>
      <c r="S9995" s="25">
        <f>+VLOOKUP(E9995, TC!A:D, 2, FALSE())</f>
        <v>4054.13</v>
      </c>
      <c r="T9995" t="str">
        <f t="shared" si="784"/>
        <v>COP</v>
      </c>
    </row>
    <row r="9996" spans="1:20" ht="18.75" hidden="1" customHeight="1" x14ac:dyDescent="0.25">
      <c r="A9996" t="s">
        <v>3341</v>
      </c>
      <c r="B9996" t="s">
        <v>5</v>
      </c>
      <c r="C9996" t="s">
        <v>1913</v>
      </c>
      <c r="D9996" s="24">
        <v>12421</v>
      </c>
      <c r="E9996" t="s">
        <v>1783</v>
      </c>
      <c r="F9996" t="s">
        <v>99</v>
      </c>
      <c r="G9996" t="s">
        <v>1914</v>
      </c>
      <c r="I9996" t="s">
        <v>1841</v>
      </c>
      <c r="J9996" t="s">
        <v>1915</v>
      </c>
      <c r="K9996" t="s">
        <v>2022</v>
      </c>
      <c r="L9996" s="24">
        <v>17000</v>
      </c>
      <c r="M9996" s="25">
        <f>+VLOOKUP(E9996, TC!A:D, 4, FALSE())</f>
        <v>1.1715499996300069</v>
      </c>
      <c r="N9996" s="24">
        <f t="shared" si="780"/>
        <v>17000</v>
      </c>
      <c r="O9996" t="str">
        <f t="shared" si="781"/>
        <v>FACTURA</v>
      </c>
      <c r="P9996" t="str">
        <f t="shared" si="782"/>
        <v>2025</v>
      </c>
      <c r="Q9996" t="str">
        <f t="shared" si="783"/>
        <v>07</v>
      </c>
      <c r="R9996" t="str">
        <f>+IFERROR(VLOOKUP(I9996, Listado!A:B, 2, FALSE()), "COMERCIALIZADORA INTERNACIONAL CARIBBEAN EXOTICS S A")</f>
        <v>LONDOÑO ECHEVERRI ALEJANDRA</v>
      </c>
      <c r="S9996" s="25">
        <f>+VLOOKUP(E9996, TC!A:D, 2, FALSE())</f>
        <v>4054.13</v>
      </c>
      <c r="T9996" t="str">
        <f t="shared" si="784"/>
        <v>COP</v>
      </c>
    </row>
    <row r="9997" spans="1:20" ht="18.75" hidden="1" customHeight="1" x14ac:dyDescent="0.25">
      <c r="A9997" t="s">
        <v>3341</v>
      </c>
      <c r="B9997" t="s">
        <v>5</v>
      </c>
      <c r="C9997" t="s">
        <v>1913</v>
      </c>
      <c r="D9997" s="24">
        <v>12421</v>
      </c>
      <c r="E9997" t="s">
        <v>1783</v>
      </c>
      <c r="F9997" t="s">
        <v>99</v>
      </c>
      <c r="G9997" t="s">
        <v>1914</v>
      </c>
      <c r="I9997" t="s">
        <v>1841</v>
      </c>
      <c r="J9997" t="s">
        <v>1915</v>
      </c>
      <c r="K9997" t="s">
        <v>2022</v>
      </c>
      <c r="L9997" s="24">
        <v>23400</v>
      </c>
      <c r="M9997" s="25">
        <f>+VLOOKUP(E9997, TC!A:D, 4, FALSE())</f>
        <v>1.1715499996300069</v>
      </c>
      <c r="N9997" s="24">
        <f t="shared" si="780"/>
        <v>23400</v>
      </c>
      <c r="O9997" t="str">
        <f t="shared" si="781"/>
        <v>FACTURA</v>
      </c>
      <c r="P9997" t="str">
        <f t="shared" si="782"/>
        <v>2025</v>
      </c>
      <c r="Q9997" t="str">
        <f t="shared" si="783"/>
        <v>07</v>
      </c>
      <c r="R9997" t="str">
        <f>+IFERROR(VLOOKUP(I9997, Listado!A:B, 2, FALSE()), "COMERCIALIZADORA INTERNACIONAL CARIBBEAN EXOTICS S A")</f>
        <v>LONDOÑO ECHEVERRI ALEJANDRA</v>
      </c>
      <c r="S9997" s="25">
        <f>+VLOOKUP(E9997, TC!A:D, 2, FALSE())</f>
        <v>4054.13</v>
      </c>
      <c r="T9997" t="str">
        <f t="shared" si="784"/>
        <v>COP</v>
      </c>
    </row>
    <row r="9998" spans="1:20" ht="18.75" hidden="1" customHeight="1" x14ac:dyDescent="0.25">
      <c r="A9998" t="s">
        <v>3341</v>
      </c>
      <c r="B9998" t="s">
        <v>5</v>
      </c>
      <c r="C9998" t="s">
        <v>1913</v>
      </c>
      <c r="D9998" s="24">
        <v>12421</v>
      </c>
      <c r="E9998" t="s">
        <v>1783</v>
      </c>
      <c r="F9998" t="s">
        <v>99</v>
      </c>
      <c r="G9998" t="s">
        <v>1914</v>
      </c>
      <c r="I9998" t="s">
        <v>1841</v>
      </c>
      <c r="J9998" t="s">
        <v>1915</v>
      </c>
      <c r="K9998" t="s">
        <v>2022</v>
      </c>
      <c r="L9998" s="24">
        <v>24800</v>
      </c>
      <c r="M9998" s="25">
        <f>+VLOOKUP(E9998, TC!A:D, 4, FALSE())</f>
        <v>1.1715499996300069</v>
      </c>
      <c r="N9998" s="24">
        <f t="shared" si="780"/>
        <v>24800</v>
      </c>
      <c r="O9998" t="str">
        <f t="shared" si="781"/>
        <v>FACTURA</v>
      </c>
      <c r="P9998" t="str">
        <f t="shared" si="782"/>
        <v>2025</v>
      </c>
      <c r="Q9998" t="str">
        <f t="shared" si="783"/>
        <v>07</v>
      </c>
      <c r="R9998" t="str">
        <f>+IFERROR(VLOOKUP(I9998, Listado!A:B, 2, FALSE()), "COMERCIALIZADORA INTERNACIONAL CARIBBEAN EXOTICS S A")</f>
        <v>LONDOÑO ECHEVERRI ALEJANDRA</v>
      </c>
      <c r="S9998" s="25">
        <f>+VLOOKUP(E9998, TC!A:D, 2, FALSE())</f>
        <v>4054.13</v>
      </c>
      <c r="T9998" t="str">
        <f t="shared" si="784"/>
        <v>COP</v>
      </c>
    </row>
    <row r="9999" spans="1:20" ht="18.75" hidden="1" customHeight="1" x14ac:dyDescent="0.25">
      <c r="A9999" t="s">
        <v>3341</v>
      </c>
      <c r="B9999" t="s">
        <v>5</v>
      </c>
      <c r="C9999" t="s">
        <v>1913</v>
      </c>
      <c r="D9999" s="24">
        <v>12421</v>
      </c>
      <c r="E9999" t="s">
        <v>1783</v>
      </c>
      <c r="F9999" t="s">
        <v>99</v>
      </c>
      <c r="G9999" t="s">
        <v>1914</v>
      </c>
      <c r="I9999" t="s">
        <v>1841</v>
      </c>
      <c r="J9999" t="s">
        <v>1915</v>
      </c>
      <c r="K9999" t="s">
        <v>2022</v>
      </c>
      <c r="L9999" s="24">
        <v>10200</v>
      </c>
      <c r="M9999" s="25">
        <f>+VLOOKUP(E9999, TC!A:D, 4, FALSE())</f>
        <v>1.1715499996300069</v>
      </c>
      <c r="N9999" s="24">
        <f t="shared" si="780"/>
        <v>10200</v>
      </c>
      <c r="O9999" t="str">
        <f t="shared" si="781"/>
        <v>FACTURA</v>
      </c>
      <c r="P9999" t="str">
        <f t="shared" si="782"/>
        <v>2025</v>
      </c>
      <c r="Q9999" t="str">
        <f t="shared" si="783"/>
        <v>07</v>
      </c>
      <c r="R9999" t="str">
        <f>+IFERROR(VLOOKUP(I9999, Listado!A:B, 2, FALSE()), "COMERCIALIZADORA INTERNACIONAL CARIBBEAN EXOTICS S A")</f>
        <v>LONDOÑO ECHEVERRI ALEJANDRA</v>
      </c>
      <c r="S9999" s="25">
        <f>+VLOOKUP(E9999, TC!A:D, 2, FALSE())</f>
        <v>4054.13</v>
      </c>
      <c r="T9999" t="str">
        <f t="shared" si="784"/>
        <v>COP</v>
      </c>
    </row>
    <row r="10000" spans="1:20" ht="18.75" hidden="1" customHeight="1" x14ac:dyDescent="0.25">
      <c r="A10000" t="s">
        <v>3341</v>
      </c>
      <c r="B10000" t="s">
        <v>5</v>
      </c>
      <c r="C10000" t="s">
        <v>1913</v>
      </c>
      <c r="D10000" s="24">
        <v>12421</v>
      </c>
      <c r="E10000" t="s">
        <v>1783</v>
      </c>
      <c r="F10000" t="s">
        <v>99</v>
      </c>
      <c r="G10000" t="s">
        <v>1914</v>
      </c>
      <c r="I10000" t="s">
        <v>1841</v>
      </c>
      <c r="J10000" t="s">
        <v>1915</v>
      </c>
      <c r="K10000" t="s">
        <v>2022</v>
      </c>
      <c r="L10000" s="24">
        <v>5800</v>
      </c>
      <c r="M10000" s="25">
        <f>+VLOOKUP(E10000, TC!A:D, 4, FALSE())</f>
        <v>1.1715499996300069</v>
      </c>
      <c r="N10000" s="24">
        <f t="shared" si="780"/>
        <v>5800</v>
      </c>
      <c r="O10000" t="str">
        <f t="shared" si="781"/>
        <v>FACTURA</v>
      </c>
      <c r="P10000" t="str">
        <f t="shared" si="782"/>
        <v>2025</v>
      </c>
      <c r="Q10000" t="str">
        <f t="shared" si="783"/>
        <v>07</v>
      </c>
      <c r="R10000" t="str">
        <f>+IFERROR(VLOOKUP(I10000, Listado!A:B, 2, FALSE()), "COMERCIALIZADORA INTERNACIONAL CARIBBEAN EXOTICS S A")</f>
        <v>LONDOÑO ECHEVERRI ALEJANDRA</v>
      </c>
      <c r="S10000" s="25">
        <f>+VLOOKUP(E10000, TC!A:D, 2, FALSE())</f>
        <v>4054.13</v>
      </c>
      <c r="T10000" t="str">
        <f t="shared" si="784"/>
        <v>COP</v>
      </c>
    </row>
    <row r="10001" spans="1:20" ht="18.75" hidden="1" customHeight="1" x14ac:dyDescent="0.25">
      <c r="A10001" t="s">
        <v>3341</v>
      </c>
      <c r="B10001" t="s">
        <v>5</v>
      </c>
      <c r="C10001" t="s">
        <v>1913</v>
      </c>
      <c r="D10001" s="24">
        <v>12421</v>
      </c>
      <c r="E10001" t="s">
        <v>1783</v>
      </c>
      <c r="F10001" t="s">
        <v>99</v>
      </c>
      <c r="G10001" t="s">
        <v>1914</v>
      </c>
      <c r="I10001" t="s">
        <v>1841</v>
      </c>
      <c r="J10001" t="s">
        <v>1915</v>
      </c>
      <c r="K10001" t="s">
        <v>2022</v>
      </c>
      <c r="L10001" s="24">
        <v>3200</v>
      </c>
      <c r="M10001" s="25">
        <f>+VLOOKUP(E10001, TC!A:D, 4, FALSE())</f>
        <v>1.1715499996300069</v>
      </c>
      <c r="N10001" s="24">
        <f t="shared" si="780"/>
        <v>3200</v>
      </c>
      <c r="O10001" t="str">
        <f t="shared" si="781"/>
        <v>FACTURA</v>
      </c>
      <c r="P10001" t="str">
        <f t="shared" si="782"/>
        <v>2025</v>
      </c>
      <c r="Q10001" t="str">
        <f t="shared" si="783"/>
        <v>07</v>
      </c>
      <c r="R10001" t="str">
        <f>+IFERROR(VLOOKUP(I10001, Listado!A:B, 2, FALSE()), "COMERCIALIZADORA INTERNACIONAL CARIBBEAN EXOTICS S A")</f>
        <v>LONDOÑO ECHEVERRI ALEJANDRA</v>
      </c>
      <c r="S10001" s="25">
        <f>+VLOOKUP(E10001, TC!A:D, 2, FALSE())</f>
        <v>4054.13</v>
      </c>
      <c r="T10001" t="str">
        <f t="shared" si="784"/>
        <v>COP</v>
      </c>
    </row>
    <row r="10002" spans="1:20" ht="18.75" hidden="1" customHeight="1" x14ac:dyDescent="0.25">
      <c r="A10002" t="s">
        <v>3341</v>
      </c>
      <c r="B10002" t="s">
        <v>5</v>
      </c>
      <c r="C10002" t="s">
        <v>1913</v>
      </c>
      <c r="D10002" s="24">
        <v>12422</v>
      </c>
      <c r="E10002" t="s">
        <v>1783</v>
      </c>
      <c r="F10002" t="s">
        <v>1924</v>
      </c>
      <c r="G10002" t="s">
        <v>110</v>
      </c>
      <c r="H10002" t="s">
        <v>3410</v>
      </c>
      <c r="I10002" t="s">
        <v>1900</v>
      </c>
      <c r="J10002" t="s">
        <v>2468</v>
      </c>
      <c r="K10002" t="s">
        <v>62</v>
      </c>
      <c r="L10002" s="24">
        <v>95.394000000000005</v>
      </c>
      <c r="M10002" s="25">
        <f>+VLOOKUP(E10002, TC!A:D, 4, FALSE())</f>
        <v>1.1715499996300069</v>
      </c>
      <c r="N10002" s="24">
        <f t="shared" si="780"/>
        <v>111.75884066470489</v>
      </c>
      <c r="O10002" t="str">
        <f t="shared" si="781"/>
        <v>FACTURA</v>
      </c>
      <c r="P10002" t="str">
        <f t="shared" si="782"/>
        <v>2025</v>
      </c>
      <c r="Q10002" t="str">
        <f t="shared" si="783"/>
        <v>07</v>
      </c>
      <c r="R10002" t="str">
        <f>+IFERROR(VLOOKUP(I10002, Listado!A:B, 2, FALSE()), "COMERCIALIZADORA INTERNACIONAL CARIBBEAN EXOTICS S A")</f>
        <v>PEREZ MEJIA MARIA PAULINA</v>
      </c>
      <c r="S10002" s="25">
        <f>+VLOOKUP(E10002, TC!A:D, 2, FALSE())</f>
        <v>4054.13</v>
      </c>
      <c r="T10002" t="str">
        <f t="shared" si="784"/>
        <v>EUR</v>
      </c>
    </row>
    <row r="10003" spans="1:20" ht="18.75" hidden="1" customHeight="1" x14ac:dyDescent="0.25">
      <c r="A10003" t="s">
        <v>3341</v>
      </c>
      <c r="B10003" t="s">
        <v>5</v>
      </c>
      <c r="C10003" t="s">
        <v>1913</v>
      </c>
      <c r="D10003" s="24">
        <v>12422</v>
      </c>
      <c r="E10003" t="s">
        <v>1783</v>
      </c>
      <c r="F10003" t="s">
        <v>1924</v>
      </c>
      <c r="G10003" t="s">
        <v>110</v>
      </c>
      <c r="H10003" t="s">
        <v>3410</v>
      </c>
      <c r="I10003" t="s">
        <v>1900</v>
      </c>
      <c r="J10003" t="s">
        <v>2468</v>
      </c>
      <c r="K10003" t="s">
        <v>62</v>
      </c>
      <c r="L10003" s="24">
        <v>1081.1320000000001</v>
      </c>
      <c r="M10003" s="25">
        <f>+VLOOKUP(E10003, TC!A:D, 4, FALSE())</f>
        <v>1.1715499996300069</v>
      </c>
      <c r="N10003" s="24">
        <f t="shared" si="780"/>
        <v>1266.6001941999887</v>
      </c>
      <c r="O10003" t="str">
        <f t="shared" si="781"/>
        <v>FACTURA</v>
      </c>
      <c r="P10003" t="str">
        <f t="shared" si="782"/>
        <v>2025</v>
      </c>
      <c r="Q10003" t="str">
        <f t="shared" si="783"/>
        <v>07</v>
      </c>
      <c r="R10003" t="str">
        <f>+IFERROR(VLOOKUP(I10003, Listado!A:B, 2, FALSE()), "COMERCIALIZADORA INTERNACIONAL CARIBBEAN EXOTICS S A")</f>
        <v>PEREZ MEJIA MARIA PAULINA</v>
      </c>
      <c r="S10003" s="25">
        <f>+VLOOKUP(E10003, TC!A:D, 2, FALSE())</f>
        <v>4054.13</v>
      </c>
      <c r="T10003" t="str">
        <f t="shared" si="784"/>
        <v>EUR</v>
      </c>
    </row>
    <row r="10004" spans="1:20" ht="18.75" hidden="1" customHeight="1" x14ac:dyDescent="0.25">
      <c r="A10004" t="s">
        <v>3341</v>
      </c>
      <c r="B10004" t="s">
        <v>5</v>
      </c>
      <c r="C10004" t="s">
        <v>1913</v>
      </c>
      <c r="D10004" s="24">
        <v>12422</v>
      </c>
      <c r="E10004" t="s">
        <v>1783</v>
      </c>
      <c r="F10004" t="s">
        <v>1924</v>
      </c>
      <c r="G10004" t="s">
        <v>110</v>
      </c>
      <c r="H10004" t="s">
        <v>3410</v>
      </c>
      <c r="I10004" t="s">
        <v>1900</v>
      </c>
      <c r="J10004" t="s">
        <v>2468</v>
      </c>
      <c r="K10004" t="s">
        <v>62</v>
      </c>
      <c r="L10004" s="24">
        <v>842.64700000000005</v>
      </c>
      <c r="M10004" s="25">
        <f>+VLOOKUP(E10004, TC!A:D, 4, FALSE())</f>
        <v>1.1715499996300069</v>
      </c>
      <c r="N10004" s="24">
        <f t="shared" si="780"/>
        <v>987.20309253822654</v>
      </c>
      <c r="O10004" t="str">
        <f t="shared" si="781"/>
        <v>FACTURA</v>
      </c>
      <c r="P10004" t="str">
        <f t="shared" si="782"/>
        <v>2025</v>
      </c>
      <c r="Q10004" t="str">
        <f t="shared" si="783"/>
        <v>07</v>
      </c>
      <c r="R10004" t="str">
        <f>+IFERROR(VLOOKUP(I10004, Listado!A:B, 2, FALSE()), "COMERCIALIZADORA INTERNACIONAL CARIBBEAN EXOTICS S A")</f>
        <v>PEREZ MEJIA MARIA PAULINA</v>
      </c>
      <c r="S10004" s="25">
        <f>+VLOOKUP(E10004, TC!A:D, 2, FALSE())</f>
        <v>4054.13</v>
      </c>
      <c r="T10004" t="str">
        <f t="shared" si="784"/>
        <v>EUR</v>
      </c>
    </row>
    <row r="10005" spans="1:20" ht="18.75" hidden="1" customHeight="1" x14ac:dyDescent="0.25">
      <c r="A10005" t="s">
        <v>3341</v>
      </c>
      <c r="B10005" t="s">
        <v>5</v>
      </c>
      <c r="C10005" t="s">
        <v>1913</v>
      </c>
      <c r="D10005" s="24">
        <v>12422</v>
      </c>
      <c r="E10005" t="s">
        <v>1783</v>
      </c>
      <c r="F10005" t="s">
        <v>1924</v>
      </c>
      <c r="G10005" t="s">
        <v>110</v>
      </c>
      <c r="H10005" t="s">
        <v>3410</v>
      </c>
      <c r="I10005" t="s">
        <v>1900</v>
      </c>
      <c r="J10005" t="s">
        <v>2468</v>
      </c>
      <c r="K10005" t="s">
        <v>62</v>
      </c>
      <c r="L10005" s="24">
        <v>2305.355</v>
      </c>
      <c r="M10005" s="25">
        <f>+VLOOKUP(E10005, TC!A:D, 4, FALSE())</f>
        <v>1.1715499996300069</v>
      </c>
      <c r="N10005" s="24">
        <f t="shared" si="780"/>
        <v>2700.8386493970347</v>
      </c>
      <c r="O10005" t="str">
        <f t="shared" si="781"/>
        <v>FACTURA</v>
      </c>
      <c r="P10005" t="str">
        <f t="shared" si="782"/>
        <v>2025</v>
      </c>
      <c r="Q10005" t="str">
        <f t="shared" si="783"/>
        <v>07</v>
      </c>
      <c r="R10005" t="str">
        <f>+IFERROR(VLOOKUP(I10005, Listado!A:B, 2, FALSE()), "COMERCIALIZADORA INTERNACIONAL CARIBBEAN EXOTICS S A")</f>
        <v>PEREZ MEJIA MARIA PAULINA</v>
      </c>
      <c r="S10005" s="25">
        <f>+VLOOKUP(E10005, TC!A:D, 2, FALSE())</f>
        <v>4054.13</v>
      </c>
      <c r="T10005" t="str">
        <f t="shared" si="784"/>
        <v>EUR</v>
      </c>
    </row>
    <row r="10006" spans="1:20" ht="18.75" hidden="1" customHeight="1" x14ac:dyDescent="0.25">
      <c r="A10006" t="s">
        <v>3341</v>
      </c>
      <c r="B10006" t="s">
        <v>5</v>
      </c>
      <c r="C10006" t="s">
        <v>1913</v>
      </c>
      <c r="D10006" s="24">
        <v>12422</v>
      </c>
      <c r="E10006" t="s">
        <v>1783</v>
      </c>
      <c r="F10006" t="s">
        <v>1924</v>
      </c>
      <c r="G10006" t="s">
        <v>110</v>
      </c>
      <c r="H10006" t="s">
        <v>3410</v>
      </c>
      <c r="I10006" t="s">
        <v>1900</v>
      </c>
      <c r="J10006" t="s">
        <v>2468</v>
      </c>
      <c r="K10006" t="s">
        <v>63</v>
      </c>
      <c r="L10006" s="24">
        <v>198.59200000000001</v>
      </c>
      <c r="M10006" s="25">
        <f>+VLOOKUP(E10006, TC!A:D, 4, FALSE())</f>
        <v>1.1715499996300069</v>
      </c>
      <c r="N10006" s="24">
        <f t="shared" si="780"/>
        <v>232.66045752652235</v>
      </c>
      <c r="O10006" t="str">
        <f t="shared" si="781"/>
        <v>FACTURA</v>
      </c>
      <c r="P10006" t="str">
        <f t="shared" si="782"/>
        <v>2025</v>
      </c>
      <c r="Q10006" t="str">
        <f t="shared" si="783"/>
        <v>07</v>
      </c>
      <c r="R10006" t="str">
        <f>+IFERROR(VLOOKUP(I10006, Listado!A:B, 2, FALSE()), "COMERCIALIZADORA INTERNACIONAL CARIBBEAN EXOTICS S A")</f>
        <v>PEREZ MEJIA MARIA PAULINA</v>
      </c>
      <c r="S10006" s="25">
        <f>+VLOOKUP(E10006, TC!A:D, 2, FALSE())</f>
        <v>4054.13</v>
      </c>
      <c r="T10006" t="str">
        <f t="shared" si="784"/>
        <v>EUR</v>
      </c>
    </row>
    <row r="10007" spans="1:20" ht="18.75" hidden="1" customHeight="1" x14ac:dyDescent="0.25">
      <c r="A10007" t="s">
        <v>3341</v>
      </c>
      <c r="B10007" t="s">
        <v>5</v>
      </c>
      <c r="C10007" t="s">
        <v>1913</v>
      </c>
      <c r="D10007" s="24">
        <v>12422</v>
      </c>
      <c r="E10007" t="s">
        <v>1783</v>
      </c>
      <c r="F10007" t="s">
        <v>1924</v>
      </c>
      <c r="G10007" t="s">
        <v>110</v>
      </c>
      <c r="H10007" t="s">
        <v>3410</v>
      </c>
      <c r="I10007" t="s">
        <v>1900</v>
      </c>
      <c r="J10007" t="s">
        <v>2468</v>
      </c>
      <c r="K10007" t="s">
        <v>1959</v>
      </c>
      <c r="L10007" s="24">
        <v>300</v>
      </c>
      <c r="M10007" s="25">
        <f>+VLOOKUP(E10007, TC!A:D, 4, FALSE())</f>
        <v>1.1715499996300069</v>
      </c>
      <c r="N10007" s="24">
        <f t="shared" si="780"/>
        <v>351.46499988900206</v>
      </c>
      <c r="O10007" t="str">
        <f t="shared" si="781"/>
        <v>FACTURA</v>
      </c>
      <c r="P10007" t="str">
        <f t="shared" si="782"/>
        <v>2025</v>
      </c>
      <c r="Q10007" t="str">
        <f t="shared" si="783"/>
        <v>07</v>
      </c>
      <c r="R10007" t="str">
        <f>+IFERROR(VLOOKUP(I10007, Listado!A:B, 2, FALSE()), "COMERCIALIZADORA INTERNACIONAL CARIBBEAN EXOTICS S A")</f>
        <v>PEREZ MEJIA MARIA PAULINA</v>
      </c>
      <c r="S10007" s="25">
        <f>+VLOOKUP(E10007, TC!A:D, 2, FALSE())</f>
        <v>4054.13</v>
      </c>
      <c r="T10007" t="str">
        <f t="shared" si="784"/>
        <v>EUR</v>
      </c>
    </row>
    <row r="10008" spans="1:20" ht="18.75" hidden="1" customHeight="1" x14ac:dyDescent="0.25">
      <c r="A10008" t="s">
        <v>3341</v>
      </c>
      <c r="B10008" t="s">
        <v>5</v>
      </c>
      <c r="C10008" t="s">
        <v>1913</v>
      </c>
      <c r="D10008" s="24">
        <v>12422</v>
      </c>
      <c r="E10008" t="s">
        <v>1783</v>
      </c>
      <c r="F10008" t="s">
        <v>1924</v>
      </c>
      <c r="G10008" t="s">
        <v>110</v>
      </c>
      <c r="H10008" t="s">
        <v>3410</v>
      </c>
      <c r="I10008" t="s">
        <v>1900</v>
      </c>
      <c r="J10008" t="s">
        <v>2468</v>
      </c>
      <c r="K10008" t="s">
        <v>1960</v>
      </c>
      <c r="L10008" s="24">
        <v>40.880000000000003</v>
      </c>
      <c r="M10008" s="25">
        <f>+VLOOKUP(E10008, TC!A:D, 4, FALSE())</f>
        <v>1.1715499996300069</v>
      </c>
      <c r="N10008" s="24">
        <f t="shared" si="780"/>
        <v>47.89296398487469</v>
      </c>
      <c r="O10008" t="str">
        <f t="shared" si="781"/>
        <v>FACTURA</v>
      </c>
      <c r="P10008" t="str">
        <f t="shared" si="782"/>
        <v>2025</v>
      </c>
      <c r="Q10008" t="str">
        <f t="shared" si="783"/>
        <v>07</v>
      </c>
      <c r="R10008" t="str">
        <f>+IFERROR(VLOOKUP(I10008, Listado!A:B, 2, FALSE()), "COMERCIALIZADORA INTERNACIONAL CARIBBEAN EXOTICS S A")</f>
        <v>PEREZ MEJIA MARIA PAULINA</v>
      </c>
      <c r="S10008" s="25">
        <f>+VLOOKUP(E10008, TC!A:D, 2, FALSE())</f>
        <v>4054.13</v>
      </c>
      <c r="T10008" t="str">
        <f t="shared" si="784"/>
        <v>EUR</v>
      </c>
    </row>
    <row r="10009" spans="1:20" ht="18.75" hidden="1" customHeight="1" x14ac:dyDescent="0.25">
      <c r="A10009" t="s">
        <v>3341</v>
      </c>
      <c r="B10009" t="s">
        <v>5</v>
      </c>
      <c r="C10009" t="s">
        <v>1913</v>
      </c>
      <c r="D10009" s="24">
        <v>12423</v>
      </c>
      <c r="E10009" t="s">
        <v>1783</v>
      </c>
      <c r="F10009" t="s">
        <v>1924</v>
      </c>
      <c r="G10009" t="s">
        <v>110</v>
      </c>
      <c r="H10009" t="s">
        <v>3411</v>
      </c>
      <c r="I10009" t="s">
        <v>1900</v>
      </c>
      <c r="J10009" t="s">
        <v>2468</v>
      </c>
      <c r="K10009" t="s">
        <v>62</v>
      </c>
      <c r="L10009" s="24">
        <v>79.353999999999999</v>
      </c>
      <c r="M10009" s="25">
        <f>+VLOOKUP(E10009, TC!A:D, 4, FALSE())</f>
        <v>1.1715499996300069</v>
      </c>
      <c r="N10009" s="24">
        <f t="shared" si="780"/>
        <v>92.967178670639569</v>
      </c>
      <c r="O10009" t="str">
        <f t="shared" si="781"/>
        <v>FACTURA</v>
      </c>
      <c r="P10009" t="str">
        <f t="shared" si="782"/>
        <v>2025</v>
      </c>
      <c r="Q10009" t="str">
        <f t="shared" si="783"/>
        <v>07</v>
      </c>
      <c r="R10009" t="str">
        <f>+IFERROR(VLOOKUP(I10009, Listado!A:B, 2, FALSE()), "COMERCIALIZADORA INTERNACIONAL CARIBBEAN EXOTICS S A")</f>
        <v>PEREZ MEJIA MARIA PAULINA</v>
      </c>
      <c r="S10009" s="25">
        <f>+VLOOKUP(E10009, TC!A:D, 2, FALSE())</f>
        <v>4054.13</v>
      </c>
      <c r="T10009" t="str">
        <f t="shared" si="784"/>
        <v>EUR</v>
      </c>
    </row>
    <row r="10010" spans="1:20" ht="18.75" hidden="1" customHeight="1" x14ac:dyDescent="0.25">
      <c r="A10010" t="s">
        <v>3341</v>
      </c>
      <c r="B10010" t="s">
        <v>5</v>
      </c>
      <c r="C10010" t="s">
        <v>1913</v>
      </c>
      <c r="D10010" s="24">
        <v>12423</v>
      </c>
      <c r="E10010" t="s">
        <v>1783</v>
      </c>
      <c r="F10010" t="s">
        <v>1924</v>
      </c>
      <c r="G10010" t="s">
        <v>110</v>
      </c>
      <c r="H10010" t="s">
        <v>3411</v>
      </c>
      <c r="I10010" t="s">
        <v>1900</v>
      </c>
      <c r="J10010" t="s">
        <v>2468</v>
      </c>
      <c r="K10010" t="s">
        <v>62</v>
      </c>
      <c r="L10010" s="24">
        <v>4237.5036</v>
      </c>
      <c r="M10010" s="25">
        <f>+VLOOKUP(E10010, TC!A:D, 4, FALSE())</f>
        <v>1.1715499996300069</v>
      </c>
      <c r="N10010" s="24">
        <f t="shared" si="780"/>
        <v>4964.4473410121527</v>
      </c>
      <c r="O10010" t="str">
        <f t="shared" si="781"/>
        <v>FACTURA</v>
      </c>
      <c r="P10010" t="str">
        <f t="shared" si="782"/>
        <v>2025</v>
      </c>
      <c r="Q10010" t="str">
        <f t="shared" si="783"/>
        <v>07</v>
      </c>
      <c r="R10010" t="str">
        <f>+IFERROR(VLOOKUP(I10010, Listado!A:B, 2, FALSE()), "COMERCIALIZADORA INTERNACIONAL CARIBBEAN EXOTICS S A")</f>
        <v>PEREZ MEJIA MARIA PAULINA</v>
      </c>
      <c r="S10010" s="25">
        <f>+VLOOKUP(E10010, TC!A:D, 2, FALSE())</f>
        <v>4054.13</v>
      </c>
      <c r="T10010" t="str">
        <f t="shared" si="784"/>
        <v>EUR</v>
      </c>
    </row>
    <row r="10011" spans="1:20" ht="18.75" hidden="1" customHeight="1" x14ac:dyDescent="0.25">
      <c r="A10011" t="s">
        <v>3341</v>
      </c>
      <c r="B10011" t="s">
        <v>5</v>
      </c>
      <c r="C10011" t="s">
        <v>1913</v>
      </c>
      <c r="D10011" s="24">
        <v>12423</v>
      </c>
      <c r="E10011" t="s">
        <v>1783</v>
      </c>
      <c r="F10011" t="s">
        <v>1924</v>
      </c>
      <c r="G10011" t="s">
        <v>110</v>
      </c>
      <c r="H10011" t="s">
        <v>3411</v>
      </c>
      <c r="I10011" t="s">
        <v>1900</v>
      </c>
      <c r="J10011" t="s">
        <v>2468</v>
      </c>
      <c r="K10011" t="s">
        <v>63</v>
      </c>
      <c r="L10011" s="24">
        <v>29.833200000000001</v>
      </c>
      <c r="M10011" s="25">
        <f>+VLOOKUP(E10011, TC!A:D, 4, FALSE())</f>
        <v>1.1715499996300069</v>
      </c>
      <c r="N10011" s="24">
        <f t="shared" si="780"/>
        <v>34.951085448961926</v>
      </c>
      <c r="O10011" t="str">
        <f t="shared" si="781"/>
        <v>FACTURA</v>
      </c>
      <c r="P10011" t="str">
        <f t="shared" si="782"/>
        <v>2025</v>
      </c>
      <c r="Q10011" t="str">
        <f t="shared" si="783"/>
        <v>07</v>
      </c>
      <c r="R10011" t="str">
        <f>+IFERROR(VLOOKUP(I10011, Listado!A:B, 2, FALSE()), "COMERCIALIZADORA INTERNACIONAL CARIBBEAN EXOTICS S A")</f>
        <v>PEREZ MEJIA MARIA PAULINA</v>
      </c>
      <c r="S10011" s="25">
        <f>+VLOOKUP(E10011, TC!A:D, 2, FALSE())</f>
        <v>4054.13</v>
      </c>
      <c r="T10011" t="str">
        <f t="shared" si="784"/>
        <v>EUR</v>
      </c>
    </row>
    <row r="10012" spans="1:20" ht="18.75" hidden="1" customHeight="1" x14ac:dyDescent="0.25">
      <c r="A10012" t="s">
        <v>3341</v>
      </c>
      <c r="B10012" t="s">
        <v>5</v>
      </c>
      <c r="C10012" t="s">
        <v>1913</v>
      </c>
      <c r="D10012" s="24">
        <v>12423</v>
      </c>
      <c r="E10012" t="s">
        <v>1783</v>
      </c>
      <c r="F10012" t="s">
        <v>1924</v>
      </c>
      <c r="G10012" t="s">
        <v>110</v>
      </c>
      <c r="H10012" t="s">
        <v>3411</v>
      </c>
      <c r="I10012" t="s">
        <v>1900</v>
      </c>
      <c r="J10012" t="s">
        <v>2468</v>
      </c>
      <c r="K10012" t="s">
        <v>63</v>
      </c>
      <c r="L10012" s="24">
        <v>139.2216</v>
      </c>
      <c r="M10012" s="25">
        <f>+VLOOKUP(E10012, TC!A:D, 4, FALSE())</f>
        <v>1.1715499996300069</v>
      </c>
      <c r="N10012" s="24">
        <f t="shared" si="780"/>
        <v>163.10506542848896</v>
      </c>
      <c r="O10012" t="str">
        <f t="shared" si="781"/>
        <v>FACTURA</v>
      </c>
      <c r="P10012" t="str">
        <f t="shared" si="782"/>
        <v>2025</v>
      </c>
      <c r="Q10012" t="str">
        <f t="shared" si="783"/>
        <v>07</v>
      </c>
      <c r="R10012" t="str">
        <f>+IFERROR(VLOOKUP(I10012, Listado!A:B, 2, FALSE()), "COMERCIALIZADORA INTERNACIONAL CARIBBEAN EXOTICS S A")</f>
        <v>PEREZ MEJIA MARIA PAULINA</v>
      </c>
      <c r="S10012" s="25">
        <f>+VLOOKUP(E10012, TC!A:D, 2, FALSE())</f>
        <v>4054.13</v>
      </c>
      <c r="T10012" t="str">
        <f t="shared" si="784"/>
        <v>EUR</v>
      </c>
    </row>
    <row r="10013" spans="1:20" ht="18.75" hidden="1" customHeight="1" x14ac:dyDescent="0.25">
      <c r="A10013" t="s">
        <v>3341</v>
      </c>
      <c r="B10013" t="s">
        <v>5</v>
      </c>
      <c r="C10013" t="s">
        <v>1913</v>
      </c>
      <c r="D10013" s="24">
        <v>12423</v>
      </c>
      <c r="E10013" t="s">
        <v>1783</v>
      </c>
      <c r="F10013" t="s">
        <v>1924</v>
      </c>
      <c r="G10013" t="s">
        <v>110</v>
      </c>
      <c r="H10013" t="s">
        <v>3411</v>
      </c>
      <c r="I10013" t="s">
        <v>1900</v>
      </c>
      <c r="J10013" t="s">
        <v>2468</v>
      </c>
      <c r="K10013" t="s">
        <v>63</v>
      </c>
      <c r="L10013" s="24">
        <v>29.833200000000001</v>
      </c>
      <c r="M10013" s="25">
        <f>+VLOOKUP(E10013, TC!A:D, 4, FALSE())</f>
        <v>1.1715499996300069</v>
      </c>
      <c r="N10013" s="24">
        <f t="shared" si="780"/>
        <v>34.951085448961926</v>
      </c>
      <c r="O10013" t="str">
        <f t="shared" si="781"/>
        <v>FACTURA</v>
      </c>
      <c r="P10013" t="str">
        <f t="shared" si="782"/>
        <v>2025</v>
      </c>
      <c r="Q10013" t="str">
        <f t="shared" si="783"/>
        <v>07</v>
      </c>
      <c r="R10013" t="str">
        <f>+IFERROR(VLOOKUP(I10013, Listado!A:B, 2, FALSE()), "COMERCIALIZADORA INTERNACIONAL CARIBBEAN EXOTICS S A")</f>
        <v>PEREZ MEJIA MARIA PAULINA</v>
      </c>
      <c r="S10013" s="25">
        <f>+VLOOKUP(E10013, TC!A:D, 2, FALSE())</f>
        <v>4054.13</v>
      </c>
      <c r="T10013" t="str">
        <f t="shared" si="784"/>
        <v>EUR</v>
      </c>
    </row>
    <row r="10014" spans="1:20" ht="18.75" hidden="1" customHeight="1" x14ac:dyDescent="0.25">
      <c r="A10014" t="s">
        <v>3341</v>
      </c>
      <c r="B10014" t="s">
        <v>5</v>
      </c>
      <c r="C10014" t="s">
        <v>1913</v>
      </c>
      <c r="D10014" s="24">
        <v>12423</v>
      </c>
      <c r="E10014" t="s">
        <v>1783</v>
      </c>
      <c r="F10014" t="s">
        <v>1924</v>
      </c>
      <c r="G10014" t="s">
        <v>110</v>
      </c>
      <c r="H10014" t="s">
        <v>3411</v>
      </c>
      <c r="I10014" t="s">
        <v>1900</v>
      </c>
      <c r="J10014" t="s">
        <v>2468</v>
      </c>
      <c r="K10014" t="s">
        <v>1959</v>
      </c>
      <c r="L10014" s="24">
        <v>300</v>
      </c>
      <c r="M10014" s="25">
        <f>+VLOOKUP(E10014, TC!A:D, 4, FALSE())</f>
        <v>1.1715499996300069</v>
      </c>
      <c r="N10014" s="24">
        <f t="shared" si="780"/>
        <v>351.46499988900206</v>
      </c>
      <c r="O10014" t="str">
        <f t="shared" si="781"/>
        <v>FACTURA</v>
      </c>
      <c r="P10014" t="str">
        <f t="shared" si="782"/>
        <v>2025</v>
      </c>
      <c r="Q10014" t="str">
        <f t="shared" si="783"/>
        <v>07</v>
      </c>
      <c r="R10014" t="str">
        <f>+IFERROR(VLOOKUP(I10014, Listado!A:B, 2, FALSE()), "COMERCIALIZADORA INTERNACIONAL CARIBBEAN EXOTICS S A")</f>
        <v>PEREZ MEJIA MARIA PAULINA</v>
      </c>
      <c r="S10014" s="25">
        <f>+VLOOKUP(E10014, TC!A:D, 2, FALSE())</f>
        <v>4054.13</v>
      </c>
      <c r="T10014" t="str">
        <f t="shared" si="784"/>
        <v>EUR</v>
      </c>
    </row>
    <row r="10015" spans="1:20" ht="18.75" hidden="1" customHeight="1" x14ac:dyDescent="0.25">
      <c r="A10015" t="s">
        <v>3341</v>
      </c>
      <c r="B10015" t="s">
        <v>5</v>
      </c>
      <c r="C10015" t="s">
        <v>1913</v>
      </c>
      <c r="D10015" s="24">
        <v>12423</v>
      </c>
      <c r="E10015" t="s">
        <v>1783</v>
      </c>
      <c r="F10015" t="s">
        <v>1924</v>
      </c>
      <c r="G10015" t="s">
        <v>110</v>
      </c>
      <c r="H10015" t="s">
        <v>3411</v>
      </c>
      <c r="I10015" t="s">
        <v>1900</v>
      </c>
      <c r="J10015" t="s">
        <v>2468</v>
      </c>
      <c r="K10015" t="s">
        <v>1960</v>
      </c>
      <c r="L10015" s="24">
        <v>48.254399999999997</v>
      </c>
      <c r="M10015" s="25">
        <f>+VLOOKUP(E10015, TC!A:D, 4, FALSE())</f>
        <v>1.1715499996300069</v>
      </c>
      <c r="N10015" s="24">
        <f t="shared" si="780"/>
        <v>56.532442302146201</v>
      </c>
      <c r="O10015" t="str">
        <f t="shared" si="781"/>
        <v>FACTURA</v>
      </c>
      <c r="P10015" t="str">
        <f t="shared" si="782"/>
        <v>2025</v>
      </c>
      <c r="Q10015" t="str">
        <f t="shared" si="783"/>
        <v>07</v>
      </c>
      <c r="R10015" t="str">
        <f>+IFERROR(VLOOKUP(I10015, Listado!A:B, 2, FALSE()), "COMERCIALIZADORA INTERNACIONAL CARIBBEAN EXOTICS S A")</f>
        <v>PEREZ MEJIA MARIA PAULINA</v>
      </c>
      <c r="S10015" s="25">
        <f>+VLOOKUP(E10015, TC!A:D, 2, FALSE())</f>
        <v>4054.13</v>
      </c>
      <c r="T10015" t="str">
        <f t="shared" si="784"/>
        <v>EUR</v>
      </c>
    </row>
    <row r="10016" spans="1:20" ht="18.75" hidden="1" customHeight="1" x14ac:dyDescent="0.25">
      <c r="A10016" t="s">
        <v>3341</v>
      </c>
      <c r="B10016" t="s">
        <v>1923</v>
      </c>
      <c r="C10016" t="s">
        <v>1913</v>
      </c>
      <c r="D10016" s="24">
        <v>6182</v>
      </c>
      <c r="E10016" t="s">
        <v>1783</v>
      </c>
      <c r="F10016" t="s">
        <v>99</v>
      </c>
      <c r="G10016" t="s">
        <v>110</v>
      </c>
      <c r="I10016" t="s">
        <v>1979</v>
      </c>
      <c r="J10016" t="s">
        <v>1915</v>
      </c>
      <c r="K10016" t="s">
        <v>1922</v>
      </c>
      <c r="L10016" s="24">
        <v>619500</v>
      </c>
      <c r="M10016" s="25">
        <f>+VLOOKUP(E10016, TC!A:D, 4, FALSE())</f>
        <v>1.1715499996300069</v>
      </c>
      <c r="N10016" s="24">
        <f t="shared" si="780"/>
        <v>619500</v>
      </c>
      <c r="O10016" t="str">
        <f t="shared" si="781"/>
        <v>FACTURA</v>
      </c>
      <c r="P10016" t="str">
        <f t="shared" si="782"/>
        <v>2025</v>
      </c>
      <c r="Q10016" t="str">
        <f t="shared" si="783"/>
        <v>07</v>
      </c>
      <c r="R10016" t="str">
        <f>+IFERROR(VLOOKUP(I10016, Listado!A:B, 2, FALSE()), "COMERCIALIZADORA INTERNACIONAL CARIBBEAN EXOTICS S A")</f>
        <v>COMERCIALIZADORA INTERNACIONAL CARIBBEAN EXOTICS S A</v>
      </c>
      <c r="S10016" s="25">
        <f>+VLOOKUP(E10016, TC!A:D, 2, FALSE())</f>
        <v>4054.13</v>
      </c>
      <c r="T10016" t="str">
        <f t="shared" si="784"/>
        <v>COP</v>
      </c>
    </row>
    <row r="10017" spans="1:20" ht="18.75" hidden="1" customHeight="1" x14ac:dyDescent="0.25">
      <c r="A10017" t="s">
        <v>3341</v>
      </c>
      <c r="B10017" t="s">
        <v>1923</v>
      </c>
      <c r="C10017" t="s">
        <v>1913</v>
      </c>
      <c r="D10017" s="24">
        <v>6182</v>
      </c>
      <c r="E10017" t="s">
        <v>1783</v>
      </c>
      <c r="F10017" t="s">
        <v>99</v>
      </c>
      <c r="G10017" t="s">
        <v>110</v>
      </c>
      <c r="I10017" t="s">
        <v>1979</v>
      </c>
      <c r="J10017" t="s">
        <v>1915</v>
      </c>
      <c r="K10017" t="s">
        <v>1922</v>
      </c>
      <c r="L10017" s="24">
        <v>22440</v>
      </c>
      <c r="M10017" s="25">
        <f>+VLOOKUP(E10017, TC!A:D, 4, FALSE())</f>
        <v>1.1715499996300069</v>
      </c>
      <c r="N10017" s="24">
        <f t="shared" si="780"/>
        <v>22440</v>
      </c>
      <c r="O10017" t="str">
        <f t="shared" si="781"/>
        <v>FACTURA</v>
      </c>
      <c r="P10017" t="str">
        <f t="shared" si="782"/>
        <v>2025</v>
      </c>
      <c r="Q10017" t="str">
        <f t="shared" si="783"/>
        <v>07</v>
      </c>
      <c r="R10017" t="str">
        <f>+IFERROR(VLOOKUP(I10017, Listado!A:B, 2, FALSE()), "COMERCIALIZADORA INTERNACIONAL CARIBBEAN EXOTICS S A")</f>
        <v>COMERCIALIZADORA INTERNACIONAL CARIBBEAN EXOTICS S A</v>
      </c>
      <c r="S10017" s="25">
        <f>+VLOOKUP(E10017, TC!A:D, 2, FALSE())</f>
        <v>4054.13</v>
      </c>
      <c r="T10017" t="str">
        <f t="shared" si="784"/>
        <v>COP</v>
      </c>
    </row>
    <row r="10018" spans="1:20" ht="18.75" hidden="1" customHeight="1" x14ac:dyDescent="0.25">
      <c r="A10018" t="s">
        <v>3341</v>
      </c>
      <c r="B10018" t="s">
        <v>5</v>
      </c>
      <c r="C10018" t="s">
        <v>1913</v>
      </c>
      <c r="D10018" s="24">
        <v>12424</v>
      </c>
      <c r="E10018" t="s">
        <v>1783</v>
      </c>
      <c r="F10018" t="s">
        <v>1924</v>
      </c>
      <c r="G10018" t="s">
        <v>108</v>
      </c>
      <c r="H10018" t="s">
        <v>3412</v>
      </c>
      <c r="I10018" t="s">
        <v>1875</v>
      </c>
      <c r="J10018" t="s">
        <v>1919</v>
      </c>
      <c r="K10018" t="s">
        <v>33</v>
      </c>
      <c r="L10018" s="24">
        <v>183.80699999999999</v>
      </c>
      <c r="M10018" s="25">
        <f>+VLOOKUP(E10018, TC!A:D, 4, FALSE())</f>
        <v>1.1715499996300069</v>
      </c>
      <c r="N10018" s="24">
        <f t="shared" si="780"/>
        <v>215.33909078199267</v>
      </c>
      <c r="O10018" t="str">
        <f t="shared" si="781"/>
        <v>FACTURA</v>
      </c>
      <c r="P10018" t="str">
        <f t="shared" si="782"/>
        <v>2025</v>
      </c>
      <c r="Q10018" t="str">
        <f t="shared" si="783"/>
        <v>07</v>
      </c>
      <c r="R10018" t="str">
        <f>+IFERROR(VLOOKUP(I10018, Listado!A:B, 2, FALSE()), "COMERCIALIZADORA INTERNACIONAL CARIBBEAN EXOTICS S A")</f>
        <v>PIEDRAHITA PEREZ MARIANA</v>
      </c>
      <c r="S10018" s="25">
        <f>+VLOOKUP(E10018, TC!A:D, 2, FALSE())</f>
        <v>4054.13</v>
      </c>
      <c r="T10018" t="str">
        <f t="shared" si="784"/>
        <v>EUR</v>
      </c>
    </row>
    <row r="10019" spans="1:20" ht="18.75" hidden="1" customHeight="1" x14ac:dyDescent="0.25">
      <c r="A10019" t="s">
        <v>3341</v>
      </c>
      <c r="B10019" t="s">
        <v>5</v>
      </c>
      <c r="C10019" t="s">
        <v>1913</v>
      </c>
      <c r="D10019" s="24">
        <v>12424</v>
      </c>
      <c r="E10019" t="s">
        <v>1783</v>
      </c>
      <c r="F10019" t="s">
        <v>1924</v>
      </c>
      <c r="G10019" t="s">
        <v>108</v>
      </c>
      <c r="H10019" t="s">
        <v>3412</v>
      </c>
      <c r="I10019" t="s">
        <v>1875</v>
      </c>
      <c r="J10019" t="s">
        <v>1919</v>
      </c>
      <c r="K10019" t="s">
        <v>33</v>
      </c>
      <c r="L10019" s="24">
        <v>559.59019999999998</v>
      </c>
      <c r="M10019" s="25">
        <f>+VLOOKUP(E10019, TC!A:D, 4, FALSE())</f>
        <v>1.1715499996300069</v>
      </c>
      <c r="N10019" s="24">
        <f t="shared" si="780"/>
        <v>655.58789860295553</v>
      </c>
      <c r="O10019" t="str">
        <f t="shared" si="781"/>
        <v>FACTURA</v>
      </c>
      <c r="P10019" t="str">
        <f t="shared" si="782"/>
        <v>2025</v>
      </c>
      <c r="Q10019" t="str">
        <f t="shared" si="783"/>
        <v>07</v>
      </c>
      <c r="R10019" t="str">
        <f>+IFERROR(VLOOKUP(I10019, Listado!A:B, 2, FALSE()), "COMERCIALIZADORA INTERNACIONAL CARIBBEAN EXOTICS S A")</f>
        <v>PIEDRAHITA PEREZ MARIANA</v>
      </c>
      <c r="S10019" s="25">
        <f>+VLOOKUP(E10019, TC!A:D, 2, FALSE())</f>
        <v>4054.13</v>
      </c>
      <c r="T10019" t="str">
        <f t="shared" si="784"/>
        <v>EUR</v>
      </c>
    </row>
    <row r="10020" spans="1:20" ht="18.75" hidden="1" customHeight="1" x14ac:dyDescent="0.25">
      <c r="A10020" t="s">
        <v>3341</v>
      </c>
      <c r="B10020" t="s">
        <v>5</v>
      </c>
      <c r="C10020" t="s">
        <v>1913</v>
      </c>
      <c r="D10020" s="24">
        <v>12424</v>
      </c>
      <c r="E10020" t="s">
        <v>1783</v>
      </c>
      <c r="F10020" t="s">
        <v>1924</v>
      </c>
      <c r="G10020" t="s">
        <v>108</v>
      </c>
      <c r="H10020" t="s">
        <v>3412</v>
      </c>
      <c r="I10020" t="s">
        <v>1875</v>
      </c>
      <c r="J10020" t="s">
        <v>1919</v>
      </c>
      <c r="K10020" t="s">
        <v>33</v>
      </c>
      <c r="L10020" s="24">
        <v>179.72239999999999</v>
      </c>
      <c r="M10020" s="25">
        <f>+VLOOKUP(E10020, TC!A:D, 4, FALSE())</f>
        <v>1.1715499996300069</v>
      </c>
      <c r="N10020" s="24">
        <f t="shared" si="780"/>
        <v>210.55377765350394</v>
      </c>
      <c r="O10020" t="str">
        <f t="shared" si="781"/>
        <v>FACTURA</v>
      </c>
      <c r="P10020" t="str">
        <f t="shared" si="782"/>
        <v>2025</v>
      </c>
      <c r="Q10020" t="str">
        <f t="shared" si="783"/>
        <v>07</v>
      </c>
      <c r="R10020" t="str">
        <f>+IFERROR(VLOOKUP(I10020, Listado!A:B, 2, FALSE()), "COMERCIALIZADORA INTERNACIONAL CARIBBEAN EXOTICS S A")</f>
        <v>PIEDRAHITA PEREZ MARIANA</v>
      </c>
      <c r="S10020" s="25">
        <f>+VLOOKUP(E10020, TC!A:D, 2, FALSE())</f>
        <v>4054.13</v>
      </c>
      <c r="T10020" t="str">
        <f t="shared" si="784"/>
        <v>EUR</v>
      </c>
    </row>
    <row r="10021" spans="1:20" ht="18.75" hidden="1" customHeight="1" x14ac:dyDescent="0.25">
      <c r="A10021" t="s">
        <v>3341</v>
      </c>
      <c r="B10021" t="s">
        <v>5</v>
      </c>
      <c r="C10021" t="s">
        <v>1913</v>
      </c>
      <c r="D10021" s="24">
        <v>12424</v>
      </c>
      <c r="E10021" t="s">
        <v>1783</v>
      </c>
      <c r="F10021" t="s">
        <v>1924</v>
      </c>
      <c r="G10021" t="s">
        <v>108</v>
      </c>
      <c r="H10021" t="s">
        <v>3412</v>
      </c>
      <c r="I10021" t="s">
        <v>1875</v>
      </c>
      <c r="J10021" t="s">
        <v>1919</v>
      </c>
      <c r="K10021" t="s">
        <v>33</v>
      </c>
      <c r="L10021" s="24">
        <v>343.10640000000001</v>
      </c>
      <c r="M10021" s="25">
        <f>+VLOOKUP(E10021, TC!A:D, 4, FALSE())</f>
        <v>1.1715499996300069</v>
      </c>
      <c r="N10021" s="24">
        <f t="shared" si="780"/>
        <v>401.96630279305305</v>
      </c>
      <c r="O10021" t="str">
        <f t="shared" si="781"/>
        <v>FACTURA</v>
      </c>
      <c r="P10021" t="str">
        <f t="shared" si="782"/>
        <v>2025</v>
      </c>
      <c r="Q10021" t="str">
        <f t="shared" si="783"/>
        <v>07</v>
      </c>
      <c r="R10021" t="str">
        <f>+IFERROR(VLOOKUP(I10021, Listado!A:B, 2, FALSE()), "COMERCIALIZADORA INTERNACIONAL CARIBBEAN EXOTICS S A")</f>
        <v>PIEDRAHITA PEREZ MARIANA</v>
      </c>
      <c r="S10021" s="25">
        <f>+VLOOKUP(E10021, TC!A:D, 2, FALSE())</f>
        <v>4054.13</v>
      </c>
      <c r="T10021" t="str">
        <f t="shared" si="784"/>
        <v>EUR</v>
      </c>
    </row>
    <row r="10022" spans="1:20" ht="18.75" hidden="1" customHeight="1" x14ac:dyDescent="0.25">
      <c r="A10022" t="s">
        <v>3341</v>
      </c>
      <c r="B10022" t="s">
        <v>5</v>
      </c>
      <c r="C10022" t="s">
        <v>1913</v>
      </c>
      <c r="D10022" s="24">
        <v>12424</v>
      </c>
      <c r="E10022" t="s">
        <v>1783</v>
      </c>
      <c r="F10022" t="s">
        <v>1924</v>
      </c>
      <c r="G10022" t="s">
        <v>108</v>
      </c>
      <c r="H10022" t="s">
        <v>3412</v>
      </c>
      <c r="I10022" t="s">
        <v>1875</v>
      </c>
      <c r="J10022" t="s">
        <v>1919</v>
      </c>
      <c r="K10022" t="s">
        <v>33</v>
      </c>
      <c r="L10022" s="24">
        <v>98.0304</v>
      </c>
      <c r="M10022" s="25">
        <f>+VLOOKUP(E10022, TC!A:D, 4, FALSE())</f>
        <v>1.1715499996300069</v>
      </c>
      <c r="N10022" s="24">
        <f t="shared" si="780"/>
        <v>114.84751508372943</v>
      </c>
      <c r="O10022" t="str">
        <f t="shared" si="781"/>
        <v>FACTURA</v>
      </c>
      <c r="P10022" t="str">
        <f t="shared" si="782"/>
        <v>2025</v>
      </c>
      <c r="Q10022" t="str">
        <f t="shared" si="783"/>
        <v>07</v>
      </c>
      <c r="R10022" t="str">
        <f>+IFERROR(VLOOKUP(I10022, Listado!A:B, 2, FALSE()), "COMERCIALIZADORA INTERNACIONAL CARIBBEAN EXOTICS S A")</f>
        <v>PIEDRAHITA PEREZ MARIANA</v>
      </c>
      <c r="S10022" s="25">
        <f>+VLOOKUP(E10022, TC!A:D, 2, FALSE())</f>
        <v>4054.13</v>
      </c>
      <c r="T10022" t="str">
        <f t="shared" si="784"/>
        <v>EUR</v>
      </c>
    </row>
    <row r="10023" spans="1:20" ht="18.75" hidden="1" customHeight="1" x14ac:dyDescent="0.25">
      <c r="A10023" t="s">
        <v>3341</v>
      </c>
      <c r="B10023" t="s">
        <v>5</v>
      </c>
      <c r="C10023" t="s">
        <v>1913</v>
      </c>
      <c r="D10023" s="24">
        <v>12424</v>
      </c>
      <c r="E10023" t="s">
        <v>1783</v>
      </c>
      <c r="F10023" t="s">
        <v>1924</v>
      </c>
      <c r="G10023" t="s">
        <v>108</v>
      </c>
      <c r="H10023" t="s">
        <v>3412</v>
      </c>
      <c r="I10023" t="s">
        <v>1875</v>
      </c>
      <c r="J10023" t="s">
        <v>1919</v>
      </c>
      <c r="K10023" t="s">
        <v>33</v>
      </c>
      <c r="L10023" s="24">
        <v>747.48180000000002</v>
      </c>
      <c r="M10023" s="25">
        <f>+VLOOKUP(E10023, TC!A:D, 4, FALSE())</f>
        <v>1.1715499996300069</v>
      </c>
      <c r="N10023" s="24">
        <f t="shared" si="780"/>
        <v>875.71230251343695</v>
      </c>
      <c r="O10023" t="str">
        <f t="shared" si="781"/>
        <v>FACTURA</v>
      </c>
      <c r="P10023" t="str">
        <f t="shared" si="782"/>
        <v>2025</v>
      </c>
      <c r="Q10023" t="str">
        <f t="shared" si="783"/>
        <v>07</v>
      </c>
      <c r="R10023" t="str">
        <f>+IFERROR(VLOOKUP(I10023, Listado!A:B, 2, FALSE()), "COMERCIALIZADORA INTERNACIONAL CARIBBEAN EXOTICS S A")</f>
        <v>PIEDRAHITA PEREZ MARIANA</v>
      </c>
      <c r="S10023" s="25">
        <f>+VLOOKUP(E10023, TC!A:D, 2, FALSE())</f>
        <v>4054.13</v>
      </c>
      <c r="T10023" t="str">
        <f t="shared" si="784"/>
        <v>EUR</v>
      </c>
    </row>
    <row r="10024" spans="1:20" ht="18.75" hidden="1" customHeight="1" x14ac:dyDescent="0.25">
      <c r="A10024" t="s">
        <v>3341</v>
      </c>
      <c r="B10024" t="s">
        <v>5</v>
      </c>
      <c r="C10024" t="s">
        <v>1913</v>
      </c>
      <c r="D10024" s="24">
        <v>12424</v>
      </c>
      <c r="E10024" t="s">
        <v>1783</v>
      </c>
      <c r="F10024" t="s">
        <v>1924</v>
      </c>
      <c r="G10024" t="s">
        <v>108</v>
      </c>
      <c r="H10024" t="s">
        <v>3412</v>
      </c>
      <c r="I10024" t="s">
        <v>1875</v>
      </c>
      <c r="J10024" t="s">
        <v>1919</v>
      </c>
      <c r="K10024" t="s">
        <v>33</v>
      </c>
      <c r="L10024" s="24">
        <v>584.09780000000001</v>
      </c>
      <c r="M10024" s="25">
        <f>+VLOOKUP(E10024, TC!A:D, 4, FALSE())</f>
        <v>1.1715499996300069</v>
      </c>
      <c r="N10024" s="24">
        <f t="shared" si="780"/>
        <v>684.29977737388788</v>
      </c>
      <c r="O10024" t="str">
        <f t="shared" si="781"/>
        <v>FACTURA</v>
      </c>
      <c r="P10024" t="str">
        <f t="shared" si="782"/>
        <v>2025</v>
      </c>
      <c r="Q10024" t="str">
        <f t="shared" si="783"/>
        <v>07</v>
      </c>
      <c r="R10024" t="str">
        <f>+IFERROR(VLOOKUP(I10024, Listado!A:B, 2, FALSE()), "COMERCIALIZADORA INTERNACIONAL CARIBBEAN EXOTICS S A")</f>
        <v>PIEDRAHITA PEREZ MARIANA</v>
      </c>
      <c r="S10024" s="25">
        <f>+VLOOKUP(E10024, TC!A:D, 2, FALSE())</f>
        <v>4054.13</v>
      </c>
      <c r="T10024" t="str">
        <f t="shared" si="784"/>
        <v>EUR</v>
      </c>
    </row>
    <row r="10025" spans="1:20" ht="18.75" hidden="1" customHeight="1" x14ac:dyDescent="0.25">
      <c r="A10025" t="s">
        <v>3341</v>
      </c>
      <c r="B10025" t="s">
        <v>5</v>
      </c>
      <c r="C10025" t="s">
        <v>1913</v>
      </c>
      <c r="D10025" s="24">
        <v>12424</v>
      </c>
      <c r="E10025" t="s">
        <v>1783</v>
      </c>
      <c r="F10025" t="s">
        <v>1924</v>
      </c>
      <c r="G10025" t="s">
        <v>108</v>
      </c>
      <c r="H10025" t="s">
        <v>3412</v>
      </c>
      <c r="I10025" t="s">
        <v>1875</v>
      </c>
      <c r="J10025" t="s">
        <v>1919</v>
      </c>
      <c r="K10025" t="s">
        <v>33</v>
      </c>
      <c r="L10025" s="24">
        <v>473.81360000000001</v>
      </c>
      <c r="M10025" s="25">
        <f>+VLOOKUP(E10025, TC!A:D, 4, FALSE())</f>
        <v>1.1715499996300069</v>
      </c>
      <c r="N10025" s="24">
        <f t="shared" si="780"/>
        <v>555.09632290469222</v>
      </c>
      <c r="O10025" t="str">
        <f t="shared" si="781"/>
        <v>FACTURA</v>
      </c>
      <c r="P10025" t="str">
        <f t="shared" si="782"/>
        <v>2025</v>
      </c>
      <c r="Q10025" t="str">
        <f t="shared" si="783"/>
        <v>07</v>
      </c>
      <c r="R10025" t="str">
        <f>+IFERROR(VLOOKUP(I10025, Listado!A:B, 2, FALSE()), "COMERCIALIZADORA INTERNACIONAL CARIBBEAN EXOTICS S A")</f>
        <v>PIEDRAHITA PEREZ MARIANA</v>
      </c>
      <c r="S10025" s="25">
        <f>+VLOOKUP(E10025, TC!A:D, 2, FALSE())</f>
        <v>4054.13</v>
      </c>
      <c r="T10025" t="str">
        <f t="shared" si="784"/>
        <v>EUR</v>
      </c>
    </row>
    <row r="10026" spans="1:20" ht="18.75" hidden="1" customHeight="1" x14ac:dyDescent="0.25">
      <c r="A10026" t="s">
        <v>3341</v>
      </c>
      <c r="B10026" t="s">
        <v>5</v>
      </c>
      <c r="C10026" t="s">
        <v>1913</v>
      </c>
      <c r="D10026" s="24">
        <v>12424</v>
      </c>
      <c r="E10026" t="s">
        <v>1783</v>
      </c>
      <c r="F10026" t="s">
        <v>1924</v>
      </c>
      <c r="G10026" t="s">
        <v>108</v>
      </c>
      <c r="H10026" t="s">
        <v>3412</v>
      </c>
      <c r="I10026" t="s">
        <v>1875</v>
      </c>
      <c r="J10026" t="s">
        <v>1919</v>
      </c>
      <c r="K10026" t="s">
        <v>33</v>
      </c>
      <c r="L10026" s="24">
        <v>261.4144</v>
      </c>
      <c r="M10026" s="25">
        <f>+VLOOKUP(E10026, TC!A:D, 4, FALSE())</f>
        <v>1.1715499996300069</v>
      </c>
      <c r="N10026" s="24">
        <f t="shared" si="780"/>
        <v>306.26004022327851</v>
      </c>
      <c r="O10026" t="str">
        <f t="shared" si="781"/>
        <v>FACTURA</v>
      </c>
      <c r="P10026" t="str">
        <f t="shared" si="782"/>
        <v>2025</v>
      </c>
      <c r="Q10026" t="str">
        <f t="shared" si="783"/>
        <v>07</v>
      </c>
      <c r="R10026" t="str">
        <f>+IFERROR(VLOOKUP(I10026, Listado!A:B, 2, FALSE()), "COMERCIALIZADORA INTERNACIONAL CARIBBEAN EXOTICS S A")</f>
        <v>PIEDRAHITA PEREZ MARIANA</v>
      </c>
      <c r="S10026" s="25">
        <f>+VLOOKUP(E10026, TC!A:D, 2, FALSE())</f>
        <v>4054.13</v>
      </c>
      <c r="T10026" t="str">
        <f t="shared" si="784"/>
        <v>EUR</v>
      </c>
    </row>
    <row r="10027" spans="1:20" ht="18.75" hidden="1" customHeight="1" x14ac:dyDescent="0.25">
      <c r="A10027" t="s">
        <v>3341</v>
      </c>
      <c r="B10027" t="s">
        <v>5</v>
      </c>
      <c r="C10027" t="s">
        <v>1913</v>
      </c>
      <c r="D10027" s="24">
        <v>12424</v>
      </c>
      <c r="E10027" t="s">
        <v>1783</v>
      </c>
      <c r="F10027" t="s">
        <v>1924</v>
      </c>
      <c r="G10027" t="s">
        <v>108</v>
      </c>
      <c r="H10027" t="s">
        <v>3412</v>
      </c>
      <c r="I10027" t="s">
        <v>1875</v>
      </c>
      <c r="J10027" t="s">
        <v>1919</v>
      </c>
      <c r="K10027" t="s">
        <v>11</v>
      </c>
      <c r="L10027" s="24">
        <v>471.94940000000003</v>
      </c>
      <c r="M10027" s="25">
        <f>+VLOOKUP(E10027, TC!A:D, 4, FALSE())</f>
        <v>1.1715499996300069</v>
      </c>
      <c r="N10027" s="24">
        <f t="shared" si="780"/>
        <v>552.91231939538204</v>
      </c>
      <c r="O10027" t="str">
        <f t="shared" si="781"/>
        <v>FACTURA</v>
      </c>
      <c r="P10027" t="str">
        <f t="shared" si="782"/>
        <v>2025</v>
      </c>
      <c r="Q10027" t="str">
        <f t="shared" si="783"/>
        <v>07</v>
      </c>
      <c r="R10027" t="str">
        <f>+IFERROR(VLOOKUP(I10027, Listado!A:B, 2, FALSE()), "COMERCIALIZADORA INTERNACIONAL CARIBBEAN EXOTICS S A")</f>
        <v>PIEDRAHITA PEREZ MARIANA</v>
      </c>
      <c r="S10027" s="25">
        <f>+VLOOKUP(E10027, TC!A:D, 2, FALSE())</f>
        <v>4054.13</v>
      </c>
      <c r="T10027" t="str">
        <f t="shared" si="784"/>
        <v>EUR</v>
      </c>
    </row>
    <row r="10028" spans="1:20" ht="18.75" hidden="1" customHeight="1" x14ac:dyDescent="0.25">
      <c r="A10028" t="s">
        <v>3341</v>
      </c>
      <c r="B10028" t="s">
        <v>5</v>
      </c>
      <c r="C10028" t="s">
        <v>1913</v>
      </c>
      <c r="D10028" s="24">
        <v>12424</v>
      </c>
      <c r="E10028" t="s">
        <v>1783</v>
      </c>
      <c r="F10028" t="s">
        <v>1924</v>
      </c>
      <c r="G10028" t="s">
        <v>108</v>
      </c>
      <c r="H10028" t="s">
        <v>3412</v>
      </c>
      <c r="I10028" t="s">
        <v>1875</v>
      </c>
      <c r="J10028" t="s">
        <v>1919</v>
      </c>
      <c r="K10028" t="s">
        <v>11</v>
      </c>
      <c r="L10028" s="24">
        <v>453.79750000000001</v>
      </c>
      <c r="M10028" s="25">
        <f>+VLOOKUP(E10028, TC!A:D, 4, FALSE())</f>
        <v>1.1715499996300069</v>
      </c>
      <c r="N10028" s="24">
        <f t="shared" si="780"/>
        <v>531.64646095709804</v>
      </c>
      <c r="O10028" t="str">
        <f t="shared" si="781"/>
        <v>FACTURA</v>
      </c>
      <c r="P10028" t="str">
        <f t="shared" si="782"/>
        <v>2025</v>
      </c>
      <c r="Q10028" t="str">
        <f t="shared" si="783"/>
        <v>07</v>
      </c>
      <c r="R10028" t="str">
        <f>+IFERROR(VLOOKUP(I10028, Listado!A:B, 2, FALSE()), "COMERCIALIZADORA INTERNACIONAL CARIBBEAN EXOTICS S A")</f>
        <v>PIEDRAHITA PEREZ MARIANA</v>
      </c>
      <c r="S10028" s="25">
        <f>+VLOOKUP(E10028, TC!A:D, 2, FALSE())</f>
        <v>4054.13</v>
      </c>
      <c r="T10028" t="str">
        <f t="shared" si="784"/>
        <v>EUR</v>
      </c>
    </row>
    <row r="10029" spans="1:20" ht="18.75" hidden="1" customHeight="1" x14ac:dyDescent="0.25">
      <c r="A10029" t="s">
        <v>3341</v>
      </c>
      <c r="B10029" t="s">
        <v>5</v>
      </c>
      <c r="C10029" t="s">
        <v>1913</v>
      </c>
      <c r="D10029" s="24">
        <v>12424</v>
      </c>
      <c r="E10029" t="s">
        <v>1783</v>
      </c>
      <c r="F10029" t="s">
        <v>1924</v>
      </c>
      <c r="G10029" t="s">
        <v>108</v>
      </c>
      <c r="H10029" t="s">
        <v>3412</v>
      </c>
      <c r="I10029" t="s">
        <v>1875</v>
      </c>
      <c r="J10029" t="s">
        <v>1919</v>
      </c>
      <c r="K10029" t="s">
        <v>11</v>
      </c>
      <c r="L10029" s="24">
        <v>998.35450000000003</v>
      </c>
      <c r="M10029" s="25">
        <f>+VLOOKUP(E10029, TC!A:D, 4, FALSE())</f>
        <v>1.1715499996300069</v>
      </c>
      <c r="N10029" s="24">
        <f t="shared" si="780"/>
        <v>1169.6222141056157</v>
      </c>
      <c r="O10029" t="str">
        <f t="shared" si="781"/>
        <v>FACTURA</v>
      </c>
      <c r="P10029" t="str">
        <f t="shared" si="782"/>
        <v>2025</v>
      </c>
      <c r="Q10029" t="str">
        <f t="shared" si="783"/>
        <v>07</v>
      </c>
      <c r="R10029" t="str">
        <f>+IFERROR(VLOOKUP(I10029, Listado!A:B, 2, FALSE()), "COMERCIALIZADORA INTERNACIONAL CARIBBEAN EXOTICS S A")</f>
        <v>PIEDRAHITA PEREZ MARIANA</v>
      </c>
      <c r="S10029" s="25">
        <f>+VLOOKUP(E10029, TC!A:D, 2, FALSE())</f>
        <v>4054.13</v>
      </c>
      <c r="T10029" t="str">
        <f t="shared" si="784"/>
        <v>EUR</v>
      </c>
    </row>
    <row r="10030" spans="1:20" ht="18.75" hidden="1" customHeight="1" x14ac:dyDescent="0.25">
      <c r="A10030" t="s">
        <v>3341</v>
      </c>
      <c r="B10030" t="s">
        <v>5</v>
      </c>
      <c r="C10030" t="s">
        <v>1913</v>
      </c>
      <c r="D10030" s="24">
        <v>12424</v>
      </c>
      <c r="E10030" t="s">
        <v>1783</v>
      </c>
      <c r="F10030" t="s">
        <v>1924</v>
      </c>
      <c r="G10030" t="s">
        <v>108</v>
      </c>
      <c r="H10030" t="s">
        <v>3412</v>
      </c>
      <c r="I10030" t="s">
        <v>1875</v>
      </c>
      <c r="J10030" t="s">
        <v>1919</v>
      </c>
      <c r="K10030" t="s">
        <v>11</v>
      </c>
      <c r="L10030" s="24">
        <v>217.8228</v>
      </c>
      <c r="M10030" s="25">
        <f>+VLOOKUP(E10030, TC!A:D, 4, FALSE())</f>
        <v>1.1715499996300069</v>
      </c>
      <c r="N10030" s="24">
        <f t="shared" si="780"/>
        <v>255.19030125940708</v>
      </c>
      <c r="O10030" t="str">
        <f t="shared" si="781"/>
        <v>FACTURA</v>
      </c>
      <c r="P10030" t="str">
        <f t="shared" si="782"/>
        <v>2025</v>
      </c>
      <c r="Q10030" t="str">
        <f t="shared" si="783"/>
        <v>07</v>
      </c>
      <c r="R10030" t="str">
        <f>+IFERROR(VLOOKUP(I10030, Listado!A:B, 2, FALSE()), "COMERCIALIZADORA INTERNACIONAL CARIBBEAN EXOTICS S A")</f>
        <v>PIEDRAHITA PEREZ MARIANA</v>
      </c>
      <c r="S10030" s="25">
        <f>+VLOOKUP(E10030, TC!A:D, 2, FALSE())</f>
        <v>4054.13</v>
      </c>
      <c r="T10030" t="str">
        <f t="shared" si="784"/>
        <v>EUR</v>
      </c>
    </row>
    <row r="10031" spans="1:20" ht="18.75" hidden="1" customHeight="1" x14ac:dyDescent="0.25">
      <c r="A10031" t="s">
        <v>3341</v>
      </c>
      <c r="B10031" t="s">
        <v>5</v>
      </c>
      <c r="C10031" t="s">
        <v>1913</v>
      </c>
      <c r="D10031" s="24">
        <v>12424</v>
      </c>
      <c r="E10031" t="s">
        <v>1783</v>
      </c>
      <c r="F10031" t="s">
        <v>1924</v>
      </c>
      <c r="G10031" t="s">
        <v>108</v>
      </c>
      <c r="H10031" t="s">
        <v>3412</v>
      </c>
      <c r="I10031" t="s">
        <v>1875</v>
      </c>
      <c r="J10031" t="s">
        <v>1919</v>
      </c>
      <c r="K10031" t="s">
        <v>11</v>
      </c>
      <c r="L10031" s="24">
        <v>181.51900000000001</v>
      </c>
      <c r="M10031" s="25">
        <f>+VLOOKUP(E10031, TC!A:D, 4, FALSE())</f>
        <v>1.1715499996300069</v>
      </c>
      <c r="N10031" s="24">
        <f t="shared" si="780"/>
        <v>212.65858438283922</v>
      </c>
      <c r="O10031" t="str">
        <f t="shared" si="781"/>
        <v>FACTURA</v>
      </c>
      <c r="P10031" t="str">
        <f t="shared" si="782"/>
        <v>2025</v>
      </c>
      <c r="Q10031" t="str">
        <f t="shared" si="783"/>
        <v>07</v>
      </c>
      <c r="R10031" t="str">
        <f>+IFERROR(VLOOKUP(I10031, Listado!A:B, 2, FALSE()), "COMERCIALIZADORA INTERNACIONAL CARIBBEAN EXOTICS S A")</f>
        <v>PIEDRAHITA PEREZ MARIANA</v>
      </c>
      <c r="S10031" s="25">
        <f>+VLOOKUP(E10031, TC!A:D, 2, FALSE())</f>
        <v>4054.13</v>
      </c>
      <c r="T10031" t="str">
        <f t="shared" si="784"/>
        <v>EUR</v>
      </c>
    </row>
    <row r="10032" spans="1:20" ht="18.75" hidden="1" customHeight="1" x14ac:dyDescent="0.25">
      <c r="A10032" t="s">
        <v>3341</v>
      </c>
      <c r="B10032" t="s">
        <v>5</v>
      </c>
      <c r="C10032" t="s">
        <v>1913</v>
      </c>
      <c r="D10032" s="24">
        <v>12424</v>
      </c>
      <c r="E10032" t="s">
        <v>1783</v>
      </c>
      <c r="F10032" t="s">
        <v>1924</v>
      </c>
      <c r="G10032" t="s">
        <v>108</v>
      </c>
      <c r="H10032" t="s">
        <v>3412</v>
      </c>
      <c r="I10032" t="s">
        <v>1875</v>
      </c>
      <c r="J10032" t="s">
        <v>1919</v>
      </c>
      <c r="K10032" t="s">
        <v>11</v>
      </c>
      <c r="L10032" s="24">
        <v>90.759500000000003</v>
      </c>
      <c r="M10032" s="25">
        <f>+VLOOKUP(E10032, TC!A:D, 4, FALSE())</f>
        <v>1.1715499996300069</v>
      </c>
      <c r="N10032" s="24">
        <f t="shared" si="780"/>
        <v>106.32929219141961</v>
      </c>
      <c r="O10032" t="str">
        <f t="shared" si="781"/>
        <v>FACTURA</v>
      </c>
      <c r="P10032" t="str">
        <f t="shared" si="782"/>
        <v>2025</v>
      </c>
      <c r="Q10032" t="str">
        <f t="shared" si="783"/>
        <v>07</v>
      </c>
      <c r="R10032" t="str">
        <f>+IFERROR(VLOOKUP(I10032, Listado!A:B, 2, FALSE()), "COMERCIALIZADORA INTERNACIONAL CARIBBEAN EXOTICS S A")</f>
        <v>PIEDRAHITA PEREZ MARIANA</v>
      </c>
      <c r="S10032" s="25">
        <f>+VLOOKUP(E10032, TC!A:D, 2, FALSE())</f>
        <v>4054.13</v>
      </c>
      <c r="T10032" t="str">
        <f t="shared" si="784"/>
        <v>EUR</v>
      </c>
    </row>
    <row r="10033" spans="1:20" ht="18.75" hidden="1" customHeight="1" x14ac:dyDescent="0.25">
      <c r="A10033" t="s">
        <v>3341</v>
      </c>
      <c r="B10033" t="s">
        <v>5</v>
      </c>
      <c r="C10033" t="s">
        <v>1913</v>
      </c>
      <c r="D10033" s="24">
        <v>12424</v>
      </c>
      <c r="E10033" t="s">
        <v>1783</v>
      </c>
      <c r="F10033" t="s">
        <v>1924</v>
      </c>
      <c r="G10033" t="s">
        <v>108</v>
      </c>
      <c r="H10033" t="s">
        <v>3412</v>
      </c>
      <c r="I10033" t="s">
        <v>1875</v>
      </c>
      <c r="J10033" t="s">
        <v>1919</v>
      </c>
      <c r="K10033" t="s">
        <v>11</v>
      </c>
      <c r="L10033" s="24">
        <v>762.37980000000005</v>
      </c>
      <c r="M10033" s="25">
        <f>+VLOOKUP(E10033, TC!A:D, 4, FALSE())</f>
        <v>1.1715499996300069</v>
      </c>
      <c r="N10033" s="24">
        <f t="shared" si="780"/>
        <v>893.16605440792478</v>
      </c>
      <c r="O10033" t="str">
        <f t="shared" si="781"/>
        <v>FACTURA</v>
      </c>
      <c r="P10033" t="str">
        <f t="shared" si="782"/>
        <v>2025</v>
      </c>
      <c r="Q10033" t="str">
        <f t="shared" si="783"/>
        <v>07</v>
      </c>
      <c r="R10033" t="str">
        <f>+IFERROR(VLOOKUP(I10033, Listado!A:B, 2, FALSE()), "COMERCIALIZADORA INTERNACIONAL CARIBBEAN EXOTICS S A")</f>
        <v>PIEDRAHITA PEREZ MARIANA</v>
      </c>
      <c r="S10033" s="25">
        <f>+VLOOKUP(E10033, TC!A:D, 2, FALSE())</f>
        <v>4054.13</v>
      </c>
      <c r="T10033" t="str">
        <f t="shared" si="784"/>
        <v>EUR</v>
      </c>
    </row>
    <row r="10034" spans="1:20" ht="18.75" hidden="1" customHeight="1" x14ac:dyDescent="0.25">
      <c r="A10034" t="s">
        <v>3341</v>
      </c>
      <c r="B10034" t="s">
        <v>5</v>
      </c>
      <c r="C10034" t="s">
        <v>1913</v>
      </c>
      <c r="D10034" s="24">
        <v>12424</v>
      </c>
      <c r="E10034" t="s">
        <v>1783</v>
      </c>
      <c r="F10034" t="s">
        <v>1924</v>
      </c>
      <c r="G10034" t="s">
        <v>108</v>
      </c>
      <c r="H10034" t="s">
        <v>3412</v>
      </c>
      <c r="I10034" t="s">
        <v>1875</v>
      </c>
      <c r="J10034" t="s">
        <v>1919</v>
      </c>
      <c r="K10034" t="s">
        <v>11</v>
      </c>
      <c r="L10034" s="24">
        <v>2287.1394</v>
      </c>
      <c r="M10034" s="25">
        <f>+VLOOKUP(E10034, TC!A:D, 4, FALSE())</f>
        <v>1.1715499996300069</v>
      </c>
      <c r="N10034" s="24">
        <f t="shared" si="780"/>
        <v>2679.4981632237746</v>
      </c>
      <c r="O10034" t="str">
        <f t="shared" si="781"/>
        <v>FACTURA</v>
      </c>
      <c r="P10034" t="str">
        <f t="shared" si="782"/>
        <v>2025</v>
      </c>
      <c r="Q10034" t="str">
        <f t="shared" si="783"/>
        <v>07</v>
      </c>
      <c r="R10034" t="str">
        <f>+IFERROR(VLOOKUP(I10034, Listado!A:B, 2, FALSE()), "COMERCIALIZADORA INTERNACIONAL CARIBBEAN EXOTICS S A")</f>
        <v>PIEDRAHITA PEREZ MARIANA</v>
      </c>
      <c r="S10034" s="25">
        <f>+VLOOKUP(E10034, TC!A:D, 2, FALSE())</f>
        <v>4054.13</v>
      </c>
      <c r="T10034" t="str">
        <f t="shared" si="784"/>
        <v>EUR</v>
      </c>
    </row>
    <row r="10035" spans="1:20" ht="18.75" hidden="1" customHeight="1" x14ac:dyDescent="0.25">
      <c r="A10035" t="s">
        <v>3341</v>
      </c>
      <c r="B10035" t="s">
        <v>5</v>
      </c>
      <c r="C10035" t="s">
        <v>1913</v>
      </c>
      <c r="D10035" s="24">
        <v>12424</v>
      </c>
      <c r="E10035" t="s">
        <v>1783</v>
      </c>
      <c r="F10035" t="s">
        <v>1924</v>
      </c>
      <c r="G10035" t="s">
        <v>108</v>
      </c>
      <c r="H10035" t="s">
        <v>3412</v>
      </c>
      <c r="I10035" t="s">
        <v>1875</v>
      </c>
      <c r="J10035" t="s">
        <v>1919</v>
      </c>
      <c r="K10035" t="s">
        <v>11</v>
      </c>
      <c r="L10035" s="24">
        <v>90.759500000000003</v>
      </c>
      <c r="M10035" s="25">
        <f>+VLOOKUP(E10035, TC!A:D, 4, FALSE())</f>
        <v>1.1715499996300069</v>
      </c>
      <c r="N10035" s="24">
        <f t="shared" si="780"/>
        <v>106.32929219141961</v>
      </c>
      <c r="O10035" t="str">
        <f t="shared" si="781"/>
        <v>FACTURA</v>
      </c>
      <c r="P10035" t="str">
        <f t="shared" si="782"/>
        <v>2025</v>
      </c>
      <c r="Q10035" t="str">
        <f t="shared" si="783"/>
        <v>07</v>
      </c>
      <c r="R10035" t="str">
        <f>+IFERROR(VLOOKUP(I10035, Listado!A:B, 2, FALSE()), "COMERCIALIZADORA INTERNACIONAL CARIBBEAN EXOTICS S A")</f>
        <v>PIEDRAHITA PEREZ MARIANA</v>
      </c>
      <c r="S10035" s="25">
        <f>+VLOOKUP(E10035, TC!A:D, 2, FALSE())</f>
        <v>4054.13</v>
      </c>
      <c r="T10035" t="str">
        <f t="shared" si="784"/>
        <v>EUR</v>
      </c>
    </row>
    <row r="10036" spans="1:20" ht="18.75" hidden="1" customHeight="1" x14ac:dyDescent="0.25">
      <c r="A10036" t="s">
        <v>3341</v>
      </c>
      <c r="B10036" t="s">
        <v>5</v>
      </c>
      <c r="C10036" t="s">
        <v>1913</v>
      </c>
      <c r="D10036" s="24">
        <v>12424</v>
      </c>
      <c r="E10036" t="s">
        <v>1783</v>
      </c>
      <c r="F10036" t="s">
        <v>1924</v>
      </c>
      <c r="G10036" t="s">
        <v>108</v>
      </c>
      <c r="H10036" t="s">
        <v>3412</v>
      </c>
      <c r="I10036" t="s">
        <v>1875</v>
      </c>
      <c r="J10036" t="s">
        <v>1919</v>
      </c>
      <c r="K10036" t="s">
        <v>11</v>
      </c>
      <c r="L10036" s="24">
        <v>254.1266</v>
      </c>
      <c r="M10036" s="25">
        <f>+VLOOKUP(E10036, TC!A:D, 4, FALSE())</f>
        <v>1.1715499996300069</v>
      </c>
      <c r="N10036" s="24">
        <f t="shared" si="780"/>
        <v>297.72201813597491</v>
      </c>
      <c r="O10036" t="str">
        <f t="shared" si="781"/>
        <v>FACTURA</v>
      </c>
      <c r="P10036" t="str">
        <f t="shared" si="782"/>
        <v>2025</v>
      </c>
      <c r="Q10036" t="str">
        <f t="shared" si="783"/>
        <v>07</v>
      </c>
      <c r="R10036" t="str">
        <f>+IFERROR(VLOOKUP(I10036, Listado!A:B, 2, FALSE()), "COMERCIALIZADORA INTERNACIONAL CARIBBEAN EXOTICS S A")</f>
        <v>PIEDRAHITA PEREZ MARIANA</v>
      </c>
      <c r="S10036" s="25">
        <f>+VLOOKUP(E10036, TC!A:D, 2, FALSE())</f>
        <v>4054.13</v>
      </c>
      <c r="T10036" t="str">
        <f t="shared" si="784"/>
        <v>EUR</v>
      </c>
    </row>
    <row r="10037" spans="1:20" ht="18.75" hidden="1" customHeight="1" x14ac:dyDescent="0.25">
      <c r="A10037" t="s">
        <v>3341</v>
      </c>
      <c r="B10037" t="s">
        <v>5</v>
      </c>
      <c r="C10037" t="s">
        <v>1913</v>
      </c>
      <c r="D10037" s="24">
        <v>12424</v>
      </c>
      <c r="E10037" t="s">
        <v>1783</v>
      </c>
      <c r="F10037" t="s">
        <v>1924</v>
      </c>
      <c r="G10037" t="s">
        <v>108</v>
      </c>
      <c r="H10037" t="s">
        <v>3412</v>
      </c>
      <c r="I10037" t="s">
        <v>1875</v>
      </c>
      <c r="J10037" t="s">
        <v>1919</v>
      </c>
      <c r="K10037" t="s">
        <v>1959</v>
      </c>
      <c r="L10037" s="24">
        <v>1200</v>
      </c>
      <c r="M10037" s="25">
        <f>+VLOOKUP(E10037, TC!A:D, 4, FALSE())</f>
        <v>1.1715499996300069</v>
      </c>
      <c r="N10037" s="24">
        <f t="shared" si="780"/>
        <v>1405.8599995560082</v>
      </c>
      <c r="O10037" t="str">
        <f t="shared" si="781"/>
        <v>FACTURA</v>
      </c>
      <c r="P10037" t="str">
        <f t="shared" si="782"/>
        <v>2025</v>
      </c>
      <c r="Q10037" t="str">
        <f t="shared" si="783"/>
        <v>07</v>
      </c>
      <c r="R10037" t="str">
        <f>+IFERROR(VLOOKUP(I10037, Listado!A:B, 2, FALSE()), "COMERCIALIZADORA INTERNACIONAL CARIBBEAN EXOTICS S A")</f>
        <v>PIEDRAHITA PEREZ MARIANA</v>
      </c>
      <c r="S10037" s="25">
        <f>+VLOOKUP(E10037, TC!A:D, 2, FALSE())</f>
        <v>4054.13</v>
      </c>
      <c r="T10037" t="str">
        <f t="shared" si="784"/>
        <v>EUR</v>
      </c>
    </row>
    <row r="10038" spans="1:20" ht="18.75" hidden="1" customHeight="1" x14ac:dyDescent="0.25">
      <c r="A10038" t="s">
        <v>3341</v>
      </c>
      <c r="B10038" t="s">
        <v>5</v>
      </c>
      <c r="C10038" t="s">
        <v>1913</v>
      </c>
      <c r="D10038" s="24">
        <v>12424</v>
      </c>
      <c r="E10038" t="s">
        <v>1783</v>
      </c>
      <c r="F10038" t="s">
        <v>1924</v>
      </c>
      <c r="G10038" t="s">
        <v>108</v>
      </c>
      <c r="H10038" t="s">
        <v>3412</v>
      </c>
      <c r="I10038" t="s">
        <v>1875</v>
      </c>
      <c r="J10038" t="s">
        <v>1919</v>
      </c>
      <c r="K10038" t="s">
        <v>1960</v>
      </c>
      <c r="L10038" s="24">
        <v>80.668000000000006</v>
      </c>
      <c r="M10038" s="25">
        <f>+VLOOKUP(E10038, TC!A:D, 4, FALSE())</f>
        <v>1.1715499996300069</v>
      </c>
      <c r="N10038" s="24">
        <f t="shared" si="780"/>
        <v>94.506595370153406</v>
      </c>
      <c r="O10038" t="str">
        <f t="shared" si="781"/>
        <v>FACTURA</v>
      </c>
      <c r="P10038" t="str">
        <f t="shared" si="782"/>
        <v>2025</v>
      </c>
      <c r="Q10038" t="str">
        <f t="shared" si="783"/>
        <v>07</v>
      </c>
      <c r="R10038" t="str">
        <f>+IFERROR(VLOOKUP(I10038, Listado!A:B, 2, FALSE()), "COMERCIALIZADORA INTERNACIONAL CARIBBEAN EXOTICS S A")</f>
        <v>PIEDRAHITA PEREZ MARIANA</v>
      </c>
      <c r="S10038" s="25">
        <f>+VLOOKUP(E10038, TC!A:D, 2, FALSE())</f>
        <v>4054.13</v>
      </c>
      <c r="T10038" t="str">
        <f t="shared" si="784"/>
        <v>EUR</v>
      </c>
    </row>
    <row r="10039" spans="1:20" ht="18.75" hidden="1" customHeight="1" x14ac:dyDescent="0.25">
      <c r="A10039" t="s">
        <v>3341</v>
      </c>
      <c r="B10039" t="s">
        <v>5</v>
      </c>
      <c r="C10039" t="s">
        <v>1913</v>
      </c>
      <c r="D10039" s="24">
        <v>12425</v>
      </c>
      <c r="E10039" t="s">
        <v>1783</v>
      </c>
      <c r="F10039" t="s">
        <v>1924</v>
      </c>
      <c r="G10039" t="s">
        <v>108</v>
      </c>
      <c r="H10039" t="s">
        <v>3413</v>
      </c>
      <c r="I10039" t="s">
        <v>1875</v>
      </c>
      <c r="J10039" t="s">
        <v>1919</v>
      </c>
      <c r="K10039" t="s">
        <v>33</v>
      </c>
      <c r="L10039" s="24">
        <v>120.45099999999999</v>
      </c>
      <c r="M10039" s="25">
        <f>+VLOOKUP(E10039, TC!A:D, 4, FALSE())</f>
        <v>1.1715499996300069</v>
      </c>
      <c r="N10039" s="24">
        <f t="shared" si="780"/>
        <v>141.11436900543396</v>
      </c>
      <c r="O10039" t="str">
        <f t="shared" si="781"/>
        <v>FACTURA</v>
      </c>
      <c r="P10039" t="str">
        <f t="shared" si="782"/>
        <v>2025</v>
      </c>
      <c r="Q10039" t="str">
        <f t="shared" si="783"/>
        <v>07</v>
      </c>
      <c r="R10039" t="str">
        <f>+IFERROR(VLOOKUP(I10039, Listado!A:B, 2, FALSE()), "COMERCIALIZADORA INTERNACIONAL CARIBBEAN EXOTICS S A")</f>
        <v>PIEDRAHITA PEREZ MARIANA</v>
      </c>
      <c r="S10039" s="25">
        <f>+VLOOKUP(E10039, TC!A:D, 2, FALSE())</f>
        <v>4054.13</v>
      </c>
      <c r="T10039" t="str">
        <f t="shared" si="784"/>
        <v>EUR</v>
      </c>
    </row>
    <row r="10040" spans="1:20" ht="18.75" hidden="1" customHeight="1" x14ac:dyDescent="0.25">
      <c r="A10040" t="s">
        <v>3341</v>
      </c>
      <c r="B10040" t="s">
        <v>5</v>
      </c>
      <c r="C10040" t="s">
        <v>1913</v>
      </c>
      <c r="D10040" s="24">
        <v>12425</v>
      </c>
      <c r="E10040" t="s">
        <v>1783</v>
      </c>
      <c r="F10040" t="s">
        <v>1924</v>
      </c>
      <c r="G10040" t="s">
        <v>108</v>
      </c>
      <c r="H10040" t="s">
        <v>3413</v>
      </c>
      <c r="I10040" t="s">
        <v>1875</v>
      </c>
      <c r="J10040" t="s">
        <v>1919</v>
      </c>
      <c r="K10040" t="s">
        <v>33</v>
      </c>
      <c r="L10040" s="24">
        <v>267.08699999999999</v>
      </c>
      <c r="M10040" s="25">
        <f>+VLOOKUP(E10040, TC!A:D, 4, FALSE())</f>
        <v>1.1715499996300069</v>
      </c>
      <c r="N10040" s="24">
        <f t="shared" si="780"/>
        <v>312.90577475117965</v>
      </c>
      <c r="O10040" t="str">
        <f t="shared" si="781"/>
        <v>FACTURA</v>
      </c>
      <c r="P10040" t="str">
        <f t="shared" si="782"/>
        <v>2025</v>
      </c>
      <c r="Q10040" t="str">
        <f t="shared" si="783"/>
        <v>07</v>
      </c>
      <c r="R10040" t="str">
        <f>+IFERROR(VLOOKUP(I10040, Listado!A:B, 2, FALSE()), "COMERCIALIZADORA INTERNACIONAL CARIBBEAN EXOTICS S A")</f>
        <v>PIEDRAHITA PEREZ MARIANA</v>
      </c>
      <c r="S10040" s="25">
        <f>+VLOOKUP(E10040, TC!A:D, 2, FALSE())</f>
        <v>4054.13</v>
      </c>
      <c r="T10040" t="str">
        <f t="shared" si="784"/>
        <v>EUR</v>
      </c>
    </row>
    <row r="10041" spans="1:20" ht="18.75" hidden="1" customHeight="1" x14ac:dyDescent="0.25">
      <c r="A10041" t="s">
        <v>3341</v>
      </c>
      <c r="B10041" t="s">
        <v>5</v>
      </c>
      <c r="C10041" t="s">
        <v>1913</v>
      </c>
      <c r="D10041" s="24">
        <v>12425</v>
      </c>
      <c r="E10041" t="s">
        <v>1783</v>
      </c>
      <c r="F10041" t="s">
        <v>1924</v>
      </c>
      <c r="G10041" t="s">
        <v>108</v>
      </c>
      <c r="H10041" t="s">
        <v>3413</v>
      </c>
      <c r="I10041" t="s">
        <v>1875</v>
      </c>
      <c r="J10041" t="s">
        <v>1919</v>
      </c>
      <c r="K10041" t="s">
        <v>33</v>
      </c>
      <c r="L10041" s="24">
        <v>277.56099999999998</v>
      </c>
      <c r="M10041" s="25">
        <f>+VLOOKUP(E10041, TC!A:D, 4, FALSE())</f>
        <v>1.1715499996300069</v>
      </c>
      <c r="N10041" s="24">
        <f t="shared" si="780"/>
        <v>325.17658944730431</v>
      </c>
      <c r="O10041" t="str">
        <f t="shared" si="781"/>
        <v>FACTURA</v>
      </c>
      <c r="P10041" t="str">
        <f t="shared" si="782"/>
        <v>2025</v>
      </c>
      <c r="Q10041" t="str">
        <f t="shared" si="783"/>
        <v>07</v>
      </c>
      <c r="R10041" t="str">
        <f>+IFERROR(VLOOKUP(I10041, Listado!A:B, 2, FALSE()), "COMERCIALIZADORA INTERNACIONAL CARIBBEAN EXOTICS S A")</f>
        <v>PIEDRAHITA PEREZ MARIANA</v>
      </c>
      <c r="S10041" s="25">
        <f>+VLOOKUP(E10041, TC!A:D, 2, FALSE())</f>
        <v>4054.13</v>
      </c>
      <c r="T10041" t="str">
        <f t="shared" si="784"/>
        <v>EUR</v>
      </c>
    </row>
    <row r="10042" spans="1:20" ht="18.75" hidden="1" customHeight="1" x14ac:dyDescent="0.25">
      <c r="A10042" t="s">
        <v>3341</v>
      </c>
      <c r="B10042" t="s">
        <v>5</v>
      </c>
      <c r="C10042" t="s">
        <v>1913</v>
      </c>
      <c r="D10042" s="24">
        <v>12425</v>
      </c>
      <c r="E10042" t="s">
        <v>1783</v>
      </c>
      <c r="F10042" t="s">
        <v>1924</v>
      </c>
      <c r="G10042" t="s">
        <v>108</v>
      </c>
      <c r="H10042" t="s">
        <v>3413</v>
      </c>
      <c r="I10042" t="s">
        <v>1875</v>
      </c>
      <c r="J10042" t="s">
        <v>1919</v>
      </c>
      <c r="K10042" t="s">
        <v>33</v>
      </c>
      <c r="L10042" s="24">
        <v>282.798</v>
      </c>
      <c r="M10042" s="25">
        <f>+VLOOKUP(E10042, TC!A:D, 4, FALSE())</f>
        <v>1.1715499996300069</v>
      </c>
      <c r="N10042" s="24">
        <f t="shared" si="780"/>
        <v>331.31199679536672</v>
      </c>
      <c r="O10042" t="str">
        <f t="shared" si="781"/>
        <v>FACTURA</v>
      </c>
      <c r="P10042" t="str">
        <f t="shared" si="782"/>
        <v>2025</v>
      </c>
      <c r="Q10042" t="str">
        <f t="shared" si="783"/>
        <v>07</v>
      </c>
      <c r="R10042" t="str">
        <f>+IFERROR(VLOOKUP(I10042, Listado!A:B, 2, FALSE()), "COMERCIALIZADORA INTERNACIONAL CARIBBEAN EXOTICS S A")</f>
        <v>PIEDRAHITA PEREZ MARIANA</v>
      </c>
      <c r="S10042" s="25">
        <f>+VLOOKUP(E10042, TC!A:D, 2, FALSE())</f>
        <v>4054.13</v>
      </c>
      <c r="T10042" t="str">
        <f t="shared" si="784"/>
        <v>EUR</v>
      </c>
    </row>
    <row r="10043" spans="1:20" ht="18.75" hidden="1" customHeight="1" x14ac:dyDescent="0.25">
      <c r="A10043" t="s">
        <v>3341</v>
      </c>
      <c r="B10043" t="s">
        <v>5</v>
      </c>
      <c r="C10043" t="s">
        <v>1913</v>
      </c>
      <c r="D10043" s="24">
        <v>12425</v>
      </c>
      <c r="E10043" t="s">
        <v>1783</v>
      </c>
      <c r="F10043" t="s">
        <v>1924</v>
      </c>
      <c r="G10043" t="s">
        <v>108</v>
      </c>
      <c r="H10043" t="s">
        <v>3413</v>
      </c>
      <c r="I10043" t="s">
        <v>1875</v>
      </c>
      <c r="J10043" t="s">
        <v>1919</v>
      </c>
      <c r="K10043" t="s">
        <v>33</v>
      </c>
      <c r="L10043" s="24">
        <v>518.46299999999997</v>
      </c>
      <c r="M10043" s="25">
        <f>+VLOOKUP(E10043, TC!A:D, 4, FALSE())</f>
        <v>1.1715499996300069</v>
      </c>
      <c r="N10043" s="24">
        <f t="shared" si="780"/>
        <v>607.40532745817222</v>
      </c>
      <c r="O10043" t="str">
        <f t="shared" si="781"/>
        <v>FACTURA</v>
      </c>
      <c r="P10043" t="str">
        <f t="shared" si="782"/>
        <v>2025</v>
      </c>
      <c r="Q10043" t="str">
        <f t="shared" si="783"/>
        <v>07</v>
      </c>
      <c r="R10043" t="str">
        <f>+IFERROR(VLOOKUP(I10043, Listado!A:B, 2, FALSE()), "COMERCIALIZADORA INTERNACIONAL CARIBBEAN EXOTICS S A")</f>
        <v>PIEDRAHITA PEREZ MARIANA</v>
      </c>
      <c r="S10043" s="25">
        <f>+VLOOKUP(E10043, TC!A:D, 2, FALSE())</f>
        <v>4054.13</v>
      </c>
      <c r="T10043" t="str">
        <f t="shared" si="784"/>
        <v>EUR</v>
      </c>
    </row>
    <row r="10044" spans="1:20" ht="18.75" hidden="1" customHeight="1" x14ac:dyDescent="0.25">
      <c r="A10044" t="s">
        <v>3341</v>
      </c>
      <c r="B10044" t="s">
        <v>5</v>
      </c>
      <c r="C10044" t="s">
        <v>1913</v>
      </c>
      <c r="D10044" s="24">
        <v>12425</v>
      </c>
      <c r="E10044" t="s">
        <v>1783</v>
      </c>
      <c r="F10044" t="s">
        <v>1924</v>
      </c>
      <c r="G10044" t="s">
        <v>108</v>
      </c>
      <c r="H10044" t="s">
        <v>3413</v>
      </c>
      <c r="I10044" t="s">
        <v>1875</v>
      </c>
      <c r="J10044" t="s">
        <v>1919</v>
      </c>
      <c r="K10044" t="s">
        <v>1959</v>
      </c>
      <c r="L10044" s="24">
        <v>300</v>
      </c>
      <c r="M10044" s="25">
        <f>+VLOOKUP(E10044, TC!A:D, 4, FALSE())</f>
        <v>1.1715499996300069</v>
      </c>
      <c r="N10044" s="24">
        <f t="shared" si="780"/>
        <v>351.46499988900206</v>
      </c>
      <c r="O10044" t="str">
        <f t="shared" si="781"/>
        <v>FACTURA</v>
      </c>
      <c r="P10044" t="str">
        <f t="shared" si="782"/>
        <v>2025</v>
      </c>
      <c r="Q10044" t="str">
        <f t="shared" si="783"/>
        <v>07</v>
      </c>
      <c r="R10044" t="str">
        <f>+IFERROR(VLOOKUP(I10044, Listado!A:B, 2, FALSE()), "COMERCIALIZADORA INTERNACIONAL CARIBBEAN EXOTICS S A")</f>
        <v>PIEDRAHITA PEREZ MARIANA</v>
      </c>
      <c r="S10044" s="25">
        <f>+VLOOKUP(E10044, TC!A:D, 2, FALSE())</f>
        <v>4054.13</v>
      </c>
      <c r="T10044" t="str">
        <f t="shared" si="784"/>
        <v>EUR</v>
      </c>
    </row>
    <row r="10045" spans="1:20" ht="18.75" hidden="1" customHeight="1" x14ac:dyDescent="0.25">
      <c r="A10045" t="s">
        <v>3341</v>
      </c>
      <c r="B10045" t="s">
        <v>5</v>
      </c>
      <c r="C10045" t="s">
        <v>1913</v>
      </c>
      <c r="D10045" s="24">
        <v>12425</v>
      </c>
      <c r="E10045" t="s">
        <v>1783</v>
      </c>
      <c r="F10045" t="s">
        <v>1924</v>
      </c>
      <c r="G10045" t="s">
        <v>108</v>
      </c>
      <c r="H10045" t="s">
        <v>3413</v>
      </c>
      <c r="I10045" t="s">
        <v>1875</v>
      </c>
      <c r="J10045" t="s">
        <v>1919</v>
      </c>
      <c r="K10045" t="s">
        <v>1960</v>
      </c>
      <c r="L10045" s="24">
        <v>13.78</v>
      </c>
      <c r="M10045" s="25">
        <f>+VLOOKUP(E10045, TC!A:D, 4, FALSE())</f>
        <v>1.1715499996300069</v>
      </c>
      <c r="N10045" s="24">
        <f t="shared" si="780"/>
        <v>16.143958994901496</v>
      </c>
      <c r="O10045" t="str">
        <f t="shared" si="781"/>
        <v>FACTURA</v>
      </c>
      <c r="P10045" t="str">
        <f t="shared" si="782"/>
        <v>2025</v>
      </c>
      <c r="Q10045" t="str">
        <f t="shared" si="783"/>
        <v>07</v>
      </c>
      <c r="R10045" t="str">
        <f>+IFERROR(VLOOKUP(I10045, Listado!A:B, 2, FALSE()), "COMERCIALIZADORA INTERNACIONAL CARIBBEAN EXOTICS S A")</f>
        <v>PIEDRAHITA PEREZ MARIANA</v>
      </c>
      <c r="S10045" s="25">
        <f>+VLOOKUP(E10045, TC!A:D, 2, FALSE())</f>
        <v>4054.13</v>
      </c>
      <c r="T10045" t="str">
        <f t="shared" si="784"/>
        <v>EUR</v>
      </c>
    </row>
    <row r="10046" spans="1:20" ht="18.75" hidden="1" customHeight="1" x14ac:dyDescent="0.25">
      <c r="A10046" t="s">
        <v>3341</v>
      </c>
      <c r="B10046" t="s">
        <v>5</v>
      </c>
      <c r="C10046" t="s">
        <v>1913</v>
      </c>
      <c r="D10046" s="24">
        <v>12426</v>
      </c>
      <c r="E10046" t="s">
        <v>1783</v>
      </c>
      <c r="F10046" t="s">
        <v>99</v>
      </c>
      <c r="G10046" t="s">
        <v>1914</v>
      </c>
      <c r="I10046" t="s">
        <v>1841</v>
      </c>
      <c r="J10046" t="s">
        <v>1915</v>
      </c>
      <c r="K10046" t="s">
        <v>2021</v>
      </c>
      <c r="L10046" s="24">
        <v>285600</v>
      </c>
      <c r="M10046" s="25">
        <f>+VLOOKUP(E10046, TC!A:D, 4, FALSE())</f>
        <v>1.1715499996300069</v>
      </c>
      <c r="N10046" s="24">
        <f t="shared" si="780"/>
        <v>285600</v>
      </c>
      <c r="O10046" t="str">
        <f t="shared" si="781"/>
        <v>FACTURA</v>
      </c>
      <c r="P10046" t="str">
        <f t="shared" si="782"/>
        <v>2025</v>
      </c>
      <c r="Q10046" t="str">
        <f t="shared" si="783"/>
        <v>07</v>
      </c>
      <c r="R10046" t="str">
        <f>+IFERROR(VLOOKUP(I10046, Listado!A:B, 2, FALSE()), "COMERCIALIZADORA INTERNACIONAL CARIBBEAN EXOTICS S A")</f>
        <v>LONDOÑO ECHEVERRI ALEJANDRA</v>
      </c>
      <c r="S10046" s="25">
        <f>+VLOOKUP(E10046, TC!A:D, 2, FALSE())</f>
        <v>4054.13</v>
      </c>
      <c r="T10046" t="str">
        <f t="shared" si="784"/>
        <v>COP</v>
      </c>
    </row>
    <row r="10047" spans="1:20" ht="18.75" hidden="1" customHeight="1" x14ac:dyDescent="0.25">
      <c r="A10047" t="s">
        <v>3341</v>
      </c>
      <c r="B10047" t="s">
        <v>5</v>
      </c>
      <c r="C10047" t="s">
        <v>1913</v>
      </c>
      <c r="D10047" s="24">
        <v>12426</v>
      </c>
      <c r="E10047" t="s">
        <v>1783</v>
      </c>
      <c r="F10047" t="s">
        <v>99</v>
      </c>
      <c r="G10047" t="s">
        <v>1914</v>
      </c>
      <c r="I10047" t="s">
        <v>1841</v>
      </c>
      <c r="J10047" t="s">
        <v>1915</v>
      </c>
      <c r="K10047" t="s">
        <v>2021</v>
      </c>
      <c r="L10047" s="24">
        <v>185430</v>
      </c>
      <c r="M10047" s="25">
        <f>+VLOOKUP(E10047, TC!A:D, 4, FALSE())</f>
        <v>1.1715499996300069</v>
      </c>
      <c r="N10047" s="24">
        <f t="shared" si="780"/>
        <v>185430</v>
      </c>
      <c r="O10047" t="str">
        <f t="shared" si="781"/>
        <v>FACTURA</v>
      </c>
      <c r="P10047" t="str">
        <f t="shared" si="782"/>
        <v>2025</v>
      </c>
      <c r="Q10047" t="str">
        <f t="shared" si="783"/>
        <v>07</v>
      </c>
      <c r="R10047" t="str">
        <f>+IFERROR(VLOOKUP(I10047, Listado!A:B, 2, FALSE()), "COMERCIALIZADORA INTERNACIONAL CARIBBEAN EXOTICS S A")</f>
        <v>LONDOÑO ECHEVERRI ALEJANDRA</v>
      </c>
      <c r="S10047" s="25">
        <f>+VLOOKUP(E10047, TC!A:D, 2, FALSE())</f>
        <v>4054.13</v>
      </c>
      <c r="T10047" t="str">
        <f t="shared" si="784"/>
        <v>COP</v>
      </c>
    </row>
    <row r="10048" spans="1:20" ht="18.75" hidden="1" customHeight="1" x14ac:dyDescent="0.25">
      <c r="A10048" t="s">
        <v>3341</v>
      </c>
      <c r="B10048" t="s">
        <v>5</v>
      </c>
      <c r="C10048" t="s">
        <v>1913</v>
      </c>
      <c r="D10048" s="24">
        <v>12426</v>
      </c>
      <c r="E10048" t="s">
        <v>1783</v>
      </c>
      <c r="F10048" t="s">
        <v>99</v>
      </c>
      <c r="G10048" t="s">
        <v>1914</v>
      </c>
      <c r="I10048" t="s">
        <v>1841</v>
      </c>
      <c r="J10048" t="s">
        <v>1915</v>
      </c>
      <c r="K10048" t="s">
        <v>2021</v>
      </c>
      <c r="L10048" s="24">
        <v>18690</v>
      </c>
      <c r="M10048" s="25">
        <f>+VLOOKUP(E10048, TC!A:D, 4, FALSE())</f>
        <v>1.1715499996300069</v>
      </c>
      <c r="N10048" s="24">
        <f t="shared" si="780"/>
        <v>18690</v>
      </c>
      <c r="O10048" t="str">
        <f t="shared" si="781"/>
        <v>FACTURA</v>
      </c>
      <c r="P10048" t="str">
        <f t="shared" si="782"/>
        <v>2025</v>
      </c>
      <c r="Q10048" t="str">
        <f t="shared" si="783"/>
        <v>07</v>
      </c>
      <c r="R10048" t="str">
        <f>+IFERROR(VLOOKUP(I10048, Listado!A:B, 2, FALSE()), "COMERCIALIZADORA INTERNACIONAL CARIBBEAN EXOTICS S A")</f>
        <v>LONDOÑO ECHEVERRI ALEJANDRA</v>
      </c>
      <c r="S10048" s="25">
        <f>+VLOOKUP(E10048, TC!A:D, 2, FALSE())</f>
        <v>4054.13</v>
      </c>
      <c r="T10048" t="str">
        <f t="shared" si="784"/>
        <v>COP</v>
      </c>
    </row>
    <row r="10049" spans="1:20" ht="18.75" hidden="1" customHeight="1" x14ac:dyDescent="0.25">
      <c r="A10049" t="s">
        <v>3341</v>
      </c>
      <c r="B10049" t="s">
        <v>5</v>
      </c>
      <c r="C10049" t="s">
        <v>1913</v>
      </c>
      <c r="D10049" s="24">
        <v>12426</v>
      </c>
      <c r="E10049" t="s">
        <v>1783</v>
      </c>
      <c r="F10049" t="s">
        <v>99</v>
      </c>
      <c r="G10049" t="s">
        <v>1914</v>
      </c>
      <c r="I10049" t="s">
        <v>1841</v>
      </c>
      <c r="J10049" t="s">
        <v>1915</v>
      </c>
      <c r="K10049" t="s">
        <v>2021</v>
      </c>
      <c r="L10049" s="24">
        <v>32550</v>
      </c>
      <c r="M10049" s="25">
        <f>+VLOOKUP(E10049, TC!A:D, 4, FALSE())</f>
        <v>1.1715499996300069</v>
      </c>
      <c r="N10049" s="24">
        <f t="shared" si="780"/>
        <v>32550</v>
      </c>
      <c r="O10049" t="str">
        <f t="shared" si="781"/>
        <v>FACTURA</v>
      </c>
      <c r="P10049" t="str">
        <f t="shared" si="782"/>
        <v>2025</v>
      </c>
      <c r="Q10049" t="str">
        <f t="shared" si="783"/>
        <v>07</v>
      </c>
      <c r="R10049" t="str">
        <f>+IFERROR(VLOOKUP(I10049, Listado!A:B, 2, FALSE()), "COMERCIALIZADORA INTERNACIONAL CARIBBEAN EXOTICS S A")</f>
        <v>LONDOÑO ECHEVERRI ALEJANDRA</v>
      </c>
      <c r="S10049" s="25">
        <f>+VLOOKUP(E10049, TC!A:D, 2, FALSE())</f>
        <v>4054.13</v>
      </c>
      <c r="T10049" t="str">
        <f t="shared" si="784"/>
        <v>COP</v>
      </c>
    </row>
    <row r="10050" spans="1:20" ht="18.75" hidden="1" customHeight="1" x14ac:dyDescent="0.25">
      <c r="A10050" t="s">
        <v>3341</v>
      </c>
      <c r="B10050" t="s">
        <v>5</v>
      </c>
      <c r="C10050" t="s">
        <v>1913</v>
      </c>
      <c r="D10050" s="24">
        <v>12426</v>
      </c>
      <c r="E10050" t="s">
        <v>1783</v>
      </c>
      <c r="F10050" t="s">
        <v>99</v>
      </c>
      <c r="G10050" t="s">
        <v>1914</v>
      </c>
      <c r="I10050" t="s">
        <v>1841</v>
      </c>
      <c r="J10050" t="s">
        <v>1915</v>
      </c>
      <c r="K10050" t="s">
        <v>2021</v>
      </c>
      <c r="L10050" s="24">
        <v>17430</v>
      </c>
      <c r="M10050" s="25">
        <f>+VLOOKUP(E10050, TC!A:D, 4, FALSE())</f>
        <v>1.1715499996300069</v>
      </c>
      <c r="N10050" s="24">
        <f t="shared" ref="N10050:N10113" si="785">+IF(F10050="EUR", (M10050*L10050), IF(I10050="JUAN MATAS SAS", (L10050/S10050), L10050))</f>
        <v>17430</v>
      </c>
      <c r="O10050" t="str">
        <f t="shared" ref="O10050:O10113" si="786">+IF(C10050="CFE", "FACTURA", IF(ISERROR(SEARCH("ANULA", H10050))=FALSE(), "ANULACIÓN FE", IF(ISERROR(SEARCH("CANCELLATION", H10050))=FALSE(), "ANULACIÓN FE", "NOTAS")))</f>
        <v>FACTURA</v>
      </c>
      <c r="P10050" t="str">
        <f t="shared" ref="P10050:P10113" si="787">+LEFT(E10050, 4)</f>
        <v>2025</v>
      </c>
      <c r="Q10050" t="str">
        <f t="shared" ref="Q10050:Q10113" si="788">+MID(E10050, 5, 2)</f>
        <v>07</v>
      </c>
      <c r="R10050" t="str">
        <f>+IFERROR(VLOOKUP(I10050, Listado!A:B, 2, FALSE()), "COMERCIALIZADORA INTERNACIONAL CARIBBEAN EXOTICS S A")</f>
        <v>LONDOÑO ECHEVERRI ALEJANDRA</v>
      </c>
      <c r="S10050" s="25">
        <f>+VLOOKUP(E10050, TC!A:D, 2, FALSE())</f>
        <v>4054.13</v>
      </c>
      <c r="T10050" t="str">
        <f t="shared" ref="T10050:T10113" si="789">+IF(I10050="JUAN MATAS SAS", "USD", F10050)</f>
        <v>COP</v>
      </c>
    </row>
    <row r="10051" spans="1:20" ht="18.75" hidden="1" customHeight="1" x14ac:dyDescent="0.25">
      <c r="A10051" t="s">
        <v>3341</v>
      </c>
      <c r="B10051" t="s">
        <v>5</v>
      </c>
      <c r="C10051" t="s">
        <v>1913</v>
      </c>
      <c r="D10051" s="24">
        <v>12426</v>
      </c>
      <c r="E10051" t="s">
        <v>1783</v>
      </c>
      <c r="F10051" t="s">
        <v>99</v>
      </c>
      <c r="G10051" t="s">
        <v>1914</v>
      </c>
      <c r="I10051" t="s">
        <v>1841</v>
      </c>
      <c r="J10051" t="s">
        <v>1915</v>
      </c>
      <c r="K10051" t="s">
        <v>2021</v>
      </c>
      <c r="L10051" s="24">
        <v>25830</v>
      </c>
      <c r="M10051" s="25">
        <f>+VLOOKUP(E10051, TC!A:D, 4, FALSE())</f>
        <v>1.1715499996300069</v>
      </c>
      <c r="N10051" s="24">
        <f t="shared" si="785"/>
        <v>25830</v>
      </c>
      <c r="O10051" t="str">
        <f t="shared" si="786"/>
        <v>FACTURA</v>
      </c>
      <c r="P10051" t="str">
        <f t="shared" si="787"/>
        <v>2025</v>
      </c>
      <c r="Q10051" t="str">
        <f t="shared" si="788"/>
        <v>07</v>
      </c>
      <c r="R10051" t="str">
        <f>+IFERROR(VLOOKUP(I10051, Listado!A:B, 2, FALSE()), "COMERCIALIZADORA INTERNACIONAL CARIBBEAN EXOTICS S A")</f>
        <v>LONDOÑO ECHEVERRI ALEJANDRA</v>
      </c>
      <c r="S10051" s="25">
        <f>+VLOOKUP(E10051, TC!A:D, 2, FALSE())</f>
        <v>4054.13</v>
      </c>
      <c r="T10051" t="str">
        <f t="shared" si="789"/>
        <v>COP</v>
      </c>
    </row>
    <row r="10052" spans="1:20" ht="18.75" hidden="1" customHeight="1" x14ac:dyDescent="0.25">
      <c r="A10052" t="s">
        <v>3341</v>
      </c>
      <c r="B10052" t="s">
        <v>5</v>
      </c>
      <c r="C10052" t="s">
        <v>1913</v>
      </c>
      <c r="D10052" s="24">
        <v>12426</v>
      </c>
      <c r="E10052" t="s">
        <v>1783</v>
      </c>
      <c r="F10052" t="s">
        <v>99</v>
      </c>
      <c r="G10052" t="s">
        <v>1914</v>
      </c>
      <c r="I10052" t="s">
        <v>1841</v>
      </c>
      <c r="J10052" t="s">
        <v>1915</v>
      </c>
      <c r="K10052" t="s">
        <v>2021</v>
      </c>
      <c r="L10052" s="24">
        <v>9870</v>
      </c>
      <c r="M10052" s="25">
        <f>+VLOOKUP(E10052, TC!A:D, 4, FALSE())</f>
        <v>1.1715499996300069</v>
      </c>
      <c r="N10052" s="24">
        <f t="shared" si="785"/>
        <v>9870</v>
      </c>
      <c r="O10052" t="str">
        <f t="shared" si="786"/>
        <v>FACTURA</v>
      </c>
      <c r="P10052" t="str">
        <f t="shared" si="787"/>
        <v>2025</v>
      </c>
      <c r="Q10052" t="str">
        <f t="shared" si="788"/>
        <v>07</v>
      </c>
      <c r="R10052" t="str">
        <f>+IFERROR(VLOOKUP(I10052, Listado!A:B, 2, FALSE()), "COMERCIALIZADORA INTERNACIONAL CARIBBEAN EXOTICS S A")</f>
        <v>LONDOÑO ECHEVERRI ALEJANDRA</v>
      </c>
      <c r="S10052" s="25">
        <f>+VLOOKUP(E10052, TC!A:D, 2, FALSE())</f>
        <v>4054.13</v>
      </c>
      <c r="T10052" t="str">
        <f t="shared" si="789"/>
        <v>COP</v>
      </c>
    </row>
    <row r="10053" spans="1:20" ht="18.75" hidden="1" customHeight="1" x14ac:dyDescent="0.25">
      <c r="A10053" t="s">
        <v>3341</v>
      </c>
      <c r="B10053" t="s">
        <v>1923</v>
      </c>
      <c r="C10053" t="s">
        <v>1913</v>
      </c>
      <c r="D10053" s="24">
        <v>6183</v>
      </c>
      <c r="E10053" t="s">
        <v>1783</v>
      </c>
      <c r="F10053" t="s">
        <v>128</v>
      </c>
      <c r="G10053" t="s">
        <v>112</v>
      </c>
      <c r="H10053" t="s">
        <v>2909</v>
      </c>
      <c r="I10053" t="s">
        <v>1856</v>
      </c>
      <c r="J10053" t="s">
        <v>1930</v>
      </c>
      <c r="K10053" t="s">
        <v>1928</v>
      </c>
      <c r="L10053" s="24">
        <v>619.79</v>
      </c>
      <c r="M10053" s="25">
        <f>+VLOOKUP(E10053, TC!A:D, 4, FALSE())</f>
        <v>1.1715499996300069</v>
      </c>
      <c r="N10053" s="24">
        <f t="shared" si="785"/>
        <v>619.79</v>
      </c>
      <c r="O10053" t="str">
        <f t="shared" si="786"/>
        <v>FACTURA</v>
      </c>
      <c r="P10053" t="str">
        <f t="shared" si="787"/>
        <v>2025</v>
      </c>
      <c r="Q10053" t="str">
        <f t="shared" si="788"/>
        <v>07</v>
      </c>
      <c r="R10053" t="str">
        <f>+IFERROR(VLOOKUP(I10053, Listado!A:B, 2, FALSE()), "COMERCIALIZADORA INTERNACIONAL CARIBBEAN EXOTICS S A")</f>
        <v>HINCAPIE CONTRERAS ERIKA STEFANIA</v>
      </c>
      <c r="S10053" s="25">
        <f>+VLOOKUP(E10053, TC!A:D, 2, FALSE())</f>
        <v>4054.13</v>
      </c>
      <c r="T10053" t="str">
        <f t="shared" si="789"/>
        <v>USD</v>
      </c>
    </row>
    <row r="10054" spans="1:20" ht="18.75" hidden="1" customHeight="1" x14ac:dyDescent="0.25">
      <c r="A10054" t="s">
        <v>3341</v>
      </c>
      <c r="B10054" t="s">
        <v>1923</v>
      </c>
      <c r="C10054" t="s">
        <v>1913</v>
      </c>
      <c r="D10054" s="24">
        <v>6183</v>
      </c>
      <c r="E10054" t="s">
        <v>1783</v>
      </c>
      <c r="F10054" t="s">
        <v>128</v>
      </c>
      <c r="G10054" t="s">
        <v>112</v>
      </c>
      <c r="H10054" t="s">
        <v>2909</v>
      </c>
      <c r="I10054" t="s">
        <v>1856</v>
      </c>
      <c r="J10054" t="s">
        <v>1930</v>
      </c>
      <c r="K10054" t="s">
        <v>1935</v>
      </c>
      <c r="L10054" s="24">
        <v>2310</v>
      </c>
      <c r="M10054" s="25">
        <f>+VLOOKUP(E10054, TC!A:D, 4, FALSE())</f>
        <v>1.1715499996300069</v>
      </c>
      <c r="N10054" s="24">
        <f t="shared" si="785"/>
        <v>2310</v>
      </c>
      <c r="O10054" t="str">
        <f t="shared" si="786"/>
        <v>FACTURA</v>
      </c>
      <c r="P10054" t="str">
        <f t="shared" si="787"/>
        <v>2025</v>
      </c>
      <c r="Q10054" t="str">
        <f t="shared" si="788"/>
        <v>07</v>
      </c>
      <c r="R10054" t="str">
        <f>+IFERROR(VLOOKUP(I10054, Listado!A:B, 2, FALSE()), "COMERCIALIZADORA INTERNACIONAL CARIBBEAN EXOTICS S A")</f>
        <v>HINCAPIE CONTRERAS ERIKA STEFANIA</v>
      </c>
      <c r="S10054" s="25">
        <f>+VLOOKUP(E10054, TC!A:D, 2, FALSE())</f>
        <v>4054.13</v>
      </c>
      <c r="T10054" t="str">
        <f t="shared" si="789"/>
        <v>USD</v>
      </c>
    </row>
    <row r="10055" spans="1:20" ht="18.75" hidden="1" customHeight="1" x14ac:dyDescent="0.25">
      <c r="A10055" t="s">
        <v>3341</v>
      </c>
      <c r="B10055" t="s">
        <v>5</v>
      </c>
      <c r="C10055" t="s">
        <v>1913</v>
      </c>
      <c r="D10055" s="24">
        <v>12427</v>
      </c>
      <c r="E10055" t="s">
        <v>1783</v>
      </c>
      <c r="F10055" t="s">
        <v>1924</v>
      </c>
      <c r="G10055" t="s">
        <v>108</v>
      </c>
      <c r="H10055" t="s">
        <v>3414</v>
      </c>
      <c r="I10055" t="s">
        <v>1875</v>
      </c>
      <c r="J10055" t="s">
        <v>1919</v>
      </c>
      <c r="K10055" t="s">
        <v>11</v>
      </c>
      <c r="L10055" s="24">
        <v>4757.4080000000004</v>
      </c>
      <c r="M10055" s="25">
        <f>+VLOOKUP(E10055, TC!A:D, 4, FALSE())</f>
        <v>1.1715499996300069</v>
      </c>
      <c r="N10055" s="24">
        <f t="shared" si="785"/>
        <v>5573.5413406397929</v>
      </c>
      <c r="O10055" t="str">
        <f t="shared" si="786"/>
        <v>FACTURA</v>
      </c>
      <c r="P10055" t="str">
        <f t="shared" si="787"/>
        <v>2025</v>
      </c>
      <c r="Q10055" t="str">
        <f t="shared" si="788"/>
        <v>07</v>
      </c>
      <c r="R10055" t="str">
        <f>+IFERROR(VLOOKUP(I10055, Listado!A:B, 2, FALSE()), "COMERCIALIZADORA INTERNACIONAL CARIBBEAN EXOTICS S A")</f>
        <v>PIEDRAHITA PEREZ MARIANA</v>
      </c>
      <c r="S10055" s="25">
        <f>+VLOOKUP(E10055, TC!A:D, 2, FALSE())</f>
        <v>4054.13</v>
      </c>
      <c r="T10055" t="str">
        <f t="shared" si="789"/>
        <v>EUR</v>
      </c>
    </row>
    <row r="10056" spans="1:20" ht="18.75" hidden="1" customHeight="1" x14ac:dyDescent="0.25">
      <c r="A10056" t="s">
        <v>3341</v>
      </c>
      <c r="B10056" t="s">
        <v>5</v>
      </c>
      <c r="C10056" t="s">
        <v>1913</v>
      </c>
      <c r="D10056" s="24">
        <v>12427</v>
      </c>
      <c r="E10056" t="s">
        <v>1783</v>
      </c>
      <c r="F10056" t="s">
        <v>1924</v>
      </c>
      <c r="G10056" t="s">
        <v>108</v>
      </c>
      <c r="H10056" t="s">
        <v>3414</v>
      </c>
      <c r="I10056" t="s">
        <v>1875</v>
      </c>
      <c r="J10056" t="s">
        <v>1919</v>
      </c>
      <c r="K10056" t="s">
        <v>1959</v>
      </c>
      <c r="L10056" s="24">
        <v>300</v>
      </c>
      <c r="M10056" s="25">
        <f>+VLOOKUP(E10056, TC!A:D, 4, FALSE())</f>
        <v>1.1715499996300069</v>
      </c>
      <c r="N10056" s="24">
        <f t="shared" si="785"/>
        <v>351.46499988900206</v>
      </c>
      <c r="O10056" t="str">
        <f t="shared" si="786"/>
        <v>FACTURA</v>
      </c>
      <c r="P10056" t="str">
        <f t="shared" si="787"/>
        <v>2025</v>
      </c>
      <c r="Q10056" t="str">
        <f t="shared" si="788"/>
        <v>07</v>
      </c>
      <c r="R10056" t="str">
        <f>+IFERROR(VLOOKUP(I10056, Listado!A:B, 2, FALSE()), "COMERCIALIZADORA INTERNACIONAL CARIBBEAN EXOTICS S A")</f>
        <v>PIEDRAHITA PEREZ MARIANA</v>
      </c>
      <c r="S10056" s="25">
        <f>+VLOOKUP(E10056, TC!A:D, 2, FALSE())</f>
        <v>4054.13</v>
      </c>
      <c r="T10056" t="str">
        <f t="shared" si="789"/>
        <v>EUR</v>
      </c>
    </row>
    <row r="10057" spans="1:20" ht="18.75" hidden="1" customHeight="1" x14ac:dyDescent="0.25">
      <c r="A10057" t="s">
        <v>3341</v>
      </c>
      <c r="B10057" t="s">
        <v>5</v>
      </c>
      <c r="C10057" t="s">
        <v>1913</v>
      </c>
      <c r="D10057" s="24">
        <v>12427</v>
      </c>
      <c r="E10057" t="s">
        <v>1783</v>
      </c>
      <c r="F10057" t="s">
        <v>1924</v>
      </c>
      <c r="G10057" t="s">
        <v>108</v>
      </c>
      <c r="H10057" t="s">
        <v>3414</v>
      </c>
      <c r="I10057" t="s">
        <v>1875</v>
      </c>
      <c r="J10057" t="s">
        <v>1919</v>
      </c>
      <c r="K10057" t="s">
        <v>1960</v>
      </c>
      <c r="L10057" s="24">
        <v>44.591999999999999</v>
      </c>
      <c r="M10057" s="25">
        <f>+VLOOKUP(E10057, TC!A:D, 4, FALSE())</f>
        <v>1.1715499996300069</v>
      </c>
      <c r="N10057" s="24">
        <f t="shared" si="785"/>
        <v>52.241757583501268</v>
      </c>
      <c r="O10057" t="str">
        <f t="shared" si="786"/>
        <v>FACTURA</v>
      </c>
      <c r="P10057" t="str">
        <f t="shared" si="787"/>
        <v>2025</v>
      </c>
      <c r="Q10057" t="str">
        <f t="shared" si="788"/>
        <v>07</v>
      </c>
      <c r="R10057" t="str">
        <f>+IFERROR(VLOOKUP(I10057, Listado!A:B, 2, FALSE()), "COMERCIALIZADORA INTERNACIONAL CARIBBEAN EXOTICS S A")</f>
        <v>PIEDRAHITA PEREZ MARIANA</v>
      </c>
      <c r="S10057" s="25">
        <f>+VLOOKUP(E10057, TC!A:D, 2, FALSE())</f>
        <v>4054.13</v>
      </c>
      <c r="T10057" t="str">
        <f t="shared" si="789"/>
        <v>EUR</v>
      </c>
    </row>
    <row r="10058" spans="1:20" ht="18.75" hidden="1" customHeight="1" x14ac:dyDescent="0.25">
      <c r="A10058" t="s">
        <v>3341</v>
      </c>
      <c r="B10058" t="s">
        <v>1923</v>
      </c>
      <c r="C10058" t="s">
        <v>1913</v>
      </c>
      <c r="D10058" s="24">
        <v>6184</v>
      </c>
      <c r="E10058" t="s">
        <v>1783</v>
      </c>
      <c r="F10058" t="s">
        <v>128</v>
      </c>
      <c r="G10058" t="s">
        <v>112</v>
      </c>
      <c r="H10058" t="s">
        <v>3415</v>
      </c>
      <c r="I10058" t="s">
        <v>1870</v>
      </c>
      <c r="J10058" t="s">
        <v>1930</v>
      </c>
      <c r="K10058" t="s">
        <v>1928</v>
      </c>
      <c r="L10058" s="24">
        <v>1341.6</v>
      </c>
      <c r="M10058" s="25">
        <f>+VLOOKUP(E10058, TC!A:D, 4, FALSE())</f>
        <v>1.1715499996300069</v>
      </c>
      <c r="N10058" s="24">
        <f t="shared" si="785"/>
        <v>1341.6</v>
      </c>
      <c r="O10058" t="str">
        <f t="shared" si="786"/>
        <v>FACTURA</v>
      </c>
      <c r="P10058" t="str">
        <f t="shared" si="787"/>
        <v>2025</v>
      </c>
      <c r="Q10058" t="str">
        <f t="shared" si="788"/>
        <v>07</v>
      </c>
      <c r="R10058" t="str">
        <f>+IFERROR(VLOOKUP(I10058, Listado!A:B, 2, FALSE()), "COMERCIALIZADORA INTERNACIONAL CARIBBEAN EXOTICS S A")</f>
        <v>HINCAPIE CONTRERAS ERIKA STEFANIA</v>
      </c>
      <c r="S10058" s="25">
        <f>+VLOOKUP(E10058, TC!A:D, 2, FALSE())</f>
        <v>4054.13</v>
      </c>
      <c r="T10058" t="str">
        <f t="shared" si="789"/>
        <v>USD</v>
      </c>
    </row>
    <row r="10059" spans="1:20" ht="18.75" hidden="1" customHeight="1" x14ac:dyDescent="0.25">
      <c r="A10059" t="s">
        <v>3341</v>
      </c>
      <c r="B10059" t="s">
        <v>1923</v>
      </c>
      <c r="C10059" t="s">
        <v>1913</v>
      </c>
      <c r="D10059" s="24">
        <v>6184</v>
      </c>
      <c r="E10059" t="s">
        <v>1783</v>
      </c>
      <c r="F10059" t="s">
        <v>128</v>
      </c>
      <c r="G10059" t="s">
        <v>112</v>
      </c>
      <c r="H10059" t="s">
        <v>3415</v>
      </c>
      <c r="I10059" t="s">
        <v>1870</v>
      </c>
      <c r="J10059" t="s">
        <v>1930</v>
      </c>
      <c r="K10059" t="s">
        <v>1937</v>
      </c>
      <c r="L10059" s="24">
        <v>850</v>
      </c>
      <c r="M10059" s="25">
        <f>+VLOOKUP(E10059, TC!A:D, 4, FALSE())</f>
        <v>1.1715499996300069</v>
      </c>
      <c r="N10059" s="24">
        <f t="shared" si="785"/>
        <v>850</v>
      </c>
      <c r="O10059" t="str">
        <f t="shared" si="786"/>
        <v>FACTURA</v>
      </c>
      <c r="P10059" t="str">
        <f t="shared" si="787"/>
        <v>2025</v>
      </c>
      <c r="Q10059" t="str">
        <f t="shared" si="788"/>
        <v>07</v>
      </c>
      <c r="R10059" t="str">
        <f>+IFERROR(VLOOKUP(I10059, Listado!A:B, 2, FALSE()), "COMERCIALIZADORA INTERNACIONAL CARIBBEAN EXOTICS S A")</f>
        <v>HINCAPIE CONTRERAS ERIKA STEFANIA</v>
      </c>
      <c r="S10059" s="25">
        <f>+VLOOKUP(E10059, TC!A:D, 2, FALSE())</f>
        <v>4054.13</v>
      </c>
      <c r="T10059" t="str">
        <f t="shared" si="789"/>
        <v>USD</v>
      </c>
    </row>
    <row r="10060" spans="1:20" ht="18.75" hidden="1" customHeight="1" x14ac:dyDescent="0.25">
      <c r="A10060" t="s">
        <v>3341</v>
      </c>
      <c r="B10060" t="s">
        <v>1923</v>
      </c>
      <c r="C10060" t="s">
        <v>1913</v>
      </c>
      <c r="D10060" s="24">
        <v>6184</v>
      </c>
      <c r="E10060" t="s">
        <v>1783</v>
      </c>
      <c r="F10060" t="s">
        <v>128</v>
      </c>
      <c r="G10060" t="s">
        <v>112</v>
      </c>
      <c r="H10060" t="s">
        <v>3415</v>
      </c>
      <c r="I10060" t="s">
        <v>1870</v>
      </c>
      <c r="J10060" t="s">
        <v>1930</v>
      </c>
      <c r="K10060" t="s">
        <v>1938</v>
      </c>
      <c r="L10060" s="24">
        <v>4720</v>
      </c>
      <c r="M10060" s="25">
        <f>+VLOOKUP(E10060, TC!A:D, 4, FALSE())</f>
        <v>1.1715499996300069</v>
      </c>
      <c r="N10060" s="24">
        <f t="shared" si="785"/>
        <v>4720</v>
      </c>
      <c r="O10060" t="str">
        <f t="shared" si="786"/>
        <v>FACTURA</v>
      </c>
      <c r="P10060" t="str">
        <f t="shared" si="787"/>
        <v>2025</v>
      </c>
      <c r="Q10060" t="str">
        <f t="shared" si="788"/>
        <v>07</v>
      </c>
      <c r="R10060" t="str">
        <f>+IFERROR(VLOOKUP(I10060, Listado!A:B, 2, FALSE()), "COMERCIALIZADORA INTERNACIONAL CARIBBEAN EXOTICS S A")</f>
        <v>HINCAPIE CONTRERAS ERIKA STEFANIA</v>
      </c>
      <c r="S10060" s="25">
        <f>+VLOOKUP(E10060, TC!A:D, 2, FALSE())</f>
        <v>4054.13</v>
      </c>
      <c r="T10060" t="str">
        <f t="shared" si="789"/>
        <v>USD</v>
      </c>
    </row>
    <row r="10061" spans="1:20" ht="18.75" hidden="1" customHeight="1" x14ac:dyDescent="0.25">
      <c r="A10061" t="s">
        <v>3341</v>
      </c>
      <c r="B10061" t="s">
        <v>5</v>
      </c>
      <c r="C10061" t="s">
        <v>1913</v>
      </c>
      <c r="D10061" s="24">
        <v>12428</v>
      </c>
      <c r="E10061" t="s">
        <v>1784</v>
      </c>
      <c r="F10061" t="s">
        <v>99</v>
      </c>
      <c r="G10061" t="s">
        <v>113</v>
      </c>
      <c r="I10061" t="s">
        <v>1858</v>
      </c>
      <c r="J10061" t="s">
        <v>1915</v>
      </c>
      <c r="K10061" t="s">
        <v>1920</v>
      </c>
      <c r="L10061" s="24">
        <v>1440000</v>
      </c>
      <c r="M10061" s="25">
        <f>+VLOOKUP(E10061, TC!A:D, 4, FALSE())</f>
        <v>1.1680499988822903</v>
      </c>
      <c r="N10061" s="24">
        <f t="shared" si="785"/>
        <v>1440000</v>
      </c>
      <c r="O10061" t="str">
        <f t="shared" si="786"/>
        <v>FACTURA</v>
      </c>
      <c r="P10061" t="str">
        <f t="shared" si="787"/>
        <v>2025</v>
      </c>
      <c r="Q10061" t="str">
        <f t="shared" si="788"/>
        <v>07</v>
      </c>
      <c r="R10061" t="str">
        <f>+IFERROR(VLOOKUP(I10061, Listado!A:B, 2, FALSE()), "COMERCIALIZADORA INTERNACIONAL CARIBBEAN EXOTICS S A")</f>
        <v>LONDOÑO ECHEVERRI ALEJANDRA</v>
      </c>
      <c r="S10061" s="25">
        <f>+VLOOKUP(E10061, TC!A:D, 2, FALSE())</f>
        <v>4026.09</v>
      </c>
      <c r="T10061" t="str">
        <f t="shared" si="789"/>
        <v>COP</v>
      </c>
    </row>
    <row r="10062" spans="1:20" ht="18.75" hidden="1" customHeight="1" x14ac:dyDescent="0.25">
      <c r="A10062" t="s">
        <v>3341</v>
      </c>
      <c r="B10062" t="s">
        <v>5</v>
      </c>
      <c r="C10062" t="s">
        <v>1913</v>
      </c>
      <c r="D10062" s="24">
        <v>12429</v>
      </c>
      <c r="E10062" t="s">
        <v>1784</v>
      </c>
      <c r="F10062" t="s">
        <v>99</v>
      </c>
      <c r="G10062" t="s">
        <v>113</v>
      </c>
      <c r="I10062" t="s">
        <v>1858</v>
      </c>
      <c r="J10062" t="s">
        <v>1915</v>
      </c>
      <c r="K10062" t="s">
        <v>1920</v>
      </c>
      <c r="L10062" s="24">
        <v>1440000</v>
      </c>
      <c r="M10062" s="25">
        <f>+VLOOKUP(E10062, TC!A:D, 4, FALSE())</f>
        <v>1.1680499988822903</v>
      </c>
      <c r="N10062" s="24">
        <f t="shared" si="785"/>
        <v>1440000</v>
      </c>
      <c r="O10062" t="str">
        <f t="shared" si="786"/>
        <v>FACTURA</v>
      </c>
      <c r="P10062" t="str">
        <f t="shared" si="787"/>
        <v>2025</v>
      </c>
      <c r="Q10062" t="str">
        <f t="shared" si="788"/>
        <v>07</v>
      </c>
      <c r="R10062" t="str">
        <f>+IFERROR(VLOOKUP(I10062, Listado!A:B, 2, FALSE()), "COMERCIALIZADORA INTERNACIONAL CARIBBEAN EXOTICS S A")</f>
        <v>LONDOÑO ECHEVERRI ALEJANDRA</v>
      </c>
      <c r="S10062" s="25">
        <f>+VLOOKUP(E10062, TC!A:D, 2, FALSE())</f>
        <v>4026.09</v>
      </c>
      <c r="T10062" t="str">
        <f t="shared" si="789"/>
        <v>COP</v>
      </c>
    </row>
    <row r="10063" spans="1:20" ht="18.75" hidden="1" customHeight="1" x14ac:dyDescent="0.25">
      <c r="A10063" t="s">
        <v>3341</v>
      </c>
      <c r="B10063" t="s">
        <v>5</v>
      </c>
      <c r="C10063" t="s">
        <v>1913</v>
      </c>
      <c r="D10063" s="24">
        <v>12430</v>
      </c>
      <c r="E10063" t="s">
        <v>1784</v>
      </c>
      <c r="F10063" t="s">
        <v>99</v>
      </c>
      <c r="G10063" t="s">
        <v>113</v>
      </c>
      <c r="I10063" t="s">
        <v>1859</v>
      </c>
      <c r="J10063" t="s">
        <v>1915</v>
      </c>
      <c r="K10063" t="s">
        <v>1916</v>
      </c>
      <c r="L10063" s="24">
        <v>6055200</v>
      </c>
      <c r="M10063" s="25">
        <f>+VLOOKUP(E10063, TC!A:D, 4, FALSE())</f>
        <v>1.1680499988822903</v>
      </c>
      <c r="N10063" s="24">
        <f t="shared" si="785"/>
        <v>6055200</v>
      </c>
      <c r="O10063" t="str">
        <f t="shared" si="786"/>
        <v>FACTURA</v>
      </c>
      <c r="P10063" t="str">
        <f t="shared" si="787"/>
        <v>2025</v>
      </c>
      <c r="Q10063" t="str">
        <f t="shared" si="788"/>
        <v>07</v>
      </c>
      <c r="R10063" t="str">
        <f>+IFERROR(VLOOKUP(I10063, Listado!A:B, 2, FALSE()), "COMERCIALIZADORA INTERNACIONAL CARIBBEAN EXOTICS S A")</f>
        <v>LONDOÑO ECHEVERRI ALEJANDRA</v>
      </c>
      <c r="S10063" s="25">
        <f>+VLOOKUP(E10063, TC!A:D, 2, FALSE())</f>
        <v>4026.09</v>
      </c>
      <c r="T10063" t="str">
        <f t="shared" si="789"/>
        <v>COP</v>
      </c>
    </row>
    <row r="10064" spans="1:20" ht="18.75" hidden="1" customHeight="1" x14ac:dyDescent="0.25">
      <c r="A10064" t="s">
        <v>3341</v>
      </c>
      <c r="B10064" t="s">
        <v>5</v>
      </c>
      <c r="C10064" t="s">
        <v>1970</v>
      </c>
      <c r="D10064" s="24">
        <v>2452</v>
      </c>
      <c r="E10064" t="s">
        <v>1784</v>
      </c>
      <c r="F10064" t="s">
        <v>99</v>
      </c>
      <c r="G10064" t="s">
        <v>1914</v>
      </c>
      <c r="H10064" t="s">
        <v>3416</v>
      </c>
      <c r="I10064" t="s">
        <v>2886</v>
      </c>
      <c r="J10064" t="s">
        <v>1915</v>
      </c>
      <c r="K10064" t="s">
        <v>2862</v>
      </c>
      <c r="L10064" s="24">
        <v>-1200000</v>
      </c>
      <c r="M10064" s="25">
        <f>+VLOOKUP(E10064, TC!A:D, 4, FALSE())</f>
        <v>1.1680499988822903</v>
      </c>
      <c r="N10064" s="24">
        <f t="shared" si="785"/>
        <v>-1200000</v>
      </c>
      <c r="O10064" t="str">
        <f t="shared" si="786"/>
        <v>NOTAS</v>
      </c>
      <c r="P10064" t="str">
        <f t="shared" si="787"/>
        <v>2025</v>
      </c>
      <c r="Q10064" t="str">
        <f t="shared" si="788"/>
        <v>07</v>
      </c>
      <c r="R10064" t="str">
        <f>+IFERROR(VLOOKUP(I10064, Listado!A:B, 2, FALSE()), "COMERCIALIZADORA INTERNACIONAL CARIBBEAN EXOTICS S A")</f>
        <v>COMERCIALIZADORA INTERNACIONAL CARIBBEAN EXOTICS S A</v>
      </c>
      <c r="S10064" s="25">
        <f>+VLOOKUP(E10064, TC!A:D, 2, FALSE())</f>
        <v>4026.09</v>
      </c>
      <c r="T10064" t="str">
        <f t="shared" si="789"/>
        <v>COP</v>
      </c>
    </row>
    <row r="10065" spans="1:20" ht="18.75" hidden="1" customHeight="1" x14ac:dyDescent="0.25">
      <c r="A10065" t="s">
        <v>3341</v>
      </c>
      <c r="B10065" t="s">
        <v>5</v>
      </c>
      <c r="C10065" t="s">
        <v>1913</v>
      </c>
      <c r="D10065" s="24">
        <v>12431</v>
      </c>
      <c r="E10065" t="s">
        <v>1784</v>
      </c>
      <c r="F10065" t="s">
        <v>99</v>
      </c>
      <c r="G10065" t="s">
        <v>1914</v>
      </c>
      <c r="H10065" t="s">
        <v>3417</v>
      </c>
      <c r="I10065" t="s">
        <v>3418</v>
      </c>
      <c r="J10065" t="s">
        <v>1915</v>
      </c>
      <c r="K10065" t="s">
        <v>107</v>
      </c>
      <c r="L10065" s="24">
        <v>220000</v>
      </c>
      <c r="M10065" s="25">
        <f>+VLOOKUP(E10065, TC!A:D, 4, FALSE())</f>
        <v>1.1680499988822903</v>
      </c>
      <c r="N10065" s="24">
        <f t="shared" si="785"/>
        <v>220000</v>
      </c>
      <c r="O10065" t="str">
        <f t="shared" si="786"/>
        <v>FACTURA</v>
      </c>
      <c r="P10065" t="str">
        <f t="shared" si="787"/>
        <v>2025</v>
      </c>
      <c r="Q10065" t="str">
        <f t="shared" si="788"/>
        <v>07</v>
      </c>
      <c r="R10065" t="str">
        <f>+IFERROR(VLOOKUP(I10065, Listado!A:B, 2, FALSE()), "COMERCIALIZADORA INTERNACIONAL CARIBBEAN EXOTICS S A")</f>
        <v>COMERCIALIZADORA INTERNACIONAL CARIBBEAN EXOTICS S A</v>
      </c>
      <c r="S10065" s="25">
        <f>+VLOOKUP(E10065, TC!A:D, 2, FALSE())</f>
        <v>4026.09</v>
      </c>
      <c r="T10065" t="str">
        <f t="shared" si="789"/>
        <v>COP</v>
      </c>
    </row>
    <row r="10066" spans="1:20" ht="18.75" hidden="1" customHeight="1" x14ac:dyDescent="0.25">
      <c r="A10066" t="s">
        <v>3341</v>
      </c>
      <c r="B10066" t="s">
        <v>5</v>
      </c>
      <c r="C10066" t="s">
        <v>1913</v>
      </c>
      <c r="D10066" s="24">
        <v>12431</v>
      </c>
      <c r="E10066" t="s">
        <v>1784</v>
      </c>
      <c r="F10066" t="s">
        <v>99</v>
      </c>
      <c r="G10066" t="s">
        <v>1914</v>
      </c>
      <c r="H10066" t="s">
        <v>3417</v>
      </c>
      <c r="I10066" t="s">
        <v>3418</v>
      </c>
      <c r="J10066" t="s">
        <v>1915</v>
      </c>
      <c r="K10066" t="s">
        <v>2728</v>
      </c>
      <c r="L10066" s="24">
        <v>320000</v>
      </c>
      <c r="M10066" s="25">
        <f>+VLOOKUP(E10066, TC!A:D, 4, FALSE())</f>
        <v>1.1680499988822903</v>
      </c>
      <c r="N10066" s="24">
        <f t="shared" si="785"/>
        <v>320000</v>
      </c>
      <c r="O10066" t="str">
        <f t="shared" si="786"/>
        <v>FACTURA</v>
      </c>
      <c r="P10066" t="str">
        <f t="shared" si="787"/>
        <v>2025</v>
      </c>
      <c r="Q10066" t="str">
        <f t="shared" si="788"/>
        <v>07</v>
      </c>
      <c r="R10066" t="str">
        <f>+IFERROR(VLOOKUP(I10066, Listado!A:B, 2, FALSE()), "COMERCIALIZADORA INTERNACIONAL CARIBBEAN EXOTICS S A")</f>
        <v>COMERCIALIZADORA INTERNACIONAL CARIBBEAN EXOTICS S A</v>
      </c>
      <c r="S10066" s="25">
        <f>+VLOOKUP(E10066, TC!A:D, 2, FALSE())</f>
        <v>4026.09</v>
      </c>
      <c r="T10066" t="str">
        <f t="shared" si="789"/>
        <v>COP</v>
      </c>
    </row>
    <row r="10067" spans="1:20" ht="18.75" hidden="1" customHeight="1" x14ac:dyDescent="0.25">
      <c r="A10067" t="s">
        <v>3341</v>
      </c>
      <c r="B10067" t="s">
        <v>5</v>
      </c>
      <c r="C10067" t="s">
        <v>1913</v>
      </c>
      <c r="D10067" s="24">
        <v>12432</v>
      </c>
      <c r="E10067" t="s">
        <v>1784</v>
      </c>
      <c r="F10067" t="s">
        <v>99</v>
      </c>
      <c r="G10067" t="s">
        <v>1914</v>
      </c>
      <c r="H10067" t="s">
        <v>3419</v>
      </c>
      <c r="I10067" t="s">
        <v>3420</v>
      </c>
      <c r="J10067" t="s">
        <v>1915</v>
      </c>
      <c r="K10067" t="s">
        <v>107</v>
      </c>
      <c r="L10067" s="24">
        <v>220000</v>
      </c>
      <c r="M10067" s="25">
        <f>+VLOOKUP(E10067, TC!A:D, 4, FALSE())</f>
        <v>1.1680499988822903</v>
      </c>
      <c r="N10067" s="24">
        <f t="shared" si="785"/>
        <v>220000</v>
      </c>
      <c r="O10067" t="str">
        <f t="shared" si="786"/>
        <v>FACTURA</v>
      </c>
      <c r="P10067" t="str">
        <f t="shared" si="787"/>
        <v>2025</v>
      </c>
      <c r="Q10067" t="str">
        <f t="shared" si="788"/>
        <v>07</v>
      </c>
      <c r="R10067" t="str">
        <f>+IFERROR(VLOOKUP(I10067, Listado!A:B, 2, FALSE()), "COMERCIALIZADORA INTERNACIONAL CARIBBEAN EXOTICS S A")</f>
        <v>COMERCIALIZADORA INTERNACIONAL CARIBBEAN EXOTICS S A</v>
      </c>
      <c r="S10067" s="25">
        <f>+VLOOKUP(E10067, TC!A:D, 2, FALSE())</f>
        <v>4026.09</v>
      </c>
      <c r="T10067" t="str">
        <f t="shared" si="789"/>
        <v>COP</v>
      </c>
    </row>
    <row r="10068" spans="1:20" ht="18.75" hidden="1" customHeight="1" x14ac:dyDescent="0.25">
      <c r="A10068" t="s">
        <v>3341</v>
      </c>
      <c r="B10068" t="s">
        <v>5</v>
      </c>
      <c r="C10068" t="s">
        <v>1913</v>
      </c>
      <c r="D10068" s="24">
        <v>12432</v>
      </c>
      <c r="E10068" t="s">
        <v>1784</v>
      </c>
      <c r="F10068" t="s">
        <v>99</v>
      </c>
      <c r="G10068" t="s">
        <v>1914</v>
      </c>
      <c r="H10068" t="s">
        <v>3419</v>
      </c>
      <c r="I10068" t="s">
        <v>3420</v>
      </c>
      <c r="J10068" t="s">
        <v>1915</v>
      </c>
      <c r="K10068" t="s">
        <v>2728</v>
      </c>
      <c r="L10068" s="24">
        <v>320000</v>
      </c>
      <c r="M10068" s="25">
        <f>+VLOOKUP(E10068, TC!A:D, 4, FALSE())</f>
        <v>1.1680499988822903</v>
      </c>
      <c r="N10068" s="24">
        <f t="shared" si="785"/>
        <v>320000</v>
      </c>
      <c r="O10068" t="str">
        <f t="shared" si="786"/>
        <v>FACTURA</v>
      </c>
      <c r="P10068" t="str">
        <f t="shared" si="787"/>
        <v>2025</v>
      </c>
      <c r="Q10068" t="str">
        <f t="shared" si="788"/>
        <v>07</v>
      </c>
      <c r="R10068" t="str">
        <f>+IFERROR(VLOOKUP(I10068, Listado!A:B, 2, FALSE()), "COMERCIALIZADORA INTERNACIONAL CARIBBEAN EXOTICS S A")</f>
        <v>COMERCIALIZADORA INTERNACIONAL CARIBBEAN EXOTICS S A</v>
      </c>
      <c r="S10068" s="25">
        <f>+VLOOKUP(E10068, TC!A:D, 2, FALSE())</f>
        <v>4026.09</v>
      </c>
      <c r="T10068" t="str">
        <f t="shared" si="789"/>
        <v>COP</v>
      </c>
    </row>
    <row r="10069" spans="1:20" ht="18.75" hidden="1" customHeight="1" x14ac:dyDescent="0.25">
      <c r="A10069" t="s">
        <v>3341</v>
      </c>
      <c r="B10069" t="s">
        <v>1923</v>
      </c>
      <c r="C10069" t="s">
        <v>1913</v>
      </c>
      <c r="D10069" s="24">
        <v>6185</v>
      </c>
      <c r="E10069" t="s">
        <v>1784</v>
      </c>
      <c r="F10069" t="s">
        <v>128</v>
      </c>
      <c r="G10069" t="s">
        <v>108</v>
      </c>
      <c r="H10069" t="s">
        <v>3421</v>
      </c>
      <c r="I10069" t="s">
        <v>1898</v>
      </c>
      <c r="J10069" t="s">
        <v>1944</v>
      </c>
      <c r="K10069" t="s">
        <v>88</v>
      </c>
      <c r="L10069" s="24">
        <v>2</v>
      </c>
      <c r="M10069" s="25">
        <f>+VLOOKUP(E10069, TC!A:D, 4, FALSE())</f>
        <v>1.1680499988822903</v>
      </c>
      <c r="N10069" s="24">
        <f t="shared" si="785"/>
        <v>2</v>
      </c>
      <c r="O10069" t="str">
        <f t="shared" si="786"/>
        <v>FACTURA</v>
      </c>
      <c r="P10069" t="str">
        <f t="shared" si="787"/>
        <v>2025</v>
      </c>
      <c r="Q10069" t="str">
        <f t="shared" si="788"/>
        <v>07</v>
      </c>
      <c r="R10069" t="str">
        <f>+IFERROR(VLOOKUP(I10069, Listado!A:B, 2, FALSE()), "COMERCIALIZADORA INTERNACIONAL CARIBBEAN EXOTICS S A")</f>
        <v>PIEDRAHITA PEREZ MARIANA</v>
      </c>
      <c r="S10069" s="25">
        <f>+VLOOKUP(E10069, TC!A:D, 2, FALSE())</f>
        <v>4026.09</v>
      </c>
      <c r="T10069" t="str">
        <f t="shared" si="789"/>
        <v>USD</v>
      </c>
    </row>
    <row r="10070" spans="1:20" ht="18.75" hidden="1" customHeight="1" x14ac:dyDescent="0.25">
      <c r="A10070" t="s">
        <v>3341</v>
      </c>
      <c r="B10070" t="s">
        <v>1923</v>
      </c>
      <c r="C10070" t="s">
        <v>1913</v>
      </c>
      <c r="D10070" s="24">
        <v>6185</v>
      </c>
      <c r="E10070" t="s">
        <v>1784</v>
      </c>
      <c r="F10070" t="s">
        <v>128</v>
      </c>
      <c r="G10070" t="s">
        <v>108</v>
      </c>
      <c r="H10070" t="s">
        <v>3421</v>
      </c>
      <c r="I10070" t="s">
        <v>1898</v>
      </c>
      <c r="J10070" t="s">
        <v>1944</v>
      </c>
      <c r="K10070" t="s">
        <v>61</v>
      </c>
      <c r="L10070" s="24">
        <v>6167.04</v>
      </c>
      <c r="M10070" s="25">
        <f>+VLOOKUP(E10070, TC!A:D, 4, FALSE())</f>
        <v>1.1680499988822903</v>
      </c>
      <c r="N10070" s="24">
        <f t="shared" si="785"/>
        <v>6167.04</v>
      </c>
      <c r="O10070" t="str">
        <f t="shared" si="786"/>
        <v>FACTURA</v>
      </c>
      <c r="P10070" t="str">
        <f t="shared" si="787"/>
        <v>2025</v>
      </c>
      <c r="Q10070" t="str">
        <f t="shared" si="788"/>
        <v>07</v>
      </c>
      <c r="R10070" t="str">
        <f>+IFERROR(VLOOKUP(I10070, Listado!A:B, 2, FALSE()), "COMERCIALIZADORA INTERNACIONAL CARIBBEAN EXOTICS S A")</f>
        <v>PIEDRAHITA PEREZ MARIANA</v>
      </c>
      <c r="S10070" s="25">
        <f>+VLOOKUP(E10070, TC!A:D, 2, FALSE())</f>
        <v>4026.09</v>
      </c>
      <c r="T10070" t="str">
        <f t="shared" si="789"/>
        <v>USD</v>
      </c>
    </row>
    <row r="10071" spans="1:20" ht="18.75" hidden="1" customHeight="1" x14ac:dyDescent="0.25">
      <c r="A10071" t="s">
        <v>3341</v>
      </c>
      <c r="B10071" t="s">
        <v>1923</v>
      </c>
      <c r="C10071" t="s">
        <v>1913</v>
      </c>
      <c r="D10071" s="24">
        <v>6185</v>
      </c>
      <c r="E10071" t="s">
        <v>1784</v>
      </c>
      <c r="F10071" t="s">
        <v>128</v>
      </c>
      <c r="G10071" t="s">
        <v>108</v>
      </c>
      <c r="H10071" t="s">
        <v>3421</v>
      </c>
      <c r="I10071" t="s">
        <v>1898</v>
      </c>
      <c r="J10071" t="s">
        <v>1944</v>
      </c>
      <c r="K10071" t="s">
        <v>1959</v>
      </c>
      <c r="L10071" s="24">
        <v>3048.96</v>
      </c>
      <c r="M10071" s="25">
        <f>+VLOOKUP(E10071, TC!A:D, 4, FALSE())</f>
        <v>1.1680499988822903</v>
      </c>
      <c r="N10071" s="24">
        <f t="shared" si="785"/>
        <v>3048.96</v>
      </c>
      <c r="O10071" t="str">
        <f t="shared" si="786"/>
        <v>FACTURA</v>
      </c>
      <c r="P10071" t="str">
        <f t="shared" si="787"/>
        <v>2025</v>
      </c>
      <c r="Q10071" t="str">
        <f t="shared" si="788"/>
        <v>07</v>
      </c>
      <c r="R10071" t="str">
        <f>+IFERROR(VLOOKUP(I10071, Listado!A:B, 2, FALSE()), "COMERCIALIZADORA INTERNACIONAL CARIBBEAN EXOTICS S A")</f>
        <v>PIEDRAHITA PEREZ MARIANA</v>
      </c>
      <c r="S10071" s="25">
        <f>+VLOOKUP(E10071, TC!A:D, 2, FALSE())</f>
        <v>4026.09</v>
      </c>
      <c r="T10071" t="str">
        <f t="shared" si="789"/>
        <v>USD</v>
      </c>
    </row>
    <row r="10072" spans="1:20" ht="18.75" hidden="1" customHeight="1" x14ac:dyDescent="0.25">
      <c r="A10072" t="s">
        <v>3341</v>
      </c>
      <c r="B10072" t="s">
        <v>5</v>
      </c>
      <c r="C10072" t="s">
        <v>1913</v>
      </c>
      <c r="D10072" s="24">
        <v>12433</v>
      </c>
      <c r="E10072" t="s">
        <v>1784</v>
      </c>
      <c r="F10072" t="s">
        <v>99</v>
      </c>
      <c r="G10072" t="s">
        <v>1914</v>
      </c>
      <c r="H10072" t="s">
        <v>3422</v>
      </c>
      <c r="I10072" t="s">
        <v>3423</v>
      </c>
      <c r="J10072" t="s">
        <v>1915</v>
      </c>
      <c r="K10072" t="s">
        <v>107</v>
      </c>
      <c r="L10072" s="24">
        <v>220000</v>
      </c>
      <c r="M10072" s="25">
        <f>+VLOOKUP(E10072, TC!A:D, 4, FALSE())</f>
        <v>1.1680499988822903</v>
      </c>
      <c r="N10072" s="24">
        <f t="shared" si="785"/>
        <v>220000</v>
      </c>
      <c r="O10072" t="str">
        <f t="shared" si="786"/>
        <v>FACTURA</v>
      </c>
      <c r="P10072" t="str">
        <f t="shared" si="787"/>
        <v>2025</v>
      </c>
      <c r="Q10072" t="str">
        <f t="shared" si="788"/>
        <v>07</v>
      </c>
      <c r="R10072" t="str">
        <f>+IFERROR(VLOOKUP(I10072, Listado!A:B, 2, FALSE()), "COMERCIALIZADORA INTERNACIONAL CARIBBEAN EXOTICS S A")</f>
        <v>COMERCIALIZADORA INTERNACIONAL CARIBBEAN EXOTICS S A</v>
      </c>
      <c r="S10072" s="25">
        <f>+VLOOKUP(E10072, TC!A:D, 2, FALSE())</f>
        <v>4026.09</v>
      </c>
      <c r="T10072" t="str">
        <f t="shared" si="789"/>
        <v>COP</v>
      </c>
    </row>
    <row r="10073" spans="1:20" ht="18.75" hidden="1" customHeight="1" x14ac:dyDescent="0.25">
      <c r="A10073" t="s">
        <v>3341</v>
      </c>
      <c r="B10073" t="s">
        <v>5</v>
      </c>
      <c r="C10073" t="s">
        <v>1913</v>
      </c>
      <c r="D10073" s="24">
        <v>12433</v>
      </c>
      <c r="E10073" t="s">
        <v>1784</v>
      </c>
      <c r="F10073" t="s">
        <v>99</v>
      </c>
      <c r="G10073" t="s">
        <v>1914</v>
      </c>
      <c r="H10073" t="s">
        <v>3422</v>
      </c>
      <c r="I10073" t="s">
        <v>3423</v>
      </c>
      <c r="J10073" t="s">
        <v>1915</v>
      </c>
      <c r="K10073" t="s">
        <v>2733</v>
      </c>
      <c r="L10073" s="24">
        <v>320000</v>
      </c>
      <c r="M10073" s="25">
        <f>+VLOOKUP(E10073, TC!A:D, 4, FALSE())</f>
        <v>1.1680499988822903</v>
      </c>
      <c r="N10073" s="24">
        <f t="shared" si="785"/>
        <v>320000</v>
      </c>
      <c r="O10073" t="str">
        <f t="shared" si="786"/>
        <v>FACTURA</v>
      </c>
      <c r="P10073" t="str">
        <f t="shared" si="787"/>
        <v>2025</v>
      </c>
      <c r="Q10073" t="str">
        <f t="shared" si="788"/>
        <v>07</v>
      </c>
      <c r="R10073" t="str">
        <f>+IFERROR(VLOOKUP(I10073, Listado!A:B, 2, FALSE()), "COMERCIALIZADORA INTERNACIONAL CARIBBEAN EXOTICS S A")</f>
        <v>COMERCIALIZADORA INTERNACIONAL CARIBBEAN EXOTICS S A</v>
      </c>
      <c r="S10073" s="25">
        <f>+VLOOKUP(E10073, TC!A:D, 2, FALSE())</f>
        <v>4026.09</v>
      </c>
      <c r="T10073" t="str">
        <f t="shared" si="789"/>
        <v>COP</v>
      </c>
    </row>
    <row r="10074" spans="1:20" ht="18.75" hidden="1" customHeight="1" x14ac:dyDescent="0.25">
      <c r="A10074" t="s">
        <v>3341</v>
      </c>
      <c r="B10074" t="s">
        <v>5</v>
      </c>
      <c r="C10074" t="s">
        <v>1913</v>
      </c>
      <c r="D10074" s="24">
        <v>12434</v>
      </c>
      <c r="E10074" t="s">
        <v>1784</v>
      </c>
      <c r="F10074" t="s">
        <v>99</v>
      </c>
      <c r="G10074" t="s">
        <v>1914</v>
      </c>
      <c r="H10074" t="s">
        <v>3424</v>
      </c>
      <c r="I10074" t="s">
        <v>3425</v>
      </c>
      <c r="J10074" t="s">
        <v>1915</v>
      </c>
      <c r="K10074" t="s">
        <v>2733</v>
      </c>
      <c r="L10074" s="24">
        <v>320000</v>
      </c>
      <c r="M10074" s="25">
        <f>+VLOOKUP(E10074, TC!A:D, 4, FALSE())</f>
        <v>1.1680499988822903</v>
      </c>
      <c r="N10074" s="24">
        <f t="shared" si="785"/>
        <v>320000</v>
      </c>
      <c r="O10074" t="str">
        <f t="shared" si="786"/>
        <v>FACTURA</v>
      </c>
      <c r="P10074" t="str">
        <f t="shared" si="787"/>
        <v>2025</v>
      </c>
      <c r="Q10074" t="str">
        <f t="shared" si="788"/>
        <v>07</v>
      </c>
      <c r="R10074" t="str">
        <f>+IFERROR(VLOOKUP(I10074, Listado!A:B, 2, FALSE()), "COMERCIALIZADORA INTERNACIONAL CARIBBEAN EXOTICS S A")</f>
        <v>COMERCIALIZADORA INTERNACIONAL CARIBBEAN EXOTICS S A</v>
      </c>
      <c r="S10074" s="25">
        <f>+VLOOKUP(E10074, TC!A:D, 2, FALSE())</f>
        <v>4026.09</v>
      </c>
      <c r="T10074" t="str">
        <f t="shared" si="789"/>
        <v>COP</v>
      </c>
    </row>
    <row r="10075" spans="1:20" ht="18.75" hidden="1" customHeight="1" x14ac:dyDescent="0.25">
      <c r="A10075" t="s">
        <v>3341</v>
      </c>
      <c r="B10075" t="s">
        <v>5</v>
      </c>
      <c r="C10075" t="s">
        <v>1913</v>
      </c>
      <c r="D10075" s="24">
        <v>12435</v>
      </c>
      <c r="E10075" t="s">
        <v>1784</v>
      </c>
      <c r="F10075" t="s">
        <v>99</v>
      </c>
      <c r="G10075" t="s">
        <v>1914</v>
      </c>
      <c r="H10075" t="s">
        <v>3426</v>
      </c>
      <c r="I10075" t="s">
        <v>2730</v>
      </c>
      <c r="J10075" t="s">
        <v>1915</v>
      </c>
      <c r="K10075" t="s">
        <v>107</v>
      </c>
      <c r="L10075" s="24">
        <v>440000</v>
      </c>
      <c r="M10075" s="25">
        <f>+VLOOKUP(E10075, TC!A:D, 4, FALSE())</f>
        <v>1.1680499988822903</v>
      </c>
      <c r="N10075" s="24">
        <f t="shared" si="785"/>
        <v>440000</v>
      </c>
      <c r="O10075" t="str">
        <f t="shared" si="786"/>
        <v>FACTURA</v>
      </c>
      <c r="P10075" t="str">
        <f t="shared" si="787"/>
        <v>2025</v>
      </c>
      <c r="Q10075" t="str">
        <f t="shared" si="788"/>
        <v>07</v>
      </c>
      <c r="R10075" t="str">
        <f>+IFERROR(VLOOKUP(I10075, Listado!A:B, 2, FALSE()), "COMERCIALIZADORA INTERNACIONAL CARIBBEAN EXOTICS S A")</f>
        <v>COMERCIALIZADORA INTERNACIONAL CARIBBEAN EXOTICS S A</v>
      </c>
      <c r="S10075" s="25">
        <f>+VLOOKUP(E10075, TC!A:D, 2, FALSE())</f>
        <v>4026.09</v>
      </c>
      <c r="T10075" t="str">
        <f t="shared" si="789"/>
        <v>COP</v>
      </c>
    </row>
    <row r="10076" spans="1:20" ht="18.75" hidden="1" customHeight="1" x14ac:dyDescent="0.25">
      <c r="A10076" t="s">
        <v>3341</v>
      </c>
      <c r="B10076" t="s">
        <v>5</v>
      </c>
      <c r="C10076" t="s">
        <v>1913</v>
      </c>
      <c r="D10076" s="24">
        <v>12435</v>
      </c>
      <c r="E10076" t="s">
        <v>1784</v>
      </c>
      <c r="F10076" t="s">
        <v>99</v>
      </c>
      <c r="G10076" t="s">
        <v>1914</v>
      </c>
      <c r="H10076" t="s">
        <v>3426</v>
      </c>
      <c r="I10076" t="s">
        <v>2730</v>
      </c>
      <c r="J10076" t="s">
        <v>1915</v>
      </c>
      <c r="K10076" t="s">
        <v>109</v>
      </c>
      <c r="L10076" s="24">
        <v>1400000</v>
      </c>
      <c r="M10076" s="25">
        <f>+VLOOKUP(E10076, TC!A:D, 4, FALSE())</f>
        <v>1.1680499988822903</v>
      </c>
      <c r="N10076" s="24">
        <f t="shared" si="785"/>
        <v>1400000</v>
      </c>
      <c r="O10076" t="str">
        <f t="shared" si="786"/>
        <v>FACTURA</v>
      </c>
      <c r="P10076" t="str">
        <f t="shared" si="787"/>
        <v>2025</v>
      </c>
      <c r="Q10076" t="str">
        <f t="shared" si="788"/>
        <v>07</v>
      </c>
      <c r="R10076" t="str">
        <f>+IFERROR(VLOOKUP(I10076, Listado!A:B, 2, FALSE()), "COMERCIALIZADORA INTERNACIONAL CARIBBEAN EXOTICS S A")</f>
        <v>COMERCIALIZADORA INTERNACIONAL CARIBBEAN EXOTICS S A</v>
      </c>
      <c r="S10076" s="25">
        <f>+VLOOKUP(E10076, TC!A:D, 2, FALSE())</f>
        <v>4026.09</v>
      </c>
      <c r="T10076" t="str">
        <f t="shared" si="789"/>
        <v>COP</v>
      </c>
    </row>
    <row r="10077" spans="1:20" ht="18.75" hidden="1" customHeight="1" x14ac:dyDescent="0.25">
      <c r="A10077" t="s">
        <v>3341</v>
      </c>
      <c r="B10077" t="s">
        <v>5</v>
      </c>
      <c r="C10077" t="s">
        <v>1913</v>
      </c>
      <c r="D10077" s="24">
        <v>12436</v>
      </c>
      <c r="E10077" t="s">
        <v>1784</v>
      </c>
      <c r="F10077" t="s">
        <v>99</v>
      </c>
      <c r="G10077" t="s">
        <v>1914</v>
      </c>
      <c r="H10077" t="s">
        <v>3427</v>
      </c>
      <c r="I10077" t="s">
        <v>3428</v>
      </c>
      <c r="J10077" t="s">
        <v>1915</v>
      </c>
      <c r="K10077" t="s">
        <v>107</v>
      </c>
      <c r="L10077" s="24">
        <v>220000</v>
      </c>
      <c r="M10077" s="25">
        <f>+VLOOKUP(E10077, TC!A:D, 4, FALSE())</f>
        <v>1.1680499988822903</v>
      </c>
      <c r="N10077" s="24">
        <f t="shared" si="785"/>
        <v>220000</v>
      </c>
      <c r="O10077" t="str">
        <f t="shared" si="786"/>
        <v>FACTURA</v>
      </c>
      <c r="P10077" t="str">
        <f t="shared" si="787"/>
        <v>2025</v>
      </c>
      <c r="Q10077" t="str">
        <f t="shared" si="788"/>
        <v>07</v>
      </c>
      <c r="R10077" t="str">
        <f>+IFERROR(VLOOKUP(I10077, Listado!A:B, 2, FALSE()), "COMERCIALIZADORA INTERNACIONAL CARIBBEAN EXOTICS S A")</f>
        <v>COMERCIALIZADORA INTERNACIONAL CARIBBEAN EXOTICS S A</v>
      </c>
      <c r="S10077" s="25">
        <f>+VLOOKUP(E10077, TC!A:D, 2, FALSE())</f>
        <v>4026.09</v>
      </c>
      <c r="T10077" t="str">
        <f t="shared" si="789"/>
        <v>COP</v>
      </c>
    </row>
    <row r="10078" spans="1:20" ht="18.75" hidden="1" customHeight="1" x14ac:dyDescent="0.25">
      <c r="A10078" t="s">
        <v>3341</v>
      </c>
      <c r="B10078" t="s">
        <v>5</v>
      </c>
      <c r="C10078" t="s">
        <v>1913</v>
      </c>
      <c r="D10078" s="24">
        <v>12436</v>
      </c>
      <c r="E10078" t="s">
        <v>1784</v>
      </c>
      <c r="F10078" t="s">
        <v>99</v>
      </c>
      <c r="G10078" t="s">
        <v>1914</v>
      </c>
      <c r="H10078" t="s">
        <v>3427</v>
      </c>
      <c r="I10078" t="s">
        <v>3428</v>
      </c>
      <c r="J10078" t="s">
        <v>1915</v>
      </c>
      <c r="K10078" t="s">
        <v>2728</v>
      </c>
      <c r="L10078" s="24">
        <v>320000</v>
      </c>
      <c r="M10078" s="25">
        <f>+VLOOKUP(E10078, TC!A:D, 4, FALSE())</f>
        <v>1.1680499988822903</v>
      </c>
      <c r="N10078" s="24">
        <f t="shared" si="785"/>
        <v>320000</v>
      </c>
      <c r="O10078" t="str">
        <f t="shared" si="786"/>
        <v>FACTURA</v>
      </c>
      <c r="P10078" t="str">
        <f t="shared" si="787"/>
        <v>2025</v>
      </c>
      <c r="Q10078" t="str">
        <f t="shared" si="788"/>
        <v>07</v>
      </c>
      <c r="R10078" t="str">
        <f>+IFERROR(VLOOKUP(I10078, Listado!A:B, 2, FALSE()), "COMERCIALIZADORA INTERNACIONAL CARIBBEAN EXOTICS S A")</f>
        <v>COMERCIALIZADORA INTERNACIONAL CARIBBEAN EXOTICS S A</v>
      </c>
      <c r="S10078" s="25">
        <f>+VLOOKUP(E10078, TC!A:D, 2, FALSE())</f>
        <v>4026.09</v>
      </c>
      <c r="T10078" t="str">
        <f t="shared" si="789"/>
        <v>COP</v>
      </c>
    </row>
    <row r="10079" spans="1:20" ht="18.75" hidden="1" customHeight="1" x14ac:dyDescent="0.25">
      <c r="A10079" t="s">
        <v>3341</v>
      </c>
      <c r="B10079" t="s">
        <v>5</v>
      </c>
      <c r="C10079" t="s">
        <v>1913</v>
      </c>
      <c r="D10079" s="24">
        <v>12437</v>
      </c>
      <c r="E10079" t="s">
        <v>1784</v>
      </c>
      <c r="F10079" t="s">
        <v>99</v>
      </c>
      <c r="G10079" t="s">
        <v>1914</v>
      </c>
      <c r="H10079" t="s">
        <v>3429</v>
      </c>
      <c r="I10079" t="s">
        <v>2797</v>
      </c>
      <c r="J10079" t="s">
        <v>1915</v>
      </c>
      <c r="K10079" t="s">
        <v>107</v>
      </c>
      <c r="L10079" s="24">
        <v>220000</v>
      </c>
      <c r="M10079" s="25">
        <f>+VLOOKUP(E10079, TC!A:D, 4, FALSE())</f>
        <v>1.1680499988822903</v>
      </c>
      <c r="N10079" s="24">
        <f t="shared" si="785"/>
        <v>220000</v>
      </c>
      <c r="O10079" t="str">
        <f t="shared" si="786"/>
        <v>FACTURA</v>
      </c>
      <c r="P10079" t="str">
        <f t="shared" si="787"/>
        <v>2025</v>
      </c>
      <c r="Q10079" t="str">
        <f t="shared" si="788"/>
        <v>07</v>
      </c>
      <c r="R10079" t="str">
        <f>+IFERROR(VLOOKUP(I10079, Listado!A:B, 2, FALSE()), "COMERCIALIZADORA INTERNACIONAL CARIBBEAN EXOTICS S A")</f>
        <v>COMERCIALIZADORA INTERNACIONAL CARIBBEAN EXOTICS S A</v>
      </c>
      <c r="S10079" s="25">
        <f>+VLOOKUP(E10079, TC!A:D, 2, FALSE())</f>
        <v>4026.09</v>
      </c>
      <c r="T10079" t="str">
        <f t="shared" si="789"/>
        <v>COP</v>
      </c>
    </row>
    <row r="10080" spans="1:20" ht="18.75" hidden="1" customHeight="1" x14ac:dyDescent="0.25">
      <c r="A10080" t="s">
        <v>3341</v>
      </c>
      <c r="B10080" t="s">
        <v>5</v>
      </c>
      <c r="C10080" t="s">
        <v>1913</v>
      </c>
      <c r="D10080" s="24">
        <v>12438</v>
      </c>
      <c r="E10080" t="s">
        <v>1784</v>
      </c>
      <c r="F10080" t="s">
        <v>99</v>
      </c>
      <c r="G10080" t="s">
        <v>1914</v>
      </c>
      <c r="H10080" t="s">
        <v>3430</v>
      </c>
      <c r="I10080" t="s">
        <v>2512</v>
      </c>
      <c r="J10080" t="s">
        <v>1915</v>
      </c>
      <c r="K10080" t="s">
        <v>107</v>
      </c>
      <c r="L10080" s="24">
        <v>220000</v>
      </c>
      <c r="M10080" s="25">
        <f>+VLOOKUP(E10080, TC!A:D, 4, FALSE())</f>
        <v>1.1680499988822903</v>
      </c>
      <c r="N10080" s="24">
        <f t="shared" si="785"/>
        <v>220000</v>
      </c>
      <c r="O10080" t="str">
        <f t="shared" si="786"/>
        <v>FACTURA</v>
      </c>
      <c r="P10080" t="str">
        <f t="shared" si="787"/>
        <v>2025</v>
      </c>
      <c r="Q10080" t="str">
        <f t="shared" si="788"/>
        <v>07</v>
      </c>
      <c r="R10080" t="str">
        <f>+IFERROR(VLOOKUP(I10080, Listado!A:B, 2, FALSE()), "COMERCIALIZADORA INTERNACIONAL CARIBBEAN EXOTICS S A")</f>
        <v>COMERCIALIZADORA INTERNACIONAL CARIBBEAN EXOTICS S A</v>
      </c>
      <c r="S10080" s="25">
        <f>+VLOOKUP(E10080, TC!A:D, 2, FALSE())</f>
        <v>4026.09</v>
      </c>
      <c r="T10080" t="str">
        <f t="shared" si="789"/>
        <v>COP</v>
      </c>
    </row>
    <row r="10081" spans="1:20" ht="18.75" hidden="1" customHeight="1" x14ac:dyDescent="0.25">
      <c r="A10081" t="s">
        <v>3341</v>
      </c>
      <c r="B10081" t="s">
        <v>5</v>
      </c>
      <c r="C10081" t="s">
        <v>1913</v>
      </c>
      <c r="D10081" s="24">
        <v>12438</v>
      </c>
      <c r="E10081" t="s">
        <v>1784</v>
      </c>
      <c r="F10081" t="s">
        <v>99</v>
      </c>
      <c r="G10081" t="s">
        <v>1914</v>
      </c>
      <c r="H10081" t="s">
        <v>3430</v>
      </c>
      <c r="I10081" t="s">
        <v>2512</v>
      </c>
      <c r="J10081" t="s">
        <v>1915</v>
      </c>
      <c r="K10081" t="s">
        <v>109</v>
      </c>
      <c r="L10081" s="24">
        <v>4200000</v>
      </c>
      <c r="M10081" s="25">
        <f>+VLOOKUP(E10081, TC!A:D, 4, FALSE())</f>
        <v>1.1680499988822903</v>
      </c>
      <c r="N10081" s="24">
        <f t="shared" si="785"/>
        <v>4200000</v>
      </c>
      <c r="O10081" t="str">
        <f t="shared" si="786"/>
        <v>FACTURA</v>
      </c>
      <c r="P10081" t="str">
        <f t="shared" si="787"/>
        <v>2025</v>
      </c>
      <c r="Q10081" t="str">
        <f t="shared" si="788"/>
        <v>07</v>
      </c>
      <c r="R10081" t="str">
        <f>+IFERROR(VLOOKUP(I10081, Listado!A:B, 2, FALSE()), "COMERCIALIZADORA INTERNACIONAL CARIBBEAN EXOTICS S A")</f>
        <v>COMERCIALIZADORA INTERNACIONAL CARIBBEAN EXOTICS S A</v>
      </c>
      <c r="S10081" s="25">
        <f>+VLOOKUP(E10081, TC!A:D, 2, FALSE())</f>
        <v>4026.09</v>
      </c>
      <c r="T10081" t="str">
        <f t="shared" si="789"/>
        <v>COP</v>
      </c>
    </row>
    <row r="10082" spans="1:20" ht="18.75" hidden="1" customHeight="1" x14ac:dyDescent="0.25">
      <c r="A10082" t="s">
        <v>3341</v>
      </c>
      <c r="B10082" t="s">
        <v>1923</v>
      </c>
      <c r="C10082" t="s">
        <v>1913</v>
      </c>
      <c r="D10082" s="24">
        <v>6186</v>
      </c>
      <c r="E10082" t="s">
        <v>1784</v>
      </c>
      <c r="F10082" t="s">
        <v>99</v>
      </c>
      <c r="G10082" t="s">
        <v>1914</v>
      </c>
      <c r="I10082" t="s">
        <v>1907</v>
      </c>
      <c r="J10082" t="s">
        <v>1915</v>
      </c>
      <c r="K10082" t="s">
        <v>3066</v>
      </c>
      <c r="L10082" s="24">
        <v>187213</v>
      </c>
      <c r="M10082" s="25">
        <f>+VLOOKUP(E10082, TC!A:D, 4, FALSE())</f>
        <v>1.1680499988822903</v>
      </c>
      <c r="N10082" s="24">
        <f t="shared" si="785"/>
        <v>46.499954049710759</v>
      </c>
      <c r="O10082" t="str">
        <f t="shared" si="786"/>
        <v>FACTURA</v>
      </c>
      <c r="P10082" t="str">
        <f t="shared" si="787"/>
        <v>2025</v>
      </c>
      <c r="Q10082" t="str">
        <f t="shared" si="788"/>
        <v>07</v>
      </c>
      <c r="R10082" t="str">
        <f>+IFERROR(VLOOKUP(I10082, Listado!A:B, 2, FALSE()), "COMERCIALIZADORA INTERNACIONAL CARIBBEAN EXOTICS S A")</f>
        <v>PIEDRAHITA PEREZ MARIANA</v>
      </c>
      <c r="S10082" s="25">
        <f>+VLOOKUP(E10082, TC!A:D, 2, FALSE())</f>
        <v>4026.09</v>
      </c>
      <c r="T10082" t="str">
        <f t="shared" si="789"/>
        <v>USD</v>
      </c>
    </row>
    <row r="10083" spans="1:20" ht="18.75" hidden="1" customHeight="1" x14ac:dyDescent="0.25">
      <c r="A10083" t="s">
        <v>3341</v>
      </c>
      <c r="B10083" t="s">
        <v>1923</v>
      </c>
      <c r="C10083" t="s">
        <v>1913</v>
      </c>
      <c r="D10083" s="24">
        <v>6186</v>
      </c>
      <c r="E10083" t="s">
        <v>1784</v>
      </c>
      <c r="F10083" t="s">
        <v>99</v>
      </c>
      <c r="G10083" t="s">
        <v>1914</v>
      </c>
      <c r="I10083" t="s">
        <v>1907</v>
      </c>
      <c r="J10083" t="s">
        <v>1915</v>
      </c>
      <c r="K10083" t="s">
        <v>3067</v>
      </c>
      <c r="L10083" s="24">
        <v>362952</v>
      </c>
      <c r="M10083" s="25">
        <f>+VLOOKUP(E10083, TC!A:D, 4, FALSE())</f>
        <v>1.1680499988822903</v>
      </c>
      <c r="N10083" s="24">
        <f t="shared" si="785"/>
        <v>90.149996646870775</v>
      </c>
      <c r="O10083" t="str">
        <f t="shared" si="786"/>
        <v>FACTURA</v>
      </c>
      <c r="P10083" t="str">
        <f t="shared" si="787"/>
        <v>2025</v>
      </c>
      <c r="Q10083" t="str">
        <f t="shared" si="788"/>
        <v>07</v>
      </c>
      <c r="R10083" t="str">
        <f>+IFERROR(VLOOKUP(I10083, Listado!A:B, 2, FALSE()), "COMERCIALIZADORA INTERNACIONAL CARIBBEAN EXOTICS S A")</f>
        <v>PIEDRAHITA PEREZ MARIANA</v>
      </c>
      <c r="S10083" s="25">
        <f>+VLOOKUP(E10083, TC!A:D, 2, FALSE())</f>
        <v>4026.09</v>
      </c>
      <c r="T10083" t="str">
        <f t="shared" si="789"/>
        <v>USD</v>
      </c>
    </row>
    <row r="10084" spans="1:20" ht="18.75" hidden="1" customHeight="1" x14ac:dyDescent="0.25">
      <c r="A10084" t="s">
        <v>3341</v>
      </c>
      <c r="B10084" t="s">
        <v>5</v>
      </c>
      <c r="C10084" t="s">
        <v>1913</v>
      </c>
      <c r="D10084" s="24">
        <v>12439</v>
      </c>
      <c r="E10084" t="s">
        <v>1784</v>
      </c>
      <c r="F10084" t="s">
        <v>99</v>
      </c>
      <c r="G10084" t="s">
        <v>1914</v>
      </c>
      <c r="H10084" t="s">
        <v>3431</v>
      </c>
      <c r="I10084" t="s">
        <v>2729</v>
      </c>
      <c r="J10084" t="s">
        <v>1915</v>
      </c>
      <c r="K10084" t="s">
        <v>107</v>
      </c>
      <c r="L10084" s="24">
        <v>440000</v>
      </c>
      <c r="M10084" s="25">
        <f>+VLOOKUP(E10084, TC!A:D, 4, FALSE())</f>
        <v>1.1680499988822903</v>
      </c>
      <c r="N10084" s="24">
        <f t="shared" si="785"/>
        <v>440000</v>
      </c>
      <c r="O10084" t="str">
        <f t="shared" si="786"/>
        <v>FACTURA</v>
      </c>
      <c r="P10084" t="str">
        <f t="shared" si="787"/>
        <v>2025</v>
      </c>
      <c r="Q10084" t="str">
        <f t="shared" si="788"/>
        <v>07</v>
      </c>
      <c r="R10084" t="str">
        <f>+IFERROR(VLOOKUP(I10084, Listado!A:B, 2, FALSE()), "COMERCIALIZADORA INTERNACIONAL CARIBBEAN EXOTICS S A")</f>
        <v>COMERCIALIZADORA INTERNACIONAL CARIBBEAN EXOTICS S A</v>
      </c>
      <c r="S10084" s="25">
        <f>+VLOOKUP(E10084, TC!A:D, 2, FALSE())</f>
        <v>4026.09</v>
      </c>
      <c r="T10084" t="str">
        <f t="shared" si="789"/>
        <v>COP</v>
      </c>
    </row>
    <row r="10085" spans="1:20" ht="18.75" hidden="1" customHeight="1" x14ac:dyDescent="0.25">
      <c r="A10085" t="s">
        <v>3341</v>
      </c>
      <c r="B10085" t="s">
        <v>5</v>
      </c>
      <c r="C10085" t="s">
        <v>1913</v>
      </c>
      <c r="D10085" s="24">
        <v>12439</v>
      </c>
      <c r="E10085" t="s">
        <v>1784</v>
      </c>
      <c r="F10085" t="s">
        <v>99</v>
      </c>
      <c r="G10085" t="s">
        <v>1914</v>
      </c>
      <c r="H10085" t="s">
        <v>3431</v>
      </c>
      <c r="I10085" t="s">
        <v>2729</v>
      </c>
      <c r="J10085" t="s">
        <v>1915</v>
      </c>
      <c r="K10085" t="s">
        <v>2728</v>
      </c>
      <c r="L10085" s="24">
        <v>320000</v>
      </c>
      <c r="M10085" s="25">
        <f>+VLOOKUP(E10085, TC!A:D, 4, FALSE())</f>
        <v>1.1680499988822903</v>
      </c>
      <c r="N10085" s="24">
        <f t="shared" si="785"/>
        <v>320000</v>
      </c>
      <c r="O10085" t="str">
        <f t="shared" si="786"/>
        <v>FACTURA</v>
      </c>
      <c r="P10085" t="str">
        <f t="shared" si="787"/>
        <v>2025</v>
      </c>
      <c r="Q10085" t="str">
        <f t="shared" si="788"/>
        <v>07</v>
      </c>
      <c r="R10085" t="str">
        <f>+IFERROR(VLOOKUP(I10085, Listado!A:B, 2, FALSE()), "COMERCIALIZADORA INTERNACIONAL CARIBBEAN EXOTICS S A")</f>
        <v>COMERCIALIZADORA INTERNACIONAL CARIBBEAN EXOTICS S A</v>
      </c>
      <c r="S10085" s="25">
        <f>+VLOOKUP(E10085, TC!A:D, 2, FALSE())</f>
        <v>4026.09</v>
      </c>
      <c r="T10085" t="str">
        <f t="shared" si="789"/>
        <v>COP</v>
      </c>
    </row>
    <row r="10086" spans="1:20" ht="18.75" hidden="1" customHeight="1" x14ac:dyDescent="0.25">
      <c r="A10086" t="s">
        <v>3341</v>
      </c>
      <c r="B10086" t="s">
        <v>5</v>
      </c>
      <c r="C10086" t="s">
        <v>1913</v>
      </c>
      <c r="D10086" s="24">
        <v>12440</v>
      </c>
      <c r="E10086" t="s">
        <v>1784</v>
      </c>
      <c r="F10086" t="s">
        <v>99</v>
      </c>
      <c r="G10086" t="s">
        <v>1914</v>
      </c>
      <c r="H10086" t="s">
        <v>3432</v>
      </c>
      <c r="I10086" t="s">
        <v>1845</v>
      </c>
      <c r="J10086" t="s">
        <v>1915</v>
      </c>
      <c r="K10086" t="s">
        <v>111</v>
      </c>
      <c r="L10086" s="24">
        <v>1400000</v>
      </c>
      <c r="M10086" s="25">
        <f>+VLOOKUP(E10086, TC!A:D, 4, FALSE())</f>
        <v>1.1680499988822903</v>
      </c>
      <c r="N10086" s="24">
        <f t="shared" si="785"/>
        <v>1400000</v>
      </c>
      <c r="O10086" t="str">
        <f t="shared" si="786"/>
        <v>FACTURA</v>
      </c>
      <c r="P10086" t="str">
        <f t="shared" si="787"/>
        <v>2025</v>
      </c>
      <c r="Q10086" t="str">
        <f t="shared" si="788"/>
        <v>07</v>
      </c>
      <c r="R10086" t="str">
        <f>+IFERROR(VLOOKUP(I10086, Listado!A:B, 2, FALSE()), "COMERCIALIZADORA INTERNACIONAL CARIBBEAN EXOTICS S A")</f>
        <v>LONDOÑO ECHEVERRI ALEJANDRA</v>
      </c>
      <c r="S10086" s="25">
        <f>+VLOOKUP(E10086, TC!A:D, 2, FALSE())</f>
        <v>4026.09</v>
      </c>
      <c r="T10086" t="str">
        <f t="shared" si="789"/>
        <v>COP</v>
      </c>
    </row>
    <row r="10087" spans="1:20" ht="18.75" hidden="1" customHeight="1" x14ac:dyDescent="0.25">
      <c r="A10087" t="s">
        <v>3341</v>
      </c>
      <c r="B10087" t="s">
        <v>5</v>
      </c>
      <c r="C10087" t="s">
        <v>1913</v>
      </c>
      <c r="D10087" s="24">
        <v>12441</v>
      </c>
      <c r="E10087" t="s">
        <v>1784</v>
      </c>
      <c r="F10087" t="s">
        <v>99</v>
      </c>
      <c r="G10087" t="s">
        <v>1914</v>
      </c>
      <c r="H10087" t="s">
        <v>3433</v>
      </c>
      <c r="I10087" t="s">
        <v>2885</v>
      </c>
      <c r="J10087" t="s">
        <v>1915</v>
      </c>
      <c r="K10087" t="s">
        <v>109</v>
      </c>
      <c r="L10087" s="24">
        <v>1400000</v>
      </c>
      <c r="M10087" s="25">
        <f>+VLOOKUP(E10087, TC!A:D, 4, FALSE())</f>
        <v>1.1680499988822903</v>
      </c>
      <c r="N10087" s="24">
        <f t="shared" si="785"/>
        <v>1400000</v>
      </c>
      <c r="O10087" t="str">
        <f t="shared" si="786"/>
        <v>FACTURA</v>
      </c>
      <c r="P10087" t="str">
        <f t="shared" si="787"/>
        <v>2025</v>
      </c>
      <c r="Q10087" t="str">
        <f t="shared" si="788"/>
        <v>07</v>
      </c>
      <c r="R10087" t="str">
        <f>+IFERROR(VLOOKUP(I10087, Listado!A:B, 2, FALSE()), "COMERCIALIZADORA INTERNACIONAL CARIBBEAN EXOTICS S A")</f>
        <v>COMERCIALIZADORA INTERNACIONAL CARIBBEAN EXOTICS S A</v>
      </c>
      <c r="S10087" s="25">
        <f>+VLOOKUP(E10087, TC!A:D, 2, FALSE())</f>
        <v>4026.09</v>
      </c>
      <c r="T10087" t="str">
        <f t="shared" si="789"/>
        <v>COP</v>
      </c>
    </row>
    <row r="10088" spans="1:20" ht="18.75" hidden="1" customHeight="1" x14ac:dyDescent="0.25">
      <c r="A10088" t="s">
        <v>3341</v>
      </c>
      <c r="B10088" t="s">
        <v>5</v>
      </c>
      <c r="C10088" t="s">
        <v>1913</v>
      </c>
      <c r="D10088" s="24">
        <v>12442</v>
      </c>
      <c r="E10088" t="s">
        <v>1784</v>
      </c>
      <c r="F10088" t="s">
        <v>99</v>
      </c>
      <c r="G10088" t="s">
        <v>1914</v>
      </c>
      <c r="H10088" t="s">
        <v>3434</v>
      </c>
      <c r="I10088" t="s">
        <v>2515</v>
      </c>
      <c r="J10088" t="s">
        <v>1915</v>
      </c>
      <c r="K10088" t="s">
        <v>111</v>
      </c>
      <c r="L10088" s="24">
        <v>1400000</v>
      </c>
      <c r="M10088" s="25">
        <f>+VLOOKUP(E10088, TC!A:D, 4, FALSE())</f>
        <v>1.1680499988822903</v>
      </c>
      <c r="N10088" s="24">
        <f t="shared" si="785"/>
        <v>1400000</v>
      </c>
      <c r="O10088" t="str">
        <f t="shared" si="786"/>
        <v>FACTURA</v>
      </c>
      <c r="P10088" t="str">
        <f t="shared" si="787"/>
        <v>2025</v>
      </c>
      <c r="Q10088" t="str">
        <f t="shared" si="788"/>
        <v>07</v>
      </c>
      <c r="R10088" t="str">
        <f>+IFERROR(VLOOKUP(I10088, Listado!A:B, 2, FALSE()), "COMERCIALIZADORA INTERNACIONAL CARIBBEAN EXOTICS S A")</f>
        <v>COMERCIALIZADORA INTERNACIONAL CARIBBEAN EXOTICS S A</v>
      </c>
      <c r="S10088" s="25">
        <f>+VLOOKUP(E10088, TC!A:D, 2, FALSE())</f>
        <v>4026.09</v>
      </c>
      <c r="T10088" t="str">
        <f t="shared" si="789"/>
        <v>COP</v>
      </c>
    </row>
    <row r="10089" spans="1:20" ht="18.75" hidden="1" customHeight="1" x14ac:dyDescent="0.25">
      <c r="A10089" t="s">
        <v>3341</v>
      </c>
      <c r="B10089" t="s">
        <v>5</v>
      </c>
      <c r="C10089" t="s">
        <v>1913</v>
      </c>
      <c r="D10089" s="24">
        <v>12443</v>
      </c>
      <c r="E10089" t="s">
        <v>1784</v>
      </c>
      <c r="F10089" t="s">
        <v>99</v>
      </c>
      <c r="G10089" t="s">
        <v>1914</v>
      </c>
      <c r="H10089" t="s">
        <v>3435</v>
      </c>
      <c r="I10089" t="s">
        <v>2506</v>
      </c>
      <c r="J10089" t="s">
        <v>1915</v>
      </c>
      <c r="K10089" t="s">
        <v>2728</v>
      </c>
      <c r="L10089" s="24">
        <v>320000</v>
      </c>
      <c r="M10089" s="25">
        <f>+VLOOKUP(E10089, TC!A:D, 4, FALSE())</f>
        <v>1.1680499988822903</v>
      </c>
      <c r="N10089" s="24">
        <f t="shared" si="785"/>
        <v>320000</v>
      </c>
      <c r="O10089" t="str">
        <f t="shared" si="786"/>
        <v>FACTURA</v>
      </c>
      <c r="P10089" t="str">
        <f t="shared" si="787"/>
        <v>2025</v>
      </c>
      <c r="Q10089" t="str">
        <f t="shared" si="788"/>
        <v>07</v>
      </c>
      <c r="R10089" t="str">
        <f>+IFERROR(VLOOKUP(I10089, Listado!A:B, 2, FALSE()), "COMERCIALIZADORA INTERNACIONAL CARIBBEAN EXOTICS S A")</f>
        <v>COMERCIALIZADORA INTERNACIONAL CARIBBEAN EXOTICS S A</v>
      </c>
      <c r="S10089" s="25">
        <f>+VLOOKUP(E10089, TC!A:D, 2, FALSE())</f>
        <v>4026.09</v>
      </c>
      <c r="T10089" t="str">
        <f t="shared" si="789"/>
        <v>COP</v>
      </c>
    </row>
    <row r="10090" spans="1:20" ht="18.75" hidden="1" customHeight="1" x14ac:dyDescent="0.25">
      <c r="A10090" t="s">
        <v>3341</v>
      </c>
      <c r="B10090" t="s">
        <v>1923</v>
      </c>
      <c r="C10090" t="s">
        <v>1913</v>
      </c>
      <c r="D10090" s="24">
        <v>6187</v>
      </c>
      <c r="E10090" t="s">
        <v>1784</v>
      </c>
      <c r="F10090" t="s">
        <v>128</v>
      </c>
      <c r="G10090" t="s">
        <v>108</v>
      </c>
      <c r="H10090" t="s">
        <v>3421</v>
      </c>
      <c r="I10090" t="s">
        <v>1898</v>
      </c>
      <c r="J10090" t="s">
        <v>1944</v>
      </c>
      <c r="K10090" t="s">
        <v>1928</v>
      </c>
      <c r="L10090" s="24">
        <v>4124.16</v>
      </c>
      <c r="M10090" s="25">
        <f>+VLOOKUP(E10090, TC!A:D, 4, FALSE())</f>
        <v>1.1680499988822903</v>
      </c>
      <c r="N10090" s="24">
        <f t="shared" si="785"/>
        <v>4124.16</v>
      </c>
      <c r="O10090" t="str">
        <f t="shared" si="786"/>
        <v>FACTURA</v>
      </c>
      <c r="P10090" t="str">
        <f t="shared" si="787"/>
        <v>2025</v>
      </c>
      <c r="Q10090" t="str">
        <f t="shared" si="788"/>
        <v>07</v>
      </c>
      <c r="R10090" t="str">
        <f>+IFERROR(VLOOKUP(I10090, Listado!A:B, 2, FALSE()), "COMERCIALIZADORA INTERNACIONAL CARIBBEAN EXOTICS S A")</f>
        <v>PIEDRAHITA PEREZ MARIANA</v>
      </c>
      <c r="S10090" s="25">
        <f>+VLOOKUP(E10090, TC!A:D, 2, FALSE())</f>
        <v>4026.09</v>
      </c>
      <c r="T10090" t="str">
        <f t="shared" si="789"/>
        <v>USD</v>
      </c>
    </row>
    <row r="10091" spans="1:20" ht="18.75" hidden="1" customHeight="1" x14ac:dyDescent="0.25">
      <c r="A10091" t="s">
        <v>3341</v>
      </c>
      <c r="B10091" t="s">
        <v>1923</v>
      </c>
      <c r="C10091" t="s">
        <v>1913</v>
      </c>
      <c r="D10091" s="24">
        <v>6187</v>
      </c>
      <c r="E10091" t="s">
        <v>1784</v>
      </c>
      <c r="F10091" t="s">
        <v>128</v>
      </c>
      <c r="G10091" t="s">
        <v>108</v>
      </c>
      <c r="H10091" t="s">
        <v>3421</v>
      </c>
      <c r="I10091" t="s">
        <v>1898</v>
      </c>
      <c r="J10091" t="s">
        <v>1944</v>
      </c>
      <c r="K10091" t="s">
        <v>88</v>
      </c>
      <c r="L10091" s="24">
        <v>2</v>
      </c>
      <c r="M10091" s="25">
        <f>+VLOOKUP(E10091, TC!A:D, 4, FALSE())</f>
        <v>1.1680499988822903</v>
      </c>
      <c r="N10091" s="24">
        <f t="shared" si="785"/>
        <v>2</v>
      </c>
      <c r="O10091" t="str">
        <f t="shared" si="786"/>
        <v>FACTURA</v>
      </c>
      <c r="P10091" t="str">
        <f t="shared" si="787"/>
        <v>2025</v>
      </c>
      <c r="Q10091" t="str">
        <f t="shared" si="788"/>
        <v>07</v>
      </c>
      <c r="R10091" t="str">
        <f>+IFERROR(VLOOKUP(I10091, Listado!A:B, 2, FALSE()), "COMERCIALIZADORA INTERNACIONAL CARIBBEAN EXOTICS S A")</f>
        <v>PIEDRAHITA PEREZ MARIANA</v>
      </c>
      <c r="S10091" s="25">
        <f>+VLOOKUP(E10091, TC!A:D, 2, FALSE())</f>
        <v>4026.09</v>
      </c>
      <c r="T10091" t="str">
        <f t="shared" si="789"/>
        <v>USD</v>
      </c>
    </row>
    <row r="10092" spans="1:20" ht="18.75" hidden="1" customHeight="1" x14ac:dyDescent="0.25">
      <c r="A10092" t="s">
        <v>3341</v>
      </c>
      <c r="B10092" t="s">
        <v>1923</v>
      </c>
      <c r="C10092" t="s">
        <v>1913</v>
      </c>
      <c r="D10092" s="24">
        <v>6187</v>
      </c>
      <c r="E10092" t="s">
        <v>1784</v>
      </c>
      <c r="F10092" t="s">
        <v>128</v>
      </c>
      <c r="G10092" t="s">
        <v>108</v>
      </c>
      <c r="H10092" t="s">
        <v>3421</v>
      </c>
      <c r="I10092" t="s">
        <v>1898</v>
      </c>
      <c r="J10092" t="s">
        <v>1944</v>
      </c>
      <c r="K10092" t="s">
        <v>61</v>
      </c>
      <c r="L10092" s="24">
        <v>5091.84</v>
      </c>
      <c r="M10092" s="25">
        <f>+VLOOKUP(E10092, TC!A:D, 4, FALSE())</f>
        <v>1.1680499988822903</v>
      </c>
      <c r="N10092" s="24">
        <f t="shared" si="785"/>
        <v>5091.84</v>
      </c>
      <c r="O10092" t="str">
        <f t="shared" si="786"/>
        <v>FACTURA</v>
      </c>
      <c r="P10092" t="str">
        <f t="shared" si="787"/>
        <v>2025</v>
      </c>
      <c r="Q10092" t="str">
        <f t="shared" si="788"/>
        <v>07</v>
      </c>
      <c r="R10092" t="str">
        <f>+IFERROR(VLOOKUP(I10092, Listado!A:B, 2, FALSE()), "COMERCIALIZADORA INTERNACIONAL CARIBBEAN EXOTICS S A")</f>
        <v>PIEDRAHITA PEREZ MARIANA</v>
      </c>
      <c r="S10092" s="25">
        <f>+VLOOKUP(E10092, TC!A:D, 2, FALSE())</f>
        <v>4026.09</v>
      </c>
      <c r="T10092" t="str">
        <f t="shared" si="789"/>
        <v>USD</v>
      </c>
    </row>
    <row r="10093" spans="1:20" ht="18.75" hidden="1" customHeight="1" x14ac:dyDescent="0.25">
      <c r="A10093" t="s">
        <v>3341</v>
      </c>
      <c r="B10093" t="s">
        <v>5</v>
      </c>
      <c r="C10093" t="s">
        <v>1913</v>
      </c>
      <c r="D10093" s="24">
        <v>12444</v>
      </c>
      <c r="E10093" t="s">
        <v>1784</v>
      </c>
      <c r="F10093" t="s">
        <v>99</v>
      </c>
      <c r="G10093" t="s">
        <v>1914</v>
      </c>
      <c r="H10093" t="s">
        <v>3436</v>
      </c>
      <c r="I10093" t="s">
        <v>2867</v>
      </c>
      <c r="J10093" t="s">
        <v>1915</v>
      </c>
      <c r="K10093" t="s">
        <v>107</v>
      </c>
      <c r="L10093" s="24">
        <v>220000</v>
      </c>
      <c r="M10093" s="25">
        <f>+VLOOKUP(E10093, TC!A:D, 4, FALSE())</f>
        <v>1.1680499988822903</v>
      </c>
      <c r="N10093" s="24">
        <f t="shared" si="785"/>
        <v>220000</v>
      </c>
      <c r="O10093" t="str">
        <f t="shared" si="786"/>
        <v>FACTURA</v>
      </c>
      <c r="P10093" t="str">
        <f t="shared" si="787"/>
        <v>2025</v>
      </c>
      <c r="Q10093" t="str">
        <f t="shared" si="788"/>
        <v>07</v>
      </c>
      <c r="R10093" t="str">
        <f>+IFERROR(VLOOKUP(I10093, Listado!A:B, 2, FALSE()), "COMERCIALIZADORA INTERNACIONAL CARIBBEAN EXOTICS S A")</f>
        <v>COMERCIALIZADORA INTERNACIONAL CARIBBEAN EXOTICS S A</v>
      </c>
      <c r="S10093" s="25">
        <f>+VLOOKUP(E10093, TC!A:D, 2, FALSE())</f>
        <v>4026.09</v>
      </c>
      <c r="T10093" t="str">
        <f t="shared" si="789"/>
        <v>COP</v>
      </c>
    </row>
    <row r="10094" spans="1:20" ht="18.75" hidden="1" customHeight="1" x14ac:dyDescent="0.25">
      <c r="A10094" t="s">
        <v>3341</v>
      </c>
      <c r="B10094" t="s">
        <v>5</v>
      </c>
      <c r="C10094" t="s">
        <v>1913</v>
      </c>
      <c r="D10094" s="24">
        <v>12445</v>
      </c>
      <c r="E10094" t="s">
        <v>1784</v>
      </c>
      <c r="F10094" t="s">
        <v>99</v>
      </c>
      <c r="G10094" t="s">
        <v>1914</v>
      </c>
      <c r="H10094" t="s">
        <v>3437</v>
      </c>
      <c r="I10094" t="s">
        <v>2868</v>
      </c>
      <c r="J10094" t="s">
        <v>1915</v>
      </c>
      <c r="K10094" t="s">
        <v>107</v>
      </c>
      <c r="L10094" s="24">
        <v>220000</v>
      </c>
      <c r="M10094" s="25">
        <f>+VLOOKUP(E10094, TC!A:D, 4, FALSE())</f>
        <v>1.1680499988822903</v>
      </c>
      <c r="N10094" s="24">
        <f t="shared" si="785"/>
        <v>220000</v>
      </c>
      <c r="O10094" t="str">
        <f t="shared" si="786"/>
        <v>FACTURA</v>
      </c>
      <c r="P10094" t="str">
        <f t="shared" si="787"/>
        <v>2025</v>
      </c>
      <c r="Q10094" t="str">
        <f t="shared" si="788"/>
        <v>07</v>
      </c>
      <c r="R10094" t="str">
        <f>+IFERROR(VLOOKUP(I10094, Listado!A:B, 2, FALSE()), "COMERCIALIZADORA INTERNACIONAL CARIBBEAN EXOTICS S A")</f>
        <v>COMERCIALIZADORA INTERNACIONAL CARIBBEAN EXOTICS S A</v>
      </c>
      <c r="S10094" s="25">
        <f>+VLOOKUP(E10094, TC!A:D, 2, FALSE())</f>
        <v>4026.09</v>
      </c>
      <c r="T10094" t="str">
        <f t="shared" si="789"/>
        <v>COP</v>
      </c>
    </row>
    <row r="10095" spans="1:20" ht="18.75" hidden="1" customHeight="1" x14ac:dyDescent="0.25">
      <c r="A10095" t="s">
        <v>3341</v>
      </c>
      <c r="B10095" t="s">
        <v>5</v>
      </c>
      <c r="C10095" t="s">
        <v>1913</v>
      </c>
      <c r="D10095" s="24">
        <v>12446</v>
      </c>
      <c r="E10095" t="s">
        <v>1784</v>
      </c>
      <c r="F10095" t="s">
        <v>99</v>
      </c>
      <c r="G10095" t="s">
        <v>1914</v>
      </c>
      <c r="H10095" t="s">
        <v>3438</v>
      </c>
      <c r="I10095" t="s">
        <v>2735</v>
      </c>
      <c r="J10095" t="s">
        <v>1915</v>
      </c>
      <c r="K10095" t="s">
        <v>107</v>
      </c>
      <c r="L10095" s="24">
        <v>220000</v>
      </c>
      <c r="M10095" s="25">
        <f>+VLOOKUP(E10095, TC!A:D, 4, FALSE())</f>
        <v>1.1680499988822903</v>
      </c>
      <c r="N10095" s="24">
        <f t="shared" si="785"/>
        <v>220000</v>
      </c>
      <c r="O10095" t="str">
        <f t="shared" si="786"/>
        <v>FACTURA</v>
      </c>
      <c r="P10095" t="str">
        <f t="shared" si="787"/>
        <v>2025</v>
      </c>
      <c r="Q10095" t="str">
        <f t="shared" si="788"/>
        <v>07</v>
      </c>
      <c r="R10095" t="str">
        <f>+IFERROR(VLOOKUP(I10095, Listado!A:B, 2, FALSE()), "COMERCIALIZADORA INTERNACIONAL CARIBBEAN EXOTICS S A")</f>
        <v>COMERCIALIZADORA INTERNACIONAL CARIBBEAN EXOTICS S A</v>
      </c>
      <c r="S10095" s="25">
        <f>+VLOOKUP(E10095, TC!A:D, 2, FALSE())</f>
        <v>4026.09</v>
      </c>
      <c r="T10095" t="str">
        <f t="shared" si="789"/>
        <v>COP</v>
      </c>
    </row>
    <row r="10096" spans="1:20" ht="18.75" hidden="1" customHeight="1" x14ac:dyDescent="0.25">
      <c r="A10096" t="s">
        <v>3341</v>
      </c>
      <c r="B10096" t="s">
        <v>5</v>
      </c>
      <c r="C10096" t="s">
        <v>1913</v>
      </c>
      <c r="D10096" s="24">
        <v>12446</v>
      </c>
      <c r="E10096" t="s">
        <v>1784</v>
      </c>
      <c r="F10096" t="s">
        <v>99</v>
      </c>
      <c r="G10096" t="s">
        <v>1914</v>
      </c>
      <c r="H10096" t="s">
        <v>3438</v>
      </c>
      <c r="I10096" t="s">
        <v>2735</v>
      </c>
      <c r="J10096" t="s">
        <v>1915</v>
      </c>
      <c r="K10096" t="s">
        <v>2728</v>
      </c>
      <c r="L10096" s="24">
        <v>320000</v>
      </c>
      <c r="M10096" s="25">
        <f>+VLOOKUP(E10096, TC!A:D, 4, FALSE())</f>
        <v>1.1680499988822903</v>
      </c>
      <c r="N10096" s="24">
        <f t="shared" si="785"/>
        <v>320000</v>
      </c>
      <c r="O10096" t="str">
        <f t="shared" si="786"/>
        <v>FACTURA</v>
      </c>
      <c r="P10096" t="str">
        <f t="shared" si="787"/>
        <v>2025</v>
      </c>
      <c r="Q10096" t="str">
        <f t="shared" si="788"/>
        <v>07</v>
      </c>
      <c r="R10096" t="str">
        <f>+IFERROR(VLOOKUP(I10096, Listado!A:B, 2, FALSE()), "COMERCIALIZADORA INTERNACIONAL CARIBBEAN EXOTICS S A")</f>
        <v>COMERCIALIZADORA INTERNACIONAL CARIBBEAN EXOTICS S A</v>
      </c>
      <c r="S10096" s="25">
        <f>+VLOOKUP(E10096, TC!A:D, 2, FALSE())</f>
        <v>4026.09</v>
      </c>
      <c r="T10096" t="str">
        <f t="shared" si="789"/>
        <v>COP</v>
      </c>
    </row>
    <row r="10097" spans="1:20" ht="18.75" hidden="1" customHeight="1" x14ac:dyDescent="0.25">
      <c r="A10097" t="s">
        <v>3341</v>
      </c>
      <c r="B10097" t="s">
        <v>5</v>
      </c>
      <c r="C10097" t="s">
        <v>1913</v>
      </c>
      <c r="D10097" s="24">
        <v>12447</v>
      </c>
      <c r="E10097" t="s">
        <v>1784</v>
      </c>
      <c r="F10097" t="s">
        <v>99</v>
      </c>
      <c r="G10097" t="s">
        <v>1914</v>
      </c>
      <c r="H10097" t="s">
        <v>3439</v>
      </c>
      <c r="I10097" t="s">
        <v>2737</v>
      </c>
      <c r="J10097" t="s">
        <v>1915</v>
      </c>
      <c r="K10097" t="s">
        <v>107</v>
      </c>
      <c r="L10097" s="24">
        <v>660000</v>
      </c>
      <c r="M10097" s="25">
        <f>+VLOOKUP(E10097, TC!A:D, 4, FALSE())</f>
        <v>1.1680499988822903</v>
      </c>
      <c r="N10097" s="24">
        <f t="shared" si="785"/>
        <v>660000</v>
      </c>
      <c r="O10097" t="str">
        <f t="shared" si="786"/>
        <v>FACTURA</v>
      </c>
      <c r="P10097" t="str">
        <f t="shared" si="787"/>
        <v>2025</v>
      </c>
      <c r="Q10097" t="str">
        <f t="shared" si="788"/>
        <v>07</v>
      </c>
      <c r="R10097" t="str">
        <f>+IFERROR(VLOOKUP(I10097, Listado!A:B, 2, FALSE()), "COMERCIALIZADORA INTERNACIONAL CARIBBEAN EXOTICS S A")</f>
        <v>COMERCIALIZADORA INTERNACIONAL CARIBBEAN EXOTICS S A</v>
      </c>
      <c r="S10097" s="25">
        <f>+VLOOKUP(E10097, TC!A:D, 2, FALSE())</f>
        <v>4026.09</v>
      </c>
      <c r="T10097" t="str">
        <f t="shared" si="789"/>
        <v>COP</v>
      </c>
    </row>
    <row r="10098" spans="1:20" ht="18.75" hidden="1" customHeight="1" x14ac:dyDescent="0.25">
      <c r="A10098" t="s">
        <v>3341</v>
      </c>
      <c r="B10098" t="s">
        <v>5</v>
      </c>
      <c r="C10098" t="s">
        <v>1913</v>
      </c>
      <c r="D10098" s="24">
        <v>12447</v>
      </c>
      <c r="E10098" t="s">
        <v>1784</v>
      </c>
      <c r="F10098" t="s">
        <v>99</v>
      </c>
      <c r="G10098" t="s">
        <v>1914</v>
      </c>
      <c r="H10098" t="s">
        <v>3439</v>
      </c>
      <c r="I10098" t="s">
        <v>2737</v>
      </c>
      <c r="J10098" t="s">
        <v>1915</v>
      </c>
      <c r="K10098" t="s">
        <v>2728</v>
      </c>
      <c r="L10098" s="24">
        <v>640000</v>
      </c>
      <c r="M10098" s="25">
        <f>+VLOOKUP(E10098, TC!A:D, 4, FALSE())</f>
        <v>1.1680499988822903</v>
      </c>
      <c r="N10098" s="24">
        <f t="shared" si="785"/>
        <v>640000</v>
      </c>
      <c r="O10098" t="str">
        <f t="shared" si="786"/>
        <v>FACTURA</v>
      </c>
      <c r="P10098" t="str">
        <f t="shared" si="787"/>
        <v>2025</v>
      </c>
      <c r="Q10098" t="str">
        <f t="shared" si="788"/>
        <v>07</v>
      </c>
      <c r="R10098" t="str">
        <f>+IFERROR(VLOOKUP(I10098, Listado!A:B, 2, FALSE()), "COMERCIALIZADORA INTERNACIONAL CARIBBEAN EXOTICS S A")</f>
        <v>COMERCIALIZADORA INTERNACIONAL CARIBBEAN EXOTICS S A</v>
      </c>
      <c r="S10098" s="25">
        <f>+VLOOKUP(E10098, TC!A:D, 2, FALSE())</f>
        <v>4026.09</v>
      </c>
      <c r="T10098" t="str">
        <f t="shared" si="789"/>
        <v>COP</v>
      </c>
    </row>
    <row r="10099" spans="1:20" ht="18.75" hidden="1" customHeight="1" x14ac:dyDescent="0.25">
      <c r="A10099" t="s">
        <v>3341</v>
      </c>
      <c r="B10099" t="s">
        <v>5</v>
      </c>
      <c r="C10099" t="s">
        <v>1913</v>
      </c>
      <c r="D10099" s="24">
        <v>12448</v>
      </c>
      <c r="E10099" t="s">
        <v>1784</v>
      </c>
      <c r="F10099" t="s">
        <v>99</v>
      </c>
      <c r="G10099" t="s">
        <v>1914</v>
      </c>
      <c r="H10099" t="s">
        <v>3440</v>
      </c>
      <c r="I10099" t="s">
        <v>2736</v>
      </c>
      <c r="J10099" t="s">
        <v>1915</v>
      </c>
      <c r="K10099" t="s">
        <v>107</v>
      </c>
      <c r="L10099" s="24">
        <v>220000</v>
      </c>
      <c r="M10099" s="25">
        <f>+VLOOKUP(E10099, TC!A:D, 4, FALSE())</f>
        <v>1.1680499988822903</v>
      </c>
      <c r="N10099" s="24">
        <f t="shared" si="785"/>
        <v>220000</v>
      </c>
      <c r="O10099" t="str">
        <f t="shared" si="786"/>
        <v>FACTURA</v>
      </c>
      <c r="P10099" t="str">
        <f t="shared" si="787"/>
        <v>2025</v>
      </c>
      <c r="Q10099" t="str">
        <f t="shared" si="788"/>
        <v>07</v>
      </c>
      <c r="R10099" t="str">
        <f>+IFERROR(VLOOKUP(I10099, Listado!A:B, 2, FALSE()), "COMERCIALIZADORA INTERNACIONAL CARIBBEAN EXOTICS S A")</f>
        <v>COMERCIALIZADORA INTERNACIONAL CARIBBEAN EXOTICS S A</v>
      </c>
      <c r="S10099" s="25">
        <f>+VLOOKUP(E10099, TC!A:D, 2, FALSE())</f>
        <v>4026.09</v>
      </c>
      <c r="T10099" t="str">
        <f t="shared" si="789"/>
        <v>COP</v>
      </c>
    </row>
    <row r="10100" spans="1:20" ht="18.75" hidden="1" customHeight="1" x14ac:dyDescent="0.25">
      <c r="A10100" t="s">
        <v>3341</v>
      </c>
      <c r="B10100" t="s">
        <v>5</v>
      </c>
      <c r="C10100" t="s">
        <v>1913</v>
      </c>
      <c r="D10100" s="24">
        <v>12449</v>
      </c>
      <c r="E10100" t="s">
        <v>1784</v>
      </c>
      <c r="F10100" t="s">
        <v>99</v>
      </c>
      <c r="G10100" t="s">
        <v>1914</v>
      </c>
      <c r="H10100" t="s">
        <v>3441</v>
      </c>
      <c r="I10100" t="s">
        <v>3442</v>
      </c>
      <c r="J10100" t="s">
        <v>1915</v>
      </c>
      <c r="K10100" t="s">
        <v>107</v>
      </c>
      <c r="L10100" s="24">
        <v>220000</v>
      </c>
      <c r="M10100" s="25">
        <f>+VLOOKUP(E10100, TC!A:D, 4, FALSE())</f>
        <v>1.1680499988822903</v>
      </c>
      <c r="N10100" s="24">
        <f t="shared" si="785"/>
        <v>220000</v>
      </c>
      <c r="O10100" t="str">
        <f t="shared" si="786"/>
        <v>FACTURA</v>
      </c>
      <c r="P10100" t="str">
        <f t="shared" si="787"/>
        <v>2025</v>
      </c>
      <c r="Q10100" t="str">
        <f t="shared" si="788"/>
        <v>07</v>
      </c>
      <c r="R10100" t="str">
        <f>+IFERROR(VLOOKUP(I10100, Listado!A:B, 2, FALSE()), "COMERCIALIZADORA INTERNACIONAL CARIBBEAN EXOTICS S A")</f>
        <v>COMERCIALIZADORA INTERNACIONAL CARIBBEAN EXOTICS S A</v>
      </c>
      <c r="S10100" s="25">
        <f>+VLOOKUP(E10100, TC!A:D, 2, FALSE())</f>
        <v>4026.09</v>
      </c>
      <c r="T10100" t="str">
        <f t="shared" si="789"/>
        <v>COP</v>
      </c>
    </row>
    <row r="10101" spans="1:20" ht="18.75" hidden="1" customHeight="1" x14ac:dyDescent="0.25">
      <c r="A10101" t="s">
        <v>3341</v>
      </c>
      <c r="B10101" t="s">
        <v>5</v>
      </c>
      <c r="C10101" t="s">
        <v>1913</v>
      </c>
      <c r="D10101" s="24">
        <v>12449</v>
      </c>
      <c r="E10101" t="s">
        <v>1784</v>
      </c>
      <c r="F10101" t="s">
        <v>99</v>
      </c>
      <c r="G10101" t="s">
        <v>1914</v>
      </c>
      <c r="H10101" t="s">
        <v>3441</v>
      </c>
      <c r="I10101" t="s">
        <v>3442</v>
      </c>
      <c r="J10101" t="s">
        <v>1915</v>
      </c>
      <c r="K10101" t="s">
        <v>2733</v>
      </c>
      <c r="L10101" s="24">
        <v>320000</v>
      </c>
      <c r="M10101" s="25">
        <f>+VLOOKUP(E10101, TC!A:D, 4, FALSE())</f>
        <v>1.1680499988822903</v>
      </c>
      <c r="N10101" s="24">
        <f t="shared" si="785"/>
        <v>320000</v>
      </c>
      <c r="O10101" t="str">
        <f t="shared" si="786"/>
        <v>FACTURA</v>
      </c>
      <c r="P10101" t="str">
        <f t="shared" si="787"/>
        <v>2025</v>
      </c>
      <c r="Q10101" t="str">
        <f t="shared" si="788"/>
        <v>07</v>
      </c>
      <c r="R10101" t="str">
        <f>+IFERROR(VLOOKUP(I10101, Listado!A:B, 2, FALSE()), "COMERCIALIZADORA INTERNACIONAL CARIBBEAN EXOTICS S A")</f>
        <v>COMERCIALIZADORA INTERNACIONAL CARIBBEAN EXOTICS S A</v>
      </c>
      <c r="S10101" s="25">
        <f>+VLOOKUP(E10101, TC!A:D, 2, FALSE())</f>
        <v>4026.09</v>
      </c>
      <c r="T10101" t="str">
        <f t="shared" si="789"/>
        <v>COP</v>
      </c>
    </row>
    <row r="10102" spans="1:20" ht="18.75" hidden="1" customHeight="1" x14ac:dyDescent="0.25">
      <c r="A10102" t="s">
        <v>3341</v>
      </c>
      <c r="B10102" t="s">
        <v>5</v>
      </c>
      <c r="C10102" t="s">
        <v>1913</v>
      </c>
      <c r="D10102" s="24">
        <v>12450</v>
      </c>
      <c r="E10102" t="s">
        <v>1784</v>
      </c>
      <c r="F10102" t="s">
        <v>99</v>
      </c>
      <c r="G10102" t="s">
        <v>1914</v>
      </c>
      <c r="H10102" t="s">
        <v>3443</v>
      </c>
      <c r="I10102" t="s">
        <v>3444</v>
      </c>
      <c r="J10102" t="s">
        <v>1915</v>
      </c>
      <c r="K10102" t="s">
        <v>107</v>
      </c>
      <c r="L10102" s="24">
        <v>220000</v>
      </c>
      <c r="M10102" s="25">
        <f>+VLOOKUP(E10102, TC!A:D, 4, FALSE())</f>
        <v>1.1680499988822903</v>
      </c>
      <c r="N10102" s="24">
        <f t="shared" si="785"/>
        <v>220000</v>
      </c>
      <c r="O10102" t="str">
        <f t="shared" si="786"/>
        <v>FACTURA</v>
      </c>
      <c r="P10102" t="str">
        <f t="shared" si="787"/>
        <v>2025</v>
      </c>
      <c r="Q10102" t="str">
        <f t="shared" si="788"/>
        <v>07</v>
      </c>
      <c r="R10102" t="str">
        <f>+IFERROR(VLOOKUP(I10102, Listado!A:B, 2, FALSE()), "COMERCIALIZADORA INTERNACIONAL CARIBBEAN EXOTICS S A")</f>
        <v>COMERCIALIZADORA INTERNACIONAL CARIBBEAN EXOTICS S A</v>
      </c>
      <c r="S10102" s="25">
        <f>+VLOOKUP(E10102, TC!A:D, 2, FALSE())</f>
        <v>4026.09</v>
      </c>
      <c r="T10102" t="str">
        <f t="shared" si="789"/>
        <v>COP</v>
      </c>
    </row>
    <row r="10103" spans="1:20" ht="18.75" hidden="1" customHeight="1" x14ac:dyDescent="0.25">
      <c r="A10103" t="s">
        <v>3341</v>
      </c>
      <c r="B10103" t="s">
        <v>5</v>
      </c>
      <c r="C10103" t="s">
        <v>1913</v>
      </c>
      <c r="D10103" s="24">
        <v>12450</v>
      </c>
      <c r="E10103" t="s">
        <v>1784</v>
      </c>
      <c r="F10103" t="s">
        <v>99</v>
      </c>
      <c r="G10103" t="s">
        <v>1914</v>
      </c>
      <c r="H10103" t="s">
        <v>3443</v>
      </c>
      <c r="I10103" t="s">
        <v>3444</v>
      </c>
      <c r="J10103" t="s">
        <v>1915</v>
      </c>
      <c r="K10103" t="s">
        <v>2733</v>
      </c>
      <c r="L10103" s="24">
        <v>320000</v>
      </c>
      <c r="M10103" s="25">
        <f>+VLOOKUP(E10103, TC!A:D, 4, FALSE())</f>
        <v>1.1680499988822903</v>
      </c>
      <c r="N10103" s="24">
        <f t="shared" si="785"/>
        <v>320000</v>
      </c>
      <c r="O10103" t="str">
        <f t="shared" si="786"/>
        <v>FACTURA</v>
      </c>
      <c r="P10103" t="str">
        <f t="shared" si="787"/>
        <v>2025</v>
      </c>
      <c r="Q10103" t="str">
        <f t="shared" si="788"/>
        <v>07</v>
      </c>
      <c r="R10103" t="str">
        <f>+IFERROR(VLOOKUP(I10103, Listado!A:B, 2, FALSE()), "COMERCIALIZADORA INTERNACIONAL CARIBBEAN EXOTICS S A")</f>
        <v>COMERCIALIZADORA INTERNACIONAL CARIBBEAN EXOTICS S A</v>
      </c>
      <c r="S10103" s="25">
        <f>+VLOOKUP(E10103, TC!A:D, 2, FALSE())</f>
        <v>4026.09</v>
      </c>
      <c r="T10103" t="str">
        <f t="shared" si="789"/>
        <v>COP</v>
      </c>
    </row>
    <row r="10104" spans="1:20" ht="18.75" hidden="1" customHeight="1" x14ac:dyDescent="0.25">
      <c r="A10104" t="s">
        <v>3341</v>
      </c>
      <c r="B10104" t="s">
        <v>5</v>
      </c>
      <c r="C10104" t="s">
        <v>1913</v>
      </c>
      <c r="D10104" s="24">
        <v>12451</v>
      </c>
      <c r="E10104" t="s">
        <v>1784</v>
      </c>
      <c r="F10104" t="s">
        <v>99</v>
      </c>
      <c r="G10104" t="s">
        <v>1914</v>
      </c>
      <c r="H10104" t="s">
        <v>3445</v>
      </c>
      <c r="I10104" t="s">
        <v>3446</v>
      </c>
      <c r="J10104" t="s">
        <v>1915</v>
      </c>
      <c r="K10104" t="s">
        <v>107</v>
      </c>
      <c r="L10104" s="24">
        <v>220000</v>
      </c>
      <c r="M10104" s="25">
        <f>+VLOOKUP(E10104, TC!A:D, 4, FALSE())</f>
        <v>1.1680499988822903</v>
      </c>
      <c r="N10104" s="24">
        <f t="shared" si="785"/>
        <v>220000</v>
      </c>
      <c r="O10104" t="str">
        <f t="shared" si="786"/>
        <v>FACTURA</v>
      </c>
      <c r="P10104" t="str">
        <f t="shared" si="787"/>
        <v>2025</v>
      </c>
      <c r="Q10104" t="str">
        <f t="shared" si="788"/>
        <v>07</v>
      </c>
      <c r="R10104" t="str">
        <f>+IFERROR(VLOOKUP(I10104, Listado!A:B, 2, FALSE()), "COMERCIALIZADORA INTERNACIONAL CARIBBEAN EXOTICS S A")</f>
        <v>COMERCIALIZADORA INTERNACIONAL CARIBBEAN EXOTICS S A</v>
      </c>
      <c r="S10104" s="25">
        <f>+VLOOKUP(E10104, TC!A:D, 2, FALSE())</f>
        <v>4026.09</v>
      </c>
      <c r="T10104" t="str">
        <f t="shared" si="789"/>
        <v>COP</v>
      </c>
    </row>
    <row r="10105" spans="1:20" ht="18.75" hidden="1" customHeight="1" x14ac:dyDescent="0.25">
      <c r="A10105" t="s">
        <v>3341</v>
      </c>
      <c r="B10105" t="s">
        <v>5</v>
      </c>
      <c r="C10105" t="s">
        <v>1913</v>
      </c>
      <c r="D10105" s="24">
        <v>12451</v>
      </c>
      <c r="E10105" t="s">
        <v>1784</v>
      </c>
      <c r="F10105" t="s">
        <v>99</v>
      </c>
      <c r="G10105" t="s">
        <v>1914</v>
      </c>
      <c r="H10105" t="s">
        <v>3445</v>
      </c>
      <c r="I10105" t="s">
        <v>3446</v>
      </c>
      <c r="J10105" t="s">
        <v>1915</v>
      </c>
      <c r="K10105" t="s">
        <v>2733</v>
      </c>
      <c r="L10105" s="24">
        <v>320000</v>
      </c>
      <c r="M10105" s="25">
        <f>+VLOOKUP(E10105, TC!A:D, 4, FALSE())</f>
        <v>1.1680499988822903</v>
      </c>
      <c r="N10105" s="24">
        <f t="shared" si="785"/>
        <v>320000</v>
      </c>
      <c r="O10105" t="str">
        <f t="shared" si="786"/>
        <v>FACTURA</v>
      </c>
      <c r="P10105" t="str">
        <f t="shared" si="787"/>
        <v>2025</v>
      </c>
      <c r="Q10105" t="str">
        <f t="shared" si="788"/>
        <v>07</v>
      </c>
      <c r="R10105" t="str">
        <f>+IFERROR(VLOOKUP(I10105, Listado!A:B, 2, FALSE()), "COMERCIALIZADORA INTERNACIONAL CARIBBEAN EXOTICS S A")</f>
        <v>COMERCIALIZADORA INTERNACIONAL CARIBBEAN EXOTICS S A</v>
      </c>
      <c r="S10105" s="25">
        <f>+VLOOKUP(E10105, TC!A:D, 2, FALSE())</f>
        <v>4026.09</v>
      </c>
      <c r="T10105" t="str">
        <f t="shared" si="789"/>
        <v>COP</v>
      </c>
    </row>
    <row r="10106" spans="1:20" ht="18.75" hidden="1" customHeight="1" x14ac:dyDescent="0.25">
      <c r="A10106" t="s">
        <v>3341</v>
      </c>
      <c r="B10106" t="s">
        <v>5</v>
      </c>
      <c r="C10106" t="s">
        <v>1913</v>
      </c>
      <c r="D10106" s="24">
        <v>12452</v>
      </c>
      <c r="E10106" t="s">
        <v>1784</v>
      </c>
      <c r="F10106" t="s">
        <v>99</v>
      </c>
      <c r="G10106" t="s">
        <v>1914</v>
      </c>
      <c r="H10106" t="s">
        <v>3447</v>
      </c>
      <c r="I10106" t="s">
        <v>3448</v>
      </c>
      <c r="J10106" t="s">
        <v>1915</v>
      </c>
      <c r="K10106" t="s">
        <v>107</v>
      </c>
      <c r="L10106" s="24">
        <v>220000</v>
      </c>
      <c r="M10106" s="25">
        <f>+VLOOKUP(E10106, TC!A:D, 4, FALSE())</f>
        <v>1.1680499988822903</v>
      </c>
      <c r="N10106" s="24">
        <f t="shared" si="785"/>
        <v>220000</v>
      </c>
      <c r="O10106" t="str">
        <f t="shared" si="786"/>
        <v>FACTURA</v>
      </c>
      <c r="P10106" t="str">
        <f t="shared" si="787"/>
        <v>2025</v>
      </c>
      <c r="Q10106" t="str">
        <f t="shared" si="788"/>
        <v>07</v>
      </c>
      <c r="R10106" t="str">
        <f>+IFERROR(VLOOKUP(I10106, Listado!A:B, 2, FALSE()), "COMERCIALIZADORA INTERNACIONAL CARIBBEAN EXOTICS S A")</f>
        <v>COMERCIALIZADORA INTERNACIONAL CARIBBEAN EXOTICS S A</v>
      </c>
      <c r="S10106" s="25">
        <f>+VLOOKUP(E10106, TC!A:D, 2, FALSE())</f>
        <v>4026.09</v>
      </c>
      <c r="T10106" t="str">
        <f t="shared" si="789"/>
        <v>COP</v>
      </c>
    </row>
    <row r="10107" spans="1:20" ht="18.75" hidden="1" customHeight="1" x14ac:dyDescent="0.25">
      <c r="A10107" t="s">
        <v>3341</v>
      </c>
      <c r="B10107" t="s">
        <v>5</v>
      </c>
      <c r="C10107" t="s">
        <v>1913</v>
      </c>
      <c r="D10107" s="24">
        <v>12452</v>
      </c>
      <c r="E10107" t="s">
        <v>1784</v>
      </c>
      <c r="F10107" t="s">
        <v>99</v>
      </c>
      <c r="G10107" t="s">
        <v>1914</v>
      </c>
      <c r="H10107" t="s">
        <v>3447</v>
      </c>
      <c r="I10107" t="s">
        <v>3448</v>
      </c>
      <c r="J10107" t="s">
        <v>1915</v>
      </c>
      <c r="K10107" t="s">
        <v>2733</v>
      </c>
      <c r="L10107" s="24">
        <v>320000</v>
      </c>
      <c r="M10107" s="25">
        <f>+VLOOKUP(E10107, TC!A:D, 4, FALSE())</f>
        <v>1.1680499988822903</v>
      </c>
      <c r="N10107" s="24">
        <f t="shared" si="785"/>
        <v>320000</v>
      </c>
      <c r="O10107" t="str">
        <f t="shared" si="786"/>
        <v>FACTURA</v>
      </c>
      <c r="P10107" t="str">
        <f t="shared" si="787"/>
        <v>2025</v>
      </c>
      <c r="Q10107" t="str">
        <f t="shared" si="788"/>
        <v>07</v>
      </c>
      <c r="R10107" t="str">
        <f>+IFERROR(VLOOKUP(I10107, Listado!A:B, 2, FALSE()), "COMERCIALIZADORA INTERNACIONAL CARIBBEAN EXOTICS S A")</f>
        <v>COMERCIALIZADORA INTERNACIONAL CARIBBEAN EXOTICS S A</v>
      </c>
      <c r="S10107" s="25">
        <f>+VLOOKUP(E10107, TC!A:D, 2, FALSE())</f>
        <v>4026.09</v>
      </c>
      <c r="T10107" t="str">
        <f t="shared" si="789"/>
        <v>COP</v>
      </c>
    </row>
    <row r="10108" spans="1:20" ht="18.75" hidden="1" customHeight="1" x14ac:dyDescent="0.25">
      <c r="A10108" t="s">
        <v>3341</v>
      </c>
      <c r="B10108" t="s">
        <v>5</v>
      </c>
      <c r="C10108" t="s">
        <v>1913</v>
      </c>
      <c r="D10108" s="24">
        <v>12453</v>
      </c>
      <c r="E10108" t="s">
        <v>1784</v>
      </c>
      <c r="F10108" t="s">
        <v>99</v>
      </c>
      <c r="G10108" t="s">
        <v>1914</v>
      </c>
      <c r="H10108" t="s">
        <v>3449</v>
      </c>
      <c r="I10108" t="s">
        <v>3450</v>
      </c>
      <c r="J10108" t="s">
        <v>1915</v>
      </c>
      <c r="K10108" t="s">
        <v>2728</v>
      </c>
      <c r="L10108" s="24">
        <v>320000</v>
      </c>
      <c r="M10108" s="25">
        <f>+VLOOKUP(E10108, TC!A:D, 4, FALSE())</f>
        <v>1.1680499988822903</v>
      </c>
      <c r="N10108" s="24">
        <f t="shared" si="785"/>
        <v>320000</v>
      </c>
      <c r="O10108" t="str">
        <f t="shared" si="786"/>
        <v>FACTURA</v>
      </c>
      <c r="P10108" t="str">
        <f t="shared" si="787"/>
        <v>2025</v>
      </c>
      <c r="Q10108" t="str">
        <f t="shared" si="788"/>
        <v>07</v>
      </c>
      <c r="R10108" t="str">
        <f>+IFERROR(VLOOKUP(I10108, Listado!A:B, 2, FALSE()), "COMERCIALIZADORA INTERNACIONAL CARIBBEAN EXOTICS S A")</f>
        <v>COMERCIALIZADORA INTERNACIONAL CARIBBEAN EXOTICS S A</v>
      </c>
      <c r="S10108" s="25">
        <f>+VLOOKUP(E10108, TC!A:D, 2, FALSE())</f>
        <v>4026.09</v>
      </c>
      <c r="T10108" t="str">
        <f t="shared" si="789"/>
        <v>COP</v>
      </c>
    </row>
    <row r="10109" spans="1:20" ht="18.75" hidden="1" customHeight="1" x14ac:dyDescent="0.25">
      <c r="A10109" t="s">
        <v>3341</v>
      </c>
      <c r="B10109" t="s">
        <v>5</v>
      </c>
      <c r="C10109" t="s">
        <v>1913</v>
      </c>
      <c r="D10109" s="24">
        <v>12454</v>
      </c>
      <c r="E10109" t="s">
        <v>1784</v>
      </c>
      <c r="F10109" t="s">
        <v>99</v>
      </c>
      <c r="G10109" t="s">
        <v>1914</v>
      </c>
      <c r="H10109" t="s">
        <v>3451</v>
      </c>
      <c r="I10109" t="s">
        <v>3423</v>
      </c>
      <c r="J10109" t="s">
        <v>1915</v>
      </c>
      <c r="K10109" t="s">
        <v>107</v>
      </c>
      <c r="L10109" s="24">
        <v>220000</v>
      </c>
      <c r="M10109" s="25">
        <f>+VLOOKUP(E10109, TC!A:D, 4, FALSE())</f>
        <v>1.1680499988822903</v>
      </c>
      <c r="N10109" s="24">
        <f t="shared" si="785"/>
        <v>220000</v>
      </c>
      <c r="O10109" t="str">
        <f t="shared" si="786"/>
        <v>FACTURA</v>
      </c>
      <c r="P10109" t="str">
        <f t="shared" si="787"/>
        <v>2025</v>
      </c>
      <c r="Q10109" t="str">
        <f t="shared" si="788"/>
        <v>07</v>
      </c>
      <c r="R10109" t="str">
        <f>+IFERROR(VLOOKUP(I10109, Listado!A:B, 2, FALSE()), "COMERCIALIZADORA INTERNACIONAL CARIBBEAN EXOTICS S A")</f>
        <v>COMERCIALIZADORA INTERNACIONAL CARIBBEAN EXOTICS S A</v>
      </c>
      <c r="S10109" s="25">
        <f>+VLOOKUP(E10109, TC!A:D, 2, FALSE())</f>
        <v>4026.09</v>
      </c>
      <c r="T10109" t="str">
        <f t="shared" si="789"/>
        <v>COP</v>
      </c>
    </row>
    <row r="10110" spans="1:20" ht="18.75" hidden="1" customHeight="1" x14ac:dyDescent="0.25">
      <c r="A10110" t="s">
        <v>3341</v>
      </c>
      <c r="B10110" t="s">
        <v>5</v>
      </c>
      <c r="C10110" t="s">
        <v>1913</v>
      </c>
      <c r="D10110" s="24">
        <v>12454</v>
      </c>
      <c r="E10110" t="s">
        <v>1784</v>
      </c>
      <c r="F10110" t="s">
        <v>99</v>
      </c>
      <c r="G10110" t="s">
        <v>1914</v>
      </c>
      <c r="H10110" t="s">
        <v>3451</v>
      </c>
      <c r="I10110" t="s">
        <v>3423</v>
      </c>
      <c r="J10110" t="s">
        <v>1915</v>
      </c>
      <c r="K10110" t="s">
        <v>2733</v>
      </c>
      <c r="L10110" s="24">
        <v>320000</v>
      </c>
      <c r="M10110" s="25">
        <f>+VLOOKUP(E10110, TC!A:D, 4, FALSE())</f>
        <v>1.1680499988822903</v>
      </c>
      <c r="N10110" s="24">
        <f t="shared" si="785"/>
        <v>320000</v>
      </c>
      <c r="O10110" t="str">
        <f t="shared" si="786"/>
        <v>FACTURA</v>
      </c>
      <c r="P10110" t="str">
        <f t="shared" si="787"/>
        <v>2025</v>
      </c>
      <c r="Q10110" t="str">
        <f t="shared" si="788"/>
        <v>07</v>
      </c>
      <c r="R10110" t="str">
        <f>+IFERROR(VLOOKUP(I10110, Listado!A:B, 2, FALSE()), "COMERCIALIZADORA INTERNACIONAL CARIBBEAN EXOTICS S A")</f>
        <v>COMERCIALIZADORA INTERNACIONAL CARIBBEAN EXOTICS S A</v>
      </c>
      <c r="S10110" s="25">
        <f>+VLOOKUP(E10110, TC!A:D, 2, FALSE())</f>
        <v>4026.09</v>
      </c>
      <c r="T10110" t="str">
        <f t="shared" si="789"/>
        <v>COP</v>
      </c>
    </row>
    <row r="10111" spans="1:20" ht="18.75" hidden="1" customHeight="1" x14ac:dyDescent="0.25">
      <c r="A10111" t="s">
        <v>3341</v>
      </c>
      <c r="B10111" t="s">
        <v>5</v>
      </c>
      <c r="C10111" t="s">
        <v>1913</v>
      </c>
      <c r="D10111" s="24">
        <v>12455</v>
      </c>
      <c r="E10111" t="s">
        <v>1784</v>
      </c>
      <c r="F10111" t="s">
        <v>99</v>
      </c>
      <c r="G10111" t="s">
        <v>1914</v>
      </c>
      <c r="H10111" t="s">
        <v>3452</v>
      </c>
      <c r="I10111" t="s">
        <v>1921</v>
      </c>
      <c r="J10111" t="s">
        <v>1915</v>
      </c>
      <c r="K10111" t="s">
        <v>1922</v>
      </c>
      <c r="L10111" s="24">
        <v>130550</v>
      </c>
      <c r="M10111" s="25">
        <f>+VLOOKUP(E10111, TC!A:D, 4, FALSE())</f>
        <v>1.1680499988822903</v>
      </c>
      <c r="N10111" s="24">
        <f t="shared" si="785"/>
        <v>130550</v>
      </c>
      <c r="O10111" t="str">
        <f t="shared" si="786"/>
        <v>FACTURA</v>
      </c>
      <c r="P10111" t="str">
        <f t="shared" si="787"/>
        <v>2025</v>
      </c>
      <c r="Q10111" t="str">
        <f t="shared" si="788"/>
        <v>07</v>
      </c>
      <c r="R10111" t="str">
        <f>+IFERROR(VLOOKUP(I10111, Listado!A:B, 2, FALSE()), "COMERCIALIZADORA INTERNACIONAL CARIBBEAN EXOTICS S A")</f>
        <v>COMERCIALIZADORA INTERNACIONAL CARIBBEAN EXOTICS S A</v>
      </c>
      <c r="S10111" s="25">
        <f>+VLOOKUP(E10111, TC!A:D, 2, FALSE())</f>
        <v>4026.09</v>
      </c>
      <c r="T10111" t="str">
        <f t="shared" si="789"/>
        <v>COP</v>
      </c>
    </row>
    <row r="10112" spans="1:20" ht="18.75" hidden="1" customHeight="1" x14ac:dyDescent="0.25">
      <c r="A10112" t="s">
        <v>3341</v>
      </c>
      <c r="B10112" t="s">
        <v>5</v>
      </c>
      <c r="C10112" t="s">
        <v>1970</v>
      </c>
      <c r="D10112" s="24">
        <v>2453</v>
      </c>
      <c r="E10112" t="s">
        <v>1784</v>
      </c>
      <c r="F10112" t="s">
        <v>128</v>
      </c>
      <c r="G10112" t="s">
        <v>110</v>
      </c>
      <c r="H10112" t="s">
        <v>2012</v>
      </c>
      <c r="I10112" t="s">
        <v>1852</v>
      </c>
      <c r="J10112" t="s">
        <v>1998</v>
      </c>
      <c r="K10112" t="s">
        <v>44</v>
      </c>
      <c r="L10112" s="24">
        <v>-10472.77</v>
      </c>
      <c r="M10112" s="25">
        <f>+VLOOKUP(E10112, TC!A:D, 4, FALSE())</f>
        <v>1.1680499988822903</v>
      </c>
      <c r="N10112" s="24">
        <f t="shared" si="785"/>
        <v>-10472.77</v>
      </c>
      <c r="O10112" t="str">
        <f t="shared" si="786"/>
        <v>NOTAS</v>
      </c>
      <c r="P10112" t="str">
        <f t="shared" si="787"/>
        <v>2025</v>
      </c>
      <c r="Q10112" t="str">
        <f t="shared" si="788"/>
        <v>07</v>
      </c>
      <c r="R10112" t="str">
        <f>+IFERROR(VLOOKUP(I10112, Listado!A:B, 2, FALSE()), "COMERCIALIZADORA INTERNACIONAL CARIBBEAN EXOTICS S A")</f>
        <v>PEREZ MEJIA MARIA PAULINA</v>
      </c>
      <c r="S10112" s="25">
        <f>+VLOOKUP(E10112, TC!A:D, 2, FALSE())</f>
        <v>4026.09</v>
      </c>
      <c r="T10112" t="str">
        <f t="shared" si="789"/>
        <v>USD</v>
      </c>
    </row>
    <row r="10113" spans="1:20" ht="18.75" hidden="1" customHeight="1" x14ac:dyDescent="0.25">
      <c r="A10113" t="s">
        <v>3341</v>
      </c>
      <c r="B10113" t="s">
        <v>5</v>
      </c>
      <c r="C10113" t="s">
        <v>1970</v>
      </c>
      <c r="D10113" s="24">
        <v>2454</v>
      </c>
      <c r="E10113" t="s">
        <v>1784</v>
      </c>
      <c r="F10113" t="s">
        <v>128</v>
      </c>
      <c r="G10113" t="s">
        <v>110</v>
      </c>
      <c r="H10113" t="s">
        <v>2012</v>
      </c>
      <c r="I10113" t="s">
        <v>1851</v>
      </c>
      <c r="J10113" t="s">
        <v>1940</v>
      </c>
      <c r="K10113" t="s">
        <v>42</v>
      </c>
      <c r="L10113" s="24">
        <v>-131.15</v>
      </c>
      <c r="M10113" s="25">
        <f>+VLOOKUP(E10113, TC!A:D, 4, FALSE())</f>
        <v>1.1680499988822903</v>
      </c>
      <c r="N10113" s="24">
        <f t="shared" si="785"/>
        <v>-131.15</v>
      </c>
      <c r="O10113" t="str">
        <f t="shared" si="786"/>
        <v>NOTAS</v>
      </c>
      <c r="P10113" t="str">
        <f t="shared" si="787"/>
        <v>2025</v>
      </c>
      <c r="Q10113" t="str">
        <f t="shared" si="788"/>
        <v>07</v>
      </c>
      <c r="R10113" t="str">
        <f>+IFERROR(VLOOKUP(I10113, Listado!A:B, 2, FALSE()), "COMERCIALIZADORA INTERNACIONAL CARIBBEAN EXOTICS S A")</f>
        <v>PEREZ MEJIA MARIA PAULINA</v>
      </c>
      <c r="S10113" s="25">
        <f>+VLOOKUP(E10113, TC!A:D, 2, FALSE())</f>
        <v>4026.09</v>
      </c>
      <c r="T10113" t="str">
        <f t="shared" si="789"/>
        <v>USD</v>
      </c>
    </row>
    <row r="10114" spans="1:20" ht="18.75" hidden="1" customHeight="1" x14ac:dyDescent="0.25">
      <c r="A10114" t="s">
        <v>3341</v>
      </c>
      <c r="B10114" t="s">
        <v>5</v>
      </c>
      <c r="C10114" t="s">
        <v>1970</v>
      </c>
      <c r="D10114" s="24">
        <v>2455</v>
      </c>
      <c r="E10114" t="s">
        <v>1784</v>
      </c>
      <c r="F10114" t="s">
        <v>128</v>
      </c>
      <c r="G10114" t="s">
        <v>110</v>
      </c>
      <c r="H10114" t="s">
        <v>2012</v>
      </c>
      <c r="I10114" t="s">
        <v>1851</v>
      </c>
      <c r="J10114" t="s">
        <v>1940</v>
      </c>
      <c r="K10114" t="s">
        <v>19</v>
      </c>
      <c r="L10114" s="24">
        <v>-260.55</v>
      </c>
      <c r="M10114" s="25">
        <f>+VLOOKUP(E10114, TC!A:D, 4, FALSE())</f>
        <v>1.1680499988822903</v>
      </c>
      <c r="N10114" s="24">
        <f t="shared" ref="N10114:N10177" si="790">+IF(F10114="EUR", (M10114*L10114), IF(I10114="JUAN MATAS SAS", (L10114/S10114), L10114))</f>
        <v>-260.55</v>
      </c>
      <c r="O10114" t="str">
        <f t="shared" ref="O10114:O10177" si="791">+IF(C10114="CFE", "FACTURA", IF(ISERROR(SEARCH("ANULA", H10114))=FALSE(), "ANULACIÓN FE", IF(ISERROR(SEARCH("CANCELLATION", H10114))=FALSE(), "ANULACIÓN FE", "NOTAS")))</f>
        <v>NOTAS</v>
      </c>
      <c r="P10114" t="str">
        <f t="shared" ref="P10114:P10177" si="792">+LEFT(E10114, 4)</f>
        <v>2025</v>
      </c>
      <c r="Q10114" t="str">
        <f t="shared" ref="Q10114:Q10177" si="793">+MID(E10114, 5, 2)</f>
        <v>07</v>
      </c>
      <c r="R10114" t="str">
        <f>+IFERROR(VLOOKUP(I10114, Listado!A:B, 2, FALSE()), "COMERCIALIZADORA INTERNACIONAL CARIBBEAN EXOTICS S A")</f>
        <v>PEREZ MEJIA MARIA PAULINA</v>
      </c>
      <c r="S10114" s="25">
        <f>+VLOOKUP(E10114, TC!A:D, 2, FALSE())</f>
        <v>4026.09</v>
      </c>
      <c r="T10114" t="str">
        <f t="shared" ref="T10114:T10177" si="794">+IF(I10114="JUAN MATAS SAS", "USD", F10114)</f>
        <v>USD</v>
      </c>
    </row>
    <row r="10115" spans="1:20" ht="18.75" hidden="1" customHeight="1" x14ac:dyDescent="0.25">
      <c r="A10115" t="s">
        <v>3341</v>
      </c>
      <c r="B10115" t="s">
        <v>5</v>
      </c>
      <c r="C10115" t="s">
        <v>1970</v>
      </c>
      <c r="D10115" s="24">
        <v>2456</v>
      </c>
      <c r="E10115" t="s">
        <v>1784</v>
      </c>
      <c r="F10115" t="s">
        <v>128</v>
      </c>
      <c r="G10115" t="s">
        <v>108</v>
      </c>
      <c r="H10115" t="s">
        <v>2226</v>
      </c>
      <c r="I10115" t="s">
        <v>1861</v>
      </c>
      <c r="J10115" t="s">
        <v>1944</v>
      </c>
      <c r="K10115" t="s">
        <v>29</v>
      </c>
      <c r="L10115" s="24">
        <v>-457.92</v>
      </c>
      <c r="M10115" s="25">
        <f>+VLOOKUP(E10115, TC!A:D, 4, FALSE())</f>
        <v>1.1680499988822903</v>
      </c>
      <c r="N10115" s="24">
        <f t="shared" si="790"/>
        <v>-457.92</v>
      </c>
      <c r="O10115" t="str">
        <f t="shared" si="791"/>
        <v>ANULACIÓN FE</v>
      </c>
      <c r="P10115" t="str">
        <f t="shared" si="792"/>
        <v>2025</v>
      </c>
      <c r="Q10115" t="str">
        <f t="shared" si="793"/>
        <v>07</v>
      </c>
      <c r="R10115" t="str">
        <f>+IFERROR(VLOOKUP(I10115, Listado!A:B, 2, FALSE()), "COMERCIALIZADORA INTERNACIONAL CARIBBEAN EXOTICS S A")</f>
        <v>PIEDRAHITA PEREZ MARIANA</v>
      </c>
      <c r="S10115" s="25">
        <f>+VLOOKUP(E10115, TC!A:D, 2, FALSE())</f>
        <v>4026.09</v>
      </c>
      <c r="T10115" t="str">
        <f t="shared" si="794"/>
        <v>USD</v>
      </c>
    </row>
    <row r="10116" spans="1:20" ht="18.75" hidden="1" customHeight="1" x14ac:dyDescent="0.25">
      <c r="A10116" t="s">
        <v>3341</v>
      </c>
      <c r="B10116" t="s">
        <v>5</v>
      </c>
      <c r="C10116" t="s">
        <v>1970</v>
      </c>
      <c r="D10116" s="24">
        <v>2456</v>
      </c>
      <c r="E10116" t="s">
        <v>1784</v>
      </c>
      <c r="F10116" t="s">
        <v>128</v>
      </c>
      <c r="G10116" t="s">
        <v>108</v>
      </c>
      <c r="H10116" t="s">
        <v>2226</v>
      </c>
      <c r="I10116" t="s">
        <v>1861</v>
      </c>
      <c r="J10116" t="s">
        <v>1944</v>
      </c>
      <c r="K10116" t="s">
        <v>10</v>
      </c>
      <c r="L10116" s="24">
        <v>-328.5</v>
      </c>
      <c r="M10116" s="25">
        <f>+VLOOKUP(E10116, TC!A:D, 4, FALSE())</f>
        <v>1.1680499988822903</v>
      </c>
      <c r="N10116" s="24">
        <f t="shared" si="790"/>
        <v>-328.5</v>
      </c>
      <c r="O10116" t="str">
        <f t="shared" si="791"/>
        <v>ANULACIÓN FE</v>
      </c>
      <c r="P10116" t="str">
        <f t="shared" si="792"/>
        <v>2025</v>
      </c>
      <c r="Q10116" t="str">
        <f t="shared" si="793"/>
        <v>07</v>
      </c>
      <c r="R10116" t="str">
        <f>+IFERROR(VLOOKUP(I10116, Listado!A:B, 2, FALSE()), "COMERCIALIZADORA INTERNACIONAL CARIBBEAN EXOTICS S A")</f>
        <v>PIEDRAHITA PEREZ MARIANA</v>
      </c>
      <c r="S10116" s="25">
        <f>+VLOOKUP(E10116, TC!A:D, 2, FALSE())</f>
        <v>4026.09</v>
      </c>
      <c r="T10116" t="str">
        <f t="shared" si="794"/>
        <v>USD</v>
      </c>
    </row>
    <row r="10117" spans="1:20" ht="18.75" hidden="1" customHeight="1" x14ac:dyDescent="0.25">
      <c r="A10117" t="s">
        <v>3341</v>
      </c>
      <c r="B10117" t="s">
        <v>5</v>
      </c>
      <c r="C10117" t="s">
        <v>1970</v>
      </c>
      <c r="D10117" s="24">
        <v>2456</v>
      </c>
      <c r="E10117" t="s">
        <v>1784</v>
      </c>
      <c r="F10117" t="s">
        <v>128</v>
      </c>
      <c r="G10117" t="s">
        <v>108</v>
      </c>
      <c r="H10117" t="s">
        <v>2226</v>
      </c>
      <c r="I10117" t="s">
        <v>1861</v>
      </c>
      <c r="J10117" t="s">
        <v>1944</v>
      </c>
      <c r="K10117" t="s">
        <v>1928</v>
      </c>
      <c r="L10117" s="24">
        <v>-3795.53</v>
      </c>
      <c r="M10117" s="25">
        <f>+VLOOKUP(E10117, TC!A:D, 4, FALSE())</f>
        <v>1.1680499988822903</v>
      </c>
      <c r="N10117" s="24">
        <f t="shared" si="790"/>
        <v>-3795.53</v>
      </c>
      <c r="O10117" t="str">
        <f t="shared" si="791"/>
        <v>ANULACIÓN FE</v>
      </c>
      <c r="P10117" t="str">
        <f t="shared" si="792"/>
        <v>2025</v>
      </c>
      <c r="Q10117" t="str">
        <f t="shared" si="793"/>
        <v>07</v>
      </c>
      <c r="R10117" t="str">
        <f>+IFERROR(VLOOKUP(I10117, Listado!A:B, 2, FALSE()), "COMERCIALIZADORA INTERNACIONAL CARIBBEAN EXOTICS S A")</f>
        <v>PIEDRAHITA PEREZ MARIANA</v>
      </c>
      <c r="S10117" s="25">
        <f>+VLOOKUP(E10117, TC!A:D, 2, FALSE())</f>
        <v>4026.09</v>
      </c>
      <c r="T10117" t="str">
        <f t="shared" si="794"/>
        <v>USD</v>
      </c>
    </row>
    <row r="10118" spans="1:20" ht="18.75" hidden="1" customHeight="1" x14ac:dyDescent="0.25">
      <c r="A10118" t="s">
        <v>3341</v>
      </c>
      <c r="B10118" t="s">
        <v>5</v>
      </c>
      <c r="C10118" t="s">
        <v>1970</v>
      </c>
      <c r="D10118" s="24">
        <v>2456</v>
      </c>
      <c r="E10118" t="s">
        <v>1784</v>
      </c>
      <c r="F10118" t="s">
        <v>128</v>
      </c>
      <c r="G10118" t="s">
        <v>108</v>
      </c>
      <c r="H10118" t="s">
        <v>2226</v>
      </c>
      <c r="I10118" t="s">
        <v>1861</v>
      </c>
      <c r="J10118" t="s">
        <v>1944</v>
      </c>
      <c r="K10118" t="s">
        <v>28</v>
      </c>
      <c r="L10118" s="24">
        <v>-4126.5</v>
      </c>
      <c r="M10118" s="25">
        <f>+VLOOKUP(E10118, TC!A:D, 4, FALSE())</f>
        <v>1.1680499988822903</v>
      </c>
      <c r="N10118" s="24">
        <f t="shared" si="790"/>
        <v>-4126.5</v>
      </c>
      <c r="O10118" t="str">
        <f t="shared" si="791"/>
        <v>ANULACIÓN FE</v>
      </c>
      <c r="P10118" t="str">
        <f t="shared" si="792"/>
        <v>2025</v>
      </c>
      <c r="Q10118" t="str">
        <f t="shared" si="793"/>
        <v>07</v>
      </c>
      <c r="R10118" t="str">
        <f>+IFERROR(VLOOKUP(I10118, Listado!A:B, 2, FALSE()), "COMERCIALIZADORA INTERNACIONAL CARIBBEAN EXOTICS S A")</f>
        <v>PIEDRAHITA PEREZ MARIANA</v>
      </c>
      <c r="S10118" s="25">
        <f>+VLOOKUP(E10118, TC!A:D, 2, FALSE())</f>
        <v>4026.09</v>
      </c>
      <c r="T10118" t="str">
        <f t="shared" si="794"/>
        <v>USD</v>
      </c>
    </row>
    <row r="10119" spans="1:20" ht="18.75" hidden="1" customHeight="1" x14ac:dyDescent="0.25">
      <c r="A10119" t="s">
        <v>3341</v>
      </c>
      <c r="B10119" t="s">
        <v>5</v>
      </c>
      <c r="C10119" t="s">
        <v>1970</v>
      </c>
      <c r="D10119" s="24">
        <v>2456</v>
      </c>
      <c r="E10119" t="s">
        <v>1784</v>
      </c>
      <c r="F10119" t="s">
        <v>128</v>
      </c>
      <c r="G10119" t="s">
        <v>108</v>
      </c>
      <c r="H10119" t="s">
        <v>2226</v>
      </c>
      <c r="I10119" t="s">
        <v>1861</v>
      </c>
      <c r="J10119" t="s">
        <v>1944</v>
      </c>
      <c r="K10119" t="s">
        <v>54</v>
      </c>
      <c r="L10119" s="24">
        <v>-973.2</v>
      </c>
      <c r="M10119" s="25">
        <f>+VLOOKUP(E10119, TC!A:D, 4, FALSE())</f>
        <v>1.1680499988822903</v>
      </c>
      <c r="N10119" s="24">
        <f t="shared" si="790"/>
        <v>-973.2</v>
      </c>
      <c r="O10119" t="str">
        <f t="shared" si="791"/>
        <v>ANULACIÓN FE</v>
      </c>
      <c r="P10119" t="str">
        <f t="shared" si="792"/>
        <v>2025</v>
      </c>
      <c r="Q10119" t="str">
        <f t="shared" si="793"/>
        <v>07</v>
      </c>
      <c r="R10119" t="str">
        <f>+IFERROR(VLOOKUP(I10119, Listado!A:B, 2, FALSE()), "COMERCIALIZADORA INTERNACIONAL CARIBBEAN EXOTICS S A")</f>
        <v>PIEDRAHITA PEREZ MARIANA</v>
      </c>
      <c r="S10119" s="25">
        <f>+VLOOKUP(E10119, TC!A:D, 2, FALSE())</f>
        <v>4026.09</v>
      </c>
      <c r="T10119" t="str">
        <f t="shared" si="794"/>
        <v>USD</v>
      </c>
    </row>
    <row r="10120" spans="1:20" ht="18.75" hidden="1" customHeight="1" x14ac:dyDescent="0.25">
      <c r="A10120" t="s">
        <v>3341</v>
      </c>
      <c r="B10120" t="s">
        <v>5</v>
      </c>
      <c r="C10120" t="s">
        <v>1970</v>
      </c>
      <c r="D10120" s="24">
        <v>2456</v>
      </c>
      <c r="E10120" t="s">
        <v>1784</v>
      </c>
      <c r="F10120" t="s">
        <v>128</v>
      </c>
      <c r="G10120" t="s">
        <v>108</v>
      </c>
      <c r="H10120" t="s">
        <v>2226</v>
      </c>
      <c r="I10120" t="s">
        <v>1861</v>
      </c>
      <c r="J10120" t="s">
        <v>1944</v>
      </c>
      <c r="K10120" t="s">
        <v>52</v>
      </c>
      <c r="L10120" s="24">
        <v>-198.2</v>
      </c>
      <c r="M10120" s="25">
        <f>+VLOOKUP(E10120, TC!A:D, 4, FALSE())</f>
        <v>1.1680499988822903</v>
      </c>
      <c r="N10120" s="24">
        <f t="shared" si="790"/>
        <v>-198.2</v>
      </c>
      <c r="O10120" t="str">
        <f t="shared" si="791"/>
        <v>ANULACIÓN FE</v>
      </c>
      <c r="P10120" t="str">
        <f t="shared" si="792"/>
        <v>2025</v>
      </c>
      <c r="Q10120" t="str">
        <f t="shared" si="793"/>
        <v>07</v>
      </c>
      <c r="R10120" t="str">
        <f>+IFERROR(VLOOKUP(I10120, Listado!A:B, 2, FALSE()), "COMERCIALIZADORA INTERNACIONAL CARIBBEAN EXOTICS S A")</f>
        <v>PIEDRAHITA PEREZ MARIANA</v>
      </c>
      <c r="S10120" s="25">
        <f>+VLOOKUP(E10120, TC!A:D, 2, FALSE())</f>
        <v>4026.09</v>
      </c>
      <c r="T10120" t="str">
        <f t="shared" si="794"/>
        <v>USD</v>
      </c>
    </row>
    <row r="10121" spans="1:20" ht="18.75" hidden="1" customHeight="1" x14ac:dyDescent="0.25">
      <c r="A10121" t="s">
        <v>3341</v>
      </c>
      <c r="B10121" t="s">
        <v>5</v>
      </c>
      <c r="C10121" t="s">
        <v>1970</v>
      </c>
      <c r="D10121" s="24">
        <v>2457</v>
      </c>
      <c r="E10121" t="s">
        <v>1784</v>
      </c>
      <c r="F10121" t="s">
        <v>128</v>
      </c>
      <c r="G10121" t="s">
        <v>108</v>
      </c>
      <c r="H10121" t="s">
        <v>2226</v>
      </c>
      <c r="I10121" t="s">
        <v>1898</v>
      </c>
      <c r="J10121" t="s">
        <v>1944</v>
      </c>
      <c r="K10121" t="s">
        <v>1928</v>
      </c>
      <c r="L10121" s="24">
        <v>-3048.96</v>
      </c>
      <c r="M10121" s="25">
        <f>+VLOOKUP(E10121, TC!A:D, 4, FALSE())</f>
        <v>1.1680499988822903</v>
      </c>
      <c r="N10121" s="24">
        <f t="shared" si="790"/>
        <v>-3048.96</v>
      </c>
      <c r="O10121" t="str">
        <f t="shared" si="791"/>
        <v>ANULACIÓN FE</v>
      </c>
      <c r="P10121" t="str">
        <f t="shared" si="792"/>
        <v>2025</v>
      </c>
      <c r="Q10121" t="str">
        <f t="shared" si="793"/>
        <v>07</v>
      </c>
      <c r="R10121" t="str">
        <f>+IFERROR(VLOOKUP(I10121, Listado!A:B, 2, FALSE()), "COMERCIALIZADORA INTERNACIONAL CARIBBEAN EXOTICS S A")</f>
        <v>PIEDRAHITA PEREZ MARIANA</v>
      </c>
      <c r="S10121" s="25">
        <f>+VLOOKUP(E10121, TC!A:D, 2, FALSE())</f>
        <v>4026.09</v>
      </c>
      <c r="T10121" t="str">
        <f t="shared" si="794"/>
        <v>USD</v>
      </c>
    </row>
    <row r="10122" spans="1:20" ht="18.75" hidden="1" customHeight="1" x14ac:dyDescent="0.25">
      <c r="A10122" t="s">
        <v>3341</v>
      </c>
      <c r="B10122" t="s">
        <v>5</v>
      </c>
      <c r="C10122" t="s">
        <v>1970</v>
      </c>
      <c r="D10122" s="24">
        <v>2457</v>
      </c>
      <c r="E10122" t="s">
        <v>1784</v>
      </c>
      <c r="F10122" t="s">
        <v>128</v>
      </c>
      <c r="G10122" t="s">
        <v>108</v>
      </c>
      <c r="H10122" t="s">
        <v>2226</v>
      </c>
      <c r="I10122" t="s">
        <v>1898</v>
      </c>
      <c r="J10122" t="s">
        <v>1944</v>
      </c>
      <c r="K10122" t="s">
        <v>88</v>
      </c>
      <c r="L10122" s="24">
        <v>-2</v>
      </c>
      <c r="M10122" s="25">
        <f>+VLOOKUP(E10122, TC!A:D, 4, FALSE())</f>
        <v>1.1680499988822903</v>
      </c>
      <c r="N10122" s="24">
        <f t="shared" si="790"/>
        <v>-2</v>
      </c>
      <c r="O10122" t="str">
        <f t="shared" si="791"/>
        <v>ANULACIÓN FE</v>
      </c>
      <c r="P10122" t="str">
        <f t="shared" si="792"/>
        <v>2025</v>
      </c>
      <c r="Q10122" t="str">
        <f t="shared" si="793"/>
        <v>07</v>
      </c>
      <c r="R10122" t="str">
        <f>+IFERROR(VLOOKUP(I10122, Listado!A:B, 2, FALSE()), "COMERCIALIZADORA INTERNACIONAL CARIBBEAN EXOTICS S A")</f>
        <v>PIEDRAHITA PEREZ MARIANA</v>
      </c>
      <c r="S10122" s="25">
        <f>+VLOOKUP(E10122, TC!A:D, 2, FALSE())</f>
        <v>4026.09</v>
      </c>
      <c r="T10122" t="str">
        <f t="shared" si="794"/>
        <v>USD</v>
      </c>
    </row>
    <row r="10123" spans="1:20" ht="18.75" hidden="1" customHeight="1" x14ac:dyDescent="0.25">
      <c r="A10123" t="s">
        <v>3341</v>
      </c>
      <c r="B10123" t="s">
        <v>5</v>
      </c>
      <c r="C10123" t="s">
        <v>1970</v>
      </c>
      <c r="D10123" s="24">
        <v>2457</v>
      </c>
      <c r="E10123" t="s">
        <v>1784</v>
      </c>
      <c r="F10123" t="s">
        <v>128</v>
      </c>
      <c r="G10123" t="s">
        <v>108</v>
      </c>
      <c r="H10123" t="s">
        <v>2226</v>
      </c>
      <c r="I10123" t="s">
        <v>1898</v>
      </c>
      <c r="J10123" t="s">
        <v>1944</v>
      </c>
      <c r="K10123" t="s">
        <v>61</v>
      </c>
      <c r="L10123" s="24">
        <v>-6167.04</v>
      </c>
      <c r="M10123" s="25">
        <f>+VLOOKUP(E10123, TC!A:D, 4, FALSE())</f>
        <v>1.1680499988822903</v>
      </c>
      <c r="N10123" s="24">
        <f t="shared" si="790"/>
        <v>-6167.04</v>
      </c>
      <c r="O10123" t="str">
        <f t="shared" si="791"/>
        <v>ANULACIÓN FE</v>
      </c>
      <c r="P10123" t="str">
        <f t="shared" si="792"/>
        <v>2025</v>
      </c>
      <c r="Q10123" t="str">
        <f t="shared" si="793"/>
        <v>07</v>
      </c>
      <c r="R10123" t="str">
        <f>+IFERROR(VLOOKUP(I10123, Listado!A:B, 2, FALSE()), "COMERCIALIZADORA INTERNACIONAL CARIBBEAN EXOTICS S A")</f>
        <v>PIEDRAHITA PEREZ MARIANA</v>
      </c>
      <c r="S10123" s="25">
        <f>+VLOOKUP(E10123, TC!A:D, 2, FALSE())</f>
        <v>4026.09</v>
      </c>
      <c r="T10123" t="str">
        <f t="shared" si="794"/>
        <v>USD</v>
      </c>
    </row>
    <row r="10124" spans="1:20" ht="18.75" hidden="1" customHeight="1" x14ac:dyDescent="0.25">
      <c r="A10124" t="s">
        <v>3341</v>
      </c>
      <c r="B10124" t="s">
        <v>5</v>
      </c>
      <c r="C10124" t="s">
        <v>1913</v>
      </c>
      <c r="D10124" s="24">
        <v>12456</v>
      </c>
      <c r="E10124" t="s">
        <v>1784</v>
      </c>
      <c r="F10124" t="s">
        <v>99</v>
      </c>
      <c r="G10124" t="s">
        <v>1914</v>
      </c>
      <c r="I10124" t="s">
        <v>1841</v>
      </c>
      <c r="J10124" t="s">
        <v>1915</v>
      </c>
      <c r="K10124" t="s">
        <v>2022</v>
      </c>
      <c r="L10124" s="24">
        <v>223600</v>
      </c>
      <c r="M10124" s="25">
        <f>+VLOOKUP(E10124, TC!A:D, 4, FALSE())</f>
        <v>1.1680499988822903</v>
      </c>
      <c r="N10124" s="24">
        <f t="shared" si="790"/>
        <v>223600</v>
      </c>
      <c r="O10124" t="str">
        <f t="shared" si="791"/>
        <v>FACTURA</v>
      </c>
      <c r="P10124" t="str">
        <f t="shared" si="792"/>
        <v>2025</v>
      </c>
      <c r="Q10124" t="str">
        <f t="shared" si="793"/>
        <v>07</v>
      </c>
      <c r="R10124" t="str">
        <f>+IFERROR(VLOOKUP(I10124, Listado!A:B, 2, FALSE()), "COMERCIALIZADORA INTERNACIONAL CARIBBEAN EXOTICS S A")</f>
        <v>LONDOÑO ECHEVERRI ALEJANDRA</v>
      </c>
      <c r="S10124" s="25">
        <f>+VLOOKUP(E10124, TC!A:D, 2, FALSE())</f>
        <v>4026.09</v>
      </c>
      <c r="T10124" t="str">
        <f t="shared" si="794"/>
        <v>COP</v>
      </c>
    </row>
    <row r="10125" spans="1:20" ht="18.75" hidden="1" customHeight="1" x14ac:dyDescent="0.25">
      <c r="A10125" t="s">
        <v>3341</v>
      </c>
      <c r="B10125" t="s">
        <v>5</v>
      </c>
      <c r="C10125" t="s">
        <v>1913</v>
      </c>
      <c r="D10125" s="24">
        <v>12456</v>
      </c>
      <c r="E10125" t="s">
        <v>1784</v>
      </c>
      <c r="F10125" t="s">
        <v>99</v>
      </c>
      <c r="G10125" t="s">
        <v>1914</v>
      </c>
      <c r="I10125" t="s">
        <v>1841</v>
      </c>
      <c r="J10125" t="s">
        <v>1915</v>
      </c>
      <c r="K10125" t="s">
        <v>2022</v>
      </c>
      <c r="L10125" s="24">
        <v>115800</v>
      </c>
      <c r="M10125" s="25">
        <f>+VLOOKUP(E10125, TC!A:D, 4, FALSE())</f>
        <v>1.1680499988822903</v>
      </c>
      <c r="N10125" s="24">
        <f t="shared" si="790"/>
        <v>115800</v>
      </c>
      <c r="O10125" t="str">
        <f t="shared" si="791"/>
        <v>FACTURA</v>
      </c>
      <c r="P10125" t="str">
        <f t="shared" si="792"/>
        <v>2025</v>
      </c>
      <c r="Q10125" t="str">
        <f t="shared" si="793"/>
        <v>07</v>
      </c>
      <c r="R10125" t="str">
        <f>+IFERROR(VLOOKUP(I10125, Listado!A:B, 2, FALSE()), "COMERCIALIZADORA INTERNACIONAL CARIBBEAN EXOTICS S A")</f>
        <v>LONDOÑO ECHEVERRI ALEJANDRA</v>
      </c>
      <c r="S10125" s="25">
        <f>+VLOOKUP(E10125, TC!A:D, 2, FALSE())</f>
        <v>4026.09</v>
      </c>
      <c r="T10125" t="str">
        <f t="shared" si="794"/>
        <v>COP</v>
      </c>
    </row>
    <row r="10126" spans="1:20" ht="18.75" hidden="1" customHeight="1" x14ac:dyDescent="0.25">
      <c r="A10126" t="s">
        <v>3341</v>
      </c>
      <c r="B10126" t="s">
        <v>5</v>
      </c>
      <c r="C10126" t="s">
        <v>1913</v>
      </c>
      <c r="D10126" s="24">
        <v>12456</v>
      </c>
      <c r="E10126" t="s">
        <v>1784</v>
      </c>
      <c r="F10126" t="s">
        <v>99</v>
      </c>
      <c r="G10126" t="s">
        <v>1914</v>
      </c>
      <c r="I10126" t="s">
        <v>1841</v>
      </c>
      <c r="J10126" t="s">
        <v>1915</v>
      </c>
      <c r="K10126" t="s">
        <v>2022</v>
      </c>
      <c r="L10126" s="24">
        <v>149800</v>
      </c>
      <c r="M10126" s="25">
        <f>+VLOOKUP(E10126, TC!A:D, 4, FALSE())</f>
        <v>1.1680499988822903</v>
      </c>
      <c r="N10126" s="24">
        <f t="shared" si="790"/>
        <v>149800</v>
      </c>
      <c r="O10126" t="str">
        <f t="shared" si="791"/>
        <v>FACTURA</v>
      </c>
      <c r="P10126" t="str">
        <f t="shared" si="792"/>
        <v>2025</v>
      </c>
      <c r="Q10126" t="str">
        <f t="shared" si="793"/>
        <v>07</v>
      </c>
      <c r="R10126" t="str">
        <f>+IFERROR(VLOOKUP(I10126, Listado!A:B, 2, FALSE()), "COMERCIALIZADORA INTERNACIONAL CARIBBEAN EXOTICS S A")</f>
        <v>LONDOÑO ECHEVERRI ALEJANDRA</v>
      </c>
      <c r="S10126" s="25">
        <f>+VLOOKUP(E10126, TC!A:D, 2, FALSE())</f>
        <v>4026.09</v>
      </c>
      <c r="T10126" t="str">
        <f t="shared" si="794"/>
        <v>COP</v>
      </c>
    </row>
    <row r="10127" spans="1:20" ht="18.75" hidden="1" customHeight="1" x14ac:dyDescent="0.25">
      <c r="A10127" t="s">
        <v>3341</v>
      </c>
      <c r="B10127" t="s">
        <v>5</v>
      </c>
      <c r="C10127" t="s">
        <v>1913</v>
      </c>
      <c r="D10127" s="24">
        <v>12456</v>
      </c>
      <c r="E10127" t="s">
        <v>1784</v>
      </c>
      <c r="F10127" t="s">
        <v>99</v>
      </c>
      <c r="G10127" t="s">
        <v>1914</v>
      </c>
      <c r="I10127" t="s">
        <v>1841</v>
      </c>
      <c r="J10127" t="s">
        <v>1915</v>
      </c>
      <c r="K10127" t="s">
        <v>2022</v>
      </c>
      <c r="L10127" s="24">
        <v>80400</v>
      </c>
      <c r="M10127" s="25">
        <f>+VLOOKUP(E10127, TC!A:D, 4, FALSE())</f>
        <v>1.1680499988822903</v>
      </c>
      <c r="N10127" s="24">
        <f t="shared" si="790"/>
        <v>80400</v>
      </c>
      <c r="O10127" t="str">
        <f t="shared" si="791"/>
        <v>FACTURA</v>
      </c>
      <c r="P10127" t="str">
        <f t="shared" si="792"/>
        <v>2025</v>
      </c>
      <c r="Q10127" t="str">
        <f t="shared" si="793"/>
        <v>07</v>
      </c>
      <c r="R10127" t="str">
        <f>+IFERROR(VLOOKUP(I10127, Listado!A:B, 2, FALSE()), "COMERCIALIZADORA INTERNACIONAL CARIBBEAN EXOTICS S A")</f>
        <v>LONDOÑO ECHEVERRI ALEJANDRA</v>
      </c>
      <c r="S10127" s="25">
        <f>+VLOOKUP(E10127, TC!A:D, 2, FALSE())</f>
        <v>4026.09</v>
      </c>
      <c r="T10127" t="str">
        <f t="shared" si="794"/>
        <v>COP</v>
      </c>
    </row>
    <row r="10128" spans="1:20" ht="18.75" hidden="1" customHeight="1" x14ac:dyDescent="0.25">
      <c r="A10128" t="s">
        <v>3341</v>
      </c>
      <c r="B10128" t="s">
        <v>5</v>
      </c>
      <c r="C10128" t="s">
        <v>1913</v>
      </c>
      <c r="D10128" s="24">
        <v>12456</v>
      </c>
      <c r="E10128" t="s">
        <v>1784</v>
      </c>
      <c r="F10128" t="s">
        <v>99</v>
      </c>
      <c r="G10128" t="s">
        <v>1914</v>
      </c>
      <c r="I10128" t="s">
        <v>1841</v>
      </c>
      <c r="J10128" t="s">
        <v>1915</v>
      </c>
      <c r="K10128" t="s">
        <v>2022</v>
      </c>
      <c r="L10128" s="24">
        <v>74600</v>
      </c>
      <c r="M10128" s="25">
        <f>+VLOOKUP(E10128, TC!A:D, 4, FALSE())</f>
        <v>1.1680499988822903</v>
      </c>
      <c r="N10128" s="24">
        <f t="shared" si="790"/>
        <v>74600</v>
      </c>
      <c r="O10128" t="str">
        <f t="shared" si="791"/>
        <v>FACTURA</v>
      </c>
      <c r="P10128" t="str">
        <f t="shared" si="792"/>
        <v>2025</v>
      </c>
      <c r="Q10128" t="str">
        <f t="shared" si="793"/>
        <v>07</v>
      </c>
      <c r="R10128" t="str">
        <f>+IFERROR(VLOOKUP(I10128, Listado!A:B, 2, FALSE()), "COMERCIALIZADORA INTERNACIONAL CARIBBEAN EXOTICS S A")</f>
        <v>LONDOÑO ECHEVERRI ALEJANDRA</v>
      </c>
      <c r="S10128" s="25">
        <f>+VLOOKUP(E10128, TC!A:D, 2, FALSE())</f>
        <v>4026.09</v>
      </c>
      <c r="T10128" t="str">
        <f t="shared" si="794"/>
        <v>COP</v>
      </c>
    </row>
    <row r="10129" spans="1:20" ht="18.75" hidden="1" customHeight="1" x14ac:dyDescent="0.25">
      <c r="A10129" t="s">
        <v>3341</v>
      </c>
      <c r="B10129" t="s">
        <v>5</v>
      </c>
      <c r="C10129" t="s">
        <v>1913</v>
      </c>
      <c r="D10129" s="24">
        <v>12456</v>
      </c>
      <c r="E10129" t="s">
        <v>1784</v>
      </c>
      <c r="F10129" t="s">
        <v>99</v>
      </c>
      <c r="G10129" t="s">
        <v>1914</v>
      </c>
      <c r="I10129" t="s">
        <v>1841</v>
      </c>
      <c r="J10129" t="s">
        <v>1915</v>
      </c>
      <c r="K10129" t="s">
        <v>2022</v>
      </c>
      <c r="L10129" s="24">
        <v>4600</v>
      </c>
      <c r="M10129" s="25">
        <f>+VLOOKUP(E10129, TC!A:D, 4, FALSE())</f>
        <v>1.1680499988822903</v>
      </c>
      <c r="N10129" s="24">
        <f t="shared" si="790"/>
        <v>4600</v>
      </c>
      <c r="O10129" t="str">
        <f t="shared" si="791"/>
        <v>FACTURA</v>
      </c>
      <c r="P10129" t="str">
        <f t="shared" si="792"/>
        <v>2025</v>
      </c>
      <c r="Q10129" t="str">
        <f t="shared" si="793"/>
        <v>07</v>
      </c>
      <c r="R10129" t="str">
        <f>+IFERROR(VLOOKUP(I10129, Listado!A:B, 2, FALSE()), "COMERCIALIZADORA INTERNACIONAL CARIBBEAN EXOTICS S A")</f>
        <v>LONDOÑO ECHEVERRI ALEJANDRA</v>
      </c>
      <c r="S10129" s="25">
        <f>+VLOOKUP(E10129, TC!A:D, 2, FALSE())</f>
        <v>4026.09</v>
      </c>
      <c r="T10129" t="str">
        <f t="shared" si="794"/>
        <v>COP</v>
      </c>
    </row>
    <row r="10130" spans="1:20" ht="18.75" hidden="1" customHeight="1" x14ac:dyDescent="0.25">
      <c r="A10130" t="s">
        <v>3341</v>
      </c>
      <c r="B10130" t="s">
        <v>5</v>
      </c>
      <c r="C10130" t="s">
        <v>1913</v>
      </c>
      <c r="D10130" s="24">
        <v>12456</v>
      </c>
      <c r="E10130" t="s">
        <v>1784</v>
      </c>
      <c r="F10130" t="s">
        <v>99</v>
      </c>
      <c r="G10130" t="s">
        <v>1914</v>
      </c>
      <c r="I10130" t="s">
        <v>1841</v>
      </c>
      <c r="J10130" t="s">
        <v>1915</v>
      </c>
      <c r="K10130" t="s">
        <v>2022</v>
      </c>
      <c r="L10130" s="24">
        <v>3400</v>
      </c>
      <c r="M10130" s="25">
        <f>+VLOOKUP(E10130, TC!A:D, 4, FALSE())</f>
        <v>1.1680499988822903</v>
      </c>
      <c r="N10130" s="24">
        <f t="shared" si="790"/>
        <v>3400</v>
      </c>
      <c r="O10130" t="str">
        <f t="shared" si="791"/>
        <v>FACTURA</v>
      </c>
      <c r="P10130" t="str">
        <f t="shared" si="792"/>
        <v>2025</v>
      </c>
      <c r="Q10130" t="str">
        <f t="shared" si="793"/>
        <v>07</v>
      </c>
      <c r="R10130" t="str">
        <f>+IFERROR(VLOOKUP(I10130, Listado!A:B, 2, FALSE()), "COMERCIALIZADORA INTERNACIONAL CARIBBEAN EXOTICS S A")</f>
        <v>LONDOÑO ECHEVERRI ALEJANDRA</v>
      </c>
      <c r="S10130" s="25">
        <f>+VLOOKUP(E10130, TC!A:D, 2, FALSE())</f>
        <v>4026.09</v>
      </c>
      <c r="T10130" t="str">
        <f t="shared" si="794"/>
        <v>COP</v>
      </c>
    </row>
    <row r="10131" spans="1:20" ht="18.75" hidden="1" customHeight="1" x14ac:dyDescent="0.25">
      <c r="A10131" t="s">
        <v>3341</v>
      </c>
      <c r="B10131" t="s">
        <v>5</v>
      </c>
      <c r="C10131" t="s">
        <v>1913</v>
      </c>
      <c r="D10131" s="24">
        <v>12456</v>
      </c>
      <c r="E10131" t="s">
        <v>1784</v>
      </c>
      <c r="F10131" t="s">
        <v>99</v>
      </c>
      <c r="G10131" t="s">
        <v>1914</v>
      </c>
      <c r="I10131" t="s">
        <v>1841</v>
      </c>
      <c r="J10131" t="s">
        <v>1915</v>
      </c>
      <c r="K10131" t="s">
        <v>2022</v>
      </c>
      <c r="L10131" s="24">
        <v>3000</v>
      </c>
      <c r="M10131" s="25">
        <f>+VLOOKUP(E10131, TC!A:D, 4, FALSE())</f>
        <v>1.1680499988822903</v>
      </c>
      <c r="N10131" s="24">
        <f t="shared" si="790"/>
        <v>3000</v>
      </c>
      <c r="O10131" t="str">
        <f t="shared" si="791"/>
        <v>FACTURA</v>
      </c>
      <c r="P10131" t="str">
        <f t="shared" si="792"/>
        <v>2025</v>
      </c>
      <c r="Q10131" t="str">
        <f t="shared" si="793"/>
        <v>07</v>
      </c>
      <c r="R10131" t="str">
        <f>+IFERROR(VLOOKUP(I10131, Listado!A:B, 2, FALSE()), "COMERCIALIZADORA INTERNACIONAL CARIBBEAN EXOTICS S A")</f>
        <v>LONDOÑO ECHEVERRI ALEJANDRA</v>
      </c>
      <c r="S10131" s="25">
        <f>+VLOOKUP(E10131, TC!A:D, 2, FALSE())</f>
        <v>4026.09</v>
      </c>
      <c r="T10131" t="str">
        <f t="shared" si="794"/>
        <v>COP</v>
      </c>
    </row>
    <row r="10132" spans="1:20" ht="18.75" hidden="1" customHeight="1" x14ac:dyDescent="0.25">
      <c r="A10132" t="s">
        <v>3341</v>
      </c>
      <c r="B10132" t="s">
        <v>5</v>
      </c>
      <c r="C10132" t="s">
        <v>1913</v>
      </c>
      <c r="D10132" s="24">
        <v>12456</v>
      </c>
      <c r="E10132" t="s">
        <v>1784</v>
      </c>
      <c r="F10132" t="s">
        <v>99</v>
      </c>
      <c r="G10132" t="s">
        <v>1914</v>
      </c>
      <c r="I10132" t="s">
        <v>1841</v>
      </c>
      <c r="J10132" t="s">
        <v>1915</v>
      </c>
      <c r="K10132" t="s">
        <v>2022</v>
      </c>
      <c r="L10132" s="24">
        <v>1800</v>
      </c>
      <c r="M10132" s="25">
        <f>+VLOOKUP(E10132, TC!A:D, 4, FALSE())</f>
        <v>1.1680499988822903</v>
      </c>
      <c r="N10132" s="24">
        <f t="shared" si="790"/>
        <v>1800</v>
      </c>
      <c r="O10132" t="str">
        <f t="shared" si="791"/>
        <v>FACTURA</v>
      </c>
      <c r="P10132" t="str">
        <f t="shared" si="792"/>
        <v>2025</v>
      </c>
      <c r="Q10132" t="str">
        <f t="shared" si="793"/>
        <v>07</v>
      </c>
      <c r="R10132" t="str">
        <f>+IFERROR(VLOOKUP(I10132, Listado!A:B, 2, FALSE()), "COMERCIALIZADORA INTERNACIONAL CARIBBEAN EXOTICS S A")</f>
        <v>LONDOÑO ECHEVERRI ALEJANDRA</v>
      </c>
      <c r="S10132" s="25">
        <f>+VLOOKUP(E10132, TC!A:D, 2, FALSE())</f>
        <v>4026.09</v>
      </c>
      <c r="T10132" t="str">
        <f t="shared" si="794"/>
        <v>COP</v>
      </c>
    </row>
    <row r="10133" spans="1:20" ht="18.75" hidden="1" customHeight="1" x14ac:dyDescent="0.25">
      <c r="A10133" t="s">
        <v>3341</v>
      </c>
      <c r="B10133" t="s">
        <v>5</v>
      </c>
      <c r="C10133" t="s">
        <v>1913</v>
      </c>
      <c r="D10133" s="24">
        <v>12457</v>
      </c>
      <c r="E10133" t="s">
        <v>1784</v>
      </c>
      <c r="F10133" t="s">
        <v>99</v>
      </c>
      <c r="G10133" t="s">
        <v>1914</v>
      </c>
      <c r="I10133" t="s">
        <v>1841</v>
      </c>
      <c r="J10133" t="s">
        <v>1915</v>
      </c>
      <c r="K10133" t="s">
        <v>2021</v>
      </c>
      <c r="L10133" s="24">
        <v>256200</v>
      </c>
      <c r="M10133" s="25">
        <f>+VLOOKUP(E10133, TC!A:D, 4, FALSE())</f>
        <v>1.1680499988822903</v>
      </c>
      <c r="N10133" s="24">
        <f t="shared" si="790"/>
        <v>256200</v>
      </c>
      <c r="O10133" t="str">
        <f t="shared" si="791"/>
        <v>FACTURA</v>
      </c>
      <c r="P10133" t="str">
        <f t="shared" si="792"/>
        <v>2025</v>
      </c>
      <c r="Q10133" t="str">
        <f t="shared" si="793"/>
        <v>07</v>
      </c>
      <c r="R10133" t="str">
        <f>+IFERROR(VLOOKUP(I10133, Listado!A:B, 2, FALSE()), "COMERCIALIZADORA INTERNACIONAL CARIBBEAN EXOTICS S A")</f>
        <v>LONDOÑO ECHEVERRI ALEJANDRA</v>
      </c>
      <c r="S10133" s="25">
        <f>+VLOOKUP(E10133, TC!A:D, 2, FALSE())</f>
        <v>4026.09</v>
      </c>
      <c r="T10133" t="str">
        <f t="shared" si="794"/>
        <v>COP</v>
      </c>
    </row>
    <row r="10134" spans="1:20" ht="18.75" hidden="1" customHeight="1" x14ac:dyDescent="0.25">
      <c r="A10134" t="s">
        <v>3341</v>
      </c>
      <c r="B10134" t="s">
        <v>5</v>
      </c>
      <c r="C10134" t="s">
        <v>1913</v>
      </c>
      <c r="D10134" s="24">
        <v>12457</v>
      </c>
      <c r="E10134" t="s">
        <v>1784</v>
      </c>
      <c r="F10134" t="s">
        <v>99</v>
      </c>
      <c r="G10134" t="s">
        <v>1914</v>
      </c>
      <c r="I10134" t="s">
        <v>1841</v>
      </c>
      <c r="J10134" t="s">
        <v>1915</v>
      </c>
      <c r="K10134" t="s">
        <v>2021</v>
      </c>
      <c r="L10134" s="24">
        <v>169260</v>
      </c>
      <c r="M10134" s="25">
        <f>+VLOOKUP(E10134, TC!A:D, 4, FALSE())</f>
        <v>1.1680499988822903</v>
      </c>
      <c r="N10134" s="24">
        <f t="shared" si="790"/>
        <v>169260</v>
      </c>
      <c r="O10134" t="str">
        <f t="shared" si="791"/>
        <v>FACTURA</v>
      </c>
      <c r="P10134" t="str">
        <f t="shared" si="792"/>
        <v>2025</v>
      </c>
      <c r="Q10134" t="str">
        <f t="shared" si="793"/>
        <v>07</v>
      </c>
      <c r="R10134" t="str">
        <f>+IFERROR(VLOOKUP(I10134, Listado!A:B, 2, FALSE()), "COMERCIALIZADORA INTERNACIONAL CARIBBEAN EXOTICS S A")</f>
        <v>LONDOÑO ECHEVERRI ALEJANDRA</v>
      </c>
      <c r="S10134" s="25">
        <f>+VLOOKUP(E10134, TC!A:D, 2, FALSE())</f>
        <v>4026.09</v>
      </c>
      <c r="T10134" t="str">
        <f t="shared" si="794"/>
        <v>COP</v>
      </c>
    </row>
    <row r="10135" spans="1:20" ht="18.75" hidden="1" customHeight="1" x14ac:dyDescent="0.25">
      <c r="A10135" t="s">
        <v>3341</v>
      </c>
      <c r="B10135" t="s">
        <v>5</v>
      </c>
      <c r="C10135" t="s">
        <v>1913</v>
      </c>
      <c r="D10135" s="24">
        <v>12457</v>
      </c>
      <c r="E10135" t="s">
        <v>1784</v>
      </c>
      <c r="F10135" t="s">
        <v>99</v>
      </c>
      <c r="G10135" t="s">
        <v>1914</v>
      </c>
      <c r="I10135" t="s">
        <v>1841</v>
      </c>
      <c r="J10135" t="s">
        <v>1915</v>
      </c>
      <c r="K10135" t="s">
        <v>2021</v>
      </c>
      <c r="L10135" s="24">
        <v>43050</v>
      </c>
      <c r="M10135" s="25">
        <f>+VLOOKUP(E10135, TC!A:D, 4, FALSE())</f>
        <v>1.1680499988822903</v>
      </c>
      <c r="N10135" s="24">
        <f t="shared" si="790"/>
        <v>43050</v>
      </c>
      <c r="O10135" t="str">
        <f t="shared" si="791"/>
        <v>FACTURA</v>
      </c>
      <c r="P10135" t="str">
        <f t="shared" si="792"/>
        <v>2025</v>
      </c>
      <c r="Q10135" t="str">
        <f t="shared" si="793"/>
        <v>07</v>
      </c>
      <c r="R10135" t="str">
        <f>+IFERROR(VLOOKUP(I10135, Listado!A:B, 2, FALSE()), "COMERCIALIZADORA INTERNACIONAL CARIBBEAN EXOTICS S A")</f>
        <v>LONDOÑO ECHEVERRI ALEJANDRA</v>
      </c>
      <c r="S10135" s="25">
        <f>+VLOOKUP(E10135, TC!A:D, 2, FALSE())</f>
        <v>4026.09</v>
      </c>
      <c r="T10135" t="str">
        <f t="shared" si="794"/>
        <v>COP</v>
      </c>
    </row>
    <row r="10136" spans="1:20" ht="18.75" hidden="1" customHeight="1" x14ac:dyDescent="0.25">
      <c r="A10136" t="s">
        <v>3341</v>
      </c>
      <c r="B10136" t="s">
        <v>5</v>
      </c>
      <c r="C10136" t="s">
        <v>1913</v>
      </c>
      <c r="D10136" s="24">
        <v>12457</v>
      </c>
      <c r="E10136" t="s">
        <v>1784</v>
      </c>
      <c r="F10136" t="s">
        <v>99</v>
      </c>
      <c r="G10136" t="s">
        <v>1914</v>
      </c>
      <c r="I10136" t="s">
        <v>1841</v>
      </c>
      <c r="J10136" t="s">
        <v>1915</v>
      </c>
      <c r="K10136" t="s">
        <v>2021</v>
      </c>
      <c r="L10136" s="24">
        <v>34230</v>
      </c>
      <c r="M10136" s="25">
        <f>+VLOOKUP(E10136, TC!A:D, 4, FALSE())</f>
        <v>1.1680499988822903</v>
      </c>
      <c r="N10136" s="24">
        <f t="shared" si="790"/>
        <v>34230</v>
      </c>
      <c r="O10136" t="str">
        <f t="shared" si="791"/>
        <v>FACTURA</v>
      </c>
      <c r="P10136" t="str">
        <f t="shared" si="792"/>
        <v>2025</v>
      </c>
      <c r="Q10136" t="str">
        <f t="shared" si="793"/>
        <v>07</v>
      </c>
      <c r="R10136" t="str">
        <f>+IFERROR(VLOOKUP(I10136, Listado!A:B, 2, FALSE()), "COMERCIALIZADORA INTERNACIONAL CARIBBEAN EXOTICS S A")</f>
        <v>LONDOÑO ECHEVERRI ALEJANDRA</v>
      </c>
      <c r="S10136" s="25">
        <f>+VLOOKUP(E10136, TC!A:D, 2, FALSE())</f>
        <v>4026.09</v>
      </c>
      <c r="T10136" t="str">
        <f t="shared" si="794"/>
        <v>COP</v>
      </c>
    </row>
    <row r="10137" spans="1:20" ht="18.75" hidden="1" customHeight="1" x14ac:dyDescent="0.25">
      <c r="A10137" t="s">
        <v>3341</v>
      </c>
      <c r="B10137" t="s">
        <v>5</v>
      </c>
      <c r="C10137" t="s">
        <v>1913</v>
      </c>
      <c r="D10137" s="24">
        <v>12457</v>
      </c>
      <c r="E10137" t="s">
        <v>1784</v>
      </c>
      <c r="F10137" t="s">
        <v>99</v>
      </c>
      <c r="G10137" t="s">
        <v>1914</v>
      </c>
      <c r="I10137" t="s">
        <v>1841</v>
      </c>
      <c r="J10137" t="s">
        <v>1915</v>
      </c>
      <c r="K10137" t="s">
        <v>2021</v>
      </c>
      <c r="L10137" s="24">
        <v>15960</v>
      </c>
      <c r="M10137" s="25">
        <f>+VLOOKUP(E10137, TC!A:D, 4, FALSE())</f>
        <v>1.1680499988822903</v>
      </c>
      <c r="N10137" s="24">
        <f t="shared" si="790"/>
        <v>15960</v>
      </c>
      <c r="O10137" t="str">
        <f t="shared" si="791"/>
        <v>FACTURA</v>
      </c>
      <c r="P10137" t="str">
        <f t="shared" si="792"/>
        <v>2025</v>
      </c>
      <c r="Q10137" t="str">
        <f t="shared" si="793"/>
        <v>07</v>
      </c>
      <c r="R10137" t="str">
        <f>+IFERROR(VLOOKUP(I10137, Listado!A:B, 2, FALSE()), "COMERCIALIZADORA INTERNACIONAL CARIBBEAN EXOTICS S A")</f>
        <v>LONDOÑO ECHEVERRI ALEJANDRA</v>
      </c>
      <c r="S10137" s="25">
        <f>+VLOOKUP(E10137, TC!A:D, 2, FALSE())</f>
        <v>4026.09</v>
      </c>
      <c r="T10137" t="str">
        <f t="shared" si="794"/>
        <v>COP</v>
      </c>
    </row>
    <row r="10138" spans="1:20" ht="18.75" hidden="1" customHeight="1" x14ac:dyDescent="0.25">
      <c r="A10138" t="s">
        <v>3341</v>
      </c>
      <c r="B10138" t="s">
        <v>5</v>
      </c>
      <c r="C10138" t="s">
        <v>1913</v>
      </c>
      <c r="D10138" s="24">
        <v>12457</v>
      </c>
      <c r="E10138" t="s">
        <v>1784</v>
      </c>
      <c r="F10138" t="s">
        <v>99</v>
      </c>
      <c r="G10138" t="s">
        <v>1914</v>
      </c>
      <c r="I10138" t="s">
        <v>1841</v>
      </c>
      <c r="J10138" t="s">
        <v>1915</v>
      </c>
      <c r="K10138" t="s">
        <v>2021</v>
      </c>
      <c r="L10138" s="24">
        <v>2940</v>
      </c>
      <c r="M10138" s="25">
        <f>+VLOOKUP(E10138, TC!A:D, 4, FALSE())</f>
        <v>1.1680499988822903</v>
      </c>
      <c r="N10138" s="24">
        <f t="shared" si="790"/>
        <v>2940</v>
      </c>
      <c r="O10138" t="str">
        <f t="shared" si="791"/>
        <v>FACTURA</v>
      </c>
      <c r="P10138" t="str">
        <f t="shared" si="792"/>
        <v>2025</v>
      </c>
      <c r="Q10138" t="str">
        <f t="shared" si="793"/>
        <v>07</v>
      </c>
      <c r="R10138" t="str">
        <f>+IFERROR(VLOOKUP(I10138, Listado!A:B, 2, FALSE()), "COMERCIALIZADORA INTERNACIONAL CARIBBEAN EXOTICS S A")</f>
        <v>LONDOÑO ECHEVERRI ALEJANDRA</v>
      </c>
      <c r="S10138" s="25">
        <f>+VLOOKUP(E10138, TC!A:D, 2, FALSE())</f>
        <v>4026.09</v>
      </c>
      <c r="T10138" t="str">
        <f t="shared" si="794"/>
        <v>COP</v>
      </c>
    </row>
    <row r="10139" spans="1:20" ht="18.75" hidden="1" customHeight="1" x14ac:dyDescent="0.25">
      <c r="A10139" t="s">
        <v>3341</v>
      </c>
      <c r="B10139" t="s">
        <v>5</v>
      </c>
      <c r="C10139" t="s">
        <v>1913</v>
      </c>
      <c r="D10139" s="24">
        <v>12458</v>
      </c>
      <c r="E10139" t="s">
        <v>1784</v>
      </c>
      <c r="F10139" t="s">
        <v>99</v>
      </c>
      <c r="G10139" t="s">
        <v>113</v>
      </c>
      <c r="I10139" t="s">
        <v>1843</v>
      </c>
      <c r="J10139" t="s">
        <v>1915</v>
      </c>
      <c r="K10139" t="s">
        <v>2021</v>
      </c>
      <c r="L10139" s="24">
        <v>174580</v>
      </c>
      <c r="M10139" s="25">
        <f>+VLOOKUP(E10139, TC!A:D, 4, FALSE())</f>
        <v>1.1680499988822903</v>
      </c>
      <c r="N10139" s="24">
        <f t="shared" si="790"/>
        <v>174580</v>
      </c>
      <c r="O10139" t="str">
        <f t="shared" si="791"/>
        <v>FACTURA</v>
      </c>
      <c r="P10139" t="str">
        <f t="shared" si="792"/>
        <v>2025</v>
      </c>
      <c r="Q10139" t="str">
        <f t="shared" si="793"/>
        <v>07</v>
      </c>
      <c r="R10139" t="str">
        <f>+IFERROR(VLOOKUP(I10139, Listado!A:B, 2, FALSE()), "COMERCIALIZADORA INTERNACIONAL CARIBBEAN EXOTICS S A")</f>
        <v>LONDOÑO ECHEVERRI ALEJANDRA</v>
      </c>
      <c r="S10139" s="25">
        <f>+VLOOKUP(E10139, TC!A:D, 2, FALSE())</f>
        <v>4026.09</v>
      </c>
      <c r="T10139" t="str">
        <f t="shared" si="794"/>
        <v>COP</v>
      </c>
    </row>
    <row r="10140" spans="1:20" ht="18.75" hidden="1" customHeight="1" x14ac:dyDescent="0.25">
      <c r="A10140" t="s">
        <v>3341</v>
      </c>
      <c r="B10140" t="s">
        <v>5</v>
      </c>
      <c r="C10140" t="s">
        <v>1913</v>
      </c>
      <c r="D10140" s="24">
        <v>12458</v>
      </c>
      <c r="E10140" t="s">
        <v>1784</v>
      </c>
      <c r="F10140" t="s">
        <v>99</v>
      </c>
      <c r="G10140" t="s">
        <v>113</v>
      </c>
      <c r="I10140" t="s">
        <v>1843</v>
      </c>
      <c r="J10140" t="s">
        <v>1915</v>
      </c>
      <c r="K10140" t="s">
        <v>2021</v>
      </c>
      <c r="L10140" s="24">
        <v>24940</v>
      </c>
      <c r="M10140" s="25">
        <f>+VLOOKUP(E10140, TC!A:D, 4, FALSE())</f>
        <v>1.1680499988822903</v>
      </c>
      <c r="N10140" s="24">
        <f t="shared" si="790"/>
        <v>24940</v>
      </c>
      <c r="O10140" t="str">
        <f t="shared" si="791"/>
        <v>FACTURA</v>
      </c>
      <c r="P10140" t="str">
        <f t="shared" si="792"/>
        <v>2025</v>
      </c>
      <c r="Q10140" t="str">
        <f t="shared" si="793"/>
        <v>07</v>
      </c>
      <c r="R10140" t="str">
        <f>+IFERROR(VLOOKUP(I10140, Listado!A:B, 2, FALSE()), "COMERCIALIZADORA INTERNACIONAL CARIBBEAN EXOTICS S A")</f>
        <v>LONDOÑO ECHEVERRI ALEJANDRA</v>
      </c>
      <c r="S10140" s="25">
        <f>+VLOOKUP(E10140, TC!A:D, 2, FALSE())</f>
        <v>4026.09</v>
      </c>
      <c r="T10140" t="str">
        <f t="shared" si="794"/>
        <v>COP</v>
      </c>
    </row>
    <row r="10141" spans="1:20" ht="18.75" hidden="1" customHeight="1" x14ac:dyDescent="0.25">
      <c r="A10141" t="s">
        <v>3341</v>
      </c>
      <c r="B10141" t="s">
        <v>5</v>
      </c>
      <c r="C10141" t="s">
        <v>1913</v>
      </c>
      <c r="D10141" s="24">
        <v>12458</v>
      </c>
      <c r="E10141" t="s">
        <v>1784</v>
      </c>
      <c r="F10141" t="s">
        <v>99</v>
      </c>
      <c r="G10141" t="s">
        <v>113</v>
      </c>
      <c r="I10141" t="s">
        <v>1843</v>
      </c>
      <c r="J10141" t="s">
        <v>1915</v>
      </c>
      <c r="K10141" t="s">
        <v>2021</v>
      </c>
      <c r="L10141" s="24">
        <v>42630</v>
      </c>
      <c r="M10141" s="25">
        <f>+VLOOKUP(E10141, TC!A:D, 4, FALSE())</f>
        <v>1.1680499988822903</v>
      </c>
      <c r="N10141" s="24">
        <f t="shared" si="790"/>
        <v>42630</v>
      </c>
      <c r="O10141" t="str">
        <f t="shared" si="791"/>
        <v>FACTURA</v>
      </c>
      <c r="P10141" t="str">
        <f t="shared" si="792"/>
        <v>2025</v>
      </c>
      <c r="Q10141" t="str">
        <f t="shared" si="793"/>
        <v>07</v>
      </c>
      <c r="R10141" t="str">
        <f>+IFERROR(VLOOKUP(I10141, Listado!A:B, 2, FALSE()), "COMERCIALIZADORA INTERNACIONAL CARIBBEAN EXOTICS S A")</f>
        <v>LONDOÑO ECHEVERRI ALEJANDRA</v>
      </c>
      <c r="S10141" s="25">
        <f>+VLOOKUP(E10141, TC!A:D, 2, FALSE())</f>
        <v>4026.09</v>
      </c>
      <c r="T10141" t="str">
        <f t="shared" si="794"/>
        <v>COP</v>
      </c>
    </row>
    <row r="10142" spans="1:20" ht="18.75" hidden="1" customHeight="1" x14ac:dyDescent="0.25">
      <c r="A10142" t="s">
        <v>3341</v>
      </c>
      <c r="B10142" t="s">
        <v>5</v>
      </c>
      <c r="C10142" t="s">
        <v>1913</v>
      </c>
      <c r="D10142" s="24">
        <v>12458</v>
      </c>
      <c r="E10142" t="s">
        <v>1784</v>
      </c>
      <c r="F10142" t="s">
        <v>99</v>
      </c>
      <c r="G10142" t="s">
        <v>113</v>
      </c>
      <c r="I10142" t="s">
        <v>1843</v>
      </c>
      <c r="J10142" t="s">
        <v>1915</v>
      </c>
      <c r="K10142" t="s">
        <v>2021</v>
      </c>
      <c r="L10142" s="24">
        <v>34220</v>
      </c>
      <c r="M10142" s="25">
        <f>+VLOOKUP(E10142, TC!A:D, 4, FALSE())</f>
        <v>1.1680499988822903</v>
      </c>
      <c r="N10142" s="24">
        <f t="shared" si="790"/>
        <v>34220</v>
      </c>
      <c r="O10142" t="str">
        <f t="shared" si="791"/>
        <v>FACTURA</v>
      </c>
      <c r="P10142" t="str">
        <f t="shared" si="792"/>
        <v>2025</v>
      </c>
      <c r="Q10142" t="str">
        <f t="shared" si="793"/>
        <v>07</v>
      </c>
      <c r="R10142" t="str">
        <f>+IFERROR(VLOOKUP(I10142, Listado!A:B, 2, FALSE()), "COMERCIALIZADORA INTERNACIONAL CARIBBEAN EXOTICS S A")</f>
        <v>LONDOÑO ECHEVERRI ALEJANDRA</v>
      </c>
      <c r="S10142" s="25">
        <f>+VLOOKUP(E10142, TC!A:D, 2, FALSE())</f>
        <v>4026.09</v>
      </c>
      <c r="T10142" t="str">
        <f t="shared" si="794"/>
        <v>COP</v>
      </c>
    </row>
    <row r="10143" spans="1:20" ht="18.75" hidden="1" customHeight="1" x14ac:dyDescent="0.25">
      <c r="A10143" t="s">
        <v>3341</v>
      </c>
      <c r="B10143" t="s">
        <v>5</v>
      </c>
      <c r="C10143" t="s">
        <v>1913</v>
      </c>
      <c r="D10143" s="24">
        <v>12458</v>
      </c>
      <c r="E10143" t="s">
        <v>1784</v>
      </c>
      <c r="F10143" t="s">
        <v>99</v>
      </c>
      <c r="G10143" t="s">
        <v>113</v>
      </c>
      <c r="I10143" t="s">
        <v>1843</v>
      </c>
      <c r="J10143" t="s">
        <v>1915</v>
      </c>
      <c r="K10143" t="s">
        <v>2021</v>
      </c>
      <c r="L10143" s="24">
        <v>13630</v>
      </c>
      <c r="M10143" s="25">
        <f>+VLOOKUP(E10143, TC!A:D, 4, FALSE())</f>
        <v>1.1680499988822903</v>
      </c>
      <c r="N10143" s="24">
        <f t="shared" si="790"/>
        <v>13630</v>
      </c>
      <c r="O10143" t="str">
        <f t="shared" si="791"/>
        <v>FACTURA</v>
      </c>
      <c r="P10143" t="str">
        <f t="shared" si="792"/>
        <v>2025</v>
      </c>
      <c r="Q10143" t="str">
        <f t="shared" si="793"/>
        <v>07</v>
      </c>
      <c r="R10143" t="str">
        <f>+IFERROR(VLOOKUP(I10143, Listado!A:B, 2, FALSE()), "COMERCIALIZADORA INTERNACIONAL CARIBBEAN EXOTICS S A")</f>
        <v>LONDOÑO ECHEVERRI ALEJANDRA</v>
      </c>
      <c r="S10143" s="25">
        <f>+VLOOKUP(E10143, TC!A:D, 2, FALSE())</f>
        <v>4026.09</v>
      </c>
      <c r="T10143" t="str">
        <f t="shared" si="794"/>
        <v>COP</v>
      </c>
    </row>
    <row r="10144" spans="1:20" ht="18.75" hidden="1" customHeight="1" x14ac:dyDescent="0.25">
      <c r="A10144" t="s">
        <v>3341</v>
      </c>
      <c r="B10144" t="s">
        <v>5</v>
      </c>
      <c r="C10144" t="s">
        <v>1913</v>
      </c>
      <c r="D10144" s="24">
        <v>12459</v>
      </c>
      <c r="E10144" t="s">
        <v>1784</v>
      </c>
      <c r="F10144" t="s">
        <v>99</v>
      </c>
      <c r="G10144" t="s">
        <v>113</v>
      </c>
      <c r="I10144" t="s">
        <v>2824</v>
      </c>
      <c r="J10144" t="s">
        <v>1915</v>
      </c>
      <c r="K10144" t="s">
        <v>2021</v>
      </c>
      <c r="L10144" s="24">
        <v>138620</v>
      </c>
      <c r="M10144" s="25">
        <f>+VLOOKUP(E10144, TC!A:D, 4, FALSE())</f>
        <v>1.1680499988822903</v>
      </c>
      <c r="N10144" s="24">
        <f t="shared" si="790"/>
        <v>138620</v>
      </c>
      <c r="O10144" t="str">
        <f t="shared" si="791"/>
        <v>FACTURA</v>
      </c>
      <c r="P10144" t="str">
        <f t="shared" si="792"/>
        <v>2025</v>
      </c>
      <c r="Q10144" t="str">
        <f t="shared" si="793"/>
        <v>07</v>
      </c>
      <c r="R10144" t="str">
        <f>+IFERROR(VLOOKUP(I10144, Listado!A:B, 2, FALSE()), "COMERCIALIZADORA INTERNACIONAL CARIBBEAN EXOTICS S A")</f>
        <v>COMERCIALIZADORA INTERNACIONAL CARIBBEAN EXOTICS S A</v>
      </c>
      <c r="S10144" s="25">
        <f>+VLOOKUP(E10144, TC!A:D, 2, FALSE())</f>
        <v>4026.09</v>
      </c>
      <c r="T10144" t="str">
        <f t="shared" si="794"/>
        <v>COP</v>
      </c>
    </row>
    <row r="10145" spans="1:20" ht="18.75" hidden="1" customHeight="1" x14ac:dyDescent="0.25">
      <c r="A10145" t="s">
        <v>3341</v>
      </c>
      <c r="B10145" t="s">
        <v>5</v>
      </c>
      <c r="C10145" t="s">
        <v>1913</v>
      </c>
      <c r="D10145" s="24">
        <v>12459</v>
      </c>
      <c r="E10145" t="s">
        <v>1784</v>
      </c>
      <c r="F10145" t="s">
        <v>99</v>
      </c>
      <c r="G10145" t="s">
        <v>113</v>
      </c>
      <c r="I10145" t="s">
        <v>2824</v>
      </c>
      <c r="J10145" t="s">
        <v>1915</v>
      </c>
      <c r="K10145" t="s">
        <v>2021</v>
      </c>
      <c r="L10145" s="24">
        <v>73950</v>
      </c>
      <c r="M10145" s="25">
        <f>+VLOOKUP(E10145, TC!A:D, 4, FALSE())</f>
        <v>1.1680499988822903</v>
      </c>
      <c r="N10145" s="24">
        <f t="shared" si="790"/>
        <v>73950</v>
      </c>
      <c r="O10145" t="str">
        <f t="shared" si="791"/>
        <v>FACTURA</v>
      </c>
      <c r="P10145" t="str">
        <f t="shared" si="792"/>
        <v>2025</v>
      </c>
      <c r="Q10145" t="str">
        <f t="shared" si="793"/>
        <v>07</v>
      </c>
      <c r="R10145" t="str">
        <f>+IFERROR(VLOOKUP(I10145, Listado!A:B, 2, FALSE()), "COMERCIALIZADORA INTERNACIONAL CARIBBEAN EXOTICS S A")</f>
        <v>COMERCIALIZADORA INTERNACIONAL CARIBBEAN EXOTICS S A</v>
      </c>
      <c r="S10145" s="25">
        <f>+VLOOKUP(E10145, TC!A:D, 2, FALSE())</f>
        <v>4026.09</v>
      </c>
      <c r="T10145" t="str">
        <f t="shared" si="794"/>
        <v>COP</v>
      </c>
    </row>
    <row r="10146" spans="1:20" ht="18.75" hidden="1" customHeight="1" x14ac:dyDescent="0.25">
      <c r="A10146" t="s">
        <v>3341</v>
      </c>
      <c r="B10146" t="s">
        <v>5</v>
      </c>
      <c r="C10146" t="s">
        <v>1913</v>
      </c>
      <c r="D10146" s="24">
        <v>12459</v>
      </c>
      <c r="E10146" t="s">
        <v>1784</v>
      </c>
      <c r="F10146" t="s">
        <v>99</v>
      </c>
      <c r="G10146" t="s">
        <v>113</v>
      </c>
      <c r="I10146" t="s">
        <v>2824</v>
      </c>
      <c r="J10146" t="s">
        <v>1915</v>
      </c>
      <c r="K10146" t="s">
        <v>2021</v>
      </c>
      <c r="L10146" s="24">
        <v>64380</v>
      </c>
      <c r="M10146" s="25">
        <f>+VLOOKUP(E10146, TC!A:D, 4, FALSE())</f>
        <v>1.1680499988822903</v>
      </c>
      <c r="N10146" s="24">
        <f t="shared" si="790"/>
        <v>64380</v>
      </c>
      <c r="O10146" t="str">
        <f t="shared" si="791"/>
        <v>FACTURA</v>
      </c>
      <c r="P10146" t="str">
        <f t="shared" si="792"/>
        <v>2025</v>
      </c>
      <c r="Q10146" t="str">
        <f t="shared" si="793"/>
        <v>07</v>
      </c>
      <c r="R10146" t="str">
        <f>+IFERROR(VLOOKUP(I10146, Listado!A:B, 2, FALSE()), "COMERCIALIZADORA INTERNACIONAL CARIBBEAN EXOTICS S A")</f>
        <v>COMERCIALIZADORA INTERNACIONAL CARIBBEAN EXOTICS S A</v>
      </c>
      <c r="S10146" s="25">
        <f>+VLOOKUP(E10146, TC!A:D, 2, FALSE())</f>
        <v>4026.09</v>
      </c>
      <c r="T10146" t="str">
        <f t="shared" si="794"/>
        <v>COP</v>
      </c>
    </row>
    <row r="10147" spans="1:20" ht="18.75" hidden="1" customHeight="1" x14ac:dyDescent="0.25">
      <c r="A10147" t="s">
        <v>3341</v>
      </c>
      <c r="B10147" t="s">
        <v>5</v>
      </c>
      <c r="C10147" t="s">
        <v>1913</v>
      </c>
      <c r="D10147" s="24">
        <v>12459</v>
      </c>
      <c r="E10147" t="s">
        <v>1784</v>
      </c>
      <c r="F10147" t="s">
        <v>99</v>
      </c>
      <c r="G10147" t="s">
        <v>113</v>
      </c>
      <c r="I10147" t="s">
        <v>2824</v>
      </c>
      <c r="J10147" t="s">
        <v>1915</v>
      </c>
      <c r="K10147" t="s">
        <v>2021</v>
      </c>
      <c r="L10147" s="24">
        <v>15950</v>
      </c>
      <c r="M10147" s="25">
        <f>+VLOOKUP(E10147, TC!A:D, 4, FALSE())</f>
        <v>1.1680499988822903</v>
      </c>
      <c r="N10147" s="24">
        <f t="shared" si="790"/>
        <v>15950</v>
      </c>
      <c r="O10147" t="str">
        <f t="shared" si="791"/>
        <v>FACTURA</v>
      </c>
      <c r="P10147" t="str">
        <f t="shared" si="792"/>
        <v>2025</v>
      </c>
      <c r="Q10147" t="str">
        <f t="shared" si="793"/>
        <v>07</v>
      </c>
      <c r="R10147" t="str">
        <f>+IFERROR(VLOOKUP(I10147, Listado!A:B, 2, FALSE()), "COMERCIALIZADORA INTERNACIONAL CARIBBEAN EXOTICS S A")</f>
        <v>COMERCIALIZADORA INTERNACIONAL CARIBBEAN EXOTICS S A</v>
      </c>
      <c r="S10147" s="25">
        <f>+VLOOKUP(E10147, TC!A:D, 2, FALSE())</f>
        <v>4026.09</v>
      </c>
      <c r="T10147" t="str">
        <f t="shared" si="794"/>
        <v>COP</v>
      </c>
    </row>
    <row r="10148" spans="1:20" ht="18.75" hidden="1" customHeight="1" x14ac:dyDescent="0.25">
      <c r="A10148" t="s">
        <v>3341</v>
      </c>
      <c r="B10148" t="s">
        <v>5</v>
      </c>
      <c r="C10148" t="s">
        <v>1913</v>
      </c>
      <c r="D10148" s="24">
        <v>12460</v>
      </c>
      <c r="E10148" t="s">
        <v>1784</v>
      </c>
      <c r="F10148" t="s">
        <v>99</v>
      </c>
      <c r="G10148" t="s">
        <v>113</v>
      </c>
      <c r="I10148" t="s">
        <v>2162</v>
      </c>
      <c r="J10148" t="s">
        <v>1915</v>
      </c>
      <c r="K10148" t="s">
        <v>2021</v>
      </c>
      <c r="L10148" s="24">
        <v>191690</v>
      </c>
      <c r="M10148" s="25">
        <f>+VLOOKUP(E10148, TC!A:D, 4, FALSE())</f>
        <v>1.1680499988822903</v>
      </c>
      <c r="N10148" s="24">
        <f t="shared" si="790"/>
        <v>191690</v>
      </c>
      <c r="O10148" t="str">
        <f t="shared" si="791"/>
        <v>FACTURA</v>
      </c>
      <c r="P10148" t="str">
        <f t="shared" si="792"/>
        <v>2025</v>
      </c>
      <c r="Q10148" t="str">
        <f t="shared" si="793"/>
        <v>07</v>
      </c>
      <c r="R10148" t="str">
        <f>+IFERROR(VLOOKUP(I10148, Listado!A:B, 2, FALSE()), "COMERCIALIZADORA INTERNACIONAL CARIBBEAN EXOTICS S A")</f>
        <v>COMERCIALIZADORA INTERNACIONAL CARIBBEAN EXOTICS S A</v>
      </c>
      <c r="S10148" s="25">
        <f>+VLOOKUP(E10148, TC!A:D, 2, FALSE())</f>
        <v>4026.09</v>
      </c>
      <c r="T10148" t="str">
        <f t="shared" si="794"/>
        <v>COP</v>
      </c>
    </row>
    <row r="10149" spans="1:20" ht="18.75" hidden="1" customHeight="1" x14ac:dyDescent="0.25">
      <c r="A10149" t="s">
        <v>3341</v>
      </c>
      <c r="B10149" t="s">
        <v>5</v>
      </c>
      <c r="C10149" t="s">
        <v>1913</v>
      </c>
      <c r="D10149" s="24">
        <v>12460</v>
      </c>
      <c r="E10149" t="s">
        <v>1784</v>
      </c>
      <c r="F10149" t="s">
        <v>99</v>
      </c>
      <c r="G10149" t="s">
        <v>113</v>
      </c>
      <c r="I10149" t="s">
        <v>2162</v>
      </c>
      <c r="J10149" t="s">
        <v>1915</v>
      </c>
      <c r="K10149" t="s">
        <v>2021</v>
      </c>
      <c r="L10149" s="24">
        <v>91060</v>
      </c>
      <c r="M10149" s="25">
        <f>+VLOOKUP(E10149, TC!A:D, 4, FALSE())</f>
        <v>1.1680499988822903</v>
      </c>
      <c r="N10149" s="24">
        <f t="shared" si="790"/>
        <v>91060</v>
      </c>
      <c r="O10149" t="str">
        <f t="shared" si="791"/>
        <v>FACTURA</v>
      </c>
      <c r="P10149" t="str">
        <f t="shared" si="792"/>
        <v>2025</v>
      </c>
      <c r="Q10149" t="str">
        <f t="shared" si="793"/>
        <v>07</v>
      </c>
      <c r="R10149" t="str">
        <f>+IFERROR(VLOOKUP(I10149, Listado!A:B, 2, FALSE()), "COMERCIALIZADORA INTERNACIONAL CARIBBEAN EXOTICS S A")</f>
        <v>COMERCIALIZADORA INTERNACIONAL CARIBBEAN EXOTICS S A</v>
      </c>
      <c r="S10149" s="25">
        <f>+VLOOKUP(E10149, TC!A:D, 2, FALSE())</f>
        <v>4026.09</v>
      </c>
      <c r="T10149" t="str">
        <f t="shared" si="794"/>
        <v>COP</v>
      </c>
    </row>
    <row r="10150" spans="1:20" ht="18.75" hidden="1" customHeight="1" x14ac:dyDescent="0.25">
      <c r="A10150" t="s">
        <v>3341</v>
      </c>
      <c r="B10150" t="s">
        <v>5</v>
      </c>
      <c r="C10150" t="s">
        <v>1913</v>
      </c>
      <c r="D10150" s="24">
        <v>12460</v>
      </c>
      <c r="E10150" t="s">
        <v>1784</v>
      </c>
      <c r="F10150" t="s">
        <v>99</v>
      </c>
      <c r="G10150" t="s">
        <v>113</v>
      </c>
      <c r="I10150" t="s">
        <v>2162</v>
      </c>
      <c r="J10150" t="s">
        <v>1915</v>
      </c>
      <c r="K10150" t="s">
        <v>2021</v>
      </c>
      <c r="L10150" s="24">
        <v>7250</v>
      </c>
      <c r="M10150" s="25">
        <f>+VLOOKUP(E10150, TC!A:D, 4, FALSE())</f>
        <v>1.1680499988822903</v>
      </c>
      <c r="N10150" s="24">
        <f t="shared" si="790"/>
        <v>7250</v>
      </c>
      <c r="O10150" t="str">
        <f t="shared" si="791"/>
        <v>FACTURA</v>
      </c>
      <c r="P10150" t="str">
        <f t="shared" si="792"/>
        <v>2025</v>
      </c>
      <c r="Q10150" t="str">
        <f t="shared" si="793"/>
        <v>07</v>
      </c>
      <c r="R10150" t="str">
        <f>+IFERROR(VLOOKUP(I10150, Listado!A:B, 2, FALSE()), "COMERCIALIZADORA INTERNACIONAL CARIBBEAN EXOTICS S A")</f>
        <v>COMERCIALIZADORA INTERNACIONAL CARIBBEAN EXOTICS S A</v>
      </c>
      <c r="S10150" s="25">
        <f>+VLOOKUP(E10150, TC!A:D, 2, FALSE())</f>
        <v>4026.09</v>
      </c>
      <c r="T10150" t="str">
        <f t="shared" si="794"/>
        <v>COP</v>
      </c>
    </row>
    <row r="10151" spans="1:20" ht="18.75" hidden="1" customHeight="1" x14ac:dyDescent="0.25">
      <c r="A10151" t="s">
        <v>3341</v>
      </c>
      <c r="B10151" t="s">
        <v>5</v>
      </c>
      <c r="C10151" t="s">
        <v>1913</v>
      </c>
      <c r="D10151" s="24">
        <v>12461</v>
      </c>
      <c r="E10151" t="s">
        <v>1784</v>
      </c>
      <c r="F10151" t="s">
        <v>99</v>
      </c>
      <c r="G10151" t="s">
        <v>113</v>
      </c>
      <c r="I10151" t="s">
        <v>2377</v>
      </c>
      <c r="J10151" t="s">
        <v>1915</v>
      </c>
      <c r="K10151" t="s">
        <v>2021</v>
      </c>
      <c r="L10151" s="24">
        <v>372960</v>
      </c>
      <c r="M10151" s="25">
        <f>+VLOOKUP(E10151, TC!A:D, 4, FALSE())</f>
        <v>1.1680499988822903</v>
      </c>
      <c r="N10151" s="24">
        <f t="shared" si="790"/>
        <v>372960</v>
      </c>
      <c r="O10151" t="str">
        <f t="shared" si="791"/>
        <v>FACTURA</v>
      </c>
      <c r="P10151" t="str">
        <f t="shared" si="792"/>
        <v>2025</v>
      </c>
      <c r="Q10151" t="str">
        <f t="shared" si="793"/>
        <v>07</v>
      </c>
      <c r="R10151" t="str">
        <f>+IFERROR(VLOOKUP(I10151, Listado!A:B, 2, FALSE()), "COMERCIALIZADORA INTERNACIONAL CARIBBEAN EXOTICS S A")</f>
        <v>COMERCIALIZADORA INTERNACIONAL CARIBBEAN EXOTICS S A</v>
      </c>
      <c r="S10151" s="25">
        <f>+VLOOKUP(E10151, TC!A:D, 2, FALSE())</f>
        <v>4026.09</v>
      </c>
      <c r="T10151" t="str">
        <f t="shared" si="794"/>
        <v>COP</v>
      </c>
    </row>
    <row r="10152" spans="1:20" ht="18.75" hidden="1" customHeight="1" x14ac:dyDescent="0.25">
      <c r="A10152" t="s">
        <v>3341</v>
      </c>
      <c r="B10152" t="s">
        <v>5</v>
      </c>
      <c r="C10152" t="s">
        <v>1913</v>
      </c>
      <c r="D10152" s="24">
        <v>12461</v>
      </c>
      <c r="E10152" t="s">
        <v>1784</v>
      </c>
      <c r="F10152" t="s">
        <v>99</v>
      </c>
      <c r="G10152" t="s">
        <v>113</v>
      </c>
      <c r="I10152" t="s">
        <v>2377</v>
      </c>
      <c r="J10152" t="s">
        <v>1915</v>
      </c>
      <c r="K10152" t="s">
        <v>2021</v>
      </c>
      <c r="L10152" s="24">
        <v>1680</v>
      </c>
      <c r="M10152" s="25">
        <f>+VLOOKUP(E10152, TC!A:D, 4, FALSE())</f>
        <v>1.1680499988822903</v>
      </c>
      <c r="N10152" s="24">
        <f t="shared" si="790"/>
        <v>1680</v>
      </c>
      <c r="O10152" t="str">
        <f t="shared" si="791"/>
        <v>FACTURA</v>
      </c>
      <c r="P10152" t="str">
        <f t="shared" si="792"/>
        <v>2025</v>
      </c>
      <c r="Q10152" t="str">
        <f t="shared" si="793"/>
        <v>07</v>
      </c>
      <c r="R10152" t="str">
        <f>+IFERROR(VLOOKUP(I10152, Listado!A:B, 2, FALSE()), "COMERCIALIZADORA INTERNACIONAL CARIBBEAN EXOTICS S A")</f>
        <v>COMERCIALIZADORA INTERNACIONAL CARIBBEAN EXOTICS S A</v>
      </c>
      <c r="S10152" s="25">
        <f>+VLOOKUP(E10152, TC!A:D, 2, FALSE())</f>
        <v>4026.09</v>
      </c>
      <c r="T10152" t="str">
        <f t="shared" si="794"/>
        <v>COP</v>
      </c>
    </row>
    <row r="10153" spans="1:20" ht="18.75" hidden="1" customHeight="1" x14ac:dyDescent="0.25">
      <c r="A10153" t="s">
        <v>3341</v>
      </c>
      <c r="B10153" t="s">
        <v>5</v>
      </c>
      <c r="C10153" t="s">
        <v>1913</v>
      </c>
      <c r="D10153" s="24">
        <v>12461</v>
      </c>
      <c r="E10153" t="s">
        <v>1784</v>
      </c>
      <c r="F10153" t="s">
        <v>99</v>
      </c>
      <c r="G10153" t="s">
        <v>113</v>
      </c>
      <c r="I10153" t="s">
        <v>2377</v>
      </c>
      <c r="J10153" t="s">
        <v>1915</v>
      </c>
      <c r="K10153" t="s">
        <v>2021</v>
      </c>
      <c r="L10153" s="24">
        <v>36400</v>
      </c>
      <c r="M10153" s="25">
        <f>+VLOOKUP(E10153, TC!A:D, 4, FALSE())</f>
        <v>1.1680499988822903</v>
      </c>
      <c r="N10153" s="24">
        <f t="shared" si="790"/>
        <v>36400</v>
      </c>
      <c r="O10153" t="str">
        <f t="shared" si="791"/>
        <v>FACTURA</v>
      </c>
      <c r="P10153" t="str">
        <f t="shared" si="792"/>
        <v>2025</v>
      </c>
      <c r="Q10153" t="str">
        <f t="shared" si="793"/>
        <v>07</v>
      </c>
      <c r="R10153" t="str">
        <f>+IFERROR(VLOOKUP(I10153, Listado!A:B, 2, FALSE()), "COMERCIALIZADORA INTERNACIONAL CARIBBEAN EXOTICS S A")</f>
        <v>COMERCIALIZADORA INTERNACIONAL CARIBBEAN EXOTICS S A</v>
      </c>
      <c r="S10153" s="25">
        <f>+VLOOKUP(E10153, TC!A:D, 2, FALSE())</f>
        <v>4026.09</v>
      </c>
      <c r="T10153" t="str">
        <f t="shared" si="794"/>
        <v>COP</v>
      </c>
    </row>
    <row r="10154" spans="1:20" ht="18.75" hidden="1" customHeight="1" x14ac:dyDescent="0.25">
      <c r="A10154" t="s">
        <v>3341</v>
      </c>
      <c r="B10154" t="s">
        <v>5</v>
      </c>
      <c r="C10154" t="s">
        <v>1913</v>
      </c>
      <c r="D10154" s="24">
        <v>12461</v>
      </c>
      <c r="E10154" t="s">
        <v>1784</v>
      </c>
      <c r="F10154" t="s">
        <v>99</v>
      </c>
      <c r="G10154" t="s">
        <v>113</v>
      </c>
      <c r="I10154" t="s">
        <v>2377</v>
      </c>
      <c r="J10154" t="s">
        <v>1915</v>
      </c>
      <c r="K10154" t="s">
        <v>2021</v>
      </c>
      <c r="L10154" s="24">
        <v>8960</v>
      </c>
      <c r="M10154" s="25">
        <f>+VLOOKUP(E10154, TC!A:D, 4, FALSE())</f>
        <v>1.1680499988822903</v>
      </c>
      <c r="N10154" s="24">
        <f t="shared" si="790"/>
        <v>8960</v>
      </c>
      <c r="O10154" t="str">
        <f t="shared" si="791"/>
        <v>FACTURA</v>
      </c>
      <c r="P10154" t="str">
        <f t="shared" si="792"/>
        <v>2025</v>
      </c>
      <c r="Q10154" t="str">
        <f t="shared" si="793"/>
        <v>07</v>
      </c>
      <c r="R10154" t="str">
        <f>+IFERROR(VLOOKUP(I10154, Listado!A:B, 2, FALSE()), "COMERCIALIZADORA INTERNACIONAL CARIBBEAN EXOTICS S A")</f>
        <v>COMERCIALIZADORA INTERNACIONAL CARIBBEAN EXOTICS S A</v>
      </c>
      <c r="S10154" s="25">
        <f>+VLOOKUP(E10154, TC!A:D, 2, FALSE())</f>
        <v>4026.09</v>
      </c>
      <c r="T10154" t="str">
        <f t="shared" si="794"/>
        <v>COP</v>
      </c>
    </row>
    <row r="10155" spans="1:20" ht="18.75" hidden="1" customHeight="1" x14ac:dyDescent="0.25">
      <c r="A10155" t="s">
        <v>3341</v>
      </c>
      <c r="B10155" t="s">
        <v>5</v>
      </c>
      <c r="C10155" t="s">
        <v>1913</v>
      </c>
      <c r="D10155" s="24">
        <v>12462</v>
      </c>
      <c r="E10155" t="s">
        <v>1784</v>
      </c>
      <c r="F10155" t="s">
        <v>99</v>
      </c>
      <c r="G10155" t="s">
        <v>113</v>
      </c>
      <c r="I10155" t="s">
        <v>2592</v>
      </c>
      <c r="J10155" t="s">
        <v>1915</v>
      </c>
      <c r="K10155" t="s">
        <v>2593</v>
      </c>
      <c r="L10155" s="24">
        <v>4757050</v>
      </c>
      <c r="M10155" s="25">
        <f>+VLOOKUP(E10155, TC!A:D, 4, FALSE())</f>
        <v>1.1680499988822903</v>
      </c>
      <c r="N10155" s="24">
        <f t="shared" si="790"/>
        <v>4757050</v>
      </c>
      <c r="O10155" t="str">
        <f t="shared" si="791"/>
        <v>FACTURA</v>
      </c>
      <c r="P10155" t="str">
        <f t="shared" si="792"/>
        <v>2025</v>
      </c>
      <c r="Q10155" t="str">
        <f t="shared" si="793"/>
        <v>07</v>
      </c>
      <c r="R10155" t="str">
        <f>+IFERROR(VLOOKUP(I10155, Listado!A:B, 2, FALSE()), "COMERCIALIZADORA INTERNACIONAL CARIBBEAN EXOTICS S A")</f>
        <v>COMERCIALIZADORA INTERNACIONAL CARIBBEAN EXOTICS S A</v>
      </c>
      <c r="S10155" s="25">
        <f>+VLOOKUP(E10155, TC!A:D, 2, FALSE())</f>
        <v>4026.09</v>
      </c>
      <c r="T10155" t="str">
        <f t="shared" si="794"/>
        <v>COP</v>
      </c>
    </row>
    <row r="10156" spans="1:20" ht="18.75" hidden="1" customHeight="1" x14ac:dyDescent="0.25">
      <c r="A10156" t="s">
        <v>3341</v>
      </c>
      <c r="B10156" t="s">
        <v>5</v>
      </c>
      <c r="C10156" t="s">
        <v>1913</v>
      </c>
      <c r="D10156" s="24">
        <v>12463</v>
      </c>
      <c r="E10156" t="s">
        <v>1784</v>
      </c>
      <c r="F10156" t="s">
        <v>128</v>
      </c>
      <c r="G10156" t="s">
        <v>110</v>
      </c>
      <c r="H10156" t="s">
        <v>3453</v>
      </c>
      <c r="I10156" t="s">
        <v>1850</v>
      </c>
      <c r="J10156" t="s">
        <v>1919</v>
      </c>
      <c r="K10156" t="s">
        <v>45</v>
      </c>
      <c r="L10156" s="24">
        <v>9058.5</v>
      </c>
      <c r="M10156" s="25">
        <f>+VLOOKUP(E10156, TC!A:D, 4, FALSE())</f>
        <v>1.1680499988822903</v>
      </c>
      <c r="N10156" s="24">
        <f t="shared" si="790"/>
        <v>9058.5</v>
      </c>
      <c r="O10156" t="str">
        <f t="shared" si="791"/>
        <v>FACTURA</v>
      </c>
      <c r="P10156" t="str">
        <f t="shared" si="792"/>
        <v>2025</v>
      </c>
      <c r="Q10156" t="str">
        <f t="shared" si="793"/>
        <v>07</v>
      </c>
      <c r="R10156" t="str">
        <f>+IFERROR(VLOOKUP(I10156, Listado!A:B, 2, FALSE()), "COMERCIALIZADORA INTERNACIONAL CARIBBEAN EXOTICS S A")</f>
        <v>PEREZ MEJIA MARIA PAULINA</v>
      </c>
      <c r="S10156" s="25">
        <f>+VLOOKUP(E10156, TC!A:D, 2, FALSE())</f>
        <v>4026.09</v>
      </c>
      <c r="T10156" t="str">
        <f t="shared" si="794"/>
        <v>USD</v>
      </c>
    </row>
    <row r="10157" spans="1:20" ht="18.75" hidden="1" customHeight="1" x14ac:dyDescent="0.25">
      <c r="A10157" t="s">
        <v>3341</v>
      </c>
      <c r="B10157" t="s">
        <v>5</v>
      </c>
      <c r="C10157" t="s">
        <v>1913</v>
      </c>
      <c r="D10157" s="24">
        <v>12463</v>
      </c>
      <c r="E10157" t="s">
        <v>1784</v>
      </c>
      <c r="F10157" t="s">
        <v>128</v>
      </c>
      <c r="G10157" t="s">
        <v>110</v>
      </c>
      <c r="H10157" t="s">
        <v>3453</v>
      </c>
      <c r="I10157" t="s">
        <v>1850</v>
      </c>
      <c r="J10157" t="s">
        <v>1919</v>
      </c>
      <c r="K10157" t="s">
        <v>89</v>
      </c>
      <c r="L10157" s="24">
        <v>3</v>
      </c>
      <c r="M10157" s="25">
        <f>+VLOOKUP(E10157, TC!A:D, 4, FALSE())</f>
        <v>1.1680499988822903</v>
      </c>
      <c r="N10157" s="24">
        <f t="shared" si="790"/>
        <v>3</v>
      </c>
      <c r="O10157" t="str">
        <f t="shared" si="791"/>
        <v>FACTURA</v>
      </c>
      <c r="P10157" t="str">
        <f t="shared" si="792"/>
        <v>2025</v>
      </c>
      <c r="Q10157" t="str">
        <f t="shared" si="793"/>
        <v>07</v>
      </c>
      <c r="R10157" t="str">
        <f>+IFERROR(VLOOKUP(I10157, Listado!A:B, 2, FALSE()), "COMERCIALIZADORA INTERNACIONAL CARIBBEAN EXOTICS S A")</f>
        <v>PEREZ MEJIA MARIA PAULINA</v>
      </c>
      <c r="S10157" s="25">
        <f>+VLOOKUP(E10157, TC!A:D, 2, FALSE())</f>
        <v>4026.09</v>
      </c>
      <c r="T10157" t="str">
        <f t="shared" si="794"/>
        <v>USD</v>
      </c>
    </row>
    <row r="10158" spans="1:20" ht="18.75" hidden="1" customHeight="1" x14ac:dyDescent="0.25">
      <c r="A10158" t="s">
        <v>3341</v>
      </c>
      <c r="B10158" t="s">
        <v>5</v>
      </c>
      <c r="C10158" t="s">
        <v>1913</v>
      </c>
      <c r="D10158" s="24">
        <v>12463</v>
      </c>
      <c r="E10158" t="s">
        <v>1784</v>
      </c>
      <c r="F10158" t="s">
        <v>128</v>
      </c>
      <c r="G10158" t="s">
        <v>110</v>
      </c>
      <c r="H10158" t="s">
        <v>3453</v>
      </c>
      <c r="I10158" t="s">
        <v>1850</v>
      </c>
      <c r="J10158" t="s">
        <v>1919</v>
      </c>
      <c r="K10158" t="s">
        <v>9</v>
      </c>
      <c r="L10158" s="24">
        <v>4448</v>
      </c>
      <c r="M10158" s="25">
        <f>+VLOOKUP(E10158, TC!A:D, 4, FALSE())</f>
        <v>1.1680499988822903</v>
      </c>
      <c r="N10158" s="24">
        <f t="shared" si="790"/>
        <v>4448</v>
      </c>
      <c r="O10158" t="str">
        <f t="shared" si="791"/>
        <v>FACTURA</v>
      </c>
      <c r="P10158" t="str">
        <f t="shared" si="792"/>
        <v>2025</v>
      </c>
      <c r="Q10158" t="str">
        <f t="shared" si="793"/>
        <v>07</v>
      </c>
      <c r="R10158" t="str">
        <f>+IFERROR(VLOOKUP(I10158, Listado!A:B, 2, FALSE()), "COMERCIALIZADORA INTERNACIONAL CARIBBEAN EXOTICS S A")</f>
        <v>PEREZ MEJIA MARIA PAULINA</v>
      </c>
      <c r="S10158" s="25">
        <f>+VLOOKUP(E10158, TC!A:D, 2, FALSE())</f>
        <v>4026.09</v>
      </c>
      <c r="T10158" t="str">
        <f t="shared" si="794"/>
        <v>USD</v>
      </c>
    </row>
    <row r="10159" spans="1:20" ht="18.75" hidden="1" customHeight="1" x14ac:dyDescent="0.25">
      <c r="A10159" t="s">
        <v>3341</v>
      </c>
      <c r="B10159" t="s">
        <v>5</v>
      </c>
      <c r="C10159" t="s">
        <v>1970</v>
      </c>
      <c r="D10159" s="24">
        <v>2458</v>
      </c>
      <c r="E10159" t="s">
        <v>1785</v>
      </c>
      <c r="F10159" t="s">
        <v>128</v>
      </c>
      <c r="G10159" t="s">
        <v>110</v>
      </c>
      <c r="H10159" t="s">
        <v>2012</v>
      </c>
      <c r="I10159" t="s">
        <v>1883</v>
      </c>
      <c r="J10159" t="s">
        <v>1984</v>
      </c>
      <c r="K10159" t="s">
        <v>2382</v>
      </c>
      <c r="L10159" s="24">
        <v>-5300.37</v>
      </c>
      <c r="M10159" s="25">
        <f>+VLOOKUP(E10159, TC!A:D, 4, FALSE())</f>
        <v>1.1693499987542044</v>
      </c>
      <c r="N10159" s="24">
        <f t="shared" si="790"/>
        <v>-5300.37</v>
      </c>
      <c r="O10159" t="str">
        <f t="shared" si="791"/>
        <v>NOTAS</v>
      </c>
      <c r="P10159" t="str">
        <f t="shared" si="792"/>
        <v>2025</v>
      </c>
      <c r="Q10159" t="str">
        <f t="shared" si="793"/>
        <v>07</v>
      </c>
      <c r="R10159" t="str">
        <f>+IFERROR(VLOOKUP(I10159, Listado!A:B, 2, FALSE()), "COMERCIALIZADORA INTERNACIONAL CARIBBEAN EXOTICS S A")</f>
        <v>PEREZ MEJIA MARIA PAULINA</v>
      </c>
      <c r="S10159" s="25">
        <f>+VLOOKUP(E10159, TC!A:D, 2, FALSE())</f>
        <v>4013.5</v>
      </c>
      <c r="T10159" t="str">
        <f t="shared" si="794"/>
        <v>USD</v>
      </c>
    </row>
    <row r="10160" spans="1:20" ht="18.75" hidden="1" customHeight="1" x14ac:dyDescent="0.25">
      <c r="A10160" t="s">
        <v>3341</v>
      </c>
      <c r="B10160" t="s">
        <v>5</v>
      </c>
      <c r="C10160" t="s">
        <v>1970</v>
      </c>
      <c r="D10160" s="24">
        <v>2459</v>
      </c>
      <c r="E10160" t="s">
        <v>1785</v>
      </c>
      <c r="F10160" t="s">
        <v>128</v>
      </c>
      <c r="G10160" t="s">
        <v>110</v>
      </c>
      <c r="H10160" t="s">
        <v>2012</v>
      </c>
      <c r="I10160" t="s">
        <v>1883</v>
      </c>
      <c r="J10160" t="s">
        <v>1984</v>
      </c>
      <c r="K10160" t="s">
        <v>2382</v>
      </c>
      <c r="L10160" s="24">
        <v>-2084.09</v>
      </c>
      <c r="M10160" s="25">
        <f>+VLOOKUP(E10160, TC!A:D, 4, FALSE())</f>
        <v>1.1693499987542044</v>
      </c>
      <c r="N10160" s="24">
        <f t="shared" si="790"/>
        <v>-2084.09</v>
      </c>
      <c r="O10160" t="str">
        <f t="shared" si="791"/>
        <v>NOTAS</v>
      </c>
      <c r="P10160" t="str">
        <f t="shared" si="792"/>
        <v>2025</v>
      </c>
      <c r="Q10160" t="str">
        <f t="shared" si="793"/>
        <v>07</v>
      </c>
      <c r="R10160" t="str">
        <f>+IFERROR(VLOOKUP(I10160, Listado!A:B, 2, FALSE()), "COMERCIALIZADORA INTERNACIONAL CARIBBEAN EXOTICS S A")</f>
        <v>PEREZ MEJIA MARIA PAULINA</v>
      </c>
      <c r="S10160" s="25">
        <f>+VLOOKUP(E10160, TC!A:D, 2, FALSE())</f>
        <v>4013.5</v>
      </c>
      <c r="T10160" t="str">
        <f t="shared" si="794"/>
        <v>USD</v>
      </c>
    </row>
    <row r="10161" spans="1:20" ht="18.75" hidden="1" customHeight="1" x14ac:dyDescent="0.25">
      <c r="A10161" t="s">
        <v>3341</v>
      </c>
      <c r="B10161" t="s">
        <v>1923</v>
      </c>
      <c r="C10161" t="s">
        <v>1913</v>
      </c>
      <c r="D10161" s="24">
        <v>6188</v>
      </c>
      <c r="E10161" t="s">
        <v>1785</v>
      </c>
      <c r="F10161" t="s">
        <v>1924</v>
      </c>
      <c r="G10161" t="s">
        <v>108</v>
      </c>
      <c r="H10161" t="s">
        <v>3454</v>
      </c>
      <c r="I10161" t="s">
        <v>1871</v>
      </c>
      <c r="J10161" t="s">
        <v>1919</v>
      </c>
      <c r="K10161" t="s">
        <v>1928</v>
      </c>
      <c r="L10161" s="24">
        <v>803</v>
      </c>
      <c r="M10161" s="25">
        <f>+VLOOKUP(E10161, TC!A:D, 4, FALSE())</f>
        <v>1.1693499987542044</v>
      </c>
      <c r="N10161" s="24">
        <f t="shared" si="790"/>
        <v>938.98804899962613</v>
      </c>
      <c r="O10161" t="str">
        <f t="shared" si="791"/>
        <v>FACTURA</v>
      </c>
      <c r="P10161" t="str">
        <f t="shared" si="792"/>
        <v>2025</v>
      </c>
      <c r="Q10161" t="str">
        <f t="shared" si="793"/>
        <v>07</v>
      </c>
      <c r="R10161" t="str">
        <f>+IFERROR(VLOOKUP(I10161, Listado!A:B, 2, FALSE()), "COMERCIALIZADORA INTERNACIONAL CARIBBEAN EXOTICS S A")</f>
        <v>PIEDRAHITA PEREZ MARIANA</v>
      </c>
      <c r="S10161" s="25">
        <f>+VLOOKUP(E10161, TC!A:D, 2, FALSE())</f>
        <v>4013.5</v>
      </c>
      <c r="T10161" t="str">
        <f t="shared" si="794"/>
        <v>EUR</v>
      </c>
    </row>
    <row r="10162" spans="1:20" ht="18.75" hidden="1" customHeight="1" x14ac:dyDescent="0.25">
      <c r="A10162" t="s">
        <v>3341</v>
      </c>
      <c r="B10162" t="s">
        <v>1923</v>
      </c>
      <c r="C10162" t="s">
        <v>1913</v>
      </c>
      <c r="D10162" s="24">
        <v>6188</v>
      </c>
      <c r="E10162" t="s">
        <v>1785</v>
      </c>
      <c r="F10162" t="s">
        <v>1924</v>
      </c>
      <c r="G10162" t="s">
        <v>108</v>
      </c>
      <c r="H10162" t="s">
        <v>3454</v>
      </c>
      <c r="I10162" t="s">
        <v>1871</v>
      </c>
      <c r="J10162" t="s">
        <v>1919</v>
      </c>
      <c r="K10162" t="s">
        <v>2064</v>
      </c>
      <c r="L10162" s="24">
        <v>210.2</v>
      </c>
      <c r="M10162" s="25">
        <f>+VLOOKUP(E10162, TC!A:D, 4, FALSE())</f>
        <v>1.1693499987542044</v>
      </c>
      <c r="N10162" s="24">
        <f t="shared" si="790"/>
        <v>245.79736973813377</v>
      </c>
      <c r="O10162" t="str">
        <f t="shared" si="791"/>
        <v>FACTURA</v>
      </c>
      <c r="P10162" t="str">
        <f t="shared" si="792"/>
        <v>2025</v>
      </c>
      <c r="Q10162" t="str">
        <f t="shared" si="793"/>
        <v>07</v>
      </c>
      <c r="R10162" t="str">
        <f>+IFERROR(VLOOKUP(I10162, Listado!A:B, 2, FALSE()), "COMERCIALIZADORA INTERNACIONAL CARIBBEAN EXOTICS S A")</f>
        <v>PIEDRAHITA PEREZ MARIANA</v>
      </c>
      <c r="S10162" s="25">
        <f>+VLOOKUP(E10162, TC!A:D, 2, FALSE())</f>
        <v>4013.5</v>
      </c>
      <c r="T10162" t="str">
        <f t="shared" si="794"/>
        <v>EUR</v>
      </c>
    </row>
    <row r="10163" spans="1:20" ht="18.75" hidden="1" customHeight="1" x14ac:dyDescent="0.25">
      <c r="A10163" t="s">
        <v>3341</v>
      </c>
      <c r="B10163" t="s">
        <v>1923</v>
      </c>
      <c r="C10163" t="s">
        <v>1913</v>
      </c>
      <c r="D10163" s="24">
        <v>6188</v>
      </c>
      <c r="E10163" t="s">
        <v>1785</v>
      </c>
      <c r="F10163" t="s">
        <v>1924</v>
      </c>
      <c r="G10163" t="s">
        <v>108</v>
      </c>
      <c r="H10163" t="s">
        <v>3454</v>
      </c>
      <c r="I10163" t="s">
        <v>1871</v>
      </c>
      <c r="J10163" t="s">
        <v>1919</v>
      </c>
      <c r="K10163" t="s">
        <v>8</v>
      </c>
      <c r="L10163" s="24">
        <v>1976.8</v>
      </c>
      <c r="M10163" s="25">
        <f>+VLOOKUP(E10163, TC!A:D, 4, FALSE())</f>
        <v>1.1693499987542044</v>
      </c>
      <c r="N10163" s="24">
        <f t="shared" si="790"/>
        <v>2311.5710775373113</v>
      </c>
      <c r="O10163" t="str">
        <f t="shared" si="791"/>
        <v>FACTURA</v>
      </c>
      <c r="P10163" t="str">
        <f t="shared" si="792"/>
        <v>2025</v>
      </c>
      <c r="Q10163" t="str">
        <f t="shared" si="793"/>
        <v>07</v>
      </c>
      <c r="R10163" t="str">
        <f>+IFERROR(VLOOKUP(I10163, Listado!A:B, 2, FALSE()), "COMERCIALIZADORA INTERNACIONAL CARIBBEAN EXOTICS S A")</f>
        <v>PIEDRAHITA PEREZ MARIANA</v>
      </c>
      <c r="S10163" s="25">
        <f>+VLOOKUP(E10163, TC!A:D, 2, FALSE())</f>
        <v>4013.5</v>
      </c>
      <c r="T10163" t="str">
        <f t="shared" si="794"/>
        <v>EUR</v>
      </c>
    </row>
    <row r="10164" spans="1:20" ht="18.75" hidden="1" customHeight="1" x14ac:dyDescent="0.25">
      <c r="A10164" t="s">
        <v>3341</v>
      </c>
      <c r="B10164" t="s">
        <v>1923</v>
      </c>
      <c r="C10164" t="s">
        <v>1913</v>
      </c>
      <c r="D10164" s="24">
        <v>6189</v>
      </c>
      <c r="E10164" t="s">
        <v>1785</v>
      </c>
      <c r="F10164" t="s">
        <v>128</v>
      </c>
      <c r="G10164" t="s">
        <v>108</v>
      </c>
      <c r="H10164" t="s">
        <v>3455</v>
      </c>
      <c r="I10164" t="s">
        <v>1895</v>
      </c>
      <c r="J10164" t="s">
        <v>1998</v>
      </c>
      <c r="K10164" t="s">
        <v>1928</v>
      </c>
      <c r="L10164" s="24">
        <v>4861.6000000000004</v>
      </c>
      <c r="M10164" s="25">
        <f>+VLOOKUP(E10164, TC!A:D, 4, FALSE())</f>
        <v>1.1693499987542044</v>
      </c>
      <c r="N10164" s="24">
        <f t="shared" si="790"/>
        <v>4861.6000000000004</v>
      </c>
      <c r="O10164" t="str">
        <f t="shared" si="791"/>
        <v>FACTURA</v>
      </c>
      <c r="P10164" t="str">
        <f t="shared" si="792"/>
        <v>2025</v>
      </c>
      <c r="Q10164" t="str">
        <f t="shared" si="793"/>
        <v>07</v>
      </c>
      <c r="R10164" t="str">
        <f>+IFERROR(VLOOKUP(I10164, Listado!A:B, 2, FALSE()), "COMERCIALIZADORA INTERNACIONAL CARIBBEAN EXOTICS S A")</f>
        <v>PIEDRAHITA PEREZ MARIANA</v>
      </c>
      <c r="S10164" s="25">
        <f>+VLOOKUP(E10164, TC!A:D, 2, FALSE())</f>
        <v>4013.5</v>
      </c>
      <c r="T10164" t="str">
        <f t="shared" si="794"/>
        <v>USD</v>
      </c>
    </row>
    <row r="10165" spans="1:20" ht="18.75" hidden="1" customHeight="1" x14ac:dyDescent="0.25">
      <c r="A10165" t="s">
        <v>3341</v>
      </c>
      <c r="B10165" t="s">
        <v>1923</v>
      </c>
      <c r="C10165" t="s">
        <v>1913</v>
      </c>
      <c r="D10165" s="24">
        <v>6189</v>
      </c>
      <c r="E10165" t="s">
        <v>1785</v>
      </c>
      <c r="F10165" t="s">
        <v>128</v>
      </c>
      <c r="G10165" t="s">
        <v>108</v>
      </c>
      <c r="H10165" t="s">
        <v>3455</v>
      </c>
      <c r="I10165" t="s">
        <v>1895</v>
      </c>
      <c r="J10165" t="s">
        <v>1998</v>
      </c>
      <c r="K10165" t="s">
        <v>2410</v>
      </c>
      <c r="L10165" s="24">
        <v>1999.2</v>
      </c>
      <c r="M10165" s="25">
        <f>+VLOOKUP(E10165, TC!A:D, 4, FALSE())</f>
        <v>1.1693499987542044</v>
      </c>
      <c r="N10165" s="24">
        <f t="shared" si="790"/>
        <v>1999.2</v>
      </c>
      <c r="O10165" t="str">
        <f t="shared" si="791"/>
        <v>FACTURA</v>
      </c>
      <c r="P10165" t="str">
        <f t="shared" si="792"/>
        <v>2025</v>
      </c>
      <c r="Q10165" t="str">
        <f t="shared" si="793"/>
        <v>07</v>
      </c>
      <c r="R10165" t="str">
        <f>+IFERROR(VLOOKUP(I10165, Listado!A:B, 2, FALSE()), "COMERCIALIZADORA INTERNACIONAL CARIBBEAN EXOTICS S A")</f>
        <v>PIEDRAHITA PEREZ MARIANA</v>
      </c>
      <c r="S10165" s="25">
        <f>+VLOOKUP(E10165, TC!A:D, 2, FALSE())</f>
        <v>4013.5</v>
      </c>
      <c r="T10165" t="str">
        <f t="shared" si="794"/>
        <v>USD</v>
      </c>
    </row>
    <row r="10166" spans="1:20" ht="18.75" hidden="1" customHeight="1" x14ac:dyDescent="0.25">
      <c r="A10166" t="s">
        <v>3341</v>
      </c>
      <c r="B10166" t="s">
        <v>1923</v>
      </c>
      <c r="C10166" t="s">
        <v>1913</v>
      </c>
      <c r="D10166" s="24">
        <v>6189</v>
      </c>
      <c r="E10166" t="s">
        <v>1785</v>
      </c>
      <c r="F10166" t="s">
        <v>128</v>
      </c>
      <c r="G10166" t="s">
        <v>108</v>
      </c>
      <c r="H10166" t="s">
        <v>3455</v>
      </c>
      <c r="I10166" t="s">
        <v>1895</v>
      </c>
      <c r="J10166" t="s">
        <v>1998</v>
      </c>
      <c r="K10166" t="s">
        <v>2411</v>
      </c>
      <c r="L10166" s="24">
        <v>5779.2</v>
      </c>
      <c r="M10166" s="25">
        <f>+VLOOKUP(E10166, TC!A:D, 4, FALSE())</f>
        <v>1.1693499987542044</v>
      </c>
      <c r="N10166" s="24">
        <f t="shared" si="790"/>
        <v>5779.2</v>
      </c>
      <c r="O10166" t="str">
        <f t="shared" si="791"/>
        <v>FACTURA</v>
      </c>
      <c r="P10166" t="str">
        <f t="shared" si="792"/>
        <v>2025</v>
      </c>
      <c r="Q10166" t="str">
        <f t="shared" si="793"/>
        <v>07</v>
      </c>
      <c r="R10166" t="str">
        <f>+IFERROR(VLOOKUP(I10166, Listado!A:B, 2, FALSE()), "COMERCIALIZADORA INTERNACIONAL CARIBBEAN EXOTICS S A")</f>
        <v>PIEDRAHITA PEREZ MARIANA</v>
      </c>
      <c r="S10166" s="25">
        <f>+VLOOKUP(E10166, TC!A:D, 2, FALSE())</f>
        <v>4013.5</v>
      </c>
      <c r="T10166" t="str">
        <f t="shared" si="794"/>
        <v>USD</v>
      </c>
    </row>
    <row r="10167" spans="1:20" ht="18.75" hidden="1" customHeight="1" x14ac:dyDescent="0.25">
      <c r="A10167" t="s">
        <v>3341</v>
      </c>
      <c r="B10167" t="s">
        <v>1923</v>
      </c>
      <c r="C10167" t="s">
        <v>1913</v>
      </c>
      <c r="D10167" s="24">
        <v>6190</v>
      </c>
      <c r="E10167" t="s">
        <v>1785</v>
      </c>
      <c r="F10167" t="s">
        <v>128</v>
      </c>
      <c r="G10167" t="s">
        <v>108</v>
      </c>
      <c r="H10167" t="s">
        <v>3456</v>
      </c>
      <c r="I10167" t="s">
        <v>1878</v>
      </c>
      <c r="J10167" t="s">
        <v>2007</v>
      </c>
      <c r="K10167" t="s">
        <v>2008</v>
      </c>
      <c r="L10167" s="24">
        <v>1120</v>
      </c>
      <c r="M10167" s="25">
        <f>+VLOOKUP(E10167, TC!A:D, 4, FALSE())</f>
        <v>1.1693499987542044</v>
      </c>
      <c r="N10167" s="24">
        <f t="shared" si="790"/>
        <v>1120</v>
      </c>
      <c r="O10167" t="str">
        <f t="shared" si="791"/>
        <v>FACTURA</v>
      </c>
      <c r="P10167" t="str">
        <f t="shared" si="792"/>
        <v>2025</v>
      </c>
      <c r="Q10167" t="str">
        <f t="shared" si="793"/>
        <v>07</v>
      </c>
      <c r="R10167" t="str">
        <f>+IFERROR(VLOOKUP(I10167, Listado!A:B, 2, FALSE()), "COMERCIALIZADORA INTERNACIONAL CARIBBEAN EXOTICS S A")</f>
        <v>PIEDRAHITA PEREZ MARIANA</v>
      </c>
      <c r="S10167" s="25">
        <f>+VLOOKUP(E10167, TC!A:D, 2, FALSE())</f>
        <v>4013.5</v>
      </c>
      <c r="T10167" t="str">
        <f t="shared" si="794"/>
        <v>USD</v>
      </c>
    </row>
    <row r="10168" spans="1:20" ht="18.75" hidden="1" customHeight="1" x14ac:dyDescent="0.25">
      <c r="A10168" t="s">
        <v>3341</v>
      </c>
      <c r="B10168" t="s">
        <v>1923</v>
      </c>
      <c r="C10168" t="s">
        <v>1913</v>
      </c>
      <c r="D10168" s="24">
        <v>6190</v>
      </c>
      <c r="E10168" t="s">
        <v>1785</v>
      </c>
      <c r="F10168" t="s">
        <v>128</v>
      </c>
      <c r="G10168" t="s">
        <v>108</v>
      </c>
      <c r="H10168" t="s">
        <v>3456</v>
      </c>
      <c r="I10168" t="s">
        <v>1878</v>
      </c>
      <c r="J10168" t="s">
        <v>2007</v>
      </c>
      <c r="K10168" t="s">
        <v>2009</v>
      </c>
      <c r="L10168" s="24">
        <v>570</v>
      </c>
      <c r="M10168" s="25">
        <f>+VLOOKUP(E10168, TC!A:D, 4, FALSE())</f>
        <v>1.1693499987542044</v>
      </c>
      <c r="N10168" s="24">
        <f t="shared" si="790"/>
        <v>570</v>
      </c>
      <c r="O10168" t="str">
        <f t="shared" si="791"/>
        <v>FACTURA</v>
      </c>
      <c r="P10168" t="str">
        <f t="shared" si="792"/>
        <v>2025</v>
      </c>
      <c r="Q10168" t="str">
        <f t="shared" si="793"/>
        <v>07</v>
      </c>
      <c r="R10168" t="str">
        <f>+IFERROR(VLOOKUP(I10168, Listado!A:B, 2, FALSE()), "COMERCIALIZADORA INTERNACIONAL CARIBBEAN EXOTICS S A")</f>
        <v>PIEDRAHITA PEREZ MARIANA</v>
      </c>
      <c r="S10168" s="25">
        <f>+VLOOKUP(E10168, TC!A:D, 2, FALSE())</f>
        <v>4013.5</v>
      </c>
      <c r="T10168" t="str">
        <f t="shared" si="794"/>
        <v>USD</v>
      </c>
    </row>
    <row r="10169" spans="1:20" ht="18.75" hidden="1" customHeight="1" x14ac:dyDescent="0.25">
      <c r="A10169" t="s">
        <v>3341</v>
      </c>
      <c r="B10169" t="s">
        <v>1923</v>
      </c>
      <c r="C10169" t="s">
        <v>1913</v>
      </c>
      <c r="D10169" s="24">
        <v>6190</v>
      </c>
      <c r="E10169" t="s">
        <v>1785</v>
      </c>
      <c r="F10169" t="s">
        <v>128</v>
      </c>
      <c r="G10169" t="s">
        <v>108</v>
      </c>
      <c r="H10169" t="s">
        <v>3456</v>
      </c>
      <c r="I10169" t="s">
        <v>1878</v>
      </c>
      <c r="J10169" t="s">
        <v>2007</v>
      </c>
      <c r="K10169" t="s">
        <v>2010</v>
      </c>
      <c r="L10169" s="24">
        <v>465.5</v>
      </c>
      <c r="M10169" s="25">
        <f>+VLOOKUP(E10169, TC!A:D, 4, FALSE())</f>
        <v>1.1693499987542044</v>
      </c>
      <c r="N10169" s="24">
        <f t="shared" si="790"/>
        <v>465.5</v>
      </c>
      <c r="O10169" t="str">
        <f t="shared" si="791"/>
        <v>FACTURA</v>
      </c>
      <c r="P10169" t="str">
        <f t="shared" si="792"/>
        <v>2025</v>
      </c>
      <c r="Q10169" t="str">
        <f t="shared" si="793"/>
        <v>07</v>
      </c>
      <c r="R10169" t="str">
        <f>+IFERROR(VLOOKUP(I10169, Listado!A:B, 2, FALSE()), "COMERCIALIZADORA INTERNACIONAL CARIBBEAN EXOTICS S A")</f>
        <v>PIEDRAHITA PEREZ MARIANA</v>
      </c>
      <c r="S10169" s="25">
        <f>+VLOOKUP(E10169, TC!A:D, 2, FALSE())</f>
        <v>4013.5</v>
      </c>
      <c r="T10169" t="str">
        <f t="shared" si="794"/>
        <v>USD</v>
      </c>
    </row>
    <row r="10170" spans="1:20" ht="18.75" hidden="1" customHeight="1" x14ac:dyDescent="0.25">
      <c r="A10170" t="s">
        <v>3341</v>
      </c>
      <c r="B10170" t="s">
        <v>1923</v>
      </c>
      <c r="C10170" t="s">
        <v>1913</v>
      </c>
      <c r="D10170" s="24">
        <v>6190</v>
      </c>
      <c r="E10170" t="s">
        <v>1785</v>
      </c>
      <c r="F10170" t="s">
        <v>128</v>
      </c>
      <c r="G10170" t="s">
        <v>108</v>
      </c>
      <c r="H10170" t="s">
        <v>3456</v>
      </c>
      <c r="I10170" t="s">
        <v>1878</v>
      </c>
      <c r="J10170" t="s">
        <v>2007</v>
      </c>
      <c r="K10170" t="s">
        <v>2011</v>
      </c>
      <c r="L10170" s="24">
        <v>327</v>
      </c>
      <c r="M10170" s="25">
        <f>+VLOOKUP(E10170, TC!A:D, 4, FALSE())</f>
        <v>1.1693499987542044</v>
      </c>
      <c r="N10170" s="24">
        <f t="shared" si="790"/>
        <v>327</v>
      </c>
      <c r="O10170" t="str">
        <f t="shared" si="791"/>
        <v>FACTURA</v>
      </c>
      <c r="P10170" t="str">
        <f t="shared" si="792"/>
        <v>2025</v>
      </c>
      <c r="Q10170" t="str">
        <f t="shared" si="793"/>
        <v>07</v>
      </c>
      <c r="R10170" t="str">
        <f>+IFERROR(VLOOKUP(I10170, Listado!A:B, 2, FALSE()), "COMERCIALIZADORA INTERNACIONAL CARIBBEAN EXOTICS S A")</f>
        <v>PIEDRAHITA PEREZ MARIANA</v>
      </c>
      <c r="S10170" s="25">
        <f>+VLOOKUP(E10170, TC!A:D, 2, FALSE())</f>
        <v>4013.5</v>
      </c>
      <c r="T10170" t="str">
        <f t="shared" si="794"/>
        <v>USD</v>
      </c>
    </row>
    <row r="10171" spans="1:20" ht="18.75" hidden="1" customHeight="1" x14ac:dyDescent="0.25">
      <c r="A10171" t="s">
        <v>3341</v>
      </c>
      <c r="B10171" t="s">
        <v>5</v>
      </c>
      <c r="C10171" t="s">
        <v>1913</v>
      </c>
      <c r="D10171" s="24">
        <v>12464</v>
      </c>
      <c r="E10171" t="s">
        <v>1785</v>
      </c>
      <c r="F10171" t="s">
        <v>99</v>
      </c>
      <c r="G10171" t="s">
        <v>1914</v>
      </c>
      <c r="I10171" t="s">
        <v>1841</v>
      </c>
      <c r="J10171" t="s">
        <v>1915</v>
      </c>
      <c r="K10171" t="s">
        <v>2022</v>
      </c>
      <c r="L10171" s="24">
        <v>338800</v>
      </c>
      <c r="M10171" s="25">
        <f>+VLOOKUP(E10171, TC!A:D, 4, FALSE())</f>
        <v>1.1693499987542044</v>
      </c>
      <c r="N10171" s="24">
        <f t="shared" si="790"/>
        <v>338800</v>
      </c>
      <c r="O10171" t="str">
        <f t="shared" si="791"/>
        <v>FACTURA</v>
      </c>
      <c r="P10171" t="str">
        <f t="shared" si="792"/>
        <v>2025</v>
      </c>
      <c r="Q10171" t="str">
        <f t="shared" si="793"/>
        <v>07</v>
      </c>
      <c r="R10171" t="str">
        <f>+IFERROR(VLOOKUP(I10171, Listado!A:B, 2, FALSE()), "COMERCIALIZADORA INTERNACIONAL CARIBBEAN EXOTICS S A")</f>
        <v>LONDOÑO ECHEVERRI ALEJANDRA</v>
      </c>
      <c r="S10171" s="25">
        <f>+VLOOKUP(E10171, TC!A:D, 2, FALSE())</f>
        <v>4013.5</v>
      </c>
      <c r="T10171" t="str">
        <f t="shared" si="794"/>
        <v>COP</v>
      </c>
    </row>
    <row r="10172" spans="1:20" ht="18.75" hidden="1" customHeight="1" x14ac:dyDescent="0.25">
      <c r="A10172" t="s">
        <v>3341</v>
      </c>
      <c r="B10172" t="s">
        <v>5</v>
      </c>
      <c r="C10172" t="s">
        <v>1913</v>
      </c>
      <c r="D10172" s="24">
        <v>12464</v>
      </c>
      <c r="E10172" t="s">
        <v>1785</v>
      </c>
      <c r="F10172" t="s">
        <v>99</v>
      </c>
      <c r="G10172" t="s">
        <v>1914</v>
      </c>
      <c r="I10172" t="s">
        <v>1841</v>
      </c>
      <c r="J10172" t="s">
        <v>1915</v>
      </c>
      <c r="K10172" t="s">
        <v>2022</v>
      </c>
      <c r="L10172" s="24">
        <v>2600</v>
      </c>
      <c r="M10172" s="25">
        <f>+VLOOKUP(E10172, TC!A:D, 4, FALSE())</f>
        <v>1.1693499987542044</v>
      </c>
      <c r="N10172" s="24">
        <f t="shared" si="790"/>
        <v>2600</v>
      </c>
      <c r="O10172" t="str">
        <f t="shared" si="791"/>
        <v>FACTURA</v>
      </c>
      <c r="P10172" t="str">
        <f t="shared" si="792"/>
        <v>2025</v>
      </c>
      <c r="Q10172" t="str">
        <f t="shared" si="793"/>
        <v>07</v>
      </c>
      <c r="R10172" t="str">
        <f>+IFERROR(VLOOKUP(I10172, Listado!A:B, 2, FALSE()), "COMERCIALIZADORA INTERNACIONAL CARIBBEAN EXOTICS S A")</f>
        <v>LONDOÑO ECHEVERRI ALEJANDRA</v>
      </c>
      <c r="S10172" s="25">
        <f>+VLOOKUP(E10172, TC!A:D, 2, FALSE())</f>
        <v>4013.5</v>
      </c>
      <c r="T10172" t="str">
        <f t="shared" si="794"/>
        <v>COP</v>
      </c>
    </row>
    <row r="10173" spans="1:20" ht="18.75" hidden="1" customHeight="1" x14ac:dyDescent="0.25">
      <c r="A10173" t="s">
        <v>3341</v>
      </c>
      <c r="B10173" t="s">
        <v>5</v>
      </c>
      <c r="C10173" t="s">
        <v>1913</v>
      </c>
      <c r="D10173" s="24">
        <v>12465</v>
      </c>
      <c r="E10173" t="s">
        <v>1785</v>
      </c>
      <c r="F10173" t="s">
        <v>99</v>
      </c>
      <c r="G10173" t="s">
        <v>1914</v>
      </c>
      <c r="I10173" t="s">
        <v>1841</v>
      </c>
      <c r="J10173" t="s">
        <v>1915</v>
      </c>
      <c r="K10173" t="s">
        <v>2021</v>
      </c>
      <c r="L10173" s="24">
        <v>135240</v>
      </c>
      <c r="M10173" s="25">
        <f>+VLOOKUP(E10173, TC!A:D, 4, FALSE())</f>
        <v>1.1693499987542044</v>
      </c>
      <c r="N10173" s="24">
        <f t="shared" si="790"/>
        <v>135240</v>
      </c>
      <c r="O10173" t="str">
        <f t="shared" si="791"/>
        <v>FACTURA</v>
      </c>
      <c r="P10173" t="str">
        <f t="shared" si="792"/>
        <v>2025</v>
      </c>
      <c r="Q10173" t="str">
        <f t="shared" si="793"/>
        <v>07</v>
      </c>
      <c r="R10173" t="str">
        <f>+IFERROR(VLOOKUP(I10173, Listado!A:B, 2, FALSE()), "COMERCIALIZADORA INTERNACIONAL CARIBBEAN EXOTICS S A")</f>
        <v>LONDOÑO ECHEVERRI ALEJANDRA</v>
      </c>
      <c r="S10173" s="25">
        <f>+VLOOKUP(E10173, TC!A:D, 2, FALSE())</f>
        <v>4013.5</v>
      </c>
      <c r="T10173" t="str">
        <f t="shared" si="794"/>
        <v>COP</v>
      </c>
    </row>
    <row r="10174" spans="1:20" ht="18.75" hidden="1" customHeight="1" x14ac:dyDescent="0.25">
      <c r="A10174" t="s">
        <v>3341</v>
      </c>
      <c r="B10174" t="s">
        <v>5</v>
      </c>
      <c r="C10174" t="s">
        <v>1913</v>
      </c>
      <c r="D10174" s="24">
        <v>12465</v>
      </c>
      <c r="E10174" t="s">
        <v>1785</v>
      </c>
      <c r="F10174" t="s">
        <v>99</v>
      </c>
      <c r="G10174" t="s">
        <v>1914</v>
      </c>
      <c r="I10174" t="s">
        <v>1841</v>
      </c>
      <c r="J10174" t="s">
        <v>1915</v>
      </c>
      <c r="K10174" t="s">
        <v>2021</v>
      </c>
      <c r="L10174" s="24">
        <v>82110</v>
      </c>
      <c r="M10174" s="25">
        <f>+VLOOKUP(E10174, TC!A:D, 4, FALSE())</f>
        <v>1.1693499987542044</v>
      </c>
      <c r="N10174" s="24">
        <f t="shared" si="790"/>
        <v>82110</v>
      </c>
      <c r="O10174" t="str">
        <f t="shared" si="791"/>
        <v>FACTURA</v>
      </c>
      <c r="P10174" t="str">
        <f t="shared" si="792"/>
        <v>2025</v>
      </c>
      <c r="Q10174" t="str">
        <f t="shared" si="793"/>
        <v>07</v>
      </c>
      <c r="R10174" t="str">
        <f>+IFERROR(VLOOKUP(I10174, Listado!A:B, 2, FALSE()), "COMERCIALIZADORA INTERNACIONAL CARIBBEAN EXOTICS S A")</f>
        <v>LONDOÑO ECHEVERRI ALEJANDRA</v>
      </c>
      <c r="S10174" s="25">
        <f>+VLOOKUP(E10174, TC!A:D, 2, FALSE())</f>
        <v>4013.5</v>
      </c>
      <c r="T10174" t="str">
        <f t="shared" si="794"/>
        <v>COP</v>
      </c>
    </row>
    <row r="10175" spans="1:20" ht="18.75" hidden="1" customHeight="1" x14ac:dyDescent="0.25">
      <c r="A10175" t="s">
        <v>3341</v>
      </c>
      <c r="B10175" t="s">
        <v>5</v>
      </c>
      <c r="C10175" t="s">
        <v>1913</v>
      </c>
      <c r="D10175" s="24">
        <v>12465</v>
      </c>
      <c r="E10175" t="s">
        <v>1785</v>
      </c>
      <c r="F10175" t="s">
        <v>99</v>
      </c>
      <c r="G10175" t="s">
        <v>1914</v>
      </c>
      <c r="I10175" t="s">
        <v>1841</v>
      </c>
      <c r="J10175" t="s">
        <v>1915</v>
      </c>
      <c r="K10175" t="s">
        <v>2021</v>
      </c>
      <c r="L10175" s="24">
        <v>95970</v>
      </c>
      <c r="M10175" s="25">
        <f>+VLOOKUP(E10175, TC!A:D, 4, FALSE())</f>
        <v>1.1693499987542044</v>
      </c>
      <c r="N10175" s="24">
        <f t="shared" si="790"/>
        <v>95970</v>
      </c>
      <c r="O10175" t="str">
        <f t="shared" si="791"/>
        <v>FACTURA</v>
      </c>
      <c r="P10175" t="str">
        <f t="shared" si="792"/>
        <v>2025</v>
      </c>
      <c r="Q10175" t="str">
        <f t="shared" si="793"/>
        <v>07</v>
      </c>
      <c r="R10175" t="str">
        <f>+IFERROR(VLOOKUP(I10175, Listado!A:B, 2, FALSE()), "COMERCIALIZADORA INTERNACIONAL CARIBBEAN EXOTICS S A")</f>
        <v>LONDOÑO ECHEVERRI ALEJANDRA</v>
      </c>
      <c r="S10175" s="25">
        <f>+VLOOKUP(E10175, TC!A:D, 2, FALSE())</f>
        <v>4013.5</v>
      </c>
      <c r="T10175" t="str">
        <f t="shared" si="794"/>
        <v>COP</v>
      </c>
    </row>
    <row r="10176" spans="1:20" ht="18.75" hidden="1" customHeight="1" x14ac:dyDescent="0.25">
      <c r="A10176" t="s">
        <v>3341</v>
      </c>
      <c r="B10176" t="s">
        <v>5</v>
      </c>
      <c r="C10176" t="s">
        <v>1913</v>
      </c>
      <c r="D10176" s="24">
        <v>12465</v>
      </c>
      <c r="E10176" t="s">
        <v>1785</v>
      </c>
      <c r="F10176" t="s">
        <v>99</v>
      </c>
      <c r="G10176" t="s">
        <v>1914</v>
      </c>
      <c r="I10176" t="s">
        <v>1841</v>
      </c>
      <c r="J10176" t="s">
        <v>1915</v>
      </c>
      <c r="K10176" t="s">
        <v>2021</v>
      </c>
      <c r="L10176" s="24">
        <v>33600</v>
      </c>
      <c r="M10176" s="25">
        <f>+VLOOKUP(E10176, TC!A:D, 4, FALSE())</f>
        <v>1.1693499987542044</v>
      </c>
      <c r="N10176" s="24">
        <f t="shared" si="790"/>
        <v>33600</v>
      </c>
      <c r="O10176" t="str">
        <f t="shared" si="791"/>
        <v>FACTURA</v>
      </c>
      <c r="P10176" t="str">
        <f t="shared" si="792"/>
        <v>2025</v>
      </c>
      <c r="Q10176" t="str">
        <f t="shared" si="793"/>
        <v>07</v>
      </c>
      <c r="R10176" t="str">
        <f>+IFERROR(VLOOKUP(I10176, Listado!A:B, 2, FALSE()), "COMERCIALIZADORA INTERNACIONAL CARIBBEAN EXOTICS S A")</f>
        <v>LONDOÑO ECHEVERRI ALEJANDRA</v>
      </c>
      <c r="S10176" s="25">
        <f>+VLOOKUP(E10176, TC!A:D, 2, FALSE())</f>
        <v>4013.5</v>
      </c>
      <c r="T10176" t="str">
        <f t="shared" si="794"/>
        <v>COP</v>
      </c>
    </row>
    <row r="10177" spans="1:20" ht="18.75" hidden="1" customHeight="1" x14ac:dyDescent="0.25">
      <c r="A10177" t="s">
        <v>3341</v>
      </c>
      <c r="B10177" t="s">
        <v>5</v>
      </c>
      <c r="C10177" t="s">
        <v>1913</v>
      </c>
      <c r="D10177" s="24">
        <v>12465</v>
      </c>
      <c r="E10177" t="s">
        <v>1785</v>
      </c>
      <c r="F10177" t="s">
        <v>99</v>
      </c>
      <c r="G10177" t="s">
        <v>1914</v>
      </c>
      <c r="I10177" t="s">
        <v>1841</v>
      </c>
      <c r="J10177" t="s">
        <v>1915</v>
      </c>
      <c r="K10177" t="s">
        <v>2021</v>
      </c>
      <c r="L10177" s="24">
        <v>20580</v>
      </c>
      <c r="M10177" s="25">
        <f>+VLOOKUP(E10177, TC!A:D, 4, FALSE())</f>
        <v>1.1693499987542044</v>
      </c>
      <c r="N10177" s="24">
        <f t="shared" si="790"/>
        <v>20580</v>
      </c>
      <c r="O10177" t="str">
        <f t="shared" si="791"/>
        <v>FACTURA</v>
      </c>
      <c r="P10177" t="str">
        <f t="shared" si="792"/>
        <v>2025</v>
      </c>
      <c r="Q10177" t="str">
        <f t="shared" si="793"/>
        <v>07</v>
      </c>
      <c r="R10177" t="str">
        <f>+IFERROR(VLOOKUP(I10177, Listado!A:B, 2, FALSE()), "COMERCIALIZADORA INTERNACIONAL CARIBBEAN EXOTICS S A")</f>
        <v>LONDOÑO ECHEVERRI ALEJANDRA</v>
      </c>
      <c r="S10177" s="25">
        <f>+VLOOKUP(E10177, TC!A:D, 2, FALSE())</f>
        <v>4013.5</v>
      </c>
      <c r="T10177" t="str">
        <f t="shared" si="794"/>
        <v>COP</v>
      </c>
    </row>
    <row r="10178" spans="1:20" ht="18.75" hidden="1" customHeight="1" x14ac:dyDescent="0.25">
      <c r="A10178" t="s">
        <v>3341</v>
      </c>
      <c r="B10178" t="s">
        <v>5</v>
      </c>
      <c r="C10178" t="s">
        <v>1913</v>
      </c>
      <c r="D10178" s="24">
        <v>12465</v>
      </c>
      <c r="E10178" t="s">
        <v>1785</v>
      </c>
      <c r="F10178" t="s">
        <v>99</v>
      </c>
      <c r="G10178" t="s">
        <v>1914</v>
      </c>
      <c r="I10178" t="s">
        <v>1841</v>
      </c>
      <c r="J10178" t="s">
        <v>1915</v>
      </c>
      <c r="K10178" t="s">
        <v>2021</v>
      </c>
      <c r="L10178" s="24">
        <v>8400</v>
      </c>
      <c r="M10178" s="25">
        <f>+VLOOKUP(E10178, TC!A:D, 4, FALSE())</f>
        <v>1.1693499987542044</v>
      </c>
      <c r="N10178" s="24">
        <f t="shared" ref="N10178:N10241" si="795">+IF(F10178="EUR", (M10178*L10178), IF(I10178="JUAN MATAS SAS", (L10178/S10178), L10178))</f>
        <v>8400</v>
      </c>
      <c r="O10178" t="str">
        <f t="shared" ref="O10178:O10241" si="796">+IF(C10178="CFE", "FACTURA", IF(ISERROR(SEARCH("ANULA", H10178))=FALSE(), "ANULACIÓN FE", IF(ISERROR(SEARCH("CANCELLATION", H10178))=FALSE(), "ANULACIÓN FE", "NOTAS")))</f>
        <v>FACTURA</v>
      </c>
      <c r="P10178" t="str">
        <f t="shared" ref="P10178:P10241" si="797">+LEFT(E10178, 4)</f>
        <v>2025</v>
      </c>
      <c r="Q10178" t="str">
        <f t="shared" ref="Q10178:Q10241" si="798">+MID(E10178, 5, 2)</f>
        <v>07</v>
      </c>
      <c r="R10178" t="str">
        <f>+IFERROR(VLOOKUP(I10178, Listado!A:B, 2, FALSE()), "COMERCIALIZADORA INTERNACIONAL CARIBBEAN EXOTICS S A")</f>
        <v>LONDOÑO ECHEVERRI ALEJANDRA</v>
      </c>
      <c r="S10178" s="25">
        <f>+VLOOKUP(E10178, TC!A:D, 2, FALSE())</f>
        <v>4013.5</v>
      </c>
      <c r="T10178" t="str">
        <f t="shared" ref="T10178:T10241" si="799">+IF(I10178="JUAN MATAS SAS", "USD", F10178)</f>
        <v>COP</v>
      </c>
    </row>
    <row r="10179" spans="1:20" ht="18.75" hidden="1" customHeight="1" x14ac:dyDescent="0.25">
      <c r="A10179" t="s">
        <v>3341</v>
      </c>
      <c r="B10179" t="s">
        <v>5</v>
      </c>
      <c r="C10179" t="s">
        <v>1913</v>
      </c>
      <c r="D10179" s="24">
        <v>12466</v>
      </c>
      <c r="E10179" t="s">
        <v>1785</v>
      </c>
      <c r="F10179" t="s">
        <v>99</v>
      </c>
      <c r="G10179" t="s">
        <v>1914</v>
      </c>
      <c r="I10179" t="s">
        <v>1841</v>
      </c>
      <c r="J10179" t="s">
        <v>1915</v>
      </c>
      <c r="K10179" t="s">
        <v>2021</v>
      </c>
      <c r="L10179" s="24">
        <v>200970</v>
      </c>
      <c r="M10179" s="25">
        <f>+VLOOKUP(E10179, TC!A:D, 4, FALSE())</f>
        <v>1.1693499987542044</v>
      </c>
      <c r="N10179" s="24">
        <f t="shared" si="795"/>
        <v>200970</v>
      </c>
      <c r="O10179" t="str">
        <f t="shared" si="796"/>
        <v>FACTURA</v>
      </c>
      <c r="P10179" t="str">
        <f t="shared" si="797"/>
        <v>2025</v>
      </c>
      <c r="Q10179" t="str">
        <f t="shared" si="798"/>
        <v>07</v>
      </c>
      <c r="R10179" t="str">
        <f>+IFERROR(VLOOKUP(I10179, Listado!A:B, 2, FALSE()), "COMERCIALIZADORA INTERNACIONAL CARIBBEAN EXOTICS S A")</f>
        <v>LONDOÑO ECHEVERRI ALEJANDRA</v>
      </c>
      <c r="S10179" s="25">
        <f>+VLOOKUP(E10179, TC!A:D, 2, FALSE())</f>
        <v>4013.5</v>
      </c>
      <c r="T10179" t="str">
        <f t="shared" si="799"/>
        <v>COP</v>
      </c>
    </row>
    <row r="10180" spans="1:20" ht="18.75" hidden="1" customHeight="1" x14ac:dyDescent="0.25">
      <c r="A10180" t="s">
        <v>3341</v>
      </c>
      <c r="B10180" t="s">
        <v>5</v>
      </c>
      <c r="C10180" t="s">
        <v>1913</v>
      </c>
      <c r="D10180" s="24">
        <v>12466</v>
      </c>
      <c r="E10180" t="s">
        <v>1785</v>
      </c>
      <c r="F10180" t="s">
        <v>99</v>
      </c>
      <c r="G10180" t="s">
        <v>1914</v>
      </c>
      <c r="I10180" t="s">
        <v>1841</v>
      </c>
      <c r="J10180" t="s">
        <v>1915</v>
      </c>
      <c r="K10180" t="s">
        <v>2021</v>
      </c>
      <c r="L10180" s="24">
        <v>191100</v>
      </c>
      <c r="M10180" s="25">
        <f>+VLOOKUP(E10180, TC!A:D, 4, FALSE())</f>
        <v>1.1693499987542044</v>
      </c>
      <c r="N10180" s="24">
        <f t="shared" si="795"/>
        <v>191100</v>
      </c>
      <c r="O10180" t="str">
        <f t="shared" si="796"/>
        <v>FACTURA</v>
      </c>
      <c r="P10180" t="str">
        <f t="shared" si="797"/>
        <v>2025</v>
      </c>
      <c r="Q10180" t="str">
        <f t="shared" si="798"/>
        <v>07</v>
      </c>
      <c r="R10180" t="str">
        <f>+IFERROR(VLOOKUP(I10180, Listado!A:B, 2, FALSE()), "COMERCIALIZADORA INTERNACIONAL CARIBBEAN EXOTICS S A")</f>
        <v>LONDOÑO ECHEVERRI ALEJANDRA</v>
      </c>
      <c r="S10180" s="25">
        <f>+VLOOKUP(E10180, TC!A:D, 2, FALSE())</f>
        <v>4013.5</v>
      </c>
      <c r="T10180" t="str">
        <f t="shared" si="799"/>
        <v>COP</v>
      </c>
    </row>
    <row r="10181" spans="1:20" ht="18.75" hidden="1" customHeight="1" x14ac:dyDescent="0.25">
      <c r="A10181" t="s">
        <v>3341</v>
      </c>
      <c r="B10181" t="s">
        <v>5</v>
      </c>
      <c r="C10181" t="s">
        <v>1913</v>
      </c>
      <c r="D10181" s="24">
        <v>12466</v>
      </c>
      <c r="E10181" t="s">
        <v>1785</v>
      </c>
      <c r="F10181" t="s">
        <v>99</v>
      </c>
      <c r="G10181" t="s">
        <v>1914</v>
      </c>
      <c r="I10181" t="s">
        <v>1841</v>
      </c>
      <c r="J10181" t="s">
        <v>1915</v>
      </c>
      <c r="K10181" t="s">
        <v>2021</v>
      </c>
      <c r="L10181" s="24">
        <v>25410</v>
      </c>
      <c r="M10181" s="25">
        <f>+VLOOKUP(E10181, TC!A:D, 4, FALSE())</f>
        <v>1.1693499987542044</v>
      </c>
      <c r="N10181" s="24">
        <f t="shared" si="795"/>
        <v>25410</v>
      </c>
      <c r="O10181" t="str">
        <f t="shared" si="796"/>
        <v>FACTURA</v>
      </c>
      <c r="P10181" t="str">
        <f t="shared" si="797"/>
        <v>2025</v>
      </c>
      <c r="Q10181" t="str">
        <f t="shared" si="798"/>
        <v>07</v>
      </c>
      <c r="R10181" t="str">
        <f>+IFERROR(VLOOKUP(I10181, Listado!A:B, 2, FALSE()), "COMERCIALIZADORA INTERNACIONAL CARIBBEAN EXOTICS S A")</f>
        <v>LONDOÑO ECHEVERRI ALEJANDRA</v>
      </c>
      <c r="S10181" s="25">
        <f>+VLOOKUP(E10181, TC!A:D, 2, FALSE())</f>
        <v>4013.5</v>
      </c>
      <c r="T10181" t="str">
        <f t="shared" si="799"/>
        <v>COP</v>
      </c>
    </row>
    <row r="10182" spans="1:20" ht="18.75" hidden="1" customHeight="1" x14ac:dyDescent="0.25">
      <c r="A10182" t="s">
        <v>3341</v>
      </c>
      <c r="B10182" t="s">
        <v>5</v>
      </c>
      <c r="C10182" t="s">
        <v>1913</v>
      </c>
      <c r="D10182" s="24">
        <v>12466</v>
      </c>
      <c r="E10182" t="s">
        <v>1785</v>
      </c>
      <c r="F10182" t="s">
        <v>99</v>
      </c>
      <c r="G10182" t="s">
        <v>1914</v>
      </c>
      <c r="I10182" t="s">
        <v>1841</v>
      </c>
      <c r="J10182" t="s">
        <v>1915</v>
      </c>
      <c r="K10182" t="s">
        <v>2021</v>
      </c>
      <c r="L10182" s="24">
        <v>17220</v>
      </c>
      <c r="M10182" s="25">
        <f>+VLOOKUP(E10182, TC!A:D, 4, FALSE())</f>
        <v>1.1693499987542044</v>
      </c>
      <c r="N10182" s="24">
        <f t="shared" si="795"/>
        <v>17220</v>
      </c>
      <c r="O10182" t="str">
        <f t="shared" si="796"/>
        <v>FACTURA</v>
      </c>
      <c r="P10182" t="str">
        <f t="shared" si="797"/>
        <v>2025</v>
      </c>
      <c r="Q10182" t="str">
        <f t="shared" si="798"/>
        <v>07</v>
      </c>
      <c r="R10182" t="str">
        <f>+IFERROR(VLOOKUP(I10182, Listado!A:B, 2, FALSE()), "COMERCIALIZADORA INTERNACIONAL CARIBBEAN EXOTICS S A")</f>
        <v>LONDOÑO ECHEVERRI ALEJANDRA</v>
      </c>
      <c r="S10182" s="25">
        <f>+VLOOKUP(E10182, TC!A:D, 2, FALSE())</f>
        <v>4013.5</v>
      </c>
      <c r="T10182" t="str">
        <f t="shared" si="799"/>
        <v>COP</v>
      </c>
    </row>
    <row r="10183" spans="1:20" ht="18.75" hidden="1" customHeight="1" x14ac:dyDescent="0.25">
      <c r="A10183" t="s">
        <v>3341</v>
      </c>
      <c r="B10183" t="s">
        <v>5</v>
      </c>
      <c r="C10183" t="s">
        <v>1913</v>
      </c>
      <c r="D10183" s="24">
        <v>12466</v>
      </c>
      <c r="E10183" t="s">
        <v>1785</v>
      </c>
      <c r="F10183" t="s">
        <v>99</v>
      </c>
      <c r="G10183" t="s">
        <v>1914</v>
      </c>
      <c r="I10183" t="s">
        <v>1841</v>
      </c>
      <c r="J10183" t="s">
        <v>1915</v>
      </c>
      <c r="K10183" t="s">
        <v>2021</v>
      </c>
      <c r="L10183" s="24">
        <v>4200</v>
      </c>
      <c r="M10183" s="25">
        <f>+VLOOKUP(E10183, TC!A:D, 4, FALSE())</f>
        <v>1.1693499987542044</v>
      </c>
      <c r="N10183" s="24">
        <f t="shared" si="795"/>
        <v>4200</v>
      </c>
      <c r="O10183" t="str">
        <f t="shared" si="796"/>
        <v>FACTURA</v>
      </c>
      <c r="P10183" t="str">
        <f t="shared" si="797"/>
        <v>2025</v>
      </c>
      <c r="Q10183" t="str">
        <f t="shared" si="798"/>
        <v>07</v>
      </c>
      <c r="R10183" t="str">
        <f>+IFERROR(VLOOKUP(I10183, Listado!A:B, 2, FALSE()), "COMERCIALIZADORA INTERNACIONAL CARIBBEAN EXOTICS S A")</f>
        <v>LONDOÑO ECHEVERRI ALEJANDRA</v>
      </c>
      <c r="S10183" s="25">
        <f>+VLOOKUP(E10183, TC!A:D, 2, FALSE())</f>
        <v>4013.5</v>
      </c>
      <c r="T10183" t="str">
        <f t="shared" si="799"/>
        <v>COP</v>
      </c>
    </row>
    <row r="10184" spans="1:20" ht="18.75" hidden="1" customHeight="1" x14ac:dyDescent="0.25">
      <c r="A10184" t="s">
        <v>3341</v>
      </c>
      <c r="B10184" t="s">
        <v>5</v>
      </c>
      <c r="C10184" t="s">
        <v>1913</v>
      </c>
      <c r="D10184" s="24">
        <v>12467</v>
      </c>
      <c r="E10184" t="s">
        <v>1785</v>
      </c>
      <c r="F10184" t="s">
        <v>99</v>
      </c>
      <c r="G10184" t="s">
        <v>113</v>
      </c>
      <c r="I10184" t="s">
        <v>1844</v>
      </c>
      <c r="J10184" t="s">
        <v>1915</v>
      </c>
      <c r="K10184" t="s">
        <v>2021</v>
      </c>
      <c r="L10184" s="24">
        <v>89030</v>
      </c>
      <c r="M10184" s="25">
        <f>+VLOOKUP(E10184, TC!A:D, 4, FALSE())</f>
        <v>1.1693499987542044</v>
      </c>
      <c r="N10184" s="24">
        <f t="shared" si="795"/>
        <v>89030</v>
      </c>
      <c r="O10184" t="str">
        <f t="shared" si="796"/>
        <v>FACTURA</v>
      </c>
      <c r="P10184" t="str">
        <f t="shared" si="797"/>
        <v>2025</v>
      </c>
      <c r="Q10184" t="str">
        <f t="shared" si="798"/>
        <v>07</v>
      </c>
      <c r="R10184" t="str">
        <f>+IFERROR(VLOOKUP(I10184, Listado!A:B, 2, FALSE()), "COMERCIALIZADORA INTERNACIONAL CARIBBEAN EXOTICS S A")</f>
        <v>LONDOÑO ECHEVERRI ALEJANDRA</v>
      </c>
      <c r="S10184" s="25">
        <f>+VLOOKUP(E10184, TC!A:D, 2, FALSE())</f>
        <v>4013.5</v>
      </c>
      <c r="T10184" t="str">
        <f t="shared" si="799"/>
        <v>COP</v>
      </c>
    </row>
    <row r="10185" spans="1:20" ht="18.75" hidden="1" customHeight="1" x14ac:dyDescent="0.25">
      <c r="A10185" t="s">
        <v>3341</v>
      </c>
      <c r="B10185" t="s">
        <v>5</v>
      </c>
      <c r="C10185" t="s">
        <v>1913</v>
      </c>
      <c r="D10185" s="24">
        <v>12467</v>
      </c>
      <c r="E10185" t="s">
        <v>1785</v>
      </c>
      <c r="F10185" t="s">
        <v>99</v>
      </c>
      <c r="G10185" t="s">
        <v>113</v>
      </c>
      <c r="I10185" t="s">
        <v>1844</v>
      </c>
      <c r="J10185" t="s">
        <v>1915</v>
      </c>
      <c r="K10185" t="s">
        <v>2021</v>
      </c>
      <c r="L10185" s="24">
        <v>57710</v>
      </c>
      <c r="M10185" s="25">
        <f>+VLOOKUP(E10185, TC!A:D, 4, FALSE())</f>
        <v>1.1693499987542044</v>
      </c>
      <c r="N10185" s="24">
        <f t="shared" si="795"/>
        <v>57710</v>
      </c>
      <c r="O10185" t="str">
        <f t="shared" si="796"/>
        <v>FACTURA</v>
      </c>
      <c r="P10185" t="str">
        <f t="shared" si="797"/>
        <v>2025</v>
      </c>
      <c r="Q10185" t="str">
        <f t="shared" si="798"/>
        <v>07</v>
      </c>
      <c r="R10185" t="str">
        <f>+IFERROR(VLOOKUP(I10185, Listado!A:B, 2, FALSE()), "COMERCIALIZADORA INTERNACIONAL CARIBBEAN EXOTICS S A")</f>
        <v>LONDOÑO ECHEVERRI ALEJANDRA</v>
      </c>
      <c r="S10185" s="25">
        <f>+VLOOKUP(E10185, TC!A:D, 2, FALSE())</f>
        <v>4013.5</v>
      </c>
      <c r="T10185" t="str">
        <f t="shared" si="799"/>
        <v>COP</v>
      </c>
    </row>
    <row r="10186" spans="1:20" ht="18.75" hidden="1" customHeight="1" x14ac:dyDescent="0.25">
      <c r="A10186" t="s">
        <v>3341</v>
      </c>
      <c r="B10186" t="s">
        <v>5</v>
      </c>
      <c r="C10186" t="s">
        <v>1913</v>
      </c>
      <c r="D10186" s="24">
        <v>12467</v>
      </c>
      <c r="E10186" t="s">
        <v>1785</v>
      </c>
      <c r="F10186" t="s">
        <v>99</v>
      </c>
      <c r="G10186" t="s">
        <v>113</v>
      </c>
      <c r="I10186" t="s">
        <v>1844</v>
      </c>
      <c r="J10186" t="s">
        <v>1915</v>
      </c>
      <c r="K10186" t="s">
        <v>2021</v>
      </c>
      <c r="L10186" s="24">
        <v>27260</v>
      </c>
      <c r="M10186" s="25">
        <f>+VLOOKUP(E10186, TC!A:D, 4, FALSE())</f>
        <v>1.1693499987542044</v>
      </c>
      <c r="N10186" s="24">
        <f t="shared" si="795"/>
        <v>27260</v>
      </c>
      <c r="O10186" t="str">
        <f t="shared" si="796"/>
        <v>FACTURA</v>
      </c>
      <c r="P10186" t="str">
        <f t="shared" si="797"/>
        <v>2025</v>
      </c>
      <c r="Q10186" t="str">
        <f t="shared" si="798"/>
        <v>07</v>
      </c>
      <c r="R10186" t="str">
        <f>+IFERROR(VLOOKUP(I10186, Listado!A:B, 2, FALSE()), "COMERCIALIZADORA INTERNACIONAL CARIBBEAN EXOTICS S A")</f>
        <v>LONDOÑO ECHEVERRI ALEJANDRA</v>
      </c>
      <c r="S10186" s="25">
        <f>+VLOOKUP(E10186, TC!A:D, 2, FALSE())</f>
        <v>4013.5</v>
      </c>
      <c r="T10186" t="str">
        <f t="shared" si="799"/>
        <v>COP</v>
      </c>
    </row>
    <row r="10187" spans="1:20" ht="18.75" hidden="1" customHeight="1" x14ac:dyDescent="0.25">
      <c r="A10187" t="s">
        <v>3341</v>
      </c>
      <c r="B10187" t="s">
        <v>5</v>
      </c>
      <c r="C10187" t="s">
        <v>1913</v>
      </c>
      <c r="D10187" s="24">
        <v>12468</v>
      </c>
      <c r="E10187" t="s">
        <v>1785</v>
      </c>
      <c r="F10187" t="s">
        <v>99</v>
      </c>
      <c r="G10187" t="s">
        <v>113</v>
      </c>
      <c r="I10187" t="s">
        <v>1842</v>
      </c>
      <c r="J10187" t="s">
        <v>1915</v>
      </c>
      <c r="K10187" t="s">
        <v>2021</v>
      </c>
      <c r="L10187" s="24">
        <v>146740</v>
      </c>
      <c r="M10187" s="25">
        <f>+VLOOKUP(E10187, TC!A:D, 4, FALSE())</f>
        <v>1.1693499987542044</v>
      </c>
      <c r="N10187" s="24">
        <f t="shared" si="795"/>
        <v>146740</v>
      </c>
      <c r="O10187" t="str">
        <f t="shared" si="796"/>
        <v>FACTURA</v>
      </c>
      <c r="P10187" t="str">
        <f t="shared" si="797"/>
        <v>2025</v>
      </c>
      <c r="Q10187" t="str">
        <f t="shared" si="798"/>
        <v>07</v>
      </c>
      <c r="R10187" t="str">
        <f>+IFERROR(VLOOKUP(I10187, Listado!A:B, 2, FALSE()), "COMERCIALIZADORA INTERNACIONAL CARIBBEAN EXOTICS S A")</f>
        <v>LONDOÑO ECHEVERRI ALEJANDRA</v>
      </c>
      <c r="S10187" s="25">
        <f>+VLOOKUP(E10187, TC!A:D, 2, FALSE())</f>
        <v>4013.5</v>
      </c>
      <c r="T10187" t="str">
        <f t="shared" si="799"/>
        <v>COP</v>
      </c>
    </row>
    <row r="10188" spans="1:20" ht="18.75" hidden="1" customHeight="1" x14ac:dyDescent="0.25">
      <c r="A10188" t="s">
        <v>3341</v>
      </c>
      <c r="B10188" t="s">
        <v>5</v>
      </c>
      <c r="C10188" t="s">
        <v>1913</v>
      </c>
      <c r="D10188" s="24">
        <v>12468</v>
      </c>
      <c r="E10188" t="s">
        <v>1785</v>
      </c>
      <c r="F10188" t="s">
        <v>99</v>
      </c>
      <c r="G10188" t="s">
        <v>113</v>
      </c>
      <c r="I10188" t="s">
        <v>1842</v>
      </c>
      <c r="J10188" t="s">
        <v>1915</v>
      </c>
      <c r="K10188" t="s">
        <v>2021</v>
      </c>
      <c r="L10188" s="24">
        <v>6960</v>
      </c>
      <c r="M10188" s="25">
        <f>+VLOOKUP(E10188, TC!A:D, 4, FALSE())</f>
        <v>1.1693499987542044</v>
      </c>
      <c r="N10188" s="24">
        <f t="shared" si="795"/>
        <v>6960</v>
      </c>
      <c r="O10188" t="str">
        <f t="shared" si="796"/>
        <v>FACTURA</v>
      </c>
      <c r="P10188" t="str">
        <f t="shared" si="797"/>
        <v>2025</v>
      </c>
      <c r="Q10188" t="str">
        <f t="shared" si="798"/>
        <v>07</v>
      </c>
      <c r="R10188" t="str">
        <f>+IFERROR(VLOOKUP(I10188, Listado!A:B, 2, FALSE()), "COMERCIALIZADORA INTERNACIONAL CARIBBEAN EXOTICS S A")</f>
        <v>LONDOÑO ECHEVERRI ALEJANDRA</v>
      </c>
      <c r="S10188" s="25">
        <f>+VLOOKUP(E10188, TC!A:D, 2, FALSE())</f>
        <v>4013.5</v>
      </c>
      <c r="T10188" t="str">
        <f t="shared" si="799"/>
        <v>COP</v>
      </c>
    </row>
    <row r="10189" spans="1:20" ht="18.75" hidden="1" customHeight="1" x14ac:dyDescent="0.25">
      <c r="A10189" t="s">
        <v>3341</v>
      </c>
      <c r="B10189" t="s">
        <v>5</v>
      </c>
      <c r="C10189" t="s">
        <v>1913</v>
      </c>
      <c r="D10189" s="24">
        <v>12468</v>
      </c>
      <c r="E10189" t="s">
        <v>1785</v>
      </c>
      <c r="F10189" t="s">
        <v>99</v>
      </c>
      <c r="G10189" t="s">
        <v>113</v>
      </c>
      <c r="I10189" t="s">
        <v>1842</v>
      </c>
      <c r="J10189" t="s">
        <v>1915</v>
      </c>
      <c r="K10189" t="s">
        <v>2021</v>
      </c>
      <c r="L10189" s="24">
        <v>7830</v>
      </c>
      <c r="M10189" s="25">
        <f>+VLOOKUP(E10189, TC!A:D, 4, FALSE())</f>
        <v>1.1693499987542044</v>
      </c>
      <c r="N10189" s="24">
        <f t="shared" si="795"/>
        <v>7830</v>
      </c>
      <c r="O10189" t="str">
        <f t="shared" si="796"/>
        <v>FACTURA</v>
      </c>
      <c r="P10189" t="str">
        <f t="shared" si="797"/>
        <v>2025</v>
      </c>
      <c r="Q10189" t="str">
        <f t="shared" si="798"/>
        <v>07</v>
      </c>
      <c r="R10189" t="str">
        <f>+IFERROR(VLOOKUP(I10189, Listado!A:B, 2, FALSE()), "COMERCIALIZADORA INTERNACIONAL CARIBBEAN EXOTICS S A")</f>
        <v>LONDOÑO ECHEVERRI ALEJANDRA</v>
      </c>
      <c r="S10189" s="25">
        <f>+VLOOKUP(E10189, TC!A:D, 2, FALSE())</f>
        <v>4013.5</v>
      </c>
      <c r="T10189" t="str">
        <f t="shared" si="799"/>
        <v>COP</v>
      </c>
    </row>
    <row r="10190" spans="1:20" ht="18.75" hidden="1" customHeight="1" x14ac:dyDescent="0.25">
      <c r="A10190" t="s">
        <v>3341</v>
      </c>
      <c r="B10190" t="s">
        <v>5</v>
      </c>
      <c r="C10190" t="s">
        <v>1913</v>
      </c>
      <c r="D10190" s="24">
        <v>12468</v>
      </c>
      <c r="E10190" t="s">
        <v>1785</v>
      </c>
      <c r="F10190" t="s">
        <v>99</v>
      </c>
      <c r="G10190" t="s">
        <v>113</v>
      </c>
      <c r="I10190" t="s">
        <v>1842</v>
      </c>
      <c r="J10190" t="s">
        <v>1915</v>
      </c>
      <c r="K10190" t="s">
        <v>2021</v>
      </c>
      <c r="L10190" s="24">
        <v>10150</v>
      </c>
      <c r="M10190" s="25">
        <f>+VLOOKUP(E10190, TC!A:D, 4, FALSE())</f>
        <v>1.1693499987542044</v>
      </c>
      <c r="N10190" s="24">
        <f t="shared" si="795"/>
        <v>10150</v>
      </c>
      <c r="O10190" t="str">
        <f t="shared" si="796"/>
        <v>FACTURA</v>
      </c>
      <c r="P10190" t="str">
        <f t="shared" si="797"/>
        <v>2025</v>
      </c>
      <c r="Q10190" t="str">
        <f t="shared" si="798"/>
        <v>07</v>
      </c>
      <c r="R10190" t="str">
        <f>+IFERROR(VLOOKUP(I10190, Listado!A:B, 2, FALSE()), "COMERCIALIZADORA INTERNACIONAL CARIBBEAN EXOTICS S A")</f>
        <v>LONDOÑO ECHEVERRI ALEJANDRA</v>
      </c>
      <c r="S10190" s="25">
        <f>+VLOOKUP(E10190, TC!A:D, 2, FALSE())</f>
        <v>4013.5</v>
      </c>
      <c r="T10190" t="str">
        <f t="shared" si="799"/>
        <v>COP</v>
      </c>
    </row>
    <row r="10191" spans="1:20" ht="18.75" hidden="1" customHeight="1" x14ac:dyDescent="0.25">
      <c r="A10191" t="s">
        <v>3341</v>
      </c>
      <c r="B10191" t="s">
        <v>5</v>
      </c>
      <c r="C10191" t="s">
        <v>1913</v>
      </c>
      <c r="D10191" s="24">
        <v>12468</v>
      </c>
      <c r="E10191" t="s">
        <v>1785</v>
      </c>
      <c r="F10191" t="s">
        <v>99</v>
      </c>
      <c r="G10191" t="s">
        <v>113</v>
      </c>
      <c r="I10191" t="s">
        <v>1842</v>
      </c>
      <c r="J10191" t="s">
        <v>1915</v>
      </c>
      <c r="K10191" t="s">
        <v>2021</v>
      </c>
      <c r="L10191" s="24">
        <v>2320</v>
      </c>
      <c r="M10191" s="25">
        <f>+VLOOKUP(E10191, TC!A:D, 4, FALSE())</f>
        <v>1.1693499987542044</v>
      </c>
      <c r="N10191" s="24">
        <f t="shared" si="795"/>
        <v>2320</v>
      </c>
      <c r="O10191" t="str">
        <f t="shared" si="796"/>
        <v>FACTURA</v>
      </c>
      <c r="P10191" t="str">
        <f t="shared" si="797"/>
        <v>2025</v>
      </c>
      <c r="Q10191" t="str">
        <f t="shared" si="798"/>
        <v>07</v>
      </c>
      <c r="R10191" t="str">
        <f>+IFERROR(VLOOKUP(I10191, Listado!A:B, 2, FALSE()), "COMERCIALIZADORA INTERNACIONAL CARIBBEAN EXOTICS S A")</f>
        <v>LONDOÑO ECHEVERRI ALEJANDRA</v>
      </c>
      <c r="S10191" s="25">
        <f>+VLOOKUP(E10191, TC!A:D, 2, FALSE())</f>
        <v>4013.5</v>
      </c>
      <c r="T10191" t="str">
        <f t="shared" si="799"/>
        <v>COP</v>
      </c>
    </row>
    <row r="10192" spans="1:20" ht="18.75" hidden="1" customHeight="1" x14ac:dyDescent="0.25">
      <c r="A10192" t="s">
        <v>3341</v>
      </c>
      <c r="B10192" t="s">
        <v>1923</v>
      </c>
      <c r="C10192" t="s">
        <v>1913</v>
      </c>
      <c r="D10192" s="24">
        <v>6191</v>
      </c>
      <c r="E10192" t="s">
        <v>1785</v>
      </c>
      <c r="F10192" t="s">
        <v>128</v>
      </c>
      <c r="G10192" t="s">
        <v>110</v>
      </c>
      <c r="H10192" t="s">
        <v>3457</v>
      </c>
      <c r="I10192" t="s">
        <v>1883</v>
      </c>
      <c r="J10192" t="s">
        <v>1984</v>
      </c>
      <c r="K10192" t="s">
        <v>2195</v>
      </c>
      <c r="L10192" s="24">
        <v>1383.8</v>
      </c>
      <c r="M10192" s="25">
        <f>+VLOOKUP(E10192, TC!A:D, 4, FALSE())</f>
        <v>1.1693499987542044</v>
      </c>
      <c r="N10192" s="24">
        <f t="shared" si="795"/>
        <v>1383.8</v>
      </c>
      <c r="O10192" t="str">
        <f t="shared" si="796"/>
        <v>FACTURA</v>
      </c>
      <c r="P10192" t="str">
        <f t="shared" si="797"/>
        <v>2025</v>
      </c>
      <c r="Q10192" t="str">
        <f t="shared" si="798"/>
        <v>07</v>
      </c>
      <c r="R10192" t="str">
        <f>+IFERROR(VLOOKUP(I10192, Listado!A:B, 2, FALSE()), "COMERCIALIZADORA INTERNACIONAL CARIBBEAN EXOTICS S A")</f>
        <v>PEREZ MEJIA MARIA PAULINA</v>
      </c>
      <c r="S10192" s="25">
        <f>+VLOOKUP(E10192, TC!A:D, 2, FALSE())</f>
        <v>4013.5</v>
      </c>
      <c r="T10192" t="str">
        <f t="shared" si="799"/>
        <v>USD</v>
      </c>
    </row>
    <row r="10193" spans="1:20" ht="18.75" hidden="1" customHeight="1" x14ac:dyDescent="0.25">
      <c r="A10193" t="s">
        <v>3341</v>
      </c>
      <c r="B10193" t="s">
        <v>1923</v>
      </c>
      <c r="C10193" t="s">
        <v>1913</v>
      </c>
      <c r="D10193" s="24">
        <v>6191</v>
      </c>
      <c r="E10193" t="s">
        <v>1785</v>
      </c>
      <c r="F10193" t="s">
        <v>128</v>
      </c>
      <c r="G10193" t="s">
        <v>110</v>
      </c>
      <c r="H10193" t="s">
        <v>3457</v>
      </c>
      <c r="I10193" t="s">
        <v>1883</v>
      </c>
      <c r="J10193" t="s">
        <v>1984</v>
      </c>
      <c r="K10193" t="s">
        <v>1928</v>
      </c>
      <c r="L10193" s="24">
        <v>2910.4</v>
      </c>
      <c r="M10193" s="25">
        <f>+VLOOKUP(E10193, TC!A:D, 4, FALSE())</f>
        <v>1.1693499987542044</v>
      </c>
      <c r="N10193" s="24">
        <f t="shared" si="795"/>
        <v>2910.4</v>
      </c>
      <c r="O10193" t="str">
        <f t="shared" si="796"/>
        <v>FACTURA</v>
      </c>
      <c r="P10193" t="str">
        <f t="shared" si="797"/>
        <v>2025</v>
      </c>
      <c r="Q10193" t="str">
        <f t="shared" si="798"/>
        <v>07</v>
      </c>
      <c r="R10193" t="str">
        <f>+IFERROR(VLOOKUP(I10193, Listado!A:B, 2, FALSE()), "COMERCIALIZADORA INTERNACIONAL CARIBBEAN EXOTICS S A")</f>
        <v>PEREZ MEJIA MARIA PAULINA</v>
      </c>
      <c r="S10193" s="25">
        <f>+VLOOKUP(E10193, TC!A:D, 2, FALSE())</f>
        <v>4013.5</v>
      </c>
      <c r="T10193" t="str">
        <f t="shared" si="799"/>
        <v>USD</v>
      </c>
    </row>
    <row r="10194" spans="1:20" ht="18.75" hidden="1" customHeight="1" x14ac:dyDescent="0.25">
      <c r="A10194" t="s">
        <v>3341</v>
      </c>
      <c r="B10194" t="s">
        <v>1923</v>
      </c>
      <c r="C10194" t="s">
        <v>1913</v>
      </c>
      <c r="D10194" s="24">
        <v>6191</v>
      </c>
      <c r="E10194" t="s">
        <v>1785</v>
      </c>
      <c r="F10194" t="s">
        <v>128</v>
      </c>
      <c r="G10194" t="s">
        <v>110</v>
      </c>
      <c r="H10194" t="s">
        <v>3457</v>
      </c>
      <c r="I10194" t="s">
        <v>1883</v>
      </c>
      <c r="J10194" t="s">
        <v>1984</v>
      </c>
      <c r="K10194" t="s">
        <v>2196</v>
      </c>
      <c r="L10194" s="24">
        <v>1182.4000000000001</v>
      </c>
      <c r="M10194" s="25">
        <f>+VLOOKUP(E10194, TC!A:D, 4, FALSE())</f>
        <v>1.1693499987542044</v>
      </c>
      <c r="N10194" s="24">
        <f t="shared" si="795"/>
        <v>1182.4000000000001</v>
      </c>
      <c r="O10194" t="str">
        <f t="shared" si="796"/>
        <v>FACTURA</v>
      </c>
      <c r="P10194" t="str">
        <f t="shared" si="797"/>
        <v>2025</v>
      </c>
      <c r="Q10194" t="str">
        <f t="shared" si="798"/>
        <v>07</v>
      </c>
      <c r="R10194" t="str">
        <f>+IFERROR(VLOOKUP(I10194, Listado!A:B, 2, FALSE()), "COMERCIALIZADORA INTERNACIONAL CARIBBEAN EXOTICS S A")</f>
        <v>PEREZ MEJIA MARIA PAULINA</v>
      </c>
      <c r="S10194" s="25">
        <f>+VLOOKUP(E10194, TC!A:D, 2, FALSE())</f>
        <v>4013.5</v>
      </c>
      <c r="T10194" t="str">
        <f t="shared" si="799"/>
        <v>USD</v>
      </c>
    </row>
    <row r="10195" spans="1:20" ht="18.75" hidden="1" customHeight="1" x14ac:dyDescent="0.25">
      <c r="A10195" t="s">
        <v>3341</v>
      </c>
      <c r="B10195" t="s">
        <v>1923</v>
      </c>
      <c r="C10195" t="s">
        <v>1913</v>
      </c>
      <c r="D10195" s="24">
        <v>6191</v>
      </c>
      <c r="E10195" t="s">
        <v>1785</v>
      </c>
      <c r="F10195" t="s">
        <v>128</v>
      </c>
      <c r="G10195" t="s">
        <v>110</v>
      </c>
      <c r="H10195" t="s">
        <v>3457</v>
      </c>
      <c r="I10195" t="s">
        <v>1883</v>
      </c>
      <c r="J10195" t="s">
        <v>1984</v>
      </c>
      <c r="K10195" t="s">
        <v>2197</v>
      </c>
      <c r="L10195" s="24">
        <v>2331.1999999999998</v>
      </c>
      <c r="M10195" s="25">
        <f>+VLOOKUP(E10195, TC!A:D, 4, FALSE())</f>
        <v>1.1693499987542044</v>
      </c>
      <c r="N10195" s="24">
        <f t="shared" si="795"/>
        <v>2331.1999999999998</v>
      </c>
      <c r="O10195" t="str">
        <f t="shared" si="796"/>
        <v>FACTURA</v>
      </c>
      <c r="P10195" t="str">
        <f t="shared" si="797"/>
        <v>2025</v>
      </c>
      <c r="Q10195" t="str">
        <f t="shared" si="798"/>
        <v>07</v>
      </c>
      <c r="R10195" t="str">
        <f>+IFERROR(VLOOKUP(I10195, Listado!A:B, 2, FALSE()), "COMERCIALIZADORA INTERNACIONAL CARIBBEAN EXOTICS S A")</f>
        <v>PEREZ MEJIA MARIA PAULINA</v>
      </c>
      <c r="S10195" s="25">
        <f>+VLOOKUP(E10195, TC!A:D, 2, FALSE())</f>
        <v>4013.5</v>
      </c>
      <c r="T10195" t="str">
        <f t="shared" si="799"/>
        <v>USD</v>
      </c>
    </row>
    <row r="10196" spans="1:20" ht="18.75" hidden="1" customHeight="1" x14ac:dyDescent="0.25">
      <c r="A10196" t="s">
        <v>3341</v>
      </c>
      <c r="B10196" t="s">
        <v>1923</v>
      </c>
      <c r="C10196" t="s">
        <v>1913</v>
      </c>
      <c r="D10196" s="24">
        <v>6191</v>
      </c>
      <c r="E10196" t="s">
        <v>1785</v>
      </c>
      <c r="F10196" t="s">
        <v>128</v>
      </c>
      <c r="G10196" t="s">
        <v>110</v>
      </c>
      <c r="H10196" t="s">
        <v>3457</v>
      </c>
      <c r="I10196" t="s">
        <v>1883</v>
      </c>
      <c r="J10196" t="s">
        <v>1984</v>
      </c>
      <c r="K10196" t="s">
        <v>2198</v>
      </c>
      <c r="L10196" s="24">
        <v>1779.2</v>
      </c>
      <c r="M10196" s="25">
        <f>+VLOOKUP(E10196, TC!A:D, 4, FALSE())</f>
        <v>1.1693499987542044</v>
      </c>
      <c r="N10196" s="24">
        <f t="shared" si="795"/>
        <v>1779.2</v>
      </c>
      <c r="O10196" t="str">
        <f t="shared" si="796"/>
        <v>FACTURA</v>
      </c>
      <c r="P10196" t="str">
        <f t="shared" si="797"/>
        <v>2025</v>
      </c>
      <c r="Q10196" t="str">
        <f t="shared" si="798"/>
        <v>07</v>
      </c>
      <c r="R10196" t="str">
        <f>+IFERROR(VLOOKUP(I10196, Listado!A:B, 2, FALSE()), "COMERCIALIZADORA INTERNACIONAL CARIBBEAN EXOTICS S A")</f>
        <v>PEREZ MEJIA MARIA PAULINA</v>
      </c>
      <c r="S10196" s="25">
        <f>+VLOOKUP(E10196, TC!A:D, 2, FALSE())</f>
        <v>4013.5</v>
      </c>
      <c r="T10196" t="str">
        <f t="shared" si="799"/>
        <v>USD</v>
      </c>
    </row>
    <row r="10197" spans="1:20" ht="18.75" hidden="1" customHeight="1" x14ac:dyDescent="0.25">
      <c r="A10197" t="s">
        <v>3341</v>
      </c>
      <c r="B10197" t="s">
        <v>1923</v>
      </c>
      <c r="C10197" t="s">
        <v>1913</v>
      </c>
      <c r="D10197" s="24">
        <v>6192</v>
      </c>
      <c r="E10197" t="s">
        <v>1785</v>
      </c>
      <c r="F10197" t="s">
        <v>128</v>
      </c>
      <c r="G10197" t="s">
        <v>108</v>
      </c>
      <c r="H10197" t="s">
        <v>3458</v>
      </c>
      <c r="I10197" t="s">
        <v>1881</v>
      </c>
      <c r="J10197" t="s">
        <v>2134</v>
      </c>
      <c r="K10197" t="s">
        <v>1928</v>
      </c>
      <c r="L10197" s="24">
        <v>3282.55</v>
      </c>
      <c r="M10197" s="25">
        <f>+VLOOKUP(E10197, TC!A:D, 4, FALSE())</f>
        <v>1.1693499987542044</v>
      </c>
      <c r="N10197" s="24">
        <f t="shared" si="795"/>
        <v>3282.55</v>
      </c>
      <c r="O10197" t="str">
        <f t="shared" si="796"/>
        <v>FACTURA</v>
      </c>
      <c r="P10197" t="str">
        <f t="shared" si="797"/>
        <v>2025</v>
      </c>
      <c r="Q10197" t="str">
        <f t="shared" si="798"/>
        <v>07</v>
      </c>
      <c r="R10197" t="str">
        <f>+IFERROR(VLOOKUP(I10197, Listado!A:B, 2, FALSE()), "COMERCIALIZADORA INTERNACIONAL CARIBBEAN EXOTICS S A")</f>
        <v>PIEDRAHITA PEREZ MARIANA</v>
      </c>
      <c r="S10197" s="25">
        <f>+VLOOKUP(E10197, TC!A:D, 2, FALSE())</f>
        <v>4013.5</v>
      </c>
      <c r="T10197" t="str">
        <f t="shared" si="799"/>
        <v>USD</v>
      </c>
    </row>
    <row r="10198" spans="1:20" ht="18.75" hidden="1" customHeight="1" x14ac:dyDescent="0.25">
      <c r="A10198" t="s">
        <v>3341</v>
      </c>
      <c r="B10198" t="s">
        <v>1923</v>
      </c>
      <c r="C10198" t="s">
        <v>1913</v>
      </c>
      <c r="D10198" s="24">
        <v>6192</v>
      </c>
      <c r="E10198" t="s">
        <v>1785</v>
      </c>
      <c r="F10198" t="s">
        <v>128</v>
      </c>
      <c r="G10198" t="s">
        <v>108</v>
      </c>
      <c r="H10198" t="s">
        <v>3458</v>
      </c>
      <c r="I10198" t="s">
        <v>1881</v>
      </c>
      <c r="J10198" t="s">
        <v>2134</v>
      </c>
      <c r="K10198" t="s">
        <v>2137</v>
      </c>
      <c r="L10198" s="24">
        <v>2428</v>
      </c>
      <c r="M10198" s="25">
        <f>+VLOOKUP(E10198, TC!A:D, 4, FALSE())</f>
        <v>1.1693499987542044</v>
      </c>
      <c r="N10198" s="24">
        <f t="shared" si="795"/>
        <v>2428</v>
      </c>
      <c r="O10198" t="str">
        <f t="shared" si="796"/>
        <v>FACTURA</v>
      </c>
      <c r="P10198" t="str">
        <f t="shared" si="797"/>
        <v>2025</v>
      </c>
      <c r="Q10198" t="str">
        <f t="shared" si="798"/>
        <v>07</v>
      </c>
      <c r="R10198" t="str">
        <f>+IFERROR(VLOOKUP(I10198, Listado!A:B, 2, FALSE()), "COMERCIALIZADORA INTERNACIONAL CARIBBEAN EXOTICS S A")</f>
        <v>PIEDRAHITA PEREZ MARIANA</v>
      </c>
      <c r="S10198" s="25">
        <f>+VLOOKUP(E10198, TC!A:D, 2, FALSE())</f>
        <v>4013.5</v>
      </c>
      <c r="T10198" t="str">
        <f t="shared" si="799"/>
        <v>USD</v>
      </c>
    </row>
    <row r="10199" spans="1:20" ht="18.75" hidden="1" customHeight="1" x14ac:dyDescent="0.25">
      <c r="A10199" t="s">
        <v>3341</v>
      </c>
      <c r="B10199" t="s">
        <v>1923</v>
      </c>
      <c r="C10199" t="s">
        <v>1913</v>
      </c>
      <c r="D10199" s="24">
        <v>6192</v>
      </c>
      <c r="E10199" t="s">
        <v>1785</v>
      </c>
      <c r="F10199" t="s">
        <v>128</v>
      </c>
      <c r="G10199" t="s">
        <v>108</v>
      </c>
      <c r="H10199" t="s">
        <v>3458</v>
      </c>
      <c r="I10199" t="s">
        <v>1881</v>
      </c>
      <c r="J10199" t="s">
        <v>2134</v>
      </c>
      <c r="K10199" t="s">
        <v>2138</v>
      </c>
      <c r="L10199" s="24">
        <v>85</v>
      </c>
      <c r="M10199" s="25">
        <f>+VLOOKUP(E10199, TC!A:D, 4, FALSE())</f>
        <v>1.1693499987542044</v>
      </c>
      <c r="N10199" s="24">
        <f t="shared" si="795"/>
        <v>85</v>
      </c>
      <c r="O10199" t="str">
        <f t="shared" si="796"/>
        <v>FACTURA</v>
      </c>
      <c r="P10199" t="str">
        <f t="shared" si="797"/>
        <v>2025</v>
      </c>
      <c r="Q10199" t="str">
        <f t="shared" si="798"/>
        <v>07</v>
      </c>
      <c r="R10199" t="str">
        <f>+IFERROR(VLOOKUP(I10199, Listado!A:B, 2, FALSE()), "COMERCIALIZADORA INTERNACIONAL CARIBBEAN EXOTICS S A")</f>
        <v>PIEDRAHITA PEREZ MARIANA</v>
      </c>
      <c r="S10199" s="25">
        <f>+VLOOKUP(E10199, TC!A:D, 2, FALSE())</f>
        <v>4013.5</v>
      </c>
      <c r="T10199" t="str">
        <f t="shared" si="799"/>
        <v>USD</v>
      </c>
    </row>
    <row r="10200" spans="1:20" ht="18.75" hidden="1" customHeight="1" x14ac:dyDescent="0.25">
      <c r="A10200" t="s">
        <v>3341</v>
      </c>
      <c r="B10200" t="s">
        <v>1923</v>
      </c>
      <c r="C10200" t="s">
        <v>1913</v>
      </c>
      <c r="D10200" s="24">
        <v>6192</v>
      </c>
      <c r="E10200" t="s">
        <v>1785</v>
      </c>
      <c r="F10200" t="s">
        <v>128</v>
      </c>
      <c r="G10200" t="s">
        <v>108</v>
      </c>
      <c r="H10200" t="s">
        <v>3458</v>
      </c>
      <c r="I10200" t="s">
        <v>1881</v>
      </c>
      <c r="J10200" t="s">
        <v>2134</v>
      </c>
      <c r="K10200" t="s">
        <v>2139</v>
      </c>
      <c r="L10200" s="24">
        <v>169.05</v>
      </c>
      <c r="M10200" s="25">
        <f>+VLOOKUP(E10200, TC!A:D, 4, FALSE())</f>
        <v>1.1693499987542044</v>
      </c>
      <c r="N10200" s="24">
        <f t="shared" si="795"/>
        <v>169.05</v>
      </c>
      <c r="O10200" t="str">
        <f t="shared" si="796"/>
        <v>FACTURA</v>
      </c>
      <c r="P10200" t="str">
        <f t="shared" si="797"/>
        <v>2025</v>
      </c>
      <c r="Q10200" t="str">
        <f t="shared" si="798"/>
        <v>07</v>
      </c>
      <c r="R10200" t="str">
        <f>+IFERROR(VLOOKUP(I10200, Listado!A:B, 2, FALSE()), "COMERCIALIZADORA INTERNACIONAL CARIBBEAN EXOTICS S A")</f>
        <v>PIEDRAHITA PEREZ MARIANA</v>
      </c>
      <c r="S10200" s="25">
        <f>+VLOOKUP(E10200, TC!A:D, 2, FALSE())</f>
        <v>4013.5</v>
      </c>
      <c r="T10200" t="str">
        <f t="shared" si="799"/>
        <v>USD</v>
      </c>
    </row>
    <row r="10201" spans="1:20" ht="18.75" hidden="1" customHeight="1" x14ac:dyDescent="0.25">
      <c r="A10201" t="s">
        <v>3341</v>
      </c>
      <c r="B10201" t="s">
        <v>1923</v>
      </c>
      <c r="C10201" t="s">
        <v>1913</v>
      </c>
      <c r="D10201" s="24">
        <v>6192</v>
      </c>
      <c r="E10201" t="s">
        <v>1785</v>
      </c>
      <c r="F10201" t="s">
        <v>128</v>
      </c>
      <c r="G10201" t="s">
        <v>108</v>
      </c>
      <c r="H10201" t="s">
        <v>3458</v>
      </c>
      <c r="I10201" t="s">
        <v>1881</v>
      </c>
      <c r="J10201" t="s">
        <v>2134</v>
      </c>
      <c r="K10201" t="s">
        <v>2140</v>
      </c>
      <c r="L10201" s="24">
        <v>148.9</v>
      </c>
      <c r="M10201" s="25">
        <f>+VLOOKUP(E10201, TC!A:D, 4, FALSE())</f>
        <v>1.1693499987542044</v>
      </c>
      <c r="N10201" s="24">
        <f t="shared" si="795"/>
        <v>148.9</v>
      </c>
      <c r="O10201" t="str">
        <f t="shared" si="796"/>
        <v>FACTURA</v>
      </c>
      <c r="P10201" t="str">
        <f t="shared" si="797"/>
        <v>2025</v>
      </c>
      <c r="Q10201" t="str">
        <f t="shared" si="798"/>
        <v>07</v>
      </c>
      <c r="R10201" t="str">
        <f>+IFERROR(VLOOKUP(I10201, Listado!A:B, 2, FALSE()), "COMERCIALIZADORA INTERNACIONAL CARIBBEAN EXOTICS S A")</f>
        <v>PIEDRAHITA PEREZ MARIANA</v>
      </c>
      <c r="S10201" s="25">
        <f>+VLOOKUP(E10201, TC!A:D, 2, FALSE())</f>
        <v>4013.5</v>
      </c>
      <c r="T10201" t="str">
        <f t="shared" si="799"/>
        <v>USD</v>
      </c>
    </row>
    <row r="10202" spans="1:20" ht="18.75" hidden="1" customHeight="1" x14ac:dyDescent="0.25">
      <c r="A10202" t="s">
        <v>3341</v>
      </c>
      <c r="B10202" t="s">
        <v>5</v>
      </c>
      <c r="C10202" t="s">
        <v>1913</v>
      </c>
      <c r="D10202" s="24">
        <v>12469</v>
      </c>
      <c r="E10202" t="s">
        <v>1785</v>
      </c>
      <c r="F10202" t="s">
        <v>128</v>
      </c>
      <c r="G10202" t="s">
        <v>108</v>
      </c>
      <c r="H10202" t="s">
        <v>3459</v>
      </c>
      <c r="I10202" t="s">
        <v>1898</v>
      </c>
      <c r="J10202" t="s">
        <v>1944</v>
      </c>
      <c r="K10202" t="s">
        <v>86</v>
      </c>
      <c r="L10202" s="24">
        <v>46240</v>
      </c>
      <c r="M10202" s="25">
        <f>+VLOOKUP(E10202, TC!A:D, 4, FALSE())</f>
        <v>1.1693499987542044</v>
      </c>
      <c r="N10202" s="24">
        <f t="shared" si="795"/>
        <v>46240</v>
      </c>
      <c r="O10202" t="str">
        <f t="shared" si="796"/>
        <v>FACTURA</v>
      </c>
      <c r="P10202" t="str">
        <f t="shared" si="797"/>
        <v>2025</v>
      </c>
      <c r="Q10202" t="str">
        <f t="shared" si="798"/>
        <v>07</v>
      </c>
      <c r="R10202" t="str">
        <f>+IFERROR(VLOOKUP(I10202, Listado!A:B, 2, FALSE()), "COMERCIALIZADORA INTERNACIONAL CARIBBEAN EXOTICS S A")</f>
        <v>PIEDRAHITA PEREZ MARIANA</v>
      </c>
      <c r="S10202" s="25">
        <f>+VLOOKUP(E10202, TC!A:D, 2, FALSE())</f>
        <v>4013.5</v>
      </c>
      <c r="T10202" t="str">
        <f t="shared" si="799"/>
        <v>USD</v>
      </c>
    </row>
    <row r="10203" spans="1:20" ht="18.75" hidden="1" customHeight="1" x14ac:dyDescent="0.25">
      <c r="A10203" t="s">
        <v>3341</v>
      </c>
      <c r="B10203" t="s">
        <v>5</v>
      </c>
      <c r="C10203" t="s">
        <v>1913</v>
      </c>
      <c r="D10203" s="24">
        <v>12469</v>
      </c>
      <c r="E10203" t="s">
        <v>1785</v>
      </c>
      <c r="F10203" t="s">
        <v>128</v>
      </c>
      <c r="G10203" t="s">
        <v>108</v>
      </c>
      <c r="H10203" t="s">
        <v>3459</v>
      </c>
      <c r="I10203" t="s">
        <v>1898</v>
      </c>
      <c r="J10203" t="s">
        <v>1944</v>
      </c>
      <c r="K10203" t="s">
        <v>90</v>
      </c>
      <c r="L10203" s="24">
        <v>1848</v>
      </c>
      <c r="M10203" s="25">
        <f>+VLOOKUP(E10203, TC!A:D, 4, FALSE())</f>
        <v>1.1693499987542044</v>
      </c>
      <c r="N10203" s="24">
        <f t="shared" si="795"/>
        <v>1848</v>
      </c>
      <c r="O10203" t="str">
        <f t="shared" si="796"/>
        <v>FACTURA</v>
      </c>
      <c r="P10203" t="str">
        <f t="shared" si="797"/>
        <v>2025</v>
      </c>
      <c r="Q10203" t="str">
        <f t="shared" si="798"/>
        <v>07</v>
      </c>
      <c r="R10203" t="str">
        <f>+IFERROR(VLOOKUP(I10203, Listado!A:B, 2, FALSE()), "COMERCIALIZADORA INTERNACIONAL CARIBBEAN EXOTICS S A")</f>
        <v>PIEDRAHITA PEREZ MARIANA</v>
      </c>
      <c r="S10203" s="25">
        <f>+VLOOKUP(E10203, TC!A:D, 2, FALSE())</f>
        <v>4013.5</v>
      </c>
      <c r="T10203" t="str">
        <f t="shared" si="799"/>
        <v>USD</v>
      </c>
    </row>
    <row r="10204" spans="1:20" ht="18.75" hidden="1" customHeight="1" x14ac:dyDescent="0.25">
      <c r="A10204" t="s">
        <v>3341</v>
      </c>
      <c r="B10204" t="s">
        <v>5</v>
      </c>
      <c r="C10204" t="s">
        <v>1913</v>
      </c>
      <c r="D10204" s="24">
        <v>12469</v>
      </c>
      <c r="E10204" t="s">
        <v>1785</v>
      </c>
      <c r="F10204" t="s">
        <v>128</v>
      </c>
      <c r="G10204" t="s">
        <v>108</v>
      </c>
      <c r="H10204" t="s">
        <v>3459</v>
      </c>
      <c r="I10204" t="s">
        <v>1898</v>
      </c>
      <c r="J10204" t="s">
        <v>1944</v>
      </c>
      <c r="K10204" t="s">
        <v>91</v>
      </c>
      <c r="L10204" s="24">
        <v>1890</v>
      </c>
      <c r="M10204" s="25">
        <f>+VLOOKUP(E10204, TC!A:D, 4, FALSE())</f>
        <v>1.1693499987542044</v>
      </c>
      <c r="N10204" s="24">
        <f t="shared" si="795"/>
        <v>1890</v>
      </c>
      <c r="O10204" t="str">
        <f t="shared" si="796"/>
        <v>FACTURA</v>
      </c>
      <c r="P10204" t="str">
        <f t="shared" si="797"/>
        <v>2025</v>
      </c>
      <c r="Q10204" t="str">
        <f t="shared" si="798"/>
        <v>07</v>
      </c>
      <c r="R10204" t="str">
        <f>+IFERROR(VLOOKUP(I10204, Listado!A:B, 2, FALSE()), "COMERCIALIZADORA INTERNACIONAL CARIBBEAN EXOTICS S A")</f>
        <v>PIEDRAHITA PEREZ MARIANA</v>
      </c>
      <c r="S10204" s="25">
        <f>+VLOOKUP(E10204, TC!A:D, 2, FALSE())</f>
        <v>4013.5</v>
      </c>
      <c r="T10204" t="str">
        <f t="shared" si="799"/>
        <v>USD</v>
      </c>
    </row>
    <row r="10205" spans="1:20" ht="18.75" hidden="1" customHeight="1" x14ac:dyDescent="0.25">
      <c r="A10205" t="s">
        <v>3341</v>
      </c>
      <c r="B10205" t="s">
        <v>5</v>
      </c>
      <c r="C10205" t="s">
        <v>1913</v>
      </c>
      <c r="D10205" s="24">
        <v>12469</v>
      </c>
      <c r="E10205" t="s">
        <v>1785</v>
      </c>
      <c r="F10205" t="s">
        <v>128</v>
      </c>
      <c r="G10205" t="s">
        <v>108</v>
      </c>
      <c r="H10205" t="s">
        <v>3459</v>
      </c>
      <c r="I10205" t="s">
        <v>1898</v>
      </c>
      <c r="J10205" t="s">
        <v>1944</v>
      </c>
      <c r="K10205" t="s">
        <v>92</v>
      </c>
      <c r="L10205" s="24">
        <v>2990</v>
      </c>
      <c r="M10205" s="25">
        <f>+VLOOKUP(E10205, TC!A:D, 4, FALSE())</f>
        <v>1.1693499987542044</v>
      </c>
      <c r="N10205" s="24">
        <f t="shared" si="795"/>
        <v>2990</v>
      </c>
      <c r="O10205" t="str">
        <f t="shared" si="796"/>
        <v>FACTURA</v>
      </c>
      <c r="P10205" t="str">
        <f t="shared" si="797"/>
        <v>2025</v>
      </c>
      <c r="Q10205" t="str">
        <f t="shared" si="798"/>
        <v>07</v>
      </c>
      <c r="R10205" t="str">
        <f>+IFERROR(VLOOKUP(I10205, Listado!A:B, 2, FALSE()), "COMERCIALIZADORA INTERNACIONAL CARIBBEAN EXOTICS S A")</f>
        <v>PIEDRAHITA PEREZ MARIANA</v>
      </c>
      <c r="S10205" s="25">
        <f>+VLOOKUP(E10205, TC!A:D, 2, FALSE())</f>
        <v>4013.5</v>
      </c>
      <c r="T10205" t="str">
        <f t="shared" si="799"/>
        <v>USD</v>
      </c>
    </row>
    <row r="10206" spans="1:20" ht="18.75" hidden="1" customHeight="1" x14ac:dyDescent="0.25">
      <c r="A10206" t="s">
        <v>3341</v>
      </c>
      <c r="B10206" t="s">
        <v>5</v>
      </c>
      <c r="C10206" t="s">
        <v>1913</v>
      </c>
      <c r="D10206" s="24">
        <v>12470</v>
      </c>
      <c r="E10206" t="s">
        <v>1785</v>
      </c>
      <c r="F10206" t="s">
        <v>99</v>
      </c>
      <c r="G10206" t="s">
        <v>113</v>
      </c>
      <c r="I10206" t="s">
        <v>2824</v>
      </c>
      <c r="J10206" t="s">
        <v>1915</v>
      </c>
      <c r="K10206" t="s">
        <v>2021</v>
      </c>
      <c r="L10206" s="24">
        <v>252300</v>
      </c>
      <c r="M10206" s="25">
        <f>+VLOOKUP(E10206, TC!A:D, 4, FALSE())</f>
        <v>1.1693499987542044</v>
      </c>
      <c r="N10206" s="24">
        <f t="shared" si="795"/>
        <v>252300</v>
      </c>
      <c r="O10206" t="str">
        <f t="shared" si="796"/>
        <v>FACTURA</v>
      </c>
      <c r="P10206" t="str">
        <f t="shared" si="797"/>
        <v>2025</v>
      </c>
      <c r="Q10206" t="str">
        <f t="shared" si="798"/>
        <v>07</v>
      </c>
      <c r="R10206" t="str">
        <f>+IFERROR(VLOOKUP(I10206, Listado!A:B, 2, FALSE()), "COMERCIALIZADORA INTERNACIONAL CARIBBEAN EXOTICS S A")</f>
        <v>COMERCIALIZADORA INTERNACIONAL CARIBBEAN EXOTICS S A</v>
      </c>
      <c r="S10206" s="25">
        <f>+VLOOKUP(E10206, TC!A:D, 2, FALSE())</f>
        <v>4013.5</v>
      </c>
      <c r="T10206" t="str">
        <f t="shared" si="799"/>
        <v>COP</v>
      </c>
    </row>
    <row r="10207" spans="1:20" ht="18.75" hidden="1" customHeight="1" x14ac:dyDescent="0.25">
      <c r="A10207" t="s">
        <v>3341</v>
      </c>
      <c r="B10207" t="s">
        <v>5</v>
      </c>
      <c r="C10207" t="s">
        <v>1913</v>
      </c>
      <c r="D10207" s="24">
        <v>12470</v>
      </c>
      <c r="E10207" t="s">
        <v>1785</v>
      </c>
      <c r="F10207" t="s">
        <v>99</v>
      </c>
      <c r="G10207" t="s">
        <v>113</v>
      </c>
      <c r="I10207" t="s">
        <v>2824</v>
      </c>
      <c r="J10207" t="s">
        <v>1915</v>
      </c>
      <c r="K10207" t="s">
        <v>2021</v>
      </c>
      <c r="L10207" s="24">
        <v>109040</v>
      </c>
      <c r="M10207" s="25">
        <f>+VLOOKUP(E10207, TC!A:D, 4, FALSE())</f>
        <v>1.1693499987542044</v>
      </c>
      <c r="N10207" s="24">
        <f t="shared" si="795"/>
        <v>109040</v>
      </c>
      <c r="O10207" t="str">
        <f t="shared" si="796"/>
        <v>FACTURA</v>
      </c>
      <c r="P10207" t="str">
        <f t="shared" si="797"/>
        <v>2025</v>
      </c>
      <c r="Q10207" t="str">
        <f t="shared" si="798"/>
        <v>07</v>
      </c>
      <c r="R10207" t="str">
        <f>+IFERROR(VLOOKUP(I10207, Listado!A:B, 2, FALSE()), "COMERCIALIZADORA INTERNACIONAL CARIBBEAN EXOTICS S A")</f>
        <v>COMERCIALIZADORA INTERNACIONAL CARIBBEAN EXOTICS S A</v>
      </c>
      <c r="S10207" s="25">
        <f>+VLOOKUP(E10207, TC!A:D, 2, FALSE())</f>
        <v>4013.5</v>
      </c>
      <c r="T10207" t="str">
        <f t="shared" si="799"/>
        <v>COP</v>
      </c>
    </row>
    <row r="10208" spans="1:20" ht="18.75" hidden="1" customHeight="1" x14ac:dyDescent="0.25">
      <c r="A10208" t="s">
        <v>3341</v>
      </c>
      <c r="B10208" t="s">
        <v>5</v>
      </c>
      <c r="C10208" t="s">
        <v>1913</v>
      </c>
      <c r="D10208" s="24">
        <v>12470</v>
      </c>
      <c r="E10208" t="s">
        <v>1785</v>
      </c>
      <c r="F10208" t="s">
        <v>99</v>
      </c>
      <c r="G10208" t="s">
        <v>113</v>
      </c>
      <c r="I10208" t="s">
        <v>2824</v>
      </c>
      <c r="J10208" t="s">
        <v>1915</v>
      </c>
      <c r="K10208" t="s">
        <v>2021</v>
      </c>
      <c r="L10208" s="24">
        <v>125280</v>
      </c>
      <c r="M10208" s="25">
        <f>+VLOOKUP(E10208, TC!A:D, 4, FALSE())</f>
        <v>1.1693499987542044</v>
      </c>
      <c r="N10208" s="24">
        <f t="shared" si="795"/>
        <v>125280</v>
      </c>
      <c r="O10208" t="str">
        <f t="shared" si="796"/>
        <v>FACTURA</v>
      </c>
      <c r="P10208" t="str">
        <f t="shared" si="797"/>
        <v>2025</v>
      </c>
      <c r="Q10208" t="str">
        <f t="shared" si="798"/>
        <v>07</v>
      </c>
      <c r="R10208" t="str">
        <f>+IFERROR(VLOOKUP(I10208, Listado!A:B, 2, FALSE()), "COMERCIALIZADORA INTERNACIONAL CARIBBEAN EXOTICS S A")</f>
        <v>COMERCIALIZADORA INTERNACIONAL CARIBBEAN EXOTICS S A</v>
      </c>
      <c r="S10208" s="25">
        <f>+VLOOKUP(E10208, TC!A:D, 2, FALSE())</f>
        <v>4013.5</v>
      </c>
      <c r="T10208" t="str">
        <f t="shared" si="799"/>
        <v>COP</v>
      </c>
    </row>
    <row r="10209" spans="1:20" ht="18.75" hidden="1" customHeight="1" x14ac:dyDescent="0.25">
      <c r="A10209" t="s">
        <v>3341</v>
      </c>
      <c r="B10209" t="s">
        <v>5</v>
      </c>
      <c r="C10209" t="s">
        <v>1913</v>
      </c>
      <c r="D10209" s="24">
        <v>12470</v>
      </c>
      <c r="E10209" t="s">
        <v>1785</v>
      </c>
      <c r="F10209" t="s">
        <v>99</v>
      </c>
      <c r="G10209" t="s">
        <v>113</v>
      </c>
      <c r="I10209" t="s">
        <v>2824</v>
      </c>
      <c r="J10209" t="s">
        <v>1915</v>
      </c>
      <c r="K10209" t="s">
        <v>2021</v>
      </c>
      <c r="L10209" s="24">
        <v>47270</v>
      </c>
      <c r="M10209" s="25">
        <f>+VLOOKUP(E10209, TC!A:D, 4, FALSE())</f>
        <v>1.1693499987542044</v>
      </c>
      <c r="N10209" s="24">
        <f t="shared" si="795"/>
        <v>47270</v>
      </c>
      <c r="O10209" t="str">
        <f t="shared" si="796"/>
        <v>FACTURA</v>
      </c>
      <c r="P10209" t="str">
        <f t="shared" si="797"/>
        <v>2025</v>
      </c>
      <c r="Q10209" t="str">
        <f t="shared" si="798"/>
        <v>07</v>
      </c>
      <c r="R10209" t="str">
        <f>+IFERROR(VLOOKUP(I10209, Listado!A:B, 2, FALSE()), "COMERCIALIZADORA INTERNACIONAL CARIBBEAN EXOTICS S A")</f>
        <v>COMERCIALIZADORA INTERNACIONAL CARIBBEAN EXOTICS S A</v>
      </c>
      <c r="S10209" s="25">
        <f>+VLOOKUP(E10209, TC!A:D, 2, FALSE())</f>
        <v>4013.5</v>
      </c>
      <c r="T10209" t="str">
        <f t="shared" si="799"/>
        <v>COP</v>
      </c>
    </row>
    <row r="10210" spans="1:20" ht="18.75" hidden="1" customHeight="1" x14ac:dyDescent="0.25">
      <c r="A10210" t="s">
        <v>3341</v>
      </c>
      <c r="B10210" t="s">
        <v>5</v>
      </c>
      <c r="C10210" t="s">
        <v>1913</v>
      </c>
      <c r="D10210" s="24">
        <v>12470</v>
      </c>
      <c r="E10210" t="s">
        <v>1785</v>
      </c>
      <c r="F10210" t="s">
        <v>99</v>
      </c>
      <c r="G10210" t="s">
        <v>113</v>
      </c>
      <c r="I10210" t="s">
        <v>2824</v>
      </c>
      <c r="J10210" t="s">
        <v>1915</v>
      </c>
      <c r="K10210" t="s">
        <v>2021</v>
      </c>
      <c r="L10210" s="24">
        <v>27840</v>
      </c>
      <c r="M10210" s="25">
        <f>+VLOOKUP(E10210, TC!A:D, 4, FALSE())</f>
        <v>1.1693499987542044</v>
      </c>
      <c r="N10210" s="24">
        <f t="shared" si="795"/>
        <v>27840</v>
      </c>
      <c r="O10210" t="str">
        <f t="shared" si="796"/>
        <v>FACTURA</v>
      </c>
      <c r="P10210" t="str">
        <f t="shared" si="797"/>
        <v>2025</v>
      </c>
      <c r="Q10210" t="str">
        <f t="shared" si="798"/>
        <v>07</v>
      </c>
      <c r="R10210" t="str">
        <f>+IFERROR(VLOOKUP(I10210, Listado!A:B, 2, FALSE()), "COMERCIALIZADORA INTERNACIONAL CARIBBEAN EXOTICS S A")</f>
        <v>COMERCIALIZADORA INTERNACIONAL CARIBBEAN EXOTICS S A</v>
      </c>
      <c r="S10210" s="25">
        <f>+VLOOKUP(E10210, TC!A:D, 2, FALSE())</f>
        <v>4013.5</v>
      </c>
      <c r="T10210" t="str">
        <f t="shared" si="799"/>
        <v>COP</v>
      </c>
    </row>
    <row r="10211" spans="1:20" ht="18.75" hidden="1" customHeight="1" x14ac:dyDescent="0.25">
      <c r="A10211" t="s">
        <v>3341</v>
      </c>
      <c r="B10211" t="s">
        <v>5</v>
      </c>
      <c r="C10211" t="s">
        <v>1913</v>
      </c>
      <c r="D10211" s="24">
        <v>12470</v>
      </c>
      <c r="E10211" t="s">
        <v>1785</v>
      </c>
      <c r="F10211" t="s">
        <v>99</v>
      </c>
      <c r="G10211" t="s">
        <v>113</v>
      </c>
      <c r="I10211" t="s">
        <v>2824</v>
      </c>
      <c r="J10211" t="s">
        <v>1915</v>
      </c>
      <c r="K10211" t="s">
        <v>2021</v>
      </c>
      <c r="L10211" s="24">
        <v>16820</v>
      </c>
      <c r="M10211" s="25">
        <f>+VLOOKUP(E10211, TC!A:D, 4, FALSE())</f>
        <v>1.1693499987542044</v>
      </c>
      <c r="N10211" s="24">
        <f t="shared" si="795"/>
        <v>16820</v>
      </c>
      <c r="O10211" t="str">
        <f t="shared" si="796"/>
        <v>FACTURA</v>
      </c>
      <c r="P10211" t="str">
        <f t="shared" si="797"/>
        <v>2025</v>
      </c>
      <c r="Q10211" t="str">
        <f t="shared" si="798"/>
        <v>07</v>
      </c>
      <c r="R10211" t="str">
        <f>+IFERROR(VLOOKUP(I10211, Listado!A:B, 2, FALSE()), "COMERCIALIZADORA INTERNACIONAL CARIBBEAN EXOTICS S A")</f>
        <v>COMERCIALIZADORA INTERNACIONAL CARIBBEAN EXOTICS S A</v>
      </c>
      <c r="S10211" s="25">
        <f>+VLOOKUP(E10211, TC!A:D, 2, FALSE())</f>
        <v>4013.5</v>
      </c>
      <c r="T10211" t="str">
        <f t="shared" si="799"/>
        <v>COP</v>
      </c>
    </row>
    <row r="10212" spans="1:20" ht="18.75" hidden="1" customHeight="1" x14ac:dyDescent="0.25">
      <c r="A10212" t="s">
        <v>3341</v>
      </c>
      <c r="B10212" t="s">
        <v>5</v>
      </c>
      <c r="C10212" t="s">
        <v>1913</v>
      </c>
      <c r="D10212" s="24">
        <v>12470</v>
      </c>
      <c r="E10212" t="s">
        <v>1785</v>
      </c>
      <c r="F10212" t="s">
        <v>99</v>
      </c>
      <c r="G10212" t="s">
        <v>113</v>
      </c>
      <c r="I10212" t="s">
        <v>2824</v>
      </c>
      <c r="J10212" t="s">
        <v>1915</v>
      </c>
      <c r="K10212" t="s">
        <v>2021</v>
      </c>
      <c r="L10212" s="24">
        <v>4350</v>
      </c>
      <c r="M10212" s="25">
        <f>+VLOOKUP(E10212, TC!A:D, 4, FALSE())</f>
        <v>1.1693499987542044</v>
      </c>
      <c r="N10212" s="24">
        <f t="shared" si="795"/>
        <v>4350</v>
      </c>
      <c r="O10212" t="str">
        <f t="shared" si="796"/>
        <v>FACTURA</v>
      </c>
      <c r="P10212" t="str">
        <f t="shared" si="797"/>
        <v>2025</v>
      </c>
      <c r="Q10212" t="str">
        <f t="shared" si="798"/>
        <v>07</v>
      </c>
      <c r="R10212" t="str">
        <f>+IFERROR(VLOOKUP(I10212, Listado!A:B, 2, FALSE()), "COMERCIALIZADORA INTERNACIONAL CARIBBEAN EXOTICS S A")</f>
        <v>COMERCIALIZADORA INTERNACIONAL CARIBBEAN EXOTICS S A</v>
      </c>
      <c r="S10212" s="25">
        <f>+VLOOKUP(E10212, TC!A:D, 2, FALSE())</f>
        <v>4013.5</v>
      </c>
      <c r="T10212" t="str">
        <f t="shared" si="799"/>
        <v>COP</v>
      </c>
    </row>
    <row r="10213" spans="1:20" ht="18.75" hidden="1" customHeight="1" x14ac:dyDescent="0.25">
      <c r="A10213" t="s">
        <v>3341</v>
      </c>
      <c r="B10213" t="s">
        <v>5</v>
      </c>
      <c r="C10213" t="s">
        <v>1913</v>
      </c>
      <c r="D10213" s="24">
        <v>12471</v>
      </c>
      <c r="E10213" t="s">
        <v>1785</v>
      </c>
      <c r="F10213" t="s">
        <v>99</v>
      </c>
      <c r="G10213" t="s">
        <v>113</v>
      </c>
      <c r="I10213" t="s">
        <v>2377</v>
      </c>
      <c r="J10213" t="s">
        <v>1915</v>
      </c>
      <c r="K10213" t="s">
        <v>2021</v>
      </c>
      <c r="L10213" s="24">
        <v>256070</v>
      </c>
      <c r="M10213" s="25">
        <f>+VLOOKUP(E10213, TC!A:D, 4, FALSE())</f>
        <v>1.1693499987542044</v>
      </c>
      <c r="N10213" s="24">
        <f t="shared" si="795"/>
        <v>256070</v>
      </c>
      <c r="O10213" t="str">
        <f t="shared" si="796"/>
        <v>FACTURA</v>
      </c>
      <c r="P10213" t="str">
        <f t="shared" si="797"/>
        <v>2025</v>
      </c>
      <c r="Q10213" t="str">
        <f t="shared" si="798"/>
        <v>07</v>
      </c>
      <c r="R10213" t="str">
        <f>+IFERROR(VLOOKUP(I10213, Listado!A:B, 2, FALSE()), "COMERCIALIZADORA INTERNACIONAL CARIBBEAN EXOTICS S A")</f>
        <v>COMERCIALIZADORA INTERNACIONAL CARIBBEAN EXOTICS S A</v>
      </c>
      <c r="S10213" s="25">
        <f>+VLOOKUP(E10213, TC!A:D, 2, FALSE())</f>
        <v>4013.5</v>
      </c>
      <c r="T10213" t="str">
        <f t="shared" si="799"/>
        <v>COP</v>
      </c>
    </row>
    <row r="10214" spans="1:20" ht="18.75" hidden="1" customHeight="1" x14ac:dyDescent="0.25">
      <c r="A10214" t="s">
        <v>3341</v>
      </c>
      <c r="B10214" t="s">
        <v>5</v>
      </c>
      <c r="C10214" t="s">
        <v>1913</v>
      </c>
      <c r="D10214" s="24">
        <v>12471</v>
      </c>
      <c r="E10214" t="s">
        <v>1785</v>
      </c>
      <c r="F10214" t="s">
        <v>99</v>
      </c>
      <c r="G10214" t="s">
        <v>113</v>
      </c>
      <c r="I10214" t="s">
        <v>2377</v>
      </c>
      <c r="J10214" t="s">
        <v>1915</v>
      </c>
      <c r="K10214" t="s">
        <v>2021</v>
      </c>
      <c r="L10214" s="24">
        <v>302760</v>
      </c>
      <c r="M10214" s="25">
        <f>+VLOOKUP(E10214, TC!A:D, 4, FALSE())</f>
        <v>1.1693499987542044</v>
      </c>
      <c r="N10214" s="24">
        <f t="shared" si="795"/>
        <v>302760</v>
      </c>
      <c r="O10214" t="str">
        <f t="shared" si="796"/>
        <v>FACTURA</v>
      </c>
      <c r="P10214" t="str">
        <f t="shared" si="797"/>
        <v>2025</v>
      </c>
      <c r="Q10214" t="str">
        <f t="shared" si="798"/>
        <v>07</v>
      </c>
      <c r="R10214" t="str">
        <f>+IFERROR(VLOOKUP(I10214, Listado!A:B, 2, FALSE()), "COMERCIALIZADORA INTERNACIONAL CARIBBEAN EXOTICS S A")</f>
        <v>COMERCIALIZADORA INTERNACIONAL CARIBBEAN EXOTICS S A</v>
      </c>
      <c r="S10214" s="25">
        <f>+VLOOKUP(E10214, TC!A:D, 2, FALSE())</f>
        <v>4013.5</v>
      </c>
      <c r="T10214" t="str">
        <f t="shared" si="799"/>
        <v>COP</v>
      </c>
    </row>
    <row r="10215" spans="1:20" ht="18.75" hidden="1" customHeight="1" x14ac:dyDescent="0.25">
      <c r="A10215" t="s">
        <v>3341</v>
      </c>
      <c r="B10215" t="s">
        <v>5</v>
      </c>
      <c r="C10215" t="s">
        <v>1913</v>
      </c>
      <c r="D10215" s="24">
        <v>12471</v>
      </c>
      <c r="E10215" t="s">
        <v>1785</v>
      </c>
      <c r="F10215" t="s">
        <v>99</v>
      </c>
      <c r="G10215" t="s">
        <v>113</v>
      </c>
      <c r="I10215" t="s">
        <v>2377</v>
      </c>
      <c r="J10215" t="s">
        <v>1915</v>
      </c>
      <c r="K10215" t="s">
        <v>2021</v>
      </c>
      <c r="L10215" s="24">
        <v>261870</v>
      </c>
      <c r="M10215" s="25">
        <f>+VLOOKUP(E10215, TC!A:D, 4, FALSE())</f>
        <v>1.1693499987542044</v>
      </c>
      <c r="N10215" s="24">
        <f t="shared" si="795"/>
        <v>261870</v>
      </c>
      <c r="O10215" t="str">
        <f t="shared" si="796"/>
        <v>FACTURA</v>
      </c>
      <c r="P10215" t="str">
        <f t="shared" si="797"/>
        <v>2025</v>
      </c>
      <c r="Q10215" t="str">
        <f t="shared" si="798"/>
        <v>07</v>
      </c>
      <c r="R10215" t="str">
        <f>+IFERROR(VLOOKUP(I10215, Listado!A:B, 2, FALSE()), "COMERCIALIZADORA INTERNACIONAL CARIBBEAN EXOTICS S A")</f>
        <v>COMERCIALIZADORA INTERNACIONAL CARIBBEAN EXOTICS S A</v>
      </c>
      <c r="S10215" s="25">
        <f>+VLOOKUP(E10215, TC!A:D, 2, FALSE())</f>
        <v>4013.5</v>
      </c>
      <c r="T10215" t="str">
        <f t="shared" si="799"/>
        <v>COP</v>
      </c>
    </row>
    <row r="10216" spans="1:20" ht="18.75" hidden="1" customHeight="1" x14ac:dyDescent="0.25">
      <c r="A10216" t="s">
        <v>3341</v>
      </c>
      <c r="B10216" t="s">
        <v>5</v>
      </c>
      <c r="C10216" t="s">
        <v>1913</v>
      </c>
      <c r="D10216" s="24">
        <v>12471</v>
      </c>
      <c r="E10216" t="s">
        <v>1785</v>
      </c>
      <c r="F10216" t="s">
        <v>99</v>
      </c>
      <c r="G10216" t="s">
        <v>113</v>
      </c>
      <c r="I10216" t="s">
        <v>2377</v>
      </c>
      <c r="J10216" t="s">
        <v>1915</v>
      </c>
      <c r="K10216" t="s">
        <v>2021</v>
      </c>
      <c r="L10216" s="24">
        <v>17690</v>
      </c>
      <c r="M10216" s="25">
        <f>+VLOOKUP(E10216, TC!A:D, 4, FALSE())</f>
        <v>1.1693499987542044</v>
      </c>
      <c r="N10216" s="24">
        <f t="shared" si="795"/>
        <v>17690</v>
      </c>
      <c r="O10216" t="str">
        <f t="shared" si="796"/>
        <v>FACTURA</v>
      </c>
      <c r="P10216" t="str">
        <f t="shared" si="797"/>
        <v>2025</v>
      </c>
      <c r="Q10216" t="str">
        <f t="shared" si="798"/>
        <v>07</v>
      </c>
      <c r="R10216" t="str">
        <f>+IFERROR(VLOOKUP(I10216, Listado!A:B, 2, FALSE()), "COMERCIALIZADORA INTERNACIONAL CARIBBEAN EXOTICS S A")</f>
        <v>COMERCIALIZADORA INTERNACIONAL CARIBBEAN EXOTICS S A</v>
      </c>
      <c r="S10216" s="25">
        <f>+VLOOKUP(E10216, TC!A:D, 2, FALSE())</f>
        <v>4013.5</v>
      </c>
      <c r="T10216" t="str">
        <f t="shared" si="799"/>
        <v>COP</v>
      </c>
    </row>
    <row r="10217" spans="1:20" ht="18.75" hidden="1" customHeight="1" x14ac:dyDescent="0.25">
      <c r="A10217" t="s">
        <v>3341</v>
      </c>
      <c r="B10217" t="s">
        <v>5</v>
      </c>
      <c r="C10217" t="s">
        <v>1913</v>
      </c>
      <c r="D10217" s="24">
        <v>12471</v>
      </c>
      <c r="E10217" t="s">
        <v>1785</v>
      </c>
      <c r="F10217" t="s">
        <v>99</v>
      </c>
      <c r="G10217" t="s">
        <v>113</v>
      </c>
      <c r="I10217" t="s">
        <v>2377</v>
      </c>
      <c r="J10217" t="s">
        <v>1915</v>
      </c>
      <c r="K10217" t="s">
        <v>2021</v>
      </c>
      <c r="L10217" s="24">
        <v>22040</v>
      </c>
      <c r="M10217" s="25">
        <f>+VLOOKUP(E10217, TC!A:D, 4, FALSE())</f>
        <v>1.1693499987542044</v>
      </c>
      <c r="N10217" s="24">
        <f t="shared" si="795"/>
        <v>22040</v>
      </c>
      <c r="O10217" t="str">
        <f t="shared" si="796"/>
        <v>FACTURA</v>
      </c>
      <c r="P10217" t="str">
        <f t="shared" si="797"/>
        <v>2025</v>
      </c>
      <c r="Q10217" t="str">
        <f t="shared" si="798"/>
        <v>07</v>
      </c>
      <c r="R10217" t="str">
        <f>+IFERROR(VLOOKUP(I10217, Listado!A:B, 2, FALSE()), "COMERCIALIZADORA INTERNACIONAL CARIBBEAN EXOTICS S A")</f>
        <v>COMERCIALIZADORA INTERNACIONAL CARIBBEAN EXOTICS S A</v>
      </c>
      <c r="S10217" s="25">
        <f>+VLOOKUP(E10217, TC!A:D, 2, FALSE())</f>
        <v>4013.5</v>
      </c>
      <c r="T10217" t="str">
        <f t="shared" si="799"/>
        <v>COP</v>
      </c>
    </row>
    <row r="10218" spans="1:20" ht="18.75" hidden="1" customHeight="1" x14ac:dyDescent="0.25">
      <c r="A10218" t="s">
        <v>3341</v>
      </c>
      <c r="B10218" t="s">
        <v>5</v>
      </c>
      <c r="C10218" t="s">
        <v>1913</v>
      </c>
      <c r="D10218" s="24">
        <v>12471</v>
      </c>
      <c r="E10218" t="s">
        <v>1785</v>
      </c>
      <c r="F10218" t="s">
        <v>99</v>
      </c>
      <c r="G10218" t="s">
        <v>113</v>
      </c>
      <c r="I10218" t="s">
        <v>2377</v>
      </c>
      <c r="J10218" t="s">
        <v>1915</v>
      </c>
      <c r="K10218" t="s">
        <v>2021</v>
      </c>
      <c r="L10218" s="24">
        <v>6090</v>
      </c>
      <c r="M10218" s="25">
        <f>+VLOOKUP(E10218, TC!A:D, 4, FALSE())</f>
        <v>1.1693499987542044</v>
      </c>
      <c r="N10218" s="24">
        <f t="shared" si="795"/>
        <v>6090</v>
      </c>
      <c r="O10218" t="str">
        <f t="shared" si="796"/>
        <v>FACTURA</v>
      </c>
      <c r="P10218" t="str">
        <f t="shared" si="797"/>
        <v>2025</v>
      </c>
      <c r="Q10218" t="str">
        <f t="shared" si="798"/>
        <v>07</v>
      </c>
      <c r="R10218" t="str">
        <f>+IFERROR(VLOOKUP(I10218, Listado!A:B, 2, FALSE()), "COMERCIALIZADORA INTERNACIONAL CARIBBEAN EXOTICS S A")</f>
        <v>COMERCIALIZADORA INTERNACIONAL CARIBBEAN EXOTICS S A</v>
      </c>
      <c r="S10218" s="25">
        <f>+VLOOKUP(E10218, TC!A:D, 2, FALSE())</f>
        <v>4013.5</v>
      </c>
      <c r="T10218" t="str">
        <f t="shared" si="799"/>
        <v>COP</v>
      </c>
    </row>
    <row r="10219" spans="1:20" ht="18.75" hidden="1" customHeight="1" x14ac:dyDescent="0.25">
      <c r="A10219" t="s">
        <v>3341</v>
      </c>
      <c r="B10219" t="s">
        <v>5</v>
      </c>
      <c r="C10219" t="s">
        <v>1913</v>
      </c>
      <c r="D10219" s="24">
        <v>12471</v>
      </c>
      <c r="E10219" t="s">
        <v>1785</v>
      </c>
      <c r="F10219" t="s">
        <v>99</v>
      </c>
      <c r="G10219" t="s">
        <v>113</v>
      </c>
      <c r="I10219" t="s">
        <v>2377</v>
      </c>
      <c r="J10219" t="s">
        <v>1915</v>
      </c>
      <c r="K10219" t="s">
        <v>2021</v>
      </c>
      <c r="L10219" s="24">
        <v>3480</v>
      </c>
      <c r="M10219" s="25">
        <f>+VLOOKUP(E10219, TC!A:D, 4, FALSE())</f>
        <v>1.1693499987542044</v>
      </c>
      <c r="N10219" s="24">
        <f t="shared" si="795"/>
        <v>3480</v>
      </c>
      <c r="O10219" t="str">
        <f t="shared" si="796"/>
        <v>FACTURA</v>
      </c>
      <c r="P10219" t="str">
        <f t="shared" si="797"/>
        <v>2025</v>
      </c>
      <c r="Q10219" t="str">
        <f t="shared" si="798"/>
        <v>07</v>
      </c>
      <c r="R10219" t="str">
        <f>+IFERROR(VLOOKUP(I10219, Listado!A:B, 2, FALSE()), "COMERCIALIZADORA INTERNACIONAL CARIBBEAN EXOTICS S A")</f>
        <v>COMERCIALIZADORA INTERNACIONAL CARIBBEAN EXOTICS S A</v>
      </c>
      <c r="S10219" s="25">
        <f>+VLOOKUP(E10219, TC!A:D, 2, FALSE())</f>
        <v>4013.5</v>
      </c>
      <c r="T10219" t="str">
        <f t="shared" si="799"/>
        <v>COP</v>
      </c>
    </row>
    <row r="10220" spans="1:20" ht="18.75" hidden="1" customHeight="1" x14ac:dyDescent="0.25">
      <c r="A10220" t="s">
        <v>3341</v>
      </c>
      <c r="B10220" t="s">
        <v>5</v>
      </c>
      <c r="C10220" t="s">
        <v>1913</v>
      </c>
      <c r="D10220" s="24">
        <v>12472</v>
      </c>
      <c r="E10220" t="s">
        <v>1785</v>
      </c>
      <c r="F10220" t="s">
        <v>99</v>
      </c>
      <c r="G10220" t="s">
        <v>1914</v>
      </c>
      <c r="I10220" t="s">
        <v>1841</v>
      </c>
      <c r="J10220" t="s">
        <v>1915</v>
      </c>
      <c r="K10220" t="s">
        <v>2021</v>
      </c>
      <c r="L10220" s="24">
        <v>224840</v>
      </c>
      <c r="M10220" s="25">
        <f>+VLOOKUP(E10220, TC!A:D, 4, FALSE())</f>
        <v>1.1693499987542044</v>
      </c>
      <c r="N10220" s="24">
        <f t="shared" si="795"/>
        <v>224840</v>
      </c>
      <c r="O10220" t="str">
        <f t="shared" si="796"/>
        <v>FACTURA</v>
      </c>
      <c r="P10220" t="str">
        <f t="shared" si="797"/>
        <v>2025</v>
      </c>
      <c r="Q10220" t="str">
        <f t="shared" si="798"/>
        <v>07</v>
      </c>
      <c r="R10220" t="str">
        <f>+IFERROR(VLOOKUP(I10220, Listado!A:B, 2, FALSE()), "COMERCIALIZADORA INTERNACIONAL CARIBBEAN EXOTICS S A")</f>
        <v>LONDOÑO ECHEVERRI ALEJANDRA</v>
      </c>
      <c r="S10220" s="25">
        <f>+VLOOKUP(E10220, TC!A:D, 2, FALSE())</f>
        <v>4013.5</v>
      </c>
      <c r="T10220" t="str">
        <f t="shared" si="799"/>
        <v>COP</v>
      </c>
    </row>
    <row r="10221" spans="1:20" ht="18.75" hidden="1" customHeight="1" x14ac:dyDescent="0.25">
      <c r="A10221" t="s">
        <v>3341</v>
      </c>
      <c r="B10221" t="s">
        <v>5</v>
      </c>
      <c r="C10221" t="s">
        <v>1913</v>
      </c>
      <c r="D10221" s="24">
        <v>12472</v>
      </c>
      <c r="E10221" t="s">
        <v>1785</v>
      </c>
      <c r="F10221" t="s">
        <v>99</v>
      </c>
      <c r="G10221" t="s">
        <v>1914</v>
      </c>
      <c r="I10221" t="s">
        <v>1841</v>
      </c>
      <c r="J10221" t="s">
        <v>1915</v>
      </c>
      <c r="K10221" t="s">
        <v>2021</v>
      </c>
      <c r="L10221" s="24">
        <v>170940</v>
      </c>
      <c r="M10221" s="25">
        <f>+VLOOKUP(E10221, TC!A:D, 4, FALSE())</f>
        <v>1.1693499987542044</v>
      </c>
      <c r="N10221" s="24">
        <f t="shared" si="795"/>
        <v>170940</v>
      </c>
      <c r="O10221" t="str">
        <f t="shared" si="796"/>
        <v>FACTURA</v>
      </c>
      <c r="P10221" t="str">
        <f t="shared" si="797"/>
        <v>2025</v>
      </c>
      <c r="Q10221" t="str">
        <f t="shared" si="798"/>
        <v>07</v>
      </c>
      <c r="R10221" t="str">
        <f>+IFERROR(VLOOKUP(I10221, Listado!A:B, 2, FALSE()), "COMERCIALIZADORA INTERNACIONAL CARIBBEAN EXOTICS S A")</f>
        <v>LONDOÑO ECHEVERRI ALEJANDRA</v>
      </c>
      <c r="S10221" s="25">
        <f>+VLOOKUP(E10221, TC!A:D, 2, FALSE())</f>
        <v>4013.5</v>
      </c>
      <c r="T10221" t="str">
        <f t="shared" si="799"/>
        <v>COP</v>
      </c>
    </row>
    <row r="10222" spans="1:20" ht="18.75" hidden="1" customHeight="1" x14ac:dyDescent="0.25">
      <c r="A10222" t="s">
        <v>3341</v>
      </c>
      <c r="B10222" t="s">
        <v>5</v>
      </c>
      <c r="C10222" t="s">
        <v>1913</v>
      </c>
      <c r="D10222" s="24">
        <v>12472</v>
      </c>
      <c r="E10222" t="s">
        <v>1785</v>
      </c>
      <c r="F10222" t="s">
        <v>99</v>
      </c>
      <c r="G10222" t="s">
        <v>1914</v>
      </c>
      <c r="I10222" t="s">
        <v>1841</v>
      </c>
      <c r="J10222" t="s">
        <v>1915</v>
      </c>
      <c r="K10222" t="s">
        <v>2021</v>
      </c>
      <c r="L10222" s="24">
        <v>174680</v>
      </c>
      <c r="M10222" s="25">
        <f>+VLOOKUP(E10222, TC!A:D, 4, FALSE())</f>
        <v>1.1693499987542044</v>
      </c>
      <c r="N10222" s="24">
        <f t="shared" si="795"/>
        <v>174680</v>
      </c>
      <c r="O10222" t="str">
        <f t="shared" si="796"/>
        <v>FACTURA</v>
      </c>
      <c r="P10222" t="str">
        <f t="shared" si="797"/>
        <v>2025</v>
      </c>
      <c r="Q10222" t="str">
        <f t="shared" si="798"/>
        <v>07</v>
      </c>
      <c r="R10222" t="str">
        <f>+IFERROR(VLOOKUP(I10222, Listado!A:B, 2, FALSE()), "COMERCIALIZADORA INTERNACIONAL CARIBBEAN EXOTICS S A")</f>
        <v>LONDOÑO ECHEVERRI ALEJANDRA</v>
      </c>
      <c r="S10222" s="25">
        <f>+VLOOKUP(E10222, TC!A:D, 2, FALSE())</f>
        <v>4013.5</v>
      </c>
      <c r="T10222" t="str">
        <f t="shared" si="799"/>
        <v>COP</v>
      </c>
    </row>
    <row r="10223" spans="1:20" ht="18.75" hidden="1" customHeight="1" x14ac:dyDescent="0.25">
      <c r="A10223" t="s">
        <v>3341</v>
      </c>
      <c r="B10223" t="s">
        <v>5</v>
      </c>
      <c r="C10223" t="s">
        <v>1913</v>
      </c>
      <c r="D10223" s="24">
        <v>12472</v>
      </c>
      <c r="E10223" t="s">
        <v>1785</v>
      </c>
      <c r="F10223" t="s">
        <v>99</v>
      </c>
      <c r="G10223" t="s">
        <v>1914</v>
      </c>
      <c r="I10223" t="s">
        <v>1841</v>
      </c>
      <c r="J10223" t="s">
        <v>1915</v>
      </c>
      <c r="K10223" t="s">
        <v>2021</v>
      </c>
      <c r="L10223" s="24">
        <v>121660</v>
      </c>
      <c r="M10223" s="25">
        <f>+VLOOKUP(E10223, TC!A:D, 4, FALSE())</f>
        <v>1.1693499987542044</v>
      </c>
      <c r="N10223" s="24">
        <f t="shared" si="795"/>
        <v>121660</v>
      </c>
      <c r="O10223" t="str">
        <f t="shared" si="796"/>
        <v>FACTURA</v>
      </c>
      <c r="P10223" t="str">
        <f t="shared" si="797"/>
        <v>2025</v>
      </c>
      <c r="Q10223" t="str">
        <f t="shared" si="798"/>
        <v>07</v>
      </c>
      <c r="R10223" t="str">
        <f>+IFERROR(VLOOKUP(I10223, Listado!A:B, 2, FALSE()), "COMERCIALIZADORA INTERNACIONAL CARIBBEAN EXOTICS S A")</f>
        <v>LONDOÑO ECHEVERRI ALEJANDRA</v>
      </c>
      <c r="S10223" s="25">
        <f>+VLOOKUP(E10223, TC!A:D, 2, FALSE())</f>
        <v>4013.5</v>
      </c>
      <c r="T10223" t="str">
        <f t="shared" si="799"/>
        <v>COP</v>
      </c>
    </row>
    <row r="10224" spans="1:20" ht="18.75" hidden="1" customHeight="1" x14ac:dyDescent="0.25">
      <c r="A10224" t="s">
        <v>3341</v>
      </c>
      <c r="B10224" t="s">
        <v>5</v>
      </c>
      <c r="C10224" t="s">
        <v>1913</v>
      </c>
      <c r="D10224" s="24">
        <v>12472</v>
      </c>
      <c r="E10224" t="s">
        <v>1785</v>
      </c>
      <c r="F10224" t="s">
        <v>99</v>
      </c>
      <c r="G10224" t="s">
        <v>1914</v>
      </c>
      <c r="I10224" t="s">
        <v>1841</v>
      </c>
      <c r="J10224" t="s">
        <v>1915</v>
      </c>
      <c r="K10224" t="s">
        <v>2021</v>
      </c>
      <c r="L10224" s="24">
        <v>214500</v>
      </c>
      <c r="M10224" s="25">
        <f>+VLOOKUP(E10224, TC!A:D, 4, FALSE())</f>
        <v>1.1693499987542044</v>
      </c>
      <c r="N10224" s="24">
        <f t="shared" si="795"/>
        <v>214500</v>
      </c>
      <c r="O10224" t="str">
        <f t="shared" si="796"/>
        <v>FACTURA</v>
      </c>
      <c r="P10224" t="str">
        <f t="shared" si="797"/>
        <v>2025</v>
      </c>
      <c r="Q10224" t="str">
        <f t="shared" si="798"/>
        <v>07</v>
      </c>
      <c r="R10224" t="str">
        <f>+IFERROR(VLOOKUP(I10224, Listado!A:B, 2, FALSE()), "COMERCIALIZADORA INTERNACIONAL CARIBBEAN EXOTICS S A")</f>
        <v>LONDOÑO ECHEVERRI ALEJANDRA</v>
      </c>
      <c r="S10224" s="25">
        <f>+VLOOKUP(E10224, TC!A:D, 2, FALSE())</f>
        <v>4013.5</v>
      </c>
      <c r="T10224" t="str">
        <f t="shared" si="799"/>
        <v>COP</v>
      </c>
    </row>
    <row r="10225" spans="1:20" ht="18.75" hidden="1" customHeight="1" x14ac:dyDescent="0.25">
      <c r="A10225" t="s">
        <v>3341</v>
      </c>
      <c r="B10225" t="s">
        <v>5</v>
      </c>
      <c r="C10225" t="s">
        <v>1913</v>
      </c>
      <c r="D10225" s="24">
        <v>12472</v>
      </c>
      <c r="E10225" t="s">
        <v>1785</v>
      </c>
      <c r="F10225" t="s">
        <v>99</v>
      </c>
      <c r="G10225" t="s">
        <v>1914</v>
      </c>
      <c r="I10225" t="s">
        <v>1841</v>
      </c>
      <c r="J10225" t="s">
        <v>1915</v>
      </c>
      <c r="K10225" t="s">
        <v>2021</v>
      </c>
      <c r="L10225" s="24">
        <v>94600</v>
      </c>
      <c r="M10225" s="25">
        <f>+VLOOKUP(E10225, TC!A:D, 4, FALSE())</f>
        <v>1.1693499987542044</v>
      </c>
      <c r="N10225" s="24">
        <f t="shared" si="795"/>
        <v>94600</v>
      </c>
      <c r="O10225" t="str">
        <f t="shared" si="796"/>
        <v>FACTURA</v>
      </c>
      <c r="P10225" t="str">
        <f t="shared" si="797"/>
        <v>2025</v>
      </c>
      <c r="Q10225" t="str">
        <f t="shared" si="798"/>
        <v>07</v>
      </c>
      <c r="R10225" t="str">
        <f>+IFERROR(VLOOKUP(I10225, Listado!A:B, 2, FALSE()), "COMERCIALIZADORA INTERNACIONAL CARIBBEAN EXOTICS S A")</f>
        <v>LONDOÑO ECHEVERRI ALEJANDRA</v>
      </c>
      <c r="S10225" s="25">
        <f>+VLOOKUP(E10225, TC!A:D, 2, FALSE())</f>
        <v>4013.5</v>
      </c>
      <c r="T10225" t="str">
        <f t="shared" si="799"/>
        <v>COP</v>
      </c>
    </row>
    <row r="10226" spans="1:20" ht="18.75" hidden="1" customHeight="1" x14ac:dyDescent="0.25">
      <c r="A10226" t="s">
        <v>3341</v>
      </c>
      <c r="B10226" t="s">
        <v>5</v>
      </c>
      <c r="C10226" t="s">
        <v>1913</v>
      </c>
      <c r="D10226" s="24">
        <v>12472</v>
      </c>
      <c r="E10226" t="s">
        <v>1785</v>
      </c>
      <c r="F10226" t="s">
        <v>99</v>
      </c>
      <c r="G10226" t="s">
        <v>1914</v>
      </c>
      <c r="I10226" t="s">
        <v>1841</v>
      </c>
      <c r="J10226" t="s">
        <v>1915</v>
      </c>
      <c r="K10226" t="s">
        <v>2021</v>
      </c>
      <c r="L10226" s="24">
        <v>123640</v>
      </c>
      <c r="M10226" s="25">
        <f>+VLOOKUP(E10226, TC!A:D, 4, FALSE())</f>
        <v>1.1693499987542044</v>
      </c>
      <c r="N10226" s="24">
        <f t="shared" si="795"/>
        <v>123640</v>
      </c>
      <c r="O10226" t="str">
        <f t="shared" si="796"/>
        <v>FACTURA</v>
      </c>
      <c r="P10226" t="str">
        <f t="shared" si="797"/>
        <v>2025</v>
      </c>
      <c r="Q10226" t="str">
        <f t="shared" si="798"/>
        <v>07</v>
      </c>
      <c r="R10226" t="str">
        <f>+IFERROR(VLOOKUP(I10226, Listado!A:B, 2, FALSE()), "COMERCIALIZADORA INTERNACIONAL CARIBBEAN EXOTICS S A")</f>
        <v>LONDOÑO ECHEVERRI ALEJANDRA</v>
      </c>
      <c r="S10226" s="25">
        <f>+VLOOKUP(E10226, TC!A:D, 2, FALSE())</f>
        <v>4013.5</v>
      </c>
      <c r="T10226" t="str">
        <f t="shared" si="799"/>
        <v>COP</v>
      </c>
    </row>
    <row r="10227" spans="1:20" ht="18.75" hidden="1" customHeight="1" x14ac:dyDescent="0.25">
      <c r="A10227" t="s">
        <v>3341</v>
      </c>
      <c r="B10227" t="s">
        <v>5</v>
      </c>
      <c r="C10227" t="s">
        <v>1913</v>
      </c>
      <c r="D10227" s="24">
        <v>12472</v>
      </c>
      <c r="E10227" t="s">
        <v>1785</v>
      </c>
      <c r="F10227" t="s">
        <v>99</v>
      </c>
      <c r="G10227" t="s">
        <v>1914</v>
      </c>
      <c r="I10227" t="s">
        <v>1841</v>
      </c>
      <c r="J10227" t="s">
        <v>1915</v>
      </c>
      <c r="K10227" t="s">
        <v>2021</v>
      </c>
      <c r="L10227" s="24">
        <v>32780</v>
      </c>
      <c r="M10227" s="25">
        <f>+VLOOKUP(E10227, TC!A:D, 4, FALSE())</f>
        <v>1.1693499987542044</v>
      </c>
      <c r="N10227" s="24">
        <f t="shared" si="795"/>
        <v>32780</v>
      </c>
      <c r="O10227" t="str">
        <f t="shared" si="796"/>
        <v>FACTURA</v>
      </c>
      <c r="P10227" t="str">
        <f t="shared" si="797"/>
        <v>2025</v>
      </c>
      <c r="Q10227" t="str">
        <f t="shared" si="798"/>
        <v>07</v>
      </c>
      <c r="R10227" t="str">
        <f>+IFERROR(VLOOKUP(I10227, Listado!A:B, 2, FALSE()), "COMERCIALIZADORA INTERNACIONAL CARIBBEAN EXOTICS S A")</f>
        <v>LONDOÑO ECHEVERRI ALEJANDRA</v>
      </c>
      <c r="S10227" s="25">
        <f>+VLOOKUP(E10227, TC!A:D, 2, FALSE())</f>
        <v>4013.5</v>
      </c>
      <c r="T10227" t="str">
        <f t="shared" si="799"/>
        <v>COP</v>
      </c>
    </row>
    <row r="10228" spans="1:20" ht="18.75" hidden="1" customHeight="1" x14ac:dyDescent="0.25">
      <c r="A10228" t="s">
        <v>3341</v>
      </c>
      <c r="B10228" t="s">
        <v>5</v>
      </c>
      <c r="C10228" t="s">
        <v>1913</v>
      </c>
      <c r="D10228" s="24">
        <v>12472</v>
      </c>
      <c r="E10228" t="s">
        <v>1785</v>
      </c>
      <c r="F10228" t="s">
        <v>99</v>
      </c>
      <c r="G10228" t="s">
        <v>1914</v>
      </c>
      <c r="I10228" t="s">
        <v>1841</v>
      </c>
      <c r="J10228" t="s">
        <v>1915</v>
      </c>
      <c r="K10228" t="s">
        <v>2021</v>
      </c>
      <c r="L10228" s="24">
        <v>40700</v>
      </c>
      <c r="M10228" s="25">
        <f>+VLOOKUP(E10228, TC!A:D, 4, FALSE())</f>
        <v>1.1693499987542044</v>
      </c>
      <c r="N10228" s="24">
        <f t="shared" si="795"/>
        <v>40700</v>
      </c>
      <c r="O10228" t="str">
        <f t="shared" si="796"/>
        <v>FACTURA</v>
      </c>
      <c r="P10228" t="str">
        <f t="shared" si="797"/>
        <v>2025</v>
      </c>
      <c r="Q10228" t="str">
        <f t="shared" si="798"/>
        <v>07</v>
      </c>
      <c r="R10228" t="str">
        <f>+IFERROR(VLOOKUP(I10228, Listado!A:B, 2, FALSE()), "COMERCIALIZADORA INTERNACIONAL CARIBBEAN EXOTICS S A")</f>
        <v>LONDOÑO ECHEVERRI ALEJANDRA</v>
      </c>
      <c r="S10228" s="25">
        <f>+VLOOKUP(E10228, TC!A:D, 2, FALSE())</f>
        <v>4013.5</v>
      </c>
      <c r="T10228" t="str">
        <f t="shared" si="799"/>
        <v>COP</v>
      </c>
    </row>
    <row r="10229" spans="1:20" ht="18.75" hidden="1" customHeight="1" x14ac:dyDescent="0.25">
      <c r="A10229" t="s">
        <v>3341</v>
      </c>
      <c r="B10229" t="s">
        <v>5</v>
      </c>
      <c r="C10229" t="s">
        <v>1913</v>
      </c>
      <c r="D10229" s="24">
        <v>12472</v>
      </c>
      <c r="E10229" t="s">
        <v>1785</v>
      </c>
      <c r="F10229" t="s">
        <v>99</v>
      </c>
      <c r="G10229" t="s">
        <v>1914</v>
      </c>
      <c r="I10229" t="s">
        <v>1841</v>
      </c>
      <c r="J10229" t="s">
        <v>1915</v>
      </c>
      <c r="K10229" t="s">
        <v>2021</v>
      </c>
      <c r="L10229" s="24">
        <v>78980</v>
      </c>
      <c r="M10229" s="25">
        <f>+VLOOKUP(E10229, TC!A:D, 4, FALSE())</f>
        <v>1.1693499987542044</v>
      </c>
      <c r="N10229" s="24">
        <f t="shared" si="795"/>
        <v>78980</v>
      </c>
      <c r="O10229" t="str">
        <f t="shared" si="796"/>
        <v>FACTURA</v>
      </c>
      <c r="P10229" t="str">
        <f t="shared" si="797"/>
        <v>2025</v>
      </c>
      <c r="Q10229" t="str">
        <f t="shared" si="798"/>
        <v>07</v>
      </c>
      <c r="R10229" t="str">
        <f>+IFERROR(VLOOKUP(I10229, Listado!A:B, 2, FALSE()), "COMERCIALIZADORA INTERNACIONAL CARIBBEAN EXOTICS S A")</f>
        <v>LONDOÑO ECHEVERRI ALEJANDRA</v>
      </c>
      <c r="S10229" s="25">
        <f>+VLOOKUP(E10229, TC!A:D, 2, FALSE())</f>
        <v>4013.5</v>
      </c>
      <c r="T10229" t="str">
        <f t="shared" si="799"/>
        <v>COP</v>
      </c>
    </row>
    <row r="10230" spans="1:20" ht="18.75" hidden="1" customHeight="1" x14ac:dyDescent="0.25">
      <c r="A10230" t="s">
        <v>3341</v>
      </c>
      <c r="B10230" t="s">
        <v>5</v>
      </c>
      <c r="C10230" t="s">
        <v>1913</v>
      </c>
      <c r="D10230" s="24">
        <v>12472</v>
      </c>
      <c r="E10230" t="s">
        <v>1785</v>
      </c>
      <c r="F10230" t="s">
        <v>99</v>
      </c>
      <c r="G10230" t="s">
        <v>1914</v>
      </c>
      <c r="I10230" t="s">
        <v>1841</v>
      </c>
      <c r="J10230" t="s">
        <v>1915</v>
      </c>
      <c r="K10230" t="s">
        <v>2021</v>
      </c>
      <c r="L10230" s="24">
        <v>18920</v>
      </c>
      <c r="M10230" s="25">
        <f>+VLOOKUP(E10230, TC!A:D, 4, FALSE())</f>
        <v>1.1693499987542044</v>
      </c>
      <c r="N10230" s="24">
        <f t="shared" si="795"/>
        <v>18920</v>
      </c>
      <c r="O10230" t="str">
        <f t="shared" si="796"/>
        <v>FACTURA</v>
      </c>
      <c r="P10230" t="str">
        <f t="shared" si="797"/>
        <v>2025</v>
      </c>
      <c r="Q10230" t="str">
        <f t="shared" si="798"/>
        <v>07</v>
      </c>
      <c r="R10230" t="str">
        <f>+IFERROR(VLOOKUP(I10230, Listado!A:B, 2, FALSE()), "COMERCIALIZADORA INTERNACIONAL CARIBBEAN EXOTICS S A")</f>
        <v>LONDOÑO ECHEVERRI ALEJANDRA</v>
      </c>
      <c r="S10230" s="25">
        <f>+VLOOKUP(E10230, TC!A:D, 2, FALSE())</f>
        <v>4013.5</v>
      </c>
      <c r="T10230" t="str">
        <f t="shared" si="799"/>
        <v>COP</v>
      </c>
    </row>
    <row r="10231" spans="1:20" ht="18.75" hidden="1" customHeight="1" x14ac:dyDescent="0.25">
      <c r="A10231" t="s">
        <v>3341</v>
      </c>
      <c r="B10231" t="s">
        <v>5</v>
      </c>
      <c r="C10231" t="s">
        <v>1913</v>
      </c>
      <c r="D10231" s="24">
        <v>12472</v>
      </c>
      <c r="E10231" t="s">
        <v>1785</v>
      </c>
      <c r="F10231" t="s">
        <v>99</v>
      </c>
      <c r="G10231" t="s">
        <v>1914</v>
      </c>
      <c r="I10231" t="s">
        <v>1841</v>
      </c>
      <c r="J10231" t="s">
        <v>1915</v>
      </c>
      <c r="K10231" t="s">
        <v>2021</v>
      </c>
      <c r="L10231" s="24">
        <v>5720</v>
      </c>
      <c r="M10231" s="25">
        <f>+VLOOKUP(E10231, TC!A:D, 4, FALSE())</f>
        <v>1.1693499987542044</v>
      </c>
      <c r="N10231" s="24">
        <f t="shared" si="795"/>
        <v>5720</v>
      </c>
      <c r="O10231" t="str">
        <f t="shared" si="796"/>
        <v>FACTURA</v>
      </c>
      <c r="P10231" t="str">
        <f t="shared" si="797"/>
        <v>2025</v>
      </c>
      <c r="Q10231" t="str">
        <f t="shared" si="798"/>
        <v>07</v>
      </c>
      <c r="R10231" t="str">
        <f>+IFERROR(VLOOKUP(I10231, Listado!A:B, 2, FALSE()), "COMERCIALIZADORA INTERNACIONAL CARIBBEAN EXOTICS S A")</f>
        <v>LONDOÑO ECHEVERRI ALEJANDRA</v>
      </c>
      <c r="S10231" s="25">
        <f>+VLOOKUP(E10231, TC!A:D, 2, FALSE())</f>
        <v>4013.5</v>
      </c>
      <c r="T10231" t="str">
        <f t="shared" si="799"/>
        <v>COP</v>
      </c>
    </row>
    <row r="10232" spans="1:20" ht="18.75" hidden="1" customHeight="1" x14ac:dyDescent="0.25">
      <c r="A10232" t="s">
        <v>3341</v>
      </c>
      <c r="B10232" t="s">
        <v>5</v>
      </c>
      <c r="C10232" t="s">
        <v>1913</v>
      </c>
      <c r="D10232" s="24">
        <v>12472</v>
      </c>
      <c r="E10232" t="s">
        <v>1785</v>
      </c>
      <c r="F10232" t="s">
        <v>99</v>
      </c>
      <c r="G10232" t="s">
        <v>1914</v>
      </c>
      <c r="I10232" t="s">
        <v>1841</v>
      </c>
      <c r="J10232" t="s">
        <v>1915</v>
      </c>
      <c r="K10232" t="s">
        <v>2021</v>
      </c>
      <c r="L10232" s="24">
        <v>5060</v>
      </c>
      <c r="M10232" s="25">
        <f>+VLOOKUP(E10232, TC!A:D, 4, FALSE())</f>
        <v>1.1693499987542044</v>
      </c>
      <c r="N10232" s="24">
        <f t="shared" si="795"/>
        <v>5060</v>
      </c>
      <c r="O10232" t="str">
        <f t="shared" si="796"/>
        <v>FACTURA</v>
      </c>
      <c r="P10232" t="str">
        <f t="shared" si="797"/>
        <v>2025</v>
      </c>
      <c r="Q10232" t="str">
        <f t="shared" si="798"/>
        <v>07</v>
      </c>
      <c r="R10232" t="str">
        <f>+IFERROR(VLOOKUP(I10232, Listado!A:B, 2, FALSE()), "COMERCIALIZADORA INTERNACIONAL CARIBBEAN EXOTICS S A")</f>
        <v>LONDOÑO ECHEVERRI ALEJANDRA</v>
      </c>
      <c r="S10232" s="25">
        <f>+VLOOKUP(E10232, TC!A:D, 2, FALSE())</f>
        <v>4013.5</v>
      </c>
      <c r="T10232" t="str">
        <f t="shared" si="799"/>
        <v>COP</v>
      </c>
    </row>
    <row r="10233" spans="1:20" ht="18.75" hidden="1" customHeight="1" x14ac:dyDescent="0.25">
      <c r="A10233" t="s">
        <v>3341</v>
      </c>
      <c r="B10233" t="s">
        <v>5</v>
      </c>
      <c r="C10233" t="s">
        <v>1913</v>
      </c>
      <c r="D10233" s="24">
        <v>12472</v>
      </c>
      <c r="E10233" t="s">
        <v>1785</v>
      </c>
      <c r="F10233" t="s">
        <v>99</v>
      </c>
      <c r="G10233" t="s">
        <v>1914</v>
      </c>
      <c r="I10233" t="s">
        <v>1841</v>
      </c>
      <c r="J10233" t="s">
        <v>1915</v>
      </c>
      <c r="K10233" t="s">
        <v>2021</v>
      </c>
      <c r="L10233" s="24">
        <v>1980</v>
      </c>
      <c r="M10233" s="25">
        <f>+VLOOKUP(E10233, TC!A:D, 4, FALSE())</f>
        <v>1.1693499987542044</v>
      </c>
      <c r="N10233" s="24">
        <f t="shared" si="795"/>
        <v>1980</v>
      </c>
      <c r="O10233" t="str">
        <f t="shared" si="796"/>
        <v>FACTURA</v>
      </c>
      <c r="P10233" t="str">
        <f t="shared" si="797"/>
        <v>2025</v>
      </c>
      <c r="Q10233" t="str">
        <f t="shared" si="798"/>
        <v>07</v>
      </c>
      <c r="R10233" t="str">
        <f>+IFERROR(VLOOKUP(I10233, Listado!A:B, 2, FALSE()), "COMERCIALIZADORA INTERNACIONAL CARIBBEAN EXOTICS S A")</f>
        <v>LONDOÑO ECHEVERRI ALEJANDRA</v>
      </c>
      <c r="S10233" s="25">
        <f>+VLOOKUP(E10233, TC!A:D, 2, FALSE())</f>
        <v>4013.5</v>
      </c>
      <c r="T10233" t="str">
        <f t="shared" si="799"/>
        <v>COP</v>
      </c>
    </row>
    <row r="10234" spans="1:20" ht="18.75" hidden="1" customHeight="1" x14ac:dyDescent="0.25">
      <c r="A10234" t="s">
        <v>3341</v>
      </c>
      <c r="B10234" t="s">
        <v>5</v>
      </c>
      <c r="C10234" t="s">
        <v>1913</v>
      </c>
      <c r="D10234" s="24">
        <v>12473</v>
      </c>
      <c r="E10234" t="s">
        <v>1785</v>
      </c>
      <c r="F10234" t="s">
        <v>1924</v>
      </c>
      <c r="G10234" t="s">
        <v>108</v>
      </c>
      <c r="H10234" t="s">
        <v>3460</v>
      </c>
      <c r="I10234" t="s">
        <v>1894</v>
      </c>
      <c r="J10234" t="s">
        <v>1919</v>
      </c>
      <c r="K10234" t="s">
        <v>1928</v>
      </c>
      <c r="L10234" s="24">
        <v>1892.8</v>
      </c>
      <c r="M10234" s="25">
        <f>+VLOOKUP(E10234, TC!A:D, 4, FALSE())</f>
        <v>1.1693499987542044</v>
      </c>
      <c r="N10234" s="24">
        <f t="shared" si="795"/>
        <v>2213.345677641958</v>
      </c>
      <c r="O10234" t="str">
        <f t="shared" si="796"/>
        <v>FACTURA</v>
      </c>
      <c r="P10234" t="str">
        <f t="shared" si="797"/>
        <v>2025</v>
      </c>
      <c r="Q10234" t="str">
        <f t="shared" si="798"/>
        <v>07</v>
      </c>
      <c r="R10234" t="str">
        <f>+IFERROR(VLOOKUP(I10234, Listado!A:B, 2, FALSE()), "COMERCIALIZADORA INTERNACIONAL CARIBBEAN EXOTICS S A")</f>
        <v>PIEDRAHITA PEREZ MARIANA</v>
      </c>
      <c r="S10234" s="25">
        <f>+VLOOKUP(E10234, TC!A:D, 2, FALSE())</f>
        <v>4013.5</v>
      </c>
      <c r="T10234" t="str">
        <f t="shared" si="799"/>
        <v>EUR</v>
      </c>
    </row>
    <row r="10235" spans="1:20" ht="18.75" hidden="1" customHeight="1" x14ac:dyDescent="0.25">
      <c r="A10235" t="s">
        <v>3341</v>
      </c>
      <c r="B10235" t="s">
        <v>5</v>
      </c>
      <c r="C10235" t="s">
        <v>1913</v>
      </c>
      <c r="D10235" s="24">
        <v>12473</v>
      </c>
      <c r="E10235" t="s">
        <v>1785</v>
      </c>
      <c r="F10235" t="s">
        <v>1924</v>
      </c>
      <c r="G10235" t="s">
        <v>108</v>
      </c>
      <c r="H10235" t="s">
        <v>3460</v>
      </c>
      <c r="I10235" t="s">
        <v>1894</v>
      </c>
      <c r="J10235" t="s">
        <v>1919</v>
      </c>
      <c r="K10235" t="s">
        <v>73</v>
      </c>
      <c r="L10235" s="24">
        <v>5072</v>
      </c>
      <c r="M10235" s="25">
        <f>+VLOOKUP(E10235, TC!A:D, 4, FALSE())</f>
        <v>1.1693499987542044</v>
      </c>
      <c r="N10235" s="24">
        <f t="shared" si="795"/>
        <v>5930.9431936813253</v>
      </c>
      <c r="O10235" t="str">
        <f t="shared" si="796"/>
        <v>FACTURA</v>
      </c>
      <c r="P10235" t="str">
        <f t="shared" si="797"/>
        <v>2025</v>
      </c>
      <c r="Q10235" t="str">
        <f t="shared" si="798"/>
        <v>07</v>
      </c>
      <c r="R10235" t="str">
        <f>+IFERROR(VLOOKUP(I10235, Listado!A:B, 2, FALSE()), "COMERCIALIZADORA INTERNACIONAL CARIBBEAN EXOTICS S A")</f>
        <v>PIEDRAHITA PEREZ MARIANA</v>
      </c>
      <c r="S10235" s="25">
        <f>+VLOOKUP(E10235, TC!A:D, 2, FALSE())</f>
        <v>4013.5</v>
      </c>
      <c r="T10235" t="str">
        <f t="shared" si="799"/>
        <v>EUR</v>
      </c>
    </row>
    <row r="10236" spans="1:20" ht="18.75" hidden="1" customHeight="1" x14ac:dyDescent="0.25">
      <c r="A10236" t="s">
        <v>3341</v>
      </c>
      <c r="B10236" t="s">
        <v>5</v>
      </c>
      <c r="C10236" t="s">
        <v>1913</v>
      </c>
      <c r="D10236" s="24">
        <v>12473</v>
      </c>
      <c r="E10236" t="s">
        <v>1785</v>
      </c>
      <c r="F10236" t="s">
        <v>1924</v>
      </c>
      <c r="G10236" t="s">
        <v>108</v>
      </c>
      <c r="H10236" t="s">
        <v>3460</v>
      </c>
      <c r="I10236" t="s">
        <v>1894</v>
      </c>
      <c r="J10236" t="s">
        <v>1919</v>
      </c>
      <c r="K10236" t="s">
        <v>74</v>
      </c>
      <c r="L10236" s="24">
        <v>1635.2</v>
      </c>
      <c r="M10236" s="25">
        <f>+VLOOKUP(E10236, TC!A:D, 4, FALSE())</f>
        <v>1.1693499987542044</v>
      </c>
      <c r="N10236" s="24">
        <f t="shared" si="795"/>
        <v>1912.1211179628751</v>
      </c>
      <c r="O10236" t="str">
        <f t="shared" si="796"/>
        <v>FACTURA</v>
      </c>
      <c r="P10236" t="str">
        <f t="shared" si="797"/>
        <v>2025</v>
      </c>
      <c r="Q10236" t="str">
        <f t="shared" si="798"/>
        <v>07</v>
      </c>
      <c r="R10236" t="str">
        <f>+IFERROR(VLOOKUP(I10236, Listado!A:B, 2, FALSE()), "COMERCIALIZADORA INTERNACIONAL CARIBBEAN EXOTICS S A")</f>
        <v>PIEDRAHITA PEREZ MARIANA</v>
      </c>
      <c r="S10236" s="25">
        <f>+VLOOKUP(E10236, TC!A:D, 2, FALSE())</f>
        <v>4013.5</v>
      </c>
      <c r="T10236" t="str">
        <f t="shared" si="799"/>
        <v>EUR</v>
      </c>
    </row>
    <row r="10237" spans="1:20" ht="18.75" hidden="1" customHeight="1" x14ac:dyDescent="0.25">
      <c r="A10237" t="s">
        <v>3341</v>
      </c>
      <c r="B10237" t="s">
        <v>5</v>
      </c>
      <c r="C10237" t="s">
        <v>1913</v>
      </c>
      <c r="D10237" s="24">
        <v>12474</v>
      </c>
      <c r="E10237" t="s">
        <v>1785</v>
      </c>
      <c r="F10237" t="s">
        <v>128</v>
      </c>
      <c r="G10237" t="s">
        <v>110</v>
      </c>
      <c r="I10237" t="s">
        <v>1850</v>
      </c>
      <c r="J10237" t="s">
        <v>1919</v>
      </c>
      <c r="K10237" t="s">
        <v>1918</v>
      </c>
      <c r="L10237" s="24">
        <v>148.22999999999999</v>
      </c>
      <c r="M10237" s="25">
        <f>+VLOOKUP(E10237, TC!A:D, 4, FALSE())</f>
        <v>1.1693499987542044</v>
      </c>
      <c r="N10237" s="24">
        <f t="shared" si="795"/>
        <v>148.22999999999999</v>
      </c>
      <c r="O10237" t="str">
        <f t="shared" si="796"/>
        <v>FACTURA</v>
      </c>
      <c r="P10237" t="str">
        <f t="shared" si="797"/>
        <v>2025</v>
      </c>
      <c r="Q10237" t="str">
        <f t="shared" si="798"/>
        <v>07</v>
      </c>
      <c r="R10237" t="str">
        <f>+IFERROR(VLOOKUP(I10237, Listado!A:B, 2, FALSE()), "COMERCIALIZADORA INTERNACIONAL CARIBBEAN EXOTICS S A")</f>
        <v>PEREZ MEJIA MARIA PAULINA</v>
      </c>
      <c r="S10237" s="25">
        <f>+VLOOKUP(E10237, TC!A:D, 2, FALSE())</f>
        <v>4013.5</v>
      </c>
      <c r="T10237" t="str">
        <f t="shared" si="799"/>
        <v>USD</v>
      </c>
    </row>
    <row r="10238" spans="1:20" ht="18.75" hidden="1" customHeight="1" x14ac:dyDescent="0.25">
      <c r="A10238" t="s">
        <v>3341</v>
      </c>
      <c r="B10238" t="s">
        <v>1923</v>
      </c>
      <c r="C10238" t="s">
        <v>1913</v>
      </c>
      <c r="D10238" s="24">
        <v>6193</v>
      </c>
      <c r="E10238" t="s">
        <v>1786</v>
      </c>
      <c r="F10238" t="s">
        <v>99</v>
      </c>
      <c r="G10238" t="s">
        <v>113</v>
      </c>
      <c r="I10238" t="s">
        <v>2592</v>
      </c>
      <c r="J10238" t="s">
        <v>1915</v>
      </c>
      <c r="K10238" t="s">
        <v>2593</v>
      </c>
      <c r="L10238" s="24">
        <v>1450700</v>
      </c>
      <c r="M10238" s="25">
        <f>+VLOOKUP(E10238, TC!A:D, 4, FALSE())</f>
        <v>1.1693499987512177</v>
      </c>
      <c r="N10238" s="24">
        <f t="shared" si="795"/>
        <v>1450700</v>
      </c>
      <c r="O10238" t="str">
        <f t="shared" si="796"/>
        <v>FACTURA</v>
      </c>
      <c r="P10238" t="str">
        <f t="shared" si="797"/>
        <v>2025</v>
      </c>
      <c r="Q10238" t="str">
        <f t="shared" si="798"/>
        <v>07</v>
      </c>
      <c r="R10238" t="str">
        <f>+IFERROR(VLOOKUP(I10238, Listado!A:B, 2, FALSE()), "COMERCIALIZADORA INTERNACIONAL CARIBBEAN EXOTICS S A")</f>
        <v>COMERCIALIZADORA INTERNACIONAL CARIBBEAN EXOTICS S A</v>
      </c>
      <c r="S10238" s="25">
        <f>+VLOOKUP(E10238, TC!A:D, 2, FALSE())</f>
        <v>4003.9</v>
      </c>
      <c r="T10238" t="str">
        <f t="shared" si="799"/>
        <v>COP</v>
      </c>
    </row>
    <row r="10239" spans="1:20" ht="18.75" hidden="1" customHeight="1" x14ac:dyDescent="0.25">
      <c r="A10239" t="s">
        <v>3341</v>
      </c>
      <c r="B10239" t="s">
        <v>5</v>
      </c>
      <c r="C10239" t="s">
        <v>1913</v>
      </c>
      <c r="D10239" s="24">
        <v>12475</v>
      </c>
      <c r="E10239" t="s">
        <v>1786</v>
      </c>
      <c r="F10239" t="s">
        <v>99</v>
      </c>
      <c r="G10239" t="s">
        <v>113</v>
      </c>
      <c r="I10239" t="s">
        <v>1858</v>
      </c>
      <c r="J10239" t="s">
        <v>1915</v>
      </c>
      <c r="K10239" t="s">
        <v>1920</v>
      </c>
      <c r="L10239" s="24">
        <v>960000</v>
      </c>
      <c r="M10239" s="25">
        <f>+VLOOKUP(E10239, TC!A:D, 4, FALSE())</f>
        <v>1.1693499987512177</v>
      </c>
      <c r="N10239" s="24">
        <f t="shared" si="795"/>
        <v>960000</v>
      </c>
      <c r="O10239" t="str">
        <f t="shared" si="796"/>
        <v>FACTURA</v>
      </c>
      <c r="P10239" t="str">
        <f t="shared" si="797"/>
        <v>2025</v>
      </c>
      <c r="Q10239" t="str">
        <f t="shared" si="798"/>
        <v>07</v>
      </c>
      <c r="R10239" t="str">
        <f>+IFERROR(VLOOKUP(I10239, Listado!A:B, 2, FALSE()), "COMERCIALIZADORA INTERNACIONAL CARIBBEAN EXOTICS S A")</f>
        <v>LONDOÑO ECHEVERRI ALEJANDRA</v>
      </c>
      <c r="S10239" s="25">
        <f>+VLOOKUP(E10239, TC!A:D, 2, FALSE())</f>
        <v>4003.9</v>
      </c>
      <c r="T10239" t="str">
        <f t="shared" si="799"/>
        <v>COP</v>
      </c>
    </row>
    <row r="10240" spans="1:20" ht="18.75" hidden="1" customHeight="1" x14ac:dyDescent="0.25">
      <c r="A10240" t="s">
        <v>3341</v>
      </c>
      <c r="B10240" t="s">
        <v>5</v>
      </c>
      <c r="C10240" t="s">
        <v>1913</v>
      </c>
      <c r="D10240" s="24">
        <v>12476</v>
      </c>
      <c r="E10240" t="s">
        <v>1786</v>
      </c>
      <c r="F10240" t="s">
        <v>99</v>
      </c>
      <c r="G10240" t="s">
        <v>113</v>
      </c>
      <c r="I10240" t="s">
        <v>1858</v>
      </c>
      <c r="J10240" t="s">
        <v>1915</v>
      </c>
      <c r="K10240" t="s">
        <v>1920</v>
      </c>
      <c r="L10240" s="24">
        <v>960000</v>
      </c>
      <c r="M10240" s="25">
        <f>+VLOOKUP(E10240, TC!A:D, 4, FALSE())</f>
        <v>1.1693499987512177</v>
      </c>
      <c r="N10240" s="24">
        <f t="shared" si="795"/>
        <v>960000</v>
      </c>
      <c r="O10240" t="str">
        <f t="shared" si="796"/>
        <v>FACTURA</v>
      </c>
      <c r="P10240" t="str">
        <f t="shared" si="797"/>
        <v>2025</v>
      </c>
      <c r="Q10240" t="str">
        <f t="shared" si="798"/>
        <v>07</v>
      </c>
      <c r="R10240" t="str">
        <f>+IFERROR(VLOOKUP(I10240, Listado!A:B, 2, FALSE()), "COMERCIALIZADORA INTERNACIONAL CARIBBEAN EXOTICS S A")</f>
        <v>LONDOÑO ECHEVERRI ALEJANDRA</v>
      </c>
      <c r="S10240" s="25">
        <f>+VLOOKUP(E10240, TC!A:D, 2, FALSE())</f>
        <v>4003.9</v>
      </c>
      <c r="T10240" t="str">
        <f t="shared" si="799"/>
        <v>COP</v>
      </c>
    </row>
    <row r="10241" spans="1:20" ht="18.75" hidden="1" customHeight="1" x14ac:dyDescent="0.25">
      <c r="A10241" t="s">
        <v>3341</v>
      </c>
      <c r="B10241" t="s">
        <v>5</v>
      </c>
      <c r="C10241" t="s">
        <v>1913</v>
      </c>
      <c r="D10241" s="24">
        <v>12477</v>
      </c>
      <c r="E10241" t="s">
        <v>1786</v>
      </c>
      <c r="F10241" t="s">
        <v>99</v>
      </c>
      <c r="G10241" t="s">
        <v>113</v>
      </c>
      <c r="I10241" t="s">
        <v>1859</v>
      </c>
      <c r="J10241" t="s">
        <v>1915</v>
      </c>
      <c r="K10241" t="s">
        <v>1916</v>
      </c>
      <c r="L10241" s="24">
        <v>3549600</v>
      </c>
      <c r="M10241" s="25">
        <f>+VLOOKUP(E10241, TC!A:D, 4, FALSE())</f>
        <v>1.1693499987512177</v>
      </c>
      <c r="N10241" s="24">
        <f t="shared" si="795"/>
        <v>3549600</v>
      </c>
      <c r="O10241" t="str">
        <f t="shared" si="796"/>
        <v>FACTURA</v>
      </c>
      <c r="P10241" t="str">
        <f t="shared" si="797"/>
        <v>2025</v>
      </c>
      <c r="Q10241" t="str">
        <f t="shared" si="798"/>
        <v>07</v>
      </c>
      <c r="R10241" t="str">
        <f>+IFERROR(VLOOKUP(I10241, Listado!A:B, 2, FALSE()), "COMERCIALIZADORA INTERNACIONAL CARIBBEAN EXOTICS S A")</f>
        <v>LONDOÑO ECHEVERRI ALEJANDRA</v>
      </c>
      <c r="S10241" s="25">
        <f>+VLOOKUP(E10241, TC!A:D, 2, FALSE())</f>
        <v>4003.9</v>
      </c>
      <c r="T10241" t="str">
        <f t="shared" si="799"/>
        <v>COP</v>
      </c>
    </row>
    <row r="10242" spans="1:20" ht="18.75" hidden="1" customHeight="1" x14ac:dyDescent="0.25">
      <c r="A10242" t="s">
        <v>3341</v>
      </c>
      <c r="B10242" t="s">
        <v>5</v>
      </c>
      <c r="C10242" t="s">
        <v>1913</v>
      </c>
      <c r="D10242" s="24">
        <v>12478</v>
      </c>
      <c r="E10242" t="s">
        <v>1786</v>
      </c>
      <c r="F10242" t="s">
        <v>99</v>
      </c>
      <c r="G10242" t="s">
        <v>1914</v>
      </c>
      <c r="I10242" t="s">
        <v>1841</v>
      </c>
      <c r="J10242" t="s">
        <v>1915</v>
      </c>
      <c r="K10242" t="s">
        <v>2022</v>
      </c>
      <c r="L10242" s="24">
        <v>371000</v>
      </c>
      <c r="M10242" s="25">
        <f>+VLOOKUP(E10242, TC!A:D, 4, FALSE())</f>
        <v>1.1693499987512177</v>
      </c>
      <c r="N10242" s="24">
        <f t="shared" ref="N10242:N10305" si="800">+IF(F10242="EUR", (M10242*L10242), IF(I10242="JUAN MATAS SAS", (L10242/S10242), L10242))</f>
        <v>371000</v>
      </c>
      <c r="O10242" t="str">
        <f t="shared" ref="O10242:O10305" si="801">+IF(C10242="CFE", "FACTURA", IF(ISERROR(SEARCH("ANULA", H10242))=FALSE(), "ANULACIÓN FE", IF(ISERROR(SEARCH("CANCELLATION", H10242))=FALSE(), "ANULACIÓN FE", "NOTAS")))</f>
        <v>FACTURA</v>
      </c>
      <c r="P10242" t="str">
        <f t="shared" ref="P10242:P10305" si="802">+LEFT(E10242, 4)</f>
        <v>2025</v>
      </c>
      <c r="Q10242" t="str">
        <f t="shared" ref="Q10242:Q10305" si="803">+MID(E10242, 5, 2)</f>
        <v>07</v>
      </c>
      <c r="R10242" t="str">
        <f>+IFERROR(VLOOKUP(I10242, Listado!A:B, 2, FALSE()), "COMERCIALIZADORA INTERNACIONAL CARIBBEAN EXOTICS S A")</f>
        <v>LONDOÑO ECHEVERRI ALEJANDRA</v>
      </c>
      <c r="S10242" s="25">
        <f>+VLOOKUP(E10242, TC!A:D, 2, FALSE())</f>
        <v>4003.9</v>
      </c>
      <c r="T10242" t="str">
        <f t="shared" ref="T10242:T10305" si="804">+IF(I10242="JUAN MATAS SAS", "USD", F10242)</f>
        <v>COP</v>
      </c>
    </row>
    <row r="10243" spans="1:20" ht="18.75" hidden="1" customHeight="1" x14ac:dyDescent="0.25">
      <c r="A10243" t="s">
        <v>3341</v>
      </c>
      <c r="B10243" t="s">
        <v>5</v>
      </c>
      <c r="C10243" t="s">
        <v>1913</v>
      </c>
      <c r="D10243" s="24">
        <v>12478</v>
      </c>
      <c r="E10243" t="s">
        <v>1786</v>
      </c>
      <c r="F10243" t="s">
        <v>99</v>
      </c>
      <c r="G10243" t="s">
        <v>1914</v>
      </c>
      <c r="I10243" t="s">
        <v>1841</v>
      </c>
      <c r="J10243" t="s">
        <v>1915</v>
      </c>
      <c r="K10243" t="s">
        <v>2022</v>
      </c>
      <c r="L10243" s="24">
        <v>40200</v>
      </c>
      <c r="M10243" s="25">
        <f>+VLOOKUP(E10243, TC!A:D, 4, FALSE())</f>
        <v>1.1693499987512177</v>
      </c>
      <c r="N10243" s="24">
        <f t="shared" si="800"/>
        <v>40200</v>
      </c>
      <c r="O10243" t="str">
        <f t="shared" si="801"/>
        <v>FACTURA</v>
      </c>
      <c r="P10243" t="str">
        <f t="shared" si="802"/>
        <v>2025</v>
      </c>
      <c r="Q10243" t="str">
        <f t="shared" si="803"/>
        <v>07</v>
      </c>
      <c r="R10243" t="str">
        <f>+IFERROR(VLOOKUP(I10243, Listado!A:B, 2, FALSE()), "COMERCIALIZADORA INTERNACIONAL CARIBBEAN EXOTICS S A")</f>
        <v>LONDOÑO ECHEVERRI ALEJANDRA</v>
      </c>
      <c r="S10243" s="25">
        <f>+VLOOKUP(E10243, TC!A:D, 2, FALSE())</f>
        <v>4003.9</v>
      </c>
      <c r="T10243" t="str">
        <f t="shared" si="804"/>
        <v>COP</v>
      </c>
    </row>
    <row r="10244" spans="1:20" ht="18.75" hidden="1" customHeight="1" x14ac:dyDescent="0.25">
      <c r="A10244" t="s">
        <v>3341</v>
      </c>
      <c r="B10244" t="s">
        <v>5</v>
      </c>
      <c r="C10244" t="s">
        <v>1913</v>
      </c>
      <c r="D10244" s="24">
        <v>12478</v>
      </c>
      <c r="E10244" t="s">
        <v>1786</v>
      </c>
      <c r="F10244" t="s">
        <v>99</v>
      </c>
      <c r="G10244" t="s">
        <v>1914</v>
      </c>
      <c r="I10244" t="s">
        <v>1841</v>
      </c>
      <c r="J10244" t="s">
        <v>1915</v>
      </c>
      <c r="K10244" t="s">
        <v>2022</v>
      </c>
      <c r="L10244" s="24">
        <v>43400</v>
      </c>
      <c r="M10244" s="25">
        <f>+VLOOKUP(E10244, TC!A:D, 4, FALSE())</f>
        <v>1.1693499987512177</v>
      </c>
      <c r="N10244" s="24">
        <f t="shared" si="800"/>
        <v>43400</v>
      </c>
      <c r="O10244" t="str">
        <f t="shared" si="801"/>
        <v>FACTURA</v>
      </c>
      <c r="P10244" t="str">
        <f t="shared" si="802"/>
        <v>2025</v>
      </c>
      <c r="Q10244" t="str">
        <f t="shared" si="803"/>
        <v>07</v>
      </c>
      <c r="R10244" t="str">
        <f>+IFERROR(VLOOKUP(I10244, Listado!A:B, 2, FALSE()), "COMERCIALIZADORA INTERNACIONAL CARIBBEAN EXOTICS S A")</f>
        <v>LONDOÑO ECHEVERRI ALEJANDRA</v>
      </c>
      <c r="S10244" s="25">
        <f>+VLOOKUP(E10244, TC!A:D, 2, FALSE())</f>
        <v>4003.9</v>
      </c>
      <c r="T10244" t="str">
        <f t="shared" si="804"/>
        <v>COP</v>
      </c>
    </row>
    <row r="10245" spans="1:20" ht="18.75" hidden="1" customHeight="1" x14ac:dyDescent="0.25">
      <c r="A10245" t="s">
        <v>3341</v>
      </c>
      <c r="B10245" t="s">
        <v>5</v>
      </c>
      <c r="C10245" t="s">
        <v>1913</v>
      </c>
      <c r="D10245" s="24">
        <v>12478</v>
      </c>
      <c r="E10245" t="s">
        <v>1786</v>
      </c>
      <c r="F10245" t="s">
        <v>99</v>
      </c>
      <c r="G10245" t="s">
        <v>1914</v>
      </c>
      <c r="I10245" t="s">
        <v>1841</v>
      </c>
      <c r="J10245" t="s">
        <v>1915</v>
      </c>
      <c r="K10245" t="s">
        <v>2022</v>
      </c>
      <c r="L10245" s="24">
        <v>40600</v>
      </c>
      <c r="M10245" s="25">
        <f>+VLOOKUP(E10245, TC!A:D, 4, FALSE())</f>
        <v>1.1693499987512177</v>
      </c>
      <c r="N10245" s="24">
        <f t="shared" si="800"/>
        <v>40600</v>
      </c>
      <c r="O10245" t="str">
        <f t="shared" si="801"/>
        <v>FACTURA</v>
      </c>
      <c r="P10245" t="str">
        <f t="shared" si="802"/>
        <v>2025</v>
      </c>
      <c r="Q10245" t="str">
        <f t="shared" si="803"/>
        <v>07</v>
      </c>
      <c r="R10245" t="str">
        <f>+IFERROR(VLOOKUP(I10245, Listado!A:B, 2, FALSE()), "COMERCIALIZADORA INTERNACIONAL CARIBBEAN EXOTICS S A")</f>
        <v>LONDOÑO ECHEVERRI ALEJANDRA</v>
      </c>
      <c r="S10245" s="25">
        <f>+VLOOKUP(E10245, TC!A:D, 2, FALSE())</f>
        <v>4003.9</v>
      </c>
      <c r="T10245" t="str">
        <f t="shared" si="804"/>
        <v>COP</v>
      </c>
    </row>
    <row r="10246" spans="1:20" ht="18.75" hidden="1" customHeight="1" x14ac:dyDescent="0.25">
      <c r="A10246" t="s">
        <v>3341</v>
      </c>
      <c r="B10246" t="s">
        <v>5</v>
      </c>
      <c r="C10246" t="s">
        <v>1913</v>
      </c>
      <c r="D10246" s="24">
        <v>12478</v>
      </c>
      <c r="E10246" t="s">
        <v>1786</v>
      </c>
      <c r="F10246" t="s">
        <v>99</v>
      </c>
      <c r="G10246" t="s">
        <v>1914</v>
      </c>
      <c r="I10246" t="s">
        <v>1841</v>
      </c>
      <c r="J10246" t="s">
        <v>1915</v>
      </c>
      <c r="K10246" t="s">
        <v>2022</v>
      </c>
      <c r="L10246" s="24">
        <v>33400</v>
      </c>
      <c r="M10246" s="25">
        <f>+VLOOKUP(E10246, TC!A:D, 4, FALSE())</f>
        <v>1.1693499987512177</v>
      </c>
      <c r="N10246" s="24">
        <f t="shared" si="800"/>
        <v>33400</v>
      </c>
      <c r="O10246" t="str">
        <f t="shared" si="801"/>
        <v>FACTURA</v>
      </c>
      <c r="P10246" t="str">
        <f t="shared" si="802"/>
        <v>2025</v>
      </c>
      <c r="Q10246" t="str">
        <f t="shared" si="803"/>
        <v>07</v>
      </c>
      <c r="R10246" t="str">
        <f>+IFERROR(VLOOKUP(I10246, Listado!A:B, 2, FALSE()), "COMERCIALIZADORA INTERNACIONAL CARIBBEAN EXOTICS S A")</f>
        <v>LONDOÑO ECHEVERRI ALEJANDRA</v>
      </c>
      <c r="S10246" s="25">
        <f>+VLOOKUP(E10246, TC!A:D, 2, FALSE())</f>
        <v>4003.9</v>
      </c>
      <c r="T10246" t="str">
        <f t="shared" si="804"/>
        <v>COP</v>
      </c>
    </row>
    <row r="10247" spans="1:20" ht="18.75" hidden="1" customHeight="1" x14ac:dyDescent="0.25">
      <c r="A10247" t="s">
        <v>3341</v>
      </c>
      <c r="B10247" t="s">
        <v>5</v>
      </c>
      <c r="C10247" t="s">
        <v>1913</v>
      </c>
      <c r="D10247" s="24">
        <v>12478</v>
      </c>
      <c r="E10247" t="s">
        <v>1786</v>
      </c>
      <c r="F10247" t="s">
        <v>99</v>
      </c>
      <c r="G10247" t="s">
        <v>1914</v>
      </c>
      <c r="I10247" t="s">
        <v>1841</v>
      </c>
      <c r="J10247" t="s">
        <v>1915</v>
      </c>
      <c r="K10247" t="s">
        <v>2022</v>
      </c>
      <c r="L10247" s="24">
        <v>19000</v>
      </c>
      <c r="M10247" s="25">
        <f>+VLOOKUP(E10247, TC!A:D, 4, FALSE())</f>
        <v>1.1693499987512177</v>
      </c>
      <c r="N10247" s="24">
        <f t="shared" si="800"/>
        <v>19000</v>
      </c>
      <c r="O10247" t="str">
        <f t="shared" si="801"/>
        <v>FACTURA</v>
      </c>
      <c r="P10247" t="str">
        <f t="shared" si="802"/>
        <v>2025</v>
      </c>
      <c r="Q10247" t="str">
        <f t="shared" si="803"/>
        <v>07</v>
      </c>
      <c r="R10247" t="str">
        <f>+IFERROR(VLOOKUP(I10247, Listado!A:B, 2, FALSE()), "COMERCIALIZADORA INTERNACIONAL CARIBBEAN EXOTICS S A")</f>
        <v>LONDOÑO ECHEVERRI ALEJANDRA</v>
      </c>
      <c r="S10247" s="25">
        <f>+VLOOKUP(E10247, TC!A:D, 2, FALSE())</f>
        <v>4003.9</v>
      </c>
      <c r="T10247" t="str">
        <f t="shared" si="804"/>
        <v>COP</v>
      </c>
    </row>
    <row r="10248" spans="1:20" ht="18.75" hidden="1" customHeight="1" x14ac:dyDescent="0.25">
      <c r="A10248" t="s">
        <v>3341</v>
      </c>
      <c r="B10248" t="s">
        <v>5</v>
      </c>
      <c r="C10248" t="s">
        <v>1913</v>
      </c>
      <c r="D10248" s="24">
        <v>12478</v>
      </c>
      <c r="E10248" t="s">
        <v>1786</v>
      </c>
      <c r="F10248" t="s">
        <v>99</v>
      </c>
      <c r="G10248" t="s">
        <v>1914</v>
      </c>
      <c r="I10248" t="s">
        <v>1841</v>
      </c>
      <c r="J10248" t="s">
        <v>1915</v>
      </c>
      <c r="K10248" t="s">
        <v>2022</v>
      </c>
      <c r="L10248" s="24">
        <v>3000</v>
      </c>
      <c r="M10248" s="25">
        <f>+VLOOKUP(E10248, TC!A:D, 4, FALSE())</f>
        <v>1.1693499987512177</v>
      </c>
      <c r="N10248" s="24">
        <f t="shared" si="800"/>
        <v>3000</v>
      </c>
      <c r="O10248" t="str">
        <f t="shared" si="801"/>
        <v>FACTURA</v>
      </c>
      <c r="P10248" t="str">
        <f t="shared" si="802"/>
        <v>2025</v>
      </c>
      <c r="Q10248" t="str">
        <f t="shared" si="803"/>
        <v>07</v>
      </c>
      <c r="R10248" t="str">
        <f>+IFERROR(VLOOKUP(I10248, Listado!A:B, 2, FALSE()), "COMERCIALIZADORA INTERNACIONAL CARIBBEAN EXOTICS S A")</f>
        <v>LONDOÑO ECHEVERRI ALEJANDRA</v>
      </c>
      <c r="S10248" s="25">
        <f>+VLOOKUP(E10248, TC!A:D, 2, FALSE())</f>
        <v>4003.9</v>
      </c>
      <c r="T10248" t="str">
        <f t="shared" si="804"/>
        <v>COP</v>
      </c>
    </row>
    <row r="10249" spans="1:20" ht="18.75" hidden="1" customHeight="1" x14ac:dyDescent="0.25">
      <c r="A10249" t="s">
        <v>3341</v>
      </c>
      <c r="B10249" t="s">
        <v>5</v>
      </c>
      <c r="C10249" t="s">
        <v>1913</v>
      </c>
      <c r="D10249" s="24">
        <v>12478</v>
      </c>
      <c r="E10249" t="s">
        <v>1786</v>
      </c>
      <c r="F10249" t="s">
        <v>99</v>
      </c>
      <c r="G10249" t="s">
        <v>1914</v>
      </c>
      <c r="I10249" t="s">
        <v>1841</v>
      </c>
      <c r="J10249" t="s">
        <v>1915</v>
      </c>
      <c r="K10249" t="s">
        <v>2022</v>
      </c>
      <c r="L10249" s="24">
        <v>3000</v>
      </c>
      <c r="M10249" s="25">
        <f>+VLOOKUP(E10249, TC!A:D, 4, FALSE())</f>
        <v>1.1693499987512177</v>
      </c>
      <c r="N10249" s="24">
        <f t="shared" si="800"/>
        <v>3000</v>
      </c>
      <c r="O10249" t="str">
        <f t="shared" si="801"/>
        <v>FACTURA</v>
      </c>
      <c r="P10249" t="str">
        <f t="shared" si="802"/>
        <v>2025</v>
      </c>
      <c r="Q10249" t="str">
        <f t="shared" si="803"/>
        <v>07</v>
      </c>
      <c r="R10249" t="str">
        <f>+IFERROR(VLOOKUP(I10249, Listado!A:B, 2, FALSE()), "COMERCIALIZADORA INTERNACIONAL CARIBBEAN EXOTICS S A")</f>
        <v>LONDOÑO ECHEVERRI ALEJANDRA</v>
      </c>
      <c r="S10249" s="25">
        <f>+VLOOKUP(E10249, TC!A:D, 2, FALSE())</f>
        <v>4003.9</v>
      </c>
      <c r="T10249" t="str">
        <f t="shared" si="804"/>
        <v>COP</v>
      </c>
    </row>
    <row r="10250" spans="1:20" ht="18.75" hidden="1" customHeight="1" x14ac:dyDescent="0.25">
      <c r="A10250" t="s">
        <v>3341</v>
      </c>
      <c r="B10250" t="s">
        <v>5</v>
      </c>
      <c r="C10250" t="s">
        <v>1913</v>
      </c>
      <c r="D10250" s="24">
        <v>12478</v>
      </c>
      <c r="E10250" t="s">
        <v>1786</v>
      </c>
      <c r="F10250" t="s">
        <v>99</v>
      </c>
      <c r="G10250" t="s">
        <v>1914</v>
      </c>
      <c r="I10250" t="s">
        <v>1841</v>
      </c>
      <c r="J10250" t="s">
        <v>1915</v>
      </c>
      <c r="K10250" t="s">
        <v>2022</v>
      </c>
      <c r="L10250" s="24">
        <v>1000</v>
      </c>
      <c r="M10250" s="25">
        <f>+VLOOKUP(E10250, TC!A:D, 4, FALSE())</f>
        <v>1.1693499987512177</v>
      </c>
      <c r="N10250" s="24">
        <f t="shared" si="800"/>
        <v>1000</v>
      </c>
      <c r="O10250" t="str">
        <f t="shared" si="801"/>
        <v>FACTURA</v>
      </c>
      <c r="P10250" t="str">
        <f t="shared" si="802"/>
        <v>2025</v>
      </c>
      <c r="Q10250" t="str">
        <f t="shared" si="803"/>
        <v>07</v>
      </c>
      <c r="R10250" t="str">
        <f>+IFERROR(VLOOKUP(I10250, Listado!A:B, 2, FALSE()), "COMERCIALIZADORA INTERNACIONAL CARIBBEAN EXOTICS S A")</f>
        <v>LONDOÑO ECHEVERRI ALEJANDRA</v>
      </c>
      <c r="S10250" s="25">
        <f>+VLOOKUP(E10250, TC!A:D, 2, FALSE())</f>
        <v>4003.9</v>
      </c>
      <c r="T10250" t="str">
        <f t="shared" si="804"/>
        <v>COP</v>
      </c>
    </row>
    <row r="10251" spans="1:20" ht="18.75" hidden="1" customHeight="1" x14ac:dyDescent="0.25">
      <c r="A10251" t="s">
        <v>3341</v>
      </c>
      <c r="B10251" t="s">
        <v>5</v>
      </c>
      <c r="C10251" t="s">
        <v>1913</v>
      </c>
      <c r="D10251" s="24">
        <v>12479</v>
      </c>
      <c r="E10251" t="s">
        <v>1786</v>
      </c>
      <c r="F10251" t="s">
        <v>99</v>
      </c>
      <c r="G10251" t="s">
        <v>113</v>
      </c>
      <c r="I10251" t="s">
        <v>2377</v>
      </c>
      <c r="J10251" t="s">
        <v>1915</v>
      </c>
      <c r="K10251" t="s">
        <v>2021</v>
      </c>
      <c r="L10251" s="24">
        <v>98310</v>
      </c>
      <c r="M10251" s="25">
        <f>+VLOOKUP(E10251, TC!A:D, 4, FALSE())</f>
        <v>1.1693499987512177</v>
      </c>
      <c r="N10251" s="24">
        <f t="shared" si="800"/>
        <v>98310</v>
      </c>
      <c r="O10251" t="str">
        <f t="shared" si="801"/>
        <v>FACTURA</v>
      </c>
      <c r="P10251" t="str">
        <f t="shared" si="802"/>
        <v>2025</v>
      </c>
      <c r="Q10251" t="str">
        <f t="shared" si="803"/>
        <v>07</v>
      </c>
      <c r="R10251" t="str">
        <f>+IFERROR(VLOOKUP(I10251, Listado!A:B, 2, FALSE()), "COMERCIALIZADORA INTERNACIONAL CARIBBEAN EXOTICS S A")</f>
        <v>COMERCIALIZADORA INTERNACIONAL CARIBBEAN EXOTICS S A</v>
      </c>
      <c r="S10251" s="25">
        <f>+VLOOKUP(E10251, TC!A:D, 2, FALSE())</f>
        <v>4003.9</v>
      </c>
      <c r="T10251" t="str">
        <f t="shared" si="804"/>
        <v>COP</v>
      </c>
    </row>
    <row r="10252" spans="1:20" ht="18.75" hidden="1" customHeight="1" x14ac:dyDescent="0.25">
      <c r="A10252" t="s">
        <v>3341</v>
      </c>
      <c r="B10252" t="s">
        <v>5</v>
      </c>
      <c r="C10252" t="s">
        <v>1913</v>
      </c>
      <c r="D10252" s="24">
        <v>12479</v>
      </c>
      <c r="E10252" t="s">
        <v>1786</v>
      </c>
      <c r="F10252" t="s">
        <v>99</v>
      </c>
      <c r="G10252" t="s">
        <v>113</v>
      </c>
      <c r="I10252" t="s">
        <v>2377</v>
      </c>
      <c r="J10252" t="s">
        <v>1915</v>
      </c>
      <c r="K10252" t="s">
        <v>2021</v>
      </c>
      <c r="L10252" s="24">
        <v>84100</v>
      </c>
      <c r="M10252" s="25">
        <f>+VLOOKUP(E10252, TC!A:D, 4, FALSE())</f>
        <v>1.1693499987512177</v>
      </c>
      <c r="N10252" s="24">
        <f t="shared" si="800"/>
        <v>84100</v>
      </c>
      <c r="O10252" t="str">
        <f t="shared" si="801"/>
        <v>FACTURA</v>
      </c>
      <c r="P10252" t="str">
        <f t="shared" si="802"/>
        <v>2025</v>
      </c>
      <c r="Q10252" t="str">
        <f t="shared" si="803"/>
        <v>07</v>
      </c>
      <c r="R10252" t="str">
        <f>+IFERROR(VLOOKUP(I10252, Listado!A:B, 2, FALSE()), "COMERCIALIZADORA INTERNACIONAL CARIBBEAN EXOTICS S A")</f>
        <v>COMERCIALIZADORA INTERNACIONAL CARIBBEAN EXOTICS S A</v>
      </c>
      <c r="S10252" s="25">
        <f>+VLOOKUP(E10252, TC!A:D, 2, FALSE())</f>
        <v>4003.9</v>
      </c>
      <c r="T10252" t="str">
        <f t="shared" si="804"/>
        <v>COP</v>
      </c>
    </row>
    <row r="10253" spans="1:20" ht="18.75" hidden="1" customHeight="1" x14ac:dyDescent="0.25">
      <c r="A10253" t="s">
        <v>3341</v>
      </c>
      <c r="B10253" t="s">
        <v>5</v>
      </c>
      <c r="C10253" t="s">
        <v>1913</v>
      </c>
      <c r="D10253" s="24">
        <v>12479</v>
      </c>
      <c r="E10253" t="s">
        <v>1786</v>
      </c>
      <c r="F10253" t="s">
        <v>99</v>
      </c>
      <c r="G10253" t="s">
        <v>113</v>
      </c>
      <c r="I10253" t="s">
        <v>2377</v>
      </c>
      <c r="J10253" t="s">
        <v>1915</v>
      </c>
      <c r="K10253" t="s">
        <v>2021</v>
      </c>
      <c r="L10253" s="24">
        <v>98310</v>
      </c>
      <c r="M10253" s="25">
        <f>+VLOOKUP(E10253, TC!A:D, 4, FALSE())</f>
        <v>1.1693499987512177</v>
      </c>
      <c r="N10253" s="24">
        <f t="shared" si="800"/>
        <v>98310</v>
      </c>
      <c r="O10253" t="str">
        <f t="shared" si="801"/>
        <v>FACTURA</v>
      </c>
      <c r="P10253" t="str">
        <f t="shared" si="802"/>
        <v>2025</v>
      </c>
      <c r="Q10253" t="str">
        <f t="shared" si="803"/>
        <v>07</v>
      </c>
      <c r="R10253" t="str">
        <f>+IFERROR(VLOOKUP(I10253, Listado!A:B, 2, FALSE()), "COMERCIALIZADORA INTERNACIONAL CARIBBEAN EXOTICS S A")</f>
        <v>COMERCIALIZADORA INTERNACIONAL CARIBBEAN EXOTICS S A</v>
      </c>
      <c r="S10253" s="25">
        <f>+VLOOKUP(E10253, TC!A:D, 2, FALSE())</f>
        <v>4003.9</v>
      </c>
      <c r="T10253" t="str">
        <f t="shared" si="804"/>
        <v>COP</v>
      </c>
    </row>
    <row r="10254" spans="1:20" ht="18.75" hidden="1" customHeight="1" x14ac:dyDescent="0.25">
      <c r="A10254" t="s">
        <v>3341</v>
      </c>
      <c r="B10254" t="s">
        <v>5</v>
      </c>
      <c r="C10254" t="s">
        <v>1913</v>
      </c>
      <c r="D10254" s="24">
        <v>12479</v>
      </c>
      <c r="E10254" t="s">
        <v>1786</v>
      </c>
      <c r="F10254" t="s">
        <v>99</v>
      </c>
      <c r="G10254" t="s">
        <v>113</v>
      </c>
      <c r="I10254" t="s">
        <v>2377</v>
      </c>
      <c r="J10254" t="s">
        <v>1915</v>
      </c>
      <c r="K10254" t="s">
        <v>2021</v>
      </c>
      <c r="L10254" s="24">
        <v>5510</v>
      </c>
      <c r="M10254" s="25">
        <f>+VLOOKUP(E10254, TC!A:D, 4, FALSE())</f>
        <v>1.1693499987512177</v>
      </c>
      <c r="N10254" s="24">
        <f t="shared" si="800"/>
        <v>5510</v>
      </c>
      <c r="O10254" t="str">
        <f t="shared" si="801"/>
        <v>FACTURA</v>
      </c>
      <c r="P10254" t="str">
        <f t="shared" si="802"/>
        <v>2025</v>
      </c>
      <c r="Q10254" t="str">
        <f t="shared" si="803"/>
        <v>07</v>
      </c>
      <c r="R10254" t="str">
        <f>+IFERROR(VLOOKUP(I10254, Listado!A:B, 2, FALSE()), "COMERCIALIZADORA INTERNACIONAL CARIBBEAN EXOTICS S A")</f>
        <v>COMERCIALIZADORA INTERNACIONAL CARIBBEAN EXOTICS S A</v>
      </c>
      <c r="S10254" s="25">
        <f>+VLOOKUP(E10254, TC!A:D, 2, FALSE())</f>
        <v>4003.9</v>
      </c>
      <c r="T10254" t="str">
        <f t="shared" si="804"/>
        <v>COP</v>
      </c>
    </row>
    <row r="10255" spans="1:20" ht="18.75" hidden="1" customHeight="1" x14ac:dyDescent="0.25">
      <c r="A10255" t="s">
        <v>3341</v>
      </c>
      <c r="B10255" t="s">
        <v>5</v>
      </c>
      <c r="C10255" t="s">
        <v>1913</v>
      </c>
      <c r="D10255" s="24">
        <v>12479</v>
      </c>
      <c r="E10255" t="s">
        <v>1786</v>
      </c>
      <c r="F10255" t="s">
        <v>99</v>
      </c>
      <c r="G10255" t="s">
        <v>113</v>
      </c>
      <c r="I10255" t="s">
        <v>2377</v>
      </c>
      <c r="J10255" t="s">
        <v>1915</v>
      </c>
      <c r="K10255" t="s">
        <v>2021</v>
      </c>
      <c r="L10255" s="24">
        <v>3770</v>
      </c>
      <c r="M10255" s="25">
        <f>+VLOOKUP(E10255, TC!A:D, 4, FALSE())</f>
        <v>1.1693499987512177</v>
      </c>
      <c r="N10255" s="24">
        <f t="shared" si="800"/>
        <v>3770</v>
      </c>
      <c r="O10255" t="str">
        <f t="shared" si="801"/>
        <v>FACTURA</v>
      </c>
      <c r="P10255" t="str">
        <f t="shared" si="802"/>
        <v>2025</v>
      </c>
      <c r="Q10255" t="str">
        <f t="shared" si="803"/>
        <v>07</v>
      </c>
      <c r="R10255" t="str">
        <f>+IFERROR(VLOOKUP(I10255, Listado!A:B, 2, FALSE()), "COMERCIALIZADORA INTERNACIONAL CARIBBEAN EXOTICS S A")</f>
        <v>COMERCIALIZADORA INTERNACIONAL CARIBBEAN EXOTICS S A</v>
      </c>
      <c r="S10255" s="25">
        <f>+VLOOKUP(E10255, TC!A:D, 2, FALSE())</f>
        <v>4003.9</v>
      </c>
      <c r="T10255" t="str">
        <f t="shared" si="804"/>
        <v>COP</v>
      </c>
    </row>
    <row r="10256" spans="1:20" ht="18.75" hidden="1" customHeight="1" x14ac:dyDescent="0.25">
      <c r="A10256" t="s">
        <v>3341</v>
      </c>
      <c r="B10256" t="s">
        <v>5</v>
      </c>
      <c r="C10256" t="s">
        <v>1913</v>
      </c>
      <c r="D10256" s="24">
        <v>12480</v>
      </c>
      <c r="E10256" t="s">
        <v>1786</v>
      </c>
      <c r="F10256" t="s">
        <v>99</v>
      </c>
      <c r="G10256" t="s">
        <v>1914</v>
      </c>
      <c r="I10256" t="s">
        <v>3301</v>
      </c>
      <c r="J10256" t="s">
        <v>1915</v>
      </c>
      <c r="K10256" t="s">
        <v>2021</v>
      </c>
      <c r="L10256" s="24">
        <v>194320</v>
      </c>
      <c r="M10256" s="25">
        <f>+VLOOKUP(E10256, TC!A:D, 4, FALSE())</f>
        <v>1.1693499987512177</v>
      </c>
      <c r="N10256" s="24">
        <f t="shared" si="800"/>
        <v>194320</v>
      </c>
      <c r="O10256" t="str">
        <f t="shared" si="801"/>
        <v>FACTURA</v>
      </c>
      <c r="P10256" t="str">
        <f t="shared" si="802"/>
        <v>2025</v>
      </c>
      <c r="Q10256" t="str">
        <f t="shared" si="803"/>
        <v>07</v>
      </c>
      <c r="R10256" t="str">
        <f>+IFERROR(VLOOKUP(I10256, Listado!A:B, 2, FALSE()), "COMERCIALIZADORA INTERNACIONAL CARIBBEAN EXOTICS S A")</f>
        <v>COMERCIALIZADORA INTERNACIONAL CARIBBEAN EXOTICS S A</v>
      </c>
      <c r="S10256" s="25">
        <f>+VLOOKUP(E10256, TC!A:D, 2, FALSE())</f>
        <v>4003.9</v>
      </c>
      <c r="T10256" t="str">
        <f t="shared" si="804"/>
        <v>COP</v>
      </c>
    </row>
    <row r="10257" spans="1:20" ht="18.75" hidden="1" customHeight="1" x14ac:dyDescent="0.25">
      <c r="A10257" t="s">
        <v>3341</v>
      </c>
      <c r="B10257" t="s">
        <v>5</v>
      </c>
      <c r="C10257" t="s">
        <v>1913</v>
      </c>
      <c r="D10257" s="24">
        <v>12480</v>
      </c>
      <c r="E10257" t="s">
        <v>1786</v>
      </c>
      <c r="F10257" t="s">
        <v>99</v>
      </c>
      <c r="G10257" t="s">
        <v>1914</v>
      </c>
      <c r="I10257" t="s">
        <v>3301</v>
      </c>
      <c r="J10257" t="s">
        <v>1915</v>
      </c>
      <c r="K10257" t="s">
        <v>2021</v>
      </c>
      <c r="L10257" s="24">
        <v>66640</v>
      </c>
      <c r="M10257" s="25">
        <f>+VLOOKUP(E10257, TC!A:D, 4, FALSE())</f>
        <v>1.1693499987512177</v>
      </c>
      <c r="N10257" s="24">
        <f t="shared" si="800"/>
        <v>66640</v>
      </c>
      <c r="O10257" t="str">
        <f t="shared" si="801"/>
        <v>FACTURA</v>
      </c>
      <c r="P10257" t="str">
        <f t="shared" si="802"/>
        <v>2025</v>
      </c>
      <c r="Q10257" t="str">
        <f t="shared" si="803"/>
        <v>07</v>
      </c>
      <c r="R10257" t="str">
        <f>+IFERROR(VLOOKUP(I10257, Listado!A:B, 2, FALSE()), "COMERCIALIZADORA INTERNACIONAL CARIBBEAN EXOTICS S A")</f>
        <v>COMERCIALIZADORA INTERNACIONAL CARIBBEAN EXOTICS S A</v>
      </c>
      <c r="S10257" s="25">
        <f>+VLOOKUP(E10257, TC!A:D, 2, FALSE())</f>
        <v>4003.9</v>
      </c>
      <c r="T10257" t="str">
        <f t="shared" si="804"/>
        <v>COP</v>
      </c>
    </row>
    <row r="10258" spans="1:20" ht="18.75" hidden="1" customHeight="1" x14ac:dyDescent="0.25">
      <c r="A10258" t="s">
        <v>3341</v>
      </c>
      <c r="B10258" t="s">
        <v>5</v>
      </c>
      <c r="C10258" t="s">
        <v>1913</v>
      </c>
      <c r="D10258" s="24">
        <v>12480</v>
      </c>
      <c r="E10258" t="s">
        <v>1786</v>
      </c>
      <c r="F10258" t="s">
        <v>99</v>
      </c>
      <c r="G10258" t="s">
        <v>1914</v>
      </c>
      <c r="I10258" t="s">
        <v>3301</v>
      </c>
      <c r="J10258" t="s">
        <v>1915</v>
      </c>
      <c r="K10258" t="s">
        <v>2021</v>
      </c>
      <c r="L10258" s="24">
        <v>9240</v>
      </c>
      <c r="M10258" s="25">
        <f>+VLOOKUP(E10258, TC!A:D, 4, FALSE())</f>
        <v>1.1693499987512177</v>
      </c>
      <c r="N10258" s="24">
        <f t="shared" si="800"/>
        <v>9240</v>
      </c>
      <c r="O10258" t="str">
        <f t="shared" si="801"/>
        <v>FACTURA</v>
      </c>
      <c r="P10258" t="str">
        <f t="shared" si="802"/>
        <v>2025</v>
      </c>
      <c r="Q10258" t="str">
        <f t="shared" si="803"/>
        <v>07</v>
      </c>
      <c r="R10258" t="str">
        <f>+IFERROR(VLOOKUP(I10258, Listado!A:B, 2, FALSE()), "COMERCIALIZADORA INTERNACIONAL CARIBBEAN EXOTICS S A")</f>
        <v>COMERCIALIZADORA INTERNACIONAL CARIBBEAN EXOTICS S A</v>
      </c>
      <c r="S10258" s="25">
        <f>+VLOOKUP(E10258, TC!A:D, 2, FALSE())</f>
        <v>4003.9</v>
      </c>
      <c r="T10258" t="str">
        <f t="shared" si="804"/>
        <v>COP</v>
      </c>
    </row>
    <row r="10259" spans="1:20" ht="18.75" hidden="1" customHeight="1" x14ac:dyDescent="0.25">
      <c r="A10259" t="s">
        <v>3341</v>
      </c>
      <c r="B10259" t="s">
        <v>5</v>
      </c>
      <c r="C10259" t="s">
        <v>1913</v>
      </c>
      <c r="D10259" s="24">
        <v>12480</v>
      </c>
      <c r="E10259" t="s">
        <v>1786</v>
      </c>
      <c r="F10259" t="s">
        <v>99</v>
      </c>
      <c r="G10259" t="s">
        <v>1914</v>
      </c>
      <c r="I10259" t="s">
        <v>3301</v>
      </c>
      <c r="J10259" t="s">
        <v>1915</v>
      </c>
      <c r="K10259" t="s">
        <v>2021</v>
      </c>
      <c r="L10259" s="24">
        <v>9800</v>
      </c>
      <c r="M10259" s="25">
        <f>+VLOOKUP(E10259, TC!A:D, 4, FALSE())</f>
        <v>1.1693499987512177</v>
      </c>
      <c r="N10259" s="24">
        <f t="shared" si="800"/>
        <v>9800</v>
      </c>
      <c r="O10259" t="str">
        <f t="shared" si="801"/>
        <v>FACTURA</v>
      </c>
      <c r="P10259" t="str">
        <f t="shared" si="802"/>
        <v>2025</v>
      </c>
      <c r="Q10259" t="str">
        <f t="shared" si="803"/>
        <v>07</v>
      </c>
      <c r="R10259" t="str">
        <f>+IFERROR(VLOOKUP(I10259, Listado!A:B, 2, FALSE()), "COMERCIALIZADORA INTERNACIONAL CARIBBEAN EXOTICS S A")</f>
        <v>COMERCIALIZADORA INTERNACIONAL CARIBBEAN EXOTICS S A</v>
      </c>
      <c r="S10259" s="25">
        <f>+VLOOKUP(E10259, TC!A:D, 2, FALSE())</f>
        <v>4003.9</v>
      </c>
      <c r="T10259" t="str">
        <f t="shared" si="804"/>
        <v>COP</v>
      </c>
    </row>
    <row r="10260" spans="1:20" ht="18.75" hidden="1" customHeight="1" x14ac:dyDescent="0.25">
      <c r="A10260" t="s">
        <v>3341</v>
      </c>
      <c r="B10260" t="s">
        <v>5</v>
      </c>
      <c r="C10260" t="s">
        <v>1913</v>
      </c>
      <c r="D10260" s="24">
        <v>12481</v>
      </c>
      <c r="E10260" t="s">
        <v>1786</v>
      </c>
      <c r="F10260" t="s">
        <v>99</v>
      </c>
      <c r="G10260" t="s">
        <v>113</v>
      </c>
      <c r="I10260" t="s">
        <v>2824</v>
      </c>
      <c r="J10260" t="s">
        <v>1915</v>
      </c>
      <c r="K10260" t="s">
        <v>2021</v>
      </c>
      <c r="L10260" s="24">
        <v>88740</v>
      </c>
      <c r="M10260" s="25">
        <f>+VLOOKUP(E10260, TC!A:D, 4, FALSE())</f>
        <v>1.1693499987512177</v>
      </c>
      <c r="N10260" s="24">
        <f t="shared" si="800"/>
        <v>88740</v>
      </c>
      <c r="O10260" t="str">
        <f t="shared" si="801"/>
        <v>FACTURA</v>
      </c>
      <c r="P10260" t="str">
        <f t="shared" si="802"/>
        <v>2025</v>
      </c>
      <c r="Q10260" t="str">
        <f t="shared" si="803"/>
        <v>07</v>
      </c>
      <c r="R10260" t="str">
        <f>+IFERROR(VLOOKUP(I10260, Listado!A:B, 2, FALSE()), "COMERCIALIZADORA INTERNACIONAL CARIBBEAN EXOTICS S A")</f>
        <v>COMERCIALIZADORA INTERNACIONAL CARIBBEAN EXOTICS S A</v>
      </c>
      <c r="S10260" s="25">
        <f>+VLOOKUP(E10260, TC!A:D, 2, FALSE())</f>
        <v>4003.9</v>
      </c>
      <c r="T10260" t="str">
        <f t="shared" si="804"/>
        <v>COP</v>
      </c>
    </row>
    <row r="10261" spans="1:20" ht="18.75" hidden="1" customHeight="1" x14ac:dyDescent="0.25">
      <c r="A10261" t="s">
        <v>3341</v>
      </c>
      <c r="B10261" t="s">
        <v>5</v>
      </c>
      <c r="C10261" t="s">
        <v>1913</v>
      </c>
      <c r="D10261" s="24">
        <v>12481</v>
      </c>
      <c r="E10261" t="s">
        <v>1786</v>
      </c>
      <c r="F10261" t="s">
        <v>99</v>
      </c>
      <c r="G10261" t="s">
        <v>113</v>
      </c>
      <c r="I10261" t="s">
        <v>2824</v>
      </c>
      <c r="J10261" t="s">
        <v>1915</v>
      </c>
      <c r="K10261" t="s">
        <v>2021</v>
      </c>
      <c r="L10261" s="24">
        <v>113680</v>
      </c>
      <c r="M10261" s="25">
        <f>+VLOOKUP(E10261, TC!A:D, 4, FALSE())</f>
        <v>1.1693499987512177</v>
      </c>
      <c r="N10261" s="24">
        <f t="shared" si="800"/>
        <v>113680</v>
      </c>
      <c r="O10261" t="str">
        <f t="shared" si="801"/>
        <v>FACTURA</v>
      </c>
      <c r="P10261" t="str">
        <f t="shared" si="802"/>
        <v>2025</v>
      </c>
      <c r="Q10261" t="str">
        <f t="shared" si="803"/>
        <v>07</v>
      </c>
      <c r="R10261" t="str">
        <f>+IFERROR(VLOOKUP(I10261, Listado!A:B, 2, FALSE()), "COMERCIALIZADORA INTERNACIONAL CARIBBEAN EXOTICS S A")</f>
        <v>COMERCIALIZADORA INTERNACIONAL CARIBBEAN EXOTICS S A</v>
      </c>
      <c r="S10261" s="25">
        <f>+VLOOKUP(E10261, TC!A:D, 2, FALSE())</f>
        <v>4003.9</v>
      </c>
      <c r="T10261" t="str">
        <f t="shared" si="804"/>
        <v>COP</v>
      </c>
    </row>
    <row r="10262" spans="1:20" ht="18.75" hidden="1" customHeight="1" x14ac:dyDescent="0.25">
      <c r="A10262" t="s">
        <v>3341</v>
      </c>
      <c r="B10262" t="s">
        <v>5</v>
      </c>
      <c r="C10262" t="s">
        <v>1913</v>
      </c>
      <c r="D10262" s="24">
        <v>12481</v>
      </c>
      <c r="E10262" t="s">
        <v>1786</v>
      </c>
      <c r="F10262" t="s">
        <v>99</v>
      </c>
      <c r="G10262" t="s">
        <v>113</v>
      </c>
      <c r="I10262" t="s">
        <v>2824</v>
      </c>
      <c r="J10262" t="s">
        <v>1915</v>
      </c>
      <c r="K10262" t="s">
        <v>2021</v>
      </c>
      <c r="L10262" s="24">
        <v>57710</v>
      </c>
      <c r="M10262" s="25">
        <f>+VLOOKUP(E10262, TC!A:D, 4, FALSE())</f>
        <v>1.1693499987512177</v>
      </c>
      <c r="N10262" s="24">
        <f t="shared" si="800"/>
        <v>57710</v>
      </c>
      <c r="O10262" t="str">
        <f t="shared" si="801"/>
        <v>FACTURA</v>
      </c>
      <c r="P10262" t="str">
        <f t="shared" si="802"/>
        <v>2025</v>
      </c>
      <c r="Q10262" t="str">
        <f t="shared" si="803"/>
        <v>07</v>
      </c>
      <c r="R10262" t="str">
        <f>+IFERROR(VLOOKUP(I10262, Listado!A:B, 2, FALSE()), "COMERCIALIZADORA INTERNACIONAL CARIBBEAN EXOTICS S A")</f>
        <v>COMERCIALIZADORA INTERNACIONAL CARIBBEAN EXOTICS S A</v>
      </c>
      <c r="S10262" s="25">
        <f>+VLOOKUP(E10262, TC!A:D, 2, FALSE())</f>
        <v>4003.9</v>
      </c>
      <c r="T10262" t="str">
        <f t="shared" si="804"/>
        <v>COP</v>
      </c>
    </row>
    <row r="10263" spans="1:20" ht="18.75" hidden="1" customHeight="1" x14ac:dyDescent="0.25">
      <c r="A10263" t="s">
        <v>3341</v>
      </c>
      <c r="B10263" t="s">
        <v>5</v>
      </c>
      <c r="C10263" t="s">
        <v>1913</v>
      </c>
      <c r="D10263" s="24">
        <v>12481</v>
      </c>
      <c r="E10263" t="s">
        <v>1786</v>
      </c>
      <c r="F10263" t="s">
        <v>99</v>
      </c>
      <c r="G10263" t="s">
        <v>113</v>
      </c>
      <c r="I10263" t="s">
        <v>2824</v>
      </c>
      <c r="J10263" t="s">
        <v>1915</v>
      </c>
      <c r="K10263" t="s">
        <v>2021</v>
      </c>
      <c r="L10263" s="24">
        <v>12180</v>
      </c>
      <c r="M10263" s="25">
        <f>+VLOOKUP(E10263, TC!A:D, 4, FALSE())</f>
        <v>1.1693499987512177</v>
      </c>
      <c r="N10263" s="24">
        <f t="shared" si="800"/>
        <v>12180</v>
      </c>
      <c r="O10263" t="str">
        <f t="shared" si="801"/>
        <v>FACTURA</v>
      </c>
      <c r="P10263" t="str">
        <f t="shared" si="802"/>
        <v>2025</v>
      </c>
      <c r="Q10263" t="str">
        <f t="shared" si="803"/>
        <v>07</v>
      </c>
      <c r="R10263" t="str">
        <f>+IFERROR(VLOOKUP(I10263, Listado!A:B, 2, FALSE()), "COMERCIALIZADORA INTERNACIONAL CARIBBEAN EXOTICS S A")</f>
        <v>COMERCIALIZADORA INTERNACIONAL CARIBBEAN EXOTICS S A</v>
      </c>
      <c r="S10263" s="25">
        <f>+VLOOKUP(E10263, TC!A:D, 2, FALSE())</f>
        <v>4003.9</v>
      </c>
      <c r="T10263" t="str">
        <f t="shared" si="804"/>
        <v>COP</v>
      </c>
    </row>
    <row r="10264" spans="1:20" ht="18.75" hidden="1" customHeight="1" x14ac:dyDescent="0.25">
      <c r="A10264" t="s">
        <v>3341</v>
      </c>
      <c r="B10264" t="s">
        <v>5</v>
      </c>
      <c r="C10264" t="s">
        <v>1913</v>
      </c>
      <c r="D10264" s="24">
        <v>12481</v>
      </c>
      <c r="E10264" t="s">
        <v>1786</v>
      </c>
      <c r="F10264" t="s">
        <v>99</v>
      </c>
      <c r="G10264" t="s">
        <v>113</v>
      </c>
      <c r="I10264" t="s">
        <v>2824</v>
      </c>
      <c r="J10264" t="s">
        <v>1915</v>
      </c>
      <c r="K10264" t="s">
        <v>2021</v>
      </c>
      <c r="L10264" s="24">
        <v>13050</v>
      </c>
      <c r="M10264" s="25">
        <f>+VLOOKUP(E10264, TC!A:D, 4, FALSE())</f>
        <v>1.1693499987512177</v>
      </c>
      <c r="N10264" s="24">
        <f t="shared" si="800"/>
        <v>13050</v>
      </c>
      <c r="O10264" t="str">
        <f t="shared" si="801"/>
        <v>FACTURA</v>
      </c>
      <c r="P10264" t="str">
        <f t="shared" si="802"/>
        <v>2025</v>
      </c>
      <c r="Q10264" t="str">
        <f t="shared" si="803"/>
        <v>07</v>
      </c>
      <c r="R10264" t="str">
        <f>+IFERROR(VLOOKUP(I10264, Listado!A:B, 2, FALSE()), "COMERCIALIZADORA INTERNACIONAL CARIBBEAN EXOTICS S A")</f>
        <v>COMERCIALIZADORA INTERNACIONAL CARIBBEAN EXOTICS S A</v>
      </c>
      <c r="S10264" s="25">
        <f>+VLOOKUP(E10264, TC!A:D, 2, FALSE())</f>
        <v>4003.9</v>
      </c>
      <c r="T10264" t="str">
        <f t="shared" si="804"/>
        <v>COP</v>
      </c>
    </row>
    <row r="10265" spans="1:20" ht="18.75" hidden="1" customHeight="1" x14ac:dyDescent="0.25">
      <c r="A10265" t="s">
        <v>3341</v>
      </c>
      <c r="B10265" t="s">
        <v>5</v>
      </c>
      <c r="C10265" t="s">
        <v>1913</v>
      </c>
      <c r="D10265" s="24">
        <v>12481</v>
      </c>
      <c r="E10265" t="s">
        <v>1786</v>
      </c>
      <c r="F10265" t="s">
        <v>99</v>
      </c>
      <c r="G10265" t="s">
        <v>113</v>
      </c>
      <c r="I10265" t="s">
        <v>2824</v>
      </c>
      <c r="J10265" t="s">
        <v>1915</v>
      </c>
      <c r="K10265" t="s">
        <v>2021</v>
      </c>
      <c r="L10265" s="24">
        <v>9860</v>
      </c>
      <c r="M10265" s="25">
        <f>+VLOOKUP(E10265, TC!A:D, 4, FALSE())</f>
        <v>1.1693499987512177</v>
      </c>
      <c r="N10265" s="24">
        <f t="shared" si="800"/>
        <v>9860</v>
      </c>
      <c r="O10265" t="str">
        <f t="shared" si="801"/>
        <v>FACTURA</v>
      </c>
      <c r="P10265" t="str">
        <f t="shared" si="802"/>
        <v>2025</v>
      </c>
      <c r="Q10265" t="str">
        <f t="shared" si="803"/>
        <v>07</v>
      </c>
      <c r="R10265" t="str">
        <f>+IFERROR(VLOOKUP(I10265, Listado!A:B, 2, FALSE()), "COMERCIALIZADORA INTERNACIONAL CARIBBEAN EXOTICS S A")</f>
        <v>COMERCIALIZADORA INTERNACIONAL CARIBBEAN EXOTICS S A</v>
      </c>
      <c r="S10265" s="25">
        <f>+VLOOKUP(E10265, TC!A:D, 2, FALSE())</f>
        <v>4003.9</v>
      </c>
      <c r="T10265" t="str">
        <f t="shared" si="804"/>
        <v>COP</v>
      </c>
    </row>
    <row r="10266" spans="1:20" ht="18.75" hidden="1" customHeight="1" x14ac:dyDescent="0.25">
      <c r="A10266" t="s">
        <v>3341</v>
      </c>
      <c r="B10266" t="s">
        <v>5</v>
      </c>
      <c r="C10266" t="s">
        <v>1913</v>
      </c>
      <c r="D10266" s="24">
        <v>12482</v>
      </c>
      <c r="E10266" t="s">
        <v>1786</v>
      </c>
      <c r="F10266" t="s">
        <v>99</v>
      </c>
      <c r="G10266" t="s">
        <v>1914</v>
      </c>
      <c r="I10266" t="s">
        <v>1841</v>
      </c>
      <c r="J10266" t="s">
        <v>1915</v>
      </c>
      <c r="K10266" t="s">
        <v>2022</v>
      </c>
      <c r="L10266" s="24">
        <v>27600</v>
      </c>
      <c r="M10266" s="25">
        <f>+VLOOKUP(E10266, TC!A:D, 4, FALSE())</f>
        <v>1.1693499987512177</v>
      </c>
      <c r="N10266" s="24">
        <f t="shared" si="800"/>
        <v>27600</v>
      </c>
      <c r="O10266" t="str">
        <f t="shared" si="801"/>
        <v>FACTURA</v>
      </c>
      <c r="P10266" t="str">
        <f t="shared" si="802"/>
        <v>2025</v>
      </c>
      <c r="Q10266" t="str">
        <f t="shared" si="803"/>
        <v>07</v>
      </c>
      <c r="R10266" t="str">
        <f>+IFERROR(VLOOKUP(I10266, Listado!A:B, 2, FALSE()), "COMERCIALIZADORA INTERNACIONAL CARIBBEAN EXOTICS S A")</f>
        <v>LONDOÑO ECHEVERRI ALEJANDRA</v>
      </c>
      <c r="S10266" s="25">
        <f>+VLOOKUP(E10266, TC!A:D, 2, FALSE())</f>
        <v>4003.9</v>
      </c>
      <c r="T10266" t="str">
        <f t="shared" si="804"/>
        <v>COP</v>
      </c>
    </row>
    <row r="10267" spans="1:20" ht="18.75" hidden="1" customHeight="1" x14ac:dyDescent="0.25">
      <c r="A10267" t="s">
        <v>3341</v>
      </c>
      <c r="B10267" t="s">
        <v>5</v>
      </c>
      <c r="C10267" t="s">
        <v>1913</v>
      </c>
      <c r="D10267" s="24">
        <v>12482</v>
      </c>
      <c r="E10267" t="s">
        <v>1786</v>
      </c>
      <c r="F10267" t="s">
        <v>99</v>
      </c>
      <c r="G10267" t="s">
        <v>1914</v>
      </c>
      <c r="I10267" t="s">
        <v>1841</v>
      </c>
      <c r="J10267" t="s">
        <v>1915</v>
      </c>
      <c r="K10267" t="s">
        <v>2022</v>
      </c>
      <c r="L10267" s="24">
        <v>11000</v>
      </c>
      <c r="M10267" s="25">
        <f>+VLOOKUP(E10267, TC!A:D, 4, FALSE())</f>
        <v>1.1693499987512177</v>
      </c>
      <c r="N10267" s="24">
        <f t="shared" si="800"/>
        <v>11000</v>
      </c>
      <c r="O10267" t="str">
        <f t="shared" si="801"/>
        <v>FACTURA</v>
      </c>
      <c r="P10267" t="str">
        <f t="shared" si="802"/>
        <v>2025</v>
      </c>
      <c r="Q10267" t="str">
        <f t="shared" si="803"/>
        <v>07</v>
      </c>
      <c r="R10267" t="str">
        <f>+IFERROR(VLOOKUP(I10267, Listado!A:B, 2, FALSE()), "COMERCIALIZADORA INTERNACIONAL CARIBBEAN EXOTICS S A")</f>
        <v>LONDOÑO ECHEVERRI ALEJANDRA</v>
      </c>
      <c r="S10267" s="25">
        <f>+VLOOKUP(E10267, TC!A:D, 2, FALSE())</f>
        <v>4003.9</v>
      </c>
      <c r="T10267" t="str">
        <f t="shared" si="804"/>
        <v>COP</v>
      </c>
    </row>
    <row r="10268" spans="1:20" ht="18.75" hidden="1" customHeight="1" x14ac:dyDescent="0.25">
      <c r="A10268" t="s">
        <v>3341</v>
      </c>
      <c r="B10268" t="s">
        <v>5</v>
      </c>
      <c r="C10268" t="s">
        <v>1913</v>
      </c>
      <c r="D10268" s="24">
        <v>12482</v>
      </c>
      <c r="E10268" t="s">
        <v>1786</v>
      </c>
      <c r="F10268" t="s">
        <v>99</v>
      </c>
      <c r="G10268" t="s">
        <v>1914</v>
      </c>
      <c r="I10268" t="s">
        <v>1841</v>
      </c>
      <c r="J10268" t="s">
        <v>1915</v>
      </c>
      <c r="K10268" t="s">
        <v>2022</v>
      </c>
      <c r="L10268" s="24">
        <v>11000</v>
      </c>
      <c r="M10268" s="25">
        <f>+VLOOKUP(E10268, TC!A:D, 4, FALSE())</f>
        <v>1.1693499987512177</v>
      </c>
      <c r="N10268" s="24">
        <f t="shared" si="800"/>
        <v>11000</v>
      </c>
      <c r="O10268" t="str">
        <f t="shared" si="801"/>
        <v>FACTURA</v>
      </c>
      <c r="P10268" t="str">
        <f t="shared" si="802"/>
        <v>2025</v>
      </c>
      <c r="Q10268" t="str">
        <f t="shared" si="803"/>
        <v>07</v>
      </c>
      <c r="R10268" t="str">
        <f>+IFERROR(VLOOKUP(I10268, Listado!A:B, 2, FALSE()), "COMERCIALIZADORA INTERNACIONAL CARIBBEAN EXOTICS S A")</f>
        <v>LONDOÑO ECHEVERRI ALEJANDRA</v>
      </c>
      <c r="S10268" s="25">
        <f>+VLOOKUP(E10268, TC!A:D, 2, FALSE())</f>
        <v>4003.9</v>
      </c>
      <c r="T10268" t="str">
        <f t="shared" si="804"/>
        <v>COP</v>
      </c>
    </row>
    <row r="10269" spans="1:20" ht="18.75" hidden="1" customHeight="1" x14ac:dyDescent="0.25">
      <c r="A10269" t="s">
        <v>3341</v>
      </c>
      <c r="B10269" t="s">
        <v>5</v>
      </c>
      <c r="C10269" t="s">
        <v>1913</v>
      </c>
      <c r="D10269" s="24">
        <v>12482</v>
      </c>
      <c r="E10269" t="s">
        <v>1786</v>
      </c>
      <c r="F10269" t="s">
        <v>99</v>
      </c>
      <c r="G10269" t="s">
        <v>1914</v>
      </c>
      <c r="I10269" t="s">
        <v>1841</v>
      </c>
      <c r="J10269" t="s">
        <v>1915</v>
      </c>
      <c r="K10269" t="s">
        <v>2022</v>
      </c>
      <c r="L10269" s="24">
        <v>11800</v>
      </c>
      <c r="M10269" s="25">
        <f>+VLOOKUP(E10269, TC!A:D, 4, FALSE())</f>
        <v>1.1693499987512177</v>
      </c>
      <c r="N10269" s="24">
        <f t="shared" si="800"/>
        <v>11800</v>
      </c>
      <c r="O10269" t="str">
        <f t="shared" si="801"/>
        <v>FACTURA</v>
      </c>
      <c r="P10269" t="str">
        <f t="shared" si="802"/>
        <v>2025</v>
      </c>
      <c r="Q10269" t="str">
        <f t="shared" si="803"/>
        <v>07</v>
      </c>
      <c r="R10269" t="str">
        <f>+IFERROR(VLOOKUP(I10269, Listado!A:B, 2, FALSE()), "COMERCIALIZADORA INTERNACIONAL CARIBBEAN EXOTICS S A")</f>
        <v>LONDOÑO ECHEVERRI ALEJANDRA</v>
      </c>
      <c r="S10269" s="25">
        <f>+VLOOKUP(E10269, TC!A:D, 2, FALSE())</f>
        <v>4003.9</v>
      </c>
      <c r="T10269" t="str">
        <f t="shared" si="804"/>
        <v>COP</v>
      </c>
    </row>
    <row r="10270" spans="1:20" ht="18.75" hidden="1" customHeight="1" x14ac:dyDescent="0.25">
      <c r="A10270" t="s">
        <v>3341</v>
      </c>
      <c r="B10270" t="s">
        <v>5</v>
      </c>
      <c r="C10270" t="s">
        <v>1913</v>
      </c>
      <c r="D10270" s="24">
        <v>12482</v>
      </c>
      <c r="E10270" t="s">
        <v>1786</v>
      </c>
      <c r="F10270" t="s">
        <v>99</v>
      </c>
      <c r="G10270" t="s">
        <v>1914</v>
      </c>
      <c r="I10270" t="s">
        <v>1841</v>
      </c>
      <c r="J10270" t="s">
        <v>1915</v>
      </c>
      <c r="K10270" t="s">
        <v>2022</v>
      </c>
      <c r="L10270" s="24">
        <v>10600</v>
      </c>
      <c r="M10270" s="25">
        <f>+VLOOKUP(E10270, TC!A:D, 4, FALSE())</f>
        <v>1.1693499987512177</v>
      </c>
      <c r="N10270" s="24">
        <f t="shared" si="800"/>
        <v>10600</v>
      </c>
      <c r="O10270" t="str">
        <f t="shared" si="801"/>
        <v>FACTURA</v>
      </c>
      <c r="P10270" t="str">
        <f t="shared" si="802"/>
        <v>2025</v>
      </c>
      <c r="Q10270" t="str">
        <f t="shared" si="803"/>
        <v>07</v>
      </c>
      <c r="R10270" t="str">
        <f>+IFERROR(VLOOKUP(I10270, Listado!A:B, 2, FALSE()), "COMERCIALIZADORA INTERNACIONAL CARIBBEAN EXOTICS S A")</f>
        <v>LONDOÑO ECHEVERRI ALEJANDRA</v>
      </c>
      <c r="S10270" s="25">
        <f>+VLOOKUP(E10270, TC!A:D, 2, FALSE())</f>
        <v>4003.9</v>
      </c>
      <c r="T10270" t="str">
        <f t="shared" si="804"/>
        <v>COP</v>
      </c>
    </row>
    <row r="10271" spans="1:20" ht="18.75" hidden="1" customHeight="1" x14ac:dyDescent="0.25">
      <c r="A10271" t="s">
        <v>3341</v>
      </c>
      <c r="B10271" t="s">
        <v>5</v>
      </c>
      <c r="C10271" t="s">
        <v>1913</v>
      </c>
      <c r="D10271" s="24">
        <v>12482</v>
      </c>
      <c r="E10271" t="s">
        <v>1786</v>
      </c>
      <c r="F10271" t="s">
        <v>99</v>
      </c>
      <c r="G10271" t="s">
        <v>1914</v>
      </c>
      <c r="I10271" t="s">
        <v>1841</v>
      </c>
      <c r="J10271" t="s">
        <v>1915</v>
      </c>
      <c r="K10271" t="s">
        <v>2022</v>
      </c>
      <c r="L10271" s="24">
        <v>19000</v>
      </c>
      <c r="M10271" s="25">
        <f>+VLOOKUP(E10271, TC!A:D, 4, FALSE())</f>
        <v>1.1693499987512177</v>
      </c>
      <c r="N10271" s="24">
        <f t="shared" si="800"/>
        <v>19000</v>
      </c>
      <c r="O10271" t="str">
        <f t="shared" si="801"/>
        <v>FACTURA</v>
      </c>
      <c r="P10271" t="str">
        <f t="shared" si="802"/>
        <v>2025</v>
      </c>
      <c r="Q10271" t="str">
        <f t="shared" si="803"/>
        <v>07</v>
      </c>
      <c r="R10271" t="str">
        <f>+IFERROR(VLOOKUP(I10271, Listado!A:B, 2, FALSE()), "COMERCIALIZADORA INTERNACIONAL CARIBBEAN EXOTICS S A")</f>
        <v>LONDOÑO ECHEVERRI ALEJANDRA</v>
      </c>
      <c r="S10271" s="25">
        <f>+VLOOKUP(E10271, TC!A:D, 2, FALSE())</f>
        <v>4003.9</v>
      </c>
      <c r="T10271" t="str">
        <f t="shared" si="804"/>
        <v>COP</v>
      </c>
    </row>
    <row r="10272" spans="1:20" ht="18.75" hidden="1" customHeight="1" x14ac:dyDescent="0.25">
      <c r="A10272" t="s">
        <v>3341</v>
      </c>
      <c r="B10272" t="s">
        <v>5</v>
      </c>
      <c r="C10272" t="s">
        <v>1913</v>
      </c>
      <c r="D10272" s="24">
        <v>12482</v>
      </c>
      <c r="E10272" t="s">
        <v>1786</v>
      </c>
      <c r="F10272" t="s">
        <v>99</v>
      </c>
      <c r="G10272" t="s">
        <v>1914</v>
      </c>
      <c r="I10272" t="s">
        <v>1841</v>
      </c>
      <c r="J10272" t="s">
        <v>1915</v>
      </c>
      <c r="K10272" t="s">
        <v>2022</v>
      </c>
      <c r="L10272" s="24">
        <v>11800</v>
      </c>
      <c r="M10272" s="25">
        <f>+VLOOKUP(E10272, TC!A:D, 4, FALSE())</f>
        <v>1.1693499987512177</v>
      </c>
      <c r="N10272" s="24">
        <f t="shared" si="800"/>
        <v>11800</v>
      </c>
      <c r="O10272" t="str">
        <f t="shared" si="801"/>
        <v>FACTURA</v>
      </c>
      <c r="P10272" t="str">
        <f t="shared" si="802"/>
        <v>2025</v>
      </c>
      <c r="Q10272" t="str">
        <f t="shared" si="803"/>
        <v>07</v>
      </c>
      <c r="R10272" t="str">
        <f>+IFERROR(VLOOKUP(I10272, Listado!A:B, 2, FALSE()), "COMERCIALIZADORA INTERNACIONAL CARIBBEAN EXOTICS S A")</f>
        <v>LONDOÑO ECHEVERRI ALEJANDRA</v>
      </c>
      <c r="S10272" s="25">
        <f>+VLOOKUP(E10272, TC!A:D, 2, FALSE())</f>
        <v>4003.9</v>
      </c>
      <c r="T10272" t="str">
        <f t="shared" si="804"/>
        <v>COP</v>
      </c>
    </row>
    <row r="10273" spans="1:20" ht="18.75" hidden="1" customHeight="1" x14ac:dyDescent="0.25">
      <c r="A10273" t="s">
        <v>3341</v>
      </c>
      <c r="B10273" t="s">
        <v>5</v>
      </c>
      <c r="C10273" t="s">
        <v>1913</v>
      </c>
      <c r="D10273" s="24">
        <v>12482</v>
      </c>
      <c r="E10273" t="s">
        <v>1786</v>
      </c>
      <c r="F10273" t="s">
        <v>99</v>
      </c>
      <c r="G10273" t="s">
        <v>1914</v>
      </c>
      <c r="I10273" t="s">
        <v>1841</v>
      </c>
      <c r="J10273" t="s">
        <v>1915</v>
      </c>
      <c r="K10273" t="s">
        <v>2022</v>
      </c>
      <c r="L10273" s="24">
        <v>39400</v>
      </c>
      <c r="M10273" s="25">
        <f>+VLOOKUP(E10273, TC!A:D, 4, FALSE())</f>
        <v>1.1693499987512177</v>
      </c>
      <c r="N10273" s="24">
        <f t="shared" si="800"/>
        <v>39400</v>
      </c>
      <c r="O10273" t="str">
        <f t="shared" si="801"/>
        <v>FACTURA</v>
      </c>
      <c r="P10273" t="str">
        <f t="shared" si="802"/>
        <v>2025</v>
      </c>
      <c r="Q10273" t="str">
        <f t="shared" si="803"/>
        <v>07</v>
      </c>
      <c r="R10273" t="str">
        <f>+IFERROR(VLOOKUP(I10273, Listado!A:B, 2, FALSE()), "COMERCIALIZADORA INTERNACIONAL CARIBBEAN EXOTICS S A")</f>
        <v>LONDOÑO ECHEVERRI ALEJANDRA</v>
      </c>
      <c r="S10273" s="25">
        <f>+VLOOKUP(E10273, TC!A:D, 2, FALSE())</f>
        <v>4003.9</v>
      </c>
      <c r="T10273" t="str">
        <f t="shared" si="804"/>
        <v>COP</v>
      </c>
    </row>
    <row r="10274" spans="1:20" ht="18.75" hidden="1" customHeight="1" x14ac:dyDescent="0.25">
      <c r="A10274" t="s">
        <v>3341</v>
      </c>
      <c r="B10274" t="s">
        <v>5</v>
      </c>
      <c r="C10274" t="s">
        <v>1913</v>
      </c>
      <c r="D10274" s="24">
        <v>12482</v>
      </c>
      <c r="E10274" t="s">
        <v>1786</v>
      </c>
      <c r="F10274" t="s">
        <v>99</v>
      </c>
      <c r="G10274" t="s">
        <v>1914</v>
      </c>
      <c r="I10274" t="s">
        <v>1841</v>
      </c>
      <c r="J10274" t="s">
        <v>1915</v>
      </c>
      <c r="K10274" t="s">
        <v>2022</v>
      </c>
      <c r="L10274" s="24">
        <v>40600</v>
      </c>
      <c r="M10274" s="25">
        <f>+VLOOKUP(E10274, TC!A:D, 4, FALSE())</f>
        <v>1.1693499987512177</v>
      </c>
      <c r="N10274" s="24">
        <f t="shared" si="800"/>
        <v>40600</v>
      </c>
      <c r="O10274" t="str">
        <f t="shared" si="801"/>
        <v>FACTURA</v>
      </c>
      <c r="P10274" t="str">
        <f t="shared" si="802"/>
        <v>2025</v>
      </c>
      <c r="Q10274" t="str">
        <f t="shared" si="803"/>
        <v>07</v>
      </c>
      <c r="R10274" t="str">
        <f>+IFERROR(VLOOKUP(I10274, Listado!A:B, 2, FALSE()), "COMERCIALIZADORA INTERNACIONAL CARIBBEAN EXOTICS S A")</f>
        <v>LONDOÑO ECHEVERRI ALEJANDRA</v>
      </c>
      <c r="S10274" s="25">
        <f>+VLOOKUP(E10274, TC!A:D, 2, FALSE())</f>
        <v>4003.9</v>
      </c>
      <c r="T10274" t="str">
        <f t="shared" si="804"/>
        <v>COP</v>
      </c>
    </row>
    <row r="10275" spans="1:20" ht="18.75" hidden="1" customHeight="1" x14ac:dyDescent="0.25">
      <c r="A10275" t="s">
        <v>3341</v>
      </c>
      <c r="B10275" t="s">
        <v>5</v>
      </c>
      <c r="C10275" t="s">
        <v>1913</v>
      </c>
      <c r="D10275" s="24">
        <v>12482</v>
      </c>
      <c r="E10275" t="s">
        <v>1786</v>
      </c>
      <c r="F10275" t="s">
        <v>99</v>
      </c>
      <c r="G10275" t="s">
        <v>1914</v>
      </c>
      <c r="I10275" t="s">
        <v>1841</v>
      </c>
      <c r="J10275" t="s">
        <v>1915</v>
      </c>
      <c r="K10275" t="s">
        <v>2022</v>
      </c>
      <c r="L10275" s="24">
        <v>8600</v>
      </c>
      <c r="M10275" s="25">
        <f>+VLOOKUP(E10275, TC!A:D, 4, FALSE())</f>
        <v>1.1693499987512177</v>
      </c>
      <c r="N10275" s="24">
        <f t="shared" si="800"/>
        <v>8600</v>
      </c>
      <c r="O10275" t="str">
        <f t="shared" si="801"/>
        <v>FACTURA</v>
      </c>
      <c r="P10275" t="str">
        <f t="shared" si="802"/>
        <v>2025</v>
      </c>
      <c r="Q10275" t="str">
        <f t="shared" si="803"/>
        <v>07</v>
      </c>
      <c r="R10275" t="str">
        <f>+IFERROR(VLOOKUP(I10275, Listado!A:B, 2, FALSE()), "COMERCIALIZADORA INTERNACIONAL CARIBBEAN EXOTICS S A")</f>
        <v>LONDOÑO ECHEVERRI ALEJANDRA</v>
      </c>
      <c r="S10275" s="25">
        <f>+VLOOKUP(E10275, TC!A:D, 2, FALSE())</f>
        <v>4003.9</v>
      </c>
      <c r="T10275" t="str">
        <f t="shared" si="804"/>
        <v>COP</v>
      </c>
    </row>
    <row r="10276" spans="1:20" ht="18.75" hidden="1" customHeight="1" x14ac:dyDescent="0.25">
      <c r="A10276" t="s">
        <v>3341</v>
      </c>
      <c r="B10276" t="s">
        <v>5</v>
      </c>
      <c r="C10276" t="s">
        <v>1913</v>
      </c>
      <c r="D10276" s="24">
        <v>12482</v>
      </c>
      <c r="E10276" t="s">
        <v>1786</v>
      </c>
      <c r="F10276" t="s">
        <v>99</v>
      </c>
      <c r="G10276" t="s">
        <v>1914</v>
      </c>
      <c r="I10276" t="s">
        <v>1841</v>
      </c>
      <c r="J10276" t="s">
        <v>1915</v>
      </c>
      <c r="K10276" t="s">
        <v>2022</v>
      </c>
      <c r="L10276" s="24">
        <v>9800</v>
      </c>
      <c r="M10276" s="25">
        <f>+VLOOKUP(E10276, TC!A:D, 4, FALSE())</f>
        <v>1.1693499987512177</v>
      </c>
      <c r="N10276" s="24">
        <f t="shared" si="800"/>
        <v>9800</v>
      </c>
      <c r="O10276" t="str">
        <f t="shared" si="801"/>
        <v>FACTURA</v>
      </c>
      <c r="P10276" t="str">
        <f t="shared" si="802"/>
        <v>2025</v>
      </c>
      <c r="Q10276" t="str">
        <f t="shared" si="803"/>
        <v>07</v>
      </c>
      <c r="R10276" t="str">
        <f>+IFERROR(VLOOKUP(I10276, Listado!A:B, 2, FALSE()), "COMERCIALIZADORA INTERNACIONAL CARIBBEAN EXOTICS S A")</f>
        <v>LONDOÑO ECHEVERRI ALEJANDRA</v>
      </c>
      <c r="S10276" s="25">
        <f>+VLOOKUP(E10276, TC!A:D, 2, FALSE())</f>
        <v>4003.9</v>
      </c>
      <c r="T10276" t="str">
        <f t="shared" si="804"/>
        <v>COP</v>
      </c>
    </row>
    <row r="10277" spans="1:20" ht="18.75" hidden="1" customHeight="1" x14ac:dyDescent="0.25">
      <c r="A10277" t="s">
        <v>3341</v>
      </c>
      <c r="B10277" t="s">
        <v>5</v>
      </c>
      <c r="C10277" t="s">
        <v>1913</v>
      </c>
      <c r="D10277" s="24">
        <v>12482</v>
      </c>
      <c r="E10277" t="s">
        <v>1786</v>
      </c>
      <c r="F10277" t="s">
        <v>99</v>
      </c>
      <c r="G10277" t="s">
        <v>1914</v>
      </c>
      <c r="I10277" t="s">
        <v>1841</v>
      </c>
      <c r="J10277" t="s">
        <v>1915</v>
      </c>
      <c r="K10277" t="s">
        <v>2022</v>
      </c>
      <c r="L10277" s="24">
        <v>5800</v>
      </c>
      <c r="M10277" s="25">
        <f>+VLOOKUP(E10277, TC!A:D, 4, FALSE())</f>
        <v>1.1693499987512177</v>
      </c>
      <c r="N10277" s="24">
        <f t="shared" si="800"/>
        <v>5800</v>
      </c>
      <c r="O10277" t="str">
        <f t="shared" si="801"/>
        <v>FACTURA</v>
      </c>
      <c r="P10277" t="str">
        <f t="shared" si="802"/>
        <v>2025</v>
      </c>
      <c r="Q10277" t="str">
        <f t="shared" si="803"/>
        <v>07</v>
      </c>
      <c r="R10277" t="str">
        <f>+IFERROR(VLOOKUP(I10277, Listado!A:B, 2, FALSE()), "COMERCIALIZADORA INTERNACIONAL CARIBBEAN EXOTICS S A")</f>
        <v>LONDOÑO ECHEVERRI ALEJANDRA</v>
      </c>
      <c r="S10277" s="25">
        <f>+VLOOKUP(E10277, TC!A:D, 2, FALSE())</f>
        <v>4003.9</v>
      </c>
      <c r="T10277" t="str">
        <f t="shared" si="804"/>
        <v>COP</v>
      </c>
    </row>
    <row r="10278" spans="1:20" ht="18.75" hidden="1" customHeight="1" x14ac:dyDescent="0.25">
      <c r="A10278" t="s">
        <v>3341</v>
      </c>
      <c r="B10278" t="s">
        <v>5</v>
      </c>
      <c r="C10278" t="s">
        <v>1913</v>
      </c>
      <c r="D10278" s="24">
        <v>12482</v>
      </c>
      <c r="E10278" t="s">
        <v>1786</v>
      </c>
      <c r="F10278" t="s">
        <v>99</v>
      </c>
      <c r="G10278" t="s">
        <v>1914</v>
      </c>
      <c r="I10278" t="s">
        <v>1841</v>
      </c>
      <c r="J10278" t="s">
        <v>1915</v>
      </c>
      <c r="K10278" t="s">
        <v>2022</v>
      </c>
      <c r="L10278" s="24">
        <v>2800</v>
      </c>
      <c r="M10278" s="25">
        <f>+VLOOKUP(E10278, TC!A:D, 4, FALSE())</f>
        <v>1.1693499987512177</v>
      </c>
      <c r="N10278" s="24">
        <f t="shared" si="800"/>
        <v>2800</v>
      </c>
      <c r="O10278" t="str">
        <f t="shared" si="801"/>
        <v>FACTURA</v>
      </c>
      <c r="P10278" t="str">
        <f t="shared" si="802"/>
        <v>2025</v>
      </c>
      <c r="Q10278" t="str">
        <f t="shared" si="803"/>
        <v>07</v>
      </c>
      <c r="R10278" t="str">
        <f>+IFERROR(VLOOKUP(I10278, Listado!A:B, 2, FALSE()), "COMERCIALIZADORA INTERNACIONAL CARIBBEAN EXOTICS S A")</f>
        <v>LONDOÑO ECHEVERRI ALEJANDRA</v>
      </c>
      <c r="S10278" s="25">
        <f>+VLOOKUP(E10278, TC!A:D, 2, FALSE())</f>
        <v>4003.9</v>
      </c>
      <c r="T10278" t="str">
        <f t="shared" si="804"/>
        <v>COP</v>
      </c>
    </row>
    <row r="10279" spans="1:20" ht="18.75" hidden="1" customHeight="1" x14ac:dyDescent="0.25">
      <c r="A10279" t="s">
        <v>3341</v>
      </c>
      <c r="B10279" t="s">
        <v>1923</v>
      </c>
      <c r="C10279" t="s">
        <v>1913</v>
      </c>
      <c r="D10279" s="24">
        <v>6194</v>
      </c>
      <c r="E10279" t="s">
        <v>1788</v>
      </c>
      <c r="F10279" t="s">
        <v>99</v>
      </c>
      <c r="G10279" t="s">
        <v>1914</v>
      </c>
      <c r="I10279" t="s">
        <v>1907</v>
      </c>
      <c r="J10279" t="s">
        <v>1915</v>
      </c>
      <c r="K10279" t="s">
        <v>3066</v>
      </c>
      <c r="L10279" s="24">
        <v>5585440</v>
      </c>
      <c r="M10279" s="25">
        <f>+VLOOKUP(E10279, TC!A:D, 4, FALSE())</f>
        <v>1.1683499987512174</v>
      </c>
      <c r="N10279" s="24">
        <f t="shared" si="800"/>
        <v>1394.9998751217563</v>
      </c>
      <c r="O10279" t="str">
        <f t="shared" si="801"/>
        <v>FACTURA</v>
      </c>
      <c r="P10279" t="str">
        <f t="shared" si="802"/>
        <v>2025</v>
      </c>
      <c r="Q10279" t="str">
        <f t="shared" si="803"/>
        <v>07</v>
      </c>
      <c r="R10279" t="str">
        <f>+IFERROR(VLOOKUP(I10279, Listado!A:B, 2, FALSE()), "COMERCIALIZADORA INTERNACIONAL CARIBBEAN EXOTICS S A")</f>
        <v>PIEDRAHITA PEREZ MARIANA</v>
      </c>
      <c r="S10279" s="25">
        <f>+VLOOKUP(E10279, TC!A:D, 2, FALSE())</f>
        <v>4003.9</v>
      </c>
      <c r="T10279" t="str">
        <f t="shared" si="804"/>
        <v>USD</v>
      </c>
    </row>
    <row r="10280" spans="1:20" ht="18.75" hidden="1" customHeight="1" x14ac:dyDescent="0.25">
      <c r="A10280" t="s">
        <v>3341</v>
      </c>
      <c r="B10280" t="s">
        <v>1923</v>
      </c>
      <c r="C10280" t="s">
        <v>1913</v>
      </c>
      <c r="D10280" s="24">
        <v>6194</v>
      </c>
      <c r="E10280" t="s">
        <v>1788</v>
      </c>
      <c r="F10280" t="s">
        <v>99</v>
      </c>
      <c r="G10280" t="s">
        <v>1914</v>
      </c>
      <c r="I10280" t="s">
        <v>1907</v>
      </c>
      <c r="J10280" t="s">
        <v>1915</v>
      </c>
      <c r="K10280" t="s">
        <v>3067</v>
      </c>
      <c r="L10280" s="24">
        <v>10828548</v>
      </c>
      <c r="M10280" s="25">
        <f>+VLOOKUP(E10280, TC!A:D, 4, FALSE())</f>
        <v>1.1683499987512174</v>
      </c>
      <c r="N10280" s="24">
        <f t="shared" si="800"/>
        <v>2704.5001123904194</v>
      </c>
      <c r="O10280" t="str">
        <f t="shared" si="801"/>
        <v>FACTURA</v>
      </c>
      <c r="P10280" t="str">
        <f t="shared" si="802"/>
        <v>2025</v>
      </c>
      <c r="Q10280" t="str">
        <f t="shared" si="803"/>
        <v>07</v>
      </c>
      <c r="R10280" t="str">
        <f>+IFERROR(VLOOKUP(I10280, Listado!A:B, 2, FALSE()), "COMERCIALIZADORA INTERNACIONAL CARIBBEAN EXOTICS S A")</f>
        <v>PIEDRAHITA PEREZ MARIANA</v>
      </c>
      <c r="S10280" s="25">
        <f>+VLOOKUP(E10280, TC!A:D, 2, FALSE())</f>
        <v>4003.9</v>
      </c>
      <c r="T10280" t="str">
        <f t="shared" si="804"/>
        <v>USD</v>
      </c>
    </row>
    <row r="10281" spans="1:20" ht="18.75" hidden="1" customHeight="1" x14ac:dyDescent="0.25">
      <c r="A10281" t="s">
        <v>3341</v>
      </c>
      <c r="B10281" t="s">
        <v>5</v>
      </c>
      <c r="C10281" t="s">
        <v>1913</v>
      </c>
      <c r="D10281" s="24">
        <v>12483</v>
      </c>
      <c r="E10281" t="s">
        <v>1788</v>
      </c>
      <c r="F10281" t="s">
        <v>99</v>
      </c>
      <c r="G10281" t="s">
        <v>1914</v>
      </c>
      <c r="I10281" t="s">
        <v>1841</v>
      </c>
      <c r="J10281" t="s">
        <v>1915</v>
      </c>
      <c r="K10281" t="s">
        <v>2021</v>
      </c>
      <c r="L10281" s="24">
        <v>91960</v>
      </c>
      <c r="M10281" s="25">
        <f>+VLOOKUP(E10281, TC!A:D, 4, FALSE())</f>
        <v>1.1683499987512174</v>
      </c>
      <c r="N10281" s="24">
        <f t="shared" si="800"/>
        <v>91960</v>
      </c>
      <c r="O10281" t="str">
        <f t="shared" si="801"/>
        <v>FACTURA</v>
      </c>
      <c r="P10281" t="str">
        <f t="shared" si="802"/>
        <v>2025</v>
      </c>
      <c r="Q10281" t="str">
        <f t="shared" si="803"/>
        <v>07</v>
      </c>
      <c r="R10281" t="str">
        <f>+IFERROR(VLOOKUP(I10281, Listado!A:B, 2, FALSE()), "COMERCIALIZADORA INTERNACIONAL CARIBBEAN EXOTICS S A")</f>
        <v>LONDOÑO ECHEVERRI ALEJANDRA</v>
      </c>
      <c r="S10281" s="25">
        <f>+VLOOKUP(E10281, TC!A:D, 2, FALSE())</f>
        <v>4003.9</v>
      </c>
      <c r="T10281" t="str">
        <f t="shared" si="804"/>
        <v>COP</v>
      </c>
    </row>
    <row r="10282" spans="1:20" ht="18.75" hidden="1" customHeight="1" x14ac:dyDescent="0.25">
      <c r="A10282" t="s">
        <v>3341</v>
      </c>
      <c r="B10282" t="s">
        <v>5</v>
      </c>
      <c r="C10282" t="s">
        <v>1913</v>
      </c>
      <c r="D10282" s="24">
        <v>12483</v>
      </c>
      <c r="E10282" t="s">
        <v>1788</v>
      </c>
      <c r="F10282" t="s">
        <v>99</v>
      </c>
      <c r="G10282" t="s">
        <v>1914</v>
      </c>
      <c r="I10282" t="s">
        <v>1841</v>
      </c>
      <c r="J10282" t="s">
        <v>1915</v>
      </c>
      <c r="K10282" t="s">
        <v>2021</v>
      </c>
      <c r="L10282" s="24">
        <v>51260</v>
      </c>
      <c r="M10282" s="25">
        <f>+VLOOKUP(E10282, TC!A:D, 4, FALSE())</f>
        <v>1.1683499987512174</v>
      </c>
      <c r="N10282" s="24">
        <f t="shared" si="800"/>
        <v>51260</v>
      </c>
      <c r="O10282" t="str">
        <f t="shared" si="801"/>
        <v>FACTURA</v>
      </c>
      <c r="P10282" t="str">
        <f t="shared" si="802"/>
        <v>2025</v>
      </c>
      <c r="Q10282" t="str">
        <f t="shared" si="803"/>
        <v>07</v>
      </c>
      <c r="R10282" t="str">
        <f>+IFERROR(VLOOKUP(I10282, Listado!A:B, 2, FALSE()), "COMERCIALIZADORA INTERNACIONAL CARIBBEAN EXOTICS S A")</f>
        <v>LONDOÑO ECHEVERRI ALEJANDRA</v>
      </c>
      <c r="S10282" s="25">
        <f>+VLOOKUP(E10282, TC!A:D, 2, FALSE())</f>
        <v>4003.9</v>
      </c>
      <c r="T10282" t="str">
        <f t="shared" si="804"/>
        <v>COP</v>
      </c>
    </row>
    <row r="10283" spans="1:20" ht="18.75" hidden="1" customHeight="1" x14ac:dyDescent="0.25">
      <c r="A10283" t="s">
        <v>3341</v>
      </c>
      <c r="B10283" t="s">
        <v>5</v>
      </c>
      <c r="C10283" t="s">
        <v>1913</v>
      </c>
      <c r="D10283" s="24">
        <v>12483</v>
      </c>
      <c r="E10283" t="s">
        <v>1788</v>
      </c>
      <c r="F10283" t="s">
        <v>99</v>
      </c>
      <c r="G10283" t="s">
        <v>1914</v>
      </c>
      <c r="I10283" t="s">
        <v>1841</v>
      </c>
      <c r="J10283" t="s">
        <v>1915</v>
      </c>
      <c r="K10283" t="s">
        <v>2021</v>
      </c>
      <c r="L10283" s="24">
        <v>55880</v>
      </c>
      <c r="M10283" s="25">
        <f>+VLOOKUP(E10283, TC!A:D, 4, FALSE())</f>
        <v>1.1683499987512174</v>
      </c>
      <c r="N10283" s="24">
        <f t="shared" si="800"/>
        <v>55880</v>
      </c>
      <c r="O10283" t="str">
        <f t="shared" si="801"/>
        <v>FACTURA</v>
      </c>
      <c r="P10283" t="str">
        <f t="shared" si="802"/>
        <v>2025</v>
      </c>
      <c r="Q10283" t="str">
        <f t="shared" si="803"/>
        <v>07</v>
      </c>
      <c r="R10283" t="str">
        <f>+IFERROR(VLOOKUP(I10283, Listado!A:B, 2, FALSE()), "COMERCIALIZADORA INTERNACIONAL CARIBBEAN EXOTICS S A")</f>
        <v>LONDOÑO ECHEVERRI ALEJANDRA</v>
      </c>
      <c r="S10283" s="25">
        <f>+VLOOKUP(E10283, TC!A:D, 2, FALSE())</f>
        <v>4003.9</v>
      </c>
      <c r="T10283" t="str">
        <f t="shared" si="804"/>
        <v>COP</v>
      </c>
    </row>
    <row r="10284" spans="1:20" ht="18.75" hidden="1" customHeight="1" x14ac:dyDescent="0.25">
      <c r="A10284" t="s">
        <v>3341</v>
      </c>
      <c r="B10284" t="s">
        <v>5</v>
      </c>
      <c r="C10284" t="s">
        <v>1913</v>
      </c>
      <c r="D10284" s="24">
        <v>12483</v>
      </c>
      <c r="E10284" t="s">
        <v>1788</v>
      </c>
      <c r="F10284" t="s">
        <v>99</v>
      </c>
      <c r="G10284" t="s">
        <v>1914</v>
      </c>
      <c r="I10284" t="s">
        <v>1841</v>
      </c>
      <c r="J10284" t="s">
        <v>1915</v>
      </c>
      <c r="K10284" t="s">
        <v>2021</v>
      </c>
      <c r="L10284" s="24">
        <v>79860</v>
      </c>
      <c r="M10284" s="25">
        <f>+VLOOKUP(E10284, TC!A:D, 4, FALSE())</f>
        <v>1.1683499987512174</v>
      </c>
      <c r="N10284" s="24">
        <f t="shared" si="800"/>
        <v>79860</v>
      </c>
      <c r="O10284" t="str">
        <f t="shared" si="801"/>
        <v>FACTURA</v>
      </c>
      <c r="P10284" t="str">
        <f t="shared" si="802"/>
        <v>2025</v>
      </c>
      <c r="Q10284" t="str">
        <f t="shared" si="803"/>
        <v>07</v>
      </c>
      <c r="R10284" t="str">
        <f>+IFERROR(VLOOKUP(I10284, Listado!A:B, 2, FALSE()), "COMERCIALIZADORA INTERNACIONAL CARIBBEAN EXOTICS S A")</f>
        <v>LONDOÑO ECHEVERRI ALEJANDRA</v>
      </c>
      <c r="S10284" s="25">
        <f>+VLOOKUP(E10284, TC!A:D, 2, FALSE())</f>
        <v>4003.9</v>
      </c>
      <c r="T10284" t="str">
        <f t="shared" si="804"/>
        <v>COP</v>
      </c>
    </row>
    <row r="10285" spans="1:20" ht="18.75" hidden="1" customHeight="1" x14ac:dyDescent="0.25">
      <c r="A10285" t="s">
        <v>3341</v>
      </c>
      <c r="B10285" t="s">
        <v>5</v>
      </c>
      <c r="C10285" t="s">
        <v>1913</v>
      </c>
      <c r="D10285" s="24">
        <v>12483</v>
      </c>
      <c r="E10285" t="s">
        <v>1788</v>
      </c>
      <c r="F10285" t="s">
        <v>99</v>
      </c>
      <c r="G10285" t="s">
        <v>1914</v>
      </c>
      <c r="I10285" t="s">
        <v>1841</v>
      </c>
      <c r="J10285" t="s">
        <v>1915</v>
      </c>
      <c r="K10285" t="s">
        <v>2021</v>
      </c>
      <c r="L10285" s="24">
        <v>117700</v>
      </c>
      <c r="M10285" s="25">
        <f>+VLOOKUP(E10285, TC!A:D, 4, FALSE())</f>
        <v>1.1683499987512174</v>
      </c>
      <c r="N10285" s="24">
        <f t="shared" si="800"/>
        <v>117700</v>
      </c>
      <c r="O10285" t="str">
        <f t="shared" si="801"/>
        <v>FACTURA</v>
      </c>
      <c r="P10285" t="str">
        <f t="shared" si="802"/>
        <v>2025</v>
      </c>
      <c r="Q10285" t="str">
        <f t="shared" si="803"/>
        <v>07</v>
      </c>
      <c r="R10285" t="str">
        <f>+IFERROR(VLOOKUP(I10285, Listado!A:B, 2, FALSE()), "COMERCIALIZADORA INTERNACIONAL CARIBBEAN EXOTICS S A")</f>
        <v>LONDOÑO ECHEVERRI ALEJANDRA</v>
      </c>
      <c r="S10285" s="25">
        <f>+VLOOKUP(E10285, TC!A:D, 2, FALSE())</f>
        <v>4003.9</v>
      </c>
      <c r="T10285" t="str">
        <f t="shared" si="804"/>
        <v>COP</v>
      </c>
    </row>
    <row r="10286" spans="1:20" ht="18.75" hidden="1" customHeight="1" x14ac:dyDescent="0.25">
      <c r="A10286" t="s">
        <v>3341</v>
      </c>
      <c r="B10286" t="s">
        <v>5</v>
      </c>
      <c r="C10286" t="s">
        <v>1913</v>
      </c>
      <c r="D10286" s="24">
        <v>12483</v>
      </c>
      <c r="E10286" t="s">
        <v>1788</v>
      </c>
      <c r="F10286" t="s">
        <v>99</v>
      </c>
      <c r="G10286" t="s">
        <v>1914</v>
      </c>
      <c r="I10286" t="s">
        <v>1841</v>
      </c>
      <c r="J10286" t="s">
        <v>1915</v>
      </c>
      <c r="K10286" t="s">
        <v>2021</v>
      </c>
      <c r="L10286" s="24">
        <v>52360</v>
      </c>
      <c r="M10286" s="25">
        <f>+VLOOKUP(E10286, TC!A:D, 4, FALSE())</f>
        <v>1.1683499987512174</v>
      </c>
      <c r="N10286" s="24">
        <f t="shared" si="800"/>
        <v>52360</v>
      </c>
      <c r="O10286" t="str">
        <f t="shared" si="801"/>
        <v>FACTURA</v>
      </c>
      <c r="P10286" t="str">
        <f t="shared" si="802"/>
        <v>2025</v>
      </c>
      <c r="Q10286" t="str">
        <f t="shared" si="803"/>
        <v>07</v>
      </c>
      <c r="R10286" t="str">
        <f>+IFERROR(VLOOKUP(I10286, Listado!A:B, 2, FALSE()), "COMERCIALIZADORA INTERNACIONAL CARIBBEAN EXOTICS S A")</f>
        <v>LONDOÑO ECHEVERRI ALEJANDRA</v>
      </c>
      <c r="S10286" s="25">
        <f>+VLOOKUP(E10286, TC!A:D, 2, FALSE())</f>
        <v>4003.9</v>
      </c>
      <c r="T10286" t="str">
        <f t="shared" si="804"/>
        <v>COP</v>
      </c>
    </row>
    <row r="10287" spans="1:20" ht="18.75" hidden="1" customHeight="1" x14ac:dyDescent="0.25">
      <c r="A10287" t="s">
        <v>3341</v>
      </c>
      <c r="B10287" t="s">
        <v>5</v>
      </c>
      <c r="C10287" t="s">
        <v>1913</v>
      </c>
      <c r="D10287" s="24">
        <v>12483</v>
      </c>
      <c r="E10287" t="s">
        <v>1788</v>
      </c>
      <c r="F10287" t="s">
        <v>99</v>
      </c>
      <c r="G10287" t="s">
        <v>1914</v>
      </c>
      <c r="I10287" t="s">
        <v>1841</v>
      </c>
      <c r="J10287" t="s">
        <v>1915</v>
      </c>
      <c r="K10287" t="s">
        <v>2021</v>
      </c>
      <c r="L10287" s="24">
        <v>51480</v>
      </c>
      <c r="M10287" s="25">
        <f>+VLOOKUP(E10287, TC!A:D, 4, FALSE())</f>
        <v>1.1683499987512174</v>
      </c>
      <c r="N10287" s="24">
        <f t="shared" si="800"/>
        <v>51480</v>
      </c>
      <c r="O10287" t="str">
        <f t="shared" si="801"/>
        <v>FACTURA</v>
      </c>
      <c r="P10287" t="str">
        <f t="shared" si="802"/>
        <v>2025</v>
      </c>
      <c r="Q10287" t="str">
        <f t="shared" si="803"/>
        <v>07</v>
      </c>
      <c r="R10287" t="str">
        <f>+IFERROR(VLOOKUP(I10287, Listado!A:B, 2, FALSE()), "COMERCIALIZADORA INTERNACIONAL CARIBBEAN EXOTICS S A")</f>
        <v>LONDOÑO ECHEVERRI ALEJANDRA</v>
      </c>
      <c r="S10287" s="25">
        <f>+VLOOKUP(E10287, TC!A:D, 2, FALSE())</f>
        <v>4003.9</v>
      </c>
      <c r="T10287" t="str">
        <f t="shared" si="804"/>
        <v>COP</v>
      </c>
    </row>
    <row r="10288" spans="1:20" ht="18.75" hidden="1" customHeight="1" x14ac:dyDescent="0.25">
      <c r="A10288" t="s">
        <v>3341</v>
      </c>
      <c r="B10288" t="s">
        <v>5</v>
      </c>
      <c r="C10288" t="s">
        <v>1913</v>
      </c>
      <c r="D10288" s="24">
        <v>12483</v>
      </c>
      <c r="E10288" t="s">
        <v>1788</v>
      </c>
      <c r="F10288" t="s">
        <v>99</v>
      </c>
      <c r="G10288" t="s">
        <v>1914</v>
      </c>
      <c r="I10288" t="s">
        <v>1841</v>
      </c>
      <c r="J10288" t="s">
        <v>1915</v>
      </c>
      <c r="K10288" t="s">
        <v>2021</v>
      </c>
      <c r="L10288" s="24">
        <v>34980</v>
      </c>
      <c r="M10288" s="25">
        <f>+VLOOKUP(E10288, TC!A:D, 4, FALSE())</f>
        <v>1.1683499987512174</v>
      </c>
      <c r="N10288" s="24">
        <f t="shared" si="800"/>
        <v>34980</v>
      </c>
      <c r="O10288" t="str">
        <f t="shared" si="801"/>
        <v>FACTURA</v>
      </c>
      <c r="P10288" t="str">
        <f t="shared" si="802"/>
        <v>2025</v>
      </c>
      <c r="Q10288" t="str">
        <f t="shared" si="803"/>
        <v>07</v>
      </c>
      <c r="R10288" t="str">
        <f>+IFERROR(VLOOKUP(I10288, Listado!A:B, 2, FALSE()), "COMERCIALIZADORA INTERNACIONAL CARIBBEAN EXOTICS S A")</f>
        <v>LONDOÑO ECHEVERRI ALEJANDRA</v>
      </c>
      <c r="S10288" s="25">
        <f>+VLOOKUP(E10288, TC!A:D, 2, FALSE())</f>
        <v>4003.9</v>
      </c>
      <c r="T10288" t="str">
        <f t="shared" si="804"/>
        <v>COP</v>
      </c>
    </row>
    <row r="10289" spans="1:20" ht="18.75" hidden="1" customHeight="1" x14ac:dyDescent="0.25">
      <c r="A10289" t="s">
        <v>3341</v>
      </c>
      <c r="B10289" t="s">
        <v>5</v>
      </c>
      <c r="C10289" t="s">
        <v>1913</v>
      </c>
      <c r="D10289" s="24">
        <v>12483</v>
      </c>
      <c r="E10289" t="s">
        <v>1788</v>
      </c>
      <c r="F10289" t="s">
        <v>99</v>
      </c>
      <c r="G10289" t="s">
        <v>1914</v>
      </c>
      <c r="I10289" t="s">
        <v>1841</v>
      </c>
      <c r="J10289" t="s">
        <v>1915</v>
      </c>
      <c r="K10289" t="s">
        <v>2021</v>
      </c>
      <c r="L10289" s="24">
        <v>18480</v>
      </c>
      <c r="M10289" s="25">
        <f>+VLOOKUP(E10289, TC!A:D, 4, FALSE())</f>
        <v>1.1683499987512174</v>
      </c>
      <c r="N10289" s="24">
        <f t="shared" si="800"/>
        <v>18480</v>
      </c>
      <c r="O10289" t="str">
        <f t="shared" si="801"/>
        <v>FACTURA</v>
      </c>
      <c r="P10289" t="str">
        <f t="shared" si="802"/>
        <v>2025</v>
      </c>
      <c r="Q10289" t="str">
        <f t="shared" si="803"/>
        <v>07</v>
      </c>
      <c r="R10289" t="str">
        <f>+IFERROR(VLOOKUP(I10289, Listado!A:B, 2, FALSE()), "COMERCIALIZADORA INTERNACIONAL CARIBBEAN EXOTICS S A")</f>
        <v>LONDOÑO ECHEVERRI ALEJANDRA</v>
      </c>
      <c r="S10289" s="25">
        <f>+VLOOKUP(E10289, TC!A:D, 2, FALSE())</f>
        <v>4003.9</v>
      </c>
      <c r="T10289" t="str">
        <f t="shared" si="804"/>
        <v>COP</v>
      </c>
    </row>
    <row r="10290" spans="1:20" ht="18.75" hidden="1" customHeight="1" x14ac:dyDescent="0.25">
      <c r="A10290" t="s">
        <v>3341</v>
      </c>
      <c r="B10290" t="s">
        <v>5</v>
      </c>
      <c r="C10290" t="s">
        <v>1913</v>
      </c>
      <c r="D10290" s="24">
        <v>12483</v>
      </c>
      <c r="E10290" t="s">
        <v>1788</v>
      </c>
      <c r="F10290" t="s">
        <v>99</v>
      </c>
      <c r="G10290" t="s">
        <v>1914</v>
      </c>
      <c r="I10290" t="s">
        <v>1841</v>
      </c>
      <c r="J10290" t="s">
        <v>1915</v>
      </c>
      <c r="K10290" t="s">
        <v>2021</v>
      </c>
      <c r="L10290" s="24">
        <v>4180</v>
      </c>
      <c r="M10290" s="25">
        <f>+VLOOKUP(E10290, TC!A:D, 4, FALSE())</f>
        <v>1.1683499987512174</v>
      </c>
      <c r="N10290" s="24">
        <f t="shared" si="800"/>
        <v>4180</v>
      </c>
      <c r="O10290" t="str">
        <f t="shared" si="801"/>
        <v>FACTURA</v>
      </c>
      <c r="P10290" t="str">
        <f t="shared" si="802"/>
        <v>2025</v>
      </c>
      <c r="Q10290" t="str">
        <f t="shared" si="803"/>
        <v>07</v>
      </c>
      <c r="R10290" t="str">
        <f>+IFERROR(VLOOKUP(I10290, Listado!A:B, 2, FALSE()), "COMERCIALIZADORA INTERNACIONAL CARIBBEAN EXOTICS S A")</f>
        <v>LONDOÑO ECHEVERRI ALEJANDRA</v>
      </c>
      <c r="S10290" s="25">
        <f>+VLOOKUP(E10290, TC!A:D, 2, FALSE())</f>
        <v>4003.9</v>
      </c>
      <c r="T10290" t="str">
        <f t="shared" si="804"/>
        <v>COP</v>
      </c>
    </row>
    <row r="10291" spans="1:20" ht="18.75" hidden="1" customHeight="1" x14ac:dyDescent="0.25">
      <c r="A10291" t="s">
        <v>3341</v>
      </c>
      <c r="B10291" t="s">
        <v>5</v>
      </c>
      <c r="C10291" t="s">
        <v>1913</v>
      </c>
      <c r="D10291" s="24">
        <v>12484</v>
      </c>
      <c r="E10291" t="s">
        <v>1788</v>
      </c>
      <c r="F10291" t="s">
        <v>99</v>
      </c>
      <c r="G10291" t="s">
        <v>1914</v>
      </c>
      <c r="I10291" t="s">
        <v>1841</v>
      </c>
      <c r="J10291" t="s">
        <v>1915</v>
      </c>
      <c r="K10291" t="s">
        <v>2021</v>
      </c>
      <c r="L10291" s="24">
        <v>76000</v>
      </c>
      <c r="M10291" s="25">
        <f>+VLOOKUP(E10291, TC!A:D, 4, FALSE())</f>
        <v>1.1683499987512174</v>
      </c>
      <c r="N10291" s="24">
        <f t="shared" si="800"/>
        <v>76000</v>
      </c>
      <c r="O10291" t="str">
        <f t="shared" si="801"/>
        <v>FACTURA</v>
      </c>
      <c r="P10291" t="str">
        <f t="shared" si="802"/>
        <v>2025</v>
      </c>
      <c r="Q10291" t="str">
        <f t="shared" si="803"/>
        <v>07</v>
      </c>
      <c r="R10291" t="str">
        <f>+IFERROR(VLOOKUP(I10291, Listado!A:B, 2, FALSE()), "COMERCIALIZADORA INTERNACIONAL CARIBBEAN EXOTICS S A")</f>
        <v>LONDOÑO ECHEVERRI ALEJANDRA</v>
      </c>
      <c r="S10291" s="25">
        <f>+VLOOKUP(E10291, TC!A:D, 2, FALSE())</f>
        <v>4003.9</v>
      </c>
      <c r="T10291" t="str">
        <f t="shared" si="804"/>
        <v>COP</v>
      </c>
    </row>
    <row r="10292" spans="1:20" ht="18.75" hidden="1" customHeight="1" x14ac:dyDescent="0.25">
      <c r="A10292" t="s">
        <v>3341</v>
      </c>
      <c r="B10292" t="s">
        <v>5</v>
      </c>
      <c r="C10292" t="s">
        <v>1913</v>
      </c>
      <c r="D10292" s="24">
        <v>12484</v>
      </c>
      <c r="E10292" t="s">
        <v>1788</v>
      </c>
      <c r="F10292" t="s">
        <v>99</v>
      </c>
      <c r="G10292" t="s">
        <v>1914</v>
      </c>
      <c r="I10292" t="s">
        <v>1841</v>
      </c>
      <c r="J10292" t="s">
        <v>1915</v>
      </c>
      <c r="K10292" t="s">
        <v>2021</v>
      </c>
      <c r="L10292" s="24">
        <v>90250</v>
      </c>
      <c r="M10292" s="25">
        <f>+VLOOKUP(E10292, TC!A:D, 4, FALSE())</f>
        <v>1.1683499987512174</v>
      </c>
      <c r="N10292" s="24">
        <f t="shared" si="800"/>
        <v>90250</v>
      </c>
      <c r="O10292" t="str">
        <f t="shared" si="801"/>
        <v>FACTURA</v>
      </c>
      <c r="P10292" t="str">
        <f t="shared" si="802"/>
        <v>2025</v>
      </c>
      <c r="Q10292" t="str">
        <f t="shared" si="803"/>
        <v>07</v>
      </c>
      <c r="R10292" t="str">
        <f>+IFERROR(VLOOKUP(I10292, Listado!A:B, 2, FALSE()), "COMERCIALIZADORA INTERNACIONAL CARIBBEAN EXOTICS S A")</f>
        <v>LONDOÑO ECHEVERRI ALEJANDRA</v>
      </c>
      <c r="S10292" s="25">
        <f>+VLOOKUP(E10292, TC!A:D, 2, FALSE())</f>
        <v>4003.9</v>
      </c>
      <c r="T10292" t="str">
        <f t="shared" si="804"/>
        <v>COP</v>
      </c>
    </row>
    <row r="10293" spans="1:20" ht="18.75" hidden="1" customHeight="1" x14ac:dyDescent="0.25">
      <c r="A10293" t="s">
        <v>3341</v>
      </c>
      <c r="B10293" t="s">
        <v>5</v>
      </c>
      <c r="C10293" t="s">
        <v>1913</v>
      </c>
      <c r="D10293" s="24">
        <v>12484</v>
      </c>
      <c r="E10293" t="s">
        <v>1788</v>
      </c>
      <c r="F10293" t="s">
        <v>99</v>
      </c>
      <c r="G10293" t="s">
        <v>1914</v>
      </c>
      <c r="I10293" t="s">
        <v>1841</v>
      </c>
      <c r="J10293" t="s">
        <v>1915</v>
      </c>
      <c r="K10293" t="s">
        <v>2021</v>
      </c>
      <c r="L10293" s="24">
        <v>65550</v>
      </c>
      <c r="M10293" s="25">
        <f>+VLOOKUP(E10293, TC!A:D, 4, FALSE())</f>
        <v>1.1683499987512174</v>
      </c>
      <c r="N10293" s="24">
        <f t="shared" si="800"/>
        <v>65550</v>
      </c>
      <c r="O10293" t="str">
        <f t="shared" si="801"/>
        <v>FACTURA</v>
      </c>
      <c r="P10293" t="str">
        <f t="shared" si="802"/>
        <v>2025</v>
      </c>
      <c r="Q10293" t="str">
        <f t="shared" si="803"/>
        <v>07</v>
      </c>
      <c r="R10293" t="str">
        <f>+IFERROR(VLOOKUP(I10293, Listado!A:B, 2, FALSE()), "COMERCIALIZADORA INTERNACIONAL CARIBBEAN EXOTICS S A")</f>
        <v>LONDOÑO ECHEVERRI ALEJANDRA</v>
      </c>
      <c r="S10293" s="25">
        <f>+VLOOKUP(E10293, TC!A:D, 2, FALSE())</f>
        <v>4003.9</v>
      </c>
      <c r="T10293" t="str">
        <f t="shared" si="804"/>
        <v>COP</v>
      </c>
    </row>
    <row r="10294" spans="1:20" ht="18.75" hidden="1" customHeight="1" x14ac:dyDescent="0.25">
      <c r="A10294" t="s">
        <v>3341</v>
      </c>
      <c r="B10294" t="s">
        <v>5</v>
      </c>
      <c r="C10294" t="s">
        <v>1913</v>
      </c>
      <c r="D10294" s="24">
        <v>12484</v>
      </c>
      <c r="E10294" t="s">
        <v>1788</v>
      </c>
      <c r="F10294" t="s">
        <v>99</v>
      </c>
      <c r="G10294" t="s">
        <v>1914</v>
      </c>
      <c r="I10294" t="s">
        <v>1841</v>
      </c>
      <c r="J10294" t="s">
        <v>1915</v>
      </c>
      <c r="K10294" t="s">
        <v>2021</v>
      </c>
      <c r="L10294" s="24">
        <v>82840</v>
      </c>
      <c r="M10294" s="25">
        <f>+VLOOKUP(E10294, TC!A:D, 4, FALSE())</f>
        <v>1.1683499987512174</v>
      </c>
      <c r="N10294" s="24">
        <f t="shared" si="800"/>
        <v>82840</v>
      </c>
      <c r="O10294" t="str">
        <f t="shared" si="801"/>
        <v>FACTURA</v>
      </c>
      <c r="P10294" t="str">
        <f t="shared" si="802"/>
        <v>2025</v>
      </c>
      <c r="Q10294" t="str">
        <f t="shared" si="803"/>
        <v>07</v>
      </c>
      <c r="R10294" t="str">
        <f>+IFERROR(VLOOKUP(I10294, Listado!A:B, 2, FALSE()), "COMERCIALIZADORA INTERNACIONAL CARIBBEAN EXOTICS S A")</f>
        <v>LONDOÑO ECHEVERRI ALEJANDRA</v>
      </c>
      <c r="S10294" s="25">
        <f>+VLOOKUP(E10294, TC!A:D, 2, FALSE())</f>
        <v>4003.9</v>
      </c>
      <c r="T10294" t="str">
        <f t="shared" si="804"/>
        <v>COP</v>
      </c>
    </row>
    <row r="10295" spans="1:20" ht="18.75" hidden="1" customHeight="1" x14ac:dyDescent="0.25">
      <c r="A10295" t="s">
        <v>3341</v>
      </c>
      <c r="B10295" t="s">
        <v>5</v>
      </c>
      <c r="C10295" t="s">
        <v>1913</v>
      </c>
      <c r="D10295" s="24">
        <v>12484</v>
      </c>
      <c r="E10295" t="s">
        <v>1788</v>
      </c>
      <c r="F10295" t="s">
        <v>99</v>
      </c>
      <c r="G10295" t="s">
        <v>1914</v>
      </c>
      <c r="I10295" t="s">
        <v>1841</v>
      </c>
      <c r="J10295" t="s">
        <v>1915</v>
      </c>
      <c r="K10295" t="s">
        <v>2021</v>
      </c>
      <c r="L10295" s="24">
        <v>61370</v>
      </c>
      <c r="M10295" s="25">
        <f>+VLOOKUP(E10295, TC!A:D, 4, FALSE())</f>
        <v>1.1683499987512174</v>
      </c>
      <c r="N10295" s="24">
        <f t="shared" si="800"/>
        <v>61370</v>
      </c>
      <c r="O10295" t="str">
        <f t="shared" si="801"/>
        <v>FACTURA</v>
      </c>
      <c r="P10295" t="str">
        <f t="shared" si="802"/>
        <v>2025</v>
      </c>
      <c r="Q10295" t="str">
        <f t="shared" si="803"/>
        <v>07</v>
      </c>
      <c r="R10295" t="str">
        <f>+IFERROR(VLOOKUP(I10295, Listado!A:B, 2, FALSE()), "COMERCIALIZADORA INTERNACIONAL CARIBBEAN EXOTICS S A")</f>
        <v>LONDOÑO ECHEVERRI ALEJANDRA</v>
      </c>
      <c r="S10295" s="25">
        <f>+VLOOKUP(E10295, TC!A:D, 2, FALSE())</f>
        <v>4003.9</v>
      </c>
      <c r="T10295" t="str">
        <f t="shared" si="804"/>
        <v>COP</v>
      </c>
    </row>
    <row r="10296" spans="1:20" ht="18.75" hidden="1" customHeight="1" x14ac:dyDescent="0.25">
      <c r="A10296" t="s">
        <v>3341</v>
      </c>
      <c r="B10296" t="s">
        <v>5</v>
      </c>
      <c r="C10296" t="s">
        <v>1913</v>
      </c>
      <c r="D10296" s="24">
        <v>12484</v>
      </c>
      <c r="E10296" t="s">
        <v>1788</v>
      </c>
      <c r="F10296" t="s">
        <v>99</v>
      </c>
      <c r="G10296" t="s">
        <v>1914</v>
      </c>
      <c r="I10296" t="s">
        <v>1841</v>
      </c>
      <c r="J10296" t="s">
        <v>1915</v>
      </c>
      <c r="K10296" t="s">
        <v>2021</v>
      </c>
      <c r="L10296" s="24">
        <v>90060</v>
      </c>
      <c r="M10296" s="25">
        <f>+VLOOKUP(E10296, TC!A:D, 4, FALSE())</f>
        <v>1.1683499987512174</v>
      </c>
      <c r="N10296" s="24">
        <f t="shared" si="800"/>
        <v>90060</v>
      </c>
      <c r="O10296" t="str">
        <f t="shared" si="801"/>
        <v>FACTURA</v>
      </c>
      <c r="P10296" t="str">
        <f t="shared" si="802"/>
        <v>2025</v>
      </c>
      <c r="Q10296" t="str">
        <f t="shared" si="803"/>
        <v>07</v>
      </c>
      <c r="R10296" t="str">
        <f>+IFERROR(VLOOKUP(I10296, Listado!A:B, 2, FALSE()), "COMERCIALIZADORA INTERNACIONAL CARIBBEAN EXOTICS S A")</f>
        <v>LONDOÑO ECHEVERRI ALEJANDRA</v>
      </c>
      <c r="S10296" s="25">
        <f>+VLOOKUP(E10296, TC!A:D, 2, FALSE())</f>
        <v>4003.9</v>
      </c>
      <c r="T10296" t="str">
        <f t="shared" si="804"/>
        <v>COP</v>
      </c>
    </row>
    <row r="10297" spans="1:20" ht="18.75" hidden="1" customHeight="1" x14ac:dyDescent="0.25">
      <c r="A10297" t="s">
        <v>3341</v>
      </c>
      <c r="B10297" t="s">
        <v>5</v>
      </c>
      <c r="C10297" t="s">
        <v>1913</v>
      </c>
      <c r="D10297" s="24">
        <v>12484</v>
      </c>
      <c r="E10297" t="s">
        <v>1788</v>
      </c>
      <c r="F10297" t="s">
        <v>99</v>
      </c>
      <c r="G10297" t="s">
        <v>1914</v>
      </c>
      <c r="I10297" t="s">
        <v>1841</v>
      </c>
      <c r="J10297" t="s">
        <v>1915</v>
      </c>
      <c r="K10297" t="s">
        <v>2021</v>
      </c>
      <c r="L10297" s="24">
        <v>20330</v>
      </c>
      <c r="M10297" s="25">
        <f>+VLOOKUP(E10297, TC!A:D, 4, FALSE())</f>
        <v>1.1683499987512174</v>
      </c>
      <c r="N10297" s="24">
        <f t="shared" si="800"/>
        <v>20330</v>
      </c>
      <c r="O10297" t="str">
        <f t="shared" si="801"/>
        <v>FACTURA</v>
      </c>
      <c r="P10297" t="str">
        <f t="shared" si="802"/>
        <v>2025</v>
      </c>
      <c r="Q10297" t="str">
        <f t="shared" si="803"/>
        <v>07</v>
      </c>
      <c r="R10297" t="str">
        <f>+IFERROR(VLOOKUP(I10297, Listado!A:B, 2, FALSE()), "COMERCIALIZADORA INTERNACIONAL CARIBBEAN EXOTICS S A")</f>
        <v>LONDOÑO ECHEVERRI ALEJANDRA</v>
      </c>
      <c r="S10297" s="25">
        <f>+VLOOKUP(E10297, TC!A:D, 2, FALSE())</f>
        <v>4003.9</v>
      </c>
      <c r="T10297" t="str">
        <f t="shared" si="804"/>
        <v>COP</v>
      </c>
    </row>
    <row r="10298" spans="1:20" ht="18.75" hidden="1" customHeight="1" x14ac:dyDescent="0.25">
      <c r="A10298" t="s">
        <v>3341</v>
      </c>
      <c r="B10298" t="s">
        <v>5</v>
      </c>
      <c r="C10298" t="s">
        <v>1913</v>
      </c>
      <c r="D10298" s="24">
        <v>12484</v>
      </c>
      <c r="E10298" t="s">
        <v>1788</v>
      </c>
      <c r="F10298" t="s">
        <v>99</v>
      </c>
      <c r="G10298" t="s">
        <v>1914</v>
      </c>
      <c r="I10298" t="s">
        <v>1841</v>
      </c>
      <c r="J10298" t="s">
        <v>1915</v>
      </c>
      <c r="K10298" t="s">
        <v>2021</v>
      </c>
      <c r="L10298" s="24">
        <v>15960</v>
      </c>
      <c r="M10298" s="25">
        <f>+VLOOKUP(E10298, TC!A:D, 4, FALSE())</f>
        <v>1.1683499987512174</v>
      </c>
      <c r="N10298" s="24">
        <f t="shared" si="800"/>
        <v>15960</v>
      </c>
      <c r="O10298" t="str">
        <f t="shared" si="801"/>
        <v>FACTURA</v>
      </c>
      <c r="P10298" t="str">
        <f t="shared" si="802"/>
        <v>2025</v>
      </c>
      <c r="Q10298" t="str">
        <f t="shared" si="803"/>
        <v>07</v>
      </c>
      <c r="R10298" t="str">
        <f>+IFERROR(VLOOKUP(I10298, Listado!A:B, 2, FALSE()), "COMERCIALIZADORA INTERNACIONAL CARIBBEAN EXOTICS S A")</f>
        <v>LONDOÑO ECHEVERRI ALEJANDRA</v>
      </c>
      <c r="S10298" s="25">
        <f>+VLOOKUP(E10298, TC!A:D, 2, FALSE())</f>
        <v>4003.9</v>
      </c>
      <c r="T10298" t="str">
        <f t="shared" si="804"/>
        <v>COP</v>
      </c>
    </row>
    <row r="10299" spans="1:20" ht="18.75" hidden="1" customHeight="1" x14ac:dyDescent="0.25">
      <c r="A10299" t="s">
        <v>3341</v>
      </c>
      <c r="B10299" t="s">
        <v>5</v>
      </c>
      <c r="C10299" t="s">
        <v>1913</v>
      </c>
      <c r="D10299" s="24">
        <v>12484</v>
      </c>
      <c r="E10299" t="s">
        <v>1788</v>
      </c>
      <c r="F10299" t="s">
        <v>99</v>
      </c>
      <c r="G10299" t="s">
        <v>1914</v>
      </c>
      <c r="I10299" t="s">
        <v>1841</v>
      </c>
      <c r="J10299" t="s">
        <v>1915</v>
      </c>
      <c r="K10299" t="s">
        <v>2021</v>
      </c>
      <c r="L10299" s="24">
        <v>19000</v>
      </c>
      <c r="M10299" s="25">
        <f>+VLOOKUP(E10299, TC!A:D, 4, FALSE())</f>
        <v>1.1683499987512174</v>
      </c>
      <c r="N10299" s="24">
        <f t="shared" si="800"/>
        <v>19000</v>
      </c>
      <c r="O10299" t="str">
        <f t="shared" si="801"/>
        <v>FACTURA</v>
      </c>
      <c r="P10299" t="str">
        <f t="shared" si="802"/>
        <v>2025</v>
      </c>
      <c r="Q10299" t="str">
        <f t="shared" si="803"/>
        <v>07</v>
      </c>
      <c r="R10299" t="str">
        <f>+IFERROR(VLOOKUP(I10299, Listado!A:B, 2, FALSE()), "COMERCIALIZADORA INTERNACIONAL CARIBBEAN EXOTICS S A")</f>
        <v>LONDOÑO ECHEVERRI ALEJANDRA</v>
      </c>
      <c r="S10299" s="25">
        <f>+VLOOKUP(E10299, TC!A:D, 2, FALSE())</f>
        <v>4003.9</v>
      </c>
      <c r="T10299" t="str">
        <f t="shared" si="804"/>
        <v>COP</v>
      </c>
    </row>
    <row r="10300" spans="1:20" ht="18.75" hidden="1" customHeight="1" x14ac:dyDescent="0.25">
      <c r="A10300" t="s">
        <v>3341</v>
      </c>
      <c r="B10300" t="s">
        <v>5</v>
      </c>
      <c r="C10300" t="s">
        <v>1913</v>
      </c>
      <c r="D10300" s="24">
        <v>12484</v>
      </c>
      <c r="E10300" t="s">
        <v>1788</v>
      </c>
      <c r="F10300" t="s">
        <v>99</v>
      </c>
      <c r="G10300" t="s">
        <v>1914</v>
      </c>
      <c r="I10300" t="s">
        <v>1841</v>
      </c>
      <c r="J10300" t="s">
        <v>1915</v>
      </c>
      <c r="K10300" t="s">
        <v>2021</v>
      </c>
      <c r="L10300" s="24">
        <v>9310</v>
      </c>
      <c r="M10300" s="25">
        <f>+VLOOKUP(E10300, TC!A:D, 4, FALSE())</f>
        <v>1.1683499987512174</v>
      </c>
      <c r="N10300" s="24">
        <f t="shared" si="800"/>
        <v>9310</v>
      </c>
      <c r="O10300" t="str">
        <f t="shared" si="801"/>
        <v>FACTURA</v>
      </c>
      <c r="P10300" t="str">
        <f t="shared" si="802"/>
        <v>2025</v>
      </c>
      <c r="Q10300" t="str">
        <f t="shared" si="803"/>
        <v>07</v>
      </c>
      <c r="R10300" t="str">
        <f>+IFERROR(VLOOKUP(I10300, Listado!A:B, 2, FALSE()), "COMERCIALIZADORA INTERNACIONAL CARIBBEAN EXOTICS S A")</f>
        <v>LONDOÑO ECHEVERRI ALEJANDRA</v>
      </c>
      <c r="S10300" s="25">
        <f>+VLOOKUP(E10300, TC!A:D, 2, FALSE())</f>
        <v>4003.9</v>
      </c>
      <c r="T10300" t="str">
        <f t="shared" si="804"/>
        <v>COP</v>
      </c>
    </row>
    <row r="10301" spans="1:20" ht="18.75" hidden="1" customHeight="1" x14ac:dyDescent="0.25">
      <c r="A10301" t="s">
        <v>3341</v>
      </c>
      <c r="B10301" t="s">
        <v>5</v>
      </c>
      <c r="C10301" t="s">
        <v>1913</v>
      </c>
      <c r="D10301" s="24">
        <v>12484</v>
      </c>
      <c r="E10301" t="s">
        <v>1788</v>
      </c>
      <c r="F10301" t="s">
        <v>99</v>
      </c>
      <c r="G10301" t="s">
        <v>1914</v>
      </c>
      <c r="I10301" t="s">
        <v>1841</v>
      </c>
      <c r="J10301" t="s">
        <v>1915</v>
      </c>
      <c r="K10301" t="s">
        <v>2021</v>
      </c>
      <c r="L10301" s="24">
        <v>17100</v>
      </c>
      <c r="M10301" s="25">
        <f>+VLOOKUP(E10301, TC!A:D, 4, FALSE())</f>
        <v>1.1683499987512174</v>
      </c>
      <c r="N10301" s="24">
        <f t="shared" si="800"/>
        <v>17100</v>
      </c>
      <c r="O10301" t="str">
        <f t="shared" si="801"/>
        <v>FACTURA</v>
      </c>
      <c r="P10301" t="str">
        <f t="shared" si="802"/>
        <v>2025</v>
      </c>
      <c r="Q10301" t="str">
        <f t="shared" si="803"/>
        <v>07</v>
      </c>
      <c r="R10301" t="str">
        <f>+IFERROR(VLOOKUP(I10301, Listado!A:B, 2, FALSE()), "COMERCIALIZADORA INTERNACIONAL CARIBBEAN EXOTICS S A")</f>
        <v>LONDOÑO ECHEVERRI ALEJANDRA</v>
      </c>
      <c r="S10301" s="25">
        <f>+VLOOKUP(E10301, TC!A:D, 2, FALSE())</f>
        <v>4003.9</v>
      </c>
      <c r="T10301" t="str">
        <f t="shared" si="804"/>
        <v>COP</v>
      </c>
    </row>
    <row r="10302" spans="1:20" ht="18.75" hidden="1" customHeight="1" x14ac:dyDescent="0.25">
      <c r="A10302" t="s">
        <v>3341</v>
      </c>
      <c r="B10302" t="s">
        <v>5</v>
      </c>
      <c r="C10302" t="s">
        <v>1913</v>
      </c>
      <c r="D10302" s="24">
        <v>12484</v>
      </c>
      <c r="E10302" t="s">
        <v>1788</v>
      </c>
      <c r="F10302" t="s">
        <v>99</v>
      </c>
      <c r="G10302" t="s">
        <v>1914</v>
      </c>
      <c r="I10302" t="s">
        <v>1841</v>
      </c>
      <c r="J10302" t="s">
        <v>1915</v>
      </c>
      <c r="K10302" t="s">
        <v>2021</v>
      </c>
      <c r="L10302" s="24">
        <v>6270</v>
      </c>
      <c r="M10302" s="25">
        <f>+VLOOKUP(E10302, TC!A:D, 4, FALSE())</f>
        <v>1.1683499987512174</v>
      </c>
      <c r="N10302" s="24">
        <f t="shared" si="800"/>
        <v>6270</v>
      </c>
      <c r="O10302" t="str">
        <f t="shared" si="801"/>
        <v>FACTURA</v>
      </c>
      <c r="P10302" t="str">
        <f t="shared" si="802"/>
        <v>2025</v>
      </c>
      <c r="Q10302" t="str">
        <f t="shared" si="803"/>
        <v>07</v>
      </c>
      <c r="R10302" t="str">
        <f>+IFERROR(VLOOKUP(I10302, Listado!A:B, 2, FALSE()), "COMERCIALIZADORA INTERNACIONAL CARIBBEAN EXOTICS S A")</f>
        <v>LONDOÑO ECHEVERRI ALEJANDRA</v>
      </c>
      <c r="S10302" s="25">
        <f>+VLOOKUP(E10302, TC!A:D, 2, FALSE())</f>
        <v>4003.9</v>
      </c>
      <c r="T10302" t="str">
        <f t="shared" si="804"/>
        <v>COP</v>
      </c>
    </row>
    <row r="10303" spans="1:20" ht="18.75" hidden="1" customHeight="1" x14ac:dyDescent="0.25">
      <c r="A10303" t="s">
        <v>3341</v>
      </c>
      <c r="B10303" t="s">
        <v>5</v>
      </c>
      <c r="C10303" t="s">
        <v>1913</v>
      </c>
      <c r="D10303" s="24">
        <v>12485</v>
      </c>
      <c r="E10303" t="s">
        <v>1788</v>
      </c>
      <c r="F10303" t="s">
        <v>99</v>
      </c>
      <c r="G10303" t="s">
        <v>1914</v>
      </c>
      <c r="I10303" t="s">
        <v>1841</v>
      </c>
      <c r="J10303" t="s">
        <v>1915</v>
      </c>
      <c r="K10303" t="s">
        <v>2021</v>
      </c>
      <c r="L10303" s="24">
        <v>121980</v>
      </c>
      <c r="M10303" s="25">
        <f>+VLOOKUP(E10303, TC!A:D, 4, FALSE())</f>
        <v>1.1683499987512174</v>
      </c>
      <c r="N10303" s="24">
        <f t="shared" si="800"/>
        <v>121980</v>
      </c>
      <c r="O10303" t="str">
        <f t="shared" si="801"/>
        <v>FACTURA</v>
      </c>
      <c r="P10303" t="str">
        <f t="shared" si="802"/>
        <v>2025</v>
      </c>
      <c r="Q10303" t="str">
        <f t="shared" si="803"/>
        <v>07</v>
      </c>
      <c r="R10303" t="str">
        <f>+IFERROR(VLOOKUP(I10303, Listado!A:B, 2, FALSE()), "COMERCIALIZADORA INTERNACIONAL CARIBBEAN EXOTICS S A")</f>
        <v>LONDOÑO ECHEVERRI ALEJANDRA</v>
      </c>
      <c r="S10303" s="25">
        <f>+VLOOKUP(E10303, TC!A:D, 2, FALSE())</f>
        <v>4003.9</v>
      </c>
      <c r="T10303" t="str">
        <f t="shared" si="804"/>
        <v>COP</v>
      </c>
    </row>
    <row r="10304" spans="1:20" ht="18.75" hidden="1" customHeight="1" x14ac:dyDescent="0.25">
      <c r="A10304" t="s">
        <v>3341</v>
      </c>
      <c r="B10304" t="s">
        <v>5</v>
      </c>
      <c r="C10304" t="s">
        <v>1913</v>
      </c>
      <c r="D10304" s="24">
        <v>12485</v>
      </c>
      <c r="E10304" t="s">
        <v>1788</v>
      </c>
      <c r="F10304" t="s">
        <v>99</v>
      </c>
      <c r="G10304" t="s">
        <v>1914</v>
      </c>
      <c r="I10304" t="s">
        <v>1841</v>
      </c>
      <c r="J10304" t="s">
        <v>1915</v>
      </c>
      <c r="K10304" t="s">
        <v>2021</v>
      </c>
      <c r="L10304" s="24">
        <v>77520</v>
      </c>
      <c r="M10304" s="25">
        <f>+VLOOKUP(E10304, TC!A:D, 4, FALSE())</f>
        <v>1.1683499987512174</v>
      </c>
      <c r="N10304" s="24">
        <f t="shared" si="800"/>
        <v>77520</v>
      </c>
      <c r="O10304" t="str">
        <f t="shared" si="801"/>
        <v>FACTURA</v>
      </c>
      <c r="P10304" t="str">
        <f t="shared" si="802"/>
        <v>2025</v>
      </c>
      <c r="Q10304" t="str">
        <f t="shared" si="803"/>
        <v>07</v>
      </c>
      <c r="R10304" t="str">
        <f>+IFERROR(VLOOKUP(I10304, Listado!A:B, 2, FALSE()), "COMERCIALIZADORA INTERNACIONAL CARIBBEAN EXOTICS S A")</f>
        <v>LONDOÑO ECHEVERRI ALEJANDRA</v>
      </c>
      <c r="S10304" s="25">
        <f>+VLOOKUP(E10304, TC!A:D, 2, FALSE())</f>
        <v>4003.9</v>
      </c>
      <c r="T10304" t="str">
        <f t="shared" si="804"/>
        <v>COP</v>
      </c>
    </row>
    <row r="10305" spans="1:20" ht="18.75" hidden="1" customHeight="1" x14ac:dyDescent="0.25">
      <c r="A10305" t="s">
        <v>3341</v>
      </c>
      <c r="B10305" t="s">
        <v>5</v>
      </c>
      <c r="C10305" t="s">
        <v>1913</v>
      </c>
      <c r="D10305" s="24">
        <v>12485</v>
      </c>
      <c r="E10305" t="s">
        <v>1788</v>
      </c>
      <c r="F10305" t="s">
        <v>99</v>
      </c>
      <c r="G10305" t="s">
        <v>1914</v>
      </c>
      <c r="I10305" t="s">
        <v>1841</v>
      </c>
      <c r="J10305" t="s">
        <v>1915</v>
      </c>
      <c r="K10305" t="s">
        <v>2021</v>
      </c>
      <c r="L10305" s="24">
        <v>33440</v>
      </c>
      <c r="M10305" s="25">
        <f>+VLOOKUP(E10305, TC!A:D, 4, FALSE())</f>
        <v>1.1683499987512174</v>
      </c>
      <c r="N10305" s="24">
        <f t="shared" si="800"/>
        <v>33440</v>
      </c>
      <c r="O10305" t="str">
        <f t="shared" si="801"/>
        <v>FACTURA</v>
      </c>
      <c r="P10305" t="str">
        <f t="shared" si="802"/>
        <v>2025</v>
      </c>
      <c r="Q10305" t="str">
        <f t="shared" si="803"/>
        <v>07</v>
      </c>
      <c r="R10305" t="str">
        <f>+IFERROR(VLOOKUP(I10305, Listado!A:B, 2, FALSE()), "COMERCIALIZADORA INTERNACIONAL CARIBBEAN EXOTICS S A")</f>
        <v>LONDOÑO ECHEVERRI ALEJANDRA</v>
      </c>
      <c r="S10305" s="25">
        <f>+VLOOKUP(E10305, TC!A:D, 2, FALSE())</f>
        <v>4003.9</v>
      </c>
      <c r="T10305" t="str">
        <f t="shared" si="804"/>
        <v>COP</v>
      </c>
    </row>
    <row r="10306" spans="1:20" ht="18.75" hidden="1" customHeight="1" x14ac:dyDescent="0.25">
      <c r="A10306" t="s">
        <v>3341</v>
      </c>
      <c r="B10306" t="s">
        <v>5</v>
      </c>
      <c r="C10306" t="s">
        <v>1913</v>
      </c>
      <c r="D10306" s="24">
        <v>12485</v>
      </c>
      <c r="E10306" t="s">
        <v>1788</v>
      </c>
      <c r="F10306" t="s">
        <v>99</v>
      </c>
      <c r="G10306" t="s">
        <v>1914</v>
      </c>
      <c r="I10306" t="s">
        <v>1841</v>
      </c>
      <c r="J10306" t="s">
        <v>1915</v>
      </c>
      <c r="K10306" t="s">
        <v>2021</v>
      </c>
      <c r="L10306" s="24">
        <v>9690</v>
      </c>
      <c r="M10306" s="25">
        <f>+VLOOKUP(E10306, TC!A:D, 4, FALSE())</f>
        <v>1.1683499987512174</v>
      </c>
      <c r="N10306" s="24">
        <f t="shared" ref="N10306:N10369" si="805">+IF(F10306="EUR", (M10306*L10306), IF(I10306="JUAN MATAS SAS", (L10306/S10306), L10306))</f>
        <v>9690</v>
      </c>
      <c r="O10306" t="str">
        <f t="shared" ref="O10306:O10369" si="806">+IF(C10306="CFE", "FACTURA", IF(ISERROR(SEARCH("ANULA", H10306))=FALSE(), "ANULACIÓN FE", IF(ISERROR(SEARCH("CANCELLATION", H10306))=FALSE(), "ANULACIÓN FE", "NOTAS")))</f>
        <v>FACTURA</v>
      </c>
      <c r="P10306" t="str">
        <f t="shared" ref="P10306:P10369" si="807">+LEFT(E10306, 4)</f>
        <v>2025</v>
      </c>
      <c r="Q10306" t="str">
        <f t="shared" ref="Q10306:Q10369" si="808">+MID(E10306, 5, 2)</f>
        <v>07</v>
      </c>
      <c r="R10306" t="str">
        <f>+IFERROR(VLOOKUP(I10306, Listado!A:B, 2, FALSE()), "COMERCIALIZADORA INTERNACIONAL CARIBBEAN EXOTICS S A")</f>
        <v>LONDOÑO ECHEVERRI ALEJANDRA</v>
      </c>
      <c r="S10306" s="25">
        <f>+VLOOKUP(E10306, TC!A:D, 2, FALSE())</f>
        <v>4003.9</v>
      </c>
      <c r="T10306" t="str">
        <f t="shared" ref="T10306:T10369" si="809">+IF(I10306="JUAN MATAS SAS", "USD", F10306)</f>
        <v>COP</v>
      </c>
    </row>
    <row r="10307" spans="1:20" ht="18.75" hidden="1" customHeight="1" x14ac:dyDescent="0.25">
      <c r="A10307" t="s">
        <v>3341</v>
      </c>
      <c r="B10307" t="s">
        <v>5</v>
      </c>
      <c r="C10307" t="s">
        <v>1913</v>
      </c>
      <c r="D10307" s="24">
        <v>12485</v>
      </c>
      <c r="E10307" t="s">
        <v>1788</v>
      </c>
      <c r="F10307" t="s">
        <v>99</v>
      </c>
      <c r="G10307" t="s">
        <v>1914</v>
      </c>
      <c r="I10307" t="s">
        <v>1841</v>
      </c>
      <c r="J10307" t="s">
        <v>1915</v>
      </c>
      <c r="K10307" t="s">
        <v>2021</v>
      </c>
      <c r="L10307" s="24">
        <v>13300</v>
      </c>
      <c r="M10307" s="25">
        <f>+VLOOKUP(E10307, TC!A:D, 4, FALSE())</f>
        <v>1.1683499987512174</v>
      </c>
      <c r="N10307" s="24">
        <f t="shared" si="805"/>
        <v>13300</v>
      </c>
      <c r="O10307" t="str">
        <f t="shared" si="806"/>
        <v>FACTURA</v>
      </c>
      <c r="P10307" t="str">
        <f t="shared" si="807"/>
        <v>2025</v>
      </c>
      <c r="Q10307" t="str">
        <f t="shared" si="808"/>
        <v>07</v>
      </c>
      <c r="R10307" t="str">
        <f>+IFERROR(VLOOKUP(I10307, Listado!A:B, 2, FALSE()), "COMERCIALIZADORA INTERNACIONAL CARIBBEAN EXOTICS S A")</f>
        <v>LONDOÑO ECHEVERRI ALEJANDRA</v>
      </c>
      <c r="S10307" s="25">
        <f>+VLOOKUP(E10307, TC!A:D, 2, FALSE())</f>
        <v>4003.9</v>
      </c>
      <c r="T10307" t="str">
        <f t="shared" si="809"/>
        <v>COP</v>
      </c>
    </row>
    <row r="10308" spans="1:20" ht="18.75" hidden="1" customHeight="1" x14ac:dyDescent="0.25">
      <c r="A10308" t="s">
        <v>3341</v>
      </c>
      <c r="B10308" t="s">
        <v>5</v>
      </c>
      <c r="C10308" t="s">
        <v>1913</v>
      </c>
      <c r="D10308" s="24">
        <v>12485</v>
      </c>
      <c r="E10308" t="s">
        <v>1788</v>
      </c>
      <c r="F10308" t="s">
        <v>99</v>
      </c>
      <c r="G10308" t="s">
        <v>1914</v>
      </c>
      <c r="I10308" t="s">
        <v>1841</v>
      </c>
      <c r="J10308" t="s">
        <v>1915</v>
      </c>
      <c r="K10308" t="s">
        <v>2021</v>
      </c>
      <c r="L10308" s="24">
        <v>9310</v>
      </c>
      <c r="M10308" s="25">
        <f>+VLOOKUP(E10308, TC!A:D, 4, FALSE())</f>
        <v>1.1683499987512174</v>
      </c>
      <c r="N10308" s="24">
        <f t="shared" si="805"/>
        <v>9310</v>
      </c>
      <c r="O10308" t="str">
        <f t="shared" si="806"/>
        <v>FACTURA</v>
      </c>
      <c r="P10308" t="str">
        <f t="shared" si="807"/>
        <v>2025</v>
      </c>
      <c r="Q10308" t="str">
        <f t="shared" si="808"/>
        <v>07</v>
      </c>
      <c r="R10308" t="str">
        <f>+IFERROR(VLOOKUP(I10308, Listado!A:B, 2, FALSE()), "COMERCIALIZADORA INTERNACIONAL CARIBBEAN EXOTICS S A")</f>
        <v>LONDOÑO ECHEVERRI ALEJANDRA</v>
      </c>
      <c r="S10308" s="25">
        <f>+VLOOKUP(E10308, TC!A:D, 2, FALSE())</f>
        <v>4003.9</v>
      </c>
      <c r="T10308" t="str">
        <f t="shared" si="809"/>
        <v>COP</v>
      </c>
    </row>
    <row r="10309" spans="1:20" ht="18.75" hidden="1" customHeight="1" x14ac:dyDescent="0.25">
      <c r="A10309" t="s">
        <v>3341</v>
      </c>
      <c r="B10309" t="s">
        <v>5</v>
      </c>
      <c r="C10309" t="s">
        <v>1913</v>
      </c>
      <c r="D10309" s="24">
        <v>12486</v>
      </c>
      <c r="E10309" t="s">
        <v>1788</v>
      </c>
      <c r="F10309" t="s">
        <v>99</v>
      </c>
      <c r="G10309" t="s">
        <v>113</v>
      </c>
      <c r="I10309" t="s">
        <v>1844</v>
      </c>
      <c r="J10309" t="s">
        <v>1915</v>
      </c>
      <c r="K10309" t="s">
        <v>2021</v>
      </c>
      <c r="L10309" s="24">
        <v>51750</v>
      </c>
      <c r="M10309" s="25">
        <f>+VLOOKUP(E10309, TC!A:D, 4, FALSE())</f>
        <v>1.1683499987512174</v>
      </c>
      <c r="N10309" s="24">
        <f t="shared" si="805"/>
        <v>51750</v>
      </c>
      <c r="O10309" t="str">
        <f t="shared" si="806"/>
        <v>FACTURA</v>
      </c>
      <c r="P10309" t="str">
        <f t="shared" si="807"/>
        <v>2025</v>
      </c>
      <c r="Q10309" t="str">
        <f t="shared" si="808"/>
        <v>07</v>
      </c>
      <c r="R10309" t="str">
        <f>+IFERROR(VLOOKUP(I10309, Listado!A:B, 2, FALSE()), "COMERCIALIZADORA INTERNACIONAL CARIBBEAN EXOTICS S A")</f>
        <v>LONDOÑO ECHEVERRI ALEJANDRA</v>
      </c>
      <c r="S10309" s="25">
        <f>+VLOOKUP(E10309, TC!A:D, 2, FALSE())</f>
        <v>4003.9</v>
      </c>
      <c r="T10309" t="str">
        <f t="shared" si="809"/>
        <v>COP</v>
      </c>
    </row>
    <row r="10310" spans="1:20" ht="18.75" hidden="1" customHeight="1" x14ac:dyDescent="0.25">
      <c r="A10310" t="s">
        <v>3341</v>
      </c>
      <c r="B10310" t="s">
        <v>5</v>
      </c>
      <c r="C10310" t="s">
        <v>1913</v>
      </c>
      <c r="D10310" s="24">
        <v>12486</v>
      </c>
      <c r="E10310" t="s">
        <v>1788</v>
      </c>
      <c r="F10310" t="s">
        <v>99</v>
      </c>
      <c r="G10310" t="s">
        <v>113</v>
      </c>
      <c r="I10310" t="s">
        <v>1844</v>
      </c>
      <c r="J10310" t="s">
        <v>1915</v>
      </c>
      <c r="K10310" t="s">
        <v>2021</v>
      </c>
      <c r="L10310" s="24">
        <v>90000</v>
      </c>
      <c r="M10310" s="25">
        <f>+VLOOKUP(E10310, TC!A:D, 4, FALSE())</f>
        <v>1.1683499987512174</v>
      </c>
      <c r="N10310" s="24">
        <f t="shared" si="805"/>
        <v>90000</v>
      </c>
      <c r="O10310" t="str">
        <f t="shared" si="806"/>
        <v>FACTURA</v>
      </c>
      <c r="P10310" t="str">
        <f t="shared" si="807"/>
        <v>2025</v>
      </c>
      <c r="Q10310" t="str">
        <f t="shared" si="808"/>
        <v>07</v>
      </c>
      <c r="R10310" t="str">
        <f>+IFERROR(VLOOKUP(I10310, Listado!A:B, 2, FALSE()), "COMERCIALIZADORA INTERNACIONAL CARIBBEAN EXOTICS S A")</f>
        <v>LONDOÑO ECHEVERRI ALEJANDRA</v>
      </c>
      <c r="S10310" s="25">
        <f>+VLOOKUP(E10310, TC!A:D, 2, FALSE())</f>
        <v>4003.9</v>
      </c>
      <c r="T10310" t="str">
        <f t="shared" si="809"/>
        <v>COP</v>
      </c>
    </row>
    <row r="10311" spans="1:20" ht="18.75" hidden="1" customHeight="1" x14ac:dyDescent="0.25">
      <c r="A10311" t="s">
        <v>3341</v>
      </c>
      <c r="B10311" t="s">
        <v>5</v>
      </c>
      <c r="C10311" t="s">
        <v>1913</v>
      </c>
      <c r="D10311" s="24">
        <v>12486</v>
      </c>
      <c r="E10311" t="s">
        <v>1788</v>
      </c>
      <c r="F10311" t="s">
        <v>99</v>
      </c>
      <c r="G10311" t="s">
        <v>113</v>
      </c>
      <c r="I10311" t="s">
        <v>1844</v>
      </c>
      <c r="J10311" t="s">
        <v>1915</v>
      </c>
      <c r="K10311" t="s">
        <v>2021</v>
      </c>
      <c r="L10311" s="24">
        <v>45900</v>
      </c>
      <c r="M10311" s="25">
        <f>+VLOOKUP(E10311, TC!A:D, 4, FALSE())</f>
        <v>1.1683499987512174</v>
      </c>
      <c r="N10311" s="24">
        <f t="shared" si="805"/>
        <v>45900</v>
      </c>
      <c r="O10311" t="str">
        <f t="shared" si="806"/>
        <v>FACTURA</v>
      </c>
      <c r="P10311" t="str">
        <f t="shared" si="807"/>
        <v>2025</v>
      </c>
      <c r="Q10311" t="str">
        <f t="shared" si="808"/>
        <v>07</v>
      </c>
      <c r="R10311" t="str">
        <f>+IFERROR(VLOOKUP(I10311, Listado!A:B, 2, FALSE()), "COMERCIALIZADORA INTERNACIONAL CARIBBEAN EXOTICS S A")</f>
        <v>LONDOÑO ECHEVERRI ALEJANDRA</v>
      </c>
      <c r="S10311" s="25">
        <f>+VLOOKUP(E10311, TC!A:D, 2, FALSE())</f>
        <v>4003.9</v>
      </c>
      <c r="T10311" t="str">
        <f t="shared" si="809"/>
        <v>COP</v>
      </c>
    </row>
    <row r="10312" spans="1:20" ht="18.75" hidden="1" customHeight="1" x14ac:dyDescent="0.25">
      <c r="A10312" t="s">
        <v>3341</v>
      </c>
      <c r="B10312" t="s">
        <v>5</v>
      </c>
      <c r="C10312" t="s">
        <v>1913</v>
      </c>
      <c r="D10312" s="24">
        <v>12486</v>
      </c>
      <c r="E10312" t="s">
        <v>1788</v>
      </c>
      <c r="F10312" t="s">
        <v>99</v>
      </c>
      <c r="G10312" t="s">
        <v>113</v>
      </c>
      <c r="I10312" t="s">
        <v>1844</v>
      </c>
      <c r="J10312" t="s">
        <v>1915</v>
      </c>
      <c r="K10312" t="s">
        <v>2021</v>
      </c>
      <c r="L10312" s="24">
        <v>37350</v>
      </c>
      <c r="M10312" s="25">
        <f>+VLOOKUP(E10312, TC!A:D, 4, FALSE())</f>
        <v>1.1683499987512174</v>
      </c>
      <c r="N10312" s="24">
        <f t="shared" si="805"/>
        <v>37350</v>
      </c>
      <c r="O10312" t="str">
        <f t="shared" si="806"/>
        <v>FACTURA</v>
      </c>
      <c r="P10312" t="str">
        <f t="shared" si="807"/>
        <v>2025</v>
      </c>
      <c r="Q10312" t="str">
        <f t="shared" si="808"/>
        <v>07</v>
      </c>
      <c r="R10312" t="str">
        <f>+IFERROR(VLOOKUP(I10312, Listado!A:B, 2, FALSE()), "COMERCIALIZADORA INTERNACIONAL CARIBBEAN EXOTICS S A")</f>
        <v>LONDOÑO ECHEVERRI ALEJANDRA</v>
      </c>
      <c r="S10312" s="25">
        <f>+VLOOKUP(E10312, TC!A:D, 2, FALSE())</f>
        <v>4003.9</v>
      </c>
      <c r="T10312" t="str">
        <f t="shared" si="809"/>
        <v>COP</v>
      </c>
    </row>
    <row r="10313" spans="1:20" ht="18.75" hidden="1" customHeight="1" x14ac:dyDescent="0.25">
      <c r="A10313" t="s">
        <v>3341</v>
      </c>
      <c r="B10313" t="s">
        <v>5</v>
      </c>
      <c r="C10313" t="s">
        <v>1913</v>
      </c>
      <c r="D10313" s="24">
        <v>12487</v>
      </c>
      <c r="E10313" t="s">
        <v>1788</v>
      </c>
      <c r="F10313" t="s">
        <v>99</v>
      </c>
      <c r="G10313" t="s">
        <v>1914</v>
      </c>
      <c r="I10313" t="s">
        <v>1841</v>
      </c>
      <c r="J10313" t="s">
        <v>1915</v>
      </c>
      <c r="K10313" t="s">
        <v>2021</v>
      </c>
      <c r="L10313" s="24">
        <v>70870</v>
      </c>
      <c r="M10313" s="25">
        <f>+VLOOKUP(E10313, TC!A:D, 4, FALSE())</f>
        <v>1.1683499987512174</v>
      </c>
      <c r="N10313" s="24">
        <f t="shared" si="805"/>
        <v>70870</v>
      </c>
      <c r="O10313" t="str">
        <f t="shared" si="806"/>
        <v>FACTURA</v>
      </c>
      <c r="P10313" t="str">
        <f t="shared" si="807"/>
        <v>2025</v>
      </c>
      <c r="Q10313" t="str">
        <f t="shared" si="808"/>
        <v>07</v>
      </c>
      <c r="R10313" t="str">
        <f>+IFERROR(VLOOKUP(I10313, Listado!A:B, 2, FALSE()), "COMERCIALIZADORA INTERNACIONAL CARIBBEAN EXOTICS S A")</f>
        <v>LONDOÑO ECHEVERRI ALEJANDRA</v>
      </c>
      <c r="S10313" s="25">
        <f>+VLOOKUP(E10313, TC!A:D, 2, FALSE())</f>
        <v>4003.9</v>
      </c>
      <c r="T10313" t="str">
        <f t="shared" si="809"/>
        <v>COP</v>
      </c>
    </row>
    <row r="10314" spans="1:20" ht="18.75" hidden="1" customHeight="1" x14ac:dyDescent="0.25">
      <c r="A10314" t="s">
        <v>3341</v>
      </c>
      <c r="B10314" t="s">
        <v>5</v>
      </c>
      <c r="C10314" t="s">
        <v>1913</v>
      </c>
      <c r="D10314" s="24">
        <v>12487</v>
      </c>
      <c r="E10314" t="s">
        <v>1788</v>
      </c>
      <c r="F10314" t="s">
        <v>99</v>
      </c>
      <c r="G10314" t="s">
        <v>1914</v>
      </c>
      <c r="I10314" t="s">
        <v>1841</v>
      </c>
      <c r="J10314" t="s">
        <v>1915</v>
      </c>
      <c r="K10314" t="s">
        <v>2021</v>
      </c>
      <c r="L10314" s="24">
        <v>34580</v>
      </c>
      <c r="M10314" s="25">
        <f>+VLOOKUP(E10314, TC!A:D, 4, FALSE())</f>
        <v>1.1683499987512174</v>
      </c>
      <c r="N10314" s="24">
        <f t="shared" si="805"/>
        <v>34580</v>
      </c>
      <c r="O10314" t="str">
        <f t="shared" si="806"/>
        <v>FACTURA</v>
      </c>
      <c r="P10314" t="str">
        <f t="shared" si="807"/>
        <v>2025</v>
      </c>
      <c r="Q10314" t="str">
        <f t="shared" si="808"/>
        <v>07</v>
      </c>
      <c r="R10314" t="str">
        <f>+IFERROR(VLOOKUP(I10314, Listado!A:B, 2, FALSE()), "COMERCIALIZADORA INTERNACIONAL CARIBBEAN EXOTICS S A")</f>
        <v>LONDOÑO ECHEVERRI ALEJANDRA</v>
      </c>
      <c r="S10314" s="25">
        <f>+VLOOKUP(E10314, TC!A:D, 2, FALSE())</f>
        <v>4003.9</v>
      </c>
      <c r="T10314" t="str">
        <f t="shared" si="809"/>
        <v>COP</v>
      </c>
    </row>
    <row r="10315" spans="1:20" ht="18.75" hidden="1" customHeight="1" x14ac:dyDescent="0.25">
      <c r="A10315" t="s">
        <v>3341</v>
      </c>
      <c r="B10315" t="s">
        <v>5</v>
      </c>
      <c r="C10315" t="s">
        <v>1913</v>
      </c>
      <c r="D10315" s="24">
        <v>12487</v>
      </c>
      <c r="E10315" t="s">
        <v>1788</v>
      </c>
      <c r="F10315" t="s">
        <v>99</v>
      </c>
      <c r="G10315" t="s">
        <v>1914</v>
      </c>
      <c r="I10315" t="s">
        <v>1841</v>
      </c>
      <c r="J10315" t="s">
        <v>1915</v>
      </c>
      <c r="K10315" t="s">
        <v>2021</v>
      </c>
      <c r="L10315" s="24">
        <v>32680</v>
      </c>
      <c r="M10315" s="25">
        <f>+VLOOKUP(E10315, TC!A:D, 4, FALSE())</f>
        <v>1.1683499987512174</v>
      </c>
      <c r="N10315" s="24">
        <f t="shared" si="805"/>
        <v>32680</v>
      </c>
      <c r="O10315" t="str">
        <f t="shared" si="806"/>
        <v>FACTURA</v>
      </c>
      <c r="P10315" t="str">
        <f t="shared" si="807"/>
        <v>2025</v>
      </c>
      <c r="Q10315" t="str">
        <f t="shared" si="808"/>
        <v>07</v>
      </c>
      <c r="R10315" t="str">
        <f>+IFERROR(VLOOKUP(I10315, Listado!A:B, 2, FALSE()), "COMERCIALIZADORA INTERNACIONAL CARIBBEAN EXOTICS S A")</f>
        <v>LONDOÑO ECHEVERRI ALEJANDRA</v>
      </c>
      <c r="S10315" s="25">
        <f>+VLOOKUP(E10315, TC!A:D, 2, FALSE())</f>
        <v>4003.9</v>
      </c>
      <c r="T10315" t="str">
        <f t="shared" si="809"/>
        <v>COP</v>
      </c>
    </row>
    <row r="10316" spans="1:20" ht="18.75" hidden="1" customHeight="1" x14ac:dyDescent="0.25">
      <c r="A10316" t="s">
        <v>3341</v>
      </c>
      <c r="B10316" t="s">
        <v>5</v>
      </c>
      <c r="C10316" t="s">
        <v>1913</v>
      </c>
      <c r="D10316" s="24">
        <v>12487</v>
      </c>
      <c r="E10316" t="s">
        <v>1788</v>
      </c>
      <c r="F10316" t="s">
        <v>99</v>
      </c>
      <c r="G10316" t="s">
        <v>1914</v>
      </c>
      <c r="I10316" t="s">
        <v>1841</v>
      </c>
      <c r="J10316" t="s">
        <v>1915</v>
      </c>
      <c r="K10316" t="s">
        <v>2021</v>
      </c>
      <c r="L10316" s="24">
        <v>56050</v>
      </c>
      <c r="M10316" s="25">
        <f>+VLOOKUP(E10316, TC!A:D, 4, FALSE())</f>
        <v>1.1683499987512174</v>
      </c>
      <c r="N10316" s="24">
        <f t="shared" si="805"/>
        <v>56050</v>
      </c>
      <c r="O10316" t="str">
        <f t="shared" si="806"/>
        <v>FACTURA</v>
      </c>
      <c r="P10316" t="str">
        <f t="shared" si="807"/>
        <v>2025</v>
      </c>
      <c r="Q10316" t="str">
        <f t="shared" si="808"/>
        <v>07</v>
      </c>
      <c r="R10316" t="str">
        <f>+IFERROR(VLOOKUP(I10316, Listado!A:B, 2, FALSE()), "COMERCIALIZADORA INTERNACIONAL CARIBBEAN EXOTICS S A")</f>
        <v>LONDOÑO ECHEVERRI ALEJANDRA</v>
      </c>
      <c r="S10316" s="25">
        <f>+VLOOKUP(E10316, TC!A:D, 2, FALSE())</f>
        <v>4003.9</v>
      </c>
      <c r="T10316" t="str">
        <f t="shared" si="809"/>
        <v>COP</v>
      </c>
    </row>
    <row r="10317" spans="1:20" ht="18.75" hidden="1" customHeight="1" x14ac:dyDescent="0.25">
      <c r="A10317" t="s">
        <v>3341</v>
      </c>
      <c r="B10317" t="s">
        <v>5</v>
      </c>
      <c r="C10317" t="s">
        <v>1913</v>
      </c>
      <c r="D10317" s="24">
        <v>12487</v>
      </c>
      <c r="E10317" t="s">
        <v>1788</v>
      </c>
      <c r="F10317" t="s">
        <v>99</v>
      </c>
      <c r="G10317" t="s">
        <v>1914</v>
      </c>
      <c r="I10317" t="s">
        <v>1841</v>
      </c>
      <c r="J10317" t="s">
        <v>1915</v>
      </c>
      <c r="K10317" t="s">
        <v>2021</v>
      </c>
      <c r="L10317" s="24">
        <v>69920</v>
      </c>
      <c r="M10317" s="25">
        <f>+VLOOKUP(E10317, TC!A:D, 4, FALSE())</f>
        <v>1.1683499987512174</v>
      </c>
      <c r="N10317" s="24">
        <f t="shared" si="805"/>
        <v>69920</v>
      </c>
      <c r="O10317" t="str">
        <f t="shared" si="806"/>
        <v>FACTURA</v>
      </c>
      <c r="P10317" t="str">
        <f t="shared" si="807"/>
        <v>2025</v>
      </c>
      <c r="Q10317" t="str">
        <f t="shared" si="808"/>
        <v>07</v>
      </c>
      <c r="R10317" t="str">
        <f>+IFERROR(VLOOKUP(I10317, Listado!A:B, 2, FALSE()), "COMERCIALIZADORA INTERNACIONAL CARIBBEAN EXOTICS S A")</f>
        <v>LONDOÑO ECHEVERRI ALEJANDRA</v>
      </c>
      <c r="S10317" s="25">
        <f>+VLOOKUP(E10317, TC!A:D, 2, FALSE())</f>
        <v>4003.9</v>
      </c>
      <c r="T10317" t="str">
        <f t="shared" si="809"/>
        <v>COP</v>
      </c>
    </row>
    <row r="10318" spans="1:20" ht="18.75" hidden="1" customHeight="1" x14ac:dyDescent="0.25">
      <c r="A10318" t="s">
        <v>3341</v>
      </c>
      <c r="B10318" t="s">
        <v>5</v>
      </c>
      <c r="C10318" t="s">
        <v>1913</v>
      </c>
      <c r="D10318" s="24">
        <v>12487</v>
      </c>
      <c r="E10318" t="s">
        <v>1788</v>
      </c>
      <c r="F10318" t="s">
        <v>99</v>
      </c>
      <c r="G10318" t="s">
        <v>1914</v>
      </c>
      <c r="I10318" t="s">
        <v>1841</v>
      </c>
      <c r="J10318" t="s">
        <v>1915</v>
      </c>
      <c r="K10318" t="s">
        <v>2021</v>
      </c>
      <c r="L10318" s="24">
        <v>38190</v>
      </c>
      <c r="M10318" s="25">
        <f>+VLOOKUP(E10318, TC!A:D, 4, FALSE())</f>
        <v>1.1683499987512174</v>
      </c>
      <c r="N10318" s="24">
        <f t="shared" si="805"/>
        <v>38190</v>
      </c>
      <c r="O10318" t="str">
        <f t="shared" si="806"/>
        <v>FACTURA</v>
      </c>
      <c r="P10318" t="str">
        <f t="shared" si="807"/>
        <v>2025</v>
      </c>
      <c r="Q10318" t="str">
        <f t="shared" si="808"/>
        <v>07</v>
      </c>
      <c r="R10318" t="str">
        <f>+IFERROR(VLOOKUP(I10318, Listado!A:B, 2, FALSE()), "COMERCIALIZADORA INTERNACIONAL CARIBBEAN EXOTICS S A")</f>
        <v>LONDOÑO ECHEVERRI ALEJANDRA</v>
      </c>
      <c r="S10318" s="25">
        <f>+VLOOKUP(E10318, TC!A:D, 2, FALSE())</f>
        <v>4003.9</v>
      </c>
      <c r="T10318" t="str">
        <f t="shared" si="809"/>
        <v>COP</v>
      </c>
    </row>
    <row r="10319" spans="1:20" ht="18.75" hidden="1" customHeight="1" x14ac:dyDescent="0.25">
      <c r="A10319" t="s">
        <v>3341</v>
      </c>
      <c r="B10319" t="s">
        <v>5</v>
      </c>
      <c r="C10319" t="s">
        <v>1913</v>
      </c>
      <c r="D10319" s="24">
        <v>12487</v>
      </c>
      <c r="E10319" t="s">
        <v>1788</v>
      </c>
      <c r="F10319" t="s">
        <v>99</v>
      </c>
      <c r="G10319" t="s">
        <v>1914</v>
      </c>
      <c r="I10319" t="s">
        <v>1841</v>
      </c>
      <c r="J10319" t="s">
        <v>1915</v>
      </c>
      <c r="K10319" t="s">
        <v>2021</v>
      </c>
      <c r="L10319" s="24">
        <v>82460</v>
      </c>
      <c r="M10319" s="25">
        <f>+VLOOKUP(E10319, TC!A:D, 4, FALSE())</f>
        <v>1.1683499987512174</v>
      </c>
      <c r="N10319" s="24">
        <f t="shared" si="805"/>
        <v>82460</v>
      </c>
      <c r="O10319" t="str">
        <f t="shared" si="806"/>
        <v>FACTURA</v>
      </c>
      <c r="P10319" t="str">
        <f t="shared" si="807"/>
        <v>2025</v>
      </c>
      <c r="Q10319" t="str">
        <f t="shared" si="808"/>
        <v>07</v>
      </c>
      <c r="R10319" t="str">
        <f>+IFERROR(VLOOKUP(I10319, Listado!A:B, 2, FALSE()), "COMERCIALIZADORA INTERNACIONAL CARIBBEAN EXOTICS S A")</f>
        <v>LONDOÑO ECHEVERRI ALEJANDRA</v>
      </c>
      <c r="S10319" s="25">
        <f>+VLOOKUP(E10319, TC!A:D, 2, FALSE())</f>
        <v>4003.9</v>
      </c>
      <c r="T10319" t="str">
        <f t="shared" si="809"/>
        <v>COP</v>
      </c>
    </row>
    <row r="10320" spans="1:20" ht="18.75" hidden="1" customHeight="1" x14ac:dyDescent="0.25">
      <c r="A10320" t="s">
        <v>3341</v>
      </c>
      <c r="B10320" t="s">
        <v>5</v>
      </c>
      <c r="C10320" t="s">
        <v>1913</v>
      </c>
      <c r="D10320" s="24">
        <v>12487</v>
      </c>
      <c r="E10320" t="s">
        <v>1788</v>
      </c>
      <c r="F10320" t="s">
        <v>99</v>
      </c>
      <c r="G10320" t="s">
        <v>1914</v>
      </c>
      <c r="I10320" t="s">
        <v>1841</v>
      </c>
      <c r="J10320" t="s">
        <v>1915</v>
      </c>
      <c r="K10320" t="s">
        <v>2021</v>
      </c>
      <c r="L10320" s="24">
        <v>33820</v>
      </c>
      <c r="M10320" s="25">
        <f>+VLOOKUP(E10320, TC!A:D, 4, FALSE())</f>
        <v>1.1683499987512174</v>
      </c>
      <c r="N10320" s="24">
        <f t="shared" si="805"/>
        <v>33820</v>
      </c>
      <c r="O10320" t="str">
        <f t="shared" si="806"/>
        <v>FACTURA</v>
      </c>
      <c r="P10320" t="str">
        <f t="shared" si="807"/>
        <v>2025</v>
      </c>
      <c r="Q10320" t="str">
        <f t="shared" si="808"/>
        <v>07</v>
      </c>
      <c r="R10320" t="str">
        <f>+IFERROR(VLOOKUP(I10320, Listado!A:B, 2, FALSE()), "COMERCIALIZADORA INTERNACIONAL CARIBBEAN EXOTICS S A")</f>
        <v>LONDOÑO ECHEVERRI ALEJANDRA</v>
      </c>
      <c r="S10320" s="25">
        <f>+VLOOKUP(E10320, TC!A:D, 2, FALSE())</f>
        <v>4003.9</v>
      </c>
      <c r="T10320" t="str">
        <f t="shared" si="809"/>
        <v>COP</v>
      </c>
    </row>
    <row r="10321" spans="1:20" ht="18.75" hidden="1" customHeight="1" x14ac:dyDescent="0.25">
      <c r="A10321" t="s">
        <v>3341</v>
      </c>
      <c r="B10321" t="s">
        <v>5</v>
      </c>
      <c r="C10321" t="s">
        <v>1913</v>
      </c>
      <c r="D10321" s="24">
        <v>12487</v>
      </c>
      <c r="E10321" t="s">
        <v>1788</v>
      </c>
      <c r="F10321" t="s">
        <v>99</v>
      </c>
      <c r="G10321" t="s">
        <v>1914</v>
      </c>
      <c r="I10321" t="s">
        <v>1841</v>
      </c>
      <c r="J10321" t="s">
        <v>1915</v>
      </c>
      <c r="K10321" t="s">
        <v>2021</v>
      </c>
      <c r="L10321" s="24">
        <v>33440</v>
      </c>
      <c r="M10321" s="25">
        <f>+VLOOKUP(E10321, TC!A:D, 4, FALSE())</f>
        <v>1.1683499987512174</v>
      </c>
      <c r="N10321" s="24">
        <f t="shared" si="805"/>
        <v>33440</v>
      </c>
      <c r="O10321" t="str">
        <f t="shared" si="806"/>
        <v>FACTURA</v>
      </c>
      <c r="P10321" t="str">
        <f t="shared" si="807"/>
        <v>2025</v>
      </c>
      <c r="Q10321" t="str">
        <f t="shared" si="808"/>
        <v>07</v>
      </c>
      <c r="R10321" t="str">
        <f>+IFERROR(VLOOKUP(I10321, Listado!A:B, 2, FALSE()), "COMERCIALIZADORA INTERNACIONAL CARIBBEAN EXOTICS S A")</f>
        <v>LONDOÑO ECHEVERRI ALEJANDRA</v>
      </c>
      <c r="S10321" s="25">
        <f>+VLOOKUP(E10321, TC!A:D, 2, FALSE())</f>
        <v>4003.9</v>
      </c>
      <c r="T10321" t="str">
        <f t="shared" si="809"/>
        <v>COP</v>
      </c>
    </row>
    <row r="10322" spans="1:20" ht="18.75" hidden="1" customHeight="1" x14ac:dyDescent="0.25">
      <c r="A10322" t="s">
        <v>3341</v>
      </c>
      <c r="B10322" t="s">
        <v>5</v>
      </c>
      <c r="C10322" t="s">
        <v>1913</v>
      </c>
      <c r="D10322" s="24">
        <v>12487</v>
      </c>
      <c r="E10322" t="s">
        <v>1788</v>
      </c>
      <c r="F10322" t="s">
        <v>99</v>
      </c>
      <c r="G10322" t="s">
        <v>1914</v>
      </c>
      <c r="I10322" t="s">
        <v>1841</v>
      </c>
      <c r="J10322" t="s">
        <v>1915</v>
      </c>
      <c r="K10322" t="s">
        <v>2021</v>
      </c>
      <c r="L10322" s="24">
        <v>30970</v>
      </c>
      <c r="M10322" s="25">
        <f>+VLOOKUP(E10322, TC!A:D, 4, FALSE())</f>
        <v>1.1683499987512174</v>
      </c>
      <c r="N10322" s="24">
        <f t="shared" si="805"/>
        <v>30970</v>
      </c>
      <c r="O10322" t="str">
        <f t="shared" si="806"/>
        <v>FACTURA</v>
      </c>
      <c r="P10322" t="str">
        <f t="shared" si="807"/>
        <v>2025</v>
      </c>
      <c r="Q10322" t="str">
        <f t="shared" si="808"/>
        <v>07</v>
      </c>
      <c r="R10322" t="str">
        <f>+IFERROR(VLOOKUP(I10322, Listado!A:B, 2, FALSE()), "COMERCIALIZADORA INTERNACIONAL CARIBBEAN EXOTICS S A")</f>
        <v>LONDOÑO ECHEVERRI ALEJANDRA</v>
      </c>
      <c r="S10322" s="25">
        <f>+VLOOKUP(E10322, TC!A:D, 2, FALSE())</f>
        <v>4003.9</v>
      </c>
      <c r="T10322" t="str">
        <f t="shared" si="809"/>
        <v>COP</v>
      </c>
    </row>
    <row r="10323" spans="1:20" ht="18.75" hidden="1" customHeight="1" x14ac:dyDescent="0.25">
      <c r="A10323" t="s">
        <v>3341</v>
      </c>
      <c r="B10323" t="s">
        <v>5</v>
      </c>
      <c r="C10323" t="s">
        <v>1913</v>
      </c>
      <c r="D10323" s="24">
        <v>12487</v>
      </c>
      <c r="E10323" t="s">
        <v>1788</v>
      </c>
      <c r="F10323" t="s">
        <v>99</v>
      </c>
      <c r="G10323" t="s">
        <v>1914</v>
      </c>
      <c r="I10323" t="s">
        <v>1841</v>
      </c>
      <c r="J10323" t="s">
        <v>1915</v>
      </c>
      <c r="K10323" t="s">
        <v>2021</v>
      </c>
      <c r="L10323" s="24">
        <v>36670</v>
      </c>
      <c r="M10323" s="25">
        <f>+VLOOKUP(E10323, TC!A:D, 4, FALSE())</f>
        <v>1.1683499987512174</v>
      </c>
      <c r="N10323" s="24">
        <f t="shared" si="805"/>
        <v>36670</v>
      </c>
      <c r="O10323" t="str">
        <f t="shared" si="806"/>
        <v>FACTURA</v>
      </c>
      <c r="P10323" t="str">
        <f t="shared" si="807"/>
        <v>2025</v>
      </c>
      <c r="Q10323" t="str">
        <f t="shared" si="808"/>
        <v>07</v>
      </c>
      <c r="R10323" t="str">
        <f>+IFERROR(VLOOKUP(I10323, Listado!A:B, 2, FALSE()), "COMERCIALIZADORA INTERNACIONAL CARIBBEAN EXOTICS S A")</f>
        <v>LONDOÑO ECHEVERRI ALEJANDRA</v>
      </c>
      <c r="S10323" s="25">
        <f>+VLOOKUP(E10323, TC!A:D, 2, FALSE())</f>
        <v>4003.9</v>
      </c>
      <c r="T10323" t="str">
        <f t="shared" si="809"/>
        <v>COP</v>
      </c>
    </row>
    <row r="10324" spans="1:20" ht="18.75" hidden="1" customHeight="1" x14ac:dyDescent="0.25">
      <c r="A10324" t="s">
        <v>3341</v>
      </c>
      <c r="B10324" t="s">
        <v>5</v>
      </c>
      <c r="C10324" t="s">
        <v>1913</v>
      </c>
      <c r="D10324" s="24">
        <v>12487</v>
      </c>
      <c r="E10324" t="s">
        <v>1788</v>
      </c>
      <c r="F10324" t="s">
        <v>99</v>
      </c>
      <c r="G10324" t="s">
        <v>1914</v>
      </c>
      <c r="I10324" t="s">
        <v>1841</v>
      </c>
      <c r="J10324" t="s">
        <v>1915</v>
      </c>
      <c r="K10324" t="s">
        <v>2021</v>
      </c>
      <c r="L10324" s="24">
        <v>23940</v>
      </c>
      <c r="M10324" s="25">
        <f>+VLOOKUP(E10324, TC!A:D, 4, FALSE())</f>
        <v>1.1683499987512174</v>
      </c>
      <c r="N10324" s="24">
        <f t="shared" si="805"/>
        <v>23940</v>
      </c>
      <c r="O10324" t="str">
        <f t="shared" si="806"/>
        <v>FACTURA</v>
      </c>
      <c r="P10324" t="str">
        <f t="shared" si="807"/>
        <v>2025</v>
      </c>
      <c r="Q10324" t="str">
        <f t="shared" si="808"/>
        <v>07</v>
      </c>
      <c r="R10324" t="str">
        <f>+IFERROR(VLOOKUP(I10324, Listado!A:B, 2, FALSE()), "COMERCIALIZADORA INTERNACIONAL CARIBBEAN EXOTICS S A")</f>
        <v>LONDOÑO ECHEVERRI ALEJANDRA</v>
      </c>
      <c r="S10324" s="25">
        <f>+VLOOKUP(E10324, TC!A:D, 2, FALSE())</f>
        <v>4003.9</v>
      </c>
      <c r="T10324" t="str">
        <f t="shared" si="809"/>
        <v>COP</v>
      </c>
    </row>
    <row r="10325" spans="1:20" ht="18.75" hidden="1" customHeight="1" x14ac:dyDescent="0.25">
      <c r="A10325" t="s">
        <v>3341</v>
      </c>
      <c r="B10325" t="s">
        <v>5</v>
      </c>
      <c r="C10325" t="s">
        <v>1913</v>
      </c>
      <c r="D10325" s="24">
        <v>12487</v>
      </c>
      <c r="E10325" t="s">
        <v>1788</v>
      </c>
      <c r="F10325" t="s">
        <v>99</v>
      </c>
      <c r="G10325" t="s">
        <v>1914</v>
      </c>
      <c r="I10325" t="s">
        <v>1841</v>
      </c>
      <c r="J10325" t="s">
        <v>1915</v>
      </c>
      <c r="K10325" t="s">
        <v>2021</v>
      </c>
      <c r="L10325" s="24">
        <v>30590</v>
      </c>
      <c r="M10325" s="25">
        <f>+VLOOKUP(E10325, TC!A:D, 4, FALSE())</f>
        <v>1.1683499987512174</v>
      </c>
      <c r="N10325" s="24">
        <f t="shared" si="805"/>
        <v>30590</v>
      </c>
      <c r="O10325" t="str">
        <f t="shared" si="806"/>
        <v>FACTURA</v>
      </c>
      <c r="P10325" t="str">
        <f t="shared" si="807"/>
        <v>2025</v>
      </c>
      <c r="Q10325" t="str">
        <f t="shared" si="808"/>
        <v>07</v>
      </c>
      <c r="R10325" t="str">
        <f>+IFERROR(VLOOKUP(I10325, Listado!A:B, 2, FALSE()), "COMERCIALIZADORA INTERNACIONAL CARIBBEAN EXOTICS S A")</f>
        <v>LONDOÑO ECHEVERRI ALEJANDRA</v>
      </c>
      <c r="S10325" s="25">
        <f>+VLOOKUP(E10325, TC!A:D, 2, FALSE())</f>
        <v>4003.9</v>
      </c>
      <c r="T10325" t="str">
        <f t="shared" si="809"/>
        <v>COP</v>
      </c>
    </row>
    <row r="10326" spans="1:20" ht="18.75" hidden="1" customHeight="1" x14ac:dyDescent="0.25">
      <c r="A10326" t="s">
        <v>3341</v>
      </c>
      <c r="B10326" t="s">
        <v>5</v>
      </c>
      <c r="C10326" t="s">
        <v>1913</v>
      </c>
      <c r="D10326" s="24">
        <v>12487</v>
      </c>
      <c r="E10326" t="s">
        <v>1788</v>
      </c>
      <c r="F10326" t="s">
        <v>99</v>
      </c>
      <c r="G10326" t="s">
        <v>1914</v>
      </c>
      <c r="I10326" t="s">
        <v>1841</v>
      </c>
      <c r="J10326" t="s">
        <v>1915</v>
      </c>
      <c r="K10326" t="s">
        <v>2021</v>
      </c>
      <c r="L10326" s="24">
        <v>30780</v>
      </c>
      <c r="M10326" s="25">
        <f>+VLOOKUP(E10326, TC!A:D, 4, FALSE())</f>
        <v>1.1683499987512174</v>
      </c>
      <c r="N10326" s="24">
        <f t="shared" si="805"/>
        <v>30780</v>
      </c>
      <c r="O10326" t="str">
        <f t="shared" si="806"/>
        <v>FACTURA</v>
      </c>
      <c r="P10326" t="str">
        <f t="shared" si="807"/>
        <v>2025</v>
      </c>
      <c r="Q10326" t="str">
        <f t="shared" si="808"/>
        <v>07</v>
      </c>
      <c r="R10326" t="str">
        <f>+IFERROR(VLOOKUP(I10326, Listado!A:B, 2, FALSE()), "COMERCIALIZADORA INTERNACIONAL CARIBBEAN EXOTICS S A")</f>
        <v>LONDOÑO ECHEVERRI ALEJANDRA</v>
      </c>
      <c r="S10326" s="25">
        <f>+VLOOKUP(E10326, TC!A:D, 2, FALSE())</f>
        <v>4003.9</v>
      </c>
      <c r="T10326" t="str">
        <f t="shared" si="809"/>
        <v>COP</v>
      </c>
    </row>
    <row r="10327" spans="1:20" ht="18.75" hidden="1" customHeight="1" x14ac:dyDescent="0.25">
      <c r="A10327" t="s">
        <v>3341</v>
      </c>
      <c r="B10327" t="s">
        <v>5</v>
      </c>
      <c r="C10327" t="s">
        <v>1913</v>
      </c>
      <c r="D10327" s="24">
        <v>12487</v>
      </c>
      <c r="E10327" t="s">
        <v>1788</v>
      </c>
      <c r="F10327" t="s">
        <v>99</v>
      </c>
      <c r="G10327" t="s">
        <v>1914</v>
      </c>
      <c r="I10327" t="s">
        <v>1841</v>
      </c>
      <c r="J10327" t="s">
        <v>1915</v>
      </c>
      <c r="K10327" t="s">
        <v>2021</v>
      </c>
      <c r="L10327" s="24">
        <v>27550</v>
      </c>
      <c r="M10327" s="25">
        <f>+VLOOKUP(E10327, TC!A:D, 4, FALSE())</f>
        <v>1.1683499987512174</v>
      </c>
      <c r="N10327" s="24">
        <f t="shared" si="805"/>
        <v>27550</v>
      </c>
      <c r="O10327" t="str">
        <f t="shared" si="806"/>
        <v>FACTURA</v>
      </c>
      <c r="P10327" t="str">
        <f t="shared" si="807"/>
        <v>2025</v>
      </c>
      <c r="Q10327" t="str">
        <f t="shared" si="808"/>
        <v>07</v>
      </c>
      <c r="R10327" t="str">
        <f>+IFERROR(VLOOKUP(I10327, Listado!A:B, 2, FALSE()), "COMERCIALIZADORA INTERNACIONAL CARIBBEAN EXOTICS S A")</f>
        <v>LONDOÑO ECHEVERRI ALEJANDRA</v>
      </c>
      <c r="S10327" s="25">
        <f>+VLOOKUP(E10327, TC!A:D, 2, FALSE())</f>
        <v>4003.9</v>
      </c>
      <c r="T10327" t="str">
        <f t="shared" si="809"/>
        <v>COP</v>
      </c>
    </row>
    <row r="10328" spans="1:20" ht="18.75" hidden="1" customHeight="1" x14ac:dyDescent="0.25">
      <c r="A10328" t="s">
        <v>3341</v>
      </c>
      <c r="B10328" t="s">
        <v>5</v>
      </c>
      <c r="C10328" t="s">
        <v>1913</v>
      </c>
      <c r="D10328" s="24">
        <v>12487</v>
      </c>
      <c r="E10328" t="s">
        <v>1788</v>
      </c>
      <c r="F10328" t="s">
        <v>99</v>
      </c>
      <c r="G10328" t="s">
        <v>1914</v>
      </c>
      <c r="I10328" t="s">
        <v>1841</v>
      </c>
      <c r="J10328" t="s">
        <v>1915</v>
      </c>
      <c r="K10328" t="s">
        <v>2021</v>
      </c>
      <c r="L10328" s="24">
        <v>23370</v>
      </c>
      <c r="M10328" s="25">
        <f>+VLOOKUP(E10328, TC!A:D, 4, FALSE())</f>
        <v>1.1683499987512174</v>
      </c>
      <c r="N10328" s="24">
        <f t="shared" si="805"/>
        <v>23370</v>
      </c>
      <c r="O10328" t="str">
        <f t="shared" si="806"/>
        <v>FACTURA</v>
      </c>
      <c r="P10328" t="str">
        <f t="shared" si="807"/>
        <v>2025</v>
      </c>
      <c r="Q10328" t="str">
        <f t="shared" si="808"/>
        <v>07</v>
      </c>
      <c r="R10328" t="str">
        <f>+IFERROR(VLOOKUP(I10328, Listado!A:B, 2, FALSE()), "COMERCIALIZADORA INTERNACIONAL CARIBBEAN EXOTICS S A")</f>
        <v>LONDOÑO ECHEVERRI ALEJANDRA</v>
      </c>
      <c r="S10328" s="25">
        <f>+VLOOKUP(E10328, TC!A:D, 2, FALSE())</f>
        <v>4003.9</v>
      </c>
      <c r="T10328" t="str">
        <f t="shared" si="809"/>
        <v>COP</v>
      </c>
    </row>
    <row r="10329" spans="1:20" ht="18.75" hidden="1" customHeight="1" x14ac:dyDescent="0.25">
      <c r="A10329" t="s">
        <v>3341</v>
      </c>
      <c r="B10329" t="s">
        <v>5</v>
      </c>
      <c r="C10329" t="s">
        <v>1913</v>
      </c>
      <c r="D10329" s="24">
        <v>12487</v>
      </c>
      <c r="E10329" t="s">
        <v>1788</v>
      </c>
      <c r="F10329" t="s">
        <v>99</v>
      </c>
      <c r="G10329" t="s">
        <v>1914</v>
      </c>
      <c r="I10329" t="s">
        <v>1841</v>
      </c>
      <c r="J10329" t="s">
        <v>1915</v>
      </c>
      <c r="K10329" t="s">
        <v>2021</v>
      </c>
      <c r="L10329" s="24">
        <v>6460</v>
      </c>
      <c r="M10329" s="25">
        <f>+VLOOKUP(E10329, TC!A:D, 4, FALSE())</f>
        <v>1.1683499987512174</v>
      </c>
      <c r="N10329" s="24">
        <f t="shared" si="805"/>
        <v>6460</v>
      </c>
      <c r="O10329" t="str">
        <f t="shared" si="806"/>
        <v>FACTURA</v>
      </c>
      <c r="P10329" t="str">
        <f t="shared" si="807"/>
        <v>2025</v>
      </c>
      <c r="Q10329" t="str">
        <f t="shared" si="808"/>
        <v>07</v>
      </c>
      <c r="R10329" t="str">
        <f>+IFERROR(VLOOKUP(I10329, Listado!A:B, 2, FALSE()), "COMERCIALIZADORA INTERNACIONAL CARIBBEAN EXOTICS S A")</f>
        <v>LONDOÑO ECHEVERRI ALEJANDRA</v>
      </c>
      <c r="S10329" s="25">
        <f>+VLOOKUP(E10329, TC!A:D, 2, FALSE())</f>
        <v>4003.9</v>
      </c>
      <c r="T10329" t="str">
        <f t="shared" si="809"/>
        <v>COP</v>
      </c>
    </row>
    <row r="10330" spans="1:20" ht="18.75" hidden="1" customHeight="1" x14ac:dyDescent="0.25">
      <c r="A10330" t="s">
        <v>3341</v>
      </c>
      <c r="B10330" t="s">
        <v>5</v>
      </c>
      <c r="C10330" t="s">
        <v>1913</v>
      </c>
      <c r="D10330" s="24">
        <v>12487</v>
      </c>
      <c r="E10330" t="s">
        <v>1788</v>
      </c>
      <c r="F10330" t="s">
        <v>99</v>
      </c>
      <c r="G10330" t="s">
        <v>1914</v>
      </c>
      <c r="I10330" t="s">
        <v>1841</v>
      </c>
      <c r="J10330" t="s">
        <v>1915</v>
      </c>
      <c r="K10330" t="s">
        <v>2021</v>
      </c>
      <c r="L10330" s="24">
        <v>24890</v>
      </c>
      <c r="M10330" s="25">
        <f>+VLOOKUP(E10330, TC!A:D, 4, FALSE())</f>
        <v>1.1683499987512174</v>
      </c>
      <c r="N10330" s="24">
        <f t="shared" si="805"/>
        <v>24890</v>
      </c>
      <c r="O10330" t="str">
        <f t="shared" si="806"/>
        <v>FACTURA</v>
      </c>
      <c r="P10330" t="str">
        <f t="shared" si="807"/>
        <v>2025</v>
      </c>
      <c r="Q10330" t="str">
        <f t="shared" si="808"/>
        <v>07</v>
      </c>
      <c r="R10330" t="str">
        <f>+IFERROR(VLOOKUP(I10330, Listado!A:B, 2, FALSE()), "COMERCIALIZADORA INTERNACIONAL CARIBBEAN EXOTICS S A")</f>
        <v>LONDOÑO ECHEVERRI ALEJANDRA</v>
      </c>
      <c r="S10330" s="25">
        <f>+VLOOKUP(E10330, TC!A:D, 2, FALSE())</f>
        <v>4003.9</v>
      </c>
      <c r="T10330" t="str">
        <f t="shared" si="809"/>
        <v>COP</v>
      </c>
    </row>
    <row r="10331" spans="1:20" ht="18.75" hidden="1" customHeight="1" x14ac:dyDescent="0.25">
      <c r="A10331" t="s">
        <v>3341</v>
      </c>
      <c r="B10331" t="s">
        <v>5</v>
      </c>
      <c r="C10331" t="s">
        <v>1913</v>
      </c>
      <c r="D10331" s="24">
        <v>12487</v>
      </c>
      <c r="E10331" t="s">
        <v>1788</v>
      </c>
      <c r="F10331" t="s">
        <v>99</v>
      </c>
      <c r="G10331" t="s">
        <v>1914</v>
      </c>
      <c r="I10331" t="s">
        <v>1841</v>
      </c>
      <c r="J10331" t="s">
        <v>1915</v>
      </c>
      <c r="K10331" t="s">
        <v>2021</v>
      </c>
      <c r="L10331" s="24">
        <v>25460</v>
      </c>
      <c r="M10331" s="25">
        <f>+VLOOKUP(E10331, TC!A:D, 4, FALSE())</f>
        <v>1.1683499987512174</v>
      </c>
      <c r="N10331" s="24">
        <f t="shared" si="805"/>
        <v>25460</v>
      </c>
      <c r="O10331" t="str">
        <f t="shared" si="806"/>
        <v>FACTURA</v>
      </c>
      <c r="P10331" t="str">
        <f t="shared" si="807"/>
        <v>2025</v>
      </c>
      <c r="Q10331" t="str">
        <f t="shared" si="808"/>
        <v>07</v>
      </c>
      <c r="R10331" t="str">
        <f>+IFERROR(VLOOKUP(I10331, Listado!A:B, 2, FALSE()), "COMERCIALIZADORA INTERNACIONAL CARIBBEAN EXOTICS S A")</f>
        <v>LONDOÑO ECHEVERRI ALEJANDRA</v>
      </c>
      <c r="S10331" s="25">
        <f>+VLOOKUP(E10331, TC!A:D, 2, FALSE())</f>
        <v>4003.9</v>
      </c>
      <c r="T10331" t="str">
        <f t="shared" si="809"/>
        <v>COP</v>
      </c>
    </row>
    <row r="10332" spans="1:20" ht="18.75" hidden="1" customHeight="1" x14ac:dyDescent="0.25">
      <c r="A10332" t="s">
        <v>3341</v>
      </c>
      <c r="B10332" t="s">
        <v>5</v>
      </c>
      <c r="C10332" t="s">
        <v>1913</v>
      </c>
      <c r="D10332" s="24">
        <v>12487</v>
      </c>
      <c r="E10332" t="s">
        <v>1788</v>
      </c>
      <c r="F10332" t="s">
        <v>99</v>
      </c>
      <c r="G10332" t="s">
        <v>1914</v>
      </c>
      <c r="I10332" t="s">
        <v>1841</v>
      </c>
      <c r="J10332" t="s">
        <v>1915</v>
      </c>
      <c r="K10332" t="s">
        <v>2021</v>
      </c>
      <c r="L10332" s="24">
        <v>26980</v>
      </c>
      <c r="M10332" s="25">
        <f>+VLOOKUP(E10332, TC!A:D, 4, FALSE())</f>
        <v>1.1683499987512174</v>
      </c>
      <c r="N10332" s="24">
        <f t="shared" si="805"/>
        <v>26980</v>
      </c>
      <c r="O10332" t="str">
        <f t="shared" si="806"/>
        <v>FACTURA</v>
      </c>
      <c r="P10332" t="str">
        <f t="shared" si="807"/>
        <v>2025</v>
      </c>
      <c r="Q10332" t="str">
        <f t="shared" si="808"/>
        <v>07</v>
      </c>
      <c r="R10332" t="str">
        <f>+IFERROR(VLOOKUP(I10332, Listado!A:B, 2, FALSE()), "COMERCIALIZADORA INTERNACIONAL CARIBBEAN EXOTICS S A")</f>
        <v>LONDOÑO ECHEVERRI ALEJANDRA</v>
      </c>
      <c r="S10332" s="25">
        <f>+VLOOKUP(E10332, TC!A:D, 2, FALSE())</f>
        <v>4003.9</v>
      </c>
      <c r="T10332" t="str">
        <f t="shared" si="809"/>
        <v>COP</v>
      </c>
    </row>
    <row r="10333" spans="1:20" ht="18.75" hidden="1" customHeight="1" x14ac:dyDescent="0.25">
      <c r="A10333" t="s">
        <v>3341</v>
      </c>
      <c r="B10333" t="s">
        <v>5</v>
      </c>
      <c r="C10333" t="s">
        <v>1913</v>
      </c>
      <c r="D10333" s="24">
        <v>12487</v>
      </c>
      <c r="E10333" t="s">
        <v>1788</v>
      </c>
      <c r="F10333" t="s">
        <v>99</v>
      </c>
      <c r="G10333" t="s">
        <v>1914</v>
      </c>
      <c r="I10333" t="s">
        <v>1841</v>
      </c>
      <c r="J10333" t="s">
        <v>1915</v>
      </c>
      <c r="K10333" t="s">
        <v>2021</v>
      </c>
      <c r="L10333" s="24">
        <v>23940</v>
      </c>
      <c r="M10333" s="25">
        <f>+VLOOKUP(E10333, TC!A:D, 4, FALSE())</f>
        <v>1.1683499987512174</v>
      </c>
      <c r="N10333" s="24">
        <f t="shared" si="805"/>
        <v>23940</v>
      </c>
      <c r="O10333" t="str">
        <f t="shared" si="806"/>
        <v>FACTURA</v>
      </c>
      <c r="P10333" t="str">
        <f t="shared" si="807"/>
        <v>2025</v>
      </c>
      <c r="Q10333" t="str">
        <f t="shared" si="808"/>
        <v>07</v>
      </c>
      <c r="R10333" t="str">
        <f>+IFERROR(VLOOKUP(I10333, Listado!A:B, 2, FALSE()), "COMERCIALIZADORA INTERNACIONAL CARIBBEAN EXOTICS S A")</f>
        <v>LONDOÑO ECHEVERRI ALEJANDRA</v>
      </c>
      <c r="S10333" s="25">
        <f>+VLOOKUP(E10333, TC!A:D, 2, FALSE())</f>
        <v>4003.9</v>
      </c>
      <c r="T10333" t="str">
        <f t="shared" si="809"/>
        <v>COP</v>
      </c>
    </row>
    <row r="10334" spans="1:20" ht="18.75" hidden="1" customHeight="1" x14ac:dyDescent="0.25">
      <c r="A10334" t="s">
        <v>3341</v>
      </c>
      <c r="B10334" t="s">
        <v>5</v>
      </c>
      <c r="C10334" t="s">
        <v>1913</v>
      </c>
      <c r="D10334" s="24">
        <v>12487</v>
      </c>
      <c r="E10334" t="s">
        <v>1788</v>
      </c>
      <c r="F10334" t="s">
        <v>99</v>
      </c>
      <c r="G10334" t="s">
        <v>1914</v>
      </c>
      <c r="I10334" t="s">
        <v>1841</v>
      </c>
      <c r="J10334" t="s">
        <v>1915</v>
      </c>
      <c r="K10334" t="s">
        <v>2021</v>
      </c>
      <c r="L10334" s="24">
        <v>19950</v>
      </c>
      <c r="M10334" s="25">
        <f>+VLOOKUP(E10334, TC!A:D, 4, FALSE())</f>
        <v>1.1683499987512174</v>
      </c>
      <c r="N10334" s="24">
        <f t="shared" si="805"/>
        <v>19950</v>
      </c>
      <c r="O10334" t="str">
        <f t="shared" si="806"/>
        <v>FACTURA</v>
      </c>
      <c r="P10334" t="str">
        <f t="shared" si="807"/>
        <v>2025</v>
      </c>
      <c r="Q10334" t="str">
        <f t="shared" si="808"/>
        <v>07</v>
      </c>
      <c r="R10334" t="str">
        <f>+IFERROR(VLOOKUP(I10334, Listado!A:B, 2, FALSE()), "COMERCIALIZADORA INTERNACIONAL CARIBBEAN EXOTICS S A")</f>
        <v>LONDOÑO ECHEVERRI ALEJANDRA</v>
      </c>
      <c r="S10334" s="25">
        <f>+VLOOKUP(E10334, TC!A:D, 2, FALSE())</f>
        <v>4003.9</v>
      </c>
      <c r="T10334" t="str">
        <f t="shared" si="809"/>
        <v>COP</v>
      </c>
    </row>
    <row r="10335" spans="1:20" ht="18.75" hidden="1" customHeight="1" x14ac:dyDescent="0.25">
      <c r="A10335" t="s">
        <v>3341</v>
      </c>
      <c r="B10335" t="s">
        <v>5</v>
      </c>
      <c r="C10335" t="s">
        <v>1913</v>
      </c>
      <c r="D10335" s="24">
        <v>12487</v>
      </c>
      <c r="E10335" t="s">
        <v>1788</v>
      </c>
      <c r="F10335" t="s">
        <v>99</v>
      </c>
      <c r="G10335" t="s">
        <v>1914</v>
      </c>
      <c r="I10335" t="s">
        <v>1841</v>
      </c>
      <c r="J10335" t="s">
        <v>1915</v>
      </c>
      <c r="K10335" t="s">
        <v>2021</v>
      </c>
      <c r="L10335" s="24">
        <v>19950</v>
      </c>
      <c r="M10335" s="25">
        <f>+VLOOKUP(E10335, TC!A:D, 4, FALSE())</f>
        <v>1.1683499987512174</v>
      </c>
      <c r="N10335" s="24">
        <f t="shared" si="805"/>
        <v>19950</v>
      </c>
      <c r="O10335" t="str">
        <f t="shared" si="806"/>
        <v>FACTURA</v>
      </c>
      <c r="P10335" t="str">
        <f t="shared" si="807"/>
        <v>2025</v>
      </c>
      <c r="Q10335" t="str">
        <f t="shared" si="808"/>
        <v>07</v>
      </c>
      <c r="R10335" t="str">
        <f>+IFERROR(VLOOKUP(I10335, Listado!A:B, 2, FALSE()), "COMERCIALIZADORA INTERNACIONAL CARIBBEAN EXOTICS S A")</f>
        <v>LONDOÑO ECHEVERRI ALEJANDRA</v>
      </c>
      <c r="S10335" s="25">
        <f>+VLOOKUP(E10335, TC!A:D, 2, FALSE())</f>
        <v>4003.9</v>
      </c>
      <c r="T10335" t="str">
        <f t="shared" si="809"/>
        <v>COP</v>
      </c>
    </row>
    <row r="10336" spans="1:20" ht="18.75" hidden="1" customHeight="1" x14ac:dyDescent="0.25">
      <c r="A10336" t="s">
        <v>3341</v>
      </c>
      <c r="B10336" t="s">
        <v>5</v>
      </c>
      <c r="C10336" t="s">
        <v>1913</v>
      </c>
      <c r="D10336" s="24">
        <v>12487</v>
      </c>
      <c r="E10336" t="s">
        <v>1788</v>
      </c>
      <c r="F10336" t="s">
        <v>99</v>
      </c>
      <c r="G10336" t="s">
        <v>1914</v>
      </c>
      <c r="I10336" t="s">
        <v>1841</v>
      </c>
      <c r="J10336" t="s">
        <v>1915</v>
      </c>
      <c r="K10336" t="s">
        <v>2021</v>
      </c>
      <c r="L10336" s="24">
        <v>22990</v>
      </c>
      <c r="M10336" s="25">
        <f>+VLOOKUP(E10336, TC!A:D, 4, FALSE())</f>
        <v>1.1683499987512174</v>
      </c>
      <c r="N10336" s="24">
        <f t="shared" si="805"/>
        <v>22990</v>
      </c>
      <c r="O10336" t="str">
        <f t="shared" si="806"/>
        <v>FACTURA</v>
      </c>
      <c r="P10336" t="str">
        <f t="shared" si="807"/>
        <v>2025</v>
      </c>
      <c r="Q10336" t="str">
        <f t="shared" si="808"/>
        <v>07</v>
      </c>
      <c r="R10336" t="str">
        <f>+IFERROR(VLOOKUP(I10336, Listado!A:B, 2, FALSE()), "COMERCIALIZADORA INTERNACIONAL CARIBBEAN EXOTICS S A")</f>
        <v>LONDOÑO ECHEVERRI ALEJANDRA</v>
      </c>
      <c r="S10336" s="25">
        <f>+VLOOKUP(E10336, TC!A:D, 2, FALSE())</f>
        <v>4003.9</v>
      </c>
      <c r="T10336" t="str">
        <f t="shared" si="809"/>
        <v>COP</v>
      </c>
    </row>
    <row r="10337" spans="1:20" ht="18.75" hidden="1" customHeight="1" x14ac:dyDescent="0.25">
      <c r="A10337" t="s">
        <v>3341</v>
      </c>
      <c r="B10337" t="s">
        <v>5</v>
      </c>
      <c r="C10337" t="s">
        <v>1913</v>
      </c>
      <c r="D10337" s="24">
        <v>12487</v>
      </c>
      <c r="E10337" t="s">
        <v>1788</v>
      </c>
      <c r="F10337" t="s">
        <v>99</v>
      </c>
      <c r="G10337" t="s">
        <v>1914</v>
      </c>
      <c r="I10337" t="s">
        <v>1841</v>
      </c>
      <c r="J10337" t="s">
        <v>1915</v>
      </c>
      <c r="K10337" t="s">
        <v>2021</v>
      </c>
      <c r="L10337" s="24">
        <v>21470</v>
      </c>
      <c r="M10337" s="25">
        <f>+VLOOKUP(E10337, TC!A:D, 4, FALSE())</f>
        <v>1.1683499987512174</v>
      </c>
      <c r="N10337" s="24">
        <f t="shared" si="805"/>
        <v>21470</v>
      </c>
      <c r="O10337" t="str">
        <f t="shared" si="806"/>
        <v>FACTURA</v>
      </c>
      <c r="P10337" t="str">
        <f t="shared" si="807"/>
        <v>2025</v>
      </c>
      <c r="Q10337" t="str">
        <f t="shared" si="808"/>
        <v>07</v>
      </c>
      <c r="R10337" t="str">
        <f>+IFERROR(VLOOKUP(I10337, Listado!A:B, 2, FALSE()), "COMERCIALIZADORA INTERNACIONAL CARIBBEAN EXOTICS S A")</f>
        <v>LONDOÑO ECHEVERRI ALEJANDRA</v>
      </c>
      <c r="S10337" s="25">
        <f>+VLOOKUP(E10337, TC!A:D, 2, FALSE())</f>
        <v>4003.9</v>
      </c>
      <c r="T10337" t="str">
        <f t="shared" si="809"/>
        <v>COP</v>
      </c>
    </row>
    <row r="10338" spans="1:20" ht="18.75" hidden="1" customHeight="1" x14ac:dyDescent="0.25">
      <c r="A10338" t="s">
        <v>3341</v>
      </c>
      <c r="B10338" t="s">
        <v>5</v>
      </c>
      <c r="C10338" t="s">
        <v>1913</v>
      </c>
      <c r="D10338" s="24">
        <v>12487</v>
      </c>
      <c r="E10338" t="s">
        <v>1788</v>
      </c>
      <c r="F10338" t="s">
        <v>99</v>
      </c>
      <c r="G10338" t="s">
        <v>1914</v>
      </c>
      <c r="I10338" t="s">
        <v>1841</v>
      </c>
      <c r="J10338" t="s">
        <v>1915</v>
      </c>
      <c r="K10338" t="s">
        <v>2021</v>
      </c>
      <c r="L10338" s="24">
        <v>20520</v>
      </c>
      <c r="M10338" s="25">
        <f>+VLOOKUP(E10338, TC!A:D, 4, FALSE())</f>
        <v>1.1683499987512174</v>
      </c>
      <c r="N10338" s="24">
        <f t="shared" si="805"/>
        <v>20520</v>
      </c>
      <c r="O10338" t="str">
        <f t="shared" si="806"/>
        <v>FACTURA</v>
      </c>
      <c r="P10338" t="str">
        <f t="shared" si="807"/>
        <v>2025</v>
      </c>
      <c r="Q10338" t="str">
        <f t="shared" si="808"/>
        <v>07</v>
      </c>
      <c r="R10338" t="str">
        <f>+IFERROR(VLOOKUP(I10338, Listado!A:B, 2, FALSE()), "COMERCIALIZADORA INTERNACIONAL CARIBBEAN EXOTICS S A")</f>
        <v>LONDOÑO ECHEVERRI ALEJANDRA</v>
      </c>
      <c r="S10338" s="25">
        <f>+VLOOKUP(E10338, TC!A:D, 2, FALSE())</f>
        <v>4003.9</v>
      </c>
      <c r="T10338" t="str">
        <f t="shared" si="809"/>
        <v>COP</v>
      </c>
    </row>
    <row r="10339" spans="1:20" ht="18.75" hidden="1" customHeight="1" x14ac:dyDescent="0.25">
      <c r="A10339" t="s">
        <v>3341</v>
      </c>
      <c r="B10339" t="s">
        <v>5</v>
      </c>
      <c r="C10339" t="s">
        <v>1913</v>
      </c>
      <c r="D10339" s="24">
        <v>12487</v>
      </c>
      <c r="E10339" t="s">
        <v>1788</v>
      </c>
      <c r="F10339" t="s">
        <v>99</v>
      </c>
      <c r="G10339" t="s">
        <v>1914</v>
      </c>
      <c r="I10339" t="s">
        <v>1841</v>
      </c>
      <c r="J10339" t="s">
        <v>1915</v>
      </c>
      <c r="K10339" t="s">
        <v>2021</v>
      </c>
      <c r="L10339" s="24">
        <v>3230</v>
      </c>
      <c r="M10339" s="25">
        <f>+VLOOKUP(E10339, TC!A:D, 4, FALSE())</f>
        <v>1.1683499987512174</v>
      </c>
      <c r="N10339" s="24">
        <f t="shared" si="805"/>
        <v>3230</v>
      </c>
      <c r="O10339" t="str">
        <f t="shared" si="806"/>
        <v>FACTURA</v>
      </c>
      <c r="P10339" t="str">
        <f t="shared" si="807"/>
        <v>2025</v>
      </c>
      <c r="Q10339" t="str">
        <f t="shared" si="808"/>
        <v>07</v>
      </c>
      <c r="R10339" t="str">
        <f>+IFERROR(VLOOKUP(I10339, Listado!A:B, 2, FALSE()), "COMERCIALIZADORA INTERNACIONAL CARIBBEAN EXOTICS S A")</f>
        <v>LONDOÑO ECHEVERRI ALEJANDRA</v>
      </c>
      <c r="S10339" s="25">
        <f>+VLOOKUP(E10339, TC!A:D, 2, FALSE())</f>
        <v>4003.9</v>
      </c>
      <c r="T10339" t="str">
        <f t="shared" si="809"/>
        <v>COP</v>
      </c>
    </row>
    <row r="10340" spans="1:20" ht="18.75" hidden="1" customHeight="1" x14ac:dyDescent="0.25">
      <c r="A10340" t="s">
        <v>3341</v>
      </c>
      <c r="B10340" t="s">
        <v>5</v>
      </c>
      <c r="C10340" t="s">
        <v>1913</v>
      </c>
      <c r="D10340" s="24">
        <v>12488</v>
      </c>
      <c r="E10340" t="s">
        <v>1788</v>
      </c>
      <c r="F10340" t="s">
        <v>99</v>
      </c>
      <c r="G10340" t="s">
        <v>1914</v>
      </c>
      <c r="I10340" t="s">
        <v>1840</v>
      </c>
      <c r="J10340" t="s">
        <v>1915</v>
      </c>
      <c r="K10340" t="s">
        <v>2021</v>
      </c>
      <c r="L10340" s="24">
        <v>22500</v>
      </c>
      <c r="M10340" s="25">
        <f>+VLOOKUP(E10340, TC!A:D, 4, FALSE())</f>
        <v>1.1683499987512174</v>
      </c>
      <c r="N10340" s="24">
        <f t="shared" si="805"/>
        <v>22500</v>
      </c>
      <c r="O10340" t="str">
        <f t="shared" si="806"/>
        <v>FACTURA</v>
      </c>
      <c r="P10340" t="str">
        <f t="shared" si="807"/>
        <v>2025</v>
      </c>
      <c r="Q10340" t="str">
        <f t="shared" si="808"/>
        <v>07</v>
      </c>
      <c r="R10340" t="str">
        <f>+IFERROR(VLOOKUP(I10340, Listado!A:B, 2, FALSE()), "COMERCIALIZADORA INTERNACIONAL CARIBBEAN EXOTICS S A")</f>
        <v>LONDOÑO ECHEVERRI ALEJANDRA</v>
      </c>
      <c r="S10340" s="25">
        <f>+VLOOKUP(E10340, TC!A:D, 2, FALSE())</f>
        <v>4003.9</v>
      </c>
      <c r="T10340" t="str">
        <f t="shared" si="809"/>
        <v>COP</v>
      </c>
    </row>
    <row r="10341" spans="1:20" ht="18.75" hidden="1" customHeight="1" x14ac:dyDescent="0.25">
      <c r="A10341" t="s">
        <v>3341</v>
      </c>
      <c r="B10341" t="s">
        <v>5</v>
      </c>
      <c r="C10341" t="s">
        <v>1913</v>
      </c>
      <c r="D10341" s="24">
        <v>12488</v>
      </c>
      <c r="E10341" t="s">
        <v>1788</v>
      </c>
      <c r="F10341" t="s">
        <v>99</v>
      </c>
      <c r="G10341" t="s">
        <v>1914</v>
      </c>
      <c r="I10341" t="s">
        <v>1840</v>
      </c>
      <c r="J10341" t="s">
        <v>1915</v>
      </c>
      <c r="K10341" t="s">
        <v>2021</v>
      </c>
      <c r="L10341" s="24">
        <v>17750</v>
      </c>
      <c r="M10341" s="25">
        <f>+VLOOKUP(E10341, TC!A:D, 4, FALSE())</f>
        <v>1.1683499987512174</v>
      </c>
      <c r="N10341" s="24">
        <f t="shared" si="805"/>
        <v>17750</v>
      </c>
      <c r="O10341" t="str">
        <f t="shared" si="806"/>
        <v>FACTURA</v>
      </c>
      <c r="P10341" t="str">
        <f t="shared" si="807"/>
        <v>2025</v>
      </c>
      <c r="Q10341" t="str">
        <f t="shared" si="808"/>
        <v>07</v>
      </c>
      <c r="R10341" t="str">
        <f>+IFERROR(VLOOKUP(I10341, Listado!A:B, 2, FALSE()), "COMERCIALIZADORA INTERNACIONAL CARIBBEAN EXOTICS S A")</f>
        <v>LONDOÑO ECHEVERRI ALEJANDRA</v>
      </c>
      <c r="S10341" s="25">
        <f>+VLOOKUP(E10341, TC!A:D, 2, FALSE())</f>
        <v>4003.9</v>
      </c>
      <c r="T10341" t="str">
        <f t="shared" si="809"/>
        <v>COP</v>
      </c>
    </row>
    <row r="10342" spans="1:20" ht="18.75" hidden="1" customHeight="1" x14ac:dyDescent="0.25">
      <c r="A10342" t="s">
        <v>3341</v>
      </c>
      <c r="B10342" t="s">
        <v>5</v>
      </c>
      <c r="C10342" t="s">
        <v>1913</v>
      </c>
      <c r="D10342" s="24">
        <v>12488</v>
      </c>
      <c r="E10342" t="s">
        <v>1788</v>
      </c>
      <c r="F10342" t="s">
        <v>99</v>
      </c>
      <c r="G10342" t="s">
        <v>1914</v>
      </c>
      <c r="I10342" t="s">
        <v>1840</v>
      </c>
      <c r="J10342" t="s">
        <v>1915</v>
      </c>
      <c r="K10342" t="s">
        <v>2021</v>
      </c>
      <c r="L10342" s="24">
        <v>10500</v>
      </c>
      <c r="M10342" s="25">
        <f>+VLOOKUP(E10342, TC!A:D, 4, FALSE())</f>
        <v>1.1683499987512174</v>
      </c>
      <c r="N10342" s="24">
        <f t="shared" si="805"/>
        <v>10500</v>
      </c>
      <c r="O10342" t="str">
        <f t="shared" si="806"/>
        <v>FACTURA</v>
      </c>
      <c r="P10342" t="str">
        <f t="shared" si="807"/>
        <v>2025</v>
      </c>
      <c r="Q10342" t="str">
        <f t="shared" si="808"/>
        <v>07</v>
      </c>
      <c r="R10342" t="str">
        <f>+IFERROR(VLOOKUP(I10342, Listado!A:B, 2, FALSE()), "COMERCIALIZADORA INTERNACIONAL CARIBBEAN EXOTICS S A")</f>
        <v>LONDOÑO ECHEVERRI ALEJANDRA</v>
      </c>
      <c r="S10342" s="25">
        <f>+VLOOKUP(E10342, TC!A:D, 2, FALSE())</f>
        <v>4003.9</v>
      </c>
      <c r="T10342" t="str">
        <f t="shared" si="809"/>
        <v>COP</v>
      </c>
    </row>
    <row r="10343" spans="1:20" ht="18.75" hidden="1" customHeight="1" x14ac:dyDescent="0.25">
      <c r="A10343" t="s">
        <v>3341</v>
      </c>
      <c r="B10343" t="s">
        <v>5</v>
      </c>
      <c r="C10343" t="s">
        <v>1913</v>
      </c>
      <c r="D10343" s="24">
        <v>12488</v>
      </c>
      <c r="E10343" t="s">
        <v>1788</v>
      </c>
      <c r="F10343" t="s">
        <v>99</v>
      </c>
      <c r="G10343" t="s">
        <v>1914</v>
      </c>
      <c r="I10343" t="s">
        <v>1840</v>
      </c>
      <c r="J10343" t="s">
        <v>1915</v>
      </c>
      <c r="K10343" t="s">
        <v>2021</v>
      </c>
      <c r="L10343" s="24">
        <v>5250</v>
      </c>
      <c r="M10343" s="25">
        <f>+VLOOKUP(E10343, TC!A:D, 4, FALSE())</f>
        <v>1.1683499987512174</v>
      </c>
      <c r="N10343" s="24">
        <f t="shared" si="805"/>
        <v>5250</v>
      </c>
      <c r="O10343" t="str">
        <f t="shared" si="806"/>
        <v>FACTURA</v>
      </c>
      <c r="P10343" t="str">
        <f t="shared" si="807"/>
        <v>2025</v>
      </c>
      <c r="Q10343" t="str">
        <f t="shared" si="808"/>
        <v>07</v>
      </c>
      <c r="R10343" t="str">
        <f>+IFERROR(VLOOKUP(I10343, Listado!A:B, 2, FALSE()), "COMERCIALIZADORA INTERNACIONAL CARIBBEAN EXOTICS S A")</f>
        <v>LONDOÑO ECHEVERRI ALEJANDRA</v>
      </c>
      <c r="S10343" s="25">
        <f>+VLOOKUP(E10343, TC!A:D, 2, FALSE())</f>
        <v>4003.9</v>
      </c>
      <c r="T10343" t="str">
        <f t="shared" si="809"/>
        <v>COP</v>
      </c>
    </row>
    <row r="10344" spans="1:20" ht="18.75" hidden="1" customHeight="1" x14ac:dyDescent="0.25">
      <c r="A10344" t="s">
        <v>3341</v>
      </c>
      <c r="B10344" t="s">
        <v>5</v>
      </c>
      <c r="C10344" t="s">
        <v>1913</v>
      </c>
      <c r="D10344" s="24">
        <v>12488</v>
      </c>
      <c r="E10344" t="s">
        <v>1788</v>
      </c>
      <c r="F10344" t="s">
        <v>99</v>
      </c>
      <c r="G10344" t="s">
        <v>1914</v>
      </c>
      <c r="I10344" t="s">
        <v>1840</v>
      </c>
      <c r="J10344" t="s">
        <v>1915</v>
      </c>
      <c r="K10344" t="s">
        <v>2021</v>
      </c>
      <c r="L10344" s="24">
        <v>16750</v>
      </c>
      <c r="M10344" s="25">
        <f>+VLOOKUP(E10344, TC!A:D, 4, FALSE())</f>
        <v>1.1683499987512174</v>
      </c>
      <c r="N10344" s="24">
        <f t="shared" si="805"/>
        <v>16750</v>
      </c>
      <c r="O10344" t="str">
        <f t="shared" si="806"/>
        <v>FACTURA</v>
      </c>
      <c r="P10344" t="str">
        <f t="shared" si="807"/>
        <v>2025</v>
      </c>
      <c r="Q10344" t="str">
        <f t="shared" si="808"/>
        <v>07</v>
      </c>
      <c r="R10344" t="str">
        <f>+IFERROR(VLOOKUP(I10344, Listado!A:B, 2, FALSE()), "COMERCIALIZADORA INTERNACIONAL CARIBBEAN EXOTICS S A")</f>
        <v>LONDOÑO ECHEVERRI ALEJANDRA</v>
      </c>
      <c r="S10344" s="25">
        <f>+VLOOKUP(E10344, TC!A:D, 2, FALSE())</f>
        <v>4003.9</v>
      </c>
      <c r="T10344" t="str">
        <f t="shared" si="809"/>
        <v>COP</v>
      </c>
    </row>
    <row r="10345" spans="1:20" ht="18.75" hidden="1" customHeight="1" x14ac:dyDescent="0.25">
      <c r="A10345" t="s">
        <v>3341</v>
      </c>
      <c r="B10345" t="s">
        <v>5</v>
      </c>
      <c r="C10345" t="s">
        <v>1913</v>
      </c>
      <c r="D10345" s="24">
        <v>12488</v>
      </c>
      <c r="E10345" t="s">
        <v>1788</v>
      </c>
      <c r="F10345" t="s">
        <v>99</v>
      </c>
      <c r="G10345" t="s">
        <v>1914</v>
      </c>
      <c r="I10345" t="s">
        <v>1840</v>
      </c>
      <c r="J10345" t="s">
        <v>1915</v>
      </c>
      <c r="K10345" t="s">
        <v>2021</v>
      </c>
      <c r="L10345" s="24">
        <v>12500</v>
      </c>
      <c r="M10345" s="25">
        <f>+VLOOKUP(E10345, TC!A:D, 4, FALSE())</f>
        <v>1.1683499987512174</v>
      </c>
      <c r="N10345" s="24">
        <f t="shared" si="805"/>
        <v>12500</v>
      </c>
      <c r="O10345" t="str">
        <f t="shared" si="806"/>
        <v>FACTURA</v>
      </c>
      <c r="P10345" t="str">
        <f t="shared" si="807"/>
        <v>2025</v>
      </c>
      <c r="Q10345" t="str">
        <f t="shared" si="808"/>
        <v>07</v>
      </c>
      <c r="R10345" t="str">
        <f>+IFERROR(VLOOKUP(I10345, Listado!A:B, 2, FALSE()), "COMERCIALIZADORA INTERNACIONAL CARIBBEAN EXOTICS S A")</f>
        <v>LONDOÑO ECHEVERRI ALEJANDRA</v>
      </c>
      <c r="S10345" s="25">
        <f>+VLOOKUP(E10345, TC!A:D, 2, FALSE())</f>
        <v>4003.9</v>
      </c>
      <c r="T10345" t="str">
        <f t="shared" si="809"/>
        <v>COP</v>
      </c>
    </row>
    <row r="10346" spans="1:20" ht="18.75" hidden="1" customHeight="1" x14ac:dyDescent="0.25">
      <c r="A10346" t="s">
        <v>3341</v>
      </c>
      <c r="B10346" t="s">
        <v>5</v>
      </c>
      <c r="C10346" t="s">
        <v>1913</v>
      </c>
      <c r="D10346" s="24">
        <v>12488</v>
      </c>
      <c r="E10346" t="s">
        <v>1788</v>
      </c>
      <c r="F10346" t="s">
        <v>99</v>
      </c>
      <c r="G10346" t="s">
        <v>1914</v>
      </c>
      <c r="I10346" t="s">
        <v>1840</v>
      </c>
      <c r="J10346" t="s">
        <v>1915</v>
      </c>
      <c r="K10346" t="s">
        <v>2021</v>
      </c>
      <c r="L10346" s="24">
        <v>31000</v>
      </c>
      <c r="M10346" s="25">
        <f>+VLOOKUP(E10346, TC!A:D, 4, FALSE())</f>
        <v>1.1683499987512174</v>
      </c>
      <c r="N10346" s="24">
        <f t="shared" si="805"/>
        <v>31000</v>
      </c>
      <c r="O10346" t="str">
        <f t="shared" si="806"/>
        <v>FACTURA</v>
      </c>
      <c r="P10346" t="str">
        <f t="shared" si="807"/>
        <v>2025</v>
      </c>
      <c r="Q10346" t="str">
        <f t="shared" si="808"/>
        <v>07</v>
      </c>
      <c r="R10346" t="str">
        <f>+IFERROR(VLOOKUP(I10346, Listado!A:B, 2, FALSE()), "COMERCIALIZADORA INTERNACIONAL CARIBBEAN EXOTICS S A")</f>
        <v>LONDOÑO ECHEVERRI ALEJANDRA</v>
      </c>
      <c r="S10346" s="25">
        <f>+VLOOKUP(E10346, TC!A:D, 2, FALSE())</f>
        <v>4003.9</v>
      </c>
      <c r="T10346" t="str">
        <f t="shared" si="809"/>
        <v>COP</v>
      </c>
    </row>
    <row r="10347" spans="1:20" ht="18.75" hidden="1" customHeight="1" x14ac:dyDescent="0.25">
      <c r="A10347" t="s">
        <v>3341</v>
      </c>
      <c r="B10347" t="s">
        <v>5</v>
      </c>
      <c r="C10347" t="s">
        <v>1913</v>
      </c>
      <c r="D10347" s="24">
        <v>12488</v>
      </c>
      <c r="E10347" t="s">
        <v>1788</v>
      </c>
      <c r="F10347" t="s">
        <v>99</v>
      </c>
      <c r="G10347" t="s">
        <v>1914</v>
      </c>
      <c r="I10347" t="s">
        <v>1840</v>
      </c>
      <c r="J10347" t="s">
        <v>1915</v>
      </c>
      <c r="K10347" t="s">
        <v>2021</v>
      </c>
      <c r="L10347" s="24">
        <v>16750</v>
      </c>
      <c r="M10347" s="25">
        <f>+VLOOKUP(E10347, TC!A:D, 4, FALSE())</f>
        <v>1.1683499987512174</v>
      </c>
      <c r="N10347" s="24">
        <f t="shared" si="805"/>
        <v>16750</v>
      </c>
      <c r="O10347" t="str">
        <f t="shared" si="806"/>
        <v>FACTURA</v>
      </c>
      <c r="P10347" t="str">
        <f t="shared" si="807"/>
        <v>2025</v>
      </c>
      <c r="Q10347" t="str">
        <f t="shared" si="808"/>
        <v>07</v>
      </c>
      <c r="R10347" t="str">
        <f>+IFERROR(VLOOKUP(I10347, Listado!A:B, 2, FALSE()), "COMERCIALIZADORA INTERNACIONAL CARIBBEAN EXOTICS S A")</f>
        <v>LONDOÑO ECHEVERRI ALEJANDRA</v>
      </c>
      <c r="S10347" s="25">
        <f>+VLOOKUP(E10347, TC!A:D, 2, FALSE())</f>
        <v>4003.9</v>
      </c>
      <c r="T10347" t="str">
        <f t="shared" si="809"/>
        <v>COP</v>
      </c>
    </row>
    <row r="10348" spans="1:20" ht="18.75" hidden="1" customHeight="1" x14ac:dyDescent="0.25">
      <c r="A10348" t="s">
        <v>3341</v>
      </c>
      <c r="B10348" t="s">
        <v>5</v>
      </c>
      <c r="C10348" t="s">
        <v>1913</v>
      </c>
      <c r="D10348" s="24">
        <v>12488</v>
      </c>
      <c r="E10348" t="s">
        <v>1788</v>
      </c>
      <c r="F10348" t="s">
        <v>99</v>
      </c>
      <c r="G10348" t="s">
        <v>1914</v>
      </c>
      <c r="I10348" t="s">
        <v>1840</v>
      </c>
      <c r="J10348" t="s">
        <v>1915</v>
      </c>
      <c r="K10348" t="s">
        <v>2021</v>
      </c>
      <c r="L10348" s="24">
        <v>16750</v>
      </c>
      <c r="M10348" s="25">
        <f>+VLOOKUP(E10348, TC!A:D, 4, FALSE())</f>
        <v>1.1683499987512174</v>
      </c>
      <c r="N10348" s="24">
        <f t="shared" si="805"/>
        <v>16750</v>
      </c>
      <c r="O10348" t="str">
        <f t="shared" si="806"/>
        <v>FACTURA</v>
      </c>
      <c r="P10348" t="str">
        <f t="shared" si="807"/>
        <v>2025</v>
      </c>
      <c r="Q10348" t="str">
        <f t="shared" si="808"/>
        <v>07</v>
      </c>
      <c r="R10348" t="str">
        <f>+IFERROR(VLOOKUP(I10348, Listado!A:B, 2, FALSE()), "COMERCIALIZADORA INTERNACIONAL CARIBBEAN EXOTICS S A")</f>
        <v>LONDOÑO ECHEVERRI ALEJANDRA</v>
      </c>
      <c r="S10348" s="25">
        <f>+VLOOKUP(E10348, TC!A:D, 2, FALSE())</f>
        <v>4003.9</v>
      </c>
      <c r="T10348" t="str">
        <f t="shared" si="809"/>
        <v>COP</v>
      </c>
    </row>
    <row r="10349" spans="1:20" ht="18.75" hidden="1" customHeight="1" x14ac:dyDescent="0.25">
      <c r="A10349" t="s">
        <v>3341</v>
      </c>
      <c r="B10349" t="s">
        <v>5</v>
      </c>
      <c r="C10349" t="s">
        <v>1913</v>
      </c>
      <c r="D10349" s="24">
        <v>12488</v>
      </c>
      <c r="E10349" t="s">
        <v>1788</v>
      </c>
      <c r="F10349" t="s">
        <v>99</v>
      </c>
      <c r="G10349" t="s">
        <v>1914</v>
      </c>
      <c r="I10349" t="s">
        <v>1840</v>
      </c>
      <c r="J10349" t="s">
        <v>1915</v>
      </c>
      <c r="K10349" t="s">
        <v>2021</v>
      </c>
      <c r="L10349" s="24">
        <v>18500</v>
      </c>
      <c r="M10349" s="25">
        <f>+VLOOKUP(E10349, TC!A:D, 4, FALSE())</f>
        <v>1.1683499987512174</v>
      </c>
      <c r="N10349" s="24">
        <f t="shared" si="805"/>
        <v>18500</v>
      </c>
      <c r="O10349" t="str">
        <f t="shared" si="806"/>
        <v>FACTURA</v>
      </c>
      <c r="P10349" t="str">
        <f t="shared" si="807"/>
        <v>2025</v>
      </c>
      <c r="Q10349" t="str">
        <f t="shared" si="808"/>
        <v>07</v>
      </c>
      <c r="R10349" t="str">
        <f>+IFERROR(VLOOKUP(I10349, Listado!A:B, 2, FALSE()), "COMERCIALIZADORA INTERNACIONAL CARIBBEAN EXOTICS S A")</f>
        <v>LONDOÑO ECHEVERRI ALEJANDRA</v>
      </c>
      <c r="S10349" s="25">
        <f>+VLOOKUP(E10349, TC!A:D, 2, FALSE())</f>
        <v>4003.9</v>
      </c>
      <c r="T10349" t="str">
        <f t="shared" si="809"/>
        <v>COP</v>
      </c>
    </row>
    <row r="10350" spans="1:20" ht="18.75" hidden="1" customHeight="1" x14ac:dyDescent="0.25">
      <c r="A10350" t="s">
        <v>3341</v>
      </c>
      <c r="B10350" t="s">
        <v>5</v>
      </c>
      <c r="C10350" t="s">
        <v>1913</v>
      </c>
      <c r="D10350" s="24">
        <v>12488</v>
      </c>
      <c r="E10350" t="s">
        <v>1788</v>
      </c>
      <c r="F10350" t="s">
        <v>99</v>
      </c>
      <c r="G10350" t="s">
        <v>1914</v>
      </c>
      <c r="I10350" t="s">
        <v>1840</v>
      </c>
      <c r="J10350" t="s">
        <v>1915</v>
      </c>
      <c r="K10350" t="s">
        <v>2021</v>
      </c>
      <c r="L10350" s="24">
        <v>9000</v>
      </c>
      <c r="M10350" s="25">
        <f>+VLOOKUP(E10350, TC!A:D, 4, FALSE())</f>
        <v>1.1683499987512174</v>
      </c>
      <c r="N10350" s="24">
        <f t="shared" si="805"/>
        <v>9000</v>
      </c>
      <c r="O10350" t="str">
        <f t="shared" si="806"/>
        <v>FACTURA</v>
      </c>
      <c r="P10350" t="str">
        <f t="shared" si="807"/>
        <v>2025</v>
      </c>
      <c r="Q10350" t="str">
        <f t="shared" si="808"/>
        <v>07</v>
      </c>
      <c r="R10350" t="str">
        <f>+IFERROR(VLOOKUP(I10350, Listado!A:B, 2, FALSE()), "COMERCIALIZADORA INTERNACIONAL CARIBBEAN EXOTICS S A")</f>
        <v>LONDOÑO ECHEVERRI ALEJANDRA</v>
      </c>
      <c r="S10350" s="25">
        <f>+VLOOKUP(E10350, TC!A:D, 2, FALSE())</f>
        <v>4003.9</v>
      </c>
      <c r="T10350" t="str">
        <f t="shared" si="809"/>
        <v>COP</v>
      </c>
    </row>
    <row r="10351" spans="1:20" ht="18.75" hidden="1" customHeight="1" x14ac:dyDescent="0.25">
      <c r="A10351" t="s">
        <v>3341</v>
      </c>
      <c r="B10351" t="s">
        <v>5</v>
      </c>
      <c r="C10351" t="s">
        <v>1913</v>
      </c>
      <c r="D10351" s="24">
        <v>12488</v>
      </c>
      <c r="E10351" t="s">
        <v>1788</v>
      </c>
      <c r="F10351" t="s">
        <v>99</v>
      </c>
      <c r="G10351" t="s">
        <v>1914</v>
      </c>
      <c r="I10351" t="s">
        <v>1840</v>
      </c>
      <c r="J10351" t="s">
        <v>1915</v>
      </c>
      <c r="K10351" t="s">
        <v>2021</v>
      </c>
      <c r="L10351" s="24">
        <v>16750</v>
      </c>
      <c r="M10351" s="25">
        <f>+VLOOKUP(E10351, TC!A:D, 4, FALSE())</f>
        <v>1.1683499987512174</v>
      </c>
      <c r="N10351" s="24">
        <f t="shared" si="805"/>
        <v>16750</v>
      </c>
      <c r="O10351" t="str">
        <f t="shared" si="806"/>
        <v>FACTURA</v>
      </c>
      <c r="P10351" t="str">
        <f t="shared" si="807"/>
        <v>2025</v>
      </c>
      <c r="Q10351" t="str">
        <f t="shared" si="808"/>
        <v>07</v>
      </c>
      <c r="R10351" t="str">
        <f>+IFERROR(VLOOKUP(I10351, Listado!A:B, 2, FALSE()), "COMERCIALIZADORA INTERNACIONAL CARIBBEAN EXOTICS S A")</f>
        <v>LONDOÑO ECHEVERRI ALEJANDRA</v>
      </c>
      <c r="S10351" s="25">
        <f>+VLOOKUP(E10351, TC!A:D, 2, FALSE())</f>
        <v>4003.9</v>
      </c>
      <c r="T10351" t="str">
        <f t="shared" si="809"/>
        <v>COP</v>
      </c>
    </row>
    <row r="10352" spans="1:20" ht="18.75" hidden="1" customHeight="1" x14ac:dyDescent="0.25">
      <c r="A10352" t="s">
        <v>3341</v>
      </c>
      <c r="B10352" t="s">
        <v>5</v>
      </c>
      <c r="C10352" t="s">
        <v>1913</v>
      </c>
      <c r="D10352" s="24">
        <v>12488</v>
      </c>
      <c r="E10352" t="s">
        <v>1788</v>
      </c>
      <c r="F10352" t="s">
        <v>99</v>
      </c>
      <c r="G10352" t="s">
        <v>1914</v>
      </c>
      <c r="I10352" t="s">
        <v>1840</v>
      </c>
      <c r="J10352" t="s">
        <v>1915</v>
      </c>
      <c r="K10352" t="s">
        <v>2021</v>
      </c>
      <c r="L10352" s="24">
        <v>11500</v>
      </c>
      <c r="M10352" s="25">
        <f>+VLOOKUP(E10352, TC!A:D, 4, FALSE())</f>
        <v>1.1683499987512174</v>
      </c>
      <c r="N10352" s="24">
        <f t="shared" si="805"/>
        <v>11500</v>
      </c>
      <c r="O10352" t="str">
        <f t="shared" si="806"/>
        <v>FACTURA</v>
      </c>
      <c r="P10352" t="str">
        <f t="shared" si="807"/>
        <v>2025</v>
      </c>
      <c r="Q10352" t="str">
        <f t="shared" si="808"/>
        <v>07</v>
      </c>
      <c r="R10352" t="str">
        <f>+IFERROR(VLOOKUP(I10352, Listado!A:B, 2, FALSE()), "COMERCIALIZADORA INTERNACIONAL CARIBBEAN EXOTICS S A")</f>
        <v>LONDOÑO ECHEVERRI ALEJANDRA</v>
      </c>
      <c r="S10352" s="25">
        <f>+VLOOKUP(E10352, TC!A:D, 2, FALSE())</f>
        <v>4003.9</v>
      </c>
      <c r="T10352" t="str">
        <f t="shared" si="809"/>
        <v>COP</v>
      </c>
    </row>
    <row r="10353" spans="1:20" ht="18.75" hidden="1" customHeight="1" x14ac:dyDescent="0.25">
      <c r="A10353" t="s">
        <v>3341</v>
      </c>
      <c r="B10353" t="s">
        <v>5</v>
      </c>
      <c r="C10353" t="s">
        <v>1913</v>
      </c>
      <c r="D10353" s="24">
        <v>12488</v>
      </c>
      <c r="E10353" t="s">
        <v>1788</v>
      </c>
      <c r="F10353" t="s">
        <v>99</v>
      </c>
      <c r="G10353" t="s">
        <v>1914</v>
      </c>
      <c r="I10353" t="s">
        <v>1840</v>
      </c>
      <c r="J10353" t="s">
        <v>1915</v>
      </c>
      <c r="K10353" t="s">
        <v>2021</v>
      </c>
      <c r="L10353" s="24">
        <v>11500</v>
      </c>
      <c r="M10353" s="25">
        <f>+VLOOKUP(E10353, TC!A:D, 4, FALSE())</f>
        <v>1.1683499987512174</v>
      </c>
      <c r="N10353" s="24">
        <f t="shared" si="805"/>
        <v>11500</v>
      </c>
      <c r="O10353" t="str">
        <f t="shared" si="806"/>
        <v>FACTURA</v>
      </c>
      <c r="P10353" t="str">
        <f t="shared" si="807"/>
        <v>2025</v>
      </c>
      <c r="Q10353" t="str">
        <f t="shared" si="808"/>
        <v>07</v>
      </c>
      <c r="R10353" t="str">
        <f>+IFERROR(VLOOKUP(I10353, Listado!A:B, 2, FALSE()), "COMERCIALIZADORA INTERNACIONAL CARIBBEAN EXOTICS S A")</f>
        <v>LONDOÑO ECHEVERRI ALEJANDRA</v>
      </c>
      <c r="S10353" s="25">
        <f>+VLOOKUP(E10353, TC!A:D, 2, FALSE())</f>
        <v>4003.9</v>
      </c>
      <c r="T10353" t="str">
        <f t="shared" si="809"/>
        <v>COP</v>
      </c>
    </row>
    <row r="10354" spans="1:20" ht="18.75" hidden="1" customHeight="1" x14ac:dyDescent="0.25">
      <c r="A10354" t="s">
        <v>3341</v>
      </c>
      <c r="B10354" t="s">
        <v>5</v>
      </c>
      <c r="C10354" t="s">
        <v>1913</v>
      </c>
      <c r="D10354" s="24">
        <v>12488</v>
      </c>
      <c r="E10354" t="s">
        <v>1788</v>
      </c>
      <c r="F10354" t="s">
        <v>99</v>
      </c>
      <c r="G10354" t="s">
        <v>1914</v>
      </c>
      <c r="I10354" t="s">
        <v>1840</v>
      </c>
      <c r="J10354" t="s">
        <v>1915</v>
      </c>
      <c r="K10354" t="s">
        <v>2021</v>
      </c>
      <c r="L10354" s="24">
        <v>10500</v>
      </c>
      <c r="M10354" s="25">
        <f>+VLOOKUP(E10354, TC!A:D, 4, FALSE())</f>
        <v>1.1683499987512174</v>
      </c>
      <c r="N10354" s="24">
        <f t="shared" si="805"/>
        <v>10500</v>
      </c>
      <c r="O10354" t="str">
        <f t="shared" si="806"/>
        <v>FACTURA</v>
      </c>
      <c r="P10354" t="str">
        <f t="shared" si="807"/>
        <v>2025</v>
      </c>
      <c r="Q10354" t="str">
        <f t="shared" si="808"/>
        <v>07</v>
      </c>
      <c r="R10354" t="str">
        <f>+IFERROR(VLOOKUP(I10354, Listado!A:B, 2, FALSE()), "COMERCIALIZADORA INTERNACIONAL CARIBBEAN EXOTICS S A")</f>
        <v>LONDOÑO ECHEVERRI ALEJANDRA</v>
      </c>
      <c r="S10354" s="25">
        <f>+VLOOKUP(E10354, TC!A:D, 2, FALSE())</f>
        <v>4003.9</v>
      </c>
      <c r="T10354" t="str">
        <f t="shared" si="809"/>
        <v>COP</v>
      </c>
    </row>
    <row r="10355" spans="1:20" ht="18.75" hidden="1" customHeight="1" x14ac:dyDescent="0.25">
      <c r="A10355" t="s">
        <v>3341</v>
      </c>
      <c r="B10355" t="s">
        <v>5</v>
      </c>
      <c r="C10355" t="s">
        <v>1970</v>
      </c>
      <c r="D10355" s="24">
        <v>2460</v>
      </c>
      <c r="E10355" t="s">
        <v>1788</v>
      </c>
      <c r="F10355" t="s">
        <v>99</v>
      </c>
      <c r="G10355" t="s">
        <v>1914</v>
      </c>
      <c r="H10355" t="s">
        <v>3461</v>
      </c>
      <c r="I10355" t="s">
        <v>3428</v>
      </c>
      <c r="J10355" t="s">
        <v>1915</v>
      </c>
      <c r="K10355" t="s">
        <v>107</v>
      </c>
      <c r="L10355" s="24">
        <v>-220000</v>
      </c>
      <c r="M10355" s="25">
        <f>+VLOOKUP(E10355, TC!A:D, 4, FALSE())</f>
        <v>1.1683499987512174</v>
      </c>
      <c r="N10355" s="24">
        <f t="shared" si="805"/>
        <v>-220000</v>
      </c>
      <c r="O10355" t="str">
        <f t="shared" si="806"/>
        <v>NOTAS</v>
      </c>
      <c r="P10355" t="str">
        <f t="shared" si="807"/>
        <v>2025</v>
      </c>
      <c r="Q10355" t="str">
        <f t="shared" si="808"/>
        <v>07</v>
      </c>
      <c r="R10355" t="str">
        <f>+IFERROR(VLOOKUP(I10355, Listado!A:B, 2, FALSE()), "COMERCIALIZADORA INTERNACIONAL CARIBBEAN EXOTICS S A")</f>
        <v>COMERCIALIZADORA INTERNACIONAL CARIBBEAN EXOTICS S A</v>
      </c>
      <c r="S10355" s="25">
        <f>+VLOOKUP(E10355, TC!A:D, 2, FALSE())</f>
        <v>4003.9</v>
      </c>
      <c r="T10355" t="str">
        <f t="shared" si="809"/>
        <v>COP</v>
      </c>
    </row>
    <row r="10356" spans="1:20" ht="18.75" hidden="1" customHeight="1" x14ac:dyDescent="0.25">
      <c r="A10356" t="s">
        <v>3341</v>
      </c>
      <c r="B10356" t="s">
        <v>5</v>
      </c>
      <c r="C10356" t="s">
        <v>1970</v>
      </c>
      <c r="D10356" s="24">
        <v>2460</v>
      </c>
      <c r="E10356" t="s">
        <v>1788</v>
      </c>
      <c r="F10356" t="s">
        <v>99</v>
      </c>
      <c r="G10356" t="s">
        <v>1914</v>
      </c>
      <c r="H10356" t="s">
        <v>3461</v>
      </c>
      <c r="I10356" t="s">
        <v>3428</v>
      </c>
      <c r="J10356" t="s">
        <v>1915</v>
      </c>
      <c r="K10356" t="s">
        <v>2728</v>
      </c>
      <c r="L10356" s="24">
        <v>-320000</v>
      </c>
      <c r="M10356" s="25">
        <f>+VLOOKUP(E10356, TC!A:D, 4, FALSE())</f>
        <v>1.1683499987512174</v>
      </c>
      <c r="N10356" s="24">
        <f t="shared" si="805"/>
        <v>-320000</v>
      </c>
      <c r="O10356" t="str">
        <f t="shared" si="806"/>
        <v>NOTAS</v>
      </c>
      <c r="P10356" t="str">
        <f t="shared" si="807"/>
        <v>2025</v>
      </c>
      <c r="Q10356" t="str">
        <f t="shared" si="808"/>
        <v>07</v>
      </c>
      <c r="R10356" t="str">
        <f>+IFERROR(VLOOKUP(I10356, Listado!A:B, 2, FALSE()), "COMERCIALIZADORA INTERNACIONAL CARIBBEAN EXOTICS S A")</f>
        <v>COMERCIALIZADORA INTERNACIONAL CARIBBEAN EXOTICS S A</v>
      </c>
      <c r="S10356" s="25">
        <f>+VLOOKUP(E10356, TC!A:D, 2, FALSE())</f>
        <v>4003.9</v>
      </c>
      <c r="T10356" t="str">
        <f t="shared" si="809"/>
        <v>COP</v>
      </c>
    </row>
    <row r="10357" spans="1:20" ht="18.75" hidden="1" customHeight="1" x14ac:dyDescent="0.25">
      <c r="A10357" t="s">
        <v>3341</v>
      </c>
      <c r="B10357" t="s">
        <v>5</v>
      </c>
      <c r="C10357" t="s">
        <v>1913</v>
      </c>
      <c r="D10357" s="24">
        <v>12489</v>
      </c>
      <c r="E10357" t="s">
        <v>1788</v>
      </c>
      <c r="F10357" t="s">
        <v>99</v>
      </c>
      <c r="G10357" t="s">
        <v>1914</v>
      </c>
      <c r="H10357" t="s">
        <v>3462</v>
      </c>
      <c r="I10357" t="s">
        <v>3463</v>
      </c>
      <c r="J10357" t="s">
        <v>1915</v>
      </c>
      <c r="K10357" t="s">
        <v>107</v>
      </c>
      <c r="L10357" s="24">
        <v>220000</v>
      </c>
      <c r="M10357" s="25">
        <f>+VLOOKUP(E10357, TC!A:D, 4, FALSE())</f>
        <v>1.1683499987512174</v>
      </c>
      <c r="N10357" s="24">
        <f t="shared" si="805"/>
        <v>220000</v>
      </c>
      <c r="O10357" t="str">
        <f t="shared" si="806"/>
        <v>FACTURA</v>
      </c>
      <c r="P10357" t="str">
        <f t="shared" si="807"/>
        <v>2025</v>
      </c>
      <c r="Q10357" t="str">
        <f t="shared" si="808"/>
        <v>07</v>
      </c>
      <c r="R10357" t="str">
        <f>+IFERROR(VLOOKUP(I10357, Listado!A:B, 2, FALSE()), "COMERCIALIZADORA INTERNACIONAL CARIBBEAN EXOTICS S A")</f>
        <v>COMERCIALIZADORA INTERNACIONAL CARIBBEAN EXOTICS S A</v>
      </c>
      <c r="S10357" s="25">
        <f>+VLOOKUP(E10357, TC!A:D, 2, FALSE())</f>
        <v>4003.9</v>
      </c>
      <c r="T10357" t="str">
        <f t="shared" si="809"/>
        <v>COP</v>
      </c>
    </row>
    <row r="10358" spans="1:20" ht="18.75" hidden="1" customHeight="1" x14ac:dyDescent="0.25">
      <c r="A10358" t="s">
        <v>3341</v>
      </c>
      <c r="B10358" t="s">
        <v>5</v>
      </c>
      <c r="C10358" t="s">
        <v>1913</v>
      </c>
      <c r="D10358" s="24">
        <v>12489</v>
      </c>
      <c r="E10358" t="s">
        <v>1788</v>
      </c>
      <c r="F10358" t="s">
        <v>99</v>
      </c>
      <c r="G10358" t="s">
        <v>1914</v>
      </c>
      <c r="H10358" t="s">
        <v>3462</v>
      </c>
      <c r="I10358" t="s">
        <v>3463</v>
      </c>
      <c r="J10358" t="s">
        <v>1915</v>
      </c>
      <c r="K10358" t="s">
        <v>2728</v>
      </c>
      <c r="L10358" s="24">
        <v>320000</v>
      </c>
      <c r="M10358" s="25">
        <f>+VLOOKUP(E10358, TC!A:D, 4, FALSE())</f>
        <v>1.1683499987512174</v>
      </c>
      <c r="N10358" s="24">
        <f t="shared" si="805"/>
        <v>320000</v>
      </c>
      <c r="O10358" t="str">
        <f t="shared" si="806"/>
        <v>FACTURA</v>
      </c>
      <c r="P10358" t="str">
        <f t="shared" si="807"/>
        <v>2025</v>
      </c>
      <c r="Q10358" t="str">
        <f t="shared" si="808"/>
        <v>07</v>
      </c>
      <c r="R10358" t="str">
        <f>+IFERROR(VLOOKUP(I10358, Listado!A:B, 2, FALSE()), "COMERCIALIZADORA INTERNACIONAL CARIBBEAN EXOTICS S A")</f>
        <v>COMERCIALIZADORA INTERNACIONAL CARIBBEAN EXOTICS S A</v>
      </c>
      <c r="S10358" s="25">
        <f>+VLOOKUP(E10358, TC!A:D, 2, FALSE())</f>
        <v>4003.9</v>
      </c>
      <c r="T10358" t="str">
        <f t="shared" si="809"/>
        <v>COP</v>
      </c>
    </row>
    <row r="10359" spans="1:20" ht="18.75" hidden="1" customHeight="1" x14ac:dyDescent="0.25">
      <c r="A10359" t="s">
        <v>3341</v>
      </c>
      <c r="B10359" t="s">
        <v>5</v>
      </c>
      <c r="C10359" t="s">
        <v>1913</v>
      </c>
      <c r="D10359" s="24">
        <v>12490</v>
      </c>
      <c r="E10359" t="s">
        <v>1788</v>
      </c>
      <c r="F10359" t="s">
        <v>99</v>
      </c>
      <c r="G10359" t="s">
        <v>1914</v>
      </c>
      <c r="I10359" t="s">
        <v>1840</v>
      </c>
      <c r="J10359" t="s">
        <v>1915</v>
      </c>
      <c r="K10359" t="s">
        <v>2022</v>
      </c>
      <c r="L10359" s="24">
        <v>7250</v>
      </c>
      <c r="M10359" s="25">
        <f>+VLOOKUP(E10359, TC!A:D, 4, FALSE())</f>
        <v>1.1683499987512174</v>
      </c>
      <c r="N10359" s="24">
        <f t="shared" si="805"/>
        <v>7250</v>
      </c>
      <c r="O10359" t="str">
        <f t="shared" si="806"/>
        <v>FACTURA</v>
      </c>
      <c r="P10359" t="str">
        <f t="shared" si="807"/>
        <v>2025</v>
      </c>
      <c r="Q10359" t="str">
        <f t="shared" si="808"/>
        <v>07</v>
      </c>
      <c r="R10359" t="str">
        <f>+IFERROR(VLOOKUP(I10359, Listado!A:B, 2, FALSE()), "COMERCIALIZADORA INTERNACIONAL CARIBBEAN EXOTICS S A")</f>
        <v>LONDOÑO ECHEVERRI ALEJANDRA</v>
      </c>
      <c r="S10359" s="25">
        <f>+VLOOKUP(E10359, TC!A:D, 2, FALSE())</f>
        <v>4003.9</v>
      </c>
      <c r="T10359" t="str">
        <f t="shared" si="809"/>
        <v>COP</v>
      </c>
    </row>
    <row r="10360" spans="1:20" ht="18.75" hidden="1" customHeight="1" x14ac:dyDescent="0.25">
      <c r="A10360" t="s">
        <v>3341</v>
      </c>
      <c r="B10360" t="s">
        <v>5</v>
      </c>
      <c r="C10360" t="s">
        <v>1913</v>
      </c>
      <c r="D10360" s="24">
        <v>12490</v>
      </c>
      <c r="E10360" t="s">
        <v>1788</v>
      </c>
      <c r="F10360" t="s">
        <v>99</v>
      </c>
      <c r="G10360" t="s">
        <v>1914</v>
      </c>
      <c r="I10360" t="s">
        <v>1840</v>
      </c>
      <c r="J10360" t="s">
        <v>1915</v>
      </c>
      <c r="K10360" t="s">
        <v>2022</v>
      </c>
      <c r="L10360" s="24">
        <v>4250</v>
      </c>
      <c r="M10360" s="25">
        <f>+VLOOKUP(E10360, TC!A:D, 4, FALSE())</f>
        <v>1.1683499987512174</v>
      </c>
      <c r="N10360" s="24">
        <f t="shared" si="805"/>
        <v>4250</v>
      </c>
      <c r="O10360" t="str">
        <f t="shared" si="806"/>
        <v>FACTURA</v>
      </c>
      <c r="P10360" t="str">
        <f t="shared" si="807"/>
        <v>2025</v>
      </c>
      <c r="Q10360" t="str">
        <f t="shared" si="808"/>
        <v>07</v>
      </c>
      <c r="R10360" t="str">
        <f>+IFERROR(VLOOKUP(I10360, Listado!A:B, 2, FALSE()), "COMERCIALIZADORA INTERNACIONAL CARIBBEAN EXOTICS S A")</f>
        <v>LONDOÑO ECHEVERRI ALEJANDRA</v>
      </c>
      <c r="S10360" s="25">
        <f>+VLOOKUP(E10360, TC!A:D, 2, FALSE())</f>
        <v>4003.9</v>
      </c>
      <c r="T10360" t="str">
        <f t="shared" si="809"/>
        <v>COP</v>
      </c>
    </row>
    <row r="10361" spans="1:20" ht="18.75" hidden="1" customHeight="1" x14ac:dyDescent="0.25">
      <c r="A10361" t="s">
        <v>3341</v>
      </c>
      <c r="B10361" t="s">
        <v>5</v>
      </c>
      <c r="C10361" t="s">
        <v>1913</v>
      </c>
      <c r="D10361" s="24">
        <v>12490</v>
      </c>
      <c r="E10361" t="s">
        <v>1788</v>
      </c>
      <c r="F10361" t="s">
        <v>99</v>
      </c>
      <c r="G10361" t="s">
        <v>1914</v>
      </c>
      <c r="I10361" t="s">
        <v>1840</v>
      </c>
      <c r="J10361" t="s">
        <v>1915</v>
      </c>
      <c r="K10361" t="s">
        <v>2022</v>
      </c>
      <c r="L10361" s="24">
        <v>6750</v>
      </c>
      <c r="M10361" s="25">
        <f>+VLOOKUP(E10361, TC!A:D, 4, FALSE())</f>
        <v>1.1683499987512174</v>
      </c>
      <c r="N10361" s="24">
        <f t="shared" si="805"/>
        <v>6750</v>
      </c>
      <c r="O10361" t="str">
        <f t="shared" si="806"/>
        <v>FACTURA</v>
      </c>
      <c r="P10361" t="str">
        <f t="shared" si="807"/>
        <v>2025</v>
      </c>
      <c r="Q10361" t="str">
        <f t="shared" si="808"/>
        <v>07</v>
      </c>
      <c r="R10361" t="str">
        <f>+IFERROR(VLOOKUP(I10361, Listado!A:B, 2, FALSE()), "COMERCIALIZADORA INTERNACIONAL CARIBBEAN EXOTICS S A")</f>
        <v>LONDOÑO ECHEVERRI ALEJANDRA</v>
      </c>
      <c r="S10361" s="25">
        <f>+VLOOKUP(E10361, TC!A:D, 2, FALSE())</f>
        <v>4003.9</v>
      </c>
      <c r="T10361" t="str">
        <f t="shared" si="809"/>
        <v>COP</v>
      </c>
    </row>
    <row r="10362" spans="1:20" ht="18.75" hidden="1" customHeight="1" x14ac:dyDescent="0.25">
      <c r="A10362" t="s">
        <v>3341</v>
      </c>
      <c r="B10362" t="s">
        <v>5</v>
      </c>
      <c r="C10362" t="s">
        <v>1913</v>
      </c>
      <c r="D10362" s="24">
        <v>12490</v>
      </c>
      <c r="E10362" t="s">
        <v>1788</v>
      </c>
      <c r="F10362" t="s">
        <v>99</v>
      </c>
      <c r="G10362" t="s">
        <v>1914</v>
      </c>
      <c r="I10362" t="s">
        <v>1840</v>
      </c>
      <c r="J10362" t="s">
        <v>1915</v>
      </c>
      <c r="K10362" t="s">
        <v>2022</v>
      </c>
      <c r="L10362" s="24">
        <v>2750</v>
      </c>
      <c r="M10362" s="25">
        <f>+VLOOKUP(E10362, TC!A:D, 4, FALSE())</f>
        <v>1.1683499987512174</v>
      </c>
      <c r="N10362" s="24">
        <f t="shared" si="805"/>
        <v>2750</v>
      </c>
      <c r="O10362" t="str">
        <f t="shared" si="806"/>
        <v>FACTURA</v>
      </c>
      <c r="P10362" t="str">
        <f t="shared" si="807"/>
        <v>2025</v>
      </c>
      <c r="Q10362" t="str">
        <f t="shared" si="808"/>
        <v>07</v>
      </c>
      <c r="R10362" t="str">
        <f>+IFERROR(VLOOKUP(I10362, Listado!A:B, 2, FALSE()), "COMERCIALIZADORA INTERNACIONAL CARIBBEAN EXOTICS S A")</f>
        <v>LONDOÑO ECHEVERRI ALEJANDRA</v>
      </c>
      <c r="S10362" s="25">
        <f>+VLOOKUP(E10362, TC!A:D, 2, FALSE())</f>
        <v>4003.9</v>
      </c>
      <c r="T10362" t="str">
        <f t="shared" si="809"/>
        <v>COP</v>
      </c>
    </row>
    <row r="10363" spans="1:20" ht="18.75" hidden="1" customHeight="1" x14ac:dyDescent="0.25">
      <c r="A10363" t="s">
        <v>3341</v>
      </c>
      <c r="B10363" t="s">
        <v>5</v>
      </c>
      <c r="C10363" t="s">
        <v>1913</v>
      </c>
      <c r="D10363" s="24">
        <v>12490</v>
      </c>
      <c r="E10363" t="s">
        <v>1788</v>
      </c>
      <c r="F10363" t="s">
        <v>99</v>
      </c>
      <c r="G10363" t="s">
        <v>1914</v>
      </c>
      <c r="I10363" t="s">
        <v>1840</v>
      </c>
      <c r="J10363" t="s">
        <v>1915</v>
      </c>
      <c r="K10363" t="s">
        <v>2022</v>
      </c>
      <c r="L10363" s="24">
        <v>8250</v>
      </c>
      <c r="M10363" s="25">
        <f>+VLOOKUP(E10363, TC!A:D, 4, FALSE())</f>
        <v>1.1683499987512174</v>
      </c>
      <c r="N10363" s="24">
        <f t="shared" si="805"/>
        <v>8250</v>
      </c>
      <c r="O10363" t="str">
        <f t="shared" si="806"/>
        <v>FACTURA</v>
      </c>
      <c r="P10363" t="str">
        <f t="shared" si="807"/>
        <v>2025</v>
      </c>
      <c r="Q10363" t="str">
        <f t="shared" si="808"/>
        <v>07</v>
      </c>
      <c r="R10363" t="str">
        <f>+IFERROR(VLOOKUP(I10363, Listado!A:B, 2, FALSE()), "COMERCIALIZADORA INTERNACIONAL CARIBBEAN EXOTICS S A")</f>
        <v>LONDOÑO ECHEVERRI ALEJANDRA</v>
      </c>
      <c r="S10363" s="25">
        <f>+VLOOKUP(E10363, TC!A:D, 2, FALSE())</f>
        <v>4003.9</v>
      </c>
      <c r="T10363" t="str">
        <f t="shared" si="809"/>
        <v>COP</v>
      </c>
    </row>
    <row r="10364" spans="1:20" ht="18.75" hidden="1" customHeight="1" x14ac:dyDescent="0.25">
      <c r="A10364" t="s">
        <v>3341</v>
      </c>
      <c r="B10364" t="s">
        <v>5</v>
      </c>
      <c r="C10364" t="s">
        <v>1913</v>
      </c>
      <c r="D10364" s="24">
        <v>12490</v>
      </c>
      <c r="E10364" t="s">
        <v>1788</v>
      </c>
      <c r="F10364" t="s">
        <v>99</v>
      </c>
      <c r="G10364" t="s">
        <v>1914</v>
      </c>
      <c r="I10364" t="s">
        <v>1840</v>
      </c>
      <c r="J10364" t="s">
        <v>1915</v>
      </c>
      <c r="K10364" t="s">
        <v>2022</v>
      </c>
      <c r="L10364" s="24">
        <v>5750</v>
      </c>
      <c r="M10364" s="25">
        <f>+VLOOKUP(E10364, TC!A:D, 4, FALSE())</f>
        <v>1.1683499987512174</v>
      </c>
      <c r="N10364" s="24">
        <f t="shared" si="805"/>
        <v>5750</v>
      </c>
      <c r="O10364" t="str">
        <f t="shared" si="806"/>
        <v>FACTURA</v>
      </c>
      <c r="P10364" t="str">
        <f t="shared" si="807"/>
        <v>2025</v>
      </c>
      <c r="Q10364" t="str">
        <f t="shared" si="808"/>
        <v>07</v>
      </c>
      <c r="R10364" t="str">
        <f>+IFERROR(VLOOKUP(I10364, Listado!A:B, 2, FALSE()), "COMERCIALIZADORA INTERNACIONAL CARIBBEAN EXOTICS S A")</f>
        <v>LONDOÑO ECHEVERRI ALEJANDRA</v>
      </c>
      <c r="S10364" s="25">
        <f>+VLOOKUP(E10364, TC!A:D, 2, FALSE())</f>
        <v>4003.9</v>
      </c>
      <c r="T10364" t="str">
        <f t="shared" si="809"/>
        <v>COP</v>
      </c>
    </row>
    <row r="10365" spans="1:20" ht="18.75" hidden="1" customHeight="1" x14ac:dyDescent="0.25">
      <c r="A10365" t="s">
        <v>3341</v>
      </c>
      <c r="B10365" t="s">
        <v>5</v>
      </c>
      <c r="C10365" t="s">
        <v>1913</v>
      </c>
      <c r="D10365" s="24">
        <v>12490</v>
      </c>
      <c r="E10365" t="s">
        <v>1788</v>
      </c>
      <c r="F10365" t="s">
        <v>99</v>
      </c>
      <c r="G10365" t="s">
        <v>1914</v>
      </c>
      <c r="I10365" t="s">
        <v>1840</v>
      </c>
      <c r="J10365" t="s">
        <v>1915</v>
      </c>
      <c r="K10365" t="s">
        <v>2022</v>
      </c>
      <c r="L10365" s="24">
        <v>6250</v>
      </c>
      <c r="M10365" s="25">
        <f>+VLOOKUP(E10365, TC!A:D, 4, FALSE())</f>
        <v>1.1683499987512174</v>
      </c>
      <c r="N10365" s="24">
        <f t="shared" si="805"/>
        <v>6250</v>
      </c>
      <c r="O10365" t="str">
        <f t="shared" si="806"/>
        <v>FACTURA</v>
      </c>
      <c r="P10365" t="str">
        <f t="shared" si="807"/>
        <v>2025</v>
      </c>
      <c r="Q10365" t="str">
        <f t="shared" si="808"/>
        <v>07</v>
      </c>
      <c r="R10365" t="str">
        <f>+IFERROR(VLOOKUP(I10365, Listado!A:B, 2, FALSE()), "COMERCIALIZADORA INTERNACIONAL CARIBBEAN EXOTICS S A")</f>
        <v>LONDOÑO ECHEVERRI ALEJANDRA</v>
      </c>
      <c r="S10365" s="25">
        <f>+VLOOKUP(E10365, TC!A:D, 2, FALSE())</f>
        <v>4003.9</v>
      </c>
      <c r="T10365" t="str">
        <f t="shared" si="809"/>
        <v>COP</v>
      </c>
    </row>
    <row r="10366" spans="1:20" ht="18.75" hidden="1" customHeight="1" x14ac:dyDescent="0.25">
      <c r="A10366" t="s">
        <v>3341</v>
      </c>
      <c r="B10366" t="s">
        <v>5</v>
      </c>
      <c r="C10366" t="s">
        <v>1913</v>
      </c>
      <c r="D10366" s="24">
        <v>12490</v>
      </c>
      <c r="E10366" t="s">
        <v>1788</v>
      </c>
      <c r="F10366" t="s">
        <v>99</v>
      </c>
      <c r="G10366" t="s">
        <v>1914</v>
      </c>
      <c r="I10366" t="s">
        <v>1840</v>
      </c>
      <c r="J10366" t="s">
        <v>1915</v>
      </c>
      <c r="K10366" t="s">
        <v>2022</v>
      </c>
      <c r="L10366" s="24">
        <v>9250</v>
      </c>
      <c r="M10366" s="25">
        <f>+VLOOKUP(E10366, TC!A:D, 4, FALSE())</f>
        <v>1.1683499987512174</v>
      </c>
      <c r="N10366" s="24">
        <f t="shared" si="805"/>
        <v>9250</v>
      </c>
      <c r="O10366" t="str">
        <f t="shared" si="806"/>
        <v>FACTURA</v>
      </c>
      <c r="P10366" t="str">
        <f t="shared" si="807"/>
        <v>2025</v>
      </c>
      <c r="Q10366" t="str">
        <f t="shared" si="808"/>
        <v>07</v>
      </c>
      <c r="R10366" t="str">
        <f>+IFERROR(VLOOKUP(I10366, Listado!A:B, 2, FALSE()), "COMERCIALIZADORA INTERNACIONAL CARIBBEAN EXOTICS S A")</f>
        <v>LONDOÑO ECHEVERRI ALEJANDRA</v>
      </c>
      <c r="S10366" s="25">
        <f>+VLOOKUP(E10366, TC!A:D, 2, FALSE())</f>
        <v>4003.9</v>
      </c>
      <c r="T10366" t="str">
        <f t="shared" si="809"/>
        <v>COP</v>
      </c>
    </row>
    <row r="10367" spans="1:20" ht="18.75" hidden="1" customHeight="1" x14ac:dyDescent="0.25">
      <c r="A10367" t="s">
        <v>3341</v>
      </c>
      <c r="B10367" t="s">
        <v>5</v>
      </c>
      <c r="C10367" t="s">
        <v>1913</v>
      </c>
      <c r="D10367" s="24">
        <v>12490</v>
      </c>
      <c r="E10367" t="s">
        <v>1788</v>
      </c>
      <c r="F10367" t="s">
        <v>99</v>
      </c>
      <c r="G10367" t="s">
        <v>1914</v>
      </c>
      <c r="I10367" t="s">
        <v>1840</v>
      </c>
      <c r="J10367" t="s">
        <v>1915</v>
      </c>
      <c r="K10367" t="s">
        <v>2022</v>
      </c>
      <c r="L10367" s="24">
        <v>5750</v>
      </c>
      <c r="M10367" s="25">
        <f>+VLOOKUP(E10367, TC!A:D, 4, FALSE())</f>
        <v>1.1683499987512174</v>
      </c>
      <c r="N10367" s="24">
        <f t="shared" si="805"/>
        <v>5750</v>
      </c>
      <c r="O10367" t="str">
        <f t="shared" si="806"/>
        <v>FACTURA</v>
      </c>
      <c r="P10367" t="str">
        <f t="shared" si="807"/>
        <v>2025</v>
      </c>
      <c r="Q10367" t="str">
        <f t="shared" si="808"/>
        <v>07</v>
      </c>
      <c r="R10367" t="str">
        <f>+IFERROR(VLOOKUP(I10367, Listado!A:B, 2, FALSE()), "COMERCIALIZADORA INTERNACIONAL CARIBBEAN EXOTICS S A")</f>
        <v>LONDOÑO ECHEVERRI ALEJANDRA</v>
      </c>
      <c r="S10367" s="25">
        <f>+VLOOKUP(E10367, TC!A:D, 2, FALSE())</f>
        <v>4003.9</v>
      </c>
      <c r="T10367" t="str">
        <f t="shared" si="809"/>
        <v>COP</v>
      </c>
    </row>
    <row r="10368" spans="1:20" ht="18.75" hidden="1" customHeight="1" x14ac:dyDescent="0.25">
      <c r="A10368" t="s">
        <v>3341</v>
      </c>
      <c r="B10368" t="s">
        <v>5</v>
      </c>
      <c r="C10368" t="s">
        <v>1913</v>
      </c>
      <c r="D10368" s="24">
        <v>12490</v>
      </c>
      <c r="E10368" t="s">
        <v>1788</v>
      </c>
      <c r="F10368" t="s">
        <v>99</v>
      </c>
      <c r="G10368" t="s">
        <v>1914</v>
      </c>
      <c r="I10368" t="s">
        <v>1840</v>
      </c>
      <c r="J10368" t="s">
        <v>1915</v>
      </c>
      <c r="K10368" t="s">
        <v>2022</v>
      </c>
      <c r="L10368" s="24">
        <v>3750</v>
      </c>
      <c r="M10368" s="25">
        <f>+VLOOKUP(E10368, TC!A:D, 4, FALSE())</f>
        <v>1.1683499987512174</v>
      </c>
      <c r="N10368" s="24">
        <f t="shared" si="805"/>
        <v>3750</v>
      </c>
      <c r="O10368" t="str">
        <f t="shared" si="806"/>
        <v>FACTURA</v>
      </c>
      <c r="P10368" t="str">
        <f t="shared" si="807"/>
        <v>2025</v>
      </c>
      <c r="Q10368" t="str">
        <f t="shared" si="808"/>
        <v>07</v>
      </c>
      <c r="R10368" t="str">
        <f>+IFERROR(VLOOKUP(I10368, Listado!A:B, 2, FALSE()), "COMERCIALIZADORA INTERNACIONAL CARIBBEAN EXOTICS S A")</f>
        <v>LONDOÑO ECHEVERRI ALEJANDRA</v>
      </c>
      <c r="S10368" s="25">
        <f>+VLOOKUP(E10368, TC!A:D, 2, FALSE())</f>
        <v>4003.9</v>
      </c>
      <c r="T10368" t="str">
        <f t="shared" si="809"/>
        <v>COP</v>
      </c>
    </row>
    <row r="10369" spans="1:20" ht="18.75" hidden="1" customHeight="1" x14ac:dyDescent="0.25">
      <c r="A10369" t="s">
        <v>3341</v>
      </c>
      <c r="B10369" t="s">
        <v>5</v>
      </c>
      <c r="C10369" t="s">
        <v>1913</v>
      </c>
      <c r="D10369" s="24">
        <v>12491</v>
      </c>
      <c r="E10369" t="s">
        <v>1788</v>
      </c>
      <c r="F10369" t="s">
        <v>99</v>
      </c>
      <c r="G10369" t="s">
        <v>1914</v>
      </c>
      <c r="I10369" t="s">
        <v>108</v>
      </c>
      <c r="J10369" t="s">
        <v>1915</v>
      </c>
      <c r="K10369" t="s">
        <v>2022</v>
      </c>
      <c r="L10369" s="24">
        <v>2750</v>
      </c>
      <c r="M10369" s="25">
        <f>+VLOOKUP(E10369, TC!A:D, 4, FALSE())</f>
        <v>1.1683499987512174</v>
      </c>
      <c r="N10369" s="24">
        <f t="shared" si="805"/>
        <v>2750</v>
      </c>
      <c r="O10369" t="str">
        <f t="shared" si="806"/>
        <v>FACTURA</v>
      </c>
      <c r="P10369" t="str">
        <f t="shared" si="807"/>
        <v>2025</v>
      </c>
      <c r="Q10369" t="str">
        <f t="shared" si="808"/>
        <v>07</v>
      </c>
      <c r="R10369" t="str">
        <f>+IFERROR(VLOOKUP(I10369, Listado!A:B, 2, FALSE()), "COMERCIALIZADORA INTERNACIONAL CARIBBEAN EXOTICS S A")</f>
        <v>LONDOÑO ECHEVERRI ALEJANDRA</v>
      </c>
      <c r="S10369" s="25">
        <f>+VLOOKUP(E10369, TC!A:D, 2, FALSE())</f>
        <v>4003.9</v>
      </c>
      <c r="T10369" t="str">
        <f t="shared" si="809"/>
        <v>COP</v>
      </c>
    </row>
    <row r="10370" spans="1:20" ht="18.75" hidden="1" customHeight="1" x14ac:dyDescent="0.25">
      <c r="A10370" t="s">
        <v>3341</v>
      </c>
      <c r="B10370" t="s">
        <v>5</v>
      </c>
      <c r="C10370" t="s">
        <v>1913</v>
      </c>
      <c r="D10370" s="24">
        <v>12491</v>
      </c>
      <c r="E10370" t="s">
        <v>1788</v>
      </c>
      <c r="F10370" t="s">
        <v>99</v>
      </c>
      <c r="G10370" t="s">
        <v>1914</v>
      </c>
      <c r="I10370" t="s">
        <v>108</v>
      </c>
      <c r="J10370" t="s">
        <v>1915</v>
      </c>
      <c r="K10370" t="s">
        <v>2022</v>
      </c>
      <c r="L10370" s="24">
        <v>5750</v>
      </c>
      <c r="M10370" s="25">
        <f>+VLOOKUP(E10370, TC!A:D, 4, FALSE())</f>
        <v>1.1683499987512174</v>
      </c>
      <c r="N10370" s="24">
        <f t="shared" ref="N10370:N10433" si="810">+IF(F10370="EUR", (M10370*L10370), IF(I10370="JUAN MATAS SAS", (L10370/S10370), L10370))</f>
        <v>5750</v>
      </c>
      <c r="O10370" t="str">
        <f t="shared" ref="O10370:O10433" si="811">+IF(C10370="CFE", "FACTURA", IF(ISERROR(SEARCH("ANULA", H10370))=FALSE(), "ANULACIÓN FE", IF(ISERROR(SEARCH("CANCELLATION", H10370))=FALSE(), "ANULACIÓN FE", "NOTAS")))</f>
        <v>FACTURA</v>
      </c>
      <c r="P10370" t="str">
        <f t="shared" ref="P10370:P10433" si="812">+LEFT(E10370, 4)</f>
        <v>2025</v>
      </c>
      <c r="Q10370" t="str">
        <f t="shared" ref="Q10370:Q10433" si="813">+MID(E10370, 5, 2)</f>
        <v>07</v>
      </c>
      <c r="R10370" t="str">
        <f>+IFERROR(VLOOKUP(I10370, Listado!A:B, 2, FALSE()), "COMERCIALIZADORA INTERNACIONAL CARIBBEAN EXOTICS S A")</f>
        <v>LONDOÑO ECHEVERRI ALEJANDRA</v>
      </c>
      <c r="S10370" s="25">
        <f>+VLOOKUP(E10370, TC!A:D, 2, FALSE())</f>
        <v>4003.9</v>
      </c>
      <c r="T10370" t="str">
        <f t="shared" ref="T10370:T10433" si="814">+IF(I10370="JUAN MATAS SAS", "USD", F10370)</f>
        <v>COP</v>
      </c>
    </row>
    <row r="10371" spans="1:20" ht="18.75" hidden="1" customHeight="1" x14ac:dyDescent="0.25">
      <c r="A10371" t="s">
        <v>3341</v>
      </c>
      <c r="B10371" t="s">
        <v>5</v>
      </c>
      <c r="C10371" t="s">
        <v>1913</v>
      </c>
      <c r="D10371" s="24">
        <v>12491</v>
      </c>
      <c r="E10371" t="s">
        <v>1788</v>
      </c>
      <c r="F10371" t="s">
        <v>99</v>
      </c>
      <c r="G10371" t="s">
        <v>1914</v>
      </c>
      <c r="I10371" t="s">
        <v>108</v>
      </c>
      <c r="J10371" t="s">
        <v>1915</v>
      </c>
      <c r="K10371" t="s">
        <v>2022</v>
      </c>
      <c r="L10371" s="24">
        <v>16500</v>
      </c>
      <c r="M10371" s="25">
        <f>+VLOOKUP(E10371, TC!A:D, 4, FALSE())</f>
        <v>1.1683499987512174</v>
      </c>
      <c r="N10371" s="24">
        <f t="shared" si="810"/>
        <v>16500</v>
      </c>
      <c r="O10371" t="str">
        <f t="shared" si="811"/>
        <v>FACTURA</v>
      </c>
      <c r="P10371" t="str">
        <f t="shared" si="812"/>
        <v>2025</v>
      </c>
      <c r="Q10371" t="str">
        <f t="shared" si="813"/>
        <v>07</v>
      </c>
      <c r="R10371" t="str">
        <f>+IFERROR(VLOOKUP(I10371, Listado!A:B, 2, FALSE()), "COMERCIALIZADORA INTERNACIONAL CARIBBEAN EXOTICS S A")</f>
        <v>LONDOÑO ECHEVERRI ALEJANDRA</v>
      </c>
      <c r="S10371" s="25">
        <f>+VLOOKUP(E10371, TC!A:D, 2, FALSE())</f>
        <v>4003.9</v>
      </c>
      <c r="T10371" t="str">
        <f t="shared" si="814"/>
        <v>COP</v>
      </c>
    </row>
    <row r="10372" spans="1:20" ht="18.75" hidden="1" customHeight="1" x14ac:dyDescent="0.25">
      <c r="A10372" t="s">
        <v>3341</v>
      </c>
      <c r="B10372" t="s">
        <v>5</v>
      </c>
      <c r="C10372" t="s">
        <v>1913</v>
      </c>
      <c r="D10372" s="24">
        <v>12492</v>
      </c>
      <c r="E10372" t="s">
        <v>1788</v>
      </c>
      <c r="F10372" t="s">
        <v>99</v>
      </c>
      <c r="G10372" t="s">
        <v>1914</v>
      </c>
      <c r="I10372" t="s">
        <v>1840</v>
      </c>
      <c r="J10372" t="s">
        <v>1915</v>
      </c>
      <c r="K10372" t="s">
        <v>2025</v>
      </c>
      <c r="L10372" s="24">
        <v>7500</v>
      </c>
      <c r="M10372" s="25">
        <f>+VLOOKUP(E10372, TC!A:D, 4, FALSE())</f>
        <v>1.1683499987512174</v>
      </c>
      <c r="N10372" s="24">
        <f t="shared" si="810"/>
        <v>7500</v>
      </c>
      <c r="O10372" t="str">
        <f t="shared" si="811"/>
        <v>FACTURA</v>
      </c>
      <c r="P10372" t="str">
        <f t="shared" si="812"/>
        <v>2025</v>
      </c>
      <c r="Q10372" t="str">
        <f t="shared" si="813"/>
        <v>07</v>
      </c>
      <c r="R10372" t="str">
        <f>+IFERROR(VLOOKUP(I10372, Listado!A:B, 2, FALSE()), "COMERCIALIZADORA INTERNACIONAL CARIBBEAN EXOTICS S A")</f>
        <v>LONDOÑO ECHEVERRI ALEJANDRA</v>
      </c>
      <c r="S10372" s="25">
        <f>+VLOOKUP(E10372, TC!A:D, 2, FALSE())</f>
        <v>4003.9</v>
      </c>
      <c r="T10372" t="str">
        <f t="shared" si="814"/>
        <v>COP</v>
      </c>
    </row>
    <row r="10373" spans="1:20" ht="18.75" hidden="1" customHeight="1" x14ac:dyDescent="0.25">
      <c r="A10373" t="s">
        <v>3341</v>
      </c>
      <c r="B10373" t="s">
        <v>5</v>
      </c>
      <c r="C10373" t="s">
        <v>1913</v>
      </c>
      <c r="D10373" s="24">
        <v>12493</v>
      </c>
      <c r="E10373" t="s">
        <v>1788</v>
      </c>
      <c r="F10373" t="s">
        <v>99</v>
      </c>
      <c r="G10373" t="s">
        <v>1914</v>
      </c>
      <c r="I10373" t="s">
        <v>1840</v>
      </c>
      <c r="J10373" t="s">
        <v>1915</v>
      </c>
      <c r="K10373" t="s">
        <v>2025</v>
      </c>
      <c r="L10373" s="24">
        <v>87900</v>
      </c>
      <c r="M10373" s="25">
        <f>+VLOOKUP(E10373, TC!A:D, 4, FALSE())</f>
        <v>1.1683499987512174</v>
      </c>
      <c r="N10373" s="24">
        <f t="shared" si="810"/>
        <v>87900</v>
      </c>
      <c r="O10373" t="str">
        <f t="shared" si="811"/>
        <v>FACTURA</v>
      </c>
      <c r="P10373" t="str">
        <f t="shared" si="812"/>
        <v>2025</v>
      </c>
      <c r="Q10373" t="str">
        <f t="shared" si="813"/>
        <v>07</v>
      </c>
      <c r="R10373" t="str">
        <f>+IFERROR(VLOOKUP(I10373, Listado!A:B, 2, FALSE()), "COMERCIALIZADORA INTERNACIONAL CARIBBEAN EXOTICS S A")</f>
        <v>LONDOÑO ECHEVERRI ALEJANDRA</v>
      </c>
      <c r="S10373" s="25">
        <f>+VLOOKUP(E10373, TC!A:D, 2, FALSE())</f>
        <v>4003.9</v>
      </c>
      <c r="T10373" t="str">
        <f t="shared" si="814"/>
        <v>COP</v>
      </c>
    </row>
    <row r="10374" spans="1:20" ht="18.75" hidden="1" customHeight="1" x14ac:dyDescent="0.25">
      <c r="A10374" t="s">
        <v>3341</v>
      </c>
      <c r="B10374" t="s">
        <v>5</v>
      </c>
      <c r="C10374" t="s">
        <v>1913</v>
      </c>
      <c r="D10374" s="24">
        <v>12493</v>
      </c>
      <c r="E10374" t="s">
        <v>1788</v>
      </c>
      <c r="F10374" t="s">
        <v>99</v>
      </c>
      <c r="G10374" t="s">
        <v>1914</v>
      </c>
      <c r="I10374" t="s">
        <v>1840</v>
      </c>
      <c r="J10374" t="s">
        <v>1915</v>
      </c>
      <c r="K10374" t="s">
        <v>2025</v>
      </c>
      <c r="L10374" s="24">
        <v>7800</v>
      </c>
      <c r="M10374" s="25">
        <f>+VLOOKUP(E10374, TC!A:D, 4, FALSE())</f>
        <v>1.1683499987512174</v>
      </c>
      <c r="N10374" s="24">
        <f t="shared" si="810"/>
        <v>7800</v>
      </c>
      <c r="O10374" t="str">
        <f t="shared" si="811"/>
        <v>FACTURA</v>
      </c>
      <c r="P10374" t="str">
        <f t="shared" si="812"/>
        <v>2025</v>
      </c>
      <c r="Q10374" t="str">
        <f t="shared" si="813"/>
        <v>07</v>
      </c>
      <c r="R10374" t="str">
        <f>+IFERROR(VLOOKUP(I10374, Listado!A:B, 2, FALSE()), "COMERCIALIZADORA INTERNACIONAL CARIBBEAN EXOTICS S A")</f>
        <v>LONDOÑO ECHEVERRI ALEJANDRA</v>
      </c>
      <c r="S10374" s="25">
        <f>+VLOOKUP(E10374, TC!A:D, 2, FALSE())</f>
        <v>4003.9</v>
      </c>
      <c r="T10374" t="str">
        <f t="shared" si="814"/>
        <v>COP</v>
      </c>
    </row>
    <row r="10375" spans="1:20" ht="18.75" hidden="1" customHeight="1" x14ac:dyDescent="0.25">
      <c r="A10375" t="s">
        <v>3341</v>
      </c>
      <c r="B10375" t="s">
        <v>5</v>
      </c>
      <c r="C10375" t="s">
        <v>1913</v>
      </c>
      <c r="D10375" s="24">
        <v>12493</v>
      </c>
      <c r="E10375" t="s">
        <v>1788</v>
      </c>
      <c r="F10375" t="s">
        <v>99</v>
      </c>
      <c r="G10375" t="s">
        <v>1914</v>
      </c>
      <c r="I10375" t="s">
        <v>1840</v>
      </c>
      <c r="J10375" t="s">
        <v>1915</v>
      </c>
      <c r="K10375" t="s">
        <v>2025</v>
      </c>
      <c r="L10375" s="24">
        <v>47400</v>
      </c>
      <c r="M10375" s="25">
        <f>+VLOOKUP(E10375, TC!A:D, 4, FALSE())</f>
        <v>1.1683499987512174</v>
      </c>
      <c r="N10375" s="24">
        <f t="shared" si="810"/>
        <v>47400</v>
      </c>
      <c r="O10375" t="str">
        <f t="shared" si="811"/>
        <v>FACTURA</v>
      </c>
      <c r="P10375" t="str">
        <f t="shared" si="812"/>
        <v>2025</v>
      </c>
      <c r="Q10375" t="str">
        <f t="shared" si="813"/>
        <v>07</v>
      </c>
      <c r="R10375" t="str">
        <f>+IFERROR(VLOOKUP(I10375, Listado!A:B, 2, FALSE()), "COMERCIALIZADORA INTERNACIONAL CARIBBEAN EXOTICS S A")</f>
        <v>LONDOÑO ECHEVERRI ALEJANDRA</v>
      </c>
      <c r="S10375" s="25">
        <f>+VLOOKUP(E10375, TC!A:D, 2, FALSE())</f>
        <v>4003.9</v>
      </c>
      <c r="T10375" t="str">
        <f t="shared" si="814"/>
        <v>COP</v>
      </c>
    </row>
    <row r="10376" spans="1:20" ht="18.75" hidden="1" customHeight="1" x14ac:dyDescent="0.25">
      <c r="A10376" t="s">
        <v>3341</v>
      </c>
      <c r="B10376" t="s">
        <v>5</v>
      </c>
      <c r="C10376" t="s">
        <v>1913</v>
      </c>
      <c r="D10376" s="24">
        <v>12493</v>
      </c>
      <c r="E10376" t="s">
        <v>1788</v>
      </c>
      <c r="F10376" t="s">
        <v>99</v>
      </c>
      <c r="G10376" t="s">
        <v>1914</v>
      </c>
      <c r="I10376" t="s">
        <v>1840</v>
      </c>
      <c r="J10376" t="s">
        <v>1915</v>
      </c>
      <c r="K10376" t="s">
        <v>2025</v>
      </c>
      <c r="L10376" s="24">
        <v>27900</v>
      </c>
      <c r="M10376" s="25">
        <f>+VLOOKUP(E10376, TC!A:D, 4, FALSE())</f>
        <v>1.1683499987512174</v>
      </c>
      <c r="N10376" s="24">
        <f t="shared" si="810"/>
        <v>27900</v>
      </c>
      <c r="O10376" t="str">
        <f t="shared" si="811"/>
        <v>FACTURA</v>
      </c>
      <c r="P10376" t="str">
        <f t="shared" si="812"/>
        <v>2025</v>
      </c>
      <c r="Q10376" t="str">
        <f t="shared" si="813"/>
        <v>07</v>
      </c>
      <c r="R10376" t="str">
        <f>+IFERROR(VLOOKUP(I10376, Listado!A:B, 2, FALSE()), "COMERCIALIZADORA INTERNACIONAL CARIBBEAN EXOTICS S A")</f>
        <v>LONDOÑO ECHEVERRI ALEJANDRA</v>
      </c>
      <c r="S10376" s="25">
        <f>+VLOOKUP(E10376, TC!A:D, 2, FALSE())</f>
        <v>4003.9</v>
      </c>
      <c r="T10376" t="str">
        <f t="shared" si="814"/>
        <v>COP</v>
      </c>
    </row>
    <row r="10377" spans="1:20" ht="18.75" hidden="1" customHeight="1" x14ac:dyDescent="0.25">
      <c r="A10377" t="s">
        <v>3341</v>
      </c>
      <c r="B10377" t="s">
        <v>5</v>
      </c>
      <c r="C10377" t="s">
        <v>1913</v>
      </c>
      <c r="D10377" s="24">
        <v>12494</v>
      </c>
      <c r="E10377" t="s">
        <v>1788</v>
      </c>
      <c r="F10377" t="s">
        <v>128</v>
      </c>
      <c r="G10377" t="s">
        <v>110</v>
      </c>
      <c r="H10377" t="s">
        <v>3464</v>
      </c>
      <c r="I10377" t="s">
        <v>1851</v>
      </c>
      <c r="J10377" t="s">
        <v>1940</v>
      </c>
      <c r="K10377" t="s">
        <v>19</v>
      </c>
      <c r="L10377" s="24">
        <v>18400</v>
      </c>
      <c r="M10377" s="25">
        <f>+VLOOKUP(E10377, TC!A:D, 4, FALSE())</f>
        <v>1.1683499987512174</v>
      </c>
      <c r="N10377" s="24">
        <f t="shared" si="810"/>
        <v>18400</v>
      </c>
      <c r="O10377" t="str">
        <f t="shared" si="811"/>
        <v>FACTURA</v>
      </c>
      <c r="P10377" t="str">
        <f t="shared" si="812"/>
        <v>2025</v>
      </c>
      <c r="Q10377" t="str">
        <f t="shared" si="813"/>
        <v>07</v>
      </c>
      <c r="R10377" t="str">
        <f>+IFERROR(VLOOKUP(I10377, Listado!A:B, 2, FALSE()), "COMERCIALIZADORA INTERNACIONAL CARIBBEAN EXOTICS S A")</f>
        <v>PEREZ MEJIA MARIA PAULINA</v>
      </c>
      <c r="S10377" s="25">
        <f>+VLOOKUP(E10377, TC!A:D, 2, FALSE())</f>
        <v>4003.9</v>
      </c>
      <c r="T10377" t="str">
        <f t="shared" si="814"/>
        <v>USD</v>
      </c>
    </row>
    <row r="10378" spans="1:20" ht="18.75" hidden="1" customHeight="1" x14ac:dyDescent="0.25">
      <c r="A10378" t="s">
        <v>3341</v>
      </c>
      <c r="B10378" t="s">
        <v>5</v>
      </c>
      <c r="C10378" t="s">
        <v>1913</v>
      </c>
      <c r="D10378" s="24">
        <v>12494</v>
      </c>
      <c r="E10378" t="s">
        <v>1788</v>
      </c>
      <c r="F10378" t="s">
        <v>128</v>
      </c>
      <c r="G10378" t="s">
        <v>110</v>
      </c>
      <c r="H10378" t="s">
        <v>3464</v>
      </c>
      <c r="I10378" t="s">
        <v>1851</v>
      </c>
      <c r="J10378" t="s">
        <v>1940</v>
      </c>
      <c r="K10378" t="s">
        <v>42</v>
      </c>
      <c r="L10378" s="24">
        <v>1918</v>
      </c>
      <c r="M10378" s="25">
        <f>+VLOOKUP(E10378, TC!A:D, 4, FALSE())</f>
        <v>1.1683499987512174</v>
      </c>
      <c r="N10378" s="24">
        <f t="shared" si="810"/>
        <v>1918</v>
      </c>
      <c r="O10378" t="str">
        <f t="shared" si="811"/>
        <v>FACTURA</v>
      </c>
      <c r="P10378" t="str">
        <f t="shared" si="812"/>
        <v>2025</v>
      </c>
      <c r="Q10378" t="str">
        <f t="shared" si="813"/>
        <v>07</v>
      </c>
      <c r="R10378" t="str">
        <f>+IFERROR(VLOOKUP(I10378, Listado!A:B, 2, FALSE()), "COMERCIALIZADORA INTERNACIONAL CARIBBEAN EXOTICS S A")</f>
        <v>PEREZ MEJIA MARIA PAULINA</v>
      </c>
      <c r="S10378" s="25">
        <f>+VLOOKUP(E10378, TC!A:D, 2, FALSE())</f>
        <v>4003.9</v>
      </c>
      <c r="T10378" t="str">
        <f t="shared" si="814"/>
        <v>USD</v>
      </c>
    </row>
    <row r="10379" spans="1:20" ht="18.75" hidden="1" customHeight="1" x14ac:dyDescent="0.25">
      <c r="A10379" t="s">
        <v>3341</v>
      </c>
      <c r="B10379" t="s">
        <v>5</v>
      </c>
      <c r="C10379" t="s">
        <v>1913</v>
      </c>
      <c r="D10379" s="24">
        <v>12494</v>
      </c>
      <c r="E10379" t="s">
        <v>1788</v>
      </c>
      <c r="F10379" t="s">
        <v>128</v>
      </c>
      <c r="G10379" t="s">
        <v>110</v>
      </c>
      <c r="H10379" t="s">
        <v>3464</v>
      </c>
      <c r="I10379" t="s">
        <v>1851</v>
      </c>
      <c r="J10379" t="s">
        <v>1940</v>
      </c>
      <c r="K10379" t="s">
        <v>50</v>
      </c>
      <c r="L10379" s="24">
        <v>6148.8</v>
      </c>
      <c r="M10379" s="25">
        <f>+VLOOKUP(E10379, TC!A:D, 4, FALSE())</f>
        <v>1.1683499987512174</v>
      </c>
      <c r="N10379" s="24">
        <f t="shared" si="810"/>
        <v>6148.8</v>
      </c>
      <c r="O10379" t="str">
        <f t="shared" si="811"/>
        <v>FACTURA</v>
      </c>
      <c r="P10379" t="str">
        <f t="shared" si="812"/>
        <v>2025</v>
      </c>
      <c r="Q10379" t="str">
        <f t="shared" si="813"/>
        <v>07</v>
      </c>
      <c r="R10379" t="str">
        <f>+IFERROR(VLOOKUP(I10379, Listado!A:B, 2, FALSE()), "COMERCIALIZADORA INTERNACIONAL CARIBBEAN EXOTICS S A")</f>
        <v>PEREZ MEJIA MARIA PAULINA</v>
      </c>
      <c r="S10379" s="25">
        <f>+VLOOKUP(E10379, TC!A:D, 2, FALSE())</f>
        <v>4003.9</v>
      </c>
      <c r="T10379" t="str">
        <f t="shared" si="814"/>
        <v>USD</v>
      </c>
    </row>
    <row r="10380" spans="1:20" ht="18.75" hidden="1" customHeight="1" x14ac:dyDescent="0.25">
      <c r="A10380" t="s">
        <v>3341</v>
      </c>
      <c r="B10380" t="s">
        <v>5</v>
      </c>
      <c r="C10380" t="s">
        <v>1913</v>
      </c>
      <c r="D10380" s="24">
        <v>12495</v>
      </c>
      <c r="E10380" t="s">
        <v>1788</v>
      </c>
      <c r="F10380" t="s">
        <v>1924</v>
      </c>
      <c r="G10380" t="s">
        <v>108</v>
      </c>
      <c r="H10380" t="s">
        <v>3465</v>
      </c>
      <c r="I10380" t="s">
        <v>1855</v>
      </c>
      <c r="J10380" t="s">
        <v>1987</v>
      </c>
      <c r="K10380" t="s">
        <v>32</v>
      </c>
      <c r="L10380" s="24">
        <v>1648.78</v>
      </c>
      <c r="M10380" s="25">
        <f>+VLOOKUP(E10380, TC!A:D, 4, FALSE())</f>
        <v>1.1683499987512174</v>
      </c>
      <c r="N10380" s="24">
        <f t="shared" si="810"/>
        <v>1926.3521109410322</v>
      </c>
      <c r="O10380" t="str">
        <f t="shared" si="811"/>
        <v>FACTURA</v>
      </c>
      <c r="P10380" t="str">
        <f t="shared" si="812"/>
        <v>2025</v>
      </c>
      <c r="Q10380" t="str">
        <f t="shared" si="813"/>
        <v>07</v>
      </c>
      <c r="R10380" t="str">
        <f>+IFERROR(VLOOKUP(I10380, Listado!A:B, 2, FALSE()), "COMERCIALIZADORA INTERNACIONAL CARIBBEAN EXOTICS S A")</f>
        <v>PIEDRAHITA PEREZ MARIANA</v>
      </c>
      <c r="S10380" s="25">
        <f>+VLOOKUP(E10380, TC!A:D, 2, FALSE())</f>
        <v>4003.9</v>
      </c>
      <c r="T10380" t="str">
        <f t="shared" si="814"/>
        <v>EUR</v>
      </c>
    </row>
    <row r="10381" spans="1:20" ht="18.75" hidden="1" customHeight="1" x14ac:dyDescent="0.25">
      <c r="A10381" t="s">
        <v>3341</v>
      </c>
      <c r="B10381" t="s">
        <v>5</v>
      </c>
      <c r="C10381" t="s">
        <v>1913</v>
      </c>
      <c r="D10381" s="24">
        <v>12495</v>
      </c>
      <c r="E10381" t="s">
        <v>1788</v>
      </c>
      <c r="F10381" t="s">
        <v>1924</v>
      </c>
      <c r="G10381" t="s">
        <v>108</v>
      </c>
      <c r="H10381" t="s">
        <v>3465</v>
      </c>
      <c r="I10381" t="s">
        <v>1855</v>
      </c>
      <c r="J10381" t="s">
        <v>1987</v>
      </c>
      <c r="K10381" t="s">
        <v>15</v>
      </c>
      <c r="L10381" s="24">
        <v>5918.6232</v>
      </c>
      <c r="M10381" s="25">
        <f>+VLOOKUP(E10381, TC!A:D, 4, FALSE())</f>
        <v>1.1683499987512174</v>
      </c>
      <c r="N10381" s="24">
        <f t="shared" si="810"/>
        <v>6915.0234083289261</v>
      </c>
      <c r="O10381" t="str">
        <f t="shared" si="811"/>
        <v>FACTURA</v>
      </c>
      <c r="P10381" t="str">
        <f t="shared" si="812"/>
        <v>2025</v>
      </c>
      <c r="Q10381" t="str">
        <f t="shared" si="813"/>
        <v>07</v>
      </c>
      <c r="R10381" t="str">
        <f>+IFERROR(VLOOKUP(I10381, Listado!A:B, 2, FALSE()), "COMERCIALIZADORA INTERNACIONAL CARIBBEAN EXOTICS S A")</f>
        <v>PIEDRAHITA PEREZ MARIANA</v>
      </c>
      <c r="S10381" s="25">
        <f>+VLOOKUP(E10381, TC!A:D, 2, FALSE())</f>
        <v>4003.9</v>
      </c>
      <c r="T10381" t="str">
        <f t="shared" si="814"/>
        <v>EUR</v>
      </c>
    </row>
    <row r="10382" spans="1:20" ht="18.75" hidden="1" customHeight="1" x14ac:dyDescent="0.25">
      <c r="A10382" t="s">
        <v>3341</v>
      </c>
      <c r="B10382" t="s">
        <v>5</v>
      </c>
      <c r="C10382" t="s">
        <v>1913</v>
      </c>
      <c r="D10382" s="24">
        <v>12495</v>
      </c>
      <c r="E10382" t="s">
        <v>1788</v>
      </c>
      <c r="F10382" t="s">
        <v>1924</v>
      </c>
      <c r="G10382" t="s">
        <v>108</v>
      </c>
      <c r="H10382" t="s">
        <v>3465</v>
      </c>
      <c r="I10382" t="s">
        <v>1855</v>
      </c>
      <c r="J10382" t="s">
        <v>1987</v>
      </c>
      <c r="K10382" t="s">
        <v>1959</v>
      </c>
      <c r="L10382" s="24">
        <v>900</v>
      </c>
      <c r="M10382" s="25">
        <f>+VLOOKUP(E10382, TC!A:D, 4, FALSE())</f>
        <v>1.1683499987512174</v>
      </c>
      <c r="N10382" s="24">
        <f t="shared" si="810"/>
        <v>1051.5149988760957</v>
      </c>
      <c r="O10382" t="str">
        <f t="shared" si="811"/>
        <v>FACTURA</v>
      </c>
      <c r="P10382" t="str">
        <f t="shared" si="812"/>
        <v>2025</v>
      </c>
      <c r="Q10382" t="str">
        <f t="shared" si="813"/>
        <v>07</v>
      </c>
      <c r="R10382" t="str">
        <f>+IFERROR(VLOOKUP(I10382, Listado!A:B, 2, FALSE()), "COMERCIALIZADORA INTERNACIONAL CARIBBEAN EXOTICS S A")</f>
        <v>PIEDRAHITA PEREZ MARIANA</v>
      </c>
      <c r="S10382" s="25">
        <f>+VLOOKUP(E10382, TC!A:D, 2, FALSE())</f>
        <v>4003.9</v>
      </c>
      <c r="T10382" t="str">
        <f t="shared" si="814"/>
        <v>EUR</v>
      </c>
    </row>
    <row r="10383" spans="1:20" ht="18.75" hidden="1" customHeight="1" x14ac:dyDescent="0.25">
      <c r="A10383" t="s">
        <v>3341</v>
      </c>
      <c r="B10383" t="s">
        <v>5</v>
      </c>
      <c r="C10383" t="s">
        <v>1913</v>
      </c>
      <c r="D10383" s="24">
        <v>12495</v>
      </c>
      <c r="E10383" t="s">
        <v>1788</v>
      </c>
      <c r="F10383" t="s">
        <v>1924</v>
      </c>
      <c r="G10383" t="s">
        <v>108</v>
      </c>
      <c r="H10383" t="s">
        <v>3465</v>
      </c>
      <c r="I10383" t="s">
        <v>1855</v>
      </c>
      <c r="J10383" t="s">
        <v>1987</v>
      </c>
      <c r="K10383" t="s">
        <v>1960</v>
      </c>
      <c r="L10383" s="24">
        <v>44.596800000000002</v>
      </c>
      <c r="M10383" s="25">
        <f>+VLOOKUP(E10383, TC!A:D, 4, FALSE())</f>
        <v>1.1683499987512174</v>
      </c>
      <c r="N10383" s="24">
        <f t="shared" si="810"/>
        <v>52.104671224308291</v>
      </c>
      <c r="O10383" t="str">
        <f t="shared" si="811"/>
        <v>FACTURA</v>
      </c>
      <c r="P10383" t="str">
        <f t="shared" si="812"/>
        <v>2025</v>
      </c>
      <c r="Q10383" t="str">
        <f t="shared" si="813"/>
        <v>07</v>
      </c>
      <c r="R10383" t="str">
        <f>+IFERROR(VLOOKUP(I10383, Listado!A:B, 2, FALSE()), "COMERCIALIZADORA INTERNACIONAL CARIBBEAN EXOTICS S A")</f>
        <v>PIEDRAHITA PEREZ MARIANA</v>
      </c>
      <c r="S10383" s="25">
        <f>+VLOOKUP(E10383, TC!A:D, 2, FALSE())</f>
        <v>4003.9</v>
      </c>
      <c r="T10383" t="str">
        <f t="shared" si="814"/>
        <v>EUR</v>
      </c>
    </row>
    <row r="10384" spans="1:20" ht="18.75" hidden="1" customHeight="1" x14ac:dyDescent="0.25">
      <c r="A10384" t="s">
        <v>3341</v>
      </c>
      <c r="B10384" t="s">
        <v>5</v>
      </c>
      <c r="C10384" t="s">
        <v>1913</v>
      </c>
      <c r="D10384" s="24">
        <v>12496</v>
      </c>
      <c r="E10384" t="s">
        <v>1788</v>
      </c>
      <c r="F10384" t="s">
        <v>1924</v>
      </c>
      <c r="G10384" t="s">
        <v>112</v>
      </c>
      <c r="H10384" t="s">
        <v>3466</v>
      </c>
      <c r="I10384" t="s">
        <v>1893</v>
      </c>
      <c r="J10384" t="s">
        <v>1919</v>
      </c>
      <c r="K10384" t="s">
        <v>66</v>
      </c>
      <c r="L10384" s="24">
        <v>894.39</v>
      </c>
      <c r="M10384" s="25">
        <f>+VLOOKUP(E10384, TC!A:D, 4, FALSE())</f>
        <v>1.1683499987512174</v>
      </c>
      <c r="N10384" s="24">
        <f t="shared" si="810"/>
        <v>1044.9605553831013</v>
      </c>
      <c r="O10384" t="str">
        <f t="shared" si="811"/>
        <v>FACTURA</v>
      </c>
      <c r="P10384" t="str">
        <f t="shared" si="812"/>
        <v>2025</v>
      </c>
      <c r="Q10384" t="str">
        <f t="shared" si="813"/>
        <v>07</v>
      </c>
      <c r="R10384" t="str">
        <f>+IFERROR(VLOOKUP(I10384, Listado!A:B, 2, FALSE()), "COMERCIALIZADORA INTERNACIONAL CARIBBEAN EXOTICS S A")</f>
        <v>HINCAPIE CONTRERAS ERIKA STEFANIA</v>
      </c>
      <c r="S10384" s="25">
        <f>+VLOOKUP(E10384, TC!A:D, 2, FALSE())</f>
        <v>4003.9</v>
      </c>
      <c r="T10384" t="str">
        <f t="shared" si="814"/>
        <v>EUR</v>
      </c>
    </row>
    <row r="10385" spans="1:20" ht="18.75" hidden="1" customHeight="1" x14ac:dyDescent="0.25">
      <c r="A10385" t="s">
        <v>3341</v>
      </c>
      <c r="B10385" t="s">
        <v>5</v>
      </c>
      <c r="C10385" t="s">
        <v>1913</v>
      </c>
      <c r="D10385" s="24">
        <v>12496</v>
      </c>
      <c r="E10385" t="s">
        <v>1788</v>
      </c>
      <c r="F10385" t="s">
        <v>1924</v>
      </c>
      <c r="G10385" t="s">
        <v>112</v>
      </c>
      <c r="H10385" t="s">
        <v>3466</v>
      </c>
      <c r="I10385" t="s">
        <v>1893</v>
      </c>
      <c r="J10385" t="s">
        <v>1919</v>
      </c>
      <c r="K10385" t="s">
        <v>67</v>
      </c>
      <c r="L10385" s="24">
        <v>859.39</v>
      </c>
      <c r="M10385" s="25">
        <f>+VLOOKUP(E10385, TC!A:D, 4, FALSE())</f>
        <v>1.1683499987512174</v>
      </c>
      <c r="N10385" s="24">
        <f t="shared" si="810"/>
        <v>1004.0683054268087</v>
      </c>
      <c r="O10385" t="str">
        <f t="shared" si="811"/>
        <v>FACTURA</v>
      </c>
      <c r="P10385" t="str">
        <f t="shared" si="812"/>
        <v>2025</v>
      </c>
      <c r="Q10385" t="str">
        <f t="shared" si="813"/>
        <v>07</v>
      </c>
      <c r="R10385" t="str">
        <f>+IFERROR(VLOOKUP(I10385, Listado!A:B, 2, FALSE()), "COMERCIALIZADORA INTERNACIONAL CARIBBEAN EXOTICS S A")</f>
        <v>HINCAPIE CONTRERAS ERIKA STEFANIA</v>
      </c>
      <c r="S10385" s="25">
        <f>+VLOOKUP(E10385, TC!A:D, 2, FALSE())</f>
        <v>4003.9</v>
      </c>
      <c r="T10385" t="str">
        <f t="shared" si="814"/>
        <v>EUR</v>
      </c>
    </row>
    <row r="10386" spans="1:20" ht="18.75" hidden="1" customHeight="1" x14ac:dyDescent="0.25">
      <c r="A10386" t="s">
        <v>3341</v>
      </c>
      <c r="B10386" t="s">
        <v>5</v>
      </c>
      <c r="C10386" t="s">
        <v>1913</v>
      </c>
      <c r="D10386" s="24">
        <v>12496</v>
      </c>
      <c r="E10386" t="s">
        <v>1788</v>
      </c>
      <c r="F10386" t="s">
        <v>1924</v>
      </c>
      <c r="G10386" t="s">
        <v>112</v>
      </c>
      <c r="H10386" t="s">
        <v>3466</v>
      </c>
      <c r="I10386" t="s">
        <v>1893</v>
      </c>
      <c r="J10386" t="s">
        <v>1919</v>
      </c>
      <c r="K10386" t="s">
        <v>1959</v>
      </c>
      <c r="L10386" s="24">
        <v>300</v>
      </c>
      <c r="M10386" s="25">
        <f>+VLOOKUP(E10386, TC!A:D, 4, FALSE())</f>
        <v>1.1683499987512174</v>
      </c>
      <c r="N10386" s="24">
        <f t="shared" si="810"/>
        <v>350.5049996253652</v>
      </c>
      <c r="O10386" t="str">
        <f t="shared" si="811"/>
        <v>FACTURA</v>
      </c>
      <c r="P10386" t="str">
        <f t="shared" si="812"/>
        <v>2025</v>
      </c>
      <c r="Q10386" t="str">
        <f t="shared" si="813"/>
        <v>07</v>
      </c>
      <c r="R10386" t="str">
        <f>+IFERROR(VLOOKUP(I10386, Listado!A:B, 2, FALSE()), "COMERCIALIZADORA INTERNACIONAL CARIBBEAN EXOTICS S A")</f>
        <v>HINCAPIE CONTRERAS ERIKA STEFANIA</v>
      </c>
      <c r="S10386" s="25">
        <f>+VLOOKUP(E10386, TC!A:D, 2, FALSE())</f>
        <v>4003.9</v>
      </c>
      <c r="T10386" t="str">
        <f t="shared" si="814"/>
        <v>EUR</v>
      </c>
    </row>
    <row r="10387" spans="1:20" ht="18.75" hidden="1" customHeight="1" x14ac:dyDescent="0.25">
      <c r="A10387" t="s">
        <v>3341</v>
      </c>
      <c r="B10387" t="s">
        <v>5</v>
      </c>
      <c r="C10387" t="s">
        <v>1913</v>
      </c>
      <c r="D10387" s="24">
        <v>12496</v>
      </c>
      <c r="E10387" t="s">
        <v>1788</v>
      </c>
      <c r="F10387" t="s">
        <v>1924</v>
      </c>
      <c r="G10387" t="s">
        <v>112</v>
      </c>
      <c r="H10387" t="s">
        <v>3466</v>
      </c>
      <c r="I10387" t="s">
        <v>1893</v>
      </c>
      <c r="J10387" t="s">
        <v>1919</v>
      </c>
      <c r="K10387" t="s">
        <v>1960</v>
      </c>
      <c r="L10387" s="24">
        <v>11.22</v>
      </c>
      <c r="M10387" s="25">
        <f>+VLOOKUP(E10387, TC!A:D, 4, FALSE())</f>
        <v>1.1683499987512174</v>
      </c>
      <c r="N10387" s="24">
        <f t="shared" si="810"/>
        <v>13.10888698598866</v>
      </c>
      <c r="O10387" t="str">
        <f t="shared" si="811"/>
        <v>FACTURA</v>
      </c>
      <c r="P10387" t="str">
        <f t="shared" si="812"/>
        <v>2025</v>
      </c>
      <c r="Q10387" t="str">
        <f t="shared" si="813"/>
        <v>07</v>
      </c>
      <c r="R10387" t="str">
        <f>+IFERROR(VLOOKUP(I10387, Listado!A:B, 2, FALSE()), "COMERCIALIZADORA INTERNACIONAL CARIBBEAN EXOTICS S A")</f>
        <v>HINCAPIE CONTRERAS ERIKA STEFANIA</v>
      </c>
      <c r="S10387" s="25">
        <f>+VLOOKUP(E10387, TC!A:D, 2, FALSE())</f>
        <v>4003.9</v>
      </c>
      <c r="T10387" t="str">
        <f t="shared" si="814"/>
        <v>EUR</v>
      </c>
    </row>
    <row r="10388" spans="1:20" ht="18.75" hidden="1" customHeight="1" x14ac:dyDescent="0.25">
      <c r="A10388" t="s">
        <v>3341</v>
      </c>
      <c r="B10388" t="s">
        <v>5</v>
      </c>
      <c r="C10388" t="s">
        <v>1913</v>
      </c>
      <c r="D10388" s="24">
        <v>12497</v>
      </c>
      <c r="E10388" t="s">
        <v>1788</v>
      </c>
      <c r="F10388" t="s">
        <v>1924</v>
      </c>
      <c r="G10388" t="s">
        <v>112</v>
      </c>
      <c r="H10388" t="s">
        <v>3467</v>
      </c>
      <c r="I10388" t="s">
        <v>1863</v>
      </c>
      <c r="J10388" t="s">
        <v>1926</v>
      </c>
      <c r="K10388" t="s">
        <v>36</v>
      </c>
      <c r="L10388" s="24">
        <v>943.33</v>
      </c>
      <c r="M10388" s="25">
        <f>+VLOOKUP(E10388, TC!A:D, 4, FALSE())</f>
        <v>1.1683499987512174</v>
      </c>
      <c r="N10388" s="24">
        <f t="shared" si="810"/>
        <v>1102.1396043219859</v>
      </c>
      <c r="O10388" t="str">
        <f t="shared" si="811"/>
        <v>FACTURA</v>
      </c>
      <c r="P10388" t="str">
        <f t="shared" si="812"/>
        <v>2025</v>
      </c>
      <c r="Q10388" t="str">
        <f t="shared" si="813"/>
        <v>07</v>
      </c>
      <c r="R10388" t="str">
        <f>+IFERROR(VLOOKUP(I10388, Listado!A:B, 2, FALSE()), "COMERCIALIZADORA INTERNACIONAL CARIBBEAN EXOTICS S A")</f>
        <v>HINCAPIE CONTRERAS ERIKA STEFANIA</v>
      </c>
      <c r="S10388" s="25">
        <f>+VLOOKUP(E10388, TC!A:D, 2, FALSE())</f>
        <v>4003.9</v>
      </c>
      <c r="T10388" t="str">
        <f t="shared" si="814"/>
        <v>EUR</v>
      </c>
    </row>
    <row r="10389" spans="1:20" ht="18.75" hidden="1" customHeight="1" x14ac:dyDescent="0.25">
      <c r="A10389" t="s">
        <v>3341</v>
      </c>
      <c r="B10389" t="s">
        <v>5</v>
      </c>
      <c r="C10389" t="s">
        <v>1913</v>
      </c>
      <c r="D10389" s="24">
        <v>12497</v>
      </c>
      <c r="E10389" t="s">
        <v>1788</v>
      </c>
      <c r="F10389" t="s">
        <v>1924</v>
      </c>
      <c r="G10389" t="s">
        <v>112</v>
      </c>
      <c r="H10389" t="s">
        <v>3467</v>
      </c>
      <c r="I10389" t="s">
        <v>1863</v>
      </c>
      <c r="J10389" t="s">
        <v>1926</v>
      </c>
      <c r="K10389" t="s">
        <v>1959</v>
      </c>
      <c r="L10389" s="24">
        <v>102.74</v>
      </c>
      <c r="M10389" s="25">
        <f>+VLOOKUP(E10389, TC!A:D, 4, FALSE())</f>
        <v>1.1683499987512174</v>
      </c>
      <c r="N10389" s="24">
        <f t="shared" si="810"/>
        <v>120.03627887170006</v>
      </c>
      <c r="O10389" t="str">
        <f t="shared" si="811"/>
        <v>FACTURA</v>
      </c>
      <c r="P10389" t="str">
        <f t="shared" si="812"/>
        <v>2025</v>
      </c>
      <c r="Q10389" t="str">
        <f t="shared" si="813"/>
        <v>07</v>
      </c>
      <c r="R10389" t="str">
        <f>+IFERROR(VLOOKUP(I10389, Listado!A:B, 2, FALSE()), "COMERCIALIZADORA INTERNACIONAL CARIBBEAN EXOTICS S A")</f>
        <v>HINCAPIE CONTRERAS ERIKA STEFANIA</v>
      </c>
      <c r="S10389" s="25">
        <f>+VLOOKUP(E10389, TC!A:D, 2, FALSE())</f>
        <v>4003.9</v>
      </c>
      <c r="T10389" t="str">
        <f t="shared" si="814"/>
        <v>EUR</v>
      </c>
    </row>
    <row r="10390" spans="1:20" ht="18.75" hidden="1" customHeight="1" x14ac:dyDescent="0.25">
      <c r="A10390" t="s">
        <v>3341</v>
      </c>
      <c r="B10390" t="s">
        <v>5</v>
      </c>
      <c r="C10390" t="s">
        <v>1913</v>
      </c>
      <c r="D10390" s="24">
        <v>12497</v>
      </c>
      <c r="E10390" t="s">
        <v>1788</v>
      </c>
      <c r="F10390" t="s">
        <v>1924</v>
      </c>
      <c r="G10390" t="s">
        <v>112</v>
      </c>
      <c r="H10390" t="s">
        <v>3467</v>
      </c>
      <c r="I10390" t="s">
        <v>1863</v>
      </c>
      <c r="J10390" t="s">
        <v>1926</v>
      </c>
      <c r="K10390" t="s">
        <v>1960</v>
      </c>
      <c r="L10390" s="24">
        <v>13.93</v>
      </c>
      <c r="M10390" s="25">
        <f>+VLOOKUP(E10390, TC!A:D, 4, FALSE())</f>
        <v>1.1683499987512174</v>
      </c>
      <c r="N10390" s="24">
        <f t="shared" si="810"/>
        <v>16.275115482604459</v>
      </c>
      <c r="O10390" t="str">
        <f t="shared" si="811"/>
        <v>FACTURA</v>
      </c>
      <c r="P10390" t="str">
        <f t="shared" si="812"/>
        <v>2025</v>
      </c>
      <c r="Q10390" t="str">
        <f t="shared" si="813"/>
        <v>07</v>
      </c>
      <c r="R10390" t="str">
        <f>+IFERROR(VLOOKUP(I10390, Listado!A:B, 2, FALSE()), "COMERCIALIZADORA INTERNACIONAL CARIBBEAN EXOTICS S A")</f>
        <v>HINCAPIE CONTRERAS ERIKA STEFANIA</v>
      </c>
      <c r="S10390" s="25">
        <f>+VLOOKUP(E10390, TC!A:D, 2, FALSE())</f>
        <v>4003.9</v>
      </c>
      <c r="T10390" t="str">
        <f t="shared" si="814"/>
        <v>EUR</v>
      </c>
    </row>
    <row r="10391" spans="1:20" ht="18.75" hidden="1" customHeight="1" x14ac:dyDescent="0.25">
      <c r="A10391" t="s">
        <v>3341</v>
      </c>
      <c r="B10391" t="s">
        <v>5</v>
      </c>
      <c r="C10391" t="s">
        <v>1913</v>
      </c>
      <c r="D10391" s="24">
        <v>12498</v>
      </c>
      <c r="E10391" t="s">
        <v>1788</v>
      </c>
      <c r="F10391" t="s">
        <v>1924</v>
      </c>
      <c r="G10391" t="s">
        <v>112</v>
      </c>
      <c r="H10391" t="s">
        <v>3468</v>
      </c>
      <c r="I10391" t="s">
        <v>1863</v>
      </c>
      <c r="J10391" t="s">
        <v>1926</v>
      </c>
      <c r="K10391" t="s">
        <v>16</v>
      </c>
      <c r="L10391" s="24">
        <v>7593.0816000000004</v>
      </c>
      <c r="M10391" s="25">
        <f>+VLOOKUP(E10391, TC!A:D, 4, FALSE())</f>
        <v>1.1683499987512174</v>
      </c>
      <c r="N10391" s="24">
        <f t="shared" si="810"/>
        <v>8871.3768778778922</v>
      </c>
      <c r="O10391" t="str">
        <f t="shared" si="811"/>
        <v>FACTURA</v>
      </c>
      <c r="P10391" t="str">
        <f t="shared" si="812"/>
        <v>2025</v>
      </c>
      <c r="Q10391" t="str">
        <f t="shared" si="813"/>
        <v>07</v>
      </c>
      <c r="R10391" t="str">
        <f>+IFERROR(VLOOKUP(I10391, Listado!A:B, 2, FALSE()), "COMERCIALIZADORA INTERNACIONAL CARIBBEAN EXOTICS S A")</f>
        <v>HINCAPIE CONTRERAS ERIKA STEFANIA</v>
      </c>
      <c r="S10391" s="25">
        <f>+VLOOKUP(E10391, TC!A:D, 2, FALSE())</f>
        <v>4003.9</v>
      </c>
      <c r="T10391" t="str">
        <f t="shared" si="814"/>
        <v>EUR</v>
      </c>
    </row>
    <row r="10392" spans="1:20" ht="18.75" hidden="1" customHeight="1" x14ac:dyDescent="0.25">
      <c r="A10392" t="s">
        <v>3341</v>
      </c>
      <c r="B10392" t="s">
        <v>5</v>
      </c>
      <c r="C10392" t="s">
        <v>1913</v>
      </c>
      <c r="D10392" s="24">
        <v>12498</v>
      </c>
      <c r="E10392" t="s">
        <v>1788</v>
      </c>
      <c r="F10392" t="s">
        <v>1924</v>
      </c>
      <c r="G10392" t="s">
        <v>112</v>
      </c>
      <c r="H10392" t="s">
        <v>3468</v>
      </c>
      <c r="I10392" t="s">
        <v>1863</v>
      </c>
      <c r="J10392" t="s">
        <v>1926</v>
      </c>
      <c r="K10392" t="s">
        <v>1959</v>
      </c>
      <c r="L10392" s="24">
        <v>797.26</v>
      </c>
      <c r="M10392" s="25">
        <f>+VLOOKUP(E10392, TC!A:D, 4, FALSE())</f>
        <v>1.1683499987512174</v>
      </c>
      <c r="N10392" s="24">
        <f t="shared" si="810"/>
        <v>931.47872000439554</v>
      </c>
      <c r="O10392" t="str">
        <f t="shared" si="811"/>
        <v>FACTURA</v>
      </c>
      <c r="P10392" t="str">
        <f t="shared" si="812"/>
        <v>2025</v>
      </c>
      <c r="Q10392" t="str">
        <f t="shared" si="813"/>
        <v>07</v>
      </c>
      <c r="R10392" t="str">
        <f>+IFERROR(VLOOKUP(I10392, Listado!A:B, 2, FALSE()), "COMERCIALIZADORA INTERNACIONAL CARIBBEAN EXOTICS S A")</f>
        <v>HINCAPIE CONTRERAS ERIKA STEFANIA</v>
      </c>
      <c r="S10392" s="25">
        <f>+VLOOKUP(E10392, TC!A:D, 2, FALSE())</f>
        <v>4003.9</v>
      </c>
      <c r="T10392" t="str">
        <f t="shared" si="814"/>
        <v>EUR</v>
      </c>
    </row>
    <row r="10393" spans="1:20" ht="18.75" hidden="1" customHeight="1" x14ac:dyDescent="0.25">
      <c r="A10393" t="s">
        <v>3341</v>
      </c>
      <c r="B10393" t="s">
        <v>5</v>
      </c>
      <c r="C10393" t="s">
        <v>1913</v>
      </c>
      <c r="D10393" s="24">
        <v>12498</v>
      </c>
      <c r="E10393" t="s">
        <v>1788</v>
      </c>
      <c r="F10393" t="s">
        <v>1924</v>
      </c>
      <c r="G10393" t="s">
        <v>112</v>
      </c>
      <c r="H10393" t="s">
        <v>3468</v>
      </c>
      <c r="I10393" t="s">
        <v>1863</v>
      </c>
      <c r="J10393" t="s">
        <v>1926</v>
      </c>
      <c r="K10393" t="s">
        <v>1960</v>
      </c>
      <c r="L10393" s="24">
        <v>137.6584</v>
      </c>
      <c r="M10393" s="25">
        <f>+VLOOKUP(E10393, TC!A:D, 4, FALSE())</f>
        <v>1.1683499987512174</v>
      </c>
      <c r="N10393" s="24">
        <f t="shared" si="810"/>
        <v>160.83319146809458</v>
      </c>
      <c r="O10393" t="str">
        <f t="shared" si="811"/>
        <v>FACTURA</v>
      </c>
      <c r="P10393" t="str">
        <f t="shared" si="812"/>
        <v>2025</v>
      </c>
      <c r="Q10393" t="str">
        <f t="shared" si="813"/>
        <v>07</v>
      </c>
      <c r="R10393" t="str">
        <f>+IFERROR(VLOOKUP(I10393, Listado!A:B, 2, FALSE()), "COMERCIALIZADORA INTERNACIONAL CARIBBEAN EXOTICS S A")</f>
        <v>HINCAPIE CONTRERAS ERIKA STEFANIA</v>
      </c>
      <c r="S10393" s="25">
        <f>+VLOOKUP(E10393, TC!A:D, 2, FALSE())</f>
        <v>4003.9</v>
      </c>
      <c r="T10393" t="str">
        <f t="shared" si="814"/>
        <v>EUR</v>
      </c>
    </row>
    <row r="10394" spans="1:20" ht="18.75" hidden="1" customHeight="1" x14ac:dyDescent="0.25">
      <c r="A10394" t="s">
        <v>3341</v>
      </c>
      <c r="B10394" t="s">
        <v>5</v>
      </c>
      <c r="C10394" t="s">
        <v>1913</v>
      </c>
      <c r="D10394" s="24">
        <v>12499</v>
      </c>
      <c r="E10394" t="s">
        <v>1788</v>
      </c>
      <c r="F10394" t="s">
        <v>1924</v>
      </c>
      <c r="G10394" t="s">
        <v>108</v>
      </c>
      <c r="H10394" t="s">
        <v>3469</v>
      </c>
      <c r="I10394" t="s">
        <v>1860</v>
      </c>
      <c r="J10394" t="s">
        <v>1926</v>
      </c>
      <c r="K10394" t="s">
        <v>68</v>
      </c>
      <c r="L10394" s="24">
        <v>2878.8159999999998</v>
      </c>
      <c r="M10394" s="25">
        <f>+VLOOKUP(E10394, TC!A:D, 4, FALSE())</f>
        <v>1.1683499987512174</v>
      </c>
      <c r="N10394" s="24">
        <f t="shared" si="810"/>
        <v>3363.4646700049843</v>
      </c>
      <c r="O10394" t="str">
        <f t="shared" si="811"/>
        <v>FACTURA</v>
      </c>
      <c r="P10394" t="str">
        <f t="shared" si="812"/>
        <v>2025</v>
      </c>
      <c r="Q10394" t="str">
        <f t="shared" si="813"/>
        <v>07</v>
      </c>
      <c r="R10394" t="str">
        <f>+IFERROR(VLOOKUP(I10394, Listado!A:B, 2, FALSE()), "COMERCIALIZADORA INTERNACIONAL CARIBBEAN EXOTICS S A")</f>
        <v>PIEDRAHITA PEREZ MARIANA</v>
      </c>
      <c r="S10394" s="25">
        <f>+VLOOKUP(E10394, TC!A:D, 2, FALSE())</f>
        <v>4003.9</v>
      </c>
      <c r="T10394" t="str">
        <f t="shared" si="814"/>
        <v>EUR</v>
      </c>
    </row>
    <row r="10395" spans="1:20" ht="18.75" hidden="1" customHeight="1" x14ac:dyDescent="0.25">
      <c r="A10395" t="s">
        <v>3341</v>
      </c>
      <c r="B10395" t="s">
        <v>5</v>
      </c>
      <c r="C10395" t="s">
        <v>1913</v>
      </c>
      <c r="D10395" s="24">
        <v>12499</v>
      </c>
      <c r="E10395" t="s">
        <v>1788</v>
      </c>
      <c r="F10395" t="s">
        <v>1924</v>
      </c>
      <c r="G10395" t="s">
        <v>108</v>
      </c>
      <c r="H10395" t="s">
        <v>3469</v>
      </c>
      <c r="I10395" t="s">
        <v>1860</v>
      </c>
      <c r="J10395" t="s">
        <v>1926</v>
      </c>
      <c r="K10395" t="s">
        <v>1959</v>
      </c>
      <c r="L10395" s="24">
        <v>300</v>
      </c>
      <c r="M10395" s="25">
        <f>+VLOOKUP(E10395, TC!A:D, 4, FALSE())</f>
        <v>1.1683499987512174</v>
      </c>
      <c r="N10395" s="24">
        <f t="shared" si="810"/>
        <v>350.5049996253652</v>
      </c>
      <c r="O10395" t="str">
        <f t="shared" si="811"/>
        <v>FACTURA</v>
      </c>
      <c r="P10395" t="str">
        <f t="shared" si="812"/>
        <v>2025</v>
      </c>
      <c r="Q10395" t="str">
        <f t="shared" si="813"/>
        <v>07</v>
      </c>
      <c r="R10395" t="str">
        <f>+IFERROR(VLOOKUP(I10395, Listado!A:B, 2, FALSE()), "COMERCIALIZADORA INTERNACIONAL CARIBBEAN EXOTICS S A")</f>
        <v>PIEDRAHITA PEREZ MARIANA</v>
      </c>
      <c r="S10395" s="25">
        <f>+VLOOKUP(E10395, TC!A:D, 2, FALSE())</f>
        <v>4003.9</v>
      </c>
      <c r="T10395" t="str">
        <f t="shared" si="814"/>
        <v>EUR</v>
      </c>
    </row>
    <row r="10396" spans="1:20" ht="18.75" hidden="1" customHeight="1" x14ac:dyDescent="0.25">
      <c r="A10396" t="s">
        <v>3341</v>
      </c>
      <c r="B10396" t="s">
        <v>5</v>
      </c>
      <c r="C10396" t="s">
        <v>1913</v>
      </c>
      <c r="D10396" s="24">
        <v>12499</v>
      </c>
      <c r="E10396" t="s">
        <v>1788</v>
      </c>
      <c r="F10396" t="s">
        <v>1924</v>
      </c>
      <c r="G10396" t="s">
        <v>108</v>
      </c>
      <c r="H10396" t="s">
        <v>3469</v>
      </c>
      <c r="I10396" t="s">
        <v>1860</v>
      </c>
      <c r="J10396" t="s">
        <v>1926</v>
      </c>
      <c r="K10396" t="s">
        <v>1960</v>
      </c>
      <c r="L10396" s="24">
        <v>21.184000000000001</v>
      </c>
      <c r="M10396" s="25">
        <f>+VLOOKUP(E10396, TC!A:D, 4, FALSE())</f>
        <v>1.1683499987512174</v>
      </c>
      <c r="N10396" s="24">
        <f t="shared" si="810"/>
        <v>24.750326373545789</v>
      </c>
      <c r="O10396" t="str">
        <f t="shared" si="811"/>
        <v>FACTURA</v>
      </c>
      <c r="P10396" t="str">
        <f t="shared" si="812"/>
        <v>2025</v>
      </c>
      <c r="Q10396" t="str">
        <f t="shared" si="813"/>
        <v>07</v>
      </c>
      <c r="R10396" t="str">
        <f>+IFERROR(VLOOKUP(I10396, Listado!A:B, 2, FALSE()), "COMERCIALIZADORA INTERNACIONAL CARIBBEAN EXOTICS S A")</f>
        <v>PIEDRAHITA PEREZ MARIANA</v>
      </c>
      <c r="S10396" s="25">
        <f>+VLOOKUP(E10396, TC!A:D, 2, FALSE())</f>
        <v>4003.9</v>
      </c>
      <c r="T10396" t="str">
        <f t="shared" si="814"/>
        <v>EUR</v>
      </c>
    </row>
    <row r="10397" spans="1:20" ht="18.75" hidden="1" customHeight="1" x14ac:dyDescent="0.25">
      <c r="A10397" t="s">
        <v>3341</v>
      </c>
      <c r="B10397" t="s">
        <v>5</v>
      </c>
      <c r="C10397" t="s">
        <v>1913</v>
      </c>
      <c r="D10397" s="24">
        <v>12500</v>
      </c>
      <c r="E10397" t="s">
        <v>1788</v>
      </c>
      <c r="F10397" t="s">
        <v>1924</v>
      </c>
      <c r="G10397" t="s">
        <v>113</v>
      </c>
      <c r="H10397" t="s">
        <v>3470</v>
      </c>
      <c r="I10397" t="s">
        <v>1903</v>
      </c>
      <c r="J10397" t="s">
        <v>1919</v>
      </c>
      <c r="K10397" t="s">
        <v>93</v>
      </c>
      <c r="L10397" s="24">
        <v>3678.8159999999998</v>
      </c>
      <c r="M10397" s="25">
        <f>+VLOOKUP(E10397, TC!A:D, 4, FALSE())</f>
        <v>1.1683499987512174</v>
      </c>
      <c r="N10397" s="24">
        <f t="shared" si="810"/>
        <v>4298.1446690059583</v>
      </c>
      <c r="O10397" t="str">
        <f t="shared" si="811"/>
        <v>FACTURA</v>
      </c>
      <c r="P10397" t="str">
        <f t="shared" si="812"/>
        <v>2025</v>
      </c>
      <c r="Q10397" t="str">
        <f t="shared" si="813"/>
        <v>07</v>
      </c>
      <c r="R10397" t="str">
        <f>+IFERROR(VLOOKUP(I10397, Listado!A:B, 2, FALSE()), "COMERCIALIZADORA INTERNACIONAL CARIBBEAN EXOTICS S A")</f>
        <v>LONDOÑO ECHEVERRI ALEJANDRA</v>
      </c>
      <c r="S10397" s="25">
        <f>+VLOOKUP(E10397, TC!A:D, 2, FALSE())</f>
        <v>4003.9</v>
      </c>
      <c r="T10397" t="str">
        <f t="shared" si="814"/>
        <v>EUR</v>
      </c>
    </row>
    <row r="10398" spans="1:20" ht="18.75" hidden="1" customHeight="1" x14ac:dyDescent="0.25">
      <c r="A10398" t="s">
        <v>3341</v>
      </c>
      <c r="B10398" t="s">
        <v>5</v>
      </c>
      <c r="C10398" t="s">
        <v>1913</v>
      </c>
      <c r="D10398" s="24">
        <v>12500</v>
      </c>
      <c r="E10398" t="s">
        <v>1788</v>
      </c>
      <c r="F10398" t="s">
        <v>1924</v>
      </c>
      <c r="G10398" t="s">
        <v>113</v>
      </c>
      <c r="H10398" t="s">
        <v>3470</v>
      </c>
      <c r="I10398" t="s">
        <v>1903</v>
      </c>
      <c r="J10398" t="s">
        <v>1919</v>
      </c>
      <c r="K10398" t="s">
        <v>1959</v>
      </c>
      <c r="L10398" s="24">
        <v>300</v>
      </c>
      <c r="M10398" s="25">
        <f>+VLOOKUP(E10398, TC!A:D, 4, FALSE())</f>
        <v>1.1683499987512174</v>
      </c>
      <c r="N10398" s="24">
        <f t="shared" si="810"/>
        <v>350.5049996253652</v>
      </c>
      <c r="O10398" t="str">
        <f t="shared" si="811"/>
        <v>FACTURA</v>
      </c>
      <c r="P10398" t="str">
        <f t="shared" si="812"/>
        <v>2025</v>
      </c>
      <c r="Q10398" t="str">
        <f t="shared" si="813"/>
        <v>07</v>
      </c>
      <c r="R10398" t="str">
        <f>+IFERROR(VLOOKUP(I10398, Listado!A:B, 2, FALSE()), "COMERCIALIZADORA INTERNACIONAL CARIBBEAN EXOTICS S A")</f>
        <v>LONDOÑO ECHEVERRI ALEJANDRA</v>
      </c>
      <c r="S10398" s="25">
        <f>+VLOOKUP(E10398, TC!A:D, 2, FALSE())</f>
        <v>4003.9</v>
      </c>
      <c r="T10398" t="str">
        <f t="shared" si="814"/>
        <v>EUR</v>
      </c>
    </row>
    <row r="10399" spans="1:20" ht="18.75" hidden="1" customHeight="1" x14ac:dyDescent="0.25">
      <c r="A10399" t="s">
        <v>3341</v>
      </c>
      <c r="B10399" t="s">
        <v>5</v>
      </c>
      <c r="C10399" t="s">
        <v>1913</v>
      </c>
      <c r="D10399" s="24">
        <v>12500</v>
      </c>
      <c r="E10399" t="s">
        <v>1788</v>
      </c>
      <c r="F10399" t="s">
        <v>1924</v>
      </c>
      <c r="G10399" t="s">
        <v>113</v>
      </c>
      <c r="H10399" t="s">
        <v>3470</v>
      </c>
      <c r="I10399" t="s">
        <v>1903</v>
      </c>
      <c r="J10399" t="s">
        <v>1919</v>
      </c>
      <c r="K10399" t="s">
        <v>1960</v>
      </c>
      <c r="L10399" s="24">
        <v>21.184000000000001</v>
      </c>
      <c r="M10399" s="25">
        <f>+VLOOKUP(E10399, TC!A:D, 4, FALSE())</f>
        <v>1.1683499987512174</v>
      </c>
      <c r="N10399" s="24">
        <f t="shared" si="810"/>
        <v>24.750326373545789</v>
      </c>
      <c r="O10399" t="str">
        <f t="shared" si="811"/>
        <v>FACTURA</v>
      </c>
      <c r="P10399" t="str">
        <f t="shared" si="812"/>
        <v>2025</v>
      </c>
      <c r="Q10399" t="str">
        <f t="shared" si="813"/>
        <v>07</v>
      </c>
      <c r="R10399" t="str">
        <f>+IFERROR(VLOOKUP(I10399, Listado!A:B, 2, FALSE()), "COMERCIALIZADORA INTERNACIONAL CARIBBEAN EXOTICS S A")</f>
        <v>LONDOÑO ECHEVERRI ALEJANDRA</v>
      </c>
      <c r="S10399" s="25">
        <f>+VLOOKUP(E10399, TC!A:D, 2, FALSE())</f>
        <v>4003.9</v>
      </c>
      <c r="T10399" t="str">
        <f t="shared" si="814"/>
        <v>EUR</v>
      </c>
    </row>
    <row r="10400" spans="1:20" ht="18.75" hidden="1" customHeight="1" x14ac:dyDescent="0.25">
      <c r="A10400" t="s">
        <v>3341</v>
      </c>
      <c r="B10400" t="s">
        <v>5</v>
      </c>
      <c r="C10400" t="s">
        <v>1913</v>
      </c>
      <c r="D10400" s="24">
        <v>12501</v>
      </c>
      <c r="E10400" t="s">
        <v>1788</v>
      </c>
      <c r="F10400" t="s">
        <v>1924</v>
      </c>
      <c r="G10400" t="s">
        <v>108</v>
      </c>
      <c r="H10400" t="s">
        <v>3471</v>
      </c>
      <c r="I10400" t="s">
        <v>1896</v>
      </c>
      <c r="J10400" t="s">
        <v>1962</v>
      </c>
      <c r="K10400" t="s">
        <v>60</v>
      </c>
      <c r="L10400" s="24">
        <v>2097.5940000000001</v>
      </c>
      <c r="M10400" s="25">
        <f>+VLOOKUP(E10400, TC!A:D, 4, FALSE())</f>
        <v>1.1683499987512174</v>
      </c>
      <c r="N10400" s="24">
        <f t="shared" si="810"/>
        <v>2450.7239472805609</v>
      </c>
      <c r="O10400" t="str">
        <f t="shared" si="811"/>
        <v>FACTURA</v>
      </c>
      <c r="P10400" t="str">
        <f t="shared" si="812"/>
        <v>2025</v>
      </c>
      <c r="Q10400" t="str">
        <f t="shared" si="813"/>
        <v>07</v>
      </c>
      <c r="R10400" t="str">
        <f>+IFERROR(VLOOKUP(I10400, Listado!A:B, 2, FALSE()), "COMERCIALIZADORA INTERNACIONAL CARIBBEAN EXOTICS S A")</f>
        <v>PIEDRAHITA PEREZ MARIANA</v>
      </c>
      <c r="S10400" s="25">
        <f>+VLOOKUP(E10400, TC!A:D, 2, FALSE())</f>
        <v>4003.9</v>
      </c>
      <c r="T10400" t="str">
        <f t="shared" si="814"/>
        <v>EUR</v>
      </c>
    </row>
    <row r="10401" spans="1:20" ht="18.75" hidden="1" customHeight="1" x14ac:dyDescent="0.25">
      <c r="A10401" t="s">
        <v>3341</v>
      </c>
      <c r="B10401" t="s">
        <v>5</v>
      </c>
      <c r="C10401" t="s">
        <v>1913</v>
      </c>
      <c r="D10401" s="24">
        <v>12501</v>
      </c>
      <c r="E10401" t="s">
        <v>1788</v>
      </c>
      <c r="F10401" t="s">
        <v>1924</v>
      </c>
      <c r="G10401" t="s">
        <v>108</v>
      </c>
      <c r="H10401" t="s">
        <v>3471</v>
      </c>
      <c r="I10401" t="s">
        <v>1896</v>
      </c>
      <c r="J10401" t="s">
        <v>1962</v>
      </c>
      <c r="K10401" t="s">
        <v>1959</v>
      </c>
      <c r="L10401" s="24">
        <v>300</v>
      </c>
      <c r="M10401" s="25">
        <f>+VLOOKUP(E10401, TC!A:D, 4, FALSE())</f>
        <v>1.1683499987512174</v>
      </c>
      <c r="N10401" s="24">
        <f t="shared" si="810"/>
        <v>350.5049996253652</v>
      </c>
      <c r="O10401" t="str">
        <f t="shared" si="811"/>
        <v>FACTURA</v>
      </c>
      <c r="P10401" t="str">
        <f t="shared" si="812"/>
        <v>2025</v>
      </c>
      <c r="Q10401" t="str">
        <f t="shared" si="813"/>
        <v>07</v>
      </c>
      <c r="R10401" t="str">
        <f>+IFERROR(VLOOKUP(I10401, Listado!A:B, 2, FALSE()), "COMERCIALIZADORA INTERNACIONAL CARIBBEAN EXOTICS S A")</f>
        <v>PIEDRAHITA PEREZ MARIANA</v>
      </c>
      <c r="S10401" s="25">
        <f>+VLOOKUP(E10401, TC!A:D, 2, FALSE())</f>
        <v>4003.9</v>
      </c>
      <c r="T10401" t="str">
        <f t="shared" si="814"/>
        <v>EUR</v>
      </c>
    </row>
    <row r="10402" spans="1:20" ht="18.75" hidden="1" customHeight="1" x14ac:dyDescent="0.25">
      <c r="A10402" t="s">
        <v>3341</v>
      </c>
      <c r="B10402" t="s">
        <v>5</v>
      </c>
      <c r="C10402" t="s">
        <v>1913</v>
      </c>
      <c r="D10402" s="24">
        <v>12501</v>
      </c>
      <c r="E10402" t="s">
        <v>1788</v>
      </c>
      <c r="F10402" t="s">
        <v>1924</v>
      </c>
      <c r="G10402" t="s">
        <v>108</v>
      </c>
      <c r="H10402" t="s">
        <v>3471</v>
      </c>
      <c r="I10402" t="s">
        <v>1896</v>
      </c>
      <c r="J10402" t="s">
        <v>1962</v>
      </c>
      <c r="K10402" t="s">
        <v>1960</v>
      </c>
      <c r="L10402" s="24">
        <v>2.4060000000000001</v>
      </c>
      <c r="M10402" s="25">
        <f>+VLOOKUP(E10402, TC!A:D, 4, FALSE())</f>
        <v>1.1683499987512174</v>
      </c>
      <c r="N10402" s="24">
        <f t="shared" si="810"/>
        <v>2.8110500969954293</v>
      </c>
      <c r="O10402" t="str">
        <f t="shared" si="811"/>
        <v>FACTURA</v>
      </c>
      <c r="P10402" t="str">
        <f t="shared" si="812"/>
        <v>2025</v>
      </c>
      <c r="Q10402" t="str">
        <f t="shared" si="813"/>
        <v>07</v>
      </c>
      <c r="R10402" t="str">
        <f>+IFERROR(VLOOKUP(I10402, Listado!A:B, 2, FALSE()), "COMERCIALIZADORA INTERNACIONAL CARIBBEAN EXOTICS S A")</f>
        <v>PIEDRAHITA PEREZ MARIANA</v>
      </c>
      <c r="S10402" s="25">
        <f>+VLOOKUP(E10402, TC!A:D, 2, FALSE())</f>
        <v>4003.9</v>
      </c>
      <c r="T10402" t="str">
        <f t="shared" si="814"/>
        <v>EUR</v>
      </c>
    </row>
    <row r="10403" spans="1:20" ht="18.75" hidden="1" customHeight="1" x14ac:dyDescent="0.25">
      <c r="A10403" t="s">
        <v>3341</v>
      </c>
      <c r="B10403" t="s">
        <v>5</v>
      </c>
      <c r="C10403" t="s">
        <v>1913</v>
      </c>
      <c r="D10403" s="24">
        <v>12502</v>
      </c>
      <c r="E10403" t="s">
        <v>1788</v>
      </c>
      <c r="F10403" t="s">
        <v>1924</v>
      </c>
      <c r="G10403" t="s">
        <v>108</v>
      </c>
      <c r="H10403" t="s">
        <v>3472</v>
      </c>
      <c r="I10403" t="s">
        <v>1853</v>
      </c>
      <c r="J10403" t="s">
        <v>1919</v>
      </c>
      <c r="K10403" t="s">
        <v>24</v>
      </c>
      <c r="L10403" s="24">
        <v>3679.8719999999998</v>
      </c>
      <c r="M10403" s="25">
        <f>+VLOOKUP(E10403, TC!A:D, 4, FALSE())</f>
        <v>1.1683499987512174</v>
      </c>
      <c r="N10403" s="24">
        <f t="shared" si="810"/>
        <v>4299.37844660464</v>
      </c>
      <c r="O10403" t="str">
        <f t="shared" si="811"/>
        <v>FACTURA</v>
      </c>
      <c r="P10403" t="str">
        <f t="shared" si="812"/>
        <v>2025</v>
      </c>
      <c r="Q10403" t="str">
        <f t="shared" si="813"/>
        <v>07</v>
      </c>
      <c r="R10403" t="str">
        <f>+IFERROR(VLOOKUP(I10403, Listado!A:B, 2, FALSE()), "COMERCIALIZADORA INTERNACIONAL CARIBBEAN EXOTICS S A")</f>
        <v>PIEDRAHITA PEREZ MARIANA</v>
      </c>
      <c r="S10403" s="25">
        <f>+VLOOKUP(E10403, TC!A:D, 2, FALSE())</f>
        <v>4003.9</v>
      </c>
      <c r="T10403" t="str">
        <f t="shared" si="814"/>
        <v>EUR</v>
      </c>
    </row>
    <row r="10404" spans="1:20" ht="18.75" hidden="1" customHeight="1" x14ac:dyDescent="0.25">
      <c r="A10404" t="s">
        <v>3341</v>
      </c>
      <c r="B10404" t="s">
        <v>5</v>
      </c>
      <c r="C10404" t="s">
        <v>1913</v>
      </c>
      <c r="D10404" s="24">
        <v>12502</v>
      </c>
      <c r="E10404" t="s">
        <v>1788</v>
      </c>
      <c r="F10404" t="s">
        <v>1924</v>
      </c>
      <c r="G10404" t="s">
        <v>108</v>
      </c>
      <c r="H10404" t="s">
        <v>3472</v>
      </c>
      <c r="I10404" t="s">
        <v>1853</v>
      </c>
      <c r="J10404" t="s">
        <v>1919</v>
      </c>
      <c r="K10404" t="s">
        <v>1959</v>
      </c>
      <c r="L10404" s="24">
        <v>600</v>
      </c>
      <c r="M10404" s="25">
        <f>+VLOOKUP(E10404, TC!A:D, 4, FALSE())</f>
        <v>1.1683499987512174</v>
      </c>
      <c r="N10404" s="24">
        <f t="shared" si="810"/>
        <v>701.0099992507304</v>
      </c>
      <c r="O10404" t="str">
        <f t="shared" si="811"/>
        <v>FACTURA</v>
      </c>
      <c r="P10404" t="str">
        <f t="shared" si="812"/>
        <v>2025</v>
      </c>
      <c r="Q10404" t="str">
        <f t="shared" si="813"/>
        <v>07</v>
      </c>
      <c r="R10404" t="str">
        <f>+IFERROR(VLOOKUP(I10404, Listado!A:B, 2, FALSE()), "COMERCIALIZADORA INTERNACIONAL CARIBBEAN EXOTICS S A")</f>
        <v>PIEDRAHITA PEREZ MARIANA</v>
      </c>
      <c r="S10404" s="25">
        <f>+VLOOKUP(E10404, TC!A:D, 2, FALSE())</f>
        <v>4003.9</v>
      </c>
      <c r="T10404" t="str">
        <f t="shared" si="814"/>
        <v>EUR</v>
      </c>
    </row>
    <row r="10405" spans="1:20" ht="18.75" hidden="1" customHeight="1" x14ac:dyDescent="0.25">
      <c r="A10405" t="s">
        <v>3341</v>
      </c>
      <c r="B10405" t="s">
        <v>5</v>
      </c>
      <c r="C10405" t="s">
        <v>1913</v>
      </c>
      <c r="D10405" s="24">
        <v>12502</v>
      </c>
      <c r="E10405" t="s">
        <v>1788</v>
      </c>
      <c r="F10405" t="s">
        <v>1924</v>
      </c>
      <c r="G10405" t="s">
        <v>108</v>
      </c>
      <c r="H10405" t="s">
        <v>3472</v>
      </c>
      <c r="I10405" t="s">
        <v>1853</v>
      </c>
      <c r="J10405" t="s">
        <v>1919</v>
      </c>
      <c r="K10405" t="s">
        <v>1960</v>
      </c>
      <c r="L10405" s="24">
        <v>23.175999999999998</v>
      </c>
      <c r="M10405" s="25">
        <f>+VLOOKUP(E10405, TC!A:D, 4, FALSE())</f>
        <v>1.1683499987512174</v>
      </c>
      <c r="N10405" s="24">
        <f t="shared" si="810"/>
        <v>27.077679571058212</v>
      </c>
      <c r="O10405" t="str">
        <f t="shared" si="811"/>
        <v>FACTURA</v>
      </c>
      <c r="P10405" t="str">
        <f t="shared" si="812"/>
        <v>2025</v>
      </c>
      <c r="Q10405" t="str">
        <f t="shared" si="813"/>
        <v>07</v>
      </c>
      <c r="R10405" t="str">
        <f>+IFERROR(VLOOKUP(I10405, Listado!A:B, 2, FALSE()), "COMERCIALIZADORA INTERNACIONAL CARIBBEAN EXOTICS S A")</f>
        <v>PIEDRAHITA PEREZ MARIANA</v>
      </c>
      <c r="S10405" s="25">
        <f>+VLOOKUP(E10405, TC!A:D, 2, FALSE())</f>
        <v>4003.9</v>
      </c>
      <c r="T10405" t="str">
        <f t="shared" si="814"/>
        <v>EUR</v>
      </c>
    </row>
    <row r="10406" spans="1:20" ht="18.75" hidden="1" customHeight="1" x14ac:dyDescent="0.25">
      <c r="A10406" t="s">
        <v>3341</v>
      </c>
      <c r="B10406" t="s">
        <v>5</v>
      </c>
      <c r="C10406" t="s">
        <v>1913</v>
      </c>
      <c r="D10406" s="24">
        <v>12502</v>
      </c>
      <c r="E10406" t="s">
        <v>1788</v>
      </c>
      <c r="F10406" t="s">
        <v>1924</v>
      </c>
      <c r="G10406" t="s">
        <v>108</v>
      </c>
      <c r="H10406" t="s">
        <v>3472</v>
      </c>
      <c r="I10406" t="s">
        <v>1853</v>
      </c>
      <c r="J10406" t="s">
        <v>1919</v>
      </c>
      <c r="K10406" t="s">
        <v>55</v>
      </c>
      <c r="L10406" s="24">
        <v>1976.952</v>
      </c>
      <c r="M10406" s="25">
        <f>+VLOOKUP(E10406, TC!A:D, 4, FALSE())</f>
        <v>1.1683499987512174</v>
      </c>
      <c r="N10406" s="24">
        <f t="shared" si="810"/>
        <v>2309.7718667312165</v>
      </c>
      <c r="O10406" t="str">
        <f t="shared" si="811"/>
        <v>FACTURA</v>
      </c>
      <c r="P10406" t="str">
        <f t="shared" si="812"/>
        <v>2025</v>
      </c>
      <c r="Q10406" t="str">
        <f t="shared" si="813"/>
        <v>07</v>
      </c>
      <c r="R10406" t="str">
        <f>+IFERROR(VLOOKUP(I10406, Listado!A:B, 2, FALSE()), "COMERCIALIZADORA INTERNACIONAL CARIBBEAN EXOTICS S A")</f>
        <v>PIEDRAHITA PEREZ MARIANA</v>
      </c>
      <c r="S10406" s="25">
        <f>+VLOOKUP(E10406, TC!A:D, 2, FALSE())</f>
        <v>4003.9</v>
      </c>
      <c r="T10406" t="str">
        <f t="shared" si="814"/>
        <v>EUR</v>
      </c>
    </row>
    <row r="10407" spans="1:20" ht="18.75" hidden="1" customHeight="1" x14ac:dyDescent="0.25">
      <c r="A10407" t="s">
        <v>3341</v>
      </c>
      <c r="B10407" t="s">
        <v>5</v>
      </c>
      <c r="C10407" t="s">
        <v>1913</v>
      </c>
      <c r="D10407" s="24">
        <v>12503</v>
      </c>
      <c r="E10407" t="s">
        <v>1788</v>
      </c>
      <c r="F10407" t="s">
        <v>1924</v>
      </c>
      <c r="G10407" t="s">
        <v>108</v>
      </c>
      <c r="H10407" t="s">
        <v>3473</v>
      </c>
      <c r="I10407" t="s">
        <v>1873</v>
      </c>
      <c r="J10407" t="s">
        <v>1962</v>
      </c>
      <c r="K10407" t="s">
        <v>46</v>
      </c>
      <c r="L10407" s="24">
        <v>4412.9520000000002</v>
      </c>
      <c r="M10407" s="25">
        <f>+VLOOKUP(E10407, TC!A:D, 4, FALSE())</f>
        <v>1.1683499987512174</v>
      </c>
      <c r="N10407" s="24">
        <f t="shared" si="810"/>
        <v>5155.872463689182</v>
      </c>
      <c r="O10407" t="str">
        <f t="shared" si="811"/>
        <v>FACTURA</v>
      </c>
      <c r="P10407" t="str">
        <f t="shared" si="812"/>
        <v>2025</v>
      </c>
      <c r="Q10407" t="str">
        <f t="shared" si="813"/>
        <v>07</v>
      </c>
      <c r="R10407" t="str">
        <f>+IFERROR(VLOOKUP(I10407, Listado!A:B, 2, FALSE()), "COMERCIALIZADORA INTERNACIONAL CARIBBEAN EXOTICS S A")</f>
        <v>PIEDRAHITA PEREZ MARIANA</v>
      </c>
      <c r="S10407" s="25">
        <f>+VLOOKUP(E10407, TC!A:D, 2, FALSE())</f>
        <v>4003.9</v>
      </c>
      <c r="T10407" t="str">
        <f t="shared" si="814"/>
        <v>EUR</v>
      </c>
    </row>
    <row r="10408" spans="1:20" ht="18.75" hidden="1" customHeight="1" x14ac:dyDescent="0.25">
      <c r="A10408" t="s">
        <v>3341</v>
      </c>
      <c r="B10408" t="s">
        <v>5</v>
      </c>
      <c r="C10408" t="s">
        <v>1913</v>
      </c>
      <c r="D10408" s="24">
        <v>12503</v>
      </c>
      <c r="E10408" t="s">
        <v>1788</v>
      </c>
      <c r="F10408" t="s">
        <v>1924</v>
      </c>
      <c r="G10408" t="s">
        <v>108</v>
      </c>
      <c r="H10408" t="s">
        <v>3473</v>
      </c>
      <c r="I10408" t="s">
        <v>1873</v>
      </c>
      <c r="J10408" t="s">
        <v>1962</v>
      </c>
      <c r="K10408" t="s">
        <v>1959</v>
      </c>
      <c r="L10408" s="24">
        <v>600</v>
      </c>
      <c r="M10408" s="25">
        <f>+VLOOKUP(E10408, TC!A:D, 4, FALSE())</f>
        <v>1.1683499987512174</v>
      </c>
      <c r="N10408" s="24">
        <f t="shared" si="810"/>
        <v>701.0099992507304</v>
      </c>
      <c r="O10408" t="str">
        <f t="shared" si="811"/>
        <v>FACTURA</v>
      </c>
      <c r="P10408" t="str">
        <f t="shared" si="812"/>
        <v>2025</v>
      </c>
      <c r="Q10408" t="str">
        <f t="shared" si="813"/>
        <v>07</v>
      </c>
      <c r="R10408" t="str">
        <f>+IFERROR(VLOOKUP(I10408, Listado!A:B, 2, FALSE()), "COMERCIALIZADORA INTERNACIONAL CARIBBEAN EXOTICS S A")</f>
        <v>PIEDRAHITA PEREZ MARIANA</v>
      </c>
      <c r="S10408" s="25">
        <f>+VLOOKUP(E10408, TC!A:D, 2, FALSE())</f>
        <v>4003.9</v>
      </c>
      <c r="T10408" t="str">
        <f t="shared" si="814"/>
        <v>EUR</v>
      </c>
    </row>
    <row r="10409" spans="1:20" ht="18.75" hidden="1" customHeight="1" x14ac:dyDescent="0.25">
      <c r="A10409" t="s">
        <v>3341</v>
      </c>
      <c r="B10409" t="s">
        <v>5</v>
      </c>
      <c r="C10409" t="s">
        <v>1913</v>
      </c>
      <c r="D10409" s="24">
        <v>12503</v>
      </c>
      <c r="E10409" t="s">
        <v>1788</v>
      </c>
      <c r="F10409" t="s">
        <v>1924</v>
      </c>
      <c r="G10409" t="s">
        <v>108</v>
      </c>
      <c r="H10409" t="s">
        <v>3473</v>
      </c>
      <c r="I10409" t="s">
        <v>1873</v>
      </c>
      <c r="J10409" t="s">
        <v>1962</v>
      </c>
      <c r="K10409" t="s">
        <v>1960</v>
      </c>
      <c r="L10409" s="24">
        <v>3.048</v>
      </c>
      <c r="M10409" s="25">
        <f>+VLOOKUP(E10409, TC!A:D, 4, FALSE())</f>
        <v>1.1683499987512174</v>
      </c>
      <c r="N10409" s="24">
        <f t="shared" si="810"/>
        <v>3.5611307961937104</v>
      </c>
      <c r="O10409" t="str">
        <f t="shared" si="811"/>
        <v>FACTURA</v>
      </c>
      <c r="P10409" t="str">
        <f t="shared" si="812"/>
        <v>2025</v>
      </c>
      <c r="Q10409" t="str">
        <f t="shared" si="813"/>
        <v>07</v>
      </c>
      <c r="R10409" t="str">
        <f>+IFERROR(VLOOKUP(I10409, Listado!A:B, 2, FALSE()), "COMERCIALIZADORA INTERNACIONAL CARIBBEAN EXOTICS S A")</f>
        <v>PIEDRAHITA PEREZ MARIANA</v>
      </c>
      <c r="S10409" s="25">
        <f>+VLOOKUP(E10409, TC!A:D, 2, FALSE())</f>
        <v>4003.9</v>
      </c>
      <c r="T10409" t="str">
        <f t="shared" si="814"/>
        <v>EUR</v>
      </c>
    </row>
    <row r="10410" spans="1:20" ht="18.75" hidden="1" customHeight="1" x14ac:dyDescent="0.25">
      <c r="A10410" t="s">
        <v>3341</v>
      </c>
      <c r="B10410" t="s">
        <v>5</v>
      </c>
      <c r="C10410" t="s">
        <v>1913</v>
      </c>
      <c r="D10410" s="24">
        <v>12504</v>
      </c>
      <c r="E10410" t="s">
        <v>1788</v>
      </c>
      <c r="F10410" t="s">
        <v>1924</v>
      </c>
      <c r="G10410" t="s">
        <v>110</v>
      </c>
      <c r="H10410" t="s">
        <v>3474</v>
      </c>
      <c r="I10410" t="s">
        <v>1891</v>
      </c>
      <c r="J10410" t="s">
        <v>2468</v>
      </c>
      <c r="K10410" t="s">
        <v>94</v>
      </c>
      <c r="L10410" s="24">
        <v>3199.8719999999998</v>
      </c>
      <c r="M10410" s="25">
        <f>+VLOOKUP(E10410, TC!A:D, 4, FALSE())</f>
        <v>1.1683499987512174</v>
      </c>
      <c r="N10410" s="24">
        <f t="shared" si="810"/>
        <v>3738.5704472040552</v>
      </c>
      <c r="O10410" t="str">
        <f t="shared" si="811"/>
        <v>FACTURA</v>
      </c>
      <c r="P10410" t="str">
        <f t="shared" si="812"/>
        <v>2025</v>
      </c>
      <c r="Q10410" t="str">
        <f t="shared" si="813"/>
        <v>07</v>
      </c>
      <c r="R10410" t="str">
        <f>+IFERROR(VLOOKUP(I10410, Listado!A:B, 2, FALSE()), "COMERCIALIZADORA INTERNACIONAL CARIBBEAN EXOTICS S A")</f>
        <v>PEREZ MEJIA MARIA PAULINA</v>
      </c>
      <c r="S10410" s="25">
        <f>+VLOOKUP(E10410, TC!A:D, 2, FALSE())</f>
        <v>4003.9</v>
      </c>
      <c r="T10410" t="str">
        <f t="shared" si="814"/>
        <v>EUR</v>
      </c>
    </row>
    <row r="10411" spans="1:20" ht="18.75" hidden="1" customHeight="1" x14ac:dyDescent="0.25">
      <c r="A10411" t="s">
        <v>3341</v>
      </c>
      <c r="B10411" t="s">
        <v>5</v>
      </c>
      <c r="C10411" t="s">
        <v>1913</v>
      </c>
      <c r="D10411" s="24">
        <v>12504</v>
      </c>
      <c r="E10411" t="s">
        <v>1788</v>
      </c>
      <c r="F10411" t="s">
        <v>1924</v>
      </c>
      <c r="G10411" t="s">
        <v>110</v>
      </c>
      <c r="H10411" t="s">
        <v>3474</v>
      </c>
      <c r="I10411" t="s">
        <v>1891</v>
      </c>
      <c r="J10411" t="s">
        <v>2468</v>
      </c>
      <c r="K10411" t="s">
        <v>95</v>
      </c>
      <c r="L10411" s="24">
        <v>1582.8679999999999</v>
      </c>
      <c r="M10411" s="25">
        <f>+VLOOKUP(E10411, TC!A:D, 4, FALSE())</f>
        <v>1.1683499987512174</v>
      </c>
      <c r="N10411" s="24">
        <f t="shared" si="810"/>
        <v>1849.3438258233418</v>
      </c>
      <c r="O10411" t="str">
        <f t="shared" si="811"/>
        <v>FACTURA</v>
      </c>
      <c r="P10411" t="str">
        <f t="shared" si="812"/>
        <v>2025</v>
      </c>
      <c r="Q10411" t="str">
        <f t="shared" si="813"/>
        <v>07</v>
      </c>
      <c r="R10411" t="str">
        <f>+IFERROR(VLOOKUP(I10411, Listado!A:B, 2, FALSE()), "COMERCIALIZADORA INTERNACIONAL CARIBBEAN EXOTICS S A")</f>
        <v>PEREZ MEJIA MARIA PAULINA</v>
      </c>
      <c r="S10411" s="25">
        <f>+VLOOKUP(E10411, TC!A:D, 2, FALSE())</f>
        <v>4003.9</v>
      </c>
      <c r="T10411" t="str">
        <f t="shared" si="814"/>
        <v>EUR</v>
      </c>
    </row>
    <row r="10412" spans="1:20" ht="18.75" hidden="1" customHeight="1" x14ac:dyDescent="0.25">
      <c r="A10412" t="s">
        <v>3341</v>
      </c>
      <c r="B10412" t="s">
        <v>5</v>
      </c>
      <c r="C10412" t="s">
        <v>1913</v>
      </c>
      <c r="D10412" s="24">
        <v>12504</v>
      </c>
      <c r="E10412" t="s">
        <v>1788</v>
      </c>
      <c r="F10412" t="s">
        <v>1924</v>
      </c>
      <c r="G10412" t="s">
        <v>110</v>
      </c>
      <c r="H10412" t="s">
        <v>3474</v>
      </c>
      <c r="I10412" t="s">
        <v>1891</v>
      </c>
      <c r="J10412" t="s">
        <v>2468</v>
      </c>
      <c r="K10412" t="s">
        <v>1959</v>
      </c>
      <c r="L10412" s="24">
        <v>600</v>
      </c>
      <c r="M10412" s="25">
        <f>+VLOOKUP(E10412, TC!A:D, 4, FALSE())</f>
        <v>1.1683499987512174</v>
      </c>
      <c r="N10412" s="24">
        <f t="shared" si="810"/>
        <v>701.0099992507304</v>
      </c>
      <c r="O10412" t="str">
        <f t="shared" si="811"/>
        <v>FACTURA</v>
      </c>
      <c r="P10412" t="str">
        <f t="shared" si="812"/>
        <v>2025</v>
      </c>
      <c r="Q10412" t="str">
        <f t="shared" si="813"/>
        <v>07</v>
      </c>
      <c r="R10412" t="str">
        <f>+IFERROR(VLOOKUP(I10412, Listado!A:B, 2, FALSE()), "COMERCIALIZADORA INTERNACIONAL CARIBBEAN EXOTICS S A")</f>
        <v>PEREZ MEJIA MARIA PAULINA</v>
      </c>
      <c r="S10412" s="25">
        <f>+VLOOKUP(E10412, TC!A:D, 2, FALSE())</f>
        <v>4003.9</v>
      </c>
      <c r="T10412" t="str">
        <f t="shared" si="814"/>
        <v>EUR</v>
      </c>
    </row>
    <row r="10413" spans="1:20" ht="18.75" hidden="1" customHeight="1" x14ac:dyDescent="0.25">
      <c r="A10413" t="s">
        <v>3341</v>
      </c>
      <c r="B10413" t="s">
        <v>5</v>
      </c>
      <c r="C10413" t="s">
        <v>1913</v>
      </c>
      <c r="D10413" s="24">
        <v>12504</v>
      </c>
      <c r="E10413" t="s">
        <v>1788</v>
      </c>
      <c r="F10413" t="s">
        <v>1924</v>
      </c>
      <c r="G10413" t="s">
        <v>110</v>
      </c>
      <c r="H10413" t="s">
        <v>3474</v>
      </c>
      <c r="I10413" t="s">
        <v>1891</v>
      </c>
      <c r="J10413" t="s">
        <v>2468</v>
      </c>
      <c r="K10413" t="s">
        <v>1960</v>
      </c>
      <c r="L10413" s="24">
        <v>27.26</v>
      </c>
      <c r="M10413" s="25">
        <f>+VLOOKUP(E10413, TC!A:D, 4, FALSE())</f>
        <v>1.1683499987512174</v>
      </c>
      <c r="N10413" s="24">
        <f t="shared" si="810"/>
        <v>31.849220965958189</v>
      </c>
      <c r="O10413" t="str">
        <f t="shared" si="811"/>
        <v>FACTURA</v>
      </c>
      <c r="P10413" t="str">
        <f t="shared" si="812"/>
        <v>2025</v>
      </c>
      <c r="Q10413" t="str">
        <f t="shared" si="813"/>
        <v>07</v>
      </c>
      <c r="R10413" t="str">
        <f>+IFERROR(VLOOKUP(I10413, Listado!A:B, 2, FALSE()), "COMERCIALIZADORA INTERNACIONAL CARIBBEAN EXOTICS S A")</f>
        <v>PEREZ MEJIA MARIA PAULINA</v>
      </c>
      <c r="S10413" s="25">
        <f>+VLOOKUP(E10413, TC!A:D, 2, FALSE())</f>
        <v>4003.9</v>
      </c>
      <c r="T10413" t="str">
        <f t="shared" si="814"/>
        <v>EUR</v>
      </c>
    </row>
    <row r="10414" spans="1:20" ht="18.75" hidden="1" customHeight="1" x14ac:dyDescent="0.25">
      <c r="A10414" t="s">
        <v>3341</v>
      </c>
      <c r="B10414" t="s">
        <v>5</v>
      </c>
      <c r="C10414" t="s">
        <v>1913</v>
      </c>
      <c r="D10414" s="24">
        <v>12505</v>
      </c>
      <c r="E10414" t="s">
        <v>1788</v>
      </c>
      <c r="F10414" t="s">
        <v>128</v>
      </c>
      <c r="G10414" t="s">
        <v>110</v>
      </c>
      <c r="H10414" t="s">
        <v>3475</v>
      </c>
      <c r="I10414" t="s">
        <v>1850</v>
      </c>
      <c r="J10414" t="s">
        <v>1919</v>
      </c>
      <c r="K10414" t="s">
        <v>12</v>
      </c>
      <c r="L10414" s="24">
        <v>3584</v>
      </c>
      <c r="M10414" s="25">
        <f>+VLOOKUP(E10414, TC!A:D, 4, FALSE())</f>
        <v>1.1683499987512174</v>
      </c>
      <c r="N10414" s="24">
        <f t="shared" si="810"/>
        <v>3584</v>
      </c>
      <c r="O10414" t="str">
        <f t="shared" si="811"/>
        <v>FACTURA</v>
      </c>
      <c r="P10414" t="str">
        <f t="shared" si="812"/>
        <v>2025</v>
      </c>
      <c r="Q10414" t="str">
        <f t="shared" si="813"/>
        <v>07</v>
      </c>
      <c r="R10414" t="str">
        <f>+IFERROR(VLOOKUP(I10414, Listado!A:B, 2, FALSE()), "COMERCIALIZADORA INTERNACIONAL CARIBBEAN EXOTICS S A")</f>
        <v>PEREZ MEJIA MARIA PAULINA</v>
      </c>
      <c r="S10414" s="25">
        <f>+VLOOKUP(E10414, TC!A:D, 2, FALSE())</f>
        <v>4003.9</v>
      </c>
      <c r="T10414" t="str">
        <f t="shared" si="814"/>
        <v>USD</v>
      </c>
    </row>
    <row r="10415" spans="1:20" ht="18.75" hidden="1" customHeight="1" x14ac:dyDescent="0.25">
      <c r="A10415" t="s">
        <v>3341</v>
      </c>
      <c r="B10415" t="s">
        <v>5</v>
      </c>
      <c r="C10415" t="s">
        <v>1913</v>
      </c>
      <c r="D10415" s="24">
        <v>12505</v>
      </c>
      <c r="E10415" t="s">
        <v>1788</v>
      </c>
      <c r="F10415" t="s">
        <v>128</v>
      </c>
      <c r="G10415" t="s">
        <v>110</v>
      </c>
      <c r="H10415" t="s">
        <v>3475</v>
      </c>
      <c r="I10415" t="s">
        <v>1850</v>
      </c>
      <c r="J10415" t="s">
        <v>1919</v>
      </c>
      <c r="K10415" t="s">
        <v>13</v>
      </c>
      <c r="L10415" s="24">
        <v>7168</v>
      </c>
      <c r="M10415" s="25">
        <f>+VLOOKUP(E10415, TC!A:D, 4, FALSE())</f>
        <v>1.1683499987512174</v>
      </c>
      <c r="N10415" s="24">
        <f t="shared" si="810"/>
        <v>7168</v>
      </c>
      <c r="O10415" t="str">
        <f t="shared" si="811"/>
        <v>FACTURA</v>
      </c>
      <c r="P10415" t="str">
        <f t="shared" si="812"/>
        <v>2025</v>
      </c>
      <c r="Q10415" t="str">
        <f t="shared" si="813"/>
        <v>07</v>
      </c>
      <c r="R10415" t="str">
        <f>+IFERROR(VLOOKUP(I10415, Listado!A:B, 2, FALSE()), "COMERCIALIZADORA INTERNACIONAL CARIBBEAN EXOTICS S A")</f>
        <v>PEREZ MEJIA MARIA PAULINA</v>
      </c>
      <c r="S10415" s="25">
        <f>+VLOOKUP(E10415, TC!A:D, 2, FALSE())</f>
        <v>4003.9</v>
      </c>
      <c r="T10415" t="str">
        <f t="shared" si="814"/>
        <v>USD</v>
      </c>
    </row>
    <row r="10416" spans="1:20" ht="18.75" hidden="1" customHeight="1" x14ac:dyDescent="0.25">
      <c r="A10416" t="s">
        <v>3341</v>
      </c>
      <c r="B10416" t="s">
        <v>5</v>
      </c>
      <c r="C10416" t="s">
        <v>1913</v>
      </c>
      <c r="D10416" s="24">
        <v>12505</v>
      </c>
      <c r="E10416" t="s">
        <v>1788</v>
      </c>
      <c r="F10416" t="s">
        <v>128</v>
      </c>
      <c r="G10416" t="s">
        <v>110</v>
      </c>
      <c r="H10416" t="s">
        <v>3475</v>
      </c>
      <c r="I10416" t="s">
        <v>1850</v>
      </c>
      <c r="J10416" t="s">
        <v>1919</v>
      </c>
      <c r="K10416" t="s">
        <v>31</v>
      </c>
      <c r="L10416" s="24">
        <v>3808</v>
      </c>
      <c r="M10416" s="25">
        <f>+VLOOKUP(E10416, TC!A:D, 4, FALSE())</f>
        <v>1.1683499987512174</v>
      </c>
      <c r="N10416" s="24">
        <f t="shared" si="810"/>
        <v>3808</v>
      </c>
      <c r="O10416" t="str">
        <f t="shared" si="811"/>
        <v>FACTURA</v>
      </c>
      <c r="P10416" t="str">
        <f t="shared" si="812"/>
        <v>2025</v>
      </c>
      <c r="Q10416" t="str">
        <f t="shared" si="813"/>
        <v>07</v>
      </c>
      <c r="R10416" t="str">
        <f>+IFERROR(VLOOKUP(I10416, Listado!A:B, 2, FALSE()), "COMERCIALIZADORA INTERNACIONAL CARIBBEAN EXOTICS S A")</f>
        <v>PEREZ MEJIA MARIA PAULINA</v>
      </c>
      <c r="S10416" s="25">
        <f>+VLOOKUP(E10416, TC!A:D, 2, FALSE())</f>
        <v>4003.9</v>
      </c>
      <c r="T10416" t="str">
        <f t="shared" si="814"/>
        <v>USD</v>
      </c>
    </row>
    <row r="10417" spans="1:20" ht="18.75" hidden="1" customHeight="1" x14ac:dyDescent="0.25">
      <c r="A10417" t="s">
        <v>3341</v>
      </c>
      <c r="B10417" t="s">
        <v>5</v>
      </c>
      <c r="C10417" t="s">
        <v>1913</v>
      </c>
      <c r="D10417" s="24">
        <v>12505</v>
      </c>
      <c r="E10417" t="s">
        <v>1788</v>
      </c>
      <c r="F10417" t="s">
        <v>128</v>
      </c>
      <c r="G10417" t="s">
        <v>110</v>
      </c>
      <c r="H10417" t="s">
        <v>3475</v>
      </c>
      <c r="I10417" t="s">
        <v>1850</v>
      </c>
      <c r="J10417" t="s">
        <v>1919</v>
      </c>
      <c r="K10417" t="s">
        <v>34</v>
      </c>
      <c r="L10417" s="24">
        <v>3584</v>
      </c>
      <c r="M10417" s="25">
        <f>+VLOOKUP(E10417, TC!A:D, 4, FALSE())</f>
        <v>1.1683499987512174</v>
      </c>
      <c r="N10417" s="24">
        <f t="shared" si="810"/>
        <v>3584</v>
      </c>
      <c r="O10417" t="str">
        <f t="shared" si="811"/>
        <v>FACTURA</v>
      </c>
      <c r="P10417" t="str">
        <f t="shared" si="812"/>
        <v>2025</v>
      </c>
      <c r="Q10417" t="str">
        <f t="shared" si="813"/>
        <v>07</v>
      </c>
      <c r="R10417" t="str">
        <f>+IFERROR(VLOOKUP(I10417, Listado!A:B, 2, FALSE()), "COMERCIALIZADORA INTERNACIONAL CARIBBEAN EXOTICS S A")</f>
        <v>PEREZ MEJIA MARIA PAULINA</v>
      </c>
      <c r="S10417" s="25">
        <f>+VLOOKUP(E10417, TC!A:D, 2, FALSE())</f>
        <v>4003.9</v>
      </c>
      <c r="T10417" t="str">
        <f t="shared" si="814"/>
        <v>USD</v>
      </c>
    </row>
    <row r="10418" spans="1:20" ht="18.75" hidden="1" customHeight="1" x14ac:dyDescent="0.25">
      <c r="A10418" t="s">
        <v>3341</v>
      </c>
      <c r="B10418" t="s">
        <v>5</v>
      </c>
      <c r="C10418" t="s">
        <v>1913</v>
      </c>
      <c r="D10418" s="24">
        <v>12506</v>
      </c>
      <c r="E10418" t="s">
        <v>1789</v>
      </c>
      <c r="F10418" t="s">
        <v>99</v>
      </c>
      <c r="G10418" t="s">
        <v>113</v>
      </c>
      <c r="I10418" t="s">
        <v>1859</v>
      </c>
      <c r="J10418" t="s">
        <v>1915</v>
      </c>
      <c r="K10418" t="s">
        <v>1916</v>
      </c>
      <c r="L10418" s="24">
        <v>7099200</v>
      </c>
      <c r="M10418" s="25">
        <f>+VLOOKUP(E10418, TC!A:D, 4, FALSE())</f>
        <v>1.1617999995014694</v>
      </c>
      <c r="N10418" s="24">
        <f t="shared" si="810"/>
        <v>7099200</v>
      </c>
      <c r="O10418" t="str">
        <f t="shared" si="811"/>
        <v>FACTURA</v>
      </c>
      <c r="P10418" t="str">
        <f t="shared" si="812"/>
        <v>2025</v>
      </c>
      <c r="Q10418" t="str">
        <f t="shared" si="813"/>
        <v>07</v>
      </c>
      <c r="R10418" t="str">
        <f>+IFERROR(VLOOKUP(I10418, Listado!A:B, 2, FALSE()), "COMERCIALIZADORA INTERNACIONAL CARIBBEAN EXOTICS S A")</f>
        <v>LONDOÑO ECHEVERRI ALEJANDRA</v>
      </c>
      <c r="S10418" s="25">
        <f>+VLOOKUP(E10418, TC!A:D, 2, FALSE())</f>
        <v>4011.79</v>
      </c>
      <c r="T10418" t="str">
        <f t="shared" si="814"/>
        <v>COP</v>
      </c>
    </row>
    <row r="10419" spans="1:20" ht="18.75" hidden="1" customHeight="1" x14ac:dyDescent="0.25">
      <c r="A10419" t="s">
        <v>3341</v>
      </c>
      <c r="B10419" t="s">
        <v>5</v>
      </c>
      <c r="C10419" t="s">
        <v>1913</v>
      </c>
      <c r="D10419" s="24">
        <v>12507</v>
      </c>
      <c r="E10419" t="s">
        <v>1789</v>
      </c>
      <c r="F10419" t="s">
        <v>128</v>
      </c>
      <c r="G10419" t="s">
        <v>110</v>
      </c>
      <c r="H10419" t="s">
        <v>3476</v>
      </c>
      <c r="I10419" t="s">
        <v>1852</v>
      </c>
      <c r="J10419" t="s">
        <v>1998</v>
      </c>
      <c r="K10419" t="s">
        <v>70</v>
      </c>
      <c r="L10419" s="24">
        <v>18714.815999999999</v>
      </c>
      <c r="M10419" s="25">
        <f>+VLOOKUP(E10419, TC!A:D, 4, FALSE())</f>
        <v>1.1617999995014694</v>
      </c>
      <c r="N10419" s="24">
        <f t="shared" si="810"/>
        <v>18714.815999999999</v>
      </c>
      <c r="O10419" t="str">
        <f t="shared" si="811"/>
        <v>FACTURA</v>
      </c>
      <c r="P10419" t="str">
        <f t="shared" si="812"/>
        <v>2025</v>
      </c>
      <c r="Q10419" t="str">
        <f t="shared" si="813"/>
        <v>07</v>
      </c>
      <c r="R10419" t="str">
        <f>+IFERROR(VLOOKUP(I10419, Listado!A:B, 2, FALSE()), "COMERCIALIZADORA INTERNACIONAL CARIBBEAN EXOTICS S A")</f>
        <v>PEREZ MEJIA MARIA PAULINA</v>
      </c>
      <c r="S10419" s="25">
        <f>+VLOOKUP(E10419, TC!A:D, 2, FALSE())</f>
        <v>4011.79</v>
      </c>
      <c r="T10419" t="str">
        <f t="shared" si="814"/>
        <v>USD</v>
      </c>
    </row>
    <row r="10420" spans="1:20" ht="18.75" hidden="1" customHeight="1" x14ac:dyDescent="0.25">
      <c r="A10420" t="s">
        <v>3341</v>
      </c>
      <c r="B10420" t="s">
        <v>5</v>
      </c>
      <c r="C10420" t="s">
        <v>1913</v>
      </c>
      <c r="D10420" s="24">
        <v>12507</v>
      </c>
      <c r="E10420" t="s">
        <v>1789</v>
      </c>
      <c r="F10420" t="s">
        <v>128</v>
      </c>
      <c r="G10420" t="s">
        <v>110</v>
      </c>
      <c r="H10420" t="s">
        <v>3476</v>
      </c>
      <c r="I10420" t="s">
        <v>1852</v>
      </c>
      <c r="J10420" t="s">
        <v>1998</v>
      </c>
      <c r="K10420" t="s">
        <v>51</v>
      </c>
      <c r="L10420" s="24">
        <v>31793.599999999999</v>
      </c>
      <c r="M10420" s="25">
        <f>+VLOOKUP(E10420, TC!A:D, 4, FALSE())</f>
        <v>1.1617999995014694</v>
      </c>
      <c r="N10420" s="24">
        <f t="shared" si="810"/>
        <v>31793.599999999999</v>
      </c>
      <c r="O10420" t="str">
        <f t="shared" si="811"/>
        <v>FACTURA</v>
      </c>
      <c r="P10420" t="str">
        <f t="shared" si="812"/>
        <v>2025</v>
      </c>
      <c r="Q10420" t="str">
        <f t="shared" si="813"/>
        <v>07</v>
      </c>
      <c r="R10420" t="str">
        <f>+IFERROR(VLOOKUP(I10420, Listado!A:B, 2, FALSE()), "COMERCIALIZADORA INTERNACIONAL CARIBBEAN EXOTICS S A")</f>
        <v>PEREZ MEJIA MARIA PAULINA</v>
      </c>
      <c r="S10420" s="25">
        <f>+VLOOKUP(E10420, TC!A:D, 2, FALSE())</f>
        <v>4011.79</v>
      </c>
      <c r="T10420" t="str">
        <f t="shared" si="814"/>
        <v>USD</v>
      </c>
    </row>
    <row r="10421" spans="1:20" ht="18.75" hidden="1" customHeight="1" x14ac:dyDescent="0.25">
      <c r="A10421" t="s">
        <v>3341</v>
      </c>
      <c r="B10421" t="s">
        <v>5</v>
      </c>
      <c r="C10421" t="s">
        <v>1913</v>
      </c>
      <c r="D10421" s="24">
        <v>12507</v>
      </c>
      <c r="E10421" t="s">
        <v>1789</v>
      </c>
      <c r="F10421" t="s">
        <v>128</v>
      </c>
      <c r="G10421" t="s">
        <v>110</v>
      </c>
      <c r="H10421" t="s">
        <v>3476</v>
      </c>
      <c r="I10421" t="s">
        <v>1852</v>
      </c>
      <c r="J10421" t="s">
        <v>1998</v>
      </c>
      <c r="K10421" t="s">
        <v>1959</v>
      </c>
      <c r="L10421" s="24">
        <v>3251.5839999999998</v>
      </c>
      <c r="M10421" s="25">
        <f>+VLOOKUP(E10421, TC!A:D, 4, FALSE())</f>
        <v>1.1617999995014694</v>
      </c>
      <c r="N10421" s="24">
        <f t="shared" si="810"/>
        <v>3251.5839999999998</v>
      </c>
      <c r="O10421" t="str">
        <f t="shared" si="811"/>
        <v>FACTURA</v>
      </c>
      <c r="P10421" t="str">
        <f t="shared" si="812"/>
        <v>2025</v>
      </c>
      <c r="Q10421" t="str">
        <f t="shared" si="813"/>
        <v>07</v>
      </c>
      <c r="R10421" t="str">
        <f>+IFERROR(VLOOKUP(I10421, Listado!A:B, 2, FALSE()), "COMERCIALIZADORA INTERNACIONAL CARIBBEAN EXOTICS S A")</f>
        <v>PEREZ MEJIA MARIA PAULINA</v>
      </c>
      <c r="S10421" s="25">
        <f>+VLOOKUP(E10421, TC!A:D, 2, FALSE())</f>
        <v>4011.79</v>
      </c>
      <c r="T10421" t="str">
        <f t="shared" si="814"/>
        <v>USD</v>
      </c>
    </row>
    <row r="10422" spans="1:20" ht="18.75" hidden="1" customHeight="1" x14ac:dyDescent="0.25">
      <c r="A10422" t="s">
        <v>3341</v>
      </c>
      <c r="B10422" t="s">
        <v>5</v>
      </c>
      <c r="C10422" t="s">
        <v>1913</v>
      </c>
      <c r="D10422" s="24">
        <v>12508</v>
      </c>
      <c r="E10422" t="s">
        <v>1789</v>
      </c>
      <c r="F10422" t="s">
        <v>128</v>
      </c>
      <c r="G10422" t="s">
        <v>110</v>
      </c>
      <c r="H10422" t="s">
        <v>3477</v>
      </c>
      <c r="I10422" t="s">
        <v>1866</v>
      </c>
      <c r="J10422" t="s">
        <v>1998</v>
      </c>
      <c r="K10422" t="s">
        <v>37</v>
      </c>
      <c r="L10422" s="24">
        <v>2199.3440000000001</v>
      </c>
      <c r="M10422" s="25">
        <f>+VLOOKUP(E10422, TC!A:D, 4, FALSE())</f>
        <v>1.1617999995014694</v>
      </c>
      <c r="N10422" s="24">
        <f t="shared" si="810"/>
        <v>2199.3440000000001</v>
      </c>
      <c r="O10422" t="str">
        <f t="shared" si="811"/>
        <v>FACTURA</v>
      </c>
      <c r="P10422" t="str">
        <f t="shared" si="812"/>
        <v>2025</v>
      </c>
      <c r="Q10422" t="str">
        <f t="shared" si="813"/>
        <v>07</v>
      </c>
      <c r="R10422" t="str">
        <f>+IFERROR(VLOOKUP(I10422, Listado!A:B, 2, FALSE()), "COMERCIALIZADORA INTERNACIONAL CARIBBEAN EXOTICS S A")</f>
        <v>PEREZ MEJIA MARIA PAULINA</v>
      </c>
      <c r="S10422" s="25">
        <f>+VLOOKUP(E10422, TC!A:D, 2, FALSE())</f>
        <v>4011.79</v>
      </c>
      <c r="T10422" t="str">
        <f t="shared" si="814"/>
        <v>USD</v>
      </c>
    </row>
    <row r="10423" spans="1:20" ht="18.75" hidden="1" customHeight="1" x14ac:dyDescent="0.25">
      <c r="A10423" t="s">
        <v>3341</v>
      </c>
      <c r="B10423" t="s">
        <v>5</v>
      </c>
      <c r="C10423" t="s">
        <v>1913</v>
      </c>
      <c r="D10423" s="24">
        <v>12508</v>
      </c>
      <c r="E10423" t="s">
        <v>1789</v>
      </c>
      <c r="F10423" t="s">
        <v>128</v>
      </c>
      <c r="G10423" t="s">
        <v>110</v>
      </c>
      <c r="H10423" t="s">
        <v>3477</v>
      </c>
      <c r="I10423" t="s">
        <v>1866</v>
      </c>
      <c r="J10423" t="s">
        <v>1998</v>
      </c>
      <c r="K10423" t="s">
        <v>17</v>
      </c>
      <c r="L10423" s="24">
        <v>1659.64</v>
      </c>
      <c r="M10423" s="25">
        <f>+VLOOKUP(E10423, TC!A:D, 4, FALSE())</f>
        <v>1.1617999995014694</v>
      </c>
      <c r="N10423" s="24">
        <f t="shared" si="810"/>
        <v>1659.64</v>
      </c>
      <c r="O10423" t="str">
        <f t="shared" si="811"/>
        <v>FACTURA</v>
      </c>
      <c r="P10423" t="str">
        <f t="shared" si="812"/>
        <v>2025</v>
      </c>
      <c r="Q10423" t="str">
        <f t="shared" si="813"/>
        <v>07</v>
      </c>
      <c r="R10423" t="str">
        <f>+IFERROR(VLOOKUP(I10423, Listado!A:B, 2, FALSE()), "COMERCIALIZADORA INTERNACIONAL CARIBBEAN EXOTICS S A")</f>
        <v>PEREZ MEJIA MARIA PAULINA</v>
      </c>
      <c r="S10423" s="25">
        <f>+VLOOKUP(E10423, TC!A:D, 2, FALSE())</f>
        <v>4011.79</v>
      </c>
      <c r="T10423" t="str">
        <f t="shared" si="814"/>
        <v>USD</v>
      </c>
    </row>
    <row r="10424" spans="1:20" ht="18.75" hidden="1" customHeight="1" x14ac:dyDescent="0.25">
      <c r="A10424" t="s">
        <v>3341</v>
      </c>
      <c r="B10424" t="s">
        <v>5</v>
      </c>
      <c r="C10424" t="s">
        <v>1913</v>
      </c>
      <c r="D10424" s="24">
        <v>12508</v>
      </c>
      <c r="E10424" t="s">
        <v>1789</v>
      </c>
      <c r="F10424" t="s">
        <v>128</v>
      </c>
      <c r="G10424" t="s">
        <v>110</v>
      </c>
      <c r="H10424" t="s">
        <v>3477</v>
      </c>
      <c r="I10424" t="s">
        <v>1866</v>
      </c>
      <c r="J10424" t="s">
        <v>1998</v>
      </c>
      <c r="K10424" t="s">
        <v>22</v>
      </c>
      <c r="L10424" s="24">
        <v>1775.712</v>
      </c>
      <c r="M10424" s="25">
        <f>+VLOOKUP(E10424, TC!A:D, 4, FALSE())</f>
        <v>1.1617999995014694</v>
      </c>
      <c r="N10424" s="24">
        <f t="shared" si="810"/>
        <v>1775.712</v>
      </c>
      <c r="O10424" t="str">
        <f t="shared" si="811"/>
        <v>FACTURA</v>
      </c>
      <c r="P10424" t="str">
        <f t="shared" si="812"/>
        <v>2025</v>
      </c>
      <c r="Q10424" t="str">
        <f t="shared" si="813"/>
        <v>07</v>
      </c>
      <c r="R10424" t="str">
        <f>+IFERROR(VLOOKUP(I10424, Listado!A:B, 2, FALSE()), "COMERCIALIZADORA INTERNACIONAL CARIBBEAN EXOTICS S A")</f>
        <v>PEREZ MEJIA MARIA PAULINA</v>
      </c>
      <c r="S10424" s="25">
        <f>+VLOOKUP(E10424, TC!A:D, 2, FALSE())</f>
        <v>4011.79</v>
      </c>
      <c r="T10424" t="str">
        <f t="shared" si="814"/>
        <v>USD</v>
      </c>
    </row>
    <row r="10425" spans="1:20" ht="18.75" hidden="1" customHeight="1" x14ac:dyDescent="0.25">
      <c r="A10425" t="s">
        <v>3341</v>
      </c>
      <c r="B10425" t="s">
        <v>5</v>
      </c>
      <c r="C10425" t="s">
        <v>1913</v>
      </c>
      <c r="D10425" s="24">
        <v>12508</v>
      </c>
      <c r="E10425" t="s">
        <v>1789</v>
      </c>
      <c r="F10425" t="s">
        <v>128</v>
      </c>
      <c r="G10425" t="s">
        <v>110</v>
      </c>
      <c r="H10425" t="s">
        <v>3477</v>
      </c>
      <c r="I10425" t="s">
        <v>1866</v>
      </c>
      <c r="J10425" t="s">
        <v>1998</v>
      </c>
      <c r="K10425" t="s">
        <v>1959</v>
      </c>
      <c r="L10425" s="24">
        <v>361.30399999999997</v>
      </c>
      <c r="M10425" s="25">
        <f>+VLOOKUP(E10425, TC!A:D, 4, FALSE())</f>
        <v>1.1617999995014694</v>
      </c>
      <c r="N10425" s="24">
        <f t="shared" si="810"/>
        <v>361.30399999999997</v>
      </c>
      <c r="O10425" t="str">
        <f t="shared" si="811"/>
        <v>FACTURA</v>
      </c>
      <c r="P10425" t="str">
        <f t="shared" si="812"/>
        <v>2025</v>
      </c>
      <c r="Q10425" t="str">
        <f t="shared" si="813"/>
        <v>07</v>
      </c>
      <c r="R10425" t="str">
        <f>+IFERROR(VLOOKUP(I10425, Listado!A:B, 2, FALSE()), "COMERCIALIZADORA INTERNACIONAL CARIBBEAN EXOTICS S A")</f>
        <v>PEREZ MEJIA MARIA PAULINA</v>
      </c>
      <c r="S10425" s="25">
        <f>+VLOOKUP(E10425, TC!A:D, 2, FALSE())</f>
        <v>4011.79</v>
      </c>
      <c r="T10425" t="str">
        <f t="shared" si="814"/>
        <v>USD</v>
      </c>
    </row>
    <row r="10426" spans="1:20" ht="18.75" hidden="1" customHeight="1" x14ac:dyDescent="0.25">
      <c r="A10426" t="s">
        <v>3341</v>
      </c>
      <c r="B10426" t="s">
        <v>5</v>
      </c>
      <c r="C10426" t="s">
        <v>1913</v>
      </c>
      <c r="D10426" s="24">
        <v>12509</v>
      </c>
      <c r="E10426" t="s">
        <v>1789</v>
      </c>
      <c r="F10426" t="s">
        <v>1924</v>
      </c>
      <c r="G10426" t="s">
        <v>108</v>
      </c>
      <c r="H10426" t="s">
        <v>3478</v>
      </c>
      <c r="I10426" t="s">
        <v>1894</v>
      </c>
      <c r="J10426" t="s">
        <v>1919</v>
      </c>
      <c r="K10426" t="s">
        <v>57</v>
      </c>
      <c r="L10426" s="24">
        <v>25964.288</v>
      </c>
      <c r="M10426" s="25">
        <f>+VLOOKUP(E10426, TC!A:D, 4, FALSE())</f>
        <v>1.1617999995014694</v>
      </c>
      <c r="N10426" s="24">
        <f t="shared" si="810"/>
        <v>30165.309785456007</v>
      </c>
      <c r="O10426" t="str">
        <f t="shared" si="811"/>
        <v>FACTURA</v>
      </c>
      <c r="P10426" t="str">
        <f t="shared" si="812"/>
        <v>2025</v>
      </c>
      <c r="Q10426" t="str">
        <f t="shared" si="813"/>
        <v>07</v>
      </c>
      <c r="R10426" t="str">
        <f>+IFERROR(VLOOKUP(I10426, Listado!A:B, 2, FALSE()), "COMERCIALIZADORA INTERNACIONAL CARIBBEAN EXOTICS S A")</f>
        <v>PIEDRAHITA PEREZ MARIANA</v>
      </c>
      <c r="S10426" s="25">
        <f>+VLOOKUP(E10426, TC!A:D, 2, FALSE())</f>
        <v>4011.79</v>
      </c>
      <c r="T10426" t="str">
        <f t="shared" si="814"/>
        <v>EUR</v>
      </c>
    </row>
    <row r="10427" spans="1:20" ht="18.75" hidden="1" customHeight="1" x14ac:dyDescent="0.25">
      <c r="A10427" t="s">
        <v>3341</v>
      </c>
      <c r="B10427" t="s">
        <v>5</v>
      </c>
      <c r="C10427" t="s">
        <v>1913</v>
      </c>
      <c r="D10427" s="24">
        <v>12509</v>
      </c>
      <c r="E10427" t="s">
        <v>1789</v>
      </c>
      <c r="F10427" t="s">
        <v>1924</v>
      </c>
      <c r="G10427" t="s">
        <v>108</v>
      </c>
      <c r="H10427" t="s">
        <v>3478</v>
      </c>
      <c r="I10427" t="s">
        <v>1894</v>
      </c>
      <c r="J10427" t="s">
        <v>1919</v>
      </c>
      <c r="K10427" t="s">
        <v>1959</v>
      </c>
      <c r="L10427" s="24">
        <v>1925</v>
      </c>
      <c r="M10427" s="25">
        <f>+VLOOKUP(E10427, TC!A:D, 4, FALSE())</f>
        <v>1.1617999995014694</v>
      </c>
      <c r="N10427" s="24">
        <f t="shared" si="810"/>
        <v>2236.4649990403286</v>
      </c>
      <c r="O10427" t="str">
        <f t="shared" si="811"/>
        <v>FACTURA</v>
      </c>
      <c r="P10427" t="str">
        <f t="shared" si="812"/>
        <v>2025</v>
      </c>
      <c r="Q10427" t="str">
        <f t="shared" si="813"/>
        <v>07</v>
      </c>
      <c r="R10427" t="str">
        <f>+IFERROR(VLOOKUP(I10427, Listado!A:B, 2, FALSE()), "COMERCIALIZADORA INTERNACIONAL CARIBBEAN EXOTICS S A")</f>
        <v>PIEDRAHITA PEREZ MARIANA</v>
      </c>
      <c r="S10427" s="25">
        <f>+VLOOKUP(E10427, TC!A:D, 2, FALSE())</f>
        <v>4011.79</v>
      </c>
      <c r="T10427" t="str">
        <f t="shared" si="814"/>
        <v>EUR</v>
      </c>
    </row>
    <row r="10428" spans="1:20" ht="18.75" hidden="1" customHeight="1" x14ac:dyDescent="0.25">
      <c r="A10428" t="s">
        <v>3341</v>
      </c>
      <c r="B10428" t="s">
        <v>5</v>
      </c>
      <c r="C10428" t="s">
        <v>1913</v>
      </c>
      <c r="D10428" s="24">
        <v>12509</v>
      </c>
      <c r="E10428" t="s">
        <v>1789</v>
      </c>
      <c r="F10428" t="s">
        <v>1924</v>
      </c>
      <c r="G10428" t="s">
        <v>108</v>
      </c>
      <c r="H10428" t="s">
        <v>3478</v>
      </c>
      <c r="I10428" t="s">
        <v>1894</v>
      </c>
      <c r="J10428" t="s">
        <v>1919</v>
      </c>
      <c r="K10428" t="s">
        <v>1960</v>
      </c>
      <c r="L10428" s="24">
        <v>110.712</v>
      </c>
      <c r="M10428" s="25">
        <f>+VLOOKUP(E10428, TC!A:D, 4, FALSE())</f>
        <v>1.1617999995014694</v>
      </c>
      <c r="N10428" s="24">
        <f t="shared" si="810"/>
        <v>128.62520154480669</v>
      </c>
      <c r="O10428" t="str">
        <f t="shared" si="811"/>
        <v>FACTURA</v>
      </c>
      <c r="P10428" t="str">
        <f t="shared" si="812"/>
        <v>2025</v>
      </c>
      <c r="Q10428" t="str">
        <f t="shared" si="813"/>
        <v>07</v>
      </c>
      <c r="R10428" t="str">
        <f>+IFERROR(VLOOKUP(I10428, Listado!A:B, 2, FALSE()), "COMERCIALIZADORA INTERNACIONAL CARIBBEAN EXOTICS S A")</f>
        <v>PIEDRAHITA PEREZ MARIANA</v>
      </c>
      <c r="S10428" s="25">
        <f>+VLOOKUP(E10428, TC!A:D, 2, FALSE())</f>
        <v>4011.79</v>
      </c>
      <c r="T10428" t="str">
        <f t="shared" si="814"/>
        <v>EUR</v>
      </c>
    </row>
    <row r="10429" spans="1:20" ht="18.75" hidden="1" customHeight="1" x14ac:dyDescent="0.25">
      <c r="A10429" t="s">
        <v>3341</v>
      </c>
      <c r="B10429" t="s">
        <v>5</v>
      </c>
      <c r="C10429" t="s">
        <v>1913</v>
      </c>
      <c r="D10429" s="24">
        <v>12510</v>
      </c>
      <c r="E10429" t="s">
        <v>1789</v>
      </c>
      <c r="F10429" t="s">
        <v>1924</v>
      </c>
      <c r="G10429" t="s">
        <v>110</v>
      </c>
      <c r="H10429" t="s">
        <v>3479</v>
      </c>
      <c r="I10429" t="s">
        <v>1868</v>
      </c>
      <c r="J10429" t="s">
        <v>1966</v>
      </c>
      <c r="K10429" t="s">
        <v>21</v>
      </c>
      <c r="L10429" s="24">
        <v>5818.3680000000004</v>
      </c>
      <c r="M10429" s="25">
        <f>+VLOOKUP(E10429, TC!A:D, 4, FALSE())</f>
        <v>1.1617999995014694</v>
      </c>
      <c r="N10429" s="24">
        <f t="shared" si="810"/>
        <v>6759.7799394993663</v>
      </c>
      <c r="O10429" t="str">
        <f t="shared" si="811"/>
        <v>FACTURA</v>
      </c>
      <c r="P10429" t="str">
        <f t="shared" si="812"/>
        <v>2025</v>
      </c>
      <c r="Q10429" t="str">
        <f t="shared" si="813"/>
        <v>07</v>
      </c>
      <c r="R10429" t="str">
        <f>+IFERROR(VLOOKUP(I10429, Listado!A:B, 2, FALSE()), "COMERCIALIZADORA INTERNACIONAL CARIBBEAN EXOTICS S A")</f>
        <v>PEREZ MEJIA MARIA PAULINA</v>
      </c>
      <c r="S10429" s="25">
        <f>+VLOOKUP(E10429, TC!A:D, 2, FALSE())</f>
        <v>4011.79</v>
      </c>
      <c r="T10429" t="str">
        <f t="shared" si="814"/>
        <v>EUR</v>
      </c>
    </row>
    <row r="10430" spans="1:20" ht="18.75" hidden="1" customHeight="1" x14ac:dyDescent="0.25">
      <c r="A10430" t="s">
        <v>3341</v>
      </c>
      <c r="B10430" t="s">
        <v>5</v>
      </c>
      <c r="C10430" t="s">
        <v>1913</v>
      </c>
      <c r="D10430" s="24">
        <v>12510</v>
      </c>
      <c r="E10430" t="s">
        <v>1789</v>
      </c>
      <c r="F10430" t="s">
        <v>1924</v>
      </c>
      <c r="G10430" t="s">
        <v>110</v>
      </c>
      <c r="H10430" t="s">
        <v>3479</v>
      </c>
      <c r="I10430" t="s">
        <v>1868</v>
      </c>
      <c r="J10430" t="s">
        <v>1966</v>
      </c>
      <c r="K10430" t="s">
        <v>1959</v>
      </c>
      <c r="L10430" s="24">
        <v>550</v>
      </c>
      <c r="M10430" s="25">
        <f>+VLOOKUP(E10430, TC!A:D, 4, FALSE())</f>
        <v>1.1617999995014694</v>
      </c>
      <c r="N10430" s="24">
        <f t="shared" si="810"/>
        <v>638.98999972580816</v>
      </c>
      <c r="O10430" t="str">
        <f t="shared" si="811"/>
        <v>FACTURA</v>
      </c>
      <c r="P10430" t="str">
        <f t="shared" si="812"/>
        <v>2025</v>
      </c>
      <c r="Q10430" t="str">
        <f t="shared" si="813"/>
        <v>07</v>
      </c>
      <c r="R10430" t="str">
        <f>+IFERROR(VLOOKUP(I10430, Listado!A:B, 2, FALSE()), "COMERCIALIZADORA INTERNACIONAL CARIBBEAN EXOTICS S A")</f>
        <v>PEREZ MEJIA MARIA PAULINA</v>
      </c>
      <c r="S10430" s="25">
        <f>+VLOOKUP(E10430, TC!A:D, 2, FALSE())</f>
        <v>4011.79</v>
      </c>
      <c r="T10430" t="str">
        <f t="shared" si="814"/>
        <v>EUR</v>
      </c>
    </row>
    <row r="10431" spans="1:20" ht="18.75" hidden="1" customHeight="1" x14ac:dyDescent="0.25">
      <c r="A10431" t="s">
        <v>3341</v>
      </c>
      <c r="B10431" t="s">
        <v>5</v>
      </c>
      <c r="C10431" t="s">
        <v>1913</v>
      </c>
      <c r="D10431" s="24">
        <v>12510</v>
      </c>
      <c r="E10431" t="s">
        <v>1789</v>
      </c>
      <c r="F10431" t="s">
        <v>1924</v>
      </c>
      <c r="G10431" t="s">
        <v>110</v>
      </c>
      <c r="H10431" t="s">
        <v>3479</v>
      </c>
      <c r="I10431" t="s">
        <v>1868</v>
      </c>
      <c r="J10431" t="s">
        <v>1966</v>
      </c>
      <c r="K10431" t="s">
        <v>1960</v>
      </c>
      <c r="L10431" s="24">
        <v>31.632000000000001</v>
      </c>
      <c r="M10431" s="25">
        <f>+VLOOKUP(E10431, TC!A:D, 4, FALSE())</f>
        <v>1.1617999995014694</v>
      </c>
      <c r="N10431" s="24">
        <f t="shared" si="810"/>
        <v>36.750057584230483</v>
      </c>
      <c r="O10431" t="str">
        <f t="shared" si="811"/>
        <v>FACTURA</v>
      </c>
      <c r="P10431" t="str">
        <f t="shared" si="812"/>
        <v>2025</v>
      </c>
      <c r="Q10431" t="str">
        <f t="shared" si="813"/>
        <v>07</v>
      </c>
      <c r="R10431" t="str">
        <f>+IFERROR(VLOOKUP(I10431, Listado!A:B, 2, FALSE()), "COMERCIALIZADORA INTERNACIONAL CARIBBEAN EXOTICS S A")</f>
        <v>PEREZ MEJIA MARIA PAULINA</v>
      </c>
      <c r="S10431" s="25">
        <f>+VLOOKUP(E10431, TC!A:D, 2, FALSE())</f>
        <v>4011.79</v>
      </c>
      <c r="T10431" t="str">
        <f t="shared" si="814"/>
        <v>EUR</v>
      </c>
    </row>
    <row r="10432" spans="1:20" ht="18.75" hidden="1" customHeight="1" x14ac:dyDescent="0.25">
      <c r="A10432" t="s">
        <v>3341</v>
      </c>
      <c r="B10432" t="s">
        <v>5</v>
      </c>
      <c r="C10432" t="s">
        <v>1913</v>
      </c>
      <c r="D10432" s="24">
        <v>12511</v>
      </c>
      <c r="E10432" t="s">
        <v>1789</v>
      </c>
      <c r="F10432" t="s">
        <v>128</v>
      </c>
      <c r="G10432" t="s">
        <v>112</v>
      </c>
      <c r="I10432" t="s">
        <v>1893</v>
      </c>
      <c r="J10432" t="s">
        <v>1919</v>
      </c>
      <c r="K10432" t="s">
        <v>1918</v>
      </c>
      <c r="L10432" s="24">
        <v>16.8</v>
      </c>
      <c r="M10432" s="25">
        <f>+VLOOKUP(E10432, TC!A:D, 4, FALSE())</f>
        <v>1.1617999995014694</v>
      </c>
      <c r="N10432" s="24">
        <f t="shared" si="810"/>
        <v>16.8</v>
      </c>
      <c r="O10432" t="str">
        <f t="shared" si="811"/>
        <v>FACTURA</v>
      </c>
      <c r="P10432" t="str">
        <f t="shared" si="812"/>
        <v>2025</v>
      </c>
      <c r="Q10432" t="str">
        <f t="shared" si="813"/>
        <v>07</v>
      </c>
      <c r="R10432" t="str">
        <f>+IFERROR(VLOOKUP(I10432, Listado!A:B, 2, FALSE()), "COMERCIALIZADORA INTERNACIONAL CARIBBEAN EXOTICS S A")</f>
        <v>HINCAPIE CONTRERAS ERIKA STEFANIA</v>
      </c>
      <c r="S10432" s="25">
        <f>+VLOOKUP(E10432, TC!A:D, 2, FALSE())</f>
        <v>4011.79</v>
      </c>
      <c r="T10432" t="str">
        <f t="shared" si="814"/>
        <v>USD</v>
      </c>
    </row>
    <row r="10433" spans="1:20" ht="18.75" hidden="1" customHeight="1" x14ac:dyDescent="0.25">
      <c r="A10433" t="s">
        <v>3341</v>
      </c>
      <c r="B10433" t="s">
        <v>1923</v>
      </c>
      <c r="C10433" t="s">
        <v>1913</v>
      </c>
      <c r="D10433" s="24">
        <v>6195</v>
      </c>
      <c r="E10433" t="s">
        <v>1789</v>
      </c>
      <c r="F10433" t="s">
        <v>128</v>
      </c>
      <c r="G10433" t="s">
        <v>108</v>
      </c>
      <c r="H10433" t="s">
        <v>3480</v>
      </c>
      <c r="I10433" t="s">
        <v>1904</v>
      </c>
      <c r="J10433" t="s">
        <v>1944</v>
      </c>
      <c r="K10433" t="s">
        <v>75</v>
      </c>
      <c r="L10433" s="24">
        <v>2287.1999999999998</v>
      </c>
      <c r="M10433" s="25">
        <f>+VLOOKUP(E10433, TC!A:D, 4, FALSE())</f>
        <v>1.1617999995014694</v>
      </c>
      <c r="N10433" s="24">
        <f t="shared" si="810"/>
        <v>2287.1999999999998</v>
      </c>
      <c r="O10433" t="str">
        <f t="shared" si="811"/>
        <v>FACTURA</v>
      </c>
      <c r="P10433" t="str">
        <f t="shared" si="812"/>
        <v>2025</v>
      </c>
      <c r="Q10433" t="str">
        <f t="shared" si="813"/>
        <v>07</v>
      </c>
      <c r="R10433" t="str">
        <f>+IFERROR(VLOOKUP(I10433, Listado!A:B, 2, FALSE()), "COMERCIALIZADORA INTERNACIONAL CARIBBEAN EXOTICS S A")</f>
        <v>PIEDRAHITA PEREZ MARIANA</v>
      </c>
      <c r="S10433" s="25">
        <f>+VLOOKUP(E10433, TC!A:D, 2, FALSE())</f>
        <v>4011.79</v>
      </c>
      <c r="T10433" t="str">
        <f t="shared" si="814"/>
        <v>USD</v>
      </c>
    </row>
    <row r="10434" spans="1:20" ht="18.75" hidden="1" customHeight="1" x14ac:dyDescent="0.25">
      <c r="A10434" t="s">
        <v>3341</v>
      </c>
      <c r="B10434" t="s">
        <v>1923</v>
      </c>
      <c r="C10434" t="s">
        <v>1913</v>
      </c>
      <c r="D10434" s="24">
        <v>6195</v>
      </c>
      <c r="E10434" t="s">
        <v>1789</v>
      </c>
      <c r="F10434" t="s">
        <v>128</v>
      </c>
      <c r="G10434" t="s">
        <v>108</v>
      </c>
      <c r="H10434" t="s">
        <v>3480</v>
      </c>
      <c r="I10434" t="s">
        <v>1904</v>
      </c>
      <c r="J10434" t="s">
        <v>1944</v>
      </c>
      <c r="K10434" t="s">
        <v>77</v>
      </c>
      <c r="L10434" s="24">
        <v>1656</v>
      </c>
      <c r="M10434" s="25">
        <f>+VLOOKUP(E10434, TC!A:D, 4, FALSE())</f>
        <v>1.1617999995014694</v>
      </c>
      <c r="N10434" s="24">
        <f t="shared" ref="N10434:N10497" si="815">+IF(F10434="EUR", (M10434*L10434), IF(I10434="JUAN MATAS SAS", (L10434/S10434), L10434))</f>
        <v>1656</v>
      </c>
      <c r="O10434" t="str">
        <f t="shared" ref="O10434:O10497" si="816">+IF(C10434="CFE", "FACTURA", IF(ISERROR(SEARCH("ANULA", H10434))=FALSE(), "ANULACIÓN FE", IF(ISERROR(SEARCH("CANCELLATION", H10434))=FALSE(), "ANULACIÓN FE", "NOTAS")))</f>
        <v>FACTURA</v>
      </c>
      <c r="P10434" t="str">
        <f t="shared" ref="P10434:P10497" si="817">+LEFT(E10434, 4)</f>
        <v>2025</v>
      </c>
      <c r="Q10434" t="str">
        <f t="shared" ref="Q10434:Q10497" si="818">+MID(E10434, 5, 2)</f>
        <v>07</v>
      </c>
      <c r="R10434" t="str">
        <f>+IFERROR(VLOOKUP(I10434, Listado!A:B, 2, FALSE()), "COMERCIALIZADORA INTERNACIONAL CARIBBEAN EXOTICS S A")</f>
        <v>PIEDRAHITA PEREZ MARIANA</v>
      </c>
      <c r="S10434" s="25">
        <f>+VLOOKUP(E10434, TC!A:D, 2, FALSE())</f>
        <v>4011.79</v>
      </c>
      <c r="T10434" t="str">
        <f t="shared" ref="T10434:T10497" si="819">+IF(I10434="JUAN MATAS SAS", "USD", F10434)</f>
        <v>USD</v>
      </c>
    </row>
    <row r="10435" spans="1:20" ht="18.75" hidden="1" customHeight="1" x14ac:dyDescent="0.25">
      <c r="A10435" t="s">
        <v>3341</v>
      </c>
      <c r="B10435" t="s">
        <v>1923</v>
      </c>
      <c r="C10435" t="s">
        <v>1913</v>
      </c>
      <c r="D10435" s="24">
        <v>6195</v>
      </c>
      <c r="E10435" t="s">
        <v>1789</v>
      </c>
      <c r="F10435" t="s">
        <v>128</v>
      </c>
      <c r="G10435" t="s">
        <v>108</v>
      </c>
      <c r="H10435" t="s">
        <v>3480</v>
      </c>
      <c r="I10435" t="s">
        <v>1904</v>
      </c>
      <c r="J10435" t="s">
        <v>1944</v>
      </c>
      <c r="K10435" t="s">
        <v>76</v>
      </c>
      <c r="L10435" s="24">
        <v>468.72</v>
      </c>
      <c r="M10435" s="25">
        <f>+VLOOKUP(E10435, TC!A:D, 4, FALSE())</f>
        <v>1.1617999995014694</v>
      </c>
      <c r="N10435" s="24">
        <f t="shared" si="815"/>
        <v>468.72</v>
      </c>
      <c r="O10435" t="str">
        <f t="shared" si="816"/>
        <v>FACTURA</v>
      </c>
      <c r="P10435" t="str">
        <f t="shared" si="817"/>
        <v>2025</v>
      </c>
      <c r="Q10435" t="str">
        <f t="shared" si="818"/>
        <v>07</v>
      </c>
      <c r="R10435" t="str">
        <f>+IFERROR(VLOOKUP(I10435, Listado!A:B, 2, FALSE()), "COMERCIALIZADORA INTERNACIONAL CARIBBEAN EXOTICS S A")</f>
        <v>PIEDRAHITA PEREZ MARIANA</v>
      </c>
      <c r="S10435" s="25">
        <f>+VLOOKUP(E10435, TC!A:D, 2, FALSE())</f>
        <v>4011.79</v>
      </c>
      <c r="T10435" t="str">
        <f t="shared" si="819"/>
        <v>USD</v>
      </c>
    </row>
    <row r="10436" spans="1:20" ht="18.75" hidden="1" customHeight="1" x14ac:dyDescent="0.25">
      <c r="A10436" t="s">
        <v>3341</v>
      </c>
      <c r="B10436" t="s">
        <v>1923</v>
      </c>
      <c r="C10436" t="s">
        <v>1913</v>
      </c>
      <c r="D10436" s="24">
        <v>6196</v>
      </c>
      <c r="E10436" t="s">
        <v>1789</v>
      </c>
      <c r="F10436" t="s">
        <v>128</v>
      </c>
      <c r="G10436" t="s">
        <v>108</v>
      </c>
      <c r="H10436" t="s">
        <v>3481</v>
      </c>
      <c r="I10436" t="s">
        <v>1861</v>
      </c>
      <c r="J10436" t="s">
        <v>1944</v>
      </c>
      <c r="K10436" t="s">
        <v>29</v>
      </c>
      <c r="L10436" s="24">
        <v>454.08</v>
      </c>
      <c r="M10436" s="25">
        <f>+VLOOKUP(E10436, TC!A:D, 4, FALSE())</f>
        <v>1.1617999995014694</v>
      </c>
      <c r="N10436" s="24">
        <f t="shared" si="815"/>
        <v>454.08</v>
      </c>
      <c r="O10436" t="str">
        <f t="shared" si="816"/>
        <v>FACTURA</v>
      </c>
      <c r="P10436" t="str">
        <f t="shared" si="817"/>
        <v>2025</v>
      </c>
      <c r="Q10436" t="str">
        <f t="shared" si="818"/>
        <v>07</v>
      </c>
      <c r="R10436" t="str">
        <f>+IFERROR(VLOOKUP(I10436, Listado!A:B, 2, FALSE()), "COMERCIALIZADORA INTERNACIONAL CARIBBEAN EXOTICS S A")</f>
        <v>PIEDRAHITA PEREZ MARIANA</v>
      </c>
      <c r="S10436" s="25">
        <f>+VLOOKUP(E10436, TC!A:D, 2, FALSE())</f>
        <v>4011.79</v>
      </c>
      <c r="T10436" t="str">
        <f t="shared" si="819"/>
        <v>USD</v>
      </c>
    </row>
    <row r="10437" spans="1:20" ht="18.75" hidden="1" customHeight="1" x14ac:dyDescent="0.25">
      <c r="A10437" t="s">
        <v>3341</v>
      </c>
      <c r="B10437" t="s">
        <v>1923</v>
      </c>
      <c r="C10437" t="s">
        <v>1913</v>
      </c>
      <c r="D10437" s="24">
        <v>6196</v>
      </c>
      <c r="E10437" t="s">
        <v>1789</v>
      </c>
      <c r="F10437" t="s">
        <v>128</v>
      </c>
      <c r="G10437" t="s">
        <v>108</v>
      </c>
      <c r="H10437" t="s">
        <v>3481</v>
      </c>
      <c r="I10437" t="s">
        <v>1861</v>
      </c>
      <c r="J10437" t="s">
        <v>1944</v>
      </c>
      <c r="K10437" t="s">
        <v>10</v>
      </c>
      <c r="L10437" s="24">
        <v>522.4</v>
      </c>
      <c r="M10437" s="25">
        <f>+VLOOKUP(E10437, TC!A:D, 4, FALSE())</f>
        <v>1.1617999995014694</v>
      </c>
      <c r="N10437" s="24">
        <f t="shared" si="815"/>
        <v>522.4</v>
      </c>
      <c r="O10437" t="str">
        <f t="shared" si="816"/>
        <v>FACTURA</v>
      </c>
      <c r="P10437" t="str">
        <f t="shared" si="817"/>
        <v>2025</v>
      </c>
      <c r="Q10437" t="str">
        <f t="shared" si="818"/>
        <v>07</v>
      </c>
      <c r="R10437" t="str">
        <f>+IFERROR(VLOOKUP(I10437, Listado!A:B, 2, FALSE()), "COMERCIALIZADORA INTERNACIONAL CARIBBEAN EXOTICS S A")</f>
        <v>PIEDRAHITA PEREZ MARIANA</v>
      </c>
      <c r="S10437" s="25">
        <f>+VLOOKUP(E10437, TC!A:D, 2, FALSE())</f>
        <v>4011.79</v>
      </c>
      <c r="T10437" t="str">
        <f t="shared" si="819"/>
        <v>USD</v>
      </c>
    </row>
    <row r="10438" spans="1:20" ht="18.75" hidden="1" customHeight="1" x14ac:dyDescent="0.25">
      <c r="A10438" t="s">
        <v>3341</v>
      </c>
      <c r="B10438" t="s">
        <v>1923</v>
      </c>
      <c r="C10438" t="s">
        <v>1913</v>
      </c>
      <c r="D10438" s="24">
        <v>6196</v>
      </c>
      <c r="E10438" t="s">
        <v>1789</v>
      </c>
      <c r="F10438" t="s">
        <v>128</v>
      </c>
      <c r="G10438" t="s">
        <v>108</v>
      </c>
      <c r="H10438" t="s">
        <v>3481</v>
      </c>
      <c r="I10438" t="s">
        <v>1861</v>
      </c>
      <c r="J10438" t="s">
        <v>1944</v>
      </c>
      <c r="K10438" t="s">
        <v>1928</v>
      </c>
      <c r="L10438" s="24">
        <v>2328.7199999999998</v>
      </c>
      <c r="M10438" s="25">
        <f>+VLOOKUP(E10438, TC!A:D, 4, FALSE())</f>
        <v>1.1617999995014694</v>
      </c>
      <c r="N10438" s="24">
        <f t="shared" si="815"/>
        <v>2328.7199999999998</v>
      </c>
      <c r="O10438" t="str">
        <f t="shared" si="816"/>
        <v>FACTURA</v>
      </c>
      <c r="P10438" t="str">
        <f t="shared" si="817"/>
        <v>2025</v>
      </c>
      <c r="Q10438" t="str">
        <f t="shared" si="818"/>
        <v>07</v>
      </c>
      <c r="R10438" t="str">
        <f>+IFERROR(VLOOKUP(I10438, Listado!A:B, 2, FALSE()), "COMERCIALIZADORA INTERNACIONAL CARIBBEAN EXOTICS S A")</f>
        <v>PIEDRAHITA PEREZ MARIANA</v>
      </c>
      <c r="S10438" s="25">
        <f>+VLOOKUP(E10438, TC!A:D, 2, FALSE())</f>
        <v>4011.79</v>
      </c>
      <c r="T10438" t="str">
        <f t="shared" si="819"/>
        <v>USD</v>
      </c>
    </row>
    <row r="10439" spans="1:20" ht="18.75" hidden="1" customHeight="1" x14ac:dyDescent="0.25">
      <c r="A10439" t="s">
        <v>3341</v>
      </c>
      <c r="B10439" t="s">
        <v>1923</v>
      </c>
      <c r="C10439" t="s">
        <v>1913</v>
      </c>
      <c r="D10439" s="24">
        <v>6196</v>
      </c>
      <c r="E10439" t="s">
        <v>1789</v>
      </c>
      <c r="F10439" t="s">
        <v>128</v>
      </c>
      <c r="G10439" t="s">
        <v>108</v>
      </c>
      <c r="H10439" t="s">
        <v>3481</v>
      </c>
      <c r="I10439" t="s">
        <v>1861</v>
      </c>
      <c r="J10439" t="s">
        <v>1944</v>
      </c>
      <c r="K10439" t="s">
        <v>28</v>
      </c>
      <c r="L10439" s="24">
        <v>1814</v>
      </c>
      <c r="M10439" s="25">
        <f>+VLOOKUP(E10439, TC!A:D, 4, FALSE())</f>
        <v>1.1617999995014694</v>
      </c>
      <c r="N10439" s="24">
        <f t="shared" si="815"/>
        <v>1814</v>
      </c>
      <c r="O10439" t="str">
        <f t="shared" si="816"/>
        <v>FACTURA</v>
      </c>
      <c r="P10439" t="str">
        <f t="shared" si="817"/>
        <v>2025</v>
      </c>
      <c r="Q10439" t="str">
        <f t="shared" si="818"/>
        <v>07</v>
      </c>
      <c r="R10439" t="str">
        <f>+IFERROR(VLOOKUP(I10439, Listado!A:B, 2, FALSE()), "COMERCIALIZADORA INTERNACIONAL CARIBBEAN EXOTICS S A")</f>
        <v>PIEDRAHITA PEREZ MARIANA</v>
      </c>
      <c r="S10439" s="25">
        <f>+VLOOKUP(E10439, TC!A:D, 2, FALSE())</f>
        <v>4011.79</v>
      </c>
      <c r="T10439" t="str">
        <f t="shared" si="819"/>
        <v>USD</v>
      </c>
    </row>
    <row r="10440" spans="1:20" ht="18.75" hidden="1" customHeight="1" x14ac:dyDescent="0.25">
      <c r="A10440" t="s">
        <v>3341</v>
      </c>
      <c r="B10440" t="s">
        <v>1923</v>
      </c>
      <c r="C10440" t="s">
        <v>1913</v>
      </c>
      <c r="D10440" s="24">
        <v>6196</v>
      </c>
      <c r="E10440" t="s">
        <v>1789</v>
      </c>
      <c r="F10440" t="s">
        <v>128</v>
      </c>
      <c r="G10440" t="s">
        <v>108</v>
      </c>
      <c r="H10440" t="s">
        <v>3481</v>
      </c>
      <c r="I10440" t="s">
        <v>1861</v>
      </c>
      <c r="J10440" t="s">
        <v>1944</v>
      </c>
      <c r="K10440" t="s">
        <v>54</v>
      </c>
      <c r="L10440" s="24">
        <v>967.2</v>
      </c>
      <c r="M10440" s="25">
        <f>+VLOOKUP(E10440, TC!A:D, 4, FALSE())</f>
        <v>1.1617999995014694</v>
      </c>
      <c r="N10440" s="24">
        <f t="shared" si="815"/>
        <v>967.2</v>
      </c>
      <c r="O10440" t="str">
        <f t="shared" si="816"/>
        <v>FACTURA</v>
      </c>
      <c r="P10440" t="str">
        <f t="shared" si="817"/>
        <v>2025</v>
      </c>
      <c r="Q10440" t="str">
        <f t="shared" si="818"/>
        <v>07</v>
      </c>
      <c r="R10440" t="str">
        <f>+IFERROR(VLOOKUP(I10440, Listado!A:B, 2, FALSE()), "COMERCIALIZADORA INTERNACIONAL CARIBBEAN EXOTICS S A")</f>
        <v>PIEDRAHITA PEREZ MARIANA</v>
      </c>
      <c r="S10440" s="25">
        <f>+VLOOKUP(E10440, TC!A:D, 2, FALSE())</f>
        <v>4011.79</v>
      </c>
      <c r="T10440" t="str">
        <f t="shared" si="819"/>
        <v>USD</v>
      </c>
    </row>
    <row r="10441" spans="1:20" ht="18.75" hidden="1" customHeight="1" x14ac:dyDescent="0.25">
      <c r="A10441" t="s">
        <v>3341</v>
      </c>
      <c r="B10441" t="s">
        <v>1923</v>
      </c>
      <c r="C10441" t="s">
        <v>1913</v>
      </c>
      <c r="D10441" s="24">
        <v>6196</v>
      </c>
      <c r="E10441" t="s">
        <v>1789</v>
      </c>
      <c r="F10441" t="s">
        <v>128</v>
      </c>
      <c r="G10441" t="s">
        <v>108</v>
      </c>
      <c r="H10441" t="s">
        <v>3481</v>
      </c>
      <c r="I10441" t="s">
        <v>1861</v>
      </c>
      <c r="J10441" t="s">
        <v>1944</v>
      </c>
      <c r="K10441" t="s">
        <v>52</v>
      </c>
      <c r="L10441" s="24">
        <v>195.6</v>
      </c>
      <c r="M10441" s="25">
        <f>+VLOOKUP(E10441, TC!A:D, 4, FALSE())</f>
        <v>1.1617999995014694</v>
      </c>
      <c r="N10441" s="24">
        <f t="shared" si="815"/>
        <v>195.6</v>
      </c>
      <c r="O10441" t="str">
        <f t="shared" si="816"/>
        <v>FACTURA</v>
      </c>
      <c r="P10441" t="str">
        <f t="shared" si="817"/>
        <v>2025</v>
      </c>
      <c r="Q10441" t="str">
        <f t="shared" si="818"/>
        <v>07</v>
      </c>
      <c r="R10441" t="str">
        <f>+IFERROR(VLOOKUP(I10441, Listado!A:B, 2, FALSE()), "COMERCIALIZADORA INTERNACIONAL CARIBBEAN EXOTICS S A")</f>
        <v>PIEDRAHITA PEREZ MARIANA</v>
      </c>
      <c r="S10441" s="25">
        <f>+VLOOKUP(E10441, TC!A:D, 2, FALSE())</f>
        <v>4011.79</v>
      </c>
      <c r="T10441" t="str">
        <f t="shared" si="819"/>
        <v>USD</v>
      </c>
    </row>
    <row r="10442" spans="1:20" ht="18.75" hidden="1" customHeight="1" x14ac:dyDescent="0.25">
      <c r="A10442" t="s">
        <v>3341</v>
      </c>
      <c r="B10442" t="s">
        <v>5</v>
      </c>
      <c r="C10442" t="s">
        <v>1913</v>
      </c>
      <c r="D10442" s="24">
        <v>12512</v>
      </c>
      <c r="E10442" t="s">
        <v>1789</v>
      </c>
      <c r="F10442" t="s">
        <v>1924</v>
      </c>
      <c r="G10442" t="s">
        <v>112</v>
      </c>
      <c r="I10442" t="s">
        <v>1863</v>
      </c>
      <c r="J10442" t="s">
        <v>1926</v>
      </c>
      <c r="K10442" t="s">
        <v>1918</v>
      </c>
      <c r="L10442" s="24">
        <v>12</v>
      </c>
      <c r="M10442" s="25">
        <f>+VLOOKUP(E10442, TC!A:D, 4, FALSE())</f>
        <v>1.1617999995014694</v>
      </c>
      <c r="N10442" s="24">
        <f t="shared" si="815"/>
        <v>13.941599994017633</v>
      </c>
      <c r="O10442" t="str">
        <f t="shared" si="816"/>
        <v>FACTURA</v>
      </c>
      <c r="P10442" t="str">
        <f t="shared" si="817"/>
        <v>2025</v>
      </c>
      <c r="Q10442" t="str">
        <f t="shared" si="818"/>
        <v>07</v>
      </c>
      <c r="R10442" t="str">
        <f>+IFERROR(VLOOKUP(I10442, Listado!A:B, 2, FALSE()), "COMERCIALIZADORA INTERNACIONAL CARIBBEAN EXOTICS S A")</f>
        <v>HINCAPIE CONTRERAS ERIKA STEFANIA</v>
      </c>
      <c r="S10442" s="25">
        <f>+VLOOKUP(E10442, TC!A:D, 2, FALSE())</f>
        <v>4011.79</v>
      </c>
      <c r="T10442" t="str">
        <f t="shared" si="819"/>
        <v>EUR</v>
      </c>
    </row>
    <row r="10443" spans="1:20" ht="18.75" hidden="1" customHeight="1" x14ac:dyDescent="0.25">
      <c r="A10443" t="s">
        <v>3341</v>
      </c>
      <c r="B10443" t="s">
        <v>5</v>
      </c>
      <c r="C10443" t="s">
        <v>1913</v>
      </c>
      <c r="D10443" s="24">
        <v>12513</v>
      </c>
      <c r="E10443" t="s">
        <v>1789</v>
      </c>
      <c r="F10443" t="s">
        <v>128</v>
      </c>
      <c r="G10443" t="s">
        <v>110</v>
      </c>
      <c r="I10443" t="s">
        <v>1850</v>
      </c>
      <c r="J10443" t="s">
        <v>1919</v>
      </c>
      <c r="K10443" t="s">
        <v>1918</v>
      </c>
      <c r="L10443" s="24">
        <v>67.2</v>
      </c>
      <c r="M10443" s="25">
        <f>+VLOOKUP(E10443, TC!A:D, 4, FALSE())</f>
        <v>1.1617999995014694</v>
      </c>
      <c r="N10443" s="24">
        <f t="shared" si="815"/>
        <v>67.2</v>
      </c>
      <c r="O10443" t="str">
        <f t="shared" si="816"/>
        <v>FACTURA</v>
      </c>
      <c r="P10443" t="str">
        <f t="shared" si="817"/>
        <v>2025</v>
      </c>
      <c r="Q10443" t="str">
        <f t="shared" si="818"/>
        <v>07</v>
      </c>
      <c r="R10443" t="str">
        <f>+IFERROR(VLOOKUP(I10443, Listado!A:B, 2, FALSE()), "COMERCIALIZADORA INTERNACIONAL CARIBBEAN EXOTICS S A")</f>
        <v>PEREZ MEJIA MARIA PAULINA</v>
      </c>
      <c r="S10443" s="25">
        <f>+VLOOKUP(E10443, TC!A:D, 2, FALSE())</f>
        <v>4011.79</v>
      </c>
      <c r="T10443" t="str">
        <f t="shared" si="819"/>
        <v>USD</v>
      </c>
    </row>
    <row r="10444" spans="1:20" ht="18.75" hidden="1" customHeight="1" x14ac:dyDescent="0.25">
      <c r="A10444" t="s">
        <v>3341</v>
      </c>
      <c r="B10444" t="s">
        <v>5</v>
      </c>
      <c r="C10444" t="s">
        <v>1913</v>
      </c>
      <c r="D10444" s="24">
        <v>12514</v>
      </c>
      <c r="E10444" t="s">
        <v>1790</v>
      </c>
      <c r="F10444" t="s">
        <v>1924</v>
      </c>
      <c r="G10444" t="s">
        <v>110</v>
      </c>
      <c r="H10444" t="s">
        <v>3482</v>
      </c>
      <c r="I10444" t="s">
        <v>1864</v>
      </c>
      <c r="J10444" t="s">
        <v>1919</v>
      </c>
      <c r="K10444" t="s">
        <v>41</v>
      </c>
      <c r="L10444" s="24">
        <v>18.319600000000001</v>
      </c>
      <c r="M10444" s="25">
        <f>+VLOOKUP(E10444, TC!A:D, 4, FALSE())</f>
        <v>1.1596499985056188</v>
      </c>
      <c r="N10444" s="24">
        <f t="shared" si="815"/>
        <v>21.244324112623534</v>
      </c>
      <c r="O10444" t="str">
        <f t="shared" si="816"/>
        <v>FACTURA</v>
      </c>
      <c r="P10444" t="str">
        <f t="shared" si="817"/>
        <v>2025</v>
      </c>
      <c r="Q10444" t="str">
        <f t="shared" si="818"/>
        <v>07</v>
      </c>
      <c r="R10444" t="str">
        <f>+IFERROR(VLOOKUP(I10444, Listado!A:B, 2, FALSE()), "COMERCIALIZADORA INTERNACIONAL CARIBBEAN EXOTICS S A")</f>
        <v>PEREZ MEJIA MARIA PAULINA</v>
      </c>
      <c r="S10444" s="25">
        <f>+VLOOKUP(E10444, TC!A:D, 2, FALSE())</f>
        <v>4015.04</v>
      </c>
      <c r="T10444" t="str">
        <f t="shared" si="819"/>
        <v>EUR</v>
      </c>
    </row>
    <row r="10445" spans="1:20" ht="18.75" hidden="1" customHeight="1" x14ac:dyDescent="0.25">
      <c r="A10445" t="s">
        <v>3341</v>
      </c>
      <c r="B10445" t="s">
        <v>5</v>
      </c>
      <c r="C10445" t="s">
        <v>1913</v>
      </c>
      <c r="D10445" s="24">
        <v>12514</v>
      </c>
      <c r="E10445" t="s">
        <v>1790</v>
      </c>
      <c r="F10445" t="s">
        <v>1924</v>
      </c>
      <c r="G10445" t="s">
        <v>110</v>
      </c>
      <c r="H10445" t="s">
        <v>3482</v>
      </c>
      <c r="I10445" t="s">
        <v>1864</v>
      </c>
      <c r="J10445" t="s">
        <v>1919</v>
      </c>
      <c r="K10445" t="s">
        <v>41</v>
      </c>
      <c r="L10445" s="24">
        <v>68.698499999999996</v>
      </c>
      <c r="M10445" s="25">
        <f>+VLOOKUP(E10445, TC!A:D, 4, FALSE())</f>
        <v>1.1596499985056188</v>
      </c>
      <c r="N10445" s="24">
        <f t="shared" si="815"/>
        <v>79.66621542233824</v>
      </c>
      <c r="O10445" t="str">
        <f t="shared" si="816"/>
        <v>FACTURA</v>
      </c>
      <c r="P10445" t="str">
        <f t="shared" si="817"/>
        <v>2025</v>
      </c>
      <c r="Q10445" t="str">
        <f t="shared" si="818"/>
        <v>07</v>
      </c>
      <c r="R10445" t="str">
        <f>+IFERROR(VLOOKUP(I10445, Listado!A:B, 2, FALSE()), "COMERCIALIZADORA INTERNACIONAL CARIBBEAN EXOTICS S A")</f>
        <v>PEREZ MEJIA MARIA PAULINA</v>
      </c>
      <c r="S10445" s="25">
        <f>+VLOOKUP(E10445, TC!A:D, 2, FALSE())</f>
        <v>4015.04</v>
      </c>
      <c r="T10445" t="str">
        <f t="shared" si="819"/>
        <v>EUR</v>
      </c>
    </row>
    <row r="10446" spans="1:20" ht="18.75" hidden="1" customHeight="1" x14ac:dyDescent="0.25">
      <c r="A10446" t="s">
        <v>3341</v>
      </c>
      <c r="B10446" t="s">
        <v>5</v>
      </c>
      <c r="C10446" t="s">
        <v>1913</v>
      </c>
      <c r="D10446" s="24">
        <v>12514</v>
      </c>
      <c r="E10446" t="s">
        <v>1790</v>
      </c>
      <c r="F10446" t="s">
        <v>1924</v>
      </c>
      <c r="G10446" t="s">
        <v>110</v>
      </c>
      <c r="H10446" t="s">
        <v>3482</v>
      </c>
      <c r="I10446" t="s">
        <v>1864</v>
      </c>
      <c r="J10446" t="s">
        <v>1919</v>
      </c>
      <c r="K10446" t="s">
        <v>41</v>
      </c>
      <c r="L10446" s="24">
        <v>96.177899999999994</v>
      </c>
      <c r="M10446" s="25">
        <f>+VLOOKUP(E10446, TC!A:D, 4, FALSE())</f>
        <v>1.1596499985056188</v>
      </c>
      <c r="N10446" s="24">
        <f t="shared" si="815"/>
        <v>111.53270159127355</v>
      </c>
      <c r="O10446" t="str">
        <f t="shared" si="816"/>
        <v>FACTURA</v>
      </c>
      <c r="P10446" t="str">
        <f t="shared" si="817"/>
        <v>2025</v>
      </c>
      <c r="Q10446" t="str">
        <f t="shared" si="818"/>
        <v>07</v>
      </c>
      <c r="R10446" t="str">
        <f>+IFERROR(VLOOKUP(I10446, Listado!A:B, 2, FALSE()), "COMERCIALIZADORA INTERNACIONAL CARIBBEAN EXOTICS S A")</f>
        <v>PEREZ MEJIA MARIA PAULINA</v>
      </c>
      <c r="S10446" s="25">
        <f>+VLOOKUP(E10446, TC!A:D, 2, FALSE())</f>
        <v>4015.04</v>
      </c>
      <c r="T10446" t="str">
        <f t="shared" si="819"/>
        <v>EUR</v>
      </c>
    </row>
    <row r="10447" spans="1:20" ht="18.75" hidden="1" customHeight="1" x14ac:dyDescent="0.25">
      <c r="A10447" t="s">
        <v>3341</v>
      </c>
      <c r="B10447" t="s">
        <v>5</v>
      </c>
      <c r="C10447" t="s">
        <v>1913</v>
      </c>
      <c r="D10447" s="24">
        <v>12514</v>
      </c>
      <c r="E10447" t="s">
        <v>1790</v>
      </c>
      <c r="F10447" t="s">
        <v>1924</v>
      </c>
      <c r="G10447" t="s">
        <v>110</v>
      </c>
      <c r="H10447" t="s">
        <v>3482</v>
      </c>
      <c r="I10447" t="s">
        <v>1864</v>
      </c>
      <c r="J10447" t="s">
        <v>1919</v>
      </c>
      <c r="K10447" t="s">
        <v>41</v>
      </c>
      <c r="L10447" s="24">
        <v>13.739699999999999</v>
      </c>
      <c r="M10447" s="25">
        <f>+VLOOKUP(E10447, TC!A:D, 4, FALSE())</f>
        <v>1.1596499985056188</v>
      </c>
      <c r="N10447" s="24">
        <f t="shared" si="815"/>
        <v>15.93324308446765</v>
      </c>
      <c r="O10447" t="str">
        <f t="shared" si="816"/>
        <v>FACTURA</v>
      </c>
      <c r="P10447" t="str">
        <f t="shared" si="817"/>
        <v>2025</v>
      </c>
      <c r="Q10447" t="str">
        <f t="shared" si="818"/>
        <v>07</v>
      </c>
      <c r="R10447" t="str">
        <f>+IFERROR(VLOOKUP(I10447, Listado!A:B, 2, FALSE()), "COMERCIALIZADORA INTERNACIONAL CARIBBEAN EXOTICS S A")</f>
        <v>PEREZ MEJIA MARIA PAULINA</v>
      </c>
      <c r="S10447" s="25">
        <f>+VLOOKUP(E10447, TC!A:D, 2, FALSE())</f>
        <v>4015.04</v>
      </c>
      <c r="T10447" t="str">
        <f t="shared" si="819"/>
        <v>EUR</v>
      </c>
    </row>
    <row r="10448" spans="1:20" ht="18.75" hidden="1" customHeight="1" x14ac:dyDescent="0.25">
      <c r="A10448" t="s">
        <v>3341</v>
      </c>
      <c r="B10448" t="s">
        <v>5</v>
      </c>
      <c r="C10448" t="s">
        <v>1913</v>
      </c>
      <c r="D10448" s="24">
        <v>12514</v>
      </c>
      <c r="E10448" t="s">
        <v>1790</v>
      </c>
      <c r="F10448" t="s">
        <v>1924</v>
      </c>
      <c r="G10448" t="s">
        <v>110</v>
      </c>
      <c r="H10448" t="s">
        <v>3482</v>
      </c>
      <c r="I10448" t="s">
        <v>1864</v>
      </c>
      <c r="J10448" t="s">
        <v>1919</v>
      </c>
      <c r="K10448" t="s">
        <v>41</v>
      </c>
      <c r="L10448" s="24">
        <v>91.597999999999999</v>
      </c>
      <c r="M10448" s="25">
        <f>+VLOOKUP(E10448, TC!A:D, 4, FALSE())</f>
        <v>1.1596499985056188</v>
      </c>
      <c r="N10448" s="24">
        <f t="shared" si="815"/>
        <v>106.22162056311767</v>
      </c>
      <c r="O10448" t="str">
        <f t="shared" si="816"/>
        <v>FACTURA</v>
      </c>
      <c r="P10448" t="str">
        <f t="shared" si="817"/>
        <v>2025</v>
      </c>
      <c r="Q10448" t="str">
        <f t="shared" si="818"/>
        <v>07</v>
      </c>
      <c r="R10448" t="str">
        <f>+IFERROR(VLOOKUP(I10448, Listado!A:B, 2, FALSE()), "COMERCIALIZADORA INTERNACIONAL CARIBBEAN EXOTICS S A")</f>
        <v>PEREZ MEJIA MARIA PAULINA</v>
      </c>
      <c r="S10448" s="25">
        <f>+VLOOKUP(E10448, TC!A:D, 2, FALSE())</f>
        <v>4015.04</v>
      </c>
      <c r="T10448" t="str">
        <f t="shared" si="819"/>
        <v>EUR</v>
      </c>
    </row>
    <row r="10449" spans="1:20" ht="18.75" hidden="1" customHeight="1" x14ac:dyDescent="0.25">
      <c r="A10449" t="s">
        <v>3341</v>
      </c>
      <c r="B10449" t="s">
        <v>5</v>
      </c>
      <c r="C10449" t="s">
        <v>1913</v>
      </c>
      <c r="D10449" s="24">
        <v>12514</v>
      </c>
      <c r="E10449" t="s">
        <v>1790</v>
      </c>
      <c r="F10449" t="s">
        <v>1924</v>
      </c>
      <c r="G10449" t="s">
        <v>110</v>
      </c>
      <c r="H10449" t="s">
        <v>3482</v>
      </c>
      <c r="I10449" t="s">
        <v>1864</v>
      </c>
      <c r="J10449" t="s">
        <v>1919</v>
      </c>
      <c r="K10449" t="s">
        <v>41</v>
      </c>
      <c r="L10449" s="24">
        <v>183.196</v>
      </c>
      <c r="M10449" s="25">
        <f>+VLOOKUP(E10449, TC!A:D, 4, FALSE())</f>
        <v>1.1596499985056188</v>
      </c>
      <c r="N10449" s="24">
        <f t="shared" si="815"/>
        <v>212.44324112623534</v>
      </c>
      <c r="O10449" t="str">
        <f t="shared" si="816"/>
        <v>FACTURA</v>
      </c>
      <c r="P10449" t="str">
        <f t="shared" si="817"/>
        <v>2025</v>
      </c>
      <c r="Q10449" t="str">
        <f t="shared" si="818"/>
        <v>07</v>
      </c>
      <c r="R10449" t="str">
        <f>+IFERROR(VLOOKUP(I10449, Listado!A:B, 2, FALSE()), "COMERCIALIZADORA INTERNACIONAL CARIBBEAN EXOTICS S A")</f>
        <v>PEREZ MEJIA MARIA PAULINA</v>
      </c>
      <c r="S10449" s="25">
        <f>+VLOOKUP(E10449, TC!A:D, 2, FALSE())</f>
        <v>4015.04</v>
      </c>
      <c r="T10449" t="str">
        <f t="shared" si="819"/>
        <v>EUR</v>
      </c>
    </row>
    <row r="10450" spans="1:20" ht="18.75" hidden="1" customHeight="1" x14ac:dyDescent="0.25">
      <c r="A10450" t="s">
        <v>3341</v>
      </c>
      <c r="B10450" t="s">
        <v>5</v>
      </c>
      <c r="C10450" t="s">
        <v>1913</v>
      </c>
      <c r="D10450" s="24">
        <v>12514</v>
      </c>
      <c r="E10450" t="s">
        <v>1790</v>
      </c>
      <c r="F10450" t="s">
        <v>1924</v>
      </c>
      <c r="G10450" t="s">
        <v>110</v>
      </c>
      <c r="H10450" t="s">
        <v>3482</v>
      </c>
      <c r="I10450" t="s">
        <v>1864</v>
      </c>
      <c r="J10450" t="s">
        <v>1919</v>
      </c>
      <c r="K10450" t="s">
        <v>41</v>
      </c>
      <c r="L10450" s="24">
        <v>82.438199999999995</v>
      </c>
      <c r="M10450" s="25">
        <f>+VLOOKUP(E10450, TC!A:D, 4, FALSE())</f>
        <v>1.1596499985056188</v>
      </c>
      <c r="N10450" s="24">
        <f t="shared" si="815"/>
        <v>95.599458506805902</v>
      </c>
      <c r="O10450" t="str">
        <f t="shared" si="816"/>
        <v>FACTURA</v>
      </c>
      <c r="P10450" t="str">
        <f t="shared" si="817"/>
        <v>2025</v>
      </c>
      <c r="Q10450" t="str">
        <f t="shared" si="818"/>
        <v>07</v>
      </c>
      <c r="R10450" t="str">
        <f>+IFERROR(VLOOKUP(I10450, Listado!A:B, 2, FALSE()), "COMERCIALIZADORA INTERNACIONAL CARIBBEAN EXOTICS S A")</f>
        <v>PEREZ MEJIA MARIA PAULINA</v>
      </c>
      <c r="S10450" s="25">
        <f>+VLOOKUP(E10450, TC!A:D, 2, FALSE())</f>
        <v>4015.04</v>
      </c>
      <c r="T10450" t="str">
        <f t="shared" si="819"/>
        <v>EUR</v>
      </c>
    </row>
    <row r="10451" spans="1:20" ht="18.75" hidden="1" customHeight="1" x14ac:dyDescent="0.25">
      <c r="A10451" t="s">
        <v>3341</v>
      </c>
      <c r="B10451" t="s">
        <v>5</v>
      </c>
      <c r="C10451" t="s">
        <v>1913</v>
      </c>
      <c r="D10451" s="24">
        <v>12514</v>
      </c>
      <c r="E10451" t="s">
        <v>1790</v>
      </c>
      <c r="F10451" t="s">
        <v>1924</v>
      </c>
      <c r="G10451" t="s">
        <v>110</v>
      </c>
      <c r="H10451" t="s">
        <v>3482</v>
      </c>
      <c r="I10451" t="s">
        <v>1864</v>
      </c>
      <c r="J10451" t="s">
        <v>1919</v>
      </c>
      <c r="K10451" t="s">
        <v>41</v>
      </c>
      <c r="L10451" s="24">
        <v>13.739699999999999</v>
      </c>
      <c r="M10451" s="25">
        <f>+VLOOKUP(E10451, TC!A:D, 4, FALSE())</f>
        <v>1.1596499985056188</v>
      </c>
      <c r="N10451" s="24">
        <f t="shared" si="815"/>
        <v>15.93324308446765</v>
      </c>
      <c r="O10451" t="str">
        <f t="shared" si="816"/>
        <v>FACTURA</v>
      </c>
      <c r="P10451" t="str">
        <f t="shared" si="817"/>
        <v>2025</v>
      </c>
      <c r="Q10451" t="str">
        <f t="shared" si="818"/>
        <v>07</v>
      </c>
      <c r="R10451" t="str">
        <f>+IFERROR(VLOOKUP(I10451, Listado!A:B, 2, FALSE()), "COMERCIALIZADORA INTERNACIONAL CARIBBEAN EXOTICS S A")</f>
        <v>PEREZ MEJIA MARIA PAULINA</v>
      </c>
      <c r="S10451" s="25">
        <f>+VLOOKUP(E10451, TC!A:D, 2, FALSE())</f>
        <v>4015.04</v>
      </c>
      <c r="T10451" t="str">
        <f t="shared" si="819"/>
        <v>EUR</v>
      </c>
    </row>
    <row r="10452" spans="1:20" ht="18.75" hidden="1" customHeight="1" x14ac:dyDescent="0.25">
      <c r="A10452" t="s">
        <v>3341</v>
      </c>
      <c r="B10452" t="s">
        <v>5</v>
      </c>
      <c r="C10452" t="s">
        <v>1913</v>
      </c>
      <c r="D10452" s="24">
        <v>12514</v>
      </c>
      <c r="E10452" t="s">
        <v>1790</v>
      </c>
      <c r="F10452" t="s">
        <v>1924</v>
      </c>
      <c r="G10452" t="s">
        <v>110</v>
      </c>
      <c r="H10452" t="s">
        <v>3482</v>
      </c>
      <c r="I10452" t="s">
        <v>1864</v>
      </c>
      <c r="J10452" t="s">
        <v>1919</v>
      </c>
      <c r="K10452" t="s">
        <v>41</v>
      </c>
      <c r="L10452" s="24">
        <v>41.219099999999997</v>
      </c>
      <c r="M10452" s="25">
        <f>+VLOOKUP(E10452, TC!A:D, 4, FALSE())</f>
        <v>1.1596499985056188</v>
      </c>
      <c r="N10452" s="24">
        <f t="shared" si="815"/>
        <v>47.799729253402951</v>
      </c>
      <c r="O10452" t="str">
        <f t="shared" si="816"/>
        <v>FACTURA</v>
      </c>
      <c r="P10452" t="str">
        <f t="shared" si="817"/>
        <v>2025</v>
      </c>
      <c r="Q10452" t="str">
        <f t="shared" si="818"/>
        <v>07</v>
      </c>
      <c r="R10452" t="str">
        <f>+IFERROR(VLOOKUP(I10452, Listado!A:B, 2, FALSE()), "COMERCIALIZADORA INTERNACIONAL CARIBBEAN EXOTICS S A")</f>
        <v>PEREZ MEJIA MARIA PAULINA</v>
      </c>
      <c r="S10452" s="25">
        <f>+VLOOKUP(E10452, TC!A:D, 2, FALSE())</f>
        <v>4015.04</v>
      </c>
      <c r="T10452" t="str">
        <f t="shared" si="819"/>
        <v>EUR</v>
      </c>
    </row>
    <row r="10453" spans="1:20" ht="18.75" hidden="1" customHeight="1" x14ac:dyDescent="0.25">
      <c r="A10453" t="s">
        <v>3341</v>
      </c>
      <c r="B10453" t="s">
        <v>5</v>
      </c>
      <c r="C10453" t="s">
        <v>1913</v>
      </c>
      <c r="D10453" s="24">
        <v>12514</v>
      </c>
      <c r="E10453" t="s">
        <v>1790</v>
      </c>
      <c r="F10453" t="s">
        <v>1924</v>
      </c>
      <c r="G10453" t="s">
        <v>110</v>
      </c>
      <c r="H10453" t="s">
        <v>3482</v>
      </c>
      <c r="I10453" t="s">
        <v>1864</v>
      </c>
      <c r="J10453" t="s">
        <v>1919</v>
      </c>
      <c r="K10453" t="s">
        <v>41</v>
      </c>
      <c r="L10453" s="24">
        <v>201.51560000000001</v>
      </c>
      <c r="M10453" s="25">
        <f>+VLOOKUP(E10453, TC!A:D, 4, FALSE())</f>
        <v>1.1596499985056188</v>
      </c>
      <c r="N10453" s="24">
        <f t="shared" si="815"/>
        <v>233.68756523885887</v>
      </c>
      <c r="O10453" t="str">
        <f t="shared" si="816"/>
        <v>FACTURA</v>
      </c>
      <c r="P10453" t="str">
        <f t="shared" si="817"/>
        <v>2025</v>
      </c>
      <c r="Q10453" t="str">
        <f t="shared" si="818"/>
        <v>07</v>
      </c>
      <c r="R10453" t="str">
        <f>+IFERROR(VLOOKUP(I10453, Listado!A:B, 2, FALSE()), "COMERCIALIZADORA INTERNACIONAL CARIBBEAN EXOTICS S A")</f>
        <v>PEREZ MEJIA MARIA PAULINA</v>
      </c>
      <c r="S10453" s="25">
        <f>+VLOOKUP(E10453, TC!A:D, 2, FALSE())</f>
        <v>4015.04</v>
      </c>
      <c r="T10453" t="str">
        <f t="shared" si="819"/>
        <v>EUR</v>
      </c>
    </row>
    <row r="10454" spans="1:20" ht="18.75" hidden="1" customHeight="1" x14ac:dyDescent="0.25">
      <c r="A10454" t="s">
        <v>3341</v>
      </c>
      <c r="B10454" t="s">
        <v>5</v>
      </c>
      <c r="C10454" t="s">
        <v>1913</v>
      </c>
      <c r="D10454" s="24">
        <v>12514</v>
      </c>
      <c r="E10454" t="s">
        <v>1790</v>
      </c>
      <c r="F10454" t="s">
        <v>1924</v>
      </c>
      <c r="G10454" t="s">
        <v>110</v>
      </c>
      <c r="H10454" t="s">
        <v>3482</v>
      </c>
      <c r="I10454" t="s">
        <v>1864</v>
      </c>
      <c r="J10454" t="s">
        <v>1919</v>
      </c>
      <c r="K10454" t="s">
        <v>41</v>
      </c>
      <c r="L10454" s="24">
        <v>302.27339999999998</v>
      </c>
      <c r="M10454" s="25">
        <f>+VLOOKUP(E10454, TC!A:D, 4, FALSE())</f>
        <v>1.1596499985056188</v>
      </c>
      <c r="N10454" s="24">
        <f t="shared" si="815"/>
        <v>350.53134785828831</v>
      </c>
      <c r="O10454" t="str">
        <f t="shared" si="816"/>
        <v>FACTURA</v>
      </c>
      <c r="P10454" t="str">
        <f t="shared" si="817"/>
        <v>2025</v>
      </c>
      <c r="Q10454" t="str">
        <f t="shared" si="818"/>
        <v>07</v>
      </c>
      <c r="R10454" t="str">
        <f>+IFERROR(VLOOKUP(I10454, Listado!A:B, 2, FALSE()), "COMERCIALIZADORA INTERNACIONAL CARIBBEAN EXOTICS S A")</f>
        <v>PEREZ MEJIA MARIA PAULINA</v>
      </c>
      <c r="S10454" s="25">
        <f>+VLOOKUP(E10454, TC!A:D, 2, FALSE())</f>
        <v>4015.04</v>
      </c>
      <c r="T10454" t="str">
        <f t="shared" si="819"/>
        <v>EUR</v>
      </c>
    </row>
    <row r="10455" spans="1:20" ht="18.75" hidden="1" customHeight="1" x14ac:dyDescent="0.25">
      <c r="A10455" t="s">
        <v>3341</v>
      </c>
      <c r="B10455" t="s">
        <v>5</v>
      </c>
      <c r="C10455" t="s">
        <v>1913</v>
      </c>
      <c r="D10455" s="24">
        <v>12514</v>
      </c>
      <c r="E10455" t="s">
        <v>1790</v>
      </c>
      <c r="F10455" t="s">
        <v>1924</v>
      </c>
      <c r="G10455" t="s">
        <v>110</v>
      </c>
      <c r="H10455" t="s">
        <v>3482</v>
      </c>
      <c r="I10455" t="s">
        <v>1864</v>
      </c>
      <c r="J10455" t="s">
        <v>1919</v>
      </c>
      <c r="K10455" t="s">
        <v>41</v>
      </c>
      <c r="L10455" s="24">
        <v>169.4563</v>
      </c>
      <c r="M10455" s="25">
        <f>+VLOOKUP(E10455, TC!A:D, 4, FALSE())</f>
        <v>1.1596499985056188</v>
      </c>
      <c r="N10455" s="24">
        <f t="shared" si="815"/>
        <v>196.50999804176769</v>
      </c>
      <c r="O10455" t="str">
        <f t="shared" si="816"/>
        <v>FACTURA</v>
      </c>
      <c r="P10455" t="str">
        <f t="shared" si="817"/>
        <v>2025</v>
      </c>
      <c r="Q10455" t="str">
        <f t="shared" si="818"/>
        <v>07</v>
      </c>
      <c r="R10455" t="str">
        <f>+IFERROR(VLOOKUP(I10455, Listado!A:B, 2, FALSE()), "COMERCIALIZADORA INTERNACIONAL CARIBBEAN EXOTICS S A")</f>
        <v>PEREZ MEJIA MARIA PAULINA</v>
      </c>
      <c r="S10455" s="25">
        <f>+VLOOKUP(E10455, TC!A:D, 2, FALSE())</f>
        <v>4015.04</v>
      </c>
      <c r="T10455" t="str">
        <f t="shared" si="819"/>
        <v>EUR</v>
      </c>
    </row>
    <row r="10456" spans="1:20" ht="18.75" hidden="1" customHeight="1" x14ac:dyDescent="0.25">
      <c r="A10456" t="s">
        <v>3341</v>
      </c>
      <c r="B10456" t="s">
        <v>5</v>
      </c>
      <c r="C10456" t="s">
        <v>1913</v>
      </c>
      <c r="D10456" s="24">
        <v>12514</v>
      </c>
      <c r="E10456" t="s">
        <v>1790</v>
      </c>
      <c r="F10456" t="s">
        <v>1924</v>
      </c>
      <c r="G10456" t="s">
        <v>110</v>
      </c>
      <c r="H10456" t="s">
        <v>3482</v>
      </c>
      <c r="I10456" t="s">
        <v>1864</v>
      </c>
      <c r="J10456" t="s">
        <v>1919</v>
      </c>
      <c r="K10456" t="s">
        <v>1959</v>
      </c>
      <c r="L10456" s="24">
        <v>335</v>
      </c>
      <c r="M10456" s="25">
        <f>+VLOOKUP(E10456, TC!A:D, 4, FALSE())</f>
        <v>1.1596499985056188</v>
      </c>
      <c r="N10456" s="24">
        <f t="shared" si="815"/>
        <v>388.48274949938229</v>
      </c>
      <c r="O10456" t="str">
        <f t="shared" si="816"/>
        <v>FACTURA</v>
      </c>
      <c r="P10456" t="str">
        <f t="shared" si="817"/>
        <v>2025</v>
      </c>
      <c r="Q10456" t="str">
        <f t="shared" si="818"/>
        <v>07</v>
      </c>
      <c r="R10456" t="str">
        <f>+IFERROR(VLOOKUP(I10456, Listado!A:B, 2, FALSE()), "COMERCIALIZADORA INTERNACIONAL CARIBBEAN EXOTICS S A")</f>
        <v>PEREZ MEJIA MARIA PAULINA</v>
      </c>
      <c r="S10456" s="25">
        <f>+VLOOKUP(E10456, TC!A:D, 2, FALSE())</f>
        <v>4015.04</v>
      </c>
      <c r="T10456" t="str">
        <f t="shared" si="819"/>
        <v>EUR</v>
      </c>
    </row>
    <row r="10457" spans="1:20" ht="18.75" hidden="1" customHeight="1" x14ac:dyDescent="0.25">
      <c r="A10457" t="s">
        <v>3341</v>
      </c>
      <c r="B10457" t="s">
        <v>5</v>
      </c>
      <c r="C10457" t="s">
        <v>1913</v>
      </c>
      <c r="D10457" s="24">
        <v>12514</v>
      </c>
      <c r="E10457" t="s">
        <v>1790</v>
      </c>
      <c r="F10457" t="s">
        <v>1924</v>
      </c>
      <c r="G10457" t="s">
        <v>110</v>
      </c>
      <c r="H10457" t="s">
        <v>3482</v>
      </c>
      <c r="I10457" t="s">
        <v>1864</v>
      </c>
      <c r="J10457" t="s">
        <v>1919</v>
      </c>
      <c r="K10457" t="s">
        <v>1960</v>
      </c>
      <c r="L10457" s="24">
        <v>9.4280000000000008</v>
      </c>
      <c r="M10457" s="25">
        <f>+VLOOKUP(E10457, TC!A:D, 4, FALSE())</f>
        <v>1.1596499985056188</v>
      </c>
      <c r="N10457" s="24">
        <f t="shared" si="815"/>
        <v>10.933180185910976</v>
      </c>
      <c r="O10457" t="str">
        <f t="shared" si="816"/>
        <v>FACTURA</v>
      </c>
      <c r="P10457" t="str">
        <f t="shared" si="817"/>
        <v>2025</v>
      </c>
      <c r="Q10457" t="str">
        <f t="shared" si="818"/>
        <v>07</v>
      </c>
      <c r="R10457" t="str">
        <f>+IFERROR(VLOOKUP(I10457, Listado!A:B, 2, FALSE()), "COMERCIALIZADORA INTERNACIONAL CARIBBEAN EXOTICS S A")</f>
        <v>PEREZ MEJIA MARIA PAULINA</v>
      </c>
      <c r="S10457" s="25">
        <f>+VLOOKUP(E10457, TC!A:D, 2, FALSE())</f>
        <v>4015.04</v>
      </c>
      <c r="T10457" t="str">
        <f t="shared" si="819"/>
        <v>EUR</v>
      </c>
    </row>
    <row r="10458" spans="1:20" ht="18.75" hidden="1" customHeight="1" x14ac:dyDescent="0.25">
      <c r="A10458" t="s">
        <v>3341</v>
      </c>
      <c r="B10458" t="s">
        <v>5</v>
      </c>
      <c r="C10458" t="s">
        <v>1913</v>
      </c>
      <c r="D10458" s="24">
        <v>12515</v>
      </c>
      <c r="E10458" t="s">
        <v>1790</v>
      </c>
      <c r="F10458" t="s">
        <v>1924</v>
      </c>
      <c r="G10458" t="s">
        <v>110</v>
      </c>
      <c r="H10458" t="s">
        <v>3483</v>
      </c>
      <c r="I10458" t="s">
        <v>1864</v>
      </c>
      <c r="J10458" t="s">
        <v>1919</v>
      </c>
      <c r="K10458" t="s">
        <v>48</v>
      </c>
      <c r="L10458" s="24">
        <v>1256.7324000000001</v>
      </c>
      <c r="M10458" s="25">
        <f>+VLOOKUP(E10458, TC!A:D, 4, FALSE())</f>
        <v>1.1596499985056188</v>
      </c>
      <c r="N10458" s="24">
        <f t="shared" si="815"/>
        <v>1457.3697257819629</v>
      </c>
      <c r="O10458" t="str">
        <f t="shared" si="816"/>
        <v>FACTURA</v>
      </c>
      <c r="P10458" t="str">
        <f t="shared" si="817"/>
        <v>2025</v>
      </c>
      <c r="Q10458" t="str">
        <f t="shared" si="818"/>
        <v>07</v>
      </c>
      <c r="R10458" t="str">
        <f>+IFERROR(VLOOKUP(I10458, Listado!A:B, 2, FALSE()), "COMERCIALIZADORA INTERNACIONAL CARIBBEAN EXOTICS S A")</f>
        <v>PEREZ MEJIA MARIA PAULINA</v>
      </c>
      <c r="S10458" s="25">
        <f>+VLOOKUP(E10458, TC!A:D, 2, FALSE())</f>
        <v>4015.04</v>
      </c>
      <c r="T10458" t="str">
        <f t="shared" si="819"/>
        <v>EUR</v>
      </c>
    </row>
    <row r="10459" spans="1:20" ht="18.75" hidden="1" customHeight="1" x14ac:dyDescent="0.25">
      <c r="A10459" t="s">
        <v>3341</v>
      </c>
      <c r="B10459" t="s">
        <v>5</v>
      </c>
      <c r="C10459" t="s">
        <v>1913</v>
      </c>
      <c r="D10459" s="24">
        <v>12515</v>
      </c>
      <c r="E10459" t="s">
        <v>1790</v>
      </c>
      <c r="F10459" t="s">
        <v>1924</v>
      </c>
      <c r="G10459" t="s">
        <v>110</v>
      </c>
      <c r="H10459" t="s">
        <v>3483</v>
      </c>
      <c r="I10459" t="s">
        <v>1864</v>
      </c>
      <c r="J10459" t="s">
        <v>1919</v>
      </c>
      <c r="K10459" t="s">
        <v>48</v>
      </c>
      <c r="L10459" s="24">
        <v>28.1358</v>
      </c>
      <c r="M10459" s="25">
        <f>+VLOOKUP(E10459, TC!A:D, 4, FALSE())</f>
        <v>1.1596499985056188</v>
      </c>
      <c r="N10459" s="24">
        <f t="shared" si="815"/>
        <v>32.627680427954388</v>
      </c>
      <c r="O10459" t="str">
        <f t="shared" si="816"/>
        <v>FACTURA</v>
      </c>
      <c r="P10459" t="str">
        <f t="shared" si="817"/>
        <v>2025</v>
      </c>
      <c r="Q10459" t="str">
        <f t="shared" si="818"/>
        <v>07</v>
      </c>
      <c r="R10459" t="str">
        <f>+IFERROR(VLOOKUP(I10459, Listado!A:B, 2, FALSE()), "COMERCIALIZADORA INTERNACIONAL CARIBBEAN EXOTICS S A")</f>
        <v>PEREZ MEJIA MARIA PAULINA</v>
      </c>
      <c r="S10459" s="25">
        <f>+VLOOKUP(E10459, TC!A:D, 2, FALSE())</f>
        <v>4015.04</v>
      </c>
      <c r="T10459" t="str">
        <f t="shared" si="819"/>
        <v>EUR</v>
      </c>
    </row>
    <row r="10460" spans="1:20" ht="18.75" hidden="1" customHeight="1" x14ac:dyDescent="0.25">
      <c r="A10460" t="s">
        <v>3341</v>
      </c>
      <c r="B10460" t="s">
        <v>5</v>
      </c>
      <c r="C10460" t="s">
        <v>1913</v>
      </c>
      <c r="D10460" s="24">
        <v>12515</v>
      </c>
      <c r="E10460" t="s">
        <v>1790</v>
      </c>
      <c r="F10460" t="s">
        <v>1924</v>
      </c>
      <c r="G10460" t="s">
        <v>110</v>
      </c>
      <c r="H10460" t="s">
        <v>3483</v>
      </c>
      <c r="I10460" t="s">
        <v>1864</v>
      </c>
      <c r="J10460" t="s">
        <v>1919</v>
      </c>
      <c r="K10460" t="s">
        <v>48</v>
      </c>
      <c r="L10460" s="24">
        <v>28.1358</v>
      </c>
      <c r="M10460" s="25">
        <f>+VLOOKUP(E10460, TC!A:D, 4, FALSE())</f>
        <v>1.1596499985056188</v>
      </c>
      <c r="N10460" s="24">
        <f t="shared" si="815"/>
        <v>32.627680427954388</v>
      </c>
      <c r="O10460" t="str">
        <f t="shared" si="816"/>
        <v>FACTURA</v>
      </c>
      <c r="P10460" t="str">
        <f t="shared" si="817"/>
        <v>2025</v>
      </c>
      <c r="Q10460" t="str">
        <f t="shared" si="818"/>
        <v>07</v>
      </c>
      <c r="R10460" t="str">
        <f>+IFERROR(VLOOKUP(I10460, Listado!A:B, 2, FALSE()), "COMERCIALIZADORA INTERNACIONAL CARIBBEAN EXOTICS S A")</f>
        <v>PEREZ MEJIA MARIA PAULINA</v>
      </c>
      <c r="S10460" s="25">
        <f>+VLOOKUP(E10460, TC!A:D, 2, FALSE())</f>
        <v>4015.04</v>
      </c>
      <c r="T10460" t="str">
        <f t="shared" si="819"/>
        <v>EUR</v>
      </c>
    </row>
    <row r="10461" spans="1:20" ht="18.75" hidden="1" customHeight="1" x14ac:dyDescent="0.25">
      <c r="A10461" t="s">
        <v>3341</v>
      </c>
      <c r="B10461" t="s">
        <v>5</v>
      </c>
      <c r="C10461" t="s">
        <v>1913</v>
      </c>
      <c r="D10461" s="24">
        <v>12515</v>
      </c>
      <c r="E10461" t="s">
        <v>1790</v>
      </c>
      <c r="F10461" t="s">
        <v>1924</v>
      </c>
      <c r="G10461" t="s">
        <v>110</v>
      </c>
      <c r="H10461" t="s">
        <v>3483</v>
      </c>
      <c r="I10461" t="s">
        <v>1864</v>
      </c>
      <c r="J10461" t="s">
        <v>1919</v>
      </c>
      <c r="K10461" t="s">
        <v>1959</v>
      </c>
      <c r="L10461" s="24">
        <v>300</v>
      </c>
      <c r="M10461" s="25">
        <f>+VLOOKUP(E10461, TC!A:D, 4, FALSE())</f>
        <v>1.1596499985056188</v>
      </c>
      <c r="N10461" s="24">
        <f t="shared" si="815"/>
        <v>347.89499955168566</v>
      </c>
      <c r="O10461" t="str">
        <f t="shared" si="816"/>
        <v>FACTURA</v>
      </c>
      <c r="P10461" t="str">
        <f t="shared" si="817"/>
        <v>2025</v>
      </c>
      <c r="Q10461" t="str">
        <f t="shared" si="818"/>
        <v>07</v>
      </c>
      <c r="R10461" t="str">
        <f>+IFERROR(VLOOKUP(I10461, Listado!A:B, 2, FALSE()), "COMERCIALIZADORA INTERNACIONAL CARIBBEAN EXOTICS S A")</f>
        <v>PEREZ MEJIA MARIA PAULINA</v>
      </c>
      <c r="S10461" s="25">
        <f>+VLOOKUP(E10461, TC!A:D, 2, FALSE())</f>
        <v>4015.04</v>
      </c>
      <c r="T10461" t="str">
        <f t="shared" si="819"/>
        <v>EUR</v>
      </c>
    </row>
    <row r="10462" spans="1:20" ht="18.75" hidden="1" customHeight="1" x14ac:dyDescent="0.25">
      <c r="A10462" t="s">
        <v>3341</v>
      </c>
      <c r="B10462" t="s">
        <v>5</v>
      </c>
      <c r="C10462" t="s">
        <v>1913</v>
      </c>
      <c r="D10462" s="24">
        <v>12515</v>
      </c>
      <c r="E10462" t="s">
        <v>1790</v>
      </c>
      <c r="F10462" t="s">
        <v>1924</v>
      </c>
      <c r="G10462" t="s">
        <v>110</v>
      </c>
      <c r="H10462" t="s">
        <v>3483</v>
      </c>
      <c r="I10462" t="s">
        <v>1864</v>
      </c>
      <c r="J10462" t="s">
        <v>1919</v>
      </c>
      <c r="K10462" t="s">
        <v>1960</v>
      </c>
      <c r="L10462" s="24">
        <v>13.795999999999999</v>
      </c>
      <c r="M10462" s="25">
        <f>+VLOOKUP(E10462, TC!A:D, 4, FALSE())</f>
        <v>1.1596499985056188</v>
      </c>
      <c r="N10462" s="24">
        <f t="shared" si="815"/>
        <v>15.998531379383516</v>
      </c>
      <c r="O10462" t="str">
        <f t="shared" si="816"/>
        <v>FACTURA</v>
      </c>
      <c r="P10462" t="str">
        <f t="shared" si="817"/>
        <v>2025</v>
      </c>
      <c r="Q10462" t="str">
        <f t="shared" si="818"/>
        <v>07</v>
      </c>
      <c r="R10462" t="str">
        <f>+IFERROR(VLOOKUP(I10462, Listado!A:B, 2, FALSE()), "COMERCIALIZADORA INTERNACIONAL CARIBBEAN EXOTICS S A")</f>
        <v>PEREZ MEJIA MARIA PAULINA</v>
      </c>
      <c r="S10462" s="25">
        <f>+VLOOKUP(E10462, TC!A:D, 2, FALSE())</f>
        <v>4015.04</v>
      </c>
      <c r="T10462" t="str">
        <f t="shared" si="819"/>
        <v>EUR</v>
      </c>
    </row>
    <row r="10463" spans="1:20" ht="18.75" hidden="1" customHeight="1" x14ac:dyDescent="0.25">
      <c r="A10463" t="s">
        <v>3341</v>
      </c>
      <c r="B10463" t="s">
        <v>5</v>
      </c>
      <c r="C10463" t="s">
        <v>1913</v>
      </c>
      <c r="D10463" s="24">
        <v>12516</v>
      </c>
      <c r="E10463" t="s">
        <v>1790</v>
      </c>
      <c r="F10463" t="s">
        <v>1924</v>
      </c>
      <c r="G10463" t="s">
        <v>110</v>
      </c>
      <c r="H10463" t="s">
        <v>3484</v>
      </c>
      <c r="I10463" t="s">
        <v>1864</v>
      </c>
      <c r="J10463" t="s">
        <v>1919</v>
      </c>
      <c r="K10463" t="s">
        <v>48</v>
      </c>
      <c r="L10463" s="24">
        <v>197.22399999999999</v>
      </c>
      <c r="M10463" s="25">
        <f>+VLOOKUP(E10463, TC!A:D, 4, FALSE())</f>
        <v>1.1596499985056188</v>
      </c>
      <c r="N10463" s="24">
        <f t="shared" si="815"/>
        <v>228.71081130527216</v>
      </c>
      <c r="O10463" t="str">
        <f t="shared" si="816"/>
        <v>FACTURA</v>
      </c>
      <c r="P10463" t="str">
        <f t="shared" si="817"/>
        <v>2025</v>
      </c>
      <c r="Q10463" t="str">
        <f t="shared" si="818"/>
        <v>07</v>
      </c>
      <c r="R10463" t="str">
        <f>+IFERROR(VLOOKUP(I10463, Listado!A:B, 2, FALSE()), "COMERCIALIZADORA INTERNACIONAL CARIBBEAN EXOTICS S A")</f>
        <v>PEREZ MEJIA MARIA PAULINA</v>
      </c>
      <c r="S10463" s="25">
        <f>+VLOOKUP(E10463, TC!A:D, 2, FALSE())</f>
        <v>4015.04</v>
      </c>
      <c r="T10463" t="str">
        <f t="shared" si="819"/>
        <v>EUR</v>
      </c>
    </row>
    <row r="10464" spans="1:20" ht="18.75" hidden="1" customHeight="1" x14ac:dyDescent="0.25">
      <c r="A10464" t="s">
        <v>3341</v>
      </c>
      <c r="B10464" t="s">
        <v>5</v>
      </c>
      <c r="C10464" t="s">
        <v>1913</v>
      </c>
      <c r="D10464" s="24">
        <v>12516</v>
      </c>
      <c r="E10464" t="s">
        <v>1790</v>
      </c>
      <c r="F10464" t="s">
        <v>1924</v>
      </c>
      <c r="G10464" t="s">
        <v>110</v>
      </c>
      <c r="H10464" t="s">
        <v>3484</v>
      </c>
      <c r="I10464" t="s">
        <v>1864</v>
      </c>
      <c r="J10464" t="s">
        <v>1919</v>
      </c>
      <c r="K10464" t="s">
        <v>48</v>
      </c>
      <c r="L10464" s="24">
        <v>98.611999999999995</v>
      </c>
      <c r="M10464" s="25">
        <f>+VLOOKUP(E10464, TC!A:D, 4, FALSE())</f>
        <v>1.1596499985056188</v>
      </c>
      <c r="N10464" s="24">
        <f t="shared" si="815"/>
        <v>114.35540565263608</v>
      </c>
      <c r="O10464" t="str">
        <f t="shared" si="816"/>
        <v>FACTURA</v>
      </c>
      <c r="P10464" t="str">
        <f t="shared" si="817"/>
        <v>2025</v>
      </c>
      <c r="Q10464" t="str">
        <f t="shared" si="818"/>
        <v>07</v>
      </c>
      <c r="R10464" t="str">
        <f>+IFERROR(VLOOKUP(I10464, Listado!A:B, 2, FALSE()), "COMERCIALIZADORA INTERNACIONAL CARIBBEAN EXOTICS S A")</f>
        <v>PEREZ MEJIA MARIA PAULINA</v>
      </c>
      <c r="S10464" s="25">
        <f>+VLOOKUP(E10464, TC!A:D, 2, FALSE())</f>
        <v>4015.04</v>
      </c>
      <c r="T10464" t="str">
        <f t="shared" si="819"/>
        <v>EUR</v>
      </c>
    </row>
    <row r="10465" spans="1:20" ht="18.75" hidden="1" customHeight="1" x14ac:dyDescent="0.25">
      <c r="A10465" t="s">
        <v>3341</v>
      </c>
      <c r="B10465" t="s">
        <v>5</v>
      </c>
      <c r="C10465" t="s">
        <v>1913</v>
      </c>
      <c r="D10465" s="24">
        <v>12516</v>
      </c>
      <c r="E10465" t="s">
        <v>1790</v>
      </c>
      <c r="F10465" t="s">
        <v>1924</v>
      </c>
      <c r="G10465" t="s">
        <v>110</v>
      </c>
      <c r="H10465" t="s">
        <v>3484</v>
      </c>
      <c r="I10465" t="s">
        <v>1864</v>
      </c>
      <c r="J10465" t="s">
        <v>1919</v>
      </c>
      <c r="K10465" t="s">
        <v>48</v>
      </c>
      <c r="L10465" s="24">
        <v>512.78240000000005</v>
      </c>
      <c r="M10465" s="25">
        <f>+VLOOKUP(E10465, TC!A:D, 4, FALSE())</f>
        <v>1.1596499985056188</v>
      </c>
      <c r="N10465" s="24">
        <f t="shared" si="815"/>
        <v>594.64810939370773</v>
      </c>
      <c r="O10465" t="str">
        <f t="shared" si="816"/>
        <v>FACTURA</v>
      </c>
      <c r="P10465" t="str">
        <f t="shared" si="817"/>
        <v>2025</v>
      </c>
      <c r="Q10465" t="str">
        <f t="shared" si="818"/>
        <v>07</v>
      </c>
      <c r="R10465" t="str">
        <f>+IFERROR(VLOOKUP(I10465, Listado!A:B, 2, FALSE()), "COMERCIALIZADORA INTERNACIONAL CARIBBEAN EXOTICS S A")</f>
        <v>PEREZ MEJIA MARIA PAULINA</v>
      </c>
      <c r="S10465" s="25">
        <f>+VLOOKUP(E10465, TC!A:D, 2, FALSE())</f>
        <v>4015.04</v>
      </c>
      <c r="T10465" t="str">
        <f t="shared" si="819"/>
        <v>EUR</v>
      </c>
    </row>
    <row r="10466" spans="1:20" ht="18.75" hidden="1" customHeight="1" x14ac:dyDescent="0.25">
      <c r="A10466" t="s">
        <v>3341</v>
      </c>
      <c r="B10466" t="s">
        <v>5</v>
      </c>
      <c r="C10466" t="s">
        <v>1913</v>
      </c>
      <c r="D10466" s="24">
        <v>12516</v>
      </c>
      <c r="E10466" t="s">
        <v>1790</v>
      </c>
      <c r="F10466" t="s">
        <v>1924</v>
      </c>
      <c r="G10466" t="s">
        <v>110</v>
      </c>
      <c r="H10466" t="s">
        <v>3484</v>
      </c>
      <c r="I10466" t="s">
        <v>1864</v>
      </c>
      <c r="J10466" t="s">
        <v>1919</v>
      </c>
      <c r="K10466" t="s">
        <v>48</v>
      </c>
      <c r="L10466" s="24">
        <v>98.611999999999995</v>
      </c>
      <c r="M10466" s="25">
        <f>+VLOOKUP(E10466, TC!A:D, 4, FALSE())</f>
        <v>1.1596499985056188</v>
      </c>
      <c r="N10466" s="24">
        <f t="shared" si="815"/>
        <v>114.35540565263608</v>
      </c>
      <c r="O10466" t="str">
        <f t="shared" si="816"/>
        <v>FACTURA</v>
      </c>
      <c r="P10466" t="str">
        <f t="shared" si="817"/>
        <v>2025</v>
      </c>
      <c r="Q10466" t="str">
        <f t="shared" si="818"/>
        <v>07</v>
      </c>
      <c r="R10466" t="str">
        <f>+IFERROR(VLOOKUP(I10466, Listado!A:B, 2, FALSE()), "COMERCIALIZADORA INTERNACIONAL CARIBBEAN EXOTICS S A")</f>
        <v>PEREZ MEJIA MARIA PAULINA</v>
      </c>
      <c r="S10466" s="25">
        <f>+VLOOKUP(E10466, TC!A:D, 2, FALSE())</f>
        <v>4015.04</v>
      </c>
      <c r="T10466" t="str">
        <f t="shared" si="819"/>
        <v>EUR</v>
      </c>
    </row>
    <row r="10467" spans="1:20" ht="18.75" hidden="1" customHeight="1" x14ac:dyDescent="0.25">
      <c r="A10467" t="s">
        <v>3341</v>
      </c>
      <c r="B10467" t="s">
        <v>5</v>
      </c>
      <c r="C10467" t="s">
        <v>1913</v>
      </c>
      <c r="D10467" s="24">
        <v>12516</v>
      </c>
      <c r="E10467" t="s">
        <v>1790</v>
      </c>
      <c r="F10467" t="s">
        <v>1924</v>
      </c>
      <c r="G10467" t="s">
        <v>110</v>
      </c>
      <c r="H10467" t="s">
        <v>3484</v>
      </c>
      <c r="I10467" t="s">
        <v>1864</v>
      </c>
      <c r="J10467" t="s">
        <v>1919</v>
      </c>
      <c r="K10467" t="s">
        <v>48</v>
      </c>
      <c r="L10467" s="24">
        <v>197.22399999999999</v>
      </c>
      <c r="M10467" s="25">
        <f>+VLOOKUP(E10467, TC!A:D, 4, FALSE())</f>
        <v>1.1596499985056188</v>
      </c>
      <c r="N10467" s="24">
        <f t="shared" si="815"/>
        <v>228.71081130527216</v>
      </c>
      <c r="O10467" t="str">
        <f t="shared" si="816"/>
        <v>FACTURA</v>
      </c>
      <c r="P10467" t="str">
        <f t="shared" si="817"/>
        <v>2025</v>
      </c>
      <c r="Q10467" t="str">
        <f t="shared" si="818"/>
        <v>07</v>
      </c>
      <c r="R10467" t="str">
        <f>+IFERROR(VLOOKUP(I10467, Listado!A:B, 2, FALSE()), "COMERCIALIZADORA INTERNACIONAL CARIBBEAN EXOTICS S A")</f>
        <v>PEREZ MEJIA MARIA PAULINA</v>
      </c>
      <c r="S10467" s="25">
        <f>+VLOOKUP(E10467, TC!A:D, 2, FALSE())</f>
        <v>4015.04</v>
      </c>
      <c r="T10467" t="str">
        <f t="shared" si="819"/>
        <v>EUR</v>
      </c>
    </row>
    <row r="10468" spans="1:20" ht="18.75" hidden="1" customHeight="1" x14ac:dyDescent="0.25">
      <c r="A10468" t="s">
        <v>3341</v>
      </c>
      <c r="B10468" t="s">
        <v>5</v>
      </c>
      <c r="C10468" t="s">
        <v>1913</v>
      </c>
      <c r="D10468" s="24">
        <v>12516</v>
      </c>
      <c r="E10468" t="s">
        <v>1790</v>
      </c>
      <c r="F10468" t="s">
        <v>1924</v>
      </c>
      <c r="G10468" t="s">
        <v>110</v>
      </c>
      <c r="H10468" t="s">
        <v>3484</v>
      </c>
      <c r="I10468" t="s">
        <v>1864</v>
      </c>
      <c r="J10468" t="s">
        <v>1919</v>
      </c>
      <c r="K10468" t="s">
        <v>48</v>
      </c>
      <c r="L10468" s="24">
        <v>276.11360000000002</v>
      </c>
      <c r="M10468" s="25">
        <f>+VLOOKUP(E10468, TC!A:D, 4, FALSE())</f>
        <v>1.1596499985056188</v>
      </c>
      <c r="N10468" s="24">
        <f t="shared" si="815"/>
        <v>320.19513582738102</v>
      </c>
      <c r="O10468" t="str">
        <f t="shared" si="816"/>
        <v>FACTURA</v>
      </c>
      <c r="P10468" t="str">
        <f t="shared" si="817"/>
        <v>2025</v>
      </c>
      <c r="Q10468" t="str">
        <f t="shared" si="818"/>
        <v>07</v>
      </c>
      <c r="R10468" t="str">
        <f>+IFERROR(VLOOKUP(I10468, Listado!A:B, 2, FALSE()), "COMERCIALIZADORA INTERNACIONAL CARIBBEAN EXOTICS S A")</f>
        <v>PEREZ MEJIA MARIA PAULINA</v>
      </c>
      <c r="S10468" s="25">
        <f>+VLOOKUP(E10468, TC!A:D, 2, FALSE())</f>
        <v>4015.04</v>
      </c>
      <c r="T10468" t="str">
        <f t="shared" si="819"/>
        <v>EUR</v>
      </c>
    </row>
    <row r="10469" spans="1:20" ht="18.75" hidden="1" customHeight="1" x14ac:dyDescent="0.25">
      <c r="A10469" t="s">
        <v>3341</v>
      </c>
      <c r="B10469" t="s">
        <v>5</v>
      </c>
      <c r="C10469" t="s">
        <v>1913</v>
      </c>
      <c r="D10469" s="24">
        <v>12516</v>
      </c>
      <c r="E10469" t="s">
        <v>1790</v>
      </c>
      <c r="F10469" t="s">
        <v>1924</v>
      </c>
      <c r="G10469" t="s">
        <v>110</v>
      </c>
      <c r="H10469" t="s">
        <v>3484</v>
      </c>
      <c r="I10469" t="s">
        <v>1864</v>
      </c>
      <c r="J10469" t="s">
        <v>1919</v>
      </c>
      <c r="K10469" t="s">
        <v>1959</v>
      </c>
      <c r="L10469" s="24">
        <v>300</v>
      </c>
      <c r="M10469" s="25">
        <f>+VLOOKUP(E10469, TC!A:D, 4, FALSE())</f>
        <v>1.1596499985056188</v>
      </c>
      <c r="N10469" s="24">
        <f t="shared" si="815"/>
        <v>347.89499955168566</v>
      </c>
      <c r="O10469" t="str">
        <f t="shared" si="816"/>
        <v>FACTURA</v>
      </c>
      <c r="P10469" t="str">
        <f t="shared" si="817"/>
        <v>2025</v>
      </c>
      <c r="Q10469" t="str">
        <f t="shared" si="818"/>
        <v>07</v>
      </c>
      <c r="R10469" t="str">
        <f>+IFERROR(VLOOKUP(I10469, Listado!A:B, 2, FALSE()), "COMERCIALIZADORA INTERNACIONAL CARIBBEAN EXOTICS S A")</f>
        <v>PEREZ MEJIA MARIA PAULINA</v>
      </c>
      <c r="S10469" s="25">
        <f>+VLOOKUP(E10469, TC!A:D, 2, FALSE())</f>
        <v>4015.04</v>
      </c>
      <c r="T10469" t="str">
        <f t="shared" si="819"/>
        <v>EUR</v>
      </c>
    </row>
    <row r="10470" spans="1:20" ht="18.75" hidden="1" customHeight="1" x14ac:dyDescent="0.25">
      <c r="A10470" t="s">
        <v>3341</v>
      </c>
      <c r="B10470" t="s">
        <v>5</v>
      </c>
      <c r="C10470" t="s">
        <v>1913</v>
      </c>
      <c r="D10470" s="24">
        <v>12516</v>
      </c>
      <c r="E10470" t="s">
        <v>1790</v>
      </c>
      <c r="F10470" t="s">
        <v>1924</v>
      </c>
      <c r="G10470" t="s">
        <v>110</v>
      </c>
      <c r="H10470" t="s">
        <v>3484</v>
      </c>
      <c r="I10470" t="s">
        <v>1864</v>
      </c>
      <c r="J10470" t="s">
        <v>1919</v>
      </c>
      <c r="K10470" t="s">
        <v>1960</v>
      </c>
      <c r="L10470" s="24">
        <v>10.632</v>
      </c>
      <c r="M10470" s="25">
        <f>+VLOOKUP(E10470, TC!A:D, 4, FALSE())</f>
        <v>1.1596499985056188</v>
      </c>
      <c r="N10470" s="24">
        <f t="shared" si="815"/>
        <v>12.329398784111739</v>
      </c>
      <c r="O10470" t="str">
        <f t="shared" si="816"/>
        <v>FACTURA</v>
      </c>
      <c r="P10470" t="str">
        <f t="shared" si="817"/>
        <v>2025</v>
      </c>
      <c r="Q10470" t="str">
        <f t="shared" si="818"/>
        <v>07</v>
      </c>
      <c r="R10470" t="str">
        <f>+IFERROR(VLOOKUP(I10470, Listado!A:B, 2, FALSE()), "COMERCIALIZADORA INTERNACIONAL CARIBBEAN EXOTICS S A")</f>
        <v>PEREZ MEJIA MARIA PAULINA</v>
      </c>
      <c r="S10470" s="25">
        <f>+VLOOKUP(E10470, TC!A:D, 2, FALSE())</f>
        <v>4015.04</v>
      </c>
      <c r="T10470" t="str">
        <f t="shared" si="819"/>
        <v>EUR</v>
      </c>
    </row>
    <row r="10471" spans="1:20" ht="18.75" hidden="1" customHeight="1" x14ac:dyDescent="0.25">
      <c r="A10471" t="s">
        <v>3341</v>
      </c>
      <c r="B10471" t="s">
        <v>1923</v>
      </c>
      <c r="C10471" t="s">
        <v>1913</v>
      </c>
      <c r="D10471" s="24">
        <v>6197</v>
      </c>
      <c r="E10471" t="s">
        <v>1790</v>
      </c>
      <c r="F10471" t="s">
        <v>128</v>
      </c>
      <c r="G10471" t="s">
        <v>108</v>
      </c>
      <c r="H10471" t="s">
        <v>3485</v>
      </c>
      <c r="I10471" t="s">
        <v>1905</v>
      </c>
      <c r="J10471" t="s">
        <v>1919</v>
      </c>
      <c r="K10471" t="s">
        <v>79</v>
      </c>
      <c r="L10471" s="24">
        <v>260</v>
      </c>
      <c r="M10471" s="25">
        <f>+VLOOKUP(E10471, TC!A:D, 4, FALSE())</f>
        <v>1.1596499985056188</v>
      </c>
      <c r="N10471" s="24">
        <f t="shared" si="815"/>
        <v>260</v>
      </c>
      <c r="O10471" t="str">
        <f t="shared" si="816"/>
        <v>FACTURA</v>
      </c>
      <c r="P10471" t="str">
        <f t="shared" si="817"/>
        <v>2025</v>
      </c>
      <c r="Q10471" t="str">
        <f t="shared" si="818"/>
        <v>07</v>
      </c>
      <c r="R10471" t="str">
        <f>+IFERROR(VLOOKUP(I10471, Listado!A:B, 2, FALSE()), "COMERCIALIZADORA INTERNACIONAL CARIBBEAN EXOTICS S A")</f>
        <v>PIEDRAHITA PEREZ MARIANA</v>
      </c>
      <c r="S10471" s="25">
        <f>+VLOOKUP(E10471, TC!A:D, 2, FALSE())</f>
        <v>4015.04</v>
      </c>
      <c r="T10471" t="str">
        <f t="shared" si="819"/>
        <v>USD</v>
      </c>
    </row>
    <row r="10472" spans="1:20" ht="18.75" hidden="1" customHeight="1" x14ac:dyDescent="0.25">
      <c r="A10472" t="s">
        <v>3341</v>
      </c>
      <c r="B10472" t="s">
        <v>1923</v>
      </c>
      <c r="C10472" t="s">
        <v>1913</v>
      </c>
      <c r="D10472" s="24">
        <v>6197</v>
      </c>
      <c r="E10472" t="s">
        <v>1790</v>
      </c>
      <c r="F10472" t="s">
        <v>128</v>
      </c>
      <c r="G10472" t="s">
        <v>108</v>
      </c>
      <c r="H10472" t="s">
        <v>3485</v>
      </c>
      <c r="I10472" t="s">
        <v>1905</v>
      </c>
      <c r="J10472" t="s">
        <v>1919</v>
      </c>
      <c r="K10472" t="s">
        <v>3306</v>
      </c>
      <c r="L10472" s="24">
        <v>1600</v>
      </c>
      <c r="M10472" s="25">
        <f>+VLOOKUP(E10472, TC!A:D, 4, FALSE())</f>
        <v>1.1596499985056188</v>
      </c>
      <c r="N10472" s="24">
        <f t="shared" si="815"/>
        <v>1600</v>
      </c>
      <c r="O10472" t="str">
        <f t="shared" si="816"/>
        <v>FACTURA</v>
      </c>
      <c r="P10472" t="str">
        <f t="shared" si="817"/>
        <v>2025</v>
      </c>
      <c r="Q10472" t="str">
        <f t="shared" si="818"/>
        <v>07</v>
      </c>
      <c r="R10472" t="str">
        <f>+IFERROR(VLOOKUP(I10472, Listado!A:B, 2, FALSE()), "COMERCIALIZADORA INTERNACIONAL CARIBBEAN EXOTICS S A")</f>
        <v>PIEDRAHITA PEREZ MARIANA</v>
      </c>
      <c r="S10472" s="25">
        <f>+VLOOKUP(E10472, TC!A:D, 2, FALSE())</f>
        <v>4015.04</v>
      </c>
      <c r="T10472" t="str">
        <f t="shared" si="819"/>
        <v>USD</v>
      </c>
    </row>
    <row r="10473" spans="1:20" ht="18.75" hidden="1" customHeight="1" x14ac:dyDescent="0.25">
      <c r="A10473" t="s">
        <v>3341</v>
      </c>
      <c r="B10473" t="s">
        <v>1923</v>
      </c>
      <c r="C10473" t="s">
        <v>1913</v>
      </c>
      <c r="D10473" s="24">
        <v>6197</v>
      </c>
      <c r="E10473" t="s">
        <v>1790</v>
      </c>
      <c r="F10473" t="s">
        <v>128</v>
      </c>
      <c r="G10473" t="s">
        <v>108</v>
      </c>
      <c r="H10473" t="s">
        <v>3485</v>
      </c>
      <c r="I10473" t="s">
        <v>1905</v>
      </c>
      <c r="J10473" t="s">
        <v>1919</v>
      </c>
      <c r="K10473" t="s">
        <v>80</v>
      </c>
      <c r="L10473" s="24">
        <v>1680</v>
      </c>
      <c r="M10473" s="25">
        <f>+VLOOKUP(E10473, TC!A:D, 4, FALSE())</f>
        <v>1.1596499985056188</v>
      </c>
      <c r="N10473" s="24">
        <f t="shared" si="815"/>
        <v>1680</v>
      </c>
      <c r="O10473" t="str">
        <f t="shared" si="816"/>
        <v>FACTURA</v>
      </c>
      <c r="P10473" t="str">
        <f t="shared" si="817"/>
        <v>2025</v>
      </c>
      <c r="Q10473" t="str">
        <f t="shared" si="818"/>
        <v>07</v>
      </c>
      <c r="R10473" t="str">
        <f>+IFERROR(VLOOKUP(I10473, Listado!A:B, 2, FALSE()), "COMERCIALIZADORA INTERNACIONAL CARIBBEAN EXOTICS S A")</f>
        <v>PIEDRAHITA PEREZ MARIANA</v>
      </c>
      <c r="S10473" s="25">
        <f>+VLOOKUP(E10473, TC!A:D, 2, FALSE())</f>
        <v>4015.04</v>
      </c>
      <c r="T10473" t="str">
        <f t="shared" si="819"/>
        <v>USD</v>
      </c>
    </row>
    <row r="10474" spans="1:20" ht="18.75" hidden="1" customHeight="1" x14ac:dyDescent="0.25">
      <c r="A10474" t="s">
        <v>3341</v>
      </c>
      <c r="B10474" t="s">
        <v>1923</v>
      </c>
      <c r="C10474" t="s">
        <v>1913</v>
      </c>
      <c r="D10474" s="24">
        <v>6197</v>
      </c>
      <c r="E10474" t="s">
        <v>1790</v>
      </c>
      <c r="F10474" t="s">
        <v>128</v>
      </c>
      <c r="G10474" t="s">
        <v>108</v>
      </c>
      <c r="H10474" t="s">
        <v>3485</v>
      </c>
      <c r="I10474" t="s">
        <v>1905</v>
      </c>
      <c r="J10474" t="s">
        <v>1919</v>
      </c>
      <c r="K10474" t="s">
        <v>3307</v>
      </c>
      <c r="L10474" s="24">
        <v>1584</v>
      </c>
      <c r="M10474" s="25">
        <f>+VLOOKUP(E10474, TC!A:D, 4, FALSE())</f>
        <v>1.1596499985056188</v>
      </c>
      <c r="N10474" s="24">
        <f t="shared" si="815"/>
        <v>1584</v>
      </c>
      <c r="O10474" t="str">
        <f t="shared" si="816"/>
        <v>FACTURA</v>
      </c>
      <c r="P10474" t="str">
        <f t="shared" si="817"/>
        <v>2025</v>
      </c>
      <c r="Q10474" t="str">
        <f t="shared" si="818"/>
        <v>07</v>
      </c>
      <c r="R10474" t="str">
        <f>+IFERROR(VLOOKUP(I10474, Listado!A:B, 2, FALSE()), "COMERCIALIZADORA INTERNACIONAL CARIBBEAN EXOTICS S A")</f>
        <v>PIEDRAHITA PEREZ MARIANA</v>
      </c>
      <c r="S10474" s="25">
        <f>+VLOOKUP(E10474, TC!A:D, 2, FALSE())</f>
        <v>4015.04</v>
      </c>
      <c r="T10474" t="str">
        <f t="shared" si="819"/>
        <v>USD</v>
      </c>
    </row>
    <row r="10475" spans="1:20" ht="18.75" hidden="1" customHeight="1" x14ac:dyDescent="0.25">
      <c r="A10475" t="s">
        <v>3341</v>
      </c>
      <c r="B10475" t="s">
        <v>5</v>
      </c>
      <c r="C10475" t="s">
        <v>1913</v>
      </c>
      <c r="D10475" s="24">
        <v>12517</v>
      </c>
      <c r="E10475" t="s">
        <v>1790</v>
      </c>
      <c r="F10475" t="s">
        <v>128</v>
      </c>
      <c r="G10475" t="s">
        <v>110</v>
      </c>
      <c r="H10475" t="s">
        <v>3486</v>
      </c>
      <c r="I10475" t="s">
        <v>1850</v>
      </c>
      <c r="J10475" t="s">
        <v>1919</v>
      </c>
      <c r="K10475" t="s">
        <v>12</v>
      </c>
      <c r="L10475" s="24">
        <v>3584</v>
      </c>
      <c r="M10475" s="25">
        <f>+VLOOKUP(E10475, TC!A:D, 4, FALSE())</f>
        <v>1.1596499985056188</v>
      </c>
      <c r="N10475" s="24">
        <f t="shared" si="815"/>
        <v>3584</v>
      </c>
      <c r="O10475" t="str">
        <f t="shared" si="816"/>
        <v>FACTURA</v>
      </c>
      <c r="P10475" t="str">
        <f t="shared" si="817"/>
        <v>2025</v>
      </c>
      <c r="Q10475" t="str">
        <f t="shared" si="818"/>
        <v>07</v>
      </c>
      <c r="R10475" t="str">
        <f>+IFERROR(VLOOKUP(I10475, Listado!A:B, 2, FALSE()), "COMERCIALIZADORA INTERNACIONAL CARIBBEAN EXOTICS S A")</f>
        <v>PEREZ MEJIA MARIA PAULINA</v>
      </c>
      <c r="S10475" s="25">
        <f>+VLOOKUP(E10475, TC!A:D, 2, FALSE())</f>
        <v>4015.04</v>
      </c>
      <c r="T10475" t="str">
        <f t="shared" si="819"/>
        <v>USD</v>
      </c>
    </row>
    <row r="10476" spans="1:20" ht="18.75" hidden="1" customHeight="1" x14ac:dyDescent="0.25">
      <c r="A10476" t="s">
        <v>3341</v>
      </c>
      <c r="B10476" t="s">
        <v>5</v>
      </c>
      <c r="C10476" t="s">
        <v>1913</v>
      </c>
      <c r="D10476" s="24">
        <v>12517</v>
      </c>
      <c r="E10476" t="s">
        <v>1790</v>
      </c>
      <c r="F10476" t="s">
        <v>128</v>
      </c>
      <c r="G10476" t="s">
        <v>110</v>
      </c>
      <c r="H10476" t="s">
        <v>3486</v>
      </c>
      <c r="I10476" t="s">
        <v>1850</v>
      </c>
      <c r="J10476" t="s">
        <v>1919</v>
      </c>
      <c r="K10476" t="s">
        <v>13</v>
      </c>
      <c r="L10476" s="24">
        <v>7168</v>
      </c>
      <c r="M10476" s="25">
        <f>+VLOOKUP(E10476, TC!A:D, 4, FALSE())</f>
        <v>1.1596499985056188</v>
      </c>
      <c r="N10476" s="24">
        <f t="shared" si="815"/>
        <v>7168</v>
      </c>
      <c r="O10476" t="str">
        <f t="shared" si="816"/>
        <v>FACTURA</v>
      </c>
      <c r="P10476" t="str">
        <f t="shared" si="817"/>
        <v>2025</v>
      </c>
      <c r="Q10476" t="str">
        <f t="shared" si="818"/>
        <v>07</v>
      </c>
      <c r="R10476" t="str">
        <f>+IFERROR(VLOOKUP(I10476, Listado!A:B, 2, FALSE()), "COMERCIALIZADORA INTERNACIONAL CARIBBEAN EXOTICS S A")</f>
        <v>PEREZ MEJIA MARIA PAULINA</v>
      </c>
      <c r="S10476" s="25">
        <f>+VLOOKUP(E10476, TC!A:D, 2, FALSE())</f>
        <v>4015.04</v>
      </c>
      <c r="T10476" t="str">
        <f t="shared" si="819"/>
        <v>USD</v>
      </c>
    </row>
    <row r="10477" spans="1:20" ht="18.75" hidden="1" customHeight="1" x14ac:dyDescent="0.25">
      <c r="A10477" t="s">
        <v>3341</v>
      </c>
      <c r="B10477" t="s">
        <v>5</v>
      </c>
      <c r="C10477" t="s">
        <v>1913</v>
      </c>
      <c r="D10477" s="24">
        <v>12517</v>
      </c>
      <c r="E10477" t="s">
        <v>1790</v>
      </c>
      <c r="F10477" t="s">
        <v>128</v>
      </c>
      <c r="G10477" t="s">
        <v>110</v>
      </c>
      <c r="H10477" t="s">
        <v>3486</v>
      </c>
      <c r="I10477" t="s">
        <v>1850</v>
      </c>
      <c r="J10477" t="s">
        <v>1919</v>
      </c>
      <c r="K10477" t="s">
        <v>31</v>
      </c>
      <c r="L10477" s="24">
        <v>6500.8</v>
      </c>
      <c r="M10477" s="25">
        <f>+VLOOKUP(E10477, TC!A:D, 4, FALSE())</f>
        <v>1.1596499985056188</v>
      </c>
      <c r="N10477" s="24">
        <f t="shared" si="815"/>
        <v>6500.8</v>
      </c>
      <c r="O10477" t="str">
        <f t="shared" si="816"/>
        <v>FACTURA</v>
      </c>
      <c r="P10477" t="str">
        <f t="shared" si="817"/>
        <v>2025</v>
      </c>
      <c r="Q10477" t="str">
        <f t="shared" si="818"/>
        <v>07</v>
      </c>
      <c r="R10477" t="str">
        <f>+IFERROR(VLOOKUP(I10477, Listado!A:B, 2, FALSE()), "COMERCIALIZADORA INTERNACIONAL CARIBBEAN EXOTICS S A")</f>
        <v>PEREZ MEJIA MARIA PAULINA</v>
      </c>
      <c r="S10477" s="25">
        <f>+VLOOKUP(E10477, TC!A:D, 2, FALSE())</f>
        <v>4015.04</v>
      </c>
      <c r="T10477" t="str">
        <f t="shared" si="819"/>
        <v>USD</v>
      </c>
    </row>
    <row r="10478" spans="1:20" ht="18.75" hidden="1" customHeight="1" x14ac:dyDescent="0.25">
      <c r="A10478" t="s">
        <v>3341</v>
      </c>
      <c r="B10478" t="s">
        <v>5</v>
      </c>
      <c r="C10478" t="s">
        <v>1913</v>
      </c>
      <c r="D10478" s="24">
        <v>12517</v>
      </c>
      <c r="E10478" t="s">
        <v>1790</v>
      </c>
      <c r="F10478" t="s">
        <v>128</v>
      </c>
      <c r="G10478" t="s">
        <v>110</v>
      </c>
      <c r="H10478" t="s">
        <v>3486</v>
      </c>
      <c r="I10478" t="s">
        <v>1850</v>
      </c>
      <c r="J10478" t="s">
        <v>1919</v>
      </c>
      <c r="K10478" t="s">
        <v>53</v>
      </c>
      <c r="L10478" s="24">
        <v>1368</v>
      </c>
      <c r="M10478" s="25">
        <f>+VLOOKUP(E10478, TC!A:D, 4, FALSE())</f>
        <v>1.1596499985056188</v>
      </c>
      <c r="N10478" s="24">
        <f t="shared" si="815"/>
        <v>1368</v>
      </c>
      <c r="O10478" t="str">
        <f t="shared" si="816"/>
        <v>FACTURA</v>
      </c>
      <c r="P10478" t="str">
        <f t="shared" si="817"/>
        <v>2025</v>
      </c>
      <c r="Q10478" t="str">
        <f t="shared" si="818"/>
        <v>07</v>
      </c>
      <c r="R10478" t="str">
        <f>+IFERROR(VLOOKUP(I10478, Listado!A:B, 2, FALSE()), "COMERCIALIZADORA INTERNACIONAL CARIBBEAN EXOTICS S A")</f>
        <v>PEREZ MEJIA MARIA PAULINA</v>
      </c>
      <c r="S10478" s="25">
        <f>+VLOOKUP(E10478, TC!A:D, 2, FALSE())</f>
        <v>4015.04</v>
      </c>
      <c r="T10478" t="str">
        <f t="shared" si="819"/>
        <v>USD</v>
      </c>
    </row>
    <row r="10479" spans="1:20" ht="18.75" hidden="1" customHeight="1" x14ac:dyDescent="0.25">
      <c r="A10479" t="s">
        <v>3341</v>
      </c>
      <c r="B10479" t="s">
        <v>5</v>
      </c>
      <c r="C10479" t="s">
        <v>1913</v>
      </c>
      <c r="D10479" s="24">
        <v>12518</v>
      </c>
      <c r="E10479" t="s">
        <v>1790</v>
      </c>
      <c r="F10479" t="s">
        <v>1924</v>
      </c>
      <c r="G10479" t="s">
        <v>110</v>
      </c>
      <c r="H10479" t="s">
        <v>3487</v>
      </c>
      <c r="I10479" t="s">
        <v>1848</v>
      </c>
      <c r="J10479" t="s">
        <v>1917</v>
      </c>
      <c r="K10479" t="s">
        <v>40</v>
      </c>
      <c r="L10479" s="24">
        <v>1842.4</v>
      </c>
      <c r="M10479" s="25">
        <f>+VLOOKUP(E10479, TC!A:D, 4, FALSE())</f>
        <v>1.1596499985056188</v>
      </c>
      <c r="N10479" s="24">
        <f t="shared" si="815"/>
        <v>2136.539157246752</v>
      </c>
      <c r="O10479" t="str">
        <f t="shared" si="816"/>
        <v>FACTURA</v>
      </c>
      <c r="P10479" t="str">
        <f t="shared" si="817"/>
        <v>2025</v>
      </c>
      <c r="Q10479" t="str">
        <f t="shared" si="818"/>
        <v>07</v>
      </c>
      <c r="R10479" t="str">
        <f>+IFERROR(VLOOKUP(I10479, Listado!A:B, 2, FALSE()), "COMERCIALIZADORA INTERNACIONAL CARIBBEAN EXOTICS S A")</f>
        <v>PEREZ MEJIA MARIA PAULINA</v>
      </c>
      <c r="S10479" s="25">
        <f>+VLOOKUP(E10479, TC!A:D, 2, FALSE())</f>
        <v>4015.04</v>
      </c>
      <c r="T10479" t="str">
        <f t="shared" si="819"/>
        <v>EUR</v>
      </c>
    </row>
    <row r="10480" spans="1:20" ht="18.75" hidden="1" customHeight="1" x14ac:dyDescent="0.25">
      <c r="A10480" t="s">
        <v>3341</v>
      </c>
      <c r="B10480" t="s">
        <v>5</v>
      </c>
      <c r="C10480" t="s">
        <v>1913</v>
      </c>
      <c r="D10480" s="24">
        <v>12518</v>
      </c>
      <c r="E10480" t="s">
        <v>1790</v>
      </c>
      <c r="F10480" t="s">
        <v>1924</v>
      </c>
      <c r="G10480" t="s">
        <v>110</v>
      </c>
      <c r="H10480" t="s">
        <v>3487</v>
      </c>
      <c r="I10480" t="s">
        <v>1848</v>
      </c>
      <c r="J10480" t="s">
        <v>1917</v>
      </c>
      <c r="K10480" t="s">
        <v>23</v>
      </c>
      <c r="L10480" s="24">
        <v>3680</v>
      </c>
      <c r="M10480" s="25">
        <f>+VLOOKUP(E10480, TC!A:D, 4, FALSE())</f>
        <v>1.1596499985056188</v>
      </c>
      <c r="N10480" s="24">
        <f t="shared" si="815"/>
        <v>4267.5119945006772</v>
      </c>
      <c r="O10480" t="str">
        <f t="shared" si="816"/>
        <v>FACTURA</v>
      </c>
      <c r="P10480" t="str">
        <f t="shared" si="817"/>
        <v>2025</v>
      </c>
      <c r="Q10480" t="str">
        <f t="shared" si="818"/>
        <v>07</v>
      </c>
      <c r="R10480" t="str">
        <f>+IFERROR(VLOOKUP(I10480, Listado!A:B, 2, FALSE()), "COMERCIALIZADORA INTERNACIONAL CARIBBEAN EXOTICS S A")</f>
        <v>PEREZ MEJIA MARIA PAULINA</v>
      </c>
      <c r="S10480" s="25">
        <f>+VLOOKUP(E10480, TC!A:D, 2, FALSE())</f>
        <v>4015.04</v>
      </c>
      <c r="T10480" t="str">
        <f t="shared" si="819"/>
        <v>EUR</v>
      </c>
    </row>
    <row r="10481" spans="1:20" ht="18.75" hidden="1" customHeight="1" x14ac:dyDescent="0.25">
      <c r="A10481" t="s">
        <v>3341</v>
      </c>
      <c r="B10481" t="s">
        <v>5</v>
      </c>
      <c r="C10481" t="s">
        <v>1913</v>
      </c>
      <c r="D10481" s="24">
        <v>12518</v>
      </c>
      <c r="E10481" t="s">
        <v>1790</v>
      </c>
      <c r="F10481" t="s">
        <v>1924</v>
      </c>
      <c r="G10481" t="s">
        <v>110</v>
      </c>
      <c r="H10481" t="s">
        <v>3487</v>
      </c>
      <c r="I10481" t="s">
        <v>1848</v>
      </c>
      <c r="J10481" t="s">
        <v>1917</v>
      </c>
      <c r="K10481" t="s">
        <v>39</v>
      </c>
      <c r="L10481" s="24">
        <v>781</v>
      </c>
      <c r="M10481" s="25">
        <f>+VLOOKUP(E10481, TC!A:D, 4, FALSE())</f>
        <v>1.1596499985056188</v>
      </c>
      <c r="N10481" s="24">
        <f t="shared" si="815"/>
        <v>905.6866488328883</v>
      </c>
      <c r="O10481" t="str">
        <f t="shared" si="816"/>
        <v>FACTURA</v>
      </c>
      <c r="P10481" t="str">
        <f t="shared" si="817"/>
        <v>2025</v>
      </c>
      <c r="Q10481" t="str">
        <f t="shared" si="818"/>
        <v>07</v>
      </c>
      <c r="R10481" t="str">
        <f>+IFERROR(VLOOKUP(I10481, Listado!A:B, 2, FALSE()), "COMERCIALIZADORA INTERNACIONAL CARIBBEAN EXOTICS S A")</f>
        <v>PEREZ MEJIA MARIA PAULINA</v>
      </c>
      <c r="S10481" s="25">
        <f>+VLOOKUP(E10481, TC!A:D, 2, FALSE())</f>
        <v>4015.04</v>
      </c>
      <c r="T10481" t="str">
        <f t="shared" si="819"/>
        <v>EUR</v>
      </c>
    </row>
    <row r="10482" spans="1:20" ht="18.75" hidden="1" customHeight="1" x14ac:dyDescent="0.25">
      <c r="A10482" t="s">
        <v>3341</v>
      </c>
      <c r="B10482" t="s">
        <v>5</v>
      </c>
      <c r="C10482" t="s">
        <v>1913</v>
      </c>
      <c r="D10482" s="24">
        <v>12518</v>
      </c>
      <c r="E10482" t="s">
        <v>1790</v>
      </c>
      <c r="F10482" t="s">
        <v>1924</v>
      </c>
      <c r="G10482" t="s">
        <v>110</v>
      </c>
      <c r="H10482" t="s">
        <v>3487</v>
      </c>
      <c r="I10482" t="s">
        <v>1848</v>
      </c>
      <c r="J10482" t="s">
        <v>1917</v>
      </c>
      <c r="K10482" t="s">
        <v>38</v>
      </c>
      <c r="L10482" s="24">
        <v>5737.2</v>
      </c>
      <c r="M10482" s="25">
        <f>+VLOOKUP(E10482, TC!A:D, 4, FALSE())</f>
        <v>1.1596499985056188</v>
      </c>
      <c r="N10482" s="24">
        <f t="shared" si="815"/>
        <v>6653.1439714264361</v>
      </c>
      <c r="O10482" t="str">
        <f t="shared" si="816"/>
        <v>FACTURA</v>
      </c>
      <c r="P10482" t="str">
        <f t="shared" si="817"/>
        <v>2025</v>
      </c>
      <c r="Q10482" t="str">
        <f t="shared" si="818"/>
        <v>07</v>
      </c>
      <c r="R10482" t="str">
        <f>+IFERROR(VLOOKUP(I10482, Listado!A:B, 2, FALSE()), "COMERCIALIZADORA INTERNACIONAL CARIBBEAN EXOTICS S A")</f>
        <v>PEREZ MEJIA MARIA PAULINA</v>
      </c>
      <c r="S10482" s="25">
        <f>+VLOOKUP(E10482, TC!A:D, 2, FALSE())</f>
        <v>4015.04</v>
      </c>
      <c r="T10482" t="str">
        <f t="shared" si="819"/>
        <v>EUR</v>
      </c>
    </row>
    <row r="10483" spans="1:20" ht="18.75" hidden="1" customHeight="1" x14ac:dyDescent="0.25">
      <c r="A10483" t="s">
        <v>3341</v>
      </c>
      <c r="B10483" t="s">
        <v>5</v>
      </c>
      <c r="C10483" t="s">
        <v>1913</v>
      </c>
      <c r="D10483" s="24">
        <v>12518</v>
      </c>
      <c r="E10483" t="s">
        <v>1790</v>
      </c>
      <c r="F10483" t="s">
        <v>1924</v>
      </c>
      <c r="G10483" t="s">
        <v>110</v>
      </c>
      <c r="H10483" t="s">
        <v>3487</v>
      </c>
      <c r="I10483" t="s">
        <v>1848</v>
      </c>
      <c r="J10483" t="s">
        <v>1917</v>
      </c>
      <c r="K10483" t="s">
        <v>14</v>
      </c>
      <c r="L10483" s="24">
        <v>5584</v>
      </c>
      <c r="M10483" s="25">
        <f>+VLOOKUP(E10483, TC!A:D, 4, FALSE())</f>
        <v>1.1596499985056188</v>
      </c>
      <c r="N10483" s="24">
        <f t="shared" si="815"/>
        <v>6475.4855916553752</v>
      </c>
      <c r="O10483" t="str">
        <f t="shared" si="816"/>
        <v>FACTURA</v>
      </c>
      <c r="P10483" t="str">
        <f t="shared" si="817"/>
        <v>2025</v>
      </c>
      <c r="Q10483" t="str">
        <f t="shared" si="818"/>
        <v>07</v>
      </c>
      <c r="R10483" t="str">
        <f>+IFERROR(VLOOKUP(I10483, Listado!A:B, 2, FALSE()), "COMERCIALIZADORA INTERNACIONAL CARIBBEAN EXOTICS S A")</f>
        <v>PEREZ MEJIA MARIA PAULINA</v>
      </c>
      <c r="S10483" s="25">
        <f>+VLOOKUP(E10483, TC!A:D, 2, FALSE())</f>
        <v>4015.04</v>
      </c>
      <c r="T10483" t="str">
        <f t="shared" si="819"/>
        <v>EUR</v>
      </c>
    </row>
    <row r="10484" spans="1:20" ht="18.75" hidden="1" customHeight="1" x14ac:dyDescent="0.25">
      <c r="A10484" t="s">
        <v>3341</v>
      </c>
      <c r="B10484" t="s">
        <v>5</v>
      </c>
      <c r="C10484" t="s">
        <v>1913</v>
      </c>
      <c r="D10484" s="24">
        <v>12518</v>
      </c>
      <c r="E10484" t="s">
        <v>1790</v>
      </c>
      <c r="F10484" t="s">
        <v>1924</v>
      </c>
      <c r="G10484" t="s">
        <v>110</v>
      </c>
      <c r="H10484" t="s">
        <v>3487</v>
      </c>
      <c r="I10484" t="s">
        <v>1848</v>
      </c>
      <c r="J10484" t="s">
        <v>1917</v>
      </c>
      <c r="K10484" t="s">
        <v>27</v>
      </c>
      <c r="L10484" s="24">
        <v>803.16</v>
      </c>
      <c r="M10484" s="25">
        <f>+VLOOKUP(E10484, TC!A:D, 4, FALSE())</f>
        <v>1.1596499985056188</v>
      </c>
      <c r="N10484" s="24">
        <f t="shared" si="815"/>
        <v>931.38449279977272</v>
      </c>
      <c r="O10484" t="str">
        <f t="shared" si="816"/>
        <v>FACTURA</v>
      </c>
      <c r="P10484" t="str">
        <f t="shared" si="817"/>
        <v>2025</v>
      </c>
      <c r="Q10484" t="str">
        <f t="shared" si="818"/>
        <v>07</v>
      </c>
      <c r="R10484" t="str">
        <f>+IFERROR(VLOOKUP(I10484, Listado!A:B, 2, FALSE()), "COMERCIALIZADORA INTERNACIONAL CARIBBEAN EXOTICS S A")</f>
        <v>PEREZ MEJIA MARIA PAULINA</v>
      </c>
      <c r="S10484" s="25">
        <f>+VLOOKUP(E10484, TC!A:D, 2, FALSE())</f>
        <v>4015.04</v>
      </c>
      <c r="T10484" t="str">
        <f t="shared" si="819"/>
        <v>EUR</v>
      </c>
    </row>
    <row r="10485" spans="1:20" ht="18.75" hidden="1" customHeight="1" x14ac:dyDescent="0.25">
      <c r="A10485" t="s">
        <v>3341</v>
      </c>
      <c r="B10485" t="s">
        <v>5</v>
      </c>
      <c r="C10485" t="s">
        <v>1913</v>
      </c>
      <c r="D10485" s="24">
        <v>12519</v>
      </c>
      <c r="E10485" t="s">
        <v>1790</v>
      </c>
      <c r="F10485" t="s">
        <v>128</v>
      </c>
      <c r="G10485" t="s">
        <v>110</v>
      </c>
      <c r="H10485" t="s">
        <v>3488</v>
      </c>
      <c r="I10485" t="s">
        <v>1851</v>
      </c>
      <c r="J10485" t="s">
        <v>1940</v>
      </c>
      <c r="K10485" t="s">
        <v>19</v>
      </c>
      <c r="L10485" s="24">
        <v>11040</v>
      </c>
      <c r="M10485" s="25">
        <f>+VLOOKUP(E10485, TC!A:D, 4, FALSE())</f>
        <v>1.1596499985056188</v>
      </c>
      <c r="N10485" s="24">
        <f t="shared" si="815"/>
        <v>11040</v>
      </c>
      <c r="O10485" t="str">
        <f t="shared" si="816"/>
        <v>FACTURA</v>
      </c>
      <c r="P10485" t="str">
        <f t="shared" si="817"/>
        <v>2025</v>
      </c>
      <c r="Q10485" t="str">
        <f t="shared" si="818"/>
        <v>07</v>
      </c>
      <c r="R10485" t="str">
        <f>+IFERROR(VLOOKUP(I10485, Listado!A:B, 2, FALSE()), "COMERCIALIZADORA INTERNACIONAL CARIBBEAN EXOTICS S A")</f>
        <v>PEREZ MEJIA MARIA PAULINA</v>
      </c>
      <c r="S10485" s="25">
        <f>+VLOOKUP(E10485, TC!A:D, 2, FALSE())</f>
        <v>4015.04</v>
      </c>
      <c r="T10485" t="str">
        <f t="shared" si="819"/>
        <v>USD</v>
      </c>
    </row>
    <row r="10486" spans="1:20" ht="18.75" hidden="1" customHeight="1" x14ac:dyDescent="0.25">
      <c r="A10486" t="s">
        <v>3341</v>
      </c>
      <c r="B10486" t="s">
        <v>5</v>
      </c>
      <c r="C10486" t="s">
        <v>1913</v>
      </c>
      <c r="D10486" s="24">
        <v>12519</v>
      </c>
      <c r="E10486" t="s">
        <v>1790</v>
      </c>
      <c r="F10486" t="s">
        <v>128</v>
      </c>
      <c r="G10486" t="s">
        <v>110</v>
      </c>
      <c r="H10486" t="s">
        <v>3488</v>
      </c>
      <c r="I10486" t="s">
        <v>1851</v>
      </c>
      <c r="J10486" t="s">
        <v>1940</v>
      </c>
      <c r="K10486" t="s">
        <v>42</v>
      </c>
      <c r="L10486" s="24">
        <v>1918</v>
      </c>
      <c r="M10486" s="25">
        <f>+VLOOKUP(E10486, TC!A:D, 4, FALSE())</f>
        <v>1.1596499985056188</v>
      </c>
      <c r="N10486" s="24">
        <f t="shared" si="815"/>
        <v>1918</v>
      </c>
      <c r="O10486" t="str">
        <f t="shared" si="816"/>
        <v>FACTURA</v>
      </c>
      <c r="P10486" t="str">
        <f t="shared" si="817"/>
        <v>2025</v>
      </c>
      <c r="Q10486" t="str">
        <f t="shared" si="818"/>
        <v>07</v>
      </c>
      <c r="R10486" t="str">
        <f>+IFERROR(VLOOKUP(I10486, Listado!A:B, 2, FALSE()), "COMERCIALIZADORA INTERNACIONAL CARIBBEAN EXOTICS S A")</f>
        <v>PEREZ MEJIA MARIA PAULINA</v>
      </c>
      <c r="S10486" s="25">
        <f>+VLOOKUP(E10486, TC!A:D, 2, FALSE())</f>
        <v>4015.04</v>
      </c>
      <c r="T10486" t="str">
        <f t="shared" si="819"/>
        <v>USD</v>
      </c>
    </row>
    <row r="10487" spans="1:20" ht="18.75" hidden="1" customHeight="1" x14ac:dyDescent="0.25">
      <c r="A10487" t="s">
        <v>3341</v>
      </c>
      <c r="B10487" t="s">
        <v>5</v>
      </c>
      <c r="C10487" t="s">
        <v>1913</v>
      </c>
      <c r="D10487" s="24">
        <v>12520</v>
      </c>
      <c r="E10487" t="s">
        <v>1790</v>
      </c>
      <c r="F10487" t="s">
        <v>128</v>
      </c>
      <c r="G10487" t="s">
        <v>110</v>
      </c>
      <c r="I10487" t="s">
        <v>1850</v>
      </c>
      <c r="J10487" t="s">
        <v>1919</v>
      </c>
      <c r="K10487" t="s">
        <v>1918</v>
      </c>
      <c r="L10487" s="24">
        <v>114.72</v>
      </c>
      <c r="M10487" s="25">
        <f>+VLOOKUP(E10487, TC!A:D, 4, FALSE())</f>
        <v>1.1596499985056188</v>
      </c>
      <c r="N10487" s="24">
        <f t="shared" si="815"/>
        <v>114.72</v>
      </c>
      <c r="O10487" t="str">
        <f t="shared" si="816"/>
        <v>FACTURA</v>
      </c>
      <c r="P10487" t="str">
        <f t="shared" si="817"/>
        <v>2025</v>
      </c>
      <c r="Q10487" t="str">
        <f t="shared" si="818"/>
        <v>07</v>
      </c>
      <c r="R10487" t="str">
        <f>+IFERROR(VLOOKUP(I10487, Listado!A:B, 2, FALSE()), "COMERCIALIZADORA INTERNACIONAL CARIBBEAN EXOTICS S A")</f>
        <v>PEREZ MEJIA MARIA PAULINA</v>
      </c>
      <c r="S10487" s="25">
        <f>+VLOOKUP(E10487, TC!A:D, 2, FALSE())</f>
        <v>4015.04</v>
      </c>
      <c r="T10487" t="str">
        <f t="shared" si="819"/>
        <v>USD</v>
      </c>
    </row>
    <row r="10488" spans="1:20" ht="18.75" hidden="1" customHeight="1" x14ac:dyDescent="0.25">
      <c r="A10488" t="s">
        <v>3341</v>
      </c>
      <c r="B10488" t="s">
        <v>5</v>
      </c>
      <c r="C10488" t="s">
        <v>1913</v>
      </c>
      <c r="D10488" s="24">
        <v>12521</v>
      </c>
      <c r="E10488" t="s">
        <v>1790</v>
      </c>
      <c r="F10488" t="s">
        <v>1924</v>
      </c>
      <c r="G10488" t="s">
        <v>110</v>
      </c>
      <c r="I10488" t="s">
        <v>1848</v>
      </c>
      <c r="J10488" t="s">
        <v>1917</v>
      </c>
      <c r="K10488" t="s">
        <v>1918</v>
      </c>
      <c r="L10488" s="24">
        <v>84</v>
      </c>
      <c r="M10488" s="25">
        <f>+VLOOKUP(E10488, TC!A:D, 4, FALSE())</f>
        <v>1.1596499985056188</v>
      </c>
      <c r="N10488" s="24">
        <f t="shared" si="815"/>
        <v>97.410599874471984</v>
      </c>
      <c r="O10488" t="str">
        <f t="shared" si="816"/>
        <v>FACTURA</v>
      </c>
      <c r="P10488" t="str">
        <f t="shared" si="817"/>
        <v>2025</v>
      </c>
      <c r="Q10488" t="str">
        <f t="shared" si="818"/>
        <v>07</v>
      </c>
      <c r="R10488" t="str">
        <f>+IFERROR(VLOOKUP(I10488, Listado!A:B, 2, FALSE()), "COMERCIALIZADORA INTERNACIONAL CARIBBEAN EXOTICS S A")</f>
        <v>PEREZ MEJIA MARIA PAULINA</v>
      </c>
      <c r="S10488" s="25">
        <f>+VLOOKUP(E10488, TC!A:D, 2, FALSE())</f>
        <v>4015.04</v>
      </c>
      <c r="T10488" t="str">
        <f t="shared" si="819"/>
        <v>EUR</v>
      </c>
    </row>
    <row r="10489" spans="1:20" ht="18.75" hidden="1" customHeight="1" x14ac:dyDescent="0.25">
      <c r="A10489" t="s">
        <v>3341</v>
      </c>
      <c r="B10489" t="s">
        <v>5</v>
      </c>
      <c r="C10489" t="s">
        <v>1913</v>
      </c>
      <c r="D10489" s="24">
        <v>12521</v>
      </c>
      <c r="E10489" t="s">
        <v>1790</v>
      </c>
      <c r="F10489" t="s">
        <v>1924</v>
      </c>
      <c r="G10489" t="s">
        <v>110</v>
      </c>
      <c r="I10489" t="s">
        <v>1848</v>
      </c>
      <c r="J10489" t="s">
        <v>1917</v>
      </c>
      <c r="K10489" t="s">
        <v>1918</v>
      </c>
      <c r="L10489" s="24">
        <v>110.4</v>
      </c>
      <c r="M10489" s="25">
        <f>+VLOOKUP(E10489, TC!A:D, 4, FALSE())</f>
        <v>1.1596499985056188</v>
      </c>
      <c r="N10489" s="24">
        <f t="shared" si="815"/>
        <v>128.02535983502031</v>
      </c>
      <c r="O10489" t="str">
        <f t="shared" si="816"/>
        <v>FACTURA</v>
      </c>
      <c r="P10489" t="str">
        <f t="shared" si="817"/>
        <v>2025</v>
      </c>
      <c r="Q10489" t="str">
        <f t="shared" si="818"/>
        <v>07</v>
      </c>
      <c r="R10489" t="str">
        <f>+IFERROR(VLOOKUP(I10489, Listado!A:B, 2, FALSE()), "COMERCIALIZADORA INTERNACIONAL CARIBBEAN EXOTICS S A")</f>
        <v>PEREZ MEJIA MARIA PAULINA</v>
      </c>
      <c r="S10489" s="25">
        <f>+VLOOKUP(E10489, TC!A:D, 2, FALSE())</f>
        <v>4015.04</v>
      </c>
      <c r="T10489" t="str">
        <f t="shared" si="819"/>
        <v>EUR</v>
      </c>
    </row>
    <row r="10490" spans="1:20" ht="18.75" hidden="1" customHeight="1" x14ac:dyDescent="0.25">
      <c r="A10490" t="s">
        <v>3341</v>
      </c>
      <c r="B10490" t="s">
        <v>5</v>
      </c>
      <c r="C10490" t="s">
        <v>1913</v>
      </c>
      <c r="D10490" s="24">
        <v>12522</v>
      </c>
      <c r="E10490" t="s">
        <v>1790</v>
      </c>
      <c r="F10490" t="s">
        <v>1924</v>
      </c>
      <c r="G10490" t="s">
        <v>108</v>
      </c>
      <c r="H10490" t="s">
        <v>3489</v>
      </c>
      <c r="I10490" t="s">
        <v>1874</v>
      </c>
      <c r="J10490" t="s">
        <v>1917</v>
      </c>
      <c r="K10490" t="s">
        <v>30</v>
      </c>
      <c r="L10490" s="24">
        <v>320.22899999999998</v>
      </c>
      <c r="M10490" s="25">
        <f>+VLOOKUP(E10490, TC!A:D, 4, FALSE())</f>
        <v>1.1596499985056188</v>
      </c>
      <c r="N10490" s="24">
        <f t="shared" si="815"/>
        <v>371.35355937145579</v>
      </c>
      <c r="O10490" t="str">
        <f t="shared" si="816"/>
        <v>FACTURA</v>
      </c>
      <c r="P10490" t="str">
        <f t="shared" si="817"/>
        <v>2025</v>
      </c>
      <c r="Q10490" t="str">
        <f t="shared" si="818"/>
        <v>07</v>
      </c>
      <c r="R10490" t="str">
        <f>+IFERROR(VLOOKUP(I10490, Listado!A:B, 2, FALSE()), "COMERCIALIZADORA INTERNACIONAL CARIBBEAN EXOTICS S A")</f>
        <v>PIEDRAHITA PEREZ MARIANA</v>
      </c>
      <c r="S10490" s="25">
        <f>+VLOOKUP(E10490, TC!A:D, 2, FALSE())</f>
        <v>4015.04</v>
      </c>
      <c r="T10490" t="str">
        <f t="shared" si="819"/>
        <v>EUR</v>
      </c>
    </row>
    <row r="10491" spans="1:20" ht="18.75" hidden="1" customHeight="1" x14ac:dyDescent="0.25">
      <c r="A10491" t="s">
        <v>3341</v>
      </c>
      <c r="B10491" t="s">
        <v>5</v>
      </c>
      <c r="C10491" t="s">
        <v>1913</v>
      </c>
      <c r="D10491" s="24">
        <v>12522</v>
      </c>
      <c r="E10491" t="s">
        <v>1790</v>
      </c>
      <c r="F10491" t="s">
        <v>1924</v>
      </c>
      <c r="G10491" t="s">
        <v>108</v>
      </c>
      <c r="H10491" t="s">
        <v>3489</v>
      </c>
      <c r="I10491" t="s">
        <v>1874</v>
      </c>
      <c r="J10491" t="s">
        <v>1917</v>
      </c>
      <c r="K10491" t="s">
        <v>30</v>
      </c>
      <c r="L10491" s="24">
        <v>575.48400000000004</v>
      </c>
      <c r="M10491" s="25">
        <f>+VLOOKUP(E10491, TC!A:D, 4, FALSE())</f>
        <v>1.1596499985056188</v>
      </c>
      <c r="N10491" s="24">
        <f t="shared" si="815"/>
        <v>667.3600197400076</v>
      </c>
      <c r="O10491" t="str">
        <f t="shared" si="816"/>
        <v>FACTURA</v>
      </c>
      <c r="P10491" t="str">
        <f t="shared" si="817"/>
        <v>2025</v>
      </c>
      <c r="Q10491" t="str">
        <f t="shared" si="818"/>
        <v>07</v>
      </c>
      <c r="R10491" t="str">
        <f>+IFERROR(VLOOKUP(I10491, Listado!A:B, 2, FALSE()), "COMERCIALIZADORA INTERNACIONAL CARIBBEAN EXOTICS S A")</f>
        <v>PIEDRAHITA PEREZ MARIANA</v>
      </c>
      <c r="S10491" s="25">
        <f>+VLOOKUP(E10491, TC!A:D, 2, FALSE())</f>
        <v>4015.04</v>
      </c>
      <c r="T10491" t="str">
        <f t="shared" si="819"/>
        <v>EUR</v>
      </c>
    </row>
    <row r="10492" spans="1:20" ht="18.75" hidden="1" customHeight="1" x14ac:dyDescent="0.25">
      <c r="A10492" t="s">
        <v>3341</v>
      </c>
      <c r="B10492" t="s">
        <v>5</v>
      </c>
      <c r="C10492" t="s">
        <v>1913</v>
      </c>
      <c r="D10492" s="24">
        <v>12522</v>
      </c>
      <c r="E10492" t="s">
        <v>1790</v>
      </c>
      <c r="F10492" t="s">
        <v>1924</v>
      </c>
      <c r="G10492" t="s">
        <v>108</v>
      </c>
      <c r="H10492" t="s">
        <v>3489</v>
      </c>
      <c r="I10492" t="s">
        <v>1874</v>
      </c>
      <c r="J10492" t="s">
        <v>1917</v>
      </c>
      <c r="K10492" t="s">
        <v>30</v>
      </c>
      <c r="L10492" s="24">
        <v>399.12599999999998</v>
      </c>
      <c r="M10492" s="25">
        <f>+VLOOKUP(E10492, TC!A:D, 4, FALSE())</f>
        <v>1.1596499985056188</v>
      </c>
      <c r="N10492" s="24">
        <f t="shared" si="815"/>
        <v>462.8464653035536</v>
      </c>
      <c r="O10492" t="str">
        <f t="shared" si="816"/>
        <v>FACTURA</v>
      </c>
      <c r="P10492" t="str">
        <f t="shared" si="817"/>
        <v>2025</v>
      </c>
      <c r="Q10492" t="str">
        <f t="shared" si="818"/>
        <v>07</v>
      </c>
      <c r="R10492" t="str">
        <f>+IFERROR(VLOOKUP(I10492, Listado!A:B, 2, FALSE()), "COMERCIALIZADORA INTERNACIONAL CARIBBEAN EXOTICS S A")</f>
        <v>PIEDRAHITA PEREZ MARIANA</v>
      </c>
      <c r="S10492" s="25">
        <f>+VLOOKUP(E10492, TC!A:D, 2, FALSE())</f>
        <v>4015.04</v>
      </c>
      <c r="T10492" t="str">
        <f t="shared" si="819"/>
        <v>EUR</v>
      </c>
    </row>
    <row r="10493" spans="1:20" ht="18.75" hidden="1" customHeight="1" x14ac:dyDescent="0.25">
      <c r="A10493" t="s">
        <v>3341</v>
      </c>
      <c r="B10493" t="s">
        <v>5</v>
      </c>
      <c r="C10493" t="s">
        <v>1913</v>
      </c>
      <c r="D10493" s="24">
        <v>12522</v>
      </c>
      <c r="E10493" t="s">
        <v>1790</v>
      </c>
      <c r="F10493" t="s">
        <v>1924</v>
      </c>
      <c r="G10493" t="s">
        <v>108</v>
      </c>
      <c r="H10493" t="s">
        <v>3489</v>
      </c>
      <c r="I10493" t="s">
        <v>1874</v>
      </c>
      <c r="J10493" t="s">
        <v>1917</v>
      </c>
      <c r="K10493" t="s">
        <v>30</v>
      </c>
      <c r="L10493" s="24">
        <v>4.641</v>
      </c>
      <c r="M10493" s="25">
        <f>+VLOOKUP(E10493, TC!A:D, 4, FALSE())</f>
        <v>1.1596499985056188</v>
      </c>
      <c r="N10493" s="24">
        <f t="shared" si="815"/>
        <v>5.3819356430645771</v>
      </c>
      <c r="O10493" t="str">
        <f t="shared" si="816"/>
        <v>FACTURA</v>
      </c>
      <c r="P10493" t="str">
        <f t="shared" si="817"/>
        <v>2025</v>
      </c>
      <c r="Q10493" t="str">
        <f t="shared" si="818"/>
        <v>07</v>
      </c>
      <c r="R10493" t="str">
        <f>+IFERROR(VLOOKUP(I10493, Listado!A:B, 2, FALSE()), "COMERCIALIZADORA INTERNACIONAL CARIBBEAN EXOTICS S A")</f>
        <v>PIEDRAHITA PEREZ MARIANA</v>
      </c>
      <c r="S10493" s="25">
        <f>+VLOOKUP(E10493, TC!A:D, 2, FALSE())</f>
        <v>4015.04</v>
      </c>
      <c r="T10493" t="str">
        <f t="shared" si="819"/>
        <v>EUR</v>
      </c>
    </row>
    <row r="10494" spans="1:20" ht="18.75" hidden="1" customHeight="1" x14ac:dyDescent="0.25">
      <c r="A10494" t="s">
        <v>3341</v>
      </c>
      <c r="B10494" t="s">
        <v>5</v>
      </c>
      <c r="C10494" t="s">
        <v>1913</v>
      </c>
      <c r="D10494" s="24">
        <v>12522</v>
      </c>
      <c r="E10494" t="s">
        <v>1790</v>
      </c>
      <c r="F10494" t="s">
        <v>1924</v>
      </c>
      <c r="G10494" t="s">
        <v>108</v>
      </c>
      <c r="H10494" t="s">
        <v>3489</v>
      </c>
      <c r="I10494" t="s">
        <v>1874</v>
      </c>
      <c r="J10494" t="s">
        <v>1917</v>
      </c>
      <c r="K10494" t="s">
        <v>30</v>
      </c>
      <c r="L10494" s="24">
        <v>18.564</v>
      </c>
      <c r="M10494" s="25">
        <f>+VLOOKUP(E10494, TC!A:D, 4, FALSE())</f>
        <v>1.1596499985056188</v>
      </c>
      <c r="N10494" s="24">
        <f t="shared" si="815"/>
        <v>21.527742572258308</v>
      </c>
      <c r="O10494" t="str">
        <f t="shared" si="816"/>
        <v>FACTURA</v>
      </c>
      <c r="P10494" t="str">
        <f t="shared" si="817"/>
        <v>2025</v>
      </c>
      <c r="Q10494" t="str">
        <f t="shared" si="818"/>
        <v>07</v>
      </c>
      <c r="R10494" t="str">
        <f>+IFERROR(VLOOKUP(I10494, Listado!A:B, 2, FALSE()), "COMERCIALIZADORA INTERNACIONAL CARIBBEAN EXOTICS S A")</f>
        <v>PIEDRAHITA PEREZ MARIANA</v>
      </c>
      <c r="S10494" s="25">
        <f>+VLOOKUP(E10494, TC!A:D, 2, FALSE())</f>
        <v>4015.04</v>
      </c>
      <c r="T10494" t="str">
        <f t="shared" si="819"/>
        <v>EUR</v>
      </c>
    </row>
    <row r="10495" spans="1:20" ht="18.75" hidden="1" customHeight="1" x14ac:dyDescent="0.25">
      <c r="A10495" t="s">
        <v>3341</v>
      </c>
      <c r="B10495" t="s">
        <v>5</v>
      </c>
      <c r="C10495" t="s">
        <v>1913</v>
      </c>
      <c r="D10495" s="24">
        <v>12522</v>
      </c>
      <c r="E10495" t="s">
        <v>1790</v>
      </c>
      <c r="F10495" t="s">
        <v>1924</v>
      </c>
      <c r="G10495" t="s">
        <v>108</v>
      </c>
      <c r="H10495" t="s">
        <v>3489</v>
      </c>
      <c r="I10495" t="s">
        <v>1874</v>
      </c>
      <c r="J10495" t="s">
        <v>1917</v>
      </c>
      <c r="K10495" t="s">
        <v>30</v>
      </c>
      <c r="L10495" s="24">
        <v>1197.3779999999999</v>
      </c>
      <c r="M10495" s="25">
        <f>+VLOOKUP(E10495, TC!A:D, 4, FALSE())</f>
        <v>1.1596499985056188</v>
      </c>
      <c r="N10495" s="24">
        <f t="shared" si="815"/>
        <v>1388.5393959106607</v>
      </c>
      <c r="O10495" t="str">
        <f t="shared" si="816"/>
        <v>FACTURA</v>
      </c>
      <c r="P10495" t="str">
        <f t="shared" si="817"/>
        <v>2025</v>
      </c>
      <c r="Q10495" t="str">
        <f t="shared" si="818"/>
        <v>07</v>
      </c>
      <c r="R10495" t="str">
        <f>+IFERROR(VLOOKUP(I10495, Listado!A:B, 2, FALSE()), "COMERCIALIZADORA INTERNACIONAL CARIBBEAN EXOTICS S A")</f>
        <v>PIEDRAHITA PEREZ MARIANA</v>
      </c>
      <c r="S10495" s="25">
        <f>+VLOOKUP(E10495, TC!A:D, 2, FALSE())</f>
        <v>4015.04</v>
      </c>
      <c r="T10495" t="str">
        <f t="shared" si="819"/>
        <v>EUR</v>
      </c>
    </row>
    <row r="10496" spans="1:20" ht="18.75" hidden="1" customHeight="1" x14ac:dyDescent="0.25">
      <c r="A10496" t="s">
        <v>3341</v>
      </c>
      <c r="B10496" t="s">
        <v>5</v>
      </c>
      <c r="C10496" t="s">
        <v>1913</v>
      </c>
      <c r="D10496" s="24">
        <v>12522</v>
      </c>
      <c r="E10496" t="s">
        <v>1790</v>
      </c>
      <c r="F10496" t="s">
        <v>1924</v>
      </c>
      <c r="G10496" t="s">
        <v>108</v>
      </c>
      <c r="H10496" t="s">
        <v>3489</v>
      </c>
      <c r="I10496" t="s">
        <v>1874</v>
      </c>
      <c r="J10496" t="s">
        <v>1917</v>
      </c>
      <c r="K10496" t="s">
        <v>30</v>
      </c>
      <c r="L10496" s="24">
        <v>83.537999999999997</v>
      </c>
      <c r="M10496" s="25">
        <f>+VLOOKUP(E10496, TC!A:D, 4, FALSE())</f>
        <v>1.1596499985056188</v>
      </c>
      <c r="N10496" s="24">
        <f t="shared" si="815"/>
        <v>96.874841575162378</v>
      </c>
      <c r="O10496" t="str">
        <f t="shared" si="816"/>
        <v>FACTURA</v>
      </c>
      <c r="P10496" t="str">
        <f t="shared" si="817"/>
        <v>2025</v>
      </c>
      <c r="Q10496" t="str">
        <f t="shared" si="818"/>
        <v>07</v>
      </c>
      <c r="R10496" t="str">
        <f>+IFERROR(VLOOKUP(I10496, Listado!A:B, 2, FALSE()), "COMERCIALIZADORA INTERNACIONAL CARIBBEAN EXOTICS S A")</f>
        <v>PIEDRAHITA PEREZ MARIANA</v>
      </c>
      <c r="S10496" s="25">
        <f>+VLOOKUP(E10496, TC!A:D, 2, FALSE())</f>
        <v>4015.04</v>
      </c>
      <c r="T10496" t="str">
        <f t="shared" si="819"/>
        <v>EUR</v>
      </c>
    </row>
    <row r="10497" spans="1:20" ht="18.75" hidden="1" customHeight="1" x14ac:dyDescent="0.25">
      <c r="A10497" t="s">
        <v>3341</v>
      </c>
      <c r="B10497" t="s">
        <v>5</v>
      </c>
      <c r="C10497" t="s">
        <v>1913</v>
      </c>
      <c r="D10497" s="24">
        <v>12522</v>
      </c>
      <c r="E10497" t="s">
        <v>1790</v>
      </c>
      <c r="F10497" t="s">
        <v>1924</v>
      </c>
      <c r="G10497" t="s">
        <v>108</v>
      </c>
      <c r="H10497" t="s">
        <v>3489</v>
      </c>
      <c r="I10497" t="s">
        <v>1874</v>
      </c>
      <c r="J10497" t="s">
        <v>1917</v>
      </c>
      <c r="K10497" t="s">
        <v>26</v>
      </c>
      <c r="L10497" s="24">
        <v>4472.96</v>
      </c>
      <c r="M10497" s="25">
        <f>+VLOOKUP(E10497, TC!A:D, 4, FALSE())</f>
        <v>1.1596499985056188</v>
      </c>
      <c r="N10497" s="24">
        <f t="shared" si="815"/>
        <v>5187.0680573156924</v>
      </c>
      <c r="O10497" t="str">
        <f t="shared" si="816"/>
        <v>FACTURA</v>
      </c>
      <c r="P10497" t="str">
        <f t="shared" si="817"/>
        <v>2025</v>
      </c>
      <c r="Q10497" t="str">
        <f t="shared" si="818"/>
        <v>07</v>
      </c>
      <c r="R10497" t="str">
        <f>+IFERROR(VLOOKUP(I10497, Listado!A:B, 2, FALSE()), "COMERCIALIZADORA INTERNACIONAL CARIBBEAN EXOTICS S A")</f>
        <v>PIEDRAHITA PEREZ MARIANA</v>
      </c>
      <c r="S10497" s="25">
        <f>+VLOOKUP(E10497, TC!A:D, 2, FALSE())</f>
        <v>4015.04</v>
      </c>
      <c r="T10497" t="str">
        <f t="shared" si="819"/>
        <v>EUR</v>
      </c>
    </row>
    <row r="10498" spans="1:20" ht="18.75" hidden="1" customHeight="1" x14ac:dyDescent="0.25">
      <c r="A10498" t="s">
        <v>3341</v>
      </c>
      <c r="B10498" t="s">
        <v>5</v>
      </c>
      <c r="C10498" t="s">
        <v>1913</v>
      </c>
      <c r="D10498" s="24">
        <v>12522</v>
      </c>
      <c r="E10498" t="s">
        <v>1790</v>
      </c>
      <c r="F10498" t="s">
        <v>1924</v>
      </c>
      <c r="G10498" t="s">
        <v>108</v>
      </c>
      <c r="H10498" t="s">
        <v>3489</v>
      </c>
      <c r="I10498" t="s">
        <v>1874</v>
      </c>
      <c r="J10498" t="s">
        <v>1917</v>
      </c>
      <c r="K10498" t="s">
        <v>1959</v>
      </c>
      <c r="L10498" s="24">
        <v>900</v>
      </c>
      <c r="M10498" s="25">
        <f>+VLOOKUP(E10498, TC!A:D, 4, FALSE())</f>
        <v>1.1596499985056188</v>
      </c>
      <c r="N10498" s="24">
        <f t="shared" ref="N10498:N10561" si="820">+IF(F10498="EUR", (M10498*L10498), IF(I10498="JUAN MATAS SAS", (L10498/S10498), L10498))</f>
        <v>1043.6849986550569</v>
      </c>
      <c r="O10498" t="str">
        <f t="shared" ref="O10498:O10561" si="821">+IF(C10498="CFE", "FACTURA", IF(ISERROR(SEARCH("ANULA", H10498))=FALSE(), "ANULACIÓN FE", IF(ISERROR(SEARCH("CANCELLATION", H10498))=FALSE(), "ANULACIÓN FE", "NOTAS")))</f>
        <v>FACTURA</v>
      </c>
      <c r="P10498" t="str">
        <f t="shared" ref="P10498:P10561" si="822">+LEFT(E10498, 4)</f>
        <v>2025</v>
      </c>
      <c r="Q10498" t="str">
        <f t="shared" ref="Q10498:Q10561" si="823">+MID(E10498, 5, 2)</f>
        <v>07</v>
      </c>
      <c r="R10498" t="str">
        <f>+IFERROR(VLOOKUP(I10498, Listado!A:B, 2, FALSE()), "COMERCIALIZADORA INTERNACIONAL CARIBBEAN EXOTICS S A")</f>
        <v>PIEDRAHITA PEREZ MARIANA</v>
      </c>
      <c r="S10498" s="25">
        <f>+VLOOKUP(E10498, TC!A:D, 2, FALSE())</f>
        <v>4015.04</v>
      </c>
      <c r="T10498" t="str">
        <f t="shared" ref="T10498:T10561" si="824">+IF(I10498="JUAN MATAS SAS", "USD", F10498)</f>
        <v>EUR</v>
      </c>
    </row>
    <row r="10499" spans="1:20" ht="18.75" hidden="1" customHeight="1" x14ac:dyDescent="0.25">
      <c r="A10499" t="s">
        <v>3341</v>
      </c>
      <c r="B10499" t="s">
        <v>5</v>
      </c>
      <c r="C10499" t="s">
        <v>1913</v>
      </c>
      <c r="D10499" s="24">
        <v>12522</v>
      </c>
      <c r="E10499" t="s">
        <v>1790</v>
      </c>
      <c r="F10499" t="s">
        <v>1924</v>
      </c>
      <c r="G10499" t="s">
        <v>108</v>
      </c>
      <c r="H10499" t="s">
        <v>3489</v>
      </c>
      <c r="I10499" t="s">
        <v>1874</v>
      </c>
      <c r="J10499" t="s">
        <v>1917</v>
      </c>
      <c r="K10499" t="s">
        <v>1960</v>
      </c>
      <c r="L10499" s="24">
        <v>48.08</v>
      </c>
      <c r="M10499" s="25">
        <f>+VLOOKUP(E10499, TC!A:D, 4, FALSE())</f>
        <v>1.1596499985056188</v>
      </c>
      <c r="N10499" s="24">
        <f t="shared" si="820"/>
        <v>55.755971928150146</v>
      </c>
      <c r="O10499" t="str">
        <f t="shared" si="821"/>
        <v>FACTURA</v>
      </c>
      <c r="P10499" t="str">
        <f t="shared" si="822"/>
        <v>2025</v>
      </c>
      <c r="Q10499" t="str">
        <f t="shared" si="823"/>
        <v>07</v>
      </c>
      <c r="R10499" t="str">
        <f>+IFERROR(VLOOKUP(I10499, Listado!A:B, 2, FALSE()), "COMERCIALIZADORA INTERNACIONAL CARIBBEAN EXOTICS S A")</f>
        <v>PIEDRAHITA PEREZ MARIANA</v>
      </c>
      <c r="S10499" s="25">
        <f>+VLOOKUP(E10499, TC!A:D, 2, FALSE())</f>
        <v>4015.04</v>
      </c>
      <c r="T10499" t="str">
        <f t="shared" si="824"/>
        <v>EUR</v>
      </c>
    </row>
    <row r="10500" spans="1:20" ht="18.75" hidden="1" customHeight="1" x14ac:dyDescent="0.25">
      <c r="A10500" t="s">
        <v>3341</v>
      </c>
      <c r="B10500" t="s">
        <v>5</v>
      </c>
      <c r="C10500" t="s">
        <v>1970</v>
      </c>
      <c r="D10500" s="24">
        <v>2461</v>
      </c>
      <c r="E10500" t="s">
        <v>1790</v>
      </c>
      <c r="F10500" t="s">
        <v>128</v>
      </c>
      <c r="G10500" t="s">
        <v>110</v>
      </c>
      <c r="H10500" t="s">
        <v>3490</v>
      </c>
      <c r="I10500" t="s">
        <v>1850</v>
      </c>
      <c r="J10500" t="s">
        <v>1919</v>
      </c>
      <c r="K10500" t="s">
        <v>31</v>
      </c>
      <c r="L10500" s="24">
        <v>-5758.91</v>
      </c>
      <c r="M10500" s="25">
        <f>+VLOOKUP(E10500, TC!A:D, 4, FALSE())</f>
        <v>1.1596499985056188</v>
      </c>
      <c r="N10500" s="24">
        <f t="shared" si="820"/>
        <v>-5758.91</v>
      </c>
      <c r="O10500" t="str">
        <f t="shared" si="821"/>
        <v>NOTAS</v>
      </c>
      <c r="P10500" t="str">
        <f t="shared" si="822"/>
        <v>2025</v>
      </c>
      <c r="Q10500" t="str">
        <f t="shared" si="823"/>
        <v>07</v>
      </c>
      <c r="R10500" t="str">
        <f>+IFERROR(VLOOKUP(I10500, Listado!A:B, 2, FALSE()), "COMERCIALIZADORA INTERNACIONAL CARIBBEAN EXOTICS S A")</f>
        <v>PEREZ MEJIA MARIA PAULINA</v>
      </c>
      <c r="S10500" s="25">
        <f>+VLOOKUP(E10500, TC!A:D, 2, FALSE())</f>
        <v>4015.04</v>
      </c>
      <c r="T10500" t="str">
        <f t="shared" si="824"/>
        <v>USD</v>
      </c>
    </row>
    <row r="10501" spans="1:20" ht="18.75" hidden="1" customHeight="1" x14ac:dyDescent="0.25">
      <c r="A10501" t="s">
        <v>3341</v>
      </c>
      <c r="B10501" t="s">
        <v>5</v>
      </c>
      <c r="C10501" t="s">
        <v>1970</v>
      </c>
      <c r="D10501" s="24">
        <v>2462</v>
      </c>
      <c r="E10501" t="s">
        <v>1790</v>
      </c>
      <c r="F10501" t="s">
        <v>128</v>
      </c>
      <c r="G10501" t="s">
        <v>110</v>
      </c>
      <c r="H10501" t="s">
        <v>3491</v>
      </c>
      <c r="I10501" t="s">
        <v>1850</v>
      </c>
      <c r="J10501" t="s">
        <v>1919</v>
      </c>
      <c r="K10501" t="s">
        <v>31</v>
      </c>
      <c r="L10501" s="24">
        <v>-5605.52</v>
      </c>
      <c r="M10501" s="25">
        <f>+VLOOKUP(E10501, TC!A:D, 4, FALSE())</f>
        <v>1.1596499985056188</v>
      </c>
      <c r="N10501" s="24">
        <f t="shared" si="820"/>
        <v>-5605.52</v>
      </c>
      <c r="O10501" t="str">
        <f t="shared" si="821"/>
        <v>NOTAS</v>
      </c>
      <c r="P10501" t="str">
        <f t="shared" si="822"/>
        <v>2025</v>
      </c>
      <c r="Q10501" t="str">
        <f t="shared" si="823"/>
        <v>07</v>
      </c>
      <c r="R10501" t="str">
        <f>+IFERROR(VLOOKUP(I10501, Listado!A:B, 2, FALSE()), "COMERCIALIZADORA INTERNACIONAL CARIBBEAN EXOTICS S A")</f>
        <v>PEREZ MEJIA MARIA PAULINA</v>
      </c>
      <c r="S10501" s="25">
        <f>+VLOOKUP(E10501, TC!A:D, 2, FALSE())</f>
        <v>4015.04</v>
      </c>
      <c r="T10501" t="str">
        <f t="shared" si="824"/>
        <v>USD</v>
      </c>
    </row>
    <row r="10502" spans="1:20" ht="18.75" hidden="1" customHeight="1" x14ac:dyDescent="0.25">
      <c r="A10502" t="s">
        <v>3341</v>
      </c>
      <c r="B10502" t="s">
        <v>5</v>
      </c>
      <c r="C10502" t="s">
        <v>1970</v>
      </c>
      <c r="D10502" s="24">
        <v>2463</v>
      </c>
      <c r="E10502" t="s">
        <v>1790</v>
      </c>
      <c r="F10502" t="s">
        <v>128</v>
      </c>
      <c r="G10502" t="s">
        <v>110</v>
      </c>
      <c r="H10502" t="s">
        <v>3492</v>
      </c>
      <c r="I10502" t="s">
        <v>1850</v>
      </c>
      <c r="J10502" t="s">
        <v>1919</v>
      </c>
      <c r="K10502" t="s">
        <v>31</v>
      </c>
      <c r="L10502" s="24">
        <v>-8746</v>
      </c>
      <c r="M10502" s="25">
        <f>+VLOOKUP(E10502, TC!A:D, 4, FALSE())</f>
        <v>1.1596499985056188</v>
      </c>
      <c r="N10502" s="24">
        <f t="shared" si="820"/>
        <v>-8746</v>
      </c>
      <c r="O10502" t="str">
        <f t="shared" si="821"/>
        <v>NOTAS</v>
      </c>
      <c r="P10502" t="str">
        <f t="shared" si="822"/>
        <v>2025</v>
      </c>
      <c r="Q10502" t="str">
        <f t="shared" si="823"/>
        <v>07</v>
      </c>
      <c r="R10502" t="str">
        <f>+IFERROR(VLOOKUP(I10502, Listado!A:B, 2, FALSE()), "COMERCIALIZADORA INTERNACIONAL CARIBBEAN EXOTICS S A")</f>
        <v>PEREZ MEJIA MARIA PAULINA</v>
      </c>
      <c r="S10502" s="25">
        <f>+VLOOKUP(E10502, TC!A:D, 2, FALSE())</f>
        <v>4015.04</v>
      </c>
      <c r="T10502" t="str">
        <f t="shared" si="824"/>
        <v>USD</v>
      </c>
    </row>
    <row r="10503" spans="1:20" ht="18.75" hidden="1" customHeight="1" x14ac:dyDescent="0.25">
      <c r="A10503" t="s">
        <v>3341</v>
      </c>
      <c r="B10503" t="s">
        <v>5</v>
      </c>
      <c r="C10503" t="s">
        <v>1970</v>
      </c>
      <c r="D10503" s="24">
        <v>2464</v>
      </c>
      <c r="E10503" t="s">
        <v>1790</v>
      </c>
      <c r="F10503" t="s">
        <v>128</v>
      </c>
      <c r="G10503" t="s">
        <v>110</v>
      </c>
      <c r="H10503" t="s">
        <v>3493</v>
      </c>
      <c r="I10503" t="s">
        <v>1850</v>
      </c>
      <c r="J10503" t="s">
        <v>1919</v>
      </c>
      <c r="K10503" t="s">
        <v>31</v>
      </c>
      <c r="L10503" s="24">
        <v>-8536</v>
      </c>
      <c r="M10503" s="25">
        <f>+VLOOKUP(E10503, TC!A:D, 4, FALSE())</f>
        <v>1.1596499985056188</v>
      </c>
      <c r="N10503" s="24">
        <f t="shared" si="820"/>
        <v>-8536</v>
      </c>
      <c r="O10503" t="str">
        <f t="shared" si="821"/>
        <v>NOTAS</v>
      </c>
      <c r="P10503" t="str">
        <f t="shared" si="822"/>
        <v>2025</v>
      </c>
      <c r="Q10503" t="str">
        <f t="shared" si="823"/>
        <v>07</v>
      </c>
      <c r="R10503" t="str">
        <f>+IFERROR(VLOOKUP(I10503, Listado!A:B, 2, FALSE()), "COMERCIALIZADORA INTERNACIONAL CARIBBEAN EXOTICS S A")</f>
        <v>PEREZ MEJIA MARIA PAULINA</v>
      </c>
      <c r="S10503" s="25">
        <f>+VLOOKUP(E10503, TC!A:D, 2, FALSE())</f>
        <v>4015.04</v>
      </c>
      <c r="T10503" t="str">
        <f t="shared" si="824"/>
        <v>USD</v>
      </c>
    </row>
    <row r="10504" spans="1:20" ht="18.75" hidden="1" customHeight="1" x14ac:dyDescent="0.25">
      <c r="A10504" t="s">
        <v>3341</v>
      </c>
      <c r="B10504" t="s">
        <v>5</v>
      </c>
      <c r="C10504" t="s">
        <v>1970</v>
      </c>
      <c r="D10504" s="24">
        <v>2465</v>
      </c>
      <c r="E10504" t="s">
        <v>1790</v>
      </c>
      <c r="F10504" t="s">
        <v>1924</v>
      </c>
      <c r="G10504" t="s">
        <v>108</v>
      </c>
      <c r="H10504" t="s">
        <v>3494</v>
      </c>
      <c r="I10504" t="s">
        <v>1873</v>
      </c>
      <c r="J10504" t="s">
        <v>1962</v>
      </c>
      <c r="K10504" t="s">
        <v>69</v>
      </c>
      <c r="L10504" s="24">
        <v>-977.67</v>
      </c>
      <c r="M10504" s="25">
        <f>+VLOOKUP(E10504, TC!A:D, 4, FALSE())</f>
        <v>1.1596499985056188</v>
      </c>
      <c r="N10504" s="24">
        <f t="shared" si="820"/>
        <v>-1133.7550140389883</v>
      </c>
      <c r="O10504" t="str">
        <f t="shared" si="821"/>
        <v>NOTAS</v>
      </c>
      <c r="P10504" t="str">
        <f t="shared" si="822"/>
        <v>2025</v>
      </c>
      <c r="Q10504" t="str">
        <f t="shared" si="823"/>
        <v>07</v>
      </c>
      <c r="R10504" t="str">
        <f>+IFERROR(VLOOKUP(I10504, Listado!A:B, 2, FALSE()), "COMERCIALIZADORA INTERNACIONAL CARIBBEAN EXOTICS S A")</f>
        <v>PIEDRAHITA PEREZ MARIANA</v>
      </c>
      <c r="S10504" s="25">
        <f>+VLOOKUP(E10504, TC!A:D, 2, FALSE())</f>
        <v>4015.04</v>
      </c>
      <c r="T10504" t="str">
        <f t="shared" si="824"/>
        <v>EUR</v>
      </c>
    </row>
    <row r="10505" spans="1:20" ht="18.75" hidden="1" customHeight="1" x14ac:dyDescent="0.25">
      <c r="A10505" t="s">
        <v>3341</v>
      </c>
      <c r="B10505" t="s">
        <v>5</v>
      </c>
      <c r="C10505" t="s">
        <v>1970</v>
      </c>
      <c r="D10505" s="24">
        <v>2466</v>
      </c>
      <c r="E10505" t="s">
        <v>1790</v>
      </c>
      <c r="F10505" t="s">
        <v>1924</v>
      </c>
      <c r="G10505" t="s">
        <v>108</v>
      </c>
      <c r="H10505" t="s">
        <v>2757</v>
      </c>
      <c r="I10505" t="s">
        <v>1880</v>
      </c>
      <c r="J10505" t="s">
        <v>2096</v>
      </c>
      <c r="K10505" t="s">
        <v>2124</v>
      </c>
      <c r="L10505" s="24">
        <v>-10726.26</v>
      </c>
      <c r="M10505" s="25">
        <f>+VLOOKUP(E10505, TC!A:D, 4, FALSE())</f>
        <v>1.1596499985056188</v>
      </c>
      <c r="N10505" s="24">
        <f t="shared" si="820"/>
        <v>-12438.707392970879</v>
      </c>
      <c r="O10505" t="str">
        <f t="shared" si="821"/>
        <v>NOTAS</v>
      </c>
      <c r="P10505" t="str">
        <f t="shared" si="822"/>
        <v>2025</v>
      </c>
      <c r="Q10505" t="str">
        <f t="shared" si="823"/>
        <v>07</v>
      </c>
      <c r="R10505" t="str">
        <f>+IFERROR(VLOOKUP(I10505, Listado!A:B, 2, FALSE()), "COMERCIALIZADORA INTERNACIONAL CARIBBEAN EXOTICS S A")</f>
        <v>PIEDRAHITA PEREZ MARIANA</v>
      </c>
      <c r="S10505" s="25">
        <f>+VLOOKUP(E10505, TC!A:D, 2, FALSE())</f>
        <v>4015.04</v>
      </c>
      <c r="T10505" t="str">
        <f t="shared" si="824"/>
        <v>EUR</v>
      </c>
    </row>
    <row r="10506" spans="1:20" ht="18.75" hidden="1" customHeight="1" x14ac:dyDescent="0.25">
      <c r="A10506" t="s">
        <v>3341</v>
      </c>
      <c r="B10506" t="s">
        <v>5</v>
      </c>
      <c r="C10506" t="s">
        <v>1970</v>
      </c>
      <c r="D10506" s="24">
        <v>2467</v>
      </c>
      <c r="E10506" t="s">
        <v>1790</v>
      </c>
      <c r="F10506" t="s">
        <v>128</v>
      </c>
      <c r="G10506" t="s">
        <v>108</v>
      </c>
      <c r="H10506" t="s">
        <v>2042</v>
      </c>
      <c r="I10506" t="s">
        <v>1861</v>
      </c>
      <c r="J10506" t="s">
        <v>1944</v>
      </c>
      <c r="K10506" t="s">
        <v>28</v>
      </c>
      <c r="L10506" s="24">
        <v>-1746</v>
      </c>
      <c r="M10506" s="25">
        <f>+VLOOKUP(E10506, TC!A:D, 4, FALSE())</f>
        <v>1.1596499985056188</v>
      </c>
      <c r="N10506" s="24">
        <f t="shared" si="820"/>
        <v>-1746</v>
      </c>
      <c r="O10506" t="str">
        <f t="shared" si="821"/>
        <v>NOTAS</v>
      </c>
      <c r="P10506" t="str">
        <f t="shared" si="822"/>
        <v>2025</v>
      </c>
      <c r="Q10506" t="str">
        <f t="shared" si="823"/>
        <v>07</v>
      </c>
      <c r="R10506" t="str">
        <f>+IFERROR(VLOOKUP(I10506, Listado!A:B, 2, FALSE()), "COMERCIALIZADORA INTERNACIONAL CARIBBEAN EXOTICS S A")</f>
        <v>PIEDRAHITA PEREZ MARIANA</v>
      </c>
      <c r="S10506" s="25">
        <f>+VLOOKUP(E10506, TC!A:D, 2, FALSE())</f>
        <v>4015.04</v>
      </c>
      <c r="T10506" t="str">
        <f t="shared" si="824"/>
        <v>USD</v>
      </c>
    </row>
    <row r="10507" spans="1:20" ht="18.75" hidden="1" customHeight="1" x14ac:dyDescent="0.25">
      <c r="A10507" t="s">
        <v>3341</v>
      </c>
      <c r="B10507" t="s">
        <v>5</v>
      </c>
      <c r="C10507" t="s">
        <v>1970</v>
      </c>
      <c r="D10507" s="24">
        <v>2468</v>
      </c>
      <c r="E10507" t="s">
        <v>1790</v>
      </c>
      <c r="F10507" t="s">
        <v>128</v>
      </c>
      <c r="G10507" t="s">
        <v>108</v>
      </c>
      <c r="H10507" t="s">
        <v>2012</v>
      </c>
      <c r="I10507" t="s">
        <v>1872</v>
      </c>
      <c r="J10507" t="s">
        <v>1944</v>
      </c>
      <c r="K10507" t="s">
        <v>2057</v>
      </c>
      <c r="L10507" s="24">
        <v>-200</v>
      </c>
      <c r="M10507" s="25">
        <f>+VLOOKUP(E10507, TC!A:D, 4, FALSE())</f>
        <v>1.1596499985056188</v>
      </c>
      <c r="N10507" s="24">
        <f t="shared" si="820"/>
        <v>-200</v>
      </c>
      <c r="O10507" t="str">
        <f t="shared" si="821"/>
        <v>NOTAS</v>
      </c>
      <c r="P10507" t="str">
        <f t="shared" si="822"/>
        <v>2025</v>
      </c>
      <c r="Q10507" t="str">
        <f t="shared" si="823"/>
        <v>07</v>
      </c>
      <c r="R10507" t="str">
        <f>+IFERROR(VLOOKUP(I10507, Listado!A:B, 2, FALSE()), "COMERCIALIZADORA INTERNACIONAL CARIBBEAN EXOTICS S A")</f>
        <v>PIEDRAHITA PEREZ MARIANA</v>
      </c>
      <c r="S10507" s="25">
        <f>+VLOOKUP(E10507, TC!A:D, 2, FALSE())</f>
        <v>4015.04</v>
      </c>
      <c r="T10507" t="str">
        <f t="shared" si="824"/>
        <v>USD</v>
      </c>
    </row>
    <row r="10508" spans="1:20" ht="18.75" hidden="1" customHeight="1" x14ac:dyDescent="0.25">
      <c r="A10508" t="s">
        <v>3341</v>
      </c>
      <c r="B10508" t="s">
        <v>5</v>
      </c>
      <c r="C10508" t="s">
        <v>1970</v>
      </c>
      <c r="D10508" s="24">
        <v>2469</v>
      </c>
      <c r="E10508" t="s">
        <v>1790</v>
      </c>
      <c r="F10508" t="s">
        <v>128</v>
      </c>
      <c r="G10508" t="s">
        <v>110</v>
      </c>
      <c r="H10508" t="s">
        <v>2757</v>
      </c>
      <c r="I10508" t="s">
        <v>1883</v>
      </c>
      <c r="J10508" t="s">
        <v>1984</v>
      </c>
      <c r="K10508" t="s">
        <v>2198</v>
      </c>
      <c r="L10508" s="24">
        <v>-3794.74</v>
      </c>
      <c r="M10508" s="25">
        <f>+VLOOKUP(E10508, TC!A:D, 4, FALSE())</f>
        <v>1.1596499985056188</v>
      </c>
      <c r="N10508" s="24">
        <f t="shared" si="820"/>
        <v>-3794.74</v>
      </c>
      <c r="O10508" t="str">
        <f t="shared" si="821"/>
        <v>NOTAS</v>
      </c>
      <c r="P10508" t="str">
        <f t="shared" si="822"/>
        <v>2025</v>
      </c>
      <c r="Q10508" t="str">
        <f t="shared" si="823"/>
        <v>07</v>
      </c>
      <c r="R10508" t="str">
        <f>+IFERROR(VLOOKUP(I10508, Listado!A:B, 2, FALSE()), "COMERCIALIZADORA INTERNACIONAL CARIBBEAN EXOTICS S A")</f>
        <v>PEREZ MEJIA MARIA PAULINA</v>
      </c>
      <c r="S10508" s="25">
        <f>+VLOOKUP(E10508, TC!A:D, 2, FALSE())</f>
        <v>4015.04</v>
      </c>
      <c r="T10508" t="str">
        <f t="shared" si="824"/>
        <v>USD</v>
      </c>
    </row>
    <row r="10509" spans="1:20" ht="18.75" hidden="1" customHeight="1" x14ac:dyDescent="0.25">
      <c r="A10509" t="s">
        <v>3341</v>
      </c>
      <c r="B10509" t="s">
        <v>5</v>
      </c>
      <c r="C10509" t="s">
        <v>1970</v>
      </c>
      <c r="D10509" s="24">
        <v>2470</v>
      </c>
      <c r="E10509" t="s">
        <v>1790</v>
      </c>
      <c r="F10509" t="s">
        <v>128</v>
      </c>
      <c r="G10509" t="s">
        <v>110</v>
      </c>
      <c r="H10509" t="s">
        <v>3495</v>
      </c>
      <c r="I10509" t="s">
        <v>1850</v>
      </c>
      <c r="J10509" t="s">
        <v>1919</v>
      </c>
      <c r="K10509" t="s">
        <v>31</v>
      </c>
      <c r="L10509" s="24">
        <v>-8663</v>
      </c>
      <c r="M10509" s="25">
        <f>+VLOOKUP(E10509, TC!A:D, 4, FALSE())</f>
        <v>1.1596499985056188</v>
      </c>
      <c r="N10509" s="24">
        <f t="shared" si="820"/>
        <v>-8663</v>
      </c>
      <c r="O10509" t="str">
        <f t="shared" si="821"/>
        <v>NOTAS</v>
      </c>
      <c r="P10509" t="str">
        <f t="shared" si="822"/>
        <v>2025</v>
      </c>
      <c r="Q10509" t="str">
        <f t="shared" si="823"/>
        <v>07</v>
      </c>
      <c r="R10509" t="str">
        <f>+IFERROR(VLOOKUP(I10509, Listado!A:B, 2, FALSE()), "COMERCIALIZADORA INTERNACIONAL CARIBBEAN EXOTICS S A")</f>
        <v>PEREZ MEJIA MARIA PAULINA</v>
      </c>
      <c r="S10509" s="25">
        <f>+VLOOKUP(E10509, TC!A:D, 2, FALSE())</f>
        <v>4015.04</v>
      </c>
      <c r="T10509" t="str">
        <f t="shared" si="824"/>
        <v>USD</v>
      </c>
    </row>
    <row r="10510" spans="1:20" ht="18.75" hidden="1" customHeight="1" x14ac:dyDescent="0.25">
      <c r="A10510" t="s">
        <v>3341</v>
      </c>
      <c r="B10510" t="s">
        <v>5</v>
      </c>
      <c r="C10510" t="s">
        <v>1913</v>
      </c>
      <c r="D10510" s="24">
        <v>12523</v>
      </c>
      <c r="E10510" t="s">
        <v>1790</v>
      </c>
      <c r="F10510" t="s">
        <v>1924</v>
      </c>
      <c r="G10510" t="s">
        <v>108</v>
      </c>
      <c r="H10510" t="s">
        <v>3496</v>
      </c>
      <c r="I10510" t="s">
        <v>1875</v>
      </c>
      <c r="J10510" t="s">
        <v>1919</v>
      </c>
      <c r="K10510" t="s">
        <v>33</v>
      </c>
      <c r="L10510" s="24">
        <v>4.3784999999999998</v>
      </c>
      <c r="M10510" s="25">
        <f>+VLOOKUP(E10510, TC!A:D, 4, FALSE())</f>
        <v>1.1596499985056188</v>
      </c>
      <c r="N10510" s="24">
        <f t="shared" si="820"/>
        <v>5.0775275184568516</v>
      </c>
      <c r="O10510" t="str">
        <f t="shared" si="821"/>
        <v>FACTURA</v>
      </c>
      <c r="P10510" t="str">
        <f t="shared" si="822"/>
        <v>2025</v>
      </c>
      <c r="Q10510" t="str">
        <f t="shared" si="823"/>
        <v>07</v>
      </c>
      <c r="R10510" t="str">
        <f>+IFERROR(VLOOKUP(I10510, Listado!A:B, 2, FALSE()), "COMERCIALIZADORA INTERNACIONAL CARIBBEAN EXOTICS S A")</f>
        <v>PIEDRAHITA PEREZ MARIANA</v>
      </c>
      <c r="S10510" s="25">
        <f>+VLOOKUP(E10510, TC!A:D, 2, FALSE())</f>
        <v>4015.04</v>
      </c>
      <c r="T10510" t="str">
        <f t="shared" si="824"/>
        <v>EUR</v>
      </c>
    </row>
    <row r="10511" spans="1:20" ht="18.75" hidden="1" customHeight="1" x14ac:dyDescent="0.25">
      <c r="A10511" t="s">
        <v>3341</v>
      </c>
      <c r="B10511" t="s">
        <v>5</v>
      </c>
      <c r="C10511" t="s">
        <v>1913</v>
      </c>
      <c r="D10511" s="24">
        <v>12523</v>
      </c>
      <c r="E10511" t="s">
        <v>1790</v>
      </c>
      <c r="F10511" t="s">
        <v>1924</v>
      </c>
      <c r="G10511" t="s">
        <v>108</v>
      </c>
      <c r="H10511" t="s">
        <v>3496</v>
      </c>
      <c r="I10511" t="s">
        <v>1875</v>
      </c>
      <c r="J10511" t="s">
        <v>1919</v>
      </c>
      <c r="K10511" t="s">
        <v>33</v>
      </c>
      <c r="L10511" s="24">
        <v>8.7569999999999997</v>
      </c>
      <c r="M10511" s="25">
        <f>+VLOOKUP(E10511, TC!A:D, 4, FALSE())</f>
        <v>1.1596499985056188</v>
      </c>
      <c r="N10511" s="24">
        <f t="shared" si="820"/>
        <v>10.155055036913703</v>
      </c>
      <c r="O10511" t="str">
        <f t="shared" si="821"/>
        <v>FACTURA</v>
      </c>
      <c r="P10511" t="str">
        <f t="shared" si="822"/>
        <v>2025</v>
      </c>
      <c r="Q10511" t="str">
        <f t="shared" si="823"/>
        <v>07</v>
      </c>
      <c r="R10511" t="str">
        <f>+IFERROR(VLOOKUP(I10511, Listado!A:B, 2, FALSE()), "COMERCIALIZADORA INTERNACIONAL CARIBBEAN EXOTICS S A")</f>
        <v>PIEDRAHITA PEREZ MARIANA</v>
      </c>
      <c r="S10511" s="25">
        <f>+VLOOKUP(E10511, TC!A:D, 2, FALSE())</f>
        <v>4015.04</v>
      </c>
      <c r="T10511" t="str">
        <f t="shared" si="824"/>
        <v>EUR</v>
      </c>
    </row>
    <row r="10512" spans="1:20" ht="18.75" hidden="1" customHeight="1" x14ac:dyDescent="0.25">
      <c r="A10512" t="s">
        <v>3341</v>
      </c>
      <c r="B10512" t="s">
        <v>5</v>
      </c>
      <c r="C10512" t="s">
        <v>1913</v>
      </c>
      <c r="D10512" s="24">
        <v>12523</v>
      </c>
      <c r="E10512" t="s">
        <v>1790</v>
      </c>
      <c r="F10512" t="s">
        <v>1924</v>
      </c>
      <c r="G10512" t="s">
        <v>108</v>
      </c>
      <c r="H10512" t="s">
        <v>3496</v>
      </c>
      <c r="I10512" t="s">
        <v>1875</v>
      </c>
      <c r="J10512" t="s">
        <v>1919</v>
      </c>
      <c r="K10512" t="s">
        <v>33</v>
      </c>
      <c r="L10512" s="24">
        <v>2009.7315000000001</v>
      </c>
      <c r="M10512" s="25">
        <f>+VLOOKUP(E10512, TC!A:D, 4, FALSE())</f>
        <v>1.1596499985056188</v>
      </c>
      <c r="N10512" s="24">
        <f t="shared" si="820"/>
        <v>2330.585130971695</v>
      </c>
      <c r="O10512" t="str">
        <f t="shared" si="821"/>
        <v>FACTURA</v>
      </c>
      <c r="P10512" t="str">
        <f t="shared" si="822"/>
        <v>2025</v>
      </c>
      <c r="Q10512" t="str">
        <f t="shared" si="823"/>
        <v>07</v>
      </c>
      <c r="R10512" t="str">
        <f>+IFERROR(VLOOKUP(I10512, Listado!A:B, 2, FALSE()), "COMERCIALIZADORA INTERNACIONAL CARIBBEAN EXOTICS S A")</f>
        <v>PIEDRAHITA PEREZ MARIANA</v>
      </c>
      <c r="S10512" s="25">
        <f>+VLOOKUP(E10512, TC!A:D, 2, FALSE())</f>
        <v>4015.04</v>
      </c>
      <c r="T10512" t="str">
        <f t="shared" si="824"/>
        <v>EUR</v>
      </c>
    </row>
    <row r="10513" spans="1:20" ht="18.75" hidden="1" customHeight="1" x14ac:dyDescent="0.25">
      <c r="A10513" t="s">
        <v>3341</v>
      </c>
      <c r="B10513" t="s">
        <v>5</v>
      </c>
      <c r="C10513" t="s">
        <v>1913</v>
      </c>
      <c r="D10513" s="24">
        <v>12523</v>
      </c>
      <c r="E10513" t="s">
        <v>1790</v>
      </c>
      <c r="F10513" t="s">
        <v>1924</v>
      </c>
      <c r="G10513" t="s">
        <v>108</v>
      </c>
      <c r="H10513" t="s">
        <v>3496</v>
      </c>
      <c r="I10513" t="s">
        <v>1875</v>
      </c>
      <c r="J10513" t="s">
        <v>1919</v>
      </c>
      <c r="K10513" t="s">
        <v>33</v>
      </c>
      <c r="L10513" s="24">
        <v>665.53200000000004</v>
      </c>
      <c r="M10513" s="25">
        <f>+VLOOKUP(E10513, TC!A:D, 4, FALSE())</f>
        <v>1.1596499985056188</v>
      </c>
      <c r="N10513" s="24">
        <f t="shared" si="820"/>
        <v>771.78418280544156</v>
      </c>
      <c r="O10513" t="str">
        <f t="shared" si="821"/>
        <v>FACTURA</v>
      </c>
      <c r="P10513" t="str">
        <f t="shared" si="822"/>
        <v>2025</v>
      </c>
      <c r="Q10513" t="str">
        <f t="shared" si="823"/>
        <v>07</v>
      </c>
      <c r="R10513" t="str">
        <f>+IFERROR(VLOOKUP(I10513, Listado!A:B, 2, FALSE()), "COMERCIALIZADORA INTERNACIONAL CARIBBEAN EXOTICS S A")</f>
        <v>PIEDRAHITA PEREZ MARIANA</v>
      </c>
      <c r="S10513" s="25">
        <f>+VLOOKUP(E10513, TC!A:D, 2, FALSE())</f>
        <v>4015.04</v>
      </c>
      <c r="T10513" t="str">
        <f t="shared" si="824"/>
        <v>EUR</v>
      </c>
    </row>
    <row r="10514" spans="1:20" ht="18.75" hidden="1" customHeight="1" x14ac:dyDescent="0.25">
      <c r="A10514" t="s">
        <v>3341</v>
      </c>
      <c r="B10514" t="s">
        <v>5</v>
      </c>
      <c r="C10514" t="s">
        <v>1913</v>
      </c>
      <c r="D10514" s="24">
        <v>12523</v>
      </c>
      <c r="E10514" t="s">
        <v>1790</v>
      </c>
      <c r="F10514" t="s">
        <v>1924</v>
      </c>
      <c r="G10514" t="s">
        <v>108</v>
      </c>
      <c r="H10514" t="s">
        <v>3496</v>
      </c>
      <c r="I10514" t="s">
        <v>1875</v>
      </c>
      <c r="J10514" t="s">
        <v>1919</v>
      </c>
      <c r="K10514" t="s">
        <v>33</v>
      </c>
      <c r="L10514" s="24">
        <v>731.20950000000005</v>
      </c>
      <c r="M10514" s="25">
        <f>+VLOOKUP(E10514, TC!A:D, 4, FALSE())</f>
        <v>1.1596499985056188</v>
      </c>
      <c r="N10514" s="24">
        <f t="shared" si="820"/>
        <v>847.94709558229431</v>
      </c>
      <c r="O10514" t="str">
        <f t="shared" si="821"/>
        <v>FACTURA</v>
      </c>
      <c r="P10514" t="str">
        <f t="shared" si="822"/>
        <v>2025</v>
      </c>
      <c r="Q10514" t="str">
        <f t="shared" si="823"/>
        <v>07</v>
      </c>
      <c r="R10514" t="str">
        <f>+IFERROR(VLOOKUP(I10514, Listado!A:B, 2, FALSE()), "COMERCIALIZADORA INTERNACIONAL CARIBBEAN EXOTICS S A")</f>
        <v>PIEDRAHITA PEREZ MARIANA</v>
      </c>
      <c r="S10514" s="25">
        <f>+VLOOKUP(E10514, TC!A:D, 2, FALSE())</f>
        <v>4015.04</v>
      </c>
      <c r="T10514" t="str">
        <f t="shared" si="824"/>
        <v>EUR</v>
      </c>
    </row>
    <row r="10515" spans="1:20" ht="18.75" hidden="1" customHeight="1" x14ac:dyDescent="0.25">
      <c r="A10515" t="s">
        <v>3341</v>
      </c>
      <c r="B10515" t="s">
        <v>5</v>
      </c>
      <c r="C10515" t="s">
        <v>1913</v>
      </c>
      <c r="D10515" s="24">
        <v>12523</v>
      </c>
      <c r="E10515" t="s">
        <v>1790</v>
      </c>
      <c r="F10515" t="s">
        <v>1924</v>
      </c>
      <c r="G10515" t="s">
        <v>108</v>
      </c>
      <c r="H10515" t="s">
        <v>3496</v>
      </c>
      <c r="I10515" t="s">
        <v>1875</v>
      </c>
      <c r="J10515" t="s">
        <v>1919</v>
      </c>
      <c r="K10515" t="s">
        <v>33</v>
      </c>
      <c r="L10515" s="24">
        <v>258.33150000000001</v>
      </c>
      <c r="M10515" s="25">
        <f>+VLOOKUP(E10515, TC!A:D, 4, FALSE())</f>
        <v>1.1596499985056188</v>
      </c>
      <c r="N10515" s="24">
        <f t="shared" si="820"/>
        <v>299.57412358895425</v>
      </c>
      <c r="O10515" t="str">
        <f t="shared" si="821"/>
        <v>FACTURA</v>
      </c>
      <c r="P10515" t="str">
        <f t="shared" si="822"/>
        <v>2025</v>
      </c>
      <c r="Q10515" t="str">
        <f t="shared" si="823"/>
        <v>07</v>
      </c>
      <c r="R10515" t="str">
        <f>+IFERROR(VLOOKUP(I10515, Listado!A:B, 2, FALSE()), "COMERCIALIZADORA INTERNACIONAL CARIBBEAN EXOTICS S A")</f>
        <v>PIEDRAHITA PEREZ MARIANA</v>
      </c>
      <c r="S10515" s="25">
        <f>+VLOOKUP(E10515, TC!A:D, 2, FALSE())</f>
        <v>4015.04</v>
      </c>
      <c r="T10515" t="str">
        <f t="shared" si="824"/>
        <v>EUR</v>
      </c>
    </row>
    <row r="10516" spans="1:20" ht="18.75" hidden="1" customHeight="1" x14ac:dyDescent="0.25">
      <c r="A10516" t="s">
        <v>3341</v>
      </c>
      <c r="B10516" t="s">
        <v>5</v>
      </c>
      <c r="C10516" t="s">
        <v>1913</v>
      </c>
      <c r="D10516" s="24">
        <v>12523</v>
      </c>
      <c r="E10516" t="s">
        <v>1790</v>
      </c>
      <c r="F10516" t="s">
        <v>1924</v>
      </c>
      <c r="G10516" t="s">
        <v>108</v>
      </c>
      <c r="H10516" t="s">
        <v>3496</v>
      </c>
      <c r="I10516" t="s">
        <v>1875</v>
      </c>
      <c r="J10516" t="s">
        <v>1919</v>
      </c>
      <c r="K10516" t="s">
        <v>11</v>
      </c>
      <c r="L10516" s="24">
        <v>501.084</v>
      </c>
      <c r="M10516" s="25">
        <f>+VLOOKUP(E10516, TC!A:D, 4, FALSE())</f>
        <v>1.1596499985056188</v>
      </c>
      <c r="N10516" s="24">
        <f t="shared" si="820"/>
        <v>581.08205985118946</v>
      </c>
      <c r="O10516" t="str">
        <f t="shared" si="821"/>
        <v>FACTURA</v>
      </c>
      <c r="P10516" t="str">
        <f t="shared" si="822"/>
        <v>2025</v>
      </c>
      <c r="Q10516" t="str">
        <f t="shared" si="823"/>
        <v>07</v>
      </c>
      <c r="R10516" t="str">
        <f>+IFERROR(VLOOKUP(I10516, Listado!A:B, 2, FALSE()), "COMERCIALIZADORA INTERNACIONAL CARIBBEAN EXOTICS S A")</f>
        <v>PIEDRAHITA PEREZ MARIANA</v>
      </c>
      <c r="S10516" s="25">
        <f>+VLOOKUP(E10516, TC!A:D, 2, FALSE())</f>
        <v>4015.04</v>
      </c>
      <c r="T10516" t="str">
        <f t="shared" si="824"/>
        <v>EUR</v>
      </c>
    </row>
    <row r="10517" spans="1:20" ht="18.75" hidden="1" customHeight="1" x14ac:dyDescent="0.25">
      <c r="A10517" t="s">
        <v>3341</v>
      </c>
      <c r="B10517" t="s">
        <v>5</v>
      </c>
      <c r="C10517" t="s">
        <v>1913</v>
      </c>
      <c r="D10517" s="24">
        <v>12523</v>
      </c>
      <c r="E10517" t="s">
        <v>1790</v>
      </c>
      <c r="F10517" t="s">
        <v>1924</v>
      </c>
      <c r="G10517" t="s">
        <v>108</v>
      </c>
      <c r="H10517" t="s">
        <v>3496</v>
      </c>
      <c r="I10517" t="s">
        <v>1875</v>
      </c>
      <c r="J10517" t="s">
        <v>1919</v>
      </c>
      <c r="K10517" t="s">
        <v>11</v>
      </c>
      <c r="L10517" s="24">
        <v>918.654</v>
      </c>
      <c r="M10517" s="25">
        <f>+VLOOKUP(E10517, TC!A:D, 4, FALSE())</f>
        <v>1.1596499985056188</v>
      </c>
      <c r="N10517" s="24">
        <f t="shared" si="820"/>
        <v>1065.3171097271807</v>
      </c>
      <c r="O10517" t="str">
        <f t="shared" si="821"/>
        <v>FACTURA</v>
      </c>
      <c r="P10517" t="str">
        <f t="shared" si="822"/>
        <v>2025</v>
      </c>
      <c r="Q10517" t="str">
        <f t="shared" si="823"/>
        <v>07</v>
      </c>
      <c r="R10517" t="str">
        <f>+IFERROR(VLOOKUP(I10517, Listado!A:B, 2, FALSE()), "COMERCIALIZADORA INTERNACIONAL CARIBBEAN EXOTICS S A")</f>
        <v>PIEDRAHITA PEREZ MARIANA</v>
      </c>
      <c r="S10517" s="25">
        <f>+VLOOKUP(E10517, TC!A:D, 2, FALSE())</f>
        <v>4015.04</v>
      </c>
      <c r="T10517" t="str">
        <f t="shared" si="824"/>
        <v>EUR</v>
      </c>
    </row>
    <row r="10518" spans="1:20" ht="18.75" hidden="1" customHeight="1" x14ac:dyDescent="0.25">
      <c r="A10518" t="s">
        <v>3341</v>
      </c>
      <c r="B10518" t="s">
        <v>5</v>
      </c>
      <c r="C10518" t="s">
        <v>1913</v>
      </c>
      <c r="D10518" s="24">
        <v>12523</v>
      </c>
      <c r="E10518" t="s">
        <v>1790</v>
      </c>
      <c r="F10518" t="s">
        <v>1924</v>
      </c>
      <c r="G10518" t="s">
        <v>108</v>
      </c>
      <c r="H10518" t="s">
        <v>3496</v>
      </c>
      <c r="I10518" t="s">
        <v>1875</v>
      </c>
      <c r="J10518" t="s">
        <v>1919</v>
      </c>
      <c r="K10518" t="s">
        <v>11</v>
      </c>
      <c r="L10518" s="24">
        <v>3034.3420000000001</v>
      </c>
      <c r="M10518" s="25">
        <f>+VLOOKUP(E10518, TC!A:D, 4, FALSE())</f>
        <v>1.1596499985056188</v>
      </c>
      <c r="N10518" s="24">
        <f t="shared" si="820"/>
        <v>3518.7746957655363</v>
      </c>
      <c r="O10518" t="str">
        <f t="shared" si="821"/>
        <v>FACTURA</v>
      </c>
      <c r="P10518" t="str">
        <f t="shared" si="822"/>
        <v>2025</v>
      </c>
      <c r="Q10518" t="str">
        <f t="shared" si="823"/>
        <v>07</v>
      </c>
      <c r="R10518" t="str">
        <f>+IFERROR(VLOOKUP(I10518, Listado!A:B, 2, FALSE()), "COMERCIALIZADORA INTERNACIONAL CARIBBEAN EXOTICS S A")</f>
        <v>PIEDRAHITA PEREZ MARIANA</v>
      </c>
      <c r="S10518" s="25">
        <f>+VLOOKUP(E10518, TC!A:D, 2, FALSE())</f>
        <v>4015.04</v>
      </c>
      <c r="T10518" t="str">
        <f t="shared" si="824"/>
        <v>EUR</v>
      </c>
    </row>
    <row r="10519" spans="1:20" ht="18.75" hidden="1" customHeight="1" x14ac:dyDescent="0.25">
      <c r="A10519" t="s">
        <v>3341</v>
      </c>
      <c r="B10519" t="s">
        <v>5</v>
      </c>
      <c r="C10519" t="s">
        <v>1913</v>
      </c>
      <c r="D10519" s="24">
        <v>12523</v>
      </c>
      <c r="E10519" t="s">
        <v>1790</v>
      </c>
      <c r="F10519" t="s">
        <v>1924</v>
      </c>
      <c r="G10519" t="s">
        <v>108</v>
      </c>
      <c r="H10519" t="s">
        <v>3496</v>
      </c>
      <c r="I10519" t="s">
        <v>1875</v>
      </c>
      <c r="J10519" t="s">
        <v>1919</v>
      </c>
      <c r="K10519" t="s">
        <v>1959</v>
      </c>
      <c r="L10519" s="24">
        <v>1340</v>
      </c>
      <c r="M10519" s="25">
        <f>+VLOOKUP(E10519, TC!A:D, 4, FALSE())</f>
        <v>1.1596499985056188</v>
      </c>
      <c r="N10519" s="24">
        <f t="shared" si="820"/>
        <v>1553.9309979975292</v>
      </c>
      <c r="O10519" t="str">
        <f t="shared" si="821"/>
        <v>FACTURA</v>
      </c>
      <c r="P10519" t="str">
        <f t="shared" si="822"/>
        <v>2025</v>
      </c>
      <c r="Q10519" t="str">
        <f t="shared" si="823"/>
        <v>07</v>
      </c>
      <c r="R10519" t="str">
        <f>+IFERROR(VLOOKUP(I10519, Listado!A:B, 2, FALSE()), "COMERCIALIZADORA INTERNACIONAL CARIBBEAN EXOTICS S A")</f>
        <v>PIEDRAHITA PEREZ MARIANA</v>
      </c>
      <c r="S10519" s="25">
        <f>+VLOOKUP(E10519, TC!A:D, 2, FALSE())</f>
        <v>4015.04</v>
      </c>
      <c r="T10519" t="str">
        <f t="shared" si="824"/>
        <v>EUR</v>
      </c>
    </row>
    <row r="10520" spans="1:20" ht="18.75" hidden="1" customHeight="1" x14ac:dyDescent="0.25">
      <c r="A10520" t="s">
        <v>3341</v>
      </c>
      <c r="B10520" t="s">
        <v>5</v>
      </c>
      <c r="C10520" t="s">
        <v>1913</v>
      </c>
      <c r="D10520" s="24">
        <v>12523</v>
      </c>
      <c r="E10520" t="s">
        <v>1790</v>
      </c>
      <c r="F10520" t="s">
        <v>1924</v>
      </c>
      <c r="G10520" t="s">
        <v>108</v>
      </c>
      <c r="H10520" t="s">
        <v>3496</v>
      </c>
      <c r="I10520" t="s">
        <v>1875</v>
      </c>
      <c r="J10520" t="s">
        <v>1919</v>
      </c>
      <c r="K10520" t="s">
        <v>1960</v>
      </c>
      <c r="L10520" s="24">
        <v>53.95</v>
      </c>
      <c r="M10520" s="25">
        <f>+VLOOKUP(E10520, TC!A:D, 4, FALSE())</f>
        <v>1.1596499985056188</v>
      </c>
      <c r="N10520" s="24">
        <f t="shared" si="820"/>
        <v>62.563117419378138</v>
      </c>
      <c r="O10520" t="str">
        <f t="shared" si="821"/>
        <v>FACTURA</v>
      </c>
      <c r="P10520" t="str">
        <f t="shared" si="822"/>
        <v>2025</v>
      </c>
      <c r="Q10520" t="str">
        <f t="shared" si="823"/>
        <v>07</v>
      </c>
      <c r="R10520" t="str">
        <f>+IFERROR(VLOOKUP(I10520, Listado!A:B, 2, FALSE()), "COMERCIALIZADORA INTERNACIONAL CARIBBEAN EXOTICS S A")</f>
        <v>PIEDRAHITA PEREZ MARIANA</v>
      </c>
      <c r="S10520" s="25">
        <f>+VLOOKUP(E10520, TC!A:D, 2, FALSE())</f>
        <v>4015.04</v>
      </c>
      <c r="T10520" t="str">
        <f t="shared" si="824"/>
        <v>EUR</v>
      </c>
    </row>
    <row r="10521" spans="1:20" ht="18.75" hidden="1" customHeight="1" x14ac:dyDescent="0.25">
      <c r="A10521" t="s">
        <v>3341</v>
      </c>
      <c r="B10521" t="s">
        <v>5</v>
      </c>
      <c r="C10521" t="s">
        <v>1913</v>
      </c>
      <c r="D10521" s="24">
        <v>12524</v>
      </c>
      <c r="E10521" t="s">
        <v>1790</v>
      </c>
      <c r="F10521" t="s">
        <v>1924</v>
      </c>
      <c r="G10521" t="s">
        <v>108</v>
      </c>
      <c r="H10521" t="s">
        <v>3497</v>
      </c>
      <c r="I10521" t="s">
        <v>1875</v>
      </c>
      <c r="J10521" t="s">
        <v>1919</v>
      </c>
      <c r="K10521" t="s">
        <v>33</v>
      </c>
      <c r="L10521" s="24">
        <v>431.471</v>
      </c>
      <c r="M10521" s="25">
        <f>+VLOOKUP(E10521, TC!A:D, 4, FALSE())</f>
        <v>1.1596499985056188</v>
      </c>
      <c r="N10521" s="24">
        <f t="shared" si="820"/>
        <v>500.35534450521783</v>
      </c>
      <c r="O10521" t="str">
        <f t="shared" si="821"/>
        <v>FACTURA</v>
      </c>
      <c r="P10521" t="str">
        <f t="shared" si="822"/>
        <v>2025</v>
      </c>
      <c r="Q10521" t="str">
        <f t="shared" si="823"/>
        <v>07</v>
      </c>
      <c r="R10521" t="str">
        <f>+IFERROR(VLOOKUP(I10521, Listado!A:B, 2, FALSE()), "COMERCIALIZADORA INTERNACIONAL CARIBBEAN EXOTICS S A")</f>
        <v>PIEDRAHITA PEREZ MARIANA</v>
      </c>
      <c r="S10521" s="25">
        <f>+VLOOKUP(E10521, TC!A:D, 2, FALSE())</f>
        <v>4015.04</v>
      </c>
      <c r="T10521" t="str">
        <f t="shared" si="824"/>
        <v>EUR</v>
      </c>
    </row>
    <row r="10522" spans="1:20" ht="18.75" hidden="1" customHeight="1" x14ac:dyDescent="0.25">
      <c r="A10522" t="s">
        <v>3341</v>
      </c>
      <c r="B10522" t="s">
        <v>5</v>
      </c>
      <c r="C10522" t="s">
        <v>1913</v>
      </c>
      <c r="D10522" s="24">
        <v>12524</v>
      </c>
      <c r="E10522" t="s">
        <v>1790</v>
      </c>
      <c r="F10522" t="s">
        <v>1924</v>
      </c>
      <c r="G10522" t="s">
        <v>108</v>
      </c>
      <c r="H10522" t="s">
        <v>3497</v>
      </c>
      <c r="I10522" t="s">
        <v>1875</v>
      </c>
      <c r="J10522" t="s">
        <v>1919</v>
      </c>
      <c r="K10522" t="s">
        <v>33</v>
      </c>
      <c r="L10522" s="24">
        <v>54.501600000000003</v>
      </c>
      <c r="M10522" s="25">
        <f>+VLOOKUP(E10522, TC!A:D, 4, FALSE())</f>
        <v>1.1596499985056188</v>
      </c>
      <c r="N10522" s="24">
        <f t="shared" si="820"/>
        <v>63.202780358553838</v>
      </c>
      <c r="O10522" t="str">
        <f t="shared" si="821"/>
        <v>FACTURA</v>
      </c>
      <c r="P10522" t="str">
        <f t="shared" si="822"/>
        <v>2025</v>
      </c>
      <c r="Q10522" t="str">
        <f t="shared" si="823"/>
        <v>07</v>
      </c>
      <c r="R10522" t="str">
        <f>+IFERROR(VLOOKUP(I10522, Listado!A:B, 2, FALSE()), "COMERCIALIZADORA INTERNACIONAL CARIBBEAN EXOTICS S A")</f>
        <v>PIEDRAHITA PEREZ MARIANA</v>
      </c>
      <c r="S10522" s="25">
        <f>+VLOOKUP(E10522, TC!A:D, 2, FALSE())</f>
        <v>4015.04</v>
      </c>
      <c r="T10522" t="str">
        <f t="shared" si="824"/>
        <v>EUR</v>
      </c>
    </row>
    <row r="10523" spans="1:20" ht="18.75" hidden="1" customHeight="1" x14ac:dyDescent="0.25">
      <c r="A10523" t="s">
        <v>3341</v>
      </c>
      <c r="B10523" t="s">
        <v>5</v>
      </c>
      <c r="C10523" t="s">
        <v>1913</v>
      </c>
      <c r="D10523" s="24">
        <v>12524</v>
      </c>
      <c r="E10523" t="s">
        <v>1790</v>
      </c>
      <c r="F10523" t="s">
        <v>1924</v>
      </c>
      <c r="G10523" t="s">
        <v>108</v>
      </c>
      <c r="H10523" t="s">
        <v>3497</v>
      </c>
      <c r="I10523" t="s">
        <v>1875</v>
      </c>
      <c r="J10523" t="s">
        <v>1919</v>
      </c>
      <c r="K10523" t="s">
        <v>33</v>
      </c>
      <c r="L10523" s="24">
        <v>436.01280000000003</v>
      </c>
      <c r="M10523" s="25">
        <f>+VLOOKUP(E10523, TC!A:D, 4, FALSE())</f>
        <v>1.1596499985056188</v>
      </c>
      <c r="N10523" s="24">
        <f t="shared" si="820"/>
        <v>505.6222428684307</v>
      </c>
      <c r="O10523" t="str">
        <f t="shared" si="821"/>
        <v>FACTURA</v>
      </c>
      <c r="P10523" t="str">
        <f t="shared" si="822"/>
        <v>2025</v>
      </c>
      <c r="Q10523" t="str">
        <f t="shared" si="823"/>
        <v>07</v>
      </c>
      <c r="R10523" t="str">
        <f>+IFERROR(VLOOKUP(I10523, Listado!A:B, 2, FALSE()), "COMERCIALIZADORA INTERNACIONAL CARIBBEAN EXOTICS S A")</f>
        <v>PIEDRAHITA PEREZ MARIANA</v>
      </c>
      <c r="S10523" s="25">
        <f>+VLOOKUP(E10523, TC!A:D, 2, FALSE())</f>
        <v>4015.04</v>
      </c>
      <c r="T10523" t="str">
        <f t="shared" si="824"/>
        <v>EUR</v>
      </c>
    </row>
    <row r="10524" spans="1:20" ht="18.75" hidden="1" customHeight="1" x14ac:dyDescent="0.25">
      <c r="A10524" t="s">
        <v>3341</v>
      </c>
      <c r="B10524" t="s">
        <v>5</v>
      </c>
      <c r="C10524" t="s">
        <v>1913</v>
      </c>
      <c r="D10524" s="24">
        <v>12524</v>
      </c>
      <c r="E10524" t="s">
        <v>1790</v>
      </c>
      <c r="F10524" t="s">
        <v>1924</v>
      </c>
      <c r="G10524" t="s">
        <v>108</v>
      </c>
      <c r="H10524" t="s">
        <v>3497</v>
      </c>
      <c r="I10524" t="s">
        <v>1875</v>
      </c>
      <c r="J10524" t="s">
        <v>1919</v>
      </c>
      <c r="K10524" t="s">
        <v>33</v>
      </c>
      <c r="L10524" s="24">
        <v>186.21379999999999</v>
      </c>
      <c r="M10524" s="25">
        <f>+VLOOKUP(E10524, TC!A:D, 4, FALSE())</f>
        <v>1.1596499985056188</v>
      </c>
      <c r="N10524" s="24">
        <f t="shared" si="820"/>
        <v>215.94283289172557</v>
      </c>
      <c r="O10524" t="str">
        <f t="shared" si="821"/>
        <v>FACTURA</v>
      </c>
      <c r="P10524" t="str">
        <f t="shared" si="822"/>
        <v>2025</v>
      </c>
      <c r="Q10524" t="str">
        <f t="shared" si="823"/>
        <v>07</v>
      </c>
      <c r="R10524" t="str">
        <f>+IFERROR(VLOOKUP(I10524, Listado!A:B, 2, FALSE()), "COMERCIALIZADORA INTERNACIONAL CARIBBEAN EXOTICS S A")</f>
        <v>PIEDRAHITA PEREZ MARIANA</v>
      </c>
      <c r="S10524" s="25">
        <f>+VLOOKUP(E10524, TC!A:D, 2, FALSE())</f>
        <v>4015.04</v>
      </c>
      <c r="T10524" t="str">
        <f t="shared" si="824"/>
        <v>EUR</v>
      </c>
    </row>
    <row r="10525" spans="1:20" ht="18.75" hidden="1" customHeight="1" x14ac:dyDescent="0.25">
      <c r="A10525" t="s">
        <v>3341</v>
      </c>
      <c r="B10525" t="s">
        <v>5</v>
      </c>
      <c r="C10525" t="s">
        <v>1913</v>
      </c>
      <c r="D10525" s="24">
        <v>12524</v>
      </c>
      <c r="E10525" t="s">
        <v>1790</v>
      </c>
      <c r="F10525" t="s">
        <v>1924</v>
      </c>
      <c r="G10525" t="s">
        <v>108</v>
      </c>
      <c r="H10525" t="s">
        <v>3497</v>
      </c>
      <c r="I10525" t="s">
        <v>1875</v>
      </c>
      <c r="J10525" t="s">
        <v>1919</v>
      </c>
      <c r="K10525" t="s">
        <v>33</v>
      </c>
      <c r="L10525" s="24">
        <v>68.126999999999995</v>
      </c>
      <c r="M10525" s="25">
        <f>+VLOOKUP(E10525, TC!A:D, 4, FALSE())</f>
        <v>1.1596499985056188</v>
      </c>
      <c r="N10525" s="24">
        <f t="shared" si="820"/>
        <v>79.00347544819229</v>
      </c>
      <c r="O10525" t="str">
        <f t="shared" si="821"/>
        <v>FACTURA</v>
      </c>
      <c r="P10525" t="str">
        <f t="shared" si="822"/>
        <v>2025</v>
      </c>
      <c r="Q10525" t="str">
        <f t="shared" si="823"/>
        <v>07</v>
      </c>
      <c r="R10525" t="str">
        <f>+IFERROR(VLOOKUP(I10525, Listado!A:B, 2, FALSE()), "COMERCIALIZADORA INTERNACIONAL CARIBBEAN EXOTICS S A")</f>
        <v>PIEDRAHITA PEREZ MARIANA</v>
      </c>
      <c r="S10525" s="25">
        <f>+VLOOKUP(E10525, TC!A:D, 2, FALSE())</f>
        <v>4015.04</v>
      </c>
      <c r="T10525" t="str">
        <f t="shared" si="824"/>
        <v>EUR</v>
      </c>
    </row>
    <row r="10526" spans="1:20" ht="18.75" hidden="1" customHeight="1" x14ac:dyDescent="0.25">
      <c r="A10526" t="s">
        <v>3341</v>
      </c>
      <c r="B10526" t="s">
        <v>5</v>
      </c>
      <c r="C10526" t="s">
        <v>1913</v>
      </c>
      <c r="D10526" s="24">
        <v>12524</v>
      </c>
      <c r="E10526" t="s">
        <v>1790</v>
      </c>
      <c r="F10526" t="s">
        <v>1924</v>
      </c>
      <c r="G10526" t="s">
        <v>108</v>
      </c>
      <c r="H10526" t="s">
        <v>3497</v>
      </c>
      <c r="I10526" t="s">
        <v>1875</v>
      </c>
      <c r="J10526" t="s">
        <v>1919</v>
      </c>
      <c r="K10526" t="s">
        <v>33</v>
      </c>
      <c r="L10526" s="24">
        <v>95.377799999999993</v>
      </c>
      <c r="M10526" s="25">
        <f>+VLOOKUP(E10526, TC!A:D, 4, FALSE())</f>
        <v>1.1596499985056188</v>
      </c>
      <c r="N10526" s="24">
        <f t="shared" si="820"/>
        <v>110.6048656274692</v>
      </c>
      <c r="O10526" t="str">
        <f t="shared" si="821"/>
        <v>FACTURA</v>
      </c>
      <c r="P10526" t="str">
        <f t="shared" si="822"/>
        <v>2025</v>
      </c>
      <c r="Q10526" t="str">
        <f t="shared" si="823"/>
        <v>07</v>
      </c>
      <c r="R10526" t="str">
        <f>+IFERROR(VLOOKUP(I10526, Listado!A:B, 2, FALSE()), "COMERCIALIZADORA INTERNACIONAL CARIBBEAN EXOTICS S A")</f>
        <v>PIEDRAHITA PEREZ MARIANA</v>
      </c>
      <c r="S10526" s="25">
        <f>+VLOOKUP(E10526, TC!A:D, 2, FALSE())</f>
        <v>4015.04</v>
      </c>
      <c r="T10526" t="str">
        <f t="shared" si="824"/>
        <v>EUR</v>
      </c>
    </row>
    <row r="10527" spans="1:20" ht="18.75" hidden="1" customHeight="1" x14ac:dyDescent="0.25">
      <c r="A10527" t="s">
        <v>3341</v>
      </c>
      <c r="B10527" t="s">
        <v>5</v>
      </c>
      <c r="C10527" t="s">
        <v>1913</v>
      </c>
      <c r="D10527" s="24">
        <v>12524</v>
      </c>
      <c r="E10527" t="s">
        <v>1790</v>
      </c>
      <c r="F10527" t="s">
        <v>1924</v>
      </c>
      <c r="G10527" t="s">
        <v>108</v>
      </c>
      <c r="H10527" t="s">
        <v>3497</v>
      </c>
      <c r="I10527" t="s">
        <v>1875</v>
      </c>
      <c r="J10527" t="s">
        <v>1919</v>
      </c>
      <c r="K10527" t="s">
        <v>11</v>
      </c>
      <c r="L10527" s="24">
        <v>4242.4960000000001</v>
      </c>
      <c r="M10527" s="25">
        <f>+VLOOKUP(E10527, TC!A:D, 4, FALSE())</f>
        <v>1.1596499985056188</v>
      </c>
      <c r="N10527" s="24">
        <f t="shared" si="820"/>
        <v>4919.8104800600941</v>
      </c>
      <c r="O10527" t="str">
        <f t="shared" si="821"/>
        <v>FACTURA</v>
      </c>
      <c r="P10527" t="str">
        <f t="shared" si="822"/>
        <v>2025</v>
      </c>
      <c r="Q10527" t="str">
        <f t="shared" si="823"/>
        <v>07</v>
      </c>
      <c r="R10527" t="str">
        <f>+IFERROR(VLOOKUP(I10527, Listado!A:B, 2, FALSE()), "COMERCIALIZADORA INTERNACIONAL CARIBBEAN EXOTICS S A")</f>
        <v>PIEDRAHITA PEREZ MARIANA</v>
      </c>
      <c r="S10527" s="25">
        <f>+VLOOKUP(E10527, TC!A:D, 2, FALSE())</f>
        <v>4015.04</v>
      </c>
      <c r="T10527" t="str">
        <f t="shared" si="824"/>
        <v>EUR</v>
      </c>
    </row>
    <row r="10528" spans="1:20" ht="18.75" hidden="1" customHeight="1" x14ac:dyDescent="0.25">
      <c r="A10528" t="s">
        <v>3341</v>
      </c>
      <c r="B10528" t="s">
        <v>5</v>
      </c>
      <c r="C10528" t="s">
        <v>1913</v>
      </c>
      <c r="D10528" s="24">
        <v>12524</v>
      </c>
      <c r="E10528" t="s">
        <v>1790</v>
      </c>
      <c r="F10528" t="s">
        <v>1924</v>
      </c>
      <c r="G10528" t="s">
        <v>108</v>
      </c>
      <c r="H10528" t="s">
        <v>3497</v>
      </c>
      <c r="I10528" t="s">
        <v>1875</v>
      </c>
      <c r="J10528" t="s">
        <v>1919</v>
      </c>
      <c r="K10528" t="s">
        <v>1959</v>
      </c>
      <c r="L10528" s="24">
        <v>600</v>
      </c>
      <c r="M10528" s="25">
        <f>+VLOOKUP(E10528, TC!A:D, 4, FALSE())</f>
        <v>1.1596499985056188</v>
      </c>
      <c r="N10528" s="24">
        <f t="shared" si="820"/>
        <v>695.78999910337131</v>
      </c>
      <c r="O10528" t="str">
        <f t="shared" si="821"/>
        <v>FACTURA</v>
      </c>
      <c r="P10528" t="str">
        <f t="shared" si="822"/>
        <v>2025</v>
      </c>
      <c r="Q10528" t="str">
        <f t="shared" si="823"/>
        <v>07</v>
      </c>
      <c r="R10528" t="str">
        <f>+IFERROR(VLOOKUP(I10528, Listado!A:B, 2, FALSE()), "COMERCIALIZADORA INTERNACIONAL CARIBBEAN EXOTICS S A")</f>
        <v>PIEDRAHITA PEREZ MARIANA</v>
      </c>
      <c r="S10528" s="25">
        <f>+VLOOKUP(E10528, TC!A:D, 2, FALSE())</f>
        <v>4015.04</v>
      </c>
      <c r="T10528" t="str">
        <f t="shared" si="824"/>
        <v>EUR</v>
      </c>
    </row>
    <row r="10529" spans="1:20" ht="18.75" hidden="1" customHeight="1" x14ac:dyDescent="0.25">
      <c r="A10529" t="s">
        <v>3341</v>
      </c>
      <c r="B10529" t="s">
        <v>5</v>
      </c>
      <c r="C10529" t="s">
        <v>1913</v>
      </c>
      <c r="D10529" s="24">
        <v>12524</v>
      </c>
      <c r="E10529" t="s">
        <v>1790</v>
      </c>
      <c r="F10529" t="s">
        <v>1924</v>
      </c>
      <c r="G10529" t="s">
        <v>108</v>
      </c>
      <c r="H10529" t="s">
        <v>3497</v>
      </c>
      <c r="I10529" t="s">
        <v>1875</v>
      </c>
      <c r="J10529" t="s">
        <v>1919</v>
      </c>
      <c r="K10529" t="s">
        <v>1960</v>
      </c>
      <c r="L10529" s="24">
        <v>72.23</v>
      </c>
      <c r="M10529" s="25">
        <f>+VLOOKUP(E10529, TC!A:D, 4, FALSE())</f>
        <v>1.1596499985056188</v>
      </c>
      <c r="N10529" s="24">
        <f t="shared" si="820"/>
        <v>83.761519392060848</v>
      </c>
      <c r="O10529" t="str">
        <f t="shared" si="821"/>
        <v>FACTURA</v>
      </c>
      <c r="P10529" t="str">
        <f t="shared" si="822"/>
        <v>2025</v>
      </c>
      <c r="Q10529" t="str">
        <f t="shared" si="823"/>
        <v>07</v>
      </c>
      <c r="R10529" t="str">
        <f>+IFERROR(VLOOKUP(I10529, Listado!A:B, 2, FALSE()), "COMERCIALIZADORA INTERNACIONAL CARIBBEAN EXOTICS S A")</f>
        <v>PIEDRAHITA PEREZ MARIANA</v>
      </c>
      <c r="S10529" s="25">
        <f>+VLOOKUP(E10529, TC!A:D, 2, FALSE())</f>
        <v>4015.04</v>
      </c>
      <c r="T10529" t="str">
        <f t="shared" si="824"/>
        <v>EUR</v>
      </c>
    </row>
    <row r="10530" spans="1:20" ht="18.75" hidden="1" customHeight="1" x14ac:dyDescent="0.25">
      <c r="A10530" t="s">
        <v>3341</v>
      </c>
      <c r="B10530" t="s">
        <v>5</v>
      </c>
      <c r="C10530" t="s">
        <v>1913</v>
      </c>
      <c r="D10530" s="24">
        <v>12525</v>
      </c>
      <c r="E10530" t="s">
        <v>1791</v>
      </c>
      <c r="F10530" t="s">
        <v>99</v>
      </c>
      <c r="G10530" t="s">
        <v>113</v>
      </c>
      <c r="I10530" t="s">
        <v>1859</v>
      </c>
      <c r="J10530" t="s">
        <v>1915</v>
      </c>
      <c r="K10530" t="s">
        <v>1916</v>
      </c>
      <c r="L10530" s="24">
        <v>5150400</v>
      </c>
      <c r="M10530" s="25">
        <f>+VLOOKUP(E10530, TC!A:D, 4, FALSE())</f>
        <v>1.1587499987598775</v>
      </c>
      <c r="N10530" s="24">
        <f t="shared" si="820"/>
        <v>5150400</v>
      </c>
      <c r="O10530" t="str">
        <f t="shared" si="821"/>
        <v>FACTURA</v>
      </c>
      <c r="P10530" t="str">
        <f t="shared" si="822"/>
        <v>2025</v>
      </c>
      <c r="Q10530" t="str">
        <f t="shared" si="823"/>
        <v>07</v>
      </c>
      <c r="R10530" t="str">
        <f>+IFERROR(VLOOKUP(I10530, Listado!A:B, 2, FALSE()), "COMERCIALIZADORA INTERNACIONAL CARIBBEAN EXOTICS S A")</f>
        <v>LONDOÑO ECHEVERRI ALEJANDRA</v>
      </c>
      <c r="S10530" s="25">
        <f>+VLOOKUP(E10530, TC!A:D, 2, FALSE())</f>
        <v>4031.86</v>
      </c>
      <c r="T10530" t="str">
        <f t="shared" si="824"/>
        <v>COP</v>
      </c>
    </row>
    <row r="10531" spans="1:20" ht="18.75" hidden="1" customHeight="1" x14ac:dyDescent="0.25">
      <c r="A10531" t="s">
        <v>3341</v>
      </c>
      <c r="B10531" t="s">
        <v>5</v>
      </c>
      <c r="C10531" t="s">
        <v>1913</v>
      </c>
      <c r="D10531" s="24">
        <v>12525</v>
      </c>
      <c r="E10531" t="s">
        <v>1791</v>
      </c>
      <c r="F10531" t="s">
        <v>99</v>
      </c>
      <c r="G10531" t="s">
        <v>113</v>
      </c>
      <c r="I10531" t="s">
        <v>1859</v>
      </c>
      <c r="J10531" t="s">
        <v>1915</v>
      </c>
      <c r="K10531" t="s">
        <v>2094</v>
      </c>
      <c r="L10531" s="24">
        <v>620000</v>
      </c>
      <c r="M10531" s="25">
        <f>+VLOOKUP(E10531, TC!A:D, 4, FALSE())</f>
        <v>1.1587499987598775</v>
      </c>
      <c r="N10531" s="24">
        <f t="shared" si="820"/>
        <v>620000</v>
      </c>
      <c r="O10531" t="str">
        <f t="shared" si="821"/>
        <v>FACTURA</v>
      </c>
      <c r="P10531" t="str">
        <f t="shared" si="822"/>
        <v>2025</v>
      </c>
      <c r="Q10531" t="str">
        <f t="shared" si="823"/>
        <v>07</v>
      </c>
      <c r="R10531" t="str">
        <f>+IFERROR(VLOOKUP(I10531, Listado!A:B, 2, FALSE()), "COMERCIALIZADORA INTERNACIONAL CARIBBEAN EXOTICS S A")</f>
        <v>LONDOÑO ECHEVERRI ALEJANDRA</v>
      </c>
      <c r="S10531" s="25">
        <f>+VLOOKUP(E10531, TC!A:D, 2, FALSE())</f>
        <v>4031.86</v>
      </c>
      <c r="T10531" t="str">
        <f t="shared" si="824"/>
        <v>COP</v>
      </c>
    </row>
    <row r="10532" spans="1:20" ht="18.75" hidden="1" customHeight="1" x14ac:dyDescent="0.25">
      <c r="A10532" t="s">
        <v>3341</v>
      </c>
      <c r="B10532" t="s">
        <v>5</v>
      </c>
      <c r="C10532" t="s">
        <v>1913</v>
      </c>
      <c r="D10532" s="24">
        <v>12526</v>
      </c>
      <c r="E10532" t="s">
        <v>1791</v>
      </c>
      <c r="F10532" t="s">
        <v>99</v>
      </c>
      <c r="G10532" t="s">
        <v>113</v>
      </c>
      <c r="I10532" t="s">
        <v>1858</v>
      </c>
      <c r="J10532" t="s">
        <v>1915</v>
      </c>
      <c r="K10532" t="s">
        <v>1920</v>
      </c>
      <c r="L10532" s="24">
        <v>960000</v>
      </c>
      <c r="M10532" s="25">
        <f>+VLOOKUP(E10532, TC!A:D, 4, FALSE())</f>
        <v>1.1587499987598775</v>
      </c>
      <c r="N10532" s="24">
        <f t="shared" si="820"/>
        <v>960000</v>
      </c>
      <c r="O10532" t="str">
        <f t="shared" si="821"/>
        <v>FACTURA</v>
      </c>
      <c r="P10532" t="str">
        <f t="shared" si="822"/>
        <v>2025</v>
      </c>
      <c r="Q10532" t="str">
        <f t="shared" si="823"/>
        <v>07</v>
      </c>
      <c r="R10532" t="str">
        <f>+IFERROR(VLOOKUP(I10532, Listado!A:B, 2, FALSE()), "COMERCIALIZADORA INTERNACIONAL CARIBBEAN EXOTICS S A")</f>
        <v>LONDOÑO ECHEVERRI ALEJANDRA</v>
      </c>
      <c r="S10532" s="25">
        <f>+VLOOKUP(E10532, TC!A:D, 2, FALSE())</f>
        <v>4031.86</v>
      </c>
      <c r="T10532" t="str">
        <f t="shared" si="824"/>
        <v>COP</v>
      </c>
    </row>
    <row r="10533" spans="1:20" ht="18.75" hidden="1" customHeight="1" x14ac:dyDescent="0.25">
      <c r="A10533" t="s">
        <v>3341</v>
      </c>
      <c r="B10533" t="s">
        <v>5</v>
      </c>
      <c r="C10533" t="s">
        <v>1913</v>
      </c>
      <c r="D10533" s="24">
        <v>12527</v>
      </c>
      <c r="E10533" t="s">
        <v>1791</v>
      </c>
      <c r="F10533" t="s">
        <v>99</v>
      </c>
      <c r="G10533" t="s">
        <v>113</v>
      </c>
      <c r="I10533" t="s">
        <v>1858</v>
      </c>
      <c r="J10533" t="s">
        <v>1915</v>
      </c>
      <c r="K10533" t="s">
        <v>1920</v>
      </c>
      <c r="L10533" s="24">
        <v>672000</v>
      </c>
      <c r="M10533" s="25">
        <f>+VLOOKUP(E10533, TC!A:D, 4, FALSE())</f>
        <v>1.1587499987598775</v>
      </c>
      <c r="N10533" s="24">
        <f t="shared" si="820"/>
        <v>672000</v>
      </c>
      <c r="O10533" t="str">
        <f t="shared" si="821"/>
        <v>FACTURA</v>
      </c>
      <c r="P10533" t="str">
        <f t="shared" si="822"/>
        <v>2025</v>
      </c>
      <c r="Q10533" t="str">
        <f t="shared" si="823"/>
        <v>07</v>
      </c>
      <c r="R10533" t="str">
        <f>+IFERROR(VLOOKUP(I10533, Listado!A:B, 2, FALSE()), "COMERCIALIZADORA INTERNACIONAL CARIBBEAN EXOTICS S A")</f>
        <v>LONDOÑO ECHEVERRI ALEJANDRA</v>
      </c>
      <c r="S10533" s="25">
        <f>+VLOOKUP(E10533, TC!A:D, 2, FALSE())</f>
        <v>4031.86</v>
      </c>
      <c r="T10533" t="str">
        <f t="shared" si="824"/>
        <v>COP</v>
      </c>
    </row>
    <row r="10534" spans="1:20" ht="18.75" hidden="1" customHeight="1" x14ac:dyDescent="0.25">
      <c r="A10534" t="s">
        <v>3341</v>
      </c>
      <c r="B10534" t="s">
        <v>5</v>
      </c>
      <c r="C10534" t="s">
        <v>1913</v>
      </c>
      <c r="D10534" s="24">
        <v>12528</v>
      </c>
      <c r="E10534" t="s">
        <v>1791</v>
      </c>
      <c r="F10534" t="s">
        <v>99</v>
      </c>
      <c r="G10534" t="s">
        <v>1914</v>
      </c>
      <c r="H10534" t="s">
        <v>3498</v>
      </c>
      <c r="I10534" t="s">
        <v>1921</v>
      </c>
      <c r="J10534" t="s">
        <v>1915</v>
      </c>
      <c r="K10534" t="s">
        <v>1922</v>
      </c>
      <c r="L10534" s="24">
        <v>69560</v>
      </c>
      <c r="M10534" s="25">
        <f>+VLOOKUP(E10534, TC!A:D, 4, FALSE())</f>
        <v>1.1587499987598775</v>
      </c>
      <c r="N10534" s="24">
        <f t="shared" si="820"/>
        <v>69560</v>
      </c>
      <c r="O10534" t="str">
        <f t="shared" si="821"/>
        <v>FACTURA</v>
      </c>
      <c r="P10534" t="str">
        <f t="shared" si="822"/>
        <v>2025</v>
      </c>
      <c r="Q10534" t="str">
        <f t="shared" si="823"/>
        <v>07</v>
      </c>
      <c r="R10534" t="str">
        <f>+IFERROR(VLOOKUP(I10534, Listado!A:B, 2, FALSE()), "COMERCIALIZADORA INTERNACIONAL CARIBBEAN EXOTICS S A")</f>
        <v>COMERCIALIZADORA INTERNACIONAL CARIBBEAN EXOTICS S A</v>
      </c>
      <c r="S10534" s="25">
        <f>+VLOOKUP(E10534, TC!A:D, 2, FALSE())</f>
        <v>4031.86</v>
      </c>
      <c r="T10534" t="str">
        <f t="shared" si="824"/>
        <v>COP</v>
      </c>
    </row>
    <row r="10535" spans="1:20" ht="18.75" hidden="1" customHeight="1" x14ac:dyDescent="0.25">
      <c r="A10535" t="s">
        <v>3341</v>
      </c>
      <c r="B10535" t="s">
        <v>1923</v>
      </c>
      <c r="C10535" t="s">
        <v>1913</v>
      </c>
      <c r="D10535" s="24">
        <v>6198</v>
      </c>
      <c r="E10535" t="s">
        <v>1791</v>
      </c>
      <c r="F10535" t="s">
        <v>128</v>
      </c>
      <c r="G10535" t="s">
        <v>112</v>
      </c>
      <c r="H10535" t="s">
        <v>3499</v>
      </c>
      <c r="I10535" t="s">
        <v>1876</v>
      </c>
      <c r="J10535" t="s">
        <v>1948</v>
      </c>
      <c r="K10535" t="s">
        <v>3366</v>
      </c>
      <c r="L10535" s="24">
        <v>90</v>
      </c>
      <c r="M10535" s="25">
        <f>+VLOOKUP(E10535, TC!A:D, 4, FALSE())</f>
        <v>1.1587499987598775</v>
      </c>
      <c r="N10535" s="24">
        <f t="shared" si="820"/>
        <v>90</v>
      </c>
      <c r="O10535" t="str">
        <f t="shared" si="821"/>
        <v>FACTURA</v>
      </c>
      <c r="P10535" t="str">
        <f t="shared" si="822"/>
        <v>2025</v>
      </c>
      <c r="Q10535" t="str">
        <f t="shared" si="823"/>
        <v>07</v>
      </c>
      <c r="R10535" t="str">
        <f>+IFERROR(VLOOKUP(I10535, Listado!A:B, 2, FALSE()), "COMERCIALIZADORA INTERNACIONAL CARIBBEAN EXOTICS S A")</f>
        <v>HINCAPIE CONTRERAS ERIKA STEFANIA</v>
      </c>
      <c r="S10535" s="25">
        <f>+VLOOKUP(E10535, TC!A:D, 2, FALSE())</f>
        <v>4031.86</v>
      </c>
      <c r="T10535" t="str">
        <f t="shared" si="824"/>
        <v>USD</v>
      </c>
    </row>
    <row r="10536" spans="1:20" ht="18.75" hidden="1" customHeight="1" x14ac:dyDescent="0.25">
      <c r="A10536" t="s">
        <v>3341</v>
      </c>
      <c r="B10536" t="s">
        <v>1923</v>
      </c>
      <c r="C10536" t="s">
        <v>1913</v>
      </c>
      <c r="D10536" s="24">
        <v>6198</v>
      </c>
      <c r="E10536" t="s">
        <v>1791</v>
      </c>
      <c r="F10536" t="s">
        <v>128</v>
      </c>
      <c r="G10536" t="s">
        <v>112</v>
      </c>
      <c r="H10536" t="s">
        <v>3499</v>
      </c>
      <c r="I10536" t="s">
        <v>1876</v>
      </c>
      <c r="J10536" t="s">
        <v>1948</v>
      </c>
      <c r="K10536" t="s">
        <v>2480</v>
      </c>
      <c r="L10536" s="24">
        <v>90</v>
      </c>
      <c r="M10536" s="25">
        <f>+VLOOKUP(E10536, TC!A:D, 4, FALSE())</f>
        <v>1.1587499987598775</v>
      </c>
      <c r="N10536" s="24">
        <f t="shared" si="820"/>
        <v>90</v>
      </c>
      <c r="O10536" t="str">
        <f t="shared" si="821"/>
        <v>FACTURA</v>
      </c>
      <c r="P10536" t="str">
        <f t="shared" si="822"/>
        <v>2025</v>
      </c>
      <c r="Q10536" t="str">
        <f t="shared" si="823"/>
        <v>07</v>
      </c>
      <c r="R10536" t="str">
        <f>+IFERROR(VLOOKUP(I10536, Listado!A:B, 2, FALSE()), "COMERCIALIZADORA INTERNACIONAL CARIBBEAN EXOTICS S A")</f>
        <v>HINCAPIE CONTRERAS ERIKA STEFANIA</v>
      </c>
      <c r="S10536" s="25">
        <f>+VLOOKUP(E10536, TC!A:D, 2, FALSE())</f>
        <v>4031.86</v>
      </c>
      <c r="T10536" t="str">
        <f t="shared" si="824"/>
        <v>USD</v>
      </c>
    </row>
    <row r="10537" spans="1:20" ht="18.75" hidden="1" customHeight="1" x14ac:dyDescent="0.25">
      <c r="A10537" t="s">
        <v>3341</v>
      </c>
      <c r="B10537" t="s">
        <v>1923</v>
      </c>
      <c r="C10537" t="s">
        <v>1913</v>
      </c>
      <c r="D10537" s="24">
        <v>6198</v>
      </c>
      <c r="E10537" t="s">
        <v>1791</v>
      </c>
      <c r="F10537" t="s">
        <v>128</v>
      </c>
      <c r="G10537" t="s">
        <v>112</v>
      </c>
      <c r="H10537" t="s">
        <v>3499</v>
      </c>
      <c r="I10537" t="s">
        <v>1876</v>
      </c>
      <c r="J10537" t="s">
        <v>1948</v>
      </c>
      <c r="K10537" t="s">
        <v>2002</v>
      </c>
      <c r="L10537" s="24">
        <v>551.20000000000005</v>
      </c>
      <c r="M10537" s="25">
        <f>+VLOOKUP(E10537, TC!A:D, 4, FALSE())</f>
        <v>1.1587499987598775</v>
      </c>
      <c r="N10537" s="24">
        <f t="shared" si="820"/>
        <v>551.20000000000005</v>
      </c>
      <c r="O10537" t="str">
        <f t="shared" si="821"/>
        <v>FACTURA</v>
      </c>
      <c r="P10537" t="str">
        <f t="shared" si="822"/>
        <v>2025</v>
      </c>
      <c r="Q10537" t="str">
        <f t="shared" si="823"/>
        <v>07</v>
      </c>
      <c r="R10537" t="str">
        <f>+IFERROR(VLOOKUP(I10537, Listado!A:B, 2, FALSE()), "COMERCIALIZADORA INTERNACIONAL CARIBBEAN EXOTICS S A")</f>
        <v>HINCAPIE CONTRERAS ERIKA STEFANIA</v>
      </c>
      <c r="S10537" s="25">
        <f>+VLOOKUP(E10537, TC!A:D, 2, FALSE())</f>
        <v>4031.86</v>
      </c>
      <c r="T10537" t="str">
        <f t="shared" si="824"/>
        <v>USD</v>
      </c>
    </row>
    <row r="10538" spans="1:20" ht="18.75" hidden="1" customHeight="1" x14ac:dyDescent="0.25">
      <c r="A10538" t="s">
        <v>3341</v>
      </c>
      <c r="B10538" t="s">
        <v>1923</v>
      </c>
      <c r="C10538" t="s">
        <v>1913</v>
      </c>
      <c r="D10538" s="24">
        <v>6198</v>
      </c>
      <c r="E10538" t="s">
        <v>1791</v>
      </c>
      <c r="F10538" t="s">
        <v>128</v>
      </c>
      <c r="G10538" t="s">
        <v>112</v>
      </c>
      <c r="H10538" t="s">
        <v>3499</v>
      </c>
      <c r="I10538" t="s">
        <v>1876</v>
      </c>
      <c r="J10538" t="s">
        <v>1948</v>
      </c>
      <c r="K10538" t="s">
        <v>2243</v>
      </c>
      <c r="L10538" s="24">
        <v>680</v>
      </c>
      <c r="M10538" s="25">
        <f>+VLOOKUP(E10538, TC!A:D, 4, FALSE())</f>
        <v>1.1587499987598775</v>
      </c>
      <c r="N10538" s="24">
        <f t="shared" si="820"/>
        <v>680</v>
      </c>
      <c r="O10538" t="str">
        <f t="shared" si="821"/>
        <v>FACTURA</v>
      </c>
      <c r="P10538" t="str">
        <f t="shared" si="822"/>
        <v>2025</v>
      </c>
      <c r="Q10538" t="str">
        <f t="shared" si="823"/>
        <v>07</v>
      </c>
      <c r="R10538" t="str">
        <f>+IFERROR(VLOOKUP(I10538, Listado!A:B, 2, FALSE()), "COMERCIALIZADORA INTERNACIONAL CARIBBEAN EXOTICS S A")</f>
        <v>HINCAPIE CONTRERAS ERIKA STEFANIA</v>
      </c>
      <c r="S10538" s="25">
        <f>+VLOOKUP(E10538, TC!A:D, 2, FALSE())</f>
        <v>4031.86</v>
      </c>
      <c r="T10538" t="str">
        <f t="shared" si="824"/>
        <v>USD</v>
      </c>
    </row>
    <row r="10539" spans="1:20" ht="18.75" hidden="1" customHeight="1" x14ac:dyDescent="0.25">
      <c r="A10539" t="s">
        <v>3341</v>
      </c>
      <c r="B10539" t="s">
        <v>5</v>
      </c>
      <c r="C10539" t="s">
        <v>1970</v>
      </c>
      <c r="D10539" s="24">
        <v>2471</v>
      </c>
      <c r="E10539" t="s">
        <v>1791</v>
      </c>
      <c r="F10539" t="s">
        <v>1924</v>
      </c>
      <c r="G10539" t="s">
        <v>108</v>
      </c>
      <c r="H10539" t="s">
        <v>3500</v>
      </c>
      <c r="I10539" t="s">
        <v>1896</v>
      </c>
      <c r="J10539" t="s">
        <v>1962</v>
      </c>
      <c r="K10539" t="s">
        <v>71</v>
      </c>
      <c r="L10539" s="24">
        <v>-261.8655</v>
      </c>
      <c r="M10539" s="25">
        <f>+VLOOKUP(E10539, TC!A:D, 4, FALSE())</f>
        <v>1.1587499987598775</v>
      </c>
      <c r="N10539" s="24">
        <f t="shared" si="820"/>
        <v>-303.43664780025472</v>
      </c>
      <c r="O10539" t="str">
        <f t="shared" si="821"/>
        <v>NOTAS</v>
      </c>
      <c r="P10539" t="str">
        <f t="shared" si="822"/>
        <v>2025</v>
      </c>
      <c r="Q10539" t="str">
        <f t="shared" si="823"/>
        <v>07</v>
      </c>
      <c r="R10539" t="str">
        <f>+IFERROR(VLOOKUP(I10539, Listado!A:B, 2, FALSE()), "COMERCIALIZADORA INTERNACIONAL CARIBBEAN EXOTICS S A")</f>
        <v>PIEDRAHITA PEREZ MARIANA</v>
      </c>
      <c r="S10539" s="25">
        <f>+VLOOKUP(E10539, TC!A:D, 2, FALSE())</f>
        <v>4031.86</v>
      </c>
      <c r="T10539" t="str">
        <f t="shared" si="824"/>
        <v>EUR</v>
      </c>
    </row>
    <row r="10540" spans="1:20" ht="18.75" hidden="1" customHeight="1" x14ac:dyDescent="0.25">
      <c r="A10540" t="s">
        <v>3341</v>
      </c>
      <c r="B10540" t="s">
        <v>5</v>
      </c>
      <c r="C10540" t="s">
        <v>1970</v>
      </c>
      <c r="D10540" s="24">
        <v>2471</v>
      </c>
      <c r="E10540" t="s">
        <v>1791</v>
      </c>
      <c r="F10540" t="s">
        <v>1924</v>
      </c>
      <c r="G10540" t="s">
        <v>108</v>
      </c>
      <c r="H10540" t="s">
        <v>3500</v>
      </c>
      <c r="I10540" t="s">
        <v>1896</v>
      </c>
      <c r="J10540" t="s">
        <v>1962</v>
      </c>
      <c r="K10540" t="s">
        <v>71</v>
      </c>
      <c r="L10540" s="24">
        <v>-122.2039</v>
      </c>
      <c r="M10540" s="25">
        <f>+VLOOKUP(E10540, TC!A:D, 4, FALSE())</f>
        <v>1.1587499987598775</v>
      </c>
      <c r="N10540" s="24">
        <f t="shared" si="820"/>
        <v>-141.60376897345219</v>
      </c>
      <c r="O10540" t="str">
        <f t="shared" si="821"/>
        <v>NOTAS</v>
      </c>
      <c r="P10540" t="str">
        <f t="shared" si="822"/>
        <v>2025</v>
      </c>
      <c r="Q10540" t="str">
        <f t="shared" si="823"/>
        <v>07</v>
      </c>
      <c r="R10540" t="str">
        <f>+IFERROR(VLOOKUP(I10540, Listado!A:B, 2, FALSE()), "COMERCIALIZADORA INTERNACIONAL CARIBBEAN EXOTICS S A")</f>
        <v>PIEDRAHITA PEREZ MARIANA</v>
      </c>
      <c r="S10540" s="25">
        <f>+VLOOKUP(E10540, TC!A:D, 2, FALSE())</f>
        <v>4031.86</v>
      </c>
      <c r="T10540" t="str">
        <f t="shared" si="824"/>
        <v>EUR</v>
      </c>
    </row>
    <row r="10541" spans="1:20" ht="18.75" hidden="1" customHeight="1" x14ac:dyDescent="0.25">
      <c r="A10541" t="s">
        <v>3341</v>
      </c>
      <c r="B10541" t="s">
        <v>5</v>
      </c>
      <c r="C10541" t="s">
        <v>1970</v>
      </c>
      <c r="D10541" s="24">
        <v>2471</v>
      </c>
      <c r="E10541" t="s">
        <v>1791</v>
      </c>
      <c r="F10541" t="s">
        <v>1924</v>
      </c>
      <c r="G10541" t="s">
        <v>108</v>
      </c>
      <c r="H10541" t="s">
        <v>3500</v>
      </c>
      <c r="I10541" t="s">
        <v>1896</v>
      </c>
      <c r="J10541" t="s">
        <v>1962</v>
      </c>
      <c r="K10541" t="s">
        <v>71</v>
      </c>
      <c r="L10541" s="24">
        <v>-244.40780000000001</v>
      </c>
      <c r="M10541" s="25">
        <f>+VLOOKUP(E10541, TC!A:D, 4, FALSE())</f>
        <v>1.1587499987598775</v>
      </c>
      <c r="N10541" s="24">
        <f t="shared" si="820"/>
        <v>-283.20753794690438</v>
      </c>
      <c r="O10541" t="str">
        <f t="shared" si="821"/>
        <v>NOTAS</v>
      </c>
      <c r="P10541" t="str">
        <f t="shared" si="822"/>
        <v>2025</v>
      </c>
      <c r="Q10541" t="str">
        <f t="shared" si="823"/>
        <v>07</v>
      </c>
      <c r="R10541" t="str">
        <f>+IFERROR(VLOOKUP(I10541, Listado!A:B, 2, FALSE()), "COMERCIALIZADORA INTERNACIONAL CARIBBEAN EXOTICS S A")</f>
        <v>PIEDRAHITA PEREZ MARIANA</v>
      </c>
      <c r="S10541" s="25">
        <f>+VLOOKUP(E10541, TC!A:D, 2, FALSE())</f>
        <v>4031.86</v>
      </c>
      <c r="T10541" t="str">
        <f t="shared" si="824"/>
        <v>EUR</v>
      </c>
    </row>
    <row r="10542" spans="1:20" ht="18.75" hidden="1" customHeight="1" x14ac:dyDescent="0.25">
      <c r="A10542" t="s">
        <v>3341</v>
      </c>
      <c r="B10542" t="s">
        <v>5</v>
      </c>
      <c r="C10542" t="s">
        <v>1970</v>
      </c>
      <c r="D10542" s="24">
        <v>2471</v>
      </c>
      <c r="E10542" t="s">
        <v>1791</v>
      </c>
      <c r="F10542" t="s">
        <v>1924</v>
      </c>
      <c r="G10542" t="s">
        <v>108</v>
      </c>
      <c r="H10542" t="s">
        <v>3500</v>
      </c>
      <c r="I10542" t="s">
        <v>1896</v>
      </c>
      <c r="J10542" t="s">
        <v>1962</v>
      </c>
      <c r="K10542" t="s">
        <v>71</v>
      </c>
      <c r="L10542" s="24">
        <v>-366.61169999999998</v>
      </c>
      <c r="M10542" s="25">
        <f>+VLOOKUP(E10542, TC!A:D, 4, FALSE())</f>
        <v>1.1587499987598775</v>
      </c>
      <c r="N10542" s="24">
        <f t="shared" si="820"/>
        <v>-424.81130692035657</v>
      </c>
      <c r="O10542" t="str">
        <f t="shared" si="821"/>
        <v>NOTAS</v>
      </c>
      <c r="P10542" t="str">
        <f t="shared" si="822"/>
        <v>2025</v>
      </c>
      <c r="Q10542" t="str">
        <f t="shared" si="823"/>
        <v>07</v>
      </c>
      <c r="R10542" t="str">
        <f>+IFERROR(VLOOKUP(I10542, Listado!A:B, 2, FALSE()), "COMERCIALIZADORA INTERNACIONAL CARIBBEAN EXOTICS S A")</f>
        <v>PIEDRAHITA PEREZ MARIANA</v>
      </c>
      <c r="S10542" s="25">
        <f>+VLOOKUP(E10542, TC!A:D, 2, FALSE())</f>
        <v>4031.86</v>
      </c>
      <c r="T10542" t="str">
        <f t="shared" si="824"/>
        <v>EUR</v>
      </c>
    </row>
    <row r="10543" spans="1:20" ht="18.75" hidden="1" customHeight="1" x14ac:dyDescent="0.25">
      <c r="A10543" t="s">
        <v>3341</v>
      </c>
      <c r="B10543" t="s">
        <v>5</v>
      </c>
      <c r="C10543" t="s">
        <v>1970</v>
      </c>
      <c r="D10543" s="24">
        <v>2471</v>
      </c>
      <c r="E10543" t="s">
        <v>1791</v>
      </c>
      <c r="F10543" t="s">
        <v>1924</v>
      </c>
      <c r="G10543" t="s">
        <v>108</v>
      </c>
      <c r="H10543" t="s">
        <v>3500</v>
      </c>
      <c r="I10543" t="s">
        <v>1896</v>
      </c>
      <c r="J10543" t="s">
        <v>1962</v>
      </c>
      <c r="K10543" t="s">
        <v>71</v>
      </c>
      <c r="L10543" s="24">
        <v>-34.915399999999998</v>
      </c>
      <c r="M10543" s="25">
        <f>+VLOOKUP(E10543, TC!A:D, 4, FALSE())</f>
        <v>1.1587499987598775</v>
      </c>
      <c r="N10543" s="24">
        <f t="shared" si="820"/>
        <v>-40.458219706700625</v>
      </c>
      <c r="O10543" t="str">
        <f t="shared" si="821"/>
        <v>NOTAS</v>
      </c>
      <c r="P10543" t="str">
        <f t="shared" si="822"/>
        <v>2025</v>
      </c>
      <c r="Q10543" t="str">
        <f t="shared" si="823"/>
        <v>07</v>
      </c>
      <c r="R10543" t="str">
        <f>+IFERROR(VLOOKUP(I10543, Listado!A:B, 2, FALSE()), "COMERCIALIZADORA INTERNACIONAL CARIBBEAN EXOTICS S A")</f>
        <v>PIEDRAHITA PEREZ MARIANA</v>
      </c>
      <c r="S10543" s="25">
        <f>+VLOOKUP(E10543, TC!A:D, 2, FALSE())</f>
        <v>4031.86</v>
      </c>
      <c r="T10543" t="str">
        <f t="shared" si="824"/>
        <v>EUR</v>
      </c>
    </row>
    <row r="10544" spans="1:20" ht="18.75" hidden="1" customHeight="1" x14ac:dyDescent="0.25">
      <c r="A10544" t="s">
        <v>3341</v>
      </c>
      <c r="B10544" t="s">
        <v>5</v>
      </c>
      <c r="C10544" t="s">
        <v>1970</v>
      </c>
      <c r="D10544" s="24">
        <v>2471</v>
      </c>
      <c r="E10544" t="s">
        <v>1791</v>
      </c>
      <c r="F10544" t="s">
        <v>1924</v>
      </c>
      <c r="G10544" t="s">
        <v>108</v>
      </c>
      <c r="H10544" t="s">
        <v>3500</v>
      </c>
      <c r="I10544" t="s">
        <v>1896</v>
      </c>
      <c r="J10544" t="s">
        <v>1962</v>
      </c>
      <c r="K10544" t="s">
        <v>71</v>
      </c>
      <c r="L10544" s="24">
        <v>-1064.9196999999999</v>
      </c>
      <c r="M10544" s="25">
        <f>+VLOOKUP(E10544, TC!A:D, 4, FALSE())</f>
        <v>1.1587499987598775</v>
      </c>
      <c r="N10544" s="24">
        <f t="shared" si="820"/>
        <v>-1233.975701054369</v>
      </c>
      <c r="O10544" t="str">
        <f t="shared" si="821"/>
        <v>NOTAS</v>
      </c>
      <c r="P10544" t="str">
        <f t="shared" si="822"/>
        <v>2025</v>
      </c>
      <c r="Q10544" t="str">
        <f t="shared" si="823"/>
        <v>07</v>
      </c>
      <c r="R10544" t="str">
        <f>+IFERROR(VLOOKUP(I10544, Listado!A:B, 2, FALSE()), "COMERCIALIZADORA INTERNACIONAL CARIBBEAN EXOTICS S A")</f>
        <v>PIEDRAHITA PEREZ MARIANA</v>
      </c>
      <c r="S10544" s="25">
        <f>+VLOOKUP(E10544, TC!A:D, 2, FALSE())</f>
        <v>4031.86</v>
      </c>
      <c r="T10544" t="str">
        <f t="shared" si="824"/>
        <v>EUR</v>
      </c>
    </row>
    <row r="10545" spans="1:20" ht="18.75" hidden="1" customHeight="1" x14ac:dyDescent="0.25">
      <c r="A10545" t="s">
        <v>3341</v>
      </c>
      <c r="B10545" t="s">
        <v>5</v>
      </c>
      <c r="C10545" t="s">
        <v>1970</v>
      </c>
      <c r="D10545" s="24">
        <v>2471</v>
      </c>
      <c r="E10545" t="s">
        <v>1791</v>
      </c>
      <c r="F10545" t="s">
        <v>1924</v>
      </c>
      <c r="G10545" t="s">
        <v>108</v>
      </c>
      <c r="H10545" t="s">
        <v>3500</v>
      </c>
      <c r="I10545" t="s">
        <v>1896</v>
      </c>
      <c r="J10545" t="s">
        <v>1962</v>
      </c>
      <c r="K10545" t="s">
        <v>1959</v>
      </c>
      <c r="L10545" s="24">
        <v>-300</v>
      </c>
      <c r="M10545" s="25">
        <f>+VLOOKUP(E10545, TC!A:D, 4, FALSE())</f>
        <v>1.1587499987598775</v>
      </c>
      <c r="N10545" s="24">
        <f t="shared" si="820"/>
        <v>-347.62499962796323</v>
      </c>
      <c r="O10545" t="str">
        <f t="shared" si="821"/>
        <v>NOTAS</v>
      </c>
      <c r="P10545" t="str">
        <f t="shared" si="822"/>
        <v>2025</v>
      </c>
      <c r="Q10545" t="str">
        <f t="shared" si="823"/>
        <v>07</v>
      </c>
      <c r="R10545" t="str">
        <f>+IFERROR(VLOOKUP(I10545, Listado!A:B, 2, FALSE()), "COMERCIALIZADORA INTERNACIONAL CARIBBEAN EXOTICS S A")</f>
        <v>PIEDRAHITA PEREZ MARIANA</v>
      </c>
      <c r="S10545" s="25">
        <f>+VLOOKUP(E10545, TC!A:D, 2, FALSE())</f>
        <v>4031.86</v>
      </c>
      <c r="T10545" t="str">
        <f t="shared" si="824"/>
        <v>EUR</v>
      </c>
    </row>
    <row r="10546" spans="1:20" ht="18.75" hidden="1" customHeight="1" x14ac:dyDescent="0.25">
      <c r="A10546" t="s">
        <v>3341</v>
      </c>
      <c r="B10546" t="s">
        <v>5</v>
      </c>
      <c r="C10546" t="s">
        <v>1970</v>
      </c>
      <c r="D10546" s="24">
        <v>2471</v>
      </c>
      <c r="E10546" t="s">
        <v>1791</v>
      </c>
      <c r="F10546" t="s">
        <v>1924</v>
      </c>
      <c r="G10546" t="s">
        <v>108</v>
      </c>
      <c r="H10546" t="s">
        <v>3500</v>
      </c>
      <c r="I10546" t="s">
        <v>1896</v>
      </c>
      <c r="J10546" t="s">
        <v>1962</v>
      </c>
      <c r="K10546" t="s">
        <v>1960</v>
      </c>
      <c r="L10546" s="24">
        <v>-5.0759999999999996</v>
      </c>
      <c r="M10546" s="25">
        <f>+VLOOKUP(E10546, TC!A:D, 4, FALSE())</f>
        <v>1.1587499987598775</v>
      </c>
      <c r="N10546" s="24">
        <f t="shared" si="820"/>
        <v>-5.8818149937051381</v>
      </c>
      <c r="O10546" t="str">
        <f t="shared" si="821"/>
        <v>NOTAS</v>
      </c>
      <c r="P10546" t="str">
        <f t="shared" si="822"/>
        <v>2025</v>
      </c>
      <c r="Q10546" t="str">
        <f t="shared" si="823"/>
        <v>07</v>
      </c>
      <c r="R10546" t="str">
        <f>+IFERROR(VLOOKUP(I10546, Listado!A:B, 2, FALSE()), "COMERCIALIZADORA INTERNACIONAL CARIBBEAN EXOTICS S A")</f>
        <v>PIEDRAHITA PEREZ MARIANA</v>
      </c>
      <c r="S10546" s="25">
        <f>+VLOOKUP(E10546, TC!A:D, 2, FALSE())</f>
        <v>4031.86</v>
      </c>
      <c r="T10546" t="str">
        <f t="shared" si="824"/>
        <v>EUR</v>
      </c>
    </row>
    <row r="10547" spans="1:20" ht="18.75" hidden="1" customHeight="1" x14ac:dyDescent="0.25">
      <c r="A10547" t="s">
        <v>3341</v>
      </c>
      <c r="B10547" t="s">
        <v>5</v>
      </c>
      <c r="C10547" t="s">
        <v>1913</v>
      </c>
      <c r="D10547" s="24">
        <v>12529</v>
      </c>
      <c r="E10547" t="s">
        <v>1791</v>
      </c>
      <c r="F10547" t="s">
        <v>1924</v>
      </c>
      <c r="G10547" t="s">
        <v>110</v>
      </c>
      <c r="H10547" t="s">
        <v>3501</v>
      </c>
      <c r="I10547" t="s">
        <v>1852</v>
      </c>
      <c r="J10547" t="s">
        <v>1998</v>
      </c>
      <c r="K10547" t="s">
        <v>71</v>
      </c>
      <c r="L10547" s="24">
        <v>244.40780000000001</v>
      </c>
      <c r="M10547" s="25">
        <f>+VLOOKUP(E10547, TC!A:D, 4, FALSE())</f>
        <v>1.1587499987598775</v>
      </c>
      <c r="N10547" s="24">
        <f t="shared" si="820"/>
        <v>283.20753794690438</v>
      </c>
      <c r="O10547" t="str">
        <f t="shared" si="821"/>
        <v>FACTURA</v>
      </c>
      <c r="P10547" t="str">
        <f t="shared" si="822"/>
        <v>2025</v>
      </c>
      <c r="Q10547" t="str">
        <f t="shared" si="823"/>
        <v>07</v>
      </c>
      <c r="R10547" t="str">
        <f>+IFERROR(VLOOKUP(I10547, Listado!A:B, 2, FALSE()), "COMERCIALIZADORA INTERNACIONAL CARIBBEAN EXOTICS S A")</f>
        <v>PEREZ MEJIA MARIA PAULINA</v>
      </c>
      <c r="S10547" s="25">
        <f>+VLOOKUP(E10547, TC!A:D, 2, FALSE())</f>
        <v>4031.86</v>
      </c>
      <c r="T10547" t="str">
        <f t="shared" si="824"/>
        <v>EUR</v>
      </c>
    </row>
    <row r="10548" spans="1:20" ht="18.75" hidden="1" customHeight="1" x14ac:dyDescent="0.25">
      <c r="A10548" t="s">
        <v>3341</v>
      </c>
      <c r="B10548" t="s">
        <v>5</v>
      </c>
      <c r="C10548" t="s">
        <v>1913</v>
      </c>
      <c r="D10548" s="24">
        <v>12529</v>
      </c>
      <c r="E10548" t="s">
        <v>1791</v>
      </c>
      <c r="F10548" t="s">
        <v>1924</v>
      </c>
      <c r="G10548" t="s">
        <v>110</v>
      </c>
      <c r="H10548" t="s">
        <v>3501</v>
      </c>
      <c r="I10548" t="s">
        <v>1852</v>
      </c>
      <c r="J10548" t="s">
        <v>1998</v>
      </c>
      <c r="K10548" t="s">
        <v>71</v>
      </c>
      <c r="L10548" s="24">
        <v>1064.9196999999999</v>
      </c>
      <c r="M10548" s="25">
        <f>+VLOOKUP(E10548, TC!A:D, 4, FALSE())</f>
        <v>1.1587499987598775</v>
      </c>
      <c r="N10548" s="24">
        <f t="shared" si="820"/>
        <v>1233.975701054369</v>
      </c>
      <c r="O10548" t="str">
        <f t="shared" si="821"/>
        <v>FACTURA</v>
      </c>
      <c r="P10548" t="str">
        <f t="shared" si="822"/>
        <v>2025</v>
      </c>
      <c r="Q10548" t="str">
        <f t="shared" si="823"/>
        <v>07</v>
      </c>
      <c r="R10548" t="str">
        <f>+IFERROR(VLOOKUP(I10548, Listado!A:B, 2, FALSE()), "COMERCIALIZADORA INTERNACIONAL CARIBBEAN EXOTICS S A")</f>
        <v>PEREZ MEJIA MARIA PAULINA</v>
      </c>
      <c r="S10548" s="25">
        <f>+VLOOKUP(E10548, TC!A:D, 2, FALSE())</f>
        <v>4031.86</v>
      </c>
      <c r="T10548" t="str">
        <f t="shared" si="824"/>
        <v>EUR</v>
      </c>
    </row>
    <row r="10549" spans="1:20" ht="18.75" hidden="1" customHeight="1" x14ac:dyDescent="0.25">
      <c r="A10549" t="s">
        <v>3341</v>
      </c>
      <c r="B10549" t="s">
        <v>5</v>
      </c>
      <c r="C10549" t="s">
        <v>1913</v>
      </c>
      <c r="D10549" s="24">
        <v>12529</v>
      </c>
      <c r="E10549" t="s">
        <v>1791</v>
      </c>
      <c r="F10549" t="s">
        <v>1924</v>
      </c>
      <c r="G10549" t="s">
        <v>110</v>
      </c>
      <c r="H10549" t="s">
        <v>3501</v>
      </c>
      <c r="I10549" t="s">
        <v>1852</v>
      </c>
      <c r="J10549" t="s">
        <v>1998</v>
      </c>
      <c r="K10549" t="s">
        <v>71</v>
      </c>
      <c r="L10549" s="24">
        <v>366.61169999999998</v>
      </c>
      <c r="M10549" s="25">
        <f>+VLOOKUP(E10549, TC!A:D, 4, FALSE())</f>
        <v>1.1587499987598775</v>
      </c>
      <c r="N10549" s="24">
        <f t="shared" si="820"/>
        <v>424.81130692035657</v>
      </c>
      <c r="O10549" t="str">
        <f t="shared" si="821"/>
        <v>FACTURA</v>
      </c>
      <c r="P10549" t="str">
        <f t="shared" si="822"/>
        <v>2025</v>
      </c>
      <c r="Q10549" t="str">
        <f t="shared" si="823"/>
        <v>07</v>
      </c>
      <c r="R10549" t="str">
        <f>+IFERROR(VLOOKUP(I10549, Listado!A:B, 2, FALSE()), "COMERCIALIZADORA INTERNACIONAL CARIBBEAN EXOTICS S A")</f>
        <v>PEREZ MEJIA MARIA PAULINA</v>
      </c>
      <c r="S10549" s="25">
        <f>+VLOOKUP(E10549, TC!A:D, 2, FALSE())</f>
        <v>4031.86</v>
      </c>
      <c r="T10549" t="str">
        <f t="shared" si="824"/>
        <v>EUR</v>
      </c>
    </row>
    <row r="10550" spans="1:20" ht="18.75" hidden="1" customHeight="1" x14ac:dyDescent="0.25">
      <c r="A10550" t="s">
        <v>3341</v>
      </c>
      <c r="B10550" t="s">
        <v>5</v>
      </c>
      <c r="C10550" t="s">
        <v>1913</v>
      </c>
      <c r="D10550" s="24">
        <v>12529</v>
      </c>
      <c r="E10550" t="s">
        <v>1791</v>
      </c>
      <c r="F10550" t="s">
        <v>1924</v>
      </c>
      <c r="G10550" t="s">
        <v>110</v>
      </c>
      <c r="H10550" t="s">
        <v>3501</v>
      </c>
      <c r="I10550" t="s">
        <v>1852</v>
      </c>
      <c r="J10550" t="s">
        <v>1998</v>
      </c>
      <c r="K10550" t="s">
        <v>71</v>
      </c>
      <c r="L10550" s="24">
        <v>261.8655</v>
      </c>
      <c r="M10550" s="25">
        <f>+VLOOKUP(E10550, TC!A:D, 4, FALSE())</f>
        <v>1.1587499987598775</v>
      </c>
      <c r="N10550" s="24">
        <f t="shared" si="820"/>
        <v>303.43664780025472</v>
      </c>
      <c r="O10550" t="str">
        <f t="shared" si="821"/>
        <v>FACTURA</v>
      </c>
      <c r="P10550" t="str">
        <f t="shared" si="822"/>
        <v>2025</v>
      </c>
      <c r="Q10550" t="str">
        <f t="shared" si="823"/>
        <v>07</v>
      </c>
      <c r="R10550" t="str">
        <f>+IFERROR(VLOOKUP(I10550, Listado!A:B, 2, FALSE()), "COMERCIALIZADORA INTERNACIONAL CARIBBEAN EXOTICS S A")</f>
        <v>PEREZ MEJIA MARIA PAULINA</v>
      </c>
      <c r="S10550" s="25">
        <f>+VLOOKUP(E10550, TC!A:D, 2, FALSE())</f>
        <v>4031.86</v>
      </c>
      <c r="T10550" t="str">
        <f t="shared" si="824"/>
        <v>EUR</v>
      </c>
    </row>
    <row r="10551" spans="1:20" ht="18.75" hidden="1" customHeight="1" x14ac:dyDescent="0.25">
      <c r="A10551" t="s">
        <v>3341</v>
      </c>
      <c r="B10551" t="s">
        <v>5</v>
      </c>
      <c r="C10551" t="s">
        <v>1913</v>
      </c>
      <c r="D10551" s="24">
        <v>12529</v>
      </c>
      <c r="E10551" t="s">
        <v>1791</v>
      </c>
      <c r="F10551" t="s">
        <v>1924</v>
      </c>
      <c r="G10551" t="s">
        <v>110</v>
      </c>
      <c r="H10551" t="s">
        <v>3501</v>
      </c>
      <c r="I10551" t="s">
        <v>1852</v>
      </c>
      <c r="J10551" t="s">
        <v>1998</v>
      </c>
      <c r="K10551" t="s">
        <v>71</v>
      </c>
      <c r="L10551" s="24">
        <v>122.2039</v>
      </c>
      <c r="M10551" s="25">
        <f>+VLOOKUP(E10551, TC!A:D, 4, FALSE())</f>
        <v>1.1587499987598775</v>
      </c>
      <c r="N10551" s="24">
        <f t="shared" si="820"/>
        <v>141.60376897345219</v>
      </c>
      <c r="O10551" t="str">
        <f t="shared" si="821"/>
        <v>FACTURA</v>
      </c>
      <c r="P10551" t="str">
        <f t="shared" si="822"/>
        <v>2025</v>
      </c>
      <c r="Q10551" t="str">
        <f t="shared" si="823"/>
        <v>07</v>
      </c>
      <c r="R10551" t="str">
        <f>+IFERROR(VLOOKUP(I10551, Listado!A:B, 2, FALSE()), "COMERCIALIZADORA INTERNACIONAL CARIBBEAN EXOTICS S A")</f>
        <v>PEREZ MEJIA MARIA PAULINA</v>
      </c>
      <c r="S10551" s="25">
        <f>+VLOOKUP(E10551, TC!A:D, 2, FALSE())</f>
        <v>4031.86</v>
      </c>
      <c r="T10551" t="str">
        <f t="shared" si="824"/>
        <v>EUR</v>
      </c>
    </row>
    <row r="10552" spans="1:20" ht="18.75" hidden="1" customHeight="1" x14ac:dyDescent="0.25">
      <c r="A10552" t="s">
        <v>3341</v>
      </c>
      <c r="B10552" t="s">
        <v>5</v>
      </c>
      <c r="C10552" t="s">
        <v>1913</v>
      </c>
      <c r="D10552" s="24">
        <v>12529</v>
      </c>
      <c r="E10552" t="s">
        <v>1791</v>
      </c>
      <c r="F10552" t="s">
        <v>1924</v>
      </c>
      <c r="G10552" t="s">
        <v>110</v>
      </c>
      <c r="H10552" t="s">
        <v>3501</v>
      </c>
      <c r="I10552" t="s">
        <v>1852</v>
      </c>
      <c r="J10552" t="s">
        <v>1998</v>
      </c>
      <c r="K10552" t="s">
        <v>71</v>
      </c>
      <c r="L10552" s="24">
        <v>34.915399999999998</v>
      </c>
      <c r="M10552" s="25">
        <f>+VLOOKUP(E10552, TC!A:D, 4, FALSE())</f>
        <v>1.1587499987598775</v>
      </c>
      <c r="N10552" s="24">
        <f t="shared" si="820"/>
        <v>40.458219706700625</v>
      </c>
      <c r="O10552" t="str">
        <f t="shared" si="821"/>
        <v>FACTURA</v>
      </c>
      <c r="P10552" t="str">
        <f t="shared" si="822"/>
        <v>2025</v>
      </c>
      <c r="Q10552" t="str">
        <f t="shared" si="823"/>
        <v>07</v>
      </c>
      <c r="R10552" t="str">
        <f>+IFERROR(VLOOKUP(I10552, Listado!A:B, 2, FALSE()), "COMERCIALIZADORA INTERNACIONAL CARIBBEAN EXOTICS S A")</f>
        <v>PEREZ MEJIA MARIA PAULINA</v>
      </c>
      <c r="S10552" s="25">
        <f>+VLOOKUP(E10552, TC!A:D, 2, FALSE())</f>
        <v>4031.86</v>
      </c>
      <c r="T10552" t="str">
        <f t="shared" si="824"/>
        <v>EUR</v>
      </c>
    </row>
    <row r="10553" spans="1:20" ht="18.75" hidden="1" customHeight="1" x14ac:dyDescent="0.25">
      <c r="A10553" t="s">
        <v>3341</v>
      </c>
      <c r="B10553" t="s">
        <v>5</v>
      </c>
      <c r="C10553" t="s">
        <v>1913</v>
      </c>
      <c r="D10553" s="24">
        <v>12529</v>
      </c>
      <c r="E10553" t="s">
        <v>1791</v>
      </c>
      <c r="F10553" t="s">
        <v>1924</v>
      </c>
      <c r="G10553" t="s">
        <v>110</v>
      </c>
      <c r="H10553" t="s">
        <v>3501</v>
      </c>
      <c r="I10553" t="s">
        <v>1852</v>
      </c>
      <c r="J10553" t="s">
        <v>1998</v>
      </c>
      <c r="K10553" t="s">
        <v>1959</v>
      </c>
      <c r="L10553" s="24">
        <v>300</v>
      </c>
      <c r="M10553" s="25">
        <f>+VLOOKUP(E10553, TC!A:D, 4, FALSE())</f>
        <v>1.1587499987598775</v>
      </c>
      <c r="N10553" s="24">
        <f t="shared" si="820"/>
        <v>347.62499962796323</v>
      </c>
      <c r="O10553" t="str">
        <f t="shared" si="821"/>
        <v>FACTURA</v>
      </c>
      <c r="P10553" t="str">
        <f t="shared" si="822"/>
        <v>2025</v>
      </c>
      <c r="Q10553" t="str">
        <f t="shared" si="823"/>
        <v>07</v>
      </c>
      <c r="R10553" t="str">
        <f>+IFERROR(VLOOKUP(I10553, Listado!A:B, 2, FALSE()), "COMERCIALIZADORA INTERNACIONAL CARIBBEAN EXOTICS S A")</f>
        <v>PEREZ MEJIA MARIA PAULINA</v>
      </c>
      <c r="S10553" s="25">
        <f>+VLOOKUP(E10553, TC!A:D, 2, FALSE())</f>
        <v>4031.86</v>
      </c>
      <c r="T10553" t="str">
        <f t="shared" si="824"/>
        <v>EUR</v>
      </c>
    </row>
    <row r="10554" spans="1:20" ht="18.75" hidden="1" customHeight="1" x14ac:dyDescent="0.25">
      <c r="A10554" t="s">
        <v>3341</v>
      </c>
      <c r="B10554" t="s">
        <v>5</v>
      </c>
      <c r="C10554" t="s">
        <v>1913</v>
      </c>
      <c r="D10554" s="24">
        <v>12529</v>
      </c>
      <c r="E10554" t="s">
        <v>1791</v>
      </c>
      <c r="F10554" t="s">
        <v>1924</v>
      </c>
      <c r="G10554" t="s">
        <v>110</v>
      </c>
      <c r="H10554" t="s">
        <v>3501</v>
      </c>
      <c r="I10554" t="s">
        <v>1852</v>
      </c>
      <c r="J10554" t="s">
        <v>1998</v>
      </c>
      <c r="K10554" t="s">
        <v>1960</v>
      </c>
      <c r="L10554" s="24">
        <v>5.0759999999999996</v>
      </c>
      <c r="M10554" s="25">
        <f>+VLOOKUP(E10554, TC!A:D, 4, FALSE())</f>
        <v>1.1587499987598775</v>
      </c>
      <c r="N10554" s="24">
        <f t="shared" si="820"/>
        <v>5.8818149937051381</v>
      </c>
      <c r="O10554" t="str">
        <f t="shared" si="821"/>
        <v>FACTURA</v>
      </c>
      <c r="P10554" t="str">
        <f t="shared" si="822"/>
        <v>2025</v>
      </c>
      <c r="Q10554" t="str">
        <f t="shared" si="823"/>
        <v>07</v>
      </c>
      <c r="R10554" t="str">
        <f>+IFERROR(VLOOKUP(I10554, Listado!A:B, 2, FALSE()), "COMERCIALIZADORA INTERNACIONAL CARIBBEAN EXOTICS S A")</f>
        <v>PEREZ MEJIA MARIA PAULINA</v>
      </c>
      <c r="S10554" s="25">
        <f>+VLOOKUP(E10554, TC!A:D, 2, FALSE())</f>
        <v>4031.86</v>
      </c>
      <c r="T10554" t="str">
        <f t="shared" si="824"/>
        <v>EUR</v>
      </c>
    </row>
    <row r="10555" spans="1:20" ht="18.75" hidden="1" customHeight="1" x14ac:dyDescent="0.25">
      <c r="A10555" t="s">
        <v>3341</v>
      </c>
      <c r="B10555" t="s">
        <v>1923</v>
      </c>
      <c r="C10555" t="s">
        <v>1913</v>
      </c>
      <c r="D10555" s="24">
        <v>6199</v>
      </c>
      <c r="E10555" t="s">
        <v>1791</v>
      </c>
      <c r="F10555" t="s">
        <v>128</v>
      </c>
      <c r="G10555" t="s">
        <v>112</v>
      </c>
      <c r="H10555" t="s">
        <v>2721</v>
      </c>
      <c r="I10555" t="s">
        <v>1856</v>
      </c>
      <c r="J10555" t="s">
        <v>1930</v>
      </c>
      <c r="K10555" t="s">
        <v>1928</v>
      </c>
      <c r="L10555" s="24">
        <v>1052.47</v>
      </c>
      <c r="M10555" s="25">
        <f>+VLOOKUP(E10555, TC!A:D, 4, FALSE())</f>
        <v>1.1587499987598775</v>
      </c>
      <c r="N10555" s="24">
        <f t="shared" si="820"/>
        <v>1052.47</v>
      </c>
      <c r="O10555" t="str">
        <f t="shared" si="821"/>
        <v>FACTURA</v>
      </c>
      <c r="P10555" t="str">
        <f t="shared" si="822"/>
        <v>2025</v>
      </c>
      <c r="Q10555" t="str">
        <f t="shared" si="823"/>
        <v>07</v>
      </c>
      <c r="R10555" t="str">
        <f>+IFERROR(VLOOKUP(I10555, Listado!A:B, 2, FALSE()), "COMERCIALIZADORA INTERNACIONAL CARIBBEAN EXOTICS S A")</f>
        <v>HINCAPIE CONTRERAS ERIKA STEFANIA</v>
      </c>
      <c r="S10555" s="25">
        <f>+VLOOKUP(E10555, TC!A:D, 2, FALSE())</f>
        <v>4031.86</v>
      </c>
      <c r="T10555" t="str">
        <f t="shared" si="824"/>
        <v>USD</v>
      </c>
    </row>
    <row r="10556" spans="1:20" ht="18.75" hidden="1" customHeight="1" x14ac:dyDescent="0.25">
      <c r="A10556" t="s">
        <v>3341</v>
      </c>
      <c r="B10556" t="s">
        <v>1923</v>
      </c>
      <c r="C10556" t="s">
        <v>1913</v>
      </c>
      <c r="D10556" s="24">
        <v>6199</v>
      </c>
      <c r="E10556" t="s">
        <v>1791</v>
      </c>
      <c r="F10556" t="s">
        <v>128</v>
      </c>
      <c r="G10556" t="s">
        <v>112</v>
      </c>
      <c r="H10556" t="s">
        <v>2721</v>
      </c>
      <c r="I10556" t="s">
        <v>1856</v>
      </c>
      <c r="J10556" t="s">
        <v>1930</v>
      </c>
      <c r="K10556" t="s">
        <v>1934</v>
      </c>
      <c r="L10556" s="24">
        <v>1611.6</v>
      </c>
      <c r="M10556" s="25">
        <f>+VLOOKUP(E10556, TC!A:D, 4, FALSE())</f>
        <v>1.1587499987598775</v>
      </c>
      <c r="N10556" s="24">
        <f t="shared" si="820"/>
        <v>1611.6</v>
      </c>
      <c r="O10556" t="str">
        <f t="shared" si="821"/>
        <v>FACTURA</v>
      </c>
      <c r="P10556" t="str">
        <f t="shared" si="822"/>
        <v>2025</v>
      </c>
      <c r="Q10556" t="str">
        <f t="shared" si="823"/>
        <v>07</v>
      </c>
      <c r="R10556" t="str">
        <f>+IFERROR(VLOOKUP(I10556, Listado!A:B, 2, FALSE()), "COMERCIALIZADORA INTERNACIONAL CARIBBEAN EXOTICS S A")</f>
        <v>HINCAPIE CONTRERAS ERIKA STEFANIA</v>
      </c>
      <c r="S10556" s="25">
        <f>+VLOOKUP(E10556, TC!A:D, 2, FALSE())</f>
        <v>4031.86</v>
      </c>
      <c r="T10556" t="str">
        <f t="shared" si="824"/>
        <v>USD</v>
      </c>
    </row>
    <row r="10557" spans="1:20" ht="18.75" hidden="1" customHeight="1" x14ac:dyDescent="0.25">
      <c r="A10557" t="s">
        <v>3341</v>
      </c>
      <c r="B10557" t="s">
        <v>1923</v>
      </c>
      <c r="C10557" t="s">
        <v>1913</v>
      </c>
      <c r="D10557" s="24">
        <v>6199</v>
      </c>
      <c r="E10557" t="s">
        <v>1791</v>
      </c>
      <c r="F10557" t="s">
        <v>128</v>
      </c>
      <c r="G10557" t="s">
        <v>112</v>
      </c>
      <c r="H10557" t="s">
        <v>2721</v>
      </c>
      <c r="I10557" t="s">
        <v>1856</v>
      </c>
      <c r="J10557" t="s">
        <v>1930</v>
      </c>
      <c r="K10557" t="s">
        <v>1935</v>
      </c>
      <c r="L10557" s="24">
        <v>2347.8000000000002</v>
      </c>
      <c r="M10557" s="25">
        <f>+VLOOKUP(E10557, TC!A:D, 4, FALSE())</f>
        <v>1.1587499987598775</v>
      </c>
      <c r="N10557" s="24">
        <f t="shared" si="820"/>
        <v>2347.8000000000002</v>
      </c>
      <c r="O10557" t="str">
        <f t="shared" si="821"/>
        <v>FACTURA</v>
      </c>
      <c r="P10557" t="str">
        <f t="shared" si="822"/>
        <v>2025</v>
      </c>
      <c r="Q10557" t="str">
        <f t="shared" si="823"/>
        <v>07</v>
      </c>
      <c r="R10557" t="str">
        <f>+IFERROR(VLOOKUP(I10557, Listado!A:B, 2, FALSE()), "COMERCIALIZADORA INTERNACIONAL CARIBBEAN EXOTICS S A")</f>
        <v>HINCAPIE CONTRERAS ERIKA STEFANIA</v>
      </c>
      <c r="S10557" s="25">
        <f>+VLOOKUP(E10557, TC!A:D, 2, FALSE())</f>
        <v>4031.86</v>
      </c>
      <c r="T10557" t="str">
        <f t="shared" si="824"/>
        <v>USD</v>
      </c>
    </row>
    <row r="10558" spans="1:20" ht="18.75" hidden="1" customHeight="1" x14ac:dyDescent="0.25">
      <c r="A10558" t="s">
        <v>3341</v>
      </c>
      <c r="B10558" t="s">
        <v>1923</v>
      </c>
      <c r="C10558" t="s">
        <v>1913</v>
      </c>
      <c r="D10558" s="24">
        <v>6200</v>
      </c>
      <c r="E10558" t="s">
        <v>1791</v>
      </c>
      <c r="F10558" t="s">
        <v>128</v>
      </c>
      <c r="G10558" t="s">
        <v>112</v>
      </c>
      <c r="H10558" t="s">
        <v>3502</v>
      </c>
      <c r="I10558" t="s">
        <v>1870</v>
      </c>
      <c r="J10558" t="s">
        <v>1930</v>
      </c>
      <c r="K10558" t="s">
        <v>1928</v>
      </c>
      <c r="L10558" s="24">
        <v>1460.6</v>
      </c>
      <c r="M10558" s="25">
        <f>+VLOOKUP(E10558, TC!A:D, 4, FALSE())</f>
        <v>1.1587499987598775</v>
      </c>
      <c r="N10558" s="24">
        <f t="shared" si="820"/>
        <v>1460.6</v>
      </c>
      <c r="O10558" t="str">
        <f t="shared" si="821"/>
        <v>FACTURA</v>
      </c>
      <c r="P10558" t="str">
        <f t="shared" si="822"/>
        <v>2025</v>
      </c>
      <c r="Q10558" t="str">
        <f t="shared" si="823"/>
        <v>07</v>
      </c>
      <c r="R10558" t="str">
        <f>+IFERROR(VLOOKUP(I10558, Listado!A:B, 2, FALSE()), "COMERCIALIZADORA INTERNACIONAL CARIBBEAN EXOTICS S A")</f>
        <v>HINCAPIE CONTRERAS ERIKA STEFANIA</v>
      </c>
      <c r="S10558" s="25">
        <f>+VLOOKUP(E10558, TC!A:D, 2, FALSE())</f>
        <v>4031.86</v>
      </c>
      <c r="T10558" t="str">
        <f t="shared" si="824"/>
        <v>USD</v>
      </c>
    </row>
    <row r="10559" spans="1:20" ht="18.75" hidden="1" customHeight="1" x14ac:dyDescent="0.25">
      <c r="A10559" t="s">
        <v>3341</v>
      </c>
      <c r="B10559" t="s">
        <v>1923</v>
      </c>
      <c r="C10559" t="s">
        <v>1913</v>
      </c>
      <c r="D10559" s="24">
        <v>6200</v>
      </c>
      <c r="E10559" t="s">
        <v>1791</v>
      </c>
      <c r="F10559" t="s">
        <v>128</v>
      </c>
      <c r="G10559" t="s">
        <v>112</v>
      </c>
      <c r="H10559" t="s">
        <v>3502</v>
      </c>
      <c r="I10559" t="s">
        <v>1870</v>
      </c>
      <c r="J10559" t="s">
        <v>1930</v>
      </c>
      <c r="K10559" t="s">
        <v>1937</v>
      </c>
      <c r="L10559" s="24">
        <v>1275</v>
      </c>
      <c r="M10559" s="25">
        <f>+VLOOKUP(E10559, TC!A:D, 4, FALSE())</f>
        <v>1.1587499987598775</v>
      </c>
      <c r="N10559" s="24">
        <f t="shared" si="820"/>
        <v>1275</v>
      </c>
      <c r="O10559" t="str">
        <f t="shared" si="821"/>
        <v>FACTURA</v>
      </c>
      <c r="P10559" t="str">
        <f t="shared" si="822"/>
        <v>2025</v>
      </c>
      <c r="Q10559" t="str">
        <f t="shared" si="823"/>
        <v>07</v>
      </c>
      <c r="R10559" t="str">
        <f>+IFERROR(VLOOKUP(I10559, Listado!A:B, 2, FALSE()), "COMERCIALIZADORA INTERNACIONAL CARIBBEAN EXOTICS S A")</f>
        <v>HINCAPIE CONTRERAS ERIKA STEFANIA</v>
      </c>
      <c r="S10559" s="25">
        <f>+VLOOKUP(E10559, TC!A:D, 2, FALSE())</f>
        <v>4031.86</v>
      </c>
      <c r="T10559" t="str">
        <f t="shared" si="824"/>
        <v>USD</v>
      </c>
    </row>
    <row r="10560" spans="1:20" ht="18.75" hidden="1" customHeight="1" x14ac:dyDescent="0.25">
      <c r="A10560" t="s">
        <v>3341</v>
      </c>
      <c r="B10560" t="s">
        <v>1923</v>
      </c>
      <c r="C10560" t="s">
        <v>1913</v>
      </c>
      <c r="D10560" s="24">
        <v>6200</v>
      </c>
      <c r="E10560" t="s">
        <v>1791</v>
      </c>
      <c r="F10560" t="s">
        <v>128</v>
      </c>
      <c r="G10560" t="s">
        <v>112</v>
      </c>
      <c r="H10560" t="s">
        <v>3502</v>
      </c>
      <c r="I10560" t="s">
        <v>1870</v>
      </c>
      <c r="J10560" t="s">
        <v>1930</v>
      </c>
      <c r="K10560" t="s">
        <v>1938</v>
      </c>
      <c r="L10560" s="24">
        <v>4720</v>
      </c>
      <c r="M10560" s="25">
        <f>+VLOOKUP(E10560, TC!A:D, 4, FALSE())</f>
        <v>1.1587499987598775</v>
      </c>
      <c r="N10560" s="24">
        <f t="shared" si="820"/>
        <v>4720</v>
      </c>
      <c r="O10560" t="str">
        <f t="shared" si="821"/>
        <v>FACTURA</v>
      </c>
      <c r="P10560" t="str">
        <f t="shared" si="822"/>
        <v>2025</v>
      </c>
      <c r="Q10560" t="str">
        <f t="shared" si="823"/>
        <v>07</v>
      </c>
      <c r="R10560" t="str">
        <f>+IFERROR(VLOOKUP(I10560, Listado!A:B, 2, FALSE()), "COMERCIALIZADORA INTERNACIONAL CARIBBEAN EXOTICS S A")</f>
        <v>HINCAPIE CONTRERAS ERIKA STEFANIA</v>
      </c>
      <c r="S10560" s="25">
        <f>+VLOOKUP(E10560, TC!A:D, 2, FALSE())</f>
        <v>4031.86</v>
      </c>
      <c r="T10560" t="str">
        <f t="shared" si="824"/>
        <v>USD</v>
      </c>
    </row>
    <row r="10561" spans="1:20" ht="18.75" hidden="1" customHeight="1" x14ac:dyDescent="0.25">
      <c r="A10561" t="s">
        <v>3341</v>
      </c>
      <c r="B10561" t="s">
        <v>5</v>
      </c>
      <c r="C10561" t="s">
        <v>1913</v>
      </c>
      <c r="D10561" s="24">
        <v>12530</v>
      </c>
      <c r="E10561" t="s">
        <v>1791</v>
      </c>
      <c r="F10561" t="s">
        <v>128</v>
      </c>
      <c r="G10561" t="s">
        <v>110</v>
      </c>
      <c r="H10561" t="s">
        <v>3503</v>
      </c>
      <c r="I10561" t="s">
        <v>1851</v>
      </c>
      <c r="J10561" t="s">
        <v>1940</v>
      </c>
      <c r="K10561" t="s">
        <v>96</v>
      </c>
      <c r="L10561" s="24">
        <v>1918</v>
      </c>
      <c r="M10561" s="25">
        <f>+VLOOKUP(E10561, TC!A:D, 4, FALSE())</f>
        <v>1.1587499987598775</v>
      </c>
      <c r="N10561" s="24">
        <f t="shared" si="820"/>
        <v>1918</v>
      </c>
      <c r="O10561" t="str">
        <f t="shared" si="821"/>
        <v>FACTURA</v>
      </c>
      <c r="P10561" t="str">
        <f t="shared" si="822"/>
        <v>2025</v>
      </c>
      <c r="Q10561" t="str">
        <f t="shared" si="823"/>
        <v>07</v>
      </c>
      <c r="R10561" t="str">
        <f>+IFERROR(VLOOKUP(I10561, Listado!A:B, 2, FALSE()), "COMERCIALIZADORA INTERNACIONAL CARIBBEAN EXOTICS S A")</f>
        <v>PEREZ MEJIA MARIA PAULINA</v>
      </c>
      <c r="S10561" s="25">
        <f>+VLOOKUP(E10561, TC!A:D, 2, FALSE())</f>
        <v>4031.86</v>
      </c>
      <c r="T10561" t="str">
        <f t="shared" si="824"/>
        <v>USD</v>
      </c>
    </row>
    <row r="10562" spans="1:20" ht="18.75" hidden="1" customHeight="1" x14ac:dyDescent="0.25">
      <c r="A10562" t="s">
        <v>3341</v>
      </c>
      <c r="B10562" t="s">
        <v>5</v>
      </c>
      <c r="C10562" t="s">
        <v>1913</v>
      </c>
      <c r="D10562" s="24">
        <v>12530</v>
      </c>
      <c r="E10562" t="s">
        <v>1791</v>
      </c>
      <c r="F10562" t="s">
        <v>128</v>
      </c>
      <c r="G10562" t="s">
        <v>110</v>
      </c>
      <c r="H10562" t="s">
        <v>3503</v>
      </c>
      <c r="I10562" t="s">
        <v>1851</v>
      </c>
      <c r="J10562" t="s">
        <v>1940</v>
      </c>
      <c r="K10562" t="s">
        <v>19</v>
      </c>
      <c r="L10562" s="24">
        <v>7360</v>
      </c>
      <c r="M10562" s="25">
        <f>+VLOOKUP(E10562, TC!A:D, 4, FALSE())</f>
        <v>1.1587499987598775</v>
      </c>
      <c r="N10562" s="24">
        <f t="shared" ref="N10562:N10625" si="825">+IF(F10562="EUR", (M10562*L10562), IF(I10562="JUAN MATAS SAS", (L10562/S10562), L10562))</f>
        <v>7360</v>
      </c>
      <c r="O10562" t="str">
        <f t="shared" ref="O10562:O10625" si="826">+IF(C10562="CFE", "FACTURA", IF(ISERROR(SEARCH("ANULA", H10562))=FALSE(), "ANULACIÓN FE", IF(ISERROR(SEARCH("CANCELLATION", H10562))=FALSE(), "ANULACIÓN FE", "NOTAS")))</f>
        <v>FACTURA</v>
      </c>
      <c r="P10562" t="str">
        <f t="shared" ref="P10562:P10625" si="827">+LEFT(E10562, 4)</f>
        <v>2025</v>
      </c>
      <c r="Q10562" t="str">
        <f t="shared" ref="Q10562:Q10625" si="828">+MID(E10562, 5, 2)</f>
        <v>07</v>
      </c>
      <c r="R10562" t="str">
        <f>+IFERROR(VLOOKUP(I10562, Listado!A:B, 2, FALSE()), "COMERCIALIZADORA INTERNACIONAL CARIBBEAN EXOTICS S A")</f>
        <v>PEREZ MEJIA MARIA PAULINA</v>
      </c>
      <c r="S10562" s="25">
        <f>+VLOOKUP(E10562, TC!A:D, 2, FALSE())</f>
        <v>4031.86</v>
      </c>
      <c r="T10562" t="str">
        <f t="shared" ref="T10562:T10625" si="829">+IF(I10562="JUAN MATAS SAS", "USD", F10562)</f>
        <v>USD</v>
      </c>
    </row>
    <row r="10563" spans="1:20" ht="18.75" hidden="1" customHeight="1" x14ac:dyDescent="0.25">
      <c r="A10563" t="s">
        <v>3341</v>
      </c>
      <c r="B10563" t="s">
        <v>5</v>
      </c>
      <c r="C10563" t="s">
        <v>1913</v>
      </c>
      <c r="D10563" s="24">
        <v>12530</v>
      </c>
      <c r="E10563" t="s">
        <v>1791</v>
      </c>
      <c r="F10563" t="s">
        <v>128</v>
      </c>
      <c r="G10563" t="s">
        <v>110</v>
      </c>
      <c r="H10563" t="s">
        <v>3503</v>
      </c>
      <c r="I10563" t="s">
        <v>1851</v>
      </c>
      <c r="J10563" t="s">
        <v>1940</v>
      </c>
      <c r="K10563" t="s">
        <v>42</v>
      </c>
      <c r="L10563" s="24">
        <v>1988</v>
      </c>
      <c r="M10563" s="25">
        <f>+VLOOKUP(E10563, TC!A:D, 4, FALSE())</f>
        <v>1.1587499987598775</v>
      </c>
      <c r="N10563" s="24">
        <f t="shared" si="825"/>
        <v>1988</v>
      </c>
      <c r="O10563" t="str">
        <f t="shared" si="826"/>
        <v>FACTURA</v>
      </c>
      <c r="P10563" t="str">
        <f t="shared" si="827"/>
        <v>2025</v>
      </c>
      <c r="Q10563" t="str">
        <f t="shared" si="828"/>
        <v>07</v>
      </c>
      <c r="R10563" t="str">
        <f>+IFERROR(VLOOKUP(I10563, Listado!A:B, 2, FALSE()), "COMERCIALIZADORA INTERNACIONAL CARIBBEAN EXOTICS S A")</f>
        <v>PEREZ MEJIA MARIA PAULINA</v>
      </c>
      <c r="S10563" s="25">
        <f>+VLOOKUP(E10563, TC!A:D, 2, FALSE())</f>
        <v>4031.86</v>
      </c>
      <c r="T10563" t="str">
        <f t="shared" si="829"/>
        <v>USD</v>
      </c>
    </row>
    <row r="10564" spans="1:20" ht="18.75" hidden="1" customHeight="1" x14ac:dyDescent="0.25">
      <c r="A10564" t="s">
        <v>3341</v>
      </c>
      <c r="B10564" t="s">
        <v>5</v>
      </c>
      <c r="C10564" t="s">
        <v>1913</v>
      </c>
      <c r="D10564" s="24">
        <v>12530</v>
      </c>
      <c r="E10564" t="s">
        <v>1791</v>
      </c>
      <c r="F10564" t="s">
        <v>128</v>
      </c>
      <c r="G10564" t="s">
        <v>110</v>
      </c>
      <c r="H10564" t="s">
        <v>3503</v>
      </c>
      <c r="I10564" t="s">
        <v>1851</v>
      </c>
      <c r="J10564" t="s">
        <v>1940</v>
      </c>
      <c r="K10564" t="s">
        <v>50</v>
      </c>
      <c r="L10564" s="24">
        <v>6148.8</v>
      </c>
      <c r="M10564" s="25">
        <f>+VLOOKUP(E10564, TC!A:D, 4, FALSE())</f>
        <v>1.1587499987598775</v>
      </c>
      <c r="N10564" s="24">
        <f t="shared" si="825"/>
        <v>6148.8</v>
      </c>
      <c r="O10564" t="str">
        <f t="shared" si="826"/>
        <v>FACTURA</v>
      </c>
      <c r="P10564" t="str">
        <f t="shared" si="827"/>
        <v>2025</v>
      </c>
      <c r="Q10564" t="str">
        <f t="shared" si="828"/>
        <v>07</v>
      </c>
      <c r="R10564" t="str">
        <f>+IFERROR(VLOOKUP(I10564, Listado!A:B, 2, FALSE()), "COMERCIALIZADORA INTERNACIONAL CARIBBEAN EXOTICS S A")</f>
        <v>PEREZ MEJIA MARIA PAULINA</v>
      </c>
      <c r="S10564" s="25">
        <f>+VLOOKUP(E10564, TC!A:D, 2, FALSE())</f>
        <v>4031.86</v>
      </c>
      <c r="T10564" t="str">
        <f t="shared" si="829"/>
        <v>USD</v>
      </c>
    </row>
    <row r="10565" spans="1:20" ht="18.75" hidden="1" customHeight="1" x14ac:dyDescent="0.25">
      <c r="A10565" t="s">
        <v>3341</v>
      </c>
      <c r="B10565" t="s">
        <v>5</v>
      </c>
      <c r="C10565" t="s">
        <v>1913</v>
      </c>
      <c r="D10565" s="24">
        <v>12531</v>
      </c>
      <c r="E10565" t="s">
        <v>1791</v>
      </c>
      <c r="F10565" t="s">
        <v>128</v>
      </c>
      <c r="G10565" t="s">
        <v>110</v>
      </c>
      <c r="H10565" t="s">
        <v>3504</v>
      </c>
      <c r="I10565" t="s">
        <v>1850</v>
      </c>
      <c r="J10565" t="s">
        <v>1919</v>
      </c>
      <c r="K10565" t="s">
        <v>13</v>
      </c>
      <c r="L10565" s="24">
        <v>3584</v>
      </c>
      <c r="M10565" s="25">
        <f>+VLOOKUP(E10565, TC!A:D, 4, FALSE())</f>
        <v>1.1587499987598775</v>
      </c>
      <c r="N10565" s="24">
        <f t="shared" si="825"/>
        <v>3584</v>
      </c>
      <c r="O10565" t="str">
        <f t="shared" si="826"/>
        <v>FACTURA</v>
      </c>
      <c r="P10565" t="str">
        <f t="shared" si="827"/>
        <v>2025</v>
      </c>
      <c r="Q10565" t="str">
        <f t="shared" si="828"/>
        <v>07</v>
      </c>
      <c r="R10565" t="str">
        <f>+IFERROR(VLOOKUP(I10565, Listado!A:B, 2, FALSE()), "COMERCIALIZADORA INTERNACIONAL CARIBBEAN EXOTICS S A")</f>
        <v>PEREZ MEJIA MARIA PAULINA</v>
      </c>
      <c r="S10565" s="25">
        <f>+VLOOKUP(E10565, TC!A:D, 2, FALSE())</f>
        <v>4031.86</v>
      </c>
      <c r="T10565" t="str">
        <f t="shared" si="829"/>
        <v>USD</v>
      </c>
    </row>
    <row r="10566" spans="1:20" ht="18.75" hidden="1" customHeight="1" x14ac:dyDescent="0.25">
      <c r="A10566" t="s">
        <v>3341</v>
      </c>
      <c r="B10566" t="s">
        <v>5</v>
      </c>
      <c r="C10566" t="s">
        <v>1913</v>
      </c>
      <c r="D10566" s="24">
        <v>12531</v>
      </c>
      <c r="E10566" t="s">
        <v>1791</v>
      </c>
      <c r="F10566" t="s">
        <v>128</v>
      </c>
      <c r="G10566" t="s">
        <v>110</v>
      </c>
      <c r="H10566" t="s">
        <v>3504</v>
      </c>
      <c r="I10566" t="s">
        <v>1850</v>
      </c>
      <c r="J10566" t="s">
        <v>1919</v>
      </c>
      <c r="K10566" t="s">
        <v>34</v>
      </c>
      <c r="L10566" s="24">
        <v>1792</v>
      </c>
      <c r="M10566" s="25">
        <f>+VLOOKUP(E10566, TC!A:D, 4, FALSE())</f>
        <v>1.1587499987598775</v>
      </c>
      <c r="N10566" s="24">
        <f t="shared" si="825"/>
        <v>1792</v>
      </c>
      <c r="O10566" t="str">
        <f t="shared" si="826"/>
        <v>FACTURA</v>
      </c>
      <c r="P10566" t="str">
        <f t="shared" si="827"/>
        <v>2025</v>
      </c>
      <c r="Q10566" t="str">
        <f t="shared" si="828"/>
        <v>07</v>
      </c>
      <c r="R10566" t="str">
        <f>+IFERROR(VLOOKUP(I10566, Listado!A:B, 2, FALSE()), "COMERCIALIZADORA INTERNACIONAL CARIBBEAN EXOTICS S A")</f>
        <v>PEREZ MEJIA MARIA PAULINA</v>
      </c>
      <c r="S10566" s="25">
        <f>+VLOOKUP(E10566, TC!A:D, 2, FALSE())</f>
        <v>4031.86</v>
      </c>
      <c r="T10566" t="str">
        <f t="shared" si="829"/>
        <v>USD</v>
      </c>
    </row>
    <row r="10567" spans="1:20" ht="18.75" hidden="1" customHeight="1" x14ac:dyDescent="0.25">
      <c r="A10567" t="s">
        <v>3341</v>
      </c>
      <c r="B10567" t="s">
        <v>5</v>
      </c>
      <c r="C10567" t="s">
        <v>1913</v>
      </c>
      <c r="D10567" s="24">
        <v>12532</v>
      </c>
      <c r="E10567" t="s">
        <v>1791</v>
      </c>
      <c r="F10567" t="s">
        <v>99</v>
      </c>
      <c r="G10567" t="s">
        <v>3505</v>
      </c>
      <c r="H10567" t="s">
        <v>3506</v>
      </c>
      <c r="I10567" t="s">
        <v>2506</v>
      </c>
      <c r="J10567" t="s">
        <v>1915</v>
      </c>
      <c r="K10567" t="s">
        <v>107</v>
      </c>
      <c r="L10567" s="24">
        <v>220000</v>
      </c>
      <c r="M10567" s="25">
        <f>+VLOOKUP(E10567, TC!A:D, 4, FALSE())</f>
        <v>1.1587499987598775</v>
      </c>
      <c r="N10567" s="24">
        <f t="shared" si="825"/>
        <v>220000</v>
      </c>
      <c r="O10567" t="str">
        <f t="shared" si="826"/>
        <v>FACTURA</v>
      </c>
      <c r="P10567" t="str">
        <f t="shared" si="827"/>
        <v>2025</v>
      </c>
      <c r="Q10567" t="str">
        <f t="shared" si="828"/>
        <v>07</v>
      </c>
      <c r="R10567" t="str">
        <f>+IFERROR(VLOOKUP(I10567, Listado!A:B, 2, FALSE()), "COMERCIALIZADORA INTERNACIONAL CARIBBEAN EXOTICS S A")</f>
        <v>COMERCIALIZADORA INTERNACIONAL CARIBBEAN EXOTICS S A</v>
      </c>
      <c r="S10567" s="25">
        <f>+VLOOKUP(E10567, TC!A:D, 2, FALSE())</f>
        <v>4031.86</v>
      </c>
      <c r="T10567" t="str">
        <f t="shared" si="829"/>
        <v>COP</v>
      </c>
    </row>
    <row r="10568" spans="1:20" ht="18.75" hidden="1" customHeight="1" x14ac:dyDescent="0.25">
      <c r="A10568" t="s">
        <v>3341</v>
      </c>
      <c r="B10568" t="s">
        <v>5</v>
      </c>
      <c r="C10568" t="s">
        <v>1913</v>
      </c>
      <c r="D10568" s="24">
        <v>12533</v>
      </c>
      <c r="E10568" t="s">
        <v>1791</v>
      </c>
      <c r="F10568" t="s">
        <v>99</v>
      </c>
      <c r="G10568" t="s">
        <v>3507</v>
      </c>
      <c r="H10568" t="s">
        <v>3508</v>
      </c>
      <c r="I10568" t="s">
        <v>3509</v>
      </c>
      <c r="J10568" t="s">
        <v>1915</v>
      </c>
      <c r="K10568" t="s">
        <v>107</v>
      </c>
      <c r="L10568" s="24">
        <v>220000</v>
      </c>
      <c r="M10568" s="25">
        <f>+VLOOKUP(E10568, TC!A:D, 4, FALSE())</f>
        <v>1.1587499987598775</v>
      </c>
      <c r="N10568" s="24">
        <f t="shared" si="825"/>
        <v>220000</v>
      </c>
      <c r="O10568" t="str">
        <f t="shared" si="826"/>
        <v>FACTURA</v>
      </c>
      <c r="P10568" t="str">
        <f t="shared" si="827"/>
        <v>2025</v>
      </c>
      <c r="Q10568" t="str">
        <f t="shared" si="828"/>
        <v>07</v>
      </c>
      <c r="R10568" t="str">
        <f>+IFERROR(VLOOKUP(I10568, Listado!A:B, 2, FALSE()), "COMERCIALIZADORA INTERNACIONAL CARIBBEAN EXOTICS S A")</f>
        <v>COMERCIALIZADORA INTERNACIONAL CARIBBEAN EXOTICS S A</v>
      </c>
      <c r="S10568" s="25">
        <f>+VLOOKUP(E10568, TC!A:D, 2, FALSE())</f>
        <v>4031.86</v>
      </c>
      <c r="T10568" t="str">
        <f t="shared" si="829"/>
        <v>COP</v>
      </c>
    </row>
    <row r="10569" spans="1:20" ht="18.75" hidden="1" customHeight="1" x14ac:dyDescent="0.25">
      <c r="A10569" t="s">
        <v>3341</v>
      </c>
      <c r="B10569" t="s">
        <v>5</v>
      </c>
      <c r="C10569" t="s">
        <v>1913</v>
      </c>
      <c r="D10569" s="24">
        <v>12534</v>
      </c>
      <c r="E10569" t="s">
        <v>1791</v>
      </c>
      <c r="F10569" t="s">
        <v>128</v>
      </c>
      <c r="G10569" t="s">
        <v>110</v>
      </c>
      <c r="H10569" t="s">
        <v>3510</v>
      </c>
      <c r="I10569" t="s">
        <v>1850</v>
      </c>
      <c r="J10569" t="s">
        <v>1919</v>
      </c>
      <c r="K10569" t="s">
        <v>45</v>
      </c>
      <c r="L10569" s="24">
        <v>15492.4</v>
      </c>
      <c r="M10569" s="25">
        <f>+VLOOKUP(E10569, TC!A:D, 4, FALSE())</f>
        <v>1.1587499987598775</v>
      </c>
      <c r="N10569" s="24">
        <f t="shared" si="825"/>
        <v>15492.4</v>
      </c>
      <c r="O10569" t="str">
        <f t="shared" si="826"/>
        <v>FACTURA</v>
      </c>
      <c r="P10569" t="str">
        <f t="shared" si="827"/>
        <v>2025</v>
      </c>
      <c r="Q10569" t="str">
        <f t="shared" si="828"/>
        <v>07</v>
      </c>
      <c r="R10569" t="str">
        <f>+IFERROR(VLOOKUP(I10569, Listado!A:B, 2, FALSE()), "COMERCIALIZADORA INTERNACIONAL CARIBBEAN EXOTICS S A")</f>
        <v>PEREZ MEJIA MARIA PAULINA</v>
      </c>
      <c r="S10569" s="25">
        <f>+VLOOKUP(E10569, TC!A:D, 2, FALSE())</f>
        <v>4031.86</v>
      </c>
      <c r="T10569" t="str">
        <f t="shared" si="829"/>
        <v>USD</v>
      </c>
    </row>
    <row r="10570" spans="1:20" ht="18.75" hidden="1" customHeight="1" x14ac:dyDescent="0.25">
      <c r="A10570" t="s">
        <v>3341</v>
      </c>
      <c r="B10570" t="s">
        <v>5</v>
      </c>
      <c r="C10570" t="s">
        <v>1913</v>
      </c>
      <c r="D10570" s="24">
        <v>12534</v>
      </c>
      <c r="E10570" t="s">
        <v>1791</v>
      </c>
      <c r="F10570" t="s">
        <v>128</v>
      </c>
      <c r="G10570" t="s">
        <v>110</v>
      </c>
      <c r="H10570" t="s">
        <v>3510</v>
      </c>
      <c r="I10570" t="s">
        <v>1850</v>
      </c>
      <c r="J10570" t="s">
        <v>1919</v>
      </c>
      <c r="K10570" t="s">
        <v>53</v>
      </c>
      <c r="L10570" s="24">
        <v>1520</v>
      </c>
      <c r="M10570" s="25">
        <f>+VLOOKUP(E10570, TC!A:D, 4, FALSE())</f>
        <v>1.1587499987598775</v>
      </c>
      <c r="N10570" s="24">
        <f t="shared" si="825"/>
        <v>1520</v>
      </c>
      <c r="O10570" t="str">
        <f t="shared" si="826"/>
        <v>FACTURA</v>
      </c>
      <c r="P10570" t="str">
        <f t="shared" si="827"/>
        <v>2025</v>
      </c>
      <c r="Q10570" t="str">
        <f t="shared" si="828"/>
        <v>07</v>
      </c>
      <c r="R10570" t="str">
        <f>+IFERROR(VLOOKUP(I10570, Listado!A:B, 2, FALSE()), "COMERCIALIZADORA INTERNACIONAL CARIBBEAN EXOTICS S A")</f>
        <v>PEREZ MEJIA MARIA PAULINA</v>
      </c>
      <c r="S10570" s="25">
        <f>+VLOOKUP(E10570, TC!A:D, 2, FALSE())</f>
        <v>4031.86</v>
      </c>
      <c r="T10570" t="str">
        <f t="shared" si="829"/>
        <v>USD</v>
      </c>
    </row>
    <row r="10571" spans="1:20" ht="18.75" hidden="1" customHeight="1" x14ac:dyDescent="0.25">
      <c r="A10571" t="s">
        <v>3341</v>
      </c>
      <c r="B10571" t="s">
        <v>5</v>
      </c>
      <c r="C10571" t="s">
        <v>1913</v>
      </c>
      <c r="D10571" s="24">
        <v>12534</v>
      </c>
      <c r="E10571" t="s">
        <v>1791</v>
      </c>
      <c r="F10571" t="s">
        <v>128</v>
      </c>
      <c r="G10571" t="s">
        <v>110</v>
      </c>
      <c r="H10571" t="s">
        <v>3510</v>
      </c>
      <c r="I10571" t="s">
        <v>1850</v>
      </c>
      <c r="J10571" t="s">
        <v>1919</v>
      </c>
      <c r="K10571" t="s">
        <v>9</v>
      </c>
      <c r="L10571" s="24">
        <v>4640</v>
      </c>
      <c r="M10571" s="25">
        <f>+VLOOKUP(E10571, TC!A:D, 4, FALSE())</f>
        <v>1.1587499987598775</v>
      </c>
      <c r="N10571" s="24">
        <f t="shared" si="825"/>
        <v>4640</v>
      </c>
      <c r="O10571" t="str">
        <f t="shared" si="826"/>
        <v>FACTURA</v>
      </c>
      <c r="P10571" t="str">
        <f t="shared" si="827"/>
        <v>2025</v>
      </c>
      <c r="Q10571" t="str">
        <f t="shared" si="828"/>
        <v>07</v>
      </c>
      <c r="R10571" t="str">
        <f>+IFERROR(VLOOKUP(I10571, Listado!A:B, 2, FALSE()), "COMERCIALIZADORA INTERNACIONAL CARIBBEAN EXOTICS S A")</f>
        <v>PEREZ MEJIA MARIA PAULINA</v>
      </c>
      <c r="S10571" s="25">
        <f>+VLOOKUP(E10571, TC!A:D, 2, FALSE())</f>
        <v>4031.86</v>
      </c>
      <c r="T10571" t="str">
        <f t="shared" si="829"/>
        <v>USD</v>
      </c>
    </row>
    <row r="10572" spans="1:20" ht="18.75" hidden="1" customHeight="1" x14ac:dyDescent="0.25">
      <c r="A10572" t="s">
        <v>3341</v>
      </c>
      <c r="B10572" t="s">
        <v>5</v>
      </c>
      <c r="C10572" t="s">
        <v>1913</v>
      </c>
      <c r="D10572" s="24">
        <v>12535</v>
      </c>
      <c r="E10572" t="s">
        <v>1791</v>
      </c>
      <c r="F10572" t="s">
        <v>128</v>
      </c>
      <c r="G10572" t="s">
        <v>110</v>
      </c>
      <c r="I10572" t="s">
        <v>1850</v>
      </c>
      <c r="J10572" t="s">
        <v>1919</v>
      </c>
      <c r="K10572" t="s">
        <v>1918</v>
      </c>
      <c r="L10572" s="24">
        <v>277.2</v>
      </c>
      <c r="M10572" s="25">
        <f>+VLOOKUP(E10572, TC!A:D, 4, FALSE())</f>
        <v>1.1587499987598775</v>
      </c>
      <c r="N10572" s="24">
        <f t="shared" si="825"/>
        <v>277.2</v>
      </c>
      <c r="O10572" t="str">
        <f t="shared" si="826"/>
        <v>FACTURA</v>
      </c>
      <c r="P10572" t="str">
        <f t="shared" si="827"/>
        <v>2025</v>
      </c>
      <c r="Q10572" t="str">
        <f t="shared" si="828"/>
        <v>07</v>
      </c>
      <c r="R10572" t="str">
        <f>+IFERROR(VLOOKUP(I10572, Listado!A:B, 2, FALSE()), "COMERCIALIZADORA INTERNACIONAL CARIBBEAN EXOTICS S A")</f>
        <v>PEREZ MEJIA MARIA PAULINA</v>
      </c>
      <c r="S10572" s="25">
        <f>+VLOOKUP(E10572, TC!A:D, 2, FALSE())</f>
        <v>4031.86</v>
      </c>
      <c r="T10572" t="str">
        <f t="shared" si="829"/>
        <v>USD</v>
      </c>
    </row>
    <row r="10573" spans="1:20" ht="18.75" hidden="1" customHeight="1" x14ac:dyDescent="0.25">
      <c r="A10573" t="s">
        <v>3341</v>
      </c>
      <c r="B10573" t="s">
        <v>5</v>
      </c>
      <c r="C10573" t="s">
        <v>1913</v>
      </c>
      <c r="D10573" s="24">
        <v>12536</v>
      </c>
      <c r="E10573" t="s">
        <v>1791</v>
      </c>
      <c r="F10573" t="s">
        <v>1924</v>
      </c>
      <c r="G10573" t="s">
        <v>108</v>
      </c>
      <c r="H10573" t="s">
        <v>3511</v>
      </c>
      <c r="I10573" t="s">
        <v>1894</v>
      </c>
      <c r="J10573" t="s">
        <v>1919</v>
      </c>
      <c r="K10573" t="s">
        <v>1928</v>
      </c>
      <c r="L10573" s="24">
        <v>2130.94</v>
      </c>
      <c r="M10573" s="25">
        <f>+VLOOKUP(E10573, TC!A:D, 4, FALSE())</f>
        <v>1.1587499987598775</v>
      </c>
      <c r="N10573" s="24">
        <f t="shared" si="825"/>
        <v>2469.2267223573735</v>
      </c>
      <c r="O10573" t="str">
        <f t="shared" si="826"/>
        <v>FACTURA</v>
      </c>
      <c r="P10573" t="str">
        <f t="shared" si="827"/>
        <v>2025</v>
      </c>
      <c r="Q10573" t="str">
        <f t="shared" si="828"/>
        <v>07</v>
      </c>
      <c r="R10573" t="str">
        <f>+IFERROR(VLOOKUP(I10573, Listado!A:B, 2, FALSE()), "COMERCIALIZADORA INTERNACIONAL CARIBBEAN EXOTICS S A")</f>
        <v>PIEDRAHITA PEREZ MARIANA</v>
      </c>
      <c r="S10573" s="25">
        <f>+VLOOKUP(E10573, TC!A:D, 2, FALSE())</f>
        <v>4031.86</v>
      </c>
      <c r="T10573" t="str">
        <f t="shared" si="829"/>
        <v>EUR</v>
      </c>
    </row>
    <row r="10574" spans="1:20" ht="18.75" hidden="1" customHeight="1" x14ac:dyDescent="0.25">
      <c r="A10574" t="s">
        <v>3341</v>
      </c>
      <c r="B10574" t="s">
        <v>5</v>
      </c>
      <c r="C10574" t="s">
        <v>1913</v>
      </c>
      <c r="D10574" s="24">
        <v>12536</v>
      </c>
      <c r="E10574" t="s">
        <v>1791</v>
      </c>
      <c r="F10574" t="s">
        <v>1924</v>
      </c>
      <c r="G10574" t="s">
        <v>108</v>
      </c>
      <c r="H10574" t="s">
        <v>3511</v>
      </c>
      <c r="I10574" t="s">
        <v>1894</v>
      </c>
      <c r="J10574" t="s">
        <v>1919</v>
      </c>
      <c r="K10574" t="s">
        <v>73</v>
      </c>
      <c r="L10574" s="24">
        <v>5075.2</v>
      </c>
      <c r="M10574" s="25">
        <f>+VLOOKUP(E10574, TC!A:D, 4, FALSE())</f>
        <v>1.1587499987598775</v>
      </c>
      <c r="N10574" s="24">
        <f t="shared" si="825"/>
        <v>5880.8879937061301</v>
      </c>
      <c r="O10574" t="str">
        <f t="shared" si="826"/>
        <v>FACTURA</v>
      </c>
      <c r="P10574" t="str">
        <f t="shared" si="827"/>
        <v>2025</v>
      </c>
      <c r="Q10574" t="str">
        <f t="shared" si="828"/>
        <v>07</v>
      </c>
      <c r="R10574" t="str">
        <f>+IFERROR(VLOOKUP(I10574, Listado!A:B, 2, FALSE()), "COMERCIALIZADORA INTERNACIONAL CARIBBEAN EXOTICS S A")</f>
        <v>PIEDRAHITA PEREZ MARIANA</v>
      </c>
      <c r="S10574" s="25">
        <f>+VLOOKUP(E10574, TC!A:D, 2, FALSE())</f>
        <v>4031.86</v>
      </c>
      <c r="T10574" t="str">
        <f t="shared" si="829"/>
        <v>EUR</v>
      </c>
    </row>
    <row r="10575" spans="1:20" ht="18.75" hidden="1" customHeight="1" x14ac:dyDescent="0.25">
      <c r="A10575" t="s">
        <v>3341</v>
      </c>
      <c r="B10575" t="s">
        <v>5</v>
      </c>
      <c r="C10575" t="s">
        <v>1913</v>
      </c>
      <c r="D10575" s="24">
        <v>12536</v>
      </c>
      <c r="E10575" t="s">
        <v>1791</v>
      </c>
      <c r="F10575" t="s">
        <v>1924</v>
      </c>
      <c r="G10575" t="s">
        <v>108</v>
      </c>
      <c r="H10575" t="s">
        <v>3511</v>
      </c>
      <c r="I10575" t="s">
        <v>1894</v>
      </c>
      <c r="J10575" t="s">
        <v>1919</v>
      </c>
      <c r="K10575" t="s">
        <v>58</v>
      </c>
      <c r="L10575" s="24">
        <v>1531.8</v>
      </c>
      <c r="M10575" s="25">
        <f>+VLOOKUP(E10575, TC!A:D, 4, FALSE())</f>
        <v>1.1587499987598775</v>
      </c>
      <c r="N10575" s="24">
        <f t="shared" si="825"/>
        <v>1774.9732481003803</v>
      </c>
      <c r="O10575" t="str">
        <f t="shared" si="826"/>
        <v>FACTURA</v>
      </c>
      <c r="P10575" t="str">
        <f t="shared" si="827"/>
        <v>2025</v>
      </c>
      <c r="Q10575" t="str">
        <f t="shared" si="828"/>
        <v>07</v>
      </c>
      <c r="R10575" t="str">
        <f>+IFERROR(VLOOKUP(I10575, Listado!A:B, 2, FALSE()), "COMERCIALIZADORA INTERNACIONAL CARIBBEAN EXOTICS S A")</f>
        <v>PIEDRAHITA PEREZ MARIANA</v>
      </c>
      <c r="S10575" s="25">
        <f>+VLOOKUP(E10575, TC!A:D, 2, FALSE())</f>
        <v>4031.86</v>
      </c>
      <c r="T10575" t="str">
        <f t="shared" si="829"/>
        <v>EUR</v>
      </c>
    </row>
    <row r="10576" spans="1:20" ht="18.75" hidden="1" customHeight="1" x14ac:dyDescent="0.25">
      <c r="A10576" t="s">
        <v>3341</v>
      </c>
      <c r="B10576" t="s">
        <v>1923</v>
      </c>
      <c r="C10576" t="s">
        <v>1913</v>
      </c>
      <c r="D10576" s="24">
        <v>6201</v>
      </c>
      <c r="E10576" t="s">
        <v>1792</v>
      </c>
      <c r="F10576" t="s">
        <v>128</v>
      </c>
      <c r="G10576" t="s">
        <v>108</v>
      </c>
      <c r="H10576" t="s">
        <v>3512</v>
      </c>
      <c r="I10576" t="s">
        <v>1905</v>
      </c>
      <c r="J10576" t="s">
        <v>1919</v>
      </c>
      <c r="K10576" t="s">
        <v>79</v>
      </c>
      <c r="L10576" s="24">
        <v>68.150000000000006</v>
      </c>
      <c r="M10576" s="25">
        <f>+VLOOKUP(E10576, TC!A:D, 4, FALSE())</f>
        <v>1.16475</v>
      </c>
      <c r="N10576" s="24">
        <f t="shared" si="825"/>
        <v>68.150000000000006</v>
      </c>
      <c r="O10576" t="str">
        <f t="shared" si="826"/>
        <v>FACTURA</v>
      </c>
      <c r="P10576" t="str">
        <f t="shared" si="827"/>
        <v>2025</v>
      </c>
      <c r="Q10576" t="str">
        <f t="shared" si="828"/>
        <v>07</v>
      </c>
      <c r="R10576" t="str">
        <f>+IFERROR(VLOOKUP(I10576, Listado!A:B, 2, FALSE()), "COMERCIALIZADORA INTERNACIONAL CARIBBEAN EXOTICS S A")</f>
        <v>PIEDRAHITA PEREZ MARIANA</v>
      </c>
      <c r="S10576" s="25">
        <f>+VLOOKUP(E10576, TC!A:D, 2, FALSE())</f>
        <v>4016.44</v>
      </c>
      <c r="T10576" t="str">
        <f t="shared" si="829"/>
        <v>USD</v>
      </c>
    </row>
    <row r="10577" spans="1:20" ht="18.75" hidden="1" customHeight="1" x14ac:dyDescent="0.25">
      <c r="A10577" t="s">
        <v>3341</v>
      </c>
      <c r="B10577" t="s">
        <v>1923</v>
      </c>
      <c r="C10577" t="s">
        <v>1913</v>
      </c>
      <c r="D10577" s="24">
        <v>6201</v>
      </c>
      <c r="E10577" t="s">
        <v>1792</v>
      </c>
      <c r="F10577" t="s">
        <v>128</v>
      </c>
      <c r="G10577" t="s">
        <v>108</v>
      </c>
      <c r="H10577" t="s">
        <v>3512</v>
      </c>
      <c r="I10577" t="s">
        <v>1905</v>
      </c>
      <c r="J10577" t="s">
        <v>1919</v>
      </c>
      <c r="K10577" t="s">
        <v>3306</v>
      </c>
      <c r="L10577" s="24">
        <v>100.9</v>
      </c>
      <c r="M10577" s="25">
        <f>+VLOOKUP(E10577, TC!A:D, 4, FALSE())</f>
        <v>1.16475</v>
      </c>
      <c r="N10577" s="24">
        <f t="shared" si="825"/>
        <v>100.9</v>
      </c>
      <c r="O10577" t="str">
        <f t="shared" si="826"/>
        <v>FACTURA</v>
      </c>
      <c r="P10577" t="str">
        <f t="shared" si="827"/>
        <v>2025</v>
      </c>
      <c r="Q10577" t="str">
        <f t="shared" si="828"/>
        <v>07</v>
      </c>
      <c r="R10577" t="str">
        <f>+IFERROR(VLOOKUP(I10577, Listado!A:B, 2, FALSE()), "COMERCIALIZADORA INTERNACIONAL CARIBBEAN EXOTICS S A")</f>
        <v>PIEDRAHITA PEREZ MARIANA</v>
      </c>
      <c r="S10577" s="25">
        <f>+VLOOKUP(E10577, TC!A:D, 2, FALSE())</f>
        <v>4016.44</v>
      </c>
      <c r="T10577" t="str">
        <f t="shared" si="829"/>
        <v>USD</v>
      </c>
    </row>
    <row r="10578" spans="1:20" ht="18.75" hidden="1" customHeight="1" x14ac:dyDescent="0.25">
      <c r="A10578" t="s">
        <v>3341</v>
      </c>
      <c r="B10578" t="s">
        <v>1923</v>
      </c>
      <c r="C10578" t="s">
        <v>1913</v>
      </c>
      <c r="D10578" s="24">
        <v>6201</v>
      </c>
      <c r="E10578" t="s">
        <v>1792</v>
      </c>
      <c r="F10578" t="s">
        <v>128</v>
      </c>
      <c r="G10578" t="s">
        <v>108</v>
      </c>
      <c r="H10578" t="s">
        <v>3512</v>
      </c>
      <c r="I10578" t="s">
        <v>1905</v>
      </c>
      <c r="J10578" t="s">
        <v>1919</v>
      </c>
      <c r="K10578" t="s">
        <v>83</v>
      </c>
      <c r="L10578" s="24">
        <v>1604.4</v>
      </c>
      <c r="M10578" s="25">
        <f>+VLOOKUP(E10578, TC!A:D, 4, FALSE())</f>
        <v>1.16475</v>
      </c>
      <c r="N10578" s="24">
        <f t="shared" si="825"/>
        <v>1604.4</v>
      </c>
      <c r="O10578" t="str">
        <f t="shared" si="826"/>
        <v>FACTURA</v>
      </c>
      <c r="P10578" t="str">
        <f t="shared" si="827"/>
        <v>2025</v>
      </c>
      <c r="Q10578" t="str">
        <f t="shared" si="828"/>
        <v>07</v>
      </c>
      <c r="R10578" t="str">
        <f>+IFERROR(VLOOKUP(I10578, Listado!A:B, 2, FALSE()), "COMERCIALIZADORA INTERNACIONAL CARIBBEAN EXOTICS S A")</f>
        <v>PIEDRAHITA PEREZ MARIANA</v>
      </c>
      <c r="S10578" s="25">
        <f>+VLOOKUP(E10578, TC!A:D, 2, FALSE())</f>
        <v>4016.44</v>
      </c>
      <c r="T10578" t="str">
        <f t="shared" si="829"/>
        <v>USD</v>
      </c>
    </row>
    <row r="10579" spans="1:20" ht="18.75" hidden="1" customHeight="1" x14ac:dyDescent="0.25">
      <c r="A10579" t="s">
        <v>3341</v>
      </c>
      <c r="B10579" t="s">
        <v>1923</v>
      </c>
      <c r="C10579" t="s">
        <v>1913</v>
      </c>
      <c r="D10579" s="24">
        <v>6201</v>
      </c>
      <c r="E10579" t="s">
        <v>1792</v>
      </c>
      <c r="F10579" t="s">
        <v>128</v>
      </c>
      <c r="G10579" t="s">
        <v>108</v>
      </c>
      <c r="H10579" t="s">
        <v>3512</v>
      </c>
      <c r="I10579" t="s">
        <v>1905</v>
      </c>
      <c r="J10579" t="s">
        <v>1919</v>
      </c>
      <c r="K10579" t="s">
        <v>84</v>
      </c>
      <c r="L10579" s="24">
        <v>539.6</v>
      </c>
      <c r="M10579" s="25">
        <f>+VLOOKUP(E10579, TC!A:D, 4, FALSE())</f>
        <v>1.16475</v>
      </c>
      <c r="N10579" s="24">
        <f t="shared" si="825"/>
        <v>539.6</v>
      </c>
      <c r="O10579" t="str">
        <f t="shared" si="826"/>
        <v>FACTURA</v>
      </c>
      <c r="P10579" t="str">
        <f t="shared" si="827"/>
        <v>2025</v>
      </c>
      <c r="Q10579" t="str">
        <f t="shared" si="828"/>
        <v>07</v>
      </c>
      <c r="R10579" t="str">
        <f>+IFERROR(VLOOKUP(I10579, Listado!A:B, 2, FALSE()), "COMERCIALIZADORA INTERNACIONAL CARIBBEAN EXOTICS S A")</f>
        <v>PIEDRAHITA PEREZ MARIANA</v>
      </c>
      <c r="S10579" s="25">
        <f>+VLOOKUP(E10579, TC!A:D, 2, FALSE())</f>
        <v>4016.44</v>
      </c>
      <c r="T10579" t="str">
        <f t="shared" si="829"/>
        <v>USD</v>
      </c>
    </row>
    <row r="10580" spans="1:20" ht="18.75" hidden="1" customHeight="1" x14ac:dyDescent="0.25">
      <c r="A10580" t="s">
        <v>3341</v>
      </c>
      <c r="B10580" t="s">
        <v>1923</v>
      </c>
      <c r="C10580" t="s">
        <v>1913</v>
      </c>
      <c r="D10580" s="24">
        <v>6201</v>
      </c>
      <c r="E10580" t="s">
        <v>1792</v>
      </c>
      <c r="F10580" t="s">
        <v>128</v>
      </c>
      <c r="G10580" t="s">
        <v>108</v>
      </c>
      <c r="H10580" t="s">
        <v>3512</v>
      </c>
      <c r="I10580" t="s">
        <v>1905</v>
      </c>
      <c r="J10580" t="s">
        <v>1919</v>
      </c>
      <c r="K10580" t="s">
        <v>80</v>
      </c>
      <c r="L10580" s="24">
        <v>116.4</v>
      </c>
      <c r="M10580" s="25">
        <f>+VLOOKUP(E10580, TC!A:D, 4, FALSE())</f>
        <v>1.16475</v>
      </c>
      <c r="N10580" s="24">
        <f t="shared" si="825"/>
        <v>116.4</v>
      </c>
      <c r="O10580" t="str">
        <f t="shared" si="826"/>
        <v>FACTURA</v>
      </c>
      <c r="P10580" t="str">
        <f t="shared" si="827"/>
        <v>2025</v>
      </c>
      <c r="Q10580" t="str">
        <f t="shared" si="828"/>
        <v>07</v>
      </c>
      <c r="R10580" t="str">
        <f>+IFERROR(VLOOKUP(I10580, Listado!A:B, 2, FALSE()), "COMERCIALIZADORA INTERNACIONAL CARIBBEAN EXOTICS S A")</f>
        <v>PIEDRAHITA PEREZ MARIANA</v>
      </c>
      <c r="S10580" s="25">
        <f>+VLOOKUP(E10580, TC!A:D, 2, FALSE())</f>
        <v>4016.44</v>
      </c>
      <c r="T10580" t="str">
        <f t="shared" si="829"/>
        <v>USD</v>
      </c>
    </row>
    <row r="10581" spans="1:20" ht="18.75" hidden="1" customHeight="1" x14ac:dyDescent="0.25">
      <c r="A10581" t="s">
        <v>3341</v>
      </c>
      <c r="B10581" t="s">
        <v>1923</v>
      </c>
      <c r="C10581" t="s">
        <v>1913</v>
      </c>
      <c r="D10581" s="24">
        <v>6201</v>
      </c>
      <c r="E10581" t="s">
        <v>1792</v>
      </c>
      <c r="F10581" t="s">
        <v>128</v>
      </c>
      <c r="G10581" t="s">
        <v>108</v>
      </c>
      <c r="H10581" t="s">
        <v>3512</v>
      </c>
      <c r="I10581" t="s">
        <v>1905</v>
      </c>
      <c r="J10581" t="s">
        <v>1919</v>
      </c>
      <c r="K10581" t="s">
        <v>85</v>
      </c>
      <c r="L10581" s="24">
        <v>680.4</v>
      </c>
      <c r="M10581" s="25">
        <f>+VLOOKUP(E10581, TC!A:D, 4, FALSE())</f>
        <v>1.16475</v>
      </c>
      <c r="N10581" s="24">
        <f t="shared" si="825"/>
        <v>680.4</v>
      </c>
      <c r="O10581" t="str">
        <f t="shared" si="826"/>
        <v>FACTURA</v>
      </c>
      <c r="P10581" t="str">
        <f t="shared" si="827"/>
        <v>2025</v>
      </c>
      <c r="Q10581" t="str">
        <f t="shared" si="828"/>
        <v>07</v>
      </c>
      <c r="R10581" t="str">
        <f>+IFERROR(VLOOKUP(I10581, Listado!A:B, 2, FALSE()), "COMERCIALIZADORA INTERNACIONAL CARIBBEAN EXOTICS S A")</f>
        <v>PIEDRAHITA PEREZ MARIANA</v>
      </c>
      <c r="S10581" s="25">
        <f>+VLOOKUP(E10581, TC!A:D, 2, FALSE())</f>
        <v>4016.44</v>
      </c>
      <c r="T10581" t="str">
        <f t="shared" si="829"/>
        <v>USD</v>
      </c>
    </row>
    <row r="10582" spans="1:20" ht="18.75" hidden="1" customHeight="1" x14ac:dyDescent="0.25">
      <c r="A10582" t="s">
        <v>3341</v>
      </c>
      <c r="B10582" t="s">
        <v>1923</v>
      </c>
      <c r="C10582" t="s">
        <v>1913</v>
      </c>
      <c r="D10582" s="24">
        <v>6202</v>
      </c>
      <c r="E10582" t="s">
        <v>1792</v>
      </c>
      <c r="F10582" t="s">
        <v>128</v>
      </c>
      <c r="G10582" t="s">
        <v>112</v>
      </c>
      <c r="H10582" t="s">
        <v>3513</v>
      </c>
      <c r="I10582" t="s">
        <v>1908</v>
      </c>
      <c r="J10582" t="s">
        <v>2468</v>
      </c>
      <c r="K10582" t="s">
        <v>3406</v>
      </c>
      <c r="L10582" s="24">
        <v>558</v>
      </c>
      <c r="M10582" s="25">
        <f>+VLOOKUP(E10582, TC!A:D, 4, FALSE())</f>
        <v>1.16475</v>
      </c>
      <c r="N10582" s="24">
        <f t="shared" si="825"/>
        <v>558</v>
      </c>
      <c r="O10582" t="str">
        <f t="shared" si="826"/>
        <v>FACTURA</v>
      </c>
      <c r="P10582" t="str">
        <f t="shared" si="827"/>
        <v>2025</v>
      </c>
      <c r="Q10582" t="str">
        <f t="shared" si="828"/>
        <v>07</v>
      </c>
      <c r="R10582" t="str">
        <f>+IFERROR(VLOOKUP(I10582, Listado!A:B, 2, FALSE()), "COMERCIALIZADORA INTERNACIONAL CARIBBEAN EXOTICS S A")</f>
        <v>HINCAPIE CONTRERAS ERIKA STEFANIA</v>
      </c>
      <c r="S10582" s="25">
        <f>+VLOOKUP(E10582, TC!A:D, 2, FALSE())</f>
        <v>4016.44</v>
      </c>
      <c r="T10582" t="str">
        <f t="shared" si="829"/>
        <v>USD</v>
      </c>
    </row>
    <row r="10583" spans="1:20" ht="18.75" hidden="1" customHeight="1" x14ac:dyDescent="0.25">
      <c r="A10583" t="s">
        <v>3341</v>
      </c>
      <c r="B10583" t="s">
        <v>1923</v>
      </c>
      <c r="C10583" t="s">
        <v>1913</v>
      </c>
      <c r="D10583" s="24">
        <v>6202</v>
      </c>
      <c r="E10583" t="s">
        <v>1792</v>
      </c>
      <c r="F10583" t="s">
        <v>128</v>
      </c>
      <c r="G10583" t="s">
        <v>112</v>
      </c>
      <c r="H10583" t="s">
        <v>3513</v>
      </c>
      <c r="I10583" t="s">
        <v>1908</v>
      </c>
      <c r="J10583" t="s">
        <v>2468</v>
      </c>
      <c r="K10583" t="s">
        <v>3407</v>
      </c>
      <c r="L10583" s="24">
        <v>4320</v>
      </c>
      <c r="M10583" s="25">
        <f>+VLOOKUP(E10583, TC!A:D, 4, FALSE())</f>
        <v>1.16475</v>
      </c>
      <c r="N10583" s="24">
        <f t="shared" si="825"/>
        <v>4320</v>
      </c>
      <c r="O10583" t="str">
        <f t="shared" si="826"/>
        <v>FACTURA</v>
      </c>
      <c r="P10583" t="str">
        <f t="shared" si="827"/>
        <v>2025</v>
      </c>
      <c r="Q10583" t="str">
        <f t="shared" si="828"/>
        <v>07</v>
      </c>
      <c r="R10583" t="str">
        <f>+IFERROR(VLOOKUP(I10583, Listado!A:B, 2, FALSE()), "COMERCIALIZADORA INTERNACIONAL CARIBBEAN EXOTICS S A")</f>
        <v>HINCAPIE CONTRERAS ERIKA STEFANIA</v>
      </c>
      <c r="S10583" s="25">
        <f>+VLOOKUP(E10583, TC!A:D, 2, FALSE())</f>
        <v>4016.44</v>
      </c>
      <c r="T10583" t="str">
        <f t="shared" si="829"/>
        <v>USD</v>
      </c>
    </row>
    <row r="10584" spans="1:20" ht="18.75" hidden="1" customHeight="1" x14ac:dyDescent="0.25">
      <c r="A10584" t="s">
        <v>3341</v>
      </c>
      <c r="B10584" t="s">
        <v>1923</v>
      </c>
      <c r="C10584" t="s">
        <v>1913</v>
      </c>
      <c r="D10584" s="24">
        <v>6203</v>
      </c>
      <c r="E10584" t="s">
        <v>1792</v>
      </c>
      <c r="F10584" t="s">
        <v>1924</v>
      </c>
      <c r="G10584" t="s">
        <v>108</v>
      </c>
      <c r="H10584" t="s">
        <v>3514</v>
      </c>
      <c r="I10584" t="s">
        <v>1871</v>
      </c>
      <c r="J10584" t="s">
        <v>1919</v>
      </c>
      <c r="K10584" t="s">
        <v>1928</v>
      </c>
      <c r="L10584" s="24">
        <v>729.38</v>
      </c>
      <c r="M10584" s="25">
        <f>+VLOOKUP(E10584, TC!A:D, 4, FALSE())</f>
        <v>1.16475</v>
      </c>
      <c r="N10584" s="24">
        <f t="shared" si="825"/>
        <v>849.54535499999997</v>
      </c>
      <c r="O10584" t="str">
        <f t="shared" si="826"/>
        <v>FACTURA</v>
      </c>
      <c r="P10584" t="str">
        <f t="shared" si="827"/>
        <v>2025</v>
      </c>
      <c r="Q10584" t="str">
        <f t="shared" si="828"/>
        <v>07</v>
      </c>
      <c r="R10584" t="str">
        <f>+IFERROR(VLOOKUP(I10584, Listado!A:B, 2, FALSE()), "COMERCIALIZADORA INTERNACIONAL CARIBBEAN EXOTICS S A")</f>
        <v>PIEDRAHITA PEREZ MARIANA</v>
      </c>
      <c r="S10584" s="25">
        <f>+VLOOKUP(E10584, TC!A:D, 2, FALSE())</f>
        <v>4016.44</v>
      </c>
      <c r="T10584" t="str">
        <f t="shared" si="829"/>
        <v>EUR</v>
      </c>
    </row>
    <row r="10585" spans="1:20" ht="18.75" hidden="1" customHeight="1" x14ac:dyDescent="0.25">
      <c r="A10585" t="s">
        <v>3341</v>
      </c>
      <c r="B10585" t="s">
        <v>1923</v>
      </c>
      <c r="C10585" t="s">
        <v>1913</v>
      </c>
      <c r="D10585" s="24">
        <v>6203</v>
      </c>
      <c r="E10585" t="s">
        <v>1792</v>
      </c>
      <c r="F10585" t="s">
        <v>1924</v>
      </c>
      <c r="G10585" t="s">
        <v>108</v>
      </c>
      <c r="H10585" t="s">
        <v>3514</v>
      </c>
      <c r="I10585" t="s">
        <v>1871</v>
      </c>
      <c r="J10585" t="s">
        <v>1919</v>
      </c>
      <c r="K10585" t="s">
        <v>2064</v>
      </c>
      <c r="L10585" s="24">
        <v>206.2</v>
      </c>
      <c r="M10585" s="25">
        <f>+VLOOKUP(E10585, TC!A:D, 4, FALSE())</f>
        <v>1.16475</v>
      </c>
      <c r="N10585" s="24">
        <f t="shared" si="825"/>
        <v>240.17144999999996</v>
      </c>
      <c r="O10585" t="str">
        <f t="shared" si="826"/>
        <v>FACTURA</v>
      </c>
      <c r="P10585" t="str">
        <f t="shared" si="827"/>
        <v>2025</v>
      </c>
      <c r="Q10585" t="str">
        <f t="shared" si="828"/>
        <v>07</v>
      </c>
      <c r="R10585" t="str">
        <f>+IFERROR(VLOOKUP(I10585, Listado!A:B, 2, FALSE()), "COMERCIALIZADORA INTERNACIONAL CARIBBEAN EXOTICS S A")</f>
        <v>PIEDRAHITA PEREZ MARIANA</v>
      </c>
      <c r="S10585" s="25">
        <f>+VLOOKUP(E10585, TC!A:D, 2, FALSE())</f>
        <v>4016.44</v>
      </c>
      <c r="T10585" t="str">
        <f t="shared" si="829"/>
        <v>EUR</v>
      </c>
    </row>
    <row r="10586" spans="1:20" ht="18.75" hidden="1" customHeight="1" x14ac:dyDescent="0.25">
      <c r="A10586" t="s">
        <v>3341</v>
      </c>
      <c r="B10586" t="s">
        <v>1923</v>
      </c>
      <c r="C10586" t="s">
        <v>1913</v>
      </c>
      <c r="D10586" s="24">
        <v>6203</v>
      </c>
      <c r="E10586" t="s">
        <v>1792</v>
      </c>
      <c r="F10586" t="s">
        <v>1924</v>
      </c>
      <c r="G10586" t="s">
        <v>108</v>
      </c>
      <c r="H10586" t="s">
        <v>3514</v>
      </c>
      <c r="I10586" t="s">
        <v>1871</v>
      </c>
      <c r="J10586" t="s">
        <v>1919</v>
      </c>
      <c r="K10586" t="s">
        <v>8</v>
      </c>
      <c r="L10586" s="24">
        <v>1228.5</v>
      </c>
      <c r="M10586" s="25">
        <f>+VLOOKUP(E10586, TC!A:D, 4, FALSE())</f>
        <v>1.16475</v>
      </c>
      <c r="N10586" s="24">
        <f t="shared" si="825"/>
        <v>1430.8953749999998</v>
      </c>
      <c r="O10586" t="str">
        <f t="shared" si="826"/>
        <v>FACTURA</v>
      </c>
      <c r="P10586" t="str">
        <f t="shared" si="827"/>
        <v>2025</v>
      </c>
      <c r="Q10586" t="str">
        <f t="shared" si="828"/>
        <v>07</v>
      </c>
      <c r="R10586" t="str">
        <f>+IFERROR(VLOOKUP(I10586, Listado!A:B, 2, FALSE()), "COMERCIALIZADORA INTERNACIONAL CARIBBEAN EXOTICS S A")</f>
        <v>PIEDRAHITA PEREZ MARIANA</v>
      </c>
      <c r="S10586" s="25">
        <f>+VLOOKUP(E10586, TC!A:D, 2, FALSE())</f>
        <v>4016.44</v>
      </c>
      <c r="T10586" t="str">
        <f t="shared" si="829"/>
        <v>EUR</v>
      </c>
    </row>
    <row r="10587" spans="1:20" ht="18.75" hidden="1" customHeight="1" x14ac:dyDescent="0.25">
      <c r="A10587" t="s">
        <v>3341</v>
      </c>
      <c r="B10587" t="s">
        <v>1923</v>
      </c>
      <c r="C10587" t="s">
        <v>1913</v>
      </c>
      <c r="D10587" s="24">
        <v>6203</v>
      </c>
      <c r="E10587" t="s">
        <v>1792</v>
      </c>
      <c r="F10587" t="s">
        <v>1924</v>
      </c>
      <c r="G10587" t="s">
        <v>108</v>
      </c>
      <c r="H10587" t="s">
        <v>3514</v>
      </c>
      <c r="I10587" t="s">
        <v>1871</v>
      </c>
      <c r="J10587" t="s">
        <v>1919</v>
      </c>
      <c r="K10587" t="s">
        <v>49</v>
      </c>
      <c r="L10587" s="24">
        <v>292.5</v>
      </c>
      <c r="M10587" s="25">
        <f>+VLOOKUP(E10587, TC!A:D, 4, FALSE())</f>
        <v>1.16475</v>
      </c>
      <c r="N10587" s="24">
        <f t="shared" si="825"/>
        <v>340.68937499999998</v>
      </c>
      <c r="O10587" t="str">
        <f t="shared" si="826"/>
        <v>FACTURA</v>
      </c>
      <c r="P10587" t="str">
        <f t="shared" si="827"/>
        <v>2025</v>
      </c>
      <c r="Q10587" t="str">
        <f t="shared" si="828"/>
        <v>07</v>
      </c>
      <c r="R10587" t="str">
        <f>+IFERROR(VLOOKUP(I10587, Listado!A:B, 2, FALSE()), "COMERCIALIZADORA INTERNACIONAL CARIBBEAN EXOTICS S A")</f>
        <v>PIEDRAHITA PEREZ MARIANA</v>
      </c>
      <c r="S10587" s="25">
        <f>+VLOOKUP(E10587, TC!A:D, 2, FALSE())</f>
        <v>4016.44</v>
      </c>
      <c r="T10587" t="str">
        <f t="shared" si="829"/>
        <v>EUR</v>
      </c>
    </row>
    <row r="10588" spans="1:20" ht="18.75" hidden="1" customHeight="1" x14ac:dyDescent="0.25">
      <c r="A10588" t="s">
        <v>3341</v>
      </c>
      <c r="B10588" t="s">
        <v>1923</v>
      </c>
      <c r="C10588" t="s">
        <v>1913</v>
      </c>
      <c r="D10588" s="24">
        <v>6204</v>
      </c>
      <c r="E10588" t="s">
        <v>1792</v>
      </c>
      <c r="F10588" t="s">
        <v>128</v>
      </c>
      <c r="G10588" t="s">
        <v>108</v>
      </c>
      <c r="H10588" t="s">
        <v>3515</v>
      </c>
      <c r="I10588" t="s">
        <v>1905</v>
      </c>
      <c r="J10588" t="s">
        <v>1919</v>
      </c>
      <c r="K10588" t="s">
        <v>79</v>
      </c>
      <c r="L10588" s="24">
        <v>91.7</v>
      </c>
      <c r="M10588" s="25">
        <f>+VLOOKUP(E10588, TC!A:D, 4, FALSE())</f>
        <v>1.16475</v>
      </c>
      <c r="N10588" s="24">
        <f t="shared" si="825"/>
        <v>91.7</v>
      </c>
      <c r="O10588" t="str">
        <f t="shared" si="826"/>
        <v>FACTURA</v>
      </c>
      <c r="P10588" t="str">
        <f t="shared" si="827"/>
        <v>2025</v>
      </c>
      <c r="Q10588" t="str">
        <f t="shared" si="828"/>
        <v>07</v>
      </c>
      <c r="R10588" t="str">
        <f>+IFERROR(VLOOKUP(I10588, Listado!A:B, 2, FALSE()), "COMERCIALIZADORA INTERNACIONAL CARIBBEAN EXOTICS S A")</f>
        <v>PIEDRAHITA PEREZ MARIANA</v>
      </c>
      <c r="S10588" s="25">
        <f>+VLOOKUP(E10588, TC!A:D, 2, FALSE())</f>
        <v>4016.44</v>
      </c>
      <c r="T10588" t="str">
        <f t="shared" si="829"/>
        <v>USD</v>
      </c>
    </row>
    <row r="10589" spans="1:20" ht="18.75" hidden="1" customHeight="1" x14ac:dyDescent="0.25">
      <c r="A10589" t="s">
        <v>3341</v>
      </c>
      <c r="B10589" t="s">
        <v>1923</v>
      </c>
      <c r="C10589" t="s">
        <v>1913</v>
      </c>
      <c r="D10589" s="24">
        <v>6204</v>
      </c>
      <c r="E10589" t="s">
        <v>1792</v>
      </c>
      <c r="F10589" t="s">
        <v>128</v>
      </c>
      <c r="G10589" t="s">
        <v>108</v>
      </c>
      <c r="H10589" t="s">
        <v>3515</v>
      </c>
      <c r="I10589" t="s">
        <v>1905</v>
      </c>
      <c r="J10589" t="s">
        <v>1919</v>
      </c>
      <c r="K10589" t="s">
        <v>83</v>
      </c>
      <c r="L10589" s="24">
        <v>1705</v>
      </c>
      <c r="M10589" s="25">
        <f>+VLOOKUP(E10589, TC!A:D, 4, FALSE())</f>
        <v>1.16475</v>
      </c>
      <c r="N10589" s="24">
        <f t="shared" si="825"/>
        <v>1705</v>
      </c>
      <c r="O10589" t="str">
        <f t="shared" si="826"/>
        <v>FACTURA</v>
      </c>
      <c r="P10589" t="str">
        <f t="shared" si="827"/>
        <v>2025</v>
      </c>
      <c r="Q10589" t="str">
        <f t="shared" si="828"/>
        <v>07</v>
      </c>
      <c r="R10589" t="str">
        <f>+IFERROR(VLOOKUP(I10589, Listado!A:B, 2, FALSE()), "COMERCIALIZADORA INTERNACIONAL CARIBBEAN EXOTICS S A")</f>
        <v>PIEDRAHITA PEREZ MARIANA</v>
      </c>
      <c r="S10589" s="25">
        <f>+VLOOKUP(E10589, TC!A:D, 2, FALSE())</f>
        <v>4016.44</v>
      </c>
      <c r="T10589" t="str">
        <f t="shared" si="829"/>
        <v>USD</v>
      </c>
    </row>
    <row r="10590" spans="1:20" ht="18.75" hidden="1" customHeight="1" x14ac:dyDescent="0.25">
      <c r="A10590" t="s">
        <v>3341</v>
      </c>
      <c r="B10590" t="s">
        <v>1923</v>
      </c>
      <c r="C10590" t="s">
        <v>1913</v>
      </c>
      <c r="D10590" s="24">
        <v>6204</v>
      </c>
      <c r="E10590" t="s">
        <v>1792</v>
      </c>
      <c r="F10590" t="s">
        <v>128</v>
      </c>
      <c r="G10590" t="s">
        <v>108</v>
      </c>
      <c r="H10590" t="s">
        <v>3515</v>
      </c>
      <c r="I10590" t="s">
        <v>1905</v>
      </c>
      <c r="J10590" t="s">
        <v>1919</v>
      </c>
      <c r="K10590" t="s">
        <v>84</v>
      </c>
      <c r="L10590" s="24">
        <v>481</v>
      </c>
      <c r="M10590" s="25">
        <f>+VLOOKUP(E10590, TC!A:D, 4, FALSE())</f>
        <v>1.16475</v>
      </c>
      <c r="N10590" s="24">
        <f t="shared" si="825"/>
        <v>481</v>
      </c>
      <c r="O10590" t="str">
        <f t="shared" si="826"/>
        <v>FACTURA</v>
      </c>
      <c r="P10590" t="str">
        <f t="shared" si="827"/>
        <v>2025</v>
      </c>
      <c r="Q10590" t="str">
        <f t="shared" si="828"/>
        <v>07</v>
      </c>
      <c r="R10590" t="str">
        <f>+IFERROR(VLOOKUP(I10590, Listado!A:B, 2, FALSE()), "COMERCIALIZADORA INTERNACIONAL CARIBBEAN EXOTICS S A")</f>
        <v>PIEDRAHITA PEREZ MARIANA</v>
      </c>
      <c r="S10590" s="25">
        <f>+VLOOKUP(E10590, TC!A:D, 2, FALSE())</f>
        <v>4016.44</v>
      </c>
      <c r="T10590" t="str">
        <f t="shared" si="829"/>
        <v>USD</v>
      </c>
    </row>
    <row r="10591" spans="1:20" ht="18.75" hidden="1" customHeight="1" x14ac:dyDescent="0.25">
      <c r="A10591" t="s">
        <v>3341</v>
      </c>
      <c r="B10591" t="s">
        <v>1923</v>
      </c>
      <c r="C10591" t="s">
        <v>1913</v>
      </c>
      <c r="D10591" s="24">
        <v>6204</v>
      </c>
      <c r="E10591" t="s">
        <v>1792</v>
      </c>
      <c r="F10591" t="s">
        <v>128</v>
      </c>
      <c r="G10591" t="s">
        <v>108</v>
      </c>
      <c r="H10591" t="s">
        <v>3515</v>
      </c>
      <c r="I10591" t="s">
        <v>1905</v>
      </c>
      <c r="J10591" t="s">
        <v>1919</v>
      </c>
      <c r="K10591" t="s">
        <v>80</v>
      </c>
      <c r="L10591" s="24">
        <v>66.150000000000006</v>
      </c>
      <c r="M10591" s="25">
        <f>+VLOOKUP(E10591, TC!A:D, 4, FALSE())</f>
        <v>1.16475</v>
      </c>
      <c r="N10591" s="24">
        <f t="shared" si="825"/>
        <v>66.150000000000006</v>
      </c>
      <c r="O10591" t="str">
        <f t="shared" si="826"/>
        <v>FACTURA</v>
      </c>
      <c r="P10591" t="str">
        <f t="shared" si="827"/>
        <v>2025</v>
      </c>
      <c r="Q10591" t="str">
        <f t="shared" si="828"/>
        <v>07</v>
      </c>
      <c r="R10591" t="str">
        <f>+IFERROR(VLOOKUP(I10591, Listado!A:B, 2, FALSE()), "COMERCIALIZADORA INTERNACIONAL CARIBBEAN EXOTICS S A")</f>
        <v>PIEDRAHITA PEREZ MARIANA</v>
      </c>
      <c r="S10591" s="25">
        <f>+VLOOKUP(E10591, TC!A:D, 2, FALSE())</f>
        <v>4016.44</v>
      </c>
      <c r="T10591" t="str">
        <f t="shared" si="829"/>
        <v>USD</v>
      </c>
    </row>
    <row r="10592" spans="1:20" ht="18.75" hidden="1" customHeight="1" x14ac:dyDescent="0.25">
      <c r="A10592" t="s">
        <v>3341</v>
      </c>
      <c r="B10592" t="s">
        <v>1923</v>
      </c>
      <c r="C10592" t="s">
        <v>1913</v>
      </c>
      <c r="D10592" s="24">
        <v>6204</v>
      </c>
      <c r="E10592" t="s">
        <v>1792</v>
      </c>
      <c r="F10592" t="s">
        <v>128</v>
      </c>
      <c r="G10592" t="s">
        <v>108</v>
      </c>
      <c r="H10592" t="s">
        <v>3515</v>
      </c>
      <c r="I10592" t="s">
        <v>1905</v>
      </c>
      <c r="J10592" t="s">
        <v>1919</v>
      </c>
      <c r="K10592" t="s">
        <v>85</v>
      </c>
      <c r="L10592" s="24">
        <v>789.25</v>
      </c>
      <c r="M10592" s="25">
        <f>+VLOOKUP(E10592, TC!A:D, 4, FALSE())</f>
        <v>1.16475</v>
      </c>
      <c r="N10592" s="24">
        <f t="shared" si="825"/>
        <v>789.25</v>
      </c>
      <c r="O10592" t="str">
        <f t="shared" si="826"/>
        <v>FACTURA</v>
      </c>
      <c r="P10592" t="str">
        <f t="shared" si="827"/>
        <v>2025</v>
      </c>
      <c r="Q10592" t="str">
        <f t="shared" si="828"/>
        <v>07</v>
      </c>
      <c r="R10592" t="str">
        <f>+IFERROR(VLOOKUP(I10592, Listado!A:B, 2, FALSE()), "COMERCIALIZADORA INTERNACIONAL CARIBBEAN EXOTICS S A")</f>
        <v>PIEDRAHITA PEREZ MARIANA</v>
      </c>
      <c r="S10592" s="25">
        <f>+VLOOKUP(E10592, TC!A:D, 2, FALSE())</f>
        <v>4016.44</v>
      </c>
      <c r="T10592" t="str">
        <f t="shared" si="829"/>
        <v>USD</v>
      </c>
    </row>
    <row r="10593" spans="1:20" ht="18.75" hidden="1" customHeight="1" x14ac:dyDescent="0.25">
      <c r="A10593" t="s">
        <v>3341</v>
      </c>
      <c r="B10593" t="s">
        <v>1923</v>
      </c>
      <c r="C10593" t="s">
        <v>1913</v>
      </c>
      <c r="D10593" s="24">
        <v>6204</v>
      </c>
      <c r="E10593" t="s">
        <v>1792</v>
      </c>
      <c r="F10593" t="s">
        <v>128</v>
      </c>
      <c r="G10593" t="s">
        <v>108</v>
      </c>
      <c r="H10593" t="s">
        <v>3515</v>
      </c>
      <c r="I10593" t="s">
        <v>1905</v>
      </c>
      <c r="J10593" t="s">
        <v>1919</v>
      </c>
      <c r="K10593" t="s">
        <v>3307</v>
      </c>
      <c r="L10593" s="24">
        <v>1</v>
      </c>
      <c r="M10593" s="25">
        <f>+VLOOKUP(E10593, TC!A:D, 4, FALSE())</f>
        <v>1.16475</v>
      </c>
      <c r="N10593" s="24">
        <f t="shared" si="825"/>
        <v>1</v>
      </c>
      <c r="O10593" t="str">
        <f t="shared" si="826"/>
        <v>FACTURA</v>
      </c>
      <c r="P10593" t="str">
        <f t="shared" si="827"/>
        <v>2025</v>
      </c>
      <c r="Q10593" t="str">
        <f t="shared" si="828"/>
        <v>07</v>
      </c>
      <c r="R10593" t="str">
        <f>+IFERROR(VLOOKUP(I10593, Listado!A:B, 2, FALSE()), "COMERCIALIZADORA INTERNACIONAL CARIBBEAN EXOTICS S A")</f>
        <v>PIEDRAHITA PEREZ MARIANA</v>
      </c>
      <c r="S10593" s="25">
        <f>+VLOOKUP(E10593, TC!A:D, 2, FALSE())</f>
        <v>4016.44</v>
      </c>
      <c r="T10593" t="str">
        <f t="shared" si="829"/>
        <v>USD</v>
      </c>
    </row>
    <row r="10594" spans="1:20" ht="18.75" hidden="1" customHeight="1" x14ac:dyDescent="0.25">
      <c r="A10594" t="s">
        <v>3341</v>
      </c>
      <c r="B10594" t="s">
        <v>1923</v>
      </c>
      <c r="C10594" t="s">
        <v>1913</v>
      </c>
      <c r="D10594" s="24">
        <v>6205</v>
      </c>
      <c r="E10594" t="s">
        <v>1792</v>
      </c>
      <c r="F10594" t="s">
        <v>128</v>
      </c>
      <c r="G10594" t="s">
        <v>110</v>
      </c>
      <c r="H10594" t="s">
        <v>3516</v>
      </c>
      <c r="I10594" t="s">
        <v>1851</v>
      </c>
      <c r="J10594" t="s">
        <v>1940</v>
      </c>
      <c r="K10594" t="s">
        <v>1941</v>
      </c>
      <c r="L10594" s="24">
        <v>330</v>
      </c>
      <c r="M10594" s="25">
        <f>+VLOOKUP(E10594, TC!A:D, 4, FALSE())</f>
        <v>1.16475</v>
      </c>
      <c r="N10594" s="24">
        <f t="shared" si="825"/>
        <v>330</v>
      </c>
      <c r="O10594" t="str">
        <f t="shared" si="826"/>
        <v>FACTURA</v>
      </c>
      <c r="P10594" t="str">
        <f t="shared" si="827"/>
        <v>2025</v>
      </c>
      <c r="Q10594" t="str">
        <f t="shared" si="828"/>
        <v>07</v>
      </c>
      <c r="R10594" t="str">
        <f>+IFERROR(VLOOKUP(I10594, Listado!A:B, 2, FALSE()), "COMERCIALIZADORA INTERNACIONAL CARIBBEAN EXOTICS S A")</f>
        <v>PEREZ MEJIA MARIA PAULINA</v>
      </c>
      <c r="S10594" s="25">
        <f>+VLOOKUP(E10594, TC!A:D, 2, FALSE())</f>
        <v>4016.44</v>
      </c>
      <c r="T10594" t="str">
        <f t="shared" si="829"/>
        <v>USD</v>
      </c>
    </row>
    <row r="10595" spans="1:20" ht="18.75" hidden="1" customHeight="1" x14ac:dyDescent="0.25">
      <c r="A10595" t="s">
        <v>3341</v>
      </c>
      <c r="B10595" t="s">
        <v>1923</v>
      </c>
      <c r="C10595" t="s">
        <v>1913</v>
      </c>
      <c r="D10595" s="24">
        <v>6205</v>
      </c>
      <c r="E10595" t="s">
        <v>1792</v>
      </c>
      <c r="F10595" t="s">
        <v>128</v>
      </c>
      <c r="G10595" t="s">
        <v>110</v>
      </c>
      <c r="H10595" t="s">
        <v>3516</v>
      </c>
      <c r="I10595" t="s">
        <v>1851</v>
      </c>
      <c r="J10595" t="s">
        <v>1940</v>
      </c>
      <c r="K10595" t="s">
        <v>2070</v>
      </c>
      <c r="L10595" s="24">
        <v>668</v>
      </c>
      <c r="M10595" s="25">
        <f>+VLOOKUP(E10595, TC!A:D, 4, FALSE())</f>
        <v>1.16475</v>
      </c>
      <c r="N10595" s="24">
        <f t="shared" si="825"/>
        <v>668</v>
      </c>
      <c r="O10595" t="str">
        <f t="shared" si="826"/>
        <v>FACTURA</v>
      </c>
      <c r="P10595" t="str">
        <f t="shared" si="827"/>
        <v>2025</v>
      </c>
      <c r="Q10595" t="str">
        <f t="shared" si="828"/>
        <v>07</v>
      </c>
      <c r="R10595" t="str">
        <f>+IFERROR(VLOOKUP(I10595, Listado!A:B, 2, FALSE()), "COMERCIALIZADORA INTERNACIONAL CARIBBEAN EXOTICS S A")</f>
        <v>PEREZ MEJIA MARIA PAULINA</v>
      </c>
      <c r="S10595" s="25">
        <f>+VLOOKUP(E10595, TC!A:D, 2, FALSE())</f>
        <v>4016.44</v>
      </c>
      <c r="T10595" t="str">
        <f t="shared" si="829"/>
        <v>USD</v>
      </c>
    </row>
    <row r="10596" spans="1:20" ht="18.75" hidden="1" customHeight="1" x14ac:dyDescent="0.25">
      <c r="A10596" t="s">
        <v>3341</v>
      </c>
      <c r="B10596" t="s">
        <v>1923</v>
      </c>
      <c r="C10596" t="s">
        <v>1913</v>
      </c>
      <c r="D10596" s="24">
        <v>6205</v>
      </c>
      <c r="E10596" t="s">
        <v>1792</v>
      </c>
      <c r="F10596" t="s">
        <v>128</v>
      </c>
      <c r="G10596" t="s">
        <v>110</v>
      </c>
      <c r="H10596" t="s">
        <v>3516</v>
      </c>
      <c r="I10596" t="s">
        <v>1851</v>
      </c>
      <c r="J10596" t="s">
        <v>1940</v>
      </c>
      <c r="K10596" t="s">
        <v>2015</v>
      </c>
      <c r="L10596" s="24">
        <v>48.5</v>
      </c>
      <c r="M10596" s="25">
        <f>+VLOOKUP(E10596, TC!A:D, 4, FALSE())</f>
        <v>1.16475</v>
      </c>
      <c r="N10596" s="24">
        <f t="shared" si="825"/>
        <v>48.5</v>
      </c>
      <c r="O10596" t="str">
        <f t="shared" si="826"/>
        <v>FACTURA</v>
      </c>
      <c r="P10596" t="str">
        <f t="shared" si="827"/>
        <v>2025</v>
      </c>
      <c r="Q10596" t="str">
        <f t="shared" si="828"/>
        <v>07</v>
      </c>
      <c r="R10596" t="str">
        <f>+IFERROR(VLOOKUP(I10596, Listado!A:B, 2, FALSE()), "COMERCIALIZADORA INTERNACIONAL CARIBBEAN EXOTICS S A")</f>
        <v>PEREZ MEJIA MARIA PAULINA</v>
      </c>
      <c r="S10596" s="25">
        <f>+VLOOKUP(E10596, TC!A:D, 2, FALSE())</f>
        <v>4016.44</v>
      </c>
      <c r="T10596" t="str">
        <f t="shared" si="829"/>
        <v>USD</v>
      </c>
    </row>
    <row r="10597" spans="1:20" ht="18.75" hidden="1" customHeight="1" x14ac:dyDescent="0.25">
      <c r="A10597" t="s">
        <v>3341</v>
      </c>
      <c r="B10597" t="s">
        <v>1923</v>
      </c>
      <c r="C10597" t="s">
        <v>1913</v>
      </c>
      <c r="D10597" s="24">
        <v>6205</v>
      </c>
      <c r="E10597" t="s">
        <v>1792</v>
      </c>
      <c r="F10597" t="s">
        <v>128</v>
      </c>
      <c r="G10597" t="s">
        <v>110</v>
      </c>
      <c r="H10597" t="s">
        <v>3516</v>
      </c>
      <c r="I10597" t="s">
        <v>1851</v>
      </c>
      <c r="J10597" t="s">
        <v>1940</v>
      </c>
      <c r="K10597" t="s">
        <v>2016</v>
      </c>
      <c r="L10597" s="24">
        <v>800</v>
      </c>
      <c r="M10597" s="25">
        <f>+VLOOKUP(E10597, TC!A:D, 4, FALSE())</f>
        <v>1.16475</v>
      </c>
      <c r="N10597" s="24">
        <f t="shared" si="825"/>
        <v>800</v>
      </c>
      <c r="O10597" t="str">
        <f t="shared" si="826"/>
        <v>FACTURA</v>
      </c>
      <c r="P10597" t="str">
        <f t="shared" si="827"/>
        <v>2025</v>
      </c>
      <c r="Q10597" t="str">
        <f t="shared" si="828"/>
        <v>07</v>
      </c>
      <c r="R10597" t="str">
        <f>+IFERROR(VLOOKUP(I10597, Listado!A:B, 2, FALSE()), "COMERCIALIZADORA INTERNACIONAL CARIBBEAN EXOTICS S A")</f>
        <v>PEREZ MEJIA MARIA PAULINA</v>
      </c>
      <c r="S10597" s="25">
        <f>+VLOOKUP(E10597, TC!A:D, 2, FALSE())</f>
        <v>4016.44</v>
      </c>
      <c r="T10597" t="str">
        <f t="shared" si="829"/>
        <v>USD</v>
      </c>
    </row>
    <row r="10598" spans="1:20" ht="18.75" hidden="1" customHeight="1" x14ac:dyDescent="0.25">
      <c r="A10598" t="s">
        <v>3341</v>
      </c>
      <c r="B10598" t="s">
        <v>1923</v>
      </c>
      <c r="C10598" t="s">
        <v>1913</v>
      </c>
      <c r="D10598" s="24">
        <v>6205</v>
      </c>
      <c r="E10598" t="s">
        <v>1792</v>
      </c>
      <c r="F10598" t="s">
        <v>128</v>
      </c>
      <c r="G10598" t="s">
        <v>110</v>
      </c>
      <c r="H10598" t="s">
        <v>3516</v>
      </c>
      <c r="I10598" t="s">
        <v>1851</v>
      </c>
      <c r="J10598" t="s">
        <v>1940</v>
      </c>
      <c r="K10598" t="s">
        <v>2148</v>
      </c>
      <c r="L10598" s="24">
        <v>260.8</v>
      </c>
      <c r="M10598" s="25">
        <f>+VLOOKUP(E10598, TC!A:D, 4, FALSE())</f>
        <v>1.16475</v>
      </c>
      <c r="N10598" s="24">
        <f t="shared" si="825"/>
        <v>260.8</v>
      </c>
      <c r="O10598" t="str">
        <f t="shared" si="826"/>
        <v>FACTURA</v>
      </c>
      <c r="P10598" t="str">
        <f t="shared" si="827"/>
        <v>2025</v>
      </c>
      <c r="Q10598" t="str">
        <f t="shared" si="828"/>
        <v>07</v>
      </c>
      <c r="R10598" t="str">
        <f>+IFERROR(VLOOKUP(I10598, Listado!A:B, 2, FALSE()), "COMERCIALIZADORA INTERNACIONAL CARIBBEAN EXOTICS S A")</f>
        <v>PEREZ MEJIA MARIA PAULINA</v>
      </c>
      <c r="S10598" s="25">
        <f>+VLOOKUP(E10598, TC!A:D, 2, FALSE())</f>
        <v>4016.44</v>
      </c>
      <c r="T10598" t="str">
        <f t="shared" si="829"/>
        <v>USD</v>
      </c>
    </row>
    <row r="10599" spans="1:20" ht="18.75" hidden="1" customHeight="1" x14ac:dyDescent="0.25">
      <c r="A10599" t="s">
        <v>3341</v>
      </c>
      <c r="B10599" t="s">
        <v>1923</v>
      </c>
      <c r="C10599" t="s">
        <v>1913</v>
      </c>
      <c r="D10599" s="24">
        <v>6205</v>
      </c>
      <c r="E10599" t="s">
        <v>1792</v>
      </c>
      <c r="F10599" t="s">
        <v>128</v>
      </c>
      <c r="G10599" t="s">
        <v>110</v>
      </c>
      <c r="H10599" t="s">
        <v>3516</v>
      </c>
      <c r="I10599" t="s">
        <v>1851</v>
      </c>
      <c r="J10599" t="s">
        <v>1940</v>
      </c>
      <c r="K10599" t="s">
        <v>2149</v>
      </c>
      <c r="L10599" s="24">
        <v>169.2</v>
      </c>
      <c r="M10599" s="25">
        <f>+VLOOKUP(E10599, TC!A:D, 4, FALSE())</f>
        <v>1.16475</v>
      </c>
      <c r="N10599" s="24">
        <f t="shared" si="825"/>
        <v>169.2</v>
      </c>
      <c r="O10599" t="str">
        <f t="shared" si="826"/>
        <v>FACTURA</v>
      </c>
      <c r="P10599" t="str">
        <f t="shared" si="827"/>
        <v>2025</v>
      </c>
      <c r="Q10599" t="str">
        <f t="shared" si="828"/>
        <v>07</v>
      </c>
      <c r="R10599" t="str">
        <f>+IFERROR(VLOOKUP(I10599, Listado!A:B, 2, FALSE()), "COMERCIALIZADORA INTERNACIONAL CARIBBEAN EXOTICS S A")</f>
        <v>PEREZ MEJIA MARIA PAULINA</v>
      </c>
      <c r="S10599" s="25">
        <f>+VLOOKUP(E10599, TC!A:D, 2, FALSE())</f>
        <v>4016.44</v>
      </c>
      <c r="T10599" t="str">
        <f t="shared" si="829"/>
        <v>USD</v>
      </c>
    </row>
    <row r="10600" spans="1:20" ht="18.75" hidden="1" customHeight="1" x14ac:dyDescent="0.25">
      <c r="A10600" t="s">
        <v>3341</v>
      </c>
      <c r="B10600" t="s">
        <v>1923</v>
      </c>
      <c r="C10600" t="s">
        <v>1913</v>
      </c>
      <c r="D10600" s="24">
        <v>6206</v>
      </c>
      <c r="E10600" t="s">
        <v>1792</v>
      </c>
      <c r="F10600" t="s">
        <v>128</v>
      </c>
      <c r="G10600" t="s">
        <v>110</v>
      </c>
      <c r="I10600" t="s">
        <v>1851</v>
      </c>
      <c r="J10600" t="s">
        <v>1940</v>
      </c>
      <c r="K10600" t="s">
        <v>1918</v>
      </c>
      <c r="L10600" s="24">
        <v>6</v>
      </c>
      <c r="M10600" s="25">
        <f>+VLOOKUP(E10600, TC!A:D, 4, FALSE())</f>
        <v>1.16475</v>
      </c>
      <c r="N10600" s="24">
        <f t="shared" si="825"/>
        <v>6</v>
      </c>
      <c r="O10600" t="str">
        <f t="shared" si="826"/>
        <v>FACTURA</v>
      </c>
      <c r="P10600" t="str">
        <f t="shared" si="827"/>
        <v>2025</v>
      </c>
      <c r="Q10600" t="str">
        <f t="shared" si="828"/>
        <v>07</v>
      </c>
      <c r="R10600" t="str">
        <f>+IFERROR(VLOOKUP(I10600, Listado!A:B, 2, FALSE()), "COMERCIALIZADORA INTERNACIONAL CARIBBEAN EXOTICS S A")</f>
        <v>PEREZ MEJIA MARIA PAULINA</v>
      </c>
      <c r="S10600" s="25">
        <f>+VLOOKUP(E10600, TC!A:D, 2, FALSE())</f>
        <v>4016.44</v>
      </c>
      <c r="T10600" t="str">
        <f t="shared" si="829"/>
        <v>USD</v>
      </c>
    </row>
    <row r="10601" spans="1:20" ht="18.75" hidden="1" customHeight="1" x14ac:dyDescent="0.25">
      <c r="A10601" t="s">
        <v>3341</v>
      </c>
      <c r="B10601" t="s">
        <v>1923</v>
      </c>
      <c r="C10601" t="s">
        <v>1913</v>
      </c>
      <c r="D10601" s="24">
        <v>6207</v>
      </c>
      <c r="E10601" t="s">
        <v>1792</v>
      </c>
      <c r="F10601" t="s">
        <v>128</v>
      </c>
      <c r="G10601" t="s">
        <v>110</v>
      </c>
      <c r="I10601" t="s">
        <v>1883</v>
      </c>
      <c r="J10601" t="s">
        <v>1984</v>
      </c>
      <c r="K10601" t="s">
        <v>2195</v>
      </c>
      <c r="L10601" s="24">
        <v>3074.2</v>
      </c>
      <c r="M10601" s="25">
        <f>+VLOOKUP(E10601, TC!A:D, 4, FALSE())</f>
        <v>1.16475</v>
      </c>
      <c r="N10601" s="24">
        <f t="shared" si="825"/>
        <v>3074.2</v>
      </c>
      <c r="O10601" t="str">
        <f t="shared" si="826"/>
        <v>FACTURA</v>
      </c>
      <c r="P10601" t="str">
        <f t="shared" si="827"/>
        <v>2025</v>
      </c>
      <c r="Q10601" t="str">
        <f t="shared" si="828"/>
        <v>07</v>
      </c>
      <c r="R10601" t="str">
        <f>+IFERROR(VLOOKUP(I10601, Listado!A:B, 2, FALSE()), "COMERCIALIZADORA INTERNACIONAL CARIBBEAN EXOTICS S A")</f>
        <v>PEREZ MEJIA MARIA PAULINA</v>
      </c>
      <c r="S10601" s="25">
        <f>+VLOOKUP(E10601, TC!A:D, 2, FALSE())</f>
        <v>4016.44</v>
      </c>
      <c r="T10601" t="str">
        <f t="shared" si="829"/>
        <v>USD</v>
      </c>
    </row>
    <row r="10602" spans="1:20" ht="18.75" hidden="1" customHeight="1" x14ac:dyDescent="0.25">
      <c r="A10602" t="s">
        <v>3341</v>
      </c>
      <c r="B10602" t="s">
        <v>1923</v>
      </c>
      <c r="C10602" t="s">
        <v>1913</v>
      </c>
      <c r="D10602" s="24">
        <v>6207</v>
      </c>
      <c r="E10602" t="s">
        <v>1792</v>
      </c>
      <c r="F10602" t="s">
        <v>128</v>
      </c>
      <c r="G10602" t="s">
        <v>110</v>
      </c>
      <c r="I10602" t="s">
        <v>1883</v>
      </c>
      <c r="J10602" t="s">
        <v>1984</v>
      </c>
      <c r="K10602" t="s">
        <v>1928</v>
      </c>
      <c r="L10602" s="24">
        <v>3426</v>
      </c>
      <c r="M10602" s="25">
        <f>+VLOOKUP(E10602, TC!A:D, 4, FALSE())</f>
        <v>1.16475</v>
      </c>
      <c r="N10602" s="24">
        <f t="shared" si="825"/>
        <v>3426</v>
      </c>
      <c r="O10602" t="str">
        <f t="shared" si="826"/>
        <v>FACTURA</v>
      </c>
      <c r="P10602" t="str">
        <f t="shared" si="827"/>
        <v>2025</v>
      </c>
      <c r="Q10602" t="str">
        <f t="shared" si="828"/>
        <v>07</v>
      </c>
      <c r="R10602" t="str">
        <f>+IFERROR(VLOOKUP(I10602, Listado!A:B, 2, FALSE()), "COMERCIALIZADORA INTERNACIONAL CARIBBEAN EXOTICS S A")</f>
        <v>PEREZ MEJIA MARIA PAULINA</v>
      </c>
      <c r="S10602" s="25">
        <f>+VLOOKUP(E10602, TC!A:D, 2, FALSE())</f>
        <v>4016.44</v>
      </c>
      <c r="T10602" t="str">
        <f t="shared" si="829"/>
        <v>USD</v>
      </c>
    </row>
    <row r="10603" spans="1:20" ht="18.75" hidden="1" customHeight="1" x14ac:dyDescent="0.25">
      <c r="A10603" t="s">
        <v>3341</v>
      </c>
      <c r="B10603" t="s">
        <v>1923</v>
      </c>
      <c r="C10603" t="s">
        <v>1913</v>
      </c>
      <c r="D10603" s="24">
        <v>6207</v>
      </c>
      <c r="E10603" t="s">
        <v>1792</v>
      </c>
      <c r="F10603" t="s">
        <v>128</v>
      </c>
      <c r="G10603" t="s">
        <v>110</v>
      </c>
      <c r="I10603" t="s">
        <v>1883</v>
      </c>
      <c r="J10603" t="s">
        <v>1984</v>
      </c>
      <c r="K10603" t="s">
        <v>2196</v>
      </c>
      <c r="L10603" s="24">
        <v>1176</v>
      </c>
      <c r="M10603" s="25">
        <f>+VLOOKUP(E10603, TC!A:D, 4, FALSE())</f>
        <v>1.16475</v>
      </c>
      <c r="N10603" s="24">
        <f t="shared" si="825"/>
        <v>1176</v>
      </c>
      <c r="O10603" t="str">
        <f t="shared" si="826"/>
        <v>FACTURA</v>
      </c>
      <c r="P10603" t="str">
        <f t="shared" si="827"/>
        <v>2025</v>
      </c>
      <c r="Q10603" t="str">
        <f t="shared" si="828"/>
        <v>07</v>
      </c>
      <c r="R10603" t="str">
        <f>+IFERROR(VLOOKUP(I10603, Listado!A:B, 2, FALSE()), "COMERCIALIZADORA INTERNACIONAL CARIBBEAN EXOTICS S A")</f>
        <v>PEREZ MEJIA MARIA PAULINA</v>
      </c>
      <c r="S10603" s="25">
        <f>+VLOOKUP(E10603, TC!A:D, 2, FALSE())</f>
        <v>4016.44</v>
      </c>
      <c r="T10603" t="str">
        <f t="shared" si="829"/>
        <v>USD</v>
      </c>
    </row>
    <row r="10604" spans="1:20" ht="18.75" hidden="1" customHeight="1" x14ac:dyDescent="0.25">
      <c r="A10604" t="s">
        <v>3341</v>
      </c>
      <c r="B10604" t="s">
        <v>1923</v>
      </c>
      <c r="C10604" t="s">
        <v>1913</v>
      </c>
      <c r="D10604" s="24">
        <v>6207</v>
      </c>
      <c r="E10604" t="s">
        <v>1792</v>
      </c>
      <c r="F10604" t="s">
        <v>128</v>
      </c>
      <c r="G10604" t="s">
        <v>110</v>
      </c>
      <c r="I10604" t="s">
        <v>1883</v>
      </c>
      <c r="J10604" t="s">
        <v>1984</v>
      </c>
      <c r="K10604" t="s">
        <v>2197</v>
      </c>
      <c r="L10604" s="24">
        <v>2089.44</v>
      </c>
      <c r="M10604" s="25">
        <f>+VLOOKUP(E10604, TC!A:D, 4, FALSE())</f>
        <v>1.16475</v>
      </c>
      <c r="N10604" s="24">
        <f t="shared" si="825"/>
        <v>2089.44</v>
      </c>
      <c r="O10604" t="str">
        <f t="shared" si="826"/>
        <v>FACTURA</v>
      </c>
      <c r="P10604" t="str">
        <f t="shared" si="827"/>
        <v>2025</v>
      </c>
      <c r="Q10604" t="str">
        <f t="shared" si="828"/>
        <v>07</v>
      </c>
      <c r="R10604" t="str">
        <f>+IFERROR(VLOOKUP(I10604, Listado!A:B, 2, FALSE()), "COMERCIALIZADORA INTERNACIONAL CARIBBEAN EXOTICS S A")</f>
        <v>PEREZ MEJIA MARIA PAULINA</v>
      </c>
      <c r="S10604" s="25">
        <f>+VLOOKUP(E10604, TC!A:D, 2, FALSE())</f>
        <v>4016.44</v>
      </c>
      <c r="T10604" t="str">
        <f t="shared" si="829"/>
        <v>USD</v>
      </c>
    </row>
    <row r="10605" spans="1:20" ht="18.75" hidden="1" customHeight="1" x14ac:dyDescent="0.25">
      <c r="A10605" t="s">
        <v>3341</v>
      </c>
      <c r="B10605" t="s">
        <v>1923</v>
      </c>
      <c r="C10605" t="s">
        <v>1913</v>
      </c>
      <c r="D10605" s="24">
        <v>6207</v>
      </c>
      <c r="E10605" t="s">
        <v>1792</v>
      </c>
      <c r="F10605" t="s">
        <v>128</v>
      </c>
      <c r="G10605" t="s">
        <v>110</v>
      </c>
      <c r="I10605" t="s">
        <v>1883</v>
      </c>
      <c r="J10605" t="s">
        <v>1984</v>
      </c>
      <c r="K10605" t="s">
        <v>2198</v>
      </c>
      <c r="L10605" s="24">
        <v>1500.08</v>
      </c>
      <c r="M10605" s="25">
        <f>+VLOOKUP(E10605, TC!A:D, 4, FALSE())</f>
        <v>1.16475</v>
      </c>
      <c r="N10605" s="24">
        <f t="shared" si="825"/>
        <v>1500.08</v>
      </c>
      <c r="O10605" t="str">
        <f t="shared" si="826"/>
        <v>FACTURA</v>
      </c>
      <c r="P10605" t="str">
        <f t="shared" si="827"/>
        <v>2025</v>
      </c>
      <c r="Q10605" t="str">
        <f t="shared" si="828"/>
        <v>07</v>
      </c>
      <c r="R10605" t="str">
        <f>+IFERROR(VLOOKUP(I10605, Listado!A:B, 2, FALSE()), "COMERCIALIZADORA INTERNACIONAL CARIBBEAN EXOTICS S A")</f>
        <v>PEREZ MEJIA MARIA PAULINA</v>
      </c>
      <c r="S10605" s="25">
        <f>+VLOOKUP(E10605, TC!A:D, 2, FALSE())</f>
        <v>4016.44</v>
      </c>
      <c r="T10605" t="str">
        <f t="shared" si="829"/>
        <v>USD</v>
      </c>
    </row>
    <row r="10606" spans="1:20" ht="18.75" hidden="1" customHeight="1" x14ac:dyDescent="0.25">
      <c r="A10606" t="s">
        <v>3341</v>
      </c>
      <c r="B10606" t="s">
        <v>1923</v>
      </c>
      <c r="C10606" t="s">
        <v>1913</v>
      </c>
      <c r="D10606" s="24">
        <v>6208</v>
      </c>
      <c r="E10606" t="s">
        <v>1792</v>
      </c>
      <c r="F10606" t="s">
        <v>128</v>
      </c>
      <c r="G10606" t="s">
        <v>108</v>
      </c>
      <c r="H10606" t="s">
        <v>3517</v>
      </c>
      <c r="I10606" t="s">
        <v>1898</v>
      </c>
      <c r="J10606" t="s">
        <v>1944</v>
      </c>
      <c r="K10606" t="s">
        <v>1928</v>
      </c>
      <c r="L10606" s="24">
        <v>2036.69</v>
      </c>
      <c r="M10606" s="25">
        <f>+VLOOKUP(E10606, TC!A:D, 4, FALSE())</f>
        <v>1.16475</v>
      </c>
      <c r="N10606" s="24">
        <f t="shared" si="825"/>
        <v>2036.69</v>
      </c>
      <c r="O10606" t="str">
        <f t="shared" si="826"/>
        <v>FACTURA</v>
      </c>
      <c r="P10606" t="str">
        <f t="shared" si="827"/>
        <v>2025</v>
      </c>
      <c r="Q10606" t="str">
        <f t="shared" si="828"/>
        <v>07</v>
      </c>
      <c r="R10606" t="str">
        <f>+IFERROR(VLOOKUP(I10606, Listado!A:B, 2, FALSE()), "COMERCIALIZADORA INTERNACIONAL CARIBBEAN EXOTICS S A")</f>
        <v>PIEDRAHITA PEREZ MARIANA</v>
      </c>
      <c r="S10606" s="25">
        <f>+VLOOKUP(E10606, TC!A:D, 2, FALSE())</f>
        <v>4016.44</v>
      </c>
      <c r="T10606" t="str">
        <f t="shared" si="829"/>
        <v>USD</v>
      </c>
    </row>
    <row r="10607" spans="1:20" ht="18.75" hidden="1" customHeight="1" x14ac:dyDescent="0.25">
      <c r="A10607" t="s">
        <v>3341</v>
      </c>
      <c r="B10607" t="s">
        <v>1923</v>
      </c>
      <c r="C10607" t="s">
        <v>1913</v>
      </c>
      <c r="D10607" s="24">
        <v>6208</v>
      </c>
      <c r="E10607" t="s">
        <v>1792</v>
      </c>
      <c r="F10607" t="s">
        <v>128</v>
      </c>
      <c r="G10607" t="s">
        <v>108</v>
      </c>
      <c r="H10607" t="s">
        <v>3517</v>
      </c>
      <c r="I10607" t="s">
        <v>1898</v>
      </c>
      <c r="J10607" t="s">
        <v>1944</v>
      </c>
      <c r="K10607" t="s">
        <v>3369</v>
      </c>
      <c r="L10607" s="24">
        <v>3305.6</v>
      </c>
      <c r="M10607" s="25">
        <f>+VLOOKUP(E10607, TC!A:D, 4, FALSE())</f>
        <v>1.16475</v>
      </c>
      <c r="N10607" s="24">
        <f t="shared" si="825"/>
        <v>3305.6</v>
      </c>
      <c r="O10607" t="str">
        <f t="shared" si="826"/>
        <v>FACTURA</v>
      </c>
      <c r="P10607" t="str">
        <f t="shared" si="827"/>
        <v>2025</v>
      </c>
      <c r="Q10607" t="str">
        <f t="shared" si="828"/>
        <v>07</v>
      </c>
      <c r="R10607" t="str">
        <f>+IFERROR(VLOOKUP(I10607, Listado!A:B, 2, FALSE()), "COMERCIALIZADORA INTERNACIONAL CARIBBEAN EXOTICS S A")</f>
        <v>PIEDRAHITA PEREZ MARIANA</v>
      </c>
      <c r="S10607" s="25">
        <f>+VLOOKUP(E10607, TC!A:D, 2, FALSE())</f>
        <v>4016.44</v>
      </c>
      <c r="T10607" t="str">
        <f t="shared" si="829"/>
        <v>USD</v>
      </c>
    </row>
    <row r="10608" spans="1:20" ht="18.75" hidden="1" customHeight="1" x14ac:dyDescent="0.25">
      <c r="A10608" t="s">
        <v>3341</v>
      </c>
      <c r="B10608" t="s">
        <v>1923</v>
      </c>
      <c r="C10608" t="s">
        <v>1913</v>
      </c>
      <c r="D10608" s="24">
        <v>6209</v>
      </c>
      <c r="E10608" t="s">
        <v>1792</v>
      </c>
      <c r="F10608" t="s">
        <v>1924</v>
      </c>
      <c r="G10608" t="s">
        <v>108</v>
      </c>
      <c r="H10608" t="s">
        <v>3518</v>
      </c>
      <c r="I10608" t="s">
        <v>1871</v>
      </c>
      <c r="J10608" t="s">
        <v>1919</v>
      </c>
      <c r="K10608" t="s">
        <v>1928</v>
      </c>
      <c r="L10608" s="24">
        <v>722.44</v>
      </c>
      <c r="M10608" s="25">
        <f>+VLOOKUP(E10608, TC!A:D, 4, FALSE())</f>
        <v>1.16475</v>
      </c>
      <c r="N10608" s="24">
        <f t="shared" si="825"/>
        <v>841.46199000000001</v>
      </c>
      <c r="O10608" t="str">
        <f t="shared" si="826"/>
        <v>FACTURA</v>
      </c>
      <c r="P10608" t="str">
        <f t="shared" si="827"/>
        <v>2025</v>
      </c>
      <c r="Q10608" t="str">
        <f t="shared" si="828"/>
        <v>07</v>
      </c>
      <c r="R10608" t="str">
        <f>+IFERROR(VLOOKUP(I10608, Listado!A:B, 2, FALSE()), "COMERCIALIZADORA INTERNACIONAL CARIBBEAN EXOTICS S A")</f>
        <v>PIEDRAHITA PEREZ MARIANA</v>
      </c>
      <c r="S10608" s="25">
        <f>+VLOOKUP(E10608, TC!A:D, 2, FALSE())</f>
        <v>4016.44</v>
      </c>
      <c r="T10608" t="str">
        <f t="shared" si="829"/>
        <v>EUR</v>
      </c>
    </row>
    <row r="10609" spans="1:20" ht="18.75" hidden="1" customHeight="1" x14ac:dyDescent="0.25">
      <c r="A10609" t="s">
        <v>3341</v>
      </c>
      <c r="B10609" t="s">
        <v>1923</v>
      </c>
      <c r="C10609" t="s">
        <v>1913</v>
      </c>
      <c r="D10609" s="24">
        <v>6209</v>
      </c>
      <c r="E10609" t="s">
        <v>1792</v>
      </c>
      <c r="F10609" t="s">
        <v>1924</v>
      </c>
      <c r="G10609" t="s">
        <v>108</v>
      </c>
      <c r="H10609" t="s">
        <v>3518</v>
      </c>
      <c r="I10609" t="s">
        <v>1871</v>
      </c>
      <c r="J10609" t="s">
        <v>1919</v>
      </c>
      <c r="K10609" t="s">
        <v>2064</v>
      </c>
      <c r="L10609" s="24">
        <v>207.4</v>
      </c>
      <c r="M10609" s="25">
        <f>+VLOOKUP(E10609, TC!A:D, 4, FALSE())</f>
        <v>1.16475</v>
      </c>
      <c r="N10609" s="24">
        <f t="shared" si="825"/>
        <v>241.56915000000001</v>
      </c>
      <c r="O10609" t="str">
        <f t="shared" si="826"/>
        <v>FACTURA</v>
      </c>
      <c r="P10609" t="str">
        <f t="shared" si="827"/>
        <v>2025</v>
      </c>
      <c r="Q10609" t="str">
        <f t="shared" si="828"/>
        <v>07</v>
      </c>
      <c r="R10609" t="str">
        <f>+IFERROR(VLOOKUP(I10609, Listado!A:B, 2, FALSE()), "COMERCIALIZADORA INTERNACIONAL CARIBBEAN EXOTICS S A")</f>
        <v>PIEDRAHITA PEREZ MARIANA</v>
      </c>
      <c r="S10609" s="25">
        <f>+VLOOKUP(E10609, TC!A:D, 2, FALSE())</f>
        <v>4016.44</v>
      </c>
      <c r="T10609" t="str">
        <f t="shared" si="829"/>
        <v>EUR</v>
      </c>
    </row>
    <row r="10610" spans="1:20" ht="18.75" hidden="1" customHeight="1" x14ac:dyDescent="0.25">
      <c r="A10610" t="s">
        <v>3341</v>
      </c>
      <c r="B10610" t="s">
        <v>1923</v>
      </c>
      <c r="C10610" t="s">
        <v>1913</v>
      </c>
      <c r="D10610" s="24">
        <v>6209</v>
      </c>
      <c r="E10610" t="s">
        <v>1792</v>
      </c>
      <c r="F10610" t="s">
        <v>1924</v>
      </c>
      <c r="G10610" t="s">
        <v>108</v>
      </c>
      <c r="H10610" t="s">
        <v>3518</v>
      </c>
      <c r="I10610" t="s">
        <v>1871</v>
      </c>
      <c r="J10610" t="s">
        <v>1919</v>
      </c>
      <c r="K10610" t="s">
        <v>8</v>
      </c>
      <c r="L10610" s="24">
        <v>1233</v>
      </c>
      <c r="M10610" s="25">
        <f>+VLOOKUP(E10610, TC!A:D, 4, FALSE())</f>
        <v>1.16475</v>
      </c>
      <c r="N10610" s="24">
        <f t="shared" si="825"/>
        <v>1436.1367499999999</v>
      </c>
      <c r="O10610" t="str">
        <f t="shared" si="826"/>
        <v>FACTURA</v>
      </c>
      <c r="P10610" t="str">
        <f t="shared" si="827"/>
        <v>2025</v>
      </c>
      <c r="Q10610" t="str">
        <f t="shared" si="828"/>
        <v>07</v>
      </c>
      <c r="R10610" t="str">
        <f>+IFERROR(VLOOKUP(I10610, Listado!A:B, 2, FALSE()), "COMERCIALIZADORA INTERNACIONAL CARIBBEAN EXOTICS S A")</f>
        <v>PIEDRAHITA PEREZ MARIANA</v>
      </c>
      <c r="S10610" s="25">
        <f>+VLOOKUP(E10610, TC!A:D, 2, FALSE())</f>
        <v>4016.44</v>
      </c>
      <c r="T10610" t="str">
        <f t="shared" si="829"/>
        <v>EUR</v>
      </c>
    </row>
    <row r="10611" spans="1:20" ht="18.75" hidden="1" customHeight="1" x14ac:dyDescent="0.25">
      <c r="A10611" t="s">
        <v>3341</v>
      </c>
      <c r="B10611" t="s">
        <v>1923</v>
      </c>
      <c r="C10611" t="s">
        <v>1913</v>
      </c>
      <c r="D10611" s="24">
        <v>6209</v>
      </c>
      <c r="E10611" t="s">
        <v>1792</v>
      </c>
      <c r="F10611" t="s">
        <v>1924</v>
      </c>
      <c r="G10611" t="s">
        <v>108</v>
      </c>
      <c r="H10611" t="s">
        <v>3518</v>
      </c>
      <c r="I10611" t="s">
        <v>1871</v>
      </c>
      <c r="J10611" t="s">
        <v>1919</v>
      </c>
      <c r="K10611" t="s">
        <v>49</v>
      </c>
      <c r="L10611" s="24">
        <v>294</v>
      </c>
      <c r="M10611" s="25">
        <f>+VLOOKUP(E10611, TC!A:D, 4, FALSE())</f>
        <v>1.16475</v>
      </c>
      <c r="N10611" s="24">
        <f t="shared" si="825"/>
        <v>342.43649999999997</v>
      </c>
      <c r="O10611" t="str">
        <f t="shared" si="826"/>
        <v>FACTURA</v>
      </c>
      <c r="P10611" t="str">
        <f t="shared" si="827"/>
        <v>2025</v>
      </c>
      <c r="Q10611" t="str">
        <f t="shared" si="828"/>
        <v>07</v>
      </c>
      <c r="R10611" t="str">
        <f>+IFERROR(VLOOKUP(I10611, Listado!A:B, 2, FALSE()), "COMERCIALIZADORA INTERNACIONAL CARIBBEAN EXOTICS S A")</f>
        <v>PIEDRAHITA PEREZ MARIANA</v>
      </c>
      <c r="S10611" s="25">
        <f>+VLOOKUP(E10611, TC!A:D, 2, FALSE())</f>
        <v>4016.44</v>
      </c>
      <c r="T10611" t="str">
        <f t="shared" si="829"/>
        <v>EUR</v>
      </c>
    </row>
    <row r="10612" spans="1:20" ht="18.75" hidden="1" customHeight="1" x14ac:dyDescent="0.25">
      <c r="A10612" t="s">
        <v>3341</v>
      </c>
      <c r="B10612" t="s">
        <v>5</v>
      </c>
      <c r="C10612" t="s">
        <v>1913</v>
      </c>
      <c r="D10612" s="24">
        <v>12537</v>
      </c>
      <c r="E10612" t="s">
        <v>1793</v>
      </c>
      <c r="F10612" t="s">
        <v>99</v>
      </c>
      <c r="G10612" t="s">
        <v>113</v>
      </c>
      <c r="I10612" t="s">
        <v>1859</v>
      </c>
      <c r="J10612" t="s">
        <v>1915</v>
      </c>
      <c r="K10612" t="s">
        <v>1916</v>
      </c>
      <c r="L10612" s="24">
        <v>3062400</v>
      </c>
      <c r="M10612" s="25">
        <f>+VLOOKUP(E10612, TC!A:D, 4, FALSE())</f>
        <v>1.164749998125286</v>
      </c>
      <c r="N10612" s="24">
        <f t="shared" si="825"/>
        <v>3062400</v>
      </c>
      <c r="O10612" t="str">
        <f t="shared" si="826"/>
        <v>FACTURA</v>
      </c>
      <c r="P10612" t="str">
        <f t="shared" si="827"/>
        <v>2025</v>
      </c>
      <c r="Q10612" t="str">
        <f t="shared" si="828"/>
        <v>07</v>
      </c>
      <c r="R10612" t="str">
        <f>+IFERROR(VLOOKUP(I10612, Listado!A:B, 2, FALSE()), "COMERCIALIZADORA INTERNACIONAL CARIBBEAN EXOTICS S A")</f>
        <v>LONDOÑO ECHEVERRI ALEJANDRA</v>
      </c>
      <c r="S10612" s="25">
        <f>+VLOOKUP(E10612, TC!A:D, 2, FALSE())</f>
        <v>4000.61</v>
      </c>
      <c r="T10612" t="str">
        <f t="shared" si="829"/>
        <v>COP</v>
      </c>
    </row>
    <row r="10613" spans="1:20" ht="18.75" hidden="1" customHeight="1" x14ac:dyDescent="0.25">
      <c r="A10613" t="s">
        <v>3341</v>
      </c>
      <c r="B10613" t="s">
        <v>5</v>
      </c>
      <c r="C10613" t="s">
        <v>1913</v>
      </c>
      <c r="D10613" s="24">
        <v>12537</v>
      </c>
      <c r="E10613" t="s">
        <v>1793</v>
      </c>
      <c r="F10613" t="s">
        <v>99</v>
      </c>
      <c r="G10613" t="s">
        <v>113</v>
      </c>
      <c r="I10613" t="s">
        <v>1859</v>
      </c>
      <c r="J10613" t="s">
        <v>1915</v>
      </c>
      <c r="K10613" t="s">
        <v>2094</v>
      </c>
      <c r="L10613" s="24">
        <v>620000</v>
      </c>
      <c r="M10613" s="25">
        <f>+VLOOKUP(E10613, TC!A:D, 4, FALSE())</f>
        <v>1.164749998125286</v>
      </c>
      <c r="N10613" s="24">
        <f t="shared" si="825"/>
        <v>620000</v>
      </c>
      <c r="O10613" t="str">
        <f t="shared" si="826"/>
        <v>FACTURA</v>
      </c>
      <c r="P10613" t="str">
        <f t="shared" si="827"/>
        <v>2025</v>
      </c>
      <c r="Q10613" t="str">
        <f t="shared" si="828"/>
        <v>07</v>
      </c>
      <c r="R10613" t="str">
        <f>+IFERROR(VLOOKUP(I10613, Listado!A:B, 2, FALSE()), "COMERCIALIZADORA INTERNACIONAL CARIBBEAN EXOTICS S A")</f>
        <v>LONDOÑO ECHEVERRI ALEJANDRA</v>
      </c>
      <c r="S10613" s="25">
        <f>+VLOOKUP(E10613, TC!A:D, 2, FALSE())</f>
        <v>4000.61</v>
      </c>
      <c r="T10613" t="str">
        <f t="shared" si="829"/>
        <v>COP</v>
      </c>
    </row>
    <row r="10614" spans="1:20" ht="18.75" hidden="1" customHeight="1" x14ac:dyDescent="0.25">
      <c r="A10614" t="s">
        <v>3341</v>
      </c>
      <c r="B10614" t="s">
        <v>5</v>
      </c>
      <c r="C10614" t="s">
        <v>1913</v>
      </c>
      <c r="D10614" s="24">
        <v>12538</v>
      </c>
      <c r="E10614" t="s">
        <v>1793</v>
      </c>
      <c r="F10614" t="s">
        <v>99</v>
      </c>
      <c r="G10614" t="s">
        <v>113</v>
      </c>
      <c r="I10614" t="s">
        <v>1858</v>
      </c>
      <c r="J10614" t="s">
        <v>1915</v>
      </c>
      <c r="K10614" t="s">
        <v>1920</v>
      </c>
      <c r="L10614" s="24">
        <v>480000</v>
      </c>
      <c r="M10614" s="25">
        <f>+VLOOKUP(E10614, TC!A:D, 4, FALSE())</f>
        <v>1.164749998125286</v>
      </c>
      <c r="N10614" s="24">
        <f t="shared" si="825"/>
        <v>480000</v>
      </c>
      <c r="O10614" t="str">
        <f t="shared" si="826"/>
        <v>FACTURA</v>
      </c>
      <c r="P10614" t="str">
        <f t="shared" si="827"/>
        <v>2025</v>
      </c>
      <c r="Q10614" t="str">
        <f t="shared" si="828"/>
        <v>07</v>
      </c>
      <c r="R10614" t="str">
        <f>+IFERROR(VLOOKUP(I10614, Listado!A:B, 2, FALSE()), "COMERCIALIZADORA INTERNACIONAL CARIBBEAN EXOTICS S A")</f>
        <v>LONDOÑO ECHEVERRI ALEJANDRA</v>
      </c>
      <c r="S10614" s="25">
        <f>+VLOOKUP(E10614, TC!A:D, 2, FALSE())</f>
        <v>4000.61</v>
      </c>
      <c r="T10614" t="str">
        <f t="shared" si="829"/>
        <v>COP</v>
      </c>
    </row>
    <row r="10615" spans="1:20" ht="18.75" hidden="1" customHeight="1" x14ac:dyDescent="0.25">
      <c r="A10615" t="s">
        <v>3341</v>
      </c>
      <c r="B10615" t="s">
        <v>5</v>
      </c>
      <c r="C10615" t="s">
        <v>1913</v>
      </c>
      <c r="D10615" s="24">
        <v>12539</v>
      </c>
      <c r="E10615" t="s">
        <v>1793</v>
      </c>
      <c r="F10615" t="s">
        <v>99</v>
      </c>
      <c r="G10615" t="s">
        <v>113</v>
      </c>
      <c r="I10615" t="s">
        <v>1858</v>
      </c>
      <c r="J10615" t="s">
        <v>1915</v>
      </c>
      <c r="K10615" t="s">
        <v>1920</v>
      </c>
      <c r="L10615" s="24">
        <v>480000</v>
      </c>
      <c r="M10615" s="25">
        <f>+VLOOKUP(E10615, TC!A:D, 4, FALSE())</f>
        <v>1.164749998125286</v>
      </c>
      <c r="N10615" s="24">
        <f t="shared" si="825"/>
        <v>480000</v>
      </c>
      <c r="O10615" t="str">
        <f t="shared" si="826"/>
        <v>FACTURA</v>
      </c>
      <c r="P10615" t="str">
        <f t="shared" si="827"/>
        <v>2025</v>
      </c>
      <c r="Q10615" t="str">
        <f t="shared" si="828"/>
        <v>07</v>
      </c>
      <c r="R10615" t="str">
        <f>+IFERROR(VLOOKUP(I10615, Listado!A:B, 2, FALSE()), "COMERCIALIZADORA INTERNACIONAL CARIBBEAN EXOTICS S A")</f>
        <v>LONDOÑO ECHEVERRI ALEJANDRA</v>
      </c>
      <c r="S10615" s="25">
        <f>+VLOOKUP(E10615, TC!A:D, 2, FALSE())</f>
        <v>4000.61</v>
      </c>
      <c r="T10615" t="str">
        <f t="shared" si="829"/>
        <v>COP</v>
      </c>
    </row>
    <row r="10616" spans="1:20" ht="18.75" hidden="1" customHeight="1" x14ac:dyDescent="0.25">
      <c r="A10616" t="s">
        <v>3341</v>
      </c>
      <c r="B10616" t="s">
        <v>5</v>
      </c>
      <c r="C10616" t="s">
        <v>1913</v>
      </c>
      <c r="D10616" s="24">
        <v>12540</v>
      </c>
      <c r="E10616" t="s">
        <v>1793</v>
      </c>
      <c r="F10616" t="s">
        <v>99</v>
      </c>
      <c r="G10616" t="s">
        <v>113</v>
      </c>
      <c r="I10616" t="s">
        <v>2824</v>
      </c>
      <c r="J10616" t="s">
        <v>1915</v>
      </c>
      <c r="K10616" t="s">
        <v>2025</v>
      </c>
      <c r="L10616" s="24">
        <v>176800</v>
      </c>
      <c r="M10616" s="25">
        <f>+VLOOKUP(E10616, TC!A:D, 4, FALSE())</f>
        <v>1.164749998125286</v>
      </c>
      <c r="N10616" s="24">
        <f t="shared" si="825"/>
        <v>176800</v>
      </c>
      <c r="O10616" t="str">
        <f t="shared" si="826"/>
        <v>FACTURA</v>
      </c>
      <c r="P10616" t="str">
        <f t="shared" si="827"/>
        <v>2025</v>
      </c>
      <c r="Q10616" t="str">
        <f t="shared" si="828"/>
        <v>07</v>
      </c>
      <c r="R10616" t="str">
        <f>+IFERROR(VLOOKUP(I10616, Listado!A:B, 2, FALSE()), "COMERCIALIZADORA INTERNACIONAL CARIBBEAN EXOTICS S A")</f>
        <v>COMERCIALIZADORA INTERNACIONAL CARIBBEAN EXOTICS S A</v>
      </c>
      <c r="S10616" s="25">
        <f>+VLOOKUP(E10616, TC!A:D, 2, FALSE())</f>
        <v>4000.61</v>
      </c>
      <c r="T10616" t="str">
        <f t="shared" si="829"/>
        <v>COP</v>
      </c>
    </row>
    <row r="10617" spans="1:20" ht="18.75" hidden="1" customHeight="1" x14ac:dyDescent="0.25">
      <c r="A10617" t="s">
        <v>3341</v>
      </c>
      <c r="B10617" t="s">
        <v>5</v>
      </c>
      <c r="C10617" t="s">
        <v>1913</v>
      </c>
      <c r="D10617" s="24">
        <v>12541</v>
      </c>
      <c r="E10617" t="s">
        <v>1793</v>
      </c>
      <c r="F10617" t="s">
        <v>99</v>
      </c>
      <c r="G10617" t="s">
        <v>113</v>
      </c>
      <c r="I10617" t="s">
        <v>2824</v>
      </c>
      <c r="J10617" t="s">
        <v>1915</v>
      </c>
      <c r="K10617" t="s">
        <v>2025</v>
      </c>
      <c r="L10617" s="24">
        <v>200200</v>
      </c>
      <c r="M10617" s="25">
        <f>+VLOOKUP(E10617, TC!A:D, 4, FALSE())</f>
        <v>1.164749998125286</v>
      </c>
      <c r="N10617" s="24">
        <f t="shared" si="825"/>
        <v>200200</v>
      </c>
      <c r="O10617" t="str">
        <f t="shared" si="826"/>
        <v>FACTURA</v>
      </c>
      <c r="P10617" t="str">
        <f t="shared" si="827"/>
        <v>2025</v>
      </c>
      <c r="Q10617" t="str">
        <f t="shared" si="828"/>
        <v>07</v>
      </c>
      <c r="R10617" t="str">
        <f>+IFERROR(VLOOKUP(I10617, Listado!A:B, 2, FALSE()), "COMERCIALIZADORA INTERNACIONAL CARIBBEAN EXOTICS S A")</f>
        <v>COMERCIALIZADORA INTERNACIONAL CARIBBEAN EXOTICS S A</v>
      </c>
      <c r="S10617" s="25">
        <f>+VLOOKUP(E10617, TC!A:D, 2, FALSE())</f>
        <v>4000.61</v>
      </c>
      <c r="T10617" t="str">
        <f t="shared" si="829"/>
        <v>COP</v>
      </c>
    </row>
    <row r="10618" spans="1:20" ht="18.75" hidden="1" customHeight="1" x14ac:dyDescent="0.25">
      <c r="A10618" t="s">
        <v>3341</v>
      </c>
      <c r="B10618" t="s">
        <v>5</v>
      </c>
      <c r="C10618" t="s">
        <v>1913</v>
      </c>
      <c r="D10618" s="24">
        <v>12542</v>
      </c>
      <c r="E10618" t="s">
        <v>1793</v>
      </c>
      <c r="F10618" t="s">
        <v>99</v>
      </c>
      <c r="G10618" t="s">
        <v>113</v>
      </c>
      <c r="I10618" t="s">
        <v>3519</v>
      </c>
      <c r="J10618" t="s">
        <v>1915</v>
      </c>
      <c r="K10618" t="s">
        <v>2022</v>
      </c>
      <c r="L10618" s="24">
        <v>543200</v>
      </c>
      <c r="M10618" s="25">
        <f>+VLOOKUP(E10618, TC!A:D, 4, FALSE())</f>
        <v>1.164749998125286</v>
      </c>
      <c r="N10618" s="24">
        <f t="shared" si="825"/>
        <v>543200</v>
      </c>
      <c r="O10618" t="str">
        <f t="shared" si="826"/>
        <v>FACTURA</v>
      </c>
      <c r="P10618" t="str">
        <f t="shared" si="827"/>
        <v>2025</v>
      </c>
      <c r="Q10618" t="str">
        <f t="shared" si="828"/>
        <v>07</v>
      </c>
      <c r="R10618" t="str">
        <f>+IFERROR(VLOOKUP(I10618, Listado!A:B, 2, FALSE()), "COMERCIALIZADORA INTERNACIONAL CARIBBEAN EXOTICS S A")</f>
        <v>COMERCIALIZADORA INTERNACIONAL CARIBBEAN EXOTICS S A</v>
      </c>
      <c r="S10618" s="25">
        <f>+VLOOKUP(E10618, TC!A:D, 2, FALSE())</f>
        <v>4000.61</v>
      </c>
      <c r="T10618" t="str">
        <f t="shared" si="829"/>
        <v>COP</v>
      </c>
    </row>
    <row r="10619" spans="1:20" ht="18.75" hidden="1" customHeight="1" x14ac:dyDescent="0.25">
      <c r="A10619" t="s">
        <v>3341</v>
      </c>
      <c r="B10619" t="s">
        <v>5</v>
      </c>
      <c r="C10619" t="s">
        <v>1913</v>
      </c>
      <c r="D10619" s="24">
        <v>12542</v>
      </c>
      <c r="E10619" t="s">
        <v>1793</v>
      </c>
      <c r="F10619" t="s">
        <v>99</v>
      </c>
      <c r="G10619" t="s">
        <v>113</v>
      </c>
      <c r="I10619" t="s">
        <v>3519</v>
      </c>
      <c r="J10619" t="s">
        <v>1915</v>
      </c>
      <c r="K10619" t="s">
        <v>2022</v>
      </c>
      <c r="L10619" s="24">
        <v>170240</v>
      </c>
      <c r="M10619" s="25">
        <f>+VLOOKUP(E10619, TC!A:D, 4, FALSE())</f>
        <v>1.164749998125286</v>
      </c>
      <c r="N10619" s="24">
        <f t="shared" si="825"/>
        <v>170240</v>
      </c>
      <c r="O10619" t="str">
        <f t="shared" si="826"/>
        <v>FACTURA</v>
      </c>
      <c r="P10619" t="str">
        <f t="shared" si="827"/>
        <v>2025</v>
      </c>
      <c r="Q10619" t="str">
        <f t="shared" si="828"/>
        <v>07</v>
      </c>
      <c r="R10619" t="str">
        <f>+IFERROR(VLOOKUP(I10619, Listado!A:B, 2, FALSE()), "COMERCIALIZADORA INTERNACIONAL CARIBBEAN EXOTICS S A")</f>
        <v>COMERCIALIZADORA INTERNACIONAL CARIBBEAN EXOTICS S A</v>
      </c>
      <c r="S10619" s="25">
        <f>+VLOOKUP(E10619, TC!A:D, 2, FALSE())</f>
        <v>4000.61</v>
      </c>
      <c r="T10619" t="str">
        <f t="shared" si="829"/>
        <v>COP</v>
      </c>
    </row>
    <row r="10620" spans="1:20" ht="18.75" hidden="1" customHeight="1" x14ac:dyDescent="0.25">
      <c r="A10620" t="s">
        <v>3341</v>
      </c>
      <c r="B10620" t="s">
        <v>5</v>
      </c>
      <c r="C10620" t="s">
        <v>1913</v>
      </c>
      <c r="D10620" s="24">
        <v>12542</v>
      </c>
      <c r="E10620" t="s">
        <v>1793</v>
      </c>
      <c r="F10620" t="s">
        <v>99</v>
      </c>
      <c r="G10620" t="s">
        <v>113</v>
      </c>
      <c r="I10620" t="s">
        <v>3519</v>
      </c>
      <c r="J10620" t="s">
        <v>1915</v>
      </c>
      <c r="K10620" t="s">
        <v>2022</v>
      </c>
      <c r="L10620" s="24">
        <v>58240</v>
      </c>
      <c r="M10620" s="25">
        <f>+VLOOKUP(E10620, TC!A:D, 4, FALSE())</f>
        <v>1.164749998125286</v>
      </c>
      <c r="N10620" s="24">
        <f t="shared" si="825"/>
        <v>58240</v>
      </c>
      <c r="O10620" t="str">
        <f t="shared" si="826"/>
        <v>FACTURA</v>
      </c>
      <c r="P10620" t="str">
        <f t="shared" si="827"/>
        <v>2025</v>
      </c>
      <c r="Q10620" t="str">
        <f t="shared" si="828"/>
        <v>07</v>
      </c>
      <c r="R10620" t="str">
        <f>+IFERROR(VLOOKUP(I10620, Listado!A:B, 2, FALSE()), "COMERCIALIZADORA INTERNACIONAL CARIBBEAN EXOTICS S A")</f>
        <v>COMERCIALIZADORA INTERNACIONAL CARIBBEAN EXOTICS S A</v>
      </c>
      <c r="S10620" s="25">
        <f>+VLOOKUP(E10620, TC!A:D, 2, FALSE())</f>
        <v>4000.61</v>
      </c>
      <c r="T10620" t="str">
        <f t="shared" si="829"/>
        <v>COP</v>
      </c>
    </row>
    <row r="10621" spans="1:20" ht="18.75" hidden="1" customHeight="1" x14ac:dyDescent="0.25">
      <c r="A10621" t="s">
        <v>3341</v>
      </c>
      <c r="B10621" t="s">
        <v>5</v>
      </c>
      <c r="C10621" t="s">
        <v>1913</v>
      </c>
      <c r="D10621" s="24">
        <v>12542</v>
      </c>
      <c r="E10621" t="s">
        <v>1793</v>
      </c>
      <c r="F10621" t="s">
        <v>99</v>
      </c>
      <c r="G10621" t="s">
        <v>113</v>
      </c>
      <c r="I10621" t="s">
        <v>3519</v>
      </c>
      <c r="J10621" t="s">
        <v>1915</v>
      </c>
      <c r="K10621" t="s">
        <v>2022</v>
      </c>
      <c r="L10621" s="24">
        <v>27440</v>
      </c>
      <c r="M10621" s="25">
        <f>+VLOOKUP(E10621, TC!A:D, 4, FALSE())</f>
        <v>1.164749998125286</v>
      </c>
      <c r="N10621" s="24">
        <f t="shared" si="825"/>
        <v>27440</v>
      </c>
      <c r="O10621" t="str">
        <f t="shared" si="826"/>
        <v>FACTURA</v>
      </c>
      <c r="P10621" t="str">
        <f t="shared" si="827"/>
        <v>2025</v>
      </c>
      <c r="Q10621" t="str">
        <f t="shared" si="828"/>
        <v>07</v>
      </c>
      <c r="R10621" t="str">
        <f>+IFERROR(VLOOKUP(I10621, Listado!A:B, 2, FALSE()), "COMERCIALIZADORA INTERNACIONAL CARIBBEAN EXOTICS S A")</f>
        <v>COMERCIALIZADORA INTERNACIONAL CARIBBEAN EXOTICS S A</v>
      </c>
      <c r="S10621" s="25">
        <f>+VLOOKUP(E10621, TC!A:D, 2, FALSE())</f>
        <v>4000.61</v>
      </c>
      <c r="T10621" t="str">
        <f t="shared" si="829"/>
        <v>COP</v>
      </c>
    </row>
    <row r="10622" spans="1:20" ht="18.75" hidden="1" customHeight="1" x14ac:dyDescent="0.25">
      <c r="A10622" t="s">
        <v>3341</v>
      </c>
      <c r="B10622" t="s">
        <v>5</v>
      </c>
      <c r="C10622" t="s">
        <v>1913</v>
      </c>
      <c r="D10622" s="24">
        <v>12542</v>
      </c>
      <c r="E10622" t="s">
        <v>1793</v>
      </c>
      <c r="F10622" t="s">
        <v>99</v>
      </c>
      <c r="G10622" t="s">
        <v>113</v>
      </c>
      <c r="I10622" t="s">
        <v>3519</v>
      </c>
      <c r="J10622" t="s">
        <v>1915</v>
      </c>
      <c r="K10622" t="s">
        <v>2022</v>
      </c>
      <c r="L10622" s="24">
        <v>28280</v>
      </c>
      <c r="M10622" s="25">
        <f>+VLOOKUP(E10622, TC!A:D, 4, FALSE())</f>
        <v>1.164749998125286</v>
      </c>
      <c r="N10622" s="24">
        <f t="shared" si="825"/>
        <v>28280</v>
      </c>
      <c r="O10622" t="str">
        <f t="shared" si="826"/>
        <v>FACTURA</v>
      </c>
      <c r="P10622" t="str">
        <f t="shared" si="827"/>
        <v>2025</v>
      </c>
      <c r="Q10622" t="str">
        <f t="shared" si="828"/>
        <v>07</v>
      </c>
      <c r="R10622" t="str">
        <f>+IFERROR(VLOOKUP(I10622, Listado!A:B, 2, FALSE()), "COMERCIALIZADORA INTERNACIONAL CARIBBEAN EXOTICS S A")</f>
        <v>COMERCIALIZADORA INTERNACIONAL CARIBBEAN EXOTICS S A</v>
      </c>
      <c r="S10622" s="25">
        <f>+VLOOKUP(E10622, TC!A:D, 2, FALSE())</f>
        <v>4000.61</v>
      </c>
      <c r="T10622" t="str">
        <f t="shared" si="829"/>
        <v>COP</v>
      </c>
    </row>
    <row r="10623" spans="1:20" ht="18.75" hidden="1" customHeight="1" x14ac:dyDescent="0.25">
      <c r="A10623" t="s">
        <v>3341</v>
      </c>
      <c r="B10623" t="s">
        <v>5</v>
      </c>
      <c r="C10623" t="s">
        <v>1913</v>
      </c>
      <c r="D10623" s="24">
        <v>12542</v>
      </c>
      <c r="E10623" t="s">
        <v>1793</v>
      </c>
      <c r="F10623" t="s">
        <v>99</v>
      </c>
      <c r="G10623" t="s">
        <v>113</v>
      </c>
      <c r="I10623" t="s">
        <v>3519</v>
      </c>
      <c r="J10623" t="s">
        <v>1915</v>
      </c>
      <c r="K10623" t="s">
        <v>2022</v>
      </c>
      <c r="L10623" s="24">
        <v>16520</v>
      </c>
      <c r="M10623" s="25">
        <f>+VLOOKUP(E10623, TC!A:D, 4, FALSE())</f>
        <v>1.164749998125286</v>
      </c>
      <c r="N10623" s="24">
        <f t="shared" si="825"/>
        <v>16520</v>
      </c>
      <c r="O10623" t="str">
        <f t="shared" si="826"/>
        <v>FACTURA</v>
      </c>
      <c r="P10623" t="str">
        <f t="shared" si="827"/>
        <v>2025</v>
      </c>
      <c r="Q10623" t="str">
        <f t="shared" si="828"/>
        <v>07</v>
      </c>
      <c r="R10623" t="str">
        <f>+IFERROR(VLOOKUP(I10623, Listado!A:B, 2, FALSE()), "COMERCIALIZADORA INTERNACIONAL CARIBBEAN EXOTICS S A")</f>
        <v>COMERCIALIZADORA INTERNACIONAL CARIBBEAN EXOTICS S A</v>
      </c>
      <c r="S10623" s="25">
        <f>+VLOOKUP(E10623, TC!A:D, 2, FALSE())</f>
        <v>4000.61</v>
      </c>
      <c r="T10623" t="str">
        <f t="shared" si="829"/>
        <v>COP</v>
      </c>
    </row>
    <row r="10624" spans="1:20" ht="18.75" hidden="1" customHeight="1" x14ac:dyDescent="0.25">
      <c r="A10624" t="s">
        <v>3341</v>
      </c>
      <c r="B10624" t="s">
        <v>5</v>
      </c>
      <c r="C10624" t="s">
        <v>1913</v>
      </c>
      <c r="D10624" s="24">
        <v>12542</v>
      </c>
      <c r="E10624" t="s">
        <v>1793</v>
      </c>
      <c r="F10624" t="s">
        <v>99</v>
      </c>
      <c r="G10624" t="s">
        <v>113</v>
      </c>
      <c r="I10624" t="s">
        <v>3519</v>
      </c>
      <c r="J10624" t="s">
        <v>1915</v>
      </c>
      <c r="K10624" t="s">
        <v>2022</v>
      </c>
      <c r="L10624" s="24">
        <v>4480</v>
      </c>
      <c r="M10624" s="25">
        <f>+VLOOKUP(E10624, TC!A:D, 4, FALSE())</f>
        <v>1.164749998125286</v>
      </c>
      <c r="N10624" s="24">
        <f t="shared" si="825"/>
        <v>4480</v>
      </c>
      <c r="O10624" t="str">
        <f t="shared" si="826"/>
        <v>FACTURA</v>
      </c>
      <c r="P10624" t="str">
        <f t="shared" si="827"/>
        <v>2025</v>
      </c>
      <c r="Q10624" t="str">
        <f t="shared" si="828"/>
        <v>07</v>
      </c>
      <c r="R10624" t="str">
        <f>+IFERROR(VLOOKUP(I10624, Listado!A:B, 2, FALSE()), "COMERCIALIZADORA INTERNACIONAL CARIBBEAN EXOTICS S A")</f>
        <v>COMERCIALIZADORA INTERNACIONAL CARIBBEAN EXOTICS S A</v>
      </c>
      <c r="S10624" s="25">
        <f>+VLOOKUP(E10624, TC!A:D, 2, FALSE())</f>
        <v>4000.61</v>
      </c>
      <c r="T10624" t="str">
        <f t="shared" si="829"/>
        <v>COP</v>
      </c>
    </row>
    <row r="10625" spans="1:20" ht="18.75" hidden="1" customHeight="1" x14ac:dyDescent="0.25">
      <c r="A10625" t="s">
        <v>3341</v>
      </c>
      <c r="B10625" t="s">
        <v>5</v>
      </c>
      <c r="C10625" t="s">
        <v>1913</v>
      </c>
      <c r="D10625" s="24">
        <v>12543</v>
      </c>
      <c r="E10625" t="s">
        <v>1793</v>
      </c>
      <c r="F10625" t="s">
        <v>99</v>
      </c>
      <c r="G10625" t="s">
        <v>1914</v>
      </c>
      <c r="I10625" t="s">
        <v>1841</v>
      </c>
      <c r="J10625" t="s">
        <v>1915</v>
      </c>
      <c r="K10625" t="s">
        <v>2022</v>
      </c>
      <c r="L10625" s="24">
        <v>344000</v>
      </c>
      <c r="M10625" s="25">
        <f>+VLOOKUP(E10625, TC!A:D, 4, FALSE())</f>
        <v>1.164749998125286</v>
      </c>
      <c r="N10625" s="24">
        <f t="shared" si="825"/>
        <v>344000</v>
      </c>
      <c r="O10625" t="str">
        <f t="shared" si="826"/>
        <v>FACTURA</v>
      </c>
      <c r="P10625" t="str">
        <f t="shared" si="827"/>
        <v>2025</v>
      </c>
      <c r="Q10625" t="str">
        <f t="shared" si="828"/>
        <v>07</v>
      </c>
      <c r="R10625" t="str">
        <f>+IFERROR(VLOOKUP(I10625, Listado!A:B, 2, FALSE()), "COMERCIALIZADORA INTERNACIONAL CARIBBEAN EXOTICS S A")</f>
        <v>LONDOÑO ECHEVERRI ALEJANDRA</v>
      </c>
      <c r="S10625" s="25">
        <f>+VLOOKUP(E10625, TC!A:D, 2, FALSE())</f>
        <v>4000.61</v>
      </c>
      <c r="T10625" t="str">
        <f t="shared" si="829"/>
        <v>COP</v>
      </c>
    </row>
    <row r="10626" spans="1:20" ht="18.75" hidden="1" customHeight="1" x14ac:dyDescent="0.25">
      <c r="A10626" t="s">
        <v>3341</v>
      </c>
      <c r="B10626" t="s">
        <v>5</v>
      </c>
      <c r="C10626" t="s">
        <v>1913</v>
      </c>
      <c r="D10626" s="24">
        <v>12543</v>
      </c>
      <c r="E10626" t="s">
        <v>1793</v>
      </c>
      <c r="F10626" t="s">
        <v>99</v>
      </c>
      <c r="G10626" t="s">
        <v>1914</v>
      </c>
      <c r="I10626" t="s">
        <v>1841</v>
      </c>
      <c r="J10626" t="s">
        <v>1915</v>
      </c>
      <c r="K10626" t="s">
        <v>2022</v>
      </c>
      <c r="L10626" s="24">
        <v>70400</v>
      </c>
      <c r="M10626" s="25">
        <f>+VLOOKUP(E10626, TC!A:D, 4, FALSE())</f>
        <v>1.164749998125286</v>
      </c>
      <c r="N10626" s="24">
        <f t="shared" ref="N10626:N10689" si="830">+IF(F10626="EUR", (M10626*L10626), IF(I10626="JUAN MATAS SAS", (L10626/S10626), L10626))</f>
        <v>70400</v>
      </c>
      <c r="O10626" t="str">
        <f t="shared" ref="O10626:O10689" si="831">+IF(C10626="CFE", "FACTURA", IF(ISERROR(SEARCH("ANULA", H10626))=FALSE(), "ANULACIÓN FE", IF(ISERROR(SEARCH("CANCELLATION", H10626))=FALSE(), "ANULACIÓN FE", "NOTAS")))</f>
        <v>FACTURA</v>
      </c>
      <c r="P10626" t="str">
        <f t="shared" ref="P10626:P10689" si="832">+LEFT(E10626, 4)</f>
        <v>2025</v>
      </c>
      <c r="Q10626" t="str">
        <f t="shared" ref="Q10626:Q10689" si="833">+MID(E10626, 5, 2)</f>
        <v>07</v>
      </c>
      <c r="R10626" t="str">
        <f>+IFERROR(VLOOKUP(I10626, Listado!A:B, 2, FALSE()), "COMERCIALIZADORA INTERNACIONAL CARIBBEAN EXOTICS S A")</f>
        <v>LONDOÑO ECHEVERRI ALEJANDRA</v>
      </c>
      <c r="S10626" s="25">
        <f>+VLOOKUP(E10626, TC!A:D, 2, FALSE())</f>
        <v>4000.61</v>
      </c>
      <c r="T10626" t="str">
        <f t="shared" ref="T10626:T10689" si="834">+IF(I10626="JUAN MATAS SAS", "USD", F10626)</f>
        <v>COP</v>
      </c>
    </row>
    <row r="10627" spans="1:20" ht="18.75" hidden="1" customHeight="1" x14ac:dyDescent="0.25">
      <c r="A10627" t="s">
        <v>3341</v>
      </c>
      <c r="B10627" t="s">
        <v>5</v>
      </c>
      <c r="C10627" t="s">
        <v>1913</v>
      </c>
      <c r="D10627" s="24">
        <v>12543</v>
      </c>
      <c r="E10627" t="s">
        <v>1793</v>
      </c>
      <c r="F10627" t="s">
        <v>99</v>
      </c>
      <c r="G10627" t="s">
        <v>1914</v>
      </c>
      <c r="I10627" t="s">
        <v>1841</v>
      </c>
      <c r="J10627" t="s">
        <v>1915</v>
      </c>
      <c r="K10627" t="s">
        <v>2022</v>
      </c>
      <c r="L10627" s="24">
        <v>16600</v>
      </c>
      <c r="M10627" s="25">
        <f>+VLOOKUP(E10627, TC!A:D, 4, FALSE())</f>
        <v>1.164749998125286</v>
      </c>
      <c r="N10627" s="24">
        <f t="shared" si="830"/>
        <v>16600</v>
      </c>
      <c r="O10627" t="str">
        <f t="shared" si="831"/>
        <v>FACTURA</v>
      </c>
      <c r="P10627" t="str">
        <f t="shared" si="832"/>
        <v>2025</v>
      </c>
      <c r="Q10627" t="str">
        <f t="shared" si="833"/>
        <v>07</v>
      </c>
      <c r="R10627" t="str">
        <f>+IFERROR(VLOOKUP(I10627, Listado!A:B, 2, FALSE()), "COMERCIALIZADORA INTERNACIONAL CARIBBEAN EXOTICS S A")</f>
        <v>LONDOÑO ECHEVERRI ALEJANDRA</v>
      </c>
      <c r="S10627" s="25">
        <f>+VLOOKUP(E10627, TC!A:D, 2, FALSE())</f>
        <v>4000.61</v>
      </c>
      <c r="T10627" t="str">
        <f t="shared" si="834"/>
        <v>COP</v>
      </c>
    </row>
    <row r="10628" spans="1:20" ht="18.75" hidden="1" customHeight="1" x14ac:dyDescent="0.25">
      <c r="A10628" t="s">
        <v>3341</v>
      </c>
      <c r="B10628" t="s">
        <v>5</v>
      </c>
      <c r="C10628" t="s">
        <v>1913</v>
      </c>
      <c r="D10628" s="24">
        <v>12544</v>
      </c>
      <c r="E10628" t="s">
        <v>1793</v>
      </c>
      <c r="F10628" t="s">
        <v>99</v>
      </c>
      <c r="G10628" t="s">
        <v>1914</v>
      </c>
      <c r="I10628" t="s">
        <v>1841</v>
      </c>
      <c r="J10628" t="s">
        <v>1915</v>
      </c>
      <c r="K10628" t="s">
        <v>2025</v>
      </c>
      <c r="L10628" s="24">
        <v>393200</v>
      </c>
      <c r="M10628" s="25">
        <f>+VLOOKUP(E10628, TC!A:D, 4, FALSE())</f>
        <v>1.164749998125286</v>
      </c>
      <c r="N10628" s="24">
        <f t="shared" si="830"/>
        <v>393200</v>
      </c>
      <c r="O10628" t="str">
        <f t="shared" si="831"/>
        <v>FACTURA</v>
      </c>
      <c r="P10628" t="str">
        <f t="shared" si="832"/>
        <v>2025</v>
      </c>
      <c r="Q10628" t="str">
        <f t="shared" si="833"/>
        <v>07</v>
      </c>
      <c r="R10628" t="str">
        <f>+IFERROR(VLOOKUP(I10628, Listado!A:B, 2, FALSE()), "COMERCIALIZADORA INTERNACIONAL CARIBBEAN EXOTICS S A")</f>
        <v>LONDOÑO ECHEVERRI ALEJANDRA</v>
      </c>
      <c r="S10628" s="25">
        <f>+VLOOKUP(E10628, TC!A:D, 2, FALSE())</f>
        <v>4000.61</v>
      </c>
      <c r="T10628" t="str">
        <f t="shared" si="834"/>
        <v>COP</v>
      </c>
    </row>
    <row r="10629" spans="1:20" ht="18.75" hidden="1" customHeight="1" x14ac:dyDescent="0.25">
      <c r="A10629" t="s">
        <v>3341</v>
      </c>
      <c r="B10629" t="s">
        <v>1923</v>
      </c>
      <c r="C10629" t="s">
        <v>1913</v>
      </c>
      <c r="D10629" s="24">
        <v>6210</v>
      </c>
      <c r="E10629" t="s">
        <v>1795</v>
      </c>
      <c r="F10629" t="s">
        <v>99</v>
      </c>
      <c r="G10629" t="s">
        <v>1914</v>
      </c>
      <c r="I10629" t="s">
        <v>1907</v>
      </c>
      <c r="J10629" t="s">
        <v>1915</v>
      </c>
      <c r="K10629" t="s">
        <v>3066</v>
      </c>
      <c r="L10629" s="24">
        <v>5580851</v>
      </c>
      <c r="M10629" s="25">
        <f>+VLOOKUP(E10629, TC!A:D, 4, FALSE())</f>
        <v>1.1697499981252857</v>
      </c>
      <c r="N10629" s="24">
        <f t="shared" si="830"/>
        <v>1395.0000124980941</v>
      </c>
      <c r="O10629" t="str">
        <f t="shared" si="831"/>
        <v>FACTURA</v>
      </c>
      <c r="P10629" t="str">
        <f t="shared" si="832"/>
        <v>2025</v>
      </c>
      <c r="Q10629" t="str">
        <f t="shared" si="833"/>
        <v>07</v>
      </c>
      <c r="R10629" t="str">
        <f>+IFERROR(VLOOKUP(I10629, Listado!A:B, 2, FALSE()), "COMERCIALIZADORA INTERNACIONAL CARIBBEAN EXOTICS S A")</f>
        <v>PIEDRAHITA PEREZ MARIANA</v>
      </c>
      <c r="S10629" s="25">
        <f>+VLOOKUP(E10629, TC!A:D, 2, FALSE())</f>
        <v>4000.61</v>
      </c>
      <c r="T10629" t="str">
        <f t="shared" si="834"/>
        <v>USD</v>
      </c>
    </row>
    <row r="10630" spans="1:20" ht="18.75" hidden="1" customHeight="1" x14ac:dyDescent="0.25">
      <c r="A10630" t="s">
        <v>3341</v>
      </c>
      <c r="B10630" t="s">
        <v>1923</v>
      </c>
      <c r="C10630" t="s">
        <v>1913</v>
      </c>
      <c r="D10630" s="24">
        <v>6210</v>
      </c>
      <c r="E10630" t="s">
        <v>1795</v>
      </c>
      <c r="F10630" t="s">
        <v>99</v>
      </c>
      <c r="G10630" t="s">
        <v>1914</v>
      </c>
      <c r="I10630" t="s">
        <v>1907</v>
      </c>
      <c r="J10630" t="s">
        <v>1915</v>
      </c>
      <c r="K10630" t="s">
        <v>3067</v>
      </c>
      <c r="L10630" s="24">
        <v>10819650</v>
      </c>
      <c r="M10630" s="25">
        <f>+VLOOKUP(E10630, TC!A:D, 4, FALSE())</f>
        <v>1.1697499981252857</v>
      </c>
      <c r="N10630" s="24">
        <f t="shared" si="830"/>
        <v>2704.5000637402795</v>
      </c>
      <c r="O10630" t="str">
        <f t="shared" si="831"/>
        <v>FACTURA</v>
      </c>
      <c r="P10630" t="str">
        <f t="shared" si="832"/>
        <v>2025</v>
      </c>
      <c r="Q10630" t="str">
        <f t="shared" si="833"/>
        <v>07</v>
      </c>
      <c r="R10630" t="str">
        <f>+IFERROR(VLOOKUP(I10630, Listado!A:B, 2, FALSE()), "COMERCIALIZADORA INTERNACIONAL CARIBBEAN EXOTICS S A")</f>
        <v>PIEDRAHITA PEREZ MARIANA</v>
      </c>
      <c r="S10630" s="25">
        <f>+VLOOKUP(E10630, TC!A:D, 2, FALSE())</f>
        <v>4000.61</v>
      </c>
      <c r="T10630" t="str">
        <f t="shared" si="834"/>
        <v>USD</v>
      </c>
    </row>
    <row r="10631" spans="1:20" ht="18.75" hidden="1" customHeight="1" x14ac:dyDescent="0.25">
      <c r="A10631" t="s">
        <v>3341</v>
      </c>
      <c r="B10631" t="s">
        <v>5</v>
      </c>
      <c r="C10631" t="s">
        <v>1913</v>
      </c>
      <c r="D10631" s="24">
        <v>12545</v>
      </c>
      <c r="E10631" t="s">
        <v>1795</v>
      </c>
      <c r="F10631" t="s">
        <v>99</v>
      </c>
      <c r="G10631" t="s">
        <v>1914</v>
      </c>
      <c r="I10631" t="s">
        <v>1845</v>
      </c>
      <c r="J10631" t="s">
        <v>1915</v>
      </c>
      <c r="K10631" t="s">
        <v>2025</v>
      </c>
      <c r="L10631" s="24">
        <v>617760</v>
      </c>
      <c r="M10631" s="25">
        <f>+VLOOKUP(E10631, TC!A:D, 4, FALSE())</f>
        <v>1.1697499981252857</v>
      </c>
      <c r="N10631" s="24">
        <f t="shared" si="830"/>
        <v>617760</v>
      </c>
      <c r="O10631" t="str">
        <f t="shared" si="831"/>
        <v>FACTURA</v>
      </c>
      <c r="P10631" t="str">
        <f t="shared" si="832"/>
        <v>2025</v>
      </c>
      <c r="Q10631" t="str">
        <f t="shared" si="833"/>
        <v>07</v>
      </c>
      <c r="R10631" t="str">
        <f>+IFERROR(VLOOKUP(I10631, Listado!A:B, 2, FALSE()), "COMERCIALIZADORA INTERNACIONAL CARIBBEAN EXOTICS S A")</f>
        <v>LONDOÑO ECHEVERRI ALEJANDRA</v>
      </c>
      <c r="S10631" s="25">
        <f>+VLOOKUP(E10631, TC!A:D, 2, FALSE())</f>
        <v>4000.61</v>
      </c>
      <c r="T10631" t="str">
        <f t="shared" si="834"/>
        <v>COP</v>
      </c>
    </row>
    <row r="10632" spans="1:20" ht="18.75" hidden="1" customHeight="1" x14ac:dyDescent="0.25">
      <c r="A10632" t="s">
        <v>3341</v>
      </c>
      <c r="B10632" t="s">
        <v>5</v>
      </c>
      <c r="C10632" t="s">
        <v>1913</v>
      </c>
      <c r="D10632" s="24">
        <v>12545</v>
      </c>
      <c r="E10632" t="s">
        <v>1795</v>
      </c>
      <c r="F10632" t="s">
        <v>99</v>
      </c>
      <c r="G10632" t="s">
        <v>1914</v>
      </c>
      <c r="I10632" t="s">
        <v>1845</v>
      </c>
      <c r="J10632" t="s">
        <v>1915</v>
      </c>
      <c r="K10632" t="s">
        <v>2025</v>
      </c>
      <c r="L10632" s="24">
        <v>98880</v>
      </c>
      <c r="M10632" s="25">
        <f>+VLOOKUP(E10632, TC!A:D, 4, FALSE())</f>
        <v>1.1697499981252857</v>
      </c>
      <c r="N10632" s="24">
        <f t="shared" si="830"/>
        <v>98880</v>
      </c>
      <c r="O10632" t="str">
        <f t="shared" si="831"/>
        <v>FACTURA</v>
      </c>
      <c r="P10632" t="str">
        <f t="shared" si="832"/>
        <v>2025</v>
      </c>
      <c r="Q10632" t="str">
        <f t="shared" si="833"/>
        <v>07</v>
      </c>
      <c r="R10632" t="str">
        <f>+IFERROR(VLOOKUP(I10632, Listado!A:B, 2, FALSE()), "COMERCIALIZADORA INTERNACIONAL CARIBBEAN EXOTICS S A")</f>
        <v>LONDOÑO ECHEVERRI ALEJANDRA</v>
      </c>
      <c r="S10632" s="25">
        <f>+VLOOKUP(E10632, TC!A:D, 2, FALSE())</f>
        <v>4000.61</v>
      </c>
      <c r="T10632" t="str">
        <f t="shared" si="834"/>
        <v>COP</v>
      </c>
    </row>
    <row r="10633" spans="1:20" ht="18.75" hidden="1" customHeight="1" x14ac:dyDescent="0.25">
      <c r="A10633" t="s">
        <v>3341</v>
      </c>
      <c r="B10633" t="s">
        <v>5</v>
      </c>
      <c r="C10633" t="s">
        <v>1913</v>
      </c>
      <c r="D10633" s="24">
        <v>12545</v>
      </c>
      <c r="E10633" t="s">
        <v>1795</v>
      </c>
      <c r="F10633" t="s">
        <v>99</v>
      </c>
      <c r="G10633" t="s">
        <v>1914</v>
      </c>
      <c r="I10633" t="s">
        <v>1845</v>
      </c>
      <c r="J10633" t="s">
        <v>1915</v>
      </c>
      <c r="K10633" t="s">
        <v>2025</v>
      </c>
      <c r="L10633" s="24">
        <v>24960</v>
      </c>
      <c r="M10633" s="25">
        <f>+VLOOKUP(E10633, TC!A:D, 4, FALSE())</f>
        <v>1.1697499981252857</v>
      </c>
      <c r="N10633" s="24">
        <f t="shared" si="830"/>
        <v>24960</v>
      </c>
      <c r="O10633" t="str">
        <f t="shared" si="831"/>
        <v>FACTURA</v>
      </c>
      <c r="P10633" t="str">
        <f t="shared" si="832"/>
        <v>2025</v>
      </c>
      <c r="Q10633" t="str">
        <f t="shared" si="833"/>
        <v>07</v>
      </c>
      <c r="R10633" t="str">
        <f>+IFERROR(VLOOKUP(I10633, Listado!A:B, 2, FALSE()), "COMERCIALIZADORA INTERNACIONAL CARIBBEAN EXOTICS S A")</f>
        <v>LONDOÑO ECHEVERRI ALEJANDRA</v>
      </c>
      <c r="S10633" s="25">
        <f>+VLOOKUP(E10633, TC!A:D, 2, FALSE())</f>
        <v>4000.61</v>
      </c>
      <c r="T10633" t="str">
        <f t="shared" si="834"/>
        <v>COP</v>
      </c>
    </row>
    <row r="10634" spans="1:20" ht="18.75" hidden="1" customHeight="1" x14ac:dyDescent="0.25">
      <c r="A10634" t="s">
        <v>3341</v>
      </c>
      <c r="B10634" t="s">
        <v>5</v>
      </c>
      <c r="C10634" t="s">
        <v>1913</v>
      </c>
      <c r="D10634" s="24">
        <v>12546</v>
      </c>
      <c r="E10634" t="s">
        <v>1795</v>
      </c>
      <c r="F10634" t="s">
        <v>99</v>
      </c>
      <c r="G10634" t="s">
        <v>1914</v>
      </c>
      <c r="I10634" t="s">
        <v>1841</v>
      </c>
      <c r="J10634" t="s">
        <v>1915</v>
      </c>
      <c r="K10634" t="s">
        <v>2020</v>
      </c>
      <c r="L10634" s="24">
        <v>35720</v>
      </c>
      <c r="M10634" s="25">
        <f>+VLOOKUP(E10634, TC!A:D, 4, FALSE())</f>
        <v>1.1697499981252857</v>
      </c>
      <c r="N10634" s="24">
        <f t="shared" si="830"/>
        <v>35720</v>
      </c>
      <c r="O10634" t="str">
        <f t="shared" si="831"/>
        <v>FACTURA</v>
      </c>
      <c r="P10634" t="str">
        <f t="shared" si="832"/>
        <v>2025</v>
      </c>
      <c r="Q10634" t="str">
        <f t="shared" si="833"/>
        <v>07</v>
      </c>
      <c r="R10634" t="str">
        <f>+IFERROR(VLOOKUP(I10634, Listado!A:B, 2, FALSE()), "COMERCIALIZADORA INTERNACIONAL CARIBBEAN EXOTICS S A")</f>
        <v>LONDOÑO ECHEVERRI ALEJANDRA</v>
      </c>
      <c r="S10634" s="25">
        <f>+VLOOKUP(E10634, TC!A:D, 2, FALSE())</f>
        <v>4000.61</v>
      </c>
      <c r="T10634" t="str">
        <f t="shared" si="834"/>
        <v>COP</v>
      </c>
    </row>
    <row r="10635" spans="1:20" ht="18.75" hidden="1" customHeight="1" x14ac:dyDescent="0.25">
      <c r="A10635" t="s">
        <v>3341</v>
      </c>
      <c r="B10635" t="s">
        <v>5</v>
      </c>
      <c r="C10635" t="s">
        <v>1913</v>
      </c>
      <c r="D10635" s="24">
        <v>12546</v>
      </c>
      <c r="E10635" t="s">
        <v>1795</v>
      </c>
      <c r="F10635" t="s">
        <v>99</v>
      </c>
      <c r="G10635" t="s">
        <v>1914</v>
      </c>
      <c r="I10635" t="s">
        <v>1841</v>
      </c>
      <c r="J10635" t="s">
        <v>1915</v>
      </c>
      <c r="K10635" t="s">
        <v>2020</v>
      </c>
      <c r="L10635" s="24">
        <v>19950</v>
      </c>
      <c r="M10635" s="25">
        <f>+VLOOKUP(E10635, TC!A:D, 4, FALSE())</f>
        <v>1.1697499981252857</v>
      </c>
      <c r="N10635" s="24">
        <f t="shared" si="830"/>
        <v>19950</v>
      </c>
      <c r="O10635" t="str">
        <f t="shared" si="831"/>
        <v>FACTURA</v>
      </c>
      <c r="P10635" t="str">
        <f t="shared" si="832"/>
        <v>2025</v>
      </c>
      <c r="Q10635" t="str">
        <f t="shared" si="833"/>
        <v>07</v>
      </c>
      <c r="R10635" t="str">
        <f>+IFERROR(VLOOKUP(I10635, Listado!A:B, 2, FALSE()), "COMERCIALIZADORA INTERNACIONAL CARIBBEAN EXOTICS S A")</f>
        <v>LONDOÑO ECHEVERRI ALEJANDRA</v>
      </c>
      <c r="S10635" s="25">
        <f>+VLOOKUP(E10635, TC!A:D, 2, FALSE())</f>
        <v>4000.61</v>
      </c>
      <c r="T10635" t="str">
        <f t="shared" si="834"/>
        <v>COP</v>
      </c>
    </row>
    <row r="10636" spans="1:20" ht="18.75" hidden="1" customHeight="1" x14ac:dyDescent="0.25">
      <c r="A10636" t="s">
        <v>3341</v>
      </c>
      <c r="B10636" t="s">
        <v>5</v>
      </c>
      <c r="C10636" t="s">
        <v>1913</v>
      </c>
      <c r="D10636" s="24">
        <v>12546</v>
      </c>
      <c r="E10636" t="s">
        <v>1795</v>
      </c>
      <c r="F10636" t="s">
        <v>99</v>
      </c>
      <c r="G10636" t="s">
        <v>1914</v>
      </c>
      <c r="I10636" t="s">
        <v>1841</v>
      </c>
      <c r="J10636" t="s">
        <v>1915</v>
      </c>
      <c r="K10636" t="s">
        <v>2021</v>
      </c>
      <c r="L10636" s="24">
        <v>37430</v>
      </c>
      <c r="M10636" s="25">
        <f>+VLOOKUP(E10636, TC!A:D, 4, FALSE())</f>
        <v>1.1697499981252857</v>
      </c>
      <c r="N10636" s="24">
        <f t="shared" si="830"/>
        <v>37430</v>
      </c>
      <c r="O10636" t="str">
        <f t="shared" si="831"/>
        <v>FACTURA</v>
      </c>
      <c r="P10636" t="str">
        <f t="shared" si="832"/>
        <v>2025</v>
      </c>
      <c r="Q10636" t="str">
        <f t="shared" si="833"/>
        <v>07</v>
      </c>
      <c r="R10636" t="str">
        <f>+IFERROR(VLOOKUP(I10636, Listado!A:B, 2, FALSE()), "COMERCIALIZADORA INTERNACIONAL CARIBBEAN EXOTICS S A")</f>
        <v>LONDOÑO ECHEVERRI ALEJANDRA</v>
      </c>
      <c r="S10636" s="25">
        <f>+VLOOKUP(E10636, TC!A:D, 2, FALSE())</f>
        <v>4000.61</v>
      </c>
      <c r="T10636" t="str">
        <f t="shared" si="834"/>
        <v>COP</v>
      </c>
    </row>
    <row r="10637" spans="1:20" ht="18.75" hidden="1" customHeight="1" x14ac:dyDescent="0.25">
      <c r="A10637" t="s">
        <v>3341</v>
      </c>
      <c r="B10637" t="s">
        <v>5</v>
      </c>
      <c r="C10637" t="s">
        <v>1913</v>
      </c>
      <c r="D10637" s="24">
        <v>12546</v>
      </c>
      <c r="E10637" t="s">
        <v>1795</v>
      </c>
      <c r="F10637" t="s">
        <v>99</v>
      </c>
      <c r="G10637" t="s">
        <v>1914</v>
      </c>
      <c r="I10637" t="s">
        <v>1841</v>
      </c>
      <c r="J10637" t="s">
        <v>1915</v>
      </c>
      <c r="K10637" t="s">
        <v>2021</v>
      </c>
      <c r="L10637" s="24">
        <v>32680</v>
      </c>
      <c r="M10637" s="25">
        <f>+VLOOKUP(E10637, TC!A:D, 4, FALSE())</f>
        <v>1.1697499981252857</v>
      </c>
      <c r="N10637" s="24">
        <f t="shared" si="830"/>
        <v>32680</v>
      </c>
      <c r="O10637" t="str">
        <f t="shared" si="831"/>
        <v>FACTURA</v>
      </c>
      <c r="P10637" t="str">
        <f t="shared" si="832"/>
        <v>2025</v>
      </c>
      <c r="Q10637" t="str">
        <f t="shared" si="833"/>
        <v>07</v>
      </c>
      <c r="R10637" t="str">
        <f>+IFERROR(VLOOKUP(I10637, Listado!A:B, 2, FALSE()), "COMERCIALIZADORA INTERNACIONAL CARIBBEAN EXOTICS S A")</f>
        <v>LONDOÑO ECHEVERRI ALEJANDRA</v>
      </c>
      <c r="S10637" s="25">
        <f>+VLOOKUP(E10637, TC!A:D, 2, FALSE())</f>
        <v>4000.61</v>
      </c>
      <c r="T10637" t="str">
        <f t="shared" si="834"/>
        <v>COP</v>
      </c>
    </row>
    <row r="10638" spans="1:20" ht="18.75" hidden="1" customHeight="1" x14ac:dyDescent="0.25">
      <c r="A10638" t="s">
        <v>3341</v>
      </c>
      <c r="B10638" t="s">
        <v>5</v>
      </c>
      <c r="C10638" t="s">
        <v>1913</v>
      </c>
      <c r="D10638" s="24">
        <v>12546</v>
      </c>
      <c r="E10638" t="s">
        <v>1795</v>
      </c>
      <c r="F10638" t="s">
        <v>99</v>
      </c>
      <c r="G10638" t="s">
        <v>1914</v>
      </c>
      <c r="I10638" t="s">
        <v>1841</v>
      </c>
      <c r="J10638" t="s">
        <v>1915</v>
      </c>
      <c r="K10638" t="s">
        <v>2021</v>
      </c>
      <c r="L10638" s="24">
        <v>43700</v>
      </c>
      <c r="M10638" s="25">
        <f>+VLOOKUP(E10638, TC!A:D, 4, FALSE())</f>
        <v>1.1697499981252857</v>
      </c>
      <c r="N10638" s="24">
        <f t="shared" si="830"/>
        <v>43700</v>
      </c>
      <c r="O10638" t="str">
        <f t="shared" si="831"/>
        <v>FACTURA</v>
      </c>
      <c r="P10638" t="str">
        <f t="shared" si="832"/>
        <v>2025</v>
      </c>
      <c r="Q10638" t="str">
        <f t="shared" si="833"/>
        <v>07</v>
      </c>
      <c r="R10638" t="str">
        <f>+IFERROR(VLOOKUP(I10638, Listado!A:B, 2, FALSE()), "COMERCIALIZADORA INTERNACIONAL CARIBBEAN EXOTICS S A")</f>
        <v>LONDOÑO ECHEVERRI ALEJANDRA</v>
      </c>
      <c r="S10638" s="25">
        <f>+VLOOKUP(E10638, TC!A:D, 2, FALSE())</f>
        <v>4000.61</v>
      </c>
      <c r="T10638" t="str">
        <f t="shared" si="834"/>
        <v>COP</v>
      </c>
    </row>
    <row r="10639" spans="1:20" ht="18.75" hidden="1" customHeight="1" x14ac:dyDescent="0.25">
      <c r="A10639" t="s">
        <v>3341</v>
      </c>
      <c r="B10639" t="s">
        <v>5</v>
      </c>
      <c r="C10639" t="s">
        <v>1913</v>
      </c>
      <c r="D10639" s="24">
        <v>12546</v>
      </c>
      <c r="E10639" t="s">
        <v>1795</v>
      </c>
      <c r="F10639" t="s">
        <v>99</v>
      </c>
      <c r="G10639" t="s">
        <v>1914</v>
      </c>
      <c r="I10639" t="s">
        <v>1841</v>
      </c>
      <c r="J10639" t="s">
        <v>1915</v>
      </c>
      <c r="K10639" t="s">
        <v>2021</v>
      </c>
      <c r="L10639" s="24">
        <v>42940</v>
      </c>
      <c r="M10639" s="25">
        <f>+VLOOKUP(E10639, TC!A:D, 4, FALSE())</f>
        <v>1.1697499981252857</v>
      </c>
      <c r="N10639" s="24">
        <f t="shared" si="830"/>
        <v>42940</v>
      </c>
      <c r="O10639" t="str">
        <f t="shared" si="831"/>
        <v>FACTURA</v>
      </c>
      <c r="P10639" t="str">
        <f t="shared" si="832"/>
        <v>2025</v>
      </c>
      <c r="Q10639" t="str">
        <f t="shared" si="833"/>
        <v>07</v>
      </c>
      <c r="R10639" t="str">
        <f>+IFERROR(VLOOKUP(I10639, Listado!A:B, 2, FALSE()), "COMERCIALIZADORA INTERNACIONAL CARIBBEAN EXOTICS S A")</f>
        <v>LONDOÑO ECHEVERRI ALEJANDRA</v>
      </c>
      <c r="S10639" s="25">
        <f>+VLOOKUP(E10639, TC!A:D, 2, FALSE())</f>
        <v>4000.61</v>
      </c>
      <c r="T10639" t="str">
        <f t="shared" si="834"/>
        <v>COP</v>
      </c>
    </row>
    <row r="10640" spans="1:20" ht="18.75" hidden="1" customHeight="1" x14ac:dyDescent="0.25">
      <c r="A10640" t="s">
        <v>3341</v>
      </c>
      <c r="B10640" t="s">
        <v>5</v>
      </c>
      <c r="C10640" t="s">
        <v>1913</v>
      </c>
      <c r="D10640" s="24">
        <v>12546</v>
      </c>
      <c r="E10640" t="s">
        <v>1795</v>
      </c>
      <c r="F10640" t="s">
        <v>99</v>
      </c>
      <c r="G10640" t="s">
        <v>1914</v>
      </c>
      <c r="I10640" t="s">
        <v>1841</v>
      </c>
      <c r="J10640" t="s">
        <v>1915</v>
      </c>
      <c r="K10640" t="s">
        <v>2021</v>
      </c>
      <c r="L10640" s="24">
        <v>30970</v>
      </c>
      <c r="M10640" s="25">
        <f>+VLOOKUP(E10640, TC!A:D, 4, FALSE())</f>
        <v>1.1697499981252857</v>
      </c>
      <c r="N10640" s="24">
        <f t="shared" si="830"/>
        <v>30970</v>
      </c>
      <c r="O10640" t="str">
        <f t="shared" si="831"/>
        <v>FACTURA</v>
      </c>
      <c r="P10640" t="str">
        <f t="shared" si="832"/>
        <v>2025</v>
      </c>
      <c r="Q10640" t="str">
        <f t="shared" si="833"/>
        <v>07</v>
      </c>
      <c r="R10640" t="str">
        <f>+IFERROR(VLOOKUP(I10640, Listado!A:B, 2, FALSE()), "COMERCIALIZADORA INTERNACIONAL CARIBBEAN EXOTICS S A")</f>
        <v>LONDOÑO ECHEVERRI ALEJANDRA</v>
      </c>
      <c r="S10640" s="25">
        <f>+VLOOKUP(E10640, TC!A:D, 2, FALSE())</f>
        <v>4000.61</v>
      </c>
      <c r="T10640" t="str">
        <f t="shared" si="834"/>
        <v>COP</v>
      </c>
    </row>
    <row r="10641" spans="1:20" ht="18.75" hidden="1" customHeight="1" x14ac:dyDescent="0.25">
      <c r="A10641" t="s">
        <v>3341</v>
      </c>
      <c r="B10641" t="s">
        <v>5</v>
      </c>
      <c r="C10641" t="s">
        <v>1913</v>
      </c>
      <c r="D10641" s="24">
        <v>12546</v>
      </c>
      <c r="E10641" t="s">
        <v>1795</v>
      </c>
      <c r="F10641" t="s">
        <v>99</v>
      </c>
      <c r="G10641" t="s">
        <v>1914</v>
      </c>
      <c r="I10641" t="s">
        <v>1841</v>
      </c>
      <c r="J10641" t="s">
        <v>1915</v>
      </c>
      <c r="K10641" t="s">
        <v>2021</v>
      </c>
      <c r="L10641" s="24">
        <v>17100</v>
      </c>
      <c r="M10641" s="25">
        <f>+VLOOKUP(E10641, TC!A:D, 4, FALSE())</f>
        <v>1.1697499981252857</v>
      </c>
      <c r="N10641" s="24">
        <f t="shared" si="830"/>
        <v>17100</v>
      </c>
      <c r="O10641" t="str">
        <f t="shared" si="831"/>
        <v>FACTURA</v>
      </c>
      <c r="P10641" t="str">
        <f t="shared" si="832"/>
        <v>2025</v>
      </c>
      <c r="Q10641" t="str">
        <f t="shared" si="833"/>
        <v>07</v>
      </c>
      <c r="R10641" t="str">
        <f>+IFERROR(VLOOKUP(I10641, Listado!A:B, 2, FALSE()), "COMERCIALIZADORA INTERNACIONAL CARIBBEAN EXOTICS S A")</f>
        <v>LONDOÑO ECHEVERRI ALEJANDRA</v>
      </c>
      <c r="S10641" s="25">
        <f>+VLOOKUP(E10641, TC!A:D, 2, FALSE())</f>
        <v>4000.61</v>
      </c>
      <c r="T10641" t="str">
        <f t="shared" si="834"/>
        <v>COP</v>
      </c>
    </row>
    <row r="10642" spans="1:20" ht="18.75" hidden="1" customHeight="1" x14ac:dyDescent="0.25">
      <c r="A10642" t="s">
        <v>3341</v>
      </c>
      <c r="B10642" t="s">
        <v>5</v>
      </c>
      <c r="C10642" t="s">
        <v>1913</v>
      </c>
      <c r="D10642" s="24">
        <v>12546</v>
      </c>
      <c r="E10642" t="s">
        <v>1795</v>
      </c>
      <c r="F10642" t="s">
        <v>99</v>
      </c>
      <c r="G10642" t="s">
        <v>1914</v>
      </c>
      <c r="I10642" t="s">
        <v>1841</v>
      </c>
      <c r="J10642" t="s">
        <v>1915</v>
      </c>
      <c r="K10642" t="s">
        <v>2021</v>
      </c>
      <c r="L10642" s="24">
        <v>18430</v>
      </c>
      <c r="M10642" s="25">
        <f>+VLOOKUP(E10642, TC!A:D, 4, FALSE())</f>
        <v>1.1697499981252857</v>
      </c>
      <c r="N10642" s="24">
        <f t="shared" si="830"/>
        <v>18430</v>
      </c>
      <c r="O10642" t="str">
        <f t="shared" si="831"/>
        <v>FACTURA</v>
      </c>
      <c r="P10642" t="str">
        <f t="shared" si="832"/>
        <v>2025</v>
      </c>
      <c r="Q10642" t="str">
        <f t="shared" si="833"/>
        <v>07</v>
      </c>
      <c r="R10642" t="str">
        <f>+IFERROR(VLOOKUP(I10642, Listado!A:B, 2, FALSE()), "COMERCIALIZADORA INTERNACIONAL CARIBBEAN EXOTICS S A")</f>
        <v>LONDOÑO ECHEVERRI ALEJANDRA</v>
      </c>
      <c r="S10642" s="25">
        <f>+VLOOKUP(E10642, TC!A:D, 2, FALSE())</f>
        <v>4000.61</v>
      </c>
      <c r="T10642" t="str">
        <f t="shared" si="834"/>
        <v>COP</v>
      </c>
    </row>
    <row r="10643" spans="1:20" ht="18.75" hidden="1" customHeight="1" x14ac:dyDescent="0.25">
      <c r="A10643" t="s">
        <v>3341</v>
      </c>
      <c r="B10643" t="s">
        <v>5</v>
      </c>
      <c r="C10643" t="s">
        <v>1913</v>
      </c>
      <c r="D10643" s="24">
        <v>12546</v>
      </c>
      <c r="E10643" t="s">
        <v>1795</v>
      </c>
      <c r="F10643" t="s">
        <v>99</v>
      </c>
      <c r="G10643" t="s">
        <v>1914</v>
      </c>
      <c r="I10643" t="s">
        <v>1841</v>
      </c>
      <c r="J10643" t="s">
        <v>1915</v>
      </c>
      <c r="K10643" t="s">
        <v>2021</v>
      </c>
      <c r="L10643" s="24">
        <v>1520</v>
      </c>
      <c r="M10643" s="25">
        <f>+VLOOKUP(E10643, TC!A:D, 4, FALSE())</f>
        <v>1.1697499981252857</v>
      </c>
      <c r="N10643" s="24">
        <f t="shared" si="830"/>
        <v>1520</v>
      </c>
      <c r="O10643" t="str">
        <f t="shared" si="831"/>
        <v>FACTURA</v>
      </c>
      <c r="P10643" t="str">
        <f t="shared" si="832"/>
        <v>2025</v>
      </c>
      <c r="Q10643" t="str">
        <f t="shared" si="833"/>
        <v>07</v>
      </c>
      <c r="R10643" t="str">
        <f>+IFERROR(VLOOKUP(I10643, Listado!A:B, 2, FALSE()), "COMERCIALIZADORA INTERNACIONAL CARIBBEAN EXOTICS S A")</f>
        <v>LONDOÑO ECHEVERRI ALEJANDRA</v>
      </c>
      <c r="S10643" s="25">
        <f>+VLOOKUP(E10643, TC!A:D, 2, FALSE())</f>
        <v>4000.61</v>
      </c>
      <c r="T10643" t="str">
        <f t="shared" si="834"/>
        <v>COP</v>
      </c>
    </row>
    <row r="10644" spans="1:20" ht="18.75" hidden="1" customHeight="1" x14ac:dyDescent="0.25">
      <c r="A10644" t="s">
        <v>3341</v>
      </c>
      <c r="B10644" t="s">
        <v>5</v>
      </c>
      <c r="C10644" t="s">
        <v>1913</v>
      </c>
      <c r="D10644" s="24">
        <v>12546</v>
      </c>
      <c r="E10644" t="s">
        <v>1795</v>
      </c>
      <c r="F10644" t="s">
        <v>99</v>
      </c>
      <c r="G10644" t="s">
        <v>1914</v>
      </c>
      <c r="I10644" t="s">
        <v>1841</v>
      </c>
      <c r="J10644" t="s">
        <v>1915</v>
      </c>
      <c r="K10644" t="s">
        <v>2021</v>
      </c>
      <c r="L10644" s="24">
        <v>38190</v>
      </c>
      <c r="M10644" s="25">
        <f>+VLOOKUP(E10644, TC!A:D, 4, FALSE())</f>
        <v>1.1697499981252857</v>
      </c>
      <c r="N10644" s="24">
        <f t="shared" si="830"/>
        <v>38190</v>
      </c>
      <c r="O10644" t="str">
        <f t="shared" si="831"/>
        <v>FACTURA</v>
      </c>
      <c r="P10644" t="str">
        <f t="shared" si="832"/>
        <v>2025</v>
      </c>
      <c r="Q10644" t="str">
        <f t="shared" si="833"/>
        <v>07</v>
      </c>
      <c r="R10644" t="str">
        <f>+IFERROR(VLOOKUP(I10644, Listado!A:B, 2, FALSE()), "COMERCIALIZADORA INTERNACIONAL CARIBBEAN EXOTICS S A")</f>
        <v>LONDOÑO ECHEVERRI ALEJANDRA</v>
      </c>
      <c r="S10644" s="25">
        <f>+VLOOKUP(E10644, TC!A:D, 2, FALSE())</f>
        <v>4000.61</v>
      </c>
      <c r="T10644" t="str">
        <f t="shared" si="834"/>
        <v>COP</v>
      </c>
    </row>
    <row r="10645" spans="1:20" ht="18.75" hidden="1" customHeight="1" x14ac:dyDescent="0.25">
      <c r="A10645" t="s">
        <v>3341</v>
      </c>
      <c r="B10645" t="s">
        <v>5</v>
      </c>
      <c r="C10645" t="s">
        <v>1913</v>
      </c>
      <c r="D10645" s="24">
        <v>12547</v>
      </c>
      <c r="E10645" t="s">
        <v>1795</v>
      </c>
      <c r="F10645" t="s">
        <v>99</v>
      </c>
      <c r="G10645" t="s">
        <v>113</v>
      </c>
      <c r="I10645" t="s">
        <v>2824</v>
      </c>
      <c r="J10645" t="s">
        <v>1915</v>
      </c>
      <c r="K10645" t="s">
        <v>2025</v>
      </c>
      <c r="L10645" s="24">
        <v>169020</v>
      </c>
      <c r="M10645" s="25">
        <f>+VLOOKUP(E10645, TC!A:D, 4, FALSE())</f>
        <v>1.1697499981252857</v>
      </c>
      <c r="N10645" s="24">
        <f t="shared" si="830"/>
        <v>169020</v>
      </c>
      <c r="O10645" t="str">
        <f t="shared" si="831"/>
        <v>FACTURA</v>
      </c>
      <c r="P10645" t="str">
        <f t="shared" si="832"/>
        <v>2025</v>
      </c>
      <c r="Q10645" t="str">
        <f t="shared" si="833"/>
        <v>07</v>
      </c>
      <c r="R10645" t="str">
        <f>+IFERROR(VLOOKUP(I10645, Listado!A:B, 2, FALSE()), "COMERCIALIZADORA INTERNACIONAL CARIBBEAN EXOTICS S A")</f>
        <v>COMERCIALIZADORA INTERNACIONAL CARIBBEAN EXOTICS S A</v>
      </c>
      <c r="S10645" s="25">
        <f>+VLOOKUP(E10645, TC!A:D, 2, FALSE())</f>
        <v>4000.61</v>
      </c>
      <c r="T10645" t="str">
        <f t="shared" si="834"/>
        <v>COP</v>
      </c>
    </row>
    <row r="10646" spans="1:20" ht="18.75" hidden="1" customHeight="1" x14ac:dyDescent="0.25">
      <c r="A10646" t="s">
        <v>3341</v>
      </c>
      <c r="B10646" t="s">
        <v>5</v>
      </c>
      <c r="C10646" t="s">
        <v>1913</v>
      </c>
      <c r="D10646" s="24">
        <v>12547</v>
      </c>
      <c r="E10646" t="s">
        <v>1795</v>
      </c>
      <c r="F10646" t="s">
        <v>99</v>
      </c>
      <c r="G10646" t="s">
        <v>113</v>
      </c>
      <c r="I10646" t="s">
        <v>2824</v>
      </c>
      <c r="J10646" t="s">
        <v>1915</v>
      </c>
      <c r="K10646" t="s">
        <v>2025</v>
      </c>
      <c r="L10646" s="24">
        <v>72900</v>
      </c>
      <c r="M10646" s="25">
        <f>+VLOOKUP(E10646, TC!A:D, 4, FALSE())</f>
        <v>1.1697499981252857</v>
      </c>
      <c r="N10646" s="24">
        <f t="shared" si="830"/>
        <v>72900</v>
      </c>
      <c r="O10646" t="str">
        <f t="shared" si="831"/>
        <v>FACTURA</v>
      </c>
      <c r="P10646" t="str">
        <f t="shared" si="832"/>
        <v>2025</v>
      </c>
      <c r="Q10646" t="str">
        <f t="shared" si="833"/>
        <v>07</v>
      </c>
      <c r="R10646" t="str">
        <f>+IFERROR(VLOOKUP(I10646, Listado!A:B, 2, FALSE()), "COMERCIALIZADORA INTERNACIONAL CARIBBEAN EXOTICS S A")</f>
        <v>COMERCIALIZADORA INTERNACIONAL CARIBBEAN EXOTICS S A</v>
      </c>
      <c r="S10646" s="25">
        <f>+VLOOKUP(E10646, TC!A:D, 2, FALSE())</f>
        <v>4000.61</v>
      </c>
      <c r="T10646" t="str">
        <f t="shared" si="834"/>
        <v>COP</v>
      </c>
    </row>
    <row r="10647" spans="1:20" ht="18.75" hidden="1" customHeight="1" x14ac:dyDescent="0.25">
      <c r="A10647" t="s">
        <v>3341</v>
      </c>
      <c r="B10647" t="s">
        <v>5</v>
      </c>
      <c r="C10647" t="s">
        <v>1913</v>
      </c>
      <c r="D10647" s="24">
        <v>12547</v>
      </c>
      <c r="E10647" t="s">
        <v>1795</v>
      </c>
      <c r="F10647" t="s">
        <v>99</v>
      </c>
      <c r="G10647" t="s">
        <v>113</v>
      </c>
      <c r="I10647" t="s">
        <v>2824</v>
      </c>
      <c r="J10647" t="s">
        <v>1915</v>
      </c>
      <c r="K10647" t="s">
        <v>2025</v>
      </c>
      <c r="L10647" s="24">
        <v>28080</v>
      </c>
      <c r="M10647" s="25">
        <f>+VLOOKUP(E10647, TC!A:D, 4, FALSE())</f>
        <v>1.1697499981252857</v>
      </c>
      <c r="N10647" s="24">
        <f t="shared" si="830"/>
        <v>28080</v>
      </c>
      <c r="O10647" t="str">
        <f t="shared" si="831"/>
        <v>FACTURA</v>
      </c>
      <c r="P10647" t="str">
        <f t="shared" si="832"/>
        <v>2025</v>
      </c>
      <c r="Q10647" t="str">
        <f t="shared" si="833"/>
        <v>07</v>
      </c>
      <c r="R10647" t="str">
        <f>+IFERROR(VLOOKUP(I10647, Listado!A:B, 2, FALSE()), "COMERCIALIZADORA INTERNACIONAL CARIBBEAN EXOTICS S A")</f>
        <v>COMERCIALIZADORA INTERNACIONAL CARIBBEAN EXOTICS S A</v>
      </c>
      <c r="S10647" s="25">
        <f>+VLOOKUP(E10647, TC!A:D, 2, FALSE())</f>
        <v>4000.61</v>
      </c>
      <c r="T10647" t="str">
        <f t="shared" si="834"/>
        <v>COP</v>
      </c>
    </row>
    <row r="10648" spans="1:20" ht="18.75" hidden="1" customHeight="1" x14ac:dyDescent="0.25">
      <c r="A10648" t="s">
        <v>3341</v>
      </c>
      <c r="B10648" t="s">
        <v>5</v>
      </c>
      <c r="C10648" t="s">
        <v>1913</v>
      </c>
      <c r="D10648" s="24">
        <v>12548</v>
      </c>
      <c r="E10648" t="s">
        <v>1795</v>
      </c>
      <c r="F10648" t="s">
        <v>99</v>
      </c>
      <c r="G10648" t="s">
        <v>113</v>
      </c>
      <c r="I10648" t="s">
        <v>2824</v>
      </c>
      <c r="J10648" t="s">
        <v>1915</v>
      </c>
      <c r="K10648" t="s">
        <v>2022</v>
      </c>
      <c r="L10648" s="24">
        <v>83500</v>
      </c>
      <c r="M10648" s="25">
        <f>+VLOOKUP(E10648, TC!A:D, 4, FALSE())</f>
        <v>1.1697499981252857</v>
      </c>
      <c r="N10648" s="24">
        <f t="shared" si="830"/>
        <v>83500</v>
      </c>
      <c r="O10648" t="str">
        <f t="shared" si="831"/>
        <v>FACTURA</v>
      </c>
      <c r="P10648" t="str">
        <f t="shared" si="832"/>
        <v>2025</v>
      </c>
      <c r="Q10648" t="str">
        <f t="shared" si="833"/>
        <v>07</v>
      </c>
      <c r="R10648" t="str">
        <f>+IFERROR(VLOOKUP(I10648, Listado!A:B, 2, FALSE()), "COMERCIALIZADORA INTERNACIONAL CARIBBEAN EXOTICS S A")</f>
        <v>COMERCIALIZADORA INTERNACIONAL CARIBBEAN EXOTICS S A</v>
      </c>
      <c r="S10648" s="25">
        <f>+VLOOKUP(E10648, TC!A:D, 2, FALSE())</f>
        <v>4000.61</v>
      </c>
      <c r="T10648" t="str">
        <f t="shared" si="834"/>
        <v>COP</v>
      </c>
    </row>
    <row r="10649" spans="1:20" ht="18.75" hidden="1" customHeight="1" x14ac:dyDescent="0.25">
      <c r="A10649" t="s">
        <v>3341</v>
      </c>
      <c r="B10649" t="s">
        <v>5</v>
      </c>
      <c r="C10649" t="s">
        <v>1913</v>
      </c>
      <c r="D10649" s="24">
        <v>12548</v>
      </c>
      <c r="E10649" t="s">
        <v>1795</v>
      </c>
      <c r="F10649" t="s">
        <v>99</v>
      </c>
      <c r="G10649" t="s">
        <v>113</v>
      </c>
      <c r="I10649" t="s">
        <v>2824</v>
      </c>
      <c r="J10649" t="s">
        <v>1915</v>
      </c>
      <c r="K10649" t="s">
        <v>2022</v>
      </c>
      <c r="L10649" s="24">
        <v>19250</v>
      </c>
      <c r="M10649" s="25">
        <f>+VLOOKUP(E10649, TC!A:D, 4, FALSE())</f>
        <v>1.1697499981252857</v>
      </c>
      <c r="N10649" s="24">
        <f t="shared" si="830"/>
        <v>19250</v>
      </c>
      <c r="O10649" t="str">
        <f t="shared" si="831"/>
        <v>FACTURA</v>
      </c>
      <c r="P10649" t="str">
        <f t="shared" si="832"/>
        <v>2025</v>
      </c>
      <c r="Q10649" t="str">
        <f t="shared" si="833"/>
        <v>07</v>
      </c>
      <c r="R10649" t="str">
        <f>+IFERROR(VLOOKUP(I10649, Listado!A:B, 2, FALSE()), "COMERCIALIZADORA INTERNACIONAL CARIBBEAN EXOTICS S A")</f>
        <v>COMERCIALIZADORA INTERNACIONAL CARIBBEAN EXOTICS S A</v>
      </c>
      <c r="S10649" s="25">
        <f>+VLOOKUP(E10649, TC!A:D, 2, FALSE())</f>
        <v>4000.61</v>
      </c>
      <c r="T10649" t="str">
        <f t="shared" si="834"/>
        <v>COP</v>
      </c>
    </row>
    <row r="10650" spans="1:20" ht="18.75" hidden="1" customHeight="1" x14ac:dyDescent="0.25">
      <c r="A10650" t="s">
        <v>3341</v>
      </c>
      <c r="B10650" t="s">
        <v>5</v>
      </c>
      <c r="C10650" t="s">
        <v>1913</v>
      </c>
      <c r="D10650" s="24">
        <v>12548</v>
      </c>
      <c r="E10650" t="s">
        <v>1795</v>
      </c>
      <c r="F10650" t="s">
        <v>99</v>
      </c>
      <c r="G10650" t="s">
        <v>113</v>
      </c>
      <c r="I10650" t="s">
        <v>2824</v>
      </c>
      <c r="J10650" t="s">
        <v>1915</v>
      </c>
      <c r="K10650" t="s">
        <v>2022</v>
      </c>
      <c r="L10650" s="24">
        <v>17250</v>
      </c>
      <c r="M10650" s="25">
        <f>+VLOOKUP(E10650, TC!A:D, 4, FALSE())</f>
        <v>1.1697499981252857</v>
      </c>
      <c r="N10650" s="24">
        <f t="shared" si="830"/>
        <v>17250</v>
      </c>
      <c r="O10650" t="str">
        <f t="shared" si="831"/>
        <v>FACTURA</v>
      </c>
      <c r="P10650" t="str">
        <f t="shared" si="832"/>
        <v>2025</v>
      </c>
      <c r="Q10650" t="str">
        <f t="shared" si="833"/>
        <v>07</v>
      </c>
      <c r="R10650" t="str">
        <f>+IFERROR(VLOOKUP(I10650, Listado!A:B, 2, FALSE()), "COMERCIALIZADORA INTERNACIONAL CARIBBEAN EXOTICS S A")</f>
        <v>COMERCIALIZADORA INTERNACIONAL CARIBBEAN EXOTICS S A</v>
      </c>
      <c r="S10650" s="25">
        <f>+VLOOKUP(E10650, TC!A:D, 2, FALSE())</f>
        <v>4000.61</v>
      </c>
      <c r="T10650" t="str">
        <f t="shared" si="834"/>
        <v>COP</v>
      </c>
    </row>
    <row r="10651" spans="1:20" ht="18.75" hidden="1" customHeight="1" x14ac:dyDescent="0.25">
      <c r="A10651" t="s">
        <v>3341</v>
      </c>
      <c r="B10651" t="s">
        <v>5</v>
      </c>
      <c r="C10651" t="s">
        <v>1913</v>
      </c>
      <c r="D10651" s="24">
        <v>12548</v>
      </c>
      <c r="E10651" t="s">
        <v>1795</v>
      </c>
      <c r="F10651" t="s">
        <v>99</v>
      </c>
      <c r="G10651" t="s">
        <v>113</v>
      </c>
      <c r="I10651" t="s">
        <v>2824</v>
      </c>
      <c r="J10651" t="s">
        <v>1915</v>
      </c>
      <c r="K10651" t="s">
        <v>2022</v>
      </c>
      <c r="L10651" s="24">
        <v>5000</v>
      </c>
      <c r="M10651" s="25">
        <f>+VLOOKUP(E10651, TC!A:D, 4, FALSE())</f>
        <v>1.1697499981252857</v>
      </c>
      <c r="N10651" s="24">
        <f t="shared" si="830"/>
        <v>5000</v>
      </c>
      <c r="O10651" t="str">
        <f t="shared" si="831"/>
        <v>FACTURA</v>
      </c>
      <c r="P10651" t="str">
        <f t="shared" si="832"/>
        <v>2025</v>
      </c>
      <c r="Q10651" t="str">
        <f t="shared" si="833"/>
        <v>07</v>
      </c>
      <c r="R10651" t="str">
        <f>+IFERROR(VLOOKUP(I10651, Listado!A:B, 2, FALSE()), "COMERCIALIZADORA INTERNACIONAL CARIBBEAN EXOTICS S A")</f>
        <v>COMERCIALIZADORA INTERNACIONAL CARIBBEAN EXOTICS S A</v>
      </c>
      <c r="S10651" s="25">
        <f>+VLOOKUP(E10651, TC!A:D, 2, FALSE())</f>
        <v>4000.61</v>
      </c>
      <c r="T10651" t="str">
        <f t="shared" si="834"/>
        <v>COP</v>
      </c>
    </row>
    <row r="10652" spans="1:20" ht="18.75" hidden="1" customHeight="1" x14ac:dyDescent="0.25">
      <c r="A10652" t="s">
        <v>3341</v>
      </c>
      <c r="B10652" t="s">
        <v>5</v>
      </c>
      <c r="C10652" t="s">
        <v>1913</v>
      </c>
      <c r="D10652" s="24">
        <v>12549</v>
      </c>
      <c r="E10652" t="s">
        <v>1795</v>
      </c>
      <c r="F10652" t="s">
        <v>99</v>
      </c>
      <c r="G10652" t="s">
        <v>113</v>
      </c>
      <c r="I10652" t="s">
        <v>2824</v>
      </c>
      <c r="J10652" t="s">
        <v>1915</v>
      </c>
      <c r="K10652" t="s">
        <v>2021</v>
      </c>
      <c r="L10652" s="24">
        <v>36680</v>
      </c>
      <c r="M10652" s="25">
        <f>+VLOOKUP(E10652, TC!A:D, 4, FALSE())</f>
        <v>1.1697499981252857</v>
      </c>
      <c r="N10652" s="24">
        <f t="shared" si="830"/>
        <v>36680</v>
      </c>
      <c r="O10652" t="str">
        <f t="shared" si="831"/>
        <v>FACTURA</v>
      </c>
      <c r="P10652" t="str">
        <f t="shared" si="832"/>
        <v>2025</v>
      </c>
      <c r="Q10652" t="str">
        <f t="shared" si="833"/>
        <v>07</v>
      </c>
      <c r="R10652" t="str">
        <f>+IFERROR(VLOOKUP(I10652, Listado!A:B, 2, FALSE()), "COMERCIALIZADORA INTERNACIONAL CARIBBEAN EXOTICS S A")</f>
        <v>COMERCIALIZADORA INTERNACIONAL CARIBBEAN EXOTICS S A</v>
      </c>
      <c r="S10652" s="25">
        <f>+VLOOKUP(E10652, TC!A:D, 2, FALSE())</f>
        <v>4000.61</v>
      </c>
      <c r="T10652" t="str">
        <f t="shared" si="834"/>
        <v>COP</v>
      </c>
    </row>
    <row r="10653" spans="1:20" ht="18.75" hidden="1" customHeight="1" x14ac:dyDescent="0.25">
      <c r="A10653" t="s">
        <v>3341</v>
      </c>
      <c r="B10653" t="s">
        <v>5</v>
      </c>
      <c r="C10653" t="s">
        <v>1913</v>
      </c>
      <c r="D10653" s="24">
        <v>12549</v>
      </c>
      <c r="E10653" t="s">
        <v>1795</v>
      </c>
      <c r="F10653" t="s">
        <v>99</v>
      </c>
      <c r="G10653" t="s">
        <v>113</v>
      </c>
      <c r="I10653" t="s">
        <v>2824</v>
      </c>
      <c r="J10653" t="s">
        <v>1915</v>
      </c>
      <c r="K10653" t="s">
        <v>2021</v>
      </c>
      <c r="L10653" s="24">
        <v>33880</v>
      </c>
      <c r="M10653" s="25">
        <f>+VLOOKUP(E10653, TC!A:D, 4, FALSE())</f>
        <v>1.1697499981252857</v>
      </c>
      <c r="N10653" s="24">
        <f t="shared" si="830"/>
        <v>33880</v>
      </c>
      <c r="O10653" t="str">
        <f t="shared" si="831"/>
        <v>FACTURA</v>
      </c>
      <c r="P10653" t="str">
        <f t="shared" si="832"/>
        <v>2025</v>
      </c>
      <c r="Q10653" t="str">
        <f t="shared" si="833"/>
        <v>07</v>
      </c>
      <c r="R10653" t="str">
        <f>+IFERROR(VLOOKUP(I10653, Listado!A:B, 2, FALSE()), "COMERCIALIZADORA INTERNACIONAL CARIBBEAN EXOTICS S A")</f>
        <v>COMERCIALIZADORA INTERNACIONAL CARIBBEAN EXOTICS S A</v>
      </c>
      <c r="S10653" s="25">
        <f>+VLOOKUP(E10653, TC!A:D, 2, FALSE())</f>
        <v>4000.61</v>
      </c>
      <c r="T10653" t="str">
        <f t="shared" si="834"/>
        <v>COP</v>
      </c>
    </row>
    <row r="10654" spans="1:20" ht="18.75" hidden="1" customHeight="1" x14ac:dyDescent="0.25">
      <c r="A10654" t="s">
        <v>3341</v>
      </c>
      <c r="B10654" t="s">
        <v>5</v>
      </c>
      <c r="C10654" t="s">
        <v>1913</v>
      </c>
      <c r="D10654" s="24">
        <v>12549</v>
      </c>
      <c r="E10654" t="s">
        <v>1795</v>
      </c>
      <c r="F10654" t="s">
        <v>99</v>
      </c>
      <c r="G10654" t="s">
        <v>113</v>
      </c>
      <c r="I10654" t="s">
        <v>2824</v>
      </c>
      <c r="J10654" t="s">
        <v>1915</v>
      </c>
      <c r="K10654" t="s">
        <v>2021</v>
      </c>
      <c r="L10654" s="24">
        <v>29960</v>
      </c>
      <c r="M10654" s="25">
        <f>+VLOOKUP(E10654, TC!A:D, 4, FALSE())</f>
        <v>1.1697499981252857</v>
      </c>
      <c r="N10654" s="24">
        <f t="shared" si="830"/>
        <v>29960</v>
      </c>
      <c r="O10654" t="str">
        <f t="shared" si="831"/>
        <v>FACTURA</v>
      </c>
      <c r="P10654" t="str">
        <f t="shared" si="832"/>
        <v>2025</v>
      </c>
      <c r="Q10654" t="str">
        <f t="shared" si="833"/>
        <v>07</v>
      </c>
      <c r="R10654" t="str">
        <f>+IFERROR(VLOOKUP(I10654, Listado!A:B, 2, FALSE()), "COMERCIALIZADORA INTERNACIONAL CARIBBEAN EXOTICS S A")</f>
        <v>COMERCIALIZADORA INTERNACIONAL CARIBBEAN EXOTICS S A</v>
      </c>
      <c r="S10654" s="25">
        <f>+VLOOKUP(E10654, TC!A:D, 2, FALSE())</f>
        <v>4000.61</v>
      </c>
      <c r="T10654" t="str">
        <f t="shared" si="834"/>
        <v>COP</v>
      </c>
    </row>
    <row r="10655" spans="1:20" ht="18.75" hidden="1" customHeight="1" x14ac:dyDescent="0.25">
      <c r="A10655" t="s">
        <v>3341</v>
      </c>
      <c r="B10655" t="s">
        <v>5</v>
      </c>
      <c r="C10655" t="s">
        <v>1913</v>
      </c>
      <c r="D10655" s="24">
        <v>12549</v>
      </c>
      <c r="E10655" t="s">
        <v>1795</v>
      </c>
      <c r="F10655" t="s">
        <v>99</v>
      </c>
      <c r="G10655" t="s">
        <v>113</v>
      </c>
      <c r="I10655" t="s">
        <v>2824</v>
      </c>
      <c r="J10655" t="s">
        <v>1915</v>
      </c>
      <c r="K10655" t="s">
        <v>2021</v>
      </c>
      <c r="L10655" s="24">
        <v>35560</v>
      </c>
      <c r="M10655" s="25">
        <f>+VLOOKUP(E10655, TC!A:D, 4, FALSE())</f>
        <v>1.1697499981252857</v>
      </c>
      <c r="N10655" s="24">
        <f t="shared" si="830"/>
        <v>35560</v>
      </c>
      <c r="O10655" t="str">
        <f t="shared" si="831"/>
        <v>FACTURA</v>
      </c>
      <c r="P10655" t="str">
        <f t="shared" si="832"/>
        <v>2025</v>
      </c>
      <c r="Q10655" t="str">
        <f t="shared" si="833"/>
        <v>07</v>
      </c>
      <c r="R10655" t="str">
        <f>+IFERROR(VLOOKUP(I10655, Listado!A:B, 2, FALSE()), "COMERCIALIZADORA INTERNACIONAL CARIBBEAN EXOTICS S A")</f>
        <v>COMERCIALIZADORA INTERNACIONAL CARIBBEAN EXOTICS S A</v>
      </c>
      <c r="S10655" s="25">
        <f>+VLOOKUP(E10655, TC!A:D, 2, FALSE())</f>
        <v>4000.61</v>
      </c>
      <c r="T10655" t="str">
        <f t="shared" si="834"/>
        <v>COP</v>
      </c>
    </row>
    <row r="10656" spans="1:20" ht="18.75" hidden="1" customHeight="1" x14ac:dyDescent="0.25">
      <c r="A10656" t="s">
        <v>3341</v>
      </c>
      <c r="B10656" t="s">
        <v>5</v>
      </c>
      <c r="C10656" t="s">
        <v>1913</v>
      </c>
      <c r="D10656" s="24">
        <v>12549</v>
      </c>
      <c r="E10656" t="s">
        <v>1795</v>
      </c>
      <c r="F10656" t="s">
        <v>99</v>
      </c>
      <c r="G10656" t="s">
        <v>113</v>
      </c>
      <c r="I10656" t="s">
        <v>2824</v>
      </c>
      <c r="J10656" t="s">
        <v>1915</v>
      </c>
      <c r="K10656" t="s">
        <v>2021</v>
      </c>
      <c r="L10656" s="24">
        <v>33040</v>
      </c>
      <c r="M10656" s="25">
        <f>+VLOOKUP(E10656, TC!A:D, 4, FALSE())</f>
        <v>1.1697499981252857</v>
      </c>
      <c r="N10656" s="24">
        <f t="shared" si="830"/>
        <v>33040</v>
      </c>
      <c r="O10656" t="str">
        <f t="shared" si="831"/>
        <v>FACTURA</v>
      </c>
      <c r="P10656" t="str">
        <f t="shared" si="832"/>
        <v>2025</v>
      </c>
      <c r="Q10656" t="str">
        <f t="shared" si="833"/>
        <v>07</v>
      </c>
      <c r="R10656" t="str">
        <f>+IFERROR(VLOOKUP(I10656, Listado!A:B, 2, FALSE()), "COMERCIALIZADORA INTERNACIONAL CARIBBEAN EXOTICS S A")</f>
        <v>COMERCIALIZADORA INTERNACIONAL CARIBBEAN EXOTICS S A</v>
      </c>
      <c r="S10656" s="25">
        <f>+VLOOKUP(E10656, TC!A:D, 2, FALSE())</f>
        <v>4000.61</v>
      </c>
      <c r="T10656" t="str">
        <f t="shared" si="834"/>
        <v>COP</v>
      </c>
    </row>
    <row r="10657" spans="1:20" ht="18.75" hidden="1" customHeight="1" x14ac:dyDescent="0.25">
      <c r="A10657" t="s">
        <v>3341</v>
      </c>
      <c r="B10657" t="s">
        <v>5</v>
      </c>
      <c r="C10657" t="s">
        <v>1913</v>
      </c>
      <c r="D10657" s="24">
        <v>12549</v>
      </c>
      <c r="E10657" t="s">
        <v>1795</v>
      </c>
      <c r="F10657" t="s">
        <v>99</v>
      </c>
      <c r="G10657" t="s">
        <v>113</v>
      </c>
      <c r="I10657" t="s">
        <v>2824</v>
      </c>
      <c r="J10657" t="s">
        <v>1915</v>
      </c>
      <c r="K10657" t="s">
        <v>2021</v>
      </c>
      <c r="L10657" s="24">
        <v>7000</v>
      </c>
      <c r="M10657" s="25">
        <f>+VLOOKUP(E10657, TC!A:D, 4, FALSE())</f>
        <v>1.1697499981252857</v>
      </c>
      <c r="N10657" s="24">
        <f t="shared" si="830"/>
        <v>7000</v>
      </c>
      <c r="O10657" t="str">
        <f t="shared" si="831"/>
        <v>FACTURA</v>
      </c>
      <c r="P10657" t="str">
        <f t="shared" si="832"/>
        <v>2025</v>
      </c>
      <c r="Q10657" t="str">
        <f t="shared" si="833"/>
        <v>07</v>
      </c>
      <c r="R10657" t="str">
        <f>+IFERROR(VLOOKUP(I10657, Listado!A:B, 2, FALSE()), "COMERCIALIZADORA INTERNACIONAL CARIBBEAN EXOTICS S A")</f>
        <v>COMERCIALIZADORA INTERNACIONAL CARIBBEAN EXOTICS S A</v>
      </c>
      <c r="S10657" s="25">
        <f>+VLOOKUP(E10657, TC!A:D, 2, FALSE())</f>
        <v>4000.61</v>
      </c>
      <c r="T10657" t="str">
        <f t="shared" si="834"/>
        <v>COP</v>
      </c>
    </row>
    <row r="10658" spans="1:20" ht="18.75" hidden="1" customHeight="1" x14ac:dyDescent="0.25">
      <c r="A10658" t="s">
        <v>3341</v>
      </c>
      <c r="B10658" t="s">
        <v>5</v>
      </c>
      <c r="C10658" t="s">
        <v>1913</v>
      </c>
      <c r="D10658" s="24">
        <v>12549</v>
      </c>
      <c r="E10658" t="s">
        <v>1795</v>
      </c>
      <c r="F10658" t="s">
        <v>99</v>
      </c>
      <c r="G10658" t="s">
        <v>113</v>
      </c>
      <c r="I10658" t="s">
        <v>2824</v>
      </c>
      <c r="J10658" t="s">
        <v>1915</v>
      </c>
      <c r="K10658" t="s">
        <v>2021</v>
      </c>
      <c r="L10658" s="24">
        <v>280</v>
      </c>
      <c r="M10658" s="25">
        <f>+VLOOKUP(E10658, TC!A:D, 4, FALSE())</f>
        <v>1.1697499981252857</v>
      </c>
      <c r="N10658" s="24">
        <f t="shared" si="830"/>
        <v>280</v>
      </c>
      <c r="O10658" t="str">
        <f t="shared" si="831"/>
        <v>FACTURA</v>
      </c>
      <c r="P10658" t="str">
        <f t="shared" si="832"/>
        <v>2025</v>
      </c>
      <c r="Q10658" t="str">
        <f t="shared" si="833"/>
        <v>07</v>
      </c>
      <c r="R10658" t="str">
        <f>+IFERROR(VLOOKUP(I10658, Listado!A:B, 2, FALSE()), "COMERCIALIZADORA INTERNACIONAL CARIBBEAN EXOTICS S A")</f>
        <v>COMERCIALIZADORA INTERNACIONAL CARIBBEAN EXOTICS S A</v>
      </c>
      <c r="S10658" s="25">
        <f>+VLOOKUP(E10658, TC!A:D, 2, FALSE())</f>
        <v>4000.61</v>
      </c>
      <c r="T10658" t="str">
        <f t="shared" si="834"/>
        <v>COP</v>
      </c>
    </row>
    <row r="10659" spans="1:20" ht="18.75" hidden="1" customHeight="1" x14ac:dyDescent="0.25">
      <c r="A10659" t="s">
        <v>3341</v>
      </c>
      <c r="B10659" t="s">
        <v>5</v>
      </c>
      <c r="C10659" t="s">
        <v>1913</v>
      </c>
      <c r="D10659" s="24">
        <v>12550</v>
      </c>
      <c r="E10659" t="s">
        <v>1795</v>
      </c>
      <c r="F10659" t="s">
        <v>99</v>
      </c>
      <c r="G10659" t="s">
        <v>1914</v>
      </c>
      <c r="I10659" t="s">
        <v>3301</v>
      </c>
      <c r="J10659" t="s">
        <v>1915</v>
      </c>
      <c r="K10659" t="s">
        <v>2021</v>
      </c>
      <c r="L10659" s="24">
        <v>37240</v>
      </c>
      <c r="M10659" s="25">
        <f>+VLOOKUP(E10659, TC!A:D, 4, FALSE())</f>
        <v>1.1697499981252857</v>
      </c>
      <c r="N10659" s="24">
        <f t="shared" si="830"/>
        <v>37240</v>
      </c>
      <c r="O10659" t="str">
        <f t="shared" si="831"/>
        <v>FACTURA</v>
      </c>
      <c r="P10659" t="str">
        <f t="shared" si="832"/>
        <v>2025</v>
      </c>
      <c r="Q10659" t="str">
        <f t="shared" si="833"/>
        <v>07</v>
      </c>
      <c r="R10659" t="str">
        <f>+IFERROR(VLOOKUP(I10659, Listado!A:B, 2, FALSE()), "COMERCIALIZADORA INTERNACIONAL CARIBBEAN EXOTICS S A")</f>
        <v>COMERCIALIZADORA INTERNACIONAL CARIBBEAN EXOTICS S A</v>
      </c>
      <c r="S10659" s="25">
        <f>+VLOOKUP(E10659, TC!A:D, 2, FALSE())</f>
        <v>4000.61</v>
      </c>
      <c r="T10659" t="str">
        <f t="shared" si="834"/>
        <v>COP</v>
      </c>
    </row>
    <row r="10660" spans="1:20" ht="18.75" hidden="1" customHeight="1" x14ac:dyDescent="0.25">
      <c r="A10660" t="s">
        <v>3341</v>
      </c>
      <c r="B10660" t="s">
        <v>5</v>
      </c>
      <c r="C10660" t="s">
        <v>1913</v>
      </c>
      <c r="D10660" s="24">
        <v>12550</v>
      </c>
      <c r="E10660" t="s">
        <v>1795</v>
      </c>
      <c r="F10660" t="s">
        <v>99</v>
      </c>
      <c r="G10660" t="s">
        <v>1914</v>
      </c>
      <c r="I10660" t="s">
        <v>3301</v>
      </c>
      <c r="J10660" t="s">
        <v>1915</v>
      </c>
      <c r="K10660" t="s">
        <v>2021</v>
      </c>
      <c r="L10660" s="24">
        <v>65240</v>
      </c>
      <c r="M10660" s="25">
        <f>+VLOOKUP(E10660, TC!A:D, 4, FALSE())</f>
        <v>1.1697499981252857</v>
      </c>
      <c r="N10660" s="24">
        <f t="shared" si="830"/>
        <v>65240</v>
      </c>
      <c r="O10660" t="str">
        <f t="shared" si="831"/>
        <v>FACTURA</v>
      </c>
      <c r="P10660" t="str">
        <f t="shared" si="832"/>
        <v>2025</v>
      </c>
      <c r="Q10660" t="str">
        <f t="shared" si="833"/>
        <v>07</v>
      </c>
      <c r="R10660" t="str">
        <f>+IFERROR(VLOOKUP(I10660, Listado!A:B, 2, FALSE()), "COMERCIALIZADORA INTERNACIONAL CARIBBEAN EXOTICS S A")</f>
        <v>COMERCIALIZADORA INTERNACIONAL CARIBBEAN EXOTICS S A</v>
      </c>
      <c r="S10660" s="25">
        <f>+VLOOKUP(E10660, TC!A:D, 2, FALSE())</f>
        <v>4000.61</v>
      </c>
      <c r="T10660" t="str">
        <f t="shared" si="834"/>
        <v>COP</v>
      </c>
    </row>
    <row r="10661" spans="1:20" ht="18.75" hidden="1" customHeight="1" x14ac:dyDescent="0.25">
      <c r="A10661" t="s">
        <v>3341</v>
      </c>
      <c r="B10661" t="s">
        <v>5</v>
      </c>
      <c r="C10661" t="s">
        <v>1913</v>
      </c>
      <c r="D10661" s="24">
        <v>12550</v>
      </c>
      <c r="E10661" t="s">
        <v>1795</v>
      </c>
      <c r="F10661" t="s">
        <v>99</v>
      </c>
      <c r="G10661" t="s">
        <v>1914</v>
      </c>
      <c r="I10661" t="s">
        <v>3301</v>
      </c>
      <c r="J10661" t="s">
        <v>1915</v>
      </c>
      <c r="K10661" t="s">
        <v>2021</v>
      </c>
      <c r="L10661" s="24">
        <v>49280</v>
      </c>
      <c r="M10661" s="25">
        <f>+VLOOKUP(E10661, TC!A:D, 4, FALSE())</f>
        <v>1.1697499981252857</v>
      </c>
      <c r="N10661" s="24">
        <f t="shared" si="830"/>
        <v>49280</v>
      </c>
      <c r="O10661" t="str">
        <f t="shared" si="831"/>
        <v>FACTURA</v>
      </c>
      <c r="P10661" t="str">
        <f t="shared" si="832"/>
        <v>2025</v>
      </c>
      <c r="Q10661" t="str">
        <f t="shared" si="833"/>
        <v>07</v>
      </c>
      <c r="R10661" t="str">
        <f>+IFERROR(VLOOKUP(I10661, Listado!A:B, 2, FALSE()), "COMERCIALIZADORA INTERNACIONAL CARIBBEAN EXOTICS S A")</f>
        <v>COMERCIALIZADORA INTERNACIONAL CARIBBEAN EXOTICS S A</v>
      </c>
      <c r="S10661" s="25">
        <f>+VLOOKUP(E10661, TC!A:D, 2, FALSE())</f>
        <v>4000.61</v>
      </c>
      <c r="T10661" t="str">
        <f t="shared" si="834"/>
        <v>COP</v>
      </c>
    </row>
    <row r="10662" spans="1:20" ht="18.75" hidden="1" customHeight="1" x14ac:dyDescent="0.25">
      <c r="A10662" t="s">
        <v>3341</v>
      </c>
      <c r="B10662" t="s">
        <v>5</v>
      </c>
      <c r="C10662" t="s">
        <v>1913</v>
      </c>
      <c r="D10662" s="24">
        <v>12550</v>
      </c>
      <c r="E10662" t="s">
        <v>1795</v>
      </c>
      <c r="F10662" t="s">
        <v>99</v>
      </c>
      <c r="G10662" t="s">
        <v>1914</v>
      </c>
      <c r="I10662" t="s">
        <v>3301</v>
      </c>
      <c r="J10662" t="s">
        <v>1915</v>
      </c>
      <c r="K10662" t="s">
        <v>2021</v>
      </c>
      <c r="L10662" s="24">
        <v>19600</v>
      </c>
      <c r="M10662" s="25">
        <f>+VLOOKUP(E10662, TC!A:D, 4, FALSE())</f>
        <v>1.1697499981252857</v>
      </c>
      <c r="N10662" s="24">
        <f t="shared" si="830"/>
        <v>19600</v>
      </c>
      <c r="O10662" t="str">
        <f t="shared" si="831"/>
        <v>FACTURA</v>
      </c>
      <c r="P10662" t="str">
        <f t="shared" si="832"/>
        <v>2025</v>
      </c>
      <c r="Q10662" t="str">
        <f t="shared" si="833"/>
        <v>07</v>
      </c>
      <c r="R10662" t="str">
        <f>+IFERROR(VLOOKUP(I10662, Listado!A:B, 2, FALSE()), "COMERCIALIZADORA INTERNACIONAL CARIBBEAN EXOTICS S A")</f>
        <v>COMERCIALIZADORA INTERNACIONAL CARIBBEAN EXOTICS S A</v>
      </c>
      <c r="S10662" s="25">
        <f>+VLOOKUP(E10662, TC!A:D, 2, FALSE())</f>
        <v>4000.61</v>
      </c>
      <c r="T10662" t="str">
        <f t="shared" si="834"/>
        <v>COP</v>
      </c>
    </row>
    <row r="10663" spans="1:20" ht="18.75" hidden="1" customHeight="1" x14ac:dyDescent="0.25">
      <c r="A10663" t="s">
        <v>3341</v>
      </c>
      <c r="B10663" t="s">
        <v>5</v>
      </c>
      <c r="C10663" t="s">
        <v>1913</v>
      </c>
      <c r="D10663" s="24">
        <v>12550</v>
      </c>
      <c r="E10663" t="s">
        <v>1795</v>
      </c>
      <c r="F10663" t="s">
        <v>99</v>
      </c>
      <c r="G10663" t="s">
        <v>1914</v>
      </c>
      <c r="I10663" t="s">
        <v>3301</v>
      </c>
      <c r="J10663" t="s">
        <v>1915</v>
      </c>
      <c r="K10663" t="s">
        <v>2021</v>
      </c>
      <c r="L10663" s="24">
        <v>21840</v>
      </c>
      <c r="M10663" s="25">
        <f>+VLOOKUP(E10663, TC!A:D, 4, FALSE())</f>
        <v>1.1697499981252857</v>
      </c>
      <c r="N10663" s="24">
        <f t="shared" si="830"/>
        <v>21840</v>
      </c>
      <c r="O10663" t="str">
        <f t="shared" si="831"/>
        <v>FACTURA</v>
      </c>
      <c r="P10663" t="str">
        <f t="shared" si="832"/>
        <v>2025</v>
      </c>
      <c r="Q10663" t="str">
        <f t="shared" si="833"/>
        <v>07</v>
      </c>
      <c r="R10663" t="str">
        <f>+IFERROR(VLOOKUP(I10663, Listado!A:B, 2, FALSE()), "COMERCIALIZADORA INTERNACIONAL CARIBBEAN EXOTICS S A")</f>
        <v>COMERCIALIZADORA INTERNACIONAL CARIBBEAN EXOTICS S A</v>
      </c>
      <c r="S10663" s="25">
        <f>+VLOOKUP(E10663, TC!A:D, 2, FALSE())</f>
        <v>4000.61</v>
      </c>
      <c r="T10663" t="str">
        <f t="shared" si="834"/>
        <v>COP</v>
      </c>
    </row>
    <row r="10664" spans="1:20" ht="18.75" hidden="1" customHeight="1" x14ac:dyDescent="0.25">
      <c r="A10664" t="s">
        <v>3341</v>
      </c>
      <c r="B10664" t="s">
        <v>5</v>
      </c>
      <c r="C10664" t="s">
        <v>1913</v>
      </c>
      <c r="D10664" s="24">
        <v>12550</v>
      </c>
      <c r="E10664" t="s">
        <v>1795</v>
      </c>
      <c r="F10664" t="s">
        <v>99</v>
      </c>
      <c r="G10664" t="s">
        <v>1914</v>
      </c>
      <c r="I10664" t="s">
        <v>3301</v>
      </c>
      <c r="J10664" t="s">
        <v>1915</v>
      </c>
      <c r="K10664" t="s">
        <v>2021</v>
      </c>
      <c r="L10664" s="24">
        <v>16800</v>
      </c>
      <c r="M10664" s="25">
        <f>+VLOOKUP(E10664, TC!A:D, 4, FALSE())</f>
        <v>1.1697499981252857</v>
      </c>
      <c r="N10664" s="24">
        <f t="shared" si="830"/>
        <v>16800</v>
      </c>
      <c r="O10664" t="str">
        <f t="shared" si="831"/>
        <v>FACTURA</v>
      </c>
      <c r="P10664" t="str">
        <f t="shared" si="832"/>
        <v>2025</v>
      </c>
      <c r="Q10664" t="str">
        <f t="shared" si="833"/>
        <v>07</v>
      </c>
      <c r="R10664" t="str">
        <f>+IFERROR(VLOOKUP(I10664, Listado!A:B, 2, FALSE()), "COMERCIALIZADORA INTERNACIONAL CARIBBEAN EXOTICS S A")</f>
        <v>COMERCIALIZADORA INTERNACIONAL CARIBBEAN EXOTICS S A</v>
      </c>
      <c r="S10664" s="25">
        <f>+VLOOKUP(E10664, TC!A:D, 2, FALSE())</f>
        <v>4000.61</v>
      </c>
      <c r="T10664" t="str">
        <f t="shared" si="834"/>
        <v>COP</v>
      </c>
    </row>
    <row r="10665" spans="1:20" ht="18.75" hidden="1" customHeight="1" x14ac:dyDescent="0.25">
      <c r="A10665" t="s">
        <v>3341</v>
      </c>
      <c r="B10665" t="s">
        <v>5</v>
      </c>
      <c r="C10665" t="s">
        <v>1913</v>
      </c>
      <c r="D10665" s="24">
        <v>12551</v>
      </c>
      <c r="E10665" t="s">
        <v>1795</v>
      </c>
      <c r="F10665" t="s">
        <v>99</v>
      </c>
      <c r="G10665" t="s">
        <v>1914</v>
      </c>
      <c r="I10665" t="s">
        <v>1841</v>
      </c>
      <c r="J10665" t="s">
        <v>1915</v>
      </c>
      <c r="K10665" t="s">
        <v>2022</v>
      </c>
      <c r="L10665" s="24">
        <v>441000</v>
      </c>
      <c r="M10665" s="25">
        <f>+VLOOKUP(E10665, TC!A:D, 4, FALSE())</f>
        <v>1.1697499981252857</v>
      </c>
      <c r="N10665" s="24">
        <f t="shared" si="830"/>
        <v>441000</v>
      </c>
      <c r="O10665" t="str">
        <f t="shared" si="831"/>
        <v>FACTURA</v>
      </c>
      <c r="P10665" t="str">
        <f t="shared" si="832"/>
        <v>2025</v>
      </c>
      <c r="Q10665" t="str">
        <f t="shared" si="833"/>
        <v>07</v>
      </c>
      <c r="R10665" t="str">
        <f>+IFERROR(VLOOKUP(I10665, Listado!A:B, 2, FALSE()), "COMERCIALIZADORA INTERNACIONAL CARIBBEAN EXOTICS S A")</f>
        <v>LONDOÑO ECHEVERRI ALEJANDRA</v>
      </c>
      <c r="S10665" s="25">
        <f>+VLOOKUP(E10665, TC!A:D, 2, FALSE())</f>
        <v>4000.61</v>
      </c>
      <c r="T10665" t="str">
        <f t="shared" si="834"/>
        <v>COP</v>
      </c>
    </row>
    <row r="10666" spans="1:20" ht="18.75" hidden="1" customHeight="1" x14ac:dyDescent="0.25">
      <c r="A10666" t="s">
        <v>3341</v>
      </c>
      <c r="B10666" t="s">
        <v>5</v>
      </c>
      <c r="C10666" t="s">
        <v>1913</v>
      </c>
      <c r="D10666" s="24">
        <v>12551</v>
      </c>
      <c r="E10666" t="s">
        <v>1795</v>
      </c>
      <c r="F10666" t="s">
        <v>99</v>
      </c>
      <c r="G10666" t="s">
        <v>1914</v>
      </c>
      <c r="I10666" t="s">
        <v>1841</v>
      </c>
      <c r="J10666" t="s">
        <v>1915</v>
      </c>
      <c r="K10666" t="s">
        <v>2022</v>
      </c>
      <c r="L10666" s="24">
        <v>96840</v>
      </c>
      <c r="M10666" s="25">
        <f>+VLOOKUP(E10666, TC!A:D, 4, FALSE())</f>
        <v>1.1697499981252857</v>
      </c>
      <c r="N10666" s="24">
        <f t="shared" si="830"/>
        <v>96840</v>
      </c>
      <c r="O10666" t="str">
        <f t="shared" si="831"/>
        <v>FACTURA</v>
      </c>
      <c r="P10666" t="str">
        <f t="shared" si="832"/>
        <v>2025</v>
      </c>
      <c r="Q10666" t="str">
        <f t="shared" si="833"/>
        <v>07</v>
      </c>
      <c r="R10666" t="str">
        <f>+IFERROR(VLOOKUP(I10666, Listado!A:B, 2, FALSE()), "COMERCIALIZADORA INTERNACIONAL CARIBBEAN EXOTICS S A")</f>
        <v>LONDOÑO ECHEVERRI ALEJANDRA</v>
      </c>
      <c r="S10666" s="25">
        <f>+VLOOKUP(E10666, TC!A:D, 2, FALSE())</f>
        <v>4000.61</v>
      </c>
      <c r="T10666" t="str">
        <f t="shared" si="834"/>
        <v>COP</v>
      </c>
    </row>
    <row r="10667" spans="1:20" ht="18.75" hidden="1" customHeight="1" x14ac:dyDescent="0.25">
      <c r="A10667" t="s">
        <v>3341</v>
      </c>
      <c r="B10667" t="s">
        <v>5</v>
      </c>
      <c r="C10667" t="s">
        <v>1913</v>
      </c>
      <c r="D10667" s="24">
        <v>12551</v>
      </c>
      <c r="E10667" t="s">
        <v>1795</v>
      </c>
      <c r="F10667" t="s">
        <v>99</v>
      </c>
      <c r="G10667" t="s">
        <v>1914</v>
      </c>
      <c r="I10667" t="s">
        <v>1841</v>
      </c>
      <c r="J10667" t="s">
        <v>1915</v>
      </c>
      <c r="K10667" t="s">
        <v>2022</v>
      </c>
      <c r="L10667" s="24">
        <v>148860</v>
      </c>
      <c r="M10667" s="25">
        <f>+VLOOKUP(E10667, TC!A:D, 4, FALSE())</f>
        <v>1.1697499981252857</v>
      </c>
      <c r="N10667" s="24">
        <f t="shared" si="830"/>
        <v>148860</v>
      </c>
      <c r="O10667" t="str">
        <f t="shared" si="831"/>
        <v>FACTURA</v>
      </c>
      <c r="P10667" t="str">
        <f t="shared" si="832"/>
        <v>2025</v>
      </c>
      <c r="Q10667" t="str">
        <f t="shared" si="833"/>
        <v>07</v>
      </c>
      <c r="R10667" t="str">
        <f>+IFERROR(VLOOKUP(I10667, Listado!A:B, 2, FALSE()), "COMERCIALIZADORA INTERNACIONAL CARIBBEAN EXOTICS S A")</f>
        <v>LONDOÑO ECHEVERRI ALEJANDRA</v>
      </c>
      <c r="S10667" s="25">
        <f>+VLOOKUP(E10667, TC!A:D, 2, FALSE())</f>
        <v>4000.61</v>
      </c>
      <c r="T10667" t="str">
        <f t="shared" si="834"/>
        <v>COP</v>
      </c>
    </row>
    <row r="10668" spans="1:20" ht="18.75" hidden="1" customHeight="1" x14ac:dyDescent="0.25">
      <c r="A10668" t="s">
        <v>3341</v>
      </c>
      <c r="B10668" t="s">
        <v>5</v>
      </c>
      <c r="C10668" t="s">
        <v>1913</v>
      </c>
      <c r="D10668" s="24">
        <v>12551</v>
      </c>
      <c r="E10668" t="s">
        <v>1795</v>
      </c>
      <c r="F10668" t="s">
        <v>99</v>
      </c>
      <c r="G10668" t="s">
        <v>1914</v>
      </c>
      <c r="I10668" t="s">
        <v>1841</v>
      </c>
      <c r="J10668" t="s">
        <v>1915</v>
      </c>
      <c r="K10668" t="s">
        <v>2022</v>
      </c>
      <c r="L10668" s="24">
        <v>362160</v>
      </c>
      <c r="M10668" s="25">
        <f>+VLOOKUP(E10668, TC!A:D, 4, FALSE())</f>
        <v>1.1697499981252857</v>
      </c>
      <c r="N10668" s="24">
        <f t="shared" si="830"/>
        <v>362160</v>
      </c>
      <c r="O10668" t="str">
        <f t="shared" si="831"/>
        <v>FACTURA</v>
      </c>
      <c r="P10668" t="str">
        <f t="shared" si="832"/>
        <v>2025</v>
      </c>
      <c r="Q10668" t="str">
        <f t="shared" si="833"/>
        <v>07</v>
      </c>
      <c r="R10668" t="str">
        <f>+IFERROR(VLOOKUP(I10668, Listado!A:B, 2, FALSE()), "COMERCIALIZADORA INTERNACIONAL CARIBBEAN EXOTICS S A")</f>
        <v>LONDOÑO ECHEVERRI ALEJANDRA</v>
      </c>
      <c r="S10668" s="25">
        <f>+VLOOKUP(E10668, TC!A:D, 2, FALSE())</f>
        <v>4000.61</v>
      </c>
      <c r="T10668" t="str">
        <f t="shared" si="834"/>
        <v>COP</v>
      </c>
    </row>
    <row r="10669" spans="1:20" ht="18.75" hidden="1" customHeight="1" x14ac:dyDescent="0.25">
      <c r="A10669" t="s">
        <v>3341</v>
      </c>
      <c r="B10669" t="s">
        <v>5</v>
      </c>
      <c r="C10669" t="s">
        <v>1913</v>
      </c>
      <c r="D10669" s="24">
        <v>12551</v>
      </c>
      <c r="E10669" t="s">
        <v>1795</v>
      </c>
      <c r="F10669" t="s">
        <v>99</v>
      </c>
      <c r="G10669" t="s">
        <v>1914</v>
      </c>
      <c r="I10669" t="s">
        <v>1841</v>
      </c>
      <c r="J10669" t="s">
        <v>1915</v>
      </c>
      <c r="K10669" t="s">
        <v>2022</v>
      </c>
      <c r="L10669" s="24">
        <v>202320</v>
      </c>
      <c r="M10669" s="25">
        <f>+VLOOKUP(E10669, TC!A:D, 4, FALSE())</f>
        <v>1.1697499981252857</v>
      </c>
      <c r="N10669" s="24">
        <f t="shared" si="830"/>
        <v>202320</v>
      </c>
      <c r="O10669" t="str">
        <f t="shared" si="831"/>
        <v>FACTURA</v>
      </c>
      <c r="P10669" t="str">
        <f t="shared" si="832"/>
        <v>2025</v>
      </c>
      <c r="Q10669" t="str">
        <f t="shared" si="833"/>
        <v>07</v>
      </c>
      <c r="R10669" t="str">
        <f>+IFERROR(VLOOKUP(I10669, Listado!A:B, 2, FALSE()), "COMERCIALIZADORA INTERNACIONAL CARIBBEAN EXOTICS S A")</f>
        <v>LONDOÑO ECHEVERRI ALEJANDRA</v>
      </c>
      <c r="S10669" s="25">
        <f>+VLOOKUP(E10669, TC!A:D, 2, FALSE())</f>
        <v>4000.61</v>
      </c>
      <c r="T10669" t="str">
        <f t="shared" si="834"/>
        <v>COP</v>
      </c>
    </row>
    <row r="10670" spans="1:20" ht="18.75" hidden="1" customHeight="1" x14ac:dyDescent="0.25">
      <c r="A10670" t="s">
        <v>3341</v>
      </c>
      <c r="B10670" t="s">
        <v>5</v>
      </c>
      <c r="C10670" t="s">
        <v>1913</v>
      </c>
      <c r="D10670" s="24">
        <v>12551</v>
      </c>
      <c r="E10670" t="s">
        <v>1795</v>
      </c>
      <c r="F10670" t="s">
        <v>99</v>
      </c>
      <c r="G10670" t="s">
        <v>1914</v>
      </c>
      <c r="I10670" t="s">
        <v>1841</v>
      </c>
      <c r="J10670" t="s">
        <v>1915</v>
      </c>
      <c r="K10670" t="s">
        <v>2022</v>
      </c>
      <c r="L10670" s="24">
        <v>217800</v>
      </c>
      <c r="M10670" s="25">
        <f>+VLOOKUP(E10670, TC!A:D, 4, FALSE())</f>
        <v>1.1697499981252857</v>
      </c>
      <c r="N10670" s="24">
        <f t="shared" si="830"/>
        <v>217800</v>
      </c>
      <c r="O10670" t="str">
        <f t="shared" si="831"/>
        <v>FACTURA</v>
      </c>
      <c r="P10670" t="str">
        <f t="shared" si="832"/>
        <v>2025</v>
      </c>
      <c r="Q10670" t="str">
        <f t="shared" si="833"/>
        <v>07</v>
      </c>
      <c r="R10670" t="str">
        <f>+IFERROR(VLOOKUP(I10670, Listado!A:B, 2, FALSE()), "COMERCIALIZADORA INTERNACIONAL CARIBBEAN EXOTICS S A")</f>
        <v>LONDOÑO ECHEVERRI ALEJANDRA</v>
      </c>
      <c r="S10670" s="25">
        <f>+VLOOKUP(E10670, TC!A:D, 2, FALSE())</f>
        <v>4000.61</v>
      </c>
      <c r="T10670" t="str">
        <f t="shared" si="834"/>
        <v>COP</v>
      </c>
    </row>
    <row r="10671" spans="1:20" ht="18.75" hidden="1" customHeight="1" x14ac:dyDescent="0.25">
      <c r="A10671" t="s">
        <v>3341</v>
      </c>
      <c r="B10671" t="s">
        <v>5</v>
      </c>
      <c r="C10671" t="s">
        <v>1913</v>
      </c>
      <c r="D10671" s="24">
        <v>12551</v>
      </c>
      <c r="E10671" t="s">
        <v>1795</v>
      </c>
      <c r="F10671" t="s">
        <v>99</v>
      </c>
      <c r="G10671" t="s">
        <v>1914</v>
      </c>
      <c r="I10671" t="s">
        <v>1841</v>
      </c>
      <c r="J10671" t="s">
        <v>1915</v>
      </c>
      <c r="K10671" t="s">
        <v>2022</v>
      </c>
      <c r="L10671" s="24">
        <v>194220</v>
      </c>
      <c r="M10671" s="25">
        <f>+VLOOKUP(E10671, TC!A:D, 4, FALSE())</f>
        <v>1.1697499981252857</v>
      </c>
      <c r="N10671" s="24">
        <f t="shared" si="830"/>
        <v>194220</v>
      </c>
      <c r="O10671" t="str">
        <f t="shared" si="831"/>
        <v>FACTURA</v>
      </c>
      <c r="P10671" t="str">
        <f t="shared" si="832"/>
        <v>2025</v>
      </c>
      <c r="Q10671" t="str">
        <f t="shared" si="833"/>
        <v>07</v>
      </c>
      <c r="R10671" t="str">
        <f>+IFERROR(VLOOKUP(I10671, Listado!A:B, 2, FALSE()), "COMERCIALIZADORA INTERNACIONAL CARIBBEAN EXOTICS S A")</f>
        <v>LONDOÑO ECHEVERRI ALEJANDRA</v>
      </c>
      <c r="S10671" s="25">
        <f>+VLOOKUP(E10671, TC!A:D, 2, FALSE())</f>
        <v>4000.61</v>
      </c>
      <c r="T10671" t="str">
        <f t="shared" si="834"/>
        <v>COP</v>
      </c>
    </row>
    <row r="10672" spans="1:20" ht="18.75" hidden="1" customHeight="1" x14ac:dyDescent="0.25">
      <c r="A10672" t="s">
        <v>3341</v>
      </c>
      <c r="B10672" t="s">
        <v>5</v>
      </c>
      <c r="C10672" t="s">
        <v>1913</v>
      </c>
      <c r="D10672" s="24">
        <v>12551</v>
      </c>
      <c r="E10672" t="s">
        <v>1795</v>
      </c>
      <c r="F10672" t="s">
        <v>99</v>
      </c>
      <c r="G10672" t="s">
        <v>1914</v>
      </c>
      <c r="I10672" t="s">
        <v>1841</v>
      </c>
      <c r="J10672" t="s">
        <v>1915</v>
      </c>
      <c r="K10672" t="s">
        <v>2022</v>
      </c>
      <c r="L10672" s="24">
        <v>88020</v>
      </c>
      <c r="M10672" s="25">
        <f>+VLOOKUP(E10672, TC!A:D, 4, FALSE())</f>
        <v>1.1697499981252857</v>
      </c>
      <c r="N10672" s="24">
        <f t="shared" si="830"/>
        <v>88020</v>
      </c>
      <c r="O10672" t="str">
        <f t="shared" si="831"/>
        <v>FACTURA</v>
      </c>
      <c r="P10672" t="str">
        <f t="shared" si="832"/>
        <v>2025</v>
      </c>
      <c r="Q10672" t="str">
        <f t="shared" si="833"/>
        <v>07</v>
      </c>
      <c r="R10672" t="str">
        <f>+IFERROR(VLOOKUP(I10672, Listado!A:B, 2, FALSE()), "COMERCIALIZADORA INTERNACIONAL CARIBBEAN EXOTICS S A")</f>
        <v>LONDOÑO ECHEVERRI ALEJANDRA</v>
      </c>
      <c r="S10672" s="25">
        <f>+VLOOKUP(E10672, TC!A:D, 2, FALSE())</f>
        <v>4000.61</v>
      </c>
      <c r="T10672" t="str">
        <f t="shared" si="834"/>
        <v>COP</v>
      </c>
    </row>
    <row r="10673" spans="1:20" ht="18.75" hidden="1" customHeight="1" x14ac:dyDescent="0.25">
      <c r="A10673" t="s">
        <v>3341</v>
      </c>
      <c r="B10673" t="s">
        <v>5</v>
      </c>
      <c r="C10673" t="s">
        <v>1913</v>
      </c>
      <c r="D10673" s="24">
        <v>12551</v>
      </c>
      <c r="E10673" t="s">
        <v>1795</v>
      </c>
      <c r="F10673" t="s">
        <v>99</v>
      </c>
      <c r="G10673" t="s">
        <v>1914</v>
      </c>
      <c r="I10673" t="s">
        <v>1841</v>
      </c>
      <c r="J10673" t="s">
        <v>1915</v>
      </c>
      <c r="K10673" t="s">
        <v>2022</v>
      </c>
      <c r="L10673" s="24">
        <v>111060</v>
      </c>
      <c r="M10673" s="25">
        <f>+VLOOKUP(E10673, TC!A:D, 4, FALSE())</f>
        <v>1.1697499981252857</v>
      </c>
      <c r="N10673" s="24">
        <f t="shared" si="830"/>
        <v>111060</v>
      </c>
      <c r="O10673" t="str">
        <f t="shared" si="831"/>
        <v>FACTURA</v>
      </c>
      <c r="P10673" t="str">
        <f t="shared" si="832"/>
        <v>2025</v>
      </c>
      <c r="Q10673" t="str">
        <f t="shared" si="833"/>
        <v>07</v>
      </c>
      <c r="R10673" t="str">
        <f>+IFERROR(VLOOKUP(I10673, Listado!A:B, 2, FALSE()), "COMERCIALIZADORA INTERNACIONAL CARIBBEAN EXOTICS S A")</f>
        <v>LONDOÑO ECHEVERRI ALEJANDRA</v>
      </c>
      <c r="S10673" s="25">
        <f>+VLOOKUP(E10673, TC!A:D, 2, FALSE())</f>
        <v>4000.61</v>
      </c>
      <c r="T10673" t="str">
        <f t="shared" si="834"/>
        <v>COP</v>
      </c>
    </row>
    <row r="10674" spans="1:20" ht="18.75" hidden="1" customHeight="1" x14ac:dyDescent="0.25">
      <c r="A10674" t="s">
        <v>3341</v>
      </c>
      <c r="B10674" t="s">
        <v>5</v>
      </c>
      <c r="C10674" t="s">
        <v>1913</v>
      </c>
      <c r="D10674" s="24">
        <v>12551</v>
      </c>
      <c r="E10674" t="s">
        <v>1795</v>
      </c>
      <c r="F10674" t="s">
        <v>99</v>
      </c>
      <c r="G10674" t="s">
        <v>1914</v>
      </c>
      <c r="I10674" t="s">
        <v>1841</v>
      </c>
      <c r="J10674" t="s">
        <v>1915</v>
      </c>
      <c r="K10674" t="s">
        <v>2022</v>
      </c>
      <c r="L10674" s="24">
        <v>38700</v>
      </c>
      <c r="M10674" s="25">
        <f>+VLOOKUP(E10674, TC!A:D, 4, FALSE())</f>
        <v>1.1697499981252857</v>
      </c>
      <c r="N10674" s="24">
        <f t="shared" si="830"/>
        <v>38700</v>
      </c>
      <c r="O10674" t="str">
        <f t="shared" si="831"/>
        <v>FACTURA</v>
      </c>
      <c r="P10674" t="str">
        <f t="shared" si="832"/>
        <v>2025</v>
      </c>
      <c r="Q10674" t="str">
        <f t="shared" si="833"/>
        <v>07</v>
      </c>
      <c r="R10674" t="str">
        <f>+IFERROR(VLOOKUP(I10674, Listado!A:B, 2, FALSE()), "COMERCIALIZADORA INTERNACIONAL CARIBBEAN EXOTICS S A")</f>
        <v>LONDOÑO ECHEVERRI ALEJANDRA</v>
      </c>
      <c r="S10674" s="25">
        <f>+VLOOKUP(E10674, TC!A:D, 2, FALSE())</f>
        <v>4000.61</v>
      </c>
      <c r="T10674" t="str">
        <f t="shared" si="834"/>
        <v>COP</v>
      </c>
    </row>
    <row r="10675" spans="1:20" ht="18.75" hidden="1" customHeight="1" x14ac:dyDescent="0.25">
      <c r="A10675" t="s">
        <v>3341</v>
      </c>
      <c r="B10675" t="s">
        <v>5</v>
      </c>
      <c r="C10675" t="s">
        <v>1913</v>
      </c>
      <c r="D10675" s="24">
        <v>12551</v>
      </c>
      <c r="E10675" t="s">
        <v>1795</v>
      </c>
      <c r="F10675" t="s">
        <v>99</v>
      </c>
      <c r="G10675" t="s">
        <v>1914</v>
      </c>
      <c r="I10675" t="s">
        <v>1841</v>
      </c>
      <c r="J10675" t="s">
        <v>1915</v>
      </c>
      <c r="K10675" t="s">
        <v>2022</v>
      </c>
      <c r="L10675" s="24">
        <v>44280</v>
      </c>
      <c r="M10675" s="25">
        <f>+VLOOKUP(E10675, TC!A:D, 4, FALSE())</f>
        <v>1.1697499981252857</v>
      </c>
      <c r="N10675" s="24">
        <f t="shared" si="830"/>
        <v>44280</v>
      </c>
      <c r="O10675" t="str">
        <f t="shared" si="831"/>
        <v>FACTURA</v>
      </c>
      <c r="P10675" t="str">
        <f t="shared" si="832"/>
        <v>2025</v>
      </c>
      <c r="Q10675" t="str">
        <f t="shared" si="833"/>
        <v>07</v>
      </c>
      <c r="R10675" t="str">
        <f>+IFERROR(VLOOKUP(I10675, Listado!A:B, 2, FALSE()), "COMERCIALIZADORA INTERNACIONAL CARIBBEAN EXOTICS S A")</f>
        <v>LONDOÑO ECHEVERRI ALEJANDRA</v>
      </c>
      <c r="S10675" s="25">
        <f>+VLOOKUP(E10675, TC!A:D, 2, FALSE())</f>
        <v>4000.61</v>
      </c>
      <c r="T10675" t="str">
        <f t="shared" si="834"/>
        <v>COP</v>
      </c>
    </row>
    <row r="10676" spans="1:20" ht="18.75" hidden="1" customHeight="1" x14ac:dyDescent="0.25">
      <c r="A10676" t="s">
        <v>3341</v>
      </c>
      <c r="B10676" t="s">
        <v>5</v>
      </c>
      <c r="C10676" t="s">
        <v>1913</v>
      </c>
      <c r="D10676" s="24">
        <v>12551</v>
      </c>
      <c r="E10676" t="s">
        <v>1795</v>
      </c>
      <c r="F10676" t="s">
        <v>99</v>
      </c>
      <c r="G10676" t="s">
        <v>1914</v>
      </c>
      <c r="I10676" t="s">
        <v>1841</v>
      </c>
      <c r="J10676" t="s">
        <v>1915</v>
      </c>
      <c r="K10676" t="s">
        <v>2022</v>
      </c>
      <c r="L10676" s="24">
        <v>74700</v>
      </c>
      <c r="M10676" s="25">
        <f>+VLOOKUP(E10676, TC!A:D, 4, FALSE())</f>
        <v>1.1697499981252857</v>
      </c>
      <c r="N10676" s="24">
        <f t="shared" si="830"/>
        <v>74700</v>
      </c>
      <c r="O10676" t="str">
        <f t="shared" si="831"/>
        <v>FACTURA</v>
      </c>
      <c r="P10676" t="str">
        <f t="shared" si="832"/>
        <v>2025</v>
      </c>
      <c r="Q10676" t="str">
        <f t="shared" si="833"/>
        <v>07</v>
      </c>
      <c r="R10676" t="str">
        <f>+IFERROR(VLOOKUP(I10676, Listado!A:B, 2, FALSE()), "COMERCIALIZADORA INTERNACIONAL CARIBBEAN EXOTICS S A")</f>
        <v>LONDOÑO ECHEVERRI ALEJANDRA</v>
      </c>
      <c r="S10676" s="25">
        <f>+VLOOKUP(E10676, TC!A:D, 2, FALSE())</f>
        <v>4000.61</v>
      </c>
      <c r="T10676" t="str">
        <f t="shared" si="834"/>
        <v>COP</v>
      </c>
    </row>
    <row r="10677" spans="1:20" ht="18.75" hidden="1" customHeight="1" x14ac:dyDescent="0.25">
      <c r="A10677" t="s">
        <v>3341</v>
      </c>
      <c r="B10677" t="s">
        <v>5</v>
      </c>
      <c r="C10677" t="s">
        <v>1913</v>
      </c>
      <c r="D10677" s="24">
        <v>12551</v>
      </c>
      <c r="E10677" t="s">
        <v>1795</v>
      </c>
      <c r="F10677" t="s">
        <v>99</v>
      </c>
      <c r="G10677" t="s">
        <v>1914</v>
      </c>
      <c r="I10677" t="s">
        <v>1841</v>
      </c>
      <c r="J10677" t="s">
        <v>1915</v>
      </c>
      <c r="K10677" t="s">
        <v>2022</v>
      </c>
      <c r="L10677" s="24">
        <v>103320</v>
      </c>
      <c r="M10677" s="25">
        <f>+VLOOKUP(E10677, TC!A:D, 4, FALSE())</f>
        <v>1.1697499981252857</v>
      </c>
      <c r="N10677" s="24">
        <f t="shared" si="830"/>
        <v>103320</v>
      </c>
      <c r="O10677" t="str">
        <f t="shared" si="831"/>
        <v>FACTURA</v>
      </c>
      <c r="P10677" t="str">
        <f t="shared" si="832"/>
        <v>2025</v>
      </c>
      <c r="Q10677" t="str">
        <f t="shared" si="833"/>
        <v>07</v>
      </c>
      <c r="R10677" t="str">
        <f>+IFERROR(VLOOKUP(I10677, Listado!A:B, 2, FALSE()), "COMERCIALIZADORA INTERNACIONAL CARIBBEAN EXOTICS S A")</f>
        <v>LONDOÑO ECHEVERRI ALEJANDRA</v>
      </c>
      <c r="S10677" s="25">
        <f>+VLOOKUP(E10677, TC!A:D, 2, FALSE())</f>
        <v>4000.61</v>
      </c>
      <c r="T10677" t="str">
        <f t="shared" si="834"/>
        <v>COP</v>
      </c>
    </row>
    <row r="10678" spans="1:20" ht="18.75" hidden="1" customHeight="1" x14ac:dyDescent="0.25">
      <c r="A10678" t="s">
        <v>3341</v>
      </c>
      <c r="B10678" t="s">
        <v>5</v>
      </c>
      <c r="C10678" t="s">
        <v>1913</v>
      </c>
      <c r="D10678" s="24">
        <v>12551</v>
      </c>
      <c r="E10678" t="s">
        <v>1795</v>
      </c>
      <c r="F10678" t="s">
        <v>99</v>
      </c>
      <c r="G10678" t="s">
        <v>1914</v>
      </c>
      <c r="I10678" t="s">
        <v>1841</v>
      </c>
      <c r="J10678" t="s">
        <v>1915</v>
      </c>
      <c r="K10678" t="s">
        <v>2022</v>
      </c>
      <c r="L10678" s="24">
        <v>165420</v>
      </c>
      <c r="M10678" s="25">
        <f>+VLOOKUP(E10678, TC!A:D, 4, FALSE())</f>
        <v>1.1697499981252857</v>
      </c>
      <c r="N10678" s="24">
        <f t="shared" si="830"/>
        <v>165420</v>
      </c>
      <c r="O10678" t="str">
        <f t="shared" si="831"/>
        <v>FACTURA</v>
      </c>
      <c r="P10678" t="str">
        <f t="shared" si="832"/>
        <v>2025</v>
      </c>
      <c r="Q10678" t="str">
        <f t="shared" si="833"/>
        <v>07</v>
      </c>
      <c r="R10678" t="str">
        <f>+IFERROR(VLOOKUP(I10678, Listado!A:B, 2, FALSE()), "COMERCIALIZADORA INTERNACIONAL CARIBBEAN EXOTICS S A")</f>
        <v>LONDOÑO ECHEVERRI ALEJANDRA</v>
      </c>
      <c r="S10678" s="25">
        <f>+VLOOKUP(E10678, TC!A:D, 2, FALSE())</f>
        <v>4000.61</v>
      </c>
      <c r="T10678" t="str">
        <f t="shared" si="834"/>
        <v>COP</v>
      </c>
    </row>
    <row r="10679" spans="1:20" ht="18.75" hidden="1" customHeight="1" x14ac:dyDescent="0.25">
      <c r="A10679" t="s">
        <v>3341</v>
      </c>
      <c r="B10679" t="s">
        <v>5</v>
      </c>
      <c r="C10679" t="s">
        <v>1913</v>
      </c>
      <c r="D10679" s="24">
        <v>12551</v>
      </c>
      <c r="E10679" t="s">
        <v>1795</v>
      </c>
      <c r="F10679" t="s">
        <v>99</v>
      </c>
      <c r="G10679" t="s">
        <v>1914</v>
      </c>
      <c r="I10679" t="s">
        <v>1841</v>
      </c>
      <c r="J10679" t="s">
        <v>1915</v>
      </c>
      <c r="K10679" t="s">
        <v>2022</v>
      </c>
      <c r="L10679" s="24">
        <v>100980</v>
      </c>
      <c r="M10679" s="25">
        <f>+VLOOKUP(E10679, TC!A:D, 4, FALSE())</f>
        <v>1.1697499981252857</v>
      </c>
      <c r="N10679" s="24">
        <f t="shared" si="830"/>
        <v>100980</v>
      </c>
      <c r="O10679" t="str">
        <f t="shared" si="831"/>
        <v>FACTURA</v>
      </c>
      <c r="P10679" t="str">
        <f t="shared" si="832"/>
        <v>2025</v>
      </c>
      <c r="Q10679" t="str">
        <f t="shared" si="833"/>
        <v>07</v>
      </c>
      <c r="R10679" t="str">
        <f>+IFERROR(VLOOKUP(I10679, Listado!A:B, 2, FALSE()), "COMERCIALIZADORA INTERNACIONAL CARIBBEAN EXOTICS S A")</f>
        <v>LONDOÑO ECHEVERRI ALEJANDRA</v>
      </c>
      <c r="S10679" s="25">
        <f>+VLOOKUP(E10679, TC!A:D, 2, FALSE())</f>
        <v>4000.61</v>
      </c>
      <c r="T10679" t="str">
        <f t="shared" si="834"/>
        <v>COP</v>
      </c>
    </row>
    <row r="10680" spans="1:20" ht="18.75" hidden="1" customHeight="1" x14ac:dyDescent="0.25">
      <c r="A10680" t="s">
        <v>3341</v>
      </c>
      <c r="B10680" t="s">
        <v>5</v>
      </c>
      <c r="C10680" t="s">
        <v>1913</v>
      </c>
      <c r="D10680" s="24">
        <v>12551</v>
      </c>
      <c r="E10680" t="s">
        <v>1795</v>
      </c>
      <c r="F10680" t="s">
        <v>99</v>
      </c>
      <c r="G10680" t="s">
        <v>1914</v>
      </c>
      <c r="I10680" t="s">
        <v>1841</v>
      </c>
      <c r="J10680" t="s">
        <v>1915</v>
      </c>
      <c r="K10680" t="s">
        <v>2022</v>
      </c>
      <c r="L10680" s="24">
        <v>114480</v>
      </c>
      <c r="M10680" s="25">
        <f>+VLOOKUP(E10680, TC!A:D, 4, FALSE())</f>
        <v>1.1697499981252857</v>
      </c>
      <c r="N10680" s="24">
        <f t="shared" si="830"/>
        <v>114480</v>
      </c>
      <c r="O10680" t="str">
        <f t="shared" si="831"/>
        <v>FACTURA</v>
      </c>
      <c r="P10680" t="str">
        <f t="shared" si="832"/>
        <v>2025</v>
      </c>
      <c r="Q10680" t="str">
        <f t="shared" si="833"/>
        <v>07</v>
      </c>
      <c r="R10680" t="str">
        <f>+IFERROR(VLOOKUP(I10680, Listado!A:B, 2, FALSE()), "COMERCIALIZADORA INTERNACIONAL CARIBBEAN EXOTICS S A")</f>
        <v>LONDOÑO ECHEVERRI ALEJANDRA</v>
      </c>
      <c r="S10680" s="25">
        <f>+VLOOKUP(E10680, TC!A:D, 2, FALSE())</f>
        <v>4000.61</v>
      </c>
      <c r="T10680" t="str">
        <f t="shared" si="834"/>
        <v>COP</v>
      </c>
    </row>
    <row r="10681" spans="1:20" ht="18.75" hidden="1" customHeight="1" x14ac:dyDescent="0.25">
      <c r="A10681" t="s">
        <v>3341</v>
      </c>
      <c r="B10681" t="s">
        <v>5</v>
      </c>
      <c r="C10681" t="s">
        <v>1913</v>
      </c>
      <c r="D10681" s="24">
        <v>12551</v>
      </c>
      <c r="E10681" t="s">
        <v>1795</v>
      </c>
      <c r="F10681" t="s">
        <v>99</v>
      </c>
      <c r="G10681" t="s">
        <v>1914</v>
      </c>
      <c r="I10681" t="s">
        <v>1841</v>
      </c>
      <c r="J10681" t="s">
        <v>1915</v>
      </c>
      <c r="K10681" t="s">
        <v>2022</v>
      </c>
      <c r="L10681" s="24">
        <v>32040</v>
      </c>
      <c r="M10681" s="25">
        <f>+VLOOKUP(E10681, TC!A:D, 4, FALSE())</f>
        <v>1.1697499981252857</v>
      </c>
      <c r="N10681" s="24">
        <f t="shared" si="830"/>
        <v>32040</v>
      </c>
      <c r="O10681" t="str">
        <f t="shared" si="831"/>
        <v>FACTURA</v>
      </c>
      <c r="P10681" t="str">
        <f t="shared" si="832"/>
        <v>2025</v>
      </c>
      <c r="Q10681" t="str">
        <f t="shared" si="833"/>
        <v>07</v>
      </c>
      <c r="R10681" t="str">
        <f>+IFERROR(VLOOKUP(I10681, Listado!A:B, 2, FALSE()), "COMERCIALIZADORA INTERNACIONAL CARIBBEAN EXOTICS S A")</f>
        <v>LONDOÑO ECHEVERRI ALEJANDRA</v>
      </c>
      <c r="S10681" s="25">
        <f>+VLOOKUP(E10681, TC!A:D, 2, FALSE())</f>
        <v>4000.61</v>
      </c>
      <c r="T10681" t="str">
        <f t="shared" si="834"/>
        <v>COP</v>
      </c>
    </row>
    <row r="10682" spans="1:20" ht="18.75" hidden="1" customHeight="1" x14ac:dyDescent="0.25">
      <c r="A10682" t="s">
        <v>3341</v>
      </c>
      <c r="B10682" t="s">
        <v>5</v>
      </c>
      <c r="C10682" t="s">
        <v>1913</v>
      </c>
      <c r="D10682" s="24">
        <v>12551</v>
      </c>
      <c r="E10682" t="s">
        <v>1795</v>
      </c>
      <c r="F10682" t="s">
        <v>99</v>
      </c>
      <c r="G10682" t="s">
        <v>1914</v>
      </c>
      <c r="I10682" t="s">
        <v>1841</v>
      </c>
      <c r="J10682" t="s">
        <v>1915</v>
      </c>
      <c r="K10682" t="s">
        <v>2022</v>
      </c>
      <c r="L10682" s="24">
        <v>24840</v>
      </c>
      <c r="M10682" s="25">
        <f>+VLOOKUP(E10682, TC!A:D, 4, FALSE())</f>
        <v>1.1697499981252857</v>
      </c>
      <c r="N10682" s="24">
        <f t="shared" si="830"/>
        <v>24840</v>
      </c>
      <c r="O10682" t="str">
        <f t="shared" si="831"/>
        <v>FACTURA</v>
      </c>
      <c r="P10682" t="str">
        <f t="shared" si="832"/>
        <v>2025</v>
      </c>
      <c r="Q10682" t="str">
        <f t="shared" si="833"/>
        <v>07</v>
      </c>
      <c r="R10682" t="str">
        <f>+IFERROR(VLOOKUP(I10682, Listado!A:B, 2, FALSE()), "COMERCIALIZADORA INTERNACIONAL CARIBBEAN EXOTICS S A")</f>
        <v>LONDOÑO ECHEVERRI ALEJANDRA</v>
      </c>
      <c r="S10682" s="25">
        <f>+VLOOKUP(E10682, TC!A:D, 2, FALSE())</f>
        <v>4000.61</v>
      </c>
      <c r="T10682" t="str">
        <f t="shared" si="834"/>
        <v>COP</v>
      </c>
    </row>
    <row r="10683" spans="1:20" ht="18.75" hidden="1" customHeight="1" x14ac:dyDescent="0.25">
      <c r="A10683" t="s">
        <v>3341</v>
      </c>
      <c r="B10683" t="s">
        <v>5</v>
      </c>
      <c r="C10683" t="s">
        <v>1913</v>
      </c>
      <c r="D10683" s="24">
        <v>12551</v>
      </c>
      <c r="E10683" t="s">
        <v>1795</v>
      </c>
      <c r="F10683" t="s">
        <v>99</v>
      </c>
      <c r="G10683" t="s">
        <v>1914</v>
      </c>
      <c r="I10683" t="s">
        <v>1841</v>
      </c>
      <c r="J10683" t="s">
        <v>1915</v>
      </c>
      <c r="K10683" t="s">
        <v>2022</v>
      </c>
      <c r="L10683" s="24">
        <v>25740</v>
      </c>
      <c r="M10683" s="25">
        <f>+VLOOKUP(E10683, TC!A:D, 4, FALSE())</f>
        <v>1.1697499981252857</v>
      </c>
      <c r="N10683" s="24">
        <f t="shared" si="830"/>
        <v>25740</v>
      </c>
      <c r="O10683" t="str">
        <f t="shared" si="831"/>
        <v>FACTURA</v>
      </c>
      <c r="P10683" t="str">
        <f t="shared" si="832"/>
        <v>2025</v>
      </c>
      <c r="Q10683" t="str">
        <f t="shared" si="833"/>
        <v>07</v>
      </c>
      <c r="R10683" t="str">
        <f>+IFERROR(VLOOKUP(I10683, Listado!A:B, 2, FALSE()), "COMERCIALIZADORA INTERNACIONAL CARIBBEAN EXOTICS S A")</f>
        <v>LONDOÑO ECHEVERRI ALEJANDRA</v>
      </c>
      <c r="S10683" s="25">
        <f>+VLOOKUP(E10683, TC!A:D, 2, FALSE())</f>
        <v>4000.61</v>
      </c>
      <c r="T10683" t="str">
        <f t="shared" si="834"/>
        <v>COP</v>
      </c>
    </row>
    <row r="10684" spans="1:20" ht="18.75" hidden="1" customHeight="1" x14ac:dyDescent="0.25">
      <c r="A10684" t="s">
        <v>3341</v>
      </c>
      <c r="B10684" t="s">
        <v>5</v>
      </c>
      <c r="C10684" t="s">
        <v>1913</v>
      </c>
      <c r="D10684" s="24">
        <v>12551</v>
      </c>
      <c r="E10684" t="s">
        <v>1795</v>
      </c>
      <c r="F10684" t="s">
        <v>99</v>
      </c>
      <c r="G10684" t="s">
        <v>1914</v>
      </c>
      <c r="I10684" t="s">
        <v>1841</v>
      </c>
      <c r="J10684" t="s">
        <v>1915</v>
      </c>
      <c r="K10684" t="s">
        <v>2022</v>
      </c>
      <c r="L10684" s="24">
        <v>26280</v>
      </c>
      <c r="M10684" s="25">
        <f>+VLOOKUP(E10684, TC!A:D, 4, FALSE())</f>
        <v>1.1697499981252857</v>
      </c>
      <c r="N10684" s="24">
        <f t="shared" si="830"/>
        <v>26280</v>
      </c>
      <c r="O10684" t="str">
        <f t="shared" si="831"/>
        <v>FACTURA</v>
      </c>
      <c r="P10684" t="str">
        <f t="shared" si="832"/>
        <v>2025</v>
      </c>
      <c r="Q10684" t="str">
        <f t="shared" si="833"/>
        <v>07</v>
      </c>
      <c r="R10684" t="str">
        <f>+IFERROR(VLOOKUP(I10684, Listado!A:B, 2, FALSE()), "COMERCIALIZADORA INTERNACIONAL CARIBBEAN EXOTICS S A")</f>
        <v>LONDOÑO ECHEVERRI ALEJANDRA</v>
      </c>
      <c r="S10684" s="25">
        <f>+VLOOKUP(E10684, TC!A:D, 2, FALSE())</f>
        <v>4000.61</v>
      </c>
      <c r="T10684" t="str">
        <f t="shared" si="834"/>
        <v>COP</v>
      </c>
    </row>
    <row r="10685" spans="1:20" ht="18.75" hidden="1" customHeight="1" x14ac:dyDescent="0.25">
      <c r="A10685" t="s">
        <v>3341</v>
      </c>
      <c r="B10685" t="s">
        <v>5</v>
      </c>
      <c r="C10685" t="s">
        <v>1913</v>
      </c>
      <c r="D10685" s="24">
        <v>12551</v>
      </c>
      <c r="E10685" t="s">
        <v>1795</v>
      </c>
      <c r="F10685" t="s">
        <v>99</v>
      </c>
      <c r="G10685" t="s">
        <v>1914</v>
      </c>
      <c r="I10685" t="s">
        <v>1841</v>
      </c>
      <c r="J10685" t="s">
        <v>1915</v>
      </c>
      <c r="K10685" t="s">
        <v>2022</v>
      </c>
      <c r="L10685" s="24">
        <v>11340</v>
      </c>
      <c r="M10685" s="25">
        <f>+VLOOKUP(E10685, TC!A:D, 4, FALSE())</f>
        <v>1.1697499981252857</v>
      </c>
      <c r="N10685" s="24">
        <f t="shared" si="830"/>
        <v>11340</v>
      </c>
      <c r="O10685" t="str">
        <f t="shared" si="831"/>
        <v>FACTURA</v>
      </c>
      <c r="P10685" t="str">
        <f t="shared" si="832"/>
        <v>2025</v>
      </c>
      <c r="Q10685" t="str">
        <f t="shared" si="833"/>
        <v>07</v>
      </c>
      <c r="R10685" t="str">
        <f>+IFERROR(VLOOKUP(I10685, Listado!A:B, 2, FALSE()), "COMERCIALIZADORA INTERNACIONAL CARIBBEAN EXOTICS S A")</f>
        <v>LONDOÑO ECHEVERRI ALEJANDRA</v>
      </c>
      <c r="S10685" s="25">
        <f>+VLOOKUP(E10685, TC!A:D, 2, FALSE())</f>
        <v>4000.61</v>
      </c>
      <c r="T10685" t="str">
        <f t="shared" si="834"/>
        <v>COP</v>
      </c>
    </row>
    <row r="10686" spans="1:20" ht="18.75" hidden="1" customHeight="1" x14ac:dyDescent="0.25">
      <c r="A10686" t="s">
        <v>3341</v>
      </c>
      <c r="B10686" t="s">
        <v>5</v>
      </c>
      <c r="C10686" t="s">
        <v>1913</v>
      </c>
      <c r="D10686" s="24">
        <v>12551</v>
      </c>
      <c r="E10686" t="s">
        <v>1795</v>
      </c>
      <c r="F10686" t="s">
        <v>99</v>
      </c>
      <c r="G10686" t="s">
        <v>1914</v>
      </c>
      <c r="I10686" t="s">
        <v>1841</v>
      </c>
      <c r="J10686" t="s">
        <v>1915</v>
      </c>
      <c r="K10686" t="s">
        <v>2022</v>
      </c>
      <c r="L10686" s="24">
        <v>4140</v>
      </c>
      <c r="M10686" s="25">
        <f>+VLOOKUP(E10686, TC!A:D, 4, FALSE())</f>
        <v>1.1697499981252857</v>
      </c>
      <c r="N10686" s="24">
        <f t="shared" si="830"/>
        <v>4140</v>
      </c>
      <c r="O10686" t="str">
        <f t="shared" si="831"/>
        <v>FACTURA</v>
      </c>
      <c r="P10686" t="str">
        <f t="shared" si="832"/>
        <v>2025</v>
      </c>
      <c r="Q10686" t="str">
        <f t="shared" si="833"/>
        <v>07</v>
      </c>
      <c r="R10686" t="str">
        <f>+IFERROR(VLOOKUP(I10686, Listado!A:B, 2, FALSE()), "COMERCIALIZADORA INTERNACIONAL CARIBBEAN EXOTICS S A")</f>
        <v>LONDOÑO ECHEVERRI ALEJANDRA</v>
      </c>
      <c r="S10686" s="25">
        <f>+VLOOKUP(E10686, TC!A:D, 2, FALSE())</f>
        <v>4000.61</v>
      </c>
      <c r="T10686" t="str">
        <f t="shared" si="834"/>
        <v>COP</v>
      </c>
    </row>
    <row r="10687" spans="1:20" ht="18.75" hidden="1" customHeight="1" x14ac:dyDescent="0.25">
      <c r="A10687" t="s">
        <v>3341</v>
      </c>
      <c r="B10687" t="s">
        <v>5</v>
      </c>
      <c r="C10687" t="s">
        <v>1913</v>
      </c>
      <c r="D10687" s="24">
        <v>12552</v>
      </c>
      <c r="E10687" t="s">
        <v>1795</v>
      </c>
      <c r="F10687" t="s">
        <v>99</v>
      </c>
      <c r="G10687" t="s">
        <v>1914</v>
      </c>
      <c r="I10687" t="s">
        <v>1841</v>
      </c>
      <c r="J10687" t="s">
        <v>1915</v>
      </c>
      <c r="K10687" t="s">
        <v>2022</v>
      </c>
      <c r="L10687" s="24">
        <v>47340</v>
      </c>
      <c r="M10687" s="25">
        <f>+VLOOKUP(E10687, TC!A:D, 4, FALSE())</f>
        <v>1.1697499981252857</v>
      </c>
      <c r="N10687" s="24">
        <f t="shared" si="830"/>
        <v>47340</v>
      </c>
      <c r="O10687" t="str">
        <f t="shared" si="831"/>
        <v>FACTURA</v>
      </c>
      <c r="P10687" t="str">
        <f t="shared" si="832"/>
        <v>2025</v>
      </c>
      <c r="Q10687" t="str">
        <f t="shared" si="833"/>
        <v>07</v>
      </c>
      <c r="R10687" t="str">
        <f>+IFERROR(VLOOKUP(I10687, Listado!A:B, 2, FALSE()), "COMERCIALIZADORA INTERNACIONAL CARIBBEAN EXOTICS S A")</f>
        <v>LONDOÑO ECHEVERRI ALEJANDRA</v>
      </c>
      <c r="S10687" s="25">
        <f>+VLOOKUP(E10687, TC!A:D, 2, FALSE())</f>
        <v>4000.61</v>
      </c>
      <c r="T10687" t="str">
        <f t="shared" si="834"/>
        <v>COP</v>
      </c>
    </row>
    <row r="10688" spans="1:20" ht="18.75" hidden="1" customHeight="1" x14ac:dyDescent="0.25">
      <c r="A10688" t="s">
        <v>3341</v>
      </c>
      <c r="B10688" t="s">
        <v>5</v>
      </c>
      <c r="C10688" t="s">
        <v>1913</v>
      </c>
      <c r="D10688" s="24">
        <v>12552</v>
      </c>
      <c r="E10688" t="s">
        <v>1795</v>
      </c>
      <c r="F10688" t="s">
        <v>99</v>
      </c>
      <c r="G10688" t="s">
        <v>1914</v>
      </c>
      <c r="I10688" t="s">
        <v>1841</v>
      </c>
      <c r="J10688" t="s">
        <v>1915</v>
      </c>
      <c r="K10688" t="s">
        <v>2022</v>
      </c>
      <c r="L10688" s="24">
        <v>18180</v>
      </c>
      <c r="M10688" s="25">
        <f>+VLOOKUP(E10688, TC!A:D, 4, FALSE())</f>
        <v>1.1697499981252857</v>
      </c>
      <c r="N10688" s="24">
        <f t="shared" si="830"/>
        <v>18180</v>
      </c>
      <c r="O10688" t="str">
        <f t="shared" si="831"/>
        <v>FACTURA</v>
      </c>
      <c r="P10688" t="str">
        <f t="shared" si="832"/>
        <v>2025</v>
      </c>
      <c r="Q10688" t="str">
        <f t="shared" si="833"/>
        <v>07</v>
      </c>
      <c r="R10688" t="str">
        <f>+IFERROR(VLOOKUP(I10688, Listado!A:B, 2, FALSE()), "COMERCIALIZADORA INTERNACIONAL CARIBBEAN EXOTICS S A")</f>
        <v>LONDOÑO ECHEVERRI ALEJANDRA</v>
      </c>
      <c r="S10688" s="25">
        <f>+VLOOKUP(E10688, TC!A:D, 2, FALSE())</f>
        <v>4000.61</v>
      </c>
      <c r="T10688" t="str">
        <f t="shared" si="834"/>
        <v>COP</v>
      </c>
    </row>
    <row r="10689" spans="1:20" ht="18.75" hidden="1" customHeight="1" x14ac:dyDescent="0.25">
      <c r="A10689" t="s">
        <v>3341</v>
      </c>
      <c r="B10689" t="s">
        <v>5</v>
      </c>
      <c r="C10689" t="s">
        <v>1913</v>
      </c>
      <c r="D10689" s="24">
        <v>12552</v>
      </c>
      <c r="E10689" t="s">
        <v>1795</v>
      </c>
      <c r="F10689" t="s">
        <v>99</v>
      </c>
      <c r="G10689" t="s">
        <v>1914</v>
      </c>
      <c r="I10689" t="s">
        <v>1841</v>
      </c>
      <c r="J10689" t="s">
        <v>1915</v>
      </c>
      <c r="K10689" t="s">
        <v>2022</v>
      </c>
      <c r="L10689" s="24">
        <v>106560</v>
      </c>
      <c r="M10689" s="25">
        <f>+VLOOKUP(E10689, TC!A:D, 4, FALSE())</f>
        <v>1.1697499981252857</v>
      </c>
      <c r="N10689" s="24">
        <f t="shared" si="830"/>
        <v>106560</v>
      </c>
      <c r="O10689" t="str">
        <f t="shared" si="831"/>
        <v>FACTURA</v>
      </c>
      <c r="P10689" t="str">
        <f t="shared" si="832"/>
        <v>2025</v>
      </c>
      <c r="Q10689" t="str">
        <f t="shared" si="833"/>
        <v>07</v>
      </c>
      <c r="R10689" t="str">
        <f>+IFERROR(VLOOKUP(I10689, Listado!A:B, 2, FALSE()), "COMERCIALIZADORA INTERNACIONAL CARIBBEAN EXOTICS S A")</f>
        <v>LONDOÑO ECHEVERRI ALEJANDRA</v>
      </c>
      <c r="S10689" s="25">
        <f>+VLOOKUP(E10689, TC!A:D, 2, FALSE())</f>
        <v>4000.61</v>
      </c>
      <c r="T10689" t="str">
        <f t="shared" si="834"/>
        <v>COP</v>
      </c>
    </row>
    <row r="10690" spans="1:20" ht="18.75" hidden="1" customHeight="1" x14ac:dyDescent="0.25">
      <c r="A10690" t="s">
        <v>3341</v>
      </c>
      <c r="B10690" t="s">
        <v>5</v>
      </c>
      <c r="C10690" t="s">
        <v>1913</v>
      </c>
      <c r="D10690" s="24">
        <v>12552</v>
      </c>
      <c r="E10690" t="s">
        <v>1795</v>
      </c>
      <c r="F10690" t="s">
        <v>99</v>
      </c>
      <c r="G10690" t="s">
        <v>1914</v>
      </c>
      <c r="I10690" t="s">
        <v>1841</v>
      </c>
      <c r="J10690" t="s">
        <v>1915</v>
      </c>
      <c r="K10690" t="s">
        <v>2022</v>
      </c>
      <c r="L10690" s="24">
        <v>99000</v>
      </c>
      <c r="M10690" s="25">
        <f>+VLOOKUP(E10690, TC!A:D, 4, FALSE())</f>
        <v>1.1697499981252857</v>
      </c>
      <c r="N10690" s="24">
        <f t="shared" ref="N10690:N10753" si="835">+IF(F10690="EUR", (M10690*L10690), IF(I10690="JUAN MATAS SAS", (L10690/S10690), L10690))</f>
        <v>99000</v>
      </c>
      <c r="O10690" t="str">
        <f t="shared" ref="O10690:O10753" si="836">+IF(C10690="CFE", "FACTURA", IF(ISERROR(SEARCH("ANULA", H10690))=FALSE(), "ANULACIÓN FE", IF(ISERROR(SEARCH("CANCELLATION", H10690))=FALSE(), "ANULACIÓN FE", "NOTAS")))</f>
        <v>FACTURA</v>
      </c>
      <c r="P10690" t="str">
        <f t="shared" ref="P10690:P10753" si="837">+LEFT(E10690, 4)</f>
        <v>2025</v>
      </c>
      <c r="Q10690" t="str">
        <f t="shared" ref="Q10690:Q10753" si="838">+MID(E10690, 5, 2)</f>
        <v>07</v>
      </c>
      <c r="R10690" t="str">
        <f>+IFERROR(VLOOKUP(I10690, Listado!A:B, 2, FALSE()), "COMERCIALIZADORA INTERNACIONAL CARIBBEAN EXOTICS S A")</f>
        <v>LONDOÑO ECHEVERRI ALEJANDRA</v>
      </c>
      <c r="S10690" s="25">
        <f>+VLOOKUP(E10690, TC!A:D, 2, FALSE())</f>
        <v>4000.61</v>
      </c>
      <c r="T10690" t="str">
        <f t="shared" ref="T10690:T10753" si="839">+IF(I10690="JUAN MATAS SAS", "USD", F10690)</f>
        <v>COP</v>
      </c>
    </row>
    <row r="10691" spans="1:20" ht="18.75" hidden="1" customHeight="1" x14ac:dyDescent="0.25">
      <c r="A10691" t="s">
        <v>3341</v>
      </c>
      <c r="B10691" t="s">
        <v>5</v>
      </c>
      <c r="C10691" t="s">
        <v>1913</v>
      </c>
      <c r="D10691" s="24">
        <v>12552</v>
      </c>
      <c r="E10691" t="s">
        <v>1795</v>
      </c>
      <c r="F10691" t="s">
        <v>99</v>
      </c>
      <c r="G10691" t="s">
        <v>1914</v>
      </c>
      <c r="I10691" t="s">
        <v>1841</v>
      </c>
      <c r="J10691" t="s">
        <v>1915</v>
      </c>
      <c r="K10691" t="s">
        <v>2022</v>
      </c>
      <c r="L10691" s="24">
        <v>73440</v>
      </c>
      <c r="M10691" s="25">
        <f>+VLOOKUP(E10691, TC!A:D, 4, FALSE())</f>
        <v>1.1697499981252857</v>
      </c>
      <c r="N10691" s="24">
        <f t="shared" si="835"/>
        <v>73440</v>
      </c>
      <c r="O10691" t="str">
        <f t="shared" si="836"/>
        <v>FACTURA</v>
      </c>
      <c r="P10691" t="str">
        <f t="shared" si="837"/>
        <v>2025</v>
      </c>
      <c r="Q10691" t="str">
        <f t="shared" si="838"/>
        <v>07</v>
      </c>
      <c r="R10691" t="str">
        <f>+IFERROR(VLOOKUP(I10691, Listado!A:B, 2, FALSE()), "COMERCIALIZADORA INTERNACIONAL CARIBBEAN EXOTICS S A")</f>
        <v>LONDOÑO ECHEVERRI ALEJANDRA</v>
      </c>
      <c r="S10691" s="25">
        <f>+VLOOKUP(E10691, TC!A:D, 2, FALSE())</f>
        <v>4000.61</v>
      </c>
      <c r="T10691" t="str">
        <f t="shared" si="839"/>
        <v>COP</v>
      </c>
    </row>
    <row r="10692" spans="1:20" ht="18.75" hidden="1" customHeight="1" x14ac:dyDescent="0.25">
      <c r="A10692" t="s">
        <v>3341</v>
      </c>
      <c r="B10692" t="s">
        <v>5</v>
      </c>
      <c r="C10692" t="s">
        <v>1913</v>
      </c>
      <c r="D10692" s="24">
        <v>12552</v>
      </c>
      <c r="E10692" t="s">
        <v>1795</v>
      </c>
      <c r="F10692" t="s">
        <v>99</v>
      </c>
      <c r="G10692" t="s">
        <v>1914</v>
      </c>
      <c r="I10692" t="s">
        <v>1841</v>
      </c>
      <c r="J10692" t="s">
        <v>1915</v>
      </c>
      <c r="K10692" t="s">
        <v>2022</v>
      </c>
      <c r="L10692" s="24">
        <v>72900</v>
      </c>
      <c r="M10692" s="25">
        <f>+VLOOKUP(E10692, TC!A:D, 4, FALSE())</f>
        <v>1.1697499981252857</v>
      </c>
      <c r="N10692" s="24">
        <f t="shared" si="835"/>
        <v>72900</v>
      </c>
      <c r="O10692" t="str">
        <f t="shared" si="836"/>
        <v>FACTURA</v>
      </c>
      <c r="P10692" t="str">
        <f t="shared" si="837"/>
        <v>2025</v>
      </c>
      <c r="Q10692" t="str">
        <f t="shared" si="838"/>
        <v>07</v>
      </c>
      <c r="R10692" t="str">
        <f>+IFERROR(VLOOKUP(I10692, Listado!A:B, 2, FALSE()), "COMERCIALIZADORA INTERNACIONAL CARIBBEAN EXOTICS S A")</f>
        <v>LONDOÑO ECHEVERRI ALEJANDRA</v>
      </c>
      <c r="S10692" s="25">
        <f>+VLOOKUP(E10692, TC!A:D, 2, FALSE())</f>
        <v>4000.61</v>
      </c>
      <c r="T10692" t="str">
        <f t="shared" si="839"/>
        <v>COP</v>
      </c>
    </row>
    <row r="10693" spans="1:20" ht="18.75" hidden="1" customHeight="1" x14ac:dyDescent="0.25">
      <c r="A10693" t="s">
        <v>3341</v>
      </c>
      <c r="B10693" t="s">
        <v>5</v>
      </c>
      <c r="C10693" t="s">
        <v>1913</v>
      </c>
      <c r="D10693" s="24">
        <v>12552</v>
      </c>
      <c r="E10693" t="s">
        <v>1795</v>
      </c>
      <c r="F10693" t="s">
        <v>99</v>
      </c>
      <c r="G10693" t="s">
        <v>1914</v>
      </c>
      <c r="I10693" t="s">
        <v>1841</v>
      </c>
      <c r="J10693" t="s">
        <v>1915</v>
      </c>
      <c r="K10693" t="s">
        <v>2022</v>
      </c>
      <c r="L10693" s="24">
        <v>69480</v>
      </c>
      <c r="M10693" s="25">
        <f>+VLOOKUP(E10693, TC!A:D, 4, FALSE())</f>
        <v>1.1697499981252857</v>
      </c>
      <c r="N10693" s="24">
        <f t="shared" si="835"/>
        <v>69480</v>
      </c>
      <c r="O10693" t="str">
        <f t="shared" si="836"/>
        <v>FACTURA</v>
      </c>
      <c r="P10693" t="str">
        <f t="shared" si="837"/>
        <v>2025</v>
      </c>
      <c r="Q10693" t="str">
        <f t="shared" si="838"/>
        <v>07</v>
      </c>
      <c r="R10693" t="str">
        <f>+IFERROR(VLOOKUP(I10693, Listado!A:B, 2, FALSE()), "COMERCIALIZADORA INTERNACIONAL CARIBBEAN EXOTICS S A")</f>
        <v>LONDOÑO ECHEVERRI ALEJANDRA</v>
      </c>
      <c r="S10693" s="25">
        <f>+VLOOKUP(E10693, TC!A:D, 2, FALSE())</f>
        <v>4000.61</v>
      </c>
      <c r="T10693" t="str">
        <f t="shared" si="839"/>
        <v>COP</v>
      </c>
    </row>
    <row r="10694" spans="1:20" ht="18.75" hidden="1" customHeight="1" x14ac:dyDescent="0.25">
      <c r="A10694" t="s">
        <v>3341</v>
      </c>
      <c r="B10694" t="s">
        <v>5</v>
      </c>
      <c r="C10694" t="s">
        <v>1913</v>
      </c>
      <c r="D10694" s="24">
        <v>12552</v>
      </c>
      <c r="E10694" t="s">
        <v>1795</v>
      </c>
      <c r="F10694" t="s">
        <v>99</v>
      </c>
      <c r="G10694" t="s">
        <v>1914</v>
      </c>
      <c r="I10694" t="s">
        <v>1841</v>
      </c>
      <c r="J10694" t="s">
        <v>1915</v>
      </c>
      <c r="K10694" t="s">
        <v>2022</v>
      </c>
      <c r="L10694" s="24">
        <v>14220</v>
      </c>
      <c r="M10694" s="25">
        <f>+VLOOKUP(E10694, TC!A:D, 4, FALSE())</f>
        <v>1.1697499981252857</v>
      </c>
      <c r="N10694" s="24">
        <f t="shared" si="835"/>
        <v>14220</v>
      </c>
      <c r="O10694" t="str">
        <f t="shared" si="836"/>
        <v>FACTURA</v>
      </c>
      <c r="P10694" t="str">
        <f t="shared" si="837"/>
        <v>2025</v>
      </c>
      <c r="Q10694" t="str">
        <f t="shared" si="838"/>
        <v>07</v>
      </c>
      <c r="R10694" t="str">
        <f>+IFERROR(VLOOKUP(I10694, Listado!A:B, 2, FALSE()), "COMERCIALIZADORA INTERNACIONAL CARIBBEAN EXOTICS S A")</f>
        <v>LONDOÑO ECHEVERRI ALEJANDRA</v>
      </c>
      <c r="S10694" s="25">
        <f>+VLOOKUP(E10694, TC!A:D, 2, FALSE())</f>
        <v>4000.61</v>
      </c>
      <c r="T10694" t="str">
        <f t="shared" si="839"/>
        <v>COP</v>
      </c>
    </row>
    <row r="10695" spans="1:20" ht="18.75" hidden="1" customHeight="1" x14ac:dyDescent="0.25">
      <c r="A10695" t="s">
        <v>3341</v>
      </c>
      <c r="B10695" t="s">
        <v>5</v>
      </c>
      <c r="C10695" t="s">
        <v>1913</v>
      </c>
      <c r="D10695" s="24">
        <v>12552</v>
      </c>
      <c r="E10695" t="s">
        <v>1795</v>
      </c>
      <c r="F10695" t="s">
        <v>99</v>
      </c>
      <c r="G10695" t="s">
        <v>1914</v>
      </c>
      <c r="I10695" t="s">
        <v>1841</v>
      </c>
      <c r="J10695" t="s">
        <v>1915</v>
      </c>
      <c r="K10695" t="s">
        <v>2022</v>
      </c>
      <c r="L10695" s="24">
        <v>13500</v>
      </c>
      <c r="M10695" s="25">
        <f>+VLOOKUP(E10695, TC!A:D, 4, FALSE())</f>
        <v>1.1697499981252857</v>
      </c>
      <c r="N10695" s="24">
        <f t="shared" si="835"/>
        <v>13500</v>
      </c>
      <c r="O10695" t="str">
        <f t="shared" si="836"/>
        <v>FACTURA</v>
      </c>
      <c r="P10695" t="str">
        <f t="shared" si="837"/>
        <v>2025</v>
      </c>
      <c r="Q10695" t="str">
        <f t="shared" si="838"/>
        <v>07</v>
      </c>
      <c r="R10695" t="str">
        <f>+IFERROR(VLOOKUP(I10695, Listado!A:B, 2, FALSE()), "COMERCIALIZADORA INTERNACIONAL CARIBBEAN EXOTICS S A")</f>
        <v>LONDOÑO ECHEVERRI ALEJANDRA</v>
      </c>
      <c r="S10695" s="25">
        <f>+VLOOKUP(E10695, TC!A:D, 2, FALSE())</f>
        <v>4000.61</v>
      </c>
      <c r="T10695" t="str">
        <f t="shared" si="839"/>
        <v>COP</v>
      </c>
    </row>
    <row r="10696" spans="1:20" ht="18.75" hidden="1" customHeight="1" x14ac:dyDescent="0.25">
      <c r="A10696" t="s">
        <v>3341</v>
      </c>
      <c r="B10696" t="s">
        <v>5</v>
      </c>
      <c r="C10696" t="s">
        <v>1913</v>
      </c>
      <c r="D10696" s="24">
        <v>12552</v>
      </c>
      <c r="E10696" t="s">
        <v>1795</v>
      </c>
      <c r="F10696" t="s">
        <v>99</v>
      </c>
      <c r="G10696" t="s">
        <v>1914</v>
      </c>
      <c r="I10696" t="s">
        <v>1841</v>
      </c>
      <c r="J10696" t="s">
        <v>1915</v>
      </c>
      <c r="K10696" t="s">
        <v>2022</v>
      </c>
      <c r="L10696" s="24">
        <v>8100</v>
      </c>
      <c r="M10696" s="25">
        <f>+VLOOKUP(E10696, TC!A:D, 4, FALSE())</f>
        <v>1.1697499981252857</v>
      </c>
      <c r="N10696" s="24">
        <f t="shared" si="835"/>
        <v>8100</v>
      </c>
      <c r="O10696" t="str">
        <f t="shared" si="836"/>
        <v>FACTURA</v>
      </c>
      <c r="P10696" t="str">
        <f t="shared" si="837"/>
        <v>2025</v>
      </c>
      <c r="Q10696" t="str">
        <f t="shared" si="838"/>
        <v>07</v>
      </c>
      <c r="R10696" t="str">
        <f>+IFERROR(VLOOKUP(I10696, Listado!A:B, 2, FALSE()), "COMERCIALIZADORA INTERNACIONAL CARIBBEAN EXOTICS S A")</f>
        <v>LONDOÑO ECHEVERRI ALEJANDRA</v>
      </c>
      <c r="S10696" s="25">
        <f>+VLOOKUP(E10696, TC!A:D, 2, FALSE())</f>
        <v>4000.61</v>
      </c>
      <c r="T10696" t="str">
        <f t="shared" si="839"/>
        <v>COP</v>
      </c>
    </row>
    <row r="10697" spans="1:20" ht="18.75" hidden="1" customHeight="1" x14ac:dyDescent="0.25">
      <c r="A10697" t="s">
        <v>3341</v>
      </c>
      <c r="B10697" t="s">
        <v>5</v>
      </c>
      <c r="C10697" t="s">
        <v>1913</v>
      </c>
      <c r="D10697" s="24">
        <v>12552</v>
      </c>
      <c r="E10697" t="s">
        <v>1795</v>
      </c>
      <c r="F10697" t="s">
        <v>99</v>
      </c>
      <c r="G10697" t="s">
        <v>1914</v>
      </c>
      <c r="I10697" t="s">
        <v>1841</v>
      </c>
      <c r="J10697" t="s">
        <v>1915</v>
      </c>
      <c r="K10697" t="s">
        <v>2022</v>
      </c>
      <c r="L10697" s="24">
        <v>9540</v>
      </c>
      <c r="M10697" s="25">
        <f>+VLOOKUP(E10697, TC!A:D, 4, FALSE())</f>
        <v>1.1697499981252857</v>
      </c>
      <c r="N10697" s="24">
        <f t="shared" si="835"/>
        <v>9540</v>
      </c>
      <c r="O10697" t="str">
        <f t="shared" si="836"/>
        <v>FACTURA</v>
      </c>
      <c r="P10697" t="str">
        <f t="shared" si="837"/>
        <v>2025</v>
      </c>
      <c r="Q10697" t="str">
        <f t="shared" si="838"/>
        <v>07</v>
      </c>
      <c r="R10697" t="str">
        <f>+IFERROR(VLOOKUP(I10697, Listado!A:B, 2, FALSE()), "COMERCIALIZADORA INTERNACIONAL CARIBBEAN EXOTICS S A")</f>
        <v>LONDOÑO ECHEVERRI ALEJANDRA</v>
      </c>
      <c r="S10697" s="25">
        <f>+VLOOKUP(E10697, TC!A:D, 2, FALSE())</f>
        <v>4000.61</v>
      </c>
      <c r="T10697" t="str">
        <f t="shared" si="839"/>
        <v>COP</v>
      </c>
    </row>
    <row r="10698" spans="1:20" ht="18.75" hidden="1" customHeight="1" x14ac:dyDescent="0.25">
      <c r="A10698" t="s">
        <v>3341</v>
      </c>
      <c r="B10698" t="s">
        <v>5</v>
      </c>
      <c r="C10698" t="s">
        <v>1913</v>
      </c>
      <c r="D10698" s="24">
        <v>12552</v>
      </c>
      <c r="E10698" t="s">
        <v>1795</v>
      </c>
      <c r="F10698" t="s">
        <v>99</v>
      </c>
      <c r="G10698" t="s">
        <v>1914</v>
      </c>
      <c r="I10698" t="s">
        <v>1841</v>
      </c>
      <c r="J10698" t="s">
        <v>1915</v>
      </c>
      <c r="K10698" t="s">
        <v>2022</v>
      </c>
      <c r="L10698" s="24">
        <v>9540</v>
      </c>
      <c r="M10698" s="25">
        <f>+VLOOKUP(E10698, TC!A:D, 4, FALSE())</f>
        <v>1.1697499981252857</v>
      </c>
      <c r="N10698" s="24">
        <f t="shared" si="835"/>
        <v>9540</v>
      </c>
      <c r="O10698" t="str">
        <f t="shared" si="836"/>
        <v>FACTURA</v>
      </c>
      <c r="P10698" t="str">
        <f t="shared" si="837"/>
        <v>2025</v>
      </c>
      <c r="Q10698" t="str">
        <f t="shared" si="838"/>
        <v>07</v>
      </c>
      <c r="R10698" t="str">
        <f>+IFERROR(VLOOKUP(I10698, Listado!A:B, 2, FALSE()), "COMERCIALIZADORA INTERNACIONAL CARIBBEAN EXOTICS S A")</f>
        <v>LONDOÑO ECHEVERRI ALEJANDRA</v>
      </c>
      <c r="S10698" s="25">
        <f>+VLOOKUP(E10698, TC!A:D, 2, FALSE())</f>
        <v>4000.61</v>
      </c>
      <c r="T10698" t="str">
        <f t="shared" si="839"/>
        <v>COP</v>
      </c>
    </row>
    <row r="10699" spans="1:20" ht="18.75" hidden="1" customHeight="1" x14ac:dyDescent="0.25">
      <c r="A10699" t="s">
        <v>3341</v>
      </c>
      <c r="B10699" t="s">
        <v>5</v>
      </c>
      <c r="C10699" t="s">
        <v>1913</v>
      </c>
      <c r="D10699" s="24">
        <v>12552</v>
      </c>
      <c r="E10699" t="s">
        <v>1795</v>
      </c>
      <c r="F10699" t="s">
        <v>99</v>
      </c>
      <c r="G10699" t="s">
        <v>1914</v>
      </c>
      <c r="I10699" t="s">
        <v>1841</v>
      </c>
      <c r="J10699" t="s">
        <v>1915</v>
      </c>
      <c r="K10699" t="s">
        <v>2022</v>
      </c>
      <c r="L10699" s="24">
        <v>8820</v>
      </c>
      <c r="M10699" s="25">
        <f>+VLOOKUP(E10699, TC!A:D, 4, FALSE())</f>
        <v>1.1697499981252857</v>
      </c>
      <c r="N10699" s="24">
        <f t="shared" si="835"/>
        <v>8820</v>
      </c>
      <c r="O10699" t="str">
        <f t="shared" si="836"/>
        <v>FACTURA</v>
      </c>
      <c r="P10699" t="str">
        <f t="shared" si="837"/>
        <v>2025</v>
      </c>
      <c r="Q10699" t="str">
        <f t="shared" si="838"/>
        <v>07</v>
      </c>
      <c r="R10699" t="str">
        <f>+IFERROR(VLOOKUP(I10699, Listado!A:B, 2, FALSE()), "COMERCIALIZADORA INTERNACIONAL CARIBBEAN EXOTICS S A")</f>
        <v>LONDOÑO ECHEVERRI ALEJANDRA</v>
      </c>
      <c r="S10699" s="25">
        <f>+VLOOKUP(E10699, TC!A:D, 2, FALSE())</f>
        <v>4000.61</v>
      </c>
      <c r="T10699" t="str">
        <f t="shared" si="839"/>
        <v>COP</v>
      </c>
    </row>
    <row r="10700" spans="1:20" ht="18.75" hidden="1" customHeight="1" x14ac:dyDescent="0.25">
      <c r="A10700" t="s">
        <v>3341</v>
      </c>
      <c r="B10700" t="s">
        <v>5</v>
      </c>
      <c r="C10700" t="s">
        <v>1913</v>
      </c>
      <c r="D10700" s="24">
        <v>12552</v>
      </c>
      <c r="E10700" t="s">
        <v>1795</v>
      </c>
      <c r="F10700" t="s">
        <v>99</v>
      </c>
      <c r="G10700" t="s">
        <v>1914</v>
      </c>
      <c r="I10700" t="s">
        <v>1841</v>
      </c>
      <c r="J10700" t="s">
        <v>1915</v>
      </c>
      <c r="K10700" t="s">
        <v>2022</v>
      </c>
      <c r="L10700" s="24">
        <v>6480</v>
      </c>
      <c r="M10700" s="25">
        <f>+VLOOKUP(E10700, TC!A:D, 4, FALSE())</f>
        <v>1.1697499981252857</v>
      </c>
      <c r="N10700" s="24">
        <f t="shared" si="835"/>
        <v>6480</v>
      </c>
      <c r="O10700" t="str">
        <f t="shared" si="836"/>
        <v>FACTURA</v>
      </c>
      <c r="P10700" t="str">
        <f t="shared" si="837"/>
        <v>2025</v>
      </c>
      <c r="Q10700" t="str">
        <f t="shared" si="838"/>
        <v>07</v>
      </c>
      <c r="R10700" t="str">
        <f>+IFERROR(VLOOKUP(I10700, Listado!A:B, 2, FALSE()), "COMERCIALIZADORA INTERNACIONAL CARIBBEAN EXOTICS S A")</f>
        <v>LONDOÑO ECHEVERRI ALEJANDRA</v>
      </c>
      <c r="S10700" s="25">
        <f>+VLOOKUP(E10700, TC!A:D, 2, FALSE())</f>
        <v>4000.61</v>
      </c>
      <c r="T10700" t="str">
        <f t="shared" si="839"/>
        <v>COP</v>
      </c>
    </row>
    <row r="10701" spans="1:20" ht="18.75" hidden="1" customHeight="1" x14ac:dyDescent="0.25">
      <c r="A10701" t="s">
        <v>3341</v>
      </c>
      <c r="B10701" t="s">
        <v>5</v>
      </c>
      <c r="C10701" t="s">
        <v>1913</v>
      </c>
      <c r="D10701" s="24">
        <v>12553</v>
      </c>
      <c r="E10701" t="s">
        <v>1795</v>
      </c>
      <c r="F10701" t="s">
        <v>99</v>
      </c>
      <c r="G10701" t="s">
        <v>1914</v>
      </c>
      <c r="I10701" t="s">
        <v>1841</v>
      </c>
      <c r="J10701" t="s">
        <v>1915</v>
      </c>
      <c r="K10701" t="s">
        <v>2021</v>
      </c>
      <c r="L10701" s="24">
        <v>765540</v>
      </c>
      <c r="M10701" s="25">
        <f>+VLOOKUP(E10701, TC!A:D, 4, FALSE())</f>
        <v>1.1697499981252857</v>
      </c>
      <c r="N10701" s="24">
        <f t="shared" si="835"/>
        <v>765540</v>
      </c>
      <c r="O10701" t="str">
        <f t="shared" si="836"/>
        <v>FACTURA</v>
      </c>
      <c r="P10701" t="str">
        <f t="shared" si="837"/>
        <v>2025</v>
      </c>
      <c r="Q10701" t="str">
        <f t="shared" si="838"/>
        <v>07</v>
      </c>
      <c r="R10701" t="str">
        <f>+IFERROR(VLOOKUP(I10701, Listado!A:B, 2, FALSE()), "COMERCIALIZADORA INTERNACIONAL CARIBBEAN EXOTICS S A")</f>
        <v>LONDOÑO ECHEVERRI ALEJANDRA</v>
      </c>
      <c r="S10701" s="25">
        <f>+VLOOKUP(E10701, TC!A:D, 2, FALSE())</f>
        <v>4000.61</v>
      </c>
      <c r="T10701" t="str">
        <f t="shared" si="839"/>
        <v>COP</v>
      </c>
    </row>
    <row r="10702" spans="1:20" ht="18.75" hidden="1" customHeight="1" x14ac:dyDescent="0.25">
      <c r="A10702" t="s">
        <v>3341</v>
      </c>
      <c r="B10702" t="s">
        <v>5</v>
      </c>
      <c r="C10702" t="s">
        <v>1913</v>
      </c>
      <c r="D10702" s="24">
        <v>12553</v>
      </c>
      <c r="E10702" t="s">
        <v>1795</v>
      </c>
      <c r="F10702" t="s">
        <v>99</v>
      </c>
      <c r="G10702" t="s">
        <v>1914</v>
      </c>
      <c r="I10702" t="s">
        <v>1841</v>
      </c>
      <c r="J10702" t="s">
        <v>1915</v>
      </c>
      <c r="K10702" t="s">
        <v>2021</v>
      </c>
      <c r="L10702" s="24">
        <v>418500</v>
      </c>
      <c r="M10702" s="25">
        <f>+VLOOKUP(E10702, TC!A:D, 4, FALSE())</f>
        <v>1.1697499981252857</v>
      </c>
      <c r="N10702" s="24">
        <f t="shared" si="835"/>
        <v>418500</v>
      </c>
      <c r="O10702" t="str">
        <f t="shared" si="836"/>
        <v>FACTURA</v>
      </c>
      <c r="P10702" t="str">
        <f t="shared" si="837"/>
        <v>2025</v>
      </c>
      <c r="Q10702" t="str">
        <f t="shared" si="838"/>
        <v>07</v>
      </c>
      <c r="R10702" t="str">
        <f>+IFERROR(VLOOKUP(I10702, Listado!A:B, 2, FALSE()), "COMERCIALIZADORA INTERNACIONAL CARIBBEAN EXOTICS S A")</f>
        <v>LONDOÑO ECHEVERRI ALEJANDRA</v>
      </c>
      <c r="S10702" s="25">
        <f>+VLOOKUP(E10702, TC!A:D, 2, FALSE())</f>
        <v>4000.61</v>
      </c>
      <c r="T10702" t="str">
        <f t="shared" si="839"/>
        <v>COP</v>
      </c>
    </row>
    <row r="10703" spans="1:20" ht="18.75" hidden="1" customHeight="1" x14ac:dyDescent="0.25">
      <c r="A10703" t="s">
        <v>3341</v>
      </c>
      <c r="B10703" t="s">
        <v>5</v>
      </c>
      <c r="C10703" t="s">
        <v>1913</v>
      </c>
      <c r="D10703" s="24">
        <v>12553</v>
      </c>
      <c r="E10703" t="s">
        <v>1795</v>
      </c>
      <c r="F10703" t="s">
        <v>99</v>
      </c>
      <c r="G10703" t="s">
        <v>1914</v>
      </c>
      <c r="I10703" t="s">
        <v>1841</v>
      </c>
      <c r="J10703" t="s">
        <v>1915</v>
      </c>
      <c r="K10703" t="s">
        <v>2021</v>
      </c>
      <c r="L10703" s="24">
        <v>90540</v>
      </c>
      <c r="M10703" s="25">
        <f>+VLOOKUP(E10703, TC!A:D, 4, FALSE())</f>
        <v>1.1697499981252857</v>
      </c>
      <c r="N10703" s="24">
        <f t="shared" si="835"/>
        <v>90540</v>
      </c>
      <c r="O10703" t="str">
        <f t="shared" si="836"/>
        <v>FACTURA</v>
      </c>
      <c r="P10703" t="str">
        <f t="shared" si="837"/>
        <v>2025</v>
      </c>
      <c r="Q10703" t="str">
        <f t="shared" si="838"/>
        <v>07</v>
      </c>
      <c r="R10703" t="str">
        <f>+IFERROR(VLOOKUP(I10703, Listado!A:B, 2, FALSE()), "COMERCIALIZADORA INTERNACIONAL CARIBBEAN EXOTICS S A")</f>
        <v>LONDOÑO ECHEVERRI ALEJANDRA</v>
      </c>
      <c r="S10703" s="25">
        <f>+VLOOKUP(E10703, TC!A:D, 2, FALSE())</f>
        <v>4000.61</v>
      </c>
      <c r="T10703" t="str">
        <f t="shared" si="839"/>
        <v>COP</v>
      </c>
    </row>
    <row r="10704" spans="1:20" ht="18.75" hidden="1" customHeight="1" x14ac:dyDescent="0.25">
      <c r="A10704" t="s">
        <v>3341</v>
      </c>
      <c r="B10704" t="s">
        <v>5</v>
      </c>
      <c r="C10704" t="s">
        <v>1913</v>
      </c>
      <c r="D10704" s="24">
        <v>12553</v>
      </c>
      <c r="E10704" t="s">
        <v>1795</v>
      </c>
      <c r="F10704" t="s">
        <v>99</v>
      </c>
      <c r="G10704" t="s">
        <v>1914</v>
      </c>
      <c r="I10704" t="s">
        <v>1841</v>
      </c>
      <c r="J10704" t="s">
        <v>1915</v>
      </c>
      <c r="K10704" t="s">
        <v>2021</v>
      </c>
      <c r="L10704" s="24">
        <v>18540</v>
      </c>
      <c r="M10704" s="25">
        <f>+VLOOKUP(E10704, TC!A:D, 4, FALSE())</f>
        <v>1.1697499981252857</v>
      </c>
      <c r="N10704" s="24">
        <f t="shared" si="835"/>
        <v>18540</v>
      </c>
      <c r="O10704" t="str">
        <f t="shared" si="836"/>
        <v>FACTURA</v>
      </c>
      <c r="P10704" t="str">
        <f t="shared" si="837"/>
        <v>2025</v>
      </c>
      <c r="Q10704" t="str">
        <f t="shared" si="838"/>
        <v>07</v>
      </c>
      <c r="R10704" t="str">
        <f>+IFERROR(VLOOKUP(I10704, Listado!A:B, 2, FALSE()), "COMERCIALIZADORA INTERNACIONAL CARIBBEAN EXOTICS S A")</f>
        <v>LONDOÑO ECHEVERRI ALEJANDRA</v>
      </c>
      <c r="S10704" s="25">
        <f>+VLOOKUP(E10704, TC!A:D, 2, FALSE())</f>
        <v>4000.61</v>
      </c>
      <c r="T10704" t="str">
        <f t="shared" si="839"/>
        <v>COP</v>
      </c>
    </row>
    <row r="10705" spans="1:20" ht="18.75" hidden="1" customHeight="1" x14ac:dyDescent="0.25">
      <c r="A10705" t="s">
        <v>3341</v>
      </c>
      <c r="B10705" t="s">
        <v>5</v>
      </c>
      <c r="C10705" t="s">
        <v>1913</v>
      </c>
      <c r="D10705" s="24">
        <v>12553</v>
      </c>
      <c r="E10705" t="s">
        <v>1795</v>
      </c>
      <c r="F10705" t="s">
        <v>99</v>
      </c>
      <c r="G10705" t="s">
        <v>1914</v>
      </c>
      <c r="I10705" t="s">
        <v>1841</v>
      </c>
      <c r="J10705" t="s">
        <v>1915</v>
      </c>
      <c r="K10705" t="s">
        <v>2021</v>
      </c>
      <c r="L10705" s="24">
        <v>14760</v>
      </c>
      <c r="M10705" s="25">
        <f>+VLOOKUP(E10705, TC!A:D, 4, FALSE())</f>
        <v>1.1697499981252857</v>
      </c>
      <c r="N10705" s="24">
        <f t="shared" si="835"/>
        <v>14760</v>
      </c>
      <c r="O10705" t="str">
        <f t="shared" si="836"/>
        <v>FACTURA</v>
      </c>
      <c r="P10705" t="str">
        <f t="shared" si="837"/>
        <v>2025</v>
      </c>
      <c r="Q10705" t="str">
        <f t="shared" si="838"/>
        <v>07</v>
      </c>
      <c r="R10705" t="str">
        <f>+IFERROR(VLOOKUP(I10705, Listado!A:B, 2, FALSE()), "COMERCIALIZADORA INTERNACIONAL CARIBBEAN EXOTICS S A")</f>
        <v>LONDOÑO ECHEVERRI ALEJANDRA</v>
      </c>
      <c r="S10705" s="25">
        <f>+VLOOKUP(E10705, TC!A:D, 2, FALSE())</f>
        <v>4000.61</v>
      </c>
      <c r="T10705" t="str">
        <f t="shared" si="839"/>
        <v>COP</v>
      </c>
    </row>
    <row r="10706" spans="1:20" ht="18.75" hidden="1" customHeight="1" x14ac:dyDescent="0.25">
      <c r="A10706" t="s">
        <v>3341</v>
      </c>
      <c r="B10706" t="s">
        <v>5</v>
      </c>
      <c r="C10706" t="s">
        <v>1913</v>
      </c>
      <c r="D10706" s="24">
        <v>12553</v>
      </c>
      <c r="E10706" t="s">
        <v>1795</v>
      </c>
      <c r="F10706" t="s">
        <v>99</v>
      </c>
      <c r="G10706" t="s">
        <v>1914</v>
      </c>
      <c r="I10706" t="s">
        <v>1841</v>
      </c>
      <c r="J10706" t="s">
        <v>1915</v>
      </c>
      <c r="K10706" t="s">
        <v>2021</v>
      </c>
      <c r="L10706" s="24">
        <v>5940</v>
      </c>
      <c r="M10706" s="25">
        <f>+VLOOKUP(E10706, TC!A:D, 4, FALSE())</f>
        <v>1.1697499981252857</v>
      </c>
      <c r="N10706" s="24">
        <f t="shared" si="835"/>
        <v>5940</v>
      </c>
      <c r="O10706" t="str">
        <f t="shared" si="836"/>
        <v>FACTURA</v>
      </c>
      <c r="P10706" t="str">
        <f t="shared" si="837"/>
        <v>2025</v>
      </c>
      <c r="Q10706" t="str">
        <f t="shared" si="838"/>
        <v>07</v>
      </c>
      <c r="R10706" t="str">
        <f>+IFERROR(VLOOKUP(I10706, Listado!A:B, 2, FALSE()), "COMERCIALIZADORA INTERNACIONAL CARIBBEAN EXOTICS S A")</f>
        <v>LONDOÑO ECHEVERRI ALEJANDRA</v>
      </c>
      <c r="S10706" s="25">
        <f>+VLOOKUP(E10706, TC!A:D, 2, FALSE())</f>
        <v>4000.61</v>
      </c>
      <c r="T10706" t="str">
        <f t="shared" si="839"/>
        <v>COP</v>
      </c>
    </row>
    <row r="10707" spans="1:20" ht="18.75" hidden="1" customHeight="1" x14ac:dyDescent="0.25">
      <c r="A10707" t="s">
        <v>3341</v>
      </c>
      <c r="B10707" t="s">
        <v>5</v>
      </c>
      <c r="C10707" t="s">
        <v>1913</v>
      </c>
      <c r="D10707" s="24">
        <v>12553</v>
      </c>
      <c r="E10707" t="s">
        <v>1795</v>
      </c>
      <c r="F10707" t="s">
        <v>99</v>
      </c>
      <c r="G10707" t="s">
        <v>1914</v>
      </c>
      <c r="I10707" t="s">
        <v>1841</v>
      </c>
      <c r="J10707" t="s">
        <v>1915</v>
      </c>
      <c r="K10707" t="s">
        <v>2021</v>
      </c>
      <c r="L10707" s="24">
        <v>1620</v>
      </c>
      <c r="M10707" s="25">
        <f>+VLOOKUP(E10707, TC!A:D, 4, FALSE())</f>
        <v>1.1697499981252857</v>
      </c>
      <c r="N10707" s="24">
        <f t="shared" si="835"/>
        <v>1620</v>
      </c>
      <c r="O10707" t="str">
        <f t="shared" si="836"/>
        <v>FACTURA</v>
      </c>
      <c r="P10707" t="str">
        <f t="shared" si="837"/>
        <v>2025</v>
      </c>
      <c r="Q10707" t="str">
        <f t="shared" si="838"/>
        <v>07</v>
      </c>
      <c r="R10707" t="str">
        <f>+IFERROR(VLOOKUP(I10707, Listado!A:B, 2, FALSE()), "COMERCIALIZADORA INTERNACIONAL CARIBBEAN EXOTICS S A")</f>
        <v>LONDOÑO ECHEVERRI ALEJANDRA</v>
      </c>
      <c r="S10707" s="25">
        <f>+VLOOKUP(E10707, TC!A:D, 2, FALSE())</f>
        <v>4000.61</v>
      </c>
      <c r="T10707" t="str">
        <f t="shared" si="839"/>
        <v>COP</v>
      </c>
    </row>
    <row r="10708" spans="1:20" ht="18.75" hidden="1" customHeight="1" x14ac:dyDescent="0.25">
      <c r="A10708" t="s">
        <v>3341</v>
      </c>
      <c r="B10708" t="s">
        <v>5</v>
      </c>
      <c r="C10708" t="s">
        <v>1913</v>
      </c>
      <c r="D10708" s="24">
        <v>12554</v>
      </c>
      <c r="E10708" t="s">
        <v>1795</v>
      </c>
      <c r="F10708" t="s">
        <v>128</v>
      </c>
      <c r="G10708" t="s">
        <v>110</v>
      </c>
      <c r="H10708" t="s">
        <v>3520</v>
      </c>
      <c r="I10708" t="s">
        <v>1850</v>
      </c>
      <c r="J10708" t="s">
        <v>1919</v>
      </c>
      <c r="K10708" t="s">
        <v>35</v>
      </c>
      <c r="L10708" s="24">
        <v>157.5</v>
      </c>
      <c r="M10708" s="25">
        <f>+VLOOKUP(E10708, TC!A:D, 4, FALSE())</f>
        <v>1.1697499981252857</v>
      </c>
      <c r="N10708" s="24">
        <f t="shared" si="835"/>
        <v>157.5</v>
      </c>
      <c r="O10708" t="str">
        <f t="shared" si="836"/>
        <v>FACTURA</v>
      </c>
      <c r="P10708" t="str">
        <f t="shared" si="837"/>
        <v>2025</v>
      </c>
      <c r="Q10708" t="str">
        <f t="shared" si="838"/>
        <v>07</v>
      </c>
      <c r="R10708" t="str">
        <f>+IFERROR(VLOOKUP(I10708, Listado!A:B, 2, FALSE()), "COMERCIALIZADORA INTERNACIONAL CARIBBEAN EXOTICS S A")</f>
        <v>PEREZ MEJIA MARIA PAULINA</v>
      </c>
      <c r="S10708" s="25">
        <f>+VLOOKUP(E10708, TC!A:D, 2, FALSE())</f>
        <v>4000.61</v>
      </c>
      <c r="T10708" t="str">
        <f t="shared" si="839"/>
        <v>USD</v>
      </c>
    </row>
    <row r="10709" spans="1:20" ht="18.75" hidden="1" customHeight="1" x14ac:dyDescent="0.25">
      <c r="A10709" t="s">
        <v>3341</v>
      </c>
      <c r="B10709" t="s">
        <v>5</v>
      </c>
      <c r="C10709" t="s">
        <v>1913</v>
      </c>
      <c r="D10709" s="24">
        <v>12554</v>
      </c>
      <c r="E10709" t="s">
        <v>1795</v>
      </c>
      <c r="F10709" t="s">
        <v>128</v>
      </c>
      <c r="G10709" t="s">
        <v>110</v>
      </c>
      <c r="H10709" t="s">
        <v>3520</v>
      </c>
      <c r="I10709" t="s">
        <v>1850</v>
      </c>
      <c r="J10709" t="s">
        <v>1919</v>
      </c>
      <c r="K10709" t="s">
        <v>35</v>
      </c>
      <c r="L10709" s="24">
        <v>84</v>
      </c>
      <c r="M10709" s="25">
        <f>+VLOOKUP(E10709, TC!A:D, 4, FALSE())</f>
        <v>1.1697499981252857</v>
      </c>
      <c r="N10709" s="24">
        <f t="shared" si="835"/>
        <v>84</v>
      </c>
      <c r="O10709" t="str">
        <f t="shared" si="836"/>
        <v>FACTURA</v>
      </c>
      <c r="P10709" t="str">
        <f t="shared" si="837"/>
        <v>2025</v>
      </c>
      <c r="Q10709" t="str">
        <f t="shared" si="838"/>
        <v>07</v>
      </c>
      <c r="R10709" t="str">
        <f>+IFERROR(VLOOKUP(I10709, Listado!A:B, 2, FALSE()), "COMERCIALIZADORA INTERNACIONAL CARIBBEAN EXOTICS S A")</f>
        <v>PEREZ MEJIA MARIA PAULINA</v>
      </c>
      <c r="S10709" s="25">
        <f>+VLOOKUP(E10709, TC!A:D, 2, FALSE())</f>
        <v>4000.61</v>
      </c>
      <c r="T10709" t="str">
        <f t="shared" si="839"/>
        <v>USD</v>
      </c>
    </row>
    <row r="10710" spans="1:20" ht="18.75" hidden="1" customHeight="1" x14ac:dyDescent="0.25">
      <c r="A10710" t="s">
        <v>3341</v>
      </c>
      <c r="B10710" t="s">
        <v>5</v>
      </c>
      <c r="C10710" t="s">
        <v>1913</v>
      </c>
      <c r="D10710" s="24">
        <v>12554</v>
      </c>
      <c r="E10710" t="s">
        <v>1795</v>
      </c>
      <c r="F10710" t="s">
        <v>128</v>
      </c>
      <c r="G10710" t="s">
        <v>110</v>
      </c>
      <c r="H10710" t="s">
        <v>3520</v>
      </c>
      <c r="I10710" t="s">
        <v>1850</v>
      </c>
      <c r="J10710" t="s">
        <v>1919</v>
      </c>
      <c r="K10710" t="s">
        <v>35</v>
      </c>
      <c r="L10710" s="24">
        <v>220.5</v>
      </c>
      <c r="M10710" s="25">
        <f>+VLOOKUP(E10710, TC!A:D, 4, FALSE())</f>
        <v>1.1697499981252857</v>
      </c>
      <c r="N10710" s="24">
        <f t="shared" si="835"/>
        <v>220.5</v>
      </c>
      <c r="O10710" t="str">
        <f t="shared" si="836"/>
        <v>FACTURA</v>
      </c>
      <c r="P10710" t="str">
        <f t="shared" si="837"/>
        <v>2025</v>
      </c>
      <c r="Q10710" t="str">
        <f t="shared" si="838"/>
        <v>07</v>
      </c>
      <c r="R10710" t="str">
        <f>+IFERROR(VLOOKUP(I10710, Listado!A:B, 2, FALSE()), "COMERCIALIZADORA INTERNACIONAL CARIBBEAN EXOTICS S A")</f>
        <v>PEREZ MEJIA MARIA PAULINA</v>
      </c>
      <c r="S10710" s="25">
        <f>+VLOOKUP(E10710, TC!A:D, 2, FALSE())</f>
        <v>4000.61</v>
      </c>
      <c r="T10710" t="str">
        <f t="shared" si="839"/>
        <v>USD</v>
      </c>
    </row>
    <row r="10711" spans="1:20" ht="18.75" hidden="1" customHeight="1" x14ac:dyDescent="0.25">
      <c r="A10711" t="s">
        <v>3341</v>
      </c>
      <c r="B10711" t="s">
        <v>5</v>
      </c>
      <c r="C10711" t="s">
        <v>1913</v>
      </c>
      <c r="D10711" s="24">
        <v>12554</v>
      </c>
      <c r="E10711" t="s">
        <v>1795</v>
      </c>
      <c r="F10711" t="s">
        <v>128</v>
      </c>
      <c r="G10711" t="s">
        <v>110</v>
      </c>
      <c r="H10711" t="s">
        <v>3520</v>
      </c>
      <c r="I10711" t="s">
        <v>1850</v>
      </c>
      <c r="J10711" t="s">
        <v>1919</v>
      </c>
      <c r="K10711" t="s">
        <v>35</v>
      </c>
      <c r="L10711" s="24">
        <v>173.25</v>
      </c>
      <c r="M10711" s="25">
        <f>+VLOOKUP(E10711, TC!A:D, 4, FALSE())</f>
        <v>1.1697499981252857</v>
      </c>
      <c r="N10711" s="24">
        <f t="shared" si="835"/>
        <v>173.25</v>
      </c>
      <c r="O10711" t="str">
        <f t="shared" si="836"/>
        <v>FACTURA</v>
      </c>
      <c r="P10711" t="str">
        <f t="shared" si="837"/>
        <v>2025</v>
      </c>
      <c r="Q10711" t="str">
        <f t="shared" si="838"/>
        <v>07</v>
      </c>
      <c r="R10711" t="str">
        <f>+IFERROR(VLOOKUP(I10711, Listado!A:B, 2, FALSE()), "COMERCIALIZADORA INTERNACIONAL CARIBBEAN EXOTICS S A")</f>
        <v>PEREZ MEJIA MARIA PAULINA</v>
      </c>
      <c r="S10711" s="25">
        <f>+VLOOKUP(E10711, TC!A:D, 2, FALSE())</f>
        <v>4000.61</v>
      </c>
      <c r="T10711" t="str">
        <f t="shared" si="839"/>
        <v>USD</v>
      </c>
    </row>
    <row r="10712" spans="1:20" ht="18.75" hidden="1" customHeight="1" x14ac:dyDescent="0.25">
      <c r="A10712" t="s">
        <v>3341</v>
      </c>
      <c r="B10712" t="s">
        <v>5</v>
      </c>
      <c r="C10712" t="s">
        <v>1913</v>
      </c>
      <c r="D10712" s="24">
        <v>12554</v>
      </c>
      <c r="E10712" t="s">
        <v>1795</v>
      </c>
      <c r="F10712" t="s">
        <v>128</v>
      </c>
      <c r="G10712" t="s">
        <v>110</v>
      </c>
      <c r="H10712" t="s">
        <v>3520</v>
      </c>
      <c r="I10712" t="s">
        <v>1850</v>
      </c>
      <c r="J10712" t="s">
        <v>1919</v>
      </c>
      <c r="K10712" t="s">
        <v>35</v>
      </c>
      <c r="L10712" s="24">
        <v>204.75</v>
      </c>
      <c r="M10712" s="25">
        <f>+VLOOKUP(E10712, TC!A:D, 4, FALSE())</f>
        <v>1.1697499981252857</v>
      </c>
      <c r="N10712" s="24">
        <f t="shared" si="835"/>
        <v>204.75</v>
      </c>
      <c r="O10712" t="str">
        <f t="shared" si="836"/>
        <v>FACTURA</v>
      </c>
      <c r="P10712" t="str">
        <f t="shared" si="837"/>
        <v>2025</v>
      </c>
      <c r="Q10712" t="str">
        <f t="shared" si="838"/>
        <v>07</v>
      </c>
      <c r="R10712" t="str">
        <f>+IFERROR(VLOOKUP(I10712, Listado!A:B, 2, FALSE()), "COMERCIALIZADORA INTERNACIONAL CARIBBEAN EXOTICS S A")</f>
        <v>PEREZ MEJIA MARIA PAULINA</v>
      </c>
      <c r="S10712" s="25">
        <f>+VLOOKUP(E10712, TC!A:D, 2, FALSE())</f>
        <v>4000.61</v>
      </c>
      <c r="T10712" t="str">
        <f t="shared" si="839"/>
        <v>USD</v>
      </c>
    </row>
    <row r="10713" spans="1:20" ht="18.75" hidden="1" customHeight="1" x14ac:dyDescent="0.25">
      <c r="A10713" t="s">
        <v>3341</v>
      </c>
      <c r="B10713" t="s">
        <v>5</v>
      </c>
      <c r="C10713" t="s">
        <v>1913</v>
      </c>
      <c r="D10713" s="24">
        <v>12554</v>
      </c>
      <c r="E10713" t="s">
        <v>1795</v>
      </c>
      <c r="F10713" t="s">
        <v>128</v>
      </c>
      <c r="G10713" t="s">
        <v>110</v>
      </c>
      <c r="H10713" t="s">
        <v>3520</v>
      </c>
      <c r="I10713" t="s">
        <v>1850</v>
      </c>
      <c r="J10713" t="s">
        <v>1919</v>
      </c>
      <c r="K10713" t="s">
        <v>35</v>
      </c>
      <c r="L10713" s="24">
        <v>414.75</v>
      </c>
      <c r="M10713" s="25">
        <f>+VLOOKUP(E10713, TC!A:D, 4, FALSE())</f>
        <v>1.1697499981252857</v>
      </c>
      <c r="N10713" s="24">
        <f t="shared" si="835"/>
        <v>414.75</v>
      </c>
      <c r="O10713" t="str">
        <f t="shared" si="836"/>
        <v>FACTURA</v>
      </c>
      <c r="P10713" t="str">
        <f t="shared" si="837"/>
        <v>2025</v>
      </c>
      <c r="Q10713" t="str">
        <f t="shared" si="838"/>
        <v>07</v>
      </c>
      <c r="R10713" t="str">
        <f>+IFERROR(VLOOKUP(I10713, Listado!A:B, 2, FALSE()), "COMERCIALIZADORA INTERNACIONAL CARIBBEAN EXOTICS S A")</f>
        <v>PEREZ MEJIA MARIA PAULINA</v>
      </c>
      <c r="S10713" s="25">
        <f>+VLOOKUP(E10713, TC!A:D, 2, FALSE())</f>
        <v>4000.61</v>
      </c>
      <c r="T10713" t="str">
        <f t="shared" si="839"/>
        <v>USD</v>
      </c>
    </row>
    <row r="10714" spans="1:20" ht="18.75" hidden="1" customHeight="1" x14ac:dyDescent="0.25">
      <c r="A10714" t="s">
        <v>3341</v>
      </c>
      <c r="B10714" t="s">
        <v>5</v>
      </c>
      <c r="C10714" t="s">
        <v>1913</v>
      </c>
      <c r="D10714" s="24">
        <v>12554</v>
      </c>
      <c r="E10714" t="s">
        <v>1795</v>
      </c>
      <c r="F10714" t="s">
        <v>128</v>
      </c>
      <c r="G10714" t="s">
        <v>110</v>
      </c>
      <c r="H10714" t="s">
        <v>3520</v>
      </c>
      <c r="I10714" t="s">
        <v>1850</v>
      </c>
      <c r="J10714" t="s">
        <v>1919</v>
      </c>
      <c r="K10714" t="s">
        <v>35</v>
      </c>
      <c r="L10714" s="24">
        <v>31.5</v>
      </c>
      <c r="M10714" s="25">
        <f>+VLOOKUP(E10714, TC!A:D, 4, FALSE())</f>
        <v>1.1697499981252857</v>
      </c>
      <c r="N10714" s="24">
        <f t="shared" si="835"/>
        <v>31.5</v>
      </c>
      <c r="O10714" t="str">
        <f t="shared" si="836"/>
        <v>FACTURA</v>
      </c>
      <c r="P10714" t="str">
        <f t="shared" si="837"/>
        <v>2025</v>
      </c>
      <c r="Q10714" t="str">
        <f t="shared" si="838"/>
        <v>07</v>
      </c>
      <c r="R10714" t="str">
        <f>+IFERROR(VLOOKUP(I10714, Listado!A:B, 2, FALSE()), "COMERCIALIZADORA INTERNACIONAL CARIBBEAN EXOTICS S A")</f>
        <v>PEREZ MEJIA MARIA PAULINA</v>
      </c>
      <c r="S10714" s="25">
        <f>+VLOOKUP(E10714, TC!A:D, 2, FALSE())</f>
        <v>4000.61</v>
      </c>
      <c r="T10714" t="str">
        <f t="shared" si="839"/>
        <v>USD</v>
      </c>
    </row>
    <row r="10715" spans="1:20" ht="18.75" hidden="1" customHeight="1" x14ac:dyDescent="0.25">
      <c r="A10715" t="s">
        <v>3341</v>
      </c>
      <c r="B10715" t="s">
        <v>5</v>
      </c>
      <c r="C10715" t="s">
        <v>1913</v>
      </c>
      <c r="D10715" s="24">
        <v>12554</v>
      </c>
      <c r="E10715" t="s">
        <v>1795</v>
      </c>
      <c r="F10715" t="s">
        <v>128</v>
      </c>
      <c r="G10715" t="s">
        <v>110</v>
      </c>
      <c r="H10715" t="s">
        <v>3520</v>
      </c>
      <c r="I10715" t="s">
        <v>1850</v>
      </c>
      <c r="J10715" t="s">
        <v>1919</v>
      </c>
      <c r="K10715" t="s">
        <v>35</v>
      </c>
      <c r="L10715" s="24">
        <v>183.75</v>
      </c>
      <c r="M10715" s="25">
        <f>+VLOOKUP(E10715, TC!A:D, 4, FALSE())</f>
        <v>1.1697499981252857</v>
      </c>
      <c r="N10715" s="24">
        <f t="shared" si="835"/>
        <v>183.75</v>
      </c>
      <c r="O10715" t="str">
        <f t="shared" si="836"/>
        <v>FACTURA</v>
      </c>
      <c r="P10715" t="str">
        <f t="shared" si="837"/>
        <v>2025</v>
      </c>
      <c r="Q10715" t="str">
        <f t="shared" si="838"/>
        <v>07</v>
      </c>
      <c r="R10715" t="str">
        <f>+IFERROR(VLOOKUP(I10715, Listado!A:B, 2, FALSE()), "COMERCIALIZADORA INTERNACIONAL CARIBBEAN EXOTICS S A")</f>
        <v>PEREZ MEJIA MARIA PAULINA</v>
      </c>
      <c r="S10715" s="25">
        <f>+VLOOKUP(E10715, TC!A:D, 2, FALSE())</f>
        <v>4000.61</v>
      </c>
      <c r="T10715" t="str">
        <f t="shared" si="839"/>
        <v>USD</v>
      </c>
    </row>
    <row r="10716" spans="1:20" ht="18.75" hidden="1" customHeight="1" x14ac:dyDescent="0.25">
      <c r="A10716" t="s">
        <v>3341</v>
      </c>
      <c r="B10716" t="s">
        <v>1923</v>
      </c>
      <c r="C10716" t="s">
        <v>1913</v>
      </c>
      <c r="D10716" s="24">
        <v>6211</v>
      </c>
      <c r="E10716" t="s">
        <v>1795</v>
      </c>
      <c r="F10716" t="s">
        <v>128</v>
      </c>
      <c r="G10716" t="s">
        <v>108</v>
      </c>
      <c r="H10716" t="s">
        <v>3251</v>
      </c>
      <c r="I10716" t="s">
        <v>1879</v>
      </c>
      <c r="J10716" t="s">
        <v>1944</v>
      </c>
      <c r="K10716" t="s">
        <v>2743</v>
      </c>
      <c r="L10716" s="24">
        <v>2080</v>
      </c>
      <c r="M10716" s="25">
        <f>+VLOOKUP(E10716, TC!A:D, 4, FALSE())</f>
        <v>1.1697499981252857</v>
      </c>
      <c r="N10716" s="24">
        <f t="shared" si="835"/>
        <v>2080</v>
      </c>
      <c r="O10716" t="str">
        <f t="shared" si="836"/>
        <v>FACTURA</v>
      </c>
      <c r="P10716" t="str">
        <f t="shared" si="837"/>
        <v>2025</v>
      </c>
      <c r="Q10716" t="str">
        <f t="shared" si="838"/>
        <v>07</v>
      </c>
      <c r="R10716" t="str">
        <f>+IFERROR(VLOOKUP(I10716, Listado!A:B, 2, FALSE()), "COMERCIALIZADORA INTERNACIONAL CARIBBEAN EXOTICS S A")</f>
        <v>PIEDRAHITA PEREZ MARIANA</v>
      </c>
      <c r="S10716" s="25">
        <f>+VLOOKUP(E10716, TC!A:D, 2, FALSE())</f>
        <v>4000.61</v>
      </c>
      <c r="T10716" t="str">
        <f t="shared" si="839"/>
        <v>USD</v>
      </c>
    </row>
    <row r="10717" spans="1:20" ht="18.75" hidden="1" customHeight="1" x14ac:dyDescent="0.25">
      <c r="A10717" t="s">
        <v>3341</v>
      </c>
      <c r="B10717" t="s">
        <v>5</v>
      </c>
      <c r="C10717" t="s">
        <v>1913</v>
      </c>
      <c r="D10717" s="24">
        <v>12555</v>
      </c>
      <c r="E10717" t="s">
        <v>1795</v>
      </c>
      <c r="F10717" t="s">
        <v>1924</v>
      </c>
      <c r="G10717" t="s">
        <v>112</v>
      </c>
      <c r="H10717" t="s">
        <v>3521</v>
      </c>
      <c r="I10717" t="s">
        <v>1893</v>
      </c>
      <c r="J10717" t="s">
        <v>1919</v>
      </c>
      <c r="K10717" t="s">
        <v>66</v>
      </c>
      <c r="L10717" s="24">
        <v>1787.0160000000001</v>
      </c>
      <c r="M10717" s="25">
        <f>+VLOOKUP(E10717, TC!A:D, 4, FALSE())</f>
        <v>1.1697499981252857</v>
      </c>
      <c r="N10717" s="24">
        <f t="shared" si="835"/>
        <v>2090.3619626498557</v>
      </c>
      <c r="O10717" t="str">
        <f t="shared" si="836"/>
        <v>FACTURA</v>
      </c>
      <c r="P10717" t="str">
        <f t="shared" si="837"/>
        <v>2025</v>
      </c>
      <c r="Q10717" t="str">
        <f t="shared" si="838"/>
        <v>07</v>
      </c>
      <c r="R10717" t="str">
        <f>+IFERROR(VLOOKUP(I10717, Listado!A:B, 2, FALSE()), "COMERCIALIZADORA INTERNACIONAL CARIBBEAN EXOTICS S A")</f>
        <v>HINCAPIE CONTRERAS ERIKA STEFANIA</v>
      </c>
      <c r="S10717" s="25">
        <f>+VLOOKUP(E10717, TC!A:D, 2, FALSE())</f>
        <v>4000.61</v>
      </c>
      <c r="T10717" t="str">
        <f t="shared" si="839"/>
        <v>EUR</v>
      </c>
    </row>
    <row r="10718" spans="1:20" ht="18.75" hidden="1" customHeight="1" x14ac:dyDescent="0.25">
      <c r="A10718" t="s">
        <v>3341</v>
      </c>
      <c r="B10718" t="s">
        <v>5</v>
      </c>
      <c r="C10718" t="s">
        <v>1913</v>
      </c>
      <c r="D10718" s="24">
        <v>12555</v>
      </c>
      <c r="E10718" t="s">
        <v>1795</v>
      </c>
      <c r="F10718" t="s">
        <v>1924</v>
      </c>
      <c r="G10718" t="s">
        <v>112</v>
      </c>
      <c r="H10718" t="s">
        <v>3521</v>
      </c>
      <c r="I10718" t="s">
        <v>1893</v>
      </c>
      <c r="J10718" t="s">
        <v>1919</v>
      </c>
      <c r="K10718" t="s">
        <v>67</v>
      </c>
      <c r="L10718" s="24">
        <v>1717.0160000000001</v>
      </c>
      <c r="M10718" s="25">
        <f>+VLOOKUP(E10718, TC!A:D, 4, FALSE())</f>
        <v>1.1697499981252857</v>
      </c>
      <c r="N10718" s="24">
        <f t="shared" si="835"/>
        <v>2008.4794627810857</v>
      </c>
      <c r="O10718" t="str">
        <f t="shared" si="836"/>
        <v>FACTURA</v>
      </c>
      <c r="P10718" t="str">
        <f t="shared" si="837"/>
        <v>2025</v>
      </c>
      <c r="Q10718" t="str">
        <f t="shared" si="838"/>
        <v>07</v>
      </c>
      <c r="R10718" t="str">
        <f>+IFERROR(VLOOKUP(I10718, Listado!A:B, 2, FALSE()), "COMERCIALIZADORA INTERNACIONAL CARIBBEAN EXOTICS S A")</f>
        <v>HINCAPIE CONTRERAS ERIKA STEFANIA</v>
      </c>
      <c r="S10718" s="25">
        <f>+VLOOKUP(E10718, TC!A:D, 2, FALSE())</f>
        <v>4000.61</v>
      </c>
      <c r="T10718" t="str">
        <f t="shared" si="839"/>
        <v>EUR</v>
      </c>
    </row>
    <row r="10719" spans="1:20" ht="18.75" hidden="1" customHeight="1" x14ac:dyDescent="0.25">
      <c r="A10719" t="s">
        <v>3341</v>
      </c>
      <c r="B10719" t="s">
        <v>5</v>
      </c>
      <c r="C10719" t="s">
        <v>1913</v>
      </c>
      <c r="D10719" s="24">
        <v>12555</v>
      </c>
      <c r="E10719" t="s">
        <v>1795</v>
      </c>
      <c r="F10719" t="s">
        <v>1924</v>
      </c>
      <c r="G10719" t="s">
        <v>112</v>
      </c>
      <c r="H10719" t="s">
        <v>3521</v>
      </c>
      <c r="I10719" t="s">
        <v>1893</v>
      </c>
      <c r="J10719" t="s">
        <v>1919</v>
      </c>
      <c r="K10719" t="s">
        <v>1959</v>
      </c>
      <c r="L10719" s="24">
        <v>600</v>
      </c>
      <c r="M10719" s="25">
        <f>+VLOOKUP(E10719, TC!A:D, 4, FALSE())</f>
        <v>1.1697499981252857</v>
      </c>
      <c r="N10719" s="24">
        <f t="shared" si="835"/>
        <v>701.84999887517142</v>
      </c>
      <c r="O10719" t="str">
        <f t="shared" si="836"/>
        <v>FACTURA</v>
      </c>
      <c r="P10719" t="str">
        <f t="shared" si="837"/>
        <v>2025</v>
      </c>
      <c r="Q10719" t="str">
        <f t="shared" si="838"/>
        <v>07</v>
      </c>
      <c r="R10719" t="str">
        <f>+IFERROR(VLOOKUP(I10719, Listado!A:B, 2, FALSE()), "COMERCIALIZADORA INTERNACIONAL CARIBBEAN EXOTICS S A")</f>
        <v>HINCAPIE CONTRERAS ERIKA STEFANIA</v>
      </c>
      <c r="S10719" s="25">
        <f>+VLOOKUP(E10719, TC!A:D, 2, FALSE())</f>
        <v>4000.61</v>
      </c>
      <c r="T10719" t="str">
        <f t="shared" si="839"/>
        <v>EUR</v>
      </c>
    </row>
    <row r="10720" spans="1:20" ht="18.75" hidden="1" customHeight="1" x14ac:dyDescent="0.25">
      <c r="A10720" t="s">
        <v>3341</v>
      </c>
      <c r="B10720" t="s">
        <v>5</v>
      </c>
      <c r="C10720" t="s">
        <v>1913</v>
      </c>
      <c r="D10720" s="24">
        <v>12555</v>
      </c>
      <c r="E10720" t="s">
        <v>1795</v>
      </c>
      <c r="F10720" t="s">
        <v>1924</v>
      </c>
      <c r="G10720" t="s">
        <v>112</v>
      </c>
      <c r="H10720" t="s">
        <v>3521</v>
      </c>
      <c r="I10720" t="s">
        <v>1893</v>
      </c>
      <c r="J10720" t="s">
        <v>1919</v>
      </c>
      <c r="K10720" t="s">
        <v>1960</v>
      </c>
      <c r="L10720" s="24">
        <v>25.968</v>
      </c>
      <c r="M10720" s="25">
        <f>+VLOOKUP(E10720, TC!A:D, 4, FALSE())</f>
        <v>1.1697499981252857</v>
      </c>
      <c r="N10720" s="24">
        <f t="shared" si="835"/>
        <v>30.37606795131742</v>
      </c>
      <c r="O10720" t="str">
        <f t="shared" si="836"/>
        <v>FACTURA</v>
      </c>
      <c r="P10720" t="str">
        <f t="shared" si="837"/>
        <v>2025</v>
      </c>
      <c r="Q10720" t="str">
        <f t="shared" si="838"/>
        <v>07</v>
      </c>
      <c r="R10720" t="str">
        <f>+IFERROR(VLOOKUP(I10720, Listado!A:B, 2, FALSE()), "COMERCIALIZADORA INTERNACIONAL CARIBBEAN EXOTICS S A")</f>
        <v>HINCAPIE CONTRERAS ERIKA STEFANIA</v>
      </c>
      <c r="S10720" s="25">
        <f>+VLOOKUP(E10720, TC!A:D, 2, FALSE())</f>
        <v>4000.61</v>
      </c>
      <c r="T10720" t="str">
        <f t="shared" si="839"/>
        <v>EUR</v>
      </c>
    </row>
    <row r="10721" spans="1:20" ht="18.75" hidden="1" customHeight="1" x14ac:dyDescent="0.25">
      <c r="A10721" t="s">
        <v>3341</v>
      </c>
      <c r="B10721" t="s">
        <v>5</v>
      </c>
      <c r="C10721" t="s">
        <v>1913</v>
      </c>
      <c r="D10721" s="24">
        <v>12556</v>
      </c>
      <c r="E10721" t="s">
        <v>1795</v>
      </c>
      <c r="F10721" t="s">
        <v>1924</v>
      </c>
      <c r="G10721" t="s">
        <v>112</v>
      </c>
      <c r="H10721" t="s">
        <v>3522</v>
      </c>
      <c r="I10721" t="s">
        <v>1863</v>
      </c>
      <c r="J10721" t="s">
        <v>1926</v>
      </c>
      <c r="K10721" t="s">
        <v>16</v>
      </c>
      <c r="L10721" s="24">
        <v>7576.8576000000003</v>
      </c>
      <c r="M10721" s="25">
        <f>+VLOOKUP(E10721, TC!A:D, 4, FALSE())</f>
        <v>1.1697499981252857</v>
      </c>
      <c r="N10721" s="24">
        <f t="shared" si="835"/>
        <v>8863.0291633955567</v>
      </c>
      <c r="O10721" t="str">
        <f t="shared" si="836"/>
        <v>FACTURA</v>
      </c>
      <c r="P10721" t="str">
        <f t="shared" si="837"/>
        <v>2025</v>
      </c>
      <c r="Q10721" t="str">
        <f t="shared" si="838"/>
        <v>07</v>
      </c>
      <c r="R10721" t="str">
        <f>+IFERROR(VLOOKUP(I10721, Listado!A:B, 2, FALSE()), "COMERCIALIZADORA INTERNACIONAL CARIBBEAN EXOTICS S A")</f>
        <v>HINCAPIE CONTRERAS ERIKA STEFANIA</v>
      </c>
      <c r="S10721" s="25">
        <f>+VLOOKUP(E10721, TC!A:D, 2, FALSE())</f>
        <v>4000.61</v>
      </c>
      <c r="T10721" t="str">
        <f t="shared" si="839"/>
        <v>EUR</v>
      </c>
    </row>
    <row r="10722" spans="1:20" ht="18.75" hidden="1" customHeight="1" x14ac:dyDescent="0.25">
      <c r="A10722" t="s">
        <v>3341</v>
      </c>
      <c r="B10722" t="s">
        <v>5</v>
      </c>
      <c r="C10722" t="s">
        <v>1913</v>
      </c>
      <c r="D10722" s="24">
        <v>12556</v>
      </c>
      <c r="E10722" t="s">
        <v>1795</v>
      </c>
      <c r="F10722" t="s">
        <v>1924</v>
      </c>
      <c r="G10722" t="s">
        <v>112</v>
      </c>
      <c r="H10722" t="s">
        <v>3522</v>
      </c>
      <c r="I10722" t="s">
        <v>1863</v>
      </c>
      <c r="J10722" t="s">
        <v>1926</v>
      </c>
      <c r="K10722" t="s">
        <v>1959</v>
      </c>
      <c r="L10722" s="24">
        <v>797.26</v>
      </c>
      <c r="M10722" s="25">
        <f>+VLOOKUP(E10722, TC!A:D, 4, FALSE())</f>
        <v>1.1697499981252857</v>
      </c>
      <c r="N10722" s="24">
        <f t="shared" si="835"/>
        <v>932.59488350536526</v>
      </c>
      <c r="O10722" t="str">
        <f t="shared" si="836"/>
        <v>FACTURA</v>
      </c>
      <c r="P10722" t="str">
        <f t="shared" si="837"/>
        <v>2025</v>
      </c>
      <c r="Q10722" t="str">
        <f t="shared" si="838"/>
        <v>07</v>
      </c>
      <c r="R10722" t="str">
        <f>+IFERROR(VLOOKUP(I10722, Listado!A:B, 2, FALSE()), "COMERCIALIZADORA INTERNACIONAL CARIBBEAN EXOTICS S A")</f>
        <v>HINCAPIE CONTRERAS ERIKA STEFANIA</v>
      </c>
      <c r="S10722" s="25">
        <f>+VLOOKUP(E10722, TC!A:D, 2, FALSE())</f>
        <v>4000.61</v>
      </c>
      <c r="T10722" t="str">
        <f t="shared" si="839"/>
        <v>EUR</v>
      </c>
    </row>
    <row r="10723" spans="1:20" ht="18.75" hidden="1" customHeight="1" x14ac:dyDescent="0.25">
      <c r="A10723" t="s">
        <v>3341</v>
      </c>
      <c r="B10723" t="s">
        <v>5</v>
      </c>
      <c r="C10723" t="s">
        <v>1913</v>
      </c>
      <c r="D10723" s="24">
        <v>12556</v>
      </c>
      <c r="E10723" t="s">
        <v>1795</v>
      </c>
      <c r="F10723" t="s">
        <v>1924</v>
      </c>
      <c r="G10723" t="s">
        <v>112</v>
      </c>
      <c r="H10723" t="s">
        <v>3522</v>
      </c>
      <c r="I10723" t="s">
        <v>1863</v>
      </c>
      <c r="J10723" t="s">
        <v>1926</v>
      </c>
      <c r="K10723" t="s">
        <v>1960</v>
      </c>
      <c r="L10723" s="24">
        <v>153.88239999999999</v>
      </c>
      <c r="M10723" s="25">
        <f>+VLOOKUP(E10723, TC!A:D, 4, FALSE())</f>
        <v>1.1697499981252857</v>
      </c>
      <c r="N10723" s="24">
        <f t="shared" si="835"/>
        <v>180.00393711151446</v>
      </c>
      <c r="O10723" t="str">
        <f t="shared" si="836"/>
        <v>FACTURA</v>
      </c>
      <c r="P10723" t="str">
        <f t="shared" si="837"/>
        <v>2025</v>
      </c>
      <c r="Q10723" t="str">
        <f t="shared" si="838"/>
        <v>07</v>
      </c>
      <c r="R10723" t="str">
        <f>+IFERROR(VLOOKUP(I10723, Listado!A:B, 2, FALSE()), "COMERCIALIZADORA INTERNACIONAL CARIBBEAN EXOTICS S A")</f>
        <v>HINCAPIE CONTRERAS ERIKA STEFANIA</v>
      </c>
      <c r="S10723" s="25">
        <f>+VLOOKUP(E10723, TC!A:D, 2, FALSE())</f>
        <v>4000.61</v>
      </c>
      <c r="T10723" t="str">
        <f t="shared" si="839"/>
        <v>EUR</v>
      </c>
    </row>
    <row r="10724" spans="1:20" ht="18.75" hidden="1" customHeight="1" x14ac:dyDescent="0.25">
      <c r="A10724" t="s">
        <v>3341</v>
      </c>
      <c r="B10724" t="s">
        <v>5</v>
      </c>
      <c r="C10724" t="s">
        <v>1913</v>
      </c>
      <c r="D10724" s="24">
        <v>12557</v>
      </c>
      <c r="E10724" t="s">
        <v>1795</v>
      </c>
      <c r="F10724" t="s">
        <v>1924</v>
      </c>
      <c r="G10724" t="s">
        <v>112</v>
      </c>
      <c r="H10724" t="s">
        <v>3523</v>
      </c>
      <c r="I10724" t="s">
        <v>1863</v>
      </c>
      <c r="J10724" t="s">
        <v>1926</v>
      </c>
      <c r="K10724" t="s">
        <v>36</v>
      </c>
      <c r="L10724" s="24">
        <v>942.7</v>
      </c>
      <c r="M10724" s="25">
        <f>+VLOOKUP(E10724, TC!A:D, 4, FALSE())</f>
        <v>1.1697499981252857</v>
      </c>
      <c r="N10724" s="24">
        <f t="shared" si="835"/>
        <v>1102.7233232327069</v>
      </c>
      <c r="O10724" t="str">
        <f t="shared" si="836"/>
        <v>FACTURA</v>
      </c>
      <c r="P10724" t="str">
        <f t="shared" si="837"/>
        <v>2025</v>
      </c>
      <c r="Q10724" t="str">
        <f t="shared" si="838"/>
        <v>07</v>
      </c>
      <c r="R10724" t="str">
        <f>+IFERROR(VLOOKUP(I10724, Listado!A:B, 2, FALSE()), "COMERCIALIZADORA INTERNACIONAL CARIBBEAN EXOTICS S A")</f>
        <v>HINCAPIE CONTRERAS ERIKA STEFANIA</v>
      </c>
      <c r="S10724" s="25">
        <f>+VLOOKUP(E10724, TC!A:D, 2, FALSE())</f>
        <v>4000.61</v>
      </c>
      <c r="T10724" t="str">
        <f t="shared" si="839"/>
        <v>EUR</v>
      </c>
    </row>
    <row r="10725" spans="1:20" ht="18.75" hidden="1" customHeight="1" x14ac:dyDescent="0.25">
      <c r="A10725" t="s">
        <v>3341</v>
      </c>
      <c r="B10725" t="s">
        <v>5</v>
      </c>
      <c r="C10725" t="s">
        <v>1913</v>
      </c>
      <c r="D10725" s="24">
        <v>12557</v>
      </c>
      <c r="E10725" t="s">
        <v>1795</v>
      </c>
      <c r="F10725" t="s">
        <v>1924</v>
      </c>
      <c r="G10725" t="s">
        <v>112</v>
      </c>
      <c r="H10725" t="s">
        <v>3523</v>
      </c>
      <c r="I10725" t="s">
        <v>1863</v>
      </c>
      <c r="J10725" t="s">
        <v>1926</v>
      </c>
      <c r="K10725" t="s">
        <v>1959</v>
      </c>
      <c r="L10725" s="24">
        <v>102.74</v>
      </c>
      <c r="M10725" s="25">
        <f>+VLOOKUP(E10725, TC!A:D, 4, FALSE())</f>
        <v>1.1697499981252857</v>
      </c>
      <c r="N10725" s="24">
        <f t="shared" si="835"/>
        <v>120.18011480739185</v>
      </c>
      <c r="O10725" t="str">
        <f t="shared" si="836"/>
        <v>FACTURA</v>
      </c>
      <c r="P10725" t="str">
        <f t="shared" si="837"/>
        <v>2025</v>
      </c>
      <c r="Q10725" t="str">
        <f t="shared" si="838"/>
        <v>07</v>
      </c>
      <c r="R10725" t="str">
        <f>+IFERROR(VLOOKUP(I10725, Listado!A:B, 2, FALSE()), "COMERCIALIZADORA INTERNACIONAL CARIBBEAN EXOTICS S A")</f>
        <v>HINCAPIE CONTRERAS ERIKA STEFANIA</v>
      </c>
      <c r="S10725" s="25">
        <f>+VLOOKUP(E10725, TC!A:D, 2, FALSE())</f>
        <v>4000.61</v>
      </c>
      <c r="T10725" t="str">
        <f t="shared" si="839"/>
        <v>EUR</v>
      </c>
    </row>
    <row r="10726" spans="1:20" ht="18.75" hidden="1" customHeight="1" x14ac:dyDescent="0.25">
      <c r="A10726" t="s">
        <v>3341</v>
      </c>
      <c r="B10726" t="s">
        <v>5</v>
      </c>
      <c r="C10726" t="s">
        <v>1913</v>
      </c>
      <c r="D10726" s="24">
        <v>12557</v>
      </c>
      <c r="E10726" t="s">
        <v>1795</v>
      </c>
      <c r="F10726" t="s">
        <v>1924</v>
      </c>
      <c r="G10726" t="s">
        <v>112</v>
      </c>
      <c r="H10726" t="s">
        <v>3523</v>
      </c>
      <c r="I10726" t="s">
        <v>1863</v>
      </c>
      <c r="J10726" t="s">
        <v>1926</v>
      </c>
      <c r="K10726" t="s">
        <v>1960</v>
      </c>
      <c r="L10726" s="24">
        <v>14.56</v>
      </c>
      <c r="M10726" s="25">
        <f>+VLOOKUP(E10726, TC!A:D, 4, FALSE())</f>
        <v>1.1697499981252857</v>
      </c>
      <c r="N10726" s="24">
        <f t="shared" si="835"/>
        <v>17.031559972704159</v>
      </c>
      <c r="O10726" t="str">
        <f t="shared" si="836"/>
        <v>FACTURA</v>
      </c>
      <c r="P10726" t="str">
        <f t="shared" si="837"/>
        <v>2025</v>
      </c>
      <c r="Q10726" t="str">
        <f t="shared" si="838"/>
        <v>07</v>
      </c>
      <c r="R10726" t="str">
        <f>+IFERROR(VLOOKUP(I10726, Listado!A:B, 2, FALSE()), "COMERCIALIZADORA INTERNACIONAL CARIBBEAN EXOTICS S A")</f>
        <v>HINCAPIE CONTRERAS ERIKA STEFANIA</v>
      </c>
      <c r="S10726" s="25">
        <f>+VLOOKUP(E10726, TC!A:D, 2, FALSE())</f>
        <v>4000.61</v>
      </c>
      <c r="T10726" t="str">
        <f t="shared" si="839"/>
        <v>EUR</v>
      </c>
    </row>
    <row r="10727" spans="1:20" ht="18.75" hidden="1" customHeight="1" x14ac:dyDescent="0.25">
      <c r="A10727" t="s">
        <v>3341</v>
      </c>
      <c r="B10727" t="s">
        <v>5</v>
      </c>
      <c r="C10727" t="s">
        <v>1913</v>
      </c>
      <c r="D10727" s="24">
        <v>12558</v>
      </c>
      <c r="E10727" t="s">
        <v>1795</v>
      </c>
      <c r="F10727" t="s">
        <v>99</v>
      </c>
      <c r="G10727" t="s">
        <v>113</v>
      </c>
      <c r="I10727" t="s">
        <v>2592</v>
      </c>
      <c r="J10727" t="s">
        <v>1915</v>
      </c>
      <c r="K10727" t="s">
        <v>2593</v>
      </c>
      <c r="L10727" s="24">
        <v>1873450</v>
      </c>
      <c r="M10727" s="25">
        <f>+VLOOKUP(E10727, TC!A:D, 4, FALSE())</f>
        <v>1.1697499981252857</v>
      </c>
      <c r="N10727" s="24">
        <f t="shared" si="835"/>
        <v>1873450</v>
      </c>
      <c r="O10727" t="str">
        <f t="shared" si="836"/>
        <v>FACTURA</v>
      </c>
      <c r="P10727" t="str">
        <f t="shared" si="837"/>
        <v>2025</v>
      </c>
      <c r="Q10727" t="str">
        <f t="shared" si="838"/>
        <v>07</v>
      </c>
      <c r="R10727" t="str">
        <f>+IFERROR(VLOOKUP(I10727, Listado!A:B, 2, FALSE()), "COMERCIALIZADORA INTERNACIONAL CARIBBEAN EXOTICS S A")</f>
        <v>COMERCIALIZADORA INTERNACIONAL CARIBBEAN EXOTICS S A</v>
      </c>
      <c r="S10727" s="25">
        <f>+VLOOKUP(E10727, TC!A:D, 2, FALSE())</f>
        <v>4000.61</v>
      </c>
      <c r="T10727" t="str">
        <f t="shared" si="839"/>
        <v>COP</v>
      </c>
    </row>
    <row r="10728" spans="1:20" ht="18.75" hidden="1" customHeight="1" x14ac:dyDescent="0.25">
      <c r="A10728" t="s">
        <v>3341</v>
      </c>
      <c r="B10728" t="s">
        <v>5</v>
      </c>
      <c r="C10728" t="s">
        <v>1913</v>
      </c>
      <c r="D10728" s="24">
        <v>12559</v>
      </c>
      <c r="E10728" t="s">
        <v>1795</v>
      </c>
      <c r="F10728" t="s">
        <v>1924</v>
      </c>
      <c r="G10728" t="s">
        <v>108</v>
      </c>
      <c r="H10728" t="s">
        <v>3524</v>
      </c>
      <c r="I10728" t="s">
        <v>1873</v>
      </c>
      <c r="J10728" t="s">
        <v>1962</v>
      </c>
      <c r="K10728" t="s">
        <v>46</v>
      </c>
      <c r="L10728" s="24">
        <v>2205.2220000000002</v>
      </c>
      <c r="M10728" s="25">
        <f>+VLOOKUP(E10728, TC!A:D, 4, FALSE())</f>
        <v>1.1697499981252857</v>
      </c>
      <c r="N10728" s="24">
        <f t="shared" si="835"/>
        <v>2579.5584303658388</v>
      </c>
      <c r="O10728" t="str">
        <f t="shared" si="836"/>
        <v>FACTURA</v>
      </c>
      <c r="P10728" t="str">
        <f t="shared" si="837"/>
        <v>2025</v>
      </c>
      <c r="Q10728" t="str">
        <f t="shared" si="838"/>
        <v>07</v>
      </c>
      <c r="R10728" t="str">
        <f>+IFERROR(VLOOKUP(I10728, Listado!A:B, 2, FALSE()), "COMERCIALIZADORA INTERNACIONAL CARIBBEAN EXOTICS S A")</f>
        <v>PIEDRAHITA PEREZ MARIANA</v>
      </c>
      <c r="S10728" s="25">
        <f>+VLOOKUP(E10728, TC!A:D, 2, FALSE())</f>
        <v>4000.61</v>
      </c>
      <c r="T10728" t="str">
        <f t="shared" si="839"/>
        <v>EUR</v>
      </c>
    </row>
    <row r="10729" spans="1:20" ht="18.75" hidden="1" customHeight="1" x14ac:dyDescent="0.25">
      <c r="A10729" t="s">
        <v>3341</v>
      </c>
      <c r="B10729" t="s">
        <v>5</v>
      </c>
      <c r="C10729" t="s">
        <v>1913</v>
      </c>
      <c r="D10729" s="24">
        <v>12559</v>
      </c>
      <c r="E10729" t="s">
        <v>1795</v>
      </c>
      <c r="F10729" t="s">
        <v>1924</v>
      </c>
      <c r="G10729" t="s">
        <v>108</v>
      </c>
      <c r="H10729" t="s">
        <v>3524</v>
      </c>
      <c r="I10729" t="s">
        <v>1873</v>
      </c>
      <c r="J10729" t="s">
        <v>1962</v>
      </c>
      <c r="K10729" t="s">
        <v>1959</v>
      </c>
      <c r="L10729" s="24">
        <v>300</v>
      </c>
      <c r="M10729" s="25">
        <f>+VLOOKUP(E10729, TC!A:D, 4, FALSE())</f>
        <v>1.1697499981252857</v>
      </c>
      <c r="N10729" s="24">
        <f t="shared" si="835"/>
        <v>350.92499943758571</v>
      </c>
      <c r="O10729" t="str">
        <f t="shared" si="836"/>
        <v>FACTURA</v>
      </c>
      <c r="P10729" t="str">
        <f t="shared" si="837"/>
        <v>2025</v>
      </c>
      <c r="Q10729" t="str">
        <f t="shared" si="838"/>
        <v>07</v>
      </c>
      <c r="R10729" t="str">
        <f>+IFERROR(VLOOKUP(I10729, Listado!A:B, 2, FALSE()), "COMERCIALIZADORA INTERNACIONAL CARIBBEAN EXOTICS S A")</f>
        <v>PIEDRAHITA PEREZ MARIANA</v>
      </c>
      <c r="S10729" s="25">
        <f>+VLOOKUP(E10729, TC!A:D, 2, FALSE())</f>
        <v>4000.61</v>
      </c>
      <c r="T10729" t="str">
        <f t="shared" si="839"/>
        <v>EUR</v>
      </c>
    </row>
    <row r="10730" spans="1:20" ht="18.75" hidden="1" customHeight="1" x14ac:dyDescent="0.25">
      <c r="A10730" t="s">
        <v>3341</v>
      </c>
      <c r="B10730" t="s">
        <v>5</v>
      </c>
      <c r="C10730" t="s">
        <v>1913</v>
      </c>
      <c r="D10730" s="24">
        <v>12559</v>
      </c>
      <c r="E10730" t="s">
        <v>1795</v>
      </c>
      <c r="F10730" t="s">
        <v>1924</v>
      </c>
      <c r="G10730" t="s">
        <v>108</v>
      </c>
      <c r="H10730" t="s">
        <v>3524</v>
      </c>
      <c r="I10730" t="s">
        <v>1873</v>
      </c>
      <c r="J10730" t="s">
        <v>1962</v>
      </c>
      <c r="K10730" t="s">
        <v>1960</v>
      </c>
      <c r="L10730" s="24">
        <v>2.778</v>
      </c>
      <c r="M10730" s="25">
        <f>+VLOOKUP(E10730, TC!A:D, 4, FALSE())</f>
        <v>1.1697499981252857</v>
      </c>
      <c r="N10730" s="24">
        <f t="shared" si="835"/>
        <v>3.2495654947920438</v>
      </c>
      <c r="O10730" t="str">
        <f t="shared" si="836"/>
        <v>FACTURA</v>
      </c>
      <c r="P10730" t="str">
        <f t="shared" si="837"/>
        <v>2025</v>
      </c>
      <c r="Q10730" t="str">
        <f t="shared" si="838"/>
        <v>07</v>
      </c>
      <c r="R10730" t="str">
        <f>+IFERROR(VLOOKUP(I10730, Listado!A:B, 2, FALSE()), "COMERCIALIZADORA INTERNACIONAL CARIBBEAN EXOTICS S A")</f>
        <v>PIEDRAHITA PEREZ MARIANA</v>
      </c>
      <c r="S10730" s="25">
        <f>+VLOOKUP(E10730, TC!A:D, 2, FALSE())</f>
        <v>4000.61</v>
      </c>
      <c r="T10730" t="str">
        <f t="shared" si="839"/>
        <v>EUR</v>
      </c>
    </row>
    <row r="10731" spans="1:20" ht="18.75" hidden="1" customHeight="1" x14ac:dyDescent="0.25">
      <c r="A10731" t="s">
        <v>3341</v>
      </c>
      <c r="B10731" t="s">
        <v>5</v>
      </c>
      <c r="C10731" t="s">
        <v>1913</v>
      </c>
      <c r="D10731" s="24">
        <v>12560</v>
      </c>
      <c r="E10731" t="s">
        <v>1795</v>
      </c>
      <c r="F10731" t="s">
        <v>1924</v>
      </c>
      <c r="G10731" t="s">
        <v>108</v>
      </c>
      <c r="H10731" t="s">
        <v>3525</v>
      </c>
      <c r="I10731" t="s">
        <v>1860</v>
      </c>
      <c r="J10731" t="s">
        <v>1926</v>
      </c>
      <c r="K10731" t="s">
        <v>68</v>
      </c>
      <c r="L10731" s="24">
        <v>2968.576</v>
      </c>
      <c r="M10731" s="25">
        <f>+VLOOKUP(E10731, TC!A:D, 4, FALSE())</f>
        <v>1.1697499981252857</v>
      </c>
      <c r="N10731" s="24">
        <f t="shared" si="835"/>
        <v>3472.4917704347681</v>
      </c>
      <c r="O10731" t="str">
        <f t="shared" si="836"/>
        <v>FACTURA</v>
      </c>
      <c r="P10731" t="str">
        <f t="shared" si="837"/>
        <v>2025</v>
      </c>
      <c r="Q10731" t="str">
        <f t="shared" si="838"/>
        <v>07</v>
      </c>
      <c r="R10731" t="str">
        <f>+IFERROR(VLOOKUP(I10731, Listado!A:B, 2, FALSE()), "COMERCIALIZADORA INTERNACIONAL CARIBBEAN EXOTICS S A")</f>
        <v>PIEDRAHITA PEREZ MARIANA</v>
      </c>
      <c r="S10731" s="25">
        <f>+VLOOKUP(E10731, TC!A:D, 2, FALSE())</f>
        <v>4000.61</v>
      </c>
      <c r="T10731" t="str">
        <f t="shared" si="839"/>
        <v>EUR</v>
      </c>
    </row>
    <row r="10732" spans="1:20" ht="18.75" hidden="1" customHeight="1" x14ac:dyDescent="0.25">
      <c r="A10732" t="s">
        <v>3341</v>
      </c>
      <c r="B10732" t="s">
        <v>5</v>
      </c>
      <c r="C10732" t="s">
        <v>1913</v>
      </c>
      <c r="D10732" s="24">
        <v>12560</v>
      </c>
      <c r="E10732" t="s">
        <v>1795</v>
      </c>
      <c r="F10732" t="s">
        <v>1924</v>
      </c>
      <c r="G10732" t="s">
        <v>108</v>
      </c>
      <c r="H10732" t="s">
        <v>3525</v>
      </c>
      <c r="I10732" t="s">
        <v>1860</v>
      </c>
      <c r="J10732" t="s">
        <v>1926</v>
      </c>
      <c r="K10732" t="s">
        <v>1959</v>
      </c>
      <c r="L10732" s="24">
        <v>300</v>
      </c>
      <c r="M10732" s="25">
        <f>+VLOOKUP(E10732, TC!A:D, 4, FALSE())</f>
        <v>1.1697499981252857</v>
      </c>
      <c r="N10732" s="24">
        <f t="shared" si="835"/>
        <v>350.92499943758571</v>
      </c>
      <c r="O10732" t="str">
        <f t="shared" si="836"/>
        <v>FACTURA</v>
      </c>
      <c r="P10732" t="str">
        <f t="shared" si="837"/>
        <v>2025</v>
      </c>
      <c r="Q10732" t="str">
        <f t="shared" si="838"/>
        <v>07</v>
      </c>
      <c r="R10732" t="str">
        <f>+IFERROR(VLOOKUP(I10732, Listado!A:B, 2, FALSE()), "COMERCIALIZADORA INTERNACIONAL CARIBBEAN EXOTICS S A")</f>
        <v>PIEDRAHITA PEREZ MARIANA</v>
      </c>
      <c r="S10732" s="25">
        <f>+VLOOKUP(E10732, TC!A:D, 2, FALSE())</f>
        <v>4000.61</v>
      </c>
      <c r="T10732" t="str">
        <f t="shared" si="839"/>
        <v>EUR</v>
      </c>
    </row>
    <row r="10733" spans="1:20" ht="18.75" hidden="1" customHeight="1" x14ac:dyDescent="0.25">
      <c r="A10733" t="s">
        <v>3341</v>
      </c>
      <c r="B10733" t="s">
        <v>5</v>
      </c>
      <c r="C10733" t="s">
        <v>1913</v>
      </c>
      <c r="D10733" s="24">
        <v>12560</v>
      </c>
      <c r="E10733" t="s">
        <v>1795</v>
      </c>
      <c r="F10733" t="s">
        <v>1924</v>
      </c>
      <c r="G10733" t="s">
        <v>108</v>
      </c>
      <c r="H10733" t="s">
        <v>3525</v>
      </c>
      <c r="I10733" t="s">
        <v>1860</v>
      </c>
      <c r="J10733" t="s">
        <v>1926</v>
      </c>
      <c r="K10733" t="s">
        <v>1960</v>
      </c>
      <c r="L10733" s="24">
        <v>27.423999999999999</v>
      </c>
      <c r="M10733" s="25">
        <f>+VLOOKUP(E10733, TC!A:D, 4, FALSE())</f>
        <v>1.1697499981252857</v>
      </c>
      <c r="N10733" s="24">
        <f t="shared" si="835"/>
        <v>32.079223948587831</v>
      </c>
      <c r="O10733" t="str">
        <f t="shared" si="836"/>
        <v>FACTURA</v>
      </c>
      <c r="P10733" t="str">
        <f t="shared" si="837"/>
        <v>2025</v>
      </c>
      <c r="Q10733" t="str">
        <f t="shared" si="838"/>
        <v>07</v>
      </c>
      <c r="R10733" t="str">
        <f>+IFERROR(VLOOKUP(I10733, Listado!A:B, 2, FALSE()), "COMERCIALIZADORA INTERNACIONAL CARIBBEAN EXOTICS S A")</f>
        <v>PIEDRAHITA PEREZ MARIANA</v>
      </c>
      <c r="S10733" s="25">
        <f>+VLOOKUP(E10733, TC!A:D, 2, FALSE())</f>
        <v>4000.61</v>
      </c>
      <c r="T10733" t="str">
        <f t="shared" si="839"/>
        <v>EUR</v>
      </c>
    </row>
    <row r="10734" spans="1:20" ht="18.75" hidden="1" customHeight="1" x14ac:dyDescent="0.25">
      <c r="A10734" t="s">
        <v>3341</v>
      </c>
      <c r="B10734" t="s">
        <v>5</v>
      </c>
      <c r="C10734" t="s">
        <v>1913</v>
      </c>
      <c r="D10734" s="24">
        <v>12561</v>
      </c>
      <c r="E10734" t="s">
        <v>1795</v>
      </c>
      <c r="F10734" t="s">
        <v>1924</v>
      </c>
      <c r="G10734" t="s">
        <v>108</v>
      </c>
      <c r="H10734" t="s">
        <v>3526</v>
      </c>
      <c r="I10734" t="s">
        <v>1853</v>
      </c>
      <c r="J10734" t="s">
        <v>1919</v>
      </c>
      <c r="K10734" t="s">
        <v>24</v>
      </c>
      <c r="L10734" s="24">
        <v>3672.576</v>
      </c>
      <c r="M10734" s="25">
        <f>+VLOOKUP(E10734, TC!A:D, 4, FALSE())</f>
        <v>1.1697499981252857</v>
      </c>
      <c r="N10734" s="24">
        <f t="shared" si="835"/>
        <v>4295.9957691149693</v>
      </c>
      <c r="O10734" t="str">
        <f t="shared" si="836"/>
        <v>FACTURA</v>
      </c>
      <c r="P10734" t="str">
        <f t="shared" si="837"/>
        <v>2025</v>
      </c>
      <c r="Q10734" t="str">
        <f t="shared" si="838"/>
        <v>07</v>
      </c>
      <c r="R10734" t="str">
        <f>+IFERROR(VLOOKUP(I10734, Listado!A:B, 2, FALSE()), "COMERCIALIZADORA INTERNACIONAL CARIBBEAN EXOTICS S A")</f>
        <v>PIEDRAHITA PEREZ MARIANA</v>
      </c>
      <c r="S10734" s="25">
        <f>+VLOOKUP(E10734, TC!A:D, 2, FALSE())</f>
        <v>4000.61</v>
      </c>
      <c r="T10734" t="str">
        <f t="shared" si="839"/>
        <v>EUR</v>
      </c>
    </row>
    <row r="10735" spans="1:20" ht="18.75" hidden="1" customHeight="1" x14ac:dyDescent="0.25">
      <c r="A10735" t="s">
        <v>3341</v>
      </c>
      <c r="B10735" t="s">
        <v>5</v>
      </c>
      <c r="C10735" t="s">
        <v>1913</v>
      </c>
      <c r="D10735" s="24">
        <v>12561</v>
      </c>
      <c r="E10735" t="s">
        <v>1795</v>
      </c>
      <c r="F10735" t="s">
        <v>1924</v>
      </c>
      <c r="G10735" t="s">
        <v>108</v>
      </c>
      <c r="H10735" t="s">
        <v>3526</v>
      </c>
      <c r="I10735" t="s">
        <v>1853</v>
      </c>
      <c r="J10735" t="s">
        <v>1919</v>
      </c>
      <c r="K10735" t="s">
        <v>43</v>
      </c>
      <c r="L10735" s="24">
        <v>1717.0160000000001</v>
      </c>
      <c r="M10735" s="25">
        <f>+VLOOKUP(E10735, TC!A:D, 4, FALSE())</f>
        <v>1.1697499981252857</v>
      </c>
      <c r="N10735" s="24">
        <f t="shared" si="835"/>
        <v>2008.4794627810857</v>
      </c>
      <c r="O10735" t="str">
        <f t="shared" si="836"/>
        <v>FACTURA</v>
      </c>
      <c r="P10735" t="str">
        <f t="shared" si="837"/>
        <v>2025</v>
      </c>
      <c r="Q10735" t="str">
        <f t="shared" si="838"/>
        <v>07</v>
      </c>
      <c r="R10735" t="str">
        <f>+IFERROR(VLOOKUP(I10735, Listado!A:B, 2, FALSE()), "COMERCIALIZADORA INTERNACIONAL CARIBBEAN EXOTICS S A")</f>
        <v>PIEDRAHITA PEREZ MARIANA</v>
      </c>
      <c r="S10735" s="25">
        <f>+VLOOKUP(E10735, TC!A:D, 2, FALSE())</f>
        <v>4000.61</v>
      </c>
      <c r="T10735" t="str">
        <f t="shared" si="839"/>
        <v>EUR</v>
      </c>
    </row>
    <row r="10736" spans="1:20" ht="18.75" hidden="1" customHeight="1" x14ac:dyDescent="0.25">
      <c r="A10736" t="s">
        <v>3341</v>
      </c>
      <c r="B10736" t="s">
        <v>5</v>
      </c>
      <c r="C10736" t="s">
        <v>1913</v>
      </c>
      <c r="D10736" s="24">
        <v>12561</v>
      </c>
      <c r="E10736" t="s">
        <v>1795</v>
      </c>
      <c r="F10736" t="s">
        <v>1924</v>
      </c>
      <c r="G10736" t="s">
        <v>108</v>
      </c>
      <c r="H10736" t="s">
        <v>3526</v>
      </c>
      <c r="I10736" t="s">
        <v>1853</v>
      </c>
      <c r="J10736" t="s">
        <v>1919</v>
      </c>
      <c r="K10736" t="s">
        <v>1959</v>
      </c>
      <c r="L10736" s="24">
        <v>600</v>
      </c>
      <c r="M10736" s="25">
        <f>+VLOOKUP(E10736, TC!A:D, 4, FALSE())</f>
        <v>1.1697499981252857</v>
      </c>
      <c r="N10736" s="24">
        <f t="shared" si="835"/>
        <v>701.84999887517142</v>
      </c>
      <c r="O10736" t="str">
        <f t="shared" si="836"/>
        <v>FACTURA</v>
      </c>
      <c r="P10736" t="str">
        <f t="shared" si="837"/>
        <v>2025</v>
      </c>
      <c r="Q10736" t="str">
        <f t="shared" si="838"/>
        <v>07</v>
      </c>
      <c r="R10736" t="str">
        <f>+IFERROR(VLOOKUP(I10736, Listado!A:B, 2, FALSE()), "COMERCIALIZADORA INTERNACIONAL CARIBBEAN EXOTICS S A")</f>
        <v>PIEDRAHITA PEREZ MARIANA</v>
      </c>
      <c r="S10736" s="25">
        <f>+VLOOKUP(E10736, TC!A:D, 2, FALSE())</f>
        <v>4000.61</v>
      </c>
      <c r="T10736" t="str">
        <f t="shared" si="839"/>
        <v>EUR</v>
      </c>
    </row>
    <row r="10737" spans="1:20" ht="18.75" hidden="1" customHeight="1" x14ac:dyDescent="0.25">
      <c r="A10737" t="s">
        <v>3341</v>
      </c>
      <c r="B10737" t="s">
        <v>5</v>
      </c>
      <c r="C10737" t="s">
        <v>1913</v>
      </c>
      <c r="D10737" s="24">
        <v>12561</v>
      </c>
      <c r="E10737" t="s">
        <v>1795</v>
      </c>
      <c r="F10737" t="s">
        <v>1924</v>
      </c>
      <c r="G10737" t="s">
        <v>108</v>
      </c>
      <c r="H10737" t="s">
        <v>3526</v>
      </c>
      <c r="I10737" t="s">
        <v>1853</v>
      </c>
      <c r="J10737" t="s">
        <v>1919</v>
      </c>
      <c r="K10737" t="s">
        <v>1960</v>
      </c>
      <c r="L10737" s="24">
        <v>40.408000000000001</v>
      </c>
      <c r="M10737" s="25">
        <f>+VLOOKUP(E10737, TC!A:D, 4, FALSE())</f>
        <v>1.1697499981252857</v>
      </c>
      <c r="N10737" s="24">
        <f t="shared" si="835"/>
        <v>47.267257924246543</v>
      </c>
      <c r="O10737" t="str">
        <f t="shared" si="836"/>
        <v>FACTURA</v>
      </c>
      <c r="P10737" t="str">
        <f t="shared" si="837"/>
        <v>2025</v>
      </c>
      <c r="Q10737" t="str">
        <f t="shared" si="838"/>
        <v>07</v>
      </c>
      <c r="R10737" t="str">
        <f>+IFERROR(VLOOKUP(I10737, Listado!A:B, 2, FALSE()), "COMERCIALIZADORA INTERNACIONAL CARIBBEAN EXOTICS S A")</f>
        <v>PIEDRAHITA PEREZ MARIANA</v>
      </c>
      <c r="S10737" s="25">
        <f>+VLOOKUP(E10737, TC!A:D, 2, FALSE())</f>
        <v>4000.61</v>
      </c>
      <c r="T10737" t="str">
        <f t="shared" si="839"/>
        <v>EUR</v>
      </c>
    </row>
    <row r="10738" spans="1:20" ht="18.75" hidden="1" customHeight="1" x14ac:dyDescent="0.25">
      <c r="A10738" t="s">
        <v>3341</v>
      </c>
      <c r="B10738" t="s">
        <v>5</v>
      </c>
      <c r="C10738" t="s">
        <v>1913</v>
      </c>
      <c r="D10738" s="24">
        <v>12562</v>
      </c>
      <c r="E10738" t="s">
        <v>1795</v>
      </c>
      <c r="F10738" t="s">
        <v>1924</v>
      </c>
      <c r="G10738" t="s">
        <v>110</v>
      </c>
      <c r="H10738" t="s">
        <v>3527</v>
      </c>
      <c r="I10738" t="s">
        <v>1906</v>
      </c>
      <c r="J10738" t="s">
        <v>1940</v>
      </c>
      <c r="K10738" t="s">
        <v>82</v>
      </c>
      <c r="L10738" s="24">
        <v>7372.48</v>
      </c>
      <c r="M10738" s="25">
        <f>+VLOOKUP(E10738, TC!A:D, 4, FALSE())</f>
        <v>1.1697499981252857</v>
      </c>
      <c r="N10738" s="24">
        <f t="shared" si="835"/>
        <v>8623.9584661787048</v>
      </c>
      <c r="O10738" t="str">
        <f t="shared" si="836"/>
        <v>FACTURA</v>
      </c>
      <c r="P10738" t="str">
        <f t="shared" si="837"/>
        <v>2025</v>
      </c>
      <c r="Q10738" t="str">
        <f t="shared" si="838"/>
        <v>07</v>
      </c>
      <c r="R10738" t="str">
        <f>+IFERROR(VLOOKUP(I10738, Listado!A:B, 2, FALSE()), "COMERCIALIZADORA INTERNACIONAL CARIBBEAN EXOTICS S A")</f>
        <v>PEREZ MEJIA MARIA PAULINA</v>
      </c>
      <c r="S10738" s="25">
        <f>+VLOOKUP(E10738, TC!A:D, 2, FALSE())</f>
        <v>4000.61</v>
      </c>
      <c r="T10738" t="str">
        <f t="shared" si="839"/>
        <v>EUR</v>
      </c>
    </row>
    <row r="10739" spans="1:20" ht="18.75" hidden="1" customHeight="1" x14ac:dyDescent="0.25">
      <c r="A10739" t="s">
        <v>3341</v>
      </c>
      <c r="B10739" t="s">
        <v>5</v>
      </c>
      <c r="C10739" t="s">
        <v>1913</v>
      </c>
      <c r="D10739" s="24">
        <v>12562</v>
      </c>
      <c r="E10739" t="s">
        <v>1795</v>
      </c>
      <c r="F10739" t="s">
        <v>1924</v>
      </c>
      <c r="G10739" t="s">
        <v>110</v>
      </c>
      <c r="H10739" t="s">
        <v>3527</v>
      </c>
      <c r="I10739" t="s">
        <v>1906</v>
      </c>
      <c r="J10739" t="s">
        <v>1940</v>
      </c>
      <c r="K10739" t="s">
        <v>1959</v>
      </c>
      <c r="L10739" s="24">
        <v>600</v>
      </c>
      <c r="M10739" s="25">
        <f>+VLOOKUP(E10739, TC!A:D, 4, FALSE())</f>
        <v>1.1697499981252857</v>
      </c>
      <c r="N10739" s="24">
        <f t="shared" si="835"/>
        <v>701.84999887517142</v>
      </c>
      <c r="O10739" t="str">
        <f t="shared" si="836"/>
        <v>FACTURA</v>
      </c>
      <c r="P10739" t="str">
        <f t="shared" si="837"/>
        <v>2025</v>
      </c>
      <c r="Q10739" t="str">
        <f t="shared" si="838"/>
        <v>07</v>
      </c>
      <c r="R10739" t="str">
        <f>+IFERROR(VLOOKUP(I10739, Listado!A:B, 2, FALSE()), "COMERCIALIZADORA INTERNACIONAL CARIBBEAN EXOTICS S A")</f>
        <v>PEREZ MEJIA MARIA PAULINA</v>
      </c>
      <c r="S10739" s="25">
        <f>+VLOOKUP(E10739, TC!A:D, 2, FALSE())</f>
        <v>4000.61</v>
      </c>
      <c r="T10739" t="str">
        <f t="shared" si="839"/>
        <v>EUR</v>
      </c>
    </row>
    <row r="10740" spans="1:20" ht="18.75" hidden="1" customHeight="1" x14ac:dyDescent="0.25">
      <c r="A10740" t="s">
        <v>3341</v>
      </c>
      <c r="B10740" t="s">
        <v>5</v>
      </c>
      <c r="C10740" t="s">
        <v>1913</v>
      </c>
      <c r="D10740" s="24">
        <v>12562</v>
      </c>
      <c r="E10740" t="s">
        <v>1795</v>
      </c>
      <c r="F10740" t="s">
        <v>1924</v>
      </c>
      <c r="G10740" t="s">
        <v>110</v>
      </c>
      <c r="H10740" t="s">
        <v>3527</v>
      </c>
      <c r="I10740" t="s">
        <v>1906</v>
      </c>
      <c r="J10740" t="s">
        <v>1940</v>
      </c>
      <c r="K10740" t="s">
        <v>1960</v>
      </c>
      <c r="L10740" s="24">
        <v>27.52</v>
      </c>
      <c r="M10740" s="25">
        <f>+VLOOKUP(E10740, TC!A:D, 4, FALSE())</f>
        <v>1.1697499981252857</v>
      </c>
      <c r="N10740" s="24">
        <f t="shared" si="835"/>
        <v>32.191519948407858</v>
      </c>
      <c r="O10740" t="str">
        <f t="shared" si="836"/>
        <v>FACTURA</v>
      </c>
      <c r="P10740" t="str">
        <f t="shared" si="837"/>
        <v>2025</v>
      </c>
      <c r="Q10740" t="str">
        <f t="shared" si="838"/>
        <v>07</v>
      </c>
      <c r="R10740" t="str">
        <f>+IFERROR(VLOOKUP(I10740, Listado!A:B, 2, FALSE()), "COMERCIALIZADORA INTERNACIONAL CARIBBEAN EXOTICS S A")</f>
        <v>PEREZ MEJIA MARIA PAULINA</v>
      </c>
      <c r="S10740" s="25">
        <f>+VLOOKUP(E10740, TC!A:D, 2, FALSE())</f>
        <v>4000.61</v>
      </c>
      <c r="T10740" t="str">
        <f t="shared" si="839"/>
        <v>EUR</v>
      </c>
    </row>
    <row r="10741" spans="1:20" ht="18.75" hidden="1" customHeight="1" x14ac:dyDescent="0.25">
      <c r="A10741" t="s">
        <v>3341</v>
      </c>
      <c r="B10741" t="s">
        <v>5</v>
      </c>
      <c r="C10741" t="s">
        <v>1913</v>
      </c>
      <c r="D10741" s="24">
        <v>12563</v>
      </c>
      <c r="E10741" t="s">
        <v>1795</v>
      </c>
      <c r="F10741" t="s">
        <v>1924</v>
      </c>
      <c r="G10741" t="s">
        <v>108</v>
      </c>
      <c r="H10741" t="s">
        <v>3528</v>
      </c>
      <c r="I10741" t="s">
        <v>1855</v>
      </c>
      <c r="J10741" t="s">
        <v>1987</v>
      </c>
      <c r="K10741" t="s">
        <v>15</v>
      </c>
      <c r="L10741" s="24">
        <v>5930.3159999999998</v>
      </c>
      <c r="M10741" s="25">
        <f>+VLOOKUP(E10741, TC!A:D, 4, FALSE())</f>
        <v>1.1697499981252857</v>
      </c>
      <c r="N10741" s="24">
        <f t="shared" si="835"/>
        <v>6936.9871298823518</v>
      </c>
      <c r="O10741" t="str">
        <f t="shared" si="836"/>
        <v>FACTURA</v>
      </c>
      <c r="P10741" t="str">
        <f t="shared" si="837"/>
        <v>2025</v>
      </c>
      <c r="Q10741" t="str">
        <f t="shared" si="838"/>
        <v>07</v>
      </c>
      <c r="R10741" t="str">
        <f>+IFERROR(VLOOKUP(I10741, Listado!A:B, 2, FALSE()), "COMERCIALIZADORA INTERNACIONAL CARIBBEAN EXOTICS S A")</f>
        <v>PIEDRAHITA PEREZ MARIANA</v>
      </c>
      <c r="S10741" s="25">
        <f>+VLOOKUP(E10741, TC!A:D, 2, FALSE())</f>
        <v>4000.61</v>
      </c>
      <c r="T10741" t="str">
        <f t="shared" si="839"/>
        <v>EUR</v>
      </c>
    </row>
    <row r="10742" spans="1:20" ht="18.75" hidden="1" customHeight="1" x14ac:dyDescent="0.25">
      <c r="A10742" t="s">
        <v>3341</v>
      </c>
      <c r="B10742" t="s">
        <v>5</v>
      </c>
      <c r="C10742" t="s">
        <v>1913</v>
      </c>
      <c r="D10742" s="24">
        <v>12563</v>
      </c>
      <c r="E10742" t="s">
        <v>1795</v>
      </c>
      <c r="F10742" t="s">
        <v>1924</v>
      </c>
      <c r="G10742" t="s">
        <v>108</v>
      </c>
      <c r="H10742" t="s">
        <v>3528</v>
      </c>
      <c r="I10742" t="s">
        <v>1855</v>
      </c>
      <c r="J10742" t="s">
        <v>1987</v>
      </c>
      <c r="K10742" t="s">
        <v>1959</v>
      </c>
      <c r="L10742" s="24">
        <v>600</v>
      </c>
      <c r="M10742" s="25">
        <f>+VLOOKUP(E10742, TC!A:D, 4, FALSE())</f>
        <v>1.1697499981252857</v>
      </c>
      <c r="N10742" s="24">
        <f t="shared" si="835"/>
        <v>701.84999887517142</v>
      </c>
      <c r="O10742" t="str">
        <f t="shared" si="836"/>
        <v>FACTURA</v>
      </c>
      <c r="P10742" t="str">
        <f t="shared" si="837"/>
        <v>2025</v>
      </c>
      <c r="Q10742" t="str">
        <f t="shared" si="838"/>
        <v>07</v>
      </c>
      <c r="R10742" t="str">
        <f>+IFERROR(VLOOKUP(I10742, Listado!A:B, 2, FALSE()), "COMERCIALIZADORA INTERNACIONAL CARIBBEAN EXOTICS S A")</f>
        <v>PIEDRAHITA PEREZ MARIANA</v>
      </c>
      <c r="S10742" s="25">
        <f>+VLOOKUP(E10742, TC!A:D, 2, FALSE())</f>
        <v>4000.61</v>
      </c>
      <c r="T10742" t="str">
        <f t="shared" si="839"/>
        <v>EUR</v>
      </c>
    </row>
    <row r="10743" spans="1:20" ht="18.75" hidden="1" customHeight="1" x14ac:dyDescent="0.25">
      <c r="A10743" t="s">
        <v>3341</v>
      </c>
      <c r="B10743" t="s">
        <v>5</v>
      </c>
      <c r="C10743" t="s">
        <v>1913</v>
      </c>
      <c r="D10743" s="24">
        <v>12563</v>
      </c>
      <c r="E10743" t="s">
        <v>1795</v>
      </c>
      <c r="F10743" t="s">
        <v>1924</v>
      </c>
      <c r="G10743" t="s">
        <v>108</v>
      </c>
      <c r="H10743" t="s">
        <v>3528</v>
      </c>
      <c r="I10743" t="s">
        <v>1855</v>
      </c>
      <c r="J10743" t="s">
        <v>1987</v>
      </c>
      <c r="K10743" t="s">
        <v>1960</v>
      </c>
      <c r="L10743" s="24">
        <v>21.684000000000001</v>
      </c>
      <c r="M10743" s="25">
        <f>+VLOOKUP(E10743, TC!A:D, 4, FALSE())</f>
        <v>1.1697499981252857</v>
      </c>
      <c r="N10743" s="24">
        <f t="shared" si="835"/>
        <v>25.364858959348695</v>
      </c>
      <c r="O10743" t="str">
        <f t="shared" si="836"/>
        <v>FACTURA</v>
      </c>
      <c r="P10743" t="str">
        <f t="shared" si="837"/>
        <v>2025</v>
      </c>
      <c r="Q10743" t="str">
        <f t="shared" si="838"/>
        <v>07</v>
      </c>
      <c r="R10743" t="str">
        <f>+IFERROR(VLOOKUP(I10743, Listado!A:B, 2, FALSE()), "COMERCIALIZADORA INTERNACIONAL CARIBBEAN EXOTICS S A")</f>
        <v>PIEDRAHITA PEREZ MARIANA</v>
      </c>
      <c r="S10743" s="25">
        <f>+VLOOKUP(E10743, TC!A:D, 2, FALSE())</f>
        <v>4000.61</v>
      </c>
      <c r="T10743" t="str">
        <f t="shared" si="839"/>
        <v>EUR</v>
      </c>
    </row>
    <row r="10744" spans="1:20" ht="18.75" hidden="1" customHeight="1" x14ac:dyDescent="0.25">
      <c r="A10744" t="s">
        <v>3341</v>
      </c>
      <c r="B10744" t="s">
        <v>5</v>
      </c>
      <c r="C10744" t="s">
        <v>1913</v>
      </c>
      <c r="D10744" s="24">
        <v>12564</v>
      </c>
      <c r="E10744" t="s">
        <v>1795</v>
      </c>
      <c r="F10744" t="s">
        <v>1924</v>
      </c>
      <c r="G10744" t="s">
        <v>110</v>
      </c>
      <c r="H10744" t="s">
        <v>3529</v>
      </c>
      <c r="I10744" t="s">
        <v>1868</v>
      </c>
      <c r="J10744" t="s">
        <v>1966</v>
      </c>
      <c r="K10744" t="s">
        <v>21</v>
      </c>
      <c r="L10744" s="24">
        <v>8658.7199999999993</v>
      </c>
      <c r="M10744" s="25">
        <f>+VLOOKUP(E10744, TC!A:D, 4, FALSE())</f>
        <v>1.1697499981252857</v>
      </c>
      <c r="N10744" s="24">
        <f t="shared" si="835"/>
        <v>10128.537703767373</v>
      </c>
      <c r="O10744" t="str">
        <f t="shared" si="836"/>
        <v>FACTURA</v>
      </c>
      <c r="P10744" t="str">
        <f t="shared" si="837"/>
        <v>2025</v>
      </c>
      <c r="Q10744" t="str">
        <f t="shared" si="838"/>
        <v>07</v>
      </c>
      <c r="R10744" t="str">
        <f>+IFERROR(VLOOKUP(I10744, Listado!A:B, 2, FALSE()), "COMERCIALIZADORA INTERNACIONAL CARIBBEAN EXOTICS S A")</f>
        <v>PEREZ MEJIA MARIA PAULINA</v>
      </c>
      <c r="S10744" s="25">
        <f>+VLOOKUP(E10744, TC!A:D, 2, FALSE())</f>
        <v>4000.61</v>
      </c>
      <c r="T10744" t="str">
        <f t="shared" si="839"/>
        <v>EUR</v>
      </c>
    </row>
    <row r="10745" spans="1:20" ht="18.75" hidden="1" customHeight="1" x14ac:dyDescent="0.25">
      <c r="A10745" t="s">
        <v>3341</v>
      </c>
      <c r="B10745" t="s">
        <v>5</v>
      </c>
      <c r="C10745" t="s">
        <v>1913</v>
      </c>
      <c r="D10745" s="24">
        <v>12564</v>
      </c>
      <c r="E10745" t="s">
        <v>1795</v>
      </c>
      <c r="F10745" t="s">
        <v>1924</v>
      </c>
      <c r="G10745" t="s">
        <v>110</v>
      </c>
      <c r="H10745" t="s">
        <v>3529</v>
      </c>
      <c r="I10745" t="s">
        <v>1868</v>
      </c>
      <c r="J10745" t="s">
        <v>1966</v>
      </c>
      <c r="K10745" t="s">
        <v>1959</v>
      </c>
      <c r="L10745" s="24">
        <v>900</v>
      </c>
      <c r="M10745" s="25">
        <f>+VLOOKUP(E10745, TC!A:D, 4, FALSE())</f>
        <v>1.1697499981252857</v>
      </c>
      <c r="N10745" s="24">
        <f t="shared" si="835"/>
        <v>1052.7749983127571</v>
      </c>
      <c r="O10745" t="str">
        <f t="shared" si="836"/>
        <v>FACTURA</v>
      </c>
      <c r="P10745" t="str">
        <f t="shared" si="837"/>
        <v>2025</v>
      </c>
      <c r="Q10745" t="str">
        <f t="shared" si="838"/>
        <v>07</v>
      </c>
      <c r="R10745" t="str">
        <f>+IFERROR(VLOOKUP(I10745, Listado!A:B, 2, FALSE()), "COMERCIALIZADORA INTERNACIONAL CARIBBEAN EXOTICS S A")</f>
        <v>PEREZ MEJIA MARIA PAULINA</v>
      </c>
      <c r="S10745" s="25">
        <f>+VLOOKUP(E10745, TC!A:D, 2, FALSE())</f>
        <v>4000.61</v>
      </c>
      <c r="T10745" t="str">
        <f t="shared" si="839"/>
        <v>EUR</v>
      </c>
    </row>
    <row r="10746" spans="1:20" ht="18.75" hidden="1" customHeight="1" x14ac:dyDescent="0.25">
      <c r="A10746" t="s">
        <v>3341</v>
      </c>
      <c r="B10746" t="s">
        <v>5</v>
      </c>
      <c r="C10746" t="s">
        <v>1913</v>
      </c>
      <c r="D10746" s="24">
        <v>12564</v>
      </c>
      <c r="E10746" t="s">
        <v>1795</v>
      </c>
      <c r="F10746" t="s">
        <v>1924</v>
      </c>
      <c r="G10746" t="s">
        <v>110</v>
      </c>
      <c r="H10746" t="s">
        <v>3529</v>
      </c>
      <c r="I10746" t="s">
        <v>1868</v>
      </c>
      <c r="J10746" t="s">
        <v>1966</v>
      </c>
      <c r="K10746" t="s">
        <v>1960</v>
      </c>
      <c r="L10746" s="24">
        <v>41.28</v>
      </c>
      <c r="M10746" s="25">
        <f>+VLOOKUP(E10746, TC!A:D, 4, FALSE())</f>
        <v>1.1697499981252857</v>
      </c>
      <c r="N10746" s="24">
        <f t="shared" si="835"/>
        <v>48.287279922611795</v>
      </c>
      <c r="O10746" t="str">
        <f t="shared" si="836"/>
        <v>FACTURA</v>
      </c>
      <c r="P10746" t="str">
        <f t="shared" si="837"/>
        <v>2025</v>
      </c>
      <c r="Q10746" t="str">
        <f t="shared" si="838"/>
        <v>07</v>
      </c>
      <c r="R10746" t="str">
        <f>+IFERROR(VLOOKUP(I10746, Listado!A:B, 2, FALSE()), "COMERCIALIZADORA INTERNACIONAL CARIBBEAN EXOTICS S A")</f>
        <v>PEREZ MEJIA MARIA PAULINA</v>
      </c>
      <c r="S10746" s="25">
        <f>+VLOOKUP(E10746, TC!A:D, 2, FALSE())</f>
        <v>4000.61</v>
      </c>
      <c r="T10746" t="str">
        <f t="shared" si="839"/>
        <v>EUR</v>
      </c>
    </row>
    <row r="10747" spans="1:20" ht="18.75" hidden="1" customHeight="1" x14ac:dyDescent="0.25">
      <c r="A10747" t="s">
        <v>3341</v>
      </c>
      <c r="B10747" t="s">
        <v>5</v>
      </c>
      <c r="C10747" t="s">
        <v>1913</v>
      </c>
      <c r="D10747" s="24">
        <v>12565</v>
      </c>
      <c r="E10747" t="s">
        <v>1795</v>
      </c>
      <c r="F10747" t="s">
        <v>1924</v>
      </c>
      <c r="G10747" t="s">
        <v>108</v>
      </c>
      <c r="H10747" t="s">
        <v>3530</v>
      </c>
      <c r="I10747" t="s">
        <v>1873</v>
      </c>
      <c r="J10747" t="s">
        <v>1962</v>
      </c>
      <c r="K10747" t="s">
        <v>65</v>
      </c>
      <c r="L10747" s="24">
        <v>3586.8560000000002</v>
      </c>
      <c r="M10747" s="25">
        <f>+VLOOKUP(E10747, TC!A:D, 4, FALSE())</f>
        <v>1.1697499981252857</v>
      </c>
      <c r="N10747" s="24">
        <f t="shared" si="835"/>
        <v>4195.7247992756702</v>
      </c>
      <c r="O10747" t="str">
        <f t="shared" si="836"/>
        <v>FACTURA</v>
      </c>
      <c r="P10747" t="str">
        <f t="shared" si="837"/>
        <v>2025</v>
      </c>
      <c r="Q10747" t="str">
        <f t="shared" si="838"/>
        <v>07</v>
      </c>
      <c r="R10747" t="str">
        <f>+IFERROR(VLOOKUP(I10747, Listado!A:B, 2, FALSE()), "COMERCIALIZADORA INTERNACIONAL CARIBBEAN EXOTICS S A")</f>
        <v>PIEDRAHITA PEREZ MARIANA</v>
      </c>
      <c r="S10747" s="25">
        <f>+VLOOKUP(E10747, TC!A:D, 2, FALSE())</f>
        <v>4000.61</v>
      </c>
      <c r="T10747" t="str">
        <f t="shared" si="839"/>
        <v>EUR</v>
      </c>
    </row>
    <row r="10748" spans="1:20" ht="18.75" hidden="1" customHeight="1" x14ac:dyDescent="0.25">
      <c r="A10748" t="s">
        <v>3341</v>
      </c>
      <c r="B10748" t="s">
        <v>5</v>
      </c>
      <c r="C10748" t="s">
        <v>1913</v>
      </c>
      <c r="D10748" s="24">
        <v>12565</v>
      </c>
      <c r="E10748" t="s">
        <v>1795</v>
      </c>
      <c r="F10748" t="s">
        <v>1924</v>
      </c>
      <c r="G10748" t="s">
        <v>108</v>
      </c>
      <c r="H10748" t="s">
        <v>3530</v>
      </c>
      <c r="I10748" t="s">
        <v>1873</v>
      </c>
      <c r="J10748" t="s">
        <v>1962</v>
      </c>
      <c r="K10748" t="s">
        <v>46</v>
      </c>
      <c r="L10748" s="24">
        <v>2206.596</v>
      </c>
      <c r="M10748" s="25">
        <f>+VLOOKUP(E10748, TC!A:D, 4, FALSE())</f>
        <v>1.1697499981252857</v>
      </c>
      <c r="N10748" s="24">
        <f t="shared" si="835"/>
        <v>2581.1656668632627</v>
      </c>
      <c r="O10748" t="str">
        <f t="shared" si="836"/>
        <v>FACTURA</v>
      </c>
      <c r="P10748" t="str">
        <f t="shared" si="837"/>
        <v>2025</v>
      </c>
      <c r="Q10748" t="str">
        <f t="shared" si="838"/>
        <v>07</v>
      </c>
      <c r="R10748" t="str">
        <f>+IFERROR(VLOOKUP(I10748, Listado!A:B, 2, FALSE()), "COMERCIALIZADORA INTERNACIONAL CARIBBEAN EXOTICS S A")</f>
        <v>PIEDRAHITA PEREZ MARIANA</v>
      </c>
      <c r="S10748" s="25">
        <f>+VLOOKUP(E10748, TC!A:D, 2, FALSE())</f>
        <v>4000.61</v>
      </c>
      <c r="T10748" t="str">
        <f t="shared" si="839"/>
        <v>EUR</v>
      </c>
    </row>
    <row r="10749" spans="1:20" ht="18.75" hidden="1" customHeight="1" x14ac:dyDescent="0.25">
      <c r="A10749" t="s">
        <v>3341</v>
      </c>
      <c r="B10749" t="s">
        <v>5</v>
      </c>
      <c r="C10749" t="s">
        <v>1913</v>
      </c>
      <c r="D10749" s="24">
        <v>12565</v>
      </c>
      <c r="E10749" t="s">
        <v>1795</v>
      </c>
      <c r="F10749" t="s">
        <v>1924</v>
      </c>
      <c r="G10749" t="s">
        <v>108</v>
      </c>
      <c r="H10749" t="s">
        <v>3530</v>
      </c>
      <c r="I10749" t="s">
        <v>1873</v>
      </c>
      <c r="J10749" t="s">
        <v>1962</v>
      </c>
      <c r="K10749" t="s">
        <v>1959</v>
      </c>
      <c r="L10749" s="24">
        <v>900</v>
      </c>
      <c r="M10749" s="25">
        <f>+VLOOKUP(E10749, TC!A:D, 4, FALSE())</f>
        <v>1.1697499981252857</v>
      </c>
      <c r="N10749" s="24">
        <f t="shared" si="835"/>
        <v>1052.7749983127571</v>
      </c>
      <c r="O10749" t="str">
        <f t="shared" si="836"/>
        <v>FACTURA</v>
      </c>
      <c r="P10749" t="str">
        <f t="shared" si="837"/>
        <v>2025</v>
      </c>
      <c r="Q10749" t="str">
        <f t="shared" si="838"/>
        <v>07</v>
      </c>
      <c r="R10749" t="str">
        <f>+IFERROR(VLOOKUP(I10749, Listado!A:B, 2, FALSE()), "COMERCIALIZADORA INTERNACIONAL CARIBBEAN EXOTICS S A")</f>
        <v>PIEDRAHITA PEREZ MARIANA</v>
      </c>
      <c r="S10749" s="25">
        <f>+VLOOKUP(E10749, TC!A:D, 2, FALSE())</f>
        <v>4000.61</v>
      </c>
      <c r="T10749" t="str">
        <f t="shared" si="839"/>
        <v>EUR</v>
      </c>
    </row>
    <row r="10750" spans="1:20" ht="18.75" hidden="1" customHeight="1" x14ac:dyDescent="0.25">
      <c r="A10750" t="s">
        <v>3341</v>
      </c>
      <c r="B10750" t="s">
        <v>5</v>
      </c>
      <c r="C10750" t="s">
        <v>1913</v>
      </c>
      <c r="D10750" s="24">
        <v>12565</v>
      </c>
      <c r="E10750" t="s">
        <v>1795</v>
      </c>
      <c r="F10750" t="s">
        <v>1924</v>
      </c>
      <c r="G10750" t="s">
        <v>108</v>
      </c>
      <c r="H10750" t="s">
        <v>3530</v>
      </c>
      <c r="I10750" t="s">
        <v>1873</v>
      </c>
      <c r="J10750" t="s">
        <v>1962</v>
      </c>
      <c r="K10750" t="s">
        <v>1960</v>
      </c>
      <c r="L10750" s="24">
        <v>14.548</v>
      </c>
      <c r="M10750" s="25">
        <f>+VLOOKUP(E10750, TC!A:D, 4, FALSE())</f>
        <v>1.1697499981252857</v>
      </c>
      <c r="N10750" s="24">
        <f t="shared" si="835"/>
        <v>17.017522972726656</v>
      </c>
      <c r="O10750" t="str">
        <f t="shared" si="836"/>
        <v>FACTURA</v>
      </c>
      <c r="P10750" t="str">
        <f t="shared" si="837"/>
        <v>2025</v>
      </c>
      <c r="Q10750" t="str">
        <f t="shared" si="838"/>
        <v>07</v>
      </c>
      <c r="R10750" t="str">
        <f>+IFERROR(VLOOKUP(I10750, Listado!A:B, 2, FALSE()), "COMERCIALIZADORA INTERNACIONAL CARIBBEAN EXOTICS S A")</f>
        <v>PIEDRAHITA PEREZ MARIANA</v>
      </c>
      <c r="S10750" s="25">
        <f>+VLOOKUP(E10750, TC!A:D, 2, FALSE())</f>
        <v>4000.61</v>
      </c>
      <c r="T10750" t="str">
        <f t="shared" si="839"/>
        <v>EUR</v>
      </c>
    </row>
    <row r="10751" spans="1:20" ht="18.75" hidden="1" customHeight="1" x14ac:dyDescent="0.25">
      <c r="A10751" t="s">
        <v>3341</v>
      </c>
      <c r="B10751" t="s">
        <v>5</v>
      </c>
      <c r="C10751" t="s">
        <v>1913</v>
      </c>
      <c r="D10751" s="24">
        <v>12566</v>
      </c>
      <c r="E10751" t="s">
        <v>1795</v>
      </c>
      <c r="F10751" t="s">
        <v>1924</v>
      </c>
      <c r="G10751" t="s">
        <v>108</v>
      </c>
      <c r="H10751" t="s">
        <v>3531</v>
      </c>
      <c r="I10751" t="s">
        <v>1862</v>
      </c>
      <c r="J10751" t="s">
        <v>2096</v>
      </c>
      <c r="K10751" t="s">
        <v>3532</v>
      </c>
      <c r="L10751" s="24">
        <v>1443.4280000000001</v>
      </c>
      <c r="M10751" s="25">
        <f>+VLOOKUP(E10751, TC!A:D, 4, FALSE())</f>
        <v>1.1697499981252857</v>
      </c>
      <c r="N10751" s="24">
        <f t="shared" si="835"/>
        <v>1688.4499002939849</v>
      </c>
      <c r="O10751" t="str">
        <f t="shared" si="836"/>
        <v>FACTURA</v>
      </c>
      <c r="P10751" t="str">
        <f t="shared" si="837"/>
        <v>2025</v>
      </c>
      <c r="Q10751" t="str">
        <f t="shared" si="838"/>
        <v>07</v>
      </c>
      <c r="R10751" t="str">
        <f>+IFERROR(VLOOKUP(I10751, Listado!A:B, 2, FALSE()), "COMERCIALIZADORA INTERNACIONAL CARIBBEAN EXOTICS S A")</f>
        <v>PIEDRAHITA PEREZ MARIANA</v>
      </c>
      <c r="S10751" s="25">
        <f>+VLOOKUP(E10751, TC!A:D, 2, FALSE())</f>
        <v>4000.61</v>
      </c>
      <c r="T10751" t="str">
        <f t="shared" si="839"/>
        <v>EUR</v>
      </c>
    </row>
    <row r="10752" spans="1:20" ht="18.75" hidden="1" customHeight="1" x14ac:dyDescent="0.25">
      <c r="A10752" t="s">
        <v>3341</v>
      </c>
      <c r="B10752" t="s">
        <v>5</v>
      </c>
      <c r="C10752" t="s">
        <v>1913</v>
      </c>
      <c r="D10752" s="24">
        <v>12566</v>
      </c>
      <c r="E10752" t="s">
        <v>1795</v>
      </c>
      <c r="F10752" t="s">
        <v>1924</v>
      </c>
      <c r="G10752" t="s">
        <v>108</v>
      </c>
      <c r="H10752" t="s">
        <v>3531</v>
      </c>
      <c r="I10752" t="s">
        <v>1862</v>
      </c>
      <c r="J10752" t="s">
        <v>2096</v>
      </c>
      <c r="K10752" t="s">
        <v>1959</v>
      </c>
      <c r="L10752" s="24">
        <v>300</v>
      </c>
      <c r="M10752" s="25">
        <f>+VLOOKUP(E10752, TC!A:D, 4, FALSE())</f>
        <v>1.1697499981252857</v>
      </c>
      <c r="N10752" s="24">
        <f t="shared" si="835"/>
        <v>350.92499943758571</v>
      </c>
      <c r="O10752" t="str">
        <f t="shared" si="836"/>
        <v>FACTURA</v>
      </c>
      <c r="P10752" t="str">
        <f t="shared" si="837"/>
        <v>2025</v>
      </c>
      <c r="Q10752" t="str">
        <f t="shared" si="838"/>
        <v>07</v>
      </c>
      <c r="R10752" t="str">
        <f>+IFERROR(VLOOKUP(I10752, Listado!A:B, 2, FALSE()), "COMERCIALIZADORA INTERNACIONAL CARIBBEAN EXOTICS S A")</f>
        <v>PIEDRAHITA PEREZ MARIANA</v>
      </c>
      <c r="S10752" s="25">
        <f>+VLOOKUP(E10752, TC!A:D, 2, FALSE())</f>
        <v>4000.61</v>
      </c>
      <c r="T10752" t="str">
        <f t="shared" si="839"/>
        <v>EUR</v>
      </c>
    </row>
    <row r="10753" spans="1:20" ht="18.75" hidden="1" customHeight="1" x14ac:dyDescent="0.25">
      <c r="A10753" t="s">
        <v>3341</v>
      </c>
      <c r="B10753" t="s">
        <v>5</v>
      </c>
      <c r="C10753" t="s">
        <v>1913</v>
      </c>
      <c r="D10753" s="24">
        <v>12566</v>
      </c>
      <c r="E10753" t="s">
        <v>1795</v>
      </c>
      <c r="F10753" t="s">
        <v>1924</v>
      </c>
      <c r="G10753" t="s">
        <v>108</v>
      </c>
      <c r="H10753" t="s">
        <v>3531</v>
      </c>
      <c r="I10753" t="s">
        <v>1862</v>
      </c>
      <c r="J10753" t="s">
        <v>2096</v>
      </c>
      <c r="K10753" t="s">
        <v>1960</v>
      </c>
      <c r="L10753" s="24">
        <v>6.5720000000000001</v>
      </c>
      <c r="M10753" s="25">
        <f>+VLOOKUP(E10753, TC!A:D, 4, FALSE())</f>
        <v>1.1697499981252857</v>
      </c>
      <c r="N10753" s="24">
        <f t="shared" si="835"/>
        <v>7.6875969876793775</v>
      </c>
      <c r="O10753" t="str">
        <f t="shared" si="836"/>
        <v>FACTURA</v>
      </c>
      <c r="P10753" t="str">
        <f t="shared" si="837"/>
        <v>2025</v>
      </c>
      <c r="Q10753" t="str">
        <f t="shared" si="838"/>
        <v>07</v>
      </c>
      <c r="R10753" t="str">
        <f>+IFERROR(VLOOKUP(I10753, Listado!A:B, 2, FALSE()), "COMERCIALIZADORA INTERNACIONAL CARIBBEAN EXOTICS S A")</f>
        <v>PIEDRAHITA PEREZ MARIANA</v>
      </c>
      <c r="S10753" s="25">
        <f>+VLOOKUP(E10753, TC!A:D, 2, FALSE())</f>
        <v>4000.61</v>
      </c>
      <c r="T10753" t="str">
        <f t="shared" si="839"/>
        <v>EUR</v>
      </c>
    </row>
    <row r="10754" spans="1:20" ht="18.75" hidden="1" customHeight="1" x14ac:dyDescent="0.25">
      <c r="A10754" t="s">
        <v>3341</v>
      </c>
      <c r="B10754" t="s">
        <v>1923</v>
      </c>
      <c r="C10754" t="s">
        <v>1913</v>
      </c>
      <c r="D10754" s="24">
        <v>6212</v>
      </c>
      <c r="E10754" t="s">
        <v>1796</v>
      </c>
      <c r="F10754" t="s">
        <v>99</v>
      </c>
      <c r="G10754" t="s">
        <v>113</v>
      </c>
      <c r="I10754" t="s">
        <v>2592</v>
      </c>
      <c r="J10754" t="s">
        <v>1915</v>
      </c>
      <c r="K10754" t="s">
        <v>2593</v>
      </c>
      <c r="L10754" s="24">
        <v>890000</v>
      </c>
      <c r="M10754" s="25">
        <f>+VLOOKUP(E10754, TC!A:D, 4, FALSE())</f>
        <v>1.1723499988823403</v>
      </c>
      <c r="N10754" s="24">
        <f t="shared" ref="N10754:N10817" si="840">+IF(F10754="EUR", (M10754*L10754), IF(I10754="JUAN MATAS SAS", (L10754/S10754), L10754))</f>
        <v>890000</v>
      </c>
      <c r="O10754" t="str">
        <f t="shared" ref="O10754:O10817" si="841">+IF(C10754="CFE", "FACTURA", IF(ISERROR(SEARCH("ANULA", H10754))=FALSE(), "ANULACIÓN FE", IF(ISERROR(SEARCH("CANCELLATION", H10754))=FALSE(), "ANULACIÓN FE", "NOTAS")))</f>
        <v>FACTURA</v>
      </c>
      <c r="P10754" t="str">
        <f t="shared" ref="P10754:P10817" si="842">+LEFT(E10754, 4)</f>
        <v>2025</v>
      </c>
      <c r="Q10754" t="str">
        <f t="shared" ref="Q10754:Q10817" si="843">+MID(E10754, 5, 2)</f>
        <v>07</v>
      </c>
      <c r="R10754" t="str">
        <f>+IFERROR(VLOOKUP(I10754, Listado!A:B, 2, FALSE()), "COMERCIALIZADORA INTERNACIONAL CARIBBEAN EXOTICS S A")</f>
        <v>COMERCIALIZADORA INTERNACIONAL CARIBBEAN EXOTICS S A</v>
      </c>
      <c r="S10754" s="25">
        <f>+VLOOKUP(E10754, TC!A:D, 2, FALSE())</f>
        <v>4026.27</v>
      </c>
      <c r="T10754" t="str">
        <f t="shared" ref="T10754:T10817" si="844">+IF(I10754="JUAN MATAS SAS", "USD", F10754)</f>
        <v>COP</v>
      </c>
    </row>
    <row r="10755" spans="1:20" ht="18.75" hidden="1" customHeight="1" x14ac:dyDescent="0.25">
      <c r="A10755" t="s">
        <v>3341</v>
      </c>
      <c r="B10755" t="s">
        <v>5</v>
      </c>
      <c r="C10755" t="s">
        <v>1913</v>
      </c>
      <c r="D10755" s="24">
        <v>12567</v>
      </c>
      <c r="E10755" t="s">
        <v>1796</v>
      </c>
      <c r="F10755" t="s">
        <v>99</v>
      </c>
      <c r="G10755" t="s">
        <v>113</v>
      </c>
      <c r="I10755" t="s">
        <v>1859</v>
      </c>
      <c r="J10755" t="s">
        <v>1915</v>
      </c>
      <c r="K10755" t="s">
        <v>1916</v>
      </c>
      <c r="L10755" s="24">
        <v>7516800</v>
      </c>
      <c r="M10755" s="25">
        <f>+VLOOKUP(E10755, TC!A:D, 4, FALSE())</f>
        <v>1.1723499988823403</v>
      </c>
      <c r="N10755" s="24">
        <f t="shared" si="840"/>
        <v>7516800</v>
      </c>
      <c r="O10755" t="str">
        <f t="shared" si="841"/>
        <v>FACTURA</v>
      </c>
      <c r="P10755" t="str">
        <f t="shared" si="842"/>
        <v>2025</v>
      </c>
      <c r="Q10755" t="str">
        <f t="shared" si="843"/>
        <v>07</v>
      </c>
      <c r="R10755" t="str">
        <f>+IFERROR(VLOOKUP(I10755, Listado!A:B, 2, FALSE()), "COMERCIALIZADORA INTERNACIONAL CARIBBEAN EXOTICS S A")</f>
        <v>LONDOÑO ECHEVERRI ALEJANDRA</v>
      </c>
      <c r="S10755" s="25">
        <f>+VLOOKUP(E10755, TC!A:D, 2, FALSE())</f>
        <v>4026.27</v>
      </c>
      <c r="T10755" t="str">
        <f t="shared" si="844"/>
        <v>COP</v>
      </c>
    </row>
    <row r="10756" spans="1:20" ht="18.75" hidden="1" customHeight="1" x14ac:dyDescent="0.25">
      <c r="A10756" t="s">
        <v>3341</v>
      </c>
      <c r="B10756" t="s">
        <v>5</v>
      </c>
      <c r="C10756" t="s">
        <v>1913</v>
      </c>
      <c r="D10756" s="24">
        <v>12567</v>
      </c>
      <c r="E10756" t="s">
        <v>1796</v>
      </c>
      <c r="F10756" t="s">
        <v>99</v>
      </c>
      <c r="G10756" t="s">
        <v>113</v>
      </c>
      <c r="I10756" t="s">
        <v>1859</v>
      </c>
      <c r="J10756" t="s">
        <v>1915</v>
      </c>
      <c r="K10756" t="s">
        <v>2094</v>
      </c>
      <c r="L10756" s="24">
        <v>620000</v>
      </c>
      <c r="M10756" s="25">
        <f>+VLOOKUP(E10756, TC!A:D, 4, FALSE())</f>
        <v>1.1723499988823403</v>
      </c>
      <c r="N10756" s="24">
        <f t="shared" si="840"/>
        <v>620000</v>
      </c>
      <c r="O10756" t="str">
        <f t="shared" si="841"/>
        <v>FACTURA</v>
      </c>
      <c r="P10756" t="str">
        <f t="shared" si="842"/>
        <v>2025</v>
      </c>
      <c r="Q10756" t="str">
        <f t="shared" si="843"/>
        <v>07</v>
      </c>
      <c r="R10756" t="str">
        <f>+IFERROR(VLOOKUP(I10756, Listado!A:B, 2, FALSE()), "COMERCIALIZADORA INTERNACIONAL CARIBBEAN EXOTICS S A")</f>
        <v>LONDOÑO ECHEVERRI ALEJANDRA</v>
      </c>
      <c r="S10756" s="25">
        <f>+VLOOKUP(E10756, TC!A:D, 2, FALSE())</f>
        <v>4026.27</v>
      </c>
      <c r="T10756" t="str">
        <f t="shared" si="844"/>
        <v>COP</v>
      </c>
    </row>
    <row r="10757" spans="1:20" ht="18.75" hidden="1" customHeight="1" x14ac:dyDescent="0.25">
      <c r="A10757" t="s">
        <v>3341</v>
      </c>
      <c r="B10757" t="s">
        <v>5</v>
      </c>
      <c r="C10757" t="s">
        <v>1913</v>
      </c>
      <c r="D10757" s="24">
        <v>12568</v>
      </c>
      <c r="E10757" t="s">
        <v>1796</v>
      </c>
      <c r="F10757" t="s">
        <v>128</v>
      </c>
      <c r="G10757" t="s">
        <v>110</v>
      </c>
      <c r="H10757" t="s">
        <v>3533</v>
      </c>
      <c r="I10757" t="s">
        <v>1851</v>
      </c>
      <c r="J10757" t="s">
        <v>1940</v>
      </c>
      <c r="K10757" t="s">
        <v>42</v>
      </c>
      <c r="L10757" s="24">
        <v>1988</v>
      </c>
      <c r="M10757" s="25">
        <f>+VLOOKUP(E10757, TC!A:D, 4, FALSE())</f>
        <v>1.1723499988823403</v>
      </c>
      <c r="N10757" s="24">
        <f t="shared" si="840"/>
        <v>1988</v>
      </c>
      <c r="O10757" t="str">
        <f t="shared" si="841"/>
        <v>FACTURA</v>
      </c>
      <c r="P10757" t="str">
        <f t="shared" si="842"/>
        <v>2025</v>
      </c>
      <c r="Q10757" t="str">
        <f t="shared" si="843"/>
        <v>07</v>
      </c>
      <c r="R10757" t="str">
        <f>+IFERROR(VLOOKUP(I10757, Listado!A:B, 2, FALSE()), "COMERCIALIZADORA INTERNACIONAL CARIBBEAN EXOTICS S A")</f>
        <v>PEREZ MEJIA MARIA PAULINA</v>
      </c>
      <c r="S10757" s="25">
        <f>+VLOOKUP(E10757, TC!A:D, 2, FALSE())</f>
        <v>4026.27</v>
      </c>
      <c r="T10757" t="str">
        <f t="shared" si="844"/>
        <v>USD</v>
      </c>
    </row>
    <row r="10758" spans="1:20" ht="18.75" hidden="1" customHeight="1" x14ac:dyDescent="0.25">
      <c r="A10758" t="s">
        <v>3341</v>
      </c>
      <c r="B10758" t="s">
        <v>5</v>
      </c>
      <c r="C10758" t="s">
        <v>1913</v>
      </c>
      <c r="D10758" s="24">
        <v>12569</v>
      </c>
      <c r="E10758" t="s">
        <v>1796</v>
      </c>
      <c r="F10758" t="s">
        <v>1924</v>
      </c>
      <c r="G10758" t="s">
        <v>108</v>
      </c>
      <c r="H10758" t="s">
        <v>3534</v>
      </c>
      <c r="I10758" t="s">
        <v>1894</v>
      </c>
      <c r="J10758" t="s">
        <v>1919</v>
      </c>
      <c r="K10758" t="s">
        <v>57</v>
      </c>
      <c r="L10758" s="24">
        <v>25081.856</v>
      </c>
      <c r="M10758" s="25">
        <f>+VLOOKUP(E10758, TC!A:D, 4, FALSE())</f>
        <v>1.1723499988823403</v>
      </c>
      <c r="N10758" s="24">
        <f t="shared" si="840"/>
        <v>29404.71385356702</v>
      </c>
      <c r="O10758" t="str">
        <f t="shared" si="841"/>
        <v>FACTURA</v>
      </c>
      <c r="P10758" t="str">
        <f t="shared" si="842"/>
        <v>2025</v>
      </c>
      <c r="Q10758" t="str">
        <f t="shared" si="843"/>
        <v>07</v>
      </c>
      <c r="R10758" t="str">
        <f>+IFERROR(VLOOKUP(I10758, Listado!A:B, 2, FALSE()), "COMERCIALIZADORA INTERNACIONAL CARIBBEAN EXOTICS S A")</f>
        <v>PIEDRAHITA PEREZ MARIANA</v>
      </c>
      <c r="S10758" s="25">
        <f>+VLOOKUP(E10758, TC!A:D, 2, FALSE())</f>
        <v>4026.27</v>
      </c>
      <c r="T10758" t="str">
        <f t="shared" si="844"/>
        <v>EUR</v>
      </c>
    </row>
    <row r="10759" spans="1:20" ht="18.75" hidden="1" customHeight="1" x14ac:dyDescent="0.25">
      <c r="A10759" t="s">
        <v>3341</v>
      </c>
      <c r="B10759" t="s">
        <v>5</v>
      </c>
      <c r="C10759" t="s">
        <v>1913</v>
      </c>
      <c r="D10759" s="24">
        <v>12569</v>
      </c>
      <c r="E10759" t="s">
        <v>1796</v>
      </c>
      <c r="F10759" t="s">
        <v>1924</v>
      </c>
      <c r="G10759" t="s">
        <v>108</v>
      </c>
      <c r="H10759" t="s">
        <v>3534</v>
      </c>
      <c r="I10759" t="s">
        <v>1894</v>
      </c>
      <c r="J10759" t="s">
        <v>1919</v>
      </c>
      <c r="K10759" t="s">
        <v>1959</v>
      </c>
      <c r="L10759" s="24">
        <v>2200</v>
      </c>
      <c r="M10759" s="25">
        <f>+VLOOKUP(E10759, TC!A:D, 4, FALSE())</f>
        <v>1.1723499988823403</v>
      </c>
      <c r="N10759" s="24">
        <f t="shared" si="840"/>
        <v>2579.1699975411484</v>
      </c>
      <c r="O10759" t="str">
        <f t="shared" si="841"/>
        <v>FACTURA</v>
      </c>
      <c r="P10759" t="str">
        <f t="shared" si="842"/>
        <v>2025</v>
      </c>
      <c r="Q10759" t="str">
        <f t="shared" si="843"/>
        <v>07</v>
      </c>
      <c r="R10759" t="str">
        <f>+IFERROR(VLOOKUP(I10759, Listado!A:B, 2, FALSE()), "COMERCIALIZADORA INTERNACIONAL CARIBBEAN EXOTICS S A")</f>
        <v>PIEDRAHITA PEREZ MARIANA</v>
      </c>
      <c r="S10759" s="25">
        <f>+VLOOKUP(E10759, TC!A:D, 2, FALSE())</f>
        <v>4026.27</v>
      </c>
      <c r="T10759" t="str">
        <f t="shared" si="844"/>
        <v>EUR</v>
      </c>
    </row>
    <row r="10760" spans="1:20" ht="18.75" hidden="1" customHeight="1" x14ac:dyDescent="0.25">
      <c r="A10760" t="s">
        <v>3341</v>
      </c>
      <c r="B10760" t="s">
        <v>5</v>
      </c>
      <c r="C10760" t="s">
        <v>1913</v>
      </c>
      <c r="D10760" s="24">
        <v>12569</v>
      </c>
      <c r="E10760" t="s">
        <v>1796</v>
      </c>
      <c r="F10760" t="s">
        <v>1924</v>
      </c>
      <c r="G10760" t="s">
        <v>108</v>
      </c>
      <c r="H10760" t="s">
        <v>3534</v>
      </c>
      <c r="I10760" t="s">
        <v>1894</v>
      </c>
      <c r="J10760" t="s">
        <v>1919</v>
      </c>
      <c r="K10760" t="s">
        <v>1960</v>
      </c>
      <c r="L10760" s="24">
        <v>110.14400000000001</v>
      </c>
      <c r="M10760" s="25">
        <f>+VLOOKUP(E10760, TC!A:D, 4, FALSE())</f>
        <v>1.1723499988823403</v>
      </c>
      <c r="N10760" s="24">
        <f t="shared" si="840"/>
        <v>129.12731827689649</v>
      </c>
      <c r="O10760" t="str">
        <f t="shared" si="841"/>
        <v>FACTURA</v>
      </c>
      <c r="P10760" t="str">
        <f t="shared" si="842"/>
        <v>2025</v>
      </c>
      <c r="Q10760" t="str">
        <f t="shared" si="843"/>
        <v>07</v>
      </c>
      <c r="R10760" t="str">
        <f>+IFERROR(VLOOKUP(I10760, Listado!A:B, 2, FALSE()), "COMERCIALIZADORA INTERNACIONAL CARIBBEAN EXOTICS S A")</f>
        <v>PIEDRAHITA PEREZ MARIANA</v>
      </c>
      <c r="S10760" s="25">
        <f>+VLOOKUP(E10760, TC!A:D, 2, FALSE())</f>
        <v>4026.27</v>
      </c>
      <c r="T10760" t="str">
        <f t="shared" si="844"/>
        <v>EUR</v>
      </c>
    </row>
    <row r="10761" spans="1:20" ht="18.75" hidden="1" customHeight="1" x14ac:dyDescent="0.25">
      <c r="A10761" t="s">
        <v>3341</v>
      </c>
      <c r="B10761" t="s">
        <v>1923</v>
      </c>
      <c r="C10761" t="s">
        <v>1913</v>
      </c>
      <c r="D10761" s="24">
        <v>6213</v>
      </c>
      <c r="E10761" t="s">
        <v>1796</v>
      </c>
      <c r="F10761" t="s">
        <v>1924</v>
      </c>
      <c r="G10761" t="s">
        <v>108</v>
      </c>
      <c r="H10761" t="s">
        <v>3535</v>
      </c>
      <c r="I10761" t="s">
        <v>1862</v>
      </c>
      <c r="J10761" t="s">
        <v>2096</v>
      </c>
      <c r="K10761" t="s">
        <v>2097</v>
      </c>
      <c r="L10761" s="24">
        <v>1600</v>
      </c>
      <c r="M10761" s="25">
        <f>+VLOOKUP(E10761, TC!A:D, 4, FALSE())</f>
        <v>1.1723499988823403</v>
      </c>
      <c r="N10761" s="24">
        <f t="shared" si="840"/>
        <v>1875.7599982117445</v>
      </c>
      <c r="O10761" t="str">
        <f t="shared" si="841"/>
        <v>FACTURA</v>
      </c>
      <c r="P10761" t="str">
        <f t="shared" si="842"/>
        <v>2025</v>
      </c>
      <c r="Q10761" t="str">
        <f t="shared" si="843"/>
        <v>07</v>
      </c>
      <c r="R10761" t="str">
        <f>+IFERROR(VLOOKUP(I10761, Listado!A:B, 2, FALSE()), "COMERCIALIZADORA INTERNACIONAL CARIBBEAN EXOTICS S A")</f>
        <v>PIEDRAHITA PEREZ MARIANA</v>
      </c>
      <c r="S10761" s="25">
        <f>+VLOOKUP(E10761, TC!A:D, 2, FALSE())</f>
        <v>4026.27</v>
      </c>
      <c r="T10761" t="str">
        <f t="shared" si="844"/>
        <v>EUR</v>
      </c>
    </row>
    <row r="10762" spans="1:20" ht="18.75" hidden="1" customHeight="1" x14ac:dyDescent="0.25">
      <c r="A10762" t="s">
        <v>3341</v>
      </c>
      <c r="B10762" t="s">
        <v>5</v>
      </c>
      <c r="C10762" t="s">
        <v>1913</v>
      </c>
      <c r="D10762" s="24">
        <v>12570</v>
      </c>
      <c r="E10762" t="s">
        <v>1796</v>
      </c>
      <c r="F10762" t="s">
        <v>1924</v>
      </c>
      <c r="G10762" t="s">
        <v>108</v>
      </c>
      <c r="H10762" t="s">
        <v>3536</v>
      </c>
      <c r="I10762" t="s">
        <v>1862</v>
      </c>
      <c r="J10762" t="s">
        <v>2096</v>
      </c>
      <c r="K10762" t="s">
        <v>3537</v>
      </c>
      <c r="L10762" s="24">
        <v>3071.232</v>
      </c>
      <c r="M10762" s="25">
        <f>+VLOOKUP(E10762, TC!A:D, 4, FALSE())</f>
        <v>1.1723499988823403</v>
      </c>
      <c r="N10762" s="24">
        <f t="shared" si="840"/>
        <v>3600.5588317674078</v>
      </c>
      <c r="O10762" t="str">
        <f t="shared" si="841"/>
        <v>FACTURA</v>
      </c>
      <c r="P10762" t="str">
        <f t="shared" si="842"/>
        <v>2025</v>
      </c>
      <c r="Q10762" t="str">
        <f t="shared" si="843"/>
        <v>07</v>
      </c>
      <c r="R10762" t="str">
        <f>+IFERROR(VLOOKUP(I10762, Listado!A:B, 2, FALSE()), "COMERCIALIZADORA INTERNACIONAL CARIBBEAN EXOTICS S A")</f>
        <v>PIEDRAHITA PEREZ MARIANA</v>
      </c>
      <c r="S10762" s="25">
        <f>+VLOOKUP(E10762, TC!A:D, 2, FALSE())</f>
        <v>4026.27</v>
      </c>
      <c r="T10762" t="str">
        <f t="shared" si="844"/>
        <v>EUR</v>
      </c>
    </row>
    <row r="10763" spans="1:20" ht="18.75" hidden="1" customHeight="1" x14ac:dyDescent="0.25">
      <c r="A10763" t="s">
        <v>3341</v>
      </c>
      <c r="B10763" t="s">
        <v>5</v>
      </c>
      <c r="C10763" t="s">
        <v>1913</v>
      </c>
      <c r="D10763" s="24">
        <v>12570</v>
      </c>
      <c r="E10763" t="s">
        <v>1796</v>
      </c>
      <c r="F10763" t="s">
        <v>1924</v>
      </c>
      <c r="G10763" t="s">
        <v>108</v>
      </c>
      <c r="H10763" t="s">
        <v>3536</v>
      </c>
      <c r="I10763" t="s">
        <v>1862</v>
      </c>
      <c r="J10763" t="s">
        <v>2096</v>
      </c>
      <c r="K10763" t="s">
        <v>3532</v>
      </c>
      <c r="L10763" s="24">
        <v>1468.2080000000001</v>
      </c>
      <c r="M10763" s="25">
        <f>+VLOOKUP(E10763, TC!A:D, 4, FALSE())</f>
        <v>1.1723499988823403</v>
      </c>
      <c r="N10763" s="24">
        <f t="shared" si="840"/>
        <v>1721.2536471590431</v>
      </c>
      <c r="O10763" t="str">
        <f t="shared" si="841"/>
        <v>FACTURA</v>
      </c>
      <c r="P10763" t="str">
        <f t="shared" si="842"/>
        <v>2025</v>
      </c>
      <c r="Q10763" t="str">
        <f t="shared" si="843"/>
        <v>07</v>
      </c>
      <c r="R10763" t="str">
        <f>+IFERROR(VLOOKUP(I10763, Listado!A:B, 2, FALSE()), "COMERCIALIZADORA INTERNACIONAL CARIBBEAN EXOTICS S A")</f>
        <v>PIEDRAHITA PEREZ MARIANA</v>
      </c>
      <c r="S10763" s="25">
        <f>+VLOOKUP(E10763, TC!A:D, 2, FALSE())</f>
        <v>4026.27</v>
      </c>
      <c r="T10763" t="str">
        <f t="shared" si="844"/>
        <v>EUR</v>
      </c>
    </row>
    <row r="10764" spans="1:20" ht="18.75" hidden="1" customHeight="1" x14ac:dyDescent="0.25">
      <c r="A10764" t="s">
        <v>3341</v>
      </c>
      <c r="B10764" t="s">
        <v>5</v>
      </c>
      <c r="C10764" t="s">
        <v>1913</v>
      </c>
      <c r="D10764" s="24">
        <v>12570</v>
      </c>
      <c r="E10764" t="s">
        <v>1796</v>
      </c>
      <c r="F10764" t="s">
        <v>1924</v>
      </c>
      <c r="G10764" t="s">
        <v>108</v>
      </c>
      <c r="H10764" t="s">
        <v>3536</v>
      </c>
      <c r="I10764" t="s">
        <v>1862</v>
      </c>
      <c r="J10764" t="s">
        <v>2096</v>
      </c>
      <c r="K10764" t="s">
        <v>1959</v>
      </c>
      <c r="L10764" s="24">
        <v>550</v>
      </c>
      <c r="M10764" s="25">
        <f>+VLOOKUP(E10764, TC!A:D, 4, FALSE())</f>
        <v>1.1723499988823403</v>
      </c>
      <c r="N10764" s="24">
        <f t="shared" si="840"/>
        <v>644.7924993852871</v>
      </c>
      <c r="O10764" t="str">
        <f t="shared" si="841"/>
        <v>FACTURA</v>
      </c>
      <c r="P10764" t="str">
        <f t="shared" si="842"/>
        <v>2025</v>
      </c>
      <c r="Q10764" t="str">
        <f t="shared" si="843"/>
        <v>07</v>
      </c>
      <c r="R10764" t="str">
        <f>+IFERROR(VLOOKUP(I10764, Listado!A:B, 2, FALSE()), "COMERCIALIZADORA INTERNACIONAL CARIBBEAN EXOTICS S A")</f>
        <v>PIEDRAHITA PEREZ MARIANA</v>
      </c>
      <c r="S10764" s="25">
        <f>+VLOOKUP(E10764, TC!A:D, 2, FALSE())</f>
        <v>4026.27</v>
      </c>
      <c r="T10764" t="str">
        <f t="shared" si="844"/>
        <v>EUR</v>
      </c>
    </row>
    <row r="10765" spans="1:20" ht="18.75" hidden="1" customHeight="1" x14ac:dyDescent="0.25">
      <c r="A10765" t="s">
        <v>3341</v>
      </c>
      <c r="B10765" t="s">
        <v>5</v>
      </c>
      <c r="C10765" t="s">
        <v>1913</v>
      </c>
      <c r="D10765" s="24">
        <v>12570</v>
      </c>
      <c r="E10765" t="s">
        <v>1796</v>
      </c>
      <c r="F10765" t="s">
        <v>1924</v>
      </c>
      <c r="G10765" t="s">
        <v>108</v>
      </c>
      <c r="H10765" t="s">
        <v>3536</v>
      </c>
      <c r="I10765" t="s">
        <v>1862</v>
      </c>
      <c r="J10765" t="s">
        <v>2096</v>
      </c>
      <c r="K10765" t="s">
        <v>1960</v>
      </c>
      <c r="L10765" s="24">
        <v>20.56</v>
      </c>
      <c r="M10765" s="25">
        <f>+VLOOKUP(E10765, TC!A:D, 4, FALSE())</f>
        <v>1.1723499988823403</v>
      </c>
      <c r="N10765" s="24">
        <f t="shared" si="840"/>
        <v>24.103515977020916</v>
      </c>
      <c r="O10765" t="str">
        <f t="shared" si="841"/>
        <v>FACTURA</v>
      </c>
      <c r="P10765" t="str">
        <f t="shared" si="842"/>
        <v>2025</v>
      </c>
      <c r="Q10765" t="str">
        <f t="shared" si="843"/>
        <v>07</v>
      </c>
      <c r="R10765" t="str">
        <f>+IFERROR(VLOOKUP(I10765, Listado!A:B, 2, FALSE()), "COMERCIALIZADORA INTERNACIONAL CARIBBEAN EXOTICS S A")</f>
        <v>PIEDRAHITA PEREZ MARIANA</v>
      </c>
      <c r="S10765" s="25">
        <f>+VLOOKUP(E10765, TC!A:D, 2, FALSE())</f>
        <v>4026.27</v>
      </c>
      <c r="T10765" t="str">
        <f t="shared" si="844"/>
        <v>EUR</v>
      </c>
    </row>
    <row r="10766" spans="1:20" ht="18.75" hidden="1" customHeight="1" x14ac:dyDescent="0.25">
      <c r="A10766" t="s">
        <v>3341</v>
      </c>
      <c r="B10766" t="s">
        <v>1923</v>
      </c>
      <c r="C10766" t="s">
        <v>1913</v>
      </c>
      <c r="D10766" s="24">
        <v>6214</v>
      </c>
      <c r="E10766" t="s">
        <v>1796</v>
      </c>
      <c r="F10766" t="s">
        <v>128</v>
      </c>
      <c r="G10766" t="s">
        <v>108</v>
      </c>
      <c r="H10766" t="s">
        <v>3538</v>
      </c>
      <c r="I10766" t="s">
        <v>1898</v>
      </c>
      <c r="J10766" t="s">
        <v>1944</v>
      </c>
      <c r="K10766" t="s">
        <v>1928</v>
      </c>
      <c r="L10766" s="24">
        <v>4261.78</v>
      </c>
      <c r="M10766" s="25">
        <f>+VLOOKUP(E10766, TC!A:D, 4, FALSE())</f>
        <v>1.1723499988823403</v>
      </c>
      <c r="N10766" s="24">
        <f t="shared" si="840"/>
        <v>4261.78</v>
      </c>
      <c r="O10766" t="str">
        <f t="shared" si="841"/>
        <v>FACTURA</v>
      </c>
      <c r="P10766" t="str">
        <f t="shared" si="842"/>
        <v>2025</v>
      </c>
      <c r="Q10766" t="str">
        <f t="shared" si="843"/>
        <v>07</v>
      </c>
      <c r="R10766" t="str">
        <f>+IFERROR(VLOOKUP(I10766, Listado!A:B, 2, FALSE()), "COMERCIALIZADORA INTERNACIONAL CARIBBEAN EXOTICS S A")</f>
        <v>PIEDRAHITA PEREZ MARIANA</v>
      </c>
      <c r="S10766" s="25">
        <f>+VLOOKUP(E10766, TC!A:D, 2, FALSE())</f>
        <v>4026.27</v>
      </c>
      <c r="T10766" t="str">
        <f t="shared" si="844"/>
        <v>USD</v>
      </c>
    </row>
    <row r="10767" spans="1:20" ht="18.75" hidden="1" customHeight="1" x14ac:dyDescent="0.25">
      <c r="A10767" t="s">
        <v>3341</v>
      </c>
      <c r="B10767" t="s">
        <v>1923</v>
      </c>
      <c r="C10767" t="s">
        <v>1913</v>
      </c>
      <c r="D10767" s="24">
        <v>6214</v>
      </c>
      <c r="E10767" t="s">
        <v>1796</v>
      </c>
      <c r="F10767" t="s">
        <v>128</v>
      </c>
      <c r="G10767" t="s">
        <v>108</v>
      </c>
      <c r="H10767" t="s">
        <v>3538</v>
      </c>
      <c r="I10767" t="s">
        <v>1898</v>
      </c>
      <c r="J10767" t="s">
        <v>1944</v>
      </c>
      <c r="K10767" t="s">
        <v>3369</v>
      </c>
      <c r="L10767" s="24">
        <v>2812.8</v>
      </c>
      <c r="M10767" s="25">
        <f>+VLOOKUP(E10767, TC!A:D, 4, FALSE())</f>
        <v>1.1723499988823403</v>
      </c>
      <c r="N10767" s="24">
        <f t="shared" si="840"/>
        <v>2812.8</v>
      </c>
      <c r="O10767" t="str">
        <f t="shared" si="841"/>
        <v>FACTURA</v>
      </c>
      <c r="P10767" t="str">
        <f t="shared" si="842"/>
        <v>2025</v>
      </c>
      <c r="Q10767" t="str">
        <f t="shared" si="843"/>
        <v>07</v>
      </c>
      <c r="R10767" t="str">
        <f>+IFERROR(VLOOKUP(I10767, Listado!A:B, 2, FALSE()), "COMERCIALIZADORA INTERNACIONAL CARIBBEAN EXOTICS S A")</f>
        <v>PIEDRAHITA PEREZ MARIANA</v>
      </c>
      <c r="S10767" s="25">
        <f>+VLOOKUP(E10767, TC!A:D, 2, FALSE())</f>
        <v>4026.27</v>
      </c>
      <c r="T10767" t="str">
        <f t="shared" si="844"/>
        <v>USD</v>
      </c>
    </row>
    <row r="10768" spans="1:20" ht="18.75" hidden="1" customHeight="1" x14ac:dyDescent="0.25">
      <c r="A10768" t="s">
        <v>3341</v>
      </c>
      <c r="B10768" t="s">
        <v>1923</v>
      </c>
      <c r="C10768" t="s">
        <v>1913</v>
      </c>
      <c r="D10768" s="24">
        <v>6214</v>
      </c>
      <c r="E10768" t="s">
        <v>1796</v>
      </c>
      <c r="F10768" t="s">
        <v>128</v>
      </c>
      <c r="G10768" t="s">
        <v>108</v>
      </c>
      <c r="H10768" t="s">
        <v>3538</v>
      </c>
      <c r="I10768" t="s">
        <v>1898</v>
      </c>
      <c r="J10768" t="s">
        <v>1944</v>
      </c>
      <c r="K10768" t="s">
        <v>61</v>
      </c>
      <c r="L10768" s="24">
        <v>2492.16</v>
      </c>
      <c r="M10768" s="25">
        <f>+VLOOKUP(E10768, TC!A:D, 4, FALSE())</f>
        <v>1.1723499988823403</v>
      </c>
      <c r="N10768" s="24">
        <f t="shared" si="840"/>
        <v>2492.16</v>
      </c>
      <c r="O10768" t="str">
        <f t="shared" si="841"/>
        <v>FACTURA</v>
      </c>
      <c r="P10768" t="str">
        <f t="shared" si="842"/>
        <v>2025</v>
      </c>
      <c r="Q10768" t="str">
        <f t="shared" si="843"/>
        <v>07</v>
      </c>
      <c r="R10768" t="str">
        <f>+IFERROR(VLOOKUP(I10768, Listado!A:B, 2, FALSE()), "COMERCIALIZADORA INTERNACIONAL CARIBBEAN EXOTICS S A")</f>
        <v>PIEDRAHITA PEREZ MARIANA</v>
      </c>
      <c r="S10768" s="25">
        <f>+VLOOKUP(E10768, TC!A:D, 2, FALSE())</f>
        <v>4026.27</v>
      </c>
      <c r="T10768" t="str">
        <f t="shared" si="844"/>
        <v>USD</v>
      </c>
    </row>
    <row r="10769" spans="1:20" ht="18.75" hidden="1" customHeight="1" x14ac:dyDescent="0.25">
      <c r="A10769" t="s">
        <v>3341</v>
      </c>
      <c r="B10769" t="s">
        <v>5</v>
      </c>
      <c r="C10769" t="s">
        <v>1913</v>
      </c>
      <c r="D10769" s="24">
        <v>12571</v>
      </c>
      <c r="E10769" t="s">
        <v>1796</v>
      </c>
      <c r="F10769" t="s">
        <v>1924</v>
      </c>
      <c r="G10769" t="s">
        <v>113</v>
      </c>
      <c r="H10769" t="s">
        <v>3539</v>
      </c>
      <c r="I10769" t="s">
        <v>1903</v>
      </c>
      <c r="J10769" t="s">
        <v>1919</v>
      </c>
      <c r="K10769" t="s">
        <v>72</v>
      </c>
      <c r="L10769" s="24">
        <v>1538.2080000000001</v>
      </c>
      <c r="M10769" s="25">
        <f>+VLOOKUP(E10769, TC!A:D, 4, FALSE())</f>
        <v>1.1723499988823403</v>
      </c>
      <c r="N10769" s="24">
        <f t="shared" si="840"/>
        <v>1803.318147080807</v>
      </c>
      <c r="O10769" t="str">
        <f t="shared" si="841"/>
        <v>FACTURA</v>
      </c>
      <c r="P10769" t="str">
        <f t="shared" si="842"/>
        <v>2025</v>
      </c>
      <c r="Q10769" t="str">
        <f t="shared" si="843"/>
        <v>07</v>
      </c>
      <c r="R10769" t="str">
        <f>+IFERROR(VLOOKUP(I10769, Listado!A:B, 2, FALSE()), "COMERCIALIZADORA INTERNACIONAL CARIBBEAN EXOTICS S A")</f>
        <v>LONDOÑO ECHEVERRI ALEJANDRA</v>
      </c>
      <c r="S10769" s="25">
        <f>+VLOOKUP(E10769, TC!A:D, 2, FALSE())</f>
        <v>4026.27</v>
      </c>
      <c r="T10769" t="str">
        <f t="shared" si="844"/>
        <v>EUR</v>
      </c>
    </row>
    <row r="10770" spans="1:20" ht="18.75" hidden="1" customHeight="1" x14ac:dyDescent="0.25">
      <c r="A10770" t="s">
        <v>3341</v>
      </c>
      <c r="B10770" t="s">
        <v>5</v>
      </c>
      <c r="C10770" t="s">
        <v>1913</v>
      </c>
      <c r="D10770" s="24">
        <v>12571</v>
      </c>
      <c r="E10770" t="s">
        <v>1796</v>
      </c>
      <c r="F10770" t="s">
        <v>1924</v>
      </c>
      <c r="G10770" t="s">
        <v>113</v>
      </c>
      <c r="H10770" t="s">
        <v>3539</v>
      </c>
      <c r="I10770" t="s">
        <v>1903</v>
      </c>
      <c r="J10770" t="s">
        <v>1919</v>
      </c>
      <c r="K10770" t="s">
        <v>3540</v>
      </c>
      <c r="L10770" s="24">
        <v>2846.3712</v>
      </c>
      <c r="M10770" s="25">
        <f>+VLOOKUP(E10770, TC!A:D, 4, FALSE())</f>
        <v>1.1723499988823403</v>
      </c>
      <c r="N10770" s="24">
        <f t="shared" si="840"/>
        <v>3336.9432731387255</v>
      </c>
      <c r="O10770" t="str">
        <f t="shared" si="841"/>
        <v>FACTURA</v>
      </c>
      <c r="P10770" t="str">
        <f t="shared" si="842"/>
        <v>2025</v>
      </c>
      <c r="Q10770" t="str">
        <f t="shared" si="843"/>
        <v>07</v>
      </c>
      <c r="R10770" t="str">
        <f>+IFERROR(VLOOKUP(I10770, Listado!A:B, 2, FALSE()), "COMERCIALIZADORA INTERNACIONAL CARIBBEAN EXOTICS S A")</f>
        <v>LONDOÑO ECHEVERRI ALEJANDRA</v>
      </c>
      <c r="S10770" s="25">
        <f>+VLOOKUP(E10770, TC!A:D, 2, FALSE())</f>
        <v>4026.27</v>
      </c>
      <c r="T10770" t="str">
        <f t="shared" si="844"/>
        <v>EUR</v>
      </c>
    </row>
    <row r="10771" spans="1:20" ht="18.75" hidden="1" customHeight="1" x14ac:dyDescent="0.25">
      <c r="A10771" t="s">
        <v>3341</v>
      </c>
      <c r="B10771" t="s">
        <v>5</v>
      </c>
      <c r="C10771" t="s">
        <v>1913</v>
      </c>
      <c r="D10771" s="24">
        <v>12571</v>
      </c>
      <c r="E10771" t="s">
        <v>1796</v>
      </c>
      <c r="F10771" t="s">
        <v>1924</v>
      </c>
      <c r="G10771" t="s">
        <v>113</v>
      </c>
      <c r="H10771" t="s">
        <v>3539</v>
      </c>
      <c r="I10771" t="s">
        <v>1903</v>
      </c>
      <c r="J10771" t="s">
        <v>1919</v>
      </c>
      <c r="K10771" t="s">
        <v>1959</v>
      </c>
      <c r="L10771" s="24">
        <v>550</v>
      </c>
      <c r="M10771" s="25">
        <f>+VLOOKUP(E10771, TC!A:D, 4, FALSE())</f>
        <v>1.1723499988823403</v>
      </c>
      <c r="N10771" s="24">
        <f t="shared" si="840"/>
        <v>644.7924993852871</v>
      </c>
      <c r="O10771" t="str">
        <f t="shared" si="841"/>
        <v>FACTURA</v>
      </c>
      <c r="P10771" t="str">
        <f t="shared" si="842"/>
        <v>2025</v>
      </c>
      <c r="Q10771" t="str">
        <f t="shared" si="843"/>
        <v>07</v>
      </c>
      <c r="R10771" t="str">
        <f>+IFERROR(VLOOKUP(I10771, Listado!A:B, 2, FALSE()), "COMERCIALIZADORA INTERNACIONAL CARIBBEAN EXOTICS S A")</f>
        <v>LONDOÑO ECHEVERRI ALEJANDRA</v>
      </c>
      <c r="S10771" s="25">
        <f>+VLOOKUP(E10771, TC!A:D, 2, FALSE())</f>
        <v>4026.27</v>
      </c>
      <c r="T10771" t="str">
        <f t="shared" si="844"/>
        <v>EUR</v>
      </c>
    </row>
    <row r="10772" spans="1:20" ht="18.75" hidden="1" customHeight="1" x14ac:dyDescent="0.25">
      <c r="A10772" t="s">
        <v>3341</v>
      </c>
      <c r="B10772" t="s">
        <v>5</v>
      </c>
      <c r="C10772" t="s">
        <v>1913</v>
      </c>
      <c r="D10772" s="24">
        <v>12571</v>
      </c>
      <c r="E10772" t="s">
        <v>1796</v>
      </c>
      <c r="F10772" t="s">
        <v>1924</v>
      </c>
      <c r="G10772" t="s">
        <v>113</v>
      </c>
      <c r="H10772" t="s">
        <v>3539</v>
      </c>
      <c r="I10772" t="s">
        <v>1903</v>
      </c>
      <c r="J10772" t="s">
        <v>1919</v>
      </c>
      <c r="K10772" t="s">
        <v>1960</v>
      </c>
      <c r="L10772" s="24">
        <v>13.4208</v>
      </c>
      <c r="M10772" s="25">
        <f>+VLOOKUP(E10772, TC!A:D, 4, FALSE())</f>
        <v>1.1723499988823403</v>
      </c>
      <c r="N10772" s="24">
        <f t="shared" si="840"/>
        <v>15.733874865000113</v>
      </c>
      <c r="O10772" t="str">
        <f t="shared" si="841"/>
        <v>FACTURA</v>
      </c>
      <c r="P10772" t="str">
        <f t="shared" si="842"/>
        <v>2025</v>
      </c>
      <c r="Q10772" t="str">
        <f t="shared" si="843"/>
        <v>07</v>
      </c>
      <c r="R10772" t="str">
        <f>+IFERROR(VLOOKUP(I10772, Listado!A:B, 2, FALSE()), "COMERCIALIZADORA INTERNACIONAL CARIBBEAN EXOTICS S A")</f>
        <v>LONDOÑO ECHEVERRI ALEJANDRA</v>
      </c>
      <c r="S10772" s="25">
        <f>+VLOOKUP(E10772, TC!A:D, 2, FALSE())</f>
        <v>4026.27</v>
      </c>
      <c r="T10772" t="str">
        <f t="shared" si="844"/>
        <v>EUR</v>
      </c>
    </row>
    <row r="10773" spans="1:20" ht="18.75" hidden="1" customHeight="1" x14ac:dyDescent="0.25">
      <c r="A10773" t="s">
        <v>3341</v>
      </c>
      <c r="B10773" t="s">
        <v>1923</v>
      </c>
      <c r="C10773" t="s">
        <v>1913</v>
      </c>
      <c r="D10773" s="24">
        <v>6215</v>
      </c>
      <c r="E10773" t="s">
        <v>1796</v>
      </c>
      <c r="F10773" t="s">
        <v>128</v>
      </c>
      <c r="G10773" t="s">
        <v>108</v>
      </c>
      <c r="H10773" t="s">
        <v>3541</v>
      </c>
      <c r="I10773" t="s">
        <v>1904</v>
      </c>
      <c r="J10773" t="s">
        <v>1944</v>
      </c>
      <c r="K10773" t="s">
        <v>75</v>
      </c>
      <c r="L10773" s="24">
        <v>2287.1999999999998</v>
      </c>
      <c r="M10773" s="25">
        <f>+VLOOKUP(E10773, TC!A:D, 4, FALSE())</f>
        <v>1.1723499988823403</v>
      </c>
      <c r="N10773" s="24">
        <f t="shared" si="840"/>
        <v>2287.1999999999998</v>
      </c>
      <c r="O10773" t="str">
        <f t="shared" si="841"/>
        <v>FACTURA</v>
      </c>
      <c r="P10773" t="str">
        <f t="shared" si="842"/>
        <v>2025</v>
      </c>
      <c r="Q10773" t="str">
        <f t="shared" si="843"/>
        <v>07</v>
      </c>
      <c r="R10773" t="str">
        <f>+IFERROR(VLOOKUP(I10773, Listado!A:B, 2, FALSE()), "COMERCIALIZADORA INTERNACIONAL CARIBBEAN EXOTICS S A")</f>
        <v>PIEDRAHITA PEREZ MARIANA</v>
      </c>
      <c r="S10773" s="25">
        <f>+VLOOKUP(E10773, TC!A:D, 2, FALSE())</f>
        <v>4026.27</v>
      </c>
      <c r="T10773" t="str">
        <f t="shared" si="844"/>
        <v>USD</v>
      </c>
    </row>
    <row r="10774" spans="1:20" ht="18.75" hidden="1" customHeight="1" x14ac:dyDescent="0.25">
      <c r="A10774" t="s">
        <v>3341</v>
      </c>
      <c r="B10774" t="s">
        <v>1923</v>
      </c>
      <c r="C10774" t="s">
        <v>1913</v>
      </c>
      <c r="D10774" s="24">
        <v>6215</v>
      </c>
      <c r="E10774" t="s">
        <v>1796</v>
      </c>
      <c r="F10774" t="s">
        <v>128</v>
      </c>
      <c r="G10774" t="s">
        <v>108</v>
      </c>
      <c r="H10774" t="s">
        <v>3541</v>
      </c>
      <c r="I10774" t="s">
        <v>1904</v>
      </c>
      <c r="J10774" t="s">
        <v>1944</v>
      </c>
      <c r="K10774" t="s">
        <v>77</v>
      </c>
      <c r="L10774" s="24">
        <v>1656</v>
      </c>
      <c r="M10774" s="25">
        <f>+VLOOKUP(E10774, TC!A:D, 4, FALSE())</f>
        <v>1.1723499988823403</v>
      </c>
      <c r="N10774" s="24">
        <f t="shared" si="840"/>
        <v>1656</v>
      </c>
      <c r="O10774" t="str">
        <f t="shared" si="841"/>
        <v>FACTURA</v>
      </c>
      <c r="P10774" t="str">
        <f t="shared" si="842"/>
        <v>2025</v>
      </c>
      <c r="Q10774" t="str">
        <f t="shared" si="843"/>
        <v>07</v>
      </c>
      <c r="R10774" t="str">
        <f>+IFERROR(VLOOKUP(I10774, Listado!A:B, 2, FALSE()), "COMERCIALIZADORA INTERNACIONAL CARIBBEAN EXOTICS S A")</f>
        <v>PIEDRAHITA PEREZ MARIANA</v>
      </c>
      <c r="S10774" s="25">
        <f>+VLOOKUP(E10774, TC!A:D, 2, FALSE())</f>
        <v>4026.27</v>
      </c>
      <c r="T10774" t="str">
        <f t="shared" si="844"/>
        <v>USD</v>
      </c>
    </row>
    <row r="10775" spans="1:20" ht="18.75" hidden="1" customHeight="1" x14ac:dyDescent="0.25">
      <c r="A10775" t="s">
        <v>3341</v>
      </c>
      <c r="B10775" t="s">
        <v>1923</v>
      </c>
      <c r="C10775" t="s">
        <v>1913</v>
      </c>
      <c r="D10775" s="24">
        <v>6215</v>
      </c>
      <c r="E10775" t="s">
        <v>1796</v>
      </c>
      <c r="F10775" t="s">
        <v>128</v>
      </c>
      <c r="G10775" t="s">
        <v>108</v>
      </c>
      <c r="H10775" t="s">
        <v>3541</v>
      </c>
      <c r="I10775" t="s">
        <v>1904</v>
      </c>
      <c r="J10775" t="s">
        <v>1944</v>
      </c>
      <c r="K10775" t="s">
        <v>76</v>
      </c>
      <c r="L10775" s="24">
        <v>334.8</v>
      </c>
      <c r="M10775" s="25">
        <f>+VLOOKUP(E10775, TC!A:D, 4, FALSE())</f>
        <v>1.1723499988823403</v>
      </c>
      <c r="N10775" s="24">
        <f t="shared" si="840"/>
        <v>334.8</v>
      </c>
      <c r="O10775" t="str">
        <f t="shared" si="841"/>
        <v>FACTURA</v>
      </c>
      <c r="P10775" t="str">
        <f t="shared" si="842"/>
        <v>2025</v>
      </c>
      <c r="Q10775" t="str">
        <f t="shared" si="843"/>
        <v>07</v>
      </c>
      <c r="R10775" t="str">
        <f>+IFERROR(VLOOKUP(I10775, Listado!A:B, 2, FALSE()), "COMERCIALIZADORA INTERNACIONAL CARIBBEAN EXOTICS S A")</f>
        <v>PIEDRAHITA PEREZ MARIANA</v>
      </c>
      <c r="S10775" s="25">
        <f>+VLOOKUP(E10775, TC!A:D, 2, FALSE())</f>
        <v>4026.27</v>
      </c>
      <c r="T10775" t="str">
        <f t="shared" si="844"/>
        <v>USD</v>
      </c>
    </row>
    <row r="10776" spans="1:20" ht="18.75" hidden="1" customHeight="1" x14ac:dyDescent="0.25">
      <c r="A10776" t="s">
        <v>3341</v>
      </c>
      <c r="B10776" t="s">
        <v>5</v>
      </c>
      <c r="C10776" t="s">
        <v>1913</v>
      </c>
      <c r="D10776" s="24">
        <v>12572</v>
      </c>
      <c r="E10776" t="s">
        <v>1796</v>
      </c>
      <c r="F10776" t="s">
        <v>1924</v>
      </c>
      <c r="G10776" t="s">
        <v>108</v>
      </c>
      <c r="H10776" t="s">
        <v>3542</v>
      </c>
      <c r="I10776" t="s">
        <v>1894</v>
      </c>
      <c r="J10776" t="s">
        <v>1919</v>
      </c>
      <c r="K10776" t="s">
        <v>59</v>
      </c>
      <c r="L10776" s="24">
        <v>1761.222</v>
      </c>
      <c r="M10776" s="25">
        <f>+VLOOKUP(E10776, TC!A:D, 4, FALSE())</f>
        <v>1.1723499988823403</v>
      </c>
      <c r="N10776" s="24">
        <f t="shared" si="840"/>
        <v>2064.7686097315532</v>
      </c>
      <c r="O10776" t="str">
        <f t="shared" si="841"/>
        <v>FACTURA</v>
      </c>
      <c r="P10776" t="str">
        <f t="shared" si="842"/>
        <v>2025</v>
      </c>
      <c r="Q10776" t="str">
        <f t="shared" si="843"/>
        <v>07</v>
      </c>
      <c r="R10776" t="str">
        <f>+IFERROR(VLOOKUP(I10776, Listado!A:B, 2, FALSE()), "COMERCIALIZADORA INTERNACIONAL CARIBBEAN EXOTICS S A")</f>
        <v>PIEDRAHITA PEREZ MARIANA</v>
      </c>
      <c r="S10776" s="25">
        <f>+VLOOKUP(E10776, TC!A:D, 2, FALSE())</f>
        <v>4026.27</v>
      </c>
      <c r="T10776" t="str">
        <f t="shared" si="844"/>
        <v>EUR</v>
      </c>
    </row>
    <row r="10777" spans="1:20" ht="18.75" hidden="1" customHeight="1" x14ac:dyDescent="0.25">
      <c r="A10777" t="s">
        <v>3341</v>
      </c>
      <c r="B10777" t="s">
        <v>5</v>
      </c>
      <c r="C10777" t="s">
        <v>1913</v>
      </c>
      <c r="D10777" s="24">
        <v>12572</v>
      </c>
      <c r="E10777" t="s">
        <v>1796</v>
      </c>
      <c r="F10777" t="s">
        <v>1924</v>
      </c>
      <c r="G10777" t="s">
        <v>108</v>
      </c>
      <c r="H10777" t="s">
        <v>3542</v>
      </c>
      <c r="I10777" t="s">
        <v>1894</v>
      </c>
      <c r="J10777" t="s">
        <v>1919</v>
      </c>
      <c r="K10777" t="s">
        <v>1959</v>
      </c>
      <c r="L10777" s="24">
        <v>300</v>
      </c>
      <c r="M10777" s="25">
        <f>+VLOOKUP(E10777, TC!A:D, 4, FALSE())</f>
        <v>1.1723499988823403</v>
      </c>
      <c r="N10777" s="24">
        <f t="shared" si="840"/>
        <v>351.70499966470209</v>
      </c>
      <c r="O10777" t="str">
        <f t="shared" si="841"/>
        <v>FACTURA</v>
      </c>
      <c r="P10777" t="str">
        <f t="shared" si="842"/>
        <v>2025</v>
      </c>
      <c r="Q10777" t="str">
        <f t="shared" si="843"/>
        <v>07</v>
      </c>
      <c r="R10777" t="str">
        <f>+IFERROR(VLOOKUP(I10777, Listado!A:B, 2, FALSE()), "COMERCIALIZADORA INTERNACIONAL CARIBBEAN EXOTICS S A")</f>
        <v>PIEDRAHITA PEREZ MARIANA</v>
      </c>
      <c r="S10777" s="25">
        <f>+VLOOKUP(E10777, TC!A:D, 2, FALSE())</f>
        <v>4026.27</v>
      </c>
      <c r="T10777" t="str">
        <f t="shared" si="844"/>
        <v>EUR</v>
      </c>
    </row>
    <row r="10778" spans="1:20" ht="18.75" hidden="1" customHeight="1" x14ac:dyDescent="0.25">
      <c r="A10778" t="s">
        <v>3341</v>
      </c>
      <c r="B10778" t="s">
        <v>5</v>
      </c>
      <c r="C10778" t="s">
        <v>1913</v>
      </c>
      <c r="D10778" s="24">
        <v>12572</v>
      </c>
      <c r="E10778" t="s">
        <v>1796</v>
      </c>
      <c r="F10778" t="s">
        <v>1924</v>
      </c>
      <c r="G10778" t="s">
        <v>108</v>
      </c>
      <c r="H10778" t="s">
        <v>3542</v>
      </c>
      <c r="I10778" t="s">
        <v>1894</v>
      </c>
      <c r="J10778" t="s">
        <v>1919</v>
      </c>
      <c r="K10778" t="s">
        <v>1960</v>
      </c>
      <c r="L10778" s="24">
        <v>2.778</v>
      </c>
      <c r="M10778" s="25">
        <f>+VLOOKUP(E10778, TC!A:D, 4, FALSE())</f>
        <v>1.1723499988823403</v>
      </c>
      <c r="N10778" s="24">
        <f t="shared" si="840"/>
        <v>3.2567882968951412</v>
      </c>
      <c r="O10778" t="str">
        <f t="shared" si="841"/>
        <v>FACTURA</v>
      </c>
      <c r="P10778" t="str">
        <f t="shared" si="842"/>
        <v>2025</v>
      </c>
      <c r="Q10778" t="str">
        <f t="shared" si="843"/>
        <v>07</v>
      </c>
      <c r="R10778" t="str">
        <f>+IFERROR(VLOOKUP(I10778, Listado!A:B, 2, FALSE()), "COMERCIALIZADORA INTERNACIONAL CARIBBEAN EXOTICS S A")</f>
        <v>PIEDRAHITA PEREZ MARIANA</v>
      </c>
      <c r="S10778" s="25">
        <f>+VLOOKUP(E10778, TC!A:D, 2, FALSE())</f>
        <v>4026.27</v>
      </c>
      <c r="T10778" t="str">
        <f t="shared" si="844"/>
        <v>EUR</v>
      </c>
    </row>
    <row r="10779" spans="1:20" ht="18.75" hidden="1" customHeight="1" x14ac:dyDescent="0.25">
      <c r="A10779" t="s">
        <v>3341</v>
      </c>
      <c r="B10779" t="s">
        <v>1923</v>
      </c>
      <c r="C10779" t="s">
        <v>1913</v>
      </c>
      <c r="D10779" s="24">
        <v>6216</v>
      </c>
      <c r="E10779" t="s">
        <v>1796</v>
      </c>
      <c r="F10779" t="s">
        <v>128</v>
      </c>
      <c r="G10779" t="s">
        <v>108</v>
      </c>
      <c r="H10779" t="s">
        <v>3541</v>
      </c>
      <c r="I10779" t="s">
        <v>1904</v>
      </c>
      <c r="J10779" t="s">
        <v>1944</v>
      </c>
      <c r="K10779" t="s">
        <v>75</v>
      </c>
      <c r="L10779" s="24">
        <v>2352</v>
      </c>
      <c r="M10779" s="25">
        <f>+VLOOKUP(E10779, TC!A:D, 4, FALSE())</f>
        <v>1.1723499988823403</v>
      </c>
      <c r="N10779" s="24">
        <f t="shared" si="840"/>
        <v>2352</v>
      </c>
      <c r="O10779" t="str">
        <f t="shared" si="841"/>
        <v>FACTURA</v>
      </c>
      <c r="P10779" t="str">
        <f t="shared" si="842"/>
        <v>2025</v>
      </c>
      <c r="Q10779" t="str">
        <f t="shared" si="843"/>
        <v>07</v>
      </c>
      <c r="R10779" t="str">
        <f>+IFERROR(VLOOKUP(I10779, Listado!A:B, 2, FALSE()), "COMERCIALIZADORA INTERNACIONAL CARIBBEAN EXOTICS S A")</f>
        <v>PIEDRAHITA PEREZ MARIANA</v>
      </c>
      <c r="S10779" s="25">
        <f>+VLOOKUP(E10779, TC!A:D, 2, FALSE())</f>
        <v>4026.27</v>
      </c>
      <c r="T10779" t="str">
        <f t="shared" si="844"/>
        <v>USD</v>
      </c>
    </row>
    <row r="10780" spans="1:20" ht="18.75" hidden="1" customHeight="1" x14ac:dyDescent="0.25">
      <c r="A10780" t="s">
        <v>3341</v>
      </c>
      <c r="B10780" t="s">
        <v>1923</v>
      </c>
      <c r="C10780" t="s">
        <v>1913</v>
      </c>
      <c r="D10780" s="24">
        <v>6216</v>
      </c>
      <c r="E10780" t="s">
        <v>1796</v>
      </c>
      <c r="F10780" t="s">
        <v>128</v>
      </c>
      <c r="G10780" t="s">
        <v>108</v>
      </c>
      <c r="H10780" t="s">
        <v>3541</v>
      </c>
      <c r="I10780" t="s">
        <v>1904</v>
      </c>
      <c r="J10780" t="s">
        <v>1944</v>
      </c>
      <c r="K10780" t="s">
        <v>77</v>
      </c>
      <c r="L10780" s="24">
        <v>1956</v>
      </c>
      <c r="M10780" s="25">
        <f>+VLOOKUP(E10780, TC!A:D, 4, FALSE())</f>
        <v>1.1723499988823403</v>
      </c>
      <c r="N10780" s="24">
        <f t="shared" si="840"/>
        <v>1956</v>
      </c>
      <c r="O10780" t="str">
        <f t="shared" si="841"/>
        <v>FACTURA</v>
      </c>
      <c r="P10780" t="str">
        <f t="shared" si="842"/>
        <v>2025</v>
      </c>
      <c r="Q10780" t="str">
        <f t="shared" si="843"/>
        <v>07</v>
      </c>
      <c r="R10780" t="str">
        <f>+IFERROR(VLOOKUP(I10780, Listado!A:B, 2, FALSE()), "COMERCIALIZADORA INTERNACIONAL CARIBBEAN EXOTICS S A")</f>
        <v>PIEDRAHITA PEREZ MARIANA</v>
      </c>
      <c r="S10780" s="25">
        <f>+VLOOKUP(E10780, TC!A:D, 2, FALSE())</f>
        <v>4026.27</v>
      </c>
      <c r="T10780" t="str">
        <f t="shared" si="844"/>
        <v>USD</v>
      </c>
    </row>
    <row r="10781" spans="1:20" ht="18.75" hidden="1" customHeight="1" x14ac:dyDescent="0.25">
      <c r="A10781" t="s">
        <v>3341</v>
      </c>
      <c r="B10781" t="s">
        <v>1923</v>
      </c>
      <c r="C10781" t="s">
        <v>1913</v>
      </c>
      <c r="D10781" s="24">
        <v>6216</v>
      </c>
      <c r="E10781" t="s">
        <v>1796</v>
      </c>
      <c r="F10781" t="s">
        <v>128</v>
      </c>
      <c r="G10781" t="s">
        <v>108</v>
      </c>
      <c r="H10781" t="s">
        <v>3541</v>
      </c>
      <c r="I10781" t="s">
        <v>1904</v>
      </c>
      <c r="J10781" t="s">
        <v>1944</v>
      </c>
      <c r="K10781" t="s">
        <v>76</v>
      </c>
      <c r="L10781" s="24">
        <v>357</v>
      </c>
      <c r="M10781" s="25">
        <f>+VLOOKUP(E10781, TC!A:D, 4, FALSE())</f>
        <v>1.1723499988823403</v>
      </c>
      <c r="N10781" s="24">
        <f t="shared" si="840"/>
        <v>357</v>
      </c>
      <c r="O10781" t="str">
        <f t="shared" si="841"/>
        <v>FACTURA</v>
      </c>
      <c r="P10781" t="str">
        <f t="shared" si="842"/>
        <v>2025</v>
      </c>
      <c r="Q10781" t="str">
        <f t="shared" si="843"/>
        <v>07</v>
      </c>
      <c r="R10781" t="str">
        <f>+IFERROR(VLOOKUP(I10781, Listado!A:B, 2, FALSE()), "COMERCIALIZADORA INTERNACIONAL CARIBBEAN EXOTICS S A")</f>
        <v>PIEDRAHITA PEREZ MARIANA</v>
      </c>
      <c r="S10781" s="25">
        <f>+VLOOKUP(E10781, TC!A:D, 2, FALSE())</f>
        <v>4026.27</v>
      </c>
      <c r="T10781" t="str">
        <f t="shared" si="844"/>
        <v>USD</v>
      </c>
    </row>
    <row r="10782" spans="1:20" ht="18.75" hidden="1" customHeight="1" x14ac:dyDescent="0.25">
      <c r="A10782" t="s">
        <v>3341</v>
      </c>
      <c r="B10782" t="s">
        <v>5</v>
      </c>
      <c r="C10782" t="s">
        <v>1913</v>
      </c>
      <c r="D10782" s="24">
        <v>12573</v>
      </c>
      <c r="E10782" t="s">
        <v>1796</v>
      </c>
      <c r="F10782" t="s">
        <v>128</v>
      </c>
      <c r="G10782" t="s">
        <v>112</v>
      </c>
      <c r="I10782" t="s">
        <v>1893</v>
      </c>
      <c r="J10782" t="s">
        <v>1919</v>
      </c>
      <c r="K10782" t="s">
        <v>1918</v>
      </c>
      <c r="L10782" s="24">
        <v>33.6</v>
      </c>
      <c r="M10782" s="25">
        <f>+VLOOKUP(E10782, TC!A:D, 4, FALSE())</f>
        <v>1.1723499988823403</v>
      </c>
      <c r="N10782" s="24">
        <f t="shared" si="840"/>
        <v>33.6</v>
      </c>
      <c r="O10782" t="str">
        <f t="shared" si="841"/>
        <v>FACTURA</v>
      </c>
      <c r="P10782" t="str">
        <f t="shared" si="842"/>
        <v>2025</v>
      </c>
      <c r="Q10782" t="str">
        <f t="shared" si="843"/>
        <v>07</v>
      </c>
      <c r="R10782" t="str">
        <f>+IFERROR(VLOOKUP(I10782, Listado!A:B, 2, FALSE()), "COMERCIALIZADORA INTERNACIONAL CARIBBEAN EXOTICS S A")</f>
        <v>HINCAPIE CONTRERAS ERIKA STEFANIA</v>
      </c>
      <c r="S10782" s="25">
        <f>+VLOOKUP(E10782, TC!A:D, 2, FALSE())</f>
        <v>4026.27</v>
      </c>
      <c r="T10782" t="str">
        <f t="shared" si="844"/>
        <v>USD</v>
      </c>
    </row>
    <row r="10783" spans="1:20" ht="18.75" hidden="1" customHeight="1" x14ac:dyDescent="0.25">
      <c r="A10783" t="s">
        <v>3341</v>
      </c>
      <c r="B10783" t="s">
        <v>5</v>
      </c>
      <c r="C10783" t="s">
        <v>1913</v>
      </c>
      <c r="D10783" s="24">
        <v>12574</v>
      </c>
      <c r="E10783" t="s">
        <v>1796</v>
      </c>
      <c r="F10783" t="s">
        <v>1924</v>
      </c>
      <c r="G10783" t="s">
        <v>112</v>
      </c>
      <c r="I10783" t="s">
        <v>1863</v>
      </c>
      <c r="J10783" t="s">
        <v>1926</v>
      </c>
      <c r="K10783" t="s">
        <v>1918</v>
      </c>
      <c r="L10783" s="24">
        <v>12</v>
      </c>
      <c r="M10783" s="25">
        <f>+VLOOKUP(E10783, TC!A:D, 4, FALSE())</f>
        <v>1.1723499988823403</v>
      </c>
      <c r="N10783" s="24">
        <f t="shared" si="840"/>
        <v>14.068199986588084</v>
      </c>
      <c r="O10783" t="str">
        <f t="shared" si="841"/>
        <v>FACTURA</v>
      </c>
      <c r="P10783" t="str">
        <f t="shared" si="842"/>
        <v>2025</v>
      </c>
      <c r="Q10783" t="str">
        <f t="shared" si="843"/>
        <v>07</v>
      </c>
      <c r="R10783" t="str">
        <f>+IFERROR(VLOOKUP(I10783, Listado!A:B, 2, FALSE()), "COMERCIALIZADORA INTERNACIONAL CARIBBEAN EXOTICS S A")</f>
        <v>HINCAPIE CONTRERAS ERIKA STEFANIA</v>
      </c>
      <c r="S10783" s="25">
        <f>+VLOOKUP(E10783, TC!A:D, 2, FALSE())</f>
        <v>4026.27</v>
      </c>
      <c r="T10783" t="str">
        <f t="shared" si="844"/>
        <v>EUR</v>
      </c>
    </row>
    <row r="10784" spans="1:20" ht="18.75" hidden="1" customHeight="1" x14ac:dyDescent="0.25">
      <c r="A10784" t="s">
        <v>3341</v>
      </c>
      <c r="B10784" t="s">
        <v>5</v>
      </c>
      <c r="C10784" t="s">
        <v>1913</v>
      </c>
      <c r="D10784" s="24">
        <v>12575</v>
      </c>
      <c r="E10784" t="s">
        <v>1796</v>
      </c>
      <c r="F10784" t="s">
        <v>99</v>
      </c>
      <c r="G10784" t="s">
        <v>1914</v>
      </c>
      <c r="I10784" t="s">
        <v>1841</v>
      </c>
      <c r="J10784" t="s">
        <v>1915</v>
      </c>
      <c r="K10784" t="s">
        <v>2025</v>
      </c>
      <c r="L10784" s="24">
        <v>276420</v>
      </c>
      <c r="M10784" s="25">
        <f>+VLOOKUP(E10784, TC!A:D, 4, FALSE())</f>
        <v>1.1723499988823403</v>
      </c>
      <c r="N10784" s="24">
        <f t="shared" si="840"/>
        <v>276420</v>
      </c>
      <c r="O10784" t="str">
        <f t="shared" si="841"/>
        <v>FACTURA</v>
      </c>
      <c r="P10784" t="str">
        <f t="shared" si="842"/>
        <v>2025</v>
      </c>
      <c r="Q10784" t="str">
        <f t="shared" si="843"/>
        <v>07</v>
      </c>
      <c r="R10784" t="str">
        <f>+IFERROR(VLOOKUP(I10784, Listado!A:B, 2, FALSE()), "COMERCIALIZADORA INTERNACIONAL CARIBBEAN EXOTICS S A")</f>
        <v>LONDOÑO ECHEVERRI ALEJANDRA</v>
      </c>
      <c r="S10784" s="25">
        <f>+VLOOKUP(E10784, TC!A:D, 2, FALSE())</f>
        <v>4026.27</v>
      </c>
      <c r="T10784" t="str">
        <f t="shared" si="844"/>
        <v>COP</v>
      </c>
    </row>
    <row r="10785" spans="1:20" ht="18.75" hidden="1" customHeight="1" x14ac:dyDescent="0.25">
      <c r="A10785" t="s">
        <v>3341</v>
      </c>
      <c r="B10785" t="s">
        <v>5</v>
      </c>
      <c r="C10785" t="s">
        <v>1913</v>
      </c>
      <c r="D10785" s="24">
        <v>12575</v>
      </c>
      <c r="E10785" t="s">
        <v>1796</v>
      </c>
      <c r="F10785" t="s">
        <v>99</v>
      </c>
      <c r="G10785" t="s">
        <v>1914</v>
      </c>
      <c r="I10785" t="s">
        <v>1841</v>
      </c>
      <c r="J10785" t="s">
        <v>1915</v>
      </c>
      <c r="K10785" t="s">
        <v>2025</v>
      </c>
      <c r="L10785" s="24">
        <v>70040</v>
      </c>
      <c r="M10785" s="25">
        <f>+VLOOKUP(E10785, TC!A:D, 4, FALSE())</f>
        <v>1.1723499988823403</v>
      </c>
      <c r="N10785" s="24">
        <f t="shared" si="840"/>
        <v>70040</v>
      </c>
      <c r="O10785" t="str">
        <f t="shared" si="841"/>
        <v>FACTURA</v>
      </c>
      <c r="P10785" t="str">
        <f t="shared" si="842"/>
        <v>2025</v>
      </c>
      <c r="Q10785" t="str">
        <f t="shared" si="843"/>
        <v>07</v>
      </c>
      <c r="R10785" t="str">
        <f>+IFERROR(VLOOKUP(I10785, Listado!A:B, 2, FALSE()), "COMERCIALIZADORA INTERNACIONAL CARIBBEAN EXOTICS S A")</f>
        <v>LONDOÑO ECHEVERRI ALEJANDRA</v>
      </c>
      <c r="S10785" s="25">
        <f>+VLOOKUP(E10785, TC!A:D, 2, FALSE())</f>
        <v>4026.27</v>
      </c>
      <c r="T10785" t="str">
        <f t="shared" si="844"/>
        <v>COP</v>
      </c>
    </row>
    <row r="10786" spans="1:20" ht="18.75" hidden="1" customHeight="1" x14ac:dyDescent="0.25">
      <c r="A10786" t="s">
        <v>3341</v>
      </c>
      <c r="B10786" t="s">
        <v>5</v>
      </c>
      <c r="C10786" t="s">
        <v>1913</v>
      </c>
      <c r="D10786" s="24">
        <v>12575</v>
      </c>
      <c r="E10786" t="s">
        <v>1796</v>
      </c>
      <c r="F10786" t="s">
        <v>99</v>
      </c>
      <c r="G10786" t="s">
        <v>1914</v>
      </c>
      <c r="I10786" t="s">
        <v>1841</v>
      </c>
      <c r="J10786" t="s">
        <v>1915</v>
      </c>
      <c r="K10786" t="s">
        <v>2025</v>
      </c>
      <c r="L10786" s="24">
        <v>47260</v>
      </c>
      <c r="M10786" s="25">
        <f>+VLOOKUP(E10786, TC!A:D, 4, FALSE())</f>
        <v>1.1723499988823403</v>
      </c>
      <c r="N10786" s="24">
        <f t="shared" si="840"/>
        <v>47260</v>
      </c>
      <c r="O10786" t="str">
        <f t="shared" si="841"/>
        <v>FACTURA</v>
      </c>
      <c r="P10786" t="str">
        <f t="shared" si="842"/>
        <v>2025</v>
      </c>
      <c r="Q10786" t="str">
        <f t="shared" si="843"/>
        <v>07</v>
      </c>
      <c r="R10786" t="str">
        <f>+IFERROR(VLOOKUP(I10786, Listado!A:B, 2, FALSE()), "COMERCIALIZADORA INTERNACIONAL CARIBBEAN EXOTICS S A")</f>
        <v>LONDOÑO ECHEVERRI ALEJANDRA</v>
      </c>
      <c r="S10786" s="25">
        <f>+VLOOKUP(E10786, TC!A:D, 2, FALSE())</f>
        <v>4026.27</v>
      </c>
      <c r="T10786" t="str">
        <f t="shared" si="844"/>
        <v>COP</v>
      </c>
    </row>
    <row r="10787" spans="1:20" ht="18.75" hidden="1" customHeight="1" x14ac:dyDescent="0.25">
      <c r="A10787" t="s">
        <v>3341</v>
      </c>
      <c r="B10787" t="s">
        <v>5</v>
      </c>
      <c r="C10787" t="s">
        <v>1913</v>
      </c>
      <c r="D10787" s="24">
        <v>12575</v>
      </c>
      <c r="E10787" t="s">
        <v>1796</v>
      </c>
      <c r="F10787" t="s">
        <v>99</v>
      </c>
      <c r="G10787" t="s">
        <v>1914</v>
      </c>
      <c r="I10787" t="s">
        <v>1841</v>
      </c>
      <c r="J10787" t="s">
        <v>1915</v>
      </c>
      <c r="K10787" t="s">
        <v>2025</v>
      </c>
      <c r="L10787" s="24">
        <v>8840</v>
      </c>
      <c r="M10787" s="25">
        <f>+VLOOKUP(E10787, TC!A:D, 4, FALSE())</f>
        <v>1.1723499988823403</v>
      </c>
      <c r="N10787" s="24">
        <f t="shared" si="840"/>
        <v>8840</v>
      </c>
      <c r="O10787" t="str">
        <f t="shared" si="841"/>
        <v>FACTURA</v>
      </c>
      <c r="P10787" t="str">
        <f t="shared" si="842"/>
        <v>2025</v>
      </c>
      <c r="Q10787" t="str">
        <f t="shared" si="843"/>
        <v>07</v>
      </c>
      <c r="R10787" t="str">
        <f>+IFERROR(VLOOKUP(I10787, Listado!A:B, 2, FALSE()), "COMERCIALIZADORA INTERNACIONAL CARIBBEAN EXOTICS S A")</f>
        <v>LONDOÑO ECHEVERRI ALEJANDRA</v>
      </c>
      <c r="S10787" s="25">
        <f>+VLOOKUP(E10787, TC!A:D, 2, FALSE())</f>
        <v>4026.27</v>
      </c>
      <c r="T10787" t="str">
        <f t="shared" si="844"/>
        <v>COP</v>
      </c>
    </row>
    <row r="10788" spans="1:20" ht="18.75" hidden="1" customHeight="1" x14ac:dyDescent="0.25">
      <c r="A10788" t="s">
        <v>3341</v>
      </c>
      <c r="B10788" t="s">
        <v>5</v>
      </c>
      <c r="C10788" t="s">
        <v>1913</v>
      </c>
      <c r="D10788" s="24">
        <v>12575</v>
      </c>
      <c r="E10788" t="s">
        <v>1796</v>
      </c>
      <c r="F10788" t="s">
        <v>99</v>
      </c>
      <c r="G10788" t="s">
        <v>1914</v>
      </c>
      <c r="I10788" t="s">
        <v>1841</v>
      </c>
      <c r="J10788" t="s">
        <v>1915</v>
      </c>
      <c r="K10788" t="s">
        <v>2025</v>
      </c>
      <c r="L10788" s="24">
        <v>680</v>
      </c>
      <c r="M10788" s="25">
        <f>+VLOOKUP(E10788, TC!A:D, 4, FALSE())</f>
        <v>1.1723499988823403</v>
      </c>
      <c r="N10788" s="24">
        <f t="shared" si="840"/>
        <v>680</v>
      </c>
      <c r="O10788" t="str">
        <f t="shared" si="841"/>
        <v>FACTURA</v>
      </c>
      <c r="P10788" t="str">
        <f t="shared" si="842"/>
        <v>2025</v>
      </c>
      <c r="Q10788" t="str">
        <f t="shared" si="843"/>
        <v>07</v>
      </c>
      <c r="R10788" t="str">
        <f>+IFERROR(VLOOKUP(I10788, Listado!A:B, 2, FALSE()), "COMERCIALIZADORA INTERNACIONAL CARIBBEAN EXOTICS S A")</f>
        <v>LONDOÑO ECHEVERRI ALEJANDRA</v>
      </c>
      <c r="S10788" s="25">
        <f>+VLOOKUP(E10788, TC!A:D, 2, FALSE())</f>
        <v>4026.27</v>
      </c>
      <c r="T10788" t="str">
        <f t="shared" si="844"/>
        <v>COP</v>
      </c>
    </row>
    <row r="10789" spans="1:20" ht="18.75" hidden="1" customHeight="1" x14ac:dyDescent="0.25">
      <c r="A10789" t="s">
        <v>3341</v>
      </c>
      <c r="B10789" t="s">
        <v>5</v>
      </c>
      <c r="C10789" t="s">
        <v>1913</v>
      </c>
      <c r="D10789" s="24">
        <v>12575</v>
      </c>
      <c r="E10789" t="s">
        <v>1796</v>
      </c>
      <c r="F10789" t="s">
        <v>99</v>
      </c>
      <c r="G10789" t="s">
        <v>1914</v>
      </c>
      <c r="I10789" t="s">
        <v>1841</v>
      </c>
      <c r="J10789" t="s">
        <v>1915</v>
      </c>
      <c r="K10789" t="s">
        <v>2025</v>
      </c>
      <c r="L10789" s="24">
        <v>76500</v>
      </c>
      <c r="M10789" s="25">
        <f>+VLOOKUP(E10789, TC!A:D, 4, FALSE())</f>
        <v>1.1723499988823403</v>
      </c>
      <c r="N10789" s="24">
        <f t="shared" si="840"/>
        <v>76500</v>
      </c>
      <c r="O10789" t="str">
        <f t="shared" si="841"/>
        <v>FACTURA</v>
      </c>
      <c r="P10789" t="str">
        <f t="shared" si="842"/>
        <v>2025</v>
      </c>
      <c r="Q10789" t="str">
        <f t="shared" si="843"/>
        <v>07</v>
      </c>
      <c r="R10789" t="str">
        <f>+IFERROR(VLOOKUP(I10789, Listado!A:B, 2, FALSE()), "COMERCIALIZADORA INTERNACIONAL CARIBBEAN EXOTICS S A")</f>
        <v>LONDOÑO ECHEVERRI ALEJANDRA</v>
      </c>
      <c r="S10789" s="25">
        <f>+VLOOKUP(E10789, TC!A:D, 2, FALSE())</f>
        <v>4026.27</v>
      </c>
      <c r="T10789" t="str">
        <f t="shared" si="844"/>
        <v>COP</v>
      </c>
    </row>
    <row r="10790" spans="1:20" ht="18.75" hidden="1" customHeight="1" x14ac:dyDescent="0.25">
      <c r="A10790" t="s">
        <v>3341</v>
      </c>
      <c r="B10790" t="s">
        <v>5</v>
      </c>
      <c r="C10790" t="s">
        <v>1913</v>
      </c>
      <c r="D10790" s="24">
        <v>12576</v>
      </c>
      <c r="E10790" t="s">
        <v>1796</v>
      </c>
      <c r="F10790" t="s">
        <v>99</v>
      </c>
      <c r="G10790" t="s">
        <v>1914</v>
      </c>
      <c r="I10790" t="s">
        <v>1841</v>
      </c>
      <c r="J10790" t="s">
        <v>1915</v>
      </c>
      <c r="K10790" t="s">
        <v>2021</v>
      </c>
      <c r="L10790" s="24">
        <v>89600</v>
      </c>
      <c r="M10790" s="25">
        <f>+VLOOKUP(E10790, TC!A:D, 4, FALSE())</f>
        <v>1.1723499988823403</v>
      </c>
      <c r="N10790" s="24">
        <f t="shared" si="840"/>
        <v>89600</v>
      </c>
      <c r="O10790" t="str">
        <f t="shared" si="841"/>
        <v>FACTURA</v>
      </c>
      <c r="P10790" t="str">
        <f t="shared" si="842"/>
        <v>2025</v>
      </c>
      <c r="Q10790" t="str">
        <f t="shared" si="843"/>
        <v>07</v>
      </c>
      <c r="R10790" t="str">
        <f>+IFERROR(VLOOKUP(I10790, Listado!A:B, 2, FALSE()), "COMERCIALIZADORA INTERNACIONAL CARIBBEAN EXOTICS S A")</f>
        <v>LONDOÑO ECHEVERRI ALEJANDRA</v>
      </c>
      <c r="S10790" s="25">
        <f>+VLOOKUP(E10790, TC!A:D, 2, FALSE())</f>
        <v>4026.27</v>
      </c>
      <c r="T10790" t="str">
        <f t="shared" si="844"/>
        <v>COP</v>
      </c>
    </row>
    <row r="10791" spans="1:20" ht="18.75" hidden="1" customHeight="1" x14ac:dyDescent="0.25">
      <c r="A10791" t="s">
        <v>3341</v>
      </c>
      <c r="B10791" t="s">
        <v>5</v>
      </c>
      <c r="C10791" t="s">
        <v>1913</v>
      </c>
      <c r="D10791" s="24">
        <v>12576</v>
      </c>
      <c r="E10791" t="s">
        <v>1796</v>
      </c>
      <c r="F10791" t="s">
        <v>99</v>
      </c>
      <c r="G10791" t="s">
        <v>1914</v>
      </c>
      <c r="I10791" t="s">
        <v>1841</v>
      </c>
      <c r="J10791" t="s">
        <v>1915</v>
      </c>
      <c r="K10791" t="s">
        <v>2021</v>
      </c>
      <c r="L10791" s="24">
        <v>132600</v>
      </c>
      <c r="M10791" s="25">
        <f>+VLOOKUP(E10791, TC!A:D, 4, FALSE())</f>
        <v>1.1723499988823403</v>
      </c>
      <c r="N10791" s="24">
        <f t="shared" si="840"/>
        <v>132600</v>
      </c>
      <c r="O10791" t="str">
        <f t="shared" si="841"/>
        <v>FACTURA</v>
      </c>
      <c r="P10791" t="str">
        <f t="shared" si="842"/>
        <v>2025</v>
      </c>
      <c r="Q10791" t="str">
        <f t="shared" si="843"/>
        <v>07</v>
      </c>
      <c r="R10791" t="str">
        <f>+IFERROR(VLOOKUP(I10791, Listado!A:B, 2, FALSE()), "COMERCIALIZADORA INTERNACIONAL CARIBBEAN EXOTICS S A")</f>
        <v>LONDOÑO ECHEVERRI ALEJANDRA</v>
      </c>
      <c r="S10791" s="25">
        <f>+VLOOKUP(E10791, TC!A:D, 2, FALSE())</f>
        <v>4026.27</v>
      </c>
      <c r="T10791" t="str">
        <f t="shared" si="844"/>
        <v>COP</v>
      </c>
    </row>
    <row r="10792" spans="1:20" ht="18.75" hidden="1" customHeight="1" x14ac:dyDescent="0.25">
      <c r="A10792" t="s">
        <v>3341</v>
      </c>
      <c r="B10792" t="s">
        <v>5</v>
      </c>
      <c r="C10792" t="s">
        <v>1913</v>
      </c>
      <c r="D10792" s="24">
        <v>12576</v>
      </c>
      <c r="E10792" t="s">
        <v>1796</v>
      </c>
      <c r="F10792" t="s">
        <v>99</v>
      </c>
      <c r="G10792" t="s">
        <v>1914</v>
      </c>
      <c r="I10792" t="s">
        <v>1841</v>
      </c>
      <c r="J10792" t="s">
        <v>1915</v>
      </c>
      <c r="K10792" t="s">
        <v>2021</v>
      </c>
      <c r="L10792" s="24">
        <v>79400</v>
      </c>
      <c r="M10792" s="25">
        <f>+VLOOKUP(E10792, TC!A:D, 4, FALSE())</f>
        <v>1.1723499988823403</v>
      </c>
      <c r="N10792" s="24">
        <f t="shared" si="840"/>
        <v>79400</v>
      </c>
      <c r="O10792" t="str">
        <f t="shared" si="841"/>
        <v>FACTURA</v>
      </c>
      <c r="P10792" t="str">
        <f t="shared" si="842"/>
        <v>2025</v>
      </c>
      <c r="Q10792" t="str">
        <f t="shared" si="843"/>
        <v>07</v>
      </c>
      <c r="R10792" t="str">
        <f>+IFERROR(VLOOKUP(I10792, Listado!A:B, 2, FALSE()), "COMERCIALIZADORA INTERNACIONAL CARIBBEAN EXOTICS S A")</f>
        <v>LONDOÑO ECHEVERRI ALEJANDRA</v>
      </c>
      <c r="S10792" s="25">
        <f>+VLOOKUP(E10792, TC!A:D, 2, FALSE())</f>
        <v>4026.27</v>
      </c>
      <c r="T10792" t="str">
        <f t="shared" si="844"/>
        <v>COP</v>
      </c>
    </row>
    <row r="10793" spans="1:20" ht="18.75" hidden="1" customHeight="1" x14ac:dyDescent="0.25">
      <c r="A10793" t="s">
        <v>3341</v>
      </c>
      <c r="B10793" t="s">
        <v>5</v>
      </c>
      <c r="C10793" t="s">
        <v>1913</v>
      </c>
      <c r="D10793" s="24">
        <v>12576</v>
      </c>
      <c r="E10793" t="s">
        <v>1796</v>
      </c>
      <c r="F10793" t="s">
        <v>99</v>
      </c>
      <c r="G10793" t="s">
        <v>1914</v>
      </c>
      <c r="I10793" t="s">
        <v>1841</v>
      </c>
      <c r="J10793" t="s">
        <v>1915</v>
      </c>
      <c r="K10793" t="s">
        <v>2021</v>
      </c>
      <c r="L10793" s="24">
        <v>29000</v>
      </c>
      <c r="M10793" s="25">
        <f>+VLOOKUP(E10793, TC!A:D, 4, FALSE())</f>
        <v>1.1723499988823403</v>
      </c>
      <c r="N10793" s="24">
        <f t="shared" si="840"/>
        <v>29000</v>
      </c>
      <c r="O10793" t="str">
        <f t="shared" si="841"/>
        <v>FACTURA</v>
      </c>
      <c r="P10793" t="str">
        <f t="shared" si="842"/>
        <v>2025</v>
      </c>
      <c r="Q10793" t="str">
        <f t="shared" si="843"/>
        <v>07</v>
      </c>
      <c r="R10793" t="str">
        <f>+IFERROR(VLOOKUP(I10793, Listado!A:B, 2, FALSE()), "COMERCIALIZADORA INTERNACIONAL CARIBBEAN EXOTICS S A")</f>
        <v>LONDOÑO ECHEVERRI ALEJANDRA</v>
      </c>
      <c r="S10793" s="25">
        <f>+VLOOKUP(E10793, TC!A:D, 2, FALSE())</f>
        <v>4026.27</v>
      </c>
      <c r="T10793" t="str">
        <f t="shared" si="844"/>
        <v>COP</v>
      </c>
    </row>
    <row r="10794" spans="1:20" ht="18.75" hidden="1" customHeight="1" x14ac:dyDescent="0.25">
      <c r="A10794" t="s">
        <v>3341</v>
      </c>
      <c r="B10794" t="s">
        <v>5</v>
      </c>
      <c r="C10794" t="s">
        <v>1913</v>
      </c>
      <c r="D10794" s="24">
        <v>12576</v>
      </c>
      <c r="E10794" t="s">
        <v>1796</v>
      </c>
      <c r="F10794" t="s">
        <v>99</v>
      </c>
      <c r="G10794" t="s">
        <v>1914</v>
      </c>
      <c r="I10794" t="s">
        <v>1841</v>
      </c>
      <c r="J10794" t="s">
        <v>1915</v>
      </c>
      <c r="K10794" t="s">
        <v>2021</v>
      </c>
      <c r="L10794" s="24">
        <v>18400</v>
      </c>
      <c r="M10794" s="25">
        <f>+VLOOKUP(E10794, TC!A:D, 4, FALSE())</f>
        <v>1.1723499988823403</v>
      </c>
      <c r="N10794" s="24">
        <f t="shared" si="840"/>
        <v>18400</v>
      </c>
      <c r="O10794" t="str">
        <f t="shared" si="841"/>
        <v>FACTURA</v>
      </c>
      <c r="P10794" t="str">
        <f t="shared" si="842"/>
        <v>2025</v>
      </c>
      <c r="Q10794" t="str">
        <f t="shared" si="843"/>
        <v>07</v>
      </c>
      <c r="R10794" t="str">
        <f>+IFERROR(VLOOKUP(I10794, Listado!A:B, 2, FALSE()), "COMERCIALIZADORA INTERNACIONAL CARIBBEAN EXOTICS S A")</f>
        <v>LONDOÑO ECHEVERRI ALEJANDRA</v>
      </c>
      <c r="S10794" s="25">
        <f>+VLOOKUP(E10794, TC!A:D, 2, FALSE())</f>
        <v>4026.27</v>
      </c>
      <c r="T10794" t="str">
        <f t="shared" si="844"/>
        <v>COP</v>
      </c>
    </row>
    <row r="10795" spans="1:20" ht="18.75" hidden="1" customHeight="1" x14ac:dyDescent="0.25">
      <c r="A10795" t="s">
        <v>3341</v>
      </c>
      <c r="B10795" t="s">
        <v>5</v>
      </c>
      <c r="C10795" t="s">
        <v>1913</v>
      </c>
      <c r="D10795" s="24">
        <v>12576</v>
      </c>
      <c r="E10795" t="s">
        <v>1796</v>
      </c>
      <c r="F10795" t="s">
        <v>99</v>
      </c>
      <c r="G10795" t="s">
        <v>1914</v>
      </c>
      <c r="I10795" t="s">
        <v>1841</v>
      </c>
      <c r="J10795" t="s">
        <v>1915</v>
      </c>
      <c r="K10795" t="s">
        <v>2021</v>
      </c>
      <c r="L10795" s="24">
        <v>9400</v>
      </c>
      <c r="M10795" s="25">
        <f>+VLOOKUP(E10795, TC!A:D, 4, FALSE())</f>
        <v>1.1723499988823403</v>
      </c>
      <c r="N10795" s="24">
        <f t="shared" si="840"/>
        <v>9400</v>
      </c>
      <c r="O10795" t="str">
        <f t="shared" si="841"/>
        <v>FACTURA</v>
      </c>
      <c r="P10795" t="str">
        <f t="shared" si="842"/>
        <v>2025</v>
      </c>
      <c r="Q10795" t="str">
        <f t="shared" si="843"/>
        <v>07</v>
      </c>
      <c r="R10795" t="str">
        <f>+IFERROR(VLOOKUP(I10795, Listado!A:B, 2, FALSE()), "COMERCIALIZADORA INTERNACIONAL CARIBBEAN EXOTICS S A")</f>
        <v>LONDOÑO ECHEVERRI ALEJANDRA</v>
      </c>
      <c r="S10795" s="25">
        <f>+VLOOKUP(E10795, TC!A:D, 2, FALSE())</f>
        <v>4026.27</v>
      </c>
      <c r="T10795" t="str">
        <f t="shared" si="844"/>
        <v>COP</v>
      </c>
    </row>
    <row r="10796" spans="1:20" ht="18.75" hidden="1" customHeight="1" x14ac:dyDescent="0.25">
      <c r="A10796" t="s">
        <v>3341</v>
      </c>
      <c r="B10796" t="s">
        <v>5</v>
      </c>
      <c r="C10796" t="s">
        <v>1913</v>
      </c>
      <c r="D10796" s="24">
        <v>12576</v>
      </c>
      <c r="E10796" t="s">
        <v>1796</v>
      </c>
      <c r="F10796" t="s">
        <v>99</v>
      </c>
      <c r="G10796" t="s">
        <v>1914</v>
      </c>
      <c r="I10796" t="s">
        <v>1841</v>
      </c>
      <c r="J10796" t="s">
        <v>1915</v>
      </c>
      <c r="K10796" t="s">
        <v>2021</v>
      </c>
      <c r="L10796" s="24">
        <v>6800</v>
      </c>
      <c r="M10796" s="25">
        <f>+VLOOKUP(E10796, TC!A:D, 4, FALSE())</f>
        <v>1.1723499988823403</v>
      </c>
      <c r="N10796" s="24">
        <f t="shared" si="840"/>
        <v>6800</v>
      </c>
      <c r="O10796" t="str">
        <f t="shared" si="841"/>
        <v>FACTURA</v>
      </c>
      <c r="P10796" t="str">
        <f t="shared" si="842"/>
        <v>2025</v>
      </c>
      <c r="Q10796" t="str">
        <f t="shared" si="843"/>
        <v>07</v>
      </c>
      <c r="R10796" t="str">
        <f>+IFERROR(VLOOKUP(I10796, Listado!A:B, 2, FALSE()), "COMERCIALIZADORA INTERNACIONAL CARIBBEAN EXOTICS S A")</f>
        <v>LONDOÑO ECHEVERRI ALEJANDRA</v>
      </c>
      <c r="S10796" s="25">
        <f>+VLOOKUP(E10796, TC!A:D, 2, FALSE())</f>
        <v>4026.27</v>
      </c>
      <c r="T10796" t="str">
        <f t="shared" si="844"/>
        <v>COP</v>
      </c>
    </row>
    <row r="10797" spans="1:20" ht="18.75" hidden="1" customHeight="1" x14ac:dyDescent="0.25">
      <c r="A10797" t="s">
        <v>3341</v>
      </c>
      <c r="B10797" t="s">
        <v>5</v>
      </c>
      <c r="C10797" t="s">
        <v>1913</v>
      </c>
      <c r="D10797" s="24">
        <v>12577</v>
      </c>
      <c r="E10797" t="s">
        <v>1796</v>
      </c>
      <c r="F10797" t="s">
        <v>99</v>
      </c>
      <c r="G10797" t="s">
        <v>113</v>
      </c>
      <c r="I10797" t="s">
        <v>2824</v>
      </c>
      <c r="J10797" t="s">
        <v>1915</v>
      </c>
      <c r="K10797" t="s">
        <v>2025</v>
      </c>
      <c r="L10797" s="24">
        <v>374000</v>
      </c>
      <c r="M10797" s="25">
        <f>+VLOOKUP(E10797, TC!A:D, 4, FALSE())</f>
        <v>1.1723499988823403</v>
      </c>
      <c r="N10797" s="24">
        <f t="shared" si="840"/>
        <v>374000</v>
      </c>
      <c r="O10797" t="str">
        <f t="shared" si="841"/>
        <v>FACTURA</v>
      </c>
      <c r="P10797" t="str">
        <f t="shared" si="842"/>
        <v>2025</v>
      </c>
      <c r="Q10797" t="str">
        <f t="shared" si="843"/>
        <v>07</v>
      </c>
      <c r="R10797" t="str">
        <f>+IFERROR(VLOOKUP(I10797, Listado!A:B, 2, FALSE()), "COMERCIALIZADORA INTERNACIONAL CARIBBEAN EXOTICS S A")</f>
        <v>COMERCIALIZADORA INTERNACIONAL CARIBBEAN EXOTICS S A</v>
      </c>
      <c r="S10797" s="25">
        <f>+VLOOKUP(E10797, TC!A:D, 2, FALSE())</f>
        <v>4026.27</v>
      </c>
      <c r="T10797" t="str">
        <f t="shared" si="844"/>
        <v>COP</v>
      </c>
    </row>
    <row r="10798" spans="1:20" ht="18.75" hidden="1" customHeight="1" x14ac:dyDescent="0.25">
      <c r="A10798" t="s">
        <v>3341</v>
      </c>
      <c r="B10798" t="s">
        <v>5</v>
      </c>
      <c r="C10798" t="s">
        <v>1913</v>
      </c>
      <c r="D10798" s="24">
        <v>12578</v>
      </c>
      <c r="E10798" t="s">
        <v>1796</v>
      </c>
      <c r="F10798" t="s">
        <v>99</v>
      </c>
      <c r="G10798" t="s">
        <v>113</v>
      </c>
      <c r="I10798" t="s">
        <v>2824</v>
      </c>
      <c r="J10798" t="s">
        <v>1915</v>
      </c>
      <c r="K10798" t="s">
        <v>2021</v>
      </c>
      <c r="L10798" s="24">
        <v>151760</v>
      </c>
      <c r="M10798" s="25">
        <f>+VLOOKUP(E10798, TC!A:D, 4, FALSE())</f>
        <v>1.1723499988823403</v>
      </c>
      <c r="N10798" s="24">
        <f t="shared" si="840"/>
        <v>151760</v>
      </c>
      <c r="O10798" t="str">
        <f t="shared" si="841"/>
        <v>FACTURA</v>
      </c>
      <c r="P10798" t="str">
        <f t="shared" si="842"/>
        <v>2025</v>
      </c>
      <c r="Q10798" t="str">
        <f t="shared" si="843"/>
        <v>07</v>
      </c>
      <c r="R10798" t="str">
        <f>+IFERROR(VLOOKUP(I10798, Listado!A:B, 2, FALSE()), "COMERCIALIZADORA INTERNACIONAL CARIBBEAN EXOTICS S A")</f>
        <v>COMERCIALIZADORA INTERNACIONAL CARIBBEAN EXOTICS S A</v>
      </c>
      <c r="S10798" s="25">
        <f>+VLOOKUP(E10798, TC!A:D, 2, FALSE())</f>
        <v>4026.27</v>
      </c>
      <c r="T10798" t="str">
        <f t="shared" si="844"/>
        <v>COP</v>
      </c>
    </row>
    <row r="10799" spans="1:20" ht="18.75" hidden="1" customHeight="1" x14ac:dyDescent="0.25">
      <c r="A10799" t="s">
        <v>3341</v>
      </c>
      <c r="B10799" t="s">
        <v>5</v>
      </c>
      <c r="C10799" t="s">
        <v>1913</v>
      </c>
      <c r="D10799" s="24">
        <v>12578</v>
      </c>
      <c r="E10799" t="s">
        <v>1796</v>
      </c>
      <c r="F10799" t="s">
        <v>99</v>
      </c>
      <c r="G10799" t="s">
        <v>113</v>
      </c>
      <c r="I10799" t="s">
        <v>2824</v>
      </c>
      <c r="J10799" t="s">
        <v>1915</v>
      </c>
      <c r="K10799" t="s">
        <v>2021</v>
      </c>
      <c r="L10799" s="24">
        <v>204400</v>
      </c>
      <c r="M10799" s="25">
        <f>+VLOOKUP(E10799, TC!A:D, 4, FALSE())</f>
        <v>1.1723499988823403</v>
      </c>
      <c r="N10799" s="24">
        <f t="shared" si="840"/>
        <v>204400</v>
      </c>
      <c r="O10799" t="str">
        <f t="shared" si="841"/>
        <v>FACTURA</v>
      </c>
      <c r="P10799" t="str">
        <f t="shared" si="842"/>
        <v>2025</v>
      </c>
      <c r="Q10799" t="str">
        <f t="shared" si="843"/>
        <v>07</v>
      </c>
      <c r="R10799" t="str">
        <f>+IFERROR(VLOOKUP(I10799, Listado!A:B, 2, FALSE()), "COMERCIALIZADORA INTERNACIONAL CARIBBEAN EXOTICS S A")</f>
        <v>COMERCIALIZADORA INTERNACIONAL CARIBBEAN EXOTICS S A</v>
      </c>
      <c r="S10799" s="25">
        <f>+VLOOKUP(E10799, TC!A:D, 2, FALSE())</f>
        <v>4026.27</v>
      </c>
      <c r="T10799" t="str">
        <f t="shared" si="844"/>
        <v>COP</v>
      </c>
    </row>
    <row r="10800" spans="1:20" ht="18.75" hidden="1" customHeight="1" x14ac:dyDescent="0.25">
      <c r="A10800" t="s">
        <v>3341</v>
      </c>
      <c r="B10800" t="s">
        <v>5</v>
      </c>
      <c r="C10800" t="s">
        <v>1913</v>
      </c>
      <c r="D10800" s="24">
        <v>12578</v>
      </c>
      <c r="E10800" t="s">
        <v>1796</v>
      </c>
      <c r="F10800" t="s">
        <v>99</v>
      </c>
      <c r="G10800" t="s">
        <v>113</v>
      </c>
      <c r="I10800" t="s">
        <v>2824</v>
      </c>
      <c r="J10800" t="s">
        <v>1915</v>
      </c>
      <c r="K10800" t="s">
        <v>2021</v>
      </c>
      <c r="L10800" s="24">
        <v>173320</v>
      </c>
      <c r="M10800" s="25">
        <f>+VLOOKUP(E10800, TC!A:D, 4, FALSE())</f>
        <v>1.1723499988823403</v>
      </c>
      <c r="N10800" s="24">
        <f t="shared" si="840"/>
        <v>173320</v>
      </c>
      <c r="O10800" t="str">
        <f t="shared" si="841"/>
        <v>FACTURA</v>
      </c>
      <c r="P10800" t="str">
        <f t="shared" si="842"/>
        <v>2025</v>
      </c>
      <c r="Q10800" t="str">
        <f t="shared" si="843"/>
        <v>07</v>
      </c>
      <c r="R10800" t="str">
        <f>+IFERROR(VLOOKUP(I10800, Listado!A:B, 2, FALSE()), "COMERCIALIZADORA INTERNACIONAL CARIBBEAN EXOTICS S A")</f>
        <v>COMERCIALIZADORA INTERNACIONAL CARIBBEAN EXOTICS S A</v>
      </c>
      <c r="S10800" s="25">
        <f>+VLOOKUP(E10800, TC!A:D, 2, FALSE())</f>
        <v>4026.27</v>
      </c>
      <c r="T10800" t="str">
        <f t="shared" si="844"/>
        <v>COP</v>
      </c>
    </row>
    <row r="10801" spans="1:20" ht="18.75" hidden="1" customHeight="1" x14ac:dyDescent="0.25">
      <c r="A10801" t="s">
        <v>3341</v>
      </c>
      <c r="B10801" t="s">
        <v>5</v>
      </c>
      <c r="C10801" t="s">
        <v>1913</v>
      </c>
      <c r="D10801" s="24">
        <v>12578</v>
      </c>
      <c r="E10801" t="s">
        <v>1796</v>
      </c>
      <c r="F10801" t="s">
        <v>99</v>
      </c>
      <c r="G10801" t="s">
        <v>113</v>
      </c>
      <c r="I10801" t="s">
        <v>2824</v>
      </c>
      <c r="J10801" t="s">
        <v>1915</v>
      </c>
      <c r="K10801" t="s">
        <v>2021</v>
      </c>
      <c r="L10801" s="24">
        <v>14560</v>
      </c>
      <c r="M10801" s="25">
        <f>+VLOOKUP(E10801, TC!A:D, 4, FALSE())</f>
        <v>1.1723499988823403</v>
      </c>
      <c r="N10801" s="24">
        <f t="shared" si="840"/>
        <v>14560</v>
      </c>
      <c r="O10801" t="str">
        <f t="shared" si="841"/>
        <v>FACTURA</v>
      </c>
      <c r="P10801" t="str">
        <f t="shared" si="842"/>
        <v>2025</v>
      </c>
      <c r="Q10801" t="str">
        <f t="shared" si="843"/>
        <v>07</v>
      </c>
      <c r="R10801" t="str">
        <f>+IFERROR(VLOOKUP(I10801, Listado!A:B, 2, FALSE()), "COMERCIALIZADORA INTERNACIONAL CARIBBEAN EXOTICS S A")</f>
        <v>COMERCIALIZADORA INTERNACIONAL CARIBBEAN EXOTICS S A</v>
      </c>
      <c r="S10801" s="25">
        <f>+VLOOKUP(E10801, TC!A:D, 2, FALSE())</f>
        <v>4026.27</v>
      </c>
      <c r="T10801" t="str">
        <f t="shared" si="844"/>
        <v>COP</v>
      </c>
    </row>
    <row r="10802" spans="1:20" ht="18.75" hidden="1" customHeight="1" x14ac:dyDescent="0.25">
      <c r="A10802" t="s">
        <v>3341</v>
      </c>
      <c r="B10802" t="s">
        <v>5</v>
      </c>
      <c r="C10802" t="s">
        <v>1913</v>
      </c>
      <c r="D10802" s="24">
        <v>12578</v>
      </c>
      <c r="E10802" t="s">
        <v>1796</v>
      </c>
      <c r="F10802" t="s">
        <v>99</v>
      </c>
      <c r="G10802" t="s">
        <v>113</v>
      </c>
      <c r="I10802" t="s">
        <v>2824</v>
      </c>
      <c r="J10802" t="s">
        <v>1915</v>
      </c>
      <c r="K10802" t="s">
        <v>2021</v>
      </c>
      <c r="L10802" s="24">
        <v>8680</v>
      </c>
      <c r="M10802" s="25">
        <f>+VLOOKUP(E10802, TC!A:D, 4, FALSE())</f>
        <v>1.1723499988823403</v>
      </c>
      <c r="N10802" s="24">
        <f t="shared" si="840"/>
        <v>8680</v>
      </c>
      <c r="O10802" t="str">
        <f t="shared" si="841"/>
        <v>FACTURA</v>
      </c>
      <c r="P10802" t="str">
        <f t="shared" si="842"/>
        <v>2025</v>
      </c>
      <c r="Q10802" t="str">
        <f t="shared" si="843"/>
        <v>07</v>
      </c>
      <c r="R10802" t="str">
        <f>+IFERROR(VLOOKUP(I10802, Listado!A:B, 2, FALSE()), "COMERCIALIZADORA INTERNACIONAL CARIBBEAN EXOTICS S A")</f>
        <v>COMERCIALIZADORA INTERNACIONAL CARIBBEAN EXOTICS S A</v>
      </c>
      <c r="S10802" s="25">
        <f>+VLOOKUP(E10802, TC!A:D, 2, FALSE())</f>
        <v>4026.27</v>
      </c>
      <c r="T10802" t="str">
        <f t="shared" si="844"/>
        <v>COP</v>
      </c>
    </row>
    <row r="10803" spans="1:20" ht="18.75" hidden="1" customHeight="1" x14ac:dyDescent="0.25">
      <c r="A10803" t="s">
        <v>3341</v>
      </c>
      <c r="B10803" t="s">
        <v>5</v>
      </c>
      <c r="C10803" t="s">
        <v>1913</v>
      </c>
      <c r="D10803" s="24">
        <v>12578</v>
      </c>
      <c r="E10803" t="s">
        <v>1796</v>
      </c>
      <c r="F10803" t="s">
        <v>99</v>
      </c>
      <c r="G10803" t="s">
        <v>113</v>
      </c>
      <c r="I10803" t="s">
        <v>2824</v>
      </c>
      <c r="J10803" t="s">
        <v>1915</v>
      </c>
      <c r="K10803" t="s">
        <v>2021</v>
      </c>
      <c r="L10803" s="24">
        <v>2800</v>
      </c>
      <c r="M10803" s="25">
        <f>+VLOOKUP(E10803, TC!A:D, 4, FALSE())</f>
        <v>1.1723499988823403</v>
      </c>
      <c r="N10803" s="24">
        <f t="shared" si="840"/>
        <v>2800</v>
      </c>
      <c r="O10803" t="str">
        <f t="shared" si="841"/>
        <v>FACTURA</v>
      </c>
      <c r="P10803" t="str">
        <f t="shared" si="842"/>
        <v>2025</v>
      </c>
      <c r="Q10803" t="str">
        <f t="shared" si="843"/>
        <v>07</v>
      </c>
      <c r="R10803" t="str">
        <f>+IFERROR(VLOOKUP(I10803, Listado!A:B, 2, FALSE()), "COMERCIALIZADORA INTERNACIONAL CARIBBEAN EXOTICS S A")</f>
        <v>COMERCIALIZADORA INTERNACIONAL CARIBBEAN EXOTICS S A</v>
      </c>
      <c r="S10803" s="25">
        <f>+VLOOKUP(E10803, TC!A:D, 2, FALSE())</f>
        <v>4026.27</v>
      </c>
      <c r="T10803" t="str">
        <f t="shared" si="844"/>
        <v>COP</v>
      </c>
    </row>
    <row r="10804" spans="1:20" ht="18.75" hidden="1" customHeight="1" x14ac:dyDescent="0.25">
      <c r="A10804" t="s">
        <v>3341</v>
      </c>
      <c r="B10804" t="s">
        <v>5</v>
      </c>
      <c r="C10804" t="s">
        <v>1913</v>
      </c>
      <c r="D10804" s="24">
        <v>12578</v>
      </c>
      <c r="E10804" t="s">
        <v>1796</v>
      </c>
      <c r="F10804" t="s">
        <v>99</v>
      </c>
      <c r="G10804" t="s">
        <v>113</v>
      </c>
      <c r="I10804" t="s">
        <v>2824</v>
      </c>
      <c r="J10804" t="s">
        <v>1915</v>
      </c>
      <c r="K10804" t="s">
        <v>2021</v>
      </c>
      <c r="L10804" s="24">
        <v>4480</v>
      </c>
      <c r="M10804" s="25">
        <f>+VLOOKUP(E10804, TC!A:D, 4, FALSE())</f>
        <v>1.1723499988823403</v>
      </c>
      <c r="N10804" s="24">
        <f t="shared" si="840"/>
        <v>4480</v>
      </c>
      <c r="O10804" t="str">
        <f t="shared" si="841"/>
        <v>FACTURA</v>
      </c>
      <c r="P10804" t="str">
        <f t="shared" si="842"/>
        <v>2025</v>
      </c>
      <c r="Q10804" t="str">
        <f t="shared" si="843"/>
        <v>07</v>
      </c>
      <c r="R10804" t="str">
        <f>+IFERROR(VLOOKUP(I10804, Listado!A:B, 2, FALSE()), "COMERCIALIZADORA INTERNACIONAL CARIBBEAN EXOTICS S A")</f>
        <v>COMERCIALIZADORA INTERNACIONAL CARIBBEAN EXOTICS S A</v>
      </c>
      <c r="S10804" s="25">
        <f>+VLOOKUP(E10804, TC!A:D, 2, FALSE())</f>
        <v>4026.27</v>
      </c>
      <c r="T10804" t="str">
        <f t="shared" si="844"/>
        <v>COP</v>
      </c>
    </row>
    <row r="10805" spans="1:20" ht="18.75" hidden="1" customHeight="1" x14ac:dyDescent="0.25">
      <c r="A10805" t="s">
        <v>3341</v>
      </c>
      <c r="B10805" t="s">
        <v>1923</v>
      </c>
      <c r="C10805" t="s">
        <v>1913</v>
      </c>
      <c r="D10805" s="24">
        <v>6217</v>
      </c>
      <c r="E10805" t="s">
        <v>1796</v>
      </c>
      <c r="F10805" t="s">
        <v>128</v>
      </c>
      <c r="G10805" t="s">
        <v>108</v>
      </c>
      <c r="H10805" t="s">
        <v>3265</v>
      </c>
      <c r="I10805" t="s">
        <v>1861</v>
      </c>
      <c r="J10805" t="s">
        <v>1944</v>
      </c>
      <c r="K10805" t="s">
        <v>10</v>
      </c>
      <c r="L10805" s="24">
        <v>520.79999999999995</v>
      </c>
      <c r="M10805" s="25">
        <f>+VLOOKUP(E10805, TC!A:D, 4, FALSE())</f>
        <v>1.1723499988823403</v>
      </c>
      <c r="N10805" s="24">
        <f t="shared" si="840"/>
        <v>520.79999999999995</v>
      </c>
      <c r="O10805" t="str">
        <f t="shared" si="841"/>
        <v>FACTURA</v>
      </c>
      <c r="P10805" t="str">
        <f t="shared" si="842"/>
        <v>2025</v>
      </c>
      <c r="Q10805" t="str">
        <f t="shared" si="843"/>
        <v>07</v>
      </c>
      <c r="R10805" t="str">
        <f>+IFERROR(VLOOKUP(I10805, Listado!A:B, 2, FALSE()), "COMERCIALIZADORA INTERNACIONAL CARIBBEAN EXOTICS S A")</f>
        <v>PIEDRAHITA PEREZ MARIANA</v>
      </c>
      <c r="S10805" s="25">
        <f>+VLOOKUP(E10805, TC!A:D, 2, FALSE())</f>
        <v>4026.27</v>
      </c>
      <c r="T10805" t="str">
        <f t="shared" si="844"/>
        <v>USD</v>
      </c>
    </row>
    <row r="10806" spans="1:20" ht="18.75" hidden="1" customHeight="1" x14ac:dyDescent="0.25">
      <c r="A10806" t="s">
        <v>3341</v>
      </c>
      <c r="B10806" t="s">
        <v>1923</v>
      </c>
      <c r="C10806" t="s">
        <v>1913</v>
      </c>
      <c r="D10806" s="24">
        <v>6217</v>
      </c>
      <c r="E10806" t="s">
        <v>1796</v>
      </c>
      <c r="F10806" t="s">
        <v>128</v>
      </c>
      <c r="G10806" t="s">
        <v>108</v>
      </c>
      <c r="H10806" t="s">
        <v>3265</v>
      </c>
      <c r="I10806" t="s">
        <v>1861</v>
      </c>
      <c r="J10806" t="s">
        <v>1944</v>
      </c>
      <c r="K10806" t="s">
        <v>1928</v>
      </c>
      <c r="L10806" s="24">
        <v>2015.95</v>
      </c>
      <c r="M10806" s="25">
        <f>+VLOOKUP(E10806, TC!A:D, 4, FALSE())</f>
        <v>1.1723499988823403</v>
      </c>
      <c r="N10806" s="24">
        <f t="shared" si="840"/>
        <v>2015.95</v>
      </c>
      <c r="O10806" t="str">
        <f t="shared" si="841"/>
        <v>FACTURA</v>
      </c>
      <c r="P10806" t="str">
        <f t="shared" si="842"/>
        <v>2025</v>
      </c>
      <c r="Q10806" t="str">
        <f t="shared" si="843"/>
        <v>07</v>
      </c>
      <c r="R10806" t="str">
        <f>+IFERROR(VLOOKUP(I10806, Listado!A:B, 2, FALSE()), "COMERCIALIZADORA INTERNACIONAL CARIBBEAN EXOTICS S A")</f>
        <v>PIEDRAHITA PEREZ MARIANA</v>
      </c>
      <c r="S10806" s="25">
        <f>+VLOOKUP(E10806, TC!A:D, 2, FALSE())</f>
        <v>4026.27</v>
      </c>
      <c r="T10806" t="str">
        <f t="shared" si="844"/>
        <v>USD</v>
      </c>
    </row>
    <row r="10807" spans="1:20" ht="18.75" hidden="1" customHeight="1" x14ac:dyDescent="0.25">
      <c r="A10807" t="s">
        <v>3341</v>
      </c>
      <c r="B10807" t="s">
        <v>1923</v>
      </c>
      <c r="C10807" t="s">
        <v>1913</v>
      </c>
      <c r="D10807" s="24">
        <v>6217</v>
      </c>
      <c r="E10807" t="s">
        <v>1796</v>
      </c>
      <c r="F10807" t="s">
        <v>128</v>
      </c>
      <c r="G10807" t="s">
        <v>108</v>
      </c>
      <c r="H10807" t="s">
        <v>3265</v>
      </c>
      <c r="I10807" t="s">
        <v>1861</v>
      </c>
      <c r="J10807" t="s">
        <v>1944</v>
      </c>
      <c r="K10807" t="s">
        <v>28</v>
      </c>
      <c r="L10807" s="24">
        <v>1732</v>
      </c>
      <c r="M10807" s="25">
        <f>+VLOOKUP(E10807, TC!A:D, 4, FALSE())</f>
        <v>1.1723499988823403</v>
      </c>
      <c r="N10807" s="24">
        <f t="shared" si="840"/>
        <v>1732</v>
      </c>
      <c r="O10807" t="str">
        <f t="shared" si="841"/>
        <v>FACTURA</v>
      </c>
      <c r="P10807" t="str">
        <f t="shared" si="842"/>
        <v>2025</v>
      </c>
      <c r="Q10807" t="str">
        <f t="shared" si="843"/>
        <v>07</v>
      </c>
      <c r="R10807" t="str">
        <f>+IFERROR(VLOOKUP(I10807, Listado!A:B, 2, FALSE()), "COMERCIALIZADORA INTERNACIONAL CARIBBEAN EXOTICS S A")</f>
        <v>PIEDRAHITA PEREZ MARIANA</v>
      </c>
      <c r="S10807" s="25">
        <f>+VLOOKUP(E10807, TC!A:D, 2, FALSE())</f>
        <v>4026.27</v>
      </c>
      <c r="T10807" t="str">
        <f t="shared" si="844"/>
        <v>USD</v>
      </c>
    </row>
    <row r="10808" spans="1:20" ht="18.75" hidden="1" customHeight="1" x14ac:dyDescent="0.25">
      <c r="A10808" t="s">
        <v>3341</v>
      </c>
      <c r="B10808" t="s">
        <v>1923</v>
      </c>
      <c r="C10808" t="s">
        <v>1913</v>
      </c>
      <c r="D10808" s="24">
        <v>6217</v>
      </c>
      <c r="E10808" t="s">
        <v>1796</v>
      </c>
      <c r="F10808" t="s">
        <v>128</v>
      </c>
      <c r="G10808" t="s">
        <v>108</v>
      </c>
      <c r="H10808" t="s">
        <v>3265</v>
      </c>
      <c r="I10808" t="s">
        <v>1861</v>
      </c>
      <c r="J10808" t="s">
        <v>1944</v>
      </c>
      <c r="K10808" t="s">
        <v>54</v>
      </c>
      <c r="L10808" s="24">
        <v>643.20000000000005</v>
      </c>
      <c r="M10808" s="25">
        <f>+VLOOKUP(E10808, TC!A:D, 4, FALSE())</f>
        <v>1.1723499988823403</v>
      </c>
      <c r="N10808" s="24">
        <f t="shared" si="840"/>
        <v>643.20000000000005</v>
      </c>
      <c r="O10808" t="str">
        <f t="shared" si="841"/>
        <v>FACTURA</v>
      </c>
      <c r="P10808" t="str">
        <f t="shared" si="842"/>
        <v>2025</v>
      </c>
      <c r="Q10808" t="str">
        <f t="shared" si="843"/>
        <v>07</v>
      </c>
      <c r="R10808" t="str">
        <f>+IFERROR(VLOOKUP(I10808, Listado!A:B, 2, FALSE()), "COMERCIALIZADORA INTERNACIONAL CARIBBEAN EXOTICS S A")</f>
        <v>PIEDRAHITA PEREZ MARIANA</v>
      </c>
      <c r="S10808" s="25">
        <f>+VLOOKUP(E10808, TC!A:D, 2, FALSE())</f>
        <v>4026.27</v>
      </c>
      <c r="T10808" t="str">
        <f t="shared" si="844"/>
        <v>USD</v>
      </c>
    </row>
    <row r="10809" spans="1:20" ht="18.75" hidden="1" customHeight="1" x14ac:dyDescent="0.25">
      <c r="A10809" t="s">
        <v>3341</v>
      </c>
      <c r="B10809" t="s">
        <v>1923</v>
      </c>
      <c r="C10809" t="s">
        <v>1913</v>
      </c>
      <c r="D10809" s="24">
        <v>6217</v>
      </c>
      <c r="E10809" t="s">
        <v>1796</v>
      </c>
      <c r="F10809" t="s">
        <v>128</v>
      </c>
      <c r="G10809" t="s">
        <v>108</v>
      </c>
      <c r="H10809" t="s">
        <v>3265</v>
      </c>
      <c r="I10809" t="s">
        <v>1861</v>
      </c>
      <c r="J10809" t="s">
        <v>1944</v>
      </c>
      <c r="K10809" t="s">
        <v>52</v>
      </c>
      <c r="L10809" s="24">
        <v>194.8</v>
      </c>
      <c r="M10809" s="25">
        <f>+VLOOKUP(E10809, TC!A:D, 4, FALSE())</f>
        <v>1.1723499988823403</v>
      </c>
      <c r="N10809" s="24">
        <f t="shared" si="840"/>
        <v>194.8</v>
      </c>
      <c r="O10809" t="str">
        <f t="shared" si="841"/>
        <v>FACTURA</v>
      </c>
      <c r="P10809" t="str">
        <f t="shared" si="842"/>
        <v>2025</v>
      </c>
      <c r="Q10809" t="str">
        <f t="shared" si="843"/>
        <v>07</v>
      </c>
      <c r="R10809" t="str">
        <f>+IFERROR(VLOOKUP(I10809, Listado!A:B, 2, FALSE()), "COMERCIALIZADORA INTERNACIONAL CARIBBEAN EXOTICS S A")</f>
        <v>PIEDRAHITA PEREZ MARIANA</v>
      </c>
      <c r="S10809" s="25">
        <f>+VLOOKUP(E10809, TC!A:D, 2, FALSE())</f>
        <v>4026.27</v>
      </c>
      <c r="T10809" t="str">
        <f t="shared" si="844"/>
        <v>USD</v>
      </c>
    </row>
    <row r="10810" spans="1:20" ht="18.75" hidden="1" customHeight="1" x14ac:dyDescent="0.25">
      <c r="A10810" t="s">
        <v>3341</v>
      </c>
      <c r="B10810" t="s">
        <v>5</v>
      </c>
      <c r="C10810" t="s">
        <v>1913</v>
      </c>
      <c r="D10810" s="24">
        <v>12579</v>
      </c>
      <c r="E10810" t="s">
        <v>1796</v>
      </c>
      <c r="F10810" t="s">
        <v>99</v>
      </c>
      <c r="G10810" t="s">
        <v>113</v>
      </c>
      <c r="I10810" t="s">
        <v>2377</v>
      </c>
      <c r="J10810" t="s">
        <v>1915</v>
      </c>
      <c r="K10810" t="s">
        <v>2021</v>
      </c>
      <c r="L10810" s="24">
        <v>334040</v>
      </c>
      <c r="M10810" s="25">
        <f>+VLOOKUP(E10810, TC!A:D, 4, FALSE())</f>
        <v>1.1723499988823403</v>
      </c>
      <c r="N10810" s="24">
        <f t="shared" si="840"/>
        <v>334040</v>
      </c>
      <c r="O10810" t="str">
        <f t="shared" si="841"/>
        <v>FACTURA</v>
      </c>
      <c r="P10810" t="str">
        <f t="shared" si="842"/>
        <v>2025</v>
      </c>
      <c r="Q10810" t="str">
        <f t="shared" si="843"/>
        <v>07</v>
      </c>
      <c r="R10810" t="str">
        <f>+IFERROR(VLOOKUP(I10810, Listado!A:B, 2, FALSE()), "COMERCIALIZADORA INTERNACIONAL CARIBBEAN EXOTICS S A")</f>
        <v>COMERCIALIZADORA INTERNACIONAL CARIBBEAN EXOTICS S A</v>
      </c>
      <c r="S10810" s="25">
        <f>+VLOOKUP(E10810, TC!A:D, 2, FALSE())</f>
        <v>4026.27</v>
      </c>
      <c r="T10810" t="str">
        <f t="shared" si="844"/>
        <v>COP</v>
      </c>
    </row>
    <row r="10811" spans="1:20" ht="18.75" hidden="1" customHeight="1" x14ac:dyDescent="0.25">
      <c r="A10811" t="s">
        <v>3341</v>
      </c>
      <c r="B10811" t="s">
        <v>5</v>
      </c>
      <c r="C10811" t="s">
        <v>1913</v>
      </c>
      <c r="D10811" s="24">
        <v>12579</v>
      </c>
      <c r="E10811" t="s">
        <v>1796</v>
      </c>
      <c r="F10811" t="s">
        <v>99</v>
      </c>
      <c r="G10811" t="s">
        <v>113</v>
      </c>
      <c r="I10811" t="s">
        <v>2377</v>
      </c>
      <c r="J10811" t="s">
        <v>1915</v>
      </c>
      <c r="K10811" t="s">
        <v>2021</v>
      </c>
      <c r="L10811" s="24">
        <v>136360</v>
      </c>
      <c r="M10811" s="25">
        <f>+VLOOKUP(E10811, TC!A:D, 4, FALSE())</f>
        <v>1.1723499988823403</v>
      </c>
      <c r="N10811" s="24">
        <f t="shared" si="840"/>
        <v>136360</v>
      </c>
      <c r="O10811" t="str">
        <f t="shared" si="841"/>
        <v>FACTURA</v>
      </c>
      <c r="P10811" t="str">
        <f t="shared" si="842"/>
        <v>2025</v>
      </c>
      <c r="Q10811" t="str">
        <f t="shared" si="843"/>
        <v>07</v>
      </c>
      <c r="R10811" t="str">
        <f>+IFERROR(VLOOKUP(I10811, Listado!A:B, 2, FALSE()), "COMERCIALIZADORA INTERNACIONAL CARIBBEAN EXOTICS S A")</f>
        <v>COMERCIALIZADORA INTERNACIONAL CARIBBEAN EXOTICS S A</v>
      </c>
      <c r="S10811" s="25">
        <f>+VLOOKUP(E10811, TC!A:D, 2, FALSE())</f>
        <v>4026.27</v>
      </c>
      <c r="T10811" t="str">
        <f t="shared" si="844"/>
        <v>COP</v>
      </c>
    </row>
    <row r="10812" spans="1:20" ht="18.75" hidden="1" customHeight="1" x14ac:dyDescent="0.25">
      <c r="A10812" t="s">
        <v>3341</v>
      </c>
      <c r="B10812" t="s">
        <v>5</v>
      </c>
      <c r="C10812" t="s">
        <v>1913</v>
      </c>
      <c r="D10812" s="24">
        <v>12579</v>
      </c>
      <c r="E10812" t="s">
        <v>1796</v>
      </c>
      <c r="F10812" t="s">
        <v>99</v>
      </c>
      <c r="G10812" t="s">
        <v>113</v>
      </c>
      <c r="I10812" t="s">
        <v>2377</v>
      </c>
      <c r="J10812" t="s">
        <v>1915</v>
      </c>
      <c r="K10812" t="s">
        <v>2021</v>
      </c>
      <c r="L10812" s="24">
        <v>90160</v>
      </c>
      <c r="M10812" s="25">
        <f>+VLOOKUP(E10812, TC!A:D, 4, FALSE())</f>
        <v>1.1723499988823403</v>
      </c>
      <c r="N10812" s="24">
        <f t="shared" si="840"/>
        <v>90160</v>
      </c>
      <c r="O10812" t="str">
        <f t="shared" si="841"/>
        <v>FACTURA</v>
      </c>
      <c r="P10812" t="str">
        <f t="shared" si="842"/>
        <v>2025</v>
      </c>
      <c r="Q10812" t="str">
        <f t="shared" si="843"/>
        <v>07</v>
      </c>
      <c r="R10812" t="str">
        <f>+IFERROR(VLOOKUP(I10812, Listado!A:B, 2, FALSE()), "COMERCIALIZADORA INTERNACIONAL CARIBBEAN EXOTICS S A")</f>
        <v>COMERCIALIZADORA INTERNACIONAL CARIBBEAN EXOTICS S A</v>
      </c>
      <c r="S10812" s="25">
        <f>+VLOOKUP(E10812, TC!A:D, 2, FALSE())</f>
        <v>4026.27</v>
      </c>
      <c r="T10812" t="str">
        <f t="shared" si="844"/>
        <v>COP</v>
      </c>
    </row>
    <row r="10813" spans="1:20" ht="18.75" hidden="1" customHeight="1" x14ac:dyDescent="0.25">
      <c r="A10813" t="s">
        <v>3341</v>
      </c>
      <c r="B10813" t="s">
        <v>5</v>
      </c>
      <c r="C10813" t="s">
        <v>1913</v>
      </c>
      <c r="D10813" s="24">
        <v>12579</v>
      </c>
      <c r="E10813" t="s">
        <v>1796</v>
      </c>
      <c r="F10813" t="s">
        <v>99</v>
      </c>
      <c r="G10813" t="s">
        <v>113</v>
      </c>
      <c r="I10813" t="s">
        <v>2377</v>
      </c>
      <c r="J10813" t="s">
        <v>1915</v>
      </c>
      <c r="K10813" t="s">
        <v>2021</v>
      </c>
      <c r="L10813" s="24">
        <v>64680</v>
      </c>
      <c r="M10813" s="25">
        <f>+VLOOKUP(E10813, TC!A:D, 4, FALSE())</f>
        <v>1.1723499988823403</v>
      </c>
      <c r="N10813" s="24">
        <f t="shared" si="840"/>
        <v>64680</v>
      </c>
      <c r="O10813" t="str">
        <f t="shared" si="841"/>
        <v>FACTURA</v>
      </c>
      <c r="P10813" t="str">
        <f t="shared" si="842"/>
        <v>2025</v>
      </c>
      <c r="Q10813" t="str">
        <f t="shared" si="843"/>
        <v>07</v>
      </c>
      <c r="R10813" t="str">
        <f>+IFERROR(VLOOKUP(I10813, Listado!A:B, 2, FALSE()), "COMERCIALIZADORA INTERNACIONAL CARIBBEAN EXOTICS S A")</f>
        <v>COMERCIALIZADORA INTERNACIONAL CARIBBEAN EXOTICS S A</v>
      </c>
      <c r="S10813" s="25">
        <f>+VLOOKUP(E10813, TC!A:D, 2, FALSE())</f>
        <v>4026.27</v>
      </c>
      <c r="T10813" t="str">
        <f t="shared" si="844"/>
        <v>COP</v>
      </c>
    </row>
    <row r="10814" spans="1:20" ht="18.75" hidden="1" customHeight="1" x14ac:dyDescent="0.25">
      <c r="A10814" t="s">
        <v>3341</v>
      </c>
      <c r="B10814" t="s">
        <v>5</v>
      </c>
      <c r="C10814" t="s">
        <v>1913</v>
      </c>
      <c r="D10814" s="24">
        <v>12579</v>
      </c>
      <c r="E10814" t="s">
        <v>1796</v>
      </c>
      <c r="F10814" t="s">
        <v>99</v>
      </c>
      <c r="G10814" t="s">
        <v>113</v>
      </c>
      <c r="I10814" t="s">
        <v>2377</v>
      </c>
      <c r="J10814" t="s">
        <v>1915</v>
      </c>
      <c r="K10814" t="s">
        <v>2021</v>
      </c>
      <c r="L10814" s="24">
        <v>173600</v>
      </c>
      <c r="M10814" s="25">
        <f>+VLOOKUP(E10814, TC!A:D, 4, FALSE())</f>
        <v>1.1723499988823403</v>
      </c>
      <c r="N10814" s="24">
        <f t="shared" si="840"/>
        <v>173600</v>
      </c>
      <c r="O10814" t="str">
        <f t="shared" si="841"/>
        <v>FACTURA</v>
      </c>
      <c r="P10814" t="str">
        <f t="shared" si="842"/>
        <v>2025</v>
      </c>
      <c r="Q10814" t="str">
        <f t="shared" si="843"/>
        <v>07</v>
      </c>
      <c r="R10814" t="str">
        <f>+IFERROR(VLOOKUP(I10814, Listado!A:B, 2, FALSE()), "COMERCIALIZADORA INTERNACIONAL CARIBBEAN EXOTICS S A")</f>
        <v>COMERCIALIZADORA INTERNACIONAL CARIBBEAN EXOTICS S A</v>
      </c>
      <c r="S10814" s="25">
        <f>+VLOOKUP(E10814, TC!A:D, 2, FALSE())</f>
        <v>4026.27</v>
      </c>
      <c r="T10814" t="str">
        <f t="shared" si="844"/>
        <v>COP</v>
      </c>
    </row>
    <row r="10815" spans="1:20" ht="18.75" hidden="1" customHeight="1" x14ac:dyDescent="0.25">
      <c r="A10815" t="s">
        <v>3341</v>
      </c>
      <c r="B10815" t="s">
        <v>5</v>
      </c>
      <c r="C10815" t="s">
        <v>1913</v>
      </c>
      <c r="D10815" s="24">
        <v>12579</v>
      </c>
      <c r="E10815" t="s">
        <v>1796</v>
      </c>
      <c r="F10815" t="s">
        <v>99</v>
      </c>
      <c r="G10815" t="s">
        <v>113</v>
      </c>
      <c r="I10815" t="s">
        <v>2377</v>
      </c>
      <c r="J10815" t="s">
        <v>1915</v>
      </c>
      <c r="K10815" t="s">
        <v>2021</v>
      </c>
      <c r="L10815" s="24">
        <v>18480</v>
      </c>
      <c r="M10815" s="25">
        <f>+VLOOKUP(E10815, TC!A:D, 4, FALSE())</f>
        <v>1.1723499988823403</v>
      </c>
      <c r="N10815" s="24">
        <f t="shared" si="840"/>
        <v>18480</v>
      </c>
      <c r="O10815" t="str">
        <f t="shared" si="841"/>
        <v>FACTURA</v>
      </c>
      <c r="P10815" t="str">
        <f t="shared" si="842"/>
        <v>2025</v>
      </c>
      <c r="Q10815" t="str">
        <f t="shared" si="843"/>
        <v>07</v>
      </c>
      <c r="R10815" t="str">
        <f>+IFERROR(VLOOKUP(I10815, Listado!A:B, 2, FALSE()), "COMERCIALIZADORA INTERNACIONAL CARIBBEAN EXOTICS S A")</f>
        <v>COMERCIALIZADORA INTERNACIONAL CARIBBEAN EXOTICS S A</v>
      </c>
      <c r="S10815" s="25">
        <f>+VLOOKUP(E10815, TC!A:D, 2, FALSE())</f>
        <v>4026.27</v>
      </c>
      <c r="T10815" t="str">
        <f t="shared" si="844"/>
        <v>COP</v>
      </c>
    </row>
    <row r="10816" spans="1:20" ht="18.75" hidden="1" customHeight="1" x14ac:dyDescent="0.25">
      <c r="A10816" t="s">
        <v>3341</v>
      </c>
      <c r="B10816" t="s">
        <v>5</v>
      </c>
      <c r="C10816" t="s">
        <v>1913</v>
      </c>
      <c r="D10816" s="24">
        <v>12579</v>
      </c>
      <c r="E10816" t="s">
        <v>1796</v>
      </c>
      <c r="F10816" t="s">
        <v>99</v>
      </c>
      <c r="G10816" t="s">
        <v>113</v>
      </c>
      <c r="I10816" t="s">
        <v>2377</v>
      </c>
      <c r="J10816" t="s">
        <v>1915</v>
      </c>
      <c r="K10816" t="s">
        <v>2021</v>
      </c>
      <c r="L10816" s="24">
        <v>8120</v>
      </c>
      <c r="M10816" s="25">
        <f>+VLOOKUP(E10816, TC!A:D, 4, FALSE())</f>
        <v>1.1723499988823403</v>
      </c>
      <c r="N10816" s="24">
        <f t="shared" si="840"/>
        <v>8120</v>
      </c>
      <c r="O10816" t="str">
        <f t="shared" si="841"/>
        <v>FACTURA</v>
      </c>
      <c r="P10816" t="str">
        <f t="shared" si="842"/>
        <v>2025</v>
      </c>
      <c r="Q10816" t="str">
        <f t="shared" si="843"/>
        <v>07</v>
      </c>
      <c r="R10816" t="str">
        <f>+IFERROR(VLOOKUP(I10816, Listado!A:B, 2, FALSE()), "COMERCIALIZADORA INTERNACIONAL CARIBBEAN EXOTICS S A")</f>
        <v>COMERCIALIZADORA INTERNACIONAL CARIBBEAN EXOTICS S A</v>
      </c>
      <c r="S10816" s="25">
        <f>+VLOOKUP(E10816, TC!A:D, 2, FALSE())</f>
        <v>4026.27</v>
      </c>
      <c r="T10816" t="str">
        <f t="shared" si="844"/>
        <v>COP</v>
      </c>
    </row>
    <row r="10817" spans="1:20" ht="18.75" hidden="1" customHeight="1" x14ac:dyDescent="0.25">
      <c r="A10817" t="s">
        <v>3341</v>
      </c>
      <c r="B10817" t="s">
        <v>5</v>
      </c>
      <c r="C10817" t="s">
        <v>1913</v>
      </c>
      <c r="D10817" s="24">
        <v>12579</v>
      </c>
      <c r="E10817" t="s">
        <v>1796</v>
      </c>
      <c r="F10817" t="s">
        <v>99</v>
      </c>
      <c r="G10817" t="s">
        <v>113</v>
      </c>
      <c r="I10817" t="s">
        <v>2377</v>
      </c>
      <c r="J10817" t="s">
        <v>1915</v>
      </c>
      <c r="K10817" t="s">
        <v>2021</v>
      </c>
      <c r="L10817" s="24">
        <v>12600</v>
      </c>
      <c r="M10817" s="25">
        <f>+VLOOKUP(E10817, TC!A:D, 4, FALSE())</f>
        <v>1.1723499988823403</v>
      </c>
      <c r="N10817" s="24">
        <f t="shared" si="840"/>
        <v>12600</v>
      </c>
      <c r="O10817" t="str">
        <f t="shared" si="841"/>
        <v>FACTURA</v>
      </c>
      <c r="P10817" t="str">
        <f t="shared" si="842"/>
        <v>2025</v>
      </c>
      <c r="Q10817" t="str">
        <f t="shared" si="843"/>
        <v>07</v>
      </c>
      <c r="R10817" t="str">
        <f>+IFERROR(VLOOKUP(I10817, Listado!A:B, 2, FALSE()), "COMERCIALIZADORA INTERNACIONAL CARIBBEAN EXOTICS S A")</f>
        <v>COMERCIALIZADORA INTERNACIONAL CARIBBEAN EXOTICS S A</v>
      </c>
      <c r="S10817" s="25">
        <f>+VLOOKUP(E10817, TC!A:D, 2, FALSE())</f>
        <v>4026.27</v>
      </c>
      <c r="T10817" t="str">
        <f t="shared" si="844"/>
        <v>COP</v>
      </c>
    </row>
    <row r="10818" spans="1:20" ht="18.75" hidden="1" customHeight="1" x14ac:dyDescent="0.25">
      <c r="A10818" t="s">
        <v>3341</v>
      </c>
      <c r="B10818" t="s">
        <v>5</v>
      </c>
      <c r="C10818" t="s">
        <v>1913</v>
      </c>
      <c r="D10818" s="24">
        <v>12579</v>
      </c>
      <c r="E10818" t="s">
        <v>1796</v>
      </c>
      <c r="F10818" t="s">
        <v>99</v>
      </c>
      <c r="G10818" t="s">
        <v>113</v>
      </c>
      <c r="I10818" t="s">
        <v>2377</v>
      </c>
      <c r="J10818" t="s">
        <v>1915</v>
      </c>
      <c r="K10818" t="s">
        <v>2021</v>
      </c>
      <c r="L10818" s="24">
        <v>4760</v>
      </c>
      <c r="M10818" s="25">
        <f>+VLOOKUP(E10818, TC!A:D, 4, FALSE())</f>
        <v>1.1723499988823403</v>
      </c>
      <c r="N10818" s="24">
        <f t="shared" ref="N10818:N10881" si="845">+IF(F10818="EUR", (M10818*L10818), IF(I10818="JUAN MATAS SAS", (L10818/S10818), L10818))</f>
        <v>4760</v>
      </c>
      <c r="O10818" t="str">
        <f t="shared" ref="O10818:O10881" si="846">+IF(C10818="CFE", "FACTURA", IF(ISERROR(SEARCH("ANULA", H10818))=FALSE(), "ANULACIÓN FE", IF(ISERROR(SEARCH("CANCELLATION", H10818))=FALSE(), "ANULACIÓN FE", "NOTAS")))</f>
        <v>FACTURA</v>
      </c>
      <c r="P10818" t="str">
        <f t="shared" ref="P10818:P10881" si="847">+LEFT(E10818, 4)</f>
        <v>2025</v>
      </c>
      <c r="Q10818" t="str">
        <f t="shared" ref="Q10818:Q10881" si="848">+MID(E10818, 5, 2)</f>
        <v>07</v>
      </c>
      <c r="R10818" t="str">
        <f>+IFERROR(VLOOKUP(I10818, Listado!A:B, 2, FALSE()), "COMERCIALIZADORA INTERNACIONAL CARIBBEAN EXOTICS S A")</f>
        <v>COMERCIALIZADORA INTERNACIONAL CARIBBEAN EXOTICS S A</v>
      </c>
      <c r="S10818" s="25">
        <f>+VLOOKUP(E10818, TC!A:D, 2, FALSE())</f>
        <v>4026.27</v>
      </c>
      <c r="T10818" t="str">
        <f t="shared" ref="T10818:T10881" si="849">+IF(I10818="JUAN MATAS SAS", "USD", F10818)</f>
        <v>COP</v>
      </c>
    </row>
    <row r="10819" spans="1:20" ht="18.75" hidden="1" customHeight="1" x14ac:dyDescent="0.25">
      <c r="A10819" t="s">
        <v>3341</v>
      </c>
      <c r="B10819" t="s">
        <v>5</v>
      </c>
      <c r="C10819" t="s">
        <v>1913</v>
      </c>
      <c r="D10819" s="24">
        <v>12580</v>
      </c>
      <c r="E10819" t="s">
        <v>1796</v>
      </c>
      <c r="F10819" t="s">
        <v>99</v>
      </c>
      <c r="G10819" t="s">
        <v>113</v>
      </c>
      <c r="I10819" t="s">
        <v>1842</v>
      </c>
      <c r="J10819" t="s">
        <v>1915</v>
      </c>
      <c r="K10819" t="s">
        <v>2021</v>
      </c>
      <c r="L10819" s="24">
        <v>36400</v>
      </c>
      <c r="M10819" s="25">
        <f>+VLOOKUP(E10819, TC!A:D, 4, FALSE())</f>
        <v>1.1723499988823403</v>
      </c>
      <c r="N10819" s="24">
        <f t="shared" si="845"/>
        <v>36400</v>
      </c>
      <c r="O10819" t="str">
        <f t="shared" si="846"/>
        <v>FACTURA</v>
      </c>
      <c r="P10819" t="str">
        <f t="shared" si="847"/>
        <v>2025</v>
      </c>
      <c r="Q10819" t="str">
        <f t="shared" si="848"/>
        <v>07</v>
      </c>
      <c r="R10819" t="str">
        <f>+IFERROR(VLOOKUP(I10819, Listado!A:B, 2, FALSE()), "COMERCIALIZADORA INTERNACIONAL CARIBBEAN EXOTICS S A")</f>
        <v>LONDOÑO ECHEVERRI ALEJANDRA</v>
      </c>
      <c r="S10819" s="25">
        <f>+VLOOKUP(E10819, TC!A:D, 2, FALSE())</f>
        <v>4026.27</v>
      </c>
      <c r="T10819" t="str">
        <f t="shared" si="849"/>
        <v>COP</v>
      </c>
    </row>
    <row r="10820" spans="1:20" ht="18.75" hidden="1" customHeight="1" x14ac:dyDescent="0.25">
      <c r="A10820" t="s">
        <v>3341</v>
      </c>
      <c r="B10820" t="s">
        <v>5</v>
      </c>
      <c r="C10820" t="s">
        <v>1913</v>
      </c>
      <c r="D10820" s="24">
        <v>12580</v>
      </c>
      <c r="E10820" t="s">
        <v>1796</v>
      </c>
      <c r="F10820" t="s">
        <v>99</v>
      </c>
      <c r="G10820" t="s">
        <v>113</v>
      </c>
      <c r="I10820" t="s">
        <v>1842</v>
      </c>
      <c r="J10820" t="s">
        <v>1915</v>
      </c>
      <c r="K10820" t="s">
        <v>2021</v>
      </c>
      <c r="L10820" s="24">
        <v>36120</v>
      </c>
      <c r="M10820" s="25">
        <f>+VLOOKUP(E10820, TC!A:D, 4, FALSE())</f>
        <v>1.1723499988823403</v>
      </c>
      <c r="N10820" s="24">
        <f t="shared" si="845"/>
        <v>36120</v>
      </c>
      <c r="O10820" t="str">
        <f t="shared" si="846"/>
        <v>FACTURA</v>
      </c>
      <c r="P10820" t="str">
        <f t="shared" si="847"/>
        <v>2025</v>
      </c>
      <c r="Q10820" t="str">
        <f t="shared" si="848"/>
        <v>07</v>
      </c>
      <c r="R10820" t="str">
        <f>+IFERROR(VLOOKUP(I10820, Listado!A:B, 2, FALSE()), "COMERCIALIZADORA INTERNACIONAL CARIBBEAN EXOTICS S A")</f>
        <v>LONDOÑO ECHEVERRI ALEJANDRA</v>
      </c>
      <c r="S10820" s="25">
        <f>+VLOOKUP(E10820, TC!A:D, 2, FALSE())</f>
        <v>4026.27</v>
      </c>
      <c r="T10820" t="str">
        <f t="shared" si="849"/>
        <v>COP</v>
      </c>
    </row>
    <row r="10821" spans="1:20" ht="18.75" hidden="1" customHeight="1" x14ac:dyDescent="0.25">
      <c r="A10821" t="s">
        <v>3341</v>
      </c>
      <c r="B10821" t="s">
        <v>5</v>
      </c>
      <c r="C10821" t="s">
        <v>1913</v>
      </c>
      <c r="D10821" s="24">
        <v>12580</v>
      </c>
      <c r="E10821" t="s">
        <v>1796</v>
      </c>
      <c r="F10821" t="s">
        <v>99</v>
      </c>
      <c r="G10821" t="s">
        <v>113</v>
      </c>
      <c r="I10821" t="s">
        <v>1842</v>
      </c>
      <c r="J10821" t="s">
        <v>1915</v>
      </c>
      <c r="K10821" t="s">
        <v>2021</v>
      </c>
      <c r="L10821" s="24">
        <v>26320</v>
      </c>
      <c r="M10821" s="25">
        <f>+VLOOKUP(E10821, TC!A:D, 4, FALSE())</f>
        <v>1.1723499988823403</v>
      </c>
      <c r="N10821" s="24">
        <f t="shared" si="845"/>
        <v>26320</v>
      </c>
      <c r="O10821" t="str">
        <f t="shared" si="846"/>
        <v>FACTURA</v>
      </c>
      <c r="P10821" t="str">
        <f t="shared" si="847"/>
        <v>2025</v>
      </c>
      <c r="Q10821" t="str">
        <f t="shared" si="848"/>
        <v>07</v>
      </c>
      <c r="R10821" t="str">
        <f>+IFERROR(VLOOKUP(I10821, Listado!A:B, 2, FALSE()), "COMERCIALIZADORA INTERNACIONAL CARIBBEAN EXOTICS S A")</f>
        <v>LONDOÑO ECHEVERRI ALEJANDRA</v>
      </c>
      <c r="S10821" s="25">
        <f>+VLOOKUP(E10821, TC!A:D, 2, FALSE())</f>
        <v>4026.27</v>
      </c>
      <c r="T10821" t="str">
        <f t="shared" si="849"/>
        <v>COP</v>
      </c>
    </row>
    <row r="10822" spans="1:20" ht="18.75" hidden="1" customHeight="1" x14ac:dyDescent="0.25">
      <c r="A10822" t="s">
        <v>3341</v>
      </c>
      <c r="B10822" t="s">
        <v>5</v>
      </c>
      <c r="C10822" t="s">
        <v>1913</v>
      </c>
      <c r="D10822" s="24">
        <v>12580</v>
      </c>
      <c r="E10822" t="s">
        <v>1796</v>
      </c>
      <c r="F10822" t="s">
        <v>99</v>
      </c>
      <c r="G10822" t="s">
        <v>113</v>
      </c>
      <c r="I10822" t="s">
        <v>1842</v>
      </c>
      <c r="J10822" t="s">
        <v>1915</v>
      </c>
      <c r="K10822" t="s">
        <v>2021</v>
      </c>
      <c r="L10822" s="24">
        <v>23520</v>
      </c>
      <c r="M10822" s="25">
        <f>+VLOOKUP(E10822, TC!A:D, 4, FALSE())</f>
        <v>1.1723499988823403</v>
      </c>
      <c r="N10822" s="24">
        <f t="shared" si="845"/>
        <v>23520</v>
      </c>
      <c r="O10822" t="str">
        <f t="shared" si="846"/>
        <v>FACTURA</v>
      </c>
      <c r="P10822" t="str">
        <f t="shared" si="847"/>
        <v>2025</v>
      </c>
      <c r="Q10822" t="str">
        <f t="shared" si="848"/>
        <v>07</v>
      </c>
      <c r="R10822" t="str">
        <f>+IFERROR(VLOOKUP(I10822, Listado!A:B, 2, FALSE()), "COMERCIALIZADORA INTERNACIONAL CARIBBEAN EXOTICS S A")</f>
        <v>LONDOÑO ECHEVERRI ALEJANDRA</v>
      </c>
      <c r="S10822" s="25">
        <f>+VLOOKUP(E10822, TC!A:D, 2, FALSE())</f>
        <v>4026.27</v>
      </c>
      <c r="T10822" t="str">
        <f t="shared" si="849"/>
        <v>COP</v>
      </c>
    </row>
    <row r="10823" spans="1:20" ht="18.75" hidden="1" customHeight="1" x14ac:dyDescent="0.25">
      <c r="A10823" t="s">
        <v>3341</v>
      </c>
      <c r="B10823" t="s">
        <v>5</v>
      </c>
      <c r="C10823" t="s">
        <v>1913</v>
      </c>
      <c r="D10823" s="24">
        <v>12580</v>
      </c>
      <c r="E10823" t="s">
        <v>1796</v>
      </c>
      <c r="F10823" t="s">
        <v>99</v>
      </c>
      <c r="G10823" t="s">
        <v>113</v>
      </c>
      <c r="I10823" t="s">
        <v>1842</v>
      </c>
      <c r="J10823" t="s">
        <v>1915</v>
      </c>
      <c r="K10823" t="s">
        <v>2021</v>
      </c>
      <c r="L10823" s="24">
        <v>16240</v>
      </c>
      <c r="M10823" s="25">
        <f>+VLOOKUP(E10823, TC!A:D, 4, FALSE())</f>
        <v>1.1723499988823403</v>
      </c>
      <c r="N10823" s="24">
        <f t="shared" si="845"/>
        <v>16240</v>
      </c>
      <c r="O10823" t="str">
        <f t="shared" si="846"/>
        <v>FACTURA</v>
      </c>
      <c r="P10823" t="str">
        <f t="shared" si="847"/>
        <v>2025</v>
      </c>
      <c r="Q10823" t="str">
        <f t="shared" si="848"/>
        <v>07</v>
      </c>
      <c r="R10823" t="str">
        <f>+IFERROR(VLOOKUP(I10823, Listado!A:B, 2, FALSE()), "COMERCIALIZADORA INTERNACIONAL CARIBBEAN EXOTICS S A")</f>
        <v>LONDOÑO ECHEVERRI ALEJANDRA</v>
      </c>
      <c r="S10823" s="25">
        <f>+VLOOKUP(E10823, TC!A:D, 2, FALSE())</f>
        <v>4026.27</v>
      </c>
      <c r="T10823" t="str">
        <f t="shared" si="849"/>
        <v>COP</v>
      </c>
    </row>
    <row r="10824" spans="1:20" ht="18.75" hidden="1" customHeight="1" x14ac:dyDescent="0.25">
      <c r="A10824" t="s">
        <v>3341</v>
      </c>
      <c r="B10824" t="s">
        <v>5</v>
      </c>
      <c r="C10824" t="s">
        <v>1913</v>
      </c>
      <c r="D10824" s="24">
        <v>12580</v>
      </c>
      <c r="E10824" t="s">
        <v>1796</v>
      </c>
      <c r="F10824" t="s">
        <v>99</v>
      </c>
      <c r="G10824" t="s">
        <v>113</v>
      </c>
      <c r="I10824" t="s">
        <v>1842</v>
      </c>
      <c r="J10824" t="s">
        <v>1915</v>
      </c>
      <c r="K10824" t="s">
        <v>2021</v>
      </c>
      <c r="L10824" s="24">
        <v>1400</v>
      </c>
      <c r="M10824" s="25">
        <f>+VLOOKUP(E10824, TC!A:D, 4, FALSE())</f>
        <v>1.1723499988823403</v>
      </c>
      <c r="N10824" s="24">
        <f t="shared" si="845"/>
        <v>1400</v>
      </c>
      <c r="O10824" t="str">
        <f t="shared" si="846"/>
        <v>FACTURA</v>
      </c>
      <c r="P10824" t="str">
        <f t="shared" si="847"/>
        <v>2025</v>
      </c>
      <c r="Q10824" t="str">
        <f t="shared" si="848"/>
        <v>07</v>
      </c>
      <c r="R10824" t="str">
        <f>+IFERROR(VLOOKUP(I10824, Listado!A:B, 2, FALSE()), "COMERCIALIZADORA INTERNACIONAL CARIBBEAN EXOTICS S A")</f>
        <v>LONDOÑO ECHEVERRI ALEJANDRA</v>
      </c>
      <c r="S10824" s="25">
        <f>+VLOOKUP(E10824, TC!A:D, 2, FALSE())</f>
        <v>4026.27</v>
      </c>
      <c r="T10824" t="str">
        <f t="shared" si="849"/>
        <v>COP</v>
      </c>
    </row>
    <row r="10825" spans="1:20" ht="18.75" hidden="1" customHeight="1" x14ac:dyDescent="0.25">
      <c r="A10825" t="s">
        <v>3341</v>
      </c>
      <c r="B10825" t="s">
        <v>5</v>
      </c>
      <c r="C10825" t="s">
        <v>1913</v>
      </c>
      <c r="D10825" s="24">
        <v>12581</v>
      </c>
      <c r="E10825" t="s">
        <v>1796</v>
      </c>
      <c r="F10825" t="s">
        <v>99</v>
      </c>
      <c r="G10825" t="s">
        <v>113</v>
      </c>
      <c r="I10825" t="s">
        <v>1843</v>
      </c>
      <c r="J10825" t="s">
        <v>1915</v>
      </c>
      <c r="K10825" t="s">
        <v>2021</v>
      </c>
      <c r="L10825" s="24">
        <v>205240</v>
      </c>
      <c r="M10825" s="25">
        <f>+VLOOKUP(E10825, TC!A:D, 4, FALSE())</f>
        <v>1.1723499988823403</v>
      </c>
      <c r="N10825" s="24">
        <f t="shared" si="845"/>
        <v>205240</v>
      </c>
      <c r="O10825" t="str">
        <f t="shared" si="846"/>
        <v>FACTURA</v>
      </c>
      <c r="P10825" t="str">
        <f t="shared" si="847"/>
        <v>2025</v>
      </c>
      <c r="Q10825" t="str">
        <f t="shared" si="848"/>
        <v>07</v>
      </c>
      <c r="R10825" t="str">
        <f>+IFERROR(VLOOKUP(I10825, Listado!A:B, 2, FALSE()), "COMERCIALIZADORA INTERNACIONAL CARIBBEAN EXOTICS S A")</f>
        <v>LONDOÑO ECHEVERRI ALEJANDRA</v>
      </c>
      <c r="S10825" s="25">
        <f>+VLOOKUP(E10825, TC!A:D, 2, FALSE())</f>
        <v>4026.27</v>
      </c>
      <c r="T10825" t="str">
        <f t="shared" si="849"/>
        <v>COP</v>
      </c>
    </row>
    <row r="10826" spans="1:20" ht="18.75" hidden="1" customHeight="1" x14ac:dyDescent="0.25">
      <c r="A10826" t="s">
        <v>3341</v>
      </c>
      <c r="B10826" t="s">
        <v>5</v>
      </c>
      <c r="C10826" t="s">
        <v>1913</v>
      </c>
      <c r="D10826" s="24">
        <v>12581</v>
      </c>
      <c r="E10826" t="s">
        <v>1796</v>
      </c>
      <c r="F10826" t="s">
        <v>99</v>
      </c>
      <c r="G10826" t="s">
        <v>113</v>
      </c>
      <c r="I10826" t="s">
        <v>1843</v>
      </c>
      <c r="J10826" t="s">
        <v>1915</v>
      </c>
      <c r="K10826" t="s">
        <v>2021</v>
      </c>
      <c r="L10826" s="24">
        <v>65520</v>
      </c>
      <c r="M10826" s="25">
        <f>+VLOOKUP(E10826, TC!A:D, 4, FALSE())</f>
        <v>1.1723499988823403</v>
      </c>
      <c r="N10826" s="24">
        <f t="shared" si="845"/>
        <v>65520</v>
      </c>
      <c r="O10826" t="str">
        <f t="shared" si="846"/>
        <v>FACTURA</v>
      </c>
      <c r="P10826" t="str">
        <f t="shared" si="847"/>
        <v>2025</v>
      </c>
      <c r="Q10826" t="str">
        <f t="shared" si="848"/>
        <v>07</v>
      </c>
      <c r="R10826" t="str">
        <f>+IFERROR(VLOOKUP(I10826, Listado!A:B, 2, FALSE()), "COMERCIALIZADORA INTERNACIONAL CARIBBEAN EXOTICS S A")</f>
        <v>LONDOÑO ECHEVERRI ALEJANDRA</v>
      </c>
      <c r="S10826" s="25">
        <f>+VLOOKUP(E10826, TC!A:D, 2, FALSE())</f>
        <v>4026.27</v>
      </c>
      <c r="T10826" t="str">
        <f t="shared" si="849"/>
        <v>COP</v>
      </c>
    </row>
    <row r="10827" spans="1:20" ht="18.75" hidden="1" customHeight="1" x14ac:dyDescent="0.25">
      <c r="A10827" t="s">
        <v>3341</v>
      </c>
      <c r="B10827" t="s">
        <v>5</v>
      </c>
      <c r="C10827" t="s">
        <v>1913</v>
      </c>
      <c r="D10827" s="24">
        <v>12581</v>
      </c>
      <c r="E10827" t="s">
        <v>1796</v>
      </c>
      <c r="F10827" t="s">
        <v>99</v>
      </c>
      <c r="G10827" t="s">
        <v>113</v>
      </c>
      <c r="I10827" t="s">
        <v>1843</v>
      </c>
      <c r="J10827" t="s">
        <v>1915</v>
      </c>
      <c r="K10827" t="s">
        <v>2021</v>
      </c>
      <c r="L10827" s="24">
        <v>44240</v>
      </c>
      <c r="M10827" s="25">
        <f>+VLOOKUP(E10827, TC!A:D, 4, FALSE())</f>
        <v>1.1723499988823403</v>
      </c>
      <c r="N10827" s="24">
        <f t="shared" si="845"/>
        <v>44240</v>
      </c>
      <c r="O10827" t="str">
        <f t="shared" si="846"/>
        <v>FACTURA</v>
      </c>
      <c r="P10827" t="str">
        <f t="shared" si="847"/>
        <v>2025</v>
      </c>
      <c r="Q10827" t="str">
        <f t="shared" si="848"/>
        <v>07</v>
      </c>
      <c r="R10827" t="str">
        <f>+IFERROR(VLOOKUP(I10827, Listado!A:B, 2, FALSE()), "COMERCIALIZADORA INTERNACIONAL CARIBBEAN EXOTICS S A")</f>
        <v>LONDOÑO ECHEVERRI ALEJANDRA</v>
      </c>
      <c r="S10827" s="25">
        <f>+VLOOKUP(E10827, TC!A:D, 2, FALSE())</f>
        <v>4026.27</v>
      </c>
      <c r="T10827" t="str">
        <f t="shared" si="849"/>
        <v>COP</v>
      </c>
    </row>
    <row r="10828" spans="1:20" ht="18.75" hidden="1" customHeight="1" x14ac:dyDescent="0.25">
      <c r="A10828" t="s">
        <v>3341</v>
      </c>
      <c r="B10828" t="s">
        <v>5</v>
      </c>
      <c r="C10828" t="s">
        <v>1913</v>
      </c>
      <c r="D10828" s="24">
        <v>12581</v>
      </c>
      <c r="E10828" t="s">
        <v>1796</v>
      </c>
      <c r="F10828" t="s">
        <v>99</v>
      </c>
      <c r="G10828" t="s">
        <v>113</v>
      </c>
      <c r="I10828" t="s">
        <v>1843</v>
      </c>
      <c r="J10828" t="s">
        <v>1915</v>
      </c>
      <c r="K10828" t="s">
        <v>2021</v>
      </c>
      <c r="L10828" s="24">
        <v>36960</v>
      </c>
      <c r="M10828" s="25">
        <f>+VLOOKUP(E10828, TC!A:D, 4, FALSE())</f>
        <v>1.1723499988823403</v>
      </c>
      <c r="N10828" s="24">
        <f t="shared" si="845"/>
        <v>36960</v>
      </c>
      <c r="O10828" t="str">
        <f t="shared" si="846"/>
        <v>FACTURA</v>
      </c>
      <c r="P10828" t="str">
        <f t="shared" si="847"/>
        <v>2025</v>
      </c>
      <c r="Q10828" t="str">
        <f t="shared" si="848"/>
        <v>07</v>
      </c>
      <c r="R10828" t="str">
        <f>+IFERROR(VLOOKUP(I10828, Listado!A:B, 2, FALSE()), "COMERCIALIZADORA INTERNACIONAL CARIBBEAN EXOTICS S A")</f>
        <v>LONDOÑO ECHEVERRI ALEJANDRA</v>
      </c>
      <c r="S10828" s="25">
        <f>+VLOOKUP(E10828, TC!A:D, 2, FALSE())</f>
        <v>4026.27</v>
      </c>
      <c r="T10828" t="str">
        <f t="shared" si="849"/>
        <v>COP</v>
      </c>
    </row>
    <row r="10829" spans="1:20" ht="18.75" hidden="1" customHeight="1" x14ac:dyDescent="0.25">
      <c r="A10829" t="s">
        <v>3341</v>
      </c>
      <c r="B10829" t="s">
        <v>5</v>
      </c>
      <c r="C10829" t="s">
        <v>1913</v>
      </c>
      <c r="D10829" s="24">
        <v>12581</v>
      </c>
      <c r="E10829" t="s">
        <v>1796</v>
      </c>
      <c r="F10829" t="s">
        <v>99</v>
      </c>
      <c r="G10829" t="s">
        <v>113</v>
      </c>
      <c r="I10829" t="s">
        <v>1843</v>
      </c>
      <c r="J10829" t="s">
        <v>1915</v>
      </c>
      <c r="K10829" t="s">
        <v>2021</v>
      </c>
      <c r="L10829" s="24">
        <v>46480</v>
      </c>
      <c r="M10829" s="25">
        <f>+VLOOKUP(E10829, TC!A:D, 4, FALSE())</f>
        <v>1.1723499988823403</v>
      </c>
      <c r="N10829" s="24">
        <f t="shared" si="845"/>
        <v>46480</v>
      </c>
      <c r="O10829" t="str">
        <f t="shared" si="846"/>
        <v>FACTURA</v>
      </c>
      <c r="P10829" t="str">
        <f t="shared" si="847"/>
        <v>2025</v>
      </c>
      <c r="Q10829" t="str">
        <f t="shared" si="848"/>
        <v>07</v>
      </c>
      <c r="R10829" t="str">
        <f>+IFERROR(VLOOKUP(I10829, Listado!A:B, 2, FALSE()), "COMERCIALIZADORA INTERNACIONAL CARIBBEAN EXOTICS S A")</f>
        <v>LONDOÑO ECHEVERRI ALEJANDRA</v>
      </c>
      <c r="S10829" s="25">
        <f>+VLOOKUP(E10829, TC!A:D, 2, FALSE())</f>
        <v>4026.27</v>
      </c>
      <c r="T10829" t="str">
        <f t="shared" si="849"/>
        <v>COP</v>
      </c>
    </row>
    <row r="10830" spans="1:20" ht="18.75" hidden="1" customHeight="1" x14ac:dyDescent="0.25">
      <c r="A10830" t="s">
        <v>3341</v>
      </c>
      <c r="B10830" t="s">
        <v>5</v>
      </c>
      <c r="C10830" t="s">
        <v>1913</v>
      </c>
      <c r="D10830" s="24">
        <v>12581</v>
      </c>
      <c r="E10830" t="s">
        <v>1796</v>
      </c>
      <c r="F10830" t="s">
        <v>99</v>
      </c>
      <c r="G10830" t="s">
        <v>113</v>
      </c>
      <c r="I10830" t="s">
        <v>1843</v>
      </c>
      <c r="J10830" t="s">
        <v>1915</v>
      </c>
      <c r="K10830" t="s">
        <v>2021</v>
      </c>
      <c r="L10830" s="24">
        <v>11200</v>
      </c>
      <c r="M10830" s="25">
        <f>+VLOOKUP(E10830, TC!A:D, 4, FALSE())</f>
        <v>1.1723499988823403</v>
      </c>
      <c r="N10830" s="24">
        <f t="shared" si="845"/>
        <v>11200</v>
      </c>
      <c r="O10830" t="str">
        <f t="shared" si="846"/>
        <v>FACTURA</v>
      </c>
      <c r="P10830" t="str">
        <f t="shared" si="847"/>
        <v>2025</v>
      </c>
      <c r="Q10830" t="str">
        <f t="shared" si="848"/>
        <v>07</v>
      </c>
      <c r="R10830" t="str">
        <f>+IFERROR(VLOOKUP(I10830, Listado!A:B, 2, FALSE()), "COMERCIALIZADORA INTERNACIONAL CARIBBEAN EXOTICS S A")</f>
        <v>LONDOÑO ECHEVERRI ALEJANDRA</v>
      </c>
      <c r="S10830" s="25">
        <f>+VLOOKUP(E10830, TC!A:D, 2, FALSE())</f>
        <v>4026.27</v>
      </c>
      <c r="T10830" t="str">
        <f t="shared" si="849"/>
        <v>COP</v>
      </c>
    </row>
    <row r="10831" spans="1:20" ht="18.75" hidden="1" customHeight="1" x14ac:dyDescent="0.25">
      <c r="A10831" t="s">
        <v>3341</v>
      </c>
      <c r="B10831" t="s">
        <v>5</v>
      </c>
      <c r="C10831" t="s">
        <v>1913</v>
      </c>
      <c r="D10831" s="24">
        <v>12581</v>
      </c>
      <c r="E10831" t="s">
        <v>1796</v>
      </c>
      <c r="F10831" t="s">
        <v>99</v>
      </c>
      <c r="G10831" t="s">
        <v>113</v>
      </c>
      <c r="I10831" t="s">
        <v>1843</v>
      </c>
      <c r="J10831" t="s">
        <v>1915</v>
      </c>
      <c r="K10831" t="s">
        <v>2021</v>
      </c>
      <c r="L10831" s="24">
        <v>10360</v>
      </c>
      <c r="M10831" s="25">
        <f>+VLOOKUP(E10831, TC!A:D, 4, FALSE())</f>
        <v>1.1723499988823403</v>
      </c>
      <c r="N10831" s="24">
        <f t="shared" si="845"/>
        <v>10360</v>
      </c>
      <c r="O10831" t="str">
        <f t="shared" si="846"/>
        <v>FACTURA</v>
      </c>
      <c r="P10831" t="str">
        <f t="shared" si="847"/>
        <v>2025</v>
      </c>
      <c r="Q10831" t="str">
        <f t="shared" si="848"/>
        <v>07</v>
      </c>
      <c r="R10831" t="str">
        <f>+IFERROR(VLOOKUP(I10831, Listado!A:B, 2, FALSE()), "COMERCIALIZADORA INTERNACIONAL CARIBBEAN EXOTICS S A")</f>
        <v>LONDOÑO ECHEVERRI ALEJANDRA</v>
      </c>
      <c r="S10831" s="25">
        <f>+VLOOKUP(E10831, TC!A:D, 2, FALSE())</f>
        <v>4026.27</v>
      </c>
      <c r="T10831" t="str">
        <f t="shared" si="849"/>
        <v>COP</v>
      </c>
    </row>
    <row r="10832" spans="1:20" ht="18.75" hidden="1" customHeight="1" x14ac:dyDescent="0.25">
      <c r="A10832" t="s">
        <v>3341</v>
      </c>
      <c r="B10832" t="s">
        <v>5</v>
      </c>
      <c r="C10832" t="s">
        <v>1913</v>
      </c>
      <c r="D10832" s="24">
        <v>12582</v>
      </c>
      <c r="E10832" t="s">
        <v>1796</v>
      </c>
      <c r="F10832" t="s">
        <v>99</v>
      </c>
      <c r="G10832" t="s">
        <v>1914</v>
      </c>
      <c r="I10832" t="s">
        <v>1841</v>
      </c>
      <c r="J10832" t="s">
        <v>1915</v>
      </c>
      <c r="K10832" t="s">
        <v>2021</v>
      </c>
      <c r="L10832" s="24">
        <v>932760</v>
      </c>
      <c r="M10832" s="25">
        <f>+VLOOKUP(E10832, TC!A:D, 4, FALSE())</f>
        <v>1.1723499988823403</v>
      </c>
      <c r="N10832" s="24">
        <f t="shared" si="845"/>
        <v>932760</v>
      </c>
      <c r="O10832" t="str">
        <f t="shared" si="846"/>
        <v>FACTURA</v>
      </c>
      <c r="P10832" t="str">
        <f t="shared" si="847"/>
        <v>2025</v>
      </c>
      <c r="Q10832" t="str">
        <f t="shared" si="848"/>
        <v>07</v>
      </c>
      <c r="R10832" t="str">
        <f>+IFERROR(VLOOKUP(I10832, Listado!A:B, 2, FALSE()), "COMERCIALIZADORA INTERNACIONAL CARIBBEAN EXOTICS S A")</f>
        <v>LONDOÑO ECHEVERRI ALEJANDRA</v>
      </c>
      <c r="S10832" s="25">
        <f>+VLOOKUP(E10832, TC!A:D, 2, FALSE())</f>
        <v>4026.27</v>
      </c>
      <c r="T10832" t="str">
        <f t="shared" si="849"/>
        <v>COP</v>
      </c>
    </row>
    <row r="10833" spans="1:20" ht="18.75" hidden="1" customHeight="1" x14ac:dyDescent="0.25">
      <c r="A10833" t="s">
        <v>3341</v>
      </c>
      <c r="B10833" t="s">
        <v>5</v>
      </c>
      <c r="C10833" t="s">
        <v>1913</v>
      </c>
      <c r="D10833" s="24">
        <v>12583</v>
      </c>
      <c r="E10833" t="s">
        <v>1796</v>
      </c>
      <c r="F10833" t="s">
        <v>99</v>
      </c>
      <c r="G10833" t="s">
        <v>1914</v>
      </c>
      <c r="I10833" t="s">
        <v>3301</v>
      </c>
      <c r="J10833" t="s">
        <v>1915</v>
      </c>
      <c r="K10833" t="s">
        <v>2021</v>
      </c>
      <c r="L10833" s="24">
        <v>370440</v>
      </c>
      <c r="M10833" s="25">
        <f>+VLOOKUP(E10833, TC!A:D, 4, FALSE())</f>
        <v>1.1723499988823403</v>
      </c>
      <c r="N10833" s="24">
        <f t="shared" si="845"/>
        <v>370440</v>
      </c>
      <c r="O10833" t="str">
        <f t="shared" si="846"/>
        <v>FACTURA</v>
      </c>
      <c r="P10833" t="str">
        <f t="shared" si="847"/>
        <v>2025</v>
      </c>
      <c r="Q10833" t="str">
        <f t="shared" si="848"/>
        <v>07</v>
      </c>
      <c r="R10833" t="str">
        <f>+IFERROR(VLOOKUP(I10833, Listado!A:B, 2, FALSE()), "COMERCIALIZADORA INTERNACIONAL CARIBBEAN EXOTICS S A")</f>
        <v>COMERCIALIZADORA INTERNACIONAL CARIBBEAN EXOTICS S A</v>
      </c>
      <c r="S10833" s="25">
        <f>+VLOOKUP(E10833, TC!A:D, 2, FALSE())</f>
        <v>4026.27</v>
      </c>
      <c r="T10833" t="str">
        <f t="shared" si="849"/>
        <v>COP</v>
      </c>
    </row>
    <row r="10834" spans="1:20" ht="18.75" hidden="1" customHeight="1" x14ac:dyDescent="0.25">
      <c r="A10834" t="s">
        <v>3341</v>
      </c>
      <c r="B10834" t="s">
        <v>5</v>
      </c>
      <c r="C10834" t="s">
        <v>1913</v>
      </c>
      <c r="D10834" s="24">
        <v>12583</v>
      </c>
      <c r="E10834" t="s">
        <v>1796</v>
      </c>
      <c r="F10834" t="s">
        <v>99</v>
      </c>
      <c r="G10834" t="s">
        <v>1914</v>
      </c>
      <c r="I10834" t="s">
        <v>3301</v>
      </c>
      <c r="J10834" t="s">
        <v>1915</v>
      </c>
      <c r="K10834" t="s">
        <v>2021</v>
      </c>
      <c r="L10834" s="24">
        <v>66080</v>
      </c>
      <c r="M10834" s="25">
        <f>+VLOOKUP(E10834, TC!A:D, 4, FALSE())</f>
        <v>1.1723499988823403</v>
      </c>
      <c r="N10834" s="24">
        <f t="shared" si="845"/>
        <v>66080</v>
      </c>
      <c r="O10834" t="str">
        <f t="shared" si="846"/>
        <v>FACTURA</v>
      </c>
      <c r="P10834" t="str">
        <f t="shared" si="847"/>
        <v>2025</v>
      </c>
      <c r="Q10834" t="str">
        <f t="shared" si="848"/>
        <v>07</v>
      </c>
      <c r="R10834" t="str">
        <f>+IFERROR(VLOOKUP(I10834, Listado!A:B, 2, FALSE()), "COMERCIALIZADORA INTERNACIONAL CARIBBEAN EXOTICS S A")</f>
        <v>COMERCIALIZADORA INTERNACIONAL CARIBBEAN EXOTICS S A</v>
      </c>
      <c r="S10834" s="25">
        <f>+VLOOKUP(E10834, TC!A:D, 2, FALSE())</f>
        <v>4026.27</v>
      </c>
      <c r="T10834" t="str">
        <f t="shared" si="849"/>
        <v>COP</v>
      </c>
    </row>
    <row r="10835" spans="1:20" ht="18.75" hidden="1" customHeight="1" x14ac:dyDescent="0.25">
      <c r="A10835" t="s">
        <v>3341</v>
      </c>
      <c r="B10835" t="s">
        <v>5</v>
      </c>
      <c r="C10835" t="s">
        <v>1913</v>
      </c>
      <c r="D10835" s="24">
        <v>12583</v>
      </c>
      <c r="E10835" t="s">
        <v>1796</v>
      </c>
      <c r="F10835" t="s">
        <v>99</v>
      </c>
      <c r="G10835" t="s">
        <v>1914</v>
      </c>
      <c r="I10835" t="s">
        <v>3301</v>
      </c>
      <c r="J10835" t="s">
        <v>1915</v>
      </c>
      <c r="K10835" t="s">
        <v>2021</v>
      </c>
      <c r="L10835" s="24">
        <v>11480</v>
      </c>
      <c r="M10835" s="25">
        <f>+VLOOKUP(E10835, TC!A:D, 4, FALSE())</f>
        <v>1.1723499988823403</v>
      </c>
      <c r="N10835" s="24">
        <f t="shared" si="845"/>
        <v>11480</v>
      </c>
      <c r="O10835" t="str">
        <f t="shared" si="846"/>
        <v>FACTURA</v>
      </c>
      <c r="P10835" t="str">
        <f t="shared" si="847"/>
        <v>2025</v>
      </c>
      <c r="Q10835" t="str">
        <f t="shared" si="848"/>
        <v>07</v>
      </c>
      <c r="R10835" t="str">
        <f>+IFERROR(VLOOKUP(I10835, Listado!A:B, 2, FALSE()), "COMERCIALIZADORA INTERNACIONAL CARIBBEAN EXOTICS S A")</f>
        <v>COMERCIALIZADORA INTERNACIONAL CARIBBEAN EXOTICS S A</v>
      </c>
      <c r="S10835" s="25">
        <f>+VLOOKUP(E10835, TC!A:D, 2, FALSE())</f>
        <v>4026.27</v>
      </c>
      <c r="T10835" t="str">
        <f t="shared" si="849"/>
        <v>COP</v>
      </c>
    </row>
    <row r="10836" spans="1:20" ht="18.75" hidden="1" customHeight="1" x14ac:dyDescent="0.25">
      <c r="A10836" t="s">
        <v>3341</v>
      </c>
      <c r="B10836" t="s">
        <v>1923</v>
      </c>
      <c r="C10836" t="s">
        <v>1913</v>
      </c>
      <c r="D10836" s="24">
        <v>6218</v>
      </c>
      <c r="E10836" t="s">
        <v>1796</v>
      </c>
      <c r="F10836" t="s">
        <v>99</v>
      </c>
      <c r="G10836" t="s">
        <v>1914</v>
      </c>
      <c r="I10836" t="s">
        <v>1838</v>
      </c>
      <c r="J10836" t="s">
        <v>1915</v>
      </c>
      <c r="K10836" t="s">
        <v>2025</v>
      </c>
      <c r="L10836" s="24">
        <v>88000</v>
      </c>
      <c r="M10836" s="25">
        <f>+VLOOKUP(E10836, TC!A:D, 4, FALSE())</f>
        <v>1.1723499988823403</v>
      </c>
      <c r="N10836" s="24">
        <f t="shared" si="845"/>
        <v>88000</v>
      </c>
      <c r="O10836" t="str">
        <f t="shared" si="846"/>
        <v>FACTURA</v>
      </c>
      <c r="P10836" t="str">
        <f t="shared" si="847"/>
        <v>2025</v>
      </c>
      <c r="Q10836" t="str">
        <f t="shared" si="848"/>
        <v>07</v>
      </c>
      <c r="R10836" t="str">
        <f>+IFERROR(VLOOKUP(I10836, Listado!A:B, 2, FALSE()), "COMERCIALIZADORA INTERNACIONAL CARIBBEAN EXOTICS S A")</f>
        <v>LONDOÑO ECHEVERRI ALEJANDRA</v>
      </c>
      <c r="S10836" s="25">
        <f>+VLOOKUP(E10836, TC!A:D, 2, FALSE())</f>
        <v>4026.27</v>
      </c>
      <c r="T10836" t="str">
        <f t="shared" si="849"/>
        <v>COP</v>
      </c>
    </row>
    <row r="10837" spans="1:20" ht="18.75" hidden="1" customHeight="1" x14ac:dyDescent="0.25">
      <c r="A10837" t="s">
        <v>3341</v>
      </c>
      <c r="B10837" t="s">
        <v>1923</v>
      </c>
      <c r="C10837" t="s">
        <v>1913</v>
      </c>
      <c r="D10837" s="24">
        <v>6218</v>
      </c>
      <c r="E10837" t="s">
        <v>1796</v>
      </c>
      <c r="F10837" t="s">
        <v>99</v>
      </c>
      <c r="G10837" t="s">
        <v>1914</v>
      </c>
      <c r="I10837" t="s">
        <v>1838</v>
      </c>
      <c r="J10837" t="s">
        <v>1915</v>
      </c>
      <c r="K10837" t="s">
        <v>2019</v>
      </c>
      <c r="L10837" s="24">
        <v>5900</v>
      </c>
      <c r="M10837" s="25">
        <f>+VLOOKUP(E10837, TC!A:D, 4, FALSE())</f>
        <v>1.1723499988823403</v>
      </c>
      <c r="N10837" s="24">
        <f t="shared" si="845"/>
        <v>5900</v>
      </c>
      <c r="O10837" t="str">
        <f t="shared" si="846"/>
        <v>FACTURA</v>
      </c>
      <c r="P10837" t="str">
        <f t="shared" si="847"/>
        <v>2025</v>
      </c>
      <c r="Q10837" t="str">
        <f t="shared" si="848"/>
        <v>07</v>
      </c>
      <c r="R10837" t="str">
        <f>+IFERROR(VLOOKUP(I10837, Listado!A:B, 2, FALSE()), "COMERCIALIZADORA INTERNACIONAL CARIBBEAN EXOTICS S A")</f>
        <v>LONDOÑO ECHEVERRI ALEJANDRA</v>
      </c>
      <c r="S10837" s="25">
        <f>+VLOOKUP(E10837, TC!A:D, 2, FALSE())</f>
        <v>4026.27</v>
      </c>
      <c r="T10837" t="str">
        <f t="shared" si="849"/>
        <v>COP</v>
      </c>
    </row>
    <row r="10838" spans="1:20" ht="18.75" hidden="1" customHeight="1" x14ac:dyDescent="0.25">
      <c r="A10838" t="s">
        <v>3341</v>
      </c>
      <c r="B10838" t="s">
        <v>1923</v>
      </c>
      <c r="C10838" t="s">
        <v>1913</v>
      </c>
      <c r="D10838" s="24">
        <v>6218</v>
      </c>
      <c r="E10838" t="s">
        <v>1796</v>
      </c>
      <c r="F10838" t="s">
        <v>99</v>
      </c>
      <c r="G10838" t="s">
        <v>1914</v>
      </c>
      <c r="I10838" t="s">
        <v>1838</v>
      </c>
      <c r="J10838" t="s">
        <v>1915</v>
      </c>
      <c r="K10838" t="s">
        <v>2019</v>
      </c>
      <c r="L10838" s="24">
        <v>31400</v>
      </c>
      <c r="M10838" s="25">
        <f>+VLOOKUP(E10838, TC!A:D, 4, FALSE())</f>
        <v>1.1723499988823403</v>
      </c>
      <c r="N10838" s="24">
        <f t="shared" si="845"/>
        <v>31400</v>
      </c>
      <c r="O10838" t="str">
        <f t="shared" si="846"/>
        <v>FACTURA</v>
      </c>
      <c r="P10838" t="str">
        <f t="shared" si="847"/>
        <v>2025</v>
      </c>
      <c r="Q10838" t="str">
        <f t="shared" si="848"/>
        <v>07</v>
      </c>
      <c r="R10838" t="str">
        <f>+IFERROR(VLOOKUP(I10838, Listado!A:B, 2, FALSE()), "COMERCIALIZADORA INTERNACIONAL CARIBBEAN EXOTICS S A")</f>
        <v>LONDOÑO ECHEVERRI ALEJANDRA</v>
      </c>
      <c r="S10838" s="25">
        <f>+VLOOKUP(E10838, TC!A:D, 2, FALSE())</f>
        <v>4026.27</v>
      </c>
      <c r="T10838" t="str">
        <f t="shared" si="849"/>
        <v>COP</v>
      </c>
    </row>
    <row r="10839" spans="1:20" ht="18.75" hidden="1" customHeight="1" x14ac:dyDescent="0.25">
      <c r="A10839" t="s">
        <v>3341</v>
      </c>
      <c r="B10839" t="s">
        <v>1923</v>
      </c>
      <c r="C10839" t="s">
        <v>1913</v>
      </c>
      <c r="D10839" s="24">
        <v>6218</v>
      </c>
      <c r="E10839" t="s">
        <v>1796</v>
      </c>
      <c r="F10839" t="s">
        <v>99</v>
      </c>
      <c r="G10839" t="s">
        <v>1914</v>
      </c>
      <c r="I10839" t="s">
        <v>1838</v>
      </c>
      <c r="J10839" t="s">
        <v>1915</v>
      </c>
      <c r="K10839" t="s">
        <v>2019</v>
      </c>
      <c r="L10839" s="24">
        <v>3700</v>
      </c>
      <c r="M10839" s="25">
        <f>+VLOOKUP(E10839, TC!A:D, 4, FALSE())</f>
        <v>1.1723499988823403</v>
      </c>
      <c r="N10839" s="24">
        <f t="shared" si="845"/>
        <v>3700</v>
      </c>
      <c r="O10839" t="str">
        <f t="shared" si="846"/>
        <v>FACTURA</v>
      </c>
      <c r="P10839" t="str">
        <f t="shared" si="847"/>
        <v>2025</v>
      </c>
      <c r="Q10839" t="str">
        <f t="shared" si="848"/>
        <v>07</v>
      </c>
      <c r="R10839" t="str">
        <f>+IFERROR(VLOOKUP(I10839, Listado!A:B, 2, FALSE()), "COMERCIALIZADORA INTERNACIONAL CARIBBEAN EXOTICS S A")</f>
        <v>LONDOÑO ECHEVERRI ALEJANDRA</v>
      </c>
      <c r="S10839" s="25">
        <f>+VLOOKUP(E10839, TC!A:D, 2, FALSE())</f>
        <v>4026.27</v>
      </c>
      <c r="T10839" t="str">
        <f t="shared" si="849"/>
        <v>COP</v>
      </c>
    </row>
    <row r="10840" spans="1:20" ht="18.75" hidden="1" customHeight="1" x14ac:dyDescent="0.25">
      <c r="A10840" t="s">
        <v>3341</v>
      </c>
      <c r="B10840" t="s">
        <v>1923</v>
      </c>
      <c r="C10840" t="s">
        <v>1913</v>
      </c>
      <c r="D10840" s="24">
        <v>6218</v>
      </c>
      <c r="E10840" t="s">
        <v>1796</v>
      </c>
      <c r="F10840" t="s">
        <v>99</v>
      </c>
      <c r="G10840" t="s">
        <v>1914</v>
      </c>
      <c r="I10840" t="s">
        <v>1838</v>
      </c>
      <c r="J10840" t="s">
        <v>1915</v>
      </c>
      <c r="K10840" t="s">
        <v>2021</v>
      </c>
      <c r="L10840" s="24">
        <v>50600</v>
      </c>
      <c r="M10840" s="25">
        <f>+VLOOKUP(E10840, TC!A:D, 4, FALSE())</f>
        <v>1.1723499988823403</v>
      </c>
      <c r="N10840" s="24">
        <f t="shared" si="845"/>
        <v>50600</v>
      </c>
      <c r="O10840" t="str">
        <f t="shared" si="846"/>
        <v>FACTURA</v>
      </c>
      <c r="P10840" t="str">
        <f t="shared" si="847"/>
        <v>2025</v>
      </c>
      <c r="Q10840" t="str">
        <f t="shared" si="848"/>
        <v>07</v>
      </c>
      <c r="R10840" t="str">
        <f>+IFERROR(VLOOKUP(I10840, Listado!A:B, 2, FALSE()), "COMERCIALIZADORA INTERNACIONAL CARIBBEAN EXOTICS S A")</f>
        <v>LONDOÑO ECHEVERRI ALEJANDRA</v>
      </c>
      <c r="S10840" s="25">
        <f>+VLOOKUP(E10840, TC!A:D, 2, FALSE())</f>
        <v>4026.27</v>
      </c>
      <c r="T10840" t="str">
        <f t="shared" si="849"/>
        <v>COP</v>
      </c>
    </row>
    <row r="10841" spans="1:20" ht="18.75" hidden="1" customHeight="1" x14ac:dyDescent="0.25">
      <c r="A10841" t="s">
        <v>3341</v>
      </c>
      <c r="B10841" t="s">
        <v>1923</v>
      </c>
      <c r="C10841" t="s">
        <v>1913</v>
      </c>
      <c r="D10841" s="24">
        <v>6218</v>
      </c>
      <c r="E10841" t="s">
        <v>1796</v>
      </c>
      <c r="F10841" t="s">
        <v>99</v>
      </c>
      <c r="G10841" t="s">
        <v>1914</v>
      </c>
      <c r="I10841" t="s">
        <v>1838</v>
      </c>
      <c r="J10841" t="s">
        <v>1915</v>
      </c>
      <c r="K10841" t="s">
        <v>2021</v>
      </c>
      <c r="L10841" s="24">
        <v>26800</v>
      </c>
      <c r="M10841" s="25">
        <f>+VLOOKUP(E10841, TC!A:D, 4, FALSE())</f>
        <v>1.1723499988823403</v>
      </c>
      <c r="N10841" s="24">
        <f t="shared" si="845"/>
        <v>26800</v>
      </c>
      <c r="O10841" t="str">
        <f t="shared" si="846"/>
        <v>FACTURA</v>
      </c>
      <c r="P10841" t="str">
        <f t="shared" si="847"/>
        <v>2025</v>
      </c>
      <c r="Q10841" t="str">
        <f t="shared" si="848"/>
        <v>07</v>
      </c>
      <c r="R10841" t="str">
        <f>+IFERROR(VLOOKUP(I10841, Listado!A:B, 2, FALSE()), "COMERCIALIZADORA INTERNACIONAL CARIBBEAN EXOTICS S A")</f>
        <v>LONDOÑO ECHEVERRI ALEJANDRA</v>
      </c>
      <c r="S10841" s="25">
        <f>+VLOOKUP(E10841, TC!A:D, 2, FALSE())</f>
        <v>4026.27</v>
      </c>
      <c r="T10841" t="str">
        <f t="shared" si="849"/>
        <v>COP</v>
      </c>
    </row>
    <row r="10842" spans="1:20" ht="18.75" hidden="1" customHeight="1" x14ac:dyDescent="0.25">
      <c r="A10842" t="s">
        <v>3341</v>
      </c>
      <c r="B10842" t="s">
        <v>1923</v>
      </c>
      <c r="C10842" t="s">
        <v>1913</v>
      </c>
      <c r="D10842" s="24">
        <v>6218</v>
      </c>
      <c r="E10842" t="s">
        <v>1796</v>
      </c>
      <c r="F10842" t="s">
        <v>99</v>
      </c>
      <c r="G10842" t="s">
        <v>1914</v>
      </c>
      <c r="I10842" t="s">
        <v>1838</v>
      </c>
      <c r="J10842" t="s">
        <v>1915</v>
      </c>
      <c r="K10842" t="s">
        <v>2021</v>
      </c>
      <c r="L10842" s="24">
        <v>11600</v>
      </c>
      <c r="M10842" s="25">
        <f>+VLOOKUP(E10842, TC!A:D, 4, FALSE())</f>
        <v>1.1723499988823403</v>
      </c>
      <c r="N10842" s="24">
        <f t="shared" si="845"/>
        <v>11600</v>
      </c>
      <c r="O10842" t="str">
        <f t="shared" si="846"/>
        <v>FACTURA</v>
      </c>
      <c r="P10842" t="str">
        <f t="shared" si="847"/>
        <v>2025</v>
      </c>
      <c r="Q10842" t="str">
        <f t="shared" si="848"/>
        <v>07</v>
      </c>
      <c r="R10842" t="str">
        <f>+IFERROR(VLOOKUP(I10842, Listado!A:B, 2, FALSE()), "COMERCIALIZADORA INTERNACIONAL CARIBBEAN EXOTICS S A")</f>
        <v>LONDOÑO ECHEVERRI ALEJANDRA</v>
      </c>
      <c r="S10842" s="25">
        <f>+VLOOKUP(E10842, TC!A:D, 2, FALSE())</f>
        <v>4026.27</v>
      </c>
      <c r="T10842" t="str">
        <f t="shared" si="849"/>
        <v>COP</v>
      </c>
    </row>
    <row r="10843" spans="1:20" ht="18.75" hidden="1" customHeight="1" x14ac:dyDescent="0.25">
      <c r="A10843" t="s">
        <v>3341</v>
      </c>
      <c r="B10843" t="s">
        <v>1923</v>
      </c>
      <c r="C10843" t="s">
        <v>1913</v>
      </c>
      <c r="D10843" s="24">
        <v>6218</v>
      </c>
      <c r="E10843" t="s">
        <v>1796</v>
      </c>
      <c r="F10843" t="s">
        <v>99</v>
      </c>
      <c r="G10843" t="s">
        <v>1914</v>
      </c>
      <c r="I10843" t="s">
        <v>1838</v>
      </c>
      <c r="J10843" t="s">
        <v>1915</v>
      </c>
      <c r="K10843" t="s">
        <v>2021</v>
      </c>
      <c r="L10843" s="24">
        <v>75160</v>
      </c>
      <c r="M10843" s="25">
        <f>+VLOOKUP(E10843, TC!A:D, 4, FALSE())</f>
        <v>1.1723499988823403</v>
      </c>
      <c r="N10843" s="24">
        <f t="shared" si="845"/>
        <v>75160</v>
      </c>
      <c r="O10843" t="str">
        <f t="shared" si="846"/>
        <v>FACTURA</v>
      </c>
      <c r="P10843" t="str">
        <f t="shared" si="847"/>
        <v>2025</v>
      </c>
      <c r="Q10843" t="str">
        <f t="shared" si="848"/>
        <v>07</v>
      </c>
      <c r="R10843" t="str">
        <f>+IFERROR(VLOOKUP(I10843, Listado!A:B, 2, FALSE()), "COMERCIALIZADORA INTERNACIONAL CARIBBEAN EXOTICS S A")</f>
        <v>LONDOÑO ECHEVERRI ALEJANDRA</v>
      </c>
      <c r="S10843" s="25">
        <f>+VLOOKUP(E10843, TC!A:D, 2, FALSE())</f>
        <v>4026.27</v>
      </c>
      <c r="T10843" t="str">
        <f t="shared" si="849"/>
        <v>COP</v>
      </c>
    </row>
    <row r="10844" spans="1:20" ht="18.75" hidden="1" customHeight="1" x14ac:dyDescent="0.25">
      <c r="A10844" t="s">
        <v>3341</v>
      </c>
      <c r="B10844" t="s">
        <v>1923</v>
      </c>
      <c r="C10844" t="s">
        <v>1913</v>
      </c>
      <c r="D10844" s="24">
        <v>6218</v>
      </c>
      <c r="E10844" t="s">
        <v>1796</v>
      </c>
      <c r="F10844" t="s">
        <v>99</v>
      </c>
      <c r="G10844" t="s">
        <v>1914</v>
      </c>
      <c r="I10844" t="s">
        <v>1838</v>
      </c>
      <c r="J10844" t="s">
        <v>1915</v>
      </c>
      <c r="K10844" t="s">
        <v>2021</v>
      </c>
      <c r="L10844" s="24">
        <v>71840</v>
      </c>
      <c r="M10844" s="25">
        <f>+VLOOKUP(E10844, TC!A:D, 4, FALSE())</f>
        <v>1.1723499988823403</v>
      </c>
      <c r="N10844" s="24">
        <f t="shared" si="845"/>
        <v>71840</v>
      </c>
      <c r="O10844" t="str">
        <f t="shared" si="846"/>
        <v>FACTURA</v>
      </c>
      <c r="P10844" t="str">
        <f t="shared" si="847"/>
        <v>2025</v>
      </c>
      <c r="Q10844" t="str">
        <f t="shared" si="848"/>
        <v>07</v>
      </c>
      <c r="R10844" t="str">
        <f>+IFERROR(VLOOKUP(I10844, Listado!A:B, 2, FALSE()), "COMERCIALIZADORA INTERNACIONAL CARIBBEAN EXOTICS S A")</f>
        <v>LONDOÑO ECHEVERRI ALEJANDRA</v>
      </c>
      <c r="S10844" s="25">
        <f>+VLOOKUP(E10844, TC!A:D, 2, FALSE())</f>
        <v>4026.27</v>
      </c>
      <c r="T10844" t="str">
        <f t="shared" si="849"/>
        <v>COP</v>
      </c>
    </row>
    <row r="10845" spans="1:20" ht="18.75" hidden="1" customHeight="1" x14ac:dyDescent="0.25">
      <c r="A10845" t="s">
        <v>3341</v>
      </c>
      <c r="B10845" t="s">
        <v>1923</v>
      </c>
      <c r="C10845" t="s">
        <v>1913</v>
      </c>
      <c r="D10845" s="24">
        <v>6218</v>
      </c>
      <c r="E10845" t="s">
        <v>1796</v>
      </c>
      <c r="F10845" t="s">
        <v>99</v>
      </c>
      <c r="G10845" t="s">
        <v>1914</v>
      </c>
      <c r="I10845" t="s">
        <v>1838</v>
      </c>
      <c r="J10845" t="s">
        <v>1915</v>
      </c>
      <c r="K10845" t="s">
        <v>2021</v>
      </c>
      <c r="L10845" s="24">
        <v>34400</v>
      </c>
      <c r="M10845" s="25">
        <f>+VLOOKUP(E10845, TC!A:D, 4, FALSE())</f>
        <v>1.1723499988823403</v>
      </c>
      <c r="N10845" s="24">
        <f t="shared" si="845"/>
        <v>34400</v>
      </c>
      <c r="O10845" t="str">
        <f t="shared" si="846"/>
        <v>FACTURA</v>
      </c>
      <c r="P10845" t="str">
        <f t="shared" si="847"/>
        <v>2025</v>
      </c>
      <c r="Q10845" t="str">
        <f t="shared" si="848"/>
        <v>07</v>
      </c>
      <c r="R10845" t="str">
        <f>+IFERROR(VLOOKUP(I10845, Listado!A:B, 2, FALSE()), "COMERCIALIZADORA INTERNACIONAL CARIBBEAN EXOTICS S A")</f>
        <v>LONDOÑO ECHEVERRI ALEJANDRA</v>
      </c>
      <c r="S10845" s="25">
        <f>+VLOOKUP(E10845, TC!A:D, 2, FALSE())</f>
        <v>4026.27</v>
      </c>
      <c r="T10845" t="str">
        <f t="shared" si="849"/>
        <v>COP</v>
      </c>
    </row>
    <row r="10846" spans="1:20" ht="18.75" hidden="1" customHeight="1" x14ac:dyDescent="0.25">
      <c r="A10846" t="s">
        <v>3341</v>
      </c>
      <c r="B10846" t="s">
        <v>1923</v>
      </c>
      <c r="C10846" t="s">
        <v>1913</v>
      </c>
      <c r="D10846" s="24">
        <v>6218</v>
      </c>
      <c r="E10846" t="s">
        <v>1796</v>
      </c>
      <c r="F10846" t="s">
        <v>99</v>
      </c>
      <c r="G10846" t="s">
        <v>1914</v>
      </c>
      <c r="I10846" t="s">
        <v>1838</v>
      </c>
      <c r="J10846" t="s">
        <v>1915</v>
      </c>
      <c r="K10846" t="s">
        <v>2021</v>
      </c>
      <c r="L10846" s="24">
        <v>32400</v>
      </c>
      <c r="M10846" s="25">
        <f>+VLOOKUP(E10846, TC!A:D, 4, FALSE())</f>
        <v>1.1723499988823403</v>
      </c>
      <c r="N10846" s="24">
        <f t="shared" si="845"/>
        <v>32400</v>
      </c>
      <c r="O10846" t="str">
        <f t="shared" si="846"/>
        <v>FACTURA</v>
      </c>
      <c r="P10846" t="str">
        <f t="shared" si="847"/>
        <v>2025</v>
      </c>
      <c r="Q10846" t="str">
        <f t="shared" si="848"/>
        <v>07</v>
      </c>
      <c r="R10846" t="str">
        <f>+IFERROR(VLOOKUP(I10846, Listado!A:B, 2, FALSE()), "COMERCIALIZADORA INTERNACIONAL CARIBBEAN EXOTICS S A")</f>
        <v>LONDOÑO ECHEVERRI ALEJANDRA</v>
      </c>
      <c r="S10846" s="25">
        <f>+VLOOKUP(E10846, TC!A:D, 2, FALSE())</f>
        <v>4026.27</v>
      </c>
      <c r="T10846" t="str">
        <f t="shared" si="849"/>
        <v>COP</v>
      </c>
    </row>
    <row r="10847" spans="1:20" ht="18.75" hidden="1" customHeight="1" x14ac:dyDescent="0.25">
      <c r="A10847" t="s">
        <v>3341</v>
      </c>
      <c r="B10847" t="s">
        <v>1923</v>
      </c>
      <c r="C10847" t="s">
        <v>1913</v>
      </c>
      <c r="D10847" s="24">
        <v>6218</v>
      </c>
      <c r="E10847" t="s">
        <v>1796</v>
      </c>
      <c r="F10847" t="s">
        <v>99</v>
      </c>
      <c r="G10847" t="s">
        <v>1914</v>
      </c>
      <c r="I10847" t="s">
        <v>1838</v>
      </c>
      <c r="J10847" t="s">
        <v>1915</v>
      </c>
      <c r="K10847" t="s">
        <v>2022</v>
      </c>
      <c r="L10847" s="24">
        <v>390</v>
      </c>
      <c r="M10847" s="25">
        <f>+VLOOKUP(E10847, TC!A:D, 4, FALSE())</f>
        <v>1.1723499988823403</v>
      </c>
      <c r="N10847" s="24">
        <f t="shared" si="845"/>
        <v>390</v>
      </c>
      <c r="O10847" t="str">
        <f t="shared" si="846"/>
        <v>FACTURA</v>
      </c>
      <c r="P10847" t="str">
        <f t="shared" si="847"/>
        <v>2025</v>
      </c>
      <c r="Q10847" t="str">
        <f t="shared" si="848"/>
        <v>07</v>
      </c>
      <c r="R10847" t="str">
        <f>+IFERROR(VLOOKUP(I10847, Listado!A:B, 2, FALSE()), "COMERCIALIZADORA INTERNACIONAL CARIBBEAN EXOTICS S A")</f>
        <v>LONDOÑO ECHEVERRI ALEJANDRA</v>
      </c>
      <c r="S10847" s="25">
        <f>+VLOOKUP(E10847, TC!A:D, 2, FALSE())</f>
        <v>4026.27</v>
      </c>
      <c r="T10847" t="str">
        <f t="shared" si="849"/>
        <v>COP</v>
      </c>
    </row>
    <row r="10848" spans="1:20" ht="18.75" hidden="1" customHeight="1" x14ac:dyDescent="0.25">
      <c r="A10848" t="s">
        <v>3341</v>
      </c>
      <c r="B10848" t="s">
        <v>1923</v>
      </c>
      <c r="C10848" t="s">
        <v>1913</v>
      </c>
      <c r="D10848" s="24">
        <v>6218</v>
      </c>
      <c r="E10848" t="s">
        <v>1796</v>
      </c>
      <c r="F10848" t="s">
        <v>99</v>
      </c>
      <c r="G10848" t="s">
        <v>1914</v>
      </c>
      <c r="I10848" t="s">
        <v>1838</v>
      </c>
      <c r="J10848" t="s">
        <v>1915</v>
      </c>
      <c r="K10848" t="s">
        <v>2022</v>
      </c>
      <c r="L10848" s="24">
        <v>1560</v>
      </c>
      <c r="M10848" s="25">
        <f>+VLOOKUP(E10848, TC!A:D, 4, FALSE())</f>
        <v>1.1723499988823403</v>
      </c>
      <c r="N10848" s="24">
        <f t="shared" si="845"/>
        <v>1560</v>
      </c>
      <c r="O10848" t="str">
        <f t="shared" si="846"/>
        <v>FACTURA</v>
      </c>
      <c r="P10848" t="str">
        <f t="shared" si="847"/>
        <v>2025</v>
      </c>
      <c r="Q10848" t="str">
        <f t="shared" si="848"/>
        <v>07</v>
      </c>
      <c r="R10848" t="str">
        <f>+IFERROR(VLOOKUP(I10848, Listado!A:B, 2, FALSE()), "COMERCIALIZADORA INTERNACIONAL CARIBBEAN EXOTICS S A")</f>
        <v>LONDOÑO ECHEVERRI ALEJANDRA</v>
      </c>
      <c r="S10848" s="25">
        <f>+VLOOKUP(E10848, TC!A:D, 2, FALSE())</f>
        <v>4026.27</v>
      </c>
      <c r="T10848" t="str">
        <f t="shared" si="849"/>
        <v>COP</v>
      </c>
    </row>
    <row r="10849" spans="1:20" ht="18.75" hidden="1" customHeight="1" x14ac:dyDescent="0.25">
      <c r="A10849" t="s">
        <v>3341</v>
      </c>
      <c r="B10849" t="s">
        <v>1923</v>
      </c>
      <c r="C10849" t="s">
        <v>1913</v>
      </c>
      <c r="D10849" s="24">
        <v>6218</v>
      </c>
      <c r="E10849" t="s">
        <v>1796</v>
      </c>
      <c r="F10849" t="s">
        <v>99</v>
      </c>
      <c r="G10849" t="s">
        <v>1914</v>
      </c>
      <c r="I10849" t="s">
        <v>1838</v>
      </c>
      <c r="J10849" t="s">
        <v>1915</v>
      </c>
      <c r="K10849" t="s">
        <v>2022</v>
      </c>
      <c r="L10849" s="24">
        <v>650</v>
      </c>
      <c r="M10849" s="25">
        <f>+VLOOKUP(E10849, TC!A:D, 4, FALSE())</f>
        <v>1.1723499988823403</v>
      </c>
      <c r="N10849" s="24">
        <f t="shared" si="845"/>
        <v>650</v>
      </c>
      <c r="O10849" t="str">
        <f t="shared" si="846"/>
        <v>FACTURA</v>
      </c>
      <c r="P10849" t="str">
        <f t="shared" si="847"/>
        <v>2025</v>
      </c>
      <c r="Q10849" t="str">
        <f t="shared" si="848"/>
        <v>07</v>
      </c>
      <c r="R10849" t="str">
        <f>+IFERROR(VLOOKUP(I10849, Listado!A:B, 2, FALSE()), "COMERCIALIZADORA INTERNACIONAL CARIBBEAN EXOTICS S A")</f>
        <v>LONDOÑO ECHEVERRI ALEJANDRA</v>
      </c>
      <c r="S10849" s="25">
        <f>+VLOOKUP(E10849, TC!A:D, 2, FALSE())</f>
        <v>4026.27</v>
      </c>
      <c r="T10849" t="str">
        <f t="shared" si="849"/>
        <v>COP</v>
      </c>
    </row>
    <row r="10850" spans="1:20" ht="18.75" hidden="1" customHeight="1" x14ac:dyDescent="0.25">
      <c r="A10850" t="s">
        <v>3341</v>
      </c>
      <c r="B10850" t="s">
        <v>1923</v>
      </c>
      <c r="C10850" t="s">
        <v>1913</v>
      </c>
      <c r="D10850" s="24">
        <v>6218</v>
      </c>
      <c r="E10850" t="s">
        <v>1796</v>
      </c>
      <c r="F10850" t="s">
        <v>99</v>
      </c>
      <c r="G10850" t="s">
        <v>1914</v>
      </c>
      <c r="I10850" t="s">
        <v>1838</v>
      </c>
      <c r="J10850" t="s">
        <v>1915</v>
      </c>
      <c r="K10850" t="s">
        <v>2022</v>
      </c>
      <c r="L10850" s="24">
        <v>1820</v>
      </c>
      <c r="M10850" s="25">
        <f>+VLOOKUP(E10850, TC!A:D, 4, FALSE())</f>
        <v>1.1723499988823403</v>
      </c>
      <c r="N10850" s="24">
        <f t="shared" si="845"/>
        <v>1820</v>
      </c>
      <c r="O10850" t="str">
        <f t="shared" si="846"/>
        <v>FACTURA</v>
      </c>
      <c r="P10850" t="str">
        <f t="shared" si="847"/>
        <v>2025</v>
      </c>
      <c r="Q10850" t="str">
        <f t="shared" si="848"/>
        <v>07</v>
      </c>
      <c r="R10850" t="str">
        <f>+IFERROR(VLOOKUP(I10850, Listado!A:B, 2, FALSE()), "COMERCIALIZADORA INTERNACIONAL CARIBBEAN EXOTICS S A")</f>
        <v>LONDOÑO ECHEVERRI ALEJANDRA</v>
      </c>
      <c r="S10850" s="25">
        <f>+VLOOKUP(E10850, TC!A:D, 2, FALSE())</f>
        <v>4026.27</v>
      </c>
      <c r="T10850" t="str">
        <f t="shared" si="849"/>
        <v>COP</v>
      </c>
    </row>
    <row r="10851" spans="1:20" ht="18.75" hidden="1" customHeight="1" x14ac:dyDescent="0.25">
      <c r="A10851" t="s">
        <v>3341</v>
      </c>
      <c r="B10851" t="s">
        <v>1923</v>
      </c>
      <c r="C10851" t="s">
        <v>1913</v>
      </c>
      <c r="D10851" s="24">
        <v>6218</v>
      </c>
      <c r="E10851" t="s">
        <v>1796</v>
      </c>
      <c r="F10851" t="s">
        <v>99</v>
      </c>
      <c r="G10851" t="s">
        <v>1914</v>
      </c>
      <c r="I10851" t="s">
        <v>1838</v>
      </c>
      <c r="J10851" t="s">
        <v>1915</v>
      </c>
      <c r="K10851" t="s">
        <v>2022</v>
      </c>
      <c r="L10851" s="24">
        <v>2080</v>
      </c>
      <c r="M10851" s="25">
        <f>+VLOOKUP(E10851, TC!A:D, 4, FALSE())</f>
        <v>1.1723499988823403</v>
      </c>
      <c r="N10851" s="24">
        <f t="shared" si="845"/>
        <v>2080</v>
      </c>
      <c r="O10851" t="str">
        <f t="shared" si="846"/>
        <v>FACTURA</v>
      </c>
      <c r="P10851" t="str">
        <f t="shared" si="847"/>
        <v>2025</v>
      </c>
      <c r="Q10851" t="str">
        <f t="shared" si="848"/>
        <v>07</v>
      </c>
      <c r="R10851" t="str">
        <f>+IFERROR(VLOOKUP(I10851, Listado!A:B, 2, FALSE()), "COMERCIALIZADORA INTERNACIONAL CARIBBEAN EXOTICS S A")</f>
        <v>LONDOÑO ECHEVERRI ALEJANDRA</v>
      </c>
      <c r="S10851" s="25">
        <f>+VLOOKUP(E10851, TC!A:D, 2, FALSE())</f>
        <v>4026.27</v>
      </c>
      <c r="T10851" t="str">
        <f t="shared" si="849"/>
        <v>COP</v>
      </c>
    </row>
    <row r="10852" spans="1:20" ht="18.75" hidden="1" customHeight="1" x14ac:dyDescent="0.25">
      <c r="A10852" t="s">
        <v>3341</v>
      </c>
      <c r="B10852" t="s">
        <v>1923</v>
      </c>
      <c r="C10852" t="s">
        <v>1913</v>
      </c>
      <c r="D10852" s="24">
        <v>6218</v>
      </c>
      <c r="E10852" t="s">
        <v>1796</v>
      </c>
      <c r="F10852" t="s">
        <v>99</v>
      </c>
      <c r="G10852" t="s">
        <v>1914</v>
      </c>
      <c r="I10852" t="s">
        <v>1838</v>
      </c>
      <c r="J10852" t="s">
        <v>1915</v>
      </c>
      <c r="K10852" t="s">
        <v>2022</v>
      </c>
      <c r="L10852" s="24">
        <v>6240</v>
      </c>
      <c r="M10852" s="25">
        <f>+VLOOKUP(E10852, TC!A:D, 4, FALSE())</f>
        <v>1.1723499988823403</v>
      </c>
      <c r="N10852" s="24">
        <f t="shared" si="845"/>
        <v>6240</v>
      </c>
      <c r="O10852" t="str">
        <f t="shared" si="846"/>
        <v>FACTURA</v>
      </c>
      <c r="P10852" t="str">
        <f t="shared" si="847"/>
        <v>2025</v>
      </c>
      <c r="Q10852" t="str">
        <f t="shared" si="848"/>
        <v>07</v>
      </c>
      <c r="R10852" t="str">
        <f>+IFERROR(VLOOKUP(I10852, Listado!A:B, 2, FALSE()), "COMERCIALIZADORA INTERNACIONAL CARIBBEAN EXOTICS S A")</f>
        <v>LONDOÑO ECHEVERRI ALEJANDRA</v>
      </c>
      <c r="S10852" s="25">
        <f>+VLOOKUP(E10852, TC!A:D, 2, FALSE())</f>
        <v>4026.27</v>
      </c>
      <c r="T10852" t="str">
        <f t="shared" si="849"/>
        <v>COP</v>
      </c>
    </row>
    <row r="10853" spans="1:20" ht="18.75" hidden="1" customHeight="1" x14ac:dyDescent="0.25">
      <c r="A10853" t="s">
        <v>3341</v>
      </c>
      <c r="B10853" t="s">
        <v>1923</v>
      </c>
      <c r="C10853" t="s">
        <v>1913</v>
      </c>
      <c r="D10853" s="24">
        <v>6218</v>
      </c>
      <c r="E10853" t="s">
        <v>1796</v>
      </c>
      <c r="F10853" t="s">
        <v>99</v>
      </c>
      <c r="G10853" t="s">
        <v>1914</v>
      </c>
      <c r="I10853" t="s">
        <v>1838</v>
      </c>
      <c r="J10853" t="s">
        <v>1915</v>
      </c>
      <c r="K10853" t="s">
        <v>2022</v>
      </c>
      <c r="L10853" s="24">
        <v>6630</v>
      </c>
      <c r="M10853" s="25">
        <f>+VLOOKUP(E10853, TC!A:D, 4, FALSE())</f>
        <v>1.1723499988823403</v>
      </c>
      <c r="N10853" s="24">
        <f t="shared" si="845"/>
        <v>6630</v>
      </c>
      <c r="O10853" t="str">
        <f t="shared" si="846"/>
        <v>FACTURA</v>
      </c>
      <c r="P10853" t="str">
        <f t="shared" si="847"/>
        <v>2025</v>
      </c>
      <c r="Q10853" t="str">
        <f t="shared" si="848"/>
        <v>07</v>
      </c>
      <c r="R10853" t="str">
        <f>+IFERROR(VLOOKUP(I10853, Listado!A:B, 2, FALSE()), "COMERCIALIZADORA INTERNACIONAL CARIBBEAN EXOTICS S A")</f>
        <v>LONDOÑO ECHEVERRI ALEJANDRA</v>
      </c>
      <c r="S10853" s="25">
        <f>+VLOOKUP(E10853, TC!A:D, 2, FALSE())</f>
        <v>4026.27</v>
      </c>
      <c r="T10853" t="str">
        <f t="shared" si="849"/>
        <v>COP</v>
      </c>
    </row>
    <row r="10854" spans="1:20" ht="18.75" hidden="1" customHeight="1" x14ac:dyDescent="0.25">
      <c r="A10854" t="s">
        <v>3341</v>
      </c>
      <c r="B10854" t="s">
        <v>1923</v>
      </c>
      <c r="C10854" t="s">
        <v>1913</v>
      </c>
      <c r="D10854" s="24">
        <v>6218</v>
      </c>
      <c r="E10854" t="s">
        <v>1796</v>
      </c>
      <c r="F10854" t="s">
        <v>99</v>
      </c>
      <c r="G10854" t="s">
        <v>1914</v>
      </c>
      <c r="I10854" t="s">
        <v>1838</v>
      </c>
      <c r="J10854" t="s">
        <v>1915</v>
      </c>
      <c r="K10854" t="s">
        <v>2022</v>
      </c>
      <c r="L10854" s="24">
        <v>17030</v>
      </c>
      <c r="M10854" s="25">
        <f>+VLOOKUP(E10854, TC!A:D, 4, FALSE())</f>
        <v>1.1723499988823403</v>
      </c>
      <c r="N10854" s="24">
        <f t="shared" si="845"/>
        <v>17030</v>
      </c>
      <c r="O10854" t="str">
        <f t="shared" si="846"/>
        <v>FACTURA</v>
      </c>
      <c r="P10854" t="str">
        <f t="shared" si="847"/>
        <v>2025</v>
      </c>
      <c r="Q10854" t="str">
        <f t="shared" si="848"/>
        <v>07</v>
      </c>
      <c r="R10854" t="str">
        <f>+IFERROR(VLOOKUP(I10854, Listado!A:B, 2, FALSE()), "COMERCIALIZADORA INTERNACIONAL CARIBBEAN EXOTICS S A")</f>
        <v>LONDOÑO ECHEVERRI ALEJANDRA</v>
      </c>
      <c r="S10854" s="25">
        <f>+VLOOKUP(E10854, TC!A:D, 2, FALSE())</f>
        <v>4026.27</v>
      </c>
      <c r="T10854" t="str">
        <f t="shared" si="849"/>
        <v>COP</v>
      </c>
    </row>
    <row r="10855" spans="1:20" ht="18.75" hidden="1" customHeight="1" x14ac:dyDescent="0.25">
      <c r="A10855" t="s">
        <v>3341</v>
      </c>
      <c r="B10855" t="s">
        <v>1923</v>
      </c>
      <c r="C10855" t="s">
        <v>1913</v>
      </c>
      <c r="D10855" s="24">
        <v>6218</v>
      </c>
      <c r="E10855" t="s">
        <v>1796</v>
      </c>
      <c r="F10855" t="s">
        <v>99</v>
      </c>
      <c r="G10855" t="s">
        <v>1914</v>
      </c>
      <c r="I10855" t="s">
        <v>1838</v>
      </c>
      <c r="J10855" t="s">
        <v>1915</v>
      </c>
      <c r="K10855" t="s">
        <v>2022</v>
      </c>
      <c r="L10855" s="24">
        <v>7579</v>
      </c>
      <c r="M10855" s="25">
        <f>+VLOOKUP(E10855, TC!A:D, 4, FALSE())</f>
        <v>1.1723499988823403</v>
      </c>
      <c r="N10855" s="24">
        <f t="shared" si="845"/>
        <v>7579</v>
      </c>
      <c r="O10855" t="str">
        <f t="shared" si="846"/>
        <v>FACTURA</v>
      </c>
      <c r="P10855" t="str">
        <f t="shared" si="847"/>
        <v>2025</v>
      </c>
      <c r="Q10855" t="str">
        <f t="shared" si="848"/>
        <v>07</v>
      </c>
      <c r="R10855" t="str">
        <f>+IFERROR(VLOOKUP(I10855, Listado!A:B, 2, FALSE()), "COMERCIALIZADORA INTERNACIONAL CARIBBEAN EXOTICS S A")</f>
        <v>LONDOÑO ECHEVERRI ALEJANDRA</v>
      </c>
      <c r="S10855" s="25">
        <f>+VLOOKUP(E10855, TC!A:D, 2, FALSE())</f>
        <v>4026.27</v>
      </c>
      <c r="T10855" t="str">
        <f t="shared" si="849"/>
        <v>COP</v>
      </c>
    </row>
    <row r="10856" spans="1:20" ht="18.75" hidden="1" customHeight="1" x14ac:dyDescent="0.25">
      <c r="A10856" t="s">
        <v>3341</v>
      </c>
      <c r="B10856" t="s">
        <v>1923</v>
      </c>
      <c r="C10856" t="s">
        <v>1913</v>
      </c>
      <c r="D10856" s="24">
        <v>6218</v>
      </c>
      <c r="E10856" t="s">
        <v>1796</v>
      </c>
      <c r="F10856" t="s">
        <v>99</v>
      </c>
      <c r="G10856" t="s">
        <v>1914</v>
      </c>
      <c r="I10856" t="s">
        <v>1838</v>
      </c>
      <c r="J10856" t="s">
        <v>1915</v>
      </c>
      <c r="K10856" t="s">
        <v>2022</v>
      </c>
      <c r="L10856" s="24">
        <v>1560</v>
      </c>
      <c r="M10856" s="25">
        <f>+VLOOKUP(E10856, TC!A:D, 4, FALSE())</f>
        <v>1.1723499988823403</v>
      </c>
      <c r="N10856" s="24">
        <f t="shared" si="845"/>
        <v>1560</v>
      </c>
      <c r="O10856" t="str">
        <f t="shared" si="846"/>
        <v>FACTURA</v>
      </c>
      <c r="P10856" t="str">
        <f t="shared" si="847"/>
        <v>2025</v>
      </c>
      <c r="Q10856" t="str">
        <f t="shared" si="848"/>
        <v>07</v>
      </c>
      <c r="R10856" t="str">
        <f>+IFERROR(VLOOKUP(I10856, Listado!A:B, 2, FALSE()), "COMERCIALIZADORA INTERNACIONAL CARIBBEAN EXOTICS S A")</f>
        <v>LONDOÑO ECHEVERRI ALEJANDRA</v>
      </c>
      <c r="S10856" s="25">
        <f>+VLOOKUP(E10856, TC!A:D, 2, FALSE())</f>
        <v>4026.27</v>
      </c>
      <c r="T10856" t="str">
        <f t="shared" si="849"/>
        <v>COP</v>
      </c>
    </row>
    <row r="10857" spans="1:20" ht="18.75" hidden="1" customHeight="1" x14ac:dyDescent="0.25">
      <c r="A10857" t="s">
        <v>3341</v>
      </c>
      <c r="B10857" t="s">
        <v>1923</v>
      </c>
      <c r="C10857" t="s">
        <v>1913</v>
      </c>
      <c r="D10857" s="24">
        <v>6218</v>
      </c>
      <c r="E10857" t="s">
        <v>1796</v>
      </c>
      <c r="F10857" t="s">
        <v>99</v>
      </c>
      <c r="G10857" t="s">
        <v>1914</v>
      </c>
      <c r="I10857" t="s">
        <v>1838</v>
      </c>
      <c r="J10857" t="s">
        <v>1915</v>
      </c>
      <c r="K10857" t="s">
        <v>2022</v>
      </c>
      <c r="L10857" s="24">
        <v>161291</v>
      </c>
      <c r="M10857" s="25">
        <f>+VLOOKUP(E10857, TC!A:D, 4, FALSE())</f>
        <v>1.1723499988823403</v>
      </c>
      <c r="N10857" s="24">
        <f t="shared" si="845"/>
        <v>161291</v>
      </c>
      <c r="O10857" t="str">
        <f t="shared" si="846"/>
        <v>FACTURA</v>
      </c>
      <c r="P10857" t="str">
        <f t="shared" si="847"/>
        <v>2025</v>
      </c>
      <c r="Q10857" t="str">
        <f t="shared" si="848"/>
        <v>07</v>
      </c>
      <c r="R10857" t="str">
        <f>+IFERROR(VLOOKUP(I10857, Listado!A:B, 2, FALSE()), "COMERCIALIZADORA INTERNACIONAL CARIBBEAN EXOTICS S A")</f>
        <v>LONDOÑO ECHEVERRI ALEJANDRA</v>
      </c>
      <c r="S10857" s="25">
        <f>+VLOOKUP(E10857, TC!A:D, 2, FALSE())</f>
        <v>4026.27</v>
      </c>
      <c r="T10857" t="str">
        <f t="shared" si="849"/>
        <v>COP</v>
      </c>
    </row>
    <row r="10858" spans="1:20" ht="18.75" hidden="1" customHeight="1" x14ac:dyDescent="0.25">
      <c r="A10858" t="s">
        <v>3341</v>
      </c>
      <c r="B10858" t="s">
        <v>1923</v>
      </c>
      <c r="C10858" t="s">
        <v>1913</v>
      </c>
      <c r="D10858" s="24">
        <v>6218</v>
      </c>
      <c r="E10858" t="s">
        <v>1796</v>
      </c>
      <c r="F10858" t="s">
        <v>99</v>
      </c>
      <c r="G10858" t="s">
        <v>1914</v>
      </c>
      <c r="I10858" t="s">
        <v>1838</v>
      </c>
      <c r="J10858" t="s">
        <v>1915</v>
      </c>
      <c r="K10858" t="s">
        <v>2022</v>
      </c>
      <c r="L10858" s="24">
        <v>23140</v>
      </c>
      <c r="M10858" s="25">
        <f>+VLOOKUP(E10858, TC!A:D, 4, FALSE())</f>
        <v>1.1723499988823403</v>
      </c>
      <c r="N10858" s="24">
        <f t="shared" si="845"/>
        <v>23140</v>
      </c>
      <c r="O10858" t="str">
        <f t="shared" si="846"/>
        <v>FACTURA</v>
      </c>
      <c r="P10858" t="str">
        <f t="shared" si="847"/>
        <v>2025</v>
      </c>
      <c r="Q10858" t="str">
        <f t="shared" si="848"/>
        <v>07</v>
      </c>
      <c r="R10858" t="str">
        <f>+IFERROR(VLOOKUP(I10858, Listado!A:B, 2, FALSE()), "COMERCIALIZADORA INTERNACIONAL CARIBBEAN EXOTICS S A")</f>
        <v>LONDOÑO ECHEVERRI ALEJANDRA</v>
      </c>
      <c r="S10858" s="25">
        <f>+VLOOKUP(E10858, TC!A:D, 2, FALSE())</f>
        <v>4026.27</v>
      </c>
      <c r="T10858" t="str">
        <f t="shared" si="849"/>
        <v>COP</v>
      </c>
    </row>
    <row r="10859" spans="1:20" ht="18.75" hidden="1" customHeight="1" x14ac:dyDescent="0.25">
      <c r="A10859" t="s">
        <v>3341</v>
      </c>
      <c r="B10859" t="s">
        <v>1923</v>
      </c>
      <c r="C10859" t="s">
        <v>1913</v>
      </c>
      <c r="D10859" s="24">
        <v>6218</v>
      </c>
      <c r="E10859" t="s">
        <v>1796</v>
      </c>
      <c r="F10859" t="s">
        <v>99</v>
      </c>
      <c r="G10859" t="s">
        <v>1914</v>
      </c>
      <c r="I10859" t="s">
        <v>1838</v>
      </c>
      <c r="J10859" t="s">
        <v>1915</v>
      </c>
      <c r="K10859" t="s">
        <v>2022</v>
      </c>
      <c r="L10859" s="24">
        <v>19500</v>
      </c>
      <c r="M10859" s="25">
        <f>+VLOOKUP(E10859, TC!A:D, 4, FALSE())</f>
        <v>1.1723499988823403</v>
      </c>
      <c r="N10859" s="24">
        <f t="shared" si="845"/>
        <v>19500</v>
      </c>
      <c r="O10859" t="str">
        <f t="shared" si="846"/>
        <v>FACTURA</v>
      </c>
      <c r="P10859" t="str">
        <f t="shared" si="847"/>
        <v>2025</v>
      </c>
      <c r="Q10859" t="str">
        <f t="shared" si="848"/>
        <v>07</v>
      </c>
      <c r="R10859" t="str">
        <f>+IFERROR(VLOOKUP(I10859, Listado!A:B, 2, FALSE()), "COMERCIALIZADORA INTERNACIONAL CARIBBEAN EXOTICS S A")</f>
        <v>LONDOÑO ECHEVERRI ALEJANDRA</v>
      </c>
      <c r="S10859" s="25">
        <f>+VLOOKUP(E10859, TC!A:D, 2, FALSE())</f>
        <v>4026.27</v>
      </c>
      <c r="T10859" t="str">
        <f t="shared" si="849"/>
        <v>COP</v>
      </c>
    </row>
    <row r="10860" spans="1:20" ht="18.75" hidden="1" customHeight="1" x14ac:dyDescent="0.25">
      <c r="A10860" t="s">
        <v>3341</v>
      </c>
      <c r="B10860" t="s">
        <v>1923</v>
      </c>
      <c r="C10860" t="s">
        <v>1913</v>
      </c>
      <c r="D10860" s="24">
        <v>6218</v>
      </c>
      <c r="E10860" t="s">
        <v>1796</v>
      </c>
      <c r="F10860" t="s">
        <v>99</v>
      </c>
      <c r="G10860" t="s">
        <v>1914</v>
      </c>
      <c r="I10860" t="s">
        <v>1838</v>
      </c>
      <c r="J10860" t="s">
        <v>1915</v>
      </c>
      <c r="K10860" t="s">
        <v>2022</v>
      </c>
      <c r="L10860" s="24">
        <v>37440</v>
      </c>
      <c r="M10860" s="25">
        <f>+VLOOKUP(E10860, TC!A:D, 4, FALSE())</f>
        <v>1.1723499988823403</v>
      </c>
      <c r="N10860" s="24">
        <f t="shared" si="845"/>
        <v>37440</v>
      </c>
      <c r="O10860" t="str">
        <f t="shared" si="846"/>
        <v>FACTURA</v>
      </c>
      <c r="P10860" t="str">
        <f t="shared" si="847"/>
        <v>2025</v>
      </c>
      <c r="Q10860" t="str">
        <f t="shared" si="848"/>
        <v>07</v>
      </c>
      <c r="R10860" t="str">
        <f>+IFERROR(VLOOKUP(I10860, Listado!A:B, 2, FALSE()), "COMERCIALIZADORA INTERNACIONAL CARIBBEAN EXOTICS S A")</f>
        <v>LONDOÑO ECHEVERRI ALEJANDRA</v>
      </c>
      <c r="S10860" s="25">
        <f>+VLOOKUP(E10860, TC!A:D, 2, FALSE())</f>
        <v>4026.27</v>
      </c>
      <c r="T10860" t="str">
        <f t="shared" si="849"/>
        <v>COP</v>
      </c>
    </row>
    <row r="10861" spans="1:20" ht="18.75" hidden="1" customHeight="1" x14ac:dyDescent="0.25">
      <c r="A10861" t="s">
        <v>3341</v>
      </c>
      <c r="B10861" t="s">
        <v>1923</v>
      </c>
      <c r="C10861" t="s">
        <v>1913</v>
      </c>
      <c r="D10861" s="24">
        <v>6218</v>
      </c>
      <c r="E10861" t="s">
        <v>1796</v>
      </c>
      <c r="F10861" t="s">
        <v>99</v>
      </c>
      <c r="G10861" t="s">
        <v>1914</v>
      </c>
      <c r="I10861" t="s">
        <v>1838</v>
      </c>
      <c r="J10861" t="s">
        <v>1915</v>
      </c>
      <c r="K10861" t="s">
        <v>2022</v>
      </c>
      <c r="L10861" s="24">
        <v>8320</v>
      </c>
      <c r="M10861" s="25">
        <f>+VLOOKUP(E10861, TC!A:D, 4, FALSE())</f>
        <v>1.1723499988823403</v>
      </c>
      <c r="N10861" s="24">
        <f t="shared" si="845"/>
        <v>8320</v>
      </c>
      <c r="O10861" t="str">
        <f t="shared" si="846"/>
        <v>FACTURA</v>
      </c>
      <c r="P10861" t="str">
        <f t="shared" si="847"/>
        <v>2025</v>
      </c>
      <c r="Q10861" t="str">
        <f t="shared" si="848"/>
        <v>07</v>
      </c>
      <c r="R10861" t="str">
        <f>+IFERROR(VLOOKUP(I10861, Listado!A:B, 2, FALSE()), "COMERCIALIZADORA INTERNACIONAL CARIBBEAN EXOTICS S A")</f>
        <v>LONDOÑO ECHEVERRI ALEJANDRA</v>
      </c>
      <c r="S10861" s="25">
        <f>+VLOOKUP(E10861, TC!A:D, 2, FALSE())</f>
        <v>4026.27</v>
      </c>
      <c r="T10861" t="str">
        <f t="shared" si="849"/>
        <v>COP</v>
      </c>
    </row>
    <row r="10862" spans="1:20" ht="18.75" hidden="1" customHeight="1" x14ac:dyDescent="0.25">
      <c r="A10862" t="s">
        <v>3341</v>
      </c>
      <c r="B10862" t="s">
        <v>1923</v>
      </c>
      <c r="C10862" t="s">
        <v>1913</v>
      </c>
      <c r="D10862" s="24">
        <v>6218</v>
      </c>
      <c r="E10862" t="s">
        <v>1796</v>
      </c>
      <c r="F10862" t="s">
        <v>99</v>
      </c>
      <c r="G10862" t="s">
        <v>1914</v>
      </c>
      <c r="I10862" t="s">
        <v>1838</v>
      </c>
      <c r="J10862" t="s">
        <v>1915</v>
      </c>
      <c r="K10862" t="s">
        <v>2022</v>
      </c>
      <c r="L10862" s="24">
        <v>24050</v>
      </c>
      <c r="M10862" s="25">
        <f>+VLOOKUP(E10862, TC!A:D, 4, FALSE())</f>
        <v>1.1723499988823403</v>
      </c>
      <c r="N10862" s="24">
        <f t="shared" si="845"/>
        <v>24050</v>
      </c>
      <c r="O10862" t="str">
        <f t="shared" si="846"/>
        <v>FACTURA</v>
      </c>
      <c r="P10862" t="str">
        <f t="shared" si="847"/>
        <v>2025</v>
      </c>
      <c r="Q10862" t="str">
        <f t="shared" si="848"/>
        <v>07</v>
      </c>
      <c r="R10862" t="str">
        <f>+IFERROR(VLOOKUP(I10862, Listado!A:B, 2, FALSE()), "COMERCIALIZADORA INTERNACIONAL CARIBBEAN EXOTICS S A")</f>
        <v>LONDOÑO ECHEVERRI ALEJANDRA</v>
      </c>
      <c r="S10862" s="25">
        <f>+VLOOKUP(E10862, TC!A:D, 2, FALSE())</f>
        <v>4026.27</v>
      </c>
      <c r="T10862" t="str">
        <f t="shared" si="849"/>
        <v>COP</v>
      </c>
    </row>
    <row r="10863" spans="1:20" ht="18.75" hidden="1" customHeight="1" x14ac:dyDescent="0.25">
      <c r="A10863" t="s">
        <v>3341</v>
      </c>
      <c r="B10863" t="s">
        <v>5</v>
      </c>
      <c r="C10863" t="s">
        <v>1913</v>
      </c>
      <c r="D10863" s="24">
        <v>12584</v>
      </c>
      <c r="E10863" t="s">
        <v>1796</v>
      </c>
      <c r="F10863" t="s">
        <v>1924</v>
      </c>
      <c r="G10863" t="s">
        <v>108</v>
      </c>
      <c r="H10863" t="s">
        <v>3543</v>
      </c>
      <c r="I10863" t="s">
        <v>1885</v>
      </c>
      <c r="J10863" t="s">
        <v>1919</v>
      </c>
      <c r="K10863" t="s">
        <v>81</v>
      </c>
      <c r="L10863" s="24">
        <v>3002.24</v>
      </c>
      <c r="M10863" s="25">
        <f>+VLOOKUP(E10863, TC!A:D, 4, FALSE())</f>
        <v>1.1723499988823403</v>
      </c>
      <c r="N10863" s="24">
        <f t="shared" si="845"/>
        <v>3519.6760606445168</v>
      </c>
      <c r="O10863" t="str">
        <f t="shared" si="846"/>
        <v>FACTURA</v>
      </c>
      <c r="P10863" t="str">
        <f t="shared" si="847"/>
        <v>2025</v>
      </c>
      <c r="Q10863" t="str">
        <f t="shared" si="848"/>
        <v>07</v>
      </c>
      <c r="R10863" t="str">
        <f>+IFERROR(VLOOKUP(I10863, Listado!A:B, 2, FALSE()), "COMERCIALIZADORA INTERNACIONAL CARIBBEAN EXOTICS S A")</f>
        <v>PIEDRAHITA PEREZ MARIANA</v>
      </c>
      <c r="S10863" s="25">
        <f>+VLOOKUP(E10863, TC!A:D, 2, FALSE())</f>
        <v>4026.27</v>
      </c>
      <c r="T10863" t="str">
        <f t="shared" si="849"/>
        <v>EUR</v>
      </c>
    </row>
    <row r="10864" spans="1:20" ht="18.75" hidden="1" customHeight="1" x14ac:dyDescent="0.25">
      <c r="A10864" t="s">
        <v>3341</v>
      </c>
      <c r="B10864" t="s">
        <v>5</v>
      </c>
      <c r="C10864" t="s">
        <v>1913</v>
      </c>
      <c r="D10864" s="24">
        <v>12584</v>
      </c>
      <c r="E10864" t="s">
        <v>1796</v>
      </c>
      <c r="F10864" t="s">
        <v>1924</v>
      </c>
      <c r="G10864" t="s">
        <v>108</v>
      </c>
      <c r="H10864" t="s">
        <v>3543</v>
      </c>
      <c r="I10864" t="s">
        <v>1885</v>
      </c>
      <c r="J10864" t="s">
        <v>1919</v>
      </c>
      <c r="K10864" t="s">
        <v>56</v>
      </c>
      <c r="L10864" s="24">
        <v>818.4</v>
      </c>
      <c r="M10864" s="25">
        <f>+VLOOKUP(E10864, TC!A:D, 4, FALSE())</f>
        <v>1.1723499988823403</v>
      </c>
      <c r="N10864" s="24">
        <f t="shared" si="845"/>
        <v>959.45123908530729</v>
      </c>
      <c r="O10864" t="str">
        <f t="shared" si="846"/>
        <v>FACTURA</v>
      </c>
      <c r="P10864" t="str">
        <f t="shared" si="847"/>
        <v>2025</v>
      </c>
      <c r="Q10864" t="str">
        <f t="shared" si="848"/>
        <v>07</v>
      </c>
      <c r="R10864" t="str">
        <f>+IFERROR(VLOOKUP(I10864, Listado!A:B, 2, FALSE()), "COMERCIALIZADORA INTERNACIONAL CARIBBEAN EXOTICS S A")</f>
        <v>PIEDRAHITA PEREZ MARIANA</v>
      </c>
      <c r="S10864" s="25">
        <f>+VLOOKUP(E10864, TC!A:D, 2, FALSE())</f>
        <v>4026.27</v>
      </c>
      <c r="T10864" t="str">
        <f t="shared" si="849"/>
        <v>EUR</v>
      </c>
    </row>
    <row r="10865" spans="1:20" ht="18.75" hidden="1" customHeight="1" x14ac:dyDescent="0.25">
      <c r="A10865" t="s">
        <v>3341</v>
      </c>
      <c r="B10865" t="s">
        <v>5</v>
      </c>
      <c r="C10865" t="s">
        <v>1913</v>
      </c>
      <c r="D10865" s="24">
        <v>12584</v>
      </c>
      <c r="E10865" t="s">
        <v>1796</v>
      </c>
      <c r="F10865" t="s">
        <v>1924</v>
      </c>
      <c r="G10865" t="s">
        <v>108</v>
      </c>
      <c r="H10865" t="s">
        <v>3543</v>
      </c>
      <c r="I10865" t="s">
        <v>1885</v>
      </c>
      <c r="J10865" t="s">
        <v>1919</v>
      </c>
      <c r="K10865" t="s">
        <v>56</v>
      </c>
      <c r="L10865" s="24">
        <v>66.495000000000005</v>
      </c>
      <c r="M10865" s="25">
        <f>+VLOOKUP(E10865, TC!A:D, 4, FALSE())</f>
        <v>1.1723499988823403</v>
      </c>
      <c r="N10865" s="24">
        <f t="shared" si="845"/>
        <v>77.955413175681215</v>
      </c>
      <c r="O10865" t="str">
        <f t="shared" si="846"/>
        <v>FACTURA</v>
      </c>
      <c r="P10865" t="str">
        <f t="shared" si="847"/>
        <v>2025</v>
      </c>
      <c r="Q10865" t="str">
        <f t="shared" si="848"/>
        <v>07</v>
      </c>
      <c r="R10865" t="str">
        <f>+IFERROR(VLOOKUP(I10865, Listado!A:B, 2, FALSE()), "COMERCIALIZADORA INTERNACIONAL CARIBBEAN EXOTICS S A")</f>
        <v>PIEDRAHITA PEREZ MARIANA</v>
      </c>
      <c r="S10865" s="25">
        <f>+VLOOKUP(E10865, TC!A:D, 2, FALSE())</f>
        <v>4026.27</v>
      </c>
      <c r="T10865" t="str">
        <f t="shared" si="849"/>
        <v>EUR</v>
      </c>
    </row>
    <row r="10866" spans="1:20" ht="18.75" hidden="1" customHeight="1" x14ac:dyDescent="0.25">
      <c r="A10866" t="s">
        <v>3341</v>
      </c>
      <c r="B10866" t="s">
        <v>5</v>
      </c>
      <c r="C10866" t="s">
        <v>1913</v>
      </c>
      <c r="D10866" s="24">
        <v>12584</v>
      </c>
      <c r="E10866" t="s">
        <v>1796</v>
      </c>
      <c r="F10866" t="s">
        <v>1924</v>
      </c>
      <c r="G10866" t="s">
        <v>108</v>
      </c>
      <c r="H10866" t="s">
        <v>3543</v>
      </c>
      <c r="I10866" t="s">
        <v>1885</v>
      </c>
      <c r="J10866" t="s">
        <v>1919</v>
      </c>
      <c r="K10866" t="s">
        <v>56</v>
      </c>
      <c r="L10866" s="24">
        <v>818.4</v>
      </c>
      <c r="M10866" s="25">
        <f>+VLOOKUP(E10866, TC!A:D, 4, FALSE())</f>
        <v>1.1723499988823403</v>
      </c>
      <c r="N10866" s="24">
        <f t="shared" si="845"/>
        <v>959.45123908530729</v>
      </c>
      <c r="O10866" t="str">
        <f t="shared" si="846"/>
        <v>FACTURA</v>
      </c>
      <c r="P10866" t="str">
        <f t="shared" si="847"/>
        <v>2025</v>
      </c>
      <c r="Q10866" t="str">
        <f t="shared" si="848"/>
        <v>07</v>
      </c>
      <c r="R10866" t="str">
        <f>+IFERROR(VLOOKUP(I10866, Listado!A:B, 2, FALSE()), "COMERCIALIZADORA INTERNACIONAL CARIBBEAN EXOTICS S A")</f>
        <v>PIEDRAHITA PEREZ MARIANA</v>
      </c>
      <c r="S10866" s="25">
        <f>+VLOOKUP(E10866, TC!A:D, 2, FALSE())</f>
        <v>4026.27</v>
      </c>
      <c r="T10866" t="str">
        <f t="shared" si="849"/>
        <v>EUR</v>
      </c>
    </row>
    <row r="10867" spans="1:20" ht="18.75" hidden="1" customHeight="1" x14ac:dyDescent="0.25">
      <c r="A10867" t="s">
        <v>3341</v>
      </c>
      <c r="B10867" t="s">
        <v>5</v>
      </c>
      <c r="C10867" t="s">
        <v>1913</v>
      </c>
      <c r="D10867" s="24">
        <v>12584</v>
      </c>
      <c r="E10867" t="s">
        <v>1796</v>
      </c>
      <c r="F10867" t="s">
        <v>1924</v>
      </c>
      <c r="G10867" t="s">
        <v>108</v>
      </c>
      <c r="H10867" t="s">
        <v>3543</v>
      </c>
      <c r="I10867" t="s">
        <v>1885</v>
      </c>
      <c r="J10867" t="s">
        <v>1919</v>
      </c>
      <c r="K10867" t="s">
        <v>56</v>
      </c>
      <c r="L10867" s="24">
        <v>148.33500000000001</v>
      </c>
      <c r="M10867" s="25">
        <f>+VLOOKUP(E10867, TC!A:D, 4, FALSE())</f>
        <v>1.1723499988823403</v>
      </c>
      <c r="N10867" s="24">
        <f t="shared" si="845"/>
        <v>173.90053708421195</v>
      </c>
      <c r="O10867" t="str">
        <f t="shared" si="846"/>
        <v>FACTURA</v>
      </c>
      <c r="P10867" t="str">
        <f t="shared" si="847"/>
        <v>2025</v>
      </c>
      <c r="Q10867" t="str">
        <f t="shared" si="848"/>
        <v>07</v>
      </c>
      <c r="R10867" t="str">
        <f>+IFERROR(VLOOKUP(I10867, Listado!A:B, 2, FALSE()), "COMERCIALIZADORA INTERNACIONAL CARIBBEAN EXOTICS S A")</f>
        <v>PIEDRAHITA PEREZ MARIANA</v>
      </c>
      <c r="S10867" s="25">
        <f>+VLOOKUP(E10867, TC!A:D, 2, FALSE())</f>
        <v>4026.27</v>
      </c>
      <c r="T10867" t="str">
        <f t="shared" si="849"/>
        <v>EUR</v>
      </c>
    </row>
    <row r="10868" spans="1:20" ht="18.75" hidden="1" customHeight="1" x14ac:dyDescent="0.25">
      <c r="A10868" t="s">
        <v>3341</v>
      </c>
      <c r="B10868" t="s">
        <v>5</v>
      </c>
      <c r="C10868" t="s">
        <v>1913</v>
      </c>
      <c r="D10868" s="24">
        <v>12584</v>
      </c>
      <c r="E10868" t="s">
        <v>1796</v>
      </c>
      <c r="F10868" t="s">
        <v>1924</v>
      </c>
      <c r="G10868" t="s">
        <v>108</v>
      </c>
      <c r="H10868" t="s">
        <v>3543</v>
      </c>
      <c r="I10868" t="s">
        <v>1885</v>
      </c>
      <c r="J10868" t="s">
        <v>1919</v>
      </c>
      <c r="K10868" t="s">
        <v>56</v>
      </c>
      <c r="L10868" s="24">
        <v>388.74</v>
      </c>
      <c r="M10868" s="25">
        <f>+VLOOKUP(E10868, TC!A:D, 4, FALSE())</f>
        <v>1.1723499988823403</v>
      </c>
      <c r="N10868" s="24">
        <f t="shared" si="845"/>
        <v>455.73933856552094</v>
      </c>
      <c r="O10868" t="str">
        <f t="shared" si="846"/>
        <v>FACTURA</v>
      </c>
      <c r="P10868" t="str">
        <f t="shared" si="847"/>
        <v>2025</v>
      </c>
      <c r="Q10868" t="str">
        <f t="shared" si="848"/>
        <v>07</v>
      </c>
      <c r="R10868" t="str">
        <f>+IFERROR(VLOOKUP(I10868, Listado!A:B, 2, FALSE()), "COMERCIALIZADORA INTERNACIONAL CARIBBEAN EXOTICS S A")</f>
        <v>PIEDRAHITA PEREZ MARIANA</v>
      </c>
      <c r="S10868" s="25">
        <f>+VLOOKUP(E10868, TC!A:D, 2, FALSE())</f>
        <v>4026.27</v>
      </c>
      <c r="T10868" t="str">
        <f t="shared" si="849"/>
        <v>EUR</v>
      </c>
    </row>
    <row r="10869" spans="1:20" ht="18.75" hidden="1" customHeight="1" x14ac:dyDescent="0.25">
      <c r="A10869" t="s">
        <v>3341</v>
      </c>
      <c r="B10869" t="s">
        <v>5</v>
      </c>
      <c r="C10869" t="s">
        <v>1913</v>
      </c>
      <c r="D10869" s="24">
        <v>12584</v>
      </c>
      <c r="E10869" t="s">
        <v>1796</v>
      </c>
      <c r="F10869" t="s">
        <v>1924</v>
      </c>
      <c r="G10869" t="s">
        <v>108</v>
      </c>
      <c r="H10869" t="s">
        <v>3543</v>
      </c>
      <c r="I10869" t="s">
        <v>1885</v>
      </c>
      <c r="J10869" t="s">
        <v>1919</v>
      </c>
      <c r="K10869" t="s">
        <v>56</v>
      </c>
      <c r="L10869" s="24">
        <v>588.22500000000002</v>
      </c>
      <c r="M10869" s="25">
        <f>+VLOOKUP(E10869, TC!A:D, 4, FALSE())</f>
        <v>1.1723499988823403</v>
      </c>
      <c r="N10869" s="24">
        <f t="shared" si="845"/>
        <v>689.60557809256466</v>
      </c>
      <c r="O10869" t="str">
        <f t="shared" si="846"/>
        <v>FACTURA</v>
      </c>
      <c r="P10869" t="str">
        <f t="shared" si="847"/>
        <v>2025</v>
      </c>
      <c r="Q10869" t="str">
        <f t="shared" si="848"/>
        <v>07</v>
      </c>
      <c r="R10869" t="str">
        <f>+IFERROR(VLOOKUP(I10869, Listado!A:B, 2, FALSE()), "COMERCIALIZADORA INTERNACIONAL CARIBBEAN EXOTICS S A")</f>
        <v>PIEDRAHITA PEREZ MARIANA</v>
      </c>
      <c r="S10869" s="25">
        <f>+VLOOKUP(E10869, TC!A:D, 2, FALSE())</f>
        <v>4026.27</v>
      </c>
      <c r="T10869" t="str">
        <f t="shared" si="849"/>
        <v>EUR</v>
      </c>
    </row>
    <row r="10870" spans="1:20" ht="18.75" hidden="1" customHeight="1" x14ac:dyDescent="0.25">
      <c r="A10870" t="s">
        <v>3341</v>
      </c>
      <c r="B10870" t="s">
        <v>5</v>
      </c>
      <c r="C10870" t="s">
        <v>1913</v>
      </c>
      <c r="D10870" s="24">
        <v>12584</v>
      </c>
      <c r="E10870" t="s">
        <v>1796</v>
      </c>
      <c r="F10870" t="s">
        <v>1924</v>
      </c>
      <c r="G10870" t="s">
        <v>108</v>
      </c>
      <c r="H10870" t="s">
        <v>3543</v>
      </c>
      <c r="I10870" t="s">
        <v>1885</v>
      </c>
      <c r="J10870" t="s">
        <v>1919</v>
      </c>
      <c r="K10870" t="s">
        <v>56</v>
      </c>
      <c r="L10870" s="24">
        <v>35.805</v>
      </c>
      <c r="M10870" s="25">
        <f>+VLOOKUP(E10870, TC!A:D, 4, FALSE())</f>
        <v>1.1723499988823403</v>
      </c>
      <c r="N10870" s="24">
        <f t="shared" si="845"/>
        <v>41.975991709982196</v>
      </c>
      <c r="O10870" t="str">
        <f t="shared" si="846"/>
        <v>FACTURA</v>
      </c>
      <c r="P10870" t="str">
        <f t="shared" si="847"/>
        <v>2025</v>
      </c>
      <c r="Q10870" t="str">
        <f t="shared" si="848"/>
        <v>07</v>
      </c>
      <c r="R10870" t="str">
        <f>+IFERROR(VLOOKUP(I10870, Listado!A:B, 2, FALSE()), "COMERCIALIZADORA INTERNACIONAL CARIBBEAN EXOTICS S A")</f>
        <v>PIEDRAHITA PEREZ MARIANA</v>
      </c>
      <c r="S10870" s="25">
        <f>+VLOOKUP(E10870, TC!A:D, 2, FALSE())</f>
        <v>4026.27</v>
      </c>
      <c r="T10870" t="str">
        <f t="shared" si="849"/>
        <v>EUR</v>
      </c>
    </row>
    <row r="10871" spans="1:20" ht="18.75" hidden="1" customHeight="1" x14ac:dyDescent="0.25">
      <c r="A10871" t="s">
        <v>3341</v>
      </c>
      <c r="B10871" t="s">
        <v>5</v>
      </c>
      <c r="C10871" t="s">
        <v>1913</v>
      </c>
      <c r="D10871" s="24">
        <v>12584</v>
      </c>
      <c r="E10871" t="s">
        <v>1796</v>
      </c>
      <c r="F10871" t="s">
        <v>1924</v>
      </c>
      <c r="G10871" t="s">
        <v>108</v>
      </c>
      <c r="H10871" t="s">
        <v>3543</v>
      </c>
      <c r="I10871" t="s">
        <v>1885</v>
      </c>
      <c r="J10871" t="s">
        <v>1919</v>
      </c>
      <c r="K10871" t="s">
        <v>1959</v>
      </c>
      <c r="L10871" s="24">
        <v>900</v>
      </c>
      <c r="M10871" s="25">
        <f>+VLOOKUP(E10871, TC!A:D, 4, FALSE())</f>
        <v>1.1723499988823403</v>
      </c>
      <c r="N10871" s="24">
        <f t="shared" si="845"/>
        <v>1055.1149989941061</v>
      </c>
      <c r="O10871" t="str">
        <f t="shared" si="846"/>
        <v>FACTURA</v>
      </c>
      <c r="P10871" t="str">
        <f t="shared" si="847"/>
        <v>2025</v>
      </c>
      <c r="Q10871" t="str">
        <f t="shared" si="848"/>
        <v>07</v>
      </c>
      <c r="R10871" t="str">
        <f>+IFERROR(VLOOKUP(I10871, Listado!A:B, 2, FALSE()), "COMERCIALIZADORA INTERNACIONAL CARIBBEAN EXOTICS S A")</f>
        <v>PIEDRAHITA PEREZ MARIANA</v>
      </c>
      <c r="S10871" s="25">
        <f>+VLOOKUP(E10871, TC!A:D, 2, FALSE())</f>
        <v>4026.27</v>
      </c>
      <c r="T10871" t="str">
        <f t="shared" si="849"/>
        <v>EUR</v>
      </c>
    </row>
    <row r="10872" spans="1:20" ht="18.75" hidden="1" customHeight="1" x14ac:dyDescent="0.25">
      <c r="A10872" t="s">
        <v>3341</v>
      </c>
      <c r="B10872" t="s">
        <v>5</v>
      </c>
      <c r="C10872" t="s">
        <v>1913</v>
      </c>
      <c r="D10872" s="24">
        <v>12584</v>
      </c>
      <c r="E10872" t="s">
        <v>1796</v>
      </c>
      <c r="F10872" t="s">
        <v>1924</v>
      </c>
      <c r="G10872" t="s">
        <v>108</v>
      </c>
      <c r="H10872" t="s">
        <v>3543</v>
      </c>
      <c r="I10872" t="s">
        <v>1885</v>
      </c>
      <c r="J10872" t="s">
        <v>1919</v>
      </c>
      <c r="K10872" t="s">
        <v>1960</v>
      </c>
      <c r="L10872" s="24">
        <v>48.65</v>
      </c>
      <c r="M10872" s="25">
        <f>+VLOOKUP(E10872, TC!A:D, 4, FALSE())</f>
        <v>1.1723499988823403</v>
      </c>
      <c r="N10872" s="24">
        <f t="shared" si="845"/>
        <v>57.034827445625851</v>
      </c>
      <c r="O10872" t="str">
        <f t="shared" si="846"/>
        <v>FACTURA</v>
      </c>
      <c r="P10872" t="str">
        <f t="shared" si="847"/>
        <v>2025</v>
      </c>
      <c r="Q10872" t="str">
        <f t="shared" si="848"/>
        <v>07</v>
      </c>
      <c r="R10872" t="str">
        <f>+IFERROR(VLOOKUP(I10872, Listado!A:B, 2, FALSE()), "COMERCIALIZADORA INTERNACIONAL CARIBBEAN EXOTICS S A")</f>
        <v>PIEDRAHITA PEREZ MARIANA</v>
      </c>
      <c r="S10872" s="25">
        <f>+VLOOKUP(E10872, TC!A:D, 2, FALSE())</f>
        <v>4026.27</v>
      </c>
      <c r="T10872" t="str">
        <f t="shared" si="849"/>
        <v>EUR</v>
      </c>
    </row>
    <row r="10873" spans="1:20" ht="18.75" hidden="1" customHeight="1" x14ac:dyDescent="0.25">
      <c r="A10873" t="s">
        <v>3341</v>
      </c>
      <c r="B10873" t="s">
        <v>5</v>
      </c>
      <c r="C10873" t="s">
        <v>1913</v>
      </c>
      <c r="D10873" s="24">
        <v>12585</v>
      </c>
      <c r="E10873" t="s">
        <v>1796</v>
      </c>
      <c r="F10873" t="s">
        <v>1924</v>
      </c>
      <c r="G10873" t="s">
        <v>108</v>
      </c>
      <c r="H10873" t="s">
        <v>3544</v>
      </c>
      <c r="I10873" t="s">
        <v>1885</v>
      </c>
      <c r="J10873" t="s">
        <v>1919</v>
      </c>
      <c r="K10873" t="s">
        <v>81</v>
      </c>
      <c r="L10873" s="24">
        <v>2339.136</v>
      </c>
      <c r="M10873" s="25">
        <f>+VLOOKUP(E10873, TC!A:D, 4, FALSE())</f>
        <v>1.1723499988823403</v>
      </c>
      <c r="N10873" s="24">
        <f t="shared" si="845"/>
        <v>2742.2860869856418</v>
      </c>
      <c r="O10873" t="str">
        <f t="shared" si="846"/>
        <v>FACTURA</v>
      </c>
      <c r="P10873" t="str">
        <f t="shared" si="847"/>
        <v>2025</v>
      </c>
      <c r="Q10873" t="str">
        <f t="shared" si="848"/>
        <v>07</v>
      </c>
      <c r="R10873" t="str">
        <f>+IFERROR(VLOOKUP(I10873, Listado!A:B, 2, FALSE()), "COMERCIALIZADORA INTERNACIONAL CARIBBEAN EXOTICS S A")</f>
        <v>PIEDRAHITA PEREZ MARIANA</v>
      </c>
      <c r="S10873" s="25">
        <f>+VLOOKUP(E10873, TC!A:D, 2, FALSE())</f>
        <v>4026.27</v>
      </c>
      <c r="T10873" t="str">
        <f t="shared" si="849"/>
        <v>EUR</v>
      </c>
    </row>
    <row r="10874" spans="1:20" ht="18.75" hidden="1" customHeight="1" x14ac:dyDescent="0.25">
      <c r="A10874" t="s">
        <v>3341</v>
      </c>
      <c r="B10874" t="s">
        <v>5</v>
      </c>
      <c r="C10874" t="s">
        <v>1913</v>
      </c>
      <c r="D10874" s="24">
        <v>12585</v>
      </c>
      <c r="E10874" t="s">
        <v>1796</v>
      </c>
      <c r="F10874" t="s">
        <v>1924</v>
      </c>
      <c r="G10874" t="s">
        <v>108</v>
      </c>
      <c r="H10874" t="s">
        <v>3544</v>
      </c>
      <c r="I10874" t="s">
        <v>1885</v>
      </c>
      <c r="J10874" t="s">
        <v>1919</v>
      </c>
      <c r="K10874" t="s">
        <v>56</v>
      </c>
      <c r="L10874" s="24">
        <v>19.524000000000001</v>
      </c>
      <c r="M10874" s="25">
        <f>+VLOOKUP(E10874, TC!A:D, 4, FALSE())</f>
        <v>1.1723499988823403</v>
      </c>
      <c r="N10874" s="24">
        <f t="shared" si="845"/>
        <v>22.888961378178813</v>
      </c>
      <c r="O10874" t="str">
        <f t="shared" si="846"/>
        <v>FACTURA</v>
      </c>
      <c r="P10874" t="str">
        <f t="shared" si="847"/>
        <v>2025</v>
      </c>
      <c r="Q10874" t="str">
        <f t="shared" si="848"/>
        <v>07</v>
      </c>
      <c r="R10874" t="str">
        <f>+IFERROR(VLOOKUP(I10874, Listado!A:B, 2, FALSE()), "COMERCIALIZADORA INTERNACIONAL CARIBBEAN EXOTICS S A")</f>
        <v>PIEDRAHITA PEREZ MARIANA</v>
      </c>
      <c r="S10874" s="25">
        <f>+VLOOKUP(E10874, TC!A:D, 2, FALSE())</f>
        <v>4026.27</v>
      </c>
      <c r="T10874" t="str">
        <f t="shared" si="849"/>
        <v>EUR</v>
      </c>
    </row>
    <row r="10875" spans="1:20" ht="18.75" hidden="1" customHeight="1" x14ac:dyDescent="0.25">
      <c r="A10875" t="s">
        <v>3341</v>
      </c>
      <c r="B10875" t="s">
        <v>5</v>
      </c>
      <c r="C10875" t="s">
        <v>1913</v>
      </c>
      <c r="D10875" s="24">
        <v>12585</v>
      </c>
      <c r="E10875" t="s">
        <v>1796</v>
      </c>
      <c r="F10875" t="s">
        <v>1924</v>
      </c>
      <c r="G10875" t="s">
        <v>108</v>
      </c>
      <c r="H10875" t="s">
        <v>3544</v>
      </c>
      <c r="I10875" t="s">
        <v>1885</v>
      </c>
      <c r="J10875" t="s">
        <v>1919</v>
      </c>
      <c r="K10875" t="s">
        <v>56</v>
      </c>
      <c r="L10875" s="24">
        <v>312.38400000000001</v>
      </c>
      <c r="M10875" s="25">
        <f>+VLOOKUP(E10875, TC!A:D, 4, FALSE())</f>
        <v>1.1723499988823403</v>
      </c>
      <c r="N10875" s="24">
        <f t="shared" si="845"/>
        <v>366.22338205086101</v>
      </c>
      <c r="O10875" t="str">
        <f t="shared" si="846"/>
        <v>FACTURA</v>
      </c>
      <c r="P10875" t="str">
        <f t="shared" si="847"/>
        <v>2025</v>
      </c>
      <c r="Q10875" t="str">
        <f t="shared" si="848"/>
        <v>07</v>
      </c>
      <c r="R10875" t="str">
        <f>+IFERROR(VLOOKUP(I10875, Listado!A:B, 2, FALSE()), "COMERCIALIZADORA INTERNACIONAL CARIBBEAN EXOTICS S A")</f>
        <v>PIEDRAHITA PEREZ MARIANA</v>
      </c>
      <c r="S10875" s="25">
        <f>+VLOOKUP(E10875, TC!A:D, 2, FALSE())</f>
        <v>4026.27</v>
      </c>
      <c r="T10875" t="str">
        <f t="shared" si="849"/>
        <v>EUR</v>
      </c>
    </row>
    <row r="10876" spans="1:20" ht="18.75" hidden="1" customHeight="1" x14ac:dyDescent="0.25">
      <c r="A10876" t="s">
        <v>3341</v>
      </c>
      <c r="B10876" t="s">
        <v>5</v>
      </c>
      <c r="C10876" t="s">
        <v>1913</v>
      </c>
      <c r="D10876" s="24">
        <v>12585</v>
      </c>
      <c r="E10876" t="s">
        <v>1796</v>
      </c>
      <c r="F10876" t="s">
        <v>1924</v>
      </c>
      <c r="G10876" t="s">
        <v>108</v>
      </c>
      <c r="H10876" t="s">
        <v>3544</v>
      </c>
      <c r="I10876" t="s">
        <v>1885</v>
      </c>
      <c r="J10876" t="s">
        <v>1919</v>
      </c>
      <c r="K10876" t="s">
        <v>56</v>
      </c>
      <c r="L10876" s="24">
        <v>639.41099999999994</v>
      </c>
      <c r="M10876" s="25">
        <f>+VLOOKUP(E10876, TC!A:D, 4, FALSE())</f>
        <v>1.1723499988823403</v>
      </c>
      <c r="N10876" s="24">
        <f t="shared" si="845"/>
        <v>749.61348513535597</v>
      </c>
      <c r="O10876" t="str">
        <f t="shared" si="846"/>
        <v>FACTURA</v>
      </c>
      <c r="P10876" t="str">
        <f t="shared" si="847"/>
        <v>2025</v>
      </c>
      <c r="Q10876" t="str">
        <f t="shared" si="848"/>
        <v>07</v>
      </c>
      <c r="R10876" t="str">
        <f>+IFERROR(VLOOKUP(I10876, Listado!A:B, 2, FALSE()), "COMERCIALIZADORA INTERNACIONAL CARIBBEAN EXOTICS S A")</f>
        <v>PIEDRAHITA PEREZ MARIANA</v>
      </c>
      <c r="S10876" s="25">
        <f>+VLOOKUP(E10876, TC!A:D, 2, FALSE())</f>
        <v>4026.27</v>
      </c>
      <c r="T10876" t="str">
        <f t="shared" si="849"/>
        <v>EUR</v>
      </c>
    </row>
    <row r="10877" spans="1:20" ht="18.75" hidden="1" customHeight="1" x14ac:dyDescent="0.25">
      <c r="A10877" t="s">
        <v>3341</v>
      </c>
      <c r="B10877" t="s">
        <v>5</v>
      </c>
      <c r="C10877" t="s">
        <v>1913</v>
      </c>
      <c r="D10877" s="24">
        <v>12585</v>
      </c>
      <c r="E10877" t="s">
        <v>1796</v>
      </c>
      <c r="F10877" t="s">
        <v>1924</v>
      </c>
      <c r="G10877" t="s">
        <v>108</v>
      </c>
      <c r="H10877" t="s">
        <v>3544</v>
      </c>
      <c r="I10877" t="s">
        <v>1885</v>
      </c>
      <c r="J10877" t="s">
        <v>1919</v>
      </c>
      <c r="K10877" t="s">
        <v>56</v>
      </c>
      <c r="L10877" s="24">
        <v>668.697</v>
      </c>
      <c r="M10877" s="25">
        <f>+VLOOKUP(E10877, TC!A:D, 4, FALSE())</f>
        <v>1.1723499988823403</v>
      </c>
      <c r="N10877" s="24">
        <f t="shared" si="845"/>
        <v>783.94692720262424</v>
      </c>
      <c r="O10877" t="str">
        <f t="shared" si="846"/>
        <v>FACTURA</v>
      </c>
      <c r="P10877" t="str">
        <f t="shared" si="847"/>
        <v>2025</v>
      </c>
      <c r="Q10877" t="str">
        <f t="shared" si="848"/>
        <v>07</v>
      </c>
      <c r="R10877" t="str">
        <f>+IFERROR(VLOOKUP(I10877, Listado!A:B, 2, FALSE()), "COMERCIALIZADORA INTERNACIONAL CARIBBEAN EXOTICS S A")</f>
        <v>PIEDRAHITA PEREZ MARIANA</v>
      </c>
      <c r="S10877" s="25">
        <f>+VLOOKUP(E10877, TC!A:D, 2, FALSE())</f>
        <v>4026.27</v>
      </c>
      <c r="T10877" t="str">
        <f t="shared" si="849"/>
        <v>EUR</v>
      </c>
    </row>
    <row r="10878" spans="1:20" ht="18.75" hidden="1" customHeight="1" x14ac:dyDescent="0.25">
      <c r="A10878" t="s">
        <v>3341</v>
      </c>
      <c r="B10878" t="s">
        <v>5</v>
      </c>
      <c r="C10878" t="s">
        <v>1913</v>
      </c>
      <c r="D10878" s="24">
        <v>12585</v>
      </c>
      <c r="E10878" t="s">
        <v>1796</v>
      </c>
      <c r="F10878" t="s">
        <v>1924</v>
      </c>
      <c r="G10878" t="s">
        <v>108</v>
      </c>
      <c r="H10878" t="s">
        <v>3544</v>
      </c>
      <c r="I10878" t="s">
        <v>1885</v>
      </c>
      <c r="J10878" t="s">
        <v>1919</v>
      </c>
      <c r="K10878" t="s">
        <v>56</v>
      </c>
      <c r="L10878" s="24">
        <v>136.66800000000001</v>
      </c>
      <c r="M10878" s="25">
        <f>+VLOOKUP(E10878, TC!A:D, 4, FALSE())</f>
        <v>1.1723499988823403</v>
      </c>
      <c r="N10878" s="24">
        <f t="shared" si="845"/>
        <v>160.2227296472517</v>
      </c>
      <c r="O10878" t="str">
        <f t="shared" si="846"/>
        <v>FACTURA</v>
      </c>
      <c r="P10878" t="str">
        <f t="shared" si="847"/>
        <v>2025</v>
      </c>
      <c r="Q10878" t="str">
        <f t="shared" si="848"/>
        <v>07</v>
      </c>
      <c r="R10878" t="str">
        <f>+IFERROR(VLOOKUP(I10878, Listado!A:B, 2, FALSE()), "COMERCIALIZADORA INTERNACIONAL CARIBBEAN EXOTICS S A")</f>
        <v>PIEDRAHITA PEREZ MARIANA</v>
      </c>
      <c r="S10878" s="25">
        <f>+VLOOKUP(E10878, TC!A:D, 2, FALSE())</f>
        <v>4026.27</v>
      </c>
      <c r="T10878" t="str">
        <f t="shared" si="849"/>
        <v>EUR</v>
      </c>
    </row>
    <row r="10879" spans="1:20" ht="18.75" hidden="1" customHeight="1" x14ac:dyDescent="0.25">
      <c r="A10879" t="s">
        <v>3341</v>
      </c>
      <c r="B10879" t="s">
        <v>5</v>
      </c>
      <c r="C10879" t="s">
        <v>1913</v>
      </c>
      <c r="D10879" s="24">
        <v>12585</v>
      </c>
      <c r="E10879" t="s">
        <v>1796</v>
      </c>
      <c r="F10879" t="s">
        <v>1924</v>
      </c>
      <c r="G10879" t="s">
        <v>108</v>
      </c>
      <c r="H10879" t="s">
        <v>3544</v>
      </c>
      <c r="I10879" t="s">
        <v>1885</v>
      </c>
      <c r="J10879" t="s">
        <v>1919</v>
      </c>
      <c r="K10879" t="s">
        <v>56</v>
      </c>
      <c r="L10879" s="24">
        <v>170.83500000000001</v>
      </c>
      <c r="M10879" s="25">
        <f>+VLOOKUP(E10879, TC!A:D, 4, FALSE())</f>
        <v>1.1723499988823403</v>
      </c>
      <c r="N10879" s="24">
        <f t="shared" si="845"/>
        <v>200.27841205906461</v>
      </c>
      <c r="O10879" t="str">
        <f t="shared" si="846"/>
        <v>FACTURA</v>
      </c>
      <c r="P10879" t="str">
        <f t="shared" si="847"/>
        <v>2025</v>
      </c>
      <c r="Q10879" t="str">
        <f t="shared" si="848"/>
        <v>07</v>
      </c>
      <c r="R10879" t="str">
        <f>+IFERROR(VLOOKUP(I10879, Listado!A:B, 2, FALSE()), "COMERCIALIZADORA INTERNACIONAL CARIBBEAN EXOTICS S A")</f>
        <v>PIEDRAHITA PEREZ MARIANA</v>
      </c>
      <c r="S10879" s="25">
        <f>+VLOOKUP(E10879, TC!A:D, 2, FALSE())</f>
        <v>4026.27</v>
      </c>
      <c r="T10879" t="str">
        <f t="shared" si="849"/>
        <v>EUR</v>
      </c>
    </row>
    <row r="10880" spans="1:20" ht="18.75" hidden="1" customHeight="1" x14ac:dyDescent="0.25">
      <c r="A10880" t="s">
        <v>3341</v>
      </c>
      <c r="B10880" t="s">
        <v>5</v>
      </c>
      <c r="C10880" t="s">
        <v>1913</v>
      </c>
      <c r="D10880" s="24">
        <v>12585</v>
      </c>
      <c r="E10880" t="s">
        <v>1796</v>
      </c>
      <c r="F10880" t="s">
        <v>1924</v>
      </c>
      <c r="G10880" t="s">
        <v>108</v>
      </c>
      <c r="H10880" t="s">
        <v>3544</v>
      </c>
      <c r="I10880" t="s">
        <v>1885</v>
      </c>
      <c r="J10880" t="s">
        <v>1919</v>
      </c>
      <c r="K10880" t="s">
        <v>56</v>
      </c>
      <c r="L10880" s="24">
        <v>502.74299999999999</v>
      </c>
      <c r="M10880" s="25">
        <f>+VLOOKUP(E10880, TC!A:D, 4, FALSE())</f>
        <v>1.1723499988823403</v>
      </c>
      <c r="N10880" s="24">
        <f t="shared" si="845"/>
        <v>589.39075548810433</v>
      </c>
      <c r="O10880" t="str">
        <f t="shared" si="846"/>
        <v>FACTURA</v>
      </c>
      <c r="P10880" t="str">
        <f t="shared" si="847"/>
        <v>2025</v>
      </c>
      <c r="Q10880" t="str">
        <f t="shared" si="848"/>
        <v>07</v>
      </c>
      <c r="R10880" t="str">
        <f>+IFERROR(VLOOKUP(I10880, Listado!A:B, 2, FALSE()), "COMERCIALIZADORA INTERNACIONAL CARIBBEAN EXOTICS S A")</f>
        <v>PIEDRAHITA PEREZ MARIANA</v>
      </c>
      <c r="S10880" s="25">
        <f>+VLOOKUP(E10880, TC!A:D, 2, FALSE())</f>
        <v>4026.27</v>
      </c>
      <c r="T10880" t="str">
        <f t="shared" si="849"/>
        <v>EUR</v>
      </c>
    </row>
    <row r="10881" spans="1:20" ht="18.75" hidden="1" customHeight="1" x14ac:dyDescent="0.25">
      <c r="A10881" t="s">
        <v>3341</v>
      </c>
      <c r="B10881" t="s">
        <v>5</v>
      </c>
      <c r="C10881" t="s">
        <v>1913</v>
      </c>
      <c r="D10881" s="24">
        <v>12585</v>
      </c>
      <c r="E10881" t="s">
        <v>1796</v>
      </c>
      <c r="F10881" t="s">
        <v>1924</v>
      </c>
      <c r="G10881" t="s">
        <v>108</v>
      </c>
      <c r="H10881" t="s">
        <v>3544</v>
      </c>
      <c r="I10881" t="s">
        <v>1885</v>
      </c>
      <c r="J10881" t="s">
        <v>1919</v>
      </c>
      <c r="K10881" t="s">
        <v>56</v>
      </c>
      <c r="L10881" s="24">
        <v>283.09800000000001</v>
      </c>
      <c r="M10881" s="25">
        <f>+VLOOKUP(E10881, TC!A:D, 4, FALSE())</f>
        <v>1.1723499988823403</v>
      </c>
      <c r="N10881" s="24">
        <f t="shared" si="845"/>
        <v>331.8899399835928</v>
      </c>
      <c r="O10881" t="str">
        <f t="shared" si="846"/>
        <v>FACTURA</v>
      </c>
      <c r="P10881" t="str">
        <f t="shared" si="847"/>
        <v>2025</v>
      </c>
      <c r="Q10881" t="str">
        <f t="shared" si="848"/>
        <v>07</v>
      </c>
      <c r="R10881" t="str">
        <f>+IFERROR(VLOOKUP(I10881, Listado!A:B, 2, FALSE()), "COMERCIALIZADORA INTERNACIONAL CARIBBEAN EXOTICS S A")</f>
        <v>PIEDRAHITA PEREZ MARIANA</v>
      </c>
      <c r="S10881" s="25">
        <f>+VLOOKUP(E10881, TC!A:D, 2, FALSE())</f>
        <v>4026.27</v>
      </c>
      <c r="T10881" t="str">
        <f t="shared" si="849"/>
        <v>EUR</v>
      </c>
    </row>
    <row r="10882" spans="1:20" ht="18.75" hidden="1" customHeight="1" x14ac:dyDescent="0.25">
      <c r="A10882" t="s">
        <v>3341</v>
      </c>
      <c r="B10882" t="s">
        <v>5</v>
      </c>
      <c r="C10882" t="s">
        <v>1913</v>
      </c>
      <c r="D10882" s="24">
        <v>12585</v>
      </c>
      <c r="E10882" t="s">
        <v>1796</v>
      </c>
      <c r="F10882" t="s">
        <v>1924</v>
      </c>
      <c r="G10882" t="s">
        <v>108</v>
      </c>
      <c r="H10882" t="s">
        <v>3544</v>
      </c>
      <c r="I10882" t="s">
        <v>1885</v>
      </c>
      <c r="J10882" t="s">
        <v>1919</v>
      </c>
      <c r="K10882" t="s">
        <v>1959</v>
      </c>
      <c r="L10882" s="24">
        <v>900</v>
      </c>
      <c r="M10882" s="25">
        <f>+VLOOKUP(E10882, TC!A:D, 4, FALSE())</f>
        <v>1.1723499988823403</v>
      </c>
      <c r="N10882" s="24">
        <f t="shared" ref="N10882:N10945" si="850">+IF(F10882="EUR", (M10882*L10882), IF(I10882="JUAN MATAS SAS", (L10882/S10882), L10882))</f>
        <v>1055.1149989941061</v>
      </c>
      <c r="O10882" t="str">
        <f t="shared" ref="O10882:O10945" si="851">+IF(C10882="CFE", "FACTURA", IF(ISERROR(SEARCH("ANULA", H10882))=FALSE(), "ANULACIÓN FE", IF(ISERROR(SEARCH("CANCELLATION", H10882))=FALSE(), "ANULACIÓN FE", "NOTAS")))</f>
        <v>FACTURA</v>
      </c>
      <c r="P10882" t="str">
        <f t="shared" ref="P10882:P10945" si="852">+LEFT(E10882, 4)</f>
        <v>2025</v>
      </c>
      <c r="Q10882" t="str">
        <f t="shared" ref="Q10882:Q10945" si="853">+MID(E10882, 5, 2)</f>
        <v>07</v>
      </c>
      <c r="R10882" t="str">
        <f>+IFERROR(VLOOKUP(I10882, Listado!A:B, 2, FALSE()), "COMERCIALIZADORA INTERNACIONAL CARIBBEAN EXOTICS S A")</f>
        <v>PIEDRAHITA PEREZ MARIANA</v>
      </c>
      <c r="S10882" s="25">
        <f>+VLOOKUP(E10882, TC!A:D, 2, FALSE())</f>
        <v>4026.27</v>
      </c>
      <c r="T10882" t="str">
        <f t="shared" ref="T10882:T10945" si="854">+IF(I10882="JUAN MATAS SAS", "USD", F10882)</f>
        <v>EUR</v>
      </c>
    </row>
    <row r="10883" spans="1:20" ht="18.75" hidden="1" customHeight="1" x14ac:dyDescent="0.25">
      <c r="A10883" t="s">
        <v>3341</v>
      </c>
      <c r="B10883" t="s">
        <v>5</v>
      </c>
      <c r="C10883" t="s">
        <v>1913</v>
      </c>
      <c r="D10883" s="24">
        <v>12585</v>
      </c>
      <c r="E10883" t="s">
        <v>1796</v>
      </c>
      <c r="F10883" t="s">
        <v>1924</v>
      </c>
      <c r="G10883" t="s">
        <v>108</v>
      </c>
      <c r="H10883" t="s">
        <v>3544</v>
      </c>
      <c r="I10883" t="s">
        <v>1885</v>
      </c>
      <c r="J10883" t="s">
        <v>1919</v>
      </c>
      <c r="K10883" t="s">
        <v>1960</v>
      </c>
      <c r="L10883" s="24">
        <v>36.143999999999998</v>
      </c>
      <c r="M10883" s="25">
        <f>+VLOOKUP(E10883, TC!A:D, 4, FALSE())</f>
        <v>1.1723499988823403</v>
      </c>
      <c r="N10883" s="24">
        <f t="shared" si="850"/>
        <v>42.373418359603306</v>
      </c>
      <c r="O10883" t="str">
        <f t="shared" si="851"/>
        <v>FACTURA</v>
      </c>
      <c r="P10883" t="str">
        <f t="shared" si="852"/>
        <v>2025</v>
      </c>
      <c r="Q10883" t="str">
        <f t="shared" si="853"/>
        <v>07</v>
      </c>
      <c r="R10883" t="str">
        <f>+IFERROR(VLOOKUP(I10883, Listado!A:B, 2, FALSE()), "COMERCIALIZADORA INTERNACIONAL CARIBBEAN EXOTICS S A")</f>
        <v>PIEDRAHITA PEREZ MARIANA</v>
      </c>
      <c r="S10883" s="25">
        <f>+VLOOKUP(E10883, TC!A:D, 2, FALSE())</f>
        <v>4026.27</v>
      </c>
      <c r="T10883" t="str">
        <f t="shared" si="854"/>
        <v>EUR</v>
      </c>
    </row>
    <row r="10884" spans="1:20" ht="18.75" hidden="1" customHeight="1" x14ac:dyDescent="0.25">
      <c r="A10884" t="s">
        <v>3341</v>
      </c>
      <c r="B10884" t="s">
        <v>1923</v>
      </c>
      <c r="C10884" t="s">
        <v>1913</v>
      </c>
      <c r="D10884" s="24">
        <v>6219</v>
      </c>
      <c r="E10884" t="s">
        <v>1796</v>
      </c>
      <c r="F10884" t="s">
        <v>99</v>
      </c>
      <c r="G10884" t="s">
        <v>1914</v>
      </c>
      <c r="I10884" t="s">
        <v>1838</v>
      </c>
      <c r="J10884" t="s">
        <v>1915</v>
      </c>
      <c r="K10884" t="s">
        <v>2025</v>
      </c>
      <c r="L10884" s="24">
        <v>36960</v>
      </c>
      <c r="M10884" s="25">
        <f>+VLOOKUP(E10884, TC!A:D, 4, FALSE())</f>
        <v>1.1723499988823403</v>
      </c>
      <c r="N10884" s="24">
        <f t="shared" si="850"/>
        <v>36960</v>
      </c>
      <c r="O10884" t="str">
        <f t="shared" si="851"/>
        <v>FACTURA</v>
      </c>
      <c r="P10884" t="str">
        <f t="shared" si="852"/>
        <v>2025</v>
      </c>
      <c r="Q10884" t="str">
        <f t="shared" si="853"/>
        <v>07</v>
      </c>
      <c r="R10884" t="str">
        <f>+IFERROR(VLOOKUP(I10884, Listado!A:B, 2, FALSE()), "COMERCIALIZADORA INTERNACIONAL CARIBBEAN EXOTICS S A")</f>
        <v>LONDOÑO ECHEVERRI ALEJANDRA</v>
      </c>
      <c r="S10884" s="25">
        <f>+VLOOKUP(E10884, TC!A:D, 2, FALSE())</f>
        <v>4026.27</v>
      </c>
      <c r="T10884" t="str">
        <f t="shared" si="854"/>
        <v>COP</v>
      </c>
    </row>
    <row r="10885" spans="1:20" ht="18.75" hidden="1" customHeight="1" x14ac:dyDescent="0.25">
      <c r="A10885" t="s">
        <v>3341</v>
      </c>
      <c r="B10885" t="s">
        <v>1923</v>
      </c>
      <c r="C10885" t="s">
        <v>1913</v>
      </c>
      <c r="D10885" s="24">
        <v>6219</v>
      </c>
      <c r="E10885" t="s">
        <v>1796</v>
      </c>
      <c r="F10885" t="s">
        <v>99</v>
      </c>
      <c r="G10885" t="s">
        <v>1914</v>
      </c>
      <c r="I10885" t="s">
        <v>1838</v>
      </c>
      <c r="J10885" t="s">
        <v>1915</v>
      </c>
      <c r="K10885" t="s">
        <v>2025</v>
      </c>
      <c r="L10885" s="24">
        <v>482160</v>
      </c>
      <c r="M10885" s="25">
        <f>+VLOOKUP(E10885, TC!A:D, 4, FALSE())</f>
        <v>1.1723499988823403</v>
      </c>
      <c r="N10885" s="24">
        <f t="shared" si="850"/>
        <v>482160</v>
      </c>
      <c r="O10885" t="str">
        <f t="shared" si="851"/>
        <v>FACTURA</v>
      </c>
      <c r="P10885" t="str">
        <f t="shared" si="852"/>
        <v>2025</v>
      </c>
      <c r="Q10885" t="str">
        <f t="shared" si="853"/>
        <v>07</v>
      </c>
      <c r="R10885" t="str">
        <f>+IFERROR(VLOOKUP(I10885, Listado!A:B, 2, FALSE()), "COMERCIALIZADORA INTERNACIONAL CARIBBEAN EXOTICS S A")</f>
        <v>LONDOÑO ECHEVERRI ALEJANDRA</v>
      </c>
      <c r="S10885" s="25">
        <f>+VLOOKUP(E10885, TC!A:D, 2, FALSE())</f>
        <v>4026.27</v>
      </c>
      <c r="T10885" t="str">
        <f t="shared" si="854"/>
        <v>COP</v>
      </c>
    </row>
    <row r="10886" spans="1:20" ht="18.75" hidden="1" customHeight="1" x14ac:dyDescent="0.25">
      <c r="A10886" t="s">
        <v>3341</v>
      </c>
      <c r="B10886" t="s">
        <v>1923</v>
      </c>
      <c r="C10886" t="s">
        <v>1913</v>
      </c>
      <c r="D10886" s="24">
        <v>6219</v>
      </c>
      <c r="E10886" t="s">
        <v>1796</v>
      </c>
      <c r="F10886" t="s">
        <v>99</v>
      </c>
      <c r="G10886" t="s">
        <v>1914</v>
      </c>
      <c r="I10886" t="s">
        <v>1838</v>
      </c>
      <c r="J10886" t="s">
        <v>1915</v>
      </c>
      <c r="K10886" t="s">
        <v>2019</v>
      </c>
      <c r="L10886" s="24">
        <v>7700</v>
      </c>
      <c r="M10886" s="25">
        <f>+VLOOKUP(E10886, TC!A:D, 4, FALSE())</f>
        <v>1.1723499988823403</v>
      </c>
      <c r="N10886" s="24">
        <f t="shared" si="850"/>
        <v>7700</v>
      </c>
      <c r="O10886" t="str">
        <f t="shared" si="851"/>
        <v>FACTURA</v>
      </c>
      <c r="P10886" t="str">
        <f t="shared" si="852"/>
        <v>2025</v>
      </c>
      <c r="Q10886" t="str">
        <f t="shared" si="853"/>
        <v>07</v>
      </c>
      <c r="R10886" t="str">
        <f>+IFERROR(VLOOKUP(I10886, Listado!A:B, 2, FALSE()), "COMERCIALIZADORA INTERNACIONAL CARIBBEAN EXOTICS S A")</f>
        <v>LONDOÑO ECHEVERRI ALEJANDRA</v>
      </c>
      <c r="S10886" s="25">
        <f>+VLOOKUP(E10886, TC!A:D, 2, FALSE())</f>
        <v>4026.27</v>
      </c>
      <c r="T10886" t="str">
        <f t="shared" si="854"/>
        <v>COP</v>
      </c>
    </row>
    <row r="10887" spans="1:20" ht="18.75" hidden="1" customHeight="1" x14ac:dyDescent="0.25">
      <c r="A10887" t="s">
        <v>3341</v>
      </c>
      <c r="B10887" t="s">
        <v>1923</v>
      </c>
      <c r="C10887" t="s">
        <v>1913</v>
      </c>
      <c r="D10887" s="24">
        <v>6219</v>
      </c>
      <c r="E10887" t="s">
        <v>1796</v>
      </c>
      <c r="F10887" t="s">
        <v>99</v>
      </c>
      <c r="G10887" t="s">
        <v>1914</v>
      </c>
      <c r="I10887" t="s">
        <v>1838</v>
      </c>
      <c r="J10887" t="s">
        <v>1915</v>
      </c>
      <c r="K10887" t="s">
        <v>2019</v>
      </c>
      <c r="L10887" s="24">
        <v>21000</v>
      </c>
      <c r="M10887" s="25">
        <f>+VLOOKUP(E10887, TC!A:D, 4, FALSE())</f>
        <v>1.1723499988823403</v>
      </c>
      <c r="N10887" s="24">
        <f t="shared" si="850"/>
        <v>21000</v>
      </c>
      <c r="O10887" t="str">
        <f t="shared" si="851"/>
        <v>FACTURA</v>
      </c>
      <c r="P10887" t="str">
        <f t="shared" si="852"/>
        <v>2025</v>
      </c>
      <c r="Q10887" t="str">
        <f t="shared" si="853"/>
        <v>07</v>
      </c>
      <c r="R10887" t="str">
        <f>+IFERROR(VLOOKUP(I10887, Listado!A:B, 2, FALSE()), "COMERCIALIZADORA INTERNACIONAL CARIBBEAN EXOTICS S A")</f>
        <v>LONDOÑO ECHEVERRI ALEJANDRA</v>
      </c>
      <c r="S10887" s="25">
        <f>+VLOOKUP(E10887, TC!A:D, 2, FALSE())</f>
        <v>4026.27</v>
      </c>
      <c r="T10887" t="str">
        <f t="shared" si="854"/>
        <v>COP</v>
      </c>
    </row>
    <row r="10888" spans="1:20" ht="18.75" hidden="1" customHeight="1" x14ac:dyDescent="0.25">
      <c r="A10888" t="s">
        <v>3341</v>
      </c>
      <c r="B10888" t="s">
        <v>1923</v>
      </c>
      <c r="C10888" t="s">
        <v>1913</v>
      </c>
      <c r="D10888" s="24">
        <v>6219</v>
      </c>
      <c r="E10888" t="s">
        <v>1796</v>
      </c>
      <c r="F10888" t="s">
        <v>99</v>
      </c>
      <c r="G10888" t="s">
        <v>1914</v>
      </c>
      <c r="I10888" t="s">
        <v>1838</v>
      </c>
      <c r="J10888" t="s">
        <v>1915</v>
      </c>
      <c r="K10888" t="s">
        <v>2019</v>
      </c>
      <c r="L10888" s="24">
        <v>7800</v>
      </c>
      <c r="M10888" s="25">
        <f>+VLOOKUP(E10888, TC!A:D, 4, FALSE())</f>
        <v>1.1723499988823403</v>
      </c>
      <c r="N10888" s="24">
        <f t="shared" si="850"/>
        <v>7800</v>
      </c>
      <c r="O10888" t="str">
        <f t="shared" si="851"/>
        <v>FACTURA</v>
      </c>
      <c r="P10888" t="str">
        <f t="shared" si="852"/>
        <v>2025</v>
      </c>
      <c r="Q10888" t="str">
        <f t="shared" si="853"/>
        <v>07</v>
      </c>
      <c r="R10888" t="str">
        <f>+IFERROR(VLOOKUP(I10888, Listado!A:B, 2, FALSE()), "COMERCIALIZADORA INTERNACIONAL CARIBBEAN EXOTICS S A")</f>
        <v>LONDOÑO ECHEVERRI ALEJANDRA</v>
      </c>
      <c r="S10888" s="25">
        <f>+VLOOKUP(E10888, TC!A:D, 2, FALSE())</f>
        <v>4026.27</v>
      </c>
      <c r="T10888" t="str">
        <f t="shared" si="854"/>
        <v>COP</v>
      </c>
    </row>
    <row r="10889" spans="1:20" ht="18.75" hidden="1" customHeight="1" x14ac:dyDescent="0.25">
      <c r="A10889" t="s">
        <v>3341</v>
      </c>
      <c r="B10889" t="s">
        <v>1923</v>
      </c>
      <c r="C10889" t="s">
        <v>1913</v>
      </c>
      <c r="D10889" s="24">
        <v>6219</v>
      </c>
      <c r="E10889" t="s">
        <v>1796</v>
      </c>
      <c r="F10889" t="s">
        <v>99</v>
      </c>
      <c r="G10889" t="s">
        <v>1914</v>
      </c>
      <c r="I10889" t="s">
        <v>1838</v>
      </c>
      <c r="J10889" t="s">
        <v>1915</v>
      </c>
      <c r="K10889" t="s">
        <v>2019</v>
      </c>
      <c r="L10889" s="24">
        <v>42300</v>
      </c>
      <c r="M10889" s="25">
        <f>+VLOOKUP(E10889, TC!A:D, 4, FALSE())</f>
        <v>1.1723499988823403</v>
      </c>
      <c r="N10889" s="24">
        <f t="shared" si="850"/>
        <v>42300</v>
      </c>
      <c r="O10889" t="str">
        <f t="shared" si="851"/>
        <v>FACTURA</v>
      </c>
      <c r="P10889" t="str">
        <f t="shared" si="852"/>
        <v>2025</v>
      </c>
      <c r="Q10889" t="str">
        <f t="shared" si="853"/>
        <v>07</v>
      </c>
      <c r="R10889" t="str">
        <f>+IFERROR(VLOOKUP(I10889, Listado!A:B, 2, FALSE()), "COMERCIALIZADORA INTERNACIONAL CARIBBEAN EXOTICS S A")</f>
        <v>LONDOÑO ECHEVERRI ALEJANDRA</v>
      </c>
      <c r="S10889" s="25">
        <f>+VLOOKUP(E10889, TC!A:D, 2, FALSE())</f>
        <v>4026.27</v>
      </c>
      <c r="T10889" t="str">
        <f t="shared" si="854"/>
        <v>COP</v>
      </c>
    </row>
    <row r="10890" spans="1:20" ht="18.75" hidden="1" customHeight="1" x14ac:dyDescent="0.25">
      <c r="A10890" t="s">
        <v>3341</v>
      </c>
      <c r="B10890" t="s">
        <v>1923</v>
      </c>
      <c r="C10890" t="s">
        <v>1913</v>
      </c>
      <c r="D10890" s="24">
        <v>6219</v>
      </c>
      <c r="E10890" t="s">
        <v>1796</v>
      </c>
      <c r="F10890" t="s">
        <v>99</v>
      </c>
      <c r="G10890" t="s">
        <v>1914</v>
      </c>
      <c r="I10890" t="s">
        <v>1838</v>
      </c>
      <c r="J10890" t="s">
        <v>1915</v>
      </c>
      <c r="K10890" t="s">
        <v>2019</v>
      </c>
      <c r="L10890" s="24">
        <v>5800</v>
      </c>
      <c r="M10890" s="25">
        <f>+VLOOKUP(E10890, TC!A:D, 4, FALSE())</f>
        <v>1.1723499988823403</v>
      </c>
      <c r="N10890" s="24">
        <f t="shared" si="850"/>
        <v>5800</v>
      </c>
      <c r="O10890" t="str">
        <f t="shared" si="851"/>
        <v>FACTURA</v>
      </c>
      <c r="P10890" t="str">
        <f t="shared" si="852"/>
        <v>2025</v>
      </c>
      <c r="Q10890" t="str">
        <f t="shared" si="853"/>
        <v>07</v>
      </c>
      <c r="R10890" t="str">
        <f>+IFERROR(VLOOKUP(I10890, Listado!A:B, 2, FALSE()), "COMERCIALIZADORA INTERNACIONAL CARIBBEAN EXOTICS S A")</f>
        <v>LONDOÑO ECHEVERRI ALEJANDRA</v>
      </c>
      <c r="S10890" s="25">
        <f>+VLOOKUP(E10890, TC!A:D, 2, FALSE())</f>
        <v>4026.27</v>
      </c>
      <c r="T10890" t="str">
        <f t="shared" si="854"/>
        <v>COP</v>
      </c>
    </row>
    <row r="10891" spans="1:20" ht="18.75" hidden="1" customHeight="1" x14ac:dyDescent="0.25">
      <c r="A10891" t="s">
        <v>3341</v>
      </c>
      <c r="B10891" t="s">
        <v>1923</v>
      </c>
      <c r="C10891" t="s">
        <v>1913</v>
      </c>
      <c r="D10891" s="24">
        <v>6219</v>
      </c>
      <c r="E10891" t="s">
        <v>1796</v>
      </c>
      <c r="F10891" t="s">
        <v>99</v>
      </c>
      <c r="G10891" t="s">
        <v>1914</v>
      </c>
      <c r="I10891" t="s">
        <v>1838</v>
      </c>
      <c r="J10891" t="s">
        <v>1915</v>
      </c>
      <c r="K10891" t="s">
        <v>2021</v>
      </c>
      <c r="L10891" s="24">
        <v>12920</v>
      </c>
      <c r="M10891" s="25">
        <f>+VLOOKUP(E10891, TC!A:D, 4, FALSE())</f>
        <v>1.1723499988823403</v>
      </c>
      <c r="N10891" s="24">
        <f t="shared" si="850"/>
        <v>12920</v>
      </c>
      <c r="O10891" t="str">
        <f t="shared" si="851"/>
        <v>FACTURA</v>
      </c>
      <c r="P10891" t="str">
        <f t="shared" si="852"/>
        <v>2025</v>
      </c>
      <c r="Q10891" t="str">
        <f t="shared" si="853"/>
        <v>07</v>
      </c>
      <c r="R10891" t="str">
        <f>+IFERROR(VLOOKUP(I10891, Listado!A:B, 2, FALSE()), "COMERCIALIZADORA INTERNACIONAL CARIBBEAN EXOTICS S A")</f>
        <v>LONDOÑO ECHEVERRI ALEJANDRA</v>
      </c>
      <c r="S10891" s="25">
        <f>+VLOOKUP(E10891, TC!A:D, 2, FALSE())</f>
        <v>4026.27</v>
      </c>
      <c r="T10891" t="str">
        <f t="shared" si="854"/>
        <v>COP</v>
      </c>
    </row>
    <row r="10892" spans="1:20" ht="18.75" hidden="1" customHeight="1" x14ac:dyDescent="0.25">
      <c r="A10892" t="s">
        <v>3341</v>
      </c>
      <c r="B10892" t="s">
        <v>1923</v>
      </c>
      <c r="C10892" t="s">
        <v>1913</v>
      </c>
      <c r="D10892" s="24">
        <v>6219</v>
      </c>
      <c r="E10892" t="s">
        <v>1796</v>
      </c>
      <c r="F10892" t="s">
        <v>99</v>
      </c>
      <c r="G10892" t="s">
        <v>1914</v>
      </c>
      <c r="I10892" t="s">
        <v>1838</v>
      </c>
      <c r="J10892" t="s">
        <v>1915</v>
      </c>
      <c r="K10892" t="s">
        <v>2021</v>
      </c>
      <c r="L10892" s="24">
        <v>4940</v>
      </c>
      <c r="M10892" s="25">
        <f>+VLOOKUP(E10892, TC!A:D, 4, FALSE())</f>
        <v>1.1723499988823403</v>
      </c>
      <c r="N10892" s="24">
        <f t="shared" si="850"/>
        <v>4940</v>
      </c>
      <c r="O10892" t="str">
        <f t="shared" si="851"/>
        <v>FACTURA</v>
      </c>
      <c r="P10892" t="str">
        <f t="shared" si="852"/>
        <v>2025</v>
      </c>
      <c r="Q10892" t="str">
        <f t="shared" si="853"/>
        <v>07</v>
      </c>
      <c r="R10892" t="str">
        <f>+IFERROR(VLOOKUP(I10892, Listado!A:B, 2, FALSE()), "COMERCIALIZADORA INTERNACIONAL CARIBBEAN EXOTICS S A")</f>
        <v>LONDOÑO ECHEVERRI ALEJANDRA</v>
      </c>
      <c r="S10892" s="25">
        <f>+VLOOKUP(E10892, TC!A:D, 2, FALSE())</f>
        <v>4026.27</v>
      </c>
      <c r="T10892" t="str">
        <f t="shared" si="854"/>
        <v>COP</v>
      </c>
    </row>
    <row r="10893" spans="1:20" ht="18.75" hidden="1" customHeight="1" x14ac:dyDescent="0.25">
      <c r="A10893" t="s">
        <v>3341</v>
      </c>
      <c r="B10893" t="s">
        <v>1923</v>
      </c>
      <c r="C10893" t="s">
        <v>1913</v>
      </c>
      <c r="D10893" s="24">
        <v>6219</v>
      </c>
      <c r="E10893" t="s">
        <v>1796</v>
      </c>
      <c r="F10893" t="s">
        <v>99</v>
      </c>
      <c r="G10893" t="s">
        <v>1914</v>
      </c>
      <c r="I10893" t="s">
        <v>1838</v>
      </c>
      <c r="J10893" t="s">
        <v>1915</v>
      </c>
      <c r="K10893" t="s">
        <v>2021</v>
      </c>
      <c r="L10893" s="24">
        <v>9120</v>
      </c>
      <c r="M10893" s="25">
        <f>+VLOOKUP(E10893, TC!A:D, 4, FALSE())</f>
        <v>1.1723499988823403</v>
      </c>
      <c r="N10893" s="24">
        <f t="shared" si="850"/>
        <v>9120</v>
      </c>
      <c r="O10893" t="str">
        <f t="shared" si="851"/>
        <v>FACTURA</v>
      </c>
      <c r="P10893" t="str">
        <f t="shared" si="852"/>
        <v>2025</v>
      </c>
      <c r="Q10893" t="str">
        <f t="shared" si="853"/>
        <v>07</v>
      </c>
      <c r="R10893" t="str">
        <f>+IFERROR(VLOOKUP(I10893, Listado!A:B, 2, FALSE()), "COMERCIALIZADORA INTERNACIONAL CARIBBEAN EXOTICS S A")</f>
        <v>LONDOÑO ECHEVERRI ALEJANDRA</v>
      </c>
      <c r="S10893" s="25">
        <f>+VLOOKUP(E10893, TC!A:D, 2, FALSE())</f>
        <v>4026.27</v>
      </c>
      <c r="T10893" t="str">
        <f t="shared" si="854"/>
        <v>COP</v>
      </c>
    </row>
    <row r="10894" spans="1:20" ht="18.75" hidden="1" customHeight="1" x14ac:dyDescent="0.25">
      <c r="A10894" t="s">
        <v>3341</v>
      </c>
      <c r="B10894" t="s">
        <v>1923</v>
      </c>
      <c r="C10894" t="s">
        <v>1913</v>
      </c>
      <c r="D10894" s="24">
        <v>6219</v>
      </c>
      <c r="E10894" t="s">
        <v>1796</v>
      </c>
      <c r="F10894" t="s">
        <v>99</v>
      </c>
      <c r="G10894" t="s">
        <v>1914</v>
      </c>
      <c r="I10894" t="s">
        <v>1838</v>
      </c>
      <c r="J10894" t="s">
        <v>1915</v>
      </c>
      <c r="K10894" t="s">
        <v>2021</v>
      </c>
      <c r="L10894" s="24">
        <v>42750</v>
      </c>
      <c r="M10894" s="25">
        <f>+VLOOKUP(E10894, TC!A:D, 4, FALSE())</f>
        <v>1.1723499988823403</v>
      </c>
      <c r="N10894" s="24">
        <f t="shared" si="850"/>
        <v>42750</v>
      </c>
      <c r="O10894" t="str">
        <f t="shared" si="851"/>
        <v>FACTURA</v>
      </c>
      <c r="P10894" t="str">
        <f t="shared" si="852"/>
        <v>2025</v>
      </c>
      <c r="Q10894" t="str">
        <f t="shared" si="853"/>
        <v>07</v>
      </c>
      <c r="R10894" t="str">
        <f>+IFERROR(VLOOKUP(I10894, Listado!A:B, 2, FALSE()), "COMERCIALIZADORA INTERNACIONAL CARIBBEAN EXOTICS S A")</f>
        <v>LONDOÑO ECHEVERRI ALEJANDRA</v>
      </c>
      <c r="S10894" s="25">
        <f>+VLOOKUP(E10894, TC!A:D, 2, FALSE())</f>
        <v>4026.27</v>
      </c>
      <c r="T10894" t="str">
        <f t="shared" si="854"/>
        <v>COP</v>
      </c>
    </row>
    <row r="10895" spans="1:20" ht="18.75" hidden="1" customHeight="1" x14ac:dyDescent="0.25">
      <c r="A10895" t="s">
        <v>3341</v>
      </c>
      <c r="B10895" t="s">
        <v>1923</v>
      </c>
      <c r="C10895" t="s">
        <v>1913</v>
      </c>
      <c r="D10895" s="24">
        <v>6219</v>
      </c>
      <c r="E10895" t="s">
        <v>1796</v>
      </c>
      <c r="F10895" t="s">
        <v>99</v>
      </c>
      <c r="G10895" t="s">
        <v>1914</v>
      </c>
      <c r="I10895" t="s">
        <v>1838</v>
      </c>
      <c r="J10895" t="s">
        <v>1915</v>
      </c>
      <c r="K10895" t="s">
        <v>2021</v>
      </c>
      <c r="L10895" s="24">
        <v>29260</v>
      </c>
      <c r="M10895" s="25">
        <f>+VLOOKUP(E10895, TC!A:D, 4, FALSE())</f>
        <v>1.1723499988823403</v>
      </c>
      <c r="N10895" s="24">
        <f t="shared" si="850"/>
        <v>29260</v>
      </c>
      <c r="O10895" t="str">
        <f t="shared" si="851"/>
        <v>FACTURA</v>
      </c>
      <c r="P10895" t="str">
        <f t="shared" si="852"/>
        <v>2025</v>
      </c>
      <c r="Q10895" t="str">
        <f t="shared" si="853"/>
        <v>07</v>
      </c>
      <c r="R10895" t="str">
        <f>+IFERROR(VLOOKUP(I10895, Listado!A:B, 2, FALSE()), "COMERCIALIZADORA INTERNACIONAL CARIBBEAN EXOTICS S A")</f>
        <v>LONDOÑO ECHEVERRI ALEJANDRA</v>
      </c>
      <c r="S10895" s="25">
        <f>+VLOOKUP(E10895, TC!A:D, 2, FALSE())</f>
        <v>4026.27</v>
      </c>
      <c r="T10895" t="str">
        <f t="shared" si="854"/>
        <v>COP</v>
      </c>
    </row>
    <row r="10896" spans="1:20" ht="18.75" hidden="1" customHeight="1" x14ac:dyDescent="0.25">
      <c r="A10896" t="s">
        <v>3341</v>
      </c>
      <c r="B10896" t="s">
        <v>1923</v>
      </c>
      <c r="C10896" t="s">
        <v>1913</v>
      </c>
      <c r="D10896" s="24">
        <v>6219</v>
      </c>
      <c r="E10896" t="s">
        <v>1796</v>
      </c>
      <c r="F10896" t="s">
        <v>99</v>
      </c>
      <c r="G10896" t="s">
        <v>1914</v>
      </c>
      <c r="I10896" t="s">
        <v>1838</v>
      </c>
      <c r="J10896" t="s">
        <v>1915</v>
      </c>
      <c r="K10896" t="s">
        <v>2021</v>
      </c>
      <c r="L10896" s="24">
        <v>8360</v>
      </c>
      <c r="M10896" s="25">
        <f>+VLOOKUP(E10896, TC!A:D, 4, FALSE())</f>
        <v>1.1723499988823403</v>
      </c>
      <c r="N10896" s="24">
        <f t="shared" si="850"/>
        <v>8360</v>
      </c>
      <c r="O10896" t="str">
        <f t="shared" si="851"/>
        <v>FACTURA</v>
      </c>
      <c r="P10896" t="str">
        <f t="shared" si="852"/>
        <v>2025</v>
      </c>
      <c r="Q10896" t="str">
        <f t="shared" si="853"/>
        <v>07</v>
      </c>
      <c r="R10896" t="str">
        <f>+IFERROR(VLOOKUP(I10896, Listado!A:B, 2, FALSE()), "COMERCIALIZADORA INTERNACIONAL CARIBBEAN EXOTICS S A")</f>
        <v>LONDOÑO ECHEVERRI ALEJANDRA</v>
      </c>
      <c r="S10896" s="25">
        <f>+VLOOKUP(E10896, TC!A:D, 2, FALSE())</f>
        <v>4026.27</v>
      </c>
      <c r="T10896" t="str">
        <f t="shared" si="854"/>
        <v>COP</v>
      </c>
    </row>
    <row r="10897" spans="1:20" ht="18.75" hidden="1" customHeight="1" x14ac:dyDescent="0.25">
      <c r="A10897" t="s">
        <v>3341</v>
      </c>
      <c r="B10897" t="s">
        <v>1923</v>
      </c>
      <c r="C10897" t="s">
        <v>1913</v>
      </c>
      <c r="D10897" s="24">
        <v>6219</v>
      </c>
      <c r="E10897" t="s">
        <v>1796</v>
      </c>
      <c r="F10897" t="s">
        <v>99</v>
      </c>
      <c r="G10897" t="s">
        <v>1914</v>
      </c>
      <c r="I10897" t="s">
        <v>1838</v>
      </c>
      <c r="J10897" t="s">
        <v>1915</v>
      </c>
      <c r="K10897" t="s">
        <v>2021</v>
      </c>
      <c r="L10897" s="24">
        <v>30780</v>
      </c>
      <c r="M10897" s="25">
        <f>+VLOOKUP(E10897, TC!A:D, 4, FALSE())</f>
        <v>1.1723499988823403</v>
      </c>
      <c r="N10897" s="24">
        <f t="shared" si="850"/>
        <v>30780</v>
      </c>
      <c r="O10897" t="str">
        <f t="shared" si="851"/>
        <v>FACTURA</v>
      </c>
      <c r="P10897" t="str">
        <f t="shared" si="852"/>
        <v>2025</v>
      </c>
      <c r="Q10897" t="str">
        <f t="shared" si="853"/>
        <v>07</v>
      </c>
      <c r="R10897" t="str">
        <f>+IFERROR(VLOOKUP(I10897, Listado!A:B, 2, FALSE()), "COMERCIALIZADORA INTERNACIONAL CARIBBEAN EXOTICS S A")</f>
        <v>LONDOÑO ECHEVERRI ALEJANDRA</v>
      </c>
      <c r="S10897" s="25">
        <f>+VLOOKUP(E10897, TC!A:D, 2, FALSE())</f>
        <v>4026.27</v>
      </c>
      <c r="T10897" t="str">
        <f t="shared" si="854"/>
        <v>COP</v>
      </c>
    </row>
    <row r="10898" spans="1:20" ht="18.75" hidden="1" customHeight="1" x14ac:dyDescent="0.25">
      <c r="A10898" t="s">
        <v>3341</v>
      </c>
      <c r="B10898" t="s">
        <v>1923</v>
      </c>
      <c r="C10898" t="s">
        <v>1913</v>
      </c>
      <c r="D10898" s="24">
        <v>6219</v>
      </c>
      <c r="E10898" t="s">
        <v>1796</v>
      </c>
      <c r="F10898" t="s">
        <v>99</v>
      </c>
      <c r="G10898" t="s">
        <v>1914</v>
      </c>
      <c r="I10898" t="s">
        <v>1838</v>
      </c>
      <c r="J10898" t="s">
        <v>1915</v>
      </c>
      <c r="K10898" t="s">
        <v>2021</v>
      </c>
      <c r="L10898" s="24">
        <v>26448</v>
      </c>
      <c r="M10898" s="25">
        <f>+VLOOKUP(E10898, TC!A:D, 4, FALSE())</f>
        <v>1.1723499988823403</v>
      </c>
      <c r="N10898" s="24">
        <f t="shared" si="850"/>
        <v>26448</v>
      </c>
      <c r="O10898" t="str">
        <f t="shared" si="851"/>
        <v>FACTURA</v>
      </c>
      <c r="P10898" t="str">
        <f t="shared" si="852"/>
        <v>2025</v>
      </c>
      <c r="Q10898" t="str">
        <f t="shared" si="853"/>
        <v>07</v>
      </c>
      <c r="R10898" t="str">
        <f>+IFERROR(VLOOKUP(I10898, Listado!A:B, 2, FALSE()), "COMERCIALIZADORA INTERNACIONAL CARIBBEAN EXOTICS S A")</f>
        <v>LONDOÑO ECHEVERRI ALEJANDRA</v>
      </c>
      <c r="S10898" s="25">
        <f>+VLOOKUP(E10898, TC!A:D, 2, FALSE())</f>
        <v>4026.27</v>
      </c>
      <c r="T10898" t="str">
        <f t="shared" si="854"/>
        <v>COP</v>
      </c>
    </row>
    <row r="10899" spans="1:20" ht="18.75" hidden="1" customHeight="1" x14ac:dyDescent="0.25">
      <c r="A10899" t="s">
        <v>3341</v>
      </c>
      <c r="B10899" t="s">
        <v>1923</v>
      </c>
      <c r="C10899" t="s">
        <v>1913</v>
      </c>
      <c r="D10899" s="24">
        <v>6219</v>
      </c>
      <c r="E10899" t="s">
        <v>1796</v>
      </c>
      <c r="F10899" t="s">
        <v>99</v>
      </c>
      <c r="G10899" t="s">
        <v>1914</v>
      </c>
      <c r="I10899" t="s">
        <v>1838</v>
      </c>
      <c r="J10899" t="s">
        <v>1915</v>
      </c>
      <c r="K10899" t="s">
        <v>2021</v>
      </c>
      <c r="L10899" s="24">
        <v>14630</v>
      </c>
      <c r="M10899" s="25">
        <f>+VLOOKUP(E10899, TC!A:D, 4, FALSE())</f>
        <v>1.1723499988823403</v>
      </c>
      <c r="N10899" s="24">
        <f t="shared" si="850"/>
        <v>14630</v>
      </c>
      <c r="O10899" t="str">
        <f t="shared" si="851"/>
        <v>FACTURA</v>
      </c>
      <c r="P10899" t="str">
        <f t="shared" si="852"/>
        <v>2025</v>
      </c>
      <c r="Q10899" t="str">
        <f t="shared" si="853"/>
        <v>07</v>
      </c>
      <c r="R10899" t="str">
        <f>+IFERROR(VLOOKUP(I10899, Listado!A:B, 2, FALSE()), "COMERCIALIZADORA INTERNACIONAL CARIBBEAN EXOTICS S A")</f>
        <v>LONDOÑO ECHEVERRI ALEJANDRA</v>
      </c>
      <c r="S10899" s="25">
        <f>+VLOOKUP(E10899, TC!A:D, 2, FALSE())</f>
        <v>4026.27</v>
      </c>
      <c r="T10899" t="str">
        <f t="shared" si="854"/>
        <v>COP</v>
      </c>
    </row>
    <row r="10900" spans="1:20" ht="18.75" hidden="1" customHeight="1" x14ac:dyDescent="0.25">
      <c r="A10900" t="s">
        <v>3341</v>
      </c>
      <c r="B10900" t="s">
        <v>1923</v>
      </c>
      <c r="C10900" t="s">
        <v>1913</v>
      </c>
      <c r="D10900" s="24">
        <v>6219</v>
      </c>
      <c r="E10900" t="s">
        <v>1796</v>
      </c>
      <c r="F10900" t="s">
        <v>99</v>
      </c>
      <c r="G10900" t="s">
        <v>1914</v>
      </c>
      <c r="I10900" t="s">
        <v>1838</v>
      </c>
      <c r="J10900" t="s">
        <v>1915</v>
      </c>
      <c r="K10900" t="s">
        <v>2021</v>
      </c>
      <c r="L10900" s="24">
        <v>41040</v>
      </c>
      <c r="M10900" s="25">
        <f>+VLOOKUP(E10900, TC!A:D, 4, FALSE())</f>
        <v>1.1723499988823403</v>
      </c>
      <c r="N10900" s="24">
        <f t="shared" si="850"/>
        <v>41040</v>
      </c>
      <c r="O10900" t="str">
        <f t="shared" si="851"/>
        <v>FACTURA</v>
      </c>
      <c r="P10900" t="str">
        <f t="shared" si="852"/>
        <v>2025</v>
      </c>
      <c r="Q10900" t="str">
        <f t="shared" si="853"/>
        <v>07</v>
      </c>
      <c r="R10900" t="str">
        <f>+IFERROR(VLOOKUP(I10900, Listado!A:B, 2, FALSE()), "COMERCIALIZADORA INTERNACIONAL CARIBBEAN EXOTICS S A")</f>
        <v>LONDOÑO ECHEVERRI ALEJANDRA</v>
      </c>
      <c r="S10900" s="25">
        <f>+VLOOKUP(E10900, TC!A:D, 2, FALSE())</f>
        <v>4026.27</v>
      </c>
      <c r="T10900" t="str">
        <f t="shared" si="854"/>
        <v>COP</v>
      </c>
    </row>
    <row r="10901" spans="1:20" ht="18.75" hidden="1" customHeight="1" x14ac:dyDescent="0.25">
      <c r="A10901" t="s">
        <v>3341</v>
      </c>
      <c r="B10901" t="s">
        <v>1923</v>
      </c>
      <c r="C10901" t="s">
        <v>1913</v>
      </c>
      <c r="D10901" s="24">
        <v>6219</v>
      </c>
      <c r="E10901" t="s">
        <v>1796</v>
      </c>
      <c r="F10901" t="s">
        <v>99</v>
      </c>
      <c r="G10901" t="s">
        <v>1914</v>
      </c>
      <c r="I10901" t="s">
        <v>1838</v>
      </c>
      <c r="J10901" t="s">
        <v>1915</v>
      </c>
      <c r="K10901" t="s">
        <v>2021</v>
      </c>
      <c r="L10901" s="24">
        <v>9120</v>
      </c>
      <c r="M10901" s="25">
        <f>+VLOOKUP(E10901, TC!A:D, 4, FALSE())</f>
        <v>1.1723499988823403</v>
      </c>
      <c r="N10901" s="24">
        <f t="shared" si="850"/>
        <v>9120</v>
      </c>
      <c r="O10901" t="str">
        <f t="shared" si="851"/>
        <v>FACTURA</v>
      </c>
      <c r="P10901" t="str">
        <f t="shared" si="852"/>
        <v>2025</v>
      </c>
      <c r="Q10901" t="str">
        <f t="shared" si="853"/>
        <v>07</v>
      </c>
      <c r="R10901" t="str">
        <f>+IFERROR(VLOOKUP(I10901, Listado!A:B, 2, FALSE()), "COMERCIALIZADORA INTERNACIONAL CARIBBEAN EXOTICS S A")</f>
        <v>LONDOÑO ECHEVERRI ALEJANDRA</v>
      </c>
      <c r="S10901" s="25">
        <f>+VLOOKUP(E10901, TC!A:D, 2, FALSE())</f>
        <v>4026.27</v>
      </c>
      <c r="T10901" t="str">
        <f t="shared" si="854"/>
        <v>COP</v>
      </c>
    </row>
    <row r="10902" spans="1:20" ht="18.75" hidden="1" customHeight="1" x14ac:dyDescent="0.25">
      <c r="A10902" t="s">
        <v>3341</v>
      </c>
      <c r="B10902" t="s">
        <v>1923</v>
      </c>
      <c r="C10902" t="s">
        <v>1913</v>
      </c>
      <c r="D10902" s="24">
        <v>6219</v>
      </c>
      <c r="E10902" t="s">
        <v>1796</v>
      </c>
      <c r="F10902" t="s">
        <v>99</v>
      </c>
      <c r="G10902" t="s">
        <v>1914</v>
      </c>
      <c r="I10902" t="s">
        <v>1838</v>
      </c>
      <c r="J10902" t="s">
        <v>1915</v>
      </c>
      <c r="K10902" t="s">
        <v>2021</v>
      </c>
      <c r="L10902" s="24">
        <v>10640</v>
      </c>
      <c r="M10902" s="25">
        <f>+VLOOKUP(E10902, TC!A:D, 4, FALSE())</f>
        <v>1.1723499988823403</v>
      </c>
      <c r="N10902" s="24">
        <f t="shared" si="850"/>
        <v>10640</v>
      </c>
      <c r="O10902" t="str">
        <f t="shared" si="851"/>
        <v>FACTURA</v>
      </c>
      <c r="P10902" t="str">
        <f t="shared" si="852"/>
        <v>2025</v>
      </c>
      <c r="Q10902" t="str">
        <f t="shared" si="853"/>
        <v>07</v>
      </c>
      <c r="R10902" t="str">
        <f>+IFERROR(VLOOKUP(I10902, Listado!A:B, 2, FALSE()), "COMERCIALIZADORA INTERNACIONAL CARIBBEAN EXOTICS S A")</f>
        <v>LONDOÑO ECHEVERRI ALEJANDRA</v>
      </c>
      <c r="S10902" s="25">
        <f>+VLOOKUP(E10902, TC!A:D, 2, FALSE())</f>
        <v>4026.27</v>
      </c>
      <c r="T10902" t="str">
        <f t="shared" si="854"/>
        <v>COP</v>
      </c>
    </row>
    <row r="10903" spans="1:20" ht="18.75" hidden="1" customHeight="1" x14ac:dyDescent="0.25">
      <c r="A10903" t="s">
        <v>3341</v>
      </c>
      <c r="B10903" t="s">
        <v>1923</v>
      </c>
      <c r="C10903" t="s">
        <v>1913</v>
      </c>
      <c r="D10903" s="24">
        <v>6219</v>
      </c>
      <c r="E10903" t="s">
        <v>1796</v>
      </c>
      <c r="F10903" t="s">
        <v>99</v>
      </c>
      <c r="G10903" t="s">
        <v>1914</v>
      </c>
      <c r="I10903" t="s">
        <v>1838</v>
      </c>
      <c r="J10903" t="s">
        <v>1915</v>
      </c>
      <c r="K10903" t="s">
        <v>2021</v>
      </c>
      <c r="L10903" s="24">
        <v>43320</v>
      </c>
      <c r="M10903" s="25">
        <f>+VLOOKUP(E10903, TC!A:D, 4, FALSE())</f>
        <v>1.1723499988823403</v>
      </c>
      <c r="N10903" s="24">
        <f t="shared" si="850"/>
        <v>43320</v>
      </c>
      <c r="O10903" t="str">
        <f t="shared" si="851"/>
        <v>FACTURA</v>
      </c>
      <c r="P10903" t="str">
        <f t="shared" si="852"/>
        <v>2025</v>
      </c>
      <c r="Q10903" t="str">
        <f t="shared" si="853"/>
        <v>07</v>
      </c>
      <c r="R10903" t="str">
        <f>+IFERROR(VLOOKUP(I10903, Listado!A:B, 2, FALSE()), "COMERCIALIZADORA INTERNACIONAL CARIBBEAN EXOTICS S A")</f>
        <v>LONDOÑO ECHEVERRI ALEJANDRA</v>
      </c>
      <c r="S10903" s="25">
        <f>+VLOOKUP(E10903, TC!A:D, 2, FALSE())</f>
        <v>4026.27</v>
      </c>
      <c r="T10903" t="str">
        <f t="shared" si="854"/>
        <v>COP</v>
      </c>
    </row>
    <row r="10904" spans="1:20" ht="18.75" hidden="1" customHeight="1" x14ac:dyDescent="0.25">
      <c r="A10904" t="s">
        <v>3341</v>
      </c>
      <c r="B10904" t="s">
        <v>1923</v>
      </c>
      <c r="C10904" t="s">
        <v>1913</v>
      </c>
      <c r="D10904" s="24">
        <v>6219</v>
      </c>
      <c r="E10904" t="s">
        <v>1796</v>
      </c>
      <c r="F10904" t="s">
        <v>99</v>
      </c>
      <c r="G10904" t="s">
        <v>1914</v>
      </c>
      <c r="I10904" t="s">
        <v>1838</v>
      </c>
      <c r="J10904" t="s">
        <v>1915</v>
      </c>
      <c r="K10904" t="s">
        <v>2021</v>
      </c>
      <c r="L10904" s="24">
        <v>29830</v>
      </c>
      <c r="M10904" s="25">
        <f>+VLOOKUP(E10904, TC!A:D, 4, FALSE())</f>
        <v>1.1723499988823403</v>
      </c>
      <c r="N10904" s="24">
        <f t="shared" si="850"/>
        <v>29830</v>
      </c>
      <c r="O10904" t="str">
        <f t="shared" si="851"/>
        <v>FACTURA</v>
      </c>
      <c r="P10904" t="str">
        <f t="shared" si="852"/>
        <v>2025</v>
      </c>
      <c r="Q10904" t="str">
        <f t="shared" si="853"/>
        <v>07</v>
      </c>
      <c r="R10904" t="str">
        <f>+IFERROR(VLOOKUP(I10904, Listado!A:B, 2, FALSE()), "COMERCIALIZADORA INTERNACIONAL CARIBBEAN EXOTICS S A")</f>
        <v>LONDOÑO ECHEVERRI ALEJANDRA</v>
      </c>
      <c r="S10904" s="25">
        <f>+VLOOKUP(E10904, TC!A:D, 2, FALSE())</f>
        <v>4026.27</v>
      </c>
      <c r="T10904" t="str">
        <f t="shared" si="854"/>
        <v>COP</v>
      </c>
    </row>
    <row r="10905" spans="1:20" ht="18.75" hidden="1" customHeight="1" x14ac:dyDescent="0.25">
      <c r="A10905" t="s">
        <v>3341</v>
      </c>
      <c r="B10905" t="s">
        <v>1923</v>
      </c>
      <c r="C10905" t="s">
        <v>1913</v>
      </c>
      <c r="D10905" s="24">
        <v>6219</v>
      </c>
      <c r="E10905" t="s">
        <v>1796</v>
      </c>
      <c r="F10905" t="s">
        <v>99</v>
      </c>
      <c r="G10905" t="s">
        <v>1914</v>
      </c>
      <c r="I10905" t="s">
        <v>1838</v>
      </c>
      <c r="J10905" t="s">
        <v>1915</v>
      </c>
      <c r="K10905" t="s">
        <v>2021</v>
      </c>
      <c r="L10905" s="24">
        <v>41990</v>
      </c>
      <c r="M10905" s="25">
        <f>+VLOOKUP(E10905, TC!A:D, 4, FALSE())</f>
        <v>1.1723499988823403</v>
      </c>
      <c r="N10905" s="24">
        <f t="shared" si="850"/>
        <v>41990</v>
      </c>
      <c r="O10905" t="str">
        <f t="shared" si="851"/>
        <v>FACTURA</v>
      </c>
      <c r="P10905" t="str">
        <f t="shared" si="852"/>
        <v>2025</v>
      </c>
      <c r="Q10905" t="str">
        <f t="shared" si="853"/>
        <v>07</v>
      </c>
      <c r="R10905" t="str">
        <f>+IFERROR(VLOOKUP(I10905, Listado!A:B, 2, FALSE()), "COMERCIALIZADORA INTERNACIONAL CARIBBEAN EXOTICS S A")</f>
        <v>LONDOÑO ECHEVERRI ALEJANDRA</v>
      </c>
      <c r="S10905" s="25">
        <f>+VLOOKUP(E10905, TC!A:D, 2, FALSE())</f>
        <v>4026.27</v>
      </c>
      <c r="T10905" t="str">
        <f t="shared" si="854"/>
        <v>COP</v>
      </c>
    </row>
    <row r="10906" spans="1:20" ht="18.75" hidden="1" customHeight="1" x14ac:dyDescent="0.25">
      <c r="A10906" t="s">
        <v>3341</v>
      </c>
      <c r="B10906" t="s">
        <v>1923</v>
      </c>
      <c r="C10906" t="s">
        <v>1913</v>
      </c>
      <c r="D10906" s="24">
        <v>6219</v>
      </c>
      <c r="E10906" t="s">
        <v>1796</v>
      </c>
      <c r="F10906" t="s">
        <v>99</v>
      </c>
      <c r="G10906" t="s">
        <v>1914</v>
      </c>
      <c r="I10906" t="s">
        <v>1838</v>
      </c>
      <c r="J10906" t="s">
        <v>1915</v>
      </c>
      <c r="K10906" t="s">
        <v>2021</v>
      </c>
      <c r="L10906" s="24">
        <v>28500</v>
      </c>
      <c r="M10906" s="25">
        <f>+VLOOKUP(E10906, TC!A:D, 4, FALSE())</f>
        <v>1.1723499988823403</v>
      </c>
      <c r="N10906" s="24">
        <f t="shared" si="850"/>
        <v>28500</v>
      </c>
      <c r="O10906" t="str">
        <f t="shared" si="851"/>
        <v>FACTURA</v>
      </c>
      <c r="P10906" t="str">
        <f t="shared" si="852"/>
        <v>2025</v>
      </c>
      <c r="Q10906" t="str">
        <f t="shared" si="853"/>
        <v>07</v>
      </c>
      <c r="R10906" t="str">
        <f>+IFERROR(VLOOKUP(I10906, Listado!A:B, 2, FALSE()), "COMERCIALIZADORA INTERNACIONAL CARIBBEAN EXOTICS S A")</f>
        <v>LONDOÑO ECHEVERRI ALEJANDRA</v>
      </c>
      <c r="S10906" s="25">
        <f>+VLOOKUP(E10906, TC!A:D, 2, FALSE())</f>
        <v>4026.27</v>
      </c>
      <c r="T10906" t="str">
        <f t="shared" si="854"/>
        <v>COP</v>
      </c>
    </row>
    <row r="10907" spans="1:20" ht="18.75" hidden="1" customHeight="1" x14ac:dyDescent="0.25">
      <c r="A10907" t="s">
        <v>3341</v>
      </c>
      <c r="B10907" t="s">
        <v>1923</v>
      </c>
      <c r="C10907" t="s">
        <v>1913</v>
      </c>
      <c r="D10907" s="24">
        <v>6219</v>
      </c>
      <c r="E10907" t="s">
        <v>1796</v>
      </c>
      <c r="F10907" t="s">
        <v>99</v>
      </c>
      <c r="G10907" t="s">
        <v>1914</v>
      </c>
      <c r="I10907" t="s">
        <v>1838</v>
      </c>
      <c r="J10907" t="s">
        <v>1915</v>
      </c>
      <c r="K10907" t="s">
        <v>2021</v>
      </c>
      <c r="L10907" s="24">
        <v>48450</v>
      </c>
      <c r="M10907" s="25">
        <f>+VLOOKUP(E10907, TC!A:D, 4, FALSE())</f>
        <v>1.1723499988823403</v>
      </c>
      <c r="N10907" s="24">
        <f t="shared" si="850"/>
        <v>48450</v>
      </c>
      <c r="O10907" t="str">
        <f t="shared" si="851"/>
        <v>FACTURA</v>
      </c>
      <c r="P10907" t="str">
        <f t="shared" si="852"/>
        <v>2025</v>
      </c>
      <c r="Q10907" t="str">
        <f t="shared" si="853"/>
        <v>07</v>
      </c>
      <c r="R10907" t="str">
        <f>+IFERROR(VLOOKUP(I10907, Listado!A:B, 2, FALSE()), "COMERCIALIZADORA INTERNACIONAL CARIBBEAN EXOTICS S A")</f>
        <v>LONDOÑO ECHEVERRI ALEJANDRA</v>
      </c>
      <c r="S10907" s="25">
        <f>+VLOOKUP(E10907, TC!A:D, 2, FALSE())</f>
        <v>4026.27</v>
      </c>
      <c r="T10907" t="str">
        <f t="shared" si="854"/>
        <v>COP</v>
      </c>
    </row>
    <row r="10908" spans="1:20" ht="18.75" hidden="1" customHeight="1" x14ac:dyDescent="0.25">
      <c r="A10908" t="s">
        <v>3341</v>
      </c>
      <c r="B10908" t="s">
        <v>1923</v>
      </c>
      <c r="C10908" t="s">
        <v>1913</v>
      </c>
      <c r="D10908" s="24">
        <v>6219</v>
      </c>
      <c r="E10908" t="s">
        <v>1796</v>
      </c>
      <c r="F10908" t="s">
        <v>99</v>
      </c>
      <c r="G10908" t="s">
        <v>1914</v>
      </c>
      <c r="I10908" t="s">
        <v>1838</v>
      </c>
      <c r="J10908" t="s">
        <v>1915</v>
      </c>
      <c r="K10908" t="s">
        <v>2021</v>
      </c>
      <c r="L10908" s="24">
        <v>22040</v>
      </c>
      <c r="M10908" s="25">
        <f>+VLOOKUP(E10908, TC!A:D, 4, FALSE())</f>
        <v>1.1723499988823403</v>
      </c>
      <c r="N10908" s="24">
        <f t="shared" si="850"/>
        <v>22040</v>
      </c>
      <c r="O10908" t="str">
        <f t="shared" si="851"/>
        <v>FACTURA</v>
      </c>
      <c r="P10908" t="str">
        <f t="shared" si="852"/>
        <v>2025</v>
      </c>
      <c r="Q10908" t="str">
        <f t="shared" si="853"/>
        <v>07</v>
      </c>
      <c r="R10908" t="str">
        <f>+IFERROR(VLOOKUP(I10908, Listado!A:B, 2, FALSE()), "COMERCIALIZADORA INTERNACIONAL CARIBBEAN EXOTICS S A")</f>
        <v>LONDOÑO ECHEVERRI ALEJANDRA</v>
      </c>
      <c r="S10908" s="25">
        <f>+VLOOKUP(E10908, TC!A:D, 2, FALSE())</f>
        <v>4026.27</v>
      </c>
      <c r="T10908" t="str">
        <f t="shared" si="854"/>
        <v>COP</v>
      </c>
    </row>
    <row r="10909" spans="1:20" ht="18.75" hidden="1" customHeight="1" x14ac:dyDescent="0.25">
      <c r="A10909" t="s">
        <v>3341</v>
      </c>
      <c r="B10909" t="s">
        <v>1923</v>
      </c>
      <c r="C10909" t="s">
        <v>1913</v>
      </c>
      <c r="D10909" s="24">
        <v>6219</v>
      </c>
      <c r="E10909" t="s">
        <v>1796</v>
      </c>
      <c r="F10909" t="s">
        <v>99</v>
      </c>
      <c r="G10909" t="s">
        <v>1914</v>
      </c>
      <c r="I10909" t="s">
        <v>1838</v>
      </c>
      <c r="J10909" t="s">
        <v>1915</v>
      </c>
      <c r="K10909" t="s">
        <v>2021</v>
      </c>
      <c r="L10909" s="24">
        <v>33060</v>
      </c>
      <c r="M10909" s="25">
        <f>+VLOOKUP(E10909, TC!A:D, 4, FALSE())</f>
        <v>1.1723499988823403</v>
      </c>
      <c r="N10909" s="24">
        <f t="shared" si="850"/>
        <v>33060</v>
      </c>
      <c r="O10909" t="str">
        <f t="shared" si="851"/>
        <v>FACTURA</v>
      </c>
      <c r="P10909" t="str">
        <f t="shared" si="852"/>
        <v>2025</v>
      </c>
      <c r="Q10909" t="str">
        <f t="shared" si="853"/>
        <v>07</v>
      </c>
      <c r="R10909" t="str">
        <f>+IFERROR(VLOOKUP(I10909, Listado!A:B, 2, FALSE()), "COMERCIALIZADORA INTERNACIONAL CARIBBEAN EXOTICS S A")</f>
        <v>LONDOÑO ECHEVERRI ALEJANDRA</v>
      </c>
      <c r="S10909" s="25">
        <f>+VLOOKUP(E10909, TC!A:D, 2, FALSE())</f>
        <v>4026.27</v>
      </c>
      <c r="T10909" t="str">
        <f t="shared" si="854"/>
        <v>COP</v>
      </c>
    </row>
    <row r="10910" spans="1:20" ht="18.75" hidden="1" customHeight="1" x14ac:dyDescent="0.25">
      <c r="A10910" t="s">
        <v>3341</v>
      </c>
      <c r="B10910" t="s">
        <v>1923</v>
      </c>
      <c r="C10910" t="s">
        <v>1913</v>
      </c>
      <c r="D10910" s="24">
        <v>6219</v>
      </c>
      <c r="E10910" t="s">
        <v>1796</v>
      </c>
      <c r="F10910" t="s">
        <v>99</v>
      </c>
      <c r="G10910" t="s">
        <v>1914</v>
      </c>
      <c r="I10910" t="s">
        <v>1838</v>
      </c>
      <c r="J10910" t="s">
        <v>1915</v>
      </c>
      <c r="K10910" t="s">
        <v>2021</v>
      </c>
      <c r="L10910" s="24">
        <v>33250</v>
      </c>
      <c r="M10910" s="25">
        <f>+VLOOKUP(E10910, TC!A:D, 4, FALSE())</f>
        <v>1.1723499988823403</v>
      </c>
      <c r="N10910" s="24">
        <f t="shared" si="850"/>
        <v>33250</v>
      </c>
      <c r="O10910" t="str">
        <f t="shared" si="851"/>
        <v>FACTURA</v>
      </c>
      <c r="P10910" t="str">
        <f t="shared" si="852"/>
        <v>2025</v>
      </c>
      <c r="Q10910" t="str">
        <f t="shared" si="853"/>
        <v>07</v>
      </c>
      <c r="R10910" t="str">
        <f>+IFERROR(VLOOKUP(I10910, Listado!A:B, 2, FALSE()), "COMERCIALIZADORA INTERNACIONAL CARIBBEAN EXOTICS S A")</f>
        <v>LONDOÑO ECHEVERRI ALEJANDRA</v>
      </c>
      <c r="S10910" s="25">
        <f>+VLOOKUP(E10910, TC!A:D, 2, FALSE())</f>
        <v>4026.27</v>
      </c>
      <c r="T10910" t="str">
        <f t="shared" si="854"/>
        <v>COP</v>
      </c>
    </row>
    <row r="10911" spans="1:20" ht="18.75" hidden="1" customHeight="1" x14ac:dyDescent="0.25">
      <c r="A10911" t="s">
        <v>3341</v>
      </c>
      <c r="B10911" t="s">
        <v>1923</v>
      </c>
      <c r="C10911" t="s">
        <v>1913</v>
      </c>
      <c r="D10911" s="24">
        <v>6219</v>
      </c>
      <c r="E10911" t="s">
        <v>1796</v>
      </c>
      <c r="F10911" t="s">
        <v>99</v>
      </c>
      <c r="G10911" t="s">
        <v>1914</v>
      </c>
      <c r="I10911" t="s">
        <v>1838</v>
      </c>
      <c r="J10911" t="s">
        <v>1915</v>
      </c>
      <c r="K10911" t="s">
        <v>2021</v>
      </c>
      <c r="L10911" s="24">
        <v>22040</v>
      </c>
      <c r="M10911" s="25">
        <f>+VLOOKUP(E10911, TC!A:D, 4, FALSE())</f>
        <v>1.1723499988823403</v>
      </c>
      <c r="N10911" s="24">
        <f t="shared" si="850"/>
        <v>22040</v>
      </c>
      <c r="O10911" t="str">
        <f t="shared" si="851"/>
        <v>FACTURA</v>
      </c>
      <c r="P10911" t="str">
        <f t="shared" si="852"/>
        <v>2025</v>
      </c>
      <c r="Q10911" t="str">
        <f t="shared" si="853"/>
        <v>07</v>
      </c>
      <c r="R10911" t="str">
        <f>+IFERROR(VLOOKUP(I10911, Listado!A:B, 2, FALSE()), "COMERCIALIZADORA INTERNACIONAL CARIBBEAN EXOTICS S A")</f>
        <v>LONDOÑO ECHEVERRI ALEJANDRA</v>
      </c>
      <c r="S10911" s="25">
        <f>+VLOOKUP(E10911, TC!A:D, 2, FALSE())</f>
        <v>4026.27</v>
      </c>
      <c r="T10911" t="str">
        <f t="shared" si="854"/>
        <v>COP</v>
      </c>
    </row>
    <row r="10912" spans="1:20" ht="18.75" hidden="1" customHeight="1" x14ac:dyDescent="0.25">
      <c r="A10912" t="s">
        <v>3341</v>
      </c>
      <c r="B10912" t="s">
        <v>1923</v>
      </c>
      <c r="C10912" t="s">
        <v>1913</v>
      </c>
      <c r="D10912" s="24">
        <v>6219</v>
      </c>
      <c r="E10912" t="s">
        <v>1796</v>
      </c>
      <c r="F10912" t="s">
        <v>99</v>
      </c>
      <c r="G10912" t="s">
        <v>1914</v>
      </c>
      <c r="I10912" t="s">
        <v>1838</v>
      </c>
      <c r="J10912" t="s">
        <v>1915</v>
      </c>
      <c r="K10912" t="s">
        <v>2021</v>
      </c>
      <c r="L10912" s="24">
        <v>48830</v>
      </c>
      <c r="M10912" s="25">
        <f>+VLOOKUP(E10912, TC!A:D, 4, FALSE())</f>
        <v>1.1723499988823403</v>
      </c>
      <c r="N10912" s="24">
        <f t="shared" si="850"/>
        <v>48830</v>
      </c>
      <c r="O10912" t="str">
        <f t="shared" si="851"/>
        <v>FACTURA</v>
      </c>
      <c r="P10912" t="str">
        <f t="shared" si="852"/>
        <v>2025</v>
      </c>
      <c r="Q10912" t="str">
        <f t="shared" si="853"/>
        <v>07</v>
      </c>
      <c r="R10912" t="str">
        <f>+IFERROR(VLOOKUP(I10912, Listado!A:B, 2, FALSE()), "COMERCIALIZADORA INTERNACIONAL CARIBBEAN EXOTICS S A")</f>
        <v>LONDOÑO ECHEVERRI ALEJANDRA</v>
      </c>
      <c r="S10912" s="25">
        <f>+VLOOKUP(E10912, TC!A:D, 2, FALSE())</f>
        <v>4026.27</v>
      </c>
      <c r="T10912" t="str">
        <f t="shared" si="854"/>
        <v>COP</v>
      </c>
    </row>
    <row r="10913" spans="1:20" ht="18.75" hidden="1" customHeight="1" x14ac:dyDescent="0.25">
      <c r="A10913" t="s">
        <v>3341</v>
      </c>
      <c r="B10913" t="s">
        <v>1923</v>
      </c>
      <c r="C10913" t="s">
        <v>1913</v>
      </c>
      <c r="D10913" s="24">
        <v>6219</v>
      </c>
      <c r="E10913" t="s">
        <v>1796</v>
      </c>
      <c r="F10913" t="s">
        <v>99</v>
      </c>
      <c r="G10913" t="s">
        <v>1914</v>
      </c>
      <c r="I10913" t="s">
        <v>1838</v>
      </c>
      <c r="J10913" t="s">
        <v>1915</v>
      </c>
      <c r="K10913" t="s">
        <v>2021</v>
      </c>
      <c r="L10913" s="24">
        <v>26600</v>
      </c>
      <c r="M10913" s="25">
        <f>+VLOOKUP(E10913, TC!A:D, 4, FALSE())</f>
        <v>1.1723499988823403</v>
      </c>
      <c r="N10913" s="24">
        <f t="shared" si="850"/>
        <v>26600</v>
      </c>
      <c r="O10913" t="str">
        <f t="shared" si="851"/>
        <v>FACTURA</v>
      </c>
      <c r="P10913" t="str">
        <f t="shared" si="852"/>
        <v>2025</v>
      </c>
      <c r="Q10913" t="str">
        <f t="shared" si="853"/>
        <v>07</v>
      </c>
      <c r="R10913" t="str">
        <f>+IFERROR(VLOOKUP(I10913, Listado!A:B, 2, FALSE()), "COMERCIALIZADORA INTERNACIONAL CARIBBEAN EXOTICS S A")</f>
        <v>LONDOÑO ECHEVERRI ALEJANDRA</v>
      </c>
      <c r="S10913" s="25">
        <f>+VLOOKUP(E10913, TC!A:D, 2, FALSE())</f>
        <v>4026.27</v>
      </c>
      <c r="T10913" t="str">
        <f t="shared" si="854"/>
        <v>COP</v>
      </c>
    </row>
    <row r="10914" spans="1:20" ht="18.75" hidden="1" customHeight="1" x14ac:dyDescent="0.25">
      <c r="A10914" t="s">
        <v>3341</v>
      </c>
      <c r="B10914" t="s">
        <v>1923</v>
      </c>
      <c r="C10914" t="s">
        <v>1913</v>
      </c>
      <c r="D10914" s="24">
        <v>6219</v>
      </c>
      <c r="E10914" t="s">
        <v>1796</v>
      </c>
      <c r="F10914" t="s">
        <v>99</v>
      </c>
      <c r="G10914" t="s">
        <v>1914</v>
      </c>
      <c r="I10914" t="s">
        <v>1838</v>
      </c>
      <c r="J10914" t="s">
        <v>1915</v>
      </c>
      <c r="K10914" t="s">
        <v>2021</v>
      </c>
      <c r="L10914" s="24">
        <v>95380</v>
      </c>
      <c r="M10914" s="25">
        <f>+VLOOKUP(E10914, TC!A:D, 4, FALSE())</f>
        <v>1.1723499988823403</v>
      </c>
      <c r="N10914" s="24">
        <f t="shared" si="850"/>
        <v>95380</v>
      </c>
      <c r="O10914" t="str">
        <f t="shared" si="851"/>
        <v>FACTURA</v>
      </c>
      <c r="P10914" t="str">
        <f t="shared" si="852"/>
        <v>2025</v>
      </c>
      <c r="Q10914" t="str">
        <f t="shared" si="853"/>
        <v>07</v>
      </c>
      <c r="R10914" t="str">
        <f>+IFERROR(VLOOKUP(I10914, Listado!A:B, 2, FALSE()), "COMERCIALIZADORA INTERNACIONAL CARIBBEAN EXOTICS S A")</f>
        <v>LONDOÑO ECHEVERRI ALEJANDRA</v>
      </c>
      <c r="S10914" s="25">
        <f>+VLOOKUP(E10914, TC!A:D, 2, FALSE())</f>
        <v>4026.27</v>
      </c>
      <c r="T10914" t="str">
        <f t="shared" si="854"/>
        <v>COP</v>
      </c>
    </row>
    <row r="10915" spans="1:20" ht="18.75" hidden="1" customHeight="1" x14ac:dyDescent="0.25">
      <c r="A10915" t="s">
        <v>3341</v>
      </c>
      <c r="B10915" t="s">
        <v>1923</v>
      </c>
      <c r="C10915" t="s">
        <v>1913</v>
      </c>
      <c r="D10915" s="24">
        <v>6219</v>
      </c>
      <c r="E10915" t="s">
        <v>1796</v>
      </c>
      <c r="F10915" t="s">
        <v>99</v>
      </c>
      <c r="G10915" t="s">
        <v>1914</v>
      </c>
      <c r="I10915" t="s">
        <v>1838</v>
      </c>
      <c r="J10915" t="s">
        <v>1915</v>
      </c>
      <c r="K10915" t="s">
        <v>2021</v>
      </c>
      <c r="L10915" s="24">
        <v>104842</v>
      </c>
      <c r="M10915" s="25">
        <f>+VLOOKUP(E10915, TC!A:D, 4, FALSE())</f>
        <v>1.1723499988823403</v>
      </c>
      <c r="N10915" s="24">
        <f t="shared" si="850"/>
        <v>104842</v>
      </c>
      <c r="O10915" t="str">
        <f t="shared" si="851"/>
        <v>FACTURA</v>
      </c>
      <c r="P10915" t="str">
        <f t="shared" si="852"/>
        <v>2025</v>
      </c>
      <c r="Q10915" t="str">
        <f t="shared" si="853"/>
        <v>07</v>
      </c>
      <c r="R10915" t="str">
        <f>+IFERROR(VLOOKUP(I10915, Listado!A:B, 2, FALSE()), "COMERCIALIZADORA INTERNACIONAL CARIBBEAN EXOTICS S A")</f>
        <v>LONDOÑO ECHEVERRI ALEJANDRA</v>
      </c>
      <c r="S10915" s="25">
        <f>+VLOOKUP(E10915, TC!A:D, 2, FALSE())</f>
        <v>4026.27</v>
      </c>
      <c r="T10915" t="str">
        <f t="shared" si="854"/>
        <v>COP</v>
      </c>
    </row>
    <row r="10916" spans="1:20" ht="18.75" hidden="1" customHeight="1" x14ac:dyDescent="0.25">
      <c r="A10916" t="s">
        <v>3341</v>
      </c>
      <c r="B10916" t="s">
        <v>1923</v>
      </c>
      <c r="C10916" t="s">
        <v>1913</v>
      </c>
      <c r="D10916" s="24">
        <v>6219</v>
      </c>
      <c r="E10916" t="s">
        <v>1796</v>
      </c>
      <c r="F10916" t="s">
        <v>99</v>
      </c>
      <c r="G10916" t="s">
        <v>1914</v>
      </c>
      <c r="I10916" t="s">
        <v>1838</v>
      </c>
      <c r="J10916" t="s">
        <v>1915</v>
      </c>
      <c r="K10916" t="s">
        <v>2022</v>
      </c>
      <c r="L10916" s="24">
        <v>488040</v>
      </c>
      <c r="M10916" s="25">
        <f>+VLOOKUP(E10916, TC!A:D, 4, FALSE())</f>
        <v>1.1723499988823403</v>
      </c>
      <c r="N10916" s="24">
        <f t="shared" si="850"/>
        <v>488040</v>
      </c>
      <c r="O10916" t="str">
        <f t="shared" si="851"/>
        <v>FACTURA</v>
      </c>
      <c r="P10916" t="str">
        <f t="shared" si="852"/>
        <v>2025</v>
      </c>
      <c r="Q10916" t="str">
        <f t="shared" si="853"/>
        <v>07</v>
      </c>
      <c r="R10916" t="str">
        <f>+IFERROR(VLOOKUP(I10916, Listado!A:B, 2, FALSE()), "COMERCIALIZADORA INTERNACIONAL CARIBBEAN EXOTICS S A")</f>
        <v>LONDOÑO ECHEVERRI ALEJANDRA</v>
      </c>
      <c r="S10916" s="25">
        <f>+VLOOKUP(E10916, TC!A:D, 2, FALSE())</f>
        <v>4026.27</v>
      </c>
      <c r="T10916" t="str">
        <f t="shared" si="854"/>
        <v>COP</v>
      </c>
    </row>
    <row r="10917" spans="1:20" ht="18.75" hidden="1" customHeight="1" x14ac:dyDescent="0.25">
      <c r="A10917" t="s">
        <v>3341</v>
      </c>
      <c r="B10917" t="s">
        <v>1923</v>
      </c>
      <c r="C10917" t="s">
        <v>1913</v>
      </c>
      <c r="D10917" s="24">
        <v>6219</v>
      </c>
      <c r="E10917" t="s">
        <v>1796</v>
      </c>
      <c r="F10917" t="s">
        <v>99</v>
      </c>
      <c r="G10917" t="s">
        <v>1914</v>
      </c>
      <c r="I10917" t="s">
        <v>1838</v>
      </c>
      <c r="J10917" t="s">
        <v>1915</v>
      </c>
      <c r="K10917" t="s">
        <v>2022</v>
      </c>
      <c r="L10917" s="24">
        <v>364140</v>
      </c>
      <c r="M10917" s="25">
        <f>+VLOOKUP(E10917, TC!A:D, 4, FALSE())</f>
        <v>1.1723499988823403</v>
      </c>
      <c r="N10917" s="24">
        <f t="shared" si="850"/>
        <v>364140</v>
      </c>
      <c r="O10917" t="str">
        <f t="shared" si="851"/>
        <v>FACTURA</v>
      </c>
      <c r="P10917" t="str">
        <f t="shared" si="852"/>
        <v>2025</v>
      </c>
      <c r="Q10917" t="str">
        <f t="shared" si="853"/>
        <v>07</v>
      </c>
      <c r="R10917" t="str">
        <f>+IFERROR(VLOOKUP(I10917, Listado!A:B, 2, FALSE()), "COMERCIALIZADORA INTERNACIONAL CARIBBEAN EXOTICS S A")</f>
        <v>LONDOÑO ECHEVERRI ALEJANDRA</v>
      </c>
      <c r="S10917" s="25">
        <f>+VLOOKUP(E10917, TC!A:D, 2, FALSE())</f>
        <v>4026.27</v>
      </c>
      <c r="T10917" t="str">
        <f t="shared" si="854"/>
        <v>COP</v>
      </c>
    </row>
    <row r="10918" spans="1:20" ht="18.75" hidden="1" customHeight="1" x14ac:dyDescent="0.25">
      <c r="A10918" t="s">
        <v>3341</v>
      </c>
      <c r="B10918" t="s">
        <v>1923</v>
      </c>
      <c r="C10918" t="s">
        <v>1913</v>
      </c>
      <c r="D10918" s="24">
        <v>6219</v>
      </c>
      <c r="E10918" t="s">
        <v>1796</v>
      </c>
      <c r="F10918" t="s">
        <v>99</v>
      </c>
      <c r="G10918" t="s">
        <v>1914</v>
      </c>
      <c r="I10918" t="s">
        <v>1838</v>
      </c>
      <c r="J10918" t="s">
        <v>1915</v>
      </c>
      <c r="K10918" t="s">
        <v>2022</v>
      </c>
      <c r="L10918" s="24">
        <v>283640</v>
      </c>
      <c r="M10918" s="25">
        <f>+VLOOKUP(E10918, TC!A:D, 4, FALSE())</f>
        <v>1.1723499988823403</v>
      </c>
      <c r="N10918" s="24">
        <f t="shared" si="850"/>
        <v>283640</v>
      </c>
      <c r="O10918" t="str">
        <f t="shared" si="851"/>
        <v>FACTURA</v>
      </c>
      <c r="P10918" t="str">
        <f t="shared" si="852"/>
        <v>2025</v>
      </c>
      <c r="Q10918" t="str">
        <f t="shared" si="853"/>
        <v>07</v>
      </c>
      <c r="R10918" t="str">
        <f>+IFERROR(VLOOKUP(I10918, Listado!A:B, 2, FALSE()), "COMERCIALIZADORA INTERNACIONAL CARIBBEAN EXOTICS S A")</f>
        <v>LONDOÑO ECHEVERRI ALEJANDRA</v>
      </c>
      <c r="S10918" s="25">
        <f>+VLOOKUP(E10918, TC!A:D, 2, FALSE())</f>
        <v>4026.27</v>
      </c>
      <c r="T10918" t="str">
        <f t="shared" si="854"/>
        <v>COP</v>
      </c>
    </row>
    <row r="10919" spans="1:20" ht="18.75" hidden="1" customHeight="1" x14ac:dyDescent="0.25">
      <c r="A10919" t="s">
        <v>3341</v>
      </c>
      <c r="B10919" t="s">
        <v>1923</v>
      </c>
      <c r="C10919" t="s">
        <v>1913</v>
      </c>
      <c r="D10919" s="24">
        <v>6219</v>
      </c>
      <c r="E10919" t="s">
        <v>1796</v>
      </c>
      <c r="F10919" t="s">
        <v>99</v>
      </c>
      <c r="G10919" t="s">
        <v>1914</v>
      </c>
      <c r="I10919" t="s">
        <v>1838</v>
      </c>
      <c r="J10919" t="s">
        <v>1915</v>
      </c>
      <c r="K10919" t="s">
        <v>2022</v>
      </c>
      <c r="L10919" s="24">
        <v>460880</v>
      </c>
      <c r="M10919" s="25">
        <f>+VLOOKUP(E10919, TC!A:D, 4, FALSE())</f>
        <v>1.1723499988823403</v>
      </c>
      <c r="N10919" s="24">
        <f t="shared" si="850"/>
        <v>460880</v>
      </c>
      <c r="O10919" t="str">
        <f t="shared" si="851"/>
        <v>FACTURA</v>
      </c>
      <c r="P10919" t="str">
        <f t="shared" si="852"/>
        <v>2025</v>
      </c>
      <c r="Q10919" t="str">
        <f t="shared" si="853"/>
        <v>07</v>
      </c>
      <c r="R10919" t="str">
        <f>+IFERROR(VLOOKUP(I10919, Listado!A:B, 2, FALSE()), "COMERCIALIZADORA INTERNACIONAL CARIBBEAN EXOTICS S A")</f>
        <v>LONDOÑO ECHEVERRI ALEJANDRA</v>
      </c>
      <c r="S10919" s="25">
        <f>+VLOOKUP(E10919, TC!A:D, 2, FALSE())</f>
        <v>4026.27</v>
      </c>
      <c r="T10919" t="str">
        <f t="shared" si="854"/>
        <v>COP</v>
      </c>
    </row>
    <row r="10920" spans="1:20" ht="18.75" hidden="1" customHeight="1" x14ac:dyDescent="0.25">
      <c r="A10920" t="s">
        <v>3341</v>
      </c>
      <c r="B10920" t="s">
        <v>1923</v>
      </c>
      <c r="C10920" t="s">
        <v>1913</v>
      </c>
      <c r="D10920" s="24">
        <v>6219</v>
      </c>
      <c r="E10920" t="s">
        <v>1796</v>
      </c>
      <c r="F10920" t="s">
        <v>99</v>
      </c>
      <c r="G10920" t="s">
        <v>1914</v>
      </c>
      <c r="I10920" t="s">
        <v>1838</v>
      </c>
      <c r="J10920" t="s">
        <v>1915</v>
      </c>
      <c r="K10920" t="s">
        <v>2022</v>
      </c>
      <c r="L10920" s="24">
        <v>23940</v>
      </c>
      <c r="M10920" s="25">
        <f>+VLOOKUP(E10920, TC!A:D, 4, FALSE())</f>
        <v>1.1723499988823403</v>
      </c>
      <c r="N10920" s="24">
        <f t="shared" si="850"/>
        <v>23940</v>
      </c>
      <c r="O10920" t="str">
        <f t="shared" si="851"/>
        <v>FACTURA</v>
      </c>
      <c r="P10920" t="str">
        <f t="shared" si="852"/>
        <v>2025</v>
      </c>
      <c r="Q10920" t="str">
        <f t="shared" si="853"/>
        <v>07</v>
      </c>
      <c r="R10920" t="str">
        <f>+IFERROR(VLOOKUP(I10920, Listado!A:B, 2, FALSE()), "COMERCIALIZADORA INTERNACIONAL CARIBBEAN EXOTICS S A")</f>
        <v>LONDOÑO ECHEVERRI ALEJANDRA</v>
      </c>
      <c r="S10920" s="25">
        <f>+VLOOKUP(E10920, TC!A:D, 2, FALSE())</f>
        <v>4026.27</v>
      </c>
      <c r="T10920" t="str">
        <f t="shared" si="854"/>
        <v>COP</v>
      </c>
    </row>
    <row r="10921" spans="1:20" ht="18.75" hidden="1" customHeight="1" x14ac:dyDescent="0.25">
      <c r="A10921" t="s">
        <v>3341</v>
      </c>
      <c r="B10921" t="s">
        <v>1923</v>
      </c>
      <c r="C10921" t="s">
        <v>1913</v>
      </c>
      <c r="D10921" s="24">
        <v>6220</v>
      </c>
      <c r="E10921" t="s">
        <v>1796</v>
      </c>
      <c r="F10921" t="s">
        <v>99</v>
      </c>
      <c r="G10921" t="s">
        <v>1914</v>
      </c>
      <c r="I10921" t="s">
        <v>3545</v>
      </c>
      <c r="J10921" t="s">
        <v>1915</v>
      </c>
      <c r="K10921" t="s">
        <v>2025</v>
      </c>
      <c r="L10921" s="24">
        <v>3500</v>
      </c>
      <c r="M10921" s="25">
        <f>+VLOOKUP(E10921, TC!A:D, 4, FALSE())</f>
        <v>1.1723499988823403</v>
      </c>
      <c r="N10921" s="24">
        <f t="shared" si="850"/>
        <v>3500</v>
      </c>
      <c r="O10921" t="str">
        <f t="shared" si="851"/>
        <v>FACTURA</v>
      </c>
      <c r="P10921" t="str">
        <f t="shared" si="852"/>
        <v>2025</v>
      </c>
      <c r="Q10921" t="str">
        <f t="shared" si="853"/>
        <v>07</v>
      </c>
      <c r="R10921" t="str">
        <f>+IFERROR(VLOOKUP(I10921, Listado!A:B, 2, FALSE()), "COMERCIALIZADORA INTERNACIONAL CARIBBEAN EXOTICS S A")</f>
        <v>COMERCIALIZADORA INTERNACIONAL CARIBBEAN EXOTICS S A</v>
      </c>
      <c r="S10921" s="25">
        <f>+VLOOKUP(E10921, TC!A:D, 2, FALSE())</f>
        <v>4026.27</v>
      </c>
      <c r="T10921" t="str">
        <f t="shared" si="854"/>
        <v>COP</v>
      </c>
    </row>
    <row r="10922" spans="1:20" ht="18.75" hidden="1" customHeight="1" x14ac:dyDescent="0.25">
      <c r="A10922" t="s">
        <v>3341</v>
      </c>
      <c r="B10922" t="s">
        <v>1923</v>
      </c>
      <c r="C10922" t="s">
        <v>1913</v>
      </c>
      <c r="D10922" s="24">
        <v>6220</v>
      </c>
      <c r="E10922" t="s">
        <v>1796</v>
      </c>
      <c r="F10922" t="s">
        <v>99</v>
      </c>
      <c r="G10922" t="s">
        <v>1914</v>
      </c>
      <c r="I10922" t="s">
        <v>3545</v>
      </c>
      <c r="J10922" t="s">
        <v>1915</v>
      </c>
      <c r="K10922" t="s">
        <v>2028</v>
      </c>
      <c r="L10922" s="24">
        <v>5000</v>
      </c>
      <c r="M10922" s="25">
        <f>+VLOOKUP(E10922, TC!A:D, 4, FALSE())</f>
        <v>1.1723499988823403</v>
      </c>
      <c r="N10922" s="24">
        <f t="shared" si="850"/>
        <v>5000</v>
      </c>
      <c r="O10922" t="str">
        <f t="shared" si="851"/>
        <v>FACTURA</v>
      </c>
      <c r="P10922" t="str">
        <f t="shared" si="852"/>
        <v>2025</v>
      </c>
      <c r="Q10922" t="str">
        <f t="shared" si="853"/>
        <v>07</v>
      </c>
      <c r="R10922" t="str">
        <f>+IFERROR(VLOOKUP(I10922, Listado!A:B, 2, FALSE()), "COMERCIALIZADORA INTERNACIONAL CARIBBEAN EXOTICS S A")</f>
        <v>COMERCIALIZADORA INTERNACIONAL CARIBBEAN EXOTICS S A</v>
      </c>
      <c r="S10922" s="25">
        <f>+VLOOKUP(E10922, TC!A:D, 2, FALSE())</f>
        <v>4026.27</v>
      </c>
      <c r="T10922" t="str">
        <f t="shared" si="854"/>
        <v>COP</v>
      </c>
    </row>
    <row r="10923" spans="1:20" ht="18.75" hidden="1" customHeight="1" x14ac:dyDescent="0.25">
      <c r="A10923" t="s">
        <v>3341</v>
      </c>
      <c r="B10923" t="s">
        <v>1923</v>
      </c>
      <c r="C10923" t="s">
        <v>1913</v>
      </c>
      <c r="D10923" s="24">
        <v>6220</v>
      </c>
      <c r="E10923" t="s">
        <v>1796</v>
      </c>
      <c r="F10923" t="s">
        <v>99</v>
      </c>
      <c r="G10923" t="s">
        <v>1914</v>
      </c>
      <c r="I10923" t="s">
        <v>3545</v>
      </c>
      <c r="J10923" t="s">
        <v>1915</v>
      </c>
      <c r="K10923" t="s">
        <v>2019</v>
      </c>
      <c r="L10923" s="24">
        <v>1500</v>
      </c>
      <c r="M10923" s="25">
        <f>+VLOOKUP(E10923, TC!A:D, 4, FALSE())</f>
        <v>1.1723499988823403</v>
      </c>
      <c r="N10923" s="24">
        <f t="shared" si="850"/>
        <v>1500</v>
      </c>
      <c r="O10923" t="str">
        <f t="shared" si="851"/>
        <v>FACTURA</v>
      </c>
      <c r="P10923" t="str">
        <f t="shared" si="852"/>
        <v>2025</v>
      </c>
      <c r="Q10923" t="str">
        <f t="shared" si="853"/>
        <v>07</v>
      </c>
      <c r="R10923" t="str">
        <f>+IFERROR(VLOOKUP(I10923, Listado!A:B, 2, FALSE()), "COMERCIALIZADORA INTERNACIONAL CARIBBEAN EXOTICS S A")</f>
        <v>COMERCIALIZADORA INTERNACIONAL CARIBBEAN EXOTICS S A</v>
      </c>
      <c r="S10923" s="25">
        <f>+VLOOKUP(E10923, TC!A:D, 2, FALSE())</f>
        <v>4026.27</v>
      </c>
      <c r="T10923" t="str">
        <f t="shared" si="854"/>
        <v>COP</v>
      </c>
    </row>
    <row r="10924" spans="1:20" ht="18.75" hidden="1" customHeight="1" x14ac:dyDescent="0.25">
      <c r="A10924" t="s">
        <v>3341</v>
      </c>
      <c r="B10924" t="s">
        <v>1923</v>
      </c>
      <c r="C10924" t="s">
        <v>1913</v>
      </c>
      <c r="D10924" s="24">
        <v>6220</v>
      </c>
      <c r="E10924" t="s">
        <v>1796</v>
      </c>
      <c r="F10924" t="s">
        <v>99</v>
      </c>
      <c r="G10924" t="s">
        <v>1914</v>
      </c>
      <c r="I10924" t="s">
        <v>3545</v>
      </c>
      <c r="J10924" t="s">
        <v>1915</v>
      </c>
      <c r="K10924" t="s">
        <v>2022</v>
      </c>
      <c r="L10924" s="24">
        <v>4000</v>
      </c>
      <c r="M10924" s="25">
        <f>+VLOOKUP(E10924, TC!A:D, 4, FALSE())</f>
        <v>1.1723499988823403</v>
      </c>
      <c r="N10924" s="24">
        <f t="shared" si="850"/>
        <v>4000</v>
      </c>
      <c r="O10924" t="str">
        <f t="shared" si="851"/>
        <v>FACTURA</v>
      </c>
      <c r="P10924" t="str">
        <f t="shared" si="852"/>
        <v>2025</v>
      </c>
      <c r="Q10924" t="str">
        <f t="shared" si="853"/>
        <v>07</v>
      </c>
      <c r="R10924" t="str">
        <f>+IFERROR(VLOOKUP(I10924, Listado!A:B, 2, FALSE()), "COMERCIALIZADORA INTERNACIONAL CARIBBEAN EXOTICS S A")</f>
        <v>COMERCIALIZADORA INTERNACIONAL CARIBBEAN EXOTICS S A</v>
      </c>
      <c r="S10924" s="25">
        <f>+VLOOKUP(E10924, TC!A:D, 2, FALSE())</f>
        <v>4026.27</v>
      </c>
      <c r="T10924" t="str">
        <f t="shared" si="854"/>
        <v>COP</v>
      </c>
    </row>
    <row r="10925" spans="1:20" ht="18.75" hidden="1" customHeight="1" x14ac:dyDescent="0.25">
      <c r="A10925" t="s">
        <v>3341</v>
      </c>
      <c r="B10925" t="s">
        <v>1923</v>
      </c>
      <c r="C10925" t="s">
        <v>1913</v>
      </c>
      <c r="D10925" s="24">
        <v>6220</v>
      </c>
      <c r="E10925" t="s">
        <v>1796</v>
      </c>
      <c r="F10925" t="s">
        <v>99</v>
      </c>
      <c r="G10925" t="s">
        <v>1914</v>
      </c>
      <c r="I10925" t="s">
        <v>3545</v>
      </c>
      <c r="J10925" t="s">
        <v>1915</v>
      </c>
      <c r="K10925" t="s">
        <v>2023</v>
      </c>
      <c r="L10925" s="24">
        <v>11000</v>
      </c>
      <c r="M10925" s="25">
        <f>+VLOOKUP(E10925, TC!A:D, 4, FALSE())</f>
        <v>1.1723499988823403</v>
      </c>
      <c r="N10925" s="24">
        <f t="shared" si="850"/>
        <v>11000</v>
      </c>
      <c r="O10925" t="str">
        <f t="shared" si="851"/>
        <v>FACTURA</v>
      </c>
      <c r="P10925" t="str">
        <f t="shared" si="852"/>
        <v>2025</v>
      </c>
      <c r="Q10925" t="str">
        <f t="shared" si="853"/>
        <v>07</v>
      </c>
      <c r="R10925" t="str">
        <f>+IFERROR(VLOOKUP(I10925, Listado!A:B, 2, FALSE()), "COMERCIALIZADORA INTERNACIONAL CARIBBEAN EXOTICS S A")</f>
        <v>COMERCIALIZADORA INTERNACIONAL CARIBBEAN EXOTICS S A</v>
      </c>
      <c r="S10925" s="25">
        <f>+VLOOKUP(E10925, TC!A:D, 2, FALSE())</f>
        <v>4026.27</v>
      </c>
      <c r="T10925" t="str">
        <f t="shared" si="854"/>
        <v>COP</v>
      </c>
    </row>
    <row r="10926" spans="1:20" ht="18.75" hidden="1" customHeight="1" x14ac:dyDescent="0.25">
      <c r="A10926" t="s">
        <v>3341</v>
      </c>
      <c r="B10926" t="s">
        <v>5</v>
      </c>
      <c r="C10926" t="s">
        <v>1970</v>
      </c>
      <c r="D10926" s="24">
        <v>2472</v>
      </c>
      <c r="E10926" t="s">
        <v>1796</v>
      </c>
      <c r="F10926" t="s">
        <v>128</v>
      </c>
      <c r="G10926" t="s">
        <v>108</v>
      </c>
      <c r="H10926" t="s">
        <v>3546</v>
      </c>
      <c r="I10926" t="s">
        <v>1904</v>
      </c>
      <c r="J10926" t="s">
        <v>1944</v>
      </c>
      <c r="K10926" t="s">
        <v>75</v>
      </c>
      <c r="L10926" s="24">
        <v>-2287.1999999999998</v>
      </c>
      <c r="M10926" s="25">
        <f>+VLOOKUP(E10926, TC!A:D, 4, FALSE())</f>
        <v>1.1723499988823403</v>
      </c>
      <c r="N10926" s="24">
        <f t="shared" si="850"/>
        <v>-2287.1999999999998</v>
      </c>
      <c r="O10926" t="str">
        <f t="shared" si="851"/>
        <v>ANULACIÓN FE</v>
      </c>
      <c r="P10926" t="str">
        <f t="shared" si="852"/>
        <v>2025</v>
      </c>
      <c r="Q10926" t="str">
        <f t="shared" si="853"/>
        <v>07</v>
      </c>
      <c r="R10926" t="str">
        <f>+IFERROR(VLOOKUP(I10926, Listado!A:B, 2, FALSE()), "COMERCIALIZADORA INTERNACIONAL CARIBBEAN EXOTICS S A")</f>
        <v>PIEDRAHITA PEREZ MARIANA</v>
      </c>
      <c r="S10926" s="25">
        <f>+VLOOKUP(E10926, TC!A:D, 2, FALSE())</f>
        <v>4026.27</v>
      </c>
      <c r="T10926" t="str">
        <f t="shared" si="854"/>
        <v>USD</v>
      </c>
    </row>
    <row r="10927" spans="1:20" ht="18.75" hidden="1" customHeight="1" x14ac:dyDescent="0.25">
      <c r="A10927" t="s">
        <v>3341</v>
      </c>
      <c r="B10927" t="s">
        <v>5</v>
      </c>
      <c r="C10927" t="s">
        <v>1970</v>
      </c>
      <c r="D10927" s="24">
        <v>2472</v>
      </c>
      <c r="E10927" t="s">
        <v>1796</v>
      </c>
      <c r="F10927" t="s">
        <v>128</v>
      </c>
      <c r="G10927" t="s">
        <v>108</v>
      </c>
      <c r="H10927" t="s">
        <v>3546</v>
      </c>
      <c r="I10927" t="s">
        <v>1904</v>
      </c>
      <c r="J10927" t="s">
        <v>1944</v>
      </c>
      <c r="K10927" t="s">
        <v>77</v>
      </c>
      <c r="L10927" s="24">
        <v>-1656</v>
      </c>
      <c r="M10927" s="25">
        <f>+VLOOKUP(E10927, TC!A:D, 4, FALSE())</f>
        <v>1.1723499988823403</v>
      </c>
      <c r="N10927" s="24">
        <f t="shared" si="850"/>
        <v>-1656</v>
      </c>
      <c r="O10927" t="str">
        <f t="shared" si="851"/>
        <v>ANULACIÓN FE</v>
      </c>
      <c r="P10927" t="str">
        <f t="shared" si="852"/>
        <v>2025</v>
      </c>
      <c r="Q10927" t="str">
        <f t="shared" si="853"/>
        <v>07</v>
      </c>
      <c r="R10927" t="str">
        <f>+IFERROR(VLOOKUP(I10927, Listado!A:B, 2, FALSE()), "COMERCIALIZADORA INTERNACIONAL CARIBBEAN EXOTICS S A")</f>
        <v>PIEDRAHITA PEREZ MARIANA</v>
      </c>
      <c r="S10927" s="25">
        <f>+VLOOKUP(E10927, TC!A:D, 2, FALSE())</f>
        <v>4026.27</v>
      </c>
      <c r="T10927" t="str">
        <f t="shared" si="854"/>
        <v>USD</v>
      </c>
    </row>
    <row r="10928" spans="1:20" ht="18.75" hidden="1" customHeight="1" x14ac:dyDescent="0.25">
      <c r="A10928" t="s">
        <v>3341</v>
      </c>
      <c r="B10928" t="s">
        <v>5</v>
      </c>
      <c r="C10928" t="s">
        <v>1970</v>
      </c>
      <c r="D10928" s="24">
        <v>2472</v>
      </c>
      <c r="E10928" t="s">
        <v>1796</v>
      </c>
      <c r="F10928" t="s">
        <v>128</v>
      </c>
      <c r="G10928" t="s">
        <v>108</v>
      </c>
      <c r="H10928" t="s">
        <v>3546</v>
      </c>
      <c r="I10928" t="s">
        <v>1904</v>
      </c>
      <c r="J10928" t="s">
        <v>1944</v>
      </c>
      <c r="K10928" t="s">
        <v>76</v>
      </c>
      <c r="L10928" s="24">
        <v>-334.8</v>
      </c>
      <c r="M10928" s="25">
        <f>+VLOOKUP(E10928, TC!A:D, 4, FALSE())</f>
        <v>1.1723499988823403</v>
      </c>
      <c r="N10928" s="24">
        <f t="shared" si="850"/>
        <v>-334.8</v>
      </c>
      <c r="O10928" t="str">
        <f t="shared" si="851"/>
        <v>ANULACIÓN FE</v>
      </c>
      <c r="P10928" t="str">
        <f t="shared" si="852"/>
        <v>2025</v>
      </c>
      <c r="Q10928" t="str">
        <f t="shared" si="853"/>
        <v>07</v>
      </c>
      <c r="R10928" t="str">
        <f>+IFERROR(VLOOKUP(I10928, Listado!A:B, 2, FALSE()), "COMERCIALIZADORA INTERNACIONAL CARIBBEAN EXOTICS S A")</f>
        <v>PIEDRAHITA PEREZ MARIANA</v>
      </c>
      <c r="S10928" s="25">
        <f>+VLOOKUP(E10928, TC!A:D, 2, FALSE())</f>
        <v>4026.27</v>
      </c>
      <c r="T10928" t="str">
        <f t="shared" si="854"/>
        <v>USD</v>
      </c>
    </row>
    <row r="10929" spans="1:20" ht="18.75" hidden="1" customHeight="1" x14ac:dyDescent="0.25">
      <c r="A10929" t="s">
        <v>3341</v>
      </c>
      <c r="B10929" t="s">
        <v>5</v>
      </c>
      <c r="C10929" t="s">
        <v>1913</v>
      </c>
      <c r="D10929" s="24">
        <v>12586</v>
      </c>
      <c r="E10929" t="s">
        <v>1797</v>
      </c>
      <c r="F10929" t="s">
        <v>99</v>
      </c>
      <c r="G10929" t="s">
        <v>1914</v>
      </c>
      <c r="I10929" t="s">
        <v>1841</v>
      </c>
      <c r="J10929" t="s">
        <v>1915</v>
      </c>
      <c r="K10929" t="s">
        <v>2021</v>
      </c>
      <c r="L10929" s="24">
        <v>154800</v>
      </c>
      <c r="M10929" s="25">
        <f>+VLOOKUP(E10929, TC!A:D, 4, FALSE())</f>
        <v>1.1733999990151083</v>
      </c>
      <c r="N10929" s="24">
        <f t="shared" si="850"/>
        <v>154800</v>
      </c>
      <c r="O10929" t="str">
        <f t="shared" si="851"/>
        <v>FACTURA</v>
      </c>
      <c r="P10929" t="str">
        <f t="shared" si="852"/>
        <v>2025</v>
      </c>
      <c r="Q10929" t="str">
        <f t="shared" si="853"/>
        <v>07</v>
      </c>
      <c r="R10929" t="str">
        <f>+IFERROR(VLOOKUP(I10929, Listado!A:B, 2, FALSE()), "COMERCIALIZADORA INTERNACIONAL CARIBBEAN EXOTICS S A")</f>
        <v>LONDOÑO ECHEVERRI ALEJANDRA</v>
      </c>
      <c r="S10929" s="25">
        <f>+VLOOKUP(E10929, TC!A:D, 2, FALSE())</f>
        <v>4061.36</v>
      </c>
      <c r="T10929" t="str">
        <f t="shared" si="854"/>
        <v>COP</v>
      </c>
    </row>
    <row r="10930" spans="1:20" ht="18.75" hidden="1" customHeight="1" x14ac:dyDescent="0.25">
      <c r="A10930" t="s">
        <v>3341</v>
      </c>
      <c r="B10930" t="s">
        <v>5</v>
      </c>
      <c r="C10930" t="s">
        <v>1913</v>
      </c>
      <c r="D10930" s="24">
        <v>12586</v>
      </c>
      <c r="E10930" t="s">
        <v>1797</v>
      </c>
      <c r="F10930" t="s">
        <v>99</v>
      </c>
      <c r="G10930" t="s">
        <v>1914</v>
      </c>
      <c r="I10930" t="s">
        <v>1841</v>
      </c>
      <c r="J10930" t="s">
        <v>1915</v>
      </c>
      <c r="K10930" t="s">
        <v>2021</v>
      </c>
      <c r="L10930" s="24">
        <v>62100</v>
      </c>
      <c r="M10930" s="25">
        <f>+VLOOKUP(E10930, TC!A:D, 4, FALSE())</f>
        <v>1.1733999990151083</v>
      </c>
      <c r="N10930" s="24">
        <f t="shared" si="850"/>
        <v>62100</v>
      </c>
      <c r="O10930" t="str">
        <f t="shared" si="851"/>
        <v>FACTURA</v>
      </c>
      <c r="P10930" t="str">
        <f t="shared" si="852"/>
        <v>2025</v>
      </c>
      <c r="Q10930" t="str">
        <f t="shared" si="853"/>
        <v>07</v>
      </c>
      <c r="R10930" t="str">
        <f>+IFERROR(VLOOKUP(I10930, Listado!A:B, 2, FALSE()), "COMERCIALIZADORA INTERNACIONAL CARIBBEAN EXOTICS S A")</f>
        <v>LONDOÑO ECHEVERRI ALEJANDRA</v>
      </c>
      <c r="S10930" s="25">
        <f>+VLOOKUP(E10930, TC!A:D, 2, FALSE())</f>
        <v>4061.36</v>
      </c>
      <c r="T10930" t="str">
        <f t="shared" si="854"/>
        <v>COP</v>
      </c>
    </row>
    <row r="10931" spans="1:20" ht="18.75" hidden="1" customHeight="1" x14ac:dyDescent="0.25">
      <c r="A10931" t="s">
        <v>3341</v>
      </c>
      <c r="B10931" t="s">
        <v>5</v>
      </c>
      <c r="C10931" t="s">
        <v>1913</v>
      </c>
      <c r="D10931" s="24">
        <v>12586</v>
      </c>
      <c r="E10931" t="s">
        <v>1797</v>
      </c>
      <c r="F10931" t="s">
        <v>99</v>
      </c>
      <c r="G10931" t="s">
        <v>1914</v>
      </c>
      <c r="I10931" t="s">
        <v>1841</v>
      </c>
      <c r="J10931" t="s">
        <v>1915</v>
      </c>
      <c r="K10931" t="s">
        <v>2021</v>
      </c>
      <c r="L10931" s="24">
        <v>18720</v>
      </c>
      <c r="M10931" s="25">
        <f>+VLOOKUP(E10931, TC!A:D, 4, FALSE())</f>
        <v>1.1733999990151083</v>
      </c>
      <c r="N10931" s="24">
        <f t="shared" si="850"/>
        <v>18720</v>
      </c>
      <c r="O10931" t="str">
        <f t="shared" si="851"/>
        <v>FACTURA</v>
      </c>
      <c r="P10931" t="str">
        <f t="shared" si="852"/>
        <v>2025</v>
      </c>
      <c r="Q10931" t="str">
        <f t="shared" si="853"/>
        <v>07</v>
      </c>
      <c r="R10931" t="str">
        <f>+IFERROR(VLOOKUP(I10931, Listado!A:B, 2, FALSE()), "COMERCIALIZADORA INTERNACIONAL CARIBBEAN EXOTICS S A")</f>
        <v>LONDOÑO ECHEVERRI ALEJANDRA</v>
      </c>
      <c r="S10931" s="25">
        <f>+VLOOKUP(E10931, TC!A:D, 2, FALSE())</f>
        <v>4061.36</v>
      </c>
      <c r="T10931" t="str">
        <f t="shared" si="854"/>
        <v>COP</v>
      </c>
    </row>
    <row r="10932" spans="1:20" ht="18.75" hidden="1" customHeight="1" x14ac:dyDescent="0.25">
      <c r="A10932" t="s">
        <v>3341</v>
      </c>
      <c r="B10932" t="s">
        <v>5</v>
      </c>
      <c r="C10932" t="s">
        <v>1913</v>
      </c>
      <c r="D10932" s="24">
        <v>12586</v>
      </c>
      <c r="E10932" t="s">
        <v>1797</v>
      </c>
      <c r="F10932" t="s">
        <v>99</v>
      </c>
      <c r="G10932" t="s">
        <v>1914</v>
      </c>
      <c r="I10932" t="s">
        <v>1841</v>
      </c>
      <c r="J10932" t="s">
        <v>1915</v>
      </c>
      <c r="K10932" t="s">
        <v>2021</v>
      </c>
      <c r="L10932" s="24">
        <v>39600</v>
      </c>
      <c r="M10932" s="25">
        <f>+VLOOKUP(E10932, TC!A:D, 4, FALSE())</f>
        <v>1.1733999990151083</v>
      </c>
      <c r="N10932" s="24">
        <f t="shared" si="850"/>
        <v>39600</v>
      </c>
      <c r="O10932" t="str">
        <f t="shared" si="851"/>
        <v>FACTURA</v>
      </c>
      <c r="P10932" t="str">
        <f t="shared" si="852"/>
        <v>2025</v>
      </c>
      <c r="Q10932" t="str">
        <f t="shared" si="853"/>
        <v>07</v>
      </c>
      <c r="R10932" t="str">
        <f>+IFERROR(VLOOKUP(I10932, Listado!A:B, 2, FALSE()), "COMERCIALIZADORA INTERNACIONAL CARIBBEAN EXOTICS S A")</f>
        <v>LONDOÑO ECHEVERRI ALEJANDRA</v>
      </c>
      <c r="S10932" s="25">
        <f>+VLOOKUP(E10932, TC!A:D, 2, FALSE())</f>
        <v>4061.36</v>
      </c>
      <c r="T10932" t="str">
        <f t="shared" si="854"/>
        <v>COP</v>
      </c>
    </row>
    <row r="10933" spans="1:20" ht="18.75" hidden="1" customHeight="1" x14ac:dyDescent="0.25">
      <c r="A10933" t="s">
        <v>3341</v>
      </c>
      <c r="B10933" t="s">
        <v>5</v>
      </c>
      <c r="C10933" t="s">
        <v>1913</v>
      </c>
      <c r="D10933" s="24">
        <v>12586</v>
      </c>
      <c r="E10933" t="s">
        <v>1797</v>
      </c>
      <c r="F10933" t="s">
        <v>99</v>
      </c>
      <c r="G10933" t="s">
        <v>1914</v>
      </c>
      <c r="I10933" t="s">
        <v>1841</v>
      </c>
      <c r="J10933" t="s">
        <v>1915</v>
      </c>
      <c r="K10933" t="s">
        <v>2021</v>
      </c>
      <c r="L10933" s="24">
        <v>41580</v>
      </c>
      <c r="M10933" s="25">
        <f>+VLOOKUP(E10933, TC!A:D, 4, FALSE())</f>
        <v>1.1733999990151083</v>
      </c>
      <c r="N10933" s="24">
        <f t="shared" si="850"/>
        <v>41580</v>
      </c>
      <c r="O10933" t="str">
        <f t="shared" si="851"/>
        <v>FACTURA</v>
      </c>
      <c r="P10933" t="str">
        <f t="shared" si="852"/>
        <v>2025</v>
      </c>
      <c r="Q10933" t="str">
        <f t="shared" si="853"/>
        <v>07</v>
      </c>
      <c r="R10933" t="str">
        <f>+IFERROR(VLOOKUP(I10933, Listado!A:B, 2, FALSE()), "COMERCIALIZADORA INTERNACIONAL CARIBBEAN EXOTICS S A")</f>
        <v>LONDOÑO ECHEVERRI ALEJANDRA</v>
      </c>
      <c r="S10933" s="25">
        <f>+VLOOKUP(E10933, TC!A:D, 2, FALSE())</f>
        <v>4061.36</v>
      </c>
      <c r="T10933" t="str">
        <f t="shared" si="854"/>
        <v>COP</v>
      </c>
    </row>
    <row r="10934" spans="1:20" ht="18.75" hidden="1" customHeight="1" x14ac:dyDescent="0.25">
      <c r="A10934" t="s">
        <v>3341</v>
      </c>
      <c r="B10934" t="s">
        <v>5</v>
      </c>
      <c r="C10934" t="s">
        <v>1913</v>
      </c>
      <c r="D10934" s="24">
        <v>12586</v>
      </c>
      <c r="E10934" t="s">
        <v>1797</v>
      </c>
      <c r="F10934" t="s">
        <v>99</v>
      </c>
      <c r="G10934" t="s">
        <v>1914</v>
      </c>
      <c r="I10934" t="s">
        <v>1841</v>
      </c>
      <c r="J10934" t="s">
        <v>1915</v>
      </c>
      <c r="K10934" t="s">
        <v>2021</v>
      </c>
      <c r="L10934" s="24">
        <v>34200</v>
      </c>
      <c r="M10934" s="25">
        <f>+VLOOKUP(E10934, TC!A:D, 4, FALSE())</f>
        <v>1.1733999990151083</v>
      </c>
      <c r="N10934" s="24">
        <f t="shared" si="850"/>
        <v>34200</v>
      </c>
      <c r="O10934" t="str">
        <f t="shared" si="851"/>
        <v>FACTURA</v>
      </c>
      <c r="P10934" t="str">
        <f t="shared" si="852"/>
        <v>2025</v>
      </c>
      <c r="Q10934" t="str">
        <f t="shared" si="853"/>
        <v>07</v>
      </c>
      <c r="R10934" t="str">
        <f>+IFERROR(VLOOKUP(I10934, Listado!A:B, 2, FALSE()), "COMERCIALIZADORA INTERNACIONAL CARIBBEAN EXOTICS S A")</f>
        <v>LONDOÑO ECHEVERRI ALEJANDRA</v>
      </c>
      <c r="S10934" s="25">
        <f>+VLOOKUP(E10934, TC!A:D, 2, FALSE())</f>
        <v>4061.36</v>
      </c>
      <c r="T10934" t="str">
        <f t="shared" si="854"/>
        <v>COP</v>
      </c>
    </row>
    <row r="10935" spans="1:20" ht="18.75" hidden="1" customHeight="1" x14ac:dyDescent="0.25">
      <c r="A10935" t="s">
        <v>3341</v>
      </c>
      <c r="B10935" t="s">
        <v>5</v>
      </c>
      <c r="C10935" t="s">
        <v>1913</v>
      </c>
      <c r="D10935" s="24">
        <v>12586</v>
      </c>
      <c r="E10935" t="s">
        <v>1797</v>
      </c>
      <c r="F10935" t="s">
        <v>99</v>
      </c>
      <c r="G10935" t="s">
        <v>1914</v>
      </c>
      <c r="I10935" t="s">
        <v>1841</v>
      </c>
      <c r="J10935" t="s">
        <v>1915</v>
      </c>
      <c r="K10935" t="s">
        <v>2021</v>
      </c>
      <c r="L10935" s="24">
        <v>14040</v>
      </c>
      <c r="M10935" s="25">
        <f>+VLOOKUP(E10935, TC!A:D, 4, FALSE())</f>
        <v>1.1733999990151083</v>
      </c>
      <c r="N10935" s="24">
        <f t="shared" si="850"/>
        <v>14040</v>
      </c>
      <c r="O10935" t="str">
        <f t="shared" si="851"/>
        <v>FACTURA</v>
      </c>
      <c r="P10935" t="str">
        <f t="shared" si="852"/>
        <v>2025</v>
      </c>
      <c r="Q10935" t="str">
        <f t="shared" si="853"/>
        <v>07</v>
      </c>
      <c r="R10935" t="str">
        <f>+IFERROR(VLOOKUP(I10935, Listado!A:B, 2, FALSE()), "COMERCIALIZADORA INTERNACIONAL CARIBBEAN EXOTICS S A")</f>
        <v>LONDOÑO ECHEVERRI ALEJANDRA</v>
      </c>
      <c r="S10935" s="25">
        <f>+VLOOKUP(E10935, TC!A:D, 2, FALSE())</f>
        <v>4061.36</v>
      </c>
      <c r="T10935" t="str">
        <f t="shared" si="854"/>
        <v>COP</v>
      </c>
    </row>
    <row r="10936" spans="1:20" ht="18.75" hidden="1" customHeight="1" x14ac:dyDescent="0.25">
      <c r="A10936" t="s">
        <v>3341</v>
      </c>
      <c r="B10936" t="s">
        <v>5</v>
      </c>
      <c r="C10936" t="s">
        <v>1913</v>
      </c>
      <c r="D10936" s="24">
        <v>12586</v>
      </c>
      <c r="E10936" t="s">
        <v>1797</v>
      </c>
      <c r="F10936" t="s">
        <v>99</v>
      </c>
      <c r="G10936" t="s">
        <v>1914</v>
      </c>
      <c r="I10936" t="s">
        <v>1841</v>
      </c>
      <c r="J10936" t="s">
        <v>1915</v>
      </c>
      <c r="K10936" t="s">
        <v>2021</v>
      </c>
      <c r="L10936" s="24">
        <v>3060</v>
      </c>
      <c r="M10936" s="25">
        <f>+VLOOKUP(E10936, TC!A:D, 4, FALSE())</f>
        <v>1.1733999990151083</v>
      </c>
      <c r="N10936" s="24">
        <f t="shared" si="850"/>
        <v>3060</v>
      </c>
      <c r="O10936" t="str">
        <f t="shared" si="851"/>
        <v>FACTURA</v>
      </c>
      <c r="P10936" t="str">
        <f t="shared" si="852"/>
        <v>2025</v>
      </c>
      <c r="Q10936" t="str">
        <f t="shared" si="853"/>
        <v>07</v>
      </c>
      <c r="R10936" t="str">
        <f>+IFERROR(VLOOKUP(I10936, Listado!A:B, 2, FALSE()), "COMERCIALIZADORA INTERNACIONAL CARIBBEAN EXOTICS S A")</f>
        <v>LONDOÑO ECHEVERRI ALEJANDRA</v>
      </c>
      <c r="S10936" s="25">
        <f>+VLOOKUP(E10936, TC!A:D, 2, FALSE())</f>
        <v>4061.36</v>
      </c>
      <c r="T10936" t="str">
        <f t="shared" si="854"/>
        <v>COP</v>
      </c>
    </row>
    <row r="10937" spans="1:20" ht="18.75" hidden="1" customHeight="1" x14ac:dyDescent="0.25">
      <c r="A10937" t="s">
        <v>3341</v>
      </c>
      <c r="B10937" t="s">
        <v>5</v>
      </c>
      <c r="C10937" t="s">
        <v>1913</v>
      </c>
      <c r="D10937" s="24">
        <v>12586</v>
      </c>
      <c r="E10937" t="s">
        <v>1797</v>
      </c>
      <c r="F10937" t="s">
        <v>99</v>
      </c>
      <c r="G10937" t="s">
        <v>1914</v>
      </c>
      <c r="I10937" t="s">
        <v>1841</v>
      </c>
      <c r="J10937" t="s">
        <v>1915</v>
      </c>
      <c r="K10937" t="s">
        <v>2021</v>
      </c>
      <c r="L10937" s="24">
        <v>360</v>
      </c>
      <c r="M10937" s="25">
        <f>+VLOOKUP(E10937, TC!A:D, 4, FALSE())</f>
        <v>1.1733999990151083</v>
      </c>
      <c r="N10937" s="24">
        <f t="shared" si="850"/>
        <v>360</v>
      </c>
      <c r="O10937" t="str">
        <f t="shared" si="851"/>
        <v>FACTURA</v>
      </c>
      <c r="P10937" t="str">
        <f t="shared" si="852"/>
        <v>2025</v>
      </c>
      <c r="Q10937" t="str">
        <f t="shared" si="853"/>
        <v>07</v>
      </c>
      <c r="R10937" t="str">
        <f>+IFERROR(VLOOKUP(I10937, Listado!A:B, 2, FALSE()), "COMERCIALIZADORA INTERNACIONAL CARIBBEAN EXOTICS S A")</f>
        <v>LONDOÑO ECHEVERRI ALEJANDRA</v>
      </c>
      <c r="S10937" s="25">
        <f>+VLOOKUP(E10937, TC!A:D, 2, FALSE())</f>
        <v>4061.36</v>
      </c>
      <c r="T10937" t="str">
        <f t="shared" si="854"/>
        <v>COP</v>
      </c>
    </row>
    <row r="10938" spans="1:20" ht="18.75" hidden="1" customHeight="1" x14ac:dyDescent="0.25">
      <c r="A10938" t="s">
        <v>3341</v>
      </c>
      <c r="B10938" t="s">
        <v>5</v>
      </c>
      <c r="C10938" t="s">
        <v>1913</v>
      </c>
      <c r="D10938" s="24">
        <v>12587</v>
      </c>
      <c r="E10938" t="s">
        <v>1797</v>
      </c>
      <c r="F10938" t="s">
        <v>99</v>
      </c>
      <c r="G10938" t="s">
        <v>113</v>
      </c>
      <c r="I10938" t="s">
        <v>2162</v>
      </c>
      <c r="J10938" t="s">
        <v>1915</v>
      </c>
      <c r="K10938" t="s">
        <v>2021</v>
      </c>
      <c r="L10938" s="24">
        <v>259000</v>
      </c>
      <c r="M10938" s="25">
        <f>+VLOOKUP(E10938, TC!A:D, 4, FALSE())</f>
        <v>1.1733999990151083</v>
      </c>
      <c r="N10938" s="24">
        <f t="shared" si="850"/>
        <v>259000</v>
      </c>
      <c r="O10938" t="str">
        <f t="shared" si="851"/>
        <v>FACTURA</v>
      </c>
      <c r="P10938" t="str">
        <f t="shared" si="852"/>
        <v>2025</v>
      </c>
      <c r="Q10938" t="str">
        <f t="shared" si="853"/>
        <v>07</v>
      </c>
      <c r="R10938" t="str">
        <f>+IFERROR(VLOOKUP(I10938, Listado!A:B, 2, FALSE()), "COMERCIALIZADORA INTERNACIONAL CARIBBEAN EXOTICS S A")</f>
        <v>COMERCIALIZADORA INTERNACIONAL CARIBBEAN EXOTICS S A</v>
      </c>
      <c r="S10938" s="25">
        <f>+VLOOKUP(E10938, TC!A:D, 2, FALSE())</f>
        <v>4061.36</v>
      </c>
      <c r="T10938" t="str">
        <f t="shared" si="854"/>
        <v>COP</v>
      </c>
    </row>
    <row r="10939" spans="1:20" ht="18.75" hidden="1" customHeight="1" x14ac:dyDescent="0.25">
      <c r="A10939" t="s">
        <v>3341</v>
      </c>
      <c r="B10939" t="s">
        <v>5</v>
      </c>
      <c r="C10939" t="s">
        <v>1913</v>
      </c>
      <c r="D10939" s="24">
        <v>12587</v>
      </c>
      <c r="E10939" t="s">
        <v>1797</v>
      </c>
      <c r="F10939" t="s">
        <v>99</v>
      </c>
      <c r="G10939" t="s">
        <v>113</v>
      </c>
      <c r="I10939" t="s">
        <v>2162</v>
      </c>
      <c r="J10939" t="s">
        <v>1915</v>
      </c>
      <c r="K10939" t="s">
        <v>2021</v>
      </c>
      <c r="L10939" s="24">
        <v>98280</v>
      </c>
      <c r="M10939" s="25">
        <f>+VLOOKUP(E10939, TC!A:D, 4, FALSE())</f>
        <v>1.1733999990151083</v>
      </c>
      <c r="N10939" s="24">
        <f t="shared" si="850"/>
        <v>98280</v>
      </c>
      <c r="O10939" t="str">
        <f t="shared" si="851"/>
        <v>FACTURA</v>
      </c>
      <c r="P10939" t="str">
        <f t="shared" si="852"/>
        <v>2025</v>
      </c>
      <c r="Q10939" t="str">
        <f t="shared" si="853"/>
        <v>07</v>
      </c>
      <c r="R10939" t="str">
        <f>+IFERROR(VLOOKUP(I10939, Listado!A:B, 2, FALSE()), "COMERCIALIZADORA INTERNACIONAL CARIBBEAN EXOTICS S A")</f>
        <v>COMERCIALIZADORA INTERNACIONAL CARIBBEAN EXOTICS S A</v>
      </c>
      <c r="S10939" s="25">
        <f>+VLOOKUP(E10939, TC!A:D, 2, FALSE())</f>
        <v>4061.36</v>
      </c>
      <c r="T10939" t="str">
        <f t="shared" si="854"/>
        <v>COP</v>
      </c>
    </row>
    <row r="10940" spans="1:20" ht="18.75" hidden="1" customHeight="1" x14ac:dyDescent="0.25">
      <c r="A10940" t="s">
        <v>3341</v>
      </c>
      <c r="B10940" t="s">
        <v>5</v>
      </c>
      <c r="C10940" t="s">
        <v>1913</v>
      </c>
      <c r="D10940" s="24">
        <v>12587</v>
      </c>
      <c r="E10940" t="s">
        <v>1797</v>
      </c>
      <c r="F10940" t="s">
        <v>99</v>
      </c>
      <c r="G10940" t="s">
        <v>113</v>
      </c>
      <c r="I10940" t="s">
        <v>2162</v>
      </c>
      <c r="J10940" t="s">
        <v>1915</v>
      </c>
      <c r="K10940" t="s">
        <v>2021</v>
      </c>
      <c r="L10940" s="24">
        <v>73640</v>
      </c>
      <c r="M10940" s="25">
        <f>+VLOOKUP(E10940, TC!A:D, 4, FALSE())</f>
        <v>1.1733999990151083</v>
      </c>
      <c r="N10940" s="24">
        <f t="shared" si="850"/>
        <v>73640</v>
      </c>
      <c r="O10940" t="str">
        <f t="shared" si="851"/>
        <v>FACTURA</v>
      </c>
      <c r="P10940" t="str">
        <f t="shared" si="852"/>
        <v>2025</v>
      </c>
      <c r="Q10940" t="str">
        <f t="shared" si="853"/>
        <v>07</v>
      </c>
      <c r="R10940" t="str">
        <f>+IFERROR(VLOOKUP(I10940, Listado!A:B, 2, FALSE()), "COMERCIALIZADORA INTERNACIONAL CARIBBEAN EXOTICS S A")</f>
        <v>COMERCIALIZADORA INTERNACIONAL CARIBBEAN EXOTICS S A</v>
      </c>
      <c r="S10940" s="25">
        <f>+VLOOKUP(E10940, TC!A:D, 2, FALSE())</f>
        <v>4061.36</v>
      </c>
      <c r="T10940" t="str">
        <f t="shared" si="854"/>
        <v>COP</v>
      </c>
    </row>
    <row r="10941" spans="1:20" ht="18.75" hidden="1" customHeight="1" x14ac:dyDescent="0.25">
      <c r="A10941" t="s">
        <v>3341</v>
      </c>
      <c r="B10941" t="s">
        <v>5</v>
      </c>
      <c r="C10941" t="s">
        <v>1913</v>
      </c>
      <c r="D10941" s="24">
        <v>12587</v>
      </c>
      <c r="E10941" t="s">
        <v>1797</v>
      </c>
      <c r="F10941" t="s">
        <v>99</v>
      </c>
      <c r="G10941" t="s">
        <v>113</v>
      </c>
      <c r="I10941" t="s">
        <v>2162</v>
      </c>
      <c r="J10941" t="s">
        <v>1915</v>
      </c>
      <c r="K10941" t="s">
        <v>2021</v>
      </c>
      <c r="L10941" s="24">
        <v>14280</v>
      </c>
      <c r="M10941" s="25">
        <f>+VLOOKUP(E10941, TC!A:D, 4, FALSE())</f>
        <v>1.1733999990151083</v>
      </c>
      <c r="N10941" s="24">
        <f t="shared" si="850"/>
        <v>14280</v>
      </c>
      <c r="O10941" t="str">
        <f t="shared" si="851"/>
        <v>FACTURA</v>
      </c>
      <c r="P10941" t="str">
        <f t="shared" si="852"/>
        <v>2025</v>
      </c>
      <c r="Q10941" t="str">
        <f t="shared" si="853"/>
        <v>07</v>
      </c>
      <c r="R10941" t="str">
        <f>+IFERROR(VLOOKUP(I10941, Listado!A:B, 2, FALSE()), "COMERCIALIZADORA INTERNACIONAL CARIBBEAN EXOTICS S A")</f>
        <v>COMERCIALIZADORA INTERNACIONAL CARIBBEAN EXOTICS S A</v>
      </c>
      <c r="S10941" s="25">
        <f>+VLOOKUP(E10941, TC!A:D, 2, FALSE())</f>
        <v>4061.36</v>
      </c>
      <c r="T10941" t="str">
        <f t="shared" si="854"/>
        <v>COP</v>
      </c>
    </row>
    <row r="10942" spans="1:20" ht="18.75" hidden="1" customHeight="1" x14ac:dyDescent="0.25">
      <c r="A10942" t="s">
        <v>3341</v>
      </c>
      <c r="B10942" t="s">
        <v>5</v>
      </c>
      <c r="C10942" t="s">
        <v>1913</v>
      </c>
      <c r="D10942" s="24">
        <v>12587</v>
      </c>
      <c r="E10942" t="s">
        <v>1797</v>
      </c>
      <c r="F10942" t="s">
        <v>99</v>
      </c>
      <c r="G10942" t="s">
        <v>113</v>
      </c>
      <c r="I10942" t="s">
        <v>2162</v>
      </c>
      <c r="J10942" t="s">
        <v>1915</v>
      </c>
      <c r="K10942" t="s">
        <v>2021</v>
      </c>
      <c r="L10942" s="24">
        <v>1120</v>
      </c>
      <c r="M10942" s="25">
        <f>+VLOOKUP(E10942, TC!A:D, 4, FALSE())</f>
        <v>1.1733999990151083</v>
      </c>
      <c r="N10942" s="24">
        <f t="shared" si="850"/>
        <v>1120</v>
      </c>
      <c r="O10942" t="str">
        <f t="shared" si="851"/>
        <v>FACTURA</v>
      </c>
      <c r="P10942" t="str">
        <f t="shared" si="852"/>
        <v>2025</v>
      </c>
      <c r="Q10942" t="str">
        <f t="shared" si="853"/>
        <v>07</v>
      </c>
      <c r="R10942" t="str">
        <f>+IFERROR(VLOOKUP(I10942, Listado!A:B, 2, FALSE()), "COMERCIALIZADORA INTERNACIONAL CARIBBEAN EXOTICS S A")</f>
        <v>COMERCIALIZADORA INTERNACIONAL CARIBBEAN EXOTICS S A</v>
      </c>
      <c r="S10942" s="25">
        <f>+VLOOKUP(E10942, TC!A:D, 2, FALSE())</f>
        <v>4061.36</v>
      </c>
      <c r="T10942" t="str">
        <f t="shared" si="854"/>
        <v>COP</v>
      </c>
    </row>
    <row r="10943" spans="1:20" ht="18.75" hidden="1" customHeight="1" x14ac:dyDescent="0.25">
      <c r="A10943" t="s">
        <v>3341</v>
      </c>
      <c r="B10943" t="s">
        <v>5</v>
      </c>
      <c r="C10943" t="s">
        <v>1913</v>
      </c>
      <c r="D10943" s="24">
        <v>12587</v>
      </c>
      <c r="E10943" t="s">
        <v>1797</v>
      </c>
      <c r="F10943" t="s">
        <v>99</v>
      </c>
      <c r="G10943" t="s">
        <v>113</v>
      </c>
      <c r="I10943" t="s">
        <v>2162</v>
      </c>
      <c r="J10943" t="s">
        <v>1915</v>
      </c>
      <c r="K10943" t="s">
        <v>2021</v>
      </c>
      <c r="L10943" s="24">
        <v>1680</v>
      </c>
      <c r="M10943" s="25">
        <f>+VLOOKUP(E10943, TC!A:D, 4, FALSE())</f>
        <v>1.1733999990151083</v>
      </c>
      <c r="N10943" s="24">
        <f t="shared" si="850"/>
        <v>1680</v>
      </c>
      <c r="O10943" t="str">
        <f t="shared" si="851"/>
        <v>FACTURA</v>
      </c>
      <c r="P10943" t="str">
        <f t="shared" si="852"/>
        <v>2025</v>
      </c>
      <c r="Q10943" t="str">
        <f t="shared" si="853"/>
        <v>07</v>
      </c>
      <c r="R10943" t="str">
        <f>+IFERROR(VLOOKUP(I10943, Listado!A:B, 2, FALSE()), "COMERCIALIZADORA INTERNACIONAL CARIBBEAN EXOTICS S A")</f>
        <v>COMERCIALIZADORA INTERNACIONAL CARIBBEAN EXOTICS S A</v>
      </c>
      <c r="S10943" s="25">
        <f>+VLOOKUP(E10943, TC!A:D, 2, FALSE())</f>
        <v>4061.36</v>
      </c>
      <c r="T10943" t="str">
        <f t="shared" si="854"/>
        <v>COP</v>
      </c>
    </row>
    <row r="10944" spans="1:20" ht="18.75" hidden="1" customHeight="1" x14ac:dyDescent="0.25">
      <c r="A10944" t="s">
        <v>3341</v>
      </c>
      <c r="B10944" t="s">
        <v>5</v>
      </c>
      <c r="C10944" t="s">
        <v>1913</v>
      </c>
      <c r="D10944" s="24">
        <v>12588</v>
      </c>
      <c r="E10944" t="s">
        <v>1797</v>
      </c>
      <c r="F10944" t="s">
        <v>99</v>
      </c>
      <c r="G10944" t="s">
        <v>113</v>
      </c>
      <c r="I10944" t="s">
        <v>1844</v>
      </c>
      <c r="J10944" t="s">
        <v>1915</v>
      </c>
      <c r="K10944" t="s">
        <v>2021</v>
      </c>
      <c r="L10944" s="24">
        <v>169960</v>
      </c>
      <c r="M10944" s="25">
        <f>+VLOOKUP(E10944, TC!A:D, 4, FALSE())</f>
        <v>1.1733999990151083</v>
      </c>
      <c r="N10944" s="24">
        <f t="shared" si="850"/>
        <v>169960</v>
      </c>
      <c r="O10944" t="str">
        <f t="shared" si="851"/>
        <v>FACTURA</v>
      </c>
      <c r="P10944" t="str">
        <f t="shared" si="852"/>
        <v>2025</v>
      </c>
      <c r="Q10944" t="str">
        <f t="shared" si="853"/>
        <v>07</v>
      </c>
      <c r="R10944" t="str">
        <f>+IFERROR(VLOOKUP(I10944, Listado!A:B, 2, FALSE()), "COMERCIALIZADORA INTERNACIONAL CARIBBEAN EXOTICS S A")</f>
        <v>LONDOÑO ECHEVERRI ALEJANDRA</v>
      </c>
      <c r="S10944" s="25">
        <f>+VLOOKUP(E10944, TC!A:D, 2, FALSE())</f>
        <v>4061.36</v>
      </c>
      <c r="T10944" t="str">
        <f t="shared" si="854"/>
        <v>COP</v>
      </c>
    </row>
    <row r="10945" spans="1:20" ht="18.75" hidden="1" customHeight="1" x14ac:dyDescent="0.25">
      <c r="A10945" t="s">
        <v>3341</v>
      </c>
      <c r="B10945" t="s">
        <v>5</v>
      </c>
      <c r="C10945" t="s">
        <v>1913</v>
      </c>
      <c r="D10945" s="24">
        <v>12588</v>
      </c>
      <c r="E10945" t="s">
        <v>1797</v>
      </c>
      <c r="F10945" t="s">
        <v>99</v>
      </c>
      <c r="G10945" t="s">
        <v>113</v>
      </c>
      <c r="I10945" t="s">
        <v>1844</v>
      </c>
      <c r="J10945" t="s">
        <v>1915</v>
      </c>
      <c r="K10945" t="s">
        <v>2021</v>
      </c>
      <c r="L10945" s="24">
        <v>840</v>
      </c>
      <c r="M10945" s="25">
        <f>+VLOOKUP(E10945, TC!A:D, 4, FALSE())</f>
        <v>1.1733999990151083</v>
      </c>
      <c r="N10945" s="24">
        <f t="shared" si="850"/>
        <v>840</v>
      </c>
      <c r="O10945" t="str">
        <f t="shared" si="851"/>
        <v>FACTURA</v>
      </c>
      <c r="P10945" t="str">
        <f t="shared" si="852"/>
        <v>2025</v>
      </c>
      <c r="Q10945" t="str">
        <f t="shared" si="853"/>
        <v>07</v>
      </c>
      <c r="R10945" t="str">
        <f>+IFERROR(VLOOKUP(I10945, Listado!A:B, 2, FALSE()), "COMERCIALIZADORA INTERNACIONAL CARIBBEAN EXOTICS S A")</f>
        <v>LONDOÑO ECHEVERRI ALEJANDRA</v>
      </c>
      <c r="S10945" s="25">
        <f>+VLOOKUP(E10945, TC!A:D, 2, FALSE())</f>
        <v>4061.36</v>
      </c>
      <c r="T10945" t="str">
        <f t="shared" si="854"/>
        <v>COP</v>
      </c>
    </row>
    <row r="10946" spans="1:20" ht="18.75" hidden="1" customHeight="1" x14ac:dyDescent="0.25">
      <c r="A10946" t="s">
        <v>3341</v>
      </c>
      <c r="B10946" t="s">
        <v>5</v>
      </c>
      <c r="C10946" t="s">
        <v>1913</v>
      </c>
      <c r="D10946" s="24">
        <v>12589</v>
      </c>
      <c r="E10946" t="s">
        <v>1797</v>
      </c>
      <c r="F10946" t="s">
        <v>99</v>
      </c>
      <c r="G10946" t="s">
        <v>1914</v>
      </c>
      <c r="I10946" t="s">
        <v>1840</v>
      </c>
      <c r="J10946" t="s">
        <v>1915</v>
      </c>
      <c r="K10946" t="s">
        <v>2025</v>
      </c>
      <c r="L10946" s="24">
        <v>243000</v>
      </c>
      <c r="M10946" s="25">
        <f>+VLOOKUP(E10946, TC!A:D, 4, FALSE())</f>
        <v>1.1733999990151083</v>
      </c>
      <c r="N10946" s="24">
        <f t="shared" ref="N10946:N11009" si="855">+IF(F10946="EUR", (M10946*L10946), IF(I10946="JUAN MATAS SAS", (L10946/S10946), L10946))</f>
        <v>243000</v>
      </c>
      <c r="O10946" t="str">
        <f t="shared" ref="O10946:O11009" si="856">+IF(C10946="CFE", "FACTURA", IF(ISERROR(SEARCH("ANULA", H10946))=FALSE(), "ANULACIÓN FE", IF(ISERROR(SEARCH("CANCELLATION", H10946))=FALSE(), "ANULACIÓN FE", "NOTAS")))</f>
        <v>FACTURA</v>
      </c>
      <c r="P10946" t="str">
        <f t="shared" ref="P10946:P11009" si="857">+LEFT(E10946, 4)</f>
        <v>2025</v>
      </c>
      <c r="Q10946" t="str">
        <f t="shared" ref="Q10946:Q11009" si="858">+MID(E10946, 5, 2)</f>
        <v>07</v>
      </c>
      <c r="R10946" t="str">
        <f>+IFERROR(VLOOKUP(I10946, Listado!A:B, 2, FALSE()), "COMERCIALIZADORA INTERNACIONAL CARIBBEAN EXOTICS S A")</f>
        <v>LONDOÑO ECHEVERRI ALEJANDRA</v>
      </c>
      <c r="S10946" s="25">
        <f>+VLOOKUP(E10946, TC!A:D, 2, FALSE())</f>
        <v>4061.36</v>
      </c>
      <c r="T10946" t="str">
        <f t="shared" ref="T10946:T11009" si="859">+IF(I10946="JUAN MATAS SAS", "USD", F10946)</f>
        <v>COP</v>
      </c>
    </row>
    <row r="10947" spans="1:20" ht="18.75" hidden="1" customHeight="1" x14ac:dyDescent="0.25">
      <c r="A10947" t="s">
        <v>3341</v>
      </c>
      <c r="B10947" t="s">
        <v>5</v>
      </c>
      <c r="C10947" t="s">
        <v>1913</v>
      </c>
      <c r="D10947" s="24">
        <v>12590</v>
      </c>
      <c r="E10947" t="s">
        <v>1797</v>
      </c>
      <c r="F10947" t="s">
        <v>99</v>
      </c>
      <c r="G10947" t="s">
        <v>1914</v>
      </c>
      <c r="I10947" t="s">
        <v>1840</v>
      </c>
      <c r="J10947" t="s">
        <v>1915</v>
      </c>
      <c r="K10947" t="s">
        <v>2021</v>
      </c>
      <c r="L10947" s="24">
        <v>172500</v>
      </c>
      <c r="M10947" s="25">
        <f>+VLOOKUP(E10947, TC!A:D, 4, FALSE())</f>
        <v>1.1733999990151083</v>
      </c>
      <c r="N10947" s="24">
        <f t="shared" si="855"/>
        <v>172500</v>
      </c>
      <c r="O10947" t="str">
        <f t="shared" si="856"/>
        <v>FACTURA</v>
      </c>
      <c r="P10947" t="str">
        <f t="shared" si="857"/>
        <v>2025</v>
      </c>
      <c r="Q10947" t="str">
        <f t="shared" si="858"/>
        <v>07</v>
      </c>
      <c r="R10947" t="str">
        <f>+IFERROR(VLOOKUP(I10947, Listado!A:B, 2, FALSE()), "COMERCIALIZADORA INTERNACIONAL CARIBBEAN EXOTICS S A")</f>
        <v>LONDOÑO ECHEVERRI ALEJANDRA</v>
      </c>
      <c r="S10947" s="25">
        <f>+VLOOKUP(E10947, TC!A:D, 2, FALSE())</f>
        <v>4061.36</v>
      </c>
      <c r="T10947" t="str">
        <f t="shared" si="859"/>
        <v>COP</v>
      </c>
    </row>
    <row r="10948" spans="1:20" ht="18.75" hidden="1" customHeight="1" x14ac:dyDescent="0.25">
      <c r="A10948" t="s">
        <v>3341</v>
      </c>
      <c r="B10948" t="s">
        <v>5</v>
      </c>
      <c r="C10948" t="s">
        <v>1913</v>
      </c>
      <c r="D10948" s="24">
        <v>12590</v>
      </c>
      <c r="E10948" t="s">
        <v>1797</v>
      </c>
      <c r="F10948" t="s">
        <v>99</v>
      </c>
      <c r="G10948" t="s">
        <v>1914</v>
      </c>
      <c r="I10948" t="s">
        <v>1840</v>
      </c>
      <c r="J10948" t="s">
        <v>1915</v>
      </c>
      <c r="K10948" t="s">
        <v>2021</v>
      </c>
      <c r="L10948" s="24">
        <v>2500</v>
      </c>
      <c r="M10948" s="25">
        <f>+VLOOKUP(E10948, TC!A:D, 4, FALSE())</f>
        <v>1.1733999990151083</v>
      </c>
      <c r="N10948" s="24">
        <f t="shared" si="855"/>
        <v>2500</v>
      </c>
      <c r="O10948" t="str">
        <f t="shared" si="856"/>
        <v>FACTURA</v>
      </c>
      <c r="P10948" t="str">
        <f t="shared" si="857"/>
        <v>2025</v>
      </c>
      <c r="Q10948" t="str">
        <f t="shared" si="858"/>
        <v>07</v>
      </c>
      <c r="R10948" t="str">
        <f>+IFERROR(VLOOKUP(I10948, Listado!A:B, 2, FALSE()), "COMERCIALIZADORA INTERNACIONAL CARIBBEAN EXOTICS S A")</f>
        <v>LONDOÑO ECHEVERRI ALEJANDRA</v>
      </c>
      <c r="S10948" s="25">
        <f>+VLOOKUP(E10948, TC!A:D, 2, FALSE())</f>
        <v>4061.36</v>
      </c>
      <c r="T10948" t="str">
        <f t="shared" si="859"/>
        <v>COP</v>
      </c>
    </row>
    <row r="10949" spans="1:20" ht="18.75" hidden="1" customHeight="1" x14ac:dyDescent="0.25">
      <c r="A10949" t="s">
        <v>3341</v>
      </c>
      <c r="B10949" t="s">
        <v>5</v>
      </c>
      <c r="C10949" t="s">
        <v>1913</v>
      </c>
      <c r="D10949" s="24">
        <v>12591</v>
      </c>
      <c r="E10949" t="s">
        <v>1797</v>
      </c>
      <c r="F10949" t="s">
        <v>99</v>
      </c>
      <c r="G10949" t="s">
        <v>1914</v>
      </c>
      <c r="I10949" t="s">
        <v>1840</v>
      </c>
      <c r="J10949" t="s">
        <v>1915</v>
      </c>
      <c r="K10949" t="s">
        <v>2022</v>
      </c>
      <c r="L10949" s="24">
        <v>11750</v>
      </c>
      <c r="M10949" s="25">
        <f>+VLOOKUP(E10949, TC!A:D, 4, FALSE())</f>
        <v>1.1733999990151083</v>
      </c>
      <c r="N10949" s="24">
        <f t="shared" si="855"/>
        <v>11750</v>
      </c>
      <c r="O10949" t="str">
        <f t="shared" si="856"/>
        <v>FACTURA</v>
      </c>
      <c r="P10949" t="str">
        <f t="shared" si="857"/>
        <v>2025</v>
      </c>
      <c r="Q10949" t="str">
        <f t="shared" si="858"/>
        <v>07</v>
      </c>
      <c r="R10949" t="str">
        <f>+IFERROR(VLOOKUP(I10949, Listado!A:B, 2, FALSE()), "COMERCIALIZADORA INTERNACIONAL CARIBBEAN EXOTICS S A")</f>
        <v>LONDOÑO ECHEVERRI ALEJANDRA</v>
      </c>
      <c r="S10949" s="25">
        <f>+VLOOKUP(E10949, TC!A:D, 2, FALSE())</f>
        <v>4061.36</v>
      </c>
      <c r="T10949" t="str">
        <f t="shared" si="859"/>
        <v>COP</v>
      </c>
    </row>
    <row r="10950" spans="1:20" ht="18.75" hidden="1" customHeight="1" x14ac:dyDescent="0.25">
      <c r="A10950" t="s">
        <v>3341</v>
      </c>
      <c r="B10950" t="s">
        <v>5</v>
      </c>
      <c r="C10950" t="s">
        <v>1913</v>
      </c>
      <c r="D10950" s="24">
        <v>12591</v>
      </c>
      <c r="E10950" t="s">
        <v>1797</v>
      </c>
      <c r="F10950" t="s">
        <v>99</v>
      </c>
      <c r="G10950" t="s">
        <v>1914</v>
      </c>
      <c r="I10950" t="s">
        <v>1840</v>
      </c>
      <c r="J10950" t="s">
        <v>1915</v>
      </c>
      <c r="K10950" t="s">
        <v>2022</v>
      </c>
      <c r="L10950" s="24">
        <v>10250</v>
      </c>
      <c r="M10950" s="25">
        <f>+VLOOKUP(E10950, TC!A:D, 4, FALSE())</f>
        <v>1.1733999990151083</v>
      </c>
      <c r="N10950" s="24">
        <f t="shared" si="855"/>
        <v>10250</v>
      </c>
      <c r="O10950" t="str">
        <f t="shared" si="856"/>
        <v>FACTURA</v>
      </c>
      <c r="P10950" t="str">
        <f t="shared" si="857"/>
        <v>2025</v>
      </c>
      <c r="Q10950" t="str">
        <f t="shared" si="858"/>
        <v>07</v>
      </c>
      <c r="R10950" t="str">
        <f>+IFERROR(VLOOKUP(I10950, Listado!A:B, 2, FALSE()), "COMERCIALIZADORA INTERNACIONAL CARIBBEAN EXOTICS S A")</f>
        <v>LONDOÑO ECHEVERRI ALEJANDRA</v>
      </c>
      <c r="S10950" s="25">
        <f>+VLOOKUP(E10950, TC!A:D, 2, FALSE())</f>
        <v>4061.36</v>
      </c>
      <c r="T10950" t="str">
        <f t="shared" si="859"/>
        <v>COP</v>
      </c>
    </row>
    <row r="10951" spans="1:20" ht="18.75" hidden="1" customHeight="1" x14ac:dyDescent="0.25">
      <c r="A10951" t="s">
        <v>3341</v>
      </c>
      <c r="B10951" t="s">
        <v>5</v>
      </c>
      <c r="C10951" t="s">
        <v>1913</v>
      </c>
      <c r="D10951" s="24">
        <v>12591</v>
      </c>
      <c r="E10951" t="s">
        <v>1797</v>
      </c>
      <c r="F10951" t="s">
        <v>99</v>
      </c>
      <c r="G10951" t="s">
        <v>1914</v>
      </c>
      <c r="I10951" t="s">
        <v>1840</v>
      </c>
      <c r="J10951" t="s">
        <v>1915</v>
      </c>
      <c r="K10951" t="s">
        <v>2022</v>
      </c>
      <c r="L10951" s="24">
        <v>14000</v>
      </c>
      <c r="M10951" s="25">
        <f>+VLOOKUP(E10951, TC!A:D, 4, FALSE())</f>
        <v>1.1733999990151083</v>
      </c>
      <c r="N10951" s="24">
        <f t="shared" si="855"/>
        <v>14000</v>
      </c>
      <c r="O10951" t="str">
        <f t="shared" si="856"/>
        <v>FACTURA</v>
      </c>
      <c r="P10951" t="str">
        <f t="shared" si="857"/>
        <v>2025</v>
      </c>
      <c r="Q10951" t="str">
        <f t="shared" si="858"/>
        <v>07</v>
      </c>
      <c r="R10951" t="str">
        <f>+IFERROR(VLOOKUP(I10951, Listado!A:B, 2, FALSE()), "COMERCIALIZADORA INTERNACIONAL CARIBBEAN EXOTICS S A")</f>
        <v>LONDOÑO ECHEVERRI ALEJANDRA</v>
      </c>
      <c r="S10951" s="25">
        <f>+VLOOKUP(E10951, TC!A:D, 2, FALSE())</f>
        <v>4061.36</v>
      </c>
      <c r="T10951" t="str">
        <f t="shared" si="859"/>
        <v>COP</v>
      </c>
    </row>
    <row r="10952" spans="1:20" ht="18.75" hidden="1" customHeight="1" x14ac:dyDescent="0.25">
      <c r="A10952" t="s">
        <v>3341</v>
      </c>
      <c r="B10952" t="s">
        <v>5</v>
      </c>
      <c r="C10952" t="s">
        <v>1913</v>
      </c>
      <c r="D10952" s="24">
        <v>12591</v>
      </c>
      <c r="E10952" t="s">
        <v>1797</v>
      </c>
      <c r="F10952" t="s">
        <v>99</v>
      </c>
      <c r="G10952" t="s">
        <v>1914</v>
      </c>
      <c r="I10952" t="s">
        <v>1840</v>
      </c>
      <c r="J10952" t="s">
        <v>1915</v>
      </c>
      <c r="K10952" t="s">
        <v>2022</v>
      </c>
      <c r="L10952" s="24">
        <v>13250</v>
      </c>
      <c r="M10952" s="25">
        <f>+VLOOKUP(E10952, TC!A:D, 4, FALSE())</f>
        <v>1.1733999990151083</v>
      </c>
      <c r="N10952" s="24">
        <f t="shared" si="855"/>
        <v>13250</v>
      </c>
      <c r="O10952" t="str">
        <f t="shared" si="856"/>
        <v>FACTURA</v>
      </c>
      <c r="P10952" t="str">
        <f t="shared" si="857"/>
        <v>2025</v>
      </c>
      <c r="Q10952" t="str">
        <f t="shared" si="858"/>
        <v>07</v>
      </c>
      <c r="R10952" t="str">
        <f>+IFERROR(VLOOKUP(I10952, Listado!A:B, 2, FALSE()), "COMERCIALIZADORA INTERNACIONAL CARIBBEAN EXOTICS S A")</f>
        <v>LONDOÑO ECHEVERRI ALEJANDRA</v>
      </c>
      <c r="S10952" s="25">
        <f>+VLOOKUP(E10952, TC!A:D, 2, FALSE())</f>
        <v>4061.36</v>
      </c>
      <c r="T10952" t="str">
        <f t="shared" si="859"/>
        <v>COP</v>
      </c>
    </row>
    <row r="10953" spans="1:20" ht="18.75" hidden="1" customHeight="1" x14ac:dyDescent="0.25">
      <c r="A10953" t="s">
        <v>3341</v>
      </c>
      <c r="B10953" t="s">
        <v>5</v>
      </c>
      <c r="C10953" t="s">
        <v>1913</v>
      </c>
      <c r="D10953" s="24">
        <v>12591</v>
      </c>
      <c r="E10953" t="s">
        <v>1797</v>
      </c>
      <c r="F10953" t="s">
        <v>99</v>
      </c>
      <c r="G10953" t="s">
        <v>1914</v>
      </c>
      <c r="I10953" t="s">
        <v>1840</v>
      </c>
      <c r="J10953" t="s">
        <v>1915</v>
      </c>
      <c r="K10953" t="s">
        <v>2022</v>
      </c>
      <c r="L10953" s="24">
        <v>10250</v>
      </c>
      <c r="M10953" s="25">
        <f>+VLOOKUP(E10953, TC!A:D, 4, FALSE())</f>
        <v>1.1733999990151083</v>
      </c>
      <c r="N10953" s="24">
        <f t="shared" si="855"/>
        <v>10250</v>
      </c>
      <c r="O10953" t="str">
        <f t="shared" si="856"/>
        <v>FACTURA</v>
      </c>
      <c r="P10953" t="str">
        <f t="shared" si="857"/>
        <v>2025</v>
      </c>
      <c r="Q10953" t="str">
        <f t="shared" si="858"/>
        <v>07</v>
      </c>
      <c r="R10953" t="str">
        <f>+IFERROR(VLOOKUP(I10953, Listado!A:B, 2, FALSE()), "COMERCIALIZADORA INTERNACIONAL CARIBBEAN EXOTICS S A")</f>
        <v>LONDOÑO ECHEVERRI ALEJANDRA</v>
      </c>
      <c r="S10953" s="25">
        <f>+VLOOKUP(E10953, TC!A:D, 2, FALSE())</f>
        <v>4061.36</v>
      </c>
      <c r="T10953" t="str">
        <f t="shared" si="859"/>
        <v>COP</v>
      </c>
    </row>
    <row r="10954" spans="1:20" ht="18.75" hidden="1" customHeight="1" x14ac:dyDescent="0.25">
      <c r="A10954" t="s">
        <v>3341</v>
      </c>
      <c r="B10954" t="s">
        <v>5</v>
      </c>
      <c r="C10954" t="s">
        <v>1913</v>
      </c>
      <c r="D10954" s="24">
        <v>12591</v>
      </c>
      <c r="E10954" t="s">
        <v>1797</v>
      </c>
      <c r="F10954" t="s">
        <v>99</v>
      </c>
      <c r="G10954" t="s">
        <v>1914</v>
      </c>
      <c r="I10954" t="s">
        <v>1840</v>
      </c>
      <c r="J10954" t="s">
        <v>1915</v>
      </c>
      <c r="K10954" t="s">
        <v>2022</v>
      </c>
      <c r="L10954" s="24">
        <v>10250</v>
      </c>
      <c r="M10954" s="25">
        <f>+VLOOKUP(E10954, TC!A:D, 4, FALSE())</f>
        <v>1.1733999990151083</v>
      </c>
      <c r="N10954" s="24">
        <f t="shared" si="855"/>
        <v>10250</v>
      </c>
      <c r="O10954" t="str">
        <f t="shared" si="856"/>
        <v>FACTURA</v>
      </c>
      <c r="P10954" t="str">
        <f t="shared" si="857"/>
        <v>2025</v>
      </c>
      <c r="Q10954" t="str">
        <f t="shared" si="858"/>
        <v>07</v>
      </c>
      <c r="R10954" t="str">
        <f>+IFERROR(VLOOKUP(I10954, Listado!A:B, 2, FALSE()), "COMERCIALIZADORA INTERNACIONAL CARIBBEAN EXOTICS S A")</f>
        <v>LONDOÑO ECHEVERRI ALEJANDRA</v>
      </c>
      <c r="S10954" s="25">
        <f>+VLOOKUP(E10954, TC!A:D, 2, FALSE())</f>
        <v>4061.36</v>
      </c>
      <c r="T10954" t="str">
        <f t="shared" si="859"/>
        <v>COP</v>
      </c>
    </row>
    <row r="10955" spans="1:20" ht="18.75" hidden="1" customHeight="1" x14ac:dyDescent="0.25">
      <c r="A10955" t="s">
        <v>3341</v>
      </c>
      <c r="B10955" t="s">
        <v>5</v>
      </c>
      <c r="C10955" t="s">
        <v>1913</v>
      </c>
      <c r="D10955" s="24">
        <v>12591</v>
      </c>
      <c r="E10955" t="s">
        <v>1797</v>
      </c>
      <c r="F10955" t="s">
        <v>99</v>
      </c>
      <c r="G10955" t="s">
        <v>1914</v>
      </c>
      <c r="I10955" t="s">
        <v>1840</v>
      </c>
      <c r="J10955" t="s">
        <v>1915</v>
      </c>
      <c r="K10955" t="s">
        <v>2022</v>
      </c>
      <c r="L10955" s="24">
        <v>13250</v>
      </c>
      <c r="M10955" s="25">
        <f>+VLOOKUP(E10955, TC!A:D, 4, FALSE())</f>
        <v>1.1733999990151083</v>
      </c>
      <c r="N10955" s="24">
        <f t="shared" si="855"/>
        <v>13250</v>
      </c>
      <c r="O10955" t="str">
        <f t="shared" si="856"/>
        <v>FACTURA</v>
      </c>
      <c r="P10955" t="str">
        <f t="shared" si="857"/>
        <v>2025</v>
      </c>
      <c r="Q10955" t="str">
        <f t="shared" si="858"/>
        <v>07</v>
      </c>
      <c r="R10955" t="str">
        <f>+IFERROR(VLOOKUP(I10955, Listado!A:B, 2, FALSE()), "COMERCIALIZADORA INTERNACIONAL CARIBBEAN EXOTICS S A")</f>
        <v>LONDOÑO ECHEVERRI ALEJANDRA</v>
      </c>
      <c r="S10955" s="25">
        <f>+VLOOKUP(E10955, TC!A:D, 2, FALSE())</f>
        <v>4061.36</v>
      </c>
      <c r="T10955" t="str">
        <f t="shared" si="859"/>
        <v>COP</v>
      </c>
    </row>
    <row r="10956" spans="1:20" ht="18.75" hidden="1" customHeight="1" x14ac:dyDescent="0.25">
      <c r="A10956" t="s">
        <v>3341</v>
      </c>
      <c r="B10956" t="s">
        <v>5</v>
      </c>
      <c r="C10956" t="s">
        <v>1913</v>
      </c>
      <c r="D10956" s="24">
        <v>12591</v>
      </c>
      <c r="E10956" t="s">
        <v>1797</v>
      </c>
      <c r="F10956" t="s">
        <v>99</v>
      </c>
      <c r="G10956" t="s">
        <v>1914</v>
      </c>
      <c r="I10956" t="s">
        <v>1840</v>
      </c>
      <c r="J10956" t="s">
        <v>1915</v>
      </c>
      <c r="K10956" t="s">
        <v>2022</v>
      </c>
      <c r="L10956" s="24">
        <v>7000</v>
      </c>
      <c r="M10956" s="25">
        <f>+VLOOKUP(E10956, TC!A:D, 4, FALSE())</f>
        <v>1.1733999990151083</v>
      </c>
      <c r="N10956" s="24">
        <f t="shared" si="855"/>
        <v>7000</v>
      </c>
      <c r="O10956" t="str">
        <f t="shared" si="856"/>
        <v>FACTURA</v>
      </c>
      <c r="P10956" t="str">
        <f t="shared" si="857"/>
        <v>2025</v>
      </c>
      <c r="Q10956" t="str">
        <f t="shared" si="858"/>
        <v>07</v>
      </c>
      <c r="R10956" t="str">
        <f>+IFERROR(VLOOKUP(I10956, Listado!A:B, 2, FALSE()), "COMERCIALIZADORA INTERNACIONAL CARIBBEAN EXOTICS S A")</f>
        <v>LONDOÑO ECHEVERRI ALEJANDRA</v>
      </c>
      <c r="S10956" s="25">
        <f>+VLOOKUP(E10956, TC!A:D, 2, FALSE())</f>
        <v>4061.36</v>
      </c>
      <c r="T10956" t="str">
        <f t="shared" si="859"/>
        <v>COP</v>
      </c>
    </row>
    <row r="10957" spans="1:20" ht="18.75" hidden="1" customHeight="1" x14ac:dyDescent="0.25">
      <c r="A10957" t="s">
        <v>3341</v>
      </c>
      <c r="B10957" t="s">
        <v>5</v>
      </c>
      <c r="C10957" t="s">
        <v>1913</v>
      </c>
      <c r="D10957" s="24">
        <v>12592</v>
      </c>
      <c r="E10957" t="s">
        <v>1797</v>
      </c>
      <c r="F10957" t="s">
        <v>99</v>
      </c>
      <c r="G10957" t="s">
        <v>1914</v>
      </c>
      <c r="I10957" t="s">
        <v>1840</v>
      </c>
      <c r="J10957" t="s">
        <v>1915</v>
      </c>
      <c r="K10957" t="s">
        <v>2025</v>
      </c>
      <c r="L10957" s="24">
        <v>252000</v>
      </c>
      <c r="M10957" s="25">
        <f>+VLOOKUP(E10957, TC!A:D, 4, FALSE())</f>
        <v>1.1733999990151083</v>
      </c>
      <c r="N10957" s="24">
        <f t="shared" si="855"/>
        <v>252000</v>
      </c>
      <c r="O10957" t="str">
        <f t="shared" si="856"/>
        <v>FACTURA</v>
      </c>
      <c r="P10957" t="str">
        <f t="shared" si="857"/>
        <v>2025</v>
      </c>
      <c r="Q10957" t="str">
        <f t="shared" si="858"/>
        <v>07</v>
      </c>
      <c r="R10957" t="str">
        <f>+IFERROR(VLOOKUP(I10957, Listado!A:B, 2, FALSE()), "COMERCIALIZADORA INTERNACIONAL CARIBBEAN EXOTICS S A")</f>
        <v>LONDOÑO ECHEVERRI ALEJANDRA</v>
      </c>
      <c r="S10957" s="25">
        <f>+VLOOKUP(E10957, TC!A:D, 2, FALSE())</f>
        <v>4061.36</v>
      </c>
      <c r="T10957" t="str">
        <f t="shared" si="859"/>
        <v>COP</v>
      </c>
    </row>
    <row r="10958" spans="1:20" ht="18.75" hidden="1" customHeight="1" x14ac:dyDescent="0.25">
      <c r="A10958" t="s">
        <v>3341</v>
      </c>
      <c r="B10958" t="s">
        <v>5</v>
      </c>
      <c r="C10958" t="s">
        <v>1913</v>
      </c>
      <c r="D10958" s="24">
        <v>12593</v>
      </c>
      <c r="E10958" t="s">
        <v>1797</v>
      </c>
      <c r="F10958" t="s">
        <v>128</v>
      </c>
      <c r="G10958" t="s">
        <v>110</v>
      </c>
      <c r="H10958" t="s">
        <v>3547</v>
      </c>
      <c r="I10958" t="s">
        <v>1852</v>
      </c>
      <c r="J10958" t="s">
        <v>1998</v>
      </c>
      <c r="K10958" t="s">
        <v>70</v>
      </c>
      <c r="L10958" s="24">
        <v>20984.400000000001</v>
      </c>
      <c r="M10958" s="25">
        <f>+VLOOKUP(E10958, TC!A:D, 4, FALSE())</f>
        <v>1.1733999990151083</v>
      </c>
      <c r="N10958" s="24">
        <f t="shared" si="855"/>
        <v>20984.400000000001</v>
      </c>
      <c r="O10958" t="str">
        <f t="shared" si="856"/>
        <v>FACTURA</v>
      </c>
      <c r="P10958" t="str">
        <f t="shared" si="857"/>
        <v>2025</v>
      </c>
      <c r="Q10958" t="str">
        <f t="shared" si="858"/>
        <v>07</v>
      </c>
      <c r="R10958" t="str">
        <f>+IFERROR(VLOOKUP(I10958, Listado!A:B, 2, FALSE()), "COMERCIALIZADORA INTERNACIONAL CARIBBEAN EXOTICS S A")</f>
        <v>PEREZ MEJIA MARIA PAULINA</v>
      </c>
      <c r="S10958" s="25">
        <f>+VLOOKUP(E10958, TC!A:D, 2, FALSE())</f>
        <v>4061.36</v>
      </c>
      <c r="T10958" t="str">
        <f t="shared" si="859"/>
        <v>USD</v>
      </c>
    </row>
    <row r="10959" spans="1:20" ht="18.75" hidden="1" customHeight="1" x14ac:dyDescent="0.25">
      <c r="A10959" t="s">
        <v>3341</v>
      </c>
      <c r="B10959" t="s">
        <v>5</v>
      </c>
      <c r="C10959" t="s">
        <v>1913</v>
      </c>
      <c r="D10959" s="24">
        <v>12593</v>
      </c>
      <c r="E10959" t="s">
        <v>1797</v>
      </c>
      <c r="F10959" t="s">
        <v>128</v>
      </c>
      <c r="G10959" t="s">
        <v>110</v>
      </c>
      <c r="H10959" t="s">
        <v>3547</v>
      </c>
      <c r="I10959" t="s">
        <v>1852</v>
      </c>
      <c r="J10959" t="s">
        <v>1998</v>
      </c>
      <c r="K10959" t="s">
        <v>51</v>
      </c>
      <c r="L10959" s="24">
        <v>23836.928</v>
      </c>
      <c r="M10959" s="25">
        <f>+VLOOKUP(E10959, TC!A:D, 4, FALSE())</f>
        <v>1.1733999990151083</v>
      </c>
      <c r="N10959" s="24">
        <f t="shared" si="855"/>
        <v>23836.928</v>
      </c>
      <c r="O10959" t="str">
        <f t="shared" si="856"/>
        <v>FACTURA</v>
      </c>
      <c r="P10959" t="str">
        <f t="shared" si="857"/>
        <v>2025</v>
      </c>
      <c r="Q10959" t="str">
        <f t="shared" si="858"/>
        <v>07</v>
      </c>
      <c r="R10959" t="str">
        <f>+IFERROR(VLOOKUP(I10959, Listado!A:B, 2, FALSE()), "COMERCIALIZADORA INTERNACIONAL CARIBBEAN EXOTICS S A")</f>
        <v>PEREZ MEJIA MARIA PAULINA</v>
      </c>
      <c r="S10959" s="25">
        <f>+VLOOKUP(E10959, TC!A:D, 2, FALSE())</f>
        <v>4061.36</v>
      </c>
      <c r="T10959" t="str">
        <f t="shared" si="859"/>
        <v>USD</v>
      </c>
    </row>
    <row r="10960" spans="1:20" ht="18.75" hidden="1" customHeight="1" x14ac:dyDescent="0.25">
      <c r="A10960" t="s">
        <v>3341</v>
      </c>
      <c r="B10960" t="s">
        <v>5</v>
      </c>
      <c r="C10960" t="s">
        <v>1913</v>
      </c>
      <c r="D10960" s="24">
        <v>12593</v>
      </c>
      <c r="E10960" t="s">
        <v>1797</v>
      </c>
      <c r="F10960" t="s">
        <v>128</v>
      </c>
      <c r="G10960" t="s">
        <v>110</v>
      </c>
      <c r="H10960" t="s">
        <v>3547</v>
      </c>
      <c r="I10960" t="s">
        <v>1852</v>
      </c>
      <c r="J10960" t="s">
        <v>1998</v>
      </c>
      <c r="K10960" t="s">
        <v>1959</v>
      </c>
      <c r="L10960" s="24">
        <v>3202.672</v>
      </c>
      <c r="M10960" s="25">
        <f>+VLOOKUP(E10960, TC!A:D, 4, FALSE())</f>
        <v>1.1733999990151083</v>
      </c>
      <c r="N10960" s="24">
        <f t="shared" si="855"/>
        <v>3202.672</v>
      </c>
      <c r="O10960" t="str">
        <f t="shared" si="856"/>
        <v>FACTURA</v>
      </c>
      <c r="P10960" t="str">
        <f t="shared" si="857"/>
        <v>2025</v>
      </c>
      <c r="Q10960" t="str">
        <f t="shared" si="858"/>
        <v>07</v>
      </c>
      <c r="R10960" t="str">
        <f>+IFERROR(VLOOKUP(I10960, Listado!A:B, 2, FALSE()), "COMERCIALIZADORA INTERNACIONAL CARIBBEAN EXOTICS S A")</f>
        <v>PEREZ MEJIA MARIA PAULINA</v>
      </c>
      <c r="S10960" s="25">
        <f>+VLOOKUP(E10960, TC!A:D, 2, FALSE())</f>
        <v>4061.36</v>
      </c>
      <c r="T10960" t="str">
        <f t="shared" si="859"/>
        <v>USD</v>
      </c>
    </row>
    <row r="10961" spans="1:20" ht="18.75" hidden="1" customHeight="1" x14ac:dyDescent="0.25">
      <c r="A10961" t="s">
        <v>3341</v>
      </c>
      <c r="B10961" t="s">
        <v>5</v>
      </c>
      <c r="C10961" t="s">
        <v>1913</v>
      </c>
      <c r="D10961" s="24">
        <v>12594</v>
      </c>
      <c r="E10961" t="s">
        <v>1797</v>
      </c>
      <c r="F10961" t="s">
        <v>99</v>
      </c>
      <c r="G10961" t="s">
        <v>1914</v>
      </c>
      <c r="I10961" t="s">
        <v>1840</v>
      </c>
      <c r="J10961" t="s">
        <v>1915</v>
      </c>
      <c r="K10961" t="s">
        <v>2025</v>
      </c>
      <c r="L10961" s="24">
        <v>20000</v>
      </c>
      <c r="M10961" s="25">
        <f>+VLOOKUP(E10961, TC!A:D, 4, FALSE())</f>
        <v>1.1733999990151083</v>
      </c>
      <c r="N10961" s="24">
        <f t="shared" si="855"/>
        <v>20000</v>
      </c>
      <c r="O10961" t="str">
        <f t="shared" si="856"/>
        <v>FACTURA</v>
      </c>
      <c r="P10961" t="str">
        <f t="shared" si="857"/>
        <v>2025</v>
      </c>
      <c r="Q10961" t="str">
        <f t="shared" si="858"/>
        <v>07</v>
      </c>
      <c r="R10961" t="str">
        <f>+IFERROR(VLOOKUP(I10961, Listado!A:B, 2, FALSE()), "COMERCIALIZADORA INTERNACIONAL CARIBBEAN EXOTICS S A")</f>
        <v>LONDOÑO ECHEVERRI ALEJANDRA</v>
      </c>
      <c r="S10961" s="25">
        <f>+VLOOKUP(E10961, TC!A:D, 2, FALSE())</f>
        <v>4061.36</v>
      </c>
      <c r="T10961" t="str">
        <f t="shared" si="859"/>
        <v>COP</v>
      </c>
    </row>
    <row r="10962" spans="1:20" ht="18.75" hidden="1" customHeight="1" x14ac:dyDescent="0.25">
      <c r="A10962" t="s">
        <v>3341</v>
      </c>
      <c r="B10962" t="s">
        <v>5</v>
      </c>
      <c r="C10962" t="s">
        <v>1913</v>
      </c>
      <c r="D10962" s="24">
        <v>12595</v>
      </c>
      <c r="E10962" t="s">
        <v>1797</v>
      </c>
      <c r="F10962" t="s">
        <v>128</v>
      </c>
      <c r="G10962" t="s">
        <v>110</v>
      </c>
      <c r="H10962" t="s">
        <v>3548</v>
      </c>
      <c r="I10962" t="s">
        <v>1866</v>
      </c>
      <c r="J10962" t="s">
        <v>1998</v>
      </c>
      <c r="K10962" t="s">
        <v>37</v>
      </c>
      <c r="L10962" s="24">
        <v>2191.5880000000002</v>
      </c>
      <c r="M10962" s="25">
        <f>+VLOOKUP(E10962, TC!A:D, 4, FALSE())</f>
        <v>1.1733999990151083</v>
      </c>
      <c r="N10962" s="24">
        <f t="shared" si="855"/>
        <v>2191.5880000000002</v>
      </c>
      <c r="O10962" t="str">
        <f t="shared" si="856"/>
        <v>FACTURA</v>
      </c>
      <c r="P10962" t="str">
        <f t="shared" si="857"/>
        <v>2025</v>
      </c>
      <c r="Q10962" t="str">
        <f t="shared" si="858"/>
        <v>07</v>
      </c>
      <c r="R10962" t="str">
        <f>+IFERROR(VLOOKUP(I10962, Listado!A:B, 2, FALSE()), "COMERCIALIZADORA INTERNACIONAL CARIBBEAN EXOTICS S A")</f>
        <v>PEREZ MEJIA MARIA PAULINA</v>
      </c>
      <c r="S10962" s="25">
        <f>+VLOOKUP(E10962, TC!A:D, 2, FALSE())</f>
        <v>4061.36</v>
      </c>
      <c r="T10962" t="str">
        <f t="shared" si="859"/>
        <v>USD</v>
      </c>
    </row>
    <row r="10963" spans="1:20" ht="18.75" hidden="1" customHeight="1" x14ac:dyDescent="0.25">
      <c r="A10963" t="s">
        <v>3341</v>
      </c>
      <c r="B10963" t="s">
        <v>5</v>
      </c>
      <c r="C10963" t="s">
        <v>1913</v>
      </c>
      <c r="D10963" s="24">
        <v>12595</v>
      </c>
      <c r="E10963" t="s">
        <v>1797</v>
      </c>
      <c r="F10963" t="s">
        <v>128</v>
      </c>
      <c r="G10963" t="s">
        <v>110</v>
      </c>
      <c r="H10963" t="s">
        <v>3548</v>
      </c>
      <c r="I10963" t="s">
        <v>1866</v>
      </c>
      <c r="J10963" t="s">
        <v>1998</v>
      </c>
      <c r="K10963" t="s">
        <v>17</v>
      </c>
      <c r="L10963" s="24">
        <v>3507.5880000000002</v>
      </c>
      <c r="M10963" s="25">
        <f>+VLOOKUP(E10963, TC!A:D, 4, FALSE())</f>
        <v>1.1733999990151083</v>
      </c>
      <c r="N10963" s="24">
        <f t="shared" si="855"/>
        <v>3507.5880000000002</v>
      </c>
      <c r="O10963" t="str">
        <f t="shared" si="856"/>
        <v>FACTURA</v>
      </c>
      <c r="P10963" t="str">
        <f t="shared" si="857"/>
        <v>2025</v>
      </c>
      <c r="Q10963" t="str">
        <f t="shared" si="858"/>
        <v>07</v>
      </c>
      <c r="R10963" t="str">
        <f>+IFERROR(VLOOKUP(I10963, Listado!A:B, 2, FALSE()), "COMERCIALIZADORA INTERNACIONAL CARIBBEAN EXOTICS S A")</f>
        <v>PEREZ MEJIA MARIA PAULINA</v>
      </c>
      <c r="S10963" s="25">
        <f>+VLOOKUP(E10963, TC!A:D, 2, FALSE())</f>
        <v>4061.36</v>
      </c>
      <c r="T10963" t="str">
        <f t="shared" si="859"/>
        <v>USD</v>
      </c>
    </row>
    <row r="10964" spans="1:20" ht="18.75" hidden="1" customHeight="1" x14ac:dyDescent="0.25">
      <c r="A10964" t="s">
        <v>3341</v>
      </c>
      <c r="B10964" t="s">
        <v>5</v>
      </c>
      <c r="C10964" t="s">
        <v>1913</v>
      </c>
      <c r="D10964" s="24">
        <v>12595</v>
      </c>
      <c r="E10964" t="s">
        <v>1797</v>
      </c>
      <c r="F10964" t="s">
        <v>128</v>
      </c>
      <c r="G10964" t="s">
        <v>110</v>
      </c>
      <c r="H10964" t="s">
        <v>3548</v>
      </c>
      <c r="I10964" t="s">
        <v>1866</v>
      </c>
      <c r="J10964" t="s">
        <v>1998</v>
      </c>
      <c r="K10964" t="s">
        <v>22</v>
      </c>
      <c r="L10964" s="24">
        <v>3523.616</v>
      </c>
      <c r="M10964" s="25">
        <f>+VLOOKUP(E10964, TC!A:D, 4, FALSE())</f>
        <v>1.1733999990151083</v>
      </c>
      <c r="N10964" s="24">
        <f t="shared" si="855"/>
        <v>3523.616</v>
      </c>
      <c r="O10964" t="str">
        <f t="shared" si="856"/>
        <v>FACTURA</v>
      </c>
      <c r="P10964" t="str">
        <f t="shared" si="857"/>
        <v>2025</v>
      </c>
      <c r="Q10964" t="str">
        <f t="shared" si="858"/>
        <v>07</v>
      </c>
      <c r="R10964" t="str">
        <f>+IFERROR(VLOOKUP(I10964, Listado!A:B, 2, FALSE()), "COMERCIALIZADORA INTERNACIONAL CARIBBEAN EXOTICS S A")</f>
        <v>PEREZ MEJIA MARIA PAULINA</v>
      </c>
      <c r="S10964" s="25">
        <f>+VLOOKUP(E10964, TC!A:D, 2, FALSE())</f>
        <v>4061.36</v>
      </c>
      <c r="T10964" t="str">
        <f t="shared" si="859"/>
        <v>USD</v>
      </c>
    </row>
    <row r="10965" spans="1:20" ht="18.75" hidden="1" customHeight="1" x14ac:dyDescent="0.25">
      <c r="A10965" t="s">
        <v>3341</v>
      </c>
      <c r="B10965" t="s">
        <v>5</v>
      </c>
      <c r="C10965" t="s">
        <v>1913</v>
      </c>
      <c r="D10965" s="24">
        <v>12595</v>
      </c>
      <c r="E10965" t="s">
        <v>1797</v>
      </c>
      <c r="F10965" t="s">
        <v>128</v>
      </c>
      <c r="G10965" t="s">
        <v>110</v>
      </c>
      <c r="H10965" t="s">
        <v>3548</v>
      </c>
      <c r="I10965" t="s">
        <v>1866</v>
      </c>
      <c r="J10965" t="s">
        <v>1998</v>
      </c>
      <c r="K10965" t="s">
        <v>1959</v>
      </c>
      <c r="L10965" s="24">
        <v>565.20799999999997</v>
      </c>
      <c r="M10965" s="25">
        <f>+VLOOKUP(E10965, TC!A:D, 4, FALSE())</f>
        <v>1.1733999990151083</v>
      </c>
      <c r="N10965" s="24">
        <f t="shared" si="855"/>
        <v>565.20799999999997</v>
      </c>
      <c r="O10965" t="str">
        <f t="shared" si="856"/>
        <v>FACTURA</v>
      </c>
      <c r="P10965" t="str">
        <f t="shared" si="857"/>
        <v>2025</v>
      </c>
      <c r="Q10965" t="str">
        <f t="shared" si="858"/>
        <v>07</v>
      </c>
      <c r="R10965" t="str">
        <f>+IFERROR(VLOOKUP(I10965, Listado!A:B, 2, FALSE()), "COMERCIALIZADORA INTERNACIONAL CARIBBEAN EXOTICS S A")</f>
        <v>PEREZ MEJIA MARIA PAULINA</v>
      </c>
      <c r="S10965" s="25">
        <f>+VLOOKUP(E10965, TC!A:D, 2, FALSE())</f>
        <v>4061.36</v>
      </c>
      <c r="T10965" t="str">
        <f t="shared" si="859"/>
        <v>USD</v>
      </c>
    </row>
    <row r="10966" spans="1:20" ht="18.75" hidden="1" customHeight="1" x14ac:dyDescent="0.25">
      <c r="A10966" t="s">
        <v>3341</v>
      </c>
      <c r="B10966" t="s">
        <v>5</v>
      </c>
      <c r="C10966" t="s">
        <v>1913</v>
      </c>
      <c r="D10966" s="24">
        <v>12596</v>
      </c>
      <c r="E10966" t="s">
        <v>1797</v>
      </c>
      <c r="F10966" t="s">
        <v>99</v>
      </c>
      <c r="G10966" t="s">
        <v>1914</v>
      </c>
      <c r="I10966" t="s">
        <v>1840</v>
      </c>
      <c r="J10966" t="s">
        <v>1915</v>
      </c>
      <c r="K10966" t="s">
        <v>2025</v>
      </c>
      <c r="L10966" s="24">
        <v>58800</v>
      </c>
      <c r="M10966" s="25">
        <f>+VLOOKUP(E10966, TC!A:D, 4, FALSE())</f>
        <v>1.1733999990151083</v>
      </c>
      <c r="N10966" s="24">
        <f t="shared" si="855"/>
        <v>58800</v>
      </c>
      <c r="O10966" t="str">
        <f t="shared" si="856"/>
        <v>FACTURA</v>
      </c>
      <c r="P10966" t="str">
        <f t="shared" si="857"/>
        <v>2025</v>
      </c>
      <c r="Q10966" t="str">
        <f t="shared" si="858"/>
        <v>07</v>
      </c>
      <c r="R10966" t="str">
        <f>+IFERROR(VLOOKUP(I10966, Listado!A:B, 2, FALSE()), "COMERCIALIZADORA INTERNACIONAL CARIBBEAN EXOTICS S A")</f>
        <v>LONDOÑO ECHEVERRI ALEJANDRA</v>
      </c>
      <c r="S10966" s="25">
        <f>+VLOOKUP(E10966, TC!A:D, 2, FALSE())</f>
        <v>4061.36</v>
      </c>
      <c r="T10966" t="str">
        <f t="shared" si="859"/>
        <v>COP</v>
      </c>
    </row>
    <row r="10967" spans="1:20" ht="18.75" hidden="1" customHeight="1" x14ac:dyDescent="0.25">
      <c r="A10967" t="s">
        <v>3341</v>
      </c>
      <c r="B10967" t="s">
        <v>5</v>
      </c>
      <c r="C10967" t="s">
        <v>1913</v>
      </c>
      <c r="D10967" s="24">
        <v>12597</v>
      </c>
      <c r="E10967" t="s">
        <v>1797</v>
      </c>
      <c r="F10967" t="s">
        <v>99</v>
      </c>
      <c r="G10967" t="s">
        <v>1914</v>
      </c>
      <c r="I10967" t="s">
        <v>3175</v>
      </c>
      <c r="J10967" t="s">
        <v>1915</v>
      </c>
      <c r="K10967" t="s">
        <v>2025</v>
      </c>
      <c r="L10967" s="24">
        <v>18000</v>
      </c>
      <c r="M10967" s="25">
        <f>+VLOOKUP(E10967, TC!A:D, 4, FALSE())</f>
        <v>1.1733999990151083</v>
      </c>
      <c r="N10967" s="24">
        <f t="shared" si="855"/>
        <v>18000</v>
      </c>
      <c r="O10967" t="str">
        <f t="shared" si="856"/>
        <v>FACTURA</v>
      </c>
      <c r="P10967" t="str">
        <f t="shared" si="857"/>
        <v>2025</v>
      </c>
      <c r="Q10967" t="str">
        <f t="shared" si="858"/>
        <v>07</v>
      </c>
      <c r="R10967" t="str">
        <f>+IFERROR(VLOOKUP(I10967, Listado!A:B, 2, FALSE()), "COMERCIALIZADORA INTERNACIONAL CARIBBEAN EXOTICS S A")</f>
        <v>COMERCIALIZADORA INTERNACIONAL CARIBBEAN EXOTICS S A</v>
      </c>
      <c r="S10967" s="25">
        <f>+VLOOKUP(E10967, TC!A:D, 2, FALSE())</f>
        <v>4061.36</v>
      </c>
      <c r="T10967" t="str">
        <f t="shared" si="859"/>
        <v>COP</v>
      </c>
    </row>
    <row r="10968" spans="1:20" ht="18.75" hidden="1" customHeight="1" x14ac:dyDescent="0.25">
      <c r="A10968" t="s">
        <v>3341</v>
      </c>
      <c r="B10968" t="s">
        <v>5</v>
      </c>
      <c r="C10968" t="s">
        <v>1913</v>
      </c>
      <c r="D10968" s="24">
        <v>12598</v>
      </c>
      <c r="E10968" t="s">
        <v>1797</v>
      </c>
      <c r="F10968" t="s">
        <v>99</v>
      </c>
      <c r="G10968" t="s">
        <v>1914</v>
      </c>
      <c r="I10968" t="s">
        <v>2209</v>
      </c>
      <c r="J10968" t="s">
        <v>1915</v>
      </c>
      <c r="K10968" t="s">
        <v>2021</v>
      </c>
      <c r="L10968" s="24">
        <v>10000</v>
      </c>
      <c r="M10968" s="25">
        <f>+VLOOKUP(E10968, TC!A:D, 4, FALSE())</f>
        <v>1.1733999990151083</v>
      </c>
      <c r="N10968" s="24">
        <f t="shared" si="855"/>
        <v>10000</v>
      </c>
      <c r="O10968" t="str">
        <f t="shared" si="856"/>
        <v>FACTURA</v>
      </c>
      <c r="P10968" t="str">
        <f t="shared" si="857"/>
        <v>2025</v>
      </c>
      <c r="Q10968" t="str">
        <f t="shared" si="858"/>
        <v>07</v>
      </c>
      <c r="R10968" t="str">
        <f>+IFERROR(VLOOKUP(I10968, Listado!A:B, 2, FALSE()), "COMERCIALIZADORA INTERNACIONAL CARIBBEAN EXOTICS S A")</f>
        <v>COMERCIALIZADORA INTERNACIONAL CARIBBEAN EXOTICS S A</v>
      </c>
      <c r="S10968" s="25">
        <f>+VLOOKUP(E10968, TC!A:D, 2, FALSE())</f>
        <v>4061.36</v>
      </c>
      <c r="T10968" t="str">
        <f t="shared" si="859"/>
        <v>COP</v>
      </c>
    </row>
    <row r="10969" spans="1:20" ht="18.75" hidden="1" customHeight="1" x14ac:dyDescent="0.25">
      <c r="A10969" t="s">
        <v>3341</v>
      </c>
      <c r="B10969" t="s">
        <v>5</v>
      </c>
      <c r="C10969" t="s">
        <v>1913</v>
      </c>
      <c r="D10969" s="24">
        <v>12599</v>
      </c>
      <c r="E10969" t="s">
        <v>1797</v>
      </c>
      <c r="F10969" t="s">
        <v>99</v>
      </c>
      <c r="G10969" t="s">
        <v>1914</v>
      </c>
      <c r="I10969" t="s">
        <v>2209</v>
      </c>
      <c r="J10969" t="s">
        <v>1915</v>
      </c>
      <c r="K10969" t="s">
        <v>2025</v>
      </c>
      <c r="L10969" s="24">
        <v>36000</v>
      </c>
      <c r="M10969" s="25">
        <f>+VLOOKUP(E10969, TC!A:D, 4, FALSE())</f>
        <v>1.1733999990151083</v>
      </c>
      <c r="N10969" s="24">
        <f t="shared" si="855"/>
        <v>36000</v>
      </c>
      <c r="O10969" t="str">
        <f t="shared" si="856"/>
        <v>FACTURA</v>
      </c>
      <c r="P10969" t="str">
        <f t="shared" si="857"/>
        <v>2025</v>
      </c>
      <c r="Q10969" t="str">
        <f t="shared" si="858"/>
        <v>07</v>
      </c>
      <c r="R10969" t="str">
        <f>+IFERROR(VLOOKUP(I10969, Listado!A:B, 2, FALSE()), "COMERCIALIZADORA INTERNACIONAL CARIBBEAN EXOTICS S A")</f>
        <v>COMERCIALIZADORA INTERNACIONAL CARIBBEAN EXOTICS S A</v>
      </c>
      <c r="S10969" s="25">
        <f>+VLOOKUP(E10969, TC!A:D, 2, FALSE())</f>
        <v>4061.36</v>
      </c>
      <c r="T10969" t="str">
        <f t="shared" si="859"/>
        <v>COP</v>
      </c>
    </row>
    <row r="10970" spans="1:20" ht="18.75" hidden="1" customHeight="1" x14ac:dyDescent="0.25">
      <c r="A10970" t="s">
        <v>3341</v>
      </c>
      <c r="B10970" t="s">
        <v>5</v>
      </c>
      <c r="C10970" t="s">
        <v>1970</v>
      </c>
      <c r="D10970" s="24">
        <v>2473</v>
      </c>
      <c r="E10970" t="s">
        <v>1797</v>
      </c>
      <c r="F10970" t="s">
        <v>1924</v>
      </c>
      <c r="G10970" t="s">
        <v>108</v>
      </c>
      <c r="H10970" t="s">
        <v>3500</v>
      </c>
      <c r="I10970" t="s">
        <v>1896</v>
      </c>
      <c r="J10970" t="s">
        <v>1962</v>
      </c>
      <c r="K10970" t="s">
        <v>78</v>
      </c>
      <c r="L10970" s="24">
        <v>-3581.2096000000001</v>
      </c>
      <c r="M10970" s="25">
        <f>+VLOOKUP(E10970, TC!A:D, 4, FALSE())</f>
        <v>1.1733999990151083</v>
      </c>
      <c r="N10970" s="24">
        <f t="shared" si="855"/>
        <v>-4202.1913411128962</v>
      </c>
      <c r="O10970" t="str">
        <f t="shared" si="856"/>
        <v>NOTAS</v>
      </c>
      <c r="P10970" t="str">
        <f t="shared" si="857"/>
        <v>2025</v>
      </c>
      <c r="Q10970" t="str">
        <f t="shared" si="858"/>
        <v>07</v>
      </c>
      <c r="R10970" t="str">
        <f>+IFERROR(VLOOKUP(I10970, Listado!A:B, 2, FALSE()), "COMERCIALIZADORA INTERNACIONAL CARIBBEAN EXOTICS S A")</f>
        <v>PIEDRAHITA PEREZ MARIANA</v>
      </c>
      <c r="S10970" s="25">
        <f>+VLOOKUP(E10970, TC!A:D, 2, FALSE())</f>
        <v>4061.36</v>
      </c>
      <c r="T10970" t="str">
        <f t="shared" si="859"/>
        <v>EUR</v>
      </c>
    </row>
    <row r="10971" spans="1:20" ht="18.75" hidden="1" customHeight="1" x14ac:dyDescent="0.25">
      <c r="A10971" t="s">
        <v>3341</v>
      </c>
      <c r="B10971" t="s">
        <v>5</v>
      </c>
      <c r="C10971" t="s">
        <v>1970</v>
      </c>
      <c r="D10971" s="24">
        <v>2473</v>
      </c>
      <c r="E10971" t="s">
        <v>1797</v>
      </c>
      <c r="F10971" t="s">
        <v>1924</v>
      </c>
      <c r="G10971" t="s">
        <v>108</v>
      </c>
      <c r="H10971" t="s">
        <v>3500</v>
      </c>
      <c r="I10971" t="s">
        <v>1896</v>
      </c>
      <c r="J10971" t="s">
        <v>1962</v>
      </c>
      <c r="K10971" t="s">
        <v>78</v>
      </c>
      <c r="L10971" s="24">
        <v>-895.30240000000003</v>
      </c>
      <c r="M10971" s="25">
        <f>+VLOOKUP(E10971, TC!A:D, 4, FALSE())</f>
        <v>1.1733999990151083</v>
      </c>
      <c r="N10971" s="24">
        <f t="shared" si="855"/>
        <v>-1050.5478352782241</v>
      </c>
      <c r="O10971" t="str">
        <f t="shared" si="856"/>
        <v>NOTAS</v>
      </c>
      <c r="P10971" t="str">
        <f t="shared" si="857"/>
        <v>2025</v>
      </c>
      <c r="Q10971" t="str">
        <f t="shared" si="858"/>
        <v>07</v>
      </c>
      <c r="R10971" t="str">
        <f>+IFERROR(VLOOKUP(I10971, Listado!A:B, 2, FALSE()), "COMERCIALIZADORA INTERNACIONAL CARIBBEAN EXOTICS S A")</f>
        <v>PIEDRAHITA PEREZ MARIANA</v>
      </c>
      <c r="S10971" s="25">
        <f>+VLOOKUP(E10971, TC!A:D, 2, FALSE())</f>
        <v>4061.36</v>
      </c>
      <c r="T10971" t="str">
        <f t="shared" si="859"/>
        <v>EUR</v>
      </c>
    </row>
    <row r="10972" spans="1:20" ht="18.75" hidden="1" customHeight="1" x14ac:dyDescent="0.25">
      <c r="A10972" t="s">
        <v>3341</v>
      </c>
      <c r="B10972" t="s">
        <v>5</v>
      </c>
      <c r="C10972" t="s">
        <v>1970</v>
      </c>
      <c r="D10972" s="24">
        <v>2473</v>
      </c>
      <c r="E10972" t="s">
        <v>1797</v>
      </c>
      <c r="F10972" t="s">
        <v>1924</v>
      </c>
      <c r="G10972" t="s">
        <v>108</v>
      </c>
      <c r="H10972" t="s">
        <v>3500</v>
      </c>
      <c r="I10972" t="s">
        <v>1896</v>
      </c>
      <c r="J10972" t="s">
        <v>1962</v>
      </c>
      <c r="K10972" t="s">
        <v>1959</v>
      </c>
      <c r="L10972" s="24">
        <v>-300</v>
      </c>
      <c r="M10972" s="25">
        <f>+VLOOKUP(E10972, TC!A:D, 4, FALSE())</f>
        <v>1.1733999990151083</v>
      </c>
      <c r="N10972" s="24">
        <f t="shared" si="855"/>
        <v>-352.01999970453249</v>
      </c>
      <c r="O10972" t="str">
        <f t="shared" si="856"/>
        <v>NOTAS</v>
      </c>
      <c r="P10972" t="str">
        <f t="shared" si="857"/>
        <v>2025</v>
      </c>
      <c r="Q10972" t="str">
        <f t="shared" si="858"/>
        <v>07</v>
      </c>
      <c r="R10972" t="str">
        <f>+IFERROR(VLOOKUP(I10972, Listado!A:B, 2, FALSE()), "COMERCIALIZADORA INTERNACIONAL CARIBBEAN EXOTICS S A")</f>
        <v>PIEDRAHITA PEREZ MARIANA</v>
      </c>
      <c r="S10972" s="25">
        <f>+VLOOKUP(E10972, TC!A:D, 2, FALSE())</f>
        <v>4061.36</v>
      </c>
      <c r="T10972" t="str">
        <f t="shared" si="859"/>
        <v>EUR</v>
      </c>
    </row>
    <row r="10973" spans="1:20" ht="18.75" hidden="1" customHeight="1" x14ac:dyDescent="0.25">
      <c r="A10973" t="s">
        <v>3341</v>
      </c>
      <c r="B10973" t="s">
        <v>5</v>
      </c>
      <c r="C10973" t="s">
        <v>1970</v>
      </c>
      <c r="D10973" s="24">
        <v>2473</v>
      </c>
      <c r="E10973" t="s">
        <v>1797</v>
      </c>
      <c r="F10973" t="s">
        <v>1924</v>
      </c>
      <c r="G10973" t="s">
        <v>108</v>
      </c>
      <c r="H10973" t="s">
        <v>3500</v>
      </c>
      <c r="I10973" t="s">
        <v>1896</v>
      </c>
      <c r="J10973" t="s">
        <v>1962</v>
      </c>
      <c r="K10973" t="s">
        <v>1960</v>
      </c>
      <c r="L10973" s="24">
        <v>-23.488</v>
      </c>
      <c r="M10973" s="25">
        <f>+VLOOKUP(E10973, TC!A:D, 4, FALSE())</f>
        <v>1.1733999990151083</v>
      </c>
      <c r="N10973" s="24">
        <f t="shared" si="855"/>
        <v>-27.560819176866861</v>
      </c>
      <c r="O10973" t="str">
        <f t="shared" si="856"/>
        <v>NOTAS</v>
      </c>
      <c r="P10973" t="str">
        <f t="shared" si="857"/>
        <v>2025</v>
      </c>
      <c r="Q10973" t="str">
        <f t="shared" si="858"/>
        <v>07</v>
      </c>
      <c r="R10973" t="str">
        <f>+IFERROR(VLOOKUP(I10973, Listado!A:B, 2, FALSE()), "COMERCIALIZADORA INTERNACIONAL CARIBBEAN EXOTICS S A")</f>
        <v>PIEDRAHITA PEREZ MARIANA</v>
      </c>
      <c r="S10973" s="25">
        <f>+VLOOKUP(E10973, TC!A:D, 2, FALSE())</f>
        <v>4061.36</v>
      </c>
      <c r="T10973" t="str">
        <f t="shared" si="859"/>
        <v>EUR</v>
      </c>
    </row>
    <row r="10974" spans="1:20" ht="18.75" hidden="1" customHeight="1" x14ac:dyDescent="0.25">
      <c r="A10974" t="s">
        <v>3341</v>
      </c>
      <c r="B10974" t="s">
        <v>5</v>
      </c>
      <c r="C10974" t="s">
        <v>3549</v>
      </c>
      <c r="D10974" s="24">
        <v>65</v>
      </c>
      <c r="E10974" t="s">
        <v>1797</v>
      </c>
      <c r="F10974" t="s">
        <v>1924</v>
      </c>
      <c r="G10974" t="s">
        <v>108</v>
      </c>
      <c r="H10974" t="s">
        <v>3550</v>
      </c>
      <c r="I10974" t="s">
        <v>1885</v>
      </c>
      <c r="J10974" t="s">
        <v>1919</v>
      </c>
      <c r="K10974" t="s">
        <v>56</v>
      </c>
      <c r="L10974" s="24">
        <v>7.8781999999999996</v>
      </c>
      <c r="M10974" s="25">
        <f>+VLOOKUP(E10974, TC!A:D, 4, FALSE())</f>
        <v>1.1733999990151083</v>
      </c>
      <c r="N10974" s="24">
        <f t="shared" si="855"/>
        <v>9.2442798722408259</v>
      </c>
      <c r="O10974" t="str">
        <f t="shared" si="856"/>
        <v>NOTAS</v>
      </c>
      <c r="P10974" t="str">
        <f t="shared" si="857"/>
        <v>2025</v>
      </c>
      <c r="Q10974" t="str">
        <f t="shared" si="858"/>
        <v>07</v>
      </c>
      <c r="R10974" t="str">
        <f>+IFERROR(VLOOKUP(I10974, Listado!A:B, 2, FALSE()), "COMERCIALIZADORA INTERNACIONAL CARIBBEAN EXOTICS S A")</f>
        <v>PIEDRAHITA PEREZ MARIANA</v>
      </c>
      <c r="S10974" s="25">
        <f>+VLOOKUP(E10974, TC!A:D, 2, FALSE())</f>
        <v>4061.36</v>
      </c>
      <c r="T10974" t="str">
        <f t="shared" si="859"/>
        <v>EUR</v>
      </c>
    </row>
    <row r="10975" spans="1:20" ht="18.75" hidden="1" customHeight="1" x14ac:dyDescent="0.25">
      <c r="A10975" t="s">
        <v>3341</v>
      </c>
      <c r="B10975" t="s">
        <v>5</v>
      </c>
      <c r="C10975" t="s">
        <v>3549</v>
      </c>
      <c r="D10975" s="24">
        <v>65</v>
      </c>
      <c r="E10975" t="s">
        <v>1797</v>
      </c>
      <c r="F10975" t="s">
        <v>1924</v>
      </c>
      <c r="G10975" t="s">
        <v>108</v>
      </c>
      <c r="H10975" t="s">
        <v>3550</v>
      </c>
      <c r="I10975" t="s">
        <v>1885</v>
      </c>
      <c r="J10975" t="s">
        <v>1919</v>
      </c>
      <c r="K10975" t="s">
        <v>56</v>
      </c>
      <c r="L10975" s="24">
        <v>43.330100000000002</v>
      </c>
      <c r="M10975" s="25">
        <f>+VLOOKUP(E10975, TC!A:D, 4, FALSE())</f>
        <v>1.1733999990151083</v>
      </c>
      <c r="N10975" s="24">
        <f t="shared" si="855"/>
        <v>50.843539297324547</v>
      </c>
      <c r="O10975" t="str">
        <f t="shared" si="856"/>
        <v>NOTAS</v>
      </c>
      <c r="P10975" t="str">
        <f t="shared" si="857"/>
        <v>2025</v>
      </c>
      <c r="Q10975" t="str">
        <f t="shared" si="858"/>
        <v>07</v>
      </c>
      <c r="R10975" t="str">
        <f>+IFERROR(VLOOKUP(I10975, Listado!A:B, 2, FALSE()), "COMERCIALIZADORA INTERNACIONAL CARIBBEAN EXOTICS S A")</f>
        <v>PIEDRAHITA PEREZ MARIANA</v>
      </c>
      <c r="S10975" s="25">
        <f>+VLOOKUP(E10975, TC!A:D, 2, FALSE())</f>
        <v>4061.36</v>
      </c>
      <c r="T10975" t="str">
        <f t="shared" si="859"/>
        <v>EUR</v>
      </c>
    </row>
    <row r="10976" spans="1:20" ht="18.75" hidden="1" customHeight="1" x14ac:dyDescent="0.25">
      <c r="A10976" t="s">
        <v>3341</v>
      </c>
      <c r="B10976" t="s">
        <v>5</v>
      </c>
      <c r="C10976" t="s">
        <v>3549</v>
      </c>
      <c r="D10976" s="24">
        <v>65</v>
      </c>
      <c r="E10976" t="s">
        <v>1797</v>
      </c>
      <c r="F10976" t="s">
        <v>1924</v>
      </c>
      <c r="G10976" t="s">
        <v>108</v>
      </c>
      <c r="H10976" t="s">
        <v>3550</v>
      </c>
      <c r="I10976" t="s">
        <v>1885</v>
      </c>
      <c r="J10976" t="s">
        <v>1919</v>
      </c>
      <c r="K10976" t="s">
        <v>56</v>
      </c>
      <c r="L10976" s="24">
        <v>204.83320000000001</v>
      </c>
      <c r="M10976" s="25">
        <f>+VLOOKUP(E10976, TC!A:D, 4, FALSE())</f>
        <v>1.1733999990151083</v>
      </c>
      <c r="N10976" s="24">
        <f t="shared" si="855"/>
        <v>240.35127667826148</v>
      </c>
      <c r="O10976" t="str">
        <f t="shared" si="856"/>
        <v>NOTAS</v>
      </c>
      <c r="P10976" t="str">
        <f t="shared" si="857"/>
        <v>2025</v>
      </c>
      <c r="Q10976" t="str">
        <f t="shared" si="858"/>
        <v>07</v>
      </c>
      <c r="R10976" t="str">
        <f>+IFERROR(VLOOKUP(I10976, Listado!A:B, 2, FALSE()), "COMERCIALIZADORA INTERNACIONAL CARIBBEAN EXOTICS S A")</f>
        <v>PIEDRAHITA PEREZ MARIANA</v>
      </c>
      <c r="S10976" s="25">
        <f>+VLOOKUP(E10976, TC!A:D, 2, FALSE())</f>
        <v>4061.36</v>
      </c>
      <c r="T10976" t="str">
        <f t="shared" si="859"/>
        <v>EUR</v>
      </c>
    </row>
    <row r="10977" spans="1:20" ht="18.75" hidden="1" customHeight="1" x14ac:dyDescent="0.25">
      <c r="A10977" t="s">
        <v>3341</v>
      </c>
      <c r="B10977" t="s">
        <v>5</v>
      </c>
      <c r="C10977" t="s">
        <v>3549</v>
      </c>
      <c r="D10977" s="24">
        <v>65</v>
      </c>
      <c r="E10977" t="s">
        <v>1797</v>
      </c>
      <c r="F10977" t="s">
        <v>1924</v>
      </c>
      <c r="G10977" t="s">
        <v>108</v>
      </c>
      <c r="H10977" t="s">
        <v>3550</v>
      </c>
      <c r="I10977" t="s">
        <v>1885</v>
      </c>
      <c r="J10977" t="s">
        <v>1919</v>
      </c>
      <c r="K10977" t="s">
        <v>56</v>
      </c>
      <c r="L10977" s="24">
        <v>815.39369999999997</v>
      </c>
      <c r="M10977" s="25">
        <f>+VLOOKUP(E10977, TC!A:D, 4, FALSE())</f>
        <v>1.1733999990151083</v>
      </c>
      <c r="N10977" s="24">
        <f t="shared" si="855"/>
        <v>956.78296677692549</v>
      </c>
      <c r="O10977" t="str">
        <f t="shared" si="856"/>
        <v>NOTAS</v>
      </c>
      <c r="P10977" t="str">
        <f t="shared" si="857"/>
        <v>2025</v>
      </c>
      <c r="Q10977" t="str">
        <f t="shared" si="858"/>
        <v>07</v>
      </c>
      <c r="R10977" t="str">
        <f>+IFERROR(VLOOKUP(I10977, Listado!A:B, 2, FALSE()), "COMERCIALIZADORA INTERNACIONAL CARIBBEAN EXOTICS S A")</f>
        <v>PIEDRAHITA PEREZ MARIANA</v>
      </c>
      <c r="S10977" s="25">
        <f>+VLOOKUP(E10977, TC!A:D, 2, FALSE())</f>
        <v>4061.36</v>
      </c>
      <c r="T10977" t="str">
        <f t="shared" si="859"/>
        <v>EUR</v>
      </c>
    </row>
    <row r="10978" spans="1:20" ht="18.75" hidden="1" customHeight="1" x14ac:dyDescent="0.25">
      <c r="A10978" t="s">
        <v>3341</v>
      </c>
      <c r="B10978" t="s">
        <v>5</v>
      </c>
      <c r="C10978" t="s">
        <v>3549</v>
      </c>
      <c r="D10978" s="24">
        <v>65</v>
      </c>
      <c r="E10978" t="s">
        <v>1797</v>
      </c>
      <c r="F10978" t="s">
        <v>1924</v>
      </c>
      <c r="G10978" t="s">
        <v>108</v>
      </c>
      <c r="H10978" t="s">
        <v>3550</v>
      </c>
      <c r="I10978" t="s">
        <v>1885</v>
      </c>
      <c r="J10978" t="s">
        <v>1919</v>
      </c>
      <c r="K10978" t="s">
        <v>56</v>
      </c>
      <c r="L10978" s="24">
        <v>323.00619999999998</v>
      </c>
      <c r="M10978" s="25">
        <f>+VLOOKUP(E10978, TC!A:D, 4, FALSE())</f>
        <v>1.1733999990151083</v>
      </c>
      <c r="N10978" s="24">
        <f t="shared" si="855"/>
        <v>379.01547476187386</v>
      </c>
      <c r="O10978" t="str">
        <f t="shared" si="856"/>
        <v>NOTAS</v>
      </c>
      <c r="P10978" t="str">
        <f t="shared" si="857"/>
        <v>2025</v>
      </c>
      <c r="Q10978" t="str">
        <f t="shared" si="858"/>
        <v>07</v>
      </c>
      <c r="R10978" t="str">
        <f>+IFERROR(VLOOKUP(I10978, Listado!A:B, 2, FALSE()), "COMERCIALIZADORA INTERNACIONAL CARIBBEAN EXOTICS S A")</f>
        <v>PIEDRAHITA PEREZ MARIANA</v>
      </c>
      <c r="S10978" s="25">
        <f>+VLOOKUP(E10978, TC!A:D, 2, FALSE())</f>
        <v>4061.36</v>
      </c>
      <c r="T10978" t="str">
        <f t="shared" si="859"/>
        <v>EUR</v>
      </c>
    </row>
    <row r="10979" spans="1:20" ht="18.75" hidden="1" customHeight="1" x14ac:dyDescent="0.25">
      <c r="A10979" t="s">
        <v>3341</v>
      </c>
      <c r="B10979" t="s">
        <v>5</v>
      </c>
      <c r="C10979" t="s">
        <v>3549</v>
      </c>
      <c r="D10979" s="24">
        <v>65</v>
      </c>
      <c r="E10979" t="s">
        <v>1797</v>
      </c>
      <c r="F10979" t="s">
        <v>1924</v>
      </c>
      <c r="G10979" t="s">
        <v>108</v>
      </c>
      <c r="H10979" t="s">
        <v>3550</v>
      </c>
      <c r="I10979" t="s">
        <v>1885</v>
      </c>
      <c r="J10979" t="s">
        <v>1919</v>
      </c>
      <c r="K10979" t="s">
        <v>56</v>
      </c>
      <c r="L10979" s="24">
        <v>129.99029999999999</v>
      </c>
      <c r="M10979" s="25">
        <f>+VLOOKUP(E10979, TC!A:D, 4, FALSE())</f>
        <v>1.1733999990151083</v>
      </c>
      <c r="N10979" s="24">
        <f t="shared" si="855"/>
        <v>152.53061789197361</v>
      </c>
      <c r="O10979" t="str">
        <f t="shared" si="856"/>
        <v>NOTAS</v>
      </c>
      <c r="P10979" t="str">
        <f t="shared" si="857"/>
        <v>2025</v>
      </c>
      <c r="Q10979" t="str">
        <f t="shared" si="858"/>
        <v>07</v>
      </c>
      <c r="R10979" t="str">
        <f>+IFERROR(VLOOKUP(I10979, Listado!A:B, 2, FALSE()), "COMERCIALIZADORA INTERNACIONAL CARIBBEAN EXOTICS S A")</f>
        <v>PIEDRAHITA PEREZ MARIANA</v>
      </c>
      <c r="S10979" s="25">
        <f>+VLOOKUP(E10979, TC!A:D, 2, FALSE())</f>
        <v>4061.36</v>
      </c>
      <c r="T10979" t="str">
        <f t="shared" si="859"/>
        <v>EUR</v>
      </c>
    </row>
    <row r="10980" spans="1:20" ht="18.75" hidden="1" customHeight="1" x14ac:dyDescent="0.25">
      <c r="A10980" t="s">
        <v>3341</v>
      </c>
      <c r="B10980" t="s">
        <v>5</v>
      </c>
      <c r="C10980" t="s">
        <v>3549</v>
      </c>
      <c r="D10980" s="24">
        <v>65</v>
      </c>
      <c r="E10980" t="s">
        <v>1797</v>
      </c>
      <c r="F10980" t="s">
        <v>1924</v>
      </c>
      <c r="G10980" t="s">
        <v>108</v>
      </c>
      <c r="H10980" t="s">
        <v>3550</v>
      </c>
      <c r="I10980" t="s">
        <v>1885</v>
      </c>
      <c r="J10980" t="s">
        <v>1919</v>
      </c>
      <c r="K10980" t="s">
        <v>56</v>
      </c>
      <c r="L10980" s="24">
        <v>397.84910000000002</v>
      </c>
      <c r="M10980" s="25">
        <f>+VLOOKUP(E10980, TC!A:D, 4, FALSE())</f>
        <v>1.1733999990151083</v>
      </c>
      <c r="N10980" s="24">
        <f t="shared" si="855"/>
        <v>466.83613354816174</v>
      </c>
      <c r="O10980" t="str">
        <f t="shared" si="856"/>
        <v>NOTAS</v>
      </c>
      <c r="P10980" t="str">
        <f t="shared" si="857"/>
        <v>2025</v>
      </c>
      <c r="Q10980" t="str">
        <f t="shared" si="858"/>
        <v>07</v>
      </c>
      <c r="R10980" t="str">
        <f>+IFERROR(VLOOKUP(I10980, Listado!A:B, 2, FALSE()), "COMERCIALIZADORA INTERNACIONAL CARIBBEAN EXOTICS S A")</f>
        <v>PIEDRAHITA PEREZ MARIANA</v>
      </c>
      <c r="S10980" s="25">
        <f>+VLOOKUP(E10980, TC!A:D, 2, FALSE())</f>
        <v>4061.36</v>
      </c>
      <c r="T10980" t="str">
        <f t="shared" si="859"/>
        <v>EUR</v>
      </c>
    </row>
    <row r="10981" spans="1:20" ht="18.75" hidden="1" customHeight="1" x14ac:dyDescent="0.25">
      <c r="A10981" t="s">
        <v>3341</v>
      </c>
      <c r="B10981" t="s">
        <v>5</v>
      </c>
      <c r="C10981" t="s">
        <v>3549</v>
      </c>
      <c r="D10981" s="24">
        <v>65</v>
      </c>
      <c r="E10981" t="s">
        <v>1797</v>
      </c>
      <c r="F10981" t="s">
        <v>1924</v>
      </c>
      <c r="G10981" t="s">
        <v>108</v>
      </c>
      <c r="H10981" t="s">
        <v>3550</v>
      </c>
      <c r="I10981" t="s">
        <v>1885</v>
      </c>
      <c r="J10981" t="s">
        <v>1919</v>
      </c>
      <c r="K10981" t="s">
        <v>56</v>
      </c>
      <c r="L10981" s="24">
        <v>283.61520000000002</v>
      </c>
      <c r="M10981" s="25">
        <f>+VLOOKUP(E10981, TC!A:D, 4, FALSE())</f>
        <v>1.1733999990151083</v>
      </c>
      <c r="N10981" s="24">
        <f t="shared" si="855"/>
        <v>332.79407540066978</v>
      </c>
      <c r="O10981" t="str">
        <f t="shared" si="856"/>
        <v>NOTAS</v>
      </c>
      <c r="P10981" t="str">
        <f t="shared" si="857"/>
        <v>2025</v>
      </c>
      <c r="Q10981" t="str">
        <f t="shared" si="858"/>
        <v>07</v>
      </c>
      <c r="R10981" t="str">
        <f>+IFERROR(VLOOKUP(I10981, Listado!A:B, 2, FALSE()), "COMERCIALIZADORA INTERNACIONAL CARIBBEAN EXOTICS S A")</f>
        <v>PIEDRAHITA PEREZ MARIANA</v>
      </c>
      <c r="S10981" s="25">
        <f>+VLOOKUP(E10981, TC!A:D, 2, FALSE())</f>
        <v>4061.36</v>
      </c>
      <c r="T10981" t="str">
        <f t="shared" si="859"/>
        <v>EUR</v>
      </c>
    </row>
    <row r="10982" spans="1:20" ht="18.75" hidden="1" customHeight="1" x14ac:dyDescent="0.25">
      <c r="A10982" t="s">
        <v>3341</v>
      </c>
      <c r="B10982" t="s">
        <v>5</v>
      </c>
      <c r="C10982" t="s">
        <v>1913</v>
      </c>
      <c r="D10982" s="24">
        <v>12600</v>
      </c>
      <c r="E10982" t="s">
        <v>1797</v>
      </c>
      <c r="F10982" t="s">
        <v>1924</v>
      </c>
      <c r="G10982" t="s">
        <v>108</v>
      </c>
      <c r="H10982" t="s">
        <v>3551</v>
      </c>
      <c r="I10982" t="s">
        <v>1885</v>
      </c>
      <c r="J10982" t="s">
        <v>1919</v>
      </c>
      <c r="K10982" t="s">
        <v>1959</v>
      </c>
      <c r="L10982" s="24">
        <v>670</v>
      </c>
      <c r="M10982" s="25">
        <f>+VLOOKUP(E10982, TC!A:D, 4, FALSE())</f>
        <v>1.1733999990151083</v>
      </c>
      <c r="N10982" s="24">
        <f t="shared" si="855"/>
        <v>786.1779993401226</v>
      </c>
      <c r="O10982" t="str">
        <f t="shared" si="856"/>
        <v>FACTURA</v>
      </c>
      <c r="P10982" t="str">
        <f t="shared" si="857"/>
        <v>2025</v>
      </c>
      <c r="Q10982" t="str">
        <f t="shared" si="858"/>
        <v>07</v>
      </c>
      <c r="R10982" t="str">
        <f>+IFERROR(VLOOKUP(I10982, Listado!A:B, 2, FALSE()), "COMERCIALIZADORA INTERNACIONAL CARIBBEAN EXOTICS S A")</f>
        <v>PIEDRAHITA PEREZ MARIANA</v>
      </c>
      <c r="S10982" s="25">
        <f>+VLOOKUP(E10982, TC!A:D, 2, FALSE())</f>
        <v>4061.36</v>
      </c>
      <c r="T10982" t="str">
        <f t="shared" si="859"/>
        <v>EUR</v>
      </c>
    </row>
    <row r="10983" spans="1:20" ht="18.75" hidden="1" customHeight="1" x14ac:dyDescent="0.25">
      <c r="A10983" t="s">
        <v>3341</v>
      </c>
      <c r="B10983" t="s">
        <v>5</v>
      </c>
      <c r="C10983" t="s">
        <v>1913</v>
      </c>
      <c r="D10983" s="24">
        <v>12600</v>
      </c>
      <c r="E10983" t="s">
        <v>1797</v>
      </c>
      <c r="F10983" t="s">
        <v>1924</v>
      </c>
      <c r="G10983" t="s">
        <v>108</v>
      </c>
      <c r="H10983" t="s">
        <v>3551</v>
      </c>
      <c r="I10983" t="s">
        <v>1885</v>
      </c>
      <c r="J10983" t="s">
        <v>1919</v>
      </c>
      <c r="K10983" t="s">
        <v>1960</v>
      </c>
      <c r="L10983" s="24">
        <v>26.353999999999999</v>
      </c>
      <c r="M10983" s="25">
        <f>+VLOOKUP(E10983, TC!A:D, 4, FALSE())</f>
        <v>1.1733999990151083</v>
      </c>
      <c r="N10983" s="24">
        <f t="shared" si="855"/>
        <v>30.923783574044162</v>
      </c>
      <c r="O10983" t="str">
        <f t="shared" si="856"/>
        <v>FACTURA</v>
      </c>
      <c r="P10983" t="str">
        <f t="shared" si="857"/>
        <v>2025</v>
      </c>
      <c r="Q10983" t="str">
        <f t="shared" si="858"/>
        <v>07</v>
      </c>
      <c r="R10983" t="str">
        <f>+IFERROR(VLOOKUP(I10983, Listado!A:B, 2, FALSE()), "COMERCIALIZADORA INTERNACIONAL CARIBBEAN EXOTICS S A")</f>
        <v>PIEDRAHITA PEREZ MARIANA</v>
      </c>
      <c r="S10983" s="25">
        <f>+VLOOKUP(E10983, TC!A:D, 2, FALSE())</f>
        <v>4061.36</v>
      </c>
      <c r="T10983" t="str">
        <f t="shared" si="859"/>
        <v>EUR</v>
      </c>
    </row>
    <row r="10984" spans="1:20" ht="18.75" hidden="1" customHeight="1" x14ac:dyDescent="0.25">
      <c r="A10984" t="s">
        <v>3341</v>
      </c>
      <c r="B10984" t="s">
        <v>5</v>
      </c>
      <c r="C10984" t="s">
        <v>3552</v>
      </c>
      <c r="D10984" s="24">
        <v>1164</v>
      </c>
      <c r="E10984" t="s">
        <v>1797</v>
      </c>
      <c r="F10984" t="s">
        <v>1924</v>
      </c>
      <c r="G10984" t="s">
        <v>108</v>
      </c>
      <c r="I10984" t="s">
        <v>1885</v>
      </c>
      <c r="J10984" t="s">
        <v>1919</v>
      </c>
      <c r="K10984" t="s">
        <v>56</v>
      </c>
      <c r="L10984" s="24">
        <v>-7.8781999999999996</v>
      </c>
      <c r="M10984" s="25">
        <f>+VLOOKUP(E10984, TC!A:D, 4, FALSE())</f>
        <v>1.1733999990151083</v>
      </c>
      <c r="N10984" s="24">
        <f t="shared" si="855"/>
        <v>-9.2442798722408259</v>
      </c>
      <c r="O10984" t="str">
        <f t="shared" si="856"/>
        <v>NOTAS</v>
      </c>
      <c r="P10984" t="str">
        <f t="shared" si="857"/>
        <v>2025</v>
      </c>
      <c r="Q10984" t="str">
        <f t="shared" si="858"/>
        <v>07</v>
      </c>
      <c r="R10984" t="str">
        <f>+IFERROR(VLOOKUP(I10984, Listado!A:B, 2, FALSE()), "COMERCIALIZADORA INTERNACIONAL CARIBBEAN EXOTICS S A")</f>
        <v>PIEDRAHITA PEREZ MARIANA</v>
      </c>
      <c r="S10984" s="25">
        <f>+VLOOKUP(E10984, TC!A:D, 2, FALSE())</f>
        <v>4061.36</v>
      </c>
      <c r="T10984" t="str">
        <f t="shared" si="859"/>
        <v>EUR</v>
      </c>
    </row>
    <row r="10985" spans="1:20" ht="18.75" hidden="1" customHeight="1" x14ac:dyDescent="0.25">
      <c r="A10985" t="s">
        <v>3341</v>
      </c>
      <c r="B10985" t="s">
        <v>5</v>
      </c>
      <c r="C10985" t="s">
        <v>3552</v>
      </c>
      <c r="D10985" s="24">
        <v>1164</v>
      </c>
      <c r="E10985" t="s">
        <v>1797</v>
      </c>
      <c r="F10985" t="s">
        <v>1924</v>
      </c>
      <c r="G10985" t="s">
        <v>108</v>
      </c>
      <c r="I10985" t="s">
        <v>1885</v>
      </c>
      <c r="J10985" t="s">
        <v>1919</v>
      </c>
      <c r="K10985" t="s">
        <v>56</v>
      </c>
      <c r="L10985" s="24">
        <v>-43.330100000000002</v>
      </c>
      <c r="M10985" s="25">
        <f>+VLOOKUP(E10985, TC!A:D, 4, FALSE())</f>
        <v>1.1733999990151083</v>
      </c>
      <c r="N10985" s="24">
        <f t="shared" si="855"/>
        <v>-50.843539297324547</v>
      </c>
      <c r="O10985" t="str">
        <f t="shared" si="856"/>
        <v>NOTAS</v>
      </c>
      <c r="P10985" t="str">
        <f t="shared" si="857"/>
        <v>2025</v>
      </c>
      <c r="Q10985" t="str">
        <f t="shared" si="858"/>
        <v>07</v>
      </c>
      <c r="R10985" t="str">
        <f>+IFERROR(VLOOKUP(I10985, Listado!A:B, 2, FALSE()), "COMERCIALIZADORA INTERNACIONAL CARIBBEAN EXOTICS S A")</f>
        <v>PIEDRAHITA PEREZ MARIANA</v>
      </c>
      <c r="S10985" s="25">
        <f>+VLOOKUP(E10985, TC!A:D, 2, FALSE())</f>
        <v>4061.36</v>
      </c>
      <c r="T10985" t="str">
        <f t="shared" si="859"/>
        <v>EUR</v>
      </c>
    </row>
    <row r="10986" spans="1:20" ht="18.75" hidden="1" customHeight="1" x14ac:dyDescent="0.25">
      <c r="A10986" t="s">
        <v>3341</v>
      </c>
      <c r="B10986" t="s">
        <v>5</v>
      </c>
      <c r="C10986" t="s">
        <v>3552</v>
      </c>
      <c r="D10986" s="24">
        <v>1164</v>
      </c>
      <c r="E10986" t="s">
        <v>1797</v>
      </c>
      <c r="F10986" t="s">
        <v>1924</v>
      </c>
      <c r="G10986" t="s">
        <v>108</v>
      </c>
      <c r="I10986" t="s">
        <v>1885</v>
      </c>
      <c r="J10986" t="s">
        <v>1919</v>
      </c>
      <c r="K10986" t="s">
        <v>56</v>
      </c>
      <c r="L10986" s="24">
        <v>-204.83320000000001</v>
      </c>
      <c r="M10986" s="25">
        <f>+VLOOKUP(E10986, TC!A:D, 4, FALSE())</f>
        <v>1.1733999990151083</v>
      </c>
      <c r="N10986" s="24">
        <f t="shared" si="855"/>
        <v>-240.35127667826148</v>
      </c>
      <c r="O10986" t="str">
        <f t="shared" si="856"/>
        <v>NOTAS</v>
      </c>
      <c r="P10986" t="str">
        <f t="shared" si="857"/>
        <v>2025</v>
      </c>
      <c r="Q10986" t="str">
        <f t="shared" si="858"/>
        <v>07</v>
      </c>
      <c r="R10986" t="str">
        <f>+IFERROR(VLOOKUP(I10986, Listado!A:B, 2, FALSE()), "COMERCIALIZADORA INTERNACIONAL CARIBBEAN EXOTICS S A")</f>
        <v>PIEDRAHITA PEREZ MARIANA</v>
      </c>
      <c r="S10986" s="25">
        <f>+VLOOKUP(E10986, TC!A:D, 2, FALSE())</f>
        <v>4061.36</v>
      </c>
      <c r="T10986" t="str">
        <f t="shared" si="859"/>
        <v>EUR</v>
      </c>
    </row>
    <row r="10987" spans="1:20" ht="18.75" hidden="1" customHeight="1" x14ac:dyDescent="0.25">
      <c r="A10987" t="s">
        <v>3341</v>
      </c>
      <c r="B10987" t="s">
        <v>5</v>
      </c>
      <c r="C10987" t="s">
        <v>3552</v>
      </c>
      <c r="D10987" s="24">
        <v>1164</v>
      </c>
      <c r="E10987" t="s">
        <v>1797</v>
      </c>
      <c r="F10987" t="s">
        <v>1924</v>
      </c>
      <c r="G10987" t="s">
        <v>108</v>
      </c>
      <c r="I10987" t="s">
        <v>1885</v>
      </c>
      <c r="J10987" t="s">
        <v>1919</v>
      </c>
      <c r="K10987" t="s">
        <v>56</v>
      </c>
      <c r="L10987" s="24">
        <v>-815.39369999999997</v>
      </c>
      <c r="M10987" s="25">
        <f>+VLOOKUP(E10987, TC!A:D, 4, FALSE())</f>
        <v>1.1733999990151083</v>
      </c>
      <c r="N10987" s="24">
        <f t="shared" si="855"/>
        <v>-956.78296677692549</v>
      </c>
      <c r="O10987" t="str">
        <f t="shared" si="856"/>
        <v>NOTAS</v>
      </c>
      <c r="P10987" t="str">
        <f t="shared" si="857"/>
        <v>2025</v>
      </c>
      <c r="Q10987" t="str">
        <f t="shared" si="858"/>
        <v>07</v>
      </c>
      <c r="R10987" t="str">
        <f>+IFERROR(VLOOKUP(I10987, Listado!A:B, 2, FALSE()), "COMERCIALIZADORA INTERNACIONAL CARIBBEAN EXOTICS S A")</f>
        <v>PIEDRAHITA PEREZ MARIANA</v>
      </c>
      <c r="S10987" s="25">
        <f>+VLOOKUP(E10987, TC!A:D, 2, FALSE())</f>
        <v>4061.36</v>
      </c>
      <c r="T10987" t="str">
        <f t="shared" si="859"/>
        <v>EUR</v>
      </c>
    </row>
    <row r="10988" spans="1:20" ht="18.75" hidden="1" customHeight="1" x14ac:dyDescent="0.25">
      <c r="A10988" t="s">
        <v>3341</v>
      </c>
      <c r="B10988" t="s">
        <v>5</v>
      </c>
      <c r="C10988" t="s">
        <v>3552</v>
      </c>
      <c r="D10988" s="24">
        <v>1164</v>
      </c>
      <c r="E10988" t="s">
        <v>1797</v>
      </c>
      <c r="F10988" t="s">
        <v>1924</v>
      </c>
      <c r="G10988" t="s">
        <v>108</v>
      </c>
      <c r="I10988" t="s">
        <v>1885</v>
      </c>
      <c r="J10988" t="s">
        <v>1919</v>
      </c>
      <c r="K10988" t="s">
        <v>56</v>
      </c>
      <c r="L10988" s="24">
        <v>-323.00619999999998</v>
      </c>
      <c r="M10988" s="25">
        <f>+VLOOKUP(E10988, TC!A:D, 4, FALSE())</f>
        <v>1.1733999990151083</v>
      </c>
      <c r="N10988" s="24">
        <f t="shared" si="855"/>
        <v>-379.01547476187386</v>
      </c>
      <c r="O10988" t="str">
        <f t="shared" si="856"/>
        <v>NOTAS</v>
      </c>
      <c r="P10988" t="str">
        <f t="shared" si="857"/>
        <v>2025</v>
      </c>
      <c r="Q10988" t="str">
        <f t="shared" si="858"/>
        <v>07</v>
      </c>
      <c r="R10988" t="str">
        <f>+IFERROR(VLOOKUP(I10988, Listado!A:B, 2, FALSE()), "COMERCIALIZADORA INTERNACIONAL CARIBBEAN EXOTICS S A")</f>
        <v>PIEDRAHITA PEREZ MARIANA</v>
      </c>
      <c r="S10988" s="25">
        <f>+VLOOKUP(E10988, TC!A:D, 2, FALSE())</f>
        <v>4061.36</v>
      </c>
      <c r="T10988" t="str">
        <f t="shared" si="859"/>
        <v>EUR</v>
      </c>
    </row>
    <row r="10989" spans="1:20" ht="18.75" hidden="1" customHeight="1" x14ac:dyDescent="0.25">
      <c r="A10989" t="s">
        <v>3341</v>
      </c>
      <c r="B10989" t="s">
        <v>5</v>
      </c>
      <c r="C10989" t="s">
        <v>3552</v>
      </c>
      <c r="D10989" s="24">
        <v>1164</v>
      </c>
      <c r="E10989" t="s">
        <v>1797</v>
      </c>
      <c r="F10989" t="s">
        <v>1924</v>
      </c>
      <c r="G10989" t="s">
        <v>108</v>
      </c>
      <c r="I10989" t="s">
        <v>1885</v>
      </c>
      <c r="J10989" t="s">
        <v>1919</v>
      </c>
      <c r="K10989" t="s">
        <v>56</v>
      </c>
      <c r="L10989" s="24">
        <v>-129.99029999999999</v>
      </c>
      <c r="M10989" s="25">
        <f>+VLOOKUP(E10989, TC!A:D, 4, FALSE())</f>
        <v>1.1733999990151083</v>
      </c>
      <c r="N10989" s="24">
        <f t="shared" si="855"/>
        <v>-152.53061789197361</v>
      </c>
      <c r="O10989" t="str">
        <f t="shared" si="856"/>
        <v>NOTAS</v>
      </c>
      <c r="P10989" t="str">
        <f t="shared" si="857"/>
        <v>2025</v>
      </c>
      <c r="Q10989" t="str">
        <f t="shared" si="858"/>
        <v>07</v>
      </c>
      <c r="R10989" t="str">
        <f>+IFERROR(VLOOKUP(I10989, Listado!A:B, 2, FALSE()), "COMERCIALIZADORA INTERNACIONAL CARIBBEAN EXOTICS S A")</f>
        <v>PIEDRAHITA PEREZ MARIANA</v>
      </c>
      <c r="S10989" s="25">
        <f>+VLOOKUP(E10989, TC!A:D, 2, FALSE())</f>
        <v>4061.36</v>
      </c>
      <c r="T10989" t="str">
        <f t="shared" si="859"/>
        <v>EUR</v>
      </c>
    </row>
    <row r="10990" spans="1:20" ht="18.75" hidden="1" customHeight="1" x14ac:dyDescent="0.25">
      <c r="A10990" t="s">
        <v>3341</v>
      </c>
      <c r="B10990" t="s">
        <v>5</v>
      </c>
      <c r="C10990" t="s">
        <v>3552</v>
      </c>
      <c r="D10990" s="24">
        <v>1164</v>
      </c>
      <c r="E10990" t="s">
        <v>1797</v>
      </c>
      <c r="F10990" t="s">
        <v>1924</v>
      </c>
      <c r="G10990" t="s">
        <v>108</v>
      </c>
      <c r="I10990" t="s">
        <v>1885</v>
      </c>
      <c r="J10990" t="s">
        <v>1919</v>
      </c>
      <c r="K10990" t="s">
        <v>56</v>
      </c>
      <c r="L10990" s="24">
        <v>-397.84910000000002</v>
      </c>
      <c r="M10990" s="25">
        <f>+VLOOKUP(E10990, TC!A:D, 4, FALSE())</f>
        <v>1.1733999990151083</v>
      </c>
      <c r="N10990" s="24">
        <f t="shared" si="855"/>
        <v>-466.83613354816174</v>
      </c>
      <c r="O10990" t="str">
        <f t="shared" si="856"/>
        <v>NOTAS</v>
      </c>
      <c r="P10990" t="str">
        <f t="shared" si="857"/>
        <v>2025</v>
      </c>
      <c r="Q10990" t="str">
        <f t="shared" si="858"/>
        <v>07</v>
      </c>
      <c r="R10990" t="str">
        <f>+IFERROR(VLOOKUP(I10990, Listado!A:B, 2, FALSE()), "COMERCIALIZADORA INTERNACIONAL CARIBBEAN EXOTICS S A")</f>
        <v>PIEDRAHITA PEREZ MARIANA</v>
      </c>
      <c r="S10990" s="25">
        <f>+VLOOKUP(E10990, TC!A:D, 2, FALSE())</f>
        <v>4061.36</v>
      </c>
      <c r="T10990" t="str">
        <f t="shared" si="859"/>
        <v>EUR</v>
      </c>
    </row>
    <row r="10991" spans="1:20" ht="18.75" hidden="1" customHeight="1" x14ac:dyDescent="0.25">
      <c r="A10991" t="s">
        <v>3341</v>
      </c>
      <c r="B10991" t="s">
        <v>5</v>
      </c>
      <c r="C10991" t="s">
        <v>3552</v>
      </c>
      <c r="D10991" s="24">
        <v>1164</v>
      </c>
      <c r="E10991" t="s">
        <v>1797</v>
      </c>
      <c r="F10991" t="s">
        <v>1924</v>
      </c>
      <c r="G10991" t="s">
        <v>108</v>
      </c>
      <c r="I10991" t="s">
        <v>1885</v>
      </c>
      <c r="J10991" t="s">
        <v>1919</v>
      </c>
      <c r="K10991" t="s">
        <v>56</v>
      </c>
      <c r="L10991" s="24">
        <v>-283.61520000000002</v>
      </c>
      <c r="M10991" s="25">
        <f>+VLOOKUP(E10991, TC!A:D, 4, FALSE())</f>
        <v>1.1733999990151083</v>
      </c>
      <c r="N10991" s="24">
        <f t="shared" si="855"/>
        <v>-332.79407540066978</v>
      </c>
      <c r="O10991" t="str">
        <f t="shared" si="856"/>
        <v>NOTAS</v>
      </c>
      <c r="P10991" t="str">
        <f t="shared" si="857"/>
        <v>2025</v>
      </c>
      <c r="Q10991" t="str">
        <f t="shared" si="858"/>
        <v>07</v>
      </c>
      <c r="R10991" t="str">
        <f>+IFERROR(VLOOKUP(I10991, Listado!A:B, 2, FALSE()), "COMERCIALIZADORA INTERNACIONAL CARIBBEAN EXOTICS S A")</f>
        <v>PIEDRAHITA PEREZ MARIANA</v>
      </c>
      <c r="S10991" s="25">
        <f>+VLOOKUP(E10991, TC!A:D, 2, FALSE())</f>
        <v>4061.36</v>
      </c>
      <c r="T10991" t="str">
        <f t="shared" si="859"/>
        <v>EUR</v>
      </c>
    </row>
    <row r="10992" spans="1:20" ht="18.75" hidden="1" customHeight="1" x14ac:dyDescent="0.25">
      <c r="A10992" t="s">
        <v>3341</v>
      </c>
      <c r="B10992" t="s">
        <v>1923</v>
      </c>
      <c r="C10992" t="s">
        <v>1913</v>
      </c>
      <c r="D10992" s="24">
        <v>6221</v>
      </c>
      <c r="E10992" t="s">
        <v>1797</v>
      </c>
      <c r="F10992" t="s">
        <v>99</v>
      </c>
      <c r="G10992" t="s">
        <v>1914</v>
      </c>
      <c r="I10992" t="s">
        <v>3553</v>
      </c>
      <c r="J10992" t="s">
        <v>1915</v>
      </c>
      <c r="K10992" t="s">
        <v>2025</v>
      </c>
      <c r="L10992" s="24">
        <v>8750</v>
      </c>
      <c r="M10992" s="25">
        <f>+VLOOKUP(E10992, TC!A:D, 4, FALSE())</f>
        <v>1.1733999990151083</v>
      </c>
      <c r="N10992" s="24">
        <f t="shared" si="855"/>
        <v>8750</v>
      </c>
      <c r="O10992" t="str">
        <f t="shared" si="856"/>
        <v>FACTURA</v>
      </c>
      <c r="P10992" t="str">
        <f t="shared" si="857"/>
        <v>2025</v>
      </c>
      <c r="Q10992" t="str">
        <f t="shared" si="858"/>
        <v>07</v>
      </c>
      <c r="R10992" t="str">
        <f>+IFERROR(VLOOKUP(I10992, Listado!A:B, 2, FALSE()), "COMERCIALIZADORA INTERNACIONAL CARIBBEAN EXOTICS S A")</f>
        <v>COMERCIALIZADORA INTERNACIONAL CARIBBEAN EXOTICS S A</v>
      </c>
      <c r="S10992" s="25">
        <f>+VLOOKUP(E10992, TC!A:D, 2, FALSE())</f>
        <v>4061.36</v>
      </c>
      <c r="T10992" t="str">
        <f t="shared" si="859"/>
        <v>COP</v>
      </c>
    </row>
    <row r="10993" spans="1:20" ht="18.75" hidden="1" customHeight="1" x14ac:dyDescent="0.25">
      <c r="A10993" t="s">
        <v>3341</v>
      </c>
      <c r="B10993" t="s">
        <v>1923</v>
      </c>
      <c r="C10993" t="s">
        <v>1913</v>
      </c>
      <c r="D10993" s="24">
        <v>6221</v>
      </c>
      <c r="E10993" t="s">
        <v>1797</v>
      </c>
      <c r="F10993" t="s">
        <v>99</v>
      </c>
      <c r="G10993" t="s">
        <v>1914</v>
      </c>
      <c r="I10993" t="s">
        <v>3553</v>
      </c>
      <c r="J10993" t="s">
        <v>1915</v>
      </c>
      <c r="K10993" t="s">
        <v>2021</v>
      </c>
      <c r="L10993" s="24">
        <v>3000</v>
      </c>
      <c r="M10993" s="25">
        <f>+VLOOKUP(E10993, TC!A:D, 4, FALSE())</f>
        <v>1.1733999990151083</v>
      </c>
      <c r="N10993" s="24">
        <f t="shared" si="855"/>
        <v>3000</v>
      </c>
      <c r="O10993" t="str">
        <f t="shared" si="856"/>
        <v>FACTURA</v>
      </c>
      <c r="P10993" t="str">
        <f t="shared" si="857"/>
        <v>2025</v>
      </c>
      <c r="Q10993" t="str">
        <f t="shared" si="858"/>
        <v>07</v>
      </c>
      <c r="R10993" t="str">
        <f>+IFERROR(VLOOKUP(I10993, Listado!A:B, 2, FALSE()), "COMERCIALIZADORA INTERNACIONAL CARIBBEAN EXOTICS S A")</f>
        <v>COMERCIALIZADORA INTERNACIONAL CARIBBEAN EXOTICS S A</v>
      </c>
      <c r="S10993" s="25">
        <f>+VLOOKUP(E10993, TC!A:D, 2, FALSE())</f>
        <v>4061.36</v>
      </c>
      <c r="T10993" t="str">
        <f t="shared" si="859"/>
        <v>COP</v>
      </c>
    </row>
    <row r="10994" spans="1:20" ht="18.75" hidden="1" customHeight="1" x14ac:dyDescent="0.25">
      <c r="A10994" t="s">
        <v>3341</v>
      </c>
      <c r="B10994" t="s">
        <v>1923</v>
      </c>
      <c r="C10994" t="s">
        <v>1913</v>
      </c>
      <c r="D10994" s="24">
        <v>6221</v>
      </c>
      <c r="E10994" t="s">
        <v>1797</v>
      </c>
      <c r="F10994" t="s">
        <v>99</v>
      </c>
      <c r="G10994" t="s">
        <v>1914</v>
      </c>
      <c r="I10994" t="s">
        <v>3553</v>
      </c>
      <c r="J10994" t="s">
        <v>1915</v>
      </c>
      <c r="K10994" t="s">
        <v>2022</v>
      </c>
      <c r="L10994" s="24">
        <v>9000</v>
      </c>
      <c r="M10994" s="25">
        <f>+VLOOKUP(E10994, TC!A:D, 4, FALSE())</f>
        <v>1.1733999990151083</v>
      </c>
      <c r="N10994" s="24">
        <f t="shared" si="855"/>
        <v>9000</v>
      </c>
      <c r="O10994" t="str">
        <f t="shared" si="856"/>
        <v>FACTURA</v>
      </c>
      <c r="P10994" t="str">
        <f t="shared" si="857"/>
        <v>2025</v>
      </c>
      <c r="Q10994" t="str">
        <f t="shared" si="858"/>
        <v>07</v>
      </c>
      <c r="R10994" t="str">
        <f>+IFERROR(VLOOKUP(I10994, Listado!A:B, 2, FALSE()), "COMERCIALIZADORA INTERNACIONAL CARIBBEAN EXOTICS S A")</f>
        <v>COMERCIALIZADORA INTERNACIONAL CARIBBEAN EXOTICS S A</v>
      </c>
      <c r="S10994" s="25">
        <f>+VLOOKUP(E10994, TC!A:D, 2, FALSE())</f>
        <v>4061.36</v>
      </c>
      <c r="T10994" t="str">
        <f t="shared" si="859"/>
        <v>COP</v>
      </c>
    </row>
    <row r="10995" spans="1:20" ht="18.75" hidden="1" customHeight="1" x14ac:dyDescent="0.25">
      <c r="A10995" t="s">
        <v>3341</v>
      </c>
      <c r="B10995" t="s">
        <v>1923</v>
      </c>
      <c r="C10995" t="s">
        <v>1913</v>
      </c>
      <c r="D10995" s="24">
        <v>6222</v>
      </c>
      <c r="E10995" t="s">
        <v>1797</v>
      </c>
      <c r="F10995" t="s">
        <v>99</v>
      </c>
      <c r="G10995" t="s">
        <v>1914</v>
      </c>
      <c r="I10995" t="s">
        <v>2735</v>
      </c>
      <c r="J10995" t="s">
        <v>1915</v>
      </c>
      <c r="K10995" t="s">
        <v>2025</v>
      </c>
      <c r="L10995" s="24">
        <v>50000</v>
      </c>
      <c r="M10995" s="25">
        <f>+VLOOKUP(E10995, TC!A:D, 4, FALSE())</f>
        <v>1.1733999990151083</v>
      </c>
      <c r="N10995" s="24">
        <f t="shared" si="855"/>
        <v>50000</v>
      </c>
      <c r="O10995" t="str">
        <f t="shared" si="856"/>
        <v>FACTURA</v>
      </c>
      <c r="P10995" t="str">
        <f t="shared" si="857"/>
        <v>2025</v>
      </c>
      <c r="Q10995" t="str">
        <f t="shared" si="858"/>
        <v>07</v>
      </c>
      <c r="R10995" t="str">
        <f>+IFERROR(VLOOKUP(I10995, Listado!A:B, 2, FALSE()), "COMERCIALIZADORA INTERNACIONAL CARIBBEAN EXOTICS S A")</f>
        <v>COMERCIALIZADORA INTERNACIONAL CARIBBEAN EXOTICS S A</v>
      </c>
      <c r="S10995" s="25">
        <f>+VLOOKUP(E10995, TC!A:D, 2, FALSE())</f>
        <v>4061.36</v>
      </c>
      <c r="T10995" t="str">
        <f t="shared" si="859"/>
        <v>COP</v>
      </c>
    </row>
    <row r="10996" spans="1:20" ht="18.75" hidden="1" customHeight="1" x14ac:dyDescent="0.25">
      <c r="A10996" t="s">
        <v>3341</v>
      </c>
      <c r="B10996" t="s">
        <v>1923</v>
      </c>
      <c r="C10996" t="s">
        <v>1913</v>
      </c>
      <c r="D10996" s="24">
        <v>6222</v>
      </c>
      <c r="E10996" t="s">
        <v>1797</v>
      </c>
      <c r="F10996" t="s">
        <v>99</v>
      </c>
      <c r="G10996" t="s">
        <v>1914</v>
      </c>
      <c r="I10996" t="s">
        <v>2735</v>
      </c>
      <c r="J10996" t="s">
        <v>1915</v>
      </c>
      <c r="K10996" t="s">
        <v>2022</v>
      </c>
      <c r="L10996" s="24">
        <v>25000</v>
      </c>
      <c r="M10996" s="25">
        <f>+VLOOKUP(E10996, TC!A:D, 4, FALSE())</f>
        <v>1.1733999990151083</v>
      </c>
      <c r="N10996" s="24">
        <f t="shared" si="855"/>
        <v>25000</v>
      </c>
      <c r="O10996" t="str">
        <f t="shared" si="856"/>
        <v>FACTURA</v>
      </c>
      <c r="P10996" t="str">
        <f t="shared" si="857"/>
        <v>2025</v>
      </c>
      <c r="Q10996" t="str">
        <f t="shared" si="858"/>
        <v>07</v>
      </c>
      <c r="R10996" t="str">
        <f>+IFERROR(VLOOKUP(I10996, Listado!A:B, 2, FALSE()), "COMERCIALIZADORA INTERNACIONAL CARIBBEAN EXOTICS S A")</f>
        <v>COMERCIALIZADORA INTERNACIONAL CARIBBEAN EXOTICS S A</v>
      </c>
      <c r="S10996" s="25">
        <f>+VLOOKUP(E10996, TC!A:D, 2, FALSE())</f>
        <v>4061.36</v>
      </c>
      <c r="T10996" t="str">
        <f t="shared" si="859"/>
        <v>COP</v>
      </c>
    </row>
    <row r="10997" spans="1:20" ht="18.75" hidden="1" customHeight="1" x14ac:dyDescent="0.25">
      <c r="A10997" t="s">
        <v>3341</v>
      </c>
      <c r="B10997" t="s">
        <v>5</v>
      </c>
      <c r="C10997" t="s">
        <v>1913</v>
      </c>
      <c r="D10997" s="24">
        <v>12601</v>
      </c>
      <c r="E10997" t="s">
        <v>1797</v>
      </c>
      <c r="F10997" t="s">
        <v>99</v>
      </c>
      <c r="G10997" t="s">
        <v>3554</v>
      </c>
      <c r="H10997" t="s">
        <v>3555</v>
      </c>
      <c r="I10997" t="s">
        <v>2798</v>
      </c>
      <c r="J10997" t="s">
        <v>1915</v>
      </c>
      <c r="K10997" t="s">
        <v>2733</v>
      </c>
      <c r="L10997" s="24">
        <v>320000</v>
      </c>
      <c r="M10997" s="25">
        <f>+VLOOKUP(E10997, TC!A:D, 4, FALSE())</f>
        <v>1.1733999990151083</v>
      </c>
      <c r="N10997" s="24">
        <f t="shared" si="855"/>
        <v>320000</v>
      </c>
      <c r="O10997" t="str">
        <f t="shared" si="856"/>
        <v>FACTURA</v>
      </c>
      <c r="P10997" t="str">
        <f t="shared" si="857"/>
        <v>2025</v>
      </c>
      <c r="Q10997" t="str">
        <f t="shared" si="858"/>
        <v>07</v>
      </c>
      <c r="R10997" t="str">
        <f>+IFERROR(VLOOKUP(I10997, Listado!A:B, 2, FALSE()), "COMERCIALIZADORA INTERNACIONAL CARIBBEAN EXOTICS S A")</f>
        <v>COMERCIALIZADORA INTERNACIONAL CARIBBEAN EXOTICS S A</v>
      </c>
      <c r="S10997" s="25">
        <f>+VLOOKUP(E10997, TC!A:D, 2, FALSE())</f>
        <v>4061.36</v>
      </c>
      <c r="T10997" t="str">
        <f t="shared" si="859"/>
        <v>COP</v>
      </c>
    </row>
    <row r="10998" spans="1:20" ht="18.75" hidden="1" customHeight="1" x14ac:dyDescent="0.25">
      <c r="A10998" t="s">
        <v>3341</v>
      </c>
      <c r="B10998" t="s">
        <v>1923</v>
      </c>
      <c r="C10998" t="s">
        <v>1913</v>
      </c>
      <c r="D10998" s="24">
        <v>6223</v>
      </c>
      <c r="E10998" t="s">
        <v>1797</v>
      </c>
      <c r="F10998" t="s">
        <v>99</v>
      </c>
      <c r="G10998" t="s">
        <v>1914</v>
      </c>
      <c r="I10998" t="s">
        <v>1838</v>
      </c>
      <c r="J10998" t="s">
        <v>1915</v>
      </c>
      <c r="K10998" t="s">
        <v>2025</v>
      </c>
      <c r="L10998" s="24">
        <v>809760</v>
      </c>
      <c r="M10998" s="25">
        <f>+VLOOKUP(E10998, TC!A:D, 4, FALSE())</f>
        <v>1.1733999990151083</v>
      </c>
      <c r="N10998" s="24">
        <f t="shared" si="855"/>
        <v>809760</v>
      </c>
      <c r="O10998" t="str">
        <f t="shared" si="856"/>
        <v>FACTURA</v>
      </c>
      <c r="P10998" t="str">
        <f t="shared" si="857"/>
        <v>2025</v>
      </c>
      <c r="Q10998" t="str">
        <f t="shared" si="858"/>
        <v>07</v>
      </c>
      <c r="R10998" t="str">
        <f>+IFERROR(VLOOKUP(I10998, Listado!A:B, 2, FALSE()), "COMERCIALIZADORA INTERNACIONAL CARIBBEAN EXOTICS S A")</f>
        <v>LONDOÑO ECHEVERRI ALEJANDRA</v>
      </c>
      <c r="S10998" s="25">
        <f>+VLOOKUP(E10998, TC!A:D, 2, FALSE())</f>
        <v>4061.36</v>
      </c>
      <c r="T10998" t="str">
        <f t="shared" si="859"/>
        <v>COP</v>
      </c>
    </row>
    <row r="10999" spans="1:20" ht="18.75" hidden="1" customHeight="1" x14ac:dyDescent="0.25">
      <c r="A10999" t="s">
        <v>3341</v>
      </c>
      <c r="B10999" t="s">
        <v>1923</v>
      </c>
      <c r="C10999" t="s">
        <v>1913</v>
      </c>
      <c r="D10999" s="24">
        <v>6223</v>
      </c>
      <c r="E10999" t="s">
        <v>1797</v>
      </c>
      <c r="F10999" t="s">
        <v>99</v>
      </c>
      <c r="G10999" t="s">
        <v>1914</v>
      </c>
      <c r="I10999" t="s">
        <v>1838</v>
      </c>
      <c r="J10999" t="s">
        <v>1915</v>
      </c>
      <c r="K10999" t="s">
        <v>2019</v>
      </c>
      <c r="L10999" s="24">
        <v>13600</v>
      </c>
      <c r="M10999" s="25">
        <f>+VLOOKUP(E10999, TC!A:D, 4, FALSE())</f>
        <v>1.1733999990151083</v>
      </c>
      <c r="N10999" s="24">
        <f t="shared" si="855"/>
        <v>13600</v>
      </c>
      <c r="O10999" t="str">
        <f t="shared" si="856"/>
        <v>FACTURA</v>
      </c>
      <c r="P10999" t="str">
        <f t="shared" si="857"/>
        <v>2025</v>
      </c>
      <c r="Q10999" t="str">
        <f t="shared" si="858"/>
        <v>07</v>
      </c>
      <c r="R10999" t="str">
        <f>+IFERROR(VLOOKUP(I10999, Listado!A:B, 2, FALSE()), "COMERCIALIZADORA INTERNACIONAL CARIBBEAN EXOTICS S A")</f>
        <v>LONDOÑO ECHEVERRI ALEJANDRA</v>
      </c>
      <c r="S10999" s="25">
        <f>+VLOOKUP(E10999, TC!A:D, 2, FALSE())</f>
        <v>4061.36</v>
      </c>
      <c r="T10999" t="str">
        <f t="shared" si="859"/>
        <v>COP</v>
      </c>
    </row>
    <row r="11000" spans="1:20" ht="18.75" hidden="1" customHeight="1" x14ac:dyDescent="0.25">
      <c r="A11000" t="s">
        <v>3341</v>
      </c>
      <c r="B11000" t="s">
        <v>1923</v>
      </c>
      <c r="C11000" t="s">
        <v>1913</v>
      </c>
      <c r="D11000" s="24">
        <v>6223</v>
      </c>
      <c r="E11000" t="s">
        <v>1797</v>
      </c>
      <c r="F11000" t="s">
        <v>99</v>
      </c>
      <c r="G11000" t="s">
        <v>1914</v>
      </c>
      <c r="I11000" t="s">
        <v>1838</v>
      </c>
      <c r="J11000" t="s">
        <v>1915</v>
      </c>
      <c r="K11000" t="s">
        <v>2019</v>
      </c>
      <c r="L11000" s="24">
        <v>1200</v>
      </c>
      <c r="M11000" s="25">
        <f>+VLOOKUP(E11000, TC!A:D, 4, FALSE())</f>
        <v>1.1733999990151083</v>
      </c>
      <c r="N11000" s="24">
        <f t="shared" si="855"/>
        <v>1200</v>
      </c>
      <c r="O11000" t="str">
        <f t="shared" si="856"/>
        <v>FACTURA</v>
      </c>
      <c r="P11000" t="str">
        <f t="shared" si="857"/>
        <v>2025</v>
      </c>
      <c r="Q11000" t="str">
        <f t="shared" si="858"/>
        <v>07</v>
      </c>
      <c r="R11000" t="str">
        <f>+IFERROR(VLOOKUP(I11000, Listado!A:B, 2, FALSE()), "COMERCIALIZADORA INTERNACIONAL CARIBBEAN EXOTICS S A")</f>
        <v>LONDOÑO ECHEVERRI ALEJANDRA</v>
      </c>
      <c r="S11000" s="25">
        <f>+VLOOKUP(E11000, TC!A:D, 2, FALSE())</f>
        <v>4061.36</v>
      </c>
      <c r="T11000" t="str">
        <f t="shared" si="859"/>
        <v>COP</v>
      </c>
    </row>
    <row r="11001" spans="1:20" ht="18.75" hidden="1" customHeight="1" x14ac:dyDescent="0.25">
      <c r="A11001" t="s">
        <v>3341</v>
      </c>
      <c r="B11001" t="s">
        <v>1923</v>
      </c>
      <c r="C11001" t="s">
        <v>1913</v>
      </c>
      <c r="D11001" s="24">
        <v>6223</v>
      </c>
      <c r="E11001" t="s">
        <v>1797</v>
      </c>
      <c r="F11001" t="s">
        <v>99</v>
      </c>
      <c r="G11001" t="s">
        <v>1914</v>
      </c>
      <c r="I11001" t="s">
        <v>1838</v>
      </c>
      <c r="J11001" t="s">
        <v>1915</v>
      </c>
      <c r="K11001" t="s">
        <v>2019</v>
      </c>
      <c r="L11001" s="24">
        <v>7200</v>
      </c>
      <c r="M11001" s="25">
        <f>+VLOOKUP(E11001, TC!A:D, 4, FALSE())</f>
        <v>1.1733999990151083</v>
      </c>
      <c r="N11001" s="24">
        <f t="shared" si="855"/>
        <v>7200</v>
      </c>
      <c r="O11001" t="str">
        <f t="shared" si="856"/>
        <v>FACTURA</v>
      </c>
      <c r="P11001" t="str">
        <f t="shared" si="857"/>
        <v>2025</v>
      </c>
      <c r="Q11001" t="str">
        <f t="shared" si="858"/>
        <v>07</v>
      </c>
      <c r="R11001" t="str">
        <f>+IFERROR(VLOOKUP(I11001, Listado!A:B, 2, FALSE()), "COMERCIALIZADORA INTERNACIONAL CARIBBEAN EXOTICS S A")</f>
        <v>LONDOÑO ECHEVERRI ALEJANDRA</v>
      </c>
      <c r="S11001" s="25">
        <f>+VLOOKUP(E11001, TC!A:D, 2, FALSE())</f>
        <v>4061.36</v>
      </c>
      <c r="T11001" t="str">
        <f t="shared" si="859"/>
        <v>COP</v>
      </c>
    </row>
    <row r="11002" spans="1:20" ht="18.75" hidden="1" customHeight="1" x14ac:dyDescent="0.25">
      <c r="A11002" t="s">
        <v>3341</v>
      </c>
      <c r="B11002" t="s">
        <v>1923</v>
      </c>
      <c r="C11002" t="s">
        <v>1913</v>
      </c>
      <c r="D11002" s="24">
        <v>6223</v>
      </c>
      <c r="E11002" t="s">
        <v>1797</v>
      </c>
      <c r="F11002" t="s">
        <v>99</v>
      </c>
      <c r="G11002" t="s">
        <v>1914</v>
      </c>
      <c r="I11002" t="s">
        <v>1838</v>
      </c>
      <c r="J11002" t="s">
        <v>1915</v>
      </c>
      <c r="K11002" t="s">
        <v>2019</v>
      </c>
      <c r="L11002" s="24">
        <v>7500</v>
      </c>
      <c r="M11002" s="25">
        <f>+VLOOKUP(E11002, TC!A:D, 4, FALSE())</f>
        <v>1.1733999990151083</v>
      </c>
      <c r="N11002" s="24">
        <f t="shared" si="855"/>
        <v>7500</v>
      </c>
      <c r="O11002" t="str">
        <f t="shared" si="856"/>
        <v>FACTURA</v>
      </c>
      <c r="P11002" t="str">
        <f t="shared" si="857"/>
        <v>2025</v>
      </c>
      <c r="Q11002" t="str">
        <f t="shared" si="858"/>
        <v>07</v>
      </c>
      <c r="R11002" t="str">
        <f>+IFERROR(VLOOKUP(I11002, Listado!A:B, 2, FALSE()), "COMERCIALIZADORA INTERNACIONAL CARIBBEAN EXOTICS S A")</f>
        <v>LONDOÑO ECHEVERRI ALEJANDRA</v>
      </c>
      <c r="S11002" s="25">
        <f>+VLOOKUP(E11002, TC!A:D, 2, FALSE())</f>
        <v>4061.36</v>
      </c>
      <c r="T11002" t="str">
        <f t="shared" si="859"/>
        <v>COP</v>
      </c>
    </row>
    <row r="11003" spans="1:20" ht="18.75" hidden="1" customHeight="1" x14ac:dyDescent="0.25">
      <c r="A11003" t="s">
        <v>3341</v>
      </c>
      <c r="B11003" t="s">
        <v>1923</v>
      </c>
      <c r="C11003" t="s">
        <v>1913</v>
      </c>
      <c r="D11003" s="24">
        <v>6223</v>
      </c>
      <c r="E11003" t="s">
        <v>1797</v>
      </c>
      <c r="F11003" t="s">
        <v>99</v>
      </c>
      <c r="G11003" t="s">
        <v>1914</v>
      </c>
      <c r="I11003" t="s">
        <v>1838</v>
      </c>
      <c r="J11003" t="s">
        <v>1915</v>
      </c>
      <c r="K11003" t="s">
        <v>2019</v>
      </c>
      <c r="L11003" s="24">
        <v>10500</v>
      </c>
      <c r="M11003" s="25">
        <f>+VLOOKUP(E11003, TC!A:D, 4, FALSE())</f>
        <v>1.1733999990151083</v>
      </c>
      <c r="N11003" s="24">
        <f t="shared" si="855"/>
        <v>10500</v>
      </c>
      <c r="O11003" t="str">
        <f t="shared" si="856"/>
        <v>FACTURA</v>
      </c>
      <c r="P11003" t="str">
        <f t="shared" si="857"/>
        <v>2025</v>
      </c>
      <c r="Q11003" t="str">
        <f t="shared" si="858"/>
        <v>07</v>
      </c>
      <c r="R11003" t="str">
        <f>+IFERROR(VLOOKUP(I11003, Listado!A:B, 2, FALSE()), "COMERCIALIZADORA INTERNACIONAL CARIBBEAN EXOTICS S A")</f>
        <v>LONDOÑO ECHEVERRI ALEJANDRA</v>
      </c>
      <c r="S11003" s="25">
        <f>+VLOOKUP(E11003, TC!A:D, 2, FALSE())</f>
        <v>4061.36</v>
      </c>
      <c r="T11003" t="str">
        <f t="shared" si="859"/>
        <v>COP</v>
      </c>
    </row>
    <row r="11004" spans="1:20" ht="18.75" hidden="1" customHeight="1" x14ac:dyDescent="0.25">
      <c r="A11004" t="s">
        <v>3341</v>
      </c>
      <c r="B11004" t="s">
        <v>1923</v>
      </c>
      <c r="C11004" t="s">
        <v>1913</v>
      </c>
      <c r="D11004" s="24">
        <v>6223</v>
      </c>
      <c r="E11004" t="s">
        <v>1797</v>
      </c>
      <c r="F11004" t="s">
        <v>99</v>
      </c>
      <c r="G11004" t="s">
        <v>1914</v>
      </c>
      <c r="I11004" t="s">
        <v>1838</v>
      </c>
      <c r="J11004" t="s">
        <v>1915</v>
      </c>
      <c r="K11004" t="s">
        <v>2021</v>
      </c>
      <c r="L11004" s="24">
        <v>2280</v>
      </c>
      <c r="M11004" s="25">
        <f>+VLOOKUP(E11004, TC!A:D, 4, FALSE())</f>
        <v>1.1733999990151083</v>
      </c>
      <c r="N11004" s="24">
        <f t="shared" si="855"/>
        <v>2280</v>
      </c>
      <c r="O11004" t="str">
        <f t="shared" si="856"/>
        <v>FACTURA</v>
      </c>
      <c r="P11004" t="str">
        <f t="shared" si="857"/>
        <v>2025</v>
      </c>
      <c r="Q11004" t="str">
        <f t="shared" si="858"/>
        <v>07</v>
      </c>
      <c r="R11004" t="str">
        <f>+IFERROR(VLOOKUP(I11004, Listado!A:B, 2, FALSE()), "COMERCIALIZADORA INTERNACIONAL CARIBBEAN EXOTICS S A")</f>
        <v>LONDOÑO ECHEVERRI ALEJANDRA</v>
      </c>
      <c r="S11004" s="25">
        <f>+VLOOKUP(E11004, TC!A:D, 2, FALSE())</f>
        <v>4061.36</v>
      </c>
      <c r="T11004" t="str">
        <f t="shared" si="859"/>
        <v>COP</v>
      </c>
    </row>
    <row r="11005" spans="1:20" ht="18.75" hidden="1" customHeight="1" x14ac:dyDescent="0.25">
      <c r="A11005" t="s">
        <v>3341</v>
      </c>
      <c r="B11005" t="s">
        <v>1923</v>
      </c>
      <c r="C11005" t="s">
        <v>1913</v>
      </c>
      <c r="D11005" s="24">
        <v>6223</v>
      </c>
      <c r="E11005" t="s">
        <v>1797</v>
      </c>
      <c r="F11005" t="s">
        <v>99</v>
      </c>
      <c r="G11005" t="s">
        <v>1914</v>
      </c>
      <c r="I11005" t="s">
        <v>1838</v>
      </c>
      <c r="J11005" t="s">
        <v>1915</v>
      </c>
      <c r="K11005" t="s">
        <v>2021</v>
      </c>
      <c r="L11005" s="24">
        <v>61940</v>
      </c>
      <c r="M11005" s="25">
        <f>+VLOOKUP(E11005, TC!A:D, 4, FALSE())</f>
        <v>1.1733999990151083</v>
      </c>
      <c r="N11005" s="24">
        <f t="shared" si="855"/>
        <v>61940</v>
      </c>
      <c r="O11005" t="str">
        <f t="shared" si="856"/>
        <v>FACTURA</v>
      </c>
      <c r="P11005" t="str">
        <f t="shared" si="857"/>
        <v>2025</v>
      </c>
      <c r="Q11005" t="str">
        <f t="shared" si="858"/>
        <v>07</v>
      </c>
      <c r="R11005" t="str">
        <f>+IFERROR(VLOOKUP(I11005, Listado!A:B, 2, FALSE()), "COMERCIALIZADORA INTERNACIONAL CARIBBEAN EXOTICS S A")</f>
        <v>LONDOÑO ECHEVERRI ALEJANDRA</v>
      </c>
      <c r="S11005" s="25">
        <f>+VLOOKUP(E11005, TC!A:D, 2, FALSE())</f>
        <v>4061.36</v>
      </c>
      <c r="T11005" t="str">
        <f t="shared" si="859"/>
        <v>COP</v>
      </c>
    </row>
    <row r="11006" spans="1:20" ht="18.75" hidden="1" customHeight="1" x14ac:dyDescent="0.25">
      <c r="A11006" t="s">
        <v>3341</v>
      </c>
      <c r="B11006" t="s">
        <v>1923</v>
      </c>
      <c r="C11006" t="s">
        <v>1913</v>
      </c>
      <c r="D11006" s="24">
        <v>6223</v>
      </c>
      <c r="E11006" t="s">
        <v>1797</v>
      </c>
      <c r="F11006" t="s">
        <v>99</v>
      </c>
      <c r="G11006" t="s">
        <v>1914</v>
      </c>
      <c r="I11006" t="s">
        <v>1838</v>
      </c>
      <c r="J11006" t="s">
        <v>1915</v>
      </c>
      <c r="K11006" t="s">
        <v>2021</v>
      </c>
      <c r="L11006" s="24">
        <v>86260</v>
      </c>
      <c r="M11006" s="25">
        <f>+VLOOKUP(E11006, TC!A:D, 4, FALSE())</f>
        <v>1.1733999990151083</v>
      </c>
      <c r="N11006" s="24">
        <f t="shared" si="855"/>
        <v>86260</v>
      </c>
      <c r="O11006" t="str">
        <f t="shared" si="856"/>
        <v>FACTURA</v>
      </c>
      <c r="P11006" t="str">
        <f t="shared" si="857"/>
        <v>2025</v>
      </c>
      <c r="Q11006" t="str">
        <f t="shared" si="858"/>
        <v>07</v>
      </c>
      <c r="R11006" t="str">
        <f>+IFERROR(VLOOKUP(I11006, Listado!A:B, 2, FALSE()), "COMERCIALIZADORA INTERNACIONAL CARIBBEAN EXOTICS S A")</f>
        <v>LONDOÑO ECHEVERRI ALEJANDRA</v>
      </c>
      <c r="S11006" s="25">
        <f>+VLOOKUP(E11006, TC!A:D, 2, FALSE())</f>
        <v>4061.36</v>
      </c>
      <c r="T11006" t="str">
        <f t="shared" si="859"/>
        <v>COP</v>
      </c>
    </row>
    <row r="11007" spans="1:20" ht="18.75" hidden="1" customHeight="1" x14ac:dyDescent="0.25">
      <c r="A11007" t="s">
        <v>3341</v>
      </c>
      <c r="B11007" t="s">
        <v>1923</v>
      </c>
      <c r="C11007" t="s">
        <v>1913</v>
      </c>
      <c r="D11007" s="24">
        <v>6223</v>
      </c>
      <c r="E11007" t="s">
        <v>1797</v>
      </c>
      <c r="F11007" t="s">
        <v>99</v>
      </c>
      <c r="G11007" t="s">
        <v>1914</v>
      </c>
      <c r="I11007" t="s">
        <v>1838</v>
      </c>
      <c r="J11007" t="s">
        <v>1915</v>
      </c>
      <c r="K11007" t="s">
        <v>2021</v>
      </c>
      <c r="L11007" s="24">
        <v>155040</v>
      </c>
      <c r="M11007" s="25">
        <f>+VLOOKUP(E11007, TC!A:D, 4, FALSE())</f>
        <v>1.1733999990151083</v>
      </c>
      <c r="N11007" s="24">
        <f t="shared" si="855"/>
        <v>155040</v>
      </c>
      <c r="O11007" t="str">
        <f t="shared" si="856"/>
        <v>FACTURA</v>
      </c>
      <c r="P11007" t="str">
        <f t="shared" si="857"/>
        <v>2025</v>
      </c>
      <c r="Q11007" t="str">
        <f t="shared" si="858"/>
        <v>07</v>
      </c>
      <c r="R11007" t="str">
        <f>+IFERROR(VLOOKUP(I11007, Listado!A:B, 2, FALSE()), "COMERCIALIZADORA INTERNACIONAL CARIBBEAN EXOTICS S A")</f>
        <v>LONDOÑO ECHEVERRI ALEJANDRA</v>
      </c>
      <c r="S11007" s="25">
        <f>+VLOOKUP(E11007, TC!A:D, 2, FALSE())</f>
        <v>4061.36</v>
      </c>
      <c r="T11007" t="str">
        <f t="shared" si="859"/>
        <v>COP</v>
      </c>
    </row>
    <row r="11008" spans="1:20" ht="18.75" hidden="1" customHeight="1" x14ac:dyDescent="0.25">
      <c r="A11008" t="s">
        <v>3341</v>
      </c>
      <c r="B11008" t="s">
        <v>1923</v>
      </c>
      <c r="C11008" t="s">
        <v>1913</v>
      </c>
      <c r="D11008" s="24">
        <v>6223</v>
      </c>
      <c r="E11008" t="s">
        <v>1797</v>
      </c>
      <c r="F11008" t="s">
        <v>99</v>
      </c>
      <c r="G11008" t="s">
        <v>1914</v>
      </c>
      <c r="I11008" t="s">
        <v>1838</v>
      </c>
      <c r="J11008" t="s">
        <v>1915</v>
      </c>
      <c r="K11008" t="s">
        <v>2021</v>
      </c>
      <c r="L11008" s="24">
        <v>11400</v>
      </c>
      <c r="M11008" s="25">
        <f>+VLOOKUP(E11008, TC!A:D, 4, FALSE())</f>
        <v>1.1733999990151083</v>
      </c>
      <c r="N11008" s="24">
        <f t="shared" si="855"/>
        <v>11400</v>
      </c>
      <c r="O11008" t="str">
        <f t="shared" si="856"/>
        <v>FACTURA</v>
      </c>
      <c r="P11008" t="str">
        <f t="shared" si="857"/>
        <v>2025</v>
      </c>
      <c r="Q11008" t="str">
        <f t="shared" si="858"/>
        <v>07</v>
      </c>
      <c r="R11008" t="str">
        <f>+IFERROR(VLOOKUP(I11008, Listado!A:B, 2, FALSE()), "COMERCIALIZADORA INTERNACIONAL CARIBBEAN EXOTICS S A")</f>
        <v>LONDOÑO ECHEVERRI ALEJANDRA</v>
      </c>
      <c r="S11008" s="25">
        <f>+VLOOKUP(E11008, TC!A:D, 2, FALSE())</f>
        <v>4061.36</v>
      </c>
      <c r="T11008" t="str">
        <f t="shared" si="859"/>
        <v>COP</v>
      </c>
    </row>
    <row r="11009" spans="1:20" ht="18.75" hidden="1" customHeight="1" x14ac:dyDescent="0.25">
      <c r="A11009" t="s">
        <v>3341</v>
      </c>
      <c r="B11009" t="s">
        <v>1923</v>
      </c>
      <c r="C11009" t="s">
        <v>1913</v>
      </c>
      <c r="D11009" s="24">
        <v>6223</v>
      </c>
      <c r="E11009" t="s">
        <v>1797</v>
      </c>
      <c r="F11009" t="s">
        <v>99</v>
      </c>
      <c r="G11009" t="s">
        <v>1914</v>
      </c>
      <c r="I11009" t="s">
        <v>1838</v>
      </c>
      <c r="J11009" t="s">
        <v>1915</v>
      </c>
      <c r="K11009" t="s">
        <v>2021</v>
      </c>
      <c r="L11009" s="24">
        <v>92910</v>
      </c>
      <c r="M11009" s="25">
        <f>+VLOOKUP(E11009, TC!A:D, 4, FALSE())</f>
        <v>1.1733999990151083</v>
      </c>
      <c r="N11009" s="24">
        <f t="shared" si="855"/>
        <v>92910</v>
      </c>
      <c r="O11009" t="str">
        <f t="shared" si="856"/>
        <v>FACTURA</v>
      </c>
      <c r="P11009" t="str">
        <f t="shared" si="857"/>
        <v>2025</v>
      </c>
      <c r="Q11009" t="str">
        <f t="shared" si="858"/>
        <v>07</v>
      </c>
      <c r="R11009" t="str">
        <f>+IFERROR(VLOOKUP(I11009, Listado!A:B, 2, FALSE()), "COMERCIALIZADORA INTERNACIONAL CARIBBEAN EXOTICS S A")</f>
        <v>LONDOÑO ECHEVERRI ALEJANDRA</v>
      </c>
      <c r="S11009" s="25">
        <f>+VLOOKUP(E11009, TC!A:D, 2, FALSE())</f>
        <v>4061.36</v>
      </c>
      <c r="T11009" t="str">
        <f t="shared" si="859"/>
        <v>COP</v>
      </c>
    </row>
    <row r="11010" spans="1:20" ht="18.75" hidden="1" customHeight="1" x14ac:dyDescent="0.25">
      <c r="A11010" t="s">
        <v>3341</v>
      </c>
      <c r="B11010" t="s">
        <v>1923</v>
      </c>
      <c r="C11010" t="s">
        <v>1913</v>
      </c>
      <c r="D11010" s="24">
        <v>6223</v>
      </c>
      <c r="E11010" t="s">
        <v>1797</v>
      </c>
      <c r="F11010" t="s">
        <v>99</v>
      </c>
      <c r="G11010" t="s">
        <v>1914</v>
      </c>
      <c r="I11010" t="s">
        <v>1838</v>
      </c>
      <c r="J11010" t="s">
        <v>1915</v>
      </c>
      <c r="K11010" t="s">
        <v>2021</v>
      </c>
      <c r="L11010" s="24">
        <v>159030</v>
      </c>
      <c r="M11010" s="25">
        <f>+VLOOKUP(E11010, TC!A:D, 4, FALSE())</f>
        <v>1.1733999990151083</v>
      </c>
      <c r="N11010" s="24">
        <f t="shared" ref="N11010:N11073" si="860">+IF(F11010="EUR", (M11010*L11010), IF(I11010="JUAN MATAS SAS", (L11010/S11010), L11010))</f>
        <v>159030</v>
      </c>
      <c r="O11010" t="str">
        <f t="shared" ref="O11010:O11073" si="861">+IF(C11010="CFE", "FACTURA", IF(ISERROR(SEARCH("ANULA", H11010))=FALSE(), "ANULACIÓN FE", IF(ISERROR(SEARCH("CANCELLATION", H11010))=FALSE(), "ANULACIÓN FE", "NOTAS")))</f>
        <v>FACTURA</v>
      </c>
      <c r="P11010" t="str">
        <f t="shared" ref="P11010:P11073" si="862">+LEFT(E11010, 4)</f>
        <v>2025</v>
      </c>
      <c r="Q11010" t="str">
        <f t="shared" ref="Q11010:Q11073" si="863">+MID(E11010, 5, 2)</f>
        <v>07</v>
      </c>
      <c r="R11010" t="str">
        <f>+IFERROR(VLOOKUP(I11010, Listado!A:B, 2, FALSE()), "COMERCIALIZADORA INTERNACIONAL CARIBBEAN EXOTICS S A")</f>
        <v>LONDOÑO ECHEVERRI ALEJANDRA</v>
      </c>
      <c r="S11010" s="25">
        <f>+VLOOKUP(E11010, TC!A:D, 2, FALSE())</f>
        <v>4061.36</v>
      </c>
      <c r="T11010" t="str">
        <f t="shared" ref="T11010:T11073" si="864">+IF(I11010="JUAN MATAS SAS", "USD", F11010)</f>
        <v>COP</v>
      </c>
    </row>
    <row r="11011" spans="1:20" ht="18.75" hidden="1" customHeight="1" x14ac:dyDescent="0.25">
      <c r="A11011" t="s">
        <v>3341</v>
      </c>
      <c r="B11011" t="s">
        <v>1923</v>
      </c>
      <c r="C11011" t="s">
        <v>1913</v>
      </c>
      <c r="D11011" s="24">
        <v>6223</v>
      </c>
      <c r="E11011" t="s">
        <v>1797</v>
      </c>
      <c r="F11011" t="s">
        <v>99</v>
      </c>
      <c r="G11011" t="s">
        <v>1914</v>
      </c>
      <c r="I11011" t="s">
        <v>1838</v>
      </c>
      <c r="J11011" t="s">
        <v>1915</v>
      </c>
      <c r="K11011" t="s">
        <v>2021</v>
      </c>
      <c r="L11011" s="24">
        <v>133570</v>
      </c>
      <c r="M11011" s="25">
        <f>+VLOOKUP(E11011, TC!A:D, 4, FALSE())</f>
        <v>1.1733999990151083</v>
      </c>
      <c r="N11011" s="24">
        <f t="shared" si="860"/>
        <v>133570</v>
      </c>
      <c r="O11011" t="str">
        <f t="shared" si="861"/>
        <v>FACTURA</v>
      </c>
      <c r="P11011" t="str">
        <f t="shared" si="862"/>
        <v>2025</v>
      </c>
      <c r="Q11011" t="str">
        <f t="shared" si="863"/>
        <v>07</v>
      </c>
      <c r="R11011" t="str">
        <f>+IFERROR(VLOOKUP(I11011, Listado!A:B, 2, FALSE()), "COMERCIALIZADORA INTERNACIONAL CARIBBEAN EXOTICS S A")</f>
        <v>LONDOÑO ECHEVERRI ALEJANDRA</v>
      </c>
      <c r="S11011" s="25">
        <f>+VLOOKUP(E11011, TC!A:D, 2, FALSE())</f>
        <v>4061.36</v>
      </c>
      <c r="T11011" t="str">
        <f t="shared" si="864"/>
        <v>COP</v>
      </c>
    </row>
    <row r="11012" spans="1:20" ht="18.75" hidden="1" customHeight="1" x14ac:dyDescent="0.25">
      <c r="A11012" t="s">
        <v>3341</v>
      </c>
      <c r="B11012" t="s">
        <v>1923</v>
      </c>
      <c r="C11012" t="s">
        <v>1913</v>
      </c>
      <c r="D11012" s="24">
        <v>6223</v>
      </c>
      <c r="E11012" t="s">
        <v>1797</v>
      </c>
      <c r="F11012" t="s">
        <v>99</v>
      </c>
      <c r="G11012" t="s">
        <v>1914</v>
      </c>
      <c r="I11012" t="s">
        <v>1838</v>
      </c>
      <c r="J11012" t="s">
        <v>1915</v>
      </c>
      <c r="K11012" t="s">
        <v>2022</v>
      </c>
      <c r="L11012" s="24">
        <v>416640</v>
      </c>
      <c r="M11012" s="25">
        <f>+VLOOKUP(E11012, TC!A:D, 4, FALSE())</f>
        <v>1.1733999990151083</v>
      </c>
      <c r="N11012" s="24">
        <f t="shared" si="860"/>
        <v>416640</v>
      </c>
      <c r="O11012" t="str">
        <f t="shared" si="861"/>
        <v>FACTURA</v>
      </c>
      <c r="P11012" t="str">
        <f t="shared" si="862"/>
        <v>2025</v>
      </c>
      <c r="Q11012" t="str">
        <f t="shared" si="863"/>
        <v>07</v>
      </c>
      <c r="R11012" t="str">
        <f>+IFERROR(VLOOKUP(I11012, Listado!A:B, 2, FALSE()), "COMERCIALIZADORA INTERNACIONAL CARIBBEAN EXOTICS S A")</f>
        <v>LONDOÑO ECHEVERRI ALEJANDRA</v>
      </c>
      <c r="S11012" s="25">
        <f>+VLOOKUP(E11012, TC!A:D, 2, FALSE())</f>
        <v>4061.36</v>
      </c>
      <c r="T11012" t="str">
        <f t="shared" si="864"/>
        <v>COP</v>
      </c>
    </row>
    <row r="11013" spans="1:20" ht="18.75" hidden="1" customHeight="1" x14ac:dyDescent="0.25">
      <c r="A11013" t="s">
        <v>3341</v>
      </c>
      <c r="B11013" t="s">
        <v>1923</v>
      </c>
      <c r="C11013" t="s">
        <v>1913</v>
      </c>
      <c r="D11013" s="24">
        <v>6223</v>
      </c>
      <c r="E11013" t="s">
        <v>1797</v>
      </c>
      <c r="F11013" t="s">
        <v>99</v>
      </c>
      <c r="G11013" t="s">
        <v>1914</v>
      </c>
      <c r="I11013" t="s">
        <v>1838</v>
      </c>
      <c r="J11013" t="s">
        <v>1915</v>
      </c>
      <c r="K11013" t="s">
        <v>2022</v>
      </c>
      <c r="L11013" s="24">
        <v>141260</v>
      </c>
      <c r="M11013" s="25">
        <f>+VLOOKUP(E11013, TC!A:D, 4, FALSE())</f>
        <v>1.1733999990151083</v>
      </c>
      <c r="N11013" s="24">
        <f t="shared" si="860"/>
        <v>141260</v>
      </c>
      <c r="O11013" t="str">
        <f t="shared" si="861"/>
        <v>FACTURA</v>
      </c>
      <c r="P11013" t="str">
        <f t="shared" si="862"/>
        <v>2025</v>
      </c>
      <c r="Q11013" t="str">
        <f t="shared" si="863"/>
        <v>07</v>
      </c>
      <c r="R11013" t="str">
        <f>+IFERROR(VLOOKUP(I11013, Listado!A:B, 2, FALSE()), "COMERCIALIZADORA INTERNACIONAL CARIBBEAN EXOTICS S A")</f>
        <v>LONDOÑO ECHEVERRI ALEJANDRA</v>
      </c>
      <c r="S11013" s="25">
        <f>+VLOOKUP(E11013, TC!A:D, 2, FALSE())</f>
        <v>4061.36</v>
      </c>
      <c r="T11013" t="str">
        <f t="shared" si="864"/>
        <v>COP</v>
      </c>
    </row>
    <row r="11014" spans="1:20" ht="18.75" hidden="1" customHeight="1" x14ac:dyDescent="0.25">
      <c r="A11014" t="s">
        <v>3341</v>
      </c>
      <c r="B11014" t="s">
        <v>1923</v>
      </c>
      <c r="C11014" t="s">
        <v>1913</v>
      </c>
      <c r="D11014" s="24">
        <v>6223</v>
      </c>
      <c r="E11014" t="s">
        <v>1797</v>
      </c>
      <c r="F11014" t="s">
        <v>99</v>
      </c>
      <c r="G11014" t="s">
        <v>1914</v>
      </c>
      <c r="I11014" t="s">
        <v>1838</v>
      </c>
      <c r="J11014" t="s">
        <v>1915</v>
      </c>
      <c r="K11014" t="s">
        <v>2022</v>
      </c>
      <c r="L11014" s="24">
        <v>378000</v>
      </c>
      <c r="M11014" s="25">
        <f>+VLOOKUP(E11014, TC!A:D, 4, FALSE())</f>
        <v>1.1733999990151083</v>
      </c>
      <c r="N11014" s="24">
        <f t="shared" si="860"/>
        <v>378000</v>
      </c>
      <c r="O11014" t="str">
        <f t="shared" si="861"/>
        <v>FACTURA</v>
      </c>
      <c r="P11014" t="str">
        <f t="shared" si="862"/>
        <v>2025</v>
      </c>
      <c r="Q11014" t="str">
        <f t="shared" si="863"/>
        <v>07</v>
      </c>
      <c r="R11014" t="str">
        <f>+IFERROR(VLOOKUP(I11014, Listado!A:B, 2, FALSE()), "COMERCIALIZADORA INTERNACIONAL CARIBBEAN EXOTICS S A")</f>
        <v>LONDOÑO ECHEVERRI ALEJANDRA</v>
      </c>
      <c r="S11014" s="25">
        <f>+VLOOKUP(E11014, TC!A:D, 2, FALSE())</f>
        <v>4061.36</v>
      </c>
      <c r="T11014" t="str">
        <f t="shared" si="864"/>
        <v>COP</v>
      </c>
    </row>
    <row r="11015" spans="1:20" ht="18.75" hidden="1" customHeight="1" x14ac:dyDescent="0.25">
      <c r="A11015" t="s">
        <v>3341</v>
      </c>
      <c r="B11015" t="s">
        <v>1923</v>
      </c>
      <c r="C11015" t="s">
        <v>1913</v>
      </c>
      <c r="D11015" s="24">
        <v>6223</v>
      </c>
      <c r="E11015" t="s">
        <v>1797</v>
      </c>
      <c r="F11015" t="s">
        <v>99</v>
      </c>
      <c r="G11015" t="s">
        <v>1914</v>
      </c>
      <c r="I11015" t="s">
        <v>1838</v>
      </c>
      <c r="J11015" t="s">
        <v>1915</v>
      </c>
      <c r="K11015" t="s">
        <v>2022</v>
      </c>
      <c r="L11015" s="24">
        <v>162680</v>
      </c>
      <c r="M11015" s="25">
        <f>+VLOOKUP(E11015, TC!A:D, 4, FALSE())</f>
        <v>1.1733999990151083</v>
      </c>
      <c r="N11015" s="24">
        <f t="shared" si="860"/>
        <v>162680</v>
      </c>
      <c r="O11015" t="str">
        <f t="shared" si="861"/>
        <v>FACTURA</v>
      </c>
      <c r="P11015" t="str">
        <f t="shared" si="862"/>
        <v>2025</v>
      </c>
      <c r="Q11015" t="str">
        <f t="shared" si="863"/>
        <v>07</v>
      </c>
      <c r="R11015" t="str">
        <f>+IFERROR(VLOOKUP(I11015, Listado!A:B, 2, FALSE()), "COMERCIALIZADORA INTERNACIONAL CARIBBEAN EXOTICS S A")</f>
        <v>LONDOÑO ECHEVERRI ALEJANDRA</v>
      </c>
      <c r="S11015" s="25">
        <f>+VLOOKUP(E11015, TC!A:D, 2, FALSE())</f>
        <v>4061.36</v>
      </c>
      <c r="T11015" t="str">
        <f t="shared" si="864"/>
        <v>COP</v>
      </c>
    </row>
    <row r="11016" spans="1:20" ht="18.75" hidden="1" customHeight="1" x14ac:dyDescent="0.25">
      <c r="A11016" t="s">
        <v>3341</v>
      </c>
      <c r="B11016" t="s">
        <v>1923</v>
      </c>
      <c r="C11016" t="s">
        <v>1913</v>
      </c>
      <c r="D11016" s="24">
        <v>6223</v>
      </c>
      <c r="E11016" t="s">
        <v>1797</v>
      </c>
      <c r="F11016" t="s">
        <v>99</v>
      </c>
      <c r="G11016" t="s">
        <v>1914</v>
      </c>
      <c r="I11016" t="s">
        <v>1838</v>
      </c>
      <c r="J11016" t="s">
        <v>1915</v>
      </c>
      <c r="K11016" t="s">
        <v>2022</v>
      </c>
      <c r="L11016" s="24">
        <v>64120</v>
      </c>
      <c r="M11016" s="25">
        <f>+VLOOKUP(E11016, TC!A:D, 4, FALSE())</f>
        <v>1.1733999990151083</v>
      </c>
      <c r="N11016" s="24">
        <f t="shared" si="860"/>
        <v>64120</v>
      </c>
      <c r="O11016" t="str">
        <f t="shared" si="861"/>
        <v>FACTURA</v>
      </c>
      <c r="P11016" t="str">
        <f t="shared" si="862"/>
        <v>2025</v>
      </c>
      <c r="Q11016" t="str">
        <f t="shared" si="863"/>
        <v>07</v>
      </c>
      <c r="R11016" t="str">
        <f>+IFERROR(VLOOKUP(I11016, Listado!A:B, 2, FALSE()), "COMERCIALIZADORA INTERNACIONAL CARIBBEAN EXOTICS S A")</f>
        <v>LONDOÑO ECHEVERRI ALEJANDRA</v>
      </c>
      <c r="S11016" s="25">
        <f>+VLOOKUP(E11016, TC!A:D, 2, FALSE())</f>
        <v>4061.36</v>
      </c>
      <c r="T11016" t="str">
        <f t="shared" si="864"/>
        <v>COP</v>
      </c>
    </row>
    <row r="11017" spans="1:20" ht="18.75" hidden="1" customHeight="1" x14ac:dyDescent="0.25">
      <c r="A11017" t="s">
        <v>3341</v>
      </c>
      <c r="B11017" t="s">
        <v>1923</v>
      </c>
      <c r="C11017" t="s">
        <v>1913</v>
      </c>
      <c r="D11017" s="24">
        <v>6223</v>
      </c>
      <c r="E11017" t="s">
        <v>1797</v>
      </c>
      <c r="F11017" t="s">
        <v>99</v>
      </c>
      <c r="G11017" t="s">
        <v>1914</v>
      </c>
      <c r="I11017" t="s">
        <v>1838</v>
      </c>
      <c r="J11017" t="s">
        <v>1915</v>
      </c>
      <c r="K11017" t="s">
        <v>2022</v>
      </c>
      <c r="L11017" s="24">
        <v>73920</v>
      </c>
      <c r="M11017" s="25">
        <f>+VLOOKUP(E11017, TC!A:D, 4, FALSE())</f>
        <v>1.1733999990151083</v>
      </c>
      <c r="N11017" s="24">
        <f t="shared" si="860"/>
        <v>73920</v>
      </c>
      <c r="O11017" t="str">
        <f t="shared" si="861"/>
        <v>FACTURA</v>
      </c>
      <c r="P11017" t="str">
        <f t="shared" si="862"/>
        <v>2025</v>
      </c>
      <c r="Q11017" t="str">
        <f t="shared" si="863"/>
        <v>07</v>
      </c>
      <c r="R11017" t="str">
        <f>+IFERROR(VLOOKUP(I11017, Listado!A:B, 2, FALSE()), "COMERCIALIZADORA INTERNACIONAL CARIBBEAN EXOTICS S A")</f>
        <v>LONDOÑO ECHEVERRI ALEJANDRA</v>
      </c>
      <c r="S11017" s="25">
        <f>+VLOOKUP(E11017, TC!A:D, 2, FALSE())</f>
        <v>4061.36</v>
      </c>
      <c r="T11017" t="str">
        <f t="shared" si="864"/>
        <v>COP</v>
      </c>
    </row>
    <row r="11018" spans="1:20" ht="18.75" hidden="1" customHeight="1" x14ac:dyDescent="0.25">
      <c r="A11018" t="s">
        <v>3341</v>
      </c>
      <c r="B11018" t="s">
        <v>1923</v>
      </c>
      <c r="C11018" t="s">
        <v>1913</v>
      </c>
      <c r="D11018" s="24">
        <v>6223</v>
      </c>
      <c r="E11018" t="s">
        <v>1797</v>
      </c>
      <c r="F11018" t="s">
        <v>99</v>
      </c>
      <c r="G11018" t="s">
        <v>1914</v>
      </c>
      <c r="I11018" t="s">
        <v>1838</v>
      </c>
      <c r="J11018" t="s">
        <v>1915</v>
      </c>
      <c r="K11018" t="s">
        <v>2022</v>
      </c>
      <c r="L11018" s="24">
        <v>14700</v>
      </c>
      <c r="M11018" s="25">
        <f>+VLOOKUP(E11018, TC!A:D, 4, FALSE())</f>
        <v>1.1733999990151083</v>
      </c>
      <c r="N11018" s="24">
        <f t="shared" si="860"/>
        <v>14700</v>
      </c>
      <c r="O11018" t="str">
        <f t="shared" si="861"/>
        <v>FACTURA</v>
      </c>
      <c r="P11018" t="str">
        <f t="shared" si="862"/>
        <v>2025</v>
      </c>
      <c r="Q11018" t="str">
        <f t="shared" si="863"/>
        <v>07</v>
      </c>
      <c r="R11018" t="str">
        <f>+IFERROR(VLOOKUP(I11018, Listado!A:B, 2, FALSE()), "COMERCIALIZADORA INTERNACIONAL CARIBBEAN EXOTICS S A")</f>
        <v>LONDOÑO ECHEVERRI ALEJANDRA</v>
      </c>
      <c r="S11018" s="25">
        <f>+VLOOKUP(E11018, TC!A:D, 2, FALSE())</f>
        <v>4061.36</v>
      </c>
      <c r="T11018" t="str">
        <f t="shared" si="864"/>
        <v>COP</v>
      </c>
    </row>
    <row r="11019" spans="1:20" ht="18.75" hidden="1" customHeight="1" x14ac:dyDescent="0.25">
      <c r="A11019" t="s">
        <v>3341</v>
      </c>
      <c r="B11019" t="s">
        <v>1923</v>
      </c>
      <c r="C11019" t="s">
        <v>1913</v>
      </c>
      <c r="D11019" s="24">
        <v>6223</v>
      </c>
      <c r="E11019" t="s">
        <v>1797</v>
      </c>
      <c r="F11019" t="s">
        <v>99</v>
      </c>
      <c r="G11019" t="s">
        <v>1914</v>
      </c>
      <c r="I11019" t="s">
        <v>1838</v>
      </c>
      <c r="J11019" t="s">
        <v>1915</v>
      </c>
      <c r="K11019" t="s">
        <v>2022</v>
      </c>
      <c r="L11019" s="24">
        <v>61320</v>
      </c>
      <c r="M11019" s="25">
        <f>+VLOOKUP(E11019, TC!A:D, 4, FALSE())</f>
        <v>1.1733999990151083</v>
      </c>
      <c r="N11019" s="24">
        <f t="shared" si="860"/>
        <v>61320</v>
      </c>
      <c r="O11019" t="str">
        <f t="shared" si="861"/>
        <v>FACTURA</v>
      </c>
      <c r="P11019" t="str">
        <f t="shared" si="862"/>
        <v>2025</v>
      </c>
      <c r="Q11019" t="str">
        <f t="shared" si="863"/>
        <v>07</v>
      </c>
      <c r="R11019" t="str">
        <f>+IFERROR(VLOOKUP(I11019, Listado!A:B, 2, FALSE()), "COMERCIALIZADORA INTERNACIONAL CARIBBEAN EXOTICS S A")</f>
        <v>LONDOÑO ECHEVERRI ALEJANDRA</v>
      </c>
      <c r="S11019" s="25">
        <f>+VLOOKUP(E11019, TC!A:D, 2, FALSE())</f>
        <v>4061.36</v>
      </c>
      <c r="T11019" t="str">
        <f t="shared" si="864"/>
        <v>COP</v>
      </c>
    </row>
    <row r="11020" spans="1:20" ht="18.75" hidden="1" customHeight="1" x14ac:dyDescent="0.25">
      <c r="A11020" t="s">
        <v>3341</v>
      </c>
      <c r="B11020" t="s">
        <v>1923</v>
      </c>
      <c r="C11020" t="s">
        <v>1913</v>
      </c>
      <c r="D11020" s="24">
        <v>6223</v>
      </c>
      <c r="E11020" t="s">
        <v>1797</v>
      </c>
      <c r="F11020" t="s">
        <v>99</v>
      </c>
      <c r="G11020" t="s">
        <v>1914</v>
      </c>
      <c r="I11020" t="s">
        <v>1838</v>
      </c>
      <c r="J11020" t="s">
        <v>1915</v>
      </c>
      <c r="K11020" t="s">
        <v>2022</v>
      </c>
      <c r="L11020" s="24">
        <v>35560</v>
      </c>
      <c r="M11020" s="25">
        <f>+VLOOKUP(E11020, TC!A:D, 4, FALSE())</f>
        <v>1.1733999990151083</v>
      </c>
      <c r="N11020" s="24">
        <f t="shared" si="860"/>
        <v>35560</v>
      </c>
      <c r="O11020" t="str">
        <f t="shared" si="861"/>
        <v>FACTURA</v>
      </c>
      <c r="P11020" t="str">
        <f t="shared" si="862"/>
        <v>2025</v>
      </c>
      <c r="Q11020" t="str">
        <f t="shared" si="863"/>
        <v>07</v>
      </c>
      <c r="R11020" t="str">
        <f>+IFERROR(VLOOKUP(I11020, Listado!A:B, 2, FALSE()), "COMERCIALIZADORA INTERNACIONAL CARIBBEAN EXOTICS S A")</f>
        <v>LONDOÑO ECHEVERRI ALEJANDRA</v>
      </c>
      <c r="S11020" s="25">
        <f>+VLOOKUP(E11020, TC!A:D, 2, FALSE())</f>
        <v>4061.36</v>
      </c>
      <c r="T11020" t="str">
        <f t="shared" si="864"/>
        <v>COP</v>
      </c>
    </row>
    <row r="11021" spans="1:20" ht="18.75" hidden="1" customHeight="1" x14ac:dyDescent="0.25">
      <c r="A11021" t="s">
        <v>3341</v>
      </c>
      <c r="B11021" t="s">
        <v>1923</v>
      </c>
      <c r="C11021" t="s">
        <v>1913</v>
      </c>
      <c r="D11021" s="24">
        <v>6223</v>
      </c>
      <c r="E11021" t="s">
        <v>1797</v>
      </c>
      <c r="F11021" t="s">
        <v>99</v>
      </c>
      <c r="G11021" t="s">
        <v>1914</v>
      </c>
      <c r="I11021" t="s">
        <v>1838</v>
      </c>
      <c r="J11021" t="s">
        <v>1915</v>
      </c>
      <c r="K11021" t="s">
        <v>2022</v>
      </c>
      <c r="L11021" s="24">
        <v>36680</v>
      </c>
      <c r="M11021" s="25">
        <f>+VLOOKUP(E11021, TC!A:D, 4, FALSE())</f>
        <v>1.1733999990151083</v>
      </c>
      <c r="N11021" s="24">
        <f t="shared" si="860"/>
        <v>36680</v>
      </c>
      <c r="O11021" t="str">
        <f t="shared" si="861"/>
        <v>FACTURA</v>
      </c>
      <c r="P11021" t="str">
        <f t="shared" si="862"/>
        <v>2025</v>
      </c>
      <c r="Q11021" t="str">
        <f t="shared" si="863"/>
        <v>07</v>
      </c>
      <c r="R11021" t="str">
        <f>+IFERROR(VLOOKUP(I11021, Listado!A:B, 2, FALSE()), "COMERCIALIZADORA INTERNACIONAL CARIBBEAN EXOTICS S A")</f>
        <v>LONDOÑO ECHEVERRI ALEJANDRA</v>
      </c>
      <c r="S11021" s="25">
        <f>+VLOOKUP(E11021, TC!A:D, 2, FALSE())</f>
        <v>4061.36</v>
      </c>
      <c r="T11021" t="str">
        <f t="shared" si="864"/>
        <v>COP</v>
      </c>
    </row>
    <row r="11022" spans="1:20" ht="18.75" hidden="1" customHeight="1" x14ac:dyDescent="0.25">
      <c r="A11022" t="s">
        <v>3341</v>
      </c>
      <c r="B11022" t="s">
        <v>1923</v>
      </c>
      <c r="C11022" t="s">
        <v>1913</v>
      </c>
      <c r="D11022" s="24">
        <v>6223</v>
      </c>
      <c r="E11022" t="s">
        <v>1797</v>
      </c>
      <c r="F11022" t="s">
        <v>99</v>
      </c>
      <c r="G11022" t="s">
        <v>1914</v>
      </c>
      <c r="I11022" t="s">
        <v>1838</v>
      </c>
      <c r="J11022" t="s">
        <v>1915</v>
      </c>
      <c r="K11022" t="s">
        <v>2022</v>
      </c>
      <c r="L11022" s="24">
        <v>41720</v>
      </c>
      <c r="M11022" s="25">
        <f>+VLOOKUP(E11022, TC!A:D, 4, FALSE())</f>
        <v>1.1733999990151083</v>
      </c>
      <c r="N11022" s="24">
        <f t="shared" si="860"/>
        <v>41720</v>
      </c>
      <c r="O11022" t="str">
        <f t="shared" si="861"/>
        <v>FACTURA</v>
      </c>
      <c r="P11022" t="str">
        <f t="shared" si="862"/>
        <v>2025</v>
      </c>
      <c r="Q11022" t="str">
        <f t="shared" si="863"/>
        <v>07</v>
      </c>
      <c r="R11022" t="str">
        <f>+IFERROR(VLOOKUP(I11022, Listado!A:B, 2, FALSE()), "COMERCIALIZADORA INTERNACIONAL CARIBBEAN EXOTICS S A")</f>
        <v>LONDOÑO ECHEVERRI ALEJANDRA</v>
      </c>
      <c r="S11022" s="25">
        <f>+VLOOKUP(E11022, TC!A:D, 2, FALSE())</f>
        <v>4061.36</v>
      </c>
      <c r="T11022" t="str">
        <f t="shared" si="864"/>
        <v>COP</v>
      </c>
    </row>
    <row r="11023" spans="1:20" ht="18.75" hidden="1" customHeight="1" x14ac:dyDescent="0.25">
      <c r="A11023" t="s">
        <v>3341</v>
      </c>
      <c r="B11023" t="s">
        <v>1923</v>
      </c>
      <c r="C11023" t="s">
        <v>1913</v>
      </c>
      <c r="D11023" s="24">
        <v>6223</v>
      </c>
      <c r="E11023" t="s">
        <v>1797</v>
      </c>
      <c r="F11023" t="s">
        <v>99</v>
      </c>
      <c r="G11023" t="s">
        <v>1914</v>
      </c>
      <c r="I11023" t="s">
        <v>1838</v>
      </c>
      <c r="J11023" t="s">
        <v>1915</v>
      </c>
      <c r="K11023" t="s">
        <v>2022</v>
      </c>
      <c r="L11023" s="24">
        <v>14420</v>
      </c>
      <c r="M11023" s="25">
        <f>+VLOOKUP(E11023, TC!A:D, 4, FALSE())</f>
        <v>1.1733999990151083</v>
      </c>
      <c r="N11023" s="24">
        <f t="shared" si="860"/>
        <v>14420</v>
      </c>
      <c r="O11023" t="str">
        <f t="shared" si="861"/>
        <v>FACTURA</v>
      </c>
      <c r="P11023" t="str">
        <f t="shared" si="862"/>
        <v>2025</v>
      </c>
      <c r="Q11023" t="str">
        <f t="shared" si="863"/>
        <v>07</v>
      </c>
      <c r="R11023" t="str">
        <f>+IFERROR(VLOOKUP(I11023, Listado!A:B, 2, FALSE()), "COMERCIALIZADORA INTERNACIONAL CARIBBEAN EXOTICS S A")</f>
        <v>LONDOÑO ECHEVERRI ALEJANDRA</v>
      </c>
      <c r="S11023" s="25">
        <f>+VLOOKUP(E11023, TC!A:D, 2, FALSE())</f>
        <v>4061.36</v>
      </c>
      <c r="T11023" t="str">
        <f t="shared" si="864"/>
        <v>COP</v>
      </c>
    </row>
    <row r="11024" spans="1:20" ht="18.75" hidden="1" customHeight="1" x14ac:dyDescent="0.25">
      <c r="A11024" t="s">
        <v>3341</v>
      </c>
      <c r="B11024" t="s">
        <v>1923</v>
      </c>
      <c r="C11024" t="s">
        <v>1913</v>
      </c>
      <c r="D11024" s="24">
        <v>6223</v>
      </c>
      <c r="E11024" t="s">
        <v>1797</v>
      </c>
      <c r="F11024" t="s">
        <v>99</v>
      </c>
      <c r="G11024" t="s">
        <v>1914</v>
      </c>
      <c r="I11024" t="s">
        <v>1838</v>
      </c>
      <c r="J11024" t="s">
        <v>1915</v>
      </c>
      <c r="K11024" t="s">
        <v>2022</v>
      </c>
      <c r="L11024" s="24">
        <v>18620</v>
      </c>
      <c r="M11024" s="25">
        <f>+VLOOKUP(E11024, TC!A:D, 4, FALSE())</f>
        <v>1.1733999990151083</v>
      </c>
      <c r="N11024" s="24">
        <f t="shared" si="860"/>
        <v>18620</v>
      </c>
      <c r="O11024" t="str">
        <f t="shared" si="861"/>
        <v>FACTURA</v>
      </c>
      <c r="P11024" t="str">
        <f t="shared" si="862"/>
        <v>2025</v>
      </c>
      <c r="Q11024" t="str">
        <f t="shared" si="863"/>
        <v>07</v>
      </c>
      <c r="R11024" t="str">
        <f>+IFERROR(VLOOKUP(I11024, Listado!A:B, 2, FALSE()), "COMERCIALIZADORA INTERNACIONAL CARIBBEAN EXOTICS S A")</f>
        <v>LONDOÑO ECHEVERRI ALEJANDRA</v>
      </c>
      <c r="S11024" s="25">
        <f>+VLOOKUP(E11024, TC!A:D, 2, FALSE())</f>
        <v>4061.36</v>
      </c>
      <c r="T11024" t="str">
        <f t="shared" si="864"/>
        <v>COP</v>
      </c>
    </row>
    <row r="11025" spans="1:20" ht="18.75" hidden="1" customHeight="1" x14ac:dyDescent="0.25">
      <c r="A11025" t="s">
        <v>3341</v>
      </c>
      <c r="B11025" t="s">
        <v>5</v>
      </c>
      <c r="C11025" t="s">
        <v>1913</v>
      </c>
      <c r="D11025" s="24">
        <v>12602</v>
      </c>
      <c r="E11025" t="s">
        <v>1797</v>
      </c>
      <c r="F11025" t="s">
        <v>99</v>
      </c>
      <c r="G11025" t="s">
        <v>3505</v>
      </c>
      <c r="H11025" t="s">
        <v>3556</v>
      </c>
      <c r="I11025" t="s">
        <v>2506</v>
      </c>
      <c r="J11025" t="s">
        <v>1915</v>
      </c>
      <c r="K11025" t="s">
        <v>107</v>
      </c>
      <c r="L11025" s="24">
        <v>220000</v>
      </c>
      <c r="M11025" s="25">
        <f>+VLOOKUP(E11025, TC!A:D, 4, FALSE())</f>
        <v>1.1733999990151083</v>
      </c>
      <c r="N11025" s="24">
        <f t="shared" si="860"/>
        <v>220000</v>
      </c>
      <c r="O11025" t="str">
        <f t="shared" si="861"/>
        <v>FACTURA</v>
      </c>
      <c r="P11025" t="str">
        <f t="shared" si="862"/>
        <v>2025</v>
      </c>
      <c r="Q11025" t="str">
        <f t="shared" si="863"/>
        <v>07</v>
      </c>
      <c r="R11025" t="str">
        <f>+IFERROR(VLOOKUP(I11025, Listado!A:B, 2, FALSE()), "COMERCIALIZADORA INTERNACIONAL CARIBBEAN EXOTICS S A")</f>
        <v>COMERCIALIZADORA INTERNACIONAL CARIBBEAN EXOTICS S A</v>
      </c>
      <c r="S11025" s="25">
        <f>+VLOOKUP(E11025, TC!A:D, 2, FALSE())</f>
        <v>4061.36</v>
      </c>
      <c r="T11025" t="str">
        <f t="shared" si="864"/>
        <v>COP</v>
      </c>
    </row>
    <row r="11026" spans="1:20" ht="18.75" hidden="1" customHeight="1" x14ac:dyDescent="0.25">
      <c r="A11026" t="s">
        <v>3341</v>
      </c>
      <c r="B11026" t="s">
        <v>5</v>
      </c>
      <c r="C11026" t="s">
        <v>1913</v>
      </c>
      <c r="D11026" s="24">
        <v>12603</v>
      </c>
      <c r="E11026" t="s">
        <v>1797</v>
      </c>
      <c r="F11026" t="s">
        <v>99</v>
      </c>
      <c r="G11026" t="s">
        <v>3505</v>
      </c>
      <c r="H11026" t="s">
        <v>3557</v>
      </c>
      <c r="I11026" t="s">
        <v>2507</v>
      </c>
      <c r="J11026" t="s">
        <v>1915</v>
      </c>
      <c r="K11026" t="s">
        <v>107</v>
      </c>
      <c r="L11026" s="24">
        <v>220000</v>
      </c>
      <c r="M11026" s="25">
        <f>+VLOOKUP(E11026, TC!A:D, 4, FALSE())</f>
        <v>1.1733999990151083</v>
      </c>
      <c r="N11026" s="24">
        <f t="shared" si="860"/>
        <v>220000</v>
      </c>
      <c r="O11026" t="str">
        <f t="shared" si="861"/>
        <v>FACTURA</v>
      </c>
      <c r="P11026" t="str">
        <f t="shared" si="862"/>
        <v>2025</v>
      </c>
      <c r="Q11026" t="str">
        <f t="shared" si="863"/>
        <v>07</v>
      </c>
      <c r="R11026" t="str">
        <f>+IFERROR(VLOOKUP(I11026, Listado!A:B, 2, FALSE()), "COMERCIALIZADORA INTERNACIONAL CARIBBEAN EXOTICS S A")</f>
        <v>COMERCIALIZADORA INTERNACIONAL CARIBBEAN EXOTICS S A</v>
      </c>
      <c r="S11026" s="25">
        <f>+VLOOKUP(E11026, TC!A:D, 2, FALSE())</f>
        <v>4061.36</v>
      </c>
      <c r="T11026" t="str">
        <f t="shared" si="864"/>
        <v>COP</v>
      </c>
    </row>
    <row r="11027" spans="1:20" ht="18.75" hidden="1" customHeight="1" x14ac:dyDescent="0.25">
      <c r="A11027" t="s">
        <v>3341</v>
      </c>
      <c r="B11027" t="s">
        <v>5</v>
      </c>
      <c r="C11027" t="s">
        <v>1913</v>
      </c>
      <c r="D11027" s="24">
        <v>12604</v>
      </c>
      <c r="E11027" t="s">
        <v>1797</v>
      </c>
      <c r="F11027" t="s">
        <v>99</v>
      </c>
      <c r="G11027" t="s">
        <v>3554</v>
      </c>
      <c r="H11027" t="s">
        <v>3558</v>
      </c>
      <c r="I11027" t="s">
        <v>2628</v>
      </c>
      <c r="J11027" t="s">
        <v>1915</v>
      </c>
      <c r="K11027" t="s">
        <v>2733</v>
      </c>
      <c r="L11027" s="24">
        <v>320000</v>
      </c>
      <c r="M11027" s="25">
        <f>+VLOOKUP(E11027, TC!A:D, 4, FALSE())</f>
        <v>1.1733999990151083</v>
      </c>
      <c r="N11027" s="24">
        <f t="shared" si="860"/>
        <v>320000</v>
      </c>
      <c r="O11027" t="str">
        <f t="shared" si="861"/>
        <v>FACTURA</v>
      </c>
      <c r="P11027" t="str">
        <f t="shared" si="862"/>
        <v>2025</v>
      </c>
      <c r="Q11027" t="str">
        <f t="shared" si="863"/>
        <v>07</v>
      </c>
      <c r="R11027" t="str">
        <f>+IFERROR(VLOOKUP(I11027, Listado!A:B, 2, FALSE()), "COMERCIALIZADORA INTERNACIONAL CARIBBEAN EXOTICS S A")</f>
        <v>COMERCIALIZADORA INTERNACIONAL CARIBBEAN EXOTICS S A</v>
      </c>
      <c r="S11027" s="25">
        <f>+VLOOKUP(E11027, TC!A:D, 2, FALSE())</f>
        <v>4061.36</v>
      </c>
      <c r="T11027" t="str">
        <f t="shared" si="864"/>
        <v>COP</v>
      </c>
    </row>
    <row r="11028" spans="1:20" ht="18.75" hidden="1" customHeight="1" x14ac:dyDescent="0.25">
      <c r="A11028" t="s">
        <v>3341</v>
      </c>
      <c r="B11028" t="s">
        <v>5</v>
      </c>
      <c r="C11028" t="s">
        <v>1913</v>
      </c>
      <c r="D11028" s="24">
        <v>12605</v>
      </c>
      <c r="E11028" t="s">
        <v>1797</v>
      </c>
      <c r="F11028" t="s">
        <v>99</v>
      </c>
      <c r="G11028" t="s">
        <v>3545</v>
      </c>
      <c r="I11028" t="s">
        <v>2736</v>
      </c>
      <c r="J11028" t="s">
        <v>1915</v>
      </c>
      <c r="K11028" t="s">
        <v>2728</v>
      </c>
      <c r="L11028" s="24">
        <v>640000</v>
      </c>
      <c r="M11028" s="25">
        <f>+VLOOKUP(E11028, TC!A:D, 4, FALSE())</f>
        <v>1.1733999990151083</v>
      </c>
      <c r="N11028" s="24">
        <f t="shared" si="860"/>
        <v>640000</v>
      </c>
      <c r="O11028" t="str">
        <f t="shared" si="861"/>
        <v>FACTURA</v>
      </c>
      <c r="P11028" t="str">
        <f t="shared" si="862"/>
        <v>2025</v>
      </c>
      <c r="Q11028" t="str">
        <f t="shared" si="863"/>
        <v>07</v>
      </c>
      <c r="R11028" t="str">
        <f>+IFERROR(VLOOKUP(I11028, Listado!A:B, 2, FALSE()), "COMERCIALIZADORA INTERNACIONAL CARIBBEAN EXOTICS S A")</f>
        <v>COMERCIALIZADORA INTERNACIONAL CARIBBEAN EXOTICS S A</v>
      </c>
      <c r="S11028" s="25">
        <f>+VLOOKUP(E11028, TC!A:D, 2, FALSE())</f>
        <v>4061.36</v>
      </c>
      <c r="T11028" t="str">
        <f t="shared" si="864"/>
        <v>COP</v>
      </c>
    </row>
    <row r="11029" spans="1:20" ht="18.75" hidden="1" customHeight="1" x14ac:dyDescent="0.25">
      <c r="A11029" t="s">
        <v>3341</v>
      </c>
      <c r="B11029" t="s">
        <v>5</v>
      </c>
      <c r="C11029" t="s">
        <v>1913</v>
      </c>
      <c r="D11029" s="24">
        <v>12606</v>
      </c>
      <c r="E11029" t="s">
        <v>1797</v>
      </c>
      <c r="F11029" t="s">
        <v>99</v>
      </c>
      <c r="G11029" t="s">
        <v>3559</v>
      </c>
      <c r="H11029" t="s">
        <v>3560</v>
      </c>
      <c r="I11029" t="s">
        <v>3420</v>
      </c>
      <c r="J11029" t="s">
        <v>1915</v>
      </c>
      <c r="K11029" t="s">
        <v>107</v>
      </c>
      <c r="L11029" s="24">
        <v>220000</v>
      </c>
      <c r="M11029" s="25">
        <f>+VLOOKUP(E11029, TC!A:D, 4, FALSE())</f>
        <v>1.1733999990151083</v>
      </c>
      <c r="N11029" s="24">
        <f t="shared" si="860"/>
        <v>220000</v>
      </c>
      <c r="O11029" t="str">
        <f t="shared" si="861"/>
        <v>FACTURA</v>
      </c>
      <c r="P11029" t="str">
        <f t="shared" si="862"/>
        <v>2025</v>
      </c>
      <c r="Q11029" t="str">
        <f t="shared" si="863"/>
        <v>07</v>
      </c>
      <c r="R11029" t="str">
        <f>+IFERROR(VLOOKUP(I11029, Listado!A:B, 2, FALSE()), "COMERCIALIZADORA INTERNACIONAL CARIBBEAN EXOTICS S A")</f>
        <v>COMERCIALIZADORA INTERNACIONAL CARIBBEAN EXOTICS S A</v>
      </c>
      <c r="S11029" s="25">
        <f>+VLOOKUP(E11029, TC!A:D, 2, FALSE())</f>
        <v>4061.36</v>
      </c>
      <c r="T11029" t="str">
        <f t="shared" si="864"/>
        <v>COP</v>
      </c>
    </row>
    <row r="11030" spans="1:20" ht="18.75" hidden="1" customHeight="1" x14ac:dyDescent="0.25">
      <c r="A11030" t="s">
        <v>3341</v>
      </c>
      <c r="B11030" t="s">
        <v>5</v>
      </c>
      <c r="C11030" t="s">
        <v>1913</v>
      </c>
      <c r="D11030" s="24">
        <v>12606</v>
      </c>
      <c r="E11030" t="s">
        <v>1797</v>
      </c>
      <c r="F11030" t="s">
        <v>99</v>
      </c>
      <c r="G11030" t="s">
        <v>3559</v>
      </c>
      <c r="H11030" t="s">
        <v>3560</v>
      </c>
      <c r="I11030" t="s">
        <v>3420</v>
      </c>
      <c r="J11030" t="s">
        <v>1915</v>
      </c>
      <c r="K11030" t="s">
        <v>2728</v>
      </c>
      <c r="L11030" s="24">
        <v>320000</v>
      </c>
      <c r="M11030" s="25">
        <f>+VLOOKUP(E11030, TC!A:D, 4, FALSE())</f>
        <v>1.1733999990151083</v>
      </c>
      <c r="N11030" s="24">
        <f t="shared" si="860"/>
        <v>320000</v>
      </c>
      <c r="O11030" t="str">
        <f t="shared" si="861"/>
        <v>FACTURA</v>
      </c>
      <c r="P11030" t="str">
        <f t="shared" si="862"/>
        <v>2025</v>
      </c>
      <c r="Q11030" t="str">
        <f t="shared" si="863"/>
        <v>07</v>
      </c>
      <c r="R11030" t="str">
        <f>+IFERROR(VLOOKUP(I11030, Listado!A:B, 2, FALSE()), "COMERCIALIZADORA INTERNACIONAL CARIBBEAN EXOTICS S A")</f>
        <v>COMERCIALIZADORA INTERNACIONAL CARIBBEAN EXOTICS S A</v>
      </c>
      <c r="S11030" s="25">
        <f>+VLOOKUP(E11030, TC!A:D, 2, FALSE())</f>
        <v>4061.36</v>
      </c>
      <c r="T11030" t="str">
        <f t="shared" si="864"/>
        <v>COP</v>
      </c>
    </row>
    <row r="11031" spans="1:20" ht="18.75" hidden="1" customHeight="1" x14ac:dyDescent="0.25">
      <c r="A11031" t="s">
        <v>3341</v>
      </c>
      <c r="B11031" t="s">
        <v>5</v>
      </c>
      <c r="C11031" t="s">
        <v>1913</v>
      </c>
      <c r="D11031" s="24">
        <v>12607</v>
      </c>
      <c r="E11031" t="s">
        <v>1797</v>
      </c>
      <c r="F11031" t="s">
        <v>99</v>
      </c>
      <c r="G11031" t="s">
        <v>3505</v>
      </c>
      <c r="H11031" t="s">
        <v>3561</v>
      </c>
      <c r="I11031" t="s">
        <v>2490</v>
      </c>
      <c r="J11031" t="s">
        <v>1915</v>
      </c>
      <c r="K11031" t="s">
        <v>2728</v>
      </c>
      <c r="L11031" s="24">
        <v>640000</v>
      </c>
      <c r="M11031" s="25">
        <f>+VLOOKUP(E11031, TC!A:D, 4, FALSE())</f>
        <v>1.1733999990151083</v>
      </c>
      <c r="N11031" s="24">
        <f t="shared" si="860"/>
        <v>640000</v>
      </c>
      <c r="O11031" t="str">
        <f t="shared" si="861"/>
        <v>FACTURA</v>
      </c>
      <c r="P11031" t="str">
        <f t="shared" si="862"/>
        <v>2025</v>
      </c>
      <c r="Q11031" t="str">
        <f t="shared" si="863"/>
        <v>07</v>
      </c>
      <c r="R11031" t="str">
        <f>+IFERROR(VLOOKUP(I11031, Listado!A:B, 2, FALSE()), "COMERCIALIZADORA INTERNACIONAL CARIBBEAN EXOTICS S A")</f>
        <v>COMERCIALIZADORA INTERNACIONAL CARIBBEAN EXOTICS S A</v>
      </c>
      <c r="S11031" s="25">
        <f>+VLOOKUP(E11031, TC!A:D, 2, FALSE())</f>
        <v>4061.36</v>
      </c>
      <c r="T11031" t="str">
        <f t="shared" si="864"/>
        <v>COP</v>
      </c>
    </row>
    <row r="11032" spans="1:20" ht="18.75" hidden="1" customHeight="1" x14ac:dyDescent="0.25">
      <c r="A11032" t="s">
        <v>3341</v>
      </c>
      <c r="B11032" t="s">
        <v>1923</v>
      </c>
      <c r="C11032" t="s">
        <v>1913</v>
      </c>
      <c r="D11032" s="24">
        <v>6224</v>
      </c>
      <c r="E11032" t="s">
        <v>1797</v>
      </c>
      <c r="F11032" t="s">
        <v>99</v>
      </c>
      <c r="G11032" t="s">
        <v>1914</v>
      </c>
      <c r="I11032" t="s">
        <v>2391</v>
      </c>
      <c r="J11032" t="s">
        <v>1915</v>
      </c>
      <c r="K11032" t="s">
        <v>2026</v>
      </c>
      <c r="L11032" s="24">
        <v>3750</v>
      </c>
      <c r="M11032" s="25">
        <f>+VLOOKUP(E11032, TC!A:D, 4, FALSE())</f>
        <v>1.1733999990151083</v>
      </c>
      <c r="N11032" s="24">
        <f t="shared" si="860"/>
        <v>3750</v>
      </c>
      <c r="O11032" t="str">
        <f t="shared" si="861"/>
        <v>FACTURA</v>
      </c>
      <c r="P11032" t="str">
        <f t="shared" si="862"/>
        <v>2025</v>
      </c>
      <c r="Q11032" t="str">
        <f t="shared" si="863"/>
        <v>07</v>
      </c>
      <c r="R11032" t="str">
        <f>+IFERROR(VLOOKUP(I11032, Listado!A:B, 2, FALSE()), "COMERCIALIZADORA INTERNACIONAL CARIBBEAN EXOTICS S A")</f>
        <v>COMERCIALIZADORA INTERNACIONAL CARIBBEAN EXOTICS S A</v>
      </c>
      <c r="S11032" s="25">
        <f>+VLOOKUP(E11032, TC!A:D, 2, FALSE())</f>
        <v>4061.36</v>
      </c>
      <c r="T11032" t="str">
        <f t="shared" si="864"/>
        <v>COP</v>
      </c>
    </row>
    <row r="11033" spans="1:20" ht="18.75" hidden="1" customHeight="1" x14ac:dyDescent="0.25">
      <c r="A11033" t="s">
        <v>3341</v>
      </c>
      <c r="B11033" t="s">
        <v>1923</v>
      </c>
      <c r="C11033" t="s">
        <v>1913</v>
      </c>
      <c r="D11033" s="24">
        <v>6224</v>
      </c>
      <c r="E11033" t="s">
        <v>1797</v>
      </c>
      <c r="F11033" t="s">
        <v>99</v>
      </c>
      <c r="G11033" t="s">
        <v>1914</v>
      </c>
      <c r="I11033" t="s">
        <v>2391</v>
      </c>
      <c r="J11033" t="s">
        <v>1915</v>
      </c>
      <c r="K11033" t="s">
        <v>2022</v>
      </c>
      <c r="L11033" s="24">
        <v>3000</v>
      </c>
      <c r="M11033" s="25">
        <f>+VLOOKUP(E11033, TC!A:D, 4, FALSE())</f>
        <v>1.1733999990151083</v>
      </c>
      <c r="N11033" s="24">
        <f t="shared" si="860"/>
        <v>3000</v>
      </c>
      <c r="O11033" t="str">
        <f t="shared" si="861"/>
        <v>FACTURA</v>
      </c>
      <c r="P11033" t="str">
        <f t="shared" si="862"/>
        <v>2025</v>
      </c>
      <c r="Q11033" t="str">
        <f t="shared" si="863"/>
        <v>07</v>
      </c>
      <c r="R11033" t="str">
        <f>+IFERROR(VLOOKUP(I11033, Listado!A:B, 2, FALSE()), "COMERCIALIZADORA INTERNACIONAL CARIBBEAN EXOTICS S A")</f>
        <v>COMERCIALIZADORA INTERNACIONAL CARIBBEAN EXOTICS S A</v>
      </c>
      <c r="S11033" s="25">
        <f>+VLOOKUP(E11033, TC!A:D, 2, FALSE())</f>
        <v>4061.36</v>
      </c>
      <c r="T11033" t="str">
        <f t="shared" si="864"/>
        <v>COP</v>
      </c>
    </row>
    <row r="11034" spans="1:20" ht="18.75" hidden="1" customHeight="1" x14ac:dyDescent="0.25">
      <c r="A11034" t="s">
        <v>3341</v>
      </c>
      <c r="B11034" t="s">
        <v>5</v>
      </c>
      <c r="C11034" t="s">
        <v>1913</v>
      </c>
      <c r="D11034" s="24">
        <v>12608</v>
      </c>
      <c r="E11034" t="s">
        <v>1797</v>
      </c>
      <c r="F11034" t="s">
        <v>1924</v>
      </c>
      <c r="G11034" t="s">
        <v>108</v>
      </c>
      <c r="H11034" t="s">
        <v>3562</v>
      </c>
      <c r="I11034" t="s">
        <v>1894</v>
      </c>
      <c r="J11034" t="s">
        <v>1919</v>
      </c>
      <c r="K11034" t="s">
        <v>57</v>
      </c>
      <c r="L11034" s="24">
        <v>735.30240000000003</v>
      </c>
      <c r="M11034" s="25">
        <f>+VLOOKUP(E11034, TC!A:D, 4, FALSE())</f>
        <v>1.1733999990151083</v>
      </c>
      <c r="N11034" s="24">
        <f t="shared" si="860"/>
        <v>862.80383543580683</v>
      </c>
      <c r="O11034" t="str">
        <f t="shared" si="861"/>
        <v>FACTURA</v>
      </c>
      <c r="P11034" t="str">
        <f t="shared" si="862"/>
        <v>2025</v>
      </c>
      <c r="Q11034" t="str">
        <f t="shared" si="863"/>
        <v>07</v>
      </c>
      <c r="R11034" t="str">
        <f>+IFERROR(VLOOKUP(I11034, Listado!A:B, 2, FALSE()), "COMERCIALIZADORA INTERNACIONAL CARIBBEAN EXOTICS S A")</f>
        <v>PIEDRAHITA PEREZ MARIANA</v>
      </c>
      <c r="S11034" s="25">
        <f>+VLOOKUP(E11034, TC!A:D, 2, FALSE())</f>
        <v>4061.36</v>
      </c>
      <c r="T11034" t="str">
        <f t="shared" si="864"/>
        <v>EUR</v>
      </c>
    </row>
    <row r="11035" spans="1:20" ht="18.75" hidden="1" customHeight="1" x14ac:dyDescent="0.25">
      <c r="A11035" t="s">
        <v>3341</v>
      </c>
      <c r="B11035" t="s">
        <v>5</v>
      </c>
      <c r="C11035" t="s">
        <v>1913</v>
      </c>
      <c r="D11035" s="24">
        <v>12608</v>
      </c>
      <c r="E11035" t="s">
        <v>1797</v>
      </c>
      <c r="F11035" t="s">
        <v>1924</v>
      </c>
      <c r="G11035" t="s">
        <v>108</v>
      </c>
      <c r="H11035" t="s">
        <v>3562</v>
      </c>
      <c r="I11035" t="s">
        <v>1894</v>
      </c>
      <c r="J11035" t="s">
        <v>1919</v>
      </c>
      <c r="K11035" t="s">
        <v>57</v>
      </c>
      <c r="L11035" s="24">
        <v>2941.2096000000001</v>
      </c>
      <c r="M11035" s="25">
        <f>+VLOOKUP(E11035, TC!A:D, 4, FALSE())</f>
        <v>1.1733999990151083</v>
      </c>
      <c r="N11035" s="24">
        <f t="shared" si="860"/>
        <v>3451.2153417432273</v>
      </c>
      <c r="O11035" t="str">
        <f t="shared" si="861"/>
        <v>FACTURA</v>
      </c>
      <c r="P11035" t="str">
        <f t="shared" si="862"/>
        <v>2025</v>
      </c>
      <c r="Q11035" t="str">
        <f t="shared" si="863"/>
        <v>07</v>
      </c>
      <c r="R11035" t="str">
        <f>+IFERROR(VLOOKUP(I11035, Listado!A:B, 2, FALSE()), "COMERCIALIZADORA INTERNACIONAL CARIBBEAN EXOTICS S A")</f>
        <v>PIEDRAHITA PEREZ MARIANA</v>
      </c>
      <c r="S11035" s="25">
        <f>+VLOOKUP(E11035, TC!A:D, 2, FALSE())</f>
        <v>4061.36</v>
      </c>
      <c r="T11035" t="str">
        <f t="shared" si="864"/>
        <v>EUR</v>
      </c>
    </row>
    <row r="11036" spans="1:20" ht="18.75" hidden="1" customHeight="1" x14ac:dyDescent="0.25">
      <c r="A11036" t="s">
        <v>3341</v>
      </c>
      <c r="B11036" t="s">
        <v>5</v>
      </c>
      <c r="C11036" t="s">
        <v>1913</v>
      </c>
      <c r="D11036" s="24">
        <v>12608</v>
      </c>
      <c r="E11036" t="s">
        <v>1797</v>
      </c>
      <c r="F11036" t="s">
        <v>1924</v>
      </c>
      <c r="G11036" t="s">
        <v>108</v>
      </c>
      <c r="H11036" t="s">
        <v>3562</v>
      </c>
      <c r="I11036" t="s">
        <v>1894</v>
      </c>
      <c r="J11036" t="s">
        <v>1919</v>
      </c>
      <c r="K11036" t="s">
        <v>1959</v>
      </c>
      <c r="L11036" s="24">
        <v>300</v>
      </c>
      <c r="M11036" s="25">
        <f>+VLOOKUP(E11036, TC!A:D, 4, FALSE())</f>
        <v>1.1733999990151083</v>
      </c>
      <c r="N11036" s="24">
        <f t="shared" si="860"/>
        <v>352.01999970453249</v>
      </c>
      <c r="O11036" t="str">
        <f t="shared" si="861"/>
        <v>FACTURA</v>
      </c>
      <c r="P11036" t="str">
        <f t="shared" si="862"/>
        <v>2025</v>
      </c>
      <c r="Q11036" t="str">
        <f t="shared" si="863"/>
        <v>07</v>
      </c>
      <c r="R11036" t="str">
        <f>+IFERROR(VLOOKUP(I11036, Listado!A:B, 2, FALSE()), "COMERCIALIZADORA INTERNACIONAL CARIBBEAN EXOTICS S A")</f>
        <v>PIEDRAHITA PEREZ MARIANA</v>
      </c>
      <c r="S11036" s="25">
        <f>+VLOOKUP(E11036, TC!A:D, 2, FALSE())</f>
        <v>4061.36</v>
      </c>
      <c r="T11036" t="str">
        <f t="shared" si="864"/>
        <v>EUR</v>
      </c>
    </row>
    <row r="11037" spans="1:20" ht="18.75" hidden="1" customHeight="1" x14ac:dyDescent="0.25">
      <c r="A11037" t="s">
        <v>3341</v>
      </c>
      <c r="B11037" t="s">
        <v>5</v>
      </c>
      <c r="C11037" t="s">
        <v>1913</v>
      </c>
      <c r="D11037" s="24">
        <v>12608</v>
      </c>
      <c r="E11037" t="s">
        <v>1797</v>
      </c>
      <c r="F11037" t="s">
        <v>1924</v>
      </c>
      <c r="G11037" t="s">
        <v>108</v>
      </c>
      <c r="H11037" t="s">
        <v>3562</v>
      </c>
      <c r="I11037" t="s">
        <v>1894</v>
      </c>
      <c r="J11037" t="s">
        <v>1919</v>
      </c>
      <c r="K11037" t="s">
        <v>1960</v>
      </c>
      <c r="L11037" s="24">
        <v>23.488</v>
      </c>
      <c r="M11037" s="25">
        <f>+VLOOKUP(E11037, TC!A:D, 4, FALSE())</f>
        <v>1.1733999990151083</v>
      </c>
      <c r="N11037" s="24">
        <f t="shared" si="860"/>
        <v>27.560819176866861</v>
      </c>
      <c r="O11037" t="str">
        <f t="shared" si="861"/>
        <v>FACTURA</v>
      </c>
      <c r="P11037" t="str">
        <f t="shared" si="862"/>
        <v>2025</v>
      </c>
      <c r="Q11037" t="str">
        <f t="shared" si="863"/>
        <v>07</v>
      </c>
      <c r="R11037" t="str">
        <f>+IFERROR(VLOOKUP(I11037, Listado!A:B, 2, FALSE()), "COMERCIALIZADORA INTERNACIONAL CARIBBEAN EXOTICS S A")</f>
        <v>PIEDRAHITA PEREZ MARIANA</v>
      </c>
      <c r="S11037" s="25">
        <f>+VLOOKUP(E11037, TC!A:D, 2, FALSE())</f>
        <v>4061.36</v>
      </c>
      <c r="T11037" t="str">
        <f t="shared" si="864"/>
        <v>EUR</v>
      </c>
    </row>
    <row r="11038" spans="1:20" ht="18.75" hidden="1" customHeight="1" x14ac:dyDescent="0.25">
      <c r="A11038" t="s">
        <v>3341</v>
      </c>
      <c r="B11038" t="s">
        <v>5</v>
      </c>
      <c r="C11038" t="s">
        <v>1913</v>
      </c>
      <c r="D11038" s="24">
        <v>12609</v>
      </c>
      <c r="E11038" t="s">
        <v>1798</v>
      </c>
      <c r="F11038" t="s">
        <v>99</v>
      </c>
      <c r="G11038" t="s">
        <v>113</v>
      </c>
      <c r="I11038" t="s">
        <v>1859</v>
      </c>
      <c r="J11038" t="s">
        <v>1915</v>
      </c>
      <c r="K11038" t="s">
        <v>1916</v>
      </c>
      <c r="L11038" s="24">
        <v>7864800</v>
      </c>
      <c r="M11038" s="25">
        <f>+VLOOKUP(E11038, TC!A:D, 4, FALSE())</f>
        <v>1.1766499977793459</v>
      </c>
      <c r="N11038" s="24">
        <f t="shared" si="860"/>
        <v>7864800</v>
      </c>
      <c r="O11038" t="str">
        <f t="shared" si="861"/>
        <v>FACTURA</v>
      </c>
      <c r="P11038" t="str">
        <f t="shared" si="862"/>
        <v>2025</v>
      </c>
      <c r="Q11038" t="str">
        <f t="shared" si="863"/>
        <v>07</v>
      </c>
      <c r="R11038" t="str">
        <f>+IFERROR(VLOOKUP(I11038, Listado!A:B, 2, FALSE()), "COMERCIALIZADORA INTERNACIONAL CARIBBEAN EXOTICS S A")</f>
        <v>LONDOÑO ECHEVERRI ALEJANDRA</v>
      </c>
      <c r="S11038" s="25">
        <f>+VLOOKUP(E11038, TC!A:D, 2, FALSE())</f>
        <v>4052.86</v>
      </c>
      <c r="T11038" t="str">
        <f t="shared" si="864"/>
        <v>COP</v>
      </c>
    </row>
    <row r="11039" spans="1:20" ht="18.75" hidden="1" customHeight="1" x14ac:dyDescent="0.25">
      <c r="A11039" t="s">
        <v>3341</v>
      </c>
      <c r="B11039" t="s">
        <v>5</v>
      </c>
      <c r="C11039" t="s">
        <v>1913</v>
      </c>
      <c r="D11039" s="24">
        <v>12609</v>
      </c>
      <c r="E11039" t="s">
        <v>1798</v>
      </c>
      <c r="F11039" t="s">
        <v>99</v>
      </c>
      <c r="G11039" t="s">
        <v>113</v>
      </c>
      <c r="I11039" t="s">
        <v>1859</v>
      </c>
      <c r="J11039" t="s">
        <v>1915</v>
      </c>
      <c r="K11039" t="s">
        <v>3563</v>
      </c>
      <c r="L11039" s="24">
        <v>1064000</v>
      </c>
      <c r="M11039" s="25">
        <f>+VLOOKUP(E11039, TC!A:D, 4, FALSE())</f>
        <v>1.1766499977793459</v>
      </c>
      <c r="N11039" s="24">
        <f t="shared" si="860"/>
        <v>1064000</v>
      </c>
      <c r="O11039" t="str">
        <f t="shared" si="861"/>
        <v>FACTURA</v>
      </c>
      <c r="P11039" t="str">
        <f t="shared" si="862"/>
        <v>2025</v>
      </c>
      <c r="Q11039" t="str">
        <f t="shared" si="863"/>
        <v>07</v>
      </c>
      <c r="R11039" t="str">
        <f>+IFERROR(VLOOKUP(I11039, Listado!A:B, 2, FALSE()), "COMERCIALIZADORA INTERNACIONAL CARIBBEAN EXOTICS S A")</f>
        <v>LONDOÑO ECHEVERRI ALEJANDRA</v>
      </c>
      <c r="S11039" s="25">
        <f>+VLOOKUP(E11039, TC!A:D, 2, FALSE())</f>
        <v>4052.86</v>
      </c>
      <c r="T11039" t="str">
        <f t="shared" si="864"/>
        <v>COP</v>
      </c>
    </row>
    <row r="11040" spans="1:20" ht="18.75" hidden="1" customHeight="1" x14ac:dyDescent="0.25">
      <c r="A11040" t="s">
        <v>3341</v>
      </c>
      <c r="B11040" t="s">
        <v>5</v>
      </c>
      <c r="C11040" t="s">
        <v>1913</v>
      </c>
      <c r="D11040" s="24">
        <v>12610</v>
      </c>
      <c r="E11040" t="s">
        <v>1798</v>
      </c>
      <c r="F11040" t="s">
        <v>99</v>
      </c>
      <c r="G11040" t="s">
        <v>113</v>
      </c>
      <c r="I11040" t="s">
        <v>1858</v>
      </c>
      <c r="J11040" t="s">
        <v>1915</v>
      </c>
      <c r="K11040" t="s">
        <v>1920</v>
      </c>
      <c r="L11040" s="24">
        <v>1344000</v>
      </c>
      <c r="M11040" s="25">
        <f>+VLOOKUP(E11040, TC!A:D, 4, FALSE())</f>
        <v>1.1766499977793459</v>
      </c>
      <c r="N11040" s="24">
        <f t="shared" si="860"/>
        <v>1344000</v>
      </c>
      <c r="O11040" t="str">
        <f t="shared" si="861"/>
        <v>FACTURA</v>
      </c>
      <c r="P11040" t="str">
        <f t="shared" si="862"/>
        <v>2025</v>
      </c>
      <c r="Q11040" t="str">
        <f t="shared" si="863"/>
        <v>07</v>
      </c>
      <c r="R11040" t="str">
        <f>+IFERROR(VLOOKUP(I11040, Listado!A:B, 2, FALSE()), "COMERCIALIZADORA INTERNACIONAL CARIBBEAN EXOTICS S A")</f>
        <v>LONDOÑO ECHEVERRI ALEJANDRA</v>
      </c>
      <c r="S11040" s="25">
        <f>+VLOOKUP(E11040, TC!A:D, 2, FALSE())</f>
        <v>4052.86</v>
      </c>
      <c r="T11040" t="str">
        <f t="shared" si="864"/>
        <v>COP</v>
      </c>
    </row>
    <row r="11041" spans="1:20" ht="18.75" hidden="1" customHeight="1" x14ac:dyDescent="0.25">
      <c r="A11041" t="s">
        <v>3341</v>
      </c>
      <c r="B11041" t="s">
        <v>5</v>
      </c>
      <c r="C11041" t="s">
        <v>1913</v>
      </c>
      <c r="D11041" s="24">
        <v>12611</v>
      </c>
      <c r="E11041" t="s">
        <v>1798</v>
      </c>
      <c r="F11041" t="s">
        <v>99</v>
      </c>
      <c r="G11041" t="s">
        <v>113</v>
      </c>
      <c r="I11041" t="s">
        <v>1858</v>
      </c>
      <c r="J11041" t="s">
        <v>1915</v>
      </c>
      <c r="K11041" t="s">
        <v>1920</v>
      </c>
      <c r="L11041" s="24">
        <v>1728000</v>
      </c>
      <c r="M11041" s="25">
        <f>+VLOOKUP(E11041, TC!A:D, 4, FALSE())</f>
        <v>1.1766499977793459</v>
      </c>
      <c r="N11041" s="24">
        <f t="shared" si="860"/>
        <v>1728000</v>
      </c>
      <c r="O11041" t="str">
        <f t="shared" si="861"/>
        <v>FACTURA</v>
      </c>
      <c r="P11041" t="str">
        <f t="shared" si="862"/>
        <v>2025</v>
      </c>
      <c r="Q11041" t="str">
        <f t="shared" si="863"/>
        <v>07</v>
      </c>
      <c r="R11041" t="str">
        <f>+IFERROR(VLOOKUP(I11041, Listado!A:B, 2, FALSE()), "COMERCIALIZADORA INTERNACIONAL CARIBBEAN EXOTICS S A")</f>
        <v>LONDOÑO ECHEVERRI ALEJANDRA</v>
      </c>
      <c r="S11041" s="25">
        <f>+VLOOKUP(E11041, TC!A:D, 2, FALSE())</f>
        <v>4052.86</v>
      </c>
      <c r="T11041" t="str">
        <f t="shared" si="864"/>
        <v>COP</v>
      </c>
    </row>
    <row r="11042" spans="1:20" ht="18.75" hidden="1" customHeight="1" x14ac:dyDescent="0.25">
      <c r="A11042" t="s">
        <v>3341</v>
      </c>
      <c r="B11042" t="s">
        <v>1923</v>
      </c>
      <c r="C11042" t="s">
        <v>1913</v>
      </c>
      <c r="D11042" s="24">
        <v>6225</v>
      </c>
      <c r="E11042" t="s">
        <v>1798</v>
      </c>
      <c r="F11042" t="s">
        <v>128</v>
      </c>
      <c r="G11042" t="s">
        <v>112</v>
      </c>
      <c r="H11042" t="s">
        <v>3564</v>
      </c>
      <c r="I11042" t="s">
        <v>1856</v>
      </c>
      <c r="J11042" t="s">
        <v>1930</v>
      </c>
      <c r="K11042" t="s">
        <v>1928</v>
      </c>
      <c r="L11042" s="24">
        <v>619.79</v>
      </c>
      <c r="M11042" s="25">
        <f>+VLOOKUP(E11042, TC!A:D, 4, FALSE())</f>
        <v>1.1766499977793459</v>
      </c>
      <c r="N11042" s="24">
        <f t="shared" si="860"/>
        <v>619.79</v>
      </c>
      <c r="O11042" t="str">
        <f t="shared" si="861"/>
        <v>FACTURA</v>
      </c>
      <c r="P11042" t="str">
        <f t="shared" si="862"/>
        <v>2025</v>
      </c>
      <c r="Q11042" t="str">
        <f t="shared" si="863"/>
        <v>07</v>
      </c>
      <c r="R11042" t="str">
        <f>+IFERROR(VLOOKUP(I11042, Listado!A:B, 2, FALSE()), "COMERCIALIZADORA INTERNACIONAL CARIBBEAN EXOTICS S A")</f>
        <v>HINCAPIE CONTRERAS ERIKA STEFANIA</v>
      </c>
      <c r="S11042" s="25">
        <f>+VLOOKUP(E11042, TC!A:D, 2, FALSE())</f>
        <v>4052.86</v>
      </c>
      <c r="T11042" t="str">
        <f t="shared" si="864"/>
        <v>USD</v>
      </c>
    </row>
    <row r="11043" spans="1:20" ht="18.75" hidden="1" customHeight="1" x14ac:dyDescent="0.25">
      <c r="A11043" t="s">
        <v>3341</v>
      </c>
      <c r="B11043" t="s">
        <v>1923</v>
      </c>
      <c r="C11043" t="s">
        <v>1913</v>
      </c>
      <c r="D11043" s="24">
        <v>6225</v>
      </c>
      <c r="E11043" t="s">
        <v>1798</v>
      </c>
      <c r="F11043" t="s">
        <v>128</v>
      </c>
      <c r="G11043" t="s">
        <v>112</v>
      </c>
      <c r="H11043" t="s">
        <v>3564</v>
      </c>
      <c r="I11043" t="s">
        <v>1856</v>
      </c>
      <c r="J11043" t="s">
        <v>1930</v>
      </c>
      <c r="K11043" t="s">
        <v>1935</v>
      </c>
      <c r="L11043" s="24">
        <v>2310</v>
      </c>
      <c r="M11043" s="25">
        <f>+VLOOKUP(E11043, TC!A:D, 4, FALSE())</f>
        <v>1.1766499977793459</v>
      </c>
      <c r="N11043" s="24">
        <f t="shared" si="860"/>
        <v>2310</v>
      </c>
      <c r="O11043" t="str">
        <f t="shared" si="861"/>
        <v>FACTURA</v>
      </c>
      <c r="P11043" t="str">
        <f t="shared" si="862"/>
        <v>2025</v>
      </c>
      <c r="Q11043" t="str">
        <f t="shared" si="863"/>
        <v>07</v>
      </c>
      <c r="R11043" t="str">
        <f>+IFERROR(VLOOKUP(I11043, Listado!A:B, 2, FALSE()), "COMERCIALIZADORA INTERNACIONAL CARIBBEAN EXOTICS S A")</f>
        <v>HINCAPIE CONTRERAS ERIKA STEFANIA</v>
      </c>
      <c r="S11043" s="25">
        <f>+VLOOKUP(E11043, TC!A:D, 2, FALSE())</f>
        <v>4052.86</v>
      </c>
      <c r="T11043" t="str">
        <f t="shared" si="864"/>
        <v>USD</v>
      </c>
    </row>
    <row r="11044" spans="1:20" ht="18.75" hidden="1" customHeight="1" x14ac:dyDescent="0.25">
      <c r="A11044" t="s">
        <v>3341</v>
      </c>
      <c r="B11044" t="s">
        <v>1923</v>
      </c>
      <c r="C11044" t="s">
        <v>1913</v>
      </c>
      <c r="D11044" s="24">
        <v>6226</v>
      </c>
      <c r="E11044" t="s">
        <v>1798</v>
      </c>
      <c r="F11044" t="s">
        <v>128</v>
      </c>
      <c r="G11044" t="s">
        <v>108</v>
      </c>
      <c r="H11044" t="s">
        <v>3565</v>
      </c>
      <c r="I11044" t="s">
        <v>1877</v>
      </c>
      <c r="J11044" t="s">
        <v>2049</v>
      </c>
      <c r="K11044" t="s">
        <v>2050</v>
      </c>
      <c r="L11044" s="24">
        <v>3240</v>
      </c>
      <c r="M11044" s="25">
        <f>+VLOOKUP(E11044, TC!A:D, 4, FALSE())</f>
        <v>1.1766499977793459</v>
      </c>
      <c r="N11044" s="24">
        <f t="shared" si="860"/>
        <v>3240</v>
      </c>
      <c r="O11044" t="str">
        <f t="shared" si="861"/>
        <v>FACTURA</v>
      </c>
      <c r="P11044" t="str">
        <f t="shared" si="862"/>
        <v>2025</v>
      </c>
      <c r="Q11044" t="str">
        <f t="shared" si="863"/>
        <v>07</v>
      </c>
      <c r="R11044" t="str">
        <f>+IFERROR(VLOOKUP(I11044, Listado!A:B, 2, FALSE()), "COMERCIALIZADORA INTERNACIONAL CARIBBEAN EXOTICS S A")</f>
        <v>PIEDRAHITA PEREZ MARIANA</v>
      </c>
      <c r="S11044" s="25">
        <f>+VLOOKUP(E11044, TC!A:D, 2, FALSE())</f>
        <v>4052.86</v>
      </c>
      <c r="T11044" t="str">
        <f t="shared" si="864"/>
        <v>USD</v>
      </c>
    </row>
    <row r="11045" spans="1:20" ht="18.75" hidden="1" customHeight="1" x14ac:dyDescent="0.25">
      <c r="A11045" t="s">
        <v>3341</v>
      </c>
      <c r="B11045" t="s">
        <v>1923</v>
      </c>
      <c r="C11045" t="s">
        <v>1913</v>
      </c>
      <c r="D11045" s="24">
        <v>6226</v>
      </c>
      <c r="E11045" t="s">
        <v>1798</v>
      </c>
      <c r="F11045" t="s">
        <v>128</v>
      </c>
      <c r="G11045" t="s">
        <v>108</v>
      </c>
      <c r="H11045" t="s">
        <v>3565</v>
      </c>
      <c r="I11045" t="s">
        <v>1877</v>
      </c>
      <c r="J11045" t="s">
        <v>2049</v>
      </c>
      <c r="K11045" t="s">
        <v>2051</v>
      </c>
      <c r="L11045" s="24">
        <v>340</v>
      </c>
      <c r="M11045" s="25">
        <f>+VLOOKUP(E11045, TC!A:D, 4, FALSE())</f>
        <v>1.1766499977793459</v>
      </c>
      <c r="N11045" s="24">
        <f t="shared" si="860"/>
        <v>340</v>
      </c>
      <c r="O11045" t="str">
        <f t="shared" si="861"/>
        <v>FACTURA</v>
      </c>
      <c r="P11045" t="str">
        <f t="shared" si="862"/>
        <v>2025</v>
      </c>
      <c r="Q11045" t="str">
        <f t="shared" si="863"/>
        <v>07</v>
      </c>
      <c r="R11045" t="str">
        <f>+IFERROR(VLOOKUP(I11045, Listado!A:B, 2, FALSE()), "COMERCIALIZADORA INTERNACIONAL CARIBBEAN EXOTICS S A")</f>
        <v>PIEDRAHITA PEREZ MARIANA</v>
      </c>
      <c r="S11045" s="25">
        <f>+VLOOKUP(E11045, TC!A:D, 2, FALSE())</f>
        <v>4052.86</v>
      </c>
      <c r="T11045" t="str">
        <f t="shared" si="864"/>
        <v>USD</v>
      </c>
    </row>
    <row r="11046" spans="1:20" ht="18.75" hidden="1" customHeight="1" x14ac:dyDescent="0.25">
      <c r="A11046" t="s">
        <v>3341</v>
      </c>
      <c r="B11046" t="s">
        <v>1923</v>
      </c>
      <c r="C11046" t="s">
        <v>1913</v>
      </c>
      <c r="D11046" s="24">
        <v>6226</v>
      </c>
      <c r="E11046" t="s">
        <v>1798</v>
      </c>
      <c r="F11046" t="s">
        <v>128</v>
      </c>
      <c r="G11046" t="s">
        <v>108</v>
      </c>
      <c r="H11046" t="s">
        <v>3565</v>
      </c>
      <c r="I11046" t="s">
        <v>1877</v>
      </c>
      <c r="J11046" t="s">
        <v>2049</v>
      </c>
      <c r="K11046" t="s">
        <v>3374</v>
      </c>
      <c r="L11046" s="24">
        <v>2484</v>
      </c>
      <c r="M11046" s="25">
        <f>+VLOOKUP(E11046, TC!A:D, 4, FALSE())</f>
        <v>1.1766499977793459</v>
      </c>
      <c r="N11046" s="24">
        <f t="shared" si="860"/>
        <v>2484</v>
      </c>
      <c r="O11046" t="str">
        <f t="shared" si="861"/>
        <v>FACTURA</v>
      </c>
      <c r="P11046" t="str">
        <f t="shared" si="862"/>
        <v>2025</v>
      </c>
      <c r="Q11046" t="str">
        <f t="shared" si="863"/>
        <v>07</v>
      </c>
      <c r="R11046" t="str">
        <f>+IFERROR(VLOOKUP(I11046, Listado!A:B, 2, FALSE()), "COMERCIALIZADORA INTERNACIONAL CARIBBEAN EXOTICS S A")</f>
        <v>PIEDRAHITA PEREZ MARIANA</v>
      </c>
      <c r="S11046" s="25">
        <f>+VLOOKUP(E11046, TC!A:D, 2, FALSE())</f>
        <v>4052.86</v>
      </c>
      <c r="T11046" t="str">
        <f t="shared" si="864"/>
        <v>USD</v>
      </c>
    </row>
    <row r="11047" spans="1:20" ht="18.75" hidden="1" customHeight="1" x14ac:dyDescent="0.25">
      <c r="A11047" t="s">
        <v>3341</v>
      </c>
      <c r="B11047" t="s">
        <v>1923</v>
      </c>
      <c r="C11047" t="s">
        <v>1913</v>
      </c>
      <c r="D11047" s="24">
        <v>6227</v>
      </c>
      <c r="E11047" t="s">
        <v>1798</v>
      </c>
      <c r="F11047" t="s">
        <v>99</v>
      </c>
      <c r="G11047" t="s">
        <v>1914</v>
      </c>
      <c r="I11047" t="s">
        <v>1907</v>
      </c>
      <c r="J11047" t="s">
        <v>1915</v>
      </c>
      <c r="K11047" t="s">
        <v>3066</v>
      </c>
      <c r="L11047" s="24">
        <v>188458</v>
      </c>
      <c r="M11047" s="25">
        <f>+VLOOKUP(E11047, TC!A:D, 4, FALSE())</f>
        <v>1.1766499977793459</v>
      </c>
      <c r="N11047" s="24">
        <f t="shared" si="860"/>
        <v>46.500002467393394</v>
      </c>
      <c r="O11047" t="str">
        <f t="shared" si="861"/>
        <v>FACTURA</v>
      </c>
      <c r="P11047" t="str">
        <f t="shared" si="862"/>
        <v>2025</v>
      </c>
      <c r="Q11047" t="str">
        <f t="shared" si="863"/>
        <v>07</v>
      </c>
      <c r="R11047" t="str">
        <f>+IFERROR(VLOOKUP(I11047, Listado!A:B, 2, FALSE()), "COMERCIALIZADORA INTERNACIONAL CARIBBEAN EXOTICS S A")</f>
        <v>PIEDRAHITA PEREZ MARIANA</v>
      </c>
      <c r="S11047" s="25">
        <f>+VLOOKUP(E11047, TC!A:D, 2, FALSE())</f>
        <v>4052.86</v>
      </c>
      <c r="T11047" t="str">
        <f t="shared" si="864"/>
        <v>USD</v>
      </c>
    </row>
    <row r="11048" spans="1:20" ht="18.75" hidden="1" customHeight="1" x14ac:dyDescent="0.25">
      <c r="A11048" t="s">
        <v>3341</v>
      </c>
      <c r="B11048" t="s">
        <v>1923</v>
      </c>
      <c r="C11048" t="s">
        <v>1913</v>
      </c>
      <c r="D11048" s="24">
        <v>6227</v>
      </c>
      <c r="E11048" t="s">
        <v>1798</v>
      </c>
      <c r="F11048" t="s">
        <v>99</v>
      </c>
      <c r="G11048" t="s">
        <v>1914</v>
      </c>
      <c r="I11048" t="s">
        <v>1907</v>
      </c>
      <c r="J11048" t="s">
        <v>1915</v>
      </c>
      <c r="K11048" t="s">
        <v>3067</v>
      </c>
      <c r="L11048" s="24">
        <v>365365</v>
      </c>
      <c r="M11048" s="25">
        <f>+VLOOKUP(E11048, TC!A:D, 4, FALSE())</f>
        <v>1.1766499977793459</v>
      </c>
      <c r="N11048" s="24">
        <f t="shared" si="860"/>
        <v>90.149918822757257</v>
      </c>
      <c r="O11048" t="str">
        <f t="shared" si="861"/>
        <v>FACTURA</v>
      </c>
      <c r="P11048" t="str">
        <f t="shared" si="862"/>
        <v>2025</v>
      </c>
      <c r="Q11048" t="str">
        <f t="shared" si="863"/>
        <v>07</v>
      </c>
      <c r="R11048" t="str">
        <f>+IFERROR(VLOOKUP(I11048, Listado!A:B, 2, FALSE()), "COMERCIALIZADORA INTERNACIONAL CARIBBEAN EXOTICS S A")</f>
        <v>PIEDRAHITA PEREZ MARIANA</v>
      </c>
      <c r="S11048" s="25">
        <f>+VLOOKUP(E11048, TC!A:D, 2, FALSE())</f>
        <v>4052.86</v>
      </c>
      <c r="T11048" t="str">
        <f t="shared" si="864"/>
        <v>USD</v>
      </c>
    </row>
    <row r="11049" spans="1:20" ht="18.75" hidden="1" customHeight="1" x14ac:dyDescent="0.25">
      <c r="A11049" t="s">
        <v>3341</v>
      </c>
      <c r="B11049" t="s">
        <v>1923</v>
      </c>
      <c r="C11049" t="s">
        <v>1913</v>
      </c>
      <c r="D11049" s="24">
        <v>6228</v>
      </c>
      <c r="E11049" t="s">
        <v>1798</v>
      </c>
      <c r="F11049" t="s">
        <v>128</v>
      </c>
      <c r="G11049" t="s">
        <v>112</v>
      </c>
      <c r="H11049" t="s">
        <v>3566</v>
      </c>
      <c r="I11049" t="s">
        <v>1870</v>
      </c>
      <c r="J11049" t="s">
        <v>1930</v>
      </c>
      <c r="K11049" t="s">
        <v>1928</v>
      </c>
      <c r="L11049" s="24">
        <v>941.2</v>
      </c>
      <c r="M11049" s="25">
        <f>+VLOOKUP(E11049, TC!A:D, 4, FALSE())</f>
        <v>1.1766499977793459</v>
      </c>
      <c r="N11049" s="24">
        <f t="shared" si="860"/>
        <v>941.2</v>
      </c>
      <c r="O11049" t="str">
        <f t="shared" si="861"/>
        <v>FACTURA</v>
      </c>
      <c r="P11049" t="str">
        <f t="shared" si="862"/>
        <v>2025</v>
      </c>
      <c r="Q11049" t="str">
        <f t="shared" si="863"/>
        <v>07</v>
      </c>
      <c r="R11049" t="str">
        <f>+IFERROR(VLOOKUP(I11049, Listado!A:B, 2, FALSE()), "COMERCIALIZADORA INTERNACIONAL CARIBBEAN EXOTICS S A")</f>
        <v>HINCAPIE CONTRERAS ERIKA STEFANIA</v>
      </c>
      <c r="S11049" s="25">
        <f>+VLOOKUP(E11049, TC!A:D, 2, FALSE())</f>
        <v>4052.86</v>
      </c>
      <c r="T11049" t="str">
        <f t="shared" si="864"/>
        <v>USD</v>
      </c>
    </row>
    <row r="11050" spans="1:20" ht="18.75" hidden="1" customHeight="1" x14ac:dyDescent="0.25">
      <c r="A11050" t="s">
        <v>3341</v>
      </c>
      <c r="B11050" t="s">
        <v>1923</v>
      </c>
      <c r="C11050" t="s">
        <v>1913</v>
      </c>
      <c r="D11050" s="24">
        <v>6228</v>
      </c>
      <c r="E11050" t="s">
        <v>1798</v>
      </c>
      <c r="F11050" t="s">
        <v>128</v>
      </c>
      <c r="G11050" t="s">
        <v>112</v>
      </c>
      <c r="H11050" t="s">
        <v>3566</v>
      </c>
      <c r="I11050" t="s">
        <v>1870</v>
      </c>
      <c r="J11050" t="s">
        <v>1930</v>
      </c>
      <c r="K11050" t="s">
        <v>1937</v>
      </c>
      <c r="L11050" s="24">
        <v>2890</v>
      </c>
      <c r="M11050" s="25">
        <f>+VLOOKUP(E11050, TC!A:D, 4, FALSE())</f>
        <v>1.1766499977793459</v>
      </c>
      <c r="N11050" s="24">
        <f t="shared" si="860"/>
        <v>2890</v>
      </c>
      <c r="O11050" t="str">
        <f t="shared" si="861"/>
        <v>FACTURA</v>
      </c>
      <c r="P11050" t="str">
        <f t="shared" si="862"/>
        <v>2025</v>
      </c>
      <c r="Q11050" t="str">
        <f t="shared" si="863"/>
        <v>07</v>
      </c>
      <c r="R11050" t="str">
        <f>+IFERROR(VLOOKUP(I11050, Listado!A:B, 2, FALSE()), "COMERCIALIZADORA INTERNACIONAL CARIBBEAN EXOTICS S A")</f>
        <v>HINCAPIE CONTRERAS ERIKA STEFANIA</v>
      </c>
      <c r="S11050" s="25">
        <f>+VLOOKUP(E11050, TC!A:D, 2, FALSE())</f>
        <v>4052.86</v>
      </c>
      <c r="T11050" t="str">
        <f t="shared" si="864"/>
        <v>USD</v>
      </c>
    </row>
    <row r="11051" spans="1:20" ht="18.75" hidden="1" customHeight="1" x14ac:dyDescent="0.25">
      <c r="A11051" t="s">
        <v>3341</v>
      </c>
      <c r="B11051" t="s">
        <v>1923</v>
      </c>
      <c r="C11051" t="s">
        <v>1913</v>
      </c>
      <c r="D11051" s="24">
        <v>6229</v>
      </c>
      <c r="E11051" t="s">
        <v>1798</v>
      </c>
      <c r="F11051" t="s">
        <v>128</v>
      </c>
      <c r="G11051" t="s">
        <v>108</v>
      </c>
      <c r="H11051" t="s">
        <v>3567</v>
      </c>
      <c r="I11051" t="s">
        <v>1895</v>
      </c>
      <c r="J11051" t="s">
        <v>1998</v>
      </c>
      <c r="K11051" t="s">
        <v>1928</v>
      </c>
      <c r="L11051" s="24">
        <v>1816.29</v>
      </c>
      <c r="M11051" s="25">
        <f>+VLOOKUP(E11051, TC!A:D, 4, FALSE())</f>
        <v>1.1766499977793459</v>
      </c>
      <c r="N11051" s="24">
        <f t="shared" si="860"/>
        <v>1816.29</v>
      </c>
      <c r="O11051" t="str">
        <f t="shared" si="861"/>
        <v>FACTURA</v>
      </c>
      <c r="P11051" t="str">
        <f t="shared" si="862"/>
        <v>2025</v>
      </c>
      <c r="Q11051" t="str">
        <f t="shared" si="863"/>
        <v>07</v>
      </c>
      <c r="R11051" t="str">
        <f>+IFERROR(VLOOKUP(I11051, Listado!A:B, 2, FALSE()), "COMERCIALIZADORA INTERNACIONAL CARIBBEAN EXOTICS S A")</f>
        <v>PIEDRAHITA PEREZ MARIANA</v>
      </c>
      <c r="S11051" s="25">
        <f>+VLOOKUP(E11051, TC!A:D, 2, FALSE())</f>
        <v>4052.86</v>
      </c>
      <c r="T11051" t="str">
        <f t="shared" si="864"/>
        <v>USD</v>
      </c>
    </row>
    <row r="11052" spans="1:20" ht="18.75" hidden="1" customHeight="1" x14ac:dyDescent="0.25">
      <c r="A11052" t="s">
        <v>3341</v>
      </c>
      <c r="B11052" t="s">
        <v>1923</v>
      </c>
      <c r="C11052" t="s">
        <v>1913</v>
      </c>
      <c r="D11052" s="24">
        <v>6229</v>
      </c>
      <c r="E11052" t="s">
        <v>1798</v>
      </c>
      <c r="F11052" t="s">
        <v>128</v>
      </c>
      <c r="G11052" t="s">
        <v>108</v>
      </c>
      <c r="H11052" t="s">
        <v>3567</v>
      </c>
      <c r="I11052" t="s">
        <v>1895</v>
      </c>
      <c r="J11052" t="s">
        <v>1998</v>
      </c>
      <c r="K11052" t="s">
        <v>2409</v>
      </c>
      <c r="L11052" s="24">
        <v>855.36</v>
      </c>
      <c r="M11052" s="25">
        <f>+VLOOKUP(E11052, TC!A:D, 4, FALSE())</f>
        <v>1.1766499977793459</v>
      </c>
      <c r="N11052" s="24">
        <f t="shared" si="860"/>
        <v>855.36</v>
      </c>
      <c r="O11052" t="str">
        <f t="shared" si="861"/>
        <v>FACTURA</v>
      </c>
      <c r="P11052" t="str">
        <f t="shared" si="862"/>
        <v>2025</v>
      </c>
      <c r="Q11052" t="str">
        <f t="shared" si="863"/>
        <v>07</v>
      </c>
      <c r="R11052" t="str">
        <f>+IFERROR(VLOOKUP(I11052, Listado!A:B, 2, FALSE()), "COMERCIALIZADORA INTERNACIONAL CARIBBEAN EXOTICS S A")</f>
        <v>PIEDRAHITA PEREZ MARIANA</v>
      </c>
      <c r="S11052" s="25">
        <f>+VLOOKUP(E11052, TC!A:D, 2, FALSE())</f>
        <v>4052.86</v>
      </c>
      <c r="T11052" t="str">
        <f t="shared" si="864"/>
        <v>USD</v>
      </c>
    </row>
    <row r="11053" spans="1:20" ht="18.75" hidden="1" customHeight="1" x14ac:dyDescent="0.25">
      <c r="A11053" t="s">
        <v>3341</v>
      </c>
      <c r="B11053" t="s">
        <v>1923</v>
      </c>
      <c r="C11053" t="s">
        <v>1913</v>
      </c>
      <c r="D11053" s="24">
        <v>6229</v>
      </c>
      <c r="E11053" t="s">
        <v>1798</v>
      </c>
      <c r="F11053" t="s">
        <v>128</v>
      </c>
      <c r="G11053" t="s">
        <v>108</v>
      </c>
      <c r="H11053" t="s">
        <v>3567</v>
      </c>
      <c r="I11053" t="s">
        <v>1895</v>
      </c>
      <c r="J11053" t="s">
        <v>1998</v>
      </c>
      <c r="K11053" t="s">
        <v>2411</v>
      </c>
      <c r="L11053" s="24">
        <v>2051.1999999999998</v>
      </c>
      <c r="M11053" s="25">
        <f>+VLOOKUP(E11053, TC!A:D, 4, FALSE())</f>
        <v>1.1766499977793459</v>
      </c>
      <c r="N11053" s="24">
        <f t="shared" si="860"/>
        <v>2051.1999999999998</v>
      </c>
      <c r="O11053" t="str">
        <f t="shared" si="861"/>
        <v>FACTURA</v>
      </c>
      <c r="P11053" t="str">
        <f t="shared" si="862"/>
        <v>2025</v>
      </c>
      <c r="Q11053" t="str">
        <f t="shared" si="863"/>
        <v>07</v>
      </c>
      <c r="R11053" t="str">
        <f>+IFERROR(VLOOKUP(I11053, Listado!A:B, 2, FALSE()), "COMERCIALIZADORA INTERNACIONAL CARIBBEAN EXOTICS S A")</f>
        <v>PIEDRAHITA PEREZ MARIANA</v>
      </c>
      <c r="S11053" s="25">
        <f>+VLOOKUP(E11053, TC!A:D, 2, FALSE())</f>
        <v>4052.86</v>
      </c>
      <c r="T11053" t="str">
        <f t="shared" si="864"/>
        <v>USD</v>
      </c>
    </row>
    <row r="11054" spans="1:20" ht="18.75" hidden="1" customHeight="1" x14ac:dyDescent="0.25">
      <c r="A11054" t="s">
        <v>3341</v>
      </c>
      <c r="B11054" t="s">
        <v>5</v>
      </c>
      <c r="C11054" t="s">
        <v>1913</v>
      </c>
      <c r="D11054" s="24">
        <v>12612</v>
      </c>
      <c r="E11054" t="s">
        <v>1798</v>
      </c>
      <c r="F11054" t="s">
        <v>1924</v>
      </c>
      <c r="G11054" t="s">
        <v>110</v>
      </c>
      <c r="H11054" t="s">
        <v>3568</v>
      </c>
      <c r="I11054" t="s">
        <v>1848</v>
      </c>
      <c r="J11054" t="s">
        <v>1917</v>
      </c>
      <c r="K11054" t="s">
        <v>23</v>
      </c>
      <c r="L11054" s="24">
        <v>3040</v>
      </c>
      <c r="M11054" s="25">
        <f>+VLOOKUP(E11054, TC!A:D, 4, FALSE())</f>
        <v>1.1766499977793459</v>
      </c>
      <c r="N11054" s="24">
        <f t="shared" si="860"/>
        <v>3577.0159932492115</v>
      </c>
      <c r="O11054" t="str">
        <f t="shared" si="861"/>
        <v>FACTURA</v>
      </c>
      <c r="P11054" t="str">
        <f t="shared" si="862"/>
        <v>2025</v>
      </c>
      <c r="Q11054" t="str">
        <f t="shared" si="863"/>
        <v>07</v>
      </c>
      <c r="R11054" t="str">
        <f>+IFERROR(VLOOKUP(I11054, Listado!A:B, 2, FALSE()), "COMERCIALIZADORA INTERNACIONAL CARIBBEAN EXOTICS S A")</f>
        <v>PEREZ MEJIA MARIA PAULINA</v>
      </c>
      <c r="S11054" s="25">
        <f>+VLOOKUP(E11054, TC!A:D, 2, FALSE())</f>
        <v>4052.86</v>
      </c>
      <c r="T11054" t="str">
        <f t="shared" si="864"/>
        <v>EUR</v>
      </c>
    </row>
    <row r="11055" spans="1:20" ht="18.75" hidden="1" customHeight="1" x14ac:dyDescent="0.25">
      <c r="A11055" t="s">
        <v>3341</v>
      </c>
      <c r="B11055" t="s">
        <v>5</v>
      </c>
      <c r="C11055" t="s">
        <v>1913</v>
      </c>
      <c r="D11055" s="24">
        <v>12612</v>
      </c>
      <c r="E11055" t="s">
        <v>1798</v>
      </c>
      <c r="F11055" t="s">
        <v>1924</v>
      </c>
      <c r="G11055" t="s">
        <v>110</v>
      </c>
      <c r="H11055" t="s">
        <v>3568</v>
      </c>
      <c r="I11055" t="s">
        <v>1848</v>
      </c>
      <c r="J11055" t="s">
        <v>1917</v>
      </c>
      <c r="K11055" t="s">
        <v>39</v>
      </c>
      <c r="L11055" s="24">
        <v>1540</v>
      </c>
      <c r="M11055" s="25">
        <f>+VLOOKUP(E11055, TC!A:D, 4, FALSE())</f>
        <v>1.1766499977793459</v>
      </c>
      <c r="N11055" s="24">
        <f t="shared" si="860"/>
        <v>1812.0409965801925</v>
      </c>
      <c r="O11055" t="str">
        <f t="shared" si="861"/>
        <v>FACTURA</v>
      </c>
      <c r="P11055" t="str">
        <f t="shared" si="862"/>
        <v>2025</v>
      </c>
      <c r="Q11055" t="str">
        <f t="shared" si="863"/>
        <v>07</v>
      </c>
      <c r="R11055" t="str">
        <f>+IFERROR(VLOOKUP(I11055, Listado!A:B, 2, FALSE()), "COMERCIALIZADORA INTERNACIONAL CARIBBEAN EXOTICS S A")</f>
        <v>PEREZ MEJIA MARIA PAULINA</v>
      </c>
      <c r="S11055" s="25">
        <f>+VLOOKUP(E11055, TC!A:D, 2, FALSE())</f>
        <v>4052.86</v>
      </c>
      <c r="T11055" t="str">
        <f t="shared" si="864"/>
        <v>EUR</v>
      </c>
    </row>
    <row r="11056" spans="1:20" ht="18.75" hidden="1" customHeight="1" x14ac:dyDescent="0.25">
      <c r="A11056" t="s">
        <v>3341</v>
      </c>
      <c r="B11056" t="s">
        <v>5</v>
      </c>
      <c r="C11056" t="s">
        <v>1913</v>
      </c>
      <c r="D11056" s="24">
        <v>12612</v>
      </c>
      <c r="E11056" t="s">
        <v>1798</v>
      </c>
      <c r="F11056" t="s">
        <v>1924</v>
      </c>
      <c r="G11056" t="s">
        <v>110</v>
      </c>
      <c r="H11056" t="s">
        <v>3568</v>
      </c>
      <c r="I11056" t="s">
        <v>1848</v>
      </c>
      <c r="J11056" t="s">
        <v>1917</v>
      </c>
      <c r="K11056" t="s">
        <v>38</v>
      </c>
      <c r="L11056" s="24">
        <v>5124</v>
      </c>
      <c r="M11056" s="25">
        <f>+VLOOKUP(E11056, TC!A:D, 4, FALSE())</f>
        <v>1.1766499977793459</v>
      </c>
      <c r="N11056" s="24">
        <f t="shared" si="860"/>
        <v>6029.154588621368</v>
      </c>
      <c r="O11056" t="str">
        <f t="shared" si="861"/>
        <v>FACTURA</v>
      </c>
      <c r="P11056" t="str">
        <f t="shared" si="862"/>
        <v>2025</v>
      </c>
      <c r="Q11056" t="str">
        <f t="shared" si="863"/>
        <v>07</v>
      </c>
      <c r="R11056" t="str">
        <f>+IFERROR(VLOOKUP(I11056, Listado!A:B, 2, FALSE()), "COMERCIALIZADORA INTERNACIONAL CARIBBEAN EXOTICS S A")</f>
        <v>PEREZ MEJIA MARIA PAULINA</v>
      </c>
      <c r="S11056" s="25">
        <f>+VLOOKUP(E11056, TC!A:D, 2, FALSE())</f>
        <v>4052.86</v>
      </c>
      <c r="T11056" t="str">
        <f t="shared" si="864"/>
        <v>EUR</v>
      </c>
    </row>
    <row r="11057" spans="1:20" ht="18.75" hidden="1" customHeight="1" x14ac:dyDescent="0.25">
      <c r="A11057" t="s">
        <v>3341</v>
      </c>
      <c r="B11057" t="s">
        <v>5</v>
      </c>
      <c r="C11057" t="s">
        <v>1913</v>
      </c>
      <c r="D11057" s="24">
        <v>12612</v>
      </c>
      <c r="E11057" t="s">
        <v>1798</v>
      </c>
      <c r="F11057" t="s">
        <v>1924</v>
      </c>
      <c r="G11057" t="s">
        <v>110</v>
      </c>
      <c r="H11057" t="s">
        <v>3568</v>
      </c>
      <c r="I11057" t="s">
        <v>1848</v>
      </c>
      <c r="J11057" t="s">
        <v>1917</v>
      </c>
      <c r="K11057" t="s">
        <v>14</v>
      </c>
      <c r="L11057" s="24">
        <v>5584</v>
      </c>
      <c r="M11057" s="25">
        <f>+VLOOKUP(E11057, TC!A:D, 4, FALSE())</f>
        <v>1.1766499977793459</v>
      </c>
      <c r="N11057" s="24">
        <f t="shared" si="860"/>
        <v>6570.4135875998672</v>
      </c>
      <c r="O11057" t="str">
        <f t="shared" si="861"/>
        <v>FACTURA</v>
      </c>
      <c r="P11057" t="str">
        <f t="shared" si="862"/>
        <v>2025</v>
      </c>
      <c r="Q11057" t="str">
        <f t="shared" si="863"/>
        <v>07</v>
      </c>
      <c r="R11057" t="str">
        <f>+IFERROR(VLOOKUP(I11057, Listado!A:B, 2, FALSE()), "COMERCIALIZADORA INTERNACIONAL CARIBBEAN EXOTICS S A")</f>
        <v>PEREZ MEJIA MARIA PAULINA</v>
      </c>
      <c r="S11057" s="25">
        <f>+VLOOKUP(E11057, TC!A:D, 2, FALSE())</f>
        <v>4052.86</v>
      </c>
      <c r="T11057" t="str">
        <f t="shared" si="864"/>
        <v>EUR</v>
      </c>
    </row>
    <row r="11058" spans="1:20" ht="18.75" hidden="1" customHeight="1" x14ac:dyDescent="0.25">
      <c r="A11058" t="s">
        <v>3341</v>
      </c>
      <c r="B11058" t="s">
        <v>5</v>
      </c>
      <c r="C11058" t="s">
        <v>1913</v>
      </c>
      <c r="D11058" s="24">
        <v>12613</v>
      </c>
      <c r="E11058" t="s">
        <v>1798</v>
      </c>
      <c r="F11058" t="s">
        <v>128</v>
      </c>
      <c r="G11058" t="s">
        <v>110</v>
      </c>
      <c r="H11058" t="s">
        <v>3569</v>
      </c>
      <c r="I11058" t="s">
        <v>1851</v>
      </c>
      <c r="J11058" t="s">
        <v>1940</v>
      </c>
      <c r="K11058" t="s">
        <v>96</v>
      </c>
      <c r="L11058" s="24">
        <v>1918</v>
      </c>
      <c r="M11058" s="25">
        <f>+VLOOKUP(E11058, TC!A:D, 4, FALSE())</f>
        <v>1.1766499977793459</v>
      </c>
      <c r="N11058" s="24">
        <f t="shared" si="860"/>
        <v>1918</v>
      </c>
      <c r="O11058" t="str">
        <f t="shared" si="861"/>
        <v>FACTURA</v>
      </c>
      <c r="P11058" t="str">
        <f t="shared" si="862"/>
        <v>2025</v>
      </c>
      <c r="Q11058" t="str">
        <f t="shared" si="863"/>
        <v>07</v>
      </c>
      <c r="R11058" t="str">
        <f>+IFERROR(VLOOKUP(I11058, Listado!A:B, 2, FALSE()), "COMERCIALIZADORA INTERNACIONAL CARIBBEAN EXOTICS S A")</f>
        <v>PEREZ MEJIA MARIA PAULINA</v>
      </c>
      <c r="S11058" s="25">
        <f>+VLOOKUP(E11058, TC!A:D, 2, FALSE())</f>
        <v>4052.86</v>
      </c>
      <c r="T11058" t="str">
        <f t="shared" si="864"/>
        <v>USD</v>
      </c>
    </row>
    <row r="11059" spans="1:20" ht="18.75" hidden="1" customHeight="1" x14ac:dyDescent="0.25">
      <c r="A11059" t="s">
        <v>3341</v>
      </c>
      <c r="B11059" t="s">
        <v>5</v>
      </c>
      <c r="C11059" t="s">
        <v>1913</v>
      </c>
      <c r="D11059" s="24">
        <v>12613</v>
      </c>
      <c r="E11059" t="s">
        <v>1798</v>
      </c>
      <c r="F11059" t="s">
        <v>128</v>
      </c>
      <c r="G11059" t="s">
        <v>110</v>
      </c>
      <c r="H11059" t="s">
        <v>3569</v>
      </c>
      <c r="I11059" t="s">
        <v>1851</v>
      </c>
      <c r="J11059" t="s">
        <v>1940</v>
      </c>
      <c r="K11059" t="s">
        <v>19</v>
      </c>
      <c r="L11059" s="24">
        <v>5888</v>
      </c>
      <c r="M11059" s="25">
        <f>+VLOOKUP(E11059, TC!A:D, 4, FALSE())</f>
        <v>1.1766499977793459</v>
      </c>
      <c r="N11059" s="24">
        <f t="shared" si="860"/>
        <v>5888</v>
      </c>
      <c r="O11059" t="str">
        <f t="shared" si="861"/>
        <v>FACTURA</v>
      </c>
      <c r="P11059" t="str">
        <f t="shared" si="862"/>
        <v>2025</v>
      </c>
      <c r="Q11059" t="str">
        <f t="shared" si="863"/>
        <v>07</v>
      </c>
      <c r="R11059" t="str">
        <f>+IFERROR(VLOOKUP(I11059, Listado!A:B, 2, FALSE()), "COMERCIALIZADORA INTERNACIONAL CARIBBEAN EXOTICS S A")</f>
        <v>PEREZ MEJIA MARIA PAULINA</v>
      </c>
      <c r="S11059" s="25">
        <f>+VLOOKUP(E11059, TC!A:D, 2, FALSE())</f>
        <v>4052.86</v>
      </c>
      <c r="T11059" t="str">
        <f t="shared" si="864"/>
        <v>USD</v>
      </c>
    </row>
    <row r="11060" spans="1:20" ht="18.75" hidden="1" customHeight="1" x14ac:dyDescent="0.25">
      <c r="A11060" t="s">
        <v>3341</v>
      </c>
      <c r="B11060" t="s">
        <v>5</v>
      </c>
      <c r="C11060" t="s">
        <v>1913</v>
      </c>
      <c r="D11060" s="24">
        <v>12613</v>
      </c>
      <c r="E11060" t="s">
        <v>1798</v>
      </c>
      <c r="F11060" t="s">
        <v>128</v>
      </c>
      <c r="G11060" t="s">
        <v>110</v>
      </c>
      <c r="H11060" t="s">
        <v>3569</v>
      </c>
      <c r="I11060" t="s">
        <v>1851</v>
      </c>
      <c r="J11060" t="s">
        <v>1940</v>
      </c>
      <c r="K11060" t="s">
        <v>50</v>
      </c>
      <c r="L11060" s="24">
        <v>2469.6</v>
      </c>
      <c r="M11060" s="25">
        <f>+VLOOKUP(E11060, TC!A:D, 4, FALSE())</f>
        <v>1.1766499977793459</v>
      </c>
      <c r="N11060" s="24">
        <f t="shared" si="860"/>
        <v>2469.6</v>
      </c>
      <c r="O11060" t="str">
        <f t="shared" si="861"/>
        <v>FACTURA</v>
      </c>
      <c r="P11060" t="str">
        <f t="shared" si="862"/>
        <v>2025</v>
      </c>
      <c r="Q11060" t="str">
        <f t="shared" si="863"/>
        <v>07</v>
      </c>
      <c r="R11060" t="str">
        <f>+IFERROR(VLOOKUP(I11060, Listado!A:B, 2, FALSE()), "COMERCIALIZADORA INTERNACIONAL CARIBBEAN EXOTICS S A")</f>
        <v>PEREZ MEJIA MARIA PAULINA</v>
      </c>
      <c r="S11060" s="25">
        <f>+VLOOKUP(E11060, TC!A:D, 2, FALSE())</f>
        <v>4052.86</v>
      </c>
      <c r="T11060" t="str">
        <f t="shared" si="864"/>
        <v>USD</v>
      </c>
    </row>
    <row r="11061" spans="1:20" ht="18.75" hidden="1" customHeight="1" x14ac:dyDescent="0.25">
      <c r="A11061" t="s">
        <v>3341</v>
      </c>
      <c r="B11061" t="s">
        <v>5</v>
      </c>
      <c r="C11061" t="s">
        <v>1913</v>
      </c>
      <c r="D11061" s="24">
        <v>12614</v>
      </c>
      <c r="E11061" t="s">
        <v>1798</v>
      </c>
      <c r="F11061" t="s">
        <v>1924</v>
      </c>
      <c r="G11061" t="s">
        <v>112</v>
      </c>
      <c r="H11061" t="s">
        <v>3570</v>
      </c>
      <c r="I11061" t="s">
        <v>1893</v>
      </c>
      <c r="J11061" t="s">
        <v>1919</v>
      </c>
      <c r="K11061" t="s">
        <v>66</v>
      </c>
      <c r="L11061" s="24">
        <v>1804.124</v>
      </c>
      <c r="M11061" s="25">
        <f>+VLOOKUP(E11061, TC!A:D, 4, FALSE())</f>
        <v>1.1766499977793459</v>
      </c>
      <c r="N11061" s="24">
        <f t="shared" si="860"/>
        <v>2122.8225005936647</v>
      </c>
      <c r="O11061" t="str">
        <f t="shared" si="861"/>
        <v>FACTURA</v>
      </c>
      <c r="P11061" t="str">
        <f t="shared" si="862"/>
        <v>2025</v>
      </c>
      <c r="Q11061" t="str">
        <f t="shared" si="863"/>
        <v>07</v>
      </c>
      <c r="R11061" t="str">
        <f>+IFERROR(VLOOKUP(I11061, Listado!A:B, 2, FALSE()), "COMERCIALIZADORA INTERNACIONAL CARIBBEAN EXOTICS S A")</f>
        <v>HINCAPIE CONTRERAS ERIKA STEFANIA</v>
      </c>
      <c r="S11061" s="25">
        <f>+VLOOKUP(E11061, TC!A:D, 2, FALSE())</f>
        <v>4052.86</v>
      </c>
      <c r="T11061" t="str">
        <f t="shared" si="864"/>
        <v>EUR</v>
      </c>
    </row>
    <row r="11062" spans="1:20" ht="18.75" hidden="1" customHeight="1" x14ac:dyDescent="0.25">
      <c r="A11062" t="s">
        <v>3341</v>
      </c>
      <c r="B11062" t="s">
        <v>5</v>
      </c>
      <c r="C11062" t="s">
        <v>1913</v>
      </c>
      <c r="D11062" s="24">
        <v>12614</v>
      </c>
      <c r="E11062" t="s">
        <v>1798</v>
      </c>
      <c r="F11062" t="s">
        <v>1924</v>
      </c>
      <c r="G11062" t="s">
        <v>112</v>
      </c>
      <c r="H11062" t="s">
        <v>3570</v>
      </c>
      <c r="I11062" t="s">
        <v>1893</v>
      </c>
      <c r="J11062" t="s">
        <v>1919</v>
      </c>
      <c r="K11062" t="s">
        <v>67</v>
      </c>
      <c r="L11062" s="24">
        <v>1734.124</v>
      </c>
      <c r="M11062" s="25">
        <f>+VLOOKUP(E11062, TC!A:D, 4, FALSE())</f>
        <v>1.1766499977793459</v>
      </c>
      <c r="N11062" s="24">
        <f t="shared" si="860"/>
        <v>2040.4570007491104</v>
      </c>
      <c r="O11062" t="str">
        <f t="shared" si="861"/>
        <v>FACTURA</v>
      </c>
      <c r="P11062" t="str">
        <f t="shared" si="862"/>
        <v>2025</v>
      </c>
      <c r="Q11062" t="str">
        <f t="shared" si="863"/>
        <v>07</v>
      </c>
      <c r="R11062" t="str">
        <f>+IFERROR(VLOOKUP(I11062, Listado!A:B, 2, FALSE()), "COMERCIALIZADORA INTERNACIONAL CARIBBEAN EXOTICS S A")</f>
        <v>HINCAPIE CONTRERAS ERIKA STEFANIA</v>
      </c>
      <c r="S11062" s="25">
        <f>+VLOOKUP(E11062, TC!A:D, 2, FALSE())</f>
        <v>4052.86</v>
      </c>
      <c r="T11062" t="str">
        <f t="shared" si="864"/>
        <v>EUR</v>
      </c>
    </row>
    <row r="11063" spans="1:20" ht="18.75" hidden="1" customHeight="1" x14ac:dyDescent="0.25">
      <c r="A11063" t="s">
        <v>3341</v>
      </c>
      <c r="B11063" t="s">
        <v>5</v>
      </c>
      <c r="C11063" t="s">
        <v>1913</v>
      </c>
      <c r="D11063" s="24">
        <v>12614</v>
      </c>
      <c r="E11063" t="s">
        <v>1798</v>
      </c>
      <c r="F11063" t="s">
        <v>1924</v>
      </c>
      <c r="G11063" t="s">
        <v>112</v>
      </c>
      <c r="H11063" t="s">
        <v>3570</v>
      </c>
      <c r="I11063" t="s">
        <v>1893</v>
      </c>
      <c r="J11063" t="s">
        <v>1919</v>
      </c>
      <c r="K11063" t="s">
        <v>1959</v>
      </c>
      <c r="L11063" s="24">
        <v>550</v>
      </c>
      <c r="M11063" s="25">
        <f>+VLOOKUP(E11063, TC!A:D, 4, FALSE())</f>
        <v>1.1766499977793459</v>
      </c>
      <c r="N11063" s="24">
        <f t="shared" si="860"/>
        <v>647.15749877864027</v>
      </c>
      <c r="O11063" t="str">
        <f t="shared" si="861"/>
        <v>FACTURA</v>
      </c>
      <c r="P11063" t="str">
        <f t="shared" si="862"/>
        <v>2025</v>
      </c>
      <c r="Q11063" t="str">
        <f t="shared" si="863"/>
        <v>07</v>
      </c>
      <c r="R11063" t="str">
        <f>+IFERROR(VLOOKUP(I11063, Listado!A:B, 2, FALSE()), "COMERCIALIZADORA INTERNACIONAL CARIBBEAN EXOTICS S A")</f>
        <v>HINCAPIE CONTRERAS ERIKA STEFANIA</v>
      </c>
      <c r="S11063" s="25">
        <f>+VLOOKUP(E11063, TC!A:D, 2, FALSE())</f>
        <v>4052.86</v>
      </c>
      <c r="T11063" t="str">
        <f t="shared" si="864"/>
        <v>EUR</v>
      </c>
    </row>
    <row r="11064" spans="1:20" ht="18.75" hidden="1" customHeight="1" x14ac:dyDescent="0.25">
      <c r="A11064" t="s">
        <v>3341</v>
      </c>
      <c r="B11064" t="s">
        <v>5</v>
      </c>
      <c r="C11064" t="s">
        <v>1913</v>
      </c>
      <c r="D11064" s="24">
        <v>12614</v>
      </c>
      <c r="E11064" t="s">
        <v>1798</v>
      </c>
      <c r="F11064" t="s">
        <v>1924</v>
      </c>
      <c r="G11064" t="s">
        <v>112</v>
      </c>
      <c r="H11064" t="s">
        <v>3570</v>
      </c>
      <c r="I11064" t="s">
        <v>1893</v>
      </c>
      <c r="J11064" t="s">
        <v>1919</v>
      </c>
      <c r="K11064" t="s">
        <v>1960</v>
      </c>
      <c r="L11064" s="24">
        <v>41.752000000000002</v>
      </c>
      <c r="M11064" s="25">
        <f>+VLOOKUP(E11064, TC!A:D, 4, FALSE())</f>
        <v>1.1766499977793459</v>
      </c>
      <c r="N11064" s="24">
        <f t="shared" si="860"/>
        <v>49.127490707283251</v>
      </c>
      <c r="O11064" t="str">
        <f t="shared" si="861"/>
        <v>FACTURA</v>
      </c>
      <c r="P11064" t="str">
        <f t="shared" si="862"/>
        <v>2025</v>
      </c>
      <c r="Q11064" t="str">
        <f t="shared" si="863"/>
        <v>07</v>
      </c>
      <c r="R11064" t="str">
        <f>+IFERROR(VLOOKUP(I11064, Listado!A:B, 2, FALSE()), "COMERCIALIZADORA INTERNACIONAL CARIBBEAN EXOTICS S A")</f>
        <v>HINCAPIE CONTRERAS ERIKA STEFANIA</v>
      </c>
      <c r="S11064" s="25">
        <f>+VLOOKUP(E11064, TC!A:D, 2, FALSE())</f>
        <v>4052.86</v>
      </c>
      <c r="T11064" t="str">
        <f t="shared" si="864"/>
        <v>EUR</v>
      </c>
    </row>
    <row r="11065" spans="1:20" ht="18.75" hidden="1" customHeight="1" x14ac:dyDescent="0.25">
      <c r="A11065" t="s">
        <v>3341</v>
      </c>
      <c r="B11065" t="s">
        <v>5</v>
      </c>
      <c r="C11065" t="s">
        <v>1913</v>
      </c>
      <c r="D11065" s="24">
        <v>12615</v>
      </c>
      <c r="E11065" t="s">
        <v>1798</v>
      </c>
      <c r="F11065" t="s">
        <v>1924</v>
      </c>
      <c r="G11065" t="s">
        <v>112</v>
      </c>
      <c r="H11065" t="s">
        <v>3571</v>
      </c>
      <c r="I11065" t="s">
        <v>1863</v>
      </c>
      <c r="J11065" t="s">
        <v>1926</v>
      </c>
      <c r="K11065" t="s">
        <v>16</v>
      </c>
      <c r="L11065" s="24">
        <v>7592.5824000000002</v>
      </c>
      <c r="M11065" s="25">
        <f>+VLOOKUP(E11065, TC!A:D, 4, FALSE())</f>
        <v>1.1766499977793459</v>
      </c>
      <c r="N11065" s="24">
        <f t="shared" si="860"/>
        <v>8933.8120640995003</v>
      </c>
      <c r="O11065" t="str">
        <f t="shared" si="861"/>
        <v>FACTURA</v>
      </c>
      <c r="P11065" t="str">
        <f t="shared" si="862"/>
        <v>2025</v>
      </c>
      <c r="Q11065" t="str">
        <f t="shared" si="863"/>
        <v>07</v>
      </c>
      <c r="R11065" t="str">
        <f>+IFERROR(VLOOKUP(I11065, Listado!A:B, 2, FALSE()), "COMERCIALIZADORA INTERNACIONAL CARIBBEAN EXOTICS S A")</f>
        <v>HINCAPIE CONTRERAS ERIKA STEFANIA</v>
      </c>
      <c r="S11065" s="25">
        <f>+VLOOKUP(E11065, TC!A:D, 2, FALSE())</f>
        <v>4052.86</v>
      </c>
      <c r="T11065" t="str">
        <f t="shared" si="864"/>
        <v>EUR</v>
      </c>
    </row>
    <row r="11066" spans="1:20" ht="18.75" hidden="1" customHeight="1" x14ac:dyDescent="0.25">
      <c r="A11066" t="s">
        <v>3341</v>
      </c>
      <c r="B11066" t="s">
        <v>5</v>
      </c>
      <c r="C11066" t="s">
        <v>1913</v>
      </c>
      <c r="D11066" s="24">
        <v>12615</v>
      </c>
      <c r="E11066" t="s">
        <v>1798</v>
      </c>
      <c r="F11066" t="s">
        <v>1924</v>
      </c>
      <c r="G11066" t="s">
        <v>112</v>
      </c>
      <c r="H11066" t="s">
        <v>3571</v>
      </c>
      <c r="I11066" t="s">
        <v>1863</v>
      </c>
      <c r="J11066" t="s">
        <v>1926</v>
      </c>
      <c r="K11066" t="s">
        <v>1959</v>
      </c>
      <c r="L11066" s="24">
        <v>730.82</v>
      </c>
      <c r="M11066" s="25">
        <f>+VLOOKUP(E11066, TC!A:D, 4, FALSE())</f>
        <v>1.1766499977793459</v>
      </c>
      <c r="N11066" s="24">
        <f t="shared" si="860"/>
        <v>859.91935137710163</v>
      </c>
      <c r="O11066" t="str">
        <f t="shared" si="861"/>
        <v>FACTURA</v>
      </c>
      <c r="P11066" t="str">
        <f t="shared" si="862"/>
        <v>2025</v>
      </c>
      <c r="Q11066" t="str">
        <f t="shared" si="863"/>
        <v>07</v>
      </c>
      <c r="R11066" t="str">
        <f>+IFERROR(VLOOKUP(I11066, Listado!A:B, 2, FALSE()), "COMERCIALIZADORA INTERNACIONAL CARIBBEAN EXOTICS S A")</f>
        <v>HINCAPIE CONTRERAS ERIKA STEFANIA</v>
      </c>
      <c r="S11066" s="25">
        <f>+VLOOKUP(E11066, TC!A:D, 2, FALSE())</f>
        <v>4052.86</v>
      </c>
      <c r="T11066" t="str">
        <f t="shared" si="864"/>
        <v>EUR</v>
      </c>
    </row>
    <row r="11067" spans="1:20" ht="18.75" hidden="1" customHeight="1" x14ac:dyDescent="0.25">
      <c r="A11067" t="s">
        <v>3341</v>
      </c>
      <c r="B11067" t="s">
        <v>5</v>
      </c>
      <c r="C11067" t="s">
        <v>1913</v>
      </c>
      <c r="D11067" s="24">
        <v>12615</v>
      </c>
      <c r="E11067" t="s">
        <v>1798</v>
      </c>
      <c r="F11067" t="s">
        <v>1924</v>
      </c>
      <c r="G11067" t="s">
        <v>112</v>
      </c>
      <c r="H11067" t="s">
        <v>3571</v>
      </c>
      <c r="I11067" t="s">
        <v>1863</v>
      </c>
      <c r="J11067" t="s">
        <v>1926</v>
      </c>
      <c r="K11067" t="s">
        <v>1960</v>
      </c>
      <c r="L11067" s="24">
        <v>204.5976</v>
      </c>
      <c r="M11067" s="25">
        <f>+VLOOKUP(E11067, TC!A:D, 4, FALSE())</f>
        <v>1.1766499977793459</v>
      </c>
      <c r="N11067" s="24">
        <f t="shared" si="860"/>
        <v>240.73976558565948</v>
      </c>
      <c r="O11067" t="str">
        <f t="shared" si="861"/>
        <v>FACTURA</v>
      </c>
      <c r="P11067" t="str">
        <f t="shared" si="862"/>
        <v>2025</v>
      </c>
      <c r="Q11067" t="str">
        <f t="shared" si="863"/>
        <v>07</v>
      </c>
      <c r="R11067" t="str">
        <f>+IFERROR(VLOOKUP(I11067, Listado!A:B, 2, FALSE()), "COMERCIALIZADORA INTERNACIONAL CARIBBEAN EXOTICS S A")</f>
        <v>HINCAPIE CONTRERAS ERIKA STEFANIA</v>
      </c>
      <c r="S11067" s="25">
        <f>+VLOOKUP(E11067, TC!A:D, 2, FALSE())</f>
        <v>4052.86</v>
      </c>
      <c r="T11067" t="str">
        <f t="shared" si="864"/>
        <v>EUR</v>
      </c>
    </row>
    <row r="11068" spans="1:20" ht="18.75" hidden="1" customHeight="1" x14ac:dyDescent="0.25">
      <c r="A11068" t="s">
        <v>3341</v>
      </c>
      <c r="B11068" t="s">
        <v>5</v>
      </c>
      <c r="C11068" t="s">
        <v>1913</v>
      </c>
      <c r="D11068" s="24">
        <v>12616</v>
      </c>
      <c r="E11068" t="s">
        <v>1798</v>
      </c>
      <c r="F11068" t="s">
        <v>1924</v>
      </c>
      <c r="G11068" t="s">
        <v>112</v>
      </c>
      <c r="H11068" t="s">
        <v>3572</v>
      </c>
      <c r="I11068" t="s">
        <v>1863</v>
      </c>
      <c r="J11068" t="s">
        <v>1926</v>
      </c>
      <c r="K11068" t="s">
        <v>36</v>
      </c>
      <c r="L11068" s="24">
        <v>948.44</v>
      </c>
      <c r="M11068" s="25">
        <f>+VLOOKUP(E11068, TC!A:D, 4, FALSE())</f>
        <v>1.1766499977793459</v>
      </c>
      <c r="N11068" s="24">
        <f t="shared" si="860"/>
        <v>1115.9819238938428</v>
      </c>
      <c r="O11068" t="str">
        <f t="shared" si="861"/>
        <v>FACTURA</v>
      </c>
      <c r="P11068" t="str">
        <f t="shared" si="862"/>
        <v>2025</v>
      </c>
      <c r="Q11068" t="str">
        <f t="shared" si="863"/>
        <v>07</v>
      </c>
      <c r="R11068" t="str">
        <f>+IFERROR(VLOOKUP(I11068, Listado!A:B, 2, FALSE()), "COMERCIALIZADORA INTERNACIONAL CARIBBEAN EXOTICS S A")</f>
        <v>HINCAPIE CONTRERAS ERIKA STEFANIA</v>
      </c>
      <c r="S11068" s="25">
        <f>+VLOOKUP(E11068, TC!A:D, 2, FALSE())</f>
        <v>4052.86</v>
      </c>
      <c r="T11068" t="str">
        <f t="shared" si="864"/>
        <v>EUR</v>
      </c>
    </row>
    <row r="11069" spans="1:20" ht="18.75" hidden="1" customHeight="1" x14ac:dyDescent="0.25">
      <c r="A11069" t="s">
        <v>3341</v>
      </c>
      <c r="B11069" t="s">
        <v>5</v>
      </c>
      <c r="C11069" t="s">
        <v>1913</v>
      </c>
      <c r="D11069" s="24">
        <v>12616</v>
      </c>
      <c r="E11069" t="s">
        <v>1798</v>
      </c>
      <c r="F11069" t="s">
        <v>1924</v>
      </c>
      <c r="G11069" t="s">
        <v>112</v>
      </c>
      <c r="H11069" t="s">
        <v>3572</v>
      </c>
      <c r="I11069" t="s">
        <v>1863</v>
      </c>
      <c r="J11069" t="s">
        <v>1926</v>
      </c>
      <c r="K11069" t="s">
        <v>1959</v>
      </c>
      <c r="L11069" s="24">
        <v>94.18</v>
      </c>
      <c r="M11069" s="25">
        <f>+VLOOKUP(E11069, TC!A:D, 4, FALSE())</f>
        <v>1.1766499977793459</v>
      </c>
      <c r="N11069" s="24">
        <f t="shared" si="860"/>
        <v>110.81689679085881</v>
      </c>
      <c r="O11069" t="str">
        <f t="shared" si="861"/>
        <v>FACTURA</v>
      </c>
      <c r="P11069" t="str">
        <f t="shared" si="862"/>
        <v>2025</v>
      </c>
      <c r="Q11069" t="str">
        <f t="shared" si="863"/>
        <v>07</v>
      </c>
      <c r="R11069" t="str">
        <f>+IFERROR(VLOOKUP(I11069, Listado!A:B, 2, FALSE()), "COMERCIALIZADORA INTERNACIONAL CARIBBEAN EXOTICS S A")</f>
        <v>HINCAPIE CONTRERAS ERIKA STEFANIA</v>
      </c>
      <c r="S11069" s="25">
        <f>+VLOOKUP(E11069, TC!A:D, 2, FALSE())</f>
        <v>4052.86</v>
      </c>
      <c r="T11069" t="str">
        <f t="shared" si="864"/>
        <v>EUR</v>
      </c>
    </row>
    <row r="11070" spans="1:20" ht="18.75" hidden="1" customHeight="1" x14ac:dyDescent="0.25">
      <c r="A11070" t="s">
        <v>3341</v>
      </c>
      <c r="B11070" t="s">
        <v>5</v>
      </c>
      <c r="C11070" t="s">
        <v>1913</v>
      </c>
      <c r="D11070" s="24">
        <v>12616</v>
      </c>
      <c r="E11070" t="s">
        <v>1798</v>
      </c>
      <c r="F11070" t="s">
        <v>1924</v>
      </c>
      <c r="G11070" t="s">
        <v>112</v>
      </c>
      <c r="H11070" t="s">
        <v>3572</v>
      </c>
      <c r="I11070" t="s">
        <v>1863</v>
      </c>
      <c r="J11070" t="s">
        <v>1926</v>
      </c>
      <c r="K11070" t="s">
        <v>1960</v>
      </c>
      <c r="L11070" s="24">
        <v>17.38</v>
      </c>
      <c r="M11070" s="25">
        <f>+VLOOKUP(E11070, TC!A:D, 4, FALSE())</f>
        <v>1.1766499977793459</v>
      </c>
      <c r="N11070" s="24">
        <f t="shared" si="860"/>
        <v>20.450176961405031</v>
      </c>
      <c r="O11070" t="str">
        <f t="shared" si="861"/>
        <v>FACTURA</v>
      </c>
      <c r="P11070" t="str">
        <f t="shared" si="862"/>
        <v>2025</v>
      </c>
      <c r="Q11070" t="str">
        <f t="shared" si="863"/>
        <v>07</v>
      </c>
      <c r="R11070" t="str">
        <f>+IFERROR(VLOOKUP(I11070, Listado!A:B, 2, FALSE()), "COMERCIALIZADORA INTERNACIONAL CARIBBEAN EXOTICS S A")</f>
        <v>HINCAPIE CONTRERAS ERIKA STEFANIA</v>
      </c>
      <c r="S11070" s="25">
        <f>+VLOOKUP(E11070, TC!A:D, 2, FALSE())</f>
        <v>4052.86</v>
      </c>
      <c r="T11070" t="str">
        <f t="shared" si="864"/>
        <v>EUR</v>
      </c>
    </row>
    <row r="11071" spans="1:20" ht="18.75" hidden="1" customHeight="1" x14ac:dyDescent="0.25">
      <c r="A11071" t="s">
        <v>3341</v>
      </c>
      <c r="B11071" t="s">
        <v>5</v>
      </c>
      <c r="C11071" t="s">
        <v>1913</v>
      </c>
      <c r="D11071" s="24">
        <v>12617</v>
      </c>
      <c r="E11071" t="s">
        <v>1798</v>
      </c>
      <c r="F11071" t="s">
        <v>128</v>
      </c>
      <c r="G11071" t="s">
        <v>110</v>
      </c>
      <c r="H11071" t="s">
        <v>3573</v>
      </c>
      <c r="I11071" t="s">
        <v>1850</v>
      </c>
      <c r="J11071" t="s">
        <v>1919</v>
      </c>
      <c r="K11071" t="s">
        <v>13</v>
      </c>
      <c r="L11071" s="24">
        <v>5568</v>
      </c>
      <c r="M11071" s="25">
        <f>+VLOOKUP(E11071, TC!A:D, 4, FALSE())</f>
        <v>1.1766499977793459</v>
      </c>
      <c r="N11071" s="24">
        <f t="shared" si="860"/>
        <v>5568</v>
      </c>
      <c r="O11071" t="str">
        <f t="shared" si="861"/>
        <v>FACTURA</v>
      </c>
      <c r="P11071" t="str">
        <f t="shared" si="862"/>
        <v>2025</v>
      </c>
      <c r="Q11071" t="str">
        <f t="shared" si="863"/>
        <v>07</v>
      </c>
      <c r="R11071" t="str">
        <f>+IFERROR(VLOOKUP(I11071, Listado!A:B, 2, FALSE()), "COMERCIALIZADORA INTERNACIONAL CARIBBEAN EXOTICS S A")</f>
        <v>PEREZ MEJIA MARIA PAULINA</v>
      </c>
      <c r="S11071" s="25">
        <f>+VLOOKUP(E11071, TC!A:D, 2, FALSE())</f>
        <v>4052.86</v>
      </c>
      <c r="T11071" t="str">
        <f t="shared" si="864"/>
        <v>USD</v>
      </c>
    </row>
    <row r="11072" spans="1:20" ht="18.75" hidden="1" customHeight="1" x14ac:dyDescent="0.25">
      <c r="A11072" t="s">
        <v>3341</v>
      </c>
      <c r="B11072" t="s">
        <v>5</v>
      </c>
      <c r="C11072" t="s">
        <v>1913</v>
      </c>
      <c r="D11072" s="24">
        <v>12617</v>
      </c>
      <c r="E11072" t="s">
        <v>1798</v>
      </c>
      <c r="F11072" t="s">
        <v>128</v>
      </c>
      <c r="G11072" t="s">
        <v>110</v>
      </c>
      <c r="H11072" t="s">
        <v>3573</v>
      </c>
      <c r="I11072" t="s">
        <v>1850</v>
      </c>
      <c r="J11072" t="s">
        <v>1919</v>
      </c>
      <c r="K11072" t="s">
        <v>31</v>
      </c>
      <c r="L11072" s="24">
        <v>408</v>
      </c>
      <c r="M11072" s="25">
        <f>+VLOOKUP(E11072, TC!A:D, 4, FALSE())</f>
        <v>1.1766499977793459</v>
      </c>
      <c r="N11072" s="24">
        <f t="shared" si="860"/>
        <v>408</v>
      </c>
      <c r="O11072" t="str">
        <f t="shared" si="861"/>
        <v>FACTURA</v>
      </c>
      <c r="P11072" t="str">
        <f t="shared" si="862"/>
        <v>2025</v>
      </c>
      <c r="Q11072" t="str">
        <f t="shared" si="863"/>
        <v>07</v>
      </c>
      <c r="R11072" t="str">
        <f>+IFERROR(VLOOKUP(I11072, Listado!A:B, 2, FALSE()), "COMERCIALIZADORA INTERNACIONAL CARIBBEAN EXOTICS S A")</f>
        <v>PEREZ MEJIA MARIA PAULINA</v>
      </c>
      <c r="S11072" s="25">
        <f>+VLOOKUP(E11072, TC!A:D, 2, FALSE())</f>
        <v>4052.86</v>
      </c>
      <c r="T11072" t="str">
        <f t="shared" si="864"/>
        <v>USD</v>
      </c>
    </row>
    <row r="11073" spans="1:20" ht="18.75" hidden="1" customHeight="1" x14ac:dyDescent="0.25">
      <c r="A11073" t="s">
        <v>3341</v>
      </c>
      <c r="B11073" t="s">
        <v>5</v>
      </c>
      <c r="C11073" t="s">
        <v>1913</v>
      </c>
      <c r="D11073" s="24">
        <v>12617</v>
      </c>
      <c r="E11073" t="s">
        <v>1798</v>
      </c>
      <c r="F11073" t="s">
        <v>128</v>
      </c>
      <c r="G11073" t="s">
        <v>110</v>
      </c>
      <c r="H11073" t="s">
        <v>3573</v>
      </c>
      <c r="I11073" t="s">
        <v>1850</v>
      </c>
      <c r="J11073" t="s">
        <v>1919</v>
      </c>
      <c r="K11073" t="s">
        <v>53</v>
      </c>
      <c r="L11073" s="24">
        <v>1900</v>
      </c>
      <c r="M11073" s="25">
        <f>+VLOOKUP(E11073, TC!A:D, 4, FALSE())</f>
        <v>1.1766499977793459</v>
      </c>
      <c r="N11073" s="24">
        <f t="shared" si="860"/>
        <v>1900</v>
      </c>
      <c r="O11073" t="str">
        <f t="shared" si="861"/>
        <v>FACTURA</v>
      </c>
      <c r="P11073" t="str">
        <f t="shared" si="862"/>
        <v>2025</v>
      </c>
      <c r="Q11073" t="str">
        <f t="shared" si="863"/>
        <v>07</v>
      </c>
      <c r="R11073" t="str">
        <f>+IFERROR(VLOOKUP(I11073, Listado!A:B, 2, FALSE()), "COMERCIALIZADORA INTERNACIONAL CARIBBEAN EXOTICS S A")</f>
        <v>PEREZ MEJIA MARIA PAULINA</v>
      </c>
      <c r="S11073" s="25">
        <f>+VLOOKUP(E11073, TC!A:D, 2, FALSE())</f>
        <v>4052.86</v>
      </c>
      <c r="T11073" t="str">
        <f t="shared" si="864"/>
        <v>USD</v>
      </c>
    </row>
    <row r="11074" spans="1:20" ht="18.75" hidden="1" customHeight="1" x14ac:dyDescent="0.25">
      <c r="A11074" t="s">
        <v>3341</v>
      </c>
      <c r="B11074" t="s">
        <v>5</v>
      </c>
      <c r="C11074" t="s">
        <v>1913</v>
      </c>
      <c r="D11074" s="24">
        <v>12618</v>
      </c>
      <c r="E11074" t="s">
        <v>1798</v>
      </c>
      <c r="F11074" t="s">
        <v>1924</v>
      </c>
      <c r="G11074" t="s">
        <v>108</v>
      </c>
      <c r="H11074" t="s">
        <v>3574</v>
      </c>
      <c r="I11074" t="s">
        <v>1874</v>
      </c>
      <c r="J11074" t="s">
        <v>1917</v>
      </c>
      <c r="K11074" t="s">
        <v>30</v>
      </c>
      <c r="L11074" s="24">
        <v>1244.124</v>
      </c>
      <c r="M11074" s="25">
        <f>+VLOOKUP(E11074, TC!A:D, 4, FALSE())</f>
        <v>1.1766499977793459</v>
      </c>
      <c r="N11074" s="24">
        <f t="shared" ref="N11074:N11137" si="865">+IF(F11074="EUR", (M11074*L11074), IF(I11074="JUAN MATAS SAS", (L11074/S11074), L11074))</f>
        <v>1463.8985018372309</v>
      </c>
      <c r="O11074" t="str">
        <f t="shared" ref="O11074:O11137" si="866">+IF(C11074="CFE", "FACTURA", IF(ISERROR(SEARCH("ANULA", H11074))=FALSE(), "ANULACIÓN FE", IF(ISERROR(SEARCH("CANCELLATION", H11074))=FALSE(), "ANULACIÓN FE", "NOTAS")))</f>
        <v>FACTURA</v>
      </c>
      <c r="P11074" t="str">
        <f t="shared" ref="P11074:P11137" si="867">+LEFT(E11074, 4)</f>
        <v>2025</v>
      </c>
      <c r="Q11074" t="str">
        <f t="shared" ref="Q11074:Q11137" si="868">+MID(E11074, 5, 2)</f>
        <v>07</v>
      </c>
      <c r="R11074" t="str">
        <f>+IFERROR(VLOOKUP(I11074, Listado!A:B, 2, FALSE()), "COMERCIALIZADORA INTERNACIONAL CARIBBEAN EXOTICS S A")</f>
        <v>PIEDRAHITA PEREZ MARIANA</v>
      </c>
      <c r="S11074" s="25">
        <f>+VLOOKUP(E11074, TC!A:D, 2, FALSE())</f>
        <v>4052.86</v>
      </c>
      <c r="T11074" t="str">
        <f t="shared" ref="T11074:T11137" si="869">+IF(I11074="JUAN MATAS SAS", "USD", F11074)</f>
        <v>EUR</v>
      </c>
    </row>
    <row r="11075" spans="1:20" ht="18.75" hidden="1" customHeight="1" x14ac:dyDescent="0.25">
      <c r="A11075" t="s">
        <v>3341</v>
      </c>
      <c r="B11075" t="s">
        <v>5</v>
      </c>
      <c r="C11075" t="s">
        <v>1913</v>
      </c>
      <c r="D11075" s="24">
        <v>12618</v>
      </c>
      <c r="E11075" t="s">
        <v>1798</v>
      </c>
      <c r="F11075" t="s">
        <v>1924</v>
      </c>
      <c r="G11075" t="s">
        <v>108</v>
      </c>
      <c r="H11075" t="s">
        <v>3574</v>
      </c>
      <c r="I11075" t="s">
        <v>1874</v>
      </c>
      <c r="J11075" t="s">
        <v>1917</v>
      </c>
      <c r="K11075" t="s">
        <v>1959</v>
      </c>
      <c r="L11075" s="24">
        <v>275</v>
      </c>
      <c r="M11075" s="25">
        <f>+VLOOKUP(E11075, TC!A:D, 4, FALSE())</f>
        <v>1.1766499977793459</v>
      </c>
      <c r="N11075" s="24">
        <f t="shared" si="865"/>
        <v>323.57874938932014</v>
      </c>
      <c r="O11075" t="str">
        <f t="shared" si="866"/>
        <v>FACTURA</v>
      </c>
      <c r="P11075" t="str">
        <f t="shared" si="867"/>
        <v>2025</v>
      </c>
      <c r="Q11075" t="str">
        <f t="shared" si="868"/>
        <v>07</v>
      </c>
      <c r="R11075" t="str">
        <f>+IFERROR(VLOOKUP(I11075, Listado!A:B, 2, FALSE()), "COMERCIALIZADORA INTERNACIONAL CARIBBEAN EXOTICS S A")</f>
        <v>PIEDRAHITA PEREZ MARIANA</v>
      </c>
      <c r="S11075" s="25">
        <f>+VLOOKUP(E11075, TC!A:D, 2, FALSE())</f>
        <v>4052.86</v>
      </c>
      <c r="T11075" t="str">
        <f t="shared" si="869"/>
        <v>EUR</v>
      </c>
    </row>
    <row r="11076" spans="1:20" ht="18.75" hidden="1" customHeight="1" x14ac:dyDescent="0.25">
      <c r="A11076" t="s">
        <v>3341</v>
      </c>
      <c r="B11076" t="s">
        <v>5</v>
      </c>
      <c r="C11076" t="s">
        <v>1913</v>
      </c>
      <c r="D11076" s="24">
        <v>12618</v>
      </c>
      <c r="E11076" t="s">
        <v>1798</v>
      </c>
      <c r="F11076" t="s">
        <v>1924</v>
      </c>
      <c r="G11076" t="s">
        <v>108</v>
      </c>
      <c r="H11076" t="s">
        <v>3574</v>
      </c>
      <c r="I11076" t="s">
        <v>1874</v>
      </c>
      <c r="J11076" t="s">
        <v>1917</v>
      </c>
      <c r="K11076" t="s">
        <v>1960</v>
      </c>
      <c r="L11076" s="24">
        <v>20.876000000000001</v>
      </c>
      <c r="M11076" s="25">
        <f>+VLOOKUP(E11076, TC!A:D, 4, FALSE())</f>
        <v>1.1766499977793459</v>
      </c>
      <c r="N11076" s="24">
        <f t="shared" si="865"/>
        <v>24.563745353641625</v>
      </c>
      <c r="O11076" t="str">
        <f t="shared" si="866"/>
        <v>FACTURA</v>
      </c>
      <c r="P11076" t="str">
        <f t="shared" si="867"/>
        <v>2025</v>
      </c>
      <c r="Q11076" t="str">
        <f t="shared" si="868"/>
        <v>07</v>
      </c>
      <c r="R11076" t="str">
        <f>+IFERROR(VLOOKUP(I11076, Listado!A:B, 2, FALSE()), "COMERCIALIZADORA INTERNACIONAL CARIBBEAN EXOTICS S A")</f>
        <v>PIEDRAHITA PEREZ MARIANA</v>
      </c>
      <c r="S11076" s="25">
        <f>+VLOOKUP(E11076, TC!A:D, 2, FALSE())</f>
        <v>4052.86</v>
      </c>
      <c r="T11076" t="str">
        <f t="shared" si="869"/>
        <v>EUR</v>
      </c>
    </row>
    <row r="11077" spans="1:20" ht="18.75" hidden="1" customHeight="1" x14ac:dyDescent="0.25">
      <c r="A11077" t="s">
        <v>3341</v>
      </c>
      <c r="B11077" t="s">
        <v>5</v>
      </c>
      <c r="C11077" t="s">
        <v>1913</v>
      </c>
      <c r="D11077" s="24">
        <v>12619</v>
      </c>
      <c r="E11077" t="s">
        <v>1798</v>
      </c>
      <c r="F11077" t="s">
        <v>128</v>
      </c>
      <c r="G11077" t="s">
        <v>110</v>
      </c>
      <c r="H11077" t="s">
        <v>3575</v>
      </c>
      <c r="I11077" t="s">
        <v>1850</v>
      </c>
      <c r="J11077" t="s">
        <v>1919</v>
      </c>
      <c r="K11077" t="s">
        <v>45</v>
      </c>
      <c r="L11077" s="24">
        <v>15442.1</v>
      </c>
      <c r="M11077" s="25">
        <f>+VLOOKUP(E11077, TC!A:D, 4, FALSE())</f>
        <v>1.1766499977793459</v>
      </c>
      <c r="N11077" s="24">
        <f t="shared" si="865"/>
        <v>15442.1</v>
      </c>
      <c r="O11077" t="str">
        <f t="shared" si="866"/>
        <v>FACTURA</v>
      </c>
      <c r="P11077" t="str">
        <f t="shared" si="867"/>
        <v>2025</v>
      </c>
      <c r="Q11077" t="str">
        <f t="shared" si="868"/>
        <v>07</v>
      </c>
      <c r="R11077" t="str">
        <f>+IFERROR(VLOOKUP(I11077, Listado!A:B, 2, FALSE()), "COMERCIALIZADORA INTERNACIONAL CARIBBEAN EXOTICS S A")</f>
        <v>PEREZ MEJIA MARIA PAULINA</v>
      </c>
      <c r="S11077" s="25">
        <f>+VLOOKUP(E11077, TC!A:D, 2, FALSE())</f>
        <v>4052.86</v>
      </c>
      <c r="T11077" t="str">
        <f t="shared" si="869"/>
        <v>USD</v>
      </c>
    </row>
    <row r="11078" spans="1:20" ht="18.75" hidden="1" customHeight="1" x14ac:dyDescent="0.25">
      <c r="A11078" t="s">
        <v>3341</v>
      </c>
      <c r="B11078" t="s">
        <v>5</v>
      </c>
      <c r="C11078" t="s">
        <v>1913</v>
      </c>
      <c r="D11078" s="24">
        <v>12619</v>
      </c>
      <c r="E11078" t="s">
        <v>1798</v>
      </c>
      <c r="F11078" t="s">
        <v>128</v>
      </c>
      <c r="G11078" t="s">
        <v>110</v>
      </c>
      <c r="H11078" t="s">
        <v>3575</v>
      </c>
      <c r="I11078" t="s">
        <v>1850</v>
      </c>
      <c r="J11078" t="s">
        <v>1919</v>
      </c>
      <c r="K11078" t="s">
        <v>3576</v>
      </c>
      <c r="L11078" s="24">
        <v>10</v>
      </c>
      <c r="M11078" s="25">
        <f>+VLOOKUP(E11078, TC!A:D, 4, FALSE())</f>
        <v>1.1766499977793459</v>
      </c>
      <c r="N11078" s="24">
        <f t="shared" si="865"/>
        <v>10</v>
      </c>
      <c r="O11078" t="str">
        <f t="shared" si="866"/>
        <v>FACTURA</v>
      </c>
      <c r="P11078" t="str">
        <f t="shared" si="867"/>
        <v>2025</v>
      </c>
      <c r="Q11078" t="str">
        <f t="shared" si="868"/>
        <v>07</v>
      </c>
      <c r="R11078" t="str">
        <f>+IFERROR(VLOOKUP(I11078, Listado!A:B, 2, FALSE()), "COMERCIALIZADORA INTERNACIONAL CARIBBEAN EXOTICS S A")</f>
        <v>PEREZ MEJIA MARIA PAULINA</v>
      </c>
      <c r="S11078" s="25">
        <f>+VLOOKUP(E11078, TC!A:D, 2, FALSE())</f>
        <v>4052.86</v>
      </c>
      <c r="T11078" t="str">
        <f t="shared" si="869"/>
        <v>USD</v>
      </c>
    </row>
    <row r="11079" spans="1:20" ht="18.75" hidden="1" customHeight="1" x14ac:dyDescent="0.25">
      <c r="A11079" t="s">
        <v>3341</v>
      </c>
      <c r="B11079" t="s">
        <v>5</v>
      </c>
      <c r="C11079" t="s">
        <v>1913</v>
      </c>
      <c r="D11079" s="24">
        <v>12620</v>
      </c>
      <c r="E11079" t="s">
        <v>1798</v>
      </c>
      <c r="F11079" t="s">
        <v>128</v>
      </c>
      <c r="G11079" t="s">
        <v>110</v>
      </c>
      <c r="I11079" t="s">
        <v>1850</v>
      </c>
      <c r="J11079" t="s">
        <v>1919</v>
      </c>
      <c r="K11079" t="s">
        <v>1918</v>
      </c>
      <c r="L11079" s="24">
        <v>276.3</v>
      </c>
      <c r="M11079" s="25">
        <f>+VLOOKUP(E11079, TC!A:D, 4, FALSE())</f>
        <v>1.1766499977793459</v>
      </c>
      <c r="N11079" s="24">
        <f t="shared" si="865"/>
        <v>276.3</v>
      </c>
      <c r="O11079" t="str">
        <f t="shared" si="866"/>
        <v>FACTURA</v>
      </c>
      <c r="P11079" t="str">
        <f t="shared" si="867"/>
        <v>2025</v>
      </c>
      <c r="Q11079" t="str">
        <f t="shared" si="868"/>
        <v>07</v>
      </c>
      <c r="R11079" t="str">
        <f>+IFERROR(VLOOKUP(I11079, Listado!A:B, 2, FALSE()), "COMERCIALIZADORA INTERNACIONAL CARIBBEAN EXOTICS S A")</f>
        <v>PEREZ MEJIA MARIA PAULINA</v>
      </c>
      <c r="S11079" s="25">
        <f>+VLOOKUP(E11079, TC!A:D, 2, FALSE())</f>
        <v>4052.86</v>
      </c>
      <c r="T11079" t="str">
        <f t="shared" si="869"/>
        <v>USD</v>
      </c>
    </row>
    <row r="11080" spans="1:20" ht="18.75" hidden="1" customHeight="1" x14ac:dyDescent="0.25">
      <c r="A11080" t="s">
        <v>3341</v>
      </c>
      <c r="B11080" t="s">
        <v>5</v>
      </c>
      <c r="C11080" t="s">
        <v>1913</v>
      </c>
      <c r="D11080" s="24">
        <v>12620</v>
      </c>
      <c r="E11080" t="s">
        <v>1798</v>
      </c>
      <c r="F11080" t="s">
        <v>128</v>
      </c>
      <c r="G11080" t="s">
        <v>110</v>
      </c>
      <c r="I11080" t="s">
        <v>1850</v>
      </c>
      <c r="J11080" t="s">
        <v>1919</v>
      </c>
      <c r="K11080" t="s">
        <v>1918</v>
      </c>
      <c r="L11080" s="24">
        <v>1.8</v>
      </c>
      <c r="M11080" s="25">
        <f>+VLOOKUP(E11080, TC!A:D, 4, FALSE())</f>
        <v>1.1766499977793459</v>
      </c>
      <c r="N11080" s="24">
        <f t="shared" si="865"/>
        <v>1.8</v>
      </c>
      <c r="O11080" t="str">
        <f t="shared" si="866"/>
        <v>FACTURA</v>
      </c>
      <c r="P11080" t="str">
        <f t="shared" si="867"/>
        <v>2025</v>
      </c>
      <c r="Q11080" t="str">
        <f t="shared" si="868"/>
        <v>07</v>
      </c>
      <c r="R11080" t="str">
        <f>+IFERROR(VLOOKUP(I11080, Listado!A:B, 2, FALSE()), "COMERCIALIZADORA INTERNACIONAL CARIBBEAN EXOTICS S A")</f>
        <v>PEREZ MEJIA MARIA PAULINA</v>
      </c>
      <c r="S11080" s="25">
        <f>+VLOOKUP(E11080, TC!A:D, 2, FALSE())</f>
        <v>4052.86</v>
      </c>
      <c r="T11080" t="str">
        <f t="shared" si="869"/>
        <v>USD</v>
      </c>
    </row>
    <row r="11081" spans="1:20" ht="18.75" hidden="1" customHeight="1" x14ac:dyDescent="0.25">
      <c r="A11081" t="s">
        <v>3341</v>
      </c>
      <c r="B11081" t="s">
        <v>5</v>
      </c>
      <c r="C11081" t="s">
        <v>1913</v>
      </c>
      <c r="D11081" s="24">
        <v>12621</v>
      </c>
      <c r="E11081" t="s">
        <v>1798</v>
      </c>
      <c r="F11081" t="s">
        <v>1924</v>
      </c>
      <c r="G11081" t="s">
        <v>108</v>
      </c>
      <c r="H11081" t="s">
        <v>3577</v>
      </c>
      <c r="I11081" t="s">
        <v>1871</v>
      </c>
      <c r="J11081" t="s">
        <v>1919</v>
      </c>
      <c r="K11081" t="s">
        <v>1928</v>
      </c>
      <c r="L11081" s="24">
        <v>780.54</v>
      </c>
      <c r="M11081" s="25">
        <f>+VLOOKUP(E11081, TC!A:D, 4, FALSE())</f>
        <v>1.1766499977793459</v>
      </c>
      <c r="N11081" s="24">
        <f t="shared" si="865"/>
        <v>918.42238926669063</v>
      </c>
      <c r="O11081" t="str">
        <f t="shared" si="866"/>
        <v>FACTURA</v>
      </c>
      <c r="P11081" t="str">
        <f t="shared" si="867"/>
        <v>2025</v>
      </c>
      <c r="Q11081" t="str">
        <f t="shared" si="868"/>
        <v>07</v>
      </c>
      <c r="R11081" t="str">
        <f>+IFERROR(VLOOKUP(I11081, Listado!A:B, 2, FALSE()), "COMERCIALIZADORA INTERNACIONAL CARIBBEAN EXOTICS S A")</f>
        <v>PIEDRAHITA PEREZ MARIANA</v>
      </c>
      <c r="S11081" s="25">
        <f>+VLOOKUP(E11081, TC!A:D, 2, FALSE())</f>
        <v>4052.86</v>
      </c>
      <c r="T11081" t="str">
        <f t="shared" si="869"/>
        <v>EUR</v>
      </c>
    </row>
    <row r="11082" spans="1:20" ht="18.75" hidden="1" customHeight="1" x14ac:dyDescent="0.25">
      <c r="A11082" t="s">
        <v>3341</v>
      </c>
      <c r="B11082" t="s">
        <v>5</v>
      </c>
      <c r="C11082" t="s">
        <v>1913</v>
      </c>
      <c r="D11082" s="24">
        <v>12621</v>
      </c>
      <c r="E11082" t="s">
        <v>1798</v>
      </c>
      <c r="F11082" t="s">
        <v>1924</v>
      </c>
      <c r="G11082" t="s">
        <v>108</v>
      </c>
      <c r="H11082" t="s">
        <v>3577</v>
      </c>
      <c r="I11082" t="s">
        <v>1871</v>
      </c>
      <c r="J11082" t="s">
        <v>1919</v>
      </c>
      <c r="K11082" t="s">
        <v>8</v>
      </c>
      <c r="L11082" s="24">
        <v>2211.1999999999998</v>
      </c>
      <c r="M11082" s="25">
        <f>+VLOOKUP(E11082, TC!A:D, 4, FALSE())</f>
        <v>1.1766499977793459</v>
      </c>
      <c r="N11082" s="24">
        <f t="shared" si="865"/>
        <v>2601.8084750896892</v>
      </c>
      <c r="O11082" t="str">
        <f t="shared" si="866"/>
        <v>FACTURA</v>
      </c>
      <c r="P11082" t="str">
        <f t="shared" si="867"/>
        <v>2025</v>
      </c>
      <c r="Q11082" t="str">
        <f t="shared" si="868"/>
        <v>07</v>
      </c>
      <c r="R11082" t="str">
        <f>+IFERROR(VLOOKUP(I11082, Listado!A:B, 2, FALSE()), "COMERCIALIZADORA INTERNACIONAL CARIBBEAN EXOTICS S A")</f>
        <v>PIEDRAHITA PEREZ MARIANA</v>
      </c>
      <c r="S11082" s="25">
        <f>+VLOOKUP(E11082, TC!A:D, 2, FALSE())</f>
        <v>4052.86</v>
      </c>
      <c r="T11082" t="str">
        <f t="shared" si="869"/>
        <v>EUR</v>
      </c>
    </row>
    <row r="11083" spans="1:20" ht="18.75" hidden="1" customHeight="1" x14ac:dyDescent="0.25">
      <c r="A11083" t="s">
        <v>3341</v>
      </c>
      <c r="B11083" t="s">
        <v>5</v>
      </c>
      <c r="C11083" t="s">
        <v>1913</v>
      </c>
      <c r="D11083" s="24">
        <v>12622</v>
      </c>
      <c r="E11083" t="s">
        <v>1798</v>
      </c>
      <c r="F11083" t="s">
        <v>1924</v>
      </c>
      <c r="G11083" t="s">
        <v>110</v>
      </c>
      <c r="I11083" t="s">
        <v>1848</v>
      </c>
      <c r="J11083" t="s">
        <v>1917</v>
      </c>
      <c r="K11083" t="s">
        <v>1918</v>
      </c>
      <c r="L11083" s="24">
        <v>100.8</v>
      </c>
      <c r="M11083" s="25">
        <f>+VLOOKUP(E11083, TC!A:D, 4, FALSE())</f>
        <v>1.1766499977793459</v>
      </c>
      <c r="N11083" s="24">
        <f t="shared" si="865"/>
        <v>118.60631977615806</v>
      </c>
      <c r="O11083" t="str">
        <f t="shared" si="866"/>
        <v>FACTURA</v>
      </c>
      <c r="P11083" t="str">
        <f t="shared" si="867"/>
        <v>2025</v>
      </c>
      <c r="Q11083" t="str">
        <f t="shared" si="868"/>
        <v>07</v>
      </c>
      <c r="R11083" t="str">
        <f>+IFERROR(VLOOKUP(I11083, Listado!A:B, 2, FALSE()), "COMERCIALIZADORA INTERNACIONAL CARIBBEAN EXOTICS S A")</f>
        <v>PEREZ MEJIA MARIA PAULINA</v>
      </c>
      <c r="S11083" s="25">
        <f>+VLOOKUP(E11083, TC!A:D, 2, FALSE())</f>
        <v>4052.86</v>
      </c>
      <c r="T11083" t="str">
        <f t="shared" si="869"/>
        <v>EUR</v>
      </c>
    </row>
    <row r="11084" spans="1:20" ht="18.75" hidden="1" customHeight="1" x14ac:dyDescent="0.25">
      <c r="A11084" t="s">
        <v>3341</v>
      </c>
      <c r="B11084" t="s">
        <v>5</v>
      </c>
      <c r="C11084" t="s">
        <v>1913</v>
      </c>
      <c r="D11084" s="24">
        <v>12622</v>
      </c>
      <c r="E11084" t="s">
        <v>1798</v>
      </c>
      <c r="F11084" t="s">
        <v>1924</v>
      </c>
      <c r="G11084" t="s">
        <v>110</v>
      </c>
      <c r="I11084" t="s">
        <v>1848</v>
      </c>
      <c r="J11084" t="s">
        <v>1917</v>
      </c>
      <c r="K11084" t="s">
        <v>1918</v>
      </c>
      <c r="L11084" s="24">
        <v>128</v>
      </c>
      <c r="M11084" s="25">
        <f>+VLOOKUP(E11084, TC!A:D, 4, FALSE())</f>
        <v>1.1766499977793459</v>
      </c>
      <c r="N11084" s="24">
        <f t="shared" si="865"/>
        <v>150.61119971575627</v>
      </c>
      <c r="O11084" t="str">
        <f t="shared" si="866"/>
        <v>FACTURA</v>
      </c>
      <c r="P11084" t="str">
        <f t="shared" si="867"/>
        <v>2025</v>
      </c>
      <c r="Q11084" t="str">
        <f t="shared" si="868"/>
        <v>07</v>
      </c>
      <c r="R11084" t="str">
        <f>+IFERROR(VLOOKUP(I11084, Listado!A:B, 2, FALSE()), "COMERCIALIZADORA INTERNACIONAL CARIBBEAN EXOTICS S A")</f>
        <v>PEREZ MEJIA MARIA PAULINA</v>
      </c>
      <c r="S11084" s="25">
        <f>+VLOOKUP(E11084, TC!A:D, 2, FALSE())</f>
        <v>4052.86</v>
      </c>
      <c r="T11084" t="str">
        <f t="shared" si="869"/>
        <v>EUR</v>
      </c>
    </row>
    <row r="11085" spans="1:20" ht="18.75" hidden="1" customHeight="1" x14ac:dyDescent="0.25">
      <c r="A11085" t="s">
        <v>3341</v>
      </c>
      <c r="B11085" t="s">
        <v>5</v>
      </c>
      <c r="C11085" t="s">
        <v>1913</v>
      </c>
      <c r="D11085" s="24">
        <v>12623</v>
      </c>
      <c r="E11085" t="s">
        <v>1798</v>
      </c>
      <c r="F11085" t="s">
        <v>128</v>
      </c>
      <c r="G11085" t="s">
        <v>110</v>
      </c>
      <c r="I11085" t="s">
        <v>1850</v>
      </c>
      <c r="J11085" t="s">
        <v>1919</v>
      </c>
      <c r="K11085" t="s">
        <v>1918</v>
      </c>
      <c r="L11085" s="24">
        <v>7.2</v>
      </c>
      <c r="M11085" s="25">
        <f>+VLOOKUP(E11085, TC!A:D, 4, FALSE())</f>
        <v>1.1766499977793459</v>
      </c>
      <c r="N11085" s="24">
        <f t="shared" si="865"/>
        <v>7.2</v>
      </c>
      <c r="O11085" t="str">
        <f t="shared" si="866"/>
        <v>FACTURA</v>
      </c>
      <c r="P11085" t="str">
        <f t="shared" si="867"/>
        <v>2025</v>
      </c>
      <c r="Q11085" t="str">
        <f t="shared" si="868"/>
        <v>07</v>
      </c>
      <c r="R11085" t="str">
        <f>+IFERROR(VLOOKUP(I11085, Listado!A:B, 2, FALSE()), "COMERCIALIZADORA INTERNACIONAL CARIBBEAN EXOTICS S A")</f>
        <v>PEREZ MEJIA MARIA PAULINA</v>
      </c>
      <c r="S11085" s="25">
        <f>+VLOOKUP(E11085, TC!A:D, 2, FALSE())</f>
        <v>4052.86</v>
      </c>
      <c r="T11085" t="str">
        <f t="shared" si="869"/>
        <v>USD</v>
      </c>
    </row>
    <row r="11086" spans="1:20" ht="18.75" hidden="1" customHeight="1" x14ac:dyDescent="0.25">
      <c r="A11086" t="s">
        <v>3341</v>
      </c>
      <c r="B11086" t="s">
        <v>5</v>
      </c>
      <c r="C11086" t="s">
        <v>1913</v>
      </c>
      <c r="D11086" s="24">
        <v>12624</v>
      </c>
      <c r="E11086" t="s">
        <v>1798</v>
      </c>
      <c r="F11086" t="s">
        <v>128</v>
      </c>
      <c r="G11086" t="s">
        <v>112</v>
      </c>
      <c r="I11086" t="s">
        <v>1893</v>
      </c>
      <c r="J11086" t="s">
        <v>1919</v>
      </c>
      <c r="K11086" t="s">
        <v>1918</v>
      </c>
      <c r="L11086" s="24">
        <v>33.6</v>
      </c>
      <c r="M11086" s="25">
        <f>+VLOOKUP(E11086, TC!A:D, 4, FALSE())</f>
        <v>1.1766499977793459</v>
      </c>
      <c r="N11086" s="24">
        <f t="shared" si="865"/>
        <v>33.6</v>
      </c>
      <c r="O11086" t="str">
        <f t="shared" si="866"/>
        <v>FACTURA</v>
      </c>
      <c r="P11086" t="str">
        <f t="shared" si="867"/>
        <v>2025</v>
      </c>
      <c r="Q11086" t="str">
        <f t="shared" si="868"/>
        <v>07</v>
      </c>
      <c r="R11086" t="str">
        <f>+IFERROR(VLOOKUP(I11086, Listado!A:B, 2, FALSE()), "COMERCIALIZADORA INTERNACIONAL CARIBBEAN EXOTICS S A")</f>
        <v>HINCAPIE CONTRERAS ERIKA STEFANIA</v>
      </c>
      <c r="S11086" s="25">
        <f>+VLOOKUP(E11086, TC!A:D, 2, FALSE())</f>
        <v>4052.86</v>
      </c>
      <c r="T11086" t="str">
        <f t="shared" si="869"/>
        <v>USD</v>
      </c>
    </row>
    <row r="11087" spans="1:20" ht="18.75" hidden="1" customHeight="1" x14ac:dyDescent="0.25">
      <c r="A11087" t="s">
        <v>3341</v>
      </c>
      <c r="B11087" t="s">
        <v>5</v>
      </c>
      <c r="C11087" t="s">
        <v>1913</v>
      </c>
      <c r="D11087" s="24">
        <v>12625</v>
      </c>
      <c r="E11087" t="s">
        <v>1798</v>
      </c>
      <c r="F11087" t="s">
        <v>1924</v>
      </c>
      <c r="G11087" t="s">
        <v>112</v>
      </c>
      <c r="I11087" t="s">
        <v>1863</v>
      </c>
      <c r="J11087" t="s">
        <v>1926</v>
      </c>
      <c r="K11087" t="s">
        <v>1918</v>
      </c>
      <c r="L11087" s="24">
        <v>12</v>
      </c>
      <c r="M11087" s="25">
        <f>+VLOOKUP(E11087, TC!A:D, 4, FALSE())</f>
        <v>1.1766499977793459</v>
      </c>
      <c r="N11087" s="24">
        <f t="shared" si="865"/>
        <v>14.119799973352151</v>
      </c>
      <c r="O11087" t="str">
        <f t="shared" si="866"/>
        <v>FACTURA</v>
      </c>
      <c r="P11087" t="str">
        <f t="shared" si="867"/>
        <v>2025</v>
      </c>
      <c r="Q11087" t="str">
        <f t="shared" si="868"/>
        <v>07</v>
      </c>
      <c r="R11087" t="str">
        <f>+IFERROR(VLOOKUP(I11087, Listado!A:B, 2, FALSE()), "COMERCIALIZADORA INTERNACIONAL CARIBBEAN EXOTICS S A")</f>
        <v>HINCAPIE CONTRERAS ERIKA STEFANIA</v>
      </c>
      <c r="S11087" s="25">
        <f>+VLOOKUP(E11087, TC!A:D, 2, FALSE())</f>
        <v>4052.86</v>
      </c>
      <c r="T11087" t="str">
        <f t="shared" si="869"/>
        <v>EUR</v>
      </c>
    </row>
    <row r="11088" spans="1:20" ht="18.75" hidden="1" customHeight="1" x14ac:dyDescent="0.25">
      <c r="A11088" t="s">
        <v>3341</v>
      </c>
      <c r="B11088" t="s">
        <v>5</v>
      </c>
      <c r="C11088" t="s">
        <v>1913</v>
      </c>
      <c r="D11088" s="24">
        <v>12626</v>
      </c>
      <c r="E11088" t="s">
        <v>1799</v>
      </c>
      <c r="F11088" t="s">
        <v>128</v>
      </c>
      <c r="G11088" t="s">
        <v>110</v>
      </c>
      <c r="H11088" t="s">
        <v>3578</v>
      </c>
      <c r="I11088" t="s">
        <v>1851</v>
      </c>
      <c r="J11088" t="s">
        <v>1940</v>
      </c>
      <c r="K11088" t="s">
        <v>42</v>
      </c>
      <c r="L11088" s="24">
        <v>1988</v>
      </c>
      <c r="M11088" s="25">
        <f>+VLOOKUP(E11088, TC!A:D, 4, FALSE())</f>
        <v>1.1730499986464238</v>
      </c>
      <c r="N11088" s="24">
        <f t="shared" si="865"/>
        <v>1988</v>
      </c>
      <c r="O11088" t="str">
        <f t="shared" si="866"/>
        <v>FACTURA</v>
      </c>
      <c r="P11088" t="str">
        <f t="shared" si="867"/>
        <v>2025</v>
      </c>
      <c r="Q11088" t="str">
        <f t="shared" si="868"/>
        <v>07</v>
      </c>
      <c r="R11088" t="str">
        <f>+IFERROR(VLOOKUP(I11088, Listado!A:B, 2, FALSE()), "COMERCIALIZADORA INTERNACIONAL CARIBBEAN EXOTICS S A")</f>
        <v>PEREZ MEJIA MARIA PAULINA</v>
      </c>
      <c r="S11088" s="25">
        <f>+VLOOKUP(E11088, TC!A:D, 2, FALSE())</f>
        <v>4063.31</v>
      </c>
      <c r="T11088" t="str">
        <f t="shared" si="869"/>
        <v>USD</v>
      </c>
    </row>
    <row r="11089" spans="1:20" ht="18.75" hidden="1" customHeight="1" x14ac:dyDescent="0.25">
      <c r="A11089" t="s">
        <v>3341</v>
      </c>
      <c r="B11089" t="s">
        <v>5</v>
      </c>
      <c r="C11089" t="s">
        <v>1913</v>
      </c>
      <c r="D11089" s="24">
        <v>12627</v>
      </c>
      <c r="E11089" t="s">
        <v>1799</v>
      </c>
      <c r="F11089" t="s">
        <v>1924</v>
      </c>
      <c r="G11089" t="s">
        <v>112</v>
      </c>
      <c r="H11089" t="s">
        <v>3579</v>
      </c>
      <c r="I11089" t="s">
        <v>1863</v>
      </c>
      <c r="J11089" t="s">
        <v>1926</v>
      </c>
      <c r="K11089" t="s">
        <v>16</v>
      </c>
      <c r="L11089" s="24">
        <v>5810.1120000000001</v>
      </c>
      <c r="M11089" s="25">
        <f>+VLOOKUP(E11089, TC!A:D, 4, FALSE())</f>
        <v>1.1730499986464238</v>
      </c>
      <c r="N11089" s="24">
        <f t="shared" si="865"/>
        <v>6815.5518737355706</v>
      </c>
      <c r="O11089" t="str">
        <f t="shared" si="866"/>
        <v>FACTURA</v>
      </c>
      <c r="P11089" t="str">
        <f t="shared" si="867"/>
        <v>2025</v>
      </c>
      <c r="Q11089" t="str">
        <f t="shared" si="868"/>
        <v>07</v>
      </c>
      <c r="R11089" t="str">
        <f>+IFERROR(VLOOKUP(I11089, Listado!A:B, 2, FALSE()), "COMERCIALIZADORA INTERNACIONAL CARIBBEAN EXOTICS S A")</f>
        <v>HINCAPIE CONTRERAS ERIKA STEFANIA</v>
      </c>
      <c r="S11089" s="25">
        <f>+VLOOKUP(E11089, TC!A:D, 2, FALSE())</f>
        <v>4063.31</v>
      </c>
      <c r="T11089" t="str">
        <f t="shared" si="869"/>
        <v>EUR</v>
      </c>
    </row>
    <row r="11090" spans="1:20" ht="18.75" hidden="1" customHeight="1" x14ac:dyDescent="0.25">
      <c r="A11090" t="s">
        <v>3341</v>
      </c>
      <c r="B11090" t="s">
        <v>5</v>
      </c>
      <c r="C11090" t="s">
        <v>1913</v>
      </c>
      <c r="D11090" s="24">
        <v>12627</v>
      </c>
      <c r="E11090" t="s">
        <v>1799</v>
      </c>
      <c r="F11090" t="s">
        <v>1924</v>
      </c>
      <c r="G11090" t="s">
        <v>112</v>
      </c>
      <c r="H11090" t="s">
        <v>3579</v>
      </c>
      <c r="I11090" t="s">
        <v>1863</v>
      </c>
      <c r="J11090" t="s">
        <v>1926</v>
      </c>
      <c r="K11090" t="s">
        <v>1959</v>
      </c>
      <c r="L11090" s="24">
        <v>550</v>
      </c>
      <c r="M11090" s="25">
        <f>+VLOOKUP(E11090, TC!A:D, 4, FALSE())</f>
        <v>1.1730499986464238</v>
      </c>
      <c r="N11090" s="24">
        <f t="shared" si="865"/>
        <v>645.17749925553312</v>
      </c>
      <c r="O11090" t="str">
        <f t="shared" si="866"/>
        <v>FACTURA</v>
      </c>
      <c r="P11090" t="str">
        <f t="shared" si="867"/>
        <v>2025</v>
      </c>
      <c r="Q11090" t="str">
        <f t="shared" si="868"/>
        <v>07</v>
      </c>
      <c r="R11090" t="str">
        <f>+IFERROR(VLOOKUP(I11090, Listado!A:B, 2, FALSE()), "COMERCIALIZADORA INTERNACIONAL CARIBBEAN EXOTICS S A")</f>
        <v>HINCAPIE CONTRERAS ERIKA STEFANIA</v>
      </c>
      <c r="S11090" s="25">
        <f>+VLOOKUP(E11090, TC!A:D, 2, FALSE())</f>
        <v>4063.31</v>
      </c>
      <c r="T11090" t="str">
        <f t="shared" si="869"/>
        <v>EUR</v>
      </c>
    </row>
    <row r="11091" spans="1:20" ht="18.75" hidden="1" customHeight="1" x14ac:dyDescent="0.25">
      <c r="A11091" t="s">
        <v>3341</v>
      </c>
      <c r="B11091" t="s">
        <v>5</v>
      </c>
      <c r="C11091" t="s">
        <v>1913</v>
      </c>
      <c r="D11091" s="24">
        <v>12627</v>
      </c>
      <c r="E11091" t="s">
        <v>1799</v>
      </c>
      <c r="F11091" t="s">
        <v>1924</v>
      </c>
      <c r="G11091" t="s">
        <v>112</v>
      </c>
      <c r="H11091" t="s">
        <v>3579</v>
      </c>
      <c r="I11091" t="s">
        <v>1863</v>
      </c>
      <c r="J11091" t="s">
        <v>1926</v>
      </c>
      <c r="K11091" t="s">
        <v>1960</v>
      </c>
      <c r="L11091" s="24">
        <v>199.88800000000001</v>
      </c>
      <c r="M11091" s="25">
        <f>+VLOOKUP(E11091, TC!A:D, 4, FALSE())</f>
        <v>1.1730499986464238</v>
      </c>
      <c r="N11091" s="24">
        <f t="shared" si="865"/>
        <v>234.47861812943637</v>
      </c>
      <c r="O11091" t="str">
        <f t="shared" si="866"/>
        <v>FACTURA</v>
      </c>
      <c r="P11091" t="str">
        <f t="shared" si="867"/>
        <v>2025</v>
      </c>
      <c r="Q11091" t="str">
        <f t="shared" si="868"/>
        <v>07</v>
      </c>
      <c r="R11091" t="str">
        <f>+IFERROR(VLOOKUP(I11091, Listado!A:B, 2, FALSE()), "COMERCIALIZADORA INTERNACIONAL CARIBBEAN EXOTICS S A")</f>
        <v>HINCAPIE CONTRERAS ERIKA STEFANIA</v>
      </c>
      <c r="S11091" s="25">
        <f>+VLOOKUP(E11091, TC!A:D, 2, FALSE())</f>
        <v>4063.31</v>
      </c>
      <c r="T11091" t="str">
        <f t="shared" si="869"/>
        <v>EUR</v>
      </c>
    </row>
    <row r="11092" spans="1:20" ht="18.75" hidden="1" customHeight="1" x14ac:dyDescent="0.25">
      <c r="A11092" t="s">
        <v>3341</v>
      </c>
      <c r="B11092" t="s">
        <v>5</v>
      </c>
      <c r="C11092" t="s">
        <v>1913</v>
      </c>
      <c r="D11092" s="24">
        <v>12628</v>
      </c>
      <c r="E11092" t="s">
        <v>1799</v>
      </c>
      <c r="F11092" t="s">
        <v>1924</v>
      </c>
      <c r="G11092" t="s">
        <v>108</v>
      </c>
      <c r="H11092" t="s">
        <v>3580</v>
      </c>
      <c r="I11092" t="s">
        <v>1894</v>
      </c>
      <c r="J11092" t="s">
        <v>1919</v>
      </c>
      <c r="K11092" t="s">
        <v>1928</v>
      </c>
      <c r="L11092" s="24">
        <v>2011.67</v>
      </c>
      <c r="M11092" s="25">
        <f>+VLOOKUP(E11092, TC!A:D, 4, FALSE())</f>
        <v>1.1730499986464238</v>
      </c>
      <c r="N11092" s="24">
        <f t="shared" si="865"/>
        <v>2359.7894907770515</v>
      </c>
      <c r="O11092" t="str">
        <f t="shared" si="866"/>
        <v>FACTURA</v>
      </c>
      <c r="P11092" t="str">
        <f t="shared" si="867"/>
        <v>2025</v>
      </c>
      <c r="Q11092" t="str">
        <f t="shared" si="868"/>
        <v>07</v>
      </c>
      <c r="R11092" t="str">
        <f>+IFERROR(VLOOKUP(I11092, Listado!A:B, 2, FALSE()), "COMERCIALIZADORA INTERNACIONAL CARIBBEAN EXOTICS S A")</f>
        <v>PIEDRAHITA PEREZ MARIANA</v>
      </c>
      <c r="S11092" s="25">
        <f>+VLOOKUP(E11092, TC!A:D, 2, FALSE())</f>
        <v>4063.31</v>
      </c>
      <c r="T11092" t="str">
        <f t="shared" si="869"/>
        <v>EUR</v>
      </c>
    </row>
    <row r="11093" spans="1:20" ht="18.75" hidden="1" customHeight="1" x14ac:dyDescent="0.25">
      <c r="A11093" t="s">
        <v>3341</v>
      </c>
      <c r="B11093" t="s">
        <v>5</v>
      </c>
      <c r="C11093" t="s">
        <v>1913</v>
      </c>
      <c r="D11093" s="24">
        <v>12628</v>
      </c>
      <c r="E11093" t="s">
        <v>1799</v>
      </c>
      <c r="F11093" t="s">
        <v>1924</v>
      </c>
      <c r="G11093" t="s">
        <v>108</v>
      </c>
      <c r="H11093" t="s">
        <v>3580</v>
      </c>
      <c r="I11093" t="s">
        <v>1894</v>
      </c>
      <c r="J11093" t="s">
        <v>1919</v>
      </c>
      <c r="K11093" t="s">
        <v>73</v>
      </c>
      <c r="L11093" s="24">
        <v>2545.6</v>
      </c>
      <c r="M11093" s="25">
        <f>+VLOOKUP(E11093, TC!A:D, 4, FALSE())</f>
        <v>1.1730499986464238</v>
      </c>
      <c r="N11093" s="24">
        <f t="shared" si="865"/>
        <v>2986.1160765543364</v>
      </c>
      <c r="O11093" t="str">
        <f t="shared" si="866"/>
        <v>FACTURA</v>
      </c>
      <c r="P11093" t="str">
        <f t="shared" si="867"/>
        <v>2025</v>
      </c>
      <c r="Q11093" t="str">
        <f t="shared" si="868"/>
        <v>07</v>
      </c>
      <c r="R11093" t="str">
        <f>+IFERROR(VLOOKUP(I11093, Listado!A:B, 2, FALSE()), "COMERCIALIZADORA INTERNACIONAL CARIBBEAN EXOTICS S A")</f>
        <v>PIEDRAHITA PEREZ MARIANA</v>
      </c>
      <c r="S11093" s="25">
        <f>+VLOOKUP(E11093, TC!A:D, 2, FALSE())</f>
        <v>4063.31</v>
      </c>
      <c r="T11093" t="str">
        <f t="shared" si="869"/>
        <v>EUR</v>
      </c>
    </row>
    <row r="11094" spans="1:20" ht="18.75" hidden="1" customHeight="1" x14ac:dyDescent="0.25">
      <c r="A11094" t="s">
        <v>3341</v>
      </c>
      <c r="B11094" t="s">
        <v>5</v>
      </c>
      <c r="C11094" t="s">
        <v>1913</v>
      </c>
      <c r="D11094" s="24">
        <v>12628</v>
      </c>
      <c r="E11094" t="s">
        <v>1799</v>
      </c>
      <c r="F11094" t="s">
        <v>1924</v>
      </c>
      <c r="G11094" t="s">
        <v>108</v>
      </c>
      <c r="H11094" t="s">
        <v>3580</v>
      </c>
      <c r="I11094" t="s">
        <v>1894</v>
      </c>
      <c r="J11094" t="s">
        <v>1919</v>
      </c>
      <c r="K11094" t="s">
        <v>58</v>
      </c>
      <c r="L11094" s="24">
        <v>3078</v>
      </c>
      <c r="M11094" s="25">
        <f>+VLOOKUP(E11094, TC!A:D, 4, FALSE())</f>
        <v>1.1730499986464238</v>
      </c>
      <c r="N11094" s="24">
        <f t="shared" si="865"/>
        <v>3610.6478958336925</v>
      </c>
      <c r="O11094" t="str">
        <f t="shared" si="866"/>
        <v>FACTURA</v>
      </c>
      <c r="P11094" t="str">
        <f t="shared" si="867"/>
        <v>2025</v>
      </c>
      <c r="Q11094" t="str">
        <f t="shared" si="868"/>
        <v>07</v>
      </c>
      <c r="R11094" t="str">
        <f>+IFERROR(VLOOKUP(I11094, Listado!A:B, 2, FALSE()), "COMERCIALIZADORA INTERNACIONAL CARIBBEAN EXOTICS S A")</f>
        <v>PIEDRAHITA PEREZ MARIANA</v>
      </c>
      <c r="S11094" s="25">
        <f>+VLOOKUP(E11094, TC!A:D, 2, FALSE())</f>
        <v>4063.31</v>
      </c>
      <c r="T11094" t="str">
        <f t="shared" si="869"/>
        <v>EUR</v>
      </c>
    </row>
    <row r="11095" spans="1:20" ht="18.75" hidden="1" customHeight="1" x14ac:dyDescent="0.25">
      <c r="A11095" t="s">
        <v>3341</v>
      </c>
      <c r="B11095" t="s">
        <v>1923</v>
      </c>
      <c r="C11095" t="s">
        <v>1913</v>
      </c>
      <c r="D11095" s="24">
        <v>6230</v>
      </c>
      <c r="E11095" t="s">
        <v>1799</v>
      </c>
      <c r="F11095" t="s">
        <v>128</v>
      </c>
      <c r="G11095" t="s">
        <v>112</v>
      </c>
      <c r="H11095" t="s">
        <v>3581</v>
      </c>
      <c r="I11095" t="s">
        <v>1876</v>
      </c>
      <c r="J11095" t="s">
        <v>1948</v>
      </c>
      <c r="K11095" t="s">
        <v>3366</v>
      </c>
      <c r="L11095" s="24">
        <v>27</v>
      </c>
      <c r="M11095" s="25">
        <f>+VLOOKUP(E11095, TC!A:D, 4, FALSE())</f>
        <v>1.1730499986464238</v>
      </c>
      <c r="N11095" s="24">
        <f t="shared" si="865"/>
        <v>27</v>
      </c>
      <c r="O11095" t="str">
        <f t="shared" si="866"/>
        <v>FACTURA</v>
      </c>
      <c r="P11095" t="str">
        <f t="shared" si="867"/>
        <v>2025</v>
      </c>
      <c r="Q11095" t="str">
        <f t="shared" si="868"/>
        <v>07</v>
      </c>
      <c r="R11095" t="str">
        <f>+IFERROR(VLOOKUP(I11095, Listado!A:B, 2, FALSE()), "COMERCIALIZADORA INTERNACIONAL CARIBBEAN EXOTICS S A")</f>
        <v>HINCAPIE CONTRERAS ERIKA STEFANIA</v>
      </c>
      <c r="S11095" s="25">
        <f>+VLOOKUP(E11095, TC!A:D, 2, FALSE())</f>
        <v>4063.31</v>
      </c>
      <c r="T11095" t="str">
        <f t="shared" si="869"/>
        <v>USD</v>
      </c>
    </row>
    <row r="11096" spans="1:20" ht="18.75" hidden="1" customHeight="1" x14ac:dyDescent="0.25">
      <c r="A11096" t="s">
        <v>3341</v>
      </c>
      <c r="B11096" t="s">
        <v>1923</v>
      </c>
      <c r="C11096" t="s">
        <v>1913</v>
      </c>
      <c r="D11096" s="24">
        <v>6230</v>
      </c>
      <c r="E11096" t="s">
        <v>1799</v>
      </c>
      <c r="F11096" t="s">
        <v>128</v>
      </c>
      <c r="G11096" t="s">
        <v>112</v>
      </c>
      <c r="H11096" t="s">
        <v>3581</v>
      </c>
      <c r="I11096" t="s">
        <v>1876</v>
      </c>
      <c r="J11096" t="s">
        <v>1948</v>
      </c>
      <c r="K11096" t="s">
        <v>2480</v>
      </c>
      <c r="L11096" s="24">
        <v>90</v>
      </c>
      <c r="M11096" s="25">
        <f>+VLOOKUP(E11096, TC!A:D, 4, FALSE())</f>
        <v>1.1730499986464238</v>
      </c>
      <c r="N11096" s="24">
        <f t="shared" si="865"/>
        <v>90</v>
      </c>
      <c r="O11096" t="str">
        <f t="shared" si="866"/>
        <v>FACTURA</v>
      </c>
      <c r="P11096" t="str">
        <f t="shared" si="867"/>
        <v>2025</v>
      </c>
      <c r="Q11096" t="str">
        <f t="shared" si="868"/>
        <v>07</v>
      </c>
      <c r="R11096" t="str">
        <f>+IFERROR(VLOOKUP(I11096, Listado!A:B, 2, FALSE()), "COMERCIALIZADORA INTERNACIONAL CARIBBEAN EXOTICS S A")</f>
        <v>HINCAPIE CONTRERAS ERIKA STEFANIA</v>
      </c>
      <c r="S11096" s="25">
        <f>+VLOOKUP(E11096, TC!A:D, 2, FALSE())</f>
        <v>4063.31</v>
      </c>
      <c r="T11096" t="str">
        <f t="shared" si="869"/>
        <v>USD</v>
      </c>
    </row>
    <row r="11097" spans="1:20" ht="18.75" hidden="1" customHeight="1" x14ac:dyDescent="0.25">
      <c r="A11097" t="s">
        <v>3341</v>
      </c>
      <c r="B11097" t="s">
        <v>1923</v>
      </c>
      <c r="C11097" t="s">
        <v>1913</v>
      </c>
      <c r="D11097" s="24">
        <v>6230</v>
      </c>
      <c r="E11097" t="s">
        <v>1799</v>
      </c>
      <c r="F11097" t="s">
        <v>128</v>
      </c>
      <c r="G11097" t="s">
        <v>112</v>
      </c>
      <c r="H11097" t="s">
        <v>3581</v>
      </c>
      <c r="I11097" t="s">
        <v>1876</v>
      </c>
      <c r="J11097" t="s">
        <v>1948</v>
      </c>
      <c r="K11097" t="s">
        <v>2002</v>
      </c>
      <c r="L11097" s="24">
        <v>561.79999999999995</v>
      </c>
      <c r="M11097" s="25">
        <f>+VLOOKUP(E11097, TC!A:D, 4, FALSE())</f>
        <v>1.1730499986464238</v>
      </c>
      <c r="N11097" s="24">
        <f t="shared" si="865"/>
        <v>561.79999999999995</v>
      </c>
      <c r="O11097" t="str">
        <f t="shared" si="866"/>
        <v>FACTURA</v>
      </c>
      <c r="P11097" t="str">
        <f t="shared" si="867"/>
        <v>2025</v>
      </c>
      <c r="Q11097" t="str">
        <f t="shared" si="868"/>
        <v>07</v>
      </c>
      <c r="R11097" t="str">
        <f>+IFERROR(VLOOKUP(I11097, Listado!A:B, 2, FALSE()), "COMERCIALIZADORA INTERNACIONAL CARIBBEAN EXOTICS S A")</f>
        <v>HINCAPIE CONTRERAS ERIKA STEFANIA</v>
      </c>
      <c r="S11097" s="25">
        <f>+VLOOKUP(E11097, TC!A:D, 2, FALSE())</f>
        <v>4063.31</v>
      </c>
      <c r="T11097" t="str">
        <f t="shared" si="869"/>
        <v>USD</v>
      </c>
    </row>
    <row r="11098" spans="1:20" ht="18.75" hidden="1" customHeight="1" x14ac:dyDescent="0.25">
      <c r="A11098" t="s">
        <v>3341</v>
      </c>
      <c r="B11098" t="s">
        <v>1923</v>
      </c>
      <c r="C11098" t="s">
        <v>1913</v>
      </c>
      <c r="D11098" s="24">
        <v>6230</v>
      </c>
      <c r="E11098" t="s">
        <v>1799</v>
      </c>
      <c r="F11098" t="s">
        <v>128</v>
      </c>
      <c r="G11098" t="s">
        <v>112</v>
      </c>
      <c r="H11098" t="s">
        <v>3581</v>
      </c>
      <c r="I11098" t="s">
        <v>1876</v>
      </c>
      <c r="J11098" t="s">
        <v>1948</v>
      </c>
      <c r="K11098" t="s">
        <v>2243</v>
      </c>
      <c r="L11098" s="24">
        <v>680</v>
      </c>
      <c r="M11098" s="25">
        <f>+VLOOKUP(E11098, TC!A:D, 4, FALSE())</f>
        <v>1.1730499986464238</v>
      </c>
      <c r="N11098" s="24">
        <f t="shared" si="865"/>
        <v>680</v>
      </c>
      <c r="O11098" t="str">
        <f t="shared" si="866"/>
        <v>FACTURA</v>
      </c>
      <c r="P11098" t="str">
        <f t="shared" si="867"/>
        <v>2025</v>
      </c>
      <c r="Q11098" t="str">
        <f t="shared" si="868"/>
        <v>07</v>
      </c>
      <c r="R11098" t="str">
        <f>+IFERROR(VLOOKUP(I11098, Listado!A:B, 2, FALSE()), "COMERCIALIZADORA INTERNACIONAL CARIBBEAN EXOTICS S A")</f>
        <v>HINCAPIE CONTRERAS ERIKA STEFANIA</v>
      </c>
      <c r="S11098" s="25">
        <f>+VLOOKUP(E11098, TC!A:D, 2, FALSE())</f>
        <v>4063.31</v>
      </c>
      <c r="T11098" t="str">
        <f t="shared" si="869"/>
        <v>USD</v>
      </c>
    </row>
    <row r="11099" spans="1:20" ht="18.75" hidden="1" customHeight="1" x14ac:dyDescent="0.25">
      <c r="A11099" t="s">
        <v>3341</v>
      </c>
      <c r="B11099" t="s">
        <v>5</v>
      </c>
      <c r="C11099" t="s">
        <v>1913</v>
      </c>
      <c r="D11099" s="24">
        <v>12629</v>
      </c>
      <c r="E11099" t="s">
        <v>1799</v>
      </c>
      <c r="F11099" t="s">
        <v>99</v>
      </c>
      <c r="G11099" t="s">
        <v>1914</v>
      </c>
      <c r="H11099" t="s">
        <v>3582</v>
      </c>
      <c r="I11099" t="s">
        <v>1921</v>
      </c>
      <c r="J11099" t="s">
        <v>1915</v>
      </c>
      <c r="K11099" t="s">
        <v>1922</v>
      </c>
      <c r="L11099" s="24">
        <v>102250</v>
      </c>
      <c r="M11099" s="25">
        <f>+VLOOKUP(E11099, TC!A:D, 4, FALSE())</f>
        <v>1.1730499986464238</v>
      </c>
      <c r="N11099" s="24">
        <f t="shared" si="865"/>
        <v>102250</v>
      </c>
      <c r="O11099" t="str">
        <f t="shared" si="866"/>
        <v>FACTURA</v>
      </c>
      <c r="P11099" t="str">
        <f t="shared" si="867"/>
        <v>2025</v>
      </c>
      <c r="Q11099" t="str">
        <f t="shared" si="868"/>
        <v>07</v>
      </c>
      <c r="R11099" t="str">
        <f>+IFERROR(VLOOKUP(I11099, Listado!A:B, 2, FALSE()), "COMERCIALIZADORA INTERNACIONAL CARIBBEAN EXOTICS S A")</f>
        <v>COMERCIALIZADORA INTERNACIONAL CARIBBEAN EXOTICS S A</v>
      </c>
      <c r="S11099" s="25">
        <f>+VLOOKUP(E11099, TC!A:D, 2, FALSE())</f>
        <v>4063.31</v>
      </c>
      <c r="T11099" t="str">
        <f t="shared" si="869"/>
        <v>COP</v>
      </c>
    </row>
    <row r="11100" spans="1:20" ht="18.75" hidden="1" customHeight="1" x14ac:dyDescent="0.25">
      <c r="A11100" t="s">
        <v>3341</v>
      </c>
      <c r="B11100" t="s">
        <v>5</v>
      </c>
      <c r="C11100" t="s">
        <v>1970</v>
      </c>
      <c r="D11100" s="24">
        <v>2474</v>
      </c>
      <c r="E11100" t="s">
        <v>1799</v>
      </c>
      <c r="F11100" t="s">
        <v>1924</v>
      </c>
      <c r="G11100" t="s">
        <v>112</v>
      </c>
      <c r="H11100" t="s">
        <v>3583</v>
      </c>
      <c r="I11100" t="s">
        <v>1863</v>
      </c>
      <c r="J11100" t="s">
        <v>1926</v>
      </c>
      <c r="K11100" t="s">
        <v>36</v>
      </c>
      <c r="L11100" s="24">
        <v>-948.44</v>
      </c>
      <c r="M11100" s="25">
        <f>+VLOOKUP(E11100, TC!A:D, 4, FALSE())</f>
        <v>1.1730499986464238</v>
      </c>
      <c r="N11100" s="24">
        <f t="shared" si="865"/>
        <v>-1112.5675407162144</v>
      </c>
      <c r="O11100" t="str">
        <f t="shared" si="866"/>
        <v>ANULACIÓN FE</v>
      </c>
      <c r="P11100" t="str">
        <f t="shared" si="867"/>
        <v>2025</v>
      </c>
      <c r="Q11100" t="str">
        <f t="shared" si="868"/>
        <v>07</v>
      </c>
      <c r="R11100" t="str">
        <f>+IFERROR(VLOOKUP(I11100, Listado!A:B, 2, FALSE()), "COMERCIALIZADORA INTERNACIONAL CARIBBEAN EXOTICS S A")</f>
        <v>HINCAPIE CONTRERAS ERIKA STEFANIA</v>
      </c>
      <c r="S11100" s="25">
        <f>+VLOOKUP(E11100, TC!A:D, 2, FALSE())</f>
        <v>4063.31</v>
      </c>
      <c r="T11100" t="str">
        <f t="shared" si="869"/>
        <v>EUR</v>
      </c>
    </row>
    <row r="11101" spans="1:20" ht="18.75" hidden="1" customHeight="1" x14ac:dyDescent="0.25">
      <c r="A11101" t="s">
        <v>3341</v>
      </c>
      <c r="B11101" t="s">
        <v>5</v>
      </c>
      <c r="C11101" t="s">
        <v>1970</v>
      </c>
      <c r="D11101" s="24">
        <v>2474</v>
      </c>
      <c r="E11101" t="s">
        <v>1799</v>
      </c>
      <c r="F11101" t="s">
        <v>1924</v>
      </c>
      <c r="G11101" t="s">
        <v>112</v>
      </c>
      <c r="H11101" t="s">
        <v>3583</v>
      </c>
      <c r="I11101" t="s">
        <v>1863</v>
      </c>
      <c r="J11101" t="s">
        <v>1926</v>
      </c>
      <c r="K11101" t="s">
        <v>1959</v>
      </c>
      <c r="L11101" s="24">
        <v>-94.18</v>
      </c>
      <c r="M11101" s="25">
        <f>+VLOOKUP(E11101, TC!A:D, 4, FALSE())</f>
        <v>1.1730499986464238</v>
      </c>
      <c r="N11101" s="24">
        <f t="shared" si="865"/>
        <v>-110.4778488725202</v>
      </c>
      <c r="O11101" t="str">
        <f t="shared" si="866"/>
        <v>ANULACIÓN FE</v>
      </c>
      <c r="P11101" t="str">
        <f t="shared" si="867"/>
        <v>2025</v>
      </c>
      <c r="Q11101" t="str">
        <f t="shared" si="868"/>
        <v>07</v>
      </c>
      <c r="R11101" t="str">
        <f>+IFERROR(VLOOKUP(I11101, Listado!A:B, 2, FALSE()), "COMERCIALIZADORA INTERNACIONAL CARIBBEAN EXOTICS S A")</f>
        <v>HINCAPIE CONTRERAS ERIKA STEFANIA</v>
      </c>
      <c r="S11101" s="25">
        <f>+VLOOKUP(E11101, TC!A:D, 2, FALSE())</f>
        <v>4063.31</v>
      </c>
      <c r="T11101" t="str">
        <f t="shared" si="869"/>
        <v>EUR</v>
      </c>
    </row>
    <row r="11102" spans="1:20" ht="18.75" hidden="1" customHeight="1" x14ac:dyDescent="0.25">
      <c r="A11102" t="s">
        <v>3341</v>
      </c>
      <c r="B11102" t="s">
        <v>5</v>
      </c>
      <c r="C11102" t="s">
        <v>1970</v>
      </c>
      <c r="D11102" s="24">
        <v>2474</v>
      </c>
      <c r="E11102" t="s">
        <v>1799</v>
      </c>
      <c r="F11102" t="s">
        <v>1924</v>
      </c>
      <c r="G11102" t="s">
        <v>112</v>
      </c>
      <c r="H11102" t="s">
        <v>3583</v>
      </c>
      <c r="I11102" t="s">
        <v>1863</v>
      </c>
      <c r="J11102" t="s">
        <v>1926</v>
      </c>
      <c r="K11102" t="s">
        <v>1960</v>
      </c>
      <c r="L11102" s="24">
        <v>-17.38</v>
      </c>
      <c r="M11102" s="25">
        <f>+VLOOKUP(E11102, TC!A:D, 4, FALSE())</f>
        <v>1.1730499986464238</v>
      </c>
      <c r="N11102" s="24">
        <f t="shared" si="865"/>
        <v>-20.387608976474844</v>
      </c>
      <c r="O11102" t="str">
        <f t="shared" si="866"/>
        <v>ANULACIÓN FE</v>
      </c>
      <c r="P11102" t="str">
        <f t="shared" si="867"/>
        <v>2025</v>
      </c>
      <c r="Q11102" t="str">
        <f t="shared" si="868"/>
        <v>07</v>
      </c>
      <c r="R11102" t="str">
        <f>+IFERROR(VLOOKUP(I11102, Listado!A:B, 2, FALSE()), "COMERCIALIZADORA INTERNACIONAL CARIBBEAN EXOTICS S A")</f>
        <v>HINCAPIE CONTRERAS ERIKA STEFANIA</v>
      </c>
      <c r="S11102" s="25">
        <f>+VLOOKUP(E11102, TC!A:D, 2, FALSE())</f>
        <v>4063.31</v>
      </c>
      <c r="T11102" t="str">
        <f t="shared" si="869"/>
        <v>EUR</v>
      </c>
    </row>
    <row r="11103" spans="1:20" ht="18.75" hidden="1" customHeight="1" x14ac:dyDescent="0.25">
      <c r="A11103" t="s">
        <v>3341</v>
      </c>
      <c r="B11103" t="s">
        <v>5</v>
      </c>
      <c r="C11103" t="s">
        <v>1970</v>
      </c>
      <c r="D11103" s="24">
        <v>2475</v>
      </c>
      <c r="E11103" t="s">
        <v>1799</v>
      </c>
      <c r="F11103" t="s">
        <v>1924</v>
      </c>
      <c r="G11103" t="s">
        <v>112</v>
      </c>
      <c r="H11103" t="s">
        <v>3584</v>
      </c>
      <c r="I11103" t="s">
        <v>1863</v>
      </c>
      <c r="J11103" t="s">
        <v>1926</v>
      </c>
      <c r="K11103" t="s">
        <v>16</v>
      </c>
      <c r="L11103" s="24">
        <v>-7592.58</v>
      </c>
      <c r="M11103" s="25">
        <f>+VLOOKUP(E11103, TC!A:D, 4, FALSE())</f>
        <v>1.1730499986464238</v>
      </c>
      <c r="N11103" s="24">
        <f t="shared" si="865"/>
        <v>-8906.4759587228637</v>
      </c>
      <c r="O11103" t="str">
        <f t="shared" si="866"/>
        <v>ANULACIÓN FE</v>
      </c>
      <c r="P11103" t="str">
        <f t="shared" si="867"/>
        <v>2025</v>
      </c>
      <c r="Q11103" t="str">
        <f t="shared" si="868"/>
        <v>07</v>
      </c>
      <c r="R11103" t="str">
        <f>+IFERROR(VLOOKUP(I11103, Listado!A:B, 2, FALSE()), "COMERCIALIZADORA INTERNACIONAL CARIBBEAN EXOTICS S A")</f>
        <v>HINCAPIE CONTRERAS ERIKA STEFANIA</v>
      </c>
      <c r="S11103" s="25">
        <f>+VLOOKUP(E11103, TC!A:D, 2, FALSE())</f>
        <v>4063.31</v>
      </c>
      <c r="T11103" t="str">
        <f t="shared" si="869"/>
        <v>EUR</v>
      </c>
    </row>
    <row r="11104" spans="1:20" ht="18.75" hidden="1" customHeight="1" x14ac:dyDescent="0.25">
      <c r="A11104" t="s">
        <v>3341</v>
      </c>
      <c r="B11104" t="s">
        <v>5</v>
      </c>
      <c r="C11104" t="s">
        <v>1970</v>
      </c>
      <c r="D11104" s="24">
        <v>2475</v>
      </c>
      <c r="E11104" t="s">
        <v>1799</v>
      </c>
      <c r="F11104" t="s">
        <v>1924</v>
      </c>
      <c r="G11104" t="s">
        <v>112</v>
      </c>
      <c r="H11104" t="s">
        <v>3584</v>
      </c>
      <c r="I11104" t="s">
        <v>1863</v>
      </c>
      <c r="J11104" t="s">
        <v>1926</v>
      </c>
      <c r="K11104" t="s">
        <v>1959</v>
      </c>
      <c r="L11104" s="24">
        <v>-730.82</v>
      </c>
      <c r="M11104" s="25">
        <f>+VLOOKUP(E11104, TC!A:D, 4, FALSE())</f>
        <v>1.1730499986464238</v>
      </c>
      <c r="N11104" s="24">
        <f t="shared" si="865"/>
        <v>-857.28840001077947</v>
      </c>
      <c r="O11104" t="str">
        <f t="shared" si="866"/>
        <v>ANULACIÓN FE</v>
      </c>
      <c r="P11104" t="str">
        <f t="shared" si="867"/>
        <v>2025</v>
      </c>
      <c r="Q11104" t="str">
        <f t="shared" si="868"/>
        <v>07</v>
      </c>
      <c r="R11104" t="str">
        <f>+IFERROR(VLOOKUP(I11104, Listado!A:B, 2, FALSE()), "COMERCIALIZADORA INTERNACIONAL CARIBBEAN EXOTICS S A")</f>
        <v>HINCAPIE CONTRERAS ERIKA STEFANIA</v>
      </c>
      <c r="S11104" s="25">
        <f>+VLOOKUP(E11104, TC!A:D, 2, FALSE())</f>
        <v>4063.31</v>
      </c>
      <c r="T11104" t="str">
        <f t="shared" si="869"/>
        <v>EUR</v>
      </c>
    </row>
    <row r="11105" spans="1:20" ht="18.75" hidden="1" customHeight="1" x14ac:dyDescent="0.25">
      <c r="A11105" t="s">
        <v>3341</v>
      </c>
      <c r="B11105" t="s">
        <v>5</v>
      </c>
      <c r="C11105" t="s">
        <v>1970</v>
      </c>
      <c r="D11105" s="24">
        <v>2475</v>
      </c>
      <c r="E11105" t="s">
        <v>1799</v>
      </c>
      <c r="F11105" t="s">
        <v>1924</v>
      </c>
      <c r="G11105" t="s">
        <v>112</v>
      </c>
      <c r="H11105" t="s">
        <v>3584</v>
      </c>
      <c r="I11105" t="s">
        <v>1863</v>
      </c>
      <c r="J11105" t="s">
        <v>1926</v>
      </c>
      <c r="K11105" t="s">
        <v>1960</v>
      </c>
      <c r="L11105" s="24">
        <v>-204.6</v>
      </c>
      <c r="M11105" s="25">
        <f>+VLOOKUP(E11105, TC!A:D, 4, FALSE())</f>
        <v>1.1730499986464238</v>
      </c>
      <c r="N11105" s="24">
        <f t="shared" si="865"/>
        <v>-240.0060297230583</v>
      </c>
      <c r="O11105" t="str">
        <f t="shared" si="866"/>
        <v>ANULACIÓN FE</v>
      </c>
      <c r="P11105" t="str">
        <f t="shared" si="867"/>
        <v>2025</v>
      </c>
      <c r="Q11105" t="str">
        <f t="shared" si="868"/>
        <v>07</v>
      </c>
      <c r="R11105" t="str">
        <f>+IFERROR(VLOOKUP(I11105, Listado!A:B, 2, FALSE()), "COMERCIALIZADORA INTERNACIONAL CARIBBEAN EXOTICS S A")</f>
        <v>HINCAPIE CONTRERAS ERIKA STEFANIA</v>
      </c>
      <c r="S11105" s="25">
        <f>+VLOOKUP(E11105, TC!A:D, 2, FALSE())</f>
        <v>4063.31</v>
      </c>
      <c r="T11105" t="str">
        <f t="shared" si="869"/>
        <v>EUR</v>
      </c>
    </row>
    <row r="11106" spans="1:20" ht="18.75" hidden="1" customHeight="1" x14ac:dyDescent="0.25">
      <c r="A11106" t="s">
        <v>3341</v>
      </c>
      <c r="B11106" t="s">
        <v>1923</v>
      </c>
      <c r="C11106" t="s">
        <v>1913</v>
      </c>
      <c r="D11106" s="24">
        <v>6231</v>
      </c>
      <c r="E11106" t="s">
        <v>1799</v>
      </c>
      <c r="F11106" t="s">
        <v>128</v>
      </c>
      <c r="G11106" t="s">
        <v>108</v>
      </c>
      <c r="H11106" t="s">
        <v>2893</v>
      </c>
      <c r="I11106" t="s">
        <v>1878</v>
      </c>
      <c r="J11106" t="s">
        <v>2007</v>
      </c>
      <c r="K11106" t="s">
        <v>2008</v>
      </c>
      <c r="L11106" s="24">
        <v>1440</v>
      </c>
      <c r="M11106" s="25">
        <f>+VLOOKUP(E11106, TC!A:D, 4, FALSE())</f>
        <v>1.1730499986464238</v>
      </c>
      <c r="N11106" s="24">
        <f t="shared" si="865"/>
        <v>1440</v>
      </c>
      <c r="O11106" t="str">
        <f t="shared" si="866"/>
        <v>FACTURA</v>
      </c>
      <c r="P11106" t="str">
        <f t="shared" si="867"/>
        <v>2025</v>
      </c>
      <c r="Q11106" t="str">
        <f t="shared" si="868"/>
        <v>07</v>
      </c>
      <c r="R11106" t="str">
        <f>+IFERROR(VLOOKUP(I11106, Listado!A:B, 2, FALSE()), "COMERCIALIZADORA INTERNACIONAL CARIBBEAN EXOTICS S A")</f>
        <v>PIEDRAHITA PEREZ MARIANA</v>
      </c>
      <c r="S11106" s="25">
        <f>+VLOOKUP(E11106, TC!A:D, 2, FALSE())</f>
        <v>4063.31</v>
      </c>
      <c r="T11106" t="str">
        <f t="shared" si="869"/>
        <v>USD</v>
      </c>
    </row>
    <row r="11107" spans="1:20" ht="18.75" hidden="1" customHeight="1" x14ac:dyDescent="0.25">
      <c r="A11107" t="s">
        <v>3341</v>
      </c>
      <c r="B11107" t="s">
        <v>1923</v>
      </c>
      <c r="C11107" t="s">
        <v>1913</v>
      </c>
      <c r="D11107" s="24">
        <v>6231</v>
      </c>
      <c r="E11107" t="s">
        <v>1799</v>
      </c>
      <c r="F11107" t="s">
        <v>128</v>
      </c>
      <c r="G11107" t="s">
        <v>108</v>
      </c>
      <c r="H11107" t="s">
        <v>2893</v>
      </c>
      <c r="I11107" t="s">
        <v>1878</v>
      </c>
      <c r="J11107" t="s">
        <v>2007</v>
      </c>
      <c r="K11107" t="s">
        <v>2009</v>
      </c>
      <c r="L11107" s="24">
        <v>570</v>
      </c>
      <c r="M11107" s="25">
        <f>+VLOOKUP(E11107, TC!A:D, 4, FALSE())</f>
        <v>1.1730499986464238</v>
      </c>
      <c r="N11107" s="24">
        <f t="shared" si="865"/>
        <v>570</v>
      </c>
      <c r="O11107" t="str">
        <f t="shared" si="866"/>
        <v>FACTURA</v>
      </c>
      <c r="P11107" t="str">
        <f t="shared" si="867"/>
        <v>2025</v>
      </c>
      <c r="Q11107" t="str">
        <f t="shared" si="868"/>
        <v>07</v>
      </c>
      <c r="R11107" t="str">
        <f>+IFERROR(VLOOKUP(I11107, Listado!A:B, 2, FALSE()), "COMERCIALIZADORA INTERNACIONAL CARIBBEAN EXOTICS S A")</f>
        <v>PIEDRAHITA PEREZ MARIANA</v>
      </c>
      <c r="S11107" s="25">
        <f>+VLOOKUP(E11107, TC!A:D, 2, FALSE())</f>
        <v>4063.31</v>
      </c>
      <c r="T11107" t="str">
        <f t="shared" si="869"/>
        <v>USD</v>
      </c>
    </row>
    <row r="11108" spans="1:20" ht="18.75" hidden="1" customHeight="1" x14ac:dyDescent="0.25">
      <c r="A11108" t="s">
        <v>3341</v>
      </c>
      <c r="B11108" t="s">
        <v>1923</v>
      </c>
      <c r="C11108" t="s">
        <v>1913</v>
      </c>
      <c r="D11108" s="24">
        <v>6231</v>
      </c>
      <c r="E11108" t="s">
        <v>1799</v>
      </c>
      <c r="F11108" t="s">
        <v>128</v>
      </c>
      <c r="G11108" t="s">
        <v>108</v>
      </c>
      <c r="H11108" t="s">
        <v>2893</v>
      </c>
      <c r="I11108" t="s">
        <v>1878</v>
      </c>
      <c r="J11108" t="s">
        <v>2007</v>
      </c>
      <c r="K11108" t="s">
        <v>2010</v>
      </c>
      <c r="L11108" s="24">
        <v>532</v>
      </c>
      <c r="M11108" s="25">
        <f>+VLOOKUP(E11108, TC!A:D, 4, FALSE())</f>
        <v>1.1730499986464238</v>
      </c>
      <c r="N11108" s="24">
        <f t="shared" si="865"/>
        <v>532</v>
      </c>
      <c r="O11108" t="str">
        <f t="shared" si="866"/>
        <v>FACTURA</v>
      </c>
      <c r="P11108" t="str">
        <f t="shared" si="867"/>
        <v>2025</v>
      </c>
      <c r="Q11108" t="str">
        <f t="shared" si="868"/>
        <v>07</v>
      </c>
      <c r="R11108" t="str">
        <f>+IFERROR(VLOOKUP(I11108, Listado!A:B, 2, FALSE()), "COMERCIALIZADORA INTERNACIONAL CARIBBEAN EXOTICS S A")</f>
        <v>PIEDRAHITA PEREZ MARIANA</v>
      </c>
      <c r="S11108" s="25">
        <f>+VLOOKUP(E11108, TC!A:D, 2, FALSE())</f>
        <v>4063.31</v>
      </c>
      <c r="T11108" t="str">
        <f t="shared" si="869"/>
        <v>USD</v>
      </c>
    </row>
    <row r="11109" spans="1:20" ht="18.75" hidden="1" customHeight="1" x14ac:dyDescent="0.25">
      <c r="A11109" t="s">
        <v>3341</v>
      </c>
      <c r="B11109" t="s">
        <v>1923</v>
      </c>
      <c r="C11109" t="s">
        <v>1913</v>
      </c>
      <c r="D11109" s="24">
        <v>6232</v>
      </c>
      <c r="E11109" t="s">
        <v>1799</v>
      </c>
      <c r="F11109" t="s">
        <v>128</v>
      </c>
      <c r="G11109" t="s">
        <v>108</v>
      </c>
      <c r="H11109" t="s">
        <v>3585</v>
      </c>
      <c r="I11109" t="s">
        <v>1881</v>
      </c>
      <c r="J11109" t="s">
        <v>2134</v>
      </c>
      <c r="K11109" t="s">
        <v>1928</v>
      </c>
      <c r="L11109" s="24">
        <v>2838.71</v>
      </c>
      <c r="M11109" s="25">
        <f>+VLOOKUP(E11109, TC!A:D, 4, FALSE())</f>
        <v>1.1730499986464238</v>
      </c>
      <c r="N11109" s="24">
        <f t="shared" si="865"/>
        <v>2838.71</v>
      </c>
      <c r="O11109" t="str">
        <f t="shared" si="866"/>
        <v>FACTURA</v>
      </c>
      <c r="P11109" t="str">
        <f t="shared" si="867"/>
        <v>2025</v>
      </c>
      <c r="Q11109" t="str">
        <f t="shared" si="868"/>
        <v>07</v>
      </c>
      <c r="R11109" t="str">
        <f>+IFERROR(VLOOKUP(I11109, Listado!A:B, 2, FALSE()), "COMERCIALIZADORA INTERNACIONAL CARIBBEAN EXOTICS S A")</f>
        <v>PIEDRAHITA PEREZ MARIANA</v>
      </c>
      <c r="S11109" s="25">
        <f>+VLOOKUP(E11109, TC!A:D, 2, FALSE())</f>
        <v>4063.31</v>
      </c>
      <c r="T11109" t="str">
        <f t="shared" si="869"/>
        <v>USD</v>
      </c>
    </row>
    <row r="11110" spans="1:20" ht="18.75" hidden="1" customHeight="1" x14ac:dyDescent="0.25">
      <c r="A11110" t="s">
        <v>3341</v>
      </c>
      <c r="B11110" t="s">
        <v>1923</v>
      </c>
      <c r="C11110" t="s">
        <v>1913</v>
      </c>
      <c r="D11110" s="24">
        <v>6232</v>
      </c>
      <c r="E11110" t="s">
        <v>1799</v>
      </c>
      <c r="F11110" t="s">
        <v>128</v>
      </c>
      <c r="G11110" t="s">
        <v>108</v>
      </c>
      <c r="H11110" t="s">
        <v>3585</v>
      </c>
      <c r="I11110" t="s">
        <v>1881</v>
      </c>
      <c r="J11110" t="s">
        <v>2134</v>
      </c>
      <c r="K11110" t="s">
        <v>3586</v>
      </c>
      <c r="L11110" s="24">
        <v>83.36</v>
      </c>
      <c r="M11110" s="25">
        <f>+VLOOKUP(E11110, TC!A:D, 4, FALSE())</f>
        <v>1.1730499986464238</v>
      </c>
      <c r="N11110" s="24">
        <f t="shared" si="865"/>
        <v>83.36</v>
      </c>
      <c r="O11110" t="str">
        <f t="shared" si="866"/>
        <v>FACTURA</v>
      </c>
      <c r="P11110" t="str">
        <f t="shared" si="867"/>
        <v>2025</v>
      </c>
      <c r="Q11110" t="str">
        <f t="shared" si="868"/>
        <v>07</v>
      </c>
      <c r="R11110" t="str">
        <f>+IFERROR(VLOOKUP(I11110, Listado!A:B, 2, FALSE()), "COMERCIALIZADORA INTERNACIONAL CARIBBEAN EXOTICS S A")</f>
        <v>PIEDRAHITA PEREZ MARIANA</v>
      </c>
      <c r="S11110" s="25">
        <f>+VLOOKUP(E11110, TC!A:D, 2, FALSE())</f>
        <v>4063.31</v>
      </c>
      <c r="T11110" t="str">
        <f t="shared" si="869"/>
        <v>USD</v>
      </c>
    </row>
    <row r="11111" spans="1:20" ht="18.75" hidden="1" customHeight="1" x14ac:dyDescent="0.25">
      <c r="A11111" t="s">
        <v>3341</v>
      </c>
      <c r="B11111" t="s">
        <v>1923</v>
      </c>
      <c r="C11111" t="s">
        <v>1913</v>
      </c>
      <c r="D11111" s="24">
        <v>6232</v>
      </c>
      <c r="E11111" t="s">
        <v>1799</v>
      </c>
      <c r="F11111" t="s">
        <v>128</v>
      </c>
      <c r="G11111" t="s">
        <v>108</v>
      </c>
      <c r="H11111" t="s">
        <v>3585</v>
      </c>
      <c r="I11111" t="s">
        <v>1881</v>
      </c>
      <c r="J11111" t="s">
        <v>2134</v>
      </c>
      <c r="K11111" t="s">
        <v>2137</v>
      </c>
      <c r="L11111" s="24">
        <v>2692.8</v>
      </c>
      <c r="M11111" s="25">
        <f>+VLOOKUP(E11111, TC!A:D, 4, FALSE())</f>
        <v>1.1730499986464238</v>
      </c>
      <c r="N11111" s="24">
        <f t="shared" si="865"/>
        <v>2692.8</v>
      </c>
      <c r="O11111" t="str">
        <f t="shared" si="866"/>
        <v>FACTURA</v>
      </c>
      <c r="P11111" t="str">
        <f t="shared" si="867"/>
        <v>2025</v>
      </c>
      <c r="Q11111" t="str">
        <f t="shared" si="868"/>
        <v>07</v>
      </c>
      <c r="R11111" t="str">
        <f>+IFERROR(VLOOKUP(I11111, Listado!A:B, 2, FALSE()), "COMERCIALIZADORA INTERNACIONAL CARIBBEAN EXOTICS S A")</f>
        <v>PIEDRAHITA PEREZ MARIANA</v>
      </c>
      <c r="S11111" s="25">
        <f>+VLOOKUP(E11111, TC!A:D, 2, FALSE())</f>
        <v>4063.31</v>
      </c>
      <c r="T11111" t="str">
        <f t="shared" si="869"/>
        <v>USD</v>
      </c>
    </row>
    <row r="11112" spans="1:20" ht="18.75" hidden="1" customHeight="1" x14ac:dyDescent="0.25">
      <c r="A11112" t="s">
        <v>3341</v>
      </c>
      <c r="B11112" t="s">
        <v>1923</v>
      </c>
      <c r="C11112" t="s">
        <v>1913</v>
      </c>
      <c r="D11112" s="24">
        <v>6232</v>
      </c>
      <c r="E11112" t="s">
        <v>1799</v>
      </c>
      <c r="F11112" t="s">
        <v>128</v>
      </c>
      <c r="G11112" t="s">
        <v>108</v>
      </c>
      <c r="H11112" t="s">
        <v>3585</v>
      </c>
      <c r="I11112" t="s">
        <v>1881</v>
      </c>
      <c r="J11112" t="s">
        <v>2134</v>
      </c>
      <c r="K11112" t="s">
        <v>2139</v>
      </c>
      <c r="L11112" s="24">
        <v>139.69999999999999</v>
      </c>
      <c r="M11112" s="25">
        <f>+VLOOKUP(E11112, TC!A:D, 4, FALSE())</f>
        <v>1.1730499986464238</v>
      </c>
      <c r="N11112" s="24">
        <f t="shared" si="865"/>
        <v>139.69999999999999</v>
      </c>
      <c r="O11112" t="str">
        <f t="shared" si="866"/>
        <v>FACTURA</v>
      </c>
      <c r="P11112" t="str">
        <f t="shared" si="867"/>
        <v>2025</v>
      </c>
      <c r="Q11112" t="str">
        <f t="shared" si="868"/>
        <v>07</v>
      </c>
      <c r="R11112" t="str">
        <f>+IFERROR(VLOOKUP(I11112, Listado!A:B, 2, FALSE()), "COMERCIALIZADORA INTERNACIONAL CARIBBEAN EXOTICS S A")</f>
        <v>PIEDRAHITA PEREZ MARIANA</v>
      </c>
      <c r="S11112" s="25">
        <f>+VLOOKUP(E11112, TC!A:D, 2, FALSE())</f>
        <v>4063.31</v>
      </c>
      <c r="T11112" t="str">
        <f t="shared" si="869"/>
        <v>USD</v>
      </c>
    </row>
    <row r="11113" spans="1:20" ht="18.75" hidden="1" customHeight="1" x14ac:dyDescent="0.25">
      <c r="A11113" t="s">
        <v>3341</v>
      </c>
      <c r="B11113" t="s">
        <v>1923</v>
      </c>
      <c r="C11113" t="s">
        <v>1913</v>
      </c>
      <c r="D11113" s="24">
        <v>6232</v>
      </c>
      <c r="E11113" t="s">
        <v>1799</v>
      </c>
      <c r="F11113" t="s">
        <v>128</v>
      </c>
      <c r="G11113" t="s">
        <v>108</v>
      </c>
      <c r="H11113" t="s">
        <v>3585</v>
      </c>
      <c r="I11113" t="s">
        <v>1881</v>
      </c>
      <c r="J11113" t="s">
        <v>2134</v>
      </c>
      <c r="K11113" t="s">
        <v>2140</v>
      </c>
      <c r="L11113" s="24">
        <v>98.94</v>
      </c>
      <c r="M11113" s="25">
        <f>+VLOOKUP(E11113, TC!A:D, 4, FALSE())</f>
        <v>1.1730499986464238</v>
      </c>
      <c r="N11113" s="24">
        <f t="shared" si="865"/>
        <v>98.94</v>
      </c>
      <c r="O11113" t="str">
        <f t="shared" si="866"/>
        <v>FACTURA</v>
      </c>
      <c r="P11113" t="str">
        <f t="shared" si="867"/>
        <v>2025</v>
      </c>
      <c r="Q11113" t="str">
        <f t="shared" si="868"/>
        <v>07</v>
      </c>
      <c r="R11113" t="str">
        <f>+IFERROR(VLOOKUP(I11113, Listado!A:B, 2, FALSE()), "COMERCIALIZADORA INTERNACIONAL CARIBBEAN EXOTICS S A")</f>
        <v>PIEDRAHITA PEREZ MARIANA</v>
      </c>
      <c r="S11113" s="25">
        <f>+VLOOKUP(E11113, TC!A:D, 2, FALSE())</f>
        <v>4063.31</v>
      </c>
      <c r="T11113" t="str">
        <f t="shared" si="869"/>
        <v>USD</v>
      </c>
    </row>
    <row r="11114" spans="1:20" ht="18.75" hidden="1" customHeight="1" x14ac:dyDescent="0.25">
      <c r="A11114" t="s">
        <v>3341</v>
      </c>
      <c r="B11114" t="s">
        <v>1923</v>
      </c>
      <c r="C11114" t="s">
        <v>1913</v>
      </c>
      <c r="D11114" s="24">
        <v>6232</v>
      </c>
      <c r="E11114" t="s">
        <v>1799</v>
      </c>
      <c r="F11114" t="s">
        <v>128</v>
      </c>
      <c r="G11114" t="s">
        <v>108</v>
      </c>
      <c r="H11114" t="s">
        <v>3585</v>
      </c>
      <c r="I11114" t="s">
        <v>1881</v>
      </c>
      <c r="J11114" t="s">
        <v>2134</v>
      </c>
      <c r="K11114" t="s">
        <v>2141</v>
      </c>
      <c r="L11114" s="24">
        <v>45.6</v>
      </c>
      <c r="M11114" s="25">
        <f>+VLOOKUP(E11114, TC!A:D, 4, FALSE())</f>
        <v>1.1730499986464238</v>
      </c>
      <c r="N11114" s="24">
        <f t="shared" si="865"/>
        <v>45.6</v>
      </c>
      <c r="O11114" t="str">
        <f t="shared" si="866"/>
        <v>FACTURA</v>
      </c>
      <c r="P11114" t="str">
        <f t="shared" si="867"/>
        <v>2025</v>
      </c>
      <c r="Q11114" t="str">
        <f t="shared" si="868"/>
        <v>07</v>
      </c>
      <c r="R11114" t="str">
        <f>+IFERROR(VLOOKUP(I11114, Listado!A:B, 2, FALSE()), "COMERCIALIZADORA INTERNACIONAL CARIBBEAN EXOTICS S A")</f>
        <v>PIEDRAHITA PEREZ MARIANA</v>
      </c>
      <c r="S11114" s="25">
        <f>+VLOOKUP(E11114, TC!A:D, 2, FALSE())</f>
        <v>4063.31</v>
      </c>
      <c r="T11114" t="str">
        <f t="shared" si="869"/>
        <v>USD</v>
      </c>
    </row>
    <row r="11115" spans="1:20" ht="18.75" hidden="1" customHeight="1" x14ac:dyDescent="0.25">
      <c r="A11115" t="s">
        <v>3341</v>
      </c>
      <c r="B11115" t="s">
        <v>5</v>
      </c>
      <c r="C11115" t="s">
        <v>1913</v>
      </c>
      <c r="D11115" s="24">
        <v>12630</v>
      </c>
      <c r="E11115" t="s">
        <v>1799</v>
      </c>
      <c r="F11115" t="s">
        <v>128</v>
      </c>
      <c r="G11115" t="s">
        <v>110</v>
      </c>
      <c r="H11115" t="s">
        <v>3587</v>
      </c>
      <c r="I11115" t="s">
        <v>1850</v>
      </c>
      <c r="J11115" t="s">
        <v>1919</v>
      </c>
      <c r="K11115" t="s">
        <v>31</v>
      </c>
      <c r="L11115" s="24">
        <v>6800</v>
      </c>
      <c r="M11115" s="25">
        <f>+VLOOKUP(E11115, TC!A:D, 4, FALSE())</f>
        <v>1.1730499986464238</v>
      </c>
      <c r="N11115" s="24">
        <f t="shared" si="865"/>
        <v>6800</v>
      </c>
      <c r="O11115" t="str">
        <f t="shared" si="866"/>
        <v>FACTURA</v>
      </c>
      <c r="P11115" t="str">
        <f t="shared" si="867"/>
        <v>2025</v>
      </c>
      <c r="Q11115" t="str">
        <f t="shared" si="868"/>
        <v>07</v>
      </c>
      <c r="R11115" t="str">
        <f>+IFERROR(VLOOKUP(I11115, Listado!A:B, 2, FALSE()), "COMERCIALIZADORA INTERNACIONAL CARIBBEAN EXOTICS S A")</f>
        <v>PEREZ MEJIA MARIA PAULINA</v>
      </c>
      <c r="S11115" s="25">
        <f>+VLOOKUP(E11115, TC!A:D, 2, FALSE())</f>
        <v>4063.31</v>
      </c>
      <c r="T11115" t="str">
        <f t="shared" si="869"/>
        <v>USD</v>
      </c>
    </row>
    <row r="11116" spans="1:20" ht="18.75" hidden="1" customHeight="1" x14ac:dyDescent="0.25">
      <c r="A11116" t="s">
        <v>3341</v>
      </c>
      <c r="B11116" t="s">
        <v>5</v>
      </c>
      <c r="C11116" t="s">
        <v>1913</v>
      </c>
      <c r="D11116" s="24">
        <v>12630</v>
      </c>
      <c r="E11116" t="s">
        <v>1799</v>
      </c>
      <c r="F11116" t="s">
        <v>128</v>
      </c>
      <c r="G11116" t="s">
        <v>110</v>
      </c>
      <c r="H11116" t="s">
        <v>3587</v>
      </c>
      <c r="I11116" t="s">
        <v>1850</v>
      </c>
      <c r="J11116" t="s">
        <v>1919</v>
      </c>
      <c r="K11116" t="s">
        <v>53</v>
      </c>
      <c r="L11116" s="24">
        <v>950</v>
      </c>
      <c r="M11116" s="25">
        <f>+VLOOKUP(E11116, TC!A:D, 4, FALSE())</f>
        <v>1.1730499986464238</v>
      </c>
      <c r="N11116" s="24">
        <f t="shared" si="865"/>
        <v>950</v>
      </c>
      <c r="O11116" t="str">
        <f t="shared" si="866"/>
        <v>FACTURA</v>
      </c>
      <c r="P11116" t="str">
        <f t="shared" si="867"/>
        <v>2025</v>
      </c>
      <c r="Q11116" t="str">
        <f t="shared" si="868"/>
        <v>07</v>
      </c>
      <c r="R11116" t="str">
        <f>+IFERROR(VLOOKUP(I11116, Listado!A:B, 2, FALSE()), "COMERCIALIZADORA INTERNACIONAL CARIBBEAN EXOTICS S A")</f>
        <v>PEREZ MEJIA MARIA PAULINA</v>
      </c>
      <c r="S11116" s="25">
        <f>+VLOOKUP(E11116, TC!A:D, 2, FALSE())</f>
        <v>4063.31</v>
      </c>
      <c r="T11116" t="str">
        <f t="shared" si="869"/>
        <v>USD</v>
      </c>
    </row>
    <row r="11117" spans="1:20" ht="18.75" hidden="1" customHeight="1" x14ac:dyDescent="0.25">
      <c r="A11117" t="s">
        <v>3341</v>
      </c>
      <c r="B11117" t="s">
        <v>5</v>
      </c>
      <c r="C11117" t="s">
        <v>1913</v>
      </c>
      <c r="D11117" s="24">
        <v>12630</v>
      </c>
      <c r="E11117" t="s">
        <v>1799</v>
      </c>
      <c r="F11117" t="s">
        <v>128</v>
      </c>
      <c r="G11117" t="s">
        <v>110</v>
      </c>
      <c r="H11117" t="s">
        <v>3587</v>
      </c>
      <c r="I11117" t="s">
        <v>1850</v>
      </c>
      <c r="J11117" t="s">
        <v>1919</v>
      </c>
      <c r="K11117" t="s">
        <v>34</v>
      </c>
      <c r="L11117" s="24">
        <v>1792</v>
      </c>
      <c r="M11117" s="25">
        <f>+VLOOKUP(E11117, TC!A:D, 4, FALSE())</f>
        <v>1.1730499986464238</v>
      </c>
      <c r="N11117" s="24">
        <f t="shared" si="865"/>
        <v>1792</v>
      </c>
      <c r="O11117" t="str">
        <f t="shared" si="866"/>
        <v>FACTURA</v>
      </c>
      <c r="P11117" t="str">
        <f t="shared" si="867"/>
        <v>2025</v>
      </c>
      <c r="Q11117" t="str">
        <f t="shared" si="868"/>
        <v>07</v>
      </c>
      <c r="R11117" t="str">
        <f>+IFERROR(VLOOKUP(I11117, Listado!A:B, 2, FALSE()), "COMERCIALIZADORA INTERNACIONAL CARIBBEAN EXOTICS S A")</f>
        <v>PEREZ MEJIA MARIA PAULINA</v>
      </c>
      <c r="S11117" s="25">
        <f>+VLOOKUP(E11117, TC!A:D, 2, FALSE())</f>
        <v>4063.31</v>
      </c>
      <c r="T11117" t="str">
        <f t="shared" si="869"/>
        <v>USD</v>
      </c>
    </row>
    <row r="11118" spans="1:20" ht="18.75" hidden="1" customHeight="1" x14ac:dyDescent="0.25">
      <c r="A11118" t="s">
        <v>3341</v>
      </c>
      <c r="B11118" t="s">
        <v>5</v>
      </c>
      <c r="C11118" t="s">
        <v>1913</v>
      </c>
      <c r="D11118" s="24">
        <v>12631</v>
      </c>
      <c r="E11118" t="s">
        <v>1799</v>
      </c>
      <c r="F11118" t="s">
        <v>99</v>
      </c>
      <c r="G11118" t="s">
        <v>113</v>
      </c>
      <c r="I11118" t="s">
        <v>2592</v>
      </c>
      <c r="J11118" t="s">
        <v>1915</v>
      </c>
      <c r="K11118" t="s">
        <v>3588</v>
      </c>
      <c r="L11118" s="24">
        <v>3328200</v>
      </c>
      <c r="M11118" s="25">
        <f>+VLOOKUP(E11118, TC!A:D, 4, FALSE())</f>
        <v>1.1730499986464238</v>
      </c>
      <c r="N11118" s="24">
        <f t="shared" si="865"/>
        <v>3328200</v>
      </c>
      <c r="O11118" t="str">
        <f t="shared" si="866"/>
        <v>FACTURA</v>
      </c>
      <c r="P11118" t="str">
        <f t="shared" si="867"/>
        <v>2025</v>
      </c>
      <c r="Q11118" t="str">
        <f t="shared" si="868"/>
        <v>07</v>
      </c>
      <c r="R11118" t="str">
        <f>+IFERROR(VLOOKUP(I11118, Listado!A:B, 2, FALSE()), "COMERCIALIZADORA INTERNACIONAL CARIBBEAN EXOTICS S A")</f>
        <v>COMERCIALIZADORA INTERNACIONAL CARIBBEAN EXOTICS S A</v>
      </c>
      <c r="S11118" s="25">
        <f>+VLOOKUP(E11118, TC!A:D, 2, FALSE())</f>
        <v>4063.31</v>
      </c>
      <c r="T11118" t="str">
        <f t="shared" si="869"/>
        <v>COP</v>
      </c>
    </row>
    <row r="11119" spans="1:20" ht="18.75" hidden="1" customHeight="1" x14ac:dyDescent="0.25">
      <c r="A11119" t="s">
        <v>3341</v>
      </c>
      <c r="B11119" t="s">
        <v>1923</v>
      </c>
      <c r="C11119" t="s">
        <v>1913</v>
      </c>
      <c r="D11119" s="24">
        <v>6233</v>
      </c>
      <c r="E11119" t="s">
        <v>1799</v>
      </c>
      <c r="F11119" t="s">
        <v>99</v>
      </c>
      <c r="G11119" t="s">
        <v>1914</v>
      </c>
      <c r="I11119" t="s">
        <v>3589</v>
      </c>
      <c r="J11119" t="s">
        <v>1915</v>
      </c>
      <c r="K11119" t="s">
        <v>2025</v>
      </c>
      <c r="L11119" s="24">
        <v>3500</v>
      </c>
      <c r="M11119" s="25">
        <f>+VLOOKUP(E11119, TC!A:D, 4, FALSE())</f>
        <v>1.1730499986464238</v>
      </c>
      <c r="N11119" s="24">
        <f t="shared" si="865"/>
        <v>3500</v>
      </c>
      <c r="O11119" t="str">
        <f t="shared" si="866"/>
        <v>FACTURA</v>
      </c>
      <c r="P11119" t="str">
        <f t="shared" si="867"/>
        <v>2025</v>
      </c>
      <c r="Q11119" t="str">
        <f t="shared" si="868"/>
        <v>07</v>
      </c>
      <c r="R11119" t="str">
        <f>+IFERROR(VLOOKUP(I11119, Listado!A:B, 2, FALSE()), "COMERCIALIZADORA INTERNACIONAL CARIBBEAN EXOTICS S A")</f>
        <v>COMERCIALIZADORA INTERNACIONAL CARIBBEAN EXOTICS S A</v>
      </c>
      <c r="S11119" s="25">
        <f>+VLOOKUP(E11119, TC!A:D, 2, FALSE())</f>
        <v>4063.31</v>
      </c>
      <c r="T11119" t="str">
        <f t="shared" si="869"/>
        <v>COP</v>
      </c>
    </row>
    <row r="11120" spans="1:20" ht="18.75" hidden="1" customHeight="1" x14ac:dyDescent="0.25">
      <c r="A11120" t="s">
        <v>3341</v>
      </c>
      <c r="B11120" t="s">
        <v>1923</v>
      </c>
      <c r="C11120" t="s">
        <v>1913</v>
      </c>
      <c r="D11120" s="24">
        <v>6233</v>
      </c>
      <c r="E11120" t="s">
        <v>1799</v>
      </c>
      <c r="F11120" t="s">
        <v>99</v>
      </c>
      <c r="G11120" t="s">
        <v>1914</v>
      </c>
      <c r="I11120" t="s">
        <v>3589</v>
      </c>
      <c r="J11120" t="s">
        <v>1915</v>
      </c>
      <c r="K11120" t="s">
        <v>2022</v>
      </c>
      <c r="L11120" s="24">
        <v>6000</v>
      </c>
      <c r="M11120" s="25">
        <f>+VLOOKUP(E11120, TC!A:D, 4, FALSE())</f>
        <v>1.1730499986464238</v>
      </c>
      <c r="N11120" s="24">
        <f t="shared" si="865"/>
        <v>6000</v>
      </c>
      <c r="O11120" t="str">
        <f t="shared" si="866"/>
        <v>FACTURA</v>
      </c>
      <c r="P11120" t="str">
        <f t="shared" si="867"/>
        <v>2025</v>
      </c>
      <c r="Q11120" t="str">
        <f t="shared" si="868"/>
        <v>07</v>
      </c>
      <c r="R11120" t="str">
        <f>+IFERROR(VLOOKUP(I11120, Listado!A:B, 2, FALSE()), "COMERCIALIZADORA INTERNACIONAL CARIBBEAN EXOTICS S A")</f>
        <v>COMERCIALIZADORA INTERNACIONAL CARIBBEAN EXOTICS S A</v>
      </c>
      <c r="S11120" s="25">
        <f>+VLOOKUP(E11120, TC!A:D, 2, FALSE())</f>
        <v>4063.31</v>
      </c>
      <c r="T11120" t="str">
        <f t="shared" si="869"/>
        <v>COP</v>
      </c>
    </row>
    <row r="11121" spans="1:20" ht="18.75" hidden="1" customHeight="1" x14ac:dyDescent="0.25">
      <c r="A11121" t="s">
        <v>3341</v>
      </c>
      <c r="B11121" t="s">
        <v>1923</v>
      </c>
      <c r="C11121" t="s">
        <v>1913</v>
      </c>
      <c r="D11121" s="24">
        <v>6234</v>
      </c>
      <c r="E11121" t="s">
        <v>1799</v>
      </c>
      <c r="F11121" t="s">
        <v>99</v>
      </c>
      <c r="G11121" t="s">
        <v>1914</v>
      </c>
      <c r="I11121" t="s">
        <v>2973</v>
      </c>
      <c r="J11121" t="s">
        <v>1915</v>
      </c>
      <c r="K11121" t="s">
        <v>2025</v>
      </c>
      <c r="L11121" s="24">
        <v>83200</v>
      </c>
      <c r="M11121" s="25">
        <f>+VLOOKUP(E11121, TC!A:D, 4, FALSE())</f>
        <v>1.1730499986464238</v>
      </c>
      <c r="N11121" s="24">
        <f t="shared" si="865"/>
        <v>83200</v>
      </c>
      <c r="O11121" t="str">
        <f t="shared" si="866"/>
        <v>FACTURA</v>
      </c>
      <c r="P11121" t="str">
        <f t="shared" si="867"/>
        <v>2025</v>
      </c>
      <c r="Q11121" t="str">
        <f t="shared" si="868"/>
        <v>07</v>
      </c>
      <c r="R11121" t="str">
        <f>+IFERROR(VLOOKUP(I11121, Listado!A:B, 2, FALSE()), "COMERCIALIZADORA INTERNACIONAL CARIBBEAN EXOTICS S A")</f>
        <v>COMERCIALIZADORA INTERNACIONAL CARIBBEAN EXOTICS S A</v>
      </c>
      <c r="S11121" s="25">
        <f>+VLOOKUP(E11121, TC!A:D, 2, FALSE())</f>
        <v>4063.31</v>
      </c>
      <c r="T11121" t="str">
        <f t="shared" si="869"/>
        <v>COP</v>
      </c>
    </row>
    <row r="11122" spans="1:20" ht="18.75" hidden="1" customHeight="1" x14ac:dyDescent="0.25">
      <c r="A11122" t="s">
        <v>3341</v>
      </c>
      <c r="B11122" t="s">
        <v>1923</v>
      </c>
      <c r="C11122" t="s">
        <v>1913</v>
      </c>
      <c r="D11122" s="24">
        <v>6234</v>
      </c>
      <c r="E11122" t="s">
        <v>1799</v>
      </c>
      <c r="F11122" t="s">
        <v>99</v>
      </c>
      <c r="G11122" t="s">
        <v>1914</v>
      </c>
      <c r="I11122" t="s">
        <v>2973</v>
      </c>
      <c r="J11122" t="s">
        <v>1915</v>
      </c>
      <c r="K11122" t="s">
        <v>2025</v>
      </c>
      <c r="L11122" s="24">
        <v>232320</v>
      </c>
      <c r="M11122" s="25">
        <f>+VLOOKUP(E11122, TC!A:D, 4, FALSE())</f>
        <v>1.1730499986464238</v>
      </c>
      <c r="N11122" s="24">
        <f t="shared" si="865"/>
        <v>232320</v>
      </c>
      <c r="O11122" t="str">
        <f t="shared" si="866"/>
        <v>FACTURA</v>
      </c>
      <c r="P11122" t="str">
        <f t="shared" si="867"/>
        <v>2025</v>
      </c>
      <c r="Q11122" t="str">
        <f t="shared" si="868"/>
        <v>07</v>
      </c>
      <c r="R11122" t="str">
        <f>+IFERROR(VLOOKUP(I11122, Listado!A:B, 2, FALSE()), "COMERCIALIZADORA INTERNACIONAL CARIBBEAN EXOTICS S A")</f>
        <v>COMERCIALIZADORA INTERNACIONAL CARIBBEAN EXOTICS S A</v>
      </c>
      <c r="S11122" s="25">
        <f>+VLOOKUP(E11122, TC!A:D, 2, FALSE())</f>
        <v>4063.31</v>
      </c>
      <c r="T11122" t="str">
        <f t="shared" si="869"/>
        <v>COP</v>
      </c>
    </row>
    <row r="11123" spans="1:20" ht="18.75" hidden="1" customHeight="1" x14ac:dyDescent="0.25">
      <c r="A11123" t="s">
        <v>3341</v>
      </c>
      <c r="B11123" t="s">
        <v>1923</v>
      </c>
      <c r="C11123" t="s">
        <v>1913</v>
      </c>
      <c r="D11123" s="24">
        <v>6234</v>
      </c>
      <c r="E11123" t="s">
        <v>1799</v>
      </c>
      <c r="F11123" t="s">
        <v>99</v>
      </c>
      <c r="G11123" t="s">
        <v>1914</v>
      </c>
      <c r="I11123" t="s">
        <v>2973</v>
      </c>
      <c r="J11123" t="s">
        <v>1915</v>
      </c>
      <c r="K11123" t="s">
        <v>2025</v>
      </c>
      <c r="L11123" s="24">
        <v>97280</v>
      </c>
      <c r="M11123" s="25">
        <f>+VLOOKUP(E11123, TC!A:D, 4, FALSE())</f>
        <v>1.1730499986464238</v>
      </c>
      <c r="N11123" s="24">
        <f t="shared" si="865"/>
        <v>97280</v>
      </c>
      <c r="O11123" t="str">
        <f t="shared" si="866"/>
        <v>FACTURA</v>
      </c>
      <c r="P11123" t="str">
        <f t="shared" si="867"/>
        <v>2025</v>
      </c>
      <c r="Q11123" t="str">
        <f t="shared" si="868"/>
        <v>07</v>
      </c>
      <c r="R11123" t="str">
        <f>+IFERROR(VLOOKUP(I11123, Listado!A:B, 2, FALSE()), "COMERCIALIZADORA INTERNACIONAL CARIBBEAN EXOTICS S A")</f>
        <v>COMERCIALIZADORA INTERNACIONAL CARIBBEAN EXOTICS S A</v>
      </c>
      <c r="S11123" s="25">
        <f>+VLOOKUP(E11123, TC!A:D, 2, FALSE())</f>
        <v>4063.31</v>
      </c>
      <c r="T11123" t="str">
        <f t="shared" si="869"/>
        <v>COP</v>
      </c>
    </row>
    <row r="11124" spans="1:20" ht="18.75" hidden="1" customHeight="1" x14ac:dyDescent="0.25">
      <c r="A11124" t="s">
        <v>3341</v>
      </c>
      <c r="B11124" t="s">
        <v>1923</v>
      </c>
      <c r="C11124" t="s">
        <v>1913</v>
      </c>
      <c r="D11124" s="24">
        <v>6234</v>
      </c>
      <c r="E11124" t="s">
        <v>1799</v>
      </c>
      <c r="F11124" t="s">
        <v>99</v>
      </c>
      <c r="G11124" t="s">
        <v>1914</v>
      </c>
      <c r="I11124" t="s">
        <v>2973</v>
      </c>
      <c r="J11124" t="s">
        <v>1915</v>
      </c>
      <c r="K11124" t="s">
        <v>2025</v>
      </c>
      <c r="L11124" s="24">
        <v>30720</v>
      </c>
      <c r="M11124" s="25">
        <f>+VLOOKUP(E11124, TC!A:D, 4, FALSE())</f>
        <v>1.1730499986464238</v>
      </c>
      <c r="N11124" s="24">
        <f t="shared" si="865"/>
        <v>30720</v>
      </c>
      <c r="O11124" t="str">
        <f t="shared" si="866"/>
        <v>FACTURA</v>
      </c>
      <c r="P11124" t="str">
        <f t="shared" si="867"/>
        <v>2025</v>
      </c>
      <c r="Q11124" t="str">
        <f t="shared" si="868"/>
        <v>07</v>
      </c>
      <c r="R11124" t="str">
        <f>+IFERROR(VLOOKUP(I11124, Listado!A:B, 2, FALSE()), "COMERCIALIZADORA INTERNACIONAL CARIBBEAN EXOTICS S A")</f>
        <v>COMERCIALIZADORA INTERNACIONAL CARIBBEAN EXOTICS S A</v>
      </c>
      <c r="S11124" s="25">
        <f>+VLOOKUP(E11124, TC!A:D, 2, FALSE())</f>
        <v>4063.31</v>
      </c>
      <c r="T11124" t="str">
        <f t="shared" si="869"/>
        <v>COP</v>
      </c>
    </row>
    <row r="11125" spans="1:20" ht="18.75" hidden="1" customHeight="1" x14ac:dyDescent="0.25">
      <c r="A11125" t="s">
        <v>3341</v>
      </c>
      <c r="B11125" t="s">
        <v>1923</v>
      </c>
      <c r="C11125" t="s">
        <v>1913</v>
      </c>
      <c r="D11125" s="24">
        <v>6234</v>
      </c>
      <c r="E11125" t="s">
        <v>1799</v>
      </c>
      <c r="F11125" t="s">
        <v>99</v>
      </c>
      <c r="G11125" t="s">
        <v>1914</v>
      </c>
      <c r="I11125" t="s">
        <v>2973</v>
      </c>
      <c r="J11125" t="s">
        <v>1915</v>
      </c>
      <c r="K11125" t="s">
        <v>2022</v>
      </c>
      <c r="L11125" s="24">
        <v>10200</v>
      </c>
      <c r="M11125" s="25">
        <f>+VLOOKUP(E11125, TC!A:D, 4, FALSE())</f>
        <v>1.1730499986464238</v>
      </c>
      <c r="N11125" s="24">
        <f t="shared" si="865"/>
        <v>10200</v>
      </c>
      <c r="O11125" t="str">
        <f t="shared" si="866"/>
        <v>FACTURA</v>
      </c>
      <c r="P11125" t="str">
        <f t="shared" si="867"/>
        <v>2025</v>
      </c>
      <c r="Q11125" t="str">
        <f t="shared" si="868"/>
        <v>07</v>
      </c>
      <c r="R11125" t="str">
        <f>+IFERROR(VLOOKUP(I11125, Listado!A:B, 2, FALSE()), "COMERCIALIZADORA INTERNACIONAL CARIBBEAN EXOTICS S A")</f>
        <v>COMERCIALIZADORA INTERNACIONAL CARIBBEAN EXOTICS S A</v>
      </c>
      <c r="S11125" s="25">
        <f>+VLOOKUP(E11125, TC!A:D, 2, FALSE())</f>
        <v>4063.31</v>
      </c>
      <c r="T11125" t="str">
        <f t="shared" si="869"/>
        <v>COP</v>
      </c>
    </row>
    <row r="11126" spans="1:20" ht="18.75" hidden="1" customHeight="1" x14ac:dyDescent="0.25">
      <c r="A11126" t="s">
        <v>3341</v>
      </c>
      <c r="B11126" t="s">
        <v>1923</v>
      </c>
      <c r="C11126" t="s">
        <v>1913</v>
      </c>
      <c r="D11126" s="24">
        <v>6234</v>
      </c>
      <c r="E11126" t="s">
        <v>1799</v>
      </c>
      <c r="F11126" t="s">
        <v>99</v>
      </c>
      <c r="G11126" t="s">
        <v>1914</v>
      </c>
      <c r="I11126" t="s">
        <v>2973</v>
      </c>
      <c r="J11126" t="s">
        <v>1915</v>
      </c>
      <c r="K11126" t="s">
        <v>2022</v>
      </c>
      <c r="L11126" s="24">
        <v>55800</v>
      </c>
      <c r="M11126" s="25">
        <f>+VLOOKUP(E11126, TC!A:D, 4, FALSE())</f>
        <v>1.1730499986464238</v>
      </c>
      <c r="N11126" s="24">
        <f t="shared" si="865"/>
        <v>55800</v>
      </c>
      <c r="O11126" t="str">
        <f t="shared" si="866"/>
        <v>FACTURA</v>
      </c>
      <c r="P11126" t="str">
        <f t="shared" si="867"/>
        <v>2025</v>
      </c>
      <c r="Q11126" t="str">
        <f t="shared" si="868"/>
        <v>07</v>
      </c>
      <c r="R11126" t="str">
        <f>+IFERROR(VLOOKUP(I11126, Listado!A:B, 2, FALSE()), "COMERCIALIZADORA INTERNACIONAL CARIBBEAN EXOTICS S A")</f>
        <v>COMERCIALIZADORA INTERNACIONAL CARIBBEAN EXOTICS S A</v>
      </c>
      <c r="S11126" s="25">
        <f>+VLOOKUP(E11126, TC!A:D, 2, FALSE())</f>
        <v>4063.31</v>
      </c>
      <c r="T11126" t="str">
        <f t="shared" si="869"/>
        <v>COP</v>
      </c>
    </row>
    <row r="11127" spans="1:20" ht="18.75" hidden="1" customHeight="1" x14ac:dyDescent="0.25">
      <c r="A11127" t="s">
        <v>3341</v>
      </c>
      <c r="B11127" t="s">
        <v>1923</v>
      </c>
      <c r="C11127" t="s">
        <v>1913</v>
      </c>
      <c r="D11127" s="24">
        <v>6234</v>
      </c>
      <c r="E11127" t="s">
        <v>1799</v>
      </c>
      <c r="F11127" t="s">
        <v>99</v>
      </c>
      <c r="G11127" t="s">
        <v>1914</v>
      </c>
      <c r="I11127" t="s">
        <v>2973</v>
      </c>
      <c r="J11127" t="s">
        <v>1915</v>
      </c>
      <c r="K11127" t="s">
        <v>2022</v>
      </c>
      <c r="L11127" s="24">
        <v>79500</v>
      </c>
      <c r="M11127" s="25">
        <f>+VLOOKUP(E11127, TC!A:D, 4, FALSE())</f>
        <v>1.1730499986464238</v>
      </c>
      <c r="N11127" s="24">
        <f t="shared" si="865"/>
        <v>79500</v>
      </c>
      <c r="O11127" t="str">
        <f t="shared" si="866"/>
        <v>FACTURA</v>
      </c>
      <c r="P11127" t="str">
        <f t="shared" si="867"/>
        <v>2025</v>
      </c>
      <c r="Q11127" t="str">
        <f t="shared" si="868"/>
        <v>07</v>
      </c>
      <c r="R11127" t="str">
        <f>+IFERROR(VLOOKUP(I11127, Listado!A:B, 2, FALSE()), "COMERCIALIZADORA INTERNACIONAL CARIBBEAN EXOTICS S A")</f>
        <v>COMERCIALIZADORA INTERNACIONAL CARIBBEAN EXOTICS S A</v>
      </c>
      <c r="S11127" s="25">
        <f>+VLOOKUP(E11127, TC!A:D, 2, FALSE())</f>
        <v>4063.31</v>
      </c>
      <c r="T11127" t="str">
        <f t="shared" si="869"/>
        <v>COP</v>
      </c>
    </row>
    <row r="11128" spans="1:20" ht="18.75" hidden="1" customHeight="1" x14ac:dyDescent="0.25">
      <c r="A11128" t="s">
        <v>3341</v>
      </c>
      <c r="B11128" t="s">
        <v>1923</v>
      </c>
      <c r="C11128" t="s">
        <v>1913</v>
      </c>
      <c r="D11128" s="24">
        <v>6234</v>
      </c>
      <c r="E11128" t="s">
        <v>1799</v>
      </c>
      <c r="F11128" t="s">
        <v>99</v>
      </c>
      <c r="G11128" t="s">
        <v>1914</v>
      </c>
      <c r="I11128" t="s">
        <v>2973</v>
      </c>
      <c r="J11128" t="s">
        <v>1915</v>
      </c>
      <c r="K11128" t="s">
        <v>2022</v>
      </c>
      <c r="L11128" s="24">
        <v>18000</v>
      </c>
      <c r="M11128" s="25">
        <f>+VLOOKUP(E11128, TC!A:D, 4, FALSE())</f>
        <v>1.1730499986464238</v>
      </c>
      <c r="N11128" s="24">
        <f t="shared" si="865"/>
        <v>18000</v>
      </c>
      <c r="O11128" t="str">
        <f t="shared" si="866"/>
        <v>FACTURA</v>
      </c>
      <c r="P11128" t="str">
        <f t="shared" si="867"/>
        <v>2025</v>
      </c>
      <c r="Q11128" t="str">
        <f t="shared" si="868"/>
        <v>07</v>
      </c>
      <c r="R11128" t="str">
        <f>+IFERROR(VLOOKUP(I11128, Listado!A:B, 2, FALSE()), "COMERCIALIZADORA INTERNACIONAL CARIBBEAN EXOTICS S A")</f>
        <v>COMERCIALIZADORA INTERNACIONAL CARIBBEAN EXOTICS S A</v>
      </c>
      <c r="S11128" s="25">
        <f>+VLOOKUP(E11128, TC!A:D, 2, FALSE())</f>
        <v>4063.31</v>
      </c>
      <c r="T11128" t="str">
        <f t="shared" si="869"/>
        <v>COP</v>
      </c>
    </row>
    <row r="11129" spans="1:20" ht="18.75" hidden="1" customHeight="1" x14ac:dyDescent="0.25">
      <c r="A11129" t="s">
        <v>3341</v>
      </c>
      <c r="B11129" t="s">
        <v>1923</v>
      </c>
      <c r="C11129" t="s">
        <v>1913</v>
      </c>
      <c r="D11129" s="24">
        <v>6234</v>
      </c>
      <c r="E11129" t="s">
        <v>1799</v>
      </c>
      <c r="F11129" t="s">
        <v>99</v>
      </c>
      <c r="G11129" t="s">
        <v>1914</v>
      </c>
      <c r="I11129" t="s">
        <v>2973</v>
      </c>
      <c r="J11129" t="s">
        <v>1915</v>
      </c>
      <c r="K11129" t="s">
        <v>2022</v>
      </c>
      <c r="L11129" s="24">
        <v>26400</v>
      </c>
      <c r="M11129" s="25">
        <f>+VLOOKUP(E11129, TC!A:D, 4, FALSE())</f>
        <v>1.1730499986464238</v>
      </c>
      <c r="N11129" s="24">
        <f t="shared" si="865"/>
        <v>26400</v>
      </c>
      <c r="O11129" t="str">
        <f t="shared" si="866"/>
        <v>FACTURA</v>
      </c>
      <c r="P11129" t="str">
        <f t="shared" si="867"/>
        <v>2025</v>
      </c>
      <c r="Q11129" t="str">
        <f t="shared" si="868"/>
        <v>07</v>
      </c>
      <c r="R11129" t="str">
        <f>+IFERROR(VLOOKUP(I11129, Listado!A:B, 2, FALSE()), "COMERCIALIZADORA INTERNACIONAL CARIBBEAN EXOTICS S A")</f>
        <v>COMERCIALIZADORA INTERNACIONAL CARIBBEAN EXOTICS S A</v>
      </c>
      <c r="S11129" s="25">
        <f>+VLOOKUP(E11129, TC!A:D, 2, FALSE())</f>
        <v>4063.31</v>
      </c>
      <c r="T11129" t="str">
        <f t="shared" si="869"/>
        <v>COP</v>
      </c>
    </row>
    <row r="11130" spans="1:20" ht="18.75" hidden="1" customHeight="1" x14ac:dyDescent="0.25">
      <c r="A11130" t="s">
        <v>3341</v>
      </c>
      <c r="B11130" t="s">
        <v>1923</v>
      </c>
      <c r="C11130" t="s">
        <v>1913</v>
      </c>
      <c r="D11130" s="24">
        <v>6234</v>
      </c>
      <c r="E11130" t="s">
        <v>1799</v>
      </c>
      <c r="F11130" t="s">
        <v>99</v>
      </c>
      <c r="G11130" t="s">
        <v>1914</v>
      </c>
      <c r="I11130" t="s">
        <v>2973</v>
      </c>
      <c r="J11130" t="s">
        <v>1915</v>
      </c>
      <c r="K11130" t="s">
        <v>2022</v>
      </c>
      <c r="L11130" s="24">
        <v>14700</v>
      </c>
      <c r="M11130" s="25">
        <f>+VLOOKUP(E11130, TC!A:D, 4, FALSE())</f>
        <v>1.1730499986464238</v>
      </c>
      <c r="N11130" s="24">
        <f t="shared" si="865"/>
        <v>14700</v>
      </c>
      <c r="O11130" t="str">
        <f t="shared" si="866"/>
        <v>FACTURA</v>
      </c>
      <c r="P11130" t="str">
        <f t="shared" si="867"/>
        <v>2025</v>
      </c>
      <c r="Q11130" t="str">
        <f t="shared" si="868"/>
        <v>07</v>
      </c>
      <c r="R11130" t="str">
        <f>+IFERROR(VLOOKUP(I11130, Listado!A:B, 2, FALSE()), "COMERCIALIZADORA INTERNACIONAL CARIBBEAN EXOTICS S A")</f>
        <v>COMERCIALIZADORA INTERNACIONAL CARIBBEAN EXOTICS S A</v>
      </c>
      <c r="S11130" s="25">
        <f>+VLOOKUP(E11130, TC!A:D, 2, FALSE())</f>
        <v>4063.31</v>
      </c>
      <c r="T11130" t="str">
        <f t="shared" si="869"/>
        <v>COP</v>
      </c>
    </row>
    <row r="11131" spans="1:20" ht="18.75" hidden="1" customHeight="1" x14ac:dyDescent="0.25">
      <c r="A11131" t="s">
        <v>3341</v>
      </c>
      <c r="B11131" t="s">
        <v>1923</v>
      </c>
      <c r="C11131" t="s">
        <v>1913</v>
      </c>
      <c r="D11131" s="24">
        <v>6234</v>
      </c>
      <c r="E11131" t="s">
        <v>1799</v>
      </c>
      <c r="F11131" t="s">
        <v>99</v>
      </c>
      <c r="G11131" t="s">
        <v>1914</v>
      </c>
      <c r="I11131" t="s">
        <v>2973</v>
      </c>
      <c r="J11131" t="s">
        <v>1915</v>
      </c>
      <c r="K11131" t="s">
        <v>2022</v>
      </c>
      <c r="L11131" s="24">
        <v>11100</v>
      </c>
      <c r="M11131" s="25">
        <f>+VLOOKUP(E11131, TC!A:D, 4, FALSE())</f>
        <v>1.1730499986464238</v>
      </c>
      <c r="N11131" s="24">
        <f t="shared" si="865"/>
        <v>11100</v>
      </c>
      <c r="O11131" t="str">
        <f t="shared" si="866"/>
        <v>FACTURA</v>
      </c>
      <c r="P11131" t="str">
        <f t="shared" si="867"/>
        <v>2025</v>
      </c>
      <c r="Q11131" t="str">
        <f t="shared" si="868"/>
        <v>07</v>
      </c>
      <c r="R11131" t="str">
        <f>+IFERROR(VLOOKUP(I11131, Listado!A:B, 2, FALSE()), "COMERCIALIZADORA INTERNACIONAL CARIBBEAN EXOTICS S A")</f>
        <v>COMERCIALIZADORA INTERNACIONAL CARIBBEAN EXOTICS S A</v>
      </c>
      <c r="S11131" s="25">
        <f>+VLOOKUP(E11131, TC!A:D, 2, FALSE())</f>
        <v>4063.31</v>
      </c>
      <c r="T11131" t="str">
        <f t="shared" si="869"/>
        <v>COP</v>
      </c>
    </row>
    <row r="11132" spans="1:20" ht="18.75" hidden="1" customHeight="1" x14ac:dyDescent="0.25">
      <c r="A11132" t="s">
        <v>3341</v>
      </c>
      <c r="B11132" t="s">
        <v>1923</v>
      </c>
      <c r="C11132" t="s">
        <v>1913</v>
      </c>
      <c r="D11132" s="24">
        <v>6234</v>
      </c>
      <c r="E11132" t="s">
        <v>1799</v>
      </c>
      <c r="F11132" t="s">
        <v>99</v>
      </c>
      <c r="G11132" t="s">
        <v>1914</v>
      </c>
      <c r="I11132" t="s">
        <v>2973</v>
      </c>
      <c r="J11132" t="s">
        <v>1915</v>
      </c>
      <c r="K11132" t="s">
        <v>2022</v>
      </c>
      <c r="L11132" s="24">
        <v>300</v>
      </c>
      <c r="M11132" s="25">
        <f>+VLOOKUP(E11132, TC!A:D, 4, FALSE())</f>
        <v>1.1730499986464238</v>
      </c>
      <c r="N11132" s="24">
        <f t="shared" si="865"/>
        <v>300</v>
      </c>
      <c r="O11132" t="str">
        <f t="shared" si="866"/>
        <v>FACTURA</v>
      </c>
      <c r="P11132" t="str">
        <f t="shared" si="867"/>
        <v>2025</v>
      </c>
      <c r="Q11132" t="str">
        <f t="shared" si="868"/>
        <v>07</v>
      </c>
      <c r="R11132" t="str">
        <f>+IFERROR(VLOOKUP(I11132, Listado!A:B, 2, FALSE()), "COMERCIALIZADORA INTERNACIONAL CARIBBEAN EXOTICS S A")</f>
        <v>COMERCIALIZADORA INTERNACIONAL CARIBBEAN EXOTICS S A</v>
      </c>
      <c r="S11132" s="25">
        <f>+VLOOKUP(E11132, TC!A:D, 2, FALSE())</f>
        <v>4063.31</v>
      </c>
      <c r="T11132" t="str">
        <f t="shared" si="869"/>
        <v>COP</v>
      </c>
    </row>
    <row r="11133" spans="1:20" ht="18.75" hidden="1" customHeight="1" x14ac:dyDescent="0.25">
      <c r="A11133" t="s">
        <v>3341</v>
      </c>
      <c r="B11133" t="s">
        <v>1923</v>
      </c>
      <c r="C11133" t="s">
        <v>1913</v>
      </c>
      <c r="D11133" s="24">
        <v>6235</v>
      </c>
      <c r="E11133" t="s">
        <v>1799</v>
      </c>
      <c r="F11133" t="s">
        <v>99</v>
      </c>
      <c r="G11133" t="s">
        <v>1914</v>
      </c>
      <c r="I11133" t="s">
        <v>2973</v>
      </c>
      <c r="J11133" t="s">
        <v>1915</v>
      </c>
      <c r="K11133" t="s">
        <v>2025</v>
      </c>
      <c r="L11133" s="24">
        <v>18000</v>
      </c>
      <c r="M11133" s="25">
        <f>+VLOOKUP(E11133, TC!A:D, 4, FALSE())</f>
        <v>1.1730499986464238</v>
      </c>
      <c r="N11133" s="24">
        <f t="shared" si="865"/>
        <v>18000</v>
      </c>
      <c r="O11133" t="str">
        <f t="shared" si="866"/>
        <v>FACTURA</v>
      </c>
      <c r="P11133" t="str">
        <f t="shared" si="867"/>
        <v>2025</v>
      </c>
      <c r="Q11133" t="str">
        <f t="shared" si="868"/>
        <v>07</v>
      </c>
      <c r="R11133" t="str">
        <f>+IFERROR(VLOOKUP(I11133, Listado!A:B, 2, FALSE()), "COMERCIALIZADORA INTERNACIONAL CARIBBEAN EXOTICS S A")</f>
        <v>COMERCIALIZADORA INTERNACIONAL CARIBBEAN EXOTICS S A</v>
      </c>
      <c r="S11133" s="25">
        <f>+VLOOKUP(E11133, TC!A:D, 2, FALSE())</f>
        <v>4063.31</v>
      </c>
      <c r="T11133" t="str">
        <f t="shared" si="869"/>
        <v>COP</v>
      </c>
    </row>
    <row r="11134" spans="1:20" ht="18.75" hidden="1" customHeight="1" x14ac:dyDescent="0.25">
      <c r="A11134" t="s">
        <v>3341</v>
      </c>
      <c r="B11134" t="s">
        <v>1923</v>
      </c>
      <c r="C11134" t="s">
        <v>1913</v>
      </c>
      <c r="D11134" s="24">
        <v>6236</v>
      </c>
      <c r="E11134" t="s">
        <v>1799</v>
      </c>
      <c r="F11134" t="s">
        <v>99</v>
      </c>
      <c r="G11134" t="s">
        <v>1914</v>
      </c>
      <c r="I11134" t="s">
        <v>3553</v>
      </c>
      <c r="J11134" t="s">
        <v>1915</v>
      </c>
      <c r="K11134" t="s">
        <v>2021</v>
      </c>
      <c r="L11134" s="24">
        <v>9400</v>
      </c>
      <c r="M11134" s="25">
        <f>+VLOOKUP(E11134, TC!A:D, 4, FALSE())</f>
        <v>1.1730499986464238</v>
      </c>
      <c r="N11134" s="24">
        <f t="shared" si="865"/>
        <v>9400</v>
      </c>
      <c r="O11134" t="str">
        <f t="shared" si="866"/>
        <v>FACTURA</v>
      </c>
      <c r="P11134" t="str">
        <f t="shared" si="867"/>
        <v>2025</v>
      </c>
      <c r="Q11134" t="str">
        <f t="shared" si="868"/>
        <v>07</v>
      </c>
      <c r="R11134" t="str">
        <f>+IFERROR(VLOOKUP(I11134, Listado!A:B, 2, FALSE()), "COMERCIALIZADORA INTERNACIONAL CARIBBEAN EXOTICS S A")</f>
        <v>COMERCIALIZADORA INTERNACIONAL CARIBBEAN EXOTICS S A</v>
      </c>
      <c r="S11134" s="25">
        <f>+VLOOKUP(E11134, TC!A:D, 2, FALSE())</f>
        <v>4063.31</v>
      </c>
      <c r="T11134" t="str">
        <f t="shared" si="869"/>
        <v>COP</v>
      </c>
    </row>
    <row r="11135" spans="1:20" ht="18.75" hidden="1" customHeight="1" x14ac:dyDescent="0.25">
      <c r="A11135" t="s">
        <v>3341</v>
      </c>
      <c r="B11135" t="s">
        <v>1923</v>
      </c>
      <c r="C11135" t="s">
        <v>1913</v>
      </c>
      <c r="D11135" s="24">
        <v>6237</v>
      </c>
      <c r="E11135" t="s">
        <v>1800</v>
      </c>
      <c r="F11135" t="s">
        <v>99</v>
      </c>
      <c r="G11135" t="s">
        <v>1914</v>
      </c>
      <c r="I11135" t="s">
        <v>1907</v>
      </c>
      <c r="J11135" t="s">
        <v>1915</v>
      </c>
      <c r="K11135" t="s">
        <v>3066</v>
      </c>
      <c r="L11135" s="24">
        <v>3822746</v>
      </c>
      <c r="M11135" s="25">
        <f>+VLOOKUP(E11135, TC!A:D, 4, FALSE())</f>
        <v>1.1730499990268779</v>
      </c>
      <c r="N11135" s="24">
        <f t="shared" si="865"/>
        <v>929.99990268776401</v>
      </c>
      <c r="O11135" t="str">
        <f t="shared" si="866"/>
        <v>FACTURA</v>
      </c>
      <c r="P11135" t="str">
        <f t="shared" si="867"/>
        <v>2025</v>
      </c>
      <c r="Q11135" t="str">
        <f t="shared" si="868"/>
        <v>07</v>
      </c>
      <c r="R11135" t="str">
        <f>+IFERROR(VLOOKUP(I11135, Listado!A:B, 2, FALSE()), "COMERCIALIZADORA INTERNACIONAL CARIBBEAN EXOTICS S A")</f>
        <v>PIEDRAHITA PEREZ MARIANA</v>
      </c>
      <c r="S11135" s="25">
        <f>+VLOOKUP(E11135, TC!A:D, 2, FALSE())</f>
        <v>4110.4799999999996</v>
      </c>
      <c r="T11135" t="str">
        <f t="shared" si="869"/>
        <v>USD</v>
      </c>
    </row>
    <row r="11136" spans="1:20" ht="18.75" hidden="1" customHeight="1" x14ac:dyDescent="0.25">
      <c r="A11136" t="s">
        <v>3341</v>
      </c>
      <c r="B11136" t="s">
        <v>1923</v>
      </c>
      <c r="C11136" t="s">
        <v>1913</v>
      </c>
      <c r="D11136" s="24">
        <v>6237</v>
      </c>
      <c r="E11136" t="s">
        <v>1800</v>
      </c>
      <c r="F11136" t="s">
        <v>99</v>
      </c>
      <c r="G11136" t="s">
        <v>1914</v>
      </c>
      <c r="I11136" t="s">
        <v>1907</v>
      </c>
      <c r="J11136" t="s">
        <v>1915</v>
      </c>
      <c r="K11136" t="s">
        <v>3067</v>
      </c>
      <c r="L11136" s="24">
        <v>7411195</v>
      </c>
      <c r="M11136" s="25">
        <f>+VLOOKUP(E11136, TC!A:D, 4, FALSE())</f>
        <v>1.1730499990268779</v>
      </c>
      <c r="N11136" s="24">
        <f t="shared" si="865"/>
        <v>1802.9998929565406</v>
      </c>
      <c r="O11136" t="str">
        <f t="shared" si="866"/>
        <v>FACTURA</v>
      </c>
      <c r="P11136" t="str">
        <f t="shared" si="867"/>
        <v>2025</v>
      </c>
      <c r="Q11136" t="str">
        <f t="shared" si="868"/>
        <v>07</v>
      </c>
      <c r="R11136" t="str">
        <f>+IFERROR(VLOOKUP(I11136, Listado!A:B, 2, FALSE()), "COMERCIALIZADORA INTERNACIONAL CARIBBEAN EXOTICS S A")</f>
        <v>PIEDRAHITA PEREZ MARIANA</v>
      </c>
      <c r="S11136" s="25">
        <f>+VLOOKUP(E11136, TC!A:D, 2, FALSE())</f>
        <v>4110.4799999999996</v>
      </c>
      <c r="T11136" t="str">
        <f t="shared" si="869"/>
        <v>USD</v>
      </c>
    </row>
    <row r="11137" spans="1:20" ht="18.75" hidden="1" customHeight="1" x14ac:dyDescent="0.25">
      <c r="A11137" t="s">
        <v>3341</v>
      </c>
      <c r="B11137" t="s">
        <v>1923</v>
      </c>
      <c r="C11137" t="s">
        <v>1913</v>
      </c>
      <c r="D11137" s="24">
        <v>6238</v>
      </c>
      <c r="E11137" t="s">
        <v>1800</v>
      </c>
      <c r="F11137" t="s">
        <v>99</v>
      </c>
      <c r="G11137" t="s">
        <v>113</v>
      </c>
      <c r="I11137" t="s">
        <v>2592</v>
      </c>
      <c r="J11137" t="s">
        <v>1915</v>
      </c>
      <c r="K11137" t="s">
        <v>2593</v>
      </c>
      <c r="L11137" s="24">
        <v>5535800</v>
      </c>
      <c r="M11137" s="25">
        <f>+VLOOKUP(E11137, TC!A:D, 4, FALSE())</f>
        <v>1.1730499990268779</v>
      </c>
      <c r="N11137" s="24">
        <f t="shared" si="865"/>
        <v>5535800</v>
      </c>
      <c r="O11137" t="str">
        <f t="shared" si="866"/>
        <v>FACTURA</v>
      </c>
      <c r="P11137" t="str">
        <f t="shared" si="867"/>
        <v>2025</v>
      </c>
      <c r="Q11137" t="str">
        <f t="shared" si="868"/>
        <v>07</v>
      </c>
      <c r="R11137" t="str">
        <f>+IFERROR(VLOOKUP(I11137, Listado!A:B, 2, FALSE()), "COMERCIALIZADORA INTERNACIONAL CARIBBEAN EXOTICS S A")</f>
        <v>COMERCIALIZADORA INTERNACIONAL CARIBBEAN EXOTICS S A</v>
      </c>
      <c r="S11137" s="25">
        <f>+VLOOKUP(E11137, TC!A:D, 2, FALSE())</f>
        <v>4110.4799999999996</v>
      </c>
      <c r="T11137" t="str">
        <f t="shared" si="869"/>
        <v>COP</v>
      </c>
    </row>
    <row r="11138" spans="1:20" ht="18.75" hidden="1" customHeight="1" x14ac:dyDescent="0.25">
      <c r="A11138" t="s">
        <v>3341</v>
      </c>
      <c r="B11138" t="s">
        <v>5</v>
      </c>
      <c r="C11138" t="s">
        <v>1913</v>
      </c>
      <c r="D11138" s="24">
        <v>12632</v>
      </c>
      <c r="E11138" t="s">
        <v>1800</v>
      </c>
      <c r="F11138" t="s">
        <v>99</v>
      </c>
      <c r="G11138" t="s">
        <v>113</v>
      </c>
      <c r="I11138" t="s">
        <v>1858</v>
      </c>
      <c r="J11138" t="s">
        <v>1915</v>
      </c>
      <c r="K11138" t="s">
        <v>1920</v>
      </c>
      <c r="L11138" s="24">
        <v>960000</v>
      </c>
      <c r="M11138" s="25">
        <f>+VLOOKUP(E11138, TC!A:D, 4, FALSE())</f>
        <v>1.1730499990268779</v>
      </c>
      <c r="N11138" s="24">
        <f t="shared" ref="N11138:N11201" si="870">+IF(F11138="EUR", (M11138*L11138), IF(I11138="JUAN MATAS SAS", (L11138/S11138), L11138))</f>
        <v>960000</v>
      </c>
      <c r="O11138" t="str">
        <f t="shared" ref="O11138:O11201" si="871">+IF(C11138="CFE", "FACTURA", IF(ISERROR(SEARCH("ANULA", H11138))=FALSE(), "ANULACIÓN FE", IF(ISERROR(SEARCH("CANCELLATION", H11138))=FALSE(), "ANULACIÓN FE", "NOTAS")))</f>
        <v>FACTURA</v>
      </c>
      <c r="P11138" t="str">
        <f t="shared" ref="P11138:P11201" si="872">+LEFT(E11138, 4)</f>
        <v>2025</v>
      </c>
      <c r="Q11138" t="str">
        <f t="shared" ref="Q11138:Q11201" si="873">+MID(E11138, 5, 2)</f>
        <v>07</v>
      </c>
      <c r="R11138" t="str">
        <f>+IFERROR(VLOOKUP(I11138, Listado!A:B, 2, FALSE()), "COMERCIALIZADORA INTERNACIONAL CARIBBEAN EXOTICS S A")</f>
        <v>LONDOÑO ECHEVERRI ALEJANDRA</v>
      </c>
      <c r="S11138" s="25">
        <f>+VLOOKUP(E11138, TC!A:D, 2, FALSE())</f>
        <v>4110.4799999999996</v>
      </c>
      <c r="T11138" t="str">
        <f t="shared" ref="T11138:T11201" si="874">+IF(I11138="JUAN MATAS SAS", "USD", F11138)</f>
        <v>COP</v>
      </c>
    </row>
    <row r="11139" spans="1:20" ht="18.75" hidden="1" customHeight="1" x14ac:dyDescent="0.25">
      <c r="A11139" t="s">
        <v>3341</v>
      </c>
      <c r="B11139" t="s">
        <v>5</v>
      </c>
      <c r="C11139" t="s">
        <v>1913</v>
      </c>
      <c r="D11139" s="24">
        <v>12633</v>
      </c>
      <c r="E11139" t="s">
        <v>1800</v>
      </c>
      <c r="F11139" t="s">
        <v>99</v>
      </c>
      <c r="G11139" t="s">
        <v>113</v>
      </c>
      <c r="I11139" t="s">
        <v>1858</v>
      </c>
      <c r="J11139" t="s">
        <v>1915</v>
      </c>
      <c r="K11139" t="s">
        <v>1920</v>
      </c>
      <c r="L11139" s="24">
        <v>960000</v>
      </c>
      <c r="M11139" s="25">
        <f>+VLOOKUP(E11139, TC!A:D, 4, FALSE())</f>
        <v>1.1730499990268779</v>
      </c>
      <c r="N11139" s="24">
        <f t="shared" si="870"/>
        <v>960000</v>
      </c>
      <c r="O11139" t="str">
        <f t="shared" si="871"/>
        <v>FACTURA</v>
      </c>
      <c r="P11139" t="str">
        <f t="shared" si="872"/>
        <v>2025</v>
      </c>
      <c r="Q11139" t="str">
        <f t="shared" si="873"/>
        <v>07</v>
      </c>
      <c r="R11139" t="str">
        <f>+IFERROR(VLOOKUP(I11139, Listado!A:B, 2, FALSE()), "COMERCIALIZADORA INTERNACIONAL CARIBBEAN EXOTICS S A")</f>
        <v>LONDOÑO ECHEVERRI ALEJANDRA</v>
      </c>
      <c r="S11139" s="25">
        <f>+VLOOKUP(E11139, TC!A:D, 2, FALSE())</f>
        <v>4110.4799999999996</v>
      </c>
      <c r="T11139" t="str">
        <f t="shared" si="874"/>
        <v>COP</v>
      </c>
    </row>
    <row r="11140" spans="1:20" ht="18.75" hidden="1" customHeight="1" x14ac:dyDescent="0.25">
      <c r="A11140" t="s">
        <v>3341</v>
      </c>
      <c r="B11140" t="s">
        <v>5</v>
      </c>
      <c r="C11140" t="s">
        <v>1913</v>
      </c>
      <c r="D11140" s="24">
        <v>12634</v>
      </c>
      <c r="E11140" t="s">
        <v>1800</v>
      </c>
      <c r="F11140" t="s">
        <v>99</v>
      </c>
      <c r="G11140" t="s">
        <v>113</v>
      </c>
      <c r="I11140" t="s">
        <v>1859</v>
      </c>
      <c r="J11140" t="s">
        <v>1915</v>
      </c>
      <c r="K11140" t="s">
        <v>1916</v>
      </c>
      <c r="L11140" s="24">
        <v>4384800</v>
      </c>
      <c r="M11140" s="25">
        <f>+VLOOKUP(E11140, TC!A:D, 4, FALSE())</f>
        <v>1.1730499990268779</v>
      </c>
      <c r="N11140" s="24">
        <f t="shared" si="870"/>
        <v>4384800</v>
      </c>
      <c r="O11140" t="str">
        <f t="shared" si="871"/>
        <v>FACTURA</v>
      </c>
      <c r="P11140" t="str">
        <f t="shared" si="872"/>
        <v>2025</v>
      </c>
      <c r="Q11140" t="str">
        <f t="shared" si="873"/>
        <v>07</v>
      </c>
      <c r="R11140" t="str">
        <f>+IFERROR(VLOOKUP(I11140, Listado!A:B, 2, FALSE()), "COMERCIALIZADORA INTERNACIONAL CARIBBEAN EXOTICS S A")</f>
        <v>LONDOÑO ECHEVERRI ALEJANDRA</v>
      </c>
      <c r="S11140" s="25">
        <f>+VLOOKUP(E11140, TC!A:D, 2, FALSE())</f>
        <v>4110.4799999999996</v>
      </c>
      <c r="T11140" t="str">
        <f t="shared" si="874"/>
        <v>COP</v>
      </c>
    </row>
    <row r="11141" spans="1:20" ht="18.75" hidden="1" customHeight="1" x14ac:dyDescent="0.25">
      <c r="A11141" t="s">
        <v>3341</v>
      </c>
      <c r="B11141" t="s">
        <v>5</v>
      </c>
      <c r="C11141" t="s">
        <v>1913</v>
      </c>
      <c r="D11141" s="24">
        <v>12634</v>
      </c>
      <c r="E11141" t="s">
        <v>1800</v>
      </c>
      <c r="F11141" t="s">
        <v>99</v>
      </c>
      <c r="G11141" t="s">
        <v>113</v>
      </c>
      <c r="I11141" t="s">
        <v>1859</v>
      </c>
      <c r="J11141" t="s">
        <v>1915</v>
      </c>
      <c r="K11141" t="s">
        <v>2094</v>
      </c>
      <c r="L11141" s="24">
        <v>942400</v>
      </c>
      <c r="M11141" s="25">
        <f>+VLOOKUP(E11141, TC!A:D, 4, FALSE())</f>
        <v>1.1730499990268779</v>
      </c>
      <c r="N11141" s="24">
        <f t="shared" si="870"/>
        <v>942400</v>
      </c>
      <c r="O11141" t="str">
        <f t="shared" si="871"/>
        <v>FACTURA</v>
      </c>
      <c r="P11141" t="str">
        <f t="shared" si="872"/>
        <v>2025</v>
      </c>
      <c r="Q11141" t="str">
        <f t="shared" si="873"/>
        <v>07</v>
      </c>
      <c r="R11141" t="str">
        <f>+IFERROR(VLOOKUP(I11141, Listado!A:B, 2, FALSE()), "COMERCIALIZADORA INTERNACIONAL CARIBBEAN EXOTICS S A")</f>
        <v>LONDOÑO ECHEVERRI ALEJANDRA</v>
      </c>
      <c r="S11141" s="25">
        <f>+VLOOKUP(E11141, TC!A:D, 2, FALSE())</f>
        <v>4110.4799999999996</v>
      </c>
      <c r="T11141" t="str">
        <f t="shared" si="874"/>
        <v>COP</v>
      </c>
    </row>
    <row r="11142" spans="1:20" ht="18.75" hidden="1" customHeight="1" x14ac:dyDescent="0.25">
      <c r="A11142" t="s">
        <v>3341</v>
      </c>
      <c r="B11142" t="s">
        <v>1923</v>
      </c>
      <c r="C11142" t="s">
        <v>1913</v>
      </c>
      <c r="D11142" s="24">
        <v>6239</v>
      </c>
      <c r="E11142" t="s">
        <v>1802</v>
      </c>
      <c r="F11142" t="s">
        <v>128</v>
      </c>
      <c r="G11142" t="s">
        <v>112</v>
      </c>
      <c r="H11142" t="s">
        <v>3590</v>
      </c>
      <c r="I11142" t="s">
        <v>1909</v>
      </c>
      <c r="J11142" t="s">
        <v>1930</v>
      </c>
      <c r="K11142" t="s">
        <v>1928</v>
      </c>
      <c r="L11142" s="24">
        <v>1354.47</v>
      </c>
      <c r="M11142" s="25">
        <f>+VLOOKUP(E11142, TC!A:D, 4, FALSE())</f>
        <v>1.1637500000000001</v>
      </c>
      <c r="N11142" s="24">
        <f t="shared" si="870"/>
        <v>1354.47</v>
      </c>
      <c r="O11142" t="str">
        <f t="shared" si="871"/>
        <v>FACTURA</v>
      </c>
      <c r="P11142" t="str">
        <f t="shared" si="872"/>
        <v>2025</v>
      </c>
      <c r="Q11142" t="str">
        <f t="shared" si="873"/>
        <v>07</v>
      </c>
      <c r="R11142" t="str">
        <f>+IFERROR(VLOOKUP(I11142, Listado!A:B, 2, FALSE()), "COMERCIALIZADORA INTERNACIONAL CARIBBEAN EXOTICS S A")</f>
        <v>HINCAPIE CONTRERAS ERIKA STEFANIA</v>
      </c>
      <c r="S11142" s="25">
        <f>+VLOOKUP(E11142, TC!A:D, 2, FALSE())</f>
        <v>4110.4799999999996</v>
      </c>
      <c r="T11142" t="str">
        <f t="shared" si="874"/>
        <v>USD</v>
      </c>
    </row>
    <row r="11143" spans="1:20" ht="18.75" hidden="1" customHeight="1" x14ac:dyDescent="0.25">
      <c r="A11143" t="s">
        <v>3341</v>
      </c>
      <c r="B11143" t="s">
        <v>1923</v>
      </c>
      <c r="C11143" t="s">
        <v>1913</v>
      </c>
      <c r="D11143" s="24">
        <v>6239</v>
      </c>
      <c r="E11143" t="s">
        <v>1802</v>
      </c>
      <c r="F11143" t="s">
        <v>128</v>
      </c>
      <c r="G11143" t="s">
        <v>112</v>
      </c>
      <c r="H11143" t="s">
        <v>3590</v>
      </c>
      <c r="I11143" t="s">
        <v>1909</v>
      </c>
      <c r="J11143" t="s">
        <v>1930</v>
      </c>
      <c r="K11143" t="s">
        <v>3591</v>
      </c>
      <c r="L11143" s="24">
        <v>2879.8</v>
      </c>
      <c r="M11143" s="25">
        <f>+VLOOKUP(E11143, TC!A:D, 4, FALSE())</f>
        <v>1.1637500000000001</v>
      </c>
      <c r="N11143" s="24">
        <f t="shared" si="870"/>
        <v>2879.8</v>
      </c>
      <c r="O11143" t="str">
        <f t="shared" si="871"/>
        <v>FACTURA</v>
      </c>
      <c r="P11143" t="str">
        <f t="shared" si="872"/>
        <v>2025</v>
      </c>
      <c r="Q11143" t="str">
        <f t="shared" si="873"/>
        <v>07</v>
      </c>
      <c r="R11143" t="str">
        <f>+IFERROR(VLOOKUP(I11143, Listado!A:B, 2, FALSE()), "COMERCIALIZADORA INTERNACIONAL CARIBBEAN EXOTICS S A")</f>
        <v>HINCAPIE CONTRERAS ERIKA STEFANIA</v>
      </c>
      <c r="S11143" s="25">
        <f>+VLOOKUP(E11143, TC!A:D, 2, FALSE())</f>
        <v>4110.4799999999996</v>
      </c>
      <c r="T11143" t="str">
        <f t="shared" si="874"/>
        <v>USD</v>
      </c>
    </row>
    <row r="11144" spans="1:20" ht="18.75" hidden="1" customHeight="1" x14ac:dyDescent="0.25">
      <c r="A11144" t="s">
        <v>3341</v>
      </c>
      <c r="B11144" t="s">
        <v>5</v>
      </c>
      <c r="C11144" t="s">
        <v>1913</v>
      </c>
      <c r="D11144" s="24">
        <v>12635</v>
      </c>
      <c r="E11144" t="s">
        <v>1802</v>
      </c>
      <c r="F11144" t="s">
        <v>1924</v>
      </c>
      <c r="G11144" t="s">
        <v>108</v>
      </c>
      <c r="H11144" t="s">
        <v>3592</v>
      </c>
      <c r="I11144" t="s">
        <v>1885</v>
      </c>
      <c r="J11144" t="s">
        <v>1919</v>
      </c>
      <c r="K11144" t="s">
        <v>56</v>
      </c>
      <c r="L11144" s="24">
        <v>7.8781999999999996</v>
      </c>
      <c r="M11144" s="25">
        <f>+VLOOKUP(E11144, TC!A:D, 4, FALSE())</f>
        <v>1.1637500000000001</v>
      </c>
      <c r="N11144" s="24">
        <f t="shared" si="870"/>
        <v>9.1682552499999996</v>
      </c>
      <c r="O11144" t="str">
        <f t="shared" si="871"/>
        <v>FACTURA</v>
      </c>
      <c r="P11144" t="str">
        <f t="shared" si="872"/>
        <v>2025</v>
      </c>
      <c r="Q11144" t="str">
        <f t="shared" si="873"/>
        <v>07</v>
      </c>
      <c r="R11144" t="str">
        <f>+IFERROR(VLOOKUP(I11144, Listado!A:B, 2, FALSE()), "COMERCIALIZADORA INTERNACIONAL CARIBBEAN EXOTICS S A")</f>
        <v>PIEDRAHITA PEREZ MARIANA</v>
      </c>
      <c r="S11144" s="25">
        <f>+VLOOKUP(E11144, TC!A:D, 2, FALSE())</f>
        <v>4110.4799999999996</v>
      </c>
      <c r="T11144" t="str">
        <f t="shared" si="874"/>
        <v>EUR</v>
      </c>
    </row>
    <row r="11145" spans="1:20" ht="18.75" hidden="1" customHeight="1" x14ac:dyDescent="0.25">
      <c r="A11145" t="s">
        <v>3341</v>
      </c>
      <c r="B11145" t="s">
        <v>5</v>
      </c>
      <c r="C11145" t="s">
        <v>1913</v>
      </c>
      <c r="D11145" s="24">
        <v>12635</v>
      </c>
      <c r="E11145" t="s">
        <v>1802</v>
      </c>
      <c r="F11145" t="s">
        <v>1924</v>
      </c>
      <c r="G11145" t="s">
        <v>108</v>
      </c>
      <c r="H11145" t="s">
        <v>3592</v>
      </c>
      <c r="I11145" t="s">
        <v>1885</v>
      </c>
      <c r="J11145" t="s">
        <v>1919</v>
      </c>
      <c r="K11145" t="s">
        <v>56</v>
      </c>
      <c r="L11145" s="24">
        <v>43.330100000000002</v>
      </c>
      <c r="M11145" s="25">
        <f>+VLOOKUP(E11145, TC!A:D, 4, FALSE())</f>
        <v>1.1637500000000001</v>
      </c>
      <c r="N11145" s="24">
        <f t="shared" si="870"/>
        <v>50.425403875000008</v>
      </c>
      <c r="O11145" t="str">
        <f t="shared" si="871"/>
        <v>FACTURA</v>
      </c>
      <c r="P11145" t="str">
        <f t="shared" si="872"/>
        <v>2025</v>
      </c>
      <c r="Q11145" t="str">
        <f t="shared" si="873"/>
        <v>07</v>
      </c>
      <c r="R11145" t="str">
        <f>+IFERROR(VLOOKUP(I11145, Listado!A:B, 2, FALSE()), "COMERCIALIZADORA INTERNACIONAL CARIBBEAN EXOTICS S A")</f>
        <v>PIEDRAHITA PEREZ MARIANA</v>
      </c>
      <c r="S11145" s="25">
        <f>+VLOOKUP(E11145, TC!A:D, 2, FALSE())</f>
        <v>4110.4799999999996</v>
      </c>
      <c r="T11145" t="str">
        <f t="shared" si="874"/>
        <v>EUR</v>
      </c>
    </row>
    <row r="11146" spans="1:20" ht="18.75" hidden="1" customHeight="1" x14ac:dyDescent="0.25">
      <c r="A11146" t="s">
        <v>3341</v>
      </c>
      <c r="B11146" t="s">
        <v>5</v>
      </c>
      <c r="C11146" t="s">
        <v>1913</v>
      </c>
      <c r="D11146" s="24">
        <v>12635</v>
      </c>
      <c r="E11146" t="s">
        <v>1802</v>
      </c>
      <c r="F11146" t="s">
        <v>1924</v>
      </c>
      <c r="G11146" t="s">
        <v>108</v>
      </c>
      <c r="H11146" t="s">
        <v>3592</v>
      </c>
      <c r="I11146" t="s">
        <v>1885</v>
      </c>
      <c r="J11146" t="s">
        <v>1919</v>
      </c>
      <c r="K11146" t="s">
        <v>56</v>
      </c>
      <c r="L11146" s="24">
        <v>204.83320000000001</v>
      </c>
      <c r="M11146" s="25">
        <f>+VLOOKUP(E11146, TC!A:D, 4, FALSE())</f>
        <v>1.1637500000000001</v>
      </c>
      <c r="N11146" s="24">
        <f t="shared" si="870"/>
        <v>238.37463650000001</v>
      </c>
      <c r="O11146" t="str">
        <f t="shared" si="871"/>
        <v>FACTURA</v>
      </c>
      <c r="P11146" t="str">
        <f t="shared" si="872"/>
        <v>2025</v>
      </c>
      <c r="Q11146" t="str">
        <f t="shared" si="873"/>
        <v>07</v>
      </c>
      <c r="R11146" t="str">
        <f>+IFERROR(VLOOKUP(I11146, Listado!A:B, 2, FALSE()), "COMERCIALIZADORA INTERNACIONAL CARIBBEAN EXOTICS S A")</f>
        <v>PIEDRAHITA PEREZ MARIANA</v>
      </c>
      <c r="S11146" s="25">
        <f>+VLOOKUP(E11146, TC!A:D, 2, FALSE())</f>
        <v>4110.4799999999996</v>
      </c>
      <c r="T11146" t="str">
        <f t="shared" si="874"/>
        <v>EUR</v>
      </c>
    </row>
    <row r="11147" spans="1:20" ht="18.75" hidden="1" customHeight="1" x14ac:dyDescent="0.25">
      <c r="A11147" t="s">
        <v>3341</v>
      </c>
      <c r="B11147" t="s">
        <v>5</v>
      </c>
      <c r="C11147" t="s">
        <v>1913</v>
      </c>
      <c r="D11147" s="24">
        <v>12635</v>
      </c>
      <c r="E11147" t="s">
        <v>1802</v>
      </c>
      <c r="F11147" t="s">
        <v>1924</v>
      </c>
      <c r="G11147" t="s">
        <v>108</v>
      </c>
      <c r="H11147" t="s">
        <v>3592</v>
      </c>
      <c r="I11147" t="s">
        <v>1885</v>
      </c>
      <c r="J11147" t="s">
        <v>1919</v>
      </c>
      <c r="K11147" t="s">
        <v>56</v>
      </c>
      <c r="L11147" s="24">
        <v>815.39369999999997</v>
      </c>
      <c r="M11147" s="25">
        <f>+VLOOKUP(E11147, TC!A:D, 4, FALSE())</f>
        <v>1.1637500000000001</v>
      </c>
      <c r="N11147" s="24">
        <f t="shared" si="870"/>
        <v>948.91441837499997</v>
      </c>
      <c r="O11147" t="str">
        <f t="shared" si="871"/>
        <v>FACTURA</v>
      </c>
      <c r="P11147" t="str">
        <f t="shared" si="872"/>
        <v>2025</v>
      </c>
      <c r="Q11147" t="str">
        <f t="shared" si="873"/>
        <v>07</v>
      </c>
      <c r="R11147" t="str">
        <f>+IFERROR(VLOOKUP(I11147, Listado!A:B, 2, FALSE()), "COMERCIALIZADORA INTERNACIONAL CARIBBEAN EXOTICS S A")</f>
        <v>PIEDRAHITA PEREZ MARIANA</v>
      </c>
      <c r="S11147" s="25">
        <f>+VLOOKUP(E11147, TC!A:D, 2, FALSE())</f>
        <v>4110.4799999999996</v>
      </c>
      <c r="T11147" t="str">
        <f t="shared" si="874"/>
        <v>EUR</v>
      </c>
    </row>
    <row r="11148" spans="1:20" ht="18.75" hidden="1" customHeight="1" x14ac:dyDescent="0.25">
      <c r="A11148" t="s">
        <v>3341</v>
      </c>
      <c r="B11148" t="s">
        <v>5</v>
      </c>
      <c r="C11148" t="s">
        <v>1913</v>
      </c>
      <c r="D11148" s="24">
        <v>12635</v>
      </c>
      <c r="E11148" t="s">
        <v>1802</v>
      </c>
      <c r="F11148" t="s">
        <v>1924</v>
      </c>
      <c r="G11148" t="s">
        <v>108</v>
      </c>
      <c r="H11148" t="s">
        <v>3592</v>
      </c>
      <c r="I11148" t="s">
        <v>1885</v>
      </c>
      <c r="J11148" t="s">
        <v>1919</v>
      </c>
      <c r="K11148" t="s">
        <v>56</v>
      </c>
      <c r="L11148" s="24">
        <v>323.00619999999998</v>
      </c>
      <c r="M11148" s="25">
        <f>+VLOOKUP(E11148, TC!A:D, 4, FALSE())</f>
        <v>1.1637500000000001</v>
      </c>
      <c r="N11148" s="24">
        <f t="shared" si="870"/>
        <v>375.89846525000002</v>
      </c>
      <c r="O11148" t="str">
        <f t="shared" si="871"/>
        <v>FACTURA</v>
      </c>
      <c r="P11148" t="str">
        <f t="shared" si="872"/>
        <v>2025</v>
      </c>
      <c r="Q11148" t="str">
        <f t="shared" si="873"/>
        <v>07</v>
      </c>
      <c r="R11148" t="str">
        <f>+IFERROR(VLOOKUP(I11148, Listado!A:B, 2, FALSE()), "COMERCIALIZADORA INTERNACIONAL CARIBBEAN EXOTICS S A")</f>
        <v>PIEDRAHITA PEREZ MARIANA</v>
      </c>
      <c r="S11148" s="25">
        <f>+VLOOKUP(E11148, TC!A:D, 2, FALSE())</f>
        <v>4110.4799999999996</v>
      </c>
      <c r="T11148" t="str">
        <f t="shared" si="874"/>
        <v>EUR</v>
      </c>
    </row>
    <row r="11149" spans="1:20" ht="18.75" hidden="1" customHeight="1" x14ac:dyDescent="0.25">
      <c r="A11149" t="s">
        <v>3341</v>
      </c>
      <c r="B11149" t="s">
        <v>5</v>
      </c>
      <c r="C11149" t="s">
        <v>1913</v>
      </c>
      <c r="D11149" s="24">
        <v>12635</v>
      </c>
      <c r="E11149" t="s">
        <v>1802</v>
      </c>
      <c r="F11149" t="s">
        <v>1924</v>
      </c>
      <c r="G11149" t="s">
        <v>108</v>
      </c>
      <c r="H11149" t="s">
        <v>3592</v>
      </c>
      <c r="I11149" t="s">
        <v>1885</v>
      </c>
      <c r="J11149" t="s">
        <v>1919</v>
      </c>
      <c r="K11149" t="s">
        <v>56</v>
      </c>
      <c r="L11149" s="24">
        <v>129.99029999999999</v>
      </c>
      <c r="M11149" s="25">
        <f>+VLOOKUP(E11149, TC!A:D, 4, FALSE())</f>
        <v>1.1637500000000001</v>
      </c>
      <c r="N11149" s="24">
        <f t="shared" si="870"/>
        <v>151.276211625</v>
      </c>
      <c r="O11149" t="str">
        <f t="shared" si="871"/>
        <v>FACTURA</v>
      </c>
      <c r="P11149" t="str">
        <f t="shared" si="872"/>
        <v>2025</v>
      </c>
      <c r="Q11149" t="str">
        <f t="shared" si="873"/>
        <v>07</v>
      </c>
      <c r="R11149" t="str">
        <f>+IFERROR(VLOOKUP(I11149, Listado!A:B, 2, FALSE()), "COMERCIALIZADORA INTERNACIONAL CARIBBEAN EXOTICS S A")</f>
        <v>PIEDRAHITA PEREZ MARIANA</v>
      </c>
      <c r="S11149" s="25">
        <f>+VLOOKUP(E11149, TC!A:D, 2, FALSE())</f>
        <v>4110.4799999999996</v>
      </c>
      <c r="T11149" t="str">
        <f t="shared" si="874"/>
        <v>EUR</v>
      </c>
    </row>
    <row r="11150" spans="1:20" ht="18.75" hidden="1" customHeight="1" x14ac:dyDescent="0.25">
      <c r="A11150" t="s">
        <v>3341</v>
      </c>
      <c r="B11150" t="s">
        <v>5</v>
      </c>
      <c r="C11150" t="s">
        <v>1913</v>
      </c>
      <c r="D11150" s="24">
        <v>12635</v>
      </c>
      <c r="E11150" t="s">
        <v>1802</v>
      </c>
      <c r="F11150" t="s">
        <v>1924</v>
      </c>
      <c r="G11150" t="s">
        <v>108</v>
      </c>
      <c r="H11150" t="s">
        <v>3592</v>
      </c>
      <c r="I11150" t="s">
        <v>1885</v>
      </c>
      <c r="J11150" t="s">
        <v>1919</v>
      </c>
      <c r="K11150" t="s">
        <v>56</v>
      </c>
      <c r="L11150" s="24">
        <v>397.84910000000002</v>
      </c>
      <c r="M11150" s="25">
        <f>+VLOOKUP(E11150, TC!A:D, 4, FALSE())</f>
        <v>1.1637500000000001</v>
      </c>
      <c r="N11150" s="24">
        <f t="shared" si="870"/>
        <v>462.99689012500005</v>
      </c>
      <c r="O11150" t="str">
        <f t="shared" si="871"/>
        <v>FACTURA</v>
      </c>
      <c r="P11150" t="str">
        <f t="shared" si="872"/>
        <v>2025</v>
      </c>
      <c r="Q11150" t="str">
        <f t="shared" si="873"/>
        <v>07</v>
      </c>
      <c r="R11150" t="str">
        <f>+IFERROR(VLOOKUP(I11150, Listado!A:B, 2, FALSE()), "COMERCIALIZADORA INTERNACIONAL CARIBBEAN EXOTICS S A")</f>
        <v>PIEDRAHITA PEREZ MARIANA</v>
      </c>
      <c r="S11150" s="25">
        <f>+VLOOKUP(E11150, TC!A:D, 2, FALSE())</f>
        <v>4110.4799999999996</v>
      </c>
      <c r="T11150" t="str">
        <f t="shared" si="874"/>
        <v>EUR</v>
      </c>
    </row>
    <row r="11151" spans="1:20" ht="18.75" hidden="1" customHeight="1" x14ac:dyDescent="0.25">
      <c r="A11151" t="s">
        <v>3341</v>
      </c>
      <c r="B11151" t="s">
        <v>5</v>
      </c>
      <c r="C11151" t="s">
        <v>1913</v>
      </c>
      <c r="D11151" s="24">
        <v>12635</v>
      </c>
      <c r="E11151" t="s">
        <v>1802</v>
      </c>
      <c r="F11151" t="s">
        <v>1924</v>
      </c>
      <c r="G11151" t="s">
        <v>108</v>
      </c>
      <c r="H11151" t="s">
        <v>3592</v>
      </c>
      <c r="I11151" t="s">
        <v>1885</v>
      </c>
      <c r="J11151" t="s">
        <v>1919</v>
      </c>
      <c r="K11151" t="s">
        <v>56</v>
      </c>
      <c r="L11151" s="24">
        <v>283.61520000000002</v>
      </c>
      <c r="M11151" s="25">
        <f>+VLOOKUP(E11151, TC!A:D, 4, FALSE())</f>
        <v>1.1637500000000001</v>
      </c>
      <c r="N11151" s="24">
        <f t="shared" si="870"/>
        <v>330.05718900000005</v>
      </c>
      <c r="O11151" t="str">
        <f t="shared" si="871"/>
        <v>FACTURA</v>
      </c>
      <c r="P11151" t="str">
        <f t="shared" si="872"/>
        <v>2025</v>
      </c>
      <c r="Q11151" t="str">
        <f t="shared" si="873"/>
        <v>07</v>
      </c>
      <c r="R11151" t="str">
        <f>+IFERROR(VLOOKUP(I11151, Listado!A:B, 2, FALSE()), "COMERCIALIZADORA INTERNACIONAL CARIBBEAN EXOTICS S A")</f>
        <v>PIEDRAHITA PEREZ MARIANA</v>
      </c>
      <c r="S11151" s="25">
        <f>+VLOOKUP(E11151, TC!A:D, 2, FALSE())</f>
        <v>4110.4799999999996</v>
      </c>
      <c r="T11151" t="str">
        <f t="shared" si="874"/>
        <v>EUR</v>
      </c>
    </row>
    <row r="11152" spans="1:20" ht="18.75" hidden="1" customHeight="1" x14ac:dyDescent="0.25">
      <c r="A11152" t="s">
        <v>3341</v>
      </c>
      <c r="B11152" t="s">
        <v>5</v>
      </c>
      <c r="C11152" t="s">
        <v>1913</v>
      </c>
      <c r="D11152" s="24">
        <v>12635</v>
      </c>
      <c r="E11152" t="s">
        <v>1802</v>
      </c>
      <c r="F11152" t="s">
        <v>1924</v>
      </c>
      <c r="G11152" t="s">
        <v>108</v>
      </c>
      <c r="H11152" t="s">
        <v>3592</v>
      </c>
      <c r="I11152" t="s">
        <v>1885</v>
      </c>
      <c r="J11152" t="s">
        <v>1919</v>
      </c>
      <c r="K11152" t="s">
        <v>1959</v>
      </c>
      <c r="L11152" s="24">
        <v>670</v>
      </c>
      <c r="M11152" s="25">
        <f>+VLOOKUP(E11152, TC!A:D, 4, FALSE())</f>
        <v>1.1637500000000001</v>
      </c>
      <c r="N11152" s="24">
        <f t="shared" si="870"/>
        <v>779.71250000000009</v>
      </c>
      <c r="O11152" t="str">
        <f t="shared" si="871"/>
        <v>FACTURA</v>
      </c>
      <c r="P11152" t="str">
        <f t="shared" si="872"/>
        <v>2025</v>
      </c>
      <c r="Q11152" t="str">
        <f t="shared" si="873"/>
        <v>07</v>
      </c>
      <c r="R11152" t="str">
        <f>+IFERROR(VLOOKUP(I11152, Listado!A:B, 2, FALSE()), "COMERCIALIZADORA INTERNACIONAL CARIBBEAN EXOTICS S A")</f>
        <v>PIEDRAHITA PEREZ MARIANA</v>
      </c>
      <c r="S11152" s="25">
        <f>+VLOOKUP(E11152, TC!A:D, 2, FALSE())</f>
        <v>4110.4799999999996</v>
      </c>
      <c r="T11152" t="str">
        <f t="shared" si="874"/>
        <v>EUR</v>
      </c>
    </row>
    <row r="11153" spans="1:20" ht="18.75" hidden="1" customHeight="1" x14ac:dyDescent="0.25">
      <c r="A11153" t="s">
        <v>3341</v>
      </c>
      <c r="B11153" t="s">
        <v>5</v>
      </c>
      <c r="C11153" t="s">
        <v>1913</v>
      </c>
      <c r="D11153" s="24">
        <v>12635</v>
      </c>
      <c r="E11153" t="s">
        <v>1802</v>
      </c>
      <c r="F11153" t="s">
        <v>1924</v>
      </c>
      <c r="G11153" t="s">
        <v>108</v>
      </c>
      <c r="H11153" t="s">
        <v>3592</v>
      </c>
      <c r="I11153" t="s">
        <v>1885</v>
      </c>
      <c r="J11153" t="s">
        <v>1919</v>
      </c>
      <c r="K11153" t="s">
        <v>1960</v>
      </c>
      <c r="L11153" s="24">
        <v>26.353999999999999</v>
      </c>
      <c r="M11153" s="25">
        <f>+VLOOKUP(E11153, TC!A:D, 4, FALSE())</f>
        <v>1.1637500000000001</v>
      </c>
      <c r="N11153" s="24">
        <f t="shared" si="870"/>
        <v>30.6694675</v>
      </c>
      <c r="O11153" t="str">
        <f t="shared" si="871"/>
        <v>FACTURA</v>
      </c>
      <c r="P11153" t="str">
        <f t="shared" si="872"/>
        <v>2025</v>
      </c>
      <c r="Q11153" t="str">
        <f t="shared" si="873"/>
        <v>07</v>
      </c>
      <c r="R11153" t="str">
        <f>+IFERROR(VLOOKUP(I11153, Listado!A:B, 2, FALSE()), "COMERCIALIZADORA INTERNACIONAL CARIBBEAN EXOTICS S A")</f>
        <v>PIEDRAHITA PEREZ MARIANA</v>
      </c>
      <c r="S11153" s="25">
        <f>+VLOOKUP(E11153, TC!A:D, 2, FALSE())</f>
        <v>4110.4799999999996</v>
      </c>
      <c r="T11153" t="str">
        <f t="shared" si="874"/>
        <v>EUR</v>
      </c>
    </row>
    <row r="11154" spans="1:20" ht="18.75" hidden="1" customHeight="1" x14ac:dyDescent="0.25">
      <c r="A11154" t="s">
        <v>3341</v>
      </c>
      <c r="B11154" t="s">
        <v>1923</v>
      </c>
      <c r="C11154" t="s">
        <v>1913</v>
      </c>
      <c r="D11154" s="24">
        <v>6240</v>
      </c>
      <c r="E11154" t="s">
        <v>1802</v>
      </c>
      <c r="F11154" t="s">
        <v>1924</v>
      </c>
      <c r="G11154" t="s">
        <v>108</v>
      </c>
      <c r="H11154" t="s">
        <v>3593</v>
      </c>
      <c r="I11154" t="s">
        <v>1885</v>
      </c>
      <c r="J11154" t="s">
        <v>1919</v>
      </c>
      <c r="K11154" t="s">
        <v>1928</v>
      </c>
      <c r="L11154" s="24">
        <v>3157.26</v>
      </c>
      <c r="M11154" s="25">
        <f>+VLOOKUP(E11154, TC!A:D, 4, FALSE())</f>
        <v>1.1637500000000001</v>
      </c>
      <c r="N11154" s="24">
        <f t="shared" si="870"/>
        <v>3674.2613250000004</v>
      </c>
      <c r="O11154" t="str">
        <f t="shared" si="871"/>
        <v>FACTURA</v>
      </c>
      <c r="P11154" t="str">
        <f t="shared" si="872"/>
        <v>2025</v>
      </c>
      <c r="Q11154" t="str">
        <f t="shared" si="873"/>
        <v>07</v>
      </c>
      <c r="R11154" t="str">
        <f>+IFERROR(VLOOKUP(I11154, Listado!A:B, 2, FALSE()), "COMERCIALIZADORA INTERNACIONAL CARIBBEAN EXOTICS S A")</f>
        <v>PIEDRAHITA PEREZ MARIANA</v>
      </c>
      <c r="S11154" s="25">
        <f>+VLOOKUP(E11154, TC!A:D, 2, FALSE())</f>
        <v>4110.4799999999996</v>
      </c>
      <c r="T11154" t="str">
        <f t="shared" si="874"/>
        <v>EUR</v>
      </c>
    </row>
    <row r="11155" spans="1:20" ht="18.75" hidden="1" customHeight="1" x14ac:dyDescent="0.25">
      <c r="A11155" t="s">
        <v>3341</v>
      </c>
      <c r="B11155" t="s">
        <v>1923</v>
      </c>
      <c r="C11155" t="s">
        <v>1913</v>
      </c>
      <c r="D11155" s="24">
        <v>6240</v>
      </c>
      <c r="E11155" t="s">
        <v>1802</v>
      </c>
      <c r="F11155" t="s">
        <v>1924</v>
      </c>
      <c r="G11155" t="s">
        <v>108</v>
      </c>
      <c r="H11155" t="s">
        <v>3593</v>
      </c>
      <c r="I11155" t="s">
        <v>1885</v>
      </c>
      <c r="J11155" t="s">
        <v>1919</v>
      </c>
      <c r="K11155" t="s">
        <v>2959</v>
      </c>
      <c r="L11155" s="24">
        <v>294</v>
      </c>
      <c r="M11155" s="25">
        <f>+VLOOKUP(E11155, TC!A:D, 4, FALSE())</f>
        <v>1.1637500000000001</v>
      </c>
      <c r="N11155" s="24">
        <f t="shared" si="870"/>
        <v>342.14250000000004</v>
      </c>
      <c r="O11155" t="str">
        <f t="shared" si="871"/>
        <v>FACTURA</v>
      </c>
      <c r="P11155" t="str">
        <f t="shared" si="872"/>
        <v>2025</v>
      </c>
      <c r="Q11155" t="str">
        <f t="shared" si="873"/>
        <v>07</v>
      </c>
      <c r="R11155" t="str">
        <f>+IFERROR(VLOOKUP(I11155, Listado!A:B, 2, FALSE()), "COMERCIALIZADORA INTERNACIONAL CARIBBEAN EXOTICS S A")</f>
        <v>PIEDRAHITA PEREZ MARIANA</v>
      </c>
      <c r="S11155" s="25">
        <f>+VLOOKUP(E11155, TC!A:D, 2, FALSE())</f>
        <v>4110.4799999999996</v>
      </c>
      <c r="T11155" t="str">
        <f t="shared" si="874"/>
        <v>EUR</v>
      </c>
    </row>
    <row r="11156" spans="1:20" ht="18.75" hidden="1" customHeight="1" x14ac:dyDescent="0.25">
      <c r="A11156" t="s">
        <v>3341</v>
      </c>
      <c r="B11156" t="s">
        <v>1923</v>
      </c>
      <c r="C11156" t="s">
        <v>1913</v>
      </c>
      <c r="D11156" s="24">
        <v>6240</v>
      </c>
      <c r="E11156" t="s">
        <v>1802</v>
      </c>
      <c r="F11156" t="s">
        <v>1924</v>
      </c>
      <c r="G11156" t="s">
        <v>108</v>
      </c>
      <c r="H11156" t="s">
        <v>3593</v>
      </c>
      <c r="I11156" t="s">
        <v>1885</v>
      </c>
      <c r="J11156" t="s">
        <v>1919</v>
      </c>
      <c r="K11156" t="s">
        <v>3311</v>
      </c>
      <c r="L11156" s="24">
        <v>1488.08</v>
      </c>
      <c r="M11156" s="25">
        <f>+VLOOKUP(E11156, TC!A:D, 4, FALSE())</f>
        <v>1.1637500000000001</v>
      </c>
      <c r="N11156" s="24">
        <f t="shared" si="870"/>
        <v>1731.7530999999999</v>
      </c>
      <c r="O11156" t="str">
        <f t="shared" si="871"/>
        <v>FACTURA</v>
      </c>
      <c r="P11156" t="str">
        <f t="shared" si="872"/>
        <v>2025</v>
      </c>
      <c r="Q11156" t="str">
        <f t="shared" si="873"/>
        <v>07</v>
      </c>
      <c r="R11156" t="str">
        <f>+IFERROR(VLOOKUP(I11156, Listado!A:B, 2, FALSE()), "COMERCIALIZADORA INTERNACIONAL CARIBBEAN EXOTICS S A")</f>
        <v>PIEDRAHITA PEREZ MARIANA</v>
      </c>
      <c r="S11156" s="25">
        <f>+VLOOKUP(E11156, TC!A:D, 2, FALSE())</f>
        <v>4110.4799999999996</v>
      </c>
      <c r="T11156" t="str">
        <f t="shared" si="874"/>
        <v>EUR</v>
      </c>
    </row>
    <row r="11157" spans="1:20" ht="18.75" hidden="1" customHeight="1" x14ac:dyDescent="0.25">
      <c r="A11157" t="s">
        <v>3341</v>
      </c>
      <c r="B11157" t="s">
        <v>1923</v>
      </c>
      <c r="C11157" t="s">
        <v>1913</v>
      </c>
      <c r="D11157" s="24">
        <v>6240</v>
      </c>
      <c r="E11157" t="s">
        <v>1802</v>
      </c>
      <c r="F11157" t="s">
        <v>1924</v>
      </c>
      <c r="G11157" t="s">
        <v>108</v>
      </c>
      <c r="H11157" t="s">
        <v>3593</v>
      </c>
      <c r="I11157" t="s">
        <v>1885</v>
      </c>
      <c r="J11157" t="s">
        <v>1919</v>
      </c>
      <c r="K11157" t="s">
        <v>2619</v>
      </c>
      <c r="L11157" s="24">
        <v>678.5</v>
      </c>
      <c r="M11157" s="25">
        <f>+VLOOKUP(E11157, TC!A:D, 4, FALSE())</f>
        <v>1.1637500000000001</v>
      </c>
      <c r="N11157" s="24">
        <f t="shared" si="870"/>
        <v>789.604375</v>
      </c>
      <c r="O11157" t="str">
        <f t="shared" si="871"/>
        <v>FACTURA</v>
      </c>
      <c r="P11157" t="str">
        <f t="shared" si="872"/>
        <v>2025</v>
      </c>
      <c r="Q11157" t="str">
        <f t="shared" si="873"/>
        <v>07</v>
      </c>
      <c r="R11157" t="str">
        <f>+IFERROR(VLOOKUP(I11157, Listado!A:B, 2, FALSE()), "COMERCIALIZADORA INTERNACIONAL CARIBBEAN EXOTICS S A")</f>
        <v>PIEDRAHITA PEREZ MARIANA</v>
      </c>
      <c r="S11157" s="25">
        <f>+VLOOKUP(E11157, TC!A:D, 2, FALSE())</f>
        <v>4110.4799999999996</v>
      </c>
      <c r="T11157" t="str">
        <f t="shared" si="874"/>
        <v>EUR</v>
      </c>
    </row>
    <row r="11158" spans="1:20" ht="18.75" hidden="1" customHeight="1" x14ac:dyDescent="0.25">
      <c r="A11158" t="s">
        <v>3341</v>
      </c>
      <c r="B11158" t="s">
        <v>1923</v>
      </c>
      <c r="C11158" t="s">
        <v>1913</v>
      </c>
      <c r="D11158" s="24">
        <v>6240</v>
      </c>
      <c r="E11158" t="s">
        <v>1802</v>
      </c>
      <c r="F11158" t="s">
        <v>1924</v>
      </c>
      <c r="G11158" t="s">
        <v>108</v>
      </c>
      <c r="H11158" t="s">
        <v>3593</v>
      </c>
      <c r="I11158" t="s">
        <v>1885</v>
      </c>
      <c r="J11158" t="s">
        <v>1919</v>
      </c>
      <c r="K11158" t="s">
        <v>3312</v>
      </c>
      <c r="L11158" s="24">
        <v>2014.4</v>
      </c>
      <c r="M11158" s="25">
        <f>+VLOOKUP(E11158, TC!A:D, 4, FALSE())</f>
        <v>1.1637500000000001</v>
      </c>
      <c r="N11158" s="24">
        <f t="shared" si="870"/>
        <v>2344.2580000000003</v>
      </c>
      <c r="O11158" t="str">
        <f t="shared" si="871"/>
        <v>FACTURA</v>
      </c>
      <c r="P11158" t="str">
        <f t="shared" si="872"/>
        <v>2025</v>
      </c>
      <c r="Q11158" t="str">
        <f t="shared" si="873"/>
        <v>07</v>
      </c>
      <c r="R11158" t="str">
        <f>+IFERROR(VLOOKUP(I11158, Listado!A:B, 2, FALSE()), "COMERCIALIZADORA INTERNACIONAL CARIBBEAN EXOTICS S A")</f>
        <v>PIEDRAHITA PEREZ MARIANA</v>
      </c>
      <c r="S11158" s="25">
        <f>+VLOOKUP(E11158, TC!A:D, 2, FALSE())</f>
        <v>4110.4799999999996</v>
      </c>
      <c r="T11158" t="str">
        <f t="shared" si="874"/>
        <v>EUR</v>
      </c>
    </row>
    <row r="11159" spans="1:20" ht="18.75" hidden="1" customHeight="1" x14ac:dyDescent="0.25">
      <c r="A11159" t="s">
        <v>3341</v>
      </c>
      <c r="B11159" t="s">
        <v>5</v>
      </c>
      <c r="C11159" t="s">
        <v>1913</v>
      </c>
      <c r="D11159" s="24">
        <v>12636</v>
      </c>
      <c r="E11159" t="s">
        <v>1802</v>
      </c>
      <c r="F11159" t="s">
        <v>1924</v>
      </c>
      <c r="G11159" t="s">
        <v>108</v>
      </c>
      <c r="H11159" t="s">
        <v>3594</v>
      </c>
      <c r="I11159" t="s">
        <v>1885</v>
      </c>
      <c r="J11159" t="s">
        <v>1919</v>
      </c>
      <c r="K11159" t="s">
        <v>81</v>
      </c>
      <c r="L11159" s="24">
        <v>2340.096</v>
      </c>
      <c r="M11159" s="25">
        <f>+VLOOKUP(E11159, TC!A:D, 4, FALSE())</f>
        <v>1.1637500000000001</v>
      </c>
      <c r="N11159" s="24">
        <f t="shared" si="870"/>
        <v>2723.2867200000001</v>
      </c>
      <c r="O11159" t="str">
        <f t="shared" si="871"/>
        <v>FACTURA</v>
      </c>
      <c r="P11159" t="str">
        <f t="shared" si="872"/>
        <v>2025</v>
      </c>
      <c r="Q11159" t="str">
        <f t="shared" si="873"/>
        <v>07</v>
      </c>
      <c r="R11159" t="str">
        <f>+IFERROR(VLOOKUP(I11159, Listado!A:B, 2, FALSE()), "COMERCIALIZADORA INTERNACIONAL CARIBBEAN EXOTICS S A")</f>
        <v>PIEDRAHITA PEREZ MARIANA</v>
      </c>
      <c r="S11159" s="25">
        <f>+VLOOKUP(E11159, TC!A:D, 2, FALSE())</f>
        <v>4110.4799999999996</v>
      </c>
      <c r="T11159" t="str">
        <f t="shared" si="874"/>
        <v>EUR</v>
      </c>
    </row>
    <row r="11160" spans="1:20" ht="18.75" hidden="1" customHeight="1" x14ac:dyDescent="0.25">
      <c r="A11160" t="s">
        <v>3341</v>
      </c>
      <c r="B11160" t="s">
        <v>5</v>
      </c>
      <c r="C11160" t="s">
        <v>1913</v>
      </c>
      <c r="D11160" s="24">
        <v>12636</v>
      </c>
      <c r="E11160" t="s">
        <v>1802</v>
      </c>
      <c r="F11160" t="s">
        <v>1924</v>
      </c>
      <c r="G11160" t="s">
        <v>108</v>
      </c>
      <c r="H11160" t="s">
        <v>3594</v>
      </c>
      <c r="I11160" t="s">
        <v>1885</v>
      </c>
      <c r="J11160" t="s">
        <v>1919</v>
      </c>
      <c r="K11160" t="s">
        <v>56</v>
      </c>
      <c r="L11160" s="24">
        <v>1027.9359999999999</v>
      </c>
      <c r="M11160" s="25">
        <f>+VLOOKUP(E11160, TC!A:D, 4, FALSE())</f>
        <v>1.1637500000000001</v>
      </c>
      <c r="N11160" s="24">
        <f t="shared" si="870"/>
        <v>1196.26052</v>
      </c>
      <c r="O11160" t="str">
        <f t="shared" si="871"/>
        <v>FACTURA</v>
      </c>
      <c r="P11160" t="str">
        <f t="shared" si="872"/>
        <v>2025</v>
      </c>
      <c r="Q11160" t="str">
        <f t="shared" si="873"/>
        <v>07</v>
      </c>
      <c r="R11160" t="str">
        <f>+IFERROR(VLOOKUP(I11160, Listado!A:B, 2, FALSE()), "COMERCIALIZADORA INTERNACIONAL CARIBBEAN EXOTICS S A")</f>
        <v>PIEDRAHITA PEREZ MARIANA</v>
      </c>
      <c r="S11160" s="25">
        <f>+VLOOKUP(E11160, TC!A:D, 2, FALSE())</f>
        <v>4110.4799999999996</v>
      </c>
      <c r="T11160" t="str">
        <f t="shared" si="874"/>
        <v>EUR</v>
      </c>
    </row>
    <row r="11161" spans="1:20" ht="18.75" hidden="1" customHeight="1" x14ac:dyDescent="0.25">
      <c r="A11161" t="s">
        <v>3341</v>
      </c>
      <c r="B11161" t="s">
        <v>5</v>
      </c>
      <c r="C11161" t="s">
        <v>1913</v>
      </c>
      <c r="D11161" s="24">
        <v>12636</v>
      </c>
      <c r="E11161" t="s">
        <v>1802</v>
      </c>
      <c r="F11161" t="s">
        <v>1924</v>
      </c>
      <c r="G11161" t="s">
        <v>108</v>
      </c>
      <c r="H11161" t="s">
        <v>3594</v>
      </c>
      <c r="I11161" t="s">
        <v>1885</v>
      </c>
      <c r="J11161" t="s">
        <v>1919</v>
      </c>
      <c r="K11161" t="s">
        <v>1959</v>
      </c>
      <c r="L11161" s="24">
        <v>600</v>
      </c>
      <c r="M11161" s="25">
        <f>+VLOOKUP(E11161, TC!A:D, 4, FALSE())</f>
        <v>1.1637500000000001</v>
      </c>
      <c r="N11161" s="24">
        <f t="shared" si="870"/>
        <v>698.25</v>
      </c>
      <c r="O11161" t="str">
        <f t="shared" si="871"/>
        <v>FACTURA</v>
      </c>
      <c r="P11161" t="str">
        <f t="shared" si="872"/>
        <v>2025</v>
      </c>
      <c r="Q11161" t="str">
        <f t="shared" si="873"/>
        <v>07</v>
      </c>
      <c r="R11161" t="str">
        <f>+IFERROR(VLOOKUP(I11161, Listado!A:B, 2, FALSE()), "COMERCIALIZADORA INTERNACIONAL CARIBBEAN EXOTICS S A")</f>
        <v>PIEDRAHITA PEREZ MARIANA</v>
      </c>
      <c r="S11161" s="25">
        <f>+VLOOKUP(E11161, TC!A:D, 2, FALSE())</f>
        <v>4110.4799999999996</v>
      </c>
      <c r="T11161" t="str">
        <f t="shared" si="874"/>
        <v>EUR</v>
      </c>
    </row>
    <row r="11162" spans="1:20" ht="18.75" hidden="1" customHeight="1" x14ac:dyDescent="0.25">
      <c r="A11162" t="s">
        <v>3341</v>
      </c>
      <c r="B11162" t="s">
        <v>5</v>
      </c>
      <c r="C11162" t="s">
        <v>1913</v>
      </c>
      <c r="D11162" s="24">
        <v>12636</v>
      </c>
      <c r="E11162" t="s">
        <v>1802</v>
      </c>
      <c r="F11162" t="s">
        <v>1924</v>
      </c>
      <c r="G11162" t="s">
        <v>108</v>
      </c>
      <c r="H11162" t="s">
        <v>3594</v>
      </c>
      <c r="I11162" t="s">
        <v>1885</v>
      </c>
      <c r="J11162" t="s">
        <v>1919</v>
      </c>
      <c r="K11162" t="s">
        <v>1960</v>
      </c>
      <c r="L11162" s="24">
        <v>33.067999999999998</v>
      </c>
      <c r="M11162" s="25">
        <f>+VLOOKUP(E11162, TC!A:D, 4, FALSE())</f>
        <v>1.1637500000000001</v>
      </c>
      <c r="N11162" s="24">
        <f t="shared" si="870"/>
        <v>38.482884999999996</v>
      </c>
      <c r="O11162" t="str">
        <f t="shared" si="871"/>
        <v>FACTURA</v>
      </c>
      <c r="P11162" t="str">
        <f t="shared" si="872"/>
        <v>2025</v>
      </c>
      <c r="Q11162" t="str">
        <f t="shared" si="873"/>
        <v>07</v>
      </c>
      <c r="R11162" t="str">
        <f>+IFERROR(VLOOKUP(I11162, Listado!A:B, 2, FALSE()), "COMERCIALIZADORA INTERNACIONAL CARIBBEAN EXOTICS S A")</f>
        <v>PIEDRAHITA PEREZ MARIANA</v>
      </c>
      <c r="S11162" s="25">
        <f>+VLOOKUP(E11162, TC!A:D, 2, FALSE())</f>
        <v>4110.4799999999996</v>
      </c>
      <c r="T11162" t="str">
        <f t="shared" si="874"/>
        <v>EUR</v>
      </c>
    </row>
    <row r="11163" spans="1:20" ht="18.75" hidden="1" customHeight="1" x14ac:dyDescent="0.25">
      <c r="A11163" t="s">
        <v>3341</v>
      </c>
      <c r="B11163" t="s">
        <v>5</v>
      </c>
      <c r="C11163" t="s">
        <v>1913</v>
      </c>
      <c r="D11163" s="24">
        <v>12637</v>
      </c>
      <c r="E11163" t="s">
        <v>1802</v>
      </c>
      <c r="F11163" t="s">
        <v>99</v>
      </c>
      <c r="G11163" t="s">
        <v>1914</v>
      </c>
      <c r="I11163" t="s">
        <v>1841</v>
      </c>
      <c r="J11163" t="s">
        <v>1915</v>
      </c>
      <c r="K11163" t="s">
        <v>2022</v>
      </c>
      <c r="L11163" s="24">
        <v>219600</v>
      </c>
      <c r="M11163" s="25">
        <f>+VLOOKUP(E11163, TC!A:D, 4, FALSE())</f>
        <v>1.1637500000000001</v>
      </c>
      <c r="N11163" s="24">
        <f t="shared" si="870"/>
        <v>219600</v>
      </c>
      <c r="O11163" t="str">
        <f t="shared" si="871"/>
        <v>FACTURA</v>
      </c>
      <c r="P11163" t="str">
        <f t="shared" si="872"/>
        <v>2025</v>
      </c>
      <c r="Q11163" t="str">
        <f t="shared" si="873"/>
        <v>07</v>
      </c>
      <c r="R11163" t="str">
        <f>+IFERROR(VLOOKUP(I11163, Listado!A:B, 2, FALSE()), "COMERCIALIZADORA INTERNACIONAL CARIBBEAN EXOTICS S A")</f>
        <v>LONDOÑO ECHEVERRI ALEJANDRA</v>
      </c>
      <c r="S11163" s="25">
        <f>+VLOOKUP(E11163, TC!A:D, 2, FALSE())</f>
        <v>4110.4799999999996</v>
      </c>
      <c r="T11163" t="str">
        <f t="shared" si="874"/>
        <v>COP</v>
      </c>
    </row>
    <row r="11164" spans="1:20" ht="18.75" hidden="1" customHeight="1" x14ac:dyDescent="0.25">
      <c r="A11164" t="s">
        <v>3341</v>
      </c>
      <c r="B11164" t="s">
        <v>5</v>
      </c>
      <c r="C11164" t="s">
        <v>1913</v>
      </c>
      <c r="D11164" s="24">
        <v>12637</v>
      </c>
      <c r="E11164" t="s">
        <v>1802</v>
      </c>
      <c r="F11164" t="s">
        <v>99</v>
      </c>
      <c r="G11164" t="s">
        <v>1914</v>
      </c>
      <c r="I11164" t="s">
        <v>1841</v>
      </c>
      <c r="J11164" t="s">
        <v>1915</v>
      </c>
      <c r="K11164" t="s">
        <v>2022</v>
      </c>
      <c r="L11164" s="24">
        <v>130680</v>
      </c>
      <c r="M11164" s="25">
        <f>+VLOOKUP(E11164, TC!A:D, 4, FALSE())</f>
        <v>1.1637500000000001</v>
      </c>
      <c r="N11164" s="24">
        <f t="shared" si="870"/>
        <v>130680</v>
      </c>
      <c r="O11164" t="str">
        <f t="shared" si="871"/>
        <v>FACTURA</v>
      </c>
      <c r="P11164" t="str">
        <f t="shared" si="872"/>
        <v>2025</v>
      </c>
      <c r="Q11164" t="str">
        <f t="shared" si="873"/>
        <v>07</v>
      </c>
      <c r="R11164" t="str">
        <f>+IFERROR(VLOOKUP(I11164, Listado!A:B, 2, FALSE()), "COMERCIALIZADORA INTERNACIONAL CARIBBEAN EXOTICS S A")</f>
        <v>LONDOÑO ECHEVERRI ALEJANDRA</v>
      </c>
      <c r="S11164" s="25">
        <f>+VLOOKUP(E11164, TC!A:D, 2, FALSE())</f>
        <v>4110.4799999999996</v>
      </c>
      <c r="T11164" t="str">
        <f t="shared" si="874"/>
        <v>COP</v>
      </c>
    </row>
    <row r="11165" spans="1:20" ht="18.75" hidden="1" customHeight="1" x14ac:dyDescent="0.25">
      <c r="A11165" t="s">
        <v>3341</v>
      </c>
      <c r="B11165" t="s">
        <v>5</v>
      </c>
      <c r="C11165" t="s">
        <v>1913</v>
      </c>
      <c r="D11165" s="24">
        <v>12637</v>
      </c>
      <c r="E11165" t="s">
        <v>1802</v>
      </c>
      <c r="F11165" t="s">
        <v>99</v>
      </c>
      <c r="G11165" t="s">
        <v>1914</v>
      </c>
      <c r="I11165" t="s">
        <v>1841</v>
      </c>
      <c r="J11165" t="s">
        <v>1915</v>
      </c>
      <c r="K11165" t="s">
        <v>2022</v>
      </c>
      <c r="L11165" s="24">
        <v>113940</v>
      </c>
      <c r="M11165" s="25">
        <f>+VLOOKUP(E11165, TC!A:D, 4, FALSE())</f>
        <v>1.1637500000000001</v>
      </c>
      <c r="N11165" s="24">
        <f t="shared" si="870"/>
        <v>113940</v>
      </c>
      <c r="O11165" t="str">
        <f t="shared" si="871"/>
        <v>FACTURA</v>
      </c>
      <c r="P11165" t="str">
        <f t="shared" si="872"/>
        <v>2025</v>
      </c>
      <c r="Q11165" t="str">
        <f t="shared" si="873"/>
        <v>07</v>
      </c>
      <c r="R11165" t="str">
        <f>+IFERROR(VLOOKUP(I11165, Listado!A:B, 2, FALSE()), "COMERCIALIZADORA INTERNACIONAL CARIBBEAN EXOTICS S A")</f>
        <v>LONDOÑO ECHEVERRI ALEJANDRA</v>
      </c>
      <c r="S11165" s="25">
        <f>+VLOOKUP(E11165, TC!A:D, 2, FALSE())</f>
        <v>4110.4799999999996</v>
      </c>
      <c r="T11165" t="str">
        <f t="shared" si="874"/>
        <v>COP</v>
      </c>
    </row>
    <row r="11166" spans="1:20" ht="18.75" hidden="1" customHeight="1" x14ac:dyDescent="0.25">
      <c r="A11166" t="s">
        <v>3341</v>
      </c>
      <c r="B11166" t="s">
        <v>5</v>
      </c>
      <c r="C11166" t="s">
        <v>1913</v>
      </c>
      <c r="D11166" s="24">
        <v>12637</v>
      </c>
      <c r="E11166" t="s">
        <v>1802</v>
      </c>
      <c r="F11166" t="s">
        <v>99</v>
      </c>
      <c r="G11166" t="s">
        <v>1914</v>
      </c>
      <c r="I11166" t="s">
        <v>1841</v>
      </c>
      <c r="J11166" t="s">
        <v>1915</v>
      </c>
      <c r="K11166" t="s">
        <v>2022</v>
      </c>
      <c r="L11166" s="24">
        <v>10980</v>
      </c>
      <c r="M11166" s="25">
        <f>+VLOOKUP(E11166, TC!A:D, 4, FALSE())</f>
        <v>1.1637500000000001</v>
      </c>
      <c r="N11166" s="24">
        <f t="shared" si="870"/>
        <v>10980</v>
      </c>
      <c r="O11166" t="str">
        <f t="shared" si="871"/>
        <v>FACTURA</v>
      </c>
      <c r="P11166" t="str">
        <f t="shared" si="872"/>
        <v>2025</v>
      </c>
      <c r="Q11166" t="str">
        <f t="shared" si="873"/>
        <v>07</v>
      </c>
      <c r="R11166" t="str">
        <f>+IFERROR(VLOOKUP(I11166, Listado!A:B, 2, FALSE()), "COMERCIALIZADORA INTERNACIONAL CARIBBEAN EXOTICS S A")</f>
        <v>LONDOÑO ECHEVERRI ALEJANDRA</v>
      </c>
      <c r="S11166" s="25">
        <f>+VLOOKUP(E11166, TC!A:D, 2, FALSE())</f>
        <v>4110.4799999999996</v>
      </c>
      <c r="T11166" t="str">
        <f t="shared" si="874"/>
        <v>COP</v>
      </c>
    </row>
    <row r="11167" spans="1:20" ht="18.75" hidden="1" customHeight="1" x14ac:dyDescent="0.25">
      <c r="A11167" t="s">
        <v>3341</v>
      </c>
      <c r="B11167" t="s">
        <v>5</v>
      </c>
      <c r="C11167" t="s">
        <v>1913</v>
      </c>
      <c r="D11167" s="24">
        <v>12637</v>
      </c>
      <c r="E11167" t="s">
        <v>1802</v>
      </c>
      <c r="F11167" t="s">
        <v>99</v>
      </c>
      <c r="G11167" t="s">
        <v>1914</v>
      </c>
      <c r="I11167" t="s">
        <v>1841</v>
      </c>
      <c r="J11167" t="s">
        <v>1915</v>
      </c>
      <c r="K11167" t="s">
        <v>2022</v>
      </c>
      <c r="L11167" s="24">
        <v>4860</v>
      </c>
      <c r="M11167" s="25">
        <f>+VLOOKUP(E11167, TC!A:D, 4, FALSE())</f>
        <v>1.1637500000000001</v>
      </c>
      <c r="N11167" s="24">
        <f t="shared" si="870"/>
        <v>4860</v>
      </c>
      <c r="O11167" t="str">
        <f t="shared" si="871"/>
        <v>FACTURA</v>
      </c>
      <c r="P11167" t="str">
        <f t="shared" si="872"/>
        <v>2025</v>
      </c>
      <c r="Q11167" t="str">
        <f t="shared" si="873"/>
        <v>07</v>
      </c>
      <c r="R11167" t="str">
        <f>+IFERROR(VLOOKUP(I11167, Listado!A:B, 2, FALSE()), "COMERCIALIZADORA INTERNACIONAL CARIBBEAN EXOTICS S A")</f>
        <v>LONDOÑO ECHEVERRI ALEJANDRA</v>
      </c>
      <c r="S11167" s="25">
        <f>+VLOOKUP(E11167, TC!A:D, 2, FALSE())</f>
        <v>4110.4799999999996</v>
      </c>
      <c r="T11167" t="str">
        <f t="shared" si="874"/>
        <v>COP</v>
      </c>
    </row>
    <row r="11168" spans="1:20" ht="18.75" hidden="1" customHeight="1" x14ac:dyDescent="0.25">
      <c r="A11168" t="s">
        <v>3341</v>
      </c>
      <c r="B11168" t="s">
        <v>5</v>
      </c>
      <c r="C11168" t="s">
        <v>1913</v>
      </c>
      <c r="D11168" s="24">
        <v>12637</v>
      </c>
      <c r="E11168" t="s">
        <v>1802</v>
      </c>
      <c r="F11168" t="s">
        <v>99</v>
      </c>
      <c r="G11168" t="s">
        <v>1914</v>
      </c>
      <c r="I11168" t="s">
        <v>1841</v>
      </c>
      <c r="J11168" t="s">
        <v>1915</v>
      </c>
      <c r="K11168" t="s">
        <v>2022</v>
      </c>
      <c r="L11168" s="24">
        <v>6300</v>
      </c>
      <c r="M11168" s="25">
        <f>+VLOOKUP(E11168, TC!A:D, 4, FALSE())</f>
        <v>1.1637500000000001</v>
      </c>
      <c r="N11168" s="24">
        <f t="shared" si="870"/>
        <v>6300</v>
      </c>
      <c r="O11168" t="str">
        <f t="shared" si="871"/>
        <v>FACTURA</v>
      </c>
      <c r="P11168" t="str">
        <f t="shared" si="872"/>
        <v>2025</v>
      </c>
      <c r="Q11168" t="str">
        <f t="shared" si="873"/>
        <v>07</v>
      </c>
      <c r="R11168" t="str">
        <f>+IFERROR(VLOOKUP(I11168, Listado!A:B, 2, FALSE()), "COMERCIALIZADORA INTERNACIONAL CARIBBEAN EXOTICS S A")</f>
        <v>LONDOÑO ECHEVERRI ALEJANDRA</v>
      </c>
      <c r="S11168" s="25">
        <f>+VLOOKUP(E11168, TC!A:D, 2, FALSE())</f>
        <v>4110.4799999999996</v>
      </c>
      <c r="T11168" t="str">
        <f t="shared" si="874"/>
        <v>COP</v>
      </c>
    </row>
    <row r="11169" spans="1:20" ht="18.75" hidden="1" customHeight="1" x14ac:dyDescent="0.25">
      <c r="A11169" t="s">
        <v>3341</v>
      </c>
      <c r="B11169" t="s">
        <v>5</v>
      </c>
      <c r="C11169" t="s">
        <v>1913</v>
      </c>
      <c r="D11169" s="24">
        <v>12637</v>
      </c>
      <c r="E11169" t="s">
        <v>1802</v>
      </c>
      <c r="F11169" t="s">
        <v>99</v>
      </c>
      <c r="G11169" t="s">
        <v>1914</v>
      </c>
      <c r="I11169" t="s">
        <v>1841</v>
      </c>
      <c r="J11169" t="s">
        <v>1915</v>
      </c>
      <c r="K11169" t="s">
        <v>2022</v>
      </c>
      <c r="L11169" s="24">
        <v>6300</v>
      </c>
      <c r="M11169" s="25">
        <f>+VLOOKUP(E11169, TC!A:D, 4, FALSE())</f>
        <v>1.1637500000000001</v>
      </c>
      <c r="N11169" s="24">
        <f t="shared" si="870"/>
        <v>6300</v>
      </c>
      <c r="O11169" t="str">
        <f t="shared" si="871"/>
        <v>FACTURA</v>
      </c>
      <c r="P11169" t="str">
        <f t="shared" si="872"/>
        <v>2025</v>
      </c>
      <c r="Q11169" t="str">
        <f t="shared" si="873"/>
        <v>07</v>
      </c>
      <c r="R11169" t="str">
        <f>+IFERROR(VLOOKUP(I11169, Listado!A:B, 2, FALSE()), "COMERCIALIZADORA INTERNACIONAL CARIBBEAN EXOTICS S A")</f>
        <v>LONDOÑO ECHEVERRI ALEJANDRA</v>
      </c>
      <c r="S11169" s="25">
        <f>+VLOOKUP(E11169, TC!A:D, 2, FALSE())</f>
        <v>4110.4799999999996</v>
      </c>
      <c r="T11169" t="str">
        <f t="shared" si="874"/>
        <v>COP</v>
      </c>
    </row>
    <row r="11170" spans="1:20" ht="18.75" hidden="1" customHeight="1" x14ac:dyDescent="0.25">
      <c r="A11170" t="s">
        <v>3341</v>
      </c>
      <c r="B11170" t="s">
        <v>5</v>
      </c>
      <c r="C11170" t="s">
        <v>1913</v>
      </c>
      <c r="D11170" s="24">
        <v>12637</v>
      </c>
      <c r="E11170" t="s">
        <v>1802</v>
      </c>
      <c r="F11170" t="s">
        <v>99</v>
      </c>
      <c r="G11170" t="s">
        <v>1914</v>
      </c>
      <c r="I11170" t="s">
        <v>1841</v>
      </c>
      <c r="J11170" t="s">
        <v>1915</v>
      </c>
      <c r="K11170" t="s">
        <v>2022</v>
      </c>
      <c r="L11170" s="24">
        <v>5940</v>
      </c>
      <c r="M11170" s="25">
        <f>+VLOOKUP(E11170, TC!A:D, 4, FALSE())</f>
        <v>1.1637500000000001</v>
      </c>
      <c r="N11170" s="24">
        <f t="shared" si="870"/>
        <v>5940</v>
      </c>
      <c r="O11170" t="str">
        <f t="shared" si="871"/>
        <v>FACTURA</v>
      </c>
      <c r="P11170" t="str">
        <f t="shared" si="872"/>
        <v>2025</v>
      </c>
      <c r="Q11170" t="str">
        <f t="shared" si="873"/>
        <v>07</v>
      </c>
      <c r="R11170" t="str">
        <f>+IFERROR(VLOOKUP(I11170, Listado!A:B, 2, FALSE()), "COMERCIALIZADORA INTERNACIONAL CARIBBEAN EXOTICS S A")</f>
        <v>LONDOÑO ECHEVERRI ALEJANDRA</v>
      </c>
      <c r="S11170" s="25">
        <f>+VLOOKUP(E11170, TC!A:D, 2, FALSE())</f>
        <v>4110.4799999999996</v>
      </c>
      <c r="T11170" t="str">
        <f t="shared" si="874"/>
        <v>COP</v>
      </c>
    </row>
    <row r="11171" spans="1:20" ht="18.75" hidden="1" customHeight="1" x14ac:dyDescent="0.25">
      <c r="A11171" t="s">
        <v>3341</v>
      </c>
      <c r="B11171" t="s">
        <v>5</v>
      </c>
      <c r="C11171" t="s">
        <v>1913</v>
      </c>
      <c r="D11171" s="24">
        <v>12637</v>
      </c>
      <c r="E11171" t="s">
        <v>1802</v>
      </c>
      <c r="F11171" t="s">
        <v>99</v>
      </c>
      <c r="G11171" t="s">
        <v>1914</v>
      </c>
      <c r="I11171" t="s">
        <v>1841</v>
      </c>
      <c r="J11171" t="s">
        <v>1915</v>
      </c>
      <c r="K11171" t="s">
        <v>2022</v>
      </c>
      <c r="L11171" s="24">
        <v>5220</v>
      </c>
      <c r="M11171" s="25">
        <f>+VLOOKUP(E11171, TC!A:D, 4, FALSE())</f>
        <v>1.1637500000000001</v>
      </c>
      <c r="N11171" s="24">
        <f t="shared" si="870"/>
        <v>5220</v>
      </c>
      <c r="O11171" t="str">
        <f t="shared" si="871"/>
        <v>FACTURA</v>
      </c>
      <c r="P11171" t="str">
        <f t="shared" si="872"/>
        <v>2025</v>
      </c>
      <c r="Q11171" t="str">
        <f t="shared" si="873"/>
        <v>07</v>
      </c>
      <c r="R11171" t="str">
        <f>+IFERROR(VLOOKUP(I11171, Listado!A:B, 2, FALSE()), "COMERCIALIZADORA INTERNACIONAL CARIBBEAN EXOTICS S A")</f>
        <v>LONDOÑO ECHEVERRI ALEJANDRA</v>
      </c>
      <c r="S11171" s="25">
        <f>+VLOOKUP(E11171, TC!A:D, 2, FALSE())</f>
        <v>4110.4799999999996</v>
      </c>
      <c r="T11171" t="str">
        <f t="shared" si="874"/>
        <v>COP</v>
      </c>
    </row>
    <row r="11172" spans="1:20" ht="18.75" hidden="1" customHeight="1" x14ac:dyDescent="0.25">
      <c r="A11172" t="s">
        <v>3341</v>
      </c>
      <c r="B11172" t="s">
        <v>5</v>
      </c>
      <c r="C11172" t="s">
        <v>1913</v>
      </c>
      <c r="D11172" s="24">
        <v>12637</v>
      </c>
      <c r="E11172" t="s">
        <v>1802</v>
      </c>
      <c r="F11172" t="s">
        <v>99</v>
      </c>
      <c r="G11172" t="s">
        <v>1914</v>
      </c>
      <c r="I11172" t="s">
        <v>1841</v>
      </c>
      <c r="J11172" t="s">
        <v>1915</v>
      </c>
      <c r="K11172" t="s">
        <v>2022</v>
      </c>
      <c r="L11172" s="24">
        <v>6300</v>
      </c>
      <c r="M11172" s="25">
        <f>+VLOOKUP(E11172, TC!A:D, 4, FALSE())</f>
        <v>1.1637500000000001</v>
      </c>
      <c r="N11172" s="24">
        <f t="shared" si="870"/>
        <v>6300</v>
      </c>
      <c r="O11172" t="str">
        <f t="shared" si="871"/>
        <v>FACTURA</v>
      </c>
      <c r="P11172" t="str">
        <f t="shared" si="872"/>
        <v>2025</v>
      </c>
      <c r="Q11172" t="str">
        <f t="shared" si="873"/>
        <v>07</v>
      </c>
      <c r="R11172" t="str">
        <f>+IFERROR(VLOOKUP(I11172, Listado!A:B, 2, FALSE()), "COMERCIALIZADORA INTERNACIONAL CARIBBEAN EXOTICS S A")</f>
        <v>LONDOÑO ECHEVERRI ALEJANDRA</v>
      </c>
      <c r="S11172" s="25">
        <f>+VLOOKUP(E11172, TC!A:D, 2, FALSE())</f>
        <v>4110.4799999999996</v>
      </c>
      <c r="T11172" t="str">
        <f t="shared" si="874"/>
        <v>COP</v>
      </c>
    </row>
    <row r="11173" spans="1:20" ht="18.75" hidden="1" customHeight="1" x14ac:dyDescent="0.25">
      <c r="A11173" t="s">
        <v>3341</v>
      </c>
      <c r="B11173" t="s">
        <v>5</v>
      </c>
      <c r="C11173" t="s">
        <v>1913</v>
      </c>
      <c r="D11173" s="24">
        <v>12637</v>
      </c>
      <c r="E11173" t="s">
        <v>1802</v>
      </c>
      <c r="F11173" t="s">
        <v>99</v>
      </c>
      <c r="G11173" t="s">
        <v>1914</v>
      </c>
      <c r="I11173" t="s">
        <v>1841</v>
      </c>
      <c r="J11173" t="s">
        <v>1915</v>
      </c>
      <c r="K11173" t="s">
        <v>2022</v>
      </c>
      <c r="L11173" s="24">
        <v>9540</v>
      </c>
      <c r="M11173" s="25">
        <f>+VLOOKUP(E11173, TC!A:D, 4, FALSE())</f>
        <v>1.1637500000000001</v>
      </c>
      <c r="N11173" s="24">
        <f t="shared" si="870"/>
        <v>9540</v>
      </c>
      <c r="O11173" t="str">
        <f t="shared" si="871"/>
        <v>FACTURA</v>
      </c>
      <c r="P11173" t="str">
        <f t="shared" si="872"/>
        <v>2025</v>
      </c>
      <c r="Q11173" t="str">
        <f t="shared" si="873"/>
        <v>07</v>
      </c>
      <c r="R11173" t="str">
        <f>+IFERROR(VLOOKUP(I11173, Listado!A:B, 2, FALSE()), "COMERCIALIZADORA INTERNACIONAL CARIBBEAN EXOTICS S A")</f>
        <v>LONDOÑO ECHEVERRI ALEJANDRA</v>
      </c>
      <c r="S11173" s="25">
        <f>+VLOOKUP(E11173, TC!A:D, 2, FALSE())</f>
        <v>4110.4799999999996</v>
      </c>
      <c r="T11173" t="str">
        <f t="shared" si="874"/>
        <v>COP</v>
      </c>
    </row>
    <row r="11174" spans="1:20" ht="18.75" hidden="1" customHeight="1" x14ac:dyDescent="0.25">
      <c r="A11174" t="s">
        <v>3341</v>
      </c>
      <c r="B11174" t="s">
        <v>5</v>
      </c>
      <c r="C11174" t="s">
        <v>1913</v>
      </c>
      <c r="D11174" s="24">
        <v>12637</v>
      </c>
      <c r="E11174" t="s">
        <v>1802</v>
      </c>
      <c r="F11174" t="s">
        <v>99</v>
      </c>
      <c r="G11174" t="s">
        <v>1914</v>
      </c>
      <c r="I11174" t="s">
        <v>1841</v>
      </c>
      <c r="J11174" t="s">
        <v>1915</v>
      </c>
      <c r="K11174" t="s">
        <v>2022</v>
      </c>
      <c r="L11174" s="24">
        <v>9900</v>
      </c>
      <c r="M11174" s="25">
        <f>+VLOOKUP(E11174, TC!A:D, 4, FALSE())</f>
        <v>1.1637500000000001</v>
      </c>
      <c r="N11174" s="24">
        <f t="shared" si="870"/>
        <v>9900</v>
      </c>
      <c r="O11174" t="str">
        <f t="shared" si="871"/>
        <v>FACTURA</v>
      </c>
      <c r="P11174" t="str">
        <f t="shared" si="872"/>
        <v>2025</v>
      </c>
      <c r="Q11174" t="str">
        <f t="shared" si="873"/>
        <v>07</v>
      </c>
      <c r="R11174" t="str">
        <f>+IFERROR(VLOOKUP(I11174, Listado!A:B, 2, FALSE()), "COMERCIALIZADORA INTERNACIONAL CARIBBEAN EXOTICS S A")</f>
        <v>LONDOÑO ECHEVERRI ALEJANDRA</v>
      </c>
      <c r="S11174" s="25">
        <f>+VLOOKUP(E11174, TC!A:D, 2, FALSE())</f>
        <v>4110.4799999999996</v>
      </c>
      <c r="T11174" t="str">
        <f t="shared" si="874"/>
        <v>COP</v>
      </c>
    </row>
    <row r="11175" spans="1:20" ht="18.75" hidden="1" customHeight="1" x14ac:dyDescent="0.25">
      <c r="A11175" t="s">
        <v>3341</v>
      </c>
      <c r="B11175" t="s">
        <v>5</v>
      </c>
      <c r="C11175" t="s">
        <v>1913</v>
      </c>
      <c r="D11175" s="24">
        <v>12637</v>
      </c>
      <c r="E11175" t="s">
        <v>1802</v>
      </c>
      <c r="F11175" t="s">
        <v>99</v>
      </c>
      <c r="G11175" t="s">
        <v>1914</v>
      </c>
      <c r="I11175" t="s">
        <v>1841</v>
      </c>
      <c r="J11175" t="s">
        <v>1915</v>
      </c>
      <c r="K11175" t="s">
        <v>2022</v>
      </c>
      <c r="L11175" s="24">
        <v>10800</v>
      </c>
      <c r="M11175" s="25">
        <f>+VLOOKUP(E11175, TC!A:D, 4, FALSE())</f>
        <v>1.1637500000000001</v>
      </c>
      <c r="N11175" s="24">
        <f t="shared" si="870"/>
        <v>10800</v>
      </c>
      <c r="O11175" t="str">
        <f t="shared" si="871"/>
        <v>FACTURA</v>
      </c>
      <c r="P11175" t="str">
        <f t="shared" si="872"/>
        <v>2025</v>
      </c>
      <c r="Q11175" t="str">
        <f t="shared" si="873"/>
        <v>07</v>
      </c>
      <c r="R11175" t="str">
        <f>+IFERROR(VLOOKUP(I11175, Listado!A:B, 2, FALSE()), "COMERCIALIZADORA INTERNACIONAL CARIBBEAN EXOTICS S A")</f>
        <v>LONDOÑO ECHEVERRI ALEJANDRA</v>
      </c>
      <c r="S11175" s="25">
        <f>+VLOOKUP(E11175, TC!A:D, 2, FALSE())</f>
        <v>4110.4799999999996</v>
      </c>
      <c r="T11175" t="str">
        <f t="shared" si="874"/>
        <v>COP</v>
      </c>
    </row>
    <row r="11176" spans="1:20" ht="18.75" hidden="1" customHeight="1" x14ac:dyDescent="0.25">
      <c r="A11176" t="s">
        <v>3341</v>
      </c>
      <c r="B11176" t="s">
        <v>5</v>
      </c>
      <c r="C11176" t="s">
        <v>1913</v>
      </c>
      <c r="D11176" s="24">
        <v>12637</v>
      </c>
      <c r="E11176" t="s">
        <v>1802</v>
      </c>
      <c r="F11176" t="s">
        <v>99</v>
      </c>
      <c r="G11176" t="s">
        <v>1914</v>
      </c>
      <c r="I11176" t="s">
        <v>1841</v>
      </c>
      <c r="J11176" t="s">
        <v>1915</v>
      </c>
      <c r="K11176" t="s">
        <v>2022</v>
      </c>
      <c r="L11176" s="24">
        <v>5940</v>
      </c>
      <c r="M11176" s="25">
        <f>+VLOOKUP(E11176, TC!A:D, 4, FALSE())</f>
        <v>1.1637500000000001</v>
      </c>
      <c r="N11176" s="24">
        <f t="shared" si="870"/>
        <v>5940</v>
      </c>
      <c r="O11176" t="str">
        <f t="shared" si="871"/>
        <v>FACTURA</v>
      </c>
      <c r="P11176" t="str">
        <f t="shared" si="872"/>
        <v>2025</v>
      </c>
      <c r="Q11176" t="str">
        <f t="shared" si="873"/>
        <v>07</v>
      </c>
      <c r="R11176" t="str">
        <f>+IFERROR(VLOOKUP(I11176, Listado!A:B, 2, FALSE()), "COMERCIALIZADORA INTERNACIONAL CARIBBEAN EXOTICS S A")</f>
        <v>LONDOÑO ECHEVERRI ALEJANDRA</v>
      </c>
      <c r="S11176" s="25">
        <f>+VLOOKUP(E11176, TC!A:D, 2, FALSE())</f>
        <v>4110.4799999999996</v>
      </c>
      <c r="T11176" t="str">
        <f t="shared" si="874"/>
        <v>COP</v>
      </c>
    </row>
    <row r="11177" spans="1:20" ht="18.75" hidden="1" customHeight="1" x14ac:dyDescent="0.25">
      <c r="A11177" t="s">
        <v>3341</v>
      </c>
      <c r="B11177" t="s">
        <v>5</v>
      </c>
      <c r="C11177" t="s">
        <v>1913</v>
      </c>
      <c r="D11177" s="24">
        <v>12637</v>
      </c>
      <c r="E11177" t="s">
        <v>1802</v>
      </c>
      <c r="F11177" t="s">
        <v>99</v>
      </c>
      <c r="G11177" t="s">
        <v>1914</v>
      </c>
      <c r="I11177" t="s">
        <v>1841</v>
      </c>
      <c r="J11177" t="s">
        <v>1915</v>
      </c>
      <c r="K11177" t="s">
        <v>2022</v>
      </c>
      <c r="L11177" s="24">
        <v>2700</v>
      </c>
      <c r="M11177" s="25">
        <f>+VLOOKUP(E11177, TC!A:D, 4, FALSE())</f>
        <v>1.1637500000000001</v>
      </c>
      <c r="N11177" s="24">
        <f t="shared" si="870"/>
        <v>2700</v>
      </c>
      <c r="O11177" t="str">
        <f t="shared" si="871"/>
        <v>FACTURA</v>
      </c>
      <c r="P11177" t="str">
        <f t="shared" si="872"/>
        <v>2025</v>
      </c>
      <c r="Q11177" t="str">
        <f t="shared" si="873"/>
        <v>07</v>
      </c>
      <c r="R11177" t="str">
        <f>+IFERROR(VLOOKUP(I11177, Listado!A:B, 2, FALSE()), "COMERCIALIZADORA INTERNACIONAL CARIBBEAN EXOTICS S A")</f>
        <v>LONDOÑO ECHEVERRI ALEJANDRA</v>
      </c>
      <c r="S11177" s="25">
        <f>+VLOOKUP(E11177, TC!A:D, 2, FALSE())</f>
        <v>4110.4799999999996</v>
      </c>
      <c r="T11177" t="str">
        <f t="shared" si="874"/>
        <v>COP</v>
      </c>
    </row>
    <row r="11178" spans="1:20" ht="18.75" hidden="1" customHeight="1" x14ac:dyDescent="0.25">
      <c r="A11178" t="s">
        <v>3341</v>
      </c>
      <c r="B11178" t="s">
        <v>5</v>
      </c>
      <c r="C11178" t="s">
        <v>1913</v>
      </c>
      <c r="D11178" s="24">
        <v>12637</v>
      </c>
      <c r="E11178" t="s">
        <v>1802</v>
      </c>
      <c r="F11178" t="s">
        <v>99</v>
      </c>
      <c r="G11178" t="s">
        <v>1914</v>
      </c>
      <c r="I11178" t="s">
        <v>1841</v>
      </c>
      <c r="J11178" t="s">
        <v>1915</v>
      </c>
      <c r="K11178" t="s">
        <v>2022</v>
      </c>
      <c r="L11178" s="24">
        <v>5580</v>
      </c>
      <c r="M11178" s="25">
        <f>+VLOOKUP(E11178, TC!A:D, 4, FALSE())</f>
        <v>1.1637500000000001</v>
      </c>
      <c r="N11178" s="24">
        <f t="shared" si="870"/>
        <v>5580</v>
      </c>
      <c r="O11178" t="str">
        <f t="shared" si="871"/>
        <v>FACTURA</v>
      </c>
      <c r="P11178" t="str">
        <f t="shared" si="872"/>
        <v>2025</v>
      </c>
      <c r="Q11178" t="str">
        <f t="shared" si="873"/>
        <v>07</v>
      </c>
      <c r="R11178" t="str">
        <f>+IFERROR(VLOOKUP(I11178, Listado!A:B, 2, FALSE()), "COMERCIALIZADORA INTERNACIONAL CARIBBEAN EXOTICS S A")</f>
        <v>LONDOÑO ECHEVERRI ALEJANDRA</v>
      </c>
      <c r="S11178" s="25">
        <f>+VLOOKUP(E11178, TC!A:D, 2, FALSE())</f>
        <v>4110.4799999999996</v>
      </c>
      <c r="T11178" t="str">
        <f t="shared" si="874"/>
        <v>COP</v>
      </c>
    </row>
    <row r="11179" spans="1:20" ht="18.75" hidden="1" customHeight="1" x14ac:dyDescent="0.25">
      <c r="A11179" t="s">
        <v>3341</v>
      </c>
      <c r="B11179" t="s">
        <v>5</v>
      </c>
      <c r="C11179" t="s">
        <v>1913</v>
      </c>
      <c r="D11179" s="24">
        <v>12637</v>
      </c>
      <c r="E11179" t="s">
        <v>1802</v>
      </c>
      <c r="F11179" t="s">
        <v>99</v>
      </c>
      <c r="G11179" t="s">
        <v>1914</v>
      </c>
      <c r="I11179" t="s">
        <v>1841</v>
      </c>
      <c r="J11179" t="s">
        <v>1915</v>
      </c>
      <c r="K11179" t="s">
        <v>2022</v>
      </c>
      <c r="L11179" s="24">
        <v>2160</v>
      </c>
      <c r="M11179" s="25">
        <f>+VLOOKUP(E11179, TC!A:D, 4, FALSE())</f>
        <v>1.1637500000000001</v>
      </c>
      <c r="N11179" s="24">
        <f t="shared" si="870"/>
        <v>2160</v>
      </c>
      <c r="O11179" t="str">
        <f t="shared" si="871"/>
        <v>FACTURA</v>
      </c>
      <c r="P11179" t="str">
        <f t="shared" si="872"/>
        <v>2025</v>
      </c>
      <c r="Q11179" t="str">
        <f t="shared" si="873"/>
        <v>07</v>
      </c>
      <c r="R11179" t="str">
        <f>+IFERROR(VLOOKUP(I11179, Listado!A:B, 2, FALSE()), "COMERCIALIZADORA INTERNACIONAL CARIBBEAN EXOTICS S A")</f>
        <v>LONDOÑO ECHEVERRI ALEJANDRA</v>
      </c>
      <c r="S11179" s="25">
        <f>+VLOOKUP(E11179, TC!A:D, 2, FALSE())</f>
        <v>4110.4799999999996</v>
      </c>
      <c r="T11179" t="str">
        <f t="shared" si="874"/>
        <v>COP</v>
      </c>
    </row>
    <row r="11180" spans="1:20" ht="18.75" hidden="1" customHeight="1" x14ac:dyDescent="0.25">
      <c r="A11180" t="s">
        <v>3341</v>
      </c>
      <c r="B11180" t="s">
        <v>5</v>
      </c>
      <c r="C11180" t="s">
        <v>1913</v>
      </c>
      <c r="D11180" s="24">
        <v>12637</v>
      </c>
      <c r="E11180" t="s">
        <v>1802</v>
      </c>
      <c r="F11180" t="s">
        <v>99</v>
      </c>
      <c r="G11180" t="s">
        <v>1914</v>
      </c>
      <c r="I11180" t="s">
        <v>1841</v>
      </c>
      <c r="J11180" t="s">
        <v>1915</v>
      </c>
      <c r="K11180" t="s">
        <v>2022</v>
      </c>
      <c r="L11180" s="24">
        <v>2340</v>
      </c>
      <c r="M11180" s="25">
        <f>+VLOOKUP(E11180, TC!A:D, 4, FALSE())</f>
        <v>1.1637500000000001</v>
      </c>
      <c r="N11180" s="24">
        <f t="shared" si="870"/>
        <v>2340</v>
      </c>
      <c r="O11180" t="str">
        <f t="shared" si="871"/>
        <v>FACTURA</v>
      </c>
      <c r="P11180" t="str">
        <f t="shared" si="872"/>
        <v>2025</v>
      </c>
      <c r="Q11180" t="str">
        <f t="shared" si="873"/>
        <v>07</v>
      </c>
      <c r="R11180" t="str">
        <f>+IFERROR(VLOOKUP(I11180, Listado!A:B, 2, FALSE()), "COMERCIALIZADORA INTERNACIONAL CARIBBEAN EXOTICS S A")</f>
        <v>LONDOÑO ECHEVERRI ALEJANDRA</v>
      </c>
      <c r="S11180" s="25">
        <f>+VLOOKUP(E11180, TC!A:D, 2, FALSE())</f>
        <v>4110.4799999999996</v>
      </c>
      <c r="T11180" t="str">
        <f t="shared" si="874"/>
        <v>COP</v>
      </c>
    </row>
    <row r="11181" spans="1:20" ht="18.75" hidden="1" customHeight="1" x14ac:dyDescent="0.25">
      <c r="A11181" t="s">
        <v>3341</v>
      </c>
      <c r="B11181" t="s">
        <v>5</v>
      </c>
      <c r="C11181" t="s">
        <v>1913</v>
      </c>
      <c r="D11181" s="24">
        <v>12637</v>
      </c>
      <c r="E11181" t="s">
        <v>1802</v>
      </c>
      <c r="F11181" t="s">
        <v>99</v>
      </c>
      <c r="G11181" t="s">
        <v>1914</v>
      </c>
      <c r="I11181" t="s">
        <v>1841</v>
      </c>
      <c r="J11181" t="s">
        <v>1915</v>
      </c>
      <c r="K11181" t="s">
        <v>2022</v>
      </c>
      <c r="L11181" s="24">
        <v>1620</v>
      </c>
      <c r="M11181" s="25">
        <f>+VLOOKUP(E11181, TC!A:D, 4, FALSE())</f>
        <v>1.1637500000000001</v>
      </c>
      <c r="N11181" s="24">
        <f t="shared" si="870"/>
        <v>1620</v>
      </c>
      <c r="O11181" t="str">
        <f t="shared" si="871"/>
        <v>FACTURA</v>
      </c>
      <c r="P11181" t="str">
        <f t="shared" si="872"/>
        <v>2025</v>
      </c>
      <c r="Q11181" t="str">
        <f t="shared" si="873"/>
        <v>07</v>
      </c>
      <c r="R11181" t="str">
        <f>+IFERROR(VLOOKUP(I11181, Listado!A:B, 2, FALSE()), "COMERCIALIZADORA INTERNACIONAL CARIBBEAN EXOTICS S A")</f>
        <v>LONDOÑO ECHEVERRI ALEJANDRA</v>
      </c>
      <c r="S11181" s="25">
        <f>+VLOOKUP(E11181, TC!A:D, 2, FALSE())</f>
        <v>4110.4799999999996</v>
      </c>
      <c r="T11181" t="str">
        <f t="shared" si="874"/>
        <v>COP</v>
      </c>
    </row>
    <row r="11182" spans="1:20" ht="18.75" hidden="1" customHeight="1" x14ac:dyDescent="0.25">
      <c r="A11182" t="s">
        <v>3341</v>
      </c>
      <c r="B11182" t="s">
        <v>5</v>
      </c>
      <c r="C11182" t="s">
        <v>1913</v>
      </c>
      <c r="D11182" s="24">
        <v>12637</v>
      </c>
      <c r="E11182" t="s">
        <v>1802</v>
      </c>
      <c r="F11182" t="s">
        <v>99</v>
      </c>
      <c r="G11182" t="s">
        <v>1914</v>
      </c>
      <c r="I11182" t="s">
        <v>1841</v>
      </c>
      <c r="J11182" t="s">
        <v>1915</v>
      </c>
      <c r="K11182" t="s">
        <v>2022</v>
      </c>
      <c r="L11182" s="24">
        <v>1260</v>
      </c>
      <c r="M11182" s="25">
        <f>+VLOOKUP(E11182, TC!A:D, 4, FALSE())</f>
        <v>1.1637500000000001</v>
      </c>
      <c r="N11182" s="24">
        <f t="shared" si="870"/>
        <v>1260</v>
      </c>
      <c r="O11182" t="str">
        <f t="shared" si="871"/>
        <v>FACTURA</v>
      </c>
      <c r="P11182" t="str">
        <f t="shared" si="872"/>
        <v>2025</v>
      </c>
      <c r="Q11182" t="str">
        <f t="shared" si="873"/>
        <v>07</v>
      </c>
      <c r="R11182" t="str">
        <f>+IFERROR(VLOOKUP(I11182, Listado!A:B, 2, FALSE()), "COMERCIALIZADORA INTERNACIONAL CARIBBEAN EXOTICS S A")</f>
        <v>LONDOÑO ECHEVERRI ALEJANDRA</v>
      </c>
      <c r="S11182" s="25">
        <f>+VLOOKUP(E11182, TC!A:D, 2, FALSE())</f>
        <v>4110.4799999999996</v>
      </c>
      <c r="T11182" t="str">
        <f t="shared" si="874"/>
        <v>COP</v>
      </c>
    </row>
    <row r="11183" spans="1:20" ht="18.75" hidden="1" customHeight="1" x14ac:dyDescent="0.25">
      <c r="A11183" t="s">
        <v>3341</v>
      </c>
      <c r="B11183" t="s">
        <v>5</v>
      </c>
      <c r="C11183" t="s">
        <v>1970</v>
      </c>
      <c r="D11183" s="24">
        <v>2476</v>
      </c>
      <c r="E11183" t="s">
        <v>1802</v>
      </c>
      <c r="F11183" t="s">
        <v>1924</v>
      </c>
      <c r="G11183" t="s">
        <v>108</v>
      </c>
      <c r="H11183" t="s">
        <v>3595</v>
      </c>
      <c r="I11183" t="s">
        <v>1871</v>
      </c>
      <c r="J11183" t="s">
        <v>1919</v>
      </c>
      <c r="K11183" t="s">
        <v>1928</v>
      </c>
      <c r="L11183" s="24">
        <v>-729.38</v>
      </c>
      <c r="M11183" s="25">
        <f>+VLOOKUP(E11183, TC!A:D, 4, FALSE())</f>
        <v>1.1637500000000001</v>
      </c>
      <c r="N11183" s="24">
        <f t="shared" si="870"/>
        <v>-848.81597500000009</v>
      </c>
      <c r="O11183" t="str">
        <f t="shared" si="871"/>
        <v>ANULACIÓN FE</v>
      </c>
      <c r="P11183" t="str">
        <f t="shared" si="872"/>
        <v>2025</v>
      </c>
      <c r="Q11183" t="str">
        <f t="shared" si="873"/>
        <v>07</v>
      </c>
      <c r="R11183" t="str">
        <f>+IFERROR(VLOOKUP(I11183, Listado!A:B, 2, FALSE()), "COMERCIALIZADORA INTERNACIONAL CARIBBEAN EXOTICS S A")</f>
        <v>PIEDRAHITA PEREZ MARIANA</v>
      </c>
      <c r="S11183" s="25">
        <f>+VLOOKUP(E11183, TC!A:D, 2, FALSE())</f>
        <v>4110.4799999999996</v>
      </c>
      <c r="T11183" t="str">
        <f t="shared" si="874"/>
        <v>EUR</v>
      </c>
    </row>
    <row r="11184" spans="1:20" ht="18.75" hidden="1" customHeight="1" x14ac:dyDescent="0.25">
      <c r="A11184" t="s">
        <v>3341</v>
      </c>
      <c r="B11184" t="s">
        <v>5</v>
      </c>
      <c r="C11184" t="s">
        <v>1970</v>
      </c>
      <c r="D11184" s="24">
        <v>2476</v>
      </c>
      <c r="E11184" t="s">
        <v>1802</v>
      </c>
      <c r="F11184" t="s">
        <v>1924</v>
      </c>
      <c r="G11184" t="s">
        <v>108</v>
      </c>
      <c r="H11184" t="s">
        <v>3595</v>
      </c>
      <c r="I11184" t="s">
        <v>1871</v>
      </c>
      <c r="J11184" t="s">
        <v>1919</v>
      </c>
      <c r="K11184" t="s">
        <v>2064</v>
      </c>
      <c r="L11184" s="24">
        <v>-206.2</v>
      </c>
      <c r="M11184" s="25">
        <f>+VLOOKUP(E11184, TC!A:D, 4, FALSE())</f>
        <v>1.1637500000000001</v>
      </c>
      <c r="N11184" s="24">
        <f t="shared" si="870"/>
        <v>-239.96525</v>
      </c>
      <c r="O11184" t="str">
        <f t="shared" si="871"/>
        <v>ANULACIÓN FE</v>
      </c>
      <c r="P11184" t="str">
        <f t="shared" si="872"/>
        <v>2025</v>
      </c>
      <c r="Q11184" t="str">
        <f t="shared" si="873"/>
        <v>07</v>
      </c>
      <c r="R11184" t="str">
        <f>+IFERROR(VLOOKUP(I11184, Listado!A:B, 2, FALSE()), "COMERCIALIZADORA INTERNACIONAL CARIBBEAN EXOTICS S A")</f>
        <v>PIEDRAHITA PEREZ MARIANA</v>
      </c>
      <c r="S11184" s="25">
        <f>+VLOOKUP(E11184, TC!A:D, 2, FALSE())</f>
        <v>4110.4799999999996</v>
      </c>
      <c r="T11184" t="str">
        <f t="shared" si="874"/>
        <v>EUR</v>
      </c>
    </row>
    <row r="11185" spans="1:20" ht="18.75" hidden="1" customHeight="1" x14ac:dyDescent="0.25">
      <c r="A11185" t="s">
        <v>3341</v>
      </c>
      <c r="B11185" t="s">
        <v>5</v>
      </c>
      <c r="C11185" t="s">
        <v>1970</v>
      </c>
      <c r="D11185" s="24">
        <v>2476</v>
      </c>
      <c r="E11185" t="s">
        <v>1802</v>
      </c>
      <c r="F11185" t="s">
        <v>1924</v>
      </c>
      <c r="G11185" t="s">
        <v>108</v>
      </c>
      <c r="H11185" t="s">
        <v>3595</v>
      </c>
      <c r="I11185" t="s">
        <v>1871</v>
      </c>
      <c r="J11185" t="s">
        <v>1919</v>
      </c>
      <c r="K11185" t="s">
        <v>8</v>
      </c>
      <c r="L11185" s="24">
        <v>-1228.5</v>
      </c>
      <c r="M11185" s="25">
        <f>+VLOOKUP(E11185, TC!A:D, 4, FALSE())</f>
        <v>1.1637500000000001</v>
      </c>
      <c r="N11185" s="24">
        <f t="shared" si="870"/>
        <v>-1429.6668750000001</v>
      </c>
      <c r="O11185" t="str">
        <f t="shared" si="871"/>
        <v>ANULACIÓN FE</v>
      </c>
      <c r="P11185" t="str">
        <f t="shared" si="872"/>
        <v>2025</v>
      </c>
      <c r="Q11185" t="str">
        <f t="shared" si="873"/>
        <v>07</v>
      </c>
      <c r="R11185" t="str">
        <f>+IFERROR(VLOOKUP(I11185, Listado!A:B, 2, FALSE()), "COMERCIALIZADORA INTERNACIONAL CARIBBEAN EXOTICS S A")</f>
        <v>PIEDRAHITA PEREZ MARIANA</v>
      </c>
      <c r="S11185" s="25">
        <f>+VLOOKUP(E11185, TC!A:D, 2, FALSE())</f>
        <v>4110.4799999999996</v>
      </c>
      <c r="T11185" t="str">
        <f t="shared" si="874"/>
        <v>EUR</v>
      </c>
    </row>
    <row r="11186" spans="1:20" ht="18.75" hidden="1" customHeight="1" x14ac:dyDescent="0.25">
      <c r="A11186" t="s">
        <v>3341</v>
      </c>
      <c r="B11186" t="s">
        <v>5</v>
      </c>
      <c r="C11186" t="s">
        <v>1970</v>
      </c>
      <c r="D11186" s="24">
        <v>2476</v>
      </c>
      <c r="E11186" t="s">
        <v>1802</v>
      </c>
      <c r="F11186" t="s">
        <v>1924</v>
      </c>
      <c r="G11186" t="s">
        <v>108</v>
      </c>
      <c r="H11186" t="s">
        <v>3595</v>
      </c>
      <c r="I11186" t="s">
        <v>1871</v>
      </c>
      <c r="J11186" t="s">
        <v>1919</v>
      </c>
      <c r="K11186" t="s">
        <v>49</v>
      </c>
      <c r="L11186" s="24">
        <v>-292.5</v>
      </c>
      <c r="M11186" s="25">
        <f>+VLOOKUP(E11186, TC!A:D, 4, FALSE())</f>
        <v>1.1637500000000001</v>
      </c>
      <c r="N11186" s="24">
        <f t="shared" si="870"/>
        <v>-340.39687500000002</v>
      </c>
      <c r="O11186" t="str">
        <f t="shared" si="871"/>
        <v>ANULACIÓN FE</v>
      </c>
      <c r="P11186" t="str">
        <f t="shared" si="872"/>
        <v>2025</v>
      </c>
      <c r="Q11186" t="str">
        <f t="shared" si="873"/>
        <v>07</v>
      </c>
      <c r="R11186" t="str">
        <f>+IFERROR(VLOOKUP(I11186, Listado!A:B, 2, FALSE()), "COMERCIALIZADORA INTERNACIONAL CARIBBEAN EXOTICS S A")</f>
        <v>PIEDRAHITA PEREZ MARIANA</v>
      </c>
      <c r="S11186" s="25">
        <f>+VLOOKUP(E11186, TC!A:D, 2, FALSE())</f>
        <v>4110.4799999999996</v>
      </c>
      <c r="T11186" t="str">
        <f t="shared" si="874"/>
        <v>EUR</v>
      </c>
    </row>
    <row r="11187" spans="1:20" ht="18.75" hidden="1" customHeight="1" x14ac:dyDescent="0.25">
      <c r="A11187" t="s">
        <v>3341</v>
      </c>
      <c r="B11187" t="s">
        <v>5</v>
      </c>
      <c r="C11187" t="s">
        <v>1970</v>
      </c>
      <c r="D11187" s="24">
        <v>2477</v>
      </c>
      <c r="E11187" t="s">
        <v>1802</v>
      </c>
      <c r="F11187" t="s">
        <v>128</v>
      </c>
      <c r="G11187" t="s">
        <v>110</v>
      </c>
      <c r="H11187" t="s">
        <v>2226</v>
      </c>
      <c r="I11187" t="s">
        <v>1851</v>
      </c>
      <c r="J11187" t="s">
        <v>1940</v>
      </c>
      <c r="K11187" t="s">
        <v>19</v>
      </c>
      <c r="L11187" s="24">
        <v>-11040</v>
      </c>
      <c r="M11187" s="25">
        <f>+VLOOKUP(E11187, TC!A:D, 4, FALSE())</f>
        <v>1.1637500000000001</v>
      </c>
      <c r="N11187" s="24">
        <f t="shared" si="870"/>
        <v>-11040</v>
      </c>
      <c r="O11187" t="str">
        <f t="shared" si="871"/>
        <v>ANULACIÓN FE</v>
      </c>
      <c r="P11187" t="str">
        <f t="shared" si="872"/>
        <v>2025</v>
      </c>
      <c r="Q11187" t="str">
        <f t="shared" si="873"/>
        <v>07</v>
      </c>
      <c r="R11187" t="str">
        <f>+IFERROR(VLOOKUP(I11187, Listado!A:B, 2, FALSE()), "COMERCIALIZADORA INTERNACIONAL CARIBBEAN EXOTICS S A")</f>
        <v>PEREZ MEJIA MARIA PAULINA</v>
      </c>
      <c r="S11187" s="25">
        <f>+VLOOKUP(E11187, TC!A:D, 2, FALSE())</f>
        <v>4110.4799999999996</v>
      </c>
      <c r="T11187" t="str">
        <f t="shared" si="874"/>
        <v>USD</v>
      </c>
    </row>
    <row r="11188" spans="1:20" ht="18.75" hidden="1" customHeight="1" x14ac:dyDescent="0.25">
      <c r="A11188" t="s">
        <v>3341</v>
      </c>
      <c r="B11188" t="s">
        <v>5</v>
      </c>
      <c r="C11188" t="s">
        <v>1970</v>
      </c>
      <c r="D11188" s="24">
        <v>2477</v>
      </c>
      <c r="E11188" t="s">
        <v>1802</v>
      </c>
      <c r="F11188" t="s">
        <v>128</v>
      </c>
      <c r="G11188" t="s">
        <v>110</v>
      </c>
      <c r="H11188" t="s">
        <v>2226</v>
      </c>
      <c r="I11188" t="s">
        <v>1851</v>
      </c>
      <c r="J11188" t="s">
        <v>1940</v>
      </c>
      <c r="K11188" t="s">
        <v>42</v>
      </c>
      <c r="L11188" s="24">
        <v>-1918</v>
      </c>
      <c r="M11188" s="25">
        <f>+VLOOKUP(E11188, TC!A:D, 4, FALSE())</f>
        <v>1.1637500000000001</v>
      </c>
      <c r="N11188" s="24">
        <f t="shared" si="870"/>
        <v>-1918</v>
      </c>
      <c r="O11188" t="str">
        <f t="shared" si="871"/>
        <v>ANULACIÓN FE</v>
      </c>
      <c r="P11188" t="str">
        <f t="shared" si="872"/>
        <v>2025</v>
      </c>
      <c r="Q11188" t="str">
        <f t="shared" si="873"/>
        <v>07</v>
      </c>
      <c r="R11188" t="str">
        <f>+IFERROR(VLOOKUP(I11188, Listado!A:B, 2, FALSE()), "COMERCIALIZADORA INTERNACIONAL CARIBBEAN EXOTICS S A")</f>
        <v>PEREZ MEJIA MARIA PAULINA</v>
      </c>
      <c r="S11188" s="25">
        <f>+VLOOKUP(E11188, TC!A:D, 2, FALSE())</f>
        <v>4110.4799999999996</v>
      </c>
      <c r="T11188" t="str">
        <f t="shared" si="874"/>
        <v>USD</v>
      </c>
    </row>
    <row r="11189" spans="1:20" ht="18.75" hidden="1" customHeight="1" x14ac:dyDescent="0.25">
      <c r="A11189" t="s">
        <v>3341</v>
      </c>
      <c r="B11189" t="s">
        <v>5</v>
      </c>
      <c r="C11189" t="s">
        <v>1970</v>
      </c>
      <c r="D11189" s="24">
        <v>2478</v>
      </c>
      <c r="E11189" t="s">
        <v>1802</v>
      </c>
      <c r="F11189" t="s">
        <v>128</v>
      </c>
      <c r="G11189" t="s">
        <v>108</v>
      </c>
      <c r="H11189" t="s">
        <v>2226</v>
      </c>
      <c r="I11189" t="s">
        <v>1905</v>
      </c>
      <c r="J11189" t="s">
        <v>1919</v>
      </c>
      <c r="K11189" t="s">
        <v>79</v>
      </c>
      <c r="L11189" s="24">
        <v>-136.30000000000001</v>
      </c>
      <c r="M11189" s="25">
        <f>+VLOOKUP(E11189, TC!A:D, 4, FALSE())</f>
        <v>1.1637500000000001</v>
      </c>
      <c r="N11189" s="24">
        <f t="shared" si="870"/>
        <v>-136.30000000000001</v>
      </c>
      <c r="O11189" t="str">
        <f t="shared" si="871"/>
        <v>ANULACIÓN FE</v>
      </c>
      <c r="P11189" t="str">
        <f t="shared" si="872"/>
        <v>2025</v>
      </c>
      <c r="Q11189" t="str">
        <f t="shared" si="873"/>
        <v>07</v>
      </c>
      <c r="R11189" t="str">
        <f>+IFERROR(VLOOKUP(I11189, Listado!A:B, 2, FALSE()), "COMERCIALIZADORA INTERNACIONAL CARIBBEAN EXOTICS S A")</f>
        <v>PIEDRAHITA PEREZ MARIANA</v>
      </c>
      <c r="S11189" s="25">
        <f>+VLOOKUP(E11189, TC!A:D, 2, FALSE())</f>
        <v>4110.4799999999996</v>
      </c>
      <c r="T11189" t="str">
        <f t="shared" si="874"/>
        <v>USD</v>
      </c>
    </row>
    <row r="11190" spans="1:20" ht="18.75" hidden="1" customHeight="1" x14ac:dyDescent="0.25">
      <c r="A11190" t="s">
        <v>3341</v>
      </c>
      <c r="B11190" t="s">
        <v>5</v>
      </c>
      <c r="C11190" t="s">
        <v>1970</v>
      </c>
      <c r="D11190" s="24">
        <v>2478</v>
      </c>
      <c r="E11190" t="s">
        <v>1802</v>
      </c>
      <c r="F11190" t="s">
        <v>128</v>
      </c>
      <c r="G11190" t="s">
        <v>108</v>
      </c>
      <c r="H11190" t="s">
        <v>2226</v>
      </c>
      <c r="I11190" t="s">
        <v>1905</v>
      </c>
      <c r="J11190" t="s">
        <v>1919</v>
      </c>
      <c r="K11190" t="s">
        <v>83</v>
      </c>
      <c r="L11190" s="24">
        <v>-1604.4</v>
      </c>
      <c r="M11190" s="25">
        <f>+VLOOKUP(E11190, TC!A:D, 4, FALSE())</f>
        <v>1.1637500000000001</v>
      </c>
      <c r="N11190" s="24">
        <f t="shared" si="870"/>
        <v>-1604.4</v>
      </c>
      <c r="O11190" t="str">
        <f t="shared" si="871"/>
        <v>ANULACIÓN FE</v>
      </c>
      <c r="P11190" t="str">
        <f t="shared" si="872"/>
        <v>2025</v>
      </c>
      <c r="Q11190" t="str">
        <f t="shared" si="873"/>
        <v>07</v>
      </c>
      <c r="R11190" t="str">
        <f>+IFERROR(VLOOKUP(I11190, Listado!A:B, 2, FALSE()), "COMERCIALIZADORA INTERNACIONAL CARIBBEAN EXOTICS S A")</f>
        <v>PIEDRAHITA PEREZ MARIANA</v>
      </c>
      <c r="S11190" s="25">
        <f>+VLOOKUP(E11190, TC!A:D, 2, FALSE())</f>
        <v>4110.4799999999996</v>
      </c>
      <c r="T11190" t="str">
        <f t="shared" si="874"/>
        <v>USD</v>
      </c>
    </row>
    <row r="11191" spans="1:20" ht="18.75" hidden="1" customHeight="1" x14ac:dyDescent="0.25">
      <c r="A11191" t="s">
        <v>3341</v>
      </c>
      <c r="B11191" t="s">
        <v>5</v>
      </c>
      <c r="C11191" t="s">
        <v>1970</v>
      </c>
      <c r="D11191" s="24">
        <v>2478</v>
      </c>
      <c r="E11191" t="s">
        <v>1802</v>
      </c>
      <c r="F11191" t="s">
        <v>128</v>
      </c>
      <c r="G11191" t="s">
        <v>108</v>
      </c>
      <c r="H11191" t="s">
        <v>2226</v>
      </c>
      <c r="I11191" t="s">
        <v>1905</v>
      </c>
      <c r="J11191" t="s">
        <v>1919</v>
      </c>
      <c r="K11191" t="s">
        <v>84</v>
      </c>
      <c r="L11191" s="24">
        <v>-539.6</v>
      </c>
      <c r="M11191" s="25">
        <f>+VLOOKUP(E11191, TC!A:D, 4, FALSE())</f>
        <v>1.1637500000000001</v>
      </c>
      <c r="N11191" s="24">
        <f t="shared" si="870"/>
        <v>-539.6</v>
      </c>
      <c r="O11191" t="str">
        <f t="shared" si="871"/>
        <v>ANULACIÓN FE</v>
      </c>
      <c r="P11191" t="str">
        <f t="shared" si="872"/>
        <v>2025</v>
      </c>
      <c r="Q11191" t="str">
        <f t="shared" si="873"/>
        <v>07</v>
      </c>
      <c r="R11191" t="str">
        <f>+IFERROR(VLOOKUP(I11191, Listado!A:B, 2, FALSE()), "COMERCIALIZADORA INTERNACIONAL CARIBBEAN EXOTICS S A")</f>
        <v>PIEDRAHITA PEREZ MARIANA</v>
      </c>
      <c r="S11191" s="25">
        <f>+VLOOKUP(E11191, TC!A:D, 2, FALSE())</f>
        <v>4110.4799999999996</v>
      </c>
      <c r="T11191" t="str">
        <f t="shared" si="874"/>
        <v>USD</v>
      </c>
    </row>
    <row r="11192" spans="1:20" ht="18.75" hidden="1" customHeight="1" x14ac:dyDescent="0.25">
      <c r="A11192" t="s">
        <v>3341</v>
      </c>
      <c r="B11192" t="s">
        <v>5</v>
      </c>
      <c r="C11192" t="s">
        <v>1970</v>
      </c>
      <c r="D11192" s="24">
        <v>2478</v>
      </c>
      <c r="E11192" t="s">
        <v>1802</v>
      </c>
      <c r="F11192" t="s">
        <v>128</v>
      </c>
      <c r="G11192" t="s">
        <v>108</v>
      </c>
      <c r="H11192" t="s">
        <v>2226</v>
      </c>
      <c r="I11192" t="s">
        <v>1905</v>
      </c>
      <c r="J11192" t="s">
        <v>1919</v>
      </c>
      <c r="K11192" t="s">
        <v>80</v>
      </c>
      <c r="L11192" s="24">
        <v>-116.4</v>
      </c>
      <c r="M11192" s="25">
        <f>+VLOOKUP(E11192, TC!A:D, 4, FALSE())</f>
        <v>1.1637500000000001</v>
      </c>
      <c r="N11192" s="24">
        <f t="shared" si="870"/>
        <v>-116.4</v>
      </c>
      <c r="O11192" t="str">
        <f t="shared" si="871"/>
        <v>ANULACIÓN FE</v>
      </c>
      <c r="P11192" t="str">
        <f t="shared" si="872"/>
        <v>2025</v>
      </c>
      <c r="Q11192" t="str">
        <f t="shared" si="873"/>
        <v>07</v>
      </c>
      <c r="R11192" t="str">
        <f>+IFERROR(VLOOKUP(I11192, Listado!A:B, 2, FALSE()), "COMERCIALIZADORA INTERNACIONAL CARIBBEAN EXOTICS S A")</f>
        <v>PIEDRAHITA PEREZ MARIANA</v>
      </c>
      <c r="S11192" s="25">
        <f>+VLOOKUP(E11192, TC!A:D, 2, FALSE())</f>
        <v>4110.4799999999996</v>
      </c>
      <c r="T11192" t="str">
        <f t="shared" si="874"/>
        <v>USD</v>
      </c>
    </row>
    <row r="11193" spans="1:20" ht="18.75" hidden="1" customHeight="1" x14ac:dyDescent="0.25">
      <c r="A11193" t="s">
        <v>3341</v>
      </c>
      <c r="B11193" t="s">
        <v>5</v>
      </c>
      <c r="C11193" t="s">
        <v>1970</v>
      </c>
      <c r="D11193" s="24">
        <v>2478</v>
      </c>
      <c r="E11193" t="s">
        <v>1802</v>
      </c>
      <c r="F11193" t="s">
        <v>128</v>
      </c>
      <c r="G11193" t="s">
        <v>108</v>
      </c>
      <c r="H11193" t="s">
        <v>2226</v>
      </c>
      <c r="I11193" t="s">
        <v>1905</v>
      </c>
      <c r="J11193" t="s">
        <v>1919</v>
      </c>
      <c r="K11193" t="s">
        <v>85</v>
      </c>
      <c r="L11193" s="24">
        <v>-680.4</v>
      </c>
      <c r="M11193" s="25">
        <f>+VLOOKUP(E11193, TC!A:D, 4, FALSE())</f>
        <v>1.1637500000000001</v>
      </c>
      <c r="N11193" s="24">
        <f t="shared" si="870"/>
        <v>-680.4</v>
      </c>
      <c r="O11193" t="str">
        <f t="shared" si="871"/>
        <v>ANULACIÓN FE</v>
      </c>
      <c r="P11193" t="str">
        <f t="shared" si="872"/>
        <v>2025</v>
      </c>
      <c r="Q11193" t="str">
        <f t="shared" si="873"/>
        <v>07</v>
      </c>
      <c r="R11193" t="str">
        <f>+IFERROR(VLOOKUP(I11193, Listado!A:B, 2, FALSE()), "COMERCIALIZADORA INTERNACIONAL CARIBBEAN EXOTICS S A")</f>
        <v>PIEDRAHITA PEREZ MARIANA</v>
      </c>
      <c r="S11193" s="25">
        <f>+VLOOKUP(E11193, TC!A:D, 2, FALSE())</f>
        <v>4110.4799999999996</v>
      </c>
      <c r="T11193" t="str">
        <f t="shared" si="874"/>
        <v>USD</v>
      </c>
    </row>
    <row r="11194" spans="1:20" ht="18.75" hidden="1" customHeight="1" x14ac:dyDescent="0.25">
      <c r="A11194" t="s">
        <v>3341</v>
      </c>
      <c r="B11194" t="s">
        <v>5</v>
      </c>
      <c r="C11194" t="s">
        <v>1970</v>
      </c>
      <c r="D11194" s="24">
        <v>2479</v>
      </c>
      <c r="E11194" t="s">
        <v>1802</v>
      </c>
      <c r="F11194" t="s">
        <v>1924</v>
      </c>
      <c r="G11194" t="s">
        <v>108</v>
      </c>
      <c r="H11194" t="s">
        <v>2226</v>
      </c>
      <c r="I11194" t="s">
        <v>1894</v>
      </c>
      <c r="J11194" t="s">
        <v>1919</v>
      </c>
      <c r="K11194" t="s">
        <v>57</v>
      </c>
      <c r="L11194" s="24">
        <v>-735.30240000000003</v>
      </c>
      <c r="M11194" s="25">
        <f>+VLOOKUP(E11194, TC!A:D, 4, FALSE())</f>
        <v>1.1637500000000001</v>
      </c>
      <c r="N11194" s="24">
        <f t="shared" si="870"/>
        <v>-855.70816800000011</v>
      </c>
      <c r="O11194" t="str">
        <f t="shared" si="871"/>
        <v>ANULACIÓN FE</v>
      </c>
      <c r="P11194" t="str">
        <f t="shared" si="872"/>
        <v>2025</v>
      </c>
      <c r="Q11194" t="str">
        <f t="shared" si="873"/>
        <v>07</v>
      </c>
      <c r="R11194" t="str">
        <f>+IFERROR(VLOOKUP(I11194, Listado!A:B, 2, FALSE()), "COMERCIALIZADORA INTERNACIONAL CARIBBEAN EXOTICS S A")</f>
        <v>PIEDRAHITA PEREZ MARIANA</v>
      </c>
      <c r="S11194" s="25">
        <f>+VLOOKUP(E11194, TC!A:D, 2, FALSE())</f>
        <v>4110.4799999999996</v>
      </c>
      <c r="T11194" t="str">
        <f t="shared" si="874"/>
        <v>EUR</v>
      </c>
    </row>
    <row r="11195" spans="1:20" ht="18.75" hidden="1" customHeight="1" x14ac:dyDescent="0.25">
      <c r="A11195" t="s">
        <v>3341</v>
      </c>
      <c r="B11195" t="s">
        <v>5</v>
      </c>
      <c r="C11195" t="s">
        <v>1970</v>
      </c>
      <c r="D11195" s="24">
        <v>2479</v>
      </c>
      <c r="E11195" t="s">
        <v>1802</v>
      </c>
      <c r="F11195" t="s">
        <v>1924</v>
      </c>
      <c r="G11195" t="s">
        <v>108</v>
      </c>
      <c r="H11195" t="s">
        <v>2226</v>
      </c>
      <c r="I11195" t="s">
        <v>1894</v>
      </c>
      <c r="J11195" t="s">
        <v>1919</v>
      </c>
      <c r="K11195" t="s">
        <v>57</v>
      </c>
      <c r="L11195" s="24">
        <v>-2941.2096000000001</v>
      </c>
      <c r="M11195" s="25">
        <f>+VLOOKUP(E11195, TC!A:D, 4, FALSE())</f>
        <v>1.1637500000000001</v>
      </c>
      <c r="N11195" s="24">
        <f t="shared" si="870"/>
        <v>-3422.8326720000005</v>
      </c>
      <c r="O11195" t="str">
        <f t="shared" si="871"/>
        <v>ANULACIÓN FE</v>
      </c>
      <c r="P11195" t="str">
        <f t="shared" si="872"/>
        <v>2025</v>
      </c>
      <c r="Q11195" t="str">
        <f t="shared" si="873"/>
        <v>07</v>
      </c>
      <c r="R11195" t="str">
        <f>+IFERROR(VLOOKUP(I11195, Listado!A:B, 2, FALSE()), "COMERCIALIZADORA INTERNACIONAL CARIBBEAN EXOTICS S A")</f>
        <v>PIEDRAHITA PEREZ MARIANA</v>
      </c>
      <c r="S11195" s="25">
        <f>+VLOOKUP(E11195, TC!A:D, 2, FALSE())</f>
        <v>4110.4799999999996</v>
      </c>
      <c r="T11195" t="str">
        <f t="shared" si="874"/>
        <v>EUR</v>
      </c>
    </row>
    <row r="11196" spans="1:20" ht="18.75" hidden="1" customHeight="1" x14ac:dyDescent="0.25">
      <c r="A11196" t="s">
        <v>3341</v>
      </c>
      <c r="B11196" t="s">
        <v>5</v>
      </c>
      <c r="C11196" t="s">
        <v>1970</v>
      </c>
      <c r="D11196" s="24">
        <v>2479</v>
      </c>
      <c r="E11196" t="s">
        <v>1802</v>
      </c>
      <c r="F11196" t="s">
        <v>1924</v>
      </c>
      <c r="G11196" t="s">
        <v>108</v>
      </c>
      <c r="H11196" t="s">
        <v>2226</v>
      </c>
      <c r="I11196" t="s">
        <v>1894</v>
      </c>
      <c r="J11196" t="s">
        <v>1919</v>
      </c>
      <c r="K11196" t="s">
        <v>1959</v>
      </c>
      <c r="L11196" s="24">
        <v>-300</v>
      </c>
      <c r="M11196" s="25">
        <f>+VLOOKUP(E11196, TC!A:D, 4, FALSE())</f>
        <v>1.1637500000000001</v>
      </c>
      <c r="N11196" s="24">
        <f t="shared" si="870"/>
        <v>-349.125</v>
      </c>
      <c r="O11196" t="str">
        <f t="shared" si="871"/>
        <v>ANULACIÓN FE</v>
      </c>
      <c r="P11196" t="str">
        <f t="shared" si="872"/>
        <v>2025</v>
      </c>
      <c r="Q11196" t="str">
        <f t="shared" si="873"/>
        <v>07</v>
      </c>
      <c r="R11196" t="str">
        <f>+IFERROR(VLOOKUP(I11196, Listado!A:B, 2, FALSE()), "COMERCIALIZADORA INTERNACIONAL CARIBBEAN EXOTICS S A")</f>
        <v>PIEDRAHITA PEREZ MARIANA</v>
      </c>
      <c r="S11196" s="25">
        <f>+VLOOKUP(E11196, TC!A:D, 2, FALSE())</f>
        <v>4110.4799999999996</v>
      </c>
      <c r="T11196" t="str">
        <f t="shared" si="874"/>
        <v>EUR</v>
      </c>
    </row>
    <row r="11197" spans="1:20" ht="18.75" hidden="1" customHeight="1" x14ac:dyDescent="0.25">
      <c r="A11197" t="s">
        <v>3341</v>
      </c>
      <c r="B11197" t="s">
        <v>5</v>
      </c>
      <c r="C11197" t="s">
        <v>1970</v>
      </c>
      <c r="D11197" s="24">
        <v>2479</v>
      </c>
      <c r="E11197" t="s">
        <v>1802</v>
      </c>
      <c r="F11197" t="s">
        <v>1924</v>
      </c>
      <c r="G11197" t="s">
        <v>108</v>
      </c>
      <c r="H11197" t="s">
        <v>2226</v>
      </c>
      <c r="I11197" t="s">
        <v>1894</v>
      </c>
      <c r="J11197" t="s">
        <v>1919</v>
      </c>
      <c r="K11197" t="s">
        <v>1960</v>
      </c>
      <c r="L11197" s="24">
        <v>-23.488</v>
      </c>
      <c r="M11197" s="25">
        <f>+VLOOKUP(E11197, TC!A:D, 4, FALSE())</f>
        <v>1.1637500000000001</v>
      </c>
      <c r="N11197" s="24">
        <f t="shared" si="870"/>
        <v>-27.334160000000001</v>
      </c>
      <c r="O11197" t="str">
        <f t="shared" si="871"/>
        <v>ANULACIÓN FE</v>
      </c>
      <c r="P11197" t="str">
        <f t="shared" si="872"/>
        <v>2025</v>
      </c>
      <c r="Q11197" t="str">
        <f t="shared" si="873"/>
        <v>07</v>
      </c>
      <c r="R11197" t="str">
        <f>+IFERROR(VLOOKUP(I11197, Listado!A:B, 2, FALSE()), "COMERCIALIZADORA INTERNACIONAL CARIBBEAN EXOTICS S A")</f>
        <v>PIEDRAHITA PEREZ MARIANA</v>
      </c>
      <c r="S11197" s="25">
        <f>+VLOOKUP(E11197, TC!A:D, 2, FALSE())</f>
        <v>4110.4799999999996</v>
      </c>
      <c r="T11197" t="str">
        <f t="shared" si="874"/>
        <v>EUR</v>
      </c>
    </row>
    <row r="11198" spans="1:20" ht="18.75" hidden="1" customHeight="1" x14ac:dyDescent="0.25">
      <c r="A11198" t="s">
        <v>3341</v>
      </c>
      <c r="B11198" t="s">
        <v>1923</v>
      </c>
      <c r="C11198" t="s">
        <v>1913</v>
      </c>
      <c r="D11198" s="24">
        <v>6241</v>
      </c>
      <c r="E11198" t="s">
        <v>1802</v>
      </c>
      <c r="F11198" t="s">
        <v>128</v>
      </c>
      <c r="G11198" t="s">
        <v>108</v>
      </c>
      <c r="H11198" t="s">
        <v>3596</v>
      </c>
      <c r="I11198" t="s">
        <v>1910</v>
      </c>
      <c r="J11198" t="s">
        <v>1998</v>
      </c>
      <c r="K11198" t="s">
        <v>3597</v>
      </c>
      <c r="L11198" s="24">
        <v>5033.6000000000004</v>
      </c>
      <c r="M11198" s="25">
        <f>+VLOOKUP(E11198, TC!A:D, 4, FALSE())</f>
        <v>1.1637500000000001</v>
      </c>
      <c r="N11198" s="24">
        <f t="shared" si="870"/>
        <v>5033.6000000000004</v>
      </c>
      <c r="O11198" t="str">
        <f t="shared" si="871"/>
        <v>FACTURA</v>
      </c>
      <c r="P11198" t="str">
        <f t="shared" si="872"/>
        <v>2025</v>
      </c>
      <c r="Q11198" t="str">
        <f t="shared" si="873"/>
        <v>07</v>
      </c>
      <c r="R11198" t="str">
        <f>+IFERROR(VLOOKUP(I11198, Listado!A:B, 2, FALSE()), "COMERCIALIZADORA INTERNACIONAL CARIBBEAN EXOTICS S A")</f>
        <v>PIEDRAHITA PEREZ MARIANA</v>
      </c>
      <c r="S11198" s="25">
        <f>+VLOOKUP(E11198, TC!A:D, 2, FALSE())</f>
        <v>4110.4799999999996</v>
      </c>
      <c r="T11198" t="str">
        <f t="shared" si="874"/>
        <v>USD</v>
      </c>
    </row>
    <row r="11199" spans="1:20" ht="18.75" hidden="1" customHeight="1" x14ac:dyDescent="0.25">
      <c r="A11199" t="s">
        <v>3341</v>
      </c>
      <c r="B11199" t="s">
        <v>1923</v>
      </c>
      <c r="C11199" t="s">
        <v>1913</v>
      </c>
      <c r="D11199" s="24">
        <v>6241</v>
      </c>
      <c r="E11199" t="s">
        <v>1802</v>
      </c>
      <c r="F11199" t="s">
        <v>128</v>
      </c>
      <c r="G11199" t="s">
        <v>108</v>
      </c>
      <c r="H11199" t="s">
        <v>3596</v>
      </c>
      <c r="I11199" t="s">
        <v>1910</v>
      </c>
      <c r="J11199" t="s">
        <v>1998</v>
      </c>
      <c r="K11199" t="s">
        <v>1928</v>
      </c>
      <c r="L11199" s="24">
        <v>1686.5</v>
      </c>
      <c r="M11199" s="25">
        <f>+VLOOKUP(E11199, TC!A:D, 4, FALSE())</f>
        <v>1.1637500000000001</v>
      </c>
      <c r="N11199" s="24">
        <f t="shared" si="870"/>
        <v>1686.5</v>
      </c>
      <c r="O11199" t="str">
        <f t="shared" si="871"/>
        <v>FACTURA</v>
      </c>
      <c r="P11199" t="str">
        <f t="shared" si="872"/>
        <v>2025</v>
      </c>
      <c r="Q11199" t="str">
        <f t="shared" si="873"/>
        <v>07</v>
      </c>
      <c r="R11199" t="str">
        <f>+IFERROR(VLOOKUP(I11199, Listado!A:B, 2, FALSE()), "COMERCIALIZADORA INTERNACIONAL CARIBBEAN EXOTICS S A")</f>
        <v>PIEDRAHITA PEREZ MARIANA</v>
      </c>
      <c r="S11199" s="25">
        <f>+VLOOKUP(E11199, TC!A:D, 2, FALSE())</f>
        <v>4110.4799999999996</v>
      </c>
      <c r="T11199" t="str">
        <f t="shared" si="874"/>
        <v>USD</v>
      </c>
    </row>
    <row r="11200" spans="1:20" ht="18.75" hidden="1" customHeight="1" x14ac:dyDescent="0.25">
      <c r="A11200" t="s">
        <v>3341</v>
      </c>
      <c r="B11200" t="s">
        <v>1923</v>
      </c>
      <c r="C11200" t="s">
        <v>1913</v>
      </c>
      <c r="D11200" s="24">
        <v>6242</v>
      </c>
      <c r="E11200" t="s">
        <v>1802</v>
      </c>
      <c r="F11200" t="s">
        <v>99</v>
      </c>
      <c r="G11200" t="s">
        <v>1914</v>
      </c>
      <c r="I11200" t="s">
        <v>1838</v>
      </c>
      <c r="J11200" t="s">
        <v>1915</v>
      </c>
      <c r="K11200" t="s">
        <v>2025</v>
      </c>
      <c r="L11200" s="24">
        <v>172480</v>
      </c>
      <c r="M11200" s="25">
        <f>+VLOOKUP(E11200, TC!A:D, 4, FALSE())</f>
        <v>1.1637500000000001</v>
      </c>
      <c r="N11200" s="24">
        <f t="shared" si="870"/>
        <v>172480</v>
      </c>
      <c r="O11200" t="str">
        <f t="shared" si="871"/>
        <v>FACTURA</v>
      </c>
      <c r="P11200" t="str">
        <f t="shared" si="872"/>
        <v>2025</v>
      </c>
      <c r="Q11200" t="str">
        <f t="shared" si="873"/>
        <v>07</v>
      </c>
      <c r="R11200" t="str">
        <f>+IFERROR(VLOOKUP(I11200, Listado!A:B, 2, FALSE()), "COMERCIALIZADORA INTERNACIONAL CARIBBEAN EXOTICS S A")</f>
        <v>LONDOÑO ECHEVERRI ALEJANDRA</v>
      </c>
      <c r="S11200" s="25">
        <f>+VLOOKUP(E11200, TC!A:D, 2, FALSE())</f>
        <v>4110.4799999999996</v>
      </c>
      <c r="T11200" t="str">
        <f t="shared" si="874"/>
        <v>COP</v>
      </c>
    </row>
    <row r="11201" spans="1:20" ht="18.75" hidden="1" customHeight="1" x14ac:dyDescent="0.25">
      <c r="A11201" t="s">
        <v>3341</v>
      </c>
      <c r="B11201" t="s">
        <v>1923</v>
      </c>
      <c r="C11201" t="s">
        <v>1913</v>
      </c>
      <c r="D11201" s="24">
        <v>6242</v>
      </c>
      <c r="E11201" t="s">
        <v>1802</v>
      </c>
      <c r="F11201" t="s">
        <v>99</v>
      </c>
      <c r="G11201" t="s">
        <v>1914</v>
      </c>
      <c r="I11201" t="s">
        <v>1838</v>
      </c>
      <c r="J11201" t="s">
        <v>1915</v>
      </c>
      <c r="K11201" t="s">
        <v>2025</v>
      </c>
      <c r="L11201" s="24">
        <v>614880</v>
      </c>
      <c r="M11201" s="25">
        <f>+VLOOKUP(E11201, TC!A:D, 4, FALSE())</f>
        <v>1.1637500000000001</v>
      </c>
      <c r="N11201" s="24">
        <f t="shared" si="870"/>
        <v>614880</v>
      </c>
      <c r="O11201" t="str">
        <f t="shared" si="871"/>
        <v>FACTURA</v>
      </c>
      <c r="P11201" t="str">
        <f t="shared" si="872"/>
        <v>2025</v>
      </c>
      <c r="Q11201" t="str">
        <f t="shared" si="873"/>
        <v>07</v>
      </c>
      <c r="R11201" t="str">
        <f>+IFERROR(VLOOKUP(I11201, Listado!A:B, 2, FALSE()), "COMERCIALIZADORA INTERNACIONAL CARIBBEAN EXOTICS S A")</f>
        <v>LONDOÑO ECHEVERRI ALEJANDRA</v>
      </c>
      <c r="S11201" s="25">
        <f>+VLOOKUP(E11201, TC!A:D, 2, FALSE())</f>
        <v>4110.4799999999996</v>
      </c>
      <c r="T11201" t="str">
        <f t="shared" si="874"/>
        <v>COP</v>
      </c>
    </row>
    <row r="11202" spans="1:20" ht="18.75" hidden="1" customHeight="1" x14ac:dyDescent="0.25">
      <c r="A11202" t="s">
        <v>3341</v>
      </c>
      <c r="B11202" t="s">
        <v>1923</v>
      </c>
      <c r="C11202" t="s">
        <v>1913</v>
      </c>
      <c r="D11202" s="24">
        <v>6242</v>
      </c>
      <c r="E11202" t="s">
        <v>1802</v>
      </c>
      <c r="F11202" t="s">
        <v>99</v>
      </c>
      <c r="G11202" t="s">
        <v>1914</v>
      </c>
      <c r="I11202" t="s">
        <v>1838</v>
      </c>
      <c r="J11202" t="s">
        <v>1915</v>
      </c>
      <c r="K11202" t="s">
        <v>2025</v>
      </c>
      <c r="L11202" s="24">
        <v>63280</v>
      </c>
      <c r="M11202" s="25">
        <f>+VLOOKUP(E11202, TC!A:D, 4, FALSE())</f>
        <v>1.1637500000000001</v>
      </c>
      <c r="N11202" s="24">
        <f t="shared" ref="N11202:N11265" si="875">+IF(F11202="EUR", (M11202*L11202), IF(I11202="JUAN MATAS SAS", (L11202/S11202), L11202))</f>
        <v>63280</v>
      </c>
      <c r="O11202" t="str">
        <f t="shared" ref="O11202:O11265" si="876">+IF(C11202="CFE", "FACTURA", IF(ISERROR(SEARCH("ANULA", H11202))=FALSE(), "ANULACIÓN FE", IF(ISERROR(SEARCH("CANCELLATION", H11202))=FALSE(), "ANULACIÓN FE", "NOTAS")))</f>
        <v>FACTURA</v>
      </c>
      <c r="P11202" t="str">
        <f t="shared" ref="P11202:P11265" si="877">+LEFT(E11202, 4)</f>
        <v>2025</v>
      </c>
      <c r="Q11202" t="str">
        <f t="shared" ref="Q11202:Q11265" si="878">+MID(E11202, 5, 2)</f>
        <v>07</v>
      </c>
      <c r="R11202" t="str">
        <f>+IFERROR(VLOOKUP(I11202, Listado!A:B, 2, FALSE()), "COMERCIALIZADORA INTERNACIONAL CARIBBEAN EXOTICS S A")</f>
        <v>LONDOÑO ECHEVERRI ALEJANDRA</v>
      </c>
      <c r="S11202" s="25">
        <f>+VLOOKUP(E11202, TC!A:D, 2, FALSE())</f>
        <v>4110.4799999999996</v>
      </c>
      <c r="T11202" t="str">
        <f t="shared" ref="T11202:T11265" si="879">+IF(I11202="JUAN MATAS SAS", "USD", F11202)</f>
        <v>COP</v>
      </c>
    </row>
    <row r="11203" spans="1:20" ht="18.75" hidden="1" customHeight="1" x14ac:dyDescent="0.25">
      <c r="A11203" t="s">
        <v>3341</v>
      </c>
      <c r="B11203" t="s">
        <v>1923</v>
      </c>
      <c r="C11203" t="s">
        <v>1913</v>
      </c>
      <c r="D11203" s="24">
        <v>6242</v>
      </c>
      <c r="E11203" t="s">
        <v>1802</v>
      </c>
      <c r="F11203" t="s">
        <v>99</v>
      </c>
      <c r="G11203" t="s">
        <v>1914</v>
      </c>
      <c r="I11203" t="s">
        <v>1838</v>
      </c>
      <c r="J11203" t="s">
        <v>1915</v>
      </c>
      <c r="K11203" t="s">
        <v>2025</v>
      </c>
      <c r="L11203" s="24">
        <v>3360</v>
      </c>
      <c r="M11203" s="25">
        <f>+VLOOKUP(E11203, TC!A:D, 4, FALSE())</f>
        <v>1.1637500000000001</v>
      </c>
      <c r="N11203" s="24">
        <f t="shared" si="875"/>
        <v>3360</v>
      </c>
      <c r="O11203" t="str">
        <f t="shared" si="876"/>
        <v>FACTURA</v>
      </c>
      <c r="P11203" t="str">
        <f t="shared" si="877"/>
        <v>2025</v>
      </c>
      <c r="Q11203" t="str">
        <f t="shared" si="878"/>
        <v>07</v>
      </c>
      <c r="R11203" t="str">
        <f>+IFERROR(VLOOKUP(I11203, Listado!A:B, 2, FALSE()), "COMERCIALIZADORA INTERNACIONAL CARIBBEAN EXOTICS S A")</f>
        <v>LONDOÑO ECHEVERRI ALEJANDRA</v>
      </c>
      <c r="S11203" s="25">
        <f>+VLOOKUP(E11203, TC!A:D, 2, FALSE())</f>
        <v>4110.4799999999996</v>
      </c>
      <c r="T11203" t="str">
        <f t="shared" si="879"/>
        <v>COP</v>
      </c>
    </row>
    <row r="11204" spans="1:20" ht="18.75" hidden="1" customHeight="1" x14ac:dyDescent="0.25">
      <c r="A11204" t="s">
        <v>3341</v>
      </c>
      <c r="B11204" t="s">
        <v>5</v>
      </c>
      <c r="C11204" t="s">
        <v>1913</v>
      </c>
      <c r="D11204" s="24">
        <v>12638</v>
      </c>
      <c r="E11204" t="s">
        <v>1802</v>
      </c>
      <c r="F11204" t="s">
        <v>128</v>
      </c>
      <c r="G11204" t="s">
        <v>110</v>
      </c>
      <c r="I11204" t="s">
        <v>1850</v>
      </c>
      <c r="J11204" t="s">
        <v>1919</v>
      </c>
      <c r="K11204" t="s">
        <v>1918</v>
      </c>
      <c r="L11204" s="24">
        <v>120</v>
      </c>
      <c r="M11204" s="25">
        <f>+VLOOKUP(E11204, TC!A:D, 4, FALSE())</f>
        <v>1.1637500000000001</v>
      </c>
      <c r="N11204" s="24">
        <f t="shared" si="875"/>
        <v>120</v>
      </c>
      <c r="O11204" t="str">
        <f t="shared" si="876"/>
        <v>FACTURA</v>
      </c>
      <c r="P11204" t="str">
        <f t="shared" si="877"/>
        <v>2025</v>
      </c>
      <c r="Q11204" t="str">
        <f t="shared" si="878"/>
        <v>07</v>
      </c>
      <c r="R11204" t="str">
        <f>+IFERROR(VLOOKUP(I11204, Listado!A:B, 2, FALSE()), "COMERCIALIZADORA INTERNACIONAL CARIBBEAN EXOTICS S A")</f>
        <v>PEREZ MEJIA MARIA PAULINA</v>
      </c>
      <c r="S11204" s="25">
        <f>+VLOOKUP(E11204, TC!A:D, 2, FALSE())</f>
        <v>4110.4799999999996</v>
      </c>
      <c r="T11204" t="str">
        <f t="shared" si="879"/>
        <v>USD</v>
      </c>
    </row>
    <row r="11205" spans="1:20" ht="18.75" hidden="1" customHeight="1" x14ac:dyDescent="0.25">
      <c r="A11205" t="s">
        <v>3341</v>
      </c>
      <c r="B11205" t="s">
        <v>5</v>
      </c>
      <c r="C11205" t="s">
        <v>1913</v>
      </c>
      <c r="D11205" s="24">
        <v>12639</v>
      </c>
      <c r="E11205" t="s">
        <v>1802</v>
      </c>
      <c r="F11205" t="s">
        <v>99</v>
      </c>
      <c r="G11205" t="s">
        <v>113</v>
      </c>
      <c r="I11205" t="s">
        <v>2592</v>
      </c>
      <c r="J11205" t="s">
        <v>1915</v>
      </c>
      <c r="K11205" t="s">
        <v>2593</v>
      </c>
      <c r="L11205" s="24">
        <v>2282850</v>
      </c>
      <c r="M11205" s="25">
        <f>+VLOOKUP(E11205, TC!A:D, 4, FALSE())</f>
        <v>1.1637500000000001</v>
      </c>
      <c r="N11205" s="24">
        <f t="shared" si="875"/>
        <v>2282850</v>
      </c>
      <c r="O11205" t="str">
        <f t="shared" si="876"/>
        <v>FACTURA</v>
      </c>
      <c r="P11205" t="str">
        <f t="shared" si="877"/>
        <v>2025</v>
      </c>
      <c r="Q11205" t="str">
        <f t="shared" si="878"/>
        <v>07</v>
      </c>
      <c r="R11205" t="str">
        <f>+IFERROR(VLOOKUP(I11205, Listado!A:B, 2, FALSE()), "COMERCIALIZADORA INTERNACIONAL CARIBBEAN EXOTICS S A")</f>
        <v>COMERCIALIZADORA INTERNACIONAL CARIBBEAN EXOTICS S A</v>
      </c>
      <c r="S11205" s="25">
        <f>+VLOOKUP(E11205, TC!A:D, 2, FALSE())</f>
        <v>4110.4799999999996</v>
      </c>
      <c r="T11205" t="str">
        <f t="shared" si="879"/>
        <v>COP</v>
      </c>
    </row>
    <row r="11206" spans="1:20" ht="18.75" hidden="1" customHeight="1" x14ac:dyDescent="0.25">
      <c r="A11206" t="s">
        <v>3341</v>
      </c>
      <c r="B11206" t="s">
        <v>5</v>
      </c>
      <c r="C11206" t="s">
        <v>1913</v>
      </c>
      <c r="D11206" s="24">
        <v>12640</v>
      </c>
      <c r="E11206" t="s">
        <v>1802</v>
      </c>
      <c r="F11206" t="s">
        <v>1924</v>
      </c>
      <c r="G11206" t="s">
        <v>112</v>
      </c>
      <c r="H11206" t="s">
        <v>3598</v>
      </c>
      <c r="I11206" t="s">
        <v>1863</v>
      </c>
      <c r="J11206" t="s">
        <v>1926</v>
      </c>
      <c r="K11206" t="s">
        <v>36</v>
      </c>
      <c r="L11206" s="24">
        <v>931.01</v>
      </c>
      <c r="M11206" s="25">
        <f>+VLOOKUP(E11206, TC!A:D, 4, FALSE())</f>
        <v>1.1637500000000001</v>
      </c>
      <c r="N11206" s="24">
        <f t="shared" si="875"/>
        <v>1083.4628875000001</v>
      </c>
      <c r="O11206" t="str">
        <f t="shared" si="876"/>
        <v>FACTURA</v>
      </c>
      <c r="P11206" t="str">
        <f t="shared" si="877"/>
        <v>2025</v>
      </c>
      <c r="Q11206" t="str">
        <f t="shared" si="878"/>
        <v>07</v>
      </c>
      <c r="R11206" t="str">
        <f>+IFERROR(VLOOKUP(I11206, Listado!A:B, 2, FALSE()), "COMERCIALIZADORA INTERNACIONAL CARIBBEAN EXOTICS S A")</f>
        <v>HINCAPIE CONTRERAS ERIKA STEFANIA</v>
      </c>
      <c r="S11206" s="25">
        <f>+VLOOKUP(E11206, TC!A:D, 2, FALSE())</f>
        <v>4110.4799999999996</v>
      </c>
      <c r="T11206" t="str">
        <f t="shared" si="879"/>
        <v>EUR</v>
      </c>
    </row>
    <row r="11207" spans="1:20" ht="18.75" hidden="1" customHeight="1" x14ac:dyDescent="0.25">
      <c r="A11207" t="s">
        <v>3341</v>
      </c>
      <c r="B11207" t="s">
        <v>5</v>
      </c>
      <c r="C11207" t="s">
        <v>1913</v>
      </c>
      <c r="D11207" s="24">
        <v>12640</v>
      </c>
      <c r="E11207" t="s">
        <v>1802</v>
      </c>
      <c r="F11207" t="s">
        <v>1924</v>
      </c>
      <c r="G11207" t="s">
        <v>112</v>
      </c>
      <c r="H11207" t="s">
        <v>3598</v>
      </c>
      <c r="I11207" t="s">
        <v>1863</v>
      </c>
      <c r="J11207" t="s">
        <v>1926</v>
      </c>
      <c r="K11207" t="s">
        <v>1959</v>
      </c>
      <c r="L11207" s="24">
        <v>94.18</v>
      </c>
      <c r="M11207" s="25">
        <f>+VLOOKUP(E11207, TC!A:D, 4, FALSE())</f>
        <v>1.1637500000000001</v>
      </c>
      <c r="N11207" s="24">
        <f t="shared" si="875"/>
        <v>109.60197500000001</v>
      </c>
      <c r="O11207" t="str">
        <f t="shared" si="876"/>
        <v>FACTURA</v>
      </c>
      <c r="P11207" t="str">
        <f t="shared" si="877"/>
        <v>2025</v>
      </c>
      <c r="Q11207" t="str">
        <f t="shared" si="878"/>
        <v>07</v>
      </c>
      <c r="R11207" t="str">
        <f>+IFERROR(VLOOKUP(I11207, Listado!A:B, 2, FALSE()), "COMERCIALIZADORA INTERNACIONAL CARIBBEAN EXOTICS S A")</f>
        <v>HINCAPIE CONTRERAS ERIKA STEFANIA</v>
      </c>
      <c r="S11207" s="25">
        <f>+VLOOKUP(E11207, TC!A:D, 2, FALSE())</f>
        <v>4110.4799999999996</v>
      </c>
      <c r="T11207" t="str">
        <f t="shared" si="879"/>
        <v>EUR</v>
      </c>
    </row>
    <row r="11208" spans="1:20" ht="18.75" hidden="1" customHeight="1" x14ac:dyDescent="0.25">
      <c r="A11208" t="s">
        <v>3341</v>
      </c>
      <c r="B11208" t="s">
        <v>5</v>
      </c>
      <c r="C11208" t="s">
        <v>1913</v>
      </c>
      <c r="D11208" s="24">
        <v>12640</v>
      </c>
      <c r="E11208" t="s">
        <v>1802</v>
      </c>
      <c r="F11208" t="s">
        <v>1924</v>
      </c>
      <c r="G11208" t="s">
        <v>112</v>
      </c>
      <c r="H11208" t="s">
        <v>3598</v>
      </c>
      <c r="I11208" t="s">
        <v>1863</v>
      </c>
      <c r="J11208" t="s">
        <v>1926</v>
      </c>
      <c r="K11208" t="s">
        <v>1960</v>
      </c>
      <c r="L11208" s="24">
        <v>34.81</v>
      </c>
      <c r="M11208" s="25">
        <f>+VLOOKUP(E11208, TC!A:D, 4, FALSE())</f>
        <v>1.1637500000000001</v>
      </c>
      <c r="N11208" s="24">
        <f t="shared" si="875"/>
        <v>40.510137500000006</v>
      </c>
      <c r="O11208" t="str">
        <f t="shared" si="876"/>
        <v>FACTURA</v>
      </c>
      <c r="P11208" t="str">
        <f t="shared" si="877"/>
        <v>2025</v>
      </c>
      <c r="Q11208" t="str">
        <f t="shared" si="878"/>
        <v>07</v>
      </c>
      <c r="R11208" t="str">
        <f>+IFERROR(VLOOKUP(I11208, Listado!A:B, 2, FALSE()), "COMERCIALIZADORA INTERNACIONAL CARIBBEAN EXOTICS S A")</f>
        <v>HINCAPIE CONTRERAS ERIKA STEFANIA</v>
      </c>
      <c r="S11208" s="25">
        <f>+VLOOKUP(E11208, TC!A:D, 2, FALSE())</f>
        <v>4110.4799999999996</v>
      </c>
      <c r="T11208" t="str">
        <f t="shared" si="879"/>
        <v>EUR</v>
      </c>
    </row>
    <row r="11209" spans="1:20" ht="18.75" hidden="1" customHeight="1" x14ac:dyDescent="0.25">
      <c r="A11209" t="s">
        <v>3341</v>
      </c>
      <c r="B11209" t="s">
        <v>5</v>
      </c>
      <c r="C11209" t="s">
        <v>1913</v>
      </c>
      <c r="D11209" s="24">
        <v>12641</v>
      </c>
      <c r="E11209" t="s">
        <v>1802</v>
      </c>
      <c r="F11209" t="s">
        <v>1924</v>
      </c>
      <c r="G11209" t="s">
        <v>112</v>
      </c>
      <c r="H11209" t="s">
        <v>3599</v>
      </c>
      <c r="I11209" t="s">
        <v>1863</v>
      </c>
      <c r="J11209" t="s">
        <v>1926</v>
      </c>
      <c r="K11209" t="s">
        <v>16</v>
      </c>
      <c r="L11209" s="24">
        <v>1716.4032</v>
      </c>
      <c r="M11209" s="25">
        <f>+VLOOKUP(E11209, TC!A:D, 4, FALSE())</f>
        <v>1.1637500000000001</v>
      </c>
      <c r="N11209" s="24">
        <f t="shared" si="875"/>
        <v>1997.4642240000001</v>
      </c>
      <c r="O11209" t="str">
        <f t="shared" si="876"/>
        <v>FACTURA</v>
      </c>
      <c r="P11209" t="str">
        <f t="shared" si="877"/>
        <v>2025</v>
      </c>
      <c r="Q11209" t="str">
        <f t="shared" si="878"/>
        <v>07</v>
      </c>
      <c r="R11209" t="str">
        <f>+IFERROR(VLOOKUP(I11209, Listado!A:B, 2, FALSE()), "COMERCIALIZADORA INTERNACIONAL CARIBBEAN EXOTICS S A")</f>
        <v>HINCAPIE CONTRERAS ERIKA STEFANIA</v>
      </c>
      <c r="S11209" s="25">
        <f>+VLOOKUP(E11209, TC!A:D, 2, FALSE())</f>
        <v>4110.4799999999996</v>
      </c>
      <c r="T11209" t="str">
        <f t="shared" si="879"/>
        <v>EUR</v>
      </c>
    </row>
    <row r="11210" spans="1:20" ht="18.75" hidden="1" customHeight="1" x14ac:dyDescent="0.25">
      <c r="A11210" t="s">
        <v>3341</v>
      </c>
      <c r="B11210" t="s">
        <v>5</v>
      </c>
      <c r="C11210" t="s">
        <v>1913</v>
      </c>
      <c r="D11210" s="24">
        <v>12641</v>
      </c>
      <c r="E11210" t="s">
        <v>1802</v>
      </c>
      <c r="F11210" t="s">
        <v>1924</v>
      </c>
      <c r="G11210" t="s">
        <v>112</v>
      </c>
      <c r="H11210" t="s">
        <v>3599</v>
      </c>
      <c r="I11210" t="s">
        <v>1863</v>
      </c>
      <c r="J11210" t="s">
        <v>1926</v>
      </c>
      <c r="K11210" t="s">
        <v>1959</v>
      </c>
      <c r="L11210" s="24">
        <v>180.82</v>
      </c>
      <c r="M11210" s="25">
        <f>+VLOOKUP(E11210, TC!A:D, 4, FALSE())</f>
        <v>1.1637500000000001</v>
      </c>
      <c r="N11210" s="24">
        <f t="shared" si="875"/>
        <v>210.42927499999999</v>
      </c>
      <c r="O11210" t="str">
        <f t="shared" si="876"/>
        <v>FACTURA</v>
      </c>
      <c r="P11210" t="str">
        <f t="shared" si="877"/>
        <v>2025</v>
      </c>
      <c r="Q11210" t="str">
        <f t="shared" si="878"/>
        <v>07</v>
      </c>
      <c r="R11210" t="str">
        <f>+IFERROR(VLOOKUP(I11210, Listado!A:B, 2, FALSE()), "COMERCIALIZADORA INTERNACIONAL CARIBBEAN EXOTICS S A")</f>
        <v>HINCAPIE CONTRERAS ERIKA STEFANIA</v>
      </c>
      <c r="S11210" s="25">
        <f>+VLOOKUP(E11210, TC!A:D, 2, FALSE())</f>
        <v>4110.4799999999996</v>
      </c>
      <c r="T11210" t="str">
        <f t="shared" si="879"/>
        <v>EUR</v>
      </c>
    </row>
    <row r="11211" spans="1:20" ht="18.75" hidden="1" customHeight="1" x14ac:dyDescent="0.25">
      <c r="A11211" t="s">
        <v>3341</v>
      </c>
      <c r="B11211" t="s">
        <v>5</v>
      </c>
      <c r="C11211" t="s">
        <v>1913</v>
      </c>
      <c r="D11211" s="24">
        <v>12641</v>
      </c>
      <c r="E11211" t="s">
        <v>1802</v>
      </c>
      <c r="F11211" t="s">
        <v>1924</v>
      </c>
      <c r="G11211" t="s">
        <v>112</v>
      </c>
      <c r="H11211" t="s">
        <v>3599</v>
      </c>
      <c r="I11211" t="s">
        <v>1863</v>
      </c>
      <c r="J11211" t="s">
        <v>1926</v>
      </c>
      <c r="K11211" t="s">
        <v>1960</v>
      </c>
      <c r="L11211" s="24">
        <v>70.776799999999994</v>
      </c>
      <c r="M11211" s="25">
        <f>+VLOOKUP(E11211, TC!A:D, 4, FALSE())</f>
        <v>1.1637500000000001</v>
      </c>
      <c r="N11211" s="24">
        <f t="shared" si="875"/>
        <v>82.366501</v>
      </c>
      <c r="O11211" t="str">
        <f t="shared" si="876"/>
        <v>FACTURA</v>
      </c>
      <c r="P11211" t="str">
        <f t="shared" si="877"/>
        <v>2025</v>
      </c>
      <c r="Q11211" t="str">
        <f t="shared" si="878"/>
        <v>07</v>
      </c>
      <c r="R11211" t="str">
        <f>+IFERROR(VLOOKUP(I11211, Listado!A:B, 2, FALSE()), "COMERCIALIZADORA INTERNACIONAL CARIBBEAN EXOTICS S A")</f>
        <v>HINCAPIE CONTRERAS ERIKA STEFANIA</v>
      </c>
      <c r="S11211" s="25">
        <f>+VLOOKUP(E11211, TC!A:D, 2, FALSE())</f>
        <v>4110.4799999999996</v>
      </c>
      <c r="T11211" t="str">
        <f t="shared" si="879"/>
        <v>EUR</v>
      </c>
    </row>
    <row r="11212" spans="1:20" ht="18.75" hidden="1" customHeight="1" x14ac:dyDescent="0.25">
      <c r="A11212" t="s">
        <v>3341</v>
      </c>
      <c r="B11212" t="s">
        <v>5</v>
      </c>
      <c r="C11212" t="s">
        <v>1913</v>
      </c>
      <c r="D11212" s="24">
        <v>12642</v>
      </c>
      <c r="E11212" t="s">
        <v>1802</v>
      </c>
      <c r="F11212" t="s">
        <v>1924</v>
      </c>
      <c r="G11212" t="s">
        <v>108</v>
      </c>
      <c r="H11212" t="s">
        <v>3600</v>
      </c>
      <c r="I11212" t="s">
        <v>1873</v>
      </c>
      <c r="J11212" t="s">
        <v>1962</v>
      </c>
      <c r="K11212" t="s">
        <v>46</v>
      </c>
      <c r="L11212" s="24">
        <v>2231.1179999999999</v>
      </c>
      <c r="M11212" s="25">
        <f>+VLOOKUP(E11212, TC!A:D, 4, FALSE())</f>
        <v>1.1637500000000001</v>
      </c>
      <c r="N11212" s="24">
        <f t="shared" si="875"/>
        <v>2596.4635725000003</v>
      </c>
      <c r="O11212" t="str">
        <f t="shared" si="876"/>
        <v>FACTURA</v>
      </c>
      <c r="P11212" t="str">
        <f t="shared" si="877"/>
        <v>2025</v>
      </c>
      <c r="Q11212" t="str">
        <f t="shared" si="878"/>
        <v>07</v>
      </c>
      <c r="R11212" t="str">
        <f>+IFERROR(VLOOKUP(I11212, Listado!A:B, 2, FALSE()), "COMERCIALIZADORA INTERNACIONAL CARIBBEAN EXOTICS S A")</f>
        <v>PIEDRAHITA PEREZ MARIANA</v>
      </c>
      <c r="S11212" s="25">
        <f>+VLOOKUP(E11212, TC!A:D, 2, FALSE())</f>
        <v>4110.4799999999996</v>
      </c>
      <c r="T11212" t="str">
        <f t="shared" si="879"/>
        <v>EUR</v>
      </c>
    </row>
    <row r="11213" spans="1:20" ht="18.75" hidden="1" customHeight="1" x14ac:dyDescent="0.25">
      <c r="A11213" t="s">
        <v>3341</v>
      </c>
      <c r="B11213" t="s">
        <v>5</v>
      </c>
      <c r="C11213" t="s">
        <v>1913</v>
      </c>
      <c r="D11213" s="24">
        <v>12642</v>
      </c>
      <c r="E11213" t="s">
        <v>1802</v>
      </c>
      <c r="F11213" t="s">
        <v>1924</v>
      </c>
      <c r="G11213" t="s">
        <v>108</v>
      </c>
      <c r="H11213" t="s">
        <v>3600</v>
      </c>
      <c r="I11213" t="s">
        <v>1873</v>
      </c>
      <c r="J11213" t="s">
        <v>1962</v>
      </c>
      <c r="K11213" t="s">
        <v>1959</v>
      </c>
      <c r="L11213" s="24">
        <v>275</v>
      </c>
      <c r="M11213" s="25">
        <f>+VLOOKUP(E11213, TC!A:D, 4, FALSE())</f>
        <v>1.1637500000000001</v>
      </c>
      <c r="N11213" s="24">
        <f t="shared" si="875"/>
        <v>320.03125</v>
      </c>
      <c r="O11213" t="str">
        <f t="shared" si="876"/>
        <v>FACTURA</v>
      </c>
      <c r="P11213" t="str">
        <f t="shared" si="877"/>
        <v>2025</v>
      </c>
      <c r="Q11213" t="str">
        <f t="shared" si="878"/>
        <v>07</v>
      </c>
      <c r="R11213" t="str">
        <f>+IFERROR(VLOOKUP(I11213, Listado!A:B, 2, FALSE()), "COMERCIALIZADORA INTERNACIONAL CARIBBEAN EXOTICS S A")</f>
        <v>PIEDRAHITA PEREZ MARIANA</v>
      </c>
      <c r="S11213" s="25">
        <f>+VLOOKUP(E11213, TC!A:D, 2, FALSE())</f>
        <v>4110.4799999999996</v>
      </c>
      <c r="T11213" t="str">
        <f t="shared" si="879"/>
        <v>EUR</v>
      </c>
    </row>
    <row r="11214" spans="1:20" ht="18.75" hidden="1" customHeight="1" x14ac:dyDescent="0.25">
      <c r="A11214" t="s">
        <v>3341</v>
      </c>
      <c r="B11214" t="s">
        <v>5</v>
      </c>
      <c r="C11214" t="s">
        <v>1913</v>
      </c>
      <c r="D11214" s="24">
        <v>12642</v>
      </c>
      <c r="E11214" t="s">
        <v>1802</v>
      </c>
      <c r="F11214" t="s">
        <v>1924</v>
      </c>
      <c r="G11214" t="s">
        <v>108</v>
      </c>
      <c r="H11214" t="s">
        <v>3600</v>
      </c>
      <c r="I11214" t="s">
        <v>1873</v>
      </c>
      <c r="J11214" t="s">
        <v>1962</v>
      </c>
      <c r="K11214" t="s">
        <v>1960</v>
      </c>
      <c r="L11214" s="24">
        <v>1.8819999999999999</v>
      </c>
      <c r="M11214" s="25">
        <f>+VLOOKUP(E11214, TC!A:D, 4, FALSE())</f>
        <v>1.1637500000000001</v>
      </c>
      <c r="N11214" s="24">
        <f t="shared" si="875"/>
        <v>2.1901774999999999</v>
      </c>
      <c r="O11214" t="str">
        <f t="shared" si="876"/>
        <v>FACTURA</v>
      </c>
      <c r="P11214" t="str">
        <f t="shared" si="877"/>
        <v>2025</v>
      </c>
      <c r="Q11214" t="str">
        <f t="shared" si="878"/>
        <v>07</v>
      </c>
      <c r="R11214" t="str">
        <f>+IFERROR(VLOOKUP(I11214, Listado!A:B, 2, FALSE()), "COMERCIALIZADORA INTERNACIONAL CARIBBEAN EXOTICS S A")</f>
        <v>PIEDRAHITA PEREZ MARIANA</v>
      </c>
      <c r="S11214" s="25">
        <f>+VLOOKUP(E11214, TC!A:D, 2, FALSE())</f>
        <v>4110.4799999999996</v>
      </c>
      <c r="T11214" t="str">
        <f t="shared" si="879"/>
        <v>EUR</v>
      </c>
    </row>
    <row r="11215" spans="1:20" ht="18.75" hidden="1" customHeight="1" x14ac:dyDescent="0.25">
      <c r="A11215" t="s">
        <v>3341</v>
      </c>
      <c r="B11215" t="s">
        <v>5</v>
      </c>
      <c r="C11215" t="s">
        <v>1913</v>
      </c>
      <c r="D11215" s="24">
        <v>12643</v>
      </c>
      <c r="E11215" t="s">
        <v>1802</v>
      </c>
      <c r="F11215" t="s">
        <v>1924</v>
      </c>
      <c r="G11215" t="s">
        <v>110</v>
      </c>
      <c r="H11215" t="s">
        <v>3601</v>
      </c>
      <c r="I11215" t="s">
        <v>1868</v>
      </c>
      <c r="J11215" t="s">
        <v>1966</v>
      </c>
      <c r="K11215" t="s">
        <v>21</v>
      </c>
      <c r="L11215" s="24">
        <v>8245.2479999999996</v>
      </c>
      <c r="M11215" s="25">
        <f>+VLOOKUP(E11215, TC!A:D, 4, FALSE())</f>
        <v>1.1637500000000001</v>
      </c>
      <c r="N11215" s="24">
        <f t="shared" si="875"/>
        <v>9595.4073599999992</v>
      </c>
      <c r="O11215" t="str">
        <f t="shared" si="876"/>
        <v>FACTURA</v>
      </c>
      <c r="P11215" t="str">
        <f t="shared" si="877"/>
        <v>2025</v>
      </c>
      <c r="Q11215" t="str">
        <f t="shared" si="878"/>
        <v>07</v>
      </c>
      <c r="R11215" t="str">
        <f>+IFERROR(VLOOKUP(I11215, Listado!A:B, 2, FALSE()), "COMERCIALIZADORA INTERNACIONAL CARIBBEAN EXOTICS S A")</f>
        <v>PEREZ MEJIA MARIA PAULINA</v>
      </c>
      <c r="S11215" s="25">
        <f>+VLOOKUP(E11215, TC!A:D, 2, FALSE())</f>
        <v>4110.4799999999996</v>
      </c>
      <c r="T11215" t="str">
        <f t="shared" si="879"/>
        <v>EUR</v>
      </c>
    </row>
    <row r="11216" spans="1:20" ht="18.75" hidden="1" customHeight="1" x14ac:dyDescent="0.25">
      <c r="A11216" t="s">
        <v>3341</v>
      </c>
      <c r="B11216" t="s">
        <v>5</v>
      </c>
      <c r="C11216" t="s">
        <v>1913</v>
      </c>
      <c r="D11216" s="24">
        <v>12643</v>
      </c>
      <c r="E11216" t="s">
        <v>1802</v>
      </c>
      <c r="F11216" t="s">
        <v>1924</v>
      </c>
      <c r="G11216" t="s">
        <v>110</v>
      </c>
      <c r="H11216" t="s">
        <v>3601</v>
      </c>
      <c r="I11216" t="s">
        <v>1868</v>
      </c>
      <c r="J11216" t="s">
        <v>1966</v>
      </c>
      <c r="K11216" t="s">
        <v>1959</v>
      </c>
      <c r="L11216" s="24">
        <v>825</v>
      </c>
      <c r="M11216" s="25">
        <f>+VLOOKUP(E11216, TC!A:D, 4, FALSE())</f>
        <v>1.1637500000000001</v>
      </c>
      <c r="N11216" s="24">
        <f t="shared" si="875"/>
        <v>960.09375</v>
      </c>
      <c r="O11216" t="str">
        <f t="shared" si="876"/>
        <v>FACTURA</v>
      </c>
      <c r="P11216" t="str">
        <f t="shared" si="877"/>
        <v>2025</v>
      </c>
      <c r="Q11216" t="str">
        <f t="shared" si="878"/>
        <v>07</v>
      </c>
      <c r="R11216" t="str">
        <f>+IFERROR(VLOOKUP(I11216, Listado!A:B, 2, FALSE()), "COMERCIALIZADORA INTERNACIONAL CARIBBEAN EXOTICS S A")</f>
        <v>PEREZ MEJIA MARIA PAULINA</v>
      </c>
      <c r="S11216" s="25">
        <f>+VLOOKUP(E11216, TC!A:D, 2, FALSE())</f>
        <v>4110.4799999999996</v>
      </c>
      <c r="T11216" t="str">
        <f t="shared" si="879"/>
        <v>EUR</v>
      </c>
    </row>
    <row r="11217" spans="1:20" ht="18.75" hidden="1" customHeight="1" x14ac:dyDescent="0.25">
      <c r="A11217" t="s">
        <v>3341</v>
      </c>
      <c r="B11217" t="s">
        <v>5</v>
      </c>
      <c r="C11217" t="s">
        <v>1913</v>
      </c>
      <c r="D11217" s="24">
        <v>12643</v>
      </c>
      <c r="E11217" t="s">
        <v>1802</v>
      </c>
      <c r="F11217" t="s">
        <v>1924</v>
      </c>
      <c r="G11217" t="s">
        <v>110</v>
      </c>
      <c r="H11217" t="s">
        <v>3601</v>
      </c>
      <c r="I11217" t="s">
        <v>1868</v>
      </c>
      <c r="J11217" t="s">
        <v>1966</v>
      </c>
      <c r="K11217" t="s">
        <v>1960</v>
      </c>
      <c r="L11217" s="24">
        <v>49.752000000000002</v>
      </c>
      <c r="M11217" s="25">
        <f>+VLOOKUP(E11217, TC!A:D, 4, FALSE())</f>
        <v>1.1637500000000001</v>
      </c>
      <c r="N11217" s="24">
        <f t="shared" si="875"/>
        <v>57.898890000000009</v>
      </c>
      <c r="O11217" t="str">
        <f t="shared" si="876"/>
        <v>FACTURA</v>
      </c>
      <c r="P11217" t="str">
        <f t="shared" si="877"/>
        <v>2025</v>
      </c>
      <c r="Q11217" t="str">
        <f t="shared" si="878"/>
        <v>07</v>
      </c>
      <c r="R11217" t="str">
        <f>+IFERROR(VLOOKUP(I11217, Listado!A:B, 2, FALSE()), "COMERCIALIZADORA INTERNACIONAL CARIBBEAN EXOTICS S A")</f>
        <v>PEREZ MEJIA MARIA PAULINA</v>
      </c>
      <c r="S11217" s="25">
        <f>+VLOOKUP(E11217, TC!A:D, 2, FALSE())</f>
        <v>4110.4799999999996</v>
      </c>
      <c r="T11217" t="str">
        <f t="shared" si="879"/>
        <v>EUR</v>
      </c>
    </row>
    <row r="11218" spans="1:20" ht="18.75" hidden="1" customHeight="1" x14ac:dyDescent="0.25">
      <c r="A11218" t="s">
        <v>3341</v>
      </c>
      <c r="B11218" t="s">
        <v>5</v>
      </c>
      <c r="C11218" t="s">
        <v>1913</v>
      </c>
      <c r="D11218" s="24">
        <v>12644</v>
      </c>
      <c r="E11218" t="s">
        <v>1802</v>
      </c>
      <c r="F11218" t="s">
        <v>1924</v>
      </c>
      <c r="G11218" t="s">
        <v>108</v>
      </c>
      <c r="H11218" t="s">
        <v>3602</v>
      </c>
      <c r="I11218" t="s">
        <v>1860</v>
      </c>
      <c r="J11218" t="s">
        <v>1926</v>
      </c>
      <c r="K11218" t="s">
        <v>68</v>
      </c>
      <c r="L11218" s="24">
        <v>3004.4160000000002</v>
      </c>
      <c r="M11218" s="25">
        <f>+VLOOKUP(E11218, TC!A:D, 4, FALSE())</f>
        <v>1.1637500000000001</v>
      </c>
      <c r="N11218" s="24">
        <f t="shared" si="875"/>
        <v>3496.3891200000003</v>
      </c>
      <c r="O11218" t="str">
        <f t="shared" si="876"/>
        <v>FACTURA</v>
      </c>
      <c r="P11218" t="str">
        <f t="shared" si="877"/>
        <v>2025</v>
      </c>
      <c r="Q11218" t="str">
        <f t="shared" si="878"/>
        <v>07</v>
      </c>
      <c r="R11218" t="str">
        <f>+IFERROR(VLOOKUP(I11218, Listado!A:B, 2, FALSE()), "COMERCIALIZADORA INTERNACIONAL CARIBBEAN EXOTICS S A")</f>
        <v>PIEDRAHITA PEREZ MARIANA</v>
      </c>
      <c r="S11218" s="25">
        <f>+VLOOKUP(E11218, TC!A:D, 2, FALSE())</f>
        <v>4110.4799999999996</v>
      </c>
      <c r="T11218" t="str">
        <f t="shared" si="879"/>
        <v>EUR</v>
      </c>
    </row>
    <row r="11219" spans="1:20" ht="18.75" hidden="1" customHeight="1" x14ac:dyDescent="0.25">
      <c r="A11219" t="s">
        <v>3341</v>
      </c>
      <c r="B11219" t="s">
        <v>5</v>
      </c>
      <c r="C11219" t="s">
        <v>1913</v>
      </c>
      <c r="D11219" s="24">
        <v>12644</v>
      </c>
      <c r="E11219" t="s">
        <v>1802</v>
      </c>
      <c r="F11219" t="s">
        <v>1924</v>
      </c>
      <c r="G11219" t="s">
        <v>108</v>
      </c>
      <c r="H11219" t="s">
        <v>3602</v>
      </c>
      <c r="I11219" t="s">
        <v>1860</v>
      </c>
      <c r="J11219" t="s">
        <v>1926</v>
      </c>
      <c r="K11219" t="s">
        <v>1959</v>
      </c>
      <c r="L11219" s="24">
        <v>275</v>
      </c>
      <c r="M11219" s="25">
        <f>+VLOOKUP(E11219, TC!A:D, 4, FALSE())</f>
        <v>1.1637500000000001</v>
      </c>
      <c r="N11219" s="24">
        <f t="shared" si="875"/>
        <v>320.03125</v>
      </c>
      <c r="O11219" t="str">
        <f t="shared" si="876"/>
        <v>FACTURA</v>
      </c>
      <c r="P11219" t="str">
        <f t="shared" si="877"/>
        <v>2025</v>
      </c>
      <c r="Q11219" t="str">
        <f t="shared" si="878"/>
        <v>07</v>
      </c>
      <c r="R11219" t="str">
        <f>+IFERROR(VLOOKUP(I11219, Listado!A:B, 2, FALSE()), "COMERCIALIZADORA INTERNACIONAL CARIBBEAN EXOTICS S A")</f>
        <v>PIEDRAHITA PEREZ MARIANA</v>
      </c>
      <c r="S11219" s="25">
        <f>+VLOOKUP(E11219, TC!A:D, 2, FALSE())</f>
        <v>4110.4799999999996</v>
      </c>
      <c r="T11219" t="str">
        <f t="shared" si="879"/>
        <v>EUR</v>
      </c>
    </row>
    <row r="11220" spans="1:20" ht="18.75" hidden="1" customHeight="1" x14ac:dyDescent="0.25">
      <c r="A11220" t="s">
        <v>3341</v>
      </c>
      <c r="B11220" t="s">
        <v>5</v>
      </c>
      <c r="C11220" t="s">
        <v>1913</v>
      </c>
      <c r="D11220" s="24">
        <v>12644</v>
      </c>
      <c r="E11220" t="s">
        <v>1802</v>
      </c>
      <c r="F11220" t="s">
        <v>1924</v>
      </c>
      <c r="G11220" t="s">
        <v>108</v>
      </c>
      <c r="H11220" t="s">
        <v>3602</v>
      </c>
      <c r="I11220" t="s">
        <v>1860</v>
      </c>
      <c r="J11220" t="s">
        <v>1926</v>
      </c>
      <c r="K11220" t="s">
        <v>1960</v>
      </c>
      <c r="L11220" s="24">
        <v>16.584</v>
      </c>
      <c r="M11220" s="25">
        <f>+VLOOKUP(E11220, TC!A:D, 4, FALSE())</f>
        <v>1.1637500000000001</v>
      </c>
      <c r="N11220" s="24">
        <f t="shared" si="875"/>
        <v>19.299630000000001</v>
      </c>
      <c r="O11220" t="str">
        <f t="shared" si="876"/>
        <v>FACTURA</v>
      </c>
      <c r="P11220" t="str">
        <f t="shared" si="877"/>
        <v>2025</v>
      </c>
      <c r="Q11220" t="str">
        <f t="shared" si="878"/>
        <v>07</v>
      </c>
      <c r="R11220" t="str">
        <f>+IFERROR(VLOOKUP(I11220, Listado!A:B, 2, FALSE()), "COMERCIALIZADORA INTERNACIONAL CARIBBEAN EXOTICS S A")</f>
        <v>PIEDRAHITA PEREZ MARIANA</v>
      </c>
      <c r="S11220" s="25">
        <f>+VLOOKUP(E11220, TC!A:D, 2, FALSE())</f>
        <v>4110.4799999999996</v>
      </c>
      <c r="T11220" t="str">
        <f t="shared" si="879"/>
        <v>EUR</v>
      </c>
    </row>
    <row r="11221" spans="1:20" ht="18.75" hidden="1" customHeight="1" x14ac:dyDescent="0.25">
      <c r="A11221" t="s">
        <v>3341</v>
      </c>
      <c r="B11221" t="s">
        <v>5</v>
      </c>
      <c r="C11221" t="s">
        <v>1913</v>
      </c>
      <c r="D11221" s="24">
        <v>12645</v>
      </c>
      <c r="E11221" t="s">
        <v>1802</v>
      </c>
      <c r="F11221" t="s">
        <v>1924</v>
      </c>
      <c r="G11221" t="s">
        <v>108</v>
      </c>
      <c r="H11221" t="s">
        <v>3603</v>
      </c>
      <c r="I11221" t="s">
        <v>1853</v>
      </c>
      <c r="J11221" t="s">
        <v>1919</v>
      </c>
      <c r="K11221" t="s">
        <v>24</v>
      </c>
      <c r="L11221" s="24">
        <v>3708.4160000000002</v>
      </c>
      <c r="M11221" s="25">
        <f>+VLOOKUP(E11221, TC!A:D, 4, FALSE())</f>
        <v>1.1637500000000001</v>
      </c>
      <c r="N11221" s="24">
        <f t="shared" si="875"/>
        <v>4315.6691200000005</v>
      </c>
      <c r="O11221" t="str">
        <f t="shared" si="876"/>
        <v>FACTURA</v>
      </c>
      <c r="P11221" t="str">
        <f t="shared" si="877"/>
        <v>2025</v>
      </c>
      <c r="Q11221" t="str">
        <f t="shared" si="878"/>
        <v>07</v>
      </c>
      <c r="R11221" t="str">
        <f>+IFERROR(VLOOKUP(I11221, Listado!A:B, 2, FALSE()), "COMERCIALIZADORA INTERNACIONAL CARIBBEAN EXOTICS S A")</f>
        <v>PIEDRAHITA PEREZ MARIANA</v>
      </c>
      <c r="S11221" s="25">
        <f>+VLOOKUP(E11221, TC!A:D, 2, FALSE())</f>
        <v>4110.4799999999996</v>
      </c>
      <c r="T11221" t="str">
        <f t="shared" si="879"/>
        <v>EUR</v>
      </c>
    </row>
    <row r="11222" spans="1:20" ht="18.75" hidden="1" customHeight="1" x14ac:dyDescent="0.25">
      <c r="A11222" t="s">
        <v>3341</v>
      </c>
      <c r="B11222" t="s">
        <v>5</v>
      </c>
      <c r="C11222" t="s">
        <v>1913</v>
      </c>
      <c r="D11222" s="24">
        <v>12645</v>
      </c>
      <c r="E11222" t="s">
        <v>1802</v>
      </c>
      <c r="F11222" t="s">
        <v>1924</v>
      </c>
      <c r="G11222" t="s">
        <v>108</v>
      </c>
      <c r="H11222" t="s">
        <v>3603</v>
      </c>
      <c r="I11222" t="s">
        <v>1853</v>
      </c>
      <c r="J11222" t="s">
        <v>1919</v>
      </c>
      <c r="K11222" t="s">
        <v>43</v>
      </c>
      <c r="L11222" s="24">
        <v>1746.22</v>
      </c>
      <c r="M11222" s="25">
        <f>+VLOOKUP(E11222, TC!A:D, 4, FALSE())</f>
        <v>1.1637500000000001</v>
      </c>
      <c r="N11222" s="24">
        <f t="shared" si="875"/>
        <v>2032.1635250000002</v>
      </c>
      <c r="O11222" t="str">
        <f t="shared" si="876"/>
        <v>FACTURA</v>
      </c>
      <c r="P11222" t="str">
        <f t="shared" si="877"/>
        <v>2025</v>
      </c>
      <c r="Q11222" t="str">
        <f t="shared" si="878"/>
        <v>07</v>
      </c>
      <c r="R11222" t="str">
        <f>+IFERROR(VLOOKUP(I11222, Listado!A:B, 2, FALSE()), "COMERCIALIZADORA INTERNACIONAL CARIBBEAN EXOTICS S A")</f>
        <v>PIEDRAHITA PEREZ MARIANA</v>
      </c>
      <c r="S11222" s="25">
        <f>+VLOOKUP(E11222, TC!A:D, 2, FALSE())</f>
        <v>4110.4799999999996</v>
      </c>
      <c r="T11222" t="str">
        <f t="shared" si="879"/>
        <v>EUR</v>
      </c>
    </row>
    <row r="11223" spans="1:20" ht="18.75" hidden="1" customHeight="1" x14ac:dyDescent="0.25">
      <c r="A11223" t="s">
        <v>3341</v>
      </c>
      <c r="B11223" t="s">
        <v>5</v>
      </c>
      <c r="C11223" t="s">
        <v>1913</v>
      </c>
      <c r="D11223" s="24">
        <v>12645</v>
      </c>
      <c r="E11223" t="s">
        <v>1802</v>
      </c>
      <c r="F11223" t="s">
        <v>1924</v>
      </c>
      <c r="G11223" t="s">
        <v>108</v>
      </c>
      <c r="H11223" t="s">
        <v>3603</v>
      </c>
      <c r="I11223" t="s">
        <v>1853</v>
      </c>
      <c r="J11223" t="s">
        <v>1919</v>
      </c>
      <c r="K11223" t="s">
        <v>1959</v>
      </c>
      <c r="L11223" s="24">
        <v>550</v>
      </c>
      <c r="M11223" s="25">
        <f>+VLOOKUP(E11223, TC!A:D, 4, FALSE())</f>
        <v>1.1637500000000001</v>
      </c>
      <c r="N11223" s="24">
        <f t="shared" si="875"/>
        <v>640.0625</v>
      </c>
      <c r="O11223" t="str">
        <f t="shared" si="876"/>
        <v>FACTURA</v>
      </c>
      <c r="P11223" t="str">
        <f t="shared" si="877"/>
        <v>2025</v>
      </c>
      <c r="Q11223" t="str">
        <f t="shared" si="878"/>
        <v>07</v>
      </c>
      <c r="R11223" t="str">
        <f>+IFERROR(VLOOKUP(I11223, Listado!A:B, 2, FALSE()), "COMERCIALIZADORA INTERNACIONAL CARIBBEAN EXOTICS S A")</f>
        <v>PIEDRAHITA PEREZ MARIANA</v>
      </c>
      <c r="S11223" s="25">
        <f>+VLOOKUP(E11223, TC!A:D, 2, FALSE())</f>
        <v>4110.4799999999996</v>
      </c>
      <c r="T11223" t="str">
        <f t="shared" si="879"/>
        <v>EUR</v>
      </c>
    </row>
    <row r="11224" spans="1:20" ht="18.75" hidden="1" customHeight="1" x14ac:dyDescent="0.25">
      <c r="A11224" t="s">
        <v>3341</v>
      </c>
      <c r="B11224" t="s">
        <v>5</v>
      </c>
      <c r="C11224" t="s">
        <v>1913</v>
      </c>
      <c r="D11224" s="24">
        <v>12645</v>
      </c>
      <c r="E11224" t="s">
        <v>1802</v>
      </c>
      <c r="F11224" t="s">
        <v>1924</v>
      </c>
      <c r="G11224" t="s">
        <v>108</v>
      </c>
      <c r="H11224" t="s">
        <v>3603</v>
      </c>
      <c r="I11224" t="s">
        <v>1853</v>
      </c>
      <c r="J11224" t="s">
        <v>1919</v>
      </c>
      <c r="K11224" t="s">
        <v>1960</v>
      </c>
      <c r="L11224" s="24">
        <v>25.364000000000001</v>
      </c>
      <c r="M11224" s="25">
        <f>+VLOOKUP(E11224, TC!A:D, 4, FALSE())</f>
        <v>1.1637500000000001</v>
      </c>
      <c r="N11224" s="24">
        <f t="shared" si="875"/>
        <v>29.517355000000002</v>
      </c>
      <c r="O11224" t="str">
        <f t="shared" si="876"/>
        <v>FACTURA</v>
      </c>
      <c r="P11224" t="str">
        <f t="shared" si="877"/>
        <v>2025</v>
      </c>
      <c r="Q11224" t="str">
        <f t="shared" si="878"/>
        <v>07</v>
      </c>
      <c r="R11224" t="str">
        <f>+IFERROR(VLOOKUP(I11224, Listado!A:B, 2, FALSE()), "COMERCIALIZADORA INTERNACIONAL CARIBBEAN EXOTICS S A")</f>
        <v>PIEDRAHITA PEREZ MARIANA</v>
      </c>
      <c r="S11224" s="25">
        <f>+VLOOKUP(E11224, TC!A:D, 2, FALSE())</f>
        <v>4110.4799999999996</v>
      </c>
      <c r="T11224" t="str">
        <f t="shared" si="879"/>
        <v>EUR</v>
      </c>
    </row>
    <row r="11225" spans="1:20" ht="18.75" hidden="1" customHeight="1" x14ac:dyDescent="0.25">
      <c r="A11225" t="s">
        <v>3341</v>
      </c>
      <c r="B11225" t="s">
        <v>5</v>
      </c>
      <c r="C11225" t="s">
        <v>1913</v>
      </c>
      <c r="D11225" s="24">
        <v>12646</v>
      </c>
      <c r="E11225" t="s">
        <v>1802</v>
      </c>
      <c r="F11225" t="s">
        <v>1924</v>
      </c>
      <c r="G11225" t="s">
        <v>108</v>
      </c>
      <c r="H11225" t="s">
        <v>3604</v>
      </c>
      <c r="I11225" t="s">
        <v>1855</v>
      </c>
      <c r="J11225" t="s">
        <v>1987</v>
      </c>
      <c r="K11225" t="s">
        <v>32</v>
      </c>
      <c r="L11225" s="24">
        <v>1676.22</v>
      </c>
      <c r="M11225" s="25">
        <f>+VLOOKUP(E11225, TC!A:D, 4, FALSE())</f>
        <v>1.1637500000000001</v>
      </c>
      <c r="N11225" s="24">
        <f t="shared" si="875"/>
        <v>1950.7010250000001</v>
      </c>
      <c r="O11225" t="str">
        <f t="shared" si="876"/>
        <v>FACTURA</v>
      </c>
      <c r="P11225" t="str">
        <f t="shared" si="877"/>
        <v>2025</v>
      </c>
      <c r="Q11225" t="str">
        <f t="shared" si="878"/>
        <v>07</v>
      </c>
      <c r="R11225" t="str">
        <f>+IFERROR(VLOOKUP(I11225, Listado!A:B, 2, FALSE()), "COMERCIALIZADORA INTERNACIONAL CARIBBEAN EXOTICS S A")</f>
        <v>PIEDRAHITA PEREZ MARIANA</v>
      </c>
      <c r="S11225" s="25">
        <f>+VLOOKUP(E11225, TC!A:D, 2, FALSE())</f>
        <v>4110.4799999999996</v>
      </c>
      <c r="T11225" t="str">
        <f t="shared" si="879"/>
        <v>EUR</v>
      </c>
    </row>
    <row r="11226" spans="1:20" ht="18.75" hidden="1" customHeight="1" x14ac:dyDescent="0.25">
      <c r="A11226" t="s">
        <v>3341</v>
      </c>
      <c r="B11226" t="s">
        <v>5</v>
      </c>
      <c r="C11226" t="s">
        <v>1913</v>
      </c>
      <c r="D11226" s="24">
        <v>12646</v>
      </c>
      <c r="E11226" t="s">
        <v>1802</v>
      </c>
      <c r="F11226" t="s">
        <v>1924</v>
      </c>
      <c r="G11226" t="s">
        <v>108</v>
      </c>
      <c r="H11226" t="s">
        <v>3604</v>
      </c>
      <c r="I11226" t="s">
        <v>1855</v>
      </c>
      <c r="J11226" t="s">
        <v>1987</v>
      </c>
      <c r="K11226" t="s">
        <v>15</v>
      </c>
      <c r="L11226" s="24">
        <v>4211.8775999999998</v>
      </c>
      <c r="M11226" s="25">
        <f>+VLOOKUP(E11226, TC!A:D, 4, FALSE())</f>
        <v>1.1637500000000001</v>
      </c>
      <c r="N11226" s="24">
        <f t="shared" si="875"/>
        <v>4901.5725570000004</v>
      </c>
      <c r="O11226" t="str">
        <f t="shared" si="876"/>
        <v>FACTURA</v>
      </c>
      <c r="P11226" t="str">
        <f t="shared" si="877"/>
        <v>2025</v>
      </c>
      <c r="Q11226" t="str">
        <f t="shared" si="878"/>
        <v>07</v>
      </c>
      <c r="R11226" t="str">
        <f>+IFERROR(VLOOKUP(I11226, Listado!A:B, 2, FALSE()), "COMERCIALIZADORA INTERNACIONAL CARIBBEAN EXOTICS S A")</f>
        <v>PIEDRAHITA PEREZ MARIANA</v>
      </c>
      <c r="S11226" s="25">
        <f>+VLOOKUP(E11226, TC!A:D, 2, FALSE())</f>
        <v>4110.4799999999996</v>
      </c>
      <c r="T11226" t="str">
        <f t="shared" si="879"/>
        <v>EUR</v>
      </c>
    </row>
    <row r="11227" spans="1:20" ht="18.75" hidden="1" customHeight="1" x14ac:dyDescent="0.25">
      <c r="A11227" t="s">
        <v>3341</v>
      </c>
      <c r="B11227" t="s">
        <v>5</v>
      </c>
      <c r="C11227" t="s">
        <v>1913</v>
      </c>
      <c r="D11227" s="24">
        <v>12646</v>
      </c>
      <c r="E11227" t="s">
        <v>1802</v>
      </c>
      <c r="F11227" t="s">
        <v>1924</v>
      </c>
      <c r="G11227" t="s">
        <v>108</v>
      </c>
      <c r="H11227" t="s">
        <v>3604</v>
      </c>
      <c r="I11227" t="s">
        <v>1855</v>
      </c>
      <c r="J11227" t="s">
        <v>1987</v>
      </c>
      <c r="K11227" t="s">
        <v>1959</v>
      </c>
      <c r="L11227" s="24">
        <v>825</v>
      </c>
      <c r="M11227" s="25">
        <f>+VLOOKUP(E11227, TC!A:D, 4, FALSE())</f>
        <v>1.1637500000000001</v>
      </c>
      <c r="N11227" s="24">
        <f t="shared" si="875"/>
        <v>960.09375</v>
      </c>
      <c r="O11227" t="str">
        <f t="shared" si="876"/>
        <v>FACTURA</v>
      </c>
      <c r="P11227" t="str">
        <f t="shared" si="877"/>
        <v>2025</v>
      </c>
      <c r="Q11227" t="str">
        <f t="shared" si="878"/>
        <v>07</v>
      </c>
      <c r="R11227" t="str">
        <f>+IFERROR(VLOOKUP(I11227, Listado!A:B, 2, FALSE()), "COMERCIALIZADORA INTERNACIONAL CARIBBEAN EXOTICS S A")</f>
        <v>PIEDRAHITA PEREZ MARIANA</v>
      </c>
      <c r="S11227" s="25">
        <f>+VLOOKUP(E11227, TC!A:D, 2, FALSE())</f>
        <v>4110.4799999999996</v>
      </c>
      <c r="T11227" t="str">
        <f t="shared" si="879"/>
        <v>EUR</v>
      </c>
    </row>
    <row r="11228" spans="1:20" ht="18.75" hidden="1" customHeight="1" x14ac:dyDescent="0.25">
      <c r="A11228" t="s">
        <v>3341</v>
      </c>
      <c r="B11228" t="s">
        <v>5</v>
      </c>
      <c r="C11228" t="s">
        <v>1913</v>
      </c>
      <c r="D11228" s="24">
        <v>12646</v>
      </c>
      <c r="E11228" t="s">
        <v>1802</v>
      </c>
      <c r="F11228" t="s">
        <v>1924</v>
      </c>
      <c r="G11228" t="s">
        <v>108</v>
      </c>
      <c r="H11228" t="s">
        <v>3604</v>
      </c>
      <c r="I11228" t="s">
        <v>1855</v>
      </c>
      <c r="J11228" t="s">
        <v>1987</v>
      </c>
      <c r="K11228" t="s">
        <v>1960</v>
      </c>
      <c r="L11228" s="24">
        <v>34.9024</v>
      </c>
      <c r="M11228" s="25">
        <f>+VLOOKUP(E11228, TC!A:D, 4, FALSE())</f>
        <v>1.1637500000000001</v>
      </c>
      <c r="N11228" s="24">
        <f t="shared" si="875"/>
        <v>40.617668000000002</v>
      </c>
      <c r="O11228" t="str">
        <f t="shared" si="876"/>
        <v>FACTURA</v>
      </c>
      <c r="P11228" t="str">
        <f t="shared" si="877"/>
        <v>2025</v>
      </c>
      <c r="Q11228" t="str">
        <f t="shared" si="878"/>
        <v>07</v>
      </c>
      <c r="R11228" t="str">
        <f>+IFERROR(VLOOKUP(I11228, Listado!A:B, 2, FALSE()), "COMERCIALIZADORA INTERNACIONAL CARIBBEAN EXOTICS S A")</f>
        <v>PIEDRAHITA PEREZ MARIANA</v>
      </c>
      <c r="S11228" s="25">
        <f>+VLOOKUP(E11228, TC!A:D, 2, FALSE())</f>
        <v>4110.4799999999996</v>
      </c>
      <c r="T11228" t="str">
        <f t="shared" si="879"/>
        <v>EUR</v>
      </c>
    </row>
    <row r="11229" spans="1:20" ht="18.75" hidden="1" customHeight="1" x14ac:dyDescent="0.25">
      <c r="A11229" t="s">
        <v>3341</v>
      </c>
      <c r="B11229" t="s">
        <v>5</v>
      </c>
      <c r="C11229" t="s">
        <v>1913</v>
      </c>
      <c r="D11229" s="24">
        <v>12647</v>
      </c>
      <c r="E11229" t="s">
        <v>1802</v>
      </c>
      <c r="F11229" t="s">
        <v>1924</v>
      </c>
      <c r="G11229" t="s">
        <v>110</v>
      </c>
      <c r="H11229" t="s">
        <v>3602</v>
      </c>
      <c r="I11229" t="s">
        <v>1906</v>
      </c>
      <c r="J11229" t="s">
        <v>1940</v>
      </c>
      <c r="K11229" t="s">
        <v>82</v>
      </c>
      <c r="L11229" s="24">
        <v>3132.4160000000002</v>
      </c>
      <c r="M11229" s="25">
        <f>+VLOOKUP(E11229, TC!A:D, 4, FALSE())</f>
        <v>1.1637500000000001</v>
      </c>
      <c r="N11229" s="24">
        <f t="shared" si="875"/>
        <v>3645.3491200000003</v>
      </c>
      <c r="O11229" t="str">
        <f t="shared" si="876"/>
        <v>FACTURA</v>
      </c>
      <c r="P11229" t="str">
        <f t="shared" si="877"/>
        <v>2025</v>
      </c>
      <c r="Q11229" t="str">
        <f t="shared" si="878"/>
        <v>07</v>
      </c>
      <c r="R11229" t="str">
        <f>+IFERROR(VLOOKUP(I11229, Listado!A:B, 2, FALSE()), "COMERCIALIZADORA INTERNACIONAL CARIBBEAN EXOTICS S A")</f>
        <v>PEREZ MEJIA MARIA PAULINA</v>
      </c>
      <c r="S11229" s="25">
        <f>+VLOOKUP(E11229, TC!A:D, 2, FALSE())</f>
        <v>4110.4799999999996</v>
      </c>
      <c r="T11229" t="str">
        <f t="shared" si="879"/>
        <v>EUR</v>
      </c>
    </row>
    <row r="11230" spans="1:20" ht="18.75" hidden="1" customHeight="1" x14ac:dyDescent="0.25">
      <c r="A11230" t="s">
        <v>3341</v>
      </c>
      <c r="B11230" t="s">
        <v>5</v>
      </c>
      <c r="C11230" t="s">
        <v>1913</v>
      </c>
      <c r="D11230" s="24">
        <v>12647</v>
      </c>
      <c r="E11230" t="s">
        <v>1802</v>
      </c>
      <c r="F11230" t="s">
        <v>1924</v>
      </c>
      <c r="G11230" t="s">
        <v>110</v>
      </c>
      <c r="H11230" t="s">
        <v>3602</v>
      </c>
      <c r="I11230" t="s">
        <v>1906</v>
      </c>
      <c r="J11230" t="s">
        <v>1940</v>
      </c>
      <c r="K11230" t="s">
        <v>1959</v>
      </c>
      <c r="L11230" s="24">
        <v>275</v>
      </c>
      <c r="M11230" s="25">
        <f>+VLOOKUP(E11230, TC!A:D, 4, FALSE())</f>
        <v>1.1637500000000001</v>
      </c>
      <c r="N11230" s="24">
        <f t="shared" si="875"/>
        <v>320.03125</v>
      </c>
      <c r="O11230" t="str">
        <f t="shared" si="876"/>
        <v>FACTURA</v>
      </c>
      <c r="P11230" t="str">
        <f t="shared" si="877"/>
        <v>2025</v>
      </c>
      <c r="Q11230" t="str">
        <f t="shared" si="878"/>
        <v>07</v>
      </c>
      <c r="R11230" t="str">
        <f>+IFERROR(VLOOKUP(I11230, Listado!A:B, 2, FALSE()), "COMERCIALIZADORA INTERNACIONAL CARIBBEAN EXOTICS S A")</f>
        <v>PEREZ MEJIA MARIA PAULINA</v>
      </c>
      <c r="S11230" s="25">
        <f>+VLOOKUP(E11230, TC!A:D, 2, FALSE())</f>
        <v>4110.4799999999996</v>
      </c>
      <c r="T11230" t="str">
        <f t="shared" si="879"/>
        <v>EUR</v>
      </c>
    </row>
    <row r="11231" spans="1:20" ht="18.75" hidden="1" customHeight="1" x14ac:dyDescent="0.25">
      <c r="A11231" t="s">
        <v>3341</v>
      </c>
      <c r="B11231" t="s">
        <v>5</v>
      </c>
      <c r="C11231" t="s">
        <v>1913</v>
      </c>
      <c r="D11231" s="24">
        <v>12647</v>
      </c>
      <c r="E11231" t="s">
        <v>1802</v>
      </c>
      <c r="F11231" t="s">
        <v>1924</v>
      </c>
      <c r="G11231" t="s">
        <v>110</v>
      </c>
      <c r="H11231" t="s">
        <v>3602</v>
      </c>
      <c r="I11231" t="s">
        <v>1906</v>
      </c>
      <c r="J11231" t="s">
        <v>1940</v>
      </c>
      <c r="K11231" t="s">
        <v>1960</v>
      </c>
      <c r="L11231" s="24">
        <v>16.584</v>
      </c>
      <c r="M11231" s="25">
        <f>+VLOOKUP(E11231, TC!A:D, 4, FALSE())</f>
        <v>1.1637500000000001</v>
      </c>
      <c r="N11231" s="24">
        <f t="shared" si="875"/>
        <v>19.299630000000001</v>
      </c>
      <c r="O11231" t="str">
        <f t="shared" si="876"/>
        <v>FACTURA</v>
      </c>
      <c r="P11231" t="str">
        <f t="shared" si="877"/>
        <v>2025</v>
      </c>
      <c r="Q11231" t="str">
        <f t="shared" si="878"/>
        <v>07</v>
      </c>
      <c r="R11231" t="str">
        <f>+IFERROR(VLOOKUP(I11231, Listado!A:B, 2, FALSE()), "COMERCIALIZADORA INTERNACIONAL CARIBBEAN EXOTICS S A")</f>
        <v>PEREZ MEJIA MARIA PAULINA</v>
      </c>
      <c r="S11231" s="25">
        <f>+VLOOKUP(E11231, TC!A:D, 2, FALSE())</f>
        <v>4110.4799999999996</v>
      </c>
      <c r="T11231" t="str">
        <f t="shared" si="879"/>
        <v>EUR</v>
      </c>
    </row>
    <row r="11232" spans="1:20" ht="18.75" hidden="1" customHeight="1" x14ac:dyDescent="0.25">
      <c r="A11232" t="s">
        <v>3341</v>
      </c>
      <c r="B11232" t="s">
        <v>1923</v>
      </c>
      <c r="C11232" t="s">
        <v>1913</v>
      </c>
      <c r="D11232" s="24">
        <v>6243</v>
      </c>
      <c r="E11232" t="s">
        <v>1803</v>
      </c>
      <c r="F11232" t="s">
        <v>128</v>
      </c>
      <c r="G11232" t="s">
        <v>108</v>
      </c>
      <c r="H11232" t="s">
        <v>3517</v>
      </c>
      <c r="I11232" t="s">
        <v>1898</v>
      </c>
      <c r="J11232" t="s">
        <v>1944</v>
      </c>
      <c r="K11232" t="s">
        <v>1928</v>
      </c>
      <c r="L11232" s="24">
        <v>2234.84</v>
      </c>
      <c r="M11232" s="25">
        <f>+VLOOKUP(E11232, TC!A:D, 4, FALSE())</f>
        <v>1.1522499982016932</v>
      </c>
      <c r="N11232" s="24">
        <f t="shared" si="875"/>
        <v>2234.84</v>
      </c>
      <c r="O11232" t="str">
        <f t="shared" si="876"/>
        <v>FACTURA</v>
      </c>
      <c r="P11232" t="str">
        <f t="shared" si="877"/>
        <v>2025</v>
      </c>
      <c r="Q11232" t="str">
        <f t="shared" si="878"/>
        <v>07</v>
      </c>
      <c r="R11232" t="str">
        <f>+IFERROR(VLOOKUP(I11232, Listado!A:B, 2, FALSE()), "COMERCIALIZADORA INTERNACIONAL CARIBBEAN EXOTICS S A")</f>
        <v>PIEDRAHITA PEREZ MARIANA</v>
      </c>
      <c r="S11232" s="25">
        <f>+VLOOKUP(E11232, TC!A:D, 2, FALSE())</f>
        <v>4170.59</v>
      </c>
      <c r="T11232" t="str">
        <f t="shared" si="879"/>
        <v>USD</v>
      </c>
    </row>
    <row r="11233" spans="1:20" ht="18.75" hidden="1" customHeight="1" x14ac:dyDescent="0.25">
      <c r="A11233" t="s">
        <v>3341</v>
      </c>
      <c r="B11233" t="s">
        <v>1923</v>
      </c>
      <c r="C11233" t="s">
        <v>1913</v>
      </c>
      <c r="D11233" s="24">
        <v>6243</v>
      </c>
      <c r="E11233" t="s">
        <v>1803</v>
      </c>
      <c r="F11233" t="s">
        <v>128</v>
      </c>
      <c r="G11233" t="s">
        <v>108</v>
      </c>
      <c r="H11233" t="s">
        <v>3517</v>
      </c>
      <c r="I11233" t="s">
        <v>1898</v>
      </c>
      <c r="J11233" t="s">
        <v>1944</v>
      </c>
      <c r="K11233" t="s">
        <v>3369</v>
      </c>
      <c r="L11233" s="24">
        <v>2726.4</v>
      </c>
      <c r="M11233" s="25">
        <f>+VLOOKUP(E11233, TC!A:D, 4, FALSE())</f>
        <v>1.1522499982016932</v>
      </c>
      <c r="N11233" s="24">
        <f t="shared" si="875"/>
        <v>2726.4</v>
      </c>
      <c r="O11233" t="str">
        <f t="shared" si="876"/>
        <v>FACTURA</v>
      </c>
      <c r="P11233" t="str">
        <f t="shared" si="877"/>
        <v>2025</v>
      </c>
      <c r="Q11233" t="str">
        <f t="shared" si="878"/>
        <v>07</v>
      </c>
      <c r="R11233" t="str">
        <f>+IFERROR(VLOOKUP(I11233, Listado!A:B, 2, FALSE()), "COMERCIALIZADORA INTERNACIONAL CARIBBEAN EXOTICS S A")</f>
        <v>PIEDRAHITA PEREZ MARIANA</v>
      </c>
      <c r="S11233" s="25">
        <f>+VLOOKUP(E11233, TC!A:D, 2, FALSE())</f>
        <v>4170.59</v>
      </c>
      <c r="T11233" t="str">
        <f t="shared" si="879"/>
        <v>USD</v>
      </c>
    </row>
    <row r="11234" spans="1:20" ht="18.75" hidden="1" customHeight="1" x14ac:dyDescent="0.25">
      <c r="A11234" t="s">
        <v>3341</v>
      </c>
      <c r="B11234" t="s">
        <v>5</v>
      </c>
      <c r="C11234" t="s">
        <v>1913</v>
      </c>
      <c r="D11234" s="24">
        <v>12648</v>
      </c>
      <c r="E11234" t="s">
        <v>1803</v>
      </c>
      <c r="F11234" t="s">
        <v>99</v>
      </c>
      <c r="G11234" t="s">
        <v>113</v>
      </c>
      <c r="I11234" t="s">
        <v>1859</v>
      </c>
      <c r="J11234" t="s">
        <v>1915</v>
      </c>
      <c r="K11234" t="s">
        <v>1916</v>
      </c>
      <c r="L11234" s="24">
        <v>4802400</v>
      </c>
      <c r="M11234" s="25">
        <f>+VLOOKUP(E11234, TC!A:D, 4, FALSE())</f>
        <v>1.1522499982016932</v>
      </c>
      <c r="N11234" s="24">
        <f t="shared" si="875"/>
        <v>4802400</v>
      </c>
      <c r="O11234" t="str">
        <f t="shared" si="876"/>
        <v>FACTURA</v>
      </c>
      <c r="P11234" t="str">
        <f t="shared" si="877"/>
        <v>2025</v>
      </c>
      <c r="Q11234" t="str">
        <f t="shared" si="878"/>
        <v>07</v>
      </c>
      <c r="R11234" t="str">
        <f>+IFERROR(VLOOKUP(I11234, Listado!A:B, 2, FALSE()), "COMERCIALIZADORA INTERNACIONAL CARIBBEAN EXOTICS S A")</f>
        <v>LONDOÑO ECHEVERRI ALEJANDRA</v>
      </c>
      <c r="S11234" s="25">
        <f>+VLOOKUP(E11234, TC!A:D, 2, FALSE())</f>
        <v>4170.59</v>
      </c>
      <c r="T11234" t="str">
        <f t="shared" si="879"/>
        <v>COP</v>
      </c>
    </row>
    <row r="11235" spans="1:20" ht="18.75" hidden="1" customHeight="1" x14ac:dyDescent="0.25">
      <c r="A11235" t="s">
        <v>3341</v>
      </c>
      <c r="B11235" t="s">
        <v>5</v>
      </c>
      <c r="C11235" t="s">
        <v>1913</v>
      </c>
      <c r="D11235" s="24">
        <v>12648</v>
      </c>
      <c r="E11235" t="s">
        <v>1803</v>
      </c>
      <c r="F11235" t="s">
        <v>99</v>
      </c>
      <c r="G11235" t="s">
        <v>113</v>
      </c>
      <c r="I11235" t="s">
        <v>1859</v>
      </c>
      <c r="J11235" t="s">
        <v>1915</v>
      </c>
      <c r="K11235" t="s">
        <v>2094</v>
      </c>
      <c r="L11235" s="24">
        <v>1736000</v>
      </c>
      <c r="M11235" s="25">
        <f>+VLOOKUP(E11235, TC!A:D, 4, FALSE())</f>
        <v>1.1522499982016932</v>
      </c>
      <c r="N11235" s="24">
        <f t="shared" si="875"/>
        <v>1736000</v>
      </c>
      <c r="O11235" t="str">
        <f t="shared" si="876"/>
        <v>FACTURA</v>
      </c>
      <c r="P11235" t="str">
        <f t="shared" si="877"/>
        <v>2025</v>
      </c>
      <c r="Q11235" t="str">
        <f t="shared" si="878"/>
        <v>07</v>
      </c>
      <c r="R11235" t="str">
        <f>+IFERROR(VLOOKUP(I11235, Listado!A:B, 2, FALSE()), "COMERCIALIZADORA INTERNACIONAL CARIBBEAN EXOTICS S A")</f>
        <v>LONDOÑO ECHEVERRI ALEJANDRA</v>
      </c>
      <c r="S11235" s="25">
        <f>+VLOOKUP(E11235, TC!A:D, 2, FALSE())</f>
        <v>4170.59</v>
      </c>
      <c r="T11235" t="str">
        <f t="shared" si="879"/>
        <v>COP</v>
      </c>
    </row>
    <row r="11236" spans="1:20" ht="18.75" hidden="1" customHeight="1" x14ac:dyDescent="0.25">
      <c r="A11236" t="s">
        <v>3341</v>
      </c>
      <c r="B11236" t="s">
        <v>1923</v>
      </c>
      <c r="C11236" t="s">
        <v>1913</v>
      </c>
      <c r="D11236" s="24">
        <v>6244</v>
      </c>
      <c r="E11236" t="s">
        <v>1803</v>
      </c>
      <c r="F11236" t="s">
        <v>99</v>
      </c>
      <c r="G11236" t="s">
        <v>113</v>
      </c>
      <c r="I11236" t="s">
        <v>2592</v>
      </c>
      <c r="J11236" t="s">
        <v>1915</v>
      </c>
      <c r="K11236" t="s">
        <v>2593</v>
      </c>
      <c r="L11236" s="24">
        <v>2242800</v>
      </c>
      <c r="M11236" s="25">
        <f>+VLOOKUP(E11236, TC!A:D, 4, FALSE())</f>
        <v>1.1522499982016932</v>
      </c>
      <c r="N11236" s="24">
        <f t="shared" si="875"/>
        <v>2242800</v>
      </c>
      <c r="O11236" t="str">
        <f t="shared" si="876"/>
        <v>FACTURA</v>
      </c>
      <c r="P11236" t="str">
        <f t="shared" si="877"/>
        <v>2025</v>
      </c>
      <c r="Q11236" t="str">
        <f t="shared" si="878"/>
        <v>07</v>
      </c>
      <c r="R11236" t="str">
        <f>+IFERROR(VLOOKUP(I11236, Listado!A:B, 2, FALSE()), "COMERCIALIZADORA INTERNACIONAL CARIBBEAN EXOTICS S A")</f>
        <v>COMERCIALIZADORA INTERNACIONAL CARIBBEAN EXOTICS S A</v>
      </c>
      <c r="S11236" s="25">
        <f>+VLOOKUP(E11236, TC!A:D, 2, FALSE())</f>
        <v>4170.59</v>
      </c>
      <c r="T11236" t="str">
        <f t="shared" si="879"/>
        <v>COP</v>
      </c>
    </row>
    <row r="11237" spans="1:20" ht="18.75" hidden="1" customHeight="1" x14ac:dyDescent="0.25">
      <c r="A11237" t="s">
        <v>3341</v>
      </c>
      <c r="B11237" t="s">
        <v>1923</v>
      </c>
      <c r="C11237" t="s">
        <v>1913</v>
      </c>
      <c r="D11237" s="24">
        <v>6245</v>
      </c>
      <c r="E11237" t="s">
        <v>1803</v>
      </c>
      <c r="F11237" t="s">
        <v>128</v>
      </c>
      <c r="G11237" t="s">
        <v>108</v>
      </c>
      <c r="H11237" t="s">
        <v>3605</v>
      </c>
      <c r="I11237" t="s">
        <v>1872</v>
      </c>
      <c r="J11237" t="s">
        <v>1944</v>
      </c>
      <c r="K11237" t="s">
        <v>1928</v>
      </c>
      <c r="L11237" s="24">
        <v>951.47</v>
      </c>
      <c r="M11237" s="25">
        <f>+VLOOKUP(E11237, TC!A:D, 4, FALSE())</f>
        <v>1.1522499982016932</v>
      </c>
      <c r="N11237" s="24">
        <f t="shared" si="875"/>
        <v>951.47</v>
      </c>
      <c r="O11237" t="str">
        <f t="shared" si="876"/>
        <v>FACTURA</v>
      </c>
      <c r="P11237" t="str">
        <f t="shared" si="877"/>
        <v>2025</v>
      </c>
      <c r="Q11237" t="str">
        <f t="shared" si="878"/>
        <v>07</v>
      </c>
      <c r="R11237" t="str">
        <f>+IFERROR(VLOOKUP(I11237, Listado!A:B, 2, FALSE()), "COMERCIALIZADORA INTERNACIONAL CARIBBEAN EXOTICS S A")</f>
        <v>PIEDRAHITA PEREZ MARIANA</v>
      </c>
      <c r="S11237" s="25">
        <f>+VLOOKUP(E11237, TC!A:D, 2, FALSE())</f>
        <v>4170.59</v>
      </c>
      <c r="T11237" t="str">
        <f t="shared" si="879"/>
        <v>USD</v>
      </c>
    </row>
    <row r="11238" spans="1:20" ht="18.75" hidden="1" customHeight="1" x14ac:dyDescent="0.25">
      <c r="A11238" t="s">
        <v>3341</v>
      </c>
      <c r="B11238" t="s">
        <v>1923</v>
      </c>
      <c r="C11238" t="s">
        <v>1913</v>
      </c>
      <c r="D11238" s="24">
        <v>6245</v>
      </c>
      <c r="E11238" t="s">
        <v>1803</v>
      </c>
      <c r="F11238" t="s">
        <v>128</v>
      </c>
      <c r="G11238" t="s">
        <v>108</v>
      </c>
      <c r="H11238" t="s">
        <v>3605</v>
      </c>
      <c r="I11238" t="s">
        <v>1872</v>
      </c>
      <c r="J11238" t="s">
        <v>1944</v>
      </c>
      <c r="K11238" t="s">
        <v>2055</v>
      </c>
      <c r="L11238" s="24">
        <v>1144.8</v>
      </c>
      <c r="M11238" s="25">
        <f>+VLOOKUP(E11238, TC!A:D, 4, FALSE())</f>
        <v>1.1522499982016932</v>
      </c>
      <c r="N11238" s="24">
        <f t="shared" si="875"/>
        <v>1144.8</v>
      </c>
      <c r="O11238" t="str">
        <f t="shared" si="876"/>
        <v>FACTURA</v>
      </c>
      <c r="P11238" t="str">
        <f t="shared" si="877"/>
        <v>2025</v>
      </c>
      <c r="Q11238" t="str">
        <f t="shared" si="878"/>
        <v>07</v>
      </c>
      <c r="R11238" t="str">
        <f>+IFERROR(VLOOKUP(I11238, Listado!A:B, 2, FALSE()), "COMERCIALIZADORA INTERNACIONAL CARIBBEAN EXOTICS S A")</f>
        <v>PIEDRAHITA PEREZ MARIANA</v>
      </c>
      <c r="S11238" s="25">
        <f>+VLOOKUP(E11238, TC!A:D, 2, FALSE())</f>
        <v>4170.59</v>
      </c>
      <c r="T11238" t="str">
        <f t="shared" si="879"/>
        <v>USD</v>
      </c>
    </row>
    <row r="11239" spans="1:20" ht="18.75" hidden="1" customHeight="1" x14ac:dyDescent="0.25">
      <c r="A11239" t="s">
        <v>3341</v>
      </c>
      <c r="B11239" t="s">
        <v>1923</v>
      </c>
      <c r="C11239" t="s">
        <v>1913</v>
      </c>
      <c r="D11239" s="24">
        <v>6245</v>
      </c>
      <c r="E11239" t="s">
        <v>1803</v>
      </c>
      <c r="F11239" t="s">
        <v>128</v>
      </c>
      <c r="G11239" t="s">
        <v>108</v>
      </c>
      <c r="H11239" t="s">
        <v>3605</v>
      </c>
      <c r="I11239" t="s">
        <v>1872</v>
      </c>
      <c r="J11239" t="s">
        <v>1944</v>
      </c>
      <c r="K11239" t="s">
        <v>2057</v>
      </c>
      <c r="L11239" s="24">
        <v>187.6</v>
      </c>
      <c r="M11239" s="25">
        <f>+VLOOKUP(E11239, TC!A:D, 4, FALSE())</f>
        <v>1.1522499982016932</v>
      </c>
      <c r="N11239" s="24">
        <f t="shared" si="875"/>
        <v>187.6</v>
      </c>
      <c r="O11239" t="str">
        <f t="shared" si="876"/>
        <v>FACTURA</v>
      </c>
      <c r="P11239" t="str">
        <f t="shared" si="877"/>
        <v>2025</v>
      </c>
      <c r="Q11239" t="str">
        <f t="shared" si="878"/>
        <v>07</v>
      </c>
      <c r="R11239" t="str">
        <f>+IFERROR(VLOOKUP(I11239, Listado!A:B, 2, FALSE()), "COMERCIALIZADORA INTERNACIONAL CARIBBEAN EXOTICS S A")</f>
        <v>PIEDRAHITA PEREZ MARIANA</v>
      </c>
      <c r="S11239" s="25">
        <f>+VLOOKUP(E11239, TC!A:D, 2, FALSE())</f>
        <v>4170.59</v>
      </c>
      <c r="T11239" t="str">
        <f t="shared" si="879"/>
        <v>USD</v>
      </c>
    </row>
    <row r="11240" spans="1:20" ht="18.75" hidden="1" customHeight="1" x14ac:dyDescent="0.25">
      <c r="A11240" t="s">
        <v>3341</v>
      </c>
      <c r="B11240" t="s">
        <v>5</v>
      </c>
      <c r="C11240" t="s">
        <v>1913</v>
      </c>
      <c r="D11240" s="24">
        <v>12649</v>
      </c>
      <c r="E11240" t="s">
        <v>1803</v>
      </c>
      <c r="F11240" t="s">
        <v>99</v>
      </c>
      <c r="G11240" t="s">
        <v>113</v>
      </c>
      <c r="I11240" t="s">
        <v>2168</v>
      </c>
      <c r="J11240" t="s">
        <v>1915</v>
      </c>
      <c r="K11240" t="s">
        <v>2021</v>
      </c>
      <c r="L11240" s="24">
        <v>143640</v>
      </c>
      <c r="M11240" s="25">
        <f>+VLOOKUP(E11240, TC!A:D, 4, FALSE())</f>
        <v>1.1522499982016932</v>
      </c>
      <c r="N11240" s="24">
        <f t="shared" si="875"/>
        <v>143640</v>
      </c>
      <c r="O11240" t="str">
        <f t="shared" si="876"/>
        <v>FACTURA</v>
      </c>
      <c r="P11240" t="str">
        <f t="shared" si="877"/>
        <v>2025</v>
      </c>
      <c r="Q11240" t="str">
        <f t="shared" si="878"/>
        <v>07</v>
      </c>
      <c r="R11240" t="str">
        <f>+IFERROR(VLOOKUP(I11240, Listado!A:B, 2, FALSE()), "COMERCIALIZADORA INTERNACIONAL CARIBBEAN EXOTICS S A")</f>
        <v>COMERCIALIZADORA INTERNACIONAL CARIBBEAN EXOTICS S A</v>
      </c>
      <c r="S11240" s="25">
        <f>+VLOOKUP(E11240, TC!A:D, 2, FALSE())</f>
        <v>4170.59</v>
      </c>
      <c r="T11240" t="str">
        <f t="shared" si="879"/>
        <v>COP</v>
      </c>
    </row>
    <row r="11241" spans="1:20" ht="18.75" hidden="1" customHeight="1" x14ac:dyDescent="0.25">
      <c r="A11241" t="s">
        <v>3341</v>
      </c>
      <c r="B11241" t="s">
        <v>5</v>
      </c>
      <c r="C11241" t="s">
        <v>1913</v>
      </c>
      <c r="D11241" s="24">
        <v>12649</v>
      </c>
      <c r="E11241" t="s">
        <v>1803</v>
      </c>
      <c r="F11241" t="s">
        <v>99</v>
      </c>
      <c r="G11241" t="s">
        <v>113</v>
      </c>
      <c r="I11241" t="s">
        <v>2168</v>
      </c>
      <c r="J11241" t="s">
        <v>1915</v>
      </c>
      <c r="K11241" t="s">
        <v>2021</v>
      </c>
      <c r="L11241" s="24">
        <v>103600</v>
      </c>
      <c r="M11241" s="25">
        <f>+VLOOKUP(E11241, TC!A:D, 4, FALSE())</f>
        <v>1.1522499982016932</v>
      </c>
      <c r="N11241" s="24">
        <f t="shared" si="875"/>
        <v>103600</v>
      </c>
      <c r="O11241" t="str">
        <f t="shared" si="876"/>
        <v>FACTURA</v>
      </c>
      <c r="P11241" t="str">
        <f t="shared" si="877"/>
        <v>2025</v>
      </c>
      <c r="Q11241" t="str">
        <f t="shared" si="878"/>
        <v>07</v>
      </c>
      <c r="R11241" t="str">
        <f>+IFERROR(VLOOKUP(I11241, Listado!A:B, 2, FALSE()), "COMERCIALIZADORA INTERNACIONAL CARIBBEAN EXOTICS S A")</f>
        <v>COMERCIALIZADORA INTERNACIONAL CARIBBEAN EXOTICS S A</v>
      </c>
      <c r="S11241" s="25">
        <f>+VLOOKUP(E11241, TC!A:D, 2, FALSE())</f>
        <v>4170.59</v>
      </c>
      <c r="T11241" t="str">
        <f t="shared" si="879"/>
        <v>COP</v>
      </c>
    </row>
    <row r="11242" spans="1:20" ht="18.75" hidden="1" customHeight="1" x14ac:dyDescent="0.25">
      <c r="A11242" t="s">
        <v>3341</v>
      </c>
      <c r="B11242" t="s">
        <v>5</v>
      </c>
      <c r="C11242" t="s">
        <v>1913</v>
      </c>
      <c r="D11242" s="24">
        <v>12649</v>
      </c>
      <c r="E11242" t="s">
        <v>1803</v>
      </c>
      <c r="F11242" t="s">
        <v>99</v>
      </c>
      <c r="G11242" t="s">
        <v>113</v>
      </c>
      <c r="I11242" t="s">
        <v>2168</v>
      </c>
      <c r="J11242" t="s">
        <v>1915</v>
      </c>
      <c r="K11242" t="s">
        <v>2021</v>
      </c>
      <c r="L11242" s="24">
        <v>77840</v>
      </c>
      <c r="M11242" s="25">
        <f>+VLOOKUP(E11242, TC!A:D, 4, FALSE())</f>
        <v>1.1522499982016932</v>
      </c>
      <c r="N11242" s="24">
        <f t="shared" si="875"/>
        <v>77840</v>
      </c>
      <c r="O11242" t="str">
        <f t="shared" si="876"/>
        <v>FACTURA</v>
      </c>
      <c r="P11242" t="str">
        <f t="shared" si="877"/>
        <v>2025</v>
      </c>
      <c r="Q11242" t="str">
        <f t="shared" si="878"/>
        <v>07</v>
      </c>
      <c r="R11242" t="str">
        <f>+IFERROR(VLOOKUP(I11242, Listado!A:B, 2, FALSE()), "COMERCIALIZADORA INTERNACIONAL CARIBBEAN EXOTICS S A")</f>
        <v>COMERCIALIZADORA INTERNACIONAL CARIBBEAN EXOTICS S A</v>
      </c>
      <c r="S11242" s="25">
        <f>+VLOOKUP(E11242, TC!A:D, 2, FALSE())</f>
        <v>4170.59</v>
      </c>
      <c r="T11242" t="str">
        <f t="shared" si="879"/>
        <v>COP</v>
      </c>
    </row>
    <row r="11243" spans="1:20" ht="18.75" hidden="1" customHeight="1" x14ac:dyDescent="0.25">
      <c r="A11243" t="s">
        <v>3341</v>
      </c>
      <c r="B11243" t="s">
        <v>5</v>
      </c>
      <c r="C11243" t="s">
        <v>1913</v>
      </c>
      <c r="D11243" s="24">
        <v>12649</v>
      </c>
      <c r="E11243" t="s">
        <v>1803</v>
      </c>
      <c r="F11243" t="s">
        <v>99</v>
      </c>
      <c r="G11243" t="s">
        <v>113</v>
      </c>
      <c r="I11243" t="s">
        <v>2168</v>
      </c>
      <c r="J11243" t="s">
        <v>1915</v>
      </c>
      <c r="K11243" t="s">
        <v>2021</v>
      </c>
      <c r="L11243" s="24">
        <v>7000</v>
      </c>
      <c r="M11243" s="25">
        <f>+VLOOKUP(E11243, TC!A:D, 4, FALSE())</f>
        <v>1.1522499982016932</v>
      </c>
      <c r="N11243" s="24">
        <f t="shared" si="875"/>
        <v>7000</v>
      </c>
      <c r="O11243" t="str">
        <f t="shared" si="876"/>
        <v>FACTURA</v>
      </c>
      <c r="P11243" t="str">
        <f t="shared" si="877"/>
        <v>2025</v>
      </c>
      <c r="Q11243" t="str">
        <f t="shared" si="878"/>
        <v>07</v>
      </c>
      <c r="R11243" t="str">
        <f>+IFERROR(VLOOKUP(I11243, Listado!A:B, 2, FALSE()), "COMERCIALIZADORA INTERNACIONAL CARIBBEAN EXOTICS S A")</f>
        <v>COMERCIALIZADORA INTERNACIONAL CARIBBEAN EXOTICS S A</v>
      </c>
      <c r="S11243" s="25">
        <f>+VLOOKUP(E11243, TC!A:D, 2, FALSE())</f>
        <v>4170.59</v>
      </c>
      <c r="T11243" t="str">
        <f t="shared" si="879"/>
        <v>COP</v>
      </c>
    </row>
    <row r="11244" spans="1:20" ht="18.75" hidden="1" customHeight="1" x14ac:dyDescent="0.25">
      <c r="A11244" t="s">
        <v>3341</v>
      </c>
      <c r="B11244" t="s">
        <v>5</v>
      </c>
      <c r="C11244" t="s">
        <v>1913</v>
      </c>
      <c r="D11244" s="24">
        <v>12649</v>
      </c>
      <c r="E11244" t="s">
        <v>1803</v>
      </c>
      <c r="F11244" t="s">
        <v>99</v>
      </c>
      <c r="G11244" t="s">
        <v>113</v>
      </c>
      <c r="I11244" t="s">
        <v>2168</v>
      </c>
      <c r="J11244" t="s">
        <v>1915</v>
      </c>
      <c r="K11244" t="s">
        <v>2021</v>
      </c>
      <c r="L11244" s="24">
        <v>3920</v>
      </c>
      <c r="M11244" s="25">
        <f>+VLOOKUP(E11244, TC!A:D, 4, FALSE())</f>
        <v>1.1522499982016932</v>
      </c>
      <c r="N11244" s="24">
        <f t="shared" si="875"/>
        <v>3920</v>
      </c>
      <c r="O11244" t="str">
        <f t="shared" si="876"/>
        <v>FACTURA</v>
      </c>
      <c r="P11244" t="str">
        <f t="shared" si="877"/>
        <v>2025</v>
      </c>
      <c r="Q11244" t="str">
        <f t="shared" si="878"/>
        <v>07</v>
      </c>
      <c r="R11244" t="str">
        <f>+IFERROR(VLOOKUP(I11244, Listado!A:B, 2, FALSE()), "COMERCIALIZADORA INTERNACIONAL CARIBBEAN EXOTICS S A")</f>
        <v>COMERCIALIZADORA INTERNACIONAL CARIBBEAN EXOTICS S A</v>
      </c>
      <c r="S11244" s="25">
        <f>+VLOOKUP(E11244, TC!A:D, 2, FALSE())</f>
        <v>4170.59</v>
      </c>
      <c r="T11244" t="str">
        <f t="shared" si="879"/>
        <v>COP</v>
      </c>
    </row>
    <row r="11245" spans="1:20" ht="18.75" hidden="1" customHeight="1" x14ac:dyDescent="0.25">
      <c r="A11245" t="s">
        <v>3341</v>
      </c>
      <c r="B11245" t="s">
        <v>5</v>
      </c>
      <c r="C11245" t="s">
        <v>1913</v>
      </c>
      <c r="D11245" s="24">
        <v>12650</v>
      </c>
      <c r="E11245" t="s">
        <v>1803</v>
      </c>
      <c r="F11245" t="s">
        <v>99</v>
      </c>
      <c r="G11245" t="s">
        <v>113</v>
      </c>
      <c r="I11245" t="s">
        <v>2168</v>
      </c>
      <c r="J11245" t="s">
        <v>1915</v>
      </c>
      <c r="K11245" t="s">
        <v>2021</v>
      </c>
      <c r="L11245" s="24">
        <v>255200</v>
      </c>
      <c r="M11245" s="25">
        <f>+VLOOKUP(E11245, TC!A:D, 4, FALSE())</f>
        <v>1.1522499982016932</v>
      </c>
      <c r="N11245" s="24">
        <f t="shared" si="875"/>
        <v>255200</v>
      </c>
      <c r="O11245" t="str">
        <f t="shared" si="876"/>
        <v>FACTURA</v>
      </c>
      <c r="P11245" t="str">
        <f t="shared" si="877"/>
        <v>2025</v>
      </c>
      <c r="Q11245" t="str">
        <f t="shared" si="878"/>
        <v>07</v>
      </c>
      <c r="R11245" t="str">
        <f>+IFERROR(VLOOKUP(I11245, Listado!A:B, 2, FALSE()), "COMERCIALIZADORA INTERNACIONAL CARIBBEAN EXOTICS S A")</f>
        <v>COMERCIALIZADORA INTERNACIONAL CARIBBEAN EXOTICS S A</v>
      </c>
      <c r="S11245" s="25">
        <f>+VLOOKUP(E11245, TC!A:D, 2, FALSE())</f>
        <v>4170.59</v>
      </c>
      <c r="T11245" t="str">
        <f t="shared" si="879"/>
        <v>COP</v>
      </c>
    </row>
    <row r="11246" spans="1:20" ht="18.75" hidden="1" customHeight="1" x14ac:dyDescent="0.25">
      <c r="A11246" t="s">
        <v>3341</v>
      </c>
      <c r="B11246" t="s">
        <v>5</v>
      </c>
      <c r="C11246" t="s">
        <v>1913</v>
      </c>
      <c r="D11246" s="24">
        <v>12650</v>
      </c>
      <c r="E11246" t="s">
        <v>1803</v>
      </c>
      <c r="F11246" t="s">
        <v>99</v>
      </c>
      <c r="G11246" t="s">
        <v>113</v>
      </c>
      <c r="I11246" t="s">
        <v>2168</v>
      </c>
      <c r="J11246" t="s">
        <v>1915</v>
      </c>
      <c r="K11246" t="s">
        <v>2021</v>
      </c>
      <c r="L11246" s="24">
        <v>40000</v>
      </c>
      <c r="M11246" s="25">
        <f>+VLOOKUP(E11246, TC!A:D, 4, FALSE())</f>
        <v>1.1522499982016932</v>
      </c>
      <c r="N11246" s="24">
        <f t="shared" si="875"/>
        <v>40000</v>
      </c>
      <c r="O11246" t="str">
        <f t="shared" si="876"/>
        <v>FACTURA</v>
      </c>
      <c r="P11246" t="str">
        <f t="shared" si="877"/>
        <v>2025</v>
      </c>
      <c r="Q11246" t="str">
        <f t="shared" si="878"/>
        <v>07</v>
      </c>
      <c r="R11246" t="str">
        <f>+IFERROR(VLOOKUP(I11246, Listado!A:B, 2, FALSE()), "COMERCIALIZADORA INTERNACIONAL CARIBBEAN EXOTICS S A")</f>
        <v>COMERCIALIZADORA INTERNACIONAL CARIBBEAN EXOTICS S A</v>
      </c>
      <c r="S11246" s="25">
        <f>+VLOOKUP(E11246, TC!A:D, 2, FALSE())</f>
        <v>4170.59</v>
      </c>
      <c r="T11246" t="str">
        <f t="shared" si="879"/>
        <v>COP</v>
      </c>
    </row>
    <row r="11247" spans="1:20" ht="18.75" hidden="1" customHeight="1" x14ac:dyDescent="0.25">
      <c r="A11247" t="s">
        <v>3341</v>
      </c>
      <c r="B11247" t="s">
        <v>5</v>
      </c>
      <c r="C11247" t="s">
        <v>1913</v>
      </c>
      <c r="D11247" s="24">
        <v>12650</v>
      </c>
      <c r="E11247" t="s">
        <v>1803</v>
      </c>
      <c r="F11247" t="s">
        <v>99</v>
      </c>
      <c r="G11247" t="s">
        <v>113</v>
      </c>
      <c r="I11247" t="s">
        <v>2168</v>
      </c>
      <c r="J11247" t="s">
        <v>1915</v>
      </c>
      <c r="K11247" t="s">
        <v>2021</v>
      </c>
      <c r="L11247" s="24">
        <v>14800</v>
      </c>
      <c r="M11247" s="25">
        <f>+VLOOKUP(E11247, TC!A:D, 4, FALSE())</f>
        <v>1.1522499982016932</v>
      </c>
      <c r="N11247" s="24">
        <f t="shared" si="875"/>
        <v>14800</v>
      </c>
      <c r="O11247" t="str">
        <f t="shared" si="876"/>
        <v>FACTURA</v>
      </c>
      <c r="P11247" t="str">
        <f t="shared" si="877"/>
        <v>2025</v>
      </c>
      <c r="Q11247" t="str">
        <f t="shared" si="878"/>
        <v>07</v>
      </c>
      <c r="R11247" t="str">
        <f>+IFERROR(VLOOKUP(I11247, Listado!A:B, 2, FALSE()), "COMERCIALIZADORA INTERNACIONAL CARIBBEAN EXOTICS S A")</f>
        <v>COMERCIALIZADORA INTERNACIONAL CARIBBEAN EXOTICS S A</v>
      </c>
      <c r="S11247" s="25">
        <f>+VLOOKUP(E11247, TC!A:D, 2, FALSE())</f>
        <v>4170.59</v>
      </c>
      <c r="T11247" t="str">
        <f t="shared" si="879"/>
        <v>COP</v>
      </c>
    </row>
    <row r="11248" spans="1:20" ht="18.75" hidden="1" customHeight="1" x14ac:dyDescent="0.25">
      <c r="A11248" t="s">
        <v>3341</v>
      </c>
      <c r="B11248" t="s">
        <v>5</v>
      </c>
      <c r="C11248" t="s">
        <v>1913</v>
      </c>
      <c r="D11248" s="24">
        <v>12650</v>
      </c>
      <c r="E11248" t="s">
        <v>1803</v>
      </c>
      <c r="F11248" t="s">
        <v>99</v>
      </c>
      <c r="G11248" t="s">
        <v>113</v>
      </c>
      <c r="I11248" t="s">
        <v>2168</v>
      </c>
      <c r="J11248" t="s">
        <v>1915</v>
      </c>
      <c r="K11248" t="s">
        <v>2021</v>
      </c>
      <c r="L11248" s="24">
        <v>10000</v>
      </c>
      <c r="M11248" s="25">
        <f>+VLOOKUP(E11248, TC!A:D, 4, FALSE())</f>
        <v>1.1522499982016932</v>
      </c>
      <c r="N11248" s="24">
        <f t="shared" si="875"/>
        <v>10000</v>
      </c>
      <c r="O11248" t="str">
        <f t="shared" si="876"/>
        <v>FACTURA</v>
      </c>
      <c r="P11248" t="str">
        <f t="shared" si="877"/>
        <v>2025</v>
      </c>
      <c r="Q11248" t="str">
        <f t="shared" si="878"/>
        <v>07</v>
      </c>
      <c r="R11248" t="str">
        <f>+IFERROR(VLOOKUP(I11248, Listado!A:B, 2, FALSE()), "COMERCIALIZADORA INTERNACIONAL CARIBBEAN EXOTICS S A")</f>
        <v>COMERCIALIZADORA INTERNACIONAL CARIBBEAN EXOTICS S A</v>
      </c>
      <c r="S11248" s="25">
        <f>+VLOOKUP(E11248, TC!A:D, 2, FALSE())</f>
        <v>4170.59</v>
      </c>
      <c r="T11248" t="str">
        <f t="shared" si="879"/>
        <v>COP</v>
      </c>
    </row>
    <row r="11249" spans="1:20" ht="18.75" hidden="1" customHeight="1" x14ac:dyDescent="0.25">
      <c r="A11249" t="s">
        <v>3341</v>
      </c>
      <c r="B11249" t="s">
        <v>5</v>
      </c>
      <c r="C11249" t="s">
        <v>1913</v>
      </c>
      <c r="D11249" s="24">
        <v>12651</v>
      </c>
      <c r="E11249" t="s">
        <v>1803</v>
      </c>
      <c r="F11249" t="s">
        <v>1924</v>
      </c>
      <c r="G11249" t="s">
        <v>108</v>
      </c>
      <c r="H11249" t="s">
        <v>3606</v>
      </c>
      <c r="I11249" t="s">
        <v>1894</v>
      </c>
      <c r="J11249" t="s">
        <v>1919</v>
      </c>
      <c r="K11249" t="s">
        <v>57</v>
      </c>
      <c r="L11249" s="24">
        <v>55502.080000000002</v>
      </c>
      <c r="M11249" s="25">
        <f>+VLOOKUP(E11249, TC!A:D, 4, FALSE())</f>
        <v>1.1522499982016932</v>
      </c>
      <c r="N11249" s="24">
        <f t="shared" si="875"/>
        <v>63952.27158019023</v>
      </c>
      <c r="O11249" t="str">
        <f t="shared" si="876"/>
        <v>FACTURA</v>
      </c>
      <c r="P11249" t="str">
        <f t="shared" si="877"/>
        <v>2025</v>
      </c>
      <c r="Q11249" t="str">
        <f t="shared" si="878"/>
        <v>07</v>
      </c>
      <c r="R11249" t="str">
        <f>+IFERROR(VLOOKUP(I11249, Listado!A:B, 2, FALSE()), "COMERCIALIZADORA INTERNACIONAL CARIBBEAN EXOTICS S A")</f>
        <v>PIEDRAHITA PEREZ MARIANA</v>
      </c>
      <c r="S11249" s="25">
        <f>+VLOOKUP(E11249, TC!A:D, 2, FALSE())</f>
        <v>4170.59</v>
      </c>
      <c r="T11249" t="str">
        <f t="shared" si="879"/>
        <v>EUR</v>
      </c>
    </row>
    <row r="11250" spans="1:20" ht="18.75" hidden="1" customHeight="1" x14ac:dyDescent="0.25">
      <c r="A11250" t="s">
        <v>3341</v>
      </c>
      <c r="B11250" t="s">
        <v>5</v>
      </c>
      <c r="C11250" t="s">
        <v>1913</v>
      </c>
      <c r="D11250" s="24">
        <v>12651</v>
      </c>
      <c r="E11250" t="s">
        <v>1803</v>
      </c>
      <c r="F11250" t="s">
        <v>1924</v>
      </c>
      <c r="G11250" t="s">
        <v>108</v>
      </c>
      <c r="H11250" t="s">
        <v>3606</v>
      </c>
      <c r="I11250" t="s">
        <v>1894</v>
      </c>
      <c r="J11250" t="s">
        <v>1919</v>
      </c>
      <c r="K11250" t="s">
        <v>1959</v>
      </c>
      <c r="L11250" s="24">
        <v>3057.92</v>
      </c>
      <c r="M11250" s="25">
        <f>+VLOOKUP(E11250, TC!A:D, 4, FALSE())</f>
        <v>1.1522499982016932</v>
      </c>
      <c r="N11250" s="24">
        <f t="shared" si="875"/>
        <v>3523.4883145009217</v>
      </c>
      <c r="O11250" t="str">
        <f t="shared" si="876"/>
        <v>FACTURA</v>
      </c>
      <c r="P11250" t="str">
        <f t="shared" si="877"/>
        <v>2025</v>
      </c>
      <c r="Q11250" t="str">
        <f t="shared" si="878"/>
        <v>07</v>
      </c>
      <c r="R11250" t="str">
        <f>+IFERROR(VLOOKUP(I11250, Listado!A:B, 2, FALSE()), "COMERCIALIZADORA INTERNACIONAL CARIBBEAN EXOTICS S A")</f>
        <v>PIEDRAHITA PEREZ MARIANA</v>
      </c>
      <c r="S11250" s="25">
        <f>+VLOOKUP(E11250, TC!A:D, 2, FALSE())</f>
        <v>4170.59</v>
      </c>
      <c r="T11250" t="str">
        <f t="shared" si="879"/>
        <v>EUR</v>
      </c>
    </row>
    <row r="11251" spans="1:20" ht="18.75" hidden="1" customHeight="1" x14ac:dyDescent="0.25">
      <c r="A11251" t="s">
        <v>3341</v>
      </c>
      <c r="B11251" t="s">
        <v>5</v>
      </c>
      <c r="C11251" t="s">
        <v>1913</v>
      </c>
      <c r="D11251" s="24">
        <v>12652</v>
      </c>
      <c r="E11251" t="s">
        <v>1803</v>
      </c>
      <c r="F11251" t="s">
        <v>99</v>
      </c>
      <c r="G11251" t="s">
        <v>1914</v>
      </c>
      <c r="I11251" t="s">
        <v>1841</v>
      </c>
      <c r="J11251" t="s">
        <v>1915</v>
      </c>
      <c r="K11251" t="s">
        <v>2021</v>
      </c>
      <c r="L11251" s="24">
        <v>200200</v>
      </c>
      <c r="M11251" s="25">
        <f>+VLOOKUP(E11251, TC!A:D, 4, FALSE())</f>
        <v>1.1522499982016932</v>
      </c>
      <c r="N11251" s="24">
        <f t="shared" si="875"/>
        <v>200200</v>
      </c>
      <c r="O11251" t="str">
        <f t="shared" si="876"/>
        <v>FACTURA</v>
      </c>
      <c r="P11251" t="str">
        <f t="shared" si="877"/>
        <v>2025</v>
      </c>
      <c r="Q11251" t="str">
        <f t="shared" si="878"/>
        <v>07</v>
      </c>
      <c r="R11251" t="str">
        <f>+IFERROR(VLOOKUP(I11251, Listado!A:B, 2, FALSE()), "COMERCIALIZADORA INTERNACIONAL CARIBBEAN EXOTICS S A")</f>
        <v>LONDOÑO ECHEVERRI ALEJANDRA</v>
      </c>
      <c r="S11251" s="25">
        <f>+VLOOKUP(E11251, TC!A:D, 2, FALSE())</f>
        <v>4170.59</v>
      </c>
      <c r="T11251" t="str">
        <f t="shared" si="879"/>
        <v>COP</v>
      </c>
    </row>
    <row r="11252" spans="1:20" ht="18.75" hidden="1" customHeight="1" x14ac:dyDescent="0.25">
      <c r="A11252" t="s">
        <v>3341</v>
      </c>
      <c r="B11252" t="s">
        <v>5</v>
      </c>
      <c r="C11252" t="s">
        <v>1913</v>
      </c>
      <c r="D11252" s="24">
        <v>12652</v>
      </c>
      <c r="E11252" t="s">
        <v>1803</v>
      </c>
      <c r="F11252" t="s">
        <v>99</v>
      </c>
      <c r="G11252" t="s">
        <v>1914</v>
      </c>
      <c r="I11252" t="s">
        <v>1841</v>
      </c>
      <c r="J11252" t="s">
        <v>1915</v>
      </c>
      <c r="K11252" t="s">
        <v>2021</v>
      </c>
      <c r="L11252" s="24">
        <v>256800</v>
      </c>
      <c r="M11252" s="25">
        <f>+VLOOKUP(E11252, TC!A:D, 4, FALSE())</f>
        <v>1.1522499982016932</v>
      </c>
      <c r="N11252" s="24">
        <f t="shared" si="875"/>
        <v>256800</v>
      </c>
      <c r="O11252" t="str">
        <f t="shared" si="876"/>
        <v>FACTURA</v>
      </c>
      <c r="P11252" t="str">
        <f t="shared" si="877"/>
        <v>2025</v>
      </c>
      <c r="Q11252" t="str">
        <f t="shared" si="878"/>
        <v>07</v>
      </c>
      <c r="R11252" t="str">
        <f>+IFERROR(VLOOKUP(I11252, Listado!A:B, 2, FALSE()), "COMERCIALIZADORA INTERNACIONAL CARIBBEAN EXOTICS S A")</f>
        <v>LONDOÑO ECHEVERRI ALEJANDRA</v>
      </c>
      <c r="S11252" s="25">
        <f>+VLOOKUP(E11252, TC!A:D, 2, FALSE())</f>
        <v>4170.59</v>
      </c>
      <c r="T11252" t="str">
        <f t="shared" si="879"/>
        <v>COP</v>
      </c>
    </row>
    <row r="11253" spans="1:20" ht="18.75" hidden="1" customHeight="1" x14ac:dyDescent="0.25">
      <c r="A11253" t="s">
        <v>3341</v>
      </c>
      <c r="B11253" t="s">
        <v>5</v>
      </c>
      <c r="C11253" t="s">
        <v>1913</v>
      </c>
      <c r="D11253" s="24">
        <v>12652</v>
      </c>
      <c r="E11253" t="s">
        <v>1803</v>
      </c>
      <c r="F11253" t="s">
        <v>99</v>
      </c>
      <c r="G11253" t="s">
        <v>1914</v>
      </c>
      <c r="I11253" t="s">
        <v>1841</v>
      </c>
      <c r="J11253" t="s">
        <v>1915</v>
      </c>
      <c r="K11253" t="s">
        <v>2021</v>
      </c>
      <c r="L11253" s="24">
        <v>32200</v>
      </c>
      <c r="M11253" s="25">
        <f>+VLOOKUP(E11253, TC!A:D, 4, FALSE())</f>
        <v>1.1522499982016932</v>
      </c>
      <c r="N11253" s="24">
        <f t="shared" si="875"/>
        <v>32200</v>
      </c>
      <c r="O11253" t="str">
        <f t="shared" si="876"/>
        <v>FACTURA</v>
      </c>
      <c r="P11253" t="str">
        <f t="shared" si="877"/>
        <v>2025</v>
      </c>
      <c r="Q11253" t="str">
        <f t="shared" si="878"/>
        <v>07</v>
      </c>
      <c r="R11253" t="str">
        <f>+IFERROR(VLOOKUP(I11253, Listado!A:B, 2, FALSE()), "COMERCIALIZADORA INTERNACIONAL CARIBBEAN EXOTICS S A")</f>
        <v>LONDOÑO ECHEVERRI ALEJANDRA</v>
      </c>
      <c r="S11253" s="25">
        <f>+VLOOKUP(E11253, TC!A:D, 2, FALSE())</f>
        <v>4170.59</v>
      </c>
      <c r="T11253" t="str">
        <f t="shared" si="879"/>
        <v>COP</v>
      </c>
    </row>
    <row r="11254" spans="1:20" ht="18.75" hidden="1" customHeight="1" x14ac:dyDescent="0.25">
      <c r="A11254" t="s">
        <v>3341</v>
      </c>
      <c r="B11254" t="s">
        <v>5</v>
      </c>
      <c r="C11254" t="s">
        <v>1913</v>
      </c>
      <c r="D11254" s="24">
        <v>12652</v>
      </c>
      <c r="E11254" t="s">
        <v>1803</v>
      </c>
      <c r="F11254" t="s">
        <v>99</v>
      </c>
      <c r="G11254" t="s">
        <v>1914</v>
      </c>
      <c r="I11254" t="s">
        <v>1841</v>
      </c>
      <c r="J11254" t="s">
        <v>1915</v>
      </c>
      <c r="K11254" t="s">
        <v>2021</v>
      </c>
      <c r="L11254" s="24">
        <v>41000</v>
      </c>
      <c r="M11254" s="25">
        <f>+VLOOKUP(E11254, TC!A:D, 4, FALSE())</f>
        <v>1.1522499982016932</v>
      </c>
      <c r="N11254" s="24">
        <f t="shared" si="875"/>
        <v>41000</v>
      </c>
      <c r="O11254" t="str">
        <f t="shared" si="876"/>
        <v>FACTURA</v>
      </c>
      <c r="P11254" t="str">
        <f t="shared" si="877"/>
        <v>2025</v>
      </c>
      <c r="Q11254" t="str">
        <f t="shared" si="878"/>
        <v>07</v>
      </c>
      <c r="R11254" t="str">
        <f>+IFERROR(VLOOKUP(I11254, Listado!A:B, 2, FALSE()), "COMERCIALIZADORA INTERNACIONAL CARIBBEAN EXOTICS S A")</f>
        <v>LONDOÑO ECHEVERRI ALEJANDRA</v>
      </c>
      <c r="S11254" s="25">
        <f>+VLOOKUP(E11254, TC!A:D, 2, FALSE())</f>
        <v>4170.59</v>
      </c>
      <c r="T11254" t="str">
        <f t="shared" si="879"/>
        <v>COP</v>
      </c>
    </row>
    <row r="11255" spans="1:20" ht="18.75" hidden="1" customHeight="1" x14ac:dyDescent="0.25">
      <c r="A11255" t="s">
        <v>3341</v>
      </c>
      <c r="B11255" t="s">
        <v>5</v>
      </c>
      <c r="C11255" t="s">
        <v>1913</v>
      </c>
      <c r="D11255" s="24">
        <v>12652</v>
      </c>
      <c r="E11255" t="s">
        <v>1803</v>
      </c>
      <c r="F11255" t="s">
        <v>99</v>
      </c>
      <c r="G11255" t="s">
        <v>1914</v>
      </c>
      <c r="I11255" t="s">
        <v>1841</v>
      </c>
      <c r="J11255" t="s">
        <v>1915</v>
      </c>
      <c r="K11255" t="s">
        <v>2021</v>
      </c>
      <c r="L11255" s="24">
        <v>23200</v>
      </c>
      <c r="M11255" s="25">
        <f>+VLOOKUP(E11255, TC!A:D, 4, FALSE())</f>
        <v>1.1522499982016932</v>
      </c>
      <c r="N11255" s="24">
        <f t="shared" si="875"/>
        <v>23200</v>
      </c>
      <c r="O11255" t="str">
        <f t="shared" si="876"/>
        <v>FACTURA</v>
      </c>
      <c r="P11255" t="str">
        <f t="shared" si="877"/>
        <v>2025</v>
      </c>
      <c r="Q11255" t="str">
        <f t="shared" si="878"/>
        <v>07</v>
      </c>
      <c r="R11255" t="str">
        <f>+IFERROR(VLOOKUP(I11255, Listado!A:B, 2, FALSE()), "COMERCIALIZADORA INTERNACIONAL CARIBBEAN EXOTICS S A")</f>
        <v>LONDOÑO ECHEVERRI ALEJANDRA</v>
      </c>
      <c r="S11255" s="25">
        <f>+VLOOKUP(E11255, TC!A:D, 2, FALSE())</f>
        <v>4170.59</v>
      </c>
      <c r="T11255" t="str">
        <f t="shared" si="879"/>
        <v>COP</v>
      </c>
    </row>
    <row r="11256" spans="1:20" ht="18.75" hidden="1" customHeight="1" x14ac:dyDescent="0.25">
      <c r="A11256" t="s">
        <v>3341</v>
      </c>
      <c r="B11256" t="s">
        <v>5</v>
      </c>
      <c r="C11256" t="s">
        <v>1913</v>
      </c>
      <c r="D11256" s="24">
        <v>12652</v>
      </c>
      <c r="E11256" t="s">
        <v>1803</v>
      </c>
      <c r="F11256" t="s">
        <v>99</v>
      </c>
      <c r="G11256" t="s">
        <v>1914</v>
      </c>
      <c r="I11256" t="s">
        <v>1841</v>
      </c>
      <c r="J11256" t="s">
        <v>1915</v>
      </c>
      <c r="K11256" t="s">
        <v>2021</v>
      </c>
      <c r="L11256" s="24">
        <v>11200</v>
      </c>
      <c r="M11256" s="25">
        <f>+VLOOKUP(E11256, TC!A:D, 4, FALSE())</f>
        <v>1.1522499982016932</v>
      </c>
      <c r="N11256" s="24">
        <f t="shared" si="875"/>
        <v>11200</v>
      </c>
      <c r="O11256" t="str">
        <f t="shared" si="876"/>
        <v>FACTURA</v>
      </c>
      <c r="P11256" t="str">
        <f t="shared" si="877"/>
        <v>2025</v>
      </c>
      <c r="Q11256" t="str">
        <f t="shared" si="878"/>
        <v>07</v>
      </c>
      <c r="R11256" t="str">
        <f>+IFERROR(VLOOKUP(I11256, Listado!A:B, 2, FALSE()), "COMERCIALIZADORA INTERNACIONAL CARIBBEAN EXOTICS S A")</f>
        <v>LONDOÑO ECHEVERRI ALEJANDRA</v>
      </c>
      <c r="S11256" s="25">
        <f>+VLOOKUP(E11256, TC!A:D, 2, FALSE())</f>
        <v>4170.59</v>
      </c>
      <c r="T11256" t="str">
        <f t="shared" si="879"/>
        <v>COP</v>
      </c>
    </row>
    <row r="11257" spans="1:20" ht="18.75" hidden="1" customHeight="1" x14ac:dyDescent="0.25">
      <c r="A11257" t="s">
        <v>3341</v>
      </c>
      <c r="B11257" t="s">
        <v>5</v>
      </c>
      <c r="C11257" t="s">
        <v>1913</v>
      </c>
      <c r="D11257" s="24">
        <v>12652</v>
      </c>
      <c r="E11257" t="s">
        <v>1803</v>
      </c>
      <c r="F11257" t="s">
        <v>99</v>
      </c>
      <c r="G11257" t="s">
        <v>1914</v>
      </c>
      <c r="I11257" t="s">
        <v>1841</v>
      </c>
      <c r="J11257" t="s">
        <v>1915</v>
      </c>
      <c r="K11257" t="s">
        <v>2021</v>
      </c>
      <c r="L11257" s="24">
        <v>1800</v>
      </c>
      <c r="M11257" s="25">
        <f>+VLOOKUP(E11257, TC!A:D, 4, FALSE())</f>
        <v>1.1522499982016932</v>
      </c>
      <c r="N11257" s="24">
        <f t="shared" si="875"/>
        <v>1800</v>
      </c>
      <c r="O11257" t="str">
        <f t="shared" si="876"/>
        <v>FACTURA</v>
      </c>
      <c r="P11257" t="str">
        <f t="shared" si="877"/>
        <v>2025</v>
      </c>
      <c r="Q11257" t="str">
        <f t="shared" si="878"/>
        <v>07</v>
      </c>
      <c r="R11257" t="str">
        <f>+IFERROR(VLOOKUP(I11257, Listado!A:B, 2, FALSE()), "COMERCIALIZADORA INTERNACIONAL CARIBBEAN EXOTICS S A")</f>
        <v>LONDOÑO ECHEVERRI ALEJANDRA</v>
      </c>
      <c r="S11257" s="25">
        <f>+VLOOKUP(E11257, TC!A:D, 2, FALSE())</f>
        <v>4170.59</v>
      </c>
      <c r="T11257" t="str">
        <f t="shared" si="879"/>
        <v>COP</v>
      </c>
    </row>
    <row r="11258" spans="1:20" ht="18.75" hidden="1" customHeight="1" x14ac:dyDescent="0.25">
      <c r="A11258" t="s">
        <v>3341</v>
      </c>
      <c r="B11258" t="s">
        <v>5</v>
      </c>
      <c r="C11258" t="s">
        <v>1913</v>
      </c>
      <c r="D11258" s="24">
        <v>12653</v>
      </c>
      <c r="E11258" t="s">
        <v>1803</v>
      </c>
      <c r="F11258" t="s">
        <v>99</v>
      </c>
      <c r="G11258" t="s">
        <v>113</v>
      </c>
      <c r="I11258" t="s">
        <v>1843</v>
      </c>
      <c r="J11258" t="s">
        <v>1915</v>
      </c>
      <c r="K11258" t="s">
        <v>2021</v>
      </c>
      <c r="L11258" s="24">
        <v>170800</v>
      </c>
      <c r="M11258" s="25">
        <f>+VLOOKUP(E11258, TC!A:D, 4, FALSE())</f>
        <v>1.1522499982016932</v>
      </c>
      <c r="N11258" s="24">
        <f t="shared" si="875"/>
        <v>170800</v>
      </c>
      <c r="O11258" t="str">
        <f t="shared" si="876"/>
        <v>FACTURA</v>
      </c>
      <c r="P11258" t="str">
        <f t="shared" si="877"/>
        <v>2025</v>
      </c>
      <c r="Q11258" t="str">
        <f t="shared" si="878"/>
        <v>07</v>
      </c>
      <c r="R11258" t="str">
        <f>+IFERROR(VLOOKUP(I11258, Listado!A:B, 2, FALSE()), "COMERCIALIZADORA INTERNACIONAL CARIBBEAN EXOTICS S A")</f>
        <v>LONDOÑO ECHEVERRI ALEJANDRA</v>
      </c>
      <c r="S11258" s="25">
        <f>+VLOOKUP(E11258, TC!A:D, 2, FALSE())</f>
        <v>4170.59</v>
      </c>
      <c r="T11258" t="str">
        <f t="shared" si="879"/>
        <v>COP</v>
      </c>
    </row>
    <row r="11259" spans="1:20" ht="18.75" hidden="1" customHeight="1" x14ac:dyDescent="0.25">
      <c r="A11259" t="s">
        <v>3341</v>
      </c>
      <c r="B11259" t="s">
        <v>5</v>
      </c>
      <c r="C11259" t="s">
        <v>1913</v>
      </c>
      <c r="D11259" s="24">
        <v>12653</v>
      </c>
      <c r="E11259" t="s">
        <v>1803</v>
      </c>
      <c r="F11259" t="s">
        <v>99</v>
      </c>
      <c r="G11259" t="s">
        <v>113</v>
      </c>
      <c r="I11259" t="s">
        <v>1843</v>
      </c>
      <c r="J11259" t="s">
        <v>1915</v>
      </c>
      <c r="K11259" t="s">
        <v>2021</v>
      </c>
      <c r="L11259" s="24">
        <v>29680</v>
      </c>
      <c r="M11259" s="25">
        <f>+VLOOKUP(E11259, TC!A:D, 4, FALSE())</f>
        <v>1.1522499982016932</v>
      </c>
      <c r="N11259" s="24">
        <f t="shared" si="875"/>
        <v>29680</v>
      </c>
      <c r="O11259" t="str">
        <f t="shared" si="876"/>
        <v>FACTURA</v>
      </c>
      <c r="P11259" t="str">
        <f t="shared" si="877"/>
        <v>2025</v>
      </c>
      <c r="Q11259" t="str">
        <f t="shared" si="878"/>
        <v>07</v>
      </c>
      <c r="R11259" t="str">
        <f>+IFERROR(VLOOKUP(I11259, Listado!A:B, 2, FALSE()), "COMERCIALIZADORA INTERNACIONAL CARIBBEAN EXOTICS S A")</f>
        <v>LONDOÑO ECHEVERRI ALEJANDRA</v>
      </c>
      <c r="S11259" s="25">
        <f>+VLOOKUP(E11259, TC!A:D, 2, FALSE())</f>
        <v>4170.59</v>
      </c>
      <c r="T11259" t="str">
        <f t="shared" si="879"/>
        <v>COP</v>
      </c>
    </row>
    <row r="11260" spans="1:20" ht="18.75" hidden="1" customHeight="1" x14ac:dyDescent="0.25">
      <c r="A11260" t="s">
        <v>3341</v>
      </c>
      <c r="B11260" t="s">
        <v>5</v>
      </c>
      <c r="C11260" t="s">
        <v>1913</v>
      </c>
      <c r="D11260" s="24">
        <v>12653</v>
      </c>
      <c r="E11260" t="s">
        <v>1803</v>
      </c>
      <c r="F11260" t="s">
        <v>99</v>
      </c>
      <c r="G11260" t="s">
        <v>113</v>
      </c>
      <c r="I11260" t="s">
        <v>1843</v>
      </c>
      <c r="J11260" t="s">
        <v>1915</v>
      </c>
      <c r="K11260" t="s">
        <v>2021</v>
      </c>
      <c r="L11260" s="24">
        <v>21560</v>
      </c>
      <c r="M11260" s="25">
        <f>+VLOOKUP(E11260, TC!A:D, 4, FALSE())</f>
        <v>1.1522499982016932</v>
      </c>
      <c r="N11260" s="24">
        <f t="shared" si="875"/>
        <v>21560</v>
      </c>
      <c r="O11260" t="str">
        <f t="shared" si="876"/>
        <v>FACTURA</v>
      </c>
      <c r="P11260" t="str">
        <f t="shared" si="877"/>
        <v>2025</v>
      </c>
      <c r="Q11260" t="str">
        <f t="shared" si="878"/>
        <v>07</v>
      </c>
      <c r="R11260" t="str">
        <f>+IFERROR(VLOOKUP(I11260, Listado!A:B, 2, FALSE()), "COMERCIALIZADORA INTERNACIONAL CARIBBEAN EXOTICS S A")</f>
        <v>LONDOÑO ECHEVERRI ALEJANDRA</v>
      </c>
      <c r="S11260" s="25">
        <f>+VLOOKUP(E11260, TC!A:D, 2, FALSE())</f>
        <v>4170.59</v>
      </c>
      <c r="T11260" t="str">
        <f t="shared" si="879"/>
        <v>COP</v>
      </c>
    </row>
    <row r="11261" spans="1:20" ht="18.75" hidden="1" customHeight="1" x14ac:dyDescent="0.25">
      <c r="A11261" t="s">
        <v>3341</v>
      </c>
      <c r="B11261" t="s">
        <v>5</v>
      </c>
      <c r="C11261" t="s">
        <v>1913</v>
      </c>
      <c r="D11261" s="24">
        <v>12653</v>
      </c>
      <c r="E11261" t="s">
        <v>1803</v>
      </c>
      <c r="F11261" t="s">
        <v>99</v>
      </c>
      <c r="G11261" t="s">
        <v>113</v>
      </c>
      <c r="I11261" t="s">
        <v>1843</v>
      </c>
      <c r="J11261" t="s">
        <v>1915</v>
      </c>
      <c r="K11261" t="s">
        <v>2021</v>
      </c>
      <c r="L11261" s="24">
        <v>8680</v>
      </c>
      <c r="M11261" s="25">
        <f>+VLOOKUP(E11261, TC!A:D, 4, FALSE())</f>
        <v>1.1522499982016932</v>
      </c>
      <c r="N11261" s="24">
        <f t="shared" si="875"/>
        <v>8680</v>
      </c>
      <c r="O11261" t="str">
        <f t="shared" si="876"/>
        <v>FACTURA</v>
      </c>
      <c r="P11261" t="str">
        <f t="shared" si="877"/>
        <v>2025</v>
      </c>
      <c r="Q11261" t="str">
        <f t="shared" si="878"/>
        <v>07</v>
      </c>
      <c r="R11261" t="str">
        <f>+IFERROR(VLOOKUP(I11261, Listado!A:B, 2, FALSE()), "COMERCIALIZADORA INTERNACIONAL CARIBBEAN EXOTICS S A")</f>
        <v>LONDOÑO ECHEVERRI ALEJANDRA</v>
      </c>
      <c r="S11261" s="25">
        <f>+VLOOKUP(E11261, TC!A:D, 2, FALSE())</f>
        <v>4170.59</v>
      </c>
      <c r="T11261" t="str">
        <f t="shared" si="879"/>
        <v>COP</v>
      </c>
    </row>
    <row r="11262" spans="1:20" ht="18.75" hidden="1" customHeight="1" x14ac:dyDescent="0.25">
      <c r="A11262" t="s">
        <v>3341</v>
      </c>
      <c r="B11262" t="s">
        <v>5</v>
      </c>
      <c r="C11262" t="s">
        <v>1913</v>
      </c>
      <c r="D11262" s="24">
        <v>12653</v>
      </c>
      <c r="E11262" t="s">
        <v>1803</v>
      </c>
      <c r="F11262" t="s">
        <v>99</v>
      </c>
      <c r="G11262" t="s">
        <v>113</v>
      </c>
      <c r="I11262" t="s">
        <v>1843</v>
      </c>
      <c r="J11262" t="s">
        <v>1915</v>
      </c>
      <c r="K11262" t="s">
        <v>2021</v>
      </c>
      <c r="L11262" s="24">
        <v>7280</v>
      </c>
      <c r="M11262" s="25">
        <f>+VLOOKUP(E11262, TC!A:D, 4, FALSE())</f>
        <v>1.1522499982016932</v>
      </c>
      <c r="N11262" s="24">
        <f t="shared" si="875"/>
        <v>7280</v>
      </c>
      <c r="O11262" t="str">
        <f t="shared" si="876"/>
        <v>FACTURA</v>
      </c>
      <c r="P11262" t="str">
        <f t="shared" si="877"/>
        <v>2025</v>
      </c>
      <c r="Q11262" t="str">
        <f t="shared" si="878"/>
        <v>07</v>
      </c>
      <c r="R11262" t="str">
        <f>+IFERROR(VLOOKUP(I11262, Listado!A:B, 2, FALSE()), "COMERCIALIZADORA INTERNACIONAL CARIBBEAN EXOTICS S A")</f>
        <v>LONDOÑO ECHEVERRI ALEJANDRA</v>
      </c>
      <c r="S11262" s="25">
        <f>+VLOOKUP(E11262, TC!A:D, 2, FALSE())</f>
        <v>4170.59</v>
      </c>
      <c r="T11262" t="str">
        <f t="shared" si="879"/>
        <v>COP</v>
      </c>
    </row>
    <row r="11263" spans="1:20" ht="18.75" hidden="1" customHeight="1" x14ac:dyDescent="0.25">
      <c r="A11263" t="s">
        <v>3341</v>
      </c>
      <c r="B11263" t="s">
        <v>5</v>
      </c>
      <c r="C11263" t="s">
        <v>1913</v>
      </c>
      <c r="D11263" s="24">
        <v>12654</v>
      </c>
      <c r="E11263" t="s">
        <v>1803</v>
      </c>
      <c r="F11263" t="s">
        <v>99</v>
      </c>
      <c r="G11263" t="s">
        <v>1914</v>
      </c>
      <c r="I11263" t="s">
        <v>1841</v>
      </c>
      <c r="J11263" t="s">
        <v>1915</v>
      </c>
      <c r="K11263" t="s">
        <v>2021</v>
      </c>
      <c r="L11263" s="24">
        <v>201400</v>
      </c>
      <c r="M11263" s="25">
        <f>+VLOOKUP(E11263, TC!A:D, 4, FALSE())</f>
        <v>1.1522499982016932</v>
      </c>
      <c r="N11263" s="24">
        <f t="shared" si="875"/>
        <v>201400</v>
      </c>
      <c r="O11263" t="str">
        <f t="shared" si="876"/>
        <v>FACTURA</v>
      </c>
      <c r="P11263" t="str">
        <f t="shared" si="877"/>
        <v>2025</v>
      </c>
      <c r="Q11263" t="str">
        <f t="shared" si="878"/>
        <v>07</v>
      </c>
      <c r="R11263" t="str">
        <f>+IFERROR(VLOOKUP(I11263, Listado!A:B, 2, FALSE()), "COMERCIALIZADORA INTERNACIONAL CARIBBEAN EXOTICS S A")</f>
        <v>LONDOÑO ECHEVERRI ALEJANDRA</v>
      </c>
      <c r="S11263" s="25">
        <f>+VLOOKUP(E11263, TC!A:D, 2, FALSE())</f>
        <v>4170.59</v>
      </c>
      <c r="T11263" t="str">
        <f t="shared" si="879"/>
        <v>COP</v>
      </c>
    </row>
    <row r="11264" spans="1:20" ht="18.75" hidden="1" customHeight="1" x14ac:dyDescent="0.25">
      <c r="A11264" t="s">
        <v>3341</v>
      </c>
      <c r="B11264" t="s">
        <v>5</v>
      </c>
      <c r="C11264" t="s">
        <v>1913</v>
      </c>
      <c r="D11264" s="24">
        <v>12654</v>
      </c>
      <c r="E11264" t="s">
        <v>1803</v>
      </c>
      <c r="F11264" t="s">
        <v>99</v>
      </c>
      <c r="G11264" t="s">
        <v>1914</v>
      </c>
      <c r="I11264" t="s">
        <v>1841</v>
      </c>
      <c r="J11264" t="s">
        <v>1915</v>
      </c>
      <c r="K11264" t="s">
        <v>2021</v>
      </c>
      <c r="L11264" s="24">
        <v>162200</v>
      </c>
      <c r="M11264" s="25">
        <f>+VLOOKUP(E11264, TC!A:D, 4, FALSE())</f>
        <v>1.1522499982016932</v>
      </c>
      <c r="N11264" s="24">
        <f t="shared" si="875"/>
        <v>162200</v>
      </c>
      <c r="O11264" t="str">
        <f t="shared" si="876"/>
        <v>FACTURA</v>
      </c>
      <c r="P11264" t="str">
        <f t="shared" si="877"/>
        <v>2025</v>
      </c>
      <c r="Q11264" t="str">
        <f t="shared" si="878"/>
        <v>07</v>
      </c>
      <c r="R11264" t="str">
        <f>+IFERROR(VLOOKUP(I11264, Listado!A:B, 2, FALSE()), "COMERCIALIZADORA INTERNACIONAL CARIBBEAN EXOTICS S A")</f>
        <v>LONDOÑO ECHEVERRI ALEJANDRA</v>
      </c>
      <c r="S11264" s="25">
        <f>+VLOOKUP(E11264, TC!A:D, 2, FALSE())</f>
        <v>4170.59</v>
      </c>
      <c r="T11264" t="str">
        <f t="shared" si="879"/>
        <v>COP</v>
      </c>
    </row>
    <row r="11265" spans="1:20" ht="18.75" hidden="1" customHeight="1" x14ac:dyDescent="0.25">
      <c r="A11265" t="s">
        <v>3341</v>
      </c>
      <c r="B11265" t="s">
        <v>5</v>
      </c>
      <c r="C11265" t="s">
        <v>1913</v>
      </c>
      <c r="D11265" s="24">
        <v>12654</v>
      </c>
      <c r="E11265" t="s">
        <v>1803</v>
      </c>
      <c r="F11265" t="s">
        <v>99</v>
      </c>
      <c r="G11265" t="s">
        <v>1914</v>
      </c>
      <c r="I11265" t="s">
        <v>1841</v>
      </c>
      <c r="J11265" t="s">
        <v>1915</v>
      </c>
      <c r="K11265" t="s">
        <v>2021</v>
      </c>
      <c r="L11265" s="24">
        <v>127600</v>
      </c>
      <c r="M11265" s="25">
        <f>+VLOOKUP(E11265, TC!A:D, 4, FALSE())</f>
        <v>1.1522499982016932</v>
      </c>
      <c r="N11265" s="24">
        <f t="shared" si="875"/>
        <v>127600</v>
      </c>
      <c r="O11265" t="str">
        <f t="shared" si="876"/>
        <v>FACTURA</v>
      </c>
      <c r="P11265" t="str">
        <f t="shared" si="877"/>
        <v>2025</v>
      </c>
      <c r="Q11265" t="str">
        <f t="shared" si="878"/>
        <v>07</v>
      </c>
      <c r="R11265" t="str">
        <f>+IFERROR(VLOOKUP(I11265, Listado!A:B, 2, FALSE()), "COMERCIALIZADORA INTERNACIONAL CARIBBEAN EXOTICS S A")</f>
        <v>LONDOÑO ECHEVERRI ALEJANDRA</v>
      </c>
      <c r="S11265" s="25">
        <f>+VLOOKUP(E11265, TC!A:D, 2, FALSE())</f>
        <v>4170.59</v>
      </c>
      <c r="T11265" t="str">
        <f t="shared" si="879"/>
        <v>COP</v>
      </c>
    </row>
    <row r="11266" spans="1:20" ht="18.75" hidden="1" customHeight="1" x14ac:dyDescent="0.25">
      <c r="A11266" t="s">
        <v>3341</v>
      </c>
      <c r="B11266" t="s">
        <v>5</v>
      </c>
      <c r="C11266" t="s">
        <v>1913</v>
      </c>
      <c r="D11266" s="24">
        <v>12654</v>
      </c>
      <c r="E11266" t="s">
        <v>1803</v>
      </c>
      <c r="F11266" t="s">
        <v>99</v>
      </c>
      <c r="G11266" t="s">
        <v>1914</v>
      </c>
      <c r="I11266" t="s">
        <v>1841</v>
      </c>
      <c r="J11266" t="s">
        <v>1915</v>
      </c>
      <c r="K11266" t="s">
        <v>2021</v>
      </c>
      <c r="L11266" s="24">
        <v>68400</v>
      </c>
      <c r="M11266" s="25">
        <f>+VLOOKUP(E11266, TC!A:D, 4, FALSE())</f>
        <v>1.1522499982016932</v>
      </c>
      <c r="N11266" s="24">
        <f t="shared" ref="N11266:N11329" si="880">+IF(F11266="EUR", (M11266*L11266), IF(I11266="JUAN MATAS SAS", (L11266/S11266), L11266))</f>
        <v>68400</v>
      </c>
      <c r="O11266" t="str">
        <f t="shared" ref="O11266:O11329" si="881">+IF(C11266="CFE", "FACTURA", IF(ISERROR(SEARCH("ANULA", H11266))=FALSE(), "ANULACIÓN FE", IF(ISERROR(SEARCH("CANCELLATION", H11266))=FALSE(), "ANULACIÓN FE", "NOTAS")))</f>
        <v>FACTURA</v>
      </c>
      <c r="P11266" t="str">
        <f t="shared" ref="P11266:P11329" si="882">+LEFT(E11266, 4)</f>
        <v>2025</v>
      </c>
      <c r="Q11266" t="str">
        <f t="shared" ref="Q11266:Q11329" si="883">+MID(E11266, 5, 2)</f>
        <v>07</v>
      </c>
      <c r="R11266" t="str">
        <f>+IFERROR(VLOOKUP(I11266, Listado!A:B, 2, FALSE()), "COMERCIALIZADORA INTERNACIONAL CARIBBEAN EXOTICS S A")</f>
        <v>LONDOÑO ECHEVERRI ALEJANDRA</v>
      </c>
      <c r="S11266" s="25">
        <f>+VLOOKUP(E11266, TC!A:D, 2, FALSE())</f>
        <v>4170.59</v>
      </c>
      <c r="T11266" t="str">
        <f t="shared" ref="T11266:T11329" si="884">+IF(I11266="JUAN MATAS SAS", "USD", F11266)</f>
        <v>COP</v>
      </c>
    </row>
    <row r="11267" spans="1:20" ht="18.75" hidden="1" customHeight="1" x14ac:dyDescent="0.25">
      <c r="A11267" t="s">
        <v>3341</v>
      </c>
      <c r="B11267" t="s">
        <v>5</v>
      </c>
      <c r="C11267" t="s">
        <v>1913</v>
      </c>
      <c r="D11267" s="24">
        <v>12654</v>
      </c>
      <c r="E11267" t="s">
        <v>1803</v>
      </c>
      <c r="F11267" t="s">
        <v>99</v>
      </c>
      <c r="G11267" t="s">
        <v>1914</v>
      </c>
      <c r="I11267" t="s">
        <v>1841</v>
      </c>
      <c r="J11267" t="s">
        <v>1915</v>
      </c>
      <c r="K11267" t="s">
        <v>2021</v>
      </c>
      <c r="L11267" s="24">
        <v>38800</v>
      </c>
      <c r="M11267" s="25">
        <f>+VLOOKUP(E11267, TC!A:D, 4, FALSE())</f>
        <v>1.1522499982016932</v>
      </c>
      <c r="N11267" s="24">
        <f t="shared" si="880"/>
        <v>38800</v>
      </c>
      <c r="O11267" t="str">
        <f t="shared" si="881"/>
        <v>FACTURA</v>
      </c>
      <c r="P11267" t="str">
        <f t="shared" si="882"/>
        <v>2025</v>
      </c>
      <c r="Q11267" t="str">
        <f t="shared" si="883"/>
        <v>07</v>
      </c>
      <c r="R11267" t="str">
        <f>+IFERROR(VLOOKUP(I11267, Listado!A:B, 2, FALSE()), "COMERCIALIZADORA INTERNACIONAL CARIBBEAN EXOTICS S A")</f>
        <v>LONDOÑO ECHEVERRI ALEJANDRA</v>
      </c>
      <c r="S11267" s="25">
        <f>+VLOOKUP(E11267, TC!A:D, 2, FALSE())</f>
        <v>4170.59</v>
      </c>
      <c r="T11267" t="str">
        <f t="shared" si="884"/>
        <v>COP</v>
      </c>
    </row>
    <row r="11268" spans="1:20" ht="18.75" hidden="1" customHeight="1" x14ac:dyDescent="0.25">
      <c r="A11268" t="s">
        <v>3341</v>
      </c>
      <c r="B11268" t="s">
        <v>5</v>
      </c>
      <c r="C11268" t="s">
        <v>1913</v>
      </c>
      <c r="D11268" s="24">
        <v>12654</v>
      </c>
      <c r="E11268" t="s">
        <v>1803</v>
      </c>
      <c r="F11268" t="s">
        <v>99</v>
      </c>
      <c r="G11268" t="s">
        <v>1914</v>
      </c>
      <c r="I11268" t="s">
        <v>1841</v>
      </c>
      <c r="J11268" t="s">
        <v>1915</v>
      </c>
      <c r="K11268" t="s">
        <v>2021</v>
      </c>
      <c r="L11268" s="24">
        <v>9200</v>
      </c>
      <c r="M11268" s="25">
        <f>+VLOOKUP(E11268, TC!A:D, 4, FALSE())</f>
        <v>1.1522499982016932</v>
      </c>
      <c r="N11268" s="24">
        <f t="shared" si="880"/>
        <v>9200</v>
      </c>
      <c r="O11268" t="str">
        <f t="shared" si="881"/>
        <v>FACTURA</v>
      </c>
      <c r="P11268" t="str">
        <f t="shared" si="882"/>
        <v>2025</v>
      </c>
      <c r="Q11268" t="str">
        <f t="shared" si="883"/>
        <v>07</v>
      </c>
      <c r="R11268" t="str">
        <f>+IFERROR(VLOOKUP(I11268, Listado!A:B, 2, FALSE()), "COMERCIALIZADORA INTERNACIONAL CARIBBEAN EXOTICS S A")</f>
        <v>LONDOÑO ECHEVERRI ALEJANDRA</v>
      </c>
      <c r="S11268" s="25">
        <f>+VLOOKUP(E11268, TC!A:D, 2, FALSE())</f>
        <v>4170.59</v>
      </c>
      <c r="T11268" t="str">
        <f t="shared" si="884"/>
        <v>COP</v>
      </c>
    </row>
    <row r="11269" spans="1:20" ht="18.75" hidden="1" customHeight="1" x14ac:dyDescent="0.25">
      <c r="A11269" t="s">
        <v>3341</v>
      </c>
      <c r="B11269" t="s">
        <v>5</v>
      </c>
      <c r="C11269" t="s">
        <v>1913</v>
      </c>
      <c r="D11269" s="24">
        <v>12654</v>
      </c>
      <c r="E11269" t="s">
        <v>1803</v>
      </c>
      <c r="F11269" t="s">
        <v>99</v>
      </c>
      <c r="G11269" t="s">
        <v>1914</v>
      </c>
      <c r="I11269" t="s">
        <v>1841</v>
      </c>
      <c r="J11269" t="s">
        <v>1915</v>
      </c>
      <c r="K11269" t="s">
        <v>2021</v>
      </c>
      <c r="L11269" s="24">
        <v>4200</v>
      </c>
      <c r="M11269" s="25">
        <f>+VLOOKUP(E11269, TC!A:D, 4, FALSE())</f>
        <v>1.1522499982016932</v>
      </c>
      <c r="N11269" s="24">
        <f t="shared" si="880"/>
        <v>4200</v>
      </c>
      <c r="O11269" t="str">
        <f t="shared" si="881"/>
        <v>FACTURA</v>
      </c>
      <c r="P11269" t="str">
        <f t="shared" si="882"/>
        <v>2025</v>
      </c>
      <c r="Q11269" t="str">
        <f t="shared" si="883"/>
        <v>07</v>
      </c>
      <c r="R11269" t="str">
        <f>+IFERROR(VLOOKUP(I11269, Listado!A:B, 2, FALSE()), "COMERCIALIZADORA INTERNACIONAL CARIBBEAN EXOTICS S A")</f>
        <v>LONDOÑO ECHEVERRI ALEJANDRA</v>
      </c>
      <c r="S11269" s="25">
        <f>+VLOOKUP(E11269, TC!A:D, 2, FALSE())</f>
        <v>4170.59</v>
      </c>
      <c r="T11269" t="str">
        <f t="shared" si="884"/>
        <v>COP</v>
      </c>
    </row>
    <row r="11270" spans="1:20" ht="18.75" hidden="1" customHeight="1" x14ac:dyDescent="0.25">
      <c r="A11270" t="s">
        <v>3341</v>
      </c>
      <c r="B11270" t="s">
        <v>5</v>
      </c>
      <c r="C11270" t="s">
        <v>1913</v>
      </c>
      <c r="D11270" s="24">
        <v>12654</v>
      </c>
      <c r="E11270" t="s">
        <v>1803</v>
      </c>
      <c r="F11270" t="s">
        <v>99</v>
      </c>
      <c r="G11270" t="s">
        <v>1914</v>
      </c>
      <c r="I11270" t="s">
        <v>1841</v>
      </c>
      <c r="J11270" t="s">
        <v>1915</v>
      </c>
      <c r="K11270" t="s">
        <v>2021</v>
      </c>
      <c r="L11270" s="24">
        <v>3800</v>
      </c>
      <c r="M11270" s="25">
        <f>+VLOOKUP(E11270, TC!A:D, 4, FALSE())</f>
        <v>1.1522499982016932</v>
      </c>
      <c r="N11270" s="24">
        <f t="shared" si="880"/>
        <v>3800</v>
      </c>
      <c r="O11270" t="str">
        <f t="shared" si="881"/>
        <v>FACTURA</v>
      </c>
      <c r="P11270" t="str">
        <f t="shared" si="882"/>
        <v>2025</v>
      </c>
      <c r="Q11270" t="str">
        <f t="shared" si="883"/>
        <v>07</v>
      </c>
      <c r="R11270" t="str">
        <f>+IFERROR(VLOOKUP(I11270, Listado!A:B, 2, FALSE()), "COMERCIALIZADORA INTERNACIONAL CARIBBEAN EXOTICS S A")</f>
        <v>LONDOÑO ECHEVERRI ALEJANDRA</v>
      </c>
      <c r="S11270" s="25">
        <f>+VLOOKUP(E11270, TC!A:D, 2, FALSE())</f>
        <v>4170.59</v>
      </c>
      <c r="T11270" t="str">
        <f t="shared" si="884"/>
        <v>COP</v>
      </c>
    </row>
    <row r="11271" spans="1:20" ht="18.75" hidden="1" customHeight="1" x14ac:dyDescent="0.25">
      <c r="A11271" t="s">
        <v>3341</v>
      </c>
      <c r="B11271" t="s">
        <v>5</v>
      </c>
      <c r="C11271" t="s">
        <v>1913</v>
      </c>
      <c r="D11271" s="24">
        <v>12655</v>
      </c>
      <c r="E11271" t="s">
        <v>1803</v>
      </c>
      <c r="F11271" t="s">
        <v>99</v>
      </c>
      <c r="G11271" t="s">
        <v>113</v>
      </c>
      <c r="I11271" t="s">
        <v>1843</v>
      </c>
      <c r="J11271" t="s">
        <v>1915</v>
      </c>
      <c r="K11271" t="s">
        <v>2021</v>
      </c>
      <c r="L11271" s="24">
        <v>141960</v>
      </c>
      <c r="M11271" s="25">
        <f>+VLOOKUP(E11271, TC!A:D, 4, FALSE())</f>
        <v>1.1522499982016932</v>
      </c>
      <c r="N11271" s="24">
        <f t="shared" si="880"/>
        <v>141960</v>
      </c>
      <c r="O11271" t="str">
        <f t="shared" si="881"/>
        <v>FACTURA</v>
      </c>
      <c r="P11271" t="str">
        <f t="shared" si="882"/>
        <v>2025</v>
      </c>
      <c r="Q11271" t="str">
        <f t="shared" si="883"/>
        <v>07</v>
      </c>
      <c r="R11271" t="str">
        <f>+IFERROR(VLOOKUP(I11271, Listado!A:B, 2, FALSE()), "COMERCIALIZADORA INTERNACIONAL CARIBBEAN EXOTICS S A")</f>
        <v>LONDOÑO ECHEVERRI ALEJANDRA</v>
      </c>
      <c r="S11271" s="25">
        <f>+VLOOKUP(E11271, TC!A:D, 2, FALSE())</f>
        <v>4170.59</v>
      </c>
      <c r="T11271" t="str">
        <f t="shared" si="884"/>
        <v>COP</v>
      </c>
    </row>
    <row r="11272" spans="1:20" ht="18.75" hidden="1" customHeight="1" x14ac:dyDescent="0.25">
      <c r="A11272" t="s">
        <v>3341</v>
      </c>
      <c r="B11272" t="s">
        <v>5</v>
      </c>
      <c r="C11272" t="s">
        <v>1913</v>
      </c>
      <c r="D11272" s="24">
        <v>12655</v>
      </c>
      <c r="E11272" t="s">
        <v>1803</v>
      </c>
      <c r="F11272" t="s">
        <v>99</v>
      </c>
      <c r="G11272" t="s">
        <v>113</v>
      </c>
      <c r="I11272" t="s">
        <v>1843</v>
      </c>
      <c r="J11272" t="s">
        <v>1915</v>
      </c>
      <c r="K11272" t="s">
        <v>2021</v>
      </c>
      <c r="L11272" s="24">
        <v>70280</v>
      </c>
      <c r="M11272" s="25">
        <f>+VLOOKUP(E11272, TC!A:D, 4, FALSE())</f>
        <v>1.1522499982016932</v>
      </c>
      <c r="N11272" s="24">
        <f t="shared" si="880"/>
        <v>70280</v>
      </c>
      <c r="O11272" t="str">
        <f t="shared" si="881"/>
        <v>FACTURA</v>
      </c>
      <c r="P11272" t="str">
        <f t="shared" si="882"/>
        <v>2025</v>
      </c>
      <c r="Q11272" t="str">
        <f t="shared" si="883"/>
        <v>07</v>
      </c>
      <c r="R11272" t="str">
        <f>+IFERROR(VLOOKUP(I11272, Listado!A:B, 2, FALSE()), "COMERCIALIZADORA INTERNACIONAL CARIBBEAN EXOTICS S A")</f>
        <v>LONDOÑO ECHEVERRI ALEJANDRA</v>
      </c>
      <c r="S11272" s="25">
        <f>+VLOOKUP(E11272, TC!A:D, 2, FALSE())</f>
        <v>4170.59</v>
      </c>
      <c r="T11272" t="str">
        <f t="shared" si="884"/>
        <v>COP</v>
      </c>
    </row>
    <row r="11273" spans="1:20" ht="18.75" hidden="1" customHeight="1" x14ac:dyDescent="0.25">
      <c r="A11273" t="s">
        <v>3341</v>
      </c>
      <c r="B11273" t="s">
        <v>5</v>
      </c>
      <c r="C11273" t="s">
        <v>1913</v>
      </c>
      <c r="D11273" s="24">
        <v>12655</v>
      </c>
      <c r="E11273" t="s">
        <v>1803</v>
      </c>
      <c r="F11273" t="s">
        <v>99</v>
      </c>
      <c r="G11273" t="s">
        <v>113</v>
      </c>
      <c r="I11273" t="s">
        <v>1843</v>
      </c>
      <c r="J11273" t="s">
        <v>1915</v>
      </c>
      <c r="K11273" t="s">
        <v>2021</v>
      </c>
      <c r="L11273" s="24">
        <v>52080</v>
      </c>
      <c r="M11273" s="25">
        <f>+VLOOKUP(E11273, TC!A:D, 4, FALSE())</f>
        <v>1.1522499982016932</v>
      </c>
      <c r="N11273" s="24">
        <f t="shared" si="880"/>
        <v>52080</v>
      </c>
      <c r="O11273" t="str">
        <f t="shared" si="881"/>
        <v>FACTURA</v>
      </c>
      <c r="P11273" t="str">
        <f t="shared" si="882"/>
        <v>2025</v>
      </c>
      <c r="Q11273" t="str">
        <f t="shared" si="883"/>
        <v>07</v>
      </c>
      <c r="R11273" t="str">
        <f>+IFERROR(VLOOKUP(I11273, Listado!A:B, 2, FALSE()), "COMERCIALIZADORA INTERNACIONAL CARIBBEAN EXOTICS S A")</f>
        <v>LONDOÑO ECHEVERRI ALEJANDRA</v>
      </c>
      <c r="S11273" s="25">
        <f>+VLOOKUP(E11273, TC!A:D, 2, FALSE())</f>
        <v>4170.59</v>
      </c>
      <c r="T11273" t="str">
        <f t="shared" si="884"/>
        <v>COP</v>
      </c>
    </row>
    <row r="11274" spans="1:20" ht="18.75" hidden="1" customHeight="1" x14ac:dyDescent="0.25">
      <c r="A11274" t="s">
        <v>3341</v>
      </c>
      <c r="B11274" t="s">
        <v>5</v>
      </c>
      <c r="C11274" t="s">
        <v>1913</v>
      </c>
      <c r="D11274" s="24">
        <v>12655</v>
      </c>
      <c r="E11274" t="s">
        <v>1803</v>
      </c>
      <c r="F11274" t="s">
        <v>99</v>
      </c>
      <c r="G11274" t="s">
        <v>113</v>
      </c>
      <c r="I11274" t="s">
        <v>1843</v>
      </c>
      <c r="J11274" t="s">
        <v>1915</v>
      </c>
      <c r="K11274" t="s">
        <v>2021</v>
      </c>
      <c r="L11274" s="24">
        <v>9240</v>
      </c>
      <c r="M11274" s="25">
        <f>+VLOOKUP(E11274, TC!A:D, 4, FALSE())</f>
        <v>1.1522499982016932</v>
      </c>
      <c r="N11274" s="24">
        <f t="shared" si="880"/>
        <v>9240</v>
      </c>
      <c r="O11274" t="str">
        <f t="shared" si="881"/>
        <v>FACTURA</v>
      </c>
      <c r="P11274" t="str">
        <f t="shared" si="882"/>
        <v>2025</v>
      </c>
      <c r="Q11274" t="str">
        <f t="shared" si="883"/>
        <v>07</v>
      </c>
      <c r="R11274" t="str">
        <f>+IFERROR(VLOOKUP(I11274, Listado!A:B, 2, FALSE()), "COMERCIALIZADORA INTERNACIONAL CARIBBEAN EXOTICS S A")</f>
        <v>LONDOÑO ECHEVERRI ALEJANDRA</v>
      </c>
      <c r="S11274" s="25">
        <f>+VLOOKUP(E11274, TC!A:D, 2, FALSE())</f>
        <v>4170.59</v>
      </c>
      <c r="T11274" t="str">
        <f t="shared" si="884"/>
        <v>COP</v>
      </c>
    </row>
    <row r="11275" spans="1:20" ht="18.75" hidden="1" customHeight="1" x14ac:dyDescent="0.25">
      <c r="A11275" t="s">
        <v>3341</v>
      </c>
      <c r="B11275" t="s">
        <v>5</v>
      </c>
      <c r="C11275" t="s">
        <v>1913</v>
      </c>
      <c r="D11275" s="24">
        <v>12655</v>
      </c>
      <c r="E11275" t="s">
        <v>1803</v>
      </c>
      <c r="F11275" t="s">
        <v>99</v>
      </c>
      <c r="G11275" t="s">
        <v>113</v>
      </c>
      <c r="I11275" t="s">
        <v>1843</v>
      </c>
      <c r="J11275" t="s">
        <v>1915</v>
      </c>
      <c r="K11275" t="s">
        <v>2021</v>
      </c>
      <c r="L11275" s="24">
        <v>6440</v>
      </c>
      <c r="M11275" s="25">
        <f>+VLOOKUP(E11275, TC!A:D, 4, FALSE())</f>
        <v>1.1522499982016932</v>
      </c>
      <c r="N11275" s="24">
        <f t="shared" si="880"/>
        <v>6440</v>
      </c>
      <c r="O11275" t="str">
        <f t="shared" si="881"/>
        <v>FACTURA</v>
      </c>
      <c r="P11275" t="str">
        <f t="shared" si="882"/>
        <v>2025</v>
      </c>
      <c r="Q11275" t="str">
        <f t="shared" si="883"/>
        <v>07</v>
      </c>
      <c r="R11275" t="str">
        <f>+IFERROR(VLOOKUP(I11275, Listado!A:B, 2, FALSE()), "COMERCIALIZADORA INTERNACIONAL CARIBBEAN EXOTICS S A")</f>
        <v>LONDOÑO ECHEVERRI ALEJANDRA</v>
      </c>
      <c r="S11275" s="25">
        <f>+VLOOKUP(E11275, TC!A:D, 2, FALSE())</f>
        <v>4170.59</v>
      </c>
      <c r="T11275" t="str">
        <f t="shared" si="884"/>
        <v>COP</v>
      </c>
    </row>
    <row r="11276" spans="1:20" ht="18.75" hidden="1" customHeight="1" x14ac:dyDescent="0.25">
      <c r="A11276" t="s">
        <v>3341</v>
      </c>
      <c r="B11276" t="s">
        <v>5</v>
      </c>
      <c r="C11276" t="s">
        <v>1913</v>
      </c>
      <c r="D11276" s="24">
        <v>12656</v>
      </c>
      <c r="E11276" t="s">
        <v>1803</v>
      </c>
      <c r="F11276" t="s">
        <v>99</v>
      </c>
      <c r="G11276" t="s">
        <v>1914</v>
      </c>
      <c r="I11276" t="s">
        <v>1841</v>
      </c>
      <c r="J11276" t="s">
        <v>1915</v>
      </c>
      <c r="K11276" t="s">
        <v>2021</v>
      </c>
      <c r="L11276" s="24">
        <v>120870</v>
      </c>
      <c r="M11276" s="25">
        <f>+VLOOKUP(E11276, TC!A:D, 4, FALSE())</f>
        <v>1.1522499982016932</v>
      </c>
      <c r="N11276" s="24">
        <f t="shared" si="880"/>
        <v>120870</v>
      </c>
      <c r="O11276" t="str">
        <f t="shared" si="881"/>
        <v>FACTURA</v>
      </c>
      <c r="P11276" t="str">
        <f t="shared" si="882"/>
        <v>2025</v>
      </c>
      <c r="Q11276" t="str">
        <f t="shared" si="883"/>
        <v>07</v>
      </c>
      <c r="R11276" t="str">
        <f>+IFERROR(VLOOKUP(I11276, Listado!A:B, 2, FALSE()), "COMERCIALIZADORA INTERNACIONAL CARIBBEAN EXOTICS S A")</f>
        <v>LONDOÑO ECHEVERRI ALEJANDRA</v>
      </c>
      <c r="S11276" s="25">
        <f>+VLOOKUP(E11276, TC!A:D, 2, FALSE())</f>
        <v>4170.59</v>
      </c>
      <c r="T11276" t="str">
        <f t="shared" si="884"/>
        <v>COP</v>
      </c>
    </row>
    <row r="11277" spans="1:20" ht="18.75" hidden="1" customHeight="1" x14ac:dyDescent="0.25">
      <c r="A11277" t="s">
        <v>3341</v>
      </c>
      <c r="B11277" t="s">
        <v>5</v>
      </c>
      <c r="C11277" t="s">
        <v>1913</v>
      </c>
      <c r="D11277" s="24">
        <v>12657</v>
      </c>
      <c r="E11277" t="s">
        <v>1803</v>
      </c>
      <c r="F11277" t="s">
        <v>1924</v>
      </c>
      <c r="G11277" t="s">
        <v>108</v>
      </c>
      <c r="H11277" t="s">
        <v>3607</v>
      </c>
      <c r="I11277" t="s">
        <v>1869</v>
      </c>
      <c r="J11277" t="s">
        <v>1919</v>
      </c>
      <c r="K11277" t="s">
        <v>47</v>
      </c>
      <c r="L11277" s="24">
        <v>812.8356</v>
      </c>
      <c r="M11277" s="25">
        <f>+VLOOKUP(E11277, TC!A:D, 4, FALSE())</f>
        <v>1.1522499982016932</v>
      </c>
      <c r="N11277" s="24">
        <f t="shared" si="880"/>
        <v>936.58981863827216</v>
      </c>
      <c r="O11277" t="str">
        <f t="shared" si="881"/>
        <v>FACTURA</v>
      </c>
      <c r="P11277" t="str">
        <f t="shared" si="882"/>
        <v>2025</v>
      </c>
      <c r="Q11277" t="str">
        <f t="shared" si="883"/>
        <v>07</v>
      </c>
      <c r="R11277" t="str">
        <f>+IFERROR(VLOOKUP(I11277, Listado!A:B, 2, FALSE()), "COMERCIALIZADORA INTERNACIONAL CARIBBEAN EXOTICS S A")</f>
        <v>PIEDRAHITA PEREZ MARIANA</v>
      </c>
      <c r="S11277" s="25">
        <f>+VLOOKUP(E11277, TC!A:D, 2, FALSE())</f>
        <v>4170.59</v>
      </c>
      <c r="T11277" t="str">
        <f t="shared" si="884"/>
        <v>EUR</v>
      </c>
    </row>
    <row r="11278" spans="1:20" ht="18.75" hidden="1" customHeight="1" x14ac:dyDescent="0.25">
      <c r="A11278" t="s">
        <v>3341</v>
      </c>
      <c r="B11278" t="s">
        <v>5</v>
      </c>
      <c r="C11278" t="s">
        <v>1913</v>
      </c>
      <c r="D11278" s="24">
        <v>12657</v>
      </c>
      <c r="E11278" t="s">
        <v>1803</v>
      </c>
      <c r="F11278" t="s">
        <v>1924</v>
      </c>
      <c r="G11278" t="s">
        <v>108</v>
      </c>
      <c r="H11278" t="s">
        <v>3607</v>
      </c>
      <c r="I11278" t="s">
        <v>1869</v>
      </c>
      <c r="J11278" t="s">
        <v>1919</v>
      </c>
      <c r="K11278" t="s">
        <v>47</v>
      </c>
      <c r="L11278" s="24">
        <v>97.932000000000002</v>
      </c>
      <c r="M11278" s="25">
        <f>+VLOOKUP(E11278, TC!A:D, 4, FALSE())</f>
        <v>1.1522499982016932</v>
      </c>
      <c r="N11278" s="24">
        <f t="shared" si="880"/>
        <v>112.84214682388821</v>
      </c>
      <c r="O11278" t="str">
        <f t="shared" si="881"/>
        <v>FACTURA</v>
      </c>
      <c r="P11278" t="str">
        <f t="shared" si="882"/>
        <v>2025</v>
      </c>
      <c r="Q11278" t="str">
        <f t="shared" si="883"/>
        <v>07</v>
      </c>
      <c r="R11278" t="str">
        <f>+IFERROR(VLOOKUP(I11278, Listado!A:B, 2, FALSE()), "COMERCIALIZADORA INTERNACIONAL CARIBBEAN EXOTICS S A")</f>
        <v>PIEDRAHITA PEREZ MARIANA</v>
      </c>
      <c r="S11278" s="25">
        <f>+VLOOKUP(E11278, TC!A:D, 2, FALSE())</f>
        <v>4170.59</v>
      </c>
      <c r="T11278" t="str">
        <f t="shared" si="884"/>
        <v>EUR</v>
      </c>
    </row>
    <row r="11279" spans="1:20" ht="18.75" hidden="1" customHeight="1" x14ac:dyDescent="0.25">
      <c r="A11279" t="s">
        <v>3341</v>
      </c>
      <c r="B11279" t="s">
        <v>5</v>
      </c>
      <c r="C11279" t="s">
        <v>1913</v>
      </c>
      <c r="D11279" s="24">
        <v>12657</v>
      </c>
      <c r="E11279" t="s">
        <v>1803</v>
      </c>
      <c r="F11279" t="s">
        <v>1924</v>
      </c>
      <c r="G11279" t="s">
        <v>108</v>
      </c>
      <c r="H11279" t="s">
        <v>3607</v>
      </c>
      <c r="I11279" t="s">
        <v>1869</v>
      </c>
      <c r="J11279" t="s">
        <v>1919</v>
      </c>
      <c r="K11279" t="s">
        <v>47</v>
      </c>
      <c r="L11279" s="24">
        <v>220.34700000000001</v>
      </c>
      <c r="M11279" s="25">
        <f>+VLOOKUP(E11279, TC!A:D, 4, FALSE())</f>
        <v>1.1522499982016932</v>
      </c>
      <c r="N11279" s="24">
        <f t="shared" si="880"/>
        <v>253.89483035374849</v>
      </c>
      <c r="O11279" t="str">
        <f t="shared" si="881"/>
        <v>FACTURA</v>
      </c>
      <c r="P11279" t="str">
        <f t="shared" si="882"/>
        <v>2025</v>
      </c>
      <c r="Q11279" t="str">
        <f t="shared" si="883"/>
        <v>07</v>
      </c>
      <c r="R11279" t="str">
        <f>+IFERROR(VLOOKUP(I11279, Listado!A:B, 2, FALSE()), "COMERCIALIZADORA INTERNACIONAL CARIBBEAN EXOTICS S A")</f>
        <v>PIEDRAHITA PEREZ MARIANA</v>
      </c>
      <c r="S11279" s="25">
        <f>+VLOOKUP(E11279, TC!A:D, 2, FALSE())</f>
        <v>4170.59</v>
      </c>
      <c r="T11279" t="str">
        <f t="shared" si="884"/>
        <v>EUR</v>
      </c>
    </row>
    <row r="11280" spans="1:20" ht="18.75" hidden="1" customHeight="1" x14ac:dyDescent="0.25">
      <c r="A11280" t="s">
        <v>3341</v>
      </c>
      <c r="B11280" t="s">
        <v>5</v>
      </c>
      <c r="C11280" t="s">
        <v>1913</v>
      </c>
      <c r="D11280" s="24">
        <v>12657</v>
      </c>
      <c r="E11280" t="s">
        <v>1803</v>
      </c>
      <c r="F11280" t="s">
        <v>1924</v>
      </c>
      <c r="G11280" t="s">
        <v>108</v>
      </c>
      <c r="H11280" t="s">
        <v>3607</v>
      </c>
      <c r="I11280" t="s">
        <v>1869</v>
      </c>
      <c r="J11280" t="s">
        <v>1919</v>
      </c>
      <c r="K11280" t="s">
        <v>47</v>
      </c>
      <c r="L11280" s="24">
        <v>239.93340000000001</v>
      </c>
      <c r="M11280" s="25">
        <f>+VLOOKUP(E11280, TC!A:D, 4, FALSE())</f>
        <v>1.1522499982016932</v>
      </c>
      <c r="N11280" s="24">
        <f t="shared" si="880"/>
        <v>276.46325971852616</v>
      </c>
      <c r="O11280" t="str">
        <f t="shared" si="881"/>
        <v>FACTURA</v>
      </c>
      <c r="P11280" t="str">
        <f t="shared" si="882"/>
        <v>2025</v>
      </c>
      <c r="Q11280" t="str">
        <f t="shared" si="883"/>
        <v>07</v>
      </c>
      <c r="R11280" t="str">
        <f>+IFERROR(VLOOKUP(I11280, Listado!A:B, 2, FALSE()), "COMERCIALIZADORA INTERNACIONAL CARIBBEAN EXOTICS S A")</f>
        <v>PIEDRAHITA PEREZ MARIANA</v>
      </c>
      <c r="S11280" s="25">
        <f>+VLOOKUP(E11280, TC!A:D, 2, FALSE())</f>
        <v>4170.59</v>
      </c>
      <c r="T11280" t="str">
        <f t="shared" si="884"/>
        <v>EUR</v>
      </c>
    </row>
    <row r="11281" spans="1:20" ht="18.75" hidden="1" customHeight="1" x14ac:dyDescent="0.25">
      <c r="A11281" t="s">
        <v>3341</v>
      </c>
      <c r="B11281" t="s">
        <v>5</v>
      </c>
      <c r="C11281" t="s">
        <v>1913</v>
      </c>
      <c r="D11281" s="24">
        <v>12657</v>
      </c>
      <c r="E11281" t="s">
        <v>1803</v>
      </c>
      <c r="F11281" t="s">
        <v>1924</v>
      </c>
      <c r="G11281" t="s">
        <v>108</v>
      </c>
      <c r="H11281" t="s">
        <v>3607</v>
      </c>
      <c r="I11281" t="s">
        <v>1869</v>
      </c>
      <c r="J11281" t="s">
        <v>1919</v>
      </c>
      <c r="K11281" t="s">
        <v>20</v>
      </c>
      <c r="L11281" s="24">
        <v>297.14850000000001</v>
      </c>
      <c r="M11281" s="25">
        <f>+VLOOKUP(E11281, TC!A:D, 4, FALSE())</f>
        <v>1.1522499982016932</v>
      </c>
      <c r="N11281" s="24">
        <f t="shared" si="880"/>
        <v>342.38935859063582</v>
      </c>
      <c r="O11281" t="str">
        <f t="shared" si="881"/>
        <v>FACTURA</v>
      </c>
      <c r="P11281" t="str">
        <f t="shared" si="882"/>
        <v>2025</v>
      </c>
      <c r="Q11281" t="str">
        <f t="shared" si="883"/>
        <v>07</v>
      </c>
      <c r="R11281" t="str">
        <f>+IFERROR(VLOOKUP(I11281, Listado!A:B, 2, FALSE()), "COMERCIALIZADORA INTERNACIONAL CARIBBEAN EXOTICS S A")</f>
        <v>PIEDRAHITA PEREZ MARIANA</v>
      </c>
      <c r="S11281" s="25">
        <f>+VLOOKUP(E11281, TC!A:D, 2, FALSE())</f>
        <v>4170.59</v>
      </c>
      <c r="T11281" t="str">
        <f t="shared" si="884"/>
        <v>EUR</v>
      </c>
    </row>
    <row r="11282" spans="1:20" ht="18.75" hidden="1" customHeight="1" x14ac:dyDescent="0.25">
      <c r="A11282" t="s">
        <v>3341</v>
      </c>
      <c r="B11282" t="s">
        <v>5</v>
      </c>
      <c r="C11282" t="s">
        <v>1913</v>
      </c>
      <c r="D11282" s="24">
        <v>12657</v>
      </c>
      <c r="E11282" t="s">
        <v>1803</v>
      </c>
      <c r="F11282" t="s">
        <v>1924</v>
      </c>
      <c r="G11282" t="s">
        <v>108</v>
      </c>
      <c r="H11282" t="s">
        <v>3607</v>
      </c>
      <c r="I11282" t="s">
        <v>1869</v>
      </c>
      <c r="J11282" t="s">
        <v>1919</v>
      </c>
      <c r="K11282" t="s">
        <v>20</v>
      </c>
      <c r="L11282" s="24">
        <v>1144.5719999999999</v>
      </c>
      <c r="M11282" s="25">
        <f>+VLOOKUP(E11282, TC!A:D, 4, FALSE())</f>
        <v>1.1522499982016932</v>
      </c>
      <c r="N11282" s="24">
        <f t="shared" si="880"/>
        <v>1318.8330849417082</v>
      </c>
      <c r="O11282" t="str">
        <f t="shared" si="881"/>
        <v>FACTURA</v>
      </c>
      <c r="P11282" t="str">
        <f t="shared" si="882"/>
        <v>2025</v>
      </c>
      <c r="Q11282" t="str">
        <f t="shared" si="883"/>
        <v>07</v>
      </c>
      <c r="R11282" t="str">
        <f>+IFERROR(VLOOKUP(I11282, Listado!A:B, 2, FALSE()), "COMERCIALIZADORA INTERNACIONAL CARIBBEAN EXOTICS S A")</f>
        <v>PIEDRAHITA PEREZ MARIANA</v>
      </c>
      <c r="S11282" s="25">
        <f>+VLOOKUP(E11282, TC!A:D, 2, FALSE())</f>
        <v>4170.59</v>
      </c>
      <c r="T11282" t="str">
        <f t="shared" si="884"/>
        <v>EUR</v>
      </c>
    </row>
    <row r="11283" spans="1:20" ht="18.75" hidden="1" customHeight="1" x14ac:dyDescent="0.25">
      <c r="A11283" t="s">
        <v>3341</v>
      </c>
      <c r="B11283" t="s">
        <v>5</v>
      </c>
      <c r="C11283" t="s">
        <v>1913</v>
      </c>
      <c r="D11283" s="24">
        <v>12657</v>
      </c>
      <c r="E11283" t="s">
        <v>1803</v>
      </c>
      <c r="F11283" t="s">
        <v>1924</v>
      </c>
      <c r="G11283" t="s">
        <v>108</v>
      </c>
      <c r="H11283" t="s">
        <v>3607</v>
      </c>
      <c r="I11283" t="s">
        <v>1869</v>
      </c>
      <c r="J11283" t="s">
        <v>1919</v>
      </c>
      <c r="K11283" t="s">
        <v>20</v>
      </c>
      <c r="L11283" s="24">
        <v>2080.0394999999999</v>
      </c>
      <c r="M11283" s="25">
        <f>+VLOOKUP(E11283, TC!A:D, 4, FALSE())</f>
        <v>1.1522499982016932</v>
      </c>
      <c r="N11283" s="24">
        <f t="shared" si="880"/>
        <v>2396.7255101344504</v>
      </c>
      <c r="O11283" t="str">
        <f t="shared" si="881"/>
        <v>FACTURA</v>
      </c>
      <c r="P11283" t="str">
        <f t="shared" si="882"/>
        <v>2025</v>
      </c>
      <c r="Q11283" t="str">
        <f t="shared" si="883"/>
        <v>07</v>
      </c>
      <c r="R11283" t="str">
        <f>+IFERROR(VLOOKUP(I11283, Listado!A:B, 2, FALSE()), "COMERCIALIZADORA INTERNACIONAL CARIBBEAN EXOTICS S A")</f>
        <v>PIEDRAHITA PEREZ MARIANA</v>
      </c>
      <c r="S11283" s="25">
        <f>+VLOOKUP(E11283, TC!A:D, 2, FALSE())</f>
        <v>4170.59</v>
      </c>
      <c r="T11283" t="str">
        <f t="shared" si="884"/>
        <v>EUR</v>
      </c>
    </row>
    <row r="11284" spans="1:20" ht="18.75" hidden="1" customHeight="1" x14ac:dyDescent="0.25">
      <c r="A11284" t="s">
        <v>3341</v>
      </c>
      <c r="B11284" t="s">
        <v>5</v>
      </c>
      <c r="C11284" t="s">
        <v>1913</v>
      </c>
      <c r="D11284" s="24">
        <v>12657</v>
      </c>
      <c r="E11284" t="s">
        <v>1803</v>
      </c>
      <c r="F11284" t="s">
        <v>1924</v>
      </c>
      <c r="G11284" t="s">
        <v>108</v>
      </c>
      <c r="H11284" t="s">
        <v>3607</v>
      </c>
      <c r="I11284" t="s">
        <v>1869</v>
      </c>
      <c r="J11284" t="s">
        <v>1919</v>
      </c>
      <c r="K11284" t="s">
        <v>1959</v>
      </c>
      <c r="L11284" s="24">
        <v>600</v>
      </c>
      <c r="M11284" s="25">
        <f>+VLOOKUP(E11284, TC!A:D, 4, FALSE())</f>
        <v>1.1522499982016932</v>
      </c>
      <c r="N11284" s="24">
        <f t="shared" si="880"/>
        <v>691.34999892101587</v>
      </c>
      <c r="O11284" t="str">
        <f t="shared" si="881"/>
        <v>FACTURA</v>
      </c>
      <c r="P11284" t="str">
        <f t="shared" si="882"/>
        <v>2025</v>
      </c>
      <c r="Q11284" t="str">
        <f t="shared" si="883"/>
        <v>07</v>
      </c>
      <c r="R11284" t="str">
        <f>+IFERROR(VLOOKUP(I11284, Listado!A:B, 2, FALSE()), "COMERCIALIZADORA INTERNACIONAL CARIBBEAN EXOTICS S A")</f>
        <v>PIEDRAHITA PEREZ MARIANA</v>
      </c>
      <c r="S11284" s="25">
        <f>+VLOOKUP(E11284, TC!A:D, 2, FALSE())</f>
        <v>4170.59</v>
      </c>
      <c r="T11284" t="str">
        <f t="shared" si="884"/>
        <v>EUR</v>
      </c>
    </row>
    <row r="11285" spans="1:20" ht="18.75" hidden="1" customHeight="1" x14ac:dyDescent="0.25">
      <c r="A11285" t="s">
        <v>3341</v>
      </c>
      <c r="B11285" t="s">
        <v>5</v>
      </c>
      <c r="C11285" t="s">
        <v>1913</v>
      </c>
      <c r="D11285" s="24">
        <v>12657</v>
      </c>
      <c r="E11285" t="s">
        <v>1803</v>
      </c>
      <c r="F11285" t="s">
        <v>1924</v>
      </c>
      <c r="G11285" t="s">
        <v>108</v>
      </c>
      <c r="H11285" t="s">
        <v>3607</v>
      </c>
      <c r="I11285" t="s">
        <v>1869</v>
      </c>
      <c r="J11285" t="s">
        <v>1919</v>
      </c>
      <c r="K11285" t="s">
        <v>1960</v>
      </c>
      <c r="L11285" s="24">
        <v>27.192</v>
      </c>
      <c r="M11285" s="25">
        <f>+VLOOKUP(E11285, TC!A:D, 4, FALSE())</f>
        <v>1.1522499982016932</v>
      </c>
      <c r="N11285" s="24">
        <f t="shared" si="880"/>
        <v>31.331981951100442</v>
      </c>
      <c r="O11285" t="str">
        <f t="shared" si="881"/>
        <v>FACTURA</v>
      </c>
      <c r="P11285" t="str">
        <f t="shared" si="882"/>
        <v>2025</v>
      </c>
      <c r="Q11285" t="str">
        <f t="shared" si="883"/>
        <v>07</v>
      </c>
      <c r="R11285" t="str">
        <f>+IFERROR(VLOOKUP(I11285, Listado!A:B, 2, FALSE()), "COMERCIALIZADORA INTERNACIONAL CARIBBEAN EXOTICS S A")</f>
        <v>PIEDRAHITA PEREZ MARIANA</v>
      </c>
      <c r="S11285" s="25">
        <f>+VLOOKUP(E11285, TC!A:D, 2, FALSE())</f>
        <v>4170.59</v>
      </c>
      <c r="T11285" t="str">
        <f t="shared" si="884"/>
        <v>EUR</v>
      </c>
    </row>
    <row r="11286" spans="1:20" ht="18.75" hidden="1" customHeight="1" x14ac:dyDescent="0.25">
      <c r="A11286" t="s">
        <v>3341</v>
      </c>
      <c r="B11286" t="s">
        <v>5</v>
      </c>
      <c r="C11286" t="s">
        <v>1913</v>
      </c>
      <c r="D11286" s="24">
        <v>12658</v>
      </c>
      <c r="E11286" t="s">
        <v>1803</v>
      </c>
      <c r="F11286" t="s">
        <v>1924</v>
      </c>
      <c r="G11286" t="s">
        <v>108</v>
      </c>
      <c r="H11286" t="s">
        <v>3608</v>
      </c>
      <c r="I11286" t="s">
        <v>1869</v>
      </c>
      <c r="J11286" t="s">
        <v>1919</v>
      </c>
      <c r="K11286" t="s">
        <v>47</v>
      </c>
      <c r="L11286" s="24">
        <v>314.34399999999999</v>
      </c>
      <c r="M11286" s="25">
        <f>+VLOOKUP(E11286, TC!A:D, 4, FALSE())</f>
        <v>1.1522499982016932</v>
      </c>
      <c r="N11286" s="24">
        <f t="shared" si="880"/>
        <v>362.20287343471301</v>
      </c>
      <c r="O11286" t="str">
        <f t="shared" si="881"/>
        <v>FACTURA</v>
      </c>
      <c r="P11286" t="str">
        <f t="shared" si="882"/>
        <v>2025</v>
      </c>
      <c r="Q11286" t="str">
        <f t="shared" si="883"/>
        <v>07</v>
      </c>
      <c r="R11286" t="str">
        <f>+IFERROR(VLOOKUP(I11286, Listado!A:B, 2, FALSE()), "COMERCIALIZADORA INTERNACIONAL CARIBBEAN EXOTICS S A")</f>
        <v>PIEDRAHITA PEREZ MARIANA</v>
      </c>
      <c r="S11286" s="25">
        <f>+VLOOKUP(E11286, TC!A:D, 2, FALSE())</f>
        <v>4170.59</v>
      </c>
      <c r="T11286" t="str">
        <f t="shared" si="884"/>
        <v>EUR</v>
      </c>
    </row>
    <row r="11287" spans="1:20" ht="18.75" hidden="1" customHeight="1" x14ac:dyDescent="0.25">
      <c r="A11287" t="s">
        <v>3341</v>
      </c>
      <c r="B11287" t="s">
        <v>5</v>
      </c>
      <c r="C11287" t="s">
        <v>1913</v>
      </c>
      <c r="D11287" s="24">
        <v>12658</v>
      </c>
      <c r="E11287" t="s">
        <v>1803</v>
      </c>
      <c r="F11287" t="s">
        <v>1924</v>
      </c>
      <c r="G11287" t="s">
        <v>108</v>
      </c>
      <c r="H11287" t="s">
        <v>3608</v>
      </c>
      <c r="I11287" t="s">
        <v>1869</v>
      </c>
      <c r="J11287" t="s">
        <v>1919</v>
      </c>
      <c r="K11287" t="s">
        <v>47</v>
      </c>
      <c r="L11287" s="24">
        <v>157.172</v>
      </c>
      <c r="M11287" s="25">
        <f>+VLOOKUP(E11287, TC!A:D, 4, FALSE())</f>
        <v>1.1522499982016932</v>
      </c>
      <c r="N11287" s="24">
        <f t="shared" si="880"/>
        <v>181.10143671735651</v>
      </c>
      <c r="O11287" t="str">
        <f t="shared" si="881"/>
        <v>FACTURA</v>
      </c>
      <c r="P11287" t="str">
        <f t="shared" si="882"/>
        <v>2025</v>
      </c>
      <c r="Q11287" t="str">
        <f t="shared" si="883"/>
        <v>07</v>
      </c>
      <c r="R11287" t="str">
        <f>+IFERROR(VLOOKUP(I11287, Listado!A:B, 2, FALSE()), "COMERCIALIZADORA INTERNACIONAL CARIBBEAN EXOTICS S A")</f>
        <v>PIEDRAHITA PEREZ MARIANA</v>
      </c>
      <c r="S11287" s="25">
        <f>+VLOOKUP(E11287, TC!A:D, 2, FALSE())</f>
        <v>4170.59</v>
      </c>
      <c r="T11287" t="str">
        <f t="shared" si="884"/>
        <v>EUR</v>
      </c>
    </row>
    <row r="11288" spans="1:20" ht="18.75" hidden="1" customHeight="1" x14ac:dyDescent="0.25">
      <c r="A11288" t="s">
        <v>3341</v>
      </c>
      <c r="B11288" t="s">
        <v>5</v>
      </c>
      <c r="C11288" t="s">
        <v>1913</v>
      </c>
      <c r="D11288" s="24">
        <v>12658</v>
      </c>
      <c r="E11288" t="s">
        <v>1803</v>
      </c>
      <c r="F11288" t="s">
        <v>1924</v>
      </c>
      <c r="G11288" t="s">
        <v>108</v>
      </c>
      <c r="H11288" t="s">
        <v>3608</v>
      </c>
      <c r="I11288" t="s">
        <v>1869</v>
      </c>
      <c r="J11288" t="s">
        <v>1919</v>
      </c>
      <c r="K11288" t="s">
        <v>47</v>
      </c>
      <c r="L11288" s="24">
        <v>157.172</v>
      </c>
      <c r="M11288" s="25">
        <f>+VLOOKUP(E11288, TC!A:D, 4, FALSE())</f>
        <v>1.1522499982016932</v>
      </c>
      <c r="N11288" s="24">
        <f t="shared" si="880"/>
        <v>181.10143671735651</v>
      </c>
      <c r="O11288" t="str">
        <f t="shared" si="881"/>
        <v>FACTURA</v>
      </c>
      <c r="P11288" t="str">
        <f t="shared" si="882"/>
        <v>2025</v>
      </c>
      <c r="Q11288" t="str">
        <f t="shared" si="883"/>
        <v>07</v>
      </c>
      <c r="R11288" t="str">
        <f>+IFERROR(VLOOKUP(I11288, Listado!A:B, 2, FALSE()), "COMERCIALIZADORA INTERNACIONAL CARIBBEAN EXOTICS S A")</f>
        <v>PIEDRAHITA PEREZ MARIANA</v>
      </c>
      <c r="S11288" s="25">
        <f>+VLOOKUP(E11288, TC!A:D, 2, FALSE())</f>
        <v>4170.59</v>
      </c>
      <c r="T11288" t="str">
        <f t="shared" si="884"/>
        <v>EUR</v>
      </c>
    </row>
    <row r="11289" spans="1:20" ht="18.75" hidden="1" customHeight="1" x14ac:dyDescent="0.25">
      <c r="A11289" t="s">
        <v>3341</v>
      </c>
      <c r="B11289" t="s">
        <v>5</v>
      </c>
      <c r="C11289" t="s">
        <v>1913</v>
      </c>
      <c r="D11289" s="24">
        <v>12658</v>
      </c>
      <c r="E11289" t="s">
        <v>1803</v>
      </c>
      <c r="F11289" t="s">
        <v>1924</v>
      </c>
      <c r="G11289" t="s">
        <v>108</v>
      </c>
      <c r="H11289" t="s">
        <v>3608</v>
      </c>
      <c r="I11289" t="s">
        <v>1869</v>
      </c>
      <c r="J11289" t="s">
        <v>1919</v>
      </c>
      <c r="K11289" t="s">
        <v>47</v>
      </c>
      <c r="L11289" s="24">
        <v>227.89940000000001</v>
      </c>
      <c r="M11289" s="25">
        <f>+VLOOKUP(E11289, TC!A:D, 4, FALSE())</f>
        <v>1.1522499982016932</v>
      </c>
      <c r="N11289" s="24">
        <f t="shared" si="880"/>
        <v>262.59708324016697</v>
      </c>
      <c r="O11289" t="str">
        <f t="shared" si="881"/>
        <v>FACTURA</v>
      </c>
      <c r="P11289" t="str">
        <f t="shared" si="882"/>
        <v>2025</v>
      </c>
      <c r="Q11289" t="str">
        <f t="shared" si="883"/>
        <v>07</v>
      </c>
      <c r="R11289" t="str">
        <f>+IFERROR(VLOOKUP(I11289, Listado!A:B, 2, FALSE()), "COMERCIALIZADORA INTERNACIONAL CARIBBEAN EXOTICS S A")</f>
        <v>PIEDRAHITA PEREZ MARIANA</v>
      </c>
      <c r="S11289" s="25">
        <f>+VLOOKUP(E11289, TC!A:D, 2, FALSE())</f>
        <v>4170.59</v>
      </c>
      <c r="T11289" t="str">
        <f t="shared" si="884"/>
        <v>EUR</v>
      </c>
    </row>
    <row r="11290" spans="1:20" ht="18.75" hidden="1" customHeight="1" x14ac:dyDescent="0.25">
      <c r="A11290" t="s">
        <v>3341</v>
      </c>
      <c r="B11290" t="s">
        <v>5</v>
      </c>
      <c r="C11290" t="s">
        <v>1913</v>
      </c>
      <c r="D11290" s="24">
        <v>12658</v>
      </c>
      <c r="E11290" t="s">
        <v>1803</v>
      </c>
      <c r="F11290" t="s">
        <v>1924</v>
      </c>
      <c r="G11290" t="s">
        <v>108</v>
      </c>
      <c r="H11290" t="s">
        <v>3608</v>
      </c>
      <c r="I11290" t="s">
        <v>1869</v>
      </c>
      <c r="J11290" t="s">
        <v>1919</v>
      </c>
      <c r="K11290" t="s">
        <v>47</v>
      </c>
      <c r="L11290" s="24">
        <v>243.61660000000001</v>
      </c>
      <c r="M11290" s="25">
        <f>+VLOOKUP(E11290, TC!A:D, 4, FALSE())</f>
        <v>1.1522499982016932</v>
      </c>
      <c r="N11290" s="24">
        <f t="shared" si="880"/>
        <v>280.70722691190258</v>
      </c>
      <c r="O11290" t="str">
        <f t="shared" si="881"/>
        <v>FACTURA</v>
      </c>
      <c r="P11290" t="str">
        <f t="shared" si="882"/>
        <v>2025</v>
      </c>
      <c r="Q11290" t="str">
        <f t="shared" si="883"/>
        <v>07</v>
      </c>
      <c r="R11290" t="str">
        <f>+IFERROR(VLOOKUP(I11290, Listado!A:B, 2, FALSE()), "COMERCIALIZADORA INTERNACIONAL CARIBBEAN EXOTICS S A")</f>
        <v>PIEDRAHITA PEREZ MARIANA</v>
      </c>
      <c r="S11290" s="25">
        <f>+VLOOKUP(E11290, TC!A:D, 2, FALSE())</f>
        <v>4170.59</v>
      </c>
      <c r="T11290" t="str">
        <f t="shared" si="884"/>
        <v>EUR</v>
      </c>
    </row>
    <row r="11291" spans="1:20" ht="18.75" hidden="1" customHeight="1" x14ac:dyDescent="0.25">
      <c r="A11291" t="s">
        <v>3341</v>
      </c>
      <c r="B11291" t="s">
        <v>5</v>
      </c>
      <c r="C11291" t="s">
        <v>1913</v>
      </c>
      <c r="D11291" s="24">
        <v>12658</v>
      </c>
      <c r="E11291" t="s">
        <v>1803</v>
      </c>
      <c r="F11291" t="s">
        <v>1924</v>
      </c>
      <c r="G11291" t="s">
        <v>108</v>
      </c>
      <c r="H11291" t="s">
        <v>3608</v>
      </c>
      <c r="I11291" t="s">
        <v>1869</v>
      </c>
      <c r="J11291" t="s">
        <v>1919</v>
      </c>
      <c r="K11291" t="s">
        <v>20</v>
      </c>
      <c r="L11291" s="24">
        <v>1955.2536</v>
      </c>
      <c r="M11291" s="25">
        <f>+VLOOKUP(E11291, TC!A:D, 4, FALSE())</f>
        <v>1.1522499982016932</v>
      </c>
      <c r="N11291" s="24">
        <f t="shared" si="880"/>
        <v>2252.9409570838543</v>
      </c>
      <c r="O11291" t="str">
        <f t="shared" si="881"/>
        <v>FACTURA</v>
      </c>
      <c r="P11291" t="str">
        <f t="shared" si="882"/>
        <v>2025</v>
      </c>
      <c r="Q11291" t="str">
        <f t="shared" si="883"/>
        <v>07</v>
      </c>
      <c r="R11291" t="str">
        <f>+IFERROR(VLOOKUP(I11291, Listado!A:B, 2, FALSE()), "COMERCIALIZADORA INTERNACIONAL CARIBBEAN EXOTICS S A")</f>
        <v>PIEDRAHITA PEREZ MARIANA</v>
      </c>
      <c r="S11291" s="25">
        <f>+VLOOKUP(E11291, TC!A:D, 2, FALSE())</f>
        <v>4170.59</v>
      </c>
      <c r="T11291" t="str">
        <f t="shared" si="884"/>
        <v>EUR</v>
      </c>
    </row>
    <row r="11292" spans="1:20" ht="18.75" hidden="1" customHeight="1" x14ac:dyDescent="0.25">
      <c r="A11292" t="s">
        <v>3341</v>
      </c>
      <c r="B11292" t="s">
        <v>5</v>
      </c>
      <c r="C11292" t="s">
        <v>1913</v>
      </c>
      <c r="D11292" s="24">
        <v>12658</v>
      </c>
      <c r="E11292" t="s">
        <v>1803</v>
      </c>
      <c r="F11292" t="s">
        <v>1924</v>
      </c>
      <c r="G11292" t="s">
        <v>108</v>
      </c>
      <c r="H11292" t="s">
        <v>3608</v>
      </c>
      <c r="I11292" t="s">
        <v>1869</v>
      </c>
      <c r="J11292" t="s">
        <v>1919</v>
      </c>
      <c r="K11292" t="s">
        <v>20</v>
      </c>
      <c r="L11292" s="24">
        <v>914.26210000000003</v>
      </c>
      <c r="M11292" s="25">
        <f>+VLOOKUP(E11292, TC!A:D, 4, FALSE())</f>
        <v>1.1522499982016932</v>
      </c>
      <c r="N11292" s="24">
        <f t="shared" si="880"/>
        <v>1053.4585030808762</v>
      </c>
      <c r="O11292" t="str">
        <f t="shared" si="881"/>
        <v>FACTURA</v>
      </c>
      <c r="P11292" t="str">
        <f t="shared" si="882"/>
        <v>2025</v>
      </c>
      <c r="Q11292" t="str">
        <f t="shared" si="883"/>
        <v>07</v>
      </c>
      <c r="R11292" t="str">
        <f>+IFERROR(VLOOKUP(I11292, Listado!A:B, 2, FALSE()), "COMERCIALIZADORA INTERNACIONAL CARIBBEAN EXOTICS S A")</f>
        <v>PIEDRAHITA PEREZ MARIANA</v>
      </c>
      <c r="S11292" s="25">
        <f>+VLOOKUP(E11292, TC!A:D, 2, FALSE())</f>
        <v>4170.59</v>
      </c>
      <c r="T11292" t="str">
        <f t="shared" si="884"/>
        <v>EUR</v>
      </c>
    </row>
    <row r="11293" spans="1:20" ht="18.75" hidden="1" customHeight="1" x14ac:dyDescent="0.25">
      <c r="A11293" t="s">
        <v>3341</v>
      </c>
      <c r="B11293" t="s">
        <v>5</v>
      </c>
      <c r="C11293" t="s">
        <v>1913</v>
      </c>
      <c r="D11293" s="24">
        <v>12658</v>
      </c>
      <c r="E11293" t="s">
        <v>1803</v>
      </c>
      <c r="F11293" t="s">
        <v>1924</v>
      </c>
      <c r="G11293" t="s">
        <v>108</v>
      </c>
      <c r="H11293" t="s">
        <v>3608</v>
      </c>
      <c r="I11293" t="s">
        <v>1869</v>
      </c>
      <c r="J11293" t="s">
        <v>1919</v>
      </c>
      <c r="K11293" t="s">
        <v>20</v>
      </c>
      <c r="L11293" s="24">
        <v>27.156300000000002</v>
      </c>
      <c r="M11293" s="25">
        <f>+VLOOKUP(E11293, TC!A:D, 4, FALSE())</f>
        <v>1.1522499982016932</v>
      </c>
      <c r="N11293" s="24">
        <f t="shared" si="880"/>
        <v>31.29084662616464</v>
      </c>
      <c r="O11293" t="str">
        <f t="shared" si="881"/>
        <v>FACTURA</v>
      </c>
      <c r="P11293" t="str">
        <f t="shared" si="882"/>
        <v>2025</v>
      </c>
      <c r="Q11293" t="str">
        <f t="shared" si="883"/>
        <v>07</v>
      </c>
      <c r="R11293" t="str">
        <f>+IFERROR(VLOOKUP(I11293, Listado!A:B, 2, FALSE()), "COMERCIALIZADORA INTERNACIONAL CARIBBEAN EXOTICS S A")</f>
        <v>PIEDRAHITA PEREZ MARIANA</v>
      </c>
      <c r="S11293" s="25">
        <f>+VLOOKUP(E11293, TC!A:D, 2, FALSE())</f>
        <v>4170.59</v>
      </c>
      <c r="T11293" t="str">
        <f t="shared" si="884"/>
        <v>EUR</v>
      </c>
    </row>
    <row r="11294" spans="1:20" ht="18.75" hidden="1" customHeight="1" x14ac:dyDescent="0.25">
      <c r="A11294" t="s">
        <v>3341</v>
      </c>
      <c r="B11294" t="s">
        <v>5</v>
      </c>
      <c r="C11294" t="s">
        <v>1913</v>
      </c>
      <c r="D11294" s="24">
        <v>12658</v>
      </c>
      <c r="E11294" t="s">
        <v>1803</v>
      </c>
      <c r="F11294" t="s">
        <v>1924</v>
      </c>
      <c r="G11294" t="s">
        <v>108</v>
      </c>
      <c r="H11294" t="s">
        <v>3608</v>
      </c>
      <c r="I11294" t="s">
        <v>1869</v>
      </c>
      <c r="J11294" t="s">
        <v>1919</v>
      </c>
      <c r="K11294" t="s">
        <v>1959</v>
      </c>
      <c r="L11294" s="24">
        <v>550</v>
      </c>
      <c r="M11294" s="25">
        <f>+VLOOKUP(E11294, TC!A:D, 4, FALSE())</f>
        <v>1.1522499982016932</v>
      </c>
      <c r="N11294" s="24">
        <f t="shared" si="880"/>
        <v>633.73749901093129</v>
      </c>
      <c r="O11294" t="str">
        <f t="shared" si="881"/>
        <v>FACTURA</v>
      </c>
      <c r="P11294" t="str">
        <f t="shared" si="882"/>
        <v>2025</v>
      </c>
      <c r="Q11294" t="str">
        <f t="shared" si="883"/>
        <v>07</v>
      </c>
      <c r="R11294" t="str">
        <f>+IFERROR(VLOOKUP(I11294, Listado!A:B, 2, FALSE()), "COMERCIALIZADORA INTERNACIONAL CARIBBEAN EXOTICS S A")</f>
        <v>PIEDRAHITA PEREZ MARIANA</v>
      </c>
      <c r="S11294" s="25">
        <f>+VLOOKUP(E11294, TC!A:D, 2, FALSE())</f>
        <v>4170.59</v>
      </c>
      <c r="T11294" t="str">
        <f t="shared" si="884"/>
        <v>EUR</v>
      </c>
    </row>
    <row r="11295" spans="1:20" ht="18.75" hidden="1" customHeight="1" x14ac:dyDescent="0.25">
      <c r="A11295" t="s">
        <v>3341</v>
      </c>
      <c r="B11295" t="s">
        <v>5</v>
      </c>
      <c r="C11295" t="s">
        <v>1913</v>
      </c>
      <c r="D11295" s="24">
        <v>12658</v>
      </c>
      <c r="E11295" t="s">
        <v>1803</v>
      </c>
      <c r="F11295" t="s">
        <v>1924</v>
      </c>
      <c r="G11295" t="s">
        <v>108</v>
      </c>
      <c r="H11295" t="s">
        <v>3608</v>
      </c>
      <c r="I11295" t="s">
        <v>1869</v>
      </c>
      <c r="J11295" t="s">
        <v>1919</v>
      </c>
      <c r="K11295" t="s">
        <v>1960</v>
      </c>
      <c r="L11295" s="24">
        <v>53.124000000000002</v>
      </c>
      <c r="M11295" s="25">
        <f>+VLOOKUP(E11295, TC!A:D, 4, FALSE())</f>
        <v>1.1522499982016932</v>
      </c>
      <c r="N11295" s="24">
        <f t="shared" si="880"/>
        <v>61.212128904466752</v>
      </c>
      <c r="O11295" t="str">
        <f t="shared" si="881"/>
        <v>FACTURA</v>
      </c>
      <c r="P11295" t="str">
        <f t="shared" si="882"/>
        <v>2025</v>
      </c>
      <c r="Q11295" t="str">
        <f t="shared" si="883"/>
        <v>07</v>
      </c>
      <c r="R11295" t="str">
        <f>+IFERROR(VLOOKUP(I11295, Listado!A:B, 2, FALSE()), "COMERCIALIZADORA INTERNACIONAL CARIBBEAN EXOTICS S A")</f>
        <v>PIEDRAHITA PEREZ MARIANA</v>
      </c>
      <c r="S11295" s="25">
        <f>+VLOOKUP(E11295, TC!A:D, 2, FALSE())</f>
        <v>4170.59</v>
      </c>
      <c r="T11295" t="str">
        <f t="shared" si="884"/>
        <v>EUR</v>
      </c>
    </row>
    <row r="11296" spans="1:20" ht="18.75" hidden="1" customHeight="1" x14ac:dyDescent="0.25">
      <c r="A11296" t="s">
        <v>3341</v>
      </c>
      <c r="B11296" t="s">
        <v>5</v>
      </c>
      <c r="C11296" t="s">
        <v>1913</v>
      </c>
      <c r="D11296" s="24">
        <v>12659</v>
      </c>
      <c r="E11296" t="s">
        <v>1803</v>
      </c>
      <c r="F11296" t="s">
        <v>1924</v>
      </c>
      <c r="G11296" t="s">
        <v>108</v>
      </c>
      <c r="H11296" t="s">
        <v>3609</v>
      </c>
      <c r="I11296" t="s">
        <v>1869</v>
      </c>
      <c r="J11296" t="s">
        <v>1919</v>
      </c>
      <c r="K11296" t="s">
        <v>47</v>
      </c>
      <c r="L11296" s="24">
        <v>1089.396</v>
      </c>
      <c r="M11296" s="25">
        <f>+VLOOKUP(E11296, TC!A:D, 4, FALSE())</f>
        <v>1.1522499982016932</v>
      </c>
      <c r="N11296" s="24">
        <f t="shared" si="880"/>
        <v>1255.2565390409318</v>
      </c>
      <c r="O11296" t="str">
        <f t="shared" si="881"/>
        <v>FACTURA</v>
      </c>
      <c r="P11296" t="str">
        <f t="shared" si="882"/>
        <v>2025</v>
      </c>
      <c r="Q11296" t="str">
        <f t="shared" si="883"/>
        <v>07</v>
      </c>
      <c r="R11296" t="str">
        <f>+IFERROR(VLOOKUP(I11296, Listado!A:B, 2, FALSE()), "COMERCIALIZADORA INTERNACIONAL CARIBBEAN EXOTICS S A")</f>
        <v>PIEDRAHITA PEREZ MARIANA</v>
      </c>
      <c r="S11296" s="25">
        <f>+VLOOKUP(E11296, TC!A:D, 2, FALSE())</f>
        <v>4170.59</v>
      </c>
      <c r="T11296" t="str">
        <f t="shared" si="884"/>
        <v>EUR</v>
      </c>
    </row>
    <row r="11297" spans="1:20" ht="18.75" hidden="1" customHeight="1" x14ac:dyDescent="0.25">
      <c r="A11297" t="s">
        <v>3341</v>
      </c>
      <c r="B11297" t="s">
        <v>5</v>
      </c>
      <c r="C11297" t="s">
        <v>1913</v>
      </c>
      <c r="D11297" s="24">
        <v>12659</v>
      </c>
      <c r="E11297" t="s">
        <v>1803</v>
      </c>
      <c r="F11297" t="s">
        <v>1924</v>
      </c>
      <c r="G11297" t="s">
        <v>108</v>
      </c>
      <c r="H11297" t="s">
        <v>3609</v>
      </c>
      <c r="I11297" t="s">
        <v>1869</v>
      </c>
      <c r="J11297" t="s">
        <v>1919</v>
      </c>
      <c r="K11297" t="s">
        <v>20</v>
      </c>
      <c r="L11297" s="24">
        <v>2877.5360000000001</v>
      </c>
      <c r="M11297" s="25">
        <f>+VLOOKUP(E11297, TC!A:D, 4, FALSE())</f>
        <v>1.1522499982016932</v>
      </c>
      <c r="N11297" s="24">
        <f t="shared" si="880"/>
        <v>3315.6408508253076</v>
      </c>
      <c r="O11297" t="str">
        <f t="shared" si="881"/>
        <v>FACTURA</v>
      </c>
      <c r="P11297" t="str">
        <f t="shared" si="882"/>
        <v>2025</v>
      </c>
      <c r="Q11297" t="str">
        <f t="shared" si="883"/>
        <v>07</v>
      </c>
      <c r="R11297" t="str">
        <f>+IFERROR(VLOOKUP(I11297, Listado!A:B, 2, FALSE()), "COMERCIALIZADORA INTERNACIONAL CARIBBEAN EXOTICS S A")</f>
        <v>PIEDRAHITA PEREZ MARIANA</v>
      </c>
      <c r="S11297" s="25">
        <f>+VLOOKUP(E11297, TC!A:D, 2, FALSE())</f>
        <v>4170.59</v>
      </c>
      <c r="T11297" t="str">
        <f t="shared" si="884"/>
        <v>EUR</v>
      </c>
    </row>
    <row r="11298" spans="1:20" ht="18.75" hidden="1" customHeight="1" x14ac:dyDescent="0.25">
      <c r="A11298" t="s">
        <v>3341</v>
      </c>
      <c r="B11298" t="s">
        <v>5</v>
      </c>
      <c r="C11298" t="s">
        <v>1913</v>
      </c>
      <c r="D11298" s="24">
        <v>12659</v>
      </c>
      <c r="E11298" t="s">
        <v>1803</v>
      </c>
      <c r="F11298" t="s">
        <v>1924</v>
      </c>
      <c r="G11298" t="s">
        <v>108</v>
      </c>
      <c r="H11298" t="s">
        <v>3609</v>
      </c>
      <c r="I11298" t="s">
        <v>1869</v>
      </c>
      <c r="J11298" t="s">
        <v>1919</v>
      </c>
      <c r="K11298" t="s">
        <v>1959</v>
      </c>
      <c r="L11298" s="24">
        <v>600</v>
      </c>
      <c r="M11298" s="25">
        <f>+VLOOKUP(E11298, TC!A:D, 4, FALSE())</f>
        <v>1.1522499982016932</v>
      </c>
      <c r="N11298" s="24">
        <f t="shared" si="880"/>
        <v>691.34999892101587</v>
      </c>
      <c r="O11298" t="str">
        <f t="shared" si="881"/>
        <v>FACTURA</v>
      </c>
      <c r="P11298" t="str">
        <f t="shared" si="882"/>
        <v>2025</v>
      </c>
      <c r="Q11298" t="str">
        <f t="shared" si="883"/>
        <v>07</v>
      </c>
      <c r="R11298" t="str">
        <f>+IFERROR(VLOOKUP(I11298, Listado!A:B, 2, FALSE()), "COMERCIALIZADORA INTERNACIONAL CARIBBEAN EXOTICS S A")</f>
        <v>PIEDRAHITA PEREZ MARIANA</v>
      </c>
      <c r="S11298" s="25">
        <f>+VLOOKUP(E11298, TC!A:D, 2, FALSE())</f>
        <v>4170.59</v>
      </c>
      <c r="T11298" t="str">
        <f t="shared" si="884"/>
        <v>EUR</v>
      </c>
    </row>
    <row r="11299" spans="1:20" ht="18.75" hidden="1" customHeight="1" x14ac:dyDescent="0.25">
      <c r="A11299" t="s">
        <v>3341</v>
      </c>
      <c r="B11299" t="s">
        <v>5</v>
      </c>
      <c r="C11299" t="s">
        <v>1913</v>
      </c>
      <c r="D11299" s="24">
        <v>12659</v>
      </c>
      <c r="E11299" t="s">
        <v>1803</v>
      </c>
      <c r="F11299" t="s">
        <v>1924</v>
      </c>
      <c r="G11299" t="s">
        <v>108</v>
      </c>
      <c r="H11299" t="s">
        <v>3609</v>
      </c>
      <c r="I11299" t="s">
        <v>1869</v>
      </c>
      <c r="J11299" t="s">
        <v>1919</v>
      </c>
      <c r="K11299" t="s">
        <v>1960</v>
      </c>
      <c r="L11299" s="24">
        <v>33.067999999999998</v>
      </c>
      <c r="M11299" s="25">
        <f>+VLOOKUP(E11299, TC!A:D, 4, FALSE())</f>
        <v>1.1522499982016932</v>
      </c>
      <c r="N11299" s="24">
        <f t="shared" si="880"/>
        <v>38.102602940533586</v>
      </c>
      <c r="O11299" t="str">
        <f t="shared" si="881"/>
        <v>FACTURA</v>
      </c>
      <c r="P11299" t="str">
        <f t="shared" si="882"/>
        <v>2025</v>
      </c>
      <c r="Q11299" t="str">
        <f t="shared" si="883"/>
        <v>07</v>
      </c>
      <c r="R11299" t="str">
        <f>+IFERROR(VLOOKUP(I11299, Listado!A:B, 2, FALSE()), "COMERCIALIZADORA INTERNACIONAL CARIBBEAN EXOTICS S A")</f>
        <v>PIEDRAHITA PEREZ MARIANA</v>
      </c>
      <c r="S11299" s="25">
        <f>+VLOOKUP(E11299, TC!A:D, 2, FALSE())</f>
        <v>4170.59</v>
      </c>
      <c r="T11299" t="str">
        <f t="shared" si="884"/>
        <v>EUR</v>
      </c>
    </row>
    <row r="11300" spans="1:20" ht="18.75" hidden="1" customHeight="1" x14ac:dyDescent="0.25">
      <c r="A11300" t="s">
        <v>3341</v>
      </c>
      <c r="B11300" t="s">
        <v>1923</v>
      </c>
      <c r="C11300" t="s">
        <v>1913</v>
      </c>
      <c r="D11300" s="24">
        <v>6246</v>
      </c>
      <c r="E11300" t="s">
        <v>1803</v>
      </c>
      <c r="F11300" t="s">
        <v>128</v>
      </c>
      <c r="G11300" t="s">
        <v>108</v>
      </c>
      <c r="H11300" t="s">
        <v>3610</v>
      </c>
      <c r="I11300" t="s">
        <v>1861</v>
      </c>
      <c r="J11300" t="s">
        <v>1944</v>
      </c>
      <c r="K11300" t="s">
        <v>29</v>
      </c>
      <c r="L11300" s="24">
        <v>455.52</v>
      </c>
      <c r="M11300" s="25">
        <f>+VLOOKUP(E11300, TC!A:D, 4, FALSE())</f>
        <v>1.1522499982016932</v>
      </c>
      <c r="N11300" s="24">
        <f t="shared" si="880"/>
        <v>455.52</v>
      </c>
      <c r="O11300" t="str">
        <f t="shared" si="881"/>
        <v>FACTURA</v>
      </c>
      <c r="P11300" t="str">
        <f t="shared" si="882"/>
        <v>2025</v>
      </c>
      <c r="Q11300" t="str">
        <f t="shared" si="883"/>
        <v>07</v>
      </c>
      <c r="R11300" t="str">
        <f>+IFERROR(VLOOKUP(I11300, Listado!A:B, 2, FALSE()), "COMERCIALIZADORA INTERNACIONAL CARIBBEAN EXOTICS S A")</f>
        <v>PIEDRAHITA PEREZ MARIANA</v>
      </c>
      <c r="S11300" s="25">
        <f>+VLOOKUP(E11300, TC!A:D, 2, FALSE())</f>
        <v>4170.59</v>
      </c>
      <c r="T11300" t="str">
        <f t="shared" si="884"/>
        <v>USD</v>
      </c>
    </row>
    <row r="11301" spans="1:20" ht="18.75" hidden="1" customHeight="1" x14ac:dyDescent="0.25">
      <c r="A11301" t="s">
        <v>3341</v>
      </c>
      <c r="B11301" t="s">
        <v>1923</v>
      </c>
      <c r="C11301" t="s">
        <v>1913</v>
      </c>
      <c r="D11301" s="24">
        <v>6246</v>
      </c>
      <c r="E11301" t="s">
        <v>1803</v>
      </c>
      <c r="F11301" t="s">
        <v>128</v>
      </c>
      <c r="G11301" t="s">
        <v>108</v>
      </c>
      <c r="H11301" t="s">
        <v>3610</v>
      </c>
      <c r="I11301" t="s">
        <v>1861</v>
      </c>
      <c r="J11301" t="s">
        <v>1944</v>
      </c>
      <c r="K11301" t="s">
        <v>10</v>
      </c>
      <c r="L11301" s="24">
        <v>654.5</v>
      </c>
      <c r="M11301" s="25">
        <f>+VLOOKUP(E11301, TC!A:D, 4, FALSE())</f>
        <v>1.1522499982016932</v>
      </c>
      <c r="N11301" s="24">
        <f t="shared" si="880"/>
        <v>654.5</v>
      </c>
      <c r="O11301" t="str">
        <f t="shared" si="881"/>
        <v>FACTURA</v>
      </c>
      <c r="P11301" t="str">
        <f t="shared" si="882"/>
        <v>2025</v>
      </c>
      <c r="Q11301" t="str">
        <f t="shared" si="883"/>
        <v>07</v>
      </c>
      <c r="R11301" t="str">
        <f>+IFERROR(VLOOKUP(I11301, Listado!A:B, 2, FALSE()), "COMERCIALIZADORA INTERNACIONAL CARIBBEAN EXOTICS S A")</f>
        <v>PIEDRAHITA PEREZ MARIANA</v>
      </c>
      <c r="S11301" s="25">
        <f>+VLOOKUP(E11301, TC!A:D, 2, FALSE())</f>
        <v>4170.59</v>
      </c>
      <c r="T11301" t="str">
        <f t="shared" si="884"/>
        <v>USD</v>
      </c>
    </row>
    <row r="11302" spans="1:20" ht="18.75" hidden="1" customHeight="1" x14ac:dyDescent="0.25">
      <c r="A11302" t="s">
        <v>3341</v>
      </c>
      <c r="B11302" t="s">
        <v>1923</v>
      </c>
      <c r="C11302" t="s">
        <v>1913</v>
      </c>
      <c r="D11302" s="24">
        <v>6246</v>
      </c>
      <c r="E11302" t="s">
        <v>1803</v>
      </c>
      <c r="F11302" t="s">
        <v>128</v>
      </c>
      <c r="G11302" t="s">
        <v>108</v>
      </c>
      <c r="H11302" t="s">
        <v>3610</v>
      </c>
      <c r="I11302" t="s">
        <v>1861</v>
      </c>
      <c r="J11302" t="s">
        <v>1944</v>
      </c>
      <c r="K11302" t="s">
        <v>1928</v>
      </c>
      <c r="L11302" s="24">
        <v>3201.9</v>
      </c>
      <c r="M11302" s="25">
        <f>+VLOOKUP(E11302, TC!A:D, 4, FALSE())</f>
        <v>1.1522499982016932</v>
      </c>
      <c r="N11302" s="24">
        <f t="shared" si="880"/>
        <v>3201.9</v>
      </c>
      <c r="O11302" t="str">
        <f t="shared" si="881"/>
        <v>FACTURA</v>
      </c>
      <c r="P11302" t="str">
        <f t="shared" si="882"/>
        <v>2025</v>
      </c>
      <c r="Q11302" t="str">
        <f t="shared" si="883"/>
        <v>07</v>
      </c>
      <c r="R11302" t="str">
        <f>+IFERROR(VLOOKUP(I11302, Listado!A:B, 2, FALSE()), "COMERCIALIZADORA INTERNACIONAL CARIBBEAN EXOTICS S A")</f>
        <v>PIEDRAHITA PEREZ MARIANA</v>
      </c>
      <c r="S11302" s="25">
        <f>+VLOOKUP(E11302, TC!A:D, 2, FALSE())</f>
        <v>4170.59</v>
      </c>
      <c r="T11302" t="str">
        <f t="shared" si="884"/>
        <v>USD</v>
      </c>
    </row>
    <row r="11303" spans="1:20" ht="18.75" hidden="1" customHeight="1" x14ac:dyDescent="0.25">
      <c r="A11303" t="s">
        <v>3341</v>
      </c>
      <c r="B11303" t="s">
        <v>1923</v>
      </c>
      <c r="C11303" t="s">
        <v>1913</v>
      </c>
      <c r="D11303" s="24">
        <v>6246</v>
      </c>
      <c r="E11303" t="s">
        <v>1803</v>
      </c>
      <c r="F11303" t="s">
        <v>128</v>
      </c>
      <c r="G11303" t="s">
        <v>108</v>
      </c>
      <c r="H11303" t="s">
        <v>3610</v>
      </c>
      <c r="I11303" t="s">
        <v>1861</v>
      </c>
      <c r="J11303" t="s">
        <v>1944</v>
      </c>
      <c r="K11303" t="s">
        <v>28</v>
      </c>
      <c r="L11303" s="24">
        <v>2793.6</v>
      </c>
      <c r="M11303" s="25">
        <f>+VLOOKUP(E11303, TC!A:D, 4, FALSE())</f>
        <v>1.1522499982016932</v>
      </c>
      <c r="N11303" s="24">
        <f t="shared" si="880"/>
        <v>2793.6</v>
      </c>
      <c r="O11303" t="str">
        <f t="shared" si="881"/>
        <v>FACTURA</v>
      </c>
      <c r="P11303" t="str">
        <f t="shared" si="882"/>
        <v>2025</v>
      </c>
      <c r="Q11303" t="str">
        <f t="shared" si="883"/>
        <v>07</v>
      </c>
      <c r="R11303" t="str">
        <f>+IFERROR(VLOOKUP(I11303, Listado!A:B, 2, FALSE()), "COMERCIALIZADORA INTERNACIONAL CARIBBEAN EXOTICS S A")</f>
        <v>PIEDRAHITA PEREZ MARIANA</v>
      </c>
      <c r="S11303" s="25">
        <f>+VLOOKUP(E11303, TC!A:D, 2, FALSE())</f>
        <v>4170.59</v>
      </c>
      <c r="T11303" t="str">
        <f t="shared" si="884"/>
        <v>USD</v>
      </c>
    </row>
    <row r="11304" spans="1:20" ht="18.75" hidden="1" customHeight="1" x14ac:dyDescent="0.25">
      <c r="A11304" t="s">
        <v>3341</v>
      </c>
      <c r="B11304" t="s">
        <v>1923</v>
      </c>
      <c r="C11304" t="s">
        <v>1913</v>
      </c>
      <c r="D11304" s="24">
        <v>6246</v>
      </c>
      <c r="E11304" t="s">
        <v>1803</v>
      </c>
      <c r="F11304" t="s">
        <v>128</v>
      </c>
      <c r="G11304" t="s">
        <v>108</v>
      </c>
      <c r="H11304" t="s">
        <v>3610</v>
      </c>
      <c r="I11304" t="s">
        <v>1861</v>
      </c>
      <c r="J11304" t="s">
        <v>1944</v>
      </c>
      <c r="K11304" t="s">
        <v>54</v>
      </c>
      <c r="L11304" s="24">
        <v>646.4</v>
      </c>
      <c r="M11304" s="25">
        <f>+VLOOKUP(E11304, TC!A:D, 4, FALSE())</f>
        <v>1.1522499982016932</v>
      </c>
      <c r="N11304" s="24">
        <f t="shared" si="880"/>
        <v>646.4</v>
      </c>
      <c r="O11304" t="str">
        <f t="shared" si="881"/>
        <v>FACTURA</v>
      </c>
      <c r="P11304" t="str">
        <f t="shared" si="882"/>
        <v>2025</v>
      </c>
      <c r="Q11304" t="str">
        <f t="shared" si="883"/>
        <v>07</v>
      </c>
      <c r="R11304" t="str">
        <f>+IFERROR(VLOOKUP(I11304, Listado!A:B, 2, FALSE()), "COMERCIALIZADORA INTERNACIONAL CARIBBEAN EXOTICS S A")</f>
        <v>PIEDRAHITA PEREZ MARIANA</v>
      </c>
      <c r="S11304" s="25">
        <f>+VLOOKUP(E11304, TC!A:D, 2, FALSE())</f>
        <v>4170.59</v>
      </c>
      <c r="T11304" t="str">
        <f t="shared" si="884"/>
        <v>USD</v>
      </c>
    </row>
    <row r="11305" spans="1:20" ht="18.75" hidden="1" customHeight="1" x14ac:dyDescent="0.25">
      <c r="A11305" t="s">
        <v>3341</v>
      </c>
      <c r="B11305" t="s">
        <v>1923</v>
      </c>
      <c r="C11305" t="s">
        <v>1913</v>
      </c>
      <c r="D11305" s="24">
        <v>6246</v>
      </c>
      <c r="E11305" t="s">
        <v>1803</v>
      </c>
      <c r="F11305" t="s">
        <v>128</v>
      </c>
      <c r="G11305" t="s">
        <v>108</v>
      </c>
      <c r="H11305" t="s">
        <v>3610</v>
      </c>
      <c r="I11305" t="s">
        <v>1861</v>
      </c>
      <c r="J11305" t="s">
        <v>1944</v>
      </c>
      <c r="K11305" t="s">
        <v>52</v>
      </c>
      <c r="L11305" s="24">
        <v>294.89999999999998</v>
      </c>
      <c r="M11305" s="25">
        <f>+VLOOKUP(E11305, TC!A:D, 4, FALSE())</f>
        <v>1.1522499982016932</v>
      </c>
      <c r="N11305" s="24">
        <f t="shared" si="880"/>
        <v>294.89999999999998</v>
      </c>
      <c r="O11305" t="str">
        <f t="shared" si="881"/>
        <v>FACTURA</v>
      </c>
      <c r="P11305" t="str">
        <f t="shared" si="882"/>
        <v>2025</v>
      </c>
      <c r="Q11305" t="str">
        <f t="shared" si="883"/>
        <v>07</v>
      </c>
      <c r="R11305" t="str">
        <f>+IFERROR(VLOOKUP(I11305, Listado!A:B, 2, FALSE()), "COMERCIALIZADORA INTERNACIONAL CARIBBEAN EXOTICS S A")</f>
        <v>PIEDRAHITA PEREZ MARIANA</v>
      </c>
      <c r="S11305" s="25">
        <f>+VLOOKUP(E11305, TC!A:D, 2, FALSE())</f>
        <v>4170.59</v>
      </c>
      <c r="T11305" t="str">
        <f t="shared" si="884"/>
        <v>USD</v>
      </c>
    </row>
    <row r="11306" spans="1:20" ht="18.75" hidden="1" customHeight="1" x14ac:dyDescent="0.25">
      <c r="A11306" t="s">
        <v>3341</v>
      </c>
      <c r="B11306" t="s">
        <v>5</v>
      </c>
      <c r="C11306" t="s">
        <v>1913</v>
      </c>
      <c r="D11306" s="24">
        <v>12660</v>
      </c>
      <c r="E11306" t="s">
        <v>1803</v>
      </c>
      <c r="F11306" t="s">
        <v>1924</v>
      </c>
      <c r="G11306" t="s">
        <v>110</v>
      </c>
      <c r="H11306" t="s">
        <v>3611</v>
      </c>
      <c r="I11306" t="s">
        <v>1864</v>
      </c>
      <c r="J11306" t="s">
        <v>1919</v>
      </c>
      <c r="K11306" t="s">
        <v>48</v>
      </c>
      <c r="L11306" s="24">
        <v>213.54580000000001</v>
      </c>
      <c r="M11306" s="25">
        <f>+VLOOKUP(E11306, TC!A:D, 4, FALSE())</f>
        <v>1.1522499982016932</v>
      </c>
      <c r="N11306" s="24">
        <f t="shared" si="880"/>
        <v>246.05814766597913</v>
      </c>
      <c r="O11306" t="str">
        <f t="shared" si="881"/>
        <v>FACTURA</v>
      </c>
      <c r="P11306" t="str">
        <f t="shared" si="882"/>
        <v>2025</v>
      </c>
      <c r="Q11306" t="str">
        <f t="shared" si="883"/>
        <v>07</v>
      </c>
      <c r="R11306" t="str">
        <f>+IFERROR(VLOOKUP(I11306, Listado!A:B, 2, FALSE()), "COMERCIALIZADORA INTERNACIONAL CARIBBEAN EXOTICS S A")</f>
        <v>PEREZ MEJIA MARIA PAULINA</v>
      </c>
      <c r="S11306" s="25">
        <f>+VLOOKUP(E11306, TC!A:D, 2, FALSE())</f>
        <v>4170.59</v>
      </c>
      <c r="T11306" t="str">
        <f t="shared" si="884"/>
        <v>EUR</v>
      </c>
    </row>
    <row r="11307" spans="1:20" ht="18.75" hidden="1" customHeight="1" x14ac:dyDescent="0.25">
      <c r="A11307" t="s">
        <v>3341</v>
      </c>
      <c r="B11307" t="s">
        <v>5</v>
      </c>
      <c r="C11307" t="s">
        <v>1913</v>
      </c>
      <c r="D11307" s="24">
        <v>12660</v>
      </c>
      <c r="E11307" t="s">
        <v>1803</v>
      </c>
      <c r="F11307" t="s">
        <v>1924</v>
      </c>
      <c r="G11307" t="s">
        <v>110</v>
      </c>
      <c r="H11307" t="s">
        <v>3611</v>
      </c>
      <c r="I11307" t="s">
        <v>1864</v>
      </c>
      <c r="J11307" t="s">
        <v>1919</v>
      </c>
      <c r="K11307" t="s">
        <v>48</v>
      </c>
      <c r="L11307" s="24">
        <v>403.88010000000003</v>
      </c>
      <c r="M11307" s="25">
        <f>+VLOOKUP(E11307, TC!A:D, 4, FALSE())</f>
        <v>1.1522499982016932</v>
      </c>
      <c r="N11307" s="24">
        <f t="shared" si="880"/>
        <v>465.37084449869968</v>
      </c>
      <c r="O11307" t="str">
        <f t="shared" si="881"/>
        <v>FACTURA</v>
      </c>
      <c r="P11307" t="str">
        <f t="shared" si="882"/>
        <v>2025</v>
      </c>
      <c r="Q11307" t="str">
        <f t="shared" si="883"/>
        <v>07</v>
      </c>
      <c r="R11307" t="str">
        <f>+IFERROR(VLOOKUP(I11307, Listado!A:B, 2, FALSE()), "COMERCIALIZADORA INTERNACIONAL CARIBBEAN EXOTICS S A")</f>
        <v>PEREZ MEJIA MARIA PAULINA</v>
      </c>
      <c r="S11307" s="25">
        <f>+VLOOKUP(E11307, TC!A:D, 2, FALSE())</f>
        <v>4170.59</v>
      </c>
      <c r="T11307" t="str">
        <f t="shared" si="884"/>
        <v>EUR</v>
      </c>
    </row>
    <row r="11308" spans="1:20" ht="18.75" hidden="1" customHeight="1" x14ac:dyDescent="0.25">
      <c r="A11308" t="s">
        <v>3341</v>
      </c>
      <c r="B11308" t="s">
        <v>5</v>
      </c>
      <c r="C11308" t="s">
        <v>1913</v>
      </c>
      <c r="D11308" s="24">
        <v>12660</v>
      </c>
      <c r="E11308" t="s">
        <v>1803</v>
      </c>
      <c r="F11308" t="s">
        <v>1924</v>
      </c>
      <c r="G11308" t="s">
        <v>110</v>
      </c>
      <c r="H11308" t="s">
        <v>3611</v>
      </c>
      <c r="I11308" t="s">
        <v>1864</v>
      </c>
      <c r="J11308" t="s">
        <v>1919</v>
      </c>
      <c r="K11308" t="s">
        <v>48</v>
      </c>
      <c r="L11308" s="24">
        <v>575.64520000000005</v>
      </c>
      <c r="M11308" s="25">
        <f>+VLOOKUP(E11308, TC!A:D, 4, FALSE())</f>
        <v>1.1522499982016932</v>
      </c>
      <c r="N11308" s="24">
        <f t="shared" si="880"/>
        <v>663.28718066481338</v>
      </c>
      <c r="O11308" t="str">
        <f t="shared" si="881"/>
        <v>FACTURA</v>
      </c>
      <c r="P11308" t="str">
        <f t="shared" si="882"/>
        <v>2025</v>
      </c>
      <c r="Q11308" t="str">
        <f t="shared" si="883"/>
        <v>07</v>
      </c>
      <c r="R11308" t="str">
        <f>+IFERROR(VLOOKUP(I11308, Listado!A:B, 2, FALSE()), "COMERCIALIZADORA INTERNACIONAL CARIBBEAN EXOTICS S A")</f>
        <v>PEREZ MEJIA MARIA PAULINA</v>
      </c>
      <c r="S11308" s="25">
        <f>+VLOOKUP(E11308, TC!A:D, 2, FALSE())</f>
        <v>4170.59</v>
      </c>
      <c r="T11308" t="str">
        <f t="shared" si="884"/>
        <v>EUR</v>
      </c>
    </row>
    <row r="11309" spans="1:20" ht="18.75" hidden="1" customHeight="1" x14ac:dyDescent="0.25">
      <c r="A11309" t="s">
        <v>3341</v>
      </c>
      <c r="B11309" t="s">
        <v>5</v>
      </c>
      <c r="C11309" t="s">
        <v>1913</v>
      </c>
      <c r="D11309" s="24">
        <v>12660</v>
      </c>
      <c r="E11309" t="s">
        <v>1803</v>
      </c>
      <c r="F11309" t="s">
        <v>1924</v>
      </c>
      <c r="G11309" t="s">
        <v>110</v>
      </c>
      <c r="H11309" t="s">
        <v>3611</v>
      </c>
      <c r="I11309" t="s">
        <v>1864</v>
      </c>
      <c r="J11309" t="s">
        <v>1919</v>
      </c>
      <c r="K11309" t="s">
        <v>48</v>
      </c>
      <c r="L11309" s="24">
        <v>106.77290000000001</v>
      </c>
      <c r="M11309" s="25">
        <f>+VLOOKUP(E11309, TC!A:D, 4, FALSE())</f>
        <v>1.1522499982016932</v>
      </c>
      <c r="N11309" s="24">
        <f t="shared" si="880"/>
        <v>123.02907383298957</v>
      </c>
      <c r="O11309" t="str">
        <f t="shared" si="881"/>
        <v>FACTURA</v>
      </c>
      <c r="P11309" t="str">
        <f t="shared" si="882"/>
        <v>2025</v>
      </c>
      <c r="Q11309" t="str">
        <f t="shared" si="883"/>
        <v>07</v>
      </c>
      <c r="R11309" t="str">
        <f>+IFERROR(VLOOKUP(I11309, Listado!A:B, 2, FALSE()), "COMERCIALIZADORA INTERNACIONAL CARIBBEAN EXOTICS S A")</f>
        <v>PEREZ MEJIA MARIA PAULINA</v>
      </c>
      <c r="S11309" s="25">
        <f>+VLOOKUP(E11309, TC!A:D, 2, FALSE())</f>
        <v>4170.59</v>
      </c>
      <c r="T11309" t="str">
        <f t="shared" si="884"/>
        <v>EUR</v>
      </c>
    </row>
    <row r="11310" spans="1:20" ht="18.75" hidden="1" customHeight="1" x14ac:dyDescent="0.25">
      <c r="A11310" t="s">
        <v>3341</v>
      </c>
      <c r="B11310" t="s">
        <v>5</v>
      </c>
      <c r="C11310" t="s">
        <v>1913</v>
      </c>
      <c r="D11310" s="24">
        <v>12660</v>
      </c>
      <c r="E11310" t="s">
        <v>1803</v>
      </c>
      <c r="F11310" t="s">
        <v>1924</v>
      </c>
      <c r="G11310" t="s">
        <v>110</v>
      </c>
      <c r="H11310" t="s">
        <v>3611</v>
      </c>
      <c r="I11310" t="s">
        <v>1864</v>
      </c>
      <c r="J11310" t="s">
        <v>1919</v>
      </c>
      <c r="K11310" t="s">
        <v>1959</v>
      </c>
      <c r="L11310" s="24">
        <v>300</v>
      </c>
      <c r="M11310" s="25">
        <f>+VLOOKUP(E11310, TC!A:D, 4, FALSE())</f>
        <v>1.1522499982016932</v>
      </c>
      <c r="N11310" s="24">
        <f t="shared" si="880"/>
        <v>345.67499946050793</v>
      </c>
      <c r="O11310" t="str">
        <f t="shared" si="881"/>
        <v>FACTURA</v>
      </c>
      <c r="P11310" t="str">
        <f t="shared" si="882"/>
        <v>2025</v>
      </c>
      <c r="Q11310" t="str">
        <f t="shared" si="883"/>
        <v>07</v>
      </c>
      <c r="R11310" t="str">
        <f>+IFERROR(VLOOKUP(I11310, Listado!A:B, 2, FALSE()), "COMERCIALIZADORA INTERNACIONAL CARIBBEAN EXOTICS S A")</f>
        <v>PEREZ MEJIA MARIA PAULINA</v>
      </c>
      <c r="S11310" s="25">
        <f>+VLOOKUP(E11310, TC!A:D, 2, FALSE())</f>
        <v>4170.59</v>
      </c>
      <c r="T11310" t="str">
        <f t="shared" si="884"/>
        <v>EUR</v>
      </c>
    </row>
    <row r="11311" spans="1:20" ht="18.75" hidden="1" customHeight="1" x14ac:dyDescent="0.25">
      <c r="A11311" t="s">
        <v>3341</v>
      </c>
      <c r="B11311" t="s">
        <v>5</v>
      </c>
      <c r="C11311" t="s">
        <v>1913</v>
      </c>
      <c r="D11311" s="24">
        <v>12660</v>
      </c>
      <c r="E11311" t="s">
        <v>1803</v>
      </c>
      <c r="F11311" t="s">
        <v>1924</v>
      </c>
      <c r="G11311" t="s">
        <v>110</v>
      </c>
      <c r="H11311" t="s">
        <v>3611</v>
      </c>
      <c r="I11311" t="s">
        <v>1864</v>
      </c>
      <c r="J11311" t="s">
        <v>1919</v>
      </c>
      <c r="K11311" t="s">
        <v>1960</v>
      </c>
      <c r="L11311" s="24">
        <v>18.556000000000001</v>
      </c>
      <c r="M11311" s="25">
        <f>+VLOOKUP(E11311, TC!A:D, 4, FALSE())</f>
        <v>1.1522499982016932</v>
      </c>
      <c r="N11311" s="24">
        <f t="shared" si="880"/>
        <v>21.381150966630621</v>
      </c>
      <c r="O11311" t="str">
        <f t="shared" si="881"/>
        <v>FACTURA</v>
      </c>
      <c r="P11311" t="str">
        <f t="shared" si="882"/>
        <v>2025</v>
      </c>
      <c r="Q11311" t="str">
        <f t="shared" si="883"/>
        <v>07</v>
      </c>
      <c r="R11311" t="str">
        <f>+IFERROR(VLOOKUP(I11311, Listado!A:B, 2, FALSE()), "COMERCIALIZADORA INTERNACIONAL CARIBBEAN EXOTICS S A")</f>
        <v>PEREZ MEJIA MARIA PAULINA</v>
      </c>
      <c r="S11311" s="25">
        <f>+VLOOKUP(E11311, TC!A:D, 2, FALSE())</f>
        <v>4170.59</v>
      </c>
      <c r="T11311" t="str">
        <f t="shared" si="884"/>
        <v>EUR</v>
      </c>
    </row>
    <row r="11312" spans="1:20" ht="18.75" hidden="1" customHeight="1" x14ac:dyDescent="0.25">
      <c r="A11312" t="s">
        <v>3341</v>
      </c>
      <c r="B11312" t="s">
        <v>5</v>
      </c>
      <c r="C11312" t="s">
        <v>1913</v>
      </c>
      <c r="D11312" s="24">
        <v>12661</v>
      </c>
      <c r="E11312" t="s">
        <v>1803</v>
      </c>
      <c r="F11312" t="s">
        <v>1924</v>
      </c>
      <c r="G11312" t="s">
        <v>110</v>
      </c>
      <c r="H11312" t="s">
        <v>3612</v>
      </c>
      <c r="I11312" t="s">
        <v>1864</v>
      </c>
      <c r="J11312" t="s">
        <v>1919</v>
      </c>
      <c r="K11312" t="s">
        <v>48</v>
      </c>
      <c r="L11312" s="24">
        <v>4.6962999999999999</v>
      </c>
      <c r="M11312" s="25">
        <f>+VLOOKUP(E11312, TC!A:D, 4, FALSE())</f>
        <v>1.1522499982016932</v>
      </c>
      <c r="N11312" s="24">
        <f t="shared" si="880"/>
        <v>5.4113116665546119</v>
      </c>
      <c r="O11312" t="str">
        <f t="shared" si="881"/>
        <v>FACTURA</v>
      </c>
      <c r="P11312" t="str">
        <f t="shared" si="882"/>
        <v>2025</v>
      </c>
      <c r="Q11312" t="str">
        <f t="shared" si="883"/>
        <v>07</v>
      </c>
      <c r="R11312" t="str">
        <f>+IFERROR(VLOOKUP(I11312, Listado!A:B, 2, FALSE()), "COMERCIALIZADORA INTERNACIONAL CARIBBEAN EXOTICS S A")</f>
        <v>PEREZ MEJIA MARIA PAULINA</v>
      </c>
      <c r="S11312" s="25">
        <f>+VLOOKUP(E11312, TC!A:D, 2, FALSE())</f>
        <v>4170.59</v>
      </c>
      <c r="T11312" t="str">
        <f t="shared" si="884"/>
        <v>EUR</v>
      </c>
    </row>
    <row r="11313" spans="1:20" ht="18.75" hidden="1" customHeight="1" x14ac:dyDescent="0.25">
      <c r="A11313" t="s">
        <v>3341</v>
      </c>
      <c r="B11313" t="s">
        <v>5</v>
      </c>
      <c r="C11313" t="s">
        <v>1913</v>
      </c>
      <c r="D11313" s="24">
        <v>12661</v>
      </c>
      <c r="E11313" t="s">
        <v>1803</v>
      </c>
      <c r="F11313" t="s">
        <v>1924</v>
      </c>
      <c r="G11313" t="s">
        <v>110</v>
      </c>
      <c r="H11313" t="s">
        <v>3612</v>
      </c>
      <c r="I11313" t="s">
        <v>1864</v>
      </c>
      <c r="J11313" t="s">
        <v>1919</v>
      </c>
      <c r="K11313" t="s">
        <v>48</v>
      </c>
      <c r="L11313" s="24">
        <v>530.68190000000004</v>
      </c>
      <c r="M11313" s="25">
        <f>+VLOOKUP(E11313, TC!A:D, 4, FALSE())</f>
        <v>1.1522499982016932</v>
      </c>
      <c r="N11313" s="24">
        <f t="shared" si="880"/>
        <v>611.4782183206712</v>
      </c>
      <c r="O11313" t="str">
        <f t="shared" si="881"/>
        <v>FACTURA</v>
      </c>
      <c r="P11313" t="str">
        <f t="shared" si="882"/>
        <v>2025</v>
      </c>
      <c r="Q11313" t="str">
        <f t="shared" si="883"/>
        <v>07</v>
      </c>
      <c r="R11313" t="str">
        <f>+IFERROR(VLOOKUP(I11313, Listado!A:B, 2, FALSE()), "COMERCIALIZADORA INTERNACIONAL CARIBBEAN EXOTICS S A")</f>
        <v>PEREZ MEJIA MARIA PAULINA</v>
      </c>
      <c r="S11313" s="25">
        <f>+VLOOKUP(E11313, TC!A:D, 2, FALSE())</f>
        <v>4170.59</v>
      </c>
      <c r="T11313" t="str">
        <f t="shared" si="884"/>
        <v>EUR</v>
      </c>
    </row>
    <row r="11314" spans="1:20" ht="18.75" hidden="1" customHeight="1" x14ac:dyDescent="0.25">
      <c r="A11314" t="s">
        <v>3341</v>
      </c>
      <c r="B11314" t="s">
        <v>5</v>
      </c>
      <c r="C11314" t="s">
        <v>1913</v>
      </c>
      <c r="D11314" s="24">
        <v>12661</v>
      </c>
      <c r="E11314" t="s">
        <v>1803</v>
      </c>
      <c r="F11314" t="s">
        <v>1924</v>
      </c>
      <c r="G11314" t="s">
        <v>110</v>
      </c>
      <c r="H11314" t="s">
        <v>3612</v>
      </c>
      <c r="I11314" t="s">
        <v>1864</v>
      </c>
      <c r="J11314" t="s">
        <v>1919</v>
      </c>
      <c r="K11314" t="s">
        <v>48</v>
      </c>
      <c r="L11314" s="24">
        <v>230.11869999999999</v>
      </c>
      <c r="M11314" s="25">
        <f>+VLOOKUP(E11314, TC!A:D, 4, FALSE())</f>
        <v>1.1522499982016932</v>
      </c>
      <c r="N11314" s="24">
        <f t="shared" si="880"/>
        <v>265.15427166117598</v>
      </c>
      <c r="O11314" t="str">
        <f t="shared" si="881"/>
        <v>FACTURA</v>
      </c>
      <c r="P11314" t="str">
        <f t="shared" si="882"/>
        <v>2025</v>
      </c>
      <c r="Q11314" t="str">
        <f t="shared" si="883"/>
        <v>07</v>
      </c>
      <c r="R11314" t="str">
        <f>+IFERROR(VLOOKUP(I11314, Listado!A:B, 2, FALSE()), "COMERCIALIZADORA INTERNACIONAL CARIBBEAN EXOTICS S A")</f>
        <v>PEREZ MEJIA MARIA PAULINA</v>
      </c>
      <c r="S11314" s="25">
        <f>+VLOOKUP(E11314, TC!A:D, 2, FALSE())</f>
        <v>4170.59</v>
      </c>
      <c r="T11314" t="str">
        <f t="shared" si="884"/>
        <v>EUR</v>
      </c>
    </row>
    <row r="11315" spans="1:20" ht="18.75" hidden="1" customHeight="1" x14ac:dyDescent="0.25">
      <c r="A11315" t="s">
        <v>3341</v>
      </c>
      <c r="B11315" t="s">
        <v>5</v>
      </c>
      <c r="C11315" t="s">
        <v>1913</v>
      </c>
      <c r="D11315" s="24">
        <v>12661</v>
      </c>
      <c r="E11315" t="s">
        <v>1803</v>
      </c>
      <c r="F11315" t="s">
        <v>1924</v>
      </c>
      <c r="G11315" t="s">
        <v>110</v>
      </c>
      <c r="H11315" t="s">
        <v>3612</v>
      </c>
      <c r="I11315" t="s">
        <v>1864</v>
      </c>
      <c r="J11315" t="s">
        <v>1919</v>
      </c>
      <c r="K11315" t="s">
        <v>48</v>
      </c>
      <c r="L11315" s="24">
        <v>277.08170000000001</v>
      </c>
      <c r="M11315" s="25">
        <f>+VLOOKUP(E11315, TC!A:D, 4, FALSE())</f>
        <v>1.1522499982016932</v>
      </c>
      <c r="N11315" s="24">
        <f t="shared" si="880"/>
        <v>319.26738832672208</v>
      </c>
      <c r="O11315" t="str">
        <f t="shared" si="881"/>
        <v>FACTURA</v>
      </c>
      <c r="P11315" t="str">
        <f t="shared" si="882"/>
        <v>2025</v>
      </c>
      <c r="Q11315" t="str">
        <f t="shared" si="883"/>
        <v>07</v>
      </c>
      <c r="R11315" t="str">
        <f>+IFERROR(VLOOKUP(I11315, Listado!A:B, 2, FALSE()), "COMERCIALIZADORA INTERNACIONAL CARIBBEAN EXOTICS S A")</f>
        <v>PEREZ MEJIA MARIA PAULINA</v>
      </c>
      <c r="S11315" s="25">
        <f>+VLOOKUP(E11315, TC!A:D, 2, FALSE())</f>
        <v>4170.59</v>
      </c>
      <c r="T11315" t="str">
        <f t="shared" si="884"/>
        <v>EUR</v>
      </c>
    </row>
    <row r="11316" spans="1:20" ht="18.75" hidden="1" customHeight="1" x14ac:dyDescent="0.25">
      <c r="A11316" t="s">
        <v>3341</v>
      </c>
      <c r="B11316" t="s">
        <v>5</v>
      </c>
      <c r="C11316" t="s">
        <v>1913</v>
      </c>
      <c r="D11316" s="24">
        <v>12661</v>
      </c>
      <c r="E11316" t="s">
        <v>1803</v>
      </c>
      <c r="F11316" t="s">
        <v>1924</v>
      </c>
      <c r="G11316" t="s">
        <v>110</v>
      </c>
      <c r="H11316" t="s">
        <v>3612</v>
      </c>
      <c r="I11316" t="s">
        <v>1864</v>
      </c>
      <c r="J11316" t="s">
        <v>1919</v>
      </c>
      <c r="K11316" t="s">
        <v>48</v>
      </c>
      <c r="L11316" s="24">
        <v>272.3854</v>
      </c>
      <c r="M11316" s="25">
        <f>+VLOOKUP(E11316, TC!A:D, 4, FALSE())</f>
        <v>1.1522499982016932</v>
      </c>
      <c r="N11316" s="24">
        <f t="shared" si="880"/>
        <v>313.8560766601675</v>
      </c>
      <c r="O11316" t="str">
        <f t="shared" si="881"/>
        <v>FACTURA</v>
      </c>
      <c r="P11316" t="str">
        <f t="shared" si="882"/>
        <v>2025</v>
      </c>
      <c r="Q11316" t="str">
        <f t="shared" si="883"/>
        <v>07</v>
      </c>
      <c r="R11316" t="str">
        <f>+IFERROR(VLOOKUP(I11316, Listado!A:B, 2, FALSE()), "COMERCIALIZADORA INTERNACIONAL CARIBBEAN EXOTICS S A")</f>
        <v>PEREZ MEJIA MARIA PAULINA</v>
      </c>
      <c r="S11316" s="25">
        <f>+VLOOKUP(E11316, TC!A:D, 2, FALSE())</f>
        <v>4170.59</v>
      </c>
      <c r="T11316" t="str">
        <f t="shared" si="884"/>
        <v>EUR</v>
      </c>
    </row>
    <row r="11317" spans="1:20" ht="18.75" hidden="1" customHeight="1" x14ac:dyDescent="0.25">
      <c r="A11317" t="s">
        <v>3341</v>
      </c>
      <c r="B11317" t="s">
        <v>5</v>
      </c>
      <c r="C11317" t="s">
        <v>1913</v>
      </c>
      <c r="D11317" s="24">
        <v>12661</v>
      </c>
      <c r="E11317" t="s">
        <v>1803</v>
      </c>
      <c r="F11317" t="s">
        <v>1924</v>
      </c>
      <c r="G11317" t="s">
        <v>110</v>
      </c>
      <c r="H11317" t="s">
        <v>3612</v>
      </c>
      <c r="I11317" t="s">
        <v>1864</v>
      </c>
      <c r="J11317" t="s">
        <v>1919</v>
      </c>
      <c r="K11317" t="s">
        <v>1959</v>
      </c>
      <c r="L11317" s="24">
        <v>300</v>
      </c>
      <c r="M11317" s="25">
        <f>+VLOOKUP(E11317, TC!A:D, 4, FALSE())</f>
        <v>1.1522499982016932</v>
      </c>
      <c r="N11317" s="24">
        <f t="shared" si="880"/>
        <v>345.67499946050793</v>
      </c>
      <c r="O11317" t="str">
        <f t="shared" si="881"/>
        <v>FACTURA</v>
      </c>
      <c r="P11317" t="str">
        <f t="shared" si="882"/>
        <v>2025</v>
      </c>
      <c r="Q11317" t="str">
        <f t="shared" si="883"/>
        <v>07</v>
      </c>
      <c r="R11317" t="str">
        <f>+IFERROR(VLOOKUP(I11317, Listado!A:B, 2, FALSE()), "COMERCIALIZADORA INTERNACIONAL CARIBBEAN EXOTICS S A")</f>
        <v>PEREZ MEJIA MARIA PAULINA</v>
      </c>
      <c r="S11317" s="25">
        <f>+VLOOKUP(E11317, TC!A:D, 2, FALSE())</f>
        <v>4170.59</v>
      </c>
      <c r="T11317" t="str">
        <f t="shared" si="884"/>
        <v>EUR</v>
      </c>
    </row>
    <row r="11318" spans="1:20" ht="18.75" hidden="1" customHeight="1" x14ac:dyDescent="0.25">
      <c r="A11318" t="s">
        <v>3341</v>
      </c>
      <c r="B11318" t="s">
        <v>5</v>
      </c>
      <c r="C11318" t="s">
        <v>1913</v>
      </c>
      <c r="D11318" s="24">
        <v>12661</v>
      </c>
      <c r="E11318" t="s">
        <v>1803</v>
      </c>
      <c r="F11318" t="s">
        <v>1924</v>
      </c>
      <c r="G11318" t="s">
        <v>110</v>
      </c>
      <c r="H11318" t="s">
        <v>3612</v>
      </c>
      <c r="I11318" t="s">
        <v>1864</v>
      </c>
      <c r="J11318" t="s">
        <v>1919</v>
      </c>
      <c r="K11318" t="s">
        <v>1960</v>
      </c>
      <c r="L11318" s="24">
        <v>11.836</v>
      </c>
      <c r="M11318" s="25">
        <f>+VLOOKUP(E11318, TC!A:D, 4, FALSE())</f>
        <v>1.1522499982016932</v>
      </c>
      <c r="N11318" s="24">
        <f t="shared" si="880"/>
        <v>13.638030978715241</v>
      </c>
      <c r="O11318" t="str">
        <f t="shared" si="881"/>
        <v>FACTURA</v>
      </c>
      <c r="P11318" t="str">
        <f t="shared" si="882"/>
        <v>2025</v>
      </c>
      <c r="Q11318" t="str">
        <f t="shared" si="883"/>
        <v>07</v>
      </c>
      <c r="R11318" t="str">
        <f>+IFERROR(VLOOKUP(I11318, Listado!A:B, 2, FALSE()), "COMERCIALIZADORA INTERNACIONAL CARIBBEAN EXOTICS S A")</f>
        <v>PEREZ MEJIA MARIA PAULINA</v>
      </c>
      <c r="S11318" s="25">
        <f>+VLOOKUP(E11318, TC!A:D, 2, FALSE())</f>
        <v>4170.59</v>
      </c>
      <c r="T11318" t="str">
        <f t="shared" si="884"/>
        <v>EUR</v>
      </c>
    </row>
    <row r="11319" spans="1:20" ht="18.75" hidden="1" customHeight="1" x14ac:dyDescent="0.25">
      <c r="A11319" t="s">
        <v>3341</v>
      </c>
      <c r="B11319" t="s">
        <v>5</v>
      </c>
      <c r="C11319" t="s">
        <v>1913</v>
      </c>
      <c r="D11319" s="24">
        <v>12662</v>
      </c>
      <c r="E11319" t="s">
        <v>1803</v>
      </c>
      <c r="F11319" t="s">
        <v>1924</v>
      </c>
      <c r="G11319" t="s">
        <v>110</v>
      </c>
      <c r="H11319" t="s">
        <v>3613</v>
      </c>
      <c r="I11319" t="s">
        <v>1864</v>
      </c>
      <c r="J11319" t="s">
        <v>1919</v>
      </c>
      <c r="K11319" t="s">
        <v>48</v>
      </c>
      <c r="L11319" s="24">
        <v>1157.9113</v>
      </c>
      <c r="M11319" s="25">
        <f>+VLOOKUP(E11319, TC!A:D, 4, FALSE())</f>
        <v>1.1522499982016932</v>
      </c>
      <c r="N11319" s="24">
        <f t="shared" si="880"/>
        <v>1334.2032933427201</v>
      </c>
      <c r="O11319" t="str">
        <f t="shared" si="881"/>
        <v>FACTURA</v>
      </c>
      <c r="P11319" t="str">
        <f t="shared" si="882"/>
        <v>2025</v>
      </c>
      <c r="Q11319" t="str">
        <f t="shared" si="883"/>
        <v>07</v>
      </c>
      <c r="R11319" t="str">
        <f>+IFERROR(VLOOKUP(I11319, Listado!A:B, 2, FALSE()), "COMERCIALIZADORA INTERNACIONAL CARIBBEAN EXOTICS S A")</f>
        <v>PEREZ MEJIA MARIA PAULINA</v>
      </c>
      <c r="S11319" s="25">
        <f>+VLOOKUP(E11319, TC!A:D, 2, FALSE())</f>
        <v>4170.59</v>
      </c>
      <c r="T11319" t="str">
        <f t="shared" si="884"/>
        <v>EUR</v>
      </c>
    </row>
    <row r="11320" spans="1:20" ht="18.75" hidden="1" customHeight="1" x14ac:dyDescent="0.25">
      <c r="A11320" t="s">
        <v>3341</v>
      </c>
      <c r="B11320" t="s">
        <v>5</v>
      </c>
      <c r="C11320" t="s">
        <v>1913</v>
      </c>
      <c r="D11320" s="24">
        <v>12662</v>
      </c>
      <c r="E11320" t="s">
        <v>1803</v>
      </c>
      <c r="F11320" t="s">
        <v>1924</v>
      </c>
      <c r="G11320" t="s">
        <v>110</v>
      </c>
      <c r="H11320" t="s">
        <v>3613</v>
      </c>
      <c r="I11320" t="s">
        <v>1864</v>
      </c>
      <c r="J11320" t="s">
        <v>1919</v>
      </c>
      <c r="K11320" t="s">
        <v>48</v>
      </c>
      <c r="L11320" s="24">
        <v>93.884699999999995</v>
      </c>
      <c r="M11320" s="25">
        <f>+VLOOKUP(E11320, TC!A:D, 4, FALSE())</f>
        <v>1.1522499982016932</v>
      </c>
      <c r="N11320" s="24">
        <f t="shared" si="880"/>
        <v>108.1786454061665</v>
      </c>
      <c r="O11320" t="str">
        <f t="shared" si="881"/>
        <v>FACTURA</v>
      </c>
      <c r="P11320" t="str">
        <f t="shared" si="882"/>
        <v>2025</v>
      </c>
      <c r="Q11320" t="str">
        <f t="shared" si="883"/>
        <v>07</v>
      </c>
      <c r="R11320" t="str">
        <f>+IFERROR(VLOOKUP(I11320, Listado!A:B, 2, FALSE()), "COMERCIALIZADORA INTERNACIONAL CARIBBEAN EXOTICS S A")</f>
        <v>PEREZ MEJIA MARIA PAULINA</v>
      </c>
      <c r="S11320" s="25">
        <f>+VLOOKUP(E11320, TC!A:D, 2, FALSE())</f>
        <v>4170.59</v>
      </c>
      <c r="T11320" t="str">
        <f t="shared" si="884"/>
        <v>EUR</v>
      </c>
    </row>
    <row r="11321" spans="1:20" ht="18.75" hidden="1" customHeight="1" x14ac:dyDescent="0.25">
      <c r="A11321" t="s">
        <v>3341</v>
      </c>
      <c r="B11321" t="s">
        <v>5</v>
      </c>
      <c r="C11321" t="s">
        <v>1913</v>
      </c>
      <c r="D11321" s="24">
        <v>12662</v>
      </c>
      <c r="E11321" t="s">
        <v>1803</v>
      </c>
      <c r="F11321" t="s">
        <v>1924</v>
      </c>
      <c r="G11321" t="s">
        <v>110</v>
      </c>
      <c r="H11321" t="s">
        <v>3613</v>
      </c>
      <c r="I11321" t="s">
        <v>1864</v>
      </c>
      <c r="J11321" t="s">
        <v>1919</v>
      </c>
      <c r="K11321" t="s">
        <v>1959</v>
      </c>
      <c r="L11321" s="24">
        <v>300</v>
      </c>
      <c r="M11321" s="25">
        <f>+VLOOKUP(E11321, TC!A:D, 4, FALSE())</f>
        <v>1.1522499982016932</v>
      </c>
      <c r="N11321" s="24">
        <f t="shared" si="880"/>
        <v>345.67499946050793</v>
      </c>
      <c r="O11321" t="str">
        <f t="shared" si="881"/>
        <v>FACTURA</v>
      </c>
      <c r="P11321" t="str">
        <f t="shared" si="882"/>
        <v>2025</v>
      </c>
      <c r="Q11321" t="str">
        <f t="shared" si="883"/>
        <v>07</v>
      </c>
      <c r="R11321" t="str">
        <f>+IFERROR(VLOOKUP(I11321, Listado!A:B, 2, FALSE()), "COMERCIALIZADORA INTERNACIONAL CARIBBEAN EXOTICS S A")</f>
        <v>PEREZ MEJIA MARIA PAULINA</v>
      </c>
      <c r="S11321" s="25">
        <f>+VLOOKUP(E11321, TC!A:D, 2, FALSE())</f>
        <v>4170.59</v>
      </c>
      <c r="T11321" t="str">
        <f t="shared" si="884"/>
        <v>EUR</v>
      </c>
    </row>
    <row r="11322" spans="1:20" ht="18.75" hidden="1" customHeight="1" x14ac:dyDescent="0.25">
      <c r="A11322" t="s">
        <v>3341</v>
      </c>
      <c r="B11322" t="s">
        <v>5</v>
      </c>
      <c r="C11322" t="s">
        <v>1913</v>
      </c>
      <c r="D11322" s="24">
        <v>12662</v>
      </c>
      <c r="E11322" t="s">
        <v>1803</v>
      </c>
      <c r="F11322" t="s">
        <v>1924</v>
      </c>
      <c r="G11322" t="s">
        <v>110</v>
      </c>
      <c r="H11322" t="s">
        <v>3613</v>
      </c>
      <c r="I11322" t="s">
        <v>1864</v>
      </c>
      <c r="J11322" t="s">
        <v>1919</v>
      </c>
      <c r="K11322" t="s">
        <v>1960</v>
      </c>
      <c r="L11322" s="24">
        <v>10.603999999999999</v>
      </c>
      <c r="M11322" s="25">
        <f>+VLOOKUP(E11322, TC!A:D, 4, FALSE())</f>
        <v>1.1522499982016932</v>
      </c>
      <c r="N11322" s="24">
        <f t="shared" si="880"/>
        <v>12.218458980930754</v>
      </c>
      <c r="O11322" t="str">
        <f t="shared" si="881"/>
        <v>FACTURA</v>
      </c>
      <c r="P11322" t="str">
        <f t="shared" si="882"/>
        <v>2025</v>
      </c>
      <c r="Q11322" t="str">
        <f t="shared" si="883"/>
        <v>07</v>
      </c>
      <c r="R11322" t="str">
        <f>+IFERROR(VLOOKUP(I11322, Listado!A:B, 2, FALSE()), "COMERCIALIZADORA INTERNACIONAL CARIBBEAN EXOTICS S A")</f>
        <v>PEREZ MEJIA MARIA PAULINA</v>
      </c>
      <c r="S11322" s="25">
        <f>+VLOOKUP(E11322, TC!A:D, 2, FALSE())</f>
        <v>4170.59</v>
      </c>
      <c r="T11322" t="str">
        <f t="shared" si="884"/>
        <v>EUR</v>
      </c>
    </row>
    <row r="11323" spans="1:20" ht="18.75" hidden="1" customHeight="1" x14ac:dyDescent="0.25">
      <c r="A11323" t="s">
        <v>3341</v>
      </c>
      <c r="B11323" t="s">
        <v>5</v>
      </c>
      <c r="C11323" t="s">
        <v>1913</v>
      </c>
      <c r="D11323" s="24">
        <v>12663</v>
      </c>
      <c r="E11323" t="s">
        <v>1803</v>
      </c>
      <c r="F11323" t="s">
        <v>1924</v>
      </c>
      <c r="G11323" t="s">
        <v>110</v>
      </c>
      <c r="H11323" t="s">
        <v>3614</v>
      </c>
      <c r="I11323" t="s">
        <v>1864</v>
      </c>
      <c r="J11323" t="s">
        <v>1919</v>
      </c>
      <c r="K11323" t="s">
        <v>25</v>
      </c>
      <c r="L11323" s="24">
        <v>591.60659999999996</v>
      </c>
      <c r="M11323" s="25">
        <f>+VLOOKUP(E11323, TC!A:D, 4, FALSE())</f>
        <v>1.1522499982016932</v>
      </c>
      <c r="N11323" s="24">
        <f t="shared" si="880"/>
        <v>681.67870378610974</v>
      </c>
      <c r="O11323" t="str">
        <f t="shared" si="881"/>
        <v>FACTURA</v>
      </c>
      <c r="P11323" t="str">
        <f t="shared" si="882"/>
        <v>2025</v>
      </c>
      <c r="Q11323" t="str">
        <f t="shared" si="883"/>
        <v>07</v>
      </c>
      <c r="R11323" t="str">
        <f>+IFERROR(VLOOKUP(I11323, Listado!A:B, 2, FALSE()), "COMERCIALIZADORA INTERNACIONAL CARIBBEAN EXOTICS S A")</f>
        <v>PEREZ MEJIA MARIA PAULINA</v>
      </c>
      <c r="S11323" s="25">
        <f>+VLOOKUP(E11323, TC!A:D, 2, FALSE())</f>
        <v>4170.59</v>
      </c>
      <c r="T11323" t="str">
        <f t="shared" si="884"/>
        <v>EUR</v>
      </c>
    </row>
    <row r="11324" spans="1:20" ht="18.75" hidden="1" customHeight="1" x14ac:dyDescent="0.25">
      <c r="A11324" t="s">
        <v>3341</v>
      </c>
      <c r="B11324" t="s">
        <v>5</v>
      </c>
      <c r="C11324" t="s">
        <v>1913</v>
      </c>
      <c r="D11324" s="24">
        <v>12663</v>
      </c>
      <c r="E11324" t="s">
        <v>1803</v>
      </c>
      <c r="F11324" t="s">
        <v>1924</v>
      </c>
      <c r="G11324" t="s">
        <v>110</v>
      </c>
      <c r="H11324" t="s">
        <v>3614</v>
      </c>
      <c r="I11324" t="s">
        <v>1864</v>
      </c>
      <c r="J11324" t="s">
        <v>1919</v>
      </c>
      <c r="K11324" t="s">
        <v>25</v>
      </c>
      <c r="L11324" s="24">
        <v>2001.7374</v>
      </c>
      <c r="M11324" s="25">
        <f>+VLOOKUP(E11324, TC!A:D, 4, FALSE())</f>
        <v>1.1522499982016932</v>
      </c>
      <c r="N11324" s="24">
        <f t="shared" si="880"/>
        <v>2306.5019155502619</v>
      </c>
      <c r="O11324" t="str">
        <f t="shared" si="881"/>
        <v>FACTURA</v>
      </c>
      <c r="P11324" t="str">
        <f t="shared" si="882"/>
        <v>2025</v>
      </c>
      <c r="Q11324" t="str">
        <f t="shared" si="883"/>
        <v>07</v>
      </c>
      <c r="R11324" t="str">
        <f>+IFERROR(VLOOKUP(I11324, Listado!A:B, 2, FALSE()), "COMERCIALIZADORA INTERNACIONAL CARIBBEAN EXOTICS S A")</f>
        <v>PEREZ MEJIA MARIA PAULINA</v>
      </c>
      <c r="S11324" s="25">
        <f>+VLOOKUP(E11324, TC!A:D, 2, FALSE())</f>
        <v>4170.59</v>
      </c>
      <c r="T11324" t="str">
        <f t="shared" si="884"/>
        <v>EUR</v>
      </c>
    </row>
    <row r="11325" spans="1:20" ht="18.75" hidden="1" customHeight="1" x14ac:dyDescent="0.25">
      <c r="A11325" t="s">
        <v>3341</v>
      </c>
      <c r="B11325" t="s">
        <v>5</v>
      </c>
      <c r="C11325" t="s">
        <v>1913</v>
      </c>
      <c r="D11325" s="24">
        <v>12663</v>
      </c>
      <c r="E11325" t="s">
        <v>1803</v>
      </c>
      <c r="F11325" t="s">
        <v>1924</v>
      </c>
      <c r="G11325" t="s">
        <v>110</v>
      </c>
      <c r="H11325" t="s">
        <v>3614</v>
      </c>
      <c r="I11325" t="s">
        <v>1864</v>
      </c>
      <c r="J11325" t="s">
        <v>1919</v>
      </c>
      <c r="K11325" t="s">
        <v>48</v>
      </c>
      <c r="L11325" s="24">
        <v>1106.7965999999999</v>
      </c>
      <c r="M11325" s="25">
        <f>+VLOOKUP(E11325, TC!A:D, 4, FALSE())</f>
        <v>1.1522499982016932</v>
      </c>
      <c r="N11325" s="24">
        <f t="shared" si="880"/>
        <v>1275.3063803596399</v>
      </c>
      <c r="O11325" t="str">
        <f t="shared" si="881"/>
        <v>FACTURA</v>
      </c>
      <c r="P11325" t="str">
        <f t="shared" si="882"/>
        <v>2025</v>
      </c>
      <c r="Q11325" t="str">
        <f t="shared" si="883"/>
        <v>07</v>
      </c>
      <c r="R11325" t="str">
        <f>+IFERROR(VLOOKUP(I11325, Listado!A:B, 2, FALSE()), "COMERCIALIZADORA INTERNACIONAL CARIBBEAN EXOTICS S A")</f>
        <v>PEREZ MEJIA MARIA PAULINA</v>
      </c>
      <c r="S11325" s="25">
        <f>+VLOOKUP(E11325, TC!A:D, 2, FALSE())</f>
        <v>4170.59</v>
      </c>
      <c r="T11325" t="str">
        <f t="shared" si="884"/>
        <v>EUR</v>
      </c>
    </row>
    <row r="11326" spans="1:20" ht="18.75" hidden="1" customHeight="1" x14ac:dyDescent="0.25">
      <c r="A11326" t="s">
        <v>3341</v>
      </c>
      <c r="B11326" t="s">
        <v>5</v>
      </c>
      <c r="C11326" t="s">
        <v>1913</v>
      </c>
      <c r="D11326" s="24">
        <v>12663</v>
      </c>
      <c r="E11326" t="s">
        <v>1803</v>
      </c>
      <c r="F11326" t="s">
        <v>1924</v>
      </c>
      <c r="G11326" t="s">
        <v>110</v>
      </c>
      <c r="H11326" t="s">
        <v>3614</v>
      </c>
      <c r="I11326" t="s">
        <v>1864</v>
      </c>
      <c r="J11326" t="s">
        <v>1919</v>
      </c>
      <c r="K11326" t="s">
        <v>48</v>
      </c>
      <c r="L11326" s="24">
        <v>223.2594</v>
      </c>
      <c r="M11326" s="25">
        <f>+VLOOKUP(E11326, TC!A:D, 4, FALSE())</f>
        <v>1.1522499982016932</v>
      </c>
      <c r="N11326" s="24">
        <f t="shared" si="880"/>
        <v>257.2506432485111</v>
      </c>
      <c r="O11326" t="str">
        <f t="shared" si="881"/>
        <v>FACTURA</v>
      </c>
      <c r="P11326" t="str">
        <f t="shared" si="882"/>
        <v>2025</v>
      </c>
      <c r="Q11326" t="str">
        <f t="shared" si="883"/>
        <v>07</v>
      </c>
      <c r="R11326" t="str">
        <f>+IFERROR(VLOOKUP(I11326, Listado!A:B, 2, FALSE()), "COMERCIALIZADORA INTERNACIONAL CARIBBEAN EXOTICS S A")</f>
        <v>PEREZ MEJIA MARIA PAULINA</v>
      </c>
      <c r="S11326" s="25">
        <f>+VLOOKUP(E11326, TC!A:D, 2, FALSE())</f>
        <v>4170.59</v>
      </c>
      <c r="T11326" t="str">
        <f t="shared" si="884"/>
        <v>EUR</v>
      </c>
    </row>
    <row r="11327" spans="1:20" ht="18.75" hidden="1" customHeight="1" x14ac:dyDescent="0.25">
      <c r="A11327" t="s">
        <v>3341</v>
      </c>
      <c r="B11327" t="s">
        <v>5</v>
      </c>
      <c r="C11327" t="s">
        <v>1913</v>
      </c>
      <c r="D11327" s="24">
        <v>12663</v>
      </c>
      <c r="E11327" t="s">
        <v>1803</v>
      </c>
      <c r="F11327" t="s">
        <v>1924</v>
      </c>
      <c r="G11327" t="s">
        <v>110</v>
      </c>
      <c r="H11327" t="s">
        <v>3614</v>
      </c>
      <c r="I11327" t="s">
        <v>1864</v>
      </c>
      <c r="J11327" t="s">
        <v>1919</v>
      </c>
      <c r="K11327" t="s">
        <v>1959</v>
      </c>
      <c r="L11327" s="24">
        <v>600</v>
      </c>
      <c r="M11327" s="25">
        <f>+VLOOKUP(E11327, TC!A:D, 4, FALSE())</f>
        <v>1.1522499982016932</v>
      </c>
      <c r="N11327" s="24">
        <f t="shared" si="880"/>
        <v>691.34999892101587</v>
      </c>
      <c r="O11327" t="str">
        <f t="shared" si="881"/>
        <v>FACTURA</v>
      </c>
      <c r="P11327" t="str">
        <f t="shared" si="882"/>
        <v>2025</v>
      </c>
      <c r="Q11327" t="str">
        <f t="shared" si="883"/>
        <v>07</v>
      </c>
      <c r="R11327" t="str">
        <f>+IFERROR(VLOOKUP(I11327, Listado!A:B, 2, FALSE()), "COMERCIALIZADORA INTERNACIONAL CARIBBEAN EXOTICS S A")</f>
        <v>PEREZ MEJIA MARIA PAULINA</v>
      </c>
      <c r="S11327" s="25">
        <f>+VLOOKUP(E11327, TC!A:D, 2, FALSE())</f>
        <v>4170.59</v>
      </c>
      <c r="T11327" t="str">
        <f t="shared" si="884"/>
        <v>EUR</v>
      </c>
    </row>
    <row r="11328" spans="1:20" ht="18.75" hidden="1" customHeight="1" x14ac:dyDescent="0.25">
      <c r="A11328" t="s">
        <v>3341</v>
      </c>
      <c r="B11328" t="s">
        <v>5</v>
      </c>
      <c r="C11328" t="s">
        <v>1913</v>
      </c>
      <c r="D11328" s="24">
        <v>12663</v>
      </c>
      <c r="E11328" t="s">
        <v>1803</v>
      </c>
      <c r="F11328" t="s">
        <v>1924</v>
      </c>
      <c r="G11328" t="s">
        <v>110</v>
      </c>
      <c r="H11328" t="s">
        <v>3614</v>
      </c>
      <c r="I11328" t="s">
        <v>1864</v>
      </c>
      <c r="J11328" t="s">
        <v>1919</v>
      </c>
      <c r="K11328" t="s">
        <v>1960</v>
      </c>
      <c r="L11328" s="24">
        <v>23.4</v>
      </c>
      <c r="M11328" s="25">
        <f>+VLOOKUP(E11328, TC!A:D, 4, FALSE())</f>
        <v>1.1522499982016932</v>
      </c>
      <c r="N11328" s="24">
        <f t="shared" si="880"/>
        <v>26.96264995791962</v>
      </c>
      <c r="O11328" t="str">
        <f t="shared" si="881"/>
        <v>FACTURA</v>
      </c>
      <c r="P11328" t="str">
        <f t="shared" si="882"/>
        <v>2025</v>
      </c>
      <c r="Q11328" t="str">
        <f t="shared" si="883"/>
        <v>07</v>
      </c>
      <c r="R11328" t="str">
        <f>+IFERROR(VLOOKUP(I11328, Listado!A:B, 2, FALSE()), "COMERCIALIZADORA INTERNACIONAL CARIBBEAN EXOTICS S A")</f>
        <v>PEREZ MEJIA MARIA PAULINA</v>
      </c>
      <c r="S11328" s="25">
        <f>+VLOOKUP(E11328, TC!A:D, 2, FALSE())</f>
        <v>4170.59</v>
      </c>
      <c r="T11328" t="str">
        <f t="shared" si="884"/>
        <v>EUR</v>
      </c>
    </row>
    <row r="11329" spans="1:20" ht="18.75" hidden="1" customHeight="1" x14ac:dyDescent="0.25">
      <c r="A11329" t="s">
        <v>3341</v>
      </c>
      <c r="B11329" t="s">
        <v>5</v>
      </c>
      <c r="C11329" t="s">
        <v>1913</v>
      </c>
      <c r="D11329" s="24">
        <v>12664</v>
      </c>
      <c r="E11329" t="s">
        <v>1803</v>
      </c>
      <c r="F11329" t="s">
        <v>1924</v>
      </c>
      <c r="G11329" t="s">
        <v>108</v>
      </c>
      <c r="H11329" t="s">
        <v>3615</v>
      </c>
      <c r="I11329" t="s">
        <v>1875</v>
      </c>
      <c r="J11329" t="s">
        <v>1919</v>
      </c>
      <c r="K11329" t="s">
        <v>33</v>
      </c>
      <c r="L11329" s="24">
        <v>1941.0823</v>
      </c>
      <c r="M11329" s="25">
        <f>+VLOOKUP(E11329, TC!A:D, 4, FALSE())</f>
        <v>1.1522499982016932</v>
      </c>
      <c r="N11329" s="24">
        <f t="shared" si="880"/>
        <v>2236.6120766843383</v>
      </c>
      <c r="O11329" t="str">
        <f t="shared" si="881"/>
        <v>FACTURA</v>
      </c>
      <c r="P11329" t="str">
        <f t="shared" si="882"/>
        <v>2025</v>
      </c>
      <c r="Q11329" t="str">
        <f t="shared" si="883"/>
        <v>07</v>
      </c>
      <c r="R11329" t="str">
        <f>+IFERROR(VLOOKUP(I11329, Listado!A:B, 2, FALSE()), "COMERCIALIZADORA INTERNACIONAL CARIBBEAN EXOTICS S A")</f>
        <v>PIEDRAHITA PEREZ MARIANA</v>
      </c>
      <c r="S11329" s="25">
        <f>+VLOOKUP(E11329, TC!A:D, 2, FALSE())</f>
        <v>4170.59</v>
      </c>
      <c r="T11329" t="str">
        <f t="shared" si="884"/>
        <v>EUR</v>
      </c>
    </row>
    <row r="11330" spans="1:20" ht="18.75" hidden="1" customHeight="1" x14ac:dyDescent="0.25">
      <c r="A11330" t="s">
        <v>3341</v>
      </c>
      <c r="B11330" t="s">
        <v>5</v>
      </c>
      <c r="C11330" t="s">
        <v>1913</v>
      </c>
      <c r="D11330" s="24">
        <v>12664</v>
      </c>
      <c r="E11330" t="s">
        <v>1803</v>
      </c>
      <c r="F11330" t="s">
        <v>1924</v>
      </c>
      <c r="G11330" t="s">
        <v>108</v>
      </c>
      <c r="H11330" t="s">
        <v>3615</v>
      </c>
      <c r="I11330" t="s">
        <v>1875</v>
      </c>
      <c r="J11330" t="s">
        <v>1919</v>
      </c>
      <c r="K11330" t="s">
        <v>33</v>
      </c>
      <c r="L11330" s="24">
        <v>81.089600000000004</v>
      </c>
      <c r="M11330" s="25">
        <f>+VLOOKUP(E11330, TC!A:D, 4, FALSE())</f>
        <v>1.1522499982016932</v>
      </c>
      <c r="N11330" s="24">
        <f t="shared" ref="N11330:N11393" si="885">+IF(F11330="EUR", (M11330*L11330), IF(I11330="JUAN MATAS SAS", (L11330/S11330), L11330))</f>
        <v>93.435491454176017</v>
      </c>
      <c r="O11330" t="str">
        <f t="shared" ref="O11330:O11393" si="886">+IF(C11330="CFE", "FACTURA", IF(ISERROR(SEARCH("ANULA", H11330))=FALSE(), "ANULACIÓN FE", IF(ISERROR(SEARCH("CANCELLATION", H11330))=FALSE(), "ANULACIÓN FE", "NOTAS")))</f>
        <v>FACTURA</v>
      </c>
      <c r="P11330" t="str">
        <f t="shared" ref="P11330:P11393" si="887">+LEFT(E11330, 4)</f>
        <v>2025</v>
      </c>
      <c r="Q11330" t="str">
        <f t="shared" ref="Q11330:Q11393" si="888">+MID(E11330, 5, 2)</f>
        <v>07</v>
      </c>
      <c r="R11330" t="str">
        <f>+IFERROR(VLOOKUP(I11330, Listado!A:B, 2, FALSE()), "COMERCIALIZADORA INTERNACIONAL CARIBBEAN EXOTICS S A")</f>
        <v>PIEDRAHITA PEREZ MARIANA</v>
      </c>
      <c r="S11330" s="25">
        <f>+VLOOKUP(E11330, TC!A:D, 2, FALSE())</f>
        <v>4170.59</v>
      </c>
      <c r="T11330" t="str">
        <f t="shared" ref="T11330:T11393" si="889">+IF(I11330="JUAN MATAS SAS", "USD", F11330)</f>
        <v>EUR</v>
      </c>
    </row>
    <row r="11331" spans="1:20" ht="18.75" hidden="1" customHeight="1" x14ac:dyDescent="0.25">
      <c r="A11331" t="s">
        <v>3341</v>
      </c>
      <c r="B11331" t="s">
        <v>5</v>
      </c>
      <c r="C11331" t="s">
        <v>1913</v>
      </c>
      <c r="D11331" s="24">
        <v>12664</v>
      </c>
      <c r="E11331" t="s">
        <v>1803</v>
      </c>
      <c r="F11331" t="s">
        <v>1924</v>
      </c>
      <c r="G11331" t="s">
        <v>108</v>
      </c>
      <c r="H11331" t="s">
        <v>3615</v>
      </c>
      <c r="I11331" t="s">
        <v>1875</v>
      </c>
      <c r="J11331" t="s">
        <v>1919</v>
      </c>
      <c r="K11331" t="s">
        <v>33</v>
      </c>
      <c r="L11331" s="24">
        <v>319.2903</v>
      </c>
      <c r="M11331" s="25">
        <f>+VLOOKUP(E11331, TC!A:D, 4, FALSE())</f>
        <v>1.1522499982016932</v>
      </c>
      <c r="N11331" s="24">
        <f t="shared" si="885"/>
        <v>367.9022476008181</v>
      </c>
      <c r="O11331" t="str">
        <f t="shared" si="886"/>
        <v>FACTURA</v>
      </c>
      <c r="P11331" t="str">
        <f t="shared" si="887"/>
        <v>2025</v>
      </c>
      <c r="Q11331" t="str">
        <f t="shared" si="888"/>
        <v>07</v>
      </c>
      <c r="R11331" t="str">
        <f>+IFERROR(VLOOKUP(I11331, Listado!A:B, 2, FALSE()), "COMERCIALIZADORA INTERNACIONAL CARIBBEAN EXOTICS S A")</f>
        <v>PIEDRAHITA PEREZ MARIANA</v>
      </c>
      <c r="S11331" s="25">
        <f>+VLOOKUP(E11331, TC!A:D, 2, FALSE())</f>
        <v>4170.59</v>
      </c>
      <c r="T11331" t="str">
        <f t="shared" si="889"/>
        <v>EUR</v>
      </c>
    </row>
    <row r="11332" spans="1:20" ht="18.75" hidden="1" customHeight="1" x14ac:dyDescent="0.25">
      <c r="A11332" t="s">
        <v>3341</v>
      </c>
      <c r="B11332" t="s">
        <v>5</v>
      </c>
      <c r="C11332" t="s">
        <v>1913</v>
      </c>
      <c r="D11332" s="24">
        <v>12664</v>
      </c>
      <c r="E11332" t="s">
        <v>1803</v>
      </c>
      <c r="F11332" t="s">
        <v>1924</v>
      </c>
      <c r="G11332" t="s">
        <v>108</v>
      </c>
      <c r="H11332" t="s">
        <v>3615</v>
      </c>
      <c r="I11332" t="s">
        <v>1875</v>
      </c>
      <c r="J11332" t="s">
        <v>1919</v>
      </c>
      <c r="K11332" t="s">
        <v>33</v>
      </c>
      <c r="L11332" s="24">
        <v>496.67380000000003</v>
      </c>
      <c r="M11332" s="25">
        <f>+VLOOKUP(E11332, TC!A:D, 4, FALSE())</f>
        <v>1.1522499982016932</v>
      </c>
      <c r="N11332" s="24">
        <f t="shared" si="885"/>
        <v>572.29238515682812</v>
      </c>
      <c r="O11332" t="str">
        <f t="shared" si="886"/>
        <v>FACTURA</v>
      </c>
      <c r="P11332" t="str">
        <f t="shared" si="887"/>
        <v>2025</v>
      </c>
      <c r="Q11332" t="str">
        <f t="shared" si="888"/>
        <v>07</v>
      </c>
      <c r="R11332" t="str">
        <f>+IFERROR(VLOOKUP(I11332, Listado!A:B, 2, FALSE()), "COMERCIALIZADORA INTERNACIONAL CARIBBEAN EXOTICS S A")</f>
        <v>PIEDRAHITA PEREZ MARIANA</v>
      </c>
      <c r="S11332" s="25">
        <f>+VLOOKUP(E11332, TC!A:D, 2, FALSE())</f>
        <v>4170.59</v>
      </c>
      <c r="T11332" t="str">
        <f t="shared" si="889"/>
        <v>EUR</v>
      </c>
    </row>
    <row r="11333" spans="1:20" ht="18.75" hidden="1" customHeight="1" x14ac:dyDescent="0.25">
      <c r="A11333" t="s">
        <v>3341</v>
      </c>
      <c r="B11333" t="s">
        <v>5</v>
      </c>
      <c r="C11333" t="s">
        <v>1913</v>
      </c>
      <c r="D11333" s="24">
        <v>12664</v>
      </c>
      <c r="E11333" t="s">
        <v>1803</v>
      </c>
      <c r="F11333" t="s">
        <v>1924</v>
      </c>
      <c r="G11333" t="s">
        <v>108</v>
      </c>
      <c r="H11333" t="s">
        <v>3615</v>
      </c>
      <c r="I11333" t="s">
        <v>1875</v>
      </c>
      <c r="J11333" t="s">
        <v>1919</v>
      </c>
      <c r="K11333" t="s">
        <v>1959</v>
      </c>
      <c r="L11333" s="24">
        <v>600</v>
      </c>
      <c r="M11333" s="25">
        <f>+VLOOKUP(E11333, TC!A:D, 4, FALSE())</f>
        <v>1.1522499982016932</v>
      </c>
      <c r="N11333" s="24">
        <f t="shared" si="885"/>
        <v>691.34999892101587</v>
      </c>
      <c r="O11333" t="str">
        <f t="shared" si="886"/>
        <v>FACTURA</v>
      </c>
      <c r="P11333" t="str">
        <f t="shared" si="887"/>
        <v>2025</v>
      </c>
      <c r="Q11333" t="str">
        <f t="shared" si="888"/>
        <v>07</v>
      </c>
      <c r="R11333" t="str">
        <f>+IFERROR(VLOOKUP(I11333, Listado!A:B, 2, FALSE()), "COMERCIALIZADORA INTERNACIONAL CARIBBEAN EXOTICS S A")</f>
        <v>PIEDRAHITA PEREZ MARIANA</v>
      </c>
      <c r="S11333" s="25">
        <f>+VLOOKUP(E11333, TC!A:D, 2, FALSE())</f>
        <v>4170.59</v>
      </c>
      <c r="T11333" t="str">
        <f t="shared" si="889"/>
        <v>EUR</v>
      </c>
    </row>
    <row r="11334" spans="1:20" ht="18.75" hidden="1" customHeight="1" x14ac:dyDescent="0.25">
      <c r="A11334" t="s">
        <v>3341</v>
      </c>
      <c r="B11334" t="s">
        <v>5</v>
      </c>
      <c r="C11334" t="s">
        <v>1913</v>
      </c>
      <c r="D11334" s="24">
        <v>12664</v>
      </c>
      <c r="E11334" t="s">
        <v>1803</v>
      </c>
      <c r="F11334" t="s">
        <v>1924</v>
      </c>
      <c r="G11334" t="s">
        <v>108</v>
      </c>
      <c r="H11334" t="s">
        <v>3615</v>
      </c>
      <c r="I11334" t="s">
        <v>1875</v>
      </c>
      <c r="J11334" t="s">
        <v>1919</v>
      </c>
      <c r="K11334" t="s">
        <v>1960</v>
      </c>
      <c r="L11334" s="24">
        <v>23.713999999999999</v>
      </c>
      <c r="M11334" s="25">
        <f>+VLOOKUP(E11334, TC!A:D, 4, FALSE())</f>
        <v>1.1522499982016932</v>
      </c>
      <c r="N11334" s="24">
        <f t="shared" si="885"/>
        <v>27.324456457354952</v>
      </c>
      <c r="O11334" t="str">
        <f t="shared" si="886"/>
        <v>FACTURA</v>
      </c>
      <c r="P11334" t="str">
        <f t="shared" si="887"/>
        <v>2025</v>
      </c>
      <c r="Q11334" t="str">
        <f t="shared" si="888"/>
        <v>07</v>
      </c>
      <c r="R11334" t="str">
        <f>+IFERROR(VLOOKUP(I11334, Listado!A:B, 2, FALSE()), "COMERCIALIZADORA INTERNACIONAL CARIBBEAN EXOTICS S A")</f>
        <v>PIEDRAHITA PEREZ MARIANA</v>
      </c>
      <c r="S11334" s="25">
        <f>+VLOOKUP(E11334, TC!A:D, 2, FALSE())</f>
        <v>4170.59</v>
      </c>
      <c r="T11334" t="str">
        <f t="shared" si="889"/>
        <v>EUR</v>
      </c>
    </row>
    <row r="11335" spans="1:20" ht="18.75" hidden="1" customHeight="1" x14ac:dyDescent="0.25">
      <c r="A11335" t="s">
        <v>3341</v>
      </c>
      <c r="B11335" t="s">
        <v>1923</v>
      </c>
      <c r="C11335" t="s">
        <v>1913</v>
      </c>
      <c r="D11335" s="24">
        <v>6247</v>
      </c>
      <c r="E11335" t="s">
        <v>1803</v>
      </c>
      <c r="F11335" t="s">
        <v>128</v>
      </c>
      <c r="G11335" t="s">
        <v>108</v>
      </c>
      <c r="H11335" t="s">
        <v>3616</v>
      </c>
      <c r="I11335" t="s">
        <v>1905</v>
      </c>
      <c r="J11335" t="s">
        <v>1919</v>
      </c>
      <c r="K11335" t="s">
        <v>79</v>
      </c>
      <c r="L11335" s="24">
        <v>138.4</v>
      </c>
      <c r="M11335" s="25">
        <f>+VLOOKUP(E11335, TC!A:D, 4, FALSE())</f>
        <v>1.1522499982016932</v>
      </c>
      <c r="N11335" s="24">
        <f t="shared" si="885"/>
        <v>138.4</v>
      </c>
      <c r="O11335" t="str">
        <f t="shared" si="886"/>
        <v>FACTURA</v>
      </c>
      <c r="P11335" t="str">
        <f t="shared" si="887"/>
        <v>2025</v>
      </c>
      <c r="Q11335" t="str">
        <f t="shared" si="888"/>
        <v>07</v>
      </c>
      <c r="R11335" t="str">
        <f>+IFERROR(VLOOKUP(I11335, Listado!A:B, 2, FALSE()), "COMERCIALIZADORA INTERNACIONAL CARIBBEAN EXOTICS S A")</f>
        <v>PIEDRAHITA PEREZ MARIANA</v>
      </c>
      <c r="S11335" s="25">
        <f>+VLOOKUP(E11335, TC!A:D, 2, FALSE())</f>
        <v>4170.59</v>
      </c>
      <c r="T11335" t="str">
        <f t="shared" si="889"/>
        <v>USD</v>
      </c>
    </row>
    <row r="11336" spans="1:20" ht="18.75" hidden="1" customHeight="1" x14ac:dyDescent="0.25">
      <c r="A11336" t="s">
        <v>3341</v>
      </c>
      <c r="B11336" t="s">
        <v>1923</v>
      </c>
      <c r="C11336" t="s">
        <v>1913</v>
      </c>
      <c r="D11336" s="24">
        <v>6247</v>
      </c>
      <c r="E11336" t="s">
        <v>1803</v>
      </c>
      <c r="F11336" t="s">
        <v>128</v>
      </c>
      <c r="G11336" t="s">
        <v>108</v>
      </c>
      <c r="H11336" t="s">
        <v>3616</v>
      </c>
      <c r="I11336" t="s">
        <v>1905</v>
      </c>
      <c r="J11336" t="s">
        <v>1919</v>
      </c>
      <c r="K11336" t="s">
        <v>83</v>
      </c>
      <c r="L11336" s="24">
        <v>1860</v>
      </c>
      <c r="M11336" s="25">
        <f>+VLOOKUP(E11336, TC!A:D, 4, FALSE())</f>
        <v>1.1522499982016932</v>
      </c>
      <c r="N11336" s="24">
        <f t="shared" si="885"/>
        <v>1860</v>
      </c>
      <c r="O11336" t="str">
        <f t="shared" si="886"/>
        <v>FACTURA</v>
      </c>
      <c r="P11336" t="str">
        <f t="shared" si="887"/>
        <v>2025</v>
      </c>
      <c r="Q11336" t="str">
        <f t="shared" si="888"/>
        <v>07</v>
      </c>
      <c r="R11336" t="str">
        <f>+IFERROR(VLOOKUP(I11336, Listado!A:B, 2, FALSE()), "COMERCIALIZADORA INTERNACIONAL CARIBBEAN EXOTICS S A")</f>
        <v>PIEDRAHITA PEREZ MARIANA</v>
      </c>
      <c r="S11336" s="25">
        <f>+VLOOKUP(E11336, TC!A:D, 2, FALSE())</f>
        <v>4170.59</v>
      </c>
      <c r="T11336" t="str">
        <f t="shared" si="889"/>
        <v>USD</v>
      </c>
    </row>
    <row r="11337" spans="1:20" ht="18.75" hidden="1" customHeight="1" x14ac:dyDescent="0.25">
      <c r="A11337" t="s">
        <v>3341</v>
      </c>
      <c r="B11337" t="s">
        <v>1923</v>
      </c>
      <c r="C11337" t="s">
        <v>1913</v>
      </c>
      <c r="D11337" s="24">
        <v>6247</v>
      </c>
      <c r="E11337" t="s">
        <v>1803</v>
      </c>
      <c r="F11337" t="s">
        <v>128</v>
      </c>
      <c r="G11337" t="s">
        <v>108</v>
      </c>
      <c r="H11337" t="s">
        <v>3616</v>
      </c>
      <c r="I11337" t="s">
        <v>1905</v>
      </c>
      <c r="J11337" t="s">
        <v>1919</v>
      </c>
      <c r="K11337" t="s">
        <v>85</v>
      </c>
      <c r="L11337" s="24">
        <v>709.2</v>
      </c>
      <c r="M11337" s="25">
        <f>+VLOOKUP(E11337, TC!A:D, 4, FALSE())</f>
        <v>1.1522499982016932</v>
      </c>
      <c r="N11337" s="24">
        <f t="shared" si="885"/>
        <v>709.2</v>
      </c>
      <c r="O11337" t="str">
        <f t="shared" si="886"/>
        <v>FACTURA</v>
      </c>
      <c r="P11337" t="str">
        <f t="shared" si="887"/>
        <v>2025</v>
      </c>
      <c r="Q11337" t="str">
        <f t="shared" si="888"/>
        <v>07</v>
      </c>
      <c r="R11337" t="str">
        <f>+IFERROR(VLOOKUP(I11337, Listado!A:B, 2, FALSE()), "COMERCIALIZADORA INTERNACIONAL CARIBBEAN EXOTICS S A")</f>
        <v>PIEDRAHITA PEREZ MARIANA</v>
      </c>
      <c r="S11337" s="25">
        <f>+VLOOKUP(E11337, TC!A:D, 2, FALSE())</f>
        <v>4170.59</v>
      </c>
      <c r="T11337" t="str">
        <f t="shared" si="889"/>
        <v>USD</v>
      </c>
    </row>
    <row r="11338" spans="1:20" ht="18.75" hidden="1" customHeight="1" x14ac:dyDescent="0.25">
      <c r="A11338" t="s">
        <v>3341</v>
      </c>
      <c r="B11338" t="s">
        <v>5</v>
      </c>
      <c r="C11338" t="s">
        <v>1913</v>
      </c>
      <c r="D11338" s="24">
        <v>12665</v>
      </c>
      <c r="E11338" t="s">
        <v>1804</v>
      </c>
      <c r="F11338" t="s">
        <v>99</v>
      </c>
      <c r="G11338" t="s">
        <v>3554</v>
      </c>
      <c r="H11338" t="s">
        <v>3617</v>
      </c>
      <c r="I11338" t="s">
        <v>3618</v>
      </c>
      <c r="J11338" t="s">
        <v>1915</v>
      </c>
      <c r="K11338" t="s">
        <v>107</v>
      </c>
      <c r="L11338" s="24">
        <v>220000</v>
      </c>
      <c r="M11338" s="25">
        <f>+VLOOKUP(E11338, TC!A:D, 4, FALSE())</f>
        <v>1.1479999999999999</v>
      </c>
      <c r="N11338" s="24">
        <f t="shared" si="885"/>
        <v>220000</v>
      </c>
      <c r="O11338" t="str">
        <f t="shared" si="886"/>
        <v>FACTURA</v>
      </c>
      <c r="P11338" t="str">
        <f t="shared" si="887"/>
        <v>2025</v>
      </c>
      <c r="Q11338" t="str">
        <f t="shared" si="888"/>
        <v>07</v>
      </c>
      <c r="R11338" t="str">
        <f>+IFERROR(VLOOKUP(I11338, Listado!A:B, 2, FALSE()), "COMERCIALIZADORA INTERNACIONAL CARIBBEAN EXOTICS S A")</f>
        <v>COMERCIALIZADORA INTERNACIONAL CARIBBEAN EXOTICS S A</v>
      </c>
      <c r="S11338" s="25">
        <f>+VLOOKUP(E11338, TC!A:D, 2, FALSE())</f>
        <v>4154.79</v>
      </c>
      <c r="T11338" t="str">
        <f t="shared" si="889"/>
        <v>COP</v>
      </c>
    </row>
    <row r="11339" spans="1:20" ht="18.75" hidden="1" customHeight="1" x14ac:dyDescent="0.25">
      <c r="A11339" t="s">
        <v>3341</v>
      </c>
      <c r="B11339" t="s">
        <v>5</v>
      </c>
      <c r="C11339" t="s">
        <v>1913</v>
      </c>
      <c r="D11339" s="24">
        <v>12665</v>
      </c>
      <c r="E11339" t="s">
        <v>1804</v>
      </c>
      <c r="F11339" t="s">
        <v>99</v>
      </c>
      <c r="G11339" t="s">
        <v>3554</v>
      </c>
      <c r="H11339" t="s">
        <v>3617</v>
      </c>
      <c r="I11339" t="s">
        <v>3618</v>
      </c>
      <c r="J11339" t="s">
        <v>1915</v>
      </c>
      <c r="K11339" t="s">
        <v>2733</v>
      </c>
      <c r="L11339" s="24">
        <v>320000</v>
      </c>
      <c r="M11339" s="25">
        <f>+VLOOKUP(E11339, TC!A:D, 4, FALSE())</f>
        <v>1.1479999999999999</v>
      </c>
      <c r="N11339" s="24">
        <f t="shared" si="885"/>
        <v>320000</v>
      </c>
      <c r="O11339" t="str">
        <f t="shared" si="886"/>
        <v>FACTURA</v>
      </c>
      <c r="P11339" t="str">
        <f t="shared" si="887"/>
        <v>2025</v>
      </c>
      <c r="Q11339" t="str">
        <f t="shared" si="888"/>
        <v>07</v>
      </c>
      <c r="R11339" t="str">
        <f>+IFERROR(VLOOKUP(I11339, Listado!A:B, 2, FALSE()), "COMERCIALIZADORA INTERNACIONAL CARIBBEAN EXOTICS S A")</f>
        <v>COMERCIALIZADORA INTERNACIONAL CARIBBEAN EXOTICS S A</v>
      </c>
      <c r="S11339" s="25">
        <f>+VLOOKUP(E11339, TC!A:D, 2, FALSE())</f>
        <v>4154.79</v>
      </c>
      <c r="T11339" t="str">
        <f t="shared" si="889"/>
        <v>COP</v>
      </c>
    </row>
    <row r="11340" spans="1:20" ht="18.75" hidden="1" customHeight="1" x14ac:dyDescent="0.25">
      <c r="A11340" t="s">
        <v>3341</v>
      </c>
      <c r="B11340" t="s">
        <v>1923</v>
      </c>
      <c r="C11340" t="s">
        <v>1913</v>
      </c>
      <c r="D11340" s="24">
        <v>6248</v>
      </c>
      <c r="E11340" t="s">
        <v>1804</v>
      </c>
      <c r="F11340" t="s">
        <v>99</v>
      </c>
      <c r="G11340" t="s">
        <v>1914</v>
      </c>
      <c r="I11340" t="s">
        <v>3619</v>
      </c>
      <c r="J11340" t="s">
        <v>1915</v>
      </c>
      <c r="K11340" t="s">
        <v>2025</v>
      </c>
      <c r="L11340" s="24">
        <v>15000</v>
      </c>
      <c r="M11340" s="25">
        <f>+VLOOKUP(E11340, TC!A:D, 4, FALSE())</f>
        <v>1.1479999999999999</v>
      </c>
      <c r="N11340" s="24">
        <f t="shared" si="885"/>
        <v>15000</v>
      </c>
      <c r="O11340" t="str">
        <f t="shared" si="886"/>
        <v>FACTURA</v>
      </c>
      <c r="P11340" t="str">
        <f t="shared" si="887"/>
        <v>2025</v>
      </c>
      <c r="Q11340" t="str">
        <f t="shared" si="888"/>
        <v>07</v>
      </c>
      <c r="R11340" t="str">
        <f>+IFERROR(VLOOKUP(I11340, Listado!A:B, 2, FALSE()), "COMERCIALIZADORA INTERNACIONAL CARIBBEAN EXOTICS S A")</f>
        <v>COMERCIALIZADORA INTERNACIONAL CARIBBEAN EXOTICS S A</v>
      </c>
      <c r="S11340" s="25">
        <f>+VLOOKUP(E11340, TC!A:D, 2, FALSE())</f>
        <v>4154.79</v>
      </c>
      <c r="T11340" t="str">
        <f t="shared" si="889"/>
        <v>COP</v>
      </c>
    </row>
    <row r="11341" spans="1:20" ht="18.75" hidden="1" customHeight="1" x14ac:dyDescent="0.25">
      <c r="A11341" t="s">
        <v>3341</v>
      </c>
      <c r="B11341" t="s">
        <v>1923</v>
      </c>
      <c r="C11341" t="s">
        <v>1913</v>
      </c>
      <c r="D11341" s="24">
        <v>6248</v>
      </c>
      <c r="E11341" t="s">
        <v>1804</v>
      </c>
      <c r="F11341" t="s">
        <v>99</v>
      </c>
      <c r="G11341" t="s">
        <v>1914</v>
      </c>
      <c r="I11341" t="s">
        <v>3619</v>
      </c>
      <c r="J11341" t="s">
        <v>1915</v>
      </c>
      <c r="K11341" t="s">
        <v>2022</v>
      </c>
      <c r="L11341" s="24">
        <v>1000</v>
      </c>
      <c r="M11341" s="25">
        <f>+VLOOKUP(E11341, TC!A:D, 4, FALSE())</f>
        <v>1.1479999999999999</v>
      </c>
      <c r="N11341" s="24">
        <f t="shared" si="885"/>
        <v>1000</v>
      </c>
      <c r="O11341" t="str">
        <f t="shared" si="886"/>
        <v>FACTURA</v>
      </c>
      <c r="P11341" t="str">
        <f t="shared" si="887"/>
        <v>2025</v>
      </c>
      <c r="Q11341" t="str">
        <f t="shared" si="888"/>
        <v>07</v>
      </c>
      <c r="R11341" t="str">
        <f>+IFERROR(VLOOKUP(I11341, Listado!A:B, 2, FALSE()), "COMERCIALIZADORA INTERNACIONAL CARIBBEAN EXOTICS S A")</f>
        <v>COMERCIALIZADORA INTERNACIONAL CARIBBEAN EXOTICS S A</v>
      </c>
      <c r="S11341" s="25">
        <f>+VLOOKUP(E11341, TC!A:D, 2, FALSE())</f>
        <v>4154.79</v>
      </c>
      <c r="T11341" t="str">
        <f t="shared" si="889"/>
        <v>COP</v>
      </c>
    </row>
    <row r="11342" spans="1:20" ht="18.75" hidden="1" customHeight="1" x14ac:dyDescent="0.25">
      <c r="A11342" t="s">
        <v>3341</v>
      </c>
      <c r="B11342" t="s">
        <v>1923</v>
      </c>
      <c r="C11342" t="s">
        <v>1913</v>
      </c>
      <c r="D11342" s="24">
        <v>6248</v>
      </c>
      <c r="E11342" t="s">
        <v>1804</v>
      </c>
      <c r="F11342" t="s">
        <v>99</v>
      </c>
      <c r="G11342" t="s">
        <v>1914</v>
      </c>
      <c r="I11342" t="s">
        <v>3619</v>
      </c>
      <c r="J11342" t="s">
        <v>1915</v>
      </c>
      <c r="K11342" t="s">
        <v>2022</v>
      </c>
      <c r="L11342" s="24">
        <v>1000</v>
      </c>
      <c r="M11342" s="25">
        <f>+VLOOKUP(E11342, TC!A:D, 4, FALSE())</f>
        <v>1.1479999999999999</v>
      </c>
      <c r="N11342" s="24">
        <f t="shared" si="885"/>
        <v>1000</v>
      </c>
      <c r="O11342" t="str">
        <f t="shared" si="886"/>
        <v>FACTURA</v>
      </c>
      <c r="P11342" t="str">
        <f t="shared" si="887"/>
        <v>2025</v>
      </c>
      <c r="Q11342" t="str">
        <f t="shared" si="888"/>
        <v>07</v>
      </c>
      <c r="R11342" t="str">
        <f>+IFERROR(VLOOKUP(I11342, Listado!A:B, 2, FALSE()), "COMERCIALIZADORA INTERNACIONAL CARIBBEAN EXOTICS S A")</f>
        <v>COMERCIALIZADORA INTERNACIONAL CARIBBEAN EXOTICS S A</v>
      </c>
      <c r="S11342" s="25">
        <f>+VLOOKUP(E11342, TC!A:D, 2, FALSE())</f>
        <v>4154.79</v>
      </c>
      <c r="T11342" t="str">
        <f t="shared" si="889"/>
        <v>COP</v>
      </c>
    </row>
    <row r="11343" spans="1:20" ht="18.75" hidden="1" customHeight="1" x14ac:dyDescent="0.25">
      <c r="A11343" t="s">
        <v>3341</v>
      </c>
      <c r="B11343" t="s">
        <v>1923</v>
      </c>
      <c r="C11343" t="s">
        <v>1913</v>
      </c>
      <c r="D11343" s="24">
        <v>6248</v>
      </c>
      <c r="E11343" t="s">
        <v>1804</v>
      </c>
      <c r="F11343" t="s">
        <v>99</v>
      </c>
      <c r="G11343" t="s">
        <v>1914</v>
      </c>
      <c r="I11343" t="s">
        <v>3619</v>
      </c>
      <c r="J11343" t="s">
        <v>1915</v>
      </c>
      <c r="K11343" t="s">
        <v>2022</v>
      </c>
      <c r="L11343" s="24">
        <v>5500</v>
      </c>
      <c r="M11343" s="25">
        <f>+VLOOKUP(E11343, TC!A:D, 4, FALSE())</f>
        <v>1.1479999999999999</v>
      </c>
      <c r="N11343" s="24">
        <f t="shared" si="885"/>
        <v>5500</v>
      </c>
      <c r="O11343" t="str">
        <f t="shared" si="886"/>
        <v>FACTURA</v>
      </c>
      <c r="P11343" t="str">
        <f t="shared" si="887"/>
        <v>2025</v>
      </c>
      <c r="Q11343" t="str">
        <f t="shared" si="888"/>
        <v>07</v>
      </c>
      <c r="R11343" t="str">
        <f>+IFERROR(VLOOKUP(I11343, Listado!A:B, 2, FALSE()), "COMERCIALIZADORA INTERNACIONAL CARIBBEAN EXOTICS S A")</f>
        <v>COMERCIALIZADORA INTERNACIONAL CARIBBEAN EXOTICS S A</v>
      </c>
      <c r="S11343" s="25">
        <f>+VLOOKUP(E11343, TC!A:D, 2, FALSE())</f>
        <v>4154.79</v>
      </c>
      <c r="T11343" t="str">
        <f t="shared" si="889"/>
        <v>COP</v>
      </c>
    </row>
    <row r="11344" spans="1:20" ht="18.75" hidden="1" customHeight="1" x14ac:dyDescent="0.25">
      <c r="A11344" t="s">
        <v>3341</v>
      </c>
      <c r="B11344" t="s">
        <v>1923</v>
      </c>
      <c r="C11344" t="s">
        <v>1913</v>
      </c>
      <c r="D11344" s="24">
        <v>6249</v>
      </c>
      <c r="E11344" t="s">
        <v>1804</v>
      </c>
      <c r="F11344" t="s">
        <v>99</v>
      </c>
      <c r="G11344" t="s">
        <v>1914</v>
      </c>
      <c r="I11344" t="s">
        <v>3620</v>
      </c>
      <c r="J11344" t="s">
        <v>1915</v>
      </c>
      <c r="K11344" t="s">
        <v>2025</v>
      </c>
      <c r="L11344" s="24">
        <v>3500</v>
      </c>
      <c r="M11344" s="25">
        <f>+VLOOKUP(E11344, TC!A:D, 4, FALSE())</f>
        <v>1.1479999999999999</v>
      </c>
      <c r="N11344" s="24">
        <f t="shared" si="885"/>
        <v>3500</v>
      </c>
      <c r="O11344" t="str">
        <f t="shared" si="886"/>
        <v>FACTURA</v>
      </c>
      <c r="P11344" t="str">
        <f t="shared" si="887"/>
        <v>2025</v>
      </c>
      <c r="Q11344" t="str">
        <f t="shared" si="888"/>
        <v>07</v>
      </c>
      <c r="R11344" t="str">
        <f>+IFERROR(VLOOKUP(I11344, Listado!A:B, 2, FALSE()), "COMERCIALIZADORA INTERNACIONAL CARIBBEAN EXOTICS S A")</f>
        <v>COMERCIALIZADORA INTERNACIONAL CARIBBEAN EXOTICS S A</v>
      </c>
      <c r="S11344" s="25">
        <f>+VLOOKUP(E11344, TC!A:D, 2, FALSE())</f>
        <v>4154.79</v>
      </c>
      <c r="T11344" t="str">
        <f t="shared" si="889"/>
        <v>COP</v>
      </c>
    </row>
    <row r="11345" spans="1:20" ht="18.75" hidden="1" customHeight="1" x14ac:dyDescent="0.25">
      <c r="A11345" t="s">
        <v>3341</v>
      </c>
      <c r="B11345" t="s">
        <v>1923</v>
      </c>
      <c r="C11345" t="s">
        <v>1913</v>
      </c>
      <c r="D11345" s="24">
        <v>6249</v>
      </c>
      <c r="E11345" t="s">
        <v>1804</v>
      </c>
      <c r="F11345" t="s">
        <v>99</v>
      </c>
      <c r="G11345" t="s">
        <v>1914</v>
      </c>
      <c r="I11345" t="s">
        <v>3620</v>
      </c>
      <c r="J11345" t="s">
        <v>1915</v>
      </c>
      <c r="K11345" t="s">
        <v>3621</v>
      </c>
      <c r="L11345" s="24">
        <v>4500</v>
      </c>
      <c r="M11345" s="25">
        <f>+VLOOKUP(E11345, TC!A:D, 4, FALSE())</f>
        <v>1.1479999999999999</v>
      </c>
      <c r="N11345" s="24">
        <f t="shared" si="885"/>
        <v>4500</v>
      </c>
      <c r="O11345" t="str">
        <f t="shared" si="886"/>
        <v>FACTURA</v>
      </c>
      <c r="P11345" t="str">
        <f t="shared" si="887"/>
        <v>2025</v>
      </c>
      <c r="Q11345" t="str">
        <f t="shared" si="888"/>
        <v>07</v>
      </c>
      <c r="R11345" t="str">
        <f>+IFERROR(VLOOKUP(I11345, Listado!A:B, 2, FALSE()), "COMERCIALIZADORA INTERNACIONAL CARIBBEAN EXOTICS S A")</f>
        <v>COMERCIALIZADORA INTERNACIONAL CARIBBEAN EXOTICS S A</v>
      </c>
      <c r="S11345" s="25">
        <f>+VLOOKUP(E11345, TC!A:D, 2, FALSE())</f>
        <v>4154.79</v>
      </c>
      <c r="T11345" t="str">
        <f t="shared" si="889"/>
        <v>COP</v>
      </c>
    </row>
    <row r="11346" spans="1:20" ht="18.75" hidden="1" customHeight="1" x14ac:dyDescent="0.25">
      <c r="A11346" t="s">
        <v>3341</v>
      </c>
      <c r="B11346" t="s">
        <v>1923</v>
      </c>
      <c r="C11346" t="s">
        <v>1913</v>
      </c>
      <c r="D11346" s="24">
        <v>6249</v>
      </c>
      <c r="E11346" t="s">
        <v>1804</v>
      </c>
      <c r="F11346" t="s">
        <v>99</v>
      </c>
      <c r="G11346" t="s">
        <v>1914</v>
      </c>
      <c r="I11346" t="s">
        <v>3620</v>
      </c>
      <c r="J11346" t="s">
        <v>1915</v>
      </c>
      <c r="K11346" t="s">
        <v>2028</v>
      </c>
      <c r="L11346" s="24">
        <v>5000</v>
      </c>
      <c r="M11346" s="25">
        <f>+VLOOKUP(E11346, TC!A:D, 4, FALSE())</f>
        <v>1.1479999999999999</v>
      </c>
      <c r="N11346" s="24">
        <f t="shared" si="885"/>
        <v>5000</v>
      </c>
      <c r="O11346" t="str">
        <f t="shared" si="886"/>
        <v>FACTURA</v>
      </c>
      <c r="P11346" t="str">
        <f t="shared" si="887"/>
        <v>2025</v>
      </c>
      <c r="Q11346" t="str">
        <f t="shared" si="888"/>
        <v>07</v>
      </c>
      <c r="R11346" t="str">
        <f>+IFERROR(VLOOKUP(I11346, Listado!A:B, 2, FALSE()), "COMERCIALIZADORA INTERNACIONAL CARIBBEAN EXOTICS S A")</f>
        <v>COMERCIALIZADORA INTERNACIONAL CARIBBEAN EXOTICS S A</v>
      </c>
      <c r="S11346" s="25">
        <f>+VLOOKUP(E11346, TC!A:D, 2, FALSE())</f>
        <v>4154.79</v>
      </c>
      <c r="T11346" t="str">
        <f t="shared" si="889"/>
        <v>COP</v>
      </c>
    </row>
    <row r="11347" spans="1:20" ht="18.75" hidden="1" customHeight="1" x14ac:dyDescent="0.25">
      <c r="A11347" t="s">
        <v>3341</v>
      </c>
      <c r="B11347" t="s">
        <v>1923</v>
      </c>
      <c r="C11347" t="s">
        <v>1913</v>
      </c>
      <c r="D11347" s="24">
        <v>6249</v>
      </c>
      <c r="E11347" t="s">
        <v>1804</v>
      </c>
      <c r="F11347" t="s">
        <v>99</v>
      </c>
      <c r="G11347" t="s">
        <v>1914</v>
      </c>
      <c r="I11347" t="s">
        <v>3620</v>
      </c>
      <c r="J11347" t="s">
        <v>1915</v>
      </c>
      <c r="K11347" t="s">
        <v>2019</v>
      </c>
      <c r="L11347" s="24">
        <v>1500</v>
      </c>
      <c r="M11347" s="25">
        <f>+VLOOKUP(E11347, TC!A:D, 4, FALSE())</f>
        <v>1.1479999999999999</v>
      </c>
      <c r="N11347" s="24">
        <f t="shared" si="885"/>
        <v>1500</v>
      </c>
      <c r="O11347" t="str">
        <f t="shared" si="886"/>
        <v>FACTURA</v>
      </c>
      <c r="P11347" t="str">
        <f t="shared" si="887"/>
        <v>2025</v>
      </c>
      <c r="Q11347" t="str">
        <f t="shared" si="888"/>
        <v>07</v>
      </c>
      <c r="R11347" t="str">
        <f>+IFERROR(VLOOKUP(I11347, Listado!A:B, 2, FALSE()), "COMERCIALIZADORA INTERNACIONAL CARIBBEAN EXOTICS S A")</f>
        <v>COMERCIALIZADORA INTERNACIONAL CARIBBEAN EXOTICS S A</v>
      </c>
      <c r="S11347" s="25">
        <f>+VLOOKUP(E11347, TC!A:D, 2, FALSE())</f>
        <v>4154.79</v>
      </c>
      <c r="T11347" t="str">
        <f t="shared" si="889"/>
        <v>COP</v>
      </c>
    </row>
    <row r="11348" spans="1:20" ht="18.75" hidden="1" customHeight="1" x14ac:dyDescent="0.25">
      <c r="A11348" t="s">
        <v>3341</v>
      </c>
      <c r="B11348" t="s">
        <v>1923</v>
      </c>
      <c r="C11348" t="s">
        <v>1913</v>
      </c>
      <c r="D11348" s="24">
        <v>6249</v>
      </c>
      <c r="E11348" t="s">
        <v>1804</v>
      </c>
      <c r="F11348" t="s">
        <v>99</v>
      </c>
      <c r="G11348" t="s">
        <v>1914</v>
      </c>
      <c r="I11348" t="s">
        <v>3620</v>
      </c>
      <c r="J11348" t="s">
        <v>1915</v>
      </c>
      <c r="K11348" t="s">
        <v>2021</v>
      </c>
      <c r="L11348" s="24">
        <v>2000</v>
      </c>
      <c r="M11348" s="25">
        <f>+VLOOKUP(E11348, TC!A:D, 4, FALSE())</f>
        <v>1.1479999999999999</v>
      </c>
      <c r="N11348" s="24">
        <f t="shared" si="885"/>
        <v>2000</v>
      </c>
      <c r="O11348" t="str">
        <f t="shared" si="886"/>
        <v>FACTURA</v>
      </c>
      <c r="P11348" t="str">
        <f t="shared" si="887"/>
        <v>2025</v>
      </c>
      <c r="Q11348" t="str">
        <f t="shared" si="888"/>
        <v>07</v>
      </c>
      <c r="R11348" t="str">
        <f>+IFERROR(VLOOKUP(I11348, Listado!A:B, 2, FALSE()), "COMERCIALIZADORA INTERNACIONAL CARIBBEAN EXOTICS S A")</f>
        <v>COMERCIALIZADORA INTERNACIONAL CARIBBEAN EXOTICS S A</v>
      </c>
      <c r="S11348" s="25">
        <f>+VLOOKUP(E11348, TC!A:D, 2, FALSE())</f>
        <v>4154.79</v>
      </c>
      <c r="T11348" t="str">
        <f t="shared" si="889"/>
        <v>COP</v>
      </c>
    </row>
    <row r="11349" spans="1:20" ht="18.75" hidden="1" customHeight="1" x14ac:dyDescent="0.25">
      <c r="A11349" t="s">
        <v>3341</v>
      </c>
      <c r="B11349" t="s">
        <v>1923</v>
      </c>
      <c r="C11349" t="s">
        <v>1913</v>
      </c>
      <c r="D11349" s="24">
        <v>6249</v>
      </c>
      <c r="E11349" t="s">
        <v>1804</v>
      </c>
      <c r="F11349" t="s">
        <v>99</v>
      </c>
      <c r="G11349" t="s">
        <v>1914</v>
      </c>
      <c r="I11349" t="s">
        <v>3620</v>
      </c>
      <c r="J11349" t="s">
        <v>1915</v>
      </c>
      <c r="K11349" t="s">
        <v>2022</v>
      </c>
      <c r="L11349" s="24">
        <v>4000</v>
      </c>
      <c r="M11349" s="25">
        <f>+VLOOKUP(E11349, TC!A:D, 4, FALSE())</f>
        <v>1.1479999999999999</v>
      </c>
      <c r="N11349" s="24">
        <f t="shared" si="885"/>
        <v>4000</v>
      </c>
      <c r="O11349" t="str">
        <f t="shared" si="886"/>
        <v>FACTURA</v>
      </c>
      <c r="P11349" t="str">
        <f t="shared" si="887"/>
        <v>2025</v>
      </c>
      <c r="Q11349" t="str">
        <f t="shared" si="888"/>
        <v>07</v>
      </c>
      <c r="R11349" t="str">
        <f>+IFERROR(VLOOKUP(I11349, Listado!A:B, 2, FALSE()), "COMERCIALIZADORA INTERNACIONAL CARIBBEAN EXOTICS S A")</f>
        <v>COMERCIALIZADORA INTERNACIONAL CARIBBEAN EXOTICS S A</v>
      </c>
      <c r="S11349" s="25">
        <f>+VLOOKUP(E11349, TC!A:D, 2, FALSE())</f>
        <v>4154.79</v>
      </c>
      <c r="T11349" t="str">
        <f t="shared" si="889"/>
        <v>COP</v>
      </c>
    </row>
    <row r="11350" spans="1:20" ht="18.75" hidden="1" customHeight="1" x14ac:dyDescent="0.25">
      <c r="A11350" t="s">
        <v>3341</v>
      </c>
      <c r="B11350" t="s">
        <v>1923</v>
      </c>
      <c r="C11350" t="s">
        <v>1913</v>
      </c>
      <c r="D11350" s="24">
        <v>6250</v>
      </c>
      <c r="E11350" t="s">
        <v>1804</v>
      </c>
      <c r="F11350" t="s">
        <v>99</v>
      </c>
      <c r="G11350" t="s">
        <v>1914</v>
      </c>
      <c r="I11350" t="s">
        <v>3620</v>
      </c>
      <c r="J11350" t="s">
        <v>1915</v>
      </c>
      <c r="K11350" t="s">
        <v>2023</v>
      </c>
      <c r="L11350" s="24">
        <v>5500</v>
      </c>
      <c r="M11350" s="25">
        <f>+VLOOKUP(E11350, TC!A:D, 4, FALSE())</f>
        <v>1.1479999999999999</v>
      </c>
      <c r="N11350" s="24">
        <f t="shared" si="885"/>
        <v>5500</v>
      </c>
      <c r="O11350" t="str">
        <f t="shared" si="886"/>
        <v>FACTURA</v>
      </c>
      <c r="P11350" t="str">
        <f t="shared" si="887"/>
        <v>2025</v>
      </c>
      <c r="Q11350" t="str">
        <f t="shared" si="888"/>
        <v>07</v>
      </c>
      <c r="R11350" t="str">
        <f>+IFERROR(VLOOKUP(I11350, Listado!A:B, 2, FALSE()), "COMERCIALIZADORA INTERNACIONAL CARIBBEAN EXOTICS S A")</f>
        <v>COMERCIALIZADORA INTERNACIONAL CARIBBEAN EXOTICS S A</v>
      </c>
      <c r="S11350" s="25">
        <f>+VLOOKUP(E11350, TC!A:D, 2, FALSE())</f>
        <v>4154.79</v>
      </c>
      <c r="T11350" t="str">
        <f t="shared" si="889"/>
        <v>COP</v>
      </c>
    </row>
    <row r="11351" spans="1:20" ht="18.75" hidden="1" customHeight="1" x14ac:dyDescent="0.25">
      <c r="A11351" t="s">
        <v>3341</v>
      </c>
      <c r="B11351" t="s">
        <v>1923</v>
      </c>
      <c r="C11351" t="s">
        <v>1913</v>
      </c>
      <c r="D11351" s="24">
        <v>6251</v>
      </c>
      <c r="E11351" t="s">
        <v>1804</v>
      </c>
      <c r="F11351" t="s">
        <v>99</v>
      </c>
      <c r="G11351" t="s">
        <v>1914</v>
      </c>
      <c r="I11351" t="s">
        <v>3619</v>
      </c>
      <c r="J11351" t="s">
        <v>1915</v>
      </c>
      <c r="K11351" t="s">
        <v>2025</v>
      </c>
      <c r="L11351" s="24">
        <v>45000</v>
      </c>
      <c r="M11351" s="25">
        <f>+VLOOKUP(E11351, TC!A:D, 4, FALSE())</f>
        <v>1.1479999999999999</v>
      </c>
      <c r="N11351" s="24">
        <f t="shared" si="885"/>
        <v>45000</v>
      </c>
      <c r="O11351" t="str">
        <f t="shared" si="886"/>
        <v>FACTURA</v>
      </c>
      <c r="P11351" t="str">
        <f t="shared" si="887"/>
        <v>2025</v>
      </c>
      <c r="Q11351" t="str">
        <f t="shared" si="888"/>
        <v>07</v>
      </c>
      <c r="R11351" t="str">
        <f>+IFERROR(VLOOKUP(I11351, Listado!A:B, 2, FALSE()), "COMERCIALIZADORA INTERNACIONAL CARIBBEAN EXOTICS S A")</f>
        <v>COMERCIALIZADORA INTERNACIONAL CARIBBEAN EXOTICS S A</v>
      </c>
      <c r="S11351" s="25">
        <f>+VLOOKUP(E11351, TC!A:D, 2, FALSE())</f>
        <v>4154.79</v>
      </c>
      <c r="T11351" t="str">
        <f t="shared" si="889"/>
        <v>COP</v>
      </c>
    </row>
    <row r="11352" spans="1:20" ht="18.75" hidden="1" customHeight="1" x14ac:dyDescent="0.25">
      <c r="A11352" t="s">
        <v>3341</v>
      </c>
      <c r="B11352" t="s">
        <v>1923</v>
      </c>
      <c r="C11352" t="s">
        <v>1913</v>
      </c>
      <c r="D11352" s="24">
        <v>6251</v>
      </c>
      <c r="E11352" t="s">
        <v>1804</v>
      </c>
      <c r="F11352" t="s">
        <v>99</v>
      </c>
      <c r="G11352" t="s">
        <v>1914</v>
      </c>
      <c r="I11352" t="s">
        <v>3619</v>
      </c>
      <c r="J11352" t="s">
        <v>1915</v>
      </c>
      <c r="K11352" t="s">
        <v>2019</v>
      </c>
      <c r="L11352" s="24">
        <v>5000</v>
      </c>
      <c r="M11352" s="25">
        <f>+VLOOKUP(E11352, TC!A:D, 4, FALSE())</f>
        <v>1.1479999999999999</v>
      </c>
      <c r="N11352" s="24">
        <f t="shared" si="885"/>
        <v>5000</v>
      </c>
      <c r="O11352" t="str">
        <f t="shared" si="886"/>
        <v>FACTURA</v>
      </c>
      <c r="P11352" t="str">
        <f t="shared" si="887"/>
        <v>2025</v>
      </c>
      <c r="Q11352" t="str">
        <f t="shared" si="888"/>
        <v>07</v>
      </c>
      <c r="R11352" t="str">
        <f>+IFERROR(VLOOKUP(I11352, Listado!A:B, 2, FALSE()), "COMERCIALIZADORA INTERNACIONAL CARIBBEAN EXOTICS S A")</f>
        <v>COMERCIALIZADORA INTERNACIONAL CARIBBEAN EXOTICS S A</v>
      </c>
      <c r="S11352" s="25">
        <f>+VLOOKUP(E11352, TC!A:D, 2, FALSE())</f>
        <v>4154.79</v>
      </c>
      <c r="T11352" t="str">
        <f t="shared" si="889"/>
        <v>COP</v>
      </c>
    </row>
    <row r="11353" spans="1:20" ht="18.75" hidden="1" customHeight="1" x14ac:dyDescent="0.25">
      <c r="A11353" t="s">
        <v>3341</v>
      </c>
      <c r="B11353" t="s">
        <v>1923</v>
      </c>
      <c r="C11353" t="s">
        <v>1913</v>
      </c>
      <c r="D11353" s="24">
        <v>6251</v>
      </c>
      <c r="E11353" t="s">
        <v>1804</v>
      </c>
      <c r="F11353" t="s">
        <v>99</v>
      </c>
      <c r="G11353" t="s">
        <v>1914</v>
      </c>
      <c r="I11353" t="s">
        <v>3619</v>
      </c>
      <c r="J11353" t="s">
        <v>1915</v>
      </c>
      <c r="K11353" t="s">
        <v>2022</v>
      </c>
      <c r="L11353" s="24">
        <v>17500</v>
      </c>
      <c r="M11353" s="25">
        <f>+VLOOKUP(E11353, TC!A:D, 4, FALSE())</f>
        <v>1.1479999999999999</v>
      </c>
      <c r="N11353" s="24">
        <f t="shared" si="885"/>
        <v>17500</v>
      </c>
      <c r="O11353" t="str">
        <f t="shared" si="886"/>
        <v>FACTURA</v>
      </c>
      <c r="P11353" t="str">
        <f t="shared" si="887"/>
        <v>2025</v>
      </c>
      <c r="Q11353" t="str">
        <f t="shared" si="888"/>
        <v>07</v>
      </c>
      <c r="R11353" t="str">
        <f>+IFERROR(VLOOKUP(I11353, Listado!A:B, 2, FALSE()), "COMERCIALIZADORA INTERNACIONAL CARIBBEAN EXOTICS S A")</f>
        <v>COMERCIALIZADORA INTERNACIONAL CARIBBEAN EXOTICS S A</v>
      </c>
      <c r="S11353" s="25">
        <f>+VLOOKUP(E11353, TC!A:D, 2, FALSE())</f>
        <v>4154.79</v>
      </c>
      <c r="T11353" t="str">
        <f t="shared" si="889"/>
        <v>COP</v>
      </c>
    </row>
    <row r="11354" spans="1:20" ht="18.75" hidden="1" customHeight="1" x14ac:dyDescent="0.25">
      <c r="A11354" t="s">
        <v>3341</v>
      </c>
      <c r="B11354" t="s">
        <v>1923</v>
      </c>
      <c r="C11354" t="s">
        <v>1913</v>
      </c>
      <c r="D11354" s="24">
        <v>6252</v>
      </c>
      <c r="E11354" t="s">
        <v>1804</v>
      </c>
      <c r="F11354" t="s">
        <v>99</v>
      </c>
      <c r="G11354" t="s">
        <v>1914</v>
      </c>
      <c r="I11354" t="s">
        <v>3620</v>
      </c>
      <c r="J11354" t="s">
        <v>1915</v>
      </c>
      <c r="K11354" t="s">
        <v>2025</v>
      </c>
      <c r="L11354" s="24">
        <v>10000</v>
      </c>
      <c r="M11354" s="25">
        <f>+VLOOKUP(E11354, TC!A:D, 4, FALSE())</f>
        <v>1.1479999999999999</v>
      </c>
      <c r="N11354" s="24">
        <f t="shared" si="885"/>
        <v>10000</v>
      </c>
      <c r="O11354" t="str">
        <f t="shared" si="886"/>
        <v>FACTURA</v>
      </c>
      <c r="P11354" t="str">
        <f t="shared" si="887"/>
        <v>2025</v>
      </c>
      <c r="Q11354" t="str">
        <f t="shared" si="888"/>
        <v>07</v>
      </c>
      <c r="R11354" t="str">
        <f>+IFERROR(VLOOKUP(I11354, Listado!A:B, 2, FALSE()), "COMERCIALIZADORA INTERNACIONAL CARIBBEAN EXOTICS S A")</f>
        <v>COMERCIALIZADORA INTERNACIONAL CARIBBEAN EXOTICS S A</v>
      </c>
      <c r="S11354" s="25">
        <f>+VLOOKUP(E11354, TC!A:D, 2, FALSE())</f>
        <v>4154.79</v>
      </c>
      <c r="T11354" t="str">
        <f t="shared" si="889"/>
        <v>COP</v>
      </c>
    </row>
    <row r="11355" spans="1:20" ht="18.75" hidden="1" customHeight="1" x14ac:dyDescent="0.25">
      <c r="A11355" t="s">
        <v>3341</v>
      </c>
      <c r="B11355" t="s">
        <v>1923</v>
      </c>
      <c r="C11355" t="s">
        <v>1913</v>
      </c>
      <c r="D11355" s="24">
        <v>6252</v>
      </c>
      <c r="E11355" t="s">
        <v>1804</v>
      </c>
      <c r="F11355" t="s">
        <v>99</v>
      </c>
      <c r="G11355" t="s">
        <v>1914</v>
      </c>
      <c r="I11355" t="s">
        <v>3620</v>
      </c>
      <c r="J11355" t="s">
        <v>1915</v>
      </c>
      <c r="K11355" t="s">
        <v>2022</v>
      </c>
      <c r="L11355" s="24">
        <v>5000</v>
      </c>
      <c r="M11355" s="25">
        <f>+VLOOKUP(E11355, TC!A:D, 4, FALSE())</f>
        <v>1.1479999999999999</v>
      </c>
      <c r="N11355" s="24">
        <f t="shared" si="885"/>
        <v>5000</v>
      </c>
      <c r="O11355" t="str">
        <f t="shared" si="886"/>
        <v>FACTURA</v>
      </c>
      <c r="P11355" t="str">
        <f t="shared" si="887"/>
        <v>2025</v>
      </c>
      <c r="Q11355" t="str">
        <f t="shared" si="888"/>
        <v>07</v>
      </c>
      <c r="R11355" t="str">
        <f>+IFERROR(VLOOKUP(I11355, Listado!A:B, 2, FALSE()), "COMERCIALIZADORA INTERNACIONAL CARIBBEAN EXOTICS S A")</f>
        <v>COMERCIALIZADORA INTERNACIONAL CARIBBEAN EXOTICS S A</v>
      </c>
      <c r="S11355" s="25">
        <f>+VLOOKUP(E11355, TC!A:D, 2, FALSE())</f>
        <v>4154.79</v>
      </c>
      <c r="T11355" t="str">
        <f t="shared" si="889"/>
        <v>COP</v>
      </c>
    </row>
    <row r="11356" spans="1:20" ht="18.75" hidden="1" customHeight="1" x14ac:dyDescent="0.25">
      <c r="A11356" t="s">
        <v>3341</v>
      </c>
      <c r="B11356" t="s">
        <v>1923</v>
      </c>
      <c r="C11356" t="s">
        <v>1913</v>
      </c>
      <c r="D11356" s="24">
        <v>6253</v>
      </c>
      <c r="E11356" t="s">
        <v>1804</v>
      </c>
      <c r="F11356" t="s">
        <v>99</v>
      </c>
      <c r="G11356" t="s">
        <v>1914</v>
      </c>
      <c r="I11356" t="s">
        <v>3622</v>
      </c>
      <c r="J11356" t="s">
        <v>1915</v>
      </c>
      <c r="K11356" t="s">
        <v>2025</v>
      </c>
      <c r="L11356" s="24">
        <v>14000</v>
      </c>
      <c r="M11356" s="25">
        <f>+VLOOKUP(E11356, TC!A:D, 4, FALSE())</f>
        <v>1.1479999999999999</v>
      </c>
      <c r="N11356" s="24">
        <f t="shared" si="885"/>
        <v>14000</v>
      </c>
      <c r="O11356" t="str">
        <f t="shared" si="886"/>
        <v>FACTURA</v>
      </c>
      <c r="P11356" t="str">
        <f t="shared" si="887"/>
        <v>2025</v>
      </c>
      <c r="Q11356" t="str">
        <f t="shared" si="888"/>
        <v>07</v>
      </c>
      <c r="R11356" t="str">
        <f>+IFERROR(VLOOKUP(I11356, Listado!A:B, 2, FALSE()), "COMERCIALIZADORA INTERNACIONAL CARIBBEAN EXOTICS S A")</f>
        <v>COMERCIALIZADORA INTERNACIONAL CARIBBEAN EXOTICS S A</v>
      </c>
      <c r="S11356" s="25">
        <f>+VLOOKUP(E11356, TC!A:D, 2, FALSE())</f>
        <v>4154.79</v>
      </c>
      <c r="T11356" t="str">
        <f t="shared" si="889"/>
        <v>COP</v>
      </c>
    </row>
    <row r="11357" spans="1:20" ht="18.75" hidden="1" customHeight="1" x14ac:dyDescent="0.25">
      <c r="A11357" t="s">
        <v>3341</v>
      </c>
      <c r="B11357" t="s">
        <v>1923</v>
      </c>
      <c r="C11357" t="s">
        <v>1913</v>
      </c>
      <c r="D11357" s="24">
        <v>6253</v>
      </c>
      <c r="E11357" t="s">
        <v>1804</v>
      </c>
      <c r="F11357" t="s">
        <v>99</v>
      </c>
      <c r="G11357" t="s">
        <v>1914</v>
      </c>
      <c r="I11357" t="s">
        <v>3622</v>
      </c>
      <c r="J11357" t="s">
        <v>1915</v>
      </c>
      <c r="K11357" t="s">
        <v>2022</v>
      </c>
      <c r="L11357" s="24">
        <v>15200</v>
      </c>
      <c r="M11357" s="25">
        <f>+VLOOKUP(E11357, TC!A:D, 4, FALSE())</f>
        <v>1.1479999999999999</v>
      </c>
      <c r="N11357" s="24">
        <f t="shared" si="885"/>
        <v>15200</v>
      </c>
      <c r="O11357" t="str">
        <f t="shared" si="886"/>
        <v>FACTURA</v>
      </c>
      <c r="P11357" t="str">
        <f t="shared" si="887"/>
        <v>2025</v>
      </c>
      <c r="Q11357" t="str">
        <f t="shared" si="888"/>
        <v>07</v>
      </c>
      <c r="R11357" t="str">
        <f>+IFERROR(VLOOKUP(I11357, Listado!A:B, 2, FALSE()), "COMERCIALIZADORA INTERNACIONAL CARIBBEAN EXOTICS S A")</f>
        <v>COMERCIALIZADORA INTERNACIONAL CARIBBEAN EXOTICS S A</v>
      </c>
      <c r="S11357" s="25">
        <f>+VLOOKUP(E11357, TC!A:D, 2, FALSE())</f>
        <v>4154.79</v>
      </c>
      <c r="T11357" t="str">
        <f t="shared" si="889"/>
        <v>COP</v>
      </c>
    </row>
    <row r="11358" spans="1:20" ht="18.75" hidden="1" customHeight="1" x14ac:dyDescent="0.25">
      <c r="A11358" t="s">
        <v>3341</v>
      </c>
      <c r="B11358" t="s">
        <v>1923</v>
      </c>
      <c r="C11358" t="s">
        <v>1913</v>
      </c>
      <c r="D11358" s="24">
        <v>6254</v>
      </c>
      <c r="E11358" t="s">
        <v>1804</v>
      </c>
      <c r="F11358" t="s">
        <v>99</v>
      </c>
      <c r="G11358" t="s">
        <v>1914</v>
      </c>
      <c r="I11358" t="s">
        <v>3622</v>
      </c>
      <c r="J11358" t="s">
        <v>1915</v>
      </c>
      <c r="K11358" t="s">
        <v>2025</v>
      </c>
      <c r="L11358" s="24">
        <v>10710</v>
      </c>
      <c r="M11358" s="25">
        <f>+VLOOKUP(E11358, TC!A:D, 4, FALSE())</f>
        <v>1.1479999999999999</v>
      </c>
      <c r="N11358" s="24">
        <f t="shared" si="885"/>
        <v>10710</v>
      </c>
      <c r="O11358" t="str">
        <f t="shared" si="886"/>
        <v>FACTURA</v>
      </c>
      <c r="P11358" t="str">
        <f t="shared" si="887"/>
        <v>2025</v>
      </c>
      <c r="Q11358" t="str">
        <f t="shared" si="888"/>
        <v>07</v>
      </c>
      <c r="R11358" t="str">
        <f>+IFERROR(VLOOKUP(I11358, Listado!A:B, 2, FALSE()), "COMERCIALIZADORA INTERNACIONAL CARIBBEAN EXOTICS S A")</f>
        <v>COMERCIALIZADORA INTERNACIONAL CARIBBEAN EXOTICS S A</v>
      </c>
      <c r="S11358" s="25">
        <f>+VLOOKUP(E11358, TC!A:D, 2, FALSE())</f>
        <v>4154.79</v>
      </c>
      <c r="T11358" t="str">
        <f t="shared" si="889"/>
        <v>COP</v>
      </c>
    </row>
    <row r="11359" spans="1:20" ht="18.75" hidden="1" customHeight="1" x14ac:dyDescent="0.25">
      <c r="A11359" t="s">
        <v>3341</v>
      </c>
      <c r="B11359" t="s">
        <v>1923</v>
      </c>
      <c r="C11359" t="s">
        <v>1913</v>
      </c>
      <c r="D11359" s="24">
        <v>6255</v>
      </c>
      <c r="E11359" t="s">
        <v>1804</v>
      </c>
      <c r="F11359" t="s">
        <v>99</v>
      </c>
      <c r="G11359" t="s">
        <v>1914</v>
      </c>
      <c r="I11359" t="s">
        <v>2391</v>
      </c>
      <c r="J11359" t="s">
        <v>1915</v>
      </c>
      <c r="K11359" t="s">
        <v>2025</v>
      </c>
      <c r="L11359" s="24">
        <v>3500</v>
      </c>
      <c r="M11359" s="25">
        <f>+VLOOKUP(E11359, TC!A:D, 4, FALSE())</f>
        <v>1.1479999999999999</v>
      </c>
      <c r="N11359" s="24">
        <f t="shared" si="885"/>
        <v>3500</v>
      </c>
      <c r="O11359" t="str">
        <f t="shared" si="886"/>
        <v>FACTURA</v>
      </c>
      <c r="P11359" t="str">
        <f t="shared" si="887"/>
        <v>2025</v>
      </c>
      <c r="Q11359" t="str">
        <f t="shared" si="888"/>
        <v>07</v>
      </c>
      <c r="R11359" t="str">
        <f>+IFERROR(VLOOKUP(I11359, Listado!A:B, 2, FALSE()), "COMERCIALIZADORA INTERNACIONAL CARIBBEAN EXOTICS S A")</f>
        <v>COMERCIALIZADORA INTERNACIONAL CARIBBEAN EXOTICS S A</v>
      </c>
      <c r="S11359" s="25">
        <f>+VLOOKUP(E11359, TC!A:D, 2, FALSE())</f>
        <v>4154.79</v>
      </c>
      <c r="T11359" t="str">
        <f t="shared" si="889"/>
        <v>COP</v>
      </c>
    </row>
    <row r="11360" spans="1:20" ht="18.75" hidden="1" customHeight="1" x14ac:dyDescent="0.25">
      <c r="A11360" t="s">
        <v>3341</v>
      </c>
      <c r="B11360" t="s">
        <v>1923</v>
      </c>
      <c r="C11360" t="s">
        <v>1913</v>
      </c>
      <c r="D11360" s="24">
        <v>6256</v>
      </c>
      <c r="E11360" t="s">
        <v>1804</v>
      </c>
      <c r="F11360" t="s">
        <v>99</v>
      </c>
      <c r="G11360" t="s">
        <v>1914</v>
      </c>
      <c r="I11360" t="s">
        <v>2391</v>
      </c>
      <c r="J11360" t="s">
        <v>1915</v>
      </c>
      <c r="K11360" t="s">
        <v>2026</v>
      </c>
      <c r="L11360" s="24">
        <v>14000</v>
      </c>
      <c r="M11360" s="25">
        <f>+VLOOKUP(E11360, TC!A:D, 4, FALSE())</f>
        <v>1.1479999999999999</v>
      </c>
      <c r="N11360" s="24">
        <f t="shared" si="885"/>
        <v>14000</v>
      </c>
      <c r="O11360" t="str">
        <f t="shared" si="886"/>
        <v>FACTURA</v>
      </c>
      <c r="P11360" t="str">
        <f t="shared" si="887"/>
        <v>2025</v>
      </c>
      <c r="Q11360" t="str">
        <f t="shared" si="888"/>
        <v>07</v>
      </c>
      <c r="R11360" t="str">
        <f>+IFERROR(VLOOKUP(I11360, Listado!A:B, 2, FALSE()), "COMERCIALIZADORA INTERNACIONAL CARIBBEAN EXOTICS S A")</f>
        <v>COMERCIALIZADORA INTERNACIONAL CARIBBEAN EXOTICS S A</v>
      </c>
      <c r="S11360" s="25">
        <f>+VLOOKUP(E11360, TC!A:D, 2, FALSE())</f>
        <v>4154.79</v>
      </c>
      <c r="T11360" t="str">
        <f t="shared" si="889"/>
        <v>COP</v>
      </c>
    </row>
    <row r="11361" spans="1:20" ht="18.75" hidden="1" customHeight="1" x14ac:dyDescent="0.25">
      <c r="A11361" t="s">
        <v>3341</v>
      </c>
      <c r="B11361" t="s">
        <v>1923</v>
      </c>
      <c r="C11361" t="s">
        <v>1913</v>
      </c>
      <c r="D11361" s="24">
        <v>6256</v>
      </c>
      <c r="E11361" t="s">
        <v>1804</v>
      </c>
      <c r="F11361" t="s">
        <v>99</v>
      </c>
      <c r="G11361" t="s">
        <v>1914</v>
      </c>
      <c r="I11361" t="s">
        <v>2391</v>
      </c>
      <c r="J11361" t="s">
        <v>1915</v>
      </c>
      <c r="K11361" t="s">
        <v>2021</v>
      </c>
      <c r="L11361" s="24">
        <v>2000</v>
      </c>
      <c r="M11361" s="25">
        <f>+VLOOKUP(E11361, TC!A:D, 4, FALSE())</f>
        <v>1.1479999999999999</v>
      </c>
      <c r="N11361" s="24">
        <f t="shared" si="885"/>
        <v>2000</v>
      </c>
      <c r="O11361" t="str">
        <f t="shared" si="886"/>
        <v>FACTURA</v>
      </c>
      <c r="P11361" t="str">
        <f t="shared" si="887"/>
        <v>2025</v>
      </c>
      <c r="Q11361" t="str">
        <f t="shared" si="888"/>
        <v>07</v>
      </c>
      <c r="R11361" t="str">
        <f>+IFERROR(VLOOKUP(I11361, Listado!A:B, 2, FALSE()), "COMERCIALIZADORA INTERNACIONAL CARIBBEAN EXOTICS S A")</f>
        <v>COMERCIALIZADORA INTERNACIONAL CARIBBEAN EXOTICS S A</v>
      </c>
      <c r="S11361" s="25">
        <f>+VLOOKUP(E11361, TC!A:D, 2, FALSE())</f>
        <v>4154.79</v>
      </c>
      <c r="T11361" t="str">
        <f t="shared" si="889"/>
        <v>COP</v>
      </c>
    </row>
    <row r="11362" spans="1:20" ht="18.75" hidden="1" customHeight="1" x14ac:dyDescent="0.25">
      <c r="A11362" t="s">
        <v>3341</v>
      </c>
      <c r="B11362" t="s">
        <v>1923</v>
      </c>
      <c r="C11362" t="s">
        <v>1913</v>
      </c>
      <c r="D11362" s="24">
        <v>6257</v>
      </c>
      <c r="E11362" t="s">
        <v>1804</v>
      </c>
      <c r="F11362" t="s">
        <v>99</v>
      </c>
      <c r="G11362" t="s">
        <v>1914</v>
      </c>
      <c r="I11362" t="s">
        <v>3622</v>
      </c>
      <c r="J11362" t="s">
        <v>1915</v>
      </c>
      <c r="K11362" t="s">
        <v>2025</v>
      </c>
      <c r="L11362" s="24">
        <v>4000</v>
      </c>
      <c r="M11362" s="25">
        <f>+VLOOKUP(E11362, TC!A:D, 4, FALSE())</f>
        <v>1.1479999999999999</v>
      </c>
      <c r="N11362" s="24">
        <f t="shared" si="885"/>
        <v>4000</v>
      </c>
      <c r="O11362" t="str">
        <f t="shared" si="886"/>
        <v>FACTURA</v>
      </c>
      <c r="P11362" t="str">
        <f t="shared" si="887"/>
        <v>2025</v>
      </c>
      <c r="Q11362" t="str">
        <f t="shared" si="888"/>
        <v>07</v>
      </c>
      <c r="R11362" t="str">
        <f>+IFERROR(VLOOKUP(I11362, Listado!A:B, 2, FALSE()), "COMERCIALIZADORA INTERNACIONAL CARIBBEAN EXOTICS S A")</f>
        <v>COMERCIALIZADORA INTERNACIONAL CARIBBEAN EXOTICS S A</v>
      </c>
      <c r="S11362" s="25">
        <f>+VLOOKUP(E11362, TC!A:D, 2, FALSE())</f>
        <v>4154.79</v>
      </c>
      <c r="T11362" t="str">
        <f t="shared" si="889"/>
        <v>COP</v>
      </c>
    </row>
    <row r="11363" spans="1:20" ht="18.75" hidden="1" customHeight="1" x14ac:dyDescent="0.25">
      <c r="A11363" t="s">
        <v>3341</v>
      </c>
      <c r="B11363" t="s">
        <v>1923</v>
      </c>
      <c r="C11363" t="s">
        <v>1913</v>
      </c>
      <c r="D11363" s="24">
        <v>6258</v>
      </c>
      <c r="E11363" t="s">
        <v>1804</v>
      </c>
      <c r="F11363" t="s">
        <v>99</v>
      </c>
      <c r="G11363" t="s">
        <v>1914</v>
      </c>
      <c r="I11363" t="s">
        <v>3623</v>
      </c>
      <c r="J11363" t="s">
        <v>1915</v>
      </c>
      <c r="K11363" t="s">
        <v>2025</v>
      </c>
      <c r="L11363" s="24">
        <v>12000</v>
      </c>
      <c r="M11363" s="25">
        <f>+VLOOKUP(E11363, TC!A:D, 4, FALSE())</f>
        <v>1.1479999999999999</v>
      </c>
      <c r="N11363" s="24">
        <f t="shared" si="885"/>
        <v>12000</v>
      </c>
      <c r="O11363" t="str">
        <f t="shared" si="886"/>
        <v>FACTURA</v>
      </c>
      <c r="P11363" t="str">
        <f t="shared" si="887"/>
        <v>2025</v>
      </c>
      <c r="Q11363" t="str">
        <f t="shared" si="888"/>
        <v>07</v>
      </c>
      <c r="R11363" t="str">
        <f>+IFERROR(VLOOKUP(I11363, Listado!A:B, 2, FALSE()), "COMERCIALIZADORA INTERNACIONAL CARIBBEAN EXOTICS S A")</f>
        <v>COMERCIALIZADORA INTERNACIONAL CARIBBEAN EXOTICS S A</v>
      </c>
      <c r="S11363" s="25">
        <f>+VLOOKUP(E11363, TC!A:D, 2, FALSE())</f>
        <v>4154.79</v>
      </c>
      <c r="T11363" t="str">
        <f t="shared" si="889"/>
        <v>COP</v>
      </c>
    </row>
    <row r="11364" spans="1:20" ht="18.75" hidden="1" customHeight="1" x14ac:dyDescent="0.25">
      <c r="A11364" t="s">
        <v>3341</v>
      </c>
      <c r="B11364" t="s">
        <v>1923</v>
      </c>
      <c r="C11364" t="s">
        <v>1913</v>
      </c>
      <c r="D11364" s="24">
        <v>6259</v>
      </c>
      <c r="E11364" t="s">
        <v>1804</v>
      </c>
      <c r="F11364" t="s">
        <v>99</v>
      </c>
      <c r="G11364" t="s">
        <v>1914</v>
      </c>
      <c r="I11364" t="s">
        <v>3619</v>
      </c>
      <c r="J11364" t="s">
        <v>1915</v>
      </c>
      <c r="K11364" t="s">
        <v>2025</v>
      </c>
      <c r="L11364" s="24">
        <v>16000</v>
      </c>
      <c r="M11364" s="25">
        <f>+VLOOKUP(E11364, TC!A:D, 4, FALSE())</f>
        <v>1.1479999999999999</v>
      </c>
      <c r="N11364" s="24">
        <f t="shared" si="885"/>
        <v>16000</v>
      </c>
      <c r="O11364" t="str">
        <f t="shared" si="886"/>
        <v>FACTURA</v>
      </c>
      <c r="P11364" t="str">
        <f t="shared" si="887"/>
        <v>2025</v>
      </c>
      <c r="Q11364" t="str">
        <f t="shared" si="888"/>
        <v>07</v>
      </c>
      <c r="R11364" t="str">
        <f>+IFERROR(VLOOKUP(I11364, Listado!A:B, 2, FALSE()), "COMERCIALIZADORA INTERNACIONAL CARIBBEAN EXOTICS S A")</f>
        <v>COMERCIALIZADORA INTERNACIONAL CARIBBEAN EXOTICS S A</v>
      </c>
      <c r="S11364" s="25">
        <f>+VLOOKUP(E11364, TC!A:D, 2, FALSE())</f>
        <v>4154.79</v>
      </c>
      <c r="T11364" t="str">
        <f t="shared" si="889"/>
        <v>COP</v>
      </c>
    </row>
    <row r="11365" spans="1:20" ht="18.75" hidden="1" customHeight="1" x14ac:dyDescent="0.25">
      <c r="A11365" t="s">
        <v>3341</v>
      </c>
      <c r="B11365" t="s">
        <v>1923</v>
      </c>
      <c r="C11365" t="s">
        <v>1913</v>
      </c>
      <c r="D11365" s="24">
        <v>6260</v>
      </c>
      <c r="E11365" t="s">
        <v>1804</v>
      </c>
      <c r="F11365" t="s">
        <v>99</v>
      </c>
      <c r="G11365" t="s">
        <v>1914</v>
      </c>
      <c r="I11365" t="s">
        <v>3624</v>
      </c>
      <c r="J11365" t="s">
        <v>1915</v>
      </c>
      <c r="K11365" t="s">
        <v>2025</v>
      </c>
      <c r="L11365" s="24">
        <v>2000</v>
      </c>
      <c r="M11365" s="25">
        <f>+VLOOKUP(E11365, TC!A:D, 4, FALSE())</f>
        <v>1.1479999999999999</v>
      </c>
      <c r="N11365" s="24">
        <f t="shared" si="885"/>
        <v>2000</v>
      </c>
      <c r="O11365" t="str">
        <f t="shared" si="886"/>
        <v>FACTURA</v>
      </c>
      <c r="P11365" t="str">
        <f t="shared" si="887"/>
        <v>2025</v>
      </c>
      <c r="Q11365" t="str">
        <f t="shared" si="888"/>
        <v>07</v>
      </c>
      <c r="R11365" t="str">
        <f>+IFERROR(VLOOKUP(I11365, Listado!A:B, 2, FALSE()), "COMERCIALIZADORA INTERNACIONAL CARIBBEAN EXOTICS S A")</f>
        <v>COMERCIALIZADORA INTERNACIONAL CARIBBEAN EXOTICS S A</v>
      </c>
      <c r="S11365" s="25">
        <f>+VLOOKUP(E11365, TC!A:D, 2, FALSE())</f>
        <v>4154.79</v>
      </c>
      <c r="T11365" t="str">
        <f t="shared" si="889"/>
        <v>COP</v>
      </c>
    </row>
    <row r="11366" spans="1:20" ht="18.75" hidden="1" customHeight="1" x14ac:dyDescent="0.25">
      <c r="A11366" t="s">
        <v>3341</v>
      </c>
      <c r="B11366" t="s">
        <v>1923</v>
      </c>
      <c r="C11366" t="s">
        <v>1913</v>
      </c>
      <c r="D11366" s="24">
        <v>6260</v>
      </c>
      <c r="E11366" t="s">
        <v>1804</v>
      </c>
      <c r="F11366" t="s">
        <v>99</v>
      </c>
      <c r="G11366" t="s">
        <v>1914</v>
      </c>
      <c r="I11366" t="s">
        <v>3624</v>
      </c>
      <c r="J11366" t="s">
        <v>1915</v>
      </c>
      <c r="K11366" t="s">
        <v>2019</v>
      </c>
      <c r="L11366" s="24">
        <v>2500</v>
      </c>
      <c r="M11366" s="25">
        <f>+VLOOKUP(E11366, TC!A:D, 4, FALSE())</f>
        <v>1.1479999999999999</v>
      </c>
      <c r="N11366" s="24">
        <f t="shared" si="885"/>
        <v>2500</v>
      </c>
      <c r="O11366" t="str">
        <f t="shared" si="886"/>
        <v>FACTURA</v>
      </c>
      <c r="P11366" t="str">
        <f t="shared" si="887"/>
        <v>2025</v>
      </c>
      <c r="Q11366" t="str">
        <f t="shared" si="888"/>
        <v>07</v>
      </c>
      <c r="R11366" t="str">
        <f>+IFERROR(VLOOKUP(I11366, Listado!A:B, 2, FALSE()), "COMERCIALIZADORA INTERNACIONAL CARIBBEAN EXOTICS S A")</f>
        <v>COMERCIALIZADORA INTERNACIONAL CARIBBEAN EXOTICS S A</v>
      </c>
      <c r="S11366" s="25">
        <f>+VLOOKUP(E11366, TC!A:D, 2, FALSE())</f>
        <v>4154.79</v>
      </c>
      <c r="T11366" t="str">
        <f t="shared" si="889"/>
        <v>COP</v>
      </c>
    </row>
    <row r="11367" spans="1:20" ht="18.75" hidden="1" customHeight="1" x14ac:dyDescent="0.25">
      <c r="A11367" t="s">
        <v>3341</v>
      </c>
      <c r="B11367" t="s">
        <v>1923</v>
      </c>
      <c r="C11367" t="s">
        <v>1913</v>
      </c>
      <c r="D11367" s="24">
        <v>6261</v>
      </c>
      <c r="E11367" t="s">
        <v>1804</v>
      </c>
      <c r="F11367" t="s">
        <v>99</v>
      </c>
      <c r="G11367" t="s">
        <v>1914</v>
      </c>
      <c r="I11367" t="s">
        <v>3625</v>
      </c>
      <c r="J11367" t="s">
        <v>1915</v>
      </c>
      <c r="K11367" t="s">
        <v>2025</v>
      </c>
      <c r="L11367" s="24">
        <v>6000</v>
      </c>
      <c r="M11367" s="25">
        <f>+VLOOKUP(E11367, TC!A:D, 4, FALSE())</f>
        <v>1.1479999999999999</v>
      </c>
      <c r="N11367" s="24">
        <f t="shared" si="885"/>
        <v>6000</v>
      </c>
      <c r="O11367" t="str">
        <f t="shared" si="886"/>
        <v>FACTURA</v>
      </c>
      <c r="P11367" t="str">
        <f t="shared" si="887"/>
        <v>2025</v>
      </c>
      <c r="Q11367" t="str">
        <f t="shared" si="888"/>
        <v>07</v>
      </c>
      <c r="R11367" t="str">
        <f>+IFERROR(VLOOKUP(I11367, Listado!A:B, 2, FALSE()), "COMERCIALIZADORA INTERNACIONAL CARIBBEAN EXOTICS S A")</f>
        <v>COMERCIALIZADORA INTERNACIONAL CARIBBEAN EXOTICS S A</v>
      </c>
      <c r="S11367" s="25">
        <f>+VLOOKUP(E11367, TC!A:D, 2, FALSE())</f>
        <v>4154.79</v>
      </c>
      <c r="T11367" t="str">
        <f t="shared" si="889"/>
        <v>COP</v>
      </c>
    </row>
    <row r="11368" spans="1:20" ht="18.75" hidden="1" customHeight="1" x14ac:dyDescent="0.25">
      <c r="A11368" t="s">
        <v>3341</v>
      </c>
      <c r="B11368" t="s">
        <v>1923</v>
      </c>
      <c r="C11368" t="s">
        <v>1913</v>
      </c>
      <c r="D11368" s="24">
        <v>6262</v>
      </c>
      <c r="E11368" t="s">
        <v>1804</v>
      </c>
      <c r="F11368" t="s">
        <v>99</v>
      </c>
      <c r="G11368" t="s">
        <v>1914</v>
      </c>
      <c r="I11368" t="s">
        <v>2617</v>
      </c>
      <c r="J11368" t="s">
        <v>1915</v>
      </c>
      <c r="K11368" t="s">
        <v>1922</v>
      </c>
      <c r="L11368" s="24">
        <v>88690</v>
      </c>
      <c r="M11368" s="25">
        <f>+VLOOKUP(E11368, TC!A:D, 4, FALSE())</f>
        <v>1.1479999999999999</v>
      </c>
      <c r="N11368" s="24">
        <f t="shared" si="885"/>
        <v>88690</v>
      </c>
      <c r="O11368" t="str">
        <f t="shared" si="886"/>
        <v>FACTURA</v>
      </c>
      <c r="P11368" t="str">
        <f t="shared" si="887"/>
        <v>2025</v>
      </c>
      <c r="Q11368" t="str">
        <f t="shared" si="888"/>
        <v>07</v>
      </c>
      <c r="R11368" t="str">
        <f>+IFERROR(VLOOKUP(I11368, Listado!A:B, 2, FALSE()), "COMERCIALIZADORA INTERNACIONAL CARIBBEAN EXOTICS S A")</f>
        <v>COMERCIALIZADORA INTERNACIONAL CARIBBEAN EXOTICS S A</v>
      </c>
      <c r="S11368" s="25">
        <f>+VLOOKUP(E11368, TC!A:D, 2, FALSE())</f>
        <v>4154.79</v>
      </c>
      <c r="T11368" t="str">
        <f t="shared" si="889"/>
        <v>COP</v>
      </c>
    </row>
    <row r="11369" spans="1:20" ht="18.75" hidden="1" customHeight="1" x14ac:dyDescent="0.25">
      <c r="A11369" t="s">
        <v>3341</v>
      </c>
      <c r="B11369" t="s">
        <v>1923</v>
      </c>
      <c r="C11369" t="s">
        <v>1913</v>
      </c>
      <c r="D11369" s="24">
        <v>6262</v>
      </c>
      <c r="E11369" t="s">
        <v>1804</v>
      </c>
      <c r="F11369" t="s">
        <v>99</v>
      </c>
      <c r="G11369" t="s">
        <v>1914</v>
      </c>
      <c r="I11369" t="s">
        <v>2617</v>
      </c>
      <c r="J11369" t="s">
        <v>1915</v>
      </c>
      <c r="K11369" t="s">
        <v>1922</v>
      </c>
      <c r="L11369" s="24">
        <v>46800</v>
      </c>
      <c r="M11369" s="25">
        <f>+VLOOKUP(E11369, TC!A:D, 4, FALSE())</f>
        <v>1.1479999999999999</v>
      </c>
      <c r="N11369" s="24">
        <f t="shared" si="885"/>
        <v>46800</v>
      </c>
      <c r="O11369" t="str">
        <f t="shared" si="886"/>
        <v>FACTURA</v>
      </c>
      <c r="P11369" t="str">
        <f t="shared" si="887"/>
        <v>2025</v>
      </c>
      <c r="Q11369" t="str">
        <f t="shared" si="888"/>
        <v>07</v>
      </c>
      <c r="R11369" t="str">
        <f>+IFERROR(VLOOKUP(I11369, Listado!A:B, 2, FALSE()), "COMERCIALIZADORA INTERNACIONAL CARIBBEAN EXOTICS S A")</f>
        <v>COMERCIALIZADORA INTERNACIONAL CARIBBEAN EXOTICS S A</v>
      </c>
      <c r="S11369" s="25">
        <f>+VLOOKUP(E11369, TC!A:D, 2, FALSE())</f>
        <v>4154.79</v>
      </c>
      <c r="T11369" t="str">
        <f t="shared" si="889"/>
        <v>COP</v>
      </c>
    </row>
    <row r="11370" spans="1:20" ht="18.75" hidden="1" customHeight="1" x14ac:dyDescent="0.25">
      <c r="A11370" t="s">
        <v>3341</v>
      </c>
      <c r="B11370" t="s">
        <v>1923</v>
      </c>
      <c r="C11370" t="s">
        <v>1913</v>
      </c>
      <c r="D11370" s="24">
        <v>6262</v>
      </c>
      <c r="E11370" t="s">
        <v>1804</v>
      </c>
      <c r="F11370" t="s">
        <v>99</v>
      </c>
      <c r="G11370" t="s">
        <v>1914</v>
      </c>
      <c r="I11370" t="s">
        <v>2617</v>
      </c>
      <c r="J11370" t="s">
        <v>1915</v>
      </c>
      <c r="K11370" t="s">
        <v>1922</v>
      </c>
      <c r="L11370" s="24">
        <v>8040</v>
      </c>
      <c r="M11370" s="25">
        <f>+VLOOKUP(E11370, TC!A:D, 4, FALSE())</f>
        <v>1.1479999999999999</v>
      </c>
      <c r="N11370" s="24">
        <f t="shared" si="885"/>
        <v>8040</v>
      </c>
      <c r="O11370" t="str">
        <f t="shared" si="886"/>
        <v>FACTURA</v>
      </c>
      <c r="P11370" t="str">
        <f t="shared" si="887"/>
        <v>2025</v>
      </c>
      <c r="Q11370" t="str">
        <f t="shared" si="888"/>
        <v>07</v>
      </c>
      <c r="R11370" t="str">
        <f>+IFERROR(VLOOKUP(I11370, Listado!A:B, 2, FALSE()), "COMERCIALIZADORA INTERNACIONAL CARIBBEAN EXOTICS S A")</f>
        <v>COMERCIALIZADORA INTERNACIONAL CARIBBEAN EXOTICS S A</v>
      </c>
      <c r="S11370" s="25">
        <f>+VLOOKUP(E11370, TC!A:D, 2, FALSE())</f>
        <v>4154.79</v>
      </c>
      <c r="T11370" t="str">
        <f t="shared" si="889"/>
        <v>COP</v>
      </c>
    </row>
    <row r="11371" spans="1:20" ht="18.75" hidden="1" customHeight="1" x14ac:dyDescent="0.25">
      <c r="A11371" t="s">
        <v>3341</v>
      </c>
      <c r="B11371" t="s">
        <v>1923</v>
      </c>
      <c r="C11371" t="s">
        <v>1913</v>
      </c>
      <c r="D11371" s="24">
        <v>6263</v>
      </c>
      <c r="E11371" t="s">
        <v>1804</v>
      </c>
      <c r="F11371" t="s">
        <v>99</v>
      </c>
      <c r="G11371" t="s">
        <v>1914</v>
      </c>
      <c r="I11371" t="s">
        <v>3626</v>
      </c>
      <c r="J11371" t="s">
        <v>1915</v>
      </c>
      <c r="K11371" t="s">
        <v>2026</v>
      </c>
      <c r="L11371" s="24">
        <v>14000</v>
      </c>
      <c r="M11371" s="25">
        <f>+VLOOKUP(E11371, TC!A:D, 4, FALSE())</f>
        <v>1.1479999999999999</v>
      </c>
      <c r="N11371" s="24">
        <f t="shared" si="885"/>
        <v>14000</v>
      </c>
      <c r="O11371" t="str">
        <f t="shared" si="886"/>
        <v>FACTURA</v>
      </c>
      <c r="P11371" t="str">
        <f t="shared" si="887"/>
        <v>2025</v>
      </c>
      <c r="Q11371" t="str">
        <f t="shared" si="888"/>
        <v>07</v>
      </c>
      <c r="R11371" t="str">
        <f>+IFERROR(VLOOKUP(I11371, Listado!A:B, 2, FALSE()), "COMERCIALIZADORA INTERNACIONAL CARIBBEAN EXOTICS S A")</f>
        <v>COMERCIALIZADORA INTERNACIONAL CARIBBEAN EXOTICS S A</v>
      </c>
      <c r="S11371" s="25">
        <f>+VLOOKUP(E11371, TC!A:D, 2, FALSE())</f>
        <v>4154.79</v>
      </c>
      <c r="T11371" t="str">
        <f t="shared" si="889"/>
        <v>COP</v>
      </c>
    </row>
    <row r="11372" spans="1:20" ht="18.75" hidden="1" customHeight="1" x14ac:dyDescent="0.25">
      <c r="A11372" t="s">
        <v>3341</v>
      </c>
      <c r="B11372" t="s">
        <v>1923</v>
      </c>
      <c r="C11372" t="s">
        <v>1913</v>
      </c>
      <c r="D11372" s="24">
        <v>6263</v>
      </c>
      <c r="E11372" t="s">
        <v>1804</v>
      </c>
      <c r="F11372" t="s">
        <v>99</v>
      </c>
      <c r="G11372" t="s">
        <v>1914</v>
      </c>
      <c r="I11372" t="s">
        <v>3626</v>
      </c>
      <c r="J11372" t="s">
        <v>1915</v>
      </c>
      <c r="K11372" t="s">
        <v>2021</v>
      </c>
      <c r="L11372" s="24">
        <v>8000</v>
      </c>
      <c r="M11372" s="25">
        <f>+VLOOKUP(E11372, TC!A:D, 4, FALSE())</f>
        <v>1.1479999999999999</v>
      </c>
      <c r="N11372" s="24">
        <f t="shared" si="885"/>
        <v>8000</v>
      </c>
      <c r="O11372" t="str">
        <f t="shared" si="886"/>
        <v>FACTURA</v>
      </c>
      <c r="P11372" t="str">
        <f t="shared" si="887"/>
        <v>2025</v>
      </c>
      <c r="Q11372" t="str">
        <f t="shared" si="888"/>
        <v>07</v>
      </c>
      <c r="R11372" t="str">
        <f>+IFERROR(VLOOKUP(I11372, Listado!A:B, 2, FALSE()), "COMERCIALIZADORA INTERNACIONAL CARIBBEAN EXOTICS S A")</f>
        <v>COMERCIALIZADORA INTERNACIONAL CARIBBEAN EXOTICS S A</v>
      </c>
      <c r="S11372" s="25">
        <f>+VLOOKUP(E11372, TC!A:D, 2, FALSE())</f>
        <v>4154.79</v>
      </c>
      <c r="T11372" t="str">
        <f t="shared" si="889"/>
        <v>COP</v>
      </c>
    </row>
    <row r="11373" spans="1:20" ht="18.75" hidden="1" customHeight="1" x14ac:dyDescent="0.25">
      <c r="A11373" t="s">
        <v>3341</v>
      </c>
      <c r="B11373" t="s">
        <v>1923</v>
      </c>
      <c r="C11373" t="s">
        <v>1913</v>
      </c>
      <c r="D11373" s="24">
        <v>6263</v>
      </c>
      <c r="E11373" t="s">
        <v>1804</v>
      </c>
      <c r="F11373" t="s">
        <v>99</v>
      </c>
      <c r="G11373" t="s">
        <v>1914</v>
      </c>
      <c r="I11373" t="s">
        <v>3626</v>
      </c>
      <c r="J11373" t="s">
        <v>1915</v>
      </c>
      <c r="K11373" t="s">
        <v>2045</v>
      </c>
      <c r="L11373" s="24">
        <v>7000</v>
      </c>
      <c r="M11373" s="25">
        <f>+VLOOKUP(E11373, TC!A:D, 4, FALSE())</f>
        <v>1.1479999999999999</v>
      </c>
      <c r="N11373" s="24">
        <f t="shared" si="885"/>
        <v>7000</v>
      </c>
      <c r="O11373" t="str">
        <f t="shared" si="886"/>
        <v>FACTURA</v>
      </c>
      <c r="P11373" t="str">
        <f t="shared" si="887"/>
        <v>2025</v>
      </c>
      <c r="Q11373" t="str">
        <f t="shared" si="888"/>
        <v>07</v>
      </c>
      <c r="R11373" t="str">
        <f>+IFERROR(VLOOKUP(I11373, Listado!A:B, 2, FALSE()), "COMERCIALIZADORA INTERNACIONAL CARIBBEAN EXOTICS S A")</f>
        <v>COMERCIALIZADORA INTERNACIONAL CARIBBEAN EXOTICS S A</v>
      </c>
      <c r="S11373" s="25">
        <f>+VLOOKUP(E11373, TC!A:D, 2, FALSE())</f>
        <v>4154.79</v>
      </c>
      <c r="T11373" t="str">
        <f t="shared" si="889"/>
        <v>COP</v>
      </c>
    </row>
    <row r="11374" spans="1:20" ht="18.75" hidden="1" customHeight="1" x14ac:dyDescent="0.25">
      <c r="A11374" t="s">
        <v>3341</v>
      </c>
      <c r="B11374" t="s">
        <v>1923</v>
      </c>
      <c r="C11374" t="s">
        <v>1913</v>
      </c>
      <c r="D11374" s="24">
        <v>6264</v>
      </c>
      <c r="E11374" t="s">
        <v>1804</v>
      </c>
      <c r="F11374" t="s">
        <v>99</v>
      </c>
      <c r="G11374" t="s">
        <v>1914</v>
      </c>
      <c r="I11374" t="s">
        <v>2391</v>
      </c>
      <c r="J11374" t="s">
        <v>1915</v>
      </c>
      <c r="K11374" t="s">
        <v>2026</v>
      </c>
      <c r="L11374" s="24">
        <v>3000</v>
      </c>
      <c r="M11374" s="25">
        <f>+VLOOKUP(E11374, TC!A:D, 4, FALSE())</f>
        <v>1.1479999999999999</v>
      </c>
      <c r="N11374" s="24">
        <f t="shared" si="885"/>
        <v>3000</v>
      </c>
      <c r="O11374" t="str">
        <f t="shared" si="886"/>
        <v>FACTURA</v>
      </c>
      <c r="P11374" t="str">
        <f t="shared" si="887"/>
        <v>2025</v>
      </c>
      <c r="Q11374" t="str">
        <f t="shared" si="888"/>
        <v>07</v>
      </c>
      <c r="R11374" t="str">
        <f>+IFERROR(VLOOKUP(I11374, Listado!A:B, 2, FALSE()), "COMERCIALIZADORA INTERNACIONAL CARIBBEAN EXOTICS S A")</f>
        <v>COMERCIALIZADORA INTERNACIONAL CARIBBEAN EXOTICS S A</v>
      </c>
      <c r="S11374" s="25">
        <f>+VLOOKUP(E11374, TC!A:D, 2, FALSE())</f>
        <v>4154.79</v>
      </c>
      <c r="T11374" t="str">
        <f t="shared" si="889"/>
        <v>COP</v>
      </c>
    </row>
    <row r="11375" spans="1:20" ht="18.75" hidden="1" customHeight="1" x14ac:dyDescent="0.25">
      <c r="A11375" t="s">
        <v>3341</v>
      </c>
      <c r="B11375" t="s">
        <v>1923</v>
      </c>
      <c r="C11375" t="s">
        <v>1913</v>
      </c>
      <c r="D11375" s="24">
        <v>6264</v>
      </c>
      <c r="E11375" t="s">
        <v>1804</v>
      </c>
      <c r="F11375" t="s">
        <v>99</v>
      </c>
      <c r="G11375" t="s">
        <v>1914</v>
      </c>
      <c r="I11375" t="s">
        <v>2391</v>
      </c>
      <c r="J11375" t="s">
        <v>1915</v>
      </c>
      <c r="K11375" t="s">
        <v>2022</v>
      </c>
      <c r="L11375" s="24">
        <v>3200</v>
      </c>
      <c r="M11375" s="25">
        <f>+VLOOKUP(E11375, TC!A:D, 4, FALSE())</f>
        <v>1.1479999999999999</v>
      </c>
      <c r="N11375" s="24">
        <f t="shared" si="885"/>
        <v>3200</v>
      </c>
      <c r="O11375" t="str">
        <f t="shared" si="886"/>
        <v>FACTURA</v>
      </c>
      <c r="P11375" t="str">
        <f t="shared" si="887"/>
        <v>2025</v>
      </c>
      <c r="Q11375" t="str">
        <f t="shared" si="888"/>
        <v>07</v>
      </c>
      <c r="R11375" t="str">
        <f>+IFERROR(VLOOKUP(I11375, Listado!A:B, 2, FALSE()), "COMERCIALIZADORA INTERNACIONAL CARIBBEAN EXOTICS S A")</f>
        <v>COMERCIALIZADORA INTERNACIONAL CARIBBEAN EXOTICS S A</v>
      </c>
      <c r="S11375" s="25">
        <f>+VLOOKUP(E11375, TC!A:D, 2, FALSE())</f>
        <v>4154.79</v>
      </c>
      <c r="T11375" t="str">
        <f t="shared" si="889"/>
        <v>COP</v>
      </c>
    </row>
    <row r="11376" spans="1:20" ht="18.75" hidden="1" customHeight="1" x14ac:dyDescent="0.25">
      <c r="A11376" t="s">
        <v>3341</v>
      </c>
      <c r="B11376" t="s">
        <v>1923</v>
      </c>
      <c r="C11376" t="s">
        <v>1913</v>
      </c>
      <c r="D11376" s="24">
        <v>6264</v>
      </c>
      <c r="E11376" t="s">
        <v>1804</v>
      </c>
      <c r="F11376" t="s">
        <v>99</v>
      </c>
      <c r="G11376" t="s">
        <v>1914</v>
      </c>
      <c r="I11376" t="s">
        <v>2391</v>
      </c>
      <c r="J11376" t="s">
        <v>1915</v>
      </c>
      <c r="K11376" t="s">
        <v>2045</v>
      </c>
      <c r="L11376" s="24">
        <v>3000</v>
      </c>
      <c r="M11376" s="25">
        <f>+VLOOKUP(E11376, TC!A:D, 4, FALSE())</f>
        <v>1.1479999999999999</v>
      </c>
      <c r="N11376" s="24">
        <f t="shared" si="885"/>
        <v>3000</v>
      </c>
      <c r="O11376" t="str">
        <f t="shared" si="886"/>
        <v>FACTURA</v>
      </c>
      <c r="P11376" t="str">
        <f t="shared" si="887"/>
        <v>2025</v>
      </c>
      <c r="Q11376" t="str">
        <f t="shared" si="888"/>
        <v>07</v>
      </c>
      <c r="R11376" t="str">
        <f>+IFERROR(VLOOKUP(I11376, Listado!A:B, 2, FALSE()), "COMERCIALIZADORA INTERNACIONAL CARIBBEAN EXOTICS S A")</f>
        <v>COMERCIALIZADORA INTERNACIONAL CARIBBEAN EXOTICS S A</v>
      </c>
      <c r="S11376" s="25">
        <f>+VLOOKUP(E11376, TC!A:D, 2, FALSE())</f>
        <v>4154.79</v>
      </c>
      <c r="T11376" t="str">
        <f t="shared" si="889"/>
        <v>COP</v>
      </c>
    </row>
    <row r="11377" spans="1:20" ht="18.75" hidden="1" customHeight="1" x14ac:dyDescent="0.25">
      <c r="A11377" t="s">
        <v>3341</v>
      </c>
      <c r="B11377" t="s">
        <v>1923</v>
      </c>
      <c r="C11377" t="s">
        <v>1913</v>
      </c>
      <c r="D11377" s="24">
        <v>6265</v>
      </c>
      <c r="E11377" t="s">
        <v>1804</v>
      </c>
      <c r="F11377" t="s">
        <v>99</v>
      </c>
      <c r="G11377" t="s">
        <v>1914</v>
      </c>
      <c r="I11377" t="s">
        <v>3627</v>
      </c>
      <c r="J11377" t="s">
        <v>1915</v>
      </c>
      <c r="K11377" t="s">
        <v>1922</v>
      </c>
      <c r="L11377" s="24">
        <v>189000</v>
      </c>
      <c r="M11377" s="25">
        <f>+VLOOKUP(E11377, TC!A:D, 4, FALSE())</f>
        <v>1.1479999999999999</v>
      </c>
      <c r="N11377" s="24">
        <f t="shared" si="885"/>
        <v>189000</v>
      </c>
      <c r="O11377" t="str">
        <f t="shared" si="886"/>
        <v>FACTURA</v>
      </c>
      <c r="P11377" t="str">
        <f t="shared" si="887"/>
        <v>2025</v>
      </c>
      <c r="Q11377" t="str">
        <f t="shared" si="888"/>
        <v>07</v>
      </c>
      <c r="R11377" t="str">
        <f>+IFERROR(VLOOKUP(I11377, Listado!A:B, 2, FALSE()), "COMERCIALIZADORA INTERNACIONAL CARIBBEAN EXOTICS S A")</f>
        <v>COMERCIALIZADORA INTERNACIONAL CARIBBEAN EXOTICS S A</v>
      </c>
      <c r="S11377" s="25">
        <f>+VLOOKUP(E11377, TC!A:D, 2, FALSE())</f>
        <v>4154.79</v>
      </c>
      <c r="T11377" t="str">
        <f t="shared" si="889"/>
        <v>COP</v>
      </c>
    </row>
    <row r="11378" spans="1:20" ht="18.75" hidden="1" customHeight="1" x14ac:dyDescent="0.25">
      <c r="A11378" t="s">
        <v>3341</v>
      </c>
      <c r="B11378" t="s">
        <v>1923</v>
      </c>
      <c r="C11378" t="s">
        <v>1913</v>
      </c>
      <c r="D11378" s="24">
        <v>6266</v>
      </c>
      <c r="E11378" t="s">
        <v>1804</v>
      </c>
      <c r="F11378" t="s">
        <v>99</v>
      </c>
      <c r="G11378" t="s">
        <v>1914</v>
      </c>
      <c r="I11378" t="s">
        <v>3626</v>
      </c>
      <c r="J11378" t="s">
        <v>1915</v>
      </c>
      <c r="K11378" t="s">
        <v>2025</v>
      </c>
      <c r="L11378" s="24">
        <v>4000</v>
      </c>
      <c r="M11378" s="25">
        <f>+VLOOKUP(E11378, TC!A:D, 4, FALSE())</f>
        <v>1.1479999999999999</v>
      </c>
      <c r="N11378" s="24">
        <f t="shared" si="885"/>
        <v>4000</v>
      </c>
      <c r="O11378" t="str">
        <f t="shared" si="886"/>
        <v>FACTURA</v>
      </c>
      <c r="P11378" t="str">
        <f t="shared" si="887"/>
        <v>2025</v>
      </c>
      <c r="Q11378" t="str">
        <f t="shared" si="888"/>
        <v>07</v>
      </c>
      <c r="R11378" t="str">
        <f>+IFERROR(VLOOKUP(I11378, Listado!A:B, 2, FALSE()), "COMERCIALIZADORA INTERNACIONAL CARIBBEAN EXOTICS S A")</f>
        <v>COMERCIALIZADORA INTERNACIONAL CARIBBEAN EXOTICS S A</v>
      </c>
      <c r="S11378" s="25">
        <f>+VLOOKUP(E11378, TC!A:D, 2, FALSE())</f>
        <v>4154.79</v>
      </c>
      <c r="T11378" t="str">
        <f t="shared" si="889"/>
        <v>COP</v>
      </c>
    </row>
    <row r="11379" spans="1:20" ht="18.75" hidden="1" customHeight="1" x14ac:dyDescent="0.25">
      <c r="A11379" t="s">
        <v>3341</v>
      </c>
      <c r="B11379" t="s">
        <v>1923</v>
      </c>
      <c r="C11379" t="s">
        <v>1913</v>
      </c>
      <c r="D11379" s="24">
        <v>6266</v>
      </c>
      <c r="E11379" t="s">
        <v>1804</v>
      </c>
      <c r="F11379" t="s">
        <v>99</v>
      </c>
      <c r="G11379" t="s">
        <v>1914</v>
      </c>
      <c r="I11379" t="s">
        <v>3626</v>
      </c>
      <c r="J11379" t="s">
        <v>1915</v>
      </c>
      <c r="K11379" t="s">
        <v>2026</v>
      </c>
      <c r="L11379" s="24">
        <v>4500</v>
      </c>
      <c r="M11379" s="25">
        <f>+VLOOKUP(E11379, TC!A:D, 4, FALSE())</f>
        <v>1.1479999999999999</v>
      </c>
      <c r="N11379" s="24">
        <f t="shared" si="885"/>
        <v>4500</v>
      </c>
      <c r="O11379" t="str">
        <f t="shared" si="886"/>
        <v>FACTURA</v>
      </c>
      <c r="P11379" t="str">
        <f t="shared" si="887"/>
        <v>2025</v>
      </c>
      <c r="Q11379" t="str">
        <f t="shared" si="888"/>
        <v>07</v>
      </c>
      <c r="R11379" t="str">
        <f>+IFERROR(VLOOKUP(I11379, Listado!A:B, 2, FALSE()), "COMERCIALIZADORA INTERNACIONAL CARIBBEAN EXOTICS S A")</f>
        <v>COMERCIALIZADORA INTERNACIONAL CARIBBEAN EXOTICS S A</v>
      </c>
      <c r="S11379" s="25">
        <f>+VLOOKUP(E11379, TC!A:D, 2, FALSE())</f>
        <v>4154.79</v>
      </c>
      <c r="T11379" t="str">
        <f t="shared" si="889"/>
        <v>COP</v>
      </c>
    </row>
    <row r="11380" spans="1:20" ht="18.75" hidden="1" customHeight="1" x14ac:dyDescent="0.25">
      <c r="A11380" t="s">
        <v>3341</v>
      </c>
      <c r="B11380" t="s">
        <v>1923</v>
      </c>
      <c r="C11380" t="s">
        <v>1913</v>
      </c>
      <c r="D11380" s="24">
        <v>6266</v>
      </c>
      <c r="E11380" t="s">
        <v>1804</v>
      </c>
      <c r="F11380" t="s">
        <v>99</v>
      </c>
      <c r="G11380" t="s">
        <v>1914</v>
      </c>
      <c r="I11380" t="s">
        <v>3626</v>
      </c>
      <c r="J11380" t="s">
        <v>1915</v>
      </c>
      <c r="K11380" t="s">
        <v>2021</v>
      </c>
      <c r="L11380" s="24">
        <v>12000</v>
      </c>
      <c r="M11380" s="25">
        <f>+VLOOKUP(E11380, TC!A:D, 4, FALSE())</f>
        <v>1.1479999999999999</v>
      </c>
      <c r="N11380" s="24">
        <f t="shared" si="885"/>
        <v>12000</v>
      </c>
      <c r="O11380" t="str">
        <f t="shared" si="886"/>
        <v>FACTURA</v>
      </c>
      <c r="P11380" t="str">
        <f t="shared" si="887"/>
        <v>2025</v>
      </c>
      <c r="Q11380" t="str">
        <f t="shared" si="888"/>
        <v>07</v>
      </c>
      <c r="R11380" t="str">
        <f>+IFERROR(VLOOKUP(I11380, Listado!A:B, 2, FALSE()), "COMERCIALIZADORA INTERNACIONAL CARIBBEAN EXOTICS S A")</f>
        <v>COMERCIALIZADORA INTERNACIONAL CARIBBEAN EXOTICS S A</v>
      </c>
      <c r="S11380" s="25">
        <f>+VLOOKUP(E11380, TC!A:D, 2, FALSE())</f>
        <v>4154.79</v>
      </c>
      <c r="T11380" t="str">
        <f t="shared" si="889"/>
        <v>COP</v>
      </c>
    </row>
    <row r="11381" spans="1:20" ht="18.75" hidden="1" customHeight="1" x14ac:dyDescent="0.25">
      <c r="A11381" t="s">
        <v>3341</v>
      </c>
      <c r="B11381" t="s">
        <v>1923</v>
      </c>
      <c r="C11381" t="s">
        <v>1913</v>
      </c>
      <c r="D11381" s="24">
        <v>6266</v>
      </c>
      <c r="E11381" t="s">
        <v>1804</v>
      </c>
      <c r="F11381" t="s">
        <v>99</v>
      </c>
      <c r="G11381" t="s">
        <v>1914</v>
      </c>
      <c r="I11381" t="s">
        <v>3626</v>
      </c>
      <c r="J11381" t="s">
        <v>1915</v>
      </c>
      <c r="K11381" t="s">
        <v>2022</v>
      </c>
      <c r="L11381" s="24">
        <v>16000</v>
      </c>
      <c r="M11381" s="25">
        <f>+VLOOKUP(E11381, TC!A:D, 4, FALSE())</f>
        <v>1.1479999999999999</v>
      </c>
      <c r="N11381" s="24">
        <f t="shared" si="885"/>
        <v>16000</v>
      </c>
      <c r="O11381" t="str">
        <f t="shared" si="886"/>
        <v>FACTURA</v>
      </c>
      <c r="P11381" t="str">
        <f t="shared" si="887"/>
        <v>2025</v>
      </c>
      <c r="Q11381" t="str">
        <f t="shared" si="888"/>
        <v>07</v>
      </c>
      <c r="R11381" t="str">
        <f>+IFERROR(VLOOKUP(I11381, Listado!A:B, 2, FALSE()), "COMERCIALIZADORA INTERNACIONAL CARIBBEAN EXOTICS S A")</f>
        <v>COMERCIALIZADORA INTERNACIONAL CARIBBEAN EXOTICS S A</v>
      </c>
      <c r="S11381" s="25">
        <f>+VLOOKUP(E11381, TC!A:D, 2, FALSE())</f>
        <v>4154.79</v>
      </c>
      <c r="T11381" t="str">
        <f t="shared" si="889"/>
        <v>COP</v>
      </c>
    </row>
    <row r="11382" spans="1:20" ht="18.75" hidden="1" customHeight="1" x14ac:dyDescent="0.25">
      <c r="A11382" t="s">
        <v>3341</v>
      </c>
      <c r="B11382" t="s">
        <v>1923</v>
      </c>
      <c r="C11382" t="s">
        <v>1913</v>
      </c>
      <c r="D11382" s="24">
        <v>6266</v>
      </c>
      <c r="E11382" t="s">
        <v>1804</v>
      </c>
      <c r="F11382" t="s">
        <v>99</v>
      </c>
      <c r="G11382" t="s">
        <v>1914</v>
      </c>
      <c r="I11382" t="s">
        <v>3626</v>
      </c>
      <c r="J11382" t="s">
        <v>1915</v>
      </c>
      <c r="K11382" t="s">
        <v>2023</v>
      </c>
      <c r="L11382" s="24">
        <v>6000</v>
      </c>
      <c r="M11382" s="25">
        <f>+VLOOKUP(E11382, TC!A:D, 4, FALSE())</f>
        <v>1.1479999999999999</v>
      </c>
      <c r="N11382" s="24">
        <f t="shared" si="885"/>
        <v>6000</v>
      </c>
      <c r="O11382" t="str">
        <f t="shared" si="886"/>
        <v>FACTURA</v>
      </c>
      <c r="P11382" t="str">
        <f t="shared" si="887"/>
        <v>2025</v>
      </c>
      <c r="Q11382" t="str">
        <f t="shared" si="888"/>
        <v>07</v>
      </c>
      <c r="R11382" t="str">
        <f>+IFERROR(VLOOKUP(I11382, Listado!A:B, 2, FALSE()), "COMERCIALIZADORA INTERNACIONAL CARIBBEAN EXOTICS S A")</f>
        <v>COMERCIALIZADORA INTERNACIONAL CARIBBEAN EXOTICS S A</v>
      </c>
      <c r="S11382" s="25">
        <f>+VLOOKUP(E11382, TC!A:D, 2, FALSE())</f>
        <v>4154.79</v>
      </c>
      <c r="T11382" t="str">
        <f t="shared" si="889"/>
        <v>COP</v>
      </c>
    </row>
    <row r="11383" spans="1:20" ht="18.75" hidden="1" customHeight="1" x14ac:dyDescent="0.25">
      <c r="A11383" t="s">
        <v>3341</v>
      </c>
      <c r="B11383" t="s">
        <v>1923</v>
      </c>
      <c r="C11383" t="s">
        <v>1913</v>
      </c>
      <c r="D11383" s="24">
        <v>6266</v>
      </c>
      <c r="E11383" t="s">
        <v>1804</v>
      </c>
      <c r="F11383" t="s">
        <v>99</v>
      </c>
      <c r="G11383" t="s">
        <v>1914</v>
      </c>
      <c r="I11383" t="s">
        <v>3626</v>
      </c>
      <c r="J11383" t="s">
        <v>1915</v>
      </c>
      <c r="K11383" t="s">
        <v>2045</v>
      </c>
      <c r="L11383" s="24">
        <v>300</v>
      </c>
      <c r="M11383" s="25">
        <f>+VLOOKUP(E11383, TC!A:D, 4, FALSE())</f>
        <v>1.1479999999999999</v>
      </c>
      <c r="N11383" s="24">
        <f t="shared" si="885"/>
        <v>300</v>
      </c>
      <c r="O11383" t="str">
        <f t="shared" si="886"/>
        <v>FACTURA</v>
      </c>
      <c r="P11383" t="str">
        <f t="shared" si="887"/>
        <v>2025</v>
      </c>
      <c r="Q11383" t="str">
        <f t="shared" si="888"/>
        <v>07</v>
      </c>
      <c r="R11383" t="str">
        <f>+IFERROR(VLOOKUP(I11383, Listado!A:B, 2, FALSE()), "COMERCIALIZADORA INTERNACIONAL CARIBBEAN EXOTICS S A")</f>
        <v>COMERCIALIZADORA INTERNACIONAL CARIBBEAN EXOTICS S A</v>
      </c>
      <c r="S11383" s="25">
        <f>+VLOOKUP(E11383, TC!A:D, 2, FALSE())</f>
        <v>4154.79</v>
      </c>
      <c r="T11383" t="str">
        <f t="shared" si="889"/>
        <v>COP</v>
      </c>
    </row>
    <row r="11384" spans="1:20" ht="18.75" hidden="1" customHeight="1" x14ac:dyDescent="0.25">
      <c r="A11384" t="s">
        <v>3341</v>
      </c>
      <c r="B11384" t="s">
        <v>1923</v>
      </c>
      <c r="C11384" t="s">
        <v>1913</v>
      </c>
      <c r="D11384" s="24">
        <v>6266</v>
      </c>
      <c r="E11384" t="s">
        <v>1804</v>
      </c>
      <c r="F11384" t="s">
        <v>99</v>
      </c>
      <c r="G11384" t="s">
        <v>1914</v>
      </c>
      <c r="I11384" t="s">
        <v>3626</v>
      </c>
      <c r="J11384" t="s">
        <v>1915</v>
      </c>
      <c r="K11384" t="s">
        <v>2045</v>
      </c>
      <c r="L11384" s="24">
        <v>8700</v>
      </c>
      <c r="M11384" s="25">
        <f>+VLOOKUP(E11384, TC!A:D, 4, FALSE())</f>
        <v>1.1479999999999999</v>
      </c>
      <c r="N11384" s="24">
        <f t="shared" si="885"/>
        <v>8700</v>
      </c>
      <c r="O11384" t="str">
        <f t="shared" si="886"/>
        <v>FACTURA</v>
      </c>
      <c r="P11384" t="str">
        <f t="shared" si="887"/>
        <v>2025</v>
      </c>
      <c r="Q11384" t="str">
        <f t="shared" si="888"/>
        <v>07</v>
      </c>
      <c r="R11384" t="str">
        <f>+IFERROR(VLOOKUP(I11384, Listado!A:B, 2, FALSE()), "COMERCIALIZADORA INTERNACIONAL CARIBBEAN EXOTICS S A")</f>
        <v>COMERCIALIZADORA INTERNACIONAL CARIBBEAN EXOTICS S A</v>
      </c>
      <c r="S11384" s="25">
        <f>+VLOOKUP(E11384, TC!A:D, 2, FALSE())</f>
        <v>4154.79</v>
      </c>
      <c r="T11384" t="str">
        <f t="shared" si="889"/>
        <v>COP</v>
      </c>
    </row>
    <row r="11385" spans="1:20" ht="18.75" hidden="1" customHeight="1" x14ac:dyDescent="0.25">
      <c r="A11385" t="s">
        <v>3341</v>
      </c>
      <c r="B11385" t="s">
        <v>1923</v>
      </c>
      <c r="C11385" t="s">
        <v>1913</v>
      </c>
      <c r="D11385" s="24">
        <v>6267</v>
      </c>
      <c r="E11385" t="s">
        <v>1804</v>
      </c>
      <c r="F11385" t="s">
        <v>99</v>
      </c>
      <c r="G11385" t="s">
        <v>1914</v>
      </c>
      <c r="I11385" t="s">
        <v>3619</v>
      </c>
      <c r="J11385" t="s">
        <v>1915</v>
      </c>
      <c r="K11385" t="s">
        <v>2021</v>
      </c>
      <c r="L11385" s="24">
        <v>6000</v>
      </c>
      <c r="M11385" s="25">
        <f>+VLOOKUP(E11385, TC!A:D, 4, FALSE())</f>
        <v>1.1479999999999999</v>
      </c>
      <c r="N11385" s="24">
        <f t="shared" si="885"/>
        <v>6000</v>
      </c>
      <c r="O11385" t="str">
        <f t="shared" si="886"/>
        <v>FACTURA</v>
      </c>
      <c r="P11385" t="str">
        <f t="shared" si="887"/>
        <v>2025</v>
      </c>
      <c r="Q11385" t="str">
        <f t="shared" si="888"/>
        <v>07</v>
      </c>
      <c r="R11385" t="str">
        <f>+IFERROR(VLOOKUP(I11385, Listado!A:B, 2, FALSE()), "COMERCIALIZADORA INTERNACIONAL CARIBBEAN EXOTICS S A")</f>
        <v>COMERCIALIZADORA INTERNACIONAL CARIBBEAN EXOTICS S A</v>
      </c>
      <c r="S11385" s="25">
        <f>+VLOOKUP(E11385, TC!A:D, 2, FALSE())</f>
        <v>4154.79</v>
      </c>
      <c r="T11385" t="str">
        <f t="shared" si="889"/>
        <v>COP</v>
      </c>
    </row>
    <row r="11386" spans="1:20" ht="18.75" hidden="1" customHeight="1" x14ac:dyDescent="0.25">
      <c r="A11386" t="s">
        <v>3341</v>
      </c>
      <c r="B11386" t="s">
        <v>1923</v>
      </c>
      <c r="C11386" t="s">
        <v>1913</v>
      </c>
      <c r="D11386" s="24">
        <v>6267</v>
      </c>
      <c r="E11386" t="s">
        <v>1804</v>
      </c>
      <c r="F11386" t="s">
        <v>99</v>
      </c>
      <c r="G11386" t="s">
        <v>1914</v>
      </c>
      <c r="I11386" t="s">
        <v>3619</v>
      </c>
      <c r="J11386" t="s">
        <v>1915</v>
      </c>
      <c r="K11386" t="s">
        <v>2045</v>
      </c>
      <c r="L11386" s="24">
        <v>9600</v>
      </c>
      <c r="M11386" s="25">
        <f>+VLOOKUP(E11386, TC!A:D, 4, FALSE())</f>
        <v>1.1479999999999999</v>
      </c>
      <c r="N11386" s="24">
        <f t="shared" si="885"/>
        <v>9600</v>
      </c>
      <c r="O11386" t="str">
        <f t="shared" si="886"/>
        <v>FACTURA</v>
      </c>
      <c r="P11386" t="str">
        <f t="shared" si="887"/>
        <v>2025</v>
      </c>
      <c r="Q11386" t="str">
        <f t="shared" si="888"/>
        <v>07</v>
      </c>
      <c r="R11386" t="str">
        <f>+IFERROR(VLOOKUP(I11386, Listado!A:B, 2, FALSE()), "COMERCIALIZADORA INTERNACIONAL CARIBBEAN EXOTICS S A")</f>
        <v>COMERCIALIZADORA INTERNACIONAL CARIBBEAN EXOTICS S A</v>
      </c>
      <c r="S11386" s="25">
        <f>+VLOOKUP(E11386, TC!A:D, 2, FALSE())</f>
        <v>4154.79</v>
      </c>
      <c r="T11386" t="str">
        <f t="shared" si="889"/>
        <v>COP</v>
      </c>
    </row>
    <row r="11387" spans="1:20" ht="18.75" hidden="1" customHeight="1" x14ac:dyDescent="0.25">
      <c r="A11387" t="s">
        <v>3341</v>
      </c>
      <c r="B11387" t="s">
        <v>1923</v>
      </c>
      <c r="C11387" t="s">
        <v>1913</v>
      </c>
      <c r="D11387" s="24">
        <v>6267</v>
      </c>
      <c r="E11387" t="s">
        <v>1804</v>
      </c>
      <c r="F11387" t="s">
        <v>99</v>
      </c>
      <c r="G11387" t="s">
        <v>1914</v>
      </c>
      <c r="I11387" t="s">
        <v>3619</v>
      </c>
      <c r="J11387" t="s">
        <v>1915</v>
      </c>
      <c r="K11387" t="s">
        <v>2045</v>
      </c>
      <c r="L11387" s="24">
        <v>15000</v>
      </c>
      <c r="M11387" s="25">
        <f>+VLOOKUP(E11387, TC!A:D, 4, FALSE())</f>
        <v>1.1479999999999999</v>
      </c>
      <c r="N11387" s="24">
        <f t="shared" si="885"/>
        <v>15000</v>
      </c>
      <c r="O11387" t="str">
        <f t="shared" si="886"/>
        <v>FACTURA</v>
      </c>
      <c r="P11387" t="str">
        <f t="shared" si="887"/>
        <v>2025</v>
      </c>
      <c r="Q11387" t="str">
        <f t="shared" si="888"/>
        <v>07</v>
      </c>
      <c r="R11387" t="str">
        <f>+IFERROR(VLOOKUP(I11387, Listado!A:B, 2, FALSE()), "COMERCIALIZADORA INTERNACIONAL CARIBBEAN EXOTICS S A")</f>
        <v>COMERCIALIZADORA INTERNACIONAL CARIBBEAN EXOTICS S A</v>
      </c>
      <c r="S11387" s="25">
        <f>+VLOOKUP(E11387, TC!A:D, 2, FALSE())</f>
        <v>4154.79</v>
      </c>
      <c r="T11387" t="str">
        <f t="shared" si="889"/>
        <v>COP</v>
      </c>
    </row>
    <row r="11388" spans="1:20" ht="18.75" hidden="1" customHeight="1" x14ac:dyDescent="0.25">
      <c r="A11388" t="s">
        <v>3341</v>
      </c>
      <c r="B11388" t="s">
        <v>5</v>
      </c>
      <c r="C11388" t="s">
        <v>1913</v>
      </c>
      <c r="D11388" s="24">
        <v>12666</v>
      </c>
      <c r="E11388" t="s">
        <v>1804</v>
      </c>
      <c r="F11388" t="s">
        <v>1924</v>
      </c>
      <c r="G11388" t="s">
        <v>108</v>
      </c>
      <c r="H11388" t="s">
        <v>3628</v>
      </c>
      <c r="I11388" t="s">
        <v>1874</v>
      </c>
      <c r="J11388" t="s">
        <v>1917</v>
      </c>
      <c r="K11388" t="s">
        <v>3629</v>
      </c>
      <c r="L11388" s="24">
        <v>4593.72</v>
      </c>
      <c r="M11388" s="25">
        <f>+VLOOKUP(E11388, TC!A:D, 4, FALSE())</f>
        <v>1.1479999999999999</v>
      </c>
      <c r="N11388" s="24">
        <f t="shared" si="885"/>
        <v>5273.5905599999996</v>
      </c>
      <c r="O11388" t="str">
        <f t="shared" si="886"/>
        <v>FACTURA</v>
      </c>
      <c r="P11388" t="str">
        <f t="shared" si="887"/>
        <v>2025</v>
      </c>
      <c r="Q11388" t="str">
        <f t="shared" si="888"/>
        <v>07</v>
      </c>
      <c r="R11388" t="str">
        <f>+IFERROR(VLOOKUP(I11388, Listado!A:B, 2, FALSE()), "COMERCIALIZADORA INTERNACIONAL CARIBBEAN EXOTICS S A")</f>
        <v>PIEDRAHITA PEREZ MARIANA</v>
      </c>
      <c r="S11388" s="25">
        <f>+VLOOKUP(E11388, TC!A:D, 2, FALSE())</f>
        <v>4154.79</v>
      </c>
      <c r="T11388" t="str">
        <f t="shared" si="889"/>
        <v>EUR</v>
      </c>
    </row>
    <row r="11389" spans="1:20" ht="18.75" hidden="1" customHeight="1" x14ac:dyDescent="0.25">
      <c r="A11389" t="s">
        <v>3341</v>
      </c>
      <c r="B11389" t="s">
        <v>5</v>
      </c>
      <c r="C11389" t="s">
        <v>1913</v>
      </c>
      <c r="D11389" s="24">
        <v>12666</v>
      </c>
      <c r="E11389" t="s">
        <v>1804</v>
      </c>
      <c r="F11389" t="s">
        <v>1924</v>
      </c>
      <c r="G11389" t="s">
        <v>108</v>
      </c>
      <c r="H11389" t="s">
        <v>3628</v>
      </c>
      <c r="I11389" t="s">
        <v>1874</v>
      </c>
      <c r="J11389" t="s">
        <v>1917</v>
      </c>
      <c r="K11389" t="s">
        <v>1959</v>
      </c>
      <c r="L11389" s="24">
        <v>300</v>
      </c>
      <c r="M11389" s="25">
        <f>+VLOOKUP(E11389, TC!A:D, 4, FALSE())</f>
        <v>1.1479999999999999</v>
      </c>
      <c r="N11389" s="24">
        <f t="shared" si="885"/>
        <v>344.4</v>
      </c>
      <c r="O11389" t="str">
        <f t="shared" si="886"/>
        <v>FACTURA</v>
      </c>
      <c r="P11389" t="str">
        <f t="shared" si="887"/>
        <v>2025</v>
      </c>
      <c r="Q11389" t="str">
        <f t="shared" si="888"/>
        <v>07</v>
      </c>
      <c r="R11389" t="str">
        <f>+IFERROR(VLOOKUP(I11389, Listado!A:B, 2, FALSE()), "COMERCIALIZADORA INTERNACIONAL CARIBBEAN EXOTICS S A")</f>
        <v>PIEDRAHITA PEREZ MARIANA</v>
      </c>
      <c r="S11389" s="25">
        <f>+VLOOKUP(E11389, TC!A:D, 2, FALSE())</f>
        <v>4154.79</v>
      </c>
      <c r="T11389" t="str">
        <f t="shared" si="889"/>
        <v>EUR</v>
      </c>
    </row>
    <row r="11390" spans="1:20" ht="18.75" hidden="1" customHeight="1" x14ac:dyDescent="0.25">
      <c r="A11390" t="s">
        <v>3341</v>
      </c>
      <c r="B11390" t="s">
        <v>5</v>
      </c>
      <c r="C11390" t="s">
        <v>1913</v>
      </c>
      <c r="D11390" s="24">
        <v>12666</v>
      </c>
      <c r="E11390" t="s">
        <v>1804</v>
      </c>
      <c r="F11390" t="s">
        <v>1924</v>
      </c>
      <c r="G11390" t="s">
        <v>108</v>
      </c>
      <c r="H11390" t="s">
        <v>3628</v>
      </c>
      <c r="I11390" t="s">
        <v>1874</v>
      </c>
      <c r="J11390" t="s">
        <v>1917</v>
      </c>
      <c r="K11390" t="s">
        <v>1960</v>
      </c>
      <c r="L11390" s="24">
        <v>2.2799999999999998</v>
      </c>
      <c r="M11390" s="25">
        <f>+VLOOKUP(E11390, TC!A:D, 4, FALSE())</f>
        <v>1.1479999999999999</v>
      </c>
      <c r="N11390" s="24">
        <f t="shared" si="885"/>
        <v>2.6174399999999998</v>
      </c>
      <c r="O11390" t="str">
        <f t="shared" si="886"/>
        <v>FACTURA</v>
      </c>
      <c r="P11390" t="str">
        <f t="shared" si="887"/>
        <v>2025</v>
      </c>
      <c r="Q11390" t="str">
        <f t="shared" si="888"/>
        <v>07</v>
      </c>
      <c r="R11390" t="str">
        <f>+IFERROR(VLOOKUP(I11390, Listado!A:B, 2, FALSE()), "COMERCIALIZADORA INTERNACIONAL CARIBBEAN EXOTICS S A")</f>
        <v>PIEDRAHITA PEREZ MARIANA</v>
      </c>
      <c r="S11390" s="25">
        <f>+VLOOKUP(E11390, TC!A:D, 2, FALSE())</f>
        <v>4154.79</v>
      </c>
      <c r="T11390" t="str">
        <f t="shared" si="889"/>
        <v>EUR</v>
      </c>
    </row>
    <row r="11391" spans="1:20" ht="18.75" hidden="1" customHeight="1" x14ac:dyDescent="0.25">
      <c r="A11391" t="s">
        <v>3341</v>
      </c>
      <c r="B11391" t="s">
        <v>5</v>
      </c>
      <c r="C11391" t="s">
        <v>1913</v>
      </c>
      <c r="D11391" s="24">
        <v>12667</v>
      </c>
      <c r="E11391" t="s">
        <v>1804</v>
      </c>
      <c r="F11391" t="s">
        <v>1924</v>
      </c>
      <c r="G11391" t="s">
        <v>108</v>
      </c>
      <c r="H11391" t="s">
        <v>3630</v>
      </c>
      <c r="I11391" t="s">
        <v>1874</v>
      </c>
      <c r="J11391" t="s">
        <v>1917</v>
      </c>
      <c r="K11391" t="s">
        <v>30</v>
      </c>
      <c r="L11391" s="24">
        <v>1045.3945000000001</v>
      </c>
      <c r="M11391" s="25">
        <f>+VLOOKUP(E11391, TC!A:D, 4, FALSE())</f>
        <v>1.1479999999999999</v>
      </c>
      <c r="N11391" s="24">
        <f t="shared" si="885"/>
        <v>1200.1128860000001</v>
      </c>
      <c r="O11391" t="str">
        <f t="shared" si="886"/>
        <v>FACTURA</v>
      </c>
      <c r="P11391" t="str">
        <f t="shared" si="887"/>
        <v>2025</v>
      </c>
      <c r="Q11391" t="str">
        <f t="shared" si="888"/>
        <v>07</v>
      </c>
      <c r="R11391" t="str">
        <f>+IFERROR(VLOOKUP(I11391, Listado!A:B, 2, FALSE()), "COMERCIALIZADORA INTERNACIONAL CARIBBEAN EXOTICS S A")</f>
        <v>PIEDRAHITA PEREZ MARIANA</v>
      </c>
      <c r="S11391" s="25">
        <f>+VLOOKUP(E11391, TC!A:D, 2, FALSE())</f>
        <v>4154.79</v>
      </c>
      <c r="T11391" t="str">
        <f t="shared" si="889"/>
        <v>EUR</v>
      </c>
    </row>
    <row r="11392" spans="1:20" ht="18.75" hidden="1" customHeight="1" x14ac:dyDescent="0.25">
      <c r="A11392" t="s">
        <v>3341</v>
      </c>
      <c r="B11392" t="s">
        <v>5</v>
      </c>
      <c r="C11392" t="s">
        <v>1913</v>
      </c>
      <c r="D11392" s="24">
        <v>12667</v>
      </c>
      <c r="E11392" t="s">
        <v>1804</v>
      </c>
      <c r="F11392" t="s">
        <v>1924</v>
      </c>
      <c r="G11392" t="s">
        <v>108</v>
      </c>
      <c r="H11392" t="s">
        <v>3630</v>
      </c>
      <c r="I11392" t="s">
        <v>1874</v>
      </c>
      <c r="J11392" t="s">
        <v>1917</v>
      </c>
      <c r="K11392" t="s">
        <v>30</v>
      </c>
      <c r="L11392" s="24">
        <v>306.32490000000001</v>
      </c>
      <c r="M11392" s="25">
        <f>+VLOOKUP(E11392, TC!A:D, 4, FALSE())</f>
        <v>1.1479999999999999</v>
      </c>
      <c r="N11392" s="24">
        <f t="shared" si="885"/>
        <v>351.66098519999997</v>
      </c>
      <c r="O11392" t="str">
        <f t="shared" si="886"/>
        <v>FACTURA</v>
      </c>
      <c r="P11392" t="str">
        <f t="shared" si="887"/>
        <v>2025</v>
      </c>
      <c r="Q11392" t="str">
        <f t="shared" si="888"/>
        <v>07</v>
      </c>
      <c r="R11392" t="str">
        <f>+IFERROR(VLOOKUP(I11392, Listado!A:B, 2, FALSE()), "COMERCIALIZADORA INTERNACIONAL CARIBBEAN EXOTICS S A")</f>
        <v>PIEDRAHITA PEREZ MARIANA</v>
      </c>
      <c r="S11392" s="25">
        <f>+VLOOKUP(E11392, TC!A:D, 2, FALSE())</f>
        <v>4154.79</v>
      </c>
      <c r="T11392" t="str">
        <f t="shared" si="889"/>
        <v>EUR</v>
      </c>
    </row>
    <row r="11393" spans="1:20" ht="18.75" hidden="1" customHeight="1" x14ac:dyDescent="0.25">
      <c r="A11393" t="s">
        <v>3341</v>
      </c>
      <c r="B11393" t="s">
        <v>5</v>
      </c>
      <c r="C11393" t="s">
        <v>1913</v>
      </c>
      <c r="D11393" s="24">
        <v>12667</v>
      </c>
      <c r="E11393" t="s">
        <v>1804</v>
      </c>
      <c r="F11393" t="s">
        <v>1924</v>
      </c>
      <c r="G11393" t="s">
        <v>108</v>
      </c>
      <c r="H11393" t="s">
        <v>3630</v>
      </c>
      <c r="I11393" t="s">
        <v>1874</v>
      </c>
      <c r="J11393" t="s">
        <v>1917</v>
      </c>
      <c r="K11393" t="s">
        <v>30</v>
      </c>
      <c r="L11393" s="24">
        <v>316.04950000000002</v>
      </c>
      <c r="M11393" s="25">
        <f>+VLOOKUP(E11393, TC!A:D, 4, FALSE())</f>
        <v>1.1479999999999999</v>
      </c>
      <c r="N11393" s="24">
        <f t="shared" si="885"/>
        <v>362.82482599999997</v>
      </c>
      <c r="O11393" t="str">
        <f t="shared" si="886"/>
        <v>FACTURA</v>
      </c>
      <c r="P11393" t="str">
        <f t="shared" si="887"/>
        <v>2025</v>
      </c>
      <c r="Q11393" t="str">
        <f t="shared" si="888"/>
        <v>07</v>
      </c>
      <c r="R11393" t="str">
        <f>+IFERROR(VLOOKUP(I11393, Listado!A:B, 2, FALSE()), "COMERCIALIZADORA INTERNACIONAL CARIBBEAN EXOTICS S A")</f>
        <v>PIEDRAHITA PEREZ MARIANA</v>
      </c>
      <c r="S11393" s="25">
        <f>+VLOOKUP(E11393, TC!A:D, 2, FALSE())</f>
        <v>4154.79</v>
      </c>
      <c r="T11393" t="str">
        <f t="shared" si="889"/>
        <v>EUR</v>
      </c>
    </row>
    <row r="11394" spans="1:20" ht="18.75" hidden="1" customHeight="1" x14ac:dyDescent="0.25">
      <c r="A11394" t="s">
        <v>3341</v>
      </c>
      <c r="B11394" t="s">
        <v>5</v>
      </c>
      <c r="C11394" t="s">
        <v>1913</v>
      </c>
      <c r="D11394" s="24">
        <v>12667</v>
      </c>
      <c r="E11394" t="s">
        <v>1804</v>
      </c>
      <c r="F11394" t="s">
        <v>1924</v>
      </c>
      <c r="G11394" t="s">
        <v>108</v>
      </c>
      <c r="H11394" t="s">
        <v>3630</v>
      </c>
      <c r="I11394" t="s">
        <v>1874</v>
      </c>
      <c r="J11394" t="s">
        <v>1917</v>
      </c>
      <c r="K11394" t="s">
        <v>30</v>
      </c>
      <c r="L11394" s="24">
        <v>87.5214</v>
      </c>
      <c r="M11394" s="25">
        <f>+VLOOKUP(E11394, TC!A:D, 4, FALSE())</f>
        <v>1.1479999999999999</v>
      </c>
      <c r="N11394" s="24">
        <f t="shared" ref="N11394:N11457" si="890">+IF(F11394="EUR", (M11394*L11394), IF(I11394="JUAN MATAS SAS", (L11394/S11394), L11394))</f>
        <v>100.4745672</v>
      </c>
      <c r="O11394" t="str">
        <f t="shared" ref="O11394:O11457" si="891">+IF(C11394="CFE", "FACTURA", IF(ISERROR(SEARCH("ANULA", H11394))=FALSE(), "ANULACIÓN FE", IF(ISERROR(SEARCH("CANCELLATION", H11394))=FALSE(), "ANULACIÓN FE", "NOTAS")))</f>
        <v>FACTURA</v>
      </c>
      <c r="P11394" t="str">
        <f t="shared" ref="P11394:P11457" si="892">+LEFT(E11394, 4)</f>
        <v>2025</v>
      </c>
      <c r="Q11394" t="str">
        <f t="shared" ref="Q11394:Q11457" si="893">+MID(E11394, 5, 2)</f>
        <v>07</v>
      </c>
      <c r="R11394" t="str">
        <f>+IFERROR(VLOOKUP(I11394, Listado!A:B, 2, FALSE()), "COMERCIALIZADORA INTERNACIONAL CARIBBEAN EXOTICS S A")</f>
        <v>PIEDRAHITA PEREZ MARIANA</v>
      </c>
      <c r="S11394" s="25">
        <f>+VLOOKUP(E11394, TC!A:D, 2, FALSE())</f>
        <v>4154.79</v>
      </c>
      <c r="T11394" t="str">
        <f t="shared" ref="T11394:T11457" si="894">+IF(I11394="JUAN MATAS SAS", "USD", F11394)</f>
        <v>EUR</v>
      </c>
    </row>
    <row r="11395" spans="1:20" ht="18.75" hidden="1" customHeight="1" x14ac:dyDescent="0.25">
      <c r="A11395" t="s">
        <v>3341</v>
      </c>
      <c r="B11395" t="s">
        <v>5</v>
      </c>
      <c r="C11395" t="s">
        <v>1913</v>
      </c>
      <c r="D11395" s="24">
        <v>12667</v>
      </c>
      <c r="E11395" t="s">
        <v>1804</v>
      </c>
      <c r="F11395" t="s">
        <v>1924</v>
      </c>
      <c r="G11395" t="s">
        <v>108</v>
      </c>
      <c r="H11395" t="s">
        <v>3630</v>
      </c>
      <c r="I11395" t="s">
        <v>1874</v>
      </c>
      <c r="J11395" t="s">
        <v>1917</v>
      </c>
      <c r="K11395" t="s">
        <v>30</v>
      </c>
      <c r="L11395" s="24">
        <v>967.59770000000003</v>
      </c>
      <c r="M11395" s="25">
        <f>+VLOOKUP(E11395, TC!A:D, 4, FALSE())</f>
        <v>1.1479999999999999</v>
      </c>
      <c r="N11395" s="24">
        <f t="shared" si="890"/>
        <v>1110.8021595999999</v>
      </c>
      <c r="O11395" t="str">
        <f t="shared" si="891"/>
        <v>FACTURA</v>
      </c>
      <c r="P11395" t="str">
        <f t="shared" si="892"/>
        <v>2025</v>
      </c>
      <c r="Q11395" t="str">
        <f t="shared" si="893"/>
        <v>07</v>
      </c>
      <c r="R11395" t="str">
        <f>+IFERROR(VLOOKUP(I11395, Listado!A:B, 2, FALSE()), "COMERCIALIZADORA INTERNACIONAL CARIBBEAN EXOTICS S A")</f>
        <v>PIEDRAHITA PEREZ MARIANA</v>
      </c>
      <c r="S11395" s="25">
        <f>+VLOOKUP(E11395, TC!A:D, 2, FALSE())</f>
        <v>4154.79</v>
      </c>
      <c r="T11395" t="str">
        <f t="shared" si="894"/>
        <v>EUR</v>
      </c>
    </row>
    <row r="11396" spans="1:20" ht="18.75" hidden="1" customHeight="1" x14ac:dyDescent="0.25">
      <c r="A11396" t="s">
        <v>3341</v>
      </c>
      <c r="B11396" t="s">
        <v>5</v>
      </c>
      <c r="C11396" t="s">
        <v>1913</v>
      </c>
      <c r="D11396" s="24">
        <v>12667</v>
      </c>
      <c r="E11396" t="s">
        <v>1804</v>
      </c>
      <c r="F11396" t="s">
        <v>1924</v>
      </c>
      <c r="G11396" t="s">
        <v>108</v>
      </c>
      <c r="H11396" t="s">
        <v>3630</v>
      </c>
      <c r="I11396" t="s">
        <v>1874</v>
      </c>
      <c r="J11396" t="s">
        <v>1917</v>
      </c>
      <c r="K11396" t="s">
        <v>1959</v>
      </c>
      <c r="L11396" s="24">
        <v>600</v>
      </c>
      <c r="M11396" s="25">
        <f>+VLOOKUP(E11396, TC!A:D, 4, FALSE())</f>
        <v>1.1479999999999999</v>
      </c>
      <c r="N11396" s="24">
        <f t="shared" si="890"/>
        <v>688.8</v>
      </c>
      <c r="O11396" t="str">
        <f t="shared" si="891"/>
        <v>FACTURA</v>
      </c>
      <c r="P11396" t="str">
        <f t="shared" si="892"/>
        <v>2025</v>
      </c>
      <c r="Q11396" t="str">
        <f t="shared" si="893"/>
        <v>07</v>
      </c>
      <c r="R11396" t="str">
        <f>+IFERROR(VLOOKUP(I11396, Listado!A:B, 2, FALSE()), "COMERCIALIZADORA INTERNACIONAL CARIBBEAN EXOTICS S A")</f>
        <v>PIEDRAHITA PEREZ MARIANA</v>
      </c>
      <c r="S11396" s="25">
        <f>+VLOOKUP(E11396, TC!A:D, 2, FALSE())</f>
        <v>4154.79</v>
      </c>
      <c r="T11396" t="str">
        <f t="shared" si="894"/>
        <v>EUR</v>
      </c>
    </row>
    <row r="11397" spans="1:20" ht="18.75" hidden="1" customHeight="1" x14ac:dyDescent="0.25">
      <c r="A11397" t="s">
        <v>3341</v>
      </c>
      <c r="B11397" t="s">
        <v>5</v>
      </c>
      <c r="C11397" t="s">
        <v>1913</v>
      </c>
      <c r="D11397" s="24">
        <v>12667</v>
      </c>
      <c r="E11397" t="s">
        <v>1804</v>
      </c>
      <c r="F11397" t="s">
        <v>1924</v>
      </c>
      <c r="G11397" t="s">
        <v>108</v>
      </c>
      <c r="H11397" t="s">
        <v>3630</v>
      </c>
      <c r="I11397" t="s">
        <v>1874</v>
      </c>
      <c r="J11397" t="s">
        <v>1917</v>
      </c>
      <c r="K11397" t="s">
        <v>1960</v>
      </c>
      <c r="L11397" s="24">
        <v>37.112000000000002</v>
      </c>
      <c r="M11397" s="25">
        <f>+VLOOKUP(E11397, TC!A:D, 4, FALSE())</f>
        <v>1.1479999999999999</v>
      </c>
      <c r="N11397" s="24">
        <f t="shared" si="890"/>
        <v>42.604576000000002</v>
      </c>
      <c r="O11397" t="str">
        <f t="shared" si="891"/>
        <v>FACTURA</v>
      </c>
      <c r="P11397" t="str">
        <f t="shared" si="892"/>
        <v>2025</v>
      </c>
      <c r="Q11397" t="str">
        <f t="shared" si="893"/>
        <v>07</v>
      </c>
      <c r="R11397" t="str">
        <f>+IFERROR(VLOOKUP(I11397, Listado!A:B, 2, FALSE()), "COMERCIALIZADORA INTERNACIONAL CARIBBEAN EXOTICS S A")</f>
        <v>PIEDRAHITA PEREZ MARIANA</v>
      </c>
      <c r="S11397" s="25">
        <f>+VLOOKUP(E11397, TC!A:D, 2, FALSE())</f>
        <v>4154.79</v>
      </c>
      <c r="T11397" t="str">
        <f t="shared" si="894"/>
        <v>EUR</v>
      </c>
    </row>
    <row r="11398" spans="1:20" ht="18.75" hidden="1" customHeight="1" x14ac:dyDescent="0.25">
      <c r="A11398" t="s">
        <v>3341</v>
      </c>
      <c r="B11398" t="s">
        <v>5</v>
      </c>
      <c r="C11398" t="s">
        <v>1913</v>
      </c>
      <c r="D11398" s="24">
        <v>12668</v>
      </c>
      <c r="E11398" t="s">
        <v>1804</v>
      </c>
      <c r="F11398" t="s">
        <v>1924</v>
      </c>
      <c r="G11398" t="s">
        <v>108</v>
      </c>
      <c r="H11398" t="s">
        <v>3631</v>
      </c>
      <c r="I11398" t="s">
        <v>1874</v>
      </c>
      <c r="J11398" t="s">
        <v>1917</v>
      </c>
      <c r="K11398" t="s">
        <v>30</v>
      </c>
      <c r="L11398" s="24">
        <v>2032.7008000000001</v>
      </c>
      <c r="M11398" s="25">
        <f>+VLOOKUP(E11398, TC!A:D, 4, FALSE())</f>
        <v>1.1479999999999999</v>
      </c>
      <c r="N11398" s="24">
        <f t="shared" si="890"/>
        <v>2333.5405184000001</v>
      </c>
      <c r="O11398" t="str">
        <f t="shared" si="891"/>
        <v>FACTURA</v>
      </c>
      <c r="P11398" t="str">
        <f t="shared" si="892"/>
        <v>2025</v>
      </c>
      <c r="Q11398" t="str">
        <f t="shared" si="893"/>
        <v>07</v>
      </c>
      <c r="R11398" t="str">
        <f>+IFERROR(VLOOKUP(I11398, Listado!A:B, 2, FALSE()), "COMERCIALIZADORA INTERNACIONAL CARIBBEAN EXOTICS S A")</f>
        <v>PIEDRAHITA PEREZ MARIANA</v>
      </c>
      <c r="S11398" s="25">
        <f>+VLOOKUP(E11398, TC!A:D, 2, FALSE())</f>
        <v>4154.79</v>
      </c>
      <c r="T11398" t="str">
        <f t="shared" si="894"/>
        <v>EUR</v>
      </c>
    </row>
    <row r="11399" spans="1:20" ht="18.75" hidden="1" customHeight="1" x14ac:dyDescent="0.25">
      <c r="A11399" t="s">
        <v>3341</v>
      </c>
      <c r="B11399" t="s">
        <v>5</v>
      </c>
      <c r="C11399" t="s">
        <v>1913</v>
      </c>
      <c r="D11399" s="24">
        <v>12668</v>
      </c>
      <c r="E11399" t="s">
        <v>1804</v>
      </c>
      <c r="F11399" t="s">
        <v>1924</v>
      </c>
      <c r="G11399" t="s">
        <v>108</v>
      </c>
      <c r="H11399" t="s">
        <v>3631</v>
      </c>
      <c r="I11399" t="s">
        <v>1874</v>
      </c>
      <c r="J11399" t="s">
        <v>1917</v>
      </c>
      <c r="K11399" t="s">
        <v>30</v>
      </c>
      <c r="L11399" s="24">
        <v>205.22460000000001</v>
      </c>
      <c r="M11399" s="25">
        <f>+VLOOKUP(E11399, TC!A:D, 4, FALSE())</f>
        <v>1.1479999999999999</v>
      </c>
      <c r="N11399" s="24">
        <f t="shared" si="890"/>
        <v>235.5978408</v>
      </c>
      <c r="O11399" t="str">
        <f t="shared" si="891"/>
        <v>FACTURA</v>
      </c>
      <c r="P11399" t="str">
        <f t="shared" si="892"/>
        <v>2025</v>
      </c>
      <c r="Q11399" t="str">
        <f t="shared" si="893"/>
        <v>07</v>
      </c>
      <c r="R11399" t="str">
        <f>+IFERROR(VLOOKUP(I11399, Listado!A:B, 2, FALSE()), "COMERCIALIZADORA INTERNACIONAL CARIBBEAN EXOTICS S A")</f>
        <v>PIEDRAHITA PEREZ MARIANA</v>
      </c>
      <c r="S11399" s="25">
        <f>+VLOOKUP(E11399, TC!A:D, 2, FALSE())</f>
        <v>4154.79</v>
      </c>
      <c r="T11399" t="str">
        <f t="shared" si="894"/>
        <v>EUR</v>
      </c>
    </row>
    <row r="11400" spans="1:20" ht="18.75" hidden="1" customHeight="1" x14ac:dyDescent="0.25">
      <c r="A11400" t="s">
        <v>3341</v>
      </c>
      <c r="B11400" t="s">
        <v>5</v>
      </c>
      <c r="C11400" t="s">
        <v>1913</v>
      </c>
      <c r="D11400" s="24">
        <v>12668</v>
      </c>
      <c r="E11400" t="s">
        <v>1804</v>
      </c>
      <c r="F11400" t="s">
        <v>1924</v>
      </c>
      <c r="G11400" t="s">
        <v>108</v>
      </c>
      <c r="H11400" t="s">
        <v>3631</v>
      </c>
      <c r="I11400" t="s">
        <v>1874</v>
      </c>
      <c r="J11400" t="s">
        <v>1917</v>
      </c>
      <c r="K11400" t="s">
        <v>30</v>
      </c>
      <c r="L11400" s="24">
        <v>224.7698</v>
      </c>
      <c r="M11400" s="25">
        <f>+VLOOKUP(E11400, TC!A:D, 4, FALSE())</f>
        <v>1.1479999999999999</v>
      </c>
      <c r="N11400" s="24">
        <f t="shared" si="890"/>
        <v>258.03573039999998</v>
      </c>
      <c r="O11400" t="str">
        <f t="shared" si="891"/>
        <v>FACTURA</v>
      </c>
      <c r="P11400" t="str">
        <f t="shared" si="892"/>
        <v>2025</v>
      </c>
      <c r="Q11400" t="str">
        <f t="shared" si="893"/>
        <v>07</v>
      </c>
      <c r="R11400" t="str">
        <f>+IFERROR(VLOOKUP(I11400, Listado!A:B, 2, FALSE()), "COMERCIALIZADORA INTERNACIONAL CARIBBEAN EXOTICS S A")</f>
        <v>PIEDRAHITA PEREZ MARIANA</v>
      </c>
      <c r="S11400" s="25">
        <f>+VLOOKUP(E11400, TC!A:D, 2, FALSE())</f>
        <v>4154.79</v>
      </c>
      <c r="T11400" t="str">
        <f t="shared" si="894"/>
        <v>EUR</v>
      </c>
    </row>
    <row r="11401" spans="1:20" ht="18.75" hidden="1" customHeight="1" x14ac:dyDescent="0.25">
      <c r="A11401" t="s">
        <v>3341</v>
      </c>
      <c r="B11401" t="s">
        <v>5</v>
      </c>
      <c r="C11401" t="s">
        <v>1913</v>
      </c>
      <c r="D11401" s="24">
        <v>12668</v>
      </c>
      <c r="E11401" t="s">
        <v>1804</v>
      </c>
      <c r="F11401" t="s">
        <v>1924</v>
      </c>
      <c r="G11401" t="s">
        <v>108</v>
      </c>
      <c r="H11401" t="s">
        <v>3631</v>
      </c>
      <c r="I11401" t="s">
        <v>1874</v>
      </c>
      <c r="J11401" t="s">
        <v>1917</v>
      </c>
      <c r="K11401" t="s">
        <v>30</v>
      </c>
      <c r="L11401" s="24">
        <v>273.63279999999997</v>
      </c>
      <c r="M11401" s="25">
        <f>+VLOOKUP(E11401, TC!A:D, 4, FALSE())</f>
        <v>1.1479999999999999</v>
      </c>
      <c r="N11401" s="24">
        <f t="shared" si="890"/>
        <v>314.13045439999996</v>
      </c>
      <c r="O11401" t="str">
        <f t="shared" si="891"/>
        <v>FACTURA</v>
      </c>
      <c r="P11401" t="str">
        <f t="shared" si="892"/>
        <v>2025</v>
      </c>
      <c r="Q11401" t="str">
        <f t="shared" si="893"/>
        <v>07</v>
      </c>
      <c r="R11401" t="str">
        <f>+IFERROR(VLOOKUP(I11401, Listado!A:B, 2, FALSE()), "COMERCIALIZADORA INTERNACIONAL CARIBBEAN EXOTICS S A")</f>
        <v>PIEDRAHITA PEREZ MARIANA</v>
      </c>
      <c r="S11401" s="25">
        <f>+VLOOKUP(E11401, TC!A:D, 2, FALSE())</f>
        <v>4154.79</v>
      </c>
      <c r="T11401" t="str">
        <f t="shared" si="894"/>
        <v>EUR</v>
      </c>
    </row>
    <row r="11402" spans="1:20" ht="18.75" hidden="1" customHeight="1" x14ac:dyDescent="0.25">
      <c r="A11402" t="s">
        <v>3341</v>
      </c>
      <c r="B11402" t="s">
        <v>5</v>
      </c>
      <c r="C11402" t="s">
        <v>1913</v>
      </c>
      <c r="D11402" s="24">
        <v>12668</v>
      </c>
      <c r="E11402" t="s">
        <v>1804</v>
      </c>
      <c r="F11402" t="s">
        <v>1924</v>
      </c>
      <c r="G11402" t="s">
        <v>108</v>
      </c>
      <c r="H11402" t="s">
        <v>3631</v>
      </c>
      <c r="I11402" t="s">
        <v>1874</v>
      </c>
      <c r="J11402" t="s">
        <v>1917</v>
      </c>
      <c r="K11402" t="s">
        <v>1959</v>
      </c>
      <c r="L11402" s="24">
        <v>600</v>
      </c>
      <c r="M11402" s="25">
        <f>+VLOOKUP(E11402, TC!A:D, 4, FALSE())</f>
        <v>1.1479999999999999</v>
      </c>
      <c r="N11402" s="24">
        <f t="shared" si="890"/>
        <v>688.8</v>
      </c>
      <c r="O11402" t="str">
        <f t="shared" si="891"/>
        <v>FACTURA</v>
      </c>
      <c r="P11402" t="str">
        <f t="shared" si="892"/>
        <v>2025</v>
      </c>
      <c r="Q11402" t="str">
        <f t="shared" si="893"/>
        <v>07</v>
      </c>
      <c r="R11402" t="str">
        <f>+IFERROR(VLOOKUP(I11402, Listado!A:B, 2, FALSE()), "COMERCIALIZADORA INTERNACIONAL CARIBBEAN EXOTICS S A")</f>
        <v>PIEDRAHITA PEREZ MARIANA</v>
      </c>
      <c r="S11402" s="25">
        <f>+VLOOKUP(E11402, TC!A:D, 2, FALSE())</f>
        <v>4154.79</v>
      </c>
      <c r="T11402" t="str">
        <f t="shared" si="894"/>
        <v>EUR</v>
      </c>
    </row>
    <row r="11403" spans="1:20" ht="18.75" hidden="1" customHeight="1" x14ac:dyDescent="0.25">
      <c r="A11403" t="s">
        <v>3341</v>
      </c>
      <c r="B11403" t="s">
        <v>5</v>
      </c>
      <c r="C11403" t="s">
        <v>1913</v>
      </c>
      <c r="D11403" s="24">
        <v>12668</v>
      </c>
      <c r="E11403" t="s">
        <v>1804</v>
      </c>
      <c r="F11403" t="s">
        <v>1924</v>
      </c>
      <c r="G11403" t="s">
        <v>108</v>
      </c>
      <c r="H11403" t="s">
        <v>3631</v>
      </c>
      <c r="I11403" t="s">
        <v>1874</v>
      </c>
      <c r="J11403" t="s">
        <v>1917</v>
      </c>
      <c r="K11403" t="s">
        <v>1960</v>
      </c>
      <c r="L11403" s="24">
        <v>23.672000000000001</v>
      </c>
      <c r="M11403" s="25">
        <f>+VLOOKUP(E11403, TC!A:D, 4, FALSE())</f>
        <v>1.1479999999999999</v>
      </c>
      <c r="N11403" s="24">
        <f t="shared" si="890"/>
        <v>27.175455999999997</v>
      </c>
      <c r="O11403" t="str">
        <f t="shared" si="891"/>
        <v>FACTURA</v>
      </c>
      <c r="P11403" t="str">
        <f t="shared" si="892"/>
        <v>2025</v>
      </c>
      <c r="Q11403" t="str">
        <f t="shared" si="893"/>
        <v>07</v>
      </c>
      <c r="R11403" t="str">
        <f>+IFERROR(VLOOKUP(I11403, Listado!A:B, 2, FALSE()), "COMERCIALIZADORA INTERNACIONAL CARIBBEAN EXOTICS S A")</f>
        <v>PIEDRAHITA PEREZ MARIANA</v>
      </c>
      <c r="S11403" s="25">
        <f>+VLOOKUP(E11403, TC!A:D, 2, FALSE())</f>
        <v>4154.79</v>
      </c>
      <c r="T11403" t="str">
        <f t="shared" si="894"/>
        <v>EUR</v>
      </c>
    </row>
    <row r="11404" spans="1:20" ht="18.75" hidden="1" customHeight="1" x14ac:dyDescent="0.25">
      <c r="A11404" t="s">
        <v>3341</v>
      </c>
      <c r="B11404" t="s">
        <v>5</v>
      </c>
      <c r="C11404" t="s">
        <v>1913</v>
      </c>
      <c r="D11404" s="24">
        <v>12669</v>
      </c>
      <c r="E11404" t="s">
        <v>1804</v>
      </c>
      <c r="F11404" t="s">
        <v>1924</v>
      </c>
      <c r="G11404" t="s">
        <v>108</v>
      </c>
      <c r="H11404" t="s">
        <v>3632</v>
      </c>
      <c r="I11404" t="s">
        <v>1874</v>
      </c>
      <c r="J11404" t="s">
        <v>1917</v>
      </c>
      <c r="K11404" t="s">
        <v>26</v>
      </c>
      <c r="L11404" s="24">
        <v>8.9435000000000002</v>
      </c>
      <c r="M11404" s="25">
        <f>+VLOOKUP(E11404, TC!A:D, 4, FALSE())</f>
        <v>1.1479999999999999</v>
      </c>
      <c r="N11404" s="24">
        <f t="shared" si="890"/>
        <v>10.267137999999999</v>
      </c>
      <c r="O11404" t="str">
        <f t="shared" si="891"/>
        <v>FACTURA</v>
      </c>
      <c r="P11404" t="str">
        <f t="shared" si="892"/>
        <v>2025</v>
      </c>
      <c r="Q11404" t="str">
        <f t="shared" si="893"/>
        <v>07</v>
      </c>
      <c r="R11404" t="str">
        <f>+IFERROR(VLOOKUP(I11404, Listado!A:B, 2, FALSE()), "COMERCIALIZADORA INTERNACIONAL CARIBBEAN EXOTICS S A")</f>
        <v>PIEDRAHITA PEREZ MARIANA</v>
      </c>
      <c r="S11404" s="25">
        <f>+VLOOKUP(E11404, TC!A:D, 2, FALSE())</f>
        <v>4154.79</v>
      </c>
      <c r="T11404" t="str">
        <f t="shared" si="894"/>
        <v>EUR</v>
      </c>
    </row>
    <row r="11405" spans="1:20" ht="18.75" hidden="1" customHeight="1" x14ac:dyDescent="0.25">
      <c r="A11405" t="s">
        <v>3341</v>
      </c>
      <c r="B11405" t="s">
        <v>5</v>
      </c>
      <c r="C11405" t="s">
        <v>1913</v>
      </c>
      <c r="D11405" s="24">
        <v>12669</v>
      </c>
      <c r="E11405" t="s">
        <v>1804</v>
      </c>
      <c r="F11405" t="s">
        <v>1924</v>
      </c>
      <c r="G11405" t="s">
        <v>108</v>
      </c>
      <c r="H11405" t="s">
        <v>3632</v>
      </c>
      <c r="I11405" t="s">
        <v>1874</v>
      </c>
      <c r="J11405" t="s">
        <v>1917</v>
      </c>
      <c r="K11405" t="s">
        <v>26</v>
      </c>
      <c r="L11405" s="24">
        <v>1422.0165</v>
      </c>
      <c r="M11405" s="25">
        <f>+VLOOKUP(E11405, TC!A:D, 4, FALSE())</f>
        <v>1.1479999999999999</v>
      </c>
      <c r="N11405" s="24">
        <f t="shared" si="890"/>
        <v>1632.4749419999998</v>
      </c>
      <c r="O11405" t="str">
        <f t="shared" si="891"/>
        <v>FACTURA</v>
      </c>
      <c r="P11405" t="str">
        <f t="shared" si="892"/>
        <v>2025</v>
      </c>
      <c r="Q11405" t="str">
        <f t="shared" si="893"/>
        <v>07</v>
      </c>
      <c r="R11405" t="str">
        <f>+IFERROR(VLOOKUP(I11405, Listado!A:B, 2, FALSE()), "COMERCIALIZADORA INTERNACIONAL CARIBBEAN EXOTICS S A")</f>
        <v>PIEDRAHITA PEREZ MARIANA</v>
      </c>
      <c r="S11405" s="25">
        <f>+VLOOKUP(E11405, TC!A:D, 2, FALSE())</f>
        <v>4154.79</v>
      </c>
      <c r="T11405" t="str">
        <f t="shared" si="894"/>
        <v>EUR</v>
      </c>
    </row>
    <row r="11406" spans="1:20" ht="18.75" hidden="1" customHeight="1" x14ac:dyDescent="0.25">
      <c r="A11406" t="s">
        <v>3341</v>
      </c>
      <c r="B11406" t="s">
        <v>5</v>
      </c>
      <c r="C11406" t="s">
        <v>1913</v>
      </c>
      <c r="D11406" s="24">
        <v>12669</v>
      </c>
      <c r="E11406" t="s">
        <v>1804</v>
      </c>
      <c r="F11406" t="s">
        <v>1924</v>
      </c>
      <c r="G11406" t="s">
        <v>108</v>
      </c>
      <c r="H11406" t="s">
        <v>3632</v>
      </c>
      <c r="I11406" t="s">
        <v>1874</v>
      </c>
      <c r="J11406" t="s">
        <v>1917</v>
      </c>
      <c r="K11406" t="s">
        <v>26</v>
      </c>
      <c r="L11406" s="24">
        <v>849.63250000000005</v>
      </c>
      <c r="M11406" s="25">
        <f>+VLOOKUP(E11406, TC!A:D, 4, FALSE())</f>
        <v>1.1479999999999999</v>
      </c>
      <c r="N11406" s="24">
        <f t="shared" si="890"/>
        <v>975.37810999999999</v>
      </c>
      <c r="O11406" t="str">
        <f t="shared" si="891"/>
        <v>FACTURA</v>
      </c>
      <c r="P11406" t="str">
        <f t="shared" si="892"/>
        <v>2025</v>
      </c>
      <c r="Q11406" t="str">
        <f t="shared" si="893"/>
        <v>07</v>
      </c>
      <c r="R11406" t="str">
        <f>+IFERROR(VLOOKUP(I11406, Listado!A:B, 2, FALSE()), "COMERCIALIZADORA INTERNACIONAL CARIBBEAN EXOTICS S A")</f>
        <v>PIEDRAHITA PEREZ MARIANA</v>
      </c>
      <c r="S11406" s="25">
        <f>+VLOOKUP(E11406, TC!A:D, 2, FALSE())</f>
        <v>4154.79</v>
      </c>
      <c r="T11406" t="str">
        <f t="shared" si="894"/>
        <v>EUR</v>
      </c>
    </row>
    <row r="11407" spans="1:20" ht="18.75" hidden="1" customHeight="1" x14ac:dyDescent="0.25">
      <c r="A11407" t="s">
        <v>3341</v>
      </c>
      <c r="B11407" t="s">
        <v>5</v>
      </c>
      <c r="C11407" t="s">
        <v>1913</v>
      </c>
      <c r="D11407" s="24">
        <v>12669</v>
      </c>
      <c r="E11407" t="s">
        <v>1804</v>
      </c>
      <c r="F11407" t="s">
        <v>1924</v>
      </c>
      <c r="G11407" t="s">
        <v>108</v>
      </c>
      <c r="H11407" t="s">
        <v>3632</v>
      </c>
      <c r="I11407" t="s">
        <v>1874</v>
      </c>
      <c r="J11407" t="s">
        <v>1917</v>
      </c>
      <c r="K11407" t="s">
        <v>26</v>
      </c>
      <c r="L11407" s="24">
        <v>581.32749999999999</v>
      </c>
      <c r="M11407" s="25">
        <f>+VLOOKUP(E11407, TC!A:D, 4, FALSE())</f>
        <v>1.1479999999999999</v>
      </c>
      <c r="N11407" s="24">
        <f t="shared" si="890"/>
        <v>667.36396999999988</v>
      </c>
      <c r="O11407" t="str">
        <f t="shared" si="891"/>
        <v>FACTURA</v>
      </c>
      <c r="P11407" t="str">
        <f t="shared" si="892"/>
        <v>2025</v>
      </c>
      <c r="Q11407" t="str">
        <f t="shared" si="893"/>
        <v>07</v>
      </c>
      <c r="R11407" t="str">
        <f>+IFERROR(VLOOKUP(I11407, Listado!A:B, 2, FALSE()), "COMERCIALIZADORA INTERNACIONAL CARIBBEAN EXOTICS S A")</f>
        <v>PIEDRAHITA PEREZ MARIANA</v>
      </c>
      <c r="S11407" s="25">
        <f>+VLOOKUP(E11407, TC!A:D, 2, FALSE())</f>
        <v>4154.79</v>
      </c>
      <c r="T11407" t="str">
        <f t="shared" si="894"/>
        <v>EUR</v>
      </c>
    </row>
    <row r="11408" spans="1:20" ht="18.75" hidden="1" customHeight="1" x14ac:dyDescent="0.25">
      <c r="A11408" t="s">
        <v>3341</v>
      </c>
      <c r="B11408" t="s">
        <v>5</v>
      </c>
      <c r="C11408" t="s">
        <v>1913</v>
      </c>
      <c r="D11408" s="24">
        <v>12669</v>
      </c>
      <c r="E11408" t="s">
        <v>1804</v>
      </c>
      <c r="F11408" t="s">
        <v>1924</v>
      </c>
      <c r="G11408" t="s">
        <v>108</v>
      </c>
      <c r="H11408" t="s">
        <v>3632</v>
      </c>
      <c r="I11408" t="s">
        <v>1874</v>
      </c>
      <c r="J11408" t="s">
        <v>1917</v>
      </c>
      <c r="K11408" t="s">
        <v>1959</v>
      </c>
      <c r="L11408" s="24">
        <v>300</v>
      </c>
      <c r="M11408" s="25">
        <f>+VLOOKUP(E11408, TC!A:D, 4, FALSE())</f>
        <v>1.1479999999999999</v>
      </c>
      <c r="N11408" s="24">
        <f t="shared" si="890"/>
        <v>344.4</v>
      </c>
      <c r="O11408" t="str">
        <f t="shared" si="891"/>
        <v>FACTURA</v>
      </c>
      <c r="P11408" t="str">
        <f t="shared" si="892"/>
        <v>2025</v>
      </c>
      <c r="Q11408" t="str">
        <f t="shared" si="893"/>
        <v>07</v>
      </c>
      <c r="R11408" t="str">
        <f>+IFERROR(VLOOKUP(I11408, Listado!A:B, 2, FALSE()), "COMERCIALIZADORA INTERNACIONAL CARIBBEAN EXOTICS S A")</f>
        <v>PIEDRAHITA PEREZ MARIANA</v>
      </c>
      <c r="S11408" s="25">
        <f>+VLOOKUP(E11408, TC!A:D, 2, FALSE())</f>
        <v>4154.79</v>
      </c>
      <c r="T11408" t="str">
        <f t="shared" si="894"/>
        <v>EUR</v>
      </c>
    </row>
    <row r="11409" spans="1:20" ht="18.75" hidden="1" customHeight="1" x14ac:dyDescent="0.25">
      <c r="A11409" t="s">
        <v>3341</v>
      </c>
      <c r="B11409" t="s">
        <v>5</v>
      </c>
      <c r="C11409" t="s">
        <v>1913</v>
      </c>
      <c r="D11409" s="24">
        <v>12669</v>
      </c>
      <c r="E11409" t="s">
        <v>1804</v>
      </c>
      <c r="F11409" t="s">
        <v>1924</v>
      </c>
      <c r="G11409" t="s">
        <v>108</v>
      </c>
      <c r="H11409" t="s">
        <v>3632</v>
      </c>
      <c r="I11409" t="s">
        <v>1874</v>
      </c>
      <c r="J11409" t="s">
        <v>1917</v>
      </c>
      <c r="K11409" t="s">
        <v>1960</v>
      </c>
      <c r="L11409" s="24">
        <v>38.08</v>
      </c>
      <c r="M11409" s="25">
        <f>+VLOOKUP(E11409, TC!A:D, 4, FALSE())</f>
        <v>1.1479999999999999</v>
      </c>
      <c r="N11409" s="24">
        <f t="shared" si="890"/>
        <v>43.715839999999993</v>
      </c>
      <c r="O11409" t="str">
        <f t="shared" si="891"/>
        <v>FACTURA</v>
      </c>
      <c r="P11409" t="str">
        <f t="shared" si="892"/>
        <v>2025</v>
      </c>
      <c r="Q11409" t="str">
        <f t="shared" si="893"/>
        <v>07</v>
      </c>
      <c r="R11409" t="str">
        <f>+IFERROR(VLOOKUP(I11409, Listado!A:B, 2, FALSE()), "COMERCIALIZADORA INTERNACIONAL CARIBBEAN EXOTICS S A")</f>
        <v>PIEDRAHITA PEREZ MARIANA</v>
      </c>
      <c r="S11409" s="25">
        <f>+VLOOKUP(E11409, TC!A:D, 2, FALSE())</f>
        <v>4154.79</v>
      </c>
      <c r="T11409" t="str">
        <f t="shared" si="894"/>
        <v>EUR</v>
      </c>
    </row>
    <row r="11410" spans="1:20" ht="18.75" hidden="1" customHeight="1" x14ac:dyDescent="0.25">
      <c r="A11410" t="s">
        <v>3341</v>
      </c>
      <c r="B11410" t="s">
        <v>5</v>
      </c>
      <c r="C11410" t="s">
        <v>1913</v>
      </c>
      <c r="D11410" s="24">
        <v>12670</v>
      </c>
      <c r="E11410" t="s">
        <v>1804</v>
      </c>
      <c r="F11410" t="s">
        <v>1924</v>
      </c>
      <c r="G11410" t="s">
        <v>108</v>
      </c>
      <c r="H11410" t="s">
        <v>3633</v>
      </c>
      <c r="I11410" t="s">
        <v>1874</v>
      </c>
      <c r="J11410" t="s">
        <v>1917</v>
      </c>
      <c r="K11410" t="s">
        <v>30</v>
      </c>
      <c r="L11410" s="24">
        <v>24.479500000000002</v>
      </c>
      <c r="M11410" s="25">
        <f>+VLOOKUP(E11410, TC!A:D, 4, FALSE())</f>
        <v>1.1479999999999999</v>
      </c>
      <c r="N11410" s="24">
        <f t="shared" si="890"/>
        <v>28.102466</v>
      </c>
      <c r="O11410" t="str">
        <f t="shared" si="891"/>
        <v>FACTURA</v>
      </c>
      <c r="P11410" t="str">
        <f t="shared" si="892"/>
        <v>2025</v>
      </c>
      <c r="Q11410" t="str">
        <f t="shared" si="893"/>
        <v>07</v>
      </c>
      <c r="R11410" t="str">
        <f>+IFERROR(VLOOKUP(I11410, Listado!A:B, 2, FALSE()), "COMERCIALIZADORA INTERNACIONAL CARIBBEAN EXOTICS S A")</f>
        <v>PIEDRAHITA PEREZ MARIANA</v>
      </c>
      <c r="S11410" s="25">
        <f>+VLOOKUP(E11410, TC!A:D, 2, FALSE())</f>
        <v>4154.79</v>
      </c>
      <c r="T11410" t="str">
        <f t="shared" si="894"/>
        <v>EUR</v>
      </c>
    </row>
    <row r="11411" spans="1:20" ht="18.75" hidden="1" customHeight="1" x14ac:dyDescent="0.25">
      <c r="A11411" t="s">
        <v>3341</v>
      </c>
      <c r="B11411" t="s">
        <v>5</v>
      </c>
      <c r="C11411" t="s">
        <v>1913</v>
      </c>
      <c r="D11411" s="24">
        <v>12670</v>
      </c>
      <c r="E11411" t="s">
        <v>1804</v>
      </c>
      <c r="F11411" t="s">
        <v>1924</v>
      </c>
      <c r="G11411" t="s">
        <v>108</v>
      </c>
      <c r="H11411" t="s">
        <v>3633</v>
      </c>
      <c r="I11411" t="s">
        <v>1874</v>
      </c>
      <c r="J11411" t="s">
        <v>1917</v>
      </c>
      <c r="K11411" t="s">
        <v>30</v>
      </c>
      <c r="L11411" s="24">
        <v>376.98430000000002</v>
      </c>
      <c r="M11411" s="25">
        <f>+VLOOKUP(E11411, TC!A:D, 4, FALSE())</f>
        <v>1.1479999999999999</v>
      </c>
      <c r="N11411" s="24">
        <f t="shared" si="890"/>
        <v>432.7779764</v>
      </c>
      <c r="O11411" t="str">
        <f t="shared" si="891"/>
        <v>FACTURA</v>
      </c>
      <c r="P11411" t="str">
        <f t="shared" si="892"/>
        <v>2025</v>
      </c>
      <c r="Q11411" t="str">
        <f t="shared" si="893"/>
        <v>07</v>
      </c>
      <c r="R11411" t="str">
        <f>+IFERROR(VLOOKUP(I11411, Listado!A:B, 2, FALSE()), "COMERCIALIZADORA INTERNACIONAL CARIBBEAN EXOTICS S A")</f>
        <v>PIEDRAHITA PEREZ MARIANA</v>
      </c>
      <c r="S11411" s="25">
        <f>+VLOOKUP(E11411, TC!A:D, 2, FALSE())</f>
        <v>4154.79</v>
      </c>
      <c r="T11411" t="str">
        <f t="shared" si="894"/>
        <v>EUR</v>
      </c>
    </row>
    <row r="11412" spans="1:20" ht="18.75" hidden="1" customHeight="1" x14ac:dyDescent="0.25">
      <c r="A11412" t="s">
        <v>3341</v>
      </c>
      <c r="B11412" t="s">
        <v>5</v>
      </c>
      <c r="C11412" t="s">
        <v>1913</v>
      </c>
      <c r="D11412" s="24">
        <v>12670</v>
      </c>
      <c r="E11412" t="s">
        <v>1804</v>
      </c>
      <c r="F11412" t="s">
        <v>1924</v>
      </c>
      <c r="G11412" t="s">
        <v>108</v>
      </c>
      <c r="H11412" t="s">
        <v>3633</v>
      </c>
      <c r="I11412" t="s">
        <v>1874</v>
      </c>
      <c r="J11412" t="s">
        <v>1917</v>
      </c>
      <c r="K11412" t="s">
        <v>30</v>
      </c>
      <c r="L11412" s="24">
        <v>489.59</v>
      </c>
      <c r="M11412" s="25">
        <f>+VLOOKUP(E11412, TC!A:D, 4, FALSE())</f>
        <v>1.1479999999999999</v>
      </c>
      <c r="N11412" s="24">
        <f t="shared" si="890"/>
        <v>562.04931999999997</v>
      </c>
      <c r="O11412" t="str">
        <f t="shared" si="891"/>
        <v>FACTURA</v>
      </c>
      <c r="P11412" t="str">
        <f t="shared" si="892"/>
        <v>2025</v>
      </c>
      <c r="Q11412" t="str">
        <f t="shared" si="893"/>
        <v>07</v>
      </c>
      <c r="R11412" t="str">
        <f>+IFERROR(VLOOKUP(I11412, Listado!A:B, 2, FALSE()), "COMERCIALIZADORA INTERNACIONAL CARIBBEAN EXOTICS S A")</f>
        <v>PIEDRAHITA PEREZ MARIANA</v>
      </c>
      <c r="S11412" s="25">
        <f>+VLOOKUP(E11412, TC!A:D, 2, FALSE())</f>
        <v>4154.79</v>
      </c>
      <c r="T11412" t="str">
        <f t="shared" si="894"/>
        <v>EUR</v>
      </c>
    </row>
    <row r="11413" spans="1:20" ht="18.75" hidden="1" customHeight="1" x14ac:dyDescent="0.25">
      <c r="A11413" t="s">
        <v>3341</v>
      </c>
      <c r="B11413" t="s">
        <v>5</v>
      </c>
      <c r="C11413" t="s">
        <v>1913</v>
      </c>
      <c r="D11413" s="24">
        <v>12670</v>
      </c>
      <c r="E11413" t="s">
        <v>1804</v>
      </c>
      <c r="F11413" t="s">
        <v>1924</v>
      </c>
      <c r="G11413" t="s">
        <v>108</v>
      </c>
      <c r="H11413" t="s">
        <v>3633</v>
      </c>
      <c r="I11413" t="s">
        <v>1874</v>
      </c>
      <c r="J11413" t="s">
        <v>1917</v>
      </c>
      <c r="K11413" t="s">
        <v>30</v>
      </c>
      <c r="L11413" s="24">
        <v>63.646700000000003</v>
      </c>
      <c r="M11413" s="25">
        <f>+VLOOKUP(E11413, TC!A:D, 4, FALSE())</f>
        <v>1.1479999999999999</v>
      </c>
      <c r="N11413" s="24">
        <f t="shared" si="890"/>
        <v>73.066411599999995</v>
      </c>
      <c r="O11413" t="str">
        <f t="shared" si="891"/>
        <v>FACTURA</v>
      </c>
      <c r="P11413" t="str">
        <f t="shared" si="892"/>
        <v>2025</v>
      </c>
      <c r="Q11413" t="str">
        <f t="shared" si="893"/>
        <v>07</v>
      </c>
      <c r="R11413" t="str">
        <f>+IFERROR(VLOOKUP(I11413, Listado!A:B, 2, FALSE()), "COMERCIALIZADORA INTERNACIONAL CARIBBEAN EXOTICS S A")</f>
        <v>PIEDRAHITA PEREZ MARIANA</v>
      </c>
      <c r="S11413" s="25">
        <f>+VLOOKUP(E11413, TC!A:D, 2, FALSE())</f>
        <v>4154.79</v>
      </c>
      <c r="T11413" t="str">
        <f t="shared" si="894"/>
        <v>EUR</v>
      </c>
    </row>
    <row r="11414" spans="1:20" ht="18.75" hidden="1" customHeight="1" x14ac:dyDescent="0.25">
      <c r="A11414" t="s">
        <v>3341</v>
      </c>
      <c r="B11414" t="s">
        <v>5</v>
      </c>
      <c r="C11414" t="s">
        <v>1913</v>
      </c>
      <c r="D11414" s="24">
        <v>12670</v>
      </c>
      <c r="E11414" t="s">
        <v>1804</v>
      </c>
      <c r="F11414" t="s">
        <v>1924</v>
      </c>
      <c r="G11414" t="s">
        <v>108</v>
      </c>
      <c r="H11414" t="s">
        <v>3633</v>
      </c>
      <c r="I11414" t="s">
        <v>1874</v>
      </c>
      <c r="J11414" t="s">
        <v>1917</v>
      </c>
      <c r="K11414" t="s">
        <v>30</v>
      </c>
      <c r="L11414" s="24">
        <v>1787.0035</v>
      </c>
      <c r="M11414" s="25">
        <f>+VLOOKUP(E11414, TC!A:D, 4, FALSE())</f>
        <v>1.1479999999999999</v>
      </c>
      <c r="N11414" s="24">
        <f t="shared" si="890"/>
        <v>2051.4800179999997</v>
      </c>
      <c r="O11414" t="str">
        <f t="shared" si="891"/>
        <v>FACTURA</v>
      </c>
      <c r="P11414" t="str">
        <f t="shared" si="892"/>
        <v>2025</v>
      </c>
      <c r="Q11414" t="str">
        <f t="shared" si="893"/>
        <v>07</v>
      </c>
      <c r="R11414" t="str">
        <f>+IFERROR(VLOOKUP(I11414, Listado!A:B, 2, FALSE()), "COMERCIALIZADORA INTERNACIONAL CARIBBEAN EXOTICS S A")</f>
        <v>PIEDRAHITA PEREZ MARIANA</v>
      </c>
      <c r="S11414" s="25">
        <f>+VLOOKUP(E11414, TC!A:D, 2, FALSE())</f>
        <v>4154.79</v>
      </c>
      <c r="T11414" t="str">
        <f t="shared" si="894"/>
        <v>EUR</v>
      </c>
    </row>
    <row r="11415" spans="1:20" ht="18.75" hidden="1" customHeight="1" x14ac:dyDescent="0.25">
      <c r="A11415" t="s">
        <v>3341</v>
      </c>
      <c r="B11415" t="s">
        <v>5</v>
      </c>
      <c r="C11415" t="s">
        <v>1913</v>
      </c>
      <c r="D11415" s="24">
        <v>12670</v>
      </c>
      <c r="E11415" t="s">
        <v>1804</v>
      </c>
      <c r="F11415" t="s">
        <v>1924</v>
      </c>
      <c r="G11415" t="s">
        <v>108</v>
      </c>
      <c r="H11415" t="s">
        <v>3633</v>
      </c>
      <c r="I11415" t="s">
        <v>1874</v>
      </c>
      <c r="J11415" t="s">
        <v>1917</v>
      </c>
      <c r="K11415" t="s">
        <v>1959</v>
      </c>
      <c r="L11415" s="24">
        <v>600</v>
      </c>
      <c r="M11415" s="25">
        <f>+VLOOKUP(E11415, TC!A:D, 4, FALSE())</f>
        <v>1.1479999999999999</v>
      </c>
      <c r="N11415" s="24">
        <f t="shared" si="890"/>
        <v>688.8</v>
      </c>
      <c r="O11415" t="str">
        <f t="shared" si="891"/>
        <v>FACTURA</v>
      </c>
      <c r="P11415" t="str">
        <f t="shared" si="892"/>
        <v>2025</v>
      </c>
      <c r="Q11415" t="str">
        <f t="shared" si="893"/>
        <v>07</v>
      </c>
      <c r="R11415" t="str">
        <f>+IFERROR(VLOOKUP(I11415, Listado!A:B, 2, FALSE()), "COMERCIALIZADORA INTERNACIONAL CARIBBEAN EXOTICS S A")</f>
        <v>PIEDRAHITA PEREZ MARIANA</v>
      </c>
      <c r="S11415" s="25">
        <f>+VLOOKUP(E11415, TC!A:D, 2, FALSE())</f>
        <v>4154.79</v>
      </c>
      <c r="T11415" t="str">
        <f t="shared" si="894"/>
        <v>EUR</v>
      </c>
    </row>
    <row r="11416" spans="1:20" ht="18.75" hidden="1" customHeight="1" x14ac:dyDescent="0.25">
      <c r="A11416" t="s">
        <v>3341</v>
      </c>
      <c r="B11416" t="s">
        <v>5</v>
      </c>
      <c r="C11416" t="s">
        <v>1913</v>
      </c>
      <c r="D11416" s="24">
        <v>12670</v>
      </c>
      <c r="E11416" t="s">
        <v>1804</v>
      </c>
      <c r="F11416" t="s">
        <v>1924</v>
      </c>
      <c r="G11416" t="s">
        <v>108</v>
      </c>
      <c r="H11416" t="s">
        <v>3633</v>
      </c>
      <c r="I11416" t="s">
        <v>1874</v>
      </c>
      <c r="J11416" t="s">
        <v>1917</v>
      </c>
      <c r="K11416" t="s">
        <v>1960</v>
      </c>
      <c r="L11416" s="24">
        <v>18.295999999999999</v>
      </c>
      <c r="M11416" s="25">
        <f>+VLOOKUP(E11416, TC!A:D, 4, FALSE())</f>
        <v>1.1479999999999999</v>
      </c>
      <c r="N11416" s="24">
        <f t="shared" si="890"/>
        <v>21.003807999999999</v>
      </c>
      <c r="O11416" t="str">
        <f t="shared" si="891"/>
        <v>FACTURA</v>
      </c>
      <c r="P11416" t="str">
        <f t="shared" si="892"/>
        <v>2025</v>
      </c>
      <c r="Q11416" t="str">
        <f t="shared" si="893"/>
        <v>07</v>
      </c>
      <c r="R11416" t="str">
        <f>+IFERROR(VLOOKUP(I11416, Listado!A:B, 2, FALSE()), "COMERCIALIZADORA INTERNACIONAL CARIBBEAN EXOTICS S A")</f>
        <v>PIEDRAHITA PEREZ MARIANA</v>
      </c>
      <c r="S11416" s="25">
        <f>+VLOOKUP(E11416, TC!A:D, 2, FALSE())</f>
        <v>4154.79</v>
      </c>
      <c r="T11416" t="str">
        <f t="shared" si="894"/>
        <v>EUR</v>
      </c>
    </row>
    <row r="11417" spans="1:20" ht="18.75" hidden="1" customHeight="1" x14ac:dyDescent="0.25">
      <c r="A11417" t="s">
        <v>3341</v>
      </c>
      <c r="B11417" t="s">
        <v>5</v>
      </c>
      <c r="C11417" t="s">
        <v>1913</v>
      </c>
      <c r="D11417" s="24">
        <v>12671</v>
      </c>
      <c r="E11417" t="s">
        <v>1804</v>
      </c>
      <c r="F11417" t="s">
        <v>1924</v>
      </c>
      <c r="G11417" t="s">
        <v>108</v>
      </c>
      <c r="H11417" t="s">
        <v>3634</v>
      </c>
      <c r="I11417" t="s">
        <v>1874</v>
      </c>
      <c r="J11417" t="s">
        <v>1917</v>
      </c>
      <c r="K11417" t="s">
        <v>30</v>
      </c>
      <c r="L11417" s="24">
        <v>386.36529999999999</v>
      </c>
      <c r="M11417" s="25">
        <f>+VLOOKUP(E11417, TC!A:D, 4, FALSE())</f>
        <v>1.1479999999999999</v>
      </c>
      <c r="N11417" s="24">
        <f t="shared" si="890"/>
        <v>443.54736439999994</v>
      </c>
      <c r="O11417" t="str">
        <f t="shared" si="891"/>
        <v>FACTURA</v>
      </c>
      <c r="P11417" t="str">
        <f t="shared" si="892"/>
        <v>2025</v>
      </c>
      <c r="Q11417" t="str">
        <f t="shared" si="893"/>
        <v>07</v>
      </c>
      <c r="R11417" t="str">
        <f>+IFERROR(VLOOKUP(I11417, Listado!A:B, 2, FALSE()), "COMERCIALIZADORA INTERNACIONAL CARIBBEAN EXOTICS S A")</f>
        <v>PIEDRAHITA PEREZ MARIANA</v>
      </c>
      <c r="S11417" s="25">
        <f>+VLOOKUP(E11417, TC!A:D, 2, FALSE())</f>
        <v>4154.79</v>
      </c>
      <c r="T11417" t="str">
        <f t="shared" si="894"/>
        <v>EUR</v>
      </c>
    </row>
    <row r="11418" spans="1:20" ht="18.75" hidden="1" customHeight="1" x14ac:dyDescent="0.25">
      <c r="A11418" t="s">
        <v>3341</v>
      </c>
      <c r="B11418" t="s">
        <v>5</v>
      </c>
      <c r="C11418" t="s">
        <v>1913</v>
      </c>
      <c r="D11418" s="24">
        <v>12671</v>
      </c>
      <c r="E11418" t="s">
        <v>1804</v>
      </c>
      <c r="F11418" t="s">
        <v>1924</v>
      </c>
      <c r="G11418" t="s">
        <v>108</v>
      </c>
      <c r="H11418" t="s">
        <v>3634</v>
      </c>
      <c r="I11418" t="s">
        <v>1874</v>
      </c>
      <c r="J11418" t="s">
        <v>1917</v>
      </c>
      <c r="K11418" t="s">
        <v>30</v>
      </c>
      <c r="L11418" s="24">
        <v>983.03070000000002</v>
      </c>
      <c r="M11418" s="25">
        <f>+VLOOKUP(E11418, TC!A:D, 4, FALSE())</f>
        <v>1.1479999999999999</v>
      </c>
      <c r="N11418" s="24">
        <f t="shared" si="890"/>
        <v>1128.5192436</v>
      </c>
      <c r="O11418" t="str">
        <f t="shared" si="891"/>
        <v>FACTURA</v>
      </c>
      <c r="P11418" t="str">
        <f t="shared" si="892"/>
        <v>2025</v>
      </c>
      <c r="Q11418" t="str">
        <f t="shared" si="893"/>
        <v>07</v>
      </c>
      <c r="R11418" t="str">
        <f>+IFERROR(VLOOKUP(I11418, Listado!A:B, 2, FALSE()), "COMERCIALIZADORA INTERNACIONAL CARIBBEAN EXOTICS S A")</f>
        <v>PIEDRAHITA PEREZ MARIANA</v>
      </c>
      <c r="S11418" s="25">
        <f>+VLOOKUP(E11418, TC!A:D, 2, FALSE())</f>
        <v>4154.79</v>
      </c>
      <c r="T11418" t="str">
        <f t="shared" si="894"/>
        <v>EUR</v>
      </c>
    </row>
    <row r="11419" spans="1:20" ht="18.75" hidden="1" customHeight="1" x14ac:dyDescent="0.25">
      <c r="A11419" t="s">
        <v>3341</v>
      </c>
      <c r="B11419" t="s">
        <v>5</v>
      </c>
      <c r="C11419" t="s">
        <v>1913</v>
      </c>
      <c r="D11419" s="24">
        <v>12671</v>
      </c>
      <c r="E11419" t="s">
        <v>1804</v>
      </c>
      <c r="F11419" t="s">
        <v>1924</v>
      </c>
      <c r="G11419" t="s">
        <v>108</v>
      </c>
      <c r="H11419" t="s">
        <v>3634</v>
      </c>
      <c r="I11419" t="s">
        <v>1874</v>
      </c>
      <c r="J11419" t="s">
        <v>1917</v>
      </c>
      <c r="K11419" t="s">
        <v>1959</v>
      </c>
      <c r="L11419" s="24">
        <v>300</v>
      </c>
      <c r="M11419" s="25">
        <f>+VLOOKUP(E11419, TC!A:D, 4, FALSE())</f>
        <v>1.1479999999999999</v>
      </c>
      <c r="N11419" s="24">
        <f t="shared" si="890"/>
        <v>344.4</v>
      </c>
      <c r="O11419" t="str">
        <f t="shared" si="891"/>
        <v>FACTURA</v>
      </c>
      <c r="P11419" t="str">
        <f t="shared" si="892"/>
        <v>2025</v>
      </c>
      <c r="Q11419" t="str">
        <f t="shared" si="893"/>
        <v>07</v>
      </c>
      <c r="R11419" t="str">
        <f>+IFERROR(VLOOKUP(I11419, Listado!A:B, 2, FALSE()), "COMERCIALIZADORA INTERNACIONAL CARIBBEAN EXOTICS S A")</f>
        <v>PIEDRAHITA PEREZ MARIANA</v>
      </c>
      <c r="S11419" s="25">
        <f>+VLOOKUP(E11419, TC!A:D, 2, FALSE())</f>
        <v>4154.79</v>
      </c>
      <c r="T11419" t="str">
        <f t="shared" si="894"/>
        <v>EUR</v>
      </c>
    </row>
    <row r="11420" spans="1:20" ht="18.75" hidden="1" customHeight="1" x14ac:dyDescent="0.25">
      <c r="A11420" t="s">
        <v>3341</v>
      </c>
      <c r="B11420" t="s">
        <v>5</v>
      </c>
      <c r="C11420" t="s">
        <v>1913</v>
      </c>
      <c r="D11420" s="24">
        <v>12671</v>
      </c>
      <c r="E11420" t="s">
        <v>1804</v>
      </c>
      <c r="F11420" t="s">
        <v>1924</v>
      </c>
      <c r="G11420" t="s">
        <v>108</v>
      </c>
      <c r="H11420" t="s">
        <v>3634</v>
      </c>
      <c r="I11420" t="s">
        <v>1874</v>
      </c>
      <c r="J11420" t="s">
        <v>1917</v>
      </c>
      <c r="K11420" t="s">
        <v>1960</v>
      </c>
      <c r="L11420" s="24">
        <v>10.603999999999999</v>
      </c>
      <c r="M11420" s="25">
        <f>+VLOOKUP(E11420, TC!A:D, 4, FALSE())</f>
        <v>1.1479999999999999</v>
      </c>
      <c r="N11420" s="24">
        <f t="shared" si="890"/>
        <v>12.173391999999998</v>
      </c>
      <c r="O11420" t="str">
        <f t="shared" si="891"/>
        <v>FACTURA</v>
      </c>
      <c r="P11420" t="str">
        <f t="shared" si="892"/>
        <v>2025</v>
      </c>
      <c r="Q11420" t="str">
        <f t="shared" si="893"/>
        <v>07</v>
      </c>
      <c r="R11420" t="str">
        <f>+IFERROR(VLOOKUP(I11420, Listado!A:B, 2, FALSE()), "COMERCIALIZADORA INTERNACIONAL CARIBBEAN EXOTICS S A")</f>
        <v>PIEDRAHITA PEREZ MARIANA</v>
      </c>
      <c r="S11420" s="25">
        <f>+VLOOKUP(E11420, TC!A:D, 2, FALSE())</f>
        <v>4154.79</v>
      </c>
      <c r="T11420" t="str">
        <f t="shared" si="894"/>
        <v>EUR</v>
      </c>
    </row>
    <row r="11421" spans="1:20" ht="18.75" hidden="1" customHeight="1" x14ac:dyDescent="0.25">
      <c r="A11421" t="s">
        <v>3341</v>
      </c>
      <c r="B11421" t="s">
        <v>5</v>
      </c>
      <c r="C11421" t="s">
        <v>1913</v>
      </c>
      <c r="D11421" s="24">
        <v>12672</v>
      </c>
      <c r="E11421" t="s">
        <v>1805</v>
      </c>
      <c r="F11421" t="s">
        <v>99</v>
      </c>
      <c r="G11421" t="s">
        <v>113</v>
      </c>
      <c r="I11421" t="s">
        <v>3519</v>
      </c>
      <c r="J11421" t="s">
        <v>1915</v>
      </c>
      <c r="K11421" t="s">
        <v>2022</v>
      </c>
      <c r="L11421" s="24">
        <v>460800</v>
      </c>
      <c r="M11421" s="25">
        <f>+VLOOKUP(E11421, TC!A:D, 4, FALSE())</f>
        <v>1.1445499977271041</v>
      </c>
      <c r="N11421" s="24">
        <f t="shared" si="890"/>
        <v>460800</v>
      </c>
      <c r="O11421" t="str">
        <f t="shared" si="891"/>
        <v>FACTURA</v>
      </c>
      <c r="P11421" t="str">
        <f t="shared" si="892"/>
        <v>2025</v>
      </c>
      <c r="Q11421" t="str">
        <f t="shared" si="893"/>
        <v>07</v>
      </c>
      <c r="R11421" t="str">
        <f>+IFERROR(VLOOKUP(I11421, Listado!A:B, 2, FALSE()), "COMERCIALIZADORA INTERNACIONAL CARIBBEAN EXOTICS S A")</f>
        <v>COMERCIALIZADORA INTERNACIONAL CARIBBEAN EXOTICS S A</v>
      </c>
      <c r="S11421" s="25">
        <f>+VLOOKUP(E11421, TC!A:D, 2, FALSE())</f>
        <v>4179.6899999999996</v>
      </c>
      <c r="T11421" t="str">
        <f t="shared" si="894"/>
        <v>COP</v>
      </c>
    </row>
    <row r="11422" spans="1:20" ht="18.75" hidden="1" customHeight="1" x14ac:dyDescent="0.25">
      <c r="A11422" t="s">
        <v>3341</v>
      </c>
      <c r="B11422" t="s">
        <v>5</v>
      </c>
      <c r="C11422" t="s">
        <v>1913</v>
      </c>
      <c r="D11422" s="24">
        <v>12672</v>
      </c>
      <c r="E11422" t="s">
        <v>1805</v>
      </c>
      <c r="F11422" t="s">
        <v>99</v>
      </c>
      <c r="G11422" t="s">
        <v>113</v>
      </c>
      <c r="I11422" t="s">
        <v>3519</v>
      </c>
      <c r="J11422" t="s">
        <v>1915</v>
      </c>
      <c r="K11422" t="s">
        <v>2022</v>
      </c>
      <c r="L11422" s="24">
        <v>278000</v>
      </c>
      <c r="M11422" s="25">
        <f>+VLOOKUP(E11422, TC!A:D, 4, FALSE())</f>
        <v>1.1445499977271041</v>
      </c>
      <c r="N11422" s="24">
        <f t="shared" si="890"/>
        <v>278000</v>
      </c>
      <c r="O11422" t="str">
        <f t="shared" si="891"/>
        <v>FACTURA</v>
      </c>
      <c r="P11422" t="str">
        <f t="shared" si="892"/>
        <v>2025</v>
      </c>
      <c r="Q11422" t="str">
        <f t="shared" si="893"/>
        <v>07</v>
      </c>
      <c r="R11422" t="str">
        <f>+IFERROR(VLOOKUP(I11422, Listado!A:B, 2, FALSE()), "COMERCIALIZADORA INTERNACIONAL CARIBBEAN EXOTICS S A")</f>
        <v>COMERCIALIZADORA INTERNACIONAL CARIBBEAN EXOTICS S A</v>
      </c>
      <c r="S11422" s="25">
        <f>+VLOOKUP(E11422, TC!A:D, 2, FALSE())</f>
        <v>4179.6899999999996</v>
      </c>
      <c r="T11422" t="str">
        <f t="shared" si="894"/>
        <v>COP</v>
      </c>
    </row>
    <row r="11423" spans="1:20" ht="18.75" hidden="1" customHeight="1" x14ac:dyDescent="0.25">
      <c r="A11423" t="s">
        <v>3341</v>
      </c>
      <c r="B11423" t="s">
        <v>5</v>
      </c>
      <c r="C11423" t="s">
        <v>1913</v>
      </c>
      <c r="D11423" s="24">
        <v>12672</v>
      </c>
      <c r="E11423" t="s">
        <v>1805</v>
      </c>
      <c r="F11423" t="s">
        <v>99</v>
      </c>
      <c r="G11423" t="s">
        <v>113</v>
      </c>
      <c r="I11423" t="s">
        <v>3519</v>
      </c>
      <c r="J11423" t="s">
        <v>1915</v>
      </c>
      <c r="K11423" t="s">
        <v>2022</v>
      </c>
      <c r="L11423" s="24">
        <v>239400</v>
      </c>
      <c r="M11423" s="25">
        <f>+VLOOKUP(E11423, TC!A:D, 4, FALSE())</f>
        <v>1.1445499977271041</v>
      </c>
      <c r="N11423" s="24">
        <f t="shared" si="890"/>
        <v>239400</v>
      </c>
      <c r="O11423" t="str">
        <f t="shared" si="891"/>
        <v>FACTURA</v>
      </c>
      <c r="P11423" t="str">
        <f t="shared" si="892"/>
        <v>2025</v>
      </c>
      <c r="Q11423" t="str">
        <f t="shared" si="893"/>
        <v>07</v>
      </c>
      <c r="R11423" t="str">
        <f>+IFERROR(VLOOKUP(I11423, Listado!A:B, 2, FALSE()), "COMERCIALIZADORA INTERNACIONAL CARIBBEAN EXOTICS S A")</f>
        <v>COMERCIALIZADORA INTERNACIONAL CARIBBEAN EXOTICS S A</v>
      </c>
      <c r="S11423" s="25">
        <f>+VLOOKUP(E11423, TC!A:D, 2, FALSE())</f>
        <v>4179.6899999999996</v>
      </c>
      <c r="T11423" t="str">
        <f t="shared" si="894"/>
        <v>COP</v>
      </c>
    </row>
    <row r="11424" spans="1:20" ht="18.75" hidden="1" customHeight="1" x14ac:dyDescent="0.25">
      <c r="A11424" t="s">
        <v>3341</v>
      </c>
      <c r="B11424" t="s">
        <v>5</v>
      </c>
      <c r="C11424" t="s">
        <v>1913</v>
      </c>
      <c r="D11424" s="24">
        <v>12672</v>
      </c>
      <c r="E11424" t="s">
        <v>1805</v>
      </c>
      <c r="F11424" t="s">
        <v>99</v>
      </c>
      <c r="G11424" t="s">
        <v>113</v>
      </c>
      <c r="I11424" t="s">
        <v>3519</v>
      </c>
      <c r="J11424" t="s">
        <v>1915</v>
      </c>
      <c r="K11424" t="s">
        <v>2022</v>
      </c>
      <c r="L11424" s="24">
        <v>216200</v>
      </c>
      <c r="M11424" s="25">
        <f>+VLOOKUP(E11424, TC!A:D, 4, FALSE())</f>
        <v>1.1445499977271041</v>
      </c>
      <c r="N11424" s="24">
        <f t="shared" si="890"/>
        <v>216200</v>
      </c>
      <c r="O11424" t="str">
        <f t="shared" si="891"/>
        <v>FACTURA</v>
      </c>
      <c r="P11424" t="str">
        <f t="shared" si="892"/>
        <v>2025</v>
      </c>
      <c r="Q11424" t="str">
        <f t="shared" si="893"/>
        <v>07</v>
      </c>
      <c r="R11424" t="str">
        <f>+IFERROR(VLOOKUP(I11424, Listado!A:B, 2, FALSE()), "COMERCIALIZADORA INTERNACIONAL CARIBBEAN EXOTICS S A")</f>
        <v>COMERCIALIZADORA INTERNACIONAL CARIBBEAN EXOTICS S A</v>
      </c>
      <c r="S11424" s="25">
        <f>+VLOOKUP(E11424, TC!A:D, 2, FALSE())</f>
        <v>4179.6899999999996</v>
      </c>
      <c r="T11424" t="str">
        <f t="shared" si="894"/>
        <v>COP</v>
      </c>
    </row>
    <row r="11425" spans="1:20" ht="18.75" hidden="1" customHeight="1" x14ac:dyDescent="0.25">
      <c r="A11425" t="s">
        <v>3341</v>
      </c>
      <c r="B11425" t="s">
        <v>5</v>
      </c>
      <c r="C11425" t="s">
        <v>1913</v>
      </c>
      <c r="D11425" s="24">
        <v>12672</v>
      </c>
      <c r="E11425" t="s">
        <v>1805</v>
      </c>
      <c r="F11425" t="s">
        <v>99</v>
      </c>
      <c r="G11425" t="s">
        <v>113</v>
      </c>
      <c r="I11425" t="s">
        <v>3519</v>
      </c>
      <c r="J11425" t="s">
        <v>1915</v>
      </c>
      <c r="K11425" t="s">
        <v>2022</v>
      </c>
      <c r="L11425" s="24">
        <v>196600</v>
      </c>
      <c r="M11425" s="25">
        <f>+VLOOKUP(E11425, TC!A:D, 4, FALSE())</f>
        <v>1.1445499977271041</v>
      </c>
      <c r="N11425" s="24">
        <f t="shared" si="890"/>
        <v>196600</v>
      </c>
      <c r="O11425" t="str">
        <f t="shared" si="891"/>
        <v>FACTURA</v>
      </c>
      <c r="P11425" t="str">
        <f t="shared" si="892"/>
        <v>2025</v>
      </c>
      <c r="Q11425" t="str">
        <f t="shared" si="893"/>
        <v>07</v>
      </c>
      <c r="R11425" t="str">
        <f>+IFERROR(VLOOKUP(I11425, Listado!A:B, 2, FALSE()), "COMERCIALIZADORA INTERNACIONAL CARIBBEAN EXOTICS S A")</f>
        <v>COMERCIALIZADORA INTERNACIONAL CARIBBEAN EXOTICS S A</v>
      </c>
      <c r="S11425" s="25">
        <f>+VLOOKUP(E11425, TC!A:D, 2, FALSE())</f>
        <v>4179.6899999999996</v>
      </c>
      <c r="T11425" t="str">
        <f t="shared" si="894"/>
        <v>COP</v>
      </c>
    </row>
    <row r="11426" spans="1:20" ht="18.75" hidden="1" customHeight="1" x14ac:dyDescent="0.25">
      <c r="A11426" t="s">
        <v>3341</v>
      </c>
      <c r="B11426" t="s">
        <v>5</v>
      </c>
      <c r="C11426" t="s">
        <v>1913</v>
      </c>
      <c r="D11426" s="24">
        <v>12672</v>
      </c>
      <c r="E11426" t="s">
        <v>1805</v>
      </c>
      <c r="F11426" t="s">
        <v>99</v>
      </c>
      <c r="G11426" t="s">
        <v>113</v>
      </c>
      <c r="I11426" t="s">
        <v>3519</v>
      </c>
      <c r="J11426" t="s">
        <v>1915</v>
      </c>
      <c r="K11426" t="s">
        <v>2022</v>
      </c>
      <c r="L11426" s="24">
        <v>51400</v>
      </c>
      <c r="M11426" s="25">
        <f>+VLOOKUP(E11426, TC!A:D, 4, FALSE())</f>
        <v>1.1445499977271041</v>
      </c>
      <c r="N11426" s="24">
        <f t="shared" si="890"/>
        <v>51400</v>
      </c>
      <c r="O11426" t="str">
        <f t="shared" si="891"/>
        <v>FACTURA</v>
      </c>
      <c r="P11426" t="str">
        <f t="shared" si="892"/>
        <v>2025</v>
      </c>
      <c r="Q11426" t="str">
        <f t="shared" si="893"/>
        <v>07</v>
      </c>
      <c r="R11426" t="str">
        <f>+IFERROR(VLOOKUP(I11426, Listado!A:B, 2, FALSE()), "COMERCIALIZADORA INTERNACIONAL CARIBBEAN EXOTICS S A")</f>
        <v>COMERCIALIZADORA INTERNACIONAL CARIBBEAN EXOTICS S A</v>
      </c>
      <c r="S11426" s="25">
        <f>+VLOOKUP(E11426, TC!A:D, 2, FALSE())</f>
        <v>4179.6899999999996</v>
      </c>
      <c r="T11426" t="str">
        <f t="shared" si="894"/>
        <v>COP</v>
      </c>
    </row>
    <row r="11427" spans="1:20" ht="18.75" hidden="1" customHeight="1" x14ac:dyDescent="0.25">
      <c r="A11427" t="s">
        <v>3341</v>
      </c>
      <c r="B11427" t="s">
        <v>5</v>
      </c>
      <c r="C11427" t="s">
        <v>1913</v>
      </c>
      <c r="D11427" s="24">
        <v>12672</v>
      </c>
      <c r="E11427" t="s">
        <v>1805</v>
      </c>
      <c r="F11427" t="s">
        <v>99</v>
      </c>
      <c r="G11427" t="s">
        <v>113</v>
      </c>
      <c r="I11427" t="s">
        <v>3519</v>
      </c>
      <c r="J11427" t="s">
        <v>1915</v>
      </c>
      <c r="K11427" t="s">
        <v>2022</v>
      </c>
      <c r="L11427" s="24">
        <v>17600</v>
      </c>
      <c r="M11427" s="25">
        <f>+VLOOKUP(E11427, TC!A:D, 4, FALSE())</f>
        <v>1.1445499977271041</v>
      </c>
      <c r="N11427" s="24">
        <f t="shared" si="890"/>
        <v>17600</v>
      </c>
      <c r="O11427" t="str">
        <f t="shared" si="891"/>
        <v>FACTURA</v>
      </c>
      <c r="P11427" t="str">
        <f t="shared" si="892"/>
        <v>2025</v>
      </c>
      <c r="Q11427" t="str">
        <f t="shared" si="893"/>
        <v>07</v>
      </c>
      <c r="R11427" t="str">
        <f>+IFERROR(VLOOKUP(I11427, Listado!A:B, 2, FALSE()), "COMERCIALIZADORA INTERNACIONAL CARIBBEAN EXOTICS S A")</f>
        <v>COMERCIALIZADORA INTERNACIONAL CARIBBEAN EXOTICS S A</v>
      </c>
      <c r="S11427" s="25">
        <f>+VLOOKUP(E11427, TC!A:D, 2, FALSE())</f>
        <v>4179.6899999999996</v>
      </c>
      <c r="T11427" t="str">
        <f t="shared" si="894"/>
        <v>COP</v>
      </c>
    </row>
    <row r="11428" spans="1:20" ht="18.75" hidden="1" customHeight="1" x14ac:dyDescent="0.25">
      <c r="A11428" t="s">
        <v>3341</v>
      </c>
      <c r="B11428" t="s">
        <v>5</v>
      </c>
      <c r="C11428" t="s">
        <v>1913</v>
      </c>
      <c r="D11428" s="24">
        <v>12673</v>
      </c>
      <c r="E11428" t="s">
        <v>1805</v>
      </c>
      <c r="F11428" t="s">
        <v>99</v>
      </c>
      <c r="G11428" t="s">
        <v>113</v>
      </c>
      <c r="I11428" t="s">
        <v>1858</v>
      </c>
      <c r="J11428" t="s">
        <v>1915</v>
      </c>
      <c r="K11428" t="s">
        <v>1920</v>
      </c>
      <c r="L11428" s="24">
        <v>960000</v>
      </c>
      <c r="M11428" s="25">
        <f>+VLOOKUP(E11428, TC!A:D, 4, FALSE())</f>
        <v>1.1445499977271041</v>
      </c>
      <c r="N11428" s="24">
        <f t="shared" si="890"/>
        <v>960000</v>
      </c>
      <c r="O11428" t="str">
        <f t="shared" si="891"/>
        <v>FACTURA</v>
      </c>
      <c r="P11428" t="str">
        <f t="shared" si="892"/>
        <v>2025</v>
      </c>
      <c r="Q11428" t="str">
        <f t="shared" si="893"/>
        <v>07</v>
      </c>
      <c r="R11428" t="str">
        <f>+IFERROR(VLOOKUP(I11428, Listado!A:B, 2, FALSE()), "COMERCIALIZADORA INTERNACIONAL CARIBBEAN EXOTICS S A")</f>
        <v>LONDOÑO ECHEVERRI ALEJANDRA</v>
      </c>
      <c r="S11428" s="25">
        <f>+VLOOKUP(E11428, TC!A:D, 2, FALSE())</f>
        <v>4179.6899999999996</v>
      </c>
      <c r="T11428" t="str">
        <f t="shared" si="894"/>
        <v>COP</v>
      </c>
    </row>
    <row r="11429" spans="1:20" ht="18.75" hidden="1" customHeight="1" x14ac:dyDescent="0.25">
      <c r="A11429" t="s">
        <v>3341</v>
      </c>
      <c r="B11429" t="s">
        <v>5</v>
      </c>
      <c r="C11429" t="s">
        <v>1913</v>
      </c>
      <c r="D11429" s="24">
        <v>12674</v>
      </c>
      <c r="E11429" t="s">
        <v>1805</v>
      </c>
      <c r="F11429" t="s">
        <v>99</v>
      </c>
      <c r="G11429" t="s">
        <v>113</v>
      </c>
      <c r="I11429" t="s">
        <v>1858</v>
      </c>
      <c r="J11429" t="s">
        <v>1915</v>
      </c>
      <c r="K11429" t="s">
        <v>1920</v>
      </c>
      <c r="L11429" s="24">
        <v>960000</v>
      </c>
      <c r="M11429" s="25">
        <f>+VLOOKUP(E11429, TC!A:D, 4, FALSE())</f>
        <v>1.1445499977271041</v>
      </c>
      <c r="N11429" s="24">
        <f t="shared" si="890"/>
        <v>960000</v>
      </c>
      <c r="O11429" t="str">
        <f t="shared" si="891"/>
        <v>FACTURA</v>
      </c>
      <c r="P11429" t="str">
        <f t="shared" si="892"/>
        <v>2025</v>
      </c>
      <c r="Q11429" t="str">
        <f t="shared" si="893"/>
        <v>07</v>
      </c>
      <c r="R11429" t="str">
        <f>+IFERROR(VLOOKUP(I11429, Listado!A:B, 2, FALSE()), "COMERCIALIZADORA INTERNACIONAL CARIBBEAN EXOTICS S A")</f>
        <v>LONDOÑO ECHEVERRI ALEJANDRA</v>
      </c>
      <c r="S11429" s="25">
        <f>+VLOOKUP(E11429, TC!A:D, 2, FALSE())</f>
        <v>4179.6899999999996</v>
      </c>
      <c r="T11429" t="str">
        <f t="shared" si="894"/>
        <v>COP</v>
      </c>
    </row>
    <row r="11430" spans="1:20" ht="18.75" hidden="1" customHeight="1" x14ac:dyDescent="0.25">
      <c r="A11430" t="s">
        <v>3341</v>
      </c>
      <c r="B11430" t="s">
        <v>1923</v>
      </c>
      <c r="C11430" t="s">
        <v>1913</v>
      </c>
      <c r="D11430" s="24">
        <v>6268</v>
      </c>
      <c r="E11430" t="s">
        <v>1805</v>
      </c>
      <c r="F11430" t="s">
        <v>99</v>
      </c>
      <c r="G11430" t="s">
        <v>1914</v>
      </c>
      <c r="I11430" t="s">
        <v>3620</v>
      </c>
      <c r="J11430" t="s">
        <v>1915</v>
      </c>
      <c r="K11430" t="s">
        <v>2026</v>
      </c>
      <c r="L11430" s="24">
        <v>10500</v>
      </c>
      <c r="M11430" s="25">
        <f>+VLOOKUP(E11430, TC!A:D, 4, FALSE())</f>
        <v>1.1445499977271041</v>
      </c>
      <c r="N11430" s="24">
        <f t="shared" si="890"/>
        <v>10500</v>
      </c>
      <c r="O11430" t="str">
        <f t="shared" si="891"/>
        <v>FACTURA</v>
      </c>
      <c r="P11430" t="str">
        <f t="shared" si="892"/>
        <v>2025</v>
      </c>
      <c r="Q11430" t="str">
        <f t="shared" si="893"/>
        <v>07</v>
      </c>
      <c r="R11430" t="str">
        <f>+IFERROR(VLOOKUP(I11430, Listado!A:B, 2, FALSE()), "COMERCIALIZADORA INTERNACIONAL CARIBBEAN EXOTICS S A")</f>
        <v>COMERCIALIZADORA INTERNACIONAL CARIBBEAN EXOTICS S A</v>
      </c>
      <c r="S11430" s="25">
        <f>+VLOOKUP(E11430, TC!A:D, 2, FALSE())</f>
        <v>4179.6899999999996</v>
      </c>
      <c r="T11430" t="str">
        <f t="shared" si="894"/>
        <v>COP</v>
      </c>
    </row>
    <row r="11431" spans="1:20" ht="18.75" hidden="1" customHeight="1" x14ac:dyDescent="0.25">
      <c r="A11431" t="s">
        <v>3341</v>
      </c>
      <c r="B11431" t="s">
        <v>1923</v>
      </c>
      <c r="C11431" t="s">
        <v>1913</v>
      </c>
      <c r="D11431" s="24">
        <v>6268</v>
      </c>
      <c r="E11431" t="s">
        <v>1805</v>
      </c>
      <c r="F11431" t="s">
        <v>99</v>
      </c>
      <c r="G11431" t="s">
        <v>1914</v>
      </c>
      <c r="I11431" t="s">
        <v>3620</v>
      </c>
      <c r="J11431" t="s">
        <v>1915</v>
      </c>
      <c r="K11431" t="s">
        <v>2045</v>
      </c>
      <c r="L11431" s="24">
        <v>7000</v>
      </c>
      <c r="M11431" s="25">
        <f>+VLOOKUP(E11431, TC!A:D, 4, FALSE())</f>
        <v>1.1445499977271041</v>
      </c>
      <c r="N11431" s="24">
        <f t="shared" si="890"/>
        <v>7000</v>
      </c>
      <c r="O11431" t="str">
        <f t="shared" si="891"/>
        <v>FACTURA</v>
      </c>
      <c r="P11431" t="str">
        <f t="shared" si="892"/>
        <v>2025</v>
      </c>
      <c r="Q11431" t="str">
        <f t="shared" si="893"/>
        <v>07</v>
      </c>
      <c r="R11431" t="str">
        <f>+IFERROR(VLOOKUP(I11431, Listado!A:B, 2, FALSE()), "COMERCIALIZADORA INTERNACIONAL CARIBBEAN EXOTICS S A")</f>
        <v>COMERCIALIZADORA INTERNACIONAL CARIBBEAN EXOTICS S A</v>
      </c>
      <c r="S11431" s="25">
        <f>+VLOOKUP(E11431, TC!A:D, 2, FALSE())</f>
        <v>4179.6899999999996</v>
      </c>
      <c r="T11431" t="str">
        <f t="shared" si="894"/>
        <v>COP</v>
      </c>
    </row>
    <row r="11432" spans="1:20" ht="18.75" hidden="1" customHeight="1" x14ac:dyDescent="0.25">
      <c r="A11432" t="s">
        <v>3341</v>
      </c>
      <c r="B11432" t="s">
        <v>1923</v>
      </c>
      <c r="C11432" t="s">
        <v>1913</v>
      </c>
      <c r="D11432" s="24">
        <v>6269</v>
      </c>
      <c r="E11432" t="s">
        <v>1805</v>
      </c>
      <c r="F11432" t="s">
        <v>99</v>
      </c>
      <c r="G11432" t="s">
        <v>1914</v>
      </c>
      <c r="I11432" t="s">
        <v>3620</v>
      </c>
      <c r="J11432" t="s">
        <v>1915</v>
      </c>
      <c r="K11432" t="s">
        <v>2045</v>
      </c>
      <c r="L11432" s="24">
        <v>9000</v>
      </c>
      <c r="M11432" s="25">
        <f>+VLOOKUP(E11432, TC!A:D, 4, FALSE())</f>
        <v>1.1445499977271041</v>
      </c>
      <c r="N11432" s="24">
        <f t="shared" si="890"/>
        <v>9000</v>
      </c>
      <c r="O11432" t="str">
        <f t="shared" si="891"/>
        <v>FACTURA</v>
      </c>
      <c r="P11432" t="str">
        <f t="shared" si="892"/>
        <v>2025</v>
      </c>
      <c r="Q11432" t="str">
        <f t="shared" si="893"/>
        <v>07</v>
      </c>
      <c r="R11432" t="str">
        <f>+IFERROR(VLOOKUP(I11432, Listado!A:B, 2, FALSE()), "COMERCIALIZADORA INTERNACIONAL CARIBBEAN EXOTICS S A")</f>
        <v>COMERCIALIZADORA INTERNACIONAL CARIBBEAN EXOTICS S A</v>
      </c>
      <c r="S11432" s="25">
        <f>+VLOOKUP(E11432, TC!A:D, 2, FALSE())</f>
        <v>4179.6899999999996</v>
      </c>
      <c r="T11432" t="str">
        <f t="shared" si="894"/>
        <v>COP</v>
      </c>
    </row>
    <row r="11433" spans="1:20" ht="18.75" hidden="1" customHeight="1" x14ac:dyDescent="0.25">
      <c r="A11433" t="s">
        <v>3341</v>
      </c>
      <c r="B11433" t="s">
        <v>5</v>
      </c>
      <c r="C11433" t="s">
        <v>1913</v>
      </c>
      <c r="D11433" s="24">
        <v>12675</v>
      </c>
      <c r="E11433" t="s">
        <v>1805</v>
      </c>
      <c r="F11433" t="s">
        <v>99</v>
      </c>
      <c r="G11433" t="s">
        <v>113</v>
      </c>
      <c r="I11433" t="s">
        <v>1859</v>
      </c>
      <c r="J11433" t="s">
        <v>1915</v>
      </c>
      <c r="K11433" t="s">
        <v>3635</v>
      </c>
      <c r="L11433" s="24">
        <v>560000</v>
      </c>
      <c r="M11433" s="25">
        <f>+VLOOKUP(E11433, TC!A:D, 4, FALSE())</f>
        <v>1.1445499977271041</v>
      </c>
      <c r="N11433" s="24">
        <f t="shared" si="890"/>
        <v>560000</v>
      </c>
      <c r="O11433" t="str">
        <f t="shared" si="891"/>
        <v>FACTURA</v>
      </c>
      <c r="P11433" t="str">
        <f t="shared" si="892"/>
        <v>2025</v>
      </c>
      <c r="Q11433" t="str">
        <f t="shared" si="893"/>
        <v>07</v>
      </c>
      <c r="R11433" t="str">
        <f>+IFERROR(VLOOKUP(I11433, Listado!A:B, 2, FALSE()), "COMERCIALIZADORA INTERNACIONAL CARIBBEAN EXOTICS S A")</f>
        <v>LONDOÑO ECHEVERRI ALEJANDRA</v>
      </c>
      <c r="S11433" s="25">
        <f>+VLOOKUP(E11433, TC!A:D, 2, FALSE())</f>
        <v>4179.6899999999996</v>
      </c>
      <c r="T11433" t="str">
        <f t="shared" si="894"/>
        <v>COP</v>
      </c>
    </row>
    <row r="11434" spans="1:20" ht="18.75" hidden="1" customHeight="1" x14ac:dyDescent="0.25">
      <c r="A11434" t="s">
        <v>3341</v>
      </c>
      <c r="B11434" t="s">
        <v>5</v>
      </c>
      <c r="C11434" t="s">
        <v>1913</v>
      </c>
      <c r="D11434" s="24">
        <v>12675</v>
      </c>
      <c r="E11434" t="s">
        <v>1805</v>
      </c>
      <c r="F11434" t="s">
        <v>99</v>
      </c>
      <c r="G11434" t="s">
        <v>113</v>
      </c>
      <c r="I11434" t="s">
        <v>1859</v>
      </c>
      <c r="J11434" t="s">
        <v>1915</v>
      </c>
      <c r="K11434" t="s">
        <v>1916</v>
      </c>
      <c r="L11434" s="24">
        <v>4384800</v>
      </c>
      <c r="M11434" s="25">
        <f>+VLOOKUP(E11434, TC!A:D, 4, FALSE())</f>
        <v>1.1445499977271041</v>
      </c>
      <c r="N11434" s="24">
        <f t="shared" si="890"/>
        <v>4384800</v>
      </c>
      <c r="O11434" t="str">
        <f t="shared" si="891"/>
        <v>FACTURA</v>
      </c>
      <c r="P11434" t="str">
        <f t="shared" si="892"/>
        <v>2025</v>
      </c>
      <c r="Q11434" t="str">
        <f t="shared" si="893"/>
        <v>07</v>
      </c>
      <c r="R11434" t="str">
        <f>+IFERROR(VLOOKUP(I11434, Listado!A:B, 2, FALSE()), "COMERCIALIZADORA INTERNACIONAL CARIBBEAN EXOTICS S A")</f>
        <v>LONDOÑO ECHEVERRI ALEJANDRA</v>
      </c>
      <c r="S11434" s="25">
        <f>+VLOOKUP(E11434, TC!A:D, 2, FALSE())</f>
        <v>4179.6899999999996</v>
      </c>
      <c r="T11434" t="str">
        <f t="shared" si="894"/>
        <v>COP</v>
      </c>
    </row>
    <row r="11435" spans="1:20" ht="18.75" hidden="1" customHeight="1" x14ac:dyDescent="0.25">
      <c r="A11435" t="s">
        <v>3341</v>
      </c>
      <c r="B11435" t="s">
        <v>5</v>
      </c>
      <c r="C11435" t="s">
        <v>1913</v>
      </c>
      <c r="D11435" s="24">
        <v>12675</v>
      </c>
      <c r="E11435" t="s">
        <v>1805</v>
      </c>
      <c r="F11435" t="s">
        <v>99</v>
      </c>
      <c r="G11435" t="s">
        <v>113</v>
      </c>
      <c r="I11435" t="s">
        <v>1859</v>
      </c>
      <c r="J11435" t="s">
        <v>1915</v>
      </c>
      <c r="K11435" t="s">
        <v>2094</v>
      </c>
      <c r="L11435" s="24">
        <v>520800</v>
      </c>
      <c r="M11435" s="25">
        <f>+VLOOKUP(E11435, TC!A:D, 4, FALSE())</f>
        <v>1.1445499977271041</v>
      </c>
      <c r="N11435" s="24">
        <f t="shared" si="890"/>
        <v>520800</v>
      </c>
      <c r="O11435" t="str">
        <f t="shared" si="891"/>
        <v>FACTURA</v>
      </c>
      <c r="P11435" t="str">
        <f t="shared" si="892"/>
        <v>2025</v>
      </c>
      <c r="Q11435" t="str">
        <f t="shared" si="893"/>
        <v>07</v>
      </c>
      <c r="R11435" t="str">
        <f>+IFERROR(VLOOKUP(I11435, Listado!A:B, 2, FALSE()), "COMERCIALIZADORA INTERNACIONAL CARIBBEAN EXOTICS S A")</f>
        <v>LONDOÑO ECHEVERRI ALEJANDRA</v>
      </c>
      <c r="S11435" s="25">
        <f>+VLOOKUP(E11435, TC!A:D, 2, FALSE())</f>
        <v>4179.6899999999996</v>
      </c>
      <c r="T11435" t="str">
        <f t="shared" si="894"/>
        <v>COP</v>
      </c>
    </row>
    <row r="11436" spans="1:20" ht="18.75" hidden="1" customHeight="1" x14ac:dyDescent="0.25">
      <c r="A11436" t="s">
        <v>3341</v>
      </c>
      <c r="B11436" t="s">
        <v>5</v>
      </c>
      <c r="C11436" t="s">
        <v>1970</v>
      </c>
      <c r="D11436" s="24">
        <v>2480</v>
      </c>
      <c r="E11436" t="s">
        <v>1805</v>
      </c>
      <c r="F11436" t="s">
        <v>99</v>
      </c>
      <c r="G11436" t="s">
        <v>113</v>
      </c>
      <c r="H11436" t="s">
        <v>3636</v>
      </c>
      <c r="I11436" t="s">
        <v>1859</v>
      </c>
      <c r="J11436" t="s">
        <v>1915</v>
      </c>
      <c r="K11436" t="s">
        <v>3563</v>
      </c>
      <c r="L11436" s="24">
        <v>-1064000</v>
      </c>
      <c r="M11436" s="25">
        <f>+VLOOKUP(E11436, TC!A:D, 4, FALSE())</f>
        <v>1.1445499977271041</v>
      </c>
      <c r="N11436" s="24">
        <f t="shared" si="890"/>
        <v>-1064000</v>
      </c>
      <c r="O11436" t="str">
        <f t="shared" si="891"/>
        <v>NOTAS</v>
      </c>
      <c r="P11436" t="str">
        <f t="shared" si="892"/>
        <v>2025</v>
      </c>
      <c r="Q11436" t="str">
        <f t="shared" si="893"/>
        <v>07</v>
      </c>
      <c r="R11436" t="str">
        <f>+IFERROR(VLOOKUP(I11436, Listado!A:B, 2, FALSE()), "COMERCIALIZADORA INTERNACIONAL CARIBBEAN EXOTICS S A")</f>
        <v>LONDOÑO ECHEVERRI ALEJANDRA</v>
      </c>
      <c r="S11436" s="25">
        <f>+VLOOKUP(E11436, TC!A:D, 2, FALSE())</f>
        <v>4179.6899999999996</v>
      </c>
      <c r="T11436" t="str">
        <f t="shared" si="894"/>
        <v>COP</v>
      </c>
    </row>
    <row r="11437" spans="1:20" ht="18.75" hidden="1" customHeight="1" x14ac:dyDescent="0.25">
      <c r="A11437" t="s">
        <v>3341</v>
      </c>
      <c r="B11437" t="s">
        <v>5</v>
      </c>
      <c r="C11437" t="s">
        <v>1970</v>
      </c>
      <c r="D11437" s="24">
        <v>2481</v>
      </c>
      <c r="E11437" t="s">
        <v>1805</v>
      </c>
      <c r="F11437" t="s">
        <v>99</v>
      </c>
      <c r="G11437" t="s">
        <v>113</v>
      </c>
      <c r="H11437" t="s">
        <v>3637</v>
      </c>
      <c r="I11437" t="s">
        <v>1859</v>
      </c>
      <c r="J11437" t="s">
        <v>1915</v>
      </c>
      <c r="K11437" t="s">
        <v>1916</v>
      </c>
      <c r="L11437" s="24">
        <v>-69600</v>
      </c>
      <c r="M11437" s="25">
        <f>+VLOOKUP(E11437, TC!A:D, 4, FALSE())</f>
        <v>1.1445499977271041</v>
      </c>
      <c r="N11437" s="24">
        <f t="shared" si="890"/>
        <v>-69600</v>
      </c>
      <c r="O11437" t="str">
        <f t="shared" si="891"/>
        <v>NOTAS</v>
      </c>
      <c r="P11437" t="str">
        <f t="shared" si="892"/>
        <v>2025</v>
      </c>
      <c r="Q11437" t="str">
        <f t="shared" si="893"/>
        <v>07</v>
      </c>
      <c r="R11437" t="str">
        <f>+IFERROR(VLOOKUP(I11437, Listado!A:B, 2, FALSE()), "COMERCIALIZADORA INTERNACIONAL CARIBBEAN EXOTICS S A")</f>
        <v>LONDOÑO ECHEVERRI ALEJANDRA</v>
      </c>
      <c r="S11437" s="25">
        <f>+VLOOKUP(E11437, TC!A:D, 2, FALSE())</f>
        <v>4179.6899999999996</v>
      </c>
      <c r="T11437" t="str">
        <f t="shared" si="894"/>
        <v>COP</v>
      </c>
    </row>
    <row r="11438" spans="1:20" ht="18.75" hidden="1" customHeight="1" x14ac:dyDescent="0.25">
      <c r="A11438" t="s">
        <v>3341</v>
      </c>
      <c r="B11438" t="s">
        <v>1923</v>
      </c>
      <c r="C11438" t="s">
        <v>1913</v>
      </c>
      <c r="D11438" s="24">
        <v>6270</v>
      </c>
      <c r="E11438" t="s">
        <v>1805</v>
      </c>
      <c r="F11438" t="s">
        <v>128</v>
      </c>
      <c r="G11438" t="s">
        <v>112</v>
      </c>
      <c r="H11438" t="s">
        <v>2721</v>
      </c>
      <c r="I11438" t="s">
        <v>1856</v>
      </c>
      <c r="J11438" t="s">
        <v>1930</v>
      </c>
      <c r="K11438" t="s">
        <v>1928</v>
      </c>
      <c r="L11438" s="24">
        <v>1052.47</v>
      </c>
      <c r="M11438" s="25">
        <f>+VLOOKUP(E11438, TC!A:D, 4, FALSE())</f>
        <v>1.1445499977271041</v>
      </c>
      <c r="N11438" s="24">
        <f t="shared" si="890"/>
        <v>1052.47</v>
      </c>
      <c r="O11438" t="str">
        <f t="shared" si="891"/>
        <v>FACTURA</v>
      </c>
      <c r="P11438" t="str">
        <f t="shared" si="892"/>
        <v>2025</v>
      </c>
      <c r="Q11438" t="str">
        <f t="shared" si="893"/>
        <v>07</v>
      </c>
      <c r="R11438" t="str">
        <f>+IFERROR(VLOOKUP(I11438, Listado!A:B, 2, FALSE()), "COMERCIALIZADORA INTERNACIONAL CARIBBEAN EXOTICS S A")</f>
        <v>HINCAPIE CONTRERAS ERIKA STEFANIA</v>
      </c>
      <c r="S11438" s="25">
        <f>+VLOOKUP(E11438, TC!A:D, 2, FALSE())</f>
        <v>4179.6899999999996</v>
      </c>
      <c r="T11438" t="str">
        <f t="shared" si="894"/>
        <v>USD</v>
      </c>
    </row>
    <row r="11439" spans="1:20" ht="18.75" hidden="1" customHeight="1" x14ac:dyDescent="0.25">
      <c r="A11439" t="s">
        <v>3341</v>
      </c>
      <c r="B11439" t="s">
        <v>1923</v>
      </c>
      <c r="C11439" t="s">
        <v>1913</v>
      </c>
      <c r="D11439" s="24">
        <v>6270</v>
      </c>
      <c r="E11439" t="s">
        <v>1805</v>
      </c>
      <c r="F11439" t="s">
        <v>128</v>
      </c>
      <c r="G11439" t="s">
        <v>112</v>
      </c>
      <c r="H11439" t="s">
        <v>2721</v>
      </c>
      <c r="I11439" t="s">
        <v>1856</v>
      </c>
      <c r="J11439" t="s">
        <v>1930</v>
      </c>
      <c r="K11439" t="s">
        <v>1934</v>
      </c>
      <c r="L11439" s="24">
        <v>1611.6</v>
      </c>
      <c r="M11439" s="25">
        <f>+VLOOKUP(E11439, TC!A:D, 4, FALSE())</f>
        <v>1.1445499977271041</v>
      </c>
      <c r="N11439" s="24">
        <f t="shared" si="890"/>
        <v>1611.6</v>
      </c>
      <c r="O11439" t="str">
        <f t="shared" si="891"/>
        <v>FACTURA</v>
      </c>
      <c r="P11439" t="str">
        <f t="shared" si="892"/>
        <v>2025</v>
      </c>
      <c r="Q11439" t="str">
        <f t="shared" si="893"/>
        <v>07</v>
      </c>
      <c r="R11439" t="str">
        <f>+IFERROR(VLOOKUP(I11439, Listado!A:B, 2, FALSE()), "COMERCIALIZADORA INTERNACIONAL CARIBBEAN EXOTICS S A")</f>
        <v>HINCAPIE CONTRERAS ERIKA STEFANIA</v>
      </c>
      <c r="S11439" s="25">
        <f>+VLOOKUP(E11439, TC!A:D, 2, FALSE())</f>
        <v>4179.6899999999996</v>
      </c>
      <c r="T11439" t="str">
        <f t="shared" si="894"/>
        <v>USD</v>
      </c>
    </row>
    <row r="11440" spans="1:20" ht="18.75" hidden="1" customHeight="1" x14ac:dyDescent="0.25">
      <c r="A11440" t="s">
        <v>3341</v>
      </c>
      <c r="B11440" t="s">
        <v>1923</v>
      </c>
      <c r="C11440" t="s">
        <v>1913</v>
      </c>
      <c r="D11440" s="24">
        <v>6270</v>
      </c>
      <c r="E11440" t="s">
        <v>1805</v>
      </c>
      <c r="F11440" t="s">
        <v>128</v>
      </c>
      <c r="G11440" t="s">
        <v>112</v>
      </c>
      <c r="H11440" t="s">
        <v>2721</v>
      </c>
      <c r="I11440" t="s">
        <v>1856</v>
      </c>
      <c r="J11440" t="s">
        <v>1930</v>
      </c>
      <c r="K11440" t="s">
        <v>1935</v>
      </c>
      <c r="L11440" s="24">
        <v>2347.8000000000002</v>
      </c>
      <c r="M11440" s="25">
        <f>+VLOOKUP(E11440, TC!A:D, 4, FALSE())</f>
        <v>1.1445499977271041</v>
      </c>
      <c r="N11440" s="24">
        <f t="shared" si="890"/>
        <v>2347.8000000000002</v>
      </c>
      <c r="O11440" t="str">
        <f t="shared" si="891"/>
        <v>FACTURA</v>
      </c>
      <c r="P11440" t="str">
        <f t="shared" si="892"/>
        <v>2025</v>
      </c>
      <c r="Q11440" t="str">
        <f t="shared" si="893"/>
        <v>07</v>
      </c>
      <c r="R11440" t="str">
        <f>+IFERROR(VLOOKUP(I11440, Listado!A:B, 2, FALSE()), "COMERCIALIZADORA INTERNACIONAL CARIBBEAN EXOTICS S A")</f>
        <v>HINCAPIE CONTRERAS ERIKA STEFANIA</v>
      </c>
      <c r="S11440" s="25">
        <f>+VLOOKUP(E11440, TC!A:D, 2, FALSE())</f>
        <v>4179.6899999999996</v>
      </c>
      <c r="T11440" t="str">
        <f t="shared" si="894"/>
        <v>USD</v>
      </c>
    </row>
    <row r="11441" spans="1:20" ht="18.75" hidden="1" customHeight="1" x14ac:dyDescent="0.25">
      <c r="A11441" t="s">
        <v>3341</v>
      </c>
      <c r="B11441" t="s">
        <v>5</v>
      </c>
      <c r="C11441" t="s">
        <v>1913</v>
      </c>
      <c r="D11441" s="24">
        <v>12676</v>
      </c>
      <c r="E11441" t="s">
        <v>1805</v>
      </c>
      <c r="F11441" t="s">
        <v>99</v>
      </c>
      <c r="G11441" t="s">
        <v>1914</v>
      </c>
      <c r="I11441" t="s">
        <v>1841</v>
      </c>
      <c r="J11441" t="s">
        <v>1915</v>
      </c>
      <c r="K11441" t="s">
        <v>2022</v>
      </c>
      <c r="L11441" s="24">
        <v>113760</v>
      </c>
      <c r="M11441" s="25">
        <f>+VLOOKUP(E11441, TC!A:D, 4, FALSE())</f>
        <v>1.1445499977271041</v>
      </c>
      <c r="N11441" s="24">
        <f t="shared" si="890"/>
        <v>113760</v>
      </c>
      <c r="O11441" t="str">
        <f t="shared" si="891"/>
        <v>FACTURA</v>
      </c>
      <c r="P11441" t="str">
        <f t="shared" si="892"/>
        <v>2025</v>
      </c>
      <c r="Q11441" t="str">
        <f t="shared" si="893"/>
        <v>07</v>
      </c>
      <c r="R11441" t="str">
        <f>+IFERROR(VLOOKUP(I11441, Listado!A:B, 2, FALSE()), "COMERCIALIZADORA INTERNACIONAL CARIBBEAN EXOTICS S A")</f>
        <v>LONDOÑO ECHEVERRI ALEJANDRA</v>
      </c>
      <c r="S11441" s="25">
        <f>+VLOOKUP(E11441, TC!A:D, 2, FALSE())</f>
        <v>4179.6899999999996</v>
      </c>
      <c r="T11441" t="str">
        <f t="shared" si="894"/>
        <v>COP</v>
      </c>
    </row>
    <row r="11442" spans="1:20" ht="18.75" hidden="1" customHeight="1" x14ac:dyDescent="0.25">
      <c r="A11442" t="s">
        <v>3341</v>
      </c>
      <c r="B11442" t="s">
        <v>5</v>
      </c>
      <c r="C11442" t="s">
        <v>1913</v>
      </c>
      <c r="D11442" s="24">
        <v>12676</v>
      </c>
      <c r="E11442" t="s">
        <v>1805</v>
      </c>
      <c r="F11442" t="s">
        <v>99</v>
      </c>
      <c r="G11442" t="s">
        <v>1914</v>
      </c>
      <c r="I11442" t="s">
        <v>1841</v>
      </c>
      <c r="J11442" t="s">
        <v>1915</v>
      </c>
      <c r="K11442" t="s">
        <v>2022</v>
      </c>
      <c r="L11442" s="24">
        <v>144540</v>
      </c>
      <c r="M11442" s="25">
        <f>+VLOOKUP(E11442, TC!A:D, 4, FALSE())</f>
        <v>1.1445499977271041</v>
      </c>
      <c r="N11442" s="24">
        <f t="shared" si="890"/>
        <v>144540</v>
      </c>
      <c r="O11442" t="str">
        <f t="shared" si="891"/>
        <v>FACTURA</v>
      </c>
      <c r="P11442" t="str">
        <f t="shared" si="892"/>
        <v>2025</v>
      </c>
      <c r="Q11442" t="str">
        <f t="shared" si="893"/>
        <v>07</v>
      </c>
      <c r="R11442" t="str">
        <f>+IFERROR(VLOOKUP(I11442, Listado!A:B, 2, FALSE()), "COMERCIALIZADORA INTERNACIONAL CARIBBEAN EXOTICS S A")</f>
        <v>LONDOÑO ECHEVERRI ALEJANDRA</v>
      </c>
      <c r="S11442" s="25">
        <f>+VLOOKUP(E11442, TC!A:D, 2, FALSE())</f>
        <v>4179.6899999999996</v>
      </c>
      <c r="T11442" t="str">
        <f t="shared" si="894"/>
        <v>COP</v>
      </c>
    </row>
    <row r="11443" spans="1:20" ht="18.75" hidden="1" customHeight="1" x14ac:dyDescent="0.25">
      <c r="A11443" t="s">
        <v>3341</v>
      </c>
      <c r="B11443" t="s">
        <v>5</v>
      </c>
      <c r="C11443" t="s">
        <v>1913</v>
      </c>
      <c r="D11443" s="24">
        <v>12676</v>
      </c>
      <c r="E11443" t="s">
        <v>1805</v>
      </c>
      <c r="F11443" t="s">
        <v>99</v>
      </c>
      <c r="G11443" t="s">
        <v>1914</v>
      </c>
      <c r="I11443" t="s">
        <v>1841</v>
      </c>
      <c r="J11443" t="s">
        <v>1915</v>
      </c>
      <c r="K11443" t="s">
        <v>2022</v>
      </c>
      <c r="L11443" s="24">
        <v>117360</v>
      </c>
      <c r="M11443" s="25">
        <f>+VLOOKUP(E11443, TC!A:D, 4, FALSE())</f>
        <v>1.1445499977271041</v>
      </c>
      <c r="N11443" s="24">
        <f t="shared" si="890"/>
        <v>117360</v>
      </c>
      <c r="O11443" t="str">
        <f t="shared" si="891"/>
        <v>FACTURA</v>
      </c>
      <c r="P11443" t="str">
        <f t="shared" si="892"/>
        <v>2025</v>
      </c>
      <c r="Q11443" t="str">
        <f t="shared" si="893"/>
        <v>07</v>
      </c>
      <c r="R11443" t="str">
        <f>+IFERROR(VLOOKUP(I11443, Listado!A:B, 2, FALSE()), "COMERCIALIZADORA INTERNACIONAL CARIBBEAN EXOTICS S A")</f>
        <v>LONDOÑO ECHEVERRI ALEJANDRA</v>
      </c>
      <c r="S11443" s="25">
        <f>+VLOOKUP(E11443, TC!A:D, 2, FALSE())</f>
        <v>4179.6899999999996</v>
      </c>
      <c r="T11443" t="str">
        <f t="shared" si="894"/>
        <v>COP</v>
      </c>
    </row>
    <row r="11444" spans="1:20" ht="18.75" hidden="1" customHeight="1" x14ac:dyDescent="0.25">
      <c r="A11444" t="s">
        <v>3341</v>
      </c>
      <c r="B11444" t="s">
        <v>5</v>
      </c>
      <c r="C11444" t="s">
        <v>1913</v>
      </c>
      <c r="D11444" s="24">
        <v>12676</v>
      </c>
      <c r="E11444" t="s">
        <v>1805</v>
      </c>
      <c r="F11444" t="s">
        <v>99</v>
      </c>
      <c r="G11444" t="s">
        <v>1914</v>
      </c>
      <c r="I11444" t="s">
        <v>1841</v>
      </c>
      <c r="J11444" t="s">
        <v>1915</v>
      </c>
      <c r="K11444" t="s">
        <v>2022</v>
      </c>
      <c r="L11444" s="24">
        <v>127800</v>
      </c>
      <c r="M11444" s="25">
        <f>+VLOOKUP(E11444, TC!A:D, 4, FALSE())</f>
        <v>1.1445499977271041</v>
      </c>
      <c r="N11444" s="24">
        <f t="shared" si="890"/>
        <v>127800</v>
      </c>
      <c r="O11444" t="str">
        <f t="shared" si="891"/>
        <v>FACTURA</v>
      </c>
      <c r="P11444" t="str">
        <f t="shared" si="892"/>
        <v>2025</v>
      </c>
      <c r="Q11444" t="str">
        <f t="shared" si="893"/>
        <v>07</v>
      </c>
      <c r="R11444" t="str">
        <f>+IFERROR(VLOOKUP(I11444, Listado!A:B, 2, FALSE()), "COMERCIALIZADORA INTERNACIONAL CARIBBEAN EXOTICS S A")</f>
        <v>LONDOÑO ECHEVERRI ALEJANDRA</v>
      </c>
      <c r="S11444" s="25">
        <f>+VLOOKUP(E11444, TC!A:D, 2, FALSE())</f>
        <v>4179.6899999999996</v>
      </c>
      <c r="T11444" t="str">
        <f t="shared" si="894"/>
        <v>COP</v>
      </c>
    </row>
    <row r="11445" spans="1:20" ht="18.75" hidden="1" customHeight="1" x14ac:dyDescent="0.25">
      <c r="A11445" t="s">
        <v>3341</v>
      </c>
      <c r="B11445" t="s">
        <v>5</v>
      </c>
      <c r="C11445" t="s">
        <v>1913</v>
      </c>
      <c r="D11445" s="24">
        <v>12676</v>
      </c>
      <c r="E11445" t="s">
        <v>1805</v>
      </c>
      <c r="F11445" t="s">
        <v>99</v>
      </c>
      <c r="G11445" t="s">
        <v>1914</v>
      </c>
      <c r="I11445" t="s">
        <v>1841</v>
      </c>
      <c r="J11445" t="s">
        <v>1915</v>
      </c>
      <c r="K11445" t="s">
        <v>2022</v>
      </c>
      <c r="L11445" s="24">
        <v>54360</v>
      </c>
      <c r="M11445" s="25">
        <f>+VLOOKUP(E11445, TC!A:D, 4, FALSE())</f>
        <v>1.1445499977271041</v>
      </c>
      <c r="N11445" s="24">
        <f t="shared" si="890"/>
        <v>54360</v>
      </c>
      <c r="O11445" t="str">
        <f t="shared" si="891"/>
        <v>FACTURA</v>
      </c>
      <c r="P11445" t="str">
        <f t="shared" si="892"/>
        <v>2025</v>
      </c>
      <c r="Q11445" t="str">
        <f t="shared" si="893"/>
        <v>07</v>
      </c>
      <c r="R11445" t="str">
        <f>+IFERROR(VLOOKUP(I11445, Listado!A:B, 2, FALSE()), "COMERCIALIZADORA INTERNACIONAL CARIBBEAN EXOTICS S A")</f>
        <v>LONDOÑO ECHEVERRI ALEJANDRA</v>
      </c>
      <c r="S11445" s="25">
        <f>+VLOOKUP(E11445, TC!A:D, 2, FALSE())</f>
        <v>4179.6899999999996</v>
      </c>
      <c r="T11445" t="str">
        <f t="shared" si="894"/>
        <v>COP</v>
      </c>
    </row>
    <row r="11446" spans="1:20" ht="18.75" hidden="1" customHeight="1" x14ac:dyDescent="0.25">
      <c r="A11446" t="s">
        <v>3341</v>
      </c>
      <c r="B11446" t="s">
        <v>5</v>
      </c>
      <c r="C11446" t="s">
        <v>1913</v>
      </c>
      <c r="D11446" s="24">
        <v>12676</v>
      </c>
      <c r="E11446" t="s">
        <v>1805</v>
      </c>
      <c r="F11446" t="s">
        <v>99</v>
      </c>
      <c r="G11446" t="s">
        <v>1914</v>
      </c>
      <c r="I11446" t="s">
        <v>1841</v>
      </c>
      <c r="J11446" t="s">
        <v>1915</v>
      </c>
      <c r="K11446" t="s">
        <v>2022</v>
      </c>
      <c r="L11446" s="24">
        <v>1260</v>
      </c>
      <c r="M11446" s="25">
        <f>+VLOOKUP(E11446, TC!A:D, 4, FALSE())</f>
        <v>1.1445499977271041</v>
      </c>
      <c r="N11446" s="24">
        <f t="shared" si="890"/>
        <v>1260</v>
      </c>
      <c r="O11446" t="str">
        <f t="shared" si="891"/>
        <v>FACTURA</v>
      </c>
      <c r="P11446" t="str">
        <f t="shared" si="892"/>
        <v>2025</v>
      </c>
      <c r="Q11446" t="str">
        <f t="shared" si="893"/>
        <v>07</v>
      </c>
      <c r="R11446" t="str">
        <f>+IFERROR(VLOOKUP(I11446, Listado!A:B, 2, FALSE()), "COMERCIALIZADORA INTERNACIONAL CARIBBEAN EXOTICS S A")</f>
        <v>LONDOÑO ECHEVERRI ALEJANDRA</v>
      </c>
      <c r="S11446" s="25">
        <f>+VLOOKUP(E11446, TC!A:D, 2, FALSE())</f>
        <v>4179.6899999999996</v>
      </c>
      <c r="T11446" t="str">
        <f t="shared" si="894"/>
        <v>COP</v>
      </c>
    </row>
    <row r="11447" spans="1:20" ht="18.75" hidden="1" customHeight="1" x14ac:dyDescent="0.25">
      <c r="A11447" t="s">
        <v>3341</v>
      </c>
      <c r="B11447" t="s">
        <v>5</v>
      </c>
      <c r="C11447" t="s">
        <v>1913</v>
      </c>
      <c r="D11447" s="24">
        <v>12676</v>
      </c>
      <c r="E11447" t="s">
        <v>1805</v>
      </c>
      <c r="F11447" t="s">
        <v>99</v>
      </c>
      <c r="G11447" t="s">
        <v>1914</v>
      </c>
      <c r="I11447" t="s">
        <v>1841</v>
      </c>
      <c r="J11447" t="s">
        <v>1915</v>
      </c>
      <c r="K11447" t="s">
        <v>2022</v>
      </c>
      <c r="L11447" s="24">
        <v>18000</v>
      </c>
      <c r="M11447" s="25">
        <f>+VLOOKUP(E11447, TC!A:D, 4, FALSE())</f>
        <v>1.1445499977271041</v>
      </c>
      <c r="N11447" s="24">
        <f t="shared" si="890"/>
        <v>18000</v>
      </c>
      <c r="O11447" t="str">
        <f t="shared" si="891"/>
        <v>FACTURA</v>
      </c>
      <c r="P11447" t="str">
        <f t="shared" si="892"/>
        <v>2025</v>
      </c>
      <c r="Q11447" t="str">
        <f t="shared" si="893"/>
        <v>07</v>
      </c>
      <c r="R11447" t="str">
        <f>+IFERROR(VLOOKUP(I11447, Listado!A:B, 2, FALSE()), "COMERCIALIZADORA INTERNACIONAL CARIBBEAN EXOTICS S A")</f>
        <v>LONDOÑO ECHEVERRI ALEJANDRA</v>
      </c>
      <c r="S11447" s="25">
        <f>+VLOOKUP(E11447, TC!A:D, 2, FALSE())</f>
        <v>4179.6899999999996</v>
      </c>
      <c r="T11447" t="str">
        <f t="shared" si="894"/>
        <v>COP</v>
      </c>
    </row>
    <row r="11448" spans="1:20" ht="18.75" hidden="1" customHeight="1" x14ac:dyDescent="0.25">
      <c r="A11448" t="s">
        <v>3341</v>
      </c>
      <c r="B11448" t="s">
        <v>5</v>
      </c>
      <c r="C11448" t="s">
        <v>1913</v>
      </c>
      <c r="D11448" s="24">
        <v>12676</v>
      </c>
      <c r="E11448" t="s">
        <v>1805</v>
      </c>
      <c r="F11448" t="s">
        <v>99</v>
      </c>
      <c r="G11448" t="s">
        <v>1914</v>
      </c>
      <c r="I11448" t="s">
        <v>1841</v>
      </c>
      <c r="J11448" t="s">
        <v>1915</v>
      </c>
      <c r="K11448" t="s">
        <v>2022</v>
      </c>
      <c r="L11448" s="24">
        <v>13500</v>
      </c>
      <c r="M11448" s="25">
        <f>+VLOOKUP(E11448, TC!A:D, 4, FALSE())</f>
        <v>1.1445499977271041</v>
      </c>
      <c r="N11448" s="24">
        <f t="shared" si="890"/>
        <v>13500</v>
      </c>
      <c r="O11448" t="str">
        <f t="shared" si="891"/>
        <v>FACTURA</v>
      </c>
      <c r="P11448" t="str">
        <f t="shared" si="892"/>
        <v>2025</v>
      </c>
      <c r="Q11448" t="str">
        <f t="shared" si="893"/>
        <v>07</v>
      </c>
      <c r="R11448" t="str">
        <f>+IFERROR(VLOOKUP(I11448, Listado!A:B, 2, FALSE()), "COMERCIALIZADORA INTERNACIONAL CARIBBEAN EXOTICS S A")</f>
        <v>LONDOÑO ECHEVERRI ALEJANDRA</v>
      </c>
      <c r="S11448" s="25">
        <f>+VLOOKUP(E11448, TC!A:D, 2, FALSE())</f>
        <v>4179.6899999999996</v>
      </c>
      <c r="T11448" t="str">
        <f t="shared" si="894"/>
        <v>COP</v>
      </c>
    </row>
    <row r="11449" spans="1:20" ht="18.75" hidden="1" customHeight="1" x14ac:dyDescent="0.25">
      <c r="A11449" t="s">
        <v>3341</v>
      </c>
      <c r="B11449" t="s">
        <v>5</v>
      </c>
      <c r="C11449" t="s">
        <v>1913</v>
      </c>
      <c r="D11449" s="24">
        <v>12676</v>
      </c>
      <c r="E11449" t="s">
        <v>1805</v>
      </c>
      <c r="F11449" t="s">
        <v>99</v>
      </c>
      <c r="G11449" t="s">
        <v>1914</v>
      </c>
      <c r="I11449" t="s">
        <v>1841</v>
      </c>
      <c r="J11449" t="s">
        <v>1915</v>
      </c>
      <c r="K11449" t="s">
        <v>2022</v>
      </c>
      <c r="L11449" s="24">
        <v>16200</v>
      </c>
      <c r="M11449" s="25">
        <f>+VLOOKUP(E11449, TC!A:D, 4, FALSE())</f>
        <v>1.1445499977271041</v>
      </c>
      <c r="N11449" s="24">
        <f t="shared" si="890"/>
        <v>16200</v>
      </c>
      <c r="O11449" t="str">
        <f t="shared" si="891"/>
        <v>FACTURA</v>
      </c>
      <c r="P11449" t="str">
        <f t="shared" si="892"/>
        <v>2025</v>
      </c>
      <c r="Q11449" t="str">
        <f t="shared" si="893"/>
        <v>07</v>
      </c>
      <c r="R11449" t="str">
        <f>+IFERROR(VLOOKUP(I11449, Listado!A:B, 2, FALSE()), "COMERCIALIZADORA INTERNACIONAL CARIBBEAN EXOTICS S A")</f>
        <v>LONDOÑO ECHEVERRI ALEJANDRA</v>
      </c>
      <c r="S11449" s="25">
        <f>+VLOOKUP(E11449, TC!A:D, 2, FALSE())</f>
        <v>4179.6899999999996</v>
      </c>
      <c r="T11449" t="str">
        <f t="shared" si="894"/>
        <v>COP</v>
      </c>
    </row>
    <row r="11450" spans="1:20" ht="18.75" hidden="1" customHeight="1" x14ac:dyDescent="0.25">
      <c r="A11450" t="s">
        <v>3341</v>
      </c>
      <c r="B11450" t="s">
        <v>5</v>
      </c>
      <c r="C11450" t="s">
        <v>1913</v>
      </c>
      <c r="D11450" s="24">
        <v>12676</v>
      </c>
      <c r="E11450" t="s">
        <v>1805</v>
      </c>
      <c r="F11450" t="s">
        <v>99</v>
      </c>
      <c r="G11450" t="s">
        <v>1914</v>
      </c>
      <c r="I11450" t="s">
        <v>1841</v>
      </c>
      <c r="J11450" t="s">
        <v>1915</v>
      </c>
      <c r="K11450" t="s">
        <v>2022</v>
      </c>
      <c r="L11450" s="24">
        <v>3060</v>
      </c>
      <c r="M11450" s="25">
        <f>+VLOOKUP(E11450, TC!A:D, 4, FALSE())</f>
        <v>1.1445499977271041</v>
      </c>
      <c r="N11450" s="24">
        <f t="shared" si="890"/>
        <v>3060</v>
      </c>
      <c r="O11450" t="str">
        <f t="shared" si="891"/>
        <v>FACTURA</v>
      </c>
      <c r="P11450" t="str">
        <f t="shared" si="892"/>
        <v>2025</v>
      </c>
      <c r="Q11450" t="str">
        <f t="shared" si="893"/>
        <v>07</v>
      </c>
      <c r="R11450" t="str">
        <f>+IFERROR(VLOOKUP(I11450, Listado!A:B, 2, FALSE()), "COMERCIALIZADORA INTERNACIONAL CARIBBEAN EXOTICS S A")</f>
        <v>LONDOÑO ECHEVERRI ALEJANDRA</v>
      </c>
      <c r="S11450" s="25">
        <f>+VLOOKUP(E11450, TC!A:D, 2, FALSE())</f>
        <v>4179.6899999999996</v>
      </c>
      <c r="T11450" t="str">
        <f t="shared" si="894"/>
        <v>COP</v>
      </c>
    </row>
    <row r="11451" spans="1:20" ht="18.75" hidden="1" customHeight="1" x14ac:dyDescent="0.25">
      <c r="A11451" t="s">
        <v>3341</v>
      </c>
      <c r="B11451" t="s">
        <v>5</v>
      </c>
      <c r="C11451" t="s">
        <v>1913</v>
      </c>
      <c r="D11451" s="24">
        <v>12677</v>
      </c>
      <c r="E11451" t="s">
        <v>1805</v>
      </c>
      <c r="F11451" t="s">
        <v>99</v>
      </c>
      <c r="G11451" t="s">
        <v>1914</v>
      </c>
      <c r="I11451" t="s">
        <v>1841</v>
      </c>
      <c r="J11451" t="s">
        <v>1915</v>
      </c>
      <c r="K11451" t="s">
        <v>2022</v>
      </c>
      <c r="L11451" s="24">
        <v>153000</v>
      </c>
      <c r="M11451" s="25">
        <f>+VLOOKUP(E11451, TC!A:D, 4, FALSE())</f>
        <v>1.1445499977271041</v>
      </c>
      <c r="N11451" s="24">
        <f t="shared" si="890"/>
        <v>153000</v>
      </c>
      <c r="O11451" t="str">
        <f t="shared" si="891"/>
        <v>FACTURA</v>
      </c>
      <c r="P11451" t="str">
        <f t="shared" si="892"/>
        <v>2025</v>
      </c>
      <c r="Q11451" t="str">
        <f t="shared" si="893"/>
        <v>07</v>
      </c>
      <c r="R11451" t="str">
        <f>+IFERROR(VLOOKUP(I11451, Listado!A:B, 2, FALSE()), "COMERCIALIZADORA INTERNACIONAL CARIBBEAN EXOTICS S A")</f>
        <v>LONDOÑO ECHEVERRI ALEJANDRA</v>
      </c>
      <c r="S11451" s="25">
        <f>+VLOOKUP(E11451, TC!A:D, 2, FALSE())</f>
        <v>4179.6899999999996</v>
      </c>
      <c r="T11451" t="str">
        <f t="shared" si="894"/>
        <v>COP</v>
      </c>
    </row>
    <row r="11452" spans="1:20" ht="18.75" hidden="1" customHeight="1" x14ac:dyDescent="0.25">
      <c r="A11452" t="s">
        <v>3341</v>
      </c>
      <c r="B11452" t="s">
        <v>5</v>
      </c>
      <c r="C11452" t="s">
        <v>1913</v>
      </c>
      <c r="D11452" s="24">
        <v>12677</v>
      </c>
      <c r="E11452" t="s">
        <v>1805</v>
      </c>
      <c r="F11452" t="s">
        <v>99</v>
      </c>
      <c r="G11452" t="s">
        <v>1914</v>
      </c>
      <c r="I11452" t="s">
        <v>1841</v>
      </c>
      <c r="J11452" t="s">
        <v>1915</v>
      </c>
      <c r="K11452" t="s">
        <v>2022</v>
      </c>
      <c r="L11452" s="24">
        <v>83880</v>
      </c>
      <c r="M11452" s="25">
        <f>+VLOOKUP(E11452, TC!A:D, 4, FALSE())</f>
        <v>1.1445499977271041</v>
      </c>
      <c r="N11452" s="24">
        <f t="shared" si="890"/>
        <v>83880</v>
      </c>
      <c r="O11452" t="str">
        <f t="shared" si="891"/>
        <v>FACTURA</v>
      </c>
      <c r="P11452" t="str">
        <f t="shared" si="892"/>
        <v>2025</v>
      </c>
      <c r="Q11452" t="str">
        <f t="shared" si="893"/>
        <v>07</v>
      </c>
      <c r="R11452" t="str">
        <f>+IFERROR(VLOOKUP(I11452, Listado!A:B, 2, FALSE()), "COMERCIALIZADORA INTERNACIONAL CARIBBEAN EXOTICS S A")</f>
        <v>LONDOÑO ECHEVERRI ALEJANDRA</v>
      </c>
      <c r="S11452" s="25">
        <f>+VLOOKUP(E11452, TC!A:D, 2, FALSE())</f>
        <v>4179.6899999999996</v>
      </c>
      <c r="T11452" t="str">
        <f t="shared" si="894"/>
        <v>COP</v>
      </c>
    </row>
    <row r="11453" spans="1:20" ht="18.75" hidden="1" customHeight="1" x14ac:dyDescent="0.25">
      <c r="A11453" t="s">
        <v>3341</v>
      </c>
      <c r="B11453" t="s">
        <v>5</v>
      </c>
      <c r="C11453" t="s">
        <v>1913</v>
      </c>
      <c r="D11453" s="24">
        <v>12677</v>
      </c>
      <c r="E11453" t="s">
        <v>1805</v>
      </c>
      <c r="F11453" t="s">
        <v>99</v>
      </c>
      <c r="G11453" t="s">
        <v>1914</v>
      </c>
      <c r="I11453" t="s">
        <v>1841</v>
      </c>
      <c r="J11453" t="s">
        <v>1915</v>
      </c>
      <c r="K11453" t="s">
        <v>2022</v>
      </c>
      <c r="L11453" s="24">
        <v>9000</v>
      </c>
      <c r="M11453" s="25">
        <f>+VLOOKUP(E11453, TC!A:D, 4, FALSE())</f>
        <v>1.1445499977271041</v>
      </c>
      <c r="N11453" s="24">
        <f t="shared" si="890"/>
        <v>9000</v>
      </c>
      <c r="O11453" t="str">
        <f t="shared" si="891"/>
        <v>FACTURA</v>
      </c>
      <c r="P11453" t="str">
        <f t="shared" si="892"/>
        <v>2025</v>
      </c>
      <c r="Q11453" t="str">
        <f t="shared" si="893"/>
        <v>07</v>
      </c>
      <c r="R11453" t="str">
        <f>+IFERROR(VLOOKUP(I11453, Listado!A:B, 2, FALSE()), "COMERCIALIZADORA INTERNACIONAL CARIBBEAN EXOTICS S A")</f>
        <v>LONDOÑO ECHEVERRI ALEJANDRA</v>
      </c>
      <c r="S11453" s="25">
        <f>+VLOOKUP(E11453, TC!A:D, 2, FALSE())</f>
        <v>4179.6899999999996</v>
      </c>
      <c r="T11453" t="str">
        <f t="shared" si="894"/>
        <v>COP</v>
      </c>
    </row>
    <row r="11454" spans="1:20" ht="18.75" hidden="1" customHeight="1" x14ac:dyDescent="0.25">
      <c r="A11454" t="s">
        <v>3341</v>
      </c>
      <c r="B11454" t="s">
        <v>5</v>
      </c>
      <c r="C11454" t="s">
        <v>1913</v>
      </c>
      <c r="D11454" s="24">
        <v>12677</v>
      </c>
      <c r="E11454" t="s">
        <v>1805</v>
      </c>
      <c r="F11454" t="s">
        <v>99</v>
      </c>
      <c r="G11454" t="s">
        <v>1914</v>
      </c>
      <c r="I11454" t="s">
        <v>1841</v>
      </c>
      <c r="J11454" t="s">
        <v>1915</v>
      </c>
      <c r="K11454" t="s">
        <v>2022</v>
      </c>
      <c r="L11454" s="24">
        <v>15660</v>
      </c>
      <c r="M11454" s="25">
        <f>+VLOOKUP(E11454, TC!A:D, 4, FALSE())</f>
        <v>1.1445499977271041</v>
      </c>
      <c r="N11454" s="24">
        <f t="shared" si="890"/>
        <v>15660</v>
      </c>
      <c r="O11454" t="str">
        <f t="shared" si="891"/>
        <v>FACTURA</v>
      </c>
      <c r="P11454" t="str">
        <f t="shared" si="892"/>
        <v>2025</v>
      </c>
      <c r="Q11454" t="str">
        <f t="shared" si="893"/>
        <v>07</v>
      </c>
      <c r="R11454" t="str">
        <f>+IFERROR(VLOOKUP(I11454, Listado!A:B, 2, FALSE()), "COMERCIALIZADORA INTERNACIONAL CARIBBEAN EXOTICS S A")</f>
        <v>LONDOÑO ECHEVERRI ALEJANDRA</v>
      </c>
      <c r="S11454" s="25">
        <f>+VLOOKUP(E11454, TC!A:D, 2, FALSE())</f>
        <v>4179.6899999999996</v>
      </c>
      <c r="T11454" t="str">
        <f t="shared" si="894"/>
        <v>COP</v>
      </c>
    </row>
    <row r="11455" spans="1:20" ht="18.75" hidden="1" customHeight="1" x14ac:dyDescent="0.25">
      <c r="A11455" t="s">
        <v>3341</v>
      </c>
      <c r="B11455" t="s">
        <v>5</v>
      </c>
      <c r="C11455" t="s">
        <v>1913</v>
      </c>
      <c r="D11455" s="24">
        <v>12677</v>
      </c>
      <c r="E11455" t="s">
        <v>1805</v>
      </c>
      <c r="F11455" t="s">
        <v>99</v>
      </c>
      <c r="G11455" t="s">
        <v>1914</v>
      </c>
      <c r="I11455" t="s">
        <v>1841</v>
      </c>
      <c r="J11455" t="s">
        <v>1915</v>
      </c>
      <c r="K11455" t="s">
        <v>2022</v>
      </c>
      <c r="L11455" s="24">
        <v>1620</v>
      </c>
      <c r="M11455" s="25">
        <f>+VLOOKUP(E11455, TC!A:D, 4, FALSE())</f>
        <v>1.1445499977271041</v>
      </c>
      <c r="N11455" s="24">
        <f t="shared" si="890"/>
        <v>1620</v>
      </c>
      <c r="O11455" t="str">
        <f t="shared" si="891"/>
        <v>FACTURA</v>
      </c>
      <c r="P11455" t="str">
        <f t="shared" si="892"/>
        <v>2025</v>
      </c>
      <c r="Q11455" t="str">
        <f t="shared" si="893"/>
        <v>07</v>
      </c>
      <c r="R11455" t="str">
        <f>+IFERROR(VLOOKUP(I11455, Listado!A:B, 2, FALSE()), "COMERCIALIZADORA INTERNACIONAL CARIBBEAN EXOTICS S A")</f>
        <v>LONDOÑO ECHEVERRI ALEJANDRA</v>
      </c>
      <c r="S11455" s="25">
        <f>+VLOOKUP(E11455, TC!A:D, 2, FALSE())</f>
        <v>4179.6899999999996</v>
      </c>
      <c r="T11455" t="str">
        <f t="shared" si="894"/>
        <v>COP</v>
      </c>
    </row>
    <row r="11456" spans="1:20" ht="18.75" hidden="1" customHeight="1" x14ac:dyDescent="0.25">
      <c r="A11456" t="s">
        <v>3341</v>
      </c>
      <c r="B11456" t="s">
        <v>1923</v>
      </c>
      <c r="C11456" t="s">
        <v>1913</v>
      </c>
      <c r="D11456" s="24">
        <v>6271</v>
      </c>
      <c r="E11456" t="s">
        <v>1805</v>
      </c>
      <c r="F11456" t="s">
        <v>128</v>
      </c>
      <c r="G11456" t="s">
        <v>112</v>
      </c>
      <c r="H11456" t="s">
        <v>3638</v>
      </c>
      <c r="I11456" t="s">
        <v>1870</v>
      </c>
      <c r="J11456" t="s">
        <v>1930</v>
      </c>
      <c r="K11456" t="s">
        <v>1928</v>
      </c>
      <c r="L11456" s="24">
        <v>846</v>
      </c>
      <c r="M11456" s="25">
        <f>+VLOOKUP(E11456, TC!A:D, 4, FALSE())</f>
        <v>1.1445499977271041</v>
      </c>
      <c r="N11456" s="24">
        <f t="shared" si="890"/>
        <v>846</v>
      </c>
      <c r="O11456" t="str">
        <f t="shared" si="891"/>
        <v>FACTURA</v>
      </c>
      <c r="P11456" t="str">
        <f t="shared" si="892"/>
        <v>2025</v>
      </c>
      <c r="Q11456" t="str">
        <f t="shared" si="893"/>
        <v>07</v>
      </c>
      <c r="R11456" t="str">
        <f>+IFERROR(VLOOKUP(I11456, Listado!A:B, 2, FALSE()), "COMERCIALIZADORA INTERNACIONAL CARIBBEAN EXOTICS S A")</f>
        <v>HINCAPIE CONTRERAS ERIKA STEFANIA</v>
      </c>
      <c r="S11456" s="25">
        <f>+VLOOKUP(E11456, TC!A:D, 2, FALSE())</f>
        <v>4179.6899999999996</v>
      </c>
      <c r="T11456" t="str">
        <f t="shared" si="894"/>
        <v>USD</v>
      </c>
    </row>
    <row r="11457" spans="1:20" ht="18.75" hidden="1" customHeight="1" x14ac:dyDescent="0.25">
      <c r="A11457" t="s">
        <v>3341</v>
      </c>
      <c r="B11457" t="s">
        <v>1923</v>
      </c>
      <c r="C11457" t="s">
        <v>1913</v>
      </c>
      <c r="D11457" s="24">
        <v>6271</v>
      </c>
      <c r="E11457" t="s">
        <v>1805</v>
      </c>
      <c r="F11457" t="s">
        <v>128</v>
      </c>
      <c r="G11457" t="s">
        <v>112</v>
      </c>
      <c r="H11457" t="s">
        <v>3638</v>
      </c>
      <c r="I11457" t="s">
        <v>1870</v>
      </c>
      <c r="J11457" t="s">
        <v>1930</v>
      </c>
      <c r="K11457" t="s">
        <v>1937</v>
      </c>
      <c r="L11457" s="24">
        <v>1020</v>
      </c>
      <c r="M11457" s="25">
        <f>+VLOOKUP(E11457, TC!A:D, 4, FALSE())</f>
        <v>1.1445499977271041</v>
      </c>
      <c r="N11457" s="24">
        <f t="shared" si="890"/>
        <v>1020</v>
      </c>
      <c r="O11457" t="str">
        <f t="shared" si="891"/>
        <v>FACTURA</v>
      </c>
      <c r="P11457" t="str">
        <f t="shared" si="892"/>
        <v>2025</v>
      </c>
      <c r="Q11457" t="str">
        <f t="shared" si="893"/>
        <v>07</v>
      </c>
      <c r="R11457" t="str">
        <f>+IFERROR(VLOOKUP(I11457, Listado!A:B, 2, FALSE()), "COMERCIALIZADORA INTERNACIONAL CARIBBEAN EXOTICS S A")</f>
        <v>HINCAPIE CONTRERAS ERIKA STEFANIA</v>
      </c>
      <c r="S11457" s="25">
        <f>+VLOOKUP(E11457, TC!A:D, 2, FALSE())</f>
        <v>4179.6899999999996</v>
      </c>
      <c r="T11457" t="str">
        <f t="shared" si="894"/>
        <v>USD</v>
      </c>
    </row>
    <row r="11458" spans="1:20" ht="18.75" hidden="1" customHeight="1" x14ac:dyDescent="0.25">
      <c r="A11458" t="s">
        <v>3341</v>
      </c>
      <c r="B11458" t="s">
        <v>1923</v>
      </c>
      <c r="C11458" t="s">
        <v>1913</v>
      </c>
      <c r="D11458" s="24">
        <v>6271</v>
      </c>
      <c r="E11458" t="s">
        <v>1805</v>
      </c>
      <c r="F11458" t="s">
        <v>128</v>
      </c>
      <c r="G11458" t="s">
        <v>112</v>
      </c>
      <c r="H11458" t="s">
        <v>3638</v>
      </c>
      <c r="I11458" t="s">
        <v>1870</v>
      </c>
      <c r="J11458" t="s">
        <v>1930</v>
      </c>
      <c r="K11458" t="s">
        <v>1938</v>
      </c>
      <c r="L11458" s="24">
        <v>2124</v>
      </c>
      <c r="M11458" s="25">
        <f>+VLOOKUP(E11458, TC!A:D, 4, FALSE())</f>
        <v>1.1445499977271041</v>
      </c>
      <c r="N11458" s="24">
        <f t="shared" ref="N11458:N11521" si="895">+IF(F11458="EUR", (M11458*L11458), IF(I11458="JUAN MATAS SAS", (L11458/S11458), L11458))</f>
        <v>2124</v>
      </c>
      <c r="O11458" t="str">
        <f t="shared" ref="O11458:O11521" si="896">+IF(C11458="CFE", "FACTURA", IF(ISERROR(SEARCH("ANULA", H11458))=FALSE(), "ANULACIÓN FE", IF(ISERROR(SEARCH("CANCELLATION", H11458))=FALSE(), "ANULACIÓN FE", "NOTAS")))</f>
        <v>FACTURA</v>
      </c>
      <c r="P11458" t="str">
        <f t="shared" ref="P11458:P11521" si="897">+LEFT(E11458, 4)</f>
        <v>2025</v>
      </c>
      <c r="Q11458" t="str">
        <f t="shared" ref="Q11458:Q11521" si="898">+MID(E11458, 5, 2)</f>
        <v>07</v>
      </c>
      <c r="R11458" t="str">
        <f>+IFERROR(VLOOKUP(I11458, Listado!A:B, 2, FALSE()), "COMERCIALIZADORA INTERNACIONAL CARIBBEAN EXOTICS S A")</f>
        <v>HINCAPIE CONTRERAS ERIKA STEFANIA</v>
      </c>
      <c r="S11458" s="25">
        <f>+VLOOKUP(E11458, TC!A:D, 2, FALSE())</f>
        <v>4179.6899999999996</v>
      </c>
      <c r="T11458" t="str">
        <f t="shared" ref="T11458:T11521" si="899">+IF(I11458="JUAN MATAS SAS", "USD", F11458)</f>
        <v>USD</v>
      </c>
    </row>
    <row r="11459" spans="1:20" ht="18.75" hidden="1" customHeight="1" x14ac:dyDescent="0.25">
      <c r="A11459" t="s">
        <v>3341</v>
      </c>
      <c r="B11459" t="s">
        <v>5</v>
      </c>
      <c r="C11459" t="s">
        <v>1913</v>
      </c>
      <c r="D11459" s="24">
        <v>12678</v>
      </c>
      <c r="E11459" t="s">
        <v>1805</v>
      </c>
      <c r="F11459" t="s">
        <v>99</v>
      </c>
      <c r="G11459" t="s">
        <v>113</v>
      </c>
      <c r="I11459" t="s">
        <v>1843</v>
      </c>
      <c r="J11459" t="s">
        <v>1915</v>
      </c>
      <c r="K11459" t="s">
        <v>2021</v>
      </c>
      <c r="L11459" s="24">
        <v>335160</v>
      </c>
      <c r="M11459" s="25">
        <f>+VLOOKUP(E11459, TC!A:D, 4, FALSE())</f>
        <v>1.1445499977271041</v>
      </c>
      <c r="N11459" s="24">
        <f t="shared" si="895"/>
        <v>335160</v>
      </c>
      <c r="O11459" t="str">
        <f t="shared" si="896"/>
        <v>FACTURA</v>
      </c>
      <c r="P11459" t="str">
        <f t="shared" si="897"/>
        <v>2025</v>
      </c>
      <c r="Q11459" t="str">
        <f t="shared" si="898"/>
        <v>07</v>
      </c>
      <c r="R11459" t="str">
        <f>+IFERROR(VLOOKUP(I11459, Listado!A:B, 2, FALSE()), "COMERCIALIZADORA INTERNACIONAL CARIBBEAN EXOTICS S A")</f>
        <v>LONDOÑO ECHEVERRI ALEJANDRA</v>
      </c>
      <c r="S11459" s="25">
        <f>+VLOOKUP(E11459, TC!A:D, 2, FALSE())</f>
        <v>4179.6899999999996</v>
      </c>
      <c r="T11459" t="str">
        <f t="shared" si="899"/>
        <v>COP</v>
      </c>
    </row>
    <row r="11460" spans="1:20" ht="18.75" hidden="1" customHeight="1" x14ac:dyDescent="0.25">
      <c r="A11460" t="s">
        <v>3341</v>
      </c>
      <c r="B11460" t="s">
        <v>5</v>
      </c>
      <c r="C11460" t="s">
        <v>1913</v>
      </c>
      <c r="D11460" s="24">
        <v>12678</v>
      </c>
      <c r="E11460" t="s">
        <v>1805</v>
      </c>
      <c r="F11460" t="s">
        <v>99</v>
      </c>
      <c r="G11460" t="s">
        <v>113</v>
      </c>
      <c r="I11460" t="s">
        <v>1843</v>
      </c>
      <c r="J11460" t="s">
        <v>1915</v>
      </c>
      <c r="K11460" t="s">
        <v>2021</v>
      </c>
      <c r="L11460" s="24">
        <v>35560</v>
      </c>
      <c r="M11460" s="25">
        <f>+VLOOKUP(E11460, TC!A:D, 4, FALSE())</f>
        <v>1.1445499977271041</v>
      </c>
      <c r="N11460" s="24">
        <f t="shared" si="895"/>
        <v>35560</v>
      </c>
      <c r="O11460" t="str">
        <f t="shared" si="896"/>
        <v>FACTURA</v>
      </c>
      <c r="P11460" t="str">
        <f t="shared" si="897"/>
        <v>2025</v>
      </c>
      <c r="Q11460" t="str">
        <f t="shared" si="898"/>
        <v>07</v>
      </c>
      <c r="R11460" t="str">
        <f>+IFERROR(VLOOKUP(I11460, Listado!A:B, 2, FALSE()), "COMERCIALIZADORA INTERNACIONAL CARIBBEAN EXOTICS S A")</f>
        <v>LONDOÑO ECHEVERRI ALEJANDRA</v>
      </c>
      <c r="S11460" s="25">
        <f>+VLOOKUP(E11460, TC!A:D, 2, FALSE())</f>
        <v>4179.6899999999996</v>
      </c>
      <c r="T11460" t="str">
        <f t="shared" si="899"/>
        <v>COP</v>
      </c>
    </row>
    <row r="11461" spans="1:20" ht="18.75" hidden="1" customHeight="1" x14ac:dyDescent="0.25">
      <c r="A11461" t="s">
        <v>3341</v>
      </c>
      <c r="B11461" t="s">
        <v>5</v>
      </c>
      <c r="C11461" t="s">
        <v>1913</v>
      </c>
      <c r="D11461" s="24">
        <v>12678</v>
      </c>
      <c r="E11461" t="s">
        <v>1805</v>
      </c>
      <c r="F11461" t="s">
        <v>99</v>
      </c>
      <c r="G11461" t="s">
        <v>113</v>
      </c>
      <c r="I11461" t="s">
        <v>1843</v>
      </c>
      <c r="J11461" t="s">
        <v>1915</v>
      </c>
      <c r="K11461" t="s">
        <v>2021</v>
      </c>
      <c r="L11461" s="24">
        <v>12880</v>
      </c>
      <c r="M11461" s="25">
        <f>+VLOOKUP(E11461, TC!A:D, 4, FALSE())</f>
        <v>1.1445499977271041</v>
      </c>
      <c r="N11461" s="24">
        <f t="shared" si="895"/>
        <v>12880</v>
      </c>
      <c r="O11461" t="str">
        <f t="shared" si="896"/>
        <v>FACTURA</v>
      </c>
      <c r="P11461" t="str">
        <f t="shared" si="897"/>
        <v>2025</v>
      </c>
      <c r="Q11461" t="str">
        <f t="shared" si="898"/>
        <v>07</v>
      </c>
      <c r="R11461" t="str">
        <f>+IFERROR(VLOOKUP(I11461, Listado!A:B, 2, FALSE()), "COMERCIALIZADORA INTERNACIONAL CARIBBEAN EXOTICS S A")</f>
        <v>LONDOÑO ECHEVERRI ALEJANDRA</v>
      </c>
      <c r="S11461" s="25">
        <f>+VLOOKUP(E11461, TC!A:D, 2, FALSE())</f>
        <v>4179.6899999999996</v>
      </c>
      <c r="T11461" t="str">
        <f t="shared" si="899"/>
        <v>COP</v>
      </c>
    </row>
    <row r="11462" spans="1:20" ht="18.75" hidden="1" customHeight="1" x14ac:dyDescent="0.25">
      <c r="A11462" t="s">
        <v>3341</v>
      </c>
      <c r="B11462" t="s">
        <v>5</v>
      </c>
      <c r="C11462" t="s">
        <v>1913</v>
      </c>
      <c r="D11462" s="24">
        <v>12679</v>
      </c>
      <c r="E11462" t="s">
        <v>1805</v>
      </c>
      <c r="F11462" t="s">
        <v>99</v>
      </c>
      <c r="G11462" t="s">
        <v>113</v>
      </c>
      <c r="I11462" t="s">
        <v>2824</v>
      </c>
      <c r="J11462" t="s">
        <v>1915</v>
      </c>
      <c r="K11462" t="s">
        <v>2021</v>
      </c>
      <c r="L11462" s="24">
        <v>365680</v>
      </c>
      <c r="M11462" s="25">
        <f>+VLOOKUP(E11462, TC!A:D, 4, FALSE())</f>
        <v>1.1445499977271041</v>
      </c>
      <c r="N11462" s="24">
        <f t="shared" si="895"/>
        <v>365680</v>
      </c>
      <c r="O11462" t="str">
        <f t="shared" si="896"/>
        <v>FACTURA</v>
      </c>
      <c r="P11462" t="str">
        <f t="shared" si="897"/>
        <v>2025</v>
      </c>
      <c r="Q11462" t="str">
        <f t="shared" si="898"/>
        <v>07</v>
      </c>
      <c r="R11462" t="str">
        <f>+IFERROR(VLOOKUP(I11462, Listado!A:B, 2, FALSE()), "COMERCIALIZADORA INTERNACIONAL CARIBBEAN EXOTICS S A")</f>
        <v>COMERCIALIZADORA INTERNACIONAL CARIBBEAN EXOTICS S A</v>
      </c>
      <c r="S11462" s="25">
        <f>+VLOOKUP(E11462, TC!A:D, 2, FALSE())</f>
        <v>4179.6899999999996</v>
      </c>
      <c r="T11462" t="str">
        <f t="shared" si="899"/>
        <v>COP</v>
      </c>
    </row>
    <row r="11463" spans="1:20" ht="18.75" hidden="1" customHeight="1" x14ac:dyDescent="0.25">
      <c r="A11463" t="s">
        <v>3341</v>
      </c>
      <c r="B11463" t="s">
        <v>5</v>
      </c>
      <c r="C11463" t="s">
        <v>1913</v>
      </c>
      <c r="D11463" s="24">
        <v>12679</v>
      </c>
      <c r="E11463" t="s">
        <v>1805</v>
      </c>
      <c r="F11463" t="s">
        <v>99</v>
      </c>
      <c r="G11463" t="s">
        <v>113</v>
      </c>
      <c r="I11463" t="s">
        <v>2824</v>
      </c>
      <c r="J11463" t="s">
        <v>1915</v>
      </c>
      <c r="K11463" t="s">
        <v>2021</v>
      </c>
      <c r="L11463" s="24">
        <v>138320</v>
      </c>
      <c r="M11463" s="25">
        <f>+VLOOKUP(E11463, TC!A:D, 4, FALSE())</f>
        <v>1.1445499977271041</v>
      </c>
      <c r="N11463" s="24">
        <f t="shared" si="895"/>
        <v>138320</v>
      </c>
      <c r="O11463" t="str">
        <f t="shared" si="896"/>
        <v>FACTURA</v>
      </c>
      <c r="P11463" t="str">
        <f t="shared" si="897"/>
        <v>2025</v>
      </c>
      <c r="Q11463" t="str">
        <f t="shared" si="898"/>
        <v>07</v>
      </c>
      <c r="R11463" t="str">
        <f>+IFERROR(VLOOKUP(I11463, Listado!A:B, 2, FALSE()), "COMERCIALIZADORA INTERNACIONAL CARIBBEAN EXOTICS S A")</f>
        <v>COMERCIALIZADORA INTERNACIONAL CARIBBEAN EXOTICS S A</v>
      </c>
      <c r="S11463" s="25">
        <f>+VLOOKUP(E11463, TC!A:D, 2, FALSE())</f>
        <v>4179.6899999999996</v>
      </c>
      <c r="T11463" t="str">
        <f t="shared" si="899"/>
        <v>COP</v>
      </c>
    </row>
    <row r="11464" spans="1:20" ht="18.75" hidden="1" customHeight="1" x14ac:dyDescent="0.25">
      <c r="A11464" t="s">
        <v>3341</v>
      </c>
      <c r="B11464" t="s">
        <v>5</v>
      </c>
      <c r="C11464" t="s">
        <v>1913</v>
      </c>
      <c r="D11464" s="24">
        <v>12679</v>
      </c>
      <c r="E11464" t="s">
        <v>1805</v>
      </c>
      <c r="F11464" t="s">
        <v>99</v>
      </c>
      <c r="G11464" t="s">
        <v>113</v>
      </c>
      <c r="I11464" t="s">
        <v>2824</v>
      </c>
      <c r="J11464" t="s">
        <v>1915</v>
      </c>
      <c r="K11464" t="s">
        <v>2021</v>
      </c>
      <c r="L11464" s="24">
        <v>37520</v>
      </c>
      <c r="M11464" s="25">
        <f>+VLOOKUP(E11464, TC!A:D, 4, FALSE())</f>
        <v>1.1445499977271041</v>
      </c>
      <c r="N11464" s="24">
        <f t="shared" si="895"/>
        <v>37520</v>
      </c>
      <c r="O11464" t="str">
        <f t="shared" si="896"/>
        <v>FACTURA</v>
      </c>
      <c r="P11464" t="str">
        <f t="shared" si="897"/>
        <v>2025</v>
      </c>
      <c r="Q11464" t="str">
        <f t="shared" si="898"/>
        <v>07</v>
      </c>
      <c r="R11464" t="str">
        <f>+IFERROR(VLOOKUP(I11464, Listado!A:B, 2, FALSE()), "COMERCIALIZADORA INTERNACIONAL CARIBBEAN EXOTICS S A")</f>
        <v>COMERCIALIZADORA INTERNACIONAL CARIBBEAN EXOTICS S A</v>
      </c>
      <c r="S11464" s="25">
        <f>+VLOOKUP(E11464, TC!A:D, 2, FALSE())</f>
        <v>4179.6899999999996</v>
      </c>
      <c r="T11464" t="str">
        <f t="shared" si="899"/>
        <v>COP</v>
      </c>
    </row>
    <row r="11465" spans="1:20" ht="18.75" hidden="1" customHeight="1" x14ac:dyDescent="0.25">
      <c r="A11465" t="s">
        <v>3341</v>
      </c>
      <c r="B11465" t="s">
        <v>5</v>
      </c>
      <c r="C11465" t="s">
        <v>1913</v>
      </c>
      <c r="D11465" s="24">
        <v>12679</v>
      </c>
      <c r="E11465" t="s">
        <v>1805</v>
      </c>
      <c r="F11465" t="s">
        <v>99</v>
      </c>
      <c r="G11465" t="s">
        <v>113</v>
      </c>
      <c r="I11465" t="s">
        <v>2824</v>
      </c>
      <c r="J11465" t="s">
        <v>1915</v>
      </c>
      <c r="K11465" t="s">
        <v>2021</v>
      </c>
      <c r="L11465" s="24">
        <v>12320</v>
      </c>
      <c r="M11465" s="25">
        <f>+VLOOKUP(E11465, TC!A:D, 4, FALSE())</f>
        <v>1.1445499977271041</v>
      </c>
      <c r="N11465" s="24">
        <f t="shared" si="895"/>
        <v>12320</v>
      </c>
      <c r="O11465" t="str">
        <f t="shared" si="896"/>
        <v>FACTURA</v>
      </c>
      <c r="P11465" t="str">
        <f t="shared" si="897"/>
        <v>2025</v>
      </c>
      <c r="Q11465" t="str">
        <f t="shared" si="898"/>
        <v>07</v>
      </c>
      <c r="R11465" t="str">
        <f>+IFERROR(VLOOKUP(I11465, Listado!A:B, 2, FALSE()), "COMERCIALIZADORA INTERNACIONAL CARIBBEAN EXOTICS S A")</f>
        <v>COMERCIALIZADORA INTERNACIONAL CARIBBEAN EXOTICS S A</v>
      </c>
      <c r="S11465" s="25">
        <f>+VLOOKUP(E11465, TC!A:D, 2, FALSE())</f>
        <v>4179.6899999999996</v>
      </c>
      <c r="T11465" t="str">
        <f t="shared" si="899"/>
        <v>COP</v>
      </c>
    </row>
    <row r="11466" spans="1:20" ht="18.75" hidden="1" customHeight="1" x14ac:dyDescent="0.25">
      <c r="A11466" t="s">
        <v>3341</v>
      </c>
      <c r="B11466" t="s">
        <v>5</v>
      </c>
      <c r="C11466" t="s">
        <v>1913</v>
      </c>
      <c r="D11466" s="24">
        <v>12679</v>
      </c>
      <c r="E11466" t="s">
        <v>1805</v>
      </c>
      <c r="F11466" t="s">
        <v>99</v>
      </c>
      <c r="G11466" t="s">
        <v>113</v>
      </c>
      <c r="I11466" t="s">
        <v>2824</v>
      </c>
      <c r="J11466" t="s">
        <v>1915</v>
      </c>
      <c r="K11466" t="s">
        <v>2021</v>
      </c>
      <c r="L11466" s="24">
        <v>6160</v>
      </c>
      <c r="M11466" s="25">
        <f>+VLOOKUP(E11466, TC!A:D, 4, FALSE())</f>
        <v>1.1445499977271041</v>
      </c>
      <c r="N11466" s="24">
        <f t="shared" si="895"/>
        <v>6160</v>
      </c>
      <c r="O11466" t="str">
        <f t="shared" si="896"/>
        <v>FACTURA</v>
      </c>
      <c r="P11466" t="str">
        <f t="shared" si="897"/>
        <v>2025</v>
      </c>
      <c r="Q11466" t="str">
        <f t="shared" si="898"/>
        <v>07</v>
      </c>
      <c r="R11466" t="str">
        <f>+IFERROR(VLOOKUP(I11466, Listado!A:B, 2, FALSE()), "COMERCIALIZADORA INTERNACIONAL CARIBBEAN EXOTICS S A")</f>
        <v>COMERCIALIZADORA INTERNACIONAL CARIBBEAN EXOTICS S A</v>
      </c>
      <c r="S11466" s="25">
        <f>+VLOOKUP(E11466, TC!A:D, 2, FALSE())</f>
        <v>4179.6899999999996</v>
      </c>
      <c r="T11466" t="str">
        <f t="shared" si="899"/>
        <v>COP</v>
      </c>
    </row>
    <row r="11467" spans="1:20" ht="18.75" hidden="1" customHeight="1" x14ac:dyDescent="0.25">
      <c r="A11467" t="s">
        <v>3341</v>
      </c>
      <c r="B11467" t="s">
        <v>5</v>
      </c>
      <c r="C11467" t="s">
        <v>1913</v>
      </c>
      <c r="D11467" s="24">
        <v>12680</v>
      </c>
      <c r="E11467" t="s">
        <v>1805</v>
      </c>
      <c r="F11467" t="s">
        <v>99</v>
      </c>
      <c r="G11467" t="s">
        <v>113</v>
      </c>
      <c r="I11467" t="s">
        <v>2162</v>
      </c>
      <c r="J11467" t="s">
        <v>1915</v>
      </c>
      <c r="K11467" t="s">
        <v>2021</v>
      </c>
      <c r="L11467" s="24">
        <v>313040</v>
      </c>
      <c r="M11467" s="25">
        <f>+VLOOKUP(E11467, TC!A:D, 4, FALSE())</f>
        <v>1.1445499977271041</v>
      </c>
      <c r="N11467" s="24">
        <f t="shared" si="895"/>
        <v>313040</v>
      </c>
      <c r="O11467" t="str">
        <f t="shared" si="896"/>
        <v>FACTURA</v>
      </c>
      <c r="P11467" t="str">
        <f t="shared" si="897"/>
        <v>2025</v>
      </c>
      <c r="Q11467" t="str">
        <f t="shared" si="898"/>
        <v>07</v>
      </c>
      <c r="R11467" t="str">
        <f>+IFERROR(VLOOKUP(I11467, Listado!A:B, 2, FALSE()), "COMERCIALIZADORA INTERNACIONAL CARIBBEAN EXOTICS S A")</f>
        <v>COMERCIALIZADORA INTERNACIONAL CARIBBEAN EXOTICS S A</v>
      </c>
      <c r="S11467" s="25">
        <f>+VLOOKUP(E11467, TC!A:D, 2, FALSE())</f>
        <v>4179.6899999999996</v>
      </c>
      <c r="T11467" t="str">
        <f t="shared" si="899"/>
        <v>COP</v>
      </c>
    </row>
    <row r="11468" spans="1:20" ht="18.75" hidden="1" customHeight="1" x14ac:dyDescent="0.25">
      <c r="A11468" t="s">
        <v>3341</v>
      </c>
      <c r="B11468" t="s">
        <v>5</v>
      </c>
      <c r="C11468" t="s">
        <v>1913</v>
      </c>
      <c r="D11468" s="24">
        <v>12680</v>
      </c>
      <c r="E11468" t="s">
        <v>1805</v>
      </c>
      <c r="F11468" t="s">
        <v>99</v>
      </c>
      <c r="G11468" t="s">
        <v>113</v>
      </c>
      <c r="I11468" t="s">
        <v>2162</v>
      </c>
      <c r="J11468" t="s">
        <v>1915</v>
      </c>
      <c r="K11468" t="s">
        <v>2021</v>
      </c>
      <c r="L11468" s="24">
        <v>87920</v>
      </c>
      <c r="M11468" s="25">
        <f>+VLOOKUP(E11468, TC!A:D, 4, FALSE())</f>
        <v>1.1445499977271041</v>
      </c>
      <c r="N11468" s="24">
        <f t="shared" si="895"/>
        <v>87920</v>
      </c>
      <c r="O11468" t="str">
        <f t="shared" si="896"/>
        <v>FACTURA</v>
      </c>
      <c r="P11468" t="str">
        <f t="shared" si="897"/>
        <v>2025</v>
      </c>
      <c r="Q11468" t="str">
        <f t="shared" si="898"/>
        <v>07</v>
      </c>
      <c r="R11468" t="str">
        <f>+IFERROR(VLOOKUP(I11468, Listado!A:B, 2, FALSE()), "COMERCIALIZADORA INTERNACIONAL CARIBBEAN EXOTICS S A")</f>
        <v>COMERCIALIZADORA INTERNACIONAL CARIBBEAN EXOTICS S A</v>
      </c>
      <c r="S11468" s="25">
        <f>+VLOOKUP(E11468, TC!A:D, 2, FALSE())</f>
        <v>4179.6899999999996</v>
      </c>
      <c r="T11468" t="str">
        <f t="shared" si="899"/>
        <v>COP</v>
      </c>
    </row>
    <row r="11469" spans="1:20" ht="18.75" hidden="1" customHeight="1" x14ac:dyDescent="0.25">
      <c r="A11469" t="s">
        <v>3341</v>
      </c>
      <c r="B11469" t="s">
        <v>5</v>
      </c>
      <c r="C11469" t="s">
        <v>1913</v>
      </c>
      <c r="D11469" s="24">
        <v>12680</v>
      </c>
      <c r="E11469" t="s">
        <v>1805</v>
      </c>
      <c r="F11469" t="s">
        <v>99</v>
      </c>
      <c r="G11469" t="s">
        <v>113</v>
      </c>
      <c r="I11469" t="s">
        <v>2162</v>
      </c>
      <c r="J11469" t="s">
        <v>1915</v>
      </c>
      <c r="K11469" t="s">
        <v>2021</v>
      </c>
      <c r="L11469" s="24">
        <v>58240</v>
      </c>
      <c r="M11469" s="25">
        <f>+VLOOKUP(E11469, TC!A:D, 4, FALSE())</f>
        <v>1.1445499977271041</v>
      </c>
      <c r="N11469" s="24">
        <f t="shared" si="895"/>
        <v>58240</v>
      </c>
      <c r="O11469" t="str">
        <f t="shared" si="896"/>
        <v>FACTURA</v>
      </c>
      <c r="P11469" t="str">
        <f t="shared" si="897"/>
        <v>2025</v>
      </c>
      <c r="Q11469" t="str">
        <f t="shared" si="898"/>
        <v>07</v>
      </c>
      <c r="R11469" t="str">
        <f>+IFERROR(VLOOKUP(I11469, Listado!A:B, 2, FALSE()), "COMERCIALIZADORA INTERNACIONAL CARIBBEAN EXOTICS S A")</f>
        <v>COMERCIALIZADORA INTERNACIONAL CARIBBEAN EXOTICS S A</v>
      </c>
      <c r="S11469" s="25">
        <f>+VLOOKUP(E11469, TC!A:D, 2, FALSE())</f>
        <v>4179.6899999999996</v>
      </c>
      <c r="T11469" t="str">
        <f t="shared" si="899"/>
        <v>COP</v>
      </c>
    </row>
    <row r="11470" spans="1:20" ht="18.75" hidden="1" customHeight="1" x14ac:dyDescent="0.25">
      <c r="A11470" t="s">
        <v>3341</v>
      </c>
      <c r="B11470" t="s">
        <v>5</v>
      </c>
      <c r="C11470" t="s">
        <v>1913</v>
      </c>
      <c r="D11470" s="24">
        <v>12680</v>
      </c>
      <c r="E11470" t="s">
        <v>1805</v>
      </c>
      <c r="F11470" t="s">
        <v>99</v>
      </c>
      <c r="G11470" t="s">
        <v>113</v>
      </c>
      <c r="I11470" t="s">
        <v>2162</v>
      </c>
      <c r="J11470" t="s">
        <v>1915</v>
      </c>
      <c r="K11470" t="s">
        <v>2021</v>
      </c>
      <c r="L11470" s="24">
        <v>65520</v>
      </c>
      <c r="M11470" s="25">
        <f>+VLOOKUP(E11470, TC!A:D, 4, FALSE())</f>
        <v>1.1445499977271041</v>
      </c>
      <c r="N11470" s="24">
        <f t="shared" si="895"/>
        <v>65520</v>
      </c>
      <c r="O11470" t="str">
        <f t="shared" si="896"/>
        <v>FACTURA</v>
      </c>
      <c r="P11470" t="str">
        <f t="shared" si="897"/>
        <v>2025</v>
      </c>
      <c r="Q11470" t="str">
        <f t="shared" si="898"/>
        <v>07</v>
      </c>
      <c r="R11470" t="str">
        <f>+IFERROR(VLOOKUP(I11470, Listado!A:B, 2, FALSE()), "COMERCIALIZADORA INTERNACIONAL CARIBBEAN EXOTICS S A")</f>
        <v>COMERCIALIZADORA INTERNACIONAL CARIBBEAN EXOTICS S A</v>
      </c>
      <c r="S11470" s="25">
        <f>+VLOOKUP(E11470, TC!A:D, 2, FALSE())</f>
        <v>4179.6899999999996</v>
      </c>
      <c r="T11470" t="str">
        <f t="shared" si="899"/>
        <v>COP</v>
      </c>
    </row>
    <row r="11471" spans="1:20" ht="18.75" hidden="1" customHeight="1" x14ac:dyDescent="0.25">
      <c r="A11471" t="s">
        <v>3341</v>
      </c>
      <c r="B11471" t="s">
        <v>5</v>
      </c>
      <c r="C11471" t="s">
        <v>1913</v>
      </c>
      <c r="D11471" s="24">
        <v>12680</v>
      </c>
      <c r="E11471" t="s">
        <v>1805</v>
      </c>
      <c r="F11471" t="s">
        <v>99</v>
      </c>
      <c r="G11471" t="s">
        <v>113</v>
      </c>
      <c r="I11471" t="s">
        <v>2162</v>
      </c>
      <c r="J11471" t="s">
        <v>1915</v>
      </c>
      <c r="K11471" t="s">
        <v>2021</v>
      </c>
      <c r="L11471" s="24">
        <v>24640</v>
      </c>
      <c r="M11471" s="25">
        <f>+VLOOKUP(E11471, TC!A:D, 4, FALSE())</f>
        <v>1.1445499977271041</v>
      </c>
      <c r="N11471" s="24">
        <f t="shared" si="895"/>
        <v>24640</v>
      </c>
      <c r="O11471" t="str">
        <f t="shared" si="896"/>
        <v>FACTURA</v>
      </c>
      <c r="P11471" t="str">
        <f t="shared" si="897"/>
        <v>2025</v>
      </c>
      <c r="Q11471" t="str">
        <f t="shared" si="898"/>
        <v>07</v>
      </c>
      <c r="R11471" t="str">
        <f>+IFERROR(VLOOKUP(I11471, Listado!A:B, 2, FALSE()), "COMERCIALIZADORA INTERNACIONAL CARIBBEAN EXOTICS S A")</f>
        <v>COMERCIALIZADORA INTERNACIONAL CARIBBEAN EXOTICS S A</v>
      </c>
      <c r="S11471" s="25">
        <f>+VLOOKUP(E11471, TC!A:D, 2, FALSE())</f>
        <v>4179.6899999999996</v>
      </c>
      <c r="T11471" t="str">
        <f t="shared" si="899"/>
        <v>COP</v>
      </c>
    </row>
    <row r="11472" spans="1:20" ht="18.75" hidden="1" customHeight="1" x14ac:dyDescent="0.25">
      <c r="A11472" t="s">
        <v>3341</v>
      </c>
      <c r="B11472" t="s">
        <v>5</v>
      </c>
      <c r="C11472" t="s">
        <v>1913</v>
      </c>
      <c r="D11472" s="24">
        <v>12680</v>
      </c>
      <c r="E11472" t="s">
        <v>1805</v>
      </c>
      <c r="F11472" t="s">
        <v>99</v>
      </c>
      <c r="G11472" t="s">
        <v>113</v>
      </c>
      <c r="I11472" t="s">
        <v>2162</v>
      </c>
      <c r="J11472" t="s">
        <v>1915</v>
      </c>
      <c r="K11472" t="s">
        <v>2021</v>
      </c>
      <c r="L11472" s="24">
        <v>10640</v>
      </c>
      <c r="M11472" s="25">
        <f>+VLOOKUP(E11472, TC!A:D, 4, FALSE())</f>
        <v>1.1445499977271041</v>
      </c>
      <c r="N11472" s="24">
        <f t="shared" si="895"/>
        <v>10640</v>
      </c>
      <c r="O11472" t="str">
        <f t="shared" si="896"/>
        <v>FACTURA</v>
      </c>
      <c r="P11472" t="str">
        <f t="shared" si="897"/>
        <v>2025</v>
      </c>
      <c r="Q11472" t="str">
        <f t="shared" si="898"/>
        <v>07</v>
      </c>
      <c r="R11472" t="str">
        <f>+IFERROR(VLOOKUP(I11472, Listado!A:B, 2, FALSE()), "COMERCIALIZADORA INTERNACIONAL CARIBBEAN EXOTICS S A")</f>
        <v>COMERCIALIZADORA INTERNACIONAL CARIBBEAN EXOTICS S A</v>
      </c>
      <c r="S11472" s="25">
        <f>+VLOOKUP(E11472, TC!A:D, 2, FALSE())</f>
        <v>4179.6899999999996</v>
      </c>
      <c r="T11472" t="str">
        <f t="shared" si="899"/>
        <v>COP</v>
      </c>
    </row>
    <row r="11473" spans="1:20" ht="18.75" hidden="1" customHeight="1" x14ac:dyDescent="0.25">
      <c r="A11473" t="s">
        <v>3341</v>
      </c>
      <c r="B11473" t="s">
        <v>5</v>
      </c>
      <c r="C11473" t="s">
        <v>1913</v>
      </c>
      <c r="D11473" s="24">
        <v>12681</v>
      </c>
      <c r="E11473" t="s">
        <v>1805</v>
      </c>
      <c r="F11473" t="s">
        <v>99</v>
      </c>
      <c r="G11473" t="s">
        <v>113</v>
      </c>
      <c r="I11473" t="s">
        <v>2377</v>
      </c>
      <c r="J11473" t="s">
        <v>1915</v>
      </c>
      <c r="K11473" t="s">
        <v>2021</v>
      </c>
      <c r="L11473" s="24">
        <v>365120</v>
      </c>
      <c r="M11473" s="25">
        <f>+VLOOKUP(E11473, TC!A:D, 4, FALSE())</f>
        <v>1.1445499977271041</v>
      </c>
      <c r="N11473" s="24">
        <f t="shared" si="895"/>
        <v>365120</v>
      </c>
      <c r="O11473" t="str">
        <f t="shared" si="896"/>
        <v>FACTURA</v>
      </c>
      <c r="P11473" t="str">
        <f t="shared" si="897"/>
        <v>2025</v>
      </c>
      <c r="Q11473" t="str">
        <f t="shared" si="898"/>
        <v>07</v>
      </c>
      <c r="R11473" t="str">
        <f>+IFERROR(VLOOKUP(I11473, Listado!A:B, 2, FALSE()), "COMERCIALIZADORA INTERNACIONAL CARIBBEAN EXOTICS S A")</f>
        <v>COMERCIALIZADORA INTERNACIONAL CARIBBEAN EXOTICS S A</v>
      </c>
      <c r="S11473" s="25">
        <f>+VLOOKUP(E11473, TC!A:D, 2, FALSE())</f>
        <v>4179.6899999999996</v>
      </c>
      <c r="T11473" t="str">
        <f t="shared" si="899"/>
        <v>COP</v>
      </c>
    </row>
    <row r="11474" spans="1:20" ht="18.75" hidden="1" customHeight="1" x14ac:dyDescent="0.25">
      <c r="A11474" t="s">
        <v>3341</v>
      </c>
      <c r="B11474" t="s">
        <v>5</v>
      </c>
      <c r="C11474" t="s">
        <v>1913</v>
      </c>
      <c r="D11474" s="24">
        <v>12681</v>
      </c>
      <c r="E11474" t="s">
        <v>1805</v>
      </c>
      <c r="F11474" t="s">
        <v>99</v>
      </c>
      <c r="G11474" t="s">
        <v>113</v>
      </c>
      <c r="I11474" t="s">
        <v>2377</v>
      </c>
      <c r="J11474" t="s">
        <v>1915</v>
      </c>
      <c r="K11474" t="s">
        <v>2021</v>
      </c>
      <c r="L11474" s="24">
        <v>463960</v>
      </c>
      <c r="M11474" s="25">
        <f>+VLOOKUP(E11474, TC!A:D, 4, FALSE())</f>
        <v>1.1445499977271041</v>
      </c>
      <c r="N11474" s="24">
        <f t="shared" si="895"/>
        <v>463960</v>
      </c>
      <c r="O11474" t="str">
        <f t="shared" si="896"/>
        <v>FACTURA</v>
      </c>
      <c r="P11474" t="str">
        <f t="shared" si="897"/>
        <v>2025</v>
      </c>
      <c r="Q11474" t="str">
        <f t="shared" si="898"/>
        <v>07</v>
      </c>
      <c r="R11474" t="str">
        <f>+IFERROR(VLOOKUP(I11474, Listado!A:B, 2, FALSE()), "COMERCIALIZADORA INTERNACIONAL CARIBBEAN EXOTICS S A")</f>
        <v>COMERCIALIZADORA INTERNACIONAL CARIBBEAN EXOTICS S A</v>
      </c>
      <c r="S11474" s="25">
        <f>+VLOOKUP(E11474, TC!A:D, 2, FALSE())</f>
        <v>4179.6899999999996</v>
      </c>
      <c r="T11474" t="str">
        <f t="shared" si="899"/>
        <v>COP</v>
      </c>
    </row>
    <row r="11475" spans="1:20" ht="18.75" hidden="1" customHeight="1" x14ac:dyDescent="0.25">
      <c r="A11475" t="s">
        <v>3341</v>
      </c>
      <c r="B11475" t="s">
        <v>5</v>
      </c>
      <c r="C11475" t="s">
        <v>1913</v>
      </c>
      <c r="D11475" s="24">
        <v>12681</v>
      </c>
      <c r="E11475" t="s">
        <v>1805</v>
      </c>
      <c r="F11475" t="s">
        <v>99</v>
      </c>
      <c r="G11475" t="s">
        <v>113</v>
      </c>
      <c r="I11475" t="s">
        <v>2377</v>
      </c>
      <c r="J11475" t="s">
        <v>1915</v>
      </c>
      <c r="K11475" t="s">
        <v>2021</v>
      </c>
      <c r="L11475" s="24">
        <v>214480</v>
      </c>
      <c r="M11475" s="25">
        <f>+VLOOKUP(E11475, TC!A:D, 4, FALSE())</f>
        <v>1.1445499977271041</v>
      </c>
      <c r="N11475" s="24">
        <f t="shared" si="895"/>
        <v>214480</v>
      </c>
      <c r="O11475" t="str">
        <f t="shared" si="896"/>
        <v>FACTURA</v>
      </c>
      <c r="P11475" t="str">
        <f t="shared" si="897"/>
        <v>2025</v>
      </c>
      <c r="Q11475" t="str">
        <f t="shared" si="898"/>
        <v>07</v>
      </c>
      <c r="R11475" t="str">
        <f>+IFERROR(VLOOKUP(I11475, Listado!A:B, 2, FALSE()), "COMERCIALIZADORA INTERNACIONAL CARIBBEAN EXOTICS S A")</f>
        <v>COMERCIALIZADORA INTERNACIONAL CARIBBEAN EXOTICS S A</v>
      </c>
      <c r="S11475" s="25">
        <f>+VLOOKUP(E11475, TC!A:D, 2, FALSE())</f>
        <v>4179.6899999999996</v>
      </c>
      <c r="T11475" t="str">
        <f t="shared" si="899"/>
        <v>COP</v>
      </c>
    </row>
    <row r="11476" spans="1:20" ht="18.75" hidden="1" customHeight="1" x14ac:dyDescent="0.25">
      <c r="A11476" t="s">
        <v>3341</v>
      </c>
      <c r="B11476" t="s">
        <v>5</v>
      </c>
      <c r="C11476" t="s">
        <v>1913</v>
      </c>
      <c r="D11476" s="24">
        <v>12681</v>
      </c>
      <c r="E11476" t="s">
        <v>1805</v>
      </c>
      <c r="F11476" t="s">
        <v>99</v>
      </c>
      <c r="G11476" t="s">
        <v>113</v>
      </c>
      <c r="I11476" t="s">
        <v>2377</v>
      </c>
      <c r="J11476" t="s">
        <v>1915</v>
      </c>
      <c r="K11476" t="s">
        <v>2021</v>
      </c>
      <c r="L11476" s="24">
        <v>30520</v>
      </c>
      <c r="M11476" s="25">
        <f>+VLOOKUP(E11476, TC!A:D, 4, FALSE())</f>
        <v>1.1445499977271041</v>
      </c>
      <c r="N11476" s="24">
        <f t="shared" si="895"/>
        <v>30520</v>
      </c>
      <c r="O11476" t="str">
        <f t="shared" si="896"/>
        <v>FACTURA</v>
      </c>
      <c r="P11476" t="str">
        <f t="shared" si="897"/>
        <v>2025</v>
      </c>
      <c r="Q11476" t="str">
        <f t="shared" si="898"/>
        <v>07</v>
      </c>
      <c r="R11476" t="str">
        <f>+IFERROR(VLOOKUP(I11476, Listado!A:B, 2, FALSE()), "COMERCIALIZADORA INTERNACIONAL CARIBBEAN EXOTICS S A")</f>
        <v>COMERCIALIZADORA INTERNACIONAL CARIBBEAN EXOTICS S A</v>
      </c>
      <c r="S11476" s="25">
        <f>+VLOOKUP(E11476, TC!A:D, 2, FALSE())</f>
        <v>4179.6899999999996</v>
      </c>
      <c r="T11476" t="str">
        <f t="shared" si="899"/>
        <v>COP</v>
      </c>
    </row>
    <row r="11477" spans="1:20" ht="18.75" hidden="1" customHeight="1" x14ac:dyDescent="0.25">
      <c r="A11477" t="s">
        <v>3341</v>
      </c>
      <c r="B11477" t="s">
        <v>5</v>
      </c>
      <c r="C11477" t="s">
        <v>1913</v>
      </c>
      <c r="D11477" s="24">
        <v>12681</v>
      </c>
      <c r="E11477" t="s">
        <v>1805</v>
      </c>
      <c r="F11477" t="s">
        <v>99</v>
      </c>
      <c r="G11477" t="s">
        <v>113</v>
      </c>
      <c r="I11477" t="s">
        <v>2377</v>
      </c>
      <c r="J11477" t="s">
        <v>1915</v>
      </c>
      <c r="K11477" t="s">
        <v>2021</v>
      </c>
      <c r="L11477" s="24">
        <v>32760</v>
      </c>
      <c r="M11477" s="25">
        <f>+VLOOKUP(E11477, TC!A:D, 4, FALSE())</f>
        <v>1.1445499977271041</v>
      </c>
      <c r="N11477" s="24">
        <f t="shared" si="895"/>
        <v>32760</v>
      </c>
      <c r="O11477" t="str">
        <f t="shared" si="896"/>
        <v>FACTURA</v>
      </c>
      <c r="P11477" t="str">
        <f t="shared" si="897"/>
        <v>2025</v>
      </c>
      <c r="Q11477" t="str">
        <f t="shared" si="898"/>
        <v>07</v>
      </c>
      <c r="R11477" t="str">
        <f>+IFERROR(VLOOKUP(I11477, Listado!A:B, 2, FALSE()), "COMERCIALIZADORA INTERNACIONAL CARIBBEAN EXOTICS S A")</f>
        <v>COMERCIALIZADORA INTERNACIONAL CARIBBEAN EXOTICS S A</v>
      </c>
      <c r="S11477" s="25">
        <f>+VLOOKUP(E11477, TC!A:D, 2, FALSE())</f>
        <v>4179.6899999999996</v>
      </c>
      <c r="T11477" t="str">
        <f t="shared" si="899"/>
        <v>COP</v>
      </c>
    </row>
    <row r="11478" spans="1:20" ht="18.75" hidden="1" customHeight="1" x14ac:dyDescent="0.25">
      <c r="A11478" t="s">
        <v>3341</v>
      </c>
      <c r="B11478" t="s">
        <v>5</v>
      </c>
      <c r="C11478" t="s">
        <v>1913</v>
      </c>
      <c r="D11478" s="24">
        <v>12681</v>
      </c>
      <c r="E11478" t="s">
        <v>1805</v>
      </c>
      <c r="F11478" t="s">
        <v>99</v>
      </c>
      <c r="G11478" t="s">
        <v>113</v>
      </c>
      <c r="I11478" t="s">
        <v>2377</v>
      </c>
      <c r="J11478" t="s">
        <v>1915</v>
      </c>
      <c r="K11478" t="s">
        <v>2021</v>
      </c>
      <c r="L11478" s="24">
        <v>11200</v>
      </c>
      <c r="M11478" s="25">
        <f>+VLOOKUP(E11478, TC!A:D, 4, FALSE())</f>
        <v>1.1445499977271041</v>
      </c>
      <c r="N11478" s="24">
        <f t="shared" si="895"/>
        <v>11200</v>
      </c>
      <c r="O11478" t="str">
        <f t="shared" si="896"/>
        <v>FACTURA</v>
      </c>
      <c r="P11478" t="str">
        <f t="shared" si="897"/>
        <v>2025</v>
      </c>
      <c r="Q11478" t="str">
        <f t="shared" si="898"/>
        <v>07</v>
      </c>
      <c r="R11478" t="str">
        <f>+IFERROR(VLOOKUP(I11478, Listado!A:B, 2, FALSE()), "COMERCIALIZADORA INTERNACIONAL CARIBBEAN EXOTICS S A")</f>
        <v>COMERCIALIZADORA INTERNACIONAL CARIBBEAN EXOTICS S A</v>
      </c>
      <c r="S11478" s="25">
        <f>+VLOOKUP(E11478, TC!A:D, 2, FALSE())</f>
        <v>4179.6899999999996</v>
      </c>
      <c r="T11478" t="str">
        <f t="shared" si="899"/>
        <v>COP</v>
      </c>
    </row>
    <row r="11479" spans="1:20" ht="18.75" hidden="1" customHeight="1" x14ac:dyDescent="0.25">
      <c r="A11479" t="s">
        <v>3341</v>
      </c>
      <c r="B11479" t="s">
        <v>5</v>
      </c>
      <c r="C11479" t="s">
        <v>1913</v>
      </c>
      <c r="D11479" s="24">
        <v>12681</v>
      </c>
      <c r="E11479" t="s">
        <v>1805</v>
      </c>
      <c r="F11479" t="s">
        <v>99</v>
      </c>
      <c r="G11479" t="s">
        <v>113</v>
      </c>
      <c r="I11479" t="s">
        <v>2377</v>
      </c>
      <c r="J11479" t="s">
        <v>1915</v>
      </c>
      <c r="K11479" t="s">
        <v>2021</v>
      </c>
      <c r="L11479" s="24">
        <v>1960</v>
      </c>
      <c r="M11479" s="25">
        <f>+VLOOKUP(E11479, TC!A:D, 4, FALSE())</f>
        <v>1.1445499977271041</v>
      </c>
      <c r="N11479" s="24">
        <f t="shared" si="895"/>
        <v>1960</v>
      </c>
      <c r="O11479" t="str">
        <f t="shared" si="896"/>
        <v>FACTURA</v>
      </c>
      <c r="P11479" t="str">
        <f t="shared" si="897"/>
        <v>2025</v>
      </c>
      <c r="Q11479" t="str">
        <f t="shared" si="898"/>
        <v>07</v>
      </c>
      <c r="R11479" t="str">
        <f>+IFERROR(VLOOKUP(I11479, Listado!A:B, 2, FALSE()), "COMERCIALIZADORA INTERNACIONAL CARIBBEAN EXOTICS S A")</f>
        <v>COMERCIALIZADORA INTERNACIONAL CARIBBEAN EXOTICS S A</v>
      </c>
      <c r="S11479" s="25">
        <f>+VLOOKUP(E11479, TC!A:D, 2, FALSE())</f>
        <v>4179.6899999999996</v>
      </c>
      <c r="T11479" t="str">
        <f t="shared" si="899"/>
        <v>COP</v>
      </c>
    </row>
    <row r="11480" spans="1:20" ht="18.75" hidden="1" customHeight="1" x14ac:dyDescent="0.25">
      <c r="A11480" t="s">
        <v>3341</v>
      </c>
      <c r="B11480" t="s">
        <v>5</v>
      </c>
      <c r="C11480" t="s">
        <v>1913</v>
      </c>
      <c r="D11480" s="24">
        <v>12682</v>
      </c>
      <c r="E11480" t="s">
        <v>1805</v>
      </c>
      <c r="F11480" t="s">
        <v>99</v>
      </c>
      <c r="G11480" t="s">
        <v>113</v>
      </c>
      <c r="I11480" t="s">
        <v>1843</v>
      </c>
      <c r="J11480" t="s">
        <v>1915</v>
      </c>
      <c r="K11480" t="s">
        <v>2021</v>
      </c>
      <c r="L11480" s="24">
        <v>311080</v>
      </c>
      <c r="M11480" s="25">
        <f>+VLOOKUP(E11480, TC!A:D, 4, FALSE())</f>
        <v>1.1445499977271041</v>
      </c>
      <c r="N11480" s="24">
        <f t="shared" si="895"/>
        <v>311080</v>
      </c>
      <c r="O11480" t="str">
        <f t="shared" si="896"/>
        <v>FACTURA</v>
      </c>
      <c r="P11480" t="str">
        <f t="shared" si="897"/>
        <v>2025</v>
      </c>
      <c r="Q11480" t="str">
        <f t="shared" si="898"/>
        <v>07</v>
      </c>
      <c r="R11480" t="str">
        <f>+IFERROR(VLOOKUP(I11480, Listado!A:B, 2, FALSE()), "COMERCIALIZADORA INTERNACIONAL CARIBBEAN EXOTICS S A")</f>
        <v>LONDOÑO ECHEVERRI ALEJANDRA</v>
      </c>
      <c r="S11480" s="25">
        <f>+VLOOKUP(E11480, TC!A:D, 2, FALSE())</f>
        <v>4179.6899999999996</v>
      </c>
      <c r="T11480" t="str">
        <f t="shared" si="899"/>
        <v>COP</v>
      </c>
    </row>
    <row r="11481" spans="1:20" ht="18.75" hidden="1" customHeight="1" x14ac:dyDescent="0.25">
      <c r="A11481" t="s">
        <v>3341</v>
      </c>
      <c r="B11481" t="s">
        <v>5</v>
      </c>
      <c r="C11481" t="s">
        <v>1913</v>
      </c>
      <c r="D11481" s="24">
        <v>12682</v>
      </c>
      <c r="E11481" t="s">
        <v>1805</v>
      </c>
      <c r="F11481" t="s">
        <v>99</v>
      </c>
      <c r="G11481" t="s">
        <v>113</v>
      </c>
      <c r="I11481" t="s">
        <v>1843</v>
      </c>
      <c r="J11481" t="s">
        <v>1915</v>
      </c>
      <c r="K11481" t="s">
        <v>2021</v>
      </c>
      <c r="L11481" s="24">
        <v>92400</v>
      </c>
      <c r="M11481" s="25">
        <f>+VLOOKUP(E11481, TC!A:D, 4, FALSE())</f>
        <v>1.1445499977271041</v>
      </c>
      <c r="N11481" s="24">
        <f t="shared" si="895"/>
        <v>92400</v>
      </c>
      <c r="O11481" t="str">
        <f t="shared" si="896"/>
        <v>FACTURA</v>
      </c>
      <c r="P11481" t="str">
        <f t="shared" si="897"/>
        <v>2025</v>
      </c>
      <c r="Q11481" t="str">
        <f t="shared" si="898"/>
        <v>07</v>
      </c>
      <c r="R11481" t="str">
        <f>+IFERROR(VLOOKUP(I11481, Listado!A:B, 2, FALSE()), "COMERCIALIZADORA INTERNACIONAL CARIBBEAN EXOTICS S A")</f>
        <v>LONDOÑO ECHEVERRI ALEJANDRA</v>
      </c>
      <c r="S11481" s="25">
        <f>+VLOOKUP(E11481, TC!A:D, 2, FALSE())</f>
        <v>4179.6899999999996</v>
      </c>
      <c r="T11481" t="str">
        <f t="shared" si="899"/>
        <v>COP</v>
      </c>
    </row>
    <row r="11482" spans="1:20" ht="18.75" hidden="1" customHeight="1" x14ac:dyDescent="0.25">
      <c r="A11482" t="s">
        <v>3341</v>
      </c>
      <c r="B11482" t="s">
        <v>5</v>
      </c>
      <c r="C11482" t="s">
        <v>1913</v>
      </c>
      <c r="D11482" s="24">
        <v>12682</v>
      </c>
      <c r="E11482" t="s">
        <v>1805</v>
      </c>
      <c r="F11482" t="s">
        <v>99</v>
      </c>
      <c r="G11482" t="s">
        <v>113</v>
      </c>
      <c r="I11482" t="s">
        <v>1843</v>
      </c>
      <c r="J11482" t="s">
        <v>1915</v>
      </c>
      <c r="K11482" t="s">
        <v>2021</v>
      </c>
      <c r="L11482" s="24">
        <v>44240</v>
      </c>
      <c r="M11482" s="25">
        <f>+VLOOKUP(E11482, TC!A:D, 4, FALSE())</f>
        <v>1.1445499977271041</v>
      </c>
      <c r="N11482" s="24">
        <f t="shared" si="895"/>
        <v>44240</v>
      </c>
      <c r="O11482" t="str">
        <f t="shared" si="896"/>
        <v>FACTURA</v>
      </c>
      <c r="P11482" t="str">
        <f t="shared" si="897"/>
        <v>2025</v>
      </c>
      <c r="Q11482" t="str">
        <f t="shared" si="898"/>
        <v>07</v>
      </c>
      <c r="R11482" t="str">
        <f>+IFERROR(VLOOKUP(I11482, Listado!A:B, 2, FALSE()), "COMERCIALIZADORA INTERNACIONAL CARIBBEAN EXOTICS S A")</f>
        <v>LONDOÑO ECHEVERRI ALEJANDRA</v>
      </c>
      <c r="S11482" s="25">
        <f>+VLOOKUP(E11482, TC!A:D, 2, FALSE())</f>
        <v>4179.6899999999996</v>
      </c>
      <c r="T11482" t="str">
        <f t="shared" si="899"/>
        <v>COP</v>
      </c>
    </row>
    <row r="11483" spans="1:20" ht="18.75" hidden="1" customHeight="1" x14ac:dyDescent="0.25">
      <c r="A11483" t="s">
        <v>3341</v>
      </c>
      <c r="B11483" t="s">
        <v>5</v>
      </c>
      <c r="C11483" t="s">
        <v>1913</v>
      </c>
      <c r="D11483" s="24">
        <v>12682</v>
      </c>
      <c r="E11483" t="s">
        <v>1805</v>
      </c>
      <c r="F11483" t="s">
        <v>99</v>
      </c>
      <c r="G11483" t="s">
        <v>113</v>
      </c>
      <c r="I11483" t="s">
        <v>1843</v>
      </c>
      <c r="J11483" t="s">
        <v>1915</v>
      </c>
      <c r="K11483" t="s">
        <v>2021</v>
      </c>
      <c r="L11483" s="24">
        <v>52080</v>
      </c>
      <c r="M11483" s="25">
        <f>+VLOOKUP(E11483, TC!A:D, 4, FALSE())</f>
        <v>1.1445499977271041</v>
      </c>
      <c r="N11483" s="24">
        <f t="shared" si="895"/>
        <v>52080</v>
      </c>
      <c r="O11483" t="str">
        <f t="shared" si="896"/>
        <v>FACTURA</v>
      </c>
      <c r="P11483" t="str">
        <f t="shared" si="897"/>
        <v>2025</v>
      </c>
      <c r="Q11483" t="str">
        <f t="shared" si="898"/>
        <v>07</v>
      </c>
      <c r="R11483" t="str">
        <f>+IFERROR(VLOOKUP(I11483, Listado!A:B, 2, FALSE()), "COMERCIALIZADORA INTERNACIONAL CARIBBEAN EXOTICS S A")</f>
        <v>LONDOÑO ECHEVERRI ALEJANDRA</v>
      </c>
      <c r="S11483" s="25">
        <f>+VLOOKUP(E11483, TC!A:D, 2, FALSE())</f>
        <v>4179.6899999999996</v>
      </c>
      <c r="T11483" t="str">
        <f t="shared" si="899"/>
        <v>COP</v>
      </c>
    </row>
    <row r="11484" spans="1:20" ht="18.75" hidden="1" customHeight="1" x14ac:dyDescent="0.25">
      <c r="A11484" t="s">
        <v>3341</v>
      </c>
      <c r="B11484" t="s">
        <v>5</v>
      </c>
      <c r="C11484" t="s">
        <v>1913</v>
      </c>
      <c r="D11484" s="24">
        <v>12682</v>
      </c>
      <c r="E11484" t="s">
        <v>1805</v>
      </c>
      <c r="F11484" t="s">
        <v>99</v>
      </c>
      <c r="G11484" t="s">
        <v>113</v>
      </c>
      <c r="I11484" t="s">
        <v>1843</v>
      </c>
      <c r="J11484" t="s">
        <v>1915</v>
      </c>
      <c r="K11484" t="s">
        <v>2021</v>
      </c>
      <c r="L11484" s="24">
        <v>35000</v>
      </c>
      <c r="M11484" s="25">
        <f>+VLOOKUP(E11484, TC!A:D, 4, FALSE())</f>
        <v>1.1445499977271041</v>
      </c>
      <c r="N11484" s="24">
        <f t="shared" si="895"/>
        <v>35000</v>
      </c>
      <c r="O11484" t="str">
        <f t="shared" si="896"/>
        <v>FACTURA</v>
      </c>
      <c r="P11484" t="str">
        <f t="shared" si="897"/>
        <v>2025</v>
      </c>
      <c r="Q11484" t="str">
        <f t="shared" si="898"/>
        <v>07</v>
      </c>
      <c r="R11484" t="str">
        <f>+IFERROR(VLOOKUP(I11484, Listado!A:B, 2, FALSE()), "COMERCIALIZADORA INTERNACIONAL CARIBBEAN EXOTICS S A")</f>
        <v>LONDOÑO ECHEVERRI ALEJANDRA</v>
      </c>
      <c r="S11484" s="25">
        <f>+VLOOKUP(E11484, TC!A:D, 2, FALSE())</f>
        <v>4179.6899999999996</v>
      </c>
      <c r="T11484" t="str">
        <f t="shared" si="899"/>
        <v>COP</v>
      </c>
    </row>
    <row r="11485" spans="1:20" ht="18.75" hidden="1" customHeight="1" x14ac:dyDescent="0.25">
      <c r="A11485" t="s">
        <v>3341</v>
      </c>
      <c r="B11485" t="s">
        <v>5</v>
      </c>
      <c r="C11485" t="s">
        <v>1913</v>
      </c>
      <c r="D11485" s="24">
        <v>12682</v>
      </c>
      <c r="E11485" t="s">
        <v>1805</v>
      </c>
      <c r="F11485" t="s">
        <v>99</v>
      </c>
      <c r="G11485" t="s">
        <v>113</v>
      </c>
      <c r="I11485" t="s">
        <v>1843</v>
      </c>
      <c r="J11485" t="s">
        <v>1915</v>
      </c>
      <c r="K11485" t="s">
        <v>2021</v>
      </c>
      <c r="L11485" s="24">
        <v>7000</v>
      </c>
      <c r="M11485" s="25">
        <f>+VLOOKUP(E11485, TC!A:D, 4, FALSE())</f>
        <v>1.1445499977271041</v>
      </c>
      <c r="N11485" s="24">
        <f t="shared" si="895"/>
        <v>7000</v>
      </c>
      <c r="O11485" t="str">
        <f t="shared" si="896"/>
        <v>FACTURA</v>
      </c>
      <c r="P11485" t="str">
        <f t="shared" si="897"/>
        <v>2025</v>
      </c>
      <c r="Q11485" t="str">
        <f t="shared" si="898"/>
        <v>07</v>
      </c>
      <c r="R11485" t="str">
        <f>+IFERROR(VLOOKUP(I11485, Listado!A:B, 2, FALSE()), "COMERCIALIZADORA INTERNACIONAL CARIBBEAN EXOTICS S A")</f>
        <v>LONDOÑO ECHEVERRI ALEJANDRA</v>
      </c>
      <c r="S11485" s="25">
        <f>+VLOOKUP(E11485, TC!A:D, 2, FALSE())</f>
        <v>4179.6899999999996</v>
      </c>
      <c r="T11485" t="str">
        <f t="shared" si="899"/>
        <v>COP</v>
      </c>
    </row>
    <row r="11486" spans="1:20" ht="18.75" hidden="1" customHeight="1" x14ac:dyDescent="0.25">
      <c r="A11486" t="s">
        <v>3341</v>
      </c>
      <c r="B11486" t="s">
        <v>5</v>
      </c>
      <c r="C11486" t="s">
        <v>1913</v>
      </c>
      <c r="D11486" s="24">
        <v>12682</v>
      </c>
      <c r="E11486" t="s">
        <v>1805</v>
      </c>
      <c r="F11486" t="s">
        <v>99</v>
      </c>
      <c r="G11486" t="s">
        <v>113</v>
      </c>
      <c r="I11486" t="s">
        <v>1843</v>
      </c>
      <c r="J11486" t="s">
        <v>1915</v>
      </c>
      <c r="K11486" t="s">
        <v>2021</v>
      </c>
      <c r="L11486" s="24">
        <v>10920</v>
      </c>
      <c r="M11486" s="25">
        <f>+VLOOKUP(E11486, TC!A:D, 4, FALSE())</f>
        <v>1.1445499977271041</v>
      </c>
      <c r="N11486" s="24">
        <f t="shared" si="895"/>
        <v>10920</v>
      </c>
      <c r="O11486" t="str">
        <f t="shared" si="896"/>
        <v>FACTURA</v>
      </c>
      <c r="P11486" t="str">
        <f t="shared" si="897"/>
        <v>2025</v>
      </c>
      <c r="Q11486" t="str">
        <f t="shared" si="898"/>
        <v>07</v>
      </c>
      <c r="R11486" t="str">
        <f>+IFERROR(VLOOKUP(I11486, Listado!A:B, 2, FALSE()), "COMERCIALIZADORA INTERNACIONAL CARIBBEAN EXOTICS S A")</f>
        <v>LONDOÑO ECHEVERRI ALEJANDRA</v>
      </c>
      <c r="S11486" s="25">
        <f>+VLOOKUP(E11486, TC!A:D, 2, FALSE())</f>
        <v>4179.6899999999996</v>
      </c>
      <c r="T11486" t="str">
        <f t="shared" si="899"/>
        <v>COP</v>
      </c>
    </row>
    <row r="11487" spans="1:20" ht="18.75" hidden="1" customHeight="1" x14ac:dyDescent="0.25">
      <c r="A11487" t="s">
        <v>3341</v>
      </c>
      <c r="B11487" t="s">
        <v>5</v>
      </c>
      <c r="C11487" t="s">
        <v>1913</v>
      </c>
      <c r="D11487" s="24">
        <v>12682</v>
      </c>
      <c r="E11487" t="s">
        <v>1805</v>
      </c>
      <c r="F11487" t="s">
        <v>99</v>
      </c>
      <c r="G11487" t="s">
        <v>113</v>
      </c>
      <c r="I11487" t="s">
        <v>1843</v>
      </c>
      <c r="J11487" t="s">
        <v>1915</v>
      </c>
      <c r="K11487" t="s">
        <v>2021</v>
      </c>
      <c r="L11487" s="24">
        <v>7280</v>
      </c>
      <c r="M11487" s="25">
        <f>+VLOOKUP(E11487, TC!A:D, 4, FALSE())</f>
        <v>1.1445499977271041</v>
      </c>
      <c r="N11487" s="24">
        <f t="shared" si="895"/>
        <v>7280</v>
      </c>
      <c r="O11487" t="str">
        <f t="shared" si="896"/>
        <v>FACTURA</v>
      </c>
      <c r="P11487" t="str">
        <f t="shared" si="897"/>
        <v>2025</v>
      </c>
      <c r="Q11487" t="str">
        <f t="shared" si="898"/>
        <v>07</v>
      </c>
      <c r="R11487" t="str">
        <f>+IFERROR(VLOOKUP(I11487, Listado!A:B, 2, FALSE()), "COMERCIALIZADORA INTERNACIONAL CARIBBEAN EXOTICS S A")</f>
        <v>LONDOÑO ECHEVERRI ALEJANDRA</v>
      </c>
      <c r="S11487" s="25">
        <f>+VLOOKUP(E11487, TC!A:D, 2, FALSE())</f>
        <v>4179.6899999999996</v>
      </c>
      <c r="T11487" t="str">
        <f t="shared" si="899"/>
        <v>COP</v>
      </c>
    </row>
    <row r="11488" spans="1:20" ht="18.75" hidden="1" customHeight="1" x14ac:dyDescent="0.25">
      <c r="A11488" t="s">
        <v>3341</v>
      </c>
      <c r="B11488" t="s">
        <v>5</v>
      </c>
      <c r="C11488" t="s">
        <v>1913</v>
      </c>
      <c r="D11488" s="24">
        <v>12683</v>
      </c>
      <c r="E11488" t="s">
        <v>1805</v>
      </c>
      <c r="F11488" t="s">
        <v>99</v>
      </c>
      <c r="G11488" t="s">
        <v>1914</v>
      </c>
      <c r="I11488" t="s">
        <v>3301</v>
      </c>
      <c r="J11488" t="s">
        <v>1915</v>
      </c>
      <c r="K11488" t="s">
        <v>2021</v>
      </c>
      <c r="L11488" s="24">
        <v>226240</v>
      </c>
      <c r="M11488" s="25">
        <f>+VLOOKUP(E11488, TC!A:D, 4, FALSE())</f>
        <v>1.1445499977271041</v>
      </c>
      <c r="N11488" s="24">
        <f t="shared" si="895"/>
        <v>226240</v>
      </c>
      <c r="O11488" t="str">
        <f t="shared" si="896"/>
        <v>FACTURA</v>
      </c>
      <c r="P11488" t="str">
        <f t="shared" si="897"/>
        <v>2025</v>
      </c>
      <c r="Q11488" t="str">
        <f t="shared" si="898"/>
        <v>07</v>
      </c>
      <c r="R11488" t="str">
        <f>+IFERROR(VLOOKUP(I11488, Listado!A:B, 2, FALSE()), "COMERCIALIZADORA INTERNACIONAL CARIBBEAN EXOTICS S A")</f>
        <v>COMERCIALIZADORA INTERNACIONAL CARIBBEAN EXOTICS S A</v>
      </c>
      <c r="S11488" s="25">
        <f>+VLOOKUP(E11488, TC!A:D, 2, FALSE())</f>
        <v>4179.6899999999996</v>
      </c>
      <c r="T11488" t="str">
        <f t="shared" si="899"/>
        <v>COP</v>
      </c>
    </row>
    <row r="11489" spans="1:20" ht="18.75" hidden="1" customHeight="1" x14ac:dyDescent="0.25">
      <c r="A11489" t="s">
        <v>3341</v>
      </c>
      <c r="B11489" t="s">
        <v>5</v>
      </c>
      <c r="C11489" t="s">
        <v>1913</v>
      </c>
      <c r="D11489" s="24">
        <v>12683</v>
      </c>
      <c r="E11489" t="s">
        <v>1805</v>
      </c>
      <c r="F11489" t="s">
        <v>99</v>
      </c>
      <c r="G11489" t="s">
        <v>1914</v>
      </c>
      <c r="I11489" t="s">
        <v>3301</v>
      </c>
      <c r="J11489" t="s">
        <v>1915</v>
      </c>
      <c r="K11489" t="s">
        <v>2021</v>
      </c>
      <c r="L11489" s="24">
        <v>142800</v>
      </c>
      <c r="M11489" s="25">
        <f>+VLOOKUP(E11489, TC!A:D, 4, FALSE())</f>
        <v>1.1445499977271041</v>
      </c>
      <c r="N11489" s="24">
        <f t="shared" si="895"/>
        <v>142800</v>
      </c>
      <c r="O11489" t="str">
        <f t="shared" si="896"/>
        <v>FACTURA</v>
      </c>
      <c r="P11489" t="str">
        <f t="shared" si="897"/>
        <v>2025</v>
      </c>
      <c r="Q11489" t="str">
        <f t="shared" si="898"/>
        <v>07</v>
      </c>
      <c r="R11489" t="str">
        <f>+IFERROR(VLOOKUP(I11489, Listado!A:B, 2, FALSE()), "COMERCIALIZADORA INTERNACIONAL CARIBBEAN EXOTICS S A")</f>
        <v>COMERCIALIZADORA INTERNACIONAL CARIBBEAN EXOTICS S A</v>
      </c>
      <c r="S11489" s="25">
        <f>+VLOOKUP(E11489, TC!A:D, 2, FALSE())</f>
        <v>4179.6899999999996</v>
      </c>
      <c r="T11489" t="str">
        <f t="shared" si="899"/>
        <v>COP</v>
      </c>
    </row>
    <row r="11490" spans="1:20" ht="18.75" hidden="1" customHeight="1" x14ac:dyDescent="0.25">
      <c r="A11490" t="s">
        <v>3341</v>
      </c>
      <c r="B11490" t="s">
        <v>5</v>
      </c>
      <c r="C11490" t="s">
        <v>1913</v>
      </c>
      <c r="D11490" s="24">
        <v>12683</v>
      </c>
      <c r="E11490" t="s">
        <v>1805</v>
      </c>
      <c r="F11490" t="s">
        <v>99</v>
      </c>
      <c r="G11490" t="s">
        <v>1914</v>
      </c>
      <c r="I11490" t="s">
        <v>3301</v>
      </c>
      <c r="J11490" t="s">
        <v>1915</v>
      </c>
      <c r="K11490" t="s">
        <v>2021</v>
      </c>
      <c r="L11490" s="24">
        <v>102760</v>
      </c>
      <c r="M11490" s="25">
        <f>+VLOOKUP(E11490, TC!A:D, 4, FALSE())</f>
        <v>1.1445499977271041</v>
      </c>
      <c r="N11490" s="24">
        <f t="shared" si="895"/>
        <v>102760</v>
      </c>
      <c r="O11490" t="str">
        <f t="shared" si="896"/>
        <v>FACTURA</v>
      </c>
      <c r="P11490" t="str">
        <f t="shared" si="897"/>
        <v>2025</v>
      </c>
      <c r="Q11490" t="str">
        <f t="shared" si="898"/>
        <v>07</v>
      </c>
      <c r="R11490" t="str">
        <f>+IFERROR(VLOOKUP(I11490, Listado!A:B, 2, FALSE()), "COMERCIALIZADORA INTERNACIONAL CARIBBEAN EXOTICS S A")</f>
        <v>COMERCIALIZADORA INTERNACIONAL CARIBBEAN EXOTICS S A</v>
      </c>
      <c r="S11490" s="25">
        <f>+VLOOKUP(E11490, TC!A:D, 2, FALSE())</f>
        <v>4179.6899999999996</v>
      </c>
      <c r="T11490" t="str">
        <f t="shared" si="899"/>
        <v>COP</v>
      </c>
    </row>
    <row r="11491" spans="1:20" ht="18.75" hidden="1" customHeight="1" x14ac:dyDescent="0.25">
      <c r="A11491" t="s">
        <v>3341</v>
      </c>
      <c r="B11491" t="s">
        <v>5</v>
      </c>
      <c r="C11491" t="s">
        <v>1913</v>
      </c>
      <c r="D11491" s="24">
        <v>12683</v>
      </c>
      <c r="E11491" t="s">
        <v>1805</v>
      </c>
      <c r="F11491" t="s">
        <v>99</v>
      </c>
      <c r="G11491" t="s">
        <v>1914</v>
      </c>
      <c r="I11491" t="s">
        <v>3301</v>
      </c>
      <c r="J11491" t="s">
        <v>1915</v>
      </c>
      <c r="K11491" t="s">
        <v>2021</v>
      </c>
      <c r="L11491" s="24">
        <v>40040</v>
      </c>
      <c r="M11491" s="25">
        <f>+VLOOKUP(E11491, TC!A:D, 4, FALSE())</f>
        <v>1.1445499977271041</v>
      </c>
      <c r="N11491" s="24">
        <f t="shared" si="895"/>
        <v>40040</v>
      </c>
      <c r="O11491" t="str">
        <f t="shared" si="896"/>
        <v>FACTURA</v>
      </c>
      <c r="P11491" t="str">
        <f t="shared" si="897"/>
        <v>2025</v>
      </c>
      <c r="Q11491" t="str">
        <f t="shared" si="898"/>
        <v>07</v>
      </c>
      <c r="R11491" t="str">
        <f>+IFERROR(VLOOKUP(I11491, Listado!A:B, 2, FALSE()), "COMERCIALIZADORA INTERNACIONAL CARIBBEAN EXOTICS S A")</f>
        <v>COMERCIALIZADORA INTERNACIONAL CARIBBEAN EXOTICS S A</v>
      </c>
      <c r="S11491" s="25">
        <f>+VLOOKUP(E11491, TC!A:D, 2, FALSE())</f>
        <v>4179.6899999999996</v>
      </c>
      <c r="T11491" t="str">
        <f t="shared" si="899"/>
        <v>COP</v>
      </c>
    </row>
    <row r="11492" spans="1:20" ht="18.75" hidden="1" customHeight="1" x14ac:dyDescent="0.25">
      <c r="A11492" t="s">
        <v>3341</v>
      </c>
      <c r="B11492" t="s">
        <v>5</v>
      </c>
      <c r="C11492" t="s">
        <v>1913</v>
      </c>
      <c r="D11492" s="24">
        <v>12683</v>
      </c>
      <c r="E11492" t="s">
        <v>1805</v>
      </c>
      <c r="F11492" t="s">
        <v>99</v>
      </c>
      <c r="G11492" t="s">
        <v>1914</v>
      </c>
      <c r="I11492" t="s">
        <v>3301</v>
      </c>
      <c r="J11492" t="s">
        <v>1915</v>
      </c>
      <c r="K11492" t="s">
        <v>2021</v>
      </c>
      <c r="L11492" s="24">
        <v>37240</v>
      </c>
      <c r="M11492" s="25">
        <f>+VLOOKUP(E11492, TC!A:D, 4, FALSE())</f>
        <v>1.1445499977271041</v>
      </c>
      <c r="N11492" s="24">
        <f t="shared" si="895"/>
        <v>37240</v>
      </c>
      <c r="O11492" t="str">
        <f t="shared" si="896"/>
        <v>FACTURA</v>
      </c>
      <c r="P11492" t="str">
        <f t="shared" si="897"/>
        <v>2025</v>
      </c>
      <c r="Q11492" t="str">
        <f t="shared" si="898"/>
        <v>07</v>
      </c>
      <c r="R11492" t="str">
        <f>+IFERROR(VLOOKUP(I11492, Listado!A:B, 2, FALSE()), "COMERCIALIZADORA INTERNACIONAL CARIBBEAN EXOTICS S A")</f>
        <v>COMERCIALIZADORA INTERNACIONAL CARIBBEAN EXOTICS S A</v>
      </c>
      <c r="S11492" s="25">
        <f>+VLOOKUP(E11492, TC!A:D, 2, FALSE())</f>
        <v>4179.6899999999996</v>
      </c>
      <c r="T11492" t="str">
        <f t="shared" si="899"/>
        <v>COP</v>
      </c>
    </row>
    <row r="11493" spans="1:20" ht="18.75" hidden="1" customHeight="1" x14ac:dyDescent="0.25">
      <c r="A11493" t="s">
        <v>3341</v>
      </c>
      <c r="B11493" t="s">
        <v>5</v>
      </c>
      <c r="C11493" t="s">
        <v>1913</v>
      </c>
      <c r="D11493" s="24">
        <v>12683</v>
      </c>
      <c r="E11493" t="s">
        <v>1805</v>
      </c>
      <c r="F11493" t="s">
        <v>99</v>
      </c>
      <c r="G11493" t="s">
        <v>1914</v>
      </c>
      <c r="I11493" t="s">
        <v>3301</v>
      </c>
      <c r="J11493" t="s">
        <v>1915</v>
      </c>
      <c r="K11493" t="s">
        <v>2021</v>
      </c>
      <c r="L11493" s="24">
        <v>3920</v>
      </c>
      <c r="M11493" s="25">
        <f>+VLOOKUP(E11493, TC!A:D, 4, FALSE())</f>
        <v>1.1445499977271041</v>
      </c>
      <c r="N11493" s="24">
        <f t="shared" si="895"/>
        <v>3920</v>
      </c>
      <c r="O11493" t="str">
        <f t="shared" si="896"/>
        <v>FACTURA</v>
      </c>
      <c r="P11493" t="str">
        <f t="shared" si="897"/>
        <v>2025</v>
      </c>
      <c r="Q11493" t="str">
        <f t="shared" si="898"/>
        <v>07</v>
      </c>
      <c r="R11493" t="str">
        <f>+IFERROR(VLOOKUP(I11493, Listado!A:B, 2, FALSE()), "COMERCIALIZADORA INTERNACIONAL CARIBBEAN EXOTICS S A")</f>
        <v>COMERCIALIZADORA INTERNACIONAL CARIBBEAN EXOTICS S A</v>
      </c>
      <c r="S11493" s="25">
        <f>+VLOOKUP(E11493, TC!A:D, 2, FALSE())</f>
        <v>4179.6899999999996</v>
      </c>
      <c r="T11493" t="str">
        <f t="shared" si="899"/>
        <v>COP</v>
      </c>
    </row>
    <row r="11494" spans="1:20" ht="18.75" hidden="1" customHeight="1" x14ac:dyDescent="0.25">
      <c r="A11494" t="s">
        <v>3341</v>
      </c>
      <c r="B11494" t="s">
        <v>5</v>
      </c>
      <c r="C11494" t="s">
        <v>1913</v>
      </c>
      <c r="D11494" s="24">
        <v>12683</v>
      </c>
      <c r="E11494" t="s">
        <v>1805</v>
      </c>
      <c r="F11494" t="s">
        <v>99</v>
      </c>
      <c r="G11494" t="s">
        <v>1914</v>
      </c>
      <c r="I11494" t="s">
        <v>3301</v>
      </c>
      <c r="J11494" t="s">
        <v>1915</v>
      </c>
      <c r="K11494" t="s">
        <v>2021</v>
      </c>
      <c r="L11494" s="24">
        <v>14840</v>
      </c>
      <c r="M11494" s="25">
        <f>+VLOOKUP(E11494, TC!A:D, 4, FALSE())</f>
        <v>1.1445499977271041</v>
      </c>
      <c r="N11494" s="24">
        <f t="shared" si="895"/>
        <v>14840</v>
      </c>
      <c r="O11494" t="str">
        <f t="shared" si="896"/>
        <v>FACTURA</v>
      </c>
      <c r="P11494" t="str">
        <f t="shared" si="897"/>
        <v>2025</v>
      </c>
      <c r="Q11494" t="str">
        <f t="shared" si="898"/>
        <v>07</v>
      </c>
      <c r="R11494" t="str">
        <f>+IFERROR(VLOOKUP(I11494, Listado!A:B, 2, FALSE()), "COMERCIALIZADORA INTERNACIONAL CARIBBEAN EXOTICS S A")</f>
        <v>COMERCIALIZADORA INTERNACIONAL CARIBBEAN EXOTICS S A</v>
      </c>
      <c r="S11494" s="25">
        <f>+VLOOKUP(E11494, TC!A:D, 2, FALSE())</f>
        <v>4179.6899999999996</v>
      </c>
      <c r="T11494" t="str">
        <f t="shared" si="899"/>
        <v>COP</v>
      </c>
    </row>
    <row r="11495" spans="1:20" ht="18.75" hidden="1" customHeight="1" x14ac:dyDescent="0.25">
      <c r="A11495" t="s">
        <v>3341</v>
      </c>
      <c r="B11495" t="s">
        <v>5</v>
      </c>
      <c r="C11495" t="s">
        <v>1913</v>
      </c>
      <c r="D11495" s="24">
        <v>12683</v>
      </c>
      <c r="E11495" t="s">
        <v>1805</v>
      </c>
      <c r="F11495" t="s">
        <v>99</v>
      </c>
      <c r="G11495" t="s">
        <v>1914</v>
      </c>
      <c r="I11495" t="s">
        <v>3301</v>
      </c>
      <c r="J11495" t="s">
        <v>1915</v>
      </c>
      <c r="K11495" t="s">
        <v>2021</v>
      </c>
      <c r="L11495" s="24">
        <v>6160</v>
      </c>
      <c r="M11495" s="25">
        <f>+VLOOKUP(E11495, TC!A:D, 4, FALSE())</f>
        <v>1.1445499977271041</v>
      </c>
      <c r="N11495" s="24">
        <f t="shared" si="895"/>
        <v>6160</v>
      </c>
      <c r="O11495" t="str">
        <f t="shared" si="896"/>
        <v>FACTURA</v>
      </c>
      <c r="P11495" t="str">
        <f t="shared" si="897"/>
        <v>2025</v>
      </c>
      <c r="Q11495" t="str">
        <f t="shared" si="898"/>
        <v>07</v>
      </c>
      <c r="R11495" t="str">
        <f>+IFERROR(VLOOKUP(I11495, Listado!A:B, 2, FALSE()), "COMERCIALIZADORA INTERNACIONAL CARIBBEAN EXOTICS S A")</f>
        <v>COMERCIALIZADORA INTERNACIONAL CARIBBEAN EXOTICS S A</v>
      </c>
      <c r="S11495" s="25">
        <f>+VLOOKUP(E11495, TC!A:D, 2, FALSE())</f>
        <v>4179.6899999999996</v>
      </c>
      <c r="T11495" t="str">
        <f t="shared" si="899"/>
        <v>COP</v>
      </c>
    </row>
    <row r="11496" spans="1:20" ht="18.75" hidden="1" customHeight="1" x14ac:dyDescent="0.25">
      <c r="A11496" t="s">
        <v>3341</v>
      </c>
      <c r="B11496" t="s">
        <v>5</v>
      </c>
      <c r="C11496" t="s">
        <v>1913</v>
      </c>
      <c r="D11496" s="24">
        <v>12684</v>
      </c>
      <c r="E11496" t="s">
        <v>1805</v>
      </c>
      <c r="F11496" t="s">
        <v>99</v>
      </c>
      <c r="G11496" t="s">
        <v>1914</v>
      </c>
      <c r="I11496" t="s">
        <v>1840</v>
      </c>
      <c r="J11496" t="s">
        <v>1915</v>
      </c>
      <c r="K11496" t="s">
        <v>2022</v>
      </c>
      <c r="L11496" s="24">
        <v>14000</v>
      </c>
      <c r="M11496" s="25">
        <f>+VLOOKUP(E11496, TC!A:D, 4, FALSE())</f>
        <v>1.1445499977271041</v>
      </c>
      <c r="N11496" s="24">
        <f t="shared" si="895"/>
        <v>14000</v>
      </c>
      <c r="O11496" t="str">
        <f t="shared" si="896"/>
        <v>FACTURA</v>
      </c>
      <c r="P11496" t="str">
        <f t="shared" si="897"/>
        <v>2025</v>
      </c>
      <c r="Q11496" t="str">
        <f t="shared" si="898"/>
        <v>07</v>
      </c>
      <c r="R11496" t="str">
        <f>+IFERROR(VLOOKUP(I11496, Listado!A:B, 2, FALSE()), "COMERCIALIZADORA INTERNACIONAL CARIBBEAN EXOTICS S A")</f>
        <v>LONDOÑO ECHEVERRI ALEJANDRA</v>
      </c>
      <c r="S11496" s="25">
        <f>+VLOOKUP(E11496, TC!A:D, 2, FALSE())</f>
        <v>4179.6899999999996</v>
      </c>
      <c r="T11496" t="str">
        <f t="shared" si="899"/>
        <v>COP</v>
      </c>
    </row>
    <row r="11497" spans="1:20" ht="18.75" hidden="1" customHeight="1" x14ac:dyDescent="0.25">
      <c r="A11497" t="s">
        <v>3341</v>
      </c>
      <c r="B11497" t="s">
        <v>5</v>
      </c>
      <c r="C11497" t="s">
        <v>1913</v>
      </c>
      <c r="D11497" s="24">
        <v>12685</v>
      </c>
      <c r="E11497" t="s">
        <v>1805</v>
      </c>
      <c r="F11497" t="s">
        <v>99</v>
      </c>
      <c r="G11497" t="s">
        <v>1914</v>
      </c>
      <c r="I11497" t="s">
        <v>1840</v>
      </c>
      <c r="J11497" t="s">
        <v>1915</v>
      </c>
      <c r="K11497" t="s">
        <v>2022</v>
      </c>
      <c r="L11497" s="24">
        <v>30000</v>
      </c>
      <c r="M11497" s="25">
        <f>+VLOOKUP(E11497, TC!A:D, 4, FALSE())</f>
        <v>1.1445499977271041</v>
      </c>
      <c r="N11497" s="24">
        <f t="shared" si="895"/>
        <v>30000</v>
      </c>
      <c r="O11497" t="str">
        <f t="shared" si="896"/>
        <v>FACTURA</v>
      </c>
      <c r="P11497" t="str">
        <f t="shared" si="897"/>
        <v>2025</v>
      </c>
      <c r="Q11497" t="str">
        <f t="shared" si="898"/>
        <v>07</v>
      </c>
      <c r="R11497" t="str">
        <f>+IFERROR(VLOOKUP(I11497, Listado!A:B, 2, FALSE()), "COMERCIALIZADORA INTERNACIONAL CARIBBEAN EXOTICS S A")</f>
        <v>LONDOÑO ECHEVERRI ALEJANDRA</v>
      </c>
      <c r="S11497" s="25">
        <f>+VLOOKUP(E11497, TC!A:D, 2, FALSE())</f>
        <v>4179.6899999999996</v>
      </c>
      <c r="T11497" t="str">
        <f t="shared" si="899"/>
        <v>COP</v>
      </c>
    </row>
    <row r="11498" spans="1:20" ht="18.75" hidden="1" customHeight="1" x14ac:dyDescent="0.25">
      <c r="A11498" t="s">
        <v>3341</v>
      </c>
      <c r="B11498" t="s">
        <v>5</v>
      </c>
      <c r="C11498" t="s">
        <v>1913</v>
      </c>
      <c r="D11498" s="24">
        <v>12686</v>
      </c>
      <c r="E11498" t="s">
        <v>1805</v>
      </c>
      <c r="F11498" t="s">
        <v>99</v>
      </c>
      <c r="G11498" t="s">
        <v>1914</v>
      </c>
      <c r="I11498" t="s">
        <v>1840</v>
      </c>
      <c r="J11498" t="s">
        <v>1915</v>
      </c>
      <c r="K11498" t="s">
        <v>2021</v>
      </c>
      <c r="L11498" s="24">
        <v>55000</v>
      </c>
      <c r="M11498" s="25">
        <f>+VLOOKUP(E11498, TC!A:D, 4, FALSE())</f>
        <v>1.1445499977271041</v>
      </c>
      <c r="N11498" s="24">
        <f t="shared" si="895"/>
        <v>55000</v>
      </c>
      <c r="O11498" t="str">
        <f t="shared" si="896"/>
        <v>FACTURA</v>
      </c>
      <c r="P11498" t="str">
        <f t="shared" si="897"/>
        <v>2025</v>
      </c>
      <c r="Q11498" t="str">
        <f t="shared" si="898"/>
        <v>07</v>
      </c>
      <c r="R11498" t="str">
        <f>+IFERROR(VLOOKUP(I11498, Listado!A:B, 2, FALSE()), "COMERCIALIZADORA INTERNACIONAL CARIBBEAN EXOTICS S A")</f>
        <v>LONDOÑO ECHEVERRI ALEJANDRA</v>
      </c>
      <c r="S11498" s="25">
        <f>+VLOOKUP(E11498, TC!A:D, 2, FALSE())</f>
        <v>4179.6899999999996</v>
      </c>
      <c r="T11498" t="str">
        <f t="shared" si="899"/>
        <v>COP</v>
      </c>
    </row>
    <row r="11499" spans="1:20" ht="18.75" hidden="1" customHeight="1" x14ac:dyDescent="0.25">
      <c r="A11499" t="s">
        <v>3341</v>
      </c>
      <c r="B11499" t="s">
        <v>5</v>
      </c>
      <c r="C11499" t="s">
        <v>1913</v>
      </c>
      <c r="D11499" s="24">
        <v>12687</v>
      </c>
      <c r="E11499" t="s">
        <v>1805</v>
      </c>
      <c r="F11499" t="s">
        <v>128</v>
      </c>
      <c r="G11499" t="s">
        <v>110</v>
      </c>
      <c r="H11499" t="s">
        <v>3639</v>
      </c>
      <c r="I11499" t="s">
        <v>1852</v>
      </c>
      <c r="J11499" t="s">
        <v>1998</v>
      </c>
      <c r="K11499" t="s">
        <v>70</v>
      </c>
      <c r="L11499" s="24">
        <v>2339.3519999999999</v>
      </c>
      <c r="M11499" s="25">
        <f>+VLOOKUP(E11499, TC!A:D, 4, FALSE())</f>
        <v>1.1445499977271041</v>
      </c>
      <c r="N11499" s="24">
        <f t="shared" si="895"/>
        <v>2339.3519999999999</v>
      </c>
      <c r="O11499" t="str">
        <f t="shared" si="896"/>
        <v>FACTURA</v>
      </c>
      <c r="P11499" t="str">
        <f t="shared" si="897"/>
        <v>2025</v>
      </c>
      <c r="Q11499" t="str">
        <f t="shared" si="898"/>
        <v>07</v>
      </c>
      <c r="R11499" t="str">
        <f>+IFERROR(VLOOKUP(I11499, Listado!A:B, 2, FALSE()), "COMERCIALIZADORA INTERNACIONAL CARIBBEAN EXOTICS S A")</f>
        <v>PEREZ MEJIA MARIA PAULINA</v>
      </c>
      <c r="S11499" s="25">
        <f>+VLOOKUP(E11499, TC!A:D, 2, FALSE())</f>
        <v>4179.6899999999996</v>
      </c>
      <c r="T11499" t="str">
        <f t="shared" si="899"/>
        <v>USD</v>
      </c>
    </row>
    <row r="11500" spans="1:20" ht="18.75" hidden="1" customHeight="1" x14ac:dyDescent="0.25">
      <c r="A11500" t="s">
        <v>3341</v>
      </c>
      <c r="B11500" t="s">
        <v>5</v>
      </c>
      <c r="C11500" t="s">
        <v>1913</v>
      </c>
      <c r="D11500" s="24">
        <v>12687</v>
      </c>
      <c r="E11500" t="s">
        <v>1805</v>
      </c>
      <c r="F11500" t="s">
        <v>128</v>
      </c>
      <c r="G11500" t="s">
        <v>110</v>
      </c>
      <c r="H11500" t="s">
        <v>3639</v>
      </c>
      <c r="I11500" t="s">
        <v>1852</v>
      </c>
      <c r="J11500" t="s">
        <v>1998</v>
      </c>
      <c r="K11500" t="s">
        <v>51</v>
      </c>
      <c r="L11500" s="24">
        <v>23898.880000000001</v>
      </c>
      <c r="M11500" s="25">
        <f>+VLOOKUP(E11500, TC!A:D, 4, FALSE())</f>
        <v>1.1445499977271041</v>
      </c>
      <c r="N11500" s="24">
        <f t="shared" si="895"/>
        <v>23898.880000000001</v>
      </c>
      <c r="O11500" t="str">
        <f t="shared" si="896"/>
        <v>FACTURA</v>
      </c>
      <c r="P11500" t="str">
        <f t="shared" si="897"/>
        <v>2025</v>
      </c>
      <c r="Q11500" t="str">
        <f t="shared" si="898"/>
        <v>07</v>
      </c>
      <c r="R11500" t="str">
        <f>+IFERROR(VLOOKUP(I11500, Listado!A:B, 2, FALSE()), "COMERCIALIZADORA INTERNACIONAL CARIBBEAN EXOTICS S A")</f>
        <v>PEREZ MEJIA MARIA PAULINA</v>
      </c>
      <c r="S11500" s="25">
        <f>+VLOOKUP(E11500, TC!A:D, 2, FALSE())</f>
        <v>4179.6899999999996</v>
      </c>
      <c r="T11500" t="str">
        <f t="shared" si="899"/>
        <v>USD</v>
      </c>
    </row>
    <row r="11501" spans="1:20" ht="18.75" hidden="1" customHeight="1" x14ac:dyDescent="0.25">
      <c r="A11501" t="s">
        <v>3341</v>
      </c>
      <c r="B11501" t="s">
        <v>5</v>
      </c>
      <c r="C11501" t="s">
        <v>1913</v>
      </c>
      <c r="D11501" s="24">
        <v>12687</v>
      </c>
      <c r="E11501" t="s">
        <v>1805</v>
      </c>
      <c r="F11501" t="s">
        <v>128</v>
      </c>
      <c r="G11501" t="s">
        <v>110</v>
      </c>
      <c r="H11501" t="s">
        <v>3639</v>
      </c>
      <c r="I11501" t="s">
        <v>1852</v>
      </c>
      <c r="J11501" t="s">
        <v>1998</v>
      </c>
      <c r="K11501" t="s">
        <v>44</v>
      </c>
      <c r="L11501" s="24">
        <v>18714.815999999999</v>
      </c>
      <c r="M11501" s="25">
        <f>+VLOOKUP(E11501, TC!A:D, 4, FALSE())</f>
        <v>1.1445499977271041</v>
      </c>
      <c r="N11501" s="24">
        <f t="shared" si="895"/>
        <v>18714.815999999999</v>
      </c>
      <c r="O11501" t="str">
        <f t="shared" si="896"/>
        <v>FACTURA</v>
      </c>
      <c r="P11501" t="str">
        <f t="shared" si="897"/>
        <v>2025</v>
      </c>
      <c r="Q11501" t="str">
        <f t="shared" si="898"/>
        <v>07</v>
      </c>
      <c r="R11501" t="str">
        <f>+IFERROR(VLOOKUP(I11501, Listado!A:B, 2, FALSE()), "COMERCIALIZADORA INTERNACIONAL CARIBBEAN EXOTICS S A")</f>
        <v>PEREZ MEJIA MARIA PAULINA</v>
      </c>
      <c r="S11501" s="25">
        <f>+VLOOKUP(E11501, TC!A:D, 2, FALSE())</f>
        <v>4179.6899999999996</v>
      </c>
      <c r="T11501" t="str">
        <f t="shared" si="899"/>
        <v>USD</v>
      </c>
    </row>
    <row r="11502" spans="1:20" ht="18.75" hidden="1" customHeight="1" x14ac:dyDescent="0.25">
      <c r="A11502" t="s">
        <v>3341</v>
      </c>
      <c r="B11502" t="s">
        <v>5</v>
      </c>
      <c r="C11502" t="s">
        <v>1913</v>
      </c>
      <c r="D11502" s="24">
        <v>12687</v>
      </c>
      <c r="E11502" t="s">
        <v>1805</v>
      </c>
      <c r="F11502" t="s">
        <v>128</v>
      </c>
      <c r="G11502" t="s">
        <v>110</v>
      </c>
      <c r="H11502" t="s">
        <v>3639</v>
      </c>
      <c r="I11502" t="s">
        <v>1852</v>
      </c>
      <c r="J11502" t="s">
        <v>1998</v>
      </c>
      <c r="K11502" t="s">
        <v>1959</v>
      </c>
      <c r="L11502" s="24">
        <v>3070.9520000000002</v>
      </c>
      <c r="M11502" s="25">
        <f>+VLOOKUP(E11502, TC!A:D, 4, FALSE())</f>
        <v>1.1445499977271041</v>
      </c>
      <c r="N11502" s="24">
        <f t="shared" si="895"/>
        <v>3070.9520000000002</v>
      </c>
      <c r="O11502" t="str">
        <f t="shared" si="896"/>
        <v>FACTURA</v>
      </c>
      <c r="P11502" t="str">
        <f t="shared" si="897"/>
        <v>2025</v>
      </c>
      <c r="Q11502" t="str">
        <f t="shared" si="898"/>
        <v>07</v>
      </c>
      <c r="R11502" t="str">
        <f>+IFERROR(VLOOKUP(I11502, Listado!A:B, 2, FALSE()), "COMERCIALIZADORA INTERNACIONAL CARIBBEAN EXOTICS S A")</f>
        <v>PEREZ MEJIA MARIA PAULINA</v>
      </c>
      <c r="S11502" s="25">
        <f>+VLOOKUP(E11502, TC!A:D, 2, FALSE())</f>
        <v>4179.6899999999996</v>
      </c>
      <c r="T11502" t="str">
        <f t="shared" si="899"/>
        <v>USD</v>
      </c>
    </row>
    <row r="11503" spans="1:20" ht="18.75" hidden="1" customHeight="1" x14ac:dyDescent="0.25">
      <c r="A11503" t="s">
        <v>3341</v>
      </c>
      <c r="B11503" t="s">
        <v>5</v>
      </c>
      <c r="C11503" t="s">
        <v>1913</v>
      </c>
      <c r="D11503" s="24">
        <v>12688</v>
      </c>
      <c r="E11503" t="s">
        <v>1805</v>
      </c>
      <c r="F11503" t="s">
        <v>128</v>
      </c>
      <c r="G11503" t="s">
        <v>110</v>
      </c>
      <c r="H11503" t="s">
        <v>3640</v>
      </c>
      <c r="I11503" t="s">
        <v>1866</v>
      </c>
      <c r="J11503" t="s">
        <v>1998</v>
      </c>
      <c r="K11503" t="s">
        <v>37</v>
      </c>
      <c r="L11503" s="24">
        <v>2199.3440000000001</v>
      </c>
      <c r="M11503" s="25">
        <f>+VLOOKUP(E11503, TC!A:D, 4, FALSE())</f>
        <v>1.1445499977271041</v>
      </c>
      <c r="N11503" s="24">
        <f t="shared" si="895"/>
        <v>2199.3440000000001</v>
      </c>
      <c r="O11503" t="str">
        <f t="shared" si="896"/>
        <v>FACTURA</v>
      </c>
      <c r="P11503" t="str">
        <f t="shared" si="897"/>
        <v>2025</v>
      </c>
      <c r="Q11503" t="str">
        <f t="shared" si="898"/>
        <v>07</v>
      </c>
      <c r="R11503" t="str">
        <f>+IFERROR(VLOOKUP(I11503, Listado!A:B, 2, FALSE()), "COMERCIALIZADORA INTERNACIONAL CARIBBEAN EXOTICS S A")</f>
        <v>PEREZ MEJIA MARIA PAULINA</v>
      </c>
      <c r="S11503" s="25">
        <f>+VLOOKUP(E11503, TC!A:D, 2, FALSE())</f>
        <v>4179.6899999999996</v>
      </c>
      <c r="T11503" t="str">
        <f t="shared" si="899"/>
        <v>USD</v>
      </c>
    </row>
    <row r="11504" spans="1:20" ht="18.75" hidden="1" customHeight="1" x14ac:dyDescent="0.25">
      <c r="A11504" t="s">
        <v>3341</v>
      </c>
      <c r="B11504" t="s">
        <v>5</v>
      </c>
      <c r="C11504" t="s">
        <v>1913</v>
      </c>
      <c r="D11504" s="24">
        <v>12688</v>
      </c>
      <c r="E11504" t="s">
        <v>1805</v>
      </c>
      <c r="F11504" t="s">
        <v>128</v>
      </c>
      <c r="G11504" t="s">
        <v>110</v>
      </c>
      <c r="H11504" t="s">
        <v>3640</v>
      </c>
      <c r="I11504" t="s">
        <v>1866</v>
      </c>
      <c r="J11504" t="s">
        <v>1998</v>
      </c>
      <c r="K11504" t="s">
        <v>17</v>
      </c>
      <c r="L11504" s="24">
        <v>3515.3580000000002</v>
      </c>
      <c r="M11504" s="25">
        <f>+VLOOKUP(E11504, TC!A:D, 4, FALSE())</f>
        <v>1.1445499977271041</v>
      </c>
      <c r="N11504" s="24">
        <f t="shared" si="895"/>
        <v>3515.3580000000002</v>
      </c>
      <c r="O11504" t="str">
        <f t="shared" si="896"/>
        <v>FACTURA</v>
      </c>
      <c r="P11504" t="str">
        <f t="shared" si="897"/>
        <v>2025</v>
      </c>
      <c r="Q11504" t="str">
        <f t="shared" si="898"/>
        <v>07</v>
      </c>
      <c r="R11504" t="str">
        <f>+IFERROR(VLOOKUP(I11504, Listado!A:B, 2, FALSE()), "COMERCIALIZADORA INTERNACIONAL CARIBBEAN EXOTICS S A")</f>
        <v>PEREZ MEJIA MARIA PAULINA</v>
      </c>
      <c r="S11504" s="25">
        <f>+VLOOKUP(E11504, TC!A:D, 2, FALSE())</f>
        <v>4179.6899999999996</v>
      </c>
      <c r="T11504" t="str">
        <f t="shared" si="899"/>
        <v>USD</v>
      </c>
    </row>
    <row r="11505" spans="1:20" ht="18.75" hidden="1" customHeight="1" x14ac:dyDescent="0.25">
      <c r="A11505" t="s">
        <v>3341</v>
      </c>
      <c r="B11505" t="s">
        <v>5</v>
      </c>
      <c r="C11505" t="s">
        <v>1913</v>
      </c>
      <c r="D11505" s="24">
        <v>12688</v>
      </c>
      <c r="E11505" t="s">
        <v>1805</v>
      </c>
      <c r="F11505" t="s">
        <v>128</v>
      </c>
      <c r="G11505" t="s">
        <v>110</v>
      </c>
      <c r="H11505" t="s">
        <v>3640</v>
      </c>
      <c r="I11505" t="s">
        <v>1866</v>
      </c>
      <c r="J11505" t="s">
        <v>1998</v>
      </c>
      <c r="K11505" t="s">
        <v>22</v>
      </c>
      <c r="L11505" s="24">
        <v>1768.4159999999999</v>
      </c>
      <c r="M11505" s="25">
        <f>+VLOOKUP(E11505, TC!A:D, 4, FALSE())</f>
        <v>1.1445499977271041</v>
      </c>
      <c r="N11505" s="24">
        <f t="shared" si="895"/>
        <v>1768.4159999999999</v>
      </c>
      <c r="O11505" t="str">
        <f t="shared" si="896"/>
        <v>FACTURA</v>
      </c>
      <c r="P11505" t="str">
        <f t="shared" si="897"/>
        <v>2025</v>
      </c>
      <c r="Q11505" t="str">
        <f t="shared" si="898"/>
        <v>07</v>
      </c>
      <c r="R11505" t="str">
        <f>+IFERROR(VLOOKUP(I11505, Listado!A:B, 2, FALSE()), "COMERCIALIZADORA INTERNACIONAL CARIBBEAN EXOTICS S A")</f>
        <v>PEREZ MEJIA MARIA PAULINA</v>
      </c>
      <c r="S11505" s="25">
        <f>+VLOOKUP(E11505, TC!A:D, 2, FALSE())</f>
        <v>4179.6899999999996</v>
      </c>
      <c r="T11505" t="str">
        <f t="shared" si="899"/>
        <v>USD</v>
      </c>
    </row>
    <row r="11506" spans="1:20" ht="18.75" hidden="1" customHeight="1" x14ac:dyDescent="0.25">
      <c r="A11506" t="s">
        <v>3341</v>
      </c>
      <c r="B11506" t="s">
        <v>5</v>
      </c>
      <c r="C11506" t="s">
        <v>1913</v>
      </c>
      <c r="D11506" s="24">
        <v>12688</v>
      </c>
      <c r="E11506" t="s">
        <v>1805</v>
      </c>
      <c r="F11506" t="s">
        <v>128</v>
      </c>
      <c r="G11506" t="s">
        <v>110</v>
      </c>
      <c r="H11506" t="s">
        <v>3640</v>
      </c>
      <c r="I11506" t="s">
        <v>1866</v>
      </c>
      <c r="J11506" t="s">
        <v>1998</v>
      </c>
      <c r="K11506" t="s">
        <v>18</v>
      </c>
      <c r="L11506" s="24">
        <v>1411.442</v>
      </c>
      <c r="M11506" s="25">
        <f>+VLOOKUP(E11506, TC!A:D, 4, FALSE())</f>
        <v>1.1445499977271041</v>
      </c>
      <c r="N11506" s="24">
        <f t="shared" si="895"/>
        <v>1411.442</v>
      </c>
      <c r="O11506" t="str">
        <f t="shared" si="896"/>
        <v>FACTURA</v>
      </c>
      <c r="P11506" t="str">
        <f t="shared" si="897"/>
        <v>2025</v>
      </c>
      <c r="Q11506" t="str">
        <f t="shared" si="898"/>
        <v>07</v>
      </c>
      <c r="R11506" t="str">
        <f>+IFERROR(VLOOKUP(I11506, Listado!A:B, 2, FALSE()), "COMERCIALIZADORA INTERNACIONAL CARIBBEAN EXOTICS S A")</f>
        <v>PEREZ MEJIA MARIA PAULINA</v>
      </c>
      <c r="S11506" s="25">
        <f>+VLOOKUP(E11506, TC!A:D, 2, FALSE())</f>
        <v>4179.6899999999996</v>
      </c>
      <c r="T11506" t="str">
        <f t="shared" si="899"/>
        <v>USD</v>
      </c>
    </row>
    <row r="11507" spans="1:20" ht="18.75" hidden="1" customHeight="1" x14ac:dyDescent="0.25">
      <c r="A11507" t="s">
        <v>3341</v>
      </c>
      <c r="B11507" t="s">
        <v>5</v>
      </c>
      <c r="C11507" t="s">
        <v>1913</v>
      </c>
      <c r="D11507" s="24">
        <v>12688</v>
      </c>
      <c r="E11507" t="s">
        <v>1805</v>
      </c>
      <c r="F11507" t="s">
        <v>128</v>
      </c>
      <c r="G11507" t="s">
        <v>110</v>
      </c>
      <c r="H11507" t="s">
        <v>3640</v>
      </c>
      <c r="I11507" t="s">
        <v>1866</v>
      </c>
      <c r="J11507" t="s">
        <v>1998</v>
      </c>
      <c r="K11507" t="s">
        <v>1959</v>
      </c>
      <c r="L11507" s="24">
        <v>541.94000000000005</v>
      </c>
      <c r="M11507" s="25">
        <f>+VLOOKUP(E11507, TC!A:D, 4, FALSE())</f>
        <v>1.1445499977271041</v>
      </c>
      <c r="N11507" s="24">
        <f t="shared" si="895"/>
        <v>541.94000000000005</v>
      </c>
      <c r="O11507" t="str">
        <f t="shared" si="896"/>
        <v>FACTURA</v>
      </c>
      <c r="P11507" t="str">
        <f t="shared" si="897"/>
        <v>2025</v>
      </c>
      <c r="Q11507" t="str">
        <f t="shared" si="898"/>
        <v>07</v>
      </c>
      <c r="R11507" t="str">
        <f>+IFERROR(VLOOKUP(I11507, Listado!A:B, 2, FALSE()), "COMERCIALIZADORA INTERNACIONAL CARIBBEAN EXOTICS S A")</f>
        <v>PEREZ MEJIA MARIA PAULINA</v>
      </c>
      <c r="S11507" s="25">
        <f>+VLOOKUP(E11507, TC!A:D, 2, FALSE())</f>
        <v>4179.6899999999996</v>
      </c>
      <c r="T11507" t="str">
        <f t="shared" si="899"/>
        <v>USD</v>
      </c>
    </row>
    <row r="11508" spans="1:20" ht="18.75" hidden="1" customHeight="1" x14ac:dyDescent="0.25">
      <c r="A11508" t="s">
        <v>3341</v>
      </c>
      <c r="B11508" t="s">
        <v>5</v>
      </c>
      <c r="C11508" t="s">
        <v>1913</v>
      </c>
      <c r="D11508" s="24">
        <v>12689</v>
      </c>
      <c r="E11508" t="s">
        <v>1805</v>
      </c>
      <c r="F11508" t="s">
        <v>99</v>
      </c>
      <c r="G11508" t="s">
        <v>1914</v>
      </c>
      <c r="H11508" t="s">
        <v>3641</v>
      </c>
      <c r="I11508" t="s">
        <v>1921</v>
      </c>
      <c r="J11508" t="s">
        <v>1915</v>
      </c>
      <c r="K11508" t="s">
        <v>1922</v>
      </c>
      <c r="L11508" s="24">
        <v>112200</v>
      </c>
      <c r="M11508" s="25">
        <f>+VLOOKUP(E11508, TC!A:D, 4, FALSE())</f>
        <v>1.1445499977271041</v>
      </c>
      <c r="N11508" s="24">
        <f t="shared" si="895"/>
        <v>112200</v>
      </c>
      <c r="O11508" t="str">
        <f t="shared" si="896"/>
        <v>FACTURA</v>
      </c>
      <c r="P11508" t="str">
        <f t="shared" si="897"/>
        <v>2025</v>
      </c>
      <c r="Q11508" t="str">
        <f t="shared" si="898"/>
        <v>07</v>
      </c>
      <c r="R11508" t="str">
        <f>+IFERROR(VLOOKUP(I11508, Listado!A:B, 2, FALSE()), "COMERCIALIZADORA INTERNACIONAL CARIBBEAN EXOTICS S A")</f>
        <v>COMERCIALIZADORA INTERNACIONAL CARIBBEAN EXOTICS S A</v>
      </c>
      <c r="S11508" s="25">
        <f>+VLOOKUP(E11508, TC!A:D, 2, FALSE())</f>
        <v>4179.6899999999996</v>
      </c>
      <c r="T11508" t="str">
        <f t="shared" si="899"/>
        <v>COP</v>
      </c>
    </row>
    <row r="11509" spans="1:20" ht="18.75" hidden="1" customHeight="1" x14ac:dyDescent="0.25">
      <c r="A11509" t="s">
        <v>3341</v>
      </c>
      <c r="B11509" t="s">
        <v>1923</v>
      </c>
      <c r="C11509" t="s">
        <v>1913</v>
      </c>
      <c r="D11509" s="24">
        <v>6272</v>
      </c>
      <c r="E11509" t="s">
        <v>1805</v>
      </c>
      <c r="F11509" t="s">
        <v>99</v>
      </c>
      <c r="G11509" t="s">
        <v>1914</v>
      </c>
      <c r="I11509" t="s">
        <v>3626</v>
      </c>
      <c r="J11509" t="s">
        <v>1915</v>
      </c>
      <c r="K11509" t="s">
        <v>2019</v>
      </c>
      <c r="L11509" s="24">
        <v>1500</v>
      </c>
      <c r="M11509" s="25">
        <f>+VLOOKUP(E11509, TC!A:D, 4, FALSE())</f>
        <v>1.1445499977271041</v>
      </c>
      <c r="N11509" s="24">
        <f t="shared" si="895"/>
        <v>1500</v>
      </c>
      <c r="O11509" t="str">
        <f t="shared" si="896"/>
        <v>FACTURA</v>
      </c>
      <c r="P11509" t="str">
        <f t="shared" si="897"/>
        <v>2025</v>
      </c>
      <c r="Q11509" t="str">
        <f t="shared" si="898"/>
        <v>07</v>
      </c>
      <c r="R11509" t="str">
        <f>+IFERROR(VLOOKUP(I11509, Listado!A:B, 2, FALSE()), "COMERCIALIZADORA INTERNACIONAL CARIBBEAN EXOTICS S A")</f>
        <v>COMERCIALIZADORA INTERNACIONAL CARIBBEAN EXOTICS S A</v>
      </c>
      <c r="S11509" s="25">
        <f>+VLOOKUP(E11509, TC!A:D, 2, FALSE())</f>
        <v>4179.6899999999996</v>
      </c>
      <c r="T11509" t="str">
        <f t="shared" si="899"/>
        <v>COP</v>
      </c>
    </row>
    <row r="11510" spans="1:20" ht="18.75" hidden="1" customHeight="1" x14ac:dyDescent="0.25">
      <c r="A11510" t="s">
        <v>3341</v>
      </c>
      <c r="B11510" t="s">
        <v>1923</v>
      </c>
      <c r="C11510" t="s">
        <v>1913</v>
      </c>
      <c r="D11510" s="24">
        <v>6273</v>
      </c>
      <c r="E11510" t="s">
        <v>1805</v>
      </c>
      <c r="F11510" t="s">
        <v>99</v>
      </c>
      <c r="G11510" t="s">
        <v>1914</v>
      </c>
      <c r="I11510" t="s">
        <v>3352</v>
      </c>
      <c r="J11510" t="s">
        <v>1915</v>
      </c>
      <c r="K11510" t="s">
        <v>2021</v>
      </c>
      <c r="L11510" s="24">
        <v>4000</v>
      </c>
      <c r="M11510" s="25">
        <f>+VLOOKUP(E11510, TC!A:D, 4, FALSE())</f>
        <v>1.1445499977271041</v>
      </c>
      <c r="N11510" s="24">
        <f t="shared" si="895"/>
        <v>4000</v>
      </c>
      <c r="O11510" t="str">
        <f t="shared" si="896"/>
        <v>FACTURA</v>
      </c>
      <c r="P11510" t="str">
        <f t="shared" si="897"/>
        <v>2025</v>
      </c>
      <c r="Q11510" t="str">
        <f t="shared" si="898"/>
        <v>07</v>
      </c>
      <c r="R11510" t="str">
        <f>+IFERROR(VLOOKUP(I11510, Listado!A:B, 2, FALSE()), "COMERCIALIZADORA INTERNACIONAL CARIBBEAN EXOTICS S A")</f>
        <v>COMERCIALIZADORA INTERNACIONAL CARIBBEAN EXOTICS S A</v>
      </c>
      <c r="S11510" s="25">
        <f>+VLOOKUP(E11510, TC!A:D, 2, FALSE())</f>
        <v>4179.6899999999996</v>
      </c>
      <c r="T11510" t="str">
        <f t="shared" si="899"/>
        <v>COP</v>
      </c>
    </row>
    <row r="11511" spans="1:20" ht="18.75" hidden="1" customHeight="1" x14ac:dyDescent="0.25">
      <c r="A11511" t="s">
        <v>3341</v>
      </c>
      <c r="B11511" t="s">
        <v>1923</v>
      </c>
      <c r="C11511" t="s">
        <v>1913</v>
      </c>
      <c r="D11511" s="24">
        <v>6273</v>
      </c>
      <c r="E11511" t="s">
        <v>1805</v>
      </c>
      <c r="F11511" t="s">
        <v>99</v>
      </c>
      <c r="G11511" t="s">
        <v>1914</v>
      </c>
      <c r="I11511" t="s">
        <v>3352</v>
      </c>
      <c r="J11511" t="s">
        <v>1915</v>
      </c>
      <c r="K11511" t="s">
        <v>2022</v>
      </c>
      <c r="L11511" s="24">
        <v>6000</v>
      </c>
      <c r="M11511" s="25">
        <f>+VLOOKUP(E11511, TC!A:D, 4, FALSE())</f>
        <v>1.1445499977271041</v>
      </c>
      <c r="N11511" s="24">
        <f t="shared" si="895"/>
        <v>6000</v>
      </c>
      <c r="O11511" t="str">
        <f t="shared" si="896"/>
        <v>FACTURA</v>
      </c>
      <c r="P11511" t="str">
        <f t="shared" si="897"/>
        <v>2025</v>
      </c>
      <c r="Q11511" t="str">
        <f t="shared" si="898"/>
        <v>07</v>
      </c>
      <c r="R11511" t="str">
        <f>+IFERROR(VLOOKUP(I11511, Listado!A:B, 2, FALSE()), "COMERCIALIZADORA INTERNACIONAL CARIBBEAN EXOTICS S A")</f>
        <v>COMERCIALIZADORA INTERNACIONAL CARIBBEAN EXOTICS S A</v>
      </c>
      <c r="S11511" s="25">
        <f>+VLOOKUP(E11511, TC!A:D, 2, FALSE())</f>
        <v>4179.6899999999996</v>
      </c>
      <c r="T11511" t="str">
        <f t="shared" si="899"/>
        <v>COP</v>
      </c>
    </row>
    <row r="11512" spans="1:20" ht="18.75" hidden="1" customHeight="1" x14ac:dyDescent="0.25">
      <c r="A11512" t="s">
        <v>3341</v>
      </c>
      <c r="B11512" t="s">
        <v>1923</v>
      </c>
      <c r="C11512" t="s">
        <v>1913</v>
      </c>
      <c r="D11512" s="24">
        <v>6274</v>
      </c>
      <c r="E11512" t="s">
        <v>1805</v>
      </c>
      <c r="F11512" t="s">
        <v>99</v>
      </c>
      <c r="G11512" t="s">
        <v>1914</v>
      </c>
      <c r="I11512" t="s">
        <v>2391</v>
      </c>
      <c r="J11512" t="s">
        <v>1915</v>
      </c>
      <c r="K11512" t="s">
        <v>2026</v>
      </c>
      <c r="L11512" s="24">
        <v>10200</v>
      </c>
      <c r="M11512" s="25">
        <f>+VLOOKUP(E11512, TC!A:D, 4, FALSE())</f>
        <v>1.1445499977271041</v>
      </c>
      <c r="N11512" s="24">
        <f t="shared" si="895"/>
        <v>10200</v>
      </c>
      <c r="O11512" t="str">
        <f t="shared" si="896"/>
        <v>FACTURA</v>
      </c>
      <c r="P11512" t="str">
        <f t="shared" si="897"/>
        <v>2025</v>
      </c>
      <c r="Q11512" t="str">
        <f t="shared" si="898"/>
        <v>07</v>
      </c>
      <c r="R11512" t="str">
        <f>+IFERROR(VLOOKUP(I11512, Listado!A:B, 2, FALSE()), "COMERCIALIZADORA INTERNACIONAL CARIBBEAN EXOTICS S A")</f>
        <v>COMERCIALIZADORA INTERNACIONAL CARIBBEAN EXOTICS S A</v>
      </c>
      <c r="S11512" s="25">
        <f>+VLOOKUP(E11512, TC!A:D, 2, FALSE())</f>
        <v>4179.6899999999996</v>
      </c>
      <c r="T11512" t="str">
        <f t="shared" si="899"/>
        <v>COP</v>
      </c>
    </row>
    <row r="11513" spans="1:20" ht="18.75" hidden="1" customHeight="1" x14ac:dyDescent="0.25">
      <c r="A11513" t="s">
        <v>3341</v>
      </c>
      <c r="B11513" t="s">
        <v>1923</v>
      </c>
      <c r="C11513" t="s">
        <v>1913</v>
      </c>
      <c r="D11513" s="24">
        <v>6274</v>
      </c>
      <c r="E11513" t="s">
        <v>1805</v>
      </c>
      <c r="F11513" t="s">
        <v>99</v>
      </c>
      <c r="G11513" t="s">
        <v>1914</v>
      </c>
      <c r="I11513" t="s">
        <v>2391</v>
      </c>
      <c r="J11513" t="s">
        <v>1915</v>
      </c>
      <c r="K11513" t="s">
        <v>2026</v>
      </c>
      <c r="L11513" s="24">
        <v>1800</v>
      </c>
      <c r="M11513" s="25">
        <f>+VLOOKUP(E11513, TC!A:D, 4, FALSE())</f>
        <v>1.1445499977271041</v>
      </c>
      <c r="N11513" s="24">
        <f t="shared" si="895"/>
        <v>1800</v>
      </c>
      <c r="O11513" t="str">
        <f t="shared" si="896"/>
        <v>FACTURA</v>
      </c>
      <c r="P11513" t="str">
        <f t="shared" si="897"/>
        <v>2025</v>
      </c>
      <c r="Q11513" t="str">
        <f t="shared" si="898"/>
        <v>07</v>
      </c>
      <c r="R11513" t="str">
        <f>+IFERROR(VLOOKUP(I11513, Listado!A:B, 2, FALSE()), "COMERCIALIZADORA INTERNACIONAL CARIBBEAN EXOTICS S A")</f>
        <v>COMERCIALIZADORA INTERNACIONAL CARIBBEAN EXOTICS S A</v>
      </c>
      <c r="S11513" s="25">
        <f>+VLOOKUP(E11513, TC!A:D, 2, FALSE())</f>
        <v>4179.6899999999996</v>
      </c>
      <c r="T11513" t="str">
        <f t="shared" si="899"/>
        <v>COP</v>
      </c>
    </row>
    <row r="11514" spans="1:20" ht="18.75" hidden="1" customHeight="1" x14ac:dyDescent="0.25">
      <c r="A11514" t="s">
        <v>3341</v>
      </c>
      <c r="B11514" t="s">
        <v>1923</v>
      </c>
      <c r="C11514" t="s">
        <v>1913</v>
      </c>
      <c r="D11514" s="24">
        <v>6274</v>
      </c>
      <c r="E11514" t="s">
        <v>1805</v>
      </c>
      <c r="F11514" t="s">
        <v>99</v>
      </c>
      <c r="G11514" t="s">
        <v>1914</v>
      </c>
      <c r="I11514" t="s">
        <v>2391</v>
      </c>
      <c r="J11514" t="s">
        <v>1915</v>
      </c>
      <c r="K11514" t="s">
        <v>2021</v>
      </c>
      <c r="L11514" s="24">
        <v>4000</v>
      </c>
      <c r="M11514" s="25">
        <f>+VLOOKUP(E11514, TC!A:D, 4, FALSE())</f>
        <v>1.1445499977271041</v>
      </c>
      <c r="N11514" s="24">
        <f t="shared" si="895"/>
        <v>4000</v>
      </c>
      <c r="O11514" t="str">
        <f t="shared" si="896"/>
        <v>FACTURA</v>
      </c>
      <c r="P11514" t="str">
        <f t="shared" si="897"/>
        <v>2025</v>
      </c>
      <c r="Q11514" t="str">
        <f t="shared" si="898"/>
        <v>07</v>
      </c>
      <c r="R11514" t="str">
        <f>+IFERROR(VLOOKUP(I11514, Listado!A:B, 2, FALSE()), "COMERCIALIZADORA INTERNACIONAL CARIBBEAN EXOTICS S A")</f>
        <v>COMERCIALIZADORA INTERNACIONAL CARIBBEAN EXOTICS S A</v>
      </c>
      <c r="S11514" s="25">
        <f>+VLOOKUP(E11514, TC!A:D, 2, FALSE())</f>
        <v>4179.6899999999996</v>
      </c>
      <c r="T11514" t="str">
        <f t="shared" si="899"/>
        <v>COP</v>
      </c>
    </row>
    <row r="11515" spans="1:20" ht="18.75" hidden="1" customHeight="1" x14ac:dyDescent="0.25">
      <c r="A11515" t="s">
        <v>3341</v>
      </c>
      <c r="B11515" t="s">
        <v>1923</v>
      </c>
      <c r="C11515" t="s">
        <v>1913</v>
      </c>
      <c r="D11515" s="24">
        <v>6274</v>
      </c>
      <c r="E11515" t="s">
        <v>1805</v>
      </c>
      <c r="F11515" t="s">
        <v>99</v>
      </c>
      <c r="G11515" t="s">
        <v>1914</v>
      </c>
      <c r="I11515" t="s">
        <v>2391</v>
      </c>
      <c r="J11515" t="s">
        <v>1915</v>
      </c>
      <c r="K11515" t="s">
        <v>2022</v>
      </c>
      <c r="L11515" s="24">
        <v>8000</v>
      </c>
      <c r="M11515" s="25">
        <f>+VLOOKUP(E11515, TC!A:D, 4, FALSE())</f>
        <v>1.1445499977271041</v>
      </c>
      <c r="N11515" s="24">
        <f t="shared" si="895"/>
        <v>8000</v>
      </c>
      <c r="O11515" t="str">
        <f t="shared" si="896"/>
        <v>FACTURA</v>
      </c>
      <c r="P11515" t="str">
        <f t="shared" si="897"/>
        <v>2025</v>
      </c>
      <c r="Q11515" t="str">
        <f t="shared" si="898"/>
        <v>07</v>
      </c>
      <c r="R11515" t="str">
        <f>+IFERROR(VLOOKUP(I11515, Listado!A:B, 2, FALSE()), "COMERCIALIZADORA INTERNACIONAL CARIBBEAN EXOTICS S A")</f>
        <v>COMERCIALIZADORA INTERNACIONAL CARIBBEAN EXOTICS S A</v>
      </c>
      <c r="S11515" s="25">
        <f>+VLOOKUP(E11515, TC!A:D, 2, FALSE())</f>
        <v>4179.6899999999996</v>
      </c>
      <c r="T11515" t="str">
        <f t="shared" si="899"/>
        <v>COP</v>
      </c>
    </row>
    <row r="11516" spans="1:20" ht="18.75" hidden="1" customHeight="1" x14ac:dyDescent="0.25">
      <c r="A11516" t="s">
        <v>3341</v>
      </c>
      <c r="B11516" t="s">
        <v>1923</v>
      </c>
      <c r="C11516" t="s">
        <v>1913</v>
      </c>
      <c r="D11516" s="24">
        <v>6275</v>
      </c>
      <c r="E11516" t="s">
        <v>1805</v>
      </c>
      <c r="F11516" t="s">
        <v>99</v>
      </c>
      <c r="G11516" t="s">
        <v>1914</v>
      </c>
      <c r="I11516" t="s">
        <v>3626</v>
      </c>
      <c r="J11516" t="s">
        <v>1915</v>
      </c>
      <c r="K11516" t="s">
        <v>2026</v>
      </c>
      <c r="L11516" s="24">
        <v>15000</v>
      </c>
      <c r="M11516" s="25">
        <f>+VLOOKUP(E11516, TC!A:D, 4, FALSE())</f>
        <v>1.1445499977271041</v>
      </c>
      <c r="N11516" s="24">
        <f t="shared" si="895"/>
        <v>15000</v>
      </c>
      <c r="O11516" t="str">
        <f t="shared" si="896"/>
        <v>FACTURA</v>
      </c>
      <c r="P11516" t="str">
        <f t="shared" si="897"/>
        <v>2025</v>
      </c>
      <c r="Q11516" t="str">
        <f t="shared" si="898"/>
        <v>07</v>
      </c>
      <c r="R11516" t="str">
        <f>+IFERROR(VLOOKUP(I11516, Listado!A:B, 2, FALSE()), "COMERCIALIZADORA INTERNACIONAL CARIBBEAN EXOTICS S A")</f>
        <v>COMERCIALIZADORA INTERNACIONAL CARIBBEAN EXOTICS S A</v>
      </c>
      <c r="S11516" s="25">
        <f>+VLOOKUP(E11516, TC!A:D, 2, FALSE())</f>
        <v>4179.6899999999996</v>
      </c>
      <c r="T11516" t="str">
        <f t="shared" si="899"/>
        <v>COP</v>
      </c>
    </row>
    <row r="11517" spans="1:20" ht="18.75" hidden="1" customHeight="1" x14ac:dyDescent="0.25">
      <c r="A11517" t="s">
        <v>3341</v>
      </c>
      <c r="B11517" t="s">
        <v>1923</v>
      </c>
      <c r="C11517" t="s">
        <v>1913</v>
      </c>
      <c r="D11517" s="24">
        <v>6275</v>
      </c>
      <c r="E11517" t="s">
        <v>1805</v>
      </c>
      <c r="F11517" t="s">
        <v>99</v>
      </c>
      <c r="G11517" t="s">
        <v>1914</v>
      </c>
      <c r="I11517" t="s">
        <v>3626</v>
      </c>
      <c r="J11517" t="s">
        <v>1915</v>
      </c>
      <c r="K11517" t="s">
        <v>2019</v>
      </c>
      <c r="L11517" s="24">
        <v>6000</v>
      </c>
      <c r="M11517" s="25">
        <f>+VLOOKUP(E11517, TC!A:D, 4, FALSE())</f>
        <v>1.1445499977271041</v>
      </c>
      <c r="N11517" s="24">
        <f t="shared" si="895"/>
        <v>6000</v>
      </c>
      <c r="O11517" t="str">
        <f t="shared" si="896"/>
        <v>FACTURA</v>
      </c>
      <c r="P11517" t="str">
        <f t="shared" si="897"/>
        <v>2025</v>
      </c>
      <c r="Q11517" t="str">
        <f t="shared" si="898"/>
        <v>07</v>
      </c>
      <c r="R11517" t="str">
        <f>+IFERROR(VLOOKUP(I11517, Listado!A:B, 2, FALSE()), "COMERCIALIZADORA INTERNACIONAL CARIBBEAN EXOTICS S A")</f>
        <v>COMERCIALIZADORA INTERNACIONAL CARIBBEAN EXOTICS S A</v>
      </c>
      <c r="S11517" s="25">
        <f>+VLOOKUP(E11517, TC!A:D, 2, FALSE())</f>
        <v>4179.6899999999996</v>
      </c>
      <c r="T11517" t="str">
        <f t="shared" si="899"/>
        <v>COP</v>
      </c>
    </row>
    <row r="11518" spans="1:20" ht="18.75" hidden="1" customHeight="1" x14ac:dyDescent="0.25">
      <c r="A11518" t="s">
        <v>3341</v>
      </c>
      <c r="B11518" t="s">
        <v>1923</v>
      </c>
      <c r="C11518" t="s">
        <v>1913</v>
      </c>
      <c r="D11518" s="24">
        <v>6275</v>
      </c>
      <c r="E11518" t="s">
        <v>1805</v>
      </c>
      <c r="F11518" t="s">
        <v>99</v>
      </c>
      <c r="G11518" t="s">
        <v>1914</v>
      </c>
      <c r="I11518" t="s">
        <v>3626</v>
      </c>
      <c r="J11518" t="s">
        <v>1915</v>
      </c>
      <c r="K11518" t="s">
        <v>2021</v>
      </c>
      <c r="L11518" s="24">
        <v>12000</v>
      </c>
      <c r="M11518" s="25">
        <f>+VLOOKUP(E11518, TC!A:D, 4, FALSE())</f>
        <v>1.1445499977271041</v>
      </c>
      <c r="N11518" s="24">
        <f t="shared" si="895"/>
        <v>12000</v>
      </c>
      <c r="O11518" t="str">
        <f t="shared" si="896"/>
        <v>FACTURA</v>
      </c>
      <c r="P11518" t="str">
        <f t="shared" si="897"/>
        <v>2025</v>
      </c>
      <c r="Q11518" t="str">
        <f t="shared" si="898"/>
        <v>07</v>
      </c>
      <c r="R11518" t="str">
        <f>+IFERROR(VLOOKUP(I11518, Listado!A:B, 2, FALSE()), "COMERCIALIZADORA INTERNACIONAL CARIBBEAN EXOTICS S A")</f>
        <v>COMERCIALIZADORA INTERNACIONAL CARIBBEAN EXOTICS S A</v>
      </c>
      <c r="S11518" s="25">
        <f>+VLOOKUP(E11518, TC!A:D, 2, FALSE())</f>
        <v>4179.6899999999996</v>
      </c>
      <c r="T11518" t="str">
        <f t="shared" si="899"/>
        <v>COP</v>
      </c>
    </row>
    <row r="11519" spans="1:20" ht="18.75" hidden="1" customHeight="1" x14ac:dyDescent="0.25">
      <c r="A11519" t="s">
        <v>3341</v>
      </c>
      <c r="B11519" t="s">
        <v>1923</v>
      </c>
      <c r="C11519" t="s">
        <v>1913</v>
      </c>
      <c r="D11519" s="24">
        <v>6275</v>
      </c>
      <c r="E11519" t="s">
        <v>1805</v>
      </c>
      <c r="F11519" t="s">
        <v>99</v>
      </c>
      <c r="G11519" t="s">
        <v>1914</v>
      </c>
      <c r="I11519" t="s">
        <v>3626</v>
      </c>
      <c r="J11519" t="s">
        <v>1915</v>
      </c>
      <c r="K11519" t="s">
        <v>2022</v>
      </c>
      <c r="L11519" s="24">
        <v>7000</v>
      </c>
      <c r="M11519" s="25">
        <f>+VLOOKUP(E11519, TC!A:D, 4, FALSE())</f>
        <v>1.1445499977271041</v>
      </c>
      <c r="N11519" s="24">
        <f t="shared" si="895"/>
        <v>7000</v>
      </c>
      <c r="O11519" t="str">
        <f t="shared" si="896"/>
        <v>FACTURA</v>
      </c>
      <c r="P11519" t="str">
        <f t="shared" si="897"/>
        <v>2025</v>
      </c>
      <c r="Q11519" t="str">
        <f t="shared" si="898"/>
        <v>07</v>
      </c>
      <c r="R11519" t="str">
        <f>+IFERROR(VLOOKUP(I11519, Listado!A:B, 2, FALSE()), "COMERCIALIZADORA INTERNACIONAL CARIBBEAN EXOTICS S A")</f>
        <v>COMERCIALIZADORA INTERNACIONAL CARIBBEAN EXOTICS S A</v>
      </c>
      <c r="S11519" s="25">
        <f>+VLOOKUP(E11519, TC!A:D, 2, FALSE())</f>
        <v>4179.6899999999996</v>
      </c>
      <c r="T11519" t="str">
        <f t="shared" si="899"/>
        <v>COP</v>
      </c>
    </row>
    <row r="11520" spans="1:20" ht="18.75" hidden="1" customHeight="1" x14ac:dyDescent="0.25">
      <c r="A11520" t="s">
        <v>3341</v>
      </c>
      <c r="B11520" t="s">
        <v>1923</v>
      </c>
      <c r="C11520" t="s">
        <v>1913</v>
      </c>
      <c r="D11520" s="24">
        <v>6276</v>
      </c>
      <c r="E11520" t="s">
        <v>1805</v>
      </c>
      <c r="F11520" t="s">
        <v>99</v>
      </c>
      <c r="G11520" t="s">
        <v>1914</v>
      </c>
      <c r="I11520" t="s">
        <v>2973</v>
      </c>
      <c r="J11520" t="s">
        <v>1915</v>
      </c>
      <c r="K11520" t="s">
        <v>2019</v>
      </c>
      <c r="L11520" s="24">
        <v>6400</v>
      </c>
      <c r="M11520" s="25">
        <f>+VLOOKUP(E11520, TC!A:D, 4, FALSE())</f>
        <v>1.1445499977271041</v>
      </c>
      <c r="N11520" s="24">
        <f t="shared" si="895"/>
        <v>6400</v>
      </c>
      <c r="O11520" t="str">
        <f t="shared" si="896"/>
        <v>FACTURA</v>
      </c>
      <c r="P11520" t="str">
        <f t="shared" si="897"/>
        <v>2025</v>
      </c>
      <c r="Q11520" t="str">
        <f t="shared" si="898"/>
        <v>07</v>
      </c>
      <c r="R11520" t="str">
        <f>+IFERROR(VLOOKUP(I11520, Listado!A:B, 2, FALSE()), "COMERCIALIZADORA INTERNACIONAL CARIBBEAN EXOTICS S A")</f>
        <v>COMERCIALIZADORA INTERNACIONAL CARIBBEAN EXOTICS S A</v>
      </c>
      <c r="S11520" s="25">
        <f>+VLOOKUP(E11520, TC!A:D, 2, FALSE())</f>
        <v>4179.6899999999996</v>
      </c>
      <c r="T11520" t="str">
        <f t="shared" si="899"/>
        <v>COP</v>
      </c>
    </row>
    <row r="11521" spans="1:20" ht="18.75" hidden="1" customHeight="1" x14ac:dyDescent="0.25">
      <c r="A11521" t="s">
        <v>3341</v>
      </c>
      <c r="B11521" t="s">
        <v>1923</v>
      </c>
      <c r="C11521" t="s">
        <v>1913</v>
      </c>
      <c r="D11521" s="24">
        <v>6276</v>
      </c>
      <c r="E11521" t="s">
        <v>1805</v>
      </c>
      <c r="F11521" t="s">
        <v>99</v>
      </c>
      <c r="G11521" t="s">
        <v>1914</v>
      </c>
      <c r="I11521" t="s">
        <v>2973</v>
      </c>
      <c r="J11521" t="s">
        <v>1915</v>
      </c>
      <c r="K11521" t="s">
        <v>2019</v>
      </c>
      <c r="L11521" s="24">
        <v>41920</v>
      </c>
      <c r="M11521" s="25">
        <f>+VLOOKUP(E11521, TC!A:D, 4, FALSE())</f>
        <v>1.1445499977271041</v>
      </c>
      <c r="N11521" s="24">
        <f t="shared" si="895"/>
        <v>41920</v>
      </c>
      <c r="O11521" t="str">
        <f t="shared" si="896"/>
        <v>FACTURA</v>
      </c>
      <c r="P11521" t="str">
        <f t="shared" si="897"/>
        <v>2025</v>
      </c>
      <c r="Q11521" t="str">
        <f t="shared" si="898"/>
        <v>07</v>
      </c>
      <c r="R11521" t="str">
        <f>+IFERROR(VLOOKUP(I11521, Listado!A:B, 2, FALSE()), "COMERCIALIZADORA INTERNACIONAL CARIBBEAN EXOTICS S A")</f>
        <v>COMERCIALIZADORA INTERNACIONAL CARIBBEAN EXOTICS S A</v>
      </c>
      <c r="S11521" s="25">
        <f>+VLOOKUP(E11521, TC!A:D, 2, FALSE())</f>
        <v>4179.6899999999996</v>
      </c>
      <c r="T11521" t="str">
        <f t="shared" si="899"/>
        <v>COP</v>
      </c>
    </row>
    <row r="11522" spans="1:20" ht="18.75" hidden="1" customHeight="1" x14ac:dyDescent="0.25">
      <c r="A11522" t="s">
        <v>3341</v>
      </c>
      <c r="B11522" t="s">
        <v>5</v>
      </c>
      <c r="C11522" t="s">
        <v>1913</v>
      </c>
      <c r="D11522" s="24">
        <v>12690</v>
      </c>
      <c r="E11522" t="s">
        <v>1805</v>
      </c>
      <c r="F11522" t="s">
        <v>99</v>
      </c>
      <c r="G11522" t="s">
        <v>1914</v>
      </c>
      <c r="I11522" t="s">
        <v>1841</v>
      </c>
      <c r="J11522" t="s">
        <v>1915</v>
      </c>
      <c r="K11522" t="s">
        <v>2022</v>
      </c>
      <c r="L11522" s="24">
        <v>276480</v>
      </c>
      <c r="M11522" s="25">
        <f>+VLOOKUP(E11522, TC!A:D, 4, FALSE())</f>
        <v>1.1445499977271041</v>
      </c>
      <c r="N11522" s="24">
        <f t="shared" ref="N11522:N11585" si="900">+IF(F11522="EUR", (M11522*L11522), IF(I11522="JUAN MATAS SAS", (L11522/S11522), L11522))</f>
        <v>276480</v>
      </c>
      <c r="O11522" t="str">
        <f t="shared" ref="O11522:O11585" si="901">+IF(C11522="CFE", "FACTURA", IF(ISERROR(SEARCH("ANULA", H11522))=FALSE(), "ANULACIÓN FE", IF(ISERROR(SEARCH("CANCELLATION", H11522))=FALSE(), "ANULACIÓN FE", "NOTAS")))</f>
        <v>FACTURA</v>
      </c>
      <c r="P11522" t="str">
        <f t="shared" ref="P11522:P11585" si="902">+LEFT(E11522, 4)</f>
        <v>2025</v>
      </c>
      <c r="Q11522" t="str">
        <f t="shared" ref="Q11522:Q11585" si="903">+MID(E11522, 5, 2)</f>
        <v>07</v>
      </c>
      <c r="R11522" t="str">
        <f>+IFERROR(VLOOKUP(I11522, Listado!A:B, 2, FALSE()), "COMERCIALIZADORA INTERNACIONAL CARIBBEAN EXOTICS S A")</f>
        <v>LONDOÑO ECHEVERRI ALEJANDRA</v>
      </c>
      <c r="S11522" s="25">
        <f>+VLOOKUP(E11522, TC!A:D, 2, FALSE())</f>
        <v>4179.6899999999996</v>
      </c>
      <c r="T11522" t="str">
        <f t="shared" ref="T11522:T11585" si="904">+IF(I11522="JUAN MATAS SAS", "USD", F11522)</f>
        <v>COP</v>
      </c>
    </row>
    <row r="11523" spans="1:20" ht="18.75" hidden="1" customHeight="1" x14ac:dyDescent="0.25">
      <c r="A11523" t="s">
        <v>3341</v>
      </c>
      <c r="B11523" t="s">
        <v>5</v>
      </c>
      <c r="C11523" t="s">
        <v>1913</v>
      </c>
      <c r="D11523" s="24">
        <v>12690</v>
      </c>
      <c r="E11523" t="s">
        <v>1805</v>
      </c>
      <c r="F11523" t="s">
        <v>99</v>
      </c>
      <c r="G11523" t="s">
        <v>1914</v>
      </c>
      <c r="I11523" t="s">
        <v>1841</v>
      </c>
      <c r="J11523" t="s">
        <v>1915</v>
      </c>
      <c r="K11523" t="s">
        <v>2022</v>
      </c>
      <c r="L11523" s="24">
        <v>181980</v>
      </c>
      <c r="M11523" s="25">
        <f>+VLOOKUP(E11523, TC!A:D, 4, FALSE())</f>
        <v>1.1445499977271041</v>
      </c>
      <c r="N11523" s="24">
        <f t="shared" si="900"/>
        <v>181980</v>
      </c>
      <c r="O11523" t="str">
        <f t="shared" si="901"/>
        <v>FACTURA</v>
      </c>
      <c r="P11523" t="str">
        <f t="shared" si="902"/>
        <v>2025</v>
      </c>
      <c r="Q11523" t="str">
        <f t="shared" si="903"/>
        <v>07</v>
      </c>
      <c r="R11523" t="str">
        <f>+IFERROR(VLOOKUP(I11523, Listado!A:B, 2, FALSE()), "COMERCIALIZADORA INTERNACIONAL CARIBBEAN EXOTICS S A")</f>
        <v>LONDOÑO ECHEVERRI ALEJANDRA</v>
      </c>
      <c r="S11523" s="25">
        <f>+VLOOKUP(E11523, TC!A:D, 2, FALSE())</f>
        <v>4179.6899999999996</v>
      </c>
      <c r="T11523" t="str">
        <f t="shared" si="904"/>
        <v>COP</v>
      </c>
    </row>
    <row r="11524" spans="1:20" ht="18.75" hidden="1" customHeight="1" x14ac:dyDescent="0.25">
      <c r="A11524" t="s">
        <v>3341</v>
      </c>
      <c r="B11524" t="s">
        <v>5</v>
      </c>
      <c r="C11524" t="s">
        <v>1913</v>
      </c>
      <c r="D11524" s="24">
        <v>12690</v>
      </c>
      <c r="E11524" t="s">
        <v>1805</v>
      </c>
      <c r="F11524" t="s">
        <v>99</v>
      </c>
      <c r="G11524" t="s">
        <v>1914</v>
      </c>
      <c r="I11524" t="s">
        <v>1841</v>
      </c>
      <c r="J11524" t="s">
        <v>1915</v>
      </c>
      <c r="K11524" t="s">
        <v>2022</v>
      </c>
      <c r="L11524" s="24">
        <v>241920</v>
      </c>
      <c r="M11524" s="25">
        <f>+VLOOKUP(E11524, TC!A:D, 4, FALSE())</f>
        <v>1.1445499977271041</v>
      </c>
      <c r="N11524" s="24">
        <f t="shared" si="900"/>
        <v>241920</v>
      </c>
      <c r="O11524" t="str">
        <f t="shared" si="901"/>
        <v>FACTURA</v>
      </c>
      <c r="P11524" t="str">
        <f t="shared" si="902"/>
        <v>2025</v>
      </c>
      <c r="Q11524" t="str">
        <f t="shared" si="903"/>
        <v>07</v>
      </c>
      <c r="R11524" t="str">
        <f>+IFERROR(VLOOKUP(I11524, Listado!A:B, 2, FALSE()), "COMERCIALIZADORA INTERNACIONAL CARIBBEAN EXOTICS S A")</f>
        <v>LONDOÑO ECHEVERRI ALEJANDRA</v>
      </c>
      <c r="S11524" s="25">
        <f>+VLOOKUP(E11524, TC!A:D, 2, FALSE())</f>
        <v>4179.6899999999996</v>
      </c>
      <c r="T11524" t="str">
        <f t="shared" si="904"/>
        <v>COP</v>
      </c>
    </row>
    <row r="11525" spans="1:20" ht="18.75" hidden="1" customHeight="1" x14ac:dyDescent="0.25">
      <c r="A11525" t="s">
        <v>3341</v>
      </c>
      <c r="B11525" t="s">
        <v>5</v>
      </c>
      <c r="C11525" t="s">
        <v>1913</v>
      </c>
      <c r="D11525" s="24">
        <v>12690</v>
      </c>
      <c r="E11525" t="s">
        <v>1805</v>
      </c>
      <c r="F11525" t="s">
        <v>99</v>
      </c>
      <c r="G11525" t="s">
        <v>1914</v>
      </c>
      <c r="I11525" t="s">
        <v>1841</v>
      </c>
      <c r="J11525" t="s">
        <v>1915</v>
      </c>
      <c r="K11525" t="s">
        <v>2022</v>
      </c>
      <c r="L11525" s="24">
        <v>114840</v>
      </c>
      <c r="M11525" s="25">
        <f>+VLOOKUP(E11525, TC!A:D, 4, FALSE())</f>
        <v>1.1445499977271041</v>
      </c>
      <c r="N11525" s="24">
        <f t="shared" si="900"/>
        <v>114840</v>
      </c>
      <c r="O11525" t="str">
        <f t="shared" si="901"/>
        <v>FACTURA</v>
      </c>
      <c r="P11525" t="str">
        <f t="shared" si="902"/>
        <v>2025</v>
      </c>
      <c r="Q11525" t="str">
        <f t="shared" si="903"/>
        <v>07</v>
      </c>
      <c r="R11525" t="str">
        <f>+IFERROR(VLOOKUP(I11525, Listado!A:B, 2, FALSE()), "COMERCIALIZADORA INTERNACIONAL CARIBBEAN EXOTICS S A")</f>
        <v>LONDOÑO ECHEVERRI ALEJANDRA</v>
      </c>
      <c r="S11525" s="25">
        <f>+VLOOKUP(E11525, TC!A:D, 2, FALSE())</f>
        <v>4179.6899999999996</v>
      </c>
      <c r="T11525" t="str">
        <f t="shared" si="904"/>
        <v>COP</v>
      </c>
    </row>
    <row r="11526" spans="1:20" ht="18.75" hidden="1" customHeight="1" x14ac:dyDescent="0.25">
      <c r="A11526" t="s">
        <v>3341</v>
      </c>
      <c r="B11526" t="s">
        <v>5</v>
      </c>
      <c r="C11526" t="s">
        <v>1913</v>
      </c>
      <c r="D11526" s="24">
        <v>12690</v>
      </c>
      <c r="E11526" t="s">
        <v>1805</v>
      </c>
      <c r="F11526" t="s">
        <v>99</v>
      </c>
      <c r="G11526" t="s">
        <v>1914</v>
      </c>
      <c r="I11526" t="s">
        <v>1841</v>
      </c>
      <c r="J11526" t="s">
        <v>1915</v>
      </c>
      <c r="K11526" t="s">
        <v>2022</v>
      </c>
      <c r="L11526" s="24">
        <v>35460</v>
      </c>
      <c r="M11526" s="25">
        <f>+VLOOKUP(E11526, TC!A:D, 4, FALSE())</f>
        <v>1.1445499977271041</v>
      </c>
      <c r="N11526" s="24">
        <f t="shared" si="900"/>
        <v>35460</v>
      </c>
      <c r="O11526" t="str">
        <f t="shared" si="901"/>
        <v>FACTURA</v>
      </c>
      <c r="P11526" t="str">
        <f t="shared" si="902"/>
        <v>2025</v>
      </c>
      <c r="Q11526" t="str">
        <f t="shared" si="903"/>
        <v>07</v>
      </c>
      <c r="R11526" t="str">
        <f>+IFERROR(VLOOKUP(I11526, Listado!A:B, 2, FALSE()), "COMERCIALIZADORA INTERNACIONAL CARIBBEAN EXOTICS S A")</f>
        <v>LONDOÑO ECHEVERRI ALEJANDRA</v>
      </c>
      <c r="S11526" s="25">
        <f>+VLOOKUP(E11526, TC!A:D, 2, FALSE())</f>
        <v>4179.6899999999996</v>
      </c>
      <c r="T11526" t="str">
        <f t="shared" si="904"/>
        <v>COP</v>
      </c>
    </row>
    <row r="11527" spans="1:20" ht="18.75" hidden="1" customHeight="1" x14ac:dyDescent="0.25">
      <c r="A11527" t="s">
        <v>3341</v>
      </c>
      <c r="B11527" t="s">
        <v>5</v>
      </c>
      <c r="C11527" t="s">
        <v>1913</v>
      </c>
      <c r="D11527" s="24">
        <v>12690</v>
      </c>
      <c r="E11527" t="s">
        <v>1805</v>
      </c>
      <c r="F11527" t="s">
        <v>99</v>
      </c>
      <c r="G11527" t="s">
        <v>1914</v>
      </c>
      <c r="I11527" t="s">
        <v>1841</v>
      </c>
      <c r="J11527" t="s">
        <v>1915</v>
      </c>
      <c r="K11527" t="s">
        <v>2022</v>
      </c>
      <c r="L11527" s="24">
        <v>16020</v>
      </c>
      <c r="M11527" s="25">
        <f>+VLOOKUP(E11527, TC!A:D, 4, FALSE())</f>
        <v>1.1445499977271041</v>
      </c>
      <c r="N11527" s="24">
        <f t="shared" si="900"/>
        <v>16020</v>
      </c>
      <c r="O11527" t="str">
        <f t="shared" si="901"/>
        <v>FACTURA</v>
      </c>
      <c r="P11527" t="str">
        <f t="shared" si="902"/>
        <v>2025</v>
      </c>
      <c r="Q11527" t="str">
        <f t="shared" si="903"/>
        <v>07</v>
      </c>
      <c r="R11527" t="str">
        <f>+IFERROR(VLOOKUP(I11527, Listado!A:B, 2, FALSE()), "COMERCIALIZADORA INTERNACIONAL CARIBBEAN EXOTICS S A")</f>
        <v>LONDOÑO ECHEVERRI ALEJANDRA</v>
      </c>
      <c r="S11527" s="25">
        <f>+VLOOKUP(E11527, TC!A:D, 2, FALSE())</f>
        <v>4179.6899999999996</v>
      </c>
      <c r="T11527" t="str">
        <f t="shared" si="904"/>
        <v>COP</v>
      </c>
    </row>
    <row r="11528" spans="1:20" ht="18.75" hidden="1" customHeight="1" x14ac:dyDescent="0.25">
      <c r="A11528" t="s">
        <v>3341</v>
      </c>
      <c r="B11528" t="s">
        <v>1923</v>
      </c>
      <c r="C11528" t="s">
        <v>1913</v>
      </c>
      <c r="D11528" s="24">
        <v>6277</v>
      </c>
      <c r="E11528" t="s">
        <v>1805</v>
      </c>
      <c r="F11528" t="s">
        <v>99</v>
      </c>
      <c r="G11528" t="s">
        <v>1914</v>
      </c>
      <c r="I11528" t="s">
        <v>2973</v>
      </c>
      <c r="J11528" t="s">
        <v>1915</v>
      </c>
      <c r="K11528" t="s">
        <v>2021</v>
      </c>
      <c r="L11528" s="24">
        <v>5000</v>
      </c>
      <c r="M11528" s="25">
        <f>+VLOOKUP(E11528, TC!A:D, 4, FALSE())</f>
        <v>1.1445499977271041</v>
      </c>
      <c r="N11528" s="24">
        <f t="shared" si="900"/>
        <v>5000</v>
      </c>
      <c r="O11528" t="str">
        <f t="shared" si="901"/>
        <v>FACTURA</v>
      </c>
      <c r="P11528" t="str">
        <f t="shared" si="902"/>
        <v>2025</v>
      </c>
      <c r="Q11528" t="str">
        <f t="shared" si="903"/>
        <v>07</v>
      </c>
      <c r="R11528" t="str">
        <f>+IFERROR(VLOOKUP(I11528, Listado!A:B, 2, FALSE()), "COMERCIALIZADORA INTERNACIONAL CARIBBEAN EXOTICS S A")</f>
        <v>COMERCIALIZADORA INTERNACIONAL CARIBBEAN EXOTICS S A</v>
      </c>
      <c r="S11528" s="25">
        <f>+VLOOKUP(E11528, TC!A:D, 2, FALSE())</f>
        <v>4179.6899999999996</v>
      </c>
      <c r="T11528" t="str">
        <f t="shared" si="904"/>
        <v>COP</v>
      </c>
    </row>
    <row r="11529" spans="1:20" ht="18.75" hidden="1" customHeight="1" x14ac:dyDescent="0.25">
      <c r="A11529" t="s">
        <v>3341</v>
      </c>
      <c r="B11529" t="s">
        <v>5</v>
      </c>
      <c r="C11529" t="s">
        <v>1913</v>
      </c>
      <c r="D11529" s="24">
        <v>12691</v>
      </c>
      <c r="E11529" t="s">
        <v>1805</v>
      </c>
      <c r="F11529" t="s">
        <v>99</v>
      </c>
      <c r="G11529" t="s">
        <v>1914</v>
      </c>
      <c r="I11529" t="s">
        <v>1841</v>
      </c>
      <c r="J11529" t="s">
        <v>1915</v>
      </c>
      <c r="K11529" t="s">
        <v>2022</v>
      </c>
      <c r="L11529" s="24">
        <v>169200</v>
      </c>
      <c r="M11529" s="25">
        <f>+VLOOKUP(E11529, TC!A:D, 4, FALSE())</f>
        <v>1.1445499977271041</v>
      </c>
      <c r="N11529" s="24">
        <f t="shared" si="900"/>
        <v>169200</v>
      </c>
      <c r="O11529" t="str">
        <f t="shared" si="901"/>
        <v>FACTURA</v>
      </c>
      <c r="P11529" t="str">
        <f t="shared" si="902"/>
        <v>2025</v>
      </c>
      <c r="Q11529" t="str">
        <f t="shared" si="903"/>
        <v>07</v>
      </c>
      <c r="R11529" t="str">
        <f>+IFERROR(VLOOKUP(I11529, Listado!A:B, 2, FALSE()), "COMERCIALIZADORA INTERNACIONAL CARIBBEAN EXOTICS S A")</f>
        <v>LONDOÑO ECHEVERRI ALEJANDRA</v>
      </c>
      <c r="S11529" s="25">
        <f>+VLOOKUP(E11529, TC!A:D, 2, FALSE())</f>
        <v>4179.6899999999996</v>
      </c>
      <c r="T11529" t="str">
        <f t="shared" si="904"/>
        <v>COP</v>
      </c>
    </row>
    <row r="11530" spans="1:20" ht="18.75" hidden="1" customHeight="1" x14ac:dyDescent="0.25">
      <c r="A11530" t="s">
        <v>3341</v>
      </c>
      <c r="B11530" t="s">
        <v>5</v>
      </c>
      <c r="C11530" t="s">
        <v>1913</v>
      </c>
      <c r="D11530" s="24">
        <v>12691</v>
      </c>
      <c r="E11530" t="s">
        <v>1805</v>
      </c>
      <c r="F11530" t="s">
        <v>99</v>
      </c>
      <c r="G11530" t="s">
        <v>1914</v>
      </c>
      <c r="I11530" t="s">
        <v>1841</v>
      </c>
      <c r="J11530" t="s">
        <v>1915</v>
      </c>
      <c r="K11530" t="s">
        <v>2022</v>
      </c>
      <c r="L11530" s="24">
        <v>131040</v>
      </c>
      <c r="M11530" s="25">
        <f>+VLOOKUP(E11530, TC!A:D, 4, FALSE())</f>
        <v>1.1445499977271041</v>
      </c>
      <c r="N11530" s="24">
        <f t="shared" si="900"/>
        <v>131040</v>
      </c>
      <c r="O11530" t="str">
        <f t="shared" si="901"/>
        <v>FACTURA</v>
      </c>
      <c r="P11530" t="str">
        <f t="shared" si="902"/>
        <v>2025</v>
      </c>
      <c r="Q11530" t="str">
        <f t="shared" si="903"/>
        <v>07</v>
      </c>
      <c r="R11530" t="str">
        <f>+IFERROR(VLOOKUP(I11530, Listado!A:B, 2, FALSE()), "COMERCIALIZADORA INTERNACIONAL CARIBBEAN EXOTICS S A")</f>
        <v>LONDOÑO ECHEVERRI ALEJANDRA</v>
      </c>
      <c r="S11530" s="25">
        <f>+VLOOKUP(E11530, TC!A:D, 2, FALSE())</f>
        <v>4179.6899999999996</v>
      </c>
      <c r="T11530" t="str">
        <f t="shared" si="904"/>
        <v>COP</v>
      </c>
    </row>
    <row r="11531" spans="1:20" ht="18.75" hidden="1" customHeight="1" x14ac:dyDescent="0.25">
      <c r="A11531" t="s">
        <v>3341</v>
      </c>
      <c r="B11531" t="s">
        <v>5</v>
      </c>
      <c r="C11531" t="s">
        <v>1913</v>
      </c>
      <c r="D11531" s="24">
        <v>12691</v>
      </c>
      <c r="E11531" t="s">
        <v>1805</v>
      </c>
      <c r="F11531" t="s">
        <v>99</v>
      </c>
      <c r="G11531" t="s">
        <v>1914</v>
      </c>
      <c r="I11531" t="s">
        <v>1841</v>
      </c>
      <c r="J11531" t="s">
        <v>1915</v>
      </c>
      <c r="K11531" t="s">
        <v>2022</v>
      </c>
      <c r="L11531" s="24">
        <v>174780</v>
      </c>
      <c r="M11531" s="25">
        <f>+VLOOKUP(E11531, TC!A:D, 4, FALSE())</f>
        <v>1.1445499977271041</v>
      </c>
      <c r="N11531" s="24">
        <f t="shared" si="900"/>
        <v>174780</v>
      </c>
      <c r="O11531" t="str">
        <f t="shared" si="901"/>
        <v>FACTURA</v>
      </c>
      <c r="P11531" t="str">
        <f t="shared" si="902"/>
        <v>2025</v>
      </c>
      <c r="Q11531" t="str">
        <f t="shared" si="903"/>
        <v>07</v>
      </c>
      <c r="R11531" t="str">
        <f>+IFERROR(VLOOKUP(I11531, Listado!A:B, 2, FALSE()), "COMERCIALIZADORA INTERNACIONAL CARIBBEAN EXOTICS S A")</f>
        <v>LONDOÑO ECHEVERRI ALEJANDRA</v>
      </c>
      <c r="S11531" s="25">
        <f>+VLOOKUP(E11531, TC!A:D, 2, FALSE())</f>
        <v>4179.6899999999996</v>
      </c>
      <c r="T11531" t="str">
        <f t="shared" si="904"/>
        <v>COP</v>
      </c>
    </row>
    <row r="11532" spans="1:20" ht="18.75" hidden="1" customHeight="1" x14ac:dyDescent="0.25">
      <c r="A11532" t="s">
        <v>3341</v>
      </c>
      <c r="B11532" t="s">
        <v>5</v>
      </c>
      <c r="C11532" t="s">
        <v>1913</v>
      </c>
      <c r="D11532" s="24">
        <v>12691</v>
      </c>
      <c r="E11532" t="s">
        <v>1805</v>
      </c>
      <c r="F11532" t="s">
        <v>99</v>
      </c>
      <c r="G11532" t="s">
        <v>1914</v>
      </c>
      <c r="I11532" t="s">
        <v>1841</v>
      </c>
      <c r="J11532" t="s">
        <v>1915</v>
      </c>
      <c r="K11532" t="s">
        <v>2022</v>
      </c>
      <c r="L11532" s="24">
        <v>141660</v>
      </c>
      <c r="M11532" s="25">
        <f>+VLOOKUP(E11532, TC!A:D, 4, FALSE())</f>
        <v>1.1445499977271041</v>
      </c>
      <c r="N11532" s="24">
        <f t="shared" si="900"/>
        <v>141660</v>
      </c>
      <c r="O11532" t="str">
        <f t="shared" si="901"/>
        <v>FACTURA</v>
      </c>
      <c r="P11532" t="str">
        <f t="shared" si="902"/>
        <v>2025</v>
      </c>
      <c r="Q11532" t="str">
        <f t="shared" si="903"/>
        <v>07</v>
      </c>
      <c r="R11532" t="str">
        <f>+IFERROR(VLOOKUP(I11532, Listado!A:B, 2, FALSE()), "COMERCIALIZADORA INTERNACIONAL CARIBBEAN EXOTICS S A")</f>
        <v>LONDOÑO ECHEVERRI ALEJANDRA</v>
      </c>
      <c r="S11532" s="25">
        <f>+VLOOKUP(E11532, TC!A:D, 2, FALSE())</f>
        <v>4179.6899999999996</v>
      </c>
      <c r="T11532" t="str">
        <f t="shared" si="904"/>
        <v>COP</v>
      </c>
    </row>
    <row r="11533" spans="1:20" ht="18.75" hidden="1" customHeight="1" x14ac:dyDescent="0.25">
      <c r="A11533" t="s">
        <v>3341</v>
      </c>
      <c r="B11533" t="s">
        <v>5</v>
      </c>
      <c r="C11533" t="s">
        <v>1913</v>
      </c>
      <c r="D11533" s="24">
        <v>12691</v>
      </c>
      <c r="E11533" t="s">
        <v>1805</v>
      </c>
      <c r="F11533" t="s">
        <v>99</v>
      </c>
      <c r="G11533" t="s">
        <v>1914</v>
      </c>
      <c r="I11533" t="s">
        <v>1841</v>
      </c>
      <c r="J11533" t="s">
        <v>1915</v>
      </c>
      <c r="K11533" t="s">
        <v>2022</v>
      </c>
      <c r="L11533" s="24">
        <v>128880</v>
      </c>
      <c r="M11533" s="25">
        <f>+VLOOKUP(E11533, TC!A:D, 4, FALSE())</f>
        <v>1.1445499977271041</v>
      </c>
      <c r="N11533" s="24">
        <f t="shared" si="900"/>
        <v>128880</v>
      </c>
      <c r="O11533" t="str">
        <f t="shared" si="901"/>
        <v>FACTURA</v>
      </c>
      <c r="P11533" t="str">
        <f t="shared" si="902"/>
        <v>2025</v>
      </c>
      <c r="Q11533" t="str">
        <f t="shared" si="903"/>
        <v>07</v>
      </c>
      <c r="R11533" t="str">
        <f>+IFERROR(VLOOKUP(I11533, Listado!A:B, 2, FALSE()), "COMERCIALIZADORA INTERNACIONAL CARIBBEAN EXOTICS S A")</f>
        <v>LONDOÑO ECHEVERRI ALEJANDRA</v>
      </c>
      <c r="S11533" s="25">
        <f>+VLOOKUP(E11533, TC!A:D, 2, FALSE())</f>
        <v>4179.6899999999996</v>
      </c>
      <c r="T11533" t="str">
        <f t="shared" si="904"/>
        <v>COP</v>
      </c>
    </row>
    <row r="11534" spans="1:20" ht="18.75" hidden="1" customHeight="1" x14ac:dyDescent="0.25">
      <c r="A11534" t="s">
        <v>3341</v>
      </c>
      <c r="B11534" t="s">
        <v>5</v>
      </c>
      <c r="C11534" t="s">
        <v>1913</v>
      </c>
      <c r="D11534" s="24">
        <v>12691</v>
      </c>
      <c r="E11534" t="s">
        <v>1805</v>
      </c>
      <c r="F11534" t="s">
        <v>99</v>
      </c>
      <c r="G11534" t="s">
        <v>1914</v>
      </c>
      <c r="I11534" t="s">
        <v>1841</v>
      </c>
      <c r="J11534" t="s">
        <v>1915</v>
      </c>
      <c r="K11534" t="s">
        <v>2022</v>
      </c>
      <c r="L11534" s="24">
        <v>95400</v>
      </c>
      <c r="M11534" s="25">
        <f>+VLOOKUP(E11534, TC!A:D, 4, FALSE())</f>
        <v>1.1445499977271041</v>
      </c>
      <c r="N11534" s="24">
        <f t="shared" si="900"/>
        <v>95400</v>
      </c>
      <c r="O11534" t="str">
        <f t="shared" si="901"/>
        <v>FACTURA</v>
      </c>
      <c r="P11534" t="str">
        <f t="shared" si="902"/>
        <v>2025</v>
      </c>
      <c r="Q11534" t="str">
        <f t="shared" si="903"/>
        <v>07</v>
      </c>
      <c r="R11534" t="str">
        <f>+IFERROR(VLOOKUP(I11534, Listado!A:B, 2, FALSE()), "COMERCIALIZADORA INTERNACIONAL CARIBBEAN EXOTICS S A")</f>
        <v>LONDOÑO ECHEVERRI ALEJANDRA</v>
      </c>
      <c r="S11534" s="25">
        <f>+VLOOKUP(E11534, TC!A:D, 2, FALSE())</f>
        <v>4179.6899999999996</v>
      </c>
      <c r="T11534" t="str">
        <f t="shared" si="904"/>
        <v>COP</v>
      </c>
    </row>
    <row r="11535" spans="1:20" ht="18.75" hidden="1" customHeight="1" x14ac:dyDescent="0.25">
      <c r="A11535" t="s">
        <v>3341</v>
      </c>
      <c r="B11535" t="s">
        <v>5</v>
      </c>
      <c r="C11535" t="s">
        <v>1913</v>
      </c>
      <c r="D11535" s="24">
        <v>12691</v>
      </c>
      <c r="E11535" t="s">
        <v>1805</v>
      </c>
      <c r="F11535" t="s">
        <v>99</v>
      </c>
      <c r="G11535" t="s">
        <v>1914</v>
      </c>
      <c r="I11535" t="s">
        <v>1841</v>
      </c>
      <c r="J11535" t="s">
        <v>1915</v>
      </c>
      <c r="K11535" t="s">
        <v>2022</v>
      </c>
      <c r="L11535" s="24">
        <v>100440</v>
      </c>
      <c r="M11535" s="25">
        <f>+VLOOKUP(E11535, TC!A:D, 4, FALSE())</f>
        <v>1.1445499977271041</v>
      </c>
      <c r="N11535" s="24">
        <f t="shared" si="900"/>
        <v>100440</v>
      </c>
      <c r="O11535" t="str">
        <f t="shared" si="901"/>
        <v>FACTURA</v>
      </c>
      <c r="P11535" t="str">
        <f t="shared" si="902"/>
        <v>2025</v>
      </c>
      <c r="Q11535" t="str">
        <f t="shared" si="903"/>
        <v>07</v>
      </c>
      <c r="R11535" t="str">
        <f>+IFERROR(VLOOKUP(I11535, Listado!A:B, 2, FALSE()), "COMERCIALIZADORA INTERNACIONAL CARIBBEAN EXOTICS S A")</f>
        <v>LONDOÑO ECHEVERRI ALEJANDRA</v>
      </c>
      <c r="S11535" s="25">
        <f>+VLOOKUP(E11535, TC!A:D, 2, FALSE())</f>
        <v>4179.6899999999996</v>
      </c>
      <c r="T11535" t="str">
        <f t="shared" si="904"/>
        <v>COP</v>
      </c>
    </row>
    <row r="11536" spans="1:20" ht="18.75" hidden="1" customHeight="1" x14ac:dyDescent="0.25">
      <c r="A11536" t="s">
        <v>3341</v>
      </c>
      <c r="B11536" t="s">
        <v>5</v>
      </c>
      <c r="C11536" t="s">
        <v>1913</v>
      </c>
      <c r="D11536" s="24">
        <v>12691</v>
      </c>
      <c r="E11536" t="s">
        <v>1805</v>
      </c>
      <c r="F11536" t="s">
        <v>99</v>
      </c>
      <c r="G11536" t="s">
        <v>1914</v>
      </c>
      <c r="I11536" t="s">
        <v>1841</v>
      </c>
      <c r="J11536" t="s">
        <v>1915</v>
      </c>
      <c r="K11536" t="s">
        <v>2022</v>
      </c>
      <c r="L11536" s="24">
        <v>62460</v>
      </c>
      <c r="M11536" s="25">
        <f>+VLOOKUP(E11536, TC!A:D, 4, FALSE())</f>
        <v>1.1445499977271041</v>
      </c>
      <c r="N11536" s="24">
        <f t="shared" si="900"/>
        <v>62460</v>
      </c>
      <c r="O11536" t="str">
        <f t="shared" si="901"/>
        <v>FACTURA</v>
      </c>
      <c r="P11536" t="str">
        <f t="shared" si="902"/>
        <v>2025</v>
      </c>
      <c r="Q11536" t="str">
        <f t="shared" si="903"/>
        <v>07</v>
      </c>
      <c r="R11536" t="str">
        <f>+IFERROR(VLOOKUP(I11536, Listado!A:B, 2, FALSE()), "COMERCIALIZADORA INTERNACIONAL CARIBBEAN EXOTICS S A")</f>
        <v>LONDOÑO ECHEVERRI ALEJANDRA</v>
      </c>
      <c r="S11536" s="25">
        <f>+VLOOKUP(E11536, TC!A:D, 2, FALSE())</f>
        <v>4179.6899999999996</v>
      </c>
      <c r="T11536" t="str">
        <f t="shared" si="904"/>
        <v>COP</v>
      </c>
    </row>
    <row r="11537" spans="1:20" ht="18.75" hidden="1" customHeight="1" x14ac:dyDescent="0.25">
      <c r="A11537" t="s">
        <v>3341</v>
      </c>
      <c r="B11537" t="s">
        <v>5</v>
      </c>
      <c r="C11537" t="s">
        <v>1913</v>
      </c>
      <c r="D11537" s="24">
        <v>12691</v>
      </c>
      <c r="E11537" t="s">
        <v>1805</v>
      </c>
      <c r="F11537" t="s">
        <v>99</v>
      </c>
      <c r="G11537" t="s">
        <v>1914</v>
      </c>
      <c r="I11537" t="s">
        <v>1841</v>
      </c>
      <c r="J11537" t="s">
        <v>1915</v>
      </c>
      <c r="K11537" t="s">
        <v>2022</v>
      </c>
      <c r="L11537" s="24">
        <v>21600</v>
      </c>
      <c r="M11537" s="25">
        <f>+VLOOKUP(E11537, TC!A:D, 4, FALSE())</f>
        <v>1.1445499977271041</v>
      </c>
      <c r="N11537" s="24">
        <f t="shared" si="900"/>
        <v>21600</v>
      </c>
      <c r="O11537" t="str">
        <f t="shared" si="901"/>
        <v>FACTURA</v>
      </c>
      <c r="P11537" t="str">
        <f t="shared" si="902"/>
        <v>2025</v>
      </c>
      <c r="Q11537" t="str">
        <f t="shared" si="903"/>
        <v>07</v>
      </c>
      <c r="R11537" t="str">
        <f>+IFERROR(VLOOKUP(I11537, Listado!A:B, 2, FALSE()), "COMERCIALIZADORA INTERNACIONAL CARIBBEAN EXOTICS S A")</f>
        <v>LONDOÑO ECHEVERRI ALEJANDRA</v>
      </c>
      <c r="S11537" s="25">
        <f>+VLOOKUP(E11537, TC!A:D, 2, FALSE())</f>
        <v>4179.6899999999996</v>
      </c>
      <c r="T11537" t="str">
        <f t="shared" si="904"/>
        <v>COP</v>
      </c>
    </row>
    <row r="11538" spans="1:20" ht="18.75" hidden="1" customHeight="1" x14ac:dyDescent="0.25">
      <c r="A11538" t="s">
        <v>3341</v>
      </c>
      <c r="B11538" t="s">
        <v>5</v>
      </c>
      <c r="C11538" t="s">
        <v>1913</v>
      </c>
      <c r="D11538" s="24">
        <v>12691</v>
      </c>
      <c r="E11538" t="s">
        <v>1805</v>
      </c>
      <c r="F11538" t="s">
        <v>99</v>
      </c>
      <c r="G11538" t="s">
        <v>1914</v>
      </c>
      <c r="I11538" t="s">
        <v>1841</v>
      </c>
      <c r="J11538" t="s">
        <v>1915</v>
      </c>
      <c r="K11538" t="s">
        <v>2022</v>
      </c>
      <c r="L11538" s="24">
        <v>10620</v>
      </c>
      <c r="M11538" s="25">
        <f>+VLOOKUP(E11538, TC!A:D, 4, FALSE())</f>
        <v>1.1445499977271041</v>
      </c>
      <c r="N11538" s="24">
        <f t="shared" si="900"/>
        <v>10620</v>
      </c>
      <c r="O11538" t="str">
        <f t="shared" si="901"/>
        <v>FACTURA</v>
      </c>
      <c r="P11538" t="str">
        <f t="shared" si="902"/>
        <v>2025</v>
      </c>
      <c r="Q11538" t="str">
        <f t="shared" si="903"/>
        <v>07</v>
      </c>
      <c r="R11538" t="str">
        <f>+IFERROR(VLOOKUP(I11538, Listado!A:B, 2, FALSE()), "COMERCIALIZADORA INTERNACIONAL CARIBBEAN EXOTICS S A")</f>
        <v>LONDOÑO ECHEVERRI ALEJANDRA</v>
      </c>
      <c r="S11538" s="25">
        <f>+VLOOKUP(E11538, TC!A:D, 2, FALSE())</f>
        <v>4179.6899999999996</v>
      </c>
      <c r="T11538" t="str">
        <f t="shared" si="904"/>
        <v>COP</v>
      </c>
    </row>
    <row r="11539" spans="1:20" ht="18.75" hidden="1" customHeight="1" x14ac:dyDescent="0.25">
      <c r="A11539" t="s">
        <v>3341</v>
      </c>
      <c r="B11539" t="s">
        <v>5</v>
      </c>
      <c r="C11539" t="s">
        <v>1913</v>
      </c>
      <c r="D11539" s="24">
        <v>12691</v>
      </c>
      <c r="E11539" t="s">
        <v>1805</v>
      </c>
      <c r="F11539" t="s">
        <v>99</v>
      </c>
      <c r="G11539" t="s">
        <v>1914</v>
      </c>
      <c r="I11539" t="s">
        <v>1841</v>
      </c>
      <c r="J11539" t="s">
        <v>1915</v>
      </c>
      <c r="K11539" t="s">
        <v>2022</v>
      </c>
      <c r="L11539" s="24">
        <v>6660</v>
      </c>
      <c r="M11539" s="25">
        <f>+VLOOKUP(E11539, TC!A:D, 4, FALSE())</f>
        <v>1.1445499977271041</v>
      </c>
      <c r="N11539" s="24">
        <f t="shared" si="900"/>
        <v>6660</v>
      </c>
      <c r="O11539" t="str">
        <f t="shared" si="901"/>
        <v>FACTURA</v>
      </c>
      <c r="P11539" t="str">
        <f t="shared" si="902"/>
        <v>2025</v>
      </c>
      <c r="Q11539" t="str">
        <f t="shared" si="903"/>
        <v>07</v>
      </c>
      <c r="R11539" t="str">
        <f>+IFERROR(VLOOKUP(I11539, Listado!A:B, 2, FALSE()), "COMERCIALIZADORA INTERNACIONAL CARIBBEAN EXOTICS S A")</f>
        <v>LONDOÑO ECHEVERRI ALEJANDRA</v>
      </c>
      <c r="S11539" s="25">
        <f>+VLOOKUP(E11539, TC!A:D, 2, FALSE())</f>
        <v>4179.6899999999996</v>
      </c>
      <c r="T11539" t="str">
        <f t="shared" si="904"/>
        <v>COP</v>
      </c>
    </row>
    <row r="11540" spans="1:20" ht="18.75" hidden="1" customHeight="1" x14ac:dyDescent="0.25">
      <c r="A11540" t="s">
        <v>3341</v>
      </c>
      <c r="B11540" t="s">
        <v>5</v>
      </c>
      <c r="C11540" t="s">
        <v>1913</v>
      </c>
      <c r="D11540" s="24">
        <v>12692</v>
      </c>
      <c r="E11540" t="s">
        <v>1805</v>
      </c>
      <c r="F11540" t="s">
        <v>128</v>
      </c>
      <c r="G11540" t="s">
        <v>110</v>
      </c>
      <c r="H11540" t="s">
        <v>3642</v>
      </c>
      <c r="I11540" t="s">
        <v>1851</v>
      </c>
      <c r="J11540" t="s">
        <v>1940</v>
      </c>
      <c r="K11540" t="s">
        <v>96</v>
      </c>
      <c r="L11540" s="24">
        <v>1918</v>
      </c>
      <c r="M11540" s="25">
        <f>+VLOOKUP(E11540, TC!A:D, 4, FALSE())</f>
        <v>1.1445499977271041</v>
      </c>
      <c r="N11540" s="24">
        <f t="shared" si="900"/>
        <v>1918</v>
      </c>
      <c r="O11540" t="str">
        <f t="shared" si="901"/>
        <v>FACTURA</v>
      </c>
      <c r="P11540" t="str">
        <f t="shared" si="902"/>
        <v>2025</v>
      </c>
      <c r="Q11540" t="str">
        <f t="shared" si="903"/>
        <v>07</v>
      </c>
      <c r="R11540" t="str">
        <f>+IFERROR(VLOOKUP(I11540, Listado!A:B, 2, FALSE()), "COMERCIALIZADORA INTERNACIONAL CARIBBEAN EXOTICS S A")</f>
        <v>PEREZ MEJIA MARIA PAULINA</v>
      </c>
      <c r="S11540" s="25">
        <f>+VLOOKUP(E11540, TC!A:D, 2, FALSE())</f>
        <v>4179.6899999999996</v>
      </c>
      <c r="T11540" t="str">
        <f t="shared" si="904"/>
        <v>USD</v>
      </c>
    </row>
    <row r="11541" spans="1:20" ht="18.75" hidden="1" customHeight="1" x14ac:dyDescent="0.25">
      <c r="A11541" t="s">
        <v>3341</v>
      </c>
      <c r="B11541" t="s">
        <v>5</v>
      </c>
      <c r="C11541" t="s">
        <v>1913</v>
      </c>
      <c r="D11541" s="24">
        <v>12692</v>
      </c>
      <c r="E11541" t="s">
        <v>1805</v>
      </c>
      <c r="F11541" t="s">
        <v>128</v>
      </c>
      <c r="G11541" t="s">
        <v>110</v>
      </c>
      <c r="H11541" t="s">
        <v>3642</v>
      </c>
      <c r="I11541" t="s">
        <v>1851</v>
      </c>
      <c r="J11541" t="s">
        <v>1940</v>
      </c>
      <c r="K11541" t="s">
        <v>19</v>
      </c>
      <c r="L11541" s="24">
        <v>2167.1999999999998</v>
      </c>
      <c r="M11541" s="25">
        <f>+VLOOKUP(E11541, TC!A:D, 4, FALSE())</f>
        <v>1.1445499977271041</v>
      </c>
      <c r="N11541" s="24">
        <f t="shared" si="900"/>
        <v>2167.1999999999998</v>
      </c>
      <c r="O11541" t="str">
        <f t="shared" si="901"/>
        <v>FACTURA</v>
      </c>
      <c r="P11541" t="str">
        <f t="shared" si="902"/>
        <v>2025</v>
      </c>
      <c r="Q11541" t="str">
        <f t="shared" si="903"/>
        <v>07</v>
      </c>
      <c r="R11541" t="str">
        <f>+IFERROR(VLOOKUP(I11541, Listado!A:B, 2, FALSE()), "COMERCIALIZADORA INTERNACIONAL CARIBBEAN EXOTICS S A")</f>
        <v>PEREZ MEJIA MARIA PAULINA</v>
      </c>
      <c r="S11541" s="25">
        <f>+VLOOKUP(E11541, TC!A:D, 2, FALSE())</f>
        <v>4179.6899999999996</v>
      </c>
      <c r="T11541" t="str">
        <f t="shared" si="904"/>
        <v>USD</v>
      </c>
    </row>
    <row r="11542" spans="1:20" ht="18.75" hidden="1" customHeight="1" x14ac:dyDescent="0.25">
      <c r="A11542" t="s">
        <v>3341</v>
      </c>
      <c r="B11542" t="s">
        <v>5</v>
      </c>
      <c r="C11542" t="s">
        <v>1913</v>
      </c>
      <c r="D11542" s="24">
        <v>12692</v>
      </c>
      <c r="E11542" t="s">
        <v>1805</v>
      </c>
      <c r="F11542" t="s">
        <v>128</v>
      </c>
      <c r="G11542" t="s">
        <v>110</v>
      </c>
      <c r="H11542" t="s">
        <v>3642</v>
      </c>
      <c r="I11542" t="s">
        <v>1851</v>
      </c>
      <c r="J11542" t="s">
        <v>1940</v>
      </c>
      <c r="K11542" t="s">
        <v>42</v>
      </c>
      <c r="L11542" s="24">
        <v>1988</v>
      </c>
      <c r="M11542" s="25">
        <f>+VLOOKUP(E11542, TC!A:D, 4, FALSE())</f>
        <v>1.1445499977271041</v>
      </c>
      <c r="N11542" s="24">
        <f t="shared" si="900"/>
        <v>1988</v>
      </c>
      <c r="O11542" t="str">
        <f t="shared" si="901"/>
        <v>FACTURA</v>
      </c>
      <c r="P11542" t="str">
        <f t="shared" si="902"/>
        <v>2025</v>
      </c>
      <c r="Q11542" t="str">
        <f t="shared" si="903"/>
        <v>07</v>
      </c>
      <c r="R11542" t="str">
        <f>+IFERROR(VLOOKUP(I11542, Listado!A:B, 2, FALSE()), "COMERCIALIZADORA INTERNACIONAL CARIBBEAN EXOTICS S A")</f>
        <v>PEREZ MEJIA MARIA PAULINA</v>
      </c>
      <c r="S11542" s="25">
        <f>+VLOOKUP(E11542, TC!A:D, 2, FALSE())</f>
        <v>4179.6899999999996</v>
      </c>
      <c r="T11542" t="str">
        <f t="shared" si="904"/>
        <v>USD</v>
      </c>
    </row>
    <row r="11543" spans="1:20" ht="18.75" hidden="1" customHeight="1" x14ac:dyDescent="0.25">
      <c r="A11543" t="s">
        <v>3341</v>
      </c>
      <c r="B11543" t="s">
        <v>5</v>
      </c>
      <c r="C11543" t="s">
        <v>1913</v>
      </c>
      <c r="D11543" s="24">
        <v>12692</v>
      </c>
      <c r="E11543" t="s">
        <v>1805</v>
      </c>
      <c r="F11543" t="s">
        <v>128</v>
      </c>
      <c r="G11543" t="s">
        <v>110</v>
      </c>
      <c r="H11543" t="s">
        <v>3642</v>
      </c>
      <c r="I11543" t="s">
        <v>1851</v>
      </c>
      <c r="J11543" t="s">
        <v>1940</v>
      </c>
      <c r="K11543" t="s">
        <v>50</v>
      </c>
      <c r="L11543" s="24">
        <v>5824</v>
      </c>
      <c r="M11543" s="25">
        <f>+VLOOKUP(E11543, TC!A:D, 4, FALSE())</f>
        <v>1.1445499977271041</v>
      </c>
      <c r="N11543" s="24">
        <f t="shared" si="900"/>
        <v>5824</v>
      </c>
      <c r="O11543" t="str">
        <f t="shared" si="901"/>
        <v>FACTURA</v>
      </c>
      <c r="P11543" t="str">
        <f t="shared" si="902"/>
        <v>2025</v>
      </c>
      <c r="Q11543" t="str">
        <f t="shared" si="903"/>
        <v>07</v>
      </c>
      <c r="R11543" t="str">
        <f>+IFERROR(VLOOKUP(I11543, Listado!A:B, 2, FALSE()), "COMERCIALIZADORA INTERNACIONAL CARIBBEAN EXOTICS S A")</f>
        <v>PEREZ MEJIA MARIA PAULINA</v>
      </c>
      <c r="S11543" s="25">
        <f>+VLOOKUP(E11543, TC!A:D, 2, FALSE())</f>
        <v>4179.6899999999996</v>
      </c>
      <c r="T11543" t="str">
        <f t="shared" si="904"/>
        <v>USD</v>
      </c>
    </row>
    <row r="11544" spans="1:20" ht="18.75" hidden="1" customHeight="1" x14ac:dyDescent="0.25">
      <c r="A11544" t="s">
        <v>3341</v>
      </c>
      <c r="B11544" t="s">
        <v>5</v>
      </c>
      <c r="C11544" t="s">
        <v>1913</v>
      </c>
      <c r="D11544" s="24">
        <v>12693</v>
      </c>
      <c r="E11544" t="s">
        <v>1805</v>
      </c>
      <c r="F11544" t="s">
        <v>1924</v>
      </c>
      <c r="G11544" t="s">
        <v>112</v>
      </c>
      <c r="H11544" t="s">
        <v>3643</v>
      </c>
      <c r="I11544" t="s">
        <v>1893</v>
      </c>
      <c r="J11544" t="s">
        <v>1919</v>
      </c>
      <c r="K11544" t="s">
        <v>66</v>
      </c>
      <c r="L11544" s="24">
        <v>1791.384</v>
      </c>
      <c r="M11544" s="25">
        <f>+VLOOKUP(E11544, TC!A:D, 4, FALSE())</f>
        <v>1.1445499977271041</v>
      </c>
      <c r="N11544" s="24">
        <f t="shared" si="900"/>
        <v>2050.3285531283705</v>
      </c>
      <c r="O11544" t="str">
        <f t="shared" si="901"/>
        <v>FACTURA</v>
      </c>
      <c r="P11544" t="str">
        <f t="shared" si="902"/>
        <v>2025</v>
      </c>
      <c r="Q11544" t="str">
        <f t="shared" si="903"/>
        <v>07</v>
      </c>
      <c r="R11544" t="str">
        <f>+IFERROR(VLOOKUP(I11544, Listado!A:B, 2, FALSE()), "COMERCIALIZADORA INTERNACIONAL CARIBBEAN EXOTICS S A")</f>
        <v>HINCAPIE CONTRERAS ERIKA STEFANIA</v>
      </c>
      <c r="S11544" s="25">
        <f>+VLOOKUP(E11544, TC!A:D, 2, FALSE())</f>
        <v>4179.6899999999996</v>
      </c>
      <c r="T11544" t="str">
        <f t="shared" si="904"/>
        <v>EUR</v>
      </c>
    </row>
    <row r="11545" spans="1:20" ht="18.75" hidden="1" customHeight="1" x14ac:dyDescent="0.25">
      <c r="A11545" t="s">
        <v>3341</v>
      </c>
      <c r="B11545" t="s">
        <v>5</v>
      </c>
      <c r="C11545" t="s">
        <v>1913</v>
      </c>
      <c r="D11545" s="24">
        <v>12693</v>
      </c>
      <c r="E11545" t="s">
        <v>1805</v>
      </c>
      <c r="F11545" t="s">
        <v>1924</v>
      </c>
      <c r="G11545" t="s">
        <v>112</v>
      </c>
      <c r="H11545" t="s">
        <v>3643</v>
      </c>
      <c r="I11545" t="s">
        <v>1893</v>
      </c>
      <c r="J11545" t="s">
        <v>1919</v>
      </c>
      <c r="K11545" t="s">
        <v>67</v>
      </c>
      <c r="L11545" s="24">
        <v>1721.384</v>
      </c>
      <c r="M11545" s="25">
        <f>+VLOOKUP(E11545, TC!A:D, 4, FALSE())</f>
        <v>1.1445499977271041</v>
      </c>
      <c r="N11545" s="24">
        <f t="shared" si="900"/>
        <v>1970.2100532874733</v>
      </c>
      <c r="O11545" t="str">
        <f t="shared" si="901"/>
        <v>FACTURA</v>
      </c>
      <c r="P11545" t="str">
        <f t="shared" si="902"/>
        <v>2025</v>
      </c>
      <c r="Q11545" t="str">
        <f t="shared" si="903"/>
        <v>07</v>
      </c>
      <c r="R11545" t="str">
        <f>+IFERROR(VLOOKUP(I11545, Listado!A:B, 2, FALSE()), "COMERCIALIZADORA INTERNACIONAL CARIBBEAN EXOTICS S A")</f>
        <v>HINCAPIE CONTRERAS ERIKA STEFANIA</v>
      </c>
      <c r="S11545" s="25">
        <f>+VLOOKUP(E11545, TC!A:D, 2, FALSE())</f>
        <v>4179.6899999999996</v>
      </c>
      <c r="T11545" t="str">
        <f t="shared" si="904"/>
        <v>EUR</v>
      </c>
    </row>
    <row r="11546" spans="1:20" ht="18.75" hidden="1" customHeight="1" x14ac:dyDescent="0.25">
      <c r="A11546" t="s">
        <v>3341</v>
      </c>
      <c r="B11546" t="s">
        <v>5</v>
      </c>
      <c r="C11546" t="s">
        <v>1913</v>
      </c>
      <c r="D11546" s="24">
        <v>12693</v>
      </c>
      <c r="E11546" t="s">
        <v>1805</v>
      </c>
      <c r="F11546" t="s">
        <v>1924</v>
      </c>
      <c r="G11546" t="s">
        <v>112</v>
      </c>
      <c r="H11546" t="s">
        <v>3643</v>
      </c>
      <c r="I11546" t="s">
        <v>1893</v>
      </c>
      <c r="J11546" t="s">
        <v>1919</v>
      </c>
      <c r="K11546" t="s">
        <v>1959</v>
      </c>
      <c r="L11546" s="24">
        <v>600</v>
      </c>
      <c r="M11546" s="25">
        <f>+VLOOKUP(E11546, TC!A:D, 4, FALSE())</f>
        <v>1.1445499977271041</v>
      </c>
      <c r="N11546" s="24">
        <f t="shared" si="900"/>
        <v>686.72999863626251</v>
      </c>
      <c r="O11546" t="str">
        <f t="shared" si="901"/>
        <v>FACTURA</v>
      </c>
      <c r="P11546" t="str">
        <f t="shared" si="902"/>
        <v>2025</v>
      </c>
      <c r="Q11546" t="str">
        <f t="shared" si="903"/>
        <v>07</v>
      </c>
      <c r="R11546" t="str">
        <f>+IFERROR(VLOOKUP(I11546, Listado!A:B, 2, FALSE()), "COMERCIALIZADORA INTERNACIONAL CARIBBEAN EXOTICS S A")</f>
        <v>HINCAPIE CONTRERAS ERIKA STEFANIA</v>
      </c>
      <c r="S11546" s="25">
        <f>+VLOOKUP(E11546, TC!A:D, 2, FALSE())</f>
        <v>4179.6899999999996</v>
      </c>
      <c r="T11546" t="str">
        <f t="shared" si="904"/>
        <v>EUR</v>
      </c>
    </row>
    <row r="11547" spans="1:20" ht="18.75" hidden="1" customHeight="1" x14ac:dyDescent="0.25">
      <c r="A11547" t="s">
        <v>3341</v>
      </c>
      <c r="B11547" t="s">
        <v>5</v>
      </c>
      <c r="C11547" t="s">
        <v>1913</v>
      </c>
      <c r="D11547" s="24">
        <v>12693</v>
      </c>
      <c r="E11547" t="s">
        <v>1805</v>
      </c>
      <c r="F11547" t="s">
        <v>1924</v>
      </c>
      <c r="G11547" t="s">
        <v>112</v>
      </c>
      <c r="H11547" t="s">
        <v>3643</v>
      </c>
      <c r="I11547" t="s">
        <v>1893</v>
      </c>
      <c r="J11547" t="s">
        <v>1919</v>
      </c>
      <c r="K11547" t="s">
        <v>1960</v>
      </c>
      <c r="L11547" s="24">
        <v>17.231999999999999</v>
      </c>
      <c r="M11547" s="25">
        <f>+VLOOKUP(E11547, TC!A:D, 4, FALSE())</f>
        <v>1.1445499977271041</v>
      </c>
      <c r="N11547" s="24">
        <f t="shared" si="900"/>
        <v>19.722885560833458</v>
      </c>
      <c r="O11547" t="str">
        <f t="shared" si="901"/>
        <v>FACTURA</v>
      </c>
      <c r="P11547" t="str">
        <f t="shared" si="902"/>
        <v>2025</v>
      </c>
      <c r="Q11547" t="str">
        <f t="shared" si="903"/>
        <v>07</v>
      </c>
      <c r="R11547" t="str">
        <f>+IFERROR(VLOOKUP(I11547, Listado!A:B, 2, FALSE()), "COMERCIALIZADORA INTERNACIONAL CARIBBEAN EXOTICS S A")</f>
        <v>HINCAPIE CONTRERAS ERIKA STEFANIA</v>
      </c>
      <c r="S11547" s="25">
        <f>+VLOOKUP(E11547, TC!A:D, 2, FALSE())</f>
        <v>4179.6899999999996</v>
      </c>
      <c r="T11547" t="str">
        <f t="shared" si="904"/>
        <v>EUR</v>
      </c>
    </row>
    <row r="11548" spans="1:20" ht="18.75" hidden="1" customHeight="1" x14ac:dyDescent="0.25">
      <c r="A11548" t="s">
        <v>3341</v>
      </c>
      <c r="B11548" t="s">
        <v>5</v>
      </c>
      <c r="C11548" t="s">
        <v>1913</v>
      </c>
      <c r="D11548" s="24">
        <v>12694</v>
      </c>
      <c r="E11548" t="s">
        <v>1805</v>
      </c>
      <c r="F11548" t="s">
        <v>1924</v>
      </c>
      <c r="G11548" t="s">
        <v>112</v>
      </c>
      <c r="H11548" t="s">
        <v>3644</v>
      </c>
      <c r="I11548" t="s">
        <v>1863</v>
      </c>
      <c r="J11548" t="s">
        <v>1926</v>
      </c>
      <c r="K11548" t="s">
        <v>36</v>
      </c>
      <c r="L11548" s="24">
        <v>944.26</v>
      </c>
      <c r="M11548" s="25">
        <f>+VLOOKUP(E11548, TC!A:D, 4, FALSE())</f>
        <v>1.1445499977271041</v>
      </c>
      <c r="N11548" s="24">
        <f t="shared" si="900"/>
        <v>1080.7527808537952</v>
      </c>
      <c r="O11548" t="str">
        <f t="shared" si="901"/>
        <v>FACTURA</v>
      </c>
      <c r="P11548" t="str">
        <f t="shared" si="902"/>
        <v>2025</v>
      </c>
      <c r="Q11548" t="str">
        <f t="shared" si="903"/>
        <v>07</v>
      </c>
      <c r="R11548" t="str">
        <f>+IFERROR(VLOOKUP(I11548, Listado!A:B, 2, FALSE()), "COMERCIALIZADORA INTERNACIONAL CARIBBEAN EXOTICS S A")</f>
        <v>HINCAPIE CONTRERAS ERIKA STEFANIA</v>
      </c>
      <c r="S11548" s="25">
        <f>+VLOOKUP(E11548, TC!A:D, 2, FALSE())</f>
        <v>4179.6899999999996</v>
      </c>
      <c r="T11548" t="str">
        <f t="shared" si="904"/>
        <v>EUR</v>
      </c>
    </row>
    <row r="11549" spans="1:20" ht="18.75" hidden="1" customHeight="1" x14ac:dyDescent="0.25">
      <c r="A11549" t="s">
        <v>3341</v>
      </c>
      <c r="B11549" t="s">
        <v>5</v>
      </c>
      <c r="C11549" t="s">
        <v>1913</v>
      </c>
      <c r="D11549" s="24">
        <v>12694</v>
      </c>
      <c r="E11549" t="s">
        <v>1805</v>
      </c>
      <c r="F11549" t="s">
        <v>1924</v>
      </c>
      <c r="G11549" t="s">
        <v>112</v>
      </c>
      <c r="H11549" t="s">
        <v>3644</v>
      </c>
      <c r="I11549" t="s">
        <v>1863</v>
      </c>
      <c r="J11549" t="s">
        <v>1926</v>
      </c>
      <c r="K11549" t="s">
        <v>1959</v>
      </c>
      <c r="L11549" s="24">
        <v>102.74</v>
      </c>
      <c r="M11549" s="25">
        <f>+VLOOKUP(E11549, TC!A:D, 4, FALSE())</f>
        <v>1.1445499977271041</v>
      </c>
      <c r="N11549" s="24">
        <f t="shared" si="900"/>
        <v>117.59106676648267</v>
      </c>
      <c r="O11549" t="str">
        <f t="shared" si="901"/>
        <v>FACTURA</v>
      </c>
      <c r="P11549" t="str">
        <f t="shared" si="902"/>
        <v>2025</v>
      </c>
      <c r="Q11549" t="str">
        <f t="shared" si="903"/>
        <v>07</v>
      </c>
      <c r="R11549" t="str">
        <f>+IFERROR(VLOOKUP(I11549, Listado!A:B, 2, FALSE()), "COMERCIALIZADORA INTERNACIONAL CARIBBEAN EXOTICS S A")</f>
        <v>HINCAPIE CONTRERAS ERIKA STEFANIA</v>
      </c>
      <c r="S11549" s="25">
        <f>+VLOOKUP(E11549, TC!A:D, 2, FALSE())</f>
        <v>4179.6899999999996</v>
      </c>
      <c r="T11549" t="str">
        <f t="shared" si="904"/>
        <v>EUR</v>
      </c>
    </row>
    <row r="11550" spans="1:20" ht="18.75" hidden="1" customHeight="1" x14ac:dyDescent="0.25">
      <c r="A11550" t="s">
        <v>3341</v>
      </c>
      <c r="B11550" t="s">
        <v>5</v>
      </c>
      <c r="C11550" t="s">
        <v>1913</v>
      </c>
      <c r="D11550" s="24">
        <v>12694</v>
      </c>
      <c r="E11550" t="s">
        <v>1805</v>
      </c>
      <c r="F11550" t="s">
        <v>1924</v>
      </c>
      <c r="G11550" t="s">
        <v>112</v>
      </c>
      <c r="H11550" t="s">
        <v>3644</v>
      </c>
      <c r="I11550" t="s">
        <v>1863</v>
      </c>
      <c r="J11550" t="s">
        <v>1926</v>
      </c>
      <c r="K11550" t="s">
        <v>1960</v>
      </c>
      <c r="L11550" s="24">
        <v>13</v>
      </c>
      <c r="M11550" s="25">
        <f>+VLOOKUP(E11550, TC!A:D, 4, FALSE())</f>
        <v>1.1445499977271041</v>
      </c>
      <c r="N11550" s="24">
        <f t="shared" si="900"/>
        <v>14.879149970452353</v>
      </c>
      <c r="O11550" t="str">
        <f t="shared" si="901"/>
        <v>FACTURA</v>
      </c>
      <c r="P11550" t="str">
        <f t="shared" si="902"/>
        <v>2025</v>
      </c>
      <c r="Q11550" t="str">
        <f t="shared" si="903"/>
        <v>07</v>
      </c>
      <c r="R11550" t="str">
        <f>+IFERROR(VLOOKUP(I11550, Listado!A:B, 2, FALSE()), "COMERCIALIZADORA INTERNACIONAL CARIBBEAN EXOTICS S A")</f>
        <v>HINCAPIE CONTRERAS ERIKA STEFANIA</v>
      </c>
      <c r="S11550" s="25">
        <f>+VLOOKUP(E11550, TC!A:D, 2, FALSE())</f>
        <v>4179.6899999999996</v>
      </c>
      <c r="T11550" t="str">
        <f t="shared" si="904"/>
        <v>EUR</v>
      </c>
    </row>
    <row r="11551" spans="1:20" ht="18.75" hidden="1" customHeight="1" x14ac:dyDescent="0.25">
      <c r="A11551" t="s">
        <v>3341</v>
      </c>
      <c r="B11551" t="s">
        <v>5</v>
      </c>
      <c r="C11551" t="s">
        <v>1913</v>
      </c>
      <c r="D11551" s="24">
        <v>12695</v>
      </c>
      <c r="E11551" t="s">
        <v>1805</v>
      </c>
      <c r="F11551" t="s">
        <v>1924</v>
      </c>
      <c r="G11551" t="s">
        <v>112</v>
      </c>
      <c r="H11551" t="s">
        <v>3645</v>
      </c>
      <c r="I11551" t="s">
        <v>1863</v>
      </c>
      <c r="J11551" t="s">
        <v>1926</v>
      </c>
      <c r="K11551" t="s">
        <v>16</v>
      </c>
      <c r="L11551" s="24">
        <v>7598.9056</v>
      </c>
      <c r="M11551" s="25">
        <f>+VLOOKUP(E11551, TC!A:D, 4, FALSE())</f>
        <v>1.1445499977271041</v>
      </c>
      <c r="N11551" s="24">
        <f t="shared" si="900"/>
        <v>8697.3273872084792</v>
      </c>
      <c r="O11551" t="str">
        <f t="shared" si="901"/>
        <v>FACTURA</v>
      </c>
      <c r="P11551" t="str">
        <f t="shared" si="902"/>
        <v>2025</v>
      </c>
      <c r="Q11551" t="str">
        <f t="shared" si="903"/>
        <v>07</v>
      </c>
      <c r="R11551" t="str">
        <f>+IFERROR(VLOOKUP(I11551, Listado!A:B, 2, FALSE()), "COMERCIALIZADORA INTERNACIONAL CARIBBEAN EXOTICS S A")</f>
        <v>HINCAPIE CONTRERAS ERIKA STEFANIA</v>
      </c>
      <c r="S11551" s="25">
        <f>+VLOOKUP(E11551, TC!A:D, 2, FALSE())</f>
        <v>4179.6899999999996</v>
      </c>
      <c r="T11551" t="str">
        <f t="shared" si="904"/>
        <v>EUR</v>
      </c>
    </row>
    <row r="11552" spans="1:20" ht="18.75" hidden="1" customHeight="1" x14ac:dyDescent="0.25">
      <c r="A11552" t="s">
        <v>3341</v>
      </c>
      <c r="B11552" t="s">
        <v>5</v>
      </c>
      <c r="C11552" t="s">
        <v>1913</v>
      </c>
      <c r="D11552" s="24">
        <v>12695</v>
      </c>
      <c r="E11552" t="s">
        <v>1805</v>
      </c>
      <c r="F11552" t="s">
        <v>1924</v>
      </c>
      <c r="G11552" t="s">
        <v>112</v>
      </c>
      <c r="H11552" t="s">
        <v>3645</v>
      </c>
      <c r="I11552" t="s">
        <v>1863</v>
      </c>
      <c r="J11552" t="s">
        <v>1926</v>
      </c>
      <c r="K11552" t="s">
        <v>1959</v>
      </c>
      <c r="L11552" s="24">
        <v>797.26</v>
      </c>
      <c r="M11552" s="25">
        <f>+VLOOKUP(E11552, TC!A:D, 4, FALSE())</f>
        <v>1.1445499977271041</v>
      </c>
      <c r="N11552" s="24">
        <f t="shared" si="900"/>
        <v>912.50393118791101</v>
      </c>
      <c r="O11552" t="str">
        <f t="shared" si="901"/>
        <v>FACTURA</v>
      </c>
      <c r="P11552" t="str">
        <f t="shared" si="902"/>
        <v>2025</v>
      </c>
      <c r="Q11552" t="str">
        <f t="shared" si="903"/>
        <v>07</v>
      </c>
      <c r="R11552" t="str">
        <f>+IFERROR(VLOOKUP(I11552, Listado!A:B, 2, FALSE()), "COMERCIALIZADORA INTERNACIONAL CARIBBEAN EXOTICS S A")</f>
        <v>HINCAPIE CONTRERAS ERIKA STEFANIA</v>
      </c>
      <c r="S11552" s="25">
        <f>+VLOOKUP(E11552, TC!A:D, 2, FALSE())</f>
        <v>4179.6899999999996</v>
      </c>
      <c r="T11552" t="str">
        <f t="shared" si="904"/>
        <v>EUR</v>
      </c>
    </row>
    <row r="11553" spans="1:20" ht="18.75" hidden="1" customHeight="1" x14ac:dyDescent="0.25">
      <c r="A11553" t="s">
        <v>3341</v>
      </c>
      <c r="B11553" t="s">
        <v>5</v>
      </c>
      <c r="C11553" t="s">
        <v>1913</v>
      </c>
      <c r="D11553" s="24">
        <v>12695</v>
      </c>
      <c r="E11553" t="s">
        <v>1805</v>
      </c>
      <c r="F11553" t="s">
        <v>1924</v>
      </c>
      <c r="G11553" t="s">
        <v>112</v>
      </c>
      <c r="H11553" t="s">
        <v>3645</v>
      </c>
      <c r="I11553" t="s">
        <v>1863</v>
      </c>
      <c r="J11553" t="s">
        <v>1926</v>
      </c>
      <c r="K11553" t="s">
        <v>1960</v>
      </c>
      <c r="L11553" s="24">
        <v>131.83439999999999</v>
      </c>
      <c r="M11553" s="25">
        <f>+VLOOKUP(E11553, TC!A:D, 4, FALSE())</f>
        <v>1.1445499977271041</v>
      </c>
      <c r="N11553" s="24">
        <f t="shared" si="900"/>
        <v>150.89106222035412</v>
      </c>
      <c r="O11553" t="str">
        <f t="shared" si="901"/>
        <v>FACTURA</v>
      </c>
      <c r="P11553" t="str">
        <f t="shared" si="902"/>
        <v>2025</v>
      </c>
      <c r="Q11553" t="str">
        <f t="shared" si="903"/>
        <v>07</v>
      </c>
      <c r="R11553" t="str">
        <f>+IFERROR(VLOOKUP(I11553, Listado!A:B, 2, FALSE()), "COMERCIALIZADORA INTERNACIONAL CARIBBEAN EXOTICS S A")</f>
        <v>HINCAPIE CONTRERAS ERIKA STEFANIA</v>
      </c>
      <c r="S11553" s="25">
        <f>+VLOOKUP(E11553, TC!A:D, 2, FALSE())</f>
        <v>4179.6899999999996</v>
      </c>
      <c r="T11553" t="str">
        <f t="shared" si="904"/>
        <v>EUR</v>
      </c>
    </row>
    <row r="11554" spans="1:20" ht="18.75" hidden="1" customHeight="1" x14ac:dyDescent="0.25">
      <c r="A11554" t="s">
        <v>3341</v>
      </c>
      <c r="B11554" t="s">
        <v>5</v>
      </c>
      <c r="C11554" t="s">
        <v>1913</v>
      </c>
      <c r="D11554" s="24">
        <v>12696</v>
      </c>
      <c r="E11554" t="s">
        <v>1805</v>
      </c>
      <c r="F11554" t="s">
        <v>1924</v>
      </c>
      <c r="G11554" t="s">
        <v>110</v>
      </c>
      <c r="H11554" t="s">
        <v>3646</v>
      </c>
      <c r="I11554" t="s">
        <v>1906</v>
      </c>
      <c r="J11554" t="s">
        <v>1940</v>
      </c>
      <c r="K11554" t="s">
        <v>82</v>
      </c>
      <c r="L11554" s="24">
        <v>9603.1679999999997</v>
      </c>
      <c r="M11554" s="25">
        <f>+VLOOKUP(E11554, TC!A:D, 4, FALSE())</f>
        <v>1.1445499977271041</v>
      </c>
      <c r="N11554" s="24">
        <f t="shared" si="900"/>
        <v>10991.305912572998</v>
      </c>
      <c r="O11554" t="str">
        <f t="shared" si="901"/>
        <v>FACTURA</v>
      </c>
      <c r="P11554" t="str">
        <f t="shared" si="902"/>
        <v>2025</v>
      </c>
      <c r="Q11554" t="str">
        <f t="shared" si="903"/>
        <v>07</v>
      </c>
      <c r="R11554" t="str">
        <f>+IFERROR(VLOOKUP(I11554, Listado!A:B, 2, FALSE()), "COMERCIALIZADORA INTERNACIONAL CARIBBEAN EXOTICS S A")</f>
        <v>PEREZ MEJIA MARIA PAULINA</v>
      </c>
      <c r="S11554" s="25">
        <f>+VLOOKUP(E11554, TC!A:D, 2, FALSE())</f>
        <v>4179.6899999999996</v>
      </c>
      <c r="T11554" t="str">
        <f t="shared" si="904"/>
        <v>EUR</v>
      </c>
    </row>
    <row r="11555" spans="1:20" ht="18.75" hidden="1" customHeight="1" x14ac:dyDescent="0.25">
      <c r="A11555" t="s">
        <v>3341</v>
      </c>
      <c r="B11555" t="s">
        <v>5</v>
      </c>
      <c r="C11555" t="s">
        <v>1913</v>
      </c>
      <c r="D11555" s="24">
        <v>12696</v>
      </c>
      <c r="E11555" t="s">
        <v>1805</v>
      </c>
      <c r="F11555" t="s">
        <v>1924</v>
      </c>
      <c r="G11555" t="s">
        <v>110</v>
      </c>
      <c r="H11555" t="s">
        <v>3646</v>
      </c>
      <c r="I11555" t="s">
        <v>1906</v>
      </c>
      <c r="J11555" t="s">
        <v>1940</v>
      </c>
      <c r="K11555" t="s">
        <v>1959</v>
      </c>
      <c r="L11555" s="24">
        <v>900</v>
      </c>
      <c r="M11555" s="25">
        <f>+VLOOKUP(E11555, TC!A:D, 4, FALSE())</f>
        <v>1.1445499977271041</v>
      </c>
      <c r="N11555" s="24">
        <f t="shared" si="900"/>
        <v>1030.0949979543936</v>
      </c>
      <c r="O11555" t="str">
        <f t="shared" si="901"/>
        <v>FACTURA</v>
      </c>
      <c r="P11555" t="str">
        <f t="shared" si="902"/>
        <v>2025</v>
      </c>
      <c r="Q11555" t="str">
        <f t="shared" si="903"/>
        <v>07</v>
      </c>
      <c r="R11555" t="str">
        <f>+IFERROR(VLOOKUP(I11555, Listado!A:B, 2, FALSE()), "COMERCIALIZADORA INTERNACIONAL CARIBBEAN EXOTICS S A")</f>
        <v>PEREZ MEJIA MARIA PAULINA</v>
      </c>
      <c r="S11555" s="25">
        <f>+VLOOKUP(E11555, TC!A:D, 2, FALSE())</f>
        <v>4179.6899999999996</v>
      </c>
      <c r="T11555" t="str">
        <f t="shared" si="904"/>
        <v>EUR</v>
      </c>
    </row>
    <row r="11556" spans="1:20" ht="18.75" hidden="1" customHeight="1" x14ac:dyDescent="0.25">
      <c r="A11556" t="s">
        <v>3341</v>
      </c>
      <c r="B11556" t="s">
        <v>5</v>
      </c>
      <c r="C11556" t="s">
        <v>1913</v>
      </c>
      <c r="D11556" s="24">
        <v>12696</v>
      </c>
      <c r="E11556" t="s">
        <v>1805</v>
      </c>
      <c r="F11556" t="s">
        <v>1924</v>
      </c>
      <c r="G11556" t="s">
        <v>110</v>
      </c>
      <c r="H11556" t="s">
        <v>3646</v>
      </c>
      <c r="I11556" t="s">
        <v>1906</v>
      </c>
      <c r="J11556" t="s">
        <v>1940</v>
      </c>
      <c r="K11556" t="s">
        <v>1960</v>
      </c>
      <c r="L11556" s="24">
        <v>56.832000000000001</v>
      </c>
      <c r="M11556" s="25">
        <f>+VLOOKUP(E11556, TC!A:D, 4, FALSE())</f>
        <v>1.1445499977271041</v>
      </c>
      <c r="N11556" s="24">
        <f t="shared" si="900"/>
        <v>65.04706547082678</v>
      </c>
      <c r="O11556" t="str">
        <f t="shared" si="901"/>
        <v>FACTURA</v>
      </c>
      <c r="P11556" t="str">
        <f t="shared" si="902"/>
        <v>2025</v>
      </c>
      <c r="Q11556" t="str">
        <f t="shared" si="903"/>
        <v>07</v>
      </c>
      <c r="R11556" t="str">
        <f>+IFERROR(VLOOKUP(I11556, Listado!A:B, 2, FALSE()), "COMERCIALIZADORA INTERNACIONAL CARIBBEAN EXOTICS S A")</f>
        <v>PEREZ MEJIA MARIA PAULINA</v>
      </c>
      <c r="S11556" s="25">
        <f>+VLOOKUP(E11556, TC!A:D, 2, FALSE())</f>
        <v>4179.6899999999996</v>
      </c>
      <c r="T11556" t="str">
        <f t="shared" si="904"/>
        <v>EUR</v>
      </c>
    </row>
    <row r="11557" spans="1:20" ht="18.75" hidden="1" customHeight="1" x14ac:dyDescent="0.25">
      <c r="A11557" t="s">
        <v>3341</v>
      </c>
      <c r="B11557" t="s">
        <v>5</v>
      </c>
      <c r="C11557" t="s">
        <v>1913</v>
      </c>
      <c r="D11557" s="24">
        <v>12697</v>
      </c>
      <c r="E11557" t="s">
        <v>1805</v>
      </c>
      <c r="F11557" t="s">
        <v>1924</v>
      </c>
      <c r="G11557" t="s">
        <v>113</v>
      </c>
      <c r="H11557" t="s">
        <v>3647</v>
      </c>
      <c r="I11557" t="s">
        <v>1903</v>
      </c>
      <c r="J11557" t="s">
        <v>1919</v>
      </c>
      <c r="K11557" t="s">
        <v>72</v>
      </c>
      <c r="L11557" s="24">
        <v>3022.768</v>
      </c>
      <c r="M11557" s="25">
        <f>+VLOOKUP(E11557, TC!A:D, 4, FALSE())</f>
        <v>1.1445499977271041</v>
      </c>
      <c r="N11557" s="24">
        <f t="shared" si="900"/>
        <v>3459.709107529563</v>
      </c>
      <c r="O11557" t="str">
        <f t="shared" si="901"/>
        <v>FACTURA</v>
      </c>
      <c r="P11557" t="str">
        <f t="shared" si="902"/>
        <v>2025</v>
      </c>
      <c r="Q11557" t="str">
        <f t="shared" si="903"/>
        <v>07</v>
      </c>
      <c r="R11557" t="str">
        <f>+IFERROR(VLOOKUP(I11557, Listado!A:B, 2, FALSE()), "COMERCIALIZADORA INTERNACIONAL CARIBBEAN EXOTICS S A")</f>
        <v>LONDOÑO ECHEVERRI ALEJANDRA</v>
      </c>
      <c r="S11557" s="25">
        <f>+VLOOKUP(E11557, TC!A:D, 2, FALSE())</f>
        <v>4179.6899999999996</v>
      </c>
      <c r="T11557" t="str">
        <f t="shared" si="904"/>
        <v>EUR</v>
      </c>
    </row>
    <row r="11558" spans="1:20" ht="18.75" hidden="1" customHeight="1" x14ac:dyDescent="0.25">
      <c r="A11558" t="s">
        <v>3341</v>
      </c>
      <c r="B11558" t="s">
        <v>5</v>
      </c>
      <c r="C11558" t="s">
        <v>1913</v>
      </c>
      <c r="D11558" s="24">
        <v>12697</v>
      </c>
      <c r="E11558" t="s">
        <v>1805</v>
      </c>
      <c r="F11558" t="s">
        <v>1924</v>
      </c>
      <c r="G11558" t="s">
        <v>113</v>
      </c>
      <c r="H11558" t="s">
        <v>3647</v>
      </c>
      <c r="I11558" t="s">
        <v>1903</v>
      </c>
      <c r="J11558" t="s">
        <v>1919</v>
      </c>
      <c r="K11558" t="s">
        <v>1959</v>
      </c>
      <c r="L11558" s="24">
        <v>600</v>
      </c>
      <c r="M11558" s="25">
        <f>+VLOOKUP(E11558, TC!A:D, 4, FALSE())</f>
        <v>1.1445499977271041</v>
      </c>
      <c r="N11558" s="24">
        <f t="shared" si="900"/>
        <v>686.72999863626251</v>
      </c>
      <c r="O11558" t="str">
        <f t="shared" si="901"/>
        <v>FACTURA</v>
      </c>
      <c r="P11558" t="str">
        <f t="shared" si="902"/>
        <v>2025</v>
      </c>
      <c r="Q11558" t="str">
        <f t="shared" si="903"/>
        <v>07</v>
      </c>
      <c r="R11558" t="str">
        <f>+IFERROR(VLOOKUP(I11558, Listado!A:B, 2, FALSE()), "COMERCIALIZADORA INTERNACIONAL CARIBBEAN EXOTICS S A")</f>
        <v>LONDOÑO ECHEVERRI ALEJANDRA</v>
      </c>
      <c r="S11558" s="25">
        <f>+VLOOKUP(E11558, TC!A:D, 2, FALSE())</f>
        <v>4179.6899999999996</v>
      </c>
      <c r="T11558" t="str">
        <f t="shared" si="904"/>
        <v>EUR</v>
      </c>
    </row>
    <row r="11559" spans="1:20" ht="18.75" hidden="1" customHeight="1" x14ac:dyDescent="0.25">
      <c r="A11559" t="s">
        <v>3341</v>
      </c>
      <c r="B11559" t="s">
        <v>5</v>
      </c>
      <c r="C11559" t="s">
        <v>1913</v>
      </c>
      <c r="D11559" s="24">
        <v>12697</v>
      </c>
      <c r="E11559" t="s">
        <v>1805</v>
      </c>
      <c r="F11559" t="s">
        <v>1924</v>
      </c>
      <c r="G11559" t="s">
        <v>113</v>
      </c>
      <c r="H11559" t="s">
        <v>3647</v>
      </c>
      <c r="I11559" t="s">
        <v>1903</v>
      </c>
      <c r="J11559" t="s">
        <v>1919</v>
      </c>
      <c r="K11559" t="s">
        <v>1960</v>
      </c>
      <c r="L11559" s="24">
        <v>17.231999999999999</v>
      </c>
      <c r="M11559" s="25">
        <f>+VLOOKUP(E11559, TC!A:D, 4, FALSE())</f>
        <v>1.1445499977271041</v>
      </c>
      <c r="N11559" s="24">
        <f t="shared" si="900"/>
        <v>19.722885560833458</v>
      </c>
      <c r="O11559" t="str">
        <f t="shared" si="901"/>
        <v>FACTURA</v>
      </c>
      <c r="P11559" t="str">
        <f t="shared" si="902"/>
        <v>2025</v>
      </c>
      <c r="Q11559" t="str">
        <f t="shared" si="903"/>
        <v>07</v>
      </c>
      <c r="R11559" t="str">
        <f>+IFERROR(VLOOKUP(I11559, Listado!A:B, 2, FALSE()), "COMERCIALIZADORA INTERNACIONAL CARIBBEAN EXOTICS S A")</f>
        <v>LONDOÑO ECHEVERRI ALEJANDRA</v>
      </c>
      <c r="S11559" s="25">
        <f>+VLOOKUP(E11559, TC!A:D, 2, FALSE())</f>
        <v>4179.6899999999996</v>
      </c>
      <c r="T11559" t="str">
        <f t="shared" si="904"/>
        <v>EUR</v>
      </c>
    </row>
    <row r="11560" spans="1:20" ht="18.75" hidden="1" customHeight="1" x14ac:dyDescent="0.25">
      <c r="A11560" t="s">
        <v>3341</v>
      </c>
      <c r="B11560" t="s">
        <v>5</v>
      </c>
      <c r="C11560" t="s">
        <v>1913</v>
      </c>
      <c r="D11560" s="24">
        <v>12698</v>
      </c>
      <c r="E11560" t="s">
        <v>1805</v>
      </c>
      <c r="F11560" t="s">
        <v>1924</v>
      </c>
      <c r="G11560" t="s">
        <v>108</v>
      </c>
      <c r="H11560" t="s">
        <v>3648</v>
      </c>
      <c r="I11560" t="s">
        <v>1853</v>
      </c>
      <c r="J11560" t="s">
        <v>1919</v>
      </c>
      <c r="K11560" t="s">
        <v>43</v>
      </c>
      <c r="L11560" s="24">
        <v>1721.384</v>
      </c>
      <c r="M11560" s="25">
        <f>+VLOOKUP(E11560, TC!A:D, 4, FALSE())</f>
        <v>1.1445499977271041</v>
      </c>
      <c r="N11560" s="24">
        <f t="shared" si="900"/>
        <v>1970.2100532874733</v>
      </c>
      <c r="O11560" t="str">
        <f t="shared" si="901"/>
        <v>FACTURA</v>
      </c>
      <c r="P11560" t="str">
        <f t="shared" si="902"/>
        <v>2025</v>
      </c>
      <c r="Q11560" t="str">
        <f t="shared" si="903"/>
        <v>07</v>
      </c>
      <c r="R11560" t="str">
        <f>+IFERROR(VLOOKUP(I11560, Listado!A:B, 2, FALSE()), "COMERCIALIZADORA INTERNACIONAL CARIBBEAN EXOTICS S A")</f>
        <v>PIEDRAHITA PEREZ MARIANA</v>
      </c>
      <c r="S11560" s="25">
        <f>+VLOOKUP(E11560, TC!A:D, 2, FALSE())</f>
        <v>4179.6899999999996</v>
      </c>
      <c r="T11560" t="str">
        <f t="shared" si="904"/>
        <v>EUR</v>
      </c>
    </row>
    <row r="11561" spans="1:20" ht="18.75" hidden="1" customHeight="1" x14ac:dyDescent="0.25">
      <c r="A11561" t="s">
        <v>3341</v>
      </c>
      <c r="B11561" t="s">
        <v>5</v>
      </c>
      <c r="C11561" t="s">
        <v>1913</v>
      </c>
      <c r="D11561" s="24">
        <v>12698</v>
      </c>
      <c r="E11561" t="s">
        <v>1805</v>
      </c>
      <c r="F11561" t="s">
        <v>1924</v>
      </c>
      <c r="G11561" t="s">
        <v>108</v>
      </c>
      <c r="H11561" t="s">
        <v>3648</v>
      </c>
      <c r="I11561" t="s">
        <v>1853</v>
      </c>
      <c r="J11561" t="s">
        <v>1919</v>
      </c>
      <c r="K11561" t="s">
        <v>1959</v>
      </c>
      <c r="L11561" s="24">
        <v>300</v>
      </c>
      <c r="M11561" s="25">
        <f>+VLOOKUP(E11561, TC!A:D, 4, FALSE())</f>
        <v>1.1445499977271041</v>
      </c>
      <c r="N11561" s="24">
        <f t="shared" si="900"/>
        <v>343.36499931813125</v>
      </c>
      <c r="O11561" t="str">
        <f t="shared" si="901"/>
        <v>FACTURA</v>
      </c>
      <c r="P11561" t="str">
        <f t="shared" si="902"/>
        <v>2025</v>
      </c>
      <c r="Q11561" t="str">
        <f t="shared" si="903"/>
        <v>07</v>
      </c>
      <c r="R11561" t="str">
        <f>+IFERROR(VLOOKUP(I11561, Listado!A:B, 2, FALSE()), "COMERCIALIZADORA INTERNACIONAL CARIBBEAN EXOTICS S A")</f>
        <v>PIEDRAHITA PEREZ MARIANA</v>
      </c>
      <c r="S11561" s="25">
        <f>+VLOOKUP(E11561, TC!A:D, 2, FALSE())</f>
        <v>4179.6899999999996</v>
      </c>
      <c r="T11561" t="str">
        <f t="shared" si="904"/>
        <v>EUR</v>
      </c>
    </row>
    <row r="11562" spans="1:20" ht="18.75" hidden="1" customHeight="1" x14ac:dyDescent="0.25">
      <c r="A11562" t="s">
        <v>3341</v>
      </c>
      <c r="B11562" t="s">
        <v>5</v>
      </c>
      <c r="C11562" t="s">
        <v>1913</v>
      </c>
      <c r="D11562" s="24">
        <v>12698</v>
      </c>
      <c r="E11562" t="s">
        <v>1805</v>
      </c>
      <c r="F11562" t="s">
        <v>1924</v>
      </c>
      <c r="G11562" t="s">
        <v>108</v>
      </c>
      <c r="H11562" t="s">
        <v>3648</v>
      </c>
      <c r="I11562" t="s">
        <v>1853</v>
      </c>
      <c r="J11562" t="s">
        <v>1919</v>
      </c>
      <c r="K11562" t="s">
        <v>1960</v>
      </c>
      <c r="L11562" s="24">
        <v>8.6159999999999997</v>
      </c>
      <c r="M11562" s="25">
        <f>+VLOOKUP(E11562, TC!A:D, 4, FALSE())</f>
        <v>1.1445499977271041</v>
      </c>
      <c r="N11562" s="24">
        <f t="shared" si="900"/>
        <v>9.8614427804167288</v>
      </c>
      <c r="O11562" t="str">
        <f t="shared" si="901"/>
        <v>FACTURA</v>
      </c>
      <c r="P11562" t="str">
        <f t="shared" si="902"/>
        <v>2025</v>
      </c>
      <c r="Q11562" t="str">
        <f t="shared" si="903"/>
        <v>07</v>
      </c>
      <c r="R11562" t="str">
        <f>+IFERROR(VLOOKUP(I11562, Listado!A:B, 2, FALSE()), "COMERCIALIZADORA INTERNACIONAL CARIBBEAN EXOTICS S A")</f>
        <v>PIEDRAHITA PEREZ MARIANA</v>
      </c>
      <c r="S11562" s="25">
        <f>+VLOOKUP(E11562, TC!A:D, 2, FALSE())</f>
        <v>4179.6899999999996</v>
      </c>
      <c r="T11562" t="str">
        <f t="shared" si="904"/>
        <v>EUR</v>
      </c>
    </row>
    <row r="11563" spans="1:20" ht="18.75" hidden="1" customHeight="1" x14ac:dyDescent="0.25">
      <c r="A11563" t="s">
        <v>3341</v>
      </c>
      <c r="B11563" t="s">
        <v>5</v>
      </c>
      <c r="C11563" t="s">
        <v>1913</v>
      </c>
      <c r="D11563" s="24">
        <v>12699</v>
      </c>
      <c r="E11563" t="s">
        <v>1805</v>
      </c>
      <c r="F11563" t="s">
        <v>1924</v>
      </c>
      <c r="G11563" t="s">
        <v>108</v>
      </c>
      <c r="H11563" t="s">
        <v>3649</v>
      </c>
      <c r="I11563" t="s">
        <v>1871</v>
      </c>
      <c r="J11563" t="s">
        <v>1919</v>
      </c>
      <c r="K11563" t="s">
        <v>64</v>
      </c>
      <c r="L11563" s="24">
        <v>1856.3040000000001</v>
      </c>
      <c r="M11563" s="25">
        <f>+VLOOKUP(E11563, TC!A:D, 4, FALSE())</f>
        <v>1.1445499977271041</v>
      </c>
      <c r="N11563" s="24">
        <f t="shared" si="900"/>
        <v>2124.6327389808143</v>
      </c>
      <c r="O11563" t="str">
        <f t="shared" si="901"/>
        <v>FACTURA</v>
      </c>
      <c r="P11563" t="str">
        <f t="shared" si="902"/>
        <v>2025</v>
      </c>
      <c r="Q11563" t="str">
        <f t="shared" si="903"/>
        <v>07</v>
      </c>
      <c r="R11563" t="str">
        <f>+IFERROR(VLOOKUP(I11563, Listado!A:B, 2, FALSE()), "COMERCIALIZADORA INTERNACIONAL CARIBBEAN EXOTICS S A")</f>
        <v>PIEDRAHITA PEREZ MARIANA</v>
      </c>
      <c r="S11563" s="25">
        <f>+VLOOKUP(E11563, TC!A:D, 2, FALSE())</f>
        <v>4179.6899999999996</v>
      </c>
      <c r="T11563" t="str">
        <f t="shared" si="904"/>
        <v>EUR</v>
      </c>
    </row>
    <row r="11564" spans="1:20" ht="18.75" hidden="1" customHeight="1" x14ac:dyDescent="0.25">
      <c r="A11564" t="s">
        <v>3341</v>
      </c>
      <c r="B11564" t="s">
        <v>5</v>
      </c>
      <c r="C11564" t="s">
        <v>1913</v>
      </c>
      <c r="D11564" s="24">
        <v>12699</v>
      </c>
      <c r="E11564" t="s">
        <v>1805</v>
      </c>
      <c r="F11564" t="s">
        <v>1924</v>
      </c>
      <c r="G11564" t="s">
        <v>108</v>
      </c>
      <c r="H11564" t="s">
        <v>3649</v>
      </c>
      <c r="I11564" t="s">
        <v>1871</v>
      </c>
      <c r="J11564" t="s">
        <v>1919</v>
      </c>
      <c r="K11564" t="s">
        <v>1959</v>
      </c>
      <c r="L11564" s="24">
        <v>300</v>
      </c>
      <c r="M11564" s="25">
        <f>+VLOOKUP(E11564, TC!A:D, 4, FALSE())</f>
        <v>1.1445499977271041</v>
      </c>
      <c r="N11564" s="24">
        <f t="shared" si="900"/>
        <v>343.36499931813125</v>
      </c>
      <c r="O11564" t="str">
        <f t="shared" si="901"/>
        <v>FACTURA</v>
      </c>
      <c r="P11564" t="str">
        <f t="shared" si="902"/>
        <v>2025</v>
      </c>
      <c r="Q11564" t="str">
        <f t="shared" si="903"/>
        <v>07</v>
      </c>
      <c r="R11564" t="str">
        <f>+IFERROR(VLOOKUP(I11564, Listado!A:B, 2, FALSE()), "COMERCIALIZADORA INTERNACIONAL CARIBBEAN EXOTICS S A")</f>
        <v>PIEDRAHITA PEREZ MARIANA</v>
      </c>
      <c r="S11564" s="25">
        <f>+VLOOKUP(E11564, TC!A:D, 2, FALSE())</f>
        <v>4179.6899999999996</v>
      </c>
      <c r="T11564" t="str">
        <f t="shared" si="904"/>
        <v>EUR</v>
      </c>
    </row>
    <row r="11565" spans="1:20" ht="18.75" hidden="1" customHeight="1" x14ac:dyDescent="0.25">
      <c r="A11565" t="s">
        <v>3341</v>
      </c>
      <c r="B11565" t="s">
        <v>5</v>
      </c>
      <c r="C11565" t="s">
        <v>1913</v>
      </c>
      <c r="D11565" s="24">
        <v>12699</v>
      </c>
      <c r="E11565" t="s">
        <v>1805</v>
      </c>
      <c r="F11565" t="s">
        <v>1924</v>
      </c>
      <c r="G11565" t="s">
        <v>108</v>
      </c>
      <c r="H11565" t="s">
        <v>3649</v>
      </c>
      <c r="I11565" t="s">
        <v>1871</v>
      </c>
      <c r="J11565" t="s">
        <v>1919</v>
      </c>
      <c r="K11565" t="s">
        <v>1960</v>
      </c>
      <c r="L11565" s="24">
        <v>3.6960000000000002</v>
      </c>
      <c r="M11565" s="25">
        <f>+VLOOKUP(E11565, TC!A:D, 4, FALSE())</f>
        <v>1.1445499977271041</v>
      </c>
      <c r="N11565" s="24">
        <f t="shared" si="900"/>
        <v>4.230256791599377</v>
      </c>
      <c r="O11565" t="str">
        <f t="shared" si="901"/>
        <v>FACTURA</v>
      </c>
      <c r="P11565" t="str">
        <f t="shared" si="902"/>
        <v>2025</v>
      </c>
      <c r="Q11565" t="str">
        <f t="shared" si="903"/>
        <v>07</v>
      </c>
      <c r="R11565" t="str">
        <f>+IFERROR(VLOOKUP(I11565, Listado!A:B, 2, FALSE()), "COMERCIALIZADORA INTERNACIONAL CARIBBEAN EXOTICS S A")</f>
        <v>PIEDRAHITA PEREZ MARIANA</v>
      </c>
      <c r="S11565" s="25">
        <f>+VLOOKUP(E11565, TC!A:D, 2, FALSE())</f>
        <v>4179.6899999999996</v>
      </c>
      <c r="T11565" t="str">
        <f t="shared" si="904"/>
        <v>EUR</v>
      </c>
    </row>
    <row r="11566" spans="1:20" ht="18.75" hidden="1" customHeight="1" x14ac:dyDescent="0.25">
      <c r="A11566" t="s">
        <v>3341</v>
      </c>
      <c r="B11566" t="s">
        <v>5</v>
      </c>
      <c r="C11566" t="s">
        <v>1913</v>
      </c>
      <c r="D11566" s="24">
        <v>12700</v>
      </c>
      <c r="E11566" t="s">
        <v>1805</v>
      </c>
      <c r="F11566" t="s">
        <v>1924</v>
      </c>
      <c r="G11566" t="s">
        <v>110</v>
      </c>
      <c r="H11566" t="s">
        <v>3650</v>
      </c>
      <c r="I11566" t="s">
        <v>1900</v>
      </c>
      <c r="J11566" t="s">
        <v>2468</v>
      </c>
      <c r="K11566" t="s">
        <v>62</v>
      </c>
      <c r="L11566" s="24">
        <v>314.30099999999999</v>
      </c>
      <c r="M11566" s="25">
        <f>+VLOOKUP(E11566, TC!A:D, 4, FALSE())</f>
        <v>1.1445499977271041</v>
      </c>
      <c r="N11566" s="24">
        <f t="shared" si="900"/>
        <v>359.7332088356265</v>
      </c>
      <c r="O11566" t="str">
        <f t="shared" si="901"/>
        <v>FACTURA</v>
      </c>
      <c r="P11566" t="str">
        <f t="shared" si="902"/>
        <v>2025</v>
      </c>
      <c r="Q11566" t="str">
        <f t="shared" si="903"/>
        <v>07</v>
      </c>
      <c r="R11566" t="str">
        <f>+IFERROR(VLOOKUP(I11566, Listado!A:B, 2, FALSE()), "COMERCIALIZADORA INTERNACIONAL CARIBBEAN EXOTICS S A")</f>
        <v>PEREZ MEJIA MARIA PAULINA</v>
      </c>
      <c r="S11566" s="25">
        <f>+VLOOKUP(E11566, TC!A:D, 2, FALSE())</f>
        <v>4179.6899999999996</v>
      </c>
      <c r="T11566" t="str">
        <f t="shared" si="904"/>
        <v>EUR</v>
      </c>
    </row>
    <row r="11567" spans="1:20" ht="18.75" hidden="1" customHeight="1" x14ac:dyDescent="0.25">
      <c r="A11567" t="s">
        <v>3341</v>
      </c>
      <c r="B11567" t="s">
        <v>5</v>
      </c>
      <c r="C11567" t="s">
        <v>1913</v>
      </c>
      <c r="D11567" s="24">
        <v>12700</v>
      </c>
      <c r="E11567" t="s">
        <v>1805</v>
      </c>
      <c r="F11567" t="s">
        <v>1924</v>
      </c>
      <c r="G11567" t="s">
        <v>110</v>
      </c>
      <c r="H11567" t="s">
        <v>3650</v>
      </c>
      <c r="I11567" t="s">
        <v>1900</v>
      </c>
      <c r="J11567" t="s">
        <v>2468</v>
      </c>
      <c r="K11567" t="s">
        <v>62</v>
      </c>
      <c r="L11567" s="24">
        <v>894.54899999999998</v>
      </c>
      <c r="M11567" s="25">
        <f>+VLOOKUP(E11567, TC!A:D, 4, FALSE())</f>
        <v>1.1445499977271041</v>
      </c>
      <c r="N11567" s="24">
        <f t="shared" si="900"/>
        <v>1023.8560559167832</v>
      </c>
      <c r="O11567" t="str">
        <f t="shared" si="901"/>
        <v>FACTURA</v>
      </c>
      <c r="P11567" t="str">
        <f t="shared" si="902"/>
        <v>2025</v>
      </c>
      <c r="Q11567" t="str">
        <f t="shared" si="903"/>
        <v>07</v>
      </c>
      <c r="R11567" t="str">
        <f>+IFERROR(VLOOKUP(I11567, Listado!A:B, 2, FALSE()), "COMERCIALIZADORA INTERNACIONAL CARIBBEAN EXOTICS S A")</f>
        <v>PEREZ MEJIA MARIA PAULINA</v>
      </c>
      <c r="S11567" s="25">
        <f>+VLOOKUP(E11567, TC!A:D, 2, FALSE())</f>
        <v>4179.6899999999996</v>
      </c>
      <c r="T11567" t="str">
        <f t="shared" si="904"/>
        <v>EUR</v>
      </c>
    </row>
    <row r="11568" spans="1:20" ht="18.75" hidden="1" customHeight="1" x14ac:dyDescent="0.25">
      <c r="A11568" t="s">
        <v>3341</v>
      </c>
      <c r="B11568" t="s">
        <v>5</v>
      </c>
      <c r="C11568" t="s">
        <v>1913</v>
      </c>
      <c r="D11568" s="24">
        <v>12700</v>
      </c>
      <c r="E11568" t="s">
        <v>1805</v>
      </c>
      <c r="F11568" t="s">
        <v>1924</v>
      </c>
      <c r="G11568" t="s">
        <v>110</v>
      </c>
      <c r="H11568" t="s">
        <v>3650</v>
      </c>
      <c r="I11568" t="s">
        <v>1900</v>
      </c>
      <c r="J11568" t="s">
        <v>2468</v>
      </c>
      <c r="K11568" t="s">
        <v>62</v>
      </c>
      <c r="L11568" s="24">
        <v>1825.3634999999999</v>
      </c>
      <c r="M11568" s="25">
        <f>+VLOOKUP(E11568, TC!A:D, 4, FALSE())</f>
        <v>1.1445499977271041</v>
      </c>
      <c r="N11568" s="24">
        <f t="shared" si="900"/>
        <v>2089.2197897761389</v>
      </c>
      <c r="O11568" t="str">
        <f t="shared" si="901"/>
        <v>FACTURA</v>
      </c>
      <c r="P11568" t="str">
        <f t="shared" si="902"/>
        <v>2025</v>
      </c>
      <c r="Q11568" t="str">
        <f t="shared" si="903"/>
        <v>07</v>
      </c>
      <c r="R11568" t="str">
        <f>+IFERROR(VLOOKUP(I11568, Listado!A:B, 2, FALSE()), "COMERCIALIZADORA INTERNACIONAL CARIBBEAN EXOTICS S A")</f>
        <v>PEREZ MEJIA MARIA PAULINA</v>
      </c>
      <c r="S11568" s="25">
        <f>+VLOOKUP(E11568, TC!A:D, 2, FALSE())</f>
        <v>4179.6899999999996</v>
      </c>
      <c r="T11568" t="str">
        <f t="shared" si="904"/>
        <v>EUR</v>
      </c>
    </row>
    <row r="11569" spans="1:20" ht="18.75" hidden="1" customHeight="1" x14ac:dyDescent="0.25">
      <c r="A11569" t="s">
        <v>3341</v>
      </c>
      <c r="B11569" t="s">
        <v>5</v>
      </c>
      <c r="C11569" t="s">
        <v>1913</v>
      </c>
      <c r="D11569" s="24">
        <v>12700</v>
      </c>
      <c r="E11569" t="s">
        <v>1805</v>
      </c>
      <c r="F11569" t="s">
        <v>1924</v>
      </c>
      <c r="G11569" t="s">
        <v>110</v>
      </c>
      <c r="H11569" t="s">
        <v>3650</v>
      </c>
      <c r="I11569" t="s">
        <v>1900</v>
      </c>
      <c r="J11569" t="s">
        <v>2468</v>
      </c>
      <c r="K11569" t="s">
        <v>62</v>
      </c>
      <c r="L11569" s="24">
        <v>253.85849999999999</v>
      </c>
      <c r="M11569" s="25">
        <f>+VLOOKUP(E11569, TC!A:D, 4, FALSE())</f>
        <v>1.1445499977271041</v>
      </c>
      <c r="N11569" s="24">
        <f t="shared" si="900"/>
        <v>290.55374559800606</v>
      </c>
      <c r="O11569" t="str">
        <f t="shared" si="901"/>
        <v>FACTURA</v>
      </c>
      <c r="P11569" t="str">
        <f t="shared" si="902"/>
        <v>2025</v>
      </c>
      <c r="Q11569" t="str">
        <f t="shared" si="903"/>
        <v>07</v>
      </c>
      <c r="R11569" t="str">
        <f>+IFERROR(VLOOKUP(I11569, Listado!A:B, 2, FALSE()), "COMERCIALIZADORA INTERNACIONAL CARIBBEAN EXOTICS S A")</f>
        <v>PEREZ MEJIA MARIA PAULINA</v>
      </c>
      <c r="S11569" s="25">
        <f>+VLOOKUP(E11569, TC!A:D, 2, FALSE())</f>
        <v>4179.6899999999996</v>
      </c>
      <c r="T11569" t="str">
        <f t="shared" si="904"/>
        <v>EUR</v>
      </c>
    </row>
    <row r="11570" spans="1:20" ht="18.75" hidden="1" customHeight="1" x14ac:dyDescent="0.25">
      <c r="A11570" t="s">
        <v>3341</v>
      </c>
      <c r="B11570" t="s">
        <v>5</v>
      </c>
      <c r="C11570" t="s">
        <v>1913</v>
      </c>
      <c r="D11570" s="24">
        <v>12700</v>
      </c>
      <c r="E11570" t="s">
        <v>1805</v>
      </c>
      <c r="F11570" t="s">
        <v>1924</v>
      </c>
      <c r="G11570" t="s">
        <v>110</v>
      </c>
      <c r="H11570" t="s">
        <v>3650</v>
      </c>
      <c r="I11570" t="s">
        <v>1900</v>
      </c>
      <c r="J11570" t="s">
        <v>2468</v>
      </c>
      <c r="K11570" t="s">
        <v>63</v>
      </c>
      <c r="L11570" s="24">
        <v>208.30799999999999</v>
      </c>
      <c r="M11570" s="25">
        <f>+VLOOKUP(E11570, TC!A:D, 4, FALSE())</f>
        <v>1.1445499977271041</v>
      </c>
      <c r="N11570" s="24">
        <f t="shared" si="900"/>
        <v>238.4189209265376</v>
      </c>
      <c r="O11570" t="str">
        <f t="shared" si="901"/>
        <v>FACTURA</v>
      </c>
      <c r="P11570" t="str">
        <f t="shared" si="902"/>
        <v>2025</v>
      </c>
      <c r="Q11570" t="str">
        <f t="shared" si="903"/>
        <v>07</v>
      </c>
      <c r="R11570" t="str">
        <f>+IFERROR(VLOOKUP(I11570, Listado!A:B, 2, FALSE()), "COMERCIALIZADORA INTERNACIONAL CARIBBEAN EXOTICS S A")</f>
        <v>PEREZ MEJIA MARIA PAULINA</v>
      </c>
      <c r="S11570" s="25">
        <f>+VLOOKUP(E11570, TC!A:D, 2, FALSE())</f>
        <v>4179.6899999999996</v>
      </c>
      <c r="T11570" t="str">
        <f t="shared" si="904"/>
        <v>EUR</v>
      </c>
    </row>
    <row r="11571" spans="1:20" ht="18.75" hidden="1" customHeight="1" x14ac:dyDescent="0.25">
      <c r="A11571" t="s">
        <v>3341</v>
      </c>
      <c r="B11571" t="s">
        <v>5</v>
      </c>
      <c r="C11571" t="s">
        <v>1913</v>
      </c>
      <c r="D11571" s="24">
        <v>12700</v>
      </c>
      <c r="E11571" t="s">
        <v>1805</v>
      </c>
      <c r="F11571" t="s">
        <v>1924</v>
      </c>
      <c r="G11571" t="s">
        <v>110</v>
      </c>
      <c r="H11571" t="s">
        <v>3650</v>
      </c>
      <c r="I11571" t="s">
        <v>1900</v>
      </c>
      <c r="J11571" t="s">
        <v>2468</v>
      </c>
      <c r="K11571" t="s">
        <v>1959</v>
      </c>
      <c r="L11571" s="24">
        <v>300</v>
      </c>
      <c r="M11571" s="25">
        <f>+VLOOKUP(E11571, TC!A:D, 4, FALSE())</f>
        <v>1.1445499977271041</v>
      </c>
      <c r="N11571" s="24">
        <f t="shared" si="900"/>
        <v>343.36499931813125</v>
      </c>
      <c r="O11571" t="str">
        <f t="shared" si="901"/>
        <v>FACTURA</v>
      </c>
      <c r="P11571" t="str">
        <f t="shared" si="902"/>
        <v>2025</v>
      </c>
      <c r="Q11571" t="str">
        <f t="shared" si="903"/>
        <v>07</v>
      </c>
      <c r="R11571" t="str">
        <f>+IFERROR(VLOOKUP(I11571, Listado!A:B, 2, FALSE()), "COMERCIALIZADORA INTERNACIONAL CARIBBEAN EXOTICS S A")</f>
        <v>PEREZ MEJIA MARIA PAULINA</v>
      </c>
      <c r="S11571" s="25">
        <f>+VLOOKUP(E11571, TC!A:D, 2, FALSE())</f>
        <v>4179.6899999999996</v>
      </c>
      <c r="T11571" t="str">
        <f t="shared" si="904"/>
        <v>EUR</v>
      </c>
    </row>
    <row r="11572" spans="1:20" ht="18.75" hidden="1" customHeight="1" x14ac:dyDescent="0.25">
      <c r="A11572" t="s">
        <v>3341</v>
      </c>
      <c r="B11572" t="s">
        <v>5</v>
      </c>
      <c r="C11572" t="s">
        <v>1913</v>
      </c>
      <c r="D11572" s="24">
        <v>12700</v>
      </c>
      <c r="E11572" t="s">
        <v>1805</v>
      </c>
      <c r="F11572" t="s">
        <v>1924</v>
      </c>
      <c r="G11572" t="s">
        <v>110</v>
      </c>
      <c r="H11572" t="s">
        <v>3650</v>
      </c>
      <c r="I11572" t="s">
        <v>1900</v>
      </c>
      <c r="J11572" t="s">
        <v>2468</v>
      </c>
      <c r="K11572" t="s">
        <v>1960</v>
      </c>
      <c r="L11572" s="24">
        <v>34.020000000000003</v>
      </c>
      <c r="M11572" s="25">
        <f>+VLOOKUP(E11572, TC!A:D, 4, FALSE())</f>
        <v>1.1445499977271041</v>
      </c>
      <c r="N11572" s="24">
        <f t="shared" si="900"/>
        <v>38.937590922676087</v>
      </c>
      <c r="O11572" t="str">
        <f t="shared" si="901"/>
        <v>FACTURA</v>
      </c>
      <c r="P11572" t="str">
        <f t="shared" si="902"/>
        <v>2025</v>
      </c>
      <c r="Q11572" t="str">
        <f t="shared" si="903"/>
        <v>07</v>
      </c>
      <c r="R11572" t="str">
        <f>+IFERROR(VLOOKUP(I11572, Listado!A:B, 2, FALSE()), "COMERCIALIZADORA INTERNACIONAL CARIBBEAN EXOTICS S A")</f>
        <v>PEREZ MEJIA MARIA PAULINA</v>
      </c>
      <c r="S11572" s="25">
        <f>+VLOOKUP(E11572, TC!A:D, 2, FALSE())</f>
        <v>4179.6899999999996</v>
      </c>
      <c r="T11572" t="str">
        <f t="shared" si="904"/>
        <v>EUR</v>
      </c>
    </row>
    <row r="11573" spans="1:20" ht="18.75" hidden="1" customHeight="1" x14ac:dyDescent="0.25">
      <c r="A11573" t="s">
        <v>3341</v>
      </c>
      <c r="B11573" t="s">
        <v>5</v>
      </c>
      <c r="C11573" t="s">
        <v>1913</v>
      </c>
      <c r="D11573" s="24">
        <v>12701</v>
      </c>
      <c r="E11573" t="s">
        <v>1805</v>
      </c>
      <c r="F11573" t="s">
        <v>1924</v>
      </c>
      <c r="G11573" t="s">
        <v>110</v>
      </c>
      <c r="H11573" t="s">
        <v>3651</v>
      </c>
      <c r="I11573" t="s">
        <v>1900</v>
      </c>
      <c r="J11573" t="s">
        <v>2468</v>
      </c>
      <c r="K11573" t="s">
        <v>62</v>
      </c>
      <c r="L11573" s="24">
        <v>800.96040000000005</v>
      </c>
      <c r="M11573" s="25">
        <f>+VLOOKUP(E11573, TC!A:D, 4, FALSE())</f>
        <v>1.1445499977271041</v>
      </c>
      <c r="N11573" s="24">
        <f t="shared" si="900"/>
        <v>916.73922399950038</v>
      </c>
      <c r="O11573" t="str">
        <f t="shared" si="901"/>
        <v>FACTURA</v>
      </c>
      <c r="P11573" t="str">
        <f t="shared" si="902"/>
        <v>2025</v>
      </c>
      <c r="Q11573" t="str">
        <f t="shared" si="903"/>
        <v>07</v>
      </c>
      <c r="R11573" t="str">
        <f>+IFERROR(VLOOKUP(I11573, Listado!A:B, 2, FALSE()), "COMERCIALIZADORA INTERNACIONAL CARIBBEAN EXOTICS S A")</f>
        <v>PEREZ MEJIA MARIA PAULINA</v>
      </c>
      <c r="S11573" s="25">
        <f>+VLOOKUP(E11573, TC!A:D, 2, FALSE())</f>
        <v>4179.6899999999996</v>
      </c>
      <c r="T11573" t="str">
        <f t="shared" si="904"/>
        <v>EUR</v>
      </c>
    </row>
    <row r="11574" spans="1:20" ht="18.75" hidden="1" customHeight="1" x14ac:dyDescent="0.25">
      <c r="A11574" t="s">
        <v>3341</v>
      </c>
      <c r="B11574" t="s">
        <v>5</v>
      </c>
      <c r="C11574" t="s">
        <v>1913</v>
      </c>
      <c r="D11574" s="24">
        <v>12701</v>
      </c>
      <c r="E11574" t="s">
        <v>1805</v>
      </c>
      <c r="F11574" t="s">
        <v>1924</v>
      </c>
      <c r="G11574" t="s">
        <v>110</v>
      </c>
      <c r="H11574" t="s">
        <v>3651</v>
      </c>
      <c r="I11574" t="s">
        <v>1900</v>
      </c>
      <c r="J11574" t="s">
        <v>2468</v>
      </c>
      <c r="K11574" t="s">
        <v>62</v>
      </c>
      <c r="L11574" s="24">
        <v>1196.4964</v>
      </c>
      <c r="M11574" s="25">
        <f>+VLOOKUP(E11574, TC!A:D, 4, FALSE())</f>
        <v>1.1445499977271041</v>
      </c>
      <c r="N11574" s="24">
        <f t="shared" si="900"/>
        <v>1369.4499519004883</v>
      </c>
      <c r="O11574" t="str">
        <f t="shared" si="901"/>
        <v>FACTURA</v>
      </c>
      <c r="P11574" t="str">
        <f t="shared" si="902"/>
        <v>2025</v>
      </c>
      <c r="Q11574" t="str">
        <f t="shared" si="903"/>
        <v>07</v>
      </c>
      <c r="R11574" t="str">
        <f>+IFERROR(VLOOKUP(I11574, Listado!A:B, 2, FALSE()), "COMERCIALIZADORA INTERNACIONAL CARIBBEAN EXOTICS S A")</f>
        <v>PEREZ MEJIA MARIA PAULINA</v>
      </c>
      <c r="S11574" s="25">
        <f>+VLOOKUP(E11574, TC!A:D, 2, FALSE())</f>
        <v>4179.6899999999996</v>
      </c>
      <c r="T11574" t="str">
        <f t="shared" si="904"/>
        <v>EUR</v>
      </c>
    </row>
    <row r="11575" spans="1:20" ht="18.75" hidden="1" customHeight="1" x14ac:dyDescent="0.25">
      <c r="A11575" t="s">
        <v>3341</v>
      </c>
      <c r="B11575" t="s">
        <v>5</v>
      </c>
      <c r="C11575" t="s">
        <v>1913</v>
      </c>
      <c r="D11575" s="24">
        <v>12701</v>
      </c>
      <c r="E11575" t="s">
        <v>1805</v>
      </c>
      <c r="F11575" t="s">
        <v>1924</v>
      </c>
      <c r="G11575" t="s">
        <v>110</v>
      </c>
      <c r="H11575" t="s">
        <v>3651</v>
      </c>
      <c r="I11575" t="s">
        <v>1900</v>
      </c>
      <c r="J11575" t="s">
        <v>2468</v>
      </c>
      <c r="K11575" t="s">
        <v>62</v>
      </c>
      <c r="L11575" s="24">
        <v>692.18799999999999</v>
      </c>
      <c r="M11575" s="25">
        <f>+VLOOKUP(E11575, TC!A:D, 4, FALSE())</f>
        <v>1.1445499977271041</v>
      </c>
      <c r="N11575" s="24">
        <f t="shared" si="900"/>
        <v>792.24377382672867</v>
      </c>
      <c r="O11575" t="str">
        <f t="shared" si="901"/>
        <v>FACTURA</v>
      </c>
      <c r="P11575" t="str">
        <f t="shared" si="902"/>
        <v>2025</v>
      </c>
      <c r="Q11575" t="str">
        <f t="shared" si="903"/>
        <v>07</v>
      </c>
      <c r="R11575" t="str">
        <f>+IFERROR(VLOOKUP(I11575, Listado!A:B, 2, FALSE()), "COMERCIALIZADORA INTERNACIONAL CARIBBEAN EXOTICS S A")</f>
        <v>PEREZ MEJIA MARIA PAULINA</v>
      </c>
      <c r="S11575" s="25">
        <f>+VLOOKUP(E11575, TC!A:D, 2, FALSE())</f>
        <v>4179.6899999999996</v>
      </c>
      <c r="T11575" t="str">
        <f t="shared" si="904"/>
        <v>EUR</v>
      </c>
    </row>
    <row r="11576" spans="1:20" ht="18.75" hidden="1" customHeight="1" x14ac:dyDescent="0.25">
      <c r="A11576" t="s">
        <v>3341</v>
      </c>
      <c r="B11576" t="s">
        <v>5</v>
      </c>
      <c r="C11576" t="s">
        <v>1913</v>
      </c>
      <c r="D11576" s="24">
        <v>12701</v>
      </c>
      <c r="E11576" t="s">
        <v>1805</v>
      </c>
      <c r="F11576" t="s">
        <v>1924</v>
      </c>
      <c r="G11576" t="s">
        <v>110</v>
      </c>
      <c r="H11576" t="s">
        <v>3651</v>
      </c>
      <c r="I11576" t="s">
        <v>1900</v>
      </c>
      <c r="J11576" t="s">
        <v>2468</v>
      </c>
      <c r="K11576" t="s">
        <v>63</v>
      </c>
      <c r="L11576" s="24">
        <v>207.416</v>
      </c>
      <c r="M11576" s="25">
        <f>+VLOOKUP(E11576, TC!A:D, 4, FALSE())</f>
        <v>1.1445499977271041</v>
      </c>
      <c r="N11576" s="24">
        <f t="shared" si="900"/>
        <v>237.39798232856501</v>
      </c>
      <c r="O11576" t="str">
        <f t="shared" si="901"/>
        <v>FACTURA</v>
      </c>
      <c r="P11576" t="str">
        <f t="shared" si="902"/>
        <v>2025</v>
      </c>
      <c r="Q11576" t="str">
        <f t="shared" si="903"/>
        <v>07</v>
      </c>
      <c r="R11576" t="str">
        <f>+IFERROR(VLOOKUP(I11576, Listado!A:B, 2, FALSE()), "COMERCIALIZADORA INTERNACIONAL CARIBBEAN EXOTICS S A")</f>
        <v>PEREZ MEJIA MARIA PAULINA</v>
      </c>
      <c r="S11576" s="25">
        <f>+VLOOKUP(E11576, TC!A:D, 2, FALSE())</f>
        <v>4179.6899999999996</v>
      </c>
      <c r="T11576" t="str">
        <f t="shared" si="904"/>
        <v>EUR</v>
      </c>
    </row>
    <row r="11577" spans="1:20" ht="18.75" hidden="1" customHeight="1" x14ac:dyDescent="0.25">
      <c r="A11577" t="s">
        <v>3341</v>
      </c>
      <c r="B11577" t="s">
        <v>5</v>
      </c>
      <c r="C11577" t="s">
        <v>1913</v>
      </c>
      <c r="D11577" s="24">
        <v>12701</v>
      </c>
      <c r="E11577" t="s">
        <v>1805</v>
      </c>
      <c r="F11577" t="s">
        <v>1924</v>
      </c>
      <c r="G11577" t="s">
        <v>110</v>
      </c>
      <c r="H11577" t="s">
        <v>3651</v>
      </c>
      <c r="I11577" t="s">
        <v>1900</v>
      </c>
      <c r="J11577" t="s">
        <v>2468</v>
      </c>
      <c r="K11577" t="s">
        <v>1959</v>
      </c>
      <c r="L11577" s="24">
        <v>300</v>
      </c>
      <c r="M11577" s="25">
        <f>+VLOOKUP(E11577, TC!A:D, 4, FALSE())</f>
        <v>1.1445499977271041</v>
      </c>
      <c r="N11577" s="24">
        <f t="shared" si="900"/>
        <v>343.36499931813125</v>
      </c>
      <c r="O11577" t="str">
        <f t="shared" si="901"/>
        <v>FACTURA</v>
      </c>
      <c r="P11577" t="str">
        <f t="shared" si="902"/>
        <v>2025</v>
      </c>
      <c r="Q11577" t="str">
        <f t="shared" si="903"/>
        <v>07</v>
      </c>
      <c r="R11577" t="str">
        <f>+IFERROR(VLOOKUP(I11577, Listado!A:B, 2, FALSE()), "COMERCIALIZADORA INTERNACIONAL CARIBBEAN EXOTICS S A")</f>
        <v>PEREZ MEJIA MARIA PAULINA</v>
      </c>
      <c r="S11577" s="25">
        <f>+VLOOKUP(E11577, TC!A:D, 2, FALSE())</f>
        <v>4179.6899999999996</v>
      </c>
      <c r="T11577" t="str">
        <f t="shared" si="904"/>
        <v>EUR</v>
      </c>
    </row>
    <row r="11578" spans="1:20" ht="18.75" hidden="1" customHeight="1" x14ac:dyDescent="0.25">
      <c r="A11578" t="s">
        <v>3341</v>
      </c>
      <c r="B11578" t="s">
        <v>5</v>
      </c>
      <c r="C11578" t="s">
        <v>1913</v>
      </c>
      <c r="D11578" s="24">
        <v>12701</v>
      </c>
      <c r="E11578" t="s">
        <v>1805</v>
      </c>
      <c r="F11578" t="s">
        <v>1924</v>
      </c>
      <c r="G11578" t="s">
        <v>110</v>
      </c>
      <c r="H11578" t="s">
        <v>3651</v>
      </c>
      <c r="I11578" t="s">
        <v>1900</v>
      </c>
      <c r="J11578" t="s">
        <v>2468</v>
      </c>
      <c r="K11578" t="s">
        <v>1960</v>
      </c>
      <c r="L11578" s="24">
        <v>34.9392</v>
      </c>
      <c r="M11578" s="25">
        <f>+VLOOKUP(E11578, TC!A:D, 4, FALSE())</f>
        <v>1.1445499977271041</v>
      </c>
      <c r="N11578" s="24">
        <f t="shared" si="900"/>
        <v>39.989661280586837</v>
      </c>
      <c r="O11578" t="str">
        <f t="shared" si="901"/>
        <v>FACTURA</v>
      </c>
      <c r="P11578" t="str">
        <f t="shared" si="902"/>
        <v>2025</v>
      </c>
      <c r="Q11578" t="str">
        <f t="shared" si="903"/>
        <v>07</v>
      </c>
      <c r="R11578" t="str">
        <f>+IFERROR(VLOOKUP(I11578, Listado!A:B, 2, FALSE()), "COMERCIALIZADORA INTERNACIONAL CARIBBEAN EXOTICS S A")</f>
        <v>PEREZ MEJIA MARIA PAULINA</v>
      </c>
      <c r="S11578" s="25">
        <f>+VLOOKUP(E11578, TC!A:D, 2, FALSE())</f>
        <v>4179.6899999999996</v>
      </c>
      <c r="T11578" t="str">
        <f t="shared" si="904"/>
        <v>EUR</v>
      </c>
    </row>
    <row r="11579" spans="1:20" ht="18.75" hidden="1" customHeight="1" x14ac:dyDescent="0.25">
      <c r="A11579" t="s">
        <v>3341</v>
      </c>
      <c r="B11579" t="s">
        <v>5</v>
      </c>
      <c r="C11579" t="s">
        <v>1913</v>
      </c>
      <c r="D11579" s="24">
        <v>12702</v>
      </c>
      <c r="E11579" t="s">
        <v>1805</v>
      </c>
      <c r="F11579" t="s">
        <v>1924</v>
      </c>
      <c r="G11579" t="s">
        <v>110</v>
      </c>
      <c r="H11579" t="s">
        <v>3652</v>
      </c>
      <c r="I11579" t="s">
        <v>1900</v>
      </c>
      <c r="J11579" t="s">
        <v>2468</v>
      </c>
      <c r="K11579" t="s">
        <v>62</v>
      </c>
      <c r="L11579" s="24">
        <v>44.951000000000001</v>
      </c>
      <c r="M11579" s="25">
        <f>+VLOOKUP(E11579, TC!A:D, 4, FALSE())</f>
        <v>1.1445499977271041</v>
      </c>
      <c r="N11579" s="24">
        <f t="shared" si="900"/>
        <v>51.448666947831057</v>
      </c>
      <c r="O11579" t="str">
        <f t="shared" si="901"/>
        <v>FACTURA</v>
      </c>
      <c r="P11579" t="str">
        <f t="shared" si="902"/>
        <v>2025</v>
      </c>
      <c r="Q11579" t="str">
        <f t="shared" si="903"/>
        <v>07</v>
      </c>
      <c r="R11579" t="str">
        <f>+IFERROR(VLOOKUP(I11579, Listado!A:B, 2, FALSE()), "COMERCIALIZADORA INTERNACIONAL CARIBBEAN EXOTICS S A")</f>
        <v>PEREZ MEJIA MARIA PAULINA</v>
      </c>
      <c r="S11579" s="25">
        <f>+VLOOKUP(E11579, TC!A:D, 2, FALSE())</f>
        <v>4179.6899999999996</v>
      </c>
      <c r="T11579" t="str">
        <f t="shared" si="904"/>
        <v>EUR</v>
      </c>
    </row>
    <row r="11580" spans="1:20" ht="18.75" hidden="1" customHeight="1" x14ac:dyDescent="0.25">
      <c r="A11580" t="s">
        <v>3341</v>
      </c>
      <c r="B11580" t="s">
        <v>5</v>
      </c>
      <c r="C11580" t="s">
        <v>1913</v>
      </c>
      <c r="D11580" s="24">
        <v>12702</v>
      </c>
      <c r="E11580" t="s">
        <v>1805</v>
      </c>
      <c r="F11580" t="s">
        <v>1924</v>
      </c>
      <c r="G11580" t="s">
        <v>110</v>
      </c>
      <c r="H11580" t="s">
        <v>3652</v>
      </c>
      <c r="I11580" t="s">
        <v>1900</v>
      </c>
      <c r="J11580" t="s">
        <v>2468</v>
      </c>
      <c r="K11580" t="s">
        <v>62</v>
      </c>
      <c r="L11580" s="24">
        <v>242.7354</v>
      </c>
      <c r="M11580" s="25">
        <f>+VLOOKUP(E11580, TC!A:D, 4, FALSE())</f>
        <v>1.1445499977271041</v>
      </c>
      <c r="N11580" s="24">
        <f t="shared" si="900"/>
        <v>277.82280151828769</v>
      </c>
      <c r="O11580" t="str">
        <f t="shared" si="901"/>
        <v>FACTURA</v>
      </c>
      <c r="P11580" t="str">
        <f t="shared" si="902"/>
        <v>2025</v>
      </c>
      <c r="Q11580" t="str">
        <f t="shared" si="903"/>
        <v>07</v>
      </c>
      <c r="R11580" t="str">
        <f>+IFERROR(VLOOKUP(I11580, Listado!A:B, 2, FALSE()), "COMERCIALIZADORA INTERNACIONAL CARIBBEAN EXOTICS S A")</f>
        <v>PEREZ MEJIA MARIA PAULINA</v>
      </c>
      <c r="S11580" s="25">
        <f>+VLOOKUP(E11580, TC!A:D, 2, FALSE())</f>
        <v>4179.6899999999996</v>
      </c>
      <c r="T11580" t="str">
        <f t="shared" si="904"/>
        <v>EUR</v>
      </c>
    </row>
    <row r="11581" spans="1:20" ht="18.75" hidden="1" customHeight="1" x14ac:dyDescent="0.25">
      <c r="A11581" t="s">
        <v>3341</v>
      </c>
      <c r="B11581" t="s">
        <v>5</v>
      </c>
      <c r="C11581" t="s">
        <v>1913</v>
      </c>
      <c r="D11581" s="24">
        <v>12702</v>
      </c>
      <c r="E11581" t="s">
        <v>1805</v>
      </c>
      <c r="F11581" t="s">
        <v>1924</v>
      </c>
      <c r="G11581" t="s">
        <v>110</v>
      </c>
      <c r="H11581" t="s">
        <v>3652</v>
      </c>
      <c r="I11581" t="s">
        <v>1900</v>
      </c>
      <c r="J11581" t="s">
        <v>2468</v>
      </c>
      <c r="K11581" t="s">
        <v>62</v>
      </c>
      <c r="L11581" s="24">
        <v>53.941200000000002</v>
      </c>
      <c r="M11581" s="25">
        <f>+VLOOKUP(E11581, TC!A:D, 4, FALSE())</f>
        <v>1.1445499977271041</v>
      </c>
      <c r="N11581" s="24">
        <f t="shared" si="900"/>
        <v>61.738400337397266</v>
      </c>
      <c r="O11581" t="str">
        <f t="shared" si="901"/>
        <v>FACTURA</v>
      </c>
      <c r="P11581" t="str">
        <f t="shared" si="902"/>
        <v>2025</v>
      </c>
      <c r="Q11581" t="str">
        <f t="shared" si="903"/>
        <v>07</v>
      </c>
      <c r="R11581" t="str">
        <f>+IFERROR(VLOOKUP(I11581, Listado!A:B, 2, FALSE()), "COMERCIALIZADORA INTERNACIONAL CARIBBEAN EXOTICS S A")</f>
        <v>PEREZ MEJIA MARIA PAULINA</v>
      </c>
      <c r="S11581" s="25">
        <f>+VLOOKUP(E11581, TC!A:D, 2, FALSE())</f>
        <v>4179.6899999999996</v>
      </c>
      <c r="T11581" t="str">
        <f t="shared" si="904"/>
        <v>EUR</v>
      </c>
    </row>
    <row r="11582" spans="1:20" ht="18.75" hidden="1" customHeight="1" x14ac:dyDescent="0.25">
      <c r="A11582" t="s">
        <v>3341</v>
      </c>
      <c r="B11582" t="s">
        <v>5</v>
      </c>
      <c r="C11582" t="s">
        <v>1913</v>
      </c>
      <c r="D11582" s="24">
        <v>12702</v>
      </c>
      <c r="E11582" t="s">
        <v>1805</v>
      </c>
      <c r="F11582" t="s">
        <v>1924</v>
      </c>
      <c r="G11582" t="s">
        <v>110</v>
      </c>
      <c r="H11582" t="s">
        <v>3652</v>
      </c>
      <c r="I11582" t="s">
        <v>1900</v>
      </c>
      <c r="J11582" t="s">
        <v>2468</v>
      </c>
      <c r="K11582" t="s">
        <v>62</v>
      </c>
      <c r="L11582" s="24">
        <v>2103.7067999999999</v>
      </c>
      <c r="M11582" s="25">
        <f>+VLOOKUP(E11582, TC!A:D, 4, FALSE())</f>
        <v>1.1445499977271041</v>
      </c>
      <c r="N11582" s="24">
        <f t="shared" si="900"/>
        <v>2407.7976131584933</v>
      </c>
      <c r="O11582" t="str">
        <f t="shared" si="901"/>
        <v>FACTURA</v>
      </c>
      <c r="P11582" t="str">
        <f t="shared" si="902"/>
        <v>2025</v>
      </c>
      <c r="Q11582" t="str">
        <f t="shared" si="903"/>
        <v>07</v>
      </c>
      <c r="R11582" t="str">
        <f>+IFERROR(VLOOKUP(I11582, Listado!A:B, 2, FALSE()), "COMERCIALIZADORA INTERNACIONAL CARIBBEAN EXOTICS S A")</f>
        <v>PEREZ MEJIA MARIA PAULINA</v>
      </c>
      <c r="S11582" s="25">
        <f>+VLOOKUP(E11582, TC!A:D, 2, FALSE())</f>
        <v>4179.6899999999996</v>
      </c>
      <c r="T11582" t="str">
        <f t="shared" si="904"/>
        <v>EUR</v>
      </c>
    </row>
    <row r="11583" spans="1:20" ht="18.75" hidden="1" customHeight="1" x14ac:dyDescent="0.25">
      <c r="A11583" t="s">
        <v>3341</v>
      </c>
      <c r="B11583" t="s">
        <v>5</v>
      </c>
      <c r="C11583" t="s">
        <v>1913</v>
      </c>
      <c r="D11583" s="24">
        <v>12702</v>
      </c>
      <c r="E11583" t="s">
        <v>1805</v>
      </c>
      <c r="F11583" t="s">
        <v>1924</v>
      </c>
      <c r="G11583" t="s">
        <v>110</v>
      </c>
      <c r="H11583" t="s">
        <v>3652</v>
      </c>
      <c r="I11583" t="s">
        <v>1900</v>
      </c>
      <c r="J11583" t="s">
        <v>2468</v>
      </c>
      <c r="K11583" t="s">
        <v>63</v>
      </c>
      <c r="L11583" s="24">
        <v>105.21210000000001</v>
      </c>
      <c r="M11583" s="25">
        <f>+VLOOKUP(E11583, TC!A:D, 4, FALSE())</f>
        <v>1.1445499977271041</v>
      </c>
      <c r="N11583" s="24">
        <f t="shared" si="900"/>
        <v>120.42050881586385</v>
      </c>
      <c r="O11583" t="str">
        <f t="shared" si="901"/>
        <v>FACTURA</v>
      </c>
      <c r="P11583" t="str">
        <f t="shared" si="902"/>
        <v>2025</v>
      </c>
      <c r="Q11583" t="str">
        <f t="shared" si="903"/>
        <v>07</v>
      </c>
      <c r="R11583" t="str">
        <f>+IFERROR(VLOOKUP(I11583, Listado!A:B, 2, FALSE()), "COMERCIALIZADORA INTERNACIONAL CARIBBEAN EXOTICS S A")</f>
        <v>PEREZ MEJIA MARIA PAULINA</v>
      </c>
      <c r="S11583" s="25">
        <f>+VLOOKUP(E11583, TC!A:D, 2, FALSE())</f>
        <v>4179.6899999999996</v>
      </c>
      <c r="T11583" t="str">
        <f t="shared" si="904"/>
        <v>EUR</v>
      </c>
    </row>
    <row r="11584" spans="1:20" ht="18.75" hidden="1" customHeight="1" x14ac:dyDescent="0.25">
      <c r="A11584" t="s">
        <v>3341</v>
      </c>
      <c r="B11584" t="s">
        <v>5</v>
      </c>
      <c r="C11584" t="s">
        <v>1913</v>
      </c>
      <c r="D11584" s="24">
        <v>12702</v>
      </c>
      <c r="E11584" t="s">
        <v>1805</v>
      </c>
      <c r="F11584" t="s">
        <v>1924</v>
      </c>
      <c r="G11584" t="s">
        <v>110</v>
      </c>
      <c r="H11584" t="s">
        <v>3652</v>
      </c>
      <c r="I11584" t="s">
        <v>1900</v>
      </c>
      <c r="J11584" t="s">
        <v>2468</v>
      </c>
      <c r="K11584" t="s">
        <v>63</v>
      </c>
      <c r="L11584" s="24">
        <v>95.191900000000004</v>
      </c>
      <c r="M11584" s="25">
        <f>+VLOOKUP(E11584, TC!A:D, 4, FALSE())</f>
        <v>1.1445499977271041</v>
      </c>
      <c r="N11584" s="24">
        <f t="shared" si="900"/>
        <v>108.95188892863872</v>
      </c>
      <c r="O11584" t="str">
        <f t="shared" si="901"/>
        <v>FACTURA</v>
      </c>
      <c r="P11584" t="str">
        <f t="shared" si="902"/>
        <v>2025</v>
      </c>
      <c r="Q11584" t="str">
        <f t="shared" si="903"/>
        <v>07</v>
      </c>
      <c r="R11584" t="str">
        <f>+IFERROR(VLOOKUP(I11584, Listado!A:B, 2, FALSE()), "COMERCIALIZADORA INTERNACIONAL CARIBBEAN EXOTICS S A")</f>
        <v>PEREZ MEJIA MARIA PAULINA</v>
      </c>
      <c r="S11584" s="25">
        <f>+VLOOKUP(E11584, TC!A:D, 2, FALSE())</f>
        <v>4179.6899999999996</v>
      </c>
      <c r="T11584" t="str">
        <f t="shared" si="904"/>
        <v>EUR</v>
      </c>
    </row>
    <row r="11585" spans="1:20" ht="18.75" hidden="1" customHeight="1" x14ac:dyDescent="0.25">
      <c r="A11585" t="s">
        <v>3341</v>
      </c>
      <c r="B11585" t="s">
        <v>5</v>
      </c>
      <c r="C11585" t="s">
        <v>1913</v>
      </c>
      <c r="D11585" s="24">
        <v>12702</v>
      </c>
      <c r="E11585" t="s">
        <v>1805</v>
      </c>
      <c r="F11585" t="s">
        <v>1924</v>
      </c>
      <c r="G11585" t="s">
        <v>110</v>
      </c>
      <c r="H11585" t="s">
        <v>3652</v>
      </c>
      <c r="I11585" t="s">
        <v>1900</v>
      </c>
      <c r="J11585" t="s">
        <v>2468</v>
      </c>
      <c r="K11585" t="s">
        <v>1959</v>
      </c>
      <c r="L11585" s="24">
        <v>300</v>
      </c>
      <c r="M11585" s="25">
        <f>+VLOOKUP(E11585, TC!A:D, 4, FALSE())</f>
        <v>1.1445499977271041</v>
      </c>
      <c r="N11585" s="24">
        <f t="shared" si="900"/>
        <v>343.36499931813125</v>
      </c>
      <c r="O11585" t="str">
        <f t="shared" si="901"/>
        <v>FACTURA</v>
      </c>
      <c r="P11585" t="str">
        <f t="shared" si="902"/>
        <v>2025</v>
      </c>
      <c r="Q11585" t="str">
        <f t="shared" si="903"/>
        <v>07</v>
      </c>
      <c r="R11585" t="str">
        <f>+IFERROR(VLOOKUP(I11585, Listado!A:B, 2, FALSE()), "COMERCIALIZADORA INTERNACIONAL CARIBBEAN EXOTICS S A")</f>
        <v>PEREZ MEJIA MARIA PAULINA</v>
      </c>
      <c r="S11585" s="25">
        <f>+VLOOKUP(E11585, TC!A:D, 2, FALSE())</f>
        <v>4179.6899999999996</v>
      </c>
      <c r="T11585" t="str">
        <f t="shared" si="904"/>
        <v>EUR</v>
      </c>
    </row>
    <row r="11586" spans="1:20" ht="18.75" hidden="1" customHeight="1" x14ac:dyDescent="0.25">
      <c r="A11586" t="s">
        <v>3341</v>
      </c>
      <c r="B11586" t="s">
        <v>5</v>
      </c>
      <c r="C11586" t="s">
        <v>1913</v>
      </c>
      <c r="D11586" s="24">
        <v>12702</v>
      </c>
      <c r="E11586" t="s">
        <v>1805</v>
      </c>
      <c r="F11586" t="s">
        <v>1924</v>
      </c>
      <c r="G11586" t="s">
        <v>110</v>
      </c>
      <c r="H11586" t="s">
        <v>3652</v>
      </c>
      <c r="I11586" t="s">
        <v>1900</v>
      </c>
      <c r="J11586" t="s">
        <v>2468</v>
      </c>
      <c r="K11586" t="s">
        <v>1960</v>
      </c>
      <c r="L11586" s="24">
        <v>14.2616</v>
      </c>
      <c r="M11586" s="25">
        <f>+VLOOKUP(E11586, TC!A:D, 4, FALSE())</f>
        <v>1.1445499977271041</v>
      </c>
      <c r="N11586" s="24">
        <f t="shared" ref="N11586:N11638" si="905">+IF(F11586="EUR", (M11586*L11586), IF(I11586="JUAN MATAS SAS", (L11586/S11586), L11586))</f>
        <v>16.323114247584869</v>
      </c>
      <c r="O11586" t="str">
        <f t="shared" ref="O11586:O11638" si="906">+IF(C11586="CFE", "FACTURA", IF(ISERROR(SEARCH("ANULA", H11586))=FALSE(), "ANULACIÓN FE", IF(ISERROR(SEARCH("CANCELLATION", H11586))=FALSE(), "ANULACIÓN FE", "NOTAS")))</f>
        <v>FACTURA</v>
      </c>
      <c r="P11586" t="str">
        <f t="shared" ref="P11586:P11638" si="907">+LEFT(E11586, 4)</f>
        <v>2025</v>
      </c>
      <c r="Q11586" t="str">
        <f t="shared" ref="Q11586:Q11638" si="908">+MID(E11586, 5, 2)</f>
        <v>07</v>
      </c>
      <c r="R11586" t="str">
        <f>+IFERROR(VLOOKUP(I11586, Listado!A:B, 2, FALSE()), "COMERCIALIZADORA INTERNACIONAL CARIBBEAN EXOTICS S A")</f>
        <v>PEREZ MEJIA MARIA PAULINA</v>
      </c>
      <c r="S11586" s="25">
        <f>+VLOOKUP(E11586, TC!A:D, 2, FALSE())</f>
        <v>4179.6899999999996</v>
      </c>
      <c r="T11586" t="str">
        <f t="shared" ref="T11586:T11638" si="909">+IF(I11586="JUAN MATAS SAS", "USD", F11586)</f>
        <v>EUR</v>
      </c>
    </row>
    <row r="11587" spans="1:20" ht="18.75" hidden="1" customHeight="1" x14ac:dyDescent="0.25">
      <c r="A11587" t="s">
        <v>3341</v>
      </c>
      <c r="B11587" t="s">
        <v>5</v>
      </c>
      <c r="C11587" t="s">
        <v>1970</v>
      </c>
      <c r="D11587" s="24">
        <v>2482</v>
      </c>
      <c r="E11587" t="s">
        <v>1805</v>
      </c>
      <c r="F11587" t="s">
        <v>1924</v>
      </c>
      <c r="G11587" t="s">
        <v>110</v>
      </c>
      <c r="H11587" t="s">
        <v>3653</v>
      </c>
      <c r="I11587" t="s">
        <v>1900</v>
      </c>
      <c r="J11587" t="s">
        <v>2468</v>
      </c>
      <c r="K11587" t="s">
        <v>62</v>
      </c>
      <c r="L11587" s="24">
        <v>-160</v>
      </c>
      <c r="M11587" s="25">
        <f>+VLOOKUP(E11587, TC!A:D, 4, FALSE())</f>
        <v>1.1445499977271041</v>
      </c>
      <c r="N11587" s="24">
        <f t="shared" si="905"/>
        <v>-183.12799963633665</v>
      </c>
      <c r="O11587" t="str">
        <f t="shared" si="906"/>
        <v>NOTAS</v>
      </c>
      <c r="P11587" t="str">
        <f t="shared" si="907"/>
        <v>2025</v>
      </c>
      <c r="Q11587" t="str">
        <f t="shared" si="908"/>
        <v>07</v>
      </c>
      <c r="R11587" t="str">
        <f>+IFERROR(VLOOKUP(I11587, Listado!A:B, 2, FALSE()), "COMERCIALIZADORA INTERNACIONAL CARIBBEAN EXOTICS S A")</f>
        <v>PEREZ MEJIA MARIA PAULINA</v>
      </c>
      <c r="S11587" s="25">
        <f>+VLOOKUP(E11587, TC!A:D, 2, FALSE())</f>
        <v>4179.6899999999996</v>
      </c>
      <c r="T11587" t="str">
        <f t="shared" si="909"/>
        <v>EUR</v>
      </c>
    </row>
    <row r="11588" spans="1:20" ht="18.75" hidden="1" customHeight="1" x14ac:dyDescent="0.25">
      <c r="A11588" t="s">
        <v>3341</v>
      </c>
      <c r="B11588" t="s">
        <v>5</v>
      </c>
      <c r="C11588" t="s">
        <v>1913</v>
      </c>
      <c r="D11588" s="24">
        <v>12703</v>
      </c>
      <c r="E11588" t="s">
        <v>1805</v>
      </c>
      <c r="F11588" t="s">
        <v>128</v>
      </c>
      <c r="G11588" t="s">
        <v>112</v>
      </c>
      <c r="I11588" t="s">
        <v>1893</v>
      </c>
      <c r="J11588" t="s">
        <v>1919</v>
      </c>
      <c r="K11588" t="s">
        <v>1918</v>
      </c>
      <c r="L11588" s="24">
        <v>33.6</v>
      </c>
      <c r="M11588" s="25">
        <f>+VLOOKUP(E11588, TC!A:D, 4, FALSE())</f>
        <v>1.1445499977271041</v>
      </c>
      <c r="N11588" s="24">
        <f t="shared" si="905"/>
        <v>33.6</v>
      </c>
      <c r="O11588" t="str">
        <f t="shared" si="906"/>
        <v>FACTURA</v>
      </c>
      <c r="P11588" t="str">
        <f t="shared" si="907"/>
        <v>2025</v>
      </c>
      <c r="Q11588" t="str">
        <f t="shared" si="908"/>
        <v>07</v>
      </c>
      <c r="R11588" t="str">
        <f>+IFERROR(VLOOKUP(I11588, Listado!A:B, 2, FALSE()), "COMERCIALIZADORA INTERNACIONAL CARIBBEAN EXOTICS S A")</f>
        <v>HINCAPIE CONTRERAS ERIKA STEFANIA</v>
      </c>
      <c r="S11588" s="25">
        <f>+VLOOKUP(E11588, TC!A:D, 2, FALSE())</f>
        <v>4179.6899999999996</v>
      </c>
      <c r="T11588" t="str">
        <f t="shared" si="909"/>
        <v>USD</v>
      </c>
    </row>
    <row r="11589" spans="1:20" ht="18.75" hidden="1" customHeight="1" x14ac:dyDescent="0.25">
      <c r="A11589" t="s">
        <v>3341</v>
      </c>
      <c r="B11589" t="s">
        <v>5</v>
      </c>
      <c r="C11589" t="s">
        <v>1913</v>
      </c>
      <c r="D11589" s="24">
        <v>12704</v>
      </c>
      <c r="E11589" t="s">
        <v>1805</v>
      </c>
      <c r="F11589" t="s">
        <v>1924</v>
      </c>
      <c r="G11589" t="s">
        <v>112</v>
      </c>
      <c r="I11589" t="s">
        <v>1863</v>
      </c>
      <c r="J11589" t="s">
        <v>1926</v>
      </c>
      <c r="K11589" t="s">
        <v>1918</v>
      </c>
      <c r="L11589" s="24">
        <v>12</v>
      </c>
      <c r="M11589" s="25">
        <f>+VLOOKUP(E11589, TC!A:D, 4, FALSE())</f>
        <v>1.1445499977271041</v>
      </c>
      <c r="N11589" s="24">
        <f t="shared" si="905"/>
        <v>13.734599972725249</v>
      </c>
      <c r="O11589" t="str">
        <f t="shared" si="906"/>
        <v>FACTURA</v>
      </c>
      <c r="P11589" t="str">
        <f t="shared" si="907"/>
        <v>2025</v>
      </c>
      <c r="Q11589" t="str">
        <f t="shared" si="908"/>
        <v>07</v>
      </c>
      <c r="R11589" t="str">
        <f>+IFERROR(VLOOKUP(I11589, Listado!A:B, 2, FALSE()), "COMERCIALIZADORA INTERNACIONAL CARIBBEAN EXOTICS S A")</f>
        <v>HINCAPIE CONTRERAS ERIKA STEFANIA</v>
      </c>
      <c r="S11589" s="25">
        <f>+VLOOKUP(E11589, TC!A:D, 2, FALSE())</f>
        <v>4179.6899999999996</v>
      </c>
      <c r="T11589" t="str">
        <f t="shared" si="909"/>
        <v>EUR</v>
      </c>
    </row>
    <row r="11590" spans="1:20" ht="18.75" hidden="1" customHeight="1" x14ac:dyDescent="0.25">
      <c r="A11590" t="s">
        <v>3654</v>
      </c>
      <c r="B11590" t="s">
        <v>5</v>
      </c>
      <c r="C11590" t="s">
        <v>1913</v>
      </c>
      <c r="D11590" s="24">
        <v>12705</v>
      </c>
      <c r="E11590" t="s">
        <v>1806</v>
      </c>
      <c r="F11590" t="s">
        <v>1924</v>
      </c>
      <c r="G11590" t="s">
        <v>108</v>
      </c>
      <c r="H11590" t="s">
        <v>3655</v>
      </c>
      <c r="I11590" t="s">
        <v>1871</v>
      </c>
      <c r="J11590" t="s">
        <v>1919</v>
      </c>
      <c r="K11590" t="s">
        <v>1928</v>
      </c>
      <c r="L11590" s="24">
        <v>832.89</v>
      </c>
      <c r="M11590" s="25">
        <f>+VLOOKUP(E11590, TC!A:D, 4, FALSE())</f>
        <v>1.1554499977309152</v>
      </c>
      <c r="N11590" s="24">
        <f t="shared" si="905"/>
        <v>962.3627486101019</v>
      </c>
      <c r="O11590" t="str">
        <f t="shared" si="906"/>
        <v>FACTURA</v>
      </c>
      <c r="P11590" t="str">
        <f t="shared" si="907"/>
        <v>2025</v>
      </c>
      <c r="Q11590" t="str">
        <f t="shared" si="908"/>
        <v>08</v>
      </c>
      <c r="R11590" t="str">
        <f>+IFERROR(VLOOKUP(I11590, Listado!A:B, 2, FALSE()), "COMERCIALIZADORA INTERNACIONAL CARIBBEAN EXOTICS S A")</f>
        <v>PIEDRAHITA PEREZ MARIANA</v>
      </c>
      <c r="S11590" s="25">
        <f>+VLOOKUP(E11590, TC!A:D, 2, FALSE())</f>
        <v>4186.71</v>
      </c>
      <c r="T11590" t="str">
        <f t="shared" si="909"/>
        <v>EUR</v>
      </c>
    </row>
    <row r="11591" spans="1:20" ht="18.75" customHeight="1" x14ac:dyDescent="0.25">
      <c r="A11591" t="s">
        <v>3654</v>
      </c>
      <c r="B11591" t="s">
        <v>5</v>
      </c>
      <c r="C11591" t="s">
        <v>1913</v>
      </c>
      <c r="D11591" s="24">
        <v>12705</v>
      </c>
      <c r="E11591" t="s">
        <v>1806</v>
      </c>
      <c r="F11591" t="s">
        <v>1924</v>
      </c>
      <c r="G11591" t="s">
        <v>108</v>
      </c>
      <c r="H11591" t="s">
        <v>3655</v>
      </c>
      <c r="I11591" t="s">
        <v>1871</v>
      </c>
      <c r="J11591" t="s">
        <v>1919</v>
      </c>
      <c r="K11591" t="s">
        <v>8</v>
      </c>
      <c r="L11591" s="24">
        <v>1919.4</v>
      </c>
      <c r="M11591" s="25">
        <f>+VLOOKUP(E11591, TC!A:D, 4, FALSE())</f>
        <v>1.1554499977309152</v>
      </c>
      <c r="N11591" s="24">
        <f t="shared" si="905"/>
        <v>2217.7707256447188</v>
      </c>
      <c r="O11591" t="str">
        <f t="shared" si="906"/>
        <v>FACTURA</v>
      </c>
      <c r="P11591" t="str">
        <f t="shared" si="907"/>
        <v>2025</v>
      </c>
      <c r="Q11591" t="str">
        <f t="shared" si="908"/>
        <v>08</v>
      </c>
      <c r="R11591" t="str">
        <f>+IFERROR(VLOOKUP(I11591, Listado!A:B, 2, FALSE()), "COMERCIALIZADORA INTERNACIONAL CARIBBEAN EXOTICS S A")</f>
        <v>PIEDRAHITA PEREZ MARIANA</v>
      </c>
      <c r="S11591" s="25">
        <f>+VLOOKUP(E11591, TC!A:D, 2, FALSE())</f>
        <v>4186.71</v>
      </c>
      <c r="T11591" t="str">
        <f t="shared" si="909"/>
        <v>EUR</v>
      </c>
    </row>
    <row r="11592" spans="1:20" ht="18.75" customHeight="1" x14ac:dyDescent="0.25">
      <c r="A11592" t="s">
        <v>3654</v>
      </c>
      <c r="B11592" t="s">
        <v>5</v>
      </c>
      <c r="C11592" t="s">
        <v>1913</v>
      </c>
      <c r="D11592" s="24">
        <v>12705</v>
      </c>
      <c r="E11592" t="s">
        <v>1806</v>
      </c>
      <c r="F11592" t="s">
        <v>1924</v>
      </c>
      <c r="G11592" t="s">
        <v>108</v>
      </c>
      <c r="H11592" t="s">
        <v>3655</v>
      </c>
      <c r="I11592" t="s">
        <v>1871</v>
      </c>
      <c r="J11592" t="s">
        <v>1919</v>
      </c>
      <c r="K11592" t="s">
        <v>49</v>
      </c>
      <c r="L11592" s="24">
        <v>264.87</v>
      </c>
      <c r="M11592" s="25">
        <f>+VLOOKUP(E11592, TC!A:D, 4, FALSE())</f>
        <v>1.1554499977309152</v>
      </c>
      <c r="N11592" s="24">
        <f t="shared" si="905"/>
        <v>306.04404089898753</v>
      </c>
      <c r="O11592" t="str">
        <f t="shared" si="906"/>
        <v>FACTURA</v>
      </c>
      <c r="P11592" t="str">
        <f t="shared" si="907"/>
        <v>2025</v>
      </c>
      <c r="Q11592" t="str">
        <f t="shared" si="908"/>
        <v>08</v>
      </c>
      <c r="R11592" t="str">
        <f>+IFERROR(VLOOKUP(I11592, Listado!A:B, 2, FALSE()), "COMERCIALIZADORA INTERNACIONAL CARIBBEAN EXOTICS S A")</f>
        <v>PIEDRAHITA PEREZ MARIANA</v>
      </c>
      <c r="S11592" s="25">
        <f>+VLOOKUP(E11592, TC!A:D, 2, FALSE())</f>
        <v>4186.71</v>
      </c>
      <c r="T11592" t="str">
        <f t="shared" si="909"/>
        <v>EUR</v>
      </c>
    </row>
    <row r="11593" spans="1:20" ht="18.75" hidden="1" customHeight="1" x14ac:dyDescent="0.25">
      <c r="A11593" t="s">
        <v>3654</v>
      </c>
      <c r="B11593" t="s">
        <v>5</v>
      </c>
      <c r="C11593" t="s">
        <v>1913</v>
      </c>
      <c r="D11593" s="24">
        <v>12706</v>
      </c>
      <c r="E11593" t="s">
        <v>1806</v>
      </c>
      <c r="F11593" t="s">
        <v>128</v>
      </c>
      <c r="G11593" t="s">
        <v>110</v>
      </c>
      <c r="H11593" t="s">
        <v>3656</v>
      </c>
      <c r="I11593" t="s">
        <v>1850</v>
      </c>
      <c r="J11593" t="s">
        <v>1919</v>
      </c>
      <c r="K11593" t="s">
        <v>45</v>
      </c>
      <c r="L11593" s="24">
        <v>15573.6</v>
      </c>
      <c r="M11593" s="25">
        <f>+VLOOKUP(E11593, TC!A:D, 4, FALSE())</f>
        <v>1.1554499977309152</v>
      </c>
      <c r="N11593" s="24">
        <f t="shared" si="905"/>
        <v>15573.6</v>
      </c>
      <c r="O11593" t="str">
        <f t="shared" si="906"/>
        <v>FACTURA</v>
      </c>
      <c r="P11593" t="str">
        <f t="shared" si="907"/>
        <v>2025</v>
      </c>
      <c r="Q11593" t="str">
        <f t="shared" si="908"/>
        <v>08</v>
      </c>
      <c r="R11593" t="str">
        <f>+IFERROR(VLOOKUP(I11593, Listado!A:B, 2, FALSE()), "COMERCIALIZADORA INTERNACIONAL CARIBBEAN EXOTICS S A")</f>
        <v>PEREZ MEJIA MARIA PAULINA</v>
      </c>
      <c r="S11593" s="25">
        <f>+VLOOKUP(E11593, TC!A:D, 2, FALSE())</f>
        <v>4186.71</v>
      </c>
      <c r="T11593" t="str">
        <f t="shared" si="909"/>
        <v>USD</v>
      </c>
    </row>
    <row r="11594" spans="1:20" ht="18.75" hidden="1" customHeight="1" x14ac:dyDescent="0.25">
      <c r="A11594" t="s">
        <v>3654</v>
      </c>
      <c r="B11594" t="s">
        <v>5</v>
      </c>
      <c r="C11594" t="s">
        <v>1913</v>
      </c>
      <c r="D11594" s="24">
        <v>12706</v>
      </c>
      <c r="E11594" t="s">
        <v>1806</v>
      </c>
      <c r="F11594" t="s">
        <v>128</v>
      </c>
      <c r="G11594" t="s">
        <v>110</v>
      </c>
      <c r="H11594" t="s">
        <v>3656</v>
      </c>
      <c r="I11594" t="s">
        <v>1850</v>
      </c>
      <c r="J11594" t="s">
        <v>1919</v>
      </c>
      <c r="K11594" t="s">
        <v>53</v>
      </c>
      <c r="L11594" s="24">
        <v>2375</v>
      </c>
      <c r="M11594" s="25">
        <f>+VLOOKUP(E11594, TC!A:D, 4, FALSE())</f>
        <v>1.1554499977309152</v>
      </c>
      <c r="N11594" s="24">
        <f t="shared" si="905"/>
        <v>2375</v>
      </c>
      <c r="O11594" t="str">
        <f t="shared" si="906"/>
        <v>FACTURA</v>
      </c>
      <c r="P11594" t="str">
        <f t="shared" si="907"/>
        <v>2025</v>
      </c>
      <c r="Q11594" t="str">
        <f t="shared" si="908"/>
        <v>08</v>
      </c>
      <c r="R11594" t="str">
        <f>+IFERROR(VLOOKUP(I11594, Listado!A:B, 2, FALSE()), "COMERCIALIZADORA INTERNACIONAL CARIBBEAN EXOTICS S A")</f>
        <v>PEREZ MEJIA MARIA PAULINA</v>
      </c>
      <c r="S11594" s="25">
        <f>+VLOOKUP(E11594, TC!A:D, 2, FALSE())</f>
        <v>4186.71</v>
      </c>
      <c r="T11594" t="str">
        <f t="shared" si="909"/>
        <v>USD</v>
      </c>
    </row>
    <row r="11595" spans="1:20" ht="18.75" hidden="1" customHeight="1" x14ac:dyDescent="0.25">
      <c r="A11595" t="s">
        <v>3654</v>
      </c>
      <c r="B11595" t="s">
        <v>5</v>
      </c>
      <c r="C11595" t="s">
        <v>1913</v>
      </c>
      <c r="D11595" s="24">
        <v>12707</v>
      </c>
      <c r="E11595" t="s">
        <v>1806</v>
      </c>
      <c r="F11595" t="s">
        <v>128</v>
      </c>
      <c r="G11595" t="s">
        <v>110</v>
      </c>
      <c r="I11595" t="s">
        <v>1850</v>
      </c>
      <c r="J11595" t="s">
        <v>1919</v>
      </c>
      <c r="K11595" t="s">
        <v>1918</v>
      </c>
      <c r="L11595" s="24">
        <v>278.10000000000002</v>
      </c>
      <c r="M11595" s="25">
        <f>+VLOOKUP(E11595, TC!A:D, 4, FALSE())</f>
        <v>1.1554499977309152</v>
      </c>
      <c r="N11595" s="24">
        <f t="shared" si="905"/>
        <v>278.10000000000002</v>
      </c>
      <c r="O11595" t="str">
        <f t="shared" si="906"/>
        <v>FACTURA</v>
      </c>
      <c r="P11595" t="str">
        <f t="shared" si="907"/>
        <v>2025</v>
      </c>
      <c r="Q11595" t="str">
        <f t="shared" si="908"/>
        <v>08</v>
      </c>
      <c r="R11595" t="str">
        <f>+IFERROR(VLOOKUP(I11595, Listado!A:B, 2, FALSE()), "COMERCIALIZADORA INTERNACIONAL CARIBBEAN EXOTICS S A")</f>
        <v>PEREZ MEJIA MARIA PAULINA</v>
      </c>
      <c r="S11595" s="25">
        <f>+VLOOKUP(E11595, TC!A:D, 2, FALSE())</f>
        <v>4186.71</v>
      </c>
      <c r="T11595" t="str">
        <f t="shared" si="909"/>
        <v>USD</v>
      </c>
    </row>
    <row r="11596" spans="1:20" ht="18.75" hidden="1" customHeight="1" x14ac:dyDescent="0.25">
      <c r="A11596" t="s">
        <v>3654</v>
      </c>
      <c r="B11596" t="s">
        <v>5</v>
      </c>
      <c r="C11596" t="s">
        <v>1913</v>
      </c>
      <c r="D11596" s="24">
        <v>12708</v>
      </c>
      <c r="E11596" t="s">
        <v>1806</v>
      </c>
      <c r="F11596" t="s">
        <v>1924</v>
      </c>
      <c r="G11596" t="s">
        <v>108</v>
      </c>
      <c r="H11596" t="s">
        <v>3657</v>
      </c>
      <c r="I11596" t="s">
        <v>1894</v>
      </c>
      <c r="J11596" t="s">
        <v>1919</v>
      </c>
      <c r="K11596" t="s">
        <v>1928</v>
      </c>
      <c r="L11596" s="24">
        <v>2159.06</v>
      </c>
      <c r="M11596" s="25">
        <f>+VLOOKUP(E11596, TC!A:D, 4, FALSE())</f>
        <v>1.1554499977309152</v>
      </c>
      <c r="N11596" s="24">
        <f t="shared" si="905"/>
        <v>2494.6858721009098</v>
      </c>
      <c r="O11596" t="str">
        <f t="shared" si="906"/>
        <v>FACTURA</v>
      </c>
      <c r="P11596" t="str">
        <f t="shared" si="907"/>
        <v>2025</v>
      </c>
      <c r="Q11596" t="str">
        <f t="shared" si="908"/>
        <v>08</v>
      </c>
      <c r="R11596" t="str">
        <f>+IFERROR(VLOOKUP(I11596, Listado!A:B, 2, FALSE()), "COMERCIALIZADORA INTERNACIONAL CARIBBEAN EXOTICS S A")</f>
        <v>PIEDRAHITA PEREZ MARIANA</v>
      </c>
      <c r="S11596" s="25">
        <f>+VLOOKUP(E11596, TC!A:D, 2, FALSE())</f>
        <v>4186.71</v>
      </c>
      <c r="T11596" t="str">
        <f t="shared" si="909"/>
        <v>EUR</v>
      </c>
    </row>
    <row r="11597" spans="1:20" ht="18.75" customHeight="1" x14ac:dyDescent="0.25">
      <c r="A11597" t="s">
        <v>3654</v>
      </c>
      <c r="B11597" t="s">
        <v>5</v>
      </c>
      <c r="C11597" t="s">
        <v>1913</v>
      </c>
      <c r="D11597" s="24">
        <v>12708</v>
      </c>
      <c r="E11597" t="s">
        <v>1806</v>
      </c>
      <c r="F11597" t="s">
        <v>1924</v>
      </c>
      <c r="G11597" t="s">
        <v>108</v>
      </c>
      <c r="H11597" t="s">
        <v>3657</v>
      </c>
      <c r="I11597" t="s">
        <v>1894</v>
      </c>
      <c r="J11597" t="s">
        <v>1919</v>
      </c>
      <c r="K11597" t="s">
        <v>73</v>
      </c>
      <c r="L11597" s="24">
        <v>5056</v>
      </c>
      <c r="M11597" s="25">
        <f>+VLOOKUP(E11597, TC!A:D, 4, FALSE())</f>
        <v>1.1554499977309152</v>
      </c>
      <c r="N11597" s="24">
        <f t="shared" si="905"/>
        <v>5841.9551885275068</v>
      </c>
      <c r="O11597" t="str">
        <f t="shared" si="906"/>
        <v>FACTURA</v>
      </c>
      <c r="P11597" t="str">
        <f t="shared" si="907"/>
        <v>2025</v>
      </c>
      <c r="Q11597" t="str">
        <f t="shared" si="908"/>
        <v>08</v>
      </c>
      <c r="R11597" t="str">
        <f>+IFERROR(VLOOKUP(I11597, Listado!A:B, 2, FALSE()), "COMERCIALIZADORA INTERNACIONAL CARIBBEAN EXOTICS S A")</f>
        <v>PIEDRAHITA PEREZ MARIANA</v>
      </c>
      <c r="S11597" s="25">
        <f>+VLOOKUP(E11597, TC!A:D, 2, FALSE())</f>
        <v>4186.71</v>
      </c>
      <c r="T11597" t="str">
        <f t="shared" si="909"/>
        <v>EUR</v>
      </c>
    </row>
    <row r="11598" spans="1:20" ht="18.75" customHeight="1" x14ac:dyDescent="0.25">
      <c r="A11598" t="s">
        <v>3654</v>
      </c>
      <c r="B11598" t="s">
        <v>5</v>
      </c>
      <c r="C11598" t="s">
        <v>1913</v>
      </c>
      <c r="D11598" s="24">
        <v>12708</v>
      </c>
      <c r="E11598" t="s">
        <v>1806</v>
      </c>
      <c r="F11598" t="s">
        <v>1924</v>
      </c>
      <c r="G11598" t="s">
        <v>108</v>
      </c>
      <c r="H11598" t="s">
        <v>3657</v>
      </c>
      <c r="I11598" t="s">
        <v>1894</v>
      </c>
      <c r="J11598" t="s">
        <v>1919</v>
      </c>
      <c r="K11598" t="s">
        <v>58</v>
      </c>
      <c r="L11598" s="24">
        <v>1524.6</v>
      </c>
      <c r="M11598" s="25">
        <f>+VLOOKUP(E11598, TC!A:D, 4, FALSE())</f>
        <v>1.1554499977309152</v>
      </c>
      <c r="N11598" s="24">
        <f t="shared" si="905"/>
        <v>1761.5990665405532</v>
      </c>
      <c r="O11598" t="str">
        <f t="shared" si="906"/>
        <v>FACTURA</v>
      </c>
      <c r="P11598" t="str">
        <f t="shared" si="907"/>
        <v>2025</v>
      </c>
      <c r="Q11598" t="str">
        <f t="shared" si="908"/>
        <v>08</v>
      </c>
      <c r="R11598" t="str">
        <f>+IFERROR(VLOOKUP(I11598, Listado!A:B, 2, FALSE()), "COMERCIALIZADORA INTERNACIONAL CARIBBEAN EXOTICS S A")</f>
        <v>PIEDRAHITA PEREZ MARIANA</v>
      </c>
      <c r="S11598" s="25">
        <f>+VLOOKUP(E11598, TC!A:D, 2, FALSE())</f>
        <v>4186.71</v>
      </c>
      <c r="T11598" t="str">
        <f t="shared" si="909"/>
        <v>EUR</v>
      </c>
    </row>
    <row r="11599" spans="1:20" ht="18.75" hidden="1" customHeight="1" x14ac:dyDescent="0.25">
      <c r="A11599" t="s">
        <v>3654</v>
      </c>
      <c r="B11599" t="s">
        <v>1923</v>
      </c>
      <c r="C11599" t="s">
        <v>1913</v>
      </c>
      <c r="D11599" s="24">
        <v>6278</v>
      </c>
      <c r="E11599" t="s">
        <v>1806</v>
      </c>
      <c r="F11599" t="s">
        <v>128</v>
      </c>
      <c r="G11599" t="s">
        <v>110</v>
      </c>
      <c r="H11599" t="s">
        <v>3658</v>
      </c>
      <c r="I11599" t="s">
        <v>1851</v>
      </c>
      <c r="J11599" t="s">
        <v>1940</v>
      </c>
      <c r="K11599" t="s">
        <v>2070</v>
      </c>
      <c r="L11599" s="24">
        <v>534.4</v>
      </c>
      <c r="M11599" s="25">
        <f>+VLOOKUP(E11599, TC!A:D, 4, FALSE())</f>
        <v>1.1554499977309152</v>
      </c>
      <c r="N11599" s="24">
        <f t="shared" si="905"/>
        <v>534.4</v>
      </c>
      <c r="O11599" t="str">
        <f t="shared" si="906"/>
        <v>FACTURA</v>
      </c>
      <c r="P11599" t="str">
        <f t="shared" si="907"/>
        <v>2025</v>
      </c>
      <c r="Q11599" t="str">
        <f t="shared" si="908"/>
        <v>08</v>
      </c>
      <c r="R11599" t="str">
        <f>+IFERROR(VLOOKUP(I11599, Listado!A:B, 2, FALSE()), "COMERCIALIZADORA INTERNACIONAL CARIBBEAN EXOTICS S A")</f>
        <v>PEREZ MEJIA MARIA PAULINA</v>
      </c>
      <c r="S11599" s="25">
        <f>+VLOOKUP(E11599, TC!A:D, 2, FALSE())</f>
        <v>4186.71</v>
      </c>
      <c r="T11599" t="str">
        <f t="shared" si="909"/>
        <v>USD</v>
      </c>
    </row>
    <row r="11600" spans="1:20" ht="18.75" hidden="1" customHeight="1" x14ac:dyDescent="0.25">
      <c r="A11600" t="s">
        <v>3654</v>
      </c>
      <c r="B11600" t="s">
        <v>1923</v>
      </c>
      <c r="C11600" t="s">
        <v>1913</v>
      </c>
      <c r="D11600" s="24">
        <v>6278</v>
      </c>
      <c r="E11600" t="s">
        <v>1806</v>
      </c>
      <c r="F11600" t="s">
        <v>128</v>
      </c>
      <c r="G11600" t="s">
        <v>110</v>
      </c>
      <c r="H11600" t="s">
        <v>3658</v>
      </c>
      <c r="I11600" t="s">
        <v>1851</v>
      </c>
      <c r="J11600" t="s">
        <v>1940</v>
      </c>
      <c r="K11600" t="s">
        <v>42</v>
      </c>
      <c r="L11600" s="24">
        <v>1</v>
      </c>
      <c r="M11600" s="25">
        <f>+VLOOKUP(E11600, TC!A:D, 4, FALSE())</f>
        <v>1.1554499977309152</v>
      </c>
      <c r="N11600" s="24">
        <f t="shared" si="905"/>
        <v>1</v>
      </c>
      <c r="O11600" t="str">
        <f t="shared" si="906"/>
        <v>FACTURA</v>
      </c>
      <c r="P11600" t="str">
        <f t="shared" si="907"/>
        <v>2025</v>
      </c>
      <c r="Q11600" t="str">
        <f t="shared" si="908"/>
        <v>08</v>
      </c>
      <c r="R11600" t="str">
        <f>+IFERROR(VLOOKUP(I11600, Listado!A:B, 2, FALSE()), "COMERCIALIZADORA INTERNACIONAL CARIBBEAN EXOTICS S A")</f>
        <v>PEREZ MEJIA MARIA PAULINA</v>
      </c>
      <c r="S11600" s="25">
        <f>+VLOOKUP(E11600, TC!A:D, 2, FALSE())</f>
        <v>4186.71</v>
      </c>
      <c r="T11600" t="str">
        <f t="shared" si="909"/>
        <v>USD</v>
      </c>
    </row>
    <row r="11601" spans="1:20" ht="18.75" hidden="1" customHeight="1" x14ac:dyDescent="0.25">
      <c r="A11601" t="s">
        <v>3654</v>
      </c>
      <c r="B11601" t="s">
        <v>1923</v>
      </c>
      <c r="C11601" t="s">
        <v>1913</v>
      </c>
      <c r="D11601" s="24">
        <v>6278</v>
      </c>
      <c r="E11601" t="s">
        <v>1806</v>
      </c>
      <c r="F11601" t="s">
        <v>128</v>
      </c>
      <c r="G11601" t="s">
        <v>110</v>
      </c>
      <c r="H11601" t="s">
        <v>3658</v>
      </c>
      <c r="I11601" t="s">
        <v>1851</v>
      </c>
      <c r="J11601" t="s">
        <v>1940</v>
      </c>
      <c r="K11601" t="s">
        <v>2334</v>
      </c>
      <c r="L11601" s="24">
        <v>94</v>
      </c>
      <c r="M11601" s="25">
        <f>+VLOOKUP(E11601, TC!A:D, 4, FALSE())</f>
        <v>1.1554499977309152</v>
      </c>
      <c r="N11601" s="24">
        <f t="shared" si="905"/>
        <v>94</v>
      </c>
      <c r="O11601" t="str">
        <f t="shared" si="906"/>
        <v>FACTURA</v>
      </c>
      <c r="P11601" t="str">
        <f t="shared" si="907"/>
        <v>2025</v>
      </c>
      <c r="Q11601" t="str">
        <f t="shared" si="908"/>
        <v>08</v>
      </c>
      <c r="R11601" t="str">
        <f>+IFERROR(VLOOKUP(I11601, Listado!A:B, 2, FALSE()), "COMERCIALIZADORA INTERNACIONAL CARIBBEAN EXOTICS S A")</f>
        <v>PEREZ MEJIA MARIA PAULINA</v>
      </c>
      <c r="S11601" s="25">
        <f>+VLOOKUP(E11601, TC!A:D, 2, FALSE())</f>
        <v>4186.71</v>
      </c>
      <c r="T11601" t="str">
        <f t="shared" si="909"/>
        <v>USD</v>
      </c>
    </row>
    <row r="11602" spans="1:20" ht="18.75" hidden="1" customHeight="1" x14ac:dyDescent="0.25">
      <c r="A11602" t="s">
        <v>3654</v>
      </c>
      <c r="B11602" t="s">
        <v>1923</v>
      </c>
      <c r="C11602" t="s">
        <v>1913</v>
      </c>
      <c r="D11602" s="24">
        <v>6278</v>
      </c>
      <c r="E11602" t="s">
        <v>1806</v>
      </c>
      <c r="F11602" t="s">
        <v>128</v>
      </c>
      <c r="G11602" t="s">
        <v>110</v>
      </c>
      <c r="H11602" t="s">
        <v>3658</v>
      </c>
      <c r="I11602" t="s">
        <v>1851</v>
      </c>
      <c r="J11602" t="s">
        <v>1940</v>
      </c>
      <c r="K11602" t="s">
        <v>2016</v>
      </c>
      <c r="L11602" s="24">
        <v>800</v>
      </c>
      <c r="M11602" s="25">
        <f>+VLOOKUP(E11602, TC!A:D, 4, FALSE())</f>
        <v>1.1554499977309152</v>
      </c>
      <c r="N11602" s="24">
        <f t="shared" si="905"/>
        <v>800</v>
      </c>
      <c r="O11602" t="str">
        <f t="shared" si="906"/>
        <v>FACTURA</v>
      </c>
      <c r="P11602" t="str">
        <f t="shared" si="907"/>
        <v>2025</v>
      </c>
      <c r="Q11602" t="str">
        <f t="shared" si="908"/>
        <v>08</v>
      </c>
      <c r="R11602" t="str">
        <f>+IFERROR(VLOOKUP(I11602, Listado!A:B, 2, FALSE()), "COMERCIALIZADORA INTERNACIONAL CARIBBEAN EXOTICS S A")</f>
        <v>PEREZ MEJIA MARIA PAULINA</v>
      </c>
      <c r="S11602" s="25">
        <f>+VLOOKUP(E11602, TC!A:D, 2, FALSE())</f>
        <v>4186.71</v>
      </c>
      <c r="T11602" t="str">
        <f t="shared" si="909"/>
        <v>USD</v>
      </c>
    </row>
    <row r="11603" spans="1:20" ht="18.75" hidden="1" customHeight="1" x14ac:dyDescent="0.25">
      <c r="A11603" t="s">
        <v>3654</v>
      </c>
      <c r="B11603" t="s">
        <v>1923</v>
      </c>
      <c r="C11603" t="s">
        <v>1913</v>
      </c>
      <c r="D11603" s="24">
        <v>6278</v>
      </c>
      <c r="E11603" t="s">
        <v>1806</v>
      </c>
      <c r="F11603" t="s">
        <v>128</v>
      </c>
      <c r="G11603" t="s">
        <v>110</v>
      </c>
      <c r="H11603" t="s">
        <v>3658</v>
      </c>
      <c r="I11603" t="s">
        <v>1851</v>
      </c>
      <c r="J11603" t="s">
        <v>1940</v>
      </c>
      <c r="K11603" t="s">
        <v>2148</v>
      </c>
      <c r="L11603" s="24">
        <v>391.2</v>
      </c>
      <c r="M11603" s="25">
        <f>+VLOOKUP(E11603, TC!A:D, 4, FALSE())</f>
        <v>1.1554499977309152</v>
      </c>
      <c r="N11603" s="24">
        <f t="shared" si="905"/>
        <v>391.2</v>
      </c>
      <c r="O11603" t="str">
        <f t="shared" si="906"/>
        <v>FACTURA</v>
      </c>
      <c r="P11603" t="str">
        <f t="shared" si="907"/>
        <v>2025</v>
      </c>
      <c r="Q11603" t="str">
        <f t="shared" si="908"/>
        <v>08</v>
      </c>
      <c r="R11603" t="str">
        <f>+IFERROR(VLOOKUP(I11603, Listado!A:B, 2, FALSE()), "COMERCIALIZADORA INTERNACIONAL CARIBBEAN EXOTICS S A")</f>
        <v>PEREZ MEJIA MARIA PAULINA</v>
      </c>
      <c r="S11603" s="25">
        <f>+VLOOKUP(E11603, TC!A:D, 2, FALSE())</f>
        <v>4186.71</v>
      </c>
      <c r="T11603" t="str">
        <f t="shared" si="909"/>
        <v>USD</v>
      </c>
    </row>
    <row r="11604" spans="1:20" ht="18.75" hidden="1" customHeight="1" x14ac:dyDescent="0.25">
      <c r="A11604" t="s">
        <v>3654</v>
      </c>
      <c r="B11604" t="s">
        <v>1923</v>
      </c>
      <c r="C11604" t="s">
        <v>1913</v>
      </c>
      <c r="D11604" s="24">
        <v>6279</v>
      </c>
      <c r="E11604" t="s">
        <v>1806</v>
      </c>
      <c r="F11604" t="s">
        <v>128</v>
      </c>
      <c r="G11604" t="s">
        <v>110</v>
      </c>
      <c r="I11604" t="s">
        <v>1851</v>
      </c>
      <c r="J11604" t="s">
        <v>1940</v>
      </c>
      <c r="K11604" t="s">
        <v>1918</v>
      </c>
      <c r="L11604" s="24">
        <v>4.8</v>
      </c>
      <c r="M11604" s="25">
        <f>+VLOOKUP(E11604, TC!A:D, 4, FALSE())</f>
        <v>1.1554499977309152</v>
      </c>
      <c r="N11604" s="24">
        <f t="shared" si="905"/>
        <v>4.8</v>
      </c>
      <c r="O11604" t="str">
        <f t="shared" si="906"/>
        <v>FACTURA</v>
      </c>
      <c r="P11604" t="str">
        <f t="shared" si="907"/>
        <v>2025</v>
      </c>
      <c r="Q11604" t="str">
        <f t="shared" si="908"/>
        <v>08</v>
      </c>
      <c r="R11604" t="str">
        <f>+IFERROR(VLOOKUP(I11604, Listado!A:B, 2, FALSE()), "COMERCIALIZADORA INTERNACIONAL CARIBBEAN EXOTICS S A")</f>
        <v>PEREZ MEJIA MARIA PAULINA</v>
      </c>
      <c r="S11604" s="25">
        <f>+VLOOKUP(E11604, TC!A:D, 2, FALSE())</f>
        <v>4186.71</v>
      </c>
      <c r="T11604" t="str">
        <f t="shared" si="909"/>
        <v>USD</v>
      </c>
    </row>
    <row r="11605" spans="1:20" ht="18.75" hidden="1" customHeight="1" x14ac:dyDescent="0.25">
      <c r="A11605" t="s">
        <v>3654</v>
      </c>
      <c r="B11605" t="s">
        <v>5</v>
      </c>
      <c r="C11605" t="s">
        <v>1913</v>
      </c>
      <c r="D11605" s="24">
        <v>12709</v>
      </c>
      <c r="E11605" t="s">
        <v>1806</v>
      </c>
      <c r="F11605" t="s">
        <v>99</v>
      </c>
      <c r="G11605" t="s">
        <v>113</v>
      </c>
      <c r="I11605" t="s">
        <v>2592</v>
      </c>
      <c r="J11605" t="s">
        <v>1915</v>
      </c>
      <c r="K11605" t="s">
        <v>3588</v>
      </c>
      <c r="L11605" s="24">
        <v>1470600</v>
      </c>
      <c r="M11605" s="25">
        <f>+VLOOKUP(E11605, TC!A:D, 4, FALSE())</f>
        <v>1.1554499977309152</v>
      </c>
      <c r="N11605" s="24">
        <f t="shared" si="905"/>
        <v>1470600</v>
      </c>
      <c r="O11605" t="str">
        <f t="shared" si="906"/>
        <v>FACTURA</v>
      </c>
      <c r="P11605" t="str">
        <f t="shared" si="907"/>
        <v>2025</v>
      </c>
      <c r="Q11605" t="str">
        <f t="shared" si="908"/>
        <v>08</v>
      </c>
      <c r="R11605" t="str">
        <f>+IFERROR(VLOOKUP(I11605, Listado!A:B, 2, FALSE()), "COMERCIALIZADORA INTERNACIONAL CARIBBEAN EXOTICS S A")</f>
        <v>COMERCIALIZADORA INTERNACIONAL CARIBBEAN EXOTICS S A</v>
      </c>
      <c r="S11605" s="25">
        <f>+VLOOKUP(E11605, TC!A:D, 2, FALSE())</f>
        <v>4186.71</v>
      </c>
      <c r="T11605" t="str">
        <f t="shared" si="909"/>
        <v>COP</v>
      </c>
    </row>
    <row r="11606" spans="1:20" ht="18.75" hidden="1" customHeight="1" x14ac:dyDescent="0.25">
      <c r="A11606" t="s">
        <v>3654</v>
      </c>
      <c r="B11606" t="s">
        <v>5</v>
      </c>
      <c r="C11606" t="s">
        <v>1970</v>
      </c>
      <c r="D11606" s="24">
        <v>2483</v>
      </c>
      <c r="E11606" t="s">
        <v>1806</v>
      </c>
      <c r="F11606" t="s">
        <v>1924</v>
      </c>
      <c r="G11606" t="s">
        <v>108</v>
      </c>
      <c r="H11606" t="s">
        <v>2012</v>
      </c>
      <c r="I11606" t="s">
        <v>1880</v>
      </c>
      <c r="J11606" t="s">
        <v>2096</v>
      </c>
      <c r="K11606" t="s">
        <v>2124</v>
      </c>
      <c r="L11606" s="24">
        <v>-13026.68</v>
      </c>
      <c r="M11606" s="25">
        <f>+VLOOKUP(E11606, TC!A:D, 4, FALSE())</f>
        <v>1.1554499977309152</v>
      </c>
      <c r="N11606" s="24">
        <f t="shared" si="905"/>
        <v>-15051.677376441359</v>
      </c>
      <c r="O11606" t="str">
        <f t="shared" si="906"/>
        <v>NOTAS</v>
      </c>
      <c r="P11606" t="str">
        <f t="shared" si="907"/>
        <v>2025</v>
      </c>
      <c r="Q11606" t="str">
        <f t="shared" si="908"/>
        <v>08</v>
      </c>
      <c r="R11606" t="str">
        <f>+IFERROR(VLOOKUP(I11606, Listado!A:B, 2, FALSE()), "COMERCIALIZADORA INTERNACIONAL CARIBBEAN EXOTICS S A")</f>
        <v>PIEDRAHITA PEREZ MARIANA</v>
      </c>
      <c r="S11606" s="25">
        <f>+VLOOKUP(E11606, TC!A:D, 2, FALSE())</f>
        <v>4186.71</v>
      </c>
      <c r="T11606" t="str">
        <f t="shared" si="909"/>
        <v>EUR</v>
      </c>
    </row>
    <row r="11607" spans="1:20" ht="18.75" hidden="1" customHeight="1" x14ac:dyDescent="0.25">
      <c r="A11607" t="s">
        <v>3654</v>
      </c>
      <c r="B11607" t="s">
        <v>1923</v>
      </c>
      <c r="C11607" t="s">
        <v>1913</v>
      </c>
      <c r="D11607" s="24">
        <v>6280</v>
      </c>
      <c r="E11607" t="s">
        <v>1806</v>
      </c>
      <c r="F11607" t="s">
        <v>99</v>
      </c>
      <c r="G11607" t="s">
        <v>113</v>
      </c>
      <c r="I11607" t="s">
        <v>2592</v>
      </c>
      <c r="J11607" t="s">
        <v>1915</v>
      </c>
      <c r="K11607" t="s">
        <v>2593</v>
      </c>
      <c r="L11607" s="24">
        <v>2763450</v>
      </c>
      <c r="M11607" s="25">
        <f>+VLOOKUP(E11607, TC!A:D, 4, FALSE())</f>
        <v>1.1554499977309152</v>
      </c>
      <c r="N11607" s="24">
        <f t="shared" si="905"/>
        <v>2763450</v>
      </c>
      <c r="O11607" t="str">
        <f t="shared" si="906"/>
        <v>FACTURA</v>
      </c>
      <c r="P11607" t="str">
        <f t="shared" si="907"/>
        <v>2025</v>
      </c>
      <c r="Q11607" t="str">
        <f t="shared" si="908"/>
        <v>08</v>
      </c>
      <c r="R11607" t="str">
        <f>+IFERROR(VLOOKUP(I11607, Listado!A:B, 2, FALSE()), "COMERCIALIZADORA INTERNACIONAL CARIBBEAN EXOTICS S A")</f>
        <v>COMERCIALIZADORA INTERNACIONAL CARIBBEAN EXOTICS S A</v>
      </c>
      <c r="S11607" s="25">
        <f>+VLOOKUP(E11607, TC!A:D, 2, FALSE())</f>
        <v>4186.71</v>
      </c>
      <c r="T11607" t="str">
        <f t="shared" si="909"/>
        <v>COP</v>
      </c>
    </row>
    <row r="11608" spans="1:20" ht="18.75" hidden="1" customHeight="1" x14ac:dyDescent="0.25">
      <c r="A11608" t="s">
        <v>3654</v>
      </c>
      <c r="B11608" t="s">
        <v>5</v>
      </c>
      <c r="C11608" t="s">
        <v>1913</v>
      </c>
      <c r="D11608" s="24">
        <v>12710</v>
      </c>
      <c r="E11608" t="s">
        <v>1807</v>
      </c>
      <c r="F11608" t="s">
        <v>99</v>
      </c>
      <c r="G11608" t="s">
        <v>113</v>
      </c>
      <c r="I11608" t="s">
        <v>1858</v>
      </c>
      <c r="J11608" t="s">
        <v>1915</v>
      </c>
      <c r="K11608" t="s">
        <v>1920</v>
      </c>
      <c r="L11608" s="24">
        <v>480000</v>
      </c>
      <c r="M11608" s="25">
        <f>+VLOOKUP(E11608, TC!A:D, 4, FALSE())</f>
        <v>1.155449997820517</v>
      </c>
      <c r="N11608" s="24">
        <f t="shared" si="905"/>
        <v>480000</v>
      </c>
      <c r="O11608" t="str">
        <f t="shared" si="906"/>
        <v>FACTURA</v>
      </c>
      <c r="P11608" t="str">
        <f t="shared" si="907"/>
        <v>2025</v>
      </c>
      <c r="Q11608" t="str">
        <f t="shared" si="908"/>
        <v>08</v>
      </c>
      <c r="R11608" t="str">
        <f>+IFERROR(VLOOKUP(I11608, Listado!A:B, 2, FALSE()), "COMERCIALIZADORA INTERNACIONAL CARIBBEAN EXOTICS S A")</f>
        <v>LONDOÑO ECHEVERRI ALEJANDRA</v>
      </c>
      <c r="S11608" s="25">
        <f>+VLOOKUP(E11608, TC!A:D, 2, FALSE())</f>
        <v>4129.42</v>
      </c>
      <c r="T11608" t="str">
        <f t="shared" si="909"/>
        <v>COP</v>
      </c>
    </row>
    <row r="11609" spans="1:20" ht="18.75" hidden="1" customHeight="1" x14ac:dyDescent="0.25">
      <c r="A11609" t="s">
        <v>3654</v>
      </c>
      <c r="B11609" t="s">
        <v>5</v>
      </c>
      <c r="C11609" t="s">
        <v>1913</v>
      </c>
      <c r="D11609" s="24">
        <v>12711</v>
      </c>
      <c r="E11609" t="s">
        <v>1807</v>
      </c>
      <c r="F11609" t="s">
        <v>99</v>
      </c>
      <c r="G11609" t="s">
        <v>113</v>
      </c>
      <c r="I11609" t="s">
        <v>1858</v>
      </c>
      <c r="J11609" t="s">
        <v>1915</v>
      </c>
      <c r="K11609" t="s">
        <v>1920</v>
      </c>
      <c r="L11609" s="24">
        <v>480000</v>
      </c>
      <c r="M11609" s="25">
        <f>+VLOOKUP(E11609, TC!A:D, 4, FALSE())</f>
        <v>1.155449997820517</v>
      </c>
      <c r="N11609" s="24">
        <f t="shared" si="905"/>
        <v>480000</v>
      </c>
      <c r="O11609" t="str">
        <f t="shared" si="906"/>
        <v>FACTURA</v>
      </c>
      <c r="P11609" t="str">
        <f t="shared" si="907"/>
        <v>2025</v>
      </c>
      <c r="Q11609" t="str">
        <f t="shared" si="908"/>
        <v>08</v>
      </c>
      <c r="R11609" t="str">
        <f>+IFERROR(VLOOKUP(I11609, Listado!A:B, 2, FALSE()), "COMERCIALIZADORA INTERNACIONAL CARIBBEAN EXOTICS S A")</f>
        <v>LONDOÑO ECHEVERRI ALEJANDRA</v>
      </c>
      <c r="S11609" s="25">
        <f>+VLOOKUP(E11609, TC!A:D, 2, FALSE())</f>
        <v>4129.42</v>
      </c>
      <c r="T11609" t="str">
        <f t="shared" si="909"/>
        <v>COP</v>
      </c>
    </row>
    <row r="11610" spans="1:20" ht="18.75" hidden="1" customHeight="1" x14ac:dyDescent="0.25">
      <c r="A11610" t="s">
        <v>3654</v>
      </c>
      <c r="B11610" t="s">
        <v>5</v>
      </c>
      <c r="C11610" t="s">
        <v>1913</v>
      </c>
      <c r="D11610" s="24">
        <v>12712</v>
      </c>
      <c r="E11610" t="s">
        <v>1807</v>
      </c>
      <c r="F11610" t="s">
        <v>99</v>
      </c>
      <c r="G11610" t="s">
        <v>113</v>
      </c>
      <c r="I11610" t="s">
        <v>1859</v>
      </c>
      <c r="J11610" t="s">
        <v>1915</v>
      </c>
      <c r="K11610" t="s">
        <v>1916</v>
      </c>
      <c r="L11610" s="24">
        <v>7864800</v>
      </c>
      <c r="M11610" s="25">
        <f>+VLOOKUP(E11610, TC!A:D, 4, FALSE())</f>
        <v>1.155449997820517</v>
      </c>
      <c r="N11610" s="24">
        <f t="shared" si="905"/>
        <v>7864800</v>
      </c>
      <c r="O11610" t="str">
        <f t="shared" si="906"/>
        <v>FACTURA</v>
      </c>
      <c r="P11610" t="str">
        <f t="shared" si="907"/>
        <v>2025</v>
      </c>
      <c r="Q11610" t="str">
        <f t="shared" si="908"/>
        <v>08</v>
      </c>
      <c r="R11610" t="str">
        <f>+IFERROR(VLOOKUP(I11610, Listado!A:B, 2, FALSE()), "COMERCIALIZADORA INTERNACIONAL CARIBBEAN EXOTICS S A")</f>
        <v>LONDOÑO ECHEVERRI ALEJANDRA</v>
      </c>
      <c r="S11610" s="25">
        <f>+VLOOKUP(E11610, TC!A:D, 2, FALSE())</f>
        <v>4129.42</v>
      </c>
      <c r="T11610" t="str">
        <f t="shared" si="909"/>
        <v>COP</v>
      </c>
    </row>
    <row r="11611" spans="1:20" ht="18.75" hidden="1" customHeight="1" x14ac:dyDescent="0.25">
      <c r="A11611" t="s">
        <v>3654</v>
      </c>
      <c r="B11611" t="s">
        <v>5</v>
      </c>
      <c r="C11611" t="s">
        <v>1913</v>
      </c>
      <c r="D11611" s="24">
        <v>12712</v>
      </c>
      <c r="E11611" t="s">
        <v>1807</v>
      </c>
      <c r="F11611" t="s">
        <v>99</v>
      </c>
      <c r="G11611" t="s">
        <v>113</v>
      </c>
      <c r="I11611" t="s">
        <v>1859</v>
      </c>
      <c r="J11611" t="s">
        <v>1915</v>
      </c>
      <c r="K11611" t="s">
        <v>2094</v>
      </c>
      <c r="L11611" s="24">
        <v>892800</v>
      </c>
      <c r="M11611" s="25">
        <f>+VLOOKUP(E11611, TC!A:D, 4, FALSE())</f>
        <v>1.155449997820517</v>
      </c>
      <c r="N11611" s="24">
        <f t="shared" si="905"/>
        <v>892800</v>
      </c>
      <c r="O11611" t="str">
        <f t="shared" si="906"/>
        <v>FACTURA</v>
      </c>
      <c r="P11611" t="str">
        <f t="shared" si="907"/>
        <v>2025</v>
      </c>
      <c r="Q11611" t="str">
        <f t="shared" si="908"/>
        <v>08</v>
      </c>
      <c r="R11611" t="str">
        <f>+IFERROR(VLOOKUP(I11611, Listado!A:B, 2, FALSE()), "COMERCIALIZADORA INTERNACIONAL CARIBBEAN EXOTICS S A")</f>
        <v>LONDOÑO ECHEVERRI ALEJANDRA</v>
      </c>
      <c r="S11611" s="25">
        <f>+VLOOKUP(E11611, TC!A:D, 2, FALSE())</f>
        <v>4129.42</v>
      </c>
      <c r="T11611" t="str">
        <f t="shared" si="909"/>
        <v>COP</v>
      </c>
    </row>
    <row r="11612" spans="1:20" ht="18.75" customHeight="1" x14ac:dyDescent="0.25">
      <c r="A11612" t="s">
        <v>3654</v>
      </c>
      <c r="B11612" t="s">
        <v>1923</v>
      </c>
      <c r="C11612" t="s">
        <v>1913</v>
      </c>
      <c r="D11612" s="24">
        <v>6281</v>
      </c>
      <c r="E11612" t="s">
        <v>1809</v>
      </c>
      <c r="F11612" t="s">
        <v>99</v>
      </c>
      <c r="G11612" t="s">
        <v>1914</v>
      </c>
      <c r="I11612" t="s">
        <v>1907</v>
      </c>
      <c r="J11612" t="s">
        <v>1915</v>
      </c>
      <c r="K11612" t="s">
        <v>3066</v>
      </c>
      <c r="L11612" s="24">
        <v>1920180</v>
      </c>
      <c r="M11612" s="25">
        <f>+VLOOKUP(E11612, TC!A:D, 4, FALSE())</f>
        <v>1.1564499978205172</v>
      </c>
      <c r="N11612" s="24">
        <f t="shared" si="905"/>
        <v>464.99992735057225</v>
      </c>
      <c r="O11612" t="str">
        <f t="shared" si="906"/>
        <v>FACTURA</v>
      </c>
      <c r="P11612" t="str">
        <f t="shared" si="907"/>
        <v>2025</v>
      </c>
      <c r="Q11612" t="str">
        <f t="shared" si="908"/>
        <v>08</v>
      </c>
      <c r="R11612" t="str">
        <f>+IFERROR(VLOOKUP(I11612, Listado!A:B, 2, FALSE()), "COMERCIALIZADORA INTERNACIONAL CARIBBEAN EXOTICS S A")</f>
        <v>PIEDRAHITA PEREZ MARIANA</v>
      </c>
      <c r="S11612" s="25">
        <f>+VLOOKUP(E11612, TC!A:D, 2, FALSE())</f>
        <v>4129.42</v>
      </c>
      <c r="T11612" t="str">
        <f t="shared" si="909"/>
        <v>USD</v>
      </c>
    </row>
    <row r="11613" spans="1:20" ht="18.75" customHeight="1" x14ac:dyDescent="0.25">
      <c r="A11613" t="s">
        <v>3654</v>
      </c>
      <c r="B11613" t="s">
        <v>1923</v>
      </c>
      <c r="C11613" t="s">
        <v>1913</v>
      </c>
      <c r="D11613" s="24">
        <v>6281</v>
      </c>
      <c r="E11613" t="s">
        <v>1809</v>
      </c>
      <c r="F11613" t="s">
        <v>99</v>
      </c>
      <c r="G11613" t="s">
        <v>1914</v>
      </c>
      <c r="I11613" t="s">
        <v>1907</v>
      </c>
      <c r="J11613" t="s">
        <v>1915</v>
      </c>
      <c r="K11613" t="s">
        <v>3067</v>
      </c>
      <c r="L11613" s="24">
        <v>3722672</v>
      </c>
      <c r="M11613" s="25">
        <f>+VLOOKUP(E11613, TC!A:D, 4, FALSE())</f>
        <v>1.1564499978205172</v>
      </c>
      <c r="N11613" s="24">
        <f t="shared" si="905"/>
        <v>901.49996851858134</v>
      </c>
      <c r="O11613" t="str">
        <f t="shared" si="906"/>
        <v>FACTURA</v>
      </c>
      <c r="P11613" t="str">
        <f t="shared" si="907"/>
        <v>2025</v>
      </c>
      <c r="Q11613" t="str">
        <f t="shared" si="908"/>
        <v>08</v>
      </c>
      <c r="R11613" t="str">
        <f>+IFERROR(VLOOKUP(I11613, Listado!A:B, 2, FALSE()), "COMERCIALIZADORA INTERNACIONAL CARIBBEAN EXOTICS S A")</f>
        <v>PIEDRAHITA PEREZ MARIANA</v>
      </c>
      <c r="S11613" s="25">
        <f>+VLOOKUP(E11613, TC!A:D, 2, FALSE())</f>
        <v>4129.42</v>
      </c>
      <c r="T11613" t="str">
        <f t="shared" si="909"/>
        <v>USD</v>
      </c>
    </row>
    <row r="11614" spans="1:20" ht="18.75" hidden="1" customHeight="1" x14ac:dyDescent="0.25">
      <c r="A11614" t="s">
        <v>3654</v>
      </c>
      <c r="B11614" t="s">
        <v>5</v>
      </c>
      <c r="C11614" t="s">
        <v>1913</v>
      </c>
      <c r="D11614" s="24">
        <v>12713</v>
      </c>
      <c r="E11614" t="s">
        <v>1809</v>
      </c>
      <c r="F11614" t="s">
        <v>1924</v>
      </c>
      <c r="G11614" t="s">
        <v>110</v>
      </c>
      <c r="H11614" t="s">
        <v>3659</v>
      </c>
      <c r="I11614" t="s">
        <v>1848</v>
      </c>
      <c r="J11614" t="s">
        <v>1917</v>
      </c>
      <c r="K11614" t="s">
        <v>40</v>
      </c>
      <c r="L11614" s="24">
        <v>1638</v>
      </c>
      <c r="M11614" s="25">
        <f>+VLOOKUP(E11614, TC!A:D, 4, FALSE())</f>
        <v>1.1564499978205172</v>
      </c>
      <c r="N11614" s="24">
        <f t="shared" si="905"/>
        <v>1894.2650964300071</v>
      </c>
      <c r="O11614" t="str">
        <f t="shared" si="906"/>
        <v>FACTURA</v>
      </c>
      <c r="P11614" t="str">
        <f t="shared" si="907"/>
        <v>2025</v>
      </c>
      <c r="Q11614" t="str">
        <f t="shared" si="908"/>
        <v>08</v>
      </c>
      <c r="R11614" t="str">
        <f>+IFERROR(VLOOKUP(I11614, Listado!A:B, 2, FALSE()), "COMERCIALIZADORA INTERNACIONAL CARIBBEAN EXOTICS S A")</f>
        <v>PEREZ MEJIA MARIA PAULINA</v>
      </c>
      <c r="S11614" s="25">
        <f>+VLOOKUP(E11614, TC!A:D, 2, FALSE())</f>
        <v>4129.42</v>
      </c>
      <c r="T11614" t="str">
        <f t="shared" si="909"/>
        <v>EUR</v>
      </c>
    </row>
    <row r="11615" spans="1:20" ht="18.75" hidden="1" customHeight="1" x14ac:dyDescent="0.25">
      <c r="A11615" t="s">
        <v>3654</v>
      </c>
      <c r="B11615" t="s">
        <v>5</v>
      </c>
      <c r="C11615" t="s">
        <v>1913</v>
      </c>
      <c r="D11615" s="24">
        <v>12713</v>
      </c>
      <c r="E11615" t="s">
        <v>1809</v>
      </c>
      <c r="F11615" t="s">
        <v>1924</v>
      </c>
      <c r="G11615" t="s">
        <v>110</v>
      </c>
      <c r="H11615" t="s">
        <v>3659</v>
      </c>
      <c r="I11615" t="s">
        <v>1848</v>
      </c>
      <c r="J11615" t="s">
        <v>1917</v>
      </c>
      <c r="K11615" t="s">
        <v>23</v>
      </c>
      <c r="L11615" s="24">
        <v>2560</v>
      </c>
      <c r="M11615" s="25">
        <f>+VLOOKUP(E11615, TC!A:D, 4, FALSE())</f>
        <v>1.1564499978205172</v>
      </c>
      <c r="N11615" s="24">
        <f t="shared" si="905"/>
        <v>2960.5119944205239</v>
      </c>
      <c r="O11615" t="str">
        <f t="shared" si="906"/>
        <v>FACTURA</v>
      </c>
      <c r="P11615" t="str">
        <f t="shared" si="907"/>
        <v>2025</v>
      </c>
      <c r="Q11615" t="str">
        <f t="shared" si="908"/>
        <v>08</v>
      </c>
      <c r="R11615" t="str">
        <f>+IFERROR(VLOOKUP(I11615, Listado!A:B, 2, FALSE()), "COMERCIALIZADORA INTERNACIONAL CARIBBEAN EXOTICS S A")</f>
        <v>PEREZ MEJIA MARIA PAULINA</v>
      </c>
      <c r="S11615" s="25">
        <f>+VLOOKUP(E11615, TC!A:D, 2, FALSE())</f>
        <v>4129.42</v>
      </c>
      <c r="T11615" t="str">
        <f t="shared" si="909"/>
        <v>EUR</v>
      </c>
    </row>
    <row r="11616" spans="1:20" ht="18.75" hidden="1" customHeight="1" x14ac:dyDescent="0.25">
      <c r="A11616" t="s">
        <v>3654</v>
      </c>
      <c r="B11616" t="s">
        <v>5</v>
      </c>
      <c r="C11616" t="s">
        <v>1913</v>
      </c>
      <c r="D11616" s="24">
        <v>12713</v>
      </c>
      <c r="E11616" t="s">
        <v>1809</v>
      </c>
      <c r="F11616" t="s">
        <v>1924</v>
      </c>
      <c r="G11616" t="s">
        <v>110</v>
      </c>
      <c r="H11616" t="s">
        <v>3659</v>
      </c>
      <c r="I11616" t="s">
        <v>1848</v>
      </c>
      <c r="J11616" t="s">
        <v>1917</v>
      </c>
      <c r="K11616" t="s">
        <v>38</v>
      </c>
      <c r="L11616" s="24">
        <v>5124</v>
      </c>
      <c r="M11616" s="25">
        <f>+VLOOKUP(E11616, TC!A:D, 4, FALSE())</f>
        <v>1.1564499978205172</v>
      </c>
      <c r="N11616" s="24">
        <f t="shared" si="905"/>
        <v>5925.6497888323302</v>
      </c>
      <c r="O11616" t="str">
        <f t="shared" si="906"/>
        <v>FACTURA</v>
      </c>
      <c r="P11616" t="str">
        <f t="shared" si="907"/>
        <v>2025</v>
      </c>
      <c r="Q11616" t="str">
        <f t="shared" si="908"/>
        <v>08</v>
      </c>
      <c r="R11616" t="str">
        <f>+IFERROR(VLOOKUP(I11616, Listado!A:B, 2, FALSE()), "COMERCIALIZADORA INTERNACIONAL CARIBBEAN EXOTICS S A")</f>
        <v>PEREZ MEJIA MARIA PAULINA</v>
      </c>
      <c r="S11616" s="25">
        <f>+VLOOKUP(E11616, TC!A:D, 2, FALSE())</f>
        <v>4129.42</v>
      </c>
      <c r="T11616" t="str">
        <f t="shared" si="909"/>
        <v>EUR</v>
      </c>
    </row>
    <row r="11617" spans="1:20" ht="18.75" hidden="1" customHeight="1" x14ac:dyDescent="0.25">
      <c r="A11617" t="s">
        <v>3654</v>
      </c>
      <c r="B11617" t="s">
        <v>5</v>
      </c>
      <c r="C11617" t="s">
        <v>1913</v>
      </c>
      <c r="D11617" s="24">
        <v>12713</v>
      </c>
      <c r="E11617" t="s">
        <v>1809</v>
      </c>
      <c r="F11617" t="s">
        <v>1924</v>
      </c>
      <c r="G11617" t="s">
        <v>110</v>
      </c>
      <c r="H11617" t="s">
        <v>3659</v>
      </c>
      <c r="I11617" t="s">
        <v>1848</v>
      </c>
      <c r="J11617" t="s">
        <v>1917</v>
      </c>
      <c r="K11617" t="s">
        <v>14</v>
      </c>
      <c r="L11617" s="24">
        <v>2792</v>
      </c>
      <c r="M11617" s="25">
        <f>+VLOOKUP(E11617, TC!A:D, 4, FALSE())</f>
        <v>1.1564499978205172</v>
      </c>
      <c r="N11617" s="24">
        <f t="shared" si="905"/>
        <v>3228.8083939148837</v>
      </c>
      <c r="O11617" t="str">
        <f t="shared" si="906"/>
        <v>FACTURA</v>
      </c>
      <c r="P11617" t="str">
        <f t="shared" si="907"/>
        <v>2025</v>
      </c>
      <c r="Q11617" t="str">
        <f t="shared" si="908"/>
        <v>08</v>
      </c>
      <c r="R11617" t="str">
        <f>+IFERROR(VLOOKUP(I11617, Listado!A:B, 2, FALSE()), "COMERCIALIZADORA INTERNACIONAL CARIBBEAN EXOTICS S A")</f>
        <v>PEREZ MEJIA MARIA PAULINA</v>
      </c>
      <c r="S11617" s="25">
        <f>+VLOOKUP(E11617, TC!A:D, 2, FALSE())</f>
        <v>4129.42</v>
      </c>
      <c r="T11617" t="str">
        <f t="shared" si="909"/>
        <v>EUR</v>
      </c>
    </row>
    <row r="11618" spans="1:20" ht="18.75" hidden="1" customHeight="1" x14ac:dyDescent="0.25">
      <c r="A11618" t="s">
        <v>3654</v>
      </c>
      <c r="B11618" t="s">
        <v>5</v>
      </c>
      <c r="C11618" t="s">
        <v>1913</v>
      </c>
      <c r="D11618" s="24">
        <v>12714</v>
      </c>
      <c r="E11618" t="s">
        <v>1809</v>
      </c>
      <c r="F11618" t="s">
        <v>128</v>
      </c>
      <c r="G11618" t="s">
        <v>110</v>
      </c>
      <c r="H11618" t="s">
        <v>3660</v>
      </c>
      <c r="I11618" t="s">
        <v>1850</v>
      </c>
      <c r="J11618" t="s">
        <v>1919</v>
      </c>
      <c r="K11618" t="s">
        <v>34</v>
      </c>
      <c r="L11618" s="24">
        <v>3584</v>
      </c>
      <c r="M11618" s="25">
        <f>+VLOOKUP(E11618, TC!A:D, 4, FALSE())</f>
        <v>1.1564499978205172</v>
      </c>
      <c r="N11618" s="24">
        <f t="shared" si="905"/>
        <v>3584</v>
      </c>
      <c r="O11618" t="str">
        <f t="shared" si="906"/>
        <v>FACTURA</v>
      </c>
      <c r="P11618" t="str">
        <f t="shared" si="907"/>
        <v>2025</v>
      </c>
      <c r="Q11618" t="str">
        <f t="shared" si="908"/>
        <v>08</v>
      </c>
      <c r="R11618" t="str">
        <f>+IFERROR(VLOOKUP(I11618, Listado!A:B, 2, FALSE()), "COMERCIALIZADORA INTERNACIONAL CARIBBEAN EXOTICS S A")</f>
        <v>PEREZ MEJIA MARIA PAULINA</v>
      </c>
      <c r="S11618" s="25">
        <f>+VLOOKUP(E11618, TC!A:D, 2, FALSE())</f>
        <v>4129.42</v>
      </c>
      <c r="T11618" t="str">
        <f t="shared" si="909"/>
        <v>USD</v>
      </c>
    </row>
    <row r="11619" spans="1:20" ht="18.75" customHeight="1" x14ac:dyDescent="0.25">
      <c r="A11619" t="s">
        <v>3654</v>
      </c>
      <c r="B11619" t="s">
        <v>5</v>
      </c>
      <c r="C11619" t="s">
        <v>1913</v>
      </c>
      <c r="D11619" s="24">
        <v>12715</v>
      </c>
      <c r="E11619" t="s">
        <v>1809</v>
      </c>
      <c r="F11619" t="s">
        <v>1924</v>
      </c>
      <c r="G11619" t="s">
        <v>108</v>
      </c>
      <c r="H11619" t="s">
        <v>3661</v>
      </c>
      <c r="I11619" t="s">
        <v>1853</v>
      </c>
      <c r="J11619" t="s">
        <v>1919</v>
      </c>
      <c r="K11619" t="s">
        <v>24</v>
      </c>
      <c r="L11619" s="24">
        <v>3702.1120000000001</v>
      </c>
      <c r="M11619" s="25">
        <f>+VLOOKUP(E11619, TC!A:D, 4, FALSE())</f>
        <v>1.1564499978205172</v>
      </c>
      <c r="N11619" s="24">
        <f t="shared" si="905"/>
        <v>4281.3074143313106</v>
      </c>
      <c r="O11619" t="str">
        <f t="shared" si="906"/>
        <v>FACTURA</v>
      </c>
      <c r="P11619" t="str">
        <f t="shared" si="907"/>
        <v>2025</v>
      </c>
      <c r="Q11619" t="str">
        <f t="shared" si="908"/>
        <v>08</v>
      </c>
      <c r="R11619" t="str">
        <f>+IFERROR(VLOOKUP(I11619, Listado!A:B, 2, FALSE()), "COMERCIALIZADORA INTERNACIONAL CARIBBEAN EXOTICS S A")</f>
        <v>PIEDRAHITA PEREZ MARIANA</v>
      </c>
      <c r="S11619" s="25">
        <f>+VLOOKUP(E11619, TC!A:D, 2, FALSE())</f>
        <v>4129.42</v>
      </c>
      <c r="T11619" t="str">
        <f t="shared" si="909"/>
        <v>EUR</v>
      </c>
    </row>
    <row r="11620" spans="1:20" ht="18.75" hidden="1" customHeight="1" x14ac:dyDescent="0.25">
      <c r="A11620" t="s">
        <v>3654</v>
      </c>
      <c r="B11620" t="s">
        <v>5</v>
      </c>
      <c r="C11620" t="s">
        <v>1913</v>
      </c>
      <c r="D11620" s="24">
        <v>12715</v>
      </c>
      <c r="E11620" t="s">
        <v>1809</v>
      </c>
      <c r="F11620" t="s">
        <v>1924</v>
      </c>
      <c r="G11620" t="s">
        <v>108</v>
      </c>
      <c r="H11620" t="s">
        <v>3661</v>
      </c>
      <c r="I11620" t="s">
        <v>1853</v>
      </c>
      <c r="J11620" t="s">
        <v>1919</v>
      </c>
      <c r="K11620" t="s">
        <v>1959</v>
      </c>
      <c r="L11620" s="24">
        <v>275</v>
      </c>
      <c r="M11620" s="25">
        <f>+VLOOKUP(E11620, TC!A:D, 4, FALSE())</f>
        <v>1.1564499978205172</v>
      </c>
      <c r="N11620" s="24">
        <f t="shared" si="905"/>
        <v>318.0237494006422</v>
      </c>
      <c r="O11620" t="str">
        <f t="shared" si="906"/>
        <v>FACTURA</v>
      </c>
      <c r="P11620" t="str">
        <f t="shared" si="907"/>
        <v>2025</v>
      </c>
      <c r="Q11620" t="str">
        <f t="shared" si="908"/>
        <v>08</v>
      </c>
      <c r="R11620" t="str">
        <f>+IFERROR(VLOOKUP(I11620, Listado!A:B, 2, FALSE()), "COMERCIALIZADORA INTERNACIONAL CARIBBEAN EXOTICS S A")</f>
        <v>PIEDRAHITA PEREZ MARIANA</v>
      </c>
      <c r="S11620" s="25">
        <f>+VLOOKUP(E11620, TC!A:D, 2, FALSE())</f>
        <v>4129.42</v>
      </c>
      <c r="T11620" t="str">
        <f t="shared" si="909"/>
        <v>EUR</v>
      </c>
    </row>
    <row r="11621" spans="1:20" ht="18.75" hidden="1" customHeight="1" x14ac:dyDescent="0.25">
      <c r="A11621" t="s">
        <v>3654</v>
      </c>
      <c r="B11621" t="s">
        <v>5</v>
      </c>
      <c r="C11621" t="s">
        <v>1913</v>
      </c>
      <c r="D11621" s="24">
        <v>12715</v>
      </c>
      <c r="E11621" t="s">
        <v>1809</v>
      </c>
      <c r="F11621" t="s">
        <v>1924</v>
      </c>
      <c r="G11621" t="s">
        <v>108</v>
      </c>
      <c r="H11621" t="s">
        <v>3661</v>
      </c>
      <c r="I11621" t="s">
        <v>1853</v>
      </c>
      <c r="J11621" t="s">
        <v>1919</v>
      </c>
      <c r="K11621" t="s">
        <v>1960</v>
      </c>
      <c r="L11621" s="24">
        <v>22.888000000000002</v>
      </c>
      <c r="M11621" s="25">
        <f>+VLOOKUP(E11621, TC!A:D, 4, FALSE())</f>
        <v>1.1564499978205172</v>
      </c>
      <c r="N11621" s="24">
        <f t="shared" si="905"/>
        <v>26.468827550116</v>
      </c>
      <c r="O11621" t="str">
        <f t="shared" si="906"/>
        <v>FACTURA</v>
      </c>
      <c r="P11621" t="str">
        <f t="shared" si="907"/>
        <v>2025</v>
      </c>
      <c r="Q11621" t="str">
        <f t="shared" si="908"/>
        <v>08</v>
      </c>
      <c r="R11621" t="str">
        <f>+IFERROR(VLOOKUP(I11621, Listado!A:B, 2, FALSE()), "COMERCIALIZADORA INTERNACIONAL CARIBBEAN EXOTICS S A")</f>
        <v>PIEDRAHITA PEREZ MARIANA</v>
      </c>
      <c r="S11621" s="25">
        <f>+VLOOKUP(E11621, TC!A:D, 2, FALSE())</f>
        <v>4129.42</v>
      </c>
      <c r="T11621" t="str">
        <f t="shared" si="909"/>
        <v>EUR</v>
      </c>
    </row>
    <row r="11622" spans="1:20" ht="18.75" hidden="1" customHeight="1" x14ac:dyDescent="0.25">
      <c r="A11622" t="s">
        <v>3654</v>
      </c>
      <c r="B11622" t="s">
        <v>5</v>
      </c>
      <c r="C11622" t="s">
        <v>1913</v>
      </c>
      <c r="D11622" s="24">
        <v>12716</v>
      </c>
      <c r="E11622" t="s">
        <v>1809</v>
      </c>
      <c r="F11622" t="s">
        <v>1924</v>
      </c>
      <c r="G11622" t="s">
        <v>110</v>
      </c>
      <c r="H11622" t="s">
        <v>3662</v>
      </c>
      <c r="I11622" t="s">
        <v>1868</v>
      </c>
      <c r="J11622" t="s">
        <v>1966</v>
      </c>
      <c r="K11622" t="s">
        <v>21</v>
      </c>
      <c r="L11622" s="24">
        <v>5484.2240000000002</v>
      </c>
      <c r="M11622" s="25">
        <f>+VLOOKUP(E11622, TC!A:D, 4, FALSE())</f>
        <v>1.1564499978205172</v>
      </c>
      <c r="N11622" s="24">
        <f t="shared" si="905"/>
        <v>6342.2308328472282</v>
      </c>
      <c r="O11622" t="str">
        <f t="shared" si="906"/>
        <v>FACTURA</v>
      </c>
      <c r="P11622" t="str">
        <f t="shared" si="907"/>
        <v>2025</v>
      </c>
      <c r="Q11622" t="str">
        <f t="shared" si="908"/>
        <v>08</v>
      </c>
      <c r="R11622" t="str">
        <f>+IFERROR(VLOOKUP(I11622, Listado!A:B, 2, FALSE()), "COMERCIALIZADORA INTERNACIONAL CARIBBEAN EXOTICS S A")</f>
        <v>PEREZ MEJIA MARIA PAULINA</v>
      </c>
      <c r="S11622" s="25">
        <f>+VLOOKUP(E11622, TC!A:D, 2, FALSE())</f>
        <v>4129.42</v>
      </c>
      <c r="T11622" t="str">
        <f t="shared" si="909"/>
        <v>EUR</v>
      </c>
    </row>
    <row r="11623" spans="1:20" ht="18.75" hidden="1" customHeight="1" x14ac:dyDescent="0.25">
      <c r="A11623" t="s">
        <v>3654</v>
      </c>
      <c r="B11623" t="s">
        <v>5</v>
      </c>
      <c r="C11623" t="s">
        <v>1913</v>
      </c>
      <c r="D11623" s="24">
        <v>12716</v>
      </c>
      <c r="E11623" t="s">
        <v>1809</v>
      </c>
      <c r="F11623" t="s">
        <v>1924</v>
      </c>
      <c r="G11623" t="s">
        <v>110</v>
      </c>
      <c r="H11623" t="s">
        <v>3662</v>
      </c>
      <c r="I11623" t="s">
        <v>1868</v>
      </c>
      <c r="J11623" t="s">
        <v>1966</v>
      </c>
      <c r="K11623" t="s">
        <v>1959</v>
      </c>
      <c r="L11623" s="24">
        <v>550</v>
      </c>
      <c r="M11623" s="25">
        <f>+VLOOKUP(E11623, TC!A:D, 4, FALSE())</f>
        <v>1.1564499978205172</v>
      </c>
      <c r="N11623" s="24">
        <f t="shared" si="905"/>
        <v>636.04749880128441</v>
      </c>
      <c r="O11623" t="str">
        <f t="shared" si="906"/>
        <v>FACTURA</v>
      </c>
      <c r="P11623" t="str">
        <f t="shared" si="907"/>
        <v>2025</v>
      </c>
      <c r="Q11623" t="str">
        <f t="shared" si="908"/>
        <v>08</v>
      </c>
      <c r="R11623" t="str">
        <f>+IFERROR(VLOOKUP(I11623, Listado!A:B, 2, FALSE()), "COMERCIALIZADORA INTERNACIONAL CARIBBEAN EXOTICS S A")</f>
        <v>PEREZ MEJIA MARIA PAULINA</v>
      </c>
      <c r="S11623" s="25">
        <f>+VLOOKUP(E11623, TC!A:D, 2, FALSE())</f>
        <v>4129.42</v>
      </c>
      <c r="T11623" t="str">
        <f t="shared" si="909"/>
        <v>EUR</v>
      </c>
    </row>
    <row r="11624" spans="1:20" ht="18.75" hidden="1" customHeight="1" x14ac:dyDescent="0.25">
      <c r="A11624" t="s">
        <v>3654</v>
      </c>
      <c r="B11624" t="s">
        <v>5</v>
      </c>
      <c r="C11624" t="s">
        <v>1913</v>
      </c>
      <c r="D11624" s="24">
        <v>12716</v>
      </c>
      <c r="E11624" t="s">
        <v>1809</v>
      </c>
      <c r="F11624" t="s">
        <v>1924</v>
      </c>
      <c r="G11624" t="s">
        <v>110</v>
      </c>
      <c r="H11624" t="s">
        <v>3662</v>
      </c>
      <c r="I11624" t="s">
        <v>1868</v>
      </c>
      <c r="J11624" t="s">
        <v>1966</v>
      </c>
      <c r="K11624" t="s">
        <v>1960</v>
      </c>
      <c r="L11624" s="24">
        <v>45.776000000000003</v>
      </c>
      <c r="M11624" s="25">
        <f>+VLOOKUP(E11624, TC!A:D, 4, FALSE())</f>
        <v>1.1564499978205172</v>
      </c>
      <c r="N11624" s="24">
        <f t="shared" si="905"/>
        <v>52.937655100232</v>
      </c>
      <c r="O11624" t="str">
        <f t="shared" si="906"/>
        <v>FACTURA</v>
      </c>
      <c r="P11624" t="str">
        <f t="shared" si="907"/>
        <v>2025</v>
      </c>
      <c r="Q11624" t="str">
        <f t="shared" si="908"/>
        <v>08</v>
      </c>
      <c r="R11624" t="str">
        <f>+IFERROR(VLOOKUP(I11624, Listado!A:B, 2, FALSE()), "COMERCIALIZADORA INTERNACIONAL CARIBBEAN EXOTICS S A")</f>
        <v>PEREZ MEJIA MARIA PAULINA</v>
      </c>
      <c r="S11624" s="25">
        <f>+VLOOKUP(E11624, TC!A:D, 2, FALSE())</f>
        <v>4129.42</v>
      </c>
      <c r="T11624" t="str">
        <f t="shared" si="909"/>
        <v>EUR</v>
      </c>
    </row>
    <row r="11625" spans="1:20" ht="18.75" customHeight="1" x14ac:dyDescent="0.25">
      <c r="A11625" t="s">
        <v>3654</v>
      </c>
      <c r="B11625" t="s">
        <v>5</v>
      </c>
      <c r="C11625" t="s">
        <v>1913</v>
      </c>
      <c r="D11625" s="24">
        <v>12717</v>
      </c>
      <c r="E11625" t="s">
        <v>1809</v>
      </c>
      <c r="F11625" t="s">
        <v>1924</v>
      </c>
      <c r="G11625" t="s">
        <v>108</v>
      </c>
      <c r="H11625" t="s">
        <v>3663</v>
      </c>
      <c r="I11625" t="s">
        <v>1873</v>
      </c>
      <c r="J11625" t="s">
        <v>1962</v>
      </c>
      <c r="K11625" t="s">
        <v>69</v>
      </c>
      <c r="L11625" s="24">
        <v>4456.32</v>
      </c>
      <c r="M11625" s="25">
        <f>+VLOOKUP(E11625, TC!A:D, 4, FALSE())</f>
        <v>1.1564499978205172</v>
      </c>
      <c r="N11625" s="24">
        <f t="shared" si="905"/>
        <v>5153.5112542875268</v>
      </c>
      <c r="O11625" t="str">
        <f t="shared" si="906"/>
        <v>FACTURA</v>
      </c>
      <c r="P11625" t="str">
        <f t="shared" si="907"/>
        <v>2025</v>
      </c>
      <c r="Q11625" t="str">
        <f t="shared" si="908"/>
        <v>08</v>
      </c>
      <c r="R11625" t="str">
        <f>+IFERROR(VLOOKUP(I11625, Listado!A:B, 2, FALSE()), "COMERCIALIZADORA INTERNACIONAL CARIBBEAN EXOTICS S A")</f>
        <v>PIEDRAHITA PEREZ MARIANA</v>
      </c>
      <c r="S11625" s="25">
        <f>+VLOOKUP(E11625, TC!A:D, 2, FALSE())</f>
        <v>4129.42</v>
      </c>
      <c r="T11625" t="str">
        <f t="shared" si="909"/>
        <v>EUR</v>
      </c>
    </row>
    <row r="11626" spans="1:20" ht="18.75" hidden="1" customHeight="1" x14ac:dyDescent="0.25">
      <c r="A11626" t="s">
        <v>3654</v>
      </c>
      <c r="B11626" t="s">
        <v>5</v>
      </c>
      <c r="C11626" t="s">
        <v>1913</v>
      </c>
      <c r="D11626" s="24">
        <v>12717</v>
      </c>
      <c r="E11626" t="s">
        <v>1809</v>
      </c>
      <c r="F11626" t="s">
        <v>1924</v>
      </c>
      <c r="G11626" t="s">
        <v>108</v>
      </c>
      <c r="H11626" t="s">
        <v>3663</v>
      </c>
      <c r="I11626" t="s">
        <v>1873</v>
      </c>
      <c r="J11626" t="s">
        <v>1962</v>
      </c>
      <c r="K11626" t="s">
        <v>1959</v>
      </c>
      <c r="L11626" s="24">
        <v>550</v>
      </c>
      <c r="M11626" s="25">
        <f>+VLOOKUP(E11626, TC!A:D, 4, FALSE())</f>
        <v>1.1564499978205172</v>
      </c>
      <c r="N11626" s="24">
        <f t="shared" si="905"/>
        <v>636.04749880128441</v>
      </c>
      <c r="O11626" t="str">
        <f t="shared" si="906"/>
        <v>FACTURA</v>
      </c>
      <c r="P11626" t="str">
        <f t="shared" si="907"/>
        <v>2025</v>
      </c>
      <c r="Q11626" t="str">
        <f t="shared" si="908"/>
        <v>08</v>
      </c>
      <c r="R11626" t="str">
        <f>+IFERROR(VLOOKUP(I11626, Listado!A:B, 2, FALSE()), "COMERCIALIZADORA INTERNACIONAL CARIBBEAN EXOTICS S A")</f>
        <v>PIEDRAHITA PEREZ MARIANA</v>
      </c>
      <c r="S11626" s="25">
        <f>+VLOOKUP(E11626, TC!A:D, 2, FALSE())</f>
        <v>4129.42</v>
      </c>
      <c r="T11626" t="str">
        <f t="shared" si="909"/>
        <v>EUR</v>
      </c>
    </row>
    <row r="11627" spans="1:20" ht="18.75" hidden="1" customHeight="1" x14ac:dyDescent="0.25">
      <c r="A11627" t="s">
        <v>3654</v>
      </c>
      <c r="B11627" t="s">
        <v>5</v>
      </c>
      <c r="C11627" t="s">
        <v>1913</v>
      </c>
      <c r="D11627" s="24">
        <v>12717</v>
      </c>
      <c r="E11627" t="s">
        <v>1809</v>
      </c>
      <c r="F11627" t="s">
        <v>1924</v>
      </c>
      <c r="G11627" t="s">
        <v>108</v>
      </c>
      <c r="H11627" t="s">
        <v>3663</v>
      </c>
      <c r="I11627" t="s">
        <v>1873</v>
      </c>
      <c r="J11627" t="s">
        <v>1962</v>
      </c>
      <c r="K11627" t="s">
        <v>1960</v>
      </c>
      <c r="L11627" s="24">
        <v>9.68</v>
      </c>
      <c r="M11627" s="25">
        <f>+VLOOKUP(E11627, TC!A:D, 4, FALSE())</f>
        <v>1.1564499978205172</v>
      </c>
      <c r="N11627" s="24">
        <f t="shared" si="905"/>
        <v>11.194435978902606</v>
      </c>
      <c r="O11627" t="str">
        <f t="shared" si="906"/>
        <v>FACTURA</v>
      </c>
      <c r="P11627" t="str">
        <f t="shared" si="907"/>
        <v>2025</v>
      </c>
      <c r="Q11627" t="str">
        <f t="shared" si="908"/>
        <v>08</v>
      </c>
      <c r="R11627" t="str">
        <f>+IFERROR(VLOOKUP(I11627, Listado!A:B, 2, FALSE()), "COMERCIALIZADORA INTERNACIONAL CARIBBEAN EXOTICS S A")</f>
        <v>PIEDRAHITA PEREZ MARIANA</v>
      </c>
      <c r="S11627" s="25">
        <f>+VLOOKUP(E11627, TC!A:D, 2, FALSE())</f>
        <v>4129.42</v>
      </c>
      <c r="T11627" t="str">
        <f t="shared" si="909"/>
        <v>EUR</v>
      </c>
    </row>
    <row r="11628" spans="1:20" ht="18.75" hidden="1" customHeight="1" x14ac:dyDescent="0.25">
      <c r="A11628" t="s">
        <v>3654</v>
      </c>
      <c r="B11628" t="s">
        <v>5</v>
      </c>
      <c r="C11628" t="s">
        <v>1913</v>
      </c>
      <c r="D11628" s="24">
        <v>12718</v>
      </c>
      <c r="E11628" t="s">
        <v>1809</v>
      </c>
      <c r="F11628" t="s">
        <v>128</v>
      </c>
      <c r="G11628" t="s">
        <v>110</v>
      </c>
      <c r="H11628" t="s">
        <v>3664</v>
      </c>
      <c r="I11628" t="s">
        <v>1850</v>
      </c>
      <c r="J11628" t="s">
        <v>1919</v>
      </c>
      <c r="K11628" t="s">
        <v>31</v>
      </c>
      <c r="L11628" s="24">
        <v>5304</v>
      </c>
      <c r="M11628" s="25">
        <f>+VLOOKUP(E11628, TC!A:D, 4, FALSE())</f>
        <v>1.1564499978205172</v>
      </c>
      <c r="N11628" s="24">
        <f t="shared" si="905"/>
        <v>5304</v>
      </c>
      <c r="O11628" t="str">
        <f t="shared" si="906"/>
        <v>FACTURA</v>
      </c>
      <c r="P11628" t="str">
        <f t="shared" si="907"/>
        <v>2025</v>
      </c>
      <c r="Q11628" t="str">
        <f t="shared" si="908"/>
        <v>08</v>
      </c>
      <c r="R11628" t="str">
        <f>+IFERROR(VLOOKUP(I11628, Listado!A:B, 2, FALSE()), "COMERCIALIZADORA INTERNACIONAL CARIBBEAN EXOTICS S A")</f>
        <v>PEREZ MEJIA MARIA PAULINA</v>
      </c>
      <c r="S11628" s="25">
        <f>+VLOOKUP(E11628, TC!A:D, 2, FALSE())</f>
        <v>4129.42</v>
      </c>
      <c r="T11628" t="str">
        <f t="shared" si="909"/>
        <v>USD</v>
      </c>
    </row>
    <row r="11629" spans="1:20" ht="18.75" hidden="1" customHeight="1" x14ac:dyDescent="0.25">
      <c r="A11629" t="s">
        <v>3654</v>
      </c>
      <c r="B11629" t="s">
        <v>5</v>
      </c>
      <c r="C11629" t="s">
        <v>1913</v>
      </c>
      <c r="D11629" s="24">
        <v>12718</v>
      </c>
      <c r="E11629" t="s">
        <v>1809</v>
      </c>
      <c r="F11629" t="s">
        <v>128</v>
      </c>
      <c r="G11629" t="s">
        <v>110</v>
      </c>
      <c r="H11629" t="s">
        <v>3664</v>
      </c>
      <c r="I11629" t="s">
        <v>1850</v>
      </c>
      <c r="J11629" t="s">
        <v>1919</v>
      </c>
      <c r="K11629" t="s">
        <v>53</v>
      </c>
      <c r="L11629" s="24">
        <v>2850</v>
      </c>
      <c r="M11629" s="25">
        <f>+VLOOKUP(E11629, TC!A:D, 4, FALSE())</f>
        <v>1.1564499978205172</v>
      </c>
      <c r="N11629" s="24">
        <f t="shared" si="905"/>
        <v>2850</v>
      </c>
      <c r="O11629" t="str">
        <f t="shared" si="906"/>
        <v>FACTURA</v>
      </c>
      <c r="P11629" t="str">
        <f t="shared" si="907"/>
        <v>2025</v>
      </c>
      <c r="Q11629" t="str">
        <f t="shared" si="908"/>
        <v>08</v>
      </c>
      <c r="R11629" t="str">
        <f>+IFERROR(VLOOKUP(I11629, Listado!A:B, 2, FALSE()), "COMERCIALIZADORA INTERNACIONAL CARIBBEAN EXOTICS S A")</f>
        <v>PEREZ MEJIA MARIA PAULINA</v>
      </c>
      <c r="S11629" s="25">
        <f>+VLOOKUP(E11629, TC!A:D, 2, FALSE())</f>
        <v>4129.42</v>
      </c>
      <c r="T11629" t="str">
        <f t="shared" si="909"/>
        <v>USD</v>
      </c>
    </row>
    <row r="11630" spans="1:20" ht="18.75" customHeight="1" x14ac:dyDescent="0.25">
      <c r="A11630" t="s">
        <v>3654</v>
      </c>
      <c r="B11630" t="s">
        <v>5</v>
      </c>
      <c r="C11630" t="s">
        <v>1913</v>
      </c>
      <c r="D11630" s="24">
        <v>12719</v>
      </c>
      <c r="E11630" t="s">
        <v>1809</v>
      </c>
      <c r="F11630" t="s">
        <v>1924</v>
      </c>
      <c r="G11630" t="s">
        <v>108</v>
      </c>
      <c r="H11630" t="s">
        <v>3665</v>
      </c>
      <c r="I11630" t="s">
        <v>1855</v>
      </c>
      <c r="J11630" t="s">
        <v>1987</v>
      </c>
      <c r="K11630" t="s">
        <v>15</v>
      </c>
      <c r="L11630" s="24">
        <v>2083.7628</v>
      </c>
      <c r="M11630" s="25">
        <f>+VLOOKUP(E11630, TC!A:D, 4, FALSE())</f>
        <v>1.1564499978205172</v>
      </c>
      <c r="N11630" s="24">
        <f t="shared" si="905"/>
        <v>2409.7674855184746</v>
      </c>
      <c r="O11630" t="str">
        <f t="shared" si="906"/>
        <v>FACTURA</v>
      </c>
      <c r="P11630" t="str">
        <f t="shared" si="907"/>
        <v>2025</v>
      </c>
      <c r="Q11630" t="str">
        <f t="shared" si="908"/>
        <v>08</v>
      </c>
      <c r="R11630" t="str">
        <f>+IFERROR(VLOOKUP(I11630, Listado!A:B, 2, FALSE()), "COMERCIALIZADORA INTERNACIONAL CARIBBEAN EXOTICS S A")</f>
        <v>PIEDRAHITA PEREZ MARIANA</v>
      </c>
      <c r="S11630" s="25">
        <f>+VLOOKUP(E11630, TC!A:D, 2, FALSE())</f>
        <v>4129.42</v>
      </c>
      <c r="T11630" t="str">
        <f t="shared" si="909"/>
        <v>EUR</v>
      </c>
    </row>
    <row r="11631" spans="1:20" ht="18.75" hidden="1" customHeight="1" x14ac:dyDescent="0.25">
      <c r="A11631" t="s">
        <v>3654</v>
      </c>
      <c r="B11631" t="s">
        <v>5</v>
      </c>
      <c r="C11631" t="s">
        <v>1913</v>
      </c>
      <c r="D11631" s="24">
        <v>12719</v>
      </c>
      <c r="E11631" t="s">
        <v>1809</v>
      </c>
      <c r="F11631" t="s">
        <v>1924</v>
      </c>
      <c r="G11631" t="s">
        <v>108</v>
      </c>
      <c r="H11631" t="s">
        <v>3665</v>
      </c>
      <c r="I11631" t="s">
        <v>1855</v>
      </c>
      <c r="J11631" t="s">
        <v>1987</v>
      </c>
      <c r="K11631" t="s">
        <v>1959</v>
      </c>
      <c r="L11631" s="24">
        <v>300</v>
      </c>
      <c r="M11631" s="25">
        <f>+VLOOKUP(E11631, TC!A:D, 4, FALSE())</f>
        <v>1.1564499978205172</v>
      </c>
      <c r="N11631" s="24">
        <f t="shared" si="905"/>
        <v>346.93499934615517</v>
      </c>
      <c r="O11631" t="str">
        <f t="shared" si="906"/>
        <v>FACTURA</v>
      </c>
      <c r="P11631" t="str">
        <f t="shared" si="907"/>
        <v>2025</v>
      </c>
      <c r="Q11631" t="str">
        <f t="shared" si="908"/>
        <v>08</v>
      </c>
      <c r="R11631" t="str">
        <f>+IFERROR(VLOOKUP(I11631, Listado!A:B, 2, FALSE()), "COMERCIALIZADORA INTERNACIONAL CARIBBEAN EXOTICS S A")</f>
        <v>PIEDRAHITA PEREZ MARIANA</v>
      </c>
      <c r="S11631" s="25">
        <f>+VLOOKUP(E11631, TC!A:D, 2, FALSE())</f>
        <v>4129.42</v>
      </c>
      <c r="T11631" t="str">
        <f t="shared" si="909"/>
        <v>EUR</v>
      </c>
    </row>
    <row r="11632" spans="1:20" ht="18.75" hidden="1" customHeight="1" x14ac:dyDescent="0.25">
      <c r="A11632" t="s">
        <v>3654</v>
      </c>
      <c r="B11632" t="s">
        <v>5</v>
      </c>
      <c r="C11632" t="s">
        <v>1913</v>
      </c>
      <c r="D11632" s="24">
        <v>12719</v>
      </c>
      <c r="E11632" t="s">
        <v>1809</v>
      </c>
      <c r="F11632" t="s">
        <v>1924</v>
      </c>
      <c r="G11632" t="s">
        <v>108</v>
      </c>
      <c r="H11632" t="s">
        <v>3665</v>
      </c>
      <c r="I11632" t="s">
        <v>1855</v>
      </c>
      <c r="J11632" t="s">
        <v>1987</v>
      </c>
      <c r="K11632" t="s">
        <v>1960</v>
      </c>
      <c r="L11632" s="24">
        <v>10.2372</v>
      </c>
      <c r="M11632" s="25">
        <f>+VLOOKUP(E11632, TC!A:D, 4, FALSE())</f>
        <v>1.1564499978205172</v>
      </c>
      <c r="N11632" s="24">
        <f t="shared" si="905"/>
        <v>11.838809917688199</v>
      </c>
      <c r="O11632" t="str">
        <f t="shared" si="906"/>
        <v>FACTURA</v>
      </c>
      <c r="P11632" t="str">
        <f t="shared" si="907"/>
        <v>2025</v>
      </c>
      <c r="Q11632" t="str">
        <f t="shared" si="908"/>
        <v>08</v>
      </c>
      <c r="R11632" t="str">
        <f>+IFERROR(VLOOKUP(I11632, Listado!A:B, 2, FALSE()), "COMERCIALIZADORA INTERNACIONAL CARIBBEAN EXOTICS S A")</f>
        <v>PIEDRAHITA PEREZ MARIANA</v>
      </c>
      <c r="S11632" s="25">
        <f>+VLOOKUP(E11632, TC!A:D, 2, FALSE())</f>
        <v>4129.42</v>
      </c>
      <c r="T11632" t="str">
        <f t="shared" si="909"/>
        <v>EUR</v>
      </c>
    </row>
    <row r="11633" spans="1:20" ht="18.75" customHeight="1" x14ac:dyDescent="0.25">
      <c r="A11633" t="s">
        <v>3654</v>
      </c>
      <c r="B11633" t="s">
        <v>5</v>
      </c>
      <c r="C11633" t="s">
        <v>1913</v>
      </c>
      <c r="D11633" s="24">
        <v>12720</v>
      </c>
      <c r="E11633" t="s">
        <v>1809</v>
      </c>
      <c r="F11633" t="s">
        <v>1924</v>
      </c>
      <c r="G11633" t="s">
        <v>108</v>
      </c>
      <c r="H11633" t="s">
        <v>3666</v>
      </c>
      <c r="I11633" t="s">
        <v>1894</v>
      </c>
      <c r="J11633" t="s">
        <v>1919</v>
      </c>
      <c r="K11633" t="s">
        <v>57</v>
      </c>
      <c r="L11633" s="24">
        <v>31380.096000000001</v>
      </c>
      <c r="M11633" s="25">
        <f>+VLOOKUP(E11633, TC!A:D, 4, FALSE())</f>
        <v>1.1564499978205172</v>
      </c>
      <c r="N11633" s="24">
        <f t="shared" si="905"/>
        <v>36289.511950807624</v>
      </c>
      <c r="O11633" t="str">
        <f t="shared" si="906"/>
        <v>FACTURA</v>
      </c>
      <c r="P11633" t="str">
        <f t="shared" si="907"/>
        <v>2025</v>
      </c>
      <c r="Q11633" t="str">
        <f t="shared" si="908"/>
        <v>08</v>
      </c>
      <c r="R11633" t="str">
        <f>+IFERROR(VLOOKUP(I11633, Listado!A:B, 2, FALSE()), "COMERCIALIZADORA INTERNACIONAL CARIBBEAN EXOTICS S A")</f>
        <v>PIEDRAHITA PEREZ MARIANA</v>
      </c>
      <c r="S11633" s="25">
        <f>+VLOOKUP(E11633, TC!A:D, 2, FALSE())</f>
        <v>4129.42</v>
      </c>
      <c r="T11633" t="str">
        <f t="shared" si="909"/>
        <v>EUR</v>
      </c>
    </row>
    <row r="11634" spans="1:20" ht="18.75" hidden="1" customHeight="1" x14ac:dyDescent="0.25">
      <c r="A11634" t="s">
        <v>3654</v>
      </c>
      <c r="B11634" t="s">
        <v>5</v>
      </c>
      <c r="C11634" t="s">
        <v>1913</v>
      </c>
      <c r="D11634" s="24">
        <v>12720</v>
      </c>
      <c r="E11634" t="s">
        <v>1809</v>
      </c>
      <c r="F11634" t="s">
        <v>1924</v>
      </c>
      <c r="G11634" t="s">
        <v>108</v>
      </c>
      <c r="H11634" t="s">
        <v>3666</v>
      </c>
      <c r="I11634" t="s">
        <v>1894</v>
      </c>
      <c r="J11634" t="s">
        <v>1919</v>
      </c>
      <c r="K11634" t="s">
        <v>1959</v>
      </c>
      <c r="L11634" s="24">
        <v>3600</v>
      </c>
      <c r="M11634" s="25">
        <f>+VLOOKUP(E11634, TC!A:D, 4, FALSE())</f>
        <v>1.1564499978205172</v>
      </c>
      <c r="N11634" s="24">
        <f t="shared" si="905"/>
        <v>4163.2199921538622</v>
      </c>
      <c r="O11634" t="str">
        <f t="shared" si="906"/>
        <v>FACTURA</v>
      </c>
      <c r="P11634" t="str">
        <f t="shared" si="907"/>
        <v>2025</v>
      </c>
      <c r="Q11634" t="str">
        <f t="shared" si="908"/>
        <v>08</v>
      </c>
      <c r="R11634" t="str">
        <f>+IFERROR(VLOOKUP(I11634, Listado!A:B, 2, FALSE()), "COMERCIALIZADORA INTERNACIONAL CARIBBEAN EXOTICS S A")</f>
        <v>PIEDRAHITA PEREZ MARIANA</v>
      </c>
      <c r="S11634" s="25">
        <f>+VLOOKUP(E11634, TC!A:D, 2, FALSE())</f>
        <v>4129.42</v>
      </c>
      <c r="T11634" t="str">
        <f t="shared" si="909"/>
        <v>EUR</v>
      </c>
    </row>
    <row r="11635" spans="1:20" ht="18.75" hidden="1" customHeight="1" x14ac:dyDescent="0.25">
      <c r="A11635" t="s">
        <v>3654</v>
      </c>
      <c r="B11635" t="s">
        <v>5</v>
      </c>
      <c r="C11635" t="s">
        <v>1913</v>
      </c>
      <c r="D11635" s="24">
        <v>12720</v>
      </c>
      <c r="E11635" t="s">
        <v>1809</v>
      </c>
      <c r="F11635" t="s">
        <v>1924</v>
      </c>
      <c r="G11635" t="s">
        <v>108</v>
      </c>
      <c r="H11635" t="s">
        <v>3666</v>
      </c>
      <c r="I11635" t="s">
        <v>1894</v>
      </c>
      <c r="J11635" t="s">
        <v>1919</v>
      </c>
      <c r="K11635" t="s">
        <v>1960</v>
      </c>
      <c r="L11635" s="24">
        <v>155.904</v>
      </c>
      <c r="M11635" s="25">
        <f>+VLOOKUP(E11635, TC!A:D, 4, FALSE())</f>
        <v>1.1564499978205172</v>
      </c>
      <c r="N11635" s="24">
        <f t="shared" si="905"/>
        <v>180.29518046020991</v>
      </c>
      <c r="O11635" t="str">
        <f t="shared" si="906"/>
        <v>FACTURA</v>
      </c>
      <c r="P11635" t="str">
        <f t="shared" si="907"/>
        <v>2025</v>
      </c>
      <c r="Q11635" t="str">
        <f t="shared" si="908"/>
        <v>08</v>
      </c>
      <c r="R11635" t="str">
        <f>+IFERROR(VLOOKUP(I11635, Listado!A:B, 2, FALSE()), "COMERCIALIZADORA INTERNACIONAL CARIBBEAN EXOTICS S A")</f>
        <v>PIEDRAHITA PEREZ MARIANA</v>
      </c>
      <c r="S11635" s="25">
        <f>+VLOOKUP(E11635, TC!A:D, 2, FALSE())</f>
        <v>4129.42</v>
      </c>
      <c r="T11635" t="str">
        <f t="shared" si="909"/>
        <v>EUR</v>
      </c>
    </row>
    <row r="11636" spans="1:20" ht="18.75" customHeight="1" x14ac:dyDescent="0.25">
      <c r="A11636" t="s">
        <v>3654</v>
      </c>
      <c r="B11636" t="s">
        <v>5</v>
      </c>
      <c r="C11636" t="s">
        <v>1913</v>
      </c>
      <c r="D11636" s="24">
        <v>12721</v>
      </c>
      <c r="E11636" t="s">
        <v>1809</v>
      </c>
      <c r="F11636" t="s">
        <v>1924</v>
      </c>
      <c r="G11636" t="s">
        <v>108</v>
      </c>
      <c r="H11636" t="s">
        <v>3667</v>
      </c>
      <c r="I11636" t="s">
        <v>1860</v>
      </c>
      <c r="J11636" t="s">
        <v>1926</v>
      </c>
      <c r="K11636" t="s">
        <v>68</v>
      </c>
      <c r="L11636" s="24">
        <v>2983.0079999999998</v>
      </c>
      <c r="M11636" s="25">
        <f>+VLOOKUP(E11636, TC!A:D, 4, FALSE())</f>
        <v>1.1564499978205172</v>
      </c>
      <c r="N11636" s="24">
        <f t="shared" si="905"/>
        <v>3449.6995950985852</v>
      </c>
      <c r="O11636" t="str">
        <f t="shared" si="906"/>
        <v>FACTURA</v>
      </c>
      <c r="P11636" t="str">
        <f t="shared" si="907"/>
        <v>2025</v>
      </c>
      <c r="Q11636" t="str">
        <f t="shared" si="908"/>
        <v>08</v>
      </c>
      <c r="R11636" t="str">
        <f>+IFERROR(VLOOKUP(I11636, Listado!A:B, 2, FALSE()), "COMERCIALIZADORA INTERNACIONAL CARIBBEAN EXOTICS S A")</f>
        <v>PIEDRAHITA PEREZ MARIANA</v>
      </c>
      <c r="S11636" s="25">
        <f>+VLOOKUP(E11636, TC!A:D, 2, FALSE())</f>
        <v>4129.42</v>
      </c>
      <c r="T11636" t="str">
        <f t="shared" si="909"/>
        <v>EUR</v>
      </c>
    </row>
    <row r="11637" spans="1:20" ht="18.75" hidden="1" customHeight="1" x14ac:dyDescent="0.25">
      <c r="A11637" t="s">
        <v>3654</v>
      </c>
      <c r="B11637" t="s">
        <v>5</v>
      </c>
      <c r="C11637" t="s">
        <v>1913</v>
      </c>
      <c r="D11637" s="24">
        <v>12721</v>
      </c>
      <c r="E11637" t="s">
        <v>1809</v>
      </c>
      <c r="F11637" t="s">
        <v>1924</v>
      </c>
      <c r="G11637" t="s">
        <v>108</v>
      </c>
      <c r="H11637" t="s">
        <v>3667</v>
      </c>
      <c r="I11637" t="s">
        <v>1860</v>
      </c>
      <c r="J11637" t="s">
        <v>1926</v>
      </c>
      <c r="K11637" t="s">
        <v>1959</v>
      </c>
      <c r="L11637" s="24">
        <v>300</v>
      </c>
      <c r="M11637" s="25">
        <f>+VLOOKUP(E11637, TC!A:D, 4, FALSE())</f>
        <v>1.1564499978205172</v>
      </c>
      <c r="N11637" s="24">
        <f t="shared" si="905"/>
        <v>346.93499934615517</v>
      </c>
      <c r="O11637" t="str">
        <f t="shared" si="906"/>
        <v>FACTURA</v>
      </c>
      <c r="P11637" t="str">
        <f t="shared" si="907"/>
        <v>2025</v>
      </c>
      <c r="Q11637" t="str">
        <f t="shared" si="908"/>
        <v>08</v>
      </c>
      <c r="R11637" t="str">
        <f>+IFERROR(VLOOKUP(I11637, Listado!A:B, 2, FALSE()), "COMERCIALIZADORA INTERNACIONAL CARIBBEAN EXOTICS S A")</f>
        <v>PIEDRAHITA PEREZ MARIANA</v>
      </c>
      <c r="S11637" s="25">
        <f>+VLOOKUP(E11637, TC!A:D, 2, FALSE())</f>
        <v>4129.42</v>
      </c>
      <c r="T11637" t="str">
        <f t="shared" si="909"/>
        <v>EUR</v>
      </c>
    </row>
    <row r="11638" spans="1:20" ht="18.75" hidden="1" customHeight="1" x14ac:dyDescent="0.25">
      <c r="A11638" t="s">
        <v>3654</v>
      </c>
      <c r="B11638" t="s">
        <v>5</v>
      </c>
      <c r="C11638" t="s">
        <v>1913</v>
      </c>
      <c r="D11638" s="24">
        <v>12721</v>
      </c>
      <c r="E11638" t="s">
        <v>1809</v>
      </c>
      <c r="F11638" t="s">
        <v>1924</v>
      </c>
      <c r="G11638" t="s">
        <v>108</v>
      </c>
      <c r="H11638" t="s">
        <v>3667</v>
      </c>
      <c r="I11638" t="s">
        <v>1860</v>
      </c>
      <c r="J11638" t="s">
        <v>1926</v>
      </c>
      <c r="K11638" t="s">
        <v>1960</v>
      </c>
      <c r="L11638" s="24">
        <v>12.992000000000001</v>
      </c>
      <c r="M11638" s="25">
        <f>+VLOOKUP(E11638, TC!A:D, 4, FALSE())</f>
        <v>1.1564499978205172</v>
      </c>
      <c r="N11638" s="24">
        <f t="shared" si="905"/>
        <v>15.02459837168416</v>
      </c>
      <c r="O11638" t="str">
        <f t="shared" si="906"/>
        <v>FACTURA</v>
      </c>
      <c r="P11638" t="str">
        <f t="shared" si="907"/>
        <v>2025</v>
      </c>
      <c r="Q11638" t="str">
        <f t="shared" si="908"/>
        <v>08</v>
      </c>
      <c r="R11638" t="str">
        <f>+IFERROR(VLOOKUP(I11638, Listado!A:B, 2, FALSE()), "COMERCIALIZADORA INTERNACIONAL CARIBBEAN EXOTICS S A")</f>
        <v>PIEDRAHITA PEREZ MARIANA</v>
      </c>
      <c r="S11638" s="25">
        <f>+VLOOKUP(E11638, TC!A:D, 2, FALSE())</f>
        <v>4129.42</v>
      </c>
      <c r="T11638" t="str">
        <f t="shared" si="909"/>
        <v>EUR</v>
      </c>
    </row>
    <row r="11639" spans="1:20" ht="18.75" customHeight="1" x14ac:dyDescent="0.25"/>
    <row r="11640" spans="1:20" ht="18.75" customHeight="1" x14ac:dyDescent="0.25"/>
    <row r="11641" spans="1:20" ht="18.75" customHeight="1" x14ac:dyDescent="0.25"/>
    <row r="11642" spans="1:20" ht="18.75" customHeight="1" x14ac:dyDescent="0.25"/>
    <row r="11643" spans="1:20" ht="18.75" customHeight="1" x14ac:dyDescent="0.25"/>
    <row r="11644" spans="1:20" ht="18.75" customHeight="1" x14ac:dyDescent="0.25">
      <c r="N11644" s="28"/>
    </row>
  </sheetData>
  <autoFilter ref="A1:T11638" xr:uid="{00000000-0001-0000-0000-000000000000}">
    <filterColumn colId="10">
      <filters>
        <filter val="ORANGE PASSION FRUIT 16-20 X 2 KG ROVEG"/>
        <filter val="ORANGEPASSION FRUIT X 2 KG FRESHSOLUTION"/>
        <filter val="PASION FRUIT X 2KG(30-38) FRESHSOLUTION"/>
        <filter val="PASSION FRUIT X 2 KG MCG MRT"/>
        <filter val="PASSION FRUIT X2KG TFI 304 MRT"/>
        <filter val="PHYSALIS X 12 X 125 GR DES FRESHSOLUTION"/>
        <filter val="PHYSALIS X 12X500G JUAN MATAS"/>
        <filter val="PHYSALIS X 4 KG LIMAX MRT"/>
        <filter val="PINEAPPLE GUAVA 24-30 X 2 KG ROVEG"/>
        <filter val="PPASSION FRUIT X 1,7 NUNDINOR BANDEJA"/>
        <filter val="SERVICIO MAQUILA"/>
      </filters>
    </filterColumn>
    <filterColumn colId="14">
      <filters>
        <filter val="FACTURA"/>
      </filters>
    </filterColumn>
    <filterColumn colId="16">
      <filters>
        <filter val="08"/>
      </filters>
    </filterColumn>
    <filterColumn colId="17">
      <filters>
        <filter val="PIEDRAHITA PEREZ MARIAN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K12"/>
  <sheetViews>
    <sheetView topLeftCell="B5" workbookViewId="0">
      <selection activeCell="B2" sqref="B2"/>
    </sheetView>
  </sheetViews>
  <sheetFormatPr baseColWidth="10" defaultColWidth="9.140625" defaultRowHeight="15" x14ac:dyDescent="0.25"/>
  <cols>
    <col min="1" max="1" width="30" bestFit="1" customWidth="1"/>
    <col min="2" max="2" width="26.7109375" style="3" bestFit="1" customWidth="1"/>
    <col min="3" max="4" width="11.42578125" bestFit="1" customWidth="1"/>
    <col min="5" max="5" width="39.7109375" bestFit="1" customWidth="1"/>
    <col min="6" max="6" width="26.7109375" style="3" bestFit="1" customWidth="1"/>
    <col min="7" max="7" width="12.42578125" style="3" bestFit="1" customWidth="1"/>
    <col min="8" max="8" width="14" style="5" bestFit="1" customWidth="1"/>
    <col min="9" max="9" width="17.5703125" style="5" bestFit="1" customWidth="1"/>
    <col min="10" max="10" width="13.5703125" style="6" bestFit="1" customWidth="1"/>
    <col min="11" max="11" width="13.5703125" style="3" bestFit="1" customWidth="1"/>
  </cols>
  <sheetData>
    <row r="1" spans="1:11" ht="21" customHeight="1" x14ac:dyDescent="0.25">
      <c r="A1" s="1" t="s">
        <v>0</v>
      </c>
      <c r="B1" s="2">
        <v>202508</v>
      </c>
      <c r="F1" s="2"/>
    </row>
    <row r="2" spans="1:11" ht="21" customHeight="1" x14ac:dyDescent="0.25">
      <c r="A2" s="1" t="s">
        <v>1</v>
      </c>
      <c r="B2" s="2" t="s">
        <v>2</v>
      </c>
    </row>
    <row r="3" spans="1:11" ht="21" customHeight="1" x14ac:dyDescent="0.25">
      <c r="A3" s="1" t="s">
        <v>122</v>
      </c>
      <c r="B3" s="2" t="s">
        <v>2</v>
      </c>
    </row>
    <row r="4" spans="1:11" ht="21" customHeight="1" x14ac:dyDescent="0.25">
      <c r="A4" s="1" t="s">
        <v>3</v>
      </c>
      <c r="B4" s="2" t="s">
        <v>2</v>
      </c>
    </row>
    <row r="5" spans="1:11" ht="18.75" customHeight="1" x14ac:dyDescent="0.25"/>
    <row r="6" spans="1:11" ht="21" customHeight="1" x14ac:dyDescent="0.3">
      <c r="A6" s="1" t="s">
        <v>6</v>
      </c>
      <c r="B6" s="2" t="s">
        <v>7</v>
      </c>
      <c r="E6" s="1" t="s">
        <v>100</v>
      </c>
      <c r="F6" s="2" t="s">
        <v>101</v>
      </c>
      <c r="G6" s="2" t="s">
        <v>102</v>
      </c>
      <c r="H6" s="7" t="s">
        <v>103</v>
      </c>
      <c r="I6" s="7" t="s">
        <v>104</v>
      </c>
      <c r="J6" s="8" t="s">
        <v>105</v>
      </c>
      <c r="K6" s="2" t="s">
        <v>106</v>
      </c>
    </row>
    <row r="7" spans="1:11" ht="21" customHeight="1" x14ac:dyDescent="0.25">
      <c r="A7" s="1" t="s">
        <v>110</v>
      </c>
      <c r="B7" s="4">
        <v>51858.666106444973</v>
      </c>
      <c r="C7" s="4"/>
      <c r="E7" s="1" t="s">
        <v>108</v>
      </c>
      <c r="F7" s="4">
        <f>+IFERROR(VLOOKUP(E7,$A$7:$B$10,2,FALSE),0)</f>
        <v>63077.666617524454</v>
      </c>
      <c r="G7" s="4">
        <f ca="1">+SUMIFS('Budget x Vendedor'!N:N,'Budget x Vendedor'!R:R,Reporte!$E$7,'Budget x Vendedor'!Q:Q,Reporte!$K$7)</f>
        <v>339785.48099999991</v>
      </c>
      <c r="H7" s="9">
        <f ca="1">+F7/G7</f>
        <v>0.18563967604467618</v>
      </c>
      <c r="I7" s="9">
        <f ca="1">+IF((J7-H7)&lt;0%,0%,(J7-H7))</f>
        <v>0.81436032395532387</v>
      </c>
      <c r="J7" s="10">
        <v>1</v>
      </c>
      <c r="K7" s="4">
        <f ca="1">+MONTH(TODAY())</f>
        <v>8</v>
      </c>
    </row>
    <row r="8" spans="1:11" ht="21" customHeight="1" x14ac:dyDescent="0.25">
      <c r="A8" s="1" t="s">
        <v>108</v>
      </c>
      <c r="B8" s="4">
        <v>63077.666617524454</v>
      </c>
      <c r="C8" s="4"/>
      <c r="E8" s="1" t="s">
        <v>110</v>
      </c>
      <c r="F8" s="4">
        <f>+IFERROR(VLOOKUP(E8,$A$7:$B$10,2,FALSE),0)</f>
        <v>51858.666106444973</v>
      </c>
      <c r="G8" s="4">
        <f ca="1">+SUMIFS('Budget x Vendedor'!N:N,'Budget x Vendedor'!R:R,Reporte!$E$8,'Budget x Vendedor'!Q:Q,Reporte!$K$8)</f>
        <v>590513.2379999999</v>
      </c>
      <c r="H8" s="9">
        <f ca="1">+F8/G8</f>
        <v>8.78196503808861E-2</v>
      </c>
      <c r="I8" s="9">
        <f ca="1">+IF((J8-H8)&lt;0%,0%,(J8-H8))</f>
        <v>0.91218034961911387</v>
      </c>
      <c r="J8" s="10">
        <v>1</v>
      </c>
      <c r="K8" s="4">
        <f ca="1">+K7</f>
        <v>8</v>
      </c>
    </row>
    <row r="9" spans="1:11" ht="21" customHeight="1" x14ac:dyDescent="0.25">
      <c r="A9" s="1" t="s">
        <v>97</v>
      </c>
      <c r="B9" s="4">
        <v>114936.33272396942</v>
      </c>
      <c r="C9" s="4"/>
      <c r="E9" s="1" t="s">
        <v>112</v>
      </c>
      <c r="F9" s="4">
        <f>+IFERROR(VLOOKUP(E9,$A$7:$B$10,2,FALSE),0)</f>
        <v>0</v>
      </c>
      <c r="G9" s="4">
        <f ca="1">+SUMIFS('Budget x Vendedor'!N:N,'Budget x Vendedor'!R:R,Reporte!$E$9,'Budget x Vendedor'!Q:Q,Reporte!$K$9)</f>
        <v>111537.29999999999</v>
      </c>
      <c r="H9" s="9">
        <f ca="1">+F9/G9</f>
        <v>0</v>
      </c>
      <c r="I9" s="9">
        <f ca="1">+IF((J9-H9)&lt;0%,0%,(J9-H9))</f>
        <v>1</v>
      </c>
      <c r="J9" s="10">
        <v>1</v>
      </c>
      <c r="K9" s="4">
        <f ca="1">+K8</f>
        <v>8</v>
      </c>
    </row>
    <row r="10" spans="1:11" ht="21" customHeight="1" x14ac:dyDescent="0.3">
      <c r="E10" s="1" t="s">
        <v>113</v>
      </c>
      <c r="F10" s="4">
        <f>+IFERROR(VLOOKUP(E10,$A$7:$B$10,2,FALSE),0)</f>
        <v>0</v>
      </c>
      <c r="G10" s="4">
        <f ca="1">+SUMIFS('Budget x Vendedor'!N:N,'Budget x Vendedor'!R:R,Reporte!$E$10,'Budget x Vendedor'!Q:Q,Reporte!$K$10)</f>
        <v>40851.404999999999</v>
      </c>
      <c r="H10" s="9">
        <f ca="1">+F10/G10</f>
        <v>0</v>
      </c>
      <c r="I10" s="9">
        <f ca="1">+IF((J10-H10)&lt;0%,0%,(J10-H10))</f>
        <v>1</v>
      </c>
      <c r="J10" s="10">
        <v>1</v>
      </c>
      <c r="K10" s="4">
        <f ca="1">+K9</f>
        <v>8</v>
      </c>
    </row>
    <row r="11" spans="1:11" ht="21" customHeight="1" x14ac:dyDescent="0.3">
      <c r="E11" s="1" t="s">
        <v>114</v>
      </c>
      <c r="F11" s="4">
        <f>+SUM(F7:F10)</f>
        <v>114936.33272396942</v>
      </c>
      <c r="G11" s="4">
        <f ca="1">+SUM(G7:G10)</f>
        <v>1082687.4239999999</v>
      </c>
      <c r="H11" s="9">
        <f ca="1">+F11/G11</f>
        <v>0.10615837052889739</v>
      </c>
      <c r="I11" s="9">
        <f ca="1">+IF((J11-H11)&lt;0%,0%,(J11-H11))</f>
        <v>0.89384162947110257</v>
      </c>
      <c r="J11" s="10">
        <v>1</v>
      </c>
      <c r="K11" s="4">
        <f ca="1">+K10</f>
        <v>8</v>
      </c>
    </row>
    <row r="12" spans="1:11" ht="18.75" customHeigh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B75"/>
  <sheetViews>
    <sheetView workbookViewId="0"/>
  </sheetViews>
  <sheetFormatPr baseColWidth="10" defaultColWidth="9.140625" defaultRowHeight="15" x14ac:dyDescent="0.25"/>
  <cols>
    <col min="1" max="1" width="50.85546875" bestFit="1" customWidth="1"/>
    <col min="2" max="2" width="13.5703125" bestFit="1" customWidth="1"/>
  </cols>
  <sheetData>
    <row r="1" spans="1:2" ht="18.75" customHeight="1" x14ac:dyDescent="0.25">
      <c r="A1" s="1" t="s">
        <v>1837</v>
      </c>
      <c r="B1" s="1" t="s">
        <v>127</v>
      </c>
    </row>
    <row r="2" spans="1:2" ht="18.75" customHeight="1" x14ac:dyDescent="0.3">
      <c r="A2" s="1" t="s">
        <v>1838</v>
      </c>
      <c r="B2" s="1" t="s">
        <v>113</v>
      </c>
    </row>
    <row r="3" spans="1:2" ht="18.75" customHeight="1" x14ac:dyDescent="0.3">
      <c r="A3" s="1" t="s">
        <v>1839</v>
      </c>
      <c r="B3" s="1" t="s">
        <v>113</v>
      </c>
    </row>
    <row r="4" spans="1:2" ht="18.75" customHeight="1" x14ac:dyDescent="0.3">
      <c r="A4" s="1" t="s">
        <v>1840</v>
      </c>
      <c r="B4" s="1" t="s">
        <v>113</v>
      </c>
    </row>
    <row r="5" spans="1:2" ht="18.75" customHeight="1" x14ac:dyDescent="0.3">
      <c r="A5" s="1" t="s">
        <v>108</v>
      </c>
      <c r="B5" s="1" t="s">
        <v>113</v>
      </c>
    </row>
    <row r="6" spans="1:2" ht="18.75" customHeight="1" x14ac:dyDescent="0.3">
      <c r="A6" s="1" t="s">
        <v>1841</v>
      </c>
      <c r="B6" s="1" t="s">
        <v>113</v>
      </c>
    </row>
    <row r="7" spans="1:2" ht="18.75" customHeight="1" x14ac:dyDescent="0.3">
      <c r="A7" s="1" t="s">
        <v>1842</v>
      </c>
      <c r="B7" s="1" t="s">
        <v>113</v>
      </c>
    </row>
    <row r="8" spans="1:2" ht="18.75" customHeight="1" x14ac:dyDescent="0.3">
      <c r="A8" s="1" t="s">
        <v>1843</v>
      </c>
      <c r="B8" s="1" t="s">
        <v>113</v>
      </c>
    </row>
    <row r="9" spans="1:2" ht="18.75" customHeight="1" x14ac:dyDescent="0.3">
      <c r="A9" s="1" t="s">
        <v>1844</v>
      </c>
      <c r="B9" s="1" t="s">
        <v>113</v>
      </c>
    </row>
    <row r="10" spans="1:2" ht="18.75" customHeight="1" x14ac:dyDescent="0.3">
      <c r="A10" s="1" t="s">
        <v>1845</v>
      </c>
      <c r="B10" s="1" t="s">
        <v>113</v>
      </c>
    </row>
    <row r="11" spans="1:2" ht="18.75" customHeight="1" x14ac:dyDescent="0.3">
      <c r="A11" s="1" t="s">
        <v>1846</v>
      </c>
      <c r="B11" s="1" t="s">
        <v>113</v>
      </c>
    </row>
    <row r="12" spans="1:2" ht="18.75" customHeight="1" x14ac:dyDescent="0.3">
      <c r="A12" s="1" t="s">
        <v>1847</v>
      </c>
      <c r="B12" s="1" t="s">
        <v>113</v>
      </c>
    </row>
    <row r="13" spans="1:2" ht="18.75" customHeight="1" x14ac:dyDescent="0.25">
      <c r="A13" s="1" t="s">
        <v>1848</v>
      </c>
      <c r="B13" s="1" t="s">
        <v>110</v>
      </c>
    </row>
    <row r="14" spans="1:2" ht="18.75" customHeight="1" x14ac:dyDescent="0.25">
      <c r="A14" s="1" t="s">
        <v>1849</v>
      </c>
      <c r="B14" s="1" t="s">
        <v>108</v>
      </c>
    </row>
    <row r="15" spans="1:2" ht="18.75" customHeight="1" x14ac:dyDescent="0.25">
      <c r="A15" s="1" t="s">
        <v>1850</v>
      </c>
      <c r="B15" s="1" t="s">
        <v>110</v>
      </c>
    </row>
    <row r="16" spans="1:2" ht="18.75" customHeight="1" x14ac:dyDescent="0.25">
      <c r="A16" s="1" t="s">
        <v>1851</v>
      </c>
      <c r="B16" s="1" t="s">
        <v>110</v>
      </c>
    </row>
    <row r="17" spans="1:2" ht="18.75" customHeight="1" x14ac:dyDescent="0.25">
      <c r="A17" s="1" t="s">
        <v>1852</v>
      </c>
      <c r="B17" s="1" t="s">
        <v>110</v>
      </c>
    </row>
    <row r="18" spans="1:2" ht="18.75" customHeight="1" x14ac:dyDescent="0.25">
      <c r="A18" s="1" t="s">
        <v>1853</v>
      </c>
      <c r="B18" s="1" t="s">
        <v>108</v>
      </c>
    </row>
    <row r="19" spans="1:2" ht="18.75" customHeight="1" x14ac:dyDescent="0.3">
      <c r="A19" s="1" t="s">
        <v>1854</v>
      </c>
      <c r="B19" s="1" t="s">
        <v>110</v>
      </c>
    </row>
    <row r="20" spans="1:2" ht="18.75" customHeight="1" x14ac:dyDescent="0.3">
      <c r="A20" s="1" t="s">
        <v>1855</v>
      </c>
      <c r="B20" s="1" t="s">
        <v>108</v>
      </c>
    </row>
    <row r="21" spans="1:2" ht="18.75" customHeight="1" x14ac:dyDescent="0.3">
      <c r="A21" s="1" t="s">
        <v>1856</v>
      </c>
      <c r="B21" s="1" t="s">
        <v>112</v>
      </c>
    </row>
    <row r="22" spans="1:2" ht="18.75" customHeight="1" x14ac:dyDescent="0.3">
      <c r="A22" s="1" t="s">
        <v>1857</v>
      </c>
      <c r="B22" s="1" t="s">
        <v>108</v>
      </c>
    </row>
    <row r="23" spans="1:2" ht="18.75" customHeight="1" x14ac:dyDescent="0.3">
      <c r="A23" s="1" t="s">
        <v>1858</v>
      </c>
      <c r="B23" s="1" t="s">
        <v>113</v>
      </c>
    </row>
    <row r="24" spans="1:2" ht="18.75" customHeight="1" x14ac:dyDescent="0.3">
      <c r="A24" s="1" t="s">
        <v>1859</v>
      </c>
      <c r="B24" s="1" t="s">
        <v>113</v>
      </c>
    </row>
    <row r="25" spans="1:2" ht="18.75" customHeight="1" x14ac:dyDescent="0.3">
      <c r="A25" s="1" t="s">
        <v>1860</v>
      </c>
      <c r="B25" s="1" t="s">
        <v>108</v>
      </c>
    </row>
    <row r="26" spans="1:2" ht="18.75" customHeight="1" x14ac:dyDescent="0.3">
      <c r="A26" s="1" t="s">
        <v>1861</v>
      </c>
      <c r="B26" s="1" t="s">
        <v>108</v>
      </c>
    </row>
    <row r="27" spans="1:2" ht="18.75" customHeight="1" x14ac:dyDescent="0.3">
      <c r="A27" s="1" t="s">
        <v>1862</v>
      </c>
      <c r="B27" s="1" t="s">
        <v>108</v>
      </c>
    </row>
    <row r="28" spans="1:2" ht="18.75" customHeight="1" x14ac:dyDescent="0.3">
      <c r="A28" s="1" t="s">
        <v>1863</v>
      </c>
      <c r="B28" s="1" t="s">
        <v>112</v>
      </c>
    </row>
    <row r="29" spans="1:2" ht="18.75" customHeight="1" x14ac:dyDescent="0.3">
      <c r="A29" s="1" t="s">
        <v>1864</v>
      </c>
      <c r="B29" s="1" t="s">
        <v>110</v>
      </c>
    </row>
    <row r="30" spans="1:2" ht="18.75" customHeight="1" x14ac:dyDescent="0.3">
      <c r="A30" s="1" t="s">
        <v>1865</v>
      </c>
      <c r="B30" s="1" t="s">
        <v>108</v>
      </c>
    </row>
    <row r="31" spans="1:2" ht="18.75" customHeight="1" x14ac:dyDescent="0.3">
      <c r="A31" s="1" t="s">
        <v>1866</v>
      </c>
      <c r="B31" s="1" t="s">
        <v>110</v>
      </c>
    </row>
    <row r="32" spans="1:2" ht="18.75" customHeight="1" x14ac:dyDescent="0.3">
      <c r="A32" s="1" t="s">
        <v>1867</v>
      </c>
      <c r="B32" s="1" t="s">
        <v>112</v>
      </c>
    </row>
    <row r="33" spans="1:2" ht="18.75" customHeight="1" x14ac:dyDescent="0.3">
      <c r="A33" s="1" t="s">
        <v>1868</v>
      </c>
      <c r="B33" s="1" t="s">
        <v>110</v>
      </c>
    </row>
    <row r="34" spans="1:2" ht="18.75" customHeight="1" x14ac:dyDescent="0.3">
      <c r="A34" s="1" t="s">
        <v>1869</v>
      </c>
      <c r="B34" s="1" t="s">
        <v>108</v>
      </c>
    </row>
    <row r="35" spans="1:2" ht="18.75" customHeight="1" x14ac:dyDescent="0.3">
      <c r="A35" s="1" t="s">
        <v>1870</v>
      </c>
      <c r="B35" s="1" t="s">
        <v>112</v>
      </c>
    </row>
    <row r="36" spans="1:2" ht="18.75" customHeight="1" x14ac:dyDescent="0.3">
      <c r="A36" s="1" t="s">
        <v>1871</v>
      </c>
      <c r="B36" s="1" t="s">
        <v>108</v>
      </c>
    </row>
    <row r="37" spans="1:2" ht="18.75" customHeight="1" x14ac:dyDescent="0.3">
      <c r="A37" s="1" t="s">
        <v>1872</v>
      </c>
      <c r="B37" s="1" t="s">
        <v>108</v>
      </c>
    </row>
    <row r="38" spans="1:2" ht="18.75" customHeight="1" x14ac:dyDescent="0.3">
      <c r="A38" s="1" t="s">
        <v>1873</v>
      </c>
      <c r="B38" s="1" t="s">
        <v>108</v>
      </c>
    </row>
    <row r="39" spans="1:2" ht="18.75" customHeight="1" x14ac:dyDescent="0.3">
      <c r="A39" s="1" t="s">
        <v>1874</v>
      </c>
      <c r="B39" s="1" t="s">
        <v>108</v>
      </c>
    </row>
    <row r="40" spans="1:2" ht="18.75" customHeight="1" x14ac:dyDescent="0.3">
      <c r="A40" s="1" t="s">
        <v>1875</v>
      </c>
      <c r="B40" s="1" t="s">
        <v>108</v>
      </c>
    </row>
    <row r="41" spans="1:2" ht="18.75" customHeight="1" x14ac:dyDescent="0.3">
      <c r="A41" s="1" t="s">
        <v>1876</v>
      </c>
      <c r="B41" s="1" t="s">
        <v>112</v>
      </c>
    </row>
    <row r="42" spans="1:2" ht="18.75" customHeight="1" x14ac:dyDescent="0.3">
      <c r="A42" s="1" t="s">
        <v>1877</v>
      </c>
      <c r="B42" s="1" t="s">
        <v>108</v>
      </c>
    </row>
    <row r="43" spans="1:2" ht="18.75" customHeight="1" x14ac:dyDescent="0.3">
      <c r="A43" s="1" t="s">
        <v>1878</v>
      </c>
      <c r="B43" s="1" t="s">
        <v>108</v>
      </c>
    </row>
    <row r="44" spans="1:2" ht="18.75" customHeight="1" x14ac:dyDescent="0.3">
      <c r="A44" s="1" t="s">
        <v>1879</v>
      </c>
      <c r="B44" s="1" t="s">
        <v>108</v>
      </c>
    </row>
    <row r="45" spans="1:2" ht="18.75" customHeight="1" x14ac:dyDescent="0.3">
      <c r="A45" s="1" t="s">
        <v>1880</v>
      </c>
      <c r="B45" s="1" t="s">
        <v>108</v>
      </c>
    </row>
    <row r="46" spans="1:2" ht="18.75" customHeight="1" x14ac:dyDescent="0.3">
      <c r="A46" s="1" t="s">
        <v>1881</v>
      </c>
      <c r="B46" s="1" t="s">
        <v>108</v>
      </c>
    </row>
    <row r="47" spans="1:2" ht="18.75" customHeight="1" x14ac:dyDescent="0.3">
      <c r="A47" s="1" t="s">
        <v>1882</v>
      </c>
      <c r="B47" s="1" t="s">
        <v>108</v>
      </c>
    </row>
    <row r="48" spans="1:2" ht="18.75" customHeight="1" x14ac:dyDescent="0.3">
      <c r="A48" s="1" t="s">
        <v>1883</v>
      </c>
      <c r="B48" s="1" t="s">
        <v>110</v>
      </c>
    </row>
    <row r="49" spans="1:2" ht="18.75" customHeight="1" x14ac:dyDescent="0.3">
      <c r="A49" s="1" t="s">
        <v>1884</v>
      </c>
      <c r="B49" s="1" t="s">
        <v>108</v>
      </c>
    </row>
    <row r="50" spans="1:2" ht="18.75" customHeight="1" x14ac:dyDescent="0.3">
      <c r="A50" s="1" t="s">
        <v>1885</v>
      </c>
      <c r="B50" s="1" t="s">
        <v>108</v>
      </c>
    </row>
    <row r="51" spans="1:2" ht="18.75" customHeight="1" x14ac:dyDescent="0.3">
      <c r="A51" s="1" t="s">
        <v>1886</v>
      </c>
      <c r="B51" s="1" t="s">
        <v>112</v>
      </c>
    </row>
    <row r="52" spans="1:2" ht="18.75" customHeight="1" x14ac:dyDescent="0.3">
      <c r="A52" s="1" t="s">
        <v>1887</v>
      </c>
      <c r="B52" s="1" t="s">
        <v>108</v>
      </c>
    </row>
    <row r="53" spans="1:2" ht="18.75" customHeight="1" x14ac:dyDescent="0.3">
      <c r="A53" s="1" t="s">
        <v>1888</v>
      </c>
      <c r="B53" s="1" t="s">
        <v>108</v>
      </c>
    </row>
    <row r="54" spans="1:2" ht="18.75" customHeight="1" x14ac:dyDescent="0.3">
      <c r="A54" s="1" t="s">
        <v>1889</v>
      </c>
      <c r="B54" s="1" t="s">
        <v>108</v>
      </c>
    </row>
    <row r="55" spans="1:2" ht="18.75" customHeight="1" x14ac:dyDescent="0.3">
      <c r="A55" s="1" t="s">
        <v>1890</v>
      </c>
      <c r="B55" s="1" t="s">
        <v>108</v>
      </c>
    </row>
    <row r="56" spans="1:2" ht="18.75" customHeight="1" x14ac:dyDescent="0.3">
      <c r="A56" s="1" t="s">
        <v>1891</v>
      </c>
      <c r="B56" s="1" t="s">
        <v>110</v>
      </c>
    </row>
    <row r="57" spans="1:2" ht="18.75" customHeight="1" x14ac:dyDescent="0.3">
      <c r="A57" s="1" t="s">
        <v>1892</v>
      </c>
      <c r="B57" s="1" t="s">
        <v>110</v>
      </c>
    </row>
    <row r="58" spans="1:2" ht="18.75" customHeight="1" x14ac:dyDescent="0.3">
      <c r="A58" s="1" t="s">
        <v>1893</v>
      </c>
      <c r="B58" s="1" t="s">
        <v>112</v>
      </c>
    </row>
    <row r="59" spans="1:2" ht="18.75" customHeight="1" x14ac:dyDescent="0.3">
      <c r="A59" s="1" t="s">
        <v>1894</v>
      </c>
      <c r="B59" s="1" t="s">
        <v>108</v>
      </c>
    </row>
    <row r="60" spans="1:2" ht="18.75" customHeight="1" x14ac:dyDescent="0.3">
      <c r="A60" s="1" t="s">
        <v>1895</v>
      </c>
      <c r="B60" s="1" t="s">
        <v>108</v>
      </c>
    </row>
    <row r="61" spans="1:2" ht="18.75" customHeight="1" x14ac:dyDescent="0.3">
      <c r="A61" s="1" t="s">
        <v>1896</v>
      </c>
      <c r="B61" s="1" t="s">
        <v>108</v>
      </c>
    </row>
    <row r="62" spans="1:2" ht="18.75" customHeight="1" x14ac:dyDescent="0.3">
      <c r="A62" s="1" t="s">
        <v>1897</v>
      </c>
      <c r="B62" s="1" t="s">
        <v>108</v>
      </c>
    </row>
    <row r="63" spans="1:2" ht="18.75" customHeight="1" x14ac:dyDescent="0.3">
      <c r="A63" s="1" t="s">
        <v>1898</v>
      </c>
      <c r="B63" s="1" t="s">
        <v>108</v>
      </c>
    </row>
    <row r="64" spans="1:2" ht="18.75" customHeight="1" x14ac:dyDescent="0.3">
      <c r="A64" s="1" t="s">
        <v>1899</v>
      </c>
      <c r="B64" s="1" t="s">
        <v>108</v>
      </c>
    </row>
    <row r="65" spans="1:2" ht="18.75" customHeight="1" x14ac:dyDescent="0.3">
      <c r="A65" s="1" t="s">
        <v>1900</v>
      </c>
      <c r="B65" s="1" t="s">
        <v>110</v>
      </c>
    </row>
    <row r="66" spans="1:2" ht="18.75" customHeight="1" x14ac:dyDescent="0.3">
      <c r="A66" s="1" t="s">
        <v>1901</v>
      </c>
      <c r="B66" s="1" t="s">
        <v>113</v>
      </c>
    </row>
    <row r="67" spans="1:2" ht="18.75" customHeight="1" x14ac:dyDescent="0.3">
      <c r="A67" s="1" t="s">
        <v>1902</v>
      </c>
      <c r="B67" s="1" t="s">
        <v>112</v>
      </c>
    </row>
    <row r="68" spans="1:2" ht="18.75" customHeight="1" x14ac:dyDescent="0.3">
      <c r="A68" s="1" t="s">
        <v>1903</v>
      </c>
      <c r="B68" s="1" t="s">
        <v>113</v>
      </c>
    </row>
    <row r="69" spans="1:2" ht="18.75" customHeight="1" x14ac:dyDescent="0.3">
      <c r="A69" s="1" t="s">
        <v>1904</v>
      </c>
      <c r="B69" s="1" t="s">
        <v>108</v>
      </c>
    </row>
    <row r="70" spans="1:2" ht="18.75" customHeight="1" x14ac:dyDescent="0.3">
      <c r="A70" s="1" t="s">
        <v>1905</v>
      </c>
      <c r="B70" s="1" t="s">
        <v>108</v>
      </c>
    </row>
    <row r="71" spans="1:2" ht="18.75" customHeight="1" x14ac:dyDescent="0.3">
      <c r="A71" s="1" t="s">
        <v>1906</v>
      </c>
      <c r="B71" s="1" t="s">
        <v>110</v>
      </c>
    </row>
    <row r="72" spans="1:2" ht="18.75" customHeight="1" x14ac:dyDescent="0.3">
      <c r="A72" s="1" t="s">
        <v>1907</v>
      </c>
      <c r="B72" s="1" t="s">
        <v>108</v>
      </c>
    </row>
    <row r="73" spans="1:2" ht="18.75" customHeight="1" x14ac:dyDescent="0.3">
      <c r="A73" s="1" t="s">
        <v>1908</v>
      </c>
      <c r="B73" s="1" t="s">
        <v>112</v>
      </c>
    </row>
    <row r="74" spans="1:2" ht="18.75" customHeight="1" x14ac:dyDescent="0.3">
      <c r="A74" s="1" t="s">
        <v>1909</v>
      </c>
      <c r="B74" s="1" t="s">
        <v>112</v>
      </c>
    </row>
    <row r="75" spans="1:2" ht="18.75" customHeight="1" x14ac:dyDescent="0.3">
      <c r="A75" s="1" t="s">
        <v>1910</v>
      </c>
      <c r="B75" s="1" t="s">
        <v>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D1705"/>
  <sheetViews>
    <sheetView workbookViewId="0"/>
  </sheetViews>
  <sheetFormatPr baseColWidth="10" defaultColWidth="9.140625" defaultRowHeight="15" x14ac:dyDescent="0.25"/>
  <cols>
    <col min="1" max="1" width="15.85546875" style="19" bestFit="1" customWidth="1"/>
    <col min="2" max="2" width="12.42578125" style="11" bestFit="1" customWidth="1"/>
    <col min="3" max="4" width="13.5703125" style="11" bestFit="1" customWidth="1"/>
  </cols>
  <sheetData>
    <row r="1" spans="1:4" ht="18.75" customHeight="1" x14ac:dyDescent="0.25">
      <c r="A1" s="15" t="s">
        <v>117</v>
      </c>
      <c r="B1" s="16" t="s">
        <v>130</v>
      </c>
      <c r="C1" s="16" t="s">
        <v>131</v>
      </c>
      <c r="D1" s="16" t="s">
        <v>132</v>
      </c>
    </row>
    <row r="2" spans="1:4" ht="18.75" customHeight="1" x14ac:dyDescent="0.25">
      <c r="A2" s="15" t="s">
        <v>133</v>
      </c>
      <c r="B2" s="17">
        <v>3432.5</v>
      </c>
      <c r="C2" s="17">
        <v>4199.8353699999998</v>
      </c>
      <c r="D2" s="17">
        <f t="shared" ref="D2:D65" si="0">+C2/B2</f>
        <v>1.2235499985433358</v>
      </c>
    </row>
    <row r="3" spans="1:4" ht="18.75" customHeight="1" x14ac:dyDescent="0.25">
      <c r="A3" s="15" t="s">
        <v>134</v>
      </c>
      <c r="B3" s="17">
        <v>3432.5</v>
      </c>
      <c r="C3" s="17">
        <v>4199.8353699999998</v>
      </c>
      <c r="D3" s="17">
        <f t="shared" si="0"/>
        <v>1.2235499985433358</v>
      </c>
    </row>
    <row r="4" spans="1:4" ht="18.75" customHeight="1" x14ac:dyDescent="0.25">
      <c r="A4" s="15" t="s">
        <v>135</v>
      </c>
      <c r="B4" s="17">
        <v>3432.5</v>
      </c>
      <c r="C4" s="17">
        <v>4199.8353699999998</v>
      </c>
      <c r="D4" s="17">
        <f t="shared" si="0"/>
        <v>1.2235499985433358</v>
      </c>
    </row>
    <row r="5" spans="1:4" ht="18.75" customHeight="1" x14ac:dyDescent="0.25">
      <c r="A5" s="15" t="s">
        <v>136</v>
      </c>
      <c r="B5" s="17">
        <v>3432.5</v>
      </c>
      <c r="C5" s="17">
        <v>4212.3639999999996</v>
      </c>
      <c r="D5" s="17">
        <f t="shared" si="0"/>
        <v>1.2271999999999998</v>
      </c>
    </row>
    <row r="6" spans="1:4" ht="18.75" customHeight="1" x14ac:dyDescent="0.25">
      <c r="A6" s="15" t="s">
        <v>137</v>
      </c>
      <c r="B6" s="17">
        <v>3420.78</v>
      </c>
      <c r="C6" s="17">
        <v>4199.5205599999999</v>
      </c>
      <c r="D6" s="17">
        <f t="shared" si="0"/>
        <v>1.227649997953683</v>
      </c>
    </row>
    <row r="7" spans="1:4" ht="18.75" customHeight="1" x14ac:dyDescent="0.25">
      <c r="A7" s="15" t="s">
        <v>138</v>
      </c>
      <c r="B7" s="17">
        <v>3450.74</v>
      </c>
      <c r="C7" s="17">
        <v>4237.8537900000001</v>
      </c>
      <c r="D7" s="17">
        <f t="shared" si="0"/>
        <v>1.2280999988408285</v>
      </c>
    </row>
    <row r="8" spans="1:4" ht="18.75" customHeight="1" x14ac:dyDescent="0.25">
      <c r="A8" s="15" t="s">
        <v>139</v>
      </c>
      <c r="B8" s="17">
        <v>3428.04</v>
      </c>
      <c r="C8" s="17">
        <v>4202.60563</v>
      </c>
      <c r="D8" s="17">
        <f t="shared" si="0"/>
        <v>1.2259499976663049</v>
      </c>
    </row>
    <row r="9" spans="1:4" ht="18.75" customHeight="1" x14ac:dyDescent="0.25">
      <c r="A9" s="15" t="s">
        <v>140</v>
      </c>
      <c r="B9" s="17">
        <v>3459.39</v>
      </c>
      <c r="C9" s="17">
        <v>4239.8283799999999</v>
      </c>
      <c r="D9" s="17">
        <f t="shared" si="0"/>
        <v>1.2255999988437267</v>
      </c>
    </row>
    <row r="10" spans="1:4" ht="18.75" customHeight="1" x14ac:dyDescent="0.25">
      <c r="A10" s="15" t="s">
        <v>141</v>
      </c>
      <c r="B10" s="17">
        <v>3478.11</v>
      </c>
      <c r="C10" s="17">
        <v>4262.7716099999998</v>
      </c>
      <c r="D10" s="17">
        <f t="shared" si="0"/>
        <v>1.2255999982749251</v>
      </c>
    </row>
    <row r="11" spans="1:4" ht="18.75" customHeight="1" x14ac:dyDescent="0.25">
      <c r="A11" s="15" t="s">
        <v>142</v>
      </c>
      <c r="B11" s="17">
        <v>3478.11</v>
      </c>
      <c r="C11" s="17">
        <v>4262.7716099999998</v>
      </c>
      <c r="D11" s="17">
        <f t="shared" si="0"/>
        <v>1.2255999982749251</v>
      </c>
    </row>
    <row r="12" spans="1:4" ht="18.75" customHeight="1" x14ac:dyDescent="0.25">
      <c r="A12" s="15" t="s">
        <v>143</v>
      </c>
      <c r="B12" s="17">
        <v>3478.11</v>
      </c>
      <c r="C12" s="17">
        <v>4226.07755</v>
      </c>
      <c r="D12" s="17">
        <f t="shared" si="0"/>
        <v>1.2150499984186813</v>
      </c>
    </row>
    <row r="13" spans="1:4" ht="18.75" customHeight="1" x14ac:dyDescent="0.25">
      <c r="A13" s="15" t="s">
        <v>144</v>
      </c>
      <c r="B13" s="17">
        <v>3478.11</v>
      </c>
      <c r="C13" s="17">
        <v>4228.8600399999996</v>
      </c>
      <c r="D13" s="17">
        <f t="shared" si="0"/>
        <v>1.2158499989937062</v>
      </c>
    </row>
    <row r="14" spans="1:4" ht="18.75" customHeight="1" x14ac:dyDescent="0.25">
      <c r="A14" s="15" t="s">
        <v>145</v>
      </c>
      <c r="B14" s="17">
        <v>3487.65</v>
      </c>
      <c r="C14" s="17">
        <v>4241.1567800000003</v>
      </c>
      <c r="D14" s="17">
        <f t="shared" si="0"/>
        <v>1.216049999283185</v>
      </c>
    </row>
    <row r="15" spans="1:4" ht="18.75" customHeight="1" x14ac:dyDescent="0.25">
      <c r="A15" s="15" t="s">
        <v>146</v>
      </c>
      <c r="B15" s="17">
        <v>3478.36</v>
      </c>
      <c r="C15" s="17">
        <v>4220.9898599999997</v>
      </c>
      <c r="D15" s="17">
        <f t="shared" si="0"/>
        <v>1.2134999999999998</v>
      </c>
    </row>
    <row r="16" spans="1:4" ht="18.75" customHeight="1" x14ac:dyDescent="0.25">
      <c r="A16" s="15" t="s">
        <v>147</v>
      </c>
      <c r="B16" s="17">
        <v>3469.76</v>
      </c>
      <c r="C16" s="17">
        <v>4195.80728</v>
      </c>
      <c r="D16" s="17">
        <f t="shared" si="0"/>
        <v>1.2092499999999999</v>
      </c>
    </row>
    <row r="17" spans="1:4" ht="18.75" customHeight="1" x14ac:dyDescent="0.25">
      <c r="A17" s="15" t="s">
        <v>148</v>
      </c>
      <c r="B17" s="17">
        <v>3466.8</v>
      </c>
      <c r="C17" s="17">
        <v>4192.2278999999999</v>
      </c>
      <c r="D17" s="17">
        <f t="shared" si="0"/>
        <v>1.2092499999999999</v>
      </c>
    </row>
    <row r="18" spans="1:4" ht="18.75" customHeight="1" x14ac:dyDescent="0.25">
      <c r="A18" s="15" t="s">
        <v>149</v>
      </c>
      <c r="B18" s="17">
        <v>3466.8</v>
      </c>
      <c r="C18" s="17">
        <v>4192.2278999999999</v>
      </c>
      <c r="D18" s="17">
        <f t="shared" si="0"/>
        <v>1.2092499999999999</v>
      </c>
    </row>
    <row r="19" spans="1:4" ht="18.75" customHeight="1" x14ac:dyDescent="0.3">
      <c r="A19" s="15" t="s">
        <v>150</v>
      </c>
      <c r="B19" s="17">
        <v>3466.8</v>
      </c>
      <c r="C19" s="17">
        <v>4186.1610000000001</v>
      </c>
      <c r="D19" s="17">
        <f t="shared" si="0"/>
        <v>1.2075</v>
      </c>
    </row>
    <row r="20" spans="1:4" ht="18.75" customHeight="1" x14ac:dyDescent="0.3">
      <c r="A20" s="15" t="s">
        <v>151</v>
      </c>
      <c r="B20" s="17">
        <v>3466.8</v>
      </c>
      <c r="C20" s="17">
        <v>4204.3617000000004</v>
      </c>
      <c r="D20" s="17">
        <f t="shared" si="0"/>
        <v>1.21275</v>
      </c>
    </row>
    <row r="21" spans="1:4" ht="18.75" customHeight="1" x14ac:dyDescent="0.3">
      <c r="A21" s="15" t="s">
        <v>152</v>
      </c>
      <c r="B21" s="17">
        <v>3482.03</v>
      </c>
      <c r="C21" s="17">
        <v>4214.9973099999997</v>
      </c>
      <c r="D21" s="17">
        <f t="shared" si="0"/>
        <v>1.2104999985640559</v>
      </c>
    </row>
    <row r="22" spans="1:4" ht="18.75" customHeight="1" x14ac:dyDescent="0.3">
      <c r="A22" s="15" t="s">
        <v>153</v>
      </c>
      <c r="B22" s="17">
        <v>3476.19</v>
      </c>
      <c r="C22" s="17">
        <v>4223.7446499999996</v>
      </c>
      <c r="D22" s="17">
        <f t="shared" si="0"/>
        <v>1.2150499972671227</v>
      </c>
    </row>
    <row r="23" spans="1:4" ht="18.75" customHeight="1" x14ac:dyDescent="0.3">
      <c r="A23" s="15" t="s">
        <v>154</v>
      </c>
      <c r="B23" s="17">
        <v>3477.48</v>
      </c>
      <c r="C23" s="17">
        <v>4232.9625299999998</v>
      </c>
      <c r="D23" s="17">
        <f t="shared" si="0"/>
        <v>1.2172499999999999</v>
      </c>
    </row>
    <row r="24" spans="1:4" ht="18.75" customHeight="1" x14ac:dyDescent="0.3">
      <c r="A24" s="15" t="s">
        <v>155</v>
      </c>
      <c r="B24" s="17">
        <v>3525.25</v>
      </c>
      <c r="C24" s="17">
        <v>4291.1105600000001</v>
      </c>
      <c r="D24" s="17">
        <f t="shared" si="0"/>
        <v>1.2172499992908306</v>
      </c>
    </row>
    <row r="25" spans="1:4" ht="18.75" customHeight="1" x14ac:dyDescent="0.3">
      <c r="A25" s="15" t="s">
        <v>156</v>
      </c>
      <c r="B25" s="17">
        <v>3525.25</v>
      </c>
      <c r="C25" s="17">
        <v>4291.1105600000001</v>
      </c>
      <c r="D25" s="17">
        <f t="shared" si="0"/>
        <v>1.2172499992908306</v>
      </c>
    </row>
    <row r="26" spans="1:4" ht="18.75" customHeight="1" x14ac:dyDescent="0.3">
      <c r="A26" s="15" t="s">
        <v>157</v>
      </c>
      <c r="B26" s="17">
        <v>3525.25</v>
      </c>
      <c r="C26" s="17">
        <v>4276.1282499999998</v>
      </c>
      <c r="D26" s="17">
        <f t="shared" si="0"/>
        <v>1.2129999999999999</v>
      </c>
    </row>
    <row r="27" spans="1:4" ht="18.75" customHeight="1" x14ac:dyDescent="0.3">
      <c r="A27" s="15" t="s">
        <v>158</v>
      </c>
      <c r="B27" s="17">
        <v>3582.41</v>
      </c>
      <c r="C27" s="17">
        <v>4358.5391200000004</v>
      </c>
      <c r="D27" s="17">
        <f t="shared" si="0"/>
        <v>1.2166499981855792</v>
      </c>
    </row>
    <row r="28" spans="1:4" ht="18.75" customHeight="1" x14ac:dyDescent="0.3">
      <c r="A28" s="15" t="s">
        <v>159</v>
      </c>
      <c r="B28" s="17">
        <v>3591.48</v>
      </c>
      <c r="C28" s="17">
        <v>4342.4584599999998</v>
      </c>
      <c r="D28" s="17">
        <f t="shared" si="0"/>
        <v>1.2090999977725061</v>
      </c>
    </row>
    <row r="29" spans="1:4" ht="18.75" customHeight="1" x14ac:dyDescent="0.3">
      <c r="A29" s="15" t="s">
        <v>160</v>
      </c>
      <c r="B29" s="17">
        <v>3636.91</v>
      </c>
      <c r="C29" s="17">
        <v>4408.8441400000002</v>
      </c>
      <c r="D29" s="17">
        <f t="shared" si="0"/>
        <v>1.2122499979378099</v>
      </c>
    </row>
    <row r="30" spans="1:4" ht="18.75" customHeight="1" x14ac:dyDescent="0.3">
      <c r="A30" s="15" t="s">
        <v>161</v>
      </c>
      <c r="B30" s="17">
        <v>3585.44</v>
      </c>
      <c r="C30" s="17">
        <v>4355.9510499999997</v>
      </c>
      <c r="D30" s="17">
        <f t="shared" si="0"/>
        <v>1.2148999983265651</v>
      </c>
    </row>
    <row r="31" spans="1:4" ht="18.75" customHeight="1" x14ac:dyDescent="0.3">
      <c r="A31" s="15" t="s">
        <v>162</v>
      </c>
      <c r="B31" s="17">
        <v>3559.46</v>
      </c>
      <c r="C31" s="17">
        <v>4324.3879500000003</v>
      </c>
      <c r="D31" s="17">
        <f t="shared" si="0"/>
        <v>1.2148999988762341</v>
      </c>
    </row>
    <row r="32" spans="1:4" ht="18.75" customHeight="1" x14ac:dyDescent="0.3">
      <c r="A32" s="15" t="s">
        <v>163</v>
      </c>
      <c r="B32" s="17">
        <v>3559.46</v>
      </c>
      <c r="C32" s="17">
        <v>4324.3879500000003</v>
      </c>
      <c r="D32" s="17">
        <f t="shared" si="0"/>
        <v>1.2148999988762341</v>
      </c>
    </row>
    <row r="33" spans="1:4" ht="18.75" customHeight="1" x14ac:dyDescent="0.3">
      <c r="A33" s="15" t="s">
        <v>164</v>
      </c>
      <c r="B33" s="17">
        <v>3559.46</v>
      </c>
      <c r="C33" s="17">
        <v>4300.7175399999996</v>
      </c>
      <c r="D33" s="17">
        <f t="shared" si="0"/>
        <v>1.2082499985952924</v>
      </c>
    </row>
    <row r="34" spans="1:4" ht="18.75" customHeight="1" x14ac:dyDescent="0.3">
      <c r="A34" s="15" t="s">
        <v>165</v>
      </c>
      <c r="B34" s="17">
        <v>3561.37</v>
      </c>
      <c r="C34" s="17">
        <v>4283.7938999999997</v>
      </c>
      <c r="D34" s="17">
        <f t="shared" si="0"/>
        <v>1.2028499987364412</v>
      </c>
    </row>
    <row r="35" spans="1:4" ht="18.75" customHeight="1" x14ac:dyDescent="0.3">
      <c r="A35" s="15" t="s">
        <v>166</v>
      </c>
      <c r="B35" s="17">
        <v>3534.99</v>
      </c>
      <c r="C35" s="17">
        <v>4246.4067299999997</v>
      </c>
      <c r="D35" s="17">
        <f t="shared" si="0"/>
        <v>1.2012499978783533</v>
      </c>
    </row>
    <row r="36" spans="1:4" ht="18.75" customHeight="1" x14ac:dyDescent="0.3">
      <c r="A36" s="15" t="s">
        <v>167</v>
      </c>
      <c r="B36" s="17">
        <v>3522.57</v>
      </c>
      <c r="C36" s="17">
        <v>4219.5104700000002</v>
      </c>
      <c r="D36" s="17">
        <f t="shared" si="0"/>
        <v>1.1978499987225235</v>
      </c>
    </row>
    <row r="37" spans="1:4" ht="18.75" customHeight="1" x14ac:dyDescent="0.3">
      <c r="A37" s="15" t="s">
        <v>168</v>
      </c>
      <c r="B37" s="17">
        <v>3558.63</v>
      </c>
      <c r="C37" s="17">
        <v>4279.4305000000004</v>
      </c>
      <c r="D37" s="17">
        <f t="shared" si="0"/>
        <v>1.2025499981734544</v>
      </c>
    </row>
    <row r="38" spans="1:4" ht="18.75" customHeight="1" x14ac:dyDescent="0.3">
      <c r="A38" s="15" t="s">
        <v>169</v>
      </c>
      <c r="B38" s="17">
        <v>3543.28</v>
      </c>
      <c r="C38" s="17">
        <v>4260.9713599999995</v>
      </c>
      <c r="D38" s="17">
        <f t="shared" si="0"/>
        <v>1.2025499988711024</v>
      </c>
    </row>
    <row r="39" spans="1:4" ht="18.75" customHeight="1" x14ac:dyDescent="0.3">
      <c r="A39" s="15" t="s">
        <v>170</v>
      </c>
      <c r="B39" s="17">
        <v>3543.28</v>
      </c>
      <c r="C39" s="17">
        <v>4260.9713599999995</v>
      </c>
      <c r="D39" s="17">
        <f t="shared" si="0"/>
        <v>1.2025499988711024</v>
      </c>
    </row>
    <row r="40" spans="1:4" ht="18.75" customHeight="1" x14ac:dyDescent="0.3">
      <c r="A40" s="15" t="s">
        <v>171</v>
      </c>
      <c r="B40" s="17">
        <v>3543.28</v>
      </c>
      <c r="C40" s="17">
        <v>4268.7665800000004</v>
      </c>
      <c r="D40" s="17">
        <f t="shared" si="0"/>
        <v>1.20475</v>
      </c>
    </row>
    <row r="41" spans="1:4" ht="18.75" customHeight="1" x14ac:dyDescent="0.3">
      <c r="A41" s="15" t="s">
        <v>172</v>
      </c>
      <c r="B41" s="17">
        <v>3554.65</v>
      </c>
      <c r="C41" s="17">
        <v>4300.23783</v>
      </c>
      <c r="D41" s="17">
        <f t="shared" si="0"/>
        <v>1.2097499978900876</v>
      </c>
    </row>
    <row r="42" spans="1:4" ht="18.75" customHeight="1" x14ac:dyDescent="0.3">
      <c r="A42" s="15" t="s">
        <v>173</v>
      </c>
      <c r="B42" s="17">
        <v>3583.23</v>
      </c>
      <c r="C42" s="17">
        <v>4346.6371499999996</v>
      </c>
      <c r="D42" s="17">
        <f t="shared" si="0"/>
        <v>1.213049999581383</v>
      </c>
    </row>
    <row r="43" spans="1:4" ht="18.75" customHeight="1" x14ac:dyDescent="0.3">
      <c r="A43" s="15" t="s">
        <v>174</v>
      </c>
      <c r="B43" s="17">
        <v>3557.16</v>
      </c>
      <c r="C43" s="17">
        <v>4315.5465100000001</v>
      </c>
      <c r="D43" s="17">
        <f t="shared" si="0"/>
        <v>1.2131999994377538</v>
      </c>
    </row>
    <row r="44" spans="1:4" ht="18.75" customHeight="1" x14ac:dyDescent="0.3">
      <c r="A44" s="15" t="s">
        <v>175</v>
      </c>
      <c r="B44" s="17">
        <v>3525.45</v>
      </c>
      <c r="C44" s="17">
        <v>4272.3165799999997</v>
      </c>
      <c r="D44" s="17">
        <f t="shared" si="0"/>
        <v>1.2118499992908707</v>
      </c>
    </row>
    <row r="45" spans="1:4" ht="18.75" customHeight="1" x14ac:dyDescent="0.3">
      <c r="A45" s="15" t="s">
        <v>176</v>
      </c>
      <c r="B45" s="17">
        <v>3515.65</v>
      </c>
      <c r="C45" s="17">
        <v>4260.4404500000001</v>
      </c>
      <c r="D45" s="17">
        <f t="shared" si="0"/>
        <v>1.211849999288894</v>
      </c>
    </row>
    <row r="46" spans="1:4" ht="18.75" customHeight="1" x14ac:dyDescent="0.3">
      <c r="A46" s="15" t="s">
        <v>177</v>
      </c>
      <c r="B46" s="17">
        <v>3515.65</v>
      </c>
      <c r="C46" s="17">
        <v>4260.4404500000001</v>
      </c>
      <c r="D46" s="17">
        <f t="shared" si="0"/>
        <v>1.211849999288894</v>
      </c>
    </row>
    <row r="47" spans="1:4" ht="18.75" customHeight="1" x14ac:dyDescent="0.3">
      <c r="A47" s="15" t="s">
        <v>178</v>
      </c>
      <c r="B47" s="17">
        <v>3515.65</v>
      </c>
      <c r="C47" s="17">
        <v>4265.1865799999996</v>
      </c>
      <c r="D47" s="17">
        <f t="shared" si="0"/>
        <v>1.2131999999999998</v>
      </c>
    </row>
    <row r="48" spans="1:4" ht="18.75" customHeight="1" x14ac:dyDescent="0.3">
      <c r="A48" s="15" t="s">
        <v>179</v>
      </c>
      <c r="B48" s="17">
        <v>3515.65</v>
      </c>
      <c r="C48" s="17">
        <v>4260.6162299999996</v>
      </c>
      <c r="D48" s="17">
        <f t="shared" si="0"/>
        <v>1.2118999985777879</v>
      </c>
    </row>
    <row r="49" spans="1:4" ht="18.75" customHeight="1" x14ac:dyDescent="0.3">
      <c r="A49" s="15" t="s">
        <v>180</v>
      </c>
      <c r="B49" s="17">
        <v>3518.19</v>
      </c>
      <c r="C49" s="17">
        <v>4233.2621099999997</v>
      </c>
      <c r="D49" s="17">
        <f t="shared" si="0"/>
        <v>1.2032499978682218</v>
      </c>
    </row>
    <row r="50" spans="1:4" ht="18.75" customHeight="1" x14ac:dyDescent="0.3">
      <c r="A50" s="15" t="s">
        <v>181</v>
      </c>
      <c r="B50" s="17">
        <v>3545.84</v>
      </c>
      <c r="C50" s="17">
        <v>4280.8926300000003</v>
      </c>
      <c r="D50" s="17">
        <f t="shared" si="0"/>
        <v>1.2072999994359588</v>
      </c>
    </row>
    <row r="51" spans="1:4" ht="18.75" customHeight="1" x14ac:dyDescent="0.3">
      <c r="A51" s="15" t="s">
        <v>182</v>
      </c>
      <c r="B51" s="17">
        <v>3537.86</v>
      </c>
      <c r="C51" s="17">
        <v>4290.3628200000003</v>
      </c>
      <c r="D51" s="17">
        <f t="shared" si="0"/>
        <v>1.2126999994346865</v>
      </c>
    </row>
    <row r="52" spans="1:4" ht="18.75" customHeight="1" x14ac:dyDescent="0.3">
      <c r="A52" s="15" t="s">
        <v>183</v>
      </c>
      <c r="B52" s="17">
        <v>3555.4</v>
      </c>
      <c r="C52" s="17">
        <v>4311.6335799999997</v>
      </c>
      <c r="D52" s="17">
        <f t="shared" si="0"/>
        <v>1.2126999999999999</v>
      </c>
    </row>
    <row r="53" spans="1:4" ht="18.75" customHeight="1" x14ac:dyDescent="0.3">
      <c r="A53" s="15" t="s">
        <v>184</v>
      </c>
      <c r="B53" s="17">
        <v>3555.4</v>
      </c>
      <c r="C53" s="17">
        <v>4311.6335799999997</v>
      </c>
      <c r="D53" s="17">
        <f t="shared" si="0"/>
        <v>1.2126999999999999</v>
      </c>
    </row>
    <row r="54" spans="1:4" ht="18.75" customHeight="1" x14ac:dyDescent="0.3">
      <c r="A54" s="15" t="s">
        <v>185</v>
      </c>
      <c r="B54" s="17">
        <v>3555.4</v>
      </c>
      <c r="C54" s="17">
        <v>4315.3667500000001</v>
      </c>
      <c r="D54" s="17">
        <f t="shared" si="0"/>
        <v>1.2137500000000001</v>
      </c>
    </row>
    <row r="55" spans="1:4" ht="18.75" customHeight="1" x14ac:dyDescent="0.3">
      <c r="A55" s="15" t="s">
        <v>186</v>
      </c>
      <c r="B55" s="17">
        <v>3602.41</v>
      </c>
      <c r="C55" s="17">
        <v>4380.3504300000004</v>
      </c>
      <c r="D55" s="17">
        <f t="shared" si="0"/>
        <v>1.2159499973628767</v>
      </c>
    </row>
    <row r="56" spans="1:4" ht="18.75" customHeight="1" x14ac:dyDescent="0.3">
      <c r="A56" s="15" t="s">
        <v>187</v>
      </c>
      <c r="B56" s="17">
        <v>3590.37</v>
      </c>
      <c r="C56" s="17">
        <v>4352.4260299999996</v>
      </c>
      <c r="D56" s="17">
        <f t="shared" si="0"/>
        <v>1.2122499993036928</v>
      </c>
    </row>
    <row r="57" spans="1:4" ht="18.75" customHeight="1" x14ac:dyDescent="0.3">
      <c r="A57" s="15" t="s">
        <v>188</v>
      </c>
      <c r="B57" s="17">
        <v>3578.29</v>
      </c>
      <c r="C57" s="17">
        <v>4374.1016900000004</v>
      </c>
      <c r="D57" s="17">
        <f t="shared" si="0"/>
        <v>1.2223999983232217</v>
      </c>
    </row>
    <row r="58" spans="1:4" ht="18.75" customHeight="1" x14ac:dyDescent="0.3">
      <c r="A58" s="15" t="s">
        <v>189</v>
      </c>
      <c r="B58" s="17">
        <v>3588.23</v>
      </c>
      <c r="C58" s="17">
        <v>4355.3935700000002</v>
      </c>
      <c r="D58" s="17">
        <f t="shared" si="0"/>
        <v>1.2137999988852444</v>
      </c>
    </row>
    <row r="59" spans="1:4" ht="18.75" customHeight="1" x14ac:dyDescent="0.3">
      <c r="A59" s="15" t="s">
        <v>190</v>
      </c>
      <c r="B59" s="17">
        <v>3624.39</v>
      </c>
      <c r="C59" s="17">
        <v>4399.2845799999996</v>
      </c>
      <c r="D59" s="17">
        <f t="shared" si="0"/>
        <v>1.213799999448183</v>
      </c>
    </row>
    <row r="60" spans="1:4" ht="18.75" customHeight="1" x14ac:dyDescent="0.3">
      <c r="A60" s="15" t="s">
        <v>191</v>
      </c>
      <c r="B60" s="17">
        <v>3624.39</v>
      </c>
      <c r="C60" s="17">
        <v>4399.2845799999996</v>
      </c>
      <c r="D60" s="17">
        <f t="shared" si="0"/>
        <v>1.213799999448183</v>
      </c>
    </row>
    <row r="61" spans="1:4" ht="18.75" customHeight="1" x14ac:dyDescent="0.3">
      <c r="A61" s="15" t="s">
        <v>192</v>
      </c>
      <c r="B61" s="17">
        <v>3624.39</v>
      </c>
      <c r="C61" s="17">
        <v>4367.9336000000003</v>
      </c>
      <c r="D61" s="17">
        <f t="shared" si="0"/>
        <v>1.2051499976547779</v>
      </c>
    </row>
    <row r="62" spans="1:4" ht="18.75" customHeight="1" x14ac:dyDescent="0.3">
      <c r="A62" s="15" t="s">
        <v>193</v>
      </c>
      <c r="B62" s="17">
        <v>3622.36</v>
      </c>
      <c r="C62" s="17">
        <v>4369.4717499999997</v>
      </c>
      <c r="D62" s="17">
        <f t="shared" si="0"/>
        <v>1.2062499999999998</v>
      </c>
    </row>
    <row r="63" spans="1:4" ht="18.75" customHeight="1" x14ac:dyDescent="0.3">
      <c r="A63" s="15" t="s">
        <v>194</v>
      </c>
      <c r="B63" s="17">
        <v>3646.61</v>
      </c>
      <c r="C63" s="17">
        <v>4403.0992399999996</v>
      </c>
      <c r="D63" s="17">
        <f t="shared" si="0"/>
        <v>1.207449998765977</v>
      </c>
    </row>
    <row r="64" spans="1:4" ht="18.75" customHeight="1" x14ac:dyDescent="0.3">
      <c r="A64" s="15" t="s">
        <v>195</v>
      </c>
      <c r="B64" s="17">
        <v>3676.94</v>
      </c>
      <c r="C64" s="17">
        <v>4427.4034499999998</v>
      </c>
      <c r="D64" s="17">
        <f t="shared" si="0"/>
        <v>1.2040999989121388</v>
      </c>
    </row>
    <row r="65" spans="1:4" ht="18.75" customHeight="1" x14ac:dyDescent="0.3">
      <c r="A65" s="15" t="s">
        <v>196</v>
      </c>
      <c r="B65" s="17">
        <v>3647.99</v>
      </c>
      <c r="C65" s="17">
        <v>4344.3912899999996</v>
      </c>
      <c r="D65" s="17">
        <f t="shared" si="0"/>
        <v>1.1908999997258765</v>
      </c>
    </row>
    <row r="66" spans="1:4" ht="18.75" customHeight="1" x14ac:dyDescent="0.3">
      <c r="A66" s="15" t="s">
        <v>197</v>
      </c>
      <c r="B66" s="17">
        <v>3640.2</v>
      </c>
      <c r="C66" s="17">
        <v>4335.1141799999996</v>
      </c>
      <c r="D66" s="17">
        <f t="shared" ref="D66:D129" si="1">+C66/B66</f>
        <v>1.1908999999999998</v>
      </c>
    </row>
    <row r="67" spans="1:4" ht="18.75" customHeight="1" x14ac:dyDescent="0.3">
      <c r="A67" s="15" t="s">
        <v>198</v>
      </c>
      <c r="B67" s="17">
        <v>3640.2</v>
      </c>
      <c r="C67" s="17">
        <v>4335.1141799999996</v>
      </c>
      <c r="D67" s="17">
        <f t="shared" si="1"/>
        <v>1.1908999999999998</v>
      </c>
    </row>
    <row r="68" spans="1:4" ht="18.75" customHeight="1" x14ac:dyDescent="0.3">
      <c r="A68" s="15" t="s">
        <v>199</v>
      </c>
      <c r="B68" s="17">
        <v>3640.2</v>
      </c>
      <c r="C68" s="17">
        <v>4316.5491599999996</v>
      </c>
      <c r="D68" s="17">
        <f t="shared" si="1"/>
        <v>1.1858</v>
      </c>
    </row>
    <row r="69" spans="1:4" ht="18.75" customHeight="1" x14ac:dyDescent="0.3">
      <c r="A69" s="15" t="s">
        <v>200</v>
      </c>
      <c r="B69" s="17">
        <v>3623.61</v>
      </c>
      <c r="C69" s="17">
        <v>4306.1169399999999</v>
      </c>
      <c r="D69" s="17">
        <f t="shared" si="1"/>
        <v>1.1883499990341124</v>
      </c>
    </row>
    <row r="70" spans="1:4" ht="18.75" customHeight="1" x14ac:dyDescent="0.3">
      <c r="A70" s="15" t="s">
        <v>201</v>
      </c>
      <c r="B70" s="17">
        <v>3598.77</v>
      </c>
      <c r="C70" s="17">
        <v>4281.2767299999996</v>
      </c>
      <c r="D70" s="17">
        <f t="shared" si="1"/>
        <v>1.1896499998610635</v>
      </c>
    </row>
    <row r="71" spans="1:4" ht="18.75" customHeight="1" x14ac:dyDescent="0.3">
      <c r="A71" s="15" t="s">
        <v>202</v>
      </c>
      <c r="B71" s="17">
        <v>3561.91</v>
      </c>
      <c r="C71" s="17">
        <v>4260.2224500000002</v>
      </c>
      <c r="D71" s="17">
        <f t="shared" si="1"/>
        <v>1.1960499984558848</v>
      </c>
    </row>
    <row r="72" spans="1:4" ht="18.75" customHeight="1" x14ac:dyDescent="0.3">
      <c r="A72" s="15" t="s">
        <v>203</v>
      </c>
      <c r="B72" s="17">
        <v>3534.62</v>
      </c>
      <c r="C72" s="17">
        <v>4219.6293500000002</v>
      </c>
      <c r="D72" s="17">
        <f t="shared" si="1"/>
        <v>1.1937999983025049</v>
      </c>
    </row>
    <row r="73" spans="1:4" ht="18.75" customHeight="1" x14ac:dyDescent="0.3">
      <c r="A73" s="15" t="s">
        <v>204</v>
      </c>
      <c r="B73" s="17">
        <v>3575.3</v>
      </c>
      <c r="C73" s="17">
        <v>4268.1931400000003</v>
      </c>
      <c r="D73" s="17">
        <f t="shared" si="1"/>
        <v>1.1938</v>
      </c>
    </row>
    <row r="74" spans="1:4" ht="18.75" customHeight="1" x14ac:dyDescent="0.3">
      <c r="A74" s="15" t="s">
        <v>205</v>
      </c>
      <c r="B74" s="17">
        <v>3575.3</v>
      </c>
      <c r="C74" s="17">
        <v>4268.1931400000003</v>
      </c>
      <c r="D74" s="17">
        <f t="shared" si="1"/>
        <v>1.1938</v>
      </c>
    </row>
    <row r="75" spans="1:4" ht="18.75" customHeight="1" x14ac:dyDescent="0.3">
      <c r="A75" s="15" t="s">
        <v>206</v>
      </c>
      <c r="B75" s="17">
        <v>3575.3</v>
      </c>
      <c r="C75" s="17">
        <v>4260.5062399999997</v>
      </c>
      <c r="D75" s="17">
        <f t="shared" si="1"/>
        <v>1.1916499986015159</v>
      </c>
    </row>
    <row r="76" spans="1:4" ht="18.75" customHeight="1" x14ac:dyDescent="0.3">
      <c r="A76" s="15" t="s">
        <v>207</v>
      </c>
      <c r="B76" s="17">
        <v>3575.63</v>
      </c>
      <c r="C76" s="17">
        <v>4253.0330999999996</v>
      </c>
      <c r="D76" s="17">
        <f t="shared" si="1"/>
        <v>1.1894499990211513</v>
      </c>
    </row>
    <row r="77" spans="1:4" ht="18.75" customHeight="1" x14ac:dyDescent="0.3">
      <c r="A77" s="15" t="s">
        <v>208</v>
      </c>
      <c r="B77" s="17">
        <v>3553.51</v>
      </c>
      <c r="C77" s="17">
        <v>4230.2759699999997</v>
      </c>
      <c r="D77" s="17">
        <f t="shared" si="1"/>
        <v>1.1904499973265867</v>
      </c>
    </row>
    <row r="78" spans="1:4" ht="18.75" customHeight="1" x14ac:dyDescent="0.3">
      <c r="A78" s="15" t="s">
        <v>209</v>
      </c>
      <c r="B78" s="17">
        <v>3578.02</v>
      </c>
      <c r="C78" s="17">
        <v>4266.7888499999999</v>
      </c>
      <c r="D78" s="17">
        <f t="shared" si="1"/>
        <v>1.1924999999999999</v>
      </c>
    </row>
    <row r="79" spans="1:4" ht="18.75" customHeight="1" x14ac:dyDescent="0.3">
      <c r="A79" s="15" t="s">
        <v>210</v>
      </c>
      <c r="B79" s="17">
        <v>3569.45</v>
      </c>
      <c r="C79" s="17">
        <v>4251.03647</v>
      </c>
      <c r="D79" s="17">
        <f t="shared" si="1"/>
        <v>1.190949997898836</v>
      </c>
    </row>
    <row r="80" spans="1:4" ht="18.75" customHeight="1" x14ac:dyDescent="0.3">
      <c r="A80" s="15" t="s">
        <v>211</v>
      </c>
      <c r="B80" s="17">
        <v>3553.34</v>
      </c>
      <c r="C80" s="17">
        <v>4231.8502699999999</v>
      </c>
      <c r="D80" s="17">
        <f t="shared" si="1"/>
        <v>1.1909499991557237</v>
      </c>
    </row>
    <row r="81" spans="1:4" ht="18.75" customHeight="1" x14ac:dyDescent="0.3">
      <c r="A81" s="15" t="s">
        <v>212</v>
      </c>
      <c r="B81" s="17">
        <v>3553.34</v>
      </c>
      <c r="C81" s="17">
        <v>4231.8502699999999</v>
      </c>
      <c r="D81" s="17">
        <f t="shared" si="1"/>
        <v>1.1909499991557237</v>
      </c>
    </row>
    <row r="82" spans="1:4" ht="18.75" customHeight="1" x14ac:dyDescent="0.3">
      <c r="A82" s="15" t="s">
        <v>213</v>
      </c>
      <c r="B82" s="17">
        <v>3553.34</v>
      </c>
      <c r="C82" s="17">
        <v>4239.8452799999995</v>
      </c>
      <c r="D82" s="17">
        <f t="shared" si="1"/>
        <v>1.193199997748597</v>
      </c>
    </row>
    <row r="83" spans="1:4" ht="18.75" customHeight="1" x14ac:dyDescent="0.3">
      <c r="A83" s="15" t="s">
        <v>214</v>
      </c>
      <c r="B83" s="17">
        <v>3553.34</v>
      </c>
      <c r="C83" s="17">
        <v>4218.5252399999999</v>
      </c>
      <c r="D83" s="17">
        <f t="shared" si="1"/>
        <v>1.187199997748597</v>
      </c>
    </row>
    <row r="84" spans="1:4" ht="18.75" customHeight="1" x14ac:dyDescent="0.3">
      <c r="A84" s="15" t="s">
        <v>215</v>
      </c>
      <c r="B84" s="17">
        <v>3589.82</v>
      </c>
      <c r="C84" s="17">
        <v>4246.9365500000004</v>
      </c>
      <c r="D84" s="17">
        <f t="shared" si="1"/>
        <v>1.1830499997214345</v>
      </c>
    </row>
    <row r="85" spans="1:4" ht="18.75" customHeight="1" x14ac:dyDescent="0.3">
      <c r="A85" s="15" t="s">
        <v>216</v>
      </c>
      <c r="B85" s="17">
        <v>3635.12</v>
      </c>
      <c r="C85" s="17">
        <v>4280.5355499999996</v>
      </c>
      <c r="D85" s="17">
        <f t="shared" si="1"/>
        <v>1.1775499983494355</v>
      </c>
    </row>
    <row r="86" spans="1:4" ht="18.75" customHeight="1" x14ac:dyDescent="0.3">
      <c r="A86" s="15" t="s">
        <v>217</v>
      </c>
      <c r="B86" s="17">
        <v>3658.22</v>
      </c>
      <c r="C86" s="17">
        <v>4315.6021300000002</v>
      </c>
      <c r="D86" s="17">
        <f t="shared" si="1"/>
        <v>1.1796999989065722</v>
      </c>
    </row>
    <row r="87" spans="1:4" ht="18.75" customHeight="1" x14ac:dyDescent="0.3">
      <c r="A87" s="15" t="s">
        <v>218</v>
      </c>
      <c r="B87" s="17">
        <v>3665.41</v>
      </c>
      <c r="C87" s="17">
        <v>4324.0841700000001</v>
      </c>
      <c r="D87" s="17">
        <f t="shared" si="1"/>
        <v>1.1796999980902547</v>
      </c>
    </row>
    <row r="88" spans="1:4" ht="18.75" customHeight="1" x14ac:dyDescent="0.3">
      <c r="A88" s="15" t="s">
        <v>219</v>
      </c>
      <c r="B88" s="17">
        <v>3665.41</v>
      </c>
      <c r="C88" s="17">
        <v>4324.0841700000001</v>
      </c>
      <c r="D88" s="17">
        <f t="shared" si="1"/>
        <v>1.1796999980902547</v>
      </c>
    </row>
    <row r="89" spans="1:4" ht="18.75" customHeight="1" x14ac:dyDescent="0.3">
      <c r="A89" s="15" t="s">
        <v>220</v>
      </c>
      <c r="B89" s="17">
        <v>3665.41</v>
      </c>
      <c r="C89" s="17">
        <v>4311.8050499999999</v>
      </c>
      <c r="D89" s="17">
        <f t="shared" si="1"/>
        <v>1.1763499990451274</v>
      </c>
    </row>
    <row r="90" spans="1:4" ht="18.75" customHeight="1" x14ac:dyDescent="0.3">
      <c r="A90" s="15" t="s">
        <v>221</v>
      </c>
      <c r="B90" s="17">
        <v>3705.85</v>
      </c>
      <c r="C90" s="17">
        <v>4346.0355799999998</v>
      </c>
      <c r="D90" s="17">
        <f t="shared" si="1"/>
        <v>1.1727499979761729</v>
      </c>
    </row>
    <row r="91" spans="1:4" ht="18.75" customHeight="1" x14ac:dyDescent="0.3">
      <c r="A91" s="15" t="s">
        <v>222</v>
      </c>
      <c r="B91" s="17">
        <v>3736.91</v>
      </c>
      <c r="C91" s="17">
        <v>4391.9903199999999</v>
      </c>
      <c r="D91" s="17">
        <f t="shared" si="1"/>
        <v>1.1752999991971977</v>
      </c>
    </row>
    <row r="92" spans="1:4" ht="18.75" customHeight="1" x14ac:dyDescent="0.3">
      <c r="A92" s="15" t="s">
        <v>223</v>
      </c>
      <c r="B92" s="17">
        <v>3678.62</v>
      </c>
      <c r="C92" s="17">
        <v>4326.2410499999996</v>
      </c>
      <c r="D92" s="17">
        <f t="shared" si="1"/>
        <v>1.1760499997281588</v>
      </c>
    </row>
    <row r="93" spans="1:4" ht="18.75" customHeight="1" x14ac:dyDescent="0.3">
      <c r="A93" s="15" t="s">
        <v>224</v>
      </c>
      <c r="B93" s="17">
        <v>3678.62</v>
      </c>
      <c r="C93" s="17">
        <v>4326.2410499999996</v>
      </c>
      <c r="D93" s="17">
        <f t="shared" si="1"/>
        <v>1.1760499997281588</v>
      </c>
    </row>
    <row r="94" spans="1:4" ht="18.75" customHeight="1" x14ac:dyDescent="0.3">
      <c r="A94" s="15" t="s">
        <v>225</v>
      </c>
      <c r="B94" s="17">
        <v>3678.62</v>
      </c>
      <c r="C94" s="17">
        <v>4326.2410499999996</v>
      </c>
      <c r="D94" s="17">
        <f t="shared" si="1"/>
        <v>1.1760499997281588</v>
      </c>
    </row>
    <row r="95" spans="1:4" ht="18.75" customHeight="1" x14ac:dyDescent="0.3">
      <c r="A95" s="15" t="s">
        <v>226</v>
      </c>
      <c r="B95" s="17">
        <v>3678.62</v>
      </c>
      <c r="C95" s="17">
        <v>4326.2410499999996</v>
      </c>
      <c r="D95" s="17">
        <f t="shared" si="1"/>
        <v>1.1760499997281588</v>
      </c>
    </row>
    <row r="96" spans="1:4" ht="18.75" customHeight="1" x14ac:dyDescent="0.3">
      <c r="A96" s="15" t="s">
        <v>227</v>
      </c>
      <c r="B96" s="17">
        <v>3678.62</v>
      </c>
      <c r="C96" s="17">
        <v>4340.2197999999999</v>
      </c>
      <c r="D96" s="17">
        <f t="shared" si="1"/>
        <v>1.1798499980971124</v>
      </c>
    </row>
    <row r="97" spans="1:4" ht="18.75" customHeight="1" x14ac:dyDescent="0.3">
      <c r="A97" s="15" t="s">
        <v>228</v>
      </c>
      <c r="B97" s="17">
        <v>3645.79</v>
      </c>
      <c r="C97" s="17">
        <v>4316.2507800000003</v>
      </c>
      <c r="D97" s="17">
        <f t="shared" si="1"/>
        <v>1.1838999997257111</v>
      </c>
    </row>
    <row r="98" spans="1:4" ht="18.75" customHeight="1" x14ac:dyDescent="0.3">
      <c r="A98" s="15" t="s">
        <v>229</v>
      </c>
      <c r="B98" s="17">
        <v>3645.14</v>
      </c>
      <c r="C98" s="17">
        <v>4337.8988499999996</v>
      </c>
      <c r="D98" s="17">
        <f t="shared" si="1"/>
        <v>1.1900499980796346</v>
      </c>
    </row>
    <row r="99" spans="1:4" ht="18.75" customHeight="1" x14ac:dyDescent="0.3">
      <c r="A99" s="15" t="s">
        <v>230</v>
      </c>
      <c r="B99" s="17">
        <v>3639.62</v>
      </c>
      <c r="C99" s="17">
        <v>4330.2378900000003</v>
      </c>
      <c r="D99" s="17">
        <f t="shared" si="1"/>
        <v>1.1897499986262303</v>
      </c>
    </row>
    <row r="100" spans="1:4" ht="18.75" customHeight="1" x14ac:dyDescent="0.3">
      <c r="A100" s="15" t="s">
        <v>231</v>
      </c>
      <c r="B100" s="17">
        <v>3634.07</v>
      </c>
      <c r="C100" s="17">
        <v>4320.7275200000004</v>
      </c>
      <c r="D100" s="17">
        <f t="shared" si="1"/>
        <v>1.1889499982113718</v>
      </c>
    </row>
    <row r="101" spans="1:4" ht="18.75" customHeight="1" x14ac:dyDescent="0.3">
      <c r="A101" s="15" t="s">
        <v>232</v>
      </c>
      <c r="B101" s="17">
        <v>3650.23</v>
      </c>
      <c r="C101" s="17">
        <v>4339.9409500000002</v>
      </c>
      <c r="D101" s="17">
        <f t="shared" si="1"/>
        <v>1.1889499976713795</v>
      </c>
    </row>
    <row r="102" spans="1:4" ht="18.75" customHeight="1" x14ac:dyDescent="0.3">
      <c r="A102" s="15" t="s">
        <v>233</v>
      </c>
      <c r="B102" s="17">
        <v>3650.23</v>
      </c>
      <c r="C102" s="17">
        <v>4339.9409500000002</v>
      </c>
      <c r="D102" s="17">
        <f t="shared" si="1"/>
        <v>1.1889499976713795</v>
      </c>
    </row>
    <row r="103" spans="1:4" ht="18.75" customHeight="1" x14ac:dyDescent="0.3">
      <c r="A103" s="15" t="s">
        <v>234</v>
      </c>
      <c r="B103" s="17">
        <v>3650.23</v>
      </c>
      <c r="C103" s="17">
        <v>4346.5113700000002</v>
      </c>
      <c r="D103" s="17">
        <f t="shared" si="1"/>
        <v>1.1907499993151116</v>
      </c>
    </row>
    <row r="104" spans="1:4" ht="18.75" customHeight="1" x14ac:dyDescent="0.3">
      <c r="A104" s="15" t="s">
        <v>235</v>
      </c>
      <c r="B104" s="17">
        <v>3653.57</v>
      </c>
      <c r="C104" s="17">
        <v>4357.0649000000003</v>
      </c>
      <c r="D104" s="17">
        <f t="shared" si="1"/>
        <v>1.192549999042033</v>
      </c>
    </row>
    <row r="105" spans="1:4" ht="18.75" customHeight="1" x14ac:dyDescent="0.3">
      <c r="A105" s="15" t="s">
        <v>236</v>
      </c>
      <c r="B105" s="17">
        <v>3666.17</v>
      </c>
      <c r="C105" s="17">
        <v>4387.4889400000002</v>
      </c>
      <c r="D105" s="17">
        <f t="shared" si="1"/>
        <v>1.1967499979542684</v>
      </c>
    </row>
    <row r="106" spans="1:4" ht="18.75" customHeight="1" x14ac:dyDescent="0.3">
      <c r="A106" s="15" t="s">
        <v>237</v>
      </c>
      <c r="B106" s="17">
        <v>3665.49</v>
      </c>
      <c r="C106" s="17">
        <v>4387.5915299999997</v>
      </c>
      <c r="D106" s="17">
        <f t="shared" si="1"/>
        <v>1.1970000000000001</v>
      </c>
    </row>
    <row r="107" spans="1:4" ht="18.75" customHeight="1" x14ac:dyDescent="0.3">
      <c r="A107" s="15" t="s">
        <v>238</v>
      </c>
      <c r="B107" s="17">
        <v>3620.4</v>
      </c>
      <c r="C107" s="17">
        <v>4337.05818</v>
      </c>
      <c r="D107" s="17">
        <f t="shared" si="1"/>
        <v>1.1979500000000001</v>
      </c>
    </row>
    <row r="108" spans="1:4" ht="18.75" customHeight="1" x14ac:dyDescent="0.3">
      <c r="A108" s="15" t="s">
        <v>239</v>
      </c>
      <c r="B108" s="17">
        <v>3595.57</v>
      </c>
      <c r="C108" s="17">
        <v>4307.3130799999999</v>
      </c>
      <c r="D108" s="17">
        <f t="shared" si="1"/>
        <v>1.1979499995828198</v>
      </c>
    </row>
    <row r="109" spans="1:4" ht="18.75" customHeight="1" x14ac:dyDescent="0.3">
      <c r="A109" s="15" t="s">
        <v>240</v>
      </c>
      <c r="B109" s="17">
        <v>3595.57</v>
      </c>
      <c r="C109" s="17">
        <v>4307.3130799999999</v>
      </c>
      <c r="D109" s="17">
        <f t="shared" si="1"/>
        <v>1.1979499995828198</v>
      </c>
    </row>
    <row r="110" spans="1:4" ht="18.75" customHeight="1" x14ac:dyDescent="0.3">
      <c r="A110" s="15" t="s">
        <v>241</v>
      </c>
      <c r="B110" s="17">
        <v>3595.57</v>
      </c>
      <c r="C110" s="17">
        <v>4321.6953599999997</v>
      </c>
      <c r="D110" s="17">
        <f t="shared" si="1"/>
        <v>1.2019499995828198</v>
      </c>
    </row>
    <row r="111" spans="1:4" ht="18.75" customHeight="1" x14ac:dyDescent="0.3">
      <c r="A111" s="15" t="s">
        <v>242</v>
      </c>
      <c r="B111" s="17">
        <v>3606.42</v>
      </c>
      <c r="C111" s="17">
        <v>4345.1951300000001</v>
      </c>
      <c r="D111" s="17">
        <f t="shared" si="1"/>
        <v>1.204849998059017</v>
      </c>
    </row>
    <row r="112" spans="1:4" ht="18.75" customHeight="1" x14ac:dyDescent="0.3">
      <c r="A112" s="15" t="s">
        <v>243</v>
      </c>
      <c r="B112" s="17">
        <v>3636.26</v>
      </c>
      <c r="C112" s="17">
        <v>4373.8753399999996</v>
      </c>
      <c r="D112" s="17">
        <f t="shared" si="1"/>
        <v>1.202849999724992</v>
      </c>
    </row>
    <row r="113" spans="1:4" ht="18.75" customHeight="1" x14ac:dyDescent="0.3">
      <c r="A113" s="15" t="s">
        <v>244</v>
      </c>
      <c r="B113" s="17">
        <v>3639.12</v>
      </c>
      <c r="C113" s="17">
        <v>4375.13202</v>
      </c>
      <c r="D113" s="17">
        <f t="shared" si="1"/>
        <v>1.20225</v>
      </c>
    </row>
    <row r="114" spans="1:4" ht="18.75" customHeight="1" x14ac:dyDescent="0.3">
      <c r="A114" s="15" t="s">
        <v>245</v>
      </c>
      <c r="B114" s="17">
        <v>3630.81</v>
      </c>
      <c r="C114" s="17">
        <v>4374.9444999999996</v>
      </c>
      <c r="D114" s="17">
        <f t="shared" si="1"/>
        <v>1.2049499973835038</v>
      </c>
    </row>
    <row r="115" spans="1:4" ht="18.75" customHeight="1" x14ac:dyDescent="0.3">
      <c r="A115" s="15" t="s">
        <v>246</v>
      </c>
      <c r="B115" s="17">
        <v>3640.07</v>
      </c>
      <c r="C115" s="17">
        <v>4386.1023400000004</v>
      </c>
      <c r="D115" s="17">
        <f t="shared" si="1"/>
        <v>1.2049499982143201</v>
      </c>
    </row>
    <row r="116" spans="1:4" ht="18.75" customHeight="1" x14ac:dyDescent="0.3">
      <c r="A116" s="15" t="s">
        <v>247</v>
      </c>
      <c r="B116" s="17">
        <v>3640.07</v>
      </c>
      <c r="C116" s="17">
        <v>4386.1023400000004</v>
      </c>
      <c r="D116" s="17">
        <f t="shared" si="1"/>
        <v>1.2049499982143201</v>
      </c>
    </row>
    <row r="117" spans="1:4" ht="18.75" customHeight="1" x14ac:dyDescent="0.3">
      <c r="A117" s="15" t="s">
        <v>248</v>
      </c>
      <c r="B117" s="17">
        <v>3640.07</v>
      </c>
      <c r="C117" s="17">
        <v>4398.1145699999997</v>
      </c>
      <c r="D117" s="17">
        <f t="shared" si="1"/>
        <v>1.2082499979396</v>
      </c>
    </row>
    <row r="118" spans="1:4" ht="18.75" customHeight="1" x14ac:dyDescent="0.3">
      <c r="A118" s="15" t="s">
        <v>249</v>
      </c>
      <c r="B118" s="17">
        <v>3659.62</v>
      </c>
      <c r="C118" s="17">
        <v>4421.3698999999997</v>
      </c>
      <c r="D118" s="17">
        <f t="shared" si="1"/>
        <v>1.2081499991802427</v>
      </c>
    </row>
    <row r="119" spans="1:4" ht="18.75" customHeight="1" x14ac:dyDescent="0.3">
      <c r="A119" s="15" t="s">
        <v>250</v>
      </c>
      <c r="B119" s="17">
        <v>3717.46</v>
      </c>
      <c r="C119" s="17">
        <v>4494.2232599999998</v>
      </c>
      <c r="D119" s="17">
        <f t="shared" si="1"/>
        <v>1.2089499981169938</v>
      </c>
    </row>
    <row r="120" spans="1:4" ht="18.75" customHeight="1" x14ac:dyDescent="0.3">
      <c r="A120" s="15" t="s">
        <v>251</v>
      </c>
      <c r="B120" s="17">
        <v>3699.74</v>
      </c>
      <c r="C120" s="17">
        <v>4481.1250799999998</v>
      </c>
      <c r="D120" s="17">
        <f t="shared" si="1"/>
        <v>1.2111999978376859</v>
      </c>
    </row>
    <row r="121" spans="1:4" ht="18.75" customHeight="1" x14ac:dyDescent="0.3">
      <c r="A121" s="15" t="s">
        <v>252</v>
      </c>
      <c r="B121" s="17">
        <v>3712.89</v>
      </c>
      <c r="C121" s="17">
        <v>4469.5769799999998</v>
      </c>
      <c r="D121" s="17">
        <f t="shared" si="1"/>
        <v>1.203799999461336</v>
      </c>
    </row>
    <row r="122" spans="1:4" ht="18.75" customHeight="1" x14ac:dyDescent="0.3">
      <c r="A122" s="15" t="s">
        <v>253</v>
      </c>
      <c r="B122" s="17">
        <v>3740.14</v>
      </c>
      <c r="C122" s="17">
        <v>4502.3805300000004</v>
      </c>
      <c r="D122" s="17">
        <f t="shared" si="1"/>
        <v>1.2037999994652608</v>
      </c>
    </row>
    <row r="123" spans="1:4" ht="18.75" customHeight="1" x14ac:dyDescent="0.3">
      <c r="A123" s="15" t="s">
        <v>254</v>
      </c>
      <c r="B123" s="17">
        <v>3740.14</v>
      </c>
      <c r="C123" s="17">
        <v>4502.3805300000004</v>
      </c>
      <c r="D123" s="17">
        <f t="shared" si="1"/>
        <v>1.2037999994652608</v>
      </c>
    </row>
    <row r="124" spans="1:4" ht="18.75" customHeight="1" x14ac:dyDescent="0.3">
      <c r="A124" s="15" t="s">
        <v>255</v>
      </c>
      <c r="B124" s="17">
        <v>3740.14</v>
      </c>
      <c r="C124" s="17">
        <v>4516.0320400000001</v>
      </c>
      <c r="D124" s="17">
        <f t="shared" si="1"/>
        <v>1.2074499991978911</v>
      </c>
    </row>
    <row r="125" spans="1:4" ht="18.75" customHeight="1" x14ac:dyDescent="0.3">
      <c r="A125" s="15" t="s">
        <v>256</v>
      </c>
      <c r="B125" s="17">
        <v>3816.65</v>
      </c>
      <c r="C125" s="17">
        <v>4592.1932800000004</v>
      </c>
      <c r="D125" s="17">
        <f t="shared" si="1"/>
        <v>1.2032</v>
      </c>
    </row>
    <row r="126" spans="1:4" ht="18.75" customHeight="1" x14ac:dyDescent="0.3">
      <c r="A126" s="15" t="s">
        <v>257</v>
      </c>
      <c r="B126" s="17">
        <v>3831.35</v>
      </c>
      <c r="C126" s="17">
        <v>4599.5356700000002</v>
      </c>
      <c r="D126" s="17">
        <f t="shared" si="1"/>
        <v>1.2004999986949771</v>
      </c>
    </row>
    <row r="127" spans="1:4" ht="18.75" customHeight="1" x14ac:dyDescent="0.3">
      <c r="A127" s="15" t="s">
        <v>258</v>
      </c>
      <c r="B127" s="17">
        <v>3846.28</v>
      </c>
      <c r="C127" s="17">
        <v>4638.2290499999999</v>
      </c>
      <c r="D127" s="17">
        <f t="shared" si="1"/>
        <v>1.205899999480017</v>
      </c>
    </row>
    <row r="128" spans="1:4" ht="18.75" customHeight="1" x14ac:dyDescent="0.3">
      <c r="A128" s="15" t="s">
        <v>259</v>
      </c>
      <c r="B128" s="17">
        <v>3800.33</v>
      </c>
      <c r="C128" s="17">
        <v>4614.3606799999998</v>
      </c>
      <c r="D128" s="17">
        <f t="shared" si="1"/>
        <v>1.2141999984211898</v>
      </c>
    </row>
    <row r="129" spans="1:4" ht="18.75" customHeight="1" x14ac:dyDescent="0.3">
      <c r="A129" s="15" t="s">
        <v>260</v>
      </c>
      <c r="B129" s="17">
        <v>3765.33</v>
      </c>
      <c r="C129" s="17">
        <v>4571.8636800000004</v>
      </c>
      <c r="D129" s="17">
        <f t="shared" si="1"/>
        <v>1.2141999984065144</v>
      </c>
    </row>
    <row r="130" spans="1:4" ht="18.75" customHeight="1" x14ac:dyDescent="0.3">
      <c r="A130" s="15" t="s">
        <v>261</v>
      </c>
      <c r="B130" s="17">
        <v>3765.33</v>
      </c>
      <c r="C130" s="17">
        <v>4571.8636800000004</v>
      </c>
      <c r="D130" s="17">
        <f t="shared" ref="D130:D193" si="2">+C130/B130</f>
        <v>1.2141999984065144</v>
      </c>
    </row>
    <row r="131" spans="1:4" ht="18.75" customHeight="1" x14ac:dyDescent="0.3">
      <c r="A131" s="15" t="s">
        <v>262</v>
      </c>
      <c r="B131" s="17">
        <v>3765.33</v>
      </c>
      <c r="C131" s="17">
        <v>4578.6412799999998</v>
      </c>
      <c r="D131" s="17">
        <f t="shared" si="2"/>
        <v>1.216</v>
      </c>
    </row>
    <row r="132" spans="1:4" ht="18.75" customHeight="1" x14ac:dyDescent="0.3">
      <c r="A132" s="15" t="s">
        <v>263</v>
      </c>
      <c r="B132" s="17">
        <v>3714.94</v>
      </c>
      <c r="C132" s="17">
        <v>4517.9242800000002</v>
      </c>
      <c r="D132" s="17">
        <f t="shared" si="2"/>
        <v>1.2161499997308167</v>
      </c>
    </row>
    <row r="133" spans="1:4" ht="18.75" customHeight="1" x14ac:dyDescent="0.3">
      <c r="A133" s="15" t="s">
        <v>264</v>
      </c>
      <c r="B133" s="17">
        <v>3703.2</v>
      </c>
      <c r="C133" s="17">
        <v>4471.9843199999996</v>
      </c>
      <c r="D133" s="17">
        <f t="shared" si="2"/>
        <v>1.2076</v>
      </c>
    </row>
    <row r="134" spans="1:4" ht="18.75" customHeight="1" x14ac:dyDescent="0.3">
      <c r="A134" s="15" t="s">
        <v>265</v>
      </c>
      <c r="B134" s="17">
        <v>3734.09</v>
      </c>
      <c r="C134" s="17">
        <v>4508.5402599999998</v>
      </c>
      <c r="D134" s="17">
        <f t="shared" si="2"/>
        <v>1.2073999983931827</v>
      </c>
    </row>
    <row r="135" spans="1:4" ht="18.75" customHeight="1" x14ac:dyDescent="0.3">
      <c r="A135" s="15" t="s">
        <v>266</v>
      </c>
      <c r="B135" s="17">
        <v>3728.09</v>
      </c>
      <c r="C135" s="17">
        <v>4523.4780000000001</v>
      </c>
      <c r="D135" s="17">
        <f t="shared" si="2"/>
        <v>1.2133499995976491</v>
      </c>
    </row>
    <row r="136" spans="1:4" ht="18.75" customHeight="1" x14ac:dyDescent="0.3">
      <c r="A136" s="15" t="s">
        <v>267</v>
      </c>
      <c r="B136" s="17">
        <v>3682.84</v>
      </c>
      <c r="C136" s="17">
        <v>4468.5739100000001</v>
      </c>
      <c r="D136" s="17">
        <f t="shared" si="2"/>
        <v>1.2133499989138816</v>
      </c>
    </row>
    <row r="137" spans="1:4" ht="18.75" customHeight="1" x14ac:dyDescent="0.3">
      <c r="A137" s="15" t="s">
        <v>268</v>
      </c>
      <c r="B137" s="17">
        <v>3682.84</v>
      </c>
      <c r="C137" s="17">
        <v>4468.5739100000001</v>
      </c>
      <c r="D137" s="17">
        <f t="shared" si="2"/>
        <v>1.2133499989138816</v>
      </c>
    </row>
    <row r="138" spans="1:4" ht="18.75" customHeight="1" x14ac:dyDescent="0.3">
      <c r="A138" s="15" t="s">
        <v>269</v>
      </c>
      <c r="B138" s="17">
        <v>3682.84</v>
      </c>
      <c r="C138" s="17">
        <v>4472.8091800000002</v>
      </c>
      <c r="D138" s="17">
        <f t="shared" si="2"/>
        <v>1.2144999999999999</v>
      </c>
    </row>
    <row r="139" spans="1:4" ht="18.75" customHeight="1" x14ac:dyDescent="0.3">
      <c r="A139" s="15" t="s">
        <v>270</v>
      </c>
      <c r="B139" s="17">
        <v>3682.84</v>
      </c>
      <c r="C139" s="17">
        <v>4499.8780500000003</v>
      </c>
      <c r="D139" s="17">
        <f t="shared" si="2"/>
        <v>1.2218499989138818</v>
      </c>
    </row>
    <row r="140" spans="1:4" ht="18.75" customHeight="1" x14ac:dyDescent="0.3">
      <c r="A140" s="15" t="s">
        <v>271</v>
      </c>
      <c r="B140" s="17">
        <v>3655.74</v>
      </c>
      <c r="C140" s="17">
        <v>4465.6691899999996</v>
      </c>
      <c r="D140" s="17">
        <f t="shared" si="2"/>
        <v>1.2215499980852029</v>
      </c>
    </row>
    <row r="141" spans="1:4" ht="18.75" customHeight="1" x14ac:dyDescent="0.3">
      <c r="A141" s="15" t="s">
        <v>272</v>
      </c>
      <c r="B141" s="17">
        <v>3682.66</v>
      </c>
      <c r="C141" s="17">
        <v>4498.55332</v>
      </c>
      <c r="D141" s="17">
        <f t="shared" si="2"/>
        <v>1.2215499991853715</v>
      </c>
    </row>
    <row r="142" spans="1:4" ht="18.75" customHeight="1" x14ac:dyDescent="0.3">
      <c r="A142" s="15" t="s">
        <v>273</v>
      </c>
      <c r="B142" s="17">
        <v>3721.57</v>
      </c>
      <c r="C142" s="17">
        <v>4536.0355900000004</v>
      </c>
      <c r="D142" s="17">
        <f t="shared" si="2"/>
        <v>1.218849998790833</v>
      </c>
    </row>
    <row r="143" spans="1:4" ht="18.75" customHeight="1" x14ac:dyDescent="0.3">
      <c r="A143" s="15" t="s">
        <v>274</v>
      </c>
      <c r="B143" s="17">
        <v>3738.19</v>
      </c>
      <c r="C143" s="17">
        <v>4556.29288</v>
      </c>
      <c r="D143" s="17">
        <f t="shared" si="2"/>
        <v>1.2188499995987363</v>
      </c>
    </row>
    <row r="144" spans="1:4" ht="18.75" customHeight="1" x14ac:dyDescent="0.3">
      <c r="A144" s="15" t="s">
        <v>275</v>
      </c>
      <c r="B144" s="17">
        <v>3738.19</v>
      </c>
      <c r="C144" s="17">
        <v>4556.29288</v>
      </c>
      <c r="D144" s="17">
        <f t="shared" si="2"/>
        <v>1.2188499995987363</v>
      </c>
    </row>
    <row r="145" spans="1:4" ht="18.75" customHeight="1" x14ac:dyDescent="0.3">
      <c r="A145" s="15" t="s">
        <v>276</v>
      </c>
      <c r="B145" s="17">
        <v>3738.19</v>
      </c>
      <c r="C145" s="17">
        <v>4567.6943600000004</v>
      </c>
      <c r="D145" s="17">
        <f t="shared" si="2"/>
        <v>1.2218999997324909</v>
      </c>
    </row>
    <row r="146" spans="1:4" ht="18.75" customHeight="1" x14ac:dyDescent="0.3">
      <c r="A146" s="15" t="s">
        <v>277</v>
      </c>
      <c r="B146" s="17">
        <v>3750.66</v>
      </c>
      <c r="C146" s="17">
        <v>4592.4956300000003</v>
      </c>
      <c r="D146" s="17">
        <f t="shared" si="2"/>
        <v>1.2244499981336618</v>
      </c>
    </row>
    <row r="147" spans="1:4" ht="18.75" customHeight="1" x14ac:dyDescent="0.3">
      <c r="A147" s="15" t="s">
        <v>278</v>
      </c>
      <c r="B147" s="17">
        <v>3735.41</v>
      </c>
      <c r="C147" s="17">
        <v>4563.7371599999997</v>
      </c>
      <c r="D147" s="17">
        <f t="shared" si="2"/>
        <v>1.2217499979921882</v>
      </c>
    </row>
    <row r="148" spans="1:4" ht="18.75" customHeight="1" x14ac:dyDescent="0.3">
      <c r="A148" s="15" t="s">
        <v>279</v>
      </c>
      <c r="B148" s="17">
        <v>3747.48</v>
      </c>
      <c r="C148" s="17">
        <v>4572.4877200000001</v>
      </c>
      <c r="D148" s="17">
        <f t="shared" si="2"/>
        <v>1.2201499994663081</v>
      </c>
    </row>
    <row r="149" spans="1:4" ht="18.75" customHeight="1" x14ac:dyDescent="0.3">
      <c r="A149" s="15" t="s">
        <v>280</v>
      </c>
      <c r="B149" s="17">
        <v>3729.02</v>
      </c>
      <c r="C149" s="17">
        <v>4542.5057100000004</v>
      </c>
      <c r="D149" s="17">
        <f t="shared" si="2"/>
        <v>1.2181499991954992</v>
      </c>
    </row>
    <row r="150" spans="1:4" ht="18.75" customHeight="1" x14ac:dyDescent="0.3">
      <c r="A150" s="15" t="s">
        <v>281</v>
      </c>
      <c r="B150" s="17">
        <v>3715.28</v>
      </c>
      <c r="C150" s="17">
        <v>4525.7683299999999</v>
      </c>
      <c r="D150" s="17">
        <f t="shared" si="2"/>
        <v>1.2181499994616825</v>
      </c>
    </row>
    <row r="151" spans="1:4" ht="18.75" customHeight="1" x14ac:dyDescent="0.3">
      <c r="A151" s="15" t="s">
        <v>282</v>
      </c>
      <c r="B151" s="17">
        <v>3715.28</v>
      </c>
      <c r="C151" s="17">
        <v>4525.7683299999999</v>
      </c>
      <c r="D151" s="17">
        <f t="shared" si="2"/>
        <v>1.2181499994616825</v>
      </c>
    </row>
    <row r="152" spans="1:4" ht="18.75" customHeight="1" x14ac:dyDescent="0.3">
      <c r="A152" s="15" t="s">
        <v>283</v>
      </c>
      <c r="B152" s="17">
        <v>3715.28</v>
      </c>
      <c r="C152" s="17">
        <v>4542.4870899999996</v>
      </c>
      <c r="D152" s="17">
        <f t="shared" si="2"/>
        <v>1.2226499994616824</v>
      </c>
    </row>
    <row r="153" spans="1:4" ht="18.75" customHeight="1" x14ac:dyDescent="0.3">
      <c r="A153" s="15" t="s">
        <v>284</v>
      </c>
      <c r="B153" s="17">
        <v>3715.28</v>
      </c>
      <c r="C153" s="17">
        <v>4549.3603599999997</v>
      </c>
      <c r="D153" s="17">
        <f t="shared" si="2"/>
        <v>1.2244999999999999</v>
      </c>
    </row>
    <row r="154" spans="1:4" ht="18.75" customHeight="1" x14ac:dyDescent="0.3">
      <c r="A154" s="15" t="s">
        <v>285</v>
      </c>
      <c r="B154" s="17">
        <v>3671.38</v>
      </c>
      <c r="C154" s="17">
        <v>4481.4699899999996</v>
      </c>
      <c r="D154" s="17">
        <f t="shared" si="2"/>
        <v>1.2206499980933598</v>
      </c>
    </row>
    <row r="155" spans="1:4" ht="18.75" customHeight="1" x14ac:dyDescent="0.3">
      <c r="A155" s="15" t="s">
        <v>286</v>
      </c>
      <c r="B155" s="17">
        <v>3642.29</v>
      </c>
      <c r="C155" s="17">
        <v>4420.6473699999997</v>
      </c>
      <c r="D155" s="17">
        <f t="shared" si="2"/>
        <v>1.2136999991763422</v>
      </c>
    </row>
    <row r="156" spans="1:4" ht="18.75" customHeight="1" x14ac:dyDescent="0.3">
      <c r="A156" s="15" t="s">
        <v>287</v>
      </c>
      <c r="B156" s="17">
        <v>3657.41</v>
      </c>
      <c r="C156" s="17">
        <v>4448.6906499999996</v>
      </c>
      <c r="D156" s="17">
        <f t="shared" si="2"/>
        <v>1.2163499990430386</v>
      </c>
    </row>
    <row r="157" spans="1:4" ht="18.75" customHeight="1" x14ac:dyDescent="0.3">
      <c r="A157" s="15" t="s">
        <v>288</v>
      </c>
      <c r="B157" s="17">
        <v>3609.2</v>
      </c>
      <c r="C157" s="17">
        <v>4390.0504199999996</v>
      </c>
      <c r="D157" s="17">
        <f t="shared" si="2"/>
        <v>1.21635</v>
      </c>
    </row>
    <row r="158" spans="1:4" ht="18.75" customHeight="1" x14ac:dyDescent="0.3">
      <c r="A158" s="15" t="s">
        <v>289</v>
      </c>
      <c r="B158" s="17">
        <v>3609.2</v>
      </c>
      <c r="C158" s="17">
        <v>4390.0504199999996</v>
      </c>
      <c r="D158" s="17">
        <f t="shared" si="2"/>
        <v>1.21635</v>
      </c>
    </row>
    <row r="159" spans="1:4" ht="18.75" customHeight="1" x14ac:dyDescent="0.3">
      <c r="A159" s="15" t="s">
        <v>290</v>
      </c>
      <c r="B159" s="17">
        <v>3609.2</v>
      </c>
      <c r="C159" s="17">
        <v>4398.5320400000001</v>
      </c>
      <c r="D159" s="17">
        <f t="shared" si="2"/>
        <v>1.2187000000000001</v>
      </c>
    </row>
    <row r="160" spans="1:4" ht="18.75" customHeight="1" x14ac:dyDescent="0.3">
      <c r="A160" s="15" t="s">
        <v>291</v>
      </c>
      <c r="B160" s="17">
        <v>3609.2</v>
      </c>
      <c r="C160" s="17">
        <v>4398.3515799999996</v>
      </c>
      <c r="D160" s="17">
        <f t="shared" si="2"/>
        <v>1.21865</v>
      </c>
    </row>
    <row r="161" spans="1:4" ht="18.75" customHeight="1" x14ac:dyDescent="0.3">
      <c r="A161" s="15" t="s">
        <v>292</v>
      </c>
      <c r="B161" s="17">
        <v>3597.18</v>
      </c>
      <c r="C161" s="17">
        <v>4383.3436799999999</v>
      </c>
      <c r="D161" s="17">
        <f t="shared" si="2"/>
        <v>1.2185499974980403</v>
      </c>
    </row>
    <row r="162" spans="1:4" ht="18.75" customHeight="1" x14ac:dyDescent="0.3">
      <c r="A162" s="15" t="s">
        <v>293</v>
      </c>
      <c r="B162" s="17">
        <v>3588.41</v>
      </c>
      <c r="C162" s="17">
        <v>4367.8126499999998</v>
      </c>
      <c r="D162" s="17">
        <f t="shared" si="2"/>
        <v>1.2171999994426501</v>
      </c>
    </row>
    <row r="163" spans="1:4" ht="18.75" customHeight="1" x14ac:dyDescent="0.3">
      <c r="A163" s="15" t="s">
        <v>294</v>
      </c>
      <c r="B163" s="17">
        <v>3589.86</v>
      </c>
      <c r="C163" s="17">
        <v>4347.4999500000004</v>
      </c>
      <c r="D163" s="17">
        <f t="shared" si="2"/>
        <v>1.2110499991643129</v>
      </c>
    </row>
    <row r="164" spans="1:4" ht="18.75" customHeight="1" x14ac:dyDescent="0.3">
      <c r="A164" s="15" t="s">
        <v>295</v>
      </c>
      <c r="B164" s="17">
        <v>3626.02</v>
      </c>
      <c r="C164" s="17">
        <v>4391.2915199999998</v>
      </c>
      <c r="D164" s="17">
        <f t="shared" si="2"/>
        <v>1.2110499997242155</v>
      </c>
    </row>
    <row r="165" spans="1:4" ht="18.75" customHeight="1" x14ac:dyDescent="0.3">
      <c r="A165" s="15" t="s">
        <v>296</v>
      </c>
      <c r="B165" s="17">
        <v>3626.02</v>
      </c>
      <c r="C165" s="17">
        <v>4391.2915199999998</v>
      </c>
      <c r="D165" s="17">
        <f t="shared" si="2"/>
        <v>1.2110499997242155</v>
      </c>
    </row>
    <row r="166" spans="1:4" ht="18.75" customHeight="1" x14ac:dyDescent="0.3">
      <c r="A166" s="15" t="s">
        <v>297</v>
      </c>
      <c r="B166" s="17">
        <v>3626.02</v>
      </c>
      <c r="C166" s="17">
        <v>4396.3679400000001</v>
      </c>
      <c r="D166" s="17">
        <f t="shared" si="2"/>
        <v>1.2124499975179399</v>
      </c>
    </row>
    <row r="167" spans="1:4" ht="18.75" customHeight="1" x14ac:dyDescent="0.3">
      <c r="A167" s="15" t="s">
        <v>298</v>
      </c>
      <c r="B167" s="17">
        <v>3626.02</v>
      </c>
      <c r="C167" s="17">
        <v>4397.0931499999997</v>
      </c>
      <c r="D167" s="17">
        <f t="shared" si="2"/>
        <v>1.2126499991726465</v>
      </c>
    </row>
    <row r="168" spans="1:4" ht="18.75" customHeight="1" x14ac:dyDescent="0.3">
      <c r="A168" s="15" t="s">
        <v>299</v>
      </c>
      <c r="B168" s="17">
        <v>3693.35</v>
      </c>
      <c r="C168" s="17">
        <v>4475.9708600000004</v>
      </c>
      <c r="D168" s="17">
        <f t="shared" si="2"/>
        <v>1.2118999986462156</v>
      </c>
    </row>
    <row r="169" spans="1:4" ht="18.75" customHeight="1" x14ac:dyDescent="0.3">
      <c r="A169" s="15" t="s">
        <v>300</v>
      </c>
      <c r="B169" s="17">
        <v>3690.56</v>
      </c>
      <c r="C169" s="17">
        <v>4407.2667499999998</v>
      </c>
      <c r="D169" s="17">
        <f t="shared" si="2"/>
        <v>1.1941999994580768</v>
      </c>
    </row>
    <row r="170" spans="1:4" ht="18.75" customHeight="1" x14ac:dyDescent="0.3">
      <c r="A170" s="15" t="s">
        <v>301</v>
      </c>
      <c r="B170" s="17">
        <v>3730.45</v>
      </c>
      <c r="C170" s="17">
        <v>4422.8215200000004</v>
      </c>
      <c r="D170" s="17">
        <f t="shared" si="2"/>
        <v>1.1856000000000002</v>
      </c>
    </row>
    <row r="171" spans="1:4" ht="18.75" customHeight="1" x14ac:dyDescent="0.3">
      <c r="A171" s="15" t="s">
        <v>302</v>
      </c>
      <c r="B171" s="17">
        <v>3753.77</v>
      </c>
      <c r="C171" s="17">
        <v>4450.4697100000003</v>
      </c>
      <c r="D171" s="17">
        <f t="shared" si="2"/>
        <v>1.1855999994672024</v>
      </c>
    </row>
    <row r="172" spans="1:4" ht="18.75" customHeight="1" x14ac:dyDescent="0.3">
      <c r="A172" s="15" t="s">
        <v>303</v>
      </c>
      <c r="B172" s="17">
        <v>3753.77</v>
      </c>
      <c r="C172" s="17">
        <v>4450.4697100000003</v>
      </c>
      <c r="D172" s="17">
        <f t="shared" si="2"/>
        <v>1.1855999994672024</v>
      </c>
    </row>
    <row r="173" spans="1:4" ht="18.75" customHeight="1" x14ac:dyDescent="0.3">
      <c r="A173" s="15" t="s">
        <v>304</v>
      </c>
      <c r="B173" s="17">
        <v>3753.77</v>
      </c>
      <c r="C173" s="17">
        <v>4471.1154399999996</v>
      </c>
      <c r="D173" s="17">
        <f t="shared" si="2"/>
        <v>1.1910999981352079</v>
      </c>
    </row>
    <row r="174" spans="1:4" ht="18.75" customHeight="1" x14ac:dyDescent="0.3">
      <c r="A174" s="15" t="s">
        <v>305</v>
      </c>
      <c r="B174" s="17">
        <v>3758.08</v>
      </c>
      <c r="C174" s="17">
        <v>4471.7393899999997</v>
      </c>
      <c r="D174" s="17">
        <f t="shared" si="2"/>
        <v>1.1898999994678132</v>
      </c>
    </row>
    <row r="175" spans="1:4" ht="18.75" customHeight="1" x14ac:dyDescent="0.3">
      <c r="A175" s="15" t="s">
        <v>306</v>
      </c>
      <c r="B175" s="17">
        <v>3784.45</v>
      </c>
      <c r="C175" s="17">
        <v>4521.66086</v>
      </c>
      <c r="D175" s="17">
        <f t="shared" si="2"/>
        <v>1.1948000000000001</v>
      </c>
    </row>
    <row r="176" spans="1:4" ht="18.75" customHeight="1" x14ac:dyDescent="0.3">
      <c r="A176" s="15" t="s">
        <v>307</v>
      </c>
      <c r="B176" s="17">
        <v>3773.11</v>
      </c>
      <c r="C176" s="17">
        <v>4499.99964</v>
      </c>
      <c r="D176" s="17">
        <f t="shared" si="2"/>
        <v>1.19264999960245</v>
      </c>
    </row>
    <row r="177" spans="1:4" ht="18.75" customHeight="1" x14ac:dyDescent="0.3">
      <c r="A177" s="15" t="s">
        <v>308</v>
      </c>
      <c r="B177" s="17">
        <v>3770.35</v>
      </c>
      <c r="C177" s="17">
        <v>4505.9452799999999</v>
      </c>
      <c r="D177" s="17">
        <f t="shared" si="2"/>
        <v>1.1950999986738631</v>
      </c>
    </row>
    <row r="178" spans="1:4" ht="18.75" customHeight="1" x14ac:dyDescent="0.3">
      <c r="A178" s="15" t="s">
        <v>309</v>
      </c>
      <c r="B178" s="17">
        <v>3739.03</v>
      </c>
      <c r="C178" s="17">
        <v>4468.5147500000003</v>
      </c>
      <c r="D178" s="17">
        <f t="shared" si="2"/>
        <v>1.195099999197653</v>
      </c>
    </row>
    <row r="179" spans="1:4" ht="18.75" customHeight="1" x14ac:dyDescent="0.3">
      <c r="A179" s="15" t="s">
        <v>310</v>
      </c>
      <c r="B179" s="17">
        <v>3739.03</v>
      </c>
      <c r="C179" s="17">
        <v>4468.5147500000003</v>
      </c>
      <c r="D179" s="17">
        <f t="shared" si="2"/>
        <v>1.195099999197653</v>
      </c>
    </row>
    <row r="180" spans="1:4" ht="18.75" customHeight="1" x14ac:dyDescent="0.3">
      <c r="A180" s="15" t="s">
        <v>311</v>
      </c>
      <c r="B180" s="17">
        <v>3739.03</v>
      </c>
      <c r="C180" s="17">
        <v>4459.35412</v>
      </c>
      <c r="D180" s="17">
        <f t="shared" si="2"/>
        <v>1.1926499974592339</v>
      </c>
    </row>
    <row r="181" spans="1:4" ht="18.75" customHeight="1" x14ac:dyDescent="0.3">
      <c r="A181" s="15" t="s">
        <v>312</v>
      </c>
      <c r="B181" s="17">
        <v>3713.17</v>
      </c>
      <c r="C181" s="17">
        <v>4420.5288799999998</v>
      </c>
      <c r="D181" s="17">
        <f t="shared" si="2"/>
        <v>1.1904999986534417</v>
      </c>
    </row>
    <row r="182" spans="1:4" ht="18.75" customHeight="1" x14ac:dyDescent="0.3">
      <c r="A182" s="15" t="s">
        <v>313</v>
      </c>
      <c r="B182" s="17">
        <v>3756.67</v>
      </c>
      <c r="C182" s="17">
        <v>4455.0349500000002</v>
      </c>
      <c r="D182" s="17">
        <f t="shared" si="2"/>
        <v>1.1858999992014205</v>
      </c>
    </row>
    <row r="183" spans="1:4" ht="18.75" customHeight="1" x14ac:dyDescent="0.3">
      <c r="A183" s="15" t="s">
        <v>314</v>
      </c>
      <c r="B183" s="17">
        <v>3748.5</v>
      </c>
      <c r="C183" s="17">
        <v>4448.7197999999999</v>
      </c>
      <c r="D183" s="17">
        <f t="shared" si="2"/>
        <v>1.1867999999999999</v>
      </c>
    </row>
    <row r="184" spans="1:4" ht="18.75" customHeight="1" x14ac:dyDescent="0.3">
      <c r="A184" s="15" t="s">
        <v>315</v>
      </c>
      <c r="B184" s="17">
        <v>3775.53</v>
      </c>
      <c r="C184" s="17">
        <v>4471.3601699999999</v>
      </c>
      <c r="D184" s="17">
        <f t="shared" si="2"/>
        <v>1.1842999976162287</v>
      </c>
    </row>
    <row r="185" spans="1:4" ht="18.75" customHeight="1" x14ac:dyDescent="0.3">
      <c r="A185" s="15" t="s">
        <v>316</v>
      </c>
      <c r="B185" s="17">
        <v>3777.17</v>
      </c>
      <c r="C185" s="17">
        <v>4473.3024299999997</v>
      </c>
      <c r="D185" s="17">
        <f t="shared" si="2"/>
        <v>1.1842999997352515</v>
      </c>
    </row>
    <row r="186" spans="1:4" ht="18.75" customHeight="1" x14ac:dyDescent="0.3">
      <c r="A186" s="15" t="s">
        <v>317</v>
      </c>
      <c r="B186" s="17">
        <v>3777.17</v>
      </c>
      <c r="C186" s="17">
        <v>4473.3024299999997</v>
      </c>
      <c r="D186" s="17">
        <f t="shared" si="2"/>
        <v>1.1842999997352515</v>
      </c>
    </row>
    <row r="187" spans="1:4" ht="18.75" customHeight="1" x14ac:dyDescent="0.3">
      <c r="A187" s="15" t="s">
        <v>318</v>
      </c>
      <c r="B187" s="17">
        <v>3777.17</v>
      </c>
      <c r="C187" s="17">
        <v>4480.2901899999997</v>
      </c>
      <c r="D187" s="17">
        <f t="shared" si="2"/>
        <v>1.1861499985438833</v>
      </c>
    </row>
    <row r="188" spans="1:4" ht="18.75" customHeight="1" x14ac:dyDescent="0.3">
      <c r="A188" s="15" t="s">
        <v>319</v>
      </c>
      <c r="B188" s="17">
        <v>3777.17</v>
      </c>
      <c r="C188" s="17">
        <v>4468.3921099999998</v>
      </c>
      <c r="D188" s="17">
        <f t="shared" si="2"/>
        <v>1.1829999999999998</v>
      </c>
    </row>
    <row r="189" spans="1:4" ht="18.75" customHeight="1" x14ac:dyDescent="0.3">
      <c r="A189" s="15" t="s">
        <v>320</v>
      </c>
      <c r="B189" s="17">
        <v>3782.27</v>
      </c>
      <c r="C189" s="17">
        <v>4462.8894799999998</v>
      </c>
      <c r="D189" s="17">
        <f t="shared" si="2"/>
        <v>1.1799499982814552</v>
      </c>
    </row>
    <row r="190" spans="1:4" ht="18.75" customHeight="1" x14ac:dyDescent="0.3">
      <c r="A190" s="15" t="s">
        <v>321</v>
      </c>
      <c r="B190" s="17">
        <v>3815.22</v>
      </c>
      <c r="C190" s="17">
        <v>4522.7525400000004</v>
      </c>
      <c r="D190" s="17">
        <f t="shared" si="2"/>
        <v>1.1854499976410273</v>
      </c>
    </row>
    <row r="191" spans="1:4" ht="18.75" customHeight="1" x14ac:dyDescent="0.3">
      <c r="A191" s="15" t="s">
        <v>322</v>
      </c>
      <c r="B191" s="17">
        <v>3850.46</v>
      </c>
      <c r="C191" s="17">
        <v>4568.3782600000004</v>
      </c>
      <c r="D191" s="17">
        <f t="shared" si="2"/>
        <v>1.1864499981820356</v>
      </c>
    </row>
    <row r="192" spans="1:4" ht="18.75" customHeight="1" x14ac:dyDescent="0.3">
      <c r="A192" s="15" t="s">
        <v>323</v>
      </c>
      <c r="B192" s="17">
        <v>3829.46</v>
      </c>
      <c r="C192" s="17">
        <v>4543.46281</v>
      </c>
      <c r="D192" s="17">
        <f t="shared" si="2"/>
        <v>1.186449998172066</v>
      </c>
    </row>
    <row r="193" spans="1:4" ht="18.75" customHeight="1" x14ac:dyDescent="0.3">
      <c r="A193" s="15" t="s">
        <v>324</v>
      </c>
      <c r="B193" s="17">
        <v>3829.46</v>
      </c>
      <c r="C193" s="17">
        <v>4543.46281</v>
      </c>
      <c r="D193" s="17">
        <f t="shared" si="2"/>
        <v>1.186449998172066</v>
      </c>
    </row>
    <row r="194" spans="1:4" ht="18.75" customHeight="1" x14ac:dyDescent="0.3">
      <c r="A194" s="15" t="s">
        <v>325</v>
      </c>
      <c r="B194" s="17">
        <v>3829.46</v>
      </c>
      <c r="C194" s="17">
        <v>4544.8031199999996</v>
      </c>
      <c r="D194" s="17">
        <f t="shared" ref="D194:D257" si="3">+C194/B194</f>
        <v>1.1867999979109325</v>
      </c>
    </row>
    <row r="195" spans="1:4" ht="18.75" customHeight="1" x14ac:dyDescent="0.3">
      <c r="A195" s="15" t="s">
        <v>326</v>
      </c>
      <c r="B195" s="17">
        <v>3824.08</v>
      </c>
      <c r="C195" s="17">
        <v>4521.7833899999996</v>
      </c>
      <c r="D195" s="17">
        <f t="shared" si="3"/>
        <v>1.1824499984309951</v>
      </c>
    </row>
    <row r="196" spans="1:4" ht="18.75" customHeight="1" x14ac:dyDescent="0.3">
      <c r="A196" s="15" t="s">
        <v>327</v>
      </c>
      <c r="B196" s="17">
        <v>3826.85</v>
      </c>
      <c r="C196" s="17">
        <v>4522.9540100000004</v>
      </c>
      <c r="D196" s="17">
        <f t="shared" si="3"/>
        <v>1.1818999986934424</v>
      </c>
    </row>
    <row r="197" spans="1:4" ht="18.75" customHeight="1" x14ac:dyDescent="0.3">
      <c r="A197" s="15" t="s">
        <v>328</v>
      </c>
      <c r="B197" s="17">
        <v>3796.07</v>
      </c>
      <c r="C197" s="17">
        <v>4486.3853200000003</v>
      </c>
      <c r="D197" s="17">
        <f t="shared" si="3"/>
        <v>1.1818499974974119</v>
      </c>
    </row>
    <row r="198" spans="1:4" ht="18.75" customHeight="1" x14ac:dyDescent="0.3">
      <c r="A198" s="15" t="s">
        <v>329</v>
      </c>
      <c r="B198" s="17">
        <v>3809.07</v>
      </c>
      <c r="C198" s="17">
        <v>4498.13076</v>
      </c>
      <c r="D198" s="17">
        <f t="shared" si="3"/>
        <v>1.1808999992124061</v>
      </c>
    </row>
    <row r="199" spans="1:4" ht="18.75" customHeight="1" x14ac:dyDescent="0.3">
      <c r="A199" s="15" t="s">
        <v>330</v>
      </c>
      <c r="B199" s="17">
        <v>3808.46</v>
      </c>
      <c r="C199" s="17">
        <v>4497.4104100000004</v>
      </c>
      <c r="D199" s="17">
        <f t="shared" si="3"/>
        <v>1.1808999989497069</v>
      </c>
    </row>
    <row r="200" spans="1:4" ht="18.75" customHeight="1" x14ac:dyDescent="0.3">
      <c r="A200" s="15" t="s">
        <v>331</v>
      </c>
      <c r="B200" s="17">
        <v>3808.46</v>
      </c>
      <c r="C200" s="17">
        <v>4497.4104100000004</v>
      </c>
      <c r="D200" s="17">
        <f t="shared" si="3"/>
        <v>1.1808999989497069</v>
      </c>
    </row>
    <row r="201" spans="1:4" ht="18.75" customHeight="1" x14ac:dyDescent="0.3">
      <c r="A201" s="15" t="s">
        <v>332</v>
      </c>
      <c r="B201" s="17">
        <v>3808.46</v>
      </c>
      <c r="C201" s="17">
        <v>4496.0774499999998</v>
      </c>
      <c r="D201" s="17">
        <f t="shared" si="3"/>
        <v>1.1805499992122799</v>
      </c>
    </row>
    <row r="202" spans="1:4" ht="18.75" customHeight="1" x14ac:dyDescent="0.3">
      <c r="A202" s="15" t="s">
        <v>333</v>
      </c>
      <c r="B202" s="17">
        <v>3842.97</v>
      </c>
      <c r="C202" s="17">
        <v>4520.2934599999999</v>
      </c>
      <c r="D202" s="17">
        <f t="shared" si="3"/>
        <v>1.1762499993494615</v>
      </c>
    </row>
    <row r="203" spans="1:4" ht="18.75" customHeight="1" x14ac:dyDescent="0.3">
      <c r="A203" s="15" t="s">
        <v>334</v>
      </c>
      <c r="B203" s="17">
        <v>3842.97</v>
      </c>
      <c r="C203" s="17">
        <v>4530.2851799999999</v>
      </c>
      <c r="D203" s="17">
        <f t="shared" si="3"/>
        <v>1.1788499988290306</v>
      </c>
    </row>
    <row r="204" spans="1:4" ht="18.75" customHeight="1" x14ac:dyDescent="0.3">
      <c r="A204" s="15" t="s">
        <v>335</v>
      </c>
      <c r="B204" s="17">
        <v>3855.68</v>
      </c>
      <c r="C204" s="17">
        <v>4546.8106399999997</v>
      </c>
      <c r="D204" s="17">
        <f t="shared" si="3"/>
        <v>1.1792499999999999</v>
      </c>
    </row>
    <row r="205" spans="1:4" ht="18.75" customHeight="1" x14ac:dyDescent="0.3">
      <c r="A205" s="15" t="s">
        <v>336</v>
      </c>
      <c r="B205" s="17">
        <v>3866.86</v>
      </c>
      <c r="C205" s="17">
        <v>4548.00738</v>
      </c>
      <c r="D205" s="17">
        <f t="shared" si="3"/>
        <v>1.17614999767253</v>
      </c>
    </row>
    <row r="206" spans="1:4" ht="18.75" customHeight="1" x14ac:dyDescent="0.3">
      <c r="A206" s="15" t="s">
        <v>337</v>
      </c>
      <c r="B206" s="17">
        <v>3874.44</v>
      </c>
      <c r="C206" s="17">
        <v>4556.9225999999999</v>
      </c>
      <c r="D206" s="17">
        <f t="shared" si="3"/>
        <v>1.176149998451389</v>
      </c>
    </row>
    <row r="207" spans="1:4" ht="18.75" customHeight="1" x14ac:dyDescent="0.3">
      <c r="A207" s="15" t="s">
        <v>338</v>
      </c>
      <c r="B207" s="17">
        <v>3874.44</v>
      </c>
      <c r="C207" s="17">
        <v>4556.9225999999999</v>
      </c>
      <c r="D207" s="17">
        <f t="shared" si="3"/>
        <v>1.176149998451389</v>
      </c>
    </row>
    <row r="208" spans="1:4" ht="18.75" customHeight="1" x14ac:dyDescent="0.3">
      <c r="A208" s="15" t="s">
        <v>339</v>
      </c>
      <c r="B208" s="17">
        <v>3874.44</v>
      </c>
      <c r="C208" s="17">
        <v>4574.9387500000003</v>
      </c>
      <c r="D208" s="17">
        <f t="shared" si="3"/>
        <v>1.1807999994837963</v>
      </c>
    </row>
    <row r="209" spans="1:4" ht="18.75" customHeight="1" x14ac:dyDescent="0.3">
      <c r="A209" s="15" t="s">
        <v>340</v>
      </c>
      <c r="B209" s="17">
        <v>3904.17</v>
      </c>
      <c r="C209" s="17">
        <v>4616.8762299999999</v>
      </c>
      <c r="D209" s="17">
        <f t="shared" si="3"/>
        <v>1.1825499991035227</v>
      </c>
    </row>
    <row r="210" spans="1:4" ht="18.75" customHeight="1" x14ac:dyDescent="0.3">
      <c r="A210" s="15" t="s">
        <v>341</v>
      </c>
      <c r="B210" s="17">
        <v>3918.49</v>
      </c>
      <c r="C210" s="17">
        <v>4623.6222699999998</v>
      </c>
      <c r="D210" s="17">
        <f t="shared" si="3"/>
        <v>1.1799499985963982</v>
      </c>
    </row>
    <row r="211" spans="1:4" ht="18.75" customHeight="1" x14ac:dyDescent="0.3">
      <c r="A211" s="15" t="s">
        <v>342</v>
      </c>
      <c r="B211" s="17">
        <v>3902.18</v>
      </c>
      <c r="C211" s="17">
        <v>4637.5458200000003</v>
      </c>
      <c r="D211" s="17">
        <f t="shared" si="3"/>
        <v>1.1884499997437332</v>
      </c>
    </row>
    <row r="212" spans="1:4" ht="18.75" customHeight="1" x14ac:dyDescent="0.3">
      <c r="A212" s="15" t="s">
        <v>343</v>
      </c>
      <c r="B212" s="17">
        <v>3836.95</v>
      </c>
      <c r="C212" s="17">
        <v>4549.8553099999999</v>
      </c>
      <c r="D212" s="17">
        <f t="shared" si="3"/>
        <v>1.1858</v>
      </c>
    </row>
    <row r="213" spans="1:4" ht="18.75" customHeight="1" x14ac:dyDescent="0.3">
      <c r="A213" s="15" t="s">
        <v>344</v>
      </c>
      <c r="B213" s="17">
        <v>3867.88</v>
      </c>
      <c r="C213" s="17">
        <v>4586.5321000000004</v>
      </c>
      <c r="D213" s="17">
        <f t="shared" si="3"/>
        <v>1.1857999989658419</v>
      </c>
    </row>
    <row r="214" spans="1:4" ht="18.75" customHeight="1" x14ac:dyDescent="0.3">
      <c r="A214" s="15" t="s">
        <v>345</v>
      </c>
      <c r="B214" s="17">
        <v>3867.88</v>
      </c>
      <c r="C214" s="17">
        <v>4586.5321000000004</v>
      </c>
      <c r="D214" s="17">
        <f t="shared" si="3"/>
        <v>1.1857999989658419</v>
      </c>
    </row>
    <row r="215" spans="1:4" ht="18.75" customHeight="1" x14ac:dyDescent="0.3">
      <c r="A215" s="15" t="s">
        <v>346</v>
      </c>
      <c r="B215" s="17">
        <v>3867.88</v>
      </c>
      <c r="C215" s="17">
        <v>4595.6216199999999</v>
      </c>
      <c r="D215" s="17">
        <f t="shared" si="3"/>
        <v>1.1881499994829208</v>
      </c>
    </row>
    <row r="216" spans="1:4" ht="18.75" customHeight="1" x14ac:dyDescent="0.3">
      <c r="A216" s="15" t="s">
        <v>347</v>
      </c>
      <c r="B216" s="17">
        <v>3865.46</v>
      </c>
      <c r="C216" s="17">
        <v>4584.2422800000004</v>
      </c>
      <c r="D216" s="17">
        <f t="shared" si="3"/>
        <v>1.1859499981890902</v>
      </c>
    </row>
    <row r="217" spans="1:4" ht="18.75" customHeight="1" x14ac:dyDescent="0.3">
      <c r="A217" s="15" t="s">
        <v>348</v>
      </c>
      <c r="B217" s="17">
        <v>3913.59</v>
      </c>
      <c r="C217" s="17">
        <v>4636.0387099999998</v>
      </c>
      <c r="D217" s="17">
        <f t="shared" si="3"/>
        <v>1.1845999989779203</v>
      </c>
    </row>
    <row r="218" spans="1:4" ht="18.75" customHeight="1" x14ac:dyDescent="0.3">
      <c r="A218" s="15" t="s">
        <v>349</v>
      </c>
      <c r="B218" s="17">
        <v>3911.36</v>
      </c>
      <c r="C218" s="17">
        <v>4630.46353</v>
      </c>
      <c r="D218" s="17">
        <f t="shared" si="3"/>
        <v>1.1838499984660067</v>
      </c>
    </row>
    <row r="219" spans="1:4" ht="18.75" customHeight="1" x14ac:dyDescent="0.3">
      <c r="A219" s="15" t="s">
        <v>350</v>
      </c>
      <c r="B219" s="17">
        <v>3910.81</v>
      </c>
      <c r="C219" s="17">
        <v>4599.1125599999996</v>
      </c>
      <c r="D219" s="17">
        <f t="shared" si="3"/>
        <v>1.1759999999999999</v>
      </c>
    </row>
    <row r="220" spans="1:4" ht="18.75" customHeight="1" x14ac:dyDescent="0.3">
      <c r="A220" s="15" t="s">
        <v>351</v>
      </c>
      <c r="B220" s="17">
        <v>3949.33</v>
      </c>
      <c r="C220" s="17">
        <v>4644.4120800000001</v>
      </c>
      <c r="D220" s="17">
        <f t="shared" si="3"/>
        <v>1.1759999999999999</v>
      </c>
    </row>
    <row r="221" spans="1:4" ht="18.75" customHeight="1" x14ac:dyDescent="0.3">
      <c r="A221" s="15" t="s">
        <v>352</v>
      </c>
      <c r="B221" s="17">
        <v>3949.33</v>
      </c>
      <c r="C221" s="17">
        <v>4644.4120800000001</v>
      </c>
      <c r="D221" s="17">
        <f t="shared" si="3"/>
        <v>1.1759999999999999</v>
      </c>
    </row>
    <row r="222" spans="1:4" ht="18.75" customHeight="1" x14ac:dyDescent="0.3">
      <c r="A222" s="15" t="s">
        <v>353</v>
      </c>
      <c r="B222" s="17">
        <v>3949.33</v>
      </c>
      <c r="C222" s="17">
        <v>4638.29061</v>
      </c>
      <c r="D222" s="17">
        <f t="shared" si="3"/>
        <v>1.1744499978477363</v>
      </c>
    </row>
    <row r="223" spans="1:4" ht="18.75" customHeight="1" x14ac:dyDescent="0.3">
      <c r="A223" s="15" t="s">
        <v>354</v>
      </c>
      <c r="B223" s="17">
        <v>3988.27</v>
      </c>
      <c r="C223" s="17">
        <v>4674.0530200000003</v>
      </c>
      <c r="D223" s="17">
        <f t="shared" si="3"/>
        <v>1.1719499983702208</v>
      </c>
    </row>
    <row r="224" spans="1:4" ht="18.75" customHeight="1" x14ac:dyDescent="0.3">
      <c r="A224" s="15" t="s">
        <v>355</v>
      </c>
      <c r="B224" s="17">
        <v>3979.8</v>
      </c>
      <c r="C224" s="17">
        <v>4671.8872199999996</v>
      </c>
      <c r="D224" s="17">
        <f t="shared" si="3"/>
        <v>1.1738999999999999</v>
      </c>
    </row>
    <row r="225" spans="1:4" ht="18.75" customHeight="1" x14ac:dyDescent="0.3">
      <c r="A225" s="15" t="s">
        <v>356</v>
      </c>
      <c r="B225" s="17">
        <v>3950.43</v>
      </c>
      <c r="C225" s="17">
        <v>4633.6568600000001</v>
      </c>
      <c r="D225" s="17">
        <f t="shared" si="3"/>
        <v>1.1729499978483355</v>
      </c>
    </row>
    <row r="226" spans="1:4" ht="18.75" customHeight="1" x14ac:dyDescent="0.3">
      <c r="A226" s="15" t="s">
        <v>357</v>
      </c>
      <c r="B226" s="17">
        <v>3887.07</v>
      </c>
      <c r="C226" s="17">
        <v>4584.0216499999997</v>
      </c>
      <c r="D226" s="17">
        <f t="shared" si="3"/>
        <v>1.1792999997427367</v>
      </c>
    </row>
    <row r="227" spans="1:4" ht="18.75" customHeight="1" x14ac:dyDescent="0.3">
      <c r="A227" s="15" t="s">
        <v>358</v>
      </c>
      <c r="B227" s="17">
        <v>3830.25</v>
      </c>
      <c r="C227" s="17">
        <v>4517.0138200000001</v>
      </c>
      <c r="D227" s="17">
        <f t="shared" si="3"/>
        <v>1.1792999986946022</v>
      </c>
    </row>
    <row r="228" spans="1:4" ht="18.75" customHeight="1" x14ac:dyDescent="0.3">
      <c r="A228" s="15" t="s">
        <v>359</v>
      </c>
      <c r="B228" s="17">
        <v>3830.25</v>
      </c>
      <c r="C228" s="17">
        <v>4517.0138200000001</v>
      </c>
      <c r="D228" s="17">
        <f t="shared" si="3"/>
        <v>1.1792999986946022</v>
      </c>
    </row>
    <row r="229" spans="1:4" ht="18.75" customHeight="1" x14ac:dyDescent="0.3">
      <c r="A229" s="15" t="s">
        <v>360</v>
      </c>
      <c r="B229" s="17">
        <v>3830.25</v>
      </c>
      <c r="C229" s="17">
        <v>4515.2902100000001</v>
      </c>
      <c r="D229" s="17">
        <f t="shared" si="3"/>
        <v>1.1788499993473012</v>
      </c>
    </row>
    <row r="230" spans="1:4" ht="18.75" customHeight="1" x14ac:dyDescent="0.3">
      <c r="A230" s="15" t="s">
        <v>361</v>
      </c>
      <c r="B230" s="17">
        <v>3830.25</v>
      </c>
      <c r="C230" s="17">
        <v>4487.7124100000001</v>
      </c>
      <c r="D230" s="17">
        <f t="shared" si="3"/>
        <v>1.1716499993473011</v>
      </c>
    </row>
    <row r="231" spans="1:4" ht="18.75" customHeight="1" x14ac:dyDescent="0.3">
      <c r="A231" s="15" t="s">
        <v>362</v>
      </c>
      <c r="B231" s="17">
        <v>3868.41</v>
      </c>
      <c r="C231" s="17">
        <v>4530.48837</v>
      </c>
      <c r="D231" s="17">
        <f t="shared" si="3"/>
        <v>1.1711499996122439</v>
      </c>
    </row>
    <row r="232" spans="1:4" ht="18.75" customHeight="1" x14ac:dyDescent="0.3">
      <c r="A232" s="15" t="s">
        <v>363</v>
      </c>
      <c r="B232" s="17">
        <v>3861.33</v>
      </c>
      <c r="C232" s="17">
        <v>4510.9987700000001</v>
      </c>
      <c r="D232" s="17">
        <f t="shared" si="3"/>
        <v>1.1682499993525548</v>
      </c>
    </row>
    <row r="233" spans="1:4" ht="18.75" customHeight="1" x14ac:dyDescent="0.3">
      <c r="A233" s="15" t="s">
        <v>364</v>
      </c>
      <c r="B233" s="17">
        <v>3876.08</v>
      </c>
      <c r="C233" s="17">
        <v>4527.0676299999996</v>
      </c>
      <c r="D233" s="17">
        <f t="shared" si="3"/>
        <v>1.1679499984520443</v>
      </c>
    </row>
    <row r="234" spans="1:4" ht="18.75" customHeight="1" x14ac:dyDescent="0.3">
      <c r="A234" s="15" t="s">
        <v>365</v>
      </c>
      <c r="B234" s="17">
        <v>3874.95</v>
      </c>
      <c r="C234" s="17">
        <v>4525.7478499999997</v>
      </c>
      <c r="D234" s="17">
        <f t="shared" si="3"/>
        <v>1.1679499993548303</v>
      </c>
    </row>
    <row r="235" spans="1:4" ht="18.75" customHeight="1" x14ac:dyDescent="0.3">
      <c r="A235" s="15" t="s">
        <v>366</v>
      </c>
      <c r="B235" s="17">
        <v>3874.95</v>
      </c>
      <c r="C235" s="17">
        <v>4525.7478499999997</v>
      </c>
      <c r="D235" s="17">
        <f t="shared" si="3"/>
        <v>1.1679499993548303</v>
      </c>
    </row>
    <row r="236" spans="1:4" ht="18.75" customHeight="1" x14ac:dyDescent="0.3">
      <c r="A236" s="15" t="s">
        <v>367</v>
      </c>
      <c r="B236" s="17">
        <v>3874.95</v>
      </c>
      <c r="C236" s="17">
        <v>4549.1913000000004</v>
      </c>
      <c r="D236" s="17">
        <f t="shared" si="3"/>
        <v>1.1740000000000002</v>
      </c>
    </row>
    <row r="237" spans="1:4" ht="18.75" customHeight="1" x14ac:dyDescent="0.3">
      <c r="A237" s="15" t="s">
        <v>368</v>
      </c>
      <c r="B237" s="17">
        <v>3867.73</v>
      </c>
      <c r="C237" s="17">
        <v>4548.6438600000001</v>
      </c>
      <c r="D237" s="17">
        <f t="shared" si="3"/>
        <v>1.1760499983194277</v>
      </c>
    </row>
    <row r="238" spans="1:4" ht="18.75" customHeight="1" x14ac:dyDescent="0.3">
      <c r="A238" s="15" t="s">
        <v>369</v>
      </c>
      <c r="B238" s="17">
        <v>3861.88</v>
      </c>
      <c r="C238" s="17">
        <v>4538.2882799999998</v>
      </c>
      <c r="D238" s="17">
        <f t="shared" si="3"/>
        <v>1.1751499994821175</v>
      </c>
    </row>
    <row r="239" spans="1:4" ht="18.75" customHeight="1" x14ac:dyDescent="0.3">
      <c r="A239" s="15" t="s">
        <v>370</v>
      </c>
      <c r="B239" s="17">
        <v>3865.04</v>
      </c>
      <c r="C239" s="17">
        <v>4543.1612599999999</v>
      </c>
      <c r="D239" s="17">
        <f t="shared" si="3"/>
        <v>1.1754499979301638</v>
      </c>
    </row>
    <row r="240" spans="1:4" ht="18.75" customHeight="1" x14ac:dyDescent="0.3">
      <c r="A240" s="15" t="s">
        <v>371</v>
      </c>
      <c r="B240" s="17">
        <v>3870.57</v>
      </c>
      <c r="C240" s="17">
        <v>4561.8537999999999</v>
      </c>
      <c r="D240" s="17">
        <f t="shared" si="3"/>
        <v>1.1785999994832801</v>
      </c>
    </row>
    <row r="241" spans="1:4" ht="18.75" customHeight="1" x14ac:dyDescent="0.3">
      <c r="A241" s="15" t="s">
        <v>372</v>
      </c>
      <c r="B241" s="17">
        <v>3834.13</v>
      </c>
      <c r="C241" s="17">
        <v>4518.9056099999998</v>
      </c>
      <c r="D241" s="17">
        <f t="shared" si="3"/>
        <v>1.1785999979134769</v>
      </c>
    </row>
    <row r="242" spans="1:4" ht="18.75" customHeight="1" x14ac:dyDescent="0.3">
      <c r="A242" s="15" t="s">
        <v>373</v>
      </c>
      <c r="B242" s="17">
        <v>3834.13</v>
      </c>
      <c r="C242" s="17">
        <v>4518.9056099999998</v>
      </c>
      <c r="D242" s="17">
        <f t="shared" si="3"/>
        <v>1.1785999979134769</v>
      </c>
    </row>
    <row r="243" spans="1:4" ht="18.75" customHeight="1" x14ac:dyDescent="0.3">
      <c r="A243" s="15" t="s">
        <v>374</v>
      </c>
      <c r="B243" s="17">
        <v>3834.13</v>
      </c>
      <c r="C243" s="17">
        <v>4523.8899799999999</v>
      </c>
      <c r="D243" s="17">
        <f t="shared" si="3"/>
        <v>1.1798999981742924</v>
      </c>
    </row>
    <row r="244" spans="1:4" ht="18.75" customHeight="1" x14ac:dyDescent="0.3">
      <c r="A244" s="15" t="s">
        <v>375</v>
      </c>
      <c r="B244" s="17">
        <v>3806.87</v>
      </c>
      <c r="C244" s="17">
        <v>4493.8196900000003</v>
      </c>
      <c r="D244" s="17">
        <f t="shared" si="3"/>
        <v>1.1804499996059756</v>
      </c>
    </row>
    <row r="245" spans="1:4" ht="18.75" customHeight="1" x14ac:dyDescent="0.3">
      <c r="A245" s="15" t="s">
        <v>376</v>
      </c>
      <c r="B245" s="17">
        <v>3774</v>
      </c>
      <c r="C245" s="17">
        <v>4473.6995999999999</v>
      </c>
      <c r="D245" s="17">
        <f t="shared" si="3"/>
        <v>1.1854</v>
      </c>
    </row>
    <row r="246" spans="1:4" ht="18.75" customHeight="1" x14ac:dyDescent="0.3">
      <c r="A246" s="15" t="s">
        <v>377</v>
      </c>
      <c r="B246" s="17">
        <v>3753.3</v>
      </c>
      <c r="C246" s="17">
        <v>4454.2287699999997</v>
      </c>
      <c r="D246" s="17">
        <f t="shared" si="3"/>
        <v>1.1867499986678389</v>
      </c>
    </row>
    <row r="247" spans="1:4" ht="18.75" customHeight="1" x14ac:dyDescent="0.3">
      <c r="A247" s="15" t="s">
        <v>378</v>
      </c>
      <c r="B247" s="17">
        <v>3780.85</v>
      </c>
      <c r="C247" s="17">
        <v>4492.0278799999996</v>
      </c>
      <c r="D247" s="17">
        <f t="shared" si="3"/>
        <v>1.188099998677546</v>
      </c>
    </row>
    <row r="248" spans="1:4" ht="18.75" customHeight="1" x14ac:dyDescent="0.3">
      <c r="A248" s="15" t="s">
        <v>379</v>
      </c>
      <c r="B248" s="17">
        <v>3790.04</v>
      </c>
      <c r="C248" s="17">
        <v>4502.9465200000004</v>
      </c>
      <c r="D248" s="17">
        <f t="shared" si="3"/>
        <v>1.1880999989446024</v>
      </c>
    </row>
    <row r="249" spans="1:4" ht="18.75" customHeight="1" x14ac:dyDescent="0.3">
      <c r="A249" s="15" t="s">
        <v>380</v>
      </c>
      <c r="B249" s="17">
        <v>3790.04</v>
      </c>
      <c r="C249" s="17">
        <v>4502.9465200000004</v>
      </c>
      <c r="D249" s="17">
        <f t="shared" si="3"/>
        <v>1.1880999989446024</v>
      </c>
    </row>
    <row r="250" spans="1:4" ht="18.75" customHeight="1" x14ac:dyDescent="0.3">
      <c r="A250" s="15" t="s">
        <v>381</v>
      </c>
      <c r="B250" s="17">
        <v>3790.04</v>
      </c>
      <c r="C250" s="17">
        <v>4495.5559400000002</v>
      </c>
      <c r="D250" s="17">
        <f t="shared" si="3"/>
        <v>1.1861499984169033</v>
      </c>
    </row>
    <row r="251" spans="1:4" ht="18.75" customHeight="1" x14ac:dyDescent="0.3">
      <c r="A251" s="15" t="s">
        <v>382</v>
      </c>
      <c r="B251" s="17">
        <v>3790.04</v>
      </c>
      <c r="C251" s="17">
        <v>4489.4918799999996</v>
      </c>
      <c r="D251" s="17">
        <f t="shared" si="3"/>
        <v>1.184549999472301</v>
      </c>
    </row>
    <row r="252" spans="1:4" ht="18.75" customHeight="1" x14ac:dyDescent="0.3">
      <c r="A252" s="15" t="s">
        <v>383</v>
      </c>
      <c r="B252" s="17">
        <v>3812.76</v>
      </c>
      <c r="C252" s="17">
        <v>4503.6321099999996</v>
      </c>
      <c r="D252" s="17">
        <f t="shared" si="3"/>
        <v>1.1811999994754454</v>
      </c>
    </row>
    <row r="253" spans="1:4" ht="18.75" customHeight="1" x14ac:dyDescent="0.3">
      <c r="A253" s="15" t="s">
        <v>384</v>
      </c>
      <c r="B253" s="17">
        <v>3816.14</v>
      </c>
      <c r="C253" s="17">
        <v>4509.7234399999998</v>
      </c>
      <c r="D253" s="17">
        <f t="shared" si="3"/>
        <v>1.1817499986897755</v>
      </c>
    </row>
    <row r="254" spans="1:4" ht="18.75" customHeight="1" x14ac:dyDescent="0.3">
      <c r="A254" s="15" t="s">
        <v>385</v>
      </c>
      <c r="B254" s="17">
        <v>3829.72</v>
      </c>
      <c r="C254" s="17">
        <v>4532.2821299999996</v>
      </c>
      <c r="D254" s="17">
        <f t="shared" si="3"/>
        <v>1.1834499989555372</v>
      </c>
    </row>
    <row r="255" spans="1:4" ht="18.75" customHeight="1" x14ac:dyDescent="0.3">
      <c r="A255" s="15" t="s">
        <v>386</v>
      </c>
      <c r="B255" s="17">
        <v>3836.85</v>
      </c>
      <c r="C255" s="17">
        <v>4540.7201299999997</v>
      </c>
      <c r="D255" s="17">
        <f t="shared" si="3"/>
        <v>1.1834499993484238</v>
      </c>
    </row>
    <row r="256" spans="1:4" ht="18.75" customHeight="1" x14ac:dyDescent="0.3">
      <c r="A256" s="15" t="s">
        <v>387</v>
      </c>
      <c r="B256" s="17">
        <v>3836.85</v>
      </c>
      <c r="C256" s="17">
        <v>4540.7201299999997</v>
      </c>
      <c r="D256" s="17">
        <f t="shared" si="3"/>
        <v>1.1834499993484238</v>
      </c>
    </row>
    <row r="257" spans="1:4" ht="18.75" customHeight="1" x14ac:dyDescent="0.3">
      <c r="A257" s="15" t="s">
        <v>388</v>
      </c>
      <c r="B257" s="17">
        <v>3836.85</v>
      </c>
      <c r="C257" s="17">
        <v>4531.3198499999999</v>
      </c>
      <c r="D257" s="17">
        <f t="shared" si="3"/>
        <v>1.181</v>
      </c>
    </row>
    <row r="258" spans="1:4" ht="18.75" customHeight="1" x14ac:dyDescent="0.3">
      <c r="A258" s="15" t="s">
        <v>389</v>
      </c>
      <c r="B258" s="17">
        <v>3835.27</v>
      </c>
      <c r="C258" s="17">
        <v>4533.8644299999996</v>
      </c>
      <c r="D258" s="17">
        <f t="shared" ref="D258:D321" si="4">+C258/B258</f>
        <v>1.182149999869631</v>
      </c>
    </row>
    <row r="259" spans="1:4" ht="18.75" customHeight="1" x14ac:dyDescent="0.3">
      <c r="A259" s="15" t="s">
        <v>390</v>
      </c>
      <c r="B259" s="17">
        <v>3830.83</v>
      </c>
      <c r="C259" s="17">
        <v>4527.6579700000002</v>
      </c>
      <c r="D259" s="17">
        <f t="shared" si="4"/>
        <v>1.1818999981727198</v>
      </c>
    </row>
    <row r="260" spans="1:4" ht="18.75" customHeight="1" x14ac:dyDescent="0.3">
      <c r="A260" s="15" t="s">
        <v>391</v>
      </c>
      <c r="B260" s="17">
        <v>3825.36</v>
      </c>
      <c r="C260" s="17">
        <v>4499.9622300000001</v>
      </c>
      <c r="D260" s="17">
        <f t="shared" si="4"/>
        <v>1.1763499984315202</v>
      </c>
    </row>
    <row r="261" spans="1:4" ht="18.75" customHeight="1" x14ac:dyDescent="0.3">
      <c r="A261" s="15" t="s">
        <v>392</v>
      </c>
      <c r="B261" s="17">
        <v>3818.16</v>
      </c>
      <c r="C261" s="17">
        <v>4481.3743899999999</v>
      </c>
      <c r="D261" s="17">
        <f t="shared" si="4"/>
        <v>1.1736999994761874</v>
      </c>
    </row>
    <row r="262" spans="1:4" ht="18.75" customHeight="1" x14ac:dyDescent="0.3">
      <c r="A262" s="15" t="s">
        <v>393</v>
      </c>
      <c r="B262" s="17">
        <v>3828.18</v>
      </c>
      <c r="C262" s="17">
        <v>4493.1348600000001</v>
      </c>
      <c r="D262" s="17">
        <f t="shared" si="4"/>
        <v>1.1736999984326757</v>
      </c>
    </row>
    <row r="263" spans="1:4" ht="18.75" customHeight="1" x14ac:dyDescent="0.3">
      <c r="A263" s="15" t="s">
        <v>394</v>
      </c>
      <c r="B263" s="17">
        <v>3828.18</v>
      </c>
      <c r="C263" s="17">
        <v>4493.1348600000001</v>
      </c>
      <c r="D263" s="17">
        <f t="shared" si="4"/>
        <v>1.1736999984326757</v>
      </c>
    </row>
    <row r="264" spans="1:4" ht="18.75" customHeight="1" x14ac:dyDescent="0.3">
      <c r="A264" s="15" t="s">
        <v>395</v>
      </c>
      <c r="B264" s="17">
        <v>3828.18</v>
      </c>
      <c r="C264" s="17">
        <v>4488.5410499999998</v>
      </c>
      <c r="D264" s="17">
        <f t="shared" si="4"/>
        <v>1.1725000000000001</v>
      </c>
    </row>
    <row r="265" spans="1:4" ht="18.75" customHeight="1" x14ac:dyDescent="0.3">
      <c r="A265" s="15" t="s">
        <v>396</v>
      </c>
      <c r="B265" s="17">
        <v>3851.22</v>
      </c>
      <c r="C265" s="17">
        <v>4515.3628799999997</v>
      </c>
      <c r="D265" s="17">
        <f t="shared" si="4"/>
        <v>1.1724499976630782</v>
      </c>
    </row>
    <row r="266" spans="1:4" ht="18.75" customHeight="1" x14ac:dyDescent="0.3">
      <c r="A266" s="15" t="s">
        <v>397</v>
      </c>
      <c r="B266" s="17">
        <v>3843.77</v>
      </c>
      <c r="C266" s="17">
        <v>4510.08752</v>
      </c>
      <c r="D266" s="17">
        <f t="shared" si="4"/>
        <v>1.1733499975284682</v>
      </c>
    </row>
    <row r="267" spans="1:4" ht="18.75" customHeight="1" x14ac:dyDescent="0.3">
      <c r="A267" s="15" t="s">
        <v>398</v>
      </c>
      <c r="B267" s="17">
        <v>3834.66</v>
      </c>
      <c r="C267" s="17">
        <v>4505.5337600000003</v>
      </c>
      <c r="D267" s="17">
        <f t="shared" si="4"/>
        <v>1.1749499981745448</v>
      </c>
    </row>
    <row r="268" spans="1:4" ht="18.75" customHeight="1" x14ac:dyDescent="0.3">
      <c r="A268" s="15" t="s">
        <v>399</v>
      </c>
      <c r="B268" s="17">
        <v>3835.67</v>
      </c>
      <c r="C268" s="17">
        <v>4492.9120499999999</v>
      </c>
      <c r="D268" s="17">
        <f t="shared" si="4"/>
        <v>1.1713499988268021</v>
      </c>
    </row>
    <row r="269" spans="1:4" ht="18.75" customHeight="1" x14ac:dyDescent="0.3">
      <c r="A269" s="15" t="s">
        <v>400</v>
      </c>
      <c r="B269" s="17">
        <v>3844.88</v>
      </c>
      <c r="C269" s="17">
        <v>4503.7001799999998</v>
      </c>
      <c r="D269" s="17">
        <f t="shared" si="4"/>
        <v>1.1713499979193107</v>
      </c>
    </row>
    <row r="270" spans="1:4" ht="18.75" customHeight="1" x14ac:dyDescent="0.3">
      <c r="A270" s="15" t="s">
        <v>401</v>
      </c>
      <c r="B270" s="17">
        <v>3844.88</v>
      </c>
      <c r="C270" s="17">
        <v>4503.7001799999998</v>
      </c>
      <c r="D270" s="17">
        <f t="shared" si="4"/>
        <v>1.1713499979193107</v>
      </c>
    </row>
    <row r="271" spans="1:4" ht="18.75" customHeight="1" x14ac:dyDescent="0.3">
      <c r="A271" s="15" t="s">
        <v>402</v>
      </c>
      <c r="B271" s="17">
        <v>3844.88</v>
      </c>
      <c r="C271" s="17">
        <v>4498.7018399999997</v>
      </c>
      <c r="D271" s="17">
        <f t="shared" si="4"/>
        <v>1.1700499989596553</v>
      </c>
    </row>
    <row r="272" spans="1:4" ht="18.75" customHeight="1" x14ac:dyDescent="0.3">
      <c r="A272" s="15" t="s">
        <v>403</v>
      </c>
      <c r="B272" s="17">
        <v>3837.91</v>
      </c>
      <c r="C272" s="17">
        <v>4480.1842299999998</v>
      </c>
      <c r="D272" s="17">
        <f t="shared" si="4"/>
        <v>1.1673499977852528</v>
      </c>
    </row>
    <row r="273" spans="1:4" ht="18.75" customHeight="1" x14ac:dyDescent="0.3">
      <c r="A273" s="15" t="s">
        <v>404</v>
      </c>
      <c r="B273" s="17">
        <v>3841.94</v>
      </c>
      <c r="C273" s="17">
        <v>4462.6054000000004</v>
      </c>
      <c r="D273" s="17">
        <f t="shared" si="4"/>
        <v>1.161549998178004</v>
      </c>
    </row>
    <row r="274" spans="1:4" ht="18.75" customHeight="1" x14ac:dyDescent="0.3">
      <c r="A274" s="15" t="s">
        <v>405</v>
      </c>
      <c r="B274" s="17">
        <v>3834.68</v>
      </c>
      <c r="C274" s="17">
        <v>4444.2023799999997</v>
      </c>
      <c r="D274" s="17">
        <f t="shared" si="4"/>
        <v>1.1589499984353322</v>
      </c>
    </row>
    <row r="275" spans="1:4" ht="18.75" customHeight="1" x14ac:dyDescent="0.3">
      <c r="A275" s="15" t="s">
        <v>406</v>
      </c>
      <c r="B275" s="17">
        <v>3812.77</v>
      </c>
      <c r="C275" s="17">
        <v>4421.4787299999998</v>
      </c>
      <c r="D275" s="17">
        <f t="shared" si="4"/>
        <v>1.1596499998688616</v>
      </c>
    </row>
    <row r="276" spans="1:4" ht="18.75" customHeight="1" x14ac:dyDescent="0.3">
      <c r="A276" s="15" t="s">
        <v>407</v>
      </c>
      <c r="B276" s="17">
        <v>3781.35</v>
      </c>
      <c r="C276" s="17">
        <v>4385.04252</v>
      </c>
      <c r="D276" s="17">
        <f t="shared" si="4"/>
        <v>1.1596499980165813</v>
      </c>
    </row>
    <row r="277" spans="1:4" ht="18.75" customHeight="1" x14ac:dyDescent="0.3">
      <c r="A277" s="15" t="s">
        <v>408</v>
      </c>
      <c r="B277" s="17">
        <v>3781.35</v>
      </c>
      <c r="C277" s="17">
        <v>4385.04252</v>
      </c>
      <c r="D277" s="17">
        <f t="shared" si="4"/>
        <v>1.1596499980165813</v>
      </c>
    </row>
    <row r="278" spans="1:4" ht="18.75" customHeight="1" x14ac:dyDescent="0.3">
      <c r="A278" s="15" t="s">
        <v>409</v>
      </c>
      <c r="B278" s="17">
        <v>3781.35</v>
      </c>
      <c r="C278" s="17">
        <v>4395.4412400000001</v>
      </c>
      <c r="D278" s="17">
        <f t="shared" si="4"/>
        <v>1.1624000000000001</v>
      </c>
    </row>
    <row r="279" spans="1:4" ht="18.75" customHeight="1" x14ac:dyDescent="0.3">
      <c r="A279" s="15" t="s">
        <v>410</v>
      </c>
      <c r="B279" s="17">
        <v>3786.05</v>
      </c>
      <c r="C279" s="17">
        <v>4389.1677600000003</v>
      </c>
      <c r="D279" s="17">
        <f t="shared" si="4"/>
        <v>1.1592999986793624</v>
      </c>
    </row>
    <row r="280" spans="1:4" ht="18.75" customHeight="1" x14ac:dyDescent="0.3">
      <c r="A280" s="15" t="s">
        <v>411</v>
      </c>
      <c r="B280" s="17">
        <v>3796.3</v>
      </c>
      <c r="C280" s="17">
        <v>4381.8792700000004</v>
      </c>
      <c r="D280" s="17">
        <f t="shared" si="4"/>
        <v>1.1542499986829282</v>
      </c>
    </row>
    <row r="281" spans="1:4" ht="18.75" customHeight="1" x14ac:dyDescent="0.3">
      <c r="A281" s="15" t="s">
        <v>412</v>
      </c>
      <c r="B281" s="17">
        <v>3788.03</v>
      </c>
      <c r="C281" s="17">
        <v>4379.1520799999998</v>
      </c>
      <c r="D281" s="17">
        <f t="shared" si="4"/>
        <v>1.1560499996040157</v>
      </c>
    </row>
    <row r="282" spans="1:4" ht="18.75" customHeight="1" x14ac:dyDescent="0.3">
      <c r="A282" s="15" t="s">
        <v>413</v>
      </c>
      <c r="B282" s="17">
        <v>3772.44</v>
      </c>
      <c r="C282" s="17">
        <v>4366.2220500000003</v>
      </c>
      <c r="D282" s="17">
        <f t="shared" si="4"/>
        <v>1.1573999984095176</v>
      </c>
    </row>
    <row r="283" spans="1:4" ht="18.75" customHeight="1" x14ac:dyDescent="0.3">
      <c r="A283" s="15" t="s">
        <v>414</v>
      </c>
      <c r="B283" s="17">
        <v>3765.8</v>
      </c>
      <c r="C283" s="17">
        <v>4358.5369199999996</v>
      </c>
      <c r="D283" s="17">
        <f t="shared" si="4"/>
        <v>1.1573999999999998</v>
      </c>
    </row>
    <row r="284" spans="1:4" ht="18.75" customHeight="1" x14ac:dyDescent="0.3">
      <c r="A284" s="15" t="s">
        <v>415</v>
      </c>
      <c r="B284" s="17">
        <v>3765.8</v>
      </c>
      <c r="C284" s="17">
        <v>4358.5369199999996</v>
      </c>
      <c r="D284" s="17">
        <f t="shared" si="4"/>
        <v>1.1573999999999998</v>
      </c>
    </row>
    <row r="285" spans="1:4" ht="18.75" customHeight="1" x14ac:dyDescent="0.3">
      <c r="A285" s="15" t="s">
        <v>416</v>
      </c>
      <c r="B285" s="17">
        <v>3765.8</v>
      </c>
      <c r="C285" s="17">
        <v>4357.9720500000003</v>
      </c>
      <c r="D285" s="17">
        <f t="shared" si="4"/>
        <v>1.1572500000000001</v>
      </c>
    </row>
    <row r="286" spans="1:4" ht="18.75" customHeight="1" x14ac:dyDescent="0.3">
      <c r="A286" s="15" t="s">
        <v>417</v>
      </c>
      <c r="B286" s="17">
        <v>3765.8</v>
      </c>
      <c r="C286" s="17">
        <v>4349.1224199999997</v>
      </c>
      <c r="D286" s="17">
        <f t="shared" si="4"/>
        <v>1.1548999999999998</v>
      </c>
    </row>
    <row r="287" spans="1:4" ht="18.75" customHeight="1" x14ac:dyDescent="0.3">
      <c r="A287" s="15" t="s">
        <v>418</v>
      </c>
      <c r="B287" s="17">
        <v>3738.48</v>
      </c>
      <c r="C287" s="17">
        <v>4327.1036700000004</v>
      </c>
      <c r="D287" s="17">
        <f t="shared" si="4"/>
        <v>1.1574499983950697</v>
      </c>
    </row>
    <row r="288" spans="1:4" ht="18.75" customHeight="1" x14ac:dyDescent="0.3">
      <c r="A288" s="15" t="s">
        <v>419</v>
      </c>
      <c r="B288" s="17">
        <v>3725.75</v>
      </c>
      <c r="C288" s="17">
        <v>4317.9579599999997</v>
      </c>
      <c r="D288" s="17">
        <f t="shared" si="4"/>
        <v>1.158949999328994</v>
      </c>
    </row>
    <row r="289" spans="1:4" ht="18.75" customHeight="1" x14ac:dyDescent="0.3">
      <c r="A289" s="15" t="s">
        <v>420</v>
      </c>
      <c r="B289" s="17">
        <v>3755.29</v>
      </c>
      <c r="C289" s="17">
        <v>4358.2017999999998</v>
      </c>
      <c r="D289" s="17">
        <f t="shared" si="4"/>
        <v>1.1605499974702354</v>
      </c>
    </row>
    <row r="290" spans="1:4" ht="18.75" customHeight="1" x14ac:dyDescent="0.3">
      <c r="A290" s="15" t="s">
        <v>421</v>
      </c>
      <c r="B290" s="17">
        <v>3772.49</v>
      </c>
      <c r="C290" s="17">
        <v>4378.1632600000003</v>
      </c>
      <c r="D290" s="17">
        <f t="shared" si="4"/>
        <v>1.1605499974817695</v>
      </c>
    </row>
    <row r="291" spans="1:4" ht="18.75" customHeight="1" x14ac:dyDescent="0.3">
      <c r="A291" s="15" t="s">
        <v>422</v>
      </c>
      <c r="B291" s="17">
        <v>3772.49</v>
      </c>
      <c r="C291" s="17">
        <v>4378.1632600000003</v>
      </c>
      <c r="D291" s="17">
        <f t="shared" si="4"/>
        <v>1.1605499974817695</v>
      </c>
    </row>
    <row r="292" spans="1:4" ht="18.75" customHeight="1" x14ac:dyDescent="0.3">
      <c r="A292" s="15" t="s">
        <v>423</v>
      </c>
      <c r="B292" s="17">
        <v>3772.49</v>
      </c>
      <c r="C292" s="17">
        <v>4376.65427</v>
      </c>
      <c r="D292" s="17">
        <f t="shared" si="4"/>
        <v>1.1601499990722308</v>
      </c>
    </row>
    <row r="293" spans="1:4" ht="18.75" customHeight="1" x14ac:dyDescent="0.3">
      <c r="A293" s="15" t="s">
        <v>424</v>
      </c>
      <c r="B293" s="17">
        <v>3772.49</v>
      </c>
      <c r="C293" s="17">
        <v>4392.8759799999998</v>
      </c>
      <c r="D293" s="17">
        <f t="shared" si="4"/>
        <v>1.1644499998674616</v>
      </c>
    </row>
    <row r="294" spans="1:4" ht="18.75" customHeight="1" x14ac:dyDescent="0.3">
      <c r="A294" s="15" t="s">
        <v>425</v>
      </c>
      <c r="B294" s="17">
        <v>3766.94</v>
      </c>
      <c r="C294" s="17">
        <v>4387.5433599999997</v>
      </c>
      <c r="D294" s="17">
        <f t="shared" si="4"/>
        <v>1.1647499986726626</v>
      </c>
    </row>
    <row r="295" spans="1:4" ht="18.75" customHeight="1" x14ac:dyDescent="0.3">
      <c r="A295" s="15" t="s">
        <v>426</v>
      </c>
      <c r="B295" s="17">
        <v>3770.58</v>
      </c>
      <c r="C295" s="17">
        <v>4391.2174599999998</v>
      </c>
      <c r="D295" s="17">
        <f t="shared" si="4"/>
        <v>1.1645999978783106</v>
      </c>
    </row>
    <row r="296" spans="1:4" ht="18.75" customHeight="1" x14ac:dyDescent="0.3">
      <c r="A296" s="15" t="s">
        <v>427</v>
      </c>
      <c r="B296" s="17">
        <v>3783.3</v>
      </c>
      <c r="C296" s="17">
        <v>4406.2203399999999</v>
      </c>
      <c r="D296" s="17">
        <f t="shared" si="4"/>
        <v>1.1646499986784025</v>
      </c>
    </row>
    <row r="297" spans="1:4" ht="18.75" customHeight="1" x14ac:dyDescent="0.3">
      <c r="A297" s="15" t="s">
        <v>428</v>
      </c>
      <c r="B297" s="17">
        <v>3780.38</v>
      </c>
      <c r="C297" s="17">
        <v>4402.8195599999999</v>
      </c>
      <c r="D297" s="17">
        <f t="shared" si="4"/>
        <v>1.1646499981483343</v>
      </c>
    </row>
    <row r="298" spans="1:4" ht="18.75" customHeight="1" x14ac:dyDescent="0.3">
      <c r="A298" s="15" t="s">
        <v>429</v>
      </c>
      <c r="B298" s="17">
        <v>3780.38</v>
      </c>
      <c r="C298" s="17">
        <v>4402.8195599999999</v>
      </c>
      <c r="D298" s="17">
        <f t="shared" si="4"/>
        <v>1.1646499981483343</v>
      </c>
    </row>
    <row r="299" spans="1:4" ht="18.75" customHeight="1" x14ac:dyDescent="0.3">
      <c r="A299" s="15" t="s">
        <v>430</v>
      </c>
      <c r="B299" s="17">
        <v>3780.38</v>
      </c>
      <c r="C299" s="17">
        <v>4390.1552899999997</v>
      </c>
      <c r="D299" s="17">
        <f t="shared" si="4"/>
        <v>1.1612999989419053</v>
      </c>
    </row>
    <row r="300" spans="1:4" ht="18.75" customHeight="1" x14ac:dyDescent="0.3">
      <c r="A300" s="15" t="s">
        <v>431</v>
      </c>
      <c r="B300" s="17">
        <v>3769.98</v>
      </c>
      <c r="C300" s="17">
        <v>4370.9148100000002</v>
      </c>
      <c r="D300" s="17">
        <f t="shared" si="4"/>
        <v>1.1593999994694932</v>
      </c>
    </row>
    <row r="301" spans="1:4" ht="18.75" customHeight="1" x14ac:dyDescent="0.3">
      <c r="A301" s="15" t="s">
        <v>432</v>
      </c>
      <c r="B301" s="17">
        <v>3774.46</v>
      </c>
      <c r="C301" s="17">
        <v>4376.8638099999998</v>
      </c>
      <c r="D301" s="17">
        <f t="shared" si="4"/>
        <v>1.1595999984103686</v>
      </c>
    </row>
    <row r="302" spans="1:4" ht="18.75" customHeight="1" x14ac:dyDescent="0.3">
      <c r="A302" s="15" t="s">
        <v>433</v>
      </c>
      <c r="B302" s="17">
        <v>3761.21</v>
      </c>
      <c r="C302" s="17">
        <v>4391.7768500000002</v>
      </c>
      <c r="D302" s="17">
        <f t="shared" si="4"/>
        <v>1.1676499982718327</v>
      </c>
    </row>
    <row r="303" spans="1:4" ht="18.75" customHeight="1" x14ac:dyDescent="0.3">
      <c r="A303" s="15" t="s">
        <v>434</v>
      </c>
      <c r="B303" s="17">
        <v>3766.1</v>
      </c>
      <c r="C303" s="17">
        <v>4358.3192200000003</v>
      </c>
      <c r="D303" s="17">
        <f t="shared" si="4"/>
        <v>1.1572499986723668</v>
      </c>
    </row>
    <row r="304" spans="1:4" ht="18.75" customHeight="1" x14ac:dyDescent="0.3">
      <c r="A304" s="15" t="s">
        <v>435</v>
      </c>
      <c r="B304" s="17">
        <v>3784.44</v>
      </c>
      <c r="C304" s="17">
        <v>4379.5431900000003</v>
      </c>
      <c r="D304" s="17">
        <f t="shared" si="4"/>
        <v>1.1572500000000001</v>
      </c>
    </row>
    <row r="305" spans="1:4" ht="18.75" customHeight="1" x14ac:dyDescent="0.3">
      <c r="A305" s="15" t="s">
        <v>436</v>
      </c>
      <c r="B305" s="17">
        <v>3784.44</v>
      </c>
      <c r="C305" s="17">
        <v>4379.5431900000003</v>
      </c>
      <c r="D305" s="17">
        <f t="shared" si="4"/>
        <v>1.1572500000000001</v>
      </c>
    </row>
    <row r="306" spans="1:4" ht="18.75" customHeight="1" x14ac:dyDescent="0.3">
      <c r="A306" s="15" t="s">
        <v>437</v>
      </c>
      <c r="B306" s="17">
        <v>3784.44</v>
      </c>
      <c r="C306" s="17">
        <v>4386.3551799999996</v>
      </c>
      <c r="D306" s="17">
        <f t="shared" si="4"/>
        <v>1.15904999947152</v>
      </c>
    </row>
    <row r="307" spans="1:4" ht="18.75" customHeight="1" x14ac:dyDescent="0.3">
      <c r="A307" s="15" t="s">
        <v>438</v>
      </c>
      <c r="B307" s="17">
        <v>3784.44</v>
      </c>
      <c r="C307" s="17">
        <v>4382.3815199999999</v>
      </c>
      <c r="D307" s="17">
        <f t="shared" si="4"/>
        <v>1.1579999999999999</v>
      </c>
    </row>
    <row r="308" spans="1:4" ht="18.75" customHeight="1" x14ac:dyDescent="0.3">
      <c r="A308" s="15" t="s">
        <v>439</v>
      </c>
      <c r="B308" s="17">
        <v>3778.69</v>
      </c>
      <c r="C308" s="17">
        <v>4377.4234299999998</v>
      </c>
      <c r="D308" s="17">
        <f t="shared" si="4"/>
        <v>1.1584499998676789</v>
      </c>
    </row>
    <row r="309" spans="1:4" ht="18.75" customHeight="1" x14ac:dyDescent="0.3">
      <c r="A309" s="15" t="s">
        <v>440</v>
      </c>
      <c r="B309" s="17">
        <v>3837.84</v>
      </c>
      <c r="C309" s="17">
        <v>4430.9781700000003</v>
      </c>
      <c r="D309" s="17">
        <f t="shared" si="4"/>
        <v>1.1545499994788735</v>
      </c>
    </row>
    <row r="310" spans="1:4" ht="18.75" customHeight="1" x14ac:dyDescent="0.3">
      <c r="A310" s="15" t="s">
        <v>441</v>
      </c>
      <c r="B310" s="17">
        <v>3847.4</v>
      </c>
      <c r="C310" s="17">
        <v>4445.4783299999999</v>
      </c>
      <c r="D310" s="17">
        <f t="shared" si="4"/>
        <v>1.1554499999999999</v>
      </c>
    </row>
    <row r="311" spans="1:4" ht="18.75" customHeight="1" x14ac:dyDescent="0.3">
      <c r="A311" s="15" t="s">
        <v>442</v>
      </c>
      <c r="B311" s="17">
        <v>3881.76</v>
      </c>
      <c r="C311" s="17">
        <v>4485.1795899999997</v>
      </c>
      <c r="D311" s="17">
        <f t="shared" si="4"/>
        <v>1.1554499994847696</v>
      </c>
    </row>
    <row r="312" spans="1:4" ht="18.75" customHeight="1" x14ac:dyDescent="0.3">
      <c r="A312" s="15" t="s">
        <v>443</v>
      </c>
      <c r="B312" s="17">
        <v>3881.76</v>
      </c>
      <c r="C312" s="17">
        <v>4485.1795899999997</v>
      </c>
      <c r="D312" s="17">
        <f t="shared" si="4"/>
        <v>1.1554499994847696</v>
      </c>
    </row>
    <row r="313" spans="1:4" ht="18.75" customHeight="1" x14ac:dyDescent="0.3">
      <c r="A313" s="15" t="s">
        <v>444</v>
      </c>
      <c r="B313" s="17">
        <v>3881.76</v>
      </c>
      <c r="C313" s="17">
        <v>4498.5716599999996</v>
      </c>
      <c r="D313" s="17">
        <f t="shared" si="4"/>
        <v>1.1588999989695394</v>
      </c>
    </row>
    <row r="314" spans="1:4" ht="18.75" customHeight="1" x14ac:dyDescent="0.3">
      <c r="A314" s="15" t="s">
        <v>445</v>
      </c>
      <c r="B314" s="17">
        <v>3874.41</v>
      </c>
      <c r="C314" s="17">
        <v>4488.3102600000002</v>
      </c>
      <c r="D314" s="17">
        <f t="shared" si="4"/>
        <v>1.1584499988385328</v>
      </c>
    </row>
    <row r="315" spans="1:4" ht="18.75" customHeight="1" x14ac:dyDescent="0.3">
      <c r="A315" s="15" t="s">
        <v>446</v>
      </c>
      <c r="B315" s="17">
        <v>3876.86</v>
      </c>
      <c r="C315" s="17">
        <v>4465.5611900000004</v>
      </c>
      <c r="D315" s="17">
        <f t="shared" si="4"/>
        <v>1.1518499997420593</v>
      </c>
    </row>
    <row r="316" spans="1:4" ht="18.75" customHeight="1" x14ac:dyDescent="0.3">
      <c r="A316" s="15" t="s">
        <v>447</v>
      </c>
      <c r="B316" s="17">
        <v>3875.38</v>
      </c>
      <c r="C316" s="17">
        <v>4445.4483899999996</v>
      </c>
      <c r="D316" s="17">
        <f t="shared" si="4"/>
        <v>1.1470999979356862</v>
      </c>
    </row>
    <row r="317" spans="1:4" ht="18.75" customHeight="1" x14ac:dyDescent="0.3">
      <c r="A317" s="15" t="s">
        <v>448</v>
      </c>
      <c r="B317" s="17">
        <v>3875.38</v>
      </c>
      <c r="C317" s="17">
        <v>4435.1786400000001</v>
      </c>
      <c r="D317" s="17">
        <f t="shared" si="4"/>
        <v>1.1444499997419608</v>
      </c>
    </row>
    <row r="318" spans="1:4" ht="18.75" customHeight="1" x14ac:dyDescent="0.3">
      <c r="A318" s="15" t="s">
        <v>449</v>
      </c>
      <c r="B318" s="17">
        <v>3888.53</v>
      </c>
      <c r="C318" s="17">
        <v>4450.2281499999999</v>
      </c>
      <c r="D318" s="17">
        <f t="shared" si="4"/>
        <v>1.1444499978140839</v>
      </c>
    </row>
    <row r="319" spans="1:4" ht="18.75" customHeight="1" x14ac:dyDescent="0.3">
      <c r="A319" s="15" t="s">
        <v>450</v>
      </c>
      <c r="B319" s="17">
        <v>3888.53</v>
      </c>
      <c r="C319" s="17">
        <v>4450.2281499999999</v>
      </c>
      <c r="D319" s="17">
        <f t="shared" si="4"/>
        <v>1.1444499978140839</v>
      </c>
    </row>
    <row r="320" spans="1:4" ht="18.75" customHeight="1" x14ac:dyDescent="0.3">
      <c r="A320" s="15" t="s">
        <v>451</v>
      </c>
      <c r="B320" s="17">
        <v>3888.53</v>
      </c>
      <c r="C320" s="17">
        <v>4440.8956799999996</v>
      </c>
      <c r="D320" s="17">
        <f t="shared" si="4"/>
        <v>1.1420499983284169</v>
      </c>
    </row>
    <row r="321" spans="1:4" ht="18.75" customHeight="1" x14ac:dyDescent="0.3">
      <c r="A321" s="15" t="s">
        <v>452</v>
      </c>
      <c r="B321" s="17">
        <v>3888.53</v>
      </c>
      <c r="C321" s="17">
        <v>4413.6759700000002</v>
      </c>
      <c r="D321" s="17">
        <f t="shared" si="4"/>
        <v>1.1350499983284172</v>
      </c>
    </row>
    <row r="322" spans="1:4" ht="18.75" customHeight="1" x14ac:dyDescent="0.3">
      <c r="A322" s="15" t="s">
        <v>453</v>
      </c>
      <c r="B322" s="17">
        <v>3898.84</v>
      </c>
      <c r="C322" s="17">
        <v>4408.8082700000004</v>
      </c>
      <c r="D322" s="17">
        <f t="shared" ref="D322:D385" si="5">+C322/B322</f>
        <v>1.130799999487027</v>
      </c>
    </row>
    <row r="323" spans="1:4" ht="18.75" customHeight="1" x14ac:dyDescent="0.3">
      <c r="A323" s="15" t="s">
        <v>454</v>
      </c>
      <c r="B323" s="17">
        <v>3907.95</v>
      </c>
      <c r="C323" s="17">
        <v>4434.9370500000005</v>
      </c>
      <c r="D323" s="17">
        <f t="shared" si="5"/>
        <v>1.1348499980808353</v>
      </c>
    </row>
    <row r="324" spans="1:4" ht="18.75" customHeight="1" x14ac:dyDescent="0.3">
      <c r="A324" s="15" t="s">
        <v>455</v>
      </c>
      <c r="B324" s="17">
        <v>3943.43</v>
      </c>
      <c r="C324" s="17">
        <v>4462.9768999999997</v>
      </c>
      <c r="D324" s="17">
        <f t="shared" si="5"/>
        <v>1.131749999366034</v>
      </c>
    </row>
    <row r="325" spans="1:4" ht="18.75" customHeight="1" x14ac:dyDescent="0.3">
      <c r="A325" s="15" t="s">
        <v>456</v>
      </c>
      <c r="B325" s="17">
        <v>3923.53</v>
      </c>
      <c r="C325" s="17">
        <v>4440.45507</v>
      </c>
      <c r="D325" s="17">
        <f t="shared" si="5"/>
        <v>1.131749998088456</v>
      </c>
    </row>
    <row r="326" spans="1:4" ht="18.75" customHeight="1" x14ac:dyDescent="0.3">
      <c r="A326" s="15" t="s">
        <v>457</v>
      </c>
      <c r="B326" s="17">
        <v>3923.53</v>
      </c>
      <c r="C326" s="17">
        <v>4440.45507</v>
      </c>
      <c r="D326" s="17">
        <f t="shared" si="5"/>
        <v>1.131749998088456</v>
      </c>
    </row>
    <row r="327" spans="1:4" ht="18.75" customHeight="1" x14ac:dyDescent="0.3">
      <c r="A327" s="15" t="s">
        <v>458</v>
      </c>
      <c r="B327" s="17">
        <v>3923.53</v>
      </c>
      <c r="C327" s="17">
        <v>4412.5980099999997</v>
      </c>
      <c r="D327" s="17">
        <f t="shared" si="5"/>
        <v>1.1246499988530736</v>
      </c>
    </row>
    <row r="328" spans="1:4" ht="18.75" customHeight="1" x14ac:dyDescent="0.3">
      <c r="A328" s="15" t="s">
        <v>459</v>
      </c>
      <c r="B328" s="17">
        <v>3913.26</v>
      </c>
      <c r="C328" s="17">
        <v>4407.7003999999997</v>
      </c>
      <c r="D328" s="17">
        <f t="shared" si="5"/>
        <v>1.1263499997444584</v>
      </c>
    </row>
    <row r="329" spans="1:4" ht="18.75" customHeight="1" x14ac:dyDescent="0.3">
      <c r="A329" s="15" t="s">
        <v>460</v>
      </c>
      <c r="B329" s="17">
        <v>3944.37</v>
      </c>
      <c r="C329" s="17">
        <v>4416.31387</v>
      </c>
      <c r="D329" s="17">
        <f t="shared" si="5"/>
        <v>1.119649999873237</v>
      </c>
    </row>
    <row r="330" spans="1:4" ht="18.75" customHeight="1" x14ac:dyDescent="0.3">
      <c r="A330" s="15" t="s">
        <v>461</v>
      </c>
      <c r="B330" s="17">
        <v>3969.49</v>
      </c>
      <c r="C330" s="17">
        <v>4449.7982899999997</v>
      </c>
      <c r="D330" s="17">
        <f t="shared" si="5"/>
        <v>1.121</v>
      </c>
    </row>
    <row r="331" spans="1:4" ht="18.75" customHeight="1" x14ac:dyDescent="0.3">
      <c r="A331" s="15" t="s">
        <v>462</v>
      </c>
      <c r="B331" s="17">
        <v>3969.49</v>
      </c>
      <c r="C331" s="17">
        <v>4491.6764000000003</v>
      </c>
      <c r="D331" s="17">
        <f t="shared" si="5"/>
        <v>1.1315499976067456</v>
      </c>
    </row>
    <row r="332" spans="1:4" ht="18.75" customHeight="1" x14ac:dyDescent="0.3">
      <c r="A332" s="15" t="s">
        <v>463</v>
      </c>
      <c r="B332" s="17">
        <v>4008.13</v>
      </c>
      <c r="C332" s="17">
        <v>4535.3995000000004</v>
      </c>
      <c r="D332" s="17">
        <f t="shared" si="5"/>
        <v>1.1315499996257607</v>
      </c>
    </row>
    <row r="333" spans="1:4" ht="18.75" customHeight="1" x14ac:dyDescent="0.3">
      <c r="A333" s="15" t="s">
        <v>464</v>
      </c>
      <c r="B333" s="17">
        <v>4008.13</v>
      </c>
      <c r="C333" s="17">
        <v>4535.3995000000004</v>
      </c>
      <c r="D333" s="17">
        <f t="shared" si="5"/>
        <v>1.1315499996257607</v>
      </c>
    </row>
    <row r="334" spans="1:4" ht="18.75" customHeight="1" x14ac:dyDescent="0.3">
      <c r="A334" s="15" t="s">
        <v>465</v>
      </c>
      <c r="B334" s="17">
        <v>4008.13</v>
      </c>
      <c r="C334" s="17">
        <v>4516.5612899999996</v>
      </c>
      <c r="D334" s="17">
        <f t="shared" si="5"/>
        <v>1.1268499998752535</v>
      </c>
    </row>
    <row r="335" spans="1:4" ht="18.75" customHeight="1" x14ac:dyDescent="0.3">
      <c r="A335" s="15" t="s">
        <v>466</v>
      </c>
      <c r="B335" s="17">
        <v>4010.98</v>
      </c>
      <c r="C335" s="17">
        <v>4514.7590799999998</v>
      </c>
      <c r="D335" s="17">
        <f t="shared" si="5"/>
        <v>1.1255999980054749</v>
      </c>
    </row>
    <row r="336" spans="1:4" ht="18.75" customHeight="1" x14ac:dyDescent="0.3">
      <c r="A336" s="15" t="s">
        <v>467</v>
      </c>
      <c r="B336" s="17">
        <v>4004.54</v>
      </c>
      <c r="C336" s="17">
        <v>4538.7456300000003</v>
      </c>
      <c r="D336" s="17">
        <f t="shared" si="5"/>
        <v>1.1333999985017007</v>
      </c>
    </row>
    <row r="337" spans="1:4" ht="18.75" customHeight="1" x14ac:dyDescent="0.3">
      <c r="A337" s="15" t="s">
        <v>468</v>
      </c>
      <c r="B337" s="17">
        <v>3953.26</v>
      </c>
      <c r="C337" s="17">
        <v>4474.1019999999999</v>
      </c>
      <c r="D337" s="17">
        <f t="shared" si="5"/>
        <v>1.1317499987352209</v>
      </c>
    </row>
    <row r="338" spans="1:4" ht="18.75" customHeight="1" x14ac:dyDescent="0.3">
      <c r="A338" s="15" t="s">
        <v>469</v>
      </c>
      <c r="B338" s="17">
        <v>3945.18</v>
      </c>
      <c r="C338" s="17">
        <v>4450.1630400000004</v>
      </c>
      <c r="D338" s="17">
        <f t="shared" si="5"/>
        <v>1.1280000000000001</v>
      </c>
    </row>
    <row r="339" spans="1:4" ht="18.75" customHeight="1" x14ac:dyDescent="0.3">
      <c r="A339" s="15" t="s">
        <v>470</v>
      </c>
      <c r="B339" s="17">
        <v>3948.33</v>
      </c>
      <c r="C339" s="17">
        <v>4453.7162399999997</v>
      </c>
      <c r="D339" s="17">
        <f t="shared" si="5"/>
        <v>1.1279999999999999</v>
      </c>
    </row>
    <row r="340" spans="1:4" ht="18.75" customHeight="1" x14ac:dyDescent="0.3">
      <c r="A340" s="15" t="s">
        <v>471</v>
      </c>
      <c r="B340" s="17">
        <v>3948.33</v>
      </c>
      <c r="C340" s="17">
        <v>4453.7162399999997</v>
      </c>
      <c r="D340" s="17">
        <f t="shared" si="5"/>
        <v>1.1279999999999999</v>
      </c>
    </row>
    <row r="341" spans="1:4" ht="18.75" customHeight="1" x14ac:dyDescent="0.3">
      <c r="A341" s="15" t="s">
        <v>472</v>
      </c>
      <c r="B341" s="17">
        <v>3948.33</v>
      </c>
      <c r="C341" s="17">
        <v>4449.9653200000002</v>
      </c>
      <c r="D341" s="17">
        <f t="shared" si="5"/>
        <v>1.1270499983537345</v>
      </c>
    </row>
    <row r="342" spans="1:4" ht="18.75" customHeight="1" x14ac:dyDescent="0.3">
      <c r="A342" s="15" t="s">
        <v>473</v>
      </c>
      <c r="B342" s="17">
        <v>3944</v>
      </c>
      <c r="C342" s="17">
        <v>4435.8167999999996</v>
      </c>
      <c r="D342" s="17">
        <f t="shared" si="5"/>
        <v>1.1246999999999998</v>
      </c>
    </row>
    <row r="343" spans="1:4" ht="18.75" customHeight="1" x14ac:dyDescent="0.3">
      <c r="A343" s="15" t="s">
        <v>474</v>
      </c>
      <c r="B343" s="17">
        <v>3906.1</v>
      </c>
      <c r="C343" s="17">
        <v>4426.5878199999997</v>
      </c>
      <c r="D343" s="17">
        <f t="shared" si="5"/>
        <v>1.1332499987199509</v>
      </c>
    </row>
    <row r="344" spans="1:4" ht="18.75" customHeight="1" x14ac:dyDescent="0.3">
      <c r="A344" s="15" t="s">
        <v>475</v>
      </c>
      <c r="B344" s="17">
        <v>3906.1</v>
      </c>
      <c r="C344" s="17">
        <v>4408.2291500000001</v>
      </c>
      <c r="D344" s="17">
        <f t="shared" si="5"/>
        <v>1.128549998719951</v>
      </c>
    </row>
    <row r="345" spans="1:4" ht="18.75" customHeight="1" x14ac:dyDescent="0.3">
      <c r="A345" s="15" t="s">
        <v>476</v>
      </c>
      <c r="B345" s="17">
        <v>3899.87</v>
      </c>
      <c r="C345" s="17">
        <v>4408.6080400000001</v>
      </c>
      <c r="D345" s="17">
        <f t="shared" si="5"/>
        <v>1.1304499996153718</v>
      </c>
    </row>
    <row r="346" spans="1:4" ht="18.75" customHeight="1" x14ac:dyDescent="0.3">
      <c r="A346" s="15" t="s">
        <v>477</v>
      </c>
      <c r="B346" s="17">
        <v>3887.71</v>
      </c>
      <c r="C346" s="17">
        <v>4394.8617599999998</v>
      </c>
      <c r="D346" s="17">
        <f t="shared" si="5"/>
        <v>1.130449997556402</v>
      </c>
    </row>
    <row r="347" spans="1:4" ht="18.75" customHeight="1" x14ac:dyDescent="0.3">
      <c r="A347" s="15" t="s">
        <v>478</v>
      </c>
      <c r="B347" s="17">
        <v>3887.71</v>
      </c>
      <c r="C347" s="17">
        <v>4394.8617599999998</v>
      </c>
      <c r="D347" s="17">
        <f t="shared" si="5"/>
        <v>1.130449997556402</v>
      </c>
    </row>
    <row r="348" spans="1:4" ht="18.75" customHeight="1" x14ac:dyDescent="0.3">
      <c r="A348" s="15" t="s">
        <v>479</v>
      </c>
      <c r="B348" s="17">
        <v>3887.71</v>
      </c>
      <c r="C348" s="17">
        <v>4383.5874100000001</v>
      </c>
      <c r="D348" s="17">
        <f t="shared" si="5"/>
        <v>1.1275499998713896</v>
      </c>
    </row>
    <row r="349" spans="1:4" ht="18.75" customHeight="1" x14ac:dyDescent="0.3">
      <c r="A349" s="15" t="s">
        <v>480</v>
      </c>
      <c r="B349" s="17">
        <v>3886.87</v>
      </c>
      <c r="C349" s="17">
        <v>4381.8628900000003</v>
      </c>
      <c r="D349" s="17">
        <f t="shared" si="5"/>
        <v>1.1273499988422562</v>
      </c>
    </row>
    <row r="350" spans="1:4" ht="18.75" customHeight="1" x14ac:dyDescent="0.3">
      <c r="A350" s="15" t="s">
        <v>481</v>
      </c>
      <c r="B350" s="17">
        <v>3936.41</v>
      </c>
      <c r="C350" s="17">
        <v>4429.0517099999997</v>
      </c>
      <c r="D350" s="17">
        <f t="shared" si="5"/>
        <v>1.125149999618942</v>
      </c>
    </row>
    <row r="351" spans="1:4" ht="18.75" customHeight="1" x14ac:dyDescent="0.3">
      <c r="A351" s="15" t="s">
        <v>482</v>
      </c>
      <c r="B351" s="17">
        <v>3990.27</v>
      </c>
      <c r="C351" s="17">
        <v>4511.79828</v>
      </c>
      <c r="D351" s="17">
        <f t="shared" si="5"/>
        <v>1.1306999977445136</v>
      </c>
    </row>
    <row r="352" spans="1:4" ht="18.75" customHeight="1" x14ac:dyDescent="0.3">
      <c r="A352" s="15" t="s">
        <v>483</v>
      </c>
      <c r="B352" s="17">
        <v>4002.97</v>
      </c>
      <c r="C352" s="17">
        <v>4513.1485199999997</v>
      </c>
      <c r="D352" s="17">
        <f t="shared" si="5"/>
        <v>1.1274499983762056</v>
      </c>
    </row>
    <row r="353" spans="1:4" ht="18.75" customHeight="1" x14ac:dyDescent="0.3">
      <c r="A353" s="15" t="s">
        <v>484</v>
      </c>
      <c r="B353" s="17">
        <v>3999.85</v>
      </c>
      <c r="C353" s="17">
        <v>4509.6308799999997</v>
      </c>
      <c r="D353" s="17">
        <f t="shared" si="5"/>
        <v>1.1274499993749765</v>
      </c>
    </row>
    <row r="354" spans="1:4" ht="18.75" customHeight="1" x14ac:dyDescent="0.3">
      <c r="A354" s="15" t="s">
        <v>485</v>
      </c>
      <c r="B354" s="17">
        <v>3999.85</v>
      </c>
      <c r="C354" s="17">
        <v>4509.6308799999997</v>
      </c>
      <c r="D354" s="17">
        <f t="shared" si="5"/>
        <v>1.1274499993749765</v>
      </c>
    </row>
    <row r="355" spans="1:4" ht="18.75" customHeight="1" x14ac:dyDescent="0.3">
      <c r="A355" s="15" t="s">
        <v>486</v>
      </c>
      <c r="B355" s="17">
        <v>3999.85</v>
      </c>
      <c r="C355" s="17">
        <v>4515.6306500000001</v>
      </c>
      <c r="D355" s="17">
        <f t="shared" si="5"/>
        <v>1.1289499981249298</v>
      </c>
    </row>
    <row r="356" spans="1:4" ht="18.75" customHeight="1" x14ac:dyDescent="0.3">
      <c r="A356" s="15" t="s">
        <v>487</v>
      </c>
      <c r="B356" s="17">
        <v>4002.12</v>
      </c>
      <c r="C356" s="17">
        <v>4507.3876499999997</v>
      </c>
      <c r="D356" s="17">
        <f t="shared" si="5"/>
        <v>1.12625</v>
      </c>
    </row>
    <row r="357" spans="1:4" ht="18.75" customHeight="1" x14ac:dyDescent="0.3">
      <c r="A357" s="15" t="s">
        <v>488</v>
      </c>
      <c r="B357" s="17">
        <v>3996.28</v>
      </c>
      <c r="C357" s="17">
        <v>4525.1876499999998</v>
      </c>
      <c r="D357" s="17">
        <f t="shared" si="5"/>
        <v>1.1323499979981382</v>
      </c>
    </row>
    <row r="358" spans="1:4" ht="18.75" customHeight="1" x14ac:dyDescent="0.3">
      <c r="A358" s="15" t="s">
        <v>489</v>
      </c>
      <c r="B358" s="17">
        <v>3997.71</v>
      </c>
      <c r="C358" s="17">
        <v>4520.8103499999997</v>
      </c>
      <c r="D358" s="17">
        <f t="shared" si="5"/>
        <v>1.1308499991244987</v>
      </c>
    </row>
    <row r="359" spans="1:4" ht="18.75" customHeight="1" x14ac:dyDescent="0.3">
      <c r="A359" s="15" t="s">
        <v>490</v>
      </c>
      <c r="B359" s="17">
        <v>3997.09</v>
      </c>
      <c r="C359" s="17">
        <v>4528.3032599999997</v>
      </c>
      <c r="D359" s="17">
        <f t="shared" si="5"/>
        <v>1.1328999997498179</v>
      </c>
    </row>
    <row r="360" spans="1:4" ht="18.75" customHeight="1" x14ac:dyDescent="0.3">
      <c r="A360" s="15" t="s">
        <v>491</v>
      </c>
      <c r="B360" s="17">
        <v>3994.15</v>
      </c>
      <c r="C360" s="17">
        <v>4524.97253</v>
      </c>
      <c r="D360" s="17">
        <f t="shared" si="5"/>
        <v>1.1328999987481692</v>
      </c>
    </row>
    <row r="361" spans="1:4" ht="18.75" customHeight="1" x14ac:dyDescent="0.3">
      <c r="A361" s="15" t="s">
        <v>492</v>
      </c>
      <c r="B361" s="17">
        <v>3994.15</v>
      </c>
      <c r="C361" s="17">
        <v>4524.97253</v>
      </c>
      <c r="D361" s="17">
        <f t="shared" si="5"/>
        <v>1.1328999987481692</v>
      </c>
    </row>
    <row r="362" spans="1:4" ht="18.75" customHeight="1" x14ac:dyDescent="0.3">
      <c r="A362" s="15" t="s">
        <v>493</v>
      </c>
      <c r="B362" s="17">
        <v>3994.15</v>
      </c>
      <c r="C362" s="17">
        <v>4520.9783799999996</v>
      </c>
      <c r="D362" s="17">
        <f t="shared" si="5"/>
        <v>1.131899998748169</v>
      </c>
    </row>
    <row r="363" spans="1:4" ht="18.75" customHeight="1" x14ac:dyDescent="0.3">
      <c r="A363" s="15" t="s">
        <v>494</v>
      </c>
      <c r="B363" s="17">
        <v>3989.41</v>
      </c>
      <c r="C363" s="17">
        <v>4506.6369999999997</v>
      </c>
      <c r="D363" s="17">
        <f t="shared" si="5"/>
        <v>1.1296499983706865</v>
      </c>
    </row>
    <row r="364" spans="1:4" ht="18.75" customHeight="1" x14ac:dyDescent="0.3">
      <c r="A364" s="15" t="s">
        <v>495</v>
      </c>
      <c r="B364" s="18">
        <v>4004</v>
      </c>
      <c r="C364" s="17">
        <v>4544.7402000000002</v>
      </c>
      <c r="D364" s="17">
        <f t="shared" si="5"/>
        <v>1.1350500000000001</v>
      </c>
    </row>
    <row r="365" spans="1:4" ht="18.75" customHeight="1" x14ac:dyDescent="0.3">
      <c r="A365" s="15" t="s">
        <v>496</v>
      </c>
      <c r="B365" s="17">
        <v>4023.68</v>
      </c>
      <c r="C365" s="17">
        <v>4559.2317999999996</v>
      </c>
      <c r="D365" s="17">
        <f t="shared" si="5"/>
        <v>1.1330999980117702</v>
      </c>
    </row>
    <row r="366" spans="1:4" ht="18.75" customHeight="1" x14ac:dyDescent="0.3">
      <c r="A366" s="15" t="s">
        <v>497</v>
      </c>
      <c r="B366" s="17">
        <v>3981.16</v>
      </c>
      <c r="C366" s="17">
        <v>4527.3751499999998</v>
      </c>
      <c r="D366" s="17">
        <f t="shared" si="5"/>
        <v>1.1371999994976338</v>
      </c>
    </row>
    <row r="367" spans="1:4" ht="18.75" customHeight="1" x14ac:dyDescent="0.3">
      <c r="A367" s="15" t="s">
        <v>498</v>
      </c>
      <c r="B367" s="17">
        <v>3981.16</v>
      </c>
      <c r="C367" s="17">
        <v>4527.3751499999998</v>
      </c>
      <c r="D367" s="17">
        <f t="shared" si="5"/>
        <v>1.1371999994976338</v>
      </c>
    </row>
    <row r="368" spans="1:4" ht="18.75" customHeight="1" x14ac:dyDescent="0.3">
      <c r="A368" s="15" t="s">
        <v>499</v>
      </c>
      <c r="B368" s="17">
        <v>3981.16</v>
      </c>
      <c r="C368" s="17">
        <v>4527.3751499999998</v>
      </c>
      <c r="D368" s="17">
        <f t="shared" si="5"/>
        <v>1.1371999994976338</v>
      </c>
    </row>
    <row r="369" spans="1:4" ht="18.75" customHeight="1" x14ac:dyDescent="0.3">
      <c r="A369" s="15" t="s">
        <v>500</v>
      </c>
      <c r="B369" s="17">
        <v>3981.16</v>
      </c>
      <c r="C369" s="17">
        <v>4495.5258700000004</v>
      </c>
      <c r="D369" s="17">
        <f t="shared" si="5"/>
        <v>1.1291999994976341</v>
      </c>
    </row>
    <row r="370" spans="1:4" ht="18.75" customHeight="1" x14ac:dyDescent="0.3">
      <c r="A370" s="15" t="s">
        <v>501</v>
      </c>
      <c r="B370" s="17">
        <v>4082.75</v>
      </c>
      <c r="C370" s="17">
        <v>4617.3861100000004</v>
      </c>
      <c r="D370" s="17">
        <f t="shared" si="5"/>
        <v>1.1309499993876677</v>
      </c>
    </row>
    <row r="371" spans="1:4" ht="18.75" customHeight="1" x14ac:dyDescent="0.3">
      <c r="A371" s="15" t="s">
        <v>502</v>
      </c>
      <c r="B371" s="17">
        <v>4084.11</v>
      </c>
      <c r="C371" s="17">
        <v>4629.9512999999997</v>
      </c>
      <c r="D371" s="17">
        <f t="shared" si="5"/>
        <v>1.1336499996327227</v>
      </c>
    </row>
    <row r="372" spans="1:4" ht="18.75" customHeight="1" x14ac:dyDescent="0.3">
      <c r="A372" s="15" t="s">
        <v>503</v>
      </c>
      <c r="B372" s="17">
        <v>4042.36</v>
      </c>
      <c r="C372" s="17">
        <v>4566.2498500000002</v>
      </c>
      <c r="D372" s="17">
        <f t="shared" si="5"/>
        <v>1.1295999985157186</v>
      </c>
    </row>
    <row r="373" spans="1:4" ht="18.75" customHeight="1" x14ac:dyDescent="0.3">
      <c r="A373" s="15" t="s">
        <v>504</v>
      </c>
      <c r="B373" s="17">
        <v>4039.31</v>
      </c>
      <c r="C373" s="17">
        <v>4583.8089799999998</v>
      </c>
      <c r="D373" s="17">
        <f t="shared" si="5"/>
        <v>1.1347999980194636</v>
      </c>
    </row>
    <row r="374" spans="1:4" ht="18.75" customHeight="1" x14ac:dyDescent="0.3">
      <c r="A374" s="15" t="s">
        <v>505</v>
      </c>
      <c r="B374" s="17">
        <v>4043.46</v>
      </c>
      <c r="C374" s="17">
        <v>4588.5183999999999</v>
      </c>
      <c r="D374" s="17">
        <f t="shared" si="5"/>
        <v>1.1347999980214964</v>
      </c>
    </row>
    <row r="375" spans="1:4" ht="18.75" customHeight="1" x14ac:dyDescent="0.3">
      <c r="A375" s="15" t="s">
        <v>506</v>
      </c>
      <c r="B375" s="17">
        <v>4043.46</v>
      </c>
      <c r="C375" s="17">
        <v>4588.5183999999999</v>
      </c>
      <c r="D375" s="17">
        <f t="shared" si="5"/>
        <v>1.1347999980214964</v>
      </c>
    </row>
    <row r="376" spans="1:4" ht="18.75" customHeight="1" x14ac:dyDescent="0.3">
      <c r="A376" s="15" t="s">
        <v>507</v>
      </c>
      <c r="B376" s="17">
        <v>4043.46</v>
      </c>
      <c r="C376" s="17">
        <v>4576.9945399999997</v>
      </c>
      <c r="D376" s="17">
        <f t="shared" si="5"/>
        <v>1.1319499982688093</v>
      </c>
    </row>
    <row r="377" spans="1:4" ht="18.75" customHeight="1" x14ac:dyDescent="0.3">
      <c r="A377" s="15" t="s">
        <v>508</v>
      </c>
      <c r="B377" s="17">
        <v>4043.46</v>
      </c>
      <c r="C377" s="17">
        <v>4585.4858100000001</v>
      </c>
      <c r="D377" s="17">
        <f t="shared" si="5"/>
        <v>1.1340499992580613</v>
      </c>
    </row>
    <row r="378" spans="1:4" ht="18.75" customHeight="1" x14ac:dyDescent="0.3">
      <c r="A378" s="15" t="s">
        <v>509</v>
      </c>
      <c r="B378" s="17">
        <v>4011.65</v>
      </c>
      <c r="C378" s="17">
        <v>4581.5048800000004</v>
      </c>
      <c r="D378" s="17">
        <f t="shared" si="5"/>
        <v>1.1420499993768152</v>
      </c>
    </row>
    <row r="379" spans="1:4" ht="18.75" customHeight="1" x14ac:dyDescent="0.3">
      <c r="A379" s="15" t="s">
        <v>510</v>
      </c>
      <c r="B379" s="17">
        <v>3970.08</v>
      </c>
      <c r="C379" s="17">
        <v>4549.9101799999999</v>
      </c>
      <c r="D379" s="17">
        <f t="shared" si="5"/>
        <v>1.1460499989924635</v>
      </c>
    </row>
    <row r="380" spans="1:4" ht="18.75" customHeight="1" x14ac:dyDescent="0.3">
      <c r="A380" s="15" t="s">
        <v>511</v>
      </c>
      <c r="B380" s="17">
        <v>3950.4</v>
      </c>
      <c r="C380" s="17">
        <v>4516.68984</v>
      </c>
      <c r="D380" s="17">
        <f t="shared" si="5"/>
        <v>1.1433499999999999</v>
      </c>
    </row>
    <row r="381" spans="1:4" ht="18.75" customHeight="1" x14ac:dyDescent="0.3">
      <c r="A381" s="15" t="s">
        <v>512</v>
      </c>
      <c r="B381" s="17">
        <v>3993.65</v>
      </c>
      <c r="C381" s="17">
        <v>4566.1397200000001</v>
      </c>
      <c r="D381" s="17">
        <f t="shared" si="5"/>
        <v>1.1433499981220188</v>
      </c>
    </row>
    <row r="382" spans="1:4" ht="18.75" customHeight="1" x14ac:dyDescent="0.3">
      <c r="A382" s="15" t="s">
        <v>513</v>
      </c>
      <c r="B382" s="17">
        <v>3993.65</v>
      </c>
      <c r="C382" s="17">
        <v>4566.1397200000001</v>
      </c>
      <c r="D382" s="17">
        <f t="shared" si="5"/>
        <v>1.1433499981220188</v>
      </c>
    </row>
    <row r="383" spans="1:4" ht="18.75" customHeight="1" x14ac:dyDescent="0.3">
      <c r="A383" s="15" t="s">
        <v>514</v>
      </c>
      <c r="B383" s="17">
        <v>3993.65</v>
      </c>
      <c r="C383" s="17">
        <v>4553.9590900000003</v>
      </c>
      <c r="D383" s="17">
        <f t="shared" si="5"/>
        <v>1.1402999987480125</v>
      </c>
    </row>
    <row r="384" spans="1:4" ht="18.75" customHeight="1" x14ac:dyDescent="0.3">
      <c r="A384" s="15" t="s">
        <v>515</v>
      </c>
      <c r="B384" s="17">
        <v>3993.65</v>
      </c>
      <c r="C384" s="17">
        <v>4529.99719</v>
      </c>
      <c r="D384" s="17">
        <f t="shared" si="5"/>
        <v>1.1342999987480125</v>
      </c>
    </row>
    <row r="385" spans="1:4" ht="18.75" customHeight="1" x14ac:dyDescent="0.3">
      <c r="A385" s="15" t="s">
        <v>516</v>
      </c>
      <c r="B385" s="17">
        <v>4033.37</v>
      </c>
      <c r="C385" s="17">
        <v>4575.85826</v>
      </c>
      <c r="D385" s="17">
        <f t="shared" si="5"/>
        <v>1.1344999987603419</v>
      </c>
    </row>
    <row r="386" spans="1:4" ht="18.75" customHeight="1" x14ac:dyDescent="0.3">
      <c r="A386" s="15" t="s">
        <v>517</v>
      </c>
      <c r="B386" s="17">
        <v>4003.95</v>
      </c>
      <c r="C386" s="17">
        <v>4543.68246</v>
      </c>
      <c r="D386" s="17">
        <f t="shared" ref="D386:D449" si="6">+C386/B386</f>
        <v>1.1348</v>
      </c>
    </row>
    <row r="387" spans="1:4" ht="18.75" customHeight="1" x14ac:dyDescent="0.3">
      <c r="A387" s="15" t="s">
        <v>518</v>
      </c>
      <c r="B387" s="17">
        <v>3980.8</v>
      </c>
      <c r="C387" s="17">
        <v>4517.0137599999998</v>
      </c>
      <c r="D387" s="17">
        <f t="shared" si="6"/>
        <v>1.1346999999999998</v>
      </c>
    </row>
    <row r="388" spans="1:4" ht="18.75" customHeight="1" x14ac:dyDescent="0.3">
      <c r="A388" s="15" t="s">
        <v>519</v>
      </c>
      <c r="B388" s="17">
        <v>3964.3</v>
      </c>
      <c r="C388" s="17">
        <v>4498.2912100000003</v>
      </c>
      <c r="D388" s="17">
        <f t="shared" si="6"/>
        <v>1.1347</v>
      </c>
    </row>
    <row r="389" spans="1:4" ht="18.75" customHeight="1" x14ac:dyDescent="0.3">
      <c r="A389" s="15" t="s">
        <v>520</v>
      </c>
      <c r="B389" s="17">
        <v>3964.3</v>
      </c>
      <c r="C389" s="17">
        <v>4498.2912100000003</v>
      </c>
      <c r="D389" s="17">
        <f t="shared" si="6"/>
        <v>1.1347</v>
      </c>
    </row>
    <row r="390" spans="1:4" ht="18.75" customHeight="1" x14ac:dyDescent="0.3">
      <c r="A390" s="15" t="s">
        <v>521</v>
      </c>
      <c r="B390" s="17">
        <v>3964.3</v>
      </c>
      <c r="C390" s="17">
        <v>4483.2268700000004</v>
      </c>
      <c r="D390" s="17">
        <f t="shared" si="6"/>
        <v>1.1309</v>
      </c>
    </row>
    <row r="391" spans="1:4" ht="18.75" customHeight="1" x14ac:dyDescent="0.3">
      <c r="A391" s="15" t="s">
        <v>522</v>
      </c>
      <c r="B391" s="17">
        <v>3977.51</v>
      </c>
      <c r="C391" s="17">
        <v>4484.2447700000002</v>
      </c>
      <c r="D391" s="17">
        <f t="shared" si="6"/>
        <v>1.1273999989943457</v>
      </c>
    </row>
    <row r="392" spans="1:4" ht="18.75" customHeight="1" x14ac:dyDescent="0.3">
      <c r="A392" s="15" t="s">
        <v>523</v>
      </c>
      <c r="B392" s="17">
        <v>3987.32</v>
      </c>
      <c r="C392" s="17">
        <v>4498.6937900000003</v>
      </c>
      <c r="D392" s="17">
        <f t="shared" si="6"/>
        <v>1.12825</v>
      </c>
    </row>
    <row r="393" spans="1:4" ht="18.75" customHeight="1" x14ac:dyDescent="0.3">
      <c r="A393" s="15" t="s">
        <v>524</v>
      </c>
      <c r="B393" s="17">
        <v>3947.83</v>
      </c>
      <c r="C393" s="17">
        <v>4401.4356600000001</v>
      </c>
      <c r="D393" s="17">
        <f t="shared" si="6"/>
        <v>1.1148999982268741</v>
      </c>
    </row>
    <row r="394" spans="1:4" ht="18.75" customHeight="1" x14ac:dyDescent="0.3">
      <c r="A394" s="15" t="s">
        <v>525</v>
      </c>
      <c r="B394" s="17">
        <v>3944.04</v>
      </c>
      <c r="C394" s="17">
        <v>4403.7178599999997</v>
      </c>
      <c r="D394" s="17">
        <f t="shared" si="6"/>
        <v>1.1165499994929058</v>
      </c>
    </row>
    <row r="395" spans="1:4" ht="18.75" customHeight="1" x14ac:dyDescent="0.3">
      <c r="A395" s="15" t="s">
        <v>526</v>
      </c>
      <c r="B395" s="17">
        <v>3982.6</v>
      </c>
      <c r="C395" s="17">
        <v>4446.7720300000001</v>
      </c>
      <c r="D395" s="17">
        <f t="shared" si="6"/>
        <v>1.1165500000000002</v>
      </c>
    </row>
    <row r="396" spans="1:4" ht="18.75" customHeight="1" x14ac:dyDescent="0.3">
      <c r="A396" s="15" t="s">
        <v>527</v>
      </c>
      <c r="B396" s="17">
        <v>3982.6</v>
      </c>
      <c r="C396" s="17">
        <v>4446.7720300000001</v>
      </c>
      <c r="D396" s="17">
        <f t="shared" si="6"/>
        <v>1.1165500000000002</v>
      </c>
    </row>
    <row r="397" spans="1:4" ht="18.75" customHeight="1" x14ac:dyDescent="0.3">
      <c r="A397" s="15" t="s">
        <v>528</v>
      </c>
      <c r="B397" s="17">
        <v>3982.6</v>
      </c>
      <c r="C397" s="17">
        <v>4464.4946</v>
      </c>
      <c r="D397" s="17">
        <f t="shared" si="6"/>
        <v>1.121</v>
      </c>
    </row>
    <row r="398" spans="1:4" ht="18.75" customHeight="1" x14ac:dyDescent="0.3">
      <c r="A398" s="15" t="s">
        <v>529</v>
      </c>
      <c r="B398" s="17">
        <v>3942.73</v>
      </c>
      <c r="C398" s="17">
        <v>4435.1769700000004</v>
      </c>
      <c r="D398" s="17">
        <f t="shared" si="6"/>
        <v>1.1248999982245806</v>
      </c>
    </row>
    <row r="399" spans="1:4" ht="18.75" customHeight="1" x14ac:dyDescent="0.3">
      <c r="A399" s="15" t="s">
        <v>530</v>
      </c>
      <c r="B399" s="17">
        <v>3923.61</v>
      </c>
      <c r="C399" s="17">
        <v>4432.3060299999997</v>
      </c>
      <c r="D399" s="17">
        <f t="shared" si="6"/>
        <v>1.1296499983433623</v>
      </c>
    </row>
    <row r="400" spans="1:4" ht="18.75" customHeight="1" x14ac:dyDescent="0.3">
      <c r="A400" s="15" t="s">
        <v>531</v>
      </c>
      <c r="B400" s="17">
        <v>3928.05</v>
      </c>
      <c r="C400" s="17">
        <v>4484.8510800000004</v>
      </c>
      <c r="D400" s="17">
        <f t="shared" si="6"/>
        <v>1.1417499980906558</v>
      </c>
    </row>
    <row r="401" spans="1:4" ht="18.75" customHeight="1" x14ac:dyDescent="0.3">
      <c r="A401" s="15" t="s">
        <v>532</v>
      </c>
      <c r="B401" s="17">
        <v>3951.96</v>
      </c>
      <c r="C401" s="17">
        <v>4522.2278200000001</v>
      </c>
      <c r="D401" s="17">
        <f t="shared" si="6"/>
        <v>1.144299997975688</v>
      </c>
    </row>
    <row r="402" spans="1:4" ht="18.75" customHeight="1" x14ac:dyDescent="0.3">
      <c r="A402" s="15" t="s">
        <v>533</v>
      </c>
      <c r="B402" s="17">
        <v>3962.68</v>
      </c>
      <c r="C402" s="17">
        <v>4534.4947199999997</v>
      </c>
      <c r="D402" s="17">
        <f t="shared" si="6"/>
        <v>1.144299998990582</v>
      </c>
    </row>
    <row r="403" spans="1:4" ht="18.75" customHeight="1" x14ac:dyDescent="0.3">
      <c r="A403" s="15" t="s">
        <v>534</v>
      </c>
      <c r="B403" s="17">
        <v>3962.68</v>
      </c>
      <c r="C403" s="17">
        <v>4534.4947199999997</v>
      </c>
      <c r="D403" s="17">
        <f t="shared" si="6"/>
        <v>1.144299998990582</v>
      </c>
    </row>
    <row r="404" spans="1:4" ht="18.75" customHeight="1" x14ac:dyDescent="0.3">
      <c r="A404" s="15" t="s">
        <v>535</v>
      </c>
      <c r="B404" s="17">
        <v>3962.68</v>
      </c>
      <c r="C404" s="17">
        <v>4535.4853899999998</v>
      </c>
      <c r="D404" s="17">
        <f t="shared" si="6"/>
        <v>1.1445499989905821</v>
      </c>
    </row>
    <row r="405" spans="1:4" ht="18.75" customHeight="1" x14ac:dyDescent="0.3">
      <c r="A405" s="15" t="s">
        <v>536</v>
      </c>
      <c r="B405" s="17">
        <v>3963.84</v>
      </c>
      <c r="C405" s="17">
        <v>4526.7052800000001</v>
      </c>
      <c r="D405" s="17">
        <f t="shared" si="6"/>
        <v>1.1419999999999999</v>
      </c>
    </row>
    <row r="406" spans="1:4" ht="18.75" customHeight="1" x14ac:dyDescent="0.3">
      <c r="A406" s="15" t="s">
        <v>537</v>
      </c>
      <c r="B406" s="17">
        <v>3965.41</v>
      </c>
      <c r="C406" s="17">
        <v>4531.8688099999999</v>
      </c>
      <c r="D406" s="17">
        <f t="shared" si="6"/>
        <v>1.1428499978564639</v>
      </c>
    </row>
    <row r="407" spans="1:4" ht="18.75" customHeight="1" x14ac:dyDescent="0.3">
      <c r="A407" s="15" t="s">
        <v>538</v>
      </c>
      <c r="B407" s="17">
        <v>3939.31</v>
      </c>
      <c r="C407" s="17">
        <v>4517.4037399999997</v>
      </c>
      <c r="D407" s="17">
        <f t="shared" si="6"/>
        <v>1.1467499993653711</v>
      </c>
    </row>
    <row r="408" spans="1:4" ht="18.75" customHeight="1" x14ac:dyDescent="0.3">
      <c r="A408" s="15" t="s">
        <v>539</v>
      </c>
      <c r="B408" s="17">
        <v>3917.75</v>
      </c>
      <c r="C408" s="17">
        <v>4467.6062099999999</v>
      </c>
      <c r="D408" s="17">
        <f t="shared" si="6"/>
        <v>1.1403499993618786</v>
      </c>
    </row>
    <row r="409" spans="1:4" ht="18.75" customHeight="1" x14ac:dyDescent="0.3">
      <c r="A409" s="15" t="s">
        <v>540</v>
      </c>
      <c r="B409" s="17">
        <v>3917.52</v>
      </c>
      <c r="C409" s="17">
        <v>4467.34393</v>
      </c>
      <c r="D409" s="17">
        <f t="shared" si="6"/>
        <v>1.140349999489473</v>
      </c>
    </row>
    <row r="410" spans="1:4" ht="18.75" customHeight="1" x14ac:dyDescent="0.3">
      <c r="A410" s="15" t="s">
        <v>541</v>
      </c>
      <c r="B410" s="17">
        <v>3917.52</v>
      </c>
      <c r="C410" s="17">
        <v>4467.34393</v>
      </c>
      <c r="D410" s="17">
        <f t="shared" si="6"/>
        <v>1.140349999489473</v>
      </c>
    </row>
    <row r="411" spans="1:4" ht="18.75" customHeight="1" x14ac:dyDescent="0.3">
      <c r="A411" s="15" t="s">
        <v>542</v>
      </c>
      <c r="B411" s="17">
        <v>3917.52</v>
      </c>
      <c r="C411" s="17">
        <v>4430.1274899999999</v>
      </c>
      <c r="D411" s="17">
        <f t="shared" si="6"/>
        <v>1.130849999489473</v>
      </c>
    </row>
    <row r="412" spans="1:4" ht="18.75" customHeight="1" x14ac:dyDescent="0.3">
      <c r="A412" s="15" t="s">
        <v>543</v>
      </c>
      <c r="B412" s="17">
        <v>3938.97</v>
      </c>
      <c r="C412" s="17">
        <v>4473.2912800000004</v>
      </c>
      <c r="D412" s="17">
        <f t="shared" si="6"/>
        <v>1.1356499998730634</v>
      </c>
    </row>
    <row r="413" spans="1:4" ht="18.75" customHeight="1" x14ac:dyDescent="0.3">
      <c r="A413" s="15" t="s">
        <v>544</v>
      </c>
      <c r="B413" s="17">
        <v>3946.88</v>
      </c>
      <c r="C413" s="17">
        <v>4485.4317700000001</v>
      </c>
      <c r="D413" s="17">
        <f t="shared" si="6"/>
        <v>1.136449998479812</v>
      </c>
    </row>
    <row r="414" spans="1:4" ht="18.75" customHeight="1" x14ac:dyDescent="0.3">
      <c r="A414" s="15" t="s">
        <v>545</v>
      </c>
      <c r="B414" s="17">
        <v>3963.72</v>
      </c>
      <c r="C414" s="17">
        <v>4506.1550800000005</v>
      </c>
      <c r="D414" s="17">
        <f t="shared" si="6"/>
        <v>1.1368499994954238</v>
      </c>
    </row>
    <row r="415" spans="1:4" ht="18.75" customHeight="1" x14ac:dyDescent="0.3">
      <c r="A415" s="15" t="s">
        <v>546</v>
      </c>
      <c r="B415" s="17">
        <v>3953.26</v>
      </c>
      <c r="C415" s="17">
        <v>4483.5898200000001</v>
      </c>
      <c r="D415" s="17">
        <f t="shared" si="6"/>
        <v>1.134149997723398</v>
      </c>
    </row>
    <row r="416" spans="1:4" ht="18.75" customHeight="1" x14ac:dyDescent="0.3">
      <c r="A416" s="15" t="s">
        <v>547</v>
      </c>
      <c r="B416" s="17">
        <v>3927.25</v>
      </c>
      <c r="C416" s="17">
        <v>4454.09058</v>
      </c>
      <c r="D416" s="17">
        <f t="shared" si="6"/>
        <v>1.1341499980902667</v>
      </c>
    </row>
    <row r="417" spans="1:4" ht="18.75" customHeight="1" x14ac:dyDescent="0.3">
      <c r="A417" s="15" t="s">
        <v>548</v>
      </c>
      <c r="B417" s="17">
        <v>3927.25</v>
      </c>
      <c r="C417" s="17">
        <v>4454.09058</v>
      </c>
      <c r="D417" s="17">
        <f t="shared" si="6"/>
        <v>1.1341499980902667</v>
      </c>
    </row>
    <row r="418" spans="1:4" ht="18.75" customHeight="1" x14ac:dyDescent="0.3">
      <c r="A418" s="15" t="s">
        <v>549</v>
      </c>
      <c r="B418" s="17">
        <v>3927.25</v>
      </c>
      <c r="C418" s="17">
        <v>4451.9305999999997</v>
      </c>
      <c r="D418" s="17">
        <f t="shared" si="6"/>
        <v>1.1335999999999999</v>
      </c>
    </row>
    <row r="419" spans="1:4" ht="18.75" customHeight="1" x14ac:dyDescent="0.3">
      <c r="A419" s="15" t="s">
        <v>550</v>
      </c>
      <c r="B419" s="17">
        <v>3927.25</v>
      </c>
      <c r="C419" s="17">
        <v>4451.3415100000002</v>
      </c>
      <c r="D419" s="17">
        <f t="shared" si="6"/>
        <v>1.1334499993634224</v>
      </c>
    </row>
    <row r="420" spans="1:4" ht="18.75" customHeight="1" x14ac:dyDescent="0.3">
      <c r="A420" s="15" t="s">
        <v>551</v>
      </c>
      <c r="B420" s="17">
        <v>3932.4</v>
      </c>
      <c r="C420" s="17">
        <v>4453.2463799999996</v>
      </c>
      <c r="D420" s="17">
        <f t="shared" si="6"/>
        <v>1.13245</v>
      </c>
    </row>
    <row r="421" spans="1:4" ht="18.75" customHeight="1" x14ac:dyDescent="0.3">
      <c r="A421" s="15" t="s">
        <v>552</v>
      </c>
      <c r="B421" s="17">
        <v>3913.79</v>
      </c>
      <c r="C421" s="17">
        <v>4349.7861999999996</v>
      </c>
      <c r="D421" s="17">
        <f t="shared" si="6"/>
        <v>1.1113999984669591</v>
      </c>
    </row>
    <row r="422" spans="1:4" ht="18.75" customHeight="1" x14ac:dyDescent="0.3">
      <c r="A422" s="15" t="s">
        <v>553</v>
      </c>
      <c r="B422" s="17">
        <v>3940.2</v>
      </c>
      <c r="C422" s="17">
        <v>4430.9519099999998</v>
      </c>
      <c r="D422" s="17">
        <f t="shared" si="6"/>
        <v>1.1245499999999999</v>
      </c>
    </row>
    <row r="423" spans="1:4" ht="18.75" customHeight="1" x14ac:dyDescent="0.3">
      <c r="A423" s="15" t="s">
        <v>554</v>
      </c>
      <c r="B423" s="17">
        <v>3910.64</v>
      </c>
      <c r="C423" s="17">
        <v>4397.7102100000002</v>
      </c>
      <c r="D423" s="17">
        <f t="shared" si="6"/>
        <v>1.1245499994885748</v>
      </c>
    </row>
    <row r="424" spans="1:4" ht="18.75" customHeight="1" x14ac:dyDescent="0.3">
      <c r="A424" s="15" t="s">
        <v>555</v>
      </c>
      <c r="B424" s="17">
        <v>3910.64</v>
      </c>
      <c r="C424" s="17">
        <v>4397.7102100000002</v>
      </c>
      <c r="D424" s="17">
        <f t="shared" si="6"/>
        <v>1.1245499994885748</v>
      </c>
    </row>
    <row r="425" spans="1:4" ht="18.75" customHeight="1" x14ac:dyDescent="0.3">
      <c r="A425" s="15" t="s">
        <v>556</v>
      </c>
      <c r="B425" s="17">
        <v>3910.64</v>
      </c>
      <c r="C425" s="17">
        <v>4392.43084</v>
      </c>
      <c r="D425" s="17">
        <f t="shared" si="6"/>
        <v>1.123199997954299</v>
      </c>
    </row>
    <row r="426" spans="1:4" ht="18.75" customHeight="1" x14ac:dyDescent="0.3">
      <c r="A426" s="15" t="s">
        <v>557</v>
      </c>
      <c r="B426" s="17">
        <v>3910.28</v>
      </c>
      <c r="C426" s="17">
        <v>4356.6384600000001</v>
      </c>
      <c r="D426" s="17">
        <f t="shared" si="6"/>
        <v>1.1141499994885276</v>
      </c>
    </row>
    <row r="427" spans="1:4" ht="18.75" customHeight="1" x14ac:dyDescent="0.3">
      <c r="A427" s="15" t="s">
        <v>558</v>
      </c>
      <c r="B427" s="17">
        <v>3901.62</v>
      </c>
      <c r="C427" s="17">
        <v>4318.1179300000003</v>
      </c>
      <c r="D427" s="17">
        <f t="shared" si="6"/>
        <v>1.1067499987184812</v>
      </c>
    </row>
    <row r="428" spans="1:4" ht="18.75" customHeight="1" x14ac:dyDescent="0.3">
      <c r="A428" s="15" t="s">
        <v>559</v>
      </c>
      <c r="B428" s="17">
        <v>3862.95</v>
      </c>
      <c r="C428" s="17">
        <v>4273.38843</v>
      </c>
      <c r="D428" s="17">
        <f t="shared" si="6"/>
        <v>1.1062499980584786</v>
      </c>
    </row>
    <row r="429" spans="1:4" ht="18.75" customHeight="1" x14ac:dyDescent="0.3">
      <c r="A429" s="15" t="s">
        <v>560</v>
      </c>
      <c r="B429" s="17">
        <v>3771.77</v>
      </c>
      <c r="C429" s="17">
        <v>4118.5842499999999</v>
      </c>
      <c r="D429" s="17">
        <f t="shared" si="6"/>
        <v>1.0919499996023088</v>
      </c>
    </row>
    <row r="430" spans="1:4" ht="18.75" customHeight="1" x14ac:dyDescent="0.3">
      <c r="A430" s="15" t="s">
        <v>561</v>
      </c>
      <c r="B430" s="17">
        <v>3806.11</v>
      </c>
      <c r="C430" s="17">
        <v>4156.0818099999997</v>
      </c>
      <c r="D430" s="17">
        <f t="shared" si="6"/>
        <v>1.0919499988176904</v>
      </c>
    </row>
    <row r="431" spans="1:4" ht="18.75" customHeight="1" x14ac:dyDescent="0.3">
      <c r="A431" s="15" t="s">
        <v>562</v>
      </c>
      <c r="B431" s="17">
        <v>3806.11</v>
      </c>
      <c r="C431" s="17">
        <v>4156.0818099999997</v>
      </c>
      <c r="D431" s="17">
        <f t="shared" si="6"/>
        <v>1.0919499988176904</v>
      </c>
    </row>
    <row r="432" spans="1:4" ht="18.75" customHeight="1" x14ac:dyDescent="0.3">
      <c r="A432" s="15" t="s">
        <v>563</v>
      </c>
      <c r="B432" s="17">
        <v>3806.11</v>
      </c>
      <c r="C432" s="17">
        <v>4139.33493</v>
      </c>
      <c r="D432" s="17">
        <f t="shared" si="6"/>
        <v>1.0875499998686322</v>
      </c>
    </row>
    <row r="433" spans="1:4" ht="18.75" customHeight="1" x14ac:dyDescent="0.3">
      <c r="A433" s="15" t="s">
        <v>564</v>
      </c>
      <c r="B433" s="17">
        <v>3813.41</v>
      </c>
      <c r="C433" s="17">
        <v>4148.0367200000001</v>
      </c>
      <c r="D433" s="17">
        <f t="shared" si="6"/>
        <v>1.0877499980332563</v>
      </c>
    </row>
    <row r="434" spans="1:4" ht="18.75" customHeight="1" x14ac:dyDescent="0.3">
      <c r="A434" s="15" t="s">
        <v>565</v>
      </c>
      <c r="B434" s="17">
        <v>3787.18</v>
      </c>
      <c r="C434" s="17">
        <v>4183.1296599999996</v>
      </c>
      <c r="D434" s="17">
        <f t="shared" si="6"/>
        <v>1.1045499976235615</v>
      </c>
    </row>
    <row r="435" spans="1:4" ht="18.75" customHeight="1" x14ac:dyDescent="0.3">
      <c r="A435" s="15" t="s">
        <v>566</v>
      </c>
      <c r="B435" s="17">
        <v>3746.43</v>
      </c>
      <c r="C435" s="17">
        <v>4128.00389</v>
      </c>
      <c r="D435" s="17">
        <f t="shared" si="6"/>
        <v>1.1018499985319359</v>
      </c>
    </row>
    <row r="436" spans="1:4" ht="18.75" customHeight="1" x14ac:dyDescent="0.3">
      <c r="A436" s="15" t="s">
        <v>567</v>
      </c>
      <c r="B436" s="18">
        <v>3786</v>
      </c>
      <c r="C436" s="17">
        <v>4151.9169000000002</v>
      </c>
      <c r="D436" s="17">
        <f t="shared" si="6"/>
        <v>1.0966500000000001</v>
      </c>
    </row>
    <row r="437" spans="1:4" ht="18.75" customHeight="1" x14ac:dyDescent="0.3">
      <c r="A437" s="15" t="s">
        <v>568</v>
      </c>
      <c r="B437" s="17">
        <v>3827.64</v>
      </c>
      <c r="C437" s="17">
        <v>4197.5814</v>
      </c>
      <c r="D437" s="17">
        <f t="shared" si="6"/>
        <v>1.0966499984324545</v>
      </c>
    </row>
    <row r="438" spans="1:4" ht="18.75" customHeight="1" x14ac:dyDescent="0.3">
      <c r="A438" s="15" t="s">
        <v>569</v>
      </c>
      <c r="B438" s="17">
        <v>3827.64</v>
      </c>
      <c r="C438" s="17">
        <v>4197.5814</v>
      </c>
      <c r="D438" s="17">
        <f t="shared" si="6"/>
        <v>1.0966499984324545</v>
      </c>
    </row>
    <row r="439" spans="1:4" ht="18.75" customHeight="1" x14ac:dyDescent="0.3">
      <c r="A439" s="15" t="s">
        <v>570</v>
      </c>
      <c r="B439" s="17">
        <v>3827.64</v>
      </c>
      <c r="C439" s="17">
        <v>4202.7487199999996</v>
      </c>
      <c r="D439" s="17">
        <f t="shared" si="6"/>
        <v>1.0979999999999999</v>
      </c>
    </row>
    <row r="440" spans="1:4" ht="18.75" customHeight="1" x14ac:dyDescent="0.3">
      <c r="A440" s="15" t="s">
        <v>571</v>
      </c>
      <c r="B440" s="17">
        <v>3800.85</v>
      </c>
      <c r="C440" s="17">
        <v>4170.8627399999996</v>
      </c>
      <c r="D440" s="17">
        <f t="shared" si="6"/>
        <v>1.0973499980267571</v>
      </c>
    </row>
    <row r="441" spans="1:4" ht="18.75" customHeight="1" x14ac:dyDescent="0.3">
      <c r="A441" s="15" t="s">
        <v>572</v>
      </c>
      <c r="B441" s="17">
        <v>3836.56</v>
      </c>
      <c r="C441" s="17">
        <v>4217.7222300000003</v>
      </c>
      <c r="D441" s="17">
        <f t="shared" si="6"/>
        <v>1.099349998436099</v>
      </c>
    </row>
    <row r="442" spans="1:4" ht="18.75" customHeight="1" x14ac:dyDescent="0.3">
      <c r="A442" s="15" t="s">
        <v>573</v>
      </c>
      <c r="B442" s="17">
        <v>3826.89</v>
      </c>
      <c r="C442" s="17">
        <v>4251.48344</v>
      </c>
      <c r="D442" s="17">
        <f t="shared" si="6"/>
        <v>1.1109499985628017</v>
      </c>
    </row>
    <row r="443" spans="1:4" ht="18.75" customHeight="1" x14ac:dyDescent="0.3">
      <c r="A443" s="15" t="s">
        <v>574</v>
      </c>
      <c r="B443" s="17">
        <v>3816.43</v>
      </c>
      <c r="C443" s="17">
        <v>4216.5826800000004</v>
      </c>
      <c r="D443" s="17">
        <f t="shared" si="6"/>
        <v>1.1048499985588627</v>
      </c>
    </row>
    <row r="444" spans="1:4" ht="18.75" customHeight="1" x14ac:dyDescent="0.3">
      <c r="A444" s="15" t="s">
        <v>575</v>
      </c>
      <c r="B444" s="17">
        <v>3820.67</v>
      </c>
      <c r="C444" s="17">
        <v>4221.2672400000001</v>
      </c>
      <c r="D444" s="17">
        <f t="shared" si="6"/>
        <v>1.1048499975135251</v>
      </c>
    </row>
    <row r="445" spans="1:4" ht="18.75" customHeight="1" x14ac:dyDescent="0.3">
      <c r="A445" s="15" t="s">
        <v>576</v>
      </c>
      <c r="B445" s="17">
        <v>3820.67</v>
      </c>
      <c r="C445" s="17">
        <v>4221.2672400000001</v>
      </c>
      <c r="D445" s="17">
        <f t="shared" si="6"/>
        <v>1.1048499975135251</v>
      </c>
    </row>
    <row r="446" spans="1:4" ht="18.75" customHeight="1" x14ac:dyDescent="0.3">
      <c r="A446" s="15" t="s">
        <v>577</v>
      </c>
      <c r="B446" s="17">
        <v>3820.67</v>
      </c>
      <c r="C446" s="17">
        <v>4221.6493099999998</v>
      </c>
      <c r="D446" s="17">
        <f t="shared" si="6"/>
        <v>1.1049499982987276</v>
      </c>
    </row>
    <row r="447" spans="1:4" ht="18.75" customHeight="1" x14ac:dyDescent="0.3">
      <c r="A447" s="15" t="s">
        <v>578</v>
      </c>
      <c r="B447" s="17">
        <v>3820.67</v>
      </c>
      <c r="C447" s="17">
        <v>4211.1424699999998</v>
      </c>
      <c r="D447" s="17">
        <f t="shared" si="6"/>
        <v>1.1021999989530631</v>
      </c>
    </row>
    <row r="448" spans="1:4" ht="18.75" customHeight="1" x14ac:dyDescent="0.3">
      <c r="A448" s="15" t="s">
        <v>579</v>
      </c>
      <c r="B448" s="17">
        <v>3765.67</v>
      </c>
      <c r="C448" s="17">
        <v>4142.8018499999998</v>
      </c>
      <c r="D448" s="17">
        <f t="shared" si="6"/>
        <v>1.1001499998672215</v>
      </c>
    </row>
    <row r="449" spans="1:4" ht="18.75" customHeight="1" x14ac:dyDescent="0.3">
      <c r="A449" s="15" t="s">
        <v>580</v>
      </c>
      <c r="B449" s="17">
        <v>3756.64</v>
      </c>
      <c r="C449" s="17">
        <v>4135.1214799999998</v>
      </c>
      <c r="D449" s="17">
        <f t="shared" si="6"/>
        <v>1.1007499999999999</v>
      </c>
    </row>
    <row r="450" spans="1:4" ht="18.75" customHeight="1" x14ac:dyDescent="0.3">
      <c r="A450" s="15" t="s">
        <v>581</v>
      </c>
      <c r="B450" s="17">
        <v>3798.9</v>
      </c>
      <c r="C450" s="17">
        <v>4172.9017000000003</v>
      </c>
      <c r="D450" s="17">
        <f t="shared" ref="D450:D513" si="7">+C450/B450</f>
        <v>1.0984499986838296</v>
      </c>
    </row>
    <row r="451" spans="1:4" ht="18.75" customHeight="1" x14ac:dyDescent="0.3">
      <c r="A451" s="15" t="s">
        <v>582</v>
      </c>
      <c r="B451" s="17">
        <v>3785.66</v>
      </c>
      <c r="C451" s="17">
        <v>4158.3582200000001</v>
      </c>
      <c r="D451" s="17">
        <f t="shared" si="7"/>
        <v>1.098449998150917</v>
      </c>
    </row>
    <row r="452" spans="1:4" ht="18.75" customHeight="1" x14ac:dyDescent="0.3">
      <c r="A452" s="15" t="s">
        <v>583</v>
      </c>
      <c r="B452" s="17">
        <v>3785.66</v>
      </c>
      <c r="C452" s="17">
        <v>4158.3582200000001</v>
      </c>
      <c r="D452" s="17">
        <f t="shared" si="7"/>
        <v>1.098449998150917</v>
      </c>
    </row>
    <row r="453" spans="1:4" ht="18.75" customHeight="1" x14ac:dyDescent="0.3">
      <c r="A453" s="15" t="s">
        <v>584</v>
      </c>
      <c r="B453" s="17">
        <v>3785.66</v>
      </c>
      <c r="C453" s="17">
        <v>4152.6797299999998</v>
      </c>
      <c r="D453" s="17">
        <f t="shared" si="7"/>
        <v>1.096949998150917</v>
      </c>
    </row>
    <row r="454" spans="1:4" ht="18.75" customHeight="1" x14ac:dyDescent="0.3">
      <c r="A454" s="15" t="s">
        <v>585</v>
      </c>
      <c r="B454" s="17">
        <v>3785.7</v>
      </c>
      <c r="C454" s="17">
        <v>4203.0734199999997</v>
      </c>
      <c r="D454" s="17">
        <f t="shared" si="7"/>
        <v>1.1102499986792402</v>
      </c>
    </row>
    <row r="455" spans="1:4" ht="18.75" customHeight="1" x14ac:dyDescent="0.3">
      <c r="A455" s="15" t="s">
        <v>586</v>
      </c>
      <c r="B455" s="17">
        <v>3765.96</v>
      </c>
      <c r="C455" s="17">
        <v>4204.5060400000002</v>
      </c>
      <c r="D455" s="17">
        <f t="shared" si="7"/>
        <v>1.116449999468927</v>
      </c>
    </row>
    <row r="456" spans="1:4" ht="18.75" customHeight="1" x14ac:dyDescent="0.3">
      <c r="A456" s="15" t="s">
        <v>587</v>
      </c>
      <c r="B456" s="17">
        <v>3748.15</v>
      </c>
      <c r="C456" s="17">
        <v>4170.3790900000004</v>
      </c>
      <c r="D456" s="17">
        <f t="shared" si="7"/>
        <v>1.112649997999013</v>
      </c>
    </row>
    <row r="457" spans="1:4" ht="18.75" customHeight="1" x14ac:dyDescent="0.3">
      <c r="A457" s="15" t="s">
        <v>588</v>
      </c>
      <c r="B457" s="17">
        <v>3756.03</v>
      </c>
      <c r="C457" s="17">
        <v>4145.3424999999997</v>
      </c>
      <c r="D457" s="17">
        <f t="shared" si="7"/>
        <v>1.1036499974707337</v>
      </c>
    </row>
    <row r="458" spans="1:4" ht="18.75" customHeight="1" x14ac:dyDescent="0.3">
      <c r="A458" s="15" t="s">
        <v>589</v>
      </c>
      <c r="B458" s="17">
        <v>3774.79</v>
      </c>
      <c r="C458" s="17">
        <v>4166.0469800000001</v>
      </c>
      <c r="D458" s="17">
        <f t="shared" si="7"/>
        <v>1.1036499990727962</v>
      </c>
    </row>
    <row r="459" spans="1:4" ht="18.75" customHeight="1" x14ac:dyDescent="0.3">
      <c r="A459" s="15" t="s">
        <v>590</v>
      </c>
      <c r="B459" s="17">
        <v>3774.79</v>
      </c>
      <c r="C459" s="17">
        <v>4166.0469800000001</v>
      </c>
      <c r="D459" s="17">
        <f t="shared" si="7"/>
        <v>1.1036499990727962</v>
      </c>
    </row>
    <row r="460" spans="1:4" ht="18.75" customHeight="1" x14ac:dyDescent="0.3">
      <c r="A460" s="15" t="s">
        <v>591</v>
      </c>
      <c r="B460" s="17">
        <v>3774.79</v>
      </c>
      <c r="C460" s="17">
        <v>4150.9478200000003</v>
      </c>
      <c r="D460" s="17">
        <f t="shared" si="7"/>
        <v>1.0996499990727961</v>
      </c>
    </row>
    <row r="461" spans="1:4" ht="18.75" customHeight="1" x14ac:dyDescent="0.3">
      <c r="A461" s="15" t="s">
        <v>592</v>
      </c>
      <c r="B461" s="17">
        <v>3706.95</v>
      </c>
      <c r="C461" s="17">
        <v>4054.8472499999998</v>
      </c>
      <c r="D461" s="17">
        <f t="shared" si="7"/>
        <v>1.0938499979767733</v>
      </c>
    </row>
    <row r="462" spans="1:4" ht="18.75" customHeight="1" x14ac:dyDescent="0.3">
      <c r="A462" s="15" t="s">
        <v>593</v>
      </c>
      <c r="B462" s="17">
        <v>3723.79</v>
      </c>
      <c r="C462" s="17">
        <v>4066.1924899999999</v>
      </c>
      <c r="D462" s="17">
        <f t="shared" si="7"/>
        <v>1.0919499998657283</v>
      </c>
    </row>
    <row r="463" spans="1:4" ht="18.75" customHeight="1" x14ac:dyDescent="0.3">
      <c r="A463" s="15" t="s">
        <v>594</v>
      </c>
      <c r="B463" s="17">
        <v>3746.51</v>
      </c>
      <c r="C463" s="17">
        <v>4088.0043799999999</v>
      </c>
      <c r="D463" s="17">
        <f t="shared" si="7"/>
        <v>1.0911499982650519</v>
      </c>
    </row>
    <row r="464" spans="1:4" ht="18.75" customHeight="1" x14ac:dyDescent="0.3">
      <c r="A464" s="15" t="s">
        <v>595</v>
      </c>
      <c r="B464" s="17">
        <v>3771.83</v>
      </c>
      <c r="C464" s="17">
        <v>4101.2993500000002</v>
      </c>
      <c r="D464" s="17">
        <f t="shared" si="7"/>
        <v>1.0873499998674385</v>
      </c>
    </row>
    <row r="465" spans="1:4" ht="18.75" customHeight="1" x14ac:dyDescent="0.3">
      <c r="A465" s="15" t="s">
        <v>596</v>
      </c>
      <c r="B465" s="17">
        <v>3777.41</v>
      </c>
      <c r="C465" s="17">
        <v>4107.3667599999999</v>
      </c>
      <c r="D465" s="17">
        <f t="shared" si="7"/>
        <v>1.0873499990734392</v>
      </c>
    </row>
    <row r="466" spans="1:4" ht="18.75" customHeight="1" x14ac:dyDescent="0.3">
      <c r="A466" s="15" t="s">
        <v>597</v>
      </c>
      <c r="B466" s="17">
        <v>3777.41</v>
      </c>
      <c r="C466" s="17">
        <v>4107.3667599999999</v>
      </c>
      <c r="D466" s="17">
        <f t="shared" si="7"/>
        <v>1.0873499990734392</v>
      </c>
    </row>
    <row r="467" spans="1:4" ht="18.75" customHeight="1" x14ac:dyDescent="0.3">
      <c r="A467" s="15" t="s">
        <v>598</v>
      </c>
      <c r="B467" s="17">
        <v>3777.41</v>
      </c>
      <c r="C467" s="17">
        <v>4116.2436699999998</v>
      </c>
      <c r="D467" s="17">
        <f t="shared" si="7"/>
        <v>1.0896999981468785</v>
      </c>
    </row>
    <row r="468" spans="1:4" ht="18.75" customHeight="1" x14ac:dyDescent="0.3">
      <c r="A468" s="15" t="s">
        <v>599</v>
      </c>
      <c r="B468" s="17">
        <v>3744.16</v>
      </c>
      <c r="C468" s="17">
        <v>4071.2123700000002</v>
      </c>
      <c r="D468" s="17">
        <f t="shared" si="7"/>
        <v>1.0873499983975046</v>
      </c>
    </row>
    <row r="469" spans="1:4" ht="18.75" customHeight="1" x14ac:dyDescent="0.3">
      <c r="A469" s="15" t="s">
        <v>600</v>
      </c>
      <c r="B469" s="17">
        <v>3736.7</v>
      </c>
      <c r="C469" s="17">
        <v>4053.3853199999999</v>
      </c>
      <c r="D469" s="17">
        <f t="shared" si="7"/>
        <v>1.0847499986619209</v>
      </c>
    </row>
    <row r="470" spans="1:4" ht="18.75" customHeight="1" x14ac:dyDescent="0.3">
      <c r="A470" s="15" t="s">
        <v>601</v>
      </c>
      <c r="B470" s="17">
        <v>3737.32</v>
      </c>
      <c r="C470" s="17">
        <v>4027.5228900000002</v>
      </c>
      <c r="D470" s="17">
        <f t="shared" si="7"/>
        <v>1.0776499978594287</v>
      </c>
    </row>
    <row r="471" spans="1:4" ht="18.75" customHeight="1" x14ac:dyDescent="0.3">
      <c r="A471" s="15" t="s">
        <v>602</v>
      </c>
      <c r="B471" s="17">
        <v>3737.32</v>
      </c>
      <c r="C471" s="17">
        <v>4027.5228900000002</v>
      </c>
      <c r="D471" s="17">
        <f t="shared" si="7"/>
        <v>1.0776499978594287</v>
      </c>
    </row>
    <row r="472" spans="1:4" ht="18.75" customHeight="1" x14ac:dyDescent="0.3">
      <c r="A472" s="15" t="s">
        <v>603</v>
      </c>
      <c r="B472" s="17">
        <v>3737.32</v>
      </c>
      <c r="C472" s="17">
        <v>4027.5228900000002</v>
      </c>
      <c r="D472" s="17">
        <f t="shared" si="7"/>
        <v>1.0776499978594287</v>
      </c>
    </row>
    <row r="473" spans="1:4" ht="18.75" customHeight="1" x14ac:dyDescent="0.3">
      <c r="A473" s="15" t="s">
        <v>604</v>
      </c>
      <c r="B473" s="17">
        <v>3737.32</v>
      </c>
      <c r="C473" s="17">
        <v>4027.5228900000002</v>
      </c>
      <c r="D473" s="17">
        <f t="shared" si="7"/>
        <v>1.0776499978594287</v>
      </c>
    </row>
    <row r="474" spans="1:4" ht="18.75" customHeight="1" x14ac:dyDescent="0.3">
      <c r="A474" s="15" t="s">
        <v>605</v>
      </c>
      <c r="B474" s="17">
        <v>3737.32</v>
      </c>
      <c r="C474" s="17">
        <v>4033.8763399999998</v>
      </c>
      <c r="D474" s="17">
        <f t="shared" si="7"/>
        <v>1.079349999464857</v>
      </c>
    </row>
    <row r="475" spans="1:4" ht="18.75" customHeight="1" x14ac:dyDescent="0.3">
      <c r="A475" s="15" t="s">
        <v>606</v>
      </c>
      <c r="B475" s="17">
        <v>3731.31</v>
      </c>
      <c r="C475" s="17">
        <v>4024.7775299999998</v>
      </c>
      <c r="D475" s="17">
        <f t="shared" si="7"/>
        <v>1.0786499995979963</v>
      </c>
    </row>
    <row r="476" spans="1:4" ht="18.75" customHeight="1" x14ac:dyDescent="0.3">
      <c r="A476" s="15" t="s">
        <v>607</v>
      </c>
      <c r="B476" s="17">
        <v>3755.85</v>
      </c>
      <c r="C476" s="17">
        <v>4080.9188100000001</v>
      </c>
      <c r="D476" s="17">
        <f t="shared" si="7"/>
        <v>1.0865499980031152</v>
      </c>
    </row>
    <row r="477" spans="1:4" ht="18.75" customHeight="1" x14ac:dyDescent="0.3">
      <c r="A477" s="15" t="s">
        <v>608</v>
      </c>
      <c r="B477" s="17">
        <v>3758.65</v>
      </c>
      <c r="C477" s="17">
        <v>4076.06799</v>
      </c>
      <c r="D477" s="17">
        <f t="shared" si="7"/>
        <v>1.0844499993348675</v>
      </c>
    </row>
    <row r="478" spans="1:4" ht="18.75" customHeight="1" x14ac:dyDescent="0.3">
      <c r="A478" s="15" t="s">
        <v>609</v>
      </c>
      <c r="B478" s="17">
        <v>3759.54</v>
      </c>
      <c r="C478" s="17">
        <v>4051.0923200000002</v>
      </c>
      <c r="D478" s="17">
        <f t="shared" si="7"/>
        <v>1.0775499981380701</v>
      </c>
    </row>
    <row r="479" spans="1:4" ht="18.75" customHeight="1" x14ac:dyDescent="0.3">
      <c r="A479" s="15" t="s">
        <v>610</v>
      </c>
      <c r="B479" s="17">
        <v>3819.07</v>
      </c>
      <c r="C479" s="17">
        <v>4115.2388700000001</v>
      </c>
      <c r="D479" s="17">
        <f t="shared" si="7"/>
        <v>1.0775499977743273</v>
      </c>
    </row>
    <row r="480" spans="1:4" ht="18.75" customHeight="1" x14ac:dyDescent="0.3">
      <c r="A480" s="15" t="s">
        <v>611</v>
      </c>
      <c r="B480" s="17">
        <v>3819.07</v>
      </c>
      <c r="C480" s="17">
        <v>4115.2388700000001</v>
      </c>
      <c r="D480" s="17">
        <f t="shared" si="7"/>
        <v>1.0775499977743273</v>
      </c>
    </row>
    <row r="481" spans="1:4" ht="18.75" customHeight="1" x14ac:dyDescent="0.3">
      <c r="A481" s="15" t="s">
        <v>612</v>
      </c>
      <c r="B481" s="17">
        <v>3819.07</v>
      </c>
      <c r="C481" s="17">
        <v>4089.2692000000002</v>
      </c>
      <c r="D481" s="17">
        <f t="shared" si="7"/>
        <v>1.0707499993453904</v>
      </c>
    </row>
    <row r="482" spans="1:4" ht="18.75" customHeight="1" x14ac:dyDescent="0.3">
      <c r="A482" s="15" t="s">
        <v>613</v>
      </c>
      <c r="B482" s="17">
        <v>3931.74</v>
      </c>
      <c r="C482" s="17">
        <v>4187.4996799999999</v>
      </c>
      <c r="D482" s="17">
        <f t="shared" si="7"/>
        <v>1.0650499982196178</v>
      </c>
    </row>
    <row r="483" spans="1:4" ht="18.75" customHeight="1" x14ac:dyDescent="0.3">
      <c r="A483" s="15" t="s">
        <v>614</v>
      </c>
      <c r="B483" s="17">
        <v>3947.63</v>
      </c>
      <c r="C483" s="17">
        <v>4151.9198500000002</v>
      </c>
      <c r="D483" s="17">
        <f t="shared" si="7"/>
        <v>1.0517499993667088</v>
      </c>
    </row>
    <row r="484" spans="1:4" ht="18.75" customHeight="1" x14ac:dyDescent="0.3">
      <c r="A484" s="15" t="s">
        <v>615</v>
      </c>
      <c r="B484" s="17">
        <v>3967.32</v>
      </c>
      <c r="C484" s="17">
        <v>4172.23207</v>
      </c>
      <c r="D484" s="17">
        <f t="shared" si="7"/>
        <v>1.0516499979835254</v>
      </c>
    </row>
    <row r="485" spans="1:4" ht="18.75" customHeight="1" x14ac:dyDescent="0.3">
      <c r="A485" s="15" t="s">
        <v>616</v>
      </c>
      <c r="B485" s="17">
        <v>3984.77</v>
      </c>
      <c r="C485" s="17">
        <v>4203.7331100000001</v>
      </c>
      <c r="D485" s="17">
        <f t="shared" si="7"/>
        <v>1.0549499996235667</v>
      </c>
    </row>
    <row r="486" spans="1:4" ht="18.75" customHeight="1" x14ac:dyDescent="0.3">
      <c r="A486" s="15" t="s">
        <v>617</v>
      </c>
      <c r="B486" s="17">
        <v>3966.27</v>
      </c>
      <c r="C486" s="17">
        <v>4184.2165299999997</v>
      </c>
      <c r="D486" s="17">
        <f t="shared" si="7"/>
        <v>1.0549499983611805</v>
      </c>
    </row>
    <row r="487" spans="1:4" ht="18.75" customHeight="1" x14ac:dyDescent="0.3">
      <c r="A487" s="15" t="s">
        <v>618</v>
      </c>
      <c r="B487" s="17">
        <v>3966.27</v>
      </c>
      <c r="C487" s="17">
        <v>4184.2165299999997</v>
      </c>
      <c r="D487" s="17">
        <f t="shared" si="7"/>
        <v>1.0549499983611805</v>
      </c>
    </row>
    <row r="488" spans="1:4" ht="18.75" customHeight="1" x14ac:dyDescent="0.3">
      <c r="A488" s="15" t="s">
        <v>619</v>
      </c>
      <c r="B488" s="17">
        <v>3966.27</v>
      </c>
      <c r="C488" s="17">
        <v>4173.9042300000001</v>
      </c>
      <c r="D488" s="17">
        <f t="shared" si="7"/>
        <v>1.0523499988654328</v>
      </c>
    </row>
    <row r="489" spans="1:4" ht="18.75" customHeight="1" x14ac:dyDescent="0.3">
      <c r="A489" s="15" t="s">
        <v>620</v>
      </c>
      <c r="B489" s="17">
        <v>4004.07</v>
      </c>
      <c r="C489" s="17">
        <v>4219.6891599999999</v>
      </c>
      <c r="D489" s="17">
        <f t="shared" si="7"/>
        <v>1.053849997627414</v>
      </c>
    </row>
    <row r="490" spans="1:4" ht="18.75" customHeight="1" x14ac:dyDescent="0.3">
      <c r="A490" s="15" t="s">
        <v>621</v>
      </c>
      <c r="B490" s="17">
        <v>4016.34</v>
      </c>
      <c r="C490" s="17">
        <v>4236.6362399999998</v>
      </c>
      <c r="D490" s="17">
        <f t="shared" si="7"/>
        <v>1.0548499977591537</v>
      </c>
    </row>
    <row r="491" spans="1:4" ht="18.75" customHeight="1" x14ac:dyDescent="0.3">
      <c r="A491" s="15" t="s">
        <v>622</v>
      </c>
      <c r="B491" s="17">
        <v>4056.41</v>
      </c>
      <c r="C491" s="17">
        <v>4271.6025499999996</v>
      </c>
      <c r="D491" s="17">
        <f t="shared" si="7"/>
        <v>1.0530499998767382</v>
      </c>
    </row>
    <row r="492" spans="1:4" ht="18.75" customHeight="1" x14ac:dyDescent="0.3">
      <c r="A492" s="15" t="s">
        <v>623</v>
      </c>
      <c r="B492" s="17">
        <v>4086.08</v>
      </c>
      <c r="C492" s="17">
        <v>4324.29846</v>
      </c>
      <c r="D492" s="17">
        <f t="shared" si="7"/>
        <v>1.0582999990210666</v>
      </c>
    </row>
    <row r="493" spans="1:4" ht="18.75" customHeight="1" x14ac:dyDescent="0.3">
      <c r="A493" s="15" t="s">
        <v>624</v>
      </c>
      <c r="B493" s="17">
        <v>4053.93</v>
      </c>
      <c r="C493" s="17">
        <v>4290.2741100000003</v>
      </c>
      <c r="D493" s="17">
        <f t="shared" si="7"/>
        <v>1.0582999977799321</v>
      </c>
    </row>
    <row r="494" spans="1:4" ht="18.75" customHeight="1" x14ac:dyDescent="0.3">
      <c r="A494" s="15" t="s">
        <v>625</v>
      </c>
      <c r="B494" s="17">
        <v>4053.93</v>
      </c>
      <c r="C494" s="17">
        <v>4290.2741100000003</v>
      </c>
      <c r="D494" s="17">
        <f t="shared" si="7"/>
        <v>1.0582999977799321</v>
      </c>
    </row>
    <row r="495" spans="1:4" ht="18.75" customHeight="1" x14ac:dyDescent="0.3">
      <c r="A495" s="15" t="s">
        <v>626</v>
      </c>
      <c r="B495" s="17">
        <v>4053.93</v>
      </c>
      <c r="C495" s="17">
        <v>4268.7882900000004</v>
      </c>
      <c r="D495" s="17">
        <f t="shared" si="7"/>
        <v>1.0530000000000002</v>
      </c>
    </row>
    <row r="496" spans="1:4" ht="18.75" customHeight="1" x14ac:dyDescent="0.3">
      <c r="A496" s="15" t="s">
        <v>627</v>
      </c>
      <c r="B496" s="17">
        <v>4085.76</v>
      </c>
      <c r="C496" s="17">
        <v>4307.6167599999999</v>
      </c>
      <c r="D496" s="17">
        <f t="shared" si="7"/>
        <v>1.0542999980419798</v>
      </c>
    </row>
    <row r="497" spans="1:4" ht="18.75" customHeight="1" x14ac:dyDescent="0.3">
      <c r="A497" s="15" t="s">
        <v>628</v>
      </c>
      <c r="B497" s="17">
        <v>4086.71</v>
      </c>
      <c r="C497" s="17">
        <v>4310.0487000000003</v>
      </c>
      <c r="D497" s="17">
        <f t="shared" si="7"/>
        <v>1.0546499996329566</v>
      </c>
    </row>
    <row r="498" spans="1:4" ht="18.75" customHeight="1" x14ac:dyDescent="0.3">
      <c r="A498" s="15" t="s">
        <v>629</v>
      </c>
      <c r="B498" s="17">
        <v>4080.32</v>
      </c>
      <c r="C498" s="17">
        <v>4248.6332000000002</v>
      </c>
      <c r="D498" s="17">
        <f t="shared" si="7"/>
        <v>1.04125</v>
      </c>
    </row>
    <row r="499" spans="1:4" ht="18.75" customHeight="1" x14ac:dyDescent="0.3">
      <c r="A499" s="15" t="s">
        <v>630</v>
      </c>
      <c r="B499" s="17">
        <v>4109.71</v>
      </c>
      <c r="C499" s="17">
        <v>4271.8380500000003</v>
      </c>
      <c r="D499" s="17">
        <f t="shared" si="7"/>
        <v>1.0394499976884015</v>
      </c>
    </row>
    <row r="500" spans="1:4" ht="18.75" customHeight="1" x14ac:dyDescent="0.3">
      <c r="A500" s="15" t="s">
        <v>631</v>
      </c>
      <c r="B500" s="17">
        <v>4110.53</v>
      </c>
      <c r="C500" s="17">
        <v>4272.6904000000004</v>
      </c>
      <c r="D500" s="17">
        <f t="shared" si="7"/>
        <v>1.0394499979321403</v>
      </c>
    </row>
    <row r="501" spans="1:4" ht="18.75" customHeight="1" x14ac:dyDescent="0.3">
      <c r="A501" s="15" t="s">
        <v>632</v>
      </c>
      <c r="B501" s="17">
        <v>4110.53</v>
      </c>
      <c r="C501" s="17">
        <v>4272.6904000000004</v>
      </c>
      <c r="D501" s="17">
        <f t="shared" si="7"/>
        <v>1.0394499979321403</v>
      </c>
    </row>
    <row r="502" spans="1:4" ht="18.75" customHeight="1" x14ac:dyDescent="0.3">
      <c r="A502" s="15" t="s">
        <v>633</v>
      </c>
      <c r="B502" s="17">
        <v>4110.53</v>
      </c>
      <c r="C502" s="17">
        <v>4276.5954099999999</v>
      </c>
      <c r="D502" s="17">
        <f t="shared" si="7"/>
        <v>1.0403999995134448</v>
      </c>
    </row>
    <row r="503" spans="1:4" ht="18.75" customHeight="1" x14ac:dyDescent="0.3">
      <c r="A503" s="15" t="s">
        <v>634</v>
      </c>
      <c r="B503" s="17">
        <v>4070.25</v>
      </c>
      <c r="C503" s="17">
        <v>4288.2118799999998</v>
      </c>
      <c r="D503" s="17">
        <f t="shared" si="7"/>
        <v>1.0535499981573613</v>
      </c>
    </row>
    <row r="504" spans="1:4" ht="18.75" customHeight="1" x14ac:dyDescent="0.3">
      <c r="A504" s="15" t="s">
        <v>635</v>
      </c>
      <c r="B504" s="17">
        <v>4033.85</v>
      </c>
      <c r="C504" s="17">
        <v>4240.5848100000003</v>
      </c>
      <c r="D504" s="17">
        <f t="shared" si="7"/>
        <v>1.0512499993802449</v>
      </c>
    </row>
    <row r="505" spans="1:4" ht="18.75" customHeight="1" x14ac:dyDescent="0.3">
      <c r="A505" s="15" t="s">
        <v>636</v>
      </c>
      <c r="B505" s="17">
        <v>4054.71</v>
      </c>
      <c r="C505" s="17">
        <v>4293.7351500000004</v>
      </c>
      <c r="D505" s="17">
        <f t="shared" si="7"/>
        <v>1.0589499988901796</v>
      </c>
    </row>
    <row r="506" spans="1:4" ht="18.75" customHeight="1" x14ac:dyDescent="0.3">
      <c r="A506" s="15" t="s">
        <v>637</v>
      </c>
      <c r="B506" s="17">
        <v>4050.88</v>
      </c>
      <c r="C506" s="17">
        <v>4276.9191000000001</v>
      </c>
      <c r="D506" s="17">
        <f t="shared" si="7"/>
        <v>1.0557999990125602</v>
      </c>
    </row>
    <row r="507" spans="1:4" ht="18.75" customHeight="1" x14ac:dyDescent="0.3">
      <c r="A507" s="15" t="s">
        <v>638</v>
      </c>
      <c r="B507" s="17">
        <v>3989.84</v>
      </c>
      <c r="C507" s="17">
        <v>4212.47307</v>
      </c>
      <c r="D507" s="17">
        <f t="shared" si="7"/>
        <v>1.0557999994987268</v>
      </c>
    </row>
    <row r="508" spans="1:4" ht="18.75" customHeight="1" x14ac:dyDescent="0.3">
      <c r="A508" s="15" t="s">
        <v>639</v>
      </c>
      <c r="B508" s="17">
        <v>3989.84</v>
      </c>
      <c r="C508" s="17">
        <v>4212.47307</v>
      </c>
      <c r="D508" s="17">
        <f t="shared" si="7"/>
        <v>1.0557999994987268</v>
      </c>
    </row>
    <row r="509" spans="1:4" ht="18.75" customHeight="1" x14ac:dyDescent="0.3">
      <c r="A509" s="15" t="s">
        <v>640</v>
      </c>
      <c r="B509" s="17">
        <v>3989.84</v>
      </c>
      <c r="C509" s="17">
        <v>4256.5608000000002</v>
      </c>
      <c r="D509" s="17">
        <f t="shared" si="7"/>
        <v>1.0668499989974536</v>
      </c>
    </row>
    <row r="510" spans="1:4" ht="18.75" customHeight="1" x14ac:dyDescent="0.3">
      <c r="A510" s="15" t="s">
        <v>641</v>
      </c>
      <c r="B510" s="17">
        <v>3950.35</v>
      </c>
      <c r="C510" s="17">
        <v>4237.34292</v>
      </c>
      <c r="D510" s="17">
        <f t="shared" si="7"/>
        <v>1.0726499981014341</v>
      </c>
    </row>
    <row r="511" spans="1:4" ht="18.75" customHeight="1" x14ac:dyDescent="0.3">
      <c r="A511" s="15" t="s">
        <v>642</v>
      </c>
      <c r="B511" s="17">
        <v>3971.28</v>
      </c>
      <c r="C511" s="17">
        <v>4241.1284699999997</v>
      </c>
      <c r="D511" s="17">
        <f t="shared" si="7"/>
        <v>1.0679499984891521</v>
      </c>
    </row>
    <row r="512" spans="1:4" ht="18.75" customHeight="1" x14ac:dyDescent="0.3">
      <c r="A512" s="15" t="s">
        <v>643</v>
      </c>
      <c r="B512" s="17">
        <v>3959.05</v>
      </c>
      <c r="C512" s="17">
        <v>4243.1118299999998</v>
      </c>
      <c r="D512" s="17">
        <f t="shared" si="7"/>
        <v>1.071749998105606</v>
      </c>
    </row>
    <row r="513" spans="1:4" ht="18.75" customHeight="1" x14ac:dyDescent="0.3">
      <c r="A513" s="15" t="s">
        <v>644</v>
      </c>
      <c r="B513" s="17">
        <v>3930.89</v>
      </c>
      <c r="C513" s="17">
        <v>4209.9831899999999</v>
      </c>
      <c r="D513" s="17">
        <f t="shared" si="7"/>
        <v>1.071</v>
      </c>
    </row>
    <row r="514" spans="1:4" ht="18.75" customHeight="1" x14ac:dyDescent="0.3">
      <c r="A514" s="15" t="s">
        <v>645</v>
      </c>
      <c r="B514" s="17">
        <v>3912.34</v>
      </c>
      <c r="C514" s="17">
        <v>4190.1161400000001</v>
      </c>
      <c r="D514" s="17">
        <f t="shared" ref="D514:D577" si="8">+C514/B514</f>
        <v>1.071</v>
      </c>
    </row>
    <row r="515" spans="1:4" ht="18.75" customHeight="1" x14ac:dyDescent="0.3">
      <c r="A515" s="15" t="s">
        <v>646</v>
      </c>
      <c r="B515" s="17">
        <v>3912.34</v>
      </c>
      <c r="C515" s="17">
        <v>4190.1161400000001</v>
      </c>
      <c r="D515" s="17">
        <f t="shared" si="8"/>
        <v>1.071</v>
      </c>
    </row>
    <row r="516" spans="1:4" ht="18.75" customHeight="1" x14ac:dyDescent="0.3">
      <c r="A516" s="15" t="s">
        <v>647</v>
      </c>
      <c r="B516" s="17">
        <v>3912.34</v>
      </c>
      <c r="C516" s="17">
        <v>4190.1161400000001</v>
      </c>
      <c r="D516" s="17">
        <f t="shared" si="8"/>
        <v>1.071</v>
      </c>
    </row>
    <row r="517" spans="1:4" ht="18.75" customHeight="1" x14ac:dyDescent="0.3">
      <c r="A517" s="15" t="s">
        <v>648</v>
      </c>
      <c r="B517" s="17">
        <v>3912.34</v>
      </c>
      <c r="C517" s="17">
        <v>4191.09422</v>
      </c>
      <c r="D517" s="17">
        <f t="shared" si="8"/>
        <v>1.0712499987219923</v>
      </c>
    </row>
    <row r="518" spans="1:4" ht="18.75" customHeight="1" x14ac:dyDescent="0.3">
      <c r="A518" s="15" t="s">
        <v>649</v>
      </c>
      <c r="B518" s="17">
        <v>3776.52</v>
      </c>
      <c r="C518" s="17">
        <v>4028.6027100000001</v>
      </c>
      <c r="D518" s="17">
        <f t="shared" si="8"/>
        <v>1.0667500000000001</v>
      </c>
    </row>
    <row r="519" spans="1:4" ht="18.75" customHeight="1" x14ac:dyDescent="0.3">
      <c r="A519" s="15" t="s">
        <v>650</v>
      </c>
      <c r="B519" s="17">
        <v>3791.74</v>
      </c>
      <c r="C519" s="17">
        <v>4063.4181699999999</v>
      </c>
      <c r="D519" s="17">
        <f t="shared" si="8"/>
        <v>1.071649999736269</v>
      </c>
    </row>
    <row r="520" spans="1:4" ht="18.75" customHeight="1" x14ac:dyDescent="0.3">
      <c r="A520" s="15" t="s">
        <v>651</v>
      </c>
      <c r="B520" s="17">
        <v>3784.98</v>
      </c>
      <c r="C520" s="17">
        <v>4058.2555499999999</v>
      </c>
      <c r="D520" s="17">
        <f t="shared" si="8"/>
        <v>1.0721999984147867</v>
      </c>
    </row>
    <row r="521" spans="1:4" ht="18.75" customHeight="1" x14ac:dyDescent="0.3">
      <c r="A521" s="15" t="s">
        <v>652</v>
      </c>
      <c r="B521" s="17">
        <v>3771.63</v>
      </c>
      <c r="C521" s="17">
        <v>4043.9416799999999</v>
      </c>
      <c r="D521" s="17">
        <f t="shared" si="8"/>
        <v>1.0721999984091759</v>
      </c>
    </row>
    <row r="522" spans="1:4" ht="18.75" customHeight="1" x14ac:dyDescent="0.3">
      <c r="A522" s="15" t="s">
        <v>653</v>
      </c>
      <c r="B522" s="17">
        <v>3771.63</v>
      </c>
      <c r="C522" s="17">
        <v>4043.9416799999999</v>
      </c>
      <c r="D522" s="17">
        <f t="shared" si="8"/>
        <v>1.0721999984091759</v>
      </c>
    </row>
    <row r="523" spans="1:4" ht="18.75" customHeight="1" x14ac:dyDescent="0.3">
      <c r="A523" s="15" t="s">
        <v>654</v>
      </c>
      <c r="B523" s="17">
        <v>3771.63</v>
      </c>
      <c r="C523" s="17">
        <v>4043.3759399999999</v>
      </c>
      <c r="D523" s="17">
        <f t="shared" si="8"/>
        <v>1.0720499996022939</v>
      </c>
    </row>
    <row r="524" spans="1:4" ht="18.75" customHeight="1" x14ac:dyDescent="0.3">
      <c r="A524" s="15" t="s">
        <v>655</v>
      </c>
      <c r="B524" s="17">
        <v>3799.5</v>
      </c>
      <c r="C524" s="17">
        <v>4067.5547200000001</v>
      </c>
      <c r="D524" s="17">
        <f t="shared" si="8"/>
        <v>1.0705499986840374</v>
      </c>
    </row>
    <row r="525" spans="1:4" ht="18.75" customHeight="1" x14ac:dyDescent="0.3">
      <c r="A525" s="15" t="s">
        <v>656</v>
      </c>
      <c r="B525" s="17">
        <v>3790.88</v>
      </c>
      <c r="C525" s="17">
        <v>4068.1828700000001</v>
      </c>
      <c r="D525" s="17">
        <f t="shared" si="8"/>
        <v>1.0731499994724181</v>
      </c>
    </row>
    <row r="526" spans="1:4" ht="18.75" customHeight="1" x14ac:dyDescent="0.3">
      <c r="A526" s="15" t="s">
        <v>657</v>
      </c>
      <c r="B526" s="17">
        <v>3782.65</v>
      </c>
      <c r="C526" s="17">
        <v>4028.7113800000002</v>
      </c>
      <c r="D526" s="17">
        <f t="shared" si="8"/>
        <v>1.0650499993390876</v>
      </c>
    </row>
    <row r="527" spans="1:4" ht="18.75" customHeight="1" x14ac:dyDescent="0.3">
      <c r="A527" s="15" t="s">
        <v>658</v>
      </c>
      <c r="B527" s="17">
        <v>3833.34</v>
      </c>
      <c r="C527" s="17">
        <v>4036.69868</v>
      </c>
      <c r="D527" s="17">
        <f t="shared" si="8"/>
        <v>1.0530499981739161</v>
      </c>
    </row>
    <row r="528" spans="1:4" ht="18.75" customHeight="1" x14ac:dyDescent="0.3">
      <c r="A528" s="15" t="s">
        <v>659</v>
      </c>
      <c r="B528" s="17">
        <v>3912.51</v>
      </c>
      <c r="C528" s="17">
        <v>4120.0686500000002</v>
      </c>
      <c r="D528" s="17">
        <f t="shared" si="8"/>
        <v>1.0530499985942527</v>
      </c>
    </row>
    <row r="529" spans="1:4" ht="18.75" customHeight="1" x14ac:dyDescent="0.3">
      <c r="A529" s="15" t="s">
        <v>660</v>
      </c>
      <c r="B529" s="17">
        <v>3912.51</v>
      </c>
      <c r="C529" s="17">
        <v>4120.0686500000002</v>
      </c>
      <c r="D529" s="17">
        <f t="shared" si="8"/>
        <v>1.0530499985942527</v>
      </c>
    </row>
    <row r="530" spans="1:4" ht="18.75" customHeight="1" x14ac:dyDescent="0.3">
      <c r="A530" s="15" t="s">
        <v>661</v>
      </c>
      <c r="B530" s="17">
        <v>3912.51</v>
      </c>
      <c r="C530" s="17">
        <v>4077.8135400000001</v>
      </c>
      <c r="D530" s="17">
        <f t="shared" si="8"/>
        <v>1.0422499980830719</v>
      </c>
    </row>
    <row r="531" spans="1:4" ht="18.75" customHeight="1" x14ac:dyDescent="0.3">
      <c r="A531" s="15" t="s">
        <v>662</v>
      </c>
      <c r="B531" s="17">
        <v>4016.5</v>
      </c>
      <c r="C531" s="17">
        <v>4181.3773199999996</v>
      </c>
      <c r="D531" s="17">
        <f t="shared" si="8"/>
        <v>1.0410499987551349</v>
      </c>
    </row>
    <row r="532" spans="1:4" ht="18.75" customHeight="1" x14ac:dyDescent="0.3">
      <c r="A532" s="15" t="s">
        <v>663</v>
      </c>
      <c r="B532" s="17">
        <v>3979.3</v>
      </c>
      <c r="C532" s="17">
        <v>4142.6502600000003</v>
      </c>
      <c r="D532" s="17">
        <f t="shared" si="8"/>
        <v>1.0410499987434976</v>
      </c>
    </row>
    <row r="533" spans="1:4" ht="18.75" customHeight="1" x14ac:dyDescent="0.3">
      <c r="A533" s="15" t="s">
        <v>664</v>
      </c>
      <c r="B533" s="17">
        <v>3923.96</v>
      </c>
      <c r="C533" s="17">
        <v>4118.5884100000003</v>
      </c>
      <c r="D533" s="17">
        <f t="shared" si="8"/>
        <v>1.0495999984709325</v>
      </c>
    </row>
    <row r="534" spans="1:4" ht="18.75" customHeight="1" x14ac:dyDescent="0.3">
      <c r="A534" s="15" t="s">
        <v>665</v>
      </c>
      <c r="B534" s="17">
        <v>3912.15</v>
      </c>
      <c r="C534" s="17">
        <v>4091.1308600000002</v>
      </c>
      <c r="D534" s="17">
        <f t="shared" si="8"/>
        <v>1.0457499993609651</v>
      </c>
    </row>
    <row r="535" spans="1:4" ht="18.75" customHeight="1" x14ac:dyDescent="0.3">
      <c r="A535" s="15" t="s">
        <v>666</v>
      </c>
      <c r="B535" s="17">
        <v>3905.05</v>
      </c>
      <c r="C535" s="17">
        <v>4083.7060299999998</v>
      </c>
      <c r="D535" s="17">
        <f t="shared" si="8"/>
        <v>1.0457499980794098</v>
      </c>
    </row>
    <row r="536" spans="1:4" ht="18.75" customHeight="1" x14ac:dyDescent="0.3">
      <c r="A536" s="15" t="s">
        <v>667</v>
      </c>
      <c r="B536" s="17">
        <v>3905.05</v>
      </c>
      <c r="C536" s="17">
        <v>4083.7060299999998</v>
      </c>
      <c r="D536" s="17">
        <f t="shared" si="8"/>
        <v>1.0457499980794098</v>
      </c>
    </row>
    <row r="537" spans="1:4" ht="18.75" customHeight="1" x14ac:dyDescent="0.3">
      <c r="A537" s="15" t="s">
        <v>668</v>
      </c>
      <c r="B537" s="17">
        <v>3905.05</v>
      </c>
      <c r="C537" s="17">
        <v>4114.5559300000004</v>
      </c>
      <c r="D537" s="17">
        <f t="shared" si="8"/>
        <v>1.0536499993598034</v>
      </c>
    </row>
    <row r="538" spans="1:4" ht="18.75" customHeight="1" x14ac:dyDescent="0.3">
      <c r="A538" s="15" t="s">
        <v>669</v>
      </c>
      <c r="B538" s="17">
        <v>3905.05</v>
      </c>
      <c r="C538" s="17">
        <v>4125.4900699999998</v>
      </c>
      <c r="D538" s="17">
        <f t="shared" si="8"/>
        <v>1.0564499993598033</v>
      </c>
    </row>
    <row r="539" spans="1:4" ht="18.75" customHeight="1" x14ac:dyDescent="0.3">
      <c r="A539" s="15" t="s">
        <v>670</v>
      </c>
      <c r="B539" s="17">
        <v>4026.92</v>
      </c>
      <c r="C539" s="17">
        <v>4267.1257699999996</v>
      </c>
      <c r="D539" s="17">
        <f t="shared" si="8"/>
        <v>1.05964999801337</v>
      </c>
    </row>
    <row r="540" spans="1:4" ht="18.75" customHeight="1" x14ac:dyDescent="0.3">
      <c r="A540" s="15" t="s">
        <v>671</v>
      </c>
      <c r="B540" s="17">
        <v>4026.52</v>
      </c>
      <c r="C540" s="17">
        <v>4239.3215799999998</v>
      </c>
      <c r="D540" s="17">
        <f t="shared" si="8"/>
        <v>1.0528499995032932</v>
      </c>
    </row>
    <row r="541" spans="1:4" ht="18.75" customHeight="1" x14ac:dyDescent="0.3">
      <c r="A541" s="15" t="s">
        <v>672</v>
      </c>
      <c r="B541" s="17">
        <v>4068.75</v>
      </c>
      <c r="C541" s="17">
        <v>4290.2934299999997</v>
      </c>
      <c r="D541" s="17">
        <f t="shared" si="8"/>
        <v>1.0544499981566819</v>
      </c>
    </row>
    <row r="542" spans="1:4" ht="18.75" customHeight="1" x14ac:dyDescent="0.3">
      <c r="A542" s="15" t="s">
        <v>673</v>
      </c>
      <c r="B542" s="17">
        <v>4129.87</v>
      </c>
      <c r="C542" s="17">
        <v>4354.7414200000003</v>
      </c>
      <c r="D542" s="17">
        <f t="shared" si="8"/>
        <v>1.0544499996367926</v>
      </c>
    </row>
    <row r="543" spans="1:4" ht="18.75" customHeight="1" x14ac:dyDescent="0.3">
      <c r="A543" s="15" t="s">
        <v>674</v>
      </c>
      <c r="B543" s="17">
        <v>4129.87</v>
      </c>
      <c r="C543" s="17">
        <v>4354.7414200000003</v>
      </c>
      <c r="D543" s="17">
        <f t="shared" si="8"/>
        <v>1.0544499996367926</v>
      </c>
    </row>
    <row r="544" spans="1:4" ht="18.75" customHeight="1" x14ac:dyDescent="0.3">
      <c r="A544" s="15" t="s">
        <v>675</v>
      </c>
      <c r="B544" s="17">
        <v>4129.87</v>
      </c>
      <c r="C544" s="17">
        <v>4376.6297299999997</v>
      </c>
      <c r="D544" s="17">
        <f t="shared" si="8"/>
        <v>1.059749999394654</v>
      </c>
    </row>
    <row r="545" spans="1:4" ht="18.75" customHeight="1" x14ac:dyDescent="0.3">
      <c r="A545" s="15" t="s">
        <v>676</v>
      </c>
      <c r="B545" s="17">
        <v>4129.87</v>
      </c>
      <c r="C545" s="17">
        <v>4342.3518100000001</v>
      </c>
      <c r="D545" s="17">
        <f t="shared" si="8"/>
        <v>1.0514499996367925</v>
      </c>
    </row>
    <row r="546" spans="1:4" ht="18.75" customHeight="1" x14ac:dyDescent="0.3">
      <c r="A546" s="15" t="s">
        <v>677</v>
      </c>
      <c r="B546" s="17">
        <v>4089.72</v>
      </c>
      <c r="C546" s="17">
        <v>4285.4130999999998</v>
      </c>
      <c r="D546" s="17">
        <f t="shared" si="8"/>
        <v>1.0478499995109689</v>
      </c>
    </row>
    <row r="547" spans="1:4" ht="18.75" customHeight="1" x14ac:dyDescent="0.3">
      <c r="A547" s="15" t="s">
        <v>678</v>
      </c>
      <c r="B547" s="17">
        <v>4127.47</v>
      </c>
      <c r="C547" s="17">
        <v>4315.06351</v>
      </c>
      <c r="D547" s="17">
        <f t="shared" si="8"/>
        <v>1.0454499996365811</v>
      </c>
    </row>
    <row r="548" spans="1:4" ht="18.75" customHeight="1" x14ac:dyDescent="0.3">
      <c r="A548" s="15" t="s">
        <v>679</v>
      </c>
      <c r="B548" s="17">
        <v>4151.21</v>
      </c>
      <c r="C548" s="17">
        <v>4313.7298700000001</v>
      </c>
      <c r="D548" s="17">
        <f t="shared" si="8"/>
        <v>1.0391499996386595</v>
      </c>
    </row>
    <row r="549" spans="1:4" ht="18.75" customHeight="1" x14ac:dyDescent="0.3">
      <c r="A549" s="15" t="s">
        <v>680</v>
      </c>
      <c r="B549" s="17">
        <v>4198.7700000000004</v>
      </c>
      <c r="C549" s="17">
        <v>4363.1518400000004</v>
      </c>
      <c r="D549" s="17">
        <f t="shared" si="8"/>
        <v>1.0391499986900925</v>
      </c>
    </row>
    <row r="550" spans="1:4" ht="18.75" customHeight="1" x14ac:dyDescent="0.3">
      <c r="A550" s="15" t="s">
        <v>681</v>
      </c>
      <c r="B550" s="17">
        <v>4198.7700000000004</v>
      </c>
      <c r="C550" s="17">
        <v>4363.1518400000004</v>
      </c>
      <c r="D550" s="17">
        <f t="shared" si="8"/>
        <v>1.0391499986900925</v>
      </c>
    </row>
    <row r="551" spans="1:4" ht="18.75" customHeight="1" x14ac:dyDescent="0.3">
      <c r="A551" s="15" t="s">
        <v>682</v>
      </c>
      <c r="B551" s="17">
        <v>4198.7700000000004</v>
      </c>
      <c r="C551" s="17">
        <v>4376.7978400000002</v>
      </c>
      <c r="D551" s="17">
        <f t="shared" si="8"/>
        <v>1.0423999980946801</v>
      </c>
    </row>
    <row r="552" spans="1:4" ht="18.75" customHeight="1" x14ac:dyDescent="0.3">
      <c r="A552" s="15" t="s">
        <v>683</v>
      </c>
      <c r="B552" s="17">
        <v>4198.7700000000004</v>
      </c>
      <c r="C552" s="17">
        <v>4300.3802299999998</v>
      </c>
      <c r="D552" s="17">
        <f t="shared" si="8"/>
        <v>1.0241999990473398</v>
      </c>
    </row>
    <row r="553" spans="1:4" ht="18.75" customHeight="1" x14ac:dyDescent="0.3">
      <c r="A553" s="15" t="s">
        <v>684</v>
      </c>
      <c r="B553" s="17">
        <v>4259.8599999999997</v>
      </c>
      <c r="C553" s="17">
        <v>4342.7142700000004</v>
      </c>
      <c r="D553" s="17">
        <f t="shared" si="8"/>
        <v>1.0194499983567538</v>
      </c>
    </row>
    <row r="554" spans="1:4" ht="18.75" customHeight="1" x14ac:dyDescent="0.3">
      <c r="A554" s="15" t="s">
        <v>685</v>
      </c>
      <c r="B554" s="17">
        <v>4348.68</v>
      </c>
      <c r="C554" s="17">
        <v>4422.6075600000004</v>
      </c>
      <c r="D554" s="17">
        <f t="shared" si="8"/>
        <v>1.0170000000000001</v>
      </c>
    </row>
    <row r="555" spans="1:4" ht="18.75" customHeight="1" x14ac:dyDescent="0.3">
      <c r="A555" s="15" t="s">
        <v>686</v>
      </c>
      <c r="B555" s="17">
        <v>4369.7</v>
      </c>
      <c r="C555" s="17">
        <v>4445.5142900000001</v>
      </c>
      <c r="D555" s="17">
        <f t="shared" si="8"/>
        <v>1.0173499988557568</v>
      </c>
    </row>
    <row r="556" spans="1:4" ht="18.75" customHeight="1" x14ac:dyDescent="0.3">
      <c r="A556" s="15" t="s">
        <v>687</v>
      </c>
      <c r="B556" s="17">
        <v>4388.2700000000004</v>
      </c>
      <c r="C556" s="17">
        <v>4464.4064799999996</v>
      </c>
      <c r="D556" s="17">
        <f t="shared" si="8"/>
        <v>1.0173499989745387</v>
      </c>
    </row>
    <row r="557" spans="1:4" ht="18.75" customHeight="1" x14ac:dyDescent="0.3">
      <c r="A557" s="15" t="s">
        <v>688</v>
      </c>
      <c r="B557" s="17">
        <v>4388.2700000000004</v>
      </c>
      <c r="C557" s="17">
        <v>4464.4064799999996</v>
      </c>
      <c r="D557" s="17">
        <f t="shared" si="8"/>
        <v>1.0173499989745387</v>
      </c>
    </row>
    <row r="558" spans="1:4" ht="18.75" customHeight="1" x14ac:dyDescent="0.3">
      <c r="A558" s="15" t="s">
        <v>689</v>
      </c>
      <c r="B558" s="17">
        <v>4388.2700000000004</v>
      </c>
      <c r="C558" s="17">
        <v>4424.9120499999999</v>
      </c>
      <c r="D558" s="17">
        <f t="shared" si="8"/>
        <v>1.0083499989745388</v>
      </c>
    </row>
    <row r="559" spans="1:4" ht="18.75" customHeight="1" x14ac:dyDescent="0.3">
      <c r="A559" s="15" t="s">
        <v>690</v>
      </c>
      <c r="B559" s="17">
        <v>4513.28</v>
      </c>
      <c r="C559" s="17">
        <v>4535.6207299999996</v>
      </c>
      <c r="D559" s="17">
        <f t="shared" si="8"/>
        <v>1.0049499986705899</v>
      </c>
    </row>
    <row r="560" spans="1:4" ht="18.75" customHeight="1" x14ac:dyDescent="0.3">
      <c r="A560" s="15" t="s">
        <v>691</v>
      </c>
      <c r="B560" s="17">
        <v>4627.46</v>
      </c>
      <c r="C560" s="17">
        <v>4678.1306800000002</v>
      </c>
      <c r="D560" s="17">
        <f t="shared" si="8"/>
        <v>1.0109499984872912</v>
      </c>
    </row>
    <row r="561" spans="1:4" ht="18.75" customHeight="1" x14ac:dyDescent="0.3">
      <c r="A561" s="15" t="s">
        <v>692</v>
      </c>
      <c r="B561" s="17">
        <v>4558.05</v>
      </c>
      <c r="C561" s="17">
        <v>4556.4546799999998</v>
      </c>
      <c r="D561" s="17">
        <f t="shared" si="8"/>
        <v>0.99964999945151978</v>
      </c>
    </row>
    <row r="562" spans="1:4" ht="18.75" customHeight="1" x14ac:dyDescent="0.3">
      <c r="A562" s="15" t="s">
        <v>693</v>
      </c>
      <c r="B562" s="17">
        <v>4519.6499999999996</v>
      </c>
      <c r="C562" s="17">
        <v>4555.5812100000003</v>
      </c>
      <c r="D562" s="17">
        <f t="shared" si="8"/>
        <v>1.0079499983405795</v>
      </c>
    </row>
    <row r="563" spans="1:4" ht="18.75" customHeight="1" x14ac:dyDescent="0.3">
      <c r="A563" s="15" t="s">
        <v>694</v>
      </c>
      <c r="B563" s="17">
        <v>4395.63</v>
      </c>
      <c r="C563" s="17">
        <v>4430.5752499999999</v>
      </c>
      <c r="D563" s="17">
        <f t="shared" si="8"/>
        <v>1.0079499980662612</v>
      </c>
    </row>
    <row r="564" spans="1:4" ht="18.75" customHeight="1" x14ac:dyDescent="0.3">
      <c r="A564" s="15" t="s">
        <v>695</v>
      </c>
      <c r="B564" s="17">
        <v>4395.63</v>
      </c>
      <c r="C564" s="17">
        <v>4430.5752499999999</v>
      </c>
      <c r="D564" s="17">
        <f t="shared" si="8"/>
        <v>1.0079499980662612</v>
      </c>
    </row>
    <row r="565" spans="1:4" ht="18.75" customHeight="1" x14ac:dyDescent="0.3">
      <c r="A565" s="15" t="s">
        <v>696</v>
      </c>
      <c r="B565" s="17">
        <v>4395.63</v>
      </c>
      <c r="C565" s="17">
        <v>4481.5645599999998</v>
      </c>
      <c r="D565" s="17">
        <f t="shared" si="8"/>
        <v>1.0195499985212586</v>
      </c>
    </row>
    <row r="566" spans="1:4" ht="18.75" customHeight="1" x14ac:dyDescent="0.3">
      <c r="A566" s="15" t="s">
        <v>697</v>
      </c>
      <c r="B566" s="17">
        <v>4315.41</v>
      </c>
      <c r="C566" s="17">
        <v>4422.2163899999996</v>
      </c>
      <c r="D566" s="17">
        <f t="shared" si="8"/>
        <v>1.0247499982620423</v>
      </c>
    </row>
    <row r="567" spans="1:4" ht="18.75" customHeight="1" x14ac:dyDescent="0.3">
      <c r="A567" s="15" t="s">
        <v>698</v>
      </c>
      <c r="B567" s="17">
        <v>4303.34</v>
      </c>
      <c r="C567" s="17">
        <v>4394.7859699999999</v>
      </c>
      <c r="D567" s="17">
        <f t="shared" si="8"/>
        <v>1.0212499988381116</v>
      </c>
    </row>
    <row r="568" spans="1:4" ht="18.75" customHeight="1" x14ac:dyDescent="0.3">
      <c r="A568" s="15" t="s">
        <v>699</v>
      </c>
      <c r="B568" s="17">
        <v>4303.34</v>
      </c>
      <c r="C568" s="17">
        <v>4385.9641199999996</v>
      </c>
      <c r="D568" s="17">
        <f t="shared" si="8"/>
        <v>1.0191999981409787</v>
      </c>
    </row>
    <row r="569" spans="1:4" ht="18.75" customHeight="1" x14ac:dyDescent="0.3">
      <c r="A569" s="15" t="s">
        <v>700</v>
      </c>
      <c r="B569" s="17">
        <v>4410.1400000000003</v>
      </c>
      <c r="C569" s="17">
        <v>4511.7937199999997</v>
      </c>
      <c r="D569" s="17">
        <f t="shared" si="8"/>
        <v>1.0230499984127486</v>
      </c>
    </row>
    <row r="570" spans="1:4" ht="18.75" customHeight="1" x14ac:dyDescent="0.3">
      <c r="A570" s="15" t="s">
        <v>701</v>
      </c>
      <c r="B570" s="17">
        <v>4423.8599999999997</v>
      </c>
      <c r="C570" s="17">
        <v>4525.8299699999998</v>
      </c>
      <c r="D570" s="17">
        <f t="shared" si="8"/>
        <v>1.0230499993218591</v>
      </c>
    </row>
    <row r="571" spans="1:4" ht="18.75" customHeight="1" x14ac:dyDescent="0.3">
      <c r="A571" s="15" t="s">
        <v>702</v>
      </c>
      <c r="B571" s="17">
        <v>4423.8599999999997</v>
      </c>
      <c r="C571" s="17">
        <v>4525.8299699999998</v>
      </c>
      <c r="D571" s="17">
        <f t="shared" si="8"/>
        <v>1.0230499993218591</v>
      </c>
    </row>
    <row r="572" spans="1:4" ht="18.75" customHeight="1" x14ac:dyDescent="0.3">
      <c r="A572" s="15" t="s">
        <v>703</v>
      </c>
      <c r="B572" s="17">
        <v>4423.8599999999997</v>
      </c>
      <c r="C572" s="17">
        <v>4520.0789500000001</v>
      </c>
      <c r="D572" s="17">
        <f t="shared" si="8"/>
        <v>1.0217499988697654</v>
      </c>
    </row>
    <row r="573" spans="1:4" ht="18.75" customHeight="1" x14ac:dyDescent="0.3">
      <c r="A573" s="15" t="s">
        <v>704</v>
      </c>
      <c r="B573" s="17">
        <v>4461.63</v>
      </c>
      <c r="C573" s="17">
        <v>4521.1927599999999</v>
      </c>
      <c r="D573" s="17">
        <f t="shared" si="8"/>
        <v>1.0133499998879334</v>
      </c>
    </row>
    <row r="574" spans="1:4" ht="18.75" customHeight="1" x14ac:dyDescent="0.3">
      <c r="A574" s="15" t="s">
        <v>705</v>
      </c>
      <c r="B574" s="17">
        <v>4445.01</v>
      </c>
      <c r="C574" s="17">
        <v>4498.5723699999999</v>
      </c>
      <c r="D574" s="17">
        <f t="shared" si="8"/>
        <v>1.0120499998875143</v>
      </c>
    </row>
    <row r="575" spans="1:4" ht="18.75" customHeight="1" x14ac:dyDescent="0.3">
      <c r="A575" s="15" t="s">
        <v>706</v>
      </c>
      <c r="B575" s="17">
        <v>4420.75</v>
      </c>
      <c r="C575" s="17">
        <v>4489.4926599999999</v>
      </c>
      <c r="D575" s="17">
        <f t="shared" si="8"/>
        <v>1.015549999434485</v>
      </c>
    </row>
    <row r="576" spans="1:4" ht="18.75" customHeight="1" x14ac:dyDescent="0.3">
      <c r="A576" s="15" t="s">
        <v>707</v>
      </c>
      <c r="B576" s="17">
        <v>4375.51</v>
      </c>
      <c r="C576" s="17">
        <v>4461.4887699999999</v>
      </c>
      <c r="D576" s="17">
        <f t="shared" si="8"/>
        <v>1.0196499996571828</v>
      </c>
    </row>
    <row r="577" spans="1:4" ht="18.75" customHeight="1" x14ac:dyDescent="0.3">
      <c r="A577" s="15" t="s">
        <v>708</v>
      </c>
      <c r="B577" s="17">
        <v>4300.3</v>
      </c>
      <c r="C577" s="17">
        <v>4384.8008900000004</v>
      </c>
      <c r="D577" s="17">
        <f t="shared" si="8"/>
        <v>1.0196499988372905</v>
      </c>
    </row>
    <row r="578" spans="1:4" ht="18.75" customHeight="1" x14ac:dyDescent="0.3">
      <c r="A578" s="15" t="s">
        <v>709</v>
      </c>
      <c r="B578" s="17">
        <v>4300.3</v>
      </c>
      <c r="C578" s="17">
        <v>4384.8008900000004</v>
      </c>
      <c r="D578" s="17">
        <f t="shared" ref="D578:D641" si="9">+C578/B578</f>
        <v>1.0196499988372905</v>
      </c>
    </row>
    <row r="579" spans="1:4" ht="18.75" customHeight="1" x14ac:dyDescent="0.3">
      <c r="A579" s="15" t="s">
        <v>710</v>
      </c>
      <c r="B579" s="17">
        <v>4300.3</v>
      </c>
      <c r="C579" s="17">
        <v>4417.6981900000001</v>
      </c>
      <c r="D579" s="17">
        <f t="shared" si="9"/>
        <v>1.0272999999999999</v>
      </c>
    </row>
    <row r="580" spans="1:4" ht="18.75" customHeight="1" x14ac:dyDescent="0.3">
      <c r="A580" s="15" t="s">
        <v>711</v>
      </c>
      <c r="B580" s="17">
        <v>4245.99</v>
      </c>
      <c r="C580" s="17">
        <v>4330.6975000000002</v>
      </c>
      <c r="D580" s="17">
        <f t="shared" si="9"/>
        <v>1.0199499998822419</v>
      </c>
    </row>
    <row r="581" spans="1:4" ht="18.75" customHeight="1" x14ac:dyDescent="0.3">
      <c r="A581" s="15" t="s">
        <v>712</v>
      </c>
      <c r="B581" s="17">
        <v>4313.3</v>
      </c>
      <c r="C581" s="17">
        <v>4369.5885600000001</v>
      </c>
      <c r="D581" s="17">
        <f t="shared" si="9"/>
        <v>1.0130499988407948</v>
      </c>
    </row>
    <row r="582" spans="1:4" ht="18.75" customHeight="1" x14ac:dyDescent="0.3">
      <c r="A582" s="15" t="s">
        <v>713</v>
      </c>
      <c r="B582" s="17">
        <v>4331.1499999999996</v>
      </c>
      <c r="C582" s="17">
        <v>4422.7538199999999</v>
      </c>
      <c r="D582" s="17">
        <f t="shared" si="9"/>
        <v>1.0211499994227862</v>
      </c>
    </row>
    <row r="583" spans="1:4" ht="18.75" customHeight="1" x14ac:dyDescent="0.3">
      <c r="A583" s="15" t="s">
        <v>714</v>
      </c>
      <c r="B583" s="17">
        <v>4268.3</v>
      </c>
      <c r="C583" s="17">
        <v>4338.9403599999996</v>
      </c>
      <c r="D583" s="17">
        <f t="shared" si="9"/>
        <v>1.0165499988285733</v>
      </c>
    </row>
    <row r="584" spans="1:4" ht="18.75" customHeight="1" x14ac:dyDescent="0.3">
      <c r="A584" s="15" t="s">
        <v>715</v>
      </c>
      <c r="B584" s="17">
        <v>4337.28</v>
      </c>
      <c r="C584" s="17">
        <v>4409.0619800000004</v>
      </c>
      <c r="D584" s="17">
        <f t="shared" si="9"/>
        <v>1.0165499990777631</v>
      </c>
    </row>
    <row r="585" spans="1:4" ht="18.75" customHeight="1" x14ac:dyDescent="0.3">
      <c r="A585" s="15" t="s">
        <v>716</v>
      </c>
      <c r="B585" s="17">
        <v>4337.28</v>
      </c>
      <c r="C585" s="17">
        <v>4409.0619800000004</v>
      </c>
      <c r="D585" s="17">
        <f t="shared" si="9"/>
        <v>1.0165499990777631</v>
      </c>
    </row>
    <row r="586" spans="1:4" ht="18.75" customHeight="1" x14ac:dyDescent="0.3">
      <c r="A586" s="15" t="s">
        <v>717</v>
      </c>
      <c r="B586" s="17">
        <v>4337.28</v>
      </c>
      <c r="C586" s="17">
        <v>4431.6158400000004</v>
      </c>
      <c r="D586" s="17">
        <f t="shared" si="9"/>
        <v>1.0217500000000002</v>
      </c>
    </row>
    <row r="587" spans="1:4" ht="18.75" customHeight="1" x14ac:dyDescent="0.3">
      <c r="A587" s="15" t="s">
        <v>718</v>
      </c>
      <c r="B587" s="17">
        <v>4307.09</v>
      </c>
      <c r="C587" s="17">
        <v>4403.1381000000001</v>
      </c>
      <c r="D587" s="17">
        <f t="shared" si="9"/>
        <v>1.0222999983747727</v>
      </c>
    </row>
    <row r="588" spans="1:4" ht="18.75" customHeight="1" x14ac:dyDescent="0.3">
      <c r="A588" s="15" t="s">
        <v>719</v>
      </c>
      <c r="B588" s="17">
        <v>4309.6899999999996</v>
      </c>
      <c r="C588" s="17">
        <v>4462.8994700000003</v>
      </c>
      <c r="D588" s="17">
        <f t="shared" si="9"/>
        <v>1.0355499977956653</v>
      </c>
    </row>
    <row r="589" spans="1:4" ht="18.75" customHeight="1" x14ac:dyDescent="0.3">
      <c r="A589" s="15" t="s">
        <v>720</v>
      </c>
      <c r="B589" s="17">
        <v>4273.82</v>
      </c>
      <c r="C589" s="17">
        <v>4421.4804800000002</v>
      </c>
      <c r="D589" s="17">
        <f t="shared" si="9"/>
        <v>1.0345499997660175</v>
      </c>
    </row>
    <row r="590" spans="1:4" ht="18.75" customHeight="1" x14ac:dyDescent="0.3">
      <c r="A590" s="15" t="s">
        <v>721</v>
      </c>
      <c r="B590" s="17">
        <v>4231.45</v>
      </c>
      <c r="C590" s="17">
        <v>4334.90895</v>
      </c>
      <c r="D590" s="17">
        <f t="shared" si="9"/>
        <v>1.024449999409186</v>
      </c>
    </row>
    <row r="591" spans="1:4" ht="18.75" customHeight="1" x14ac:dyDescent="0.3">
      <c r="A591" s="15" t="s">
        <v>722</v>
      </c>
      <c r="B591" s="17">
        <v>4185.49</v>
      </c>
      <c r="C591" s="17">
        <v>4287.8252300000004</v>
      </c>
      <c r="D591" s="17">
        <f t="shared" si="9"/>
        <v>1.0244499998805399</v>
      </c>
    </row>
    <row r="592" spans="1:4" ht="18.75" customHeight="1" x14ac:dyDescent="0.3">
      <c r="A592" s="15" t="s">
        <v>723</v>
      </c>
      <c r="B592" s="17">
        <v>4185.49</v>
      </c>
      <c r="C592" s="17">
        <v>4287.8252300000004</v>
      </c>
      <c r="D592" s="17">
        <f t="shared" si="9"/>
        <v>1.0244499998805399</v>
      </c>
    </row>
    <row r="593" spans="1:4" ht="18.75" customHeight="1" x14ac:dyDescent="0.3">
      <c r="A593" s="15" t="s">
        <v>724</v>
      </c>
      <c r="B593" s="17">
        <v>4185.49</v>
      </c>
      <c r="C593" s="17">
        <v>4266.8977800000002</v>
      </c>
      <c r="D593" s="17">
        <f t="shared" si="9"/>
        <v>1.0194499998805397</v>
      </c>
    </row>
    <row r="594" spans="1:4" ht="18.75" customHeight="1" x14ac:dyDescent="0.3">
      <c r="A594" s="15" t="s">
        <v>725</v>
      </c>
      <c r="B594" s="17">
        <v>4185.49</v>
      </c>
      <c r="C594" s="17">
        <v>4260.6195399999997</v>
      </c>
      <c r="D594" s="17">
        <f t="shared" si="9"/>
        <v>1.0179499986859364</v>
      </c>
    </row>
    <row r="595" spans="1:4" ht="18.75" customHeight="1" x14ac:dyDescent="0.3">
      <c r="A595" s="15" t="s">
        <v>726</v>
      </c>
      <c r="B595" s="17">
        <v>4218.4799999999996</v>
      </c>
      <c r="C595" s="17">
        <v>4287.0303000000004</v>
      </c>
      <c r="D595" s="17">
        <f t="shared" si="9"/>
        <v>1.0162500000000001</v>
      </c>
    </row>
    <row r="596" spans="1:4" ht="18.75" customHeight="1" x14ac:dyDescent="0.3">
      <c r="A596" s="15" t="s">
        <v>727</v>
      </c>
      <c r="B596" s="17">
        <v>4316.47</v>
      </c>
      <c r="C596" s="17">
        <v>4372.3682799999997</v>
      </c>
      <c r="D596" s="17">
        <f t="shared" si="9"/>
        <v>1.0129499984941397</v>
      </c>
    </row>
    <row r="597" spans="1:4" ht="18.75" customHeight="1" x14ac:dyDescent="0.3">
      <c r="A597" s="15" t="s">
        <v>728</v>
      </c>
      <c r="B597" s="17">
        <v>4413.8599999999997</v>
      </c>
      <c r="C597" s="17">
        <v>4432.1775100000004</v>
      </c>
      <c r="D597" s="17">
        <f t="shared" si="9"/>
        <v>1.0041499979609685</v>
      </c>
    </row>
    <row r="598" spans="1:4" ht="18.75" customHeight="1" x14ac:dyDescent="0.3">
      <c r="A598" s="15" t="s">
        <v>729</v>
      </c>
      <c r="B598" s="17">
        <v>4400.25</v>
      </c>
      <c r="C598" s="17">
        <v>4418.5110299999997</v>
      </c>
      <c r="D598" s="17">
        <f t="shared" si="9"/>
        <v>1.0041499982955513</v>
      </c>
    </row>
    <row r="599" spans="1:4" ht="18.75" customHeight="1" x14ac:dyDescent="0.3">
      <c r="A599" s="15" t="s">
        <v>730</v>
      </c>
      <c r="B599" s="17">
        <v>4400.25</v>
      </c>
      <c r="C599" s="17">
        <v>4418.5110299999997</v>
      </c>
      <c r="D599" s="17">
        <f t="shared" si="9"/>
        <v>1.0041499982955513</v>
      </c>
    </row>
    <row r="600" spans="1:4" ht="18.75" customHeight="1" x14ac:dyDescent="0.3">
      <c r="A600" s="15" t="s">
        <v>731</v>
      </c>
      <c r="B600" s="17">
        <v>4400.25</v>
      </c>
      <c r="C600" s="17">
        <v>4385.5091599999996</v>
      </c>
      <c r="D600" s="17">
        <f t="shared" si="9"/>
        <v>0.9966499994318504</v>
      </c>
    </row>
    <row r="601" spans="1:4" ht="18.75" customHeight="1" x14ac:dyDescent="0.3">
      <c r="A601" s="15" t="s">
        <v>732</v>
      </c>
      <c r="B601" s="17">
        <v>4399.16</v>
      </c>
      <c r="C601" s="17">
        <v>4393.2211299999999</v>
      </c>
      <c r="D601" s="17">
        <f t="shared" si="9"/>
        <v>0.99864999909073549</v>
      </c>
    </row>
    <row r="602" spans="1:4" ht="18.75" customHeight="1" x14ac:dyDescent="0.3">
      <c r="A602" s="15" t="s">
        <v>733</v>
      </c>
      <c r="B602" s="17">
        <v>4374.45</v>
      </c>
      <c r="C602" s="17">
        <v>4370.9504399999996</v>
      </c>
      <c r="D602" s="17">
        <f t="shared" si="9"/>
        <v>0.99919999999999998</v>
      </c>
    </row>
    <row r="603" spans="1:4" ht="18.75" customHeight="1" x14ac:dyDescent="0.3">
      <c r="A603" s="15" t="s">
        <v>734</v>
      </c>
      <c r="B603" s="17">
        <v>4380.1899999999996</v>
      </c>
      <c r="C603" s="17">
        <v>4372.0866400000004</v>
      </c>
      <c r="D603" s="17">
        <f t="shared" si="9"/>
        <v>0.99814999805944515</v>
      </c>
    </row>
    <row r="604" spans="1:4" ht="18.75" customHeight="1" x14ac:dyDescent="0.3">
      <c r="A604" s="15" t="s">
        <v>735</v>
      </c>
      <c r="B604" s="17">
        <v>4407.95</v>
      </c>
      <c r="C604" s="17">
        <v>4415.2231099999999</v>
      </c>
      <c r="D604" s="17">
        <f t="shared" si="9"/>
        <v>1.0016499982985287</v>
      </c>
    </row>
    <row r="605" spans="1:4" ht="18.75" customHeight="1" x14ac:dyDescent="0.3">
      <c r="A605" s="15" t="s">
        <v>736</v>
      </c>
      <c r="B605" s="17">
        <v>4388.0200000000004</v>
      </c>
      <c r="C605" s="17">
        <v>4395.2602299999999</v>
      </c>
      <c r="D605" s="17">
        <f t="shared" si="9"/>
        <v>1.0016499993163201</v>
      </c>
    </row>
    <row r="606" spans="1:4" ht="18.75" customHeight="1" x14ac:dyDescent="0.3">
      <c r="A606" s="15" t="s">
        <v>737</v>
      </c>
      <c r="B606" s="17">
        <v>4388.0200000000004</v>
      </c>
      <c r="C606" s="17">
        <v>4395.2602299999999</v>
      </c>
      <c r="D606" s="17">
        <f t="shared" si="9"/>
        <v>1.0016499993163201</v>
      </c>
    </row>
    <row r="607" spans="1:4" ht="18.75" customHeight="1" x14ac:dyDescent="0.3">
      <c r="A607" s="15" t="s">
        <v>738</v>
      </c>
      <c r="B607" s="17">
        <v>4388.0200000000004</v>
      </c>
      <c r="C607" s="17">
        <v>4380.7797600000004</v>
      </c>
      <c r="D607" s="17">
        <f t="shared" si="9"/>
        <v>0.99834999840474747</v>
      </c>
    </row>
    <row r="608" spans="1:4" ht="18.75" customHeight="1" x14ac:dyDescent="0.3">
      <c r="A608" s="15" t="s">
        <v>739</v>
      </c>
      <c r="B608" s="17">
        <v>4386.13</v>
      </c>
      <c r="C608" s="17">
        <v>4381.0859499999997</v>
      </c>
      <c r="D608" s="17">
        <f t="shared" si="9"/>
        <v>0.9988499998860042</v>
      </c>
    </row>
    <row r="609" spans="1:4" ht="18.75" customHeight="1" x14ac:dyDescent="0.3">
      <c r="A609" s="15" t="s">
        <v>740</v>
      </c>
      <c r="B609" s="17">
        <v>4400.16</v>
      </c>
      <c r="C609" s="17">
        <v>4424.5808800000004</v>
      </c>
      <c r="D609" s="17">
        <f t="shared" si="9"/>
        <v>1.0055499981818845</v>
      </c>
    </row>
    <row r="610" spans="1:4" ht="18.75" customHeight="1" x14ac:dyDescent="0.3">
      <c r="A610" s="15" t="s">
        <v>741</v>
      </c>
      <c r="B610" s="17">
        <v>4422.7700000000004</v>
      </c>
      <c r="C610" s="17">
        <v>4394.4642700000004</v>
      </c>
      <c r="D610" s="17">
        <f t="shared" si="9"/>
        <v>0.99359999954779465</v>
      </c>
    </row>
    <row r="611" spans="1:4" ht="18.75" customHeight="1" x14ac:dyDescent="0.3">
      <c r="A611" s="15" t="s">
        <v>742</v>
      </c>
      <c r="B611" s="17">
        <v>4467.03</v>
      </c>
      <c r="C611" s="17">
        <v>4479.3143300000002</v>
      </c>
      <c r="D611" s="17">
        <f t="shared" si="9"/>
        <v>1.0027499994403442</v>
      </c>
    </row>
    <row r="612" spans="1:4" ht="18.75" customHeight="1" x14ac:dyDescent="0.3">
      <c r="A612" s="15" t="s">
        <v>743</v>
      </c>
      <c r="B612" s="17">
        <v>4466.7299999999996</v>
      </c>
      <c r="C612" s="17">
        <v>4479.0135</v>
      </c>
      <c r="D612" s="17">
        <f t="shared" si="9"/>
        <v>1.0027499983209194</v>
      </c>
    </row>
    <row r="613" spans="1:4" ht="18.75" customHeight="1" x14ac:dyDescent="0.3">
      <c r="A613" s="15" t="s">
        <v>744</v>
      </c>
      <c r="B613" s="17">
        <v>4466.7299999999996</v>
      </c>
      <c r="C613" s="17">
        <v>4479.0135</v>
      </c>
      <c r="D613" s="17">
        <f t="shared" si="9"/>
        <v>1.0027499983209194</v>
      </c>
    </row>
    <row r="614" spans="1:4" ht="18.75" customHeight="1" x14ac:dyDescent="0.3">
      <c r="A614" s="15" t="s">
        <v>745</v>
      </c>
      <c r="B614" s="17">
        <v>4466.7299999999996</v>
      </c>
      <c r="C614" s="17">
        <v>4431.2194900000004</v>
      </c>
      <c r="D614" s="17">
        <f t="shared" si="9"/>
        <v>0.99204999854479692</v>
      </c>
    </row>
    <row r="615" spans="1:4" ht="18.75" customHeight="1" x14ac:dyDescent="0.3">
      <c r="A615" s="15" t="s">
        <v>746</v>
      </c>
      <c r="B615" s="17">
        <v>4466.7299999999996</v>
      </c>
      <c r="C615" s="17">
        <v>4424.0727200000001</v>
      </c>
      <c r="D615" s="17">
        <f t="shared" si="9"/>
        <v>0.99044999809704204</v>
      </c>
    </row>
    <row r="616" spans="1:4" ht="18.75" customHeight="1" x14ac:dyDescent="0.3">
      <c r="A616" s="15" t="s">
        <v>747</v>
      </c>
      <c r="B616" s="17">
        <v>4480.1000000000004</v>
      </c>
      <c r="C616" s="17">
        <v>4457.0274799999997</v>
      </c>
      <c r="D616" s="17">
        <f t="shared" si="9"/>
        <v>0.99484999888395331</v>
      </c>
    </row>
    <row r="617" spans="1:4" ht="18.75" customHeight="1" x14ac:dyDescent="0.3">
      <c r="A617" s="15" t="s">
        <v>748</v>
      </c>
      <c r="B617" s="17">
        <v>4446.3599999999997</v>
      </c>
      <c r="C617" s="17">
        <v>4427.0183299999999</v>
      </c>
      <c r="D617" s="17">
        <f t="shared" si="9"/>
        <v>0.99564999910038776</v>
      </c>
    </row>
    <row r="618" spans="1:4" ht="18.75" customHeight="1" x14ac:dyDescent="0.3">
      <c r="A618" s="15" t="s">
        <v>749</v>
      </c>
      <c r="B618" s="17">
        <v>4396.6899999999996</v>
      </c>
      <c r="C618" s="17">
        <v>4415.3759300000002</v>
      </c>
      <c r="D618" s="17">
        <f t="shared" si="9"/>
        <v>1.0042499994313905</v>
      </c>
    </row>
    <row r="619" spans="1:4" ht="18.75" customHeight="1" x14ac:dyDescent="0.3">
      <c r="A619" s="15" t="s">
        <v>750</v>
      </c>
      <c r="B619" s="17">
        <v>4365.32</v>
      </c>
      <c r="C619" s="17">
        <v>4383.8726100000003</v>
      </c>
      <c r="D619" s="17">
        <f t="shared" si="9"/>
        <v>1.0042500000000001</v>
      </c>
    </row>
    <row r="620" spans="1:4" ht="18.75" customHeight="1" x14ac:dyDescent="0.3">
      <c r="A620" s="15" t="s">
        <v>751</v>
      </c>
      <c r="B620" s="17">
        <v>4365.32</v>
      </c>
      <c r="C620" s="17">
        <v>4383.8726100000003</v>
      </c>
      <c r="D620" s="17">
        <f t="shared" si="9"/>
        <v>1.0042500000000001</v>
      </c>
    </row>
    <row r="621" spans="1:4" ht="18.75" customHeight="1" x14ac:dyDescent="0.3">
      <c r="A621" s="15" t="s">
        <v>752</v>
      </c>
      <c r="B621" s="17">
        <v>4365.32</v>
      </c>
      <c r="C621" s="17">
        <v>4422.50569</v>
      </c>
      <c r="D621" s="17">
        <f t="shared" si="9"/>
        <v>1.0130999995418435</v>
      </c>
    </row>
    <row r="622" spans="1:4" ht="18.75" customHeight="1" x14ac:dyDescent="0.3">
      <c r="A622" s="15" t="s">
        <v>753</v>
      </c>
      <c r="B622" s="17">
        <v>4346.91</v>
      </c>
      <c r="C622" s="17">
        <v>4353.6477100000002</v>
      </c>
      <c r="D622" s="17">
        <f t="shared" si="9"/>
        <v>1.0015499998849759</v>
      </c>
    </row>
    <row r="623" spans="1:4" ht="18.75" customHeight="1" x14ac:dyDescent="0.3">
      <c r="A623" s="15" t="s">
        <v>754</v>
      </c>
      <c r="B623" s="17">
        <v>4413.8900000000003</v>
      </c>
      <c r="C623" s="17">
        <v>4412.7865199999997</v>
      </c>
      <c r="D623" s="17">
        <f t="shared" si="9"/>
        <v>0.99974999830081845</v>
      </c>
    </row>
    <row r="624" spans="1:4" ht="18.75" customHeight="1" x14ac:dyDescent="0.3">
      <c r="A624" s="15" t="s">
        <v>755</v>
      </c>
      <c r="B624" s="17">
        <v>4389.8</v>
      </c>
      <c r="C624" s="17">
        <v>4387.8245900000002</v>
      </c>
      <c r="D624" s="17">
        <f t="shared" si="9"/>
        <v>0.99955000000000005</v>
      </c>
    </row>
    <row r="625" spans="1:4" ht="18.75" customHeight="1" x14ac:dyDescent="0.3">
      <c r="A625" s="15" t="s">
        <v>756</v>
      </c>
      <c r="B625" s="17">
        <v>4404.6400000000003</v>
      </c>
      <c r="C625" s="17">
        <v>4418.0741500000004</v>
      </c>
      <c r="D625" s="17">
        <f t="shared" si="9"/>
        <v>1.0030499995459334</v>
      </c>
    </row>
    <row r="626" spans="1:4" ht="18.75" customHeight="1" x14ac:dyDescent="0.3">
      <c r="A626" s="15" t="s">
        <v>757</v>
      </c>
      <c r="B626" s="17">
        <v>4435.84</v>
      </c>
      <c r="C626" s="17">
        <v>4449.36931</v>
      </c>
      <c r="D626" s="17">
        <f t="shared" si="9"/>
        <v>1.0030499995491271</v>
      </c>
    </row>
    <row r="627" spans="1:4" ht="18.75" customHeight="1" x14ac:dyDescent="0.3">
      <c r="A627" s="15" t="s">
        <v>758</v>
      </c>
      <c r="B627" s="17">
        <v>4435.84</v>
      </c>
      <c r="C627" s="17">
        <v>4449.36931</v>
      </c>
      <c r="D627" s="17">
        <f t="shared" si="9"/>
        <v>1.0030499995491271</v>
      </c>
    </row>
    <row r="628" spans="1:4" ht="18.75" customHeight="1" x14ac:dyDescent="0.3">
      <c r="A628" s="15" t="s">
        <v>759</v>
      </c>
      <c r="B628" s="17">
        <v>4435.84</v>
      </c>
      <c r="C628" s="17">
        <v>4441.3847999999998</v>
      </c>
      <c r="D628" s="17">
        <f t="shared" si="9"/>
        <v>1.00125</v>
      </c>
    </row>
    <row r="629" spans="1:4" ht="18.75" customHeight="1" x14ac:dyDescent="0.3">
      <c r="A629" s="15" t="s">
        <v>760</v>
      </c>
      <c r="B629" s="17">
        <v>4415.1099999999997</v>
      </c>
      <c r="C629" s="17">
        <v>4412.6816799999997</v>
      </c>
      <c r="D629" s="17">
        <f t="shared" si="9"/>
        <v>0.99944999784829824</v>
      </c>
    </row>
    <row r="630" spans="1:4" ht="18.75" customHeight="1" x14ac:dyDescent="0.3">
      <c r="A630" s="15" t="s">
        <v>761</v>
      </c>
      <c r="B630" s="17">
        <v>4420.38</v>
      </c>
      <c r="C630" s="17">
        <v>4366.67238</v>
      </c>
      <c r="D630" s="17">
        <f t="shared" si="9"/>
        <v>0.98784999932132533</v>
      </c>
    </row>
    <row r="631" spans="1:4" ht="18.75" customHeight="1" x14ac:dyDescent="0.3">
      <c r="A631" s="15" t="s">
        <v>762</v>
      </c>
      <c r="B631" s="17">
        <v>4403.82</v>
      </c>
      <c r="C631" s="17">
        <v>4322.56952</v>
      </c>
      <c r="D631" s="17">
        <f t="shared" si="9"/>
        <v>0.98154999977292445</v>
      </c>
    </row>
    <row r="632" spans="1:4" ht="18.75" customHeight="1" x14ac:dyDescent="0.3">
      <c r="A632" s="15" t="s">
        <v>763</v>
      </c>
      <c r="B632" s="17">
        <v>4379.8</v>
      </c>
      <c r="C632" s="17">
        <v>4250.8148899999997</v>
      </c>
      <c r="D632" s="17">
        <f t="shared" si="9"/>
        <v>0.97054999999999991</v>
      </c>
    </row>
    <row r="633" spans="1:4" ht="18.75" customHeight="1" x14ac:dyDescent="0.3">
      <c r="A633" s="15" t="s">
        <v>764</v>
      </c>
      <c r="B633" s="17">
        <v>4426.47</v>
      </c>
      <c r="C633" s="17">
        <v>4296.1104500000001</v>
      </c>
      <c r="D633" s="17">
        <f t="shared" si="9"/>
        <v>0.97054999807973397</v>
      </c>
    </row>
    <row r="634" spans="1:4" ht="18.75" customHeight="1" x14ac:dyDescent="0.3">
      <c r="A634" s="15" t="s">
        <v>765</v>
      </c>
      <c r="B634" s="17">
        <v>4426.47</v>
      </c>
      <c r="C634" s="17">
        <v>4296.1104500000001</v>
      </c>
      <c r="D634" s="17">
        <f t="shared" si="9"/>
        <v>0.97054999807973397</v>
      </c>
    </row>
    <row r="635" spans="1:4" ht="18.75" customHeight="1" x14ac:dyDescent="0.3">
      <c r="A635" s="15" t="s">
        <v>766</v>
      </c>
      <c r="B635" s="17">
        <v>4426.47</v>
      </c>
      <c r="C635" s="17">
        <v>4270.8795700000001</v>
      </c>
      <c r="D635" s="17">
        <f t="shared" si="9"/>
        <v>0.96484999785382031</v>
      </c>
    </row>
    <row r="636" spans="1:4" ht="18.75" customHeight="1" x14ac:dyDescent="0.3">
      <c r="A636" s="15" t="s">
        <v>767</v>
      </c>
      <c r="B636" s="17">
        <v>4496.99</v>
      </c>
      <c r="C636" s="17">
        <v>4326.5540700000001</v>
      </c>
      <c r="D636" s="17">
        <f t="shared" si="9"/>
        <v>0.96209999799866142</v>
      </c>
    </row>
    <row r="637" spans="1:4" ht="18.75" customHeight="1" x14ac:dyDescent="0.3">
      <c r="A637" s="15" t="s">
        <v>768</v>
      </c>
      <c r="B637" s="17">
        <v>4556.42</v>
      </c>
      <c r="C637" s="17">
        <v>4388.0602799999997</v>
      </c>
      <c r="D637" s="17">
        <f t="shared" si="9"/>
        <v>0.96304999978052941</v>
      </c>
    </row>
    <row r="638" spans="1:4" ht="18.75" customHeight="1" x14ac:dyDescent="0.3">
      <c r="A638" s="15" t="s">
        <v>769</v>
      </c>
      <c r="B638" s="17">
        <v>4486.9399999999996</v>
      </c>
      <c r="C638" s="17">
        <v>4382.1699500000004</v>
      </c>
      <c r="D638" s="17">
        <f t="shared" si="9"/>
        <v>0.97664999977713118</v>
      </c>
    </row>
    <row r="639" spans="1:4" ht="18.75" customHeight="1" x14ac:dyDescent="0.3">
      <c r="A639" s="15" t="s">
        <v>770</v>
      </c>
      <c r="B639" s="17">
        <v>4532.07</v>
      </c>
      <c r="C639" s="17">
        <v>4439.8423700000003</v>
      </c>
      <c r="D639" s="17">
        <f t="shared" si="9"/>
        <v>0.97964999878642667</v>
      </c>
    </row>
    <row r="640" spans="1:4" ht="18.75" customHeight="1" x14ac:dyDescent="0.3">
      <c r="A640" s="15" t="s">
        <v>771</v>
      </c>
      <c r="B640" s="17">
        <v>4590.54</v>
      </c>
      <c r="C640" s="17">
        <v>4497.1225100000001</v>
      </c>
      <c r="D640" s="17">
        <f t="shared" si="9"/>
        <v>0.97964999978216072</v>
      </c>
    </row>
    <row r="641" spans="1:4" ht="18.75" customHeight="1" x14ac:dyDescent="0.3">
      <c r="A641" s="15" t="s">
        <v>772</v>
      </c>
      <c r="B641" s="17">
        <v>4590.54</v>
      </c>
      <c r="C641" s="17">
        <v>4497.1225100000001</v>
      </c>
      <c r="D641" s="17">
        <f t="shared" si="9"/>
        <v>0.97964999978216072</v>
      </c>
    </row>
    <row r="642" spans="1:4" ht="18.75" customHeight="1" x14ac:dyDescent="0.3">
      <c r="A642" s="15" t="s">
        <v>773</v>
      </c>
      <c r="B642" s="17">
        <v>4590.54</v>
      </c>
      <c r="C642" s="17">
        <v>4506.7626399999999</v>
      </c>
      <c r="D642" s="17">
        <f t="shared" ref="D642:D705" si="10">+C642/B642</f>
        <v>0.9817499989108035</v>
      </c>
    </row>
    <row r="643" spans="1:4" ht="18.75" customHeight="1" x14ac:dyDescent="0.3">
      <c r="A643" s="15" t="s">
        <v>774</v>
      </c>
      <c r="B643" s="17">
        <v>4545.66</v>
      </c>
      <c r="C643" s="17">
        <v>4525.8863700000002</v>
      </c>
      <c r="D643" s="17">
        <f t="shared" si="10"/>
        <v>0.99564999802008958</v>
      </c>
    </row>
    <row r="644" spans="1:4" ht="18.75" customHeight="1" x14ac:dyDescent="0.3">
      <c r="A644" s="15" t="s">
        <v>775</v>
      </c>
      <c r="B644" s="17">
        <v>4484.74</v>
      </c>
      <c r="C644" s="17">
        <v>4419.9354999999996</v>
      </c>
      <c r="D644" s="17">
        <f t="shared" si="10"/>
        <v>0.98554999843915136</v>
      </c>
    </row>
    <row r="645" spans="1:4" ht="18.75" customHeight="1" x14ac:dyDescent="0.3">
      <c r="A645" s="15" t="s">
        <v>776</v>
      </c>
      <c r="B645" s="17">
        <v>4548.8900000000003</v>
      </c>
      <c r="C645" s="17">
        <v>4476.7900900000004</v>
      </c>
      <c r="D645" s="17">
        <f t="shared" si="10"/>
        <v>0.98414999923058155</v>
      </c>
    </row>
    <row r="646" spans="1:4" ht="18.75" customHeight="1" x14ac:dyDescent="0.3">
      <c r="A646" s="15" t="s">
        <v>777</v>
      </c>
      <c r="B646" s="17">
        <v>4627.6099999999997</v>
      </c>
      <c r="C646" s="17">
        <v>4528.3477599999997</v>
      </c>
      <c r="D646" s="17">
        <f t="shared" si="10"/>
        <v>0.97854999881148153</v>
      </c>
    </row>
    <row r="647" spans="1:4" ht="18.75" customHeight="1" x14ac:dyDescent="0.3">
      <c r="A647" s="15" t="s">
        <v>778</v>
      </c>
      <c r="B647" s="17">
        <v>4605.29</v>
      </c>
      <c r="C647" s="17">
        <v>4506.5065199999999</v>
      </c>
      <c r="D647" s="17">
        <f t="shared" si="10"/>
        <v>0.97854999793715491</v>
      </c>
    </row>
    <row r="648" spans="1:4" ht="18.75" customHeight="1" x14ac:dyDescent="0.3">
      <c r="A648" s="15" t="s">
        <v>779</v>
      </c>
      <c r="B648" s="17">
        <v>4605.29</v>
      </c>
      <c r="C648" s="17">
        <v>4506.5065199999999</v>
      </c>
      <c r="D648" s="17">
        <f t="shared" si="10"/>
        <v>0.97854999793715491</v>
      </c>
    </row>
    <row r="649" spans="1:4" ht="18.75" customHeight="1" x14ac:dyDescent="0.3">
      <c r="A649" s="15" t="s">
        <v>780</v>
      </c>
      <c r="B649" s="17">
        <v>4605.29</v>
      </c>
      <c r="C649" s="17">
        <v>4468.28262</v>
      </c>
      <c r="D649" s="17">
        <f t="shared" si="10"/>
        <v>0.97024999945714607</v>
      </c>
    </row>
    <row r="650" spans="1:4" ht="18.75" customHeight="1" x14ac:dyDescent="0.3">
      <c r="A650" s="15" t="s">
        <v>781</v>
      </c>
      <c r="B650" s="17">
        <v>4605.29</v>
      </c>
      <c r="C650" s="17">
        <v>4471.2760600000001</v>
      </c>
      <c r="D650" s="17">
        <f t="shared" si="10"/>
        <v>0.97089999978285846</v>
      </c>
    </row>
    <row r="651" spans="1:4" ht="18.75" customHeight="1" x14ac:dyDescent="0.3">
      <c r="A651" s="15" t="s">
        <v>782</v>
      </c>
      <c r="B651" s="17">
        <v>4611.88</v>
      </c>
      <c r="C651" s="17">
        <v>4473.7541899999997</v>
      </c>
      <c r="D651" s="17">
        <f t="shared" si="10"/>
        <v>0.97004999913267465</v>
      </c>
    </row>
    <row r="652" spans="1:4" ht="18.75" customHeight="1" x14ac:dyDescent="0.3">
      <c r="A652" s="15" t="s">
        <v>783</v>
      </c>
      <c r="B652" s="17">
        <v>4611.18</v>
      </c>
      <c r="C652" s="17">
        <v>4480.4530400000003</v>
      </c>
      <c r="D652" s="17">
        <f t="shared" si="10"/>
        <v>0.97164999848195044</v>
      </c>
    </row>
    <row r="653" spans="1:4" ht="18.75" customHeight="1" x14ac:dyDescent="0.3">
      <c r="A653" s="15" t="s">
        <v>784</v>
      </c>
      <c r="B653" s="17">
        <v>4619.78</v>
      </c>
      <c r="C653" s="17">
        <v>4505.9024200000003</v>
      </c>
      <c r="D653" s="17">
        <f t="shared" si="10"/>
        <v>0.9753499993506185</v>
      </c>
    </row>
    <row r="654" spans="1:4" ht="18.75" customHeight="1" x14ac:dyDescent="0.3">
      <c r="A654" s="15" t="s">
        <v>785</v>
      </c>
      <c r="B654" s="17">
        <v>4636.83</v>
      </c>
      <c r="C654" s="17">
        <v>4522.5321400000003</v>
      </c>
      <c r="D654" s="17">
        <f t="shared" si="10"/>
        <v>0.97534999989216775</v>
      </c>
    </row>
    <row r="655" spans="1:4" ht="18.75" customHeight="1" x14ac:dyDescent="0.3">
      <c r="A655" s="15" t="s">
        <v>786</v>
      </c>
      <c r="B655" s="17">
        <v>4636.83</v>
      </c>
      <c r="C655" s="17">
        <v>4522.5321400000003</v>
      </c>
      <c r="D655" s="17">
        <f t="shared" si="10"/>
        <v>0.97534999989216775</v>
      </c>
    </row>
    <row r="656" spans="1:4" ht="18.75" customHeight="1" x14ac:dyDescent="0.3">
      <c r="A656" s="15" t="s">
        <v>787</v>
      </c>
      <c r="B656" s="17">
        <v>4636.83</v>
      </c>
      <c r="C656" s="17">
        <v>4551.7441600000002</v>
      </c>
      <c r="D656" s="17">
        <f t="shared" si="10"/>
        <v>0.98164999795118657</v>
      </c>
    </row>
    <row r="657" spans="1:4" ht="18.75" customHeight="1" x14ac:dyDescent="0.3">
      <c r="A657" s="15" t="s">
        <v>788</v>
      </c>
      <c r="B657" s="17">
        <v>4636.83</v>
      </c>
      <c r="C657" s="17">
        <v>4567.5093900000002</v>
      </c>
      <c r="D657" s="17">
        <f t="shared" si="10"/>
        <v>0.9850499996765032</v>
      </c>
    </row>
    <row r="658" spans="1:4" ht="18.75" customHeight="1" x14ac:dyDescent="0.3">
      <c r="A658" s="15" t="s">
        <v>789</v>
      </c>
      <c r="B658" s="17">
        <v>4744.04</v>
      </c>
      <c r="C658" s="17">
        <v>4644.65236</v>
      </c>
      <c r="D658" s="17">
        <f t="shared" si="10"/>
        <v>0.97904999957841843</v>
      </c>
    </row>
    <row r="659" spans="1:4" ht="18.75" customHeight="1" x14ac:dyDescent="0.3">
      <c r="A659" s="15" t="s">
        <v>790</v>
      </c>
      <c r="B659" s="17">
        <v>4815.09</v>
      </c>
      <c r="C659" s="17">
        <v>4739.7338399999999</v>
      </c>
      <c r="D659" s="17">
        <f t="shared" si="10"/>
        <v>0.98434999968847925</v>
      </c>
    </row>
    <row r="660" spans="1:4" ht="18.75" customHeight="1" x14ac:dyDescent="0.3">
      <c r="A660" s="15" t="s">
        <v>791</v>
      </c>
      <c r="B660" s="17">
        <v>4885.5</v>
      </c>
      <c r="C660" s="17">
        <v>4786.08007</v>
      </c>
      <c r="D660" s="17">
        <f t="shared" si="10"/>
        <v>0.97964999897656324</v>
      </c>
    </row>
    <row r="661" spans="1:4" ht="18.75" customHeight="1" x14ac:dyDescent="0.3">
      <c r="A661" s="15" t="s">
        <v>792</v>
      </c>
      <c r="B661" s="17">
        <v>4913.24</v>
      </c>
      <c r="C661" s="17">
        <v>4813.2555599999996</v>
      </c>
      <c r="D661" s="17">
        <f t="shared" si="10"/>
        <v>0.97964999877880987</v>
      </c>
    </row>
    <row r="662" spans="1:4" ht="18.75" customHeight="1" x14ac:dyDescent="0.3">
      <c r="A662" s="15" t="s">
        <v>793</v>
      </c>
      <c r="B662" s="17">
        <v>4913.24</v>
      </c>
      <c r="C662" s="17">
        <v>4813.2555599999996</v>
      </c>
      <c r="D662" s="17">
        <f t="shared" si="10"/>
        <v>0.97964999877880987</v>
      </c>
    </row>
    <row r="663" spans="1:4" ht="18.75" customHeight="1" x14ac:dyDescent="0.3">
      <c r="A663" s="15" t="s">
        <v>794</v>
      </c>
      <c r="B663" s="17">
        <v>4913.24</v>
      </c>
      <c r="C663" s="17">
        <v>4856.4920700000002</v>
      </c>
      <c r="D663" s="17">
        <f t="shared" si="10"/>
        <v>0.98844999837174663</v>
      </c>
    </row>
    <row r="664" spans="1:4" ht="18.75" customHeight="1" x14ac:dyDescent="0.3">
      <c r="A664" s="15" t="s">
        <v>795</v>
      </c>
      <c r="B664" s="17">
        <v>4968.9399999999996</v>
      </c>
      <c r="C664" s="17">
        <v>4948.3188899999996</v>
      </c>
      <c r="D664" s="17">
        <f t="shared" si="10"/>
        <v>0.99584999818874853</v>
      </c>
    </row>
    <row r="665" spans="1:4" ht="18.75" customHeight="1" x14ac:dyDescent="0.3">
      <c r="A665" s="15" t="s">
        <v>796</v>
      </c>
      <c r="B665" s="17">
        <v>4948.1400000000003</v>
      </c>
      <c r="C665" s="17">
        <v>4972.1384699999999</v>
      </c>
      <c r="D665" s="17">
        <f t="shared" si="10"/>
        <v>1.0048499981811347</v>
      </c>
    </row>
    <row r="666" spans="1:4" ht="18.75" customHeight="1" x14ac:dyDescent="0.3">
      <c r="A666" s="15" t="s">
        <v>797</v>
      </c>
      <c r="B666" s="17">
        <v>4895.29</v>
      </c>
      <c r="C666" s="17">
        <v>4894.0661700000001</v>
      </c>
      <c r="D666" s="17">
        <f t="shared" si="10"/>
        <v>0.99974999846791512</v>
      </c>
    </row>
    <row r="667" spans="1:4" ht="18.75" customHeight="1" x14ac:dyDescent="0.3">
      <c r="A667" s="15" t="s">
        <v>798</v>
      </c>
      <c r="B667" s="17">
        <v>4821.92</v>
      </c>
      <c r="C667" s="17">
        <v>4797.5693000000001</v>
      </c>
      <c r="D667" s="17">
        <f t="shared" si="10"/>
        <v>0.9949499991704549</v>
      </c>
    </row>
    <row r="668" spans="1:4" ht="18.75" customHeight="1" x14ac:dyDescent="0.3">
      <c r="A668" s="15" t="s">
        <v>799</v>
      </c>
      <c r="B668" s="17">
        <v>4819.42</v>
      </c>
      <c r="C668" s="17">
        <v>4795.0819199999996</v>
      </c>
      <c r="D668" s="17">
        <f t="shared" si="10"/>
        <v>0.99494999813255525</v>
      </c>
    </row>
    <row r="669" spans="1:4" ht="18.75" customHeight="1" x14ac:dyDescent="0.3">
      <c r="A669" s="15" t="s">
        <v>800</v>
      </c>
      <c r="B669" s="17">
        <v>4819.42</v>
      </c>
      <c r="C669" s="17">
        <v>4795.0819199999996</v>
      </c>
      <c r="D669" s="17">
        <f t="shared" si="10"/>
        <v>0.99494999813255525</v>
      </c>
    </row>
    <row r="670" spans="1:4" ht="18.75" customHeight="1" x14ac:dyDescent="0.3">
      <c r="A670" s="15" t="s">
        <v>801</v>
      </c>
      <c r="B670" s="17">
        <v>4819.42</v>
      </c>
      <c r="C670" s="17">
        <v>4763.2737500000003</v>
      </c>
      <c r="D670" s="17">
        <f t="shared" si="10"/>
        <v>0.98834999854754313</v>
      </c>
    </row>
    <row r="671" spans="1:4" ht="18.75" customHeight="1" x14ac:dyDescent="0.3">
      <c r="A671" s="15" t="s">
        <v>802</v>
      </c>
      <c r="B671" s="17">
        <v>4898.74</v>
      </c>
      <c r="C671" s="17">
        <v>4836.2810600000003</v>
      </c>
      <c r="D671" s="17">
        <f t="shared" si="10"/>
        <v>0.98724999897932952</v>
      </c>
    </row>
    <row r="672" spans="1:4" ht="18.75" customHeight="1" x14ac:dyDescent="0.3">
      <c r="A672" s="15" t="s">
        <v>803</v>
      </c>
      <c r="B672" s="17">
        <v>4975.58</v>
      </c>
      <c r="C672" s="17">
        <v>4911.89257</v>
      </c>
      <c r="D672" s="17">
        <f t="shared" si="10"/>
        <v>0.98719999879411047</v>
      </c>
    </row>
    <row r="673" spans="1:4" ht="18.75" customHeight="1" x14ac:dyDescent="0.3">
      <c r="A673" s="15" t="s">
        <v>804</v>
      </c>
      <c r="B673" s="17">
        <v>5015.84</v>
      </c>
      <c r="C673" s="17">
        <v>4894.7074599999996</v>
      </c>
      <c r="D673" s="17">
        <f t="shared" si="10"/>
        <v>0.97584999920252624</v>
      </c>
    </row>
    <row r="674" spans="1:4" ht="18.75" customHeight="1" x14ac:dyDescent="0.3">
      <c r="A674" s="15" t="s">
        <v>805</v>
      </c>
      <c r="B674" s="17">
        <v>5058.0200000000004</v>
      </c>
      <c r="C674" s="17">
        <v>5005.1636900000003</v>
      </c>
      <c r="D674" s="17">
        <f t="shared" si="10"/>
        <v>0.98954999980229419</v>
      </c>
    </row>
    <row r="675" spans="1:4" ht="18.75" customHeight="1" x14ac:dyDescent="0.3">
      <c r="A675" s="15" t="s">
        <v>806</v>
      </c>
      <c r="B675" s="17">
        <v>5061.21</v>
      </c>
      <c r="C675" s="17">
        <v>5008.32035</v>
      </c>
      <c r="D675" s="17">
        <f t="shared" si="10"/>
        <v>0.98954999891330331</v>
      </c>
    </row>
    <row r="676" spans="1:4" ht="18.75" customHeight="1" x14ac:dyDescent="0.3">
      <c r="A676" s="15" t="s">
        <v>807</v>
      </c>
      <c r="B676" s="17">
        <v>5061.21</v>
      </c>
      <c r="C676" s="17">
        <v>5008.32035</v>
      </c>
      <c r="D676" s="17">
        <f t="shared" si="10"/>
        <v>0.98954999891330331</v>
      </c>
    </row>
    <row r="677" spans="1:4" ht="18.75" customHeight="1" x14ac:dyDescent="0.3">
      <c r="A677" s="15" t="s">
        <v>808</v>
      </c>
      <c r="B677" s="17">
        <v>5061.21</v>
      </c>
      <c r="C677" s="17">
        <v>5060.9569300000003</v>
      </c>
      <c r="D677" s="17">
        <f t="shared" si="10"/>
        <v>0.99994999812297858</v>
      </c>
    </row>
    <row r="678" spans="1:4" ht="18.75" customHeight="1" x14ac:dyDescent="0.3">
      <c r="A678" s="15" t="s">
        <v>809</v>
      </c>
      <c r="B678" s="17">
        <v>5061.21</v>
      </c>
      <c r="C678" s="17">
        <v>5094.8670400000001</v>
      </c>
      <c r="D678" s="17">
        <f t="shared" si="10"/>
        <v>1.0066499987157222</v>
      </c>
    </row>
    <row r="679" spans="1:4" ht="18.75" customHeight="1" x14ac:dyDescent="0.3">
      <c r="A679" s="15" t="s">
        <v>810</v>
      </c>
      <c r="B679" s="17">
        <v>5013.2</v>
      </c>
      <c r="C679" s="17">
        <v>5027.4876199999999</v>
      </c>
      <c r="D679" s="17">
        <f t="shared" si="10"/>
        <v>1.00285</v>
      </c>
    </row>
    <row r="680" spans="1:4" ht="18.75" customHeight="1" x14ac:dyDescent="0.3">
      <c r="A680" s="15" t="s">
        <v>811</v>
      </c>
      <c r="B680" s="17">
        <v>4914.71</v>
      </c>
      <c r="C680" s="17">
        <v>5003.9119799999999</v>
      </c>
      <c r="D680" s="17">
        <f t="shared" si="10"/>
        <v>1.0181499986774398</v>
      </c>
    </row>
    <row r="681" spans="1:4" ht="18.75" customHeight="1" x14ac:dyDescent="0.3">
      <c r="A681" s="15" t="s">
        <v>812</v>
      </c>
      <c r="B681" s="17">
        <v>4806.07</v>
      </c>
      <c r="C681" s="17">
        <v>4962.9881800000003</v>
      </c>
      <c r="D681" s="17">
        <f t="shared" si="10"/>
        <v>1.0326499988556139</v>
      </c>
    </row>
    <row r="682" spans="1:4" ht="18.75" customHeight="1" x14ac:dyDescent="0.3">
      <c r="A682" s="15" t="s">
        <v>813</v>
      </c>
      <c r="B682" s="17">
        <v>4806.07</v>
      </c>
      <c r="C682" s="17">
        <v>4962.9881800000003</v>
      </c>
      <c r="D682" s="17">
        <f t="shared" si="10"/>
        <v>1.0326499988556139</v>
      </c>
    </row>
    <row r="683" spans="1:4" ht="18.75" customHeight="1" x14ac:dyDescent="0.3">
      <c r="A683" s="15" t="s">
        <v>814</v>
      </c>
      <c r="B683" s="17">
        <v>4806.07</v>
      </c>
      <c r="C683" s="17">
        <v>4962.9881800000003</v>
      </c>
      <c r="D683" s="17">
        <f t="shared" si="10"/>
        <v>1.0326499988556139</v>
      </c>
    </row>
    <row r="684" spans="1:4" ht="18.75" customHeight="1" x14ac:dyDescent="0.3">
      <c r="A684" s="15" t="s">
        <v>815</v>
      </c>
      <c r="B684" s="17">
        <v>4806.07</v>
      </c>
      <c r="C684" s="17">
        <v>4965.3912200000004</v>
      </c>
      <c r="D684" s="17">
        <f t="shared" si="10"/>
        <v>1.033149999895965</v>
      </c>
    </row>
    <row r="685" spans="1:4" ht="18.75" customHeight="1" x14ac:dyDescent="0.3">
      <c r="A685" s="15" t="s">
        <v>816</v>
      </c>
      <c r="B685" s="17">
        <v>4806.07</v>
      </c>
      <c r="C685" s="17">
        <v>4982.2124599999997</v>
      </c>
      <c r="D685" s="17">
        <f t="shared" si="10"/>
        <v>1.0366499988556139</v>
      </c>
    </row>
    <row r="686" spans="1:4" ht="18.75" customHeight="1" x14ac:dyDescent="0.3">
      <c r="A686" s="15" t="s">
        <v>817</v>
      </c>
      <c r="B686" s="17">
        <v>4801.0600000000004</v>
      </c>
      <c r="C686" s="17">
        <v>4995.74298</v>
      </c>
      <c r="D686" s="17">
        <f t="shared" si="10"/>
        <v>1.0405499993751379</v>
      </c>
    </row>
    <row r="687" spans="1:4" ht="18.75" customHeight="1" x14ac:dyDescent="0.3">
      <c r="A687" s="15" t="s">
        <v>818</v>
      </c>
      <c r="B687" s="17">
        <v>4922.7</v>
      </c>
      <c r="C687" s="17">
        <v>5084.9029600000003</v>
      </c>
      <c r="D687" s="17">
        <f t="shared" si="10"/>
        <v>1.0329499989842974</v>
      </c>
    </row>
    <row r="688" spans="1:4" ht="18.75" customHeight="1" x14ac:dyDescent="0.3">
      <c r="A688" s="15" t="s">
        <v>819</v>
      </c>
      <c r="B688" s="17">
        <v>5022.03</v>
      </c>
      <c r="C688" s="17">
        <v>5203.5763800000004</v>
      </c>
      <c r="D688" s="17">
        <f t="shared" si="10"/>
        <v>1.0361499991039482</v>
      </c>
    </row>
    <row r="689" spans="1:4" ht="18.75" customHeight="1" x14ac:dyDescent="0.3">
      <c r="A689" s="15" t="s">
        <v>820</v>
      </c>
      <c r="B689" s="17">
        <v>4994.6099999999997</v>
      </c>
      <c r="C689" s="17">
        <v>5175.1651499999998</v>
      </c>
      <c r="D689" s="17">
        <f t="shared" si="10"/>
        <v>1.0361499996996764</v>
      </c>
    </row>
    <row r="690" spans="1:4" ht="18.75" customHeight="1" x14ac:dyDescent="0.3">
      <c r="A690" s="15" t="s">
        <v>821</v>
      </c>
      <c r="B690" s="17">
        <v>4994.6099999999997</v>
      </c>
      <c r="C690" s="17">
        <v>5175.1651499999998</v>
      </c>
      <c r="D690" s="17">
        <f t="shared" si="10"/>
        <v>1.0361499996996764</v>
      </c>
    </row>
    <row r="691" spans="1:4" ht="18.75" customHeight="1" x14ac:dyDescent="0.3">
      <c r="A691" s="15" t="s">
        <v>822</v>
      </c>
      <c r="B691" s="17">
        <v>4994.6099999999997</v>
      </c>
      <c r="C691" s="17">
        <v>5114.7303700000002</v>
      </c>
      <c r="D691" s="17">
        <f t="shared" si="10"/>
        <v>1.0240499998998922</v>
      </c>
    </row>
    <row r="692" spans="1:4" ht="18.75" customHeight="1" x14ac:dyDescent="0.3">
      <c r="A692" s="15" t="s">
        <v>823</v>
      </c>
      <c r="B692" s="17">
        <v>4958.42</v>
      </c>
      <c r="C692" s="17">
        <v>5099.48704</v>
      </c>
      <c r="D692" s="17">
        <f t="shared" si="10"/>
        <v>1.0284499981849056</v>
      </c>
    </row>
    <row r="693" spans="1:4" ht="18.75" customHeight="1" x14ac:dyDescent="0.3">
      <c r="A693" s="15" t="s">
        <v>824</v>
      </c>
      <c r="B693" s="17">
        <v>4914.34</v>
      </c>
      <c r="C693" s="17">
        <v>5098.3820299999998</v>
      </c>
      <c r="D693" s="17">
        <f t="shared" si="10"/>
        <v>1.0374499993895416</v>
      </c>
    </row>
    <row r="694" spans="1:4" ht="18.75" customHeight="1" x14ac:dyDescent="0.3">
      <c r="A694" s="15" t="s">
        <v>825</v>
      </c>
      <c r="B694" s="17">
        <v>4875.91</v>
      </c>
      <c r="C694" s="17">
        <v>5075.5785100000003</v>
      </c>
      <c r="D694" s="17">
        <f t="shared" si="10"/>
        <v>1.0409499990770954</v>
      </c>
    </row>
    <row r="695" spans="1:4" ht="18.75" customHeight="1" x14ac:dyDescent="0.3">
      <c r="A695" s="15" t="s">
        <v>826</v>
      </c>
      <c r="B695" s="17">
        <v>4875.91</v>
      </c>
      <c r="C695" s="17">
        <v>5074.1157400000002</v>
      </c>
      <c r="D695" s="17">
        <f t="shared" si="10"/>
        <v>1.0406499996923653</v>
      </c>
    </row>
    <row r="696" spans="1:4" ht="18.75" customHeight="1" x14ac:dyDescent="0.3">
      <c r="A696" s="15" t="s">
        <v>827</v>
      </c>
      <c r="B696" s="17">
        <v>4881.41</v>
      </c>
      <c r="C696" s="17">
        <v>5079.8393100000003</v>
      </c>
      <c r="D696" s="17">
        <f t="shared" si="10"/>
        <v>1.0406499986684177</v>
      </c>
    </row>
    <row r="697" spans="1:4" ht="18.75" customHeight="1" x14ac:dyDescent="0.3">
      <c r="A697" s="15" t="s">
        <v>828</v>
      </c>
      <c r="B697" s="17">
        <v>4881.41</v>
      </c>
      <c r="C697" s="17">
        <v>5079.8393100000003</v>
      </c>
      <c r="D697" s="17">
        <f t="shared" si="10"/>
        <v>1.0406499986684177</v>
      </c>
    </row>
    <row r="698" spans="1:4" ht="18.75" customHeight="1" x14ac:dyDescent="0.3">
      <c r="A698" s="15" t="s">
        <v>829</v>
      </c>
      <c r="B698" s="17">
        <v>4881.41</v>
      </c>
      <c r="C698" s="17">
        <v>5075.4460399999998</v>
      </c>
      <c r="D698" s="17">
        <f t="shared" si="10"/>
        <v>1.0397499984635588</v>
      </c>
    </row>
    <row r="699" spans="1:4" ht="18.75" customHeight="1" x14ac:dyDescent="0.3">
      <c r="A699" s="15" t="s">
        <v>830</v>
      </c>
      <c r="B699" s="17">
        <v>4840.6000000000004</v>
      </c>
      <c r="C699" s="17">
        <v>5013.1673899999996</v>
      </c>
      <c r="D699" s="17">
        <f t="shared" si="10"/>
        <v>1.0356499999999997</v>
      </c>
    </row>
    <row r="700" spans="1:4" ht="18.75" customHeight="1" x14ac:dyDescent="0.3">
      <c r="A700" s="15" t="s">
        <v>831</v>
      </c>
      <c r="B700" s="17">
        <v>4809.51</v>
      </c>
      <c r="C700" s="17">
        <v>4952.1119699999999</v>
      </c>
      <c r="D700" s="17">
        <f t="shared" si="10"/>
        <v>1.0296499996881179</v>
      </c>
    </row>
    <row r="701" spans="1:4" ht="18.75" customHeight="1" x14ac:dyDescent="0.3">
      <c r="A701" s="15" t="s">
        <v>832</v>
      </c>
      <c r="B701" s="17">
        <v>4815.59</v>
      </c>
      <c r="C701" s="17">
        <v>5049.8684499999999</v>
      </c>
      <c r="D701" s="17">
        <f t="shared" si="10"/>
        <v>1.0486499992731939</v>
      </c>
    </row>
    <row r="702" spans="1:4" ht="18.75" customHeight="1" x14ac:dyDescent="0.3">
      <c r="A702" s="15" t="s">
        <v>833</v>
      </c>
      <c r="B702" s="17">
        <v>4779.0600000000004</v>
      </c>
      <c r="C702" s="17">
        <v>5005.3484900000003</v>
      </c>
      <c r="D702" s="17">
        <f t="shared" si="10"/>
        <v>1.0473499997907538</v>
      </c>
    </row>
    <row r="703" spans="1:4" ht="18.75" customHeight="1" x14ac:dyDescent="0.3">
      <c r="A703" s="15" t="s">
        <v>834</v>
      </c>
      <c r="B703" s="17">
        <v>4767.1899999999996</v>
      </c>
      <c r="C703" s="17">
        <v>4992.91644</v>
      </c>
      <c r="D703" s="17">
        <f t="shared" si="10"/>
        <v>1.0473499986365133</v>
      </c>
    </row>
    <row r="704" spans="1:4" ht="18.75" customHeight="1" x14ac:dyDescent="0.3">
      <c r="A704" s="15" t="s">
        <v>835</v>
      </c>
      <c r="B704" s="17">
        <v>4767.1899999999996</v>
      </c>
      <c r="C704" s="17">
        <v>4992.91644</v>
      </c>
      <c r="D704" s="17">
        <f t="shared" si="10"/>
        <v>1.0473499986365133</v>
      </c>
    </row>
    <row r="705" spans="1:4" ht="18.75" customHeight="1" x14ac:dyDescent="0.3">
      <c r="A705" s="15" t="s">
        <v>836</v>
      </c>
      <c r="B705" s="17">
        <v>4767.1899999999996</v>
      </c>
      <c r="C705" s="17">
        <v>5018.6592700000001</v>
      </c>
      <c r="D705" s="17">
        <f t="shared" si="10"/>
        <v>1.0527499994755822</v>
      </c>
    </row>
    <row r="706" spans="1:4" ht="18.75" customHeight="1" x14ac:dyDescent="0.3">
      <c r="A706" s="15" t="s">
        <v>837</v>
      </c>
      <c r="B706" s="17">
        <v>4812.37</v>
      </c>
      <c r="C706" s="17">
        <v>5054.1915900000004</v>
      </c>
      <c r="D706" s="17">
        <f t="shared" ref="D706:D769" si="11">+C706/B706</f>
        <v>1.0502499994805055</v>
      </c>
    </row>
    <row r="707" spans="1:4" ht="18.75" customHeight="1" x14ac:dyDescent="0.3">
      <c r="A707" s="15" t="s">
        <v>838</v>
      </c>
      <c r="B707" s="17">
        <v>4818.32</v>
      </c>
      <c r="C707" s="17">
        <v>5060.9224100000001</v>
      </c>
      <c r="D707" s="17">
        <f t="shared" si="11"/>
        <v>1.0503499995849177</v>
      </c>
    </row>
    <row r="708" spans="1:4" ht="18.75" customHeight="1" x14ac:dyDescent="0.3">
      <c r="A708" s="15" t="s">
        <v>839</v>
      </c>
      <c r="B708" s="17">
        <v>4825.83</v>
      </c>
      <c r="C708" s="17">
        <v>5089.0790200000001</v>
      </c>
      <c r="D708" s="17">
        <f t="shared" si="11"/>
        <v>1.0545499986530815</v>
      </c>
    </row>
    <row r="709" spans="1:4" ht="18.75" customHeight="1" x14ac:dyDescent="0.3">
      <c r="A709" s="15" t="s">
        <v>840</v>
      </c>
      <c r="B709" s="17">
        <v>4825.83</v>
      </c>
      <c r="C709" s="17">
        <v>5086.6661100000001</v>
      </c>
      <c r="D709" s="17">
        <f t="shared" si="11"/>
        <v>1.0540499996891728</v>
      </c>
    </row>
    <row r="710" spans="1:4" ht="18.75" customHeight="1" x14ac:dyDescent="0.3">
      <c r="A710" s="15" t="s">
        <v>841</v>
      </c>
      <c r="B710" s="17">
        <v>4815.99</v>
      </c>
      <c r="C710" s="17">
        <v>5076.2942499999999</v>
      </c>
      <c r="D710" s="17">
        <f t="shared" si="11"/>
        <v>1.0540499980274045</v>
      </c>
    </row>
    <row r="711" spans="1:4" ht="18.75" customHeight="1" x14ac:dyDescent="0.3">
      <c r="A711" s="15" t="s">
        <v>842</v>
      </c>
      <c r="B711" s="17">
        <v>4815.99</v>
      </c>
      <c r="C711" s="17">
        <v>5076.2942499999999</v>
      </c>
      <c r="D711" s="17">
        <f t="shared" si="11"/>
        <v>1.0540499980274045</v>
      </c>
    </row>
    <row r="712" spans="1:4" ht="18.75" customHeight="1" x14ac:dyDescent="0.3">
      <c r="A712" s="15" t="s">
        <v>843</v>
      </c>
      <c r="B712" s="17">
        <v>4815.99</v>
      </c>
      <c r="C712" s="17">
        <v>5067.1438699999999</v>
      </c>
      <c r="D712" s="17">
        <f t="shared" si="11"/>
        <v>1.0521499982350462</v>
      </c>
    </row>
    <row r="713" spans="1:4" ht="18.75" customHeight="1" x14ac:dyDescent="0.3">
      <c r="A713" s="15" t="s">
        <v>844</v>
      </c>
      <c r="B713" s="17">
        <v>4836.24</v>
      </c>
      <c r="C713" s="17">
        <v>5145.0339199999999</v>
      </c>
      <c r="D713" s="17">
        <f t="shared" si="11"/>
        <v>1.0638499991729111</v>
      </c>
    </row>
    <row r="714" spans="1:4" ht="18.75" customHeight="1" x14ac:dyDescent="0.3">
      <c r="A714" s="15" t="s">
        <v>845</v>
      </c>
      <c r="B714" s="17">
        <v>4791.57</v>
      </c>
      <c r="C714" s="17">
        <v>5101.8241500000004</v>
      </c>
      <c r="D714" s="17">
        <f t="shared" si="11"/>
        <v>1.0647499984347513</v>
      </c>
    </row>
    <row r="715" spans="1:4" ht="18.75" customHeight="1" x14ac:dyDescent="0.3">
      <c r="A715" s="15" t="s">
        <v>846</v>
      </c>
      <c r="B715" s="17">
        <v>4778.28</v>
      </c>
      <c r="C715" s="17">
        <v>5089.1071099999999</v>
      </c>
      <c r="D715" s="17">
        <f t="shared" si="11"/>
        <v>1.0650499991628788</v>
      </c>
    </row>
    <row r="716" spans="1:4" ht="18.75" customHeight="1" x14ac:dyDescent="0.3">
      <c r="A716" s="15" t="s">
        <v>847</v>
      </c>
      <c r="B716" s="17">
        <v>4797.0200000000004</v>
      </c>
      <c r="C716" s="17">
        <v>5092.2765799999997</v>
      </c>
      <c r="D716" s="17">
        <f t="shared" si="11"/>
        <v>1.0615499997915372</v>
      </c>
    </row>
    <row r="717" spans="1:4" ht="18.75" customHeight="1" x14ac:dyDescent="0.3">
      <c r="A717" s="15" t="s">
        <v>848</v>
      </c>
      <c r="B717" s="17">
        <v>4802.4799999999996</v>
      </c>
      <c r="C717" s="17">
        <v>5098.0726400000003</v>
      </c>
      <c r="D717" s="17">
        <f t="shared" si="11"/>
        <v>1.0615499991670971</v>
      </c>
    </row>
    <row r="718" spans="1:4" ht="18.75" customHeight="1" x14ac:dyDescent="0.3">
      <c r="A718" s="15" t="s">
        <v>849</v>
      </c>
      <c r="B718" s="17">
        <v>4802.4799999999996</v>
      </c>
      <c r="C718" s="17">
        <v>5098.0726400000003</v>
      </c>
      <c r="D718" s="17">
        <f t="shared" si="11"/>
        <v>1.0615499991670971</v>
      </c>
    </row>
    <row r="719" spans="1:4" ht="18.75" customHeight="1" x14ac:dyDescent="0.3">
      <c r="A719" s="15" t="s">
        <v>850</v>
      </c>
      <c r="B719" s="17">
        <v>4802.4799999999996</v>
      </c>
      <c r="C719" s="17">
        <v>5080.7837099999997</v>
      </c>
      <c r="D719" s="17">
        <f t="shared" si="11"/>
        <v>1.0579499987506455</v>
      </c>
    </row>
    <row r="720" spans="1:4" ht="18.75" customHeight="1" x14ac:dyDescent="0.3">
      <c r="A720" s="15" t="s">
        <v>851</v>
      </c>
      <c r="B720" s="17">
        <v>4781.28</v>
      </c>
      <c r="C720" s="17">
        <v>5087.0428499999998</v>
      </c>
      <c r="D720" s="17">
        <f t="shared" si="11"/>
        <v>1.063949998745106</v>
      </c>
    </row>
    <row r="721" spans="1:4" ht="18.75" customHeight="1" x14ac:dyDescent="0.3">
      <c r="A721" s="15" t="s">
        <v>852</v>
      </c>
      <c r="B721" s="17">
        <v>4769.29</v>
      </c>
      <c r="C721" s="17">
        <v>5062.3628699999999</v>
      </c>
      <c r="D721" s="17">
        <f t="shared" si="11"/>
        <v>1.0614499998951625</v>
      </c>
    </row>
    <row r="722" spans="1:4" ht="18.75" customHeight="1" x14ac:dyDescent="0.3">
      <c r="A722" s="15" t="s">
        <v>853</v>
      </c>
      <c r="B722" s="17">
        <v>4761.6400000000003</v>
      </c>
      <c r="C722" s="17">
        <v>5047.5764799999997</v>
      </c>
      <c r="D722" s="17">
        <f t="shared" si="11"/>
        <v>1.0600499995799766</v>
      </c>
    </row>
    <row r="723" spans="1:4" ht="18.75" customHeight="1" x14ac:dyDescent="0.3">
      <c r="A723" s="15" t="s">
        <v>854</v>
      </c>
      <c r="B723" s="17">
        <v>4760.6099999999997</v>
      </c>
      <c r="C723" s="17">
        <v>5052.6734200000001</v>
      </c>
      <c r="D723" s="17">
        <f t="shared" si="11"/>
        <v>1.0613499992648001</v>
      </c>
    </row>
    <row r="724" spans="1:4" ht="18.75" customHeight="1" x14ac:dyDescent="0.3">
      <c r="A724" s="15" t="s">
        <v>855</v>
      </c>
      <c r="B724" s="17">
        <v>4745.04</v>
      </c>
      <c r="C724" s="17">
        <v>5036.1481999999996</v>
      </c>
      <c r="D724" s="17">
        <f t="shared" si="11"/>
        <v>1.0613499991570143</v>
      </c>
    </row>
    <row r="725" spans="1:4" ht="18.75" customHeight="1" x14ac:dyDescent="0.3">
      <c r="A725" s="15" t="s">
        <v>856</v>
      </c>
      <c r="B725" s="17">
        <v>4745.04</v>
      </c>
      <c r="C725" s="17">
        <v>5036.1481999999996</v>
      </c>
      <c r="D725" s="17">
        <f t="shared" si="11"/>
        <v>1.0613499991570143</v>
      </c>
    </row>
    <row r="726" spans="1:4" ht="18.75" customHeight="1" x14ac:dyDescent="0.3">
      <c r="A726" s="15" t="s">
        <v>857</v>
      </c>
      <c r="B726" s="17">
        <v>4745.04</v>
      </c>
      <c r="C726" s="17">
        <v>5036.1481999999996</v>
      </c>
      <c r="D726" s="17">
        <f t="shared" si="11"/>
        <v>1.0613499991570143</v>
      </c>
    </row>
    <row r="727" spans="1:4" ht="18.75" customHeight="1" x14ac:dyDescent="0.3">
      <c r="A727" s="15" t="s">
        <v>858</v>
      </c>
      <c r="B727" s="17">
        <v>4745.04</v>
      </c>
      <c r="C727" s="17">
        <v>5053.2303400000001</v>
      </c>
      <c r="D727" s="17">
        <f t="shared" si="11"/>
        <v>1.0649499983140289</v>
      </c>
    </row>
    <row r="728" spans="1:4" ht="18.75" customHeight="1" x14ac:dyDescent="0.3">
      <c r="A728" s="15" t="s">
        <v>859</v>
      </c>
      <c r="B728" s="17">
        <v>4766.82</v>
      </c>
      <c r="C728" s="17">
        <v>5061.6478100000004</v>
      </c>
      <c r="D728" s="17">
        <f t="shared" si="11"/>
        <v>1.061849998531516</v>
      </c>
    </row>
    <row r="729" spans="1:4" ht="18.75" customHeight="1" x14ac:dyDescent="0.3">
      <c r="A729" s="15" t="s">
        <v>860</v>
      </c>
      <c r="B729" s="17">
        <v>4765.92</v>
      </c>
      <c r="C729" s="17">
        <v>5083.5685599999997</v>
      </c>
      <c r="D729" s="17">
        <f t="shared" si="11"/>
        <v>1.0666499983214153</v>
      </c>
    </row>
    <row r="730" spans="1:4" ht="18.75" customHeight="1" x14ac:dyDescent="0.3">
      <c r="A730" s="15" t="s">
        <v>861</v>
      </c>
      <c r="B730" s="17">
        <v>4810.2</v>
      </c>
      <c r="C730" s="17">
        <v>5133.68595</v>
      </c>
      <c r="D730" s="17">
        <f t="shared" si="11"/>
        <v>1.06725</v>
      </c>
    </row>
    <row r="731" spans="1:4" ht="18.75" customHeight="1" x14ac:dyDescent="0.3">
      <c r="A731" s="15" t="s">
        <v>862</v>
      </c>
      <c r="B731" s="17">
        <v>4810.2</v>
      </c>
      <c r="C731" s="17">
        <v>5133.68595</v>
      </c>
      <c r="D731" s="17">
        <f t="shared" si="11"/>
        <v>1.06725</v>
      </c>
    </row>
    <row r="732" spans="1:4" ht="18.75" customHeight="1" x14ac:dyDescent="0.3">
      <c r="A732" s="15" t="s">
        <v>863</v>
      </c>
      <c r="B732" s="17">
        <v>4810.2</v>
      </c>
      <c r="C732" s="17">
        <v>5133.68595</v>
      </c>
      <c r="D732" s="17">
        <f t="shared" si="11"/>
        <v>1.06725</v>
      </c>
    </row>
    <row r="733" spans="1:4" ht="18.75" customHeight="1" x14ac:dyDescent="0.3">
      <c r="A733" s="15" t="s">
        <v>864</v>
      </c>
      <c r="B733" s="17">
        <v>4810.2</v>
      </c>
      <c r="C733" s="17">
        <v>5133.68595</v>
      </c>
      <c r="D733" s="17">
        <f t="shared" si="11"/>
        <v>1.06725</v>
      </c>
    </row>
    <row r="734" spans="1:4" ht="18.75" customHeight="1" x14ac:dyDescent="0.3">
      <c r="A734" s="15" t="s">
        <v>865</v>
      </c>
      <c r="B734" s="17">
        <v>4810.2</v>
      </c>
      <c r="C734" s="17">
        <v>5077.40661</v>
      </c>
      <c r="D734" s="17">
        <f t="shared" si="11"/>
        <v>1.05555</v>
      </c>
    </row>
    <row r="735" spans="1:4" ht="18.75" customHeight="1" x14ac:dyDescent="0.3">
      <c r="A735" s="15" t="s">
        <v>866</v>
      </c>
      <c r="B735" s="17">
        <v>4842.26</v>
      </c>
      <c r="C735" s="17">
        <v>5134.4903899999999</v>
      </c>
      <c r="D735" s="17">
        <f t="shared" si="11"/>
        <v>1.0603499997934849</v>
      </c>
    </row>
    <row r="736" spans="1:4" ht="18.75" customHeight="1" x14ac:dyDescent="0.3">
      <c r="A736" s="15" t="s">
        <v>867</v>
      </c>
      <c r="B736" s="18">
        <v>4924</v>
      </c>
      <c r="C736" s="17">
        <v>5179.8018000000002</v>
      </c>
      <c r="D736" s="17">
        <f t="shared" si="11"/>
        <v>1.0519499999999999</v>
      </c>
    </row>
    <row r="737" spans="1:4" ht="18.75" customHeight="1" x14ac:dyDescent="0.3">
      <c r="A737" s="15" t="s">
        <v>868</v>
      </c>
      <c r="B737" s="17">
        <v>4989.58</v>
      </c>
      <c r="C737" s="17">
        <v>5290.20219</v>
      </c>
      <c r="D737" s="17">
        <f t="shared" si="11"/>
        <v>1.0602499989979117</v>
      </c>
    </row>
    <row r="738" spans="1:4" ht="18.75" customHeight="1" x14ac:dyDescent="0.3">
      <c r="A738" s="15" t="s">
        <v>869</v>
      </c>
      <c r="B738" s="17">
        <v>4885.66</v>
      </c>
      <c r="C738" s="17">
        <v>5180.0210100000004</v>
      </c>
      <c r="D738" s="17">
        <f t="shared" si="11"/>
        <v>1.060249998976597</v>
      </c>
    </row>
    <row r="739" spans="1:4" ht="18.75" customHeight="1" x14ac:dyDescent="0.3">
      <c r="A739" s="15" t="s">
        <v>870</v>
      </c>
      <c r="B739" s="17">
        <v>4885.66</v>
      </c>
      <c r="C739" s="17">
        <v>5180.0210100000004</v>
      </c>
      <c r="D739" s="17">
        <f t="shared" si="11"/>
        <v>1.060249998976597</v>
      </c>
    </row>
    <row r="740" spans="1:4" ht="18.75" customHeight="1" x14ac:dyDescent="0.3">
      <c r="A740" s="15" t="s">
        <v>871</v>
      </c>
      <c r="B740" s="17">
        <v>4885.66</v>
      </c>
      <c r="C740" s="17">
        <v>5247.9316799999997</v>
      </c>
      <c r="D740" s="17">
        <f t="shared" si="11"/>
        <v>1.0741499981578742</v>
      </c>
    </row>
    <row r="741" spans="1:4" ht="18.75" customHeight="1" x14ac:dyDescent="0.3">
      <c r="A741" s="15" t="s">
        <v>872</v>
      </c>
      <c r="B741" s="17">
        <v>4885.66</v>
      </c>
      <c r="C741" s="17">
        <v>5241.3360400000001</v>
      </c>
      <c r="D741" s="17">
        <f t="shared" si="11"/>
        <v>1.0727999983625549</v>
      </c>
    </row>
    <row r="742" spans="1:4" ht="18.75" customHeight="1" x14ac:dyDescent="0.3">
      <c r="A742" s="15" t="s">
        <v>873</v>
      </c>
      <c r="B742" s="17">
        <v>4807.8500000000004</v>
      </c>
      <c r="C742" s="17">
        <v>5170.1214900000004</v>
      </c>
      <c r="D742" s="17">
        <f t="shared" si="11"/>
        <v>1.0753499984400512</v>
      </c>
    </row>
    <row r="743" spans="1:4" ht="18.75" customHeight="1" x14ac:dyDescent="0.3">
      <c r="A743" s="15" t="s">
        <v>874</v>
      </c>
      <c r="B743" s="17">
        <v>4748.54</v>
      </c>
      <c r="C743" s="17">
        <v>5131.5097500000002</v>
      </c>
      <c r="D743" s="17">
        <f t="shared" si="11"/>
        <v>1.080649999789409</v>
      </c>
    </row>
    <row r="744" spans="1:4" ht="18.75" customHeight="1" x14ac:dyDescent="0.3">
      <c r="A744" s="15" t="s">
        <v>875</v>
      </c>
      <c r="B744" s="17">
        <v>4692.04</v>
      </c>
      <c r="C744" s="17">
        <v>5081.2447099999999</v>
      </c>
      <c r="D744" s="17">
        <f t="shared" si="11"/>
        <v>1.0829499982949846</v>
      </c>
    </row>
    <row r="745" spans="1:4" ht="18.75" customHeight="1" x14ac:dyDescent="0.3">
      <c r="A745" s="15" t="s">
        <v>876</v>
      </c>
      <c r="B745" s="17">
        <v>4693.99</v>
      </c>
      <c r="C745" s="17">
        <v>5083.3564699999997</v>
      </c>
      <c r="D745" s="17">
        <f t="shared" si="11"/>
        <v>1.0829499998934808</v>
      </c>
    </row>
    <row r="746" spans="1:4" ht="18.75" customHeight="1" x14ac:dyDescent="0.3">
      <c r="A746" s="15" t="s">
        <v>877</v>
      </c>
      <c r="B746" s="17">
        <v>4693.99</v>
      </c>
      <c r="C746" s="17">
        <v>5083.3564699999997</v>
      </c>
      <c r="D746" s="17">
        <f t="shared" si="11"/>
        <v>1.0829499998934808</v>
      </c>
    </row>
    <row r="747" spans="1:4" ht="18.75" customHeight="1" x14ac:dyDescent="0.3">
      <c r="A747" s="15" t="s">
        <v>878</v>
      </c>
      <c r="B747" s="17">
        <v>4693.99</v>
      </c>
      <c r="C747" s="17">
        <v>5081.4788699999999</v>
      </c>
      <c r="D747" s="17">
        <f t="shared" si="11"/>
        <v>1.0825499990413274</v>
      </c>
    </row>
    <row r="748" spans="1:4" ht="18.75" customHeight="1" x14ac:dyDescent="0.3">
      <c r="A748" s="15" t="s">
        <v>879</v>
      </c>
      <c r="B748" s="17">
        <v>4693.99</v>
      </c>
      <c r="C748" s="17">
        <v>5070.2132899999997</v>
      </c>
      <c r="D748" s="17">
        <f t="shared" si="11"/>
        <v>1.0801499981891738</v>
      </c>
    </row>
    <row r="749" spans="1:4" ht="18.75" customHeight="1" x14ac:dyDescent="0.3">
      <c r="A749" s="15" t="s">
        <v>880</v>
      </c>
      <c r="B749" s="17">
        <v>4691.09</v>
      </c>
      <c r="C749" s="17">
        <v>5081.1541299999999</v>
      </c>
      <c r="D749" s="17">
        <f t="shared" si="11"/>
        <v>1.0831499992539046</v>
      </c>
    </row>
    <row r="750" spans="1:4" ht="18.75" customHeight="1" x14ac:dyDescent="0.3">
      <c r="A750" s="15" t="s">
        <v>881</v>
      </c>
      <c r="B750" s="17">
        <v>4702.67</v>
      </c>
      <c r="C750" s="17">
        <v>5073.9457899999998</v>
      </c>
      <c r="D750" s="17">
        <f t="shared" si="11"/>
        <v>1.0789499986178064</v>
      </c>
    </row>
    <row r="751" spans="1:4" ht="18.75" customHeight="1" x14ac:dyDescent="0.3">
      <c r="A751" s="15" t="s">
        <v>882</v>
      </c>
      <c r="B751" s="17">
        <v>4683.8500000000004</v>
      </c>
      <c r="C751" s="17">
        <v>5073.0779300000004</v>
      </c>
      <c r="D751" s="17">
        <f t="shared" si="11"/>
        <v>1.0830999989325021</v>
      </c>
    </row>
    <row r="752" spans="1:4" ht="18.75" customHeight="1" x14ac:dyDescent="0.3">
      <c r="A752" s="15" t="s">
        <v>883</v>
      </c>
      <c r="B752" s="17">
        <v>4631.6400000000003</v>
      </c>
      <c r="C752" s="17">
        <v>5016.5292799999997</v>
      </c>
      <c r="D752" s="17">
        <f t="shared" si="11"/>
        <v>1.0830999991363748</v>
      </c>
    </row>
    <row r="753" spans="1:4" ht="18.75" customHeight="1" x14ac:dyDescent="0.3">
      <c r="A753" s="15" t="s">
        <v>884</v>
      </c>
      <c r="B753" s="17">
        <v>4631.6400000000003</v>
      </c>
      <c r="C753" s="17">
        <v>5016.5292799999997</v>
      </c>
      <c r="D753" s="17">
        <f t="shared" si="11"/>
        <v>1.0830999991363748</v>
      </c>
    </row>
    <row r="754" spans="1:4" ht="18.75" customHeight="1" x14ac:dyDescent="0.3">
      <c r="A754" s="15" t="s">
        <v>885</v>
      </c>
      <c r="B754" s="17">
        <v>4631.6400000000003</v>
      </c>
      <c r="C754" s="17">
        <v>5032.2768599999999</v>
      </c>
      <c r="D754" s="17">
        <f t="shared" si="11"/>
        <v>1.0865</v>
      </c>
    </row>
    <row r="755" spans="1:4" ht="18.75" customHeight="1" x14ac:dyDescent="0.3">
      <c r="A755" s="15" t="s">
        <v>886</v>
      </c>
      <c r="B755" s="17">
        <v>4551.0200000000004</v>
      </c>
      <c r="C755" s="17">
        <v>4949.4618</v>
      </c>
      <c r="D755" s="17">
        <f t="shared" si="11"/>
        <v>1.0875499997802689</v>
      </c>
    </row>
    <row r="756" spans="1:4" ht="18.75" customHeight="1" x14ac:dyDescent="0.3">
      <c r="A756" s="15" t="s">
        <v>887</v>
      </c>
      <c r="B756" s="17">
        <v>4545.9399999999996</v>
      </c>
      <c r="C756" s="17">
        <v>4956.21108</v>
      </c>
      <c r="D756" s="17">
        <f t="shared" si="11"/>
        <v>1.0902499989001175</v>
      </c>
    </row>
    <row r="757" spans="1:4" ht="18.75" customHeight="1" x14ac:dyDescent="0.3">
      <c r="A757" s="15" t="s">
        <v>888</v>
      </c>
      <c r="B757" s="17">
        <v>4538.91</v>
      </c>
      <c r="C757" s="17">
        <v>4926.5329099999999</v>
      </c>
      <c r="D757" s="17">
        <f t="shared" si="11"/>
        <v>1.0853999991187311</v>
      </c>
    </row>
    <row r="758" spans="1:4" ht="18.75" customHeight="1" x14ac:dyDescent="0.3">
      <c r="A758" s="15" t="s">
        <v>889</v>
      </c>
      <c r="B758" s="17">
        <v>4531.75</v>
      </c>
      <c r="C758" s="17">
        <v>4912.6435799999999</v>
      </c>
      <c r="D758" s="17">
        <f t="shared" si="11"/>
        <v>1.0840499983450103</v>
      </c>
    </row>
    <row r="759" spans="1:4" ht="18.75" customHeight="1" x14ac:dyDescent="0.3">
      <c r="A759" s="15" t="s">
        <v>890</v>
      </c>
      <c r="B759" s="17">
        <v>4548.5</v>
      </c>
      <c r="C759" s="17">
        <v>4930.8014199999998</v>
      </c>
      <c r="D759" s="17">
        <f t="shared" si="11"/>
        <v>1.0840499989007364</v>
      </c>
    </row>
    <row r="760" spans="1:4" ht="18.75" customHeight="1" x14ac:dyDescent="0.3">
      <c r="A760" s="15" t="s">
        <v>891</v>
      </c>
      <c r="B760" s="17">
        <v>4548.5</v>
      </c>
      <c r="C760" s="17">
        <v>4930.8014199999998</v>
      </c>
      <c r="D760" s="17">
        <f t="shared" si="11"/>
        <v>1.0840499989007364</v>
      </c>
    </row>
    <row r="761" spans="1:4" ht="18.75" customHeight="1" x14ac:dyDescent="0.3">
      <c r="A761" s="15" t="s">
        <v>892</v>
      </c>
      <c r="B761" s="17">
        <v>4548.5</v>
      </c>
      <c r="C761" s="17">
        <v>4944.4469200000003</v>
      </c>
      <c r="D761" s="17">
        <f t="shared" si="11"/>
        <v>1.0870499989007365</v>
      </c>
    </row>
    <row r="762" spans="1:4" ht="18.75" customHeight="1" x14ac:dyDescent="0.3">
      <c r="A762" s="15" t="s">
        <v>893</v>
      </c>
      <c r="B762" s="17">
        <v>4632.2</v>
      </c>
      <c r="C762" s="17">
        <v>5030.8008099999997</v>
      </c>
      <c r="D762" s="17">
        <f t="shared" si="11"/>
        <v>1.08605</v>
      </c>
    </row>
    <row r="763" spans="1:4" ht="18.75" customHeight="1" x14ac:dyDescent="0.3">
      <c r="A763" s="15" t="s">
        <v>894</v>
      </c>
      <c r="B763" s="17">
        <v>4648.7</v>
      </c>
      <c r="C763" s="17">
        <v>5077.0776999999998</v>
      </c>
      <c r="D763" s="17">
        <f t="shared" si="11"/>
        <v>1.0921499989244305</v>
      </c>
    </row>
    <row r="764" spans="1:4" ht="18.75" customHeight="1" x14ac:dyDescent="0.3">
      <c r="A764" s="15" t="s">
        <v>895</v>
      </c>
      <c r="B764" s="17">
        <v>4639.04</v>
      </c>
      <c r="C764" s="17">
        <v>5075.3417099999997</v>
      </c>
      <c r="D764" s="17">
        <f t="shared" si="11"/>
        <v>1.0940499995688762</v>
      </c>
    </row>
    <row r="765" spans="1:4" ht="18.75" customHeight="1" x14ac:dyDescent="0.3">
      <c r="A765" s="15" t="s">
        <v>896</v>
      </c>
      <c r="B765" s="17">
        <v>4584.4399999999996</v>
      </c>
      <c r="C765" s="17">
        <v>4977.55573</v>
      </c>
      <c r="D765" s="17">
        <f t="shared" si="11"/>
        <v>1.08575</v>
      </c>
    </row>
    <row r="766" spans="1:4" ht="18.75" customHeight="1" x14ac:dyDescent="0.3">
      <c r="A766" s="15" t="s">
        <v>897</v>
      </c>
      <c r="B766" s="17">
        <v>4669.74</v>
      </c>
      <c r="C766" s="17">
        <v>5070.1701999999996</v>
      </c>
      <c r="D766" s="17">
        <f t="shared" si="11"/>
        <v>1.0857499989292765</v>
      </c>
    </row>
    <row r="767" spans="1:4" ht="18.75" customHeight="1" x14ac:dyDescent="0.3">
      <c r="A767" s="15" t="s">
        <v>898</v>
      </c>
      <c r="B767" s="17">
        <v>4669.74</v>
      </c>
      <c r="C767" s="17">
        <v>5070.1701999999996</v>
      </c>
      <c r="D767" s="17">
        <f t="shared" si="11"/>
        <v>1.0857499989292765</v>
      </c>
    </row>
    <row r="768" spans="1:4" ht="18.75" customHeight="1" x14ac:dyDescent="0.3">
      <c r="A768" s="15" t="s">
        <v>899</v>
      </c>
      <c r="B768" s="17">
        <v>4669.74</v>
      </c>
      <c r="C768" s="17">
        <v>5011.3314799999998</v>
      </c>
      <c r="D768" s="17">
        <f t="shared" si="11"/>
        <v>1.0731499997858553</v>
      </c>
    </row>
    <row r="769" spans="1:4" ht="18.75" customHeight="1" x14ac:dyDescent="0.3">
      <c r="A769" s="15" t="s">
        <v>900</v>
      </c>
      <c r="B769" s="17">
        <v>4776.25</v>
      </c>
      <c r="C769" s="17">
        <v>5107.0053099999996</v>
      </c>
      <c r="D769" s="17">
        <f t="shared" si="11"/>
        <v>1.0692499994765767</v>
      </c>
    </row>
    <row r="770" spans="1:4" ht="18.75" customHeight="1" x14ac:dyDescent="0.3">
      <c r="A770" s="15" t="s">
        <v>901</v>
      </c>
      <c r="B770" s="17">
        <v>4775.99</v>
      </c>
      <c r="C770" s="17">
        <v>5122.0104700000002</v>
      </c>
      <c r="D770" s="17">
        <f t="shared" ref="D770:D833" si="12">+C770/B770</f>
        <v>1.0724499988484064</v>
      </c>
    </row>
    <row r="771" spans="1:4" ht="18.75" customHeight="1" x14ac:dyDescent="0.3">
      <c r="A771" s="15" t="s">
        <v>902</v>
      </c>
      <c r="B771" s="17">
        <v>4769.8500000000004</v>
      </c>
      <c r="C771" s="17">
        <v>5133.3125700000001</v>
      </c>
      <c r="D771" s="17">
        <f t="shared" si="12"/>
        <v>1.0761999999999998</v>
      </c>
    </row>
    <row r="772" spans="1:4" ht="18.75" customHeight="1" x14ac:dyDescent="0.3">
      <c r="A772" s="15" t="s">
        <v>903</v>
      </c>
      <c r="B772" s="17">
        <v>4742.05</v>
      </c>
      <c r="C772" s="17">
        <v>5062.8496800000003</v>
      </c>
      <c r="D772" s="17">
        <f t="shared" si="12"/>
        <v>1.0676499994728019</v>
      </c>
    </row>
    <row r="773" spans="1:4" ht="18.75" customHeight="1" x14ac:dyDescent="0.3">
      <c r="A773" s="15" t="s">
        <v>904</v>
      </c>
      <c r="B773" s="17">
        <v>4777.7299999999996</v>
      </c>
      <c r="C773" s="17">
        <v>5100.9434300000003</v>
      </c>
      <c r="D773" s="17">
        <f t="shared" si="12"/>
        <v>1.0676499990581303</v>
      </c>
    </row>
    <row r="774" spans="1:4" ht="18.75" customHeight="1" x14ac:dyDescent="0.3">
      <c r="A774" s="15" t="s">
        <v>905</v>
      </c>
      <c r="B774" s="17">
        <v>4777.7299999999996</v>
      </c>
      <c r="C774" s="17">
        <v>5100.9434300000003</v>
      </c>
      <c r="D774" s="17">
        <f t="shared" si="12"/>
        <v>1.0676499990581303</v>
      </c>
    </row>
    <row r="775" spans="1:4" ht="18.75" customHeight="1" x14ac:dyDescent="0.3">
      <c r="A775" s="15" t="s">
        <v>906</v>
      </c>
      <c r="B775" s="17">
        <v>4777.7299999999996</v>
      </c>
      <c r="C775" s="17">
        <v>5121.4876700000004</v>
      </c>
      <c r="D775" s="17">
        <f t="shared" si="12"/>
        <v>1.0719499992674346</v>
      </c>
    </row>
    <row r="776" spans="1:4" ht="18.75" customHeight="1" x14ac:dyDescent="0.3">
      <c r="A776" s="15" t="s">
        <v>907</v>
      </c>
      <c r="B776" s="17">
        <v>4818.62</v>
      </c>
      <c r="C776" s="17">
        <v>5164.8378400000001</v>
      </c>
      <c r="D776" s="17">
        <f t="shared" si="12"/>
        <v>1.071849998547302</v>
      </c>
    </row>
    <row r="777" spans="1:4" ht="18.75" customHeight="1" x14ac:dyDescent="0.3">
      <c r="A777" s="15" t="s">
        <v>908</v>
      </c>
      <c r="B777" s="17">
        <v>4783.24</v>
      </c>
      <c r="C777" s="17">
        <v>5106.5870199999999</v>
      </c>
      <c r="D777" s="17">
        <f t="shared" si="12"/>
        <v>1.0675999991637468</v>
      </c>
    </row>
    <row r="778" spans="1:4" ht="18.75" customHeight="1" x14ac:dyDescent="0.3">
      <c r="A778" s="15" t="s">
        <v>909</v>
      </c>
      <c r="B778" s="17">
        <v>4878.24</v>
      </c>
      <c r="C778" s="17">
        <v>5206.5455499999998</v>
      </c>
      <c r="D778" s="17">
        <f t="shared" si="12"/>
        <v>1.0672999995900161</v>
      </c>
    </row>
    <row r="779" spans="1:4" ht="18.75" customHeight="1" x14ac:dyDescent="0.3">
      <c r="A779" s="15" t="s">
        <v>910</v>
      </c>
      <c r="B779" s="17">
        <v>4966.33</v>
      </c>
      <c r="C779" s="17">
        <v>5295.8459899999998</v>
      </c>
      <c r="D779" s="17">
        <f t="shared" si="12"/>
        <v>1.0663499988925424</v>
      </c>
    </row>
    <row r="780" spans="1:4" ht="18.75" customHeight="1" x14ac:dyDescent="0.3">
      <c r="A780" s="15" t="s">
        <v>911</v>
      </c>
      <c r="B780" s="17">
        <v>4918.9399999999996</v>
      </c>
      <c r="C780" s="17">
        <v>5245.3116600000003</v>
      </c>
      <c r="D780" s="17">
        <f t="shared" si="12"/>
        <v>1.0663499981703377</v>
      </c>
    </row>
    <row r="781" spans="1:4" ht="18.75" customHeight="1" x14ac:dyDescent="0.3">
      <c r="A781" s="15" t="s">
        <v>912</v>
      </c>
      <c r="B781" s="17">
        <v>4918.9399999999996</v>
      </c>
      <c r="C781" s="17">
        <v>5245.3116600000003</v>
      </c>
      <c r="D781" s="17">
        <f t="shared" si="12"/>
        <v>1.0663499981703377</v>
      </c>
    </row>
    <row r="782" spans="1:4" ht="18.75" customHeight="1" x14ac:dyDescent="0.3">
      <c r="A782" s="15" t="s">
        <v>913</v>
      </c>
      <c r="B782" s="17">
        <v>4918.9399999999996</v>
      </c>
      <c r="C782" s="17">
        <v>5257.1171199999999</v>
      </c>
      <c r="D782" s="17">
        <f t="shared" si="12"/>
        <v>1.068749998983521</v>
      </c>
    </row>
    <row r="783" spans="1:4" ht="18.75" customHeight="1" x14ac:dyDescent="0.3">
      <c r="A783" s="15" t="s">
        <v>914</v>
      </c>
      <c r="B783" s="17">
        <v>4918.9399999999996</v>
      </c>
      <c r="C783" s="17">
        <v>5255.1495400000003</v>
      </c>
      <c r="D783" s="17">
        <f t="shared" si="12"/>
        <v>1.0683499981703377</v>
      </c>
    </row>
    <row r="784" spans="1:4" ht="18.75" customHeight="1" x14ac:dyDescent="0.3">
      <c r="A784" s="15" t="s">
        <v>915</v>
      </c>
      <c r="B784" s="17">
        <v>4950.33</v>
      </c>
      <c r="C784" s="17">
        <v>5261.21072</v>
      </c>
      <c r="D784" s="17">
        <f t="shared" si="12"/>
        <v>1.062799999191973</v>
      </c>
    </row>
    <row r="785" spans="1:4" ht="18.75" customHeight="1" x14ac:dyDescent="0.3">
      <c r="A785" s="15" t="s">
        <v>916</v>
      </c>
      <c r="B785" s="17">
        <v>4924.91</v>
      </c>
      <c r="C785" s="17">
        <v>5218.6808799999999</v>
      </c>
      <c r="D785" s="17">
        <f t="shared" si="12"/>
        <v>1.0596499996954258</v>
      </c>
    </row>
    <row r="786" spans="1:4" ht="18.75" customHeight="1" x14ac:dyDescent="0.3">
      <c r="A786" s="15" t="s">
        <v>917</v>
      </c>
      <c r="B786" s="17">
        <v>4853.8999999999996</v>
      </c>
      <c r="C786" s="17">
        <v>5116.7386800000004</v>
      </c>
      <c r="D786" s="17">
        <f t="shared" si="12"/>
        <v>1.0541499989699006</v>
      </c>
    </row>
    <row r="787" spans="1:4" ht="18.75" customHeight="1" x14ac:dyDescent="0.3">
      <c r="A787" s="15" t="s">
        <v>918</v>
      </c>
      <c r="B787" s="17">
        <v>4849.6499999999996</v>
      </c>
      <c r="C787" s="17">
        <v>5112.2585399999998</v>
      </c>
      <c r="D787" s="17">
        <f t="shared" si="12"/>
        <v>1.0541499984534968</v>
      </c>
    </row>
    <row r="788" spans="1:4" ht="18.75" customHeight="1" x14ac:dyDescent="0.3">
      <c r="A788" s="15" t="s">
        <v>919</v>
      </c>
      <c r="B788" s="17">
        <v>4849.6499999999996</v>
      </c>
      <c r="C788" s="17">
        <v>5112.2585399999998</v>
      </c>
      <c r="D788" s="17">
        <f t="shared" si="12"/>
        <v>1.0541499984534968</v>
      </c>
    </row>
    <row r="789" spans="1:4" ht="18.75" customHeight="1" x14ac:dyDescent="0.3">
      <c r="A789" s="15" t="s">
        <v>920</v>
      </c>
      <c r="B789" s="17">
        <v>4849.6499999999996</v>
      </c>
      <c r="C789" s="17">
        <v>5141.3564399999996</v>
      </c>
      <c r="D789" s="17">
        <f t="shared" si="12"/>
        <v>1.0601499984534966</v>
      </c>
    </row>
    <row r="790" spans="1:4" ht="18.75" customHeight="1" x14ac:dyDescent="0.3">
      <c r="A790" s="15" t="s">
        <v>921</v>
      </c>
      <c r="B790" s="17">
        <v>4808.1400000000003</v>
      </c>
      <c r="C790" s="17">
        <v>5099.0324700000001</v>
      </c>
      <c r="D790" s="17">
        <f t="shared" si="12"/>
        <v>1.0605</v>
      </c>
    </row>
    <row r="791" spans="1:4" ht="18.75" customHeight="1" x14ac:dyDescent="0.3">
      <c r="A791" s="15" t="s">
        <v>922</v>
      </c>
      <c r="B791" s="17">
        <v>4814.1099999999997</v>
      </c>
      <c r="C791" s="17">
        <v>5137.3774800000001</v>
      </c>
      <c r="D791" s="17">
        <f t="shared" si="12"/>
        <v>1.0671499986498025</v>
      </c>
    </row>
    <row r="792" spans="1:4" ht="18.75" customHeight="1" x14ac:dyDescent="0.3">
      <c r="A792" s="15" t="s">
        <v>923</v>
      </c>
      <c r="B792" s="17">
        <v>4848.78</v>
      </c>
      <c r="C792" s="17">
        <v>5144.7980100000004</v>
      </c>
      <c r="D792" s="17">
        <f t="shared" si="12"/>
        <v>1.061049998143863</v>
      </c>
    </row>
    <row r="793" spans="1:4" ht="18.75" customHeight="1" x14ac:dyDescent="0.3">
      <c r="A793" s="15" t="s">
        <v>924</v>
      </c>
      <c r="B793" s="17">
        <v>4855.83</v>
      </c>
      <c r="C793" s="17">
        <v>5145.9658399999998</v>
      </c>
      <c r="D793" s="17">
        <f t="shared" si="12"/>
        <v>1.0597499994851549</v>
      </c>
    </row>
    <row r="794" spans="1:4" ht="18.75" customHeight="1" x14ac:dyDescent="0.3">
      <c r="A794" s="15" t="s">
        <v>925</v>
      </c>
      <c r="B794" s="17">
        <v>4780.8900000000003</v>
      </c>
      <c r="C794" s="17">
        <v>5066.54817</v>
      </c>
      <c r="D794" s="17">
        <f t="shared" si="12"/>
        <v>1.0597499984312544</v>
      </c>
    </row>
    <row r="795" spans="1:4" ht="18.75" customHeight="1" x14ac:dyDescent="0.3">
      <c r="A795" s="15" t="s">
        <v>926</v>
      </c>
      <c r="B795" s="17">
        <v>4780.8900000000003</v>
      </c>
      <c r="C795" s="17">
        <v>5066.54817</v>
      </c>
      <c r="D795" s="17">
        <f t="shared" si="12"/>
        <v>1.0597499984312544</v>
      </c>
    </row>
    <row r="796" spans="1:4" ht="18.75" customHeight="1" x14ac:dyDescent="0.3">
      <c r="A796" s="15" t="s">
        <v>927</v>
      </c>
      <c r="B796" s="17">
        <v>4780.8900000000003</v>
      </c>
      <c r="C796" s="17">
        <v>5105.5124299999998</v>
      </c>
      <c r="D796" s="17">
        <f t="shared" si="12"/>
        <v>1.0678999997908338</v>
      </c>
    </row>
    <row r="797" spans="1:4" ht="18.75" customHeight="1" x14ac:dyDescent="0.3">
      <c r="A797" s="15" t="s">
        <v>928</v>
      </c>
      <c r="B797" s="17">
        <v>4734.42</v>
      </c>
      <c r="C797" s="17">
        <v>5011.6202899999998</v>
      </c>
      <c r="D797" s="17">
        <f t="shared" si="12"/>
        <v>1.0585499997887808</v>
      </c>
    </row>
    <row r="798" spans="1:4" ht="18.75" customHeight="1" x14ac:dyDescent="0.3">
      <c r="A798" s="15" t="s">
        <v>929</v>
      </c>
      <c r="B798" s="17">
        <v>4744.95</v>
      </c>
      <c r="C798" s="17">
        <v>5007.1084799999999</v>
      </c>
      <c r="D798" s="17">
        <f t="shared" si="12"/>
        <v>1.0552499984193722</v>
      </c>
    </row>
    <row r="799" spans="1:4" ht="18.75" customHeight="1" x14ac:dyDescent="0.3">
      <c r="A799" s="15" t="s">
        <v>930</v>
      </c>
      <c r="B799" s="17">
        <v>4755.59</v>
      </c>
      <c r="C799" s="17">
        <v>5026.18307</v>
      </c>
      <c r="D799" s="17">
        <f t="shared" si="12"/>
        <v>1.056899999789721</v>
      </c>
    </row>
    <row r="800" spans="1:4" ht="18.75" customHeight="1" x14ac:dyDescent="0.3">
      <c r="A800" s="15" t="s">
        <v>931</v>
      </c>
      <c r="B800" s="17">
        <v>4748.6099999999997</v>
      </c>
      <c r="C800" s="17">
        <v>5075.0769300000002</v>
      </c>
      <c r="D800" s="17">
        <f t="shared" si="12"/>
        <v>1.0687499984205906</v>
      </c>
    </row>
    <row r="801" spans="1:4" ht="18.75" customHeight="1" x14ac:dyDescent="0.3">
      <c r="A801" s="15" t="s">
        <v>932</v>
      </c>
      <c r="B801" s="17">
        <v>4748.1400000000003</v>
      </c>
      <c r="C801" s="17">
        <v>5074.5746200000003</v>
      </c>
      <c r="D801" s="17">
        <f t="shared" si="12"/>
        <v>1.068749998946956</v>
      </c>
    </row>
    <row r="802" spans="1:4" ht="18.75" customHeight="1" x14ac:dyDescent="0.3">
      <c r="A802" s="15" t="s">
        <v>933</v>
      </c>
      <c r="B802" s="17">
        <v>4748.1400000000003</v>
      </c>
      <c r="C802" s="17">
        <v>5074.5746200000003</v>
      </c>
      <c r="D802" s="17">
        <f t="shared" si="12"/>
        <v>1.068749998946956</v>
      </c>
    </row>
    <row r="803" spans="1:4" ht="18.75" customHeight="1" x14ac:dyDescent="0.3">
      <c r="A803" s="15" t="s">
        <v>934</v>
      </c>
      <c r="B803" s="17">
        <v>4748.1400000000003</v>
      </c>
      <c r="C803" s="17">
        <v>5095.9412499999999</v>
      </c>
      <c r="D803" s="17">
        <f t="shared" si="12"/>
        <v>1.0732499989469559</v>
      </c>
    </row>
    <row r="804" spans="1:4" ht="18.75" customHeight="1" x14ac:dyDescent="0.3">
      <c r="A804" s="15" t="s">
        <v>935</v>
      </c>
      <c r="B804" s="17">
        <v>4769.76</v>
      </c>
      <c r="C804" s="17">
        <v>5114.8521300000002</v>
      </c>
      <c r="D804" s="17">
        <f t="shared" si="12"/>
        <v>1.072349998742075</v>
      </c>
    </row>
    <row r="805" spans="1:4" ht="18.75" customHeight="1" x14ac:dyDescent="0.3">
      <c r="A805" s="15" t="s">
        <v>936</v>
      </c>
      <c r="B805" s="17">
        <v>4736.03</v>
      </c>
      <c r="C805" s="17">
        <v>4989.1707999999999</v>
      </c>
      <c r="D805" s="17">
        <f t="shared" si="12"/>
        <v>1.0534499992609845</v>
      </c>
    </row>
    <row r="806" spans="1:4" ht="18.75" customHeight="1" x14ac:dyDescent="0.3">
      <c r="A806" s="15" t="s">
        <v>937</v>
      </c>
      <c r="B806" s="17">
        <v>4835.51</v>
      </c>
      <c r="C806" s="17">
        <v>5135.55339</v>
      </c>
      <c r="D806" s="17">
        <f t="shared" si="12"/>
        <v>1.0620499988625811</v>
      </c>
    </row>
    <row r="807" spans="1:4" ht="18.75" customHeight="1" x14ac:dyDescent="0.3">
      <c r="A807" s="15" t="s">
        <v>938</v>
      </c>
      <c r="B807" s="17">
        <v>4866.5</v>
      </c>
      <c r="C807" s="17">
        <v>5180.6325699999998</v>
      </c>
      <c r="D807" s="17">
        <f t="shared" si="12"/>
        <v>1.0645499989725675</v>
      </c>
    </row>
    <row r="808" spans="1:4" ht="18.75" customHeight="1" x14ac:dyDescent="0.3">
      <c r="A808" s="15" t="s">
        <v>939</v>
      </c>
      <c r="B808" s="17">
        <v>4824.25</v>
      </c>
      <c r="C808" s="17">
        <v>5135.6553299999996</v>
      </c>
      <c r="D808" s="17">
        <f t="shared" si="12"/>
        <v>1.0645499984453541</v>
      </c>
    </row>
    <row r="809" spans="1:4" ht="18.75" customHeight="1" x14ac:dyDescent="0.3">
      <c r="A809" s="15" t="s">
        <v>940</v>
      </c>
      <c r="B809" s="17">
        <v>4824.25</v>
      </c>
      <c r="C809" s="17">
        <v>5135.6553299999996</v>
      </c>
      <c r="D809" s="17">
        <f t="shared" si="12"/>
        <v>1.0645499984453541</v>
      </c>
    </row>
    <row r="810" spans="1:4" ht="18.75" customHeight="1" x14ac:dyDescent="0.3">
      <c r="A810" s="15" t="s">
        <v>941</v>
      </c>
      <c r="B810" s="17">
        <v>4824.25</v>
      </c>
      <c r="C810" s="17">
        <v>5172.31963</v>
      </c>
      <c r="D810" s="17">
        <f t="shared" si="12"/>
        <v>1.0721499984453542</v>
      </c>
    </row>
    <row r="811" spans="1:4" ht="18.75" customHeight="1" x14ac:dyDescent="0.3">
      <c r="A811" s="15" t="s">
        <v>942</v>
      </c>
      <c r="B811" s="17">
        <v>4824.25</v>
      </c>
      <c r="C811" s="17">
        <v>5195.9584599999998</v>
      </c>
      <c r="D811" s="17">
        <f t="shared" si="12"/>
        <v>1.0770499994817846</v>
      </c>
    </row>
    <row r="812" spans="1:4" ht="18.75" customHeight="1" x14ac:dyDescent="0.3">
      <c r="A812" s="15" t="s">
        <v>943</v>
      </c>
      <c r="B812" s="17">
        <v>4804.29</v>
      </c>
      <c r="C812" s="17">
        <v>5184.5495499999997</v>
      </c>
      <c r="D812" s="17">
        <f t="shared" si="12"/>
        <v>1.0791499992714844</v>
      </c>
    </row>
    <row r="813" spans="1:4" ht="18.75" customHeight="1" x14ac:dyDescent="0.3">
      <c r="A813" s="15" t="s">
        <v>944</v>
      </c>
      <c r="B813" s="17">
        <v>4776.09</v>
      </c>
      <c r="C813" s="17">
        <v>5201.16201</v>
      </c>
      <c r="D813" s="17">
        <f t="shared" si="12"/>
        <v>1.089</v>
      </c>
    </row>
    <row r="814" spans="1:4" ht="18.75" customHeight="1" x14ac:dyDescent="0.3">
      <c r="A814" s="15" t="s">
        <v>945</v>
      </c>
      <c r="B814" s="17">
        <v>4755.12</v>
      </c>
      <c r="C814" s="17">
        <v>5117.6979000000001</v>
      </c>
      <c r="D814" s="17">
        <f t="shared" si="12"/>
        <v>1.0762500000000002</v>
      </c>
    </row>
    <row r="815" spans="1:4" ht="18.75" customHeight="1" x14ac:dyDescent="0.3">
      <c r="A815" s="15" t="s">
        <v>946</v>
      </c>
      <c r="B815" s="17">
        <v>4741.76</v>
      </c>
      <c r="C815" s="17">
        <v>5103.3191999999999</v>
      </c>
      <c r="D815" s="17">
        <f t="shared" si="12"/>
        <v>1.0762499999999999</v>
      </c>
    </row>
    <row r="816" spans="1:4" ht="18.75" customHeight="1" x14ac:dyDescent="0.3">
      <c r="A816" s="15" t="s">
        <v>947</v>
      </c>
      <c r="B816" s="17">
        <v>4741.76</v>
      </c>
      <c r="C816" s="17">
        <v>5103.3191999999999</v>
      </c>
      <c r="D816" s="17">
        <f t="shared" si="12"/>
        <v>1.0762499999999999</v>
      </c>
    </row>
    <row r="817" spans="1:4" ht="18.75" customHeight="1" x14ac:dyDescent="0.3">
      <c r="A817" s="15" t="s">
        <v>948</v>
      </c>
      <c r="B817" s="17">
        <v>4741.76</v>
      </c>
      <c r="C817" s="17">
        <v>5112.3285400000004</v>
      </c>
      <c r="D817" s="17">
        <f t="shared" si="12"/>
        <v>1.0781499991564314</v>
      </c>
    </row>
    <row r="818" spans="1:4" ht="18.75" customHeight="1" x14ac:dyDescent="0.3">
      <c r="A818" s="15" t="s">
        <v>949</v>
      </c>
      <c r="B818" s="17">
        <v>4686.83</v>
      </c>
      <c r="C818" s="17">
        <v>5077.4772800000001</v>
      </c>
      <c r="D818" s="17">
        <f t="shared" si="12"/>
        <v>1.083349999893318</v>
      </c>
    </row>
    <row r="819" spans="1:4" ht="18.75" customHeight="1" x14ac:dyDescent="0.3">
      <c r="A819" s="15" t="s">
        <v>950</v>
      </c>
      <c r="B819" s="17">
        <v>4658.79</v>
      </c>
      <c r="C819" s="17">
        <v>5045.9354400000002</v>
      </c>
      <c r="D819" s="17">
        <f t="shared" si="12"/>
        <v>1.0830999980681679</v>
      </c>
    </row>
    <row r="820" spans="1:4" ht="18.75" customHeight="1" x14ac:dyDescent="0.3">
      <c r="A820" s="15" t="s">
        <v>951</v>
      </c>
      <c r="B820" s="17">
        <v>4627.63</v>
      </c>
      <c r="C820" s="17">
        <v>5050.1326099999997</v>
      </c>
      <c r="D820" s="17">
        <f t="shared" si="12"/>
        <v>1.0912999980551599</v>
      </c>
    </row>
    <row r="821" spans="1:4" ht="18.75" customHeight="1" x14ac:dyDescent="0.3">
      <c r="A821" s="15" t="s">
        <v>952</v>
      </c>
      <c r="B821" s="17">
        <v>4627.2700000000004</v>
      </c>
      <c r="C821" s="17">
        <v>5027.2974899999999</v>
      </c>
      <c r="D821" s="17">
        <f t="shared" si="12"/>
        <v>1.0864499996758346</v>
      </c>
    </row>
    <row r="822" spans="1:4" ht="18.75" customHeight="1" x14ac:dyDescent="0.3">
      <c r="A822" s="15" t="s">
        <v>953</v>
      </c>
      <c r="B822" s="17">
        <v>4646.08</v>
      </c>
      <c r="C822" s="17">
        <v>5047.7336100000002</v>
      </c>
      <c r="D822" s="17">
        <f t="shared" si="12"/>
        <v>1.0864499987085887</v>
      </c>
    </row>
    <row r="823" spans="1:4" ht="18.75" customHeight="1" x14ac:dyDescent="0.3">
      <c r="A823" s="15" t="s">
        <v>954</v>
      </c>
      <c r="B823" s="17">
        <v>4646.08</v>
      </c>
      <c r="C823" s="17">
        <v>5047.7336100000002</v>
      </c>
      <c r="D823" s="17">
        <f t="shared" si="12"/>
        <v>1.0864499987085887</v>
      </c>
    </row>
    <row r="824" spans="1:4" ht="18.75" customHeight="1" x14ac:dyDescent="0.3">
      <c r="A824" s="15" t="s">
        <v>955</v>
      </c>
      <c r="B824" s="17">
        <v>4646.08</v>
      </c>
      <c r="C824" s="17">
        <v>5058.8842000000004</v>
      </c>
      <c r="D824" s="17">
        <f t="shared" si="12"/>
        <v>1.0888499982781183</v>
      </c>
    </row>
    <row r="825" spans="1:4" ht="18.75" customHeight="1" x14ac:dyDescent="0.3">
      <c r="A825" s="15" t="s">
        <v>956</v>
      </c>
      <c r="B825" s="18">
        <v>4603</v>
      </c>
      <c r="C825" s="17">
        <v>5049.2608499999997</v>
      </c>
      <c r="D825" s="17">
        <f t="shared" si="12"/>
        <v>1.0969499999999999</v>
      </c>
    </row>
    <row r="826" spans="1:4" ht="18.75" customHeight="1" x14ac:dyDescent="0.3">
      <c r="A826" s="15" t="s">
        <v>957</v>
      </c>
      <c r="B826" s="17">
        <v>4587.3100000000004</v>
      </c>
      <c r="C826" s="17">
        <v>5005.4432999999999</v>
      </c>
      <c r="D826" s="17">
        <f t="shared" si="12"/>
        <v>1.0911499985830475</v>
      </c>
    </row>
    <row r="827" spans="1:4" ht="18.75" customHeight="1" x14ac:dyDescent="0.3">
      <c r="A827" s="15" t="s">
        <v>958</v>
      </c>
      <c r="B827" s="17">
        <v>4570.91</v>
      </c>
      <c r="C827" s="17">
        <v>4993.0335299999997</v>
      </c>
      <c r="D827" s="17">
        <f t="shared" si="12"/>
        <v>1.0923499981404141</v>
      </c>
    </row>
    <row r="828" spans="1:4" ht="18.75" customHeight="1" x14ac:dyDescent="0.3">
      <c r="A828" s="15" t="s">
        <v>959</v>
      </c>
      <c r="B828" s="17">
        <v>4570.91</v>
      </c>
      <c r="C828" s="17">
        <v>4993.0335299999997</v>
      </c>
      <c r="D828" s="17">
        <f t="shared" si="12"/>
        <v>1.0923499981404141</v>
      </c>
    </row>
    <row r="829" spans="1:4" ht="18.75" customHeight="1" x14ac:dyDescent="0.3">
      <c r="A829" s="15" t="s">
        <v>960</v>
      </c>
      <c r="B829" s="17">
        <v>4570.91</v>
      </c>
      <c r="C829" s="17">
        <v>4993.0335299999997</v>
      </c>
      <c r="D829" s="17">
        <f t="shared" si="12"/>
        <v>1.0923499981404141</v>
      </c>
    </row>
    <row r="830" spans="1:4" ht="18.75" customHeight="1" x14ac:dyDescent="0.3">
      <c r="A830" s="15" t="s">
        <v>961</v>
      </c>
      <c r="B830" s="17">
        <v>4570.91</v>
      </c>
      <c r="C830" s="17">
        <v>4993.0335299999997</v>
      </c>
      <c r="D830" s="17">
        <f t="shared" si="12"/>
        <v>1.0923499981404141</v>
      </c>
    </row>
    <row r="831" spans="1:4" ht="18.75" customHeight="1" x14ac:dyDescent="0.3">
      <c r="A831" s="15" t="s">
        <v>962</v>
      </c>
      <c r="B831" s="17">
        <v>4570.91</v>
      </c>
      <c r="C831" s="17">
        <v>4954.63789</v>
      </c>
      <c r="D831" s="17">
        <f t="shared" si="12"/>
        <v>1.0839499990155133</v>
      </c>
    </row>
    <row r="832" spans="1:4" ht="18.75" customHeight="1" x14ac:dyDescent="0.3">
      <c r="A832" s="15" t="s">
        <v>963</v>
      </c>
      <c r="B832" s="17">
        <v>4564.24</v>
      </c>
      <c r="C832" s="17">
        <v>4980.7268999999997</v>
      </c>
      <c r="D832" s="17">
        <f t="shared" si="12"/>
        <v>1.0912500000000001</v>
      </c>
    </row>
    <row r="833" spans="1:4" ht="18.75" customHeight="1" x14ac:dyDescent="0.3">
      <c r="A833" s="15" t="s">
        <v>964</v>
      </c>
      <c r="B833" s="17">
        <v>4516.76</v>
      </c>
      <c r="C833" s="17">
        <v>4958.2732900000001</v>
      </c>
      <c r="D833" s="17">
        <f t="shared" si="12"/>
        <v>1.09775</v>
      </c>
    </row>
    <row r="834" spans="1:4" ht="18.75" customHeight="1" x14ac:dyDescent="0.3">
      <c r="A834" s="15" t="s">
        <v>965</v>
      </c>
      <c r="B834" s="17">
        <v>4458.87</v>
      </c>
      <c r="C834" s="17">
        <v>4925.9366300000002</v>
      </c>
      <c r="D834" s="17">
        <f t="shared" ref="D834:D897" si="13">+C834/B834</f>
        <v>1.10474999943932</v>
      </c>
    </row>
    <row r="835" spans="1:4" ht="18.75" customHeight="1" x14ac:dyDescent="0.3">
      <c r="A835" s="15" t="s">
        <v>966</v>
      </c>
      <c r="B835" s="17">
        <v>4424.0200000000004</v>
      </c>
      <c r="C835" s="17">
        <v>4869.7400100000004</v>
      </c>
      <c r="D835" s="17">
        <f t="shared" si="13"/>
        <v>1.1007499988698062</v>
      </c>
    </row>
    <row r="836" spans="1:4" ht="18.75" customHeight="1" x14ac:dyDescent="0.3">
      <c r="A836" s="15" t="s">
        <v>967</v>
      </c>
      <c r="B836" s="17">
        <v>4425.2700000000004</v>
      </c>
      <c r="C836" s="17">
        <v>4871.1159500000003</v>
      </c>
      <c r="D836" s="17">
        <f t="shared" si="13"/>
        <v>1.1007499994350627</v>
      </c>
    </row>
    <row r="837" spans="1:4" ht="18.75" customHeight="1" x14ac:dyDescent="0.3">
      <c r="A837" s="15" t="s">
        <v>968</v>
      </c>
      <c r="B837" s="17">
        <v>4425.2700000000004</v>
      </c>
      <c r="C837" s="17">
        <v>4871.1159500000003</v>
      </c>
      <c r="D837" s="17">
        <f t="shared" si="13"/>
        <v>1.1007499994350627</v>
      </c>
    </row>
    <row r="838" spans="1:4" ht="18.75" customHeight="1" x14ac:dyDescent="0.3">
      <c r="A838" s="15" t="s">
        <v>969</v>
      </c>
      <c r="B838" s="17">
        <v>4425.2700000000004</v>
      </c>
      <c r="C838" s="17">
        <v>4830.6247300000005</v>
      </c>
      <c r="D838" s="17">
        <f t="shared" si="13"/>
        <v>1.0915999995480501</v>
      </c>
    </row>
    <row r="839" spans="1:4" ht="18.75" customHeight="1" x14ac:dyDescent="0.3">
      <c r="A839" s="15" t="s">
        <v>970</v>
      </c>
      <c r="B839" s="17">
        <v>4431.45</v>
      </c>
      <c r="C839" s="17">
        <v>4857.9770600000002</v>
      </c>
      <c r="D839" s="17">
        <f t="shared" si="13"/>
        <v>1.0962499994358506</v>
      </c>
    </row>
    <row r="840" spans="1:4" ht="18.75" customHeight="1" x14ac:dyDescent="0.3">
      <c r="A840" s="15" t="s">
        <v>971</v>
      </c>
      <c r="B840" s="17">
        <v>4473.07</v>
      </c>
      <c r="C840" s="17">
        <v>4901.8137500000003</v>
      </c>
      <c r="D840" s="17">
        <f t="shared" si="13"/>
        <v>1.0958499978761791</v>
      </c>
    </row>
    <row r="841" spans="1:4" ht="18.75" customHeight="1" x14ac:dyDescent="0.3">
      <c r="A841" s="15" t="s">
        <v>972</v>
      </c>
      <c r="B841" s="17">
        <v>4532.43</v>
      </c>
      <c r="C841" s="17">
        <v>4975.9282700000003</v>
      </c>
      <c r="D841" s="17">
        <f t="shared" si="13"/>
        <v>1.0978499987865229</v>
      </c>
    </row>
    <row r="842" spans="1:4" ht="18.75" customHeight="1" x14ac:dyDescent="0.3">
      <c r="A842" s="15" t="s">
        <v>973</v>
      </c>
      <c r="B842" s="17">
        <v>4535.78</v>
      </c>
      <c r="C842" s="17">
        <v>4977.3381799999997</v>
      </c>
      <c r="D842" s="17">
        <f t="shared" si="13"/>
        <v>1.0973499993385922</v>
      </c>
    </row>
    <row r="843" spans="1:4" ht="18.75" customHeight="1" x14ac:dyDescent="0.3">
      <c r="A843" s="15" t="s">
        <v>974</v>
      </c>
      <c r="B843" s="17">
        <v>4523.6400000000003</v>
      </c>
      <c r="C843" s="17">
        <v>4964.0163499999999</v>
      </c>
      <c r="D843" s="17">
        <f t="shared" si="13"/>
        <v>1.0973499991157563</v>
      </c>
    </row>
    <row r="844" spans="1:4" ht="18.75" customHeight="1" x14ac:dyDescent="0.3">
      <c r="A844" s="15" t="s">
        <v>975</v>
      </c>
      <c r="B844" s="17">
        <v>4523.6400000000003</v>
      </c>
      <c r="C844" s="17">
        <v>4964.0163499999999</v>
      </c>
      <c r="D844" s="17">
        <f t="shared" si="13"/>
        <v>1.0973499991157563</v>
      </c>
    </row>
    <row r="845" spans="1:4" ht="18.75" customHeight="1" x14ac:dyDescent="0.3">
      <c r="A845" s="15" t="s">
        <v>976</v>
      </c>
      <c r="B845" s="17">
        <v>4523.6400000000003</v>
      </c>
      <c r="C845" s="17">
        <v>4989.3487299999997</v>
      </c>
      <c r="D845" s="17">
        <f t="shared" si="13"/>
        <v>1.1029499982315125</v>
      </c>
    </row>
    <row r="846" spans="1:4" ht="18.75" customHeight="1" x14ac:dyDescent="0.3">
      <c r="A846" s="15" t="s">
        <v>977</v>
      </c>
      <c r="B846" s="17">
        <v>4482.45</v>
      </c>
      <c r="C846" s="17">
        <v>4920.6094800000001</v>
      </c>
      <c r="D846" s="17">
        <f t="shared" si="13"/>
        <v>1.097749998326808</v>
      </c>
    </row>
    <row r="847" spans="1:4" ht="18.75" customHeight="1" x14ac:dyDescent="0.3">
      <c r="A847" s="15" t="s">
        <v>978</v>
      </c>
      <c r="B847" s="17">
        <v>4486.6000000000004</v>
      </c>
      <c r="C847" s="17">
        <v>4954.7767100000001</v>
      </c>
      <c r="D847" s="17">
        <f t="shared" si="13"/>
        <v>1.1043499999999999</v>
      </c>
    </row>
    <row r="848" spans="1:4" ht="18.75" customHeight="1" x14ac:dyDescent="0.3">
      <c r="A848" s="15" t="s">
        <v>979</v>
      </c>
      <c r="B848" s="17">
        <v>4552.59</v>
      </c>
      <c r="C848" s="17">
        <v>5012.6292100000001</v>
      </c>
      <c r="D848" s="17">
        <f t="shared" si="13"/>
        <v>1.1010499979132757</v>
      </c>
    </row>
    <row r="849" spans="1:4" ht="18.75" customHeight="1" x14ac:dyDescent="0.3">
      <c r="A849" s="15" t="s">
        <v>980</v>
      </c>
      <c r="B849" s="17">
        <v>4654.1400000000003</v>
      </c>
      <c r="C849" s="17">
        <v>5138.1705599999996</v>
      </c>
      <c r="D849" s="17">
        <f t="shared" si="13"/>
        <v>1.1039999999999999</v>
      </c>
    </row>
    <row r="850" spans="1:4" ht="18.75" customHeight="1" x14ac:dyDescent="0.3">
      <c r="A850" s="15" t="s">
        <v>981</v>
      </c>
      <c r="B850" s="18">
        <v>4669</v>
      </c>
      <c r="C850" s="17">
        <v>5154.576</v>
      </c>
      <c r="D850" s="17">
        <f t="shared" si="13"/>
        <v>1.1040000000000001</v>
      </c>
    </row>
    <row r="851" spans="1:4" ht="18.75" customHeight="1" x14ac:dyDescent="0.3">
      <c r="A851" s="15" t="s">
        <v>982</v>
      </c>
      <c r="B851" s="18">
        <v>4669</v>
      </c>
      <c r="C851" s="17">
        <v>5154.576</v>
      </c>
      <c r="D851" s="17">
        <f t="shared" si="13"/>
        <v>1.1040000000000001</v>
      </c>
    </row>
    <row r="852" spans="1:4" ht="18.75" customHeight="1" x14ac:dyDescent="0.3">
      <c r="A852" s="15" t="s">
        <v>983</v>
      </c>
      <c r="B852" s="18">
        <v>4669</v>
      </c>
      <c r="C852" s="17">
        <v>5126.7954499999996</v>
      </c>
      <c r="D852" s="17">
        <f t="shared" si="13"/>
        <v>1.09805</v>
      </c>
    </row>
    <row r="853" spans="1:4" ht="18.75" customHeight="1" x14ac:dyDescent="0.3">
      <c r="A853" s="15" t="s">
        <v>984</v>
      </c>
      <c r="B853" s="18">
        <v>4669</v>
      </c>
      <c r="C853" s="17">
        <v>5126.0950999999995</v>
      </c>
      <c r="D853" s="17">
        <f t="shared" si="13"/>
        <v>1.0978999999999999</v>
      </c>
    </row>
    <row r="854" spans="1:4" ht="18.75" customHeight="1" x14ac:dyDescent="0.3">
      <c r="A854" s="15" t="s">
        <v>985</v>
      </c>
      <c r="B854" s="17">
        <v>4713.08</v>
      </c>
      <c r="C854" s="17">
        <v>5209.3673200000003</v>
      </c>
      <c r="D854" s="17">
        <f t="shared" si="13"/>
        <v>1.1052999991512982</v>
      </c>
    </row>
    <row r="855" spans="1:4" ht="18.75" customHeight="1" x14ac:dyDescent="0.3">
      <c r="A855" s="15" t="s">
        <v>986</v>
      </c>
      <c r="B855" s="17">
        <v>4667.09</v>
      </c>
      <c r="C855" s="17">
        <v>5134.0323500000004</v>
      </c>
      <c r="D855" s="17">
        <f t="shared" si="13"/>
        <v>1.1000499990358017</v>
      </c>
    </row>
    <row r="856" spans="1:4" ht="18.75" customHeight="1" x14ac:dyDescent="0.3">
      <c r="A856" s="15" t="s">
        <v>987</v>
      </c>
      <c r="B856" s="17">
        <v>4616.58</v>
      </c>
      <c r="C856" s="17">
        <v>5081.2387699999999</v>
      </c>
      <c r="D856" s="17">
        <f t="shared" si="13"/>
        <v>1.1006499984837261</v>
      </c>
    </row>
    <row r="857" spans="1:4" ht="18.75" customHeight="1" x14ac:dyDescent="0.3">
      <c r="A857" s="15" t="s">
        <v>988</v>
      </c>
      <c r="B857" s="17">
        <v>4552.5600000000004</v>
      </c>
      <c r="C857" s="17">
        <v>5010.7751600000001</v>
      </c>
      <c r="D857" s="17">
        <f t="shared" si="13"/>
        <v>1.1006499991213734</v>
      </c>
    </row>
    <row r="858" spans="1:4" ht="18.75" customHeight="1" x14ac:dyDescent="0.3">
      <c r="A858" s="15" t="s">
        <v>989</v>
      </c>
      <c r="B858" s="17">
        <v>4552.5600000000004</v>
      </c>
      <c r="C858" s="17">
        <v>5010.7751600000001</v>
      </c>
      <c r="D858" s="17">
        <f t="shared" si="13"/>
        <v>1.1006499991213734</v>
      </c>
    </row>
    <row r="859" spans="1:4" ht="18.75" customHeight="1" x14ac:dyDescent="0.3">
      <c r="A859" s="15" t="s">
        <v>990</v>
      </c>
      <c r="B859" s="17">
        <v>4552.5600000000004</v>
      </c>
      <c r="C859" s="17">
        <v>5014.1895800000002</v>
      </c>
      <c r="D859" s="17">
        <f t="shared" si="13"/>
        <v>1.1013999991213734</v>
      </c>
    </row>
    <row r="860" spans="1:4" ht="18.75" customHeight="1" x14ac:dyDescent="0.3">
      <c r="A860" s="15" t="s">
        <v>991</v>
      </c>
      <c r="B860" s="17">
        <v>4490.58</v>
      </c>
      <c r="C860" s="17">
        <v>4919.6549100000002</v>
      </c>
      <c r="D860" s="17">
        <f t="shared" si="13"/>
        <v>1.0955499979958045</v>
      </c>
    </row>
    <row r="861" spans="1:4" ht="18.75" customHeight="1" x14ac:dyDescent="0.3">
      <c r="A861" s="15" t="s">
        <v>992</v>
      </c>
      <c r="B861" s="17">
        <v>4540.34</v>
      </c>
      <c r="C861" s="17">
        <v>4981.66104</v>
      </c>
      <c r="D861" s="17">
        <f t="shared" si="13"/>
        <v>1.0971999982380174</v>
      </c>
    </row>
    <row r="862" spans="1:4" ht="18.75" customHeight="1" x14ac:dyDescent="0.3">
      <c r="A862" s="15" t="s">
        <v>993</v>
      </c>
      <c r="B862" s="17">
        <v>4545.3900000000003</v>
      </c>
      <c r="C862" s="17">
        <v>4962.6567999999997</v>
      </c>
      <c r="D862" s="17">
        <f t="shared" si="13"/>
        <v>1.0917999995599936</v>
      </c>
    </row>
    <row r="863" spans="1:4" ht="18.75" customHeight="1" x14ac:dyDescent="0.3">
      <c r="A863" s="15" t="s">
        <v>994</v>
      </c>
      <c r="B863" s="17">
        <v>4601.1499999999996</v>
      </c>
      <c r="C863" s="17">
        <v>4997.9991799999998</v>
      </c>
      <c r="D863" s="17">
        <f t="shared" si="13"/>
        <v>1.0862499983699727</v>
      </c>
    </row>
    <row r="864" spans="1:4" ht="18.75" customHeight="1" x14ac:dyDescent="0.3">
      <c r="A864" s="15" t="s">
        <v>995</v>
      </c>
      <c r="B864" s="17">
        <v>4564.4399999999996</v>
      </c>
      <c r="C864" s="17">
        <v>4958.1229499999999</v>
      </c>
      <c r="D864" s="17">
        <f t="shared" si="13"/>
        <v>1.0862500000000002</v>
      </c>
    </row>
    <row r="865" spans="1:4" ht="18.75" customHeight="1" x14ac:dyDescent="0.3">
      <c r="A865" s="15" t="s">
        <v>996</v>
      </c>
      <c r="B865" s="17">
        <v>4564.4399999999996</v>
      </c>
      <c r="C865" s="17">
        <v>4958.1229499999999</v>
      </c>
      <c r="D865" s="17">
        <f t="shared" si="13"/>
        <v>1.0862500000000002</v>
      </c>
    </row>
    <row r="866" spans="1:4" ht="18.75" customHeight="1" x14ac:dyDescent="0.3">
      <c r="A866" s="15" t="s">
        <v>997</v>
      </c>
      <c r="B866" s="17">
        <v>4564.4399999999996</v>
      </c>
      <c r="C866" s="17">
        <v>4959.4922800000004</v>
      </c>
      <c r="D866" s="17">
        <f t="shared" si="13"/>
        <v>1.0865499995618304</v>
      </c>
    </row>
    <row r="867" spans="1:4" ht="18.75" customHeight="1" x14ac:dyDescent="0.3">
      <c r="A867" s="15" t="s">
        <v>998</v>
      </c>
      <c r="B867" s="17">
        <v>4506.49</v>
      </c>
      <c r="C867" s="17">
        <v>4896.9773500000001</v>
      </c>
      <c r="D867" s="17">
        <f t="shared" si="13"/>
        <v>1.0866499981138316</v>
      </c>
    </row>
    <row r="868" spans="1:4" ht="18.75" customHeight="1" x14ac:dyDescent="0.3">
      <c r="A868" s="15" t="s">
        <v>999</v>
      </c>
      <c r="B868" s="17">
        <v>4531.58</v>
      </c>
      <c r="C868" s="17">
        <v>4903.3961300000001</v>
      </c>
      <c r="D868" s="17">
        <f t="shared" si="13"/>
        <v>1.0820499980139378</v>
      </c>
    </row>
    <row r="869" spans="1:4" ht="18.75" customHeight="1" x14ac:dyDescent="0.3">
      <c r="A869" s="15" t="s">
        <v>1000</v>
      </c>
      <c r="B869" s="17">
        <v>4528.3</v>
      </c>
      <c r="C869" s="17">
        <v>4876.7526799999996</v>
      </c>
      <c r="D869" s="17">
        <f t="shared" si="13"/>
        <v>1.0769499988958326</v>
      </c>
    </row>
    <row r="870" spans="1:4" ht="18.75" customHeight="1" x14ac:dyDescent="0.3">
      <c r="A870" s="15" t="s">
        <v>1001</v>
      </c>
      <c r="B870" s="17">
        <v>4521.6400000000003</v>
      </c>
      <c r="C870" s="17">
        <v>4877.4930599999998</v>
      </c>
      <c r="D870" s="17">
        <f t="shared" si="13"/>
        <v>1.0786999982307304</v>
      </c>
    </row>
    <row r="871" spans="1:4" ht="18.75" customHeight="1" x14ac:dyDescent="0.3">
      <c r="A871" s="15" t="s">
        <v>1002</v>
      </c>
      <c r="B871" s="17">
        <v>4528.67</v>
      </c>
      <c r="C871" s="17">
        <v>4885.0763200000001</v>
      </c>
      <c r="D871" s="17">
        <f t="shared" si="13"/>
        <v>1.0786999980126615</v>
      </c>
    </row>
    <row r="872" spans="1:4" ht="18.75" customHeight="1" x14ac:dyDescent="0.3">
      <c r="A872" s="15" t="s">
        <v>1003</v>
      </c>
      <c r="B872" s="17">
        <v>4528.67</v>
      </c>
      <c r="C872" s="17">
        <v>4885.0763200000001</v>
      </c>
      <c r="D872" s="17">
        <f t="shared" si="13"/>
        <v>1.0786999980126615</v>
      </c>
    </row>
    <row r="873" spans="1:4" ht="18.75" customHeight="1" x14ac:dyDescent="0.3">
      <c r="A873" s="15" t="s">
        <v>1004</v>
      </c>
      <c r="B873" s="17">
        <v>4528.67</v>
      </c>
      <c r="C873" s="17">
        <v>4890.51073</v>
      </c>
      <c r="D873" s="17">
        <f t="shared" si="13"/>
        <v>1.0798999993375538</v>
      </c>
    </row>
    <row r="874" spans="1:4" ht="18.75" customHeight="1" x14ac:dyDescent="0.3">
      <c r="A874" s="15" t="s">
        <v>1005</v>
      </c>
      <c r="B874" s="17">
        <v>4528.67</v>
      </c>
      <c r="C874" s="17">
        <v>4881.2269500000002</v>
      </c>
      <c r="D874" s="17">
        <f t="shared" si="13"/>
        <v>1.077849997902254</v>
      </c>
    </row>
    <row r="875" spans="1:4" ht="18.75" customHeight="1" x14ac:dyDescent="0.3">
      <c r="A875" s="15" t="s">
        <v>1006</v>
      </c>
      <c r="B875" s="17">
        <v>4501.8100000000004</v>
      </c>
      <c r="C875" s="17">
        <v>4845.0730100000001</v>
      </c>
      <c r="D875" s="17">
        <f t="shared" si="13"/>
        <v>1.0762499994446677</v>
      </c>
    </row>
    <row r="876" spans="1:4" ht="18.75" customHeight="1" x14ac:dyDescent="0.3">
      <c r="A876" s="15" t="s">
        <v>1007</v>
      </c>
      <c r="B876" s="17">
        <v>4448.93</v>
      </c>
      <c r="C876" s="17">
        <v>4773.0345500000003</v>
      </c>
      <c r="D876" s="17">
        <f t="shared" si="13"/>
        <v>1.0728499998876133</v>
      </c>
    </row>
    <row r="877" spans="1:4" ht="18.75" customHeight="1" x14ac:dyDescent="0.3">
      <c r="A877" s="15" t="s">
        <v>1008</v>
      </c>
      <c r="B877" s="17">
        <v>4470.83</v>
      </c>
      <c r="C877" s="17">
        <v>4786.2470499999999</v>
      </c>
      <c r="D877" s="17">
        <f t="shared" si="13"/>
        <v>1.0705499985461313</v>
      </c>
    </row>
    <row r="878" spans="1:4" ht="18.75" customHeight="1" x14ac:dyDescent="0.3">
      <c r="A878" s="15" t="s">
        <v>1009</v>
      </c>
      <c r="B878" s="17">
        <v>4461.66</v>
      </c>
      <c r="C878" s="17">
        <v>4776.4301100000002</v>
      </c>
      <c r="D878" s="17">
        <f t="shared" si="13"/>
        <v>1.0705499993276046</v>
      </c>
    </row>
    <row r="879" spans="1:4" ht="18.75" customHeight="1" x14ac:dyDescent="0.3">
      <c r="A879" s="15" t="s">
        <v>1010</v>
      </c>
      <c r="B879" s="17">
        <v>4461.66</v>
      </c>
      <c r="C879" s="17">
        <v>4776.4301100000002</v>
      </c>
      <c r="D879" s="17">
        <f t="shared" si="13"/>
        <v>1.0705499993276046</v>
      </c>
    </row>
    <row r="880" spans="1:4" ht="18.75" customHeight="1" x14ac:dyDescent="0.3">
      <c r="A880" s="15" t="s">
        <v>1011</v>
      </c>
      <c r="B880" s="17">
        <v>4461.66</v>
      </c>
      <c r="C880" s="17">
        <v>4777.9916899999998</v>
      </c>
      <c r="D880" s="17">
        <f t="shared" si="13"/>
        <v>1.0708999991034727</v>
      </c>
    </row>
    <row r="881" spans="1:4" ht="18.75" customHeight="1" x14ac:dyDescent="0.3">
      <c r="A881" s="15" t="s">
        <v>1012</v>
      </c>
      <c r="B881" s="17">
        <v>4461.66</v>
      </c>
      <c r="C881" s="17">
        <v>4786.2457599999998</v>
      </c>
      <c r="D881" s="17">
        <f t="shared" si="13"/>
        <v>1.072749998879341</v>
      </c>
    </row>
    <row r="882" spans="1:4" ht="18.75" customHeight="1" x14ac:dyDescent="0.3">
      <c r="A882" s="15" t="s">
        <v>1013</v>
      </c>
      <c r="B882" s="17">
        <v>4408.6499999999996</v>
      </c>
      <c r="C882" s="17">
        <v>4700.0617599999996</v>
      </c>
      <c r="D882" s="17">
        <f t="shared" si="13"/>
        <v>1.0660999988658659</v>
      </c>
    </row>
    <row r="883" spans="1:4" ht="18.75" customHeight="1" x14ac:dyDescent="0.3">
      <c r="A883" s="15" t="s">
        <v>1014</v>
      </c>
      <c r="B883" s="17">
        <v>4434.09</v>
      </c>
      <c r="C883" s="17">
        <v>4758.4436800000003</v>
      </c>
      <c r="D883" s="17">
        <f t="shared" si="13"/>
        <v>1.073149999210661</v>
      </c>
    </row>
    <row r="884" spans="1:4" ht="18.75" customHeight="1" x14ac:dyDescent="0.3">
      <c r="A884" s="15" t="s">
        <v>1015</v>
      </c>
      <c r="B884" s="17">
        <v>4410.49</v>
      </c>
      <c r="C884" s="17">
        <v>4730.4710400000004</v>
      </c>
      <c r="D884" s="17">
        <f t="shared" si="13"/>
        <v>1.0725499978460444</v>
      </c>
    </row>
    <row r="885" spans="1:4" ht="18.75" customHeight="1" x14ac:dyDescent="0.3">
      <c r="A885" s="15" t="s">
        <v>1016</v>
      </c>
      <c r="B885" s="17">
        <v>4355.8</v>
      </c>
      <c r="C885" s="17">
        <v>4671.8132900000001</v>
      </c>
      <c r="D885" s="17">
        <f t="shared" si="13"/>
        <v>1.0725499999999999</v>
      </c>
    </row>
    <row r="886" spans="1:4" ht="18.75" customHeight="1" x14ac:dyDescent="0.3">
      <c r="A886" s="15" t="s">
        <v>1017</v>
      </c>
      <c r="B886" s="17">
        <v>4355.8</v>
      </c>
      <c r="C886" s="17">
        <v>4671.8132900000001</v>
      </c>
      <c r="D886" s="17">
        <f t="shared" si="13"/>
        <v>1.0725499999999999</v>
      </c>
    </row>
    <row r="887" spans="1:4" ht="18.75" customHeight="1" x14ac:dyDescent="0.3">
      <c r="A887" s="15" t="s">
        <v>1018</v>
      </c>
      <c r="B887" s="17">
        <v>4355.8</v>
      </c>
      <c r="C887" s="17">
        <v>4665.7151700000004</v>
      </c>
      <c r="D887" s="17">
        <f t="shared" si="13"/>
        <v>1.07115</v>
      </c>
    </row>
    <row r="888" spans="1:4" ht="18.75" customHeight="1" x14ac:dyDescent="0.3">
      <c r="A888" s="15" t="s">
        <v>1019</v>
      </c>
      <c r="B888" s="17">
        <v>4307.0200000000004</v>
      </c>
      <c r="C888" s="17">
        <v>4604.4197299999996</v>
      </c>
      <c r="D888" s="17">
        <f t="shared" si="13"/>
        <v>1.0690499997678207</v>
      </c>
    </row>
    <row r="889" spans="1:4" ht="18.75" customHeight="1" x14ac:dyDescent="0.3">
      <c r="A889" s="15" t="s">
        <v>1020</v>
      </c>
      <c r="B889" s="18">
        <v>4245</v>
      </c>
      <c r="C889" s="17">
        <v>4545.3337499999998</v>
      </c>
      <c r="D889" s="17">
        <f t="shared" si="13"/>
        <v>1.0707499999999999</v>
      </c>
    </row>
    <row r="890" spans="1:4" ht="18.75" customHeight="1" x14ac:dyDescent="0.3">
      <c r="A890" s="15" t="s">
        <v>1021</v>
      </c>
      <c r="B890" s="17">
        <v>4209.1400000000003</v>
      </c>
      <c r="C890" s="17">
        <v>4533.4542300000003</v>
      </c>
      <c r="D890" s="17">
        <f t="shared" si="13"/>
        <v>1.0770499983369524</v>
      </c>
    </row>
    <row r="891" spans="1:4" ht="18.75" customHeight="1" x14ac:dyDescent="0.3">
      <c r="A891" s="15" t="s">
        <v>1022</v>
      </c>
      <c r="B891" s="17">
        <v>4179.9799999999996</v>
      </c>
      <c r="C891" s="17">
        <v>4496.4044800000001</v>
      </c>
      <c r="D891" s="17">
        <f t="shared" si="13"/>
        <v>1.0756999985645865</v>
      </c>
    </row>
    <row r="892" spans="1:4" ht="18.75" customHeight="1" x14ac:dyDescent="0.3">
      <c r="A892" s="15" t="s">
        <v>1023</v>
      </c>
      <c r="B892" s="17">
        <v>4173.66</v>
      </c>
      <c r="C892" s="17">
        <v>4489.6060600000001</v>
      </c>
      <c r="D892" s="17">
        <f t="shared" si="13"/>
        <v>1.0756999995208043</v>
      </c>
    </row>
    <row r="893" spans="1:4" ht="18.75" customHeight="1" x14ac:dyDescent="0.3">
      <c r="A893" s="15" t="s">
        <v>1024</v>
      </c>
      <c r="B893" s="17">
        <v>4173.66</v>
      </c>
      <c r="C893" s="17">
        <v>4489.6060600000001</v>
      </c>
      <c r="D893" s="17">
        <f t="shared" si="13"/>
        <v>1.0756999995208043</v>
      </c>
    </row>
    <row r="894" spans="1:4" ht="18.75" customHeight="1" x14ac:dyDescent="0.3">
      <c r="A894" s="15" t="s">
        <v>1025</v>
      </c>
      <c r="B894" s="17">
        <v>4173.66</v>
      </c>
      <c r="C894" s="17">
        <v>4485.6410800000003</v>
      </c>
      <c r="D894" s="17">
        <f t="shared" si="13"/>
        <v>1.0747499988020108</v>
      </c>
    </row>
    <row r="895" spans="1:4" ht="18.75" customHeight="1" x14ac:dyDescent="0.3">
      <c r="A895" s="15" t="s">
        <v>1026</v>
      </c>
      <c r="B895" s="17">
        <v>4173.66</v>
      </c>
      <c r="C895" s="17">
        <v>4508.5962099999997</v>
      </c>
      <c r="D895" s="17">
        <f t="shared" si="13"/>
        <v>1.0802499988020107</v>
      </c>
    </row>
    <row r="896" spans="1:4" ht="18.75" customHeight="1" x14ac:dyDescent="0.3">
      <c r="A896" s="15" t="s">
        <v>1027</v>
      </c>
      <c r="B896" s="17">
        <v>4186.3</v>
      </c>
      <c r="C896" s="17">
        <v>4544.0193300000001</v>
      </c>
      <c r="D896" s="17">
        <f t="shared" si="13"/>
        <v>1.0854499988056279</v>
      </c>
    </row>
    <row r="897" spans="1:4" ht="18.75" customHeight="1" x14ac:dyDescent="0.3">
      <c r="A897" s="15" t="s">
        <v>1028</v>
      </c>
      <c r="B897" s="17">
        <v>4182.33</v>
      </c>
      <c r="C897" s="17">
        <v>4563.5493699999997</v>
      </c>
      <c r="D897" s="17">
        <f t="shared" si="13"/>
        <v>1.0911499977285388</v>
      </c>
    </row>
    <row r="898" spans="1:4" ht="18.75" customHeight="1" x14ac:dyDescent="0.3">
      <c r="A898" s="15" t="s">
        <v>1029</v>
      </c>
      <c r="B898" s="17">
        <v>4164.66</v>
      </c>
      <c r="C898" s="17">
        <v>4550.0992800000004</v>
      </c>
      <c r="D898" s="17">
        <f t="shared" ref="D898:D961" si="14">+C898/B898</f>
        <v>1.0925499992796532</v>
      </c>
    </row>
    <row r="899" spans="1:4" ht="18.75" customHeight="1" x14ac:dyDescent="0.3">
      <c r="A899" s="15" t="s">
        <v>1030</v>
      </c>
      <c r="B899" s="17">
        <v>4145.72</v>
      </c>
      <c r="C899" s="17">
        <v>4529.4063800000004</v>
      </c>
      <c r="D899" s="17">
        <f t="shared" si="14"/>
        <v>1.0925499985527243</v>
      </c>
    </row>
    <row r="900" spans="1:4" ht="18.75" customHeight="1" x14ac:dyDescent="0.3">
      <c r="A900" s="15" t="s">
        <v>1031</v>
      </c>
      <c r="B900" s="17">
        <v>4145.72</v>
      </c>
      <c r="C900" s="17">
        <v>4529.4063800000004</v>
      </c>
      <c r="D900" s="17">
        <f t="shared" si="14"/>
        <v>1.0925499985527243</v>
      </c>
    </row>
    <row r="901" spans="1:4" ht="18.75" customHeight="1" x14ac:dyDescent="0.3">
      <c r="A901" s="15" t="s">
        <v>1032</v>
      </c>
      <c r="B901" s="17">
        <v>4145.72</v>
      </c>
      <c r="C901" s="17">
        <v>4528.9918100000004</v>
      </c>
      <c r="D901" s="17">
        <f t="shared" si="14"/>
        <v>1.0924499990351495</v>
      </c>
    </row>
    <row r="902" spans="1:4" ht="18.75" customHeight="1" x14ac:dyDescent="0.3">
      <c r="A902" s="15" t="s">
        <v>1033</v>
      </c>
      <c r="B902" s="17">
        <v>4145.72</v>
      </c>
      <c r="C902" s="17">
        <v>4519.6639400000004</v>
      </c>
      <c r="D902" s="17">
        <f t="shared" si="14"/>
        <v>1.0901999990351494</v>
      </c>
    </row>
    <row r="903" spans="1:4" ht="18.75" customHeight="1" x14ac:dyDescent="0.3">
      <c r="A903" s="15" t="s">
        <v>1034</v>
      </c>
      <c r="B903" s="17">
        <v>4149.18</v>
      </c>
      <c r="C903" s="17">
        <v>4545.4266900000002</v>
      </c>
      <c r="D903" s="17">
        <f t="shared" si="14"/>
        <v>1.0954999999999999</v>
      </c>
    </row>
    <row r="904" spans="1:4" ht="18.75" customHeight="1" x14ac:dyDescent="0.3">
      <c r="A904" s="15" t="s">
        <v>1035</v>
      </c>
      <c r="B904" s="17">
        <v>4158.21</v>
      </c>
      <c r="C904" s="17">
        <v>4557.1902399999999</v>
      </c>
      <c r="D904" s="17">
        <f t="shared" si="14"/>
        <v>1.0959499977153631</v>
      </c>
    </row>
    <row r="905" spans="1:4" ht="18.75" customHeight="1" x14ac:dyDescent="0.3">
      <c r="A905" s="15" t="s">
        <v>1036</v>
      </c>
      <c r="B905" s="17">
        <v>4114.3900000000003</v>
      </c>
      <c r="C905" s="17">
        <v>4477.4849100000001</v>
      </c>
      <c r="D905" s="17">
        <f t="shared" si="14"/>
        <v>1.0882499981771294</v>
      </c>
    </row>
    <row r="906" spans="1:4" ht="18.75" customHeight="1" x14ac:dyDescent="0.3">
      <c r="A906" s="15" t="s">
        <v>1037</v>
      </c>
      <c r="B906" s="17">
        <v>4168.88</v>
      </c>
      <c r="C906" s="17">
        <v>4536.7836600000001</v>
      </c>
      <c r="D906" s="17">
        <f t="shared" si="14"/>
        <v>1.0882499999999999</v>
      </c>
    </row>
    <row r="907" spans="1:4" ht="18.75" customHeight="1" x14ac:dyDescent="0.3">
      <c r="A907" s="15" t="s">
        <v>1038</v>
      </c>
      <c r="B907" s="17">
        <v>4168.88</v>
      </c>
      <c r="C907" s="17">
        <v>4536.7836600000001</v>
      </c>
      <c r="D907" s="17">
        <f t="shared" si="14"/>
        <v>1.0882499999999999</v>
      </c>
    </row>
    <row r="908" spans="1:4" ht="18.75" customHeight="1" x14ac:dyDescent="0.3">
      <c r="A908" s="15" t="s">
        <v>1039</v>
      </c>
      <c r="B908" s="17">
        <v>4168.88</v>
      </c>
      <c r="C908" s="17">
        <v>4547.8311899999999</v>
      </c>
      <c r="D908" s="17">
        <f t="shared" si="14"/>
        <v>1.0908999995202548</v>
      </c>
    </row>
    <row r="909" spans="1:4" ht="18.75" customHeight="1" x14ac:dyDescent="0.3">
      <c r="A909" s="15" t="s">
        <v>1040</v>
      </c>
      <c r="B909" s="17">
        <v>4172.33</v>
      </c>
      <c r="C909" s="17">
        <v>4568.7013500000003</v>
      </c>
      <c r="D909" s="17">
        <f t="shared" si="14"/>
        <v>1.0950000000000002</v>
      </c>
    </row>
    <row r="910" spans="1:4" ht="18.75" customHeight="1" x14ac:dyDescent="0.3">
      <c r="A910" s="15" t="s">
        <v>1041</v>
      </c>
      <c r="B910" s="17">
        <v>4152.4799999999996</v>
      </c>
      <c r="C910" s="17">
        <v>4526.4108200000001</v>
      </c>
      <c r="D910" s="17">
        <f t="shared" si="14"/>
        <v>1.0900499990367203</v>
      </c>
    </row>
    <row r="911" spans="1:4" ht="18.75" customHeight="1" x14ac:dyDescent="0.3">
      <c r="A911" s="15" t="s">
        <v>1042</v>
      </c>
      <c r="B911" s="17">
        <v>4169.6000000000004</v>
      </c>
      <c r="C911" s="17">
        <v>4540.0689599999996</v>
      </c>
      <c r="D911" s="17">
        <f t="shared" si="14"/>
        <v>1.0888499999999999</v>
      </c>
    </row>
    <row r="912" spans="1:4" ht="18.75" customHeight="1" x14ac:dyDescent="0.3">
      <c r="A912" s="15" t="s">
        <v>1043</v>
      </c>
      <c r="B912" s="17">
        <v>4191.28</v>
      </c>
      <c r="C912" s="17">
        <v>4572.6864800000003</v>
      </c>
      <c r="D912" s="17">
        <f t="shared" si="14"/>
        <v>1.0910000000000002</v>
      </c>
    </row>
    <row r="913" spans="1:4" ht="18.75" customHeight="1" x14ac:dyDescent="0.3">
      <c r="A913" s="15" t="s">
        <v>1044</v>
      </c>
      <c r="B913" s="17">
        <v>4177.58</v>
      </c>
      <c r="C913" s="17">
        <v>4557.7397799999999</v>
      </c>
      <c r="D913" s="17">
        <f t="shared" si="14"/>
        <v>1.091</v>
      </c>
    </row>
    <row r="914" spans="1:4" ht="18.75" customHeight="1" x14ac:dyDescent="0.3">
      <c r="A914" s="15" t="s">
        <v>1045</v>
      </c>
      <c r="B914" s="17">
        <v>4177.58</v>
      </c>
      <c r="C914" s="17">
        <v>4557.7397799999999</v>
      </c>
      <c r="D914" s="17">
        <f t="shared" si="14"/>
        <v>1.091</v>
      </c>
    </row>
    <row r="915" spans="1:4" ht="18.75" customHeight="1" x14ac:dyDescent="0.3">
      <c r="A915" s="15" t="s">
        <v>1046</v>
      </c>
      <c r="B915" s="17">
        <v>4177.58</v>
      </c>
      <c r="C915" s="17">
        <v>4556.2776199999998</v>
      </c>
      <c r="D915" s="17">
        <f t="shared" si="14"/>
        <v>1.0906499983243887</v>
      </c>
    </row>
    <row r="916" spans="1:4" ht="18.75" customHeight="1" x14ac:dyDescent="0.3">
      <c r="A916" s="15" t="s">
        <v>1047</v>
      </c>
      <c r="B916" s="17">
        <v>4177.58</v>
      </c>
      <c r="C916" s="17">
        <v>4556.2776199999998</v>
      </c>
      <c r="D916" s="17">
        <f t="shared" si="14"/>
        <v>1.0906499983243887</v>
      </c>
    </row>
    <row r="917" spans="1:4" ht="18.75" customHeight="1" x14ac:dyDescent="0.3">
      <c r="A917" s="15" t="s">
        <v>1048</v>
      </c>
      <c r="B917" s="17">
        <v>4177.58</v>
      </c>
      <c r="C917" s="17">
        <v>4542.7004900000002</v>
      </c>
      <c r="D917" s="17">
        <f t="shared" si="14"/>
        <v>1.087399999521254</v>
      </c>
    </row>
    <row r="918" spans="1:4" ht="18.75" customHeight="1" x14ac:dyDescent="0.3">
      <c r="A918" s="15" t="s">
        <v>1049</v>
      </c>
      <c r="B918" s="17">
        <v>4128.08</v>
      </c>
      <c r="C918" s="17">
        <v>4486.1909400000004</v>
      </c>
      <c r="D918" s="17">
        <f t="shared" si="14"/>
        <v>1.0867500000000001</v>
      </c>
    </row>
    <row r="919" spans="1:4" ht="18.75" customHeight="1" x14ac:dyDescent="0.3">
      <c r="A919" s="15" t="s">
        <v>1050</v>
      </c>
      <c r="B919" s="17">
        <v>4195.93</v>
      </c>
      <c r="C919" s="17">
        <v>4594.3335500000003</v>
      </c>
      <c r="D919" s="17">
        <f t="shared" si="14"/>
        <v>1.0949499991658584</v>
      </c>
    </row>
    <row r="920" spans="1:4" ht="18.75" customHeight="1" x14ac:dyDescent="0.3">
      <c r="A920" s="15" t="s">
        <v>1051</v>
      </c>
      <c r="B920" s="17">
        <v>4189.96</v>
      </c>
      <c r="C920" s="17">
        <v>4587.7966999999999</v>
      </c>
      <c r="D920" s="17">
        <f t="shared" si="14"/>
        <v>1.0949499995226684</v>
      </c>
    </row>
    <row r="921" spans="1:4" ht="18.75" customHeight="1" x14ac:dyDescent="0.3">
      <c r="A921" s="15" t="s">
        <v>1052</v>
      </c>
      <c r="B921" s="17">
        <v>4189.96</v>
      </c>
      <c r="C921" s="17">
        <v>4587.7966999999999</v>
      </c>
      <c r="D921" s="17">
        <f t="shared" si="14"/>
        <v>1.0949499995226684</v>
      </c>
    </row>
    <row r="922" spans="1:4" ht="18.75" customHeight="1" x14ac:dyDescent="0.3">
      <c r="A922" s="15" t="s">
        <v>1053</v>
      </c>
      <c r="B922" s="17">
        <v>4189.96</v>
      </c>
      <c r="C922" s="17">
        <v>4599.10959</v>
      </c>
      <c r="D922" s="17">
        <f t="shared" si="14"/>
        <v>1.097649999045337</v>
      </c>
    </row>
    <row r="923" spans="1:4" ht="18.75" customHeight="1" x14ac:dyDescent="0.3">
      <c r="A923" s="15" t="s">
        <v>1054</v>
      </c>
      <c r="B923" s="17">
        <v>4154.0600000000004</v>
      </c>
      <c r="C923" s="17">
        <v>4565.5196400000004</v>
      </c>
      <c r="D923" s="17">
        <f t="shared" si="14"/>
        <v>1.0990499992778149</v>
      </c>
    </row>
    <row r="924" spans="1:4" ht="18.75" customHeight="1" x14ac:dyDescent="0.3">
      <c r="A924" s="15" t="s">
        <v>1055</v>
      </c>
      <c r="B924" s="17">
        <v>4193.59</v>
      </c>
      <c r="C924" s="17">
        <v>4663.6914299999999</v>
      </c>
      <c r="D924" s="17">
        <f t="shared" si="14"/>
        <v>1.1120999978538675</v>
      </c>
    </row>
    <row r="925" spans="1:4" ht="18.75" customHeight="1" x14ac:dyDescent="0.3">
      <c r="A925" s="15" t="s">
        <v>1056</v>
      </c>
      <c r="B925" s="17">
        <v>4128.67</v>
      </c>
      <c r="C925" s="17">
        <v>4621.8396300000004</v>
      </c>
      <c r="D925" s="17">
        <f t="shared" si="14"/>
        <v>1.1194499996366869</v>
      </c>
    </row>
    <row r="926" spans="1:4" ht="18.75" customHeight="1" x14ac:dyDescent="0.3">
      <c r="A926" s="15" t="s">
        <v>1057</v>
      </c>
      <c r="B926" s="17">
        <v>4102.13</v>
      </c>
      <c r="C926" s="17">
        <v>4611.8196500000004</v>
      </c>
      <c r="D926" s="17">
        <f t="shared" si="14"/>
        <v>1.1242499993905606</v>
      </c>
    </row>
    <row r="927" spans="1:4" ht="18.75" customHeight="1" x14ac:dyDescent="0.3">
      <c r="A927" s="15" t="s">
        <v>1058</v>
      </c>
      <c r="B927" s="17">
        <v>4089.3</v>
      </c>
      <c r="C927" s="17">
        <v>4597.39552</v>
      </c>
      <c r="D927" s="17">
        <f t="shared" si="14"/>
        <v>1.1242499987772967</v>
      </c>
    </row>
    <row r="928" spans="1:4" ht="18.75" customHeight="1" x14ac:dyDescent="0.3">
      <c r="A928" s="15" t="s">
        <v>1059</v>
      </c>
      <c r="B928" s="17">
        <v>4089.3</v>
      </c>
      <c r="C928" s="17">
        <v>4597.39552</v>
      </c>
      <c r="D928" s="17">
        <f t="shared" si="14"/>
        <v>1.1242499987772967</v>
      </c>
    </row>
    <row r="929" spans="1:4" ht="18.75" customHeight="1" x14ac:dyDescent="0.3">
      <c r="A929" s="15" t="s">
        <v>1060</v>
      </c>
      <c r="B929" s="17">
        <v>4089.3</v>
      </c>
      <c r="C929" s="17">
        <v>4593.3062200000004</v>
      </c>
      <c r="D929" s="17">
        <f t="shared" si="14"/>
        <v>1.1232499987772968</v>
      </c>
    </row>
    <row r="930" spans="1:4" ht="18.75" customHeight="1" x14ac:dyDescent="0.3">
      <c r="A930" s="15" t="s">
        <v>1061</v>
      </c>
      <c r="B930" s="17">
        <v>4069.39</v>
      </c>
      <c r="C930" s="17">
        <v>4572.5700699999998</v>
      </c>
      <c r="D930" s="17">
        <f t="shared" si="14"/>
        <v>1.1236499991399203</v>
      </c>
    </row>
    <row r="931" spans="1:4" ht="18.75" customHeight="1" x14ac:dyDescent="0.3">
      <c r="A931" s="15" t="s">
        <v>1062</v>
      </c>
      <c r="B931" s="17">
        <v>3991.15</v>
      </c>
      <c r="C931" s="17">
        <v>4572.5700699999998</v>
      </c>
      <c r="D931" s="17">
        <f t="shared" si="14"/>
        <v>1.1456773285895041</v>
      </c>
    </row>
    <row r="932" spans="1:4" ht="18.75" customHeight="1" x14ac:dyDescent="0.3">
      <c r="A932" s="15" t="s">
        <v>1063</v>
      </c>
      <c r="B932" s="17">
        <v>3980.2</v>
      </c>
      <c r="C932" s="17">
        <v>4436.9279500000002</v>
      </c>
      <c r="D932" s="17">
        <f t="shared" si="14"/>
        <v>1.1147500000000001</v>
      </c>
    </row>
    <row r="933" spans="1:4" ht="18.75" customHeight="1" x14ac:dyDescent="0.3">
      <c r="A933" s="15" t="s">
        <v>1064</v>
      </c>
      <c r="B933" s="17">
        <v>3980.2</v>
      </c>
      <c r="C933" s="17">
        <v>4423.39527</v>
      </c>
      <c r="D933" s="17">
        <f t="shared" si="14"/>
        <v>1.1113500000000001</v>
      </c>
    </row>
    <row r="934" spans="1:4" ht="18.75" customHeight="1" x14ac:dyDescent="0.3">
      <c r="A934" s="15" t="s">
        <v>1065</v>
      </c>
      <c r="B934" s="17">
        <v>3971.38</v>
      </c>
      <c r="C934" s="17">
        <v>4413.5931600000004</v>
      </c>
      <c r="D934" s="17">
        <f t="shared" si="14"/>
        <v>1.1113499992445952</v>
      </c>
    </row>
    <row r="935" spans="1:4" ht="18.75" customHeight="1" x14ac:dyDescent="0.3">
      <c r="A935" s="15" t="s">
        <v>1066</v>
      </c>
      <c r="B935" s="17">
        <v>3971.38</v>
      </c>
      <c r="C935" s="17">
        <v>4413.5931600000004</v>
      </c>
      <c r="D935" s="17">
        <f t="shared" si="14"/>
        <v>1.1113499992445952</v>
      </c>
    </row>
    <row r="936" spans="1:4" ht="18.75" customHeight="1" x14ac:dyDescent="0.3">
      <c r="A936" s="15" t="s">
        <v>1067</v>
      </c>
      <c r="B936" s="17">
        <v>3971.38</v>
      </c>
      <c r="C936" s="17">
        <v>4400.2890399999997</v>
      </c>
      <c r="D936" s="17">
        <f t="shared" si="14"/>
        <v>1.1079999999999999</v>
      </c>
    </row>
    <row r="937" spans="1:4" ht="18.75" customHeight="1" x14ac:dyDescent="0.3">
      <c r="A937" s="15" t="s">
        <v>1068</v>
      </c>
      <c r="B937" s="17">
        <v>3950.58</v>
      </c>
      <c r="C937" s="17">
        <v>4363.2180799999996</v>
      </c>
      <c r="D937" s="17">
        <f t="shared" si="14"/>
        <v>1.1044499997468726</v>
      </c>
    </row>
    <row r="938" spans="1:4" ht="18.75" customHeight="1" x14ac:dyDescent="0.3">
      <c r="A938" s="15" t="s">
        <v>1069</v>
      </c>
      <c r="B938" s="17">
        <v>3978.83</v>
      </c>
      <c r="C938" s="17">
        <v>4402.1775100000004</v>
      </c>
      <c r="D938" s="17">
        <f t="shared" si="14"/>
        <v>1.1063999994973397</v>
      </c>
    </row>
    <row r="939" spans="1:4" ht="18.75" customHeight="1" x14ac:dyDescent="0.3">
      <c r="A939" s="15" t="s">
        <v>1070</v>
      </c>
      <c r="B939" s="17">
        <v>3951.1</v>
      </c>
      <c r="C939" s="17">
        <v>4342.8515600000001</v>
      </c>
      <c r="D939" s="17">
        <f t="shared" si="14"/>
        <v>1.0991499987345297</v>
      </c>
    </row>
    <row r="940" spans="1:4" ht="18.75" customHeight="1" x14ac:dyDescent="0.3">
      <c r="A940" s="15" t="s">
        <v>1071</v>
      </c>
      <c r="B940" s="17">
        <v>3932.04</v>
      </c>
      <c r="C940" s="17">
        <v>4339.2027399999997</v>
      </c>
      <c r="D940" s="17">
        <f t="shared" si="14"/>
        <v>1.103549999491358</v>
      </c>
    </row>
    <row r="941" spans="1:4" ht="18.75" customHeight="1" x14ac:dyDescent="0.3">
      <c r="A941" s="15" t="s">
        <v>1072</v>
      </c>
      <c r="B941" s="17">
        <v>3923.49</v>
      </c>
      <c r="C941" s="17">
        <v>4329.7673800000002</v>
      </c>
      <c r="D941" s="17">
        <f t="shared" si="14"/>
        <v>1.1035499975786864</v>
      </c>
    </row>
    <row r="942" spans="1:4" ht="18.75" customHeight="1" x14ac:dyDescent="0.3">
      <c r="A942" s="15" t="s">
        <v>1073</v>
      </c>
      <c r="B942" s="17">
        <v>3923.49</v>
      </c>
      <c r="C942" s="17">
        <v>4329.7673800000002</v>
      </c>
      <c r="D942" s="17">
        <f t="shared" si="14"/>
        <v>1.1035499975786864</v>
      </c>
    </row>
    <row r="943" spans="1:4" ht="18.75" customHeight="1" x14ac:dyDescent="0.3">
      <c r="A943" s="15" t="s">
        <v>1074</v>
      </c>
      <c r="B943" s="17">
        <v>3923.49</v>
      </c>
      <c r="C943" s="17">
        <v>4325.8438900000001</v>
      </c>
      <c r="D943" s="17">
        <f t="shared" si="14"/>
        <v>1.1025499975786863</v>
      </c>
    </row>
    <row r="944" spans="1:4" ht="18.75" customHeight="1" x14ac:dyDescent="0.3">
      <c r="A944" s="15" t="s">
        <v>1075</v>
      </c>
      <c r="B944" s="17">
        <v>3898.48</v>
      </c>
      <c r="C944" s="17">
        <v>4280.3361100000002</v>
      </c>
      <c r="D944" s="17">
        <f t="shared" si="14"/>
        <v>1.0979499984609387</v>
      </c>
    </row>
    <row r="945" spans="1:4" ht="18.75" customHeight="1" x14ac:dyDescent="0.3">
      <c r="A945" s="15" t="s">
        <v>1076</v>
      </c>
      <c r="B945" s="17">
        <v>4007.44</v>
      </c>
      <c r="C945" s="17">
        <v>4378.9296800000002</v>
      </c>
      <c r="D945" s="17">
        <f t="shared" si="14"/>
        <v>1.0926999980037131</v>
      </c>
    </row>
    <row r="946" spans="1:4" ht="18.75" customHeight="1" x14ac:dyDescent="0.3">
      <c r="A946" s="15" t="s">
        <v>1077</v>
      </c>
      <c r="B946" s="17">
        <v>4056.99</v>
      </c>
      <c r="C946" s="17">
        <v>4435.3043100000004</v>
      </c>
      <c r="D946" s="17">
        <f t="shared" si="14"/>
        <v>1.0932499981513391</v>
      </c>
    </row>
    <row r="947" spans="1:4" ht="18.75" customHeight="1" x14ac:dyDescent="0.3">
      <c r="A947" s="15" t="s">
        <v>1078</v>
      </c>
      <c r="B947" s="17">
        <v>4144.79</v>
      </c>
      <c r="C947" s="17">
        <v>4568.8020100000003</v>
      </c>
      <c r="D947" s="17">
        <f t="shared" si="14"/>
        <v>1.1022999983111328</v>
      </c>
    </row>
    <row r="948" spans="1:4" ht="18.75" customHeight="1" x14ac:dyDescent="0.3">
      <c r="A948" s="15" t="s">
        <v>1079</v>
      </c>
      <c r="B948" s="17">
        <v>4077.9</v>
      </c>
      <c r="C948" s="17">
        <v>4495.0691699999998</v>
      </c>
      <c r="D948" s="17">
        <f t="shared" si="14"/>
        <v>1.1022999999999998</v>
      </c>
    </row>
    <row r="949" spans="1:4" ht="18.75" customHeight="1" x14ac:dyDescent="0.3">
      <c r="A949" s="15" t="s">
        <v>1080</v>
      </c>
      <c r="B949" s="17">
        <v>4077.9</v>
      </c>
      <c r="C949" s="17">
        <v>4495.0691699999998</v>
      </c>
      <c r="D949" s="17">
        <f t="shared" si="14"/>
        <v>1.1022999999999998</v>
      </c>
    </row>
    <row r="950" spans="1:4" ht="18.75" customHeight="1" x14ac:dyDescent="0.3">
      <c r="A950" s="15" t="s">
        <v>1081</v>
      </c>
      <c r="B950" s="17">
        <v>4077.9</v>
      </c>
      <c r="C950" s="17">
        <v>4487.11726</v>
      </c>
      <c r="D950" s="17">
        <f t="shared" si="14"/>
        <v>1.1003499987738787</v>
      </c>
    </row>
    <row r="951" spans="1:4" ht="18.75" customHeight="1" x14ac:dyDescent="0.3">
      <c r="A951" s="15" t="s">
        <v>1082</v>
      </c>
      <c r="B951" s="17">
        <v>4077.9</v>
      </c>
      <c r="C951" s="17">
        <v>4463.8732300000001</v>
      </c>
      <c r="D951" s="17">
        <f t="shared" si="14"/>
        <v>1.0946499987738787</v>
      </c>
    </row>
    <row r="952" spans="1:4" ht="18.75" customHeight="1" x14ac:dyDescent="0.3">
      <c r="A952" s="15" t="s">
        <v>1083</v>
      </c>
      <c r="B952" s="17">
        <v>4076.46</v>
      </c>
      <c r="C952" s="17">
        <v>4477.3798399999996</v>
      </c>
      <c r="D952" s="17">
        <f t="shared" si="14"/>
        <v>1.0983499997546891</v>
      </c>
    </row>
    <row r="953" spans="1:4" ht="18.75" customHeight="1" x14ac:dyDescent="0.3">
      <c r="A953" s="15" t="s">
        <v>1084</v>
      </c>
      <c r="B953" s="17">
        <v>4031.65</v>
      </c>
      <c r="C953" s="17">
        <v>4442.2735499999999</v>
      </c>
      <c r="D953" s="17">
        <f t="shared" si="14"/>
        <v>1.1018499993799065</v>
      </c>
    </row>
    <row r="954" spans="1:4" ht="18.75" customHeight="1" x14ac:dyDescent="0.3">
      <c r="A954" s="15" t="s">
        <v>1085</v>
      </c>
      <c r="B954" s="17">
        <v>3955.23</v>
      </c>
      <c r="C954" s="17">
        <v>4339.6783500000001</v>
      </c>
      <c r="D954" s="17">
        <f t="shared" si="14"/>
        <v>1.0971999984830212</v>
      </c>
    </row>
    <row r="955" spans="1:4" ht="18.75" customHeight="1" x14ac:dyDescent="0.3">
      <c r="A955" s="15" t="s">
        <v>1086</v>
      </c>
      <c r="B955" s="17">
        <v>3973.41</v>
      </c>
      <c r="C955" s="17">
        <v>4359.6254499999995</v>
      </c>
      <c r="D955" s="17">
        <f t="shared" si="14"/>
        <v>1.0971999994966539</v>
      </c>
    </row>
    <row r="956" spans="1:4" ht="18.75" customHeight="1" x14ac:dyDescent="0.3">
      <c r="A956" s="15" t="s">
        <v>1087</v>
      </c>
      <c r="B956" s="17">
        <v>3973.41</v>
      </c>
      <c r="C956" s="17">
        <v>4359.6254499999995</v>
      </c>
      <c r="D956" s="17">
        <f t="shared" si="14"/>
        <v>1.0971999994966539</v>
      </c>
    </row>
    <row r="957" spans="1:4" ht="18.75" customHeight="1" x14ac:dyDescent="0.3">
      <c r="A957" s="15" t="s">
        <v>1088</v>
      </c>
      <c r="B957" s="17">
        <v>3973.41</v>
      </c>
      <c r="C957" s="17">
        <v>4332.8049300000002</v>
      </c>
      <c r="D957" s="17">
        <f t="shared" si="14"/>
        <v>1.0904499988674716</v>
      </c>
    </row>
    <row r="958" spans="1:4" ht="18.75" customHeight="1" x14ac:dyDescent="0.3">
      <c r="A958" s="15" t="s">
        <v>1089</v>
      </c>
      <c r="B958" s="17">
        <v>4029.95</v>
      </c>
      <c r="C958" s="17">
        <v>4408.5637999999999</v>
      </c>
      <c r="D958" s="17">
        <f t="shared" si="14"/>
        <v>1.0939499993796449</v>
      </c>
    </row>
    <row r="959" spans="1:4" ht="18.75" customHeight="1" x14ac:dyDescent="0.3">
      <c r="A959" s="15" t="s">
        <v>1090</v>
      </c>
      <c r="B959" s="17">
        <v>4096.08</v>
      </c>
      <c r="C959" s="17">
        <v>4467.5944499999996</v>
      </c>
      <c r="D959" s="17">
        <f t="shared" si="14"/>
        <v>1.0906999985351848</v>
      </c>
    </row>
    <row r="960" spans="1:4" ht="18.75" customHeight="1" x14ac:dyDescent="0.3">
      <c r="A960" s="15" t="s">
        <v>1091</v>
      </c>
      <c r="B960" s="17">
        <v>4130.33</v>
      </c>
      <c r="C960" s="17">
        <v>4497.7228500000001</v>
      </c>
      <c r="D960" s="17">
        <f t="shared" si="14"/>
        <v>1.0889499991526101</v>
      </c>
    </row>
    <row r="961" spans="1:4" ht="18.75" customHeight="1" x14ac:dyDescent="0.3">
      <c r="A961" s="15" t="s">
        <v>1092</v>
      </c>
      <c r="B961" s="17">
        <v>4093.96</v>
      </c>
      <c r="C961" s="17">
        <v>4451.5673999999999</v>
      </c>
      <c r="D961" s="17">
        <f t="shared" si="14"/>
        <v>1.0873499985344264</v>
      </c>
    </row>
    <row r="962" spans="1:4" ht="18.75" customHeight="1" x14ac:dyDescent="0.3">
      <c r="A962" s="15" t="s">
        <v>1093</v>
      </c>
      <c r="B962" s="17">
        <v>4124.04</v>
      </c>
      <c r="C962" s="17">
        <v>4484.2748899999997</v>
      </c>
      <c r="D962" s="17">
        <f t="shared" ref="D962:D1025" si="15">+C962/B962</f>
        <v>1.0873499990300772</v>
      </c>
    </row>
    <row r="963" spans="1:4" ht="18.75" customHeight="1" x14ac:dyDescent="0.3">
      <c r="A963" s="15" t="s">
        <v>1094</v>
      </c>
      <c r="B963" s="17">
        <v>4124.04</v>
      </c>
      <c r="C963" s="17">
        <v>4484.2748899999997</v>
      </c>
      <c r="D963" s="17">
        <f t="shared" si="15"/>
        <v>1.0873499990300772</v>
      </c>
    </row>
    <row r="964" spans="1:4" ht="18.75" customHeight="1" x14ac:dyDescent="0.3">
      <c r="A964" s="15" t="s">
        <v>1095</v>
      </c>
      <c r="B964" s="17">
        <v>4124.04</v>
      </c>
      <c r="C964" s="17">
        <v>4490.0485500000004</v>
      </c>
      <c r="D964" s="17">
        <f t="shared" si="15"/>
        <v>1.0887500000000001</v>
      </c>
    </row>
    <row r="965" spans="1:4" ht="18.75" customHeight="1" x14ac:dyDescent="0.3">
      <c r="A965" s="15" t="s">
        <v>1096</v>
      </c>
      <c r="B965" s="17">
        <v>4124.04</v>
      </c>
      <c r="C965" s="17">
        <v>4474.7896000000001</v>
      </c>
      <c r="D965" s="17">
        <f t="shared" si="15"/>
        <v>1.0850499995150387</v>
      </c>
    </row>
    <row r="966" spans="1:4" ht="18.75" customHeight="1" x14ac:dyDescent="0.3">
      <c r="A966" s="15" t="s">
        <v>1097</v>
      </c>
      <c r="B966" s="17">
        <v>4120.07</v>
      </c>
      <c r="C966" s="17">
        <v>4468.83392</v>
      </c>
      <c r="D966" s="17">
        <f t="shared" si="15"/>
        <v>1.0846499986650713</v>
      </c>
    </row>
    <row r="967" spans="1:4" ht="18.75" customHeight="1" x14ac:dyDescent="0.3">
      <c r="A967" s="15" t="s">
        <v>1098</v>
      </c>
      <c r="B967" s="17">
        <v>4085.89</v>
      </c>
      <c r="C967" s="17">
        <v>4428.9004599999998</v>
      </c>
      <c r="D967" s="17">
        <f t="shared" si="15"/>
        <v>1.0839499986539041</v>
      </c>
    </row>
    <row r="968" spans="1:4" ht="18.75" customHeight="1" x14ac:dyDescent="0.3">
      <c r="A968" s="15" t="s">
        <v>1099</v>
      </c>
      <c r="B968" s="17">
        <v>4076.9</v>
      </c>
      <c r="C968" s="17">
        <v>4428.9004599999998</v>
      </c>
      <c r="D968" s="17">
        <f t="shared" si="15"/>
        <v>1.0863402241899482</v>
      </c>
    </row>
    <row r="969" spans="1:4" ht="18.75" customHeight="1" x14ac:dyDescent="0.3">
      <c r="A969" s="15" t="s">
        <v>1100</v>
      </c>
      <c r="B969" s="17">
        <v>4117.78</v>
      </c>
      <c r="C969" s="17">
        <v>4435.05494</v>
      </c>
      <c r="D969" s="17">
        <f t="shared" si="15"/>
        <v>1.0770499978143564</v>
      </c>
    </row>
    <row r="970" spans="1:4" ht="18.75" customHeight="1" x14ac:dyDescent="0.3">
      <c r="A970" s="15" t="s">
        <v>1101</v>
      </c>
      <c r="B970" s="17">
        <v>4117.78</v>
      </c>
      <c r="C970" s="17">
        <v>4435.05494</v>
      </c>
      <c r="D970" s="17">
        <f t="shared" si="15"/>
        <v>1.0770499978143564</v>
      </c>
    </row>
    <row r="971" spans="1:4" ht="18.75" customHeight="1" x14ac:dyDescent="0.3">
      <c r="A971" s="15" t="s">
        <v>1102</v>
      </c>
      <c r="B971" s="17">
        <v>4117.78</v>
      </c>
      <c r="C971" s="17">
        <v>4449.4671699999999</v>
      </c>
      <c r="D971" s="17">
        <f t="shared" si="15"/>
        <v>1.0805499978143562</v>
      </c>
    </row>
    <row r="972" spans="1:4" ht="18.75" customHeight="1" x14ac:dyDescent="0.3">
      <c r="A972" s="15" t="s">
        <v>1103</v>
      </c>
      <c r="B972" s="17">
        <v>4111.5200000000004</v>
      </c>
      <c r="C972" s="17">
        <v>4452.3649999999998</v>
      </c>
      <c r="D972" s="17">
        <f t="shared" si="15"/>
        <v>1.0828999980542473</v>
      </c>
    </row>
    <row r="973" spans="1:4" ht="18.75" customHeight="1" x14ac:dyDescent="0.3">
      <c r="A973" s="15" t="s">
        <v>1104</v>
      </c>
      <c r="B973" s="17">
        <v>4110.08</v>
      </c>
      <c r="C973" s="17">
        <v>4491.7009200000002</v>
      </c>
      <c r="D973" s="17">
        <f t="shared" si="15"/>
        <v>1.092849998053566</v>
      </c>
    </row>
    <row r="974" spans="1:4" ht="18.75" customHeight="1" x14ac:dyDescent="0.3">
      <c r="A974" s="15" t="s">
        <v>1105</v>
      </c>
      <c r="B974" s="17">
        <v>4085.33</v>
      </c>
      <c r="C974" s="17">
        <v>4434.0129100000004</v>
      </c>
      <c r="D974" s="17">
        <f t="shared" si="15"/>
        <v>1.0853499986537196</v>
      </c>
    </row>
    <row r="975" spans="1:4" ht="18.75" customHeight="1" x14ac:dyDescent="0.3">
      <c r="A975" s="15" t="s">
        <v>1106</v>
      </c>
      <c r="B975" s="17">
        <v>4099.2</v>
      </c>
      <c r="C975" s="17">
        <v>4430.2103999999999</v>
      </c>
      <c r="D975" s="17">
        <f t="shared" si="15"/>
        <v>1.0807500000000001</v>
      </c>
    </row>
    <row r="976" spans="1:4" ht="18.75" customHeight="1" x14ac:dyDescent="0.3">
      <c r="A976" s="15" t="s">
        <v>1107</v>
      </c>
      <c r="B976" s="17">
        <v>4063.36</v>
      </c>
      <c r="C976" s="17">
        <v>4391.4763199999998</v>
      </c>
      <c r="D976" s="17">
        <f t="shared" si="15"/>
        <v>1.0807499999999999</v>
      </c>
    </row>
    <row r="977" spans="1:4" ht="18.75" customHeight="1" x14ac:dyDescent="0.3">
      <c r="A977" s="15" t="s">
        <v>1108</v>
      </c>
      <c r="B977" s="17">
        <v>4063.36</v>
      </c>
      <c r="C977" s="17">
        <v>4391.4763199999998</v>
      </c>
      <c r="D977" s="17">
        <f t="shared" si="15"/>
        <v>1.0807499999999999</v>
      </c>
    </row>
    <row r="978" spans="1:4" ht="18.75" customHeight="1" x14ac:dyDescent="0.3">
      <c r="A978" s="15" t="s">
        <v>1109</v>
      </c>
      <c r="B978" s="17">
        <v>4063.36</v>
      </c>
      <c r="C978" s="17">
        <v>4382.5369199999996</v>
      </c>
      <c r="D978" s="17">
        <f t="shared" si="15"/>
        <v>1.0785499980311859</v>
      </c>
    </row>
    <row r="979" spans="1:4" ht="18.75" customHeight="1" x14ac:dyDescent="0.3">
      <c r="A979" s="15" t="s">
        <v>1110</v>
      </c>
      <c r="B979" s="17">
        <v>4063.36</v>
      </c>
      <c r="C979" s="17">
        <v>4351.2490500000004</v>
      </c>
      <c r="D979" s="17">
        <f t="shared" si="15"/>
        <v>1.0708499985233895</v>
      </c>
    </row>
    <row r="980" spans="1:4" ht="18.75" customHeight="1" x14ac:dyDescent="0.3">
      <c r="A980" s="15" t="s">
        <v>1111</v>
      </c>
      <c r="B980" s="17">
        <v>4089.46</v>
      </c>
      <c r="C980" s="17">
        <v>4378.9937600000003</v>
      </c>
      <c r="D980" s="17">
        <f t="shared" si="15"/>
        <v>1.0707999980437515</v>
      </c>
    </row>
    <row r="981" spans="1:4" ht="18.75" customHeight="1" x14ac:dyDescent="0.3">
      <c r="A981" s="15" t="s">
        <v>1112</v>
      </c>
      <c r="B981" s="17">
        <v>4093.04</v>
      </c>
      <c r="C981" s="17">
        <v>4381.5993200000003</v>
      </c>
      <c r="D981" s="17">
        <f t="shared" si="15"/>
        <v>1.0705</v>
      </c>
    </row>
    <row r="982" spans="1:4" ht="18.75" customHeight="1" x14ac:dyDescent="0.3">
      <c r="A982" s="15" t="s">
        <v>1113</v>
      </c>
      <c r="B982" s="17">
        <v>4045.83</v>
      </c>
      <c r="C982" s="17">
        <v>4381.5993200000003</v>
      </c>
      <c r="D982" s="17">
        <f t="shared" si="15"/>
        <v>1.0829914553997573</v>
      </c>
    </row>
    <row r="983" spans="1:4" ht="18.75" customHeight="1" x14ac:dyDescent="0.3">
      <c r="A983" s="15" t="s">
        <v>1114</v>
      </c>
      <c r="B983" s="17">
        <v>4012.26</v>
      </c>
      <c r="C983" s="17">
        <v>4299.1365900000001</v>
      </c>
      <c r="D983" s="17">
        <f t="shared" si="15"/>
        <v>1.0714999999999999</v>
      </c>
    </row>
    <row r="984" spans="1:4" ht="18.75" customHeight="1" x14ac:dyDescent="0.3">
      <c r="A984" s="15" t="s">
        <v>1115</v>
      </c>
      <c r="B984" s="17">
        <v>4012.26</v>
      </c>
      <c r="C984" s="17">
        <v>4299.1365900000001</v>
      </c>
      <c r="D984" s="17">
        <f t="shared" si="15"/>
        <v>1.0714999999999999</v>
      </c>
    </row>
    <row r="985" spans="1:4" ht="18.75" customHeight="1" x14ac:dyDescent="0.3">
      <c r="A985" s="15" t="s">
        <v>1116</v>
      </c>
      <c r="B985" s="17">
        <v>4012.26</v>
      </c>
      <c r="C985" s="17">
        <v>4311.5745900000002</v>
      </c>
      <c r="D985" s="17">
        <f t="shared" si="15"/>
        <v>1.0745999985045835</v>
      </c>
    </row>
    <row r="986" spans="1:4" ht="18.75" customHeight="1" x14ac:dyDescent="0.3">
      <c r="A986" s="15" t="s">
        <v>1117</v>
      </c>
      <c r="B986" s="17">
        <v>3997.74</v>
      </c>
      <c r="C986" s="17">
        <v>4282.9787399999996</v>
      </c>
      <c r="D986" s="17">
        <f t="shared" si="15"/>
        <v>1.071349997748728</v>
      </c>
    </row>
    <row r="987" spans="1:4" ht="18.75" customHeight="1" x14ac:dyDescent="0.3">
      <c r="A987" s="15" t="s">
        <v>1118</v>
      </c>
      <c r="B987" s="17">
        <v>3993.53</v>
      </c>
      <c r="C987" s="17">
        <v>4288.45219</v>
      </c>
      <c r="D987" s="17">
        <f t="shared" si="15"/>
        <v>1.0738499998747975</v>
      </c>
    </row>
    <row r="988" spans="1:4" ht="18.75" customHeight="1" x14ac:dyDescent="0.3">
      <c r="A988" s="15" t="s">
        <v>1119</v>
      </c>
      <c r="B988" s="17">
        <v>3950.92</v>
      </c>
      <c r="C988" s="17">
        <v>4213.8537200000001</v>
      </c>
      <c r="D988" s="17">
        <f t="shared" si="15"/>
        <v>1.0665499984813664</v>
      </c>
    </row>
    <row r="989" spans="1:4" ht="18.75" customHeight="1" x14ac:dyDescent="0.3">
      <c r="A989" s="15" t="s">
        <v>1120</v>
      </c>
      <c r="B989" s="17">
        <v>3926.59</v>
      </c>
      <c r="C989" s="17">
        <v>4188.2972200000004</v>
      </c>
      <c r="D989" s="17">
        <f t="shared" si="15"/>
        <v>1.0666499991086413</v>
      </c>
    </row>
    <row r="990" spans="1:4" ht="18.75" customHeight="1" x14ac:dyDescent="0.3">
      <c r="A990" s="15" t="s">
        <v>1121</v>
      </c>
      <c r="B990" s="17">
        <v>3928.28</v>
      </c>
      <c r="C990" s="17">
        <v>4190.0998600000003</v>
      </c>
      <c r="D990" s="17">
        <f t="shared" si="15"/>
        <v>1.0666499994908714</v>
      </c>
    </row>
    <row r="991" spans="1:4" ht="18.75" customHeight="1" x14ac:dyDescent="0.3">
      <c r="A991" s="15" t="s">
        <v>1122</v>
      </c>
      <c r="B991" s="17">
        <v>3928.28</v>
      </c>
      <c r="C991" s="17">
        <v>4190.0998600000003</v>
      </c>
      <c r="D991" s="17">
        <f t="shared" si="15"/>
        <v>1.0666499994908714</v>
      </c>
    </row>
    <row r="992" spans="1:4" ht="18.75" customHeight="1" x14ac:dyDescent="0.3">
      <c r="A992" s="15" t="s">
        <v>1123</v>
      </c>
      <c r="B992" s="17">
        <v>3928.28</v>
      </c>
      <c r="C992" s="17">
        <v>4193.6353099999997</v>
      </c>
      <c r="D992" s="17">
        <f t="shared" si="15"/>
        <v>1.0675499989817425</v>
      </c>
    </row>
    <row r="993" spans="1:4" ht="18.75" customHeight="1" x14ac:dyDescent="0.3">
      <c r="A993" s="15" t="s">
        <v>1124</v>
      </c>
      <c r="B993" s="17">
        <v>3905.95</v>
      </c>
      <c r="C993" s="17">
        <v>4175.4605499999998</v>
      </c>
      <c r="D993" s="17">
        <f t="shared" si="15"/>
        <v>1.069</v>
      </c>
    </row>
    <row r="994" spans="1:4" ht="18.75" customHeight="1" x14ac:dyDescent="0.3">
      <c r="A994" s="15" t="s">
        <v>1125</v>
      </c>
      <c r="B994" s="17">
        <v>3902.54</v>
      </c>
      <c r="C994" s="17">
        <v>4183.3277500000004</v>
      </c>
      <c r="D994" s="17">
        <f t="shared" si="15"/>
        <v>1.07194999923127</v>
      </c>
    </row>
    <row r="995" spans="1:4" ht="18.75" customHeight="1" x14ac:dyDescent="0.3">
      <c r="A995" s="15" t="s">
        <v>1126</v>
      </c>
      <c r="B995" s="17">
        <v>3907.21</v>
      </c>
      <c r="C995" s="17">
        <v>4165.0858600000001</v>
      </c>
      <c r="D995" s="17">
        <f t="shared" si="15"/>
        <v>1.0660000000000001</v>
      </c>
    </row>
    <row r="996" spans="1:4" ht="18.75" customHeight="1" x14ac:dyDescent="0.3">
      <c r="A996" s="15" t="s">
        <v>1127</v>
      </c>
      <c r="B996" s="17">
        <v>3948.25</v>
      </c>
      <c r="C996" s="17">
        <v>4208.0448500000002</v>
      </c>
      <c r="D996" s="17">
        <f t="shared" si="15"/>
        <v>1.0658000000000001</v>
      </c>
    </row>
    <row r="997" spans="1:4" ht="18.75" customHeight="1" x14ac:dyDescent="0.3">
      <c r="A997" s="15" t="s">
        <v>1128</v>
      </c>
      <c r="B997" s="17">
        <v>3948.7</v>
      </c>
      <c r="C997" s="17">
        <v>4208.5244599999996</v>
      </c>
      <c r="D997" s="17">
        <f t="shared" si="15"/>
        <v>1.0657999999999999</v>
      </c>
    </row>
    <row r="998" spans="1:4" ht="18.75" customHeight="1" x14ac:dyDescent="0.3">
      <c r="A998" s="15" t="s">
        <v>1129</v>
      </c>
      <c r="B998" s="17">
        <v>3948.7</v>
      </c>
      <c r="C998" s="17">
        <v>4208.5244599999996</v>
      </c>
      <c r="D998" s="17">
        <f t="shared" si="15"/>
        <v>1.0657999999999999</v>
      </c>
    </row>
    <row r="999" spans="1:4" ht="18.75" customHeight="1" x14ac:dyDescent="0.3">
      <c r="A999" s="15" t="s">
        <v>1130</v>
      </c>
      <c r="B999" s="17">
        <v>3948.7</v>
      </c>
      <c r="C999" s="17">
        <v>4176.7374200000004</v>
      </c>
      <c r="D999" s="17">
        <f t="shared" si="15"/>
        <v>1.0577499987337606</v>
      </c>
    </row>
    <row r="1000" spans="1:4" ht="18.75" customHeight="1" x14ac:dyDescent="0.3">
      <c r="A1000" s="15" t="s">
        <v>1131</v>
      </c>
      <c r="B1000" s="17">
        <v>4052.54</v>
      </c>
      <c r="C1000" s="17">
        <v>4289.2083300000004</v>
      </c>
      <c r="D1000" s="17">
        <f t="shared" si="15"/>
        <v>1.0583999985194472</v>
      </c>
    </row>
    <row r="1001" spans="1:4" ht="18.75" customHeight="1" x14ac:dyDescent="0.3">
      <c r="A1001" s="15" t="s">
        <v>1132</v>
      </c>
      <c r="B1001" s="17">
        <v>4068.73</v>
      </c>
      <c r="C1001" s="17">
        <v>4276.8455299999996</v>
      </c>
      <c r="D1001" s="17">
        <f t="shared" si="15"/>
        <v>1.0511499976651191</v>
      </c>
    </row>
    <row r="1002" spans="1:4" ht="18.75" customHeight="1" x14ac:dyDescent="0.3">
      <c r="A1002" s="15" t="s">
        <v>1133</v>
      </c>
      <c r="B1002" s="17">
        <v>4093.6</v>
      </c>
      <c r="C1002" s="17">
        <v>4324.0696799999996</v>
      </c>
      <c r="D1002" s="17">
        <f t="shared" si="15"/>
        <v>1.0563</v>
      </c>
    </row>
    <row r="1003" spans="1:4" ht="18.75" customHeight="1" x14ac:dyDescent="0.3">
      <c r="A1003" s="15" t="s">
        <v>1134</v>
      </c>
      <c r="B1003" s="17">
        <v>4085.57</v>
      </c>
      <c r="C1003" s="17">
        <v>4325.5972300000003</v>
      </c>
      <c r="D1003" s="17">
        <f t="shared" si="15"/>
        <v>1.058749998164271</v>
      </c>
    </row>
    <row r="1004" spans="1:4" ht="18.75" customHeight="1" x14ac:dyDescent="0.3">
      <c r="A1004" s="15" t="s">
        <v>1135</v>
      </c>
      <c r="B1004" s="17">
        <v>4053.76</v>
      </c>
      <c r="C1004" s="17">
        <v>4291.9183999999996</v>
      </c>
      <c r="D1004" s="17">
        <f t="shared" si="15"/>
        <v>1.0587499999999999</v>
      </c>
    </row>
    <row r="1005" spans="1:4" ht="18.75" customHeight="1" x14ac:dyDescent="0.3">
      <c r="A1005" s="15" t="s">
        <v>1136</v>
      </c>
      <c r="B1005" s="17">
        <v>4053.76</v>
      </c>
      <c r="C1005" s="17">
        <v>4291.9183999999996</v>
      </c>
      <c r="D1005" s="17">
        <f t="shared" si="15"/>
        <v>1.0587499999999999</v>
      </c>
    </row>
    <row r="1006" spans="1:4" ht="18.75" customHeight="1" x14ac:dyDescent="0.3">
      <c r="A1006" s="15" t="s">
        <v>1137</v>
      </c>
      <c r="B1006" s="17">
        <v>4053.76</v>
      </c>
      <c r="C1006" s="17">
        <v>4255.2318699999996</v>
      </c>
      <c r="D1006" s="17">
        <f t="shared" si="15"/>
        <v>1.0496999995066307</v>
      </c>
    </row>
    <row r="1007" spans="1:4" ht="18.75" customHeight="1" x14ac:dyDescent="0.3">
      <c r="A1007" s="15" t="s">
        <v>1138</v>
      </c>
      <c r="B1007" s="17">
        <v>4141.43</v>
      </c>
      <c r="C1007" s="17">
        <v>4338.3549899999998</v>
      </c>
      <c r="D1007" s="17">
        <f t="shared" si="15"/>
        <v>1.0475499984304937</v>
      </c>
    </row>
    <row r="1008" spans="1:4" ht="18.75" customHeight="1" x14ac:dyDescent="0.3">
      <c r="A1008" s="15" t="s">
        <v>1139</v>
      </c>
      <c r="B1008" s="17">
        <v>4187.01</v>
      </c>
      <c r="C1008" s="17">
        <v>4393.2202399999996</v>
      </c>
      <c r="D1008" s="17">
        <f t="shared" si="15"/>
        <v>1.049249999402915</v>
      </c>
    </row>
    <row r="1009" spans="1:4" ht="18.75" customHeight="1" x14ac:dyDescent="0.3">
      <c r="A1009" s="15" t="s">
        <v>1140</v>
      </c>
      <c r="B1009" s="17">
        <v>4252.09</v>
      </c>
      <c r="C1009" s="17">
        <v>4393.2202399999996</v>
      </c>
      <c r="D1009" s="17">
        <f t="shared" si="15"/>
        <v>1.033190793233445</v>
      </c>
    </row>
    <row r="1010" spans="1:4" ht="18.75" customHeight="1" x14ac:dyDescent="0.3">
      <c r="A1010" s="15" t="s">
        <v>1141</v>
      </c>
      <c r="B1010" s="17">
        <v>4359.3999999999996</v>
      </c>
      <c r="C1010" s="17">
        <v>4594.1536900000001</v>
      </c>
      <c r="D1010" s="17">
        <f t="shared" si="15"/>
        <v>1.0538500000000002</v>
      </c>
    </row>
    <row r="1011" spans="1:4" ht="18.75" customHeight="1" x14ac:dyDescent="0.3">
      <c r="A1011" s="15" t="s">
        <v>1142</v>
      </c>
      <c r="B1011" s="17">
        <v>4386.66</v>
      </c>
      <c r="C1011" s="17">
        <v>4594.1536900000001</v>
      </c>
      <c r="D1011" s="17">
        <f t="shared" si="15"/>
        <v>1.0473010650472114</v>
      </c>
    </row>
    <row r="1012" spans="1:4" ht="18.75" customHeight="1" x14ac:dyDescent="0.3">
      <c r="A1012" s="15" t="s">
        <v>1143</v>
      </c>
      <c r="B1012" s="17">
        <v>4386.66</v>
      </c>
      <c r="C1012" s="17">
        <v>4594.1536900000001</v>
      </c>
      <c r="D1012" s="17">
        <f t="shared" si="15"/>
        <v>1.0473010650472114</v>
      </c>
    </row>
    <row r="1013" spans="1:4" ht="18.75" customHeight="1" x14ac:dyDescent="0.3">
      <c r="A1013" s="15" t="s">
        <v>1144</v>
      </c>
      <c r="B1013" s="17">
        <v>4386.66</v>
      </c>
      <c r="C1013" s="17">
        <v>4625.9522999999999</v>
      </c>
      <c r="D1013" s="17">
        <f t="shared" si="15"/>
        <v>1.0545499993161085</v>
      </c>
    </row>
    <row r="1014" spans="1:4" ht="18.75" customHeight="1" x14ac:dyDescent="0.3">
      <c r="A1014" s="15" t="s">
        <v>1145</v>
      </c>
      <c r="B1014" s="17">
        <v>4386.66</v>
      </c>
      <c r="C1014" s="17">
        <v>4648.7629299999999</v>
      </c>
      <c r="D1014" s="17">
        <f t="shared" si="15"/>
        <v>1.0597499988601806</v>
      </c>
    </row>
    <row r="1015" spans="1:4" ht="18.75" customHeight="1" x14ac:dyDescent="0.3">
      <c r="A1015" s="15" t="s">
        <v>1146</v>
      </c>
      <c r="B1015" s="17">
        <v>4231.97</v>
      </c>
      <c r="C1015" s="17">
        <v>4495.8333199999997</v>
      </c>
      <c r="D1015" s="17">
        <f t="shared" si="15"/>
        <v>1.0623499977551825</v>
      </c>
    </row>
    <row r="1016" spans="1:4" ht="18.75" customHeight="1" x14ac:dyDescent="0.3">
      <c r="A1016" s="15" t="s">
        <v>1147</v>
      </c>
      <c r="B1016" s="17">
        <v>4212.5</v>
      </c>
      <c r="C1016" s="17">
        <v>4446.5043699999997</v>
      </c>
      <c r="D1016" s="17">
        <f t="shared" si="15"/>
        <v>1.0555499988130563</v>
      </c>
    </row>
    <row r="1017" spans="1:4" ht="18.75" customHeight="1" x14ac:dyDescent="0.3">
      <c r="A1017" s="15" t="s">
        <v>1148</v>
      </c>
      <c r="B1017" s="17">
        <v>4230.6099999999997</v>
      </c>
      <c r="C1017" s="17">
        <v>4443.6212100000002</v>
      </c>
      <c r="D1017" s="17">
        <f t="shared" si="15"/>
        <v>1.0503499991726963</v>
      </c>
    </row>
    <row r="1018" spans="1:4" ht="18.75" customHeight="1" x14ac:dyDescent="0.3">
      <c r="A1018" s="15" t="s">
        <v>1149</v>
      </c>
      <c r="B1018" s="18">
        <v>4249</v>
      </c>
      <c r="C1018" s="17">
        <v>4462.9371499999997</v>
      </c>
      <c r="D1018" s="17">
        <f t="shared" si="15"/>
        <v>1.0503499999999999</v>
      </c>
    </row>
    <row r="1019" spans="1:4" ht="18.75" customHeight="1" x14ac:dyDescent="0.3">
      <c r="A1019" s="15" t="s">
        <v>1150</v>
      </c>
      <c r="B1019" s="18">
        <v>4249</v>
      </c>
      <c r="C1019" s="17">
        <v>4462.9371499999997</v>
      </c>
      <c r="D1019" s="17">
        <f t="shared" si="15"/>
        <v>1.0503499999999999</v>
      </c>
    </row>
    <row r="1020" spans="1:4" ht="18.75" customHeight="1" x14ac:dyDescent="0.3">
      <c r="A1020" s="15" t="s">
        <v>1151</v>
      </c>
      <c r="B1020" s="18">
        <v>4249</v>
      </c>
      <c r="C1020" s="17">
        <v>4482.4825499999997</v>
      </c>
      <c r="D1020" s="17">
        <f t="shared" si="15"/>
        <v>1.0549499999999998</v>
      </c>
    </row>
    <row r="1021" spans="1:4" ht="18.75" customHeight="1" x14ac:dyDescent="0.3">
      <c r="A1021" s="15" t="s">
        <v>1152</v>
      </c>
      <c r="B1021" s="18">
        <v>4249</v>
      </c>
      <c r="C1021" s="17">
        <v>4493.9548500000001</v>
      </c>
      <c r="D1021" s="17">
        <f t="shared" si="15"/>
        <v>1.05765</v>
      </c>
    </row>
    <row r="1022" spans="1:4" ht="18.75" customHeight="1" x14ac:dyDescent="0.3">
      <c r="A1022" s="15" t="s">
        <v>1153</v>
      </c>
      <c r="B1022" s="17">
        <v>4222.09</v>
      </c>
      <c r="C1022" s="17">
        <v>4449.4495399999996</v>
      </c>
      <c r="D1022" s="17">
        <f t="shared" si="15"/>
        <v>1.0538499984604779</v>
      </c>
    </row>
    <row r="1023" spans="1:4" ht="18.75" customHeight="1" x14ac:dyDescent="0.3">
      <c r="A1023" s="15" t="s">
        <v>1154</v>
      </c>
      <c r="B1023" s="17">
        <v>4227.3900000000003</v>
      </c>
      <c r="C1023" s="17">
        <v>4467.7171200000003</v>
      </c>
      <c r="D1023" s="17">
        <f t="shared" si="15"/>
        <v>1.056849999645171</v>
      </c>
    </row>
    <row r="1024" spans="1:4" ht="18.75" customHeight="1" x14ac:dyDescent="0.3">
      <c r="A1024" s="15" t="s">
        <v>1155</v>
      </c>
      <c r="B1024" s="17">
        <v>4249.71</v>
      </c>
      <c r="C1024" s="17">
        <v>4499.8054300000003</v>
      </c>
      <c r="D1024" s="17">
        <f t="shared" si="15"/>
        <v>1.0588499991764144</v>
      </c>
    </row>
    <row r="1025" spans="1:4" ht="18.75" customHeight="1" x14ac:dyDescent="0.3">
      <c r="A1025" s="15" t="s">
        <v>1156</v>
      </c>
      <c r="B1025" s="17">
        <v>4238.8500000000004</v>
      </c>
      <c r="C1025" s="17">
        <v>4488.3063199999997</v>
      </c>
      <c r="D1025" s="17">
        <f t="shared" si="15"/>
        <v>1.0588499994102172</v>
      </c>
    </row>
    <row r="1026" spans="1:4" ht="18.75" customHeight="1" x14ac:dyDescent="0.3">
      <c r="A1026" s="15" t="s">
        <v>1157</v>
      </c>
      <c r="B1026" s="17">
        <v>4238.8500000000004</v>
      </c>
      <c r="C1026" s="17">
        <v>4488.3063199999997</v>
      </c>
      <c r="D1026" s="17">
        <f t="shared" ref="D1026:D1089" si="16">+C1026/B1026</f>
        <v>1.0588499994102172</v>
      </c>
    </row>
    <row r="1027" spans="1:4" ht="18.75" customHeight="1" x14ac:dyDescent="0.3">
      <c r="A1027" s="15" t="s">
        <v>1158</v>
      </c>
      <c r="B1027" s="17">
        <v>4238.8500000000004</v>
      </c>
      <c r="C1027" s="17">
        <v>4505.6855999999998</v>
      </c>
      <c r="D1027" s="17">
        <f t="shared" si="16"/>
        <v>1.0629499982306521</v>
      </c>
    </row>
    <row r="1028" spans="1:4" ht="18.75" customHeight="1" x14ac:dyDescent="0.3">
      <c r="A1028" s="15" t="s">
        <v>1159</v>
      </c>
      <c r="B1028" s="17">
        <v>4221.3900000000003</v>
      </c>
      <c r="C1028" s="17">
        <v>4474.25126</v>
      </c>
      <c r="D1028" s="17">
        <f t="shared" si="16"/>
        <v>1.0598999997631111</v>
      </c>
    </row>
    <row r="1029" spans="1:4" ht="18.75" customHeight="1" x14ac:dyDescent="0.3">
      <c r="A1029" s="15" t="s">
        <v>1160</v>
      </c>
      <c r="B1029" s="17">
        <v>4213.97</v>
      </c>
      <c r="C1029" s="17">
        <v>4461.1193400000002</v>
      </c>
      <c r="D1029" s="17">
        <f t="shared" si="16"/>
        <v>1.058649999881347</v>
      </c>
    </row>
    <row r="1030" spans="1:4" ht="18.75" customHeight="1" x14ac:dyDescent="0.3">
      <c r="A1030" s="15" t="s">
        <v>1161</v>
      </c>
      <c r="B1030" s="17">
        <v>4201.53</v>
      </c>
      <c r="C1030" s="17">
        <v>4429.6730699999998</v>
      </c>
      <c r="D1030" s="17">
        <f t="shared" si="16"/>
        <v>1.0542999978579233</v>
      </c>
    </row>
    <row r="1031" spans="1:4" ht="18.75" customHeight="1" x14ac:dyDescent="0.3">
      <c r="A1031" s="15" t="s">
        <v>1162</v>
      </c>
      <c r="B1031" s="17">
        <v>4154.9399999999996</v>
      </c>
      <c r="C1031" s="17">
        <v>4395.5110199999999</v>
      </c>
      <c r="D1031" s="17">
        <f t="shared" si="16"/>
        <v>1.0578999985559359</v>
      </c>
    </row>
    <row r="1032" spans="1:4" ht="18.75" customHeight="1" x14ac:dyDescent="0.3">
      <c r="A1032" s="15" t="s">
        <v>1163</v>
      </c>
      <c r="B1032" s="17">
        <v>4120.62</v>
      </c>
      <c r="C1032" s="17">
        <v>4359.2038899999998</v>
      </c>
      <c r="D1032" s="17">
        <f t="shared" si="16"/>
        <v>1.0578999980585446</v>
      </c>
    </row>
    <row r="1033" spans="1:4" ht="18.75" customHeight="1" x14ac:dyDescent="0.3">
      <c r="A1033" s="15" t="s">
        <v>1164</v>
      </c>
      <c r="B1033" s="17">
        <v>4120.62</v>
      </c>
      <c r="C1033" s="17">
        <v>4359.2038899999998</v>
      </c>
      <c r="D1033" s="17">
        <f t="shared" si="16"/>
        <v>1.0578999980585446</v>
      </c>
    </row>
    <row r="1034" spans="1:4" ht="18.75" customHeight="1" x14ac:dyDescent="0.3">
      <c r="A1034" s="15" t="s">
        <v>1165</v>
      </c>
      <c r="B1034" s="17">
        <v>4120.62</v>
      </c>
      <c r="C1034" s="17">
        <v>4375.8923999999997</v>
      </c>
      <c r="D1034" s="17">
        <f t="shared" si="16"/>
        <v>1.0619499978158626</v>
      </c>
    </row>
    <row r="1035" spans="1:4" ht="18.75" customHeight="1" x14ac:dyDescent="0.3">
      <c r="A1035" s="15" t="s">
        <v>1166</v>
      </c>
      <c r="B1035" s="17">
        <v>4060.83</v>
      </c>
      <c r="C1035" s="17">
        <v>4292.2973099999999</v>
      </c>
      <c r="D1035" s="17">
        <f t="shared" si="16"/>
        <v>1.0569999999999999</v>
      </c>
    </row>
    <row r="1036" spans="1:4" ht="18.75" customHeight="1" x14ac:dyDescent="0.3">
      <c r="A1036" s="15" t="s">
        <v>1167</v>
      </c>
      <c r="B1036" s="17">
        <v>4114.29</v>
      </c>
      <c r="C1036" s="17">
        <v>4335.4330799999998</v>
      </c>
      <c r="D1036" s="17">
        <f t="shared" si="16"/>
        <v>1.0537499981770853</v>
      </c>
    </row>
    <row r="1037" spans="1:4" ht="18.75" customHeight="1" x14ac:dyDescent="0.3">
      <c r="A1037" s="15" t="s">
        <v>1168</v>
      </c>
      <c r="B1037" s="17">
        <v>4117.71</v>
      </c>
      <c r="C1037" s="17">
        <v>4372.3903600000003</v>
      </c>
      <c r="D1037" s="17">
        <f t="shared" si="16"/>
        <v>1.061849999150013</v>
      </c>
    </row>
    <row r="1038" spans="1:4" ht="18.75" customHeight="1" x14ac:dyDescent="0.3">
      <c r="A1038" s="15" t="s">
        <v>1169</v>
      </c>
      <c r="B1038" s="17">
        <v>4047.11</v>
      </c>
      <c r="C1038" s="17">
        <v>4343.96551</v>
      </c>
      <c r="D1038" s="17">
        <f t="shared" si="16"/>
        <v>1.0733499978997358</v>
      </c>
    </row>
    <row r="1039" spans="1:4" ht="18.75" customHeight="1" x14ac:dyDescent="0.3">
      <c r="A1039" s="15" t="s">
        <v>1170</v>
      </c>
      <c r="B1039" s="17">
        <v>3975.09</v>
      </c>
      <c r="C1039" s="17">
        <v>4266.6628499999997</v>
      </c>
      <c r="D1039" s="17">
        <f t="shared" si="16"/>
        <v>1.0733499996226499</v>
      </c>
    </row>
    <row r="1040" spans="1:4" ht="18.75" customHeight="1" x14ac:dyDescent="0.3">
      <c r="A1040" s="15" t="s">
        <v>1171</v>
      </c>
      <c r="B1040" s="17">
        <v>3975.09</v>
      </c>
      <c r="C1040" s="17">
        <v>4266.6628499999997</v>
      </c>
      <c r="D1040" s="17">
        <f t="shared" si="16"/>
        <v>1.0733499996226499</v>
      </c>
    </row>
    <row r="1041" spans="1:4" ht="18.75" customHeight="1" x14ac:dyDescent="0.3">
      <c r="A1041" s="15" t="s">
        <v>1172</v>
      </c>
      <c r="B1041" s="17">
        <v>3975.09</v>
      </c>
      <c r="C1041" s="17">
        <v>4271.0354500000003</v>
      </c>
      <c r="D1041" s="17">
        <f t="shared" si="16"/>
        <v>1.0744499998742167</v>
      </c>
    </row>
    <row r="1042" spans="1:4" ht="18.75" customHeight="1" x14ac:dyDescent="0.3">
      <c r="A1042" s="15" t="s">
        <v>1173</v>
      </c>
      <c r="B1042" s="17">
        <v>3975.09</v>
      </c>
      <c r="C1042" s="17">
        <v>4247.3836600000004</v>
      </c>
      <c r="D1042" s="17">
        <f t="shared" si="16"/>
        <v>1.0684999987421668</v>
      </c>
    </row>
    <row r="1043" spans="1:4" ht="18.75" customHeight="1" x14ac:dyDescent="0.3">
      <c r="A1043" s="15" t="s">
        <v>1174</v>
      </c>
      <c r="B1043" s="17">
        <v>4005.06</v>
      </c>
      <c r="C1043" s="17">
        <v>4288.0174800000004</v>
      </c>
      <c r="D1043" s="17">
        <f t="shared" si="16"/>
        <v>1.0706499977528428</v>
      </c>
    </row>
    <row r="1044" spans="1:4" ht="18.75" customHeight="1" x14ac:dyDescent="0.3">
      <c r="A1044" s="15" t="s">
        <v>1175</v>
      </c>
      <c r="B1044" s="17">
        <v>4065.79</v>
      </c>
      <c r="C1044" s="17">
        <v>4356.6972699999997</v>
      </c>
      <c r="D1044" s="17">
        <f t="shared" si="16"/>
        <v>1.071549998893204</v>
      </c>
    </row>
    <row r="1045" spans="1:4" ht="18.75" customHeight="1" x14ac:dyDescent="0.3">
      <c r="A1045" s="15" t="s">
        <v>1176</v>
      </c>
      <c r="B1045" s="17">
        <v>4056.94</v>
      </c>
      <c r="C1045" s="17">
        <v>4328.9578199999996</v>
      </c>
      <c r="D1045" s="17">
        <f t="shared" si="16"/>
        <v>1.0670499982745616</v>
      </c>
    </row>
    <row r="1046" spans="1:4" ht="18.75" customHeight="1" x14ac:dyDescent="0.3">
      <c r="A1046" s="15" t="s">
        <v>1177</v>
      </c>
      <c r="B1046" s="17">
        <v>4037.19</v>
      </c>
      <c r="C1046" s="17">
        <v>4307.8835799999997</v>
      </c>
      <c r="D1046" s="17">
        <f t="shared" si="16"/>
        <v>1.0670499976468781</v>
      </c>
    </row>
    <row r="1047" spans="1:4" ht="18.75" customHeight="1" x14ac:dyDescent="0.3">
      <c r="A1047" s="15" t="s">
        <v>1178</v>
      </c>
      <c r="B1047" s="17">
        <v>4037.19</v>
      </c>
      <c r="C1047" s="17">
        <v>4307.8835799999997</v>
      </c>
      <c r="D1047" s="17">
        <f t="shared" si="16"/>
        <v>1.0670499976468781</v>
      </c>
    </row>
    <row r="1048" spans="1:4" ht="18.75" customHeight="1" x14ac:dyDescent="0.3">
      <c r="A1048" s="15" t="s">
        <v>1179</v>
      </c>
      <c r="B1048" s="17">
        <v>4037.19</v>
      </c>
      <c r="C1048" s="17">
        <v>4315.9579599999997</v>
      </c>
      <c r="D1048" s="17">
        <f t="shared" si="16"/>
        <v>1.0690499976468781</v>
      </c>
    </row>
    <row r="1049" spans="1:4" ht="18.75" customHeight="1" x14ac:dyDescent="0.3">
      <c r="A1049" s="15" t="s">
        <v>1180</v>
      </c>
      <c r="B1049" s="17">
        <v>4037.19</v>
      </c>
      <c r="C1049" s="17">
        <v>4375.3046599999998</v>
      </c>
      <c r="D1049" s="17">
        <f t="shared" si="16"/>
        <v>1.0837499993807573</v>
      </c>
    </row>
    <row r="1050" spans="1:4" ht="18.75" customHeight="1" x14ac:dyDescent="0.3">
      <c r="A1050" s="15" t="s">
        <v>1181</v>
      </c>
      <c r="B1050" s="17">
        <v>3963.57</v>
      </c>
      <c r="C1050" s="17">
        <v>4306.6169799999998</v>
      </c>
      <c r="D1050" s="17">
        <f t="shared" si="16"/>
        <v>1.0865499991169576</v>
      </c>
    </row>
    <row r="1051" spans="1:4" ht="18.75" customHeight="1" x14ac:dyDescent="0.3">
      <c r="A1051" s="15" t="s">
        <v>1182</v>
      </c>
      <c r="B1051" s="17">
        <v>3976.84</v>
      </c>
      <c r="C1051" s="17">
        <v>4325.80771</v>
      </c>
      <c r="D1051" s="17">
        <f t="shared" si="16"/>
        <v>1.08775</v>
      </c>
    </row>
    <row r="1052" spans="1:4" ht="18.75" customHeight="1" x14ac:dyDescent="0.3">
      <c r="A1052" s="15" t="s">
        <v>1183</v>
      </c>
      <c r="B1052" s="17">
        <v>4077.44</v>
      </c>
      <c r="C1052" s="17">
        <v>4439.3127999999997</v>
      </c>
      <c r="D1052" s="17">
        <f t="shared" si="16"/>
        <v>1.0887499999999999</v>
      </c>
    </row>
    <row r="1053" spans="1:4" ht="18.75" customHeight="1" x14ac:dyDescent="0.3">
      <c r="A1053" s="15" t="s">
        <v>1184</v>
      </c>
      <c r="B1053" s="17">
        <v>4116.59</v>
      </c>
      <c r="C1053" s="17">
        <v>4481.9373599999999</v>
      </c>
      <c r="D1053" s="17">
        <f t="shared" si="16"/>
        <v>1.0887499993927012</v>
      </c>
    </row>
    <row r="1054" spans="1:4" ht="18.75" customHeight="1" x14ac:dyDescent="0.3">
      <c r="A1054" s="15" t="s">
        <v>1185</v>
      </c>
      <c r="B1054" s="17">
        <v>4116.59</v>
      </c>
      <c r="C1054" s="17">
        <v>4481.9373599999999</v>
      </c>
      <c r="D1054" s="17">
        <f t="shared" si="16"/>
        <v>1.0887499993927012</v>
      </c>
    </row>
    <row r="1055" spans="1:4" ht="18.75" customHeight="1" x14ac:dyDescent="0.3">
      <c r="A1055" s="15" t="s">
        <v>1186</v>
      </c>
      <c r="B1055" s="17">
        <v>4116.59</v>
      </c>
      <c r="C1055" s="17">
        <v>4503.3436300000003</v>
      </c>
      <c r="D1055" s="17">
        <f t="shared" si="16"/>
        <v>1.0939499998785402</v>
      </c>
    </row>
    <row r="1056" spans="1:4" ht="18.75" customHeight="1" x14ac:dyDescent="0.3">
      <c r="A1056" s="15" t="s">
        <v>1187</v>
      </c>
      <c r="B1056" s="17">
        <v>4033.83</v>
      </c>
      <c r="C1056" s="17">
        <v>4410.7914099999998</v>
      </c>
      <c r="D1056" s="17">
        <f t="shared" si="16"/>
        <v>1.0934499991323383</v>
      </c>
    </row>
    <row r="1057" spans="1:4" ht="18.75" customHeight="1" x14ac:dyDescent="0.3">
      <c r="A1057" s="15" t="s">
        <v>1188</v>
      </c>
      <c r="B1057" s="17">
        <v>4060.15</v>
      </c>
      <c r="C1057" s="17">
        <v>4411.9619899999998</v>
      </c>
      <c r="D1057" s="17">
        <f t="shared" si="16"/>
        <v>1.0866499981527775</v>
      </c>
    </row>
    <row r="1058" spans="1:4" ht="18.75" customHeight="1" x14ac:dyDescent="0.3">
      <c r="A1058" s="15" t="s">
        <v>1189</v>
      </c>
      <c r="B1058" s="17">
        <v>4092.33</v>
      </c>
      <c r="C1058" s="17">
        <v>4464.7320300000001</v>
      </c>
      <c r="D1058" s="17">
        <f t="shared" si="16"/>
        <v>1.091</v>
      </c>
    </row>
    <row r="1059" spans="1:4" ht="18.75" customHeight="1" x14ac:dyDescent="0.3">
      <c r="A1059" s="15" t="s">
        <v>1190</v>
      </c>
      <c r="B1059" s="17">
        <v>4092.33</v>
      </c>
      <c r="C1059" s="17">
        <v>4477.0090200000004</v>
      </c>
      <c r="D1059" s="17">
        <f t="shared" si="16"/>
        <v>1.0940000000000001</v>
      </c>
    </row>
    <row r="1060" spans="1:4" ht="18.75" customHeight="1" x14ac:dyDescent="0.3">
      <c r="A1060" s="15" t="s">
        <v>1191</v>
      </c>
      <c r="B1060" s="17">
        <v>4044.51</v>
      </c>
      <c r="C1060" s="17">
        <v>4424.6939400000001</v>
      </c>
      <c r="D1060" s="17">
        <f t="shared" si="16"/>
        <v>1.0939999999999999</v>
      </c>
    </row>
    <row r="1061" spans="1:4" ht="18.75" customHeight="1" x14ac:dyDescent="0.3">
      <c r="A1061" s="15" t="s">
        <v>1192</v>
      </c>
      <c r="B1061" s="17">
        <v>4044.51</v>
      </c>
      <c r="C1061" s="17">
        <v>4424.6939400000001</v>
      </c>
      <c r="D1061" s="17">
        <f t="shared" si="16"/>
        <v>1.0939999999999999</v>
      </c>
    </row>
    <row r="1062" spans="1:4" ht="18.75" customHeight="1" x14ac:dyDescent="0.3">
      <c r="A1062" s="15" t="s">
        <v>1193</v>
      </c>
      <c r="B1062" s="17">
        <v>4044.51</v>
      </c>
      <c r="C1062" s="17">
        <v>4421.8627800000004</v>
      </c>
      <c r="D1062" s="17">
        <f t="shared" si="16"/>
        <v>1.0932999992582537</v>
      </c>
    </row>
    <row r="1063" spans="1:4" ht="18.75" customHeight="1" x14ac:dyDescent="0.3">
      <c r="A1063" s="15" t="s">
        <v>1194</v>
      </c>
      <c r="B1063" s="17">
        <v>3989.89</v>
      </c>
      <c r="C1063" s="17">
        <v>4381.2982000000002</v>
      </c>
      <c r="D1063" s="17">
        <f t="shared" si="16"/>
        <v>1.0980999977442989</v>
      </c>
    </row>
    <row r="1064" spans="1:4" ht="18.75" customHeight="1" x14ac:dyDescent="0.3">
      <c r="A1064" s="15" t="s">
        <v>1195</v>
      </c>
      <c r="B1064" s="17">
        <v>3957.77</v>
      </c>
      <c r="C1064" s="17">
        <v>4343.6525700000002</v>
      </c>
      <c r="D1064" s="17">
        <f t="shared" si="16"/>
        <v>1.0974999987366623</v>
      </c>
    </row>
    <row r="1065" spans="1:4" ht="18.75" customHeight="1" x14ac:dyDescent="0.3">
      <c r="A1065" s="15" t="s">
        <v>1196</v>
      </c>
      <c r="B1065" s="17">
        <v>3980.67</v>
      </c>
      <c r="C1065" s="17">
        <v>4343.3090300000003</v>
      </c>
      <c r="D1065" s="17">
        <f t="shared" si="16"/>
        <v>1.0910999982415022</v>
      </c>
    </row>
    <row r="1066" spans="1:4" ht="18.75" customHeight="1" x14ac:dyDescent="0.3">
      <c r="A1066" s="15" t="s">
        <v>1197</v>
      </c>
      <c r="B1066" s="17">
        <v>4045.22</v>
      </c>
      <c r="C1066" s="17">
        <v>4383.1981299999998</v>
      </c>
      <c r="D1066" s="17">
        <f t="shared" si="16"/>
        <v>1.0835499997527946</v>
      </c>
    </row>
    <row r="1067" spans="1:4" ht="18.75" customHeight="1" x14ac:dyDescent="0.3">
      <c r="A1067" s="15" t="s">
        <v>1198</v>
      </c>
      <c r="B1067" s="17">
        <v>3983.15</v>
      </c>
      <c r="C1067" s="17">
        <v>4315.94218</v>
      </c>
      <c r="D1067" s="17">
        <f t="shared" si="16"/>
        <v>1.0835499993723561</v>
      </c>
    </row>
    <row r="1068" spans="1:4" ht="18.75" customHeight="1" x14ac:dyDescent="0.3">
      <c r="A1068" s="15" t="s">
        <v>1199</v>
      </c>
      <c r="B1068" s="17">
        <v>3983.15</v>
      </c>
      <c r="C1068" s="17">
        <v>4315.94218</v>
      </c>
      <c r="D1068" s="17">
        <f t="shared" si="16"/>
        <v>1.0835499993723561</v>
      </c>
    </row>
    <row r="1069" spans="1:4" ht="18.75" customHeight="1" x14ac:dyDescent="0.3">
      <c r="A1069" s="15" t="s">
        <v>1200</v>
      </c>
      <c r="B1069" s="17">
        <v>3983.15</v>
      </c>
      <c r="C1069" s="17">
        <v>4307.97588</v>
      </c>
      <c r="D1069" s="17">
        <f t="shared" si="16"/>
        <v>1.0815499993723561</v>
      </c>
    </row>
    <row r="1070" spans="1:4" ht="18.75" customHeight="1" x14ac:dyDescent="0.3">
      <c r="A1070" s="15" t="s">
        <v>1201</v>
      </c>
      <c r="B1070" s="17">
        <v>3999.91</v>
      </c>
      <c r="C1070" s="17">
        <v>4322.10275</v>
      </c>
      <c r="D1070" s="17">
        <f t="shared" si="16"/>
        <v>1.0805499998749972</v>
      </c>
    </row>
    <row r="1071" spans="1:4" ht="18.75" customHeight="1" x14ac:dyDescent="0.3">
      <c r="A1071" s="15" t="s">
        <v>1202</v>
      </c>
      <c r="B1071" s="17">
        <v>4023.21</v>
      </c>
      <c r="C1071" s="17">
        <v>4341.4459100000004</v>
      </c>
      <c r="D1071" s="17">
        <f t="shared" si="16"/>
        <v>1.0790999997514423</v>
      </c>
    </row>
    <row r="1072" spans="1:4" ht="18.75" customHeight="1" x14ac:dyDescent="0.3">
      <c r="A1072" s="15" t="s">
        <v>1203</v>
      </c>
      <c r="B1072" s="17">
        <v>3989.55</v>
      </c>
      <c r="C1072" s="17">
        <v>4302.5301900000004</v>
      </c>
      <c r="D1072" s="17">
        <f t="shared" si="16"/>
        <v>1.0784499981200888</v>
      </c>
    </row>
    <row r="1073" spans="1:4" ht="18.75" customHeight="1" x14ac:dyDescent="0.3">
      <c r="A1073" s="15" t="s">
        <v>1204</v>
      </c>
      <c r="B1073" s="17">
        <v>3998.51</v>
      </c>
      <c r="C1073" s="17">
        <v>4305.7954900000004</v>
      </c>
      <c r="D1073" s="17">
        <f t="shared" si="16"/>
        <v>1.0768499991246741</v>
      </c>
    </row>
    <row r="1074" spans="1:4" ht="18.75" customHeight="1" x14ac:dyDescent="0.3">
      <c r="A1074" s="15" t="s">
        <v>1205</v>
      </c>
      <c r="B1074" s="17">
        <v>3998.51</v>
      </c>
      <c r="C1074" s="17">
        <v>4305.7954900000004</v>
      </c>
      <c r="D1074" s="17">
        <f t="shared" si="16"/>
        <v>1.0768499991246741</v>
      </c>
    </row>
    <row r="1075" spans="1:4" ht="18.75" customHeight="1" x14ac:dyDescent="0.3">
      <c r="A1075" s="15" t="s">
        <v>1206</v>
      </c>
      <c r="B1075" s="17">
        <v>3998.51</v>
      </c>
      <c r="C1075" s="17">
        <v>4305.7954900000004</v>
      </c>
      <c r="D1075" s="17">
        <f t="shared" si="16"/>
        <v>1.0768499991246741</v>
      </c>
    </row>
    <row r="1076" spans="1:4" ht="18.75" customHeight="1" x14ac:dyDescent="0.3">
      <c r="A1076" s="15" t="s">
        <v>1207</v>
      </c>
      <c r="B1076" s="17">
        <v>3998.51</v>
      </c>
      <c r="C1076" s="17">
        <v>4296.1990599999999</v>
      </c>
      <c r="D1076" s="17">
        <f t="shared" si="16"/>
        <v>1.0744499976241149</v>
      </c>
    </row>
    <row r="1077" spans="1:4" ht="18.75" customHeight="1" x14ac:dyDescent="0.3">
      <c r="A1077" s="15" t="s">
        <v>1208</v>
      </c>
      <c r="B1077" s="17">
        <v>3982.5</v>
      </c>
      <c r="C1077" s="17">
        <v>4293.7323699999997</v>
      </c>
      <c r="D1077" s="17">
        <f t="shared" si="16"/>
        <v>1.0781499987445071</v>
      </c>
    </row>
    <row r="1078" spans="1:4" ht="18.75" customHeight="1" x14ac:dyDescent="0.3">
      <c r="A1078" s="15" t="s">
        <v>1209</v>
      </c>
      <c r="B1078" s="17">
        <v>3990.88</v>
      </c>
      <c r="C1078" s="17">
        <v>4307.9554099999996</v>
      </c>
      <c r="D1078" s="17">
        <f t="shared" si="16"/>
        <v>1.079449998496572</v>
      </c>
    </row>
    <row r="1079" spans="1:4" ht="18.75" customHeight="1" x14ac:dyDescent="0.3">
      <c r="A1079" s="15" t="s">
        <v>1210</v>
      </c>
      <c r="B1079" s="17">
        <v>3999.43</v>
      </c>
      <c r="C1079" s="17">
        <v>4397.1733100000001</v>
      </c>
      <c r="D1079" s="17">
        <f t="shared" si="16"/>
        <v>1.0994499991248754</v>
      </c>
    </row>
    <row r="1080" spans="1:4" ht="18.75" customHeight="1" x14ac:dyDescent="0.3">
      <c r="A1080" s="15" t="s">
        <v>1211</v>
      </c>
      <c r="B1080" s="17">
        <v>3955.88</v>
      </c>
      <c r="C1080" s="17">
        <v>4318.0408100000004</v>
      </c>
      <c r="D1080" s="17">
        <f t="shared" si="16"/>
        <v>1.0915499989888471</v>
      </c>
    </row>
    <row r="1081" spans="1:4" ht="18.75" customHeight="1" x14ac:dyDescent="0.3">
      <c r="A1081" s="15" t="s">
        <v>1212</v>
      </c>
      <c r="B1081" s="17">
        <v>3956.76</v>
      </c>
      <c r="C1081" s="17">
        <v>4319.00137</v>
      </c>
      <c r="D1081" s="17">
        <f t="shared" si="16"/>
        <v>1.0915499979781436</v>
      </c>
    </row>
    <row r="1082" spans="1:4" ht="18.75" customHeight="1" x14ac:dyDescent="0.3">
      <c r="A1082" s="15" t="s">
        <v>1213</v>
      </c>
      <c r="B1082" s="17">
        <v>3956.76</v>
      </c>
      <c r="C1082" s="17">
        <v>4319.00137</v>
      </c>
      <c r="D1082" s="17">
        <f t="shared" si="16"/>
        <v>1.0915499979781436</v>
      </c>
    </row>
    <row r="1083" spans="1:4" ht="18.75" customHeight="1" x14ac:dyDescent="0.3">
      <c r="A1083" s="15" t="s">
        <v>1214</v>
      </c>
      <c r="B1083" s="17">
        <v>3956.76</v>
      </c>
      <c r="C1083" s="17">
        <v>4318.8035399999999</v>
      </c>
      <c r="D1083" s="17">
        <f t="shared" si="16"/>
        <v>1.0914999999999999</v>
      </c>
    </row>
    <row r="1084" spans="1:4" ht="18.75" customHeight="1" x14ac:dyDescent="0.3">
      <c r="A1084" s="15" t="s">
        <v>1215</v>
      </c>
      <c r="B1084" s="17">
        <v>3932.59</v>
      </c>
      <c r="C1084" s="17">
        <v>4320.54</v>
      </c>
      <c r="D1084" s="17">
        <f t="shared" si="16"/>
        <v>1.0986499991100012</v>
      </c>
    </row>
    <row r="1085" spans="1:4" ht="18.75" customHeight="1" x14ac:dyDescent="0.3">
      <c r="A1085" s="15" t="s">
        <v>1216</v>
      </c>
      <c r="B1085" s="17">
        <v>3925.77</v>
      </c>
      <c r="C1085" s="17">
        <v>4307.9436999999998</v>
      </c>
      <c r="D1085" s="17">
        <f t="shared" si="16"/>
        <v>1.0973499975800924</v>
      </c>
    </row>
    <row r="1086" spans="1:4" ht="18.75" customHeight="1" x14ac:dyDescent="0.3">
      <c r="A1086" s="15" t="s">
        <v>1217</v>
      </c>
      <c r="B1086" s="17">
        <v>3948.54</v>
      </c>
      <c r="C1086" s="17">
        <v>4339.4454599999999</v>
      </c>
      <c r="D1086" s="17">
        <f t="shared" si="16"/>
        <v>1.099</v>
      </c>
    </row>
    <row r="1087" spans="1:4" ht="18.75" customHeight="1" x14ac:dyDescent="0.3">
      <c r="A1087" s="15" t="s">
        <v>1218</v>
      </c>
      <c r="B1087" s="17">
        <v>3943.03</v>
      </c>
      <c r="C1087" s="17">
        <v>4342.2617799999998</v>
      </c>
      <c r="D1087" s="17">
        <f t="shared" si="16"/>
        <v>1.1012499980979094</v>
      </c>
    </row>
    <row r="1088" spans="1:4" ht="18.75" customHeight="1" x14ac:dyDescent="0.3">
      <c r="A1088" s="15" t="s">
        <v>1219</v>
      </c>
      <c r="B1088" s="17">
        <v>3915.43</v>
      </c>
      <c r="C1088" s="17">
        <v>4311.8672800000004</v>
      </c>
      <c r="D1088" s="17">
        <f t="shared" si="16"/>
        <v>1.1012499980845016</v>
      </c>
    </row>
    <row r="1089" spans="1:4" ht="18.75" customHeight="1" x14ac:dyDescent="0.3">
      <c r="A1089" s="15" t="s">
        <v>1220</v>
      </c>
      <c r="B1089" s="17">
        <v>3915.43</v>
      </c>
      <c r="C1089" s="17">
        <v>4311.8672800000004</v>
      </c>
      <c r="D1089" s="17">
        <f t="shared" si="16"/>
        <v>1.1012499980845016</v>
      </c>
    </row>
    <row r="1090" spans="1:4" ht="18.75" customHeight="1" x14ac:dyDescent="0.3">
      <c r="A1090" s="15" t="s">
        <v>1221</v>
      </c>
      <c r="B1090" s="17">
        <v>3915.43</v>
      </c>
      <c r="C1090" s="17">
        <v>4311.8672800000004</v>
      </c>
      <c r="D1090" s="17">
        <f t="shared" ref="D1090:D1153" si="17">+C1090/B1090</f>
        <v>1.1012499980845016</v>
      </c>
    </row>
    <row r="1091" spans="1:4" ht="18.75" customHeight="1" x14ac:dyDescent="0.3">
      <c r="A1091" s="15" t="s">
        <v>1222</v>
      </c>
      <c r="B1091" s="17">
        <v>3915.43</v>
      </c>
      <c r="C1091" s="17">
        <v>4317.3488799999996</v>
      </c>
      <c r="D1091" s="17">
        <f t="shared" si="17"/>
        <v>1.1026499975737019</v>
      </c>
    </row>
    <row r="1092" spans="1:4" ht="18.75" customHeight="1" x14ac:dyDescent="0.3">
      <c r="A1092" s="15" t="s">
        <v>1223</v>
      </c>
      <c r="B1092" s="17">
        <v>3871.45</v>
      </c>
      <c r="C1092" s="17">
        <v>4299.2452199999998</v>
      </c>
      <c r="D1092" s="17">
        <f t="shared" si="17"/>
        <v>1.1104999987084943</v>
      </c>
    </row>
    <row r="1093" spans="1:4" ht="18.75" customHeight="1" x14ac:dyDescent="0.3">
      <c r="A1093" s="15" t="s">
        <v>1224</v>
      </c>
      <c r="B1093" s="17">
        <v>3844.81</v>
      </c>
      <c r="C1093" s="17">
        <v>4269.8537399999996</v>
      </c>
      <c r="D1093" s="17">
        <f t="shared" si="17"/>
        <v>1.1105499985695</v>
      </c>
    </row>
    <row r="1094" spans="1:4" ht="18.75" customHeight="1" x14ac:dyDescent="0.3">
      <c r="A1094" s="15" t="s">
        <v>1225</v>
      </c>
      <c r="B1094" s="17">
        <v>3822.05</v>
      </c>
      <c r="C1094" s="17">
        <v>4222.0275300000003</v>
      </c>
      <c r="D1094" s="17">
        <f t="shared" si="17"/>
        <v>1.1046499993459007</v>
      </c>
    </row>
    <row r="1095" spans="1:4" ht="18.75" customHeight="1" x14ac:dyDescent="0.3">
      <c r="A1095" s="15" t="s">
        <v>1226</v>
      </c>
      <c r="B1095" s="17">
        <v>3822.05</v>
      </c>
      <c r="C1095" s="17">
        <v>4222.0275300000003</v>
      </c>
      <c r="D1095" s="17">
        <f t="shared" si="17"/>
        <v>1.1046499993459007</v>
      </c>
    </row>
    <row r="1096" spans="1:4" ht="18.75" customHeight="1" x14ac:dyDescent="0.3">
      <c r="A1096" s="15" t="s">
        <v>1227</v>
      </c>
      <c r="B1096" s="17">
        <v>3822.05</v>
      </c>
      <c r="C1096" s="17">
        <v>4222.0275300000003</v>
      </c>
      <c r="D1096" s="17">
        <f t="shared" si="17"/>
        <v>1.1046499993459007</v>
      </c>
    </row>
    <row r="1097" spans="1:4" ht="18.75" customHeight="1" x14ac:dyDescent="0.3">
      <c r="A1097" s="15" t="s">
        <v>1228</v>
      </c>
      <c r="B1097" s="17">
        <v>3822.05</v>
      </c>
      <c r="C1097" s="17">
        <v>4222.0275300000003</v>
      </c>
      <c r="D1097" s="17">
        <f t="shared" si="17"/>
        <v>1.1046499993459007</v>
      </c>
    </row>
    <row r="1098" spans="1:4" ht="18.75" customHeight="1" x14ac:dyDescent="0.3">
      <c r="A1098" s="15" t="s">
        <v>1229</v>
      </c>
      <c r="B1098" s="17">
        <v>3822.05</v>
      </c>
      <c r="C1098" s="17">
        <v>4182.6604100000004</v>
      </c>
      <c r="D1098" s="17">
        <f t="shared" si="17"/>
        <v>1.0943499980377023</v>
      </c>
    </row>
    <row r="1099" spans="1:4" ht="18.75" customHeight="1" x14ac:dyDescent="0.3">
      <c r="A1099" s="15" t="s">
        <v>1230</v>
      </c>
      <c r="B1099" s="17">
        <v>3895.53</v>
      </c>
      <c r="C1099" s="17">
        <v>4248.2702399999998</v>
      </c>
      <c r="D1099" s="17">
        <f t="shared" si="17"/>
        <v>1.0905499996149433</v>
      </c>
    </row>
    <row r="1100" spans="1:4" ht="18.75" customHeight="1" x14ac:dyDescent="0.3">
      <c r="A1100" s="15" t="s">
        <v>1231</v>
      </c>
      <c r="B1100" s="17">
        <v>3914.6</v>
      </c>
      <c r="C1100" s="17">
        <v>4288.6400299999996</v>
      </c>
      <c r="D1100" s="17">
        <f t="shared" si="17"/>
        <v>1.09555</v>
      </c>
    </row>
    <row r="1101" spans="1:4" ht="18.75" customHeight="1" x14ac:dyDescent="0.3">
      <c r="A1101" s="15" t="s">
        <v>1232</v>
      </c>
      <c r="B1101" s="17">
        <v>3927.64</v>
      </c>
      <c r="C1101" s="17">
        <v>4311.95957</v>
      </c>
      <c r="D1101" s="17">
        <f t="shared" si="17"/>
        <v>1.0978499989815766</v>
      </c>
    </row>
    <row r="1102" spans="1:4" ht="18.75" customHeight="1" x14ac:dyDescent="0.3">
      <c r="A1102" s="15" t="s">
        <v>1233</v>
      </c>
      <c r="B1102" s="17">
        <v>3912.93</v>
      </c>
      <c r="C1102" s="17">
        <v>4295.8101999999999</v>
      </c>
      <c r="D1102" s="17">
        <f t="shared" si="17"/>
        <v>1.0978499998722184</v>
      </c>
    </row>
    <row r="1103" spans="1:4" ht="18.75" customHeight="1" x14ac:dyDescent="0.3">
      <c r="A1103" s="15" t="s">
        <v>1234</v>
      </c>
      <c r="B1103" s="17">
        <v>3912.93</v>
      </c>
      <c r="C1103" s="17">
        <v>4295.8101999999999</v>
      </c>
      <c r="D1103" s="17">
        <f t="shared" si="17"/>
        <v>1.0978499998722184</v>
      </c>
    </row>
    <row r="1104" spans="1:4" ht="18.75" customHeight="1" x14ac:dyDescent="0.3">
      <c r="A1104" s="15" t="s">
        <v>1235</v>
      </c>
      <c r="B1104" s="17">
        <v>3912.93</v>
      </c>
      <c r="C1104" s="17">
        <v>4293.07114</v>
      </c>
      <c r="D1104" s="17">
        <f t="shared" si="17"/>
        <v>1.0971499975721519</v>
      </c>
    </row>
    <row r="1105" spans="1:4" ht="18.75" customHeight="1" x14ac:dyDescent="0.3">
      <c r="A1105" s="15" t="s">
        <v>1236</v>
      </c>
      <c r="B1105" s="17">
        <v>3912.93</v>
      </c>
      <c r="C1105" s="17">
        <v>4272.1369699999996</v>
      </c>
      <c r="D1105" s="17">
        <f t="shared" si="17"/>
        <v>1.091799998977748</v>
      </c>
    </row>
    <row r="1106" spans="1:4" ht="18.75" customHeight="1" x14ac:dyDescent="0.3">
      <c r="A1106" s="15" t="s">
        <v>1237</v>
      </c>
      <c r="B1106" s="17">
        <v>3934.13</v>
      </c>
      <c r="C1106" s="17">
        <v>4314.7570699999997</v>
      </c>
      <c r="D1106" s="17">
        <f t="shared" si="17"/>
        <v>1.0967499980936064</v>
      </c>
    </row>
    <row r="1107" spans="1:4" ht="18.75" customHeight="1" x14ac:dyDescent="0.3">
      <c r="A1107" s="15" t="s">
        <v>1238</v>
      </c>
      <c r="B1107" s="17">
        <v>3946.39</v>
      </c>
      <c r="C1107" s="17">
        <v>4319.9158100000004</v>
      </c>
      <c r="D1107" s="17">
        <f t="shared" si="17"/>
        <v>1.0946499991131136</v>
      </c>
    </row>
    <row r="1108" spans="1:4" ht="18.75" customHeight="1" x14ac:dyDescent="0.3">
      <c r="A1108" s="15" t="s">
        <v>1239</v>
      </c>
      <c r="B1108" s="17">
        <v>3929.79</v>
      </c>
      <c r="C1108" s="17">
        <v>4309.2112200000001</v>
      </c>
      <c r="D1108" s="17">
        <f t="shared" si="17"/>
        <v>1.0965499988549008</v>
      </c>
    </row>
    <row r="1109" spans="1:4" ht="18.75" customHeight="1" x14ac:dyDescent="0.3">
      <c r="A1109" s="15" t="s">
        <v>1240</v>
      </c>
      <c r="B1109" s="17">
        <v>3901.38</v>
      </c>
      <c r="C1109" s="17">
        <v>4278.0582299999996</v>
      </c>
      <c r="D1109" s="17">
        <f t="shared" si="17"/>
        <v>1.0965499976931239</v>
      </c>
    </row>
    <row r="1110" spans="1:4" ht="18.75" customHeight="1" x14ac:dyDescent="0.3">
      <c r="A1110" s="15" t="s">
        <v>1241</v>
      </c>
      <c r="B1110" s="17">
        <v>3901.38</v>
      </c>
      <c r="C1110" s="17">
        <v>4278.0582299999996</v>
      </c>
      <c r="D1110" s="17">
        <f t="shared" si="17"/>
        <v>1.0965499976931239</v>
      </c>
    </row>
    <row r="1111" spans="1:4" ht="18.75" customHeight="1" x14ac:dyDescent="0.3">
      <c r="A1111" s="15" t="s">
        <v>1242</v>
      </c>
      <c r="B1111" s="17">
        <v>3901.38</v>
      </c>
      <c r="C1111" s="17">
        <v>4272.2061599999997</v>
      </c>
      <c r="D1111" s="17">
        <f t="shared" si="17"/>
        <v>1.0950499976931238</v>
      </c>
    </row>
    <row r="1112" spans="1:4" ht="18.75" customHeight="1" x14ac:dyDescent="0.3">
      <c r="A1112" s="15" t="s">
        <v>1243</v>
      </c>
      <c r="B1112" s="17">
        <v>3901.38</v>
      </c>
      <c r="C1112" s="17">
        <v>4243.3359499999997</v>
      </c>
      <c r="D1112" s="17">
        <f t="shared" si="17"/>
        <v>1.087649998205763</v>
      </c>
    </row>
    <row r="1113" spans="1:4" ht="18.75" customHeight="1" x14ac:dyDescent="0.3">
      <c r="A1113" s="15" t="s">
        <v>1244</v>
      </c>
      <c r="B1113" s="17">
        <v>3940.85</v>
      </c>
      <c r="C1113" s="17">
        <v>4275.6252000000004</v>
      </c>
      <c r="D1113" s="17">
        <f t="shared" si="17"/>
        <v>1.0849499980968573</v>
      </c>
    </row>
    <row r="1114" spans="1:4" ht="18.75" customHeight="1" x14ac:dyDescent="0.3">
      <c r="A1114" s="15" t="s">
        <v>1245</v>
      </c>
      <c r="B1114" s="17">
        <v>3969.5</v>
      </c>
      <c r="C1114" s="17">
        <v>4307.5029199999999</v>
      </c>
      <c r="D1114" s="17">
        <f t="shared" si="17"/>
        <v>1.0851499987403954</v>
      </c>
    </row>
    <row r="1115" spans="1:4" ht="18.75" customHeight="1" x14ac:dyDescent="0.3">
      <c r="A1115" s="15" t="s">
        <v>1246</v>
      </c>
      <c r="B1115" s="17">
        <v>3939.89</v>
      </c>
      <c r="C1115" s="17">
        <v>4307.5029199999999</v>
      </c>
      <c r="D1115" s="17">
        <f t="shared" si="17"/>
        <v>1.0933053765460456</v>
      </c>
    </row>
    <row r="1116" spans="1:4" ht="18.75" customHeight="1" x14ac:dyDescent="0.3">
      <c r="A1116" s="15" t="s">
        <v>1247</v>
      </c>
      <c r="B1116" s="17">
        <v>3916.39</v>
      </c>
      <c r="C1116" s="17">
        <v>4262.20723</v>
      </c>
      <c r="D1116" s="17">
        <f t="shared" si="17"/>
        <v>1.0882999982126398</v>
      </c>
    </row>
    <row r="1117" spans="1:4" ht="18.75" customHeight="1" x14ac:dyDescent="0.3">
      <c r="A1117" s="15" t="s">
        <v>1248</v>
      </c>
      <c r="B1117" s="17">
        <v>3916.39</v>
      </c>
      <c r="C1117" s="17">
        <v>4262.20723</v>
      </c>
      <c r="D1117" s="17">
        <f t="shared" si="17"/>
        <v>1.0882999982126398</v>
      </c>
    </row>
    <row r="1118" spans="1:4" ht="18.75" customHeight="1" x14ac:dyDescent="0.3">
      <c r="A1118" s="15" t="s">
        <v>1249</v>
      </c>
      <c r="B1118" s="17">
        <v>3916.39</v>
      </c>
      <c r="C1118" s="17">
        <v>4263.1863300000005</v>
      </c>
      <c r="D1118" s="17">
        <f t="shared" si="17"/>
        <v>1.0885499988509828</v>
      </c>
    </row>
    <row r="1119" spans="1:4" ht="18.75" customHeight="1" x14ac:dyDescent="0.3">
      <c r="A1119" s="15" t="s">
        <v>1250</v>
      </c>
      <c r="B1119" s="17">
        <v>3904.49</v>
      </c>
      <c r="C1119" s="17">
        <v>4229.5387899999996</v>
      </c>
      <c r="D1119" s="17">
        <f t="shared" si="17"/>
        <v>1.0832499993597116</v>
      </c>
    </row>
    <row r="1120" spans="1:4" ht="18.75" customHeight="1" x14ac:dyDescent="0.3">
      <c r="A1120" s="15" t="s">
        <v>1251</v>
      </c>
      <c r="B1120" s="17">
        <v>3934.62</v>
      </c>
      <c r="C1120" s="17">
        <v>4289.3259900000003</v>
      </c>
      <c r="D1120" s="17">
        <f t="shared" si="17"/>
        <v>1.0901499992375376</v>
      </c>
    </row>
    <row r="1121" spans="1:4" ht="18.75" customHeight="1" x14ac:dyDescent="0.3">
      <c r="A1121" s="15" t="s">
        <v>1252</v>
      </c>
      <c r="B1121" s="17">
        <v>3929.95</v>
      </c>
      <c r="C1121" s="17">
        <v>4256.3323399999999</v>
      </c>
      <c r="D1121" s="17">
        <f t="shared" si="17"/>
        <v>1.0830499980915789</v>
      </c>
    </row>
    <row r="1122" spans="1:4" ht="18.75" customHeight="1" x14ac:dyDescent="0.3">
      <c r="A1122" s="15" t="s">
        <v>1253</v>
      </c>
      <c r="B1122" s="17">
        <v>3932.96</v>
      </c>
      <c r="C1122" s="17">
        <v>4272.1778000000004</v>
      </c>
      <c r="D1122" s="17">
        <f t="shared" si="17"/>
        <v>1.0862500000000002</v>
      </c>
    </row>
    <row r="1123" spans="1:4" ht="18.75" customHeight="1" x14ac:dyDescent="0.3">
      <c r="A1123" s="15" t="s">
        <v>1254</v>
      </c>
      <c r="B1123" s="17">
        <v>3925.26</v>
      </c>
      <c r="C1123" s="17">
        <v>4263.8136699999995</v>
      </c>
      <c r="D1123" s="17">
        <f t="shared" si="17"/>
        <v>1.0862499987261989</v>
      </c>
    </row>
    <row r="1124" spans="1:4" ht="18.75" customHeight="1" x14ac:dyDescent="0.3">
      <c r="A1124" s="15" t="s">
        <v>1255</v>
      </c>
      <c r="B1124" s="17">
        <v>3925.26</v>
      </c>
      <c r="C1124" s="17">
        <v>4263.8136699999995</v>
      </c>
      <c r="D1124" s="17">
        <f t="shared" si="17"/>
        <v>1.0862499987261989</v>
      </c>
    </row>
    <row r="1125" spans="1:4" ht="18.75" customHeight="1" x14ac:dyDescent="0.3">
      <c r="A1125" s="15" t="s">
        <v>1256</v>
      </c>
      <c r="B1125" s="17">
        <v>3925.26</v>
      </c>
      <c r="C1125" s="17">
        <v>4238.6920099999998</v>
      </c>
      <c r="D1125" s="17">
        <f t="shared" si="17"/>
        <v>1.0798499997452398</v>
      </c>
    </row>
    <row r="1126" spans="1:4" ht="18.75" customHeight="1" x14ac:dyDescent="0.3">
      <c r="A1126" s="15" t="s">
        <v>1257</v>
      </c>
      <c r="B1126" s="17">
        <v>3918.93</v>
      </c>
      <c r="C1126" s="17">
        <v>4246.7484899999999</v>
      </c>
      <c r="D1126" s="17">
        <f t="shared" si="17"/>
        <v>1.0836499988517274</v>
      </c>
    </row>
    <row r="1127" spans="1:4" ht="18.75" customHeight="1" x14ac:dyDescent="0.3">
      <c r="A1127" s="15" t="s">
        <v>1258</v>
      </c>
      <c r="B1127" s="17">
        <v>3925.6</v>
      </c>
      <c r="C1127" s="17">
        <v>4264.183</v>
      </c>
      <c r="D1127" s="17">
        <f t="shared" si="17"/>
        <v>1.0862499999999999</v>
      </c>
    </row>
    <row r="1128" spans="1:4" ht="18.75" customHeight="1" x14ac:dyDescent="0.3">
      <c r="A1128" s="15" t="s">
        <v>1259</v>
      </c>
      <c r="B1128" s="17">
        <v>3915.56</v>
      </c>
      <c r="C1128" s="17">
        <v>4240.1599200000001</v>
      </c>
      <c r="D1128" s="17">
        <f t="shared" si="17"/>
        <v>1.0828999989784347</v>
      </c>
    </row>
    <row r="1129" spans="1:4" ht="18.75" customHeight="1" x14ac:dyDescent="0.3">
      <c r="A1129" s="15" t="s">
        <v>1260</v>
      </c>
      <c r="B1129" s="17">
        <v>3889.05</v>
      </c>
      <c r="C1129" s="17">
        <v>4200.9518099999996</v>
      </c>
      <c r="D1129" s="17">
        <f t="shared" si="17"/>
        <v>1.0801999999999998</v>
      </c>
    </row>
    <row r="1130" spans="1:4" ht="18.75" customHeight="1" x14ac:dyDescent="0.3">
      <c r="A1130" s="15" t="s">
        <v>1261</v>
      </c>
      <c r="B1130" s="17">
        <v>3928.11</v>
      </c>
      <c r="C1130" s="17">
        <v>4243.1444199999996</v>
      </c>
      <c r="D1130" s="17">
        <f t="shared" si="17"/>
        <v>1.0801999994908491</v>
      </c>
    </row>
    <row r="1131" spans="1:4" ht="18.75" customHeight="1" x14ac:dyDescent="0.3">
      <c r="A1131" s="15" t="s">
        <v>1262</v>
      </c>
      <c r="B1131" s="17">
        <v>3928.11</v>
      </c>
      <c r="C1131" s="17">
        <v>4243.1444199999996</v>
      </c>
      <c r="D1131" s="17">
        <f t="shared" si="17"/>
        <v>1.0801999994908491</v>
      </c>
    </row>
    <row r="1132" spans="1:4" ht="18.75" customHeight="1" x14ac:dyDescent="0.3">
      <c r="A1132" s="15" t="s">
        <v>1263</v>
      </c>
      <c r="B1132" s="17">
        <v>3928.11</v>
      </c>
      <c r="C1132" s="17">
        <v>4213.0943799999995</v>
      </c>
      <c r="D1132" s="17">
        <f t="shared" si="17"/>
        <v>1.0725499998727122</v>
      </c>
    </row>
    <row r="1133" spans="1:4" ht="18.75" customHeight="1" x14ac:dyDescent="0.3">
      <c r="A1133" s="15" t="s">
        <v>1264</v>
      </c>
      <c r="B1133" s="17">
        <v>3975.74</v>
      </c>
      <c r="C1133" s="17">
        <v>4271.5350500000004</v>
      </c>
      <c r="D1133" s="17">
        <f t="shared" si="17"/>
        <v>1.0743999984908472</v>
      </c>
    </row>
    <row r="1134" spans="1:4" ht="18.75" customHeight="1" x14ac:dyDescent="0.3">
      <c r="A1134" s="15" t="s">
        <v>1265</v>
      </c>
      <c r="B1134" s="17">
        <v>3950.57</v>
      </c>
      <c r="C1134" s="17">
        <v>4249.8256700000002</v>
      </c>
      <c r="D1134" s="17">
        <f t="shared" si="17"/>
        <v>1.0757499981015397</v>
      </c>
    </row>
    <row r="1135" spans="1:4" ht="18.75" customHeight="1" x14ac:dyDescent="0.3">
      <c r="A1135" s="15" t="s">
        <v>1266</v>
      </c>
      <c r="B1135" s="17">
        <v>3962.23</v>
      </c>
      <c r="C1135" s="17">
        <v>4264.1519200000002</v>
      </c>
      <c r="D1135" s="17">
        <f t="shared" si="17"/>
        <v>1.0761999984857014</v>
      </c>
    </row>
    <row r="1136" spans="1:4" ht="18.75" customHeight="1" x14ac:dyDescent="0.3">
      <c r="A1136" s="15" t="s">
        <v>1267</v>
      </c>
      <c r="B1136" s="17">
        <v>3954.68</v>
      </c>
      <c r="C1136" s="17">
        <v>4265.71558</v>
      </c>
      <c r="D1136" s="17">
        <f t="shared" si="17"/>
        <v>1.0786499994942702</v>
      </c>
    </row>
    <row r="1137" spans="1:4" ht="18.75" customHeight="1" x14ac:dyDescent="0.3">
      <c r="A1137" s="15" t="s">
        <v>1268</v>
      </c>
      <c r="B1137" s="17">
        <v>3926.08</v>
      </c>
      <c r="C1137" s="17">
        <v>4234.8661899999997</v>
      </c>
      <c r="D1137" s="17">
        <f t="shared" si="17"/>
        <v>1.078649999490586</v>
      </c>
    </row>
    <row r="1138" spans="1:4" ht="18.75" customHeight="1" x14ac:dyDescent="0.3">
      <c r="A1138" s="15" t="s">
        <v>1269</v>
      </c>
      <c r="B1138" s="17">
        <v>3926.08</v>
      </c>
      <c r="C1138" s="17">
        <v>4234.8661899999997</v>
      </c>
      <c r="D1138" s="17">
        <f t="shared" si="17"/>
        <v>1.078649999490586</v>
      </c>
    </row>
    <row r="1139" spans="1:4" ht="18.75" customHeight="1" x14ac:dyDescent="0.3">
      <c r="A1139" s="15" t="s">
        <v>1270</v>
      </c>
      <c r="B1139" s="17">
        <v>3926.08</v>
      </c>
      <c r="C1139" s="17">
        <v>4227.4066400000002</v>
      </c>
      <c r="D1139" s="17">
        <f t="shared" si="17"/>
        <v>1.0767500000000001</v>
      </c>
    </row>
    <row r="1140" spans="1:4" ht="18.75" customHeight="1" x14ac:dyDescent="0.3">
      <c r="A1140" s="15" t="s">
        <v>1271</v>
      </c>
      <c r="B1140" s="17">
        <v>3915.28</v>
      </c>
      <c r="C1140" s="17">
        <v>4196.2013399999996</v>
      </c>
      <c r="D1140" s="17">
        <f t="shared" si="17"/>
        <v>1.0717499999999998</v>
      </c>
    </row>
    <row r="1141" spans="1:4" ht="18.75" customHeight="1" x14ac:dyDescent="0.3">
      <c r="A1141" s="15" t="s">
        <v>1272</v>
      </c>
      <c r="B1141" s="18">
        <v>3929</v>
      </c>
      <c r="C1141" s="17">
        <v>4212.2808999999997</v>
      </c>
      <c r="D1141" s="17">
        <f t="shared" si="17"/>
        <v>1.0720999999999998</v>
      </c>
    </row>
    <row r="1142" spans="1:4" ht="18.75" customHeight="1" x14ac:dyDescent="0.3">
      <c r="A1142" s="15" t="s">
        <v>1273</v>
      </c>
      <c r="B1142" s="17">
        <v>3916.61</v>
      </c>
      <c r="C1142" s="17">
        <v>4215.0556800000004</v>
      </c>
      <c r="D1142" s="17">
        <f t="shared" si="17"/>
        <v>1.0761999994893543</v>
      </c>
    </row>
    <row r="1143" spans="1:4" ht="18.75" customHeight="1" x14ac:dyDescent="0.3">
      <c r="A1143" s="15" t="s">
        <v>1274</v>
      </c>
      <c r="B1143" s="17">
        <v>3909.89</v>
      </c>
      <c r="C1143" s="17">
        <v>4211.5380100000002</v>
      </c>
      <c r="D1143" s="17">
        <f t="shared" si="17"/>
        <v>1.0771499991048343</v>
      </c>
    </row>
    <row r="1144" spans="1:4" ht="18.75" customHeight="1" x14ac:dyDescent="0.3">
      <c r="A1144" s="15" t="s">
        <v>1275</v>
      </c>
      <c r="B1144" s="17">
        <v>3917.84</v>
      </c>
      <c r="C1144" s="17">
        <v>4220.1013499999999</v>
      </c>
      <c r="D1144" s="17">
        <f t="shared" si="17"/>
        <v>1.0771499984685438</v>
      </c>
    </row>
    <row r="1145" spans="1:4" ht="18.75" customHeight="1" x14ac:dyDescent="0.3">
      <c r="A1145" s="15" t="s">
        <v>1276</v>
      </c>
      <c r="B1145" s="17">
        <v>3917.84</v>
      </c>
      <c r="C1145" s="17">
        <v>4220.1013499999999</v>
      </c>
      <c r="D1145" s="17">
        <f t="shared" si="17"/>
        <v>1.0771499984685438</v>
      </c>
    </row>
    <row r="1146" spans="1:4" ht="18.75" customHeight="1" x14ac:dyDescent="0.3">
      <c r="A1146" s="15" t="s">
        <v>1277</v>
      </c>
      <c r="B1146" s="17">
        <v>3917.84</v>
      </c>
      <c r="C1146" s="17">
        <v>4218.5342199999996</v>
      </c>
      <c r="D1146" s="17">
        <f t="shared" si="17"/>
        <v>1.0767499999999999</v>
      </c>
    </row>
    <row r="1147" spans="1:4" ht="18.75" customHeight="1" x14ac:dyDescent="0.3">
      <c r="A1147" s="15" t="s">
        <v>1278</v>
      </c>
      <c r="B1147" s="17">
        <v>3917.84</v>
      </c>
      <c r="C1147" s="17">
        <v>4240.4741199999999</v>
      </c>
      <c r="D1147" s="17">
        <f t="shared" si="17"/>
        <v>1.0823499989790293</v>
      </c>
    </row>
    <row r="1148" spans="1:4" ht="18.75" customHeight="1" x14ac:dyDescent="0.3">
      <c r="A1148" s="15" t="s">
        <v>1279</v>
      </c>
      <c r="B1148" s="17">
        <v>3912.97</v>
      </c>
      <c r="C1148" s="17">
        <v>4228.1597300000003</v>
      </c>
      <c r="D1148" s="17">
        <f t="shared" si="17"/>
        <v>1.0805499991055389</v>
      </c>
    </row>
    <row r="1149" spans="1:4" ht="18.75" customHeight="1" x14ac:dyDescent="0.3">
      <c r="A1149" s="15" t="s">
        <v>1280</v>
      </c>
      <c r="B1149" s="17">
        <v>3930.26</v>
      </c>
      <c r="C1149" s="17">
        <v>4248.8075699999999</v>
      </c>
      <c r="D1149" s="17">
        <f t="shared" si="17"/>
        <v>1.0810499992366915</v>
      </c>
    </row>
    <row r="1150" spans="1:4" ht="18.75" customHeight="1" x14ac:dyDescent="0.3">
      <c r="A1150" s="15" t="s">
        <v>1281</v>
      </c>
      <c r="B1150" s="17">
        <v>3935.64</v>
      </c>
      <c r="C1150" s="17">
        <v>4258.9528200000004</v>
      </c>
      <c r="D1150" s="17">
        <f t="shared" si="17"/>
        <v>1.0821499984754706</v>
      </c>
    </row>
    <row r="1151" spans="1:4" ht="18.75" customHeight="1" x14ac:dyDescent="0.3">
      <c r="A1151" s="15" t="s">
        <v>1282</v>
      </c>
      <c r="B1151" s="17">
        <v>3949.36</v>
      </c>
      <c r="C1151" s="17">
        <v>4273.7999200000004</v>
      </c>
      <c r="D1151" s="17">
        <f t="shared" si="17"/>
        <v>1.0821499989871777</v>
      </c>
    </row>
    <row r="1152" spans="1:4" ht="18.75" customHeight="1" x14ac:dyDescent="0.3">
      <c r="A1152" s="15" t="s">
        <v>1283</v>
      </c>
      <c r="B1152" s="17">
        <v>3949.36</v>
      </c>
      <c r="C1152" s="17">
        <v>4273.7999200000004</v>
      </c>
      <c r="D1152" s="17">
        <f t="shared" si="17"/>
        <v>1.0821499989871777</v>
      </c>
    </row>
    <row r="1153" spans="1:4" ht="18.75" customHeight="1" x14ac:dyDescent="0.3">
      <c r="A1153" s="15" t="s">
        <v>1284</v>
      </c>
      <c r="B1153" s="17">
        <v>3949.36</v>
      </c>
      <c r="C1153" s="17">
        <v>4285.6480000000001</v>
      </c>
      <c r="D1153" s="17">
        <f t="shared" si="17"/>
        <v>1.0851499989871776</v>
      </c>
    </row>
    <row r="1154" spans="1:4" ht="18.75" customHeight="1" x14ac:dyDescent="0.3">
      <c r="A1154" s="15" t="s">
        <v>1285</v>
      </c>
      <c r="B1154" s="17">
        <v>3963.08</v>
      </c>
      <c r="C1154" s="17">
        <v>4299.1491800000003</v>
      </c>
      <c r="D1154" s="17">
        <f t="shared" ref="D1154:D1217" si="18">+C1154/B1154</f>
        <v>1.084799998990684</v>
      </c>
    </row>
    <row r="1155" spans="1:4" ht="18.75" customHeight="1" x14ac:dyDescent="0.3">
      <c r="A1155" s="15" t="s">
        <v>1286</v>
      </c>
      <c r="B1155" s="17">
        <v>3935.59</v>
      </c>
      <c r="C1155" s="17">
        <v>4264.0149799999999</v>
      </c>
      <c r="D1155" s="17">
        <f t="shared" si="18"/>
        <v>1.0834499986024966</v>
      </c>
    </row>
    <row r="1156" spans="1:4" ht="18.75" customHeight="1" x14ac:dyDescent="0.3">
      <c r="A1156" s="15" t="s">
        <v>1287</v>
      </c>
      <c r="B1156" s="17">
        <v>3933.56</v>
      </c>
      <c r="C1156" s="17">
        <v>4256.7019499999997</v>
      </c>
      <c r="D1156" s="17">
        <f t="shared" si="18"/>
        <v>1.0821499989831094</v>
      </c>
    </row>
    <row r="1157" spans="1:4" ht="18.75" customHeight="1" x14ac:dyDescent="0.3">
      <c r="A1157" s="15" t="s">
        <v>1288</v>
      </c>
      <c r="B1157" s="17">
        <v>3931.31</v>
      </c>
      <c r="C1157" s="17">
        <v>4259.7709500000001</v>
      </c>
      <c r="D1157" s="17">
        <f t="shared" si="18"/>
        <v>1.083549999872816</v>
      </c>
    </row>
    <row r="1158" spans="1:4" ht="18.75" customHeight="1" x14ac:dyDescent="0.3">
      <c r="A1158" s="15" t="s">
        <v>1289</v>
      </c>
      <c r="B1158" s="17">
        <v>3934.82</v>
      </c>
      <c r="C1158" s="17">
        <v>4263.5742099999998</v>
      </c>
      <c r="D1158" s="17">
        <f t="shared" si="18"/>
        <v>1.0835499997458586</v>
      </c>
    </row>
    <row r="1159" spans="1:4" ht="18.75" customHeight="1" x14ac:dyDescent="0.3">
      <c r="A1159" s="15" t="s">
        <v>1290</v>
      </c>
      <c r="B1159" s="17">
        <v>3934.82</v>
      </c>
      <c r="C1159" s="17">
        <v>4263.5742099999998</v>
      </c>
      <c r="D1159" s="17">
        <f t="shared" si="18"/>
        <v>1.0835499997458586</v>
      </c>
    </row>
    <row r="1160" spans="1:4" ht="18.75" customHeight="1" x14ac:dyDescent="0.3">
      <c r="A1160" s="15" t="s">
        <v>1291</v>
      </c>
      <c r="B1160" s="17">
        <v>3934.82</v>
      </c>
      <c r="C1160" s="17">
        <v>4274.5916999999999</v>
      </c>
      <c r="D1160" s="17">
        <f t="shared" si="18"/>
        <v>1.0863499982210114</v>
      </c>
    </row>
    <row r="1161" spans="1:4" ht="18.75" customHeight="1" x14ac:dyDescent="0.3">
      <c r="A1161" s="15" t="s">
        <v>1292</v>
      </c>
      <c r="B1161" s="17">
        <v>3948.67</v>
      </c>
      <c r="C1161" s="17">
        <v>4292.7965899999999</v>
      </c>
      <c r="D1161" s="17">
        <f t="shared" si="18"/>
        <v>1.0871499998733751</v>
      </c>
    </row>
    <row r="1162" spans="1:4" ht="18.75" customHeight="1" x14ac:dyDescent="0.3">
      <c r="A1162" s="15" t="s">
        <v>1293</v>
      </c>
      <c r="B1162" s="17">
        <v>3945.32</v>
      </c>
      <c r="C1162" s="17">
        <v>4303.35779</v>
      </c>
      <c r="D1162" s="17">
        <f t="shared" si="18"/>
        <v>1.0907499999999999</v>
      </c>
    </row>
    <row r="1163" spans="1:4" ht="18.75" customHeight="1" x14ac:dyDescent="0.3">
      <c r="A1163" s="15" t="s">
        <v>1294</v>
      </c>
      <c r="B1163" s="17">
        <v>3932.55</v>
      </c>
      <c r="C1163" s="17">
        <v>4298.0805200000004</v>
      </c>
      <c r="D1163" s="17">
        <f t="shared" si="18"/>
        <v>1.0929499993642802</v>
      </c>
    </row>
    <row r="1164" spans="1:4" ht="18.75" customHeight="1" x14ac:dyDescent="0.3">
      <c r="A1164" s="15" t="s">
        <v>1295</v>
      </c>
      <c r="B1164" s="17">
        <v>3920.79</v>
      </c>
      <c r="C1164" s="17">
        <v>4297.1858400000001</v>
      </c>
      <c r="D1164" s="17">
        <f t="shared" si="18"/>
        <v>1.0960000000000001</v>
      </c>
    </row>
    <row r="1165" spans="1:4" ht="18.75" customHeight="1" x14ac:dyDescent="0.3">
      <c r="A1165" s="15" t="s">
        <v>1296</v>
      </c>
      <c r="B1165" s="17">
        <v>3905.45</v>
      </c>
      <c r="C1165" s="17">
        <v>4280.3732</v>
      </c>
      <c r="D1165" s="17">
        <f t="shared" si="18"/>
        <v>1.0960000000000001</v>
      </c>
    </row>
    <row r="1166" spans="1:4" ht="18.75" customHeight="1" x14ac:dyDescent="0.3">
      <c r="A1166" s="15" t="s">
        <v>1297</v>
      </c>
      <c r="B1166" s="17">
        <v>3905.45</v>
      </c>
      <c r="C1166" s="17">
        <v>4280.3732</v>
      </c>
      <c r="D1166" s="17">
        <f t="shared" si="18"/>
        <v>1.0960000000000001</v>
      </c>
    </row>
    <row r="1167" spans="1:4" ht="18.75" customHeight="1" x14ac:dyDescent="0.3">
      <c r="A1167" s="15" t="s">
        <v>1298</v>
      </c>
      <c r="B1167" s="17">
        <v>3905.45</v>
      </c>
      <c r="C1167" s="17">
        <v>4267.68048</v>
      </c>
      <c r="D1167" s="17">
        <f t="shared" si="18"/>
        <v>1.0927499980796067</v>
      </c>
    </row>
    <row r="1168" spans="1:4" ht="18.75" customHeight="1" x14ac:dyDescent="0.3">
      <c r="A1168" s="15" t="s">
        <v>1299</v>
      </c>
      <c r="B1168" s="17">
        <v>3907.81</v>
      </c>
      <c r="C1168" s="17">
        <v>4266.5469499999999</v>
      </c>
      <c r="D1168" s="17">
        <f t="shared" si="18"/>
        <v>1.0917999979528175</v>
      </c>
    </row>
    <row r="1169" spans="1:4" ht="18.75" customHeight="1" x14ac:dyDescent="0.3">
      <c r="A1169" s="15" t="s">
        <v>1300</v>
      </c>
      <c r="B1169" s="17">
        <v>3919.86</v>
      </c>
      <c r="C1169" s="17">
        <v>4289.6987900000004</v>
      </c>
      <c r="D1169" s="17">
        <f t="shared" si="18"/>
        <v>1.0943499997448889</v>
      </c>
    </row>
    <row r="1170" spans="1:4" ht="18.75" customHeight="1" x14ac:dyDescent="0.3">
      <c r="A1170" s="15" t="s">
        <v>1301</v>
      </c>
      <c r="B1170" s="17">
        <v>3908.02</v>
      </c>
      <c r="C1170" s="17">
        <v>4255.0521699999999</v>
      </c>
      <c r="D1170" s="17">
        <f t="shared" si="18"/>
        <v>1.0887999984646957</v>
      </c>
    </row>
    <row r="1171" spans="1:4" ht="18.75" customHeight="1" x14ac:dyDescent="0.3">
      <c r="A1171" s="15" t="s">
        <v>1302</v>
      </c>
      <c r="B1171" s="17">
        <v>3899.39</v>
      </c>
      <c r="C1171" s="17">
        <v>4245.6558299999997</v>
      </c>
      <c r="D1171" s="17">
        <f t="shared" si="18"/>
        <v>1.0887999994870992</v>
      </c>
    </row>
    <row r="1172" spans="1:4" ht="18.75" customHeight="1" x14ac:dyDescent="0.3">
      <c r="A1172" s="15" t="s">
        <v>1303</v>
      </c>
      <c r="B1172" s="17">
        <v>3884.64</v>
      </c>
      <c r="C1172" s="17">
        <v>4229.5960299999997</v>
      </c>
      <c r="D1172" s="17">
        <f t="shared" si="18"/>
        <v>1.0887999994851518</v>
      </c>
    </row>
    <row r="1173" spans="1:4" ht="18.75" customHeight="1" x14ac:dyDescent="0.3">
      <c r="A1173" s="15" t="s">
        <v>1304</v>
      </c>
      <c r="B1173" s="17">
        <v>3884.64</v>
      </c>
      <c r="C1173" s="17">
        <v>4229.5960299999997</v>
      </c>
      <c r="D1173" s="17">
        <f t="shared" si="18"/>
        <v>1.0887999994851518</v>
      </c>
    </row>
    <row r="1174" spans="1:4" ht="18.75" customHeight="1" x14ac:dyDescent="0.3">
      <c r="A1174" s="15" t="s">
        <v>1305</v>
      </c>
      <c r="B1174" s="17">
        <v>3884.64</v>
      </c>
      <c r="C1174" s="17">
        <v>4228.6248699999996</v>
      </c>
      <c r="D1174" s="17">
        <f t="shared" si="18"/>
        <v>1.0885499994851517</v>
      </c>
    </row>
    <row r="1175" spans="1:4" ht="18.75" customHeight="1" x14ac:dyDescent="0.3">
      <c r="A1175" s="15" t="s">
        <v>1306</v>
      </c>
      <c r="B1175" s="17">
        <v>3880.59</v>
      </c>
      <c r="C1175" s="17">
        <v>4213.9326799999999</v>
      </c>
      <c r="D1175" s="17">
        <f t="shared" si="18"/>
        <v>1.0858999997423071</v>
      </c>
    </row>
    <row r="1176" spans="1:4" ht="18.75" customHeight="1" x14ac:dyDescent="0.3">
      <c r="A1176" s="15" t="s">
        <v>1307</v>
      </c>
      <c r="B1176" s="17">
        <v>3894.37</v>
      </c>
      <c r="C1176" s="17">
        <v>4226.9491900000003</v>
      </c>
      <c r="D1176" s="17">
        <f t="shared" si="18"/>
        <v>1.0853999979457525</v>
      </c>
    </row>
    <row r="1177" spans="1:4" ht="18.75" customHeight="1" x14ac:dyDescent="0.3">
      <c r="A1177" s="15" t="s">
        <v>1308</v>
      </c>
      <c r="B1177" s="17">
        <v>3886.94</v>
      </c>
      <c r="C1177" s="17">
        <v>4221.6055299999998</v>
      </c>
      <c r="D1177" s="17">
        <f t="shared" si="18"/>
        <v>1.0860999989709128</v>
      </c>
    </row>
    <row r="1178" spans="1:4" ht="18.75" customHeight="1" x14ac:dyDescent="0.3">
      <c r="A1178" s="15" t="s">
        <v>1309</v>
      </c>
      <c r="B1178" s="17">
        <v>3888.02</v>
      </c>
      <c r="C1178" s="17">
        <v>4205.2824300000002</v>
      </c>
      <c r="D1178" s="17">
        <f t="shared" si="18"/>
        <v>1.0815999994855994</v>
      </c>
    </row>
    <row r="1179" spans="1:4" ht="18.75" customHeight="1" x14ac:dyDescent="0.3">
      <c r="A1179" s="15" t="s">
        <v>1310</v>
      </c>
      <c r="B1179" s="17">
        <v>3901.51</v>
      </c>
      <c r="C1179" s="17">
        <v>4219.8732099999997</v>
      </c>
      <c r="D1179" s="17">
        <f t="shared" si="18"/>
        <v>1.0815999984621338</v>
      </c>
    </row>
    <row r="1180" spans="1:4" ht="18.75" customHeight="1" x14ac:dyDescent="0.3">
      <c r="A1180" s="15" t="s">
        <v>1311</v>
      </c>
      <c r="B1180" s="17">
        <v>3901.51</v>
      </c>
      <c r="C1180" s="17">
        <v>4219.8732099999997</v>
      </c>
      <c r="D1180" s="17">
        <f t="shared" si="18"/>
        <v>1.0815999984621338</v>
      </c>
    </row>
    <row r="1181" spans="1:4" ht="18.75" customHeight="1" x14ac:dyDescent="0.3">
      <c r="A1181" s="15" t="s">
        <v>1312</v>
      </c>
      <c r="B1181" s="17">
        <v>3901.51</v>
      </c>
      <c r="C1181" s="17">
        <v>4228.2614599999997</v>
      </c>
      <c r="D1181" s="17">
        <f t="shared" si="18"/>
        <v>1.0837499993592223</v>
      </c>
    </row>
    <row r="1182" spans="1:4" ht="18.75" customHeight="1" x14ac:dyDescent="0.3">
      <c r="A1182" s="15" t="s">
        <v>1313</v>
      </c>
      <c r="B1182" s="17">
        <v>3901.51</v>
      </c>
      <c r="C1182" s="17">
        <v>4224.7501000000002</v>
      </c>
      <c r="D1182" s="17">
        <f t="shared" si="18"/>
        <v>1.0828499991029115</v>
      </c>
    </row>
    <row r="1183" spans="1:4" ht="18.75" customHeight="1" x14ac:dyDescent="0.3">
      <c r="A1183" s="15" t="s">
        <v>1314</v>
      </c>
      <c r="B1183" s="17">
        <v>3865.97</v>
      </c>
      <c r="C1183" s="17">
        <v>4183.1728300000004</v>
      </c>
      <c r="D1183" s="17">
        <f t="shared" si="18"/>
        <v>1.0820499978013283</v>
      </c>
    </row>
    <row r="1184" spans="1:4" ht="18.75" customHeight="1" x14ac:dyDescent="0.3">
      <c r="A1184" s="15" t="s">
        <v>1315</v>
      </c>
      <c r="B1184" s="17">
        <v>3842.3</v>
      </c>
      <c r="C1184" s="17">
        <v>4149.6840000000002</v>
      </c>
      <c r="D1184" s="17">
        <f t="shared" si="18"/>
        <v>1.08</v>
      </c>
    </row>
    <row r="1185" spans="1:4" ht="18.75" customHeight="1" x14ac:dyDescent="0.3">
      <c r="A1185" s="15" t="s">
        <v>1316</v>
      </c>
      <c r="B1185" s="17">
        <v>3842.3</v>
      </c>
      <c r="C1185" s="17">
        <v>4149.6840000000002</v>
      </c>
      <c r="D1185" s="17">
        <f t="shared" si="18"/>
        <v>1.08</v>
      </c>
    </row>
    <row r="1186" spans="1:4" ht="18.75" customHeight="1" x14ac:dyDescent="0.3">
      <c r="A1186" s="15" t="s">
        <v>1317</v>
      </c>
      <c r="B1186" s="17">
        <v>3842.3</v>
      </c>
      <c r="C1186" s="17">
        <v>4149.6840000000002</v>
      </c>
      <c r="D1186" s="17">
        <f t="shared" si="18"/>
        <v>1.08</v>
      </c>
    </row>
    <row r="1187" spans="1:4" ht="18.75" customHeight="1" x14ac:dyDescent="0.3">
      <c r="A1187" s="15" t="s">
        <v>1318</v>
      </c>
      <c r="B1187" s="17">
        <v>3842.3</v>
      </c>
      <c r="C1187" s="17">
        <v>4149.6840000000002</v>
      </c>
      <c r="D1187" s="17">
        <f t="shared" si="18"/>
        <v>1.08</v>
      </c>
    </row>
    <row r="1188" spans="1:4" ht="18.75" customHeight="1" x14ac:dyDescent="0.3">
      <c r="A1188" s="15" t="s">
        <v>1319</v>
      </c>
      <c r="B1188" s="17">
        <v>3842.3</v>
      </c>
      <c r="C1188" s="17">
        <v>4128.35923</v>
      </c>
      <c r="D1188" s="17">
        <f t="shared" si="18"/>
        <v>1.074449998698696</v>
      </c>
    </row>
    <row r="1189" spans="1:4" ht="18.75" customHeight="1" x14ac:dyDescent="0.3">
      <c r="A1189" s="15" t="s">
        <v>1320</v>
      </c>
      <c r="B1189" s="17">
        <v>3863.05</v>
      </c>
      <c r="C1189" s="17">
        <v>4158.9596300000003</v>
      </c>
      <c r="D1189" s="17">
        <f t="shared" si="18"/>
        <v>1.0766</v>
      </c>
    </row>
    <row r="1190" spans="1:4" ht="18.75" customHeight="1" x14ac:dyDescent="0.3">
      <c r="A1190" s="15" t="s">
        <v>1321</v>
      </c>
      <c r="B1190" s="17">
        <v>3845.22</v>
      </c>
      <c r="C1190" s="17">
        <v>4161.4893400000001</v>
      </c>
      <c r="D1190" s="17">
        <f t="shared" si="18"/>
        <v>1.0822499986996843</v>
      </c>
    </row>
    <row r="1191" spans="1:4" ht="18.75" customHeight="1" x14ac:dyDescent="0.3">
      <c r="A1191" s="15" t="s">
        <v>1322</v>
      </c>
      <c r="B1191" s="17">
        <v>3812.13</v>
      </c>
      <c r="C1191" s="17">
        <v>4143.0228800000004</v>
      </c>
      <c r="D1191" s="17">
        <f t="shared" si="18"/>
        <v>1.086799998950718</v>
      </c>
    </row>
    <row r="1192" spans="1:4" ht="18.75" customHeight="1" x14ac:dyDescent="0.3">
      <c r="A1192" s="15" t="s">
        <v>1323</v>
      </c>
      <c r="B1192" s="17">
        <v>3775.37</v>
      </c>
      <c r="C1192" s="17">
        <v>4084.19526</v>
      </c>
      <c r="D1192" s="17">
        <f t="shared" si="18"/>
        <v>1.0817999984107518</v>
      </c>
    </row>
    <row r="1193" spans="1:4" ht="18.75" customHeight="1" x14ac:dyDescent="0.3">
      <c r="A1193" s="15" t="s">
        <v>1324</v>
      </c>
      <c r="B1193" s="17">
        <v>3764.23</v>
      </c>
      <c r="C1193" s="17">
        <v>4072.14401</v>
      </c>
      <c r="D1193" s="17">
        <f t="shared" si="18"/>
        <v>1.0817999989373657</v>
      </c>
    </row>
    <row r="1194" spans="1:4" ht="18.75" customHeight="1" x14ac:dyDescent="0.3">
      <c r="A1194" s="15" t="s">
        <v>1325</v>
      </c>
      <c r="B1194" s="17">
        <v>3764.23</v>
      </c>
      <c r="C1194" s="17">
        <v>4072.14401</v>
      </c>
      <c r="D1194" s="17">
        <f t="shared" si="18"/>
        <v>1.0817999989373657</v>
      </c>
    </row>
    <row r="1195" spans="1:4" ht="18.75" customHeight="1" x14ac:dyDescent="0.3">
      <c r="A1195" s="15" t="s">
        <v>1326</v>
      </c>
      <c r="B1195" s="17">
        <v>3764.23</v>
      </c>
      <c r="C1195" s="17">
        <v>4085.3188100000002</v>
      </c>
      <c r="D1195" s="17">
        <f t="shared" si="18"/>
        <v>1.0852999976090729</v>
      </c>
    </row>
    <row r="1196" spans="1:4" ht="18.75" customHeight="1" x14ac:dyDescent="0.3">
      <c r="A1196" s="15" t="s">
        <v>1327</v>
      </c>
      <c r="B1196" s="17">
        <v>3768.8</v>
      </c>
      <c r="C1196" s="17">
        <v>4091.9746</v>
      </c>
      <c r="D1196" s="17">
        <f t="shared" si="18"/>
        <v>1.08575</v>
      </c>
    </row>
    <row r="1197" spans="1:4" ht="18.75" customHeight="1" x14ac:dyDescent="0.3">
      <c r="A1197" s="15" t="s">
        <v>1328</v>
      </c>
      <c r="B1197" s="17">
        <v>3763.43</v>
      </c>
      <c r="C1197" s="17">
        <v>4047.0044499999999</v>
      </c>
      <c r="D1197" s="17">
        <f t="shared" si="18"/>
        <v>1.0753499998671425</v>
      </c>
    </row>
    <row r="1198" spans="1:4" ht="18.75" customHeight="1" x14ac:dyDescent="0.3">
      <c r="A1198" s="15" t="s">
        <v>1329</v>
      </c>
      <c r="B1198" s="17">
        <v>3815.44</v>
      </c>
      <c r="C1198" s="17">
        <v>4084.6192900000001</v>
      </c>
      <c r="D1198" s="17">
        <f t="shared" si="18"/>
        <v>1.0705499994758141</v>
      </c>
    </row>
    <row r="1199" spans="1:4" ht="18.75" customHeight="1" x14ac:dyDescent="0.3">
      <c r="A1199" s="15" t="s">
        <v>1330</v>
      </c>
      <c r="B1199" s="17">
        <v>3820.1</v>
      </c>
      <c r="C1199" s="17">
        <v>4060.9573</v>
      </c>
      <c r="D1199" s="17">
        <f t="shared" si="18"/>
        <v>1.0630499986911337</v>
      </c>
    </row>
    <row r="1200" spans="1:4" ht="18.75" customHeight="1" x14ac:dyDescent="0.3">
      <c r="A1200" s="15" t="s">
        <v>1331</v>
      </c>
      <c r="B1200" s="17">
        <v>3864.97</v>
      </c>
      <c r="C1200" s="17">
        <v>4108.6563500000002</v>
      </c>
      <c r="D1200" s="17">
        <f t="shared" si="18"/>
        <v>1.0630499978007593</v>
      </c>
    </row>
    <row r="1201" spans="1:4" ht="18.75" customHeight="1" x14ac:dyDescent="0.3">
      <c r="A1201" s="15" t="s">
        <v>1332</v>
      </c>
      <c r="B1201" s="17">
        <v>3864.97</v>
      </c>
      <c r="C1201" s="17">
        <v>4108.6563500000002</v>
      </c>
      <c r="D1201" s="17">
        <f t="shared" si="18"/>
        <v>1.0630499978007593</v>
      </c>
    </row>
    <row r="1202" spans="1:4" ht="18.75" customHeight="1" x14ac:dyDescent="0.3">
      <c r="A1202" s="15" t="s">
        <v>1333</v>
      </c>
      <c r="B1202" s="17">
        <v>3864.97</v>
      </c>
      <c r="C1202" s="17">
        <v>4107.3036099999999</v>
      </c>
      <c r="D1202" s="17">
        <f t="shared" si="18"/>
        <v>1.062699997671392</v>
      </c>
    </row>
    <row r="1203" spans="1:4" ht="18.75" customHeight="1" x14ac:dyDescent="0.3">
      <c r="A1203" s="15" t="s">
        <v>1334</v>
      </c>
      <c r="B1203" s="17">
        <v>3889.58</v>
      </c>
      <c r="C1203" s="17">
        <v>4135.2069700000002</v>
      </c>
      <c r="D1203" s="17">
        <f t="shared" si="18"/>
        <v>1.0631499982003199</v>
      </c>
    </row>
    <row r="1204" spans="1:4" ht="18.75" customHeight="1" x14ac:dyDescent="0.3">
      <c r="A1204" s="15" t="s">
        <v>1335</v>
      </c>
      <c r="B1204" s="17">
        <v>3938.11</v>
      </c>
      <c r="C1204" s="17">
        <v>4188.7707</v>
      </c>
      <c r="D1204" s="17">
        <f t="shared" si="18"/>
        <v>1.0636499996191067</v>
      </c>
    </row>
    <row r="1205" spans="1:4" ht="18.75" customHeight="1" x14ac:dyDescent="0.3">
      <c r="A1205" s="15" t="s">
        <v>1336</v>
      </c>
      <c r="B1205" s="17">
        <v>3901.94</v>
      </c>
      <c r="C1205" s="17">
        <v>4157.71216</v>
      </c>
      <c r="D1205" s="17">
        <f t="shared" si="18"/>
        <v>1.0655499982060206</v>
      </c>
    </row>
    <row r="1206" spans="1:4" ht="18.75" customHeight="1" x14ac:dyDescent="0.3">
      <c r="A1206" s="15" t="s">
        <v>1337</v>
      </c>
      <c r="B1206" s="17">
        <v>3918.23</v>
      </c>
      <c r="C1206" s="17">
        <v>4180.7514099999999</v>
      </c>
      <c r="D1206" s="17">
        <f t="shared" si="18"/>
        <v>1.0669999999999999</v>
      </c>
    </row>
    <row r="1207" spans="1:4" ht="18.75" customHeight="1" x14ac:dyDescent="0.3">
      <c r="A1207" s="15" t="s">
        <v>1338</v>
      </c>
      <c r="B1207" s="17">
        <v>3937.13</v>
      </c>
      <c r="C1207" s="17">
        <v>4200.9177099999997</v>
      </c>
      <c r="D1207" s="17">
        <f t="shared" si="18"/>
        <v>1.0669999999999999</v>
      </c>
    </row>
    <row r="1208" spans="1:4" ht="18.75" customHeight="1" x14ac:dyDescent="0.3">
      <c r="A1208" s="15" t="s">
        <v>1339</v>
      </c>
      <c r="B1208" s="17">
        <v>3937.13</v>
      </c>
      <c r="C1208" s="17">
        <v>4200.9177099999997</v>
      </c>
      <c r="D1208" s="17">
        <f t="shared" si="18"/>
        <v>1.0669999999999999</v>
      </c>
    </row>
    <row r="1209" spans="1:4" ht="18.75" customHeight="1" x14ac:dyDescent="0.3">
      <c r="A1209" s="15" t="s">
        <v>1340</v>
      </c>
      <c r="B1209" s="17">
        <v>3937.13</v>
      </c>
      <c r="C1209" s="17">
        <v>4191.0748800000001</v>
      </c>
      <c r="D1209" s="17">
        <f t="shared" si="18"/>
        <v>1.0644999987300394</v>
      </c>
    </row>
    <row r="1210" spans="1:4" ht="18.75" customHeight="1" x14ac:dyDescent="0.3">
      <c r="A1210" s="15" t="s">
        <v>1341</v>
      </c>
      <c r="B1210" s="17">
        <v>3924.82</v>
      </c>
      <c r="C1210" s="17">
        <v>4198.77243</v>
      </c>
      <c r="D1210" s="17">
        <f t="shared" si="18"/>
        <v>1.0697999984712674</v>
      </c>
    </row>
    <row r="1211" spans="1:4" ht="18.75" customHeight="1" x14ac:dyDescent="0.3">
      <c r="A1211" s="15" t="s">
        <v>1342</v>
      </c>
      <c r="B1211" s="17">
        <v>3910.01</v>
      </c>
      <c r="C1211" s="17">
        <v>4179.2141799999999</v>
      </c>
      <c r="D1211" s="17">
        <f t="shared" si="18"/>
        <v>1.0688499978260924</v>
      </c>
    </row>
    <row r="1212" spans="1:4" ht="18.75" customHeight="1" x14ac:dyDescent="0.3">
      <c r="A1212" s="15" t="s">
        <v>1343</v>
      </c>
      <c r="B1212" s="17">
        <v>3935.65</v>
      </c>
      <c r="C1212" s="17">
        <v>4216.2618400000001</v>
      </c>
      <c r="D1212" s="17">
        <f t="shared" si="18"/>
        <v>1.0712999987295619</v>
      </c>
    </row>
    <row r="1213" spans="1:4" ht="18.75" customHeight="1" x14ac:dyDescent="0.3">
      <c r="A1213" s="15" t="s">
        <v>1344</v>
      </c>
      <c r="B1213" s="17">
        <v>3964.59</v>
      </c>
      <c r="C1213" s="17">
        <v>4234.1821200000004</v>
      </c>
      <c r="D1213" s="17">
        <f t="shared" si="18"/>
        <v>1.0680000000000001</v>
      </c>
    </row>
    <row r="1214" spans="1:4" ht="18.75" customHeight="1" x14ac:dyDescent="0.3">
      <c r="A1214" s="15" t="s">
        <v>1345</v>
      </c>
      <c r="B1214" s="17">
        <v>3926.02</v>
      </c>
      <c r="C1214" s="17">
        <v>4192.9893599999996</v>
      </c>
      <c r="D1214" s="17">
        <f t="shared" si="18"/>
        <v>1.0679999999999998</v>
      </c>
    </row>
    <row r="1215" spans="1:4" ht="18.75" customHeight="1" x14ac:dyDescent="0.3">
      <c r="A1215" s="15" t="s">
        <v>1346</v>
      </c>
      <c r="B1215" s="17">
        <v>3926.02</v>
      </c>
      <c r="C1215" s="17">
        <v>4192.9893599999996</v>
      </c>
      <c r="D1215" s="17">
        <f t="shared" si="18"/>
        <v>1.0679999999999998</v>
      </c>
    </row>
    <row r="1216" spans="1:4" ht="18.75" customHeight="1" x14ac:dyDescent="0.3">
      <c r="A1216" s="15" t="s">
        <v>1347</v>
      </c>
      <c r="B1216" s="17">
        <v>3926.02</v>
      </c>
      <c r="C1216" s="17">
        <v>4205.9452199999996</v>
      </c>
      <c r="D1216" s="17">
        <f t="shared" si="18"/>
        <v>1.0712999984717346</v>
      </c>
    </row>
    <row r="1217" spans="1:4" ht="18.75" customHeight="1" x14ac:dyDescent="0.3">
      <c r="A1217" s="15" t="s">
        <v>1348</v>
      </c>
      <c r="B1217" s="17">
        <v>3873.44</v>
      </c>
      <c r="C1217" s="17">
        <v>4141.6757200000002</v>
      </c>
      <c r="D1217" s="17">
        <f t="shared" si="18"/>
        <v>1.06925</v>
      </c>
    </row>
    <row r="1218" spans="1:4" ht="18.75" customHeight="1" x14ac:dyDescent="0.3">
      <c r="A1218" s="15" t="s">
        <v>1349</v>
      </c>
      <c r="B1218" s="17">
        <v>3899.07</v>
      </c>
      <c r="C1218" s="17">
        <v>4165.57143</v>
      </c>
      <c r="D1218" s="17">
        <f t="shared" ref="D1218:D1281" si="19">+C1218/B1218</f>
        <v>1.0683499988458787</v>
      </c>
    </row>
    <row r="1219" spans="1:4" ht="18.75" customHeight="1" x14ac:dyDescent="0.3">
      <c r="A1219" s="15" t="s">
        <v>1350</v>
      </c>
      <c r="B1219" s="17">
        <v>3899.07</v>
      </c>
      <c r="C1219" s="17">
        <v>4167.5209599999998</v>
      </c>
      <c r="D1219" s="17">
        <f t="shared" si="19"/>
        <v>1.0688499975635215</v>
      </c>
    </row>
    <row r="1220" spans="1:4" ht="18.75" customHeight="1" x14ac:dyDescent="0.3">
      <c r="A1220" s="15" t="s">
        <v>1351</v>
      </c>
      <c r="B1220" s="17">
        <v>3898.62</v>
      </c>
      <c r="C1220" s="17">
        <v>4197.8390799999997</v>
      </c>
      <c r="D1220" s="17">
        <f t="shared" si="19"/>
        <v>1.0767499987174949</v>
      </c>
    </row>
    <row r="1221" spans="1:4" ht="18.75" customHeight="1" x14ac:dyDescent="0.3">
      <c r="A1221" s="15" t="s">
        <v>1352</v>
      </c>
      <c r="B1221" s="17">
        <v>3895.41</v>
      </c>
      <c r="C1221" s="17">
        <v>4194.3827099999999</v>
      </c>
      <c r="D1221" s="17">
        <f t="shared" si="19"/>
        <v>1.0767499980746571</v>
      </c>
    </row>
    <row r="1222" spans="1:4" ht="18.75" customHeight="1" x14ac:dyDescent="0.3">
      <c r="A1222" s="15" t="s">
        <v>1353</v>
      </c>
      <c r="B1222" s="17">
        <v>3895.41</v>
      </c>
      <c r="C1222" s="17">
        <v>4194.3827099999999</v>
      </c>
      <c r="D1222" s="17">
        <f t="shared" si="19"/>
        <v>1.0767499980746571</v>
      </c>
    </row>
    <row r="1223" spans="1:4" ht="18.75" customHeight="1" x14ac:dyDescent="0.3">
      <c r="A1223" s="15" t="s">
        <v>1354</v>
      </c>
      <c r="B1223" s="17">
        <v>3895.41</v>
      </c>
      <c r="C1223" s="17">
        <v>4199.4467500000001</v>
      </c>
      <c r="D1223" s="17">
        <f t="shared" si="19"/>
        <v>1.078049999871644</v>
      </c>
    </row>
    <row r="1224" spans="1:4" ht="18.75" customHeight="1" x14ac:dyDescent="0.3">
      <c r="A1224" s="15" t="s">
        <v>1355</v>
      </c>
      <c r="B1224" s="17">
        <v>3894.23</v>
      </c>
      <c r="C1224" s="17">
        <v>4197.2010899999996</v>
      </c>
      <c r="D1224" s="17">
        <f t="shared" si="19"/>
        <v>1.0777999989728393</v>
      </c>
    </row>
    <row r="1225" spans="1:4" ht="18.75" customHeight="1" x14ac:dyDescent="0.3">
      <c r="A1225" s="15" t="s">
        <v>1356</v>
      </c>
      <c r="B1225" s="17">
        <v>3884.84</v>
      </c>
      <c r="C1225" s="17">
        <v>4176.00875</v>
      </c>
      <c r="D1225" s="17">
        <f t="shared" si="19"/>
        <v>1.0749499979407131</v>
      </c>
    </row>
    <row r="1226" spans="1:4" ht="18.75" customHeight="1" x14ac:dyDescent="0.3">
      <c r="A1226" s="15" t="s">
        <v>1357</v>
      </c>
      <c r="B1226" s="17">
        <v>3902.63</v>
      </c>
      <c r="C1226" s="17">
        <v>4205.66921</v>
      </c>
      <c r="D1226" s="17">
        <f t="shared" si="19"/>
        <v>1.0776499975657441</v>
      </c>
    </row>
    <row r="1227" spans="1:4" ht="18.75" customHeight="1" x14ac:dyDescent="0.3">
      <c r="A1227" s="15" t="s">
        <v>1358</v>
      </c>
      <c r="B1227" s="17">
        <v>3900.38</v>
      </c>
      <c r="C1227" s="17">
        <v>4198.3690299999998</v>
      </c>
      <c r="D1227" s="17">
        <f t="shared" si="19"/>
        <v>1.0763999994872293</v>
      </c>
    </row>
    <row r="1228" spans="1:4" ht="18.75" customHeight="1" x14ac:dyDescent="0.3">
      <c r="A1228" s="15" t="s">
        <v>1359</v>
      </c>
      <c r="B1228" s="17">
        <v>3888.21</v>
      </c>
      <c r="C1228" s="17">
        <v>4185.2692399999996</v>
      </c>
      <c r="D1228" s="17">
        <f t="shared" si="19"/>
        <v>1.0763999989712489</v>
      </c>
    </row>
    <row r="1229" spans="1:4" ht="18.75" customHeight="1" x14ac:dyDescent="0.3">
      <c r="A1229" s="15" t="s">
        <v>1360</v>
      </c>
      <c r="B1229" s="17">
        <v>3888.21</v>
      </c>
      <c r="C1229" s="17">
        <v>4185.2692399999996</v>
      </c>
      <c r="D1229" s="17">
        <f t="shared" si="19"/>
        <v>1.0763999989712489</v>
      </c>
    </row>
    <row r="1230" spans="1:4" ht="18.75" customHeight="1" x14ac:dyDescent="0.3">
      <c r="A1230" s="15" t="s">
        <v>1361</v>
      </c>
      <c r="B1230" s="17">
        <v>3888.21</v>
      </c>
      <c r="C1230" s="17">
        <v>4200.6276699999999</v>
      </c>
      <c r="D1230" s="17">
        <f t="shared" si="19"/>
        <v>1.0803499990998429</v>
      </c>
    </row>
    <row r="1231" spans="1:4" ht="18.75" customHeight="1" x14ac:dyDescent="0.3">
      <c r="A1231" s="15" t="s">
        <v>1362</v>
      </c>
      <c r="B1231" s="17">
        <v>3888.21</v>
      </c>
      <c r="C1231" s="17">
        <v>4208.9873200000002</v>
      </c>
      <c r="D1231" s="17">
        <f t="shared" si="19"/>
        <v>1.0824999987140613</v>
      </c>
    </row>
    <row r="1232" spans="1:4" ht="18.75" customHeight="1" x14ac:dyDescent="0.3">
      <c r="A1232" s="15" t="s">
        <v>1363</v>
      </c>
      <c r="B1232" s="17">
        <v>3861.82</v>
      </c>
      <c r="C1232" s="17">
        <v>4192.5848800000003</v>
      </c>
      <c r="D1232" s="17">
        <f t="shared" si="19"/>
        <v>1.0856499992231643</v>
      </c>
    </row>
    <row r="1233" spans="1:4" ht="18.75" customHeight="1" x14ac:dyDescent="0.3">
      <c r="A1233" s="15" t="s">
        <v>1364</v>
      </c>
      <c r="B1233" s="17">
        <v>3825.42</v>
      </c>
      <c r="C1233" s="17">
        <v>4158.2315399999998</v>
      </c>
      <c r="D1233" s="17">
        <f t="shared" si="19"/>
        <v>1.087</v>
      </c>
    </row>
    <row r="1234" spans="1:4" ht="18.75" customHeight="1" x14ac:dyDescent="0.3">
      <c r="A1234" s="15" t="s">
        <v>1365</v>
      </c>
      <c r="B1234" s="17">
        <v>3828.98</v>
      </c>
      <c r="C1234" s="17">
        <v>4164.3986400000003</v>
      </c>
      <c r="D1234" s="17">
        <f t="shared" si="19"/>
        <v>1.0875999979106707</v>
      </c>
    </row>
    <row r="1235" spans="1:4" ht="18.75" customHeight="1" x14ac:dyDescent="0.3">
      <c r="A1235" s="15" t="s">
        <v>1366</v>
      </c>
      <c r="B1235" s="17">
        <v>3832.26</v>
      </c>
      <c r="C1235" s="17">
        <v>4167.9659700000002</v>
      </c>
      <c r="D1235" s="17">
        <f t="shared" si="19"/>
        <v>1.0875999984343443</v>
      </c>
    </row>
    <row r="1236" spans="1:4" ht="18.75" customHeight="1" x14ac:dyDescent="0.3">
      <c r="A1236" s="15" t="s">
        <v>1367</v>
      </c>
      <c r="B1236" s="17">
        <v>3832.26</v>
      </c>
      <c r="C1236" s="17">
        <v>4167.9659700000002</v>
      </c>
      <c r="D1236" s="17">
        <f t="shared" si="19"/>
        <v>1.0875999984343443</v>
      </c>
    </row>
    <row r="1237" spans="1:4" ht="18.75" customHeight="1" x14ac:dyDescent="0.3">
      <c r="A1237" s="15" t="s">
        <v>1368</v>
      </c>
      <c r="B1237" s="17">
        <v>3832.26</v>
      </c>
      <c r="C1237" s="17">
        <v>4163.7504900000004</v>
      </c>
      <c r="D1237" s="17">
        <f t="shared" si="19"/>
        <v>1.0865</v>
      </c>
    </row>
    <row r="1238" spans="1:4" ht="18.75" customHeight="1" x14ac:dyDescent="0.3">
      <c r="A1238" s="15" t="s">
        <v>1369</v>
      </c>
      <c r="B1238" s="17">
        <v>3822.39</v>
      </c>
      <c r="C1238" s="17">
        <v>4151.1155399999998</v>
      </c>
      <c r="D1238" s="17">
        <f t="shared" si="19"/>
        <v>1.0860000000000001</v>
      </c>
    </row>
    <row r="1239" spans="1:4" ht="18.75" customHeight="1" x14ac:dyDescent="0.3">
      <c r="A1239" s="15" t="s">
        <v>1370</v>
      </c>
      <c r="B1239" s="17">
        <v>3814.94</v>
      </c>
      <c r="C1239" s="17">
        <v>4133.10599</v>
      </c>
      <c r="D1239" s="17">
        <f t="shared" si="19"/>
        <v>1.083399998427236</v>
      </c>
    </row>
    <row r="1240" spans="1:4" ht="18.75" customHeight="1" x14ac:dyDescent="0.3">
      <c r="A1240" s="15" t="s">
        <v>1371</v>
      </c>
      <c r="B1240" s="17">
        <v>3829.59</v>
      </c>
      <c r="C1240" s="17">
        <v>4146.1056099999996</v>
      </c>
      <c r="D1240" s="17">
        <f t="shared" si="19"/>
        <v>1.0826499990860639</v>
      </c>
    </row>
    <row r="1241" spans="1:4" ht="18.75" customHeight="1" x14ac:dyDescent="0.3">
      <c r="A1241" s="15" t="s">
        <v>1372</v>
      </c>
      <c r="B1241" s="17">
        <v>3837.58</v>
      </c>
      <c r="C1241" s="17">
        <v>4162.2392600000003</v>
      </c>
      <c r="D1241" s="17">
        <f t="shared" si="19"/>
        <v>1.0845999979153531</v>
      </c>
    </row>
    <row r="1242" spans="1:4" ht="18.75" customHeight="1" x14ac:dyDescent="0.3">
      <c r="A1242" s="15" t="s">
        <v>1373</v>
      </c>
      <c r="B1242" s="17">
        <v>3878.07</v>
      </c>
      <c r="C1242" s="17">
        <v>4206.1547200000005</v>
      </c>
      <c r="D1242" s="17">
        <f t="shared" si="19"/>
        <v>1.0845999994842797</v>
      </c>
    </row>
    <row r="1243" spans="1:4" ht="18.75" customHeight="1" x14ac:dyDescent="0.3">
      <c r="A1243" s="15" t="s">
        <v>1374</v>
      </c>
      <c r="B1243" s="17">
        <v>3878.07</v>
      </c>
      <c r="C1243" s="17">
        <v>4206.1547200000005</v>
      </c>
      <c r="D1243" s="17">
        <f t="shared" si="19"/>
        <v>1.0845999994842797</v>
      </c>
    </row>
    <row r="1244" spans="1:4" ht="18.75" customHeight="1" x14ac:dyDescent="0.3">
      <c r="A1244" s="15" t="s">
        <v>1375</v>
      </c>
      <c r="B1244" s="17">
        <v>3878.07</v>
      </c>
      <c r="C1244" s="17">
        <v>4211.0023000000001</v>
      </c>
      <c r="D1244" s="17">
        <f t="shared" si="19"/>
        <v>1.085849997550328</v>
      </c>
    </row>
    <row r="1245" spans="1:4" ht="18.75" customHeight="1" x14ac:dyDescent="0.3">
      <c r="A1245" s="15" t="s">
        <v>1376</v>
      </c>
      <c r="B1245" s="17">
        <v>3878.07</v>
      </c>
      <c r="C1245" s="17">
        <v>4217.2072200000002</v>
      </c>
      <c r="D1245" s="17">
        <f t="shared" si="19"/>
        <v>1.0874499996132097</v>
      </c>
    </row>
    <row r="1246" spans="1:4" ht="18.75" customHeight="1" x14ac:dyDescent="0.3">
      <c r="A1246" s="15" t="s">
        <v>1377</v>
      </c>
      <c r="B1246" s="17">
        <v>3853.09</v>
      </c>
      <c r="C1246" s="17">
        <v>4166.7315200000003</v>
      </c>
      <c r="D1246" s="17">
        <f t="shared" si="19"/>
        <v>1.0813999984428082</v>
      </c>
    </row>
    <row r="1247" spans="1:4" ht="18.75" customHeight="1" x14ac:dyDescent="0.3">
      <c r="A1247" s="15" t="s">
        <v>1378</v>
      </c>
      <c r="B1247" s="17">
        <v>3867.02</v>
      </c>
      <c r="C1247" s="17">
        <v>4192.2363800000003</v>
      </c>
      <c r="D1247" s="17">
        <f t="shared" si="19"/>
        <v>1.084099999482806</v>
      </c>
    </row>
    <row r="1248" spans="1:4" ht="18.75" customHeight="1" x14ac:dyDescent="0.3">
      <c r="A1248" s="15" t="s">
        <v>1379</v>
      </c>
      <c r="B1248" s="17">
        <v>3874.32</v>
      </c>
      <c r="C1248" s="17">
        <v>4205.9617900000003</v>
      </c>
      <c r="D1248" s="17">
        <f t="shared" si="19"/>
        <v>1.0855999994837804</v>
      </c>
    </row>
    <row r="1249" spans="1:4" ht="18.75" customHeight="1" x14ac:dyDescent="0.3">
      <c r="A1249" s="15" t="s">
        <v>1380</v>
      </c>
      <c r="B1249" s="17">
        <v>3860.92</v>
      </c>
      <c r="C1249" s="17">
        <v>4191.4147499999999</v>
      </c>
      <c r="D1249" s="17">
        <f t="shared" si="19"/>
        <v>1.0855999994819887</v>
      </c>
    </row>
    <row r="1250" spans="1:4" ht="18.75" customHeight="1" x14ac:dyDescent="0.3">
      <c r="A1250" s="15" t="s">
        <v>1381</v>
      </c>
      <c r="B1250" s="17">
        <v>3860.92</v>
      </c>
      <c r="C1250" s="17">
        <v>4191.4147499999999</v>
      </c>
      <c r="D1250" s="17">
        <f t="shared" si="19"/>
        <v>1.0855999994819887</v>
      </c>
    </row>
    <row r="1251" spans="1:4" ht="18.75" customHeight="1" x14ac:dyDescent="0.3">
      <c r="A1251" s="15" t="s">
        <v>1382</v>
      </c>
      <c r="B1251" s="17">
        <v>3860.92</v>
      </c>
      <c r="C1251" s="17">
        <v>4196.8200399999996</v>
      </c>
      <c r="D1251" s="17">
        <f t="shared" si="19"/>
        <v>1.087</v>
      </c>
    </row>
    <row r="1252" spans="1:4" ht="18.75" customHeight="1" x14ac:dyDescent="0.3">
      <c r="A1252" s="15" t="s">
        <v>1383</v>
      </c>
      <c r="B1252" s="17">
        <v>3860.92</v>
      </c>
      <c r="C1252" s="17">
        <v>4200.6809599999997</v>
      </c>
      <c r="D1252" s="17">
        <f t="shared" si="19"/>
        <v>1.0879999999999999</v>
      </c>
    </row>
    <row r="1253" spans="1:4" ht="18.75" customHeight="1" x14ac:dyDescent="0.3">
      <c r="A1253" s="15" t="s">
        <v>1384</v>
      </c>
      <c r="B1253" s="17">
        <v>3909.65</v>
      </c>
      <c r="C1253" s="17">
        <v>4248.4211699999996</v>
      </c>
      <c r="D1253" s="17">
        <f t="shared" si="19"/>
        <v>1.0866499993605565</v>
      </c>
    </row>
    <row r="1254" spans="1:4" ht="18.75" customHeight="1" x14ac:dyDescent="0.3">
      <c r="A1254" s="15" t="s">
        <v>1385</v>
      </c>
      <c r="B1254" s="17">
        <v>3927.91</v>
      </c>
      <c r="C1254" s="17">
        <v>4272.9768899999999</v>
      </c>
      <c r="D1254" s="17">
        <f t="shared" si="19"/>
        <v>1.087849999108941</v>
      </c>
    </row>
    <row r="1255" spans="1:4" ht="18.75" customHeight="1" x14ac:dyDescent="0.3">
      <c r="A1255" s="15" t="s">
        <v>1386</v>
      </c>
      <c r="B1255" s="17">
        <v>3938.53</v>
      </c>
      <c r="C1255" s="17">
        <v>4258.3386300000002</v>
      </c>
      <c r="D1255" s="17">
        <f t="shared" si="19"/>
        <v>1.081199998476589</v>
      </c>
    </row>
    <row r="1256" spans="1:4" ht="18.75" customHeight="1" x14ac:dyDescent="0.3">
      <c r="A1256" s="15" t="s">
        <v>1387</v>
      </c>
      <c r="B1256" s="17">
        <v>3944.14</v>
      </c>
      <c r="C1256" s="17">
        <v>4264.40416</v>
      </c>
      <c r="D1256" s="17">
        <f t="shared" si="19"/>
        <v>1.0811999979716744</v>
      </c>
    </row>
    <row r="1257" spans="1:4" ht="18.75" customHeight="1" x14ac:dyDescent="0.3">
      <c r="A1257" s="15" t="s">
        <v>1388</v>
      </c>
      <c r="B1257" s="17">
        <v>3944.14</v>
      </c>
      <c r="C1257" s="17">
        <v>4264.40416</v>
      </c>
      <c r="D1257" s="17">
        <f t="shared" si="19"/>
        <v>1.0811999979716744</v>
      </c>
    </row>
    <row r="1258" spans="1:4" ht="18.75" customHeight="1" x14ac:dyDescent="0.3">
      <c r="A1258" s="15" t="s">
        <v>1389</v>
      </c>
      <c r="B1258" s="17">
        <v>3944.14</v>
      </c>
      <c r="C1258" s="17">
        <v>4233.8370800000002</v>
      </c>
      <c r="D1258" s="17">
        <f t="shared" si="19"/>
        <v>1.073449999239378</v>
      </c>
    </row>
    <row r="1259" spans="1:4" ht="18.75" customHeight="1" x14ac:dyDescent="0.3">
      <c r="A1259" s="15" t="s">
        <v>1390</v>
      </c>
      <c r="B1259" s="17">
        <v>3944.14</v>
      </c>
      <c r="C1259" s="17">
        <v>4229.3013199999996</v>
      </c>
      <c r="D1259" s="17">
        <f t="shared" si="19"/>
        <v>1.0722999994929185</v>
      </c>
    </row>
    <row r="1260" spans="1:4" ht="18.75" customHeight="1" x14ac:dyDescent="0.3">
      <c r="A1260" s="15" t="s">
        <v>1391</v>
      </c>
      <c r="B1260" s="17">
        <v>3960.83</v>
      </c>
      <c r="C1260" s="17">
        <v>4296.5103399999998</v>
      </c>
      <c r="D1260" s="17">
        <f t="shared" si="19"/>
        <v>1.0847499993688192</v>
      </c>
    </row>
    <row r="1261" spans="1:4" ht="18.75" customHeight="1" x14ac:dyDescent="0.3">
      <c r="A1261" s="15" t="s">
        <v>1392</v>
      </c>
      <c r="B1261" s="17">
        <v>4023.26</v>
      </c>
      <c r="C1261" s="17">
        <v>4333.6544999999996</v>
      </c>
      <c r="D1261" s="17">
        <f t="shared" si="19"/>
        <v>1.0771499977630079</v>
      </c>
    </row>
    <row r="1262" spans="1:4" ht="18.75" customHeight="1" x14ac:dyDescent="0.3">
      <c r="A1262" s="15" t="s">
        <v>1393</v>
      </c>
      <c r="B1262" s="17">
        <v>4107.5200000000004</v>
      </c>
      <c r="C1262" s="17">
        <v>4389.9120000000003</v>
      </c>
      <c r="D1262" s="17">
        <f t="shared" si="19"/>
        <v>1.0687499999999999</v>
      </c>
    </row>
    <row r="1263" spans="1:4" ht="18.75" customHeight="1" x14ac:dyDescent="0.3">
      <c r="A1263" s="15" t="s">
        <v>1394</v>
      </c>
      <c r="B1263" s="17">
        <v>4151.55</v>
      </c>
      <c r="C1263" s="17">
        <v>4436.9690600000004</v>
      </c>
      <c r="D1263" s="17">
        <f t="shared" si="19"/>
        <v>1.0687499993978153</v>
      </c>
    </row>
    <row r="1264" spans="1:4" ht="18.75" customHeight="1" x14ac:dyDescent="0.3">
      <c r="A1264" s="15" t="s">
        <v>1395</v>
      </c>
      <c r="B1264" s="17">
        <v>4151.55</v>
      </c>
      <c r="C1264" s="17">
        <v>4436.9690600000004</v>
      </c>
      <c r="D1264" s="17">
        <f t="shared" si="19"/>
        <v>1.0687499993978153</v>
      </c>
    </row>
    <row r="1265" spans="1:4" ht="18.75" customHeight="1" x14ac:dyDescent="0.3">
      <c r="A1265" s="15" t="s">
        <v>1396</v>
      </c>
      <c r="B1265" s="17">
        <v>4151.55</v>
      </c>
      <c r="C1265" s="17">
        <v>4449.0085499999996</v>
      </c>
      <c r="D1265" s="17">
        <f t="shared" si="19"/>
        <v>1.0716499981934458</v>
      </c>
    </row>
    <row r="1266" spans="1:4" ht="18.75" customHeight="1" x14ac:dyDescent="0.3">
      <c r="A1266" s="15" t="s">
        <v>1397</v>
      </c>
      <c r="B1266" s="17">
        <v>4144.63</v>
      </c>
      <c r="C1266" s="17">
        <v>4450.9181500000004</v>
      </c>
      <c r="D1266" s="17">
        <f t="shared" si="19"/>
        <v>1.0738999983110677</v>
      </c>
    </row>
    <row r="1267" spans="1:4" ht="18.75" customHeight="1" x14ac:dyDescent="0.3">
      <c r="A1267" s="15" t="s">
        <v>1398</v>
      </c>
      <c r="B1267" s="17">
        <v>4101.87</v>
      </c>
      <c r="C1267" s="17">
        <v>4409.1000599999998</v>
      </c>
      <c r="D1267" s="17">
        <f t="shared" si="19"/>
        <v>1.0748999992686263</v>
      </c>
    </row>
    <row r="1268" spans="1:4" ht="18.75" customHeight="1" x14ac:dyDescent="0.3">
      <c r="A1268" s="15" t="s">
        <v>1399</v>
      </c>
      <c r="B1268" s="17">
        <v>4101.87</v>
      </c>
      <c r="C1268" s="17">
        <v>4398.0250100000003</v>
      </c>
      <c r="D1268" s="17">
        <f t="shared" si="19"/>
        <v>1.0721999990248352</v>
      </c>
    </row>
    <row r="1269" spans="1:4" ht="18.75" customHeight="1" x14ac:dyDescent="0.3">
      <c r="A1269" s="15" t="s">
        <v>1400</v>
      </c>
      <c r="B1269" s="17">
        <v>4175.96</v>
      </c>
      <c r="C1269" s="17">
        <v>4460.7604700000002</v>
      </c>
      <c r="D1269" s="17">
        <f t="shared" si="19"/>
        <v>1.0681999995210683</v>
      </c>
    </row>
    <row r="1270" spans="1:4" ht="18.75" customHeight="1" x14ac:dyDescent="0.3">
      <c r="A1270" s="15" t="s">
        <v>1401</v>
      </c>
      <c r="B1270" s="17">
        <v>4143.72</v>
      </c>
      <c r="C1270" s="17">
        <v>4426.3217000000004</v>
      </c>
      <c r="D1270" s="17">
        <f t="shared" si="19"/>
        <v>1.0681999990346838</v>
      </c>
    </row>
    <row r="1271" spans="1:4" ht="18.75" customHeight="1" x14ac:dyDescent="0.3">
      <c r="A1271" s="15" t="s">
        <v>1402</v>
      </c>
      <c r="B1271" s="17">
        <v>4143.72</v>
      </c>
      <c r="C1271" s="17">
        <v>4426.3217000000004</v>
      </c>
      <c r="D1271" s="17">
        <f t="shared" si="19"/>
        <v>1.0681999990346838</v>
      </c>
    </row>
    <row r="1272" spans="1:4" ht="18.75" customHeight="1" x14ac:dyDescent="0.3">
      <c r="A1272" s="15" t="s">
        <v>1403</v>
      </c>
      <c r="B1272" s="17">
        <v>4143.72</v>
      </c>
      <c r="C1272" s="17">
        <v>4446.2115599999997</v>
      </c>
      <c r="D1272" s="17">
        <f t="shared" si="19"/>
        <v>1.073</v>
      </c>
    </row>
    <row r="1273" spans="1:4" ht="18.75" customHeight="1" x14ac:dyDescent="0.3">
      <c r="A1273" s="15" t="s">
        <v>1404</v>
      </c>
      <c r="B1273" s="17">
        <v>4104.38</v>
      </c>
      <c r="C1273" s="17">
        <v>4392.0970299999999</v>
      </c>
      <c r="D1273" s="17">
        <f t="shared" si="19"/>
        <v>1.0700999980508628</v>
      </c>
    </row>
    <row r="1274" spans="1:4" ht="18.75" customHeight="1" x14ac:dyDescent="0.3">
      <c r="A1274" s="15" t="s">
        <v>1405</v>
      </c>
      <c r="B1274" s="17">
        <v>4093.66</v>
      </c>
      <c r="C1274" s="17">
        <v>4372.6429200000002</v>
      </c>
      <c r="D1274" s="17">
        <f t="shared" si="19"/>
        <v>1.0681499978014786</v>
      </c>
    </row>
    <row r="1275" spans="1:4" ht="18.75" customHeight="1" x14ac:dyDescent="0.3">
      <c r="A1275" s="15" t="s">
        <v>1406</v>
      </c>
      <c r="B1275" s="17">
        <v>4133.6099999999997</v>
      </c>
      <c r="C1275" s="17">
        <v>4427.9230299999999</v>
      </c>
      <c r="D1275" s="17">
        <f t="shared" si="19"/>
        <v>1.0711999995161614</v>
      </c>
    </row>
    <row r="1276" spans="1:4" ht="18.75" customHeight="1" x14ac:dyDescent="0.3">
      <c r="A1276" s="15" t="s">
        <v>1407</v>
      </c>
      <c r="B1276" s="17">
        <v>4158.1000000000004</v>
      </c>
      <c r="C1276" s="17">
        <v>4456.4436699999997</v>
      </c>
      <c r="D1276" s="17">
        <f t="shared" si="19"/>
        <v>1.0717499987975276</v>
      </c>
    </row>
    <row r="1277" spans="1:4" ht="18.75" customHeight="1" x14ac:dyDescent="0.3">
      <c r="A1277" s="15" t="s">
        <v>1408</v>
      </c>
      <c r="B1277" s="17">
        <v>4148.04</v>
      </c>
      <c r="C1277" s="17">
        <v>4445.6618699999999</v>
      </c>
      <c r="D1277" s="17">
        <f t="shared" si="19"/>
        <v>1.07175</v>
      </c>
    </row>
    <row r="1278" spans="1:4" ht="18.75" customHeight="1" x14ac:dyDescent="0.3">
      <c r="A1278" s="15" t="s">
        <v>1409</v>
      </c>
      <c r="B1278" s="17">
        <v>4148.04</v>
      </c>
      <c r="C1278" s="17">
        <v>4445.6618699999999</v>
      </c>
      <c r="D1278" s="17">
        <f t="shared" si="19"/>
        <v>1.07175</v>
      </c>
    </row>
    <row r="1279" spans="1:4" ht="18.75" customHeight="1" x14ac:dyDescent="0.3">
      <c r="A1279" s="15" t="s">
        <v>1410</v>
      </c>
      <c r="B1279" s="17">
        <v>4148.04</v>
      </c>
      <c r="C1279" s="17">
        <v>4450.63951</v>
      </c>
      <c r="D1279" s="17">
        <f t="shared" si="19"/>
        <v>1.0729499980713784</v>
      </c>
    </row>
    <row r="1280" spans="1:4" ht="18.75" customHeight="1" x14ac:dyDescent="0.3">
      <c r="A1280" s="15" t="s">
        <v>1411</v>
      </c>
      <c r="B1280" s="17">
        <v>4148.04</v>
      </c>
      <c r="C1280" s="17">
        <v>4456.2393700000002</v>
      </c>
      <c r="D1280" s="17">
        <f t="shared" si="19"/>
        <v>1.0742999995178446</v>
      </c>
    </row>
    <row r="1281" spans="1:4" ht="18.75" customHeight="1" x14ac:dyDescent="0.3">
      <c r="A1281" s="15" t="s">
        <v>1412</v>
      </c>
      <c r="B1281" s="17">
        <v>4130.03</v>
      </c>
      <c r="C1281" s="17">
        <v>4462.2909099999997</v>
      </c>
      <c r="D1281" s="17">
        <f t="shared" si="19"/>
        <v>1.0804499991525485</v>
      </c>
    </row>
    <row r="1282" spans="1:4" ht="18.75" customHeight="1" x14ac:dyDescent="0.3">
      <c r="A1282" s="15" t="s">
        <v>1413</v>
      </c>
      <c r="B1282" s="17">
        <v>4096.09</v>
      </c>
      <c r="C1282" s="17">
        <v>4427.0540700000001</v>
      </c>
      <c r="D1282" s="17">
        <f t="shared" ref="D1282:D1345" si="20">+C1282/B1282</f>
        <v>1.0807999995117294</v>
      </c>
    </row>
    <row r="1283" spans="1:4" ht="18.75" customHeight="1" x14ac:dyDescent="0.3">
      <c r="A1283" s="15" t="s">
        <v>1414</v>
      </c>
      <c r="B1283" s="17">
        <v>4096.09</v>
      </c>
      <c r="C1283" s="17">
        <v>4433.6078100000004</v>
      </c>
      <c r="D1283" s="17">
        <f t="shared" si="20"/>
        <v>1.0823999985351884</v>
      </c>
    </row>
    <row r="1284" spans="1:4" ht="18.75" customHeight="1" x14ac:dyDescent="0.3">
      <c r="A1284" s="15" t="s">
        <v>1415</v>
      </c>
      <c r="B1284" s="17">
        <v>4093.72</v>
      </c>
      <c r="C1284" s="17">
        <v>4431.04252</v>
      </c>
      <c r="D1284" s="17">
        <f t="shared" si="20"/>
        <v>1.0823999980457872</v>
      </c>
    </row>
    <row r="1285" spans="1:4" ht="18.75" customHeight="1" x14ac:dyDescent="0.3">
      <c r="A1285" s="15" t="s">
        <v>1416</v>
      </c>
      <c r="B1285" s="17">
        <v>4093.72</v>
      </c>
      <c r="C1285" s="17">
        <v>4431.04252</v>
      </c>
      <c r="D1285" s="17">
        <f t="shared" si="20"/>
        <v>1.0823999980457872</v>
      </c>
    </row>
    <row r="1286" spans="1:4" ht="18.75" customHeight="1" x14ac:dyDescent="0.3">
      <c r="A1286" s="15" t="s">
        <v>1417</v>
      </c>
      <c r="B1286" s="17">
        <v>4093.72</v>
      </c>
      <c r="C1286" s="17">
        <v>4435.3409300000003</v>
      </c>
      <c r="D1286" s="17">
        <f t="shared" si="20"/>
        <v>1.0834499990228936</v>
      </c>
    </row>
    <row r="1287" spans="1:4" ht="18.75" customHeight="1" x14ac:dyDescent="0.3">
      <c r="A1287" s="15" t="s">
        <v>1418</v>
      </c>
      <c r="B1287" s="17">
        <v>4052.99</v>
      </c>
      <c r="C1287" s="17">
        <v>4383.7139800000004</v>
      </c>
      <c r="D1287" s="17">
        <f t="shared" si="20"/>
        <v>1.0815999990130745</v>
      </c>
    </row>
    <row r="1288" spans="1:4" ht="18.75" customHeight="1" x14ac:dyDescent="0.3">
      <c r="A1288" s="15" t="s">
        <v>1419</v>
      </c>
      <c r="B1288" s="17">
        <v>4022.05</v>
      </c>
      <c r="C1288" s="17">
        <v>4353.4669199999998</v>
      </c>
      <c r="D1288" s="17">
        <f t="shared" si="20"/>
        <v>1.0823999999999998</v>
      </c>
    </row>
    <row r="1289" spans="1:4" ht="18.75" customHeight="1" x14ac:dyDescent="0.3">
      <c r="A1289" s="15" t="s">
        <v>1420</v>
      </c>
      <c r="B1289" s="17">
        <v>3979.91</v>
      </c>
      <c r="C1289" s="17">
        <v>4329.7440800000004</v>
      </c>
      <c r="D1289" s="17">
        <f t="shared" si="20"/>
        <v>1.0878999977386425</v>
      </c>
    </row>
    <row r="1290" spans="1:4" ht="18.75" customHeight="1" x14ac:dyDescent="0.3">
      <c r="A1290" s="15" t="s">
        <v>1421</v>
      </c>
      <c r="B1290" s="17">
        <v>3968.87</v>
      </c>
      <c r="C1290" s="17">
        <v>4329.8387199999997</v>
      </c>
      <c r="D1290" s="17">
        <f t="shared" si="20"/>
        <v>1.0909499983622541</v>
      </c>
    </row>
    <row r="1291" spans="1:4" ht="18.75" customHeight="1" x14ac:dyDescent="0.3">
      <c r="A1291" s="15" t="s">
        <v>1422</v>
      </c>
      <c r="B1291" s="17">
        <v>3944.97</v>
      </c>
      <c r="C1291" s="17">
        <v>4303.7650199999998</v>
      </c>
      <c r="D1291" s="17">
        <f t="shared" si="20"/>
        <v>1.0909499996197689</v>
      </c>
    </row>
    <row r="1292" spans="1:4" ht="18.75" customHeight="1" x14ac:dyDescent="0.3">
      <c r="A1292" s="15" t="s">
        <v>1423</v>
      </c>
      <c r="B1292" s="17">
        <v>3944.97</v>
      </c>
      <c r="C1292" s="17">
        <v>4303.7650199999998</v>
      </c>
      <c r="D1292" s="17">
        <f t="shared" si="20"/>
        <v>1.0909499996197689</v>
      </c>
    </row>
    <row r="1293" spans="1:4" ht="18.75" customHeight="1" x14ac:dyDescent="0.3">
      <c r="A1293" s="15" t="s">
        <v>1424</v>
      </c>
      <c r="B1293" s="17">
        <v>3944.97</v>
      </c>
      <c r="C1293" s="17">
        <v>4306.7237400000004</v>
      </c>
      <c r="D1293" s="17">
        <f t="shared" si="20"/>
        <v>1.0916999977186139</v>
      </c>
    </row>
    <row r="1294" spans="1:4" ht="18.75" customHeight="1" x14ac:dyDescent="0.3">
      <c r="A1294" s="15" t="s">
        <v>1425</v>
      </c>
      <c r="B1294" s="17">
        <v>3948.41</v>
      </c>
      <c r="C1294" s="17">
        <v>4295.47523</v>
      </c>
      <c r="D1294" s="17">
        <f t="shared" si="20"/>
        <v>1.0878999977206014</v>
      </c>
    </row>
    <row r="1295" spans="1:4" ht="18.75" customHeight="1" x14ac:dyDescent="0.3">
      <c r="A1295" s="15" t="s">
        <v>1426</v>
      </c>
      <c r="B1295" s="17">
        <v>3977.63</v>
      </c>
      <c r="C1295" s="17">
        <v>4348.1462300000003</v>
      </c>
      <c r="D1295" s="17">
        <f t="shared" si="20"/>
        <v>1.093149998868673</v>
      </c>
    </row>
    <row r="1296" spans="1:4" ht="18.75" customHeight="1" x14ac:dyDescent="0.3">
      <c r="A1296" s="15" t="s">
        <v>1427</v>
      </c>
      <c r="B1296" s="17">
        <v>4011.19</v>
      </c>
      <c r="C1296" s="17">
        <v>4378.2138800000002</v>
      </c>
      <c r="D1296" s="17">
        <f t="shared" si="20"/>
        <v>1.0914999987534872</v>
      </c>
    </row>
    <row r="1297" spans="1:4" ht="18.75" customHeight="1" x14ac:dyDescent="0.3">
      <c r="A1297" s="15" t="s">
        <v>1428</v>
      </c>
      <c r="B1297" s="17">
        <v>4036.73</v>
      </c>
      <c r="C1297" s="17">
        <v>4395.9989699999996</v>
      </c>
      <c r="D1297" s="17">
        <f t="shared" si="20"/>
        <v>1.089</v>
      </c>
    </row>
    <row r="1298" spans="1:4" ht="18.75" customHeight="1" x14ac:dyDescent="0.3">
      <c r="A1298" s="15" t="s">
        <v>1429</v>
      </c>
      <c r="B1298" s="17">
        <v>4040.2</v>
      </c>
      <c r="C1298" s="17">
        <v>4399.7777999999998</v>
      </c>
      <c r="D1298" s="17">
        <f t="shared" si="20"/>
        <v>1.089</v>
      </c>
    </row>
    <row r="1299" spans="1:4" ht="18.75" customHeight="1" x14ac:dyDescent="0.3">
      <c r="A1299" s="15" t="s">
        <v>1430</v>
      </c>
      <c r="B1299" s="17">
        <v>4040.2</v>
      </c>
      <c r="C1299" s="17">
        <v>4399.7777999999998</v>
      </c>
      <c r="D1299" s="17">
        <f t="shared" si="20"/>
        <v>1.089</v>
      </c>
    </row>
    <row r="1300" spans="1:4" ht="18.75" customHeight="1" x14ac:dyDescent="0.3">
      <c r="A1300" s="15" t="s">
        <v>1431</v>
      </c>
      <c r="B1300" s="17">
        <v>4040.2</v>
      </c>
      <c r="C1300" s="17">
        <v>4397.7577000000001</v>
      </c>
      <c r="D1300" s="17">
        <f t="shared" si="20"/>
        <v>1.0885</v>
      </c>
    </row>
    <row r="1301" spans="1:4" ht="18.75" customHeight="1" x14ac:dyDescent="0.3">
      <c r="A1301" s="15" t="s">
        <v>1432</v>
      </c>
      <c r="B1301" s="17">
        <v>4006.01</v>
      </c>
      <c r="C1301" s="17">
        <v>4344.7181399999999</v>
      </c>
      <c r="D1301" s="17">
        <f t="shared" si="20"/>
        <v>1.0845499986270628</v>
      </c>
    </row>
    <row r="1302" spans="1:4" ht="18.75" customHeight="1" x14ac:dyDescent="0.3">
      <c r="A1302" s="15" t="s">
        <v>1433</v>
      </c>
      <c r="B1302" s="17">
        <v>4010.53</v>
      </c>
      <c r="C1302" s="17">
        <v>4353.0292600000002</v>
      </c>
      <c r="D1302" s="17">
        <f t="shared" si="20"/>
        <v>1.0853999995013128</v>
      </c>
    </row>
    <row r="1303" spans="1:4" ht="18.75" customHeight="1" x14ac:dyDescent="0.3">
      <c r="A1303" s="15" t="s">
        <v>1434</v>
      </c>
      <c r="B1303" s="17">
        <v>4047.66</v>
      </c>
      <c r="C1303" s="17">
        <v>4393.9373100000003</v>
      </c>
      <c r="D1303" s="17">
        <f t="shared" si="20"/>
        <v>1.0855499992588311</v>
      </c>
    </row>
    <row r="1304" spans="1:4" ht="18.75" customHeight="1" x14ac:dyDescent="0.3">
      <c r="A1304" s="15" t="s">
        <v>1435</v>
      </c>
      <c r="B1304" s="18">
        <v>4035</v>
      </c>
      <c r="C1304" s="17">
        <v>4380.3959999999997</v>
      </c>
      <c r="D1304" s="17">
        <f t="shared" si="20"/>
        <v>1.0855999999999999</v>
      </c>
    </row>
    <row r="1305" spans="1:4" ht="18.75" customHeight="1" x14ac:dyDescent="0.3">
      <c r="A1305" s="15" t="s">
        <v>1436</v>
      </c>
      <c r="B1305" s="17">
        <v>4014.56</v>
      </c>
      <c r="C1305" s="17">
        <v>4380.3959999999997</v>
      </c>
      <c r="D1305" s="17">
        <f t="shared" si="20"/>
        <v>1.0911272966402294</v>
      </c>
    </row>
    <row r="1306" spans="1:4" ht="18.75" customHeight="1" x14ac:dyDescent="0.3">
      <c r="A1306" s="15" t="s">
        <v>1437</v>
      </c>
      <c r="B1306" s="17">
        <v>4014.56</v>
      </c>
      <c r="C1306" s="17">
        <v>4358.20633</v>
      </c>
      <c r="D1306" s="17">
        <f t="shared" si="20"/>
        <v>1.0855999985054403</v>
      </c>
    </row>
    <row r="1307" spans="1:4" ht="18.75" customHeight="1" x14ac:dyDescent="0.3">
      <c r="A1307" s="15" t="s">
        <v>1438</v>
      </c>
      <c r="B1307" s="17">
        <v>4014.56</v>
      </c>
      <c r="C1307" s="17">
        <v>4342.1480899999997</v>
      </c>
      <c r="D1307" s="17">
        <f t="shared" si="20"/>
        <v>1.0815999985054401</v>
      </c>
    </row>
    <row r="1308" spans="1:4" ht="18.75" customHeight="1" x14ac:dyDescent="0.3">
      <c r="A1308" s="15" t="s">
        <v>1439</v>
      </c>
      <c r="B1308" s="17">
        <v>4059.91</v>
      </c>
      <c r="C1308" s="17">
        <v>4386.7327500000001</v>
      </c>
      <c r="D1308" s="17">
        <f t="shared" si="20"/>
        <v>1.0804999987684456</v>
      </c>
    </row>
    <row r="1309" spans="1:4" ht="18.75" customHeight="1" x14ac:dyDescent="0.3">
      <c r="A1309" s="15" t="s">
        <v>1440</v>
      </c>
      <c r="B1309" s="17">
        <v>4089.05</v>
      </c>
      <c r="C1309" s="17">
        <v>4424.7610000000004</v>
      </c>
      <c r="D1309" s="17">
        <f t="shared" si="20"/>
        <v>1.0820999987772222</v>
      </c>
    </row>
    <row r="1310" spans="1:4" ht="18.75" customHeight="1" x14ac:dyDescent="0.3">
      <c r="A1310" s="15" t="s">
        <v>1441</v>
      </c>
      <c r="B1310" s="17">
        <v>4060.34</v>
      </c>
      <c r="C1310" s="17">
        <v>4382.12194</v>
      </c>
      <c r="D1310" s="17">
        <f t="shared" si="20"/>
        <v>1.079249998768576</v>
      </c>
    </row>
    <row r="1311" spans="1:4" ht="18.75" customHeight="1" x14ac:dyDescent="0.3">
      <c r="A1311" s="15" t="s">
        <v>1442</v>
      </c>
      <c r="B1311" s="17">
        <v>4057.14</v>
      </c>
      <c r="C1311" s="17">
        <v>4431.4111599999997</v>
      </c>
      <c r="D1311" s="17">
        <f t="shared" si="20"/>
        <v>1.0922499987676046</v>
      </c>
    </row>
    <row r="1312" spans="1:4" ht="18.75" customHeight="1" x14ac:dyDescent="0.3">
      <c r="A1312" s="15" t="s">
        <v>1443</v>
      </c>
      <c r="B1312" s="17">
        <v>4110.37</v>
      </c>
      <c r="C1312" s="17">
        <v>4489.5516299999999</v>
      </c>
      <c r="D1312" s="17">
        <f t="shared" si="20"/>
        <v>1.0922499993917822</v>
      </c>
    </row>
    <row r="1313" spans="1:4" ht="18.75" customHeight="1" x14ac:dyDescent="0.3">
      <c r="A1313" s="15" t="s">
        <v>1444</v>
      </c>
      <c r="B1313" s="17">
        <v>4110.37</v>
      </c>
      <c r="C1313" s="17">
        <v>4489.5516299999999</v>
      </c>
      <c r="D1313" s="17">
        <f t="shared" si="20"/>
        <v>1.0922499993917822</v>
      </c>
    </row>
    <row r="1314" spans="1:4" ht="18.75" customHeight="1" x14ac:dyDescent="0.3">
      <c r="A1314" s="15" t="s">
        <v>1445</v>
      </c>
      <c r="B1314" s="17">
        <v>4110.37</v>
      </c>
      <c r="C1314" s="17">
        <v>4512.98074</v>
      </c>
      <c r="D1314" s="17">
        <f t="shared" si="20"/>
        <v>1.0979499996350695</v>
      </c>
    </row>
    <row r="1315" spans="1:4" ht="18.75" customHeight="1" x14ac:dyDescent="0.3">
      <c r="A1315" s="15" t="s">
        <v>1446</v>
      </c>
      <c r="B1315" s="17">
        <v>4184.3</v>
      </c>
      <c r="C1315" s="17">
        <v>4575.1136200000001</v>
      </c>
      <c r="D1315" s="17">
        <f t="shared" si="20"/>
        <v>1.0933999999999999</v>
      </c>
    </row>
    <row r="1316" spans="1:4" ht="18.75" customHeight="1" x14ac:dyDescent="0.3">
      <c r="A1316" s="15" t="s">
        <v>1447</v>
      </c>
      <c r="B1316" s="17">
        <v>4136.2700000000004</v>
      </c>
      <c r="C1316" s="17">
        <v>4521.9771700000001</v>
      </c>
      <c r="D1316" s="17">
        <f t="shared" si="20"/>
        <v>1.093249998186772</v>
      </c>
    </row>
    <row r="1317" spans="1:4" ht="18.75" customHeight="1" x14ac:dyDescent="0.3">
      <c r="A1317" s="15" t="s">
        <v>1448</v>
      </c>
      <c r="B1317" s="17">
        <v>4136.2700000000004</v>
      </c>
      <c r="C1317" s="17">
        <v>4511.6364999999996</v>
      </c>
      <c r="D1317" s="17">
        <f t="shared" si="20"/>
        <v>1.0907499993955905</v>
      </c>
    </row>
    <row r="1318" spans="1:4" ht="18.75" customHeight="1" x14ac:dyDescent="0.3">
      <c r="A1318" s="15" t="s">
        <v>1449</v>
      </c>
      <c r="B1318" s="17">
        <v>4100.79</v>
      </c>
      <c r="C1318" s="17">
        <v>4479.2929100000001</v>
      </c>
      <c r="D1318" s="17">
        <f t="shared" si="20"/>
        <v>1.0922999982930119</v>
      </c>
    </row>
    <row r="1319" spans="1:4" ht="18.75" customHeight="1" x14ac:dyDescent="0.3">
      <c r="A1319" s="15" t="s">
        <v>1450</v>
      </c>
      <c r="B1319" s="17">
        <v>4064.51</v>
      </c>
      <c r="C1319" s="17">
        <v>4439.6642700000002</v>
      </c>
      <c r="D1319" s="17">
        <f t="shared" si="20"/>
        <v>1.0922999992619036</v>
      </c>
    </row>
    <row r="1320" spans="1:4" ht="18.75" customHeight="1" x14ac:dyDescent="0.3">
      <c r="A1320" s="15" t="s">
        <v>1451</v>
      </c>
      <c r="B1320" s="17">
        <v>4064.51</v>
      </c>
      <c r="C1320" s="17">
        <v>4439.6642700000002</v>
      </c>
      <c r="D1320" s="17">
        <f t="shared" si="20"/>
        <v>1.0922999992619036</v>
      </c>
    </row>
    <row r="1321" spans="1:4" ht="18.75" customHeight="1" x14ac:dyDescent="0.3">
      <c r="A1321" s="15" t="s">
        <v>1452</v>
      </c>
      <c r="B1321" s="17">
        <v>4064.51</v>
      </c>
      <c r="C1321" s="17">
        <v>4443.1190999999999</v>
      </c>
      <c r="D1321" s="17">
        <f t="shared" si="20"/>
        <v>1.0931499984007911</v>
      </c>
    </row>
    <row r="1322" spans="1:4" ht="18.75" customHeight="1" x14ac:dyDescent="0.3">
      <c r="A1322" s="15" t="s">
        <v>1453</v>
      </c>
      <c r="B1322" s="17">
        <v>4063.26</v>
      </c>
      <c r="C1322" s="17">
        <v>4451.7076500000003</v>
      </c>
      <c r="D1322" s="17">
        <f t="shared" si="20"/>
        <v>1.0955999985233531</v>
      </c>
    </row>
    <row r="1323" spans="1:4" ht="18.75" customHeight="1" x14ac:dyDescent="0.3">
      <c r="A1323" s="15" t="s">
        <v>1454</v>
      </c>
      <c r="B1323" s="17">
        <v>4038.87</v>
      </c>
      <c r="C1323" s="17">
        <v>4456.8930399999999</v>
      </c>
      <c r="D1323" s="17">
        <f t="shared" si="20"/>
        <v>1.10349999876203</v>
      </c>
    </row>
    <row r="1324" spans="1:4" ht="18.75" customHeight="1" x14ac:dyDescent="0.3">
      <c r="A1324" s="15" t="s">
        <v>1455</v>
      </c>
      <c r="B1324" s="17">
        <v>4021.1</v>
      </c>
      <c r="C1324" s="17">
        <v>4416.7762400000001</v>
      </c>
      <c r="D1324" s="17">
        <f t="shared" si="20"/>
        <v>1.0984</v>
      </c>
    </row>
    <row r="1325" spans="1:4" ht="18.75" customHeight="1" x14ac:dyDescent="0.3">
      <c r="A1325" s="15" t="s">
        <v>1456</v>
      </c>
      <c r="B1325" s="17">
        <v>4014.18</v>
      </c>
      <c r="C1325" s="17">
        <v>4411.9852300000002</v>
      </c>
      <c r="D1325" s="17">
        <f t="shared" si="20"/>
        <v>1.099099998007065</v>
      </c>
    </row>
    <row r="1326" spans="1:4" ht="18.75" customHeight="1" x14ac:dyDescent="0.3">
      <c r="A1326" s="15" t="s">
        <v>1457</v>
      </c>
      <c r="B1326" s="17">
        <v>4021.63</v>
      </c>
      <c r="C1326" s="17">
        <v>4420.17353</v>
      </c>
      <c r="D1326" s="17">
        <f t="shared" si="20"/>
        <v>1.0990999992540338</v>
      </c>
    </row>
    <row r="1327" spans="1:4" ht="18.75" customHeight="1" x14ac:dyDescent="0.3">
      <c r="A1327" s="15" t="s">
        <v>1458</v>
      </c>
      <c r="B1327" s="17">
        <v>4021.63</v>
      </c>
      <c r="C1327" s="17">
        <v>4420.17353</v>
      </c>
      <c r="D1327" s="17">
        <f t="shared" si="20"/>
        <v>1.0990999992540338</v>
      </c>
    </row>
    <row r="1328" spans="1:4" ht="18.75" customHeight="1" x14ac:dyDescent="0.3">
      <c r="A1328" s="15" t="s">
        <v>1459</v>
      </c>
      <c r="B1328" s="17">
        <v>4021.63</v>
      </c>
      <c r="C1328" s="17">
        <v>4449.9335899999996</v>
      </c>
      <c r="D1328" s="17">
        <f t="shared" si="20"/>
        <v>1.106499998756723</v>
      </c>
    </row>
    <row r="1329" spans="1:4" ht="18.75" customHeight="1" x14ac:dyDescent="0.3">
      <c r="A1329" s="15" t="s">
        <v>1460</v>
      </c>
      <c r="B1329" s="17">
        <v>4021.63</v>
      </c>
      <c r="C1329" s="17">
        <v>4468.6341700000003</v>
      </c>
      <c r="D1329" s="17">
        <f t="shared" si="20"/>
        <v>1.1111499988810507</v>
      </c>
    </row>
    <row r="1330" spans="1:4" ht="18.75" customHeight="1" x14ac:dyDescent="0.3">
      <c r="A1330" s="15" t="s">
        <v>1461</v>
      </c>
      <c r="B1330" s="17">
        <v>4011.37</v>
      </c>
      <c r="C1330" s="17">
        <v>4463.25083</v>
      </c>
      <c r="D1330" s="17">
        <f t="shared" si="20"/>
        <v>1.1126499998753543</v>
      </c>
    </row>
    <row r="1331" spans="1:4" ht="18.75" customHeight="1" x14ac:dyDescent="0.3">
      <c r="A1331" s="15" t="s">
        <v>1462</v>
      </c>
      <c r="B1331" s="17">
        <v>4013.98</v>
      </c>
      <c r="C1331" s="17">
        <v>4461.7394599999998</v>
      </c>
      <c r="D1331" s="17">
        <f t="shared" si="20"/>
        <v>1.1115499977578363</v>
      </c>
    </row>
    <row r="1332" spans="1:4" ht="18.75" customHeight="1" x14ac:dyDescent="0.3">
      <c r="A1332" s="15" t="s">
        <v>1463</v>
      </c>
      <c r="B1332" s="17">
        <v>4064.03</v>
      </c>
      <c r="C1332" s="17">
        <v>4542.9759299999996</v>
      </c>
      <c r="D1332" s="17">
        <f t="shared" si="20"/>
        <v>1.1178499986466635</v>
      </c>
    </row>
    <row r="1333" spans="1:4" ht="18.75" customHeight="1" x14ac:dyDescent="0.3">
      <c r="A1333" s="15" t="s">
        <v>1464</v>
      </c>
      <c r="B1333" s="17">
        <v>4030.52</v>
      </c>
      <c r="C1333" s="17">
        <v>4505.5167799999999</v>
      </c>
      <c r="D1333" s="17">
        <f t="shared" si="20"/>
        <v>1.1178499995037861</v>
      </c>
    </row>
    <row r="1334" spans="1:4" ht="18.75" customHeight="1" x14ac:dyDescent="0.3">
      <c r="A1334" s="15" t="s">
        <v>1465</v>
      </c>
      <c r="B1334" s="17">
        <v>4030.52</v>
      </c>
      <c r="C1334" s="17">
        <v>4505.5167799999999</v>
      </c>
      <c r="D1334" s="17">
        <f t="shared" si="20"/>
        <v>1.1178499995037861</v>
      </c>
    </row>
    <row r="1335" spans="1:4" ht="18.75" customHeight="1" x14ac:dyDescent="0.3">
      <c r="A1335" s="15" t="s">
        <v>1466</v>
      </c>
      <c r="B1335" s="17">
        <v>4030.52</v>
      </c>
      <c r="C1335" s="17">
        <v>4504.5091499999999</v>
      </c>
      <c r="D1335" s="17">
        <f t="shared" si="20"/>
        <v>1.1175999995037862</v>
      </c>
    </row>
    <row r="1336" spans="1:4" ht="18.75" customHeight="1" x14ac:dyDescent="0.3">
      <c r="A1336" s="15" t="s">
        <v>1467</v>
      </c>
      <c r="B1336" s="17">
        <v>4023.92</v>
      </c>
      <c r="C1336" s="17">
        <v>4493.3102600000002</v>
      </c>
      <c r="D1336" s="17">
        <f t="shared" si="20"/>
        <v>1.1166499980118889</v>
      </c>
    </row>
    <row r="1337" spans="1:4" ht="18.75" customHeight="1" x14ac:dyDescent="0.3">
      <c r="A1337" s="15" t="s">
        <v>1468</v>
      </c>
      <c r="B1337" s="17">
        <v>4045.64</v>
      </c>
      <c r="C1337" s="17">
        <v>4502.7973199999997</v>
      </c>
      <c r="D1337" s="17">
        <f t="shared" si="20"/>
        <v>1.113</v>
      </c>
    </row>
    <row r="1338" spans="1:4" ht="18.75" customHeight="1" x14ac:dyDescent="0.3">
      <c r="A1338" s="15" t="s">
        <v>1469</v>
      </c>
      <c r="B1338" s="17">
        <v>4065.34</v>
      </c>
      <c r="C1338" s="17">
        <v>4500.5346399999999</v>
      </c>
      <c r="D1338" s="17">
        <f t="shared" si="20"/>
        <v>1.1070499982781268</v>
      </c>
    </row>
    <row r="1339" spans="1:4" ht="18.75" customHeight="1" x14ac:dyDescent="0.3">
      <c r="A1339" s="15" t="s">
        <v>1470</v>
      </c>
      <c r="B1339" s="17">
        <v>4132.1099999999997</v>
      </c>
      <c r="C1339" s="17">
        <v>4573.8325500000001</v>
      </c>
      <c r="D1339" s="17">
        <f t="shared" si="20"/>
        <v>1.106899997821936</v>
      </c>
    </row>
    <row r="1340" spans="1:4" ht="18.75" customHeight="1" x14ac:dyDescent="0.3">
      <c r="A1340" s="15" t="s">
        <v>1471</v>
      </c>
      <c r="B1340" s="17">
        <v>4160.3100000000004</v>
      </c>
      <c r="C1340" s="17">
        <v>4605.0471299999999</v>
      </c>
      <c r="D1340" s="17">
        <f t="shared" si="20"/>
        <v>1.1068999978366996</v>
      </c>
    </row>
    <row r="1341" spans="1:4" ht="18.75" customHeight="1" x14ac:dyDescent="0.3">
      <c r="A1341" s="15" t="s">
        <v>1472</v>
      </c>
      <c r="B1341" s="17">
        <v>4160.3100000000004</v>
      </c>
      <c r="C1341" s="17">
        <v>4605.0471299999999</v>
      </c>
      <c r="D1341" s="17">
        <f t="shared" si="20"/>
        <v>1.1068999978366996</v>
      </c>
    </row>
    <row r="1342" spans="1:4" ht="18.75" customHeight="1" x14ac:dyDescent="0.3">
      <c r="A1342" s="15" t="s">
        <v>1473</v>
      </c>
      <c r="B1342" s="17">
        <v>4160.3100000000004</v>
      </c>
      <c r="C1342" s="17">
        <v>4605.25515</v>
      </c>
      <c r="D1342" s="17">
        <f t="shared" si="20"/>
        <v>1.1069499989183498</v>
      </c>
    </row>
    <row r="1343" spans="1:4" ht="18.75" customHeight="1" x14ac:dyDescent="0.3">
      <c r="A1343" s="15" t="s">
        <v>1474</v>
      </c>
      <c r="B1343" s="17">
        <v>4160.3100000000004</v>
      </c>
      <c r="C1343" s="17">
        <v>4594.0223100000003</v>
      </c>
      <c r="D1343" s="17">
        <f t="shared" si="20"/>
        <v>1.1042499981972498</v>
      </c>
    </row>
    <row r="1344" spans="1:4" ht="18.75" customHeight="1" x14ac:dyDescent="0.3">
      <c r="A1344" s="15" t="s">
        <v>1475</v>
      </c>
      <c r="B1344" s="17">
        <v>4185.8</v>
      </c>
      <c r="C1344" s="17">
        <v>4642.4707799999996</v>
      </c>
      <c r="D1344" s="17">
        <f t="shared" si="20"/>
        <v>1.1091</v>
      </c>
    </row>
    <row r="1345" spans="1:4" ht="18.75" customHeight="1" x14ac:dyDescent="0.3">
      <c r="A1345" s="15" t="s">
        <v>1476</v>
      </c>
      <c r="B1345" s="17">
        <v>4185.82</v>
      </c>
      <c r="C1345" s="17">
        <v>4637.4699700000001</v>
      </c>
      <c r="D1345" s="17">
        <f t="shared" si="20"/>
        <v>1.1078999980887856</v>
      </c>
    </row>
    <row r="1346" spans="1:4" ht="18.75" customHeight="1" x14ac:dyDescent="0.3">
      <c r="A1346" s="15" t="s">
        <v>1477</v>
      </c>
      <c r="B1346" s="17">
        <v>4172.5</v>
      </c>
      <c r="C1346" s="17">
        <v>4640.02862</v>
      </c>
      <c r="D1346" s="17">
        <f t="shared" ref="D1346:D1409" si="21">+C1346/B1346</f>
        <v>1.1120499988016777</v>
      </c>
    </row>
    <row r="1347" spans="1:4" ht="18.75" customHeight="1" x14ac:dyDescent="0.3">
      <c r="A1347" s="15" t="s">
        <v>1478</v>
      </c>
      <c r="B1347" s="17">
        <v>4149.79</v>
      </c>
      <c r="C1347" s="17">
        <v>4614.7739600000004</v>
      </c>
      <c r="D1347" s="17">
        <f t="shared" si="21"/>
        <v>1.1120499977107277</v>
      </c>
    </row>
    <row r="1348" spans="1:4" ht="18.75" customHeight="1" x14ac:dyDescent="0.3">
      <c r="A1348" s="15" t="s">
        <v>1479</v>
      </c>
      <c r="B1348" s="17">
        <v>4149.79</v>
      </c>
      <c r="C1348" s="17">
        <v>4614.7739600000004</v>
      </c>
      <c r="D1348" s="17">
        <f t="shared" si="21"/>
        <v>1.1120499977107277</v>
      </c>
    </row>
    <row r="1349" spans="1:4" ht="18.75" customHeight="1" x14ac:dyDescent="0.3">
      <c r="A1349" s="15" t="s">
        <v>1480</v>
      </c>
      <c r="B1349" s="17">
        <v>4149.79</v>
      </c>
      <c r="C1349" s="17">
        <v>4582.6130899999998</v>
      </c>
      <c r="D1349" s="17">
        <f t="shared" si="21"/>
        <v>1.1042999983131676</v>
      </c>
    </row>
    <row r="1350" spans="1:4" ht="18.75" customHeight="1" x14ac:dyDescent="0.3">
      <c r="A1350" s="15" t="s">
        <v>1481</v>
      </c>
      <c r="B1350" s="17">
        <v>4220.68</v>
      </c>
      <c r="C1350" s="17">
        <v>4650.3452200000002</v>
      </c>
      <c r="D1350" s="17">
        <f t="shared" si="21"/>
        <v>1.1017999990522853</v>
      </c>
    </row>
    <row r="1351" spans="1:4" ht="18.75" customHeight="1" x14ac:dyDescent="0.3">
      <c r="A1351" s="15" t="s">
        <v>1482</v>
      </c>
      <c r="B1351" s="17">
        <v>4285.6099999999997</v>
      </c>
      <c r="C1351" s="17">
        <v>4718.4566100000002</v>
      </c>
      <c r="D1351" s="17">
        <f t="shared" si="21"/>
        <v>1.1010000000000002</v>
      </c>
    </row>
    <row r="1352" spans="1:4" ht="18.75" customHeight="1" x14ac:dyDescent="0.3">
      <c r="A1352" s="15" t="s">
        <v>1483</v>
      </c>
      <c r="B1352" s="17">
        <v>4278.28</v>
      </c>
      <c r="C1352" s="17">
        <v>4723.2211200000002</v>
      </c>
      <c r="D1352" s="17">
        <f t="shared" si="21"/>
        <v>1.1040000000000001</v>
      </c>
    </row>
    <row r="1353" spans="1:4" ht="18.75" customHeight="1" x14ac:dyDescent="0.3">
      <c r="A1353" s="15" t="s">
        <v>1484</v>
      </c>
      <c r="B1353" s="17">
        <v>4236.63</v>
      </c>
      <c r="C1353" s="17">
        <v>4697.9989999999998</v>
      </c>
      <c r="D1353" s="17">
        <f t="shared" si="21"/>
        <v>1.1088999983477432</v>
      </c>
    </row>
    <row r="1354" spans="1:4" ht="18.75" customHeight="1" x14ac:dyDescent="0.3">
      <c r="A1354" s="15" t="s">
        <v>1485</v>
      </c>
      <c r="B1354" s="17">
        <v>4172.13</v>
      </c>
      <c r="C1354" s="17">
        <v>4626.4749499999998</v>
      </c>
      <c r="D1354" s="17">
        <f t="shared" si="21"/>
        <v>1.1088999983221999</v>
      </c>
    </row>
    <row r="1355" spans="1:4" ht="18.75" customHeight="1" x14ac:dyDescent="0.3">
      <c r="A1355" s="15" t="s">
        <v>1486</v>
      </c>
      <c r="B1355" s="17">
        <v>4172.13</v>
      </c>
      <c r="C1355" s="17">
        <v>4626.4749499999998</v>
      </c>
      <c r="D1355" s="17">
        <f t="shared" si="21"/>
        <v>1.1088999983221999</v>
      </c>
    </row>
    <row r="1356" spans="1:4" ht="18.75" customHeight="1" x14ac:dyDescent="0.3">
      <c r="A1356" s="15" t="s">
        <v>1487</v>
      </c>
      <c r="B1356" s="17">
        <v>4172.13</v>
      </c>
      <c r="C1356" s="17">
        <v>4641.0774099999999</v>
      </c>
      <c r="D1356" s="17">
        <f t="shared" si="21"/>
        <v>1.1123999995206284</v>
      </c>
    </row>
    <row r="1357" spans="1:4" ht="18.75" customHeight="1" x14ac:dyDescent="0.3">
      <c r="A1357" s="15" t="s">
        <v>1488</v>
      </c>
      <c r="B1357" s="17">
        <v>4220.58</v>
      </c>
      <c r="C1357" s="17">
        <v>4695.1842200000001</v>
      </c>
      <c r="D1357" s="17">
        <f t="shared" si="21"/>
        <v>1.1124499997630657</v>
      </c>
    </row>
    <row r="1358" spans="1:4" ht="18.75" customHeight="1" x14ac:dyDescent="0.3">
      <c r="A1358" s="15" t="s">
        <v>1489</v>
      </c>
      <c r="B1358" s="17">
        <v>4239.33</v>
      </c>
      <c r="C1358" s="17">
        <v>4713.2870899999998</v>
      </c>
      <c r="D1358" s="17">
        <f t="shared" si="21"/>
        <v>1.1117999990564547</v>
      </c>
    </row>
    <row r="1359" spans="1:4" ht="18.75" customHeight="1" x14ac:dyDescent="0.3">
      <c r="A1359" s="15" t="s">
        <v>1490</v>
      </c>
      <c r="B1359" s="17">
        <v>4189.46</v>
      </c>
      <c r="C1359" s="17">
        <v>4662.45003</v>
      </c>
      <c r="D1359" s="17">
        <f t="shared" si="21"/>
        <v>1.1128999990452231</v>
      </c>
    </row>
    <row r="1360" spans="1:4" ht="18.75" customHeight="1" x14ac:dyDescent="0.3">
      <c r="A1360" s="15" t="s">
        <v>1491</v>
      </c>
      <c r="B1360" s="17">
        <v>4175.1000000000004</v>
      </c>
      <c r="C1360" s="17">
        <v>4652.3139300000003</v>
      </c>
      <c r="D1360" s="17">
        <f t="shared" si="21"/>
        <v>1.1143000000000001</v>
      </c>
    </row>
    <row r="1361" spans="1:4" ht="18.75" customHeight="1" x14ac:dyDescent="0.3">
      <c r="A1361" s="15" t="s">
        <v>1492</v>
      </c>
      <c r="B1361" s="17">
        <v>4156.8900000000003</v>
      </c>
      <c r="C1361" s="17">
        <v>4632.0225200000004</v>
      </c>
      <c r="D1361" s="17">
        <f t="shared" si="21"/>
        <v>1.1142999983160489</v>
      </c>
    </row>
    <row r="1362" spans="1:4" ht="18.75" customHeight="1" x14ac:dyDescent="0.3">
      <c r="A1362" s="15" t="s">
        <v>1493</v>
      </c>
      <c r="B1362" s="17">
        <v>4156.8900000000003</v>
      </c>
      <c r="C1362" s="17">
        <v>4632.0225200000004</v>
      </c>
      <c r="D1362" s="17">
        <f t="shared" si="21"/>
        <v>1.1142999983160489</v>
      </c>
    </row>
    <row r="1363" spans="1:4" ht="18.75" customHeight="1" x14ac:dyDescent="0.3">
      <c r="A1363" s="15" t="s">
        <v>1494</v>
      </c>
      <c r="B1363" s="17">
        <v>4156.8900000000003</v>
      </c>
      <c r="C1363" s="17">
        <v>4627.4499400000004</v>
      </c>
      <c r="D1363" s="17">
        <f t="shared" si="21"/>
        <v>1.1131999980754843</v>
      </c>
    </row>
    <row r="1364" spans="1:4" ht="18.75" customHeight="1" x14ac:dyDescent="0.3">
      <c r="A1364" s="15" t="s">
        <v>1495</v>
      </c>
      <c r="B1364" s="17">
        <v>4155.3100000000004</v>
      </c>
      <c r="C1364" s="17">
        <v>4633.5861800000002</v>
      </c>
      <c r="D1364" s="17">
        <f t="shared" si="21"/>
        <v>1.115099999759344</v>
      </c>
    </row>
    <row r="1365" spans="1:4" ht="18.75" customHeight="1" x14ac:dyDescent="0.3">
      <c r="A1365" s="15" t="s">
        <v>1496</v>
      </c>
      <c r="B1365" s="17">
        <v>4139.43</v>
      </c>
      <c r="C1365" s="17">
        <v>4624.5711899999997</v>
      </c>
      <c r="D1365" s="17">
        <f t="shared" si="21"/>
        <v>1.117199998550525</v>
      </c>
    </row>
    <row r="1366" spans="1:4" ht="18.75" customHeight="1" x14ac:dyDescent="0.3">
      <c r="A1366" s="15" t="s">
        <v>1497</v>
      </c>
      <c r="B1366" s="17">
        <v>4192.74</v>
      </c>
      <c r="C1366" s="17">
        <v>4681.82312</v>
      </c>
      <c r="D1366" s="17">
        <f t="shared" si="21"/>
        <v>1.1166499997614925</v>
      </c>
    </row>
    <row r="1367" spans="1:4" ht="18.75" customHeight="1" x14ac:dyDescent="0.3">
      <c r="A1367" s="15" t="s">
        <v>1498</v>
      </c>
      <c r="B1367" s="17">
        <v>4188.1099999999997</v>
      </c>
      <c r="C1367" s="17">
        <v>4681.8881600000004</v>
      </c>
      <c r="D1367" s="17">
        <f t="shared" si="21"/>
        <v>1.1178999978510595</v>
      </c>
    </row>
    <row r="1368" spans="1:4" ht="18.75" customHeight="1" x14ac:dyDescent="0.3">
      <c r="A1368" s="15" t="s">
        <v>1499</v>
      </c>
      <c r="B1368" s="17">
        <v>4164.21</v>
      </c>
      <c r="C1368" s="17">
        <v>4655.1703500000003</v>
      </c>
      <c r="D1368" s="17">
        <f t="shared" si="21"/>
        <v>1.1178999978387258</v>
      </c>
    </row>
    <row r="1369" spans="1:4" ht="18.75" customHeight="1" x14ac:dyDescent="0.3">
      <c r="A1369" s="15" t="s">
        <v>1500</v>
      </c>
      <c r="B1369" s="17">
        <v>4164.21</v>
      </c>
      <c r="C1369" s="17">
        <v>4655.1703500000003</v>
      </c>
      <c r="D1369" s="17">
        <f t="shared" si="21"/>
        <v>1.1178999978387258</v>
      </c>
    </row>
    <row r="1370" spans="1:4" ht="18.75" customHeight="1" x14ac:dyDescent="0.3">
      <c r="A1370" s="15" t="s">
        <v>1501</v>
      </c>
      <c r="B1370" s="17">
        <v>4164.21</v>
      </c>
      <c r="C1370" s="17">
        <v>4647.4665699999996</v>
      </c>
      <c r="D1370" s="17">
        <f t="shared" si="21"/>
        <v>1.1160499998799291</v>
      </c>
    </row>
    <row r="1371" spans="1:4" ht="18.75" customHeight="1" x14ac:dyDescent="0.3">
      <c r="A1371" s="15" t="s">
        <v>1502</v>
      </c>
      <c r="B1371" s="17">
        <v>4178.3</v>
      </c>
      <c r="C1371" s="17">
        <v>4628.0939900000003</v>
      </c>
      <c r="D1371" s="17">
        <f t="shared" si="21"/>
        <v>1.107649998803341</v>
      </c>
    </row>
    <row r="1372" spans="1:4" ht="18.75" customHeight="1" x14ac:dyDescent="0.3">
      <c r="A1372" s="15" t="s">
        <v>1503</v>
      </c>
      <c r="B1372" s="17">
        <v>4224.21</v>
      </c>
      <c r="C1372" s="17">
        <v>4661.8381499999996</v>
      </c>
      <c r="D1372" s="17">
        <f t="shared" si="21"/>
        <v>1.1035999985796159</v>
      </c>
    </row>
    <row r="1373" spans="1:4" ht="18.75" customHeight="1" x14ac:dyDescent="0.3">
      <c r="A1373" s="15" t="s">
        <v>1504</v>
      </c>
      <c r="B1373" s="17">
        <v>4203.43</v>
      </c>
      <c r="C1373" s="17">
        <v>4631.3391700000002</v>
      </c>
      <c r="D1373" s="17">
        <f t="shared" si="21"/>
        <v>1.1017999990483962</v>
      </c>
    </row>
    <row r="1374" spans="1:4" ht="18.75" customHeight="1" x14ac:dyDescent="0.3">
      <c r="A1374" s="15" t="s">
        <v>1505</v>
      </c>
      <c r="B1374" s="17">
        <v>4197.7299999999996</v>
      </c>
      <c r="C1374" s="17">
        <v>4604.69992</v>
      </c>
      <c r="D1374" s="17">
        <f t="shared" si="21"/>
        <v>1.0969499991662162</v>
      </c>
    </row>
    <row r="1375" spans="1:4" ht="18.75" customHeight="1" x14ac:dyDescent="0.3">
      <c r="A1375" s="15" t="s">
        <v>1506</v>
      </c>
      <c r="B1375" s="17">
        <v>4173.66</v>
      </c>
      <c r="C1375" s="17">
        <v>4578.2963300000001</v>
      </c>
      <c r="D1375" s="17">
        <f t="shared" si="21"/>
        <v>1.096949998322815</v>
      </c>
    </row>
    <row r="1376" spans="1:4" ht="18.75" customHeight="1" x14ac:dyDescent="0.3">
      <c r="A1376" s="15" t="s">
        <v>1507</v>
      </c>
      <c r="B1376" s="17">
        <v>4173.66</v>
      </c>
      <c r="C1376" s="17">
        <v>4578.2963300000001</v>
      </c>
      <c r="D1376" s="17">
        <f t="shared" si="21"/>
        <v>1.096949998322815</v>
      </c>
    </row>
    <row r="1377" spans="1:4" ht="18.75" customHeight="1" x14ac:dyDescent="0.3">
      <c r="A1377" s="15" t="s">
        <v>1508</v>
      </c>
      <c r="B1377" s="17">
        <v>4173.66</v>
      </c>
      <c r="C1377" s="17">
        <v>4580.8005300000004</v>
      </c>
      <c r="D1377" s="17">
        <f t="shared" si="21"/>
        <v>1.0975499992812066</v>
      </c>
    </row>
    <row r="1378" spans="1:4" ht="18.75" customHeight="1" x14ac:dyDescent="0.3">
      <c r="A1378" s="15" t="s">
        <v>1509</v>
      </c>
      <c r="B1378" s="17">
        <v>4194.97</v>
      </c>
      <c r="C1378" s="17">
        <v>4602.0918300000003</v>
      </c>
      <c r="D1378" s="17">
        <f t="shared" si="21"/>
        <v>1.0970499979737638</v>
      </c>
    </row>
    <row r="1379" spans="1:4" ht="18.75" customHeight="1" x14ac:dyDescent="0.3">
      <c r="A1379" s="15" t="s">
        <v>1510</v>
      </c>
      <c r="B1379" s="17">
        <v>4233.54</v>
      </c>
      <c r="C1379" s="17">
        <v>4634.8795899999996</v>
      </c>
      <c r="D1379" s="17">
        <f t="shared" si="21"/>
        <v>1.0947999995275821</v>
      </c>
    </row>
    <row r="1380" spans="1:4" ht="18.75" customHeight="1" x14ac:dyDescent="0.3">
      <c r="A1380" s="15" t="s">
        <v>1511</v>
      </c>
      <c r="B1380" s="17">
        <v>4233.17</v>
      </c>
      <c r="C1380" s="17">
        <v>4623.8915900000002</v>
      </c>
      <c r="D1380" s="17">
        <f t="shared" si="21"/>
        <v>1.0922999997637703</v>
      </c>
    </row>
    <row r="1381" spans="1:4" ht="18.75" customHeight="1" x14ac:dyDescent="0.3">
      <c r="A1381" s="15" t="s">
        <v>1512</v>
      </c>
      <c r="B1381" s="17">
        <v>4217.3999999999996</v>
      </c>
      <c r="C1381" s="17">
        <v>4615.5225600000003</v>
      </c>
      <c r="D1381" s="17">
        <f t="shared" si="21"/>
        <v>1.0944000000000003</v>
      </c>
    </row>
    <row r="1382" spans="1:4" ht="18.75" customHeight="1" x14ac:dyDescent="0.3">
      <c r="A1382" s="15" t="s">
        <v>1513</v>
      </c>
      <c r="B1382" s="17">
        <v>4192.5600000000004</v>
      </c>
      <c r="C1382" s="17">
        <v>4588.3376600000001</v>
      </c>
      <c r="D1382" s="17">
        <f t="shared" si="21"/>
        <v>1.094399999045929</v>
      </c>
    </row>
    <row r="1383" spans="1:4" ht="18.75" customHeight="1" x14ac:dyDescent="0.3">
      <c r="A1383" s="15" t="s">
        <v>1514</v>
      </c>
      <c r="B1383" s="17">
        <v>4192.5600000000004</v>
      </c>
      <c r="C1383" s="17">
        <v>4588.3376600000001</v>
      </c>
      <c r="D1383" s="17">
        <f t="shared" si="21"/>
        <v>1.094399999045929</v>
      </c>
    </row>
    <row r="1384" spans="1:4" ht="18.75" customHeight="1" x14ac:dyDescent="0.3">
      <c r="A1384" s="15" t="s">
        <v>1515</v>
      </c>
      <c r="B1384" s="17">
        <v>4192.5600000000004</v>
      </c>
      <c r="C1384" s="17">
        <v>4588.3376600000001</v>
      </c>
      <c r="D1384" s="17">
        <f t="shared" si="21"/>
        <v>1.094399999045929</v>
      </c>
    </row>
    <row r="1385" spans="1:4" ht="18.75" customHeight="1" x14ac:dyDescent="0.3">
      <c r="A1385" s="15" t="s">
        <v>1516</v>
      </c>
      <c r="B1385" s="17">
        <v>4192.5600000000004</v>
      </c>
      <c r="C1385" s="17">
        <v>4571.1481599999997</v>
      </c>
      <c r="D1385" s="17">
        <f t="shared" si="21"/>
        <v>1.0902999980918577</v>
      </c>
    </row>
    <row r="1386" spans="1:4" ht="18.75" customHeight="1" x14ac:dyDescent="0.3">
      <c r="A1386" s="15" t="s">
        <v>1517</v>
      </c>
      <c r="B1386" s="17">
        <v>4244.84</v>
      </c>
      <c r="C1386" s="17">
        <v>4618.1736700000001</v>
      </c>
      <c r="D1386" s="17">
        <f t="shared" si="21"/>
        <v>1.0879499981153589</v>
      </c>
    </row>
    <row r="1387" spans="1:4" ht="18.75" customHeight="1" x14ac:dyDescent="0.3">
      <c r="A1387" s="15" t="s">
        <v>1518</v>
      </c>
      <c r="B1387" s="17">
        <v>4266.2</v>
      </c>
      <c r="C1387" s="17">
        <v>4619.4413599999998</v>
      </c>
      <c r="D1387" s="17">
        <f t="shared" si="21"/>
        <v>1.0828</v>
      </c>
    </row>
    <row r="1388" spans="1:4" ht="18.75" customHeight="1" x14ac:dyDescent="0.3">
      <c r="A1388" s="15" t="s">
        <v>1519</v>
      </c>
      <c r="B1388" s="17">
        <v>4263.17</v>
      </c>
      <c r="C1388" s="17">
        <v>4628.7368200000001</v>
      </c>
      <c r="D1388" s="17">
        <f t="shared" si="21"/>
        <v>1.0857499982407457</v>
      </c>
    </row>
    <row r="1389" spans="1:4" ht="18.75" customHeight="1" x14ac:dyDescent="0.3">
      <c r="A1389" s="15" t="s">
        <v>1520</v>
      </c>
      <c r="B1389" s="17">
        <v>4252.1499999999996</v>
      </c>
      <c r="C1389" s="17">
        <v>4616.7718599999998</v>
      </c>
      <c r="D1389" s="17">
        <f t="shared" si="21"/>
        <v>1.0857499994120623</v>
      </c>
    </row>
    <row r="1390" spans="1:4" ht="18.75" customHeight="1" x14ac:dyDescent="0.3">
      <c r="A1390" s="15" t="s">
        <v>1521</v>
      </c>
      <c r="B1390" s="17">
        <v>4252.1499999999996</v>
      </c>
      <c r="C1390" s="17">
        <v>4616.7718599999998</v>
      </c>
      <c r="D1390" s="17">
        <f t="shared" si="21"/>
        <v>1.0857499994120623</v>
      </c>
    </row>
    <row r="1391" spans="1:4" ht="18.75" customHeight="1" x14ac:dyDescent="0.3">
      <c r="A1391" s="15" t="s">
        <v>1522</v>
      </c>
      <c r="B1391" s="17">
        <v>4252.1499999999996</v>
      </c>
      <c r="C1391" s="17">
        <v>4607.2045200000002</v>
      </c>
      <c r="D1391" s="17">
        <f t="shared" si="21"/>
        <v>1.0834999988241245</v>
      </c>
    </row>
    <row r="1392" spans="1:4" ht="18.75" customHeight="1" x14ac:dyDescent="0.3">
      <c r="A1392" s="15" t="s">
        <v>1523</v>
      </c>
      <c r="B1392" s="17">
        <v>4286.96</v>
      </c>
      <c r="C1392" s="17">
        <v>4634.2037600000003</v>
      </c>
      <c r="D1392" s="17">
        <f t="shared" si="21"/>
        <v>1.081</v>
      </c>
    </row>
    <row r="1393" spans="1:4" ht="18.75" customHeight="1" x14ac:dyDescent="0.3">
      <c r="A1393" s="15" t="s">
        <v>1524</v>
      </c>
      <c r="B1393" s="17">
        <v>4262.3</v>
      </c>
      <c r="C1393" s="17">
        <v>4592.6282499999998</v>
      </c>
      <c r="D1393" s="17">
        <f t="shared" si="21"/>
        <v>1.0774999999999999</v>
      </c>
    </row>
    <row r="1394" spans="1:4" ht="18.75" customHeight="1" x14ac:dyDescent="0.3">
      <c r="A1394" s="15" t="s">
        <v>1525</v>
      </c>
      <c r="B1394" s="17">
        <v>4293.91</v>
      </c>
      <c r="C1394" s="17">
        <v>4636.3493200000003</v>
      </c>
      <c r="D1394" s="17">
        <f t="shared" si="21"/>
        <v>1.0797499994177802</v>
      </c>
    </row>
    <row r="1395" spans="1:4" ht="18.75" customHeight="1" x14ac:dyDescent="0.3">
      <c r="A1395" s="15" t="s">
        <v>1526</v>
      </c>
      <c r="B1395" s="17">
        <v>4311.83</v>
      </c>
      <c r="C1395" s="17">
        <v>4670.3586599999999</v>
      </c>
      <c r="D1395" s="17">
        <f t="shared" si="21"/>
        <v>1.0831499989563595</v>
      </c>
    </row>
    <row r="1396" spans="1:4" ht="18.75" customHeight="1" x14ac:dyDescent="0.3">
      <c r="A1396" s="15" t="s">
        <v>1527</v>
      </c>
      <c r="B1396" s="17">
        <v>4316.7299999999996</v>
      </c>
      <c r="C1396" s="17">
        <v>4675.6660899999997</v>
      </c>
      <c r="D1396" s="17">
        <f t="shared" si="21"/>
        <v>1.08314999779926</v>
      </c>
    </row>
    <row r="1397" spans="1:4" ht="18.75" customHeight="1" x14ac:dyDescent="0.3">
      <c r="A1397" s="15" t="s">
        <v>1528</v>
      </c>
      <c r="B1397" s="17">
        <v>4316.7299999999996</v>
      </c>
      <c r="C1397" s="17">
        <v>4675.6660899999997</v>
      </c>
      <c r="D1397" s="17">
        <f t="shared" si="21"/>
        <v>1.08314999779926</v>
      </c>
    </row>
    <row r="1398" spans="1:4" ht="18.75" customHeight="1" x14ac:dyDescent="0.3">
      <c r="A1398" s="15" t="s">
        <v>1529</v>
      </c>
      <c r="B1398" s="17">
        <v>4316.7299999999996</v>
      </c>
      <c r="C1398" s="17">
        <v>4670.0543500000003</v>
      </c>
      <c r="D1398" s="17">
        <f t="shared" si="21"/>
        <v>1.0818499998841717</v>
      </c>
    </row>
    <row r="1399" spans="1:4" ht="18.75" customHeight="1" x14ac:dyDescent="0.3">
      <c r="A1399" s="15" t="s">
        <v>1530</v>
      </c>
      <c r="B1399" s="17">
        <v>4342.8999999999996</v>
      </c>
      <c r="C1399" s="17">
        <v>4689.6805599999998</v>
      </c>
      <c r="D1399" s="17">
        <f t="shared" si="21"/>
        <v>1.0798499988486956</v>
      </c>
    </row>
    <row r="1400" spans="1:4" ht="18.75" customHeight="1" x14ac:dyDescent="0.3">
      <c r="A1400" s="15" t="s">
        <v>1531</v>
      </c>
      <c r="B1400" s="17">
        <v>4367.3900000000003</v>
      </c>
      <c r="C1400" s="17">
        <v>4744.5141199999998</v>
      </c>
      <c r="D1400" s="17">
        <f t="shared" si="21"/>
        <v>1.0863499985116969</v>
      </c>
    </row>
    <row r="1401" spans="1:4" ht="18.75" customHeight="1" x14ac:dyDescent="0.3">
      <c r="A1401" s="15" t="s">
        <v>1532</v>
      </c>
      <c r="B1401" s="17">
        <v>4413.46</v>
      </c>
      <c r="C1401" s="17">
        <v>4791.4728400000004</v>
      </c>
      <c r="D1401" s="17">
        <f t="shared" si="21"/>
        <v>1.0856499979607837</v>
      </c>
    </row>
    <row r="1402" spans="1:4" ht="18.75" customHeight="1" x14ac:dyDescent="0.3">
      <c r="A1402" s="15" t="s">
        <v>1533</v>
      </c>
      <c r="B1402" s="17">
        <v>4409.57</v>
      </c>
      <c r="C1402" s="17">
        <v>4783.9424900000004</v>
      </c>
      <c r="D1402" s="17">
        <f t="shared" si="21"/>
        <v>1.0848999993196617</v>
      </c>
    </row>
    <row r="1403" spans="1:4" ht="18.75" customHeight="1" x14ac:dyDescent="0.3">
      <c r="A1403" s="15" t="s">
        <v>1534</v>
      </c>
      <c r="B1403" s="18">
        <v>4414</v>
      </c>
      <c r="C1403" s="17">
        <v>4788.7485999999999</v>
      </c>
      <c r="D1403" s="17">
        <f t="shared" si="21"/>
        <v>1.0849</v>
      </c>
    </row>
    <row r="1404" spans="1:4" ht="18.75" customHeight="1" x14ac:dyDescent="0.3">
      <c r="A1404" s="15" t="s">
        <v>1535</v>
      </c>
      <c r="B1404" s="18">
        <v>4414</v>
      </c>
      <c r="C1404" s="17">
        <v>4788.7485999999999</v>
      </c>
      <c r="D1404" s="17">
        <f t="shared" si="21"/>
        <v>1.0849</v>
      </c>
    </row>
    <row r="1405" spans="1:4" ht="18.75" customHeight="1" x14ac:dyDescent="0.3">
      <c r="A1405" s="15" t="s">
        <v>1536</v>
      </c>
      <c r="B1405" s="18">
        <v>4414</v>
      </c>
      <c r="C1405" s="17">
        <v>4810.8185999999996</v>
      </c>
      <c r="D1405" s="17">
        <f t="shared" si="21"/>
        <v>1.0898999999999999</v>
      </c>
    </row>
    <row r="1406" spans="1:4" ht="18.75" customHeight="1" x14ac:dyDescent="0.3">
      <c r="A1406" s="15" t="s">
        <v>1537</v>
      </c>
      <c r="B1406" s="18">
        <v>4414</v>
      </c>
      <c r="C1406" s="17">
        <v>4812.1427999999996</v>
      </c>
      <c r="D1406" s="17">
        <f t="shared" si="21"/>
        <v>1.0901999999999998</v>
      </c>
    </row>
    <row r="1407" spans="1:4" ht="18.75" customHeight="1" x14ac:dyDescent="0.3">
      <c r="A1407" s="15" t="s">
        <v>1538</v>
      </c>
      <c r="B1407" s="17">
        <v>4421.8599999999997</v>
      </c>
      <c r="C1407" s="17">
        <v>4748.4143599999998</v>
      </c>
      <c r="D1407" s="17">
        <f t="shared" si="21"/>
        <v>1.0738499997738509</v>
      </c>
    </row>
    <row r="1408" spans="1:4" ht="18.75" customHeight="1" x14ac:dyDescent="0.3">
      <c r="A1408" s="15" t="s">
        <v>1539</v>
      </c>
      <c r="B1408" s="17">
        <v>4430.3999999999996</v>
      </c>
      <c r="C1408" s="17">
        <v>4790.1484799999998</v>
      </c>
      <c r="D1408" s="17">
        <f t="shared" si="21"/>
        <v>1.0812000000000002</v>
      </c>
    </row>
    <row r="1409" spans="1:4" ht="18.75" customHeight="1" x14ac:dyDescent="0.3">
      <c r="A1409" s="15" t="s">
        <v>1540</v>
      </c>
      <c r="B1409" s="17">
        <v>4344.55</v>
      </c>
      <c r="C1409" s="17">
        <v>4669.9567900000002</v>
      </c>
      <c r="D1409" s="17">
        <f t="shared" si="21"/>
        <v>1.0748999988491328</v>
      </c>
    </row>
    <row r="1410" spans="1:4" ht="18.75" customHeight="1" x14ac:dyDescent="0.3">
      <c r="A1410" s="15" t="s">
        <v>1541</v>
      </c>
      <c r="B1410" s="17">
        <v>4346.7</v>
      </c>
      <c r="C1410" s="17">
        <v>4672.2678299999998</v>
      </c>
      <c r="D1410" s="17">
        <f t="shared" ref="D1410:D1473" si="22">+C1410/B1410</f>
        <v>1.0749</v>
      </c>
    </row>
    <row r="1411" spans="1:4" ht="18.75" customHeight="1" x14ac:dyDescent="0.3">
      <c r="A1411" s="15" t="s">
        <v>1542</v>
      </c>
      <c r="B1411" s="17">
        <v>4346.7</v>
      </c>
      <c r="C1411" s="17">
        <v>4672.2678299999998</v>
      </c>
      <c r="D1411" s="17">
        <f t="shared" si="22"/>
        <v>1.0749</v>
      </c>
    </row>
    <row r="1412" spans="1:4" ht="18.75" customHeight="1" x14ac:dyDescent="0.3">
      <c r="A1412" s="15" t="s">
        <v>1543</v>
      </c>
      <c r="B1412" s="17">
        <v>4346.7</v>
      </c>
      <c r="C1412" s="17">
        <v>4628.3661599999996</v>
      </c>
      <c r="D1412" s="17">
        <f t="shared" si="22"/>
        <v>1.0648</v>
      </c>
    </row>
    <row r="1413" spans="1:4" ht="18.75" customHeight="1" x14ac:dyDescent="0.3">
      <c r="A1413" s="15" t="s">
        <v>1544</v>
      </c>
      <c r="B1413" s="17">
        <v>4346.7</v>
      </c>
      <c r="C1413" s="17">
        <v>4611.6313600000003</v>
      </c>
      <c r="D1413" s="17">
        <f t="shared" si="22"/>
        <v>1.0609499988497022</v>
      </c>
    </row>
    <row r="1414" spans="1:4" ht="18.75" customHeight="1" x14ac:dyDescent="0.3">
      <c r="A1414" s="15" t="s">
        <v>1545</v>
      </c>
      <c r="B1414" s="17">
        <v>4413.79</v>
      </c>
      <c r="C1414" s="17">
        <v>4673.9829200000004</v>
      </c>
      <c r="D1414" s="17">
        <f t="shared" si="22"/>
        <v>1.0589499998867187</v>
      </c>
    </row>
    <row r="1415" spans="1:4" ht="18.75" customHeight="1" x14ac:dyDescent="0.3">
      <c r="A1415" s="15" t="s">
        <v>1546</v>
      </c>
      <c r="B1415" s="17">
        <v>4478.21</v>
      </c>
      <c r="C1415" s="17">
        <v>4736.1548899999998</v>
      </c>
      <c r="D1415" s="17">
        <f t="shared" si="22"/>
        <v>1.057599998660179</v>
      </c>
    </row>
    <row r="1416" spans="1:4" ht="18.75" customHeight="1" x14ac:dyDescent="0.3">
      <c r="A1416" s="15" t="s">
        <v>1547</v>
      </c>
      <c r="B1416" s="17">
        <v>4475.57</v>
      </c>
      <c r="C1416" s="17">
        <v>4715.0129900000002</v>
      </c>
      <c r="D1416" s="17">
        <f t="shared" si="22"/>
        <v>1.053499998882824</v>
      </c>
    </row>
    <row r="1417" spans="1:4" ht="18.75" customHeight="1" x14ac:dyDescent="0.3">
      <c r="A1417" s="15" t="s">
        <v>1548</v>
      </c>
      <c r="B1417" s="17">
        <v>4454.68</v>
      </c>
      <c r="C1417" s="17">
        <v>4693.0053799999996</v>
      </c>
      <c r="D1417" s="17">
        <f t="shared" si="22"/>
        <v>1.0534999999999999</v>
      </c>
    </row>
    <row r="1418" spans="1:4" ht="18.75" customHeight="1" x14ac:dyDescent="0.3">
      <c r="A1418" s="15" t="s">
        <v>1549</v>
      </c>
      <c r="B1418" s="17">
        <v>4454.68</v>
      </c>
      <c r="C1418" s="17">
        <v>4693.0053799999996</v>
      </c>
      <c r="D1418" s="17">
        <f t="shared" si="22"/>
        <v>1.0534999999999999</v>
      </c>
    </row>
    <row r="1419" spans="1:4" ht="18.75" customHeight="1" x14ac:dyDescent="0.3">
      <c r="A1419" s="15" t="s">
        <v>1550</v>
      </c>
      <c r="B1419" s="17">
        <v>4454.68</v>
      </c>
      <c r="C1419" s="17">
        <v>4710.15589</v>
      </c>
      <c r="D1419" s="17">
        <f t="shared" si="22"/>
        <v>1.0573499982041359</v>
      </c>
    </row>
    <row r="1420" spans="1:4" ht="18.75" customHeight="1" x14ac:dyDescent="0.3">
      <c r="A1420" s="15" t="s">
        <v>1551</v>
      </c>
      <c r="B1420" s="17">
        <v>4400.6899999999996</v>
      </c>
      <c r="C1420" s="17">
        <v>4658.7904600000002</v>
      </c>
      <c r="D1420" s="17">
        <f t="shared" si="22"/>
        <v>1.0586499980684849</v>
      </c>
    </row>
    <row r="1421" spans="1:4" ht="18.75" customHeight="1" x14ac:dyDescent="0.3">
      <c r="A1421" s="15" t="s">
        <v>1552</v>
      </c>
      <c r="B1421" s="17">
        <v>4401.34</v>
      </c>
      <c r="C1421" s="17">
        <v>4630.4297399999996</v>
      </c>
      <c r="D1421" s="17">
        <f t="shared" si="22"/>
        <v>1.052049998409575</v>
      </c>
    </row>
    <row r="1422" spans="1:4" ht="18.75" customHeight="1" x14ac:dyDescent="0.3">
      <c r="A1422" s="15" t="s">
        <v>1553</v>
      </c>
      <c r="B1422" s="17">
        <v>4414.0600000000004</v>
      </c>
      <c r="C1422" s="17">
        <v>4639.6184599999997</v>
      </c>
      <c r="D1422" s="17">
        <f t="shared" si="22"/>
        <v>1.051099998640707</v>
      </c>
    </row>
    <row r="1423" spans="1:4" ht="18.75" customHeight="1" x14ac:dyDescent="0.3">
      <c r="A1423" s="15" t="s">
        <v>1554</v>
      </c>
      <c r="B1423" s="17">
        <v>4387.09</v>
      </c>
      <c r="C1423" s="17">
        <v>4566.9606899999999</v>
      </c>
      <c r="D1423" s="17">
        <f t="shared" si="22"/>
        <v>1.0409999999999999</v>
      </c>
    </row>
    <row r="1424" spans="1:4" ht="18.75" customHeight="1" x14ac:dyDescent="0.3">
      <c r="A1424" s="15" t="s">
        <v>1555</v>
      </c>
      <c r="B1424" s="17">
        <v>4418.58</v>
      </c>
      <c r="C1424" s="17">
        <v>4599.7417800000003</v>
      </c>
      <c r="D1424" s="17">
        <f t="shared" si="22"/>
        <v>1.0410000000000001</v>
      </c>
    </row>
    <row r="1425" spans="1:4" ht="18.75" customHeight="1" x14ac:dyDescent="0.3">
      <c r="A1425" s="15" t="s">
        <v>1556</v>
      </c>
      <c r="B1425" s="17">
        <v>4418.58</v>
      </c>
      <c r="C1425" s="17">
        <v>4599.7417800000003</v>
      </c>
      <c r="D1425" s="17">
        <f t="shared" si="22"/>
        <v>1.0410000000000001</v>
      </c>
    </row>
    <row r="1426" spans="1:4" ht="18.75" customHeight="1" x14ac:dyDescent="0.3">
      <c r="A1426" s="15" t="s">
        <v>1557</v>
      </c>
      <c r="B1426" s="17">
        <v>4418.58</v>
      </c>
      <c r="C1426" s="17">
        <v>4634.4276300000001</v>
      </c>
      <c r="D1426" s="17">
        <f t="shared" si="22"/>
        <v>1.0488499993210489</v>
      </c>
    </row>
    <row r="1427" spans="1:4" ht="18.75" customHeight="1" x14ac:dyDescent="0.3">
      <c r="A1427" s="15" t="s">
        <v>1558</v>
      </c>
      <c r="B1427" s="17">
        <v>4381.99</v>
      </c>
      <c r="C1427" s="17">
        <v>4593.2019099999998</v>
      </c>
      <c r="D1427" s="17">
        <f t="shared" si="22"/>
        <v>1.0481999981743455</v>
      </c>
    </row>
    <row r="1428" spans="1:4" ht="18.75" customHeight="1" x14ac:dyDescent="0.3">
      <c r="A1428" s="15" t="s">
        <v>1559</v>
      </c>
      <c r="B1428" s="17">
        <v>4405.96</v>
      </c>
      <c r="C1428" s="17">
        <v>4657.7606100000003</v>
      </c>
      <c r="D1428" s="17">
        <f t="shared" si="22"/>
        <v>1.0571499990921389</v>
      </c>
    </row>
    <row r="1429" spans="1:4" ht="18.75" customHeight="1" x14ac:dyDescent="0.3">
      <c r="A1429" s="15" t="s">
        <v>1560</v>
      </c>
      <c r="B1429" s="17">
        <v>4406.16</v>
      </c>
      <c r="C1429" s="17">
        <v>4650.0409499999996</v>
      </c>
      <c r="D1429" s="17">
        <f t="shared" si="22"/>
        <v>1.0553499986382699</v>
      </c>
    </row>
    <row r="1430" spans="1:4" ht="18.75" customHeight="1" x14ac:dyDescent="0.3">
      <c r="A1430" s="15" t="s">
        <v>1561</v>
      </c>
      <c r="B1430" s="17">
        <v>4406.16</v>
      </c>
      <c r="C1430" s="17">
        <v>4653.7861899999998</v>
      </c>
      <c r="D1430" s="17">
        <f t="shared" si="22"/>
        <v>1.05619999954609</v>
      </c>
    </row>
    <row r="1431" spans="1:4" ht="18.75" customHeight="1" x14ac:dyDescent="0.3">
      <c r="A1431" s="15" t="s">
        <v>1562</v>
      </c>
      <c r="B1431" s="17">
        <v>4419.59</v>
      </c>
      <c r="C1431" s="17">
        <v>4667.9709499999999</v>
      </c>
      <c r="D1431" s="17">
        <f t="shared" si="22"/>
        <v>1.0561999981898773</v>
      </c>
    </row>
    <row r="1432" spans="1:4" ht="18.75" customHeight="1" x14ac:dyDescent="0.3">
      <c r="A1432" s="15" t="s">
        <v>1563</v>
      </c>
      <c r="B1432" s="17">
        <v>4419.59</v>
      </c>
      <c r="C1432" s="17">
        <v>4667.9709499999999</v>
      </c>
      <c r="D1432" s="17">
        <f t="shared" si="22"/>
        <v>1.0561999981898773</v>
      </c>
    </row>
    <row r="1433" spans="1:4" ht="18.75" customHeight="1" x14ac:dyDescent="0.3">
      <c r="A1433" s="15" t="s">
        <v>1564</v>
      </c>
      <c r="B1433" s="17">
        <v>4419.59</v>
      </c>
      <c r="C1433" s="17">
        <v>4627.0897500000001</v>
      </c>
      <c r="D1433" s="17">
        <f t="shared" si="22"/>
        <v>1.0469499998868672</v>
      </c>
    </row>
    <row r="1434" spans="1:4" ht="18.75" customHeight="1" x14ac:dyDescent="0.3">
      <c r="A1434" s="15" t="s">
        <v>1565</v>
      </c>
      <c r="B1434" s="17">
        <v>4462.97</v>
      </c>
      <c r="C1434" s="17">
        <v>4693.9286899999997</v>
      </c>
      <c r="D1434" s="17">
        <f t="shared" si="22"/>
        <v>1.0517499983195047</v>
      </c>
    </row>
    <row r="1435" spans="1:4" ht="18.75" customHeight="1" x14ac:dyDescent="0.3">
      <c r="A1435" s="15" t="s">
        <v>1566</v>
      </c>
      <c r="B1435" s="17">
        <v>4443.53</v>
      </c>
      <c r="C1435" s="17">
        <v>4678.8149100000001</v>
      </c>
      <c r="D1435" s="17">
        <f t="shared" si="22"/>
        <v>1.0529499992123381</v>
      </c>
    </row>
    <row r="1436" spans="1:4" ht="18.75" customHeight="1" x14ac:dyDescent="0.3">
      <c r="A1436" s="15" t="s">
        <v>1567</v>
      </c>
      <c r="B1436" s="17">
        <v>4424.5600000000004</v>
      </c>
      <c r="C1436" s="17">
        <v>4678.3085099999998</v>
      </c>
      <c r="D1436" s="17">
        <f t="shared" si="22"/>
        <v>1.0573499986439328</v>
      </c>
    </row>
    <row r="1437" spans="1:4" ht="18.75" customHeight="1" x14ac:dyDescent="0.3">
      <c r="A1437" s="15" t="s">
        <v>1568</v>
      </c>
      <c r="B1437" s="17">
        <v>4407.13</v>
      </c>
      <c r="C1437" s="17">
        <v>4655.4717700000001</v>
      </c>
      <c r="D1437" s="17">
        <f t="shared" si="22"/>
        <v>1.0563499987520222</v>
      </c>
    </row>
    <row r="1438" spans="1:4" ht="18.75" customHeight="1" x14ac:dyDescent="0.3">
      <c r="A1438" s="15" t="s">
        <v>1569</v>
      </c>
      <c r="B1438" s="17">
        <v>4396.5200000000004</v>
      </c>
      <c r="C1438" s="17">
        <v>4644.2638999999999</v>
      </c>
      <c r="D1438" s="17">
        <f t="shared" si="22"/>
        <v>1.0563499995450947</v>
      </c>
    </row>
    <row r="1439" spans="1:4" ht="18.75" customHeight="1" x14ac:dyDescent="0.3">
      <c r="A1439" s="15" t="s">
        <v>1570</v>
      </c>
      <c r="B1439" s="17">
        <v>4396.5200000000004</v>
      </c>
      <c r="C1439" s="17">
        <v>4644.2638999999999</v>
      </c>
      <c r="D1439" s="17">
        <f t="shared" si="22"/>
        <v>1.0563499995450947</v>
      </c>
    </row>
    <row r="1440" spans="1:4" ht="18.75" customHeight="1" x14ac:dyDescent="0.3">
      <c r="A1440" s="15" t="s">
        <v>1571</v>
      </c>
      <c r="B1440" s="17">
        <v>4396.5200000000004</v>
      </c>
      <c r="C1440" s="17">
        <v>4656.7939800000004</v>
      </c>
      <c r="D1440" s="17">
        <f t="shared" si="22"/>
        <v>1.0591999990901895</v>
      </c>
    </row>
    <row r="1441" spans="1:4" ht="18.75" customHeight="1" x14ac:dyDescent="0.3">
      <c r="A1441" s="15" t="s">
        <v>1572</v>
      </c>
      <c r="B1441" s="17">
        <v>4379.71</v>
      </c>
      <c r="C1441" s="17">
        <v>4600.6663600000002</v>
      </c>
      <c r="D1441" s="17">
        <f t="shared" si="22"/>
        <v>1.0504499978309065</v>
      </c>
    </row>
    <row r="1442" spans="1:4" ht="18.75" customHeight="1" x14ac:dyDescent="0.3">
      <c r="A1442" s="15" t="s">
        <v>1573</v>
      </c>
      <c r="B1442" s="17">
        <v>4377.34</v>
      </c>
      <c r="C1442" s="17">
        <v>4591.6107899999997</v>
      </c>
      <c r="D1442" s="17">
        <f t="shared" si="22"/>
        <v>1.0489499993146523</v>
      </c>
    </row>
    <row r="1443" spans="1:4" ht="18.75" customHeight="1" x14ac:dyDescent="0.3">
      <c r="A1443" s="15" t="s">
        <v>1574</v>
      </c>
      <c r="B1443" s="17">
        <v>4361.22</v>
      </c>
      <c r="C1443" s="17">
        <v>4567.94182</v>
      </c>
      <c r="D1443" s="17">
        <f t="shared" si="22"/>
        <v>1.0473999981656508</v>
      </c>
    </row>
    <row r="1444" spans="1:4" ht="18.75" customHeight="1" x14ac:dyDescent="0.3">
      <c r="A1444" s="15" t="s">
        <v>1575</v>
      </c>
      <c r="B1444" s="17">
        <v>4335.2</v>
      </c>
      <c r="C1444" s="17">
        <v>4547.19128</v>
      </c>
      <c r="D1444" s="17">
        <f t="shared" si="22"/>
        <v>1.0488999999999999</v>
      </c>
    </row>
    <row r="1445" spans="1:4" ht="18.75" customHeight="1" x14ac:dyDescent="0.3">
      <c r="A1445" s="15" t="s">
        <v>1576</v>
      </c>
      <c r="B1445" s="17">
        <v>4341.32</v>
      </c>
      <c r="C1445" s="17">
        <v>4553.6105399999997</v>
      </c>
      <c r="D1445" s="17">
        <f t="shared" si="22"/>
        <v>1.0488999981572424</v>
      </c>
    </row>
    <row r="1446" spans="1:4" ht="18.75" customHeight="1" x14ac:dyDescent="0.3">
      <c r="A1446" s="15" t="s">
        <v>1577</v>
      </c>
      <c r="B1446" s="17">
        <v>4341.32</v>
      </c>
      <c r="C1446" s="17">
        <v>4553.6105399999997</v>
      </c>
      <c r="D1446" s="17">
        <f t="shared" si="22"/>
        <v>1.0488999981572424</v>
      </c>
    </row>
    <row r="1447" spans="1:4" ht="18.75" customHeight="1" x14ac:dyDescent="0.3">
      <c r="A1447" s="15" t="s">
        <v>1578</v>
      </c>
      <c r="B1447" s="17">
        <v>4341.32</v>
      </c>
      <c r="C1447" s="17">
        <v>4561.4249200000004</v>
      </c>
      <c r="D1447" s="17">
        <f t="shared" si="22"/>
        <v>1.0506999990786214</v>
      </c>
    </row>
    <row r="1448" spans="1:4" ht="18.75" customHeight="1" x14ac:dyDescent="0.3">
      <c r="A1448" s="15" t="s">
        <v>1579</v>
      </c>
      <c r="B1448" s="17">
        <v>4324.1899999999996</v>
      </c>
      <c r="C1448" s="17">
        <v>4539.9670800000004</v>
      </c>
      <c r="D1448" s="17">
        <f t="shared" si="22"/>
        <v>1.049899999768743</v>
      </c>
    </row>
    <row r="1449" spans="1:4" ht="18.75" customHeight="1" x14ac:dyDescent="0.3">
      <c r="A1449" s="15" t="s">
        <v>1580</v>
      </c>
      <c r="B1449" s="17">
        <v>4345.32</v>
      </c>
      <c r="C1449" s="17">
        <v>4550.4191000000001</v>
      </c>
      <c r="D1449" s="17">
        <f t="shared" si="22"/>
        <v>1.0471999990794696</v>
      </c>
    </row>
    <row r="1450" spans="1:4" ht="18.75" customHeight="1" x14ac:dyDescent="0.3">
      <c r="A1450" s="15" t="s">
        <v>1581</v>
      </c>
      <c r="B1450" s="17">
        <v>4359.1099999999997</v>
      </c>
      <c r="C1450" s="17">
        <v>4524.3202600000004</v>
      </c>
      <c r="D1450" s="17">
        <f t="shared" si="22"/>
        <v>1.0378999979353585</v>
      </c>
    </row>
    <row r="1451" spans="1:4" ht="18.75" customHeight="1" x14ac:dyDescent="0.3">
      <c r="A1451" s="15" t="s">
        <v>1582</v>
      </c>
      <c r="B1451" s="17">
        <v>4394.5</v>
      </c>
      <c r="C1451" s="17">
        <v>4569.6208200000001</v>
      </c>
      <c r="D1451" s="17">
        <f t="shared" si="22"/>
        <v>1.0398499988622141</v>
      </c>
    </row>
    <row r="1452" spans="1:4" ht="18.75" customHeight="1" x14ac:dyDescent="0.3">
      <c r="A1452" s="15" t="s">
        <v>1583</v>
      </c>
      <c r="B1452" s="17">
        <v>4374.62</v>
      </c>
      <c r="C1452" s="17">
        <v>4548.9485999999997</v>
      </c>
      <c r="D1452" s="17">
        <f t="shared" si="22"/>
        <v>1.039849998399861</v>
      </c>
    </row>
    <row r="1453" spans="1:4" ht="18.75" customHeight="1" x14ac:dyDescent="0.3">
      <c r="A1453" s="15" t="s">
        <v>1584</v>
      </c>
      <c r="B1453" s="17">
        <v>4374.62</v>
      </c>
      <c r="C1453" s="17">
        <v>4548.9485999999997</v>
      </c>
      <c r="D1453" s="17">
        <f t="shared" si="22"/>
        <v>1.039849998399861</v>
      </c>
    </row>
    <row r="1454" spans="1:4" ht="18.75" customHeight="1" x14ac:dyDescent="0.3">
      <c r="A1454" s="15" t="s">
        <v>1585</v>
      </c>
      <c r="B1454" s="17">
        <v>4374.62</v>
      </c>
      <c r="C1454" s="17">
        <v>4545.6676399999997</v>
      </c>
      <c r="D1454" s="17">
        <f t="shared" si="22"/>
        <v>1.0390999995428174</v>
      </c>
    </row>
    <row r="1455" spans="1:4" ht="18.75" customHeight="1" x14ac:dyDescent="0.3">
      <c r="A1455" s="15" t="s">
        <v>1586</v>
      </c>
      <c r="B1455" s="17">
        <v>4395.4399999999996</v>
      </c>
      <c r="C1455" s="17">
        <v>4567.9610199999997</v>
      </c>
      <c r="D1455" s="17">
        <f t="shared" si="22"/>
        <v>1.03925</v>
      </c>
    </row>
    <row r="1456" spans="1:4" ht="18.75" customHeight="1" x14ac:dyDescent="0.3">
      <c r="A1456" s="15" t="s">
        <v>1587</v>
      </c>
      <c r="B1456" s="17">
        <v>4380.9399999999996</v>
      </c>
      <c r="C1456" s="17">
        <v>4552.8918899999999</v>
      </c>
      <c r="D1456" s="17">
        <f t="shared" si="22"/>
        <v>1.0392499988586925</v>
      </c>
    </row>
    <row r="1457" spans="1:4" ht="18.75" customHeight="1" x14ac:dyDescent="0.3">
      <c r="A1457" s="15" t="s">
        <v>1588</v>
      </c>
      <c r="B1457" s="17">
        <v>4380.9399999999996</v>
      </c>
      <c r="C1457" s="17">
        <v>4560.55854</v>
      </c>
      <c r="D1457" s="17">
        <f t="shared" si="22"/>
        <v>1.0410000000000001</v>
      </c>
    </row>
    <row r="1458" spans="1:4" ht="18.75" customHeight="1" x14ac:dyDescent="0.3">
      <c r="A1458" s="15" t="s">
        <v>1589</v>
      </c>
      <c r="B1458" s="17">
        <v>4375.8599999999997</v>
      </c>
      <c r="C1458" s="17">
        <v>4560.7400799999996</v>
      </c>
      <c r="D1458" s="17">
        <f t="shared" si="22"/>
        <v>1.0422499988573675</v>
      </c>
    </row>
    <row r="1459" spans="1:4" ht="18.75" customHeight="1" x14ac:dyDescent="0.3">
      <c r="A1459" s="15" t="s">
        <v>1590</v>
      </c>
      <c r="B1459" s="17">
        <v>4375.8599999999997</v>
      </c>
      <c r="C1459" s="17">
        <v>4587.9636499999997</v>
      </c>
      <c r="D1459" s="17">
        <f t="shared" si="22"/>
        <v>1.0484713062118076</v>
      </c>
    </row>
    <row r="1460" spans="1:4" ht="18.75" customHeight="1" x14ac:dyDescent="0.3">
      <c r="A1460" s="15" t="s">
        <v>1591</v>
      </c>
      <c r="B1460" s="17">
        <v>4375.8599999999997</v>
      </c>
      <c r="C1460" s="17">
        <v>4587.9636499999997</v>
      </c>
      <c r="D1460" s="17">
        <f t="shared" si="22"/>
        <v>1.0484713062118076</v>
      </c>
    </row>
    <row r="1461" spans="1:4" ht="18.75" customHeight="1" x14ac:dyDescent="0.3">
      <c r="A1461" s="15" t="s">
        <v>1592</v>
      </c>
      <c r="B1461" s="17">
        <v>4401.9799999999996</v>
      </c>
      <c r="C1461" s="17">
        <v>4569.4753300000002</v>
      </c>
      <c r="D1461" s="17">
        <f t="shared" si="22"/>
        <v>1.0380499979554656</v>
      </c>
    </row>
    <row r="1462" spans="1:4" ht="18.75" customHeight="1" x14ac:dyDescent="0.3">
      <c r="A1462" s="15" t="s">
        <v>1593</v>
      </c>
      <c r="B1462" s="17">
        <v>4409.1499999999996</v>
      </c>
      <c r="C1462" s="17">
        <v>4565.6748200000002</v>
      </c>
      <c r="D1462" s="17">
        <f t="shared" si="22"/>
        <v>1.0354999988659948</v>
      </c>
    </row>
    <row r="1463" spans="1:4" ht="18.75" customHeight="1" x14ac:dyDescent="0.3">
      <c r="A1463" s="15" t="s">
        <v>1594</v>
      </c>
      <c r="B1463" s="17">
        <v>4409.1499999999996</v>
      </c>
      <c r="C1463" s="17">
        <v>4565.6748200000002</v>
      </c>
      <c r="D1463" s="17">
        <f t="shared" si="22"/>
        <v>1.0354999988659948</v>
      </c>
    </row>
    <row r="1464" spans="1:4" ht="18.75" customHeight="1" x14ac:dyDescent="0.3">
      <c r="A1464" s="15" t="s">
        <v>1595</v>
      </c>
      <c r="B1464" s="17">
        <v>4409.1499999999996</v>
      </c>
      <c r="C1464" s="17">
        <v>4530.4016199999996</v>
      </c>
      <c r="D1464" s="17">
        <f t="shared" si="22"/>
        <v>1.0274999988659945</v>
      </c>
    </row>
    <row r="1465" spans="1:4" ht="18.75" customHeight="1" x14ac:dyDescent="0.3">
      <c r="A1465" s="15" t="s">
        <v>1596</v>
      </c>
      <c r="B1465" s="17">
        <v>4410.5</v>
      </c>
      <c r="C1465" s="17">
        <v>4537.9634500000002</v>
      </c>
      <c r="D1465" s="17">
        <f t="shared" si="22"/>
        <v>1.0289000000000001</v>
      </c>
    </row>
    <row r="1466" spans="1:4" ht="18.75" customHeight="1" x14ac:dyDescent="0.3">
      <c r="A1466" s="15" t="s">
        <v>1597</v>
      </c>
      <c r="B1466" s="17">
        <v>4355.51</v>
      </c>
      <c r="C1466" s="17">
        <v>4481.3842299999997</v>
      </c>
      <c r="D1466" s="17">
        <f t="shared" si="22"/>
        <v>1.0288999979336517</v>
      </c>
    </row>
    <row r="1467" spans="1:4" ht="18.75" customHeight="1" x14ac:dyDescent="0.3">
      <c r="A1467" s="15" t="s">
        <v>1598</v>
      </c>
      <c r="B1467" s="17">
        <v>4355.51</v>
      </c>
      <c r="C1467" s="17">
        <v>4481.3842299999997</v>
      </c>
      <c r="D1467" s="17">
        <f t="shared" si="22"/>
        <v>1.0288999979336517</v>
      </c>
    </row>
    <row r="1468" spans="1:4" ht="18.75" customHeight="1" x14ac:dyDescent="0.3">
      <c r="A1468" s="15" t="s">
        <v>1599</v>
      </c>
      <c r="B1468" s="17">
        <v>4355.51</v>
      </c>
      <c r="C1468" s="17">
        <v>4527.1170899999997</v>
      </c>
      <c r="D1468" s="17">
        <f t="shared" si="22"/>
        <v>1.0393999990816229</v>
      </c>
    </row>
    <row r="1469" spans="1:4" ht="18.75" customHeight="1" x14ac:dyDescent="0.3">
      <c r="A1469" s="15" t="s">
        <v>1600</v>
      </c>
      <c r="B1469" s="17">
        <v>4355.51</v>
      </c>
      <c r="C1469" s="17">
        <v>4517.7527399999999</v>
      </c>
      <c r="D1469" s="17">
        <f t="shared" si="22"/>
        <v>1.0372499982780432</v>
      </c>
    </row>
    <row r="1470" spans="1:4" ht="18.75" customHeight="1" x14ac:dyDescent="0.3">
      <c r="A1470" s="15" t="s">
        <v>1601</v>
      </c>
      <c r="B1470" s="17">
        <v>4342.3100000000004</v>
      </c>
      <c r="C1470" s="17">
        <v>4472.7964099999999</v>
      </c>
      <c r="D1470" s="17">
        <f t="shared" si="22"/>
        <v>1.0300499987333929</v>
      </c>
    </row>
    <row r="1471" spans="1:4" ht="18.75" customHeight="1" x14ac:dyDescent="0.3">
      <c r="A1471" s="15" t="s">
        <v>1602</v>
      </c>
      <c r="B1471" s="17">
        <v>4347.42</v>
      </c>
      <c r="C1471" s="17">
        <v>4477.6252199999999</v>
      </c>
      <c r="D1471" s="17">
        <f t="shared" si="22"/>
        <v>1.0299499979298066</v>
      </c>
    </row>
    <row r="1472" spans="1:4" ht="18.75" customHeight="1" x14ac:dyDescent="0.3">
      <c r="A1472" s="15" t="s">
        <v>1603</v>
      </c>
      <c r="B1472" s="17">
        <v>4321.1899999999996</v>
      </c>
      <c r="C1472" s="17">
        <v>4429.0036899999996</v>
      </c>
      <c r="D1472" s="17">
        <f t="shared" si="22"/>
        <v>1.024949999884291</v>
      </c>
    </row>
    <row r="1473" spans="1:4" ht="18.75" customHeight="1" x14ac:dyDescent="0.3">
      <c r="A1473" s="15" t="s">
        <v>1604</v>
      </c>
      <c r="B1473" s="17">
        <v>4343.4799999999996</v>
      </c>
      <c r="C1473" s="17">
        <v>4451.8498200000004</v>
      </c>
      <c r="D1473" s="17">
        <f t="shared" si="22"/>
        <v>1.0249499986186195</v>
      </c>
    </row>
    <row r="1474" spans="1:4" ht="18.75" customHeight="1" x14ac:dyDescent="0.3">
      <c r="A1474" s="15" t="s">
        <v>1605</v>
      </c>
      <c r="B1474" s="17">
        <v>4343.4799999999996</v>
      </c>
      <c r="C1474" s="17">
        <v>4451.8498200000004</v>
      </c>
      <c r="D1474" s="17">
        <f t="shared" ref="D1474:D1537" si="23">+C1474/B1474</f>
        <v>1.0249499986186195</v>
      </c>
    </row>
    <row r="1475" spans="1:4" ht="18.75" customHeight="1" x14ac:dyDescent="0.3">
      <c r="A1475" s="15" t="s">
        <v>1606</v>
      </c>
      <c r="B1475" s="17">
        <v>4343.4799999999996</v>
      </c>
      <c r="C1475" s="17">
        <v>4429.04655</v>
      </c>
      <c r="D1475" s="17">
        <f t="shared" si="23"/>
        <v>1.0196999986186193</v>
      </c>
    </row>
    <row r="1476" spans="1:4" ht="18.75" customHeight="1" x14ac:dyDescent="0.3">
      <c r="A1476" s="15" t="s">
        <v>1607</v>
      </c>
      <c r="B1476" s="17">
        <v>4331.2299999999996</v>
      </c>
      <c r="C1476" s="17">
        <v>4458.7847199999997</v>
      </c>
      <c r="D1476" s="17">
        <f t="shared" si="23"/>
        <v>1.0294499991919155</v>
      </c>
    </row>
    <row r="1477" spans="1:4" ht="18.75" customHeight="1" x14ac:dyDescent="0.3">
      <c r="A1477" s="15" t="s">
        <v>1608</v>
      </c>
      <c r="B1477" s="17">
        <v>4300.24</v>
      </c>
      <c r="C1477" s="17">
        <v>4431.6123299999999</v>
      </c>
      <c r="D1477" s="17">
        <f t="shared" si="23"/>
        <v>1.0305499995349097</v>
      </c>
    </row>
    <row r="1478" spans="1:4" ht="18.75" customHeight="1" x14ac:dyDescent="0.3">
      <c r="A1478" s="15" t="s">
        <v>1609</v>
      </c>
      <c r="B1478" s="17">
        <v>4294.1099999999997</v>
      </c>
      <c r="C1478" s="17">
        <v>4423.1480000000001</v>
      </c>
      <c r="D1478" s="17">
        <f t="shared" si="23"/>
        <v>1.030049998719176</v>
      </c>
    </row>
    <row r="1479" spans="1:4" ht="18.75" customHeight="1" x14ac:dyDescent="0.3">
      <c r="A1479" s="15" t="s">
        <v>1610</v>
      </c>
      <c r="B1479" s="17">
        <v>4338.1499999999996</v>
      </c>
      <c r="C1479" s="17">
        <v>4468.7283100000004</v>
      </c>
      <c r="D1479" s="17">
        <f t="shared" si="23"/>
        <v>1.0300999988474351</v>
      </c>
    </row>
    <row r="1480" spans="1:4" ht="18.75" customHeight="1" x14ac:dyDescent="0.3">
      <c r="A1480" s="15" t="s">
        <v>1611</v>
      </c>
      <c r="B1480" s="17">
        <v>4344.2700000000004</v>
      </c>
      <c r="C1480" s="17">
        <v>4475.0325199999997</v>
      </c>
      <c r="D1480" s="17">
        <f t="shared" si="23"/>
        <v>1.030099998388682</v>
      </c>
    </row>
    <row r="1481" spans="1:4" ht="18.75" customHeight="1" x14ac:dyDescent="0.3">
      <c r="A1481" s="15" t="s">
        <v>1612</v>
      </c>
      <c r="B1481" s="17">
        <v>4344.2700000000004</v>
      </c>
      <c r="C1481" s="17">
        <v>4475.0325199999997</v>
      </c>
      <c r="D1481" s="17">
        <f t="shared" si="23"/>
        <v>1.030099998388682</v>
      </c>
    </row>
    <row r="1482" spans="1:4" ht="18.75" customHeight="1" x14ac:dyDescent="0.3">
      <c r="A1482" s="15" t="s">
        <v>1613</v>
      </c>
      <c r="B1482" s="17">
        <v>4344.2700000000004</v>
      </c>
      <c r="C1482" s="17">
        <v>4518.2580099999996</v>
      </c>
      <c r="D1482" s="17">
        <f t="shared" si="23"/>
        <v>1.0400499991943408</v>
      </c>
    </row>
    <row r="1483" spans="1:4" ht="18.75" customHeight="1" x14ac:dyDescent="0.3">
      <c r="A1483" s="15" t="s">
        <v>1614</v>
      </c>
      <c r="B1483" s="17">
        <v>4344.2700000000004</v>
      </c>
      <c r="C1483" s="17">
        <v>4518.2580099999996</v>
      </c>
      <c r="D1483" s="17">
        <f t="shared" si="23"/>
        <v>1.0400499991943408</v>
      </c>
    </row>
    <row r="1484" spans="1:4" ht="18.75" customHeight="1" x14ac:dyDescent="0.3">
      <c r="A1484" s="15" t="s">
        <v>1615</v>
      </c>
      <c r="B1484" s="17">
        <v>4307.07</v>
      </c>
      <c r="C1484" s="17">
        <v>4487.7515800000001</v>
      </c>
      <c r="D1484" s="17">
        <f t="shared" si="23"/>
        <v>1.0419499984908536</v>
      </c>
    </row>
    <row r="1485" spans="1:4" ht="18.75" customHeight="1" x14ac:dyDescent="0.3">
      <c r="A1485" s="15" t="s">
        <v>1616</v>
      </c>
      <c r="B1485" s="17">
        <v>4278.01</v>
      </c>
      <c r="C1485" s="17">
        <v>4448.0608899999997</v>
      </c>
      <c r="D1485" s="17">
        <f t="shared" si="23"/>
        <v>1.0397499982468483</v>
      </c>
    </row>
    <row r="1486" spans="1:4" ht="18.75" customHeight="1" x14ac:dyDescent="0.3">
      <c r="A1486" s="15" t="s">
        <v>1617</v>
      </c>
      <c r="B1486" s="17">
        <v>4245.6499999999996</v>
      </c>
      <c r="C1486" s="17">
        <v>4465.57467</v>
      </c>
      <c r="D1486" s="17">
        <f t="shared" si="23"/>
        <v>1.0518000000000001</v>
      </c>
    </row>
    <row r="1487" spans="1:4" ht="18.75" customHeight="1" x14ac:dyDescent="0.3">
      <c r="A1487" s="15" t="s">
        <v>1618</v>
      </c>
      <c r="B1487" s="17">
        <v>4188.46</v>
      </c>
      <c r="C1487" s="17">
        <v>4405.4222200000004</v>
      </c>
      <c r="D1487" s="17">
        <f t="shared" si="23"/>
        <v>1.0517999980899901</v>
      </c>
    </row>
    <row r="1488" spans="1:4" ht="18.75" customHeight="1" x14ac:dyDescent="0.3">
      <c r="A1488" s="15" t="s">
        <v>1619</v>
      </c>
      <c r="B1488" s="17">
        <v>4188.46</v>
      </c>
      <c r="C1488" s="17">
        <v>4405.4222200000004</v>
      </c>
      <c r="D1488" s="17">
        <f t="shared" si="23"/>
        <v>1.0517999980899901</v>
      </c>
    </row>
    <row r="1489" spans="1:4" ht="18.75" customHeight="1" x14ac:dyDescent="0.3">
      <c r="A1489" s="15" t="s">
        <v>1620</v>
      </c>
      <c r="B1489" s="17">
        <v>4188.46</v>
      </c>
      <c r="C1489" s="17">
        <v>4397.4641499999998</v>
      </c>
      <c r="D1489" s="17">
        <f t="shared" si="23"/>
        <v>1.0498999990449951</v>
      </c>
    </row>
    <row r="1490" spans="1:4" ht="18.75" customHeight="1" x14ac:dyDescent="0.3">
      <c r="A1490" s="15" t="s">
        <v>1621</v>
      </c>
      <c r="B1490" s="17">
        <v>4220.8599999999997</v>
      </c>
      <c r="C1490" s="17">
        <v>4400.0355</v>
      </c>
      <c r="D1490" s="17">
        <f t="shared" si="23"/>
        <v>1.0424499983415703</v>
      </c>
    </row>
    <row r="1491" spans="1:4" ht="18.75" customHeight="1" x14ac:dyDescent="0.3">
      <c r="A1491" s="15" t="s">
        <v>1622</v>
      </c>
      <c r="B1491" s="18">
        <v>4219</v>
      </c>
      <c r="C1491" s="17">
        <v>4396.1980000000003</v>
      </c>
      <c r="D1491" s="17">
        <f t="shared" si="23"/>
        <v>1.042</v>
      </c>
    </row>
    <row r="1492" spans="1:4" ht="18.75" customHeight="1" x14ac:dyDescent="0.3">
      <c r="A1492" s="15" t="s">
        <v>1623</v>
      </c>
      <c r="B1492" s="17">
        <v>4195.6000000000004</v>
      </c>
      <c r="C1492" s="17">
        <v>4376.6401400000004</v>
      </c>
      <c r="D1492" s="17">
        <f t="shared" si="23"/>
        <v>1.04315</v>
      </c>
    </row>
    <row r="1493" spans="1:4" ht="18.75" customHeight="1" x14ac:dyDescent="0.3">
      <c r="A1493" s="15" t="s">
        <v>1624</v>
      </c>
      <c r="B1493" s="17">
        <v>4170.01</v>
      </c>
      <c r="C1493" s="17">
        <v>4334.9338900000002</v>
      </c>
      <c r="D1493" s="17">
        <f t="shared" si="23"/>
        <v>1.0395499986810584</v>
      </c>
    </row>
    <row r="1494" spans="1:4" ht="18.75" customHeight="1" x14ac:dyDescent="0.3">
      <c r="A1494" s="15" t="s">
        <v>1625</v>
      </c>
      <c r="B1494" s="17">
        <v>4183.93</v>
      </c>
      <c r="C1494" s="17">
        <v>4334.9338900000002</v>
      </c>
      <c r="D1494" s="17">
        <f t="shared" si="23"/>
        <v>1.0360913997127104</v>
      </c>
    </row>
    <row r="1495" spans="1:4" ht="18.75" customHeight="1" x14ac:dyDescent="0.3">
      <c r="A1495" s="15" t="s">
        <v>1626</v>
      </c>
      <c r="B1495" s="17">
        <v>4183.93</v>
      </c>
      <c r="C1495" s="17">
        <v>4334.9338900000002</v>
      </c>
      <c r="D1495" s="17">
        <f t="shared" si="23"/>
        <v>1.0360913997127104</v>
      </c>
    </row>
    <row r="1496" spans="1:4" ht="18.75" customHeight="1" x14ac:dyDescent="0.3">
      <c r="A1496" s="15" t="s">
        <v>1627</v>
      </c>
      <c r="B1496" s="17">
        <v>4183.93</v>
      </c>
      <c r="C1496" s="17">
        <v>4315.5145899999998</v>
      </c>
      <c r="D1496" s="17">
        <f t="shared" si="23"/>
        <v>1.0314499979684171</v>
      </c>
    </row>
    <row r="1497" spans="1:4" ht="18.75" customHeight="1" x14ac:dyDescent="0.3">
      <c r="A1497" s="15" t="s">
        <v>1628</v>
      </c>
      <c r="B1497" s="17">
        <v>4198.66</v>
      </c>
      <c r="C1497" s="17">
        <v>4358.4190099999996</v>
      </c>
      <c r="D1497" s="17">
        <f t="shared" si="23"/>
        <v>1.0380499992854864</v>
      </c>
    </row>
    <row r="1498" spans="1:4" ht="18.75" customHeight="1" x14ac:dyDescent="0.3">
      <c r="A1498" s="15" t="s">
        <v>1629</v>
      </c>
      <c r="B1498" s="17">
        <v>4153.54</v>
      </c>
      <c r="C1498" s="17">
        <v>4328.6117100000001</v>
      </c>
      <c r="D1498" s="17">
        <f t="shared" si="23"/>
        <v>1.0421499997592416</v>
      </c>
    </row>
    <row r="1499" spans="1:4" ht="18.75" customHeight="1" x14ac:dyDescent="0.3">
      <c r="A1499" s="15" t="s">
        <v>1630</v>
      </c>
      <c r="B1499" s="17">
        <v>4180.0600000000004</v>
      </c>
      <c r="C1499" s="17">
        <v>4334.5132100000001</v>
      </c>
      <c r="D1499" s="17">
        <f t="shared" si="23"/>
        <v>1.0369499983253827</v>
      </c>
    </row>
    <row r="1500" spans="1:4" ht="18.75" customHeight="1" x14ac:dyDescent="0.3">
      <c r="A1500" s="15" t="s">
        <v>1631</v>
      </c>
      <c r="B1500" s="17">
        <v>4150.99</v>
      </c>
      <c r="C1500" s="17">
        <v>4293.9916000000003</v>
      </c>
      <c r="D1500" s="17">
        <f t="shared" si="23"/>
        <v>1.0344499986750151</v>
      </c>
    </row>
    <row r="1501" spans="1:4" ht="18.75" customHeight="1" x14ac:dyDescent="0.3">
      <c r="A1501" s="15" t="s">
        <v>1632</v>
      </c>
      <c r="B1501" s="17">
        <v>4113.7</v>
      </c>
      <c r="C1501" s="17">
        <v>4255.4169599999996</v>
      </c>
      <c r="D1501" s="17">
        <f t="shared" si="23"/>
        <v>1.034449998784549</v>
      </c>
    </row>
    <row r="1502" spans="1:4" ht="18.75" customHeight="1" x14ac:dyDescent="0.3">
      <c r="A1502" s="15" t="s">
        <v>1633</v>
      </c>
      <c r="B1502" s="17">
        <v>4113.7</v>
      </c>
      <c r="C1502" s="17">
        <v>4255.4169599999996</v>
      </c>
      <c r="D1502" s="17">
        <f t="shared" si="23"/>
        <v>1.034449998784549</v>
      </c>
    </row>
    <row r="1503" spans="1:4" ht="18.75" customHeight="1" x14ac:dyDescent="0.3">
      <c r="A1503" s="15" t="s">
        <v>1634</v>
      </c>
      <c r="B1503" s="17">
        <v>4113.7</v>
      </c>
      <c r="C1503" s="17">
        <v>4243.4872299999997</v>
      </c>
      <c r="D1503" s="17">
        <f t="shared" si="23"/>
        <v>1.0315499987845491</v>
      </c>
    </row>
    <row r="1504" spans="1:4" ht="18.75" customHeight="1" x14ac:dyDescent="0.3">
      <c r="A1504" s="15" t="s">
        <v>1635</v>
      </c>
      <c r="B1504" s="17">
        <v>4132.93</v>
      </c>
      <c r="C1504" s="17">
        <v>4273.8629099999998</v>
      </c>
      <c r="D1504" s="17">
        <f t="shared" si="23"/>
        <v>1.0340999992741227</v>
      </c>
    </row>
    <row r="1505" spans="1:4" ht="18.75" customHeight="1" x14ac:dyDescent="0.3">
      <c r="A1505" s="15" t="s">
        <v>1636</v>
      </c>
      <c r="B1505" s="17">
        <v>4153.8</v>
      </c>
      <c r="C1505" s="17">
        <v>4308.9444299999996</v>
      </c>
      <c r="D1505" s="17">
        <f t="shared" si="23"/>
        <v>1.0373499999999998</v>
      </c>
    </row>
    <row r="1506" spans="1:4" ht="18.75" customHeight="1" x14ac:dyDescent="0.3">
      <c r="A1506" s="15" t="s">
        <v>1637</v>
      </c>
      <c r="B1506" s="17">
        <v>4165.07</v>
      </c>
      <c r="C1506" s="17">
        <v>4345.6257800000003</v>
      </c>
      <c r="D1506" s="17">
        <f t="shared" si="23"/>
        <v>1.0433499989195862</v>
      </c>
    </row>
    <row r="1507" spans="1:4" ht="18.75" customHeight="1" x14ac:dyDescent="0.3">
      <c r="A1507" s="15" t="s">
        <v>1638</v>
      </c>
      <c r="B1507" s="17">
        <v>4161.46</v>
      </c>
      <c r="C1507" s="17">
        <v>4373.07024</v>
      </c>
      <c r="D1507" s="17">
        <f t="shared" si="23"/>
        <v>1.0508499997596996</v>
      </c>
    </row>
    <row r="1508" spans="1:4" ht="18.75" customHeight="1" x14ac:dyDescent="0.3">
      <c r="A1508" s="15" t="s">
        <v>1639</v>
      </c>
      <c r="B1508" s="17">
        <v>4100.66</v>
      </c>
      <c r="C1508" s="17">
        <v>4309.1785600000003</v>
      </c>
      <c r="D1508" s="17">
        <f t="shared" si="23"/>
        <v>1.0508499997561369</v>
      </c>
    </row>
    <row r="1509" spans="1:4" ht="18.75" customHeight="1" x14ac:dyDescent="0.3">
      <c r="A1509" s="15" t="s">
        <v>1640</v>
      </c>
      <c r="B1509" s="17">
        <v>4100.66</v>
      </c>
      <c r="C1509" s="17">
        <v>4309.1785600000003</v>
      </c>
      <c r="D1509" s="17">
        <f t="shared" si="23"/>
        <v>1.0508499997561369</v>
      </c>
    </row>
    <row r="1510" spans="1:4" ht="18.75" customHeight="1" x14ac:dyDescent="0.3">
      <c r="A1510" s="15" t="s">
        <v>1641</v>
      </c>
      <c r="B1510" s="17">
        <v>4100.66</v>
      </c>
      <c r="C1510" s="17">
        <v>4297.2866400000003</v>
      </c>
      <c r="D1510" s="17">
        <f t="shared" si="23"/>
        <v>1.0479499982929579</v>
      </c>
    </row>
    <row r="1511" spans="1:4" ht="18.75" customHeight="1" x14ac:dyDescent="0.3">
      <c r="A1511" s="15" t="s">
        <v>1642</v>
      </c>
      <c r="B1511" s="17">
        <v>4100.66</v>
      </c>
      <c r="C1511" s="17">
        <v>4292.1608200000001</v>
      </c>
      <c r="D1511" s="17">
        <f t="shared" si="23"/>
        <v>1.0466999995122737</v>
      </c>
    </row>
    <row r="1512" spans="1:4" ht="18.75" customHeight="1" x14ac:dyDescent="0.3">
      <c r="A1512" s="15" t="s">
        <v>1643</v>
      </c>
      <c r="B1512" s="17">
        <v>4111.38</v>
      </c>
      <c r="C1512" s="17">
        <v>4285.7025100000001</v>
      </c>
      <c r="D1512" s="17">
        <f t="shared" si="23"/>
        <v>1.0423999995135453</v>
      </c>
    </row>
    <row r="1513" spans="1:4" ht="18.75" customHeight="1" x14ac:dyDescent="0.3">
      <c r="A1513" s="15" t="s">
        <v>1644</v>
      </c>
      <c r="B1513" s="17">
        <v>4098.67</v>
      </c>
      <c r="C1513" s="17">
        <v>4293.1518900000001</v>
      </c>
      <c r="D1513" s="17">
        <f t="shared" si="23"/>
        <v>1.0474499996340276</v>
      </c>
    </row>
    <row r="1514" spans="1:4" ht="18.75" customHeight="1" x14ac:dyDescent="0.3">
      <c r="A1514" s="15" t="s">
        <v>1645</v>
      </c>
      <c r="B1514" s="17">
        <v>4077.56</v>
      </c>
      <c r="C1514" s="17">
        <v>4263.0889800000004</v>
      </c>
      <c r="D1514" s="17">
        <f t="shared" si="23"/>
        <v>1.0455000000000001</v>
      </c>
    </row>
    <row r="1515" spans="1:4" ht="18.75" customHeight="1" x14ac:dyDescent="0.3">
      <c r="A1515" s="15" t="s">
        <v>1646</v>
      </c>
      <c r="B1515" s="17">
        <v>4073.56</v>
      </c>
      <c r="C1515" s="17">
        <v>4258.9069799999997</v>
      </c>
      <c r="D1515" s="17">
        <f t="shared" si="23"/>
        <v>1.0454999999999999</v>
      </c>
    </row>
    <row r="1516" spans="1:4" ht="18.75" customHeight="1" x14ac:dyDescent="0.3">
      <c r="A1516" s="15" t="s">
        <v>1647</v>
      </c>
      <c r="B1516" s="17">
        <v>4073.56</v>
      </c>
      <c r="C1516" s="17">
        <v>4258.9069799999997</v>
      </c>
      <c r="D1516" s="17">
        <f t="shared" si="23"/>
        <v>1.0454999999999999</v>
      </c>
    </row>
    <row r="1517" spans="1:4" ht="18.75" customHeight="1" x14ac:dyDescent="0.3">
      <c r="A1517" s="15" t="s">
        <v>1648</v>
      </c>
      <c r="B1517" s="17">
        <v>4073.56</v>
      </c>
      <c r="C1517" s="17">
        <v>4264.6099599999998</v>
      </c>
      <c r="D1517" s="17">
        <f t="shared" si="23"/>
        <v>1.0468999990180579</v>
      </c>
    </row>
    <row r="1518" spans="1:4" ht="18.75" customHeight="1" x14ac:dyDescent="0.3">
      <c r="A1518" s="15" t="s">
        <v>1649</v>
      </c>
      <c r="B1518" s="17">
        <v>4112.63</v>
      </c>
      <c r="C1518" s="17">
        <v>4317.4389700000002</v>
      </c>
      <c r="D1518" s="17">
        <f t="shared" si="23"/>
        <v>1.0497999990273863</v>
      </c>
    </row>
    <row r="1519" spans="1:4" ht="18.75" customHeight="1" x14ac:dyDescent="0.3">
      <c r="A1519" s="15" t="s">
        <v>1650</v>
      </c>
      <c r="B1519" s="17">
        <v>4126.54</v>
      </c>
      <c r="C1519" s="17">
        <v>4335.54925</v>
      </c>
      <c r="D1519" s="17">
        <f t="shared" si="23"/>
        <v>1.0506499997576662</v>
      </c>
    </row>
    <row r="1520" spans="1:4" ht="18.75" customHeight="1" x14ac:dyDescent="0.3">
      <c r="A1520" s="15" t="s">
        <v>1651</v>
      </c>
      <c r="B1520" s="17">
        <v>4123.1000000000004</v>
      </c>
      <c r="C1520" s="17">
        <v>4293.3840300000002</v>
      </c>
      <c r="D1520" s="17">
        <f t="shared" si="23"/>
        <v>1.0412999999999999</v>
      </c>
    </row>
    <row r="1521" spans="1:4" ht="18.75" customHeight="1" x14ac:dyDescent="0.3">
      <c r="A1521" s="15" t="s">
        <v>1652</v>
      </c>
      <c r="B1521" s="17">
        <v>4120.1099999999997</v>
      </c>
      <c r="C1521" s="17">
        <v>4284.9143999999997</v>
      </c>
      <c r="D1521" s="17">
        <f t="shared" si="23"/>
        <v>1.04</v>
      </c>
    </row>
    <row r="1522" spans="1:4" ht="18.75" customHeight="1" x14ac:dyDescent="0.3">
      <c r="A1522" s="15" t="s">
        <v>1653</v>
      </c>
      <c r="B1522" s="17">
        <v>4134.04</v>
      </c>
      <c r="C1522" s="17">
        <v>4299.4016000000001</v>
      </c>
      <c r="D1522" s="17">
        <f t="shared" si="23"/>
        <v>1.04</v>
      </c>
    </row>
    <row r="1523" spans="1:4" ht="18.75" customHeight="1" x14ac:dyDescent="0.3">
      <c r="A1523" s="15" t="s">
        <v>1654</v>
      </c>
      <c r="B1523" s="17">
        <v>4134.04</v>
      </c>
      <c r="C1523" s="17">
        <v>4299.4016000000001</v>
      </c>
      <c r="D1523" s="17">
        <f t="shared" si="23"/>
        <v>1.04</v>
      </c>
    </row>
    <row r="1524" spans="1:4" ht="18.75" customHeight="1" x14ac:dyDescent="0.3">
      <c r="A1524" s="15" t="s">
        <v>1655</v>
      </c>
      <c r="B1524" s="17">
        <v>4134.04</v>
      </c>
      <c r="C1524" s="17">
        <v>4334.7476399999996</v>
      </c>
      <c r="D1524" s="17">
        <f t="shared" si="23"/>
        <v>1.0485499995162118</v>
      </c>
    </row>
    <row r="1525" spans="1:4" ht="18.75" customHeight="1" x14ac:dyDescent="0.3">
      <c r="A1525" s="15" t="s">
        <v>1656</v>
      </c>
      <c r="B1525" s="17">
        <v>4116.6099999999997</v>
      </c>
      <c r="C1525" s="17">
        <v>4333.7611699999998</v>
      </c>
      <c r="D1525" s="17">
        <f t="shared" si="23"/>
        <v>1.0527499981781125</v>
      </c>
    </row>
    <row r="1526" spans="1:4" ht="18.75" customHeight="1" x14ac:dyDescent="0.3">
      <c r="A1526" s="15" t="s">
        <v>1657</v>
      </c>
      <c r="B1526" s="17">
        <v>4144.18</v>
      </c>
      <c r="C1526" s="17">
        <v>4460.7953500000003</v>
      </c>
      <c r="D1526" s="17">
        <f t="shared" si="23"/>
        <v>1.0763999995173954</v>
      </c>
    </row>
    <row r="1527" spans="1:4" ht="18.75" customHeight="1" x14ac:dyDescent="0.3">
      <c r="A1527" s="15" t="s">
        <v>1658</v>
      </c>
      <c r="B1527" s="17">
        <v>4125.63</v>
      </c>
      <c r="C1527" s="17">
        <v>4463.10653</v>
      </c>
      <c r="D1527" s="17">
        <f t="shared" si="23"/>
        <v>1.081799999030451</v>
      </c>
    </row>
    <row r="1528" spans="1:4" ht="18.75" customHeight="1" x14ac:dyDescent="0.3">
      <c r="A1528" s="15" t="s">
        <v>1659</v>
      </c>
      <c r="B1528" s="17">
        <v>4104.5600000000004</v>
      </c>
      <c r="C1528" s="17">
        <v>4461.65672</v>
      </c>
      <c r="D1528" s="17">
        <f t="shared" si="23"/>
        <v>1.087</v>
      </c>
    </row>
    <row r="1529" spans="1:4" ht="18.75" customHeight="1" x14ac:dyDescent="0.3">
      <c r="A1529" s="15" t="s">
        <v>1660</v>
      </c>
      <c r="B1529" s="17">
        <v>4116.8</v>
      </c>
      <c r="C1529" s="17">
        <v>4474.9615999999996</v>
      </c>
      <c r="D1529" s="17">
        <f t="shared" si="23"/>
        <v>1.087</v>
      </c>
    </row>
    <row r="1530" spans="1:4" ht="18.75" customHeight="1" x14ac:dyDescent="0.3">
      <c r="A1530" s="15" t="s">
        <v>1661</v>
      </c>
      <c r="B1530" s="17">
        <v>4116.8</v>
      </c>
      <c r="C1530" s="17">
        <v>4474.9615999999996</v>
      </c>
      <c r="D1530" s="17">
        <f t="shared" si="23"/>
        <v>1.087</v>
      </c>
    </row>
    <row r="1531" spans="1:4" ht="18.75" customHeight="1" x14ac:dyDescent="0.3">
      <c r="A1531" s="15" t="s">
        <v>1662</v>
      </c>
      <c r="B1531" s="17">
        <v>4116.8</v>
      </c>
      <c r="C1531" s="17">
        <v>4461.5820000000003</v>
      </c>
      <c r="D1531" s="17">
        <f t="shared" si="23"/>
        <v>1.08375</v>
      </c>
    </row>
    <row r="1532" spans="1:4" ht="18.75" customHeight="1" x14ac:dyDescent="0.3">
      <c r="A1532" s="15" t="s">
        <v>1663</v>
      </c>
      <c r="B1532" s="17">
        <v>4161.96</v>
      </c>
      <c r="C1532" s="17">
        <v>4547.77369</v>
      </c>
      <c r="D1532" s="17">
        <f t="shared" si="23"/>
        <v>1.0926999995194571</v>
      </c>
    </row>
    <row r="1533" spans="1:4" ht="18.75" customHeight="1" x14ac:dyDescent="0.3">
      <c r="A1533" s="15" t="s">
        <v>1664</v>
      </c>
      <c r="B1533" s="17">
        <v>4152.76</v>
      </c>
      <c r="C1533" s="17">
        <v>4535.6444700000002</v>
      </c>
      <c r="D1533" s="17">
        <f t="shared" si="23"/>
        <v>1.0921999995183926</v>
      </c>
    </row>
    <row r="1534" spans="1:4" ht="18.75" customHeight="1" x14ac:dyDescent="0.3">
      <c r="A1534" s="15" t="s">
        <v>1665</v>
      </c>
      <c r="B1534" s="17">
        <v>4110.08</v>
      </c>
      <c r="C1534" s="17">
        <v>4462.7248600000003</v>
      </c>
      <c r="D1534" s="17">
        <f t="shared" si="23"/>
        <v>1.085799999026783</v>
      </c>
    </row>
    <row r="1535" spans="1:4" ht="18.75" customHeight="1" x14ac:dyDescent="0.3">
      <c r="A1535" s="15" t="s">
        <v>1666</v>
      </c>
      <c r="B1535" s="17">
        <v>4114.18</v>
      </c>
      <c r="C1535" s="17">
        <v>4473.1422000000002</v>
      </c>
      <c r="D1535" s="17">
        <f t="shared" si="23"/>
        <v>1.0872499987846911</v>
      </c>
    </row>
    <row r="1536" spans="1:4" ht="18.75" customHeight="1" x14ac:dyDescent="0.3">
      <c r="A1536" s="15" t="s">
        <v>1667</v>
      </c>
      <c r="B1536" s="17">
        <v>4102.67</v>
      </c>
      <c r="C1536" s="17">
        <v>4460.6279500000001</v>
      </c>
      <c r="D1536" s="17">
        <f t="shared" si="23"/>
        <v>1.0872499981719221</v>
      </c>
    </row>
    <row r="1537" spans="1:4" ht="18.75" customHeight="1" x14ac:dyDescent="0.3">
      <c r="A1537" s="15" t="s">
        <v>1668</v>
      </c>
      <c r="B1537" s="17">
        <v>4102.67</v>
      </c>
      <c r="C1537" s="17">
        <v>4460.6279500000001</v>
      </c>
      <c r="D1537" s="17">
        <f t="shared" si="23"/>
        <v>1.0872499981719221</v>
      </c>
    </row>
    <row r="1538" spans="1:4" ht="18.75" customHeight="1" x14ac:dyDescent="0.3">
      <c r="A1538" s="15" t="s">
        <v>1669</v>
      </c>
      <c r="B1538" s="17">
        <v>4102.67</v>
      </c>
      <c r="C1538" s="17">
        <v>4480.7310399999997</v>
      </c>
      <c r="D1538" s="17">
        <f t="shared" ref="D1538:D1601" si="24">+C1538/B1538</f>
        <v>1.0921499998781281</v>
      </c>
    </row>
    <row r="1539" spans="1:4" ht="18.75" customHeight="1" x14ac:dyDescent="0.3">
      <c r="A1539" s="15" t="s">
        <v>1670</v>
      </c>
      <c r="B1539" s="17">
        <v>4076.7</v>
      </c>
      <c r="C1539" s="17">
        <v>4454.6100900000001</v>
      </c>
      <c r="D1539" s="17">
        <f t="shared" si="24"/>
        <v>1.0927</v>
      </c>
    </row>
    <row r="1540" spans="1:4" ht="18.75" customHeight="1" x14ac:dyDescent="0.3">
      <c r="A1540" s="15" t="s">
        <v>1671</v>
      </c>
      <c r="B1540" s="17">
        <v>4126.03</v>
      </c>
      <c r="C1540" s="17">
        <v>4487.8828299999996</v>
      </c>
      <c r="D1540" s="17">
        <f t="shared" si="24"/>
        <v>1.0876999997576362</v>
      </c>
    </row>
    <row r="1541" spans="1:4" ht="18.75" customHeight="1" x14ac:dyDescent="0.3">
      <c r="A1541" s="15" t="s">
        <v>1672</v>
      </c>
      <c r="B1541" s="17">
        <v>4143.1400000000003</v>
      </c>
      <c r="C1541" s="17">
        <v>4494.0639499999997</v>
      </c>
      <c r="D1541" s="17">
        <f t="shared" si="24"/>
        <v>1.0846999980690972</v>
      </c>
    </row>
    <row r="1542" spans="1:4" ht="18.75" customHeight="1" x14ac:dyDescent="0.3">
      <c r="A1542" s="15" t="s">
        <v>1673</v>
      </c>
      <c r="B1542" s="17">
        <v>4187.72</v>
      </c>
      <c r="C1542" s="17">
        <v>4526.5065400000003</v>
      </c>
      <c r="D1542" s="17">
        <f t="shared" si="24"/>
        <v>1.0808999980896525</v>
      </c>
    </row>
    <row r="1543" spans="1:4" ht="18.75" customHeight="1" x14ac:dyDescent="0.3">
      <c r="A1543" s="15" t="s">
        <v>1674</v>
      </c>
      <c r="B1543" s="17">
        <v>4168.82</v>
      </c>
      <c r="C1543" s="17">
        <v>4506.0775299999996</v>
      </c>
      <c r="D1543" s="17">
        <f t="shared" si="24"/>
        <v>1.0808999980809917</v>
      </c>
    </row>
    <row r="1544" spans="1:4" ht="18.75" customHeight="1" x14ac:dyDescent="0.3">
      <c r="A1544" s="15" t="s">
        <v>1675</v>
      </c>
      <c r="B1544" s="17">
        <v>4168.82</v>
      </c>
      <c r="C1544" s="17">
        <v>4506.0775299999996</v>
      </c>
      <c r="D1544" s="17">
        <f t="shared" si="24"/>
        <v>1.0808999980809917</v>
      </c>
    </row>
    <row r="1545" spans="1:4" ht="18.75" customHeight="1" x14ac:dyDescent="0.3">
      <c r="A1545" s="15" t="s">
        <v>1676</v>
      </c>
      <c r="B1545" s="17">
        <v>4168.82</v>
      </c>
      <c r="C1545" s="17">
        <v>4499.8243000000002</v>
      </c>
      <c r="D1545" s="17">
        <f t="shared" si="24"/>
        <v>1.0793999980809919</v>
      </c>
    </row>
    <row r="1546" spans="1:4" ht="18.75" customHeight="1" x14ac:dyDescent="0.3">
      <c r="A1546" s="15" t="s">
        <v>1677</v>
      </c>
      <c r="B1546" s="17">
        <v>4168.82</v>
      </c>
      <c r="C1546" s="17">
        <v>4502.5340399999995</v>
      </c>
      <c r="D1546" s="17">
        <f t="shared" si="24"/>
        <v>1.0800499997601238</v>
      </c>
    </row>
    <row r="1547" spans="1:4" ht="18.75" customHeight="1" x14ac:dyDescent="0.3">
      <c r="A1547" s="15" t="s">
        <v>1678</v>
      </c>
      <c r="B1547" s="17">
        <v>4107.1400000000003</v>
      </c>
      <c r="C1547" s="17">
        <v>4428.3183399999998</v>
      </c>
      <c r="D1547" s="17">
        <f t="shared" si="24"/>
        <v>1.0781999980521724</v>
      </c>
    </row>
    <row r="1548" spans="1:4" ht="18.75" customHeight="1" x14ac:dyDescent="0.3">
      <c r="A1548" s="15" t="s">
        <v>1679</v>
      </c>
      <c r="B1548" s="17">
        <v>4131.42</v>
      </c>
      <c r="C1548" s="17">
        <v>4461.1072999999997</v>
      </c>
      <c r="D1548" s="17">
        <f t="shared" si="24"/>
        <v>1.0797999961272395</v>
      </c>
    </row>
    <row r="1549" spans="1:4" ht="18.75" customHeight="1" x14ac:dyDescent="0.3">
      <c r="A1549" s="15" t="s">
        <v>1680</v>
      </c>
      <c r="B1549" s="17">
        <v>4152.59</v>
      </c>
      <c r="C1549" s="17">
        <v>4494.3481499999998</v>
      </c>
      <c r="D1549" s="17">
        <f t="shared" si="24"/>
        <v>1.0822999983143049</v>
      </c>
    </row>
    <row r="1550" spans="1:4" ht="18.75" customHeight="1" x14ac:dyDescent="0.3">
      <c r="A1550" s="15" t="s">
        <v>1681</v>
      </c>
      <c r="B1550" s="17">
        <v>4192.57</v>
      </c>
      <c r="C1550" s="17">
        <v>4537.6185100000002</v>
      </c>
      <c r="D1550" s="17">
        <f t="shared" si="24"/>
        <v>1.0822999997614831</v>
      </c>
    </row>
    <row r="1551" spans="1:4" ht="18.75" customHeight="1" x14ac:dyDescent="0.3">
      <c r="A1551" s="15" t="s">
        <v>1682</v>
      </c>
      <c r="B1551" s="17">
        <v>4192.57</v>
      </c>
      <c r="C1551" s="17">
        <v>4537.6185100000002</v>
      </c>
      <c r="D1551" s="17">
        <f t="shared" si="24"/>
        <v>1.0822999997614831</v>
      </c>
    </row>
    <row r="1552" spans="1:4" ht="18.75" customHeight="1" x14ac:dyDescent="0.3">
      <c r="A1552" s="15" t="s">
        <v>1683</v>
      </c>
      <c r="B1552" s="17">
        <v>4192.57</v>
      </c>
      <c r="C1552" s="17">
        <v>4528.8141100000003</v>
      </c>
      <c r="D1552" s="17">
        <f t="shared" si="24"/>
        <v>1.0801999990459314</v>
      </c>
    </row>
    <row r="1553" spans="1:4" ht="18.75" customHeight="1" x14ac:dyDescent="0.3">
      <c r="A1553" s="15" t="s">
        <v>1684</v>
      </c>
      <c r="B1553" s="17">
        <v>4191.79</v>
      </c>
      <c r="C1553" s="17">
        <v>4531.5345699999998</v>
      </c>
      <c r="D1553" s="17">
        <f t="shared" si="24"/>
        <v>1.0810499977336649</v>
      </c>
    </row>
    <row r="1554" spans="1:4" ht="18.75" customHeight="1" x14ac:dyDescent="0.3">
      <c r="A1554" s="15" t="s">
        <v>1685</v>
      </c>
      <c r="B1554" s="17">
        <v>4149.24</v>
      </c>
      <c r="C1554" s="17">
        <v>4504.6224000000002</v>
      </c>
      <c r="D1554" s="17">
        <f t="shared" si="24"/>
        <v>1.0856499985539521</v>
      </c>
    </row>
    <row r="1555" spans="1:4" ht="18.75" customHeight="1" x14ac:dyDescent="0.3">
      <c r="A1555" s="15" t="s">
        <v>1686</v>
      </c>
      <c r="B1555" s="17">
        <v>4146.07</v>
      </c>
      <c r="C1555" s="17">
        <v>4609.8079200000002</v>
      </c>
      <c r="D1555" s="17">
        <f t="shared" si="24"/>
        <v>1.1118499977086735</v>
      </c>
    </row>
    <row r="1556" spans="1:4" ht="18.75" customHeight="1" x14ac:dyDescent="0.3">
      <c r="A1556" s="15" t="s">
        <v>1687</v>
      </c>
      <c r="B1556" s="17">
        <v>4130.01</v>
      </c>
      <c r="C1556" s="17">
        <v>4538.2614800000001</v>
      </c>
      <c r="D1556" s="17">
        <f t="shared" si="24"/>
        <v>1.0988499979418935</v>
      </c>
    </row>
    <row r="1557" spans="1:4" ht="18.75" customHeight="1" x14ac:dyDescent="0.3">
      <c r="A1557" s="15" t="s">
        <v>1688</v>
      </c>
      <c r="B1557" s="17">
        <v>4274.03</v>
      </c>
      <c r="C1557" s="17">
        <v>4696.5178599999999</v>
      </c>
      <c r="D1557" s="17">
        <f t="shared" si="24"/>
        <v>1.0988499987131584</v>
      </c>
    </row>
    <row r="1558" spans="1:4" ht="18.75" customHeight="1" x14ac:dyDescent="0.3">
      <c r="A1558" s="15" t="s">
        <v>1689</v>
      </c>
      <c r="B1558" s="17">
        <v>4274.03</v>
      </c>
      <c r="C1558" s="17">
        <v>4696.5178599999999</v>
      </c>
      <c r="D1558" s="17">
        <f t="shared" si="24"/>
        <v>1.0988499987131584</v>
      </c>
    </row>
    <row r="1559" spans="1:4" ht="18.75" customHeight="1" x14ac:dyDescent="0.3">
      <c r="A1559" s="15" t="s">
        <v>1690</v>
      </c>
      <c r="B1559" s="17">
        <v>4274.03</v>
      </c>
      <c r="C1559" s="17">
        <v>4668.30926</v>
      </c>
      <c r="D1559" s="17">
        <f t="shared" si="24"/>
        <v>1.0922499982452158</v>
      </c>
    </row>
    <row r="1560" spans="1:4" ht="18.75" customHeight="1" x14ac:dyDescent="0.3">
      <c r="A1560" s="15" t="s">
        <v>1691</v>
      </c>
      <c r="B1560" s="17">
        <v>4374.53</v>
      </c>
      <c r="C1560" s="17">
        <v>4773.0496800000001</v>
      </c>
      <c r="D1560" s="17">
        <f t="shared" si="24"/>
        <v>1.0910999993142121</v>
      </c>
    </row>
    <row r="1561" spans="1:4" ht="18.75" customHeight="1" x14ac:dyDescent="0.3">
      <c r="A1561" s="15" t="s">
        <v>1692</v>
      </c>
      <c r="B1561" s="17">
        <v>4387.9799999999996</v>
      </c>
      <c r="C1561" s="17">
        <v>4843.6717200000003</v>
      </c>
      <c r="D1561" s="17">
        <f t="shared" si="24"/>
        <v>1.1038499993163142</v>
      </c>
    </row>
    <row r="1562" spans="1:4" ht="18.75" customHeight="1" x14ac:dyDescent="0.3">
      <c r="A1562" s="15" t="s">
        <v>1693</v>
      </c>
      <c r="B1562" s="17">
        <v>4416.6899999999996</v>
      </c>
      <c r="C1562" s="17">
        <v>4938.08025</v>
      </c>
      <c r="D1562" s="17">
        <f t="shared" si="24"/>
        <v>1.1180499989811377</v>
      </c>
    </row>
    <row r="1563" spans="1:4" ht="18.75" customHeight="1" x14ac:dyDescent="0.3">
      <c r="A1563" s="15" t="s">
        <v>1694</v>
      </c>
      <c r="B1563" s="17">
        <v>4351.55</v>
      </c>
      <c r="C1563" s="17">
        <v>4934.0049600000002</v>
      </c>
      <c r="D1563" s="17">
        <f t="shared" si="24"/>
        <v>1.1338499982764763</v>
      </c>
    </row>
    <row r="1564" spans="1:4" ht="18.75" customHeight="1" x14ac:dyDescent="0.3">
      <c r="A1564" s="15" t="s">
        <v>1695</v>
      </c>
      <c r="B1564" s="17">
        <v>4338.3599999999997</v>
      </c>
      <c r="C1564" s="17">
        <v>4919.0494799999997</v>
      </c>
      <c r="D1564" s="17">
        <f t="shared" si="24"/>
        <v>1.133849998616989</v>
      </c>
    </row>
    <row r="1565" spans="1:4" ht="18.75" customHeight="1" x14ac:dyDescent="0.3">
      <c r="A1565" s="15" t="s">
        <v>1696</v>
      </c>
      <c r="B1565" s="17">
        <v>4338.3599999999997</v>
      </c>
      <c r="C1565" s="17">
        <v>4919.0494799999997</v>
      </c>
      <c r="D1565" s="17">
        <f t="shared" si="24"/>
        <v>1.133849998616989</v>
      </c>
    </row>
    <row r="1566" spans="1:4" ht="18.75" customHeight="1" x14ac:dyDescent="0.3">
      <c r="A1566" s="15" t="s">
        <v>1697</v>
      </c>
      <c r="B1566" s="17">
        <v>4338.3599999999997</v>
      </c>
      <c r="C1566" s="17">
        <v>4931.6307299999999</v>
      </c>
      <c r="D1566" s="17">
        <f t="shared" si="24"/>
        <v>1.1367500000000001</v>
      </c>
    </row>
    <row r="1567" spans="1:4" ht="18.75" customHeight="1" x14ac:dyDescent="0.3">
      <c r="A1567" s="15" t="s">
        <v>1698</v>
      </c>
      <c r="B1567" s="17">
        <v>4286.17</v>
      </c>
      <c r="C1567" s="17">
        <v>4855.3733700000003</v>
      </c>
      <c r="D1567" s="17">
        <f t="shared" si="24"/>
        <v>1.1327999986001489</v>
      </c>
    </row>
    <row r="1568" spans="1:4" ht="18.75" customHeight="1" x14ac:dyDescent="0.3">
      <c r="A1568" s="15" t="s">
        <v>1699</v>
      </c>
      <c r="B1568" s="17">
        <v>4329.8999999999996</v>
      </c>
      <c r="C1568" s="17">
        <v>4928.5086700000002</v>
      </c>
      <c r="D1568" s="17">
        <f t="shared" si="24"/>
        <v>1.138249998845239</v>
      </c>
    </row>
    <row r="1569" spans="1:4" ht="18.75" customHeight="1" x14ac:dyDescent="0.3">
      <c r="A1569" s="15" t="s">
        <v>1700</v>
      </c>
      <c r="B1569" s="17">
        <v>4306.54</v>
      </c>
      <c r="C1569" s="17">
        <v>4888.1382199999998</v>
      </c>
      <c r="D1569" s="17">
        <f t="shared" si="24"/>
        <v>1.1350499983745652</v>
      </c>
    </row>
    <row r="1570" spans="1:4" ht="18.75" customHeight="1" x14ac:dyDescent="0.3">
      <c r="A1570" s="15" t="s">
        <v>1701</v>
      </c>
      <c r="B1570" s="17">
        <v>4306.54</v>
      </c>
      <c r="C1570" s="17">
        <v>4888.1382199999998</v>
      </c>
      <c r="D1570" s="17">
        <f t="shared" si="24"/>
        <v>1.1350499983745652</v>
      </c>
    </row>
    <row r="1571" spans="1:4" ht="18.75" customHeight="1" x14ac:dyDescent="0.3">
      <c r="A1571" s="15" t="s">
        <v>1702</v>
      </c>
      <c r="B1571" s="17">
        <v>4306.54</v>
      </c>
      <c r="C1571" s="17">
        <v>4888.1382199999998</v>
      </c>
      <c r="D1571" s="17">
        <f t="shared" si="24"/>
        <v>1.1350499983745652</v>
      </c>
    </row>
    <row r="1572" spans="1:4" ht="18.75" customHeight="1" x14ac:dyDescent="0.3">
      <c r="A1572" s="15" t="s">
        <v>1703</v>
      </c>
      <c r="B1572" s="17">
        <v>4306.54</v>
      </c>
      <c r="C1572" s="17">
        <v>4888.1382199999998</v>
      </c>
      <c r="D1572" s="17">
        <f t="shared" si="24"/>
        <v>1.1350499983745652</v>
      </c>
    </row>
    <row r="1573" spans="1:4" ht="18.75" customHeight="1" x14ac:dyDescent="0.3">
      <c r="A1573" s="15" t="s">
        <v>1704</v>
      </c>
      <c r="B1573" s="17">
        <v>4306.54</v>
      </c>
      <c r="C1573" s="17">
        <v>4951.8750099999997</v>
      </c>
      <c r="D1573" s="17">
        <f t="shared" si="24"/>
        <v>1.1498499979101553</v>
      </c>
    </row>
    <row r="1574" spans="1:4" ht="18.75" customHeight="1" x14ac:dyDescent="0.3">
      <c r="A1574" s="15" t="s">
        <v>1705</v>
      </c>
      <c r="B1574" s="17">
        <v>4272.83</v>
      </c>
      <c r="C1574" s="17">
        <v>4904.3542699999998</v>
      </c>
      <c r="D1574" s="17">
        <f t="shared" si="24"/>
        <v>1.1477999990638523</v>
      </c>
    </row>
    <row r="1575" spans="1:4" ht="18.75" customHeight="1" x14ac:dyDescent="0.3">
      <c r="A1575" s="15" t="s">
        <v>1706</v>
      </c>
      <c r="B1575" s="17">
        <v>4283.22</v>
      </c>
      <c r="C1575" s="17">
        <v>4861.4547000000002</v>
      </c>
      <c r="D1575" s="17">
        <f t="shared" si="24"/>
        <v>1.135</v>
      </c>
    </row>
    <row r="1576" spans="1:4" ht="18.75" customHeight="1" x14ac:dyDescent="0.3">
      <c r="A1576" s="15" t="s">
        <v>1707</v>
      </c>
      <c r="B1576" s="17">
        <v>4298.3100000000004</v>
      </c>
      <c r="C1576" s="17">
        <v>4888.6828699999996</v>
      </c>
      <c r="D1576" s="17">
        <f t="shared" si="24"/>
        <v>1.1373499980224784</v>
      </c>
    </row>
    <row r="1577" spans="1:4" ht="18.75" customHeight="1" x14ac:dyDescent="0.3">
      <c r="A1577" s="15" t="s">
        <v>1708</v>
      </c>
      <c r="B1577" s="17">
        <v>4274.57</v>
      </c>
      <c r="C1577" s="17">
        <v>4859.5448999999999</v>
      </c>
      <c r="D1577" s="17">
        <f t="shared" si="24"/>
        <v>1.1368499989472627</v>
      </c>
    </row>
    <row r="1578" spans="1:4" ht="18.75" customHeight="1" x14ac:dyDescent="0.3">
      <c r="A1578" s="15" t="s">
        <v>1709</v>
      </c>
      <c r="B1578" s="17">
        <v>4239.62</v>
      </c>
      <c r="C1578" s="17">
        <v>4819.8119900000002</v>
      </c>
      <c r="D1578" s="17">
        <f t="shared" si="24"/>
        <v>1.1368499983489087</v>
      </c>
    </row>
    <row r="1579" spans="1:4" ht="18.75" customHeight="1" x14ac:dyDescent="0.3">
      <c r="A1579" s="15" t="s">
        <v>1710</v>
      </c>
      <c r="B1579" s="17">
        <v>4239.62</v>
      </c>
      <c r="C1579" s="17">
        <v>4819.8119900000002</v>
      </c>
      <c r="D1579" s="17">
        <f t="shared" si="24"/>
        <v>1.1368499983489087</v>
      </c>
    </row>
    <row r="1580" spans="1:4" ht="18.75" customHeight="1" x14ac:dyDescent="0.3">
      <c r="A1580" s="15" t="s">
        <v>1711</v>
      </c>
      <c r="B1580" s="17">
        <v>4239.62</v>
      </c>
      <c r="C1580" s="17">
        <v>4824.2635899999996</v>
      </c>
      <c r="D1580" s="17">
        <f t="shared" si="24"/>
        <v>1.1378999981130384</v>
      </c>
    </row>
    <row r="1581" spans="1:4" ht="18.75" customHeight="1" x14ac:dyDescent="0.3">
      <c r="A1581" s="15" t="s">
        <v>1712</v>
      </c>
      <c r="B1581" s="17">
        <v>4227.32</v>
      </c>
      <c r="C1581" s="17">
        <v>4812.1697199999999</v>
      </c>
      <c r="D1581" s="17">
        <f t="shared" si="24"/>
        <v>1.1383499995268871</v>
      </c>
    </row>
    <row r="1582" spans="1:4" ht="18.75" customHeight="1" x14ac:dyDescent="0.3">
      <c r="A1582" s="15" t="s">
        <v>1713</v>
      </c>
      <c r="B1582" s="17">
        <v>4198.83</v>
      </c>
      <c r="C1582" s="17">
        <v>4773.0200000000004</v>
      </c>
      <c r="D1582" s="17">
        <f t="shared" si="24"/>
        <v>1.1367499994045962</v>
      </c>
    </row>
    <row r="1583" spans="1:4" ht="18.75" customHeight="1" x14ac:dyDescent="0.3">
      <c r="A1583" s="15" t="s">
        <v>1714</v>
      </c>
      <c r="B1583" s="17">
        <v>4222.25</v>
      </c>
      <c r="C1583" s="17">
        <v>4763.33133</v>
      </c>
      <c r="D1583" s="17">
        <f t="shared" si="24"/>
        <v>1.128149998223696</v>
      </c>
    </row>
    <row r="1584" spans="1:4" ht="18.75" customHeight="1" x14ac:dyDescent="0.3">
      <c r="A1584" s="15" t="s">
        <v>1715</v>
      </c>
      <c r="B1584" s="17">
        <v>4222.25</v>
      </c>
      <c r="C1584" s="17">
        <v>4800.2760200000002</v>
      </c>
      <c r="D1584" s="17">
        <f t="shared" si="24"/>
        <v>1.1368999988157973</v>
      </c>
    </row>
    <row r="1585" spans="1:4" ht="18.75" customHeight="1" x14ac:dyDescent="0.3">
      <c r="A1585" s="15" t="s">
        <v>1716</v>
      </c>
      <c r="B1585" s="17">
        <v>4243.8</v>
      </c>
      <c r="C1585" s="17">
        <v>4824.7762199999997</v>
      </c>
      <c r="D1585" s="17">
        <f t="shared" si="24"/>
        <v>1.1368999999999998</v>
      </c>
    </row>
    <row r="1586" spans="1:4" ht="18.75" customHeight="1" x14ac:dyDescent="0.3">
      <c r="A1586" s="15" t="s">
        <v>1717</v>
      </c>
      <c r="B1586" s="17">
        <v>4243.8</v>
      </c>
      <c r="C1586" s="17">
        <v>4824.7762199999997</v>
      </c>
      <c r="D1586" s="17">
        <f t="shared" si="24"/>
        <v>1.1368999999999998</v>
      </c>
    </row>
    <row r="1587" spans="1:4" ht="18.75" customHeight="1" x14ac:dyDescent="0.3">
      <c r="A1587" s="15" t="s">
        <v>1718</v>
      </c>
      <c r="B1587" s="17">
        <v>4243.8</v>
      </c>
      <c r="C1587" s="17">
        <v>4812.2570100000003</v>
      </c>
      <c r="D1587" s="17">
        <f t="shared" si="24"/>
        <v>1.13395</v>
      </c>
    </row>
    <row r="1588" spans="1:4" ht="18.75" customHeight="1" x14ac:dyDescent="0.3">
      <c r="A1588" s="15" t="s">
        <v>1719</v>
      </c>
      <c r="B1588" s="17">
        <v>4283.62</v>
      </c>
      <c r="C1588" s="17">
        <v>4858.6959800000004</v>
      </c>
      <c r="D1588" s="17">
        <f t="shared" si="24"/>
        <v>1.134249998832763</v>
      </c>
    </row>
    <row r="1589" spans="1:4" ht="18.75" customHeight="1" x14ac:dyDescent="0.3">
      <c r="A1589" s="15" t="s">
        <v>1720</v>
      </c>
      <c r="B1589" s="17">
        <v>4305.0200000000004</v>
      </c>
      <c r="C1589" s="17">
        <v>4893.7314800000004</v>
      </c>
      <c r="D1589" s="17">
        <f t="shared" si="24"/>
        <v>1.1367499988385652</v>
      </c>
    </row>
    <row r="1590" spans="1:4" ht="18.75" customHeight="1" x14ac:dyDescent="0.3">
      <c r="A1590" s="15" t="s">
        <v>1721</v>
      </c>
      <c r="B1590" s="17">
        <v>4306.79</v>
      </c>
      <c r="C1590" s="17">
        <v>4856.9824200000003</v>
      </c>
      <c r="D1590" s="17">
        <f t="shared" si="24"/>
        <v>1.1277499994195213</v>
      </c>
    </row>
    <row r="1591" spans="1:4" ht="18.75" customHeight="1" x14ac:dyDescent="0.3">
      <c r="A1591" s="15" t="s">
        <v>1722</v>
      </c>
      <c r="B1591" s="17">
        <v>4260.22</v>
      </c>
      <c r="C1591" s="17">
        <v>4800.6288999999997</v>
      </c>
      <c r="D1591" s="17">
        <f t="shared" si="24"/>
        <v>1.1268499983568923</v>
      </c>
    </row>
    <row r="1592" spans="1:4" ht="18.75" customHeight="1" x14ac:dyDescent="0.3">
      <c r="A1592" s="15" t="s">
        <v>1723</v>
      </c>
      <c r="B1592" s="17">
        <v>4239.2299999999996</v>
      </c>
      <c r="C1592" s="17">
        <v>4776.9763199999998</v>
      </c>
      <c r="D1592" s="17">
        <f t="shared" si="24"/>
        <v>1.1268499987025946</v>
      </c>
    </row>
    <row r="1593" spans="1:4" ht="18.75" customHeight="1" x14ac:dyDescent="0.3">
      <c r="A1593" s="15" t="s">
        <v>1724</v>
      </c>
      <c r="B1593" s="17">
        <v>4239.2299999999996</v>
      </c>
      <c r="C1593" s="17">
        <v>4776.9763199999998</v>
      </c>
      <c r="D1593" s="17">
        <f t="shared" si="24"/>
        <v>1.1268499987025946</v>
      </c>
    </row>
    <row r="1594" spans="1:4" ht="18.75" customHeight="1" x14ac:dyDescent="0.3">
      <c r="A1594" s="15" t="s">
        <v>1725</v>
      </c>
      <c r="B1594" s="17">
        <v>4239.2299999999996</v>
      </c>
      <c r="C1594" s="17">
        <v>4710.6323700000003</v>
      </c>
      <c r="D1594" s="17">
        <f t="shared" si="24"/>
        <v>1.1111999985846488</v>
      </c>
    </row>
    <row r="1595" spans="1:4" ht="18.75" customHeight="1" x14ac:dyDescent="0.3">
      <c r="A1595" s="15" t="s">
        <v>1726</v>
      </c>
      <c r="B1595" s="17">
        <v>4218.6000000000004</v>
      </c>
      <c r="C1595" s="17">
        <v>4709.0122499999998</v>
      </c>
      <c r="D1595" s="17">
        <f t="shared" si="24"/>
        <v>1.1162499999999997</v>
      </c>
    </row>
    <row r="1596" spans="1:4" ht="18.75" customHeight="1" x14ac:dyDescent="0.3">
      <c r="A1596" s="15" t="s">
        <v>1727</v>
      </c>
      <c r="B1596" s="17">
        <v>4204.63</v>
      </c>
      <c r="C1596" s="17">
        <v>4714.8618500000002</v>
      </c>
      <c r="D1596" s="17">
        <f t="shared" si="24"/>
        <v>1.1213499998810834</v>
      </c>
    </row>
    <row r="1597" spans="1:4" ht="18.75" customHeight="1" x14ac:dyDescent="0.3">
      <c r="A1597" s="15" t="s">
        <v>1728</v>
      </c>
      <c r="B1597" s="17">
        <v>4194.18</v>
      </c>
      <c r="C1597" s="17">
        <v>4692.02916</v>
      </c>
      <c r="D1597" s="17">
        <f t="shared" si="24"/>
        <v>1.1186999985694461</v>
      </c>
    </row>
    <row r="1598" spans="1:4" ht="18.75" customHeight="1" x14ac:dyDescent="0.3">
      <c r="A1598" s="15" t="s">
        <v>1729</v>
      </c>
      <c r="B1598" s="17">
        <v>4196.66</v>
      </c>
      <c r="C1598" s="17">
        <v>4681.5840600000001</v>
      </c>
      <c r="D1598" s="17">
        <f t="shared" si="24"/>
        <v>1.1155499992851459</v>
      </c>
    </row>
    <row r="1599" spans="1:4" ht="18.75" customHeight="1" x14ac:dyDescent="0.3">
      <c r="A1599" s="15" t="s">
        <v>1730</v>
      </c>
      <c r="B1599" s="17">
        <v>4194.28</v>
      </c>
      <c r="C1599" s="17">
        <v>4678.9290499999997</v>
      </c>
      <c r="D1599" s="17">
        <f t="shared" si="24"/>
        <v>1.1155499990463202</v>
      </c>
    </row>
    <row r="1600" spans="1:4" ht="18.75" customHeight="1" x14ac:dyDescent="0.3">
      <c r="A1600" s="15" t="s">
        <v>1731</v>
      </c>
      <c r="B1600" s="17">
        <v>4194.28</v>
      </c>
      <c r="C1600" s="17">
        <v>4678.9290499999997</v>
      </c>
      <c r="D1600" s="17">
        <f t="shared" si="24"/>
        <v>1.1155499990463202</v>
      </c>
    </row>
    <row r="1601" spans="1:4" ht="18.75" customHeight="1" x14ac:dyDescent="0.3">
      <c r="A1601" s="15" t="s">
        <v>1732</v>
      </c>
      <c r="B1601" s="17">
        <v>4194.28</v>
      </c>
      <c r="C1601" s="17">
        <v>4720.0329899999997</v>
      </c>
      <c r="D1601" s="17">
        <f t="shared" si="24"/>
        <v>1.1253499980926405</v>
      </c>
    </row>
    <row r="1602" spans="1:4" ht="18.75" customHeight="1" x14ac:dyDescent="0.3">
      <c r="A1602" s="15" t="s">
        <v>1733</v>
      </c>
      <c r="B1602" s="17">
        <v>4168.03</v>
      </c>
      <c r="C1602" s="17">
        <v>4696.7446</v>
      </c>
      <c r="D1602" s="17">
        <f t="shared" ref="D1602:D1665" si="25">+C1602/B1602</f>
        <v>1.1268499986804319</v>
      </c>
    </row>
    <row r="1603" spans="1:4" ht="18.75" customHeight="1" x14ac:dyDescent="0.3">
      <c r="A1603" s="15" t="s">
        <v>1734</v>
      </c>
      <c r="B1603" s="17">
        <v>4172.76</v>
      </c>
      <c r="C1603" s="17">
        <v>4732.3271100000002</v>
      </c>
      <c r="D1603" s="17">
        <f t="shared" si="25"/>
        <v>1.1340999985621028</v>
      </c>
    </row>
    <row r="1604" spans="1:4" ht="18.75" customHeight="1" x14ac:dyDescent="0.3">
      <c r="A1604" s="15" t="s">
        <v>1735</v>
      </c>
      <c r="B1604" s="17">
        <v>4169.47</v>
      </c>
      <c r="C1604" s="17">
        <v>4702.5367299999998</v>
      </c>
      <c r="D1604" s="17">
        <f t="shared" si="25"/>
        <v>1.1278499977215328</v>
      </c>
    </row>
    <row r="1605" spans="1:4" ht="18.75" customHeight="1" x14ac:dyDescent="0.3">
      <c r="A1605" s="15" t="s">
        <v>1736</v>
      </c>
      <c r="B1605" s="17">
        <v>4176.54</v>
      </c>
      <c r="C1605" s="17">
        <v>4738.0757999999996</v>
      </c>
      <c r="D1605" s="17">
        <f t="shared" si="25"/>
        <v>1.1344499992817021</v>
      </c>
    </row>
    <row r="1606" spans="1:4" ht="18.75" customHeight="1" x14ac:dyDescent="0.3">
      <c r="A1606" s="15" t="s">
        <v>1737</v>
      </c>
      <c r="B1606" s="17">
        <v>4165.41</v>
      </c>
      <c r="C1606" s="17">
        <v>4725.4493700000003</v>
      </c>
      <c r="D1606" s="17">
        <f t="shared" si="25"/>
        <v>1.1344499989196744</v>
      </c>
    </row>
    <row r="1607" spans="1:4" ht="18.75" customHeight="1" x14ac:dyDescent="0.3">
      <c r="A1607" s="15" t="s">
        <v>1738</v>
      </c>
      <c r="B1607" s="17">
        <v>4165.41</v>
      </c>
      <c r="C1607" s="17">
        <v>4725.4493700000003</v>
      </c>
      <c r="D1607" s="17">
        <f t="shared" si="25"/>
        <v>1.1344499989196744</v>
      </c>
    </row>
    <row r="1608" spans="1:4" ht="18.75" customHeight="1" x14ac:dyDescent="0.3">
      <c r="A1608" s="15" t="s">
        <v>1739</v>
      </c>
      <c r="B1608" s="17">
        <v>4165.41</v>
      </c>
      <c r="C1608" s="17">
        <v>4742.1110099999996</v>
      </c>
      <c r="D1608" s="17">
        <f t="shared" si="25"/>
        <v>1.1384499989196741</v>
      </c>
    </row>
    <row r="1609" spans="1:4" ht="18.75" customHeight="1" x14ac:dyDescent="0.3">
      <c r="A1609" s="15" t="s">
        <v>1740</v>
      </c>
      <c r="B1609" s="17">
        <v>4165.41</v>
      </c>
      <c r="C1609" s="17">
        <v>4724.1997499999998</v>
      </c>
      <c r="D1609" s="17">
        <f t="shared" si="25"/>
        <v>1.1341499996398914</v>
      </c>
    </row>
    <row r="1610" spans="1:4" ht="18.75" customHeight="1" x14ac:dyDescent="0.3">
      <c r="A1610" s="15" t="s">
        <v>1741</v>
      </c>
      <c r="B1610" s="17">
        <v>4128.1499999999996</v>
      </c>
      <c r="C1610" s="17">
        <v>4665.6351299999997</v>
      </c>
      <c r="D1610" s="17">
        <f t="shared" si="25"/>
        <v>1.1302000000000001</v>
      </c>
    </row>
    <row r="1611" spans="1:4" ht="18.75" customHeight="1" x14ac:dyDescent="0.3">
      <c r="A1611" s="15" t="s">
        <v>1742</v>
      </c>
      <c r="B1611" s="17">
        <v>4126.4399999999996</v>
      </c>
      <c r="C1611" s="17">
        <v>4683.7157200000001</v>
      </c>
      <c r="D1611" s="17">
        <f t="shared" si="25"/>
        <v>1.1350499995153209</v>
      </c>
    </row>
    <row r="1612" spans="1:4" ht="18.75" customHeight="1" x14ac:dyDescent="0.3">
      <c r="A1612" s="15" t="s">
        <v>1743</v>
      </c>
      <c r="B1612" s="17">
        <v>4106.79</v>
      </c>
      <c r="C1612" s="17">
        <v>4662.2333399999998</v>
      </c>
      <c r="D1612" s="17">
        <f t="shared" si="25"/>
        <v>1.135249998173756</v>
      </c>
    </row>
    <row r="1613" spans="1:4" ht="18.75" customHeight="1" x14ac:dyDescent="0.3">
      <c r="A1613" s="15" t="s">
        <v>1744</v>
      </c>
      <c r="B1613" s="17">
        <v>4148.72</v>
      </c>
      <c r="C1613" s="17">
        <v>4709.8343800000002</v>
      </c>
      <c r="D1613" s="17">
        <f t="shared" si="25"/>
        <v>1.1352500000000001</v>
      </c>
    </row>
    <row r="1614" spans="1:4" ht="18.75" customHeight="1" x14ac:dyDescent="0.3">
      <c r="A1614" s="15" t="s">
        <v>1745</v>
      </c>
      <c r="B1614" s="17">
        <v>4148.72</v>
      </c>
      <c r="C1614" s="17">
        <v>4709.8343800000002</v>
      </c>
      <c r="D1614" s="17">
        <f t="shared" si="25"/>
        <v>1.1352500000000001</v>
      </c>
    </row>
    <row r="1615" spans="1:4" ht="18.75" customHeight="1" x14ac:dyDescent="0.3">
      <c r="A1615" s="15" t="s">
        <v>1746</v>
      </c>
      <c r="B1615" s="17">
        <v>4148.72</v>
      </c>
      <c r="C1615" s="17">
        <v>4744.2687500000002</v>
      </c>
      <c r="D1615" s="17">
        <f t="shared" si="25"/>
        <v>1.1435499985537707</v>
      </c>
    </row>
    <row r="1616" spans="1:4" ht="18.75" customHeight="1" x14ac:dyDescent="0.3">
      <c r="A1616" s="15" t="s">
        <v>1747</v>
      </c>
      <c r="B1616" s="17">
        <v>4148.72</v>
      </c>
      <c r="C1616" s="17">
        <v>4726.4292599999999</v>
      </c>
      <c r="D1616" s="17">
        <f t="shared" si="25"/>
        <v>1.1392499999999999</v>
      </c>
    </row>
    <row r="1617" spans="1:4" ht="18.75" customHeight="1" x14ac:dyDescent="0.3">
      <c r="A1617" s="15" t="s">
        <v>1748</v>
      </c>
      <c r="B1617" s="17">
        <v>4136.71</v>
      </c>
      <c r="C1617" s="17">
        <v>4729.7073700000001</v>
      </c>
      <c r="D1617" s="17">
        <f t="shared" si="25"/>
        <v>1.1433499979452271</v>
      </c>
    </row>
    <row r="1618" spans="1:4" ht="18.75" customHeight="1" x14ac:dyDescent="0.3">
      <c r="A1618" s="15" t="s">
        <v>1749</v>
      </c>
      <c r="B1618" s="17">
        <v>4107.8500000000004</v>
      </c>
      <c r="C1618" s="17">
        <v>4706.5691299999999</v>
      </c>
      <c r="D1618" s="17">
        <f t="shared" si="25"/>
        <v>1.1457499981742272</v>
      </c>
    </row>
    <row r="1619" spans="1:4" ht="18.75" customHeight="1" x14ac:dyDescent="0.3">
      <c r="A1619" s="15" t="s">
        <v>1750</v>
      </c>
      <c r="B1619" s="17">
        <v>4097.66</v>
      </c>
      <c r="C1619" s="17">
        <v>4666.8249699999997</v>
      </c>
      <c r="D1619" s="17">
        <f t="shared" si="25"/>
        <v>1.1388999990238331</v>
      </c>
    </row>
    <row r="1620" spans="1:4" ht="18.75" customHeight="1" x14ac:dyDescent="0.3">
      <c r="A1620" s="15" t="s">
        <v>1751</v>
      </c>
      <c r="B1620" s="17">
        <v>4138.72</v>
      </c>
      <c r="C1620" s="17">
        <v>4713.5882000000001</v>
      </c>
      <c r="D1620" s="17">
        <f t="shared" si="25"/>
        <v>1.1388999980670351</v>
      </c>
    </row>
    <row r="1621" spans="1:4" ht="18.75" customHeight="1" x14ac:dyDescent="0.3">
      <c r="A1621" s="15" t="s">
        <v>1752</v>
      </c>
      <c r="B1621" s="17">
        <v>4138.72</v>
      </c>
      <c r="C1621" s="17">
        <v>4713.5882000000001</v>
      </c>
      <c r="D1621" s="17">
        <f t="shared" si="25"/>
        <v>1.1388999980670351</v>
      </c>
    </row>
    <row r="1622" spans="1:4" ht="18.75" customHeight="1" x14ac:dyDescent="0.3">
      <c r="A1622" s="15" t="s">
        <v>1753</v>
      </c>
      <c r="B1622" s="17">
        <v>4138.72</v>
      </c>
      <c r="C1622" s="17">
        <v>4721.6587099999997</v>
      </c>
      <c r="D1622" s="17">
        <f t="shared" si="25"/>
        <v>1.1408499995167587</v>
      </c>
    </row>
    <row r="1623" spans="1:4" ht="18.75" customHeight="1" x14ac:dyDescent="0.3">
      <c r="A1623" s="15" t="s">
        <v>1754</v>
      </c>
      <c r="B1623" s="17">
        <v>4138.53</v>
      </c>
      <c r="C1623" s="17">
        <v>4728.6843699999999</v>
      </c>
      <c r="D1623" s="17">
        <f t="shared" si="25"/>
        <v>1.1425999980669466</v>
      </c>
    </row>
    <row r="1624" spans="1:4" ht="18.75" customHeight="1" x14ac:dyDescent="0.3">
      <c r="A1624" s="15" t="s">
        <v>1755</v>
      </c>
      <c r="B1624" s="17">
        <v>4190.8999999999996</v>
      </c>
      <c r="C1624" s="17">
        <v>4812.2009200000002</v>
      </c>
      <c r="D1624" s="17">
        <f t="shared" si="25"/>
        <v>1.148249998806939</v>
      </c>
    </row>
    <row r="1625" spans="1:4" ht="18.75" customHeight="1" x14ac:dyDescent="0.3">
      <c r="A1625" s="15" t="s">
        <v>1756</v>
      </c>
      <c r="B1625" s="17">
        <v>4190.6099999999997</v>
      </c>
      <c r="C1625" s="17">
        <v>4853.7740299999996</v>
      </c>
      <c r="D1625" s="17">
        <f t="shared" si="25"/>
        <v>1.1582499994034281</v>
      </c>
    </row>
    <row r="1626" spans="1:4" ht="18.75" customHeight="1" x14ac:dyDescent="0.3">
      <c r="A1626" s="15" t="s">
        <v>1757</v>
      </c>
      <c r="B1626" s="17">
        <v>4169.13</v>
      </c>
      <c r="C1626" s="17">
        <v>4812.6352100000004</v>
      </c>
      <c r="D1626" s="17">
        <f t="shared" si="25"/>
        <v>1.1543499986807799</v>
      </c>
    </row>
    <row r="1627" spans="1:4" ht="18.75" customHeight="1" x14ac:dyDescent="0.3">
      <c r="A1627" s="15" t="s">
        <v>1758</v>
      </c>
      <c r="B1627" s="17">
        <v>4147.34</v>
      </c>
      <c r="C1627" s="17">
        <v>4787.4819200000002</v>
      </c>
      <c r="D1627" s="17">
        <f t="shared" si="25"/>
        <v>1.1543499978299343</v>
      </c>
    </row>
    <row r="1628" spans="1:4" ht="18.75" customHeight="1" x14ac:dyDescent="0.3">
      <c r="A1628" s="15" t="s">
        <v>1759</v>
      </c>
      <c r="B1628" s="17">
        <v>4147.34</v>
      </c>
      <c r="C1628" s="17">
        <v>4787.4819200000002</v>
      </c>
      <c r="D1628" s="17">
        <f t="shared" si="25"/>
        <v>1.1543499978299343</v>
      </c>
    </row>
    <row r="1629" spans="1:4" ht="18.75" customHeight="1" x14ac:dyDescent="0.3">
      <c r="A1629" s="15" t="s">
        <v>1760</v>
      </c>
      <c r="B1629" s="17">
        <v>4147.34</v>
      </c>
      <c r="C1629" s="17">
        <v>4807.5965200000001</v>
      </c>
      <c r="D1629" s="17">
        <f t="shared" si="25"/>
        <v>1.1591999980710528</v>
      </c>
    </row>
    <row r="1630" spans="1:4" ht="18.75" customHeight="1" x14ac:dyDescent="0.3">
      <c r="A1630" s="15" t="s">
        <v>1761</v>
      </c>
      <c r="B1630" s="17">
        <v>4096.4399999999996</v>
      </c>
      <c r="C1630" s="17">
        <v>4721.9663799999998</v>
      </c>
      <c r="D1630" s="17">
        <f t="shared" si="25"/>
        <v>1.1526999980470849</v>
      </c>
    </row>
    <row r="1631" spans="1:4" ht="18.75" customHeight="1" x14ac:dyDescent="0.3">
      <c r="A1631" s="15" t="s">
        <v>1762</v>
      </c>
      <c r="B1631" s="17">
        <v>4098.83</v>
      </c>
      <c r="C1631" s="17">
        <v>4717.1385</v>
      </c>
      <c r="D1631" s="17">
        <f t="shared" si="25"/>
        <v>1.1508499986581537</v>
      </c>
    </row>
    <row r="1632" spans="1:4" ht="18.75" customHeight="1" x14ac:dyDescent="0.3">
      <c r="A1632" s="15" t="s">
        <v>1763</v>
      </c>
      <c r="B1632" s="17">
        <v>4076.32</v>
      </c>
      <c r="C1632" s="17">
        <v>4674.9275900000002</v>
      </c>
      <c r="D1632" s="17">
        <f t="shared" si="25"/>
        <v>1.1468499995093615</v>
      </c>
    </row>
    <row r="1633" spans="1:4" ht="18.75" customHeight="1" x14ac:dyDescent="0.3">
      <c r="A1633" s="15" t="s">
        <v>1764</v>
      </c>
      <c r="B1633" s="17">
        <v>4076.32</v>
      </c>
      <c r="C1633" s="17">
        <v>4693.8824800000002</v>
      </c>
      <c r="D1633" s="17">
        <f t="shared" si="25"/>
        <v>1.1515</v>
      </c>
    </row>
    <row r="1634" spans="1:4" ht="18.75" customHeight="1" x14ac:dyDescent="0.3">
      <c r="A1634" s="15" t="s">
        <v>1765</v>
      </c>
      <c r="B1634" s="17">
        <v>4080.06</v>
      </c>
      <c r="C1634" s="17">
        <v>4698.1890899999999</v>
      </c>
      <c r="D1634" s="17">
        <f t="shared" si="25"/>
        <v>1.1515</v>
      </c>
    </row>
    <row r="1635" spans="1:4" ht="18.75" customHeight="1" x14ac:dyDescent="0.3">
      <c r="A1635" s="15" t="s">
        <v>1766</v>
      </c>
      <c r="B1635" s="17">
        <v>4080.06</v>
      </c>
      <c r="C1635" s="17">
        <v>4698.1890899999999</v>
      </c>
      <c r="D1635" s="17">
        <f t="shared" si="25"/>
        <v>1.1515</v>
      </c>
    </row>
    <row r="1636" spans="1:4" ht="18.75" customHeight="1" x14ac:dyDescent="0.3">
      <c r="A1636" s="15" t="s">
        <v>1767</v>
      </c>
      <c r="B1636" s="17">
        <v>4080.06</v>
      </c>
      <c r="C1636" s="17">
        <v>4704.5131799999999</v>
      </c>
      <c r="D1636" s="17">
        <f t="shared" si="25"/>
        <v>1.1530499992647167</v>
      </c>
    </row>
    <row r="1637" spans="1:4" ht="18.75" customHeight="1" x14ac:dyDescent="0.3">
      <c r="A1637" s="15" t="s">
        <v>1768</v>
      </c>
      <c r="B1637" s="17">
        <v>4080.06</v>
      </c>
      <c r="C1637" s="17">
        <v>4739.8056999999999</v>
      </c>
      <c r="D1637" s="17">
        <f t="shared" si="25"/>
        <v>1.1616999995098112</v>
      </c>
    </row>
    <row r="1638" spans="1:4" ht="18.75" customHeight="1" x14ac:dyDescent="0.3">
      <c r="A1638" s="15" t="s">
        <v>1769</v>
      </c>
      <c r="B1638" s="17">
        <v>4081.15</v>
      </c>
      <c r="C1638" s="17">
        <v>4742.7044100000003</v>
      </c>
      <c r="D1638" s="17">
        <f t="shared" si="25"/>
        <v>1.1620999987748553</v>
      </c>
    </row>
    <row r="1639" spans="1:4" ht="18.75" customHeight="1" x14ac:dyDescent="0.3">
      <c r="A1639" s="15" t="s">
        <v>1770</v>
      </c>
      <c r="B1639" s="17">
        <v>4067.64</v>
      </c>
      <c r="C1639" s="17">
        <v>4762.3929099999996</v>
      </c>
      <c r="D1639" s="17">
        <f t="shared" si="25"/>
        <v>1.1707999995083143</v>
      </c>
    </row>
    <row r="1640" spans="1:4" ht="18.75" customHeight="1" x14ac:dyDescent="0.3">
      <c r="A1640" s="15" t="s">
        <v>1771</v>
      </c>
      <c r="B1640" s="17">
        <v>4042.87</v>
      </c>
      <c r="C1640" s="17">
        <v>4737.4350599999998</v>
      </c>
      <c r="D1640" s="17">
        <f t="shared" si="25"/>
        <v>1.1717999985159058</v>
      </c>
    </row>
    <row r="1641" spans="1:4" ht="18.75" customHeight="1" x14ac:dyDescent="0.3">
      <c r="A1641" s="15" t="s">
        <v>1772</v>
      </c>
      <c r="B1641" s="17">
        <v>4069.67</v>
      </c>
      <c r="C1641" s="17">
        <v>4768.8392999999996</v>
      </c>
      <c r="D1641" s="17">
        <f t="shared" si="25"/>
        <v>1.1717999985256788</v>
      </c>
    </row>
    <row r="1642" spans="1:4" ht="18.75" customHeight="1" x14ac:dyDescent="0.3">
      <c r="A1642" s="15" t="s">
        <v>1773</v>
      </c>
      <c r="B1642" s="17">
        <v>4069.67</v>
      </c>
      <c r="C1642" s="17">
        <v>4768.8392999999996</v>
      </c>
      <c r="D1642" s="17">
        <f t="shared" si="25"/>
        <v>1.1717999985256788</v>
      </c>
    </row>
    <row r="1643" spans="1:4" ht="18.75" customHeight="1" x14ac:dyDescent="0.3">
      <c r="A1643" s="15" t="s">
        <v>1774</v>
      </c>
      <c r="B1643" s="17">
        <v>4069.67</v>
      </c>
      <c r="C1643" s="17">
        <v>4777.1821200000004</v>
      </c>
      <c r="D1643" s="17">
        <f t="shared" si="25"/>
        <v>1.1738499976656585</v>
      </c>
    </row>
    <row r="1644" spans="1:4" ht="18.75" customHeight="1" x14ac:dyDescent="0.3">
      <c r="A1644" s="15" t="s">
        <v>1775</v>
      </c>
      <c r="B1644" s="17">
        <v>4069.67</v>
      </c>
      <c r="C1644" s="17">
        <v>4793.4607999999998</v>
      </c>
      <c r="D1644" s="17">
        <f t="shared" si="25"/>
        <v>1.1778499976656582</v>
      </c>
    </row>
    <row r="1645" spans="1:4" ht="18.75" customHeight="1" x14ac:dyDescent="0.3">
      <c r="A1645" s="15" t="s">
        <v>1776</v>
      </c>
      <c r="B1645" s="17">
        <v>4047.71</v>
      </c>
      <c r="C1645" s="17">
        <v>4763.1427400000002</v>
      </c>
      <c r="D1645" s="17">
        <f t="shared" si="25"/>
        <v>1.1767499993823669</v>
      </c>
    </row>
    <row r="1646" spans="1:4" ht="18.75" customHeight="1" x14ac:dyDescent="0.3">
      <c r="A1646" s="15" t="s">
        <v>1777</v>
      </c>
      <c r="B1646" s="17">
        <v>4006.46</v>
      </c>
      <c r="C1646" s="17">
        <v>4708.5921099999996</v>
      </c>
      <c r="D1646" s="17">
        <f t="shared" si="25"/>
        <v>1.1752499987520153</v>
      </c>
    </row>
    <row r="1647" spans="1:4" ht="18.75" customHeight="1" x14ac:dyDescent="0.3">
      <c r="A1647" s="15" t="s">
        <v>1778</v>
      </c>
      <c r="B1647" s="17">
        <v>3974.37</v>
      </c>
      <c r="C1647" s="17">
        <v>4681.2116999999998</v>
      </c>
      <c r="D1647" s="17">
        <f t="shared" si="25"/>
        <v>1.1778499988677451</v>
      </c>
    </row>
    <row r="1648" spans="1:4" ht="18.75" customHeight="1" x14ac:dyDescent="0.3">
      <c r="A1648" s="15" t="s">
        <v>1779</v>
      </c>
      <c r="B1648" s="17">
        <v>3974.37</v>
      </c>
      <c r="C1648" s="17">
        <v>4681.2116999999998</v>
      </c>
      <c r="D1648" s="17">
        <f t="shared" si="25"/>
        <v>1.1778499988677451</v>
      </c>
    </row>
    <row r="1649" spans="1:4" ht="18.75" customHeight="1" x14ac:dyDescent="0.3">
      <c r="A1649" s="15" t="s">
        <v>1780</v>
      </c>
      <c r="B1649" s="17">
        <v>3974.37</v>
      </c>
      <c r="C1649" s="17">
        <v>4681.2116999999998</v>
      </c>
      <c r="D1649" s="17">
        <f t="shared" si="25"/>
        <v>1.1778499988677451</v>
      </c>
    </row>
    <row r="1650" spans="1:4" ht="18.75" customHeight="1" x14ac:dyDescent="0.3">
      <c r="A1650" s="15" t="s">
        <v>1781</v>
      </c>
      <c r="B1650" s="17">
        <v>3974.37</v>
      </c>
      <c r="C1650" s="17">
        <v>4665.3142200000002</v>
      </c>
      <c r="D1650" s="17">
        <f t="shared" si="25"/>
        <v>1.1738499988677451</v>
      </c>
    </row>
    <row r="1651" spans="1:4" ht="18.75" customHeight="1" x14ac:dyDescent="0.3">
      <c r="A1651" s="15" t="s">
        <v>1782</v>
      </c>
      <c r="B1651" s="17">
        <v>4022.29</v>
      </c>
      <c r="C1651" s="17">
        <v>4703.2636899999998</v>
      </c>
      <c r="D1651" s="17">
        <f t="shared" si="25"/>
        <v>1.1692999982596979</v>
      </c>
    </row>
    <row r="1652" spans="1:4" ht="18.75" customHeight="1" x14ac:dyDescent="0.3">
      <c r="A1652" s="15" t="s">
        <v>1783</v>
      </c>
      <c r="B1652" s="17">
        <v>4054.13</v>
      </c>
      <c r="C1652" s="17">
        <v>4749.616</v>
      </c>
      <c r="D1652" s="17">
        <f t="shared" si="25"/>
        <v>1.1715499996300069</v>
      </c>
    </row>
    <row r="1653" spans="1:4" ht="18.75" customHeight="1" x14ac:dyDescent="0.3">
      <c r="A1653" s="15" t="s">
        <v>1784</v>
      </c>
      <c r="B1653" s="17">
        <v>4026.09</v>
      </c>
      <c r="C1653" s="17">
        <v>4702.6744200000003</v>
      </c>
      <c r="D1653" s="17">
        <f t="shared" si="25"/>
        <v>1.1680499988822903</v>
      </c>
    </row>
    <row r="1654" spans="1:4" ht="18.75" customHeight="1" x14ac:dyDescent="0.3">
      <c r="A1654" s="15" t="s">
        <v>1785</v>
      </c>
      <c r="B1654" s="17">
        <v>4013.5</v>
      </c>
      <c r="C1654" s="17">
        <v>4693.1862199999996</v>
      </c>
      <c r="D1654" s="17">
        <f t="shared" si="25"/>
        <v>1.1693499987542044</v>
      </c>
    </row>
    <row r="1655" spans="1:4" ht="18.75" customHeight="1" x14ac:dyDescent="0.3">
      <c r="A1655" s="15" t="s">
        <v>1786</v>
      </c>
      <c r="B1655" s="17">
        <v>4003.9</v>
      </c>
      <c r="C1655" s="17">
        <v>4681.9604600000002</v>
      </c>
      <c r="D1655" s="17">
        <f t="shared" si="25"/>
        <v>1.1693499987512177</v>
      </c>
    </row>
    <row r="1656" spans="1:4" ht="18.75" customHeight="1" x14ac:dyDescent="0.3">
      <c r="A1656" s="15" t="s">
        <v>1787</v>
      </c>
      <c r="B1656" s="17">
        <v>4003.9</v>
      </c>
      <c r="C1656" s="17">
        <v>4681.9604600000002</v>
      </c>
      <c r="D1656" s="17">
        <f t="shared" si="25"/>
        <v>1.1693499987512177</v>
      </c>
    </row>
    <row r="1657" spans="1:4" ht="18.75" customHeight="1" x14ac:dyDescent="0.3">
      <c r="A1657" s="15" t="s">
        <v>1788</v>
      </c>
      <c r="B1657" s="17">
        <v>4003.9</v>
      </c>
      <c r="C1657" s="17">
        <v>4677.9565599999996</v>
      </c>
      <c r="D1657" s="17">
        <f t="shared" si="25"/>
        <v>1.1683499987512174</v>
      </c>
    </row>
    <row r="1658" spans="1:4" ht="18.75" customHeight="1" x14ac:dyDescent="0.3">
      <c r="A1658" s="15" t="s">
        <v>1789</v>
      </c>
      <c r="B1658" s="17">
        <v>4011.79</v>
      </c>
      <c r="C1658" s="17">
        <v>4660.8976199999997</v>
      </c>
      <c r="D1658" s="17">
        <f t="shared" si="25"/>
        <v>1.1617999995014694</v>
      </c>
    </row>
    <row r="1659" spans="1:4" ht="18.75" customHeight="1" x14ac:dyDescent="0.3">
      <c r="A1659" s="15" t="s">
        <v>1790</v>
      </c>
      <c r="B1659" s="17">
        <v>4015.04</v>
      </c>
      <c r="C1659" s="17">
        <v>4656.0411299999996</v>
      </c>
      <c r="D1659" s="17">
        <f t="shared" si="25"/>
        <v>1.1596499985056188</v>
      </c>
    </row>
    <row r="1660" spans="1:4" ht="18.75" customHeight="1" x14ac:dyDescent="0.3">
      <c r="A1660" s="15" t="s">
        <v>1791</v>
      </c>
      <c r="B1660" s="17">
        <v>4031.86</v>
      </c>
      <c r="C1660" s="17">
        <v>4671.91777</v>
      </c>
      <c r="D1660" s="17">
        <f t="shared" si="25"/>
        <v>1.1587499987598775</v>
      </c>
    </row>
    <row r="1661" spans="1:4" ht="18.75" customHeight="1" x14ac:dyDescent="0.3">
      <c r="A1661" s="15" t="s">
        <v>1792</v>
      </c>
      <c r="B1661" s="17">
        <v>4016.44</v>
      </c>
      <c r="C1661" s="17">
        <v>4678.1484899999996</v>
      </c>
      <c r="D1661" s="17">
        <f t="shared" si="25"/>
        <v>1.16475</v>
      </c>
    </row>
    <row r="1662" spans="1:4" ht="18.75" customHeight="1" x14ac:dyDescent="0.3">
      <c r="A1662" s="15" t="s">
        <v>1793</v>
      </c>
      <c r="B1662" s="17">
        <v>4000.61</v>
      </c>
      <c r="C1662" s="17">
        <v>4659.7104900000004</v>
      </c>
      <c r="D1662" s="17">
        <f t="shared" si="25"/>
        <v>1.164749998125286</v>
      </c>
    </row>
    <row r="1663" spans="1:4" ht="18.75" customHeight="1" x14ac:dyDescent="0.3">
      <c r="A1663" s="15" t="s">
        <v>1794</v>
      </c>
      <c r="B1663" s="17">
        <v>4000.61</v>
      </c>
      <c r="C1663" s="17">
        <v>4659.7104900000004</v>
      </c>
      <c r="D1663" s="17">
        <f t="shared" si="25"/>
        <v>1.164749998125286</v>
      </c>
    </row>
    <row r="1664" spans="1:4" ht="18.75" customHeight="1" x14ac:dyDescent="0.3">
      <c r="A1664" s="15" t="s">
        <v>1795</v>
      </c>
      <c r="B1664" s="17">
        <v>4000.61</v>
      </c>
      <c r="C1664" s="17">
        <v>4679.7135399999997</v>
      </c>
      <c r="D1664" s="17">
        <f t="shared" si="25"/>
        <v>1.1697499981252857</v>
      </c>
    </row>
    <row r="1665" spans="1:4" ht="18.75" customHeight="1" x14ac:dyDescent="0.3">
      <c r="A1665" s="15" t="s">
        <v>1796</v>
      </c>
      <c r="B1665" s="17">
        <v>4026.27</v>
      </c>
      <c r="C1665" s="17">
        <v>4720.1976299999997</v>
      </c>
      <c r="D1665" s="17">
        <f t="shared" si="25"/>
        <v>1.1723499988823403</v>
      </c>
    </row>
    <row r="1666" spans="1:4" ht="18.75" customHeight="1" x14ac:dyDescent="0.3">
      <c r="A1666" s="15" t="s">
        <v>1797</v>
      </c>
      <c r="B1666" s="17">
        <v>4061.36</v>
      </c>
      <c r="C1666" s="17">
        <v>4765.5998200000004</v>
      </c>
      <c r="D1666" s="17">
        <f t="shared" ref="D1666:D1705" si="26">+C1666/B1666</f>
        <v>1.1733999990151083</v>
      </c>
    </row>
    <row r="1667" spans="1:4" ht="18.75" customHeight="1" x14ac:dyDescent="0.3">
      <c r="A1667" s="15" t="s">
        <v>1798</v>
      </c>
      <c r="B1667" s="17">
        <v>4052.86</v>
      </c>
      <c r="C1667" s="17">
        <v>4768.7977099999998</v>
      </c>
      <c r="D1667" s="17">
        <f t="shared" si="26"/>
        <v>1.1766499977793459</v>
      </c>
    </row>
    <row r="1668" spans="1:4" ht="18.75" customHeight="1" x14ac:dyDescent="0.3">
      <c r="A1668" s="15" t="s">
        <v>1799</v>
      </c>
      <c r="B1668" s="17">
        <v>4063.31</v>
      </c>
      <c r="C1668" s="17">
        <v>4766.4657900000002</v>
      </c>
      <c r="D1668" s="17">
        <f t="shared" si="26"/>
        <v>1.1730499986464238</v>
      </c>
    </row>
    <row r="1669" spans="1:4" ht="18.75" customHeight="1" x14ac:dyDescent="0.3">
      <c r="A1669" s="15" t="s">
        <v>1800</v>
      </c>
      <c r="B1669" s="17">
        <v>4110.4799999999996</v>
      </c>
      <c r="C1669" s="17">
        <v>4821.7985600000002</v>
      </c>
      <c r="D1669" s="17">
        <f t="shared" si="26"/>
        <v>1.1730499990268779</v>
      </c>
    </row>
    <row r="1670" spans="1:4" ht="18.75" customHeight="1" x14ac:dyDescent="0.3">
      <c r="A1670" s="15" t="s">
        <v>1801</v>
      </c>
      <c r="B1670" s="17">
        <v>4110.4799999999996</v>
      </c>
      <c r="C1670" s="17">
        <v>4821.7985600000002</v>
      </c>
      <c r="D1670" s="17">
        <f t="shared" si="26"/>
        <v>1.1730499990268779</v>
      </c>
    </row>
    <row r="1671" spans="1:4" ht="18.75" customHeight="1" x14ac:dyDescent="0.3">
      <c r="A1671" s="15" t="s">
        <v>1802</v>
      </c>
      <c r="B1671" s="17">
        <v>4110.4799999999996</v>
      </c>
      <c r="C1671" s="17">
        <v>4783.5711000000001</v>
      </c>
      <c r="D1671" s="17">
        <f t="shared" si="26"/>
        <v>1.1637500000000001</v>
      </c>
    </row>
    <row r="1672" spans="1:4" ht="18.75" customHeight="1" x14ac:dyDescent="0.3">
      <c r="A1672" s="15" t="s">
        <v>1803</v>
      </c>
      <c r="B1672" s="17">
        <v>4170.59</v>
      </c>
      <c r="C1672" s="17">
        <v>4805.56232</v>
      </c>
      <c r="D1672" s="17">
        <f t="shared" si="26"/>
        <v>1.1522499982016932</v>
      </c>
    </row>
    <row r="1673" spans="1:4" ht="18.75" customHeight="1" x14ac:dyDescent="0.3">
      <c r="A1673" s="15" t="s">
        <v>1804</v>
      </c>
      <c r="B1673" s="17">
        <v>4154.79</v>
      </c>
      <c r="C1673" s="17">
        <v>4769.6989199999998</v>
      </c>
      <c r="D1673" s="17">
        <f t="shared" si="26"/>
        <v>1.1479999999999999</v>
      </c>
    </row>
    <row r="1674" spans="1:4" ht="18.75" customHeight="1" x14ac:dyDescent="0.3">
      <c r="A1674" s="15" t="s">
        <v>1805</v>
      </c>
      <c r="B1674" s="17">
        <v>4179.6899999999996</v>
      </c>
      <c r="C1674" s="17">
        <v>4783.8641799999996</v>
      </c>
      <c r="D1674" s="17">
        <f t="shared" si="26"/>
        <v>1.1445499977271041</v>
      </c>
    </row>
    <row r="1675" spans="1:4" ht="18.75" customHeight="1" x14ac:dyDescent="0.3">
      <c r="A1675" s="15" t="s">
        <v>1806</v>
      </c>
      <c r="B1675" s="17">
        <v>4186.71</v>
      </c>
      <c r="C1675" s="17">
        <v>4837.53406</v>
      </c>
      <c r="D1675" s="17">
        <f t="shared" si="26"/>
        <v>1.1554499977309152</v>
      </c>
    </row>
    <row r="1676" spans="1:4" ht="18.75" customHeight="1" x14ac:dyDescent="0.3">
      <c r="A1676" s="15" t="s">
        <v>1807</v>
      </c>
      <c r="B1676" s="17">
        <v>4129.42</v>
      </c>
      <c r="C1676" s="17">
        <v>4771.3383299999996</v>
      </c>
      <c r="D1676" s="17">
        <f t="shared" si="26"/>
        <v>1.155449997820517</v>
      </c>
    </row>
    <row r="1677" spans="1:4" ht="18.75" customHeight="1" x14ac:dyDescent="0.3">
      <c r="A1677" s="15" t="s">
        <v>1808</v>
      </c>
      <c r="B1677" s="17">
        <v>4129.42</v>
      </c>
      <c r="C1677" s="17">
        <v>4771.3383299999996</v>
      </c>
      <c r="D1677" s="17">
        <f t="shared" si="26"/>
        <v>1.155449997820517</v>
      </c>
    </row>
    <row r="1678" spans="1:4" ht="18.75" customHeight="1" x14ac:dyDescent="0.3">
      <c r="A1678" s="15" t="s">
        <v>1809</v>
      </c>
      <c r="B1678" s="17">
        <v>4129.42</v>
      </c>
      <c r="C1678" s="17">
        <v>4775.4677499999998</v>
      </c>
      <c r="D1678" s="17">
        <f t="shared" si="26"/>
        <v>1.1564499978205172</v>
      </c>
    </row>
    <row r="1679" spans="1:4" ht="18.75" customHeight="1" x14ac:dyDescent="0.3">
      <c r="A1679" s="15" t="s">
        <v>1810</v>
      </c>
      <c r="B1679" s="17">
        <v>4097.38</v>
      </c>
      <c r="D1679" s="17">
        <f t="shared" si="26"/>
        <v>0</v>
      </c>
    </row>
    <row r="1680" spans="1:4" ht="18.75" customHeight="1" x14ac:dyDescent="0.3">
      <c r="A1680" s="15" t="s">
        <v>1811</v>
      </c>
      <c r="D1680" s="16" t="e">
        <f t="shared" si="26"/>
        <v>#DIV/0!</v>
      </c>
    </row>
    <row r="1681" spans="1:4" ht="18.75" customHeight="1" x14ac:dyDescent="0.3">
      <c r="A1681" s="15" t="s">
        <v>1812</v>
      </c>
      <c r="D1681" s="16" t="e">
        <f t="shared" si="26"/>
        <v>#DIV/0!</v>
      </c>
    </row>
    <row r="1682" spans="1:4" ht="18.75" customHeight="1" x14ac:dyDescent="0.3">
      <c r="A1682" s="15" t="s">
        <v>1813</v>
      </c>
      <c r="D1682" s="16" t="e">
        <f t="shared" si="26"/>
        <v>#DIV/0!</v>
      </c>
    </row>
    <row r="1683" spans="1:4" ht="18.75" customHeight="1" x14ac:dyDescent="0.3">
      <c r="A1683" s="15" t="s">
        <v>1814</v>
      </c>
      <c r="D1683" s="16" t="e">
        <f t="shared" si="26"/>
        <v>#DIV/0!</v>
      </c>
    </row>
    <row r="1684" spans="1:4" ht="18.75" customHeight="1" x14ac:dyDescent="0.3">
      <c r="A1684" s="15" t="s">
        <v>1815</v>
      </c>
      <c r="D1684" s="16" t="e">
        <f t="shared" si="26"/>
        <v>#DIV/0!</v>
      </c>
    </row>
    <row r="1685" spans="1:4" ht="18.75" customHeight="1" x14ac:dyDescent="0.3">
      <c r="A1685" s="15" t="s">
        <v>1816</v>
      </c>
      <c r="D1685" s="16" t="e">
        <f t="shared" si="26"/>
        <v>#DIV/0!</v>
      </c>
    </row>
    <row r="1686" spans="1:4" ht="18.75" customHeight="1" x14ac:dyDescent="0.3">
      <c r="A1686" s="15" t="s">
        <v>1817</v>
      </c>
      <c r="D1686" s="16" t="e">
        <f t="shared" si="26"/>
        <v>#DIV/0!</v>
      </c>
    </row>
    <row r="1687" spans="1:4" ht="18.75" customHeight="1" x14ac:dyDescent="0.3">
      <c r="A1687" s="15" t="s">
        <v>1818</v>
      </c>
      <c r="D1687" s="16" t="e">
        <f t="shared" si="26"/>
        <v>#DIV/0!</v>
      </c>
    </row>
    <row r="1688" spans="1:4" ht="18.75" customHeight="1" x14ac:dyDescent="0.3">
      <c r="A1688" s="15" t="s">
        <v>1819</v>
      </c>
      <c r="D1688" s="16" t="e">
        <f t="shared" si="26"/>
        <v>#DIV/0!</v>
      </c>
    </row>
    <row r="1689" spans="1:4" ht="18.75" customHeight="1" x14ac:dyDescent="0.3">
      <c r="A1689" s="15" t="s">
        <v>1820</v>
      </c>
      <c r="D1689" s="16" t="e">
        <f t="shared" si="26"/>
        <v>#DIV/0!</v>
      </c>
    </row>
    <row r="1690" spans="1:4" ht="18.75" customHeight="1" x14ac:dyDescent="0.3">
      <c r="A1690" s="15" t="s">
        <v>1821</v>
      </c>
      <c r="D1690" s="16" t="e">
        <f t="shared" si="26"/>
        <v>#DIV/0!</v>
      </c>
    </row>
    <row r="1691" spans="1:4" ht="18.75" customHeight="1" x14ac:dyDescent="0.3">
      <c r="A1691" s="15" t="s">
        <v>1822</v>
      </c>
      <c r="D1691" s="16" t="e">
        <f t="shared" si="26"/>
        <v>#DIV/0!</v>
      </c>
    </row>
    <row r="1692" spans="1:4" ht="18.75" customHeight="1" x14ac:dyDescent="0.3">
      <c r="A1692" s="15" t="s">
        <v>1823</v>
      </c>
      <c r="D1692" s="16" t="e">
        <f t="shared" si="26"/>
        <v>#DIV/0!</v>
      </c>
    </row>
    <row r="1693" spans="1:4" ht="18.75" customHeight="1" x14ac:dyDescent="0.3">
      <c r="A1693" s="15" t="s">
        <v>1824</v>
      </c>
      <c r="D1693" s="16" t="e">
        <f t="shared" si="26"/>
        <v>#DIV/0!</v>
      </c>
    </row>
    <row r="1694" spans="1:4" ht="18.75" customHeight="1" x14ac:dyDescent="0.3">
      <c r="A1694" s="15" t="s">
        <v>1825</v>
      </c>
      <c r="D1694" s="16" t="e">
        <f t="shared" si="26"/>
        <v>#DIV/0!</v>
      </c>
    </row>
    <row r="1695" spans="1:4" ht="18.75" customHeight="1" x14ac:dyDescent="0.3">
      <c r="A1695" s="15" t="s">
        <v>1826</v>
      </c>
      <c r="D1695" s="16" t="e">
        <f t="shared" si="26"/>
        <v>#DIV/0!</v>
      </c>
    </row>
    <row r="1696" spans="1:4" ht="18.75" customHeight="1" x14ac:dyDescent="0.3">
      <c r="A1696" s="15" t="s">
        <v>1827</v>
      </c>
      <c r="D1696" s="16" t="e">
        <f t="shared" si="26"/>
        <v>#DIV/0!</v>
      </c>
    </row>
    <row r="1697" spans="1:4" ht="18.75" customHeight="1" x14ac:dyDescent="0.3">
      <c r="A1697" s="15" t="s">
        <v>1828</v>
      </c>
      <c r="D1697" s="16" t="e">
        <f t="shared" si="26"/>
        <v>#DIV/0!</v>
      </c>
    </row>
    <row r="1698" spans="1:4" ht="18.75" customHeight="1" x14ac:dyDescent="0.3">
      <c r="A1698" s="15" t="s">
        <v>1829</v>
      </c>
      <c r="D1698" s="16" t="e">
        <f t="shared" si="26"/>
        <v>#DIV/0!</v>
      </c>
    </row>
    <row r="1699" spans="1:4" ht="18.75" customHeight="1" x14ac:dyDescent="0.3">
      <c r="A1699" s="15" t="s">
        <v>1830</v>
      </c>
      <c r="D1699" s="16" t="e">
        <f t="shared" si="26"/>
        <v>#DIV/0!</v>
      </c>
    </row>
    <row r="1700" spans="1:4" ht="18.75" customHeight="1" x14ac:dyDescent="0.3">
      <c r="A1700" s="15" t="s">
        <v>1831</v>
      </c>
      <c r="D1700" s="16" t="e">
        <f t="shared" si="26"/>
        <v>#DIV/0!</v>
      </c>
    </row>
    <row r="1701" spans="1:4" ht="18.75" customHeight="1" x14ac:dyDescent="0.3">
      <c r="A1701" s="15" t="s">
        <v>1832</v>
      </c>
      <c r="D1701" s="16" t="e">
        <f t="shared" si="26"/>
        <v>#DIV/0!</v>
      </c>
    </row>
    <row r="1702" spans="1:4" ht="18.75" customHeight="1" x14ac:dyDescent="0.3">
      <c r="A1702" s="15" t="s">
        <v>1833</v>
      </c>
      <c r="D1702" s="16" t="e">
        <f t="shared" si="26"/>
        <v>#DIV/0!</v>
      </c>
    </row>
    <row r="1703" spans="1:4" ht="18.75" customHeight="1" x14ac:dyDescent="0.3">
      <c r="A1703" s="15" t="s">
        <v>1834</v>
      </c>
      <c r="D1703" s="16" t="e">
        <f t="shared" si="26"/>
        <v>#DIV/0!</v>
      </c>
    </row>
    <row r="1704" spans="1:4" ht="18.75" customHeight="1" x14ac:dyDescent="0.3">
      <c r="A1704" s="15" t="s">
        <v>1835</v>
      </c>
      <c r="D1704" s="16" t="e">
        <f t="shared" si="26"/>
        <v>#DIV/0!</v>
      </c>
    </row>
    <row r="1705" spans="1:4" ht="18.75" customHeight="1" x14ac:dyDescent="0.3">
      <c r="A1705" s="15" t="s">
        <v>1836</v>
      </c>
      <c r="D1705" s="16" t="e">
        <f t="shared" si="26"/>
        <v>#DIV/0!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R55"/>
  <sheetViews>
    <sheetView workbookViewId="0">
      <pane ySplit="1" topLeftCell="A2" activePane="bottomLeft" state="frozen"/>
      <selection pane="bottomLeft"/>
    </sheetView>
  </sheetViews>
  <sheetFormatPr baseColWidth="10" defaultColWidth="9.140625" defaultRowHeight="15" x14ac:dyDescent="0.25"/>
  <cols>
    <col min="1" max="1" width="9.140625" style="3" bestFit="1" customWidth="1"/>
    <col min="2" max="2" width="27.42578125" bestFit="1" customWidth="1"/>
    <col min="3" max="3" width="18.42578125" bestFit="1" customWidth="1"/>
    <col min="4" max="4" width="19.5703125" bestFit="1" customWidth="1"/>
    <col min="5" max="5" width="6.140625" bestFit="1" customWidth="1"/>
    <col min="6" max="6" width="14.28515625" bestFit="1" customWidth="1"/>
    <col min="7" max="7" width="17.7109375" bestFit="1" customWidth="1"/>
    <col min="8" max="8" width="6.140625" bestFit="1" customWidth="1"/>
    <col min="9" max="9" width="22.5703125" bestFit="1" customWidth="1"/>
    <col min="10" max="10" width="23.42578125" bestFit="1" customWidth="1"/>
    <col min="11" max="11" width="12.85546875" bestFit="1" customWidth="1"/>
    <col min="12" max="12" width="17" style="3" bestFit="1" customWidth="1"/>
    <col min="13" max="13" width="7.7109375" style="3" bestFit="1" customWidth="1"/>
    <col min="14" max="14" width="14.7109375" style="3" bestFit="1" customWidth="1"/>
    <col min="15" max="15" width="9.42578125" bestFit="1" customWidth="1"/>
    <col min="16" max="16" width="5.5703125" style="3" bestFit="1" customWidth="1"/>
    <col min="17" max="17" width="4.85546875" style="3" bestFit="1" customWidth="1"/>
    <col min="18" max="18" width="13.5703125" bestFit="1" customWidth="1"/>
  </cols>
  <sheetData>
    <row r="1" spans="1:18" ht="18.75" customHeight="1" x14ac:dyDescent="0.3">
      <c r="A1" s="2" t="s">
        <v>0</v>
      </c>
      <c r="B1" s="1" t="s">
        <v>4</v>
      </c>
      <c r="C1" s="1" t="s">
        <v>115</v>
      </c>
      <c r="D1" s="1" t="s">
        <v>116</v>
      </c>
      <c r="E1" s="1" t="s">
        <v>117</v>
      </c>
      <c r="F1" s="1" t="s">
        <v>98</v>
      </c>
      <c r="G1" s="1" t="s">
        <v>118</v>
      </c>
      <c r="H1" s="1" t="s">
        <v>119</v>
      </c>
      <c r="I1" s="1" t="s">
        <v>120</v>
      </c>
      <c r="J1" s="1" t="s">
        <v>121</v>
      </c>
      <c r="K1" s="1" t="s">
        <v>122</v>
      </c>
      <c r="L1" s="2" t="s">
        <v>123</v>
      </c>
      <c r="M1" s="2" t="s">
        <v>124</v>
      </c>
      <c r="N1" s="2" t="s">
        <v>125</v>
      </c>
      <c r="O1" s="1" t="s">
        <v>1</v>
      </c>
      <c r="P1" s="2" t="s">
        <v>126</v>
      </c>
      <c r="Q1" s="2" t="s">
        <v>106</v>
      </c>
      <c r="R1" s="1" t="s">
        <v>127</v>
      </c>
    </row>
    <row r="2" spans="1:18" ht="18.75" customHeight="1" x14ac:dyDescent="0.25">
      <c r="A2" s="4">
        <v>202501</v>
      </c>
      <c r="F2" s="1" t="s">
        <v>128</v>
      </c>
      <c r="G2" s="1" t="s">
        <v>108</v>
      </c>
      <c r="L2" s="4">
        <v>305286.33450000006</v>
      </c>
      <c r="M2" s="4">
        <v>1</v>
      </c>
      <c r="N2" s="4">
        <v>305286.33450000006</v>
      </c>
      <c r="O2" s="1" t="s">
        <v>129</v>
      </c>
      <c r="P2" s="4">
        <v>2025</v>
      </c>
      <c r="Q2" s="4">
        <v>1</v>
      </c>
      <c r="R2" s="1" t="s">
        <v>108</v>
      </c>
    </row>
    <row r="3" spans="1:18" ht="18.75" customHeight="1" x14ac:dyDescent="0.25">
      <c r="A3" s="4">
        <v>202501</v>
      </c>
      <c r="F3" s="1" t="s">
        <v>128</v>
      </c>
      <c r="G3" s="1" t="s">
        <v>110</v>
      </c>
      <c r="L3" s="4">
        <v>660465.24600000004</v>
      </c>
      <c r="M3" s="4">
        <v>1</v>
      </c>
      <c r="N3" s="4">
        <v>660465.24600000004</v>
      </c>
      <c r="O3" s="1" t="s">
        <v>129</v>
      </c>
      <c r="P3" s="4">
        <v>2025</v>
      </c>
      <c r="Q3" s="4">
        <v>1</v>
      </c>
      <c r="R3" s="1" t="s">
        <v>110</v>
      </c>
    </row>
    <row r="4" spans="1:18" ht="18.75" customHeight="1" x14ac:dyDescent="0.25">
      <c r="A4" s="4">
        <v>202501</v>
      </c>
      <c r="F4" s="1" t="s">
        <v>128</v>
      </c>
      <c r="G4" s="1" t="s">
        <v>112</v>
      </c>
      <c r="L4" s="4">
        <v>87886.364999999991</v>
      </c>
      <c r="M4" s="4">
        <v>1</v>
      </c>
      <c r="N4" s="4">
        <v>87886.364999999991</v>
      </c>
      <c r="O4" s="1" t="s">
        <v>129</v>
      </c>
      <c r="P4" s="4">
        <v>2025</v>
      </c>
      <c r="Q4" s="4">
        <v>1</v>
      </c>
      <c r="R4" s="1" t="s">
        <v>112</v>
      </c>
    </row>
    <row r="5" spans="1:18" ht="18.75" customHeight="1" x14ac:dyDescent="0.3">
      <c r="A5" s="4">
        <v>202501</v>
      </c>
      <c r="F5" s="1" t="s">
        <v>128</v>
      </c>
      <c r="G5" s="1" t="s">
        <v>113</v>
      </c>
      <c r="L5" s="4">
        <v>44125.2</v>
      </c>
      <c r="M5" s="4">
        <v>1</v>
      </c>
      <c r="N5" s="4">
        <v>44125.2</v>
      </c>
      <c r="O5" s="1" t="s">
        <v>129</v>
      </c>
      <c r="P5" s="4">
        <v>2025</v>
      </c>
      <c r="Q5" s="4">
        <v>1</v>
      </c>
      <c r="R5" s="1" t="s">
        <v>113</v>
      </c>
    </row>
    <row r="6" spans="1:18" ht="18.75" customHeight="1" x14ac:dyDescent="0.25">
      <c r="A6" s="4">
        <v>202502</v>
      </c>
      <c r="F6" s="1" t="s">
        <v>128</v>
      </c>
      <c r="G6" s="1" t="s">
        <v>108</v>
      </c>
      <c r="L6" s="4">
        <v>304386.85200000007</v>
      </c>
      <c r="M6" s="4">
        <v>1</v>
      </c>
      <c r="N6" s="4">
        <v>304386.85200000007</v>
      </c>
      <c r="O6" s="1" t="s">
        <v>129</v>
      </c>
      <c r="P6" s="4">
        <v>2025</v>
      </c>
      <c r="Q6" s="4">
        <v>2</v>
      </c>
      <c r="R6" s="1" t="s">
        <v>108</v>
      </c>
    </row>
    <row r="7" spans="1:18" ht="18.75" customHeight="1" x14ac:dyDescent="0.25">
      <c r="A7" s="4">
        <v>202502</v>
      </c>
      <c r="F7" s="1" t="s">
        <v>128</v>
      </c>
      <c r="G7" s="1" t="s">
        <v>110</v>
      </c>
      <c r="L7" s="4">
        <v>627167.07900000003</v>
      </c>
      <c r="M7" s="4">
        <v>1</v>
      </c>
      <c r="N7" s="4">
        <v>627167.07900000003</v>
      </c>
      <c r="O7" s="1" t="s">
        <v>129</v>
      </c>
      <c r="P7" s="4">
        <v>2025</v>
      </c>
      <c r="Q7" s="4">
        <v>2</v>
      </c>
      <c r="R7" s="1" t="s">
        <v>110</v>
      </c>
    </row>
    <row r="8" spans="1:18" ht="18.75" customHeight="1" x14ac:dyDescent="0.25">
      <c r="A8" s="4">
        <v>202502</v>
      </c>
      <c r="F8" s="1" t="s">
        <v>128</v>
      </c>
      <c r="G8" s="1" t="s">
        <v>112</v>
      </c>
      <c r="L8" s="4">
        <v>82038.600000000006</v>
      </c>
      <c r="M8" s="4">
        <v>1</v>
      </c>
      <c r="N8" s="4">
        <v>82038.600000000006</v>
      </c>
      <c r="O8" s="1" t="s">
        <v>129</v>
      </c>
      <c r="P8" s="4">
        <v>2025</v>
      </c>
      <c r="Q8" s="4">
        <v>2</v>
      </c>
      <c r="R8" s="1" t="s">
        <v>112</v>
      </c>
    </row>
    <row r="9" spans="1:18" ht="18.75" customHeight="1" x14ac:dyDescent="0.3">
      <c r="A9" s="4">
        <v>202502</v>
      </c>
      <c r="F9" s="1" t="s">
        <v>128</v>
      </c>
      <c r="G9" s="1" t="s">
        <v>113</v>
      </c>
      <c r="L9" s="4">
        <v>43340.325000000004</v>
      </c>
      <c r="M9" s="4">
        <v>1</v>
      </c>
      <c r="N9" s="4">
        <v>43340.325000000004</v>
      </c>
      <c r="O9" s="1" t="s">
        <v>129</v>
      </c>
      <c r="P9" s="4">
        <v>2025</v>
      </c>
      <c r="Q9" s="4">
        <v>2</v>
      </c>
      <c r="R9" s="1" t="s">
        <v>113</v>
      </c>
    </row>
    <row r="10" spans="1:18" ht="18.75" customHeight="1" x14ac:dyDescent="0.25">
      <c r="A10" s="4">
        <v>202503</v>
      </c>
      <c r="F10" s="1" t="s">
        <v>128</v>
      </c>
      <c r="G10" s="1" t="s">
        <v>108</v>
      </c>
      <c r="L10" s="4">
        <v>383901.147</v>
      </c>
      <c r="M10" s="4">
        <v>1</v>
      </c>
      <c r="N10" s="4">
        <v>383901.147</v>
      </c>
      <c r="O10" s="1" t="s">
        <v>129</v>
      </c>
      <c r="P10" s="4">
        <v>2025</v>
      </c>
      <c r="Q10" s="4">
        <v>3</v>
      </c>
      <c r="R10" s="1" t="s">
        <v>108</v>
      </c>
    </row>
    <row r="11" spans="1:18" ht="18.75" customHeight="1" x14ac:dyDescent="0.25">
      <c r="A11" s="4">
        <v>202503</v>
      </c>
      <c r="F11" s="1" t="s">
        <v>128</v>
      </c>
      <c r="G11" s="1" t="s">
        <v>110</v>
      </c>
      <c r="L11" s="4">
        <v>713139.98699999996</v>
      </c>
      <c r="M11" s="4">
        <v>1</v>
      </c>
      <c r="N11" s="4">
        <v>713139.98699999996</v>
      </c>
      <c r="O11" s="1" t="s">
        <v>129</v>
      </c>
      <c r="P11" s="4">
        <v>2025</v>
      </c>
      <c r="Q11" s="4">
        <v>3</v>
      </c>
      <c r="R11" s="1" t="s">
        <v>110</v>
      </c>
    </row>
    <row r="12" spans="1:18" ht="18.75" customHeight="1" x14ac:dyDescent="0.25">
      <c r="A12" s="4">
        <v>202503</v>
      </c>
      <c r="F12" s="1" t="s">
        <v>128</v>
      </c>
      <c r="G12" s="1" t="s">
        <v>112</v>
      </c>
      <c r="L12" s="4">
        <v>97125.42</v>
      </c>
      <c r="M12" s="4">
        <v>1</v>
      </c>
      <c r="N12" s="4">
        <v>97125.42</v>
      </c>
      <c r="O12" s="1" t="s">
        <v>129</v>
      </c>
      <c r="P12" s="4">
        <v>2025</v>
      </c>
      <c r="Q12" s="4">
        <v>3</v>
      </c>
      <c r="R12" s="1" t="s">
        <v>112</v>
      </c>
    </row>
    <row r="13" spans="1:18" ht="18.75" customHeight="1" x14ac:dyDescent="0.3">
      <c r="A13" s="4">
        <v>202503</v>
      </c>
      <c r="F13" s="1" t="s">
        <v>128</v>
      </c>
      <c r="G13" s="1" t="s">
        <v>113</v>
      </c>
      <c r="L13" s="4">
        <v>44847.6</v>
      </c>
      <c r="M13" s="4">
        <v>1</v>
      </c>
      <c r="N13" s="4">
        <v>44847.6</v>
      </c>
      <c r="O13" s="1" t="s">
        <v>129</v>
      </c>
      <c r="P13" s="4">
        <v>2025</v>
      </c>
      <c r="Q13" s="4">
        <v>3</v>
      </c>
      <c r="R13" s="1" t="s">
        <v>113</v>
      </c>
    </row>
    <row r="14" spans="1:18" ht="18.75" customHeight="1" x14ac:dyDescent="0.25">
      <c r="A14" s="4">
        <v>202504</v>
      </c>
      <c r="F14" s="1" t="s">
        <v>128</v>
      </c>
      <c r="G14" s="1" t="s">
        <v>108</v>
      </c>
      <c r="L14" s="4">
        <v>405436.94099999999</v>
      </c>
      <c r="M14" s="4">
        <v>1</v>
      </c>
      <c r="N14" s="4">
        <v>405436.94099999999</v>
      </c>
      <c r="O14" s="1" t="s">
        <v>129</v>
      </c>
      <c r="P14" s="4">
        <v>2025</v>
      </c>
      <c r="Q14" s="4">
        <v>4</v>
      </c>
      <c r="R14" s="1" t="s">
        <v>108</v>
      </c>
    </row>
    <row r="15" spans="1:18" ht="18.75" customHeight="1" x14ac:dyDescent="0.25">
      <c r="A15" s="4">
        <v>202504</v>
      </c>
      <c r="F15" s="1" t="s">
        <v>128</v>
      </c>
      <c r="G15" s="1" t="s">
        <v>110</v>
      </c>
      <c r="L15" s="4">
        <v>750385.36649999989</v>
      </c>
      <c r="M15" s="4">
        <v>1</v>
      </c>
      <c r="N15" s="4">
        <v>750385.36649999989</v>
      </c>
      <c r="O15" s="1" t="s">
        <v>129</v>
      </c>
      <c r="P15" s="4">
        <v>2025</v>
      </c>
      <c r="Q15" s="4">
        <v>4</v>
      </c>
      <c r="R15" s="1" t="s">
        <v>110</v>
      </c>
    </row>
    <row r="16" spans="1:18" ht="18.75" customHeight="1" x14ac:dyDescent="0.25">
      <c r="A16" s="4">
        <v>202504</v>
      </c>
      <c r="F16" s="1" t="s">
        <v>128</v>
      </c>
      <c r="G16" s="1" t="s">
        <v>112</v>
      </c>
      <c r="L16" s="4">
        <v>108570.42</v>
      </c>
      <c r="M16" s="4">
        <v>1</v>
      </c>
      <c r="N16" s="4">
        <v>108570.42</v>
      </c>
      <c r="O16" s="1" t="s">
        <v>129</v>
      </c>
      <c r="P16" s="4">
        <v>2025</v>
      </c>
      <c r="Q16" s="4">
        <v>4</v>
      </c>
      <c r="R16" s="1" t="s">
        <v>112</v>
      </c>
    </row>
    <row r="17" spans="1:18" ht="18.75" customHeight="1" x14ac:dyDescent="0.3">
      <c r="A17" s="4">
        <v>202504</v>
      </c>
      <c r="F17" s="1" t="s">
        <v>128</v>
      </c>
      <c r="G17" s="1" t="s">
        <v>113</v>
      </c>
      <c r="L17" s="4">
        <v>45455.55</v>
      </c>
      <c r="M17" s="4">
        <v>1</v>
      </c>
      <c r="N17" s="4">
        <v>45455.55</v>
      </c>
      <c r="O17" s="1" t="s">
        <v>129</v>
      </c>
      <c r="P17" s="4">
        <v>2025</v>
      </c>
      <c r="Q17" s="4">
        <v>4</v>
      </c>
      <c r="R17" s="1" t="s">
        <v>113</v>
      </c>
    </row>
    <row r="18" spans="1:18" ht="18.75" customHeight="1" x14ac:dyDescent="0.25">
      <c r="A18" s="4">
        <v>202505</v>
      </c>
      <c r="F18" s="1" t="s">
        <v>128</v>
      </c>
      <c r="G18" s="1" t="s">
        <v>108</v>
      </c>
      <c r="L18" s="4">
        <v>387667.73850000004</v>
      </c>
      <c r="M18" s="4">
        <v>1</v>
      </c>
      <c r="N18" s="4">
        <v>387667.73850000004</v>
      </c>
      <c r="O18" s="1" t="s">
        <v>129</v>
      </c>
      <c r="P18" s="4">
        <v>2025</v>
      </c>
      <c r="Q18" s="4">
        <v>5</v>
      </c>
      <c r="R18" s="1" t="s">
        <v>108</v>
      </c>
    </row>
    <row r="19" spans="1:18" ht="18.75" customHeight="1" x14ac:dyDescent="0.25">
      <c r="A19" s="4">
        <v>202505</v>
      </c>
      <c r="F19" s="1" t="s">
        <v>128</v>
      </c>
      <c r="G19" s="1" t="s">
        <v>110</v>
      </c>
      <c r="L19" s="4">
        <v>809299.8060000001</v>
      </c>
      <c r="M19" s="4">
        <v>1</v>
      </c>
      <c r="N19" s="4">
        <v>809299.8060000001</v>
      </c>
      <c r="O19" s="1" t="s">
        <v>129</v>
      </c>
      <c r="P19" s="4">
        <v>2025</v>
      </c>
      <c r="Q19" s="4">
        <v>5</v>
      </c>
      <c r="R19" s="1" t="s">
        <v>110</v>
      </c>
    </row>
    <row r="20" spans="1:18" ht="18.75" customHeight="1" x14ac:dyDescent="0.3">
      <c r="A20" s="4">
        <v>202505</v>
      </c>
      <c r="F20" s="1" t="s">
        <v>128</v>
      </c>
      <c r="G20" s="1" t="s">
        <v>112</v>
      </c>
      <c r="L20" s="4">
        <v>105530.77499999999</v>
      </c>
      <c r="M20" s="4">
        <v>1</v>
      </c>
      <c r="N20" s="4">
        <v>105530.77499999999</v>
      </c>
      <c r="O20" s="1" t="s">
        <v>129</v>
      </c>
      <c r="P20" s="4">
        <v>2025</v>
      </c>
      <c r="Q20" s="4">
        <v>5</v>
      </c>
      <c r="R20" s="1" t="s">
        <v>112</v>
      </c>
    </row>
    <row r="21" spans="1:18" ht="18.75" customHeight="1" x14ac:dyDescent="0.3">
      <c r="A21" s="4">
        <v>202505</v>
      </c>
      <c r="F21" s="1" t="s">
        <v>128</v>
      </c>
      <c r="G21" s="1" t="s">
        <v>113</v>
      </c>
      <c r="L21" s="4">
        <v>45806.544000000002</v>
      </c>
      <c r="M21" s="4">
        <v>1</v>
      </c>
      <c r="N21" s="4">
        <v>45806.544000000002</v>
      </c>
      <c r="O21" s="1" t="s">
        <v>129</v>
      </c>
      <c r="P21" s="4">
        <v>2025</v>
      </c>
      <c r="Q21" s="4">
        <v>5</v>
      </c>
      <c r="R21" s="1" t="s">
        <v>113</v>
      </c>
    </row>
    <row r="22" spans="1:18" ht="18.75" customHeight="1" x14ac:dyDescent="0.3">
      <c r="A22" s="4">
        <v>202506</v>
      </c>
      <c r="F22" s="1" t="s">
        <v>128</v>
      </c>
      <c r="G22" s="1" t="s">
        <v>108</v>
      </c>
      <c r="L22" s="4">
        <v>434598.95849999995</v>
      </c>
      <c r="M22" s="4">
        <v>1</v>
      </c>
      <c r="N22" s="4">
        <v>434598.95849999995</v>
      </c>
      <c r="O22" s="1" t="s">
        <v>129</v>
      </c>
      <c r="P22" s="4">
        <v>2025</v>
      </c>
      <c r="Q22" s="4">
        <v>6</v>
      </c>
      <c r="R22" s="1" t="s">
        <v>108</v>
      </c>
    </row>
    <row r="23" spans="1:18" ht="18.75" customHeight="1" x14ac:dyDescent="0.3">
      <c r="A23" s="4">
        <v>202506</v>
      </c>
      <c r="F23" s="1" t="s">
        <v>128</v>
      </c>
      <c r="G23" s="1" t="s">
        <v>110</v>
      </c>
      <c r="L23" s="4">
        <v>768482.42099999986</v>
      </c>
      <c r="M23" s="4">
        <v>1</v>
      </c>
      <c r="N23" s="4">
        <v>768482.42099999986</v>
      </c>
      <c r="O23" s="1" t="s">
        <v>129</v>
      </c>
      <c r="P23" s="4">
        <v>2025</v>
      </c>
      <c r="Q23" s="4">
        <v>6</v>
      </c>
      <c r="R23" s="1" t="s">
        <v>110</v>
      </c>
    </row>
    <row r="24" spans="1:18" ht="18.75" customHeight="1" x14ac:dyDescent="0.3">
      <c r="A24" s="4">
        <v>202506</v>
      </c>
      <c r="F24" s="1" t="s">
        <v>128</v>
      </c>
      <c r="G24" s="1" t="s">
        <v>112</v>
      </c>
      <c r="L24" s="4">
        <v>105101.22</v>
      </c>
      <c r="M24" s="4">
        <v>1</v>
      </c>
      <c r="N24" s="4">
        <v>105101.22</v>
      </c>
      <c r="O24" s="1" t="s">
        <v>129</v>
      </c>
      <c r="P24" s="4">
        <v>2025</v>
      </c>
      <c r="Q24" s="4">
        <v>6</v>
      </c>
      <c r="R24" s="1" t="s">
        <v>112</v>
      </c>
    </row>
    <row r="25" spans="1:18" ht="18.75" customHeight="1" x14ac:dyDescent="0.3">
      <c r="A25" s="4">
        <v>202506</v>
      </c>
      <c r="F25" s="1" t="s">
        <v>128</v>
      </c>
      <c r="G25" s="1" t="s">
        <v>113</v>
      </c>
      <c r="L25" s="4">
        <v>46241.076000000001</v>
      </c>
      <c r="M25" s="4">
        <v>1</v>
      </c>
      <c r="N25" s="4">
        <v>46241.076000000001</v>
      </c>
      <c r="O25" s="1" t="s">
        <v>129</v>
      </c>
      <c r="P25" s="4">
        <v>2025</v>
      </c>
      <c r="Q25" s="4">
        <v>6</v>
      </c>
      <c r="R25" s="1" t="s">
        <v>113</v>
      </c>
    </row>
    <row r="26" spans="1:18" ht="18.75" customHeight="1" x14ac:dyDescent="0.3">
      <c r="A26" s="4">
        <v>202507</v>
      </c>
      <c r="F26" s="1" t="s">
        <v>128</v>
      </c>
      <c r="G26" s="1" t="s">
        <v>108</v>
      </c>
      <c r="L26" s="4">
        <v>370931.9250000001</v>
      </c>
      <c r="M26" s="4">
        <v>1</v>
      </c>
      <c r="N26" s="4">
        <v>370931.9250000001</v>
      </c>
      <c r="O26" s="1" t="s">
        <v>129</v>
      </c>
      <c r="P26" s="4">
        <v>2025</v>
      </c>
      <c r="Q26" s="4">
        <v>7</v>
      </c>
      <c r="R26" s="1" t="s">
        <v>108</v>
      </c>
    </row>
    <row r="27" spans="1:18" ht="18.75" customHeight="1" x14ac:dyDescent="0.3">
      <c r="A27" s="4">
        <v>202507</v>
      </c>
      <c r="F27" s="1" t="s">
        <v>128</v>
      </c>
      <c r="G27" s="1" t="s">
        <v>110</v>
      </c>
      <c r="L27" s="4">
        <v>702752.90399999986</v>
      </c>
      <c r="M27" s="4">
        <v>1</v>
      </c>
      <c r="N27" s="4">
        <v>702752.90399999986</v>
      </c>
      <c r="O27" s="1" t="s">
        <v>129</v>
      </c>
      <c r="P27" s="4">
        <v>2025</v>
      </c>
      <c r="Q27" s="4">
        <v>7</v>
      </c>
      <c r="R27" s="1" t="s">
        <v>110</v>
      </c>
    </row>
    <row r="28" spans="1:18" ht="18.75" customHeight="1" x14ac:dyDescent="0.3">
      <c r="A28" s="4">
        <v>202507</v>
      </c>
      <c r="F28" s="1" t="s">
        <v>128</v>
      </c>
      <c r="G28" s="1" t="s">
        <v>112</v>
      </c>
      <c r="L28" s="4">
        <v>91982.1</v>
      </c>
      <c r="M28" s="4">
        <v>1</v>
      </c>
      <c r="N28" s="4">
        <v>91982.1</v>
      </c>
      <c r="O28" s="1" t="s">
        <v>129</v>
      </c>
      <c r="P28" s="4">
        <v>2025</v>
      </c>
      <c r="Q28" s="4">
        <v>7</v>
      </c>
      <c r="R28" s="1" t="s">
        <v>112</v>
      </c>
    </row>
    <row r="29" spans="1:18" ht="18.75" customHeight="1" x14ac:dyDescent="0.3">
      <c r="A29" s="4">
        <v>202507</v>
      </c>
      <c r="F29" s="1" t="s">
        <v>128</v>
      </c>
      <c r="G29" s="1" t="s">
        <v>113</v>
      </c>
      <c r="L29" s="4">
        <v>41903.4</v>
      </c>
      <c r="M29" s="4">
        <v>1</v>
      </c>
      <c r="N29" s="4">
        <v>41903.4</v>
      </c>
      <c r="O29" s="1" t="s">
        <v>129</v>
      </c>
      <c r="P29" s="4">
        <v>2025</v>
      </c>
      <c r="Q29" s="4">
        <v>7</v>
      </c>
      <c r="R29" s="1" t="s">
        <v>113</v>
      </c>
    </row>
    <row r="30" spans="1:18" ht="18.75" customHeight="1" x14ac:dyDescent="0.3">
      <c r="A30" s="4">
        <v>202508</v>
      </c>
      <c r="F30" s="1" t="s">
        <v>128</v>
      </c>
      <c r="G30" s="1" t="s">
        <v>108</v>
      </c>
      <c r="L30" s="4">
        <v>339785.48099999991</v>
      </c>
      <c r="M30" s="4">
        <v>1</v>
      </c>
      <c r="N30" s="4">
        <v>339785.48099999991</v>
      </c>
      <c r="O30" s="1" t="s">
        <v>129</v>
      </c>
      <c r="P30" s="4">
        <v>2025</v>
      </c>
      <c r="Q30" s="4">
        <v>8</v>
      </c>
      <c r="R30" s="1" t="s">
        <v>108</v>
      </c>
    </row>
    <row r="31" spans="1:18" ht="18.75" customHeight="1" x14ac:dyDescent="0.3">
      <c r="A31" s="4">
        <v>202508</v>
      </c>
      <c r="F31" s="1" t="s">
        <v>128</v>
      </c>
      <c r="G31" s="1" t="s">
        <v>110</v>
      </c>
      <c r="L31" s="4">
        <v>590513.2379999999</v>
      </c>
      <c r="M31" s="4">
        <v>1</v>
      </c>
      <c r="N31" s="4">
        <v>590513.2379999999</v>
      </c>
      <c r="O31" s="1" t="s">
        <v>129</v>
      </c>
      <c r="P31" s="4">
        <v>2025</v>
      </c>
      <c r="Q31" s="4">
        <v>8</v>
      </c>
      <c r="R31" s="1" t="s">
        <v>110</v>
      </c>
    </row>
    <row r="32" spans="1:18" ht="18.75" customHeight="1" x14ac:dyDescent="0.3">
      <c r="A32" s="4">
        <v>202508</v>
      </c>
      <c r="F32" s="1" t="s">
        <v>128</v>
      </c>
      <c r="G32" s="1" t="s">
        <v>112</v>
      </c>
      <c r="L32" s="4">
        <v>111537.29999999999</v>
      </c>
      <c r="M32" s="4">
        <v>1</v>
      </c>
      <c r="N32" s="4">
        <v>111537.29999999999</v>
      </c>
      <c r="O32" s="1" t="s">
        <v>129</v>
      </c>
      <c r="P32" s="4">
        <v>2025</v>
      </c>
      <c r="Q32" s="4">
        <v>8</v>
      </c>
      <c r="R32" s="1" t="s">
        <v>112</v>
      </c>
    </row>
    <row r="33" spans="1:18" ht="18.75" customHeight="1" x14ac:dyDescent="0.3">
      <c r="A33" s="4">
        <v>202508</v>
      </c>
      <c r="F33" s="1" t="s">
        <v>128</v>
      </c>
      <c r="G33" s="1" t="s">
        <v>113</v>
      </c>
      <c r="L33" s="4">
        <v>40851.404999999999</v>
      </c>
      <c r="M33" s="4">
        <v>1</v>
      </c>
      <c r="N33" s="4">
        <v>40851.404999999999</v>
      </c>
      <c r="O33" s="1" t="s">
        <v>129</v>
      </c>
      <c r="P33" s="4">
        <v>2025</v>
      </c>
      <c r="Q33" s="4">
        <v>8</v>
      </c>
      <c r="R33" s="1" t="s">
        <v>113</v>
      </c>
    </row>
    <row r="34" spans="1:18" ht="18.75" customHeight="1" x14ac:dyDescent="0.3">
      <c r="A34" s="4">
        <v>202509</v>
      </c>
      <c r="F34" s="1" t="s">
        <v>128</v>
      </c>
      <c r="G34" s="1" t="s">
        <v>108</v>
      </c>
      <c r="L34" s="4">
        <v>227937.72749999998</v>
      </c>
      <c r="M34" s="4">
        <v>1</v>
      </c>
      <c r="N34" s="4">
        <v>227937.72749999998</v>
      </c>
      <c r="O34" s="1" t="s">
        <v>129</v>
      </c>
      <c r="P34" s="4">
        <v>2025</v>
      </c>
      <c r="Q34" s="4">
        <v>9</v>
      </c>
      <c r="R34" s="1" t="s">
        <v>108</v>
      </c>
    </row>
    <row r="35" spans="1:18" ht="18.75" customHeight="1" x14ac:dyDescent="0.3">
      <c r="A35" s="4">
        <v>202509</v>
      </c>
      <c r="F35" s="1" t="s">
        <v>128</v>
      </c>
      <c r="G35" s="1" t="s">
        <v>110</v>
      </c>
      <c r="L35" s="4">
        <v>718233.47399999981</v>
      </c>
      <c r="M35" s="4">
        <v>1</v>
      </c>
      <c r="N35" s="4">
        <v>718233.47399999981</v>
      </c>
      <c r="O35" s="1" t="s">
        <v>129</v>
      </c>
      <c r="P35" s="4">
        <v>2025</v>
      </c>
      <c r="Q35" s="4">
        <v>9</v>
      </c>
      <c r="R35" s="1" t="s">
        <v>110</v>
      </c>
    </row>
    <row r="36" spans="1:18" ht="18.75" customHeight="1" x14ac:dyDescent="0.3">
      <c r="A36" s="4">
        <v>202509</v>
      </c>
      <c r="F36" s="1" t="s">
        <v>128</v>
      </c>
      <c r="G36" s="1" t="s">
        <v>112</v>
      </c>
      <c r="L36" s="4">
        <v>108934.77</v>
      </c>
      <c r="M36" s="4">
        <v>1</v>
      </c>
      <c r="N36" s="4">
        <v>108934.77</v>
      </c>
      <c r="O36" s="1" t="s">
        <v>129</v>
      </c>
      <c r="P36" s="4">
        <v>2025</v>
      </c>
      <c r="Q36" s="4">
        <v>9</v>
      </c>
      <c r="R36" s="1" t="s">
        <v>112</v>
      </c>
    </row>
    <row r="37" spans="1:18" ht="18.75" customHeight="1" x14ac:dyDescent="0.3">
      <c r="A37" s="4">
        <v>202509</v>
      </c>
      <c r="F37" s="1" t="s">
        <v>128</v>
      </c>
      <c r="G37" s="1" t="s">
        <v>113</v>
      </c>
      <c r="L37" s="4">
        <v>39649.05000000001</v>
      </c>
      <c r="M37" s="4">
        <v>1</v>
      </c>
      <c r="N37" s="4">
        <v>39649.05000000001</v>
      </c>
      <c r="O37" s="1" t="s">
        <v>129</v>
      </c>
      <c r="P37" s="4">
        <v>2025</v>
      </c>
      <c r="Q37" s="4">
        <v>9</v>
      </c>
      <c r="R37" s="1" t="s">
        <v>113</v>
      </c>
    </row>
    <row r="38" spans="1:18" ht="18.75" customHeight="1" x14ac:dyDescent="0.3">
      <c r="A38" s="4">
        <v>202510</v>
      </c>
      <c r="F38" s="1" t="s">
        <v>128</v>
      </c>
      <c r="G38" s="1" t="s">
        <v>108</v>
      </c>
      <c r="L38" s="4">
        <v>278418.80849999998</v>
      </c>
      <c r="M38" s="4">
        <v>1</v>
      </c>
      <c r="N38" s="4">
        <v>278418.80849999998</v>
      </c>
      <c r="O38" s="1" t="s">
        <v>129</v>
      </c>
      <c r="P38" s="4">
        <v>2025</v>
      </c>
      <c r="Q38" s="4">
        <v>10</v>
      </c>
      <c r="R38" s="1" t="s">
        <v>108</v>
      </c>
    </row>
    <row r="39" spans="1:18" ht="18.75" customHeight="1" x14ac:dyDescent="0.3">
      <c r="A39" s="4">
        <v>202510</v>
      </c>
      <c r="F39" s="1" t="s">
        <v>128</v>
      </c>
      <c r="G39" s="1" t="s">
        <v>110</v>
      </c>
      <c r="L39" s="4">
        <v>737103.15</v>
      </c>
      <c r="M39" s="4">
        <v>1</v>
      </c>
      <c r="N39" s="4">
        <v>737103.15</v>
      </c>
      <c r="O39" s="1" t="s">
        <v>129</v>
      </c>
      <c r="P39" s="4">
        <v>2025</v>
      </c>
      <c r="Q39" s="4">
        <v>10</v>
      </c>
      <c r="R39" s="1" t="s">
        <v>110</v>
      </c>
    </row>
    <row r="40" spans="1:18" ht="18.75" customHeight="1" x14ac:dyDescent="0.3">
      <c r="A40" s="4">
        <v>202510</v>
      </c>
      <c r="F40" s="1" t="s">
        <v>128</v>
      </c>
      <c r="G40" s="1" t="s">
        <v>112</v>
      </c>
      <c r="L40" s="4">
        <v>118583.85</v>
      </c>
      <c r="M40" s="4">
        <v>1</v>
      </c>
      <c r="N40" s="4">
        <v>118583.85</v>
      </c>
      <c r="O40" s="1" t="s">
        <v>129</v>
      </c>
      <c r="P40" s="4">
        <v>2025</v>
      </c>
      <c r="Q40" s="4">
        <v>10</v>
      </c>
      <c r="R40" s="1" t="s">
        <v>112</v>
      </c>
    </row>
    <row r="41" spans="1:18" ht="18.75" customHeight="1" x14ac:dyDescent="0.3">
      <c r="A41" s="4">
        <v>202510</v>
      </c>
      <c r="F41" s="1" t="s">
        <v>128</v>
      </c>
      <c r="G41" s="1" t="s">
        <v>113</v>
      </c>
      <c r="L41" s="4">
        <v>41019.509999999995</v>
      </c>
      <c r="M41" s="4">
        <v>1</v>
      </c>
      <c r="N41" s="4">
        <v>41019.509999999995</v>
      </c>
      <c r="O41" s="1" t="s">
        <v>129</v>
      </c>
      <c r="P41" s="4">
        <v>2025</v>
      </c>
      <c r="Q41" s="4">
        <v>10</v>
      </c>
      <c r="R41" s="1" t="s">
        <v>113</v>
      </c>
    </row>
    <row r="42" spans="1:18" ht="18.75" customHeight="1" x14ac:dyDescent="0.3">
      <c r="A42" s="4">
        <v>202511</v>
      </c>
      <c r="F42" s="1" t="s">
        <v>128</v>
      </c>
      <c r="G42" s="1" t="s">
        <v>108</v>
      </c>
      <c r="L42" s="4">
        <v>268417.00200000004</v>
      </c>
      <c r="M42" s="4">
        <v>1</v>
      </c>
      <c r="N42" s="4">
        <v>268417.00200000004</v>
      </c>
      <c r="O42" s="1" t="s">
        <v>129</v>
      </c>
      <c r="P42" s="4">
        <v>2025</v>
      </c>
      <c r="Q42" s="4">
        <v>11</v>
      </c>
      <c r="R42" s="1" t="s">
        <v>108</v>
      </c>
    </row>
    <row r="43" spans="1:18" ht="18.75" customHeight="1" x14ac:dyDescent="0.3">
      <c r="A43" s="4">
        <v>202511</v>
      </c>
      <c r="F43" s="1" t="s">
        <v>128</v>
      </c>
      <c r="G43" s="1" t="s">
        <v>110</v>
      </c>
      <c r="L43" s="4">
        <v>730927.72199999983</v>
      </c>
      <c r="M43" s="4">
        <v>1</v>
      </c>
      <c r="N43" s="4">
        <v>730927.72199999983</v>
      </c>
      <c r="O43" s="1" t="s">
        <v>129</v>
      </c>
      <c r="P43" s="4">
        <v>2025</v>
      </c>
      <c r="Q43" s="4">
        <v>11</v>
      </c>
      <c r="R43" s="1" t="s">
        <v>110</v>
      </c>
    </row>
    <row r="44" spans="1:18" ht="18.75" customHeight="1" x14ac:dyDescent="0.3">
      <c r="A44" s="4">
        <v>202511</v>
      </c>
      <c r="F44" s="1" t="s">
        <v>128</v>
      </c>
      <c r="G44" s="1" t="s">
        <v>112</v>
      </c>
      <c r="L44" s="4">
        <v>119887.95</v>
      </c>
      <c r="M44" s="4">
        <v>1</v>
      </c>
      <c r="N44" s="4">
        <v>119887.95</v>
      </c>
      <c r="O44" s="1" t="s">
        <v>129</v>
      </c>
      <c r="P44" s="4">
        <v>2025</v>
      </c>
      <c r="Q44" s="4">
        <v>11</v>
      </c>
      <c r="R44" s="1" t="s">
        <v>112</v>
      </c>
    </row>
    <row r="45" spans="1:18" ht="18.75" customHeight="1" x14ac:dyDescent="0.3">
      <c r="A45" s="4">
        <v>202511</v>
      </c>
      <c r="F45" s="1" t="s">
        <v>128</v>
      </c>
      <c r="G45" s="1" t="s">
        <v>113</v>
      </c>
      <c r="L45" s="4">
        <v>46163.565000000002</v>
      </c>
      <c r="M45" s="4">
        <v>1</v>
      </c>
      <c r="N45" s="4">
        <v>46163.565000000002</v>
      </c>
      <c r="O45" s="1" t="s">
        <v>129</v>
      </c>
      <c r="P45" s="4">
        <v>2025</v>
      </c>
      <c r="Q45" s="4">
        <v>11</v>
      </c>
      <c r="R45" s="1" t="s">
        <v>113</v>
      </c>
    </row>
    <row r="46" spans="1:18" ht="18.75" customHeight="1" x14ac:dyDescent="0.3">
      <c r="A46" s="4">
        <v>202512</v>
      </c>
      <c r="F46" s="1" t="s">
        <v>128</v>
      </c>
      <c r="G46" s="1" t="s">
        <v>108</v>
      </c>
      <c r="L46" s="4">
        <v>293844.495</v>
      </c>
      <c r="M46" s="4">
        <v>1</v>
      </c>
      <c r="N46" s="4">
        <v>293844.495</v>
      </c>
      <c r="O46" s="1" t="s">
        <v>129</v>
      </c>
      <c r="P46" s="4">
        <v>2025</v>
      </c>
      <c r="Q46" s="4">
        <v>12</v>
      </c>
      <c r="R46" s="1" t="s">
        <v>108</v>
      </c>
    </row>
    <row r="47" spans="1:18" ht="18.75" customHeight="1" x14ac:dyDescent="0.3">
      <c r="A47" s="4">
        <v>202512</v>
      </c>
      <c r="F47" s="1" t="s">
        <v>128</v>
      </c>
      <c r="G47" s="1" t="s">
        <v>110</v>
      </c>
      <c r="L47" s="4">
        <v>940915.34249999991</v>
      </c>
      <c r="M47" s="4">
        <v>1</v>
      </c>
      <c r="N47" s="4">
        <v>940915.34249999991</v>
      </c>
      <c r="O47" s="1" t="s">
        <v>129</v>
      </c>
      <c r="P47" s="4">
        <v>2025</v>
      </c>
      <c r="Q47" s="4">
        <v>12</v>
      </c>
      <c r="R47" s="1" t="s">
        <v>110</v>
      </c>
    </row>
    <row r="48" spans="1:18" ht="18.75" customHeight="1" x14ac:dyDescent="0.3">
      <c r="A48" s="4">
        <v>202512</v>
      </c>
      <c r="F48" s="1" t="s">
        <v>128</v>
      </c>
      <c r="G48" s="1" t="s">
        <v>112</v>
      </c>
      <c r="L48" s="4">
        <v>112821.87</v>
      </c>
      <c r="M48" s="4">
        <v>1</v>
      </c>
      <c r="N48" s="4">
        <v>112821.87</v>
      </c>
      <c r="O48" s="1" t="s">
        <v>129</v>
      </c>
      <c r="P48" s="4">
        <v>2025</v>
      </c>
      <c r="Q48" s="4">
        <v>12</v>
      </c>
      <c r="R48" s="1" t="s">
        <v>112</v>
      </c>
    </row>
    <row r="49" spans="1:18" ht="18.75" customHeight="1" x14ac:dyDescent="0.3">
      <c r="A49" s="4">
        <v>202512</v>
      </c>
      <c r="F49" s="1" t="s">
        <v>128</v>
      </c>
      <c r="G49" s="1" t="s">
        <v>113</v>
      </c>
      <c r="L49" s="4">
        <v>47237.189999999995</v>
      </c>
      <c r="M49" s="4">
        <v>1</v>
      </c>
      <c r="N49" s="4">
        <v>47237.189999999995</v>
      </c>
      <c r="O49" s="1" t="s">
        <v>129</v>
      </c>
      <c r="P49" s="4">
        <v>2025</v>
      </c>
      <c r="Q49" s="4">
        <v>12</v>
      </c>
      <c r="R49" s="1" t="s">
        <v>113</v>
      </c>
    </row>
    <row r="50" spans="1:18" ht="18.75" customHeight="1" x14ac:dyDescent="0.25"/>
    <row r="51" spans="1:18" ht="18.75" customHeight="1" x14ac:dyDescent="0.25"/>
    <row r="52" spans="1:18" ht="18.75" customHeight="1" x14ac:dyDescent="0.3">
      <c r="N52" s="4"/>
    </row>
    <row r="53" spans="1:18" ht="18.75" customHeight="1" x14ac:dyDescent="0.3">
      <c r="N53" s="4"/>
    </row>
    <row r="54" spans="1:18" ht="18.75" customHeight="1" x14ac:dyDescent="0.25"/>
    <row r="55" spans="1:18" ht="18.75" customHeight="1" x14ac:dyDescent="0.3">
      <c r="N55" s="14"/>
    </row>
  </sheetData>
  <autoFilter ref="A1:R49"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D156"/>
  <sheetViews>
    <sheetView workbookViewId="0"/>
  </sheetViews>
  <sheetFormatPr baseColWidth="10" defaultColWidth="9.140625" defaultRowHeight="15" x14ac:dyDescent="0.25"/>
  <cols>
    <col min="1" max="1" width="45.140625" bestFit="1" customWidth="1"/>
    <col min="2" max="2" width="26.7109375" style="3" bestFit="1" customWidth="1"/>
    <col min="3" max="3" width="11.42578125" bestFit="1" customWidth="1"/>
    <col min="4" max="4" width="12.140625" style="11" bestFit="1" customWidth="1"/>
  </cols>
  <sheetData>
    <row r="1" spans="1:4" ht="18.75" customHeight="1" x14ac:dyDescent="0.25">
      <c r="A1" s="1" t="s">
        <v>0</v>
      </c>
      <c r="B1" s="2">
        <v>202506</v>
      </c>
    </row>
    <row r="2" spans="1:4" ht="18.75" customHeight="1" x14ac:dyDescent="0.25">
      <c r="A2" s="1" t="s">
        <v>1</v>
      </c>
      <c r="B2" s="2" t="s">
        <v>2</v>
      </c>
    </row>
    <row r="3" spans="1:4" ht="18.75" customHeight="1" x14ac:dyDescent="0.25">
      <c r="A3" s="1" t="s">
        <v>3</v>
      </c>
      <c r="B3" s="2" t="s">
        <v>2</v>
      </c>
    </row>
    <row r="4" spans="1:4" ht="18.75" customHeight="1" x14ac:dyDescent="0.25">
      <c r="A4" s="1" t="s">
        <v>4</v>
      </c>
      <c r="B4" s="2" t="s">
        <v>2</v>
      </c>
    </row>
    <row r="5" spans="1:4" ht="18.75" customHeight="1" x14ac:dyDescent="0.25"/>
    <row r="6" spans="1:4" ht="18.75" customHeight="1" x14ac:dyDescent="0.25">
      <c r="A6" s="1" t="s">
        <v>6</v>
      </c>
      <c r="B6" s="2" t="s">
        <v>7</v>
      </c>
    </row>
    <row r="7" spans="1:4" ht="18.75" customHeight="1" x14ac:dyDescent="0.25">
      <c r="A7" s="1" t="s">
        <v>112</v>
      </c>
      <c r="B7" s="4">
        <v>78828.098603619743</v>
      </c>
      <c r="D7" s="12">
        <f>+SUM(B55,B9:B13,B41:B50)</f>
        <v>1198738.9325111047</v>
      </c>
    </row>
    <row r="8" spans="1:4" ht="18.75" customHeight="1" x14ac:dyDescent="0.25">
      <c r="A8" s="1" t="s">
        <v>110</v>
      </c>
      <c r="B8" s="4">
        <v>670206.28330640518</v>
      </c>
      <c r="D8" s="13">
        <f>+SUM(B11:B15,B29,B32:B35,B37:B38,B41:B42,B46,B49:B51,B55:B61,B65,B67:B69,B71:B73)</f>
        <v>973886.65721056482</v>
      </c>
    </row>
    <row r="9" spans="1:4" ht="18.75" customHeight="1" x14ac:dyDescent="0.25">
      <c r="A9" s="1" t="s">
        <v>108</v>
      </c>
      <c r="B9" s="4">
        <v>219418.07748319884</v>
      </c>
      <c r="D9" s="13">
        <f>+SUM(B11:B17,B19)</f>
        <v>973886.65721056482</v>
      </c>
    </row>
    <row r="10" spans="1:4" ht="18.75" customHeight="1" x14ac:dyDescent="0.3">
      <c r="A10" s="1" t="s">
        <v>113</v>
      </c>
      <c r="B10" s="4">
        <v>5434.1978173410553</v>
      </c>
      <c r="D10" s="13"/>
    </row>
    <row r="11" spans="1:4" ht="18.75" customHeight="1" x14ac:dyDescent="0.25">
      <c r="A11" s="1" t="s">
        <v>97</v>
      </c>
      <c r="B11" s="4">
        <v>973886.65721056482</v>
      </c>
    </row>
    <row r="12" spans="1:4" ht="18.75" customHeight="1" x14ac:dyDescent="0.25"/>
    <row r="13" spans="1:4" ht="18.75" customHeight="1" x14ac:dyDescent="0.25"/>
    <row r="14" spans="1:4" ht="18.75" customHeight="1" x14ac:dyDescent="0.25"/>
    <row r="15" spans="1:4" ht="18.75" customHeight="1" x14ac:dyDescent="0.25"/>
    <row r="16" spans="1:4" ht="18.75" customHeight="1" x14ac:dyDescent="0.25"/>
    <row r="17" ht="18.75" customHeight="1" x14ac:dyDescent="0.25"/>
    <row r="18" ht="18.75" customHeight="1" x14ac:dyDescent="0.25"/>
    <row r="19" ht="18.75" customHeight="1" x14ac:dyDescent="0.25"/>
    <row r="20" ht="18.75" customHeight="1" x14ac:dyDescent="0.25"/>
    <row r="21" ht="18.75" customHeight="1" x14ac:dyDescent="0.25"/>
    <row r="22" ht="18.75" customHeight="1" x14ac:dyDescent="0.25"/>
    <row r="23" ht="18.75" customHeight="1" x14ac:dyDescent="0.25"/>
    <row r="24" ht="18.75" customHeight="1" x14ac:dyDescent="0.25"/>
    <row r="25" ht="18.75" customHeight="1" x14ac:dyDescent="0.25"/>
    <row r="26" ht="18.75" customHeight="1" x14ac:dyDescent="0.25"/>
    <row r="27" ht="18.75" customHeight="1" x14ac:dyDescent="0.25"/>
    <row r="28" ht="18.75" customHeight="1" x14ac:dyDescent="0.25"/>
    <row r="29" ht="18.75" customHeight="1" x14ac:dyDescent="0.25"/>
    <row r="30" ht="18.75" customHeight="1" x14ac:dyDescent="0.25"/>
    <row r="31" ht="18.75" customHeight="1" x14ac:dyDescent="0.25"/>
    <row r="32" ht="18.75" customHeight="1" x14ac:dyDescent="0.25"/>
    <row r="33" ht="18.75" customHeight="1" x14ac:dyDescent="0.25"/>
    <row r="34" ht="18.75" customHeight="1" x14ac:dyDescent="0.25"/>
    <row r="35" ht="18.75" customHeight="1" x14ac:dyDescent="0.25"/>
    <row r="36" ht="18.75" customHeight="1" x14ac:dyDescent="0.25"/>
    <row r="37" ht="18.75" customHeight="1" x14ac:dyDescent="0.25"/>
    <row r="38" ht="18.75" customHeight="1" x14ac:dyDescent="0.25"/>
    <row r="39" ht="18.75" customHeight="1" x14ac:dyDescent="0.25"/>
    <row r="40" ht="18.75" customHeight="1" x14ac:dyDescent="0.25"/>
    <row r="41" ht="18.75" customHeight="1" x14ac:dyDescent="0.25"/>
    <row r="42" ht="18.75" customHeight="1" x14ac:dyDescent="0.25"/>
    <row r="43" ht="18.75" customHeight="1" x14ac:dyDescent="0.25"/>
    <row r="44" ht="18.75" customHeight="1" x14ac:dyDescent="0.25"/>
    <row r="45" ht="18.75" customHeight="1" x14ac:dyDescent="0.25"/>
    <row r="46" ht="18.75" customHeight="1" x14ac:dyDescent="0.25"/>
    <row r="47" ht="18.75" customHeight="1" x14ac:dyDescent="0.25"/>
    <row r="48" ht="18.75" customHeight="1" x14ac:dyDescent="0.25"/>
    <row r="49" ht="18.75" customHeight="1" x14ac:dyDescent="0.25"/>
    <row r="50" ht="18.75" customHeight="1" x14ac:dyDescent="0.25"/>
    <row r="51" ht="18.75" customHeight="1" x14ac:dyDescent="0.25"/>
    <row r="52" ht="18.75" customHeight="1" x14ac:dyDescent="0.25"/>
    <row r="53" ht="18.75" customHeight="1" x14ac:dyDescent="0.25"/>
    <row r="54" ht="18.75" customHeight="1" x14ac:dyDescent="0.25"/>
    <row r="55" ht="18.75" customHeight="1" x14ac:dyDescent="0.25"/>
    <row r="56" ht="18.75" customHeight="1" x14ac:dyDescent="0.25"/>
    <row r="57" ht="18.75" customHeight="1" x14ac:dyDescent="0.25"/>
    <row r="58" ht="18.75" customHeight="1" x14ac:dyDescent="0.25"/>
    <row r="59" ht="18.75" customHeight="1" x14ac:dyDescent="0.25"/>
    <row r="60" ht="18.75" customHeight="1" x14ac:dyDescent="0.25"/>
    <row r="61" ht="18.75" customHeight="1" x14ac:dyDescent="0.25"/>
    <row r="62" ht="18.75" customHeight="1" x14ac:dyDescent="0.25"/>
    <row r="63" ht="18.75" customHeight="1" x14ac:dyDescent="0.25"/>
    <row r="64" ht="18.75" customHeight="1" x14ac:dyDescent="0.25"/>
    <row r="65" ht="18.75" customHeight="1" x14ac:dyDescent="0.25"/>
    <row r="66" ht="18.75" customHeight="1" x14ac:dyDescent="0.25"/>
    <row r="67" ht="18.75" customHeight="1" x14ac:dyDescent="0.25"/>
    <row r="68" ht="18.75" customHeight="1" x14ac:dyDescent="0.25"/>
    <row r="69" ht="18.75" customHeight="1" x14ac:dyDescent="0.25"/>
    <row r="70" ht="18.75" customHeight="1" x14ac:dyDescent="0.25"/>
    <row r="71" ht="18.75" customHeight="1" x14ac:dyDescent="0.25"/>
    <row r="72" ht="18.75" customHeight="1" x14ac:dyDescent="0.25"/>
    <row r="73" ht="18.75" customHeight="1" x14ac:dyDescent="0.25"/>
    <row r="74" ht="18.75" customHeight="1" x14ac:dyDescent="0.25"/>
    <row r="75" ht="18.75" customHeight="1" x14ac:dyDescent="0.25"/>
    <row r="76" ht="18.75" customHeight="1" x14ac:dyDescent="0.25"/>
    <row r="77" ht="18.75" customHeight="1" x14ac:dyDescent="0.25"/>
    <row r="78" ht="18.75" customHeight="1" x14ac:dyDescent="0.25"/>
    <row r="79" ht="18.75" customHeight="1" x14ac:dyDescent="0.25"/>
    <row r="80" ht="18.75" customHeight="1" x14ac:dyDescent="0.25"/>
    <row r="81" ht="18.75" customHeight="1" x14ac:dyDescent="0.25"/>
    <row r="82" ht="18.75" customHeight="1" x14ac:dyDescent="0.25"/>
    <row r="83" ht="18.75" customHeight="1" x14ac:dyDescent="0.25"/>
    <row r="84" ht="18.75" customHeight="1" x14ac:dyDescent="0.25"/>
    <row r="85" ht="18.75" customHeight="1" x14ac:dyDescent="0.25"/>
    <row r="86" ht="18.75" customHeight="1" x14ac:dyDescent="0.25"/>
    <row r="87" ht="18.75" customHeight="1" x14ac:dyDescent="0.25"/>
    <row r="88" ht="18.75" customHeight="1" x14ac:dyDescent="0.25"/>
    <row r="89" ht="18.75" customHeight="1" x14ac:dyDescent="0.25"/>
    <row r="90" ht="18.75" customHeight="1" x14ac:dyDescent="0.25"/>
    <row r="91" ht="18.75" customHeight="1" x14ac:dyDescent="0.25"/>
    <row r="92" ht="18.75" customHeight="1" x14ac:dyDescent="0.25"/>
    <row r="93" ht="18.75" customHeight="1" x14ac:dyDescent="0.25"/>
    <row r="94" ht="18.75" customHeight="1" x14ac:dyDescent="0.25"/>
    <row r="95" ht="18.75" customHeight="1" x14ac:dyDescent="0.25"/>
    <row r="96" ht="18.75" customHeight="1" x14ac:dyDescent="0.25"/>
    <row r="97" ht="18.75" customHeight="1" x14ac:dyDescent="0.25"/>
    <row r="98" ht="18.75" customHeight="1" x14ac:dyDescent="0.25"/>
    <row r="99" ht="18.75" customHeight="1" x14ac:dyDescent="0.25"/>
    <row r="100" ht="18.75" customHeight="1" x14ac:dyDescent="0.25"/>
    <row r="101" ht="18.75" customHeight="1" x14ac:dyDescent="0.25"/>
    <row r="102" ht="18.75" customHeight="1" x14ac:dyDescent="0.25"/>
    <row r="103" ht="18.75" customHeight="1" x14ac:dyDescent="0.25"/>
    <row r="104" ht="18.75" customHeight="1" x14ac:dyDescent="0.25"/>
    <row r="105" ht="18.75" customHeight="1" x14ac:dyDescent="0.25"/>
    <row r="106" ht="18.75" customHeight="1" x14ac:dyDescent="0.25"/>
    <row r="107" ht="18.75" customHeight="1" x14ac:dyDescent="0.25"/>
    <row r="108" ht="18.75" customHeight="1" x14ac:dyDescent="0.25"/>
    <row r="109" ht="18.75" customHeight="1" x14ac:dyDescent="0.25"/>
    <row r="110" ht="18.75" customHeight="1" x14ac:dyDescent="0.25"/>
    <row r="111" ht="18.75" customHeight="1" x14ac:dyDescent="0.25"/>
    <row r="112" ht="18.75" customHeight="1" x14ac:dyDescent="0.25"/>
    <row r="113" ht="18.75" customHeight="1" x14ac:dyDescent="0.25"/>
    <row r="114" ht="18.75" customHeight="1" x14ac:dyDescent="0.25"/>
    <row r="115" ht="18.75" customHeight="1" x14ac:dyDescent="0.25"/>
    <row r="116" ht="18.75" customHeight="1" x14ac:dyDescent="0.25"/>
    <row r="117" ht="18.75" customHeight="1" x14ac:dyDescent="0.25"/>
    <row r="118" ht="18.75" customHeight="1" x14ac:dyDescent="0.25"/>
    <row r="119" ht="18.75" customHeight="1" x14ac:dyDescent="0.25"/>
    <row r="120" ht="18.75" customHeight="1" x14ac:dyDescent="0.25"/>
    <row r="121" ht="18.75" customHeight="1" x14ac:dyDescent="0.25"/>
    <row r="122" ht="18.75" customHeight="1" x14ac:dyDescent="0.25"/>
    <row r="123" ht="18.75" customHeight="1" x14ac:dyDescent="0.25"/>
    <row r="124" ht="18.75" customHeight="1" x14ac:dyDescent="0.25"/>
    <row r="125" ht="18.75" customHeight="1" x14ac:dyDescent="0.25"/>
    <row r="126" ht="18.75" customHeight="1" x14ac:dyDescent="0.25"/>
    <row r="127" ht="18.75" customHeight="1" x14ac:dyDescent="0.25"/>
    <row r="128" ht="18.75" customHeight="1" x14ac:dyDescent="0.25"/>
    <row r="129" ht="18.75" customHeight="1" x14ac:dyDescent="0.25"/>
    <row r="130" ht="18.75" customHeight="1" x14ac:dyDescent="0.25"/>
    <row r="131" ht="18.75" customHeight="1" x14ac:dyDescent="0.25"/>
    <row r="132" ht="18.75" customHeight="1" x14ac:dyDescent="0.25"/>
    <row r="133" ht="18.75" customHeight="1" x14ac:dyDescent="0.25"/>
    <row r="134" ht="18.75" customHeight="1" x14ac:dyDescent="0.25"/>
    <row r="135" ht="18.75" customHeight="1" x14ac:dyDescent="0.25"/>
    <row r="136" ht="18.75" customHeight="1" x14ac:dyDescent="0.25"/>
    <row r="137" ht="18.75" customHeight="1" x14ac:dyDescent="0.25"/>
    <row r="138" ht="18.75" customHeight="1" x14ac:dyDescent="0.25"/>
    <row r="139" ht="18.75" customHeight="1" x14ac:dyDescent="0.25"/>
    <row r="140" ht="18.75" customHeight="1" x14ac:dyDescent="0.25"/>
    <row r="141" ht="18.75" customHeight="1" x14ac:dyDescent="0.25"/>
    <row r="142" ht="18.75" customHeight="1" x14ac:dyDescent="0.25"/>
    <row r="143" ht="18.75" customHeight="1" x14ac:dyDescent="0.25"/>
    <row r="144" ht="18.75" customHeight="1" x14ac:dyDescent="0.25"/>
    <row r="145" ht="18.75" customHeight="1" x14ac:dyDescent="0.25"/>
    <row r="146" ht="18.75" customHeight="1" x14ac:dyDescent="0.25"/>
    <row r="147" ht="18.75" customHeight="1" x14ac:dyDescent="0.25"/>
    <row r="148" ht="18.75" customHeight="1" x14ac:dyDescent="0.25"/>
    <row r="149" ht="18.75" customHeight="1" x14ac:dyDescent="0.25"/>
    <row r="150" ht="18.75" customHeight="1" x14ac:dyDescent="0.25"/>
    <row r="151" ht="18.75" customHeight="1" x14ac:dyDescent="0.25"/>
    <row r="152" ht="18.75" customHeight="1" x14ac:dyDescent="0.25"/>
    <row r="153" ht="18.75" customHeight="1" x14ac:dyDescent="0.25"/>
    <row r="154" ht="18.75" customHeight="1" x14ac:dyDescent="0.25"/>
    <row r="155" ht="18.75" customHeight="1" x14ac:dyDescent="0.25"/>
    <row r="156" ht="18.75" customHeight="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K26"/>
  <sheetViews>
    <sheetView workbookViewId="0"/>
  </sheetViews>
  <sheetFormatPr baseColWidth="10" defaultColWidth="9.140625" defaultRowHeight="15" x14ac:dyDescent="0.25"/>
  <cols>
    <col min="1" max="1" width="46.140625" bestFit="1" customWidth="1"/>
    <col min="2" max="2" width="26.7109375" style="3" bestFit="1" customWidth="1"/>
    <col min="3" max="4" width="11.42578125" bestFit="1" customWidth="1"/>
    <col min="5" max="5" width="39.7109375" bestFit="1" customWidth="1"/>
    <col min="6" max="6" width="26.7109375" style="3" bestFit="1" customWidth="1"/>
    <col min="7" max="7" width="12.42578125" style="3" bestFit="1" customWidth="1"/>
    <col min="8" max="8" width="14" style="5" bestFit="1" customWidth="1"/>
    <col min="9" max="9" width="17.5703125" style="5" bestFit="1" customWidth="1"/>
    <col min="10" max="10" width="13.5703125" style="6" bestFit="1" customWidth="1"/>
    <col min="11" max="11" width="13.5703125" style="3" bestFit="1" customWidth="1"/>
  </cols>
  <sheetData>
    <row r="1" spans="1:11" ht="18.75" customHeight="1" x14ac:dyDescent="0.25">
      <c r="F1" s="2"/>
    </row>
    <row r="2" spans="1:11" ht="18.75" customHeight="1" x14ac:dyDescent="0.25">
      <c r="A2" s="1" t="s">
        <v>0</v>
      </c>
      <c r="B2" s="2">
        <v>202503</v>
      </c>
    </row>
    <row r="3" spans="1:11" ht="18.75" customHeight="1" x14ac:dyDescent="0.25">
      <c r="A3" s="1" t="s">
        <v>1</v>
      </c>
      <c r="B3" s="2" t="s">
        <v>2</v>
      </c>
    </row>
    <row r="4" spans="1:11" ht="18.75" customHeight="1" x14ac:dyDescent="0.25">
      <c r="A4" s="1" t="s">
        <v>98</v>
      </c>
      <c r="B4" s="2" t="s">
        <v>99</v>
      </c>
    </row>
    <row r="5" spans="1:11" ht="18.75" customHeight="1" x14ac:dyDescent="0.25"/>
    <row r="6" spans="1:11" ht="18.75" customHeight="1" x14ac:dyDescent="0.3">
      <c r="A6" s="1" t="s">
        <v>6</v>
      </c>
      <c r="B6" s="2" t="s">
        <v>7</v>
      </c>
      <c r="E6" s="1" t="s">
        <v>100</v>
      </c>
      <c r="F6" s="2" t="s">
        <v>101</v>
      </c>
      <c r="G6" s="2" t="s">
        <v>102</v>
      </c>
      <c r="H6" s="7" t="s">
        <v>103</v>
      </c>
      <c r="I6" s="7" t="s">
        <v>104</v>
      </c>
      <c r="J6" s="8" t="s">
        <v>105</v>
      </c>
      <c r="K6" s="2" t="s">
        <v>106</v>
      </c>
    </row>
    <row r="7" spans="1:11" ht="18.75" customHeight="1" x14ac:dyDescent="0.25">
      <c r="A7" s="1" t="s">
        <v>107</v>
      </c>
      <c r="B7" s="4">
        <v>16720000</v>
      </c>
      <c r="C7" s="4"/>
      <c r="E7" s="1" t="s">
        <v>108</v>
      </c>
      <c r="F7" s="4">
        <f>+IFERROR(VLOOKUP(E7,$A$7:$B$10,2,FALSE),0)</f>
        <v>0</v>
      </c>
      <c r="G7" s="4">
        <f ca="1">+SUMIFS('Budget x Vendedor'!N:N,'Budget x Vendedor'!R:R,FertiCarex!$E$7,'Budget x Vendedor'!Q:Q,FertiCarex!$K$7)</f>
        <v>339785.48099999991</v>
      </c>
      <c r="H7" s="9">
        <f ca="1">+F7/G7</f>
        <v>0</v>
      </c>
      <c r="I7" s="9">
        <f ca="1">+IF((J7-H7)&lt;0%,0%,(J7-H7))</f>
        <v>1</v>
      </c>
      <c r="J7" s="10">
        <v>1</v>
      </c>
      <c r="K7" s="4">
        <f ca="1">+MONTH(TODAY())</f>
        <v>8</v>
      </c>
    </row>
    <row r="8" spans="1:11" ht="18.75" customHeight="1" x14ac:dyDescent="0.25">
      <c r="A8" s="1" t="s">
        <v>109</v>
      </c>
      <c r="B8" s="4">
        <v>12600000</v>
      </c>
      <c r="C8" s="4"/>
      <c r="E8" s="1" t="s">
        <v>110</v>
      </c>
      <c r="F8" s="4">
        <f>+IFERROR(VLOOKUP(E8,$A$7:$B$10,2,FALSE),0)</f>
        <v>0</v>
      </c>
      <c r="G8" s="4">
        <f ca="1">+SUMIFS('Budget x Vendedor'!N:N,'Budget x Vendedor'!R:R,FertiCarex!$E$8,'Budget x Vendedor'!Q:Q,FertiCarex!$K$8)</f>
        <v>590513.2379999999</v>
      </c>
      <c r="H8" s="9">
        <f ca="1">+F8/G8</f>
        <v>0</v>
      </c>
      <c r="I8" s="9">
        <f ca="1">+IF((J8-H8)&lt;0%,0%,(J8-H8))</f>
        <v>1</v>
      </c>
      <c r="J8" s="10">
        <v>1</v>
      </c>
      <c r="K8" s="4">
        <f ca="1">+K7</f>
        <v>8</v>
      </c>
    </row>
    <row r="9" spans="1:11" ht="18.75" customHeight="1" x14ac:dyDescent="0.25">
      <c r="A9" s="1" t="s">
        <v>111</v>
      </c>
      <c r="B9" s="4">
        <v>26600000</v>
      </c>
      <c r="C9" s="4"/>
      <c r="E9" s="1" t="s">
        <v>112</v>
      </c>
      <c r="F9" s="4">
        <f>+IFERROR(VLOOKUP(E9,$A$7:$B$10,2,FALSE),0)</f>
        <v>0</v>
      </c>
      <c r="G9" s="4">
        <f ca="1">+SUMIFS('Budget x Vendedor'!N:N,'Budget x Vendedor'!R:R,FertiCarex!$E$9,'Budget x Vendedor'!Q:Q,FertiCarex!$K$9)</f>
        <v>111537.29999999999</v>
      </c>
      <c r="H9" s="9">
        <f ca="1">+F9/G9</f>
        <v>0</v>
      </c>
      <c r="I9" s="9">
        <f ca="1">+IF((J9-H9)&lt;0%,0%,(J9-H9))</f>
        <v>1</v>
      </c>
      <c r="J9" s="10">
        <v>1</v>
      </c>
      <c r="K9" s="4">
        <f ca="1">+K8</f>
        <v>8</v>
      </c>
    </row>
    <row r="10" spans="1:11" ht="18.75" customHeight="1" x14ac:dyDescent="0.3">
      <c r="A10" s="1" t="s">
        <v>97</v>
      </c>
      <c r="B10" s="4">
        <v>55920000</v>
      </c>
      <c r="E10" s="1" t="s">
        <v>113</v>
      </c>
      <c r="F10" s="4">
        <f>+IFERROR(VLOOKUP(E10,$A$7:$B$10,2,FALSE),0)</f>
        <v>0</v>
      </c>
      <c r="G10" s="4">
        <f ca="1">+SUMIFS('Budget x Vendedor'!N:N,'Budget x Vendedor'!R:R,FertiCarex!$E$10,'Budget x Vendedor'!Q:Q,FertiCarex!$K$10)</f>
        <v>40851.404999999999</v>
      </c>
      <c r="H10" s="9">
        <f ca="1">+F10/G10</f>
        <v>0</v>
      </c>
      <c r="I10" s="9">
        <f ca="1">+IF((J10-H10)&lt;0%,0%,(J10-H10))</f>
        <v>1</v>
      </c>
      <c r="J10" s="10">
        <v>1</v>
      </c>
      <c r="K10" s="4">
        <f ca="1">+K9</f>
        <v>8</v>
      </c>
    </row>
    <row r="11" spans="1:11" ht="18.75" customHeight="1" x14ac:dyDescent="0.3">
      <c r="E11" s="1" t="s">
        <v>114</v>
      </c>
      <c r="F11" s="4">
        <f>+SUM(F7:F10)</f>
        <v>0</v>
      </c>
      <c r="G11" s="4">
        <f ca="1">+SUM(G7:G10)</f>
        <v>1082687.4239999999</v>
      </c>
      <c r="H11" s="9">
        <f ca="1">+F11/G11</f>
        <v>0</v>
      </c>
      <c r="I11" s="9">
        <f ca="1">+IF((J11-H11)&lt;0%,0%,(J11-H11))</f>
        <v>1</v>
      </c>
      <c r="J11" s="10">
        <v>1</v>
      </c>
      <c r="K11" s="4">
        <f ca="1">+K10</f>
        <v>8</v>
      </c>
    </row>
    <row r="12" spans="1:11" ht="18.75" customHeight="1" x14ac:dyDescent="0.25"/>
    <row r="13" spans="1:11" ht="18.75" customHeight="1" x14ac:dyDescent="0.25"/>
    <row r="14" spans="1:11" ht="18.75" customHeight="1" x14ac:dyDescent="0.25"/>
    <row r="15" spans="1:11" ht="18.75" customHeight="1" x14ac:dyDescent="0.25"/>
    <row r="16" spans="1:11" ht="18.75" customHeight="1" x14ac:dyDescent="0.25"/>
    <row r="17" ht="18.75" customHeight="1" x14ac:dyDescent="0.25"/>
    <row r="18" ht="18.75" customHeight="1" x14ac:dyDescent="0.25"/>
    <row r="19" ht="18.75" customHeight="1" x14ac:dyDescent="0.25"/>
    <row r="20" ht="18.75" customHeight="1" x14ac:dyDescent="0.25"/>
    <row r="21" ht="18.75" customHeight="1" x14ac:dyDescent="0.25"/>
    <row r="22" ht="18.75" customHeight="1" x14ac:dyDescent="0.25"/>
    <row r="23" ht="18.75" customHeight="1" x14ac:dyDescent="0.25"/>
    <row r="24" ht="18.75" customHeight="1" x14ac:dyDescent="0.25"/>
    <row r="25" ht="18.75" customHeight="1" x14ac:dyDescent="0.25"/>
    <row r="26" ht="18.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B140"/>
  <sheetViews>
    <sheetView workbookViewId="0"/>
  </sheetViews>
  <sheetFormatPr baseColWidth="10" defaultColWidth="9.140625" defaultRowHeight="15" x14ac:dyDescent="0.25"/>
  <cols>
    <col min="1" max="1" width="48.5703125" bestFit="1" customWidth="1"/>
    <col min="2" max="2" width="26.7109375" style="3" bestFit="1" customWidth="1"/>
  </cols>
  <sheetData>
    <row r="1" spans="1:2" ht="18.75" customHeight="1" x14ac:dyDescent="0.25">
      <c r="A1" s="1" t="s">
        <v>0</v>
      </c>
      <c r="B1" s="2">
        <v>202507</v>
      </c>
    </row>
    <row r="2" spans="1:2" ht="18.75" customHeight="1" x14ac:dyDescent="0.25">
      <c r="A2" s="1" t="s">
        <v>1</v>
      </c>
      <c r="B2" s="2" t="s">
        <v>2</v>
      </c>
    </row>
    <row r="3" spans="1:2" ht="18.75" customHeight="1" x14ac:dyDescent="0.25">
      <c r="A3" s="1" t="s">
        <v>3</v>
      </c>
      <c r="B3" s="2" t="s">
        <v>2</v>
      </c>
    </row>
    <row r="4" spans="1:2" ht="18.75" customHeight="1" x14ac:dyDescent="0.25">
      <c r="A4" s="1" t="s">
        <v>4</v>
      </c>
      <c r="B4" s="2" t="s">
        <v>5</v>
      </c>
    </row>
    <row r="5" spans="1:2" ht="18.75" customHeight="1" x14ac:dyDescent="0.25"/>
    <row r="6" spans="1:2" ht="18.75" customHeight="1" x14ac:dyDescent="0.25">
      <c r="A6" s="1" t="s">
        <v>6</v>
      </c>
      <c r="B6" s="2" t="s">
        <v>7</v>
      </c>
    </row>
    <row r="7" spans="1:2" ht="18.75" customHeight="1" x14ac:dyDescent="0.25">
      <c r="A7" s="1" t="s">
        <v>8</v>
      </c>
      <c r="B7" s="4">
        <v>1172.1416000896891</v>
      </c>
    </row>
    <row r="8" spans="1:2" ht="18.75" customHeight="1" x14ac:dyDescent="0.25">
      <c r="A8" s="1" t="s">
        <v>9</v>
      </c>
      <c r="B8" s="4">
        <v>15952</v>
      </c>
    </row>
    <row r="9" spans="1:2" ht="18.75" customHeight="1" x14ac:dyDescent="0.25">
      <c r="A9" s="1" t="s">
        <v>10</v>
      </c>
      <c r="B9" s="4">
        <v>-328.5</v>
      </c>
    </row>
    <row r="10" spans="1:2" ht="18.75" customHeight="1" x14ac:dyDescent="0.25">
      <c r="A10" s="1" t="s">
        <v>11</v>
      </c>
      <c r="B10" s="4">
        <v>22463.600386294649</v>
      </c>
    </row>
    <row r="11" spans="1:2" ht="18.75" customHeight="1" x14ac:dyDescent="0.25">
      <c r="A11" s="1" t="s">
        <v>12</v>
      </c>
      <c r="B11" s="4">
        <v>14776</v>
      </c>
    </row>
    <row r="12" spans="1:2" ht="18.75" customHeight="1" x14ac:dyDescent="0.25">
      <c r="A12" s="1" t="s">
        <v>13</v>
      </c>
      <c r="B12" s="4">
        <v>27328</v>
      </c>
    </row>
    <row r="13" spans="1:2" ht="18.75" customHeight="1" x14ac:dyDescent="0.25">
      <c r="A13" s="1" t="s">
        <v>14</v>
      </c>
      <c r="B13" s="4">
        <v>23540.118169132882</v>
      </c>
    </row>
    <row r="14" spans="1:2" ht="18.75" customHeight="1" x14ac:dyDescent="0.25">
      <c r="A14" s="1" t="s">
        <v>15</v>
      </c>
      <c r="B14" s="4">
        <v>25711.748936979671</v>
      </c>
    </row>
    <row r="15" spans="1:2" ht="18.75" customHeight="1" x14ac:dyDescent="0.25">
      <c r="A15" s="1" t="s">
        <v>16</v>
      </c>
      <c r="B15" s="4">
        <v>44114.027169945512</v>
      </c>
    </row>
    <row r="16" spans="1:2" ht="18.75" customHeight="1" x14ac:dyDescent="0.25">
      <c r="A16" s="1" t="s">
        <v>17</v>
      </c>
      <c r="B16" s="4">
        <v>8682.5859999999993</v>
      </c>
    </row>
    <row r="17" spans="1:2" ht="18.75" customHeight="1" x14ac:dyDescent="0.25">
      <c r="A17" s="1" t="s">
        <v>18</v>
      </c>
      <c r="B17" s="4">
        <v>1411.442</v>
      </c>
    </row>
    <row r="18" spans="1:2" ht="18.75" customHeight="1" x14ac:dyDescent="0.25">
      <c r="A18" s="1" t="s">
        <v>19</v>
      </c>
      <c r="B18" s="4">
        <v>41175.199999999997</v>
      </c>
    </row>
    <row r="19" spans="1:2" ht="18.75" customHeight="1" x14ac:dyDescent="0.3">
      <c r="A19" s="1" t="s">
        <v>20</v>
      </c>
      <c r="B19" s="4">
        <v>16686.307076719695</v>
      </c>
    </row>
    <row r="20" spans="1:2" ht="18.75" customHeight="1" x14ac:dyDescent="0.3">
      <c r="A20" s="1" t="s">
        <v>21</v>
      </c>
      <c r="B20" s="4">
        <v>33255.768945534663</v>
      </c>
    </row>
    <row r="21" spans="1:2" ht="18.75" customHeight="1" x14ac:dyDescent="0.3">
      <c r="A21" s="1" t="s">
        <v>22</v>
      </c>
      <c r="B21" s="4">
        <v>7067.7440000000006</v>
      </c>
    </row>
    <row r="22" spans="1:2" ht="18.75" customHeight="1" x14ac:dyDescent="0.3">
      <c r="A22" s="1" t="s">
        <v>23</v>
      </c>
      <c r="B22" s="4">
        <v>12727.743983039709</v>
      </c>
    </row>
    <row r="23" spans="1:2" ht="18.75" customHeight="1" x14ac:dyDescent="0.3">
      <c r="A23" s="1" t="s">
        <v>24</v>
      </c>
      <c r="B23" s="4">
        <v>17226.716942756862</v>
      </c>
    </row>
    <row r="24" spans="1:2" ht="18.75" customHeight="1" x14ac:dyDescent="0.3">
      <c r="A24" s="1" t="s">
        <v>25</v>
      </c>
      <c r="B24" s="4">
        <v>2988.1806193363718</v>
      </c>
    </row>
    <row r="25" spans="1:2" ht="18.75" customHeight="1" x14ac:dyDescent="0.3">
      <c r="A25" s="1" t="s">
        <v>26</v>
      </c>
      <c r="B25" s="4">
        <v>8472.5522173156933</v>
      </c>
    </row>
    <row r="26" spans="1:2" ht="18.75" customHeight="1" x14ac:dyDescent="0.3">
      <c r="A26" s="1" t="s">
        <v>27</v>
      </c>
      <c r="B26" s="4">
        <v>931.38449279977272</v>
      </c>
    </row>
    <row r="27" spans="1:2" ht="18.75" customHeight="1" x14ac:dyDescent="0.3">
      <c r="A27" s="1" t="s">
        <v>28</v>
      </c>
      <c r="B27" s="4">
        <v>-4126.5</v>
      </c>
    </row>
    <row r="28" spans="1:2" ht="18.75" customHeight="1" x14ac:dyDescent="0.3">
      <c r="A28" s="1" t="s">
        <v>29</v>
      </c>
      <c r="B28" s="4">
        <v>-457.92</v>
      </c>
    </row>
    <row r="29" spans="1:2" ht="18.75" customHeight="1" x14ac:dyDescent="0.3">
      <c r="A29" s="1" t="s">
        <v>30</v>
      </c>
      <c r="B29" s="4">
        <v>21612.164271623576</v>
      </c>
    </row>
    <row r="30" spans="1:2" ht="18.75" customHeight="1" x14ac:dyDescent="0.3">
      <c r="A30" s="1" t="s">
        <v>31</v>
      </c>
      <c r="B30" s="4">
        <v>25132.799999999999</v>
      </c>
    </row>
    <row r="31" spans="1:2" ht="18.75" customHeight="1" x14ac:dyDescent="0.3">
      <c r="A31" s="1" t="s">
        <v>32</v>
      </c>
      <c r="B31" s="4">
        <v>3877.0531359410325</v>
      </c>
    </row>
    <row r="32" spans="1:2" ht="18.75" customHeight="1" x14ac:dyDescent="0.3">
      <c r="A32" s="1" t="s">
        <v>33</v>
      </c>
      <c r="B32" s="4">
        <v>14747.673943487493</v>
      </c>
    </row>
    <row r="33" spans="1:2" ht="18.75" customHeight="1" x14ac:dyDescent="0.3">
      <c r="A33" s="1" t="s">
        <v>34</v>
      </c>
      <c r="B33" s="4">
        <v>10752</v>
      </c>
    </row>
    <row r="34" spans="1:2" ht="18.75" customHeight="1" x14ac:dyDescent="0.3">
      <c r="A34" s="1" t="s">
        <v>35</v>
      </c>
      <c r="B34" s="4">
        <v>4368.0000000000009</v>
      </c>
    </row>
    <row r="35" spans="1:2" ht="18.75" customHeight="1" x14ac:dyDescent="0.3">
      <c r="A35" s="1" t="s">
        <v>36</v>
      </c>
      <c r="B35" s="4">
        <v>5455.1583100418147</v>
      </c>
    </row>
    <row r="36" spans="1:2" ht="18.75" customHeight="1" x14ac:dyDescent="0.3">
      <c r="A36" s="1" t="s">
        <v>37</v>
      </c>
      <c r="B36" s="4">
        <v>6590.2760000000007</v>
      </c>
    </row>
    <row r="37" spans="1:2" ht="18.75" customHeight="1" x14ac:dyDescent="0.3">
      <c r="A37" s="1" t="s">
        <v>38</v>
      </c>
      <c r="B37" s="4">
        <v>19416.91077355183</v>
      </c>
    </row>
    <row r="38" spans="1:2" ht="18.75" customHeight="1" x14ac:dyDescent="0.3">
      <c r="A38" s="1" t="s">
        <v>39</v>
      </c>
      <c r="B38" s="4">
        <v>4525.4566436694076</v>
      </c>
    </row>
    <row r="39" spans="1:2" ht="18.75" customHeight="1" x14ac:dyDescent="0.3">
      <c r="A39" s="1" t="s">
        <v>40</v>
      </c>
      <c r="B39" s="4">
        <v>2136.539157246752</v>
      </c>
    </row>
    <row r="40" spans="1:2" ht="18.75" customHeight="1" x14ac:dyDescent="0.3">
      <c r="A40" s="1" t="s">
        <v>41</v>
      </c>
      <c r="B40" s="4">
        <v>1487.1026878836476</v>
      </c>
    </row>
    <row r="41" spans="1:2" ht="18.75" customHeight="1" x14ac:dyDescent="0.3">
      <c r="A41" s="1" t="s">
        <v>42</v>
      </c>
      <c r="B41" s="4">
        <v>9870</v>
      </c>
    </row>
    <row r="42" spans="1:2" ht="18.75" customHeight="1" x14ac:dyDescent="0.3">
      <c r="A42" s="1" t="s">
        <v>43</v>
      </c>
      <c r="B42" s="4">
        <v>6010.8530410685598</v>
      </c>
    </row>
    <row r="43" spans="1:2" ht="18.75" customHeight="1" x14ac:dyDescent="0.3">
      <c r="A43" s="1" t="s">
        <v>44</v>
      </c>
      <c r="B43" s="4">
        <v>25683.25913327848</v>
      </c>
    </row>
    <row r="44" spans="1:2" ht="18.75" customHeight="1" x14ac:dyDescent="0.3">
      <c r="A44" s="1" t="s">
        <v>45</v>
      </c>
      <c r="B44" s="4">
        <v>54881.8</v>
      </c>
    </row>
    <row r="45" spans="1:2" ht="18.75" customHeight="1" x14ac:dyDescent="0.3">
      <c r="A45" s="1" t="s">
        <v>46</v>
      </c>
      <c r="B45" s="4">
        <v>12913.060133418283</v>
      </c>
    </row>
    <row r="46" spans="1:2" ht="18.75" customHeight="1" x14ac:dyDescent="0.3">
      <c r="A46" s="1" t="s">
        <v>47</v>
      </c>
      <c r="B46" s="4">
        <v>5666.3107638887122</v>
      </c>
    </row>
    <row r="47" spans="1:2" ht="18.75" customHeight="1" x14ac:dyDescent="0.3">
      <c r="A47" s="1" t="s">
        <v>48</v>
      </c>
      <c r="B47" s="4">
        <v>9111.4522414295861</v>
      </c>
    </row>
    <row r="48" spans="1:2" ht="18.75" customHeight="1" x14ac:dyDescent="0.3">
      <c r="A48" s="1" t="s">
        <v>49</v>
      </c>
      <c r="B48" s="4">
        <v>-340.39687500000002</v>
      </c>
    </row>
    <row r="49" spans="1:2" ht="18.75" customHeight="1" x14ac:dyDescent="0.3">
      <c r="A49" s="1" t="s">
        <v>50</v>
      </c>
      <c r="B49" s="4">
        <v>23665.600000000002</v>
      </c>
    </row>
    <row r="50" spans="1:2" ht="18.75" customHeight="1" x14ac:dyDescent="0.3">
      <c r="A50" s="1" t="s">
        <v>51</v>
      </c>
      <c r="B50" s="4">
        <v>79529.407999999996</v>
      </c>
    </row>
    <row r="51" spans="1:2" ht="18.75" customHeight="1" x14ac:dyDescent="0.3">
      <c r="A51" s="1" t="s">
        <v>52</v>
      </c>
      <c r="B51" s="4">
        <v>-198.2</v>
      </c>
    </row>
    <row r="52" spans="1:2" ht="18.75" customHeight="1" x14ac:dyDescent="0.3">
      <c r="A52" s="1" t="s">
        <v>53</v>
      </c>
      <c r="B52" s="4">
        <v>5738</v>
      </c>
    </row>
    <row r="53" spans="1:2" ht="18.75" customHeight="1" x14ac:dyDescent="0.3">
      <c r="A53" s="1" t="s">
        <v>54</v>
      </c>
      <c r="B53" s="4">
        <v>-973.2</v>
      </c>
    </row>
    <row r="54" spans="1:2" ht="18.75" customHeight="1" x14ac:dyDescent="0.3">
      <c r="A54" s="1" t="s">
        <v>55</v>
      </c>
      <c r="B54" s="4">
        <v>4629.4027632937814</v>
      </c>
    </row>
    <row r="55" spans="1:2" ht="18.75" customHeight="1" x14ac:dyDescent="0.3">
      <c r="A55" s="1" t="s">
        <v>56</v>
      </c>
      <c r="B55" s="4">
        <v>13368.552950512658</v>
      </c>
    </row>
    <row r="56" spans="1:2" ht="18.75" customHeight="1" x14ac:dyDescent="0.3">
      <c r="A56" s="1" t="s">
        <v>57</v>
      </c>
      <c r="B56" s="4">
        <v>136606.66577580577</v>
      </c>
    </row>
    <row r="57" spans="1:2" ht="18.75" customHeight="1" x14ac:dyDescent="0.3">
      <c r="A57" s="1" t="s">
        <v>58</v>
      </c>
      <c r="B57" s="4">
        <v>5385.6211439340732</v>
      </c>
    </row>
    <row r="58" spans="1:2" ht="18.75" customHeight="1" x14ac:dyDescent="0.3">
      <c r="A58" s="1" t="s">
        <v>59</v>
      </c>
      <c r="B58" s="4">
        <v>2064.7686097315532</v>
      </c>
    </row>
    <row r="59" spans="1:2" ht="18.75" customHeight="1" x14ac:dyDescent="0.3">
      <c r="A59" s="1" t="s">
        <v>60</v>
      </c>
      <c r="B59" s="4">
        <v>2450.7239472805609</v>
      </c>
    </row>
    <row r="60" spans="1:2" ht="18.75" customHeight="1" x14ac:dyDescent="0.3">
      <c r="A60" s="1" t="s">
        <v>61</v>
      </c>
      <c r="B60" s="4">
        <v>-6167.04</v>
      </c>
    </row>
    <row r="61" spans="1:2" ht="18.75" customHeight="1" x14ac:dyDescent="0.3">
      <c r="A61" s="1" t="s">
        <v>62</v>
      </c>
      <c r="B61" s="4">
        <v>19764.418528298029</v>
      </c>
    </row>
    <row r="62" spans="1:2" ht="18.75" customHeight="1" x14ac:dyDescent="0.3">
      <c r="A62" s="1" t="s">
        <v>63</v>
      </c>
      <c r="B62" s="4">
        <v>1170.8569948525405</v>
      </c>
    </row>
    <row r="63" spans="1:2" ht="18.75" customHeight="1" x14ac:dyDescent="0.3">
      <c r="A63" s="1" t="s">
        <v>64</v>
      </c>
      <c r="B63" s="4">
        <v>2124.6327389808143</v>
      </c>
    </row>
    <row r="64" spans="1:2" ht="18.75" customHeight="1" x14ac:dyDescent="0.3">
      <c r="A64" s="1" t="s">
        <v>65</v>
      </c>
      <c r="B64" s="4">
        <v>8400.1080356202692</v>
      </c>
    </row>
    <row r="65" spans="1:2" ht="18.75" customHeight="1" x14ac:dyDescent="0.3">
      <c r="A65" s="1" t="s">
        <v>66</v>
      </c>
      <c r="B65" s="4">
        <v>9410.6651899272911</v>
      </c>
    </row>
    <row r="66" spans="1:2" ht="18.75" customHeight="1" x14ac:dyDescent="0.3">
      <c r="A66" s="1" t="s">
        <v>67</v>
      </c>
      <c r="B66" s="4">
        <v>9043.2369404960336</v>
      </c>
    </row>
    <row r="67" spans="1:2" ht="18.75" customHeight="1" x14ac:dyDescent="0.3">
      <c r="A67" s="1" t="s">
        <v>68</v>
      </c>
      <c r="B67" s="4">
        <v>13708.939168382809</v>
      </c>
    </row>
    <row r="68" spans="1:2" ht="18.75" customHeight="1" x14ac:dyDescent="0.3">
      <c r="A68" s="1" t="s">
        <v>69</v>
      </c>
      <c r="B68" s="4">
        <v>2587.2686963044107</v>
      </c>
    </row>
    <row r="69" spans="1:2" ht="18.75" customHeight="1" x14ac:dyDescent="0.3">
      <c r="A69" s="1" t="s">
        <v>70</v>
      </c>
      <c r="B69" s="4">
        <v>42038.567999999999</v>
      </c>
    </row>
    <row r="70" spans="1:2" ht="18.75" customHeight="1" x14ac:dyDescent="0.3">
      <c r="A70" s="1" t="s">
        <v>71</v>
      </c>
      <c r="B70" s="4">
        <v>4888.5776992281608</v>
      </c>
    </row>
    <row r="71" spans="1:2" ht="18.75" customHeight="1" x14ac:dyDescent="0.3">
      <c r="A71" s="1" t="s">
        <v>72</v>
      </c>
      <c r="B71" s="4">
        <v>10623.535354839811</v>
      </c>
    </row>
    <row r="72" spans="1:2" ht="18.75" customHeight="1" x14ac:dyDescent="0.3">
      <c r="A72" s="1" t="s">
        <v>73</v>
      </c>
      <c r="B72" s="4">
        <v>14797.947263941793</v>
      </c>
    </row>
    <row r="73" spans="1:2" ht="18.75" customHeight="1" x14ac:dyDescent="0.3">
      <c r="A73" s="1" t="s">
        <v>74</v>
      </c>
      <c r="B73" s="4">
        <v>1912.1211179628751</v>
      </c>
    </row>
    <row r="74" spans="1:2" ht="18.75" customHeight="1" x14ac:dyDescent="0.3">
      <c r="A74" s="1" t="s">
        <v>75</v>
      </c>
      <c r="B74" s="4">
        <v>-2287.1999999999998</v>
      </c>
    </row>
    <row r="75" spans="1:2" ht="18.75" customHeight="1" x14ac:dyDescent="0.3">
      <c r="A75" s="1" t="s">
        <v>76</v>
      </c>
      <c r="B75" s="4">
        <v>-334.8</v>
      </c>
    </row>
    <row r="76" spans="1:2" ht="18.75" customHeight="1" x14ac:dyDescent="0.3">
      <c r="A76" s="1" t="s">
        <v>77</v>
      </c>
      <c r="B76" s="4">
        <v>-1656</v>
      </c>
    </row>
    <row r="77" spans="1:2" ht="18.75" customHeight="1" x14ac:dyDescent="0.3">
      <c r="A77" s="1" t="s">
        <v>78</v>
      </c>
      <c r="B77" s="4">
        <v>5254.7536061314468</v>
      </c>
    </row>
    <row r="78" spans="1:2" ht="18.75" customHeight="1" x14ac:dyDescent="0.3">
      <c r="A78" s="1" t="s">
        <v>79</v>
      </c>
      <c r="B78" s="4">
        <v>-136.30000000000001</v>
      </c>
    </row>
    <row r="79" spans="1:2" ht="18.75" customHeight="1" x14ac:dyDescent="0.3">
      <c r="A79" s="1" t="s">
        <v>80</v>
      </c>
      <c r="B79" s="4">
        <v>-116.4</v>
      </c>
    </row>
    <row r="80" spans="1:2" ht="18.75" customHeight="1" x14ac:dyDescent="0.3">
      <c r="A80" s="1" t="s">
        <v>81</v>
      </c>
      <c r="B80" s="4">
        <v>8985.2488676301582</v>
      </c>
    </row>
    <row r="81" spans="1:2" ht="18.75" customHeight="1" x14ac:dyDescent="0.3">
      <c r="A81" s="1" t="s">
        <v>82</v>
      </c>
      <c r="B81" s="4">
        <v>31959.874978360698</v>
      </c>
    </row>
    <row r="82" spans="1:2" ht="18.75" customHeight="1" x14ac:dyDescent="0.3">
      <c r="A82" s="1" t="s">
        <v>83</v>
      </c>
      <c r="B82" s="4">
        <v>-1604.4</v>
      </c>
    </row>
    <row r="83" spans="1:2" ht="18.75" customHeight="1" x14ac:dyDescent="0.3">
      <c r="A83" s="1" t="s">
        <v>84</v>
      </c>
      <c r="B83" s="4">
        <v>-539.6</v>
      </c>
    </row>
    <row r="84" spans="1:2" ht="18.75" customHeight="1" x14ac:dyDescent="0.3">
      <c r="A84" s="1" t="s">
        <v>85</v>
      </c>
      <c r="B84" s="4">
        <v>-680.4</v>
      </c>
    </row>
    <row r="85" spans="1:2" ht="18.75" customHeight="1" x14ac:dyDescent="0.3">
      <c r="A85" s="1" t="s">
        <v>86</v>
      </c>
      <c r="B85" s="4">
        <v>46240</v>
      </c>
    </row>
    <row r="86" spans="1:2" ht="18.75" customHeight="1" x14ac:dyDescent="0.3">
      <c r="A86" s="1" t="s">
        <v>87</v>
      </c>
      <c r="B86" s="4">
        <v>6</v>
      </c>
    </row>
    <row r="87" spans="1:2" ht="18.75" customHeight="1" x14ac:dyDescent="0.3">
      <c r="A87" s="1" t="s">
        <v>88</v>
      </c>
      <c r="B87" s="4">
        <v>-2</v>
      </c>
    </row>
    <row r="88" spans="1:2" ht="18.75" customHeight="1" x14ac:dyDescent="0.3">
      <c r="A88" s="1" t="s">
        <v>89</v>
      </c>
      <c r="B88" s="4">
        <v>3</v>
      </c>
    </row>
    <row r="89" spans="1:2" ht="18.75" customHeight="1" x14ac:dyDescent="0.3">
      <c r="A89" s="1" t="s">
        <v>90</v>
      </c>
      <c r="B89" s="4">
        <v>1848</v>
      </c>
    </row>
    <row r="90" spans="1:2" ht="18.75" customHeight="1" x14ac:dyDescent="0.3">
      <c r="A90" s="1" t="s">
        <v>91</v>
      </c>
      <c r="B90" s="4">
        <v>1890</v>
      </c>
    </row>
    <row r="91" spans="1:2" ht="18.75" customHeight="1" x14ac:dyDescent="0.3">
      <c r="A91" s="1" t="s">
        <v>92</v>
      </c>
      <c r="B91" s="4">
        <v>2990</v>
      </c>
    </row>
    <row r="92" spans="1:2" ht="18.75" customHeight="1" x14ac:dyDescent="0.3">
      <c r="A92" s="1" t="s">
        <v>93</v>
      </c>
      <c r="B92" s="4">
        <v>4298.1446690059583</v>
      </c>
    </row>
    <row r="93" spans="1:2" ht="18.75" customHeight="1" x14ac:dyDescent="0.3">
      <c r="A93" s="1" t="s">
        <v>94</v>
      </c>
      <c r="B93" s="4">
        <v>3738.5704472040552</v>
      </c>
    </row>
    <row r="94" spans="1:2" ht="18.75" customHeight="1" x14ac:dyDescent="0.3">
      <c r="A94" s="1" t="s">
        <v>95</v>
      </c>
      <c r="B94" s="4">
        <v>1849.3438258233418</v>
      </c>
    </row>
    <row r="95" spans="1:2" ht="18.75" customHeight="1" x14ac:dyDescent="0.3">
      <c r="A95" s="1" t="s">
        <v>96</v>
      </c>
      <c r="B95" s="4">
        <v>5754</v>
      </c>
    </row>
    <row r="96" spans="1:2" ht="18.75" customHeight="1" x14ac:dyDescent="0.3">
      <c r="A96" s="1" t="s">
        <v>97</v>
      </c>
      <c r="B96" s="4">
        <v>1078698.8312150233</v>
      </c>
    </row>
    <row r="97" ht="18.75" customHeight="1" x14ac:dyDescent="0.25"/>
    <row r="98" ht="18.75" customHeight="1" x14ac:dyDescent="0.25"/>
    <row r="99" ht="18.75" customHeight="1" x14ac:dyDescent="0.25"/>
    <row r="100" ht="18.75" customHeight="1" x14ac:dyDescent="0.25"/>
    <row r="101" ht="18.75" customHeight="1" x14ac:dyDescent="0.25"/>
    <row r="102" ht="18.75" customHeight="1" x14ac:dyDescent="0.25"/>
    <row r="103" ht="18.75" customHeight="1" x14ac:dyDescent="0.25"/>
    <row r="104" ht="18.75" customHeight="1" x14ac:dyDescent="0.25"/>
    <row r="105" ht="18.75" customHeight="1" x14ac:dyDescent="0.25"/>
    <row r="106" ht="18.75" customHeight="1" x14ac:dyDescent="0.25"/>
    <row r="107" ht="18.75" customHeight="1" x14ac:dyDescent="0.25"/>
    <row r="108" ht="18.75" customHeight="1" x14ac:dyDescent="0.25"/>
    <row r="109" ht="18.75" customHeight="1" x14ac:dyDescent="0.25"/>
    <row r="110" ht="18.75" customHeight="1" x14ac:dyDescent="0.25"/>
    <row r="111" ht="18.75" customHeight="1" x14ac:dyDescent="0.25"/>
    <row r="112" ht="18.75" customHeight="1" x14ac:dyDescent="0.25"/>
    <row r="113" ht="18.75" customHeight="1" x14ac:dyDescent="0.25"/>
    <row r="114" ht="18.75" customHeight="1" x14ac:dyDescent="0.25"/>
    <row r="115" ht="18.75" customHeight="1" x14ac:dyDescent="0.25"/>
    <row r="116" ht="18.75" customHeight="1" x14ac:dyDescent="0.25"/>
    <row r="117" ht="18.75" customHeight="1" x14ac:dyDescent="0.25"/>
    <row r="118" ht="18.75" customHeight="1" x14ac:dyDescent="0.25"/>
    <row r="119" ht="18.75" customHeight="1" x14ac:dyDescent="0.25"/>
    <row r="120" ht="18.75" customHeight="1" x14ac:dyDescent="0.25"/>
    <row r="121" ht="18.75" customHeight="1" x14ac:dyDescent="0.25"/>
    <row r="122" ht="18.75" customHeight="1" x14ac:dyDescent="0.25"/>
    <row r="123" ht="18.75" customHeight="1" x14ac:dyDescent="0.25"/>
    <row r="124" ht="18.75" customHeight="1" x14ac:dyDescent="0.25"/>
    <row r="125" ht="18.75" customHeight="1" x14ac:dyDescent="0.25"/>
    <row r="126" ht="18.75" customHeight="1" x14ac:dyDescent="0.25"/>
    <row r="127" ht="18.75" customHeight="1" x14ac:dyDescent="0.25"/>
    <row r="128" ht="18.75" customHeight="1" x14ac:dyDescent="0.25"/>
    <row r="129" ht="18.75" customHeight="1" x14ac:dyDescent="0.25"/>
    <row r="130" ht="18.75" customHeight="1" x14ac:dyDescent="0.25"/>
    <row r="131" ht="18.75" customHeight="1" x14ac:dyDescent="0.25"/>
    <row r="132" ht="18.75" customHeight="1" x14ac:dyDescent="0.25"/>
    <row r="133" ht="18.75" customHeight="1" x14ac:dyDescent="0.25"/>
    <row r="134" ht="18.75" customHeight="1" x14ac:dyDescent="0.25"/>
    <row r="135" ht="18.75" customHeight="1" x14ac:dyDescent="0.25"/>
    <row r="136" ht="18.75" customHeight="1" x14ac:dyDescent="0.25"/>
    <row r="137" ht="18.75" customHeight="1" x14ac:dyDescent="0.25"/>
    <row r="138" ht="18.75" customHeight="1" x14ac:dyDescent="0.25"/>
    <row r="139" ht="18.75" customHeight="1" x14ac:dyDescent="0.25"/>
    <row r="140" ht="18.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BD</vt:lpstr>
      <vt:lpstr>Reporte</vt:lpstr>
      <vt:lpstr>Listado</vt:lpstr>
      <vt:lpstr>TC</vt:lpstr>
      <vt:lpstr>Budget x Vendedor</vt:lpstr>
      <vt:lpstr>Mariana</vt:lpstr>
      <vt:lpstr>FertiCarex</vt:lpstr>
      <vt:lpstr>Reporte (2)</vt:lpstr>
      <vt:lpstr>Listado!_FilterDatabase</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pracricante sistemas</dc:creator>
  <cp:lastModifiedBy>pracricante sistemas</cp:lastModifiedBy>
  <dcterms:created xsi:type="dcterms:W3CDTF">2025-08-05T19:11:18Z</dcterms:created>
  <dcterms:modified xsi:type="dcterms:W3CDTF">2025-08-05T19:59:18Z</dcterms:modified>
</cp:coreProperties>
</file>